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OBA\"/>
    </mc:Choice>
  </mc:AlternateContent>
  <xr:revisionPtr revIDLastSave="0" documentId="13_ncr:1_{12D613A9-9257-44B1-B883-FD63DB8783FC}" xr6:coauthVersionLast="47" xr6:coauthVersionMax="47" xr10:uidLastSave="{00000000-0000-0000-0000-000000000000}"/>
  <bookViews>
    <workbookView xWindow="-120" yWindow="-120" windowWidth="20730" windowHeight="11040" firstSheet="3" activeTab="4" xr2:uid="{00000000-000D-0000-FFFF-FFFF00000000}"/>
  </bookViews>
  <sheets>
    <sheet name="DATA MTD" sheetId="2" state="hidden" r:id="rId1"/>
    <sheet name="HARIAN" sheetId="4" r:id="rId2"/>
    <sheet name="Sheet1" sheetId="10" r:id="rId3"/>
    <sheet name="LAPORAN" sheetId="15" r:id="rId4"/>
    <sheet name="Sheet4" sheetId="17" r:id="rId5"/>
    <sheet name="LOOKUP  telda" sheetId="3" r:id="rId6"/>
    <sheet name="COPY DATA XPRO" sheetId="5" r:id="rId7"/>
    <sheet name="Detail2" sheetId="16" r:id="rId8"/>
    <sheet name="Sheet3" sheetId="8" r:id="rId9"/>
    <sheet name="DATA DETAIL" sheetId="7" r:id="rId10"/>
    <sheet name="Sheet2" sheetId="9" r:id="rId11"/>
    <sheet name="Sheet5" sheetId="13" r:id="rId12"/>
  </sheets>
  <externalReferences>
    <externalReference r:id="rId13"/>
  </externalReferences>
  <definedNames>
    <definedName name="_xlnm._FilterDatabase" localSheetId="9" hidden="1">'DATA DETAIL'!$A$1:$BI$5978</definedName>
    <definedName name="_xlnm._FilterDatabase" localSheetId="11" hidden="1">Sheet5!$A$1:$J$270</definedName>
  </definedNames>
  <calcPr calcId="191029"/>
  <pivotCaches>
    <pivotCache cacheId="36" r:id="rId14"/>
    <pivotCache cacheId="42" r:id="rId15"/>
  </pivotCaches>
</workbook>
</file>

<file path=xl/calcChain.xml><?xml version="1.0" encoding="utf-8"?>
<calcChain xmlns="http://schemas.openxmlformats.org/spreadsheetml/2006/main">
  <c r="C2" i="15" l="1"/>
  <c r="C2" i="17" s="1"/>
  <c r="C3" i="17"/>
  <c r="B17" i="17" s="1"/>
  <c r="M25" i="17"/>
  <c r="M26" i="17"/>
  <c r="M27" i="17"/>
  <c r="M28" i="17"/>
  <c r="M29" i="17"/>
  <c r="M30" i="17"/>
  <c r="M31" i="17"/>
  <c r="M32" i="17"/>
  <c r="M33" i="17"/>
  <c r="M34" i="17"/>
  <c r="M35" i="17"/>
  <c r="M36" i="17"/>
  <c r="M37" i="17"/>
  <c r="M38" i="17"/>
  <c r="M39" i="17"/>
  <c r="M40" i="17"/>
  <c r="M41" i="17"/>
  <c r="M42" i="17"/>
  <c r="M43" i="17"/>
  <c r="M44" i="17"/>
  <c r="M45" i="17"/>
  <c r="M46" i="17"/>
  <c r="M47" i="17"/>
  <c r="M48" i="17"/>
  <c r="M49" i="17"/>
  <c r="M50" i="17"/>
  <c r="M51" i="17"/>
  <c r="M52" i="17"/>
  <c r="M54" i="17"/>
  <c r="M55" i="17"/>
  <c r="M56" i="17"/>
  <c r="M57" i="17"/>
  <c r="M58" i="17"/>
  <c r="M59" i="17"/>
  <c r="M60" i="17"/>
  <c r="L60" i="17"/>
  <c r="K60" i="17"/>
  <c r="J60" i="17"/>
  <c r="I60" i="17"/>
  <c r="H60" i="17"/>
  <c r="G60" i="17"/>
  <c r="F60" i="17"/>
  <c r="E60" i="17"/>
  <c r="D60" i="17"/>
  <c r="L59" i="17"/>
  <c r="K59" i="17"/>
  <c r="J59" i="17"/>
  <c r="I59" i="17"/>
  <c r="H59" i="17"/>
  <c r="G59" i="17"/>
  <c r="F59" i="17"/>
  <c r="E59" i="17"/>
  <c r="D59" i="17"/>
  <c r="L58" i="17"/>
  <c r="K58" i="17"/>
  <c r="J58" i="17"/>
  <c r="I58" i="17"/>
  <c r="H58" i="17"/>
  <c r="G58" i="17"/>
  <c r="F58" i="17"/>
  <c r="E58" i="17"/>
  <c r="D58" i="17"/>
  <c r="L57" i="17"/>
  <c r="K57" i="17"/>
  <c r="J57" i="17"/>
  <c r="I57" i="17"/>
  <c r="H57" i="17"/>
  <c r="G57" i="17"/>
  <c r="F57" i="17"/>
  <c r="E57" i="17"/>
  <c r="D57" i="17"/>
  <c r="L56" i="17"/>
  <c r="K56" i="17"/>
  <c r="J56" i="17"/>
  <c r="I56" i="17"/>
  <c r="H56" i="17"/>
  <c r="G56" i="17"/>
  <c r="F56" i="17"/>
  <c r="E56" i="17"/>
  <c r="D56" i="17"/>
  <c r="L55" i="17"/>
  <c r="K55" i="17"/>
  <c r="J55" i="17"/>
  <c r="I55" i="17"/>
  <c r="H55" i="17"/>
  <c r="G55" i="17"/>
  <c r="F55" i="17"/>
  <c r="E55" i="17"/>
  <c r="D55" i="17"/>
  <c r="L54" i="17"/>
  <c r="K54" i="17"/>
  <c r="J54" i="17"/>
  <c r="I54" i="17"/>
  <c r="H54" i="17"/>
  <c r="G54" i="17"/>
  <c r="F54" i="17"/>
  <c r="E54" i="17"/>
  <c r="D54" i="17"/>
  <c r="L53" i="17"/>
  <c r="K53" i="17"/>
  <c r="J53" i="17"/>
  <c r="I53" i="17"/>
  <c r="H53" i="17"/>
  <c r="G53" i="17"/>
  <c r="F53" i="17"/>
  <c r="E53" i="17"/>
  <c r="D53" i="17"/>
  <c r="L52" i="17"/>
  <c r="K52" i="17"/>
  <c r="J52" i="17"/>
  <c r="I52" i="17"/>
  <c r="H52" i="17"/>
  <c r="G52" i="17"/>
  <c r="F52" i="17"/>
  <c r="E52" i="17"/>
  <c r="D52" i="17"/>
  <c r="L51" i="17"/>
  <c r="K51" i="17"/>
  <c r="J51" i="17"/>
  <c r="I51" i="17"/>
  <c r="H51" i="17"/>
  <c r="G51" i="17"/>
  <c r="F51" i="17"/>
  <c r="E51" i="17"/>
  <c r="D51" i="17"/>
  <c r="L50" i="17"/>
  <c r="K50" i="17"/>
  <c r="J50" i="17"/>
  <c r="I50" i="17"/>
  <c r="H50" i="17"/>
  <c r="G50" i="17"/>
  <c r="F50" i="17"/>
  <c r="E50" i="17"/>
  <c r="D50" i="17"/>
  <c r="L49" i="17"/>
  <c r="K49" i="17"/>
  <c r="J49" i="17"/>
  <c r="I49" i="17"/>
  <c r="H49" i="17"/>
  <c r="G49" i="17"/>
  <c r="F49" i="17"/>
  <c r="E49" i="17"/>
  <c r="D49" i="17"/>
  <c r="L48" i="17"/>
  <c r="K48" i="17"/>
  <c r="J48" i="17"/>
  <c r="I48" i="17"/>
  <c r="H48" i="17"/>
  <c r="G48" i="17"/>
  <c r="F48" i="17"/>
  <c r="E48" i="17"/>
  <c r="D48" i="17"/>
  <c r="L47" i="17"/>
  <c r="K47" i="17"/>
  <c r="J47" i="17"/>
  <c r="I47" i="17"/>
  <c r="H47" i="17"/>
  <c r="G47" i="17"/>
  <c r="F47" i="17"/>
  <c r="E47" i="17"/>
  <c r="D47" i="17"/>
  <c r="L46" i="17"/>
  <c r="K46" i="17"/>
  <c r="J46" i="17"/>
  <c r="I46" i="17"/>
  <c r="H46" i="17"/>
  <c r="G46" i="17"/>
  <c r="F46" i="17"/>
  <c r="E46" i="17"/>
  <c r="D46" i="17"/>
  <c r="L45" i="17"/>
  <c r="K45" i="17"/>
  <c r="J45" i="17"/>
  <c r="I45" i="17"/>
  <c r="H45" i="17"/>
  <c r="G45" i="17"/>
  <c r="F45" i="17"/>
  <c r="E45" i="17"/>
  <c r="D45" i="17"/>
  <c r="L44" i="17"/>
  <c r="K44" i="17"/>
  <c r="J44" i="17"/>
  <c r="I44" i="17"/>
  <c r="H44" i="17"/>
  <c r="G44" i="17"/>
  <c r="F44" i="17"/>
  <c r="E44" i="17"/>
  <c r="D44" i="17"/>
  <c r="L43" i="17"/>
  <c r="K43" i="17"/>
  <c r="J43" i="17"/>
  <c r="I43" i="17"/>
  <c r="H43" i="17"/>
  <c r="G43" i="17"/>
  <c r="F43" i="17"/>
  <c r="E43" i="17"/>
  <c r="D43" i="17"/>
  <c r="L42" i="17"/>
  <c r="K42" i="17"/>
  <c r="J42" i="17"/>
  <c r="I42" i="17"/>
  <c r="H42" i="17"/>
  <c r="G42" i="17"/>
  <c r="F42" i="17"/>
  <c r="E42" i="17"/>
  <c r="D42" i="17"/>
  <c r="L41" i="17"/>
  <c r="K41" i="17"/>
  <c r="J41" i="17"/>
  <c r="I41" i="17"/>
  <c r="H41" i="17"/>
  <c r="G41" i="17"/>
  <c r="F41" i="17"/>
  <c r="E41" i="17"/>
  <c r="D41" i="17"/>
  <c r="L40" i="17"/>
  <c r="K40" i="17"/>
  <c r="J40" i="17"/>
  <c r="I40" i="17"/>
  <c r="H40" i="17"/>
  <c r="G40" i="17"/>
  <c r="F40" i="17"/>
  <c r="E40" i="17"/>
  <c r="D40" i="17"/>
  <c r="L39" i="17"/>
  <c r="K39" i="17"/>
  <c r="J39" i="17"/>
  <c r="I39" i="17"/>
  <c r="H39" i="17"/>
  <c r="G39" i="17"/>
  <c r="F39" i="17"/>
  <c r="E39" i="17"/>
  <c r="D39" i="17"/>
  <c r="L38" i="17"/>
  <c r="K38" i="17"/>
  <c r="J38" i="17"/>
  <c r="I38" i="17"/>
  <c r="H38" i="17"/>
  <c r="G38" i="17"/>
  <c r="F38" i="17"/>
  <c r="E38" i="17"/>
  <c r="D38" i="17"/>
  <c r="L37" i="17"/>
  <c r="K37" i="17"/>
  <c r="J37" i="17"/>
  <c r="I37" i="17"/>
  <c r="H37" i="17"/>
  <c r="G37" i="17"/>
  <c r="F37" i="17"/>
  <c r="E37" i="17"/>
  <c r="D37" i="17"/>
  <c r="L36" i="17"/>
  <c r="K36" i="17"/>
  <c r="J36" i="17"/>
  <c r="I36" i="17"/>
  <c r="H36" i="17"/>
  <c r="G36" i="17"/>
  <c r="F36" i="17"/>
  <c r="E36" i="17"/>
  <c r="D36" i="17"/>
  <c r="L35" i="17"/>
  <c r="K35" i="17"/>
  <c r="J35" i="17"/>
  <c r="I35" i="17"/>
  <c r="H35" i="17"/>
  <c r="G35" i="17"/>
  <c r="F35" i="17"/>
  <c r="E35" i="17"/>
  <c r="D35" i="17"/>
  <c r="L34" i="17"/>
  <c r="K34" i="17"/>
  <c r="J34" i="17"/>
  <c r="I34" i="17"/>
  <c r="H34" i="17"/>
  <c r="G34" i="17"/>
  <c r="F34" i="17"/>
  <c r="E34" i="17"/>
  <c r="D34" i="17"/>
  <c r="L33" i="17"/>
  <c r="K33" i="17"/>
  <c r="J33" i="17"/>
  <c r="I33" i="17"/>
  <c r="H33" i="17"/>
  <c r="G33" i="17"/>
  <c r="F33" i="17"/>
  <c r="E33" i="17"/>
  <c r="D33" i="17"/>
  <c r="L32" i="17"/>
  <c r="K32" i="17"/>
  <c r="J32" i="17"/>
  <c r="I32" i="17"/>
  <c r="H32" i="17"/>
  <c r="G32" i="17"/>
  <c r="F32" i="17"/>
  <c r="E32" i="17"/>
  <c r="D32" i="17"/>
  <c r="L31" i="17"/>
  <c r="K31" i="17"/>
  <c r="J31" i="17"/>
  <c r="I31" i="17"/>
  <c r="H31" i="17"/>
  <c r="G31" i="17"/>
  <c r="F31" i="17"/>
  <c r="E31" i="17"/>
  <c r="D31" i="17"/>
  <c r="L30" i="17"/>
  <c r="K30" i="17"/>
  <c r="J30" i="17"/>
  <c r="I30" i="17"/>
  <c r="H30" i="17"/>
  <c r="G30" i="17"/>
  <c r="F30" i="17"/>
  <c r="E30" i="17"/>
  <c r="D30" i="17"/>
  <c r="L29" i="17"/>
  <c r="K29" i="17"/>
  <c r="J29" i="17"/>
  <c r="I29" i="17"/>
  <c r="H29" i="17"/>
  <c r="G29" i="17"/>
  <c r="F29" i="17"/>
  <c r="E29" i="17"/>
  <c r="D29" i="17"/>
  <c r="L28" i="17"/>
  <c r="K28" i="17"/>
  <c r="J28" i="17"/>
  <c r="I28" i="17"/>
  <c r="H28" i="17"/>
  <c r="G28" i="17"/>
  <c r="F28" i="17"/>
  <c r="E28" i="17"/>
  <c r="D28" i="17"/>
  <c r="L27" i="17"/>
  <c r="K27" i="17"/>
  <c r="J27" i="17"/>
  <c r="I27" i="17"/>
  <c r="H27" i="17"/>
  <c r="G27" i="17"/>
  <c r="F27" i="17"/>
  <c r="E27" i="17"/>
  <c r="D27" i="17"/>
  <c r="L26" i="17"/>
  <c r="K26" i="17"/>
  <c r="J26" i="17"/>
  <c r="I26" i="17"/>
  <c r="H26" i="17"/>
  <c r="G26" i="17"/>
  <c r="F26" i="17"/>
  <c r="E26" i="17"/>
  <c r="D26" i="17"/>
  <c r="L25" i="17"/>
  <c r="K25" i="17"/>
  <c r="J25" i="17"/>
  <c r="I25" i="17"/>
  <c r="H25" i="17"/>
  <c r="G25" i="17"/>
  <c r="F25" i="17"/>
  <c r="E25" i="17"/>
  <c r="D25" i="17"/>
  <c r="M24" i="17"/>
  <c r="L24" i="17"/>
  <c r="K24" i="17"/>
  <c r="J24" i="17"/>
  <c r="I24" i="17"/>
  <c r="H24" i="17"/>
  <c r="G24" i="17"/>
  <c r="F24" i="17"/>
  <c r="E24" i="17"/>
  <c r="D24" i="17"/>
  <c r="C11" i="17"/>
  <c r="C10" i="17"/>
  <c r="C9" i="17"/>
  <c r="C8" i="17"/>
  <c r="C7" i="17"/>
  <c r="C6" i="17"/>
  <c r="B16" i="17" l="1"/>
  <c r="B15" i="17"/>
  <c r="C1" i="15" l="1"/>
  <c r="B23" i="15" s="1"/>
  <c r="A3" i="10"/>
  <c r="B24" i="15"/>
  <c r="S34" i="4"/>
  <c r="S45" i="4"/>
  <c r="S48" i="4"/>
  <c r="S50" i="4"/>
  <c r="S51" i="4"/>
  <c r="S52" i="4"/>
  <c r="S54" i="4"/>
  <c r="S55" i="4"/>
  <c r="S57" i="4"/>
  <c r="S58" i="4"/>
  <c r="S62" i="4"/>
  <c r="S66" i="4"/>
  <c r="S69" i="4"/>
  <c r="S70" i="4"/>
  <c r="S73" i="4"/>
  <c r="S75" i="4"/>
  <c r="S77" i="4"/>
  <c r="S78" i="4"/>
  <c r="S79" i="4"/>
  <c r="S80" i="4"/>
  <c r="S81" i="4"/>
  <c r="S82" i="4"/>
  <c r="P37" i="15"/>
  <c r="B25" i="15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33" i="4"/>
  <c r="P10" i="4"/>
  <c r="BI5978" i="7"/>
  <c r="BF5978" i="7"/>
  <c r="BG5978" i="7" s="1"/>
  <c r="BH5978" i="7" s="1"/>
  <c r="BI5977" i="7"/>
  <c r="BF5977" i="7"/>
  <c r="BG5977" i="7" s="1"/>
  <c r="BH5977" i="7" s="1"/>
  <c r="BI5976" i="7"/>
  <c r="BF5976" i="7"/>
  <c r="BG5976" i="7" s="1"/>
  <c r="BH5976" i="7" s="1"/>
  <c r="BI5975" i="7"/>
  <c r="BF5975" i="7"/>
  <c r="BG5975" i="7" s="1"/>
  <c r="BH5975" i="7" s="1"/>
  <c r="BI5974" i="7"/>
  <c r="BF5974" i="7"/>
  <c r="BG5974" i="7" s="1"/>
  <c r="BH5974" i="7" s="1"/>
  <c r="BI5973" i="7"/>
  <c r="BF5973" i="7"/>
  <c r="BG5973" i="7" s="1"/>
  <c r="BH5973" i="7" s="1"/>
  <c r="BI5972" i="7"/>
  <c r="BF5972" i="7"/>
  <c r="BG5972" i="7" s="1"/>
  <c r="BH5972" i="7" s="1"/>
  <c r="BI5971" i="7"/>
  <c r="BF5971" i="7"/>
  <c r="BG5971" i="7" s="1"/>
  <c r="BH5971" i="7" s="1"/>
  <c r="BI5970" i="7"/>
  <c r="BF5970" i="7"/>
  <c r="BG5970" i="7" s="1"/>
  <c r="BH5970" i="7" s="1"/>
  <c r="BI5969" i="7"/>
  <c r="BF5969" i="7"/>
  <c r="BG5969" i="7" s="1"/>
  <c r="BH5969" i="7" s="1"/>
  <c r="BI5968" i="7"/>
  <c r="BF5968" i="7"/>
  <c r="BG5968" i="7" s="1"/>
  <c r="BH5968" i="7" s="1"/>
  <c r="BI5967" i="7"/>
  <c r="BF5967" i="7"/>
  <c r="BG5967" i="7" s="1"/>
  <c r="BH5967" i="7" s="1"/>
  <c r="BI5966" i="7"/>
  <c r="BF5966" i="7"/>
  <c r="BG5966" i="7" s="1"/>
  <c r="BH5966" i="7" s="1"/>
  <c r="BI5965" i="7"/>
  <c r="BF5965" i="7"/>
  <c r="BG5965" i="7" s="1"/>
  <c r="BH5965" i="7" s="1"/>
  <c r="BI5964" i="7"/>
  <c r="BF5964" i="7"/>
  <c r="BG5964" i="7" s="1"/>
  <c r="BH5964" i="7" s="1"/>
  <c r="BI5963" i="7"/>
  <c r="BF5963" i="7"/>
  <c r="BG5963" i="7" s="1"/>
  <c r="BH5963" i="7" s="1"/>
  <c r="BI5962" i="7"/>
  <c r="BF5962" i="7"/>
  <c r="BG5962" i="7" s="1"/>
  <c r="BH5962" i="7" s="1"/>
  <c r="BI5961" i="7"/>
  <c r="BF5961" i="7"/>
  <c r="BG5961" i="7" s="1"/>
  <c r="BH5961" i="7" s="1"/>
  <c r="BI5960" i="7"/>
  <c r="BF5960" i="7"/>
  <c r="BG5960" i="7" s="1"/>
  <c r="BH5960" i="7" s="1"/>
  <c r="BI5959" i="7"/>
  <c r="BF5959" i="7"/>
  <c r="BG5959" i="7" s="1"/>
  <c r="BH5959" i="7" s="1"/>
  <c r="BI5958" i="7"/>
  <c r="BF5958" i="7"/>
  <c r="BG5958" i="7" s="1"/>
  <c r="BH5958" i="7" s="1"/>
  <c r="BI5957" i="7"/>
  <c r="BF5957" i="7"/>
  <c r="BG5957" i="7" s="1"/>
  <c r="BH5957" i="7" s="1"/>
  <c r="BI5956" i="7"/>
  <c r="BF5956" i="7"/>
  <c r="BG5956" i="7" s="1"/>
  <c r="BH5956" i="7" s="1"/>
  <c r="BI5955" i="7"/>
  <c r="BF5955" i="7"/>
  <c r="BG5955" i="7" s="1"/>
  <c r="BH5955" i="7" s="1"/>
  <c r="BI5954" i="7"/>
  <c r="BF5954" i="7"/>
  <c r="BG5954" i="7" s="1"/>
  <c r="BH5954" i="7" s="1"/>
  <c r="BI5953" i="7"/>
  <c r="BF5953" i="7"/>
  <c r="BG5953" i="7" s="1"/>
  <c r="BH5953" i="7" s="1"/>
  <c r="BI5952" i="7"/>
  <c r="BF5952" i="7"/>
  <c r="BG5952" i="7" s="1"/>
  <c r="BH5952" i="7" s="1"/>
  <c r="BI5951" i="7"/>
  <c r="BF5951" i="7"/>
  <c r="BG5951" i="7" s="1"/>
  <c r="BH5951" i="7" s="1"/>
  <c r="BI5950" i="7"/>
  <c r="BF5950" i="7"/>
  <c r="BG5950" i="7" s="1"/>
  <c r="BH5950" i="7" s="1"/>
  <c r="BI5949" i="7"/>
  <c r="BF5949" i="7"/>
  <c r="BG5949" i="7" s="1"/>
  <c r="BH5949" i="7" s="1"/>
  <c r="BI5948" i="7"/>
  <c r="BF5948" i="7"/>
  <c r="BG5948" i="7" s="1"/>
  <c r="BH5948" i="7" s="1"/>
  <c r="BI5947" i="7"/>
  <c r="BF5947" i="7"/>
  <c r="BG5947" i="7" s="1"/>
  <c r="BH5947" i="7" s="1"/>
  <c r="BI5946" i="7"/>
  <c r="BF5946" i="7"/>
  <c r="BG5946" i="7" s="1"/>
  <c r="BH5946" i="7" s="1"/>
  <c r="BI5945" i="7"/>
  <c r="BF5945" i="7"/>
  <c r="BG5945" i="7" s="1"/>
  <c r="BH5945" i="7" s="1"/>
  <c r="BI5944" i="7"/>
  <c r="BF5944" i="7"/>
  <c r="BG5944" i="7" s="1"/>
  <c r="BH5944" i="7" s="1"/>
  <c r="BI5943" i="7"/>
  <c r="BF5943" i="7"/>
  <c r="BG5943" i="7" s="1"/>
  <c r="BH5943" i="7" s="1"/>
  <c r="BI5942" i="7"/>
  <c r="BF5942" i="7"/>
  <c r="BG5942" i="7" s="1"/>
  <c r="BH5942" i="7" s="1"/>
  <c r="BI5941" i="7"/>
  <c r="BF5941" i="7"/>
  <c r="BG5941" i="7" s="1"/>
  <c r="BH5941" i="7" s="1"/>
  <c r="BI5940" i="7"/>
  <c r="BF5940" i="7"/>
  <c r="BG5940" i="7" s="1"/>
  <c r="BH5940" i="7" s="1"/>
  <c r="BI5939" i="7"/>
  <c r="BF5939" i="7"/>
  <c r="BG5939" i="7" s="1"/>
  <c r="BH5939" i="7" s="1"/>
  <c r="BI5938" i="7"/>
  <c r="BF5938" i="7"/>
  <c r="BG5938" i="7" s="1"/>
  <c r="BH5938" i="7" s="1"/>
  <c r="BI5937" i="7"/>
  <c r="BF5937" i="7"/>
  <c r="BG5937" i="7" s="1"/>
  <c r="BH5937" i="7" s="1"/>
  <c r="BI5936" i="7"/>
  <c r="BF5936" i="7"/>
  <c r="BG5936" i="7" s="1"/>
  <c r="BH5936" i="7" s="1"/>
  <c r="BI5935" i="7"/>
  <c r="BF5935" i="7"/>
  <c r="BG5935" i="7" s="1"/>
  <c r="BH5935" i="7" s="1"/>
  <c r="BI5934" i="7"/>
  <c r="BF5934" i="7"/>
  <c r="BG5934" i="7" s="1"/>
  <c r="BH5934" i="7" s="1"/>
  <c r="BI5933" i="7"/>
  <c r="BF5933" i="7"/>
  <c r="BG5933" i="7" s="1"/>
  <c r="BH5933" i="7" s="1"/>
  <c r="BI5932" i="7"/>
  <c r="BF5932" i="7"/>
  <c r="BG5932" i="7" s="1"/>
  <c r="BH5932" i="7" s="1"/>
  <c r="BI5931" i="7"/>
  <c r="BF5931" i="7"/>
  <c r="BG5931" i="7" s="1"/>
  <c r="BH5931" i="7" s="1"/>
  <c r="BI5930" i="7"/>
  <c r="BF5930" i="7"/>
  <c r="BG5930" i="7" s="1"/>
  <c r="BH5930" i="7" s="1"/>
  <c r="BI5929" i="7"/>
  <c r="BF5929" i="7"/>
  <c r="BG5929" i="7" s="1"/>
  <c r="BH5929" i="7" s="1"/>
  <c r="BI5928" i="7"/>
  <c r="BF5928" i="7"/>
  <c r="BG5928" i="7" s="1"/>
  <c r="BH5928" i="7" s="1"/>
  <c r="BI5927" i="7"/>
  <c r="BF5927" i="7"/>
  <c r="BG5927" i="7" s="1"/>
  <c r="BH5927" i="7" s="1"/>
  <c r="BI5926" i="7"/>
  <c r="BF5926" i="7"/>
  <c r="BG5926" i="7" s="1"/>
  <c r="BH5926" i="7" s="1"/>
  <c r="BI5925" i="7"/>
  <c r="BF5925" i="7"/>
  <c r="BG5925" i="7" s="1"/>
  <c r="BH5925" i="7" s="1"/>
  <c r="BI5924" i="7"/>
  <c r="BF5924" i="7"/>
  <c r="BG5924" i="7" s="1"/>
  <c r="BH5924" i="7" s="1"/>
  <c r="BI5923" i="7"/>
  <c r="BF5923" i="7"/>
  <c r="BG5923" i="7" s="1"/>
  <c r="BH5923" i="7" s="1"/>
  <c r="BI5922" i="7"/>
  <c r="BF5922" i="7"/>
  <c r="BG5922" i="7" s="1"/>
  <c r="BH5922" i="7" s="1"/>
  <c r="BI5921" i="7"/>
  <c r="BF5921" i="7"/>
  <c r="BG5921" i="7" s="1"/>
  <c r="BH5921" i="7" s="1"/>
  <c r="BI5920" i="7"/>
  <c r="BF5920" i="7"/>
  <c r="BG5920" i="7" s="1"/>
  <c r="BH5920" i="7" s="1"/>
  <c r="BI5919" i="7"/>
  <c r="BF5919" i="7"/>
  <c r="BG5919" i="7" s="1"/>
  <c r="BH5919" i="7" s="1"/>
  <c r="BI5918" i="7"/>
  <c r="BF5918" i="7"/>
  <c r="BG5918" i="7" s="1"/>
  <c r="BH5918" i="7" s="1"/>
  <c r="BI5917" i="7"/>
  <c r="BF5917" i="7"/>
  <c r="BG5917" i="7" s="1"/>
  <c r="BH5917" i="7" s="1"/>
  <c r="BI5916" i="7"/>
  <c r="BF5916" i="7"/>
  <c r="BG5916" i="7" s="1"/>
  <c r="BH5916" i="7" s="1"/>
  <c r="BI5915" i="7"/>
  <c r="BF5915" i="7"/>
  <c r="BG5915" i="7" s="1"/>
  <c r="BH5915" i="7" s="1"/>
  <c r="BI5914" i="7"/>
  <c r="BF5914" i="7"/>
  <c r="BG5914" i="7" s="1"/>
  <c r="BH5914" i="7" s="1"/>
  <c r="BI5913" i="7"/>
  <c r="BF5913" i="7"/>
  <c r="BG5913" i="7" s="1"/>
  <c r="BH5913" i="7" s="1"/>
  <c r="BI5912" i="7"/>
  <c r="BF5912" i="7"/>
  <c r="BG5912" i="7" s="1"/>
  <c r="BH5912" i="7" s="1"/>
  <c r="BI5911" i="7"/>
  <c r="BF5911" i="7"/>
  <c r="BG5911" i="7" s="1"/>
  <c r="BH5911" i="7" s="1"/>
  <c r="BI5910" i="7"/>
  <c r="BF5910" i="7"/>
  <c r="BG5910" i="7" s="1"/>
  <c r="BH5910" i="7" s="1"/>
  <c r="BI5909" i="7"/>
  <c r="BF5909" i="7"/>
  <c r="BG5909" i="7" s="1"/>
  <c r="BH5909" i="7" s="1"/>
  <c r="BI5908" i="7"/>
  <c r="BF5908" i="7"/>
  <c r="BG5908" i="7" s="1"/>
  <c r="BH5908" i="7" s="1"/>
  <c r="BI5907" i="7"/>
  <c r="BF5907" i="7"/>
  <c r="BG5907" i="7" s="1"/>
  <c r="BH5907" i="7" s="1"/>
  <c r="BI5906" i="7"/>
  <c r="BF5906" i="7"/>
  <c r="BG5906" i="7" s="1"/>
  <c r="BH5906" i="7" s="1"/>
  <c r="BI5905" i="7"/>
  <c r="BF5905" i="7"/>
  <c r="BG5905" i="7" s="1"/>
  <c r="BH5905" i="7" s="1"/>
  <c r="BI5904" i="7"/>
  <c r="BF5904" i="7"/>
  <c r="BG5904" i="7" s="1"/>
  <c r="BH5904" i="7" s="1"/>
  <c r="BI5903" i="7"/>
  <c r="BF5903" i="7"/>
  <c r="BG5903" i="7" s="1"/>
  <c r="BH5903" i="7" s="1"/>
  <c r="BI5902" i="7"/>
  <c r="BF5902" i="7"/>
  <c r="BG5902" i="7" s="1"/>
  <c r="BH5902" i="7" s="1"/>
  <c r="BI5901" i="7"/>
  <c r="BF5901" i="7"/>
  <c r="BG5901" i="7" s="1"/>
  <c r="BH5901" i="7" s="1"/>
  <c r="BI5900" i="7"/>
  <c r="BF5900" i="7"/>
  <c r="BG5900" i="7" s="1"/>
  <c r="BH5900" i="7" s="1"/>
  <c r="BI5899" i="7"/>
  <c r="BF5899" i="7"/>
  <c r="BG5899" i="7" s="1"/>
  <c r="BH5899" i="7" s="1"/>
  <c r="BI5898" i="7"/>
  <c r="BF5898" i="7"/>
  <c r="BG5898" i="7" s="1"/>
  <c r="BH5898" i="7" s="1"/>
  <c r="BI5897" i="7"/>
  <c r="BF5897" i="7"/>
  <c r="BG5897" i="7" s="1"/>
  <c r="BH5897" i="7" s="1"/>
  <c r="BI5896" i="7"/>
  <c r="BF5896" i="7"/>
  <c r="BG5896" i="7" s="1"/>
  <c r="BH5896" i="7" s="1"/>
  <c r="BI5895" i="7"/>
  <c r="BF5895" i="7"/>
  <c r="BG5895" i="7" s="1"/>
  <c r="BH5895" i="7" s="1"/>
  <c r="BI5894" i="7"/>
  <c r="BF5894" i="7"/>
  <c r="BG5894" i="7" s="1"/>
  <c r="BH5894" i="7" s="1"/>
  <c r="BI5893" i="7"/>
  <c r="BF5893" i="7"/>
  <c r="BG5893" i="7" s="1"/>
  <c r="BH5893" i="7" s="1"/>
  <c r="BI5892" i="7"/>
  <c r="BF5892" i="7"/>
  <c r="BG5892" i="7" s="1"/>
  <c r="BH5892" i="7" s="1"/>
  <c r="BI5891" i="7"/>
  <c r="BF5891" i="7"/>
  <c r="BG5891" i="7" s="1"/>
  <c r="BH5891" i="7" s="1"/>
  <c r="BI5890" i="7"/>
  <c r="BF5890" i="7"/>
  <c r="BG5890" i="7" s="1"/>
  <c r="BH5890" i="7" s="1"/>
  <c r="BI5889" i="7"/>
  <c r="BF5889" i="7"/>
  <c r="BG5889" i="7" s="1"/>
  <c r="BH5889" i="7" s="1"/>
  <c r="BI5888" i="7"/>
  <c r="BF5888" i="7"/>
  <c r="BG5888" i="7" s="1"/>
  <c r="BH5888" i="7" s="1"/>
  <c r="BI5887" i="7"/>
  <c r="BF5887" i="7"/>
  <c r="BG5887" i="7" s="1"/>
  <c r="BH5887" i="7" s="1"/>
  <c r="BI5886" i="7"/>
  <c r="BF5886" i="7"/>
  <c r="BG5886" i="7" s="1"/>
  <c r="BH5886" i="7" s="1"/>
  <c r="BI5885" i="7"/>
  <c r="BF5885" i="7"/>
  <c r="BG5885" i="7" s="1"/>
  <c r="BH5885" i="7" s="1"/>
  <c r="BI5884" i="7"/>
  <c r="BF5884" i="7"/>
  <c r="BG5884" i="7" s="1"/>
  <c r="BH5884" i="7" s="1"/>
  <c r="BI5883" i="7"/>
  <c r="BF5883" i="7"/>
  <c r="BG5883" i="7" s="1"/>
  <c r="BH5883" i="7" s="1"/>
  <c r="BI5882" i="7"/>
  <c r="BF5882" i="7"/>
  <c r="BG5882" i="7" s="1"/>
  <c r="BH5882" i="7" s="1"/>
  <c r="BI5881" i="7"/>
  <c r="BF5881" i="7"/>
  <c r="BG5881" i="7" s="1"/>
  <c r="BH5881" i="7" s="1"/>
  <c r="BI5880" i="7"/>
  <c r="BF5880" i="7"/>
  <c r="BG5880" i="7" s="1"/>
  <c r="BH5880" i="7" s="1"/>
  <c r="BI5879" i="7"/>
  <c r="BF5879" i="7"/>
  <c r="BG5879" i="7" s="1"/>
  <c r="BH5879" i="7" s="1"/>
  <c r="BI5878" i="7"/>
  <c r="BF5878" i="7"/>
  <c r="BG5878" i="7" s="1"/>
  <c r="BH5878" i="7" s="1"/>
  <c r="BI5877" i="7"/>
  <c r="BF5877" i="7"/>
  <c r="BG5877" i="7" s="1"/>
  <c r="BH5877" i="7" s="1"/>
  <c r="BI5876" i="7"/>
  <c r="BF5876" i="7"/>
  <c r="BG5876" i="7" s="1"/>
  <c r="BH5876" i="7" s="1"/>
  <c r="BI5875" i="7"/>
  <c r="BF5875" i="7"/>
  <c r="BG5875" i="7" s="1"/>
  <c r="BH5875" i="7" s="1"/>
  <c r="BI5874" i="7"/>
  <c r="BF5874" i="7"/>
  <c r="BG5874" i="7" s="1"/>
  <c r="BH5874" i="7" s="1"/>
  <c r="BI5873" i="7"/>
  <c r="BF5873" i="7"/>
  <c r="BG5873" i="7" s="1"/>
  <c r="BH5873" i="7" s="1"/>
  <c r="BI5872" i="7"/>
  <c r="BF5872" i="7"/>
  <c r="BG5872" i="7" s="1"/>
  <c r="BH5872" i="7" s="1"/>
  <c r="BI5871" i="7"/>
  <c r="BF5871" i="7"/>
  <c r="BG5871" i="7" s="1"/>
  <c r="BH5871" i="7" s="1"/>
  <c r="BI5870" i="7"/>
  <c r="BF5870" i="7"/>
  <c r="BG5870" i="7" s="1"/>
  <c r="BH5870" i="7" s="1"/>
  <c r="BI5869" i="7"/>
  <c r="BF5869" i="7"/>
  <c r="BG5869" i="7" s="1"/>
  <c r="BH5869" i="7" s="1"/>
  <c r="BI5868" i="7"/>
  <c r="BF5868" i="7"/>
  <c r="BG5868" i="7" s="1"/>
  <c r="BH5868" i="7" s="1"/>
  <c r="BI5867" i="7"/>
  <c r="BF5867" i="7"/>
  <c r="BG5867" i="7" s="1"/>
  <c r="BH5867" i="7" s="1"/>
  <c r="BI5866" i="7"/>
  <c r="BF5866" i="7"/>
  <c r="BG5866" i="7" s="1"/>
  <c r="BH5866" i="7" s="1"/>
  <c r="BI5865" i="7"/>
  <c r="BF5865" i="7"/>
  <c r="BG5865" i="7" s="1"/>
  <c r="BH5865" i="7" s="1"/>
  <c r="BI5864" i="7"/>
  <c r="BF5864" i="7"/>
  <c r="BG5864" i="7" s="1"/>
  <c r="BH5864" i="7" s="1"/>
  <c r="BI5863" i="7"/>
  <c r="BF5863" i="7"/>
  <c r="BG5863" i="7" s="1"/>
  <c r="BH5863" i="7" s="1"/>
  <c r="BI5862" i="7"/>
  <c r="BF5862" i="7"/>
  <c r="BG5862" i="7" s="1"/>
  <c r="BH5862" i="7" s="1"/>
  <c r="BI5861" i="7"/>
  <c r="BF5861" i="7"/>
  <c r="BG5861" i="7" s="1"/>
  <c r="BH5861" i="7" s="1"/>
  <c r="BI5860" i="7"/>
  <c r="BF5860" i="7"/>
  <c r="BG5860" i="7" s="1"/>
  <c r="BH5860" i="7" s="1"/>
  <c r="BI5859" i="7"/>
  <c r="BF5859" i="7"/>
  <c r="BG5859" i="7" s="1"/>
  <c r="BH5859" i="7" s="1"/>
  <c r="BI5858" i="7"/>
  <c r="BF5858" i="7"/>
  <c r="BG5858" i="7" s="1"/>
  <c r="BH5858" i="7" s="1"/>
  <c r="BI5857" i="7"/>
  <c r="BF5857" i="7"/>
  <c r="BG5857" i="7" s="1"/>
  <c r="BH5857" i="7" s="1"/>
  <c r="BI5856" i="7"/>
  <c r="BF5856" i="7"/>
  <c r="BG5856" i="7" s="1"/>
  <c r="BH5856" i="7" s="1"/>
  <c r="BI5855" i="7"/>
  <c r="BF5855" i="7"/>
  <c r="BG5855" i="7" s="1"/>
  <c r="BH5855" i="7" s="1"/>
  <c r="BI5854" i="7"/>
  <c r="BF5854" i="7"/>
  <c r="BG5854" i="7" s="1"/>
  <c r="BH5854" i="7" s="1"/>
  <c r="BI5853" i="7"/>
  <c r="BF5853" i="7"/>
  <c r="BG5853" i="7" s="1"/>
  <c r="BH5853" i="7" s="1"/>
  <c r="BI5852" i="7"/>
  <c r="BF5852" i="7"/>
  <c r="BG5852" i="7" s="1"/>
  <c r="BH5852" i="7" s="1"/>
  <c r="BI5851" i="7"/>
  <c r="BF5851" i="7"/>
  <c r="BG5851" i="7" s="1"/>
  <c r="BH5851" i="7" s="1"/>
  <c r="BI5850" i="7"/>
  <c r="BF5850" i="7"/>
  <c r="BG5850" i="7" s="1"/>
  <c r="BH5850" i="7" s="1"/>
  <c r="BI5849" i="7"/>
  <c r="BF5849" i="7"/>
  <c r="BG5849" i="7" s="1"/>
  <c r="BH5849" i="7" s="1"/>
  <c r="BI5848" i="7"/>
  <c r="BF5848" i="7"/>
  <c r="BG5848" i="7" s="1"/>
  <c r="BH5848" i="7" s="1"/>
  <c r="BI5847" i="7"/>
  <c r="BF5847" i="7"/>
  <c r="BG5847" i="7" s="1"/>
  <c r="BH5847" i="7" s="1"/>
  <c r="BI5846" i="7"/>
  <c r="BF5846" i="7"/>
  <c r="BG5846" i="7" s="1"/>
  <c r="BH5846" i="7" s="1"/>
  <c r="BI5845" i="7"/>
  <c r="BF5845" i="7"/>
  <c r="BG5845" i="7" s="1"/>
  <c r="BH5845" i="7" s="1"/>
  <c r="BI5844" i="7"/>
  <c r="BF5844" i="7"/>
  <c r="BG5844" i="7" s="1"/>
  <c r="BH5844" i="7" s="1"/>
  <c r="BI5843" i="7"/>
  <c r="BF5843" i="7"/>
  <c r="BG5843" i="7" s="1"/>
  <c r="BH5843" i="7" s="1"/>
  <c r="BI5842" i="7"/>
  <c r="BF5842" i="7"/>
  <c r="BG5842" i="7" s="1"/>
  <c r="BH5842" i="7" s="1"/>
  <c r="BI5841" i="7"/>
  <c r="BF5841" i="7"/>
  <c r="BG5841" i="7" s="1"/>
  <c r="BH5841" i="7" s="1"/>
  <c r="BI5840" i="7"/>
  <c r="BF5840" i="7"/>
  <c r="BG5840" i="7" s="1"/>
  <c r="BH5840" i="7" s="1"/>
  <c r="BI5839" i="7"/>
  <c r="BF5839" i="7"/>
  <c r="BG5839" i="7" s="1"/>
  <c r="BH5839" i="7" s="1"/>
  <c r="BI5838" i="7"/>
  <c r="BF5838" i="7"/>
  <c r="BG5838" i="7" s="1"/>
  <c r="BH5838" i="7" s="1"/>
  <c r="BI5837" i="7"/>
  <c r="BF5837" i="7"/>
  <c r="BG5837" i="7" s="1"/>
  <c r="BH5837" i="7" s="1"/>
  <c r="BI5836" i="7"/>
  <c r="BF5836" i="7"/>
  <c r="BG5836" i="7" s="1"/>
  <c r="BH5836" i="7" s="1"/>
  <c r="BI5835" i="7"/>
  <c r="BF5835" i="7"/>
  <c r="BG5835" i="7" s="1"/>
  <c r="BH5835" i="7" s="1"/>
  <c r="BI5834" i="7"/>
  <c r="BF5834" i="7"/>
  <c r="BG5834" i="7" s="1"/>
  <c r="BH5834" i="7" s="1"/>
  <c r="BI5833" i="7"/>
  <c r="BF5833" i="7"/>
  <c r="BG5833" i="7" s="1"/>
  <c r="BH5833" i="7" s="1"/>
  <c r="BI5832" i="7"/>
  <c r="BF5832" i="7"/>
  <c r="BG5832" i="7" s="1"/>
  <c r="BH5832" i="7" s="1"/>
  <c r="BI5831" i="7"/>
  <c r="BF5831" i="7"/>
  <c r="BG5831" i="7" s="1"/>
  <c r="BH5831" i="7" s="1"/>
  <c r="BI5830" i="7"/>
  <c r="BF5830" i="7"/>
  <c r="BG5830" i="7" s="1"/>
  <c r="BH5830" i="7" s="1"/>
  <c r="BI5829" i="7"/>
  <c r="BF5829" i="7"/>
  <c r="BG5829" i="7" s="1"/>
  <c r="BH5829" i="7" s="1"/>
  <c r="BI5828" i="7"/>
  <c r="BF5828" i="7"/>
  <c r="BG5828" i="7" s="1"/>
  <c r="BH5828" i="7" s="1"/>
  <c r="BI5827" i="7"/>
  <c r="BF5827" i="7"/>
  <c r="BG5827" i="7" s="1"/>
  <c r="BH5827" i="7" s="1"/>
  <c r="BI5826" i="7"/>
  <c r="BF5826" i="7"/>
  <c r="BG5826" i="7" s="1"/>
  <c r="BH5826" i="7" s="1"/>
  <c r="BI5825" i="7"/>
  <c r="BF5825" i="7"/>
  <c r="BG5825" i="7" s="1"/>
  <c r="BH5825" i="7" s="1"/>
  <c r="BI5824" i="7"/>
  <c r="BF5824" i="7"/>
  <c r="BG5824" i="7" s="1"/>
  <c r="BH5824" i="7" s="1"/>
  <c r="BI5823" i="7"/>
  <c r="BF5823" i="7"/>
  <c r="BG5823" i="7" s="1"/>
  <c r="BH5823" i="7" s="1"/>
  <c r="BI5822" i="7"/>
  <c r="BF5822" i="7"/>
  <c r="BG5822" i="7" s="1"/>
  <c r="BH5822" i="7" s="1"/>
  <c r="BI5821" i="7"/>
  <c r="BF5821" i="7"/>
  <c r="BG5821" i="7" s="1"/>
  <c r="BH5821" i="7" s="1"/>
  <c r="BI5820" i="7"/>
  <c r="BF5820" i="7"/>
  <c r="BG5820" i="7" s="1"/>
  <c r="BH5820" i="7" s="1"/>
  <c r="BI5819" i="7"/>
  <c r="BF5819" i="7"/>
  <c r="BG5819" i="7" s="1"/>
  <c r="BH5819" i="7" s="1"/>
  <c r="BI5818" i="7"/>
  <c r="BF5818" i="7"/>
  <c r="BG5818" i="7" s="1"/>
  <c r="BH5818" i="7" s="1"/>
  <c r="BI5817" i="7"/>
  <c r="BF5817" i="7"/>
  <c r="BG5817" i="7" s="1"/>
  <c r="BH5817" i="7" s="1"/>
  <c r="BI5816" i="7"/>
  <c r="BF5816" i="7"/>
  <c r="BG5816" i="7" s="1"/>
  <c r="BH5816" i="7" s="1"/>
  <c r="BI5815" i="7"/>
  <c r="BF5815" i="7"/>
  <c r="BG5815" i="7" s="1"/>
  <c r="BH5815" i="7" s="1"/>
  <c r="BI5814" i="7"/>
  <c r="BF5814" i="7"/>
  <c r="BG5814" i="7" s="1"/>
  <c r="BH5814" i="7" s="1"/>
  <c r="BI5813" i="7"/>
  <c r="BF5813" i="7"/>
  <c r="BG5813" i="7" s="1"/>
  <c r="BH5813" i="7" s="1"/>
  <c r="BI5812" i="7"/>
  <c r="BF5812" i="7"/>
  <c r="BG5812" i="7" s="1"/>
  <c r="BH5812" i="7" s="1"/>
  <c r="BI5811" i="7"/>
  <c r="BF5811" i="7"/>
  <c r="BG5811" i="7" s="1"/>
  <c r="BH5811" i="7" s="1"/>
  <c r="BI5810" i="7"/>
  <c r="BF5810" i="7"/>
  <c r="BG5810" i="7" s="1"/>
  <c r="BH5810" i="7" s="1"/>
  <c r="BI5809" i="7"/>
  <c r="BF5809" i="7"/>
  <c r="BG5809" i="7" s="1"/>
  <c r="BH5809" i="7" s="1"/>
  <c r="BI5808" i="7"/>
  <c r="BF5808" i="7"/>
  <c r="BG5808" i="7" s="1"/>
  <c r="BH5808" i="7" s="1"/>
  <c r="BI5807" i="7"/>
  <c r="BF5807" i="7"/>
  <c r="BG5807" i="7" s="1"/>
  <c r="BH5807" i="7" s="1"/>
  <c r="BI5806" i="7"/>
  <c r="BF5806" i="7"/>
  <c r="BG5806" i="7" s="1"/>
  <c r="BH5806" i="7" s="1"/>
  <c r="BI5805" i="7"/>
  <c r="BF5805" i="7"/>
  <c r="BG5805" i="7" s="1"/>
  <c r="BH5805" i="7" s="1"/>
  <c r="BI5804" i="7"/>
  <c r="BF5804" i="7"/>
  <c r="BG5804" i="7" s="1"/>
  <c r="BH5804" i="7" s="1"/>
  <c r="BI5803" i="7"/>
  <c r="BF5803" i="7"/>
  <c r="BG5803" i="7" s="1"/>
  <c r="BH5803" i="7" s="1"/>
  <c r="BI5802" i="7"/>
  <c r="BF5802" i="7"/>
  <c r="BG5802" i="7" s="1"/>
  <c r="BH5802" i="7" s="1"/>
  <c r="BI5801" i="7"/>
  <c r="BF5801" i="7"/>
  <c r="BG5801" i="7" s="1"/>
  <c r="BH5801" i="7" s="1"/>
  <c r="BI5800" i="7"/>
  <c r="BF5800" i="7"/>
  <c r="BG5800" i="7" s="1"/>
  <c r="BH5800" i="7" s="1"/>
  <c r="BI5799" i="7"/>
  <c r="BF5799" i="7"/>
  <c r="BG5799" i="7" s="1"/>
  <c r="BH5799" i="7" s="1"/>
  <c r="BI5798" i="7"/>
  <c r="BF5798" i="7"/>
  <c r="BG5798" i="7" s="1"/>
  <c r="BH5798" i="7" s="1"/>
  <c r="BI5797" i="7"/>
  <c r="BF5797" i="7"/>
  <c r="BG5797" i="7" s="1"/>
  <c r="BH5797" i="7" s="1"/>
  <c r="BI5796" i="7"/>
  <c r="BF5796" i="7"/>
  <c r="BG5796" i="7" s="1"/>
  <c r="BH5796" i="7" s="1"/>
  <c r="BI5795" i="7"/>
  <c r="BF5795" i="7"/>
  <c r="BG5795" i="7" s="1"/>
  <c r="BH5795" i="7" s="1"/>
  <c r="BI5794" i="7"/>
  <c r="BF5794" i="7"/>
  <c r="BG5794" i="7" s="1"/>
  <c r="BH5794" i="7" s="1"/>
  <c r="BI5793" i="7"/>
  <c r="BF5793" i="7"/>
  <c r="BG5793" i="7" s="1"/>
  <c r="BH5793" i="7" s="1"/>
  <c r="BI5792" i="7"/>
  <c r="BF5792" i="7"/>
  <c r="BG5792" i="7" s="1"/>
  <c r="BH5792" i="7" s="1"/>
  <c r="BI5791" i="7"/>
  <c r="BF5791" i="7"/>
  <c r="BG5791" i="7" s="1"/>
  <c r="BH5791" i="7" s="1"/>
  <c r="BI5790" i="7"/>
  <c r="BF5790" i="7"/>
  <c r="BG5790" i="7" s="1"/>
  <c r="BH5790" i="7" s="1"/>
  <c r="BI5789" i="7"/>
  <c r="BF5789" i="7"/>
  <c r="BG5789" i="7" s="1"/>
  <c r="BH5789" i="7" s="1"/>
  <c r="BI5788" i="7"/>
  <c r="BF5788" i="7"/>
  <c r="BG5788" i="7" s="1"/>
  <c r="BH5788" i="7" s="1"/>
  <c r="BI5787" i="7"/>
  <c r="BF5787" i="7"/>
  <c r="BG5787" i="7" s="1"/>
  <c r="BH5787" i="7" s="1"/>
  <c r="BI5786" i="7"/>
  <c r="BF5786" i="7"/>
  <c r="BG5786" i="7" s="1"/>
  <c r="BH5786" i="7" s="1"/>
  <c r="BI5785" i="7"/>
  <c r="BF5785" i="7"/>
  <c r="BG5785" i="7" s="1"/>
  <c r="BH5785" i="7" s="1"/>
  <c r="BI5784" i="7"/>
  <c r="BF5784" i="7"/>
  <c r="BG5784" i="7" s="1"/>
  <c r="BH5784" i="7" s="1"/>
  <c r="BI5783" i="7"/>
  <c r="BF5783" i="7"/>
  <c r="BG5783" i="7" s="1"/>
  <c r="BH5783" i="7" s="1"/>
  <c r="BI5782" i="7"/>
  <c r="BF5782" i="7"/>
  <c r="BG5782" i="7" s="1"/>
  <c r="BH5782" i="7" s="1"/>
  <c r="BI5781" i="7"/>
  <c r="BF5781" i="7"/>
  <c r="BG5781" i="7" s="1"/>
  <c r="BH5781" i="7" s="1"/>
  <c r="BI5780" i="7"/>
  <c r="BF5780" i="7"/>
  <c r="BG5780" i="7" s="1"/>
  <c r="BH5780" i="7" s="1"/>
  <c r="BI5779" i="7"/>
  <c r="BF5779" i="7"/>
  <c r="BG5779" i="7" s="1"/>
  <c r="BH5779" i="7" s="1"/>
  <c r="BI5778" i="7"/>
  <c r="BF5778" i="7"/>
  <c r="BG5778" i="7" s="1"/>
  <c r="BH5778" i="7" s="1"/>
  <c r="BI5777" i="7"/>
  <c r="BF5777" i="7"/>
  <c r="BG5777" i="7" s="1"/>
  <c r="BH5777" i="7" s="1"/>
  <c r="BI5776" i="7"/>
  <c r="BF5776" i="7"/>
  <c r="BG5776" i="7" s="1"/>
  <c r="BH5776" i="7" s="1"/>
  <c r="BI5775" i="7"/>
  <c r="BF5775" i="7"/>
  <c r="BG5775" i="7" s="1"/>
  <c r="BH5775" i="7" s="1"/>
  <c r="BI5774" i="7"/>
  <c r="BF5774" i="7"/>
  <c r="BG5774" i="7" s="1"/>
  <c r="BH5774" i="7" s="1"/>
  <c r="BI5773" i="7"/>
  <c r="BF5773" i="7"/>
  <c r="BG5773" i="7" s="1"/>
  <c r="BH5773" i="7" s="1"/>
  <c r="BI5772" i="7"/>
  <c r="BF5772" i="7"/>
  <c r="BG5772" i="7" s="1"/>
  <c r="BH5772" i="7" s="1"/>
  <c r="BI5771" i="7"/>
  <c r="BF5771" i="7"/>
  <c r="BG5771" i="7" s="1"/>
  <c r="BH5771" i="7" s="1"/>
  <c r="BI5770" i="7"/>
  <c r="BF5770" i="7"/>
  <c r="BG5770" i="7" s="1"/>
  <c r="BH5770" i="7" s="1"/>
  <c r="BI5769" i="7"/>
  <c r="BF5769" i="7"/>
  <c r="BG5769" i="7" s="1"/>
  <c r="BH5769" i="7" s="1"/>
  <c r="BI5768" i="7"/>
  <c r="BF5768" i="7"/>
  <c r="BG5768" i="7" s="1"/>
  <c r="BH5768" i="7" s="1"/>
  <c r="BI5767" i="7"/>
  <c r="BF5767" i="7"/>
  <c r="BG5767" i="7" s="1"/>
  <c r="BH5767" i="7" s="1"/>
  <c r="BI5766" i="7"/>
  <c r="BF5766" i="7"/>
  <c r="BG5766" i="7" s="1"/>
  <c r="BH5766" i="7" s="1"/>
  <c r="BI5765" i="7"/>
  <c r="BF5765" i="7"/>
  <c r="BG5765" i="7" s="1"/>
  <c r="BH5765" i="7" s="1"/>
  <c r="BI5764" i="7"/>
  <c r="BF5764" i="7"/>
  <c r="BG5764" i="7" s="1"/>
  <c r="BH5764" i="7" s="1"/>
  <c r="BI5763" i="7"/>
  <c r="BF5763" i="7"/>
  <c r="BG5763" i="7" s="1"/>
  <c r="BH5763" i="7" s="1"/>
  <c r="BI5762" i="7"/>
  <c r="BF5762" i="7"/>
  <c r="BG5762" i="7" s="1"/>
  <c r="BH5762" i="7" s="1"/>
  <c r="BI5761" i="7"/>
  <c r="BF5761" i="7"/>
  <c r="BG5761" i="7" s="1"/>
  <c r="BH5761" i="7" s="1"/>
  <c r="BI5760" i="7"/>
  <c r="BF5760" i="7"/>
  <c r="BG5760" i="7" s="1"/>
  <c r="BH5760" i="7" s="1"/>
  <c r="BI5759" i="7"/>
  <c r="BF5759" i="7"/>
  <c r="BG5759" i="7" s="1"/>
  <c r="BH5759" i="7" s="1"/>
  <c r="BI5758" i="7"/>
  <c r="BF5758" i="7"/>
  <c r="BG5758" i="7" s="1"/>
  <c r="BH5758" i="7" s="1"/>
  <c r="BI5757" i="7"/>
  <c r="BF5757" i="7"/>
  <c r="BG5757" i="7" s="1"/>
  <c r="BH5757" i="7" s="1"/>
  <c r="BI5756" i="7"/>
  <c r="BF5756" i="7"/>
  <c r="BG5756" i="7" s="1"/>
  <c r="BH5756" i="7" s="1"/>
  <c r="BI5755" i="7"/>
  <c r="BF5755" i="7"/>
  <c r="BG5755" i="7" s="1"/>
  <c r="BH5755" i="7" s="1"/>
  <c r="BI5754" i="7"/>
  <c r="BF5754" i="7"/>
  <c r="BG5754" i="7" s="1"/>
  <c r="BH5754" i="7" s="1"/>
  <c r="BI5753" i="7"/>
  <c r="BF5753" i="7"/>
  <c r="BG5753" i="7" s="1"/>
  <c r="BH5753" i="7" s="1"/>
  <c r="BI5752" i="7"/>
  <c r="BF5752" i="7"/>
  <c r="BG5752" i="7" s="1"/>
  <c r="BH5752" i="7" s="1"/>
  <c r="BI5751" i="7"/>
  <c r="BF5751" i="7"/>
  <c r="BG5751" i="7" s="1"/>
  <c r="BH5751" i="7" s="1"/>
  <c r="BI5750" i="7"/>
  <c r="BF5750" i="7"/>
  <c r="BG5750" i="7" s="1"/>
  <c r="BH5750" i="7" s="1"/>
  <c r="BI5749" i="7"/>
  <c r="BF5749" i="7"/>
  <c r="BG5749" i="7" s="1"/>
  <c r="BH5749" i="7" s="1"/>
  <c r="BI5748" i="7"/>
  <c r="BF5748" i="7"/>
  <c r="BG5748" i="7" s="1"/>
  <c r="BH5748" i="7" s="1"/>
  <c r="BI5747" i="7"/>
  <c r="BF5747" i="7"/>
  <c r="BG5747" i="7" s="1"/>
  <c r="BH5747" i="7" s="1"/>
  <c r="BI5746" i="7"/>
  <c r="BF5746" i="7"/>
  <c r="BG5746" i="7" s="1"/>
  <c r="BH5746" i="7" s="1"/>
  <c r="BI5745" i="7"/>
  <c r="BF5745" i="7"/>
  <c r="BG5745" i="7" s="1"/>
  <c r="BH5745" i="7" s="1"/>
  <c r="BI5744" i="7"/>
  <c r="BF5744" i="7"/>
  <c r="BG5744" i="7" s="1"/>
  <c r="BH5744" i="7" s="1"/>
  <c r="BI5743" i="7"/>
  <c r="BF5743" i="7"/>
  <c r="BG5743" i="7" s="1"/>
  <c r="BH5743" i="7" s="1"/>
  <c r="BI5742" i="7"/>
  <c r="BF5742" i="7"/>
  <c r="BG5742" i="7" s="1"/>
  <c r="BH5742" i="7" s="1"/>
  <c r="BI5741" i="7"/>
  <c r="BF5741" i="7"/>
  <c r="BG5741" i="7" s="1"/>
  <c r="BH5741" i="7" s="1"/>
  <c r="BI5740" i="7"/>
  <c r="BF5740" i="7"/>
  <c r="BG5740" i="7" s="1"/>
  <c r="BH5740" i="7" s="1"/>
  <c r="BI5739" i="7"/>
  <c r="BF5739" i="7"/>
  <c r="BG5739" i="7" s="1"/>
  <c r="BH5739" i="7" s="1"/>
  <c r="BI5738" i="7"/>
  <c r="BF5738" i="7"/>
  <c r="BG5738" i="7" s="1"/>
  <c r="BH5738" i="7" s="1"/>
  <c r="BI5737" i="7"/>
  <c r="BF5737" i="7"/>
  <c r="BG5737" i="7" s="1"/>
  <c r="BH5737" i="7" s="1"/>
  <c r="BI5736" i="7"/>
  <c r="BF5736" i="7"/>
  <c r="BG5736" i="7" s="1"/>
  <c r="BH5736" i="7" s="1"/>
  <c r="BI5735" i="7"/>
  <c r="BF5735" i="7"/>
  <c r="BG5735" i="7" s="1"/>
  <c r="BH5735" i="7" s="1"/>
  <c r="BI5734" i="7"/>
  <c r="BF5734" i="7"/>
  <c r="BG5734" i="7" s="1"/>
  <c r="BH5734" i="7" s="1"/>
  <c r="BI5733" i="7"/>
  <c r="BF5733" i="7"/>
  <c r="BG5733" i="7" s="1"/>
  <c r="BH5733" i="7" s="1"/>
  <c r="BI5732" i="7"/>
  <c r="BF5732" i="7"/>
  <c r="BG5732" i="7" s="1"/>
  <c r="BH5732" i="7" s="1"/>
  <c r="BI5731" i="7"/>
  <c r="BF5731" i="7"/>
  <c r="BG5731" i="7" s="1"/>
  <c r="BH5731" i="7" s="1"/>
  <c r="BI5730" i="7"/>
  <c r="BF5730" i="7"/>
  <c r="BG5730" i="7" s="1"/>
  <c r="BH5730" i="7" s="1"/>
  <c r="BI5729" i="7"/>
  <c r="BF5729" i="7"/>
  <c r="BG5729" i="7" s="1"/>
  <c r="BH5729" i="7" s="1"/>
  <c r="BI5728" i="7"/>
  <c r="BF5728" i="7"/>
  <c r="BG5728" i="7" s="1"/>
  <c r="BH5728" i="7" s="1"/>
  <c r="BI5727" i="7"/>
  <c r="BF5727" i="7"/>
  <c r="BG5727" i="7" s="1"/>
  <c r="BH5727" i="7" s="1"/>
  <c r="BI5726" i="7"/>
  <c r="BF5726" i="7"/>
  <c r="BG5726" i="7" s="1"/>
  <c r="BH5726" i="7" s="1"/>
  <c r="BI5725" i="7"/>
  <c r="BF5725" i="7"/>
  <c r="BG5725" i="7" s="1"/>
  <c r="BH5725" i="7" s="1"/>
  <c r="BI5724" i="7"/>
  <c r="BF5724" i="7"/>
  <c r="BG5724" i="7" s="1"/>
  <c r="BH5724" i="7" s="1"/>
  <c r="BI5723" i="7"/>
  <c r="BF5723" i="7"/>
  <c r="BG5723" i="7" s="1"/>
  <c r="BH5723" i="7" s="1"/>
  <c r="BI5722" i="7"/>
  <c r="BF5722" i="7"/>
  <c r="BG5722" i="7" s="1"/>
  <c r="BH5722" i="7" s="1"/>
  <c r="BI5721" i="7"/>
  <c r="BF5721" i="7"/>
  <c r="BG5721" i="7" s="1"/>
  <c r="BH5721" i="7" s="1"/>
  <c r="BI5720" i="7"/>
  <c r="BF5720" i="7"/>
  <c r="BG5720" i="7" s="1"/>
  <c r="BH5720" i="7" s="1"/>
  <c r="BI5719" i="7"/>
  <c r="BF5719" i="7"/>
  <c r="BG5719" i="7" s="1"/>
  <c r="BH5719" i="7" s="1"/>
  <c r="BI5718" i="7"/>
  <c r="BF5718" i="7"/>
  <c r="BG5718" i="7" s="1"/>
  <c r="BH5718" i="7" s="1"/>
  <c r="BI5717" i="7"/>
  <c r="BF5717" i="7"/>
  <c r="BG5717" i="7" s="1"/>
  <c r="BH5717" i="7" s="1"/>
  <c r="BI5716" i="7"/>
  <c r="BF5716" i="7"/>
  <c r="BG5716" i="7" s="1"/>
  <c r="BH5716" i="7" s="1"/>
  <c r="BI5715" i="7"/>
  <c r="BF5715" i="7"/>
  <c r="BG5715" i="7" s="1"/>
  <c r="BH5715" i="7" s="1"/>
  <c r="BI5714" i="7"/>
  <c r="BF5714" i="7"/>
  <c r="BG5714" i="7" s="1"/>
  <c r="BH5714" i="7" s="1"/>
  <c r="BI5713" i="7"/>
  <c r="BF5713" i="7"/>
  <c r="BG5713" i="7" s="1"/>
  <c r="BH5713" i="7" s="1"/>
  <c r="BI5712" i="7"/>
  <c r="BF5712" i="7"/>
  <c r="BG5712" i="7" s="1"/>
  <c r="BH5712" i="7" s="1"/>
  <c r="BI5711" i="7"/>
  <c r="BF5711" i="7"/>
  <c r="BG5711" i="7" s="1"/>
  <c r="BH5711" i="7" s="1"/>
  <c r="BI5710" i="7"/>
  <c r="BF5710" i="7"/>
  <c r="BG5710" i="7" s="1"/>
  <c r="BH5710" i="7" s="1"/>
  <c r="BI5709" i="7"/>
  <c r="BF5709" i="7"/>
  <c r="BG5709" i="7" s="1"/>
  <c r="BH5709" i="7" s="1"/>
  <c r="BI5708" i="7"/>
  <c r="BF5708" i="7"/>
  <c r="BG5708" i="7" s="1"/>
  <c r="BH5708" i="7" s="1"/>
  <c r="BI5707" i="7"/>
  <c r="BF5707" i="7"/>
  <c r="BG5707" i="7" s="1"/>
  <c r="BH5707" i="7" s="1"/>
  <c r="BI5706" i="7"/>
  <c r="BF5706" i="7"/>
  <c r="BG5706" i="7" s="1"/>
  <c r="BH5706" i="7" s="1"/>
  <c r="BI5705" i="7"/>
  <c r="BF5705" i="7"/>
  <c r="BG5705" i="7" s="1"/>
  <c r="BH5705" i="7" s="1"/>
  <c r="BI5704" i="7"/>
  <c r="BF5704" i="7"/>
  <c r="BG5704" i="7" s="1"/>
  <c r="BH5704" i="7" s="1"/>
  <c r="BI5703" i="7"/>
  <c r="BF5703" i="7"/>
  <c r="BG5703" i="7" s="1"/>
  <c r="BH5703" i="7" s="1"/>
  <c r="BI5702" i="7"/>
  <c r="BF5702" i="7"/>
  <c r="BG5702" i="7" s="1"/>
  <c r="BH5702" i="7" s="1"/>
  <c r="BI5701" i="7"/>
  <c r="BF5701" i="7"/>
  <c r="BG5701" i="7" s="1"/>
  <c r="BH5701" i="7" s="1"/>
  <c r="BI5700" i="7"/>
  <c r="BF5700" i="7"/>
  <c r="BG5700" i="7" s="1"/>
  <c r="BH5700" i="7" s="1"/>
  <c r="BI5699" i="7"/>
  <c r="BF5699" i="7"/>
  <c r="BG5699" i="7" s="1"/>
  <c r="BH5699" i="7" s="1"/>
  <c r="BI5698" i="7"/>
  <c r="BF5698" i="7"/>
  <c r="BG5698" i="7" s="1"/>
  <c r="BH5698" i="7" s="1"/>
  <c r="BF5441" i="7"/>
  <c r="BG5441" i="7" s="1"/>
  <c r="BH5441" i="7" s="1"/>
  <c r="BI5441" i="7"/>
  <c r="BF5442" i="7"/>
  <c r="BG5442" i="7" s="1"/>
  <c r="BH5442" i="7" s="1"/>
  <c r="BI5442" i="7"/>
  <c r="BF5443" i="7"/>
  <c r="BG5443" i="7" s="1"/>
  <c r="BH5443" i="7" s="1"/>
  <c r="BI5443" i="7"/>
  <c r="BF5444" i="7"/>
  <c r="BG5444" i="7" s="1"/>
  <c r="BH5444" i="7" s="1"/>
  <c r="BI5444" i="7"/>
  <c r="BF5445" i="7"/>
  <c r="BG5445" i="7" s="1"/>
  <c r="BH5445" i="7" s="1"/>
  <c r="BI5445" i="7"/>
  <c r="BF5446" i="7"/>
  <c r="BG5446" i="7" s="1"/>
  <c r="BH5446" i="7" s="1"/>
  <c r="BI5446" i="7"/>
  <c r="BF5447" i="7"/>
  <c r="BG5447" i="7" s="1"/>
  <c r="BH5447" i="7" s="1"/>
  <c r="BI5447" i="7"/>
  <c r="BF5448" i="7"/>
  <c r="BG5448" i="7" s="1"/>
  <c r="BH5448" i="7" s="1"/>
  <c r="BI5448" i="7"/>
  <c r="BF5449" i="7"/>
  <c r="BG5449" i="7" s="1"/>
  <c r="BH5449" i="7" s="1"/>
  <c r="BI5449" i="7"/>
  <c r="BF5450" i="7"/>
  <c r="BG5450" i="7" s="1"/>
  <c r="BH5450" i="7" s="1"/>
  <c r="BI5450" i="7"/>
  <c r="BF5451" i="7"/>
  <c r="BG5451" i="7" s="1"/>
  <c r="BH5451" i="7" s="1"/>
  <c r="BI5451" i="7"/>
  <c r="BF5452" i="7"/>
  <c r="BG5452" i="7" s="1"/>
  <c r="BH5452" i="7" s="1"/>
  <c r="BI5452" i="7"/>
  <c r="BF5453" i="7"/>
  <c r="BG5453" i="7" s="1"/>
  <c r="BH5453" i="7" s="1"/>
  <c r="BI5453" i="7"/>
  <c r="BF5454" i="7"/>
  <c r="BG5454" i="7" s="1"/>
  <c r="BH5454" i="7" s="1"/>
  <c r="BI5454" i="7"/>
  <c r="BF5455" i="7"/>
  <c r="BG5455" i="7" s="1"/>
  <c r="BH5455" i="7" s="1"/>
  <c r="BI5455" i="7"/>
  <c r="BF5456" i="7"/>
  <c r="BG5456" i="7" s="1"/>
  <c r="BH5456" i="7" s="1"/>
  <c r="BI5456" i="7"/>
  <c r="BF5457" i="7"/>
  <c r="BG5457" i="7" s="1"/>
  <c r="BH5457" i="7" s="1"/>
  <c r="BI5457" i="7"/>
  <c r="BF5458" i="7"/>
  <c r="BG5458" i="7" s="1"/>
  <c r="BH5458" i="7" s="1"/>
  <c r="BI5458" i="7"/>
  <c r="BF5459" i="7"/>
  <c r="BG5459" i="7" s="1"/>
  <c r="BH5459" i="7" s="1"/>
  <c r="BI5459" i="7"/>
  <c r="BF5460" i="7"/>
  <c r="BG5460" i="7" s="1"/>
  <c r="BH5460" i="7" s="1"/>
  <c r="BI5460" i="7"/>
  <c r="BF5461" i="7"/>
  <c r="BG5461" i="7" s="1"/>
  <c r="BH5461" i="7" s="1"/>
  <c r="BI5461" i="7"/>
  <c r="BF5462" i="7"/>
  <c r="BG5462" i="7" s="1"/>
  <c r="BH5462" i="7" s="1"/>
  <c r="BI5462" i="7"/>
  <c r="BF5463" i="7"/>
  <c r="BG5463" i="7" s="1"/>
  <c r="BH5463" i="7" s="1"/>
  <c r="BI5463" i="7"/>
  <c r="BF5464" i="7"/>
  <c r="BG5464" i="7" s="1"/>
  <c r="BH5464" i="7" s="1"/>
  <c r="BI5464" i="7"/>
  <c r="BF5465" i="7"/>
  <c r="BG5465" i="7" s="1"/>
  <c r="BH5465" i="7" s="1"/>
  <c r="BI5465" i="7"/>
  <c r="BF5466" i="7"/>
  <c r="BG5466" i="7" s="1"/>
  <c r="BH5466" i="7" s="1"/>
  <c r="BI5466" i="7"/>
  <c r="BF5467" i="7"/>
  <c r="BG5467" i="7" s="1"/>
  <c r="BH5467" i="7" s="1"/>
  <c r="BI5467" i="7"/>
  <c r="BF5468" i="7"/>
  <c r="BG5468" i="7" s="1"/>
  <c r="BH5468" i="7" s="1"/>
  <c r="BI5468" i="7"/>
  <c r="BF5469" i="7"/>
  <c r="BG5469" i="7" s="1"/>
  <c r="BH5469" i="7" s="1"/>
  <c r="BI5469" i="7"/>
  <c r="BF5470" i="7"/>
  <c r="BG5470" i="7" s="1"/>
  <c r="BH5470" i="7" s="1"/>
  <c r="BI5470" i="7"/>
  <c r="BF5471" i="7"/>
  <c r="BG5471" i="7" s="1"/>
  <c r="BH5471" i="7" s="1"/>
  <c r="BI5471" i="7"/>
  <c r="BF5472" i="7"/>
  <c r="BG5472" i="7" s="1"/>
  <c r="BH5472" i="7" s="1"/>
  <c r="BI5472" i="7"/>
  <c r="BF5473" i="7"/>
  <c r="BG5473" i="7" s="1"/>
  <c r="BH5473" i="7" s="1"/>
  <c r="BI5473" i="7"/>
  <c r="BF5474" i="7"/>
  <c r="BG5474" i="7" s="1"/>
  <c r="BH5474" i="7" s="1"/>
  <c r="BI5474" i="7"/>
  <c r="BF5475" i="7"/>
  <c r="BG5475" i="7" s="1"/>
  <c r="BH5475" i="7" s="1"/>
  <c r="BI5475" i="7"/>
  <c r="BF5476" i="7"/>
  <c r="BG5476" i="7" s="1"/>
  <c r="BH5476" i="7" s="1"/>
  <c r="BI5476" i="7"/>
  <c r="BF5477" i="7"/>
  <c r="BG5477" i="7" s="1"/>
  <c r="BH5477" i="7" s="1"/>
  <c r="BI5477" i="7"/>
  <c r="BF5478" i="7"/>
  <c r="BG5478" i="7" s="1"/>
  <c r="BH5478" i="7" s="1"/>
  <c r="BI5478" i="7"/>
  <c r="BF5479" i="7"/>
  <c r="BG5479" i="7" s="1"/>
  <c r="BH5479" i="7" s="1"/>
  <c r="BI5479" i="7"/>
  <c r="BF5480" i="7"/>
  <c r="BG5480" i="7" s="1"/>
  <c r="BH5480" i="7" s="1"/>
  <c r="BI5480" i="7"/>
  <c r="BF5481" i="7"/>
  <c r="BG5481" i="7" s="1"/>
  <c r="BH5481" i="7" s="1"/>
  <c r="BI5481" i="7"/>
  <c r="BF5482" i="7"/>
  <c r="BG5482" i="7" s="1"/>
  <c r="BH5482" i="7" s="1"/>
  <c r="BI5482" i="7"/>
  <c r="BF5483" i="7"/>
  <c r="BG5483" i="7" s="1"/>
  <c r="BH5483" i="7" s="1"/>
  <c r="BI5483" i="7"/>
  <c r="BF5484" i="7"/>
  <c r="BG5484" i="7" s="1"/>
  <c r="BH5484" i="7" s="1"/>
  <c r="BI5484" i="7"/>
  <c r="BF5485" i="7"/>
  <c r="BG5485" i="7" s="1"/>
  <c r="BH5485" i="7" s="1"/>
  <c r="BI5485" i="7"/>
  <c r="BF5486" i="7"/>
  <c r="BG5486" i="7" s="1"/>
  <c r="BH5486" i="7" s="1"/>
  <c r="BI5486" i="7"/>
  <c r="BF5487" i="7"/>
  <c r="BG5487" i="7" s="1"/>
  <c r="BH5487" i="7" s="1"/>
  <c r="BI5487" i="7"/>
  <c r="BF5488" i="7"/>
  <c r="BG5488" i="7" s="1"/>
  <c r="BH5488" i="7" s="1"/>
  <c r="BI5488" i="7"/>
  <c r="BF5489" i="7"/>
  <c r="BG5489" i="7" s="1"/>
  <c r="BH5489" i="7" s="1"/>
  <c r="BI5489" i="7"/>
  <c r="BF5490" i="7"/>
  <c r="BG5490" i="7" s="1"/>
  <c r="BH5490" i="7" s="1"/>
  <c r="BI5490" i="7"/>
  <c r="BF5491" i="7"/>
  <c r="BG5491" i="7" s="1"/>
  <c r="BH5491" i="7" s="1"/>
  <c r="BI5491" i="7"/>
  <c r="BF5492" i="7"/>
  <c r="BG5492" i="7" s="1"/>
  <c r="BH5492" i="7" s="1"/>
  <c r="BI5492" i="7"/>
  <c r="BF5493" i="7"/>
  <c r="BG5493" i="7" s="1"/>
  <c r="BH5493" i="7" s="1"/>
  <c r="BI5493" i="7"/>
  <c r="BF5494" i="7"/>
  <c r="BG5494" i="7" s="1"/>
  <c r="BH5494" i="7" s="1"/>
  <c r="BI5494" i="7"/>
  <c r="BF5495" i="7"/>
  <c r="BG5495" i="7" s="1"/>
  <c r="BH5495" i="7" s="1"/>
  <c r="BI5495" i="7"/>
  <c r="BF5496" i="7"/>
  <c r="BG5496" i="7" s="1"/>
  <c r="BH5496" i="7" s="1"/>
  <c r="BI5496" i="7"/>
  <c r="BF5497" i="7"/>
  <c r="BG5497" i="7" s="1"/>
  <c r="BH5497" i="7" s="1"/>
  <c r="BI5497" i="7"/>
  <c r="BF5498" i="7"/>
  <c r="BG5498" i="7" s="1"/>
  <c r="BH5498" i="7" s="1"/>
  <c r="BI5498" i="7"/>
  <c r="BF5499" i="7"/>
  <c r="BG5499" i="7" s="1"/>
  <c r="BH5499" i="7" s="1"/>
  <c r="BI5499" i="7"/>
  <c r="BF5500" i="7"/>
  <c r="BG5500" i="7" s="1"/>
  <c r="BH5500" i="7" s="1"/>
  <c r="BI5500" i="7"/>
  <c r="BF5501" i="7"/>
  <c r="BG5501" i="7" s="1"/>
  <c r="BH5501" i="7" s="1"/>
  <c r="BI5501" i="7"/>
  <c r="BF5502" i="7"/>
  <c r="BG5502" i="7" s="1"/>
  <c r="BH5502" i="7" s="1"/>
  <c r="BI5502" i="7"/>
  <c r="BF5503" i="7"/>
  <c r="BG5503" i="7" s="1"/>
  <c r="BH5503" i="7" s="1"/>
  <c r="BI5503" i="7"/>
  <c r="BF5504" i="7"/>
  <c r="BG5504" i="7" s="1"/>
  <c r="BH5504" i="7" s="1"/>
  <c r="BI5504" i="7"/>
  <c r="BF5505" i="7"/>
  <c r="BG5505" i="7" s="1"/>
  <c r="BH5505" i="7" s="1"/>
  <c r="BI5505" i="7"/>
  <c r="BF5506" i="7"/>
  <c r="BG5506" i="7" s="1"/>
  <c r="BH5506" i="7" s="1"/>
  <c r="BI5506" i="7"/>
  <c r="BF5507" i="7"/>
  <c r="BG5507" i="7" s="1"/>
  <c r="BH5507" i="7" s="1"/>
  <c r="BI5507" i="7"/>
  <c r="BF5508" i="7"/>
  <c r="BG5508" i="7" s="1"/>
  <c r="BH5508" i="7" s="1"/>
  <c r="BI5508" i="7"/>
  <c r="BF5509" i="7"/>
  <c r="BG5509" i="7" s="1"/>
  <c r="BH5509" i="7" s="1"/>
  <c r="BI5509" i="7"/>
  <c r="BF5510" i="7"/>
  <c r="BG5510" i="7" s="1"/>
  <c r="BH5510" i="7" s="1"/>
  <c r="BI5510" i="7"/>
  <c r="BF5511" i="7"/>
  <c r="BG5511" i="7" s="1"/>
  <c r="BH5511" i="7" s="1"/>
  <c r="BI5511" i="7"/>
  <c r="BF5512" i="7"/>
  <c r="BG5512" i="7" s="1"/>
  <c r="BH5512" i="7" s="1"/>
  <c r="BI5512" i="7"/>
  <c r="BF5513" i="7"/>
  <c r="BG5513" i="7" s="1"/>
  <c r="BH5513" i="7" s="1"/>
  <c r="BI5513" i="7"/>
  <c r="BF5514" i="7"/>
  <c r="BG5514" i="7" s="1"/>
  <c r="BH5514" i="7" s="1"/>
  <c r="BI5514" i="7"/>
  <c r="BF5515" i="7"/>
  <c r="BG5515" i="7" s="1"/>
  <c r="BH5515" i="7" s="1"/>
  <c r="BI5515" i="7"/>
  <c r="BF5516" i="7"/>
  <c r="BG5516" i="7" s="1"/>
  <c r="BH5516" i="7" s="1"/>
  <c r="BI5516" i="7"/>
  <c r="BF5517" i="7"/>
  <c r="BG5517" i="7" s="1"/>
  <c r="BH5517" i="7" s="1"/>
  <c r="BI5517" i="7"/>
  <c r="BF5518" i="7"/>
  <c r="BG5518" i="7" s="1"/>
  <c r="BH5518" i="7" s="1"/>
  <c r="BI5518" i="7"/>
  <c r="BF5519" i="7"/>
  <c r="BG5519" i="7" s="1"/>
  <c r="BH5519" i="7" s="1"/>
  <c r="BI5519" i="7"/>
  <c r="BF5520" i="7"/>
  <c r="BG5520" i="7" s="1"/>
  <c r="BH5520" i="7" s="1"/>
  <c r="BI5520" i="7"/>
  <c r="BF5521" i="7"/>
  <c r="BG5521" i="7" s="1"/>
  <c r="BH5521" i="7" s="1"/>
  <c r="BI5521" i="7"/>
  <c r="BF5522" i="7"/>
  <c r="BG5522" i="7" s="1"/>
  <c r="BH5522" i="7" s="1"/>
  <c r="BI5522" i="7"/>
  <c r="BF5523" i="7"/>
  <c r="BG5523" i="7" s="1"/>
  <c r="BH5523" i="7" s="1"/>
  <c r="BI5523" i="7"/>
  <c r="BF5524" i="7"/>
  <c r="BG5524" i="7" s="1"/>
  <c r="BH5524" i="7" s="1"/>
  <c r="BI5524" i="7"/>
  <c r="BF5525" i="7"/>
  <c r="BG5525" i="7" s="1"/>
  <c r="BH5525" i="7" s="1"/>
  <c r="BI5525" i="7"/>
  <c r="BF5526" i="7"/>
  <c r="BG5526" i="7" s="1"/>
  <c r="BH5526" i="7" s="1"/>
  <c r="BI5526" i="7"/>
  <c r="BF5527" i="7"/>
  <c r="BG5527" i="7" s="1"/>
  <c r="BH5527" i="7" s="1"/>
  <c r="BI5527" i="7"/>
  <c r="BF5528" i="7"/>
  <c r="BG5528" i="7" s="1"/>
  <c r="BH5528" i="7" s="1"/>
  <c r="BI5528" i="7"/>
  <c r="BF5529" i="7"/>
  <c r="BG5529" i="7" s="1"/>
  <c r="BH5529" i="7" s="1"/>
  <c r="BI5529" i="7"/>
  <c r="BF5530" i="7"/>
  <c r="BG5530" i="7" s="1"/>
  <c r="BH5530" i="7" s="1"/>
  <c r="BI5530" i="7"/>
  <c r="BF5531" i="7"/>
  <c r="BG5531" i="7" s="1"/>
  <c r="BH5531" i="7" s="1"/>
  <c r="BI5531" i="7"/>
  <c r="BF5532" i="7"/>
  <c r="BG5532" i="7" s="1"/>
  <c r="BH5532" i="7" s="1"/>
  <c r="BI5532" i="7"/>
  <c r="BF5533" i="7"/>
  <c r="BG5533" i="7" s="1"/>
  <c r="BH5533" i="7" s="1"/>
  <c r="BI5533" i="7"/>
  <c r="BF5534" i="7"/>
  <c r="BG5534" i="7" s="1"/>
  <c r="BH5534" i="7" s="1"/>
  <c r="BI5534" i="7"/>
  <c r="BF5535" i="7"/>
  <c r="BG5535" i="7" s="1"/>
  <c r="BH5535" i="7" s="1"/>
  <c r="BI5535" i="7"/>
  <c r="BF5536" i="7"/>
  <c r="BG5536" i="7" s="1"/>
  <c r="BH5536" i="7" s="1"/>
  <c r="BI5536" i="7"/>
  <c r="BF5537" i="7"/>
  <c r="BG5537" i="7" s="1"/>
  <c r="BH5537" i="7" s="1"/>
  <c r="BI5537" i="7"/>
  <c r="BF5538" i="7"/>
  <c r="BG5538" i="7" s="1"/>
  <c r="BH5538" i="7" s="1"/>
  <c r="BI5538" i="7"/>
  <c r="BF5539" i="7"/>
  <c r="BG5539" i="7" s="1"/>
  <c r="BH5539" i="7" s="1"/>
  <c r="BI5539" i="7"/>
  <c r="BF5540" i="7"/>
  <c r="BG5540" i="7" s="1"/>
  <c r="BH5540" i="7" s="1"/>
  <c r="BI5540" i="7"/>
  <c r="BF5541" i="7"/>
  <c r="BG5541" i="7" s="1"/>
  <c r="BH5541" i="7" s="1"/>
  <c r="BI5541" i="7"/>
  <c r="BF5542" i="7"/>
  <c r="BG5542" i="7" s="1"/>
  <c r="BH5542" i="7" s="1"/>
  <c r="BI5542" i="7"/>
  <c r="BF5543" i="7"/>
  <c r="BG5543" i="7" s="1"/>
  <c r="BH5543" i="7" s="1"/>
  <c r="BI5543" i="7"/>
  <c r="BF5544" i="7"/>
  <c r="BG5544" i="7" s="1"/>
  <c r="BH5544" i="7" s="1"/>
  <c r="BI5544" i="7"/>
  <c r="BF5545" i="7"/>
  <c r="BG5545" i="7" s="1"/>
  <c r="BH5545" i="7" s="1"/>
  <c r="BI5545" i="7"/>
  <c r="BF5546" i="7"/>
  <c r="BG5546" i="7" s="1"/>
  <c r="BH5546" i="7" s="1"/>
  <c r="BI5546" i="7"/>
  <c r="BF5547" i="7"/>
  <c r="BG5547" i="7" s="1"/>
  <c r="BH5547" i="7" s="1"/>
  <c r="BI5547" i="7"/>
  <c r="BF5548" i="7"/>
  <c r="BG5548" i="7" s="1"/>
  <c r="BH5548" i="7" s="1"/>
  <c r="BI5548" i="7"/>
  <c r="BF5549" i="7"/>
  <c r="BG5549" i="7" s="1"/>
  <c r="BH5549" i="7" s="1"/>
  <c r="BI5549" i="7"/>
  <c r="BF5550" i="7"/>
  <c r="BG5550" i="7" s="1"/>
  <c r="BH5550" i="7" s="1"/>
  <c r="BI5550" i="7"/>
  <c r="BF5551" i="7"/>
  <c r="BG5551" i="7" s="1"/>
  <c r="BH5551" i="7" s="1"/>
  <c r="BI5551" i="7"/>
  <c r="BF5552" i="7"/>
  <c r="BG5552" i="7" s="1"/>
  <c r="BH5552" i="7" s="1"/>
  <c r="BI5552" i="7"/>
  <c r="BF5553" i="7"/>
  <c r="BG5553" i="7" s="1"/>
  <c r="BH5553" i="7" s="1"/>
  <c r="BI5553" i="7"/>
  <c r="BF5554" i="7"/>
  <c r="BG5554" i="7" s="1"/>
  <c r="BH5554" i="7" s="1"/>
  <c r="BI5554" i="7"/>
  <c r="BF5555" i="7"/>
  <c r="BG5555" i="7" s="1"/>
  <c r="BH5555" i="7" s="1"/>
  <c r="BI5555" i="7"/>
  <c r="BF5556" i="7"/>
  <c r="BG5556" i="7" s="1"/>
  <c r="BH5556" i="7" s="1"/>
  <c r="BI5556" i="7"/>
  <c r="BF5557" i="7"/>
  <c r="BG5557" i="7" s="1"/>
  <c r="BH5557" i="7" s="1"/>
  <c r="BI5557" i="7"/>
  <c r="BF5558" i="7"/>
  <c r="BG5558" i="7" s="1"/>
  <c r="BH5558" i="7" s="1"/>
  <c r="BI5558" i="7"/>
  <c r="BF5559" i="7"/>
  <c r="BG5559" i="7" s="1"/>
  <c r="BH5559" i="7" s="1"/>
  <c r="BI5559" i="7"/>
  <c r="BF5560" i="7"/>
  <c r="BG5560" i="7" s="1"/>
  <c r="BH5560" i="7" s="1"/>
  <c r="BI5560" i="7"/>
  <c r="BF5561" i="7"/>
  <c r="BG5561" i="7" s="1"/>
  <c r="BH5561" i="7" s="1"/>
  <c r="BI5561" i="7"/>
  <c r="BF5562" i="7"/>
  <c r="BG5562" i="7" s="1"/>
  <c r="BH5562" i="7" s="1"/>
  <c r="BI5562" i="7"/>
  <c r="BF5563" i="7"/>
  <c r="BG5563" i="7" s="1"/>
  <c r="BH5563" i="7" s="1"/>
  <c r="BI5563" i="7"/>
  <c r="BF5564" i="7"/>
  <c r="BG5564" i="7" s="1"/>
  <c r="BH5564" i="7" s="1"/>
  <c r="BI5564" i="7"/>
  <c r="BF5565" i="7"/>
  <c r="BG5565" i="7" s="1"/>
  <c r="BH5565" i="7" s="1"/>
  <c r="BI5565" i="7"/>
  <c r="BF5566" i="7"/>
  <c r="BG5566" i="7" s="1"/>
  <c r="BH5566" i="7" s="1"/>
  <c r="BI5566" i="7"/>
  <c r="BF5567" i="7"/>
  <c r="BG5567" i="7" s="1"/>
  <c r="BH5567" i="7" s="1"/>
  <c r="BI5567" i="7"/>
  <c r="BF5568" i="7"/>
  <c r="BG5568" i="7" s="1"/>
  <c r="BH5568" i="7" s="1"/>
  <c r="BI5568" i="7"/>
  <c r="BF5569" i="7"/>
  <c r="BG5569" i="7" s="1"/>
  <c r="BH5569" i="7" s="1"/>
  <c r="BI5569" i="7"/>
  <c r="BF5570" i="7"/>
  <c r="BG5570" i="7" s="1"/>
  <c r="BH5570" i="7" s="1"/>
  <c r="BI5570" i="7"/>
  <c r="BF5571" i="7"/>
  <c r="BG5571" i="7" s="1"/>
  <c r="BH5571" i="7" s="1"/>
  <c r="BI5571" i="7"/>
  <c r="BF5572" i="7"/>
  <c r="BG5572" i="7" s="1"/>
  <c r="BH5572" i="7" s="1"/>
  <c r="BI5572" i="7"/>
  <c r="BF5573" i="7"/>
  <c r="BG5573" i="7" s="1"/>
  <c r="BH5573" i="7" s="1"/>
  <c r="BI5573" i="7"/>
  <c r="BF5574" i="7"/>
  <c r="BG5574" i="7" s="1"/>
  <c r="BH5574" i="7" s="1"/>
  <c r="BI5574" i="7"/>
  <c r="BF5575" i="7"/>
  <c r="BG5575" i="7" s="1"/>
  <c r="BH5575" i="7" s="1"/>
  <c r="BI5575" i="7"/>
  <c r="BF5576" i="7"/>
  <c r="BG5576" i="7" s="1"/>
  <c r="BH5576" i="7" s="1"/>
  <c r="BI5576" i="7"/>
  <c r="BF5577" i="7"/>
  <c r="BG5577" i="7" s="1"/>
  <c r="BH5577" i="7" s="1"/>
  <c r="BI5577" i="7"/>
  <c r="BF5578" i="7"/>
  <c r="BG5578" i="7" s="1"/>
  <c r="BH5578" i="7" s="1"/>
  <c r="BI5578" i="7"/>
  <c r="BF5579" i="7"/>
  <c r="BG5579" i="7" s="1"/>
  <c r="BH5579" i="7" s="1"/>
  <c r="BI5579" i="7"/>
  <c r="BF5580" i="7"/>
  <c r="BG5580" i="7" s="1"/>
  <c r="BH5580" i="7" s="1"/>
  <c r="BI5580" i="7"/>
  <c r="BF5581" i="7"/>
  <c r="BG5581" i="7" s="1"/>
  <c r="BH5581" i="7" s="1"/>
  <c r="BI5581" i="7"/>
  <c r="BF5582" i="7"/>
  <c r="BG5582" i="7" s="1"/>
  <c r="BH5582" i="7" s="1"/>
  <c r="BI5582" i="7"/>
  <c r="BF5583" i="7"/>
  <c r="BG5583" i="7" s="1"/>
  <c r="BH5583" i="7" s="1"/>
  <c r="BI5583" i="7"/>
  <c r="BF5584" i="7"/>
  <c r="BG5584" i="7" s="1"/>
  <c r="BH5584" i="7" s="1"/>
  <c r="BI5584" i="7"/>
  <c r="BF5585" i="7"/>
  <c r="BG5585" i="7" s="1"/>
  <c r="BH5585" i="7" s="1"/>
  <c r="BI5585" i="7"/>
  <c r="BF5586" i="7"/>
  <c r="BG5586" i="7" s="1"/>
  <c r="BH5586" i="7" s="1"/>
  <c r="BI5586" i="7"/>
  <c r="BF5587" i="7"/>
  <c r="BG5587" i="7" s="1"/>
  <c r="BH5587" i="7" s="1"/>
  <c r="BI5587" i="7"/>
  <c r="BF5588" i="7"/>
  <c r="BG5588" i="7" s="1"/>
  <c r="BH5588" i="7" s="1"/>
  <c r="BI5588" i="7"/>
  <c r="BF5589" i="7"/>
  <c r="BG5589" i="7" s="1"/>
  <c r="BH5589" i="7" s="1"/>
  <c r="BI5589" i="7"/>
  <c r="BF5590" i="7"/>
  <c r="BG5590" i="7" s="1"/>
  <c r="BH5590" i="7" s="1"/>
  <c r="BI5590" i="7"/>
  <c r="BF5591" i="7"/>
  <c r="BG5591" i="7" s="1"/>
  <c r="BH5591" i="7" s="1"/>
  <c r="BI5591" i="7"/>
  <c r="BF5592" i="7"/>
  <c r="BG5592" i="7" s="1"/>
  <c r="BH5592" i="7" s="1"/>
  <c r="BI5592" i="7"/>
  <c r="BF5593" i="7"/>
  <c r="BG5593" i="7" s="1"/>
  <c r="BH5593" i="7" s="1"/>
  <c r="BI5593" i="7"/>
  <c r="BF5594" i="7"/>
  <c r="BG5594" i="7" s="1"/>
  <c r="BH5594" i="7" s="1"/>
  <c r="BI5594" i="7"/>
  <c r="BF5595" i="7"/>
  <c r="BG5595" i="7" s="1"/>
  <c r="BH5595" i="7" s="1"/>
  <c r="BI5595" i="7"/>
  <c r="BF5596" i="7"/>
  <c r="BG5596" i="7" s="1"/>
  <c r="BH5596" i="7" s="1"/>
  <c r="BI5596" i="7"/>
  <c r="BF5597" i="7"/>
  <c r="BG5597" i="7" s="1"/>
  <c r="BH5597" i="7" s="1"/>
  <c r="BI5597" i="7"/>
  <c r="BF5598" i="7"/>
  <c r="BG5598" i="7" s="1"/>
  <c r="BH5598" i="7" s="1"/>
  <c r="BI5598" i="7"/>
  <c r="BF5599" i="7"/>
  <c r="BG5599" i="7" s="1"/>
  <c r="BH5599" i="7" s="1"/>
  <c r="BI5599" i="7"/>
  <c r="BF5600" i="7"/>
  <c r="BG5600" i="7" s="1"/>
  <c r="BH5600" i="7" s="1"/>
  <c r="BI5600" i="7"/>
  <c r="BF5601" i="7"/>
  <c r="BG5601" i="7" s="1"/>
  <c r="BH5601" i="7" s="1"/>
  <c r="BI5601" i="7"/>
  <c r="BF5602" i="7"/>
  <c r="BG5602" i="7" s="1"/>
  <c r="BH5602" i="7" s="1"/>
  <c r="BI5602" i="7"/>
  <c r="BF5603" i="7"/>
  <c r="BG5603" i="7" s="1"/>
  <c r="BH5603" i="7" s="1"/>
  <c r="BI5603" i="7"/>
  <c r="BF5604" i="7"/>
  <c r="BG5604" i="7" s="1"/>
  <c r="BH5604" i="7" s="1"/>
  <c r="BI5604" i="7"/>
  <c r="BF5605" i="7"/>
  <c r="BG5605" i="7" s="1"/>
  <c r="BH5605" i="7" s="1"/>
  <c r="BI5605" i="7"/>
  <c r="BF5606" i="7"/>
  <c r="BG5606" i="7" s="1"/>
  <c r="BH5606" i="7" s="1"/>
  <c r="BI5606" i="7"/>
  <c r="BF5607" i="7"/>
  <c r="BG5607" i="7" s="1"/>
  <c r="BH5607" i="7" s="1"/>
  <c r="BI5607" i="7"/>
  <c r="BF5608" i="7"/>
  <c r="BG5608" i="7" s="1"/>
  <c r="BH5608" i="7" s="1"/>
  <c r="BI5608" i="7"/>
  <c r="BF5609" i="7"/>
  <c r="BG5609" i="7" s="1"/>
  <c r="BH5609" i="7" s="1"/>
  <c r="BI5609" i="7"/>
  <c r="BF5610" i="7"/>
  <c r="BG5610" i="7" s="1"/>
  <c r="BH5610" i="7" s="1"/>
  <c r="BI5610" i="7"/>
  <c r="BF5611" i="7"/>
  <c r="BG5611" i="7" s="1"/>
  <c r="BH5611" i="7" s="1"/>
  <c r="BI5611" i="7"/>
  <c r="BF5612" i="7"/>
  <c r="BG5612" i="7" s="1"/>
  <c r="BH5612" i="7" s="1"/>
  <c r="BI5612" i="7"/>
  <c r="BF5613" i="7"/>
  <c r="BG5613" i="7" s="1"/>
  <c r="BH5613" i="7" s="1"/>
  <c r="BI5613" i="7"/>
  <c r="BF5614" i="7"/>
  <c r="BG5614" i="7" s="1"/>
  <c r="BH5614" i="7" s="1"/>
  <c r="BI5614" i="7"/>
  <c r="BF5615" i="7"/>
  <c r="BG5615" i="7" s="1"/>
  <c r="BH5615" i="7" s="1"/>
  <c r="BI5615" i="7"/>
  <c r="BF5616" i="7"/>
  <c r="BG5616" i="7" s="1"/>
  <c r="BH5616" i="7" s="1"/>
  <c r="BI5616" i="7"/>
  <c r="BF5617" i="7"/>
  <c r="BG5617" i="7" s="1"/>
  <c r="BH5617" i="7" s="1"/>
  <c r="BI5617" i="7"/>
  <c r="BF5618" i="7"/>
  <c r="BG5618" i="7" s="1"/>
  <c r="BH5618" i="7" s="1"/>
  <c r="BI5618" i="7"/>
  <c r="BF5619" i="7"/>
  <c r="BG5619" i="7" s="1"/>
  <c r="BH5619" i="7" s="1"/>
  <c r="BI5619" i="7"/>
  <c r="BF5620" i="7"/>
  <c r="BG5620" i="7" s="1"/>
  <c r="BH5620" i="7" s="1"/>
  <c r="BI5620" i="7"/>
  <c r="BF5621" i="7"/>
  <c r="BG5621" i="7" s="1"/>
  <c r="BH5621" i="7" s="1"/>
  <c r="BI5621" i="7"/>
  <c r="BF5622" i="7"/>
  <c r="BG5622" i="7" s="1"/>
  <c r="BH5622" i="7" s="1"/>
  <c r="BI5622" i="7"/>
  <c r="BF5623" i="7"/>
  <c r="BG5623" i="7" s="1"/>
  <c r="BH5623" i="7" s="1"/>
  <c r="BI5623" i="7"/>
  <c r="BF5624" i="7"/>
  <c r="BG5624" i="7" s="1"/>
  <c r="BH5624" i="7" s="1"/>
  <c r="BI5624" i="7"/>
  <c r="BF5625" i="7"/>
  <c r="BG5625" i="7" s="1"/>
  <c r="BH5625" i="7" s="1"/>
  <c r="BI5625" i="7"/>
  <c r="BF5626" i="7"/>
  <c r="BG5626" i="7" s="1"/>
  <c r="BH5626" i="7" s="1"/>
  <c r="BI5626" i="7"/>
  <c r="BF5627" i="7"/>
  <c r="BG5627" i="7" s="1"/>
  <c r="BH5627" i="7" s="1"/>
  <c r="BI5627" i="7"/>
  <c r="BF5628" i="7"/>
  <c r="BG5628" i="7" s="1"/>
  <c r="BH5628" i="7" s="1"/>
  <c r="BI5628" i="7"/>
  <c r="BF5629" i="7"/>
  <c r="BG5629" i="7" s="1"/>
  <c r="BH5629" i="7" s="1"/>
  <c r="BI5629" i="7"/>
  <c r="BF5630" i="7"/>
  <c r="BG5630" i="7" s="1"/>
  <c r="BH5630" i="7" s="1"/>
  <c r="BI5630" i="7"/>
  <c r="BF5631" i="7"/>
  <c r="BG5631" i="7" s="1"/>
  <c r="BH5631" i="7" s="1"/>
  <c r="BI5631" i="7"/>
  <c r="BF5632" i="7"/>
  <c r="BG5632" i="7" s="1"/>
  <c r="BH5632" i="7" s="1"/>
  <c r="BI5632" i="7"/>
  <c r="BF5633" i="7"/>
  <c r="BG5633" i="7" s="1"/>
  <c r="BH5633" i="7" s="1"/>
  <c r="BI5633" i="7"/>
  <c r="BF5634" i="7"/>
  <c r="BG5634" i="7" s="1"/>
  <c r="BH5634" i="7" s="1"/>
  <c r="BI5634" i="7"/>
  <c r="BF5635" i="7"/>
  <c r="BG5635" i="7" s="1"/>
  <c r="BH5635" i="7" s="1"/>
  <c r="BI5635" i="7"/>
  <c r="BF5636" i="7"/>
  <c r="BG5636" i="7" s="1"/>
  <c r="BH5636" i="7" s="1"/>
  <c r="BI5636" i="7"/>
  <c r="BF5637" i="7"/>
  <c r="BG5637" i="7" s="1"/>
  <c r="BH5637" i="7" s="1"/>
  <c r="BI5637" i="7"/>
  <c r="BF5638" i="7"/>
  <c r="BG5638" i="7" s="1"/>
  <c r="BH5638" i="7" s="1"/>
  <c r="BI5638" i="7"/>
  <c r="BF5639" i="7"/>
  <c r="BG5639" i="7" s="1"/>
  <c r="BH5639" i="7" s="1"/>
  <c r="BI5639" i="7"/>
  <c r="BF5640" i="7"/>
  <c r="BG5640" i="7" s="1"/>
  <c r="BH5640" i="7" s="1"/>
  <c r="BI5640" i="7"/>
  <c r="BF5641" i="7"/>
  <c r="BG5641" i="7" s="1"/>
  <c r="BH5641" i="7" s="1"/>
  <c r="BI5641" i="7"/>
  <c r="BF5642" i="7"/>
  <c r="BG5642" i="7" s="1"/>
  <c r="BH5642" i="7" s="1"/>
  <c r="BI5642" i="7"/>
  <c r="BF5643" i="7"/>
  <c r="BG5643" i="7" s="1"/>
  <c r="BH5643" i="7" s="1"/>
  <c r="BI5643" i="7"/>
  <c r="BF5644" i="7"/>
  <c r="BG5644" i="7" s="1"/>
  <c r="BH5644" i="7" s="1"/>
  <c r="BI5644" i="7"/>
  <c r="BF5645" i="7"/>
  <c r="BG5645" i="7" s="1"/>
  <c r="BH5645" i="7" s="1"/>
  <c r="BI5645" i="7"/>
  <c r="BF5646" i="7"/>
  <c r="BG5646" i="7" s="1"/>
  <c r="BH5646" i="7" s="1"/>
  <c r="BI5646" i="7"/>
  <c r="BF5647" i="7"/>
  <c r="BG5647" i="7" s="1"/>
  <c r="BH5647" i="7" s="1"/>
  <c r="BI5647" i="7"/>
  <c r="BF5648" i="7"/>
  <c r="BG5648" i="7" s="1"/>
  <c r="BH5648" i="7" s="1"/>
  <c r="BI5648" i="7"/>
  <c r="BF5649" i="7"/>
  <c r="BG5649" i="7" s="1"/>
  <c r="BH5649" i="7" s="1"/>
  <c r="BI5649" i="7"/>
  <c r="BF5650" i="7"/>
  <c r="BG5650" i="7" s="1"/>
  <c r="BH5650" i="7" s="1"/>
  <c r="BI5650" i="7"/>
  <c r="BF5651" i="7"/>
  <c r="BG5651" i="7" s="1"/>
  <c r="BH5651" i="7" s="1"/>
  <c r="BI5651" i="7"/>
  <c r="BF5652" i="7"/>
  <c r="BG5652" i="7" s="1"/>
  <c r="BH5652" i="7" s="1"/>
  <c r="BI5652" i="7"/>
  <c r="BF5653" i="7"/>
  <c r="BG5653" i="7" s="1"/>
  <c r="BH5653" i="7" s="1"/>
  <c r="BI5653" i="7"/>
  <c r="BF5654" i="7"/>
  <c r="BG5654" i="7" s="1"/>
  <c r="BH5654" i="7" s="1"/>
  <c r="BI5654" i="7"/>
  <c r="BF5655" i="7"/>
  <c r="BG5655" i="7" s="1"/>
  <c r="BH5655" i="7" s="1"/>
  <c r="BI5655" i="7"/>
  <c r="BF5656" i="7"/>
  <c r="BG5656" i="7" s="1"/>
  <c r="BH5656" i="7" s="1"/>
  <c r="BI5656" i="7"/>
  <c r="BF5657" i="7"/>
  <c r="BG5657" i="7" s="1"/>
  <c r="BH5657" i="7" s="1"/>
  <c r="BI5657" i="7"/>
  <c r="BF5658" i="7"/>
  <c r="BG5658" i="7" s="1"/>
  <c r="BH5658" i="7" s="1"/>
  <c r="BI5658" i="7"/>
  <c r="BF5659" i="7"/>
  <c r="BG5659" i="7" s="1"/>
  <c r="BH5659" i="7" s="1"/>
  <c r="BI5659" i="7"/>
  <c r="BF5660" i="7"/>
  <c r="BG5660" i="7" s="1"/>
  <c r="BH5660" i="7" s="1"/>
  <c r="BI5660" i="7"/>
  <c r="BF5661" i="7"/>
  <c r="BG5661" i="7" s="1"/>
  <c r="BH5661" i="7" s="1"/>
  <c r="BI5661" i="7"/>
  <c r="BF5662" i="7"/>
  <c r="BG5662" i="7" s="1"/>
  <c r="BH5662" i="7" s="1"/>
  <c r="BI5662" i="7"/>
  <c r="BF5663" i="7"/>
  <c r="BG5663" i="7" s="1"/>
  <c r="BH5663" i="7" s="1"/>
  <c r="BI5663" i="7"/>
  <c r="BF5664" i="7"/>
  <c r="BG5664" i="7" s="1"/>
  <c r="BH5664" i="7" s="1"/>
  <c r="BI5664" i="7"/>
  <c r="BF5665" i="7"/>
  <c r="BG5665" i="7" s="1"/>
  <c r="BH5665" i="7" s="1"/>
  <c r="BI5665" i="7"/>
  <c r="BF5666" i="7"/>
  <c r="BG5666" i="7" s="1"/>
  <c r="BH5666" i="7" s="1"/>
  <c r="BI5666" i="7"/>
  <c r="BF5667" i="7"/>
  <c r="BG5667" i="7" s="1"/>
  <c r="BH5667" i="7" s="1"/>
  <c r="BI5667" i="7"/>
  <c r="BF5668" i="7"/>
  <c r="BG5668" i="7" s="1"/>
  <c r="BH5668" i="7" s="1"/>
  <c r="BI5668" i="7"/>
  <c r="BF5669" i="7"/>
  <c r="BG5669" i="7" s="1"/>
  <c r="BH5669" i="7" s="1"/>
  <c r="BI5669" i="7"/>
  <c r="BF5670" i="7"/>
  <c r="BG5670" i="7" s="1"/>
  <c r="BH5670" i="7" s="1"/>
  <c r="BI5670" i="7"/>
  <c r="BF5671" i="7"/>
  <c r="BG5671" i="7" s="1"/>
  <c r="BH5671" i="7" s="1"/>
  <c r="BI5671" i="7"/>
  <c r="BF5672" i="7"/>
  <c r="BG5672" i="7" s="1"/>
  <c r="BH5672" i="7" s="1"/>
  <c r="BI5672" i="7"/>
  <c r="BF5673" i="7"/>
  <c r="BG5673" i="7" s="1"/>
  <c r="BH5673" i="7" s="1"/>
  <c r="BI5673" i="7"/>
  <c r="BF5674" i="7"/>
  <c r="BG5674" i="7" s="1"/>
  <c r="BH5674" i="7" s="1"/>
  <c r="BI5674" i="7"/>
  <c r="BF5675" i="7"/>
  <c r="BG5675" i="7" s="1"/>
  <c r="BH5675" i="7" s="1"/>
  <c r="BI5675" i="7"/>
  <c r="BF5676" i="7"/>
  <c r="BG5676" i="7" s="1"/>
  <c r="BH5676" i="7" s="1"/>
  <c r="BI5676" i="7"/>
  <c r="BF5677" i="7"/>
  <c r="BG5677" i="7" s="1"/>
  <c r="BH5677" i="7" s="1"/>
  <c r="BI5677" i="7"/>
  <c r="BF5678" i="7"/>
  <c r="BG5678" i="7" s="1"/>
  <c r="BH5678" i="7" s="1"/>
  <c r="BI5678" i="7"/>
  <c r="BF5679" i="7"/>
  <c r="BG5679" i="7" s="1"/>
  <c r="BH5679" i="7" s="1"/>
  <c r="BI5679" i="7"/>
  <c r="BF5680" i="7"/>
  <c r="BG5680" i="7" s="1"/>
  <c r="BH5680" i="7" s="1"/>
  <c r="BI5680" i="7"/>
  <c r="BF5681" i="7"/>
  <c r="BG5681" i="7" s="1"/>
  <c r="BH5681" i="7" s="1"/>
  <c r="BI5681" i="7"/>
  <c r="BF5682" i="7"/>
  <c r="BG5682" i="7" s="1"/>
  <c r="BH5682" i="7" s="1"/>
  <c r="BI5682" i="7"/>
  <c r="BF5683" i="7"/>
  <c r="BG5683" i="7" s="1"/>
  <c r="BH5683" i="7" s="1"/>
  <c r="BI5683" i="7"/>
  <c r="BF5684" i="7"/>
  <c r="BG5684" i="7" s="1"/>
  <c r="BH5684" i="7" s="1"/>
  <c r="BI5684" i="7"/>
  <c r="BF5685" i="7"/>
  <c r="BG5685" i="7" s="1"/>
  <c r="BH5685" i="7" s="1"/>
  <c r="BI5685" i="7"/>
  <c r="BF5686" i="7"/>
  <c r="BG5686" i="7" s="1"/>
  <c r="BH5686" i="7" s="1"/>
  <c r="BI5686" i="7"/>
  <c r="BF5687" i="7"/>
  <c r="BG5687" i="7" s="1"/>
  <c r="BH5687" i="7" s="1"/>
  <c r="BI5687" i="7"/>
  <c r="BF5688" i="7"/>
  <c r="BG5688" i="7" s="1"/>
  <c r="BH5688" i="7" s="1"/>
  <c r="BI5688" i="7"/>
  <c r="BF5689" i="7"/>
  <c r="BG5689" i="7" s="1"/>
  <c r="BH5689" i="7" s="1"/>
  <c r="BI5689" i="7"/>
  <c r="BF5690" i="7"/>
  <c r="BG5690" i="7" s="1"/>
  <c r="BH5690" i="7" s="1"/>
  <c r="BI5690" i="7"/>
  <c r="BF5691" i="7"/>
  <c r="BG5691" i="7" s="1"/>
  <c r="BH5691" i="7" s="1"/>
  <c r="BI5691" i="7"/>
  <c r="BF5692" i="7"/>
  <c r="BG5692" i="7" s="1"/>
  <c r="BH5692" i="7" s="1"/>
  <c r="BI5692" i="7"/>
  <c r="BF5693" i="7"/>
  <c r="BG5693" i="7" s="1"/>
  <c r="BH5693" i="7" s="1"/>
  <c r="BI5693" i="7"/>
  <c r="BF5694" i="7"/>
  <c r="BG5694" i="7" s="1"/>
  <c r="BH5694" i="7" s="1"/>
  <c r="BI5694" i="7"/>
  <c r="BF5695" i="7"/>
  <c r="BG5695" i="7" s="1"/>
  <c r="BH5695" i="7" s="1"/>
  <c r="BI5695" i="7"/>
  <c r="BF5696" i="7"/>
  <c r="BG5696" i="7" s="1"/>
  <c r="BH5696" i="7" s="1"/>
  <c r="BI5696" i="7"/>
  <c r="BF5697" i="7"/>
  <c r="BG5697" i="7" s="1"/>
  <c r="BH5697" i="7" s="1"/>
  <c r="BI5697" i="7"/>
  <c r="BF5066" i="7"/>
  <c r="BG5066" i="7" s="1"/>
  <c r="BH5066" i="7" s="1"/>
  <c r="BI5066" i="7"/>
  <c r="BF5067" i="7"/>
  <c r="BG5067" i="7" s="1"/>
  <c r="BH5067" i="7" s="1"/>
  <c r="BI5067" i="7"/>
  <c r="BF5068" i="7"/>
  <c r="BG5068" i="7" s="1"/>
  <c r="BH5068" i="7" s="1"/>
  <c r="BI5068" i="7"/>
  <c r="BF5069" i="7"/>
  <c r="BG5069" i="7" s="1"/>
  <c r="BH5069" i="7" s="1"/>
  <c r="BI5069" i="7"/>
  <c r="BF5070" i="7"/>
  <c r="BG5070" i="7" s="1"/>
  <c r="BH5070" i="7" s="1"/>
  <c r="BI5070" i="7"/>
  <c r="BF5071" i="7"/>
  <c r="BG5071" i="7" s="1"/>
  <c r="BH5071" i="7" s="1"/>
  <c r="BI5071" i="7"/>
  <c r="BF5072" i="7"/>
  <c r="BG5072" i="7" s="1"/>
  <c r="BH5072" i="7" s="1"/>
  <c r="BI5072" i="7"/>
  <c r="BF5073" i="7"/>
  <c r="BG5073" i="7" s="1"/>
  <c r="BH5073" i="7" s="1"/>
  <c r="BI5073" i="7"/>
  <c r="BF5074" i="7"/>
  <c r="BG5074" i="7" s="1"/>
  <c r="BH5074" i="7" s="1"/>
  <c r="BI5074" i="7"/>
  <c r="BF5075" i="7"/>
  <c r="BG5075" i="7" s="1"/>
  <c r="BH5075" i="7" s="1"/>
  <c r="BI5075" i="7"/>
  <c r="BF5076" i="7"/>
  <c r="BG5076" i="7" s="1"/>
  <c r="BH5076" i="7" s="1"/>
  <c r="BI5076" i="7"/>
  <c r="BF5077" i="7"/>
  <c r="BG5077" i="7" s="1"/>
  <c r="BH5077" i="7" s="1"/>
  <c r="BI5077" i="7"/>
  <c r="BF5078" i="7"/>
  <c r="BG5078" i="7" s="1"/>
  <c r="BH5078" i="7" s="1"/>
  <c r="BI5078" i="7"/>
  <c r="BF5079" i="7"/>
  <c r="BG5079" i="7" s="1"/>
  <c r="BH5079" i="7" s="1"/>
  <c r="BI5079" i="7"/>
  <c r="BF5080" i="7"/>
  <c r="BG5080" i="7" s="1"/>
  <c r="BH5080" i="7" s="1"/>
  <c r="BI5080" i="7"/>
  <c r="BF5081" i="7"/>
  <c r="BG5081" i="7" s="1"/>
  <c r="BH5081" i="7" s="1"/>
  <c r="BI5081" i="7"/>
  <c r="BF5082" i="7"/>
  <c r="BG5082" i="7" s="1"/>
  <c r="BH5082" i="7" s="1"/>
  <c r="BI5082" i="7"/>
  <c r="BF5083" i="7"/>
  <c r="BG5083" i="7" s="1"/>
  <c r="BH5083" i="7" s="1"/>
  <c r="BI5083" i="7"/>
  <c r="BF5084" i="7"/>
  <c r="BG5084" i="7" s="1"/>
  <c r="BH5084" i="7" s="1"/>
  <c r="BI5084" i="7"/>
  <c r="BF5085" i="7"/>
  <c r="BG5085" i="7" s="1"/>
  <c r="BH5085" i="7" s="1"/>
  <c r="BI5085" i="7"/>
  <c r="BF5086" i="7"/>
  <c r="BG5086" i="7" s="1"/>
  <c r="BH5086" i="7" s="1"/>
  <c r="BI5086" i="7"/>
  <c r="BF5087" i="7"/>
  <c r="BG5087" i="7" s="1"/>
  <c r="BH5087" i="7" s="1"/>
  <c r="BI5087" i="7"/>
  <c r="BF5088" i="7"/>
  <c r="BG5088" i="7" s="1"/>
  <c r="BH5088" i="7" s="1"/>
  <c r="BI5088" i="7"/>
  <c r="BF5089" i="7"/>
  <c r="BG5089" i="7" s="1"/>
  <c r="BH5089" i="7" s="1"/>
  <c r="BI5089" i="7"/>
  <c r="BF5090" i="7"/>
  <c r="BG5090" i="7" s="1"/>
  <c r="BH5090" i="7" s="1"/>
  <c r="BI5090" i="7"/>
  <c r="BF5091" i="7"/>
  <c r="BG5091" i="7" s="1"/>
  <c r="BH5091" i="7" s="1"/>
  <c r="BI5091" i="7"/>
  <c r="BF5092" i="7"/>
  <c r="BG5092" i="7" s="1"/>
  <c r="BH5092" i="7" s="1"/>
  <c r="BI5092" i="7"/>
  <c r="BF5093" i="7"/>
  <c r="BG5093" i="7" s="1"/>
  <c r="BH5093" i="7" s="1"/>
  <c r="BI5093" i="7"/>
  <c r="BF5094" i="7"/>
  <c r="BG5094" i="7" s="1"/>
  <c r="BH5094" i="7" s="1"/>
  <c r="BI5094" i="7"/>
  <c r="BF5095" i="7"/>
  <c r="BG5095" i="7" s="1"/>
  <c r="BH5095" i="7" s="1"/>
  <c r="BI5095" i="7"/>
  <c r="BF5096" i="7"/>
  <c r="BG5096" i="7" s="1"/>
  <c r="BH5096" i="7" s="1"/>
  <c r="BI5096" i="7"/>
  <c r="BF5097" i="7"/>
  <c r="BG5097" i="7" s="1"/>
  <c r="BH5097" i="7" s="1"/>
  <c r="BI5097" i="7"/>
  <c r="BF5098" i="7"/>
  <c r="BG5098" i="7" s="1"/>
  <c r="BH5098" i="7" s="1"/>
  <c r="BI5098" i="7"/>
  <c r="BF5099" i="7"/>
  <c r="BG5099" i="7" s="1"/>
  <c r="BH5099" i="7" s="1"/>
  <c r="BI5099" i="7"/>
  <c r="BF5100" i="7"/>
  <c r="BG5100" i="7" s="1"/>
  <c r="BH5100" i="7" s="1"/>
  <c r="BI5100" i="7"/>
  <c r="BF5101" i="7"/>
  <c r="BG5101" i="7" s="1"/>
  <c r="BH5101" i="7" s="1"/>
  <c r="BI5101" i="7"/>
  <c r="BF5102" i="7"/>
  <c r="BG5102" i="7" s="1"/>
  <c r="BH5102" i="7" s="1"/>
  <c r="BI5102" i="7"/>
  <c r="BF5103" i="7"/>
  <c r="BG5103" i="7" s="1"/>
  <c r="BH5103" i="7" s="1"/>
  <c r="BI5103" i="7"/>
  <c r="BF5104" i="7"/>
  <c r="BG5104" i="7" s="1"/>
  <c r="BH5104" i="7" s="1"/>
  <c r="BI5104" i="7"/>
  <c r="BF5105" i="7"/>
  <c r="BG5105" i="7" s="1"/>
  <c r="BH5105" i="7" s="1"/>
  <c r="BI5105" i="7"/>
  <c r="BF5106" i="7"/>
  <c r="BG5106" i="7" s="1"/>
  <c r="BH5106" i="7" s="1"/>
  <c r="BI5106" i="7"/>
  <c r="BF5107" i="7"/>
  <c r="BG5107" i="7" s="1"/>
  <c r="BH5107" i="7" s="1"/>
  <c r="BI5107" i="7"/>
  <c r="BF5108" i="7"/>
  <c r="BG5108" i="7" s="1"/>
  <c r="BH5108" i="7" s="1"/>
  <c r="BI5108" i="7"/>
  <c r="BF5109" i="7"/>
  <c r="BG5109" i="7" s="1"/>
  <c r="BH5109" i="7" s="1"/>
  <c r="BI5109" i="7"/>
  <c r="BF5110" i="7"/>
  <c r="BG5110" i="7" s="1"/>
  <c r="BH5110" i="7" s="1"/>
  <c r="BI5110" i="7"/>
  <c r="BF5111" i="7"/>
  <c r="BG5111" i="7" s="1"/>
  <c r="BH5111" i="7" s="1"/>
  <c r="BI5111" i="7"/>
  <c r="BF5112" i="7"/>
  <c r="BG5112" i="7" s="1"/>
  <c r="BH5112" i="7" s="1"/>
  <c r="BI5112" i="7"/>
  <c r="BF5113" i="7"/>
  <c r="BG5113" i="7" s="1"/>
  <c r="BH5113" i="7" s="1"/>
  <c r="BI5113" i="7"/>
  <c r="BF5114" i="7"/>
  <c r="BG5114" i="7" s="1"/>
  <c r="BH5114" i="7" s="1"/>
  <c r="BI5114" i="7"/>
  <c r="BF5115" i="7"/>
  <c r="BG5115" i="7" s="1"/>
  <c r="BH5115" i="7" s="1"/>
  <c r="BI5115" i="7"/>
  <c r="BF5116" i="7"/>
  <c r="BG5116" i="7" s="1"/>
  <c r="BH5116" i="7" s="1"/>
  <c r="BI5116" i="7"/>
  <c r="BF5117" i="7"/>
  <c r="BG5117" i="7" s="1"/>
  <c r="BH5117" i="7" s="1"/>
  <c r="BI5117" i="7"/>
  <c r="BF5118" i="7"/>
  <c r="BG5118" i="7" s="1"/>
  <c r="BH5118" i="7" s="1"/>
  <c r="BI5118" i="7"/>
  <c r="BF5119" i="7"/>
  <c r="BG5119" i="7" s="1"/>
  <c r="BH5119" i="7" s="1"/>
  <c r="BI5119" i="7"/>
  <c r="BF5120" i="7"/>
  <c r="BG5120" i="7" s="1"/>
  <c r="BH5120" i="7" s="1"/>
  <c r="BI5120" i="7"/>
  <c r="BF5121" i="7"/>
  <c r="BG5121" i="7" s="1"/>
  <c r="BH5121" i="7" s="1"/>
  <c r="BI5121" i="7"/>
  <c r="BF5122" i="7"/>
  <c r="BG5122" i="7" s="1"/>
  <c r="BH5122" i="7" s="1"/>
  <c r="BI5122" i="7"/>
  <c r="BF5123" i="7"/>
  <c r="BG5123" i="7" s="1"/>
  <c r="BH5123" i="7" s="1"/>
  <c r="BI5123" i="7"/>
  <c r="BF5124" i="7"/>
  <c r="BG5124" i="7" s="1"/>
  <c r="BH5124" i="7" s="1"/>
  <c r="BI5124" i="7"/>
  <c r="BF5125" i="7"/>
  <c r="BG5125" i="7" s="1"/>
  <c r="BH5125" i="7" s="1"/>
  <c r="BI5125" i="7"/>
  <c r="BF5126" i="7"/>
  <c r="BG5126" i="7" s="1"/>
  <c r="BH5126" i="7" s="1"/>
  <c r="BI5126" i="7"/>
  <c r="BF5127" i="7"/>
  <c r="BG5127" i="7" s="1"/>
  <c r="BH5127" i="7" s="1"/>
  <c r="BI5127" i="7"/>
  <c r="BF5128" i="7"/>
  <c r="BG5128" i="7" s="1"/>
  <c r="BH5128" i="7" s="1"/>
  <c r="BI5128" i="7"/>
  <c r="BF5129" i="7"/>
  <c r="BG5129" i="7" s="1"/>
  <c r="BH5129" i="7" s="1"/>
  <c r="BI5129" i="7"/>
  <c r="BF5130" i="7"/>
  <c r="BG5130" i="7" s="1"/>
  <c r="BH5130" i="7" s="1"/>
  <c r="BI5130" i="7"/>
  <c r="BF5131" i="7"/>
  <c r="BG5131" i="7" s="1"/>
  <c r="BH5131" i="7" s="1"/>
  <c r="BI5131" i="7"/>
  <c r="BF5132" i="7"/>
  <c r="BG5132" i="7" s="1"/>
  <c r="BH5132" i="7" s="1"/>
  <c r="BI5132" i="7"/>
  <c r="BF5133" i="7"/>
  <c r="BG5133" i="7" s="1"/>
  <c r="BH5133" i="7" s="1"/>
  <c r="BI5133" i="7"/>
  <c r="BF5134" i="7"/>
  <c r="BG5134" i="7" s="1"/>
  <c r="BH5134" i="7" s="1"/>
  <c r="BI5134" i="7"/>
  <c r="BF5135" i="7"/>
  <c r="BG5135" i="7" s="1"/>
  <c r="BH5135" i="7" s="1"/>
  <c r="BI5135" i="7"/>
  <c r="BF5136" i="7"/>
  <c r="BG5136" i="7" s="1"/>
  <c r="BH5136" i="7" s="1"/>
  <c r="BI5136" i="7"/>
  <c r="BF5137" i="7"/>
  <c r="BG5137" i="7" s="1"/>
  <c r="BH5137" i="7" s="1"/>
  <c r="BI5137" i="7"/>
  <c r="BF5138" i="7"/>
  <c r="BG5138" i="7" s="1"/>
  <c r="BH5138" i="7" s="1"/>
  <c r="BI5138" i="7"/>
  <c r="BF5139" i="7"/>
  <c r="BG5139" i="7" s="1"/>
  <c r="BH5139" i="7" s="1"/>
  <c r="BI5139" i="7"/>
  <c r="BF5140" i="7"/>
  <c r="BG5140" i="7" s="1"/>
  <c r="BH5140" i="7" s="1"/>
  <c r="BI5140" i="7"/>
  <c r="BF5141" i="7"/>
  <c r="BG5141" i="7" s="1"/>
  <c r="BH5141" i="7" s="1"/>
  <c r="BI5141" i="7"/>
  <c r="BF5142" i="7"/>
  <c r="BG5142" i="7" s="1"/>
  <c r="BH5142" i="7" s="1"/>
  <c r="BI5142" i="7"/>
  <c r="BF5143" i="7"/>
  <c r="BG5143" i="7" s="1"/>
  <c r="BH5143" i="7" s="1"/>
  <c r="BI5143" i="7"/>
  <c r="BF5144" i="7"/>
  <c r="BG5144" i="7" s="1"/>
  <c r="BH5144" i="7" s="1"/>
  <c r="BI5144" i="7"/>
  <c r="BF5145" i="7"/>
  <c r="BG5145" i="7" s="1"/>
  <c r="BH5145" i="7" s="1"/>
  <c r="BI5145" i="7"/>
  <c r="BF5146" i="7"/>
  <c r="BG5146" i="7" s="1"/>
  <c r="BH5146" i="7" s="1"/>
  <c r="BI5146" i="7"/>
  <c r="BF5147" i="7"/>
  <c r="BG5147" i="7" s="1"/>
  <c r="BH5147" i="7" s="1"/>
  <c r="BI5147" i="7"/>
  <c r="BF5148" i="7"/>
  <c r="BG5148" i="7" s="1"/>
  <c r="BH5148" i="7" s="1"/>
  <c r="BI5148" i="7"/>
  <c r="BF5149" i="7"/>
  <c r="BG5149" i="7" s="1"/>
  <c r="BH5149" i="7" s="1"/>
  <c r="BI5149" i="7"/>
  <c r="BF5150" i="7"/>
  <c r="BG5150" i="7" s="1"/>
  <c r="BH5150" i="7" s="1"/>
  <c r="BI5150" i="7"/>
  <c r="BF5151" i="7"/>
  <c r="BG5151" i="7" s="1"/>
  <c r="BH5151" i="7" s="1"/>
  <c r="BI5151" i="7"/>
  <c r="BF5152" i="7"/>
  <c r="BG5152" i="7" s="1"/>
  <c r="BH5152" i="7" s="1"/>
  <c r="BI5152" i="7"/>
  <c r="BF5153" i="7"/>
  <c r="BG5153" i="7" s="1"/>
  <c r="BH5153" i="7" s="1"/>
  <c r="BI5153" i="7"/>
  <c r="BF5154" i="7"/>
  <c r="BG5154" i="7" s="1"/>
  <c r="BH5154" i="7" s="1"/>
  <c r="BI5154" i="7"/>
  <c r="BF5155" i="7"/>
  <c r="BG5155" i="7" s="1"/>
  <c r="BH5155" i="7" s="1"/>
  <c r="BI5155" i="7"/>
  <c r="BF5156" i="7"/>
  <c r="BG5156" i="7" s="1"/>
  <c r="BH5156" i="7" s="1"/>
  <c r="BI5156" i="7"/>
  <c r="BF5157" i="7"/>
  <c r="BG5157" i="7" s="1"/>
  <c r="BH5157" i="7" s="1"/>
  <c r="BI5157" i="7"/>
  <c r="BF5158" i="7"/>
  <c r="BG5158" i="7" s="1"/>
  <c r="BH5158" i="7" s="1"/>
  <c r="BI5158" i="7"/>
  <c r="BF5159" i="7"/>
  <c r="BG5159" i="7" s="1"/>
  <c r="BH5159" i="7" s="1"/>
  <c r="BI5159" i="7"/>
  <c r="BF5160" i="7"/>
  <c r="BG5160" i="7" s="1"/>
  <c r="BH5160" i="7" s="1"/>
  <c r="BI5160" i="7"/>
  <c r="BF5161" i="7"/>
  <c r="BG5161" i="7" s="1"/>
  <c r="BH5161" i="7" s="1"/>
  <c r="BI5161" i="7"/>
  <c r="BF5162" i="7"/>
  <c r="BG5162" i="7" s="1"/>
  <c r="BH5162" i="7" s="1"/>
  <c r="BI5162" i="7"/>
  <c r="BF5163" i="7"/>
  <c r="BG5163" i="7" s="1"/>
  <c r="BH5163" i="7" s="1"/>
  <c r="BI5163" i="7"/>
  <c r="BF5164" i="7"/>
  <c r="BG5164" i="7" s="1"/>
  <c r="BH5164" i="7" s="1"/>
  <c r="BI5164" i="7"/>
  <c r="BF5165" i="7"/>
  <c r="BG5165" i="7" s="1"/>
  <c r="BH5165" i="7" s="1"/>
  <c r="BI5165" i="7"/>
  <c r="BF5166" i="7"/>
  <c r="BG5166" i="7" s="1"/>
  <c r="BH5166" i="7" s="1"/>
  <c r="BI5166" i="7"/>
  <c r="BF5167" i="7"/>
  <c r="BG5167" i="7" s="1"/>
  <c r="BH5167" i="7" s="1"/>
  <c r="BI5167" i="7"/>
  <c r="BF5168" i="7"/>
  <c r="BG5168" i="7" s="1"/>
  <c r="BH5168" i="7" s="1"/>
  <c r="BI5168" i="7"/>
  <c r="BF5169" i="7"/>
  <c r="BG5169" i="7" s="1"/>
  <c r="BH5169" i="7" s="1"/>
  <c r="BI5169" i="7"/>
  <c r="BF5170" i="7"/>
  <c r="BG5170" i="7" s="1"/>
  <c r="BH5170" i="7" s="1"/>
  <c r="BI5170" i="7"/>
  <c r="BF5171" i="7"/>
  <c r="BG5171" i="7" s="1"/>
  <c r="BH5171" i="7" s="1"/>
  <c r="BI5171" i="7"/>
  <c r="BF5172" i="7"/>
  <c r="BG5172" i="7" s="1"/>
  <c r="BH5172" i="7" s="1"/>
  <c r="BI5172" i="7"/>
  <c r="BF5173" i="7"/>
  <c r="BG5173" i="7" s="1"/>
  <c r="BH5173" i="7" s="1"/>
  <c r="BI5173" i="7"/>
  <c r="BF5174" i="7"/>
  <c r="BG5174" i="7" s="1"/>
  <c r="BH5174" i="7" s="1"/>
  <c r="BI5174" i="7"/>
  <c r="BF5175" i="7"/>
  <c r="BG5175" i="7" s="1"/>
  <c r="BH5175" i="7" s="1"/>
  <c r="BI5175" i="7"/>
  <c r="BF5176" i="7"/>
  <c r="BG5176" i="7" s="1"/>
  <c r="BH5176" i="7" s="1"/>
  <c r="BI5176" i="7"/>
  <c r="BF5177" i="7"/>
  <c r="BG5177" i="7" s="1"/>
  <c r="BH5177" i="7" s="1"/>
  <c r="BI5177" i="7"/>
  <c r="BF5178" i="7"/>
  <c r="BG5178" i="7" s="1"/>
  <c r="BH5178" i="7" s="1"/>
  <c r="BI5178" i="7"/>
  <c r="BF5179" i="7"/>
  <c r="BG5179" i="7" s="1"/>
  <c r="BH5179" i="7" s="1"/>
  <c r="BI5179" i="7"/>
  <c r="BF5180" i="7"/>
  <c r="BG5180" i="7" s="1"/>
  <c r="BH5180" i="7" s="1"/>
  <c r="BI5180" i="7"/>
  <c r="BF5181" i="7"/>
  <c r="BG5181" i="7" s="1"/>
  <c r="BH5181" i="7" s="1"/>
  <c r="BI5181" i="7"/>
  <c r="BF5182" i="7"/>
  <c r="BG5182" i="7" s="1"/>
  <c r="BH5182" i="7" s="1"/>
  <c r="BI5182" i="7"/>
  <c r="BF5183" i="7"/>
  <c r="BG5183" i="7" s="1"/>
  <c r="BH5183" i="7" s="1"/>
  <c r="BI5183" i="7"/>
  <c r="BF5184" i="7"/>
  <c r="BG5184" i="7" s="1"/>
  <c r="BH5184" i="7" s="1"/>
  <c r="BI5184" i="7"/>
  <c r="BF5185" i="7"/>
  <c r="BG5185" i="7" s="1"/>
  <c r="BH5185" i="7" s="1"/>
  <c r="BI5185" i="7"/>
  <c r="BF5186" i="7"/>
  <c r="BG5186" i="7" s="1"/>
  <c r="BH5186" i="7" s="1"/>
  <c r="BI5186" i="7"/>
  <c r="BF5187" i="7"/>
  <c r="BG5187" i="7" s="1"/>
  <c r="BH5187" i="7" s="1"/>
  <c r="BI5187" i="7"/>
  <c r="BF5188" i="7"/>
  <c r="BG5188" i="7" s="1"/>
  <c r="BH5188" i="7" s="1"/>
  <c r="BI5188" i="7"/>
  <c r="BF5189" i="7"/>
  <c r="BG5189" i="7" s="1"/>
  <c r="BH5189" i="7" s="1"/>
  <c r="BI5189" i="7"/>
  <c r="BF5190" i="7"/>
  <c r="BG5190" i="7" s="1"/>
  <c r="BH5190" i="7" s="1"/>
  <c r="BI5190" i="7"/>
  <c r="BF5191" i="7"/>
  <c r="BG5191" i="7" s="1"/>
  <c r="BH5191" i="7" s="1"/>
  <c r="BI5191" i="7"/>
  <c r="BF5192" i="7"/>
  <c r="BG5192" i="7" s="1"/>
  <c r="BH5192" i="7" s="1"/>
  <c r="BI5192" i="7"/>
  <c r="BF5193" i="7"/>
  <c r="BG5193" i="7" s="1"/>
  <c r="BH5193" i="7" s="1"/>
  <c r="BI5193" i="7"/>
  <c r="BF5194" i="7"/>
  <c r="BG5194" i="7" s="1"/>
  <c r="BH5194" i="7" s="1"/>
  <c r="BI5194" i="7"/>
  <c r="BF5195" i="7"/>
  <c r="BG5195" i="7" s="1"/>
  <c r="BH5195" i="7" s="1"/>
  <c r="BI5195" i="7"/>
  <c r="BF5196" i="7"/>
  <c r="BG5196" i="7" s="1"/>
  <c r="BH5196" i="7" s="1"/>
  <c r="BI5196" i="7"/>
  <c r="BF5197" i="7"/>
  <c r="BG5197" i="7" s="1"/>
  <c r="BH5197" i="7" s="1"/>
  <c r="BI5197" i="7"/>
  <c r="BF5198" i="7"/>
  <c r="BG5198" i="7" s="1"/>
  <c r="BH5198" i="7" s="1"/>
  <c r="BI5198" i="7"/>
  <c r="BF5199" i="7"/>
  <c r="BG5199" i="7" s="1"/>
  <c r="BH5199" i="7" s="1"/>
  <c r="BI5199" i="7"/>
  <c r="BF5200" i="7"/>
  <c r="BG5200" i="7" s="1"/>
  <c r="BH5200" i="7" s="1"/>
  <c r="BI5200" i="7"/>
  <c r="BF5201" i="7"/>
  <c r="BG5201" i="7" s="1"/>
  <c r="BH5201" i="7" s="1"/>
  <c r="BI5201" i="7"/>
  <c r="BF5202" i="7"/>
  <c r="BG5202" i="7" s="1"/>
  <c r="BH5202" i="7" s="1"/>
  <c r="BI5202" i="7"/>
  <c r="BF5203" i="7"/>
  <c r="BG5203" i="7" s="1"/>
  <c r="BH5203" i="7" s="1"/>
  <c r="BI5203" i="7"/>
  <c r="BF5204" i="7"/>
  <c r="BG5204" i="7" s="1"/>
  <c r="BH5204" i="7" s="1"/>
  <c r="BI5204" i="7"/>
  <c r="BF5205" i="7"/>
  <c r="BG5205" i="7" s="1"/>
  <c r="BH5205" i="7" s="1"/>
  <c r="BI5205" i="7"/>
  <c r="BF5206" i="7"/>
  <c r="BG5206" i="7" s="1"/>
  <c r="BH5206" i="7" s="1"/>
  <c r="BI5206" i="7"/>
  <c r="BF5207" i="7"/>
  <c r="BG5207" i="7" s="1"/>
  <c r="BH5207" i="7" s="1"/>
  <c r="BI5207" i="7"/>
  <c r="BF5208" i="7"/>
  <c r="BG5208" i="7" s="1"/>
  <c r="BH5208" i="7" s="1"/>
  <c r="BI5208" i="7"/>
  <c r="BF5209" i="7"/>
  <c r="BG5209" i="7" s="1"/>
  <c r="BH5209" i="7" s="1"/>
  <c r="BI5209" i="7"/>
  <c r="BF5210" i="7"/>
  <c r="BG5210" i="7" s="1"/>
  <c r="BH5210" i="7" s="1"/>
  <c r="BI5210" i="7"/>
  <c r="BF5211" i="7"/>
  <c r="BG5211" i="7" s="1"/>
  <c r="BH5211" i="7" s="1"/>
  <c r="BI5211" i="7"/>
  <c r="BF5212" i="7"/>
  <c r="BG5212" i="7" s="1"/>
  <c r="BH5212" i="7" s="1"/>
  <c r="BI5212" i="7"/>
  <c r="BF5213" i="7"/>
  <c r="BG5213" i="7" s="1"/>
  <c r="BH5213" i="7" s="1"/>
  <c r="BI5213" i="7"/>
  <c r="BF5214" i="7"/>
  <c r="BG5214" i="7" s="1"/>
  <c r="BH5214" i="7" s="1"/>
  <c r="BI5214" i="7"/>
  <c r="BF5215" i="7"/>
  <c r="BG5215" i="7" s="1"/>
  <c r="BH5215" i="7" s="1"/>
  <c r="BI5215" i="7"/>
  <c r="BF5216" i="7"/>
  <c r="BG5216" i="7" s="1"/>
  <c r="BH5216" i="7" s="1"/>
  <c r="BI5216" i="7"/>
  <c r="BF5217" i="7"/>
  <c r="BG5217" i="7" s="1"/>
  <c r="BH5217" i="7" s="1"/>
  <c r="BI5217" i="7"/>
  <c r="BF5218" i="7"/>
  <c r="BG5218" i="7" s="1"/>
  <c r="BH5218" i="7" s="1"/>
  <c r="BI5218" i="7"/>
  <c r="BF5219" i="7"/>
  <c r="BG5219" i="7" s="1"/>
  <c r="BH5219" i="7" s="1"/>
  <c r="BI5219" i="7"/>
  <c r="BF5220" i="7"/>
  <c r="BG5220" i="7" s="1"/>
  <c r="BH5220" i="7" s="1"/>
  <c r="BI5220" i="7"/>
  <c r="BF5221" i="7"/>
  <c r="BG5221" i="7" s="1"/>
  <c r="BH5221" i="7" s="1"/>
  <c r="BI5221" i="7"/>
  <c r="BF5222" i="7"/>
  <c r="BG5222" i="7" s="1"/>
  <c r="BH5222" i="7" s="1"/>
  <c r="BI5222" i="7"/>
  <c r="BF5223" i="7"/>
  <c r="BG5223" i="7" s="1"/>
  <c r="BH5223" i="7" s="1"/>
  <c r="BI5223" i="7"/>
  <c r="BF5224" i="7"/>
  <c r="BG5224" i="7" s="1"/>
  <c r="BH5224" i="7" s="1"/>
  <c r="BI5224" i="7"/>
  <c r="BF5225" i="7"/>
  <c r="BG5225" i="7" s="1"/>
  <c r="BH5225" i="7" s="1"/>
  <c r="BI5225" i="7"/>
  <c r="BF5226" i="7"/>
  <c r="BG5226" i="7" s="1"/>
  <c r="BH5226" i="7" s="1"/>
  <c r="BI5226" i="7"/>
  <c r="BF5227" i="7"/>
  <c r="BG5227" i="7" s="1"/>
  <c r="BH5227" i="7" s="1"/>
  <c r="BI5227" i="7"/>
  <c r="BF5228" i="7"/>
  <c r="BG5228" i="7" s="1"/>
  <c r="BH5228" i="7" s="1"/>
  <c r="BI5228" i="7"/>
  <c r="BF5229" i="7"/>
  <c r="BG5229" i="7" s="1"/>
  <c r="BH5229" i="7" s="1"/>
  <c r="BI5229" i="7"/>
  <c r="BF5230" i="7"/>
  <c r="BG5230" i="7" s="1"/>
  <c r="BH5230" i="7" s="1"/>
  <c r="BI5230" i="7"/>
  <c r="BF5231" i="7"/>
  <c r="BG5231" i="7" s="1"/>
  <c r="BH5231" i="7" s="1"/>
  <c r="BI5231" i="7"/>
  <c r="BF5232" i="7"/>
  <c r="BG5232" i="7" s="1"/>
  <c r="BH5232" i="7" s="1"/>
  <c r="BI5232" i="7"/>
  <c r="BF5233" i="7"/>
  <c r="BG5233" i="7" s="1"/>
  <c r="BH5233" i="7" s="1"/>
  <c r="BI5233" i="7"/>
  <c r="BF5234" i="7"/>
  <c r="BG5234" i="7" s="1"/>
  <c r="BH5234" i="7" s="1"/>
  <c r="BI5234" i="7"/>
  <c r="BF5235" i="7"/>
  <c r="BG5235" i="7" s="1"/>
  <c r="BH5235" i="7" s="1"/>
  <c r="BI5235" i="7"/>
  <c r="BF5236" i="7"/>
  <c r="BG5236" i="7" s="1"/>
  <c r="BH5236" i="7" s="1"/>
  <c r="BI5236" i="7"/>
  <c r="BF5237" i="7"/>
  <c r="BG5237" i="7" s="1"/>
  <c r="BH5237" i="7" s="1"/>
  <c r="BI5237" i="7"/>
  <c r="BF5238" i="7"/>
  <c r="BG5238" i="7" s="1"/>
  <c r="BH5238" i="7" s="1"/>
  <c r="BI5238" i="7"/>
  <c r="BF5239" i="7"/>
  <c r="BG5239" i="7" s="1"/>
  <c r="BH5239" i="7" s="1"/>
  <c r="BI5239" i="7"/>
  <c r="BF5240" i="7"/>
  <c r="BG5240" i="7" s="1"/>
  <c r="BH5240" i="7" s="1"/>
  <c r="BI5240" i="7"/>
  <c r="BF5241" i="7"/>
  <c r="BG5241" i="7" s="1"/>
  <c r="BH5241" i="7" s="1"/>
  <c r="BI5241" i="7"/>
  <c r="BF5242" i="7"/>
  <c r="BG5242" i="7" s="1"/>
  <c r="BH5242" i="7" s="1"/>
  <c r="BI5242" i="7"/>
  <c r="BF5243" i="7"/>
  <c r="BG5243" i="7" s="1"/>
  <c r="BH5243" i="7" s="1"/>
  <c r="BI5243" i="7"/>
  <c r="BF5244" i="7"/>
  <c r="BG5244" i="7" s="1"/>
  <c r="BH5244" i="7" s="1"/>
  <c r="BI5244" i="7"/>
  <c r="BF5245" i="7"/>
  <c r="BG5245" i="7" s="1"/>
  <c r="BH5245" i="7" s="1"/>
  <c r="BI5245" i="7"/>
  <c r="BF5246" i="7"/>
  <c r="BG5246" i="7" s="1"/>
  <c r="BH5246" i="7" s="1"/>
  <c r="BI5246" i="7"/>
  <c r="BF5247" i="7"/>
  <c r="BG5247" i="7" s="1"/>
  <c r="BH5247" i="7" s="1"/>
  <c r="BI5247" i="7"/>
  <c r="BF5248" i="7"/>
  <c r="BG5248" i="7" s="1"/>
  <c r="BH5248" i="7" s="1"/>
  <c r="BI5248" i="7"/>
  <c r="BF5249" i="7"/>
  <c r="BG5249" i="7" s="1"/>
  <c r="BH5249" i="7" s="1"/>
  <c r="BI5249" i="7"/>
  <c r="BF5250" i="7"/>
  <c r="BG5250" i="7" s="1"/>
  <c r="BH5250" i="7" s="1"/>
  <c r="BI5250" i="7"/>
  <c r="BF5251" i="7"/>
  <c r="BG5251" i="7" s="1"/>
  <c r="BH5251" i="7" s="1"/>
  <c r="BI5251" i="7"/>
  <c r="BF5252" i="7"/>
  <c r="BG5252" i="7" s="1"/>
  <c r="BH5252" i="7" s="1"/>
  <c r="BI5252" i="7"/>
  <c r="BF5253" i="7"/>
  <c r="BG5253" i="7" s="1"/>
  <c r="BH5253" i="7" s="1"/>
  <c r="BI5253" i="7"/>
  <c r="BF5254" i="7"/>
  <c r="BG5254" i="7" s="1"/>
  <c r="BH5254" i="7" s="1"/>
  <c r="BI5254" i="7"/>
  <c r="BF5255" i="7"/>
  <c r="BG5255" i="7" s="1"/>
  <c r="BH5255" i="7" s="1"/>
  <c r="BI5255" i="7"/>
  <c r="BF5256" i="7"/>
  <c r="BG5256" i="7" s="1"/>
  <c r="BH5256" i="7" s="1"/>
  <c r="BI5256" i="7"/>
  <c r="BF5257" i="7"/>
  <c r="BG5257" i="7" s="1"/>
  <c r="BH5257" i="7" s="1"/>
  <c r="BI5257" i="7"/>
  <c r="BF5258" i="7"/>
  <c r="BG5258" i="7" s="1"/>
  <c r="BH5258" i="7" s="1"/>
  <c r="BI5258" i="7"/>
  <c r="BF5259" i="7"/>
  <c r="BG5259" i="7" s="1"/>
  <c r="BH5259" i="7" s="1"/>
  <c r="BI5259" i="7"/>
  <c r="BF5260" i="7"/>
  <c r="BG5260" i="7" s="1"/>
  <c r="BH5260" i="7" s="1"/>
  <c r="BI5260" i="7"/>
  <c r="BF5261" i="7"/>
  <c r="BG5261" i="7" s="1"/>
  <c r="BH5261" i="7" s="1"/>
  <c r="BI5261" i="7"/>
  <c r="BF5262" i="7"/>
  <c r="BG5262" i="7" s="1"/>
  <c r="BH5262" i="7" s="1"/>
  <c r="BI5262" i="7"/>
  <c r="BF5263" i="7"/>
  <c r="BG5263" i="7" s="1"/>
  <c r="BH5263" i="7" s="1"/>
  <c r="BI5263" i="7"/>
  <c r="BF5264" i="7"/>
  <c r="BG5264" i="7" s="1"/>
  <c r="BH5264" i="7" s="1"/>
  <c r="BI5264" i="7"/>
  <c r="BF5265" i="7"/>
  <c r="BG5265" i="7" s="1"/>
  <c r="BH5265" i="7" s="1"/>
  <c r="BI5265" i="7"/>
  <c r="BF5266" i="7"/>
  <c r="BG5266" i="7" s="1"/>
  <c r="BH5266" i="7" s="1"/>
  <c r="BI5266" i="7"/>
  <c r="BF5267" i="7"/>
  <c r="BG5267" i="7" s="1"/>
  <c r="BH5267" i="7" s="1"/>
  <c r="BI5267" i="7"/>
  <c r="BF5268" i="7"/>
  <c r="BG5268" i="7" s="1"/>
  <c r="BH5268" i="7" s="1"/>
  <c r="BI5268" i="7"/>
  <c r="BF5269" i="7"/>
  <c r="BG5269" i="7" s="1"/>
  <c r="BH5269" i="7" s="1"/>
  <c r="BI5269" i="7"/>
  <c r="BF5270" i="7"/>
  <c r="BG5270" i="7" s="1"/>
  <c r="BH5270" i="7" s="1"/>
  <c r="BI5270" i="7"/>
  <c r="BF5271" i="7"/>
  <c r="BG5271" i="7" s="1"/>
  <c r="BH5271" i="7" s="1"/>
  <c r="BI5271" i="7"/>
  <c r="BF5272" i="7"/>
  <c r="BG5272" i="7" s="1"/>
  <c r="BH5272" i="7" s="1"/>
  <c r="BI5272" i="7"/>
  <c r="BF5273" i="7"/>
  <c r="BG5273" i="7" s="1"/>
  <c r="BH5273" i="7" s="1"/>
  <c r="BI5273" i="7"/>
  <c r="BF5274" i="7"/>
  <c r="BG5274" i="7" s="1"/>
  <c r="BH5274" i="7" s="1"/>
  <c r="BI5274" i="7"/>
  <c r="BF5275" i="7"/>
  <c r="BG5275" i="7" s="1"/>
  <c r="BH5275" i="7" s="1"/>
  <c r="BI5275" i="7"/>
  <c r="BF5276" i="7"/>
  <c r="BG5276" i="7" s="1"/>
  <c r="BH5276" i="7" s="1"/>
  <c r="BI5276" i="7"/>
  <c r="BF5277" i="7"/>
  <c r="BG5277" i="7" s="1"/>
  <c r="BH5277" i="7" s="1"/>
  <c r="BI5277" i="7"/>
  <c r="BF5278" i="7"/>
  <c r="BG5278" i="7" s="1"/>
  <c r="BH5278" i="7" s="1"/>
  <c r="BI5278" i="7"/>
  <c r="BF5279" i="7"/>
  <c r="BG5279" i="7" s="1"/>
  <c r="BH5279" i="7" s="1"/>
  <c r="BI5279" i="7"/>
  <c r="BF5280" i="7"/>
  <c r="BG5280" i="7" s="1"/>
  <c r="BH5280" i="7" s="1"/>
  <c r="BI5280" i="7"/>
  <c r="BF5281" i="7"/>
  <c r="BG5281" i="7" s="1"/>
  <c r="BH5281" i="7" s="1"/>
  <c r="BI5281" i="7"/>
  <c r="BF5282" i="7"/>
  <c r="BG5282" i="7" s="1"/>
  <c r="BH5282" i="7" s="1"/>
  <c r="BI5282" i="7"/>
  <c r="BF5283" i="7"/>
  <c r="BG5283" i="7" s="1"/>
  <c r="BH5283" i="7" s="1"/>
  <c r="BI5283" i="7"/>
  <c r="BF5284" i="7"/>
  <c r="BG5284" i="7" s="1"/>
  <c r="BH5284" i="7" s="1"/>
  <c r="BI5284" i="7"/>
  <c r="BF5285" i="7"/>
  <c r="BG5285" i="7" s="1"/>
  <c r="BH5285" i="7" s="1"/>
  <c r="BI5285" i="7"/>
  <c r="BF5286" i="7"/>
  <c r="BG5286" i="7" s="1"/>
  <c r="BH5286" i="7" s="1"/>
  <c r="BI5286" i="7"/>
  <c r="BF5287" i="7"/>
  <c r="BG5287" i="7" s="1"/>
  <c r="BH5287" i="7" s="1"/>
  <c r="BI5287" i="7"/>
  <c r="BF5288" i="7"/>
  <c r="BG5288" i="7" s="1"/>
  <c r="BH5288" i="7" s="1"/>
  <c r="BI5288" i="7"/>
  <c r="BF5289" i="7"/>
  <c r="BG5289" i="7" s="1"/>
  <c r="BH5289" i="7" s="1"/>
  <c r="BI5289" i="7"/>
  <c r="BF5290" i="7"/>
  <c r="BG5290" i="7" s="1"/>
  <c r="BH5290" i="7" s="1"/>
  <c r="BI5290" i="7"/>
  <c r="BF5291" i="7"/>
  <c r="BG5291" i="7" s="1"/>
  <c r="BH5291" i="7" s="1"/>
  <c r="BI5291" i="7"/>
  <c r="BF5292" i="7"/>
  <c r="BG5292" i="7" s="1"/>
  <c r="BH5292" i="7" s="1"/>
  <c r="BI5292" i="7"/>
  <c r="BF5293" i="7"/>
  <c r="BG5293" i="7" s="1"/>
  <c r="BH5293" i="7" s="1"/>
  <c r="BI5293" i="7"/>
  <c r="BF5294" i="7"/>
  <c r="BG5294" i="7" s="1"/>
  <c r="BH5294" i="7" s="1"/>
  <c r="BI5294" i="7"/>
  <c r="BF5295" i="7"/>
  <c r="BG5295" i="7" s="1"/>
  <c r="BH5295" i="7" s="1"/>
  <c r="BI5295" i="7"/>
  <c r="BF5296" i="7"/>
  <c r="BG5296" i="7" s="1"/>
  <c r="BH5296" i="7" s="1"/>
  <c r="BI5296" i="7"/>
  <c r="BF5297" i="7"/>
  <c r="BG5297" i="7" s="1"/>
  <c r="BH5297" i="7" s="1"/>
  <c r="BI5297" i="7"/>
  <c r="BF5298" i="7"/>
  <c r="BG5298" i="7" s="1"/>
  <c r="BH5298" i="7" s="1"/>
  <c r="BI5298" i="7"/>
  <c r="BF5299" i="7"/>
  <c r="BG5299" i="7" s="1"/>
  <c r="BH5299" i="7" s="1"/>
  <c r="BI5299" i="7"/>
  <c r="BF5300" i="7"/>
  <c r="BG5300" i="7" s="1"/>
  <c r="BH5300" i="7" s="1"/>
  <c r="BI5300" i="7"/>
  <c r="BF5301" i="7"/>
  <c r="BG5301" i="7" s="1"/>
  <c r="BH5301" i="7" s="1"/>
  <c r="BI5301" i="7"/>
  <c r="BF5302" i="7"/>
  <c r="BG5302" i="7" s="1"/>
  <c r="BH5302" i="7" s="1"/>
  <c r="BI5302" i="7"/>
  <c r="BF5303" i="7"/>
  <c r="BG5303" i="7" s="1"/>
  <c r="BH5303" i="7" s="1"/>
  <c r="BI5303" i="7"/>
  <c r="BF5304" i="7"/>
  <c r="BG5304" i="7" s="1"/>
  <c r="BH5304" i="7" s="1"/>
  <c r="BI5304" i="7"/>
  <c r="BF5305" i="7"/>
  <c r="BG5305" i="7" s="1"/>
  <c r="BH5305" i="7" s="1"/>
  <c r="BI5305" i="7"/>
  <c r="BF5306" i="7"/>
  <c r="BG5306" i="7" s="1"/>
  <c r="BH5306" i="7" s="1"/>
  <c r="BI5306" i="7"/>
  <c r="BF5307" i="7"/>
  <c r="BG5307" i="7" s="1"/>
  <c r="BH5307" i="7" s="1"/>
  <c r="BI5307" i="7"/>
  <c r="BF5308" i="7"/>
  <c r="BG5308" i="7" s="1"/>
  <c r="BH5308" i="7" s="1"/>
  <c r="BI5308" i="7"/>
  <c r="BF5309" i="7"/>
  <c r="BG5309" i="7" s="1"/>
  <c r="BH5309" i="7" s="1"/>
  <c r="BI5309" i="7"/>
  <c r="BF5310" i="7"/>
  <c r="BG5310" i="7" s="1"/>
  <c r="BH5310" i="7" s="1"/>
  <c r="BI5310" i="7"/>
  <c r="BF5311" i="7"/>
  <c r="BG5311" i="7" s="1"/>
  <c r="BH5311" i="7" s="1"/>
  <c r="BI5311" i="7"/>
  <c r="BF5312" i="7"/>
  <c r="BG5312" i="7" s="1"/>
  <c r="BH5312" i="7" s="1"/>
  <c r="BI5312" i="7"/>
  <c r="BF5313" i="7"/>
  <c r="BG5313" i="7" s="1"/>
  <c r="BH5313" i="7" s="1"/>
  <c r="BI5313" i="7"/>
  <c r="BF5314" i="7"/>
  <c r="BG5314" i="7" s="1"/>
  <c r="BH5314" i="7" s="1"/>
  <c r="BI5314" i="7"/>
  <c r="BF5315" i="7"/>
  <c r="BG5315" i="7" s="1"/>
  <c r="BH5315" i="7" s="1"/>
  <c r="BI5315" i="7"/>
  <c r="BF5316" i="7"/>
  <c r="BG5316" i="7" s="1"/>
  <c r="BH5316" i="7" s="1"/>
  <c r="BI5316" i="7"/>
  <c r="BF5317" i="7"/>
  <c r="BG5317" i="7" s="1"/>
  <c r="BH5317" i="7" s="1"/>
  <c r="BI5317" i="7"/>
  <c r="BF5318" i="7"/>
  <c r="BG5318" i="7" s="1"/>
  <c r="BH5318" i="7" s="1"/>
  <c r="BI5318" i="7"/>
  <c r="BF5319" i="7"/>
  <c r="BG5319" i="7" s="1"/>
  <c r="BH5319" i="7" s="1"/>
  <c r="BI5319" i="7"/>
  <c r="BF5320" i="7"/>
  <c r="BG5320" i="7" s="1"/>
  <c r="BH5320" i="7" s="1"/>
  <c r="BI5320" i="7"/>
  <c r="BF5321" i="7"/>
  <c r="BG5321" i="7" s="1"/>
  <c r="BH5321" i="7" s="1"/>
  <c r="BI5321" i="7"/>
  <c r="BF5322" i="7"/>
  <c r="BG5322" i="7" s="1"/>
  <c r="BH5322" i="7" s="1"/>
  <c r="BI5322" i="7"/>
  <c r="BF5323" i="7"/>
  <c r="BG5323" i="7" s="1"/>
  <c r="BH5323" i="7" s="1"/>
  <c r="BI5323" i="7"/>
  <c r="BF5324" i="7"/>
  <c r="BG5324" i="7" s="1"/>
  <c r="BH5324" i="7" s="1"/>
  <c r="BI5324" i="7"/>
  <c r="BF5325" i="7"/>
  <c r="BG5325" i="7" s="1"/>
  <c r="BH5325" i="7" s="1"/>
  <c r="BI5325" i="7"/>
  <c r="BF5326" i="7"/>
  <c r="BG5326" i="7" s="1"/>
  <c r="BH5326" i="7" s="1"/>
  <c r="BI5326" i="7"/>
  <c r="BF5327" i="7"/>
  <c r="BG5327" i="7" s="1"/>
  <c r="BH5327" i="7" s="1"/>
  <c r="BI5327" i="7"/>
  <c r="BF5328" i="7"/>
  <c r="BG5328" i="7" s="1"/>
  <c r="BH5328" i="7" s="1"/>
  <c r="BI5328" i="7"/>
  <c r="BF5329" i="7"/>
  <c r="BG5329" i="7" s="1"/>
  <c r="BH5329" i="7" s="1"/>
  <c r="BI5329" i="7"/>
  <c r="BF5330" i="7"/>
  <c r="BG5330" i="7" s="1"/>
  <c r="BH5330" i="7" s="1"/>
  <c r="BI5330" i="7"/>
  <c r="BF5331" i="7"/>
  <c r="BG5331" i="7" s="1"/>
  <c r="BH5331" i="7" s="1"/>
  <c r="BI5331" i="7"/>
  <c r="BF5332" i="7"/>
  <c r="BG5332" i="7" s="1"/>
  <c r="BH5332" i="7" s="1"/>
  <c r="BI5332" i="7"/>
  <c r="BF5333" i="7"/>
  <c r="BG5333" i="7" s="1"/>
  <c r="BH5333" i="7" s="1"/>
  <c r="BI5333" i="7"/>
  <c r="BF5334" i="7"/>
  <c r="BG5334" i="7" s="1"/>
  <c r="BH5334" i="7" s="1"/>
  <c r="BI5334" i="7"/>
  <c r="BF5335" i="7"/>
  <c r="BG5335" i="7" s="1"/>
  <c r="BH5335" i="7" s="1"/>
  <c r="BI5335" i="7"/>
  <c r="BF5336" i="7"/>
  <c r="BG5336" i="7" s="1"/>
  <c r="BH5336" i="7" s="1"/>
  <c r="BI5336" i="7"/>
  <c r="BF5337" i="7"/>
  <c r="BG5337" i="7" s="1"/>
  <c r="BH5337" i="7" s="1"/>
  <c r="BI5337" i="7"/>
  <c r="BF5338" i="7"/>
  <c r="BG5338" i="7" s="1"/>
  <c r="BH5338" i="7" s="1"/>
  <c r="BI5338" i="7"/>
  <c r="BF5339" i="7"/>
  <c r="BG5339" i="7" s="1"/>
  <c r="BH5339" i="7" s="1"/>
  <c r="BI5339" i="7"/>
  <c r="BF5340" i="7"/>
  <c r="BG5340" i="7" s="1"/>
  <c r="BH5340" i="7" s="1"/>
  <c r="BI5340" i="7"/>
  <c r="BF5341" i="7"/>
  <c r="BG5341" i="7" s="1"/>
  <c r="BH5341" i="7" s="1"/>
  <c r="BI5341" i="7"/>
  <c r="BF5342" i="7"/>
  <c r="BG5342" i="7" s="1"/>
  <c r="BH5342" i="7" s="1"/>
  <c r="BI5342" i="7"/>
  <c r="BF5343" i="7"/>
  <c r="BG5343" i="7" s="1"/>
  <c r="BH5343" i="7" s="1"/>
  <c r="BI5343" i="7"/>
  <c r="BF5344" i="7"/>
  <c r="BG5344" i="7" s="1"/>
  <c r="BH5344" i="7" s="1"/>
  <c r="BI5344" i="7"/>
  <c r="BF5345" i="7"/>
  <c r="BG5345" i="7" s="1"/>
  <c r="BH5345" i="7" s="1"/>
  <c r="BI5345" i="7"/>
  <c r="BF5346" i="7"/>
  <c r="BG5346" i="7" s="1"/>
  <c r="BH5346" i="7" s="1"/>
  <c r="BI5346" i="7"/>
  <c r="BF5347" i="7"/>
  <c r="BG5347" i="7" s="1"/>
  <c r="BH5347" i="7" s="1"/>
  <c r="BI5347" i="7"/>
  <c r="BF5348" i="7"/>
  <c r="BG5348" i="7" s="1"/>
  <c r="BH5348" i="7" s="1"/>
  <c r="BI5348" i="7"/>
  <c r="BF5349" i="7"/>
  <c r="BG5349" i="7" s="1"/>
  <c r="BH5349" i="7" s="1"/>
  <c r="BI5349" i="7"/>
  <c r="BF5350" i="7"/>
  <c r="BG5350" i="7" s="1"/>
  <c r="BH5350" i="7" s="1"/>
  <c r="BI5350" i="7"/>
  <c r="BF5351" i="7"/>
  <c r="BG5351" i="7" s="1"/>
  <c r="BH5351" i="7" s="1"/>
  <c r="BI5351" i="7"/>
  <c r="BF5352" i="7"/>
  <c r="BG5352" i="7" s="1"/>
  <c r="BH5352" i="7" s="1"/>
  <c r="BI5352" i="7"/>
  <c r="BF5353" i="7"/>
  <c r="BG5353" i="7" s="1"/>
  <c r="BH5353" i="7" s="1"/>
  <c r="BI5353" i="7"/>
  <c r="BF5354" i="7"/>
  <c r="BG5354" i="7" s="1"/>
  <c r="BH5354" i="7" s="1"/>
  <c r="BI5354" i="7"/>
  <c r="BF5355" i="7"/>
  <c r="BG5355" i="7" s="1"/>
  <c r="BH5355" i="7" s="1"/>
  <c r="BI5355" i="7"/>
  <c r="BF5356" i="7"/>
  <c r="BG5356" i="7" s="1"/>
  <c r="BH5356" i="7" s="1"/>
  <c r="BI5356" i="7"/>
  <c r="BF5357" i="7"/>
  <c r="BG5357" i="7" s="1"/>
  <c r="BH5357" i="7" s="1"/>
  <c r="BI5357" i="7"/>
  <c r="BF5358" i="7"/>
  <c r="BG5358" i="7" s="1"/>
  <c r="BH5358" i="7" s="1"/>
  <c r="BI5358" i="7"/>
  <c r="BF5359" i="7"/>
  <c r="BG5359" i="7" s="1"/>
  <c r="BH5359" i="7" s="1"/>
  <c r="BI5359" i="7"/>
  <c r="BF5360" i="7"/>
  <c r="BG5360" i="7" s="1"/>
  <c r="BH5360" i="7" s="1"/>
  <c r="BI5360" i="7"/>
  <c r="BF5361" i="7"/>
  <c r="BG5361" i="7" s="1"/>
  <c r="BH5361" i="7" s="1"/>
  <c r="BI5361" i="7"/>
  <c r="BF5362" i="7"/>
  <c r="BG5362" i="7" s="1"/>
  <c r="BH5362" i="7" s="1"/>
  <c r="BI5362" i="7"/>
  <c r="BF5363" i="7"/>
  <c r="BG5363" i="7" s="1"/>
  <c r="BH5363" i="7" s="1"/>
  <c r="BI5363" i="7"/>
  <c r="BF5364" i="7"/>
  <c r="BG5364" i="7" s="1"/>
  <c r="BH5364" i="7" s="1"/>
  <c r="BI5364" i="7"/>
  <c r="BF5365" i="7"/>
  <c r="BG5365" i="7" s="1"/>
  <c r="BH5365" i="7" s="1"/>
  <c r="BI5365" i="7"/>
  <c r="BF5366" i="7"/>
  <c r="BG5366" i="7" s="1"/>
  <c r="BH5366" i="7" s="1"/>
  <c r="BI5366" i="7"/>
  <c r="BF5367" i="7"/>
  <c r="BG5367" i="7" s="1"/>
  <c r="BH5367" i="7" s="1"/>
  <c r="BI5367" i="7"/>
  <c r="BF5368" i="7"/>
  <c r="BG5368" i="7" s="1"/>
  <c r="BH5368" i="7" s="1"/>
  <c r="BI5368" i="7"/>
  <c r="BF5369" i="7"/>
  <c r="BG5369" i="7" s="1"/>
  <c r="BH5369" i="7" s="1"/>
  <c r="BI5369" i="7"/>
  <c r="BF5370" i="7"/>
  <c r="BG5370" i="7" s="1"/>
  <c r="BH5370" i="7" s="1"/>
  <c r="BI5370" i="7"/>
  <c r="BF5371" i="7"/>
  <c r="BG5371" i="7" s="1"/>
  <c r="BH5371" i="7" s="1"/>
  <c r="BI5371" i="7"/>
  <c r="BF5372" i="7"/>
  <c r="BG5372" i="7" s="1"/>
  <c r="BH5372" i="7" s="1"/>
  <c r="BI5372" i="7"/>
  <c r="BF5373" i="7"/>
  <c r="BG5373" i="7" s="1"/>
  <c r="BH5373" i="7" s="1"/>
  <c r="BI5373" i="7"/>
  <c r="BF5374" i="7"/>
  <c r="BG5374" i="7" s="1"/>
  <c r="BH5374" i="7" s="1"/>
  <c r="BI5374" i="7"/>
  <c r="BF5375" i="7"/>
  <c r="BG5375" i="7" s="1"/>
  <c r="BH5375" i="7" s="1"/>
  <c r="BI5375" i="7"/>
  <c r="BF5376" i="7"/>
  <c r="BG5376" i="7" s="1"/>
  <c r="BH5376" i="7" s="1"/>
  <c r="BI5376" i="7"/>
  <c r="BF5377" i="7"/>
  <c r="BG5377" i="7" s="1"/>
  <c r="BH5377" i="7" s="1"/>
  <c r="BI5377" i="7"/>
  <c r="BF5378" i="7"/>
  <c r="BG5378" i="7" s="1"/>
  <c r="BH5378" i="7" s="1"/>
  <c r="BI5378" i="7"/>
  <c r="BF5379" i="7"/>
  <c r="BG5379" i="7" s="1"/>
  <c r="BH5379" i="7" s="1"/>
  <c r="BI5379" i="7"/>
  <c r="BF5380" i="7"/>
  <c r="BG5380" i="7" s="1"/>
  <c r="BH5380" i="7" s="1"/>
  <c r="BI5380" i="7"/>
  <c r="BF5381" i="7"/>
  <c r="BG5381" i="7" s="1"/>
  <c r="BH5381" i="7" s="1"/>
  <c r="BI5381" i="7"/>
  <c r="BF5382" i="7"/>
  <c r="BG5382" i="7" s="1"/>
  <c r="BH5382" i="7" s="1"/>
  <c r="BI5382" i="7"/>
  <c r="BF5383" i="7"/>
  <c r="BG5383" i="7" s="1"/>
  <c r="BH5383" i="7" s="1"/>
  <c r="BI5383" i="7"/>
  <c r="BF5384" i="7"/>
  <c r="BG5384" i="7" s="1"/>
  <c r="BH5384" i="7" s="1"/>
  <c r="BI5384" i="7"/>
  <c r="BF5385" i="7"/>
  <c r="BG5385" i="7" s="1"/>
  <c r="BH5385" i="7" s="1"/>
  <c r="BI5385" i="7"/>
  <c r="BF5386" i="7"/>
  <c r="BG5386" i="7" s="1"/>
  <c r="BH5386" i="7" s="1"/>
  <c r="BI5386" i="7"/>
  <c r="BF5387" i="7"/>
  <c r="BG5387" i="7" s="1"/>
  <c r="BH5387" i="7" s="1"/>
  <c r="BI5387" i="7"/>
  <c r="BF5388" i="7"/>
  <c r="BG5388" i="7" s="1"/>
  <c r="BH5388" i="7" s="1"/>
  <c r="BI5388" i="7"/>
  <c r="BF5389" i="7"/>
  <c r="BG5389" i="7" s="1"/>
  <c r="BH5389" i="7" s="1"/>
  <c r="BI5389" i="7"/>
  <c r="BF5390" i="7"/>
  <c r="BG5390" i="7" s="1"/>
  <c r="BH5390" i="7" s="1"/>
  <c r="BI5390" i="7"/>
  <c r="BF5391" i="7"/>
  <c r="BG5391" i="7" s="1"/>
  <c r="BH5391" i="7" s="1"/>
  <c r="BI5391" i="7"/>
  <c r="BF5392" i="7"/>
  <c r="BG5392" i="7" s="1"/>
  <c r="BH5392" i="7" s="1"/>
  <c r="BI5392" i="7"/>
  <c r="BF5393" i="7"/>
  <c r="BG5393" i="7" s="1"/>
  <c r="BH5393" i="7" s="1"/>
  <c r="BI5393" i="7"/>
  <c r="BF5394" i="7"/>
  <c r="BG5394" i="7" s="1"/>
  <c r="BH5394" i="7" s="1"/>
  <c r="BI5394" i="7"/>
  <c r="BF5395" i="7"/>
  <c r="BG5395" i="7" s="1"/>
  <c r="BH5395" i="7" s="1"/>
  <c r="BI5395" i="7"/>
  <c r="BF5396" i="7"/>
  <c r="BG5396" i="7" s="1"/>
  <c r="BH5396" i="7" s="1"/>
  <c r="BI5396" i="7"/>
  <c r="BF5397" i="7"/>
  <c r="BG5397" i="7" s="1"/>
  <c r="BH5397" i="7" s="1"/>
  <c r="BI5397" i="7"/>
  <c r="BF5398" i="7"/>
  <c r="BG5398" i="7" s="1"/>
  <c r="BH5398" i="7" s="1"/>
  <c r="BI5398" i="7"/>
  <c r="BF5399" i="7"/>
  <c r="BG5399" i="7" s="1"/>
  <c r="BH5399" i="7" s="1"/>
  <c r="BI5399" i="7"/>
  <c r="BF5400" i="7"/>
  <c r="BG5400" i="7" s="1"/>
  <c r="BH5400" i="7" s="1"/>
  <c r="BI5400" i="7"/>
  <c r="BF5401" i="7"/>
  <c r="BG5401" i="7" s="1"/>
  <c r="BH5401" i="7" s="1"/>
  <c r="BI5401" i="7"/>
  <c r="BF5402" i="7"/>
  <c r="BG5402" i="7" s="1"/>
  <c r="BH5402" i="7" s="1"/>
  <c r="BI5402" i="7"/>
  <c r="BF5403" i="7"/>
  <c r="BG5403" i="7" s="1"/>
  <c r="BH5403" i="7" s="1"/>
  <c r="BI5403" i="7"/>
  <c r="BF5404" i="7"/>
  <c r="BG5404" i="7" s="1"/>
  <c r="BH5404" i="7" s="1"/>
  <c r="BI5404" i="7"/>
  <c r="BF5405" i="7"/>
  <c r="BG5405" i="7" s="1"/>
  <c r="BH5405" i="7" s="1"/>
  <c r="BI5405" i="7"/>
  <c r="BF5406" i="7"/>
  <c r="BG5406" i="7" s="1"/>
  <c r="BH5406" i="7" s="1"/>
  <c r="BI5406" i="7"/>
  <c r="BF5407" i="7"/>
  <c r="BG5407" i="7" s="1"/>
  <c r="BH5407" i="7" s="1"/>
  <c r="BI5407" i="7"/>
  <c r="BF5408" i="7"/>
  <c r="BG5408" i="7" s="1"/>
  <c r="BH5408" i="7" s="1"/>
  <c r="BI5408" i="7"/>
  <c r="BF5409" i="7"/>
  <c r="BG5409" i="7" s="1"/>
  <c r="BH5409" i="7" s="1"/>
  <c r="BI5409" i="7"/>
  <c r="BF5410" i="7"/>
  <c r="BG5410" i="7" s="1"/>
  <c r="BH5410" i="7" s="1"/>
  <c r="BI5410" i="7"/>
  <c r="BF5411" i="7"/>
  <c r="BG5411" i="7" s="1"/>
  <c r="BH5411" i="7" s="1"/>
  <c r="BI5411" i="7"/>
  <c r="BF5412" i="7"/>
  <c r="BG5412" i="7" s="1"/>
  <c r="BH5412" i="7" s="1"/>
  <c r="BI5412" i="7"/>
  <c r="BF5413" i="7"/>
  <c r="BG5413" i="7" s="1"/>
  <c r="BH5413" i="7" s="1"/>
  <c r="BI5413" i="7"/>
  <c r="BF5414" i="7"/>
  <c r="BG5414" i="7" s="1"/>
  <c r="BH5414" i="7" s="1"/>
  <c r="BI5414" i="7"/>
  <c r="BF5415" i="7"/>
  <c r="BG5415" i="7" s="1"/>
  <c r="BH5415" i="7" s="1"/>
  <c r="BI5415" i="7"/>
  <c r="BF5416" i="7"/>
  <c r="BG5416" i="7" s="1"/>
  <c r="BH5416" i="7" s="1"/>
  <c r="BI5416" i="7"/>
  <c r="BF5417" i="7"/>
  <c r="BG5417" i="7" s="1"/>
  <c r="BH5417" i="7" s="1"/>
  <c r="BI5417" i="7"/>
  <c r="BF5418" i="7"/>
  <c r="BG5418" i="7" s="1"/>
  <c r="BH5418" i="7" s="1"/>
  <c r="BI5418" i="7"/>
  <c r="BF5419" i="7"/>
  <c r="BG5419" i="7" s="1"/>
  <c r="BH5419" i="7" s="1"/>
  <c r="BI5419" i="7"/>
  <c r="BF5420" i="7"/>
  <c r="BG5420" i="7" s="1"/>
  <c r="BH5420" i="7" s="1"/>
  <c r="BI5420" i="7"/>
  <c r="BF5421" i="7"/>
  <c r="BG5421" i="7" s="1"/>
  <c r="BH5421" i="7" s="1"/>
  <c r="BI5421" i="7"/>
  <c r="BF5422" i="7"/>
  <c r="BG5422" i="7" s="1"/>
  <c r="BH5422" i="7" s="1"/>
  <c r="BI5422" i="7"/>
  <c r="BF5423" i="7"/>
  <c r="BG5423" i="7" s="1"/>
  <c r="BH5423" i="7" s="1"/>
  <c r="BI5423" i="7"/>
  <c r="BF5424" i="7"/>
  <c r="BG5424" i="7" s="1"/>
  <c r="BH5424" i="7" s="1"/>
  <c r="BI5424" i="7"/>
  <c r="BF5425" i="7"/>
  <c r="BG5425" i="7" s="1"/>
  <c r="BH5425" i="7" s="1"/>
  <c r="BI5425" i="7"/>
  <c r="BF5426" i="7"/>
  <c r="BG5426" i="7" s="1"/>
  <c r="BH5426" i="7" s="1"/>
  <c r="BI5426" i="7"/>
  <c r="BF5427" i="7"/>
  <c r="BG5427" i="7" s="1"/>
  <c r="BH5427" i="7" s="1"/>
  <c r="BI5427" i="7"/>
  <c r="BF5428" i="7"/>
  <c r="BG5428" i="7" s="1"/>
  <c r="BH5428" i="7" s="1"/>
  <c r="BI5428" i="7"/>
  <c r="BF5429" i="7"/>
  <c r="BG5429" i="7" s="1"/>
  <c r="BH5429" i="7" s="1"/>
  <c r="BI5429" i="7"/>
  <c r="BF5430" i="7"/>
  <c r="BG5430" i="7" s="1"/>
  <c r="BH5430" i="7" s="1"/>
  <c r="BI5430" i="7"/>
  <c r="BF5431" i="7"/>
  <c r="BG5431" i="7" s="1"/>
  <c r="BH5431" i="7" s="1"/>
  <c r="BI5431" i="7"/>
  <c r="BF5432" i="7"/>
  <c r="BG5432" i="7" s="1"/>
  <c r="BH5432" i="7" s="1"/>
  <c r="BI5432" i="7"/>
  <c r="BF5433" i="7"/>
  <c r="BG5433" i="7" s="1"/>
  <c r="BH5433" i="7" s="1"/>
  <c r="BI5433" i="7"/>
  <c r="BF5434" i="7"/>
  <c r="BG5434" i="7" s="1"/>
  <c r="BH5434" i="7" s="1"/>
  <c r="BI5434" i="7"/>
  <c r="BF5435" i="7"/>
  <c r="BG5435" i="7" s="1"/>
  <c r="BH5435" i="7" s="1"/>
  <c r="BI5435" i="7"/>
  <c r="BF5436" i="7"/>
  <c r="BG5436" i="7" s="1"/>
  <c r="BH5436" i="7" s="1"/>
  <c r="BI5436" i="7"/>
  <c r="BF5437" i="7"/>
  <c r="BG5437" i="7" s="1"/>
  <c r="BH5437" i="7" s="1"/>
  <c r="BI5437" i="7"/>
  <c r="BF5438" i="7"/>
  <c r="BG5438" i="7" s="1"/>
  <c r="BH5438" i="7" s="1"/>
  <c r="BI5438" i="7"/>
  <c r="BF5439" i="7"/>
  <c r="BG5439" i="7" s="1"/>
  <c r="BH5439" i="7" s="1"/>
  <c r="BI5439" i="7"/>
  <c r="BF5440" i="7"/>
  <c r="BG5440" i="7" s="1"/>
  <c r="BH5440" i="7" s="1"/>
  <c r="BI5440" i="7"/>
  <c r="C3" i="4"/>
  <c r="B25" i="4" s="1"/>
  <c r="C2" i="4"/>
  <c r="B26" i="4"/>
  <c r="A1" i="10" l="1"/>
  <c r="A2" i="10"/>
  <c r="P9" i="15"/>
  <c r="J6" i="17" s="1"/>
  <c r="A11" i="10" l="1"/>
  <c r="A6" i="10"/>
  <c r="A7" i="10"/>
  <c r="A8" i="10"/>
  <c r="A9" i="10"/>
  <c r="A10" i="10"/>
  <c r="B24" i="4"/>
  <c r="BF4829" i="7"/>
  <c r="BG4829" i="7" s="1"/>
  <c r="BH4829" i="7" s="1"/>
  <c r="BI4829" i="7"/>
  <c r="BF4830" i="7"/>
  <c r="BG4830" i="7" s="1"/>
  <c r="BH4830" i="7" s="1"/>
  <c r="BI4830" i="7"/>
  <c r="BF4831" i="7"/>
  <c r="BG4831" i="7" s="1"/>
  <c r="BH4831" i="7" s="1"/>
  <c r="BI4831" i="7"/>
  <c r="BF4832" i="7"/>
  <c r="BG4832" i="7" s="1"/>
  <c r="BH4832" i="7" s="1"/>
  <c r="BI4832" i="7"/>
  <c r="BF4833" i="7"/>
  <c r="BG4833" i="7" s="1"/>
  <c r="BH4833" i="7" s="1"/>
  <c r="BI4833" i="7"/>
  <c r="BF4834" i="7"/>
  <c r="BG4834" i="7" s="1"/>
  <c r="BH4834" i="7" s="1"/>
  <c r="BI4834" i="7"/>
  <c r="BF4835" i="7"/>
  <c r="BG4835" i="7" s="1"/>
  <c r="BH4835" i="7" s="1"/>
  <c r="BI4835" i="7"/>
  <c r="BF4836" i="7"/>
  <c r="BG4836" i="7" s="1"/>
  <c r="BH4836" i="7" s="1"/>
  <c r="BI4836" i="7"/>
  <c r="BF4837" i="7"/>
  <c r="BG4837" i="7" s="1"/>
  <c r="BH4837" i="7" s="1"/>
  <c r="BI4837" i="7"/>
  <c r="BF4838" i="7"/>
  <c r="BG4838" i="7" s="1"/>
  <c r="BH4838" i="7" s="1"/>
  <c r="BI4838" i="7"/>
  <c r="BF4839" i="7"/>
  <c r="BG4839" i="7" s="1"/>
  <c r="BH4839" i="7" s="1"/>
  <c r="BI4839" i="7"/>
  <c r="BF4840" i="7"/>
  <c r="BG4840" i="7" s="1"/>
  <c r="BH4840" i="7" s="1"/>
  <c r="BI4840" i="7"/>
  <c r="BF4841" i="7"/>
  <c r="BG4841" i="7" s="1"/>
  <c r="BH4841" i="7" s="1"/>
  <c r="BI4841" i="7"/>
  <c r="BF4842" i="7"/>
  <c r="BG4842" i="7" s="1"/>
  <c r="BH4842" i="7" s="1"/>
  <c r="BI4842" i="7"/>
  <c r="BF4843" i="7"/>
  <c r="BG4843" i="7" s="1"/>
  <c r="BH4843" i="7" s="1"/>
  <c r="BI4843" i="7"/>
  <c r="BF4844" i="7"/>
  <c r="BG4844" i="7" s="1"/>
  <c r="BH4844" i="7" s="1"/>
  <c r="BI4844" i="7"/>
  <c r="BF4845" i="7"/>
  <c r="BG4845" i="7" s="1"/>
  <c r="BH4845" i="7" s="1"/>
  <c r="BI4845" i="7"/>
  <c r="BF4846" i="7"/>
  <c r="BG4846" i="7" s="1"/>
  <c r="BH4846" i="7" s="1"/>
  <c r="BI4846" i="7"/>
  <c r="BF4847" i="7"/>
  <c r="BG4847" i="7" s="1"/>
  <c r="BH4847" i="7" s="1"/>
  <c r="BI4847" i="7"/>
  <c r="BF4848" i="7"/>
  <c r="BG4848" i="7" s="1"/>
  <c r="BH4848" i="7" s="1"/>
  <c r="BI4848" i="7"/>
  <c r="BF4849" i="7"/>
  <c r="BG4849" i="7" s="1"/>
  <c r="BH4849" i="7" s="1"/>
  <c r="BI4849" i="7"/>
  <c r="BF4850" i="7"/>
  <c r="BG4850" i="7" s="1"/>
  <c r="BH4850" i="7" s="1"/>
  <c r="BI4850" i="7"/>
  <c r="BF4851" i="7"/>
  <c r="BG4851" i="7" s="1"/>
  <c r="BH4851" i="7" s="1"/>
  <c r="BI4851" i="7"/>
  <c r="BF4852" i="7"/>
  <c r="BG4852" i="7" s="1"/>
  <c r="BH4852" i="7" s="1"/>
  <c r="BI4852" i="7"/>
  <c r="BF4853" i="7"/>
  <c r="BG4853" i="7" s="1"/>
  <c r="BH4853" i="7" s="1"/>
  <c r="BI4853" i="7"/>
  <c r="BF4854" i="7"/>
  <c r="BG4854" i="7" s="1"/>
  <c r="BH4854" i="7" s="1"/>
  <c r="BI4854" i="7"/>
  <c r="BF4855" i="7"/>
  <c r="BG4855" i="7" s="1"/>
  <c r="BH4855" i="7" s="1"/>
  <c r="BI4855" i="7"/>
  <c r="BF4856" i="7"/>
  <c r="BG4856" i="7" s="1"/>
  <c r="BH4856" i="7" s="1"/>
  <c r="BI4856" i="7"/>
  <c r="BF4857" i="7"/>
  <c r="BG4857" i="7" s="1"/>
  <c r="BH4857" i="7" s="1"/>
  <c r="BI4857" i="7"/>
  <c r="BF4858" i="7"/>
  <c r="BG4858" i="7" s="1"/>
  <c r="BH4858" i="7" s="1"/>
  <c r="BI4858" i="7"/>
  <c r="BF4859" i="7"/>
  <c r="BG4859" i="7" s="1"/>
  <c r="BH4859" i="7" s="1"/>
  <c r="BI4859" i="7"/>
  <c r="BF4860" i="7"/>
  <c r="BG4860" i="7" s="1"/>
  <c r="BH4860" i="7" s="1"/>
  <c r="BI4860" i="7"/>
  <c r="BF4861" i="7"/>
  <c r="BG4861" i="7" s="1"/>
  <c r="BH4861" i="7" s="1"/>
  <c r="BI4861" i="7"/>
  <c r="BF4862" i="7"/>
  <c r="BG4862" i="7" s="1"/>
  <c r="BH4862" i="7" s="1"/>
  <c r="BI4862" i="7"/>
  <c r="BF4863" i="7"/>
  <c r="BG4863" i="7" s="1"/>
  <c r="BH4863" i="7" s="1"/>
  <c r="BI4863" i="7"/>
  <c r="BF4864" i="7"/>
  <c r="BG4864" i="7" s="1"/>
  <c r="BH4864" i="7" s="1"/>
  <c r="BI4864" i="7"/>
  <c r="BF4865" i="7"/>
  <c r="BG4865" i="7" s="1"/>
  <c r="BH4865" i="7" s="1"/>
  <c r="BI4865" i="7"/>
  <c r="BF4866" i="7"/>
  <c r="BG4866" i="7" s="1"/>
  <c r="BH4866" i="7" s="1"/>
  <c r="BI4866" i="7"/>
  <c r="BF4867" i="7"/>
  <c r="BG4867" i="7" s="1"/>
  <c r="BH4867" i="7" s="1"/>
  <c r="BI4867" i="7"/>
  <c r="BF4868" i="7"/>
  <c r="BG4868" i="7" s="1"/>
  <c r="BH4868" i="7" s="1"/>
  <c r="BI4868" i="7"/>
  <c r="BF4869" i="7"/>
  <c r="BG4869" i="7" s="1"/>
  <c r="BH4869" i="7" s="1"/>
  <c r="BI4869" i="7"/>
  <c r="BF4870" i="7"/>
  <c r="BG4870" i="7" s="1"/>
  <c r="BH4870" i="7" s="1"/>
  <c r="BI4870" i="7"/>
  <c r="BF4871" i="7"/>
  <c r="BG4871" i="7" s="1"/>
  <c r="BH4871" i="7" s="1"/>
  <c r="BI4871" i="7"/>
  <c r="BF4872" i="7"/>
  <c r="BG4872" i="7" s="1"/>
  <c r="BH4872" i="7" s="1"/>
  <c r="BI4872" i="7"/>
  <c r="BF4873" i="7"/>
  <c r="BG4873" i="7" s="1"/>
  <c r="BH4873" i="7" s="1"/>
  <c r="BI4873" i="7"/>
  <c r="BF4874" i="7"/>
  <c r="BG4874" i="7" s="1"/>
  <c r="BH4874" i="7" s="1"/>
  <c r="BI4874" i="7"/>
  <c r="BF4875" i="7"/>
  <c r="BG4875" i="7" s="1"/>
  <c r="BH4875" i="7" s="1"/>
  <c r="BI4875" i="7"/>
  <c r="BF4876" i="7"/>
  <c r="BG4876" i="7" s="1"/>
  <c r="BH4876" i="7" s="1"/>
  <c r="BI4876" i="7"/>
  <c r="BF4877" i="7"/>
  <c r="BG4877" i="7" s="1"/>
  <c r="BH4877" i="7" s="1"/>
  <c r="BI4877" i="7"/>
  <c r="BF4878" i="7"/>
  <c r="BG4878" i="7" s="1"/>
  <c r="BH4878" i="7" s="1"/>
  <c r="BI4878" i="7"/>
  <c r="BF4879" i="7"/>
  <c r="BG4879" i="7" s="1"/>
  <c r="BH4879" i="7" s="1"/>
  <c r="BI4879" i="7"/>
  <c r="BF4880" i="7"/>
  <c r="BG4880" i="7" s="1"/>
  <c r="BH4880" i="7" s="1"/>
  <c r="BI4880" i="7"/>
  <c r="BF4881" i="7"/>
  <c r="BG4881" i="7" s="1"/>
  <c r="BH4881" i="7" s="1"/>
  <c r="BI4881" i="7"/>
  <c r="BF4882" i="7"/>
  <c r="BG4882" i="7" s="1"/>
  <c r="BH4882" i="7" s="1"/>
  <c r="BI4882" i="7"/>
  <c r="BF4883" i="7"/>
  <c r="BG4883" i="7" s="1"/>
  <c r="BH4883" i="7" s="1"/>
  <c r="BI4883" i="7"/>
  <c r="BF4884" i="7"/>
  <c r="BG4884" i="7" s="1"/>
  <c r="BH4884" i="7" s="1"/>
  <c r="BI4884" i="7"/>
  <c r="BF4885" i="7"/>
  <c r="BG4885" i="7" s="1"/>
  <c r="BH4885" i="7" s="1"/>
  <c r="BI4885" i="7"/>
  <c r="BF4886" i="7"/>
  <c r="BG4886" i="7" s="1"/>
  <c r="BH4886" i="7" s="1"/>
  <c r="BI4886" i="7"/>
  <c r="BF4887" i="7"/>
  <c r="BG4887" i="7" s="1"/>
  <c r="BH4887" i="7" s="1"/>
  <c r="BI4887" i="7"/>
  <c r="BF4888" i="7"/>
  <c r="BG4888" i="7" s="1"/>
  <c r="BH4888" i="7" s="1"/>
  <c r="BI4888" i="7"/>
  <c r="BF4889" i="7"/>
  <c r="BG4889" i="7" s="1"/>
  <c r="BH4889" i="7" s="1"/>
  <c r="BI4889" i="7"/>
  <c r="BF4890" i="7"/>
  <c r="BG4890" i="7" s="1"/>
  <c r="BH4890" i="7" s="1"/>
  <c r="BI4890" i="7"/>
  <c r="BF4891" i="7"/>
  <c r="BG4891" i="7" s="1"/>
  <c r="BH4891" i="7" s="1"/>
  <c r="BI4891" i="7"/>
  <c r="BF4892" i="7"/>
  <c r="BG4892" i="7" s="1"/>
  <c r="BH4892" i="7" s="1"/>
  <c r="BI4892" i="7"/>
  <c r="BF4893" i="7"/>
  <c r="BG4893" i="7" s="1"/>
  <c r="BH4893" i="7" s="1"/>
  <c r="BI4893" i="7"/>
  <c r="BF4894" i="7"/>
  <c r="BG4894" i="7" s="1"/>
  <c r="BH4894" i="7" s="1"/>
  <c r="BI4894" i="7"/>
  <c r="BF4895" i="7"/>
  <c r="BG4895" i="7" s="1"/>
  <c r="BH4895" i="7" s="1"/>
  <c r="BI4895" i="7"/>
  <c r="BF4896" i="7"/>
  <c r="BG4896" i="7" s="1"/>
  <c r="BH4896" i="7" s="1"/>
  <c r="BI4896" i="7"/>
  <c r="BF4897" i="7"/>
  <c r="BG4897" i="7" s="1"/>
  <c r="BH4897" i="7" s="1"/>
  <c r="BI4897" i="7"/>
  <c r="BF4898" i="7"/>
  <c r="BG4898" i="7" s="1"/>
  <c r="BH4898" i="7" s="1"/>
  <c r="BI4898" i="7"/>
  <c r="BF4899" i="7"/>
  <c r="BG4899" i="7" s="1"/>
  <c r="BH4899" i="7" s="1"/>
  <c r="BI4899" i="7"/>
  <c r="BF4900" i="7"/>
  <c r="BG4900" i="7" s="1"/>
  <c r="BH4900" i="7" s="1"/>
  <c r="BI4900" i="7"/>
  <c r="BF4901" i="7"/>
  <c r="BG4901" i="7" s="1"/>
  <c r="BH4901" i="7" s="1"/>
  <c r="BI4901" i="7"/>
  <c r="BF4902" i="7"/>
  <c r="BG4902" i="7" s="1"/>
  <c r="BH4902" i="7" s="1"/>
  <c r="BI4902" i="7"/>
  <c r="BF4903" i="7"/>
  <c r="BG4903" i="7" s="1"/>
  <c r="BH4903" i="7" s="1"/>
  <c r="BI4903" i="7"/>
  <c r="BF4904" i="7"/>
  <c r="BG4904" i="7" s="1"/>
  <c r="BH4904" i="7" s="1"/>
  <c r="BI4904" i="7"/>
  <c r="BF4905" i="7"/>
  <c r="BG4905" i="7" s="1"/>
  <c r="BH4905" i="7" s="1"/>
  <c r="BI4905" i="7"/>
  <c r="BF4906" i="7"/>
  <c r="BG4906" i="7" s="1"/>
  <c r="BH4906" i="7" s="1"/>
  <c r="BI4906" i="7"/>
  <c r="BF4907" i="7"/>
  <c r="BG4907" i="7" s="1"/>
  <c r="BH4907" i="7" s="1"/>
  <c r="BI4907" i="7"/>
  <c r="BF4908" i="7"/>
  <c r="BG4908" i="7" s="1"/>
  <c r="BH4908" i="7" s="1"/>
  <c r="BI4908" i="7"/>
  <c r="BF4909" i="7"/>
  <c r="BG4909" i="7" s="1"/>
  <c r="BH4909" i="7" s="1"/>
  <c r="BI4909" i="7"/>
  <c r="BF4910" i="7"/>
  <c r="BG4910" i="7" s="1"/>
  <c r="BH4910" i="7" s="1"/>
  <c r="BI4910" i="7"/>
  <c r="BF4911" i="7"/>
  <c r="BG4911" i="7" s="1"/>
  <c r="BH4911" i="7" s="1"/>
  <c r="BI4911" i="7"/>
  <c r="BF4912" i="7"/>
  <c r="BG4912" i="7" s="1"/>
  <c r="BH4912" i="7" s="1"/>
  <c r="BI4912" i="7"/>
  <c r="BF4913" i="7"/>
  <c r="BG4913" i="7" s="1"/>
  <c r="BH4913" i="7" s="1"/>
  <c r="BI4913" i="7"/>
  <c r="BF4914" i="7"/>
  <c r="BG4914" i="7" s="1"/>
  <c r="BH4914" i="7" s="1"/>
  <c r="BI4914" i="7"/>
  <c r="BF4915" i="7"/>
  <c r="BG4915" i="7" s="1"/>
  <c r="BH4915" i="7" s="1"/>
  <c r="BI4915" i="7"/>
  <c r="BF4916" i="7"/>
  <c r="BG4916" i="7" s="1"/>
  <c r="BH4916" i="7" s="1"/>
  <c r="BI4916" i="7"/>
  <c r="BF4917" i="7"/>
  <c r="BG4917" i="7" s="1"/>
  <c r="BH4917" i="7" s="1"/>
  <c r="BI4917" i="7"/>
  <c r="BF4918" i="7"/>
  <c r="BG4918" i="7" s="1"/>
  <c r="BH4918" i="7" s="1"/>
  <c r="BI4918" i="7"/>
  <c r="BF4919" i="7"/>
  <c r="BG4919" i="7" s="1"/>
  <c r="BH4919" i="7" s="1"/>
  <c r="BI4919" i="7"/>
  <c r="BF4920" i="7"/>
  <c r="BG4920" i="7" s="1"/>
  <c r="BH4920" i="7" s="1"/>
  <c r="BI4920" i="7"/>
  <c r="BF4921" i="7"/>
  <c r="BG4921" i="7" s="1"/>
  <c r="BH4921" i="7" s="1"/>
  <c r="BI4921" i="7"/>
  <c r="BF4922" i="7"/>
  <c r="BG4922" i="7" s="1"/>
  <c r="BH4922" i="7" s="1"/>
  <c r="BI4922" i="7"/>
  <c r="BF4923" i="7"/>
  <c r="BG4923" i="7" s="1"/>
  <c r="BH4923" i="7" s="1"/>
  <c r="BI4923" i="7"/>
  <c r="BF4924" i="7"/>
  <c r="BG4924" i="7" s="1"/>
  <c r="BH4924" i="7" s="1"/>
  <c r="BI4924" i="7"/>
  <c r="BF4925" i="7"/>
  <c r="BG4925" i="7" s="1"/>
  <c r="BH4925" i="7" s="1"/>
  <c r="BI4925" i="7"/>
  <c r="BF4926" i="7"/>
  <c r="BG4926" i="7" s="1"/>
  <c r="BH4926" i="7" s="1"/>
  <c r="BI4926" i="7"/>
  <c r="BF4927" i="7"/>
  <c r="BG4927" i="7" s="1"/>
  <c r="BH4927" i="7" s="1"/>
  <c r="BI4927" i="7"/>
  <c r="BF4928" i="7"/>
  <c r="BG4928" i="7" s="1"/>
  <c r="BH4928" i="7" s="1"/>
  <c r="BI4928" i="7"/>
  <c r="BF4929" i="7"/>
  <c r="BG4929" i="7" s="1"/>
  <c r="BH4929" i="7" s="1"/>
  <c r="BI4929" i="7"/>
  <c r="BF4930" i="7"/>
  <c r="BG4930" i="7" s="1"/>
  <c r="BH4930" i="7" s="1"/>
  <c r="BI4930" i="7"/>
  <c r="BF4931" i="7"/>
  <c r="BG4931" i="7" s="1"/>
  <c r="BH4931" i="7" s="1"/>
  <c r="BI4931" i="7"/>
  <c r="BF4932" i="7"/>
  <c r="BG4932" i="7" s="1"/>
  <c r="BH4932" i="7" s="1"/>
  <c r="BI4932" i="7"/>
  <c r="BF4933" i="7"/>
  <c r="BG4933" i="7" s="1"/>
  <c r="BH4933" i="7" s="1"/>
  <c r="BI4933" i="7"/>
  <c r="BF4934" i="7"/>
  <c r="BG4934" i="7" s="1"/>
  <c r="BH4934" i="7" s="1"/>
  <c r="BI4934" i="7"/>
  <c r="BF4935" i="7"/>
  <c r="BG4935" i="7" s="1"/>
  <c r="BH4935" i="7" s="1"/>
  <c r="BI4935" i="7"/>
  <c r="BF4936" i="7"/>
  <c r="BG4936" i="7" s="1"/>
  <c r="BH4936" i="7" s="1"/>
  <c r="BI4936" i="7"/>
  <c r="BF4937" i="7"/>
  <c r="BG4937" i="7" s="1"/>
  <c r="BH4937" i="7" s="1"/>
  <c r="BI4937" i="7"/>
  <c r="BF4938" i="7"/>
  <c r="BG4938" i="7" s="1"/>
  <c r="BH4938" i="7" s="1"/>
  <c r="BI4938" i="7"/>
  <c r="BF4939" i="7"/>
  <c r="BG4939" i="7" s="1"/>
  <c r="BH4939" i="7" s="1"/>
  <c r="BI4939" i="7"/>
  <c r="BF4940" i="7"/>
  <c r="BG4940" i="7" s="1"/>
  <c r="BH4940" i="7" s="1"/>
  <c r="BI4940" i="7"/>
  <c r="BF4941" i="7"/>
  <c r="BG4941" i="7" s="1"/>
  <c r="BH4941" i="7" s="1"/>
  <c r="BI4941" i="7"/>
  <c r="BF4942" i="7"/>
  <c r="BG4942" i="7" s="1"/>
  <c r="BH4942" i="7" s="1"/>
  <c r="BI4942" i="7"/>
  <c r="BF4943" i="7"/>
  <c r="BG4943" i="7" s="1"/>
  <c r="BH4943" i="7" s="1"/>
  <c r="BI4943" i="7"/>
  <c r="BF4944" i="7"/>
  <c r="BG4944" i="7" s="1"/>
  <c r="BH4944" i="7" s="1"/>
  <c r="BI4944" i="7"/>
  <c r="BF4945" i="7"/>
  <c r="BG4945" i="7" s="1"/>
  <c r="BH4945" i="7" s="1"/>
  <c r="BI4945" i="7"/>
  <c r="BF4946" i="7"/>
  <c r="BG4946" i="7" s="1"/>
  <c r="BH4946" i="7" s="1"/>
  <c r="BI4946" i="7"/>
  <c r="BF4947" i="7"/>
  <c r="BG4947" i="7" s="1"/>
  <c r="BH4947" i="7" s="1"/>
  <c r="BI4947" i="7"/>
  <c r="BF4948" i="7"/>
  <c r="BG4948" i="7" s="1"/>
  <c r="BH4948" i="7" s="1"/>
  <c r="BI4948" i="7"/>
  <c r="BF4949" i="7"/>
  <c r="BG4949" i="7" s="1"/>
  <c r="BH4949" i="7" s="1"/>
  <c r="BI4949" i="7"/>
  <c r="BF4950" i="7"/>
  <c r="BG4950" i="7" s="1"/>
  <c r="BH4950" i="7" s="1"/>
  <c r="BI4950" i="7"/>
  <c r="BF4951" i="7"/>
  <c r="BG4951" i="7" s="1"/>
  <c r="BH4951" i="7" s="1"/>
  <c r="BI4951" i="7"/>
  <c r="BF4952" i="7"/>
  <c r="BG4952" i="7" s="1"/>
  <c r="BH4952" i="7" s="1"/>
  <c r="BI4952" i="7"/>
  <c r="BF4953" i="7"/>
  <c r="BG4953" i="7" s="1"/>
  <c r="BH4953" i="7" s="1"/>
  <c r="BI4953" i="7"/>
  <c r="BF4954" i="7"/>
  <c r="BG4954" i="7" s="1"/>
  <c r="BH4954" i="7" s="1"/>
  <c r="BI4954" i="7"/>
  <c r="BF4955" i="7"/>
  <c r="BG4955" i="7" s="1"/>
  <c r="BH4955" i="7" s="1"/>
  <c r="BI4955" i="7"/>
  <c r="BF4956" i="7"/>
  <c r="BG4956" i="7" s="1"/>
  <c r="BH4956" i="7" s="1"/>
  <c r="BI4956" i="7"/>
  <c r="BF4957" i="7"/>
  <c r="BG4957" i="7" s="1"/>
  <c r="BH4957" i="7" s="1"/>
  <c r="BI4957" i="7"/>
  <c r="BF4958" i="7"/>
  <c r="BG4958" i="7" s="1"/>
  <c r="BH4958" i="7" s="1"/>
  <c r="BI4958" i="7"/>
  <c r="BF4959" i="7"/>
  <c r="BG4959" i="7" s="1"/>
  <c r="BH4959" i="7" s="1"/>
  <c r="BI4959" i="7"/>
  <c r="BF4960" i="7"/>
  <c r="BG4960" i="7" s="1"/>
  <c r="BH4960" i="7" s="1"/>
  <c r="BI4960" i="7"/>
  <c r="BF4961" i="7"/>
  <c r="BG4961" i="7" s="1"/>
  <c r="BH4961" i="7" s="1"/>
  <c r="BI4961" i="7"/>
  <c r="BF4962" i="7"/>
  <c r="BG4962" i="7" s="1"/>
  <c r="BH4962" i="7" s="1"/>
  <c r="BI4962" i="7"/>
  <c r="BF4963" i="7"/>
  <c r="BG4963" i="7" s="1"/>
  <c r="BH4963" i="7" s="1"/>
  <c r="BI4963" i="7"/>
  <c r="BF4964" i="7"/>
  <c r="BG4964" i="7" s="1"/>
  <c r="BH4964" i="7" s="1"/>
  <c r="BI4964" i="7"/>
  <c r="BF4965" i="7"/>
  <c r="BG4965" i="7" s="1"/>
  <c r="BH4965" i="7" s="1"/>
  <c r="BI4965" i="7"/>
  <c r="BF4966" i="7"/>
  <c r="BG4966" i="7" s="1"/>
  <c r="BH4966" i="7" s="1"/>
  <c r="BI4966" i="7"/>
  <c r="BF4967" i="7"/>
  <c r="BG4967" i="7" s="1"/>
  <c r="BH4967" i="7" s="1"/>
  <c r="BI4967" i="7"/>
  <c r="BF4968" i="7"/>
  <c r="BG4968" i="7" s="1"/>
  <c r="BH4968" i="7" s="1"/>
  <c r="BI4968" i="7"/>
  <c r="BF4969" i="7"/>
  <c r="BG4969" i="7" s="1"/>
  <c r="BH4969" i="7" s="1"/>
  <c r="BI4969" i="7"/>
  <c r="BF4970" i="7"/>
  <c r="BG4970" i="7" s="1"/>
  <c r="BH4970" i="7" s="1"/>
  <c r="BI4970" i="7"/>
  <c r="BF4971" i="7"/>
  <c r="BG4971" i="7" s="1"/>
  <c r="BH4971" i="7" s="1"/>
  <c r="BI4971" i="7"/>
  <c r="BF4972" i="7"/>
  <c r="BG4972" i="7" s="1"/>
  <c r="BH4972" i="7" s="1"/>
  <c r="BI4972" i="7"/>
  <c r="BF4973" i="7"/>
  <c r="BG4973" i="7" s="1"/>
  <c r="BH4973" i="7" s="1"/>
  <c r="BI4973" i="7"/>
  <c r="BF4974" i="7"/>
  <c r="BG4974" i="7" s="1"/>
  <c r="BH4974" i="7" s="1"/>
  <c r="BI4974" i="7"/>
  <c r="BF4975" i="7"/>
  <c r="BG4975" i="7" s="1"/>
  <c r="BH4975" i="7" s="1"/>
  <c r="BI4975" i="7"/>
  <c r="BF4976" i="7"/>
  <c r="BG4976" i="7" s="1"/>
  <c r="BH4976" i="7" s="1"/>
  <c r="BI4976" i="7"/>
  <c r="BF4977" i="7"/>
  <c r="BG4977" i="7" s="1"/>
  <c r="BH4977" i="7" s="1"/>
  <c r="BI4977" i="7"/>
  <c r="BF4978" i="7"/>
  <c r="BG4978" i="7" s="1"/>
  <c r="BH4978" i="7" s="1"/>
  <c r="BI4978" i="7"/>
  <c r="BF4979" i="7"/>
  <c r="BG4979" i="7" s="1"/>
  <c r="BH4979" i="7" s="1"/>
  <c r="BI4979" i="7"/>
  <c r="BF4980" i="7"/>
  <c r="BG4980" i="7" s="1"/>
  <c r="BH4980" i="7" s="1"/>
  <c r="BI4980" i="7"/>
  <c r="BF4981" i="7"/>
  <c r="BG4981" i="7" s="1"/>
  <c r="BH4981" i="7" s="1"/>
  <c r="BI4981" i="7"/>
  <c r="BF4982" i="7"/>
  <c r="BG4982" i="7" s="1"/>
  <c r="BH4982" i="7" s="1"/>
  <c r="BI4982" i="7"/>
  <c r="BF4983" i="7"/>
  <c r="BG4983" i="7" s="1"/>
  <c r="BH4983" i="7" s="1"/>
  <c r="BI4983" i="7"/>
  <c r="BF4984" i="7"/>
  <c r="BG4984" i="7" s="1"/>
  <c r="BH4984" i="7" s="1"/>
  <c r="BI4984" i="7"/>
  <c r="BF4985" i="7"/>
  <c r="BG4985" i="7" s="1"/>
  <c r="BH4985" i="7" s="1"/>
  <c r="BI4985" i="7"/>
  <c r="BF4986" i="7"/>
  <c r="BG4986" i="7" s="1"/>
  <c r="BH4986" i="7" s="1"/>
  <c r="BI4986" i="7"/>
  <c r="BF4987" i="7"/>
  <c r="BG4987" i="7" s="1"/>
  <c r="BH4987" i="7" s="1"/>
  <c r="BI4987" i="7"/>
  <c r="BF4988" i="7"/>
  <c r="BG4988" i="7" s="1"/>
  <c r="BH4988" i="7" s="1"/>
  <c r="BI4988" i="7"/>
  <c r="BF4989" i="7"/>
  <c r="BG4989" i="7" s="1"/>
  <c r="BH4989" i="7" s="1"/>
  <c r="BI4989" i="7"/>
  <c r="BF4990" i="7"/>
  <c r="BG4990" i="7" s="1"/>
  <c r="BH4990" i="7" s="1"/>
  <c r="BI4990" i="7"/>
  <c r="BF4991" i="7"/>
  <c r="BG4991" i="7" s="1"/>
  <c r="BH4991" i="7" s="1"/>
  <c r="BI4991" i="7"/>
  <c r="BF4992" i="7"/>
  <c r="BG4992" i="7" s="1"/>
  <c r="BH4992" i="7" s="1"/>
  <c r="BI4992" i="7"/>
  <c r="BF4993" i="7"/>
  <c r="BG4993" i="7" s="1"/>
  <c r="BH4993" i="7" s="1"/>
  <c r="BI4993" i="7"/>
  <c r="BF4994" i="7"/>
  <c r="BG4994" i="7" s="1"/>
  <c r="BH4994" i="7" s="1"/>
  <c r="BI4994" i="7"/>
  <c r="BF4995" i="7"/>
  <c r="BG4995" i="7" s="1"/>
  <c r="BH4995" i="7" s="1"/>
  <c r="BI4995" i="7"/>
  <c r="BF4996" i="7"/>
  <c r="BG4996" i="7" s="1"/>
  <c r="BH4996" i="7" s="1"/>
  <c r="BI4996" i="7"/>
  <c r="BF4997" i="7"/>
  <c r="BG4997" i="7" s="1"/>
  <c r="BH4997" i="7" s="1"/>
  <c r="BI4997" i="7"/>
  <c r="BF4998" i="7"/>
  <c r="BG4998" i="7" s="1"/>
  <c r="BH4998" i="7" s="1"/>
  <c r="BI4998" i="7"/>
  <c r="BF4999" i="7"/>
  <c r="BG4999" i="7" s="1"/>
  <c r="BH4999" i="7" s="1"/>
  <c r="BI4999" i="7"/>
  <c r="BF5000" i="7"/>
  <c r="BG5000" i="7" s="1"/>
  <c r="BH5000" i="7" s="1"/>
  <c r="BI5000" i="7"/>
  <c r="BF5001" i="7"/>
  <c r="BG5001" i="7" s="1"/>
  <c r="BH5001" i="7" s="1"/>
  <c r="BI5001" i="7"/>
  <c r="BF5002" i="7"/>
  <c r="BG5002" i="7" s="1"/>
  <c r="BH5002" i="7" s="1"/>
  <c r="BI5002" i="7"/>
  <c r="BF5003" i="7"/>
  <c r="BG5003" i="7" s="1"/>
  <c r="BH5003" i="7" s="1"/>
  <c r="BI5003" i="7"/>
  <c r="BF5004" i="7"/>
  <c r="BG5004" i="7" s="1"/>
  <c r="BH5004" i="7" s="1"/>
  <c r="BI5004" i="7"/>
  <c r="BF5005" i="7"/>
  <c r="BG5005" i="7" s="1"/>
  <c r="BH5005" i="7" s="1"/>
  <c r="BI5005" i="7"/>
  <c r="BF5006" i="7"/>
  <c r="BG5006" i="7" s="1"/>
  <c r="BH5006" i="7" s="1"/>
  <c r="BI5006" i="7"/>
  <c r="BF5007" i="7"/>
  <c r="BG5007" i="7" s="1"/>
  <c r="BH5007" i="7" s="1"/>
  <c r="BI5007" i="7"/>
  <c r="BF5008" i="7"/>
  <c r="BG5008" i="7" s="1"/>
  <c r="BH5008" i="7" s="1"/>
  <c r="BI5008" i="7"/>
  <c r="BF5009" i="7"/>
  <c r="BG5009" i="7" s="1"/>
  <c r="BH5009" i="7" s="1"/>
  <c r="BI5009" i="7"/>
  <c r="BF5010" i="7"/>
  <c r="BG5010" i="7" s="1"/>
  <c r="BH5010" i="7" s="1"/>
  <c r="BI5010" i="7"/>
  <c r="BF5011" i="7"/>
  <c r="BG5011" i="7" s="1"/>
  <c r="BH5011" i="7" s="1"/>
  <c r="BI5011" i="7"/>
  <c r="BF5012" i="7"/>
  <c r="BG5012" i="7" s="1"/>
  <c r="BH5012" i="7" s="1"/>
  <c r="BI5012" i="7"/>
  <c r="BF5013" i="7"/>
  <c r="BG5013" i="7" s="1"/>
  <c r="BH5013" i="7" s="1"/>
  <c r="BI5013" i="7"/>
  <c r="BF5014" i="7"/>
  <c r="BG5014" i="7" s="1"/>
  <c r="BH5014" i="7" s="1"/>
  <c r="BI5014" i="7"/>
  <c r="BF5015" i="7"/>
  <c r="BG5015" i="7" s="1"/>
  <c r="BH5015" i="7" s="1"/>
  <c r="BI5015" i="7"/>
  <c r="BF5016" i="7"/>
  <c r="BG5016" i="7" s="1"/>
  <c r="BH5016" i="7" s="1"/>
  <c r="BI5016" i="7"/>
  <c r="BF5017" i="7"/>
  <c r="BG5017" i="7" s="1"/>
  <c r="BH5017" i="7" s="1"/>
  <c r="BI5017" i="7"/>
  <c r="BF5018" i="7"/>
  <c r="BG5018" i="7" s="1"/>
  <c r="BH5018" i="7" s="1"/>
  <c r="BI5018" i="7"/>
  <c r="BF5019" i="7"/>
  <c r="BG5019" i="7" s="1"/>
  <c r="BH5019" i="7" s="1"/>
  <c r="BI5019" i="7"/>
  <c r="BF5020" i="7"/>
  <c r="BG5020" i="7" s="1"/>
  <c r="BH5020" i="7" s="1"/>
  <c r="BI5020" i="7"/>
  <c r="BF5021" i="7"/>
  <c r="BG5021" i="7" s="1"/>
  <c r="BH5021" i="7" s="1"/>
  <c r="BI5021" i="7"/>
  <c r="BF5022" i="7"/>
  <c r="BG5022" i="7" s="1"/>
  <c r="BH5022" i="7" s="1"/>
  <c r="BI5022" i="7"/>
  <c r="BF5023" i="7"/>
  <c r="BG5023" i="7" s="1"/>
  <c r="BH5023" i="7" s="1"/>
  <c r="BI5023" i="7"/>
  <c r="BF5024" i="7"/>
  <c r="BG5024" i="7" s="1"/>
  <c r="BH5024" i="7" s="1"/>
  <c r="BI5024" i="7"/>
  <c r="BF5025" i="7"/>
  <c r="BG5025" i="7" s="1"/>
  <c r="BH5025" i="7" s="1"/>
  <c r="BI5025" i="7"/>
  <c r="BF5026" i="7"/>
  <c r="BG5026" i="7" s="1"/>
  <c r="BH5026" i="7" s="1"/>
  <c r="BI5026" i="7"/>
  <c r="BF5027" i="7"/>
  <c r="BG5027" i="7" s="1"/>
  <c r="BH5027" i="7" s="1"/>
  <c r="BI5027" i="7"/>
  <c r="BF5028" i="7"/>
  <c r="BG5028" i="7" s="1"/>
  <c r="BH5028" i="7" s="1"/>
  <c r="BI5028" i="7"/>
  <c r="BF5029" i="7"/>
  <c r="BG5029" i="7" s="1"/>
  <c r="BH5029" i="7" s="1"/>
  <c r="BI5029" i="7"/>
  <c r="BF5030" i="7"/>
  <c r="BG5030" i="7" s="1"/>
  <c r="BH5030" i="7" s="1"/>
  <c r="BI5030" i="7"/>
  <c r="BF5031" i="7"/>
  <c r="BG5031" i="7" s="1"/>
  <c r="BH5031" i="7" s="1"/>
  <c r="BI5031" i="7"/>
  <c r="BF5032" i="7"/>
  <c r="BG5032" i="7" s="1"/>
  <c r="BH5032" i="7" s="1"/>
  <c r="BI5032" i="7"/>
  <c r="BF5033" i="7"/>
  <c r="BG5033" i="7" s="1"/>
  <c r="BH5033" i="7" s="1"/>
  <c r="BI5033" i="7"/>
  <c r="BF5034" i="7"/>
  <c r="BG5034" i="7" s="1"/>
  <c r="BH5034" i="7" s="1"/>
  <c r="BI5034" i="7"/>
  <c r="BF5035" i="7"/>
  <c r="BG5035" i="7" s="1"/>
  <c r="BH5035" i="7" s="1"/>
  <c r="BI5035" i="7"/>
  <c r="BF5036" i="7"/>
  <c r="BG5036" i="7" s="1"/>
  <c r="BH5036" i="7" s="1"/>
  <c r="BI5036" i="7"/>
  <c r="BF5037" i="7"/>
  <c r="BG5037" i="7" s="1"/>
  <c r="BH5037" i="7" s="1"/>
  <c r="BI5037" i="7"/>
  <c r="BF5038" i="7"/>
  <c r="BG5038" i="7" s="1"/>
  <c r="BH5038" i="7" s="1"/>
  <c r="BI5038" i="7"/>
  <c r="BF5039" i="7"/>
  <c r="BG5039" i="7" s="1"/>
  <c r="BH5039" i="7" s="1"/>
  <c r="BI5039" i="7"/>
  <c r="BF5040" i="7"/>
  <c r="BG5040" i="7" s="1"/>
  <c r="BH5040" i="7" s="1"/>
  <c r="BI5040" i="7"/>
  <c r="BF5041" i="7"/>
  <c r="BG5041" i="7" s="1"/>
  <c r="BH5041" i="7" s="1"/>
  <c r="BI5041" i="7"/>
  <c r="BF5042" i="7"/>
  <c r="BG5042" i="7" s="1"/>
  <c r="BH5042" i="7" s="1"/>
  <c r="BI5042" i="7"/>
  <c r="BF5043" i="7"/>
  <c r="BG5043" i="7" s="1"/>
  <c r="BH5043" i="7" s="1"/>
  <c r="BI5043" i="7"/>
  <c r="BF5044" i="7"/>
  <c r="BG5044" i="7" s="1"/>
  <c r="BH5044" i="7" s="1"/>
  <c r="BI5044" i="7"/>
  <c r="BF5045" i="7"/>
  <c r="BG5045" i="7" s="1"/>
  <c r="BH5045" i="7" s="1"/>
  <c r="BI5045" i="7"/>
  <c r="BF5046" i="7"/>
  <c r="BG5046" i="7" s="1"/>
  <c r="BH5046" i="7" s="1"/>
  <c r="BI5046" i="7"/>
  <c r="BF5047" i="7"/>
  <c r="BG5047" i="7" s="1"/>
  <c r="BH5047" i="7" s="1"/>
  <c r="BI5047" i="7"/>
  <c r="BF5048" i="7"/>
  <c r="BG5048" i="7" s="1"/>
  <c r="BH5048" i="7" s="1"/>
  <c r="BI5048" i="7"/>
  <c r="BF5049" i="7"/>
  <c r="BG5049" i="7" s="1"/>
  <c r="BH5049" i="7" s="1"/>
  <c r="BI5049" i="7"/>
  <c r="BF5050" i="7"/>
  <c r="BG5050" i="7" s="1"/>
  <c r="BH5050" i="7" s="1"/>
  <c r="BI5050" i="7"/>
  <c r="BF5051" i="7"/>
  <c r="BG5051" i="7" s="1"/>
  <c r="BH5051" i="7" s="1"/>
  <c r="BI5051" i="7"/>
  <c r="BF5052" i="7"/>
  <c r="BG5052" i="7" s="1"/>
  <c r="BH5052" i="7" s="1"/>
  <c r="BI5052" i="7"/>
  <c r="BF5053" i="7"/>
  <c r="BG5053" i="7" s="1"/>
  <c r="BH5053" i="7" s="1"/>
  <c r="BI5053" i="7"/>
  <c r="BF5054" i="7"/>
  <c r="BG5054" i="7" s="1"/>
  <c r="BH5054" i="7" s="1"/>
  <c r="BI5054" i="7"/>
  <c r="BF5055" i="7"/>
  <c r="BG5055" i="7" s="1"/>
  <c r="BH5055" i="7" s="1"/>
  <c r="BI5055" i="7"/>
  <c r="BF5056" i="7"/>
  <c r="BG5056" i="7" s="1"/>
  <c r="BH5056" i="7" s="1"/>
  <c r="BI5056" i="7"/>
  <c r="BF5057" i="7"/>
  <c r="BG5057" i="7" s="1"/>
  <c r="BH5057" i="7" s="1"/>
  <c r="BI5057" i="7"/>
  <c r="BF5058" i="7"/>
  <c r="BG5058" i="7" s="1"/>
  <c r="BH5058" i="7" s="1"/>
  <c r="BI5058" i="7"/>
  <c r="BF5059" i="7"/>
  <c r="BG5059" i="7" s="1"/>
  <c r="BH5059" i="7" s="1"/>
  <c r="BI5059" i="7"/>
  <c r="BF5060" i="7"/>
  <c r="BG5060" i="7" s="1"/>
  <c r="BH5060" i="7" s="1"/>
  <c r="BI5060" i="7"/>
  <c r="BF5061" i="7"/>
  <c r="BG5061" i="7" s="1"/>
  <c r="BH5061" i="7" s="1"/>
  <c r="BI5061" i="7"/>
  <c r="BF5062" i="7"/>
  <c r="BG5062" i="7" s="1"/>
  <c r="BH5062" i="7" s="1"/>
  <c r="BI5062" i="7"/>
  <c r="BF5063" i="7"/>
  <c r="BG5063" i="7" s="1"/>
  <c r="BH5063" i="7" s="1"/>
  <c r="BI5063" i="7"/>
  <c r="BF5064" i="7"/>
  <c r="BG5064" i="7" s="1"/>
  <c r="BH5064" i="7" s="1"/>
  <c r="BI5064" i="7"/>
  <c r="BF5065" i="7"/>
  <c r="BG5065" i="7" s="1"/>
  <c r="BH5065" i="7" s="1"/>
  <c r="BI5065" i="7"/>
  <c r="BF4202" i="7"/>
  <c r="BG4202" i="7" s="1"/>
  <c r="BH4202" i="7" s="1"/>
  <c r="BI4202" i="7"/>
  <c r="BF4203" i="7"/>
  <c r="BG4203" i="7" s="1"/>
  <c r="BH4203" i="7" s="1"/>
  <c r="BI4203" i="7"/>
  <c r="BF4204" i="7"/>
  <c r="BG4204" i="7" s="1"/>
  <c r="BH4204" i="7" s="1"/>
  <c r="BI4204" i="7"/>
  <c r="BF4205" i="7"/>
  <c r="BG4205" i="7" s="1"/>
  <c r="BH4205" i="7" s="1"/>
  <c r="BI4205" i="7"/>
  <c r="BF4206" i="7"/>
  <c r="BG4206" i="7" s="1"/>
  <c r="BH4206" i="7" s="1"/>
  <c r="BI4206" i="7"/>
  <c r="BF4207" i="7"/>
  <c r="BG4207" i="7" s="1"/>
  <c r="BH4207" i="7" s="1"/>
  <c r="BI4207" i="7"/>
  <c r="BF4208" i="7"/>
  <c r="BG4208" i="7" s="1"/>
  <c r="BH4208" i="7" s="1"/>
  <c r="BI4208" i="7"/>
  <c r="BF4209" i="7"/>
  <c r="BG4209" i="7" s="1"/>
  <c r="BH4209" i="7" s="1"/>
  <c r="BI4209" i="7"/>
  <c r="BF4210" i="7"/>
  <c r="BG4210" i="7" s="1"/>
  <c r="BH4210" i="7" s="1"/>
  <c r="BI4210" i="7"/>
  <c r="BF4211" i="7"/>
  <c r="BG4211" i="7" s="1"/>
  <c r="BH4211" i="7" s="1"/>
  <c r="BI4211" i="7"/>
  <c r="BF4212" i="7"/>
  <c r="BG4212" i="7" s="1"/>
  <c r="BH4212" i="7" s="1"/>
  <c r="BI4212" i="7"/>
  <c r="BF4213" i="7"/>
  <c r="BG4213" i="7" s="1"/>
  <c r="BH4213" i="7" s="1"/>
  <c r="BI4213" i="7"/>
  <c r="BF4214" i="7"/>
  <c r="BG4214" i="7" s="1"/>
  <c r="BH4214" i="7" s="1"/>
  <c r="BI4214" i="7"/>
  <c r="BF4215" i="7"/>
  <c r="BG4215" i="7" s="1"/>
  <c r="BH4215" i="7" s="1"/>
  <c r="BI4215" i="7"/>
  <c r="BF4216" i="7"/>
  <c r="BG4216" i="7" s="1"/>
  <c r="BH4216" i="7" s="1"/>
  <c r="BI4216" i="7"/>
  <c r="BF4217" i="7"/>
  <c r="BG4217" i="7" s="1"/>
  <c r="BH4217" i="7" s="1"/>
  <c r="BI4217" i="7"/>
  <c r="BF4218" i="7"/>
  <c r="BG4218" i="7" s="1"/>
  <c r="BH4218" i="7" s="1"/>
  <c r="BI4218" i="7"/>
  <c r="BF4219" i="7"/>
  <c r="BG4219" i="7" s="1"/>
  <c r="BH4219" i="7" s="1"/>
  <c r="BI4219" i="7"/>
  <c r="BF4220" i="7"/>
  <c r="BG4220" i="7" s="1"/>
  <c r="BH4220" i="7" s="1"/>
  <c r="BI4220" i="7"/>
  <c r="BF4221" i="7"/>
  <c r="BG4221" i="7" s="1"/>
  <c r="BH4221" i="7" s="1"/>
  <c r="BI4221" i="7"/>
  <c r="BF4222" i="7"/>
  <c r="BG4222" i="7" s="1"/>
  <c r="BH4222" i="7" s="1"/>
  <c r="BI4222" i="7"/>
  <c r="BF4223" i="7"/>
  <c r="BG4223" i="7" s="1"/>
  <c r="BH4223" i="7" s="1"/>
  <c r="BI4223" i="7"/>
  <c r="BF4224" i="7"/>
  <c r="BG4224" i="7" s="1"/>
  <c r="BH4224" i="7" s="1"/>
  <c r="BI4224" i="7"/>
  <c r="BF4225" i="7"/>
  <c r="BG4225" i="7" s="1"/>
  <c r="BH4225" i="7" s="1"/>
  <c r="BI4225" i="7"/>
  <c r="BF4226" i="7"/>
  <c r="BG4226" i="7" s="1"/>
  <c r="BH4226" i="7" s="1"/>
  <c r="BI4226" i="7"/>
  <c r="BF4227" i="7"/>
  <c r="BG4227" i="7" s="1"/>
  <c r="BH4227" i="7" s="1"/>
  <c r="BI4227" i="7"/>
  <c r="BF4228" i="7"/>
  <c r="BG4228" i="7" s="1"/>
  <c r="BH4228" i="7" s="1"/>
  <c r="BI4228" i="7"/>
  <c r="BF4229" i="7"/>
  <c r="BG4229" i="7" s="1"/>
  <c r="BH4229" i="7" s="1"/>
  <c r="BI4229" i="7"/>
  <c r="BF4230" i="7"/>
  <c r="BG4230" i="7" s="1"/>
  <c r="BH4230" i="7" s="1"/>
  <c r="BI4230" i="7"/>
  <c r="BF4231" i="7"/>
  <c r="BG4231" i="7" s="1"/>
  <c r="BH4231" i="7" s="1"/>
  <c r="BI4231" i="7"/>
  <c r="BF4232" i="7"/>
  <c r="BG4232" i="7" s="1"/>
  <c r="BH4232" i="7" s="1"/>
  <c r="BI4232" i="7"/>
  <c r="BF4233" i="7"/>
  <c r="BG4233" i="7" s="1"/>
  <c r="BH4233" i="7" s="1"/>
  <c r="BI4233" i="7"/>
  <c r="BF4234" i="7"/>
  <c r="BG4234" i="7" s="1"/>
  <c r="BH4234" i="7" s="1"/>
  <c r="BI4234" i="7"/>
  <c r="BF4235" i="7"/>
  <c r="BG4235" i="7" s="1"/>
  <c r="BH4235" i="7" s="1"/>
  <c r="BI4235" i="7"/>
  <c r="BF4236" i="7"/>
  <c r="BG4236" i="7" s="1"/>
  <c r="BH4236" i="7" s="1"/>
  <c r="BI4236" i="7"/>
  <c r="BF4237" i="7"/>
  <c r="BG4237" i="7" s="1"/>
  <c r="BH4237" i="7" s="1"/>
  <c r="BI4237" i="7"/>
  <c r="BF4238" i="7"/>
  <c r="BG4238" i="7" s="1"/>
  <c r="BH4238" i="7" s="1"/>
  <c r="BI4238" i="7"/>
  <c r="BF4239" i="7"/>
  <c r="BG4239" i="7" s="1"/>
  <c r="BH4239" i="7" s="1"/>
  <c r="BI4239" i="7"/>
  <c r="BF4240" i="7"/>
  <c r="BG4240" i="7" s="1"/>
  <c r="BH4240" i="7" s="1"/>
  <c r="BI4240" i="7"/>
  <c r="BF4241" i="7"/>
  <c r="BG4241" i="7" s="1"/>
  <c r="BH4241" i="7" s="1"/>
  <c r="BI4241" i="7"/>
  <c r="BF4242" i="7"/>
  <c r="BG4242" i="7" s="1"/>
  <c r="BH4242" i="7" s="1"/>
  <c r="BI4242" i="7"/>
  <c r="BF4243" i="7"/>
  <c r="BG4243" i="7" s="1"/>
  <c r="BH4243" i="7" s="1"/>
  <c r="BI4243" i="7"/>
  <c r="BF4244" i="7"/>
  <c r="BG4244" i="7" s="1"/>
  <c r="BH4244" i="7" s="1"/>
  <c r="BI4244" i="7"/>
  <c r="BF4245" i="7"/>
  <c r="BG4245" i="7" s="1"/>
  <c r="BH4245" i="7" s="1"/>
  <c r="BI4245" i="7"/>
  <c r="BF4246" i="7"/>
  <c r="BG4246" i="7" s="1"/>
  <c r="BH4246" i="7" s="1"/>
  <c r="BI4246" i="7"/>
  <c r="BF4247" i="7"/>
  <c r="BG4247" i="7" s="1"/>
  <c r="BH4247" i="7" s="1"/>
  <c r="BI4247" i="7"/>
  <c r="BF4248" i="7"/>
  <c r="BG4248" i="7" s="1"/>
  <c r="BH4248" i="7" s="1"/>
  <c r="BI4248" i="7"/>
  <c r="BF4249" i="7"/>
  <c r="BG4249" i="7" s="1"/>
  <c r="BH4249" i="7" s="1"/>
  <c r="BI4249" i="7"/>
  <c r="BF4250" i="7"/>
  <c r="BG4250" i="7" s="1"/>
  <c r="BH4250" i="7" s="1"/>
  <c r="BI4250" i="7"/>
  <c r="BF4251" i="7"/>
  <c r="BG4251" i="7" s="1"/>
  <c r="BH4251" i="7" s="1"/>
  <c r="BI4251" i="7"/>
  <c r="BF4252" i="7"/>
  <c r="BG4252" i="7" s="1"/>
  <c r="BH4252" i="7" s="1"/>
  <c r="BI4252" i="7"/>
  <c r="BF4253" i="7"/>
  <c r="BG4253" i="7" s="1"/>
  <c r="BH4253" i="7" s="1"/>
  <c r="BI4253" i="7"/>
  <c r="BF4254" i="7"/>
  <c r="BG4254" i="7" s="1"/>
  <c r="BH4254" i="7" s="1"/>
  <c r="BI4254" i="7"/>
  <c r="BF4255" i="7"/>
  <c r="BG4255" i="7" s="1"/>
  <c r="BH4255" i="7" s="1"/>
  <c r="BI4255" i="7"/>
  <c r="BF4256" i="7"/>
  <c r="BG4256" i="7" s="1"/>
  <c r="BH4256" i="7" s="1"/>
  <c r="BI4256" i="7"/>
  <c r="BF4257" i="7"/>
  <c r="BG4257" i="7" s="1"/>
  <c r="BH4257" i="7" s="1"/>
  <c r="BI4257" i="7"/>
  <c r="BF4258" i="7"/>
  <c r="BG4258" i="7" s="1"/>
  <c r="BH4258" i="7" s="1"/>
  <c r="BI4258" i="7"/>
  <c r="BF4259" i="7"/>
  <c r="BG4259" i="7" s="1"/>
  <c r="BH4259" i="7" s="1"/>
  <c r="BI4259" i="7"/>
  <c r="BF4260" i="7"/>
  <c r="BG4260" i="7" s="1"/>
  <c r="BH4260" i="7" s="1"/>
  <c r="BI4260" i="7"/>
  <c r="BF4261" i="7"/>
  <c r="BG4261" i="7" s="1"/>
  <c r="BH4261" i="7" s="1"/>
  <c r="BI4261" i="7"/>
  <c r="BF4262" i="7"/>
  <c r="BG4262" i="7" s="1"/>
  <c r="BH4262" i="7" s="1"/>
  <c r="BI4262" i="7"/>
  <c r="BF4263" i="7"/>
  <c r="BG4263" i="7" s="1"/>
  <c r="BH4263" i="7" s="1"/>
  <c r="BI4263" i="7"/>
  <c r="BF4264" i="7"/>
  <c r="BG4264" i="7" s="1"/>
  <c r="BH4264" i="7" s="1"/>
  <c r="BI4264" i="7"/>
  <c r="BF4265" i="7"/>
  <c r="BG4265" i="7" s="1"/>
  <c r="BH4265" i="7" s="1"/>
  <c r="BI4265" i="7"/>
  <c r="BF4266" i="7"/>
  <c r="BG4266" i="7" s="1"/>
  <c r="BH4266" i="7" s="1"/>
  <c r="BI4266" i="7"/>
  <c r="BF4267" i="7"/>
  <c r="BG4267" i="7" s="1"/>
  <c r="BH4267" i="7" s="1"/>
  <c r="BI4267" i="7"/>
  <c r="BF4268" i="7"/>
  <c r="BG4268" i="7" s="1"/>
  <c r="BH4268" i="7" s="1"/>
  <c r="BI4268" i="7"/>
  <c r="BF4269" i="7"/>
  <c r="BG4269" i="7" s="1"/>
  <c r="BH4269" i="7" s="1"/>
  <c r="BI4269" i="7"/>
  <c r="BF4270" i="7"/>
  <c r="BG4270" i="7" s="1"/>
  <c r="BH4270" i="7" s="1"/>
  <c r="BI4270" i="7"/>
  <c r="BF4271" i="7"/>
  <c r="BG4271" i="7" s="1"/>
  <c r="BH4271" i="7" s="1"/>
  <c r="BI4271" i="7"/>
  <c r="BF4272" i="7"/>
  <c r="BG4272" i="7" s="1"/>
  <c r="BH4272" i="7" s="1"/>
  <c r="BI4272" i="7"/>
  <c r="BF4273" i="7"/>
  <c r="BG4273" i="7" s="1"/>
  <c r="BH4273" i="7" s="1"/>
  <c r="BI4273" i="7"/>
  <c r="BF4274" i="7"/>
  <c r="BG4274" i="7" s="1"/>
  <c r="BH4274" i="7" s="1"/>
  <c r="BI4274" i="7"/>
  <c r="BF4275" i="7"/>
  <c r="BG4275" i="7" s="1"/>
  <c r="BH4275" i="7" s="1"/>
  <c r="BI4275" i="7"/>
  <c r="BF4276" i="7"/>
  <c r="BG4276" i="7" s="1"/>
  <c r="BH4276" i="7" s="1"/>
  <c r="BI4276" i="7"/>
  <c r="BF4277" i="7"/>
  <c r="BG4277" i="7" s="1"/>
  <c r="BH4277" i="7" s="1"/>
  <c r="BI4277" i="7"/>
  <c r="BF4278" i="7"/>
  <c r="BG4278" i="7" s="1"/>
  <c r="BH4278" i="7" s="1"/>
  <c r="BI4278" i="7"/>
  <c r="BF4279" i="7"/>
  <c r="BG4279" i="7" s="1"/>
  <c r="BH4279" i="7" s="1"/>
  <c r="BI4279" i="7"/>
  <c r="BF4280" i="7"/>
  <c r="BG4280" i="7" s="1"/>
  <c r="BH4280" i="7" s="1"/>
  <c r="BI4280" i="7"/>
  <c r="BF4281" i="7"/>
  <c r="BG4281" i="7" s="1"/>
  <c r="BH4281" i="7" s="1"/>
  <c r="BI4281" i="7"/>
  <c r="BF4282" i="7"/>
  <c r="BG4282" i="7" s="1"/>
  <c r="BH4282" i="7" s="1"/>
  <c r="BI4282" i="7"/>
  <c r="BF4283" i="7"/>
  <c r="BG4283" i="7" s="1"/>
  <c r="BH4283" i="7" s="1"/>
  <c r="BI4283" i="7"/>
  <c r="BF4284" i="7"/>
  <c r="BG4284" i="7" s="1"/>
  <c r="BH4284" i="7" s="1"/>
  <c r="BI4284" i="7"/>
  <c r="BF4285" i="7"/>
  <c r="BG4285" i="7" s="1"/>
  <c r="BH4285" i="7" s="1"/>
  <c r="BI4285" i="7"/>
  <c r="BF4286" i="7"/>
  <c r="BG4286" i="7" s="1"/>
  <c r="BH4286" i="7" s="1"/>
  <c r="BI4286" i="7"/>
  <c r="BF4287" i="7"/>
  <c r="BG4287" i="7" s="1"/>
  <c r="BH4287" i="7" s="1"/>
  <c r="BI4287" i="7"/>
  <c r="BF4288" i="7"/>
  <c r="BG4288" i="7" s="1"/>
  <c r="BH4288" i="7" s="1"/>
  <c r="BI4288" i="7"/>
  <c r="BF4289" i="7"/>
  <c r="BG4289" i="7" s="1"/>
  <c r="BH4289" i="7" s="1"/>
  <c r="BI4289" i="7"/>
  <c r="BF4290" i="7"/>
  <c r="BG4290" i="7" s="1"/>
  <c r="BH4290" i="7" s="1"/>
  <c r="BI4290" i="7"/>
  <c r="BF4291" i="7"/>
  <c r="BG4291" i="7" s="1"/>
  <c r="BH4291" i="7" s="1"/>
  <c r="BI4291" i="7"/>
  <c r="BF4292" i="7"/>
  <c r="BG4292" i="7" s="1"/>
  <c r="BH4292" i="7" s="1"/>
  <c r="BI4292" i="7"/>
  <c r="BF4293" i="7"/>
  <c r="BG4293" i="7" s="1"/>
  <c r="BH4293" i="7" s="1"/>
  <c r="BI4293" i="7"/>
  <c r="BF4294" i="7"/>
  <c r="BG4294" i="7" s="1"/>
  <c r="BH4294" i="7" s="1"/>
  <c r="BI4294" i="7"/>
  <c r="BF4295" i="7"/>
  <c r="BG4295" i="7" s="1"/>
  <c r="BH4295" i="7" s="1"/>
  <c r="BI4295" i="7"/>
  <c r="BF4296" i="7"/>
  <c r="BG4296" i="7" s="1"/>
  <c r="BH4296" i="7" s="1"/>
  <c r="BI4296" i="7"/>
  <c r="BF4297" i="7"/>
  <c r="BG4297" i="7" s="1"/>
  <c r="BH4297" i="7" s="1"/>
  <c r="BI4297" i="7"/>
  <c r="BF4298" i="7"/>
  <c r="BG4298" i="7" s="1"/>
  <c r="BH4298" i="7" s="1"/>
  <c r="BI4298" i="7"/>
  <c r="BF4299" i="7"/>
  <c r="BG4299" i="7" s="1"/>
  <c r="BH4299" i="7" s="1"/>
  <c r="BI4299" i="7"/>
  <c r="BF4300" i="7"/>
  <c r="BG4300" i="7" s="1"/>
  <c r="BH4300" i="7" s="1"/>
  <c r="BI4300" i="7"/>
  <c r="BF4301" i="7"/>
  <c r="BG4301" i="7" s="1"/>
  <c r="BH4301" i="7" s="1"/>
  <c r="BI4301" i="7"/>
  <c r="BF4302" i="7"/>
  <c r="BG4302" i="7" s="1"/>
  <c r="BH4302" i="7" s="1"/>
  <c r="BI4302" i="7"/>
  <c r="BF4303" i="7"/>
  <c r="BG4303" i="7" s="1"/>
  <c r="BH4303" i="7" s="1"/>
  <c r="BI4303" i="7"/>
  <c r="BF4304" i="7"/>
  <c r="BG4304" i="7" s="1"/>
  <c r="BH4304" i="7" s="1"/>
  <c r="BI4304" i="7"/>
  <c r="BF4305" i="7"/>
  <c r="BG4305" i="7" s="1"/>
  <c r="BH4305" i="7" s="1"/>
  <c r="BI4305" i="7"/>
  <c r="BF4306" i="7"/>
  <c r="BG4306" i="7" s="1"/>
  <c r="BH4306" i="7" s="1"/>
  <c r="BI4306" i="7"/>
  <c r="BF4307" i="7"/>
  <c r="BG4307" i="7" s="1"/>
  <c r="BH4307" i="7" s="1"/>
  <c r="BI4307" i="7"/>
  <c r="BF4308" i="7"/>
  <c r="BG4308" i="7" s="1"/>
  <c r="BH4308" i="7" s="1"/>
  <c r="BI4308" i="7"/>
  <c r="BF4309" i="7"/>
  <c r="BG4309" i="7" s="1"/>
  <c r="BH4309" i="7" s="1"/>
  <c r="BI4309" i="7"/>
  <c r="BF4310" i="7"/>
  <c r="BG4310" i="7" s="1"/>
  <c r="BH4310" i="7" s="1"/>
  <c r="BI4310" i="7"/>
  <c r="BF4311" i="7"/>
  <c r="BG4311" i="7" s="1"/>
  <c r="BH4311" i="7" s="1"/>
  <c r="BI4311" i="7"/>
  <c r="BF4312" i="7"/>
  <c r="BG4312" i="7" s="1"/>
  <c r="BH4312" i="7" s="1"/>
  <c r="BI4312" i="7"/>
  <c r="BF4313" i="7"/>
  <c r="BG4313" i="7" s="1"/>
  <c r="BH4313" i="7" s="1"/>
  <c r="BI4313" i="7"/>
  <c r="BF4314" i="7"/>
  <c r="BG4314" i="7" s="1"/>
  <c r="BH4314" i="7" s="1"/>
  <c r="BI4314" i="7"/>
  <c r="BF4315" i="7"/>
  <c r="BG4315" i="7" s="1"/>
  <c r="BH4315" i="7" s="1"/>
  <c r="BI4315" i="7"/>
  <c r="BF4316" i="7"/>
  <c r="BG4316" i="7" s="1"/>
  <c r="BH4316" i="7" s="1"/>
  <c r="BI4316" i="7"/>
  <c r="BF4317" i="7"/>
  <c r="BG4317" i="7" s="1"/>
  <c r="BH4317" i="7" s="1"/>
  <c r="BI4317" i="7"/>
  <c r="BF4318" i="7"/>
  <c r="BG4318" i="7" s="1"/>
  <c r="BH4318" i="7" s="1"/>
  <c r="BI4318" i="7"/>
  <c r="BF4319" i="7"/>
  <c r="BG4319" i="7" s="1"/>
  <c r="BH4319" i="7" s="1"/>
  <c r="BI4319" i="7"/>
  <c r="BF4320" i="7"/>
  <c r="BG4320" i="7" s="1"/>
  <c r="BH4320" i="7" s="1"/>
  <c r="BI4320" i="7"/>
  <c r="BF4321" i="7"/>
  <c r="BG4321" i="7" s="1"/>
  <c r="BH4321" i="7" s="1"/>
  <c r="BI4321" i="7"/>
  <c r="BF4322" i="7"/>
  <c r="BG4322" i="7" s="1"/>
  <c r="BH4322" i="7" s="1"/>
  <c r="BI4322" i="7"/>
  <c r="BF4323" i="7"/>
  <c r="BG4323" i="7" s="1"/>
  <c r="BH4323" i="7" s="1"/>
  <c r="BI4323" i="7"/>
  <c r="BF4324" i="7"/>
  <c r="BG4324" i="7" s="1"/>
  <c r="BH4324" i="7" s="1"/>
  <c r="BI4324" i="7"/>
  <c r="BF4325" i="7"/>
  <c r="BG4325" i="7" s="1"/>
  <c r="BH4325" i="7" s="1"/>
  <c r="BI4325" i="7"/>
  <c r="BF4326" i="7"/>
  <c r="BG4326" i="7" s="1"/>
  <c r="BH4326" i="7" s="1"/>
  <c r="BI4326" i="7"/>
  <c r="BF4327" i="7"/>
  <c r="BG4327" i="7" s="1"/>
  <c r="BH4327" i="7" s="1"/>
  <c r="BI4327" i="7"/>
  <c r="BF4328" i="7"/>
  <c r="BG4328" i="7" s="1"/>
  <c r="BH4328" i="7" s="1"/>
  <c r="BI4328" i="7"/>
  <c r="BF4329" i="7"/>
  <c r="BG4329" i="7" s="1"/>
  <c r="BH4329" i="7" s="1"/>
  <c r="BI4329" i="7"/>
  <c r="BF4330" i="7"/>
  <c r="BG4330" i="7" s="1"/>
  <c r="BH4330" i="7" s="1"/>
  <c r="BI4330" i="7"/>
  <c r="BF4331" i="7"/>
  <c r="BG4331" i="7" s="1"/>
  <c r="BH4331" i="7" s="1"/>
  <c r="BI4331" i="7"/>
  <c r="BF4332" i="7"/>
  <c r="BG4332" i="7" s="1"/>
  <c r="BH4332" i="7" s="1"/>
  <c r="BI4332" i="7"/>
  <c r="BF4333" i="7"/>
  <c r="BG4333" i="7" s="1"/>
  <c r="BH4333" i="7" s="1"/>
  <c r="BI4333" i="7"/>
  <c r="BF4334" i="7"/>
  <c r="BG4334" i="7" s="1"/>
  <c r="BH4334" i="7" s="1"/>
  <c r="BI4334" i="7"/>
  <c r="BF4335" i="7"/>
  <c r="BG4335" i="7" s="1"/>
  <c r="BH4335" i="7" s="1"/>
  <c r="BI4335" i="7"/>
  <c r="BF4336" i="7"/>
  <c r="BG4336" i="7" s="1"/>
  <c r="BH4336" i="7" s="1"/>
  <c r="BI4336" i="7"/>
  <c r="BF4337" i="7"/>
  <c r="BG4337" i="7" s="1"/>
  <c r="BH4337" i="7" s="1"/>
  <c r="BI4337" i="7"/>
  <c r="BF4338" i="7"/>
  <c r="BG4338" i="7" s="1"/>
  <c r="BH4338" i="7" s="1"/>
  <c r="BI4338" i="7"/>
  <c r="BF4339" i="7"/>
  <c r="BG4339" i="7" s="1"/>
  <c r="BH4339" i="7" s="1"/>
  <c r="BI4339" i="7"/>
  <c r="BF4340" i="7"/>
  <c r="BG4340" i="7" s="1"/>
  <c r="BH4340" i="7" s="1"/>
  <c r="BI4340" i="7"/>
  <c r="BF4341" i="7"/>
  <c r="BG4341" i="7" s="1"/>
  <c r="BH4341" i="7" s="1"/>
  <c r="BI4341" i="7"/>
  <c r="BF4342" i="7"/>
  <c r="BG4342" i="7" s="1"/>
  <c r="BH4342" i="7" s="1"/>
  <c r="BI4342" i="7"/>
  <c r="BF4343" i="7"/>
  <c r="BG4343" i="7" s="1"/>
  <c r="BH4343" i="7" s="1"/>
  <c r="BI4343" i="7"/>
  <c r="BF4344" i="7"/>
  <c r="BG4344" i="7" s="1"/>
  <c r="BH4344" i="7" s="1"/>
  <c r="BI4344" i="7"/>
  <c r="BF4345" i="7"/>
  <c r="BG4345" i="7" s="1"/>
  <c r="BH4345" i="7" s="1"/>
  <c r="BI4345" i="7"/>
  <c r="BF4346" i="7"/>
  <c r="BG4346" i="7" s="1"/>
  <c r="BH4346" i="7" s="1"/>
  <c r="BI4346" i="7"/>
  <c r="BF4347" i="7"/>
  <c r="BG4347" i="7" s="1"/>
  <c r="BH4347" i="7" s="1"/>
  <c r="BI4347" i="7"/>
  <c r="BF4348" i="7"/>
  <c r="BG4348" i="7" s="1"/>
  <c r="BH4348" i="7" s="1"/>
  <c r="BI4348" i="7"/>
  <c r="BF4349" i="7"/>
  <c r="BG4349" i="7" s="1"/>
  <c r="BH4349" i="7" s="1"/>
  <c r="BI4349" i="7"/>
  <c r="BF4350" i="7"/>
  <c r="BG4350" i="7" s="1"/>
  <c r="BH4350" i="7" s="1"/>
  <c r="BI4350" i="7"/>
  <c r="BF4351" i="7"/>
  <c r="BG4351" i="7" s="1"/>
  <c r="BH4351" i="7" s="1"/>
  <c r="BI4351" i="7"/>
  <c r="BF4352" i="7"/>
  <c r="BG4352" i="7" s="1"/>
  <c r="BH4352" i="7" s="1"/>
  <c r="BI4352" i="7"/>
  <c r="BF4353" i="7"/>
  <c r="BG4353" i="7" s="1"/>
  <c r="BH4353" i="7" s="1"/>
  <c r="BI4353" i="7"/>
  <c r="BF4354" i="7"/>
  <c r="BG4354" i="7" s="1"/>
  <c r="BH4354" i="7" s="1"/>
  <c r="BI4354" i="7"/>
  <c r="BF4355" i="7"/>
  <c r="BG4355" i="7" s="1"/>
  <c r="BH4355" i="7" s="1"/>
  <c r="BI4355" i="7"/>
  <c r="BF4356" i="7"/>
  <c r="BG4356" i="7" s="1"/>
  <c r="BH4356" i="7" s="1"/>
  <c r="BI4356" i="7"/>
  <c r="BF4357" i="7"/>
  <c r="BG4357" i="7" s="1"/>
  <c r="BH4357" i="7" s="1"/>
  <c r="BI4357" i="7"/>
  <c r="BF4358" i="7"/>
  <c r="BG4358" i="7" s="1"/>
  <c r="BH4358" i="7" s="1"/>
  <c r="BI4358" i="7"/>
  <c r="BF4359" i="7"/>
  <c r="BG4359" i="7" s="1"/>
  <c r="BH4359" i="7" s="1"/>
  <c r="BI4359" i="7"/>
  <c r="BF4360" i="7"/>
  <c r="BG4360" i="7" s="1"/>
  <c r="BH4360" i="7" s="1"/>
  <c r="BI4360" i="7"/>
  <c r="BF4361" i="7"/>
  <c r="BG4361" i="7" s="1"/>
  <c r="BH4361" i="7" s="1"/>
  <c r="BI4361" i="7"/>
  <c r="BF4362" i="7"/>
  <c r="BG4362" i="7" s="1"/>
  <c r="BH4362" i="7" s="1"/>
  <c r="BI4362" i="7"/>
  <c r="BF4363" i="7"/>
  <c r="BG4363" i="7" s="1"/>
  <c r="BH4363" i="7" s="1"/>
  <c r="BI4363" i="7"/>
  <c r="BF4364" i="7"/>
  <c r="BG4364" i="7" s="1"/>
  <c r="BH4364" i="7" s="1"/>
  <c r="BI4364" i="7"/>
  <c r="BF4365" i="7"/>
  <c r="BG4365" i="7" s="1"/>
  <c r="BH4365" i="7" s="1"/>
  <c r="BI4365" i="7"/>
  <c r="BF4366" i="7"/>
  <c r="BG4366" i="7" s="1"/>
  <c r="BH4366" i="7" s="1"/>
  <c r="BI4366" i="7"/>
  <c r="BF4367" i="7"/>
  <c r="BG4367" i="7" s="1"/>
  <c r="BH4367" i="7" s="1"/>
  <c r="BI4367" i="7"/>
  <c r="BF4368" i="7"/>
  <c r="BG4368" i="7" s="1"/>
  <c r="BH4368" i="7" s="1"/>
  <c r="BI4368" i="7"/>
  <c r="BF4369" i="7"/>
  <c r="BG4369" i="7" s="1"/>
  <c r="BH4369" i="7" s="1"/>
  <c r="BI4369" i="7"/>
  <c r="BF4370" i="7"/>
  <c r="BG4370" i="7" s="1"/>
  <c r="BH4370" i="7" s="1"/>
  <c r="BI4370" i="7"/>
  <c r="BF4371" i="7"/>
  <c r="BG4371" i="7" s="1"/>
  <c r="BH4371" i="7" s="1"/>
  <c r="BI4371" i="7"/>
  <c r="BF4372" i="7"/>
  <c r="BG4372" i="7" s="1"/>
  <c r="BH4372" i="7" s="1"/>
  <c r="BI4372" i="7"/>
  <c r="BF4373" i="7"/>
  <c r="BG4373" i="7" s="1"/>
  <c r="BH4373" i="7" s="1"/>
  <c r="BI4373" i="7"/>
  <c r="BF4374" i="7"/>
  <c r="BG4374" i="7" s="1"/>
  <c r="BH4374" i="7" s="1"/>
  <c r="BI4374" i="7"/>
  <c r="BF4375" i="7"/>
  <c r="BG4375" i="7" s="1"/>
  <c r="BH4375" i="7" s="1"/>
  <c r="BI4375" i="7"/>
  <c r="BF4376" i="7"/>
  <c r="BG4376" i="7" s="1"/>
  <c r="BH4376" i="7" s="1"/>
  <c r="BI4376" i="7"/>
  <c r="BF4377" i="7"/>
  <c r="BG4377" i="7" s="1"/>
  <c r="BH4377" i="7" s="1"/>
  <c r="BI4377" i="7"/>
  <c r="BF4378" i="7"/>
  <c r="BG4378" i="7" s="1"/>
  <c r="BH4378" i="7" s="1"/>
  <c r="BI4378" i="7"/>
  <c r="BF4379" i="7"/>
  <c r="BG4379" i="7" s="1"/>
  <c r="BH4379" i="7" s="1"/>
  <c r="BI4379" i="7"/>
  <c r="BF4380" i="7"/>
  <c r="BG4380" i="7" s="1"/>
  <c r="BH4380" i="7" s="1"/>
  <c r="BI4380" i="7"/>
  <c r="BF4381" i="7"/>
  <c r="BG4381" i="7" s="1"/>
  <c r="BH4381" i="7" s="1"/>
  <c r="BI4381" i="7"/>
  <c r="BF4382" i="7"/>
  <c r="BG4382" i="7" s="1"/>
  <c r="BH4382" i="7" s="1"/>
  <c r="BI4382" i="7"/>
  <c r="BF4383" i="7"/>
  <c r="BG4383" i="7" s="1"/>
  <c r="BH4383" i="7" s="1"/>
  <c r="BI4383" i="7"/>
  <c r="BF4384" i="7"/>
  <c r="BG4384" i="7" s="1"/>
  <c r="BH4384" i="7" s="1"/>
  <c r="BI4384" i="7"/>
  <c r="BF4385" i="7"/>
  <c r="BG4385" i="7" s="1"/>
  <c r="BH4385" i="7" s="1"/>
  <c r="BI4385" i="7"/>
  <c r="BF4386" i="7"/>
  <c r="BG4386" i="7" s="1"/>
  <c r="BH4386" i="7" s="1"/>
  <c r="BI4386" i="7"/>
  <c r="BF4387" i="7"/>
  <c r="BG4387" i="7" s="1"/>
  <c r="BH4387" i="7" s="1"/>
  <c r="BI4387" i="7"/>
  <c r="BF4388" i="7"/>
  <c r="BG4388" i="7" s="1"/>
  <c r="BH4388" i="7" s="1"/>
  <c r="BI4388" i="7"/>
  <c r="BF4389" i="7"/>
  <c r="BG4389" i="7" s="1"/>
  <c r="BH4389" i="7" s="1"/>
  <c r="BI4389" i="7"/>
  <c r="BF4390" i="7"/>
  <c r="BG4390" i="7" s="1"/>
  <c r="BH4390" i="7" s="1"/>
  <c r="BI4390" i="7"/>
  <c r="BF4391" i="7"/>
  <c r="BG4391" i="7" s="1"/>
  <c r="BH4391" i="7" s="1"/>
  <c r="BI4391" i="7"/>
  <c r="BF4392" i="7"/>
  <c r="BG4392" i="7" s="1"/>
  <c r="BH4392" i="7" s="1"/>
  <c r="BI4392" i="7"/>
  <c r="BF4393" i="7"/>
  <c r="BG4393" i="7" s="1"/>
  <c r="BH4393" i="7" s="1"/>
  <c r="BI4393" i="7"/>
  <c r="BF4394" i="7"/>
  <c r="BG4394" i="7" s="1"/>
  <c r="BH4394" i="7" s="1"/>
  <c r="BI4394" i="7"/>
  <c r="BF4395" i="7"/>
  <c r="BG4395" i="7" s="1"/>
  <c r="BH4395" i="7" s="1"/>
  <c r="BI4395" i="7"/>
  <c r="BF4396" i="7"/>
  <c r="BG4396" i="7" s="1"/>
  <c r="BH4396" i="7" s="1"/>
  <c r="BI4396" i="7"/>
  <c r="BF4397" i="7"/>
  <c r="BG4397" i="7" s="1"/>
  <c r="BH4397" i="7" s="1"/>
  <c r="BI4397" i="7"/>
  <c r="BF4398" i="7"/>
  <c r="BG4398" i="7" s="1"/>
  <c r="BH4398" i="7" s="1"/>
  <c r="BI4398" i="7"/>
  <c r="BF4399" i="7"/>
  <c r="BG4399" i="7" s="1"/>
  <c r="BH4399" i="7" s="1"/>
  <c r="BI4399" i="7"/>
  <c r="BF4400" i="7"/>
  <c r="BG4400" i="7" s="1"/>
  <c r="BH4400" i="7" s="1"/>
  <c r="BI4400" i="7"/>
  <c r="BF4401" i="7"/>
  <c r="BG4401" i="7" s="1"/>
  <c r="BH4401" i="7" s="1"/>
  <c r="BI4401" i="7"/>
  <c r="BF4402" i="7"/>
  <c r="BG4402" i="7" s="1"/>
  <c r="BH4402" i="7" s="1"/>
  <c r="BI4402" i="7"/>
  <c r="BF4403" i="7"/>
  <c r="BG4403" i="7" s="1"/>
  <c r="BH4403" i="7" s="1"/>
  <c r="BI4403" i="7"/>
  <c r="BF4404" i="7"/>
  <c r="BG4404" i="7" s="1"/>
  <c r="BH4404" i="7" s="1"/>
  <c r="BI4404" i="7"/>
  <c r="BF4405" i="7"/>
  <c r="BG4405" i="7" s="1"/>
  <c r="BH4405" i="7" s="1"/>
  <c r="BI4405" i="7"/>
  <c r="BF4406" i="7"/>
  <c r="BG4406" i="7" s="1"/>
  <c r="BH4406" i="7" s="1"/>
  <c r="BI4406" i="7"/>
  <c r="BF4407" i="7"/>
  <c r="BG4407" i="7" s="1"/>
  <c r="BH4407" i="7" s="1"/>
  <c r="BI4407" i="7"/>
  <c r="BF4408" i="7"/>
  <c r="BG4408" i="7" s="1"/>
  <c r="BH4408" i="7" s="1"/>
  <c r="BI4408" i="7"/>
  <c r="BF4409" i="7"/>
  <c r="BG4409" i="7" s="1"/>
  <c r="BH4409" i="7" s="1"/>
  <c r="BI4409" i="7"/>
  <c r="BF4410" i="7"/>
  <c r="BG4410" i="7" s="1"/>
  <c r="BH4410" i="7" s="1"/>
  <c r="BI4410" i="7"/>
  <c r="BF4411" i="7"/>
  <c r="BG4411" i="7" s="1"/>
  <c r="BH4411" i="7" s="1"/>
  <c r="BI4411" i="7"/>
  <c r="BF4412" i="7"/>
  <c r="BG4412" i="7" s="1"/>
  <c r="BH4412" i="7" s="1"/>
  <c r="BI4412" i="7"/>
  <c r="BF4413" i="7"/>
  <c r="BG4413" i="7" s="1"/>
  <c r="BH4413" i="7" s="1"/>
  <c r="BI4413" i="7"/>
  <c r="BF4414" i="7"/>
  <c r="BG4414" i="7" s="1"/>
  <c r="BH4414" i="7" s="1"/>
  <c r="BI4414" i="7"/>
  <c r="BF4415" i="7"/>
  <c r="BG4415" i="7" s="1"/>
  <c r="BH4415" i="7" s="1"/>
  <c r="BI4415" i="7"/>
  <c r="BF4416" i="7"/>
  <c r="BG4416" i="7" s="1"/>
  <c r="BH4416" i="7" s="1"/>
  <c r="BI4416" i="7"/>
  <c r="BF4417" i="7"/>
  <c r="BG4417" i="7" s="1"/>
  <c r="BH4417" i="7" s="1"/>
  <c r="BI4417" i="7"/>
  <c r="BF4418" i="7"/>
  <c r="BG4418" i="7" s="1"/>
  <c r="BH4418" i="7" s="1"/>
  <c r="BI4418" i="7"/>
  <c r="BF4419" i="7"/>
  <c r="BG4419" i="7" s="1"/>
  <c r="BH4419" i="7" s="1"/>
  <c r="BI4419" i="7"/>
  <c r="BF4420" i="7"/>
  <c r="BG4420" i="7" s="1"/>
  <c r="BH4420" i="7" s="1"/>
  <c r="BI4420" i="7"/>
  <c r="BF4421" i="7"/>
  <c r="BG4421" i="7" s="1"/>
  <c r="BH4421" i="7" s="1"/>
  <c r="BI4421" i="7"/>
  <c r="BF4422" i="7"/>
  <c r="BG4422" i="7" s="1"/>
  <c r="BH4422" i="7" s="1"/>
  <c r="BI4422" i="7"/>
  <c r="BF4423" i="7"/>
  <c r="BG4423" i="7" s="1"/>
  <c r="BH4423" i="7" s="1"/>
  <c r="BI4423" i="7"/>
  <c r="BF4424" i="7"/>
  <c r="BG4424" i="7" s="1"/>
  <c r="BH4424" i="7" s="1"/>
  <c r="BI4424" i="7"/>
  <c r="BF4425" i="7"/>
  <c r="BG4425" i="7" s="1"/>
  <c r="BH4425" i="7" s="1"/>
  <c r="BI4425" i="7"/>
  <c r="BF4426" i="7"/>
  <c r="BG4426" i="7" s="1"/>
  <c r="BH4426" i="7" s="1"/>
  <c r="BI4426" i="7"/>
  <c r="BF4427" i="7"/>
  <c r="BG4427" i="7" s="1"/>
  <c r="BH4427" i="7" s="1"/>
  <c r="BI4427" i="7"/>
  <c r="BF4428" i="7"/>
  <c r="BG4428" i="7" s="1"/>
  <c r="BH4428" i="7" s="1"/>
  <c r="BI4428" i="7"/>
  <c r="BF4429" i="7"/>
  <c r="BG4429" i="7" s="1"/>
  <c r="BH4429" i="7" s="1"/>
  <c r="BI4429" i="7"/>
  <c r="BF4430" i="7"/>
  <c r="BG4430" i="7" s="1"/>
  <c r="BH4430" i="7" s="1"/>
  <c r="BI4430" i="7"/>
  <c r="BF4431" i="7"/>
  <c r="BG4431" i="7" s="1"/>
  <c r="BH4431" i="7" s="1"/>
  <c r="BI4431" i="7"/>
  <c r="BF4432" i="7"/>
  <c r="BG4432" i="7" s="1"/>
  <c r="BH4432" i="7" s="1"/>
  <c r="BI4432" i="7"/>
  <c r="BF4433" i="7"/>
  <c r="BG4433" i="7" s="1"/>
  <c r="BH4433" i="7" s="1"/>
  <c r="BI4433" i="7"/>
  <c r="BF4434" i="7"/>
  <c r="BG4434" i="7" s="1"/>
  <c r="BH4434" i="7" s="1"/>
  <c r="BI4434" i="7"/>
  <c r="BF4435" i="7"/>
  <c r="BG4435" i="7" s="1"/>
  <c r="BH4435" i="7" s="1"/>
  <c r="BI4435" i="7"/>
  <c r="BF4436" i="7"/>
  <c r="BG4436" i="7" s="1"/>
  <c r="BH4436" i="7" s="1"/>
  <c r="BI4436" i="7"/>
  <c r="BF4437" i="7"/>
  <c r="BG4437" i="7" s="1"/>
  <c r="BH4437" i="7" s="1"/>
  <c r="BI4437" i="7"/>
  <c r="BF4438" i="7"/>
  <c r="BG4438" i="7" s="1"/>
  <c r="BH4438" i="7" s="1"/>
  <c r="BI4438" i="7"/>
  <c r="BF4439" i="7"/>
  <c r="BG4439" i="7" s="1"/>
  <c r="BH4439" i="7" s="1"/>
  <c r="BI4439" i="7"/>
  <c r="BF4440" i="7"/>
  <c r="BG4440" i="7" s="1"/>
  <c r="BH4440" i="7" s="1"/>
  <c r="BI4440" i="7"/>
  <c r="BF4441" i="7"/>
  <c r="BG4441" i="7" s="1"/>
  <c r="BH4441" i="7" s="1"/>
  <c r="BI4441" i="7"/>
  <c r="BF4442" i="7"/>
  <c r="BG4442" i="7" s="1"/>
  <c r="BH4442" i="7" s="1"/>
  <c r="BI4442" i="7"/>
  <c r="BF4443" i="7"/>
  <c r="BG4443" i="7" s="1"/>
  <c r="BH4443" i="7" s="1"/>
  <c r="BI4443" i="7"/>
  <c r="BF4444" i="7"/>
  <c r="BG4444" i="7" s="1"/>
  <c r="BH4444" i="7" s="1"/>
  <c r="BI4444" i="7"/>
  <c r="BF4445" i="7"/>
  <c r="BG4445" i="7" s="1"/>
  <c r="BH4445" i="7" s="1"/>
  <c r="BI4445" i="7"/>
  <c r="BF4446" i="7"/>
  <c r="BG4446" i="7" s="1"/>
  <c r="BH4446" i="7" s="1"/>
  <c r="BI4446" i="7"/>
  <c r="BF4447" i="7"/>
  <c r="BG4447" i="7" s="1"/>
  <c r="BH4447" i="7" s="1"/>
  <c r="BI4447" i="7"/>
  <c r="BF4448" i="7"/>
  <c r="BG4448" i="7" s="1"/>
  <c r="BH4448" i="7" s="1"/>
  <c r="BI4448" i="7"/>
  <c r="BF4449" i="7"/>
  <c r="BG4449" i="7" s="1"/>
  <c r="BH4449" i="7" s="1"/>
  <c r="BI4449" i="7"/>
  <c r="BF4450" i="7"/>
  <c r="BG4450" i="7" s="1"/>
  <c r="BH4450" i="7" s="1"/>
  <c r="BI4450" i="7"/>
  <c r="BF4451" i="7"/>
  <c r="BG4451" i="7" s="1"/>
  <c r="BH4451" i="7" s="1"/>
  <c r="BI4451" i="7"/>
  <c r="BF4452" i="7"/>
  <c r="BG4452" i="7" s="1"/>
  <c r="BH4452" i="7" s="1"/>
  <c r="BI4452" i="7"/>
  <c r="BF4453" i="7"/>
  <c r="BG4453" i="7" s="1"/>
  <c r="BH4453" i="7" s="1"/>
  <c r="BI4453" i="7"/>
  <c r="BF4454" i="7"/>
  <c r="BG4454" i="7" s="1"/>
  <c r="BH4454" i="7" s="1"/>
  <c r="BI4454" i="7"/>
  <c r="BF4455" i="7"/>
  <c r="BG4455" i="7" s="1"/>
  <c r="BH4455" i="7" s="1"/>
  <c r="BI4455" i="7"/>
  <c r="BF4456" i="7"/>
  <c r="BG4456" i="7" s="1"/>
  <c r="BH4456" i="7" s="1"/>
  <c r="BI4456" i="7"/>
  <c r="BF4457" i="7"/>
  <c r="BG4457" i="7" s="1"/>
  <c r="BH4457" i="7" s="1"/>
  <c r="BI4457" i="7"/>
  <c r="BF4458" i="7"/>
  <c r="BG4458" i="7" s="1"/>
  <c r="BH4458" i="7" s="1"/>
  <c r="BI4458" i="7"/>
  <c r="BF4459" i="7"/>
  <c r="BG4459" i="7" s="1"/>
  <c r="BH4459" i="7" s="1"/>
  <c r="BI4459" i="7"/>
  <c r="BF4460" i="7"/>
  <c r="BG4460" i="7" s="1"/>
  <c r="BH4460" i="7" s="1"/>
  <c r="BI4460" i="7"/>
  <c r="BF4461" i="7"/>
  <c r="BG4461" i="7" s="1"/>
  <c r="BH4461" i="7" s="1"/>
  <c r="BI4461" i="7"/>
  <c r="BF4462" i="7"/>
  <c r="BG4462" i="7" s="1"/>
  <c r="BH4462" i="7" s="1"/>
  <c r="BI4462" i="7"/>
  <c r="BF4463" i="7"/>
  <c r="BG4463" i="7" s="1"/>
  <c r="BH4463" i="7" s="1"/>
  <c r="BI4463" i="7"/>
  <c r="BF4464" i="7"/>
  <c r="BG4464" i="7" s="1"/>
  <c r="BH4464" i="7" s="1"/>
  <c r="BI4464" i="7"/>
  <c r="BF4465" i="7"/>
  <c r="BG4465" i="7" s="1"/>
  <c r="BH4465" i="7" s="1"/>
  <c r="BI4465" i="7"/>
  <c r="BF4466" i="7"/>
  <c r="BG4466" i="7" s="1"/>
  <c r="BH4466" i="7" s="1"/>
  <c r="BI4466" i="7"/>
  <c r="BF4467" i="7"/>
  <c r="BG4467" i="7" s="1"/>
  <c r="BH4467" i="7" s="1"/>
  <c r="BI4467" i="7"/>
  <c r="BF4468" i="7"/>
  <c r="BG4468" i="7" s="1"/>
  <c r="BH4468" i="7" s="1"/>
  <c r="BI4468" i="7"/>
  <c r="BF4469" i="7"/>
  <c r="BG4469" i="7" s="1"/>
  <c r="BH4469" i="7" s="1"/>
  <c r="BI4469" i="7"/>
  <c r="BF4470" i="7"/>
  <c r="BG4470" i="7" s="1"/>
  <c r="BH4470" i="7" s="1"/>
  <c r="BI4470" i="7"/>
  <c r="BF4471" i="7"/>
  <c r="BG4471" i="7" s="1"/>
  <c r="BH4471" i="7" s="1"/>
  <c r="BI4471" i="7"/>
  <c r="BF4472" i="7"/>
  <c r="BG4472" i="7" s="1"/>
  <c r="BH4472" i="7" s="1"/>
  <c r="BI4472" i="7"/>
  <c r="BF4473" i="7"/>
  <c r="BG4473" i="7" s="1"/>
  <c r="BH4473" i="7" s="1"/>
  <c r="BI4473" i="7"/>
  <c r="BF4474" i="7"/>
  <c r="BG4474" i="7" s="1"/>
  <c r="BH4474" i="7" s="1"/>
  <c r="BI4474" i="7"/>
  <c r="BF4475" i="7"/>
  <c r="BG4475" i="7" s="1"/>
  <c r="BH4475" i="7" s="1"/>
  <c r="BI4475" i="7"/>
  <c r="BF4476" i="7"/>
  <c r="BG4476" i="7" s="1"/>
  <c r="BH4476" i="7" s="1"/>
  <c r="BI4476" i="7"/>
  <c r="BF4477" i="7"/>
  <c r="BG4477" i="7" s="1"/>
  <c r="BH4477" i="7" s="1"/>
  <c r="BI4477" i="7"/>
  <c r="BF4478" i="7"/>
  <c r="BG4478" i="7" s="1"/>
  <c r="BH4478" i="7" s="1"/>
  <c r="BI4478" i="7"/>
  <c r="BF4479" i="7"/>
  <c r="BG4479" i="7" s="1"/>
  <c r="BH4479" i="7" s="1"/>
  <c r="BI4479" i="7"/>
  <c r="BF4480" i="7"/>
  <c r="BG4480" i="7" s="1"/>
  <c r="BH4480" i="7" s="1"/>
  <c r="BI4480" i="7"/>
  <c r="BF4481" i="7"/>
  <c r="BG4481" i="7" s="1"/>
  <c r="BH4481" i="7" s="1"/>
  <c r="BI4481" i="7"/>
  <c r="BF4482" i="7"/>
  <c r="BG4482" i="7" s="1"/>
  <c r="BH4482" i="7" s="1"/>
  <c r="BI4482" i="7"/>
  <c r="BF4483" i="7"/>
  <c r="BG4483" i="7" s="1"/>
  <c r="BH4483" i="7" s="1"/>
  <c r="BI4483" i="7"/>
  <c r="BF4484" i="7"/>
  <c r="BG4484" i="7" s="1"/>
  <c r="BH4484" i="7" s="1"/>
  <c r="BI4484" i="7"/>
  <c r="BF4485" i="7"/>
  <c r="BG4485" i="7" s="1"/>
  <c r="BH4485" i="7" s="1"/>
  <c r="BI4485" i="7"/>
  <c r="BF4486" i="7"/>
  <c r="BG4486" i="7" s="1"/>
  <c r="BH4486" i="7" s="1"/>
  <c r="BI4486" i="7"/>
  <c r="BF4487" i="7"/>
  <c r="BG4487" i="7" s="1"/>
  <c r="BH4487" i="7" s="1"/>
  <c r="BI4487" i="7"/>
  <c r="BF4488" i="7"/>
  <c r="BG4488" i="7" s="1"/>
  <c r="BH4488" i="7" s="1"/>
  <c r="BI4488" i="7"/>
  <c r="BF4489" i="7"/>
  <c r="BG4489" i="7" s="1"/>
  <c r="BH4489" i="7" s="1"/>
  <c r="BI4489" i="7"/>
  <c r="BF4490" i="7"/>
  <c r="BG4490" i="7" s="1"/>
  <c r="BH4490" i="7" s="1"/>
  <c r="BI4490" i="7"/>
  <c r="BF4491" i="7"/>
  <c r="BG4491" i="7" s="1"/>
  <c r="BH4491" i="7" s="1"/>
  <c r="BI4491" i="7"/>
  <c r="BF4492" i="7"/>
  <c r="BG4492" i="7" s="1"/>
  <c r="BH4492" i="7" s="1"/>
  <c r="BI4492" i="7"/>
  <c r="BF4493" i="7"/>
  <c r="BG4493" i="7" s="1"/>
  <c r="BH4493" i="7" s="1"/>
  <c r="BI4493" i="7"/>
  <c r="BF4494" i="7"/>
  <c r="BG4494" i="7" s="1"/>
  <c r="BH4494" i="7" s="1"/>
  <c r="BI4494" i="7"/>
  <c r="BF4495" i="7"/>
  <c r="BG4495" i="7" s="1"/>
  <c r="BH4495" i="7" s="1"/>
  <c r="BI4495" i="7"/>
  <c r="BF4496" i="7"/>
  <c r="BG4496" i="7" s="1"/>
  <c r="BH4496" i="7" s="1"/>
  <c r="BI4496" i="7"/>
  <c r="BF4497" i="7"/>
  <c r="BG4497" i="7" s="1"/>
  <c r="BH4497" i="7" s="1"/>
  <c r="BI4497" i="7"/>
  <c r="BF4498" i="7"/>
  <c r="BG4498" i="7" s="1"/>
  <c r="BH4498" i="7" s="1"/>
  <c r="BI4498" i="7"/>
  <c r="BF4499" i="7"/>
  <c r="BG4499" i="7" s="1"/>
  <c r="BH4499" i="7" s="1"/>
  <c r="BI4499" i="7"/>
  <c r="BF4500" i="7"/>
  <c r="BG4500" i="7" s="1"/>
  <c r="BH4500" i="7" s="1"/>
  <c r="BI4500" i="7"/>
  <c r="BF4501" i="7"/>
  <c r="BG4501" i="7" s="1"/>
  <c r="BH4501" i="7" s="1"/>
  <c r="BI4501" i="7"/>
  <c r="BF4502" i="7"/>
  <c r="BG4502" i="7" s="1"/>
  <c r="BH4502" i="7" s="1"/>
  <c r="BI4502" i="7"/>
  <c r="BF4503" i="7"/>
  <c r="BG4503" i="7" s="1"/>
  <c r="BH4503" i="7" s="1"/>
  <c r="BI4503" i="7"/>
  <c r="BF4504" i="7"/>
  <c r="BG4504" i="7" s="1"/>
  <c r="BH4504" i="7" s="1"/>
  <c r="BI4504" i="7"/>
  <c r="BF4505" i="7"/>
  <c r="BG4505" i="7" s="1"/>
  <c r="BH4505" i="7" s="1"/>
  <c r="BI4505" i="7"/>
  <c r="BF4506" i="7"/>
  <c r="BG4506" i="7" s="1"/>
  <c r="BH4506" i="7" s="1"/>
  <c r="BI4506" i="7"/>
  <c r="BF4507" i="7"/>
  <c r="BG4507" i="7" s="1"/>
  <c r="BH4507" i="7" s="1"/>
  <c r="BI4507" i="7"/>
  <c r="BF4508" i="7"/>
  <c r="BG4508" i="7" s="1"/>
  <c r="BH4508" i="7" s="1"/>
  <c r="BI4508" i="7"/>
  <c r="BF4509" i="7"/>
  <c r="BG4509" i="7" s="1"/>
  <c r="BH4509" i="7" s="1"/>
  <c r="BI4509" i="7"/>
  <c r="BF4510" i="7"/>
  <c r="BG4510" i="7" s="1"/>
  <c r="BH4510" i="7" s="1"/>
  <c r="BI4510" i="7"/>
  <c r="BF4511" i="7"/>
  <c r="BG4511" i="7" s="1"/>
  <c r="BH4511" i="7" s="1"/>
  <c r="BI4511" i="7"/>
  <c r="BF4512" i="7"/>
  <c r="BG4512" i="7" s="1"/>
  <c r="BH4512" i="7" s="1"/>
  <c r="BI4512" i="7"/>
  <c r="BF4513" i="7"/>
  <c r="BG4513" i="7" s="1"/>
  <c r="BH4513" i="7" s="1"/>
  <c r="BI4513" i="7"/>
  <c r="BF4514" i="7"/>
  <c r="BG4514" i="7" s="1"/>
  <c r="BH4514" i="7" s="1"/>
  <c r="BI4514" i="7"/>
  <c r="BF4515" i="7"/>
  <c r="BG4515" i="7" s="1"/>
  <c r="BH4515" i="7" s="1"/>
  <c r="BI4515" i="7"/>
  <c r="BF4516" i="7"/>
  <c r="BG4516" i="7" s="1"/>
  <c r="BH4516" i="7" s="1"/>
  <c r="BI4516" i="7"/>
  <c r="BF4517" i="7"/>
  <c r="BG4517" i="7" s="1"/>
  <c r="BH4517" i="7" s="1"/>
  <c r="BI4517" i="7"/>
  <c r="BF4518" i="7"/>
  <c r="BG4518" i="7" s="1"/>
  <c r="BH4518" i="7" s="1"/>
  <c r="BI4518" i="7"/>
  <c r="BF4519" i="7"/>
  <c r="BG4519" i="7" s="1"/>
  <c r="BH4519" i="7" s="1"/>
  <c r="BI4519" i="7"/>
  <c r="BF4520" i="7"/>
  <c r="BG4520" i="7" s="1"/>
  <c r="BH4520" i="7" s="1"/>
  <c r="BI4520" i="7"/>
  <c r="BF4521" i="7"/>
  <c r="BG4521" i="7" s="1"/>
  <c r="BH4521" i="7" s="1"/>
  <c r="BI4521" i="7"/>
  <c r="BF4522" i="7"/>
  <c r="BG4522" i="7" s="1"/>
  <c r="BH4522" i="7" s="1"/>
  <c r="BI4522" i="7"/>
  <c r="BF4523" i="7"/>
  <c r="BG4523" i="7" s="1"/>
  <c r="BH4523" i="7" s="1"/>
  <c r="BI4523" i="7"/>
  <c r="BF4524" i="7"/>
  <c r="BG4524" i="7" s="1"/>
  <c r="BH4524" i="7" s="1"/>
  <c r="BI4524" i="7"/>
  <c r="BF4525" i="7"/>
  <c r="BG4525" i="7" s="1"/>
  <c r="BH4525" i="7" s="1"/>
  <c r="BI4525" i="7"/>
  <c r="BF4526" i="7"/>
  <c r="BG4526" i="7" s="1"/>
  <c r="BH4526" i="7" s="1"/>
  <c r="BI4526" i="7"/>
  <c r="BF4527" i="7"/>
  <c r="BG4527" i="7" s="1"/>
  <c r="BH4527" i="7" s="1"/>
  <c r="BI4527" i="7"/>
  <c r="BF4528" i="7"/>
  <c r="BG4528" i="7" s="1"/>
  <c r="BH4528" i="7" s="1"/>
  <c r="BI4528" i="7"/>
  <c r="BF4529" i="7"/>
  <c r="BG4529" i="7" s="1"/>
  <c r="BH4529" i="7" s="1"/>
  <c r="BI4529" i="7"/>
  <c r="BF4530" i="7"/>
  <c r="BG4530" i="7" s="1"/>
  <c r="BH4530" i="7" s="1"/>
  <c r="BI4530" i="7"/>
  <c r="BF4531" i="7"/>
  <c r="BG4531" i="7" s="1"/>
  <c r="BH4531" i="7" s="1"/>
  <c r="BI4531" i="7"/>
  <c r="BF4532" i="7"/>
  <c r="BG4532" i="7" s="1"/>
  <c r="BH4532" i="7" s="1"/>
  <c r="BI4532" i="7"/>
  <c r="BF4533" i="7"/>
  <c r="BG4533" i="7" s="1"/>
  <c r="BH4533" i="7" s="1"/>
  <c r="BI4533" i="7"/>
  <c r="BF4534" i="7"/>
  <c r="BG4534" i="7" s="1"/>
  <c r="BH4534" i="7" s="1"/>
  <c r="BI4534" i="7"/>
  <c r="BF4535" i="7"/>
  <c r="BG4535" i="7" s="1"/>
  <c r="BH4535" i="7" s="1"/>
  <c r="BI4535" i="7"/>
  <c r="BF4536" i="7"/>
  <c r="BG4536" i="7" s="1"/>
  <c r="BH4536" i="7" s="1"/>
  <c r="BI4536" i="7"/>
  <c r="BF4537" i="7"/>
  <c r="BG4537" i="7" s="1"/>
  <c r="BH4537" i="7" s="1"/>
  <c r="BI4537" i="7"/>
  <c r="BF4538" i="7"/>
  <c r="BG4538" i="7" s="1"/>
  <c r="BH4538" i="7" s="1"/>
  <c r="BI4538" i="7"/>
  <c r="BF4539" i="7"/>
  <c r="BG4539" i="7" s="1"/>
  <c r="BH4539" i="7" s="1"/>
  <c r="BI4539" i="7"/>
  <c r="BF4540" i="7"/>
  <c r="BG4540" i="7" s="1"/>
  <c r="BH4540" i="7" s="1"/>
  <c r="BI4540" i="7"/>
  <c r="BF4541" i="7"/>
  <c r="BG4541" i="7" s="1"/>
  <c r="BH4541" i="7" s="1"/>
  <c r="BI4541" i="7"/>
  <c r="BF4542" i="7"/>
  <c r="BG4542" i="7" s="1"/>
  <c r="BH4542" i="7" s="1"/>
  <c r="BI4542" i="7"/>
  <c r="BF4543" i="7"/>
  <c r="BG4543" i="7" s="1"/>
  <c r="BH4543" i="7" s="1"/>
  <c r="BI4543" i="7"/>
  <c r="BF4544" i="7"/>
  <c r="BG4544" i="7" s="1"/>
  <c r="BH4544" i="7" s="1"/>
  <c r="BI4544" i="7"/>
  <c r="BF4545" i="7"/>
  <c r="BG4545" i="7" s="1"/>
  <c r="BH4545" i="7" s="1"/>
  <c r="BI4545" i="7"/>
  <c r="BF4546" i="7"/>
  <c r="BG4546" i="7" s="1"/>
  <c r="BH4546" i="7" s="1"/>
  <c r="BI4546" i="7"/>
  <c r="BF4547" i="7"/>
  <c r="BG4547" i="7" s="1"/>
  <c r="BH4547" i="7" s="1"/>
  <c r="BI4547" i="7"/>
  <c r="BF4548" i="7"/>
  <c r="BG4548" i="7" s="1"/>
  <c r="BH4548" i="7" s="1"/>
  <c r="BI4548" i="7"/>
  <c r="BF4549" i="7"/>
  <c r="BG4549" i="7" s="1"/>
  <c r="BH4549" i="7" s="1"/>
  <c r="BI4549" i="7"/>
  <c r="BF4550" i="7"/>
  <c r="BG4550" i="7" s="1"/>
  <c r="BH4550" i="7" s="1"/>
  <c r="BI4550" i="7"/>
  <c r="BF4551" i="7"/>
  <c r="BG4551" i="7" s="1"/>
  <c r="BH4551" i="7" s="1"/>
  <c r="BI4551" i="7"/>
  <c r="BF4552" i="7"/>
  <c r="BG4552" i="7" s="1"/>
  <c r="BH4552" i="7" s="1"/>
  <c r="BI4552" i="7"/>
  <c r="BF4553" i="7"/>
  <c r="BG4553" i="7" s="1"/>
  <c r="BH4553" i="7" s="1"/>
  <c r="BI4553" i="7"/>
  <c r="BF4554" i="7"/>
  <c r="BG4554" i="7" s="1"/>
  <c r="BH4554" i="7" s="1"/>
  <c r="BI4554" i="7"/>
  <c r="BF4555" i="7"/>
  <c r="BG4555" i="7" s="1"/>
  <c r="BH4555" i="7" s="1"/>
  <c r="BI4555" i="7"/>
  <c r="BF4556" i="7"/>
  <c r="BG4556" i="7" s="1"/>
  <c r="BH4556" i="7" s="1"/>
  <c r="BI4556" i="7"/>
  <c r="BF4557" i="7"/>
  <c r="BG4557" i="7" s="1"/>
  <c r="BH4557" i="7" s="1"/>
  <c r="BI4557" i="7"/>
  <c r="BF4558" i="7"/>
  <c r="BG4558" i="7" s="1"/>
  <c r="BH4558" i="7" s="1"/>
  <c r="BI4558" i="7"/>
  <c r="BF4559" i="7"/>
  <c r="BG4559" i="7" s="1"/>
  <c r="BH4559" i="7" s="1"/>
  <c r="BI4559" i="7"/>
  <c r="BF4560" i="7"/>
  <c r="BG4560" i="7" s="1"/>
  <c r="BH4560" i="7" s="1"/>
  <c r="BI4560" i="7"/>
  <c r="BF4561" i="7"/>
  <c r="BG4561" i="7" s="1"/>
  <c r="BH4561" i="7" s="1"/>
  <c r="BI4561" i="7"/>
  <c r="BF4562" i="7"/>
  <c r="BG4562" i="7" s="1"/>
  <c r="BH4562" i="7" s="1"/>
  <c r="BI4562" i="7"/>
  <c r="BF4563" i="7"/>
  <c r="BG4563" i="7" s="1"/>
  <c r="BH4563" i="7" s="1"/>
  <c r="BI4563" i="7"/>
  <c r="BF4564" i="7"/>
  <c r="BG4564" i="7" s="1"/>
  <c r="BH4564" i="7" s="1"/>
  <c r="BI4564" i="7"/>
  <c r="BF4565" i="7"/>
  <c r="BG4565" i="7" s="1"/>
  <c r="BH4565" i="7" s="1"/>
  <c r="BI4565" i="7"/>
  <c r="BF4566" i="7"/>
  <c r="BG4566" i="7" s="1"/>
  <c r="BH4566" i="7" s="1"/>
  <c r="BI4566" i="7"/>
  <c r="BF4567" i="7"/>
  <c r="BG4567" i="7" s="1"/>
  <c r="BH4567" i="7" s="1"/>
  <c r="BI4567" i="7"/>
  <c r="BF4568" i="7"/>
  <c r="BG4568" i="7" s="1"/>
  <c r="BH4568" i="7" s="1"/>
  <c r="BI4568" i="7"/>
  <c r="BF4569" i="7"/>
  <c r="BG4569" i="7" s="1"/>
  <c r="BH4569" i="7" s="1"/>
  <c r="BI4569" i="7"/>
  <c r="BF4570" i="7"/>
  <c r="BG4570" i="7" s="1"/>
  <c r="BH4570" i="7" s="1"/>
  <c r="BI4570" i="7"/>
  <c r="BF4571" i="7"/>
  <c r="BG4571" i="7" s="1"/>
  <c r="BH4571" i="7" s="1"/>
  <c r="BI4571" i="7"/>
  <c r="BF4572" i="7"/>
  <c r="BG4572" i="7" s="1"/>
  <c r="BH4572" i="7" s="1"/>
  <c r="BI4572" i="7"/>
  <c r="BF4573" i="7"/>
  <c r="BG4573" i="7" s="1"/>
  <c r="BH4573" i="7" s="1"/>
  <c r="BI4573" i="7"/>
  <c r="BF4574" i="7"/>
  <c r="BG4574" i="7" s="1"/>
  <c r="BH4574" i="7" s="1"/>
  <c r="BI4574" i="7"/>
  <c r="BF4575" i="7"/>
  <c r="BG4575" i="7" s="1"/>
  <c r="BH4575" i="7" s="1"/>
  <c r="BI4575" i="7"/>
  <c r="BF4576" i="7"/>
  <c r="BG4576" i="7" s="1"/>
  <c r="BH4576" i="7" s="1"/>
  <c r="BI4576" i="7"/>
  <c r="BF4577" i="7"/>
  <c r="BG4577" i="7" s="1"/>
  <c r="BH4577" i="7" s="1"/>
  <c r="BI4577" i="7"/>
  <c r="BF4578" i="7"/>
  <c r="BG4578" i="7" s="1"/>
  <c r="BH4578" i="7" s="1"/>
  <c r="BI4578" i="7"/>
  <c r="BF4579" i="7"/>
  <c r="BG4579" i="7" s="1"/>
  <c r="BH4579" i="7" s="1"/>
  <c r="BI4579" i="7"/>
  <c r="BF4580" i="7"/>
  <c r="BG4580" i="7" s="1"/>
  <c r="BH4580" i="7" s="1"/>
  <c r="BI4580" i="7"/>
  <c r="BF4581" i="7"/>
  <c r="BG4581" i="7" s="1"/>
  <c r="BH4581" i="7" s="1"/>
  <c r="BI4581" i="7"/>
  <c r="BF4582" i="7"/>
  <c r="BG4582" i="7" s="1"/>
  <c r="BH4582" i="7" s="1"/>
  <c r="BI4582" i="7"/>
  <c r="BF4583" i="7"/>
  <c r="BG4583" i="7" s="1"/>
  <c r="BH4583" i="7" s="1"/>
  <c r="BI4583" i="7"/>
  <c r="BF4584" i="7"/>
  <c r="BG4584" i="7" s="1"/>
  <c r="BH4584" i="7" s="1"/>
  <c r="BI4584" i="7"/>
  <c r="BF4585" i="7"/>
  <c r="BG4585" i="7" s="1"/>
  <c r="BH4585" i="7" s="1"/>
  <c r="BI4585" i="7"/>
  <c r="BF4586" i="7"/>
  <c r="BG4586" i="7" s="1"/>
  <c r="BH4586" i="7" s="1"/>
  <c r="BI4586" i="7"/>
  <c r="BF4587" i="7"/>
  <c r="BG4587" i="7" s="1"/>
  <c r="BH4587" i="7" s="1"/>
  <c r="BI4587" i="7"/>
  <c r="BF4588" i="7"/>
  <c r="BG4588" i="7" s="1"/>
  <c r="BH4588" i="7" s="1"/>
  <c r="BI4588" i="7"/>
  <c r="BF4589" i="7"/>
  <c r="BG4589" i="7" s="1"/>
  <c r="BH4589" i="7" s="1"/>
  <c r="BI4589" i="7"/>
  <c r="BF4590" i="7"/>
  <c r="BG4590" i="7" s="1"/>
  <c r="BH4590" i="7" s="1"/>
  <c r="BI4590" i="7"/>
  <c r="BF4591" i="7"/>
  <c r="BG4591" i="7" s="1"/>
  <c r="BH4591" i="7" s="1"/>
  <c r="BI4591" i="7"/>
  <c r="BF4592" i="7"/>
  <c r="BG4592" i="7" s="1"/>
  <c r="BH4592" i="7" s="1"/>
  <c r="BI4592" i="7"/>
  <c r="BF4593" i="7"/>
  <c r="BG4593" i="7" s="1"/>
  <c r="BH4593" i="7" s="1"/>
  <c r="BI4593" i="7"/>
  <c r="BF4594" i="7"/>
  <c r="BG4594" i="7" s="1"/>
  <c r="BH4594" i="7" s="1"/>
  <c r="BI4594" i="7"/>
  <c r="BF4595" i="7"/>
  <c r="BG4595" i="7" s="1"/>
  <c r="BH4595" i="7" s="1"/>
  <c r="BI4595" i="7"/>
  <c r="BF4596" i="7"/>
  <c r="BG4596" i="7" s="1"/>
  <c r="BH4596" i="7" s="1"/>
  <c r="BI4596" i="7"/>
  <c r="BF4597" i="7"/>
  <c r="BG4597" i="7" s="1"/>
  <c r="BH4597" i="7" s="1"/>
  <c r="BI4597" i="7"/>
  <c r="BF4598" i="7"/>
  <c r="BG4598" i="7" s="1"/>
  <c r="BH4598" i="7" s="1"/>
  <c r="BI4598" i="7"/>
  <c r="BF4599" i="7"/>
  <c r="BG4599" i="7" s="1"/>
  <c r="BH4599" i="7" s="1"/>
  <c r="BI4599" i="7"/>
  <c r="BF4600" i="7"/>
  <c r="BG4600" i="7" s="1"/>
  <c r="BH4600" i="7" s="1"/>
  <c r="BI4600" i="7"/>
  <c r="BF4601" i="7"/>
  <c r="BG4601" i="7" s="1"/>
  <c r="BH4601" i="7" s="1"/>
  <c r="BI4601" i="7"/>
  <c r="BF4602" i="7"/>
  <c r="BG4602" i="7" s="1"/>
  <c r="BH4602" i="7" s="1"/>
  <c r="BI4602" i="7"/>
  <c r="BF4603" i="7"/>
  <c r="BG4603" i="7" s="1"/>
  <c r="BH4603" i="7" s="1"/>
  <c r="BI4603" i="7"/>
  <c r="BF4604" i="7"/>
  <c r="BG4604" i="7" s="1"/>
  <c r="BH4604" i="7" s="1"/>
  <c r="BI4604" i="7"/>
  <c r="BF4605" i="7"/>
  <c r="BG4605" i="7" s="1"/>
  <c r="BH4605" i="7" s="1"/>
  <c r="BI4605" i="7"/>
  <c r="BF4606" i="7"/>
  <c r="BG4606" i="7" s="1"/>
  <c r="BH4606" i="7" s="1"/>
  <c r="BI4606" i="7"/>
  <c r="BF4607" i="7"/>
  <c r="BG4607" i="7" s="1"/>
  <c r="BH4607" i="7" s="1"/>
  <c r="BI4607" i="7"/>
  <c r="BF4608" i="7"/>
  <c r="BG4608" i="7" s="1"/>
  <c r="BH4608" i="7" s="1"/>
  <c r="BI4608" i="7"/>
  <c r="BF4609" i="7"/>
  <c r="BG4609" i="7" s="1"/>
  <c r="BH4609" i="7" s="1"/>
  <c r="BI4609" i="7"/>
  <c r="BF4610" i="7"/>
  <c r="BG4610" i="7" s="1"/>
  <c r="BH4610" i="7" s="1"/>
  <c r="BI4610" i="7"/>
  <c r="BF4611" i="7"/>
  <c r="BG4611" i="7" s="1"/>
  <c r="BH4611" i="7" s="1"/>
  <c r="BI4611" i="7"/>
  <c r="BF4612" i="7"/>
  <c r="BG4612" i="7" s="1"/>
  <c r="BH4612" i="7" s="1"/>
  <c r="BI4612" i="7"/>
  <c r="BF4613" i="7"/>
  <c r="BG4613" i="7" s="1"/>
  <c r="BH4613" i="7" s="1"/>
  <c r="BI4613" i="7"/>
  <c r="BF4614" i="7"/>
  <c r="BG4614" i="7" s="1"/>
  <c r="BH4614" i="7" s="1"/>
  <c r="BI4614" i="7"/>
  <c r="BF4615" i="7"/>
  <c r="BG4615" i="7" s="1"/>
  <c r="BH4615" i="7" s="1"/>
  <c r="BI4615" i="7"/>
  <c r="BF4616" i="7"/>
  <c r="BG4616" i="7" s="1"/>
  <c r="BH4616" i="7" s="1"/>
  <c r="BI4616" i="7"/>
  <c r="BF4617" i="7"/>
  <c r="BG4617" i="7" s="1"/>
  <c r="BH4617" i="7" s="1"/>
  <c r="BI4617" i="7"/>
  <c r="BF4618" i="7"/>
  <c r="BG4618" i="7" s="1"/>
  <c r="BH4618" i="7" s="1"/>
  <c r="BI4618" i="7"/>
  <c r="BF4619" i="7"/>
  <c r="BG4619" i="7" s="1"/>
  <c r="BH4619" i="7" s="1"/>
  <c r="BI4619" i="7"/>
  <c r="BF4620" i="7"/>
  <c r="BG4620" i="7" s="1"/>
  <c r="BH4620" i="7" s="1"/>
  <c r="BI4620" i="7"/>
  <c r="BF4621" i="7"/>
  <c r="BG4621" i="7" s="1"/>
  <c r="BH4621" i="7" s="1"/>
  <c r="BI4621" i="7"/>
  <c r="BF4622" i="7"/>
  <c r="BG4622" i="7" s="1"/>
  <c r="BH4622" i="7" s="1"/>
  <c r="BI4622" i="7"/>
  <c r="BF4623" i="7"/>
  <c r="BG4623" i="7" s="1"/>
  <c r="BH4623" i="7" s="1"/>
  <c r="BI4623" i="7"/>
  <c r="BF4624" i="7"/>
  <c r="BG4624" i="7" s="1"/>
  <c r="BH4624" i="7" s="1"/>
  <c r="BI4624" i="7"/>
  <c r="BF4625" i="7"/>
  <c r="BG4625" i="7" s="1"/>
  <c r="BH4625" i="7" s="1"/>
  <c r="BI4625" i="7"/>
  <c r="BF4626" i="7"/>
  <c r="BG4626" i="7" s="1"/>
  <c r="BH4626" i="7" s="1"/>
  <c r="BI4626" i="7"/>
  <c r="BF4627" i="7"/>
  <c r="BG4627" i="7" s="1"/>
  <c r="BH4627" i="7" s="1"/>
  <c r="BI4627" i="7"/>
  <c r="BF4628" i="7"/>
  <c r="BG4628" i="7" s="1"/>
  <c r="BH4628" i="7" s="1"/>
  <c r="BI4628" i="7"/>
  <c r="BF4629" i="7"/>
  <c r="BG4629" i="7" s="1"/>
  <c r="BH4629" i="7" s="1"/>
  <c r="BI4629" i="7"/>
  <c r="BF4630" i="7"/>
  <c r="BG4630" i="7" s="1"/>
  <c r="BH4630" i="7" s="1"/>
  <c r="BI4630" i="7"/>
  <c r="BF4631" i="7"/>
  <c r="BG4631" i="7" s="1"/>
  <c r="BH4631" i="7" s="1"/>
  <c r="BI4631" i="7"/>
  <c r="BF4632" i="7"/>
  <c r="BG4632" i="7" s="1"/>
  <c r="BH4632" i="7" s="1"/>
  <c r="BI4632" i="7"/>
  <c r="BF4633" i="7"/>
  <c r="BG4633" i="7" s="1"/>
  <c r="BH4633" i="7" s="1"/>
  <c r="BI4633" i="7"/>
  <c r="BF4634" i="7"/>
  <c r="BG4634" i="7" s="1"/>
  <c r="BH4634" i="7" s="1"/>
  <c r="BI4634" i="7"/>
  <c r="BF4635" i="7"/>
  <c r="BG4635" i="7" s="1"/>
  <c r="BH4635" i="7" s="1"/>
  <c r="BI4635" i="7"/>
  <c r="BF4636" i="7"/>
  <c r="BG4636" i="7" s="1"/>
  <c r="BH4636" i="7" s="1"/>
  <c r="BI4636" i="7"/>
  <c r="BF4637" i="7"/>
  <c r="BG4637" i="7" s="1"/>
  <c r="BH4637" i="7" s="1"/>
  <c r="BI4637" i="7"/>
  <c r="BF4638" i="7"/>
  <c r="BG4638" i="7" s="1"/>
  <c r="BH4638" i="7" s="1"/>
  <c r="BI4638" i="7"/>
  <c r="BF4639" i="7"/>
  <c r="BG4639" i="7" s="1"/>
  <c r="BH4639" i="7" s="1"/>
  <c r="BI4639" i="7"/>
  <c r="BF4640" i="7"/>
  <c r="BG4640" i="7" s="1"/>
  <c r="BH4640" i="7" s="1"/>
  <c r="BI4640" i="7"/>
  <c r="BF4641" i="7"/>
  <c r="BG4641" i="7" s="1"/>
  <c r="BH4641" i="7" s="1"/>
  <c r="BI4641" i="7"/>
  <c r="BF4642" i="7"/>
  <c r="BG4642" i="7" s="1"/>
  <c r="BH4642" i="7" s="1"/>
  <c r="BI4642" i="7"/>
  <c r="BF4643" i="7"/>
  <c r="BG4643" i="7" s="1"/>
  <c r="BH4643" i="7" s="1"/>
  <c r="BI4643" i="7"/>
  <c r="BF4644" i="7"/>
  <c r="BG4644" i="7" s="1"/>
  <c r="BH4644" i="7" s="1"/>
  <c r="BI4644" i="7"/>
  <c r="BF4645" i="7"/>
  <c r="BG4645" i="7" s="1"/>
  <c r="BH4645" i="7" s="1"/>
  <c r="BI4645" i="7"/>
  <c r="BF4646" i="7"/>
  <c r="BG4646" i="7" s="1"/>
  <c r="BH4646" i="7" s="1"/>
  <c r="BI4646" i="7"/>
  <c r="BF4647" i="7"/>
  <c r="BG4647" i="7" s="1"/>
  <c r="BH4647" i="7" s="1"/>
  <c r="BI4647" i="7"/>
  <c r="BF4648" i="7"/>
  <c r="BG4648" i="7" s="1"/>
  <c r="BH4648" i="7" s="1"/>
  <c r="BI4648" i="7"/>
  <c r="BF4649" i="7"/>
  <c r="BG4649" i="7" s="1"/>
  <c r="BH4649" i="7" s="1"/>
  <c r="BI4649" i="7"/>
  <c r="BF4650" i="7"/>
  <c r="BG4650" i="7" s="1"/>
  <c r="BH4650" i="7" s="1"/>
  <c r="BI4650" i="7"/>
  <c r="BF4651" i="7"/>
  <c r="BG4651" i="7" s="1"/>
  <c r="BH4651" i="7" s="1"/>
  <c r="BI4651" i="7"/>
  <c r="BF4652" i="7"/>
  <c r="BG4652" i="7" s="1"/>
  <c r="BH4652" i="7" s="1"/>
  <c r="BI4652" i="7"/>
  <c r="BF4653" i="7"/>
  <c r="BG4653" i="7" s="1"/>
  <c r="BH4653" i="7" s="1"/>
  <c r="BI4653" i="7"/>
  <c r="BF4654" i="7"/>
  <c r="BG4654" i="7" s="1"/>
  <c r="BH4654" i="7" s="1"/>
  <c r="BI4654" i="7"/>
  <c r="BF4655" i="7"/>
  <c r="BG4655" i="7" s="1"/>
  <c r="BH4655" i="7" s="1"/>
  <c r="BI4655" i="7"/>
  <c r="BF4656" i="7"/>
  <c r="BG4656" i="7" s="1"/>
  <c r="BH4656" i="7" s="1"/>
  <c r="BI4656" i="7"/>
  <c r="BF4657" i="7"/>
  <c r="BG4657" i="7" s="1"/>
  <c r="BH4657" i="7" s="1"/>
  <c r="BI4657" i="7"/>
  <c r="BF4658" i="7"/>
  <c r="BG4658" i="7" s="1"/>
  <c r="BH4658" i="7" s="1"/>
  <c r="BI4658" i="7"/>
  <c r="BF4659" i="7"/>
  <c r="BG4659" i="7" s="1"/>
  <c r="BH4659" i="7" s="1"/>
  <c r="BI4659" i="7"/>
  <c r="BF4660" i="7"/>
  <c r="BG4660" i="7" s="1"/>
  <c r="BH4660" i="7" s="1"/>
  <c r="BI4660" i="7"/>
  <c r="BF4661" i="7"/>
  <c r="BG4661" i="7" s="1"/>
  <c r="BH4661" i="7" s="1"/>
  <c r="BI4661" i="7"/>
  <c r="BF4662" i="7"/>
  <c r="BG4662" i="7" s="1"/>
  <c r="BH4662" i="7" s="1"/>
  <c r="BI4662" i="7"/>
  <c r="BF4663" i="7"/>
  <c r="BG4663" i="7" s="1"/>
  <c r="BH4663" i="7" s="1"/>
  <c r="BI4663" i="7"/>
  <c r="BF4664" i="7"/>
  <c r="BG4664" i="7" s="1"/>
  <c r="BH4664" i="7" s="1"/>
  <c r="BI4664" i="7"/>
  <c r="BF4665" i="7"/>
  <c r="BG4665" i="7" s="1"/>
  <c r="BH4665" i="7" s="1"/>
  <c r="BI4665" i="7"/>
  <c r="BF4666" i="7"/>
  <c r="BG4666" i="7" s="1"/>
  <c r="BH4666" i="7" s="1"/>
  <c r="BI4666" i="7"/>
  <c r="BF4667" i="7"/>
  <c r="BG4667" i="7" s="1"/>
  <c r="BH4667" i="7" s="1"/>
  <c r="BI4667" i="7"/>
  <c r="BF4668" i="7"/>
  <c r="BG4668" i="7" s="1"/>
  <c r="BH4668" i="7" s="1"/>
  <c r="BI4668" i="7"/>
  <c r="BF4669" i="7"/>
  <c r="BG4669" i="7" s="1"/>
  <c r="BH4669" i="7" s="1"/>
  <c r="BI4669" i="7"/>
  <c r="BF4670" i="7"/>
  <c r="BG4670" i="7" s="1"/>
  <c r="BH4670" i="7" s="1"/>
  <c r="BI4670" i="7"/>
  <c r="BF4671" i="7"/>
  <c r="BG4671" i="7" s="1"/>
  <c r="BH4671" i="7" s="1"/>
  <c r="BI4671" i="7"/>
  <c r="BF4672" i="7"/>
  <c r="BG4672" i="7" s="1"/>
  <c r="BH4672" i="7" s="1"/>
  <c r="BI4672" i="7"/>
  <c r="BF4673" i="7"/>
  <c r="BG4673" i="7" s="1"/>
  <c r="BH4673" i="7" s="1"/>
  <c r="BI4673" i="7"/>
  <c r="BF4674" i="7"/>
  <c r="BG4674" i="7" s="1"/>
  <c r="BH4674" i="7" s="1"/>
  <c r="BI4674" i="7"/>
  <c r="BF4675" i="7"/>
  <c r="BG4675" i="7" s="1"/>
  <c r="BH4675" i="7" s="1"/>
  <c r="BI4675" i="7"/>
  <c r="BF4676" i="7"/>
  <c r="BG4676" i="7" s="1"/>
  <c r="BH4676" i="7" s="1"/>
  <c r="BI4676" i="7"/>
  <c r="BF4677" i="7"/>
  <c r="BG4677" i="7" s="1"/>
  <c r="BH4677" i="7" s="1"/>
  <c r="BI4677" i="7"/>
  <c r="BF4678" i="7"/>
  <c r="BG4678" i="7" s="1"/>
  <c r="BH4678" i="7" s="1"/>
  <c r="BI4678" i="7"/>
  <c r="BF4679" i="7"/>
  <c r="BG4679" i="7" s="1"/>
  <c r="BH4679" i="7" s="1"/>
  <c r="BI4679" i="7"/>
  <c r="BF4680" i="7"/>
  <c r="BG4680" i="7" s="1"/>
  <c r="BH4680" i="7" s="1"/>
  <c r="BI4680" i="7"/>
  <c r="BF4681" i="7"/>
  <c r="BG4681" i="7" s="1"/>
  <c r="BH4681" i="7" s="1"/>
  <c r="BI4681" i="7"/>
  <c r="BF4682" i="7"/>
  <c r="BG4682" i="7" s="1"/>
  <c r="BH4682" i="7" s="1"/>
  <c r="BI4682" i="7"/>
  <c r="BF4683" i="7"/>
  <c r="BG4683" i="7" s="1"/>
  <c r="BH4683" i="7" s="1"/>
  <c r="BI4683" i="7"/>
  <c r="BF4684" i="7"/>
  <c r="BG4684" i="7" s="1"/>
  <c r="BH4684" i="7" s="1"/>
  <c r="BI4684" i="7"/>
  <c r="BF4685" i="7"/>
  <c r="BG4685" i="7" s="1"/>
  <c r="BH4685" i="7" s="1"/>
  <c r="BI4685" i="7"/>
  <c r="BF4686" i="7"/>
  <c r="BG4686" i="7" s="1"/>
  <c r="BH4686" i="7" s="1"/>
  <c r="BI4686" i="7"/>
  <c r="BF4687" i="7"/>
  <c r="BG4687" i="7" s="1"/>
  <c r="BH4687" i="7" s="1"/>
  <c r="BI4687" i="7"/>
  <c r="BF4688" i="7"/>
  <c r="BG4688" i="7" s="1"/>
  <c r="BH4688" i="7" s="1"/>
  <c r="BI4688" i="7"/>
  <c r="BF4689" i="7"/>
  <c r="BG4689" i="7" s="1"/>
  <c r="BH4689" i="7" s="1"/>
  <c r="BI4689" i="7"/>
  <c r="BF4690" i="7"/>
  <c r="BG4690" i="7" s="1"/>
  <c r="BH4690" i="7" s="1"/>
  <c r="BI4690" i="7"/>
  <c r="BF4691" i="7"/>
  <c r="BG4691" i="7" s="1"/>
  <c r="BH4691" i="7" s="1"/>
  <c r="BI4691" i="7"/>
  <c r="BF4692" i="7"/>
  <c r="BG4692" i="7" s="1"/>
  <c r="BH4692" i="7" s="1"/>
  <c r="BI4692" i="7"/>
  <c r="BF4693" i="7"/>
  <c r="BG4693" i="7" s="1"/>
  <c r="BH4693" i="7" s="1"/>
  <c r="BI4693" i="7"/>
  <c r="BF4694" i="7"/>
  <c r="BG4694" i="7" s="1"/>
  <c r="BH4694" i="7" s="1"/>
  <c r="BI4694" i="7"/>
  <c r="BF4695" i="7"/>
  <c r="BG4695" i="7" s="1"/>
  <c r="BH4695" i="7" s="1"/>
  <c r="BI4695" i="7"/>
  <c r="BF4696" i="7"/>
  <c r="BG4696" i="7" s="1"/>
  <c r="BH4696" i="7" s="1"/>
  <c r="BI4696" i="7"/>
  <c r="BF4697" i="7"/>
  <c r="BG4697" i="7" s="1"/>
  <c r="BH4697" i="7" s="1"/>
  <c r="BI4697" i="7"/>
  <c r="BF4698" i="7"/>
  <c r="BG4698" i="7" s="1"/>
  <c r="BH4698" i="7" s="1"/>
  <c r="BI4698" i="7"/>
  <c r="BF4699" i="7"/>
  <c r="BG4699" i="7" s="1"/>
  <c r="BH4699" i="7" s="1"/>
  <c r="BI4699" i="7"/>
  <c r="BF4700" i="7"/>
  <c r="BG4700" i="7" s="1"/>
  <c r="BH4700" i="7" s="1"/>
  <c r="BI4700" i="7"/>
  <c r="BF4701" i="7"/>
  <c r="BG4701" i="7" s="1"/>
  <c r="BH4701" i="7" s="1"/>
  <c r="BI4701" i="7"/>
  <c r="BF4702" i="7"/>
  <c r="BG4702" i="7" s="1"/>
  <c r="BH4702" i="7" s="1"/>
  <c r="BI4702" i="7"/>
  <c r="BF4703" i="7"/>
  <c r="BG4703" i="7" s="1"/>
  <c r="BH4703" i="7" s="1"/>
  <c r="BI4703" i="7"/>
  <c r="BF4704" i="7"/>
  <c r="BG4704" i="7" s="1"/>
  <c r="BH4704" i="7" s="1"/>
  <c r="BI4704" i="7"/>
  <c r="BF4705" i="7"/>
  <c r="BG4705" i="7" s="1"/>
  <c r="BH4705" i="7" s="1"/>
  <c r="BI4705" i="7"/>
  <c r="BF4706" i="7"/>
  <c r="BG4706" i="7" s="1"/>
  <c r="BH4706" i="7" s="1"/>
  <c r="BI4706" i="7"/>
  <c r="BF4707" i="7"/>
  <c r="BG4707" i="7" s="1"/>
  <c r="BH4707" i="7" s="1"/>
  <c r="BI4707" i="7"/>
  <c r="BF4708" i="7"/>
  <c r="BG4708" i="7" s="1"/>
  <c r="BH4708" i="7" s="1"/>
  <c r="BI4708" i="7"/>
  <c r="BF4709" i="7"/>
  <c r="BG4709" i="7" s="1"/>
  <c r="BH4709" i="7" s="1"/>
  <c r="BI4709" i="7"/>
  <c r="BF4710" i="7"/>
  <c r="BG4710" i="7" s="1"/>
  <c r="BH4710" i="7" s="1"/>
  <c r="BI4710" i="7"/>
  <c r="BF4711" i="7"/>
  <c r="BG4711" i="7" s="1"/>
  <c r="BH4711" i="7" s="1"/>
  <c r="BI4711" i="7"/>
  <c r="BF4712" i="7"/>
  <c r="BG4712" i="7" s="1"/>
  <c r="BH4712" i="7" s="1"/>
  <c r="BI4712" i="7"/>
  <c r="BF4713" i="7"/>
  <c r="BG4713" i="7" s="1"/>
  <c r="BH4713" i="7" s="1"/>
  <c r="BI4713" i="7"/>
  <c r="BF4714" i="7"/>
  <c r="BG4714" i="7" s="1"/>
  <c r="BH4714" i="7" s="1"/>
  <c r="BI4714" i="7"/>
  <c r="BF4715" i="7"/>
  <c r="BG4715" i="7" s="1"/>
  <c r="BH4715" i="7" s="1"/>
  <c r="BI4715" i="7"/>
  <c r="BF4716" i="7"/>
  <c r="BG4716" i="7" s="1"/>
  <c r="BH4716" i="7" s="1"/>
  <c r="BI4716" i="7"/>
  <c r="BF4717" i="7"/>
  <c r="BG4717" i="7" s="1"/>
  <c r="BH4717" i="7" s="1"/>
  <c r="BI4717" i="7"/>
  <c r="BF4718" i="7"/>
  <c r="BG4718" i="7" s="1"/>
  <c r="BH4718" i="7" s="1"/>
  <c r="BI4718" i="7"/>
  <c r="BF4719" i="7"/>
  <c r="BG4719" i="7" s="1"/>
  <c r="BH4719" i="7" s="1"/>
  <c r="BI4719" i="7"/>
  <c r="BF4720" i="7"/>
  <c r="BG4720" i="7" s="1"/>
  <c r="BH4720" i="7" s="1"/>
  <c r="BI4720" i="7"/>
  <c r="BF4721" i="7"/>
  <c r="BG4721" i="7" s="1"/>
  <c r="BH4721" i="7" s="1"/>
  <c r="BI4721" i="7"/>
  <c r="BF4722" i="7"/>
  <c r="BG4722" i="7" s="1"/>
  <c r="BH4722" i="7" s="1"/>
  <c r="BI4722" i="7"/>
  <c r="BF4723" i="7"/>
  <c r="BG4723" i="7" s="1"/>
  <c r="BH4723" i="7" s="1"/>
  <c r="BI4723" i="7"/>
  <c r="BF4724" i="7"/>
  <c r="BG4724" i="7" s="1"/>
  <c r="BH4724" i="7" s="1"/>
  <c r="BI4724" i="7"/>
  <c r="BF4725" i="7"/>
  <c r="BG4725" i="7" s="1"/>
  <c r="BH4725" i="7" s="1"/>
  <c r="BI4725" i="7"/>
  <c r="BF4726" i="7"/>
  <c r="BG4726" i="7" s="1"/>
  <c r="BH4726" i="7" s="1"/>
  <c r="BI4726" i="7"/>
  <c r="BF4727" i="7"/>
  <c r="BG4727" i="7" s="1"/>
  <c r="BH4727" i="7" s="1"/>
  <c r="BI4727" i="7"/>
  <c r="BF4728" i="7"/>
  <c r="BG4728" i="7" s="1"/>
  <c r="BH4728" i="7" s="1"/>
  <c r="BI4728" i="7"/>
  <c r="BF4729" i="7"/>
  <c r="BG4729" i="7" s="1"/>
  <c r="BH4729" i="7" s="1"/>
  <c r="BI4729" i="7"/>
  <c r="BF4730" i="7"/>
  <c r="BG4730" i="7" s="1"/>
  <c r="BH4730" i="7" s="1"/>
  <c r="BI4730" i="7"/>
  <c r="BF4731" i="7"/>
  <c r="BG4731" i="7" s="1"/>
  <c r="BH4731" i="7" s="1"/>
  <c r="BI4731" i="7"/>
  <c r="BF4732" i="7"/>
  <c r="BG4732" i="7" s="1"/>
  <c r="BH4732" i="7" s="1"/>
  <c r="BI4732" i="7"/>
  <c r="BF4733" i="7"/>
  <c r="BG4733" i="7" s="1"/>
  <c r="BH4733" i="7" s="1"/>
  <c r="BI4733" i="7"/>
  <c r="BF4734" i="7"/>
  <c r="BG4734" i="7" s="1"/>
  <c r="BH4734" i="7" s="1"/>
  <c r="BI4734" i="7"/>
  <c r="BF4735" i="7"/>
  <c r="BG4735" i="7" s="1"/>
  <c r="BH4735" i="7" s="1"/>
  <c r="BI4735" i="7"/>
  <c r="BF4736" i="7"/>
  <c r="BG4736" i="7" s="1"/>
  <c r="BH4736" i="7" s="1"/>
  <c r="BI4736" i="7"/>
  <c r="BF4737" i="7"/>
  <c r="BG4737" i="7" s="1"/>
  <c r="BH4737" i="7" s="1"/>
  <c r="BI4737" i="7"/>
  <c r="BF4738" i="7"/>
  <c r="BG4738" i="7" s="1"/>
  <c r="BH4738" i="7" s="1"/>
  <c r="BI4738" i="7"/>
  <c r="BF4739" i="7"/>
  <c r="BG4739" i="7" s="1"/>
  <c r="BH4739" i="7" s="1"/>
  <c r="BI4739" i="7"/>
  <c r="BF4740" i="7"/>
  <c r="BG4740" i="7" s="1"/>
  <c r="BH4740" i="7" s="1"/>
  <c r="BI4740" i="7"/>
  <c r="BF4741" i="7"/>
  <c r="BG4741" i="7" s="1"/>
  <c r="BH4741" i="7" s="1"/>
  <c r="BI4741" i="7"/>
  <c r="BF4742" i="7"/>
  <c r="BG4742" i="7" s="1"/>
  <c r="BH4742" i="7" s="1"/>
  <c r="BI4742" i="7"/>
  <c r="BF4743" i="7"/>
  <c r="BG4743" i="7" s="1"/>
  <c r="BH4743" i="7" s="1"/>
  <c r="BI4743" i="7"/>
  <c r="BF4744" i="7"/>
  <c r="BG4744" i="7" s="1"/>
  <c r="BH4744" i="7" s="1"/>
  <c r="BI4744" i="7"/>
  <c r="BF4745" i="7"/>
  <c r="BG4745" i="7" s="1"/>
  <c r="BH4745" i="7" s="1"/>
  <c r="BI4745" i="7"/>
  <c r="BF4746" i="7"/>
  <c r="BG4746" i="7" s="1"/>
  <c r="BH4746" i="7" s="1"/>
  <c r="BI4746" i="7"/>
  <c r="BF4747" i="7"/>
  <c r="BG4747" i="7" s="1"/>
  <c r="BH4747" i="7" s="1"/>
  <c r="BI4747" i="7"/>
  <c r="BF4748" i="7"/>
  <c r="BG4748" i="7" s="1"/>
  <c r="BH4748" i="7" s="1"/>
  <c r="BI4748" i="7"/>
  <c r="BF4749" i="7"/>
  <c r="BG4749" i="7" s="1"/>
  <c r="BH4749" i="7" s="1"/>
  <c r="BI4749" i="7"/>
  <c r="BF4750" i="7"/>
  <c r="BG4750" i="7" s="1"/>
  <c r="BH4750" i="7" s="1"/>
  <c r="BI4750" i="7"/>
  <c r="BF4751" i="7"/>
  <c r="BG4751" i="7" s="1"/>
  <c r="BH4751" i="7" s="1"/>
  <c r="BI4751" i="7"/>
  <c r="BF4752" i="7"/>
  <c r="BG4752" i="7" s="1"/>
  <c r="BH4752" i="7" s="1"/>
  <c r="BI4752" i="7"/>
  <c r="BF4753" i="7"/>
  <c r="BG4753" i="7" s="1"/>
  <c r="BH4753" i="7" s="1"/>
  <c r="BI4753" i="7"/>
  <c r="BF4754" i="7"/>
  <c r="BG4754" i="7" s="1"/>
  <c r="BH4754" i="7" s="1"/>
  <c r="BI4754" i="7"/>
  <c r="BF4755" i="7"/>
  <c r="BG4755" i="7" s="1"/>
  <c r="BH4755" i="7" s="1"/>
  <c r="BI4755" i="7"/>
  <c r="BF4756" i="7"/>
  <c r="BG4756" i="7" s="1"/>
  <c r="BH4756" i="7" s="1"/>
  <c r="BI4756" i="7"/>
  <c r="BF4757" i="7"/>
  <c r="BG4757" i="7" s="1"/>
  <c r="BH4757" i="7" s="1"/>
  <c r="BI4757" i="7"/>
  <c r="BF4758" i="7"/>
  <c r="BG4758" i="7" s="1"/>
  <c r="BH4758" i="7" s="1"/>
  <c r="BI4758" i="7"/>
  <c r="BF4759" i="7"/>
  <c r="BG4759" i="7" s="1"/>
  <c r="BH4759" i="7" s="1"/>
  <c r="BI4759" i="7"/>
  <c r="BF4760" i="7"/>
  <c r="BG4760" i="7" s="1"/>
  <c r="BH4760" i="7" s="1"/>
  <c r="BI4760" i="7"/>
  <c r="BF4761" i="7"/>
  <c r="BG4761" i="7" s="1"/>
  <c r="BH4761" i="7" s="1"/>
  <c r="BI4761" i="7"/>
  <c r="BF4762" i="7"/>
  <c r="BG4762" i="7" s="1"/>
  <c r="BH4762" i="7" s="1"/>
  <c r="BI4762" i="7"/>
  <c r="BF4763" i="7"/>
  <c r="BG4763" i="7" s="1"/>
  <c r="BH4763" i="7" s="1"/>
  <c r="BI4763" i="7"/>
  <c r="BF4764" i="7"/>
  <c r="BG4764" i="7" s="1"/>
  <c r="BH4764" i="7" s="1"/>
  <c r="BI4764" i="7"/>
  <c r="BF4765" i="7"/>
  <c r="BG4765" i="7" s="1"/>
  <c r="BH4765" i="7" s="1"/>
  <c r="BI4765" i="7"/>
  <c r="BF4766" i="7"/>
  <c r="BG4766" i="7" s="1"/>
  <c r="BH4766" i="7" s="1"/>
  <c r="BI4766" i="7"/>
  <c r="BF4767" i="7"/>
  <c r="BG4767" i="7" s="1"/>
  <c r="BH4767" i="7" s="1"/>
  <c r="BI4767" i="7"/>
  <c r="BF4768" i="7"/>
  <c r="BG4768" i="7" s="1"/>
  <c r="BH4768" i="7" s="1"/>
  <c r="BI4768" i="7"/>
  <c r="BF4769" i="7"/>
  <c r="BG4769" i="7" s="1"/>
  <c r="BH4769" i="7" s="1"/>
  <c r="BI4769" i="7"/>
  <c r="BF4770" i="7"/>
  <c r="BG4770" i="7" s="1"/>
  <c r="BH4770" i="7" s="1"/>
  <c r="BI4770" i="7"/>
  <c r="BF4771" i="7"/>
  <c r="BG4771" i="7" s="1"/>
  <c r="BH4771" i="7" s="1"/>
  <c r="BI4771" i="7"/>
  <c r="BF4772" i="7"/>
  <c r="BG4772" i="7" s="1"/>
  <c r="BH4772" i="7" s="1"/>
  <c r="BI4772" i="7"/>
  <c r="BF4773" i="7"/>
  <c r="BG4773" i="7" s="1"/>
  <c r="BH4773" i="7" s="1"/>
  <c r="BI4773" i="7"/>
  <c r="BF4774" i="7"/>
  <c r="BG4774" i="7" s="1"/>
  <c r="BH4774" i="7" s="1"/>
  <c r="BI4774" i="7"/>
  <c r="BF4775" i="7"/>
  <c r="BG4775" i="7" s="1"/>
  <c r="BH4775" i="7" s="1"/>
  <c r="BI4775" i="7"/>
  <c r="BF4776" i="7"/>
  <c r="BG4776" i="7" s="1"/>
  <c r="BH4776" i="7" s="1"/>
  <c r="BI4776" i="7"/>
  <c r="BF4777" i="7"/>
  <c r="BG4777" i="7" s="1"/>
  <c r="BH4777" i="7" s="1"/>
  <c r="BI4777" i="7"/>
  <c r="BF4778" i="7"/>
  <c r="BG4778" i="7" s="1"/>
  <c r="BH4778" i="7" s="1"/>
  <c r="BI4778" i="7"/>
  <c r="BF4779" i="7"/>
  <c r="BG4779" i="7" s="1"/>
  <c r="BH4779" i="7" s="1"/>
  <c r="BI4779" i="7"/>
  <c r="BF4780" i="7"/>
  <c r="BG4780" i="7" s="1"/>
  <c r="BH4780" i="7" s="1"/>
  <c r="BI4780" i="7"/>
  <c r="BF4781" i="7"/>
  <c r="BG4781" i="7" s="1"/>
  <c r="BH4781" i="7" s="1"/>
  <c r="BI4781" i="7"/>
  <c r="BF4782" i="7"/>
  <c r="BG4782" i="7" s="1"/>
  <c r="BH4782" i="7" s="1"/>
  <c r="BI4782" i="7"/>
  <c r="BF4783" i="7"/>
  <c r="BG4783" i="7" s="1"/>
  <c r="BH4783" i="7" s="1"/>
  <c r="BI4783" i="7"/>
  <c r="BF4784" i="7"/>
  <c r="BG4784" i="7" s="1"/>
  <c r="BH4784" i="7" s="1"/>
  <c r="BI4784" i="7"/>
  <c r="BF4785" i="7"/>
  <c r="BG4785" i="7" s="1"/>
  <c r="BH4785" i="7" s="1"/>
  <c r="BI4785" i="7"/>
  <c r="BF4786" i="7"/>
  <c r="BG4786" i="7" s="1"/>
  <c r="BH4786" i="7" s="1"/>
  <c r="BI4786" i="7"/>
  <c r="BF4787" i="7"/>
  <c r="BG4787" i="7" s="1"/>
  <c r="BH4787" i="7" s="1"/>
  <c r="BI4787" i="7"/>
  <c r="BF4788" i="7"/>
  <c r="BG4788" i="7" s="1"/>
  <c r="BH4788" i="7" s="1"/>
  <c r="BI4788" i="7"/>
  <c r="BF4789" i="7"/>
  <c r="BG4789" i="7" s="1"/>
  <c r="BH4789" i="7" s="1"/>
  <c r="BI4789" i="7"/>
  <c r="BF4790" i="7"/>
  <c r="BG4790" i="7" s="1"/>
  <c r="BH4790" i="7" s="1"/>
  <c r="BI4790" i="7"/>
  <c r="BF4791" i="7"/>
  <c r="BG4791" i="7" s="1"/>
  <c r="BH4791" i="7" s="1"/>
  <c r="BI4791" i="7"/>
  <c r="BF4792" i="7"/>
  <c r="BG4792" i="7" s="1"/>
  <c r="BH4792" i="7" s="1"/>
  <c r="BI4792" i="7"/>
  <c r="BF4793" i="7"/>
  <c r="BG4793" i="7" s="1"/>
  <c r="BH4793" i="7" s="1"/>
  <c r="BI4793" i="7"/>
  <c r="BF4794" i="7"/>
  <c r="BG4794" i="7" s="1"/>
  <c r="BH4794" i="7" s="1"/>
  <c r="BI4794" i="7"/>
  <c r="BF4795" i="7"/>
  <c r="BG4795" i="7" s="1"/>
  <c r="BH4795" i="7" s="1"/>
  <c r="BI4795" i="7"/>
  <c r="BF4796" i="7"/>
  <c r="BG4796" i="7" s="1"/>
  <c r="BH4796" i="7" s="1"/>
  <c r="BI4796" i="7"/>
  <c r="BF4797" i="7"/>
  <c r="BG4797" i="7" s="1"/>
  <c r="BH4797" i="7" s="1"/>
  <c r="BI4797" i="7"/>
  <c r="BF4798" i="7"/>
  <c r="BG4798" i="7" s="1"/>
  <c r="BH4798" i="7" s="1"/>
  <c r="BI4798" i="7"/>
  <c r="BF4799" i="7"/>
  <c r="BG4799" i="7" s="1"/>
  <c r="BH4799" i="7" s="1"/>
  <c r="BI4799" i="7"/>
  <c r="BF4800" i="7"/>
  <c r="BG4800" i="7" s="1"/>
  <c r="BH4800" i="7" s="1"/>
  <c r="BI4800" i="7"/>
  <c r="BF4801" i="7"/>
  <c r="BG4801" i="7" s="1"/>
  <c r="BH4801" i="7" s="1"/>
  <c r="BI4801" i="7"/>
  <c r="BF4802" i="7"/>
  <c r="BG4802" i="7" s="1"/>
  <c r="BH4802" i="7" s="1"/>
  <c r="BI4802" i="7"/>
  <c r="BF4803" i="7"/>
  <c r="BG4803" i="7" s="1"/>
  <c r="BH4803" i="7" s="1"/>
  <c r="BI4803" i="7"/>
  <c r="BF4804" i="7"/>
  <c r="BG4804" i="7" s="1"/>
  <c r="BH4804" i="7" s="1"/>
  <c r="BI4804" i="7"/>
  <c r="BF4805" i="7"/>
  <c r="BG4805" i="7" s="1"/>
  <c r="BH4805" i="7" s="1"/>
  <c r="BI4805" i="7"/>
  <c r="BF4806" i="7"/>
  <c r="BG4806" i="7" s="1"/>
  <c r="BH4806" i="7" s="1"/>
  <c r="BI4806" i="7"/>
  <c r="BF4807" i="7"/>
  <c r="BG4807" i="7" s="1"/>
  <c r="BH4807" i="7" s="1"/>
  <c r="BI4807" i="7"/>
  <c r="BF4808" i="7"/>
  <c r="BG4808" i="7" s="1"/>
  <c r="BH4808" i="7" s="1"/>
  <c r="BI4808" i="7"/>
  <c r="BF4809" i="7"/>
  <c r="BG4809" i="7" s="1"/>
  <c r="BH4809" i="7" s="1"/>
  <c r="BI4809" i="7"/>
  <c r="BF4810" i="7"/>
  <c r="BG4810" i="7" s="1"/>
  <c r="BH4810" i="7" s="1"/>
  <c r="BI4810" i="7"/>
  <c r="BF4811" i="7"/>
  <c r="BG4811" i="7" s="1"/>
  <c r="BH4811" i="7" s="1"/>
  <c r="BI4811" i="7"/>
  <c r="BF4812" i="7"/>
  <c r="BG4812" i="7" s="1"/>
  <c r="BH4812" i="7" s="1"/>
  <c r="BI4812" i="7"/>
  <c r="BF4813" i="7"/>
  <c r="BG4813" i="7" s="1"/>
  <c r="BH4813" i="7" s="1"/>
  <c r="BI4813" i="7"/>
  <c r="BF4814" i="7"/>
  <c r="BG4814" i="7" s="1"/>
  <c r="BH4814" i="7" s="1"/>
  <c r="BI4814" i="7"/>
  <c r="BF4815" i="7"/>
  <c r="BG4815" i="7" s="1"/>
  <c r="BH4815" i="7" s="1"/>
  <c r="BI4815" i="7"/>
  <c r="BF4816" i="7"/>
  <c r="BG4816" i="7" s="1"/>
  <c r="BH4816" i="7" s="1"/>
  <c r="BI4816" i="7"/>
  <c r="BF4817" i="7"/>
  <c r="BG4817" i="7" s="1"/>
  <c r="BH4817" i="7" s="1"/>
  <c r="BI4817" i="7"/>
  <c r="BF4818" i="7"/>
  <c r="BG4818" i="7" s="1"/>
  <c r="BH4818" i="7" s="1"/>
  <c r="BI4818" i="7"/>
  <c r="BF4819" i="7"/>
  <c r="BG4819" i="7" s="1"/>
  <c r="BH4819" i="7" s="1"/>
  <c r="BI4819" i="7"/>
  <c r="BF4820" i="7"/>
  <c r="BG4820" i="7" s="1"/>
  <c r="BH4820" i="7" s="1"/>
  <c r="BI4820" i="7"/>
  <c r="BF4821" i="7"/>
  <c r="BG4821" i="7" s="1"/>
  <c r="BH4821" i="7" s="1"/>
  <c r="BI4821" i="7"/>
  <c r="BF4822" i="7"/>
  <c r="BG4822" i="7" s="1"/>
  <c r="BH4822" i="7" s="1"/>
  <c r="BI4822" i="7"/>
  <c r="BF4823" i="7"/>
  <c r="BG4823" i="7" s="1"/>
  <c r="BH4823" i="7" s="1"/>
  <c r="BI4823" i="7"/>
  <c r="BF4824" i="7"/>
  <c r="BG4824" i="7" s="1"/>
  <c r="BH4824" i="7" s="1"/>
  <c r="BI4824" i="7"/>
  <c r="BF4825" i="7"/>
  <c r="BG4825" i="7" s="1"/>
  <c r="BH4825" i="7" s="1"/>
  <c r="BI4825" i="7"/>
  <c r="BF4826" i="7"/>
  <c r="BG4826" i="7" s="1"/>
  <c r="BH4826" i="7" s="1"/>
  <c r="BI4826" i="7"/>
  <c r="BF4827" i="7"/>
  <c r="BG4827" i="7" s="1"/>
  <c r="BH4827" i="7" s="1"/>
  <c r="BI4827" i="7"/>
  <c r="BF4828" i="7"/>
  <c r="BG4828" i="7" s="1"/>
  <c r="BH4828" i="7" s="1"/>
  <c r="BI4828" i="7"/>
  <c r="BF2" i="7"/>
  <c r="BG2" i="7" s="1"/>
  <c r="BH2" i="7" s="1"/>
  <c r="BF3" i="7"/>
  <c r="BG3" i="7" s="1"/>
  <c r="BH3" i="7" s="1"/>
  <c r="BF4" i="7"/>
  <c r="BG4" i="7" s="1"/>
  <c r="BH4" i="7" s="1"/>
  <c r="BF5" i="7"/>
  <c r="BG5" i="7" s="1"/>
  <c r="BH5" i="7" s="1"/>
  <c r="BF6" i="7"/>
  <c r="BG6" i="7" s="1"/>
  <c r="BH6" i="7" s="1"/>
  <c r="BF7" i="7"/>
  <c r="BG7" i="7" s="1"/>
  <c r="BH7" i="7" s="1"/>
  <c r="BF8" i="7"/>
  <c r="BG8" i="7" s="1"/>
  <c r="BH8" i="7" s="1"/>
  <c r="BF9" i="7"/>
  <c r="BG9" i="7" s="1"/>
  <c r="BH9" i="7" s="1"/>
  <c r="BF10" i="7"/>
  <c r="BG10" i="7" s="1"/>
  <c r="BH10" i="7" s="1"/>
  <c r="BF11" i="7"/>
  <c r="BG11" i="7" s="1"/>
  <c r="BH11" i="7" s="1"/>
  <c r="BF12" i="7"/>
  <c r="BG12" i="7" s="1"/>
  <c r="BH12" i="7" s="1"/>
  <c r="BF13" i="7"/>
  <c r="BG13" i="7" s="1"/>
  <c r="BH13" i="7" s="1"/>
  <c r="BF14" i="7"/>
  <c r="BG14" i="7" s="1"/>
  <c r="BH14" i="7" s="1"/>
  <c r="BF15" i="7"/>
  <c r="BG15" i="7" s="1"/>
  <c r="BH15" i="7" s="1"/>
  <c r="BF16" i="7"/>
  <c r="BG16" i="7" s="1"/>
  <c r="BH16" i="7" s="1"/>
  <c r="BF17" i="7"/>
  <c r="BG17" i="7" s="1"/>
  <c r="BH17" i="7" s="1"/>
  <c r="BF18" i="7"/>
  <c r="BG18" i="7" s="1"/>
  <c r="BH18" i="7" s="1"/>
  <c r="BF19" i="7"/>
  <c r="BG19" i="7" s="1"/>
  <c r="BH19" i="7" s="1"/>
  <c r="BF20" i="7"/>
  <c r="BG20" i="7" s="1"/>
  <c r="BH20" i="7" s="1"/>
  <c r="BF21" i="7"/>
  <c r="BG21" i="7" s="1"/>
  <c r="BH21" i="7" s="1"/>
  <c r="BF22" i="7"/>
  <c r="BG22" i="7" s="1"/>
  <c r="BH22" i="7" s="1"/>
  <c r="BF23" i="7"/>
  <c r="BG23" i="7" s="1"/>
  <c r="BH23" i="7" s="1"/>
  <c r="BF24" i="7"/>
  <c r="BG24" i="7" s="1"/>
  <c r="BH24" i="7" s="1"/>
  <c r="BF25" i="7"/>
  <c r="BG25" i="7" s="1"/>
  <c r="BH25" i="7" s="1"/>
  <c r="BF26" i="7"/>
  <c r="BG26" i="7" s="1"/>
  <c r="BH26" i="7" s="1"/>
  <c r="BF27" i="7"/>
  <c r="BG27" i="7" s="1"/>
  <c r="BH27" i="7" s="1"/>
  <c r="BF28" i="7"/>
  <c r="BG28" i="7" s="1"/>
  <c r="BH28" i="7" s="1"/>
  <c r="BF29" i="7"/>
  <c r="BG29" i="7" s="1"/>
  <c r="BH29" i="7" s="1"/>
  <c r="BF30" i="7"/>
  <c r="BG30" i="7" s="1"/>
  <c r="BH30" i="7" s="1"/>
  <c r="BF31" i="7"/>
  <c r="BG31" i="7" s="1"/>
  <c r="BH31" i="7" s="1"/>
  <c r="BF32" i="7"/>
  <c r="BG32" i="7" s="1"/>
  <c r="BH32" i="7" s="1"/>
  <c r="BF33" i="7"/>
  <c r="BG33" i="7" s="1"/>
  <c r="BH33" i="7" s="1"/>
  <c r="BF34" i="7"/>
  <c r="BG34" i="7" s="1"/>
  <c r="BH34" i="7" s="1"/>
  <c r="BF35" i="7"/>
  <c r="BG35" i="7" s="1"/>
  <c r="BH35" i="7" s="1"/>
  <c r="BF36" i="7"/>
  <c r="BG36" i="7" s="1"/>
  <c r="BH36" i="7" s="1"/>
  <c r="BF37" i="7"/>
  <c r="BG37" i="7" s="1"/>
  <c r="BH37" i="7" s="1"/>
  <c r="BF38" i="7"/>
  <c r="BG38" i="7" s="1"/>
  <c r="BH38" i="7" s="1"/>
  <c r="BF39" i="7"/>
  <c r="BG39" i="7" s="1"/>
  <c r="BH39" i="7" s="1"/>
  <c r="BF40" i="7"/>
  <c r="BG40" i="7" s="1"/>
  <c r="BH40" i="7" s="1"/>
  <c r="BF41" i="7"/>
  <c r="BG41" i="7" s="1"/>
  <c r="BH41" i="7" s="1"/>
  <c r="BF42" i="7"/>
  <c r="BG42" i="7" s="1"/>
  <c r="BH42" i="7" s="1"/>
  <c r="BF43" i="7"/>
  <c r="BG43" i="7" s="1"/>
  <c r="BH43" i="7" s="1"/>
  <c r="BF44" i="7"/>
  <c r="BG44" i="7" s="1"/>
  <c r="BH44" i="7" s="1"/>
  <c r="BF45" i="7"/>
  <c r="BG45" i="7" s="1"/>
  <c r="BH45" i="7" s="1"/>
  <c r="BF46" i="7"/>
  <c r="BG46" i="7" s="1"/>
  <c r="BH46" i="7" s="1"/>
  <c r="BF47" i="7"/>
  <c r="BG47" i="7" s="1"/>
  <c r="BH47" i="7" s="1"/>
  <c r="BF48" i="7"/>
  <c r="BG48" i="7" s="1"/>
  <c r="BH48" i="7" s="1"/>
  <c r="BF49" i="7"/>
  <c r="BG49" i="7" s="1"/>
  <c r="BH49" i="7" s="1"/>
  <c r="BF50" i="7"/>
  <c r="BG50" i="7" s="1"/>
  <c r="BH50" i="7" s="1"/>
  <c r="BF51" i="7"/>
  <c r="BG51" i="7" s="1"/>
  <c r="BH51" i="7" s="1"/>
  <c r="BF52" i="7"/>
  <c r="BG52" i="7" s="1"/>
  <c r="BH52" i="7" s="1"/>
  <c r="BF53" i="7"/>
  <c r="BG53" i="7" s="1"/>
  <c r="BH53" i="7" s="1"/>
  <c r="BF54" i="7"/>
  <c r="BG54" i="7" s="1"/>
  <c r="BH54" i="7" s="1"/>
  <c r="BF55" i="7"/>
  <c r="BG55" i="7" s="1"/>
  <c r="BH55" i="7" s="1"/>
  <c r="BF56" i="7"/>
  <c r="BG56" i="7" s="1"/>
  <c r="BH56" i="7" s="1"/>
  <c r="BF57" i="7"/>
  <c r="BG57" i="7" s="1"/>
  <c r="BH57" i="7" s="1"/>
  <c r="BF58" i="7"/>
  <c r="BG58" i="7" s="1"/>
  <c r="BH58" i="7" s="1"/>
  <c r="BF59" i="7"/>
  <c r="BG59" i="7" s="1"/>
  <c r="BH59" i="7" s="1"/>
  <c r="BF60" i="7"/>
  <c r="BG60" i="7" s="1"/>
  <c r="BH60" i="7" s="1"/>
  <c r="BF61" i="7"/>
  <c r="BG61" i="7" s="1"/>
  <c r="BH61" i="7" s="1"/>
  <c r="BF62" i="7"/>
  <c r="BG62" i="7" s="1"/>
  <c r="BH62" i="7" s="1"/>
  <c r="BF63" i="7"/>
  <c r="BG63" i="7" s="1"/>
  <c r="BH63" i="7" s="1"/>
  <c r="BF64" i="7"/>
  <c r="BG64" i="7" s="1"/>
  <c r="BH64" i="7" s="1"/>
  <c r="BF65" i="7"/>
  <c r="BG65" i="7" s="1"/>
  <c r="BH65" i="7" s="1"/>
  <c r="BF66" i="7"/>
  <c r="BG66" i="7" s="1"/>
  <c r="BH66" i="7" s="1"/>
  <c r="BF67" i="7"/>
  <c r="BG67" i="7" s="1"/>
  <c r="BH67" i="7" s="1"/>
  <c r="BF68" i="7"/>
  <c r="BG68" i="7" s="1"/>
  <c r="BH68" i="7" s="1"/>
  <c r="BF69" i="7"/>
  <c r="BG69" i="7" s="1"/>
  <c r="BH69" i="7" s="1"/>
  <c r="BF70" i="7"/>
  <c r="BG70" i="7" s="1"/>
  <c r="BH70" i="7" s="1"/>
  <c r="BF71" i="7"/>
  <c r="BG71" i="7" s="1"/>
  <c r="BH71" i="7" s="1"/>
  <c r="BF72" i="7"/>
  <c r="BG72" i="7" s="1"/>
  <c r="BH72" i="7" s="1"/>
  <c r="BF73" i="7"/>
  <c r="BG73" i="7" s="1"/>
  <c r="BH73" i="7" s="1"/>
  <c r="BF74" i="7"/>
  <c r="BG74" i="7" s="1"/>
  <c r="BH74" i="7" s="1"/>
  <c r="BF75" i="7"/>
  <c r="BG75" i="7" s="1"/>
  <c r="BH75" i="7" s="1"/>
  <c r="BF76" i="7"/>
  <c r="BG76" i="7" s="1"/>
  <c r="BH76" i="7" s="1"/>
  <c r="BF77" i="7"/>
  <c r="BG77" i="7" s="1"/>
  <c r="BH77" i="7" s="1"/>
  <c r="BF78" i="7"/>
  <c r="BG78" i="7" s="1"/>
  <c r="BH78" i="7" s="1"/>
  <c r="BF79" i="7"/>
  <c r="BG79" i="7" s="1"/>
  <c r="BH79" i="7" s="1"/>
  <c r="BF80" i="7"/>
  <c r="BG80" i="7" s="1"/>
  <c r="BH80" i="7" s="1"/>
  <c r="BF81" i="7"/>
  <c r="BG81" i="7" s="1"/>
  <c r="BH81" i="7" s="1"/>
  <c r="BF82" i="7"/>
  <c r="BG82" i="7" s="1"/>
  <c r="BH82" i="7" s="1"/>
  <c r="BF83" i="7"/>
  <c r="BG83" i="7" s="1"/>
  <c r="BH83" i="7" s="1"/>
  <c r="BF84" i="7"/>
  <c r="BG84" i="7" s="1"/>
  <c r="BH84" i="7" s="1"/>
  <c r="BF85" i="7"/>
  <c r="BG85" i="7" s="1"/>
  <c r="BH85" i="7" s="1"/>
  <c r="BF86" i="7"/>
  <c r="BG86" i="7" s="1"/>
  <c r="BH86" i="7" s="1"/>
  <c r="BF87" i="7"/>
  <c r="BG87" i="7" s="1"/>
  <c r="BH87" i="7" s="1"/>
  <c r="BF88" i="7"/>
  <c r="BG88" i="7" s="1"/>
  <c r="BH88" i="7" s="1"/>
  <c r="BF89" i="7"/>
  <c r="BG89" i="7" s="1"/>
  <c r="BH89" i="7" s="1"/>
  <c r="BF90" i="7"/>
  <c r="BG90" i="7" s="1"/>
  <c r="BH90" i="7" s="1"/>
  <c r="BF91" i="7"/>
  <c r="BG91" i="7" s="1"/>
  <c r="BH91" i="7" s="1"/>
  <c r="BF92" i="7"/>
  <c r="BG92" i="7" s="1"/>
  <c r="BH92" i="7" s="1"/>
  <c r="BF93" i="7"/>
  <c r="BG93" i="7" s="1"/>
  <c r="BH93" i="7" s="1"/>
  <c r="BF94" i="7"/>
  <c r="BG94" i="7" s="1"/>
  <c r="BH94" i="7" s="1"/>
  <c r="BF95" i="7"/>
  <c r="BG95" i="7" s="1"/>
  <c r="BH95" i="7" s="1"/>
  <c r="BF96" i="7"/>
  <c r="BG96" i="7" s="1"/>
  <c r="BH96" i="7" s="1"/>
  <c r="BF97" i="7"/>
  <c r="BG97" i="7" s="1"/>
  <c r="BH97" i="7" s="1"/>
  <c r="BF98" i="7"/>
  <c r="BG98" i="7" s="1"/>
  <c r="BH98" i="7" s="1"/>
  <c r="BF99" i="7"/>
  <c r="BG99" i="7" s="1"/>
  <c r="BH99" i="7" s="1"/>
  <c r="BF100" i="7"/>
  <c r="BG100" i="7" s="1"/>
  <c r="BH100" i="7" s="1"/>
  <c r="BF101" i="7"/>
  <c r="BG101" i="7" s="1"/>
  <c r="BH101" i="7" s="1"/>
  <c r="BF102" i="7"/>
  <c r="BG102" i="7" s="1"/>
  <c r="BH102" i="7" s="1"/>
  <c r="BF103" i="7"/>
  <c r="BG103" i="7" s="1"/>
  <c r="BH103" i="7" s="1"/>
  <c r="BF104" i="7"/>
  <c r="BG104" i="7" s="1"/>
  <c r="BH104" i="7" s="1"/>
  <c r="BF105" i="7"/>
  <c r="BG105" i="7" s="1"/>
  <c r="BH105" i="7" s="1"/>
  <c r="BF106" i="7"/>
  <c r="BG106" i="7" s="1"/>
  <c r="BH106" i="7" s="1"/>
  <c r="BF107" i="7"/>
  <c r="BG107" i="7" s="1"/>
  <c r="BH107" i="7" s="1"/>
  <c r="BF108" i="7"/>
  <c r="BG108" i="7" s="1"/>
  <c r="BH108" i="7" s="1"/>
  <c r="BF109" i="7"/>
  <c r="BG109" i="7" s="1"/>
  <c r="BH109" i="7" s="1"/>
  <c r="BF110" i="7"/>
  <c r="BG110" i="7" s="1"/>
  <c r="BH110" i="7" s="1"/>
  <c r="BF111" i="7"/>
  <c r="BG111" i="7" s="1"/>
  <c r="BH111" i="7" s="1"/>
  <c r="BF112" i="7"/>
  <c r="BG112" i="7" s="1"/>
  <c r="BH112" i="7" s="1"/>
  <c r="BF113" i="7"/>
  <c r="BG113" i="7" s="1"/>
  <c r="BH113" i="7" s="1"/>
  <c r="BF114" i="7"/>
  <c r="BG114" i="7" s="1"/>
  <c r="BH114" i="7" s="1"/>
  <c r="BF115" i="7"/>
  <c r="BG115" i="7" s="1"/>
  <c r="BH115" i="7" s="1"/>
  <c r="BF116" i="7"/>
  <c r="BG116" i="7" s="1"/>
  <c r="BH116" i="7" s="1"/>
  <c r="BF117" i="7"/>
  <c r="BG117" i="7" s="1"/>
  <c r="BH117" i="7" s="1"/>
  <c r="BF118" i="7"/>
  <c r="BG118" i="7" s="1"/>
  <c r="BH118" i="7" s="1"/>
  <c r="BF119" i="7"/>
  <c r="BG119" i="7" s="1"/>
  <c r="BH119" i="7" s="1"/>
  <c r="BF120" i="7"/>
  <c r="BG120" i="7" s="1"/>
  <c r="BH120" i="7" s="1"/>
  <c r="BF121" i="7"/>
  <c r="BG121" i="7" s="1"/>
  <c r="BH121" i="7" s="1"/>
  <c r="BF122" i="7"/>
  <c r="BG122" i="7" s="1"/>
  <c r="BH122" i="7" s="1"/>
  <c r="BF123" i="7"/>
  <c r="BG123" i="7" s="1"/>
  <c r="BH123" i="7" s="1"/>
  <c r="BF124" i="7"/>
  <c r="BG124" i="7" s="1"/>
  <c r="BH124" i="7" s="1"/>
  <c r="BF125" i="7"/>
  <c r="BG125" i="7" s="1"/>
  <c r="BH125" i="7" s="1"/>
  <c r="BF126" i="7"/>
  <c r="BG126" i="7" s="1"/>
  <c r="BH126" i="7" s="1"/>
  <c r="BF127" i="7"/>
  <c r="BG127" i="7" s="1"/>
  <c r="BH127" i="7" s="1"/>
  <c r="BF128" i="7"/>
  <c r="BG128" i="7" s="1"/>
  <c r="BH128" i="7" s="1"/>
  <c r="BF129" i="7"/>
  <c r="BG129" i="7" s="1"/>
  <c r="BH129" i="7" s="1"/>
  <c r="BF130" i="7"/>
  <c r="BG130" i="7" s="1"/>
  <c r="BH130" i="7" s="1"/>
  <c r="BF131" i="7"/>
  <c r="BG131" i="7" s="1"/>
  <c r="BH131" i="7" s="1"/>
  <c r="BF132" i="7"/>
  <c r="BG132" i="7" s="1"/>
  <c r="BH132" i="7" s="1"/>
  <c r="BF133" i="7"/>
  <c r="BG133" i="7" s="1"/>
  <c r="BH133" i="7" s="1"/>
  <c r="BF134" i="7"/>
  <c r="BG134" i="7" s="1"/>
  <c r="BH134" i="7" s="1"/>
  <c r="BF135" i="7"/>
  <c r="BG135" i="7" s="1"/>
  <c r="BH135" i="7" s="1"/>
  <c r="BF136" i="7"/>
  <c r="BG136" i="7" s="1"/>
  <c r="BH136" i="7" s="1"/>
  <c r="BF137" i="7"/>
  <c r="BG137" i="7" s="1"/>
  <c r="BH137" i="7" s="1"/>
  <c r="BF138" i="7"/>
  <c r="BG138" i="7" s="1"/>
  <c r="BH138" i="7" s="1"/>
  <c r="BF139" i="7"/>
  <c r="BG139" i="7" s="1"/>
  <c r="BH139" i="7" s="1"/>
  <c r="BF140" i="7"/>
  <c r="BG140" i="7" s="1"/>
  <c r="BH140" i="7" s="1"/>
  <c r="BF141" i="7"/>
  <c r="BG141" i="7" s="1"/>
  <c r="BH141" i="7" s="1"/>
  <c r="BF142" i="7"/>
  <c r="BG142" i="7" s="1"/>
  <c r="BH142" i="7" s="1"/>
  <c r="BF143" i="7"/>
  <c r="BG143" i="7" s="1"/>
  <c r="BH143" i="7" s="1"/>
  <c r="BF144" i="7"/>
  <c r="BG144" i="7" s="1"/>
  <c r="BH144" i="7" s="1"/>
  <c r="BF145" i="7"/>
  <c r="BG145" i="7" s="1"/>
  <c r="BH145" i="7" s="1"/>
  <c r="BF146" i="7"/>
  <c r="BG146" i="7" s="1"/>
  <c r="BH146" i="7" s="1"/>
  <c r="BF147" i="7"/>
  <c r="BG147" i="7" s="1"/>
  <c r="BH147" i="7" s="1"/>
  <c r="BF148" i="7"/>
  <c r="BG148" i="7" s="1"/>
  <c r="BH148" i="7" s="1"/>
  <c r="BF149" i="7"/>
  <c r="BG149" i="7" s="1"/>
  <c r="BH149" i="7" s="1"/>
  <c r="BF150" i="7"/>
  <c r="BG150" i="7" s="1"/>
  <c r="BH150" i="7" s="1"/>
  <c r="BF151" i="7"/>
  <c r="BG151" i="7" s="1"/>
  <c r="BH151" i="7" s="1"/>
  <c r="BF152" i="7"/>
  <c r="BG152" i="7" s="1"/>
  <c r="BH152" i="7" s="1"/>
  <c r="BF153" i="7"/>
  <c r="BG153" i="7" s="1"/>
  <c r="BH153" i="7" s="1"/>
  <c r="BF154" i="7"/>
  <c r="BG154" i="7" s="1"/>
  <c r="BH154" i="7" s="1"/>
  <c r="BF155" i="7"/>
  <c r="BG155" i="7" s="1"/>
  <c r="BH155" i="7" s="1"/>
  <c r="BF156" i="7"/>
  <c r="BG156" i="7" s="1"/>
  <c r="BH156" i="7" s="1"/>
  <c r="BF157" i="7"/>
  <c r="BG157" i="7" s="1"/>
  <c r="BH157" i="7" s="1"/>
  <c r="BF158" i="7"/>
  <c r="BG158" i="7" s="1"/>
  <c r="BH158" i="7" s="1"/>
  <c r="BF159" i="7"/>
  <c r="BG159" i="7" s="1"/>
  <c r="BH159" i="7" s="1"/>
  <c r="BF160" i="7"/>
  <c r="BG160" i="7" s="1"/>
  <c r="BH160" i="7" s="1"/>
  <c r="BF161" i="7"/>
  <c r="BG161" i="7" s="1"/>
  <c r="BH161" i="7" s="1"/>
  <c r="BF162" i="7"/>
  <c r="BG162" i="7" s="1"/>
  <c r="BH162" i="7" s="1"/>
  <c r="BF163" i="7"/>
  <c r="BG163" i="7" s="1"/>
  <c r="BH163" i="7" s="1"/>
  <c r="BF164" i="7"/>
  <c r="BG164" i="7" s="1"/>
  <c r="BH164" i="7" s="1"/>
  <c r="BF165" i="7"/>
  <c r="BG165" i="7" s="1"/>
  <c r="BH165" i="7" s="1"/>
  <c r="BF166" i="7"/>
  <c r="BG166" i="7" s="1"/>
  <c r="BH166" i="7" s="1"/>
  <c r="BF167" i="7"/>
  <c r="BG167" i="7" s="1"/>
  <c r="BH167" i="7" s="1"/>
  <c r="BF168" i="7"/>
  <c r="BG168" i="7" s="1"/>
  <c r="BH168" i="7" s="1"/>
  <c r="BF169" i="7"/>
  <c r="BG169" i="7" s="1"/>
  <c r="BH169" i="7" s="1"/>
  <c r="BF170" i="7"/>
  <c r="BG170" i="7" s="1"/>
  <c r="BH170" i="7" s="1"/>
  <c r="BF171" i="7"/>
  <c r="BG171" i="7" s="1"/>
  <c r="BH171" i="7" s="1"/>
  <c r="BF172" i="7"/>
  <c r="BG172" i="7" s="1"/>
  <c r="BH172" i="7" s="1"/>
  <c r="BF173" i="7"/>
  <c r="BG173" i="7" s="1"/>
  <c r="BH173" i="7" s="1"/>
  <c r="BF174" i="7"/>
  <c r="BG174" i="7" s="1"/>
  <c r="BH174" i="7" s="1"/>
  <c r="BF175" i="7"/>
  <c r="BG175" i="7" s="1"/>
  <c r="BH175" i="7" s="1"/>
  <c r="BF176" i="7"/>
  <c r="BG176" i="7" s="1"/>
  <c r="BH176" i="7" s="1"/>
  <c r="BF177" i="7"/>
  <c r="BG177" i="7" s="1"/>
  <c r="BH177" i="7" s="1"/>
  <c r="BF178" i="7"/>
  <c r="BG178" i="7" s="1"/>
  <c r="BH178" i="7" s="1"/>
  <c r="BF179" i="7"/>
  <c r="BG179" i="7" s="1"/>
  <c r="BH179" i="7" s="1"/>
  <c r="BF180" i="7"/>
  <c r="BG180" i="7" s="1"/>
  <c r="BH180" i="7" s="1"/>
  <c r="BF181" i="7"/>
  <c r="BG181" i="7" s="1"/>
  <c r="BH181" i="7" s="1"/>
  <c r="BF182" i="7"/>
  <c r="BG182" i="7" s="1"/>
  <c r="BH182" i="7" s="1"/>
  <c r="BF183" i="7"/>
  <c r="BG183" i="7" s="1"/>
  <c r="BH183" i="7" s="1"/>
  <c r="BF184" i="7"/>
  <c r="BG184" i="7" s="1"/>
  <c r="BH184" i="7" s="1"/>
  <c r="BF185" i="7"/>
  <c r="BG185" i="7" s="1"/>
  <c r="BH185" i="7" s="1"/>
  <c r="BF186" i="7"/>
  <c r="BG186" i="7" s="1"/>
  <c r="BH186" i="7" s="1"/>
  <c r="BF187" i="7"/>
  <c r="BG187" i="7" s="1"/>
  <c r="BH187" i="7" s="1"/>
  <c r="BF188" i="7"/>
  <c r="BG188" i="7" s="1"/>
  <c r="BH188" i="7" s="1"/>
  <c r="BF189" i="7"/>
  <c r="BG189" i="7" s="1"/>
  <c r="BH189" i="7" s="1"/>
  <c r="BF190" i="7"/>
  <c r="BG190" i="7" s="1"/>
  <c r="BH190" i="7" s="1"/>
  <c r="BF191" i="7"/>
  <c r="BG191" i="7" s="1"/>
  <c r="BH191" i="7" s="1"/>
  <c r="BF192" i="7"/>
  <c r="BG192" i="7" s="1"/>
  <c r="BH192" i="7" s="1"/>
  <c r="BF193" i="7"/>
  <c r="BG193" i="7" s="1"/>
  <c r="BH193" i="7" s="1"/>
  <c r="BF194" i="7"/>
  <c r="BG194" i="7" s="1"/>
  <c r="BH194" i="7" s="1"/>
  <c r="BF195" i="7"/>
  <c r="BG195" i="7" s="1"/>
  <c r="BH195" i="7" s="1"/>
  <c r="BF196" i="7"/>
  <c r="BG196" i="7" s="1"/>
  <c r="BH196" i="7" s="1"/>
  <c r="BF197" i="7"/>
  <c r="BG197" i="7" s="1"/>
  <c r="BH197" i="7" s="1"/>
  <c r="BF198" i="7"/>
  <c r="BG198" i="7" s="1"/>
  <c r="BH198" i="7" s="1"/>
  <c r="BF199" i="7"/>
  <c r="BG199" i="7" s="1"/>
  <c r="BH199" i="7" s="1"/>
  <c r="BF200" i="7"/>
  <c r="BG200" i="7" s="1"/>
  <c r="BH200" i="7" s="1"/>
  <c r="BF201" i="7"/>
  <c r="BG201" i="7" s="1"/>
  <c r="BH201" i="7" s="1"/>
  <c r="BF202" i="7"/>
  <c r="BG202" i="7" s="1"/>
  <c r="BH202" i="7" s="1"/>
  <c r="BF203" i="7"/>
  <c r="BG203" i="7" s="1"/>
  <c r="BH203" i="7" s="1"/>
  <c r="BF204" i="7"/>
  <c r="BG204" i="7" s="1"/>
  <c r="BH204" i="7" s="1"/>
  <c r="BF205" i="7"/>
  <c r="BG205" i="7" s="1"/>
  <c r="BH205" i="7" s="1"/>
  <c r="BF206" i="7"/>
  <c r="BG206" i="7" s="1"/>
  <c r="BH206" i="7" s="1"/>
  <c r="BF207" i="7"/>
  <c r="BG207" i="7" s="1"/>
  <c r="BH207" i="7" s="1"/>
  <c r="BF208" i="7"/>
  <c r="BG208" i="7" s="1"/>
  <c r="BH208" i="7" s="1"/>
  <c r="BF209" i="7"/>
  <c r="BG209" i="7" s="1"/>
  <c r="BH209" i="7" s="1"/>
  <c r="BF210" i="7"/>
  <c r="BG210" i="7" s="1"/>
  <c r="BH210" i="7" s="1"/>
  <c r="BF211" i="7"/>
  <c r="BG211" i="7" s="1"/>
  <c r="BH211" i="7" s="1"/>
  <c r="BF212" i="7"/>
  <c r="BG212" i="7" s="1"/>
  <c r="BH212" i="7" s="1"/>
  <c r="BF213" i="7"/>
  <c r="BG213" i="7" s="1"/>
  <c r="BH213" i="7" s="1"/>
  <c r="BF214" i="7"/>
  <c r="BG214" i="7" s="1"/>
  <c r="BH214" i="7" s="1"/>
  <c r="BF215" i="7"/>
  <c r="BG215" i="7" s="1"/>
  <c r="BH215" i="7" s="1"/>
  <c r="BF216" i="7"/>
  <c r="BG216" i="7" s="1"/>
  <c r="BH216" i="7" s="1"/>
  <c r="BF217" i="7"/>
  <c r="BG217" i="7" s="1"/>
  <c r="BH217" i="7" s="1"/>
  <c r="BF218" i="7"/>
  <c r="BG218" i="7" s="1"/>
  <c r="BH218" i="7" s="1"/>
  <c r="BF219" i="7"/>
  <c r="BG219" i="7" s="1"/>
  <c r="BH219" i="7" s="1"/>
  <c r="BF220" i="7"/>
  <c r="BG220" i="7" s="1"/>
  <c r="BH220" i="7" s="1"/>
  <c r="BF221" i="7"/>
  <c r="BG221" i="7" s="1"/>
  <c r="BH221" i="7" s="1"/>
  <c r="BF222" i="7"/>
  <c r="BG222" i="7" s="1"/>
  <c r="BH222" i="7" s="1"/>
  <c r="BF223" i="7"/>
  <c r="BG223" i="7" s="1"/>
  <c r="BH223" i="7" s="1"/>
  <c r="BF224" i="7"/>
  <c r="BG224" i="7" s="1"/>
  <c r="BH224" i="7" s="1"/>
  <c r="BF225" i="7"/>
  <c r="BG225" i="7" s="1"/>
  <c r="BH225" i="7" s="1"/>
  <c r="BF226" i="7"/>
  <c r="BG226" i="7" s="1"/>
  <c r="BH226" i="7" s="1"/>
  <c r="BF227" i="7"/>
  <c r="BG227" i="7" s="1"/>
  <c r="BH227" i="7" s="1"/>
  <c r="BF228" i="7"/>
  <c r="BG228" i="7" s="1"/>
  <c r="BH228" i="7" s="1"/>
  <c r="BF229" i="7"/>
  <c r="BG229" i="7" s="1"/>
  <c r="BH229" i="7" s="1"/>
  <c r="BF230" i="7"/>
  <c r="BG230" i="7" s="1"/>
  <c r="BH230" i="7" s="1"/>
  <c r="BF231" i="7"/>
  <c r="BG231" i="7" s="1"/>
  <c r="BH231" i="7" s="1"/>
  <c r="BF232" i="7"/>
  <c r="BG232" i="7" s="1"/>
  <c r="BH232" i="7" s="1"/>
  <c r="BF233" i="7"/>
  <c r="BG233" i="7" s="1"/>
  <c r="BH233" i="7" s="1"/>
  <c r="BF234" i="7"/>
  <c r="BG234" i="7" s="1"/>
  <c r="BH234" i="7" s="1"/>
  <c r="BF235" i="7"/>
  <c r="BG235" i="7" s="1"/>
  <c r="BH235" i="7" s="1"/>
  <c r="BF236" i="7"/>
  <c r="BG236" i="7" s="1"/>
  <c r="BH236" i="7" s="1"/>
  <c r="BF237" i="7"/>
  <c r="BG237" i="7" s="1"/>
  <c r="BH237" i="7" s="1"/>
  <c r="BF238" i="7"/>
  <c r="BG238" i="7" s="1"/>
  <c r="BH238" i="7" s="1"/>
  <c r="BF239" i="7"/>
  <c r="BG239" i="7" s="1"/>
  <c r="BH239" i="7" s="1"/>
  <c r="BF240" i="7"/>
  <c r="BG240" i="7" s="1"/>
  <c r="BH240" i="7" s="1"/>
  <c r="BF241" i="7"/>
  <c r="BG241" i="7" s="1"/>
  <c r="BH241" i="7" s="1"/>
  <c r="BF242" i="7"/>
  <c r="BG242" i="7" s="1"/>
  <c r="BH242" i="7" s="1"/>
  <c r="BF243" i="7"/>
  <c r="BG243" i="7" s="1"/>
  <c r="BH243" i="7" s="1"/>
  <c r="BF244" i="7"/>
  <c r="BG244" i="7" s="1"/>
  <c r="BH244" i="7" s="1"/>
  <c r="BF245" i="7"/>
  <c r="BG245" i="7" s="1"/>
  <c r="BH245" i="7" s="1"/>
  <c r="BF246" i="7"/>
  <c r="BG246" i="7" s="1"/>
  <c r="BH246" i="7" s="1"/>
  <c r="BF247" i="7"/>
  <c r="BG247" i="7" s="1"/>
  <c r="BH247" i="7" s="1"/>
  <c r="BF248" i="7"/>
  <c r="BG248" i="7" s="1"/>
  <c r="BH248" i="7" s="1"/>
  <c r="BF249" i="7"/>
  <c r="BG249" i="7" s="1"/>
  <c r="BH249" i="7" s="1"/>
  <c r="BF250" i="7"/>
  <c r="BG250" i="7" s="1"/>
  <c r="BH250" i="7" s="1"/>
  <c r="BF251" i="7"/>
  <c r="BG251" i="7" s="1"/>
  <c r="BH251" i="7" s="1"/>
  <c r="BF252" i="7"/>
  <c r="BG252" i="7" s="1"/>
  <c r="BH252" i="7" s="1"/>
  <c r="BF253" i="7"/>
  <c r="BG253" i="7" s="1"/>
  <c r="BH253" i="7" s="1"/>
  <c r="BF254" i="7"/>
  <c r="BG254" i="7" s="1"/>
  <c r="BH254" i="7" s="1"/>
  <c r="BF255" i="7"/>
  <c r="BG255" i="7" s="1"/>
  <c r="BH255" i="7" s="1"/>
  <c r="BF256" i="7"/>
  <c r="BG256" i="7" s="1"/>
  <c r="BH256" i="7" s="1"/>
  <c r="BF257" i="7"/>
  <c r="BG257" i="7" s="1"/>
  <c r="BH257" i="7" s="1"/>
  <c r="BF258" i="7"/>
  <c r="BG258" i="7" s="1"/>
  <c r="BH258" i="7" s="1"/>
  <c r="BF259" i="7"/>
  <c r="BG259" i="7" s="1"/>
  <c r="BH259" i="7" s="1"/>
  <c r="BF260" i="7"/>
  <c r="BG260" i="7" s="1"/>
  <c r="BH260" i="7" s="1"/>
  <c r="BF261" i="7"/>
  <c r="BG261" i="7" s="1"/>
  <c r="BH261" i="7" s="1"/>
  <c r="BF262" i="7"/>
  <c r="BG262" i="7" s="1"/>
  <c r="BH262" i="7" s="1"/>
  <c r="BF263" i="7"/>
  <c r="BG263" i="7" s="1"/>
  <c r="BH263" i="7" s="1"/>
  <c r="BF264" i="7"/>
  <c r="BG264" i="7" s="1"/>
  <c r="BH264" i="7" s="1"/>
  <c r="BF265" i="7"/>
  <c r="BG265" i="7" s="1"/>
  <c r="BH265" i="7" s="1"/>
  <c r="BF266" i="7"/>
  <c r="BG266" i="7" s="1"/>
  <c r="BH266" i="7" s="1"/>
  <c r="BF267" i="7"/>
  <c r="BG267" i="7" s="1"/>
  <c r="BH267" i="7" s="1"/>
  <c r="BF268" i="7"/>
  <c r="BG268" i="7" s="1"/>
  <c r="BH268" i="7" s="1"/>
  <c r="BF269" i="7"/>
  <c r="BG269" i="7" s="1"/>
  <c r="BH269" i="7" s="1"/>
  <c r="BF270" i="7"/>
  <c r="BG270" i="7" s="1"/>
  <c r="BH270" i="7" s="1"/>
  <c r="BF271" i="7"/>
  <c r="BG271" i="7" s="1"/>
  <c r="BH271" i="7" s="1"/>
  <c r="BF272" i="7"/>
  <c r="BG272" i="7" s="1"/>
  <c r="BH272" i="7" s="1"/>
  <c r="BF273" i="7"/>
  <c r="BG273" i="7" s="1"/>
  <c r="BH273" i="7" s="1"/>
  <c r="BF274" i="7"/>
  <c r="BG274" i="7" s="1"/>
  <c r="BH274" i="7" s="1"/>
  <c r="BF275" i="7"/>
  <c r="BG275" i="7" s="1"/>
  <c r="BH275" i="7" s="1"/>
  <c r="BF276" i="7"/>
  <c r="BG276" i="7" s="1"/>
  <c r="BH276" i="7" s="1"/>
  <c r="BF277" i="7"/>
  <c r="BG277" i="7" s="1"/>
  <c r="BH277" i="7" s="1"/>
  <c r="BF278" i="7"/>
  <c r="BG278" i="7" s="1"/>
  <c r="BH278" i="7" s="1"/>
  <c r="BF279" i="7"/>
  <c r="BG279" i="7" s="1"/>
  <c r="BH279" i="7" s="1"/>
  <c r="BF280" i="7"/>
  <c r="BG280" i="7" s="1"/>
  <c r="BH280" i="7" s="1"/>
  <c r="BF281" i="7"/>
  <c r="BG281" i="7" s="1"/>
  <c r="BH281" i="7" s="1"/>
  <c r="BF282" i="7"/>
  <c r="BG282" i="7" s="1"/>
  <c r="BH282" i="7" s="1"/>
  <c r="BF283" i="7"/>
  <c r="BG283" i="7" s="1"/>
  <c r="BH283" i="7" s="1"/>
  <c r="BF284" i="7"/>
  <c r="BG284" i="7" s="1"/>
  <c r="BH284" i="7" s="1"/>
  <c r="BF285" i="7"/>
  <c r="BG285" i="7" s="1"/>
  <c r="BH285" i="7" s="1"/>
  <c r="BF286" i="7"/>
  <c r="BG286" i="7" s="1"/>
  <c r="BH286" i="7" s="1"/>
  <c r="BF287" i="7"/>
  <c r="BG287" i="7" s="1"/>
  <c r="BH287" i="7" s="1"/>
  <c r="BF288" i="7"/>
  <c r="BG288" i="7" s="1"/>
  <c r="BH288" i="7" s="1"/>
  <c r="BF289" i="7"/>
  <c r="BG289" i="7" s="1"/>
  <c r="BH289" i="7" s="1"/>
  <c r="BF290" i="7"/>
  <c r="BG290" i="7" s="1"/>
  <c r="BH290" i="7" s="1"/>
  <c r="BF291" i="7"/>
  <c r="BG291" i="7" s="1"/>
  <c r="BH291" i="7" s="1"/>
  <c r="BF292" i="7"/>
  <c r="BG292" i="7" s="1"/>
  <c r="BH292" i="7" s="1"/>
  <c r="BF293" i="7"/>
  <c r="BG293" i="7" s="1"/>
  <c r="BH293" i="7" s="1"/>
  <c r="BF294" i="7"/>
  <c r="BG294" i="7" s="1"/>
  <c r="BH294" i="7" s="1"/>
  <c r="BF295" i="7"/>
  <c r="BG295" i="7" s="1"/>
  <c r="BH295" i="7" s="1"/>
  <c r="BF296" i="7"/>
  <c r="BG296" i="7" s="1"/>
  <c r="BH296" i="7" s="1"/>
  <c r="BF297" i="7"/>
  <c r="BG297" i="7" s="1"/>
  <c r="BH297" i="7" s="1"/>
  <c r="BF298" i="7"/>
  <c r="BG298" i="7" s="1"/>
  <c r="BH298" i="7" s="1"/>
  <c r="BF299" i="7"/>
  <c r="BG299" i="7" s="1"/>
  <c r="BH299" i="7" s="1"/>
  <c r="BF300" i="7"/>
  <c r="BG300" i="7" s="1"/>
  <c r="BH300" i="7" s="1"/>
  <c r="BF301" i="7"/>
  <c r="BG301" i="7" s="1"/>
  <c r="BH301" i="7" s="1"/>
  <c r="BF302" i="7"/>
  <c r="BG302" i="7" s="1"/>
  <c r="BH302" i="7" s="1"/>
  <c r="BF303" i="7"/>
  <c r="BG303" i="7" s="1"/>
  <c r="BH303" i="7" s="1"/>
  <c r="BF304" i="7"/>
  <c r="BG304" i="7" s="1"/>
  <c r="BH304" i="7" s="1"/>
  <c r="BF305" i="7"/>
  <c r="BG305" i="7" s="1"/>
  <c r="BH305" i="7" s="1"/>
  <c r="BF306" i="7"/>
  <c r="BG306" i="7" s="1"/>
  <c r="BH306" i="7" s="1"/>
  <c r="BF307" i="7"/>
  <c r="BG307" i="7" s="1"/>
  <c r="BH307" i="7" s="1"/>
  <c r="BF308" i="7"/>
  <c r="BG308" i="7" s="1"/>
  <c r="BH308" i="7" s="1"/>
  <c r="BF309" i="7"/>
  <c r="BG309" i="7" s="1"/>
  <c r="BH309" i="7" s="1"/>
  <c r="BF310" i="7"/>
  <c r="BG310" i="7" s="1"/>
  <c r="BH310" i="7" s="1"/>
  <c r="BF311" i="7"/>
  <c r="BG311" i="7" s="1"/>
  <c r="BH311" i="7" s="1"/>
  <c r="BF312" i="7"/>
  <c r="BG312" i="7" s="1"/>
  <c r="BH312" i="7" s="1"/>
  <c r="BF313" i="7"/>
  <c r="BG313" i="7" s="1"/>
  <c r="BH313" i="7" s="1"/>
  <c r="BF314" i="7"/>
  <c r="BG314" i="7" s="1"/>
  <c r="BH314" i="7" s="1"/>
  <c r="BF315" i="7"/>
  <c r="BG315" i="7" s="1"/>
  <c r="BH315" i="7" s="1"/>
  <c r="BF316" i="7"/>
  <c r="BG316" i="7" s="1"/>
  <c r="BH316" i="7" s="1"/>
  <c r="BF317" i="7"/>
  <c r="BG317" i="7" s="1"/>
  <c r="BH317" i="7" s="1"/>
  <c r="BF318" i="7"/>
  <c r="BG318" i="7" s="1"/>
  <c r="BH318" i="7" s="1"/>
  <c r="BF319" i="7"/>
  <c r="BG319" i="7" s="1"/>
  <c r="BH319" i="7" s="1"/>
  <c r="BF320" i="7"/>
  <c r="BG320" i="7" s="1"/>
  <c r="BH320" i="7" s="1"/>
  <c r="BF321" i="7"/>
  <c r="BG321" i="7" s="1"/>
  <c r="BH321" i="7" s="1"/>
  <c r="BF322" i="7"/>
  <c r="BG322" i="7" s="1"/>
  <c r="BH322" i="7" s="1"/>
  <c r="BF323" i="7"/>
  <c r="BG323" i="7" s="1"/>
  <c r="BH323" i="7" s="1"/>
  <c r="BF324" i="7"/>
  <c r="BG324" i="7" s="1"/>
  <c r="BH324" i="7" s="1"/>
  <c r="BF325" i="7"/>
  <c r="BG325" i="7" s="1"/>
  <c r="BH325" i="7" s="1"/>
  <c r="BF326" i="7"/>
  <c r="BG326" i="7" s="1"/>
  <c r="BH326" i="7" s="1"/>
  <c r="BF327" i="7"/>
  <c r="BG327" i="7" s="1"/>
  <c r="BH327" i="7" s="1"/>
  <c r="BF328" i="7"/>
  <c r="BG328" i="7" s="1"/>
  <c r="BH328" i="7" s="1"/>
  <c r="BF329" i="7"/>
  <c r="BG329" i="7" s="1"/>
  <c r="BH329" i="7" s="1"/>
  <c r="BF330" i="7"/>
  <c r="BG330" i="7" s="1"/>
  <c r="BH330" i="7" s="1"/>
  <c r="BF331" i="7"/>
  <c r="BG331" i="7" s="1"/>
  <c r="BH331" i="7" s="1"/>
  <c r="BF332" i="7"/>
  <c r="BG332" i="7" s="1"/>
  <c r="BH332" i="7" s="1"/>
  <c r="BF333" i="7"/>
  <c r="BG333" i="7" s="1"/>
  <c r="BH333" i="7" s="1"/>
  <c r="BF334" i="7"/>
  <c r="BG334" i="7" s="1"/>
  <c r="BH334" i="7" s="1"/>
  <c r="BF335" i="7"/>
  <c r="BG335" i="7" s="1"/>
  <c r="BH335" i="7" s="1"/>
  <c r="BF336" i="7"/>
  <c r="BG336" i="7" s="1"/>
  <c r="BH336" i="7" s="1"/>
  <c r="BF337" i="7"/>
  <c r="BG337" i="7" s="1"/>
  <c r="BH337" i="7" s="1"/>
  <c r="BF338" i="7"/>
  <c r="BG338" i="7" s="1"/>
  <c r="BH338" i="7" s="1"/>
  <c r="BF339" i="7"/>
  <c r="BG339" i="7" s="1"/>
  <c r="BH339" i="7" s="1"/>
  <c r="BF340" i="7"/>
  <c r="BG340" i="7" s="1"/>
  <c r="BH340" i="7" s="1"/>
  <c r="BF341" i="7"/>
  <c r="BG341" i="7" s="1"/>
  <c r="BH341" i="7" s="1"/>
  <c r="BF342" i="7"/>
  <c r="BG342" i="7" s="1"/>
  <c r="BH342" i="7" s="1"/>
  <c r="BF343" i="7"/>
  <c r="BG343" i="7" s="1"/>
  <c r="BH343" i="7" s="1"/>
  <c r="BF344" i="7"/>
  <c r="BG344" i="7" s="1"/>
  <c r="BH344" i="7" s="1"/>
  <c r="BF345" i="7"/>
  <c r="BG345" i="7" s="1"/>
  <c r="BH345" i="7" s="1"/>
  <c r="BF346" i="7"/>
  <c r="BG346" i="7" s="1"/>
  <c r="BH346" i="7" s="1"/>
  <c r="BF347" i="7"/>
  <c r="BG347" i="7" s="1"/>
  <c r="BH347" i="7" s="1"/>
  <c r="BF348" i="7"/>
  <c r="BG348" i="7" s="1"/>
  <c r="BH348" i="7" s="1"/>
  <c r="BF349" i="7"/>
  <c r="BG349" i="7" s="1"/>
  <c r="BH349" i="7" s="1"/>
  <c r="BF350" i="7"/>
  <c r="BG350" i="7" s="1"/>
  <c r="BH350" i="7" s="1"/>
  <c r="BF351" i="7"/>
  <c r="BG351" i="7" s="1"/>
  <c r="BH351" i="7" s="1"/>
  <c r="BF352" i="7"/>
  <c r="BG352" i="7" s="1"/>
  <c r="BH352" i="7" s="1"/>
  <c r="BF353" i="7"/>
  <c r="BG353" i="7" s="1"/>
  <c r="BH353" i="7" s="1"/>
  <c r="BF354" i="7"/>
  <c r="BG354" i="7" s="1"/>
  <c r="BH354" i="7" s="1"/>
  <c r="BF355" i="7"/>
  <c r="BG355" i="7" s="1"/>
  <c r="BH355" i="7" s="1"/>
  <c r="BF356" i="7"/>
  <c r="BG356" i="7" s="1"/>
  <c r="BH356" i="7" s="1"/>
  <c r="BF357" i="7"/>
  <c r="BG357" i="7" s="1"/>
  <c r="BH357" i="7" s="1"/>
  <c r="BF358" i="7"/>
  <c r="BG358" i="7" s="1"/>
  <c r="BH358" i="7" s="1"/>
  <c r="BF359" i="7"/>
  <c r="BG359" i="7" s="1"/>
  <c r="BH359" i="7" s="1"/>
  <c r="BF360" i="7"/>
  <c r="BG360" i="7" s="1"/>
  <c r="BH360" i="7" s="1"/>
  <c r="BF361" i="7"/>
  <c r="BG361" i="7" s="1"/>
  <c r="BH361" i="7" s="1"/>
  <c r="BF362" i="7"/>
  <c r="BG362" i="7" s="1"/>
  <c r="BH362" i="7" s="1"/>
  <c r="BF363" i="7"/>
  <c r="BG363" i="7" s="1"/>
  <c r="BH363" i="7" s="1"/>
  <c r="BF364" i="7"/>
  <c r="BG364" i="7" s="1"/>
  <c r="BH364" i="7" s="1"/>
  <c r="BF365" i="7"/>
  <c r="BG365" i="7" s="1"/>
  <c r="BH365" i="7" s="1"/>
  <c r="BF366" i="7"/>
  <c r="BG366" i="7" s="1"/>
  <c r="BH366" i="7" s="1"/>
  <c r="BF367" i="7"/>
  <c r="BG367" i="7" s="1"/>
  <c r="BH367" i="7" s="1"/>
  <c r="BF368" i="7"/>
  <c r="BG368" i="7" s="1"/>
  <c r="BH368" i="7" s="1"/>
  <c r="BF369" i="7"/>
  <c r="BG369" i="7" s="1"/>
  <c r="BH369" i="7" s="1"/>
  <c r="BF370" i="7"/>
  <c r="BG370" i="7" s="1"/>
  <c r="BH370" i="7" s="1"/>
  <c r="BF371" i="7"/>
  <c r="BG371" i="7" s="1"/>
  <c r="BH371" i="7" s="1"/>
  <c r="BF372" i="7"/>
  <c r="BG372" i="7" s="1"/>
  <c r="BH372" i="7" s="1"/>
  <c r="BF373" i="7"/>
  <c r="BG373" i="7" s="1"/>
  <c r="BH373" i="7" s="1"/>
  <c r="BF374" i="7"/>
  <c r="BG374" i="7" s="1"/>
  <c r="BH374" i="7" s="1"/>
  <c r="BF375" i="7"/>
  <c r="BG375" i="7" s="1"/>
  <c r="BH375" i="7" s="1"/>
  <c r="BF376" i="7"/>
  <c r="BG376" i="7" s="1"/>
  <c r="BH376" i="7" s="1"/>
  <c r="BF377" i="7"/>
  <c r="BG377" i="7" s="1"/>
  <c r="BH377" i="7" s="1"/>
  <c r="BF378" i="7"/>
  <c r="BG378" i="7" s="1"/>
  <c r="BH378" i="7" s="1"/>
  <c r="BF379" i="7"/>
  <c r="BG379" i="7" s="1"/>
  <c r="BH379" i="7" s="1"/>
  <c r="BF380" i="7"/>
  <c r="BG380" i="7" s="1"/>
  <c r="BH380" i="7" s="1"/>
  <c r="BF381" i="7"/>
  <c r="BG381" i="7" s="1"/>
  <c r="BH381" i="7" s="1"/>
  <c r="BF382" i="7"/>
  <c r="BG382" i="7" s="1"/>
  <c r="BH382" i="7" s="1"/>
  <c r="BF383" i="7"/>
  <c r="BG383" i="7" s="1"/>
  <c r="BH383" i="7" s="1"/>
  <c r="BF384" i="7"/>
  <c r="BG384" i="7" s="1"/>
  <c r="BH384" i="7" s="1"/>
  <c r="BF385" i="7"/>
  <c r="BG385" i="7" s="1"/>
  <c r="BH385" i="7" s="1"/>
  <c r="BF386" i="7"/>
  <c r="BG386" i="7" s="1"/>
  <c r="BH386" i="7" s="1"/>
  <c r="BF387" i="7"/>
  <c r="BG387" i="7" s="1"/>
  <c r="BH387" i="7" s="1"/>
  <c r="BF388" i="7"/>
  <c r="BG388" i="7" s="1"/>
  <c r="BH388" i="7" s="1"/>
  <c r="BF389" i="7"/>
  <c r="BG389" i="7" s="1"/>
  <c r="BH389" i="7" s="1"/>
  <c r="BF390" i="7"/>
  <c r="BG390" i="7" s="1"/>
  <c r="BH390" i="7" s="1"/>
  <c r="BF391" i="7"/>
  <c r="BG391" i="7" s="1"/>
  <c r="BH391" i="7" s="1"/>
  <c r="BF392" i="7"/>
  <c r="BG392" i="7" s="1"/>
  <c r="BH392" i="7" s="1"/>
  <c r="BF393" i="7"/>
  <c r="BG393" i="7" s="1"/>
  <c r="BH393" i="7" s="1"/>
  <c r="BF394" i="7"/>
  <c r="BG394" i="7" s="1"/>
  <c r="BH394" i="7" s="1"/>
  <c r="BF395" i="7"/>
  <c r="BG395" i="7" s="1"/>
  <c r="BH395" i="7" s="1"/>
  <c r="BF396" i="7"/>
  <c r="BG396" i="7" s="1"/>
  <c r="BH396" i="7" s="1"/>
  <c r="BF397" i="7"/>
  <c r="BG397" i="7" s="1"/>
  <c r="BH397" i="7" s="1"/>
  <c r="BF398" i="7"/>
  <c r="BG398" i="7" s="1"/>
  <c r="BH398" i="7" s="1"/>
  <c r="BF399" i="7"/>
  <c r="BG399" i="7" s="1"/>
  <c r="BH399" i="7" s="1"/>
  <c r="BF400" i="7"/>
  <c r="BG400" i="7" s="1"/>
  <c r="BH400" i="7" s="1"/>
  <c r="BF401" i="7"/>
  <c r="BG401" i="7" s="1"/>
  <c r="BH401" i="7" s="1"/>
  <c r="BF402" i="7"/>
  <c r="BG402" i="7" s="1"/>
  <c r="BH402" i="7" s="1"/>
  <c r="BF403" i="7"/>
  <c r="BG403" i="7" s="1"/>
  <c r="BH403" i="7" s="1"/>
  <c r="BF404" i="7"/>
  <c r="BG404" i="7" s="1"/>
  <c r="BH404" i="7" s="1"/>
  <c r="BF405" i="7"/>
  <c r="BG405" i="7" s="1"/>
  <c r="BH405" i="7" s="1"/>
  <c r="BF406" i="7"/>
  <c r="BG406" i="7" s="1"/>
  <c r="BH406" i="7" s="1"/>
  <c r="BF407" i="7"/>
  <c r="BG407" i="7" s="1"/>
  <c r="BH407" i="7" s="1"/>
  <c r="BF408" i="7"/>
  <c r="BG408" i="7" s="1"/>
  <c r="BH408" i="7" s="1"/>
  <c r="BF409" i="7"/>
  <c r="BG409" i="7" s="1"/>
  <c r="BH409" i="7" s="1"/>
  <c r="BF410" i="7"/>
  <c r="BG410" i="7" s="1"/>
  <c r="BH410" i="7" s="1"/>
  <c r="BF411" i="7"/>
  <c r="BG411" i="7" s="1"/>
  <c r="BH411" i="7" s="1"/>
  <c r="BF412" i="7"/>
  <c r="BG412" i="7" s="1"/>
  <c r="BH412" i="7" s="1"/>
  <c r="BF413" i="7"/>
  <c r="BG413" i="7" s="1"/>
  <c r="BH413" i="7" s="1"/>
  <c r="BF414" i="7"/>
  <c r="BG414" i="7" s="1"/>
  <c r="BH414" i="7" s="1"/>
  <c r="BF415" i="7"/>
  <c r="BG415" i="7" s="1"/>
  <c r="BH415" i="7" s="1"/>
  <c r="BF416" i="7"/>
  <c r="BG416" i="7" s="1"/>
  <c r="BH416" i="7" s="1"/>
  <c r="BF417" i="7"/>
  <c r="BG417" i="7" s="1"/>
  <c r="BH417" i="7" s="1"/>
  <c r="BF418" i="7"/>
  <c r="BG418" i="7" s="1"/>
  <c r="BH418" i="7" s="1"/>
  <c r="BF419" i="7"/>
  <c r="BG419" i="7" s="1"/>
  <c r="BH419" i="7" s="1"/>
  <c r="BF420" i="7"/>
  <c r="BG420" i="7" s="1"/>
  <c r="BH420" i="7" s="1"/>
  <c r="BF421" i="7"/>
  <c r="BG421" i="7" s="1"/>
  <c r="BH421" i="7" s="1"/>
  <c r="BF422" i="7"/>
  <c r="BG422" i="7" s="1"/>
  <c r="BH422" i="7" s="1"/>
  <c r="BF423" i="7"/>
  <c r="BG423" i="7" s="1"/>
  <c r="BH423" i="7" s="1"/>
  <c r="BF424" i="7"/>
  <c r="BG424" i="7" s="1"/>
  <c r="BH424" i="7" s="1"/>
  <c r="BF425" i="7"/>
  <c r="BG425" i="7" s="1"/>
  <c r="BH425" i="7" s="1"/>
  <c r="BF426" i="7"/>
  <c r="BG426" i="7" s="1"/>
  <c r="BH426" i="7" s="1"/>
  <c r="BF427" i="7"/>
  <c r="BG427" i="7" s="1"/>
  <c r="BH427" i="7" s="1"/>
  <c r="BF428" i="7"/>
  <c r="BG428" i="7" s="1"/>
  <c r="BH428" i="7" s="1"/>
  <c r="BF429" i="7"/>
  <c r="BG429" i="7" s="1"/>
  <c r="BH429" i="7" s="1"/>
  <c r="BF430" i="7"/>
  <c r="BG430" i="7" s="1"/>
  <c r="BH430" i="7" s="1"/>
  <c r="BF431" i="7"/>
  <c r="BG431" i="7" s="1"/>
  <c r="BH431" i="7" s="1"/>
  <c r="BF432" i="7"/>
  <c r="BG432" i="7" s="1"/>
  <c r="BH432" i="7" s="1"/>
  <c r="BF433" i="7"/>
  <c r="BG433" i="7" s="1"/>
  <c r="BH433" i="7" s="1"/>
  <c r="BF434" i="7"/>
  <c r="BG434" i="7" s="1"/>
  <c r="BH434" i="7" s="1"/>
  <c r="BF435" i="7"/>
  <c r="BG435" i="7" s="1"/>
  <c r="BH435" i="7" s="1"/>
  <c r="BF436" i="7"/>
  <c r="BG436" i="7" s="1"/>
  <c r="BH436" i="7" s="1"/>
  <c r="BF437" i="7"/>
  <c r="BG437" i="7" s="1"/>
  <c r="BH437" i="7" s="1"/>
  <c r="BF438" i="7"/>
  <c r="BG438" i="7" s="1"/>
  <c r="BH438" i="7" s="1"/>
  <c r="BF439" i="7"/>
  <c r="BG439" i="7" s="1"/>
  <c r="BH439" i="7" s="1"/>
  <c r="BF440" i="7"/>
  <c r="BG440" i="7" s="1"/>
  <c r="BH440" i="7" s="1"/>
  <c r="BF441" i="7"/>
  <c r="BG441" i="7" s="1"/>
  <c r="BH441" i="7" s="1"/>
  <c r="BF442" i="7"/>
  <c r="BG442" i="7" s="1"/>
  <c r="BH442" i="7" s="1"/>
  <c r="BF443" i="7"/>
  <c r="BG443" i="7" s="1"/>
  <c r="BH443" i="7" s="1"/>
  <c r="BF444" i="7"/>
  <c r="BG444" i="7" s="1"/>
  <c r="BH444" i="7" s="1"/>
  <c r="BF445" i="7"/>
  <c r="BG445" i="7" s="1"/>
  <c r="BH445" i="7" s="1"/>
  <c r="BF446" i="7"/>
  <c r="BG446" i="7" s="1"/>
  <c r="BH446" i="7" s="1"/>
  <c r="BF447" i="7"/>
  <c r="BG447" i="7" s="1"/>
  <c r="BH447" i="7" s="1"/>
  <c r="BF448" i="7"/>
  <c r="BG448" i="7" s="1"/>
  <c r="BH448" i="7" s="1"/>
  <c r="BF449" i="7"/>
  <c r="BG449" i="7" s="1"/>
  <c r="BH449" i="7" s="1"/>
  <c r="BF450" i="7"/>
  <c r="BG450" i="7" s="1"/>
  <c r="BH450" i="7" s="1"/>
  <c r="BF451" i="7"/>
  <c r="BG451" i="7" s="1"/>
  <c r="BH451" i="7" s="1"/>
  <c r="BF452" i="7"/>
  <c r="BG452" i="7" s="1"/>
  <c r="BH452" i="7" s="1"/>
  <c r="BF453" i="7"/>
  <c r="BG453" i="7" s="1"/>
  <c r="BH453" i="7" s="1"/>
  <c r="BF454" i="7"/>
  <c r="BG454" i="7" s="1"/>
  <c r="BH454" i="7" s="1"/>
  <c r="BF455" i="7"/>
  <c r="BG455" i="7" s="1"/>
  <c r="BH455" i="7" s="1"/>
  <c r="BF456" i="7"/>
  <c r="BG456" i="7" s="1"/>
  <c r="BH456" i="7" s="1"/>
  <c r="BF457" i="7"/>
  <c r="BG457" i="7" s="1"/>
  <c r="BH457" i="7" s="1"/>
  <c r="BF458" i="7"/>
  <c r="BG458" i="7" s="1"/>
  <c r="BH458" i="7" s="1"/>
  <c r="BF459" i="7"/>
  <c r="BG459" i="7" s="1"/>
  <c r="BH459" i="7" s="1"/>
  <c r="BF460" i="7"/>
  <c r="BG460" i="7" s="1"/>
  <c r="BH460" i="7" s="1"/>
  <c r="BF461" i="7"/>
  <c r="BG461" i="7" s="1"/>
  <c r="BH461" i="7" s="1"/>
  <c r="BF462" i="7"/>
  <c r="BG462" i="7" s="1"/>
  <c r="BH462" i="7" s="1"/>
  <c r="BF463" i="7"/>
  <c r="BG463" i="7" s="1"/>
  <c r="BH463" i="7" s="1"/>
  <c r="BF464" i="7"/>
  <c r="BG464" i="7" s="1"/>
  <c r="BH464" i="7" s="1"/>
  <c r="BF465" i="7"/>
  <c r="BG465" i="7" s="1"/>
  <c r="BH465" i="7" s="1"/>
  <c r="BF466" i="7"/>
  <c r="BG466" i="7" s="1"/>
  <c r="BH466" i="7" s="1"/>
  <c r="BF467" i="7"/>
  <c r="BG467" i="7" s="1"/>
  <c r="BH467" i="7" s="1"/>
  <c r="BF468" i="7"/>
  <c r="BG468" i="7" s="1"/>
  <c r="BH468" i="7" s="1"/>
  <c r="BF469" i="7"/>
  <c r="BG469" i="7" s="1"/>
  <c r="BH469" i="7" s="1"/>
  <c r="BF470" i="7"/>
  <c r="BG470" i="7" s="1"/>
  <c r="BH470" i="7" s="1"/>
  <c r="BF471" i="7"/>
  <c r="BG471" i="7" s="1"/>
  <c r="BH471" i="7" s="1"/>
  <c r="BF472" i="7"/>
  <c r="BG472" i="7" s="1"/>
  <c r="BH472" i="7" s="1"/>
  <c r="BF473" i="7"/>
  <c r="BG473" i="7" s="1"/>
  <c r="BH473" i="7" s="1"/>
  <c r="BF474" i="7"/>
  <c r="BG474" i="7" s="1"/>
  <c r="BH474" i="7" s="1"/>
  <c r="BF475" i="7"/>
  <c r="BG475" i="7" s="1"/>
  <c r="BH475" i="7" s="1"/>
  <c r="BF476" i="7"/>
  <c r="BG476" i="7" s="1"/>
  <c r="BH476" i="7" s="1"/>
  <c r="BF477" i="7"/>
  <c r="BG477" i="7" s="1"/>
  <c r="BH477" i="7" s="1"/>
  <c r="BF478" i="7"/>
  <c r="BG478" i="7" s="1"/>
  <c r="BH478" i="7" s="1"/>
  <c r="BF479" i="7"/>
  <c r="BG479" i="7" s="1"/>
  <c r="BH479" i="7" s="1"/>
  <c r="BF480" i="7"/>
  <c r="BG480" i="7" s="1"/>
  <c r="BH480" i="7" s="1"/>
  <c r="BF481" i="7"/>
  <c r="BG481" i="7" s="1"/>
  <c r="BH481" i="7" s="1"/>
  <c r="BF482" i="7"/>
  <c r="BG482" i="7" s="1"/>
  <c r="BH482" i="7" s="1"/>
  <c r="BF483" i="7"/>
  <c r="BG483" i="7" s="1"/>
  <c r="BH483" i="7" s="1"/>
  <c r="BF484" i="7"/>
  <c r="BG484" i="7" s="1"/>
  <c r="BH484" i="7" s="1"/>
  <c r="BF485" i="7"/>
  <c r="BG485" i="7" s="1"/>
  <c r="BH485" i="7" s="1"/>
  <c r="BF486" i="7"/>
  <c r="BG486" i="7" s="1"/>
  <c r="BH486" i="7" s="1"/>
  <c r="BF487" i="7"/>
  <c r="BG487" i="7" s="1"/>
  <c r="BH487" i="7" s="1"/>
  <c r="BF488" i="7"/>
  <c r="BG488" i="7" s="1"/>
  <c r="BH488" i="7" s="1"/>
  <c r="BF489" i="7"/>
  <c r="BG489" i="7" s="1"/>
  <c r="BH489" i="7" s="1"/>
  <c r="BF490" i="7"/>
  <c r="BG490" i="7" s="1"/>
  <c r="BH490" i="7" s="1"/>
  <c r="BF491" i="7"/>
  <c r="BG491" i="7" s="1"/>
  <c r="BH491" i="7" s="1"/>
  <c r="BF492" i="7"/>
  <c r="BG492" i="7" s="1"/>
  <c r="BH492" i="7" s="1"/>
  <c r="BF493" i="7"/>
  <c r="BG493" i="7" s="1"/>
  <c r="BH493" i="7" s="1"/>
  <c r="BF494" i="7"/>
  <c r="BG494" i="7" s="1"/>
  <c r="BH494" i="7" s="1"/>
  <c r="BF495" i="7"/>
  <c r="BG495" i="7" s="1"/>
  <c r="BH495" i="7" s="1"/>
  <c r="BF496" i="7"/>
  <c r="BG496" i="7" s="1"/>
  <c r="BH496" i="7" s="1"/>
  <c r="BF497" i="7"/>
  <c r="BG497" i="7" s="1"/>
  <c r="BH497" i="7" s="1"/>
  <c r="BF498" i="7"/>
  <c r="BG498" i="7" s="1"/>
  <c r="BH498" i="7" s="1"/>
  <c r="BF499" i="7"/>
  <c r="BG499" i="7" s="1"/>
  <c r="BH499" i="7" s="1"/>
  <c r="BF500" i="7"/>
  <c r="BG500" i="7" s="1"/>
  <c r="BH500" i="7" s="1"/>
  <c r="BF501" i="7"/>
  <c r="BG501" i="7" s="1"/>
  <c r="BH501" i="7" s="1"/>
  <c r="BF502" i="7"/>
  <c r="BG502" i="7" s="1"/>
  <c r="BH502" i="7" s="1"/>
  <c r="BF503" i="7"/>
  <c r="BG503" i="7" s="1"/>
  <c r="BH503" i="7" s="1"/>
  <c r="BF504" i="7"/>
  <c r="BG504" i="7" s="1"/>
  <c r="BH504" i="7" s="1"/>
  <c r="BF505" i="7"/>
  <c r="BG505" i="7" s="1"/>
  <c r="BH505" i="7" s="1"/>
  <c r="BF506" i="7"/>
  <c r="BG506" i="7" s="1"/>
  <c r="BH506" i="7" s="1"/>
  <c r="BF507" i="7"/>
  <c r="BG507" i="7" s="1"/>
  <c r="BH507" i="7" s="1"/>
  <c r="BF508" i="7"/>
  <c r="BG508" i="7" s="1"/>
  <c r="BH508" i="7" s="1"/>
  <c r="BF509" i="7"/>
  <c r="BG509" i="7" s="1"/>
  <c r="BH509" i="7" s="1"/>
  <c r="BF510" i="7"/>
  <c r="BG510" i="7" s="1"/>
  <c r="BH510" i="7" s="1"/>
  <c r="BF511" i="7"/>
  <c r="BG511" i="7" s="1"/>
  <c r="BH511" i="7" s="1"/>
  <c r="BF512" i="7"/>
  <c r="BG512" i="7" s="1"/>
  <c r="BH512" i="7" s="1"/>
  <c r="BF513" i="7"/>
  <c r="BG513" i="7" s="1"/>
  <c r="BH513" i="7" s="1"/>
  <c r="BF514" i="7"/>
  <c r="BG514" i="7" s="1"/>
  <c r="BH514" i="7" s="1"/>
  <c r="BF515" i="7"/>
  <c r="BG515" i="7" s="1"/>
  <c r="BH515" i="7" s="1"/>
  <c r="BF516" i="7"/>
  <c r="BG516" i="7" s="1"/>
  <c r="BH516" i="7" s="1"/>
  <c r="BF517" i="7"/>
  <c r="BG517" i="7" s="1"/>
  <c r="BH517" i="7" s="1"/>
  <c r="BF518" i="7"/>
  <c r="BG518" i="7" s="1"/>
  <c r="BH518" i="7" s="1"/>
  <c r="BF519" i="7"/>
  <c r="BG519" i="7" s="1"/>
  <c r="BH519" i="7" s="1"/>
  <c r="BF520" i="7"/>
  <c r="BG520" i="7" s="1"/>
  <c r="BH520" i="7" s="1"/>
  <c r="BF521" i="7"/>
  <c r="BG521" i="7" s="1"/>
  <c r="BH521" i="7" s="1"/>
  <c r="BF522" i="7"/>
  <c r="BG522" i="7" s="1"/>
  <c r="BH522" i="7" s="1"/>
  <c r="BF523" i="7"/>
  <c r="BG523" i="7" s="1"/>
  <c r="BH523" i="7" s="1"/>
  <c r="BF524" i="7"/>
  <c r="BG524" i="7" s="1"/>
  <c r="BH524" i="7" s="1"/>
  <c r="BF525" i="7"/>
  <c r="BG525" i="7" s="1"/>
  <c r="BH525" i="7" s="1"/>
  <c r="BF526" i="7"/>
  <c r="BG526" i="7" s="1"/>
  <c r="BH526" i="7" s="1"/>
  <c r="BF527" i="7"/>
  <c r="BG527" i="7" s="1"/>
  <c r="BH527" i="7" s="1"/>
  <c r="BF528" i="7"/>
  <c r="BG528" i="7" s="1"/>
  <c r="BH528" i="7" s="1"/>
  <c r="BF529" i="7"/>
  <c r="BG529" i="7" s="1"/>
  <c r="BH529" i="7" s="1"/>
  <c r="BF530" i="7"/>
  <c r="BG530" i="7" s="1"/>
  <c r="BH530" i="7" s="1"/>
  <c r="BF531" i="7"/>
  <c r="BG531" i="7" s="1"/>
  <c r="BH531" i="7" s="1"/>
  <c r="BF532" i="7"/>
  <c r="BG532" i="7" s="1"/>
  <c r="BH532" i="7" s="1"/>
  <c r="BF533" i="7"/>
  <c r="BG533" i="7" s="1"/>
  <c r="BH533" i="7" s="1"/>
  <c r="BF534" i="7"/>
  <c r="BG534" i="7" s="1"/>
  <c r="BH534" i="7" s="1"/>
  <c r="BF535" i="7"/>
  <c r="BG535" i="7" s="1"/>
  <c r="BH535" i="7" s="1"/>
  <c r="BF536" i="7"/>
  <c r="BG536" i="7" s="1"/>
  <c r="BH536" i="7" s="1"/>
  <c r="BF537" i="7"/>
  <c r="BG537" i="7" s="1"/>
  <c r="BH537" i="7" s="1"/>
  <c r="BF538" i="7"/>
  <c r="BG538" i="7" s="1"/>
  <c r="BH538" i="7" s="1"/>
  <c r="BF539" i="7"/>
  <c r="BG539" i="7" s="1"/>
  <c r="BH539" i="7" s="1"/>
  <c r="BF540" i="7"/>
  <c r="BG540" i="7" s="1"/>
  <c r="BH540" i="7" s="1"/>
  <c r="BF541" i="7"/>
  <c r="BG541" i="7" s="1"/>
  <c r="BH541" i="7" s="1"/>
  <c r="BF542" i="7"/>
  <c r="BG542" i="7" s="1"/>
  <c r="BH542" i="7" s="1"/>
  <c r="BF543" i="7"/>
  <c r="BG543" i="7" s="1"/>
  <c r="BH543" i="7" s="1"/>
  <c r="BF544" i="7"/>
  <c r="BG544" i="7" s="1"/>
  <c r="BH544" i="7" s="1"/>
  <c r="BF545" i="7"/>
  <c r="BG545" i="7" s="1"/>
  <c r="BH545" i="7" s="1"/>
  <c r="BF546" i="7"/>
  <c r="BG546" i="7" s="1"/>
  <c r="BH546" i="7" s="1"/>
  <c r="BF547" i="7"/>
  <c r="BG547" i="7" s="1"/>
  <c r="BH547" i="7" s="1"/>
  <c r="BF548" i="7"/>
  <c r="BG548" i="7" s="1"/>
  <c r="BH548" i="7" s="1"/>
  <c r="BF549" i="7"/>
  <c r="BG549" i="7" s="1"/>
  <c r="BH549" i="7" s="1"/>
  <c r="BF550" i="7"/>
  <c r="BG550" i="7" s="1"/>
  <c r="BH550" i="7" s="1"/>
  <c r="BF551" i="7"/>
  <c r="BG551" i="7" s="1"/>
  <c r="BH551" i="7" s="1"/>
  <c r="BF552" i="7"/>
  <c r="BG552" i="7" s="1"/>
  <c r="BH552" i="7" s="1"/>
  <c r="BF553" i="7"/>
  <c r="BG553" i="7" s="1"/>
  <c r="BH553" i="7" s="1"/>
  <c r="BF554" i="7"/>
  <c r="BG554" i="7" s="1"/>
  <c r="BH554" i="7" s="1"/>
  <c r="BF555" i="7"/>
  <c r="BG555" i="7" s="1"/>
  <c r="BH555" i="7" s="1"/>
  <c r="BF556" i="7"/>
  <c r="BG556" i="7" s="1"/>
  <c r="BH556" i="7" s="1"/>
  <c r="BF557" i="7"/>
  <c r="BG557" i="7" s="1"/>
  <c r="BH557" i="7" s="1"/>
  <c r="BF558" i="7"/>
  <c r="BG558" i="7" s="1"/>
  <c r="BH558" i="7" s="1"/>
  <c r="BF559" i="7"/>
  <c r="BG559" i="7" s="1"/>
  <c r="BH559" i="7" s="1"/>
  <c r="BF560" i="7"/>
  <c r="BG560" i="7" s="1"/>
  <c r="BH560" i="7" s="1"/>
  <c r="BF561" i="7"/>
  <c r="BG561" i="7" s="1"/>
  <c r="BH561" i="7" s="1"/>
  <c r="BF562" i="7"/>
  <c r="BG562" i="7" s="1"/>
  <c r="BH562" i="7" s="1"/>
  <c r="BF563" i="7"/>
  <c r="BG563" i="7" s="1"/>
  <c r="BH563" i="7" s="1"/>
  <c r="BF564" i="7"/>
  <c r="BG564" i="7" s="1"/>
  <c r="BH564" i="7" s="1"/>
  <c r="BF565" i="7"/>
  <c r="BG565" i="7" s="1"/>
  <c r="BH565" i="7" s="1"/>
  <c r="BF566" i="7"/>
  <c r="BG566" i="7" s="1"/>
  <c r="BH566" i="7" s="1"/>
  <c r="BF567" i="7"/>
  <c r="BG567" i="7" s="1"/>
  <c r="BH567" i="7" s="1"/>
  <c r="BF568" i="7"/>
  <c r="BG568" i="7" s="1"/>
  <c r="BH568" i="7" s="1"/>
  <c r="BF569" i="7"/>
  <c r="BG569" i="7" s="1"/>
  <c r="BH569" i="7" s="1"/>
  <c r="BF570" i="7"/>
  <c r="BG570" i="7" s="1"/>
  <c r="BH570" i="7" s="1"/>
  <c r="BF571" i="7"/>
  <c r="BG571" i="7" s="1"/>
  <c r="BH571" i="7" s="1"/>
  <c r="BF572" i="7"/>
  <c r="BG572" i="7" s="1"/>
  <c r="BH572" i="7" s="1"/>
  <c r="BF573" i="7"/>
  <c r="BG573" i="7" s="1"/>
  <c r="BH573" i="7" s="1"/>
  <c r="BF574" i="7"/>
  <c r="BG574" i="7" s="1"/>
  <c r="BH574" i="7" s="1"/>
  <c r="BF575" i="7"/>
  <c r="BG575" i="7" s="1"/>
  <c r="BH575" i="7" s="1"/>
  <c r="BF576" i="7"/>
  <c r="BG576" i="7" s="1"/>
  <c r="BH576" i="7" s="1"/>
  <c r="BF577" i="7"/>
  <c r="BG577" i="7" s="1"/>
  <c r="BH577" i="7" s="1"/>
  <c r="BF578" i="7"/>
  <c r="BG578" i="7" s="1"/>
  <c r="BH578" i="7" s="1"/>
  <c r="BF579" i="7"/>
  <c r="BG579" i="7" s="1"/>
  <c r="BH579" i="7" s="1"/>
  <c r="BF580" i="7"/>
  <c r="BG580" i="7" s="1"/>
  <c r="BH580" i="7" s="1"/>
  <c r="BF581" i="7"/>
  <c r="BG581" i="7" s="1"/>
  <c r="BH581" i="7" s="1"/>
  <c r="BF582" i="7"/>
  <c r="BG582" i="7" s="1"/>
  <c r="BH582" i="7" s="1"/>
  <c r="BF583" i="7"/>
  <c r="BG583" i="7" s="1"/>
  <c r="BH583" i="7" s="1"/>
  <c r="BF584" i="7"/>
  <c r="BG584" i="7" s="1"/>
  <c r="BH584" i="7" s="1"/>
  <c r="BF585" i="7"/>
  <c r="BG585" i="7" s="1"/>
  <c r="BH585" i="7" s="1"/>
  <c r="BF586" i="7"/>
  <c r="BG586" i="7" s="1"/>
  <c r="BH586" i="7" s="1"/>
  <c r="BF587" i="7"/>
  <c r="BG587" i="7" s="1"/>
  <c r="BH587" i="7" s="1"/>
  <c r="BF588" i="7"/>
  <c r="BG588" i="7" s="1"/>
  <c r="BH588" i="7" s="1"/>
  <c r="BF589" i="7"/>
  <c r="BG589" i="7" s="1"/>
  <c r="BH589" i="7" s="1"/>
  <c r="BF590" i="7"/>
  <c r="BG590" i="7" s="1"/>
  <c r="BH590" i="7" s="1"/>
  <c r="BF591" i="7"/>
  <c r="BG591" i="7" s="1"/>
  <c r="BH591" i="7" s="1"/>
  <c r="BF592" i="7"/>
  <c r="BG592" i="7" s="1"/>
  <c r="BH592" i="7" s="1"/>
  <c r="BF593" i="7"/>
  <c r="BG593" i="7" s="1"/>
  <c r="BH593" i="7" s="1"/>
  <c r="BF594" i="7"/>
  <c r="BG594" i="7" s="1"/>
  <c r="BH594" i="7" s="1"/>
  <c r="BF595" i="7"/>
  <c r="BG595" i="7" s="1"/>
  <c r="BH595" i="7" s="1"/>
  <c r="BF596" i="7"/>
  <c r="BG596" i="7" s="1"/>
  <c r="BH596" i="7" s="1"/>
  <c r="BF597" i="7"/>
  <c r="BG597" i="7" s="1"/>
  <c r="BH597" i="7" s="1"/>
  <c r="BF598" i="7"/>
  <c r="BG598" i="7" s="1"/>
  <c r="BH598" i="7" s="1"/>
  <c r="BF599" i="7"/>
  <c r="BG599" i="7" s="1"/>
  <c r="BH599" i="7" s="1"/>
  <c r="BF600" i="7"/>
  <c r="BG600" i="7" s="1"/>
  <c r="BH600" i="7" s="1"/>
  <c r="BF601" i="7"/>
  <c r="BG601" i="7" s="1"/>
  <c r="BH601" i="7" s="1"/>
  <c r="BF602" i="7"/>
  <c r="BG602" i="7" s="1"/>
  <c r="BH602" i="7" s="1"/>
  <c r="BF603" i="7"/>
  <c r="BG603" i="7" s="1"/>
  <c r="BH603" i="7" s="1"/>
  <c r="BF604" i="7"/>
  <c r="BG604" i="7" s="1"/>
  <c r="BH604" i="7" s="1"/>
  <c r="BF605" i="7"/>
  <c r="BG605" i="7" s="1"/>
  <c r="BH605" i="7" s="1"/>
  <c r="BF606" i="7"/>
  <c r="BG606" i="7" s="1"/>
  <c r="BH606" i="7" s="1"/>
  <c r="BF607" i="7"/>
  <c r="BG607" i="7" s="1"/>
  <c r="BH607" i="7" s="1"/>
  <c r="BF608" i="7"/>
  <c r="BG608" i="7" s="1"/>
  <c r="BH608" i="7" s="1"/>
  <c r="BF609" i="7"/>
  <c r="BG609" i="7" s="1"/>
  <c r="BH609" i="7" s="1"/>
  <c r="BF610" i="7"/>
  <c r="BG610" i="7" s="1"/>
  <c r="BH610" i="7" s="1"/>
  <c r="BF611" i="7"/>
  <c r="BG611" i="7" s="1"/>
  <c r="BH611" i="7" s="1"/>
  <c r="BF612" i="7"/>
  <c r="BG612" i="7" s="1"/>
  <c r="BH612" i="7" s="1"/>
  <c r="BF613" i="7"/>
  <c r="BG613" i="7" s="1"/>
  <c r="BH613" i="7" s="1"/>
  <c r="BF614" i="7"/>
  <c r="BG614" i="7" s="1"/>
  <c r="BH614" i="7" s="1"/>
  <c r="BF615" i="7"/>
  <c r="BG615" i="7" s="1"/>
  <c r="BH615" i="7" s="1"/>
  <c r="BF616" i="7"/>
  <c r="BG616" i="7" s="1"/>
  <c r="BH616" i="7" s="1"/>
  <c r="BF617" i="7"/>
  <c r="BG617" i="7" s="1"/>
  <c r="BH617" i="7" s="1"/>
  <c r="BF618" i="7"/>
  <c r="BG618" i="7" s="1"/>
  <c r="BH618" i="7" s="1"/>
  <c r="BF619" i="7"/>
  <c r="BG619" i="7" s="1"/>
  <c r="BH619" i="7" s="1"/>
  <c r="BF620" i="7"/>
  <c r="BG620" i="7" s="1"/>
  <c r="BH620" i="7" s="1"/>
  <c r="BF621" i="7"/>
  <c r="BG621" i="7" s="1"/>
  <c r="BH621" i="7" s="1"/>
  <c r="BF622" i="7"/>
  <c r="BG622" i="7" s="1"/>
  <c r="BH622" i="7" s="1"/>
  <c r="BF623" i="7"/>
  <c r="BG623" i="7" s="1"/>
  <c r="BH623" i="7" s="1"/>
  <c r="BF624" i="7"/>
  <c r="BG624" i="7" s="1"/>
  <c r="BH624" i="7" s="1"/>
  <c r="BF625" i="7"/>
  <c r="BG625" i="7" s="1"/>
  <c r="BH625" i="7" s="1"/>
  <c r="BF626" i="7"/>
  <c r="BG626" i="7" s="1"/>
  <c r="BH626" i="7" s="1"/>
  <c r="BF627" i="7"/>
  <c r="BG627" i="7" s="1"/>
  <c r="BH627" i="7" s="1"/>
  <c r="BF628" i="7"/>
  <c r="BG628" i="7" s="1"/>
  <c r="BH628" i="7" s="1"/>
  <c r="BF629" i="7"/>
  <c r="BG629" i="7" s="1"/>
  <c r="BH629" i="7" s="1"/>
  <c r="BF630" i="7"/>
  <c r="BG630" i="7" s="1"/>
  <c r="BH630" i="7" s="1"/>
  <c r="BF631" i="7"/>
  <c r="BG631" i="7" s="1"/>
  <c r="BH631" i="7" s="1"/>
  <c r="BF632" i="7"/>
  <c r="BG632" i="7" s="1"/>
  <c r="BH632" i="7" s="1"/>
  <c r="BF633" i="7"/>
  <c r="BG633" i="7" s="1"/>
  <c r="BH633" i="7" s="1"/>
  <c r="BF634" i="7"/>
  <c r="BG634" i="7" s="1"/>
  <c r="BH634" i="7" s="1"/>
  <c r="BF635" i="7"/>
  <c r="BG635" i="7" s="1"/>
  <c r="BH635" i="7" s="1"/>
  <c r="BF636" i="7"/>
  <c r="BG636" i="7" s="1"/>
  <c r="BH636" i="7" s="1"/>
  <c r="BF637" i="7"/>
  <c r="BG637" i="7" s="1"/>
  <c r="BH637" i="7" s="1"/>
  <c r="BF638" i="7"/>
  <c r="BG638" i="7" s="1"/>
  <c r="BH638" i="7" s="1"/>
  <c r="BF639" i="7"/>
  <c r="BG639" i="7" s="1"/>
  <c r="BH639" i="7" s="1"/>
  <c r="BF640" i="7"/>
  <c r="BG640" i="7" s="1"/>
  <c r="BH640" i="7" s="1"/>
  <c r="BF641" i="7"/>
  <c r="BG641" i="7" s="1"/>
  <c r="BH641" i="7" s="1"/>
  <c r="BF642" i="7"/>
  <c r="BG642" i="7" s="1"/>
  <c r="BH642" i="7" s="1"/>
  <c r="BF643" i="7"/>
  <c r="BG643" i="7" s="1"/>
  <c r="BH643" i="7" s="1"/>
  <c r="BF644" i="7"/>
  <c r="BG644" i="7" s="1"/>
  <c r="BH644" i="7" s="1"/>
  <c r="BF645" i="7"/>
  <c r="BG645" i="7" s="1"/>
  <c r="BH645" i="7" s="1"/>
  <c r="BF646" i="7"/>
  <c r="BG646" i="7" s="1"/>
  <c r="BH646" i="7" s="1"/>
  <c r="BF647" i="7"/>
  <c r="BG647" i="7" s="1"/>
  <c r="BH647" i="7" s="1"/>
  <c r="BF648" i="7"/>
  <c r="BG648" i="7" s="1"/>
  <c r="BH648" i="7" s="1"/>
  <c r="BF649" i="7"/>
  <c r="BG649" i="7" s="1"/>
  <c r="BH649" i="7" s="1"/>
  <c r="BF650" i="7"/>
  <c r="BG650" i="7" s="1"/>
  <c r="BH650" i="7" s="1"/>
  <c r="BF651" i="7"/>
  <c r="BG651" i="7" s="1"/>
  <c r="BH651" i="7" s="1"/>
  <c r="BF652" i="7"/>
  <c r="BG652" i="7" s="1"/>
  <c r="BH652" i="7" s="1"/>
  <c r="BF653" i="7"/>
  <c r="BG653" i="7" s="1"/>
  <c r="BH653" i="7" s="1"/>
  <c r="BF654" i="7"/>
  <c r="BG654" i="7" s="1"/>
  <c r="BH654" i="7" s="1"/>
  <c r="BF655" i="7"/>
  <c r="BG655" i="7" s="1"/>
  <c r="BH655" i="7" s="1"/>
  <c r="BF656" i="7"/>
  <c r="BG656" i="7" s="1"/>
  <c r="BH656" i="7" s="1"/>
  <c r="BF657" i="7"/>
  <c r="BG657" i="7" s="1"/>
  <c r="BH657" i="7" s="1"/>
  <c r="BF658" i="7"/>
  <c r="BG658" i="7" s="1"/>
  <c r="BH658" i="7" s="1"/>
  <c r="BF659" i="7"/>
  <c r="BG659" i="7" s="1"/>
  <c r="BH659" i="7" s="1"/>
  <c r="BF660" i="7"/>
  <c r="BG660" i="7" s="1"/>
  <c r="BH660" i="7" s="1"/>
  <c r="BF661" i="7"/>
  <c r="BG661" i="7" s="1"/>
  <c r="BH661" i="7" s="1"/>
  <c r="BF662" i="7"/>
  <c r="BG662" i="7" s="1"/>
  <c r="BH662" i="7" s="1"/>
  <c r="BF663" i="7"/>
  <c r="BG663" i="7" s="1"/>
  <c r="BH663" i="7" s="1"/>
  <c r="BF664" i="7"/>
  <c r="BG664" i="7" s="1"/>
  <c r="BH664" i="7" s="1"/>
  <c r="BF665" i="7"/>
  <c r="BG665" i="7" s="1"/>
  <c r="BH665" i="7" s="1"/>
  <c r="BF666" i="7"/>
  <c r="BG666" i="7" s="1"/>
  <c r="BH666" i="7" s="1"/>
  <c r="BF667" i="7"/>
  <c r="BG667" i="7" s="1"/>
  <c r="BH667" i="7" s="1"/>
  <c r="BF668" i="7"/>
  <c r="BG668" i="7" s="1"/>
  <c r="BH668" i="7" s="1"/>
  <c r="BF669" i="7"/>
  <c r="BG669" i="7" s="1"/>
  <c r="BH669" i="7" s="1"/>
  <c r="BF670" i="7"/>
  <c r="BG670" i="7" s="1"/>
  <c r="BH670" i="7" s="1"/>
  <c r="BF671" i="7"/>
  <c r="BG671" i="7" s="1"/>
  <c r="BH671" i="7" s="1"/>
  <c r="BF672" i="7"/>
  <c r="BG672" i="7" s="1"/>
  <c r="BH672" i="7" s="1"/>
  <c r="BF673" i="7"/>
  <c r="BG673" i="7" s="1"/>
  <c r="BH673" i="7" s="1"/>
  <c r="BF674" i="7"/>
  <c r="BG674" i="7" s="1"/>
  <c r="BH674" i="7" s="1"/>
  <c r="BF675" i="7"/>
  <c r="BG675" i="7" s="1"/>
  <c r="BH675" i="7" s="1"/>
  <c r="BF676" i="7"/>
  <c r="BG676" i="7" s="1"/>
  <c r="BH676" i="7" s="1"/>
  <c r="BF677" i="7"/>
  <c r="BG677" i="7" s="1"/>
  <c r="BH677" i="7" s="1"/>
  <c r="BF678" i="7"/>
  <c r="BG678" i="7" s="1"/>
  <c r="BH678" i="7" s="1"/>
  <c r="BF679" i="7"/>
  <c r="BG679" i="7" s="1"/>
  <c r="BH679" i="7" s="1"/>
  <c r="BF680" i="7"/>
  <c r="BG680" i="7" s="1"/>
  <c r="BH680" i="7" s="1"/>
  <c r="BF681" i="7"/>
  <c r="BG681" i="7" s="1"/>
  <c r="BH681" i="7" s="1"/>
  <c r="BF682" i="7"/>
  <c r="BG682" i="7" s="1"/>
  <c r="BH682" i="7" s="1"/>
  <c r="BF683" i="7"/>
  <c r="BG683" i="7" s="1"/>
  <c r="BH683" i="7" s="1"/>
  <c r="BF684" i="7"/>
  <c r="BG684" i="7" s="1"/>
  <c r="BH684" i="7" s="1"/>
  <c r="BF685" i="7"/>
  <c r="BG685" i="7" s="1"/>
  <c r="BH685" i="7" s="1"/>
  <c r="BF686" i="7"/>
  <c r="BG686" i="7" s="1"/>
  <c r="BH686" i="7" s="1"/>
  <c r="BF687" i="7"/>
  <c r="BG687" i="7" s="1"/>
  <c r="BH687" i="7" s="1"/>
  <c r="BF688" i="7"/>
  <c r="BG688" i="7" s="1"/>
  <c r="BH688" i="7" s="1"/>
  <c r="BF689" i="7"/>
  <c r="BG689" i="7" s="1"/>
  <c r="BH689" i="7" s="1"/>
  <c r="BF690" i="7"/>
  <c r="BG690" i="7" s="1"/>
  <c r="BH690" i="7" s="1"/>
  <c r="BF691" i="7"/>
  <c r="BG691" i="7" s="1"/>
  <c r="BH691" i="7" s="1"/>
  <c r="BF692" i="7"/>
  <c r="BG692" i="7" s="1"/>
  <c r="BH692" i="7" s="1"/>
  <c r="BF693" i="7"/>
  <c r="BG693" i="7" s="1"/>
  <c r="BH693" i="7" s="1"/>
  <c r="BF694" i="7"/>
  <c r="BG694" i="7" s="1"/>
  <c r="BH694" i="7" s="1"/>
  <c r="BF695" i="7"/>
  <c r="BG695" i="7" s="1"/>
  <c r="BH695" i="7" s="1"/>
  <c r="BF696" i="7"/>
  <c r="BG696" i="7" s="1"/>
  <c r="BH696" i="7" s="1"/>
  <c r="BF697" i="7"/>
  <c r="BG697" i="7" s="1"/>
  <c r="BH697" i="7" s="1"/>
  <c r="BF698" i="7"/>
  <c r="BG698" i="7" s="1"/>
  <c r="BH698" i="7" s="1"/>
  <c r="BF699" i="7"/>
  <c r="BG699" i="7" s="1"/>
  <c r="BH699" i="7" s="1"/>
  <c r="BF700" i="7"/>
  <c r="BG700" i="7" s="1"/>
  <c r="BH700" i="7" s="1"/>
  <c r="BF701" i="7"/>
  <c r="BG701" i="7" s="1"/>
  <c r="BH701" i="7" s="1"/>
  <c r="BF702" i="7"/>
  <c r="BG702" i="7" s="1"/>
  <c r="BH702" i="7" s="1"/>
  <c r="BF703" i="7"/>
  <c r="BG703" i="7" s="1"/>
  <c r="BH703" i="7" s="1"/>
  <c r="BF704" i="7"/>
  <c r="BG704" i="7" s="1"/>
  <c r="BH704" i="7" s="1"/>
  <c r="BF705" i="7"/>
  <c r="BG705" i="7" s="1"/>
  <c r="BH705" i="7" s="1"/>
  <c r="BF706" i="7"/>
  <c r="BG706" i="7" s="1"/>
  <c r="BH706" i="7" s="1"/>
  <c r="BF707" i="7"/>
  <c r="BG707" i="7" s="1"/>
  <c r="BH707" i="7" s="1"/>
  <c r="BF708" i="7"/>
  <c r="BG708" i="7" s="1"/>
  <c r="BH708" i="7" s="1"/>
  <c r="BF709" i="7"/>
  <c r="BG709" i="7" s="1"/>
  <c r="BH709" i="7" s="1"/>
  <c r="BF710" i="7"/>
  <c r="BG710" i="7" s="1"/>
  <c r="BH710" i="7" s="1"/>
  <c r="BF711" i="7"/>
  <c r="BG711" i="7" s="1"/>
  <c r="BH711" i="7" s="1"/>
  <c r="BF712" i="7"/>
  <c r="BG712" i="7" s="1"/>
  <c r="BH712" i="7" s="1"/>
  <c r="BF713" i="7"/>
  <c r="BG713" i="7" s="1"/>
  <c r="BH713" i="7" s="1"/>
  <c r="BF714" i="7"/>
  <c r="BG714" i="7" s="1"/>
  <c r="BH714" i="7" s="1"/>
  <c r="BF715" i="7"/>
  <c r="BG715" i="7" s="1"/>
  <c r="BH715" i="7" s="1"/>
  <c r="BF716" i="7"/>
  <c r="BG716" i="7" s="1"/>
  <c r="BH716" i="7" s="1"/>
  <c r="BF717" i="7"/>
  <c r="BG717" i="7" s="1"/>
  <c r="BH717" i="7" s="1"/>
  <c r="BF718" i="7"/>
  <c r="BG718" i="7" s="1"/>
  <c r="BH718" i="7" s="1"/>
  <c r="BF719" i="7"/>
  <c r="BG719" i="7" s="1"/>
  <c r="BH719" i="7" s="1"/>
  <c r="BF720" i="7"/>
  <c r="BG720" i="7" s="1"/>
  <c r="BH720" i="7" s="1"/>
  <c r="BF721" i="7"/>
  <c r="BG721" i="7" s="1"/>
  <c r="BH721" i="7" s="1"/>
  <c r="BF722" i="7"/>
  <c r="BG722" i="7" s="1"/>
  <c r="BH722" i="7" s="1"/>
  <c r="BF723" i="7"/>
  <c r="BG723" i="7" s="1"/>
  <c r="BH723" i="7" s="1"/>
  <c r="BF724" i="7"/>
  <c r="BG724" i="7" s="1"/>
  <c r="BH724" i="7" s="1"/>
  <c r="BF725" i="7"/>
  <c r="BG725" i="7" s="1"/>
  <c r="BH725" i="7" s="1"/>
  <c r="BF726" i="7"/>
  <c r="BG726" i="7" s="1"/>
  <c r="BH726" i="7" s="1"/>
  <c r="BF727" i="7"/>
  <c r="BG727" i="7" s="1"/>
  <c r="BH727" i="7" s="1"/>
  <c r="BF728" i="7"/>
  <c r="BG728" i="7" s="1"/>
  <c r="BH728" i="7" s="1"/>
  <c r="BF729" i="7"/>
  <c r="BG729" i="7" s="1"/>
  <c r="BH729" i="7" s="1"/>
  <c r="BF730" i="7"/>
  <c r="BG730" i="7" s="1"/>
  <c r="BH730" i="7" s="1"/>
  <c r="BF731" i="7"/>
  <c r="BG731" i="7" s="1"/>
  <c r="BH731" i="7" s="1"/>
  <c r="BF732" i="7"/>
  <c r="BG732" i="7" s="1"/>
  <c r="BH732" i="7" s="1"/>
  <c r="BF733" i="7"/>
  <c r="BG733" i="7" s="1"/>
  <c r="BH733" i="7" s="1"/>
  <c r="BF734" i="7"/>
  <c r="BG734" i="7" s="1"/>
  <c r="BH734" i="7" s="1"/>
  <c r="BF735" i="7"/>
  <c r="BG735" i="7" s="1"/>
  <c r="BH735" i="7" s="1"/>
  <c r="BF736" i="7"/>
  <c r="BG736" i="7" s="1"/>
  <c r="BH736" i="7" s="1"/>
  <c r="BF737" i="7"/>
  <c r="BG737" i="7" s="1"/>
  <c r="BH737" i="7" s="1"/>
  <c r="BF738" i="7"/>
  <c r="BG738" i="7" s="1"/>
  <c r="BH738" i="7" s="1"/>
  <c r="BF739" i="7"/>
  <c r="BG739" i="7" s="1"/>
  <c r="BH739" i="7" s="1"/>
  <c r="BF740" i="7"/>
  <c r="BG740" i="7" s="1"/>
  <c r="BH740" i="7" s="1"/>
  <c r="BF741" i="7"/>
  <c r="BG741" i="7" s="1"/>
  <c r="BH741" i="7" s="1"/>
  <c r="BF742" i="7"/>
  <c r="BG742" i="7" s="1"/>
  <c r="BH742" i="7" s="1"/>
  <c r="BF743" i="7"/>
  <c r="BG743" i="7" s="1"/>
  <c r="BH743" i="7" s="1"/>
  <c r="BF744" i="7"/>
  <c r="BG744" i="7" s="1"/>
  <c r="BH744" i="7" s="1"/>
  <c r="BF745" i="7"/>
  <c r="BG745" i="7" s="1"/>
  <c r="BH745" i="7" s="1"/>
  <c r="BF746" i="7"/>
  <c r="BG746" i="7" s="1"/>
  <c r="BH746" i="7" s="1"/>
  <c r="BF747" i="7"/>
  <c r="BG747" i="7" s="1"/>
  <c r="BH747" i="7" s="1"/>
  <c r="BF748" i="7"/>
  <c r="BG748" i="7" s="1"/>
  <c r="BH748" i="7" s="1"/>
  <c r="BF749" i="7"/>
  <c r="BG749" i="7" s="1"/>
  <c r="BH749" i="7" s="1"/>
  <c r="BF750" i="7"/>
  <c r="BG750" i="7" s="1"/>
  <c r="BH750" i="7" s="1"/>
  <c r="BF751" i="7"/>
  <c r="BG751" i="7" s="1"/>
  <c r="BH751" i="7" s="1"/>
  <c r="BF752" i="7"/>
  <c r="BG752" i="7" s="1"/>
  <c r="BH752" i="7" s="1"/>
  <c r="BF753" i="7"/>
  <c r="BG753" i="7" s="1"/>
  <c r="BH753" i="7" s="1"/>
  <c r="BF754" i="7"/>
  <c r="BG754" i="7" s="1"/>
  <c r="BH754" i="7" s="1"/>
  <c r="BF755" i="7"/>
  <c r="BG755" i="7" s="1"/>
  <c r="BH755" i="7" s="1"/>
  <c r="BF756" i="7"/>
  <c r="BG756" i="7" s="1"/>
  <c r="BH756" i="7" s="1"/>
  <c r="BF757" i="7"/>
  <c r="BG757" i="7" s="1"/>
  <c r="BH757" i="7" s="1"/>
  <c r="BF758" i="7"/>
  <c r="BG758" i="7" s="1"/>
  <c r="BH758" i="7" s="1"/>
  <c r="BF759" i="7"/>
  <c r="BG759" i="7" s="1"/>
  <c r="BH759" i="7" s="1"/>
  <c r="BF760" i="7"/>
  <c r="BG760" i="7" s="1"/>
  <c r="BH760" i="7" s="1"/>
  <c r="BF761" i="7"/>
  <c r="BG761" i="7" s="1"/>
  <c r="BH761" i="7" s="1"/>
  <c r="BF762" i="7"/>
  <c r="BG762" i="7" s="1"/>
  <c r="BH762" i="7" s="1"/>
  <c r="BF763" i="7"/>
  <c r="BG763" i="7" s="1"/>
  <c r="BH763" i="7" s="1"/>
  <c r="BF764" i="7"/>
  <c r="BG764" i="7" s="1"/>
  <c r="BH764" i="7" s="1"/>
  <c r="BF765" i="7"/>
  <c r="BG765" i="7" s="1"/>
  <c r="BH765" i="7" s="1"/>
  <c r="BF766" i="7"/>
  <c r="BG766" i="7" s="1"/>
  <c r="BH766" i="7" s="1"/>
  <c r="BF767" i="7"/>
  <c r="BG767" i="7" s="1"/>
  <c r="BH767" i="7" s="1"/>
  <c r="BF768" i="7"/>
  <c r="BG768" i="7" s="1"/>
  <c r="BH768" i="7" s="1"/>
  <c r="BF769" i="7"/>
  <c r="BG769" i="7" s="1"/>
  <c r="BH769" i="7" s="1"/>
  <c r="BF770" i="7"/>
  <c r="BG770" i="7" s="1"/>
  <c r="BH770" i="7" s="1"/>
  <c r="BF771" i="7"/>
  <c r="BG771" i="7" s="1"/>
  <c r="BH771" i="7" s="1"/>
  <c r="BF772" i="7"/>
  <c r="BG772" i="7" s="1"/>
  <c r="BH772" i="7" s="1"/>
  <c r="BF773" i="7"/>
  <c r="BG773" i="7" s="1"/>
  <c r="BH773" i="7" s="1"/>
  <c r="BF774" i="7"/>
  <c r="BG774" i="7" s="1"/>
  <c r="BH774" i="7" s="1"/>
  <c r="BF775" i="7"/>
  <c r="BG775" i="7" s="1"/>
  <c r="BH775" i="7" s="1"/>
  <c r="BF776" i="7"/>
  <c r="BG776" i="7" s="1"/>
  <c r="BH776" i="7" s="1"/>
  <c r="BF777" i="7"/>
  <c r="BG777" i="7" s="1"/>
  <c r="BH777" i="7" s="1"/>
  <c r="BF778" i="7"/>
  <c r="BG778" i="7" s="1"/>
  <c r="BH778" i="7" s="1"/>
  <c r="BF779" i="7"/>
  <c r="BG779" i="7" s="1"/>
  <c r="BH779" i="7" s="1"/>
  <c r="BF780" i="7"/>
  <c r="BG780" i="7" s="1"/>
  <c r="BH780" i="7" s="1"/>
  <c r="BF781" i="7"/>
  <c r="BG781" i="7" s="1"/>
  <c r="BH781" i="7" s="1"/>
  <c r="BF782" i="7"/>
  <c r="BG782" i="7" s="1"/>
  <c r="BH782" i="7" s="1"/>
  <c r="BF783" i="7"/>
  <c r="BG783" i="7" s="1"/>
  <c r="BH783" i="7" s="1"/>
  <c r="BF784" i="7"/>
  <c r="BG784" i="7" s="1"/>
  <c r="BH784" i="7" s="1"/>
  <c r="BF785" i="7"/>
  <c r="BG785" i="7" s="1"/>
  <c r="BH785" i="7" s="1"/>
  <c r="BF786" i="7"/>
  <c r="BG786" i="7" s="1"/>
  <c r="BH786" i="7" s="1"/>
  <c r="BF787" i="7"/>
  <c r="BG787" i="7" s="1"/>
  <c r="BH787" i="7" s="1"/>
  <c r="BF788" i="7"/>
  <c r="BG788" i="7" s="1"/>
  <c r="BH788" i="7" s="1"/>
  <c r="BF789" i="7"/>
  <c r="BG789" i="7" s="1"/>
  <c r="BH789" i="7" s="1"/>
  <c r="BF790" i="7"/>
  <c r="BG790" i="7" s="1"/>
  <c r="BH790" i="7" s="1"/>
  <c r="BF791" i="7"/>
  <c r="BG791" i="7" s="1"/>
  <c r="BH791" i="7" s="1"/>
  <c r="BF792" i="7"/>
  <c r="BG792" i="7" s="1"/>
  <c r="BH792" i="7" s="1"/>
  <c r="BF793" i="7"/>
  <c r="BG793" i="7" s="1"/>
  <c r="BH793" i="7" s="1"/>
  <c r="BF794" i="7"/>
  <c r="BG794" i="7" s="1"/>
  <c r="BH794" i="7" s="1"/>
  <c r="BF795" i="7"/>
  <c r="BG795" i="7" s="1"/>
  <c r="BH795" i="7" s="1"/>
  <c r="BF796" i="7"/>
  <c r="BG796" i="7" s="1"/>
  <c r="BH796" i="7" s="1"/>
  <c r="BF797" i="7"/>
  <c r="BG797" i="7" s="1"/>
  <c r="BH797" i="7" s="1"/>
  <c r="BF798" i="7"/>
  <c r="BG798" i="7" s="1"/>
  <c r="BH798" i="7" s="1"/>
  <c r="BF799" i="7"/>
  <c r="BG799" i="7" s="1"/>
  <c r="BH799" i="7" s="1"/>
  <c r="BF800" i="7"/>
  <c r="BG800" i="7" s="1"/>
  <c r="BH800" i="7" s="1"/>
  <c r="BF801" i="7"/>
  <c r="BG801" i="7" s="1"/>
  <c r="BH801" i="7" s="1"/>
  <c r="BF802" i="7"/>
  <c r="BG802" i="7" s="1"/>
  <c r="BH802" i="7" s="1"/>
  <c r="BF803" i="7"/>
  <c r="BG803" i="7" s="1"/>
  <c r="BH803" i="7" s="1"/>
  <c r="BF804" i="7"/>
  <c r="BG804" i="7" s="1"/>
  <c r="BH804" i="7" s="1"/>
  <c r="BF805" i="7"/>
  <c r="BG805" i="7" s="1"/>
  <c r="BH805" i="7" s="1"/>
  <c r="BF806" i="7"/>
  <c r="BG806" i="7" s="1"/>
  <c r="BH806" i="7" s="1"/>
  <c r="BF807" i="7"/>
  <c r="BG807" i="7" s="1"/>
  <c r="BH807" i="7" s="1"/>
  <c r="BF808" i="7"/>
  <c r="BG808" i="7" s="1"/>
  <c r="BH808" i="7" s="1"/>
  <c r="BF809" i="7"/>
  <c r="BG809" i="7" s="1"/>
  <c r="BH809" i="7" s="1"/>
  <c r="BF810" i="7"/>
  <c r="BG810" i="7" s="1"/>
  <c r="BH810" i="7" s="1"/>
  <c r="BF811" i="7"/>
  <c r="BG811" i="7" s="1"/>
  <c r="BH811" i="7" s="1"/>
  <c r="BF812" i="7"/>
  <c r="BG812" i="7" s="1"/>
  <c r="BH812" i="7" s="1"/>
  <c r="BF813" i="7"/>
  <c r="BG813" i="7" s="1"/>
  <c r="BH813" i="7" s="1"/>
  <c r="BF814" i="7"/>
  <c r="BG814" i="7" s="1"/>
  <c r="BH814" i="7" s="1"/>
  <c r="BF815" i="7"/>
  <c r="BG815" i="7" s="1"/>
  <c r="BH815" i="7" s="1"/>
  <c r="BF816" i="7"/>
  <c r="BG816" i="7" s="1"/>
  <c r="BH816" i="7" s="1"/>
  <c r="BF817" i="7"/>
  <c r="BG817" i="7" s="1"/>
  <c r="BH817" i="7" s="1"/>
  <c r="BF818" i="7"/>
  <c r="BG818" i="7" s="1"/>
  <c r="BH818" i="7" s="1"/>
  <c r="BF819" i="7"/>
  <c r="BG819" i="7" s="1"/>
  <c r="BH819" i="7" s="1"/>
  <c r="BF820" i="7"/>
  <c r="BG820" i="7" s="1"/>
  <c r="BH820" i="7" s="1"/>
  <c r="BF821" i="7"/>
  <c r="BG821" i="7" s="1"/>
  <c r="BH821" i="7" s="1"/>
  <c r="BF822" i="7"/>
  <c r="BG822" i="7" s="1"/>
  <c r="BH822" i="7" s="1"/>
  <c r="BF823" i="7"/>
  <c r="BG823" i="7" s="1"/>
  <c r="BH823" i="7" s="1"/>
  <c r="BF824" i="7"/>
  <c r="BG824" i="7" s="1"/>
  <c r="BH824" i="7" s="1"/>
  <c r="BF825" i="7"/>
  <c r="BG825" i="7" s="1"/>
  <c r="BH825" i="7" s="1"/>
  <c r="BF826" i="7"/>
  <c r="BG826" i="7" s="1"/>
  <c r="BH826" i="7" s="1"/>
  <c r="BF827" i="7"/>
  <c r="BG827" i="7" s="1"/>
  <c r="BH827" i="7" s="1"/>
  <c r="BF828" i="7"/>
  <c r="BG828" i="7" s="1"/>
  <c r="BH828" i="7" s="1"/>
  <c r="BF829" i="7"/>
  <c r="BG829" i="7" s="1"/>
  <c r="BH829" i="7" s="1"/>
  <c r="BF830" i="7"/>
  <c r="BG830" i="7" s="1"/>
  <c r="BH830" i="7" s="1"/>
  <c r="BF831" i="7"/>
  <c r="BG831" i="7" s="1"/>
  <c r="BH831" i="7" s="1"/>
  <c r="BF832" i="7"/>
  <c r="BG832" i="7" s="1"/>
  <c r="BH832" i="7" s="1"/>
  <c r="BF833" i="7"/>
  <c r="BG833" i="7" s="1"/>
  <c r="BH833" i="7" s="1"/>
  <c r="BF834" i="7"/>
  <c r="BG834" i="7" s="1"/>
  <c r="BH834" i="7" s="1"/>
  <c r="BF835" i="7"/>
  <c r="BG835" i="7" s="1"/>
  <c r="BH835" i="7" s="1"/>
  <c r="BF836" i="7"/>
  <c r="BG836" i="7" s="1"/>
  <c r="BH836" i="7" s="1"/>
  <c r="BF837" i="7"/>
  <c r="BG837" i="7" s="1"/>
  <c r="BH837" i="7" s="1"/>
  <c r="BF838" i="7"/>
  <c r="BG838" i="7" s="1"/>
  <c r="BH838" i="7" s="1"/>
  <c r="BF839" i="7"/>
  <c r="BG839" i="7" s="1"/>
  <c r="BH839" i="7" s="1"/>
  <c r="BF840" i="7"/>
  <c r="BG840" i="7" s="1"/>
  <c r="BH840" i="7" s="1"/>
  <c r="BF841" i="7"/>
  <c r="BG841" i="7" s="1"/>
  <c r="BH841" i="7" s="1"/>
  <c r="BF842" i="7"/>
  <c r="BG842" i="7" s="1"/>
  <c r="BH842" i="7" s="1"/>
  <c r="BF843" i="7"/>
  <c r="BG843" i="7" s="1"/>
  <c r="BH843" i="7" s="1"/>
  <c r="BF844" i="7"/>
  <c r="BG844" i="7" s="1"/>
  <c r="BH844" i="7" s="1"/>
  <c r="BF845" i="7"/>
  <c r="BG845" i="7" s="1"/>
  <c r="BH845" i="7" s="1"/>
  <c r="BF846" i="7"/>
  <c r="BG846" i="7" s="1"/>
  <c r="BH846" i="7" s="1"/>
  <c r="BF847" i="7"/>
  <c r="BG847" i="7" s="1"/>
  <c r="BH847" i="7" s="1"/>
  <c r="BF848" i="7"/>
  <c r="BG848" i="7" s="1"/>
  <c r="BH848" i="7" s="1"/>
  <c r="BF849" i="7"/>
  <c r="BG849" i="7" s="1"/>
  <c r="BH849" i="7" s="1"/>
  <c r="BF850" i="7"/>
  <c r="BG850" i="7" s="1"/>
  <c r="BH850" i="7" s="1"/>
  <c r="BF851" i="7"/>
  <c r="BG851" i="7" s="1"/>
  <c r="BH851" i="7" s="1"/>
  <c r="BF852" i="7"/>
  <c r="BG852" i="7" s="1"/>
  <c r="BH852" i="7" s="1"/>
  <c r="BF853" i="7"/>
  <c r="BG853" i="7" s="1"/>
  <c r="BH853" i="7" s="1"/>
  <c r="BF854" i="7"/>
  <c r="BG854" i="7" s="1"/>
  <c r="BH854" i="7" s="1"/>
  <c r="BF855" i="7"/>
  <c r="BG855" i="7" s="1"/>
  <c r="BH855" i="7" s="1"/>
  <c r="BF856" i="7"/>
  <c r="BG856" i="7" s="1"/>
  <c r="BH856" i="7" s="1"/>
  <c r="BF857" i="7"/>
  <c r="BG857" i="7" s="1"/>
  <c r="BH857" i="7" s="1"/>
  <c r="BF858" i="7"/>
  <c r="BG858" i="7" s="1"/>
  <c r="BH858" i="7" s="1"/>
  <c r="BF859" i="7"/>
  <c r="BG859" i="7" s="1"/>
  <c r="BH859" i="7" s="1"/>
  <c r="BF860" i="7"/>
  <c r="BG860" i="7" s="1"/>
  <c r="BH860" i="7" s="1"/>
  <c r="BF861" i="7"/>
  <c r="BG861" i="7" s="1"/>
  <c r="BH861" i="7" s="1"/>
  <c r="BF862" i="7"/>
  <c r="BG862" i="7" s="1"/>
  <c r="BH862" i="7" s="1"/>
  <c r="BF863" i="7"/>
  <c r="BG863" i="7" s="1"/>
  <c r="BH863" i="7" s="1"/>
  <c r="BF864" i="7"/>
  <c r="BG864" i="7" s="1"/>
  <c r="BH864" i="7" s="1"/>
  <c r="BF865" i="7"/>
  <c r="BG865" i="7" s="1"/>
  <c r="BH865" i="7" s="1"/>
  <c r="BF866" i="7"/>
  <c r="BG866" i="7" s="1"/>
  <c r="BH866" i="7" s="1"/>
  <c r="BF867" i="7"/>
  <c r="BG867" i="7" s="1"/>
  <c r="BH867" i="7" s="1"/>
  <c r="BF868" i="7"/>
  <c r="BG868" i="7" s="1"/>
  <c r="BH868" i="7" s="1"/>
  <c r="BF869" i="7"/>
  <c r="BG869" i="7" s="1"/>
  <c r="BH869" i="7" s="1"/>
  <c r="BF870" i="7"/>
  <c r="BG870" i="7" s="1"/>
  <c r="BH870" i="7" s="1"/>
  <c r="BF871" i="7"/>
  <c r="BG871" i="7" s="1"/>
  <c r="BH871" i="7" s="1"/>
  <c r="BF872" i="7"/>
  <c r="BG872" i="7" s="1"/>
  <c r="BH872" i="7" s="1"/>
  <c r="BF873" i="7"/>
  <c r="BG873" i="7" s="1"/>
  <c r="BH873" i="7" s="1"/>
  <c r="BF874" i="7"/>
  <c r="BG874" i="7" s="1"/>
  <c r="BH874" i="7" s="1"/>
  <c r="BF875" i="7"/>
  <c r="BG875" i="7" s="1"/>
  <c r="BH875" i="7" s="1"/>
  <c r="BF876" i="7"/>
  <c r="BG876" i="7" s="1"/>
  <c r="BH876" i="7" s="1"/>
  <c r="BF877" i="7"/>
  <c r="BG877" i="7" s="1"/>
  <c r="BH877" i="7" s="1"/>
  <c r="BF878" i="7"/>
  <c r="BG878" i="7" s="1"/>
  <c r="BH878" i="7" s="1"/>
  <c r="BF879" i="7"/>
  <c r="BG879" i="7" s="1"/>
  <c r="BH879" i="7" s="1"/>
  <c r="BF880" i="7"/>
  <c r="BG880" i="7" s="1"/>
  <c r="BH880" i="7" s="1"/>
  <c r="BF881" i="7"/>
  <c r="BG881" i="7" s="1"/>
  <c r="BH881" i="7" s="1"/>
  <c r="BF882" i="7"/>
  <c r="BG882" i="7" s="1"/>
  <c r="BH882" i="7" s="1"/>
  <c r="BF883" i="7"/>
  <c r="BG883" i="7" s="1"/>
  <c r="BH883" i="7" s="1"/>
  <c r="BF884" i="7"/>
  <c r="BG884" i="7" s="1"/>
  <c r="BH884" i="7" s="1"/>
  <c r="BF885" i="7"/>
  <c r="BG885" i="7" s="1"/>
  <c r="BH885" i="7" s="1"/>
  <c r="BF886" i="7"/>
  <c r="BG886" i="7" s="1"/>
  <c r="BH886" i="7" s="1"/>
  <c r="BF887" i="7"/>
  <c r="BG887" i="7" s="1"/>
  <c r="BH887" i="7" s="1"/>
  <c r="BF888" i="7"/>
  <c r="BG888" i="7" s="1"/>
  <c r="BH888" i="7" s="1"/>
  <c r="BF889" i="7"/>
  <c r="BG889" i="7" s="1"/>
  <c r="BH889" i="7" s="1"/>
  <c r="BF890" i="7"/>
  <c r="BG890" i="7" s="1"/>
  <c r="BH890" i="7" s="1"/>
  <c r="BF891" i="7"/>
  <c r="BG891" i="7" s="1"/>
  <c r="BH891" i="7" s="1"/>
  <c r="BF892" i="7"/>
  <c r="BG892" i="7" s="1"/>
  <c r="BH892" i="7" s="1"/>
  <c r="BF893" i="7"/>
  <c r="BG893" i="7" s="1"/>
  <c r="BH893" i="7" s="1"/>
  <c r="BF894" i="7"/>
  <c r="BG894" i="7" s="1"/>
  <c r="BH894" i="7" s="1"/>
  <c r="BF895" i="7"/>
  <c r="BG895" i="7" s="1"/>
  <c r="BH895" i="7" s="1"/>
  <c r="BF896" i="7"/>
  <c r="BG896" i="7" s="1"/>
  <c r="BH896" i="7" s="1"/>
  <c r="BF897" i="7"/>
  <c r="BG897" i="7" s="1"/>
  <c r="BH897" i="7" s="1"/>
  <c r="BF898" i="7"/>
  <c r="BG898" i="7" s="1"/>
  <c r="BH898" i="7" s="1"/>
  <c r="BF899" i="7"/>
  <c r="BG899" i="7" s="1"/>
  <c r="BH899" i="7" s="1"/>
  <c r="BF900" i="7"/>
  <c r="BG900" i="7" s="1"/>
  <c r="BH900" i="7" s="1"/>
  <c r="BF901" i="7"/>
  <c r="BG901" i="7" s="1"/>
  <c r="BH901" i="7" s="1"/>
  <c r="BF902" i="7"/>
  <c r="BG902" i="7" s="1"/>
  <c r="BH902" i="7" s="1"/>
  <c r="BF903" i="7"/>
  <c r="BG903" i="7" s="1"/>
  <c r="BH903" i="7" s="1"/>
  <c r="BF904" i="7"/>
  <c r="BG904" i="7" s="1"/>
  <c r="BH904" i="7" s="1"/>
  <c r="BF905" i="7"/>
  <c r="BG905" i="7" s="1"/>
  <c r="BH905" i="7" s="1"/>
  <c r="BF906" i="7"/>
  <c r="BG906" i="7" s="1"/>
  <c r="BH906" i="7" s="1"/>
  <c r="BF907" i="7"/>
  <c r="BG907" i="7" s="1"/>
  <c r="BH907" i="7" s="1"/>
  <c r="BF908" i="7"/>
  <c r="BG908" i="7" s="1"/>
  <c r="BH908" i="7" s="1"/>
  <c r="BF909" i="7"/>
  <c r="BG909" i="7" s="1"/>
  <c r="BH909" i="7" s="1"/>
  <c r="BF910" i="7"/>
  <c r="BG910" i="7" s="1"/>
  <c r="BH910" i="7" s="1"/>
  <c r="BF911" i="7"/>
  <c r="BG911" i="7" s="1"/>
  <c r="BH911" i="7" s="1"/>
  <c r="BF912" i="7"/>
  <c r="BG912" i="7" s="1"/>
  <c r="BH912" i="7" s="1"/>
  <c r="BF913" i="7"/>
  <c r="BG913" i="7" s="1"/>
  <c r="BH913" i="7" s="1"/>
  <c r="BF914" i="7"/>
  <c r="BG914" i="7" s="1"/>
  <c r="BH914" i="7" s="1"/>
  <c r="BF915" i="7"/>
  <c r="BG915" i="7" s="1"/>
  <c r="BH915" i="7" s="1"/>
  <c r="BF916" i="7"/>
  <c r="BG916" i="7" s="1"/>
  <c r="BH916" i="7" s="1"/>
  <c r="BF917" i="7"/>
  <c r="BG917" i="7" s="1"/>
  <c r="BH917" i="7" s="1"/>
  <c r="BF918" i="7"/>
  <c r="BG918" i="7" s="1"/>
  <c r="BH918" i="7" s="1"/>
  <c r="BF919" i="7"/>
  <c r="BG919" i="7" s="1"/>
  <c r="BH919" i="7" s="1"/>
  <c r="BF920" i="7"/>
  <c r="BG920" i="7" s="1"/>
  <c r="BH920" i="7" s="1"/>
  <c r="BF921" i="7"/>
  <c r="BG921" i="7" s="1"/>
  <c r="BH921" i="7" s="1"/>
  <c r="BF922" i="7"/>
  <c r="BG922" i="7" s="1"/>
  <c r="BH922" i="7" s="1"/>
  <c r="BF923" i="7"/>
  <c r="BG923" i="7" s="1"/>
  <c r="BH923" i="7" s="1"/>
  <c r="BF924" i="7"/>
  <c r="BG924" i="7" s="1"/>
  <c r="BH924" i="7" s="1"/>
  <c r="BF925" i="7"/>
  <c r="BG925" i="7" s="1"/>
  <c r="BH925" i="7" s="1"/>
  <c r="BF926" i="7"/>
  <c r="BG926" i="7" s="1"/>
  <c r="BH926" i="7" s="1"/>
  <c r="BF927" i="7"/>
  <c r="BG927" i="7" s="1"/>
  <c r="BH927" i="7" s="1"/>
  <c r="BF928" i="7"/>
  <c r="BG928" i="7" s="1"/>
  <c r="BH928" i="7" s="1"/>
  <c r="BF929" i="7"/>
  <c r="BG929" i="7" s="1"/>
  <c r="BH929" i="7" s="1"/>
  <c r="BF930" i="7"/>
  <c r="BG930" i="7" s="1"/>
  <c r="BH930" i="7" s="1"/>
  <c r="BF931" i="7"/>
  <c r="BG931" i="7" s="1"/>
  <c r="BH931" i="7" s="1"/>
  <c r="BF932" i="7"/>
  <c r="BG932" i="7" s="1"/>
  <c r="BH932" i="7" s="1"/>
  <c r="BF933" i="7"/>
  <c r="BG933" i="7" s="1"/>
  <c r="BH933" i="7" s="1"/>
  <c r="BF934" i="7"/>
  <c r="BG934" i="7" s="1"/>
  <c r="BH934" i="7" s="1"/>
  <c r="BF935" i="7"/>
  <c r="BG935" i="7" s="1"/>
  <c r="BH935" i="7" s="1"/>
  <c r="BF936" i="7"/>
  <c r="BG936" i="7" s="1"/>
  <c r="BH936" i="7" s="1"/>
  <c r="BF937" i="7"/>
  <c r="BG937" i="7" s="1"/>
  <c r="BH937" i="7" s="1"/>
  <c r="BF938" i="7"/>
  <c r="BG938" i="7" s="1"/>
  <c r="BH938" i="7" s="1"/>
  <c r="BF939" i="7"/>
  <c r="BG939" i="7" s="1"/>
  <c r="BH939" i="7" s="1"/>
  <c r="BF940" i="7"/>
  <c r="BG940" i="7" s="1"/>
  <c r="BH940" i="7" s="1"/>
  <c r="BF941" i="7"/>
  <c r="BG941" i="7" s="1"/>
  <c r="BH941" i="7" s="1"/>
  <c r="BF942" i="7"/>
  <c r="BG942" i="7" s="1"/>
  <c r="BH942" i="7" s="1"/>
  <c r="BF943" i="7"/>
  <c r="BG943" i="7" s="1"/>
  <c r="BH943" i="7" s="1"/>
  <c r="BF944" i="7"/>
  <c r="BG944" i="7" s="1"/>
  <c r="BH944" i="7" s="1"/>
  <c r="BF945" i="7"/>
  <c r="BG945" i="7" s="1"/>
  <c r="BH945" i="7" s="1"/>
  <c r="BF946" i="7"/>
  <c r="BG946" i="7" s="1"/>
  <c r="BH946" i="7" s="1"/>
  <c r="BF947" i="7"/>
  <c r="BG947" i="7" s="1"/>
  <c r="BH947" i="7" s="1"/>
  <c r="BF948" i="7"/>
  <c r="BG948" i="7" s="1"/>
  <c r="BH948" i="7" s="1"/>
  <c r="BF949" i="7"/>
  <c r="BG949" i="7" s="1"/>
  <c r="BH949" i="7" s="1"/>
  <c r="BF950" i="7"/>
  <c r="BG950" i="7" s="1"/>
  <c r="BH950" i="7" s="1"/>
  <c r="BF951" i="7"/>
  <c r="BG951" i="7" s="1"/>
  <c r="BH951" i="7" s="1"/>
  <c r="BF952" i="7"/>
  <c r="BG952" i="7" s="1"/>
  <c r="BH952" i="7" s="1"/>
  <c r="BF953" i="7"/>
  <c r="BG953" i="7" s="1"/>
  <c r="BH953" i="7" s="1"/>
  <c r="BF954" i="7"/>
  <c r="BG954" i="7" s="1"/>
  <c r="BH954" i="7" s="1"/>
  <c r="BF955" i="7"/>
  <c r="BG955" i="7" s="1"/>
  <c r="BH955" i="7" s="1"/>
  <c r="BF956" i="7"/>
  <c r="BG956" i="7" s="1"/>
  <c r="BH956" i="7" s="1"/>
  <c r="BF957" i="7"/>
  <c r="BG957" i="7" s="1"/>
  <c r="BH957" i="7" s="1"/>
  <c r="BF958" i="7"/>
  <c r="BG958" i="7" s="1"/>
  <c r="BH958" i="7" s="1"/>
  <c r="BF959" i="7"/>
  <c r="BG959" i="7" s="1"/>
  <c r="BH959" i="7" s="1"/>
  <c r="BF960" i="7"/>
  <c r="BG960" i="7" s="1"/>
  <c r="BH960" i="7" s="1"/>
  <c r="BF961" i="7"/>
  <c r="BG961" i="7" s="1"/>
  <c r="BH961" i="7" s="1"/>
  <c r="BF962" i="7"/>
  <c r="BG962" i="7" s="1"/>
  <c r="BH962" i="7" s="1"/>
  <c r="BF963" i="7"/>
  <c r="BG963" i="7" s="1"/>
  <c r="BH963" i="7" s="1"/>
  <c r="BF964" i="7"/>
  <c r="BG964" i="7" s="1"/>
  <c r="BH964" i="7" s="1"/>
  <c r="BF965" i="7"/>
  <c r="BG965" i="7" s="1"/>
  <c r="BH965" i="7" s="1"/>
  <c r="BF966" i="7"/>
  <c r="BG966" i="7" s="1"/>
  <c r="BH966" i="7" s="1"/>
  <c r="BF967" i="7"/>
  <c r="BG967" i="7" s="1"/>
  <c r="BH967" i="7" s="1"/>
  <c r="BF968" i="7"/>
  <c r="BG968" i="7" s="1"/>
  <c r="BH968" i="7" s="1"/>
  <c r="BF969" i="7"/>
  <c r="BG969" i="7" s="1"/>
  <c r="BH969" i="7" s="1"/>
  <c r="BF970" i="7"/>
  <c r="BG970" i="7" s="1"/>
  <c r="BH970" i="7" s="1"/>
  <c r="BF971" i="7"/>
  <c r="BG971" i="7" s="1"/>
  <c r="BH971" i="7" s="1"/>
  <c r="BF972" i="7"/>
  <c r="BG972" i="7" s="1"/>
  <c r="BH972" i="7" s="1"/>
  <c r="BF973" i="7"/>
  <c r="BG973" i="7" s="1"/>
  <c r="BH973" i="7" s="1"/>
  <c r="BF974" i="7"/>
  <c r="BG974" i="7" s="1"/>
  <c r="BH974" i="7" s="1"/>
  <c r="BF975" i="7"/>
  <c r="BG975" i="7" s="1"/>
  <c r="BH975" i="7" s="1"/>
  <c r="BF976" i="7"/>
  <c r="BG976" i="7" s="1"/>
  <c r="BH976" i="7" s="1"/>
  <c r="BF977" i="7"/>
  <c r="BG977" i="7" s="1"/>
  <c r="BH977" i="7" s="1"/>
  <c r="BF978" i="7"/>
  <c r="BG978" i="7" s="1"/>
  <c r="BH978" i="7" s="1"/>
  <c r="BF979" i="7"/>
  <c r="BG979" i="7" s="1"/>
  <c r="BH979" i="7" s="1"/>
  <c r="BF980" i="7"/>
  <c r="BG980" i="7" s="1"/>
  <c r="BH980" i="7" s="1"/>
  <c r="BF981" i="7"/>
  <c r="BG981" i="7" s="1"/>
  <c r="BH981" i="7" s="1"/>
  <c r="BF982" i="7"/>
  <c r="BG982" i="7" s="1"/>
  <c r="BH982" i="7" s="1"/>
  <c r="BF983" i="7"/>
  <c r="BG983" i="7" s="1"/>
  <c r="BH983" i="7" s="1"/>
  <c r="BF984" i="7"/>
  <c r="BG984" i="7" s="1"/>
  <c r="BH984" i="7" s="1"/>
  <c r="BF985" i="7"/>
  <c r="BG985" i="7" s="1"/>
  <c r="BH985" i="7" s="1"/>
  <c r="BF986" i="7"/>
  <c r="BG986" i="7" s="1"/>
  <c r="BH986" i="7" s="1"/>
  <c r="BF987" i="7"/>
  <c r="BG987" i="7" s="1"/>
  <c r="BH987" i="7" s="1"/>
  <c r="BF988" i="7"/>
  <c r="BG988" i="7" s="1"/>
  <c r="BH988" i="7" s="1"/>
  <c r="BF989" i="7"/>
  <c r="BG989" i="7" s="1"/>
  <c r="BH989" i="7" s="1"/>
  <c r="BF990" i="7"/>
  <c r="BG990" i="7" s="1"/>
  <c r="BH990" i="7" s="1"/>
  <c r="BF991" i="7"/>
  <c r="BG991" i="7" s="1"/>
  <c r="BH991" i="7" s="1"/>
  <c r="BF992" i="7"/>
  <c r="BG992" i="7" s="1"/>
  <c r="BH992" i="7" s="1"/>
  <c r="BF993" i="7"/>
  <c r="BG993" i="7" s="1"/>
  <c r="BH993" i="7" s="1"/>
  <c r="BF994" i="7"/>
  <c r="BG994" i="7" s="1"/>
  <c r="BH994" i="7" s="1"/>
  <c r="BF995" i="7"/>
  <c r="BG995" i="7" s="1"/>
  <c r="BH995" i="7" s="1"/>
  <c r="BF996" i="7"/>
  <c r="BG996" i="7" s="1"/>
  <c r="BH996" i="7" s="1"/>
  <c r="BF997" i="7"/>
  <c r="BG997" i="7" s="1"/>
  <c r="BH997" i="7" s="1"/>
  <c r="BF998" i="7"/>
  <c r="BG998" i="7" s="1"/>
  <c r="BH998" i="7" s="1"/>
  <c r="BF999" i="7"/>
  <c r="BG999" i="7" s="1"/>
  <c r="BH999" i="7" s="1"/>
  <c r="BF1000" i="7"/>
  <c r="BG1000" i="7" s="1"/>
  <c r="BH1000" i="7" s="1"/>
  <c r="BF1001" i="7"/>
  <c r="BG1001" i="7" s="1"/>
  <c r="BH1001" i="7" s="1"/>
  <c r="BF1002" i="7"/>
  <c r="BG1002" i="7" s="1"/>
  <c r="BH1002" i="7" s="1"/>
  <c r="BF1003" i="7"/>
  <c r="BG1003" i="7" s="1"/>
  <c r="BH1003" i="7" s="1"/>
  <c r="BF1004" i="7"/>
  <c r="BG1004" i="7" s="1"/>
  <c r="BH1004" i="7" s="1"/>
  <c r="BF1005" i="7"/>
  <c r="BG1005" i="7" s="1"/>
  <c r="BH1005" i="7" s="1"/>
  <c r="BF1006" i="7"/>
  <c r="BG1006" i="7" s="1"/>
  <c r="BH1006" i="7" s="1"/>
  <c r="BF1007" i="7"/>
  <c r="BG1007" i="7" s="1"/>
  <c r="BH1007" i="7" s="1"/>
  <c r="BF1008" i="7"/>
  <c r="BG1008" i="7" s="1"/>
  <c r="BH1008" i="7" s="1"/>
  <c r="BF1009" i="7"/>
  <c r="BG1009" i="7" s="1"/>
  <c r="BH1009" i="7" s="1"/>
  <c r="BF1010" i="7"/>
  <c r="BG1010" i="7" s="1"/>
  <c r="BH1010" i="7" s="1"/>
  <c r="BF1011" i="7"/>
  <c r="BG1011" i="7" s="1"/>
  <c r="BH1011" i="7" s="1"/>
  <c r="BF1012" i="7"/>
  <c r="BG1012" i="7" s="1"/>
  <c r="BH1012" i="7" s="1"/>
  <c r="BF1013" i="7"/>
  <c r="BG1013" i="7" s="1"/>
  <c r="BH1013" i="7" s="1"/>
  <c r="BF1014" i="7"/>
  <c r="BG1014" i="7" s="1"/>
  <c r="BH1014" i="7" s="1"/>
  <c r="BF1015" i="7"/>
  <c r="BG1015" i="7" s="1"/>
  <c r="BH1015" i="7" s="1"/>
  <c r="BF1016" i="7"/>
  <c r="BG1016" i="7" s="1"/>
  <c r="BH1016" i="7" s="1"/>
  <c r="BF1017" i="7"/>
  <c r="BG1017" i="7" s="1"/>
  <c r="BH1017" i="7" s="1"/>
  <c r="BF1018" i="7"/>
  <c r="BG1018" i="7" s="1"/>
  <c r="BH1018" i="7" s="1"/>
  <c r="BF1019" i="7"/>
  <c r="BG1019" i="7" s="1"/>
  <c r="BH1019" i="7" s="1"/>
  <c r="BF1020" i="7"/>
  <c r="BG1020" i="7" s="1"/>
  <c r="BH1020" i="7" s="1"/>
  <c r="BF1021" i="7"/>
  <c r="BG1021" i="7" s="1"/>
  <c r="BH1021" i="7" s="1"/>
  <c r="BF1022" i="7"/>
  <c r="BG1022" i="7" s="1"/>
  <c r="BH1022" i="7" s="1"/>
  <c r="BF1023" i="7"/>
  <c r="BG1023" i="7" s="1"/>
  <c r="BH1023" i="7" s="1"/>
  <c r="BF1024" i="7"/>
  <c r="BG1024" i="7" s="1"/>
  <c r="BH1024" i="7" s="1"/>
  <c r="BF1025" i="7"/>
  <c r="BG1025" i="7" s="1"/>
  <c r="BH1025" i="7" s="1"/>
  <c r="BF1026" i="7"/>
  <c r="BG1026" i="7" s="1"/>
  <c r="BH1026" i="7" s="1"/>
  <c r="BF1027" i="7"/>
  <c r="BG1027" i="7" s="1"/>
  <c r="BH1027" i="7" s="1"/>
  <c r="BF1028" i="7"/>
  <c r="BG1028" i="7" s="1"/>
  <c r="BH1028" i="7" s="1"/>
  <c r="BF1029" i="7"/>
  <c r="BG1029" i="7" s="1"/>
  <c r="BH1029" i="7" s="1"/>
  <c r="BF1030" i="7"/>
  <c r="BG1030" i="7" s="1"/>
  <c r="BH1030" i="7" s="1"/>
  <c r="BF1031" i="7"/>
  <c r="BG1031" i="7" s="1"/>
  <c r="BH1031" i="7" s="1"/>
  <c r="BF1032" i="7"/>
  <c r="BG1032" i="7" s="1"/>
  <c r="BH1032" i="7" s="1"/>
  <c r="BF1033" i="7"/>
  <c r="BG1033" i="7" s="1"/>
  <c r="BH1033" i="7" s="1"/>
  <c r="BF1034" i="7"/>
  <c r="BG1034" i="7" s="1"/>
  <c r="BH1034" i="7" s="1"/>
  <c r="BF1035" i="7"/>
  <c r="BG1035" i="7" s="1"/>
  <c r="BH1035" i="7" s="1"/>
  <c r="BF1036" i="7"/>
  <c r="BG1036" i="7" s="1"/>
  <c r="BH1036" i="7" s="1"/>
  <c r="BF1037" i="7"/>
  <c r="BG1037" i="7" s="1"/>
  <c r="BH1037" i="7" s="1"/>
  <c r="BF1038" i="7"/>
  <c r="BG1038" i="7" s="1"/>
  <c r="BH1038" i="7" s="1"/>
  <c r="BF1039" i="7"/>
  <c r="BG1039" i="7" s="1"/>
  <c r="BH1039" i="7" s="1"/>
  <c r="BF1040" i="7"/>
  <c r="BG1040" i="7" s="1"/>
  <c r="BH1040" i="7" s="1"/>
  <c r="BF1041" i="7"/>
  <c r="BG1041" i="7" s="1"/>
  <c r="BH1041" i="7" s="1"/>
  <c r="BF1042" i="7"/>
  <c r="BG1042" i="7" s="1"/>
  <c r="BH1042" i="7" s="1"/>
  <c r="BF1043" i="7"/>
  <c r="BG1043" i="7" s="1"/>
  <c r="BH1043" i="7" s="1"/>
  <c r="BF1044" i="7"/>
  <c r="BG1044" i="7" s="1"/>
  <c r="BH1044" i="7" s="1"/>
  <c r="BF1045" i="7"/>
  <c r="BG1045" i="7" s="1"/>
  <c r="BH1045" i="7" s="1"/>
  <c r="BF1046" i="7"/>
  <c r="BG1046" i="7" s="1"/>
  <c r="BH1046" i="7" s="1"/>
  <c r="BF1047" i="7"/>
  <c r="BG1047" i="7" s="1"/>
  <c r="BH1047" i="7" s="1"/>
  <c r="BF1048" i="7"/>
  <c r="BG1048" i="7" s="1"/>
  <c r="BH1048" i="7" s="1"/>
  <c r="BF1049" i="7"/>
  <c r="BG1049" i="7" s="1"/>
  <c r="BH1049" i="7" s="1"/>
  <c r="BF1050" i="7"/>
  <c r="BG1050" i="7" s="1"/>
  <c r="BH1050" i="7" s="1"/>
  <c r="BF1051" i="7"/>
  <c r="BG1051" i="7" s="1"/>
  <c r="BH1051" i="7" s="1"/>
  <c r="BF1052" i="7"/>
  <c r="BG1052" i="7" s="1"/>
  <c r="BH1052" i="7" s="1"/>
  <c r="BF1053" i="7"/>
  <c r="BG1053" i="7" s="1"/>
  <c r="BH1053" i="7" s="1"/>
  <c r="BF1054" i="7"/>
  <c r="BG1054" i="7" s="1"/>
  <c r="BH1054" i="7" s="1"/>
  <c r="BF1055" i="7"/>
  <c r="BG1055" i="7" s="1"/>
  <c r="BH1055" i="7" s="1"/>
  <c r="BF1056" i="7"/>
  <c r="BG1056" i="7" s="1"/>
  <c r="BH1056" i="7" s="1"/>
  <c r="BF1057" i="7"/>
  <c r="BG1057" i="7" s="1"/>
  <c r="BH1057" i="7" s="1"/>
  <c r="BF1058" i="7"/>
  <c r="BG1058" i="7" s="1"/>
  <c r="BH1058" i="7" s="1"/>
  <c r="BF1059" i="7"/>
  <c r="BG1059" i="7" s="1"/>
  <c r="BH1059" i="7" s="1"/>
  <c r="BF1060" i="7"/>
  <c r="BG1060" i="7" s="1"/>
  <c r="BH1060" i="7" s="1"/>
  <c r="BF1061" i="7"/>
  <c r="BG1061" i="7" s="1"/>
  <c r="BH1061" i="7" s="1"/>
  <c r="BF1062" i="7"/>
  <c r="BG1062" i="7" s="1"/>
  <c r="BH1062" i="7" s="1"/>
  <c r="BF1063" i="7"/>
  <c r="BG1063" i="7" s="1"/>
  <c r="BH1063" i="7" s="1"/>
  <c r="BF1064" i="7"/>
  <c r="BG1064" i="7" s="1"/>
  <c r="BH1064" i="7" s="1"/>
  <c r="BF1065" i="7"/>
  <c r="BG1065" i="7" s="1"/>
  <c r="BH1065" i="7" s="1"/>
  <c r="BF1066" i="7"/>
  <c r="BG1066" i="7" s="1"/>
  <c r="BH1066" i="7" s="1"/>
  <c r="BF1067" i="7"/>
  <c r="BG1067" i="7" s="1"/>
  <c r="BH1067" i="7" s="1"/>
  <c r="BF1068" i="7"/>
  <c r="BG1068" i="7" s="1"/>
  <c r="BH1068" i="7" s="1"/>
  <c r="BF1069" i="7"/>
  <c r="BG1069" i="7" s="1"/>
  <c r="BH1069" i="7" s="1"/>
  <c r="BF1070" i="7"/>
  <c r="BG1070" i="7" s="1"/>
  <c r="BH1070" i="7" s="1"/>
  <c r="BF1071" i="7"/>
  <c r="BG1071" i="7" s="1"/>
  <c r="BH1071" i="7" s="1"/>
  <c r="BF1072" i="7"/>
  <c r="BG1072" i="7" s="1"/>
  <c r="BH1072" i="7" s="1"/>
  <c r="BF1073" i="7"/>
  <c r="BG1073" i="7" s="1"/>
  <c r="BH1073" i="7" s="1"/>
  <c r="BF1074" i="7"/>
  <c r="BG1074" i="7" s="1"/>
  <c r="BH1074" i="7" s="1"/>
  <c r="BF1075" i="7"/>
  <c r="BG1075" i="7" s="1"/>
  <c r="BH1075" i="7" s="1"/>
  <c r="BF1076" i="7"/>
  <c r="BG1076" i="7" s="1"/>
  <c r="BH1076" i="7" s="1"/>
  <c r="BF1077" i="7"/>
  <c r="BG1077" i="7" s="1"/>
  <c r="BH1077" i="7" s="1"/>
  <c r="BF1078" i="7"/>
  <c r="BG1078" i="7" s="1"/>
  <c r="BH1078" i="7" s="1"/>
  <c r="BF1079" i="7"/>
  <c r="BG1079" i="7" s="1"/>
  <c r="BH1079" i="7" s="1"/>
  <c r="BF1080" i="7"/>
  <c r="BG1080" i="7" s="1"/>
  <c r="BH1080" i="7" s="1"/>
  <c r="BF1081" i="7"/>
  <c r="BG1081" i="7" s="1"/>
  <c r="BH1081" i="7" s="1"/>
  <c r="BF1082" i="7"/>
  <c r="BG1082" i="7" s="1"/>
  <c r="BH1082" i="7" s="1"/>
  <c r="BF1083" i="7"/>
  <c r="BG1083" i="7" s="1"/>
  <c r="BH1083" i="7" s="1"/>
  <c r="BF1084" i="7"/>
  <c r="BG1084" i="7" s="1"/>
  <c r="BH1084" i="7" s="1"/>
  <c r="BF1085" i="7"/>
  <c r="BG1085" i="7" s="1"/>
  <c r="BH1085" i="7" s="1"/>
  <c r="BF1086" i="7"/>
  <c r="BG1086" i="7" s="1"/>
  <c r="BH1086" i="7" s="1"/>
  <c r="BF1087" i="7"/>
  <c r="BG1087" i="7" s="1"/>
  <c r="BH1087" i="7" s="1"/>
  <c r="BF1088" i="7"/>
  <c r="BG1088" i="7" s="1"/>
  <c r="BH1088" i="7" s="1"/>
  <c r="BF1089" i="7"/>
  <c r="BG1089" i="7" s="1"/>
  <c r="BH1089" i="7" s="1"/>
  <c r="BF1090" i="7"/>
  <c r="BG1090" i="7" s="1"/>
  <c r="BH1090" i="7" s="1"/>
  <c r="BF1091" i="7"/>
  <c r="BG1091" i="7" s="1"/>
  <c r="BH1091" i="7" s="1"/>
  <c r="BF1092" i="7"/>
  <c r="BG1092" i="7" s="1"/>
  <c r="BH1092" i="7" s="1"/>
  <c r="BF1093" i="7"/>
  <c r="BG1093" i="7" s="1"/>
  <c r="BH1093" i="7" s="1"/>
  <c r="BF1094" i="7"/>
  <c r="BG1094" i="7" s="1"/>
  <c r="BH1094" i="7" s="1"/>
  <c r="BF1095" i="7"/>
  <c r="BG1095" i="7" s="1"/>
  <c r="BH1095" i="7" s="1"/>
  <c r="BF1096" i="7"/>
  <c r="BG1096" i="7" s="1"/>
  <c r="BH1096" i="7" s="1"/>
  <c r="BF1097" i="7"/>
  <c r="BG1097" i="7" s="1"/>
  <c r="BH1097" i="7" s="1"/>
  <c r="BF1098" i="7"/>
  <c r="BG1098" i="7" s="1"/>
  <c r="BH1098" i="7" s="1"/>
  <c r="BF1099" i="7"/>
  <c r="BG1099" i="7" s="1"/>
  <c r="BH1099" i="7" s="1"/>
  <c r="BF1100" i="7"/>
  <c r="BG1100" i="7" s="1"/>
  <c r="BH1100" i="7" s="1"/>
  <c r="BF1101" i="7"/>
  <c r="BG1101" i="7" s="1"/>
  <c r="BH1101" i="7" s="1"/>
  <c r="BF1102" i="7"/>
  <c r="BG1102" i="7" s="1"/>
  <c r="BH1102" i="7" s="1"/>
  <c r="BF1103" i="7"/>
  <c r="BG1103" i="7" s="1"/>
  <c r="BH1103" i="7" s="1"/>
  <c r="BF1104" i="7"/>
  <c r="BG1104" i="7" s="1"/>
  <c r="BH1104" i="7" s="1"/>
  <c r="BF1105" i="7"/>
  <c r="BG1105" i="7" s="1"/>
  <c r="BH1105" i="7" s="1"/>
  <c r="BF1106" i="7"/>
  <c r="BG1106" i="7" s="1"/>
  <c r="BH1106" i="7" s="1"/>
  <c r="BF1107" i="7"/>
  <c r="BG1107" i="7" s="1"/>
  <c r="BH1107" i="7" s="1"/>
  <c r="BF1108" i="7"/>
  <c r="BG1108" i="7" s="1"/>
  <c r="BH1108" i="7" s="1"/>
  <c r="BF1109" i="7"/>
  <c r="BG1109" i="7" s="1"/>
  <c r="BH1109" i="7" s="1"/>
  <c r="BF1110" i="7"/>
  <c r="BG1110" i="7" s="1"/>
  <c r="BH1110" i="7" s="1"/>
  <c r="BF1111" i="7"/>
  <c r="BG1111" i="7" s="1"/>
  <c r="BH1111" i="7" s="1"/>
  <c r="BF1112" i="7"/>
  <c r="BG1112" i="7" s="1"/>
  <c r="BH1112" i="7" s="1"/>
  <c r="BF1113" i="7"/>
  <c r="BG1113" i="7" s="1"/>
  <c r="BH1113" i="7" s="1"/>
  <c r="BF1114" i="7"/>
  <c r="BG1114" i="7" s="1"/>
  <c r="BH1114" i="7" s="1"/>
  <c r="BF1115" i="7"/>
  <c r="BG1115" i="7" s="1"/>
  <c r="BH1115" i="7" s="1"/>
  <c r="BF1116" i="7"/>
  <c r="BG1116" i="7" s="1"/>
  <c r="BH1116" i="7" s="1"/>
  <c r="BF1117" i="7"/>
  <c r="BG1117" i="7" s="1"/>
  <c r="BH1117" i="7" s="1"/>
  <c r="BF1118" i="7"/>
  <c r="BG1118" i="7" s="1"/>
  <c r="BH1118" i="7" s="1"/>
  <c r="BF1119" i="7"/>
  <c r="BG1119" i="7" s="1"/>
  <c r="BH1119" i="7" s="1"/>
  <c r="BF1120" i="7"/>
  <c r="BG1120" i="7" s="1"/>
  <c r="BH1120" i="7" s="1"/>
  <c r="BF1121" i="7"/>
  <c r="BG1121" i="7" s="1"/>
  <c r="BH1121" i="7" s="1"/>
  <c r="BF1122" i="7"/>
  <c r="BG1122" i="7" s="1"/>
  <c r="BH1122" i="7" s="1"/>
  <c r="BF1123" i="7"/>
  <c r="BG1123" i="7" s="1"/>
  <c r="BH1123" i="7" s="1"/>
  <c r="BF1124" i="7"/>
  <c r="BG1124" i="7" s="1"/>
  <c r="BH1124" i="7" s="1"/>
  <c r="BF1125" i="7"/>
  <c r="BG1125" i="7" s="1"/>
  <c r="BH1125" i="7" s="1"/>
  <c r="BF1126" i="7"/>
  <c r="BG1126" i="7" s="1"/>
  <c r="BH1126" i="7" s="1"/>
  <c r="BF1127" i="7"/>
  <c r="BG1127" i="7" s="1"/>
  <c r="BH1127" i="7" s="1"/>
  <c r="BF1128" i="7"/>
  <c r="BG1128" i="7" s="1"/>
  <c r="BH1128" i="7" s="1"/>
  <c r="BF1129" i="7"/>
  <c r="BG1129" i="7" s="1"/>
  <c r="BH1129" i="7" s="1"/>
  <c r="BF1130" i="7"/>
  <c r="BG1130" i="7" s="1"/>
  <c r="BH1130" i="7" s="1"/>
  <c r="BF1131" i="7"/>
  <c r="BG1131" i="7" s="1"/>
  <c r="BH1131" i="7" s="1"/>
  <c r="BF1132" i="7"/>
  <c r="BG1132" i="7" s="1"/>
  <c r="BH1132" i="7" s="1"/>
  <c r="BF1133" i="7"/>
  <c r="BG1133" i="7" s="1"/>
  <c r="BH1133" i="7" s="1"/>
  <c r="BF1134" i="7"/>
  <c r="BG1134" i="7" s="1"/>
  <c r="BH1134" i="7" s="1"/>
  <c r="BF1135" i="7"/>
  <c r="BG1135" i="7" s="1"/>
  <c r="BH1135" i="7" s="1"/>
  <c r="BF1136" i="7"/>
  <c r="BG1136" i="7" s="1"/>
  <c r="BH1136" i="7" s="1"/>
  <c r="BF1137" i="7"/>
  <c r="BG1137" i="7" s="1"/>
  <c r="BH1137" i="7" s="1"/>
  <c r="BF1138" i="7"/>
  <c r="BG1138" i="7" s="1"/>
  <c r="BH1138" i="7" s="1"/>
  <c r="BF1139" i="7"/>
  <c r="BG1139" i="7" s="1"/>
  <c r="BH1139" i="7" s="1"/>
  <c r="BF1140" i="7"/>
  <c r="BG1140" i="7" s="1"/>
  <c r="BH1140" i="7" s="1"/>
  <c r="BF1141" i="7"/>
  <c r="BG1141" i="7" s="1"/>
  <c r="BH1141" i="7" s="1"/>
  <c r="BF1142" i="7"/>
  <c r="BG1142" i="7" s="1"/>
  <c r="BH1142" i="7" s="1"/>
  <c r="BF1143" i="7"/>
  <c r="BG1143" i="7" s="1"/>
  <c r="BH1143" i="7" s="1"/>
  <c r="BF1144" i="7"/>
  <c r="BG1144" i="7" s="1"/>
  <c r="BH1144" i="7" s="1"/>
  <c r="BF1145" i="7"/>
  <c r="BG1145" i="7" s="1"/>
  <c r="BH1145" i="7" s="1"/>
  <c r="BF1146" i="7"/>
  <c r="BG1146" i="7" s="1"/>
  <c r="BH1146" i="7" s="1"/>
  <c r="BF1147" i="7"/>
  <c r="BG1147" i="7" s="1"/>
  <c r="BH1147" i="7" s="1"/>
  <c r="BF1148" i="7"/>
  <c r="BG1148" i="7" s="1"/>
  <c r="BH1148" i="7" s="1"/>
  <c r="BF1149" i="7"/>
  <c r="BG1149" i="7" s="1"/>
  <c r="BH1149" i="7" s="1"/>
  <c r="BF1150" i="7"/>
  <c r="BG1150" i="7" s="1"/>
  <c r="BH1150" i="7" s="1"/>
  <c r="BF1151" i="7"/>
  <c r="BG1151" i="7" s="1"/>
  <c r="BH1151" i="7" s="1"/>
  <c r="BF1152" i="7"/>
  <c r="BG1152" i="7" s="1"/>
  <c r="BH1152" i="7" s="1"/>
  <c r="BF1153" i="7"/>
  <c r="BG1153" i="7" s="1"/>
  <c r="BH1153" i="7" s="1"/>
  <c r="BF1154" i="7"/>
  <c r="BG1154" i="7" s="1"/>
  <c r="BH1154" i="7" s="1"/>
  <c r="BF1155" i="7"/>
  <c r="BG1155" i="7" s="1"/>
  <c r="BH1155" i="7" s="1"/>
  <c r="BF1156" i="7"/>
  <c r="BG1156" i="7" s="1"/>
  <c r="BH1156" i="7" s="1"/>
  <c r="BF1157" i="7"/>
  <c r="BG1157" i="7" s="1"/>
  <c r="BH1157" i="7" s="1"/>
  <c r="BF1158" i="7"/>
  <c r="BG1158" i="7" s="1"/>
  <c r="BH1158" i="7" s="1"/>
  <c r="BF1159" i="7"/>
  <c r="BG1159" i="7" s="1"/>
  <c r="BH1159" i="7" s="1"/>
  <c r="BF1160" i="7"/>
  <c r="BG1160" i="7" s="1"/>
  <c r="BH1160" i="7" s="1"/>
  <c r="BF1161" i="7"/>
  <c r="BG1161" i="7" s="1"/>
  <c r="BH1161" i="7" s="1"/>
  <c r="BF1162" i="7"/>
  <c r="BG1162" i="7" s="1"/>
  <c r="BH1162" i="7" s="1"/>
  <c r="BF1163" i="7"/>
  <c r="BG1163" i="7" s="1"/>
  <c r="BH1163" i="7" s="1"/>
  <c r="BF1164" i="7"/>
  <c r="BG1164" i="7" s="1"/>
  <c r="BH1164" i="7" s="1"/>
  <c r="BF1165" i="7"/>
  <c r="BG1165" i="7" s="1"/>
  <c r="BH1165" i="7" s="1"/>
  <c r="BF1166" i="7"/>
  <c r="BG1166" i="7" s="1"/>
  <c r="BH1166" i="7" s="1"/>
  <c r="BF1167" i="7"/>
  <c r="BG1167" i="7" s="1"/>
  <c r="BH1167" i="7" s="1"/>
  <c r="BF1168" i="7"/>
  <c r="BG1168" i="7" s="1"/>
  <c r="BH1168" i="7" s="1"/>
  <c r="BF1169" i="7"/>
  <c r="BG1169" i="7" s="1"/>
  <c r="BH1169" i="7" s="1"/>
  <c r="BF1170" i="7"/>
  <c r="BG1170" i="7" s="1"/>
  <c r="BH1170" i="7" s="1"/>
  <c r="BF1171" i="7"/>
  <c r="BG1171" i="7" s="1"/>
  <c r="BH1171" i="7" s="1"/>
  <c r="BF1172" i="7"/>
  <c r="BG1172" i="7" s="1"/>
  <c r="BH1172" i="7" s="1"/>
  <c r="BF1173" i="7"/>
  <c r="BG1173" i="7" s="1"/>
  <c r="BH1173" i="7" s="1"/>
  <c r="BF1174" i="7"/>
  <c r="BG1174" i="7" s="1"/>
  <c r="BH1174" i="7" s="1"/>
  <c r="BF1175" i="7"/>
  <c r="BG1175" i="7" s="1"/>
  <c r="BH1175" i="7" s="1"/>
  <c r="BF1176" i="7"/>
  <c r="BG1176" i="7" s="1"/>
  <c r="BH1176" i="7" s="1"/>
  <c r="BF1177" i="7"/>
  <c r="BG1177" i="7" s="1"/>
  <c r="BH1177" i="7" s="1"/>
  <c r="BF1178" i="7"/>
  <c r="BG1178" i="7" s="1"/>
  <c r="BH1178" i="7" s="1"/>
  <c r="BF1179" i="7"/>
  <c r="BG1179" i="7" s="1"/>
  <c r="BH1179" i="7" s="1"/>
  <c r="BF1180" i="7"/>
  <c r="BG1180" i="7" s="1"/>
  <c r="BH1180" i="7" s="1"/>
  <c r="BF1181" i="7"/>
  <c r="BG1181" i="7" s="1"/>
  <c r="BH1181" i="7" s="1"/>
  <c r="BF1182" i="7"/>
  <c r="BG1182" i="7" s="1"/>
  <c r="BH1182" i="7" s="1"/>
  <c r="BF1183" i="7"/>
  <c r="BG1183" i="7" s="1"/>
  <c r="BH1183" i="7" s="1"/>
  <c r="BF1184" i="7"/>
  <c r="BG1184" i="7" s="1"/>
  <c r="BH1184" i="7" s="1"/>
  <c r="BF1185" i="7"/>
  <c r="BG1185" i="7" s="1"/>
  <c r="BH1185" i="7" s="1"/>
  <c r="BF1186" i="7"/>
  <c r="BG1186" i="7" s="1"/>
  <c r="BH1186" i="7" s="1"/>
  <c r="BF1187" i="7"/>
  <c r="BG1187" i="7" s="1"/>
  <c r="BH1187" i="7" s="1"/>
  <c r="BF1188" i="7"/>
  <c r="BG1188" i="7" s="1"/>
  <c r="BH1188" i="7" s="1"/>
  <c r="BF1189" i="7"/>
  <c r="BG1189" i="7" s="1"/>
  <c r="BH1189" i="7" s="1"/>
  <c r="BF1190" i="7"/>
  <c r="BG1190" i="7" s="1"/>
  <c r="BH1190" i="7" s="1"/>
  <c r="BF1191" i="7"/>
  <c r="BG1191" i="7" s="1"/>
  <c r="BH1191" i="7" s="1"/>
  <c r="BF1192" i="7"/>
  <c r="BG1192" i="7" s="1"/>
  <c r="BH1192" i="7" s="1"/>
  <c r="BF1193" i="7"/>
  <c r="BG1193" i="7" s="1"/>
  <c r="BH1193" i="7" s="1"/>
  <c r="BF1194" i="7"/>
  <c r="BG1194" i="7" s="1"/>
  <c r="BH1194" i="7" s="1"/>
  <c r="BF1195" i="7"/>
  <c r="BG1195" i="7" s="1"/>
  <c r="BH1195" i="7" s="1"/>
  <c r="BF1196" i="7"/>
  <c r="BG1196" i="7" s="1"/>
  <c r="BH1196" i="7" s="1"/>
  <c r="BF1197" i="7"/>
  <c r="BG1197" i="7" s="1"/>
  <c r="BH1197" i="7" s="1"/>
  <c r="BF1198" i="7"/>
  <c r="BG1198" i="7" s="1"/>
  <c r="BH1198" i="7" s="1"/>
  <c r="BF1199" i="7"/>
  <c r="BG1199" i="7" s="1"/>
  <c r="BH1199" i="7" s="1"/>
  <c r="BF1200" i="7"/>
  <c r="BG1200" i="7" s="1"/>
  <c r="BH1200" i="7" s="1"/>
  <c r="BF1201" i="7"/>
  <c r="BG1201" i="7" s="1"/>
  <c r="BH1201" i="7" s="1"/>
  <c r="BF1202" i="7"/>
  <c r="BG1202" i="7" s="1"/>
  <c r="BH1202" i="7" s="1"/>
  <c r="BF1203" i="7"/>
  <c r="BG1203" i="7" s="1"/>
  <c r="BH1203" i="7" s="1"/>
  <c r="BF1204" i="7"/>
  <c r="BG1204" i="7" s="1"/>
  <c r="BH1204" i="7" s="1"/>
  <c r="BF1205" i="7"/>
  <c r="BG1205" i="7" s="1"/>
  <c r="BH1205" i="7" s="1"/>
  <c r="BF1206" i="7"/>
  <c r="BG1206" i="7" s="1"/>
  <c r="BH1206" i="7" s="1"/>
  <c r="BF1207" i="7"/>
  <c r="BG1207" i="7" s="1"/>
  <c r="BH1207" i="7" s="1"/>
  <c r="BF1208" i="7"/>
  <c r="BG1208" i="7" s="1"/>
  <c r="BH1208" i="7" s="1"/>
  <c r="BF1209" i="7"/>
  <c r="BG1209" i="7" s="1"/>
  <c r="BH1209" i="7" s="1"/>
  <c r="BF1210" i="7"/>
  <c r="BG1210" i="7" s="1"/>
  <c r="BH1210" i="7" s="1"/>
  <c r="BF1211" i="7"/>
  <c r="BG1211" i="7" s="1"/>
  <c r="BH1211" i="7" s="1"/>
  <c r="BF1212" i="7"/>
  <c r="BG1212" i="7" s="1"/>
  <c r="BH1212" i="7" s="1"/>
  <c r="BF1213" i="7"/>
  <c r="BG1213" i="7" s="1"/>
  <c r="BH1213" i="7" s="1"/>
  <c r="BF1214" i="7"/>
  <c r="BG1214" i="7" s="1"/>
  <c r="BH1214" i="7" s="1"/>
  <c r="BF1215" i="7"/>
  <c r="BG1215" i="7" s="1"/>
  <c r="BH1215" i="7" s="1"/>
  <c r="BF1216" i="7"/>
  <c r="BG1216" i="7" s="1"/>
  <c r="BH1216" i="7" s="1"/>
  <c r="BF1217" i="7"/>
  <c r="BG1217" i="7" s="1"/>
  <c r="BH1217" i="7" s="1"/>
  <c r="BF1218" i="7"/>
  <c r="BG1218" i="7" s="1"/>
  <c r="BH1218" i="7" s="1"/>
  <c r="BF1219" i="7"/>
  <c r="BG1219" i="7" s="1"/>
  <c r="BH1219" i="7" s="1"/>
  <c r="BF1220" i="7"/>
  <c r="BG1220" i="7" s="1"/>
  <c r="BH1220" i="7" s="1"/>
  <c r="BF1221" i="7"/>
  <c r="BG1221" i="7" s="1"/>
  <c r="BH1221" i="7" s="1"/>
  <c r="BF1222" i="7"/>
  <c r="BG1222" i="7" s="1"/>
  <c r="BH1222" i="7" s="1"/>
  <c r="BF1223" i="7"/>
  <c r="BG1223" i="7" s="1"/>
  <c r="BH1223" i="7" s="1"/>
  <c r="BF1224" i="7"/>
  <c r="BG1224" i="7" s="1"/>
  <c r="BH1224" i="7" s="1"/>
  <c r="BF1225" i="7"/>
  <c r="BG1225" i="7" s="1"/>
  <c r="BH1225" i="7" s="1"/>
  <c r="BF1226" i="7"/>
  <c r="BG1226" i="7" s="1"/>
  <c r="BH1226" i="7" s="1"/>
  <c r="BF1227" i="7"/>
  <c r="BG1227" i="7" s="1"/>
  <c r="BH1227" i="7" s="1"/>
  <c r="BF1228" i="7"/>
  <c r="BG1228" i="7" s="1"/>
  <c r="BH1228" i="7" s="1"/>
  <c r="BF1229" i="7"/>
  <c r="BG1229" i="7" s="1"/>
  <c r="BH1229" i="7" s="1"/>
  <c r="BF1230" i="7"/>
  <c r="BG1230" i="7" s="1"/>
  <c r="BH1230" i="7" s="1"/>
  <c r="BF1231" i="7"/>
  <c r="BG1231" i="7" s="1"/>
  <c r="BH1231" i="7" s="1"/>
  <c r="BF1232" i="7"/>
  <c r="BG1232" i="7" s="1"/>
  <c r="BH1232" i="7" s="1"/>
  <c r="BF1233" i="7"/>
  <c r="BG1233" i="7" s="1"/>
  <c r="BH1233" i="7" s="1"/>
  <c r="BF1234" i="7"/>
  <c r="BG1234" i="7" s="1"/>
  <c r="BH1234" i="7" s="1"/>
  <c r="BF1235" i="7"/>
  <c r="BG1235" i="7" s="1"/>
  <c r="BH1235" i="7" s="1"/>
  <c r="BF1236" i="7"/>
  <c r="BG1236" i="7" s="1"/>
  <c r="BH1236" i="7" s="1"/>
  <c r="BF1237" i="7"/>
  <c r="BG1237" i="7" s="1"/>
  <c r="BH1237" i="7" s="1"/>
  <c r="BF1238" i="7"/>
  <c r="BG1238" i="7" s="1"/>
  <c r="BH1238" i="7" s="1"/>
  <c r="BF1239" i="7"/>
  <c r="BG1239" i="7" s="1"/>
  <c r="BH1239" i="7" s="1"/>
  <c r="BF1240" i="7"/>
  <c r="BG1240" i="7" s="1"/>
  <c r="BH1240" i="7" s="1"/>
  <c r="BF1241" i="7"/>
  <c r="BG1241" i="7" s="1"/>
  <c r="BH1241" i="7" s="1"/>
  <c r="BF1242" i="7"/>
  <c r="BG1242" i="7" s="1"/>
  <c r="BH1242" i="7" s="1"/>
  <c r="BF1243" i="7"/>
  <c r="BG1243" i="7" s="1"/>
  <c r="BH1243" i="7" s="1"/>
  <c r="BF1244" i="7"/>
  <c r="BG1244" i="7" s="1"/>
  <c r="BH1244" i="7" s="1"/>
  <c r="BF1245" i="7"/>
  <c r="BG1245" i="7" s="1"/>
  <c r="BH1245" i="7" s="1"/>
  <c r="BF1246" i="7"/>
  <c r="BG1246" i="7" s="1"/>
  <c r="BH1246" i="7" s="1"/>
  <c r="BF1247" i="7"/>
  <c r="BG1247" i="7" s="1"/>
  <c r="BH1247" i="7" s="1"/>
  <c r="BF1248" i="7"/>
  <c r="BG1248" i="7" s="1"/>
  <c r="BH1248" i="7" s="1"/>
  <c r="BF1249" i="7"/>
  <c r="BG1249" i="7" s="1"/>
  <c r="BH1249" i="7" s="1"/>
  <c r="BF1250" i="7"/>
  <c r="BG1250" i="7" s="1"/>
  <c r="BH1250" i="7" s="1"/>
  <c r="BF1251" i="7"/>
  <c r="BG1251" i="7" s="1"/>
  <c r="BH1251" i="7" s="1"/>
  <c r="BF1252" i="7"/>
  <c r="BG1252" i="7" s="1"/>
  <c r="BH1252" i="7" s="1"/>
  <c r="BF1253" i="7"/>
  <c r="BG1253" i="7" s="1"/>
  <c r="BH1253" i="7" s="1"/>
  <c r="BF1254" i="7"/>
  <c r="BG1254" i="7" s="1"/>
  <c r="BH1254" i="7" s="1"/>
  <c r="BF1255" i="7"/>
  <c r="BG1255" i="7" s="1"/>
  <c r="BH1255" i="7" s="1"/>
  <c r="BF1256" i="7"/>
  <c r="BG1256" i="7" s="1"/>
  <c r="BH1256" i="7" s="1"/>
  <c r="BF1257" i="7"/>
  <c r="BG1257" i="7" s="1"/>
  <c r="BH1257" i="7" s="1"/>
  <c r="BF1258" i="7"/>
  <c r="BG1258" i="7" s="1"/>
  <c r="BH1258" i="7" s="1"/>
  <c r="BF1259" i="7"/>
  <c r="BG1259" i="7" s="1"/>
  <c r="BH1259" i="7" s="1"/>
  <c r="BF1260" i="7"/>
  <c r="BG1260" i="7" s="1"/>
  <c r="BH1260" i="7" s="1"/>
  <c r="BF1261" i="7"/>
  <c r="BG1261" i="7" s="1"/>
  <c r="BH1261" i="7" s="1"/>
  <c r="BF1262" i="7"/>
  <c r="BG1262" i="7" s="1"/>
  <c r="BH1262" i="7" s="1"/>
  <c r="BF1263" i="7"/>
  <c r="BG1263" i="7" s="1"/>
  <c r="BH1263" i="7" s="1"/>
  <c r="BF1264" i="7"/>
  <c r="BG1264" i="7" s="1"/>
  <c r="BH1264" i="7" s="1"/>
  <c r="BF1265" i="7"/>
  <c r="BG1265" i="7" s="1"/>
  <c r="BH1265" i="7" s="1"/>
  <c r="BF1266" i="7"/>
  <c r="BG1266" i="7" s="1"/>
  <c r="BH1266" i="7" s="1"/>
  <c r="BF1267" i="7"/>
  <c r="BG1267" i="7" s="1"/>
  <c r="BH1267" i="7" s="1"/>
  <c r="BF1268" i="7"/>
  <c r="BG1268" i="7" s="1"/>
  <c r="BH1268" i="7" s="1"/>
  <c r="BF1269" i="7"/>
  <c r="BG1269" i="7" s="1"/>
  <c r="BH1269" i="7" s="1"/>
  <c r="BF1270" i="7"/>
  <c r="BG1270" i="7" s="1"/>
  <c r="BH1270" i="7" s="1"/>
  <c r="BF1271" i="7"/>
  <c r="BG1271" i="7" s="1"/>
  <c r="BH1271" i="7" s="1"/>
  <c r="BF1272" i="7"/>
  <c r="BG1272" i="7" s="1"/>
  <c r="BH1272" i="7" s="1"/>
  <c r="BF1273" i="7"/>
  <c r="BG1273" i="7" s="1"/>
  <c r="BH1273" i="7" s="1"/>
  <c r="BF1274" i="7"/>
  <c r="BG1274" i="7" s="1"/>
  <c r="BH1274" i="7" s="1"/>
  <c r="BF1275" i="7"/>
  <c r="BG1275" i="7" s="1"/>
  <c r="BH1275" i="7" s="1"/>
  <c r="BF1276" i="7"/>
  <c r="BG1276" i="7" s="1"/>
  <c r="BH1276" i="7" s="1"/>
  <c r="BF1277" i="7"/>
  <c r="BG1277" i="7" s="1"/>
  <c r="BH1277" i="7" s="1"/>
  <c r="BF1278" i="7"/>
  <c r="BG1278" i="7" s="1"/>
  <c r="BH1278" i="7" s="1"/>
  <c r="BF1279" i="7"/>
  <c r="BG1279" i="7" s="1"/>
  <c r="BH1279" i="7" s="1"/>
  <c r="BF1280" i="7"/>
  <c r="BG1280" i="7" s="1"/>
  <c r="BH1280" i="7" s="1"/>
  <c r="BF1281" i="7"/>
  <c r="BG1281" i="7" s="1"/>
  <c r="BH1281" i="7" s="1"/>
  <c r="BF1282" i="7"/>
  <c r="BG1282" i="7" s="1"/>
  <c r="BH1282" i="7" s="1"/>
  <c r="BF1283" i="7"/>
  <c r="BG1283" i="7" s="1"/>
  <c r="BH1283" i="7" s="1"/>
  <c r="BF1284" i="7"/>
  <c r="BG1284" i="7" s="1"/>
  <c r="BH1284" i="7" s="1"/>
  <c r="BF1285" i="7"/>
  <c r="BG1285" i="7" s="1"/>
  <c r="BH1285" i="7" s="1"/>
  <c r="BF1286" i="7"/>
  <c r="BG1286" i="7" s="1"/>
  <c r="BH1286" i="7" s="1"/>
  <c r="BF1287" i="7"/>
  <c r="BG1287" i="7" s="1"/>
  <c r="BH1287" i="7" s="1"/>
  <c r="BF1288" i="7"/>
  <c r="BG1288" i="7" s="1"/>
  <c r="BH1288" i="7" s="1"/>
  <c r="BF1289" i="7"/>
  <c r="BG1289" i="7" s="1"/>
  <c r="BH1289" i="7" s="1"/>
  <c r="BF1290" i="7"/>
  <c r="BG1290" i="7" s="1"/>
  <c r="BH1290" i="7" s="1"/>
  <c r="BF1291" i="7"/>
  <c r="BG1291" i="7" s="1"/>
  <c r="BH1291" i="7" s="1"/>
  <c r="BF1292" i="7"/>
  <c r="BG1292" i="7" s="1"/>
  <c r="BH1292" i="7" s="1"/>
  <c r="BF1293" i="7"/>
  <c r="BG1293" i="7" s="1"/>
  <c r="BH1293" i="7" s="1"/>
  <c r="BF1294" i="7"/>
  <c r="BG1294" i="7" s="1"/>
  <c r="BH1294" i="7" s="1"/>
  <c r="BF1295" i="7"/>
  <c r="BG1295" i="7" s="1"/>
  <c r="BH1295" i="7" s="1"/>
  <c r="BF1296" i="7"/>
  <c r="BG1296" i="7" s="1"/>
  <c r="BH1296" i="7" s="1"/>
  <c r="BF1297" i="7"/>
  <c r="BG1297" i="7" s="1"/>
  <c r="BH1297" i="7" s="1"/>
  <c r="BF1298" i="7"/>
  <c r="BG1298" i="7" s="1"/>
  <c r="BH1298" i="7" s="1"/>
  <c r="BF1299" i="7"/>
  <c r="BG1299" i="7" s="1"/>
  <c r="BH1299" i="7" s="1"/>
  <c r="BF1300" i="7"/>
  <c r="BG1300" i="7" s="1"/>
  <c r="BH1300" i="7" s="1"/>
  <c r="BF1301" i="7"/>
  <c r="BG1301" i="7" s="1"/>
  <c r="BH1301" i="7" s="1"/>
  <c r="BF1302" i="7"/>
  <c r="BG1302" i="7" s="1"/>
  <c r="BH1302" i="7" s="1"/>
  <c r="BF1303" i="7"/>
  <c r="BG1303" i="7" s="1"/>
  <c r="BH1303" i="7" s="1"/>
  <c r="BF1304" i="7"/>
  <c r="BG1304" i="7" s="1"/>
  <c r="BH1304" i="7" s="1"/>
  <c r="BF1305" i="7"/>
  <c r="BG1305" i="7" s="1"/>
  <c r="BH1305" i="7" s="1"/>
  <c r="BF1306" i="7"/>
  <c r="BG1306" i="7" s="1"/>
  <c r="BH1306" i="7" s="1"/>
  <c r="BF1307" i="7"/>
  <c r="BG1307" i="7" s="1"/>
  <c r="BH1307" i="7" s="1"/>
  <c r="BF1308" i="7"/>
  <c r="BG1308" i="7" s="1"/>
  <c r="BH1308" i="7" s="1"/>
  <c r="BF1309" i="7"/>
  <c r="BG1309" i="7" s="1"/>
  <c r="BH1309" i="7" s="1"/>
  <c r="BF1310" i="7"/>
  <c r="BG1310" i="7" s="1"/>
  <c r="BH1310" i="7" s="1"/>
  <c r="BF1311" i="7"/>
  <c r="BG1311" i="7" s="1"/>
  <c r="BH1311" i="7" s="1"/>
  <c r="BF1312" i="7"/>
  <c r="BG1312" i="7" s="1"/>
  <c r="BH1312" i="7" s="1"/>
  <c r="BF1313" i="7"/>
  <c r="BG1313" i="7" s="1"/>
  <c r="BH1313" i="7" s="1"/>
  <c r="BF1314" i="7"/>
  <c r="BG1314" i="7" s="1"/>
  <c r="BH1314" i="7" s="1"/>
  <c r="BF1315" i="7"/>
  <c r="BG1315" i="7" s="1"/>
  <c r="BH1315" i="7" s="1"/>
  <c r="BF1316" i="7"/>
  <c r="BG1316" i="7" s="1"/>
  <c r="BH1316" i="7" s="1"/>
  <c r="BF1317" i="7"/>
  <c r="BG1317" i="7" s="1"/>
  <c r="BH1317" i="7" s="1"/>
  <c r="BF1318" i="7"/>
  <c r="BG1318" i="7" s="1"/>
  <c r="BH1318" i="7" s="1"/>
  <c r="BF1319" i="7"/>
  <c r="BG1319" i="7" s="1"/>
  <c r="BH1319" i="7" s="1"/>
  <c r="BF1320" i="7"/>
  <c r="BG1320" i="7" s="1"/>
  <c r="BH1320" i="7" s="1"/>
  <c r="BF1321" i="7"/>
  <c r="BG1321" i="7" s="1"/>
  <c r="BH1321" i="7" s="1"/>
  <c r="BF1322" i="7"/>
  <c r="BG1322" i="7" s="1"/>
  <c r="BH1322" i="7" s="1"/>
  <c r="BF1323" i="7"/>
  <c r="BG1323" i="7" s="1"/>
  <c r="BH1323" i="7" s="1"/>
  <c r="BF1324" i="7"/>
  <c r="BG1324" i="7" s="1"/>
  <c r="BH1324" i="7" s="1"/>
  <c r="BF1325" i="7"/>
  <c r="BG1325" i="7" s="1"/>
  <c r="BH1325" i="7" s="1"/>
  <c r="BF1326" i="7"/>
  <c r="BG1326" i="7" s="1"/>
  <c r="BH1326" i="7" s="1"/>
  <c r="BF1327" i="7"/>
  <c r="BG1327" i="7" s="1"/>
  <c r="BH1327" i="7" s="1"/>
  <c r="BF1328" i="7"/>
  <c r="BG1328" i="7" s="1"/>
  <c r="BH1328" i="7" s="1"/>
  <c r="BF1329" i="7"/>
  <c r="BG1329" i="7" s="1"/>
  <c r="BH1329" i="7" s="1"/>
  <c r="BF1330" i="7"/>
  <c r="BG1330" i="7" s="1"/>
  <c r="BH1330" i="7" s="1"/>
  <c r="BF1331" i="7"/>
  <c r="BG1331" i="7" s="1"/>
  <c r="BH1331" i="7" s="1"/>
  <c r="BF1332" i="7"/>
  <c r="BG1332" i="7" s="1"/>
  <c r="BH1332" i="7" s="1"/>
  <c r="BF1333" i="7"/>
  <c r="BG1333" i="7" s="1"/>
  <c r="BH1333" i="7" s="1"/>
  <c r="BF1334" i="7"/>
  <c r="BG1334" i="7" s="1"/>
  <c r="BH1334" i="7" s="1"/>
  <c r="BF1335" i="7"/>
  <c r="BG1335" i="7" s="1"/>
  <c r="BH1335" i="7" s="1"/>
  <c r="BF1336" i="7"/>
  <c r="BG1336" i="7" s="1"/>
  <c r="BH1336" i="7" s="1"/>
  <c r="BF1337" i="7"/>
  <c r="BG1337" i="7" s="1"/>
  <c r="BH1337" i="7" s="1"/>
  <c r="BF1338" i="7"/>
  <c r="BG1338" i="7" s="1"/>
  <c r="BH1338" i="7" s="1"/>
  <c r="BF1339" i="7"/>
  <c r="BG1339" i="7" s="1"/>
  <c r="BH1339" i="7" s="1"/>
  <c r="BF1340" i="7"/>
  <c r="BG1340" i="7" s="1"/>
  <c r="BH1340" i="7" s="1"/>
  <c r="BF1341" i="7"/>
  <c r="BG1341" i="7" s="1"/>
  <c r="BH1341" i="7" s="1"/>
  <c r="BF1342" i="7"/>
  <c r="BG1342" i="7" s="1"/>
  <c r="BH1342" i="7" s="1"/>
  <c r="BF1343" i="7"/>
  <c r="BG1343" i="7" s="1"/>
  <c r="BH1343" i="7" s="1"/>
  <c r="BF1344" i="7"/>
  <c r="BG1344" i="7" s="1"/>
  <c r="BH1344" i="7" s="1"/>
  <c r="BF1345" i="7"/>
  <c r="BG1345" i="7" s="1"/>
  <c r="BH1345" i="7" s="1"/>
  <c r="BF1346" i="7"/>
  <c r="BG1346" i="7" s="1"/>
  <c r="BH1346" i="7" s="1"/>
  <c r="BF1347" i="7"/>
  <c r="BG1347" i="7" s="1"/>
  <c r="BH1347" i="7" s="1"/>
  <c r="BF1348" i="7"/>
  <c r="BG1348" i="7" s="1"/>
  <c r="BH1348" i="7" s="1"/>
  <c r="BF1349" i="7"/>
  <c r="BG1349" i="7" s="1"/>
  <c r="BH1349" i="7" s="1"/>
  <c r="BF1350" i="7"/>
  <c r="BG1350" i="7" s="1"/>
  <c r="BH1350" i="7" s="1"/>
  <c r="BF1351" i="7"/>
  <c r="BG1351" i="7" s="1"/>
  <c r="BH1351" i="7" s="1"/>
  <c r="BF1352" i="7"/>
  <c r="BG1352" i="7" s="1"/>
  <c r="BH1352" i="7" s="1"/>
  <c r="BF1353" i="7"/>
  <c r="BG1353" i="7" s="1"/>
  <c r="BH1353" i="7" s="1"/>
  <c r="BF1354" i="7"/>
  <c r="BG1354" i="7" s="1"/>
  <c r="BH1354" i="7" s="1"/>
  <c r="BF1355" i="7"/>
  <c r="BG1355" i="7" s="1"/>
  <c r="BH1355" i="7" s="1"/>
  <c r="BF1356" i="7"/>
  <c r="BG1356" i="7" s="1"/>
  <c r="BH1356" i="7" s="1"/>
  <c r="BF1357" i="7"/>
  <c r="BG1357" i="7" s="1"/>
  <c r="BH1357" i="7" s="1"/>
  <c r="BF1358" i="7"/>
  <c r="BG1358" i="7" s="1"/>
  <c r="BH1358" i="7" s="1"/>
  <c r="BF1359" i="7"/>
  <c r="BG1359" i="7" s="1"/>
  <c r="BH1359" i="7" s="1"/>
  <c r="BF1360" i="7"/>
  <c r="BG1360" i="7" s="1"/>
  <c r="BH1360" i="7" s="1"/>
  <c r="BF1361" i="7"/>
  <c r="BG1361" i="7" s="1"/>
  <c r="BH1361" i="7" s="1"/>
  <c r="BF1362" i="7"/>
  <c r="BG1362" i="7" s="1"/>
  <c r="BH1362" i="7" s="1"/>
  <c r="BF1363" i="7"/>
  <c r="BG1363" i="7" s="1"/>
  <c r="BH1363" i="7" s="1"/>
  <c r="BF1364" i="7"/>
  <c r="BG1364" i="7" s="1"/>
  <c r="BH1364" i="7" s="1"/>
  <c r="BF1365" i="7"/>
  <c r="BG1365" i="7" s="1"/>
  <c r="BH1365" i="7" s="1"/>
  <c r="BF1366" i="7"/>
  <c r="BG1366" i="7" s="1"/>
  <c r="BH1366" i="7" s="1"/>
  <c r="BF1367" i="7"/>
  <c r="BG1367" i="7" s="1"/>
  <c r="BH1367" i="7" s="1"/>
  <c r="BF1368" i="7"/>
  <c r="BG1368" i="7" s="1"/>
  <c r="BH1368" i="7" s="1"/>
  <c r="BF1369" i="7"/>
  <c r="BG1369" i="7" s="1"/>
  <c r="BH1369" i="7" s="1"/>
  <c r="BF1370" i="7"/>
  <c r="BG1370" i="7" s="1"/>
  <c r="BH1370" i="7" s="1"/>
  <c r="BF1371" i="7"/>
  <c r="BG1371" i="7" s="1"/>
  <c r="BH1371" i="7" s="1"/>
  <c r="BF1372" i="7"/>
  <c r="BG1372" i="7" s="1"/>
  <c r="BH1372" i="7" s="1"/>
  <c r="BF1373" i="7"/>
  <c r="BG1373" i="7" s="1"/>
  <c r="BH1373" i="7" s="1"/>
  <c r="BF1374" i="7"/>
  <c r="BG1374" i="7" s="1"/>
  <c r="BH1374" i="7" s="1"/>
  <c r="BF1375" i="7"/>
  <c r="BG1375" i="7" s="1"/>
  <c r="BH1375" i="7" s="1"/>
  <c r="BF1376" i="7"/>
  <c r="BG1376" i="7" s="1"/>
  <c r="BH1376" i="7" s="1"/>
  <c r="BF1377" i="7"/>
  <c r="BG1377" i="7" s="1"/>
  <c r="BH1377" i="7" s="1"/>
  <c r="BF1378" i="7"/>
  <c r="BG1378" i="7" s="1"/>
  <c r="BH1378" i="7" s="1"/>
  <c r="BF1379" i="7"/>
  <c r="BG1379" i="7" s="1"/>
  <c r="BH1379" i="7" s="1"/>
  <c r="BF1380" i="7"/>
  <c r="BG1380" i="7" s="1"/>
  <c r="BH1380" i="7" s="1"/>
  <c r="BF1381" i="7"/>
  <c r="BG1381" i="7" s="1"/>
  <c r="BH1381" i="7" s="1"/>
  <c r="BF1382" i="7"/>
  <c r="BG1382" i="7" s="1"/>
  <c r="BH1382" i="7" s="1"/>
  <c r="BF1383" i="7"/>
  <c r="BG1383" i="7" s="1"/>
  <c r="BH1383" i="7" s="1"/>
  <c r="BF1384" i="7"/>
  <c r="BG1384" i="7" s="1"/>
  <c r="BH1384" i="7" s="1"/>
  <c r="BF1385" i="7"/>
  <c r="BG1385" i="7" s="1"/>
  <c r="BH1385" i="7" s="1"/>
  <c r="BF1386" i="7"/>
  <c r="BG1386" i="7" s="1"/>
  <c r="BH1386" i="7" s="1"/>
  <c r="BF1387" i="7"/>
  <c r="BG1387" i="7" s="1"/>
  <c r="BH1387" i="7" s="1"/>
  <c r="BF1388" i="7"/>
  <c r="BG1388" i="7" s="1"/>
  <c r="BH1388" i="7" s="1"/>
  <c r="BF1389" i="7"/>
  <c r="BG1389" i="7" s="1"/>
  <c r="BH1389" i="7" s="1"/>
  <c r="BF1390" i="7"/>
  <c r="BG1390" i="7" s="1"/>
  <c r="BH1390" i="7" s="1"/>
  <c r="BF1391" i="7"/>
  <c r="BG1391" i="7" s="1"/>
  <c r="BH1391" i="7" s="1"/>
  <c r="BF1392" i="7"/>
  <c r="BG1392" i="7" s="1"/>
  <c r="BH1392" i="7" s="1"/>
  <c r="BF1393" i="7"/>
  <c r="BG1393" i="7" s="1"/>
  <c r="BH1393" i="7" s="1"/>
  <c r="BF1394" i="7"/>
  <c r="BG1394" i="7" s="1"/>
  <c r="BH1394" i="7" s="1"/>
  <c r="BF1395" i="7"/>
  <c r="BG1395" i="7" s="1"/>
  <c r="BH1395" i="7" s="1"/>
  <c r="BF1396" i="7"/>
  <c r="BG1396" i="7" s="1"/>
  <c r="BH1396" i="7" s="1"/>
  <c r="BF1397" i="7"/>
  <c r="BG1397" i="7" s="1"/>
  <c r="BH1397" i="7" s="1"/>
  <c r="BF1398" i="7"/>
  <c r="BG1398" i="7" s="1"/>
  <c r="BH1398" i="7" s="1"/>
  <c r="BF1399" i="7"/>
  <c r="BG1399" i="7" s="1"/>
  <c r="BH1399" i="7" s="1"/>
  <c r="BF1400" i="7"/>
  <c r="BG1400" i="7" s="1"/>
  <c r="BH1400" i="7" s="1"/>
  <c r="BF1401" i="7"/>
  <c r="BG1401" i="7" s="1"/>
  <c r="BH1401" i="7" s="1"/>
  <c r="BF1402" i="7"/>
  <c r="BG1402" i="7" s="1"/>
  <c r="BH1402" i="7" s="1"/>
  <c r="BF1403" i="7"/>
  <c r="BG1403" i="7" s="1"/>
  <c r="BH1403" i="7" s="1"/>
  <c r="BF1404" i="7"/>
  <c r="BG1404" i="7" s="1"/>
  <c r="BH1404" i="7" s="1"/>
  <c r="BF1405" i="7"/>
  <c r="BG1405" i="7" s="1"/>
  <c r="BH1405" i="7" s="1"/>
  <c r="BF1406" i="7"/>
  <c r="BG1406" i="7" s="1"/>
  <c r="BH1406" i="7" s="1"/>
  <c r="BF1407" i="7"/>
  <c r="BG1407" i="7" s="1"/>
  <c r="BH1407" i="7" s="1"/>
  <c r="BF1408" i="7"/>
  <c r="BG1408" i="7" s="1"/>
  <c r="BH1408" i="7" s="1"/>
  <c r="BF1409" i="7"/>
  <c r="BG1409" i="7" s="1"/>
  <c r="BH1409" i="7" s="1"/>
  <c r="BF1410" i="7"/>
  <c r="BG1410" i="7" s="1"/>
  <c r="BH1410" i="7" s="1"/>
  <c r="BF1411" i="7"/>
  <c r="BG1411" i="7" s="1"/>
  <c r="BH1411" i="7" s="1"/>
  <c r="BF1412" i="7"/>
  <c r="BG1412" i="7" s="1"/>
  <c r="BH1412" i="7" s="1"/>
  <c r="BF1413" i="7"/>
  <c r="BG1413" i="7" s="1"/>
  <c r="BH1413" i="7" s="1"/>
  <c r="BF1414" i="7"/>
  <c r="BG1414" i="7" s="1"/>
  <c r="BH1414" i="7" s="1"/>
  <c r="BF1415" i="7"/>
  <c r="BG1415" i="7" s="1"/>
  <c r="BH1415" i="7" s="1"/>
  <c r="BF1416" i="7"/>
  <c r="BG1416" i="7" s="1"/>
  <c r="BH1416" i="7" s="1"/>
  <c r="BF1417" i="7"/>
  <c r="BG1417" i="7" s="1"/>
  <c r="BH1417" i="7" s="1"/>
  <c r="BF1418" i="7"/>
  <c r="BG1418" i="7" s="1"/>
  <c r="BH1418" i="7" s="1"/>
  <c r="BF1419" i="7"/>
  <c r="BG1419" i="7" s="1"/>
  <c r="BH1419" i="7" s="1"/>
  <c r="BF1420" i="7"/>
  <c r="BG1420" i="7" s="1"/>
  <c r="BH1420" i="7" s="1"/>
  <c r="BF1421" i="7"/>
  <c r="BG1421" i="7" s="1"/>
  <c r="BH1421" i="7" s="1"/>
  <c r="BF1422" i="7"/>
  <c r="BG1422" i="7" s="1"/>
  <c r="BH1422" i="7" s="1"/>
  <c r="BF1423" i="7"/>
  <c r="BG1423" i="7" s="1"/>
  <c r="BH1423" i="7" s="1"/>
  <c r="BF1424" i="7"/>
  <c r="BG1424" i="7" s="1"/>
  <c r="BH1424" i="7" s="1"/>
  <c r="BF1425" i="7"/>
  <c r="BG1425" i="7" s="1"/>
  <c r="BH1425" i="7" s="1"/>
  <c r="BF1426" i="7"/>
  <c r="BG1426" i="7" s="1"/>
  <c r="BH1426" i="7" s="1"/>
  <c r="BF1427" i="7"/>
  <c r="BG1427" i="7" s="1"/>
  <c r="BH1427" i="7" s="1"/>
  <c r="BF1428" i="7"/>
  <c r="BG1428" i="7" s="1"/>
  <c r="BH1428" i="7" s="1"/>
  <c r="BF1429" i="7"/>
  <c r="BG1429" i="7" s="1"/>
  <c r="BH1429" i="7" s="1"/>
  <c r="BF1430" i="7"/>
  <c r="BG1430" i="7" s="1"/>
  <c r="BH1430" i="7" s="1"/>
  <c r="BF1431" i="7"/>
  <c r="BG1431" i="7" s="1"/>
  <c r="BH1431" i="7" s="1"/>
  <c r="BF1432" i="7"/>
  <c r="BG1432" i="7" s="1"/>
  <c r="BH1432" i="7" s="1"/>
  <c r="BF1433" i="7"/>
  <c r="BG1433" i="7" s="1"/>
  <c r="BH1433" i="7" s="1"/>
  <c r="BF1434" i="7"/>
  <c r="BG1434" i="7" s="1"/>
  <c r="BH1434" i="7" s="1"/>
  <c r="BF1435" i="7"/>
  <c r="BG1435" i="7" s="1"/>
  <c r="BH1435" i="7" s="1"/>
  <c r="BF1436" i="7"/>
  <c r="BG1436" i="7" s="1"/>
  <c r="BH1436" i="7" s="1"/>
  <c r="BF1437" i="7"/>
  <c r="BG1437" i="7" s="1"/>
  <c r="BH1437" i="7" s="1"/>
  <c r="BF1438" i="7"/>
  <c r="BG1438" i="7" s="1"/>
  <c r="BH1438" i="7" s="1"/>
  <c r="BF1439" i="7"/>
  <c r="BG1439" i="7" s="1"/>
  <c r="BH1439" i="7" s="1"/>
  <c r="BF1440" i="7"/>
  <c r="BG1440" i="7" s="1"/>
  <c r="BH1440" i="7" s="1"/>
  <c r="BF1441" i="7"/>
  <c r="BG1441" i="7" s="1"/>
  <c r="BH1441" i="7" s="1"/>
  <c r="BF1442" i="7"/>
  <c r="BG1442" i="7" s="1"/>
  <c r="BH1442" i="7" s="1"/>
  <c r="BF1443" i="7"/>
  <c r="BG1443" i="7" s="1"/>
  <c r="BH1443" i="7" s="1"/>
  <c r="BF1444" i="7"/>
  <c r="BG1444" i="7" s="1"/>
  <c r="BH1444" i="7" s="1"/>
  <c r="BF1445" i="7"/>
  <c r="BG1445" i="7" s="1"/>
  <c r="BH1445" i="7" s="1"/>
  <c r="BF1446" i="7"/>
  <c r="BG1446" i="7" s="1"/>
  <c r="BH1446" i="7" s="1"/>
  <c r="BF1447" i="7"/>
  <c r="BG1447" i="7" s="1"/>
  <c r="BH1447" i="7" s="1"/>
  <c r="BF1448" i="7"/>
  <c r="BG1448" i="7" s="1"/>
  <c r="BH1448" i="7" s="1"/>
  <c r="BF1449" i="7"/>
  <c r="BG1449" i="7" s="1"/>
  <c r="BH1449" i="7" s="1"/>
  <c r="BF1450" i="7"/>
  <c r="BG1450" i="7" s="1"/>
  <c r="BH1450" i="7" s="1"/>
  <c r="BF1451" i="7"/>
  <c r="BG1451" i="7" s="1"/>
  <c r="BH1451" i="7" s="1"/>
  <c r="BF1452" i="7"/>
  <c r="BG1452" i="7" s="1"/>
  <c r="BH1452" i="7" s="1"/>
  <c r="BF1453" i="7"/>
  <c r="BG1453" i="7" s="1"/>
  <c r="BH1453" i="7" s="1"/>
  <c r="BF1454" i="7"/>
  <c r="BG1454" i="7" s="1"/>
  <c r="BH1454" i="7" s="1"/>
  <c r="BF1455" i="7"/>
  <c r="BG1455" i="7" s="1"/>
  <c r="BH1455" i="7" s="1"/>
  <c r="BF1456" i="7"/>
  <c r="BG1456" i="7" s="1"/>
  <c r="BH1456" i="7" s="1"/>
  <c r="BF1457" i="7"/>
  <c r="BG1457" i="7" s="1"/>
  <c r="BH1457" i="7" s="1"/>
  <c r="BF1458" i="7"/>
  <c r="BG1458" i="7" s="1"/>
  <c r="BH1458" i="7" s="1"/>
  <c r="BF1459" i="7"/>
  <c r="BG1459" i="7" s="1"/>
  <c r="BH1459" i="7" s="1"/>
  <c r="BF1460" i="7"/>
  <c r="BG1460" i="7" s="1"/>
  <c r="BH1460" i="7" s="1"/>
  <c r="BF1461" i="7"/>
  <c r="BG1461" i="7" s="1"/>
  <c r="BH1461" i="7" s="1"/>
  <c r="BF1462" i="7"/>
  <c r="BG1462" i="7" s="1"/>
  <c r="BH1462" i="7" s="1"/>
  <c r="BF1463" i="7"/>
  <c r="BG1463" i="7" s="1"/>
  <c r="BH1463" i="7" s="1"/>
  <c r="BF1464" i="7"/>
  <c r="BG1464" i="7" s="1"/>
  <c r="BH1464" i="7" s="1"/>
  <c r="BF1465" i="7"/>
  <c r="BG1465" i="7" s="1"/>
  <c r="BH1465" i="7" s="1"/>
  <c r="BF1466" i="7"/>
  <c r="BG1466" i="7" s="1"/>
  <c r="BH1466" i="7" s="1"/>
  <c r="BF1467" i="7"/>
  <c r="BG1467" i="7" s="1"/>
  <c r="BH1467" i="7" s="1"/>
  <c r="BF1468" i="7"/>
  <c r="BG1468" i="7" s="1"/>
  <c r="BH1468" i="7" s="1"/>
  <c r="BF1469" i="7"/>
  <c r="BG1469" i="7" s="1"/>
  <c r="BH1469" i="7" s="1"/>
  <c r="BF1470" i="7"/>
  <c r="BG1470" i="7" s="1"/>
  <c r="BH1470" i="7" s="1"/>
  <c r="BF1471" i="7"/>
  <c r="BG1471" i="7" s="1"/>
  <c r="BH1471" i="7" s="1"/>
  <c r="BF1472" i="7"/>
  <c r="BG1472" i="7" s="1"/>
  <c r="BH1472" i="7" s="1"/>
  <c r="BF1473" i="7"/>
  <c r="BG1473" i="7" s="1"/>
  <c r="BH1473" i="7" s="1"/>
  <c r="BF1474" i="7"/>
  <c r="BG1474" i="7" s="1"/>
  <c r="BH1474" i="7" s="1"/>
  <c r="BF1475" i="7"/>
  <c r="BG1475" i="7" s="1"/>
  <c r="BH1475" i="7" s="1"/>
  <c r="BF1476" i="7"/>
  <c r="BG1476" i="7" s="1"/>
  <c r="BH1476" i="7" s="1"/>
  <c r="BF1477" i="7"/>
  <c r="BG1477" i="7" s="1"/>
  <c r="BH1477" i="7" s="1"/>
  <c r="BF1478" i="7"/>
  <c r="BG1478" i="7" s="1"/>
  <c r="BH1478" i="7" s="1"/>
  <c r="BF1479" i="7"/>
  <c r="BG1479" i="7" s="1"/>
  <c r="BH1479" i="7" s="1"/>
  <c r="BF1480" i="7"/>
  <c r="BG1480" i="7" s="1"/>
  <c r="BH1480" i="7" s="1"/>
  <c r="BF1481" i="7"/>
  <c r="BG1481" i="7" s="1"/>
  <c r="BH1481" i="7" s="1"/>
  <c r="BF1482" i="7"/>
  <c r="BG1482" i="7" s="1"/>
  <c r="BH1482" i="7" s="1"/>
  <c r="BF1483" i="7"/>
  <c r="BG1483" i="7" s="1"/>
  <c r="BH1483" i="7" s="1"/>
  <c r="BF1484" i="7"/>
  <c r="BG1484" i="7" s="1"/>
  <c r="BH1484" i="7" s="1"/>
  <c r="BF1485" i="7"/>
  <c r="BG1485" i="7" s="1"/>
  <c r="BH1485" i="7" s="1"/>
  <c r="BF1486" i="7"/>
  <c r="BG1486" i="7" s="1"/>
  <c r="BH1486" i="7" s="1"/>
  <c r="BF1487" i="7"/>
  <c r="BG1487" i="7" s="1"/>
  <c r="BH1487" i="7" s="1"/>
  <c r="BF1488" i="7"/>
  <c r="BG1488" i="7" s="1"/>
  <c r="BH1488" i="7" s="1"/>
  <c r="BF1489" i="7"/>
  <c r="BG1489" i="7" s="1"/>
  <c r="BH1489" i="7" s="1"/>
  <c r="BF1490" i="7"/>
  <c r="BG1490" i="7" s="1"/>
  <c r="BH1490" i="7" s="1"/>
  <c r="BF1491" i="7"/>
  <c r="BG1491" i="7" s="1"/>
  <c r="BH1491" i="7" s="1"/>
  <c r="BF1492" i="7"/>
  <c r="BG1492" i="7" s="1"/>
  <c r="BH1492" i="7" s="1"/>
  <c r="BF1493" i="7"/>
  <c r="BG1493" i="7" s="1"/>
  <c r="BH1493" i="7" s="1"/>
  <c r="BF1494" i="7"/>
  <c r="BG1494" i="7" s="1"/>
  <c r="BH1494" i="7" s="1"/>
  <c r="BF1495" i="7"/>
  <c r="BG1495" i="7" s="1"/>
  <c r="BH1495" i="7" s="1"/>
  <c r="BF1496" i="7"/>
  <c r="BG1496" i="7" s="1"/>
  <c r="BH1496" i="7" s="1"/>
  <c r="BF1497" i="7"/>
  <c r="BG1497" i="7" s="1"/>
  <c r="BH1497" i="7" s="1"/>
  <c r="BF1498" i="7"/>
  <c r="BG1498" i="7" s="1"/>
  <c r="BH1498" i="7" s="1"/>
  <c r="BF1499" i="7"/>
  <c r="BG1499" i="7" s="1"/>
  <c r="BH1499" i="7" s="1"/>
  <c r="BF1500" i="7"/>
  <c r="BG1500" i="7" s="1"/>
  <c r="BH1500" i="7" s="1"/>
  <c r="BF1501" i="7"/>
  <c r="BG1501" i="7" s="1"/>
  <c r="BH1501" i="7" s="1"/>
  <c r="BF1502" i="7"/>
  <c r="BG1502" i="7" s="1"/>
  <c r="BH1502" i="7" s="1"/>
  <c r="BF1503" i="7"/>
  <c r="BG1503" i="7" s="1"/>
  <c r="BH1503" i="7" s="1"/>
  <c r="BF1504" i="7"/>
  <c r="BG1504" i="7" s="1"/>
  <c r="BH1504" i="7" s="1"/>
  <c r="BF1505" i="7"/>
  <c r="BG1505" i="7" s="1"/>
  <c r="BH1505" i="7" s="1"/>
  <c r="BF1506" i="7"/>
  <c r="BG1506" i="7" s="1"/>
  <c r="BH1506" i="7" s="1"/>
  <c r="BF1507" i="7"/>
  <c r="BG1507" i="7" s="1"/>
  <c r="BH1507" i="7" s="1"/>
  <c r="BF1508" i="7"/>
  <c r="BG1508" i="7" s="1"/>
  <c r="BH1508" i="7" s="1"/>
  <c r="BF1509" i="7"/>
  <c r="BG1509" i="7" s="1"/>
  <c r="BH1509" i="7" s="1"/>
  <c r="BF1510" i="7"/>
  <c r="BG1510" i="7" s="1"/>
  <c r="BH1510" i="7" s="1"/>
  <c r="BF1511" i="7"/>
  <c r="BG1511" i="7" s="1"/>
  <c r="BH1511" i="7" s="1"/>
  <c r="BF1512" i="7"/>
  <c r="BG1512" i="7" s="1"/>
  <c r="BH1512" i="7" s="1"/>
  <c r="BF1513" i="7"/>
  <c r="BG1513" i="7" s="1"/>
  <c r="BH1513" i="7" s="1"/>
  <c r="BF1514" i="7"/>
  <c r="BG1514" i="7" s="1"/>
  <c r="BH1514" i="7" s="1"/>
  <c r="BF1515" i="7"/>
  <c r="BG1515" i="7" s="1"/>
  <c r="BH1515" i="7" s="1"/>
  <c r="BF1516" i="7"/>
  <c r="BG1516" i="7" s="1"/>
  <c r="BH1516" i="7" s="1"/>
  <c r="BF1517" i="7"/>
  <c r="BG1517" i="7" s="1"/>
  <c r="BH1517" i="7" s="1"/>
  <c r="BF1518" i="7"/>
  <c r="BG1518" i="7" s="1"/>
  <c r="BH1518" i="7" s="1"/>
  <c r="BF1519" i="7"/>
  <c r="BG1519" i="7" s="1"/>
  <c r="BH1519" i="7" s="1"/>
  <c r="BF1520" i="7"/>
  <c r="BG1520" i="7" s="1"/>
  <c r="BH1520" i="7" s="1"/>
  <c r="BF1521" i="7"/>
  <c r="BG1521" i="7" s="1"/>
  <c r="BH1521" i="7" s="1"/>
  <c r="BF1522" i="7"/>
  <c r="BG1522" i="7" s="1"/>
  <c r="BH1522" i="7" s="1"/>
  <c r="BF1523" i="7"/>
  <c r="BG1523" i="7" s="1"/>
  <c r="BH1523" i="7" s="1"/>
  <c r="BF1524" i="7"/>
  <c r="BG1524" i="7" s="1"/>
  <c r="BH1524" i="7" s="1"/>
  <c r="BF1525" i="7"/>
  <c r="BG1525" i="7" s="1"/>
  <c r="BH1525" i="7" s="1"/>
  <c r="BF1526" i="7"/>
  <c r="BG1526" i="7" s="1"/>
  <c r="BH1526" i="7" s="1"/>
  <c r="BF1527" i="7"/>
  <c r="BG1527" i="7" s="1"/>
  <c r="BH1527" i="7" s="1"/>
  <c r="BF1528" i="7"/>
  <c r="BG1528" i="7" s="1"/>
  <c r="BH1528" i="7" s="1"/>
  <c r="BF1529" i="7"/>
  <c r="BG1529" i="7" s="1"/>
  <c r="BH1529" i="7" s="1"/>
  <c r="BF1530" i="7"/>
  <c r="BG1530" i="7" s="1"/>
  <c r="BH1530" i="7" s="1"/>
  <c r="BF1531" i="7"/>
  <c r="BG1531" i="7" s="1"/>
  <c r="BH1531" i="7" s="1"/>
  <c r="BF1532" i="7"/>
  <c r="BG1532" i="7" s="1"/>
  <c r="BH1532" i="7" s="1"/>
  <c r="BF1533" i="7"/>
  <c r="BG1533" i="7" s="1"/>
  <c r="BH1533" i="7" s="1"/>
  <c r="BF1534" i="7"/>
  <c r="BG1534" i="7" s="1"/>
  <c r="BH1534" i="7" s="1"/>
  <c r="BF1535" i="7"/>
  <c r="BG1535" i="7" s="1"/>
  <c r="BH1535" i="7" s="1"/>
  <c r="BF1536" i="7"/>
  <c r="BG1536" i="7" s="1"/>
  <c r="BH1536" i="7" s="1"/>
  <c r="BF1537" i="7"/>
  <c r="BG1537" i="7" s="1"/>
  <c r="BH1537" i="7" s="1"/>
  <c r="BF1538" i="7"/>
  <c r="BG1538" i="7" s="1"/>
  <c r="BH1538" i="7" s="1"/>
  <c r="BF1539" i="7"/>
  <c r="BG1539" i="7" s="1"/>
  <c r="BH1539" i="7" s="1"/>
  <c r="BF1540" i="7"/>
  <c r="BG1540" i="7" s="1"/>
  <c r="BH1540" i="7" s="1"/>
  <c r="BF1541" i="7"/>
  <c r="BG1541" i="7" s="1"/>
  <c r="BH1541" i="7" s="1"/>
  <c r="BF1542" i="7"/>
  <c r="BG1542" i="7" s="1"/>
  <c r="BH1542" i="7" s="1"/>
  <c r="BF1543" i="7"/>
  <c r="BG1543" i="7" s="1"/>
  <c r="BH1543" i="7" s="1"/>
  <c r="BF1544" i="7"/>
  <c r="BG1544" i="7" s="1"/>
  <c r="BH1544" i="7" s="1"/>
  <c r="BF1545" i="7"/>
  <c r="BG1545" i="7" s="1"/>
  <c r="BH1545" i="7" s="1"/>
  <c r="BF1546" i="7"/>
  <c r="BG1546" i="7" s="1"/>
  <c r="BH1546" i="7" s="1"/>
  <c r="BF1547" i="7"/>
  <c r="BG1547" i="7" s="1"/>
  <c r="BH1547" i="7" s="1"/>
  <c r="BF1548" i="7"/>
  <c r="BG1548" i="7" s="1"/>
  <c r="BH1548" i="7" s="1"/>
  <c r="BF1549" i="7"/>
  <c r="BG1549" i="7" s="1"/>
  <c r="BH1549" i="7" s="1"/>
  <c r="BF1550" i="7"/>
  <c r="BG1550" i="7" s="1"/>
  <c r="BH1550" i="7" s="1"/>
  <c r="BF1551" i="7"/>
  <c r="BG1551" i="7" s="1"/>
  <c r="BH1551" i="7" s="1"/>
  <c r="BF1552" i="7"/>
  <c r="BG1552" i="7" s="1"/>
  <c r="BH1552" i="7" s="1"/>
  <c r="BF1553" i="7"/>
  <c r="BG1553" i="7" s="1"/>
  <c r="BH1553" i="7" s="1"/>
  <c r="BF1554" i="7"/>
  <c r="BG1554" i="7" s="1"/>
  <c r="BH1554" i="7" s="1"/>
  <c r="BF1555" i="7"/>
  <c r="BG1555" i="7" s="1"/>
  <c r="BH1555" i="7" s="1"/>
  <c r="BF1556" i="7"/>
  <c r="BG1556" i="7" s="1"/>
  <c r="BH1556" i="7" s="1"/>
  <c r="BF1557" i="7"/>
  <c r="BG1557" i="7" s="1"/>
  <c r="BH1557" i="7" s="1"/>
  <c r="BF1558" i="7"/>
  <c r="BG1558" i="7" s="1"/>
  <c r="BH1558" i="7" s="1"/>
  <c r="BF1559" i="7"/>
  <c r="BG1559" i="7" s="1"/>
  <c r="BH1559" i="7" s="1"/>
  <c r="BF1560" i="7"/>
  <c r="BG1560" i="7" s="1"/>
  <c r="BH1560" i="7" s="1"/>
  <c r="BF1561" i="7"/>
  <c r="BG1561" i="7" s="1"/>
  <c r="BH1561" i="7" s="1"/>
  <c r="BF1562" i="7"/>
  <c r="BG1562" i="7" s="1"/>
  <c r="BH1562" i="7" s="1"/>
  <c r="BF1563" i="7"/>
  <c r="BG1563" i="7" s="1"/>
  <c r="BH1563" i="7" s="1"/>
  <c r="BF1564" i="7"/>
  <c r="BG1564" i="7" s="1"/>
  <c r="BH1564" i="7" s="1"/>
  <c r="BF1565" i="7"/>
  <c r="BG1565" i="7" s="1"/>
  <c r="BH1565" i="7" s="1"/>
  <c r="BF1566" i="7"/>
  <c r="BG1566" i="7" s="1"/>
  <c r="BH1566" i="7" s="1"/>
  <c r="BF1567" i="7"/>
  <c r="BG1567" i="7" s="1"/>
  <c r="BH1567" i="7" s="1"/>
  <c r="BF1568" i="7"/>
  <c r="BG1568" i="7" s="1"/>
  <c r="BH1568" i="7" s="1"/>
  <c r="BF1569" i="7"/>
  <c r="BG1569" i="7" s="1"/>
  <c r="BH1569" i="7" s="1"/>
  <c r="BF1570" i="7"/>
  <c r="BG1570" i="7" s="1"/>
  <c r="BH1570" i="7" s="1"/>
  <c r="BF1571" i="7"/>
  <c r="BG1571" i="7" s="1"/>
  <c r="BH1571" i="7" s="1"/>
  <c r="BF1572" i="7"/>
  <c r="BG1572" i="7" s="1"/>
  <c r="BH1572" i="7" s="1"/>
  <c r="BF1573" i="7"/>
  <c r="BG1573" i="7" s="1"/>
  <c r="BH1573" i="7" s="1"/>
  <c r="BF1574" i="7"/>
  <c r="BG1574" i="7" s="1"/>
  <c r="BH1574" i="7" s="1"/>
  <c r="BF1575" i="7"/>
  <c r="BG1575" i="7" s="1"/>
  <c r="BH1575" i="7" s="1"/>
  <c r="BF1576" i="7"/>
  <c r="BG1576" i="7" s="1"/>
  <c r="BH1576" i="7" s="1"/>
  <c r="BF1577" i="7"/>
  <c r="BG1577" i="7" s="1"/>
  <c r="BH1577" i="7" s="1"/>
  <c r="BF1578" i="7"/>
  <c r="BG1578" i="7" s="1"/>
  <c r="BH1578" i="7" s="1"/>
  <c r="BF1579" i="7"/>
  <c r="BG1579" i="7" s="1"/>
  <c r="BH1579" i="7" s="1"/>
  <c r="BF1580" i="7"/>
  <c r="BG1580" i="7" s="1"/>
  <c r="BH1580" i="7" s="1"/>
  <c r="BF1581" i="7"/>
  <c r="BG1581" i="7" s="1"/>
  <c r="BH1581" i="7" s="1"/>
  <c r="BF1582" i="7"/>
  <c r="BG1582" i="7" s="1"/>
  <c r="BH1582" i="7" s="1"/>
  <c r="BF1583" i="7"/>
  <c r="BG1583" i="7" s="1"/>
  <c r="BH1583" i="7" s="1"/>
  <c r="BF1584" i="7"/>
  <c r="BG1584" i="7" s="1"/>
  <c r="BH1584" i="7" s="1"/>
  <c r="BF1585" i="7"/>
  <c r="BG1585" i="7" s="1"/>
  <c r="BH1585" i="7" s="1"/>
  <c r="BF1586" i="7"/>
  <c r="BG1586" i="7" s="1"/>
  <c r="BH1586" i="7" s="1"/>
  <c r="BF1587" i="7"/>
  <c r="BG1587" i="7" s="1"/>
  <c r="BH1587" i="7" s="1"/>
  <c r="BF1588" i="7"/>
  <c r="BG1588" i="7" s="1"/>
  <c r="BH1588" i="7" s="1"/>
  <c r="BF1589" i="7"/>
  <c r="BG1589" i="7" s="1"/>
  <c r="BH1589" i="7" s="1"/>
  <c r="BF1590" i="7"/>
  <c r="BG1590" i="7" s="1"/>
  <c r="BH1590" i="7" s="1"/>
  <c r="BF1591" i="7"/>
  <c r="BG1591" i="7" s="1"/>
  <c r="BH1591" i="7" s="1"/>
  <c r="BF1592" i="7"/>
  <c r="BG1592" i="7" s="1"/>
  <c r="BH1592" i="7" s="1"/>
  <c r="BF1593" i="7"/>
  <c r="BG1593" i="7" s="1"/>
  <c r="BH1593" i="7" s="1"/>
  <c r="BF1594" i="7"/>
  <c r="BG1594" i="7" s="1"/>
  <c r="BH1594" i="7" s="1"/>
  <c r="BF1595" i="7"/>
  <c r="BG1595" i="7" s="1"/>
  <c r="BH1595" i="7" s="1"/>
  <c r="BF1596" i="7"/>
  <c r="BG1596" i="7" s="1"/>
  <c r="BH1596" i="7" s="1"/>
  <c r="BF1597" i="7"/>
  <c r="BG1597" i="7" s="1"/>
  <c r="BH1597" i="7" s="1"/>
  <c r="BF1598" i="7"/>
  <c r="BG1598" i="7" s="1"/>
  <c r="BH1598" i="7" s="1"/>
  <c r="BF1599" i="7"/>
  <c r="BG1599" i="7" s="1"/>
  <c r="BH1599" i="7" s="1"/>
  <c r="BF1600" i="7"/>
  <c r="BG1600" i="7" s="1"/>
  <c r="BH1600" i="7" s="1"/>
  <c r="BF1601" i="7"/>
  <c r="BG1601" i="7" s="1"/>
  <c r="BH1601" i="7" s="1"/>
  <c r="BF1602" i="7"/>
  <c r="BG1602" i="7" s="1"/>
  <c r="BH1602" i="7" s="1"/>
  <c r="BF1603" i="7"/>
  <c r="BG1603" i="7" s="1"/>
  <c r="BH1603" i="7" s="1"/>
  <c r="BF1604" i="7"/>
  <c r="BG1604" i="7" s="1"/>
  <c r="BH1604" i="7" s="1"/>
  <c r="BF1605" i="7"/>
  <c r="BG1605" i="7" s="1"/>
  <c r="BH1605" i="7" s="1"/>
  <c r="BF1606" i="7"/>
  <c r="BG1606" i="7" s="1"/>
  <c r="BH1606" i="7" s="1"/>
  <c r="BF1607" i="7"/>
  <c r="BG1607" i="7" s="1"/>
  <c r="BH1607" i="7" s="1"/>
  <c r="BF1608" i="7"/>
  <c r="BG1608" i="7" s="1"/>
  <c r="BH1608" i="7" s="1"/>
  <c r="BF1609" i="7"/>
  <c r="BG1609" i="7" s="1"/>
  <c r="BH1609" i="7" s="1"/>
  <c r="BF1610" i="7"/>
  <c r="BG1610" i="7" s="1"/>
  <c r="BH1610" i="7" s="1"/>
  <c r="BF1611" i="7"/>
  <c r="BG1611" i="7" s="1"/>
  <c r="BH1611" i="7" s="1"/>
  <c r="BF1612" i="7"/>
  <c r="BG1612" i="7" s="1"/>
  <c r="BH1612" i="7" s="1"/>
  <c r="BF1613" i="7"/>
  <c r="BG1613" i="7" s="1"/>
  <c r="BH1613" i="7" s="1"/>
  <c r="BF1614" i="7"/>
  <c r="BG1614" i="7" s="1"/>
  <c r="BH1614" i="7" s="1"/>
  <c r="BF1615" i="7"/>
  <c r="BG1615" i="7" s="1"/>
  <c r="BH1615" i="7" s="1"/>
  <c r="BF1616" i="7"/>
  <c r="BG1616" i="7" s="1"/>
  <c r="BH1616" i="7" s="1"/>
  <c r="BF1617" i="7"/>
  <c r="BG1617" i="7" s="1"/>
  <c r="BH1617" i="7" s="1"/>
  <c r="BF1618" i="7"/>
  <c r="BG1618" i="7" s="1"/>
  <c r="BH1618" i="7" s="1"/>
  <c r="BF1619" i="7"/>
  <c r="BG1619" i="7" s="1"/>
  <c r="BH1619" i="7" s="1"/>
  <c r="BF1620" i="7"/>
  <c r="BG1620" i="7" s="1"/>
  <c r="BH1620" i="7" s="1"/>
  <c r="BF1621" i="7"/>
  <c r="BG1621" i="7" s="1"/>
  <c r="BH1621" i="7" s="1"/>
  <c r="BF1622" i="7"/>
  <c r="BG1622" i="7" s="1"/>
  <c r="BH1622" i="7" s="1"/>
  <c r="BF1623" i="7"/>
  <c r="BG1623" i="7" s="1"/>
  <c r="BH1623" i="7" s="1"/>
  <c r="BF1624" i="7"/>
  <c r="BG1624" i="7" s="1"/>
  <c r="BH1624" i="7" s="1"/>
  <c r="BF1625" i="7"/>
  <c r="BG1625" i="7" s="1"/>
  <c r="BH1625" i="7" s="1"/>
  <c r="BF1626" i="7"/>
  <c r="BG1626" i="7" s="1"/>
  <c r="BH1626" i="7" s="1"/>
  <c r="BF1627" i="7"/>
  <c r="BG1627" i="7" s="1"/>
  <c r="BH1627" i="7" s="1"/>
  <c r="BF1628" i="7"/>
  <c r="BG1628" i="7" s="1"/>
  <c r="BH1628" i="7" s="1"/>
  <c r="BF1629" i="7"/>
  <c r="BG1629" i="7" s="1"/>
  <c r="BH1629" i="7" s="1"/>
  <c r="BF1630" i="7"/>
  <c r="BG1630" i="7" s="1"/>
  <c r="BH1630" i="7" s="1"/>
  <c r="BF1631" i="7"/>
  <c r="BG1631" i="7" s="1"/>
  <c r="BH1631" i="7" s="1"/>
  <c r="BF1632" i="7"/>
  <c r="BG1632" i="7" s="1"/>
  <c r="BH1632" i="7" s="1"/>
  <c r="BF1633" i="7"/>
  <c r="BG1633" i="7" s="1"/>
  <c r="BH1633" i="7" s="1"/>
  <c r="BF1634" i="7"/>
  <c r="BG1634" i="7" s="1"/>
  <c r="BH1634" i="7" s="1"/>
  <c r="BF1635" i="7"/>
  <c r="BG1635" i="7" s="1"/>
  <c r="BH1635" i="7" s="1"/>
  <c r="BF1636" i="7"/>
  <c r="BG1636" i="7" s="1"/>
  <c r="BH1636" i="7" s="1"/>
  <c r="BF1637" i="7"/>
  <c r="BG1637" i="7" s="1"/>
  <c r="BH1637" i="7" s="1"/>
  <c r="BF1638" i="7"/>
  <c r="BG1638" i="7" s="1"/>
  <c r="BH1638" i="7" s="1"/>
  <c r="BF1639" i="7"/>
  <c r="BG1639" i="7" s="1"/>
  <c r="BH1639" i="7" s="1"/>
  <c r="BF1640" i="7"/>
  <c r="BG1640" i="7" s="1"/>
  <c r="BH1640" i="7" s="1"/>
  <c r="BF1641" i="7"/>
  <c r="BG1641" i="7" s="1"/>
  <c r="BH1641" i="7" s="1"/>
  <c r="BF1642" i="7"/>
  <c r="BG1642" i="7" s="1"/>
  <c r="BH1642" i="7" s="1"/>
  <c r="BF1643" i="7"/>
  <c r="BG1643" i="7" s="1"/>
  <c r="BH1643" i="7" s="1"/>
  <c r="BF1644" i="7"/>
  <c r="BG1644" i="7" s="1"/>
  <c r="BH1644" i="7" s="1"/>
  <c r="BF1645" i="7"/>
  <c r="BG1645" i="7" s="1"/>
  <c r="BH1645" i="7" s="1"/>
  <c r="BF1646" i="7"/>
  <c r="BG1646" i="7" s="1"/>
  <c r="BH1646" i="7" s="1"/>
  <c r="BF1647" i="7"/>
  <c r="BG1647" i="7" s="1"/>
  <c r="BH1647" i="7" s="1"/>
  <c r="BF1648" i="7"/>
  <c r="BG1648" i="7" s="1"/>
  <c r="BH1648" i="7" s="1"/>
  <c r="BF1649" i="7"/>
  <c r="BG1649" i="7" s="1"/>
  <c r="BH1649" i="7" s="1"/>
  <c r="BF1650" i="7"/>
  <c r="BG1650" i="7" s="1"/>
  <c r="BH1650" i="7" s="1"/>
  <c r="BF1651" i="7"/>
  <c r="BG1651" i="7" s="1"/>
  <c r="BH1651" i="7" s="1"/>
  <c r="BF1652" i="7"/>
  <c r="BG1652" i="7" s="1"/>
  <c r="BH1652" i="7" s="1"/>
  <c r="BF1653" i="7"/>
  <c r="BG1653" i="7" s="1"/>
  <c r="BH1653" i="7" s="1"/>
  <c r="BF1654" i="7"/>
  <c r="BG1654" i="7" s="1"/>
  <c r="BH1654" i="7" s="1"/>
  <c r="BF1655" i="7"/>
  <c r="BG1655" i="7" s="1"/>
  <c r="BH1655" i="7" s="1"/>
  <c r="BF1656" i="7"/>
  <c r="BG1656" i="7" s="1"/>
  <c r="BH1656" i="7" s="1"/>
  <c r="BF1657" i="7"/>
  <c r="BG1657" i="7" s="1"/>
  <c r="BH1657" i="7" s="1"/>
  <c r="BF1658" i="7"/>
  <c r="BG1658" i="7" s="1"/>
  <c r="BH1658" i="7" s="1"/>
  <c r="BF1659" i="7"/>
  <c r="BG1659" i="7" s="1"/>
  <c r="BH1659" i="7" s="1"/>
  <c r="BF1660" i="7"/>
  <c r="BG1660" i="7" s="1"/>
  <c r="BH1660" i="7" s="1"/>
  <c r="BF1661" i="7"/>
  <c r="BG1661" i="7" s="1"/>
  <c r="BH1661" i="7" s="1"/>
  <c r="BF1662" i="7"/>
  <c r="BG1662" i="7" s="1"/>
  <c r="BH1662" i="7" s="1"/>
  <c r="BF1663" i="7"/>
  <c r="BG1663" i="7" s="1"/>
  <c r="BH1663" i="7" s="1"/>
  <c r="BF1664" i="7"/>
  <c r="BG1664" i="7" s="1"/>
  <c r="BH1664" i="7" s="1"/>
  <c r="BF1665" i="7"/>
  <c r="BG1665" i="7" s="1"/>
  <c r="BH1665" i="7" s="1"/>
  <c r="BF1666" i="7"/>
  <c r="BG1666" i="7" s="1"/>
  <c r="BH1666" i="7" s="1"/>
  <c r="BF1667" i="7"/>
  <c r="BG1667" i="7" s="1"/>
  <c r="BH1667" i="7" s="1"/>
  <c r="BF1668" i="7"/>
  <c r="BG1668" i="7" s="1"/>
  <c r="BH1668" i="7" s="1"/>
  <c r="BF1669" i="7"/>
  <c r="BG1669" i="7" s="1"/>
  <c r="BH1669" i="7" s="1"/>
  <c r="BF1670" i="7"/>
  <c r="BG1670" i="7" s="1"/>
  <c r="BH1670" i="7" s="1"/>
  <c r="BF1671" i="7"/>
  <c r="BG1671" i="7" s="1"/>
  <c r="BH1671" i="7" s="1"/>
  <c r="BF1672" i="7"/>
  <c r="BG1672" i="7" s="1"/>
  <c r="BH1672" i="7" s="1"/>
  <c r="BF1673" i="7"/>
  <c r="BG1673" i="7" s="1"/>
  <c r="BH1673" i="7" s="1"/>
  <c r="BF1674" i="7"/>
  <c r="BG1674" i="7" s="1"/>
  <c r="BH1674" i="7" s="1"/>
  <c r="BF1675" i="7"/>
  <c r="BG1675" i="7" s="1"/>
  <c r="BH1675" i="7" s="1"/>
  <c r="BF1676" i="7"/>
  <c r="BG1676" i="7" s="1"/>
  <c r="BH1676" i="7" s="1"/>
  <c r="BF1677" i="7"/>
  <c r="BG1677" i="7" s="1"/>
  <c r="BH1677" i="7" s="1"/>
  <c r="BF1678" i="7"/>
  <c r="BG1678" i="7" s="1"/>
  <c r="BH1678" i="7" s="1"/>
  <c r="BF1679" i="7"/>
  <c r="BG1679" i="7" s="1"/>
  <c r="BH1679" i="7" s="1"/>
  <c r="BF1680" i="7"/>
  <c r="BG1680" i="7" s="1"/>
  <c r="BH1680" i="7" s="1"/>
  <c r="BF1681" i="7"/>
  <c r="BG1681" i="7" s="1"/>
  <c r="BH1681" i="7" s="1"/>
  <c r="BF1682" i="7"/>
  <c r="BG1682" i="7" s="1"/>
  <c r="BH1682" i="7" s="1"/>
  <c r="BF1683" i="7"/>
  <c r="BG1683" i="7" s="1"/>
  <c r="BH1683" i="7" s="1"/>
  <c r="BF1684" i="7"/>
  <c r="BG1684" i="7" s="1"/>
  <c r="BH1684" i="7" s="1"/>
  <c r="BF1685" i="7"/>
  <c r="BG1685" i="7" s="1"/>
  <c r="BH1685" i="7" s="1"/>
  <c r="BF1686" i="7"/>
  <c r="BG1686" i="7" s="1"/>
  <c r="BH1686" i="7" s="1"/>
  <c r="BF1687" i="7"/>
  <c r="BG1687" i="7" s="1"/>
  <c r="BH1687" i="7" s="1"/>
  <c r="BF1688" i="7"/>
  <c r="BG1688" i="7" s="1"/>
  <c r="BH1688" i="7" s="1"/>
  <c r="BF1689" i="7"/>
  <c r="BG1689" i="7" s="1"/>
  <c r="BH1689" i="7" s="1"/>
  <c r="BF1690" i="7"/>
  <c r="BG1690" i="7" s="1"/>
  <c r="BH1690" i="7" s="1"/>
  <c r="BF1691" i="7"/>
  <c r="BG1691" i="7" s="1"/>
  <c r="BH1691" i="7" s="1"/>
  <c r="BF1692" i="7"/>
  <c r="BG1692" i="7" s="1"/>
  <c r="BH1692" i="7" s="1"/>
  <c r="BF1693" i="7"/>
  <c r="BG1693" i="7" s="1"/>
  <c r="BH1693" i="7" s="1"/>
  <c r="BF1694" i="7"/>
  <c r="BG1694" i="7" s="1"/>
  <c r="BH1694" i="7" s="1"/>
  <c r="BF1695" i="7"/>
  <c r="BG1695" i="7" s="1"/>
  <c r="BH1695" i="7" s="1"/>
  <c r="BF1696" i="7"/>
  <c r="BG1696" i="7" s="1"/>
  <c r="BH1696" i="7" s="1"/>
  <c r="BF1697" i="7"/>
  <c r="BG1697" i="7" s="1"/>
  <c r="BH1697" i="7" s="1"/>
  <c r="BF1698" i="7"/>
  <c r="BG1698" i="7" s="1"/>
  <c r="BH1698" i="7" s="1"/>
  <c r="BF1699" i="7"/>
  <c r="BG1699" i="7" s="1"/>
  <c r="BH1699" i="7" s="1"/>
  <c r="BF1700" i="7"/>
  <c r="BG1700" i="7" s="1"/>
  <c r="BH1700" i="7" s="1"/>
  <c r="BF1701" i="7"/>
  <c r="BG1701" i="7" s="1"/>
  <c r="BH1701" i="7" s="1"/>
  <c r="BF1702" i="7"/>
  <c r="BG1702" i="7" s="1"/>
  <c r="BH1702" i="7" s="1"/>
  <c r="BF1703" i="7"/>
  <c r="BG1703" i="7" s="1"/>
  <c r="BH1703" i="7" s="1"/>
  <c r="BF1704" i="7"/>
  <c r="BG1704" i="7" s="1"/>
  <c r="BH1704" i="7" s="1"/>
  <c r="BF1705" i="7"/>
  <c r="BG1705" i="7" s="1"/>
  <c r="BH1705" i="7" s="1"/>
  <c r="BF1706" i="7"/>
  <c r="BG1706" i="7" s="1"/>
  <c r="BH1706" i="7" s="1"/>
  <c r="BF1707" i="7"/>
  <c r="BG1707" i="7" s="1"/>
  <c r="BH1707" i="7" s="1"/>
  <c r="BF1708" i="7"/>
  <c r="BG1708" i="7" s="1"/>
  <c r="BH1708" i="7" s="1"/>
  <c r="BF1709" i="7"/>
  <c r="BG1709" i="7" s="1"/>
  <c r="BH1709" i="7" s="1"/>
  <c r="BF1710" i="7"/>
  <c r="BG1710" i="7" s="1"/>
  <c r="BH1710" i="7" s="1"/>
  <c r="BF1711" i="7"/>
  <c r="BG1711" i="7" s="1"/>
  <c r="BH1711" i="7" s="1"/>
  <c r="BF1712" i="7"/>
  <c r="BG1712" i="7" s="1"/>
  <c r="BH1712" i="7" s="1"/>
  <c r="BF1713" i="7"/>
  <c r="BG1713" i="7" s="1"/>
  <c r="BH1713" i="7" s="1"/>
  <c r="BF1714" i="7"/>
  <c r="BG1714" i="7" s="1"/>
  <c r="BH1714" i="7" s="1"/>
  <c r="BF1715" i="7"/>
  <c r="BG1715" i="7" s="1"/>
  <c r="BH1715" i="7" s="1"/>
  <c r="BF1716" i="7"/>
  <c r="BG1716" i="7" s="1"/>
  <c r="BH1716" i="7" s="1"/>
  <c r="BF1717" i="7"/>
  <c r="BG1717" i="7" s="1"/>
  <c r="BH1717" i="7" s="1"/>
  <c r="BF1718" i="7"/>
  <c r="BG1718" i="7" s="1"/>
  <c r="BH1718" i="7" s="1"/>
  <c r="BF1719" i="7"/>
  <c r="BG1719" i="7" s="1"/>
  <c r="BH1719" i="7" s="1"/>
  <c r="BF1720" i="7"/>
  <c r="BG1720" i="7" s="1"/>
  <c r="BH1720" i="7" s="1"/>
  <c r="BF1721" i="7"/>
  <c r="BG1721" i="7" s="1"/>
  <c r="BH1721" i="7" s="1"/>
  <c r="BF1722" i="7"/>
  <c r="BG1722" i="7" s="1"/>
  <c r="BH1722" i="7" s="1"/>
  <c r="BF1723" i="7"/>
  <c r="BG1723" i="7" s="1"/>
  <c r="BH1723" i="7" s="1"/>
  <c r="BF1724" i="7"/>
  <c r="BG1724" i="7" s="1"/>
  <c r="BH1724" i="7" s="1"/>
  <c r="BF1725" i="7"/>
  <c r="BG1725" i="7" s="1"/>
  <c r="BH1725" i="7" s="1"/>
  <c r="BF1726" i="7"/>
  <c r="BG1726" i="7" s="1"/>
  <c r="BH1726" i="7" s="1"/>
  <c r="BF1727" i="7"/>
  <c r="BG1727" i="7" s="1"/>
  <c r="BH1727" i="7" s="1"/>
  <c r="BF1728" i="7"/>
  <c r="BG1728" i="7" s="1"/>
  <c r="BH1728" i="7" s="1"/>
  <c r="BF1729" i="7"/>
  <c r="BG1729" i="7" s="1"/>
  <c r="BH1729" i="7" s="1"/>
  <c r="BF1730" i="7"/>
  <c r="BG1730" i="7" s="1"/>
  <c r="BH1730" i="7" s="1"/>
  <c r="BF1731" i="7"/>
  <c r="BG1731" i="7" s="1"/>
  <c r="BH1731" i="7" s="1"/>
  <c r="BF1732" i="7"/>
  <c r="BG1732" i="7" s="1"/>
  <c r="BH1732" i="7" s="1"/>
  <c r="BF1733" i="7"/>
  <c r="BG1733" i="7" s="1"/>
  <c r="BH1733" i="7" s="1"/>
  <c r="BF1734" i="7"/>
  <c r="BG1734" i="7" s="1"/>
  <c r="BH1734" i="7" s="1"/>
  <c r="BF1735" i="7"/>
  <c r="BG1735" i="7" s="1"/>
  <c r="BH1735" i="7" s="1"/>
  <c r="BF1736" i="7"/>
  <c r="BG1736" i="7" s="1"/>
  <c r="BH1736" i="7" s="1"/>
  <c r="BF1737" i="7"/>
  <c r="BG1737" i="7" s="1"/>
  <c r="BH1737" i="7" s="1"/>
  <c r="BF1738" i="7"/>
  <c r="BG1738" i="7" s="1"/>
  <c r="BH1738" i="7" s="1"/>
  <c r="BF1739" i="7"/>
  <c r="BG1739" i="7" s="1"/>
  <c r="BH1739" i="7" s="1"/>
  <c r="BF1740" i="7"/>
  <c r="BG1740" i="7" s="1"/>
  <c r="BH1740" i="7" s="1"/>
  <c r="BF1741" i="7"/>
  <c r="BG1741" i="7" s="1"/>
  <c r="BH1741" i="7" s="1"/>
  <c r="BF1742" i="7"/>
  <c r="BG1742" i="7" s="1"/>
  <c r="BH1742" i="7" s="1"/>
  <c r="BF1743" i="7"/>
  <c r="BG1743" i="7" s="1"/>
  <c r="BH1743" i="7" s="1"/>
  <c r="BF1744" i="7"/>
  <c r="BG1744" i="7" s="1"/>
  <c r="BH1744" i="7" s="1"/>
  <c r="BF1745" i="7"/>
  <c r="BG1745" i="7" s="1"/>
  <c r="BH1745" i="7" s="1"/>
  <c r="BF1746" i="7"/>
  <c r="BG1746" i="7" s="1"/>
  <c r="BH1746" i="7" s="1"/>
  <c r="BF1747" i="7"/>
  <c r="BG1747" i="7" s="1"/>
  <c r="BH1747" i="7" s="1"/>
  <c r="BF1748" i="7"/>
  <c r="BG1748" i="7" s="1"/>
  <c r="BH1748" i="7" s="1"/>
  <c r="BF1749" i="7"/>
  <c r="BG1749" i="7" s="1"/>
  <c r="BH1749" i="7" s="1"/>
  <c r="BF1750" i="7"/>
  <c r="BG1750" i="7" s="1"/>
  <c r="BH1750" i="7" s="1"/>
  <c r="BF1751" i="7"/>
  <c r="BG1751" i="7" s="1"/>
  <c r="BH1751" i="7" s="1"/>
  <c r="BF1752" i="7"/>
  <c r="BG1752" i="7" s="1"/>
  <c r="BH1752" i="7" s="1"/>
  <c r="BF1753" i="7"/>
  <c r="BG1753" i="7" s="1"/>
  <c r="BH1753" i="7" s="1"/>
  <c r="BF1754" i="7"/>
  <c r="BG1754" i="7" s="1"/>
  <c r="BH1754" i="7" s="1"/>
  <c r="BF1755" i="7"/>
  <c r="BG1755" i="7" s="1"/>
  <c r="BH1755" i="7" s="1"/>
  <c r="BF1756" i="7"/>
  <c r="BG1756" i="7" s="1"/>
  <c r="BH1756" i="7" s="1"/>
  <c r="BF1757" i="7"/>
  <c r="BG1757" i="7" s="1"/>
  <c r="BH1757" i="7" s="1"/>
  <c r="BF1758" i="7"/>
  <c r="BG1758" i="7" s="1"/>
  <c r="BH1758" i="7" s="1"/>
  <c r="BF1759" i="7"/>
  <c r="BG1759" i="7" s="1"/>
  <c r="BH1759" i="7" s="1"/>
  <c r="BF1760" i="7"/>
  <c r="BG1760" i="7" s="1"/>
  <c r="BH1760" i="7" s="1"/>
  <c r="BF1761" i="7"/>
  <c r="BG1761" i="7" s="1"/>
  <c r="BH1761" i="7" s="1"/>
  <c r="BF1762" i="7"/>
  <c r="BG1762" i="7" s="1"/>
  <c r="BH1762" i="7" s="1"/>
  <c r="BF1763" i="7"/>
  <c r="BG1763" i="7" s="1"/>
  <c r="BH1763" i="7" s="1"/>
  <c r="BF1764" i="7"/>
  <c r="BG1764" i="7" s="1"/>
  <c r="BH1764" i="7" s="1"/>
  <c r="BF1765" i="7"/>
  <c r="BG1765" i="7" s="1"/>
  <c r="BH1765" i="7" s="1"/>
  <c r="BF1766" i="7"/>
  <c r="BG1766" i="7" s="1"/>
  <c r="BH1766" i="7" s="1"/>
  <c r="BF1767" i="7"/>
  <c r="BG1767" i="7" s="1"/>
  <c r="BH1767" i="7" s="1"/>
  <c r="BF1768" i="7"/>
  <c r="BG1768" i="7" s="1"/>
  <c r="BH1768" i="7" s="1"/>
  <c r="BF1769" i="7"/>
  <c r="BG1769" i="7" s="1"/>
  <c r="BH1769" i="7" s="1"/>
  <c r="BF1770" i="7"/>
  <c r="BG1770" i="7" s="1"/>
  <c r="BH1770" i="7" s="1"/>
  <c r="BF1771" i="7"/>
  <c r="BG1771" i="7" s="1"/>
  <c r="BH1771" i="7" s="1"/>
  <c r="BF1772" i="7"/>
  <c r="BG1772" i="7" s="1"/>
  <c r="BH1772" i="7" s="1"/>
  <c r="BF1773" i="7"/>
  <c r="BG1773" i="7" s="1"/>
  <c r="BH1773" i="7" s="1"/>
  <c r="BF1774" i="7"/>
  <c r="BG1774" i="7" s="1"/>
  <c r="BH1774" i="7" s="1"/>
  <c r="BF1775" i="7"/>
  <c r="BG1775" i="7" s="1"/>
  <c r="BH1775" i="7" s="1"/>
  <c r="BF1776" i="7"/>
  <c r="BG1776" i="7" s="1"/>
  <c r="BH1776" i="7" s="1"/>
  <c r="BF1777" i="7"/>
  <c r="BG1777" i="7" s="1"/>
  <c r="BH1777" i="7" s="1"/>
  <c r="BF1778" i="7"/>
  <c r="BG1778" i="7" s="1"/>
  <c r="BH1778" i="7" s="1"/>
  <c r="BF1779" i="7"/>
  <c r="BG1779" i="7" s="1"/>
  <c r="BH1779" i="7" s="1"/>
  <c r="BF1780" i="7"/>
  <c r="BG1780" i="7" s="1"/>
  <c r="BH1780" i="7" s="1"/>
  <c r="BF1781" i="7"/>
  <c r="BG1781" i="7" s="1"/>
  <c r="BH1781" i="7" s="1"/>
  <c r="BF1782" i="7"/>
  <c r="BG1782" i="7" s="1"/>
  <c r="BH1782" i="7" s="1"/>
  <c r="BF1783" i="7"/>
  <c r="BG1783" i="7" s="1"/>
  <c r="BH1783" i="7" s="1"/>
  <c r="BF1784" i="7"/>
  <c r="BG1784" i="7" s="1"/>
  <c r="BH1784" i="7" s="1"/>
  <c r="BF1785" i="7"/>
  <c r="BG1785" i="7" s="1"/>
  <c r="BH1785" i="7" s="1"/>
  <c r="BF1786" i="7"/>
  <c r="BG1786" i="7" s="1"/>
  <c r="BH1786" i="7" s="1"/>
  <c r="BF1787" i="7"/>
  <c r="BG1787" i="7" s="1"/>
  <c r="BH1787" i="7" s="1"/>
  <c r="BF1788" i="7"/>
  <c r="BG1788" i="7" s="1"/>
  <c r="BH1788" i="7" s="1"/>
  <c r="BF1789" i="7"/>
  <c r="BG1789" i="7" s="1"/>
  <c r="BH1789" i="7" s="1"/>
  <c r="BF1790" i="7"/>
  <c r="BG1790" i="7" s="1"/>
  <c r="BH1790" i="7" s="1"/>
  <c r="BF1791" i="7"/>
  <c r="BG1791" i="7" s="1"/>
  <c r="BH1791" i="7" s="1"/>
  <c r="BF1792" i="7"/>
  <c r="BG1792" i="7" s="1"/>
  <c r="BH1792" i="7" s="1"/>
  <c r="BF1793" i="7"/>
  <c r="BG1793" i="7" s="1"/>
  <c r="BH1793" i="7" s="1"/>
  <c r="BF1794" i="7"/>
  <c r="BG1794" i="7" s="1"/>
  <c r="BH1794" i="7" s="1"/>
  <c r="BF1795" i="7"/>
  <c r="BG1795" i="7" s="1"/>
  <c r="BH1795" i="7" s="1"/>
  <c r="BF1796" i="7"/>
  <c r="BG1796" i="7" s="1"/>
  <c r="BH1796" i="7" s="1"/>
  <c r="BF1797" i="7"/>
  <c r="BG1797" i="7" s="1"/>
  <c r="BH1797" i="7" s="1"/>
  <c r="BF1798" i="7"/>
  <c r="BG1798" i="7" s="1"/>
  <c r="BH1798" i="7" s="1"/>
  <c r="BF1799" i="7"/>
  <c r="BG1799" i="7" s="1"/>
  <c r="BH1799" i="7" s="1"/>
  <c r="BF1800" i="7"/>
  <c r="BG1800" i="7" s="1"/>
  <c r="BH1800" i="7" s="1"/>
  <c r="BF1801" i="7"/>
  <c r="BG1801" i="7" s="1"/>
  <c r="BH1801" i="7" s="1"/>
  <c r="BF1802" i="7"/>
  <c r="BG1802" i="7" s="1"/>
  <c r="BH1802" i="7" s="1"/>
  <c r="BF1803" i="7"/>
  <c r="BG1803" i="7" s="1"/>
  <c r="BH1803" i="7" s="1"/>
  <c r="BF1804" i="7"/>
  <c r="BG1804" i="7" s="1"/>
  <c r="BH1804" i="7" s="1"/>
  <c r="BF1805" i="7"/>
  <c r="BG1805" i="7" s="1"/>
  <c r="BH1805" i="7" s="1"/>
  <c r="BF1806" i="7"/>
  <c r="BG1806" i="7" s="1"/>
  <c r="BH1806" i="7" s="1"/>
  <c r="BF1807" i="7"/>
  <c r="BG1807" i="7" s="1"/>
  <c r="BH1807" i="7" s="1"/>
  <c r="BF1808" i="7"/>
  <c r="BG1808" i="7" s="1"/>
  <c r="BH1808" i="7" s="1"/>
  <c r="BF1809" i="7"/>
  <c r="BG1809" i="7" s="1"/>
  <c r="BH1809" i="7" s="1"/>
  <c r="BF1810" i="7"/>
  <c r="BG1810" i="7" s="1"/>
  <c r="BH1810" i="7" s="1"/>
  <c r="BF1811" i="7"/>
  <c r="BG1811" i="7" s="1"/>
  <c r="BH1811" i="7" s="1"/>
  <c r="BF1812" i="7"/>
  <c r="BG1812" i="7" s="1"/>
  <c r="BH1812" i="7" s="1"/>
  <c r="BF1813" i="7"/>
  <c r="BG1813" i="7" s="1"/>
  <c r="BH1813" i="7" s="1"/>
  <c r="BF1814" i="7"/>
  <c r="BG1814" i="7" s="1"/>
  <c r="BH1814" i="7" s="1"/>
  <c r="BF1815" i="7"/>
  <c r="BG1815" i="7" s="1"/>
  <c r="BH1815" i="7" s="1"/>
  <c r="BF1816" i="7"/>
  <c r="BG1816" i="7" s="1"/>
  <c r="BH1816" i="7" s="1"/>
  <c r="BF1817" i="7"/>
  <c r="BG1817" i="7" s="1"/>
  <c r="BH1817" i="7" s="1"/>
  <c r="BF1818" i="7"/>
  <c r="BG1818" i="7" s="1"/>
  <c r="BH1818" i="7" s="1"/>
  <c r="BF1819" i="7"/>
  <c r="BG1819" i="7" s="1"/>
  <c r="BH1819" i="7" s="1"/>
  <c r="BF1820" i="7"/>
  <c r="BG1820" i="7" s="1"/>
  <c r="BH1820" i="7" s="1"/>
  <c r="BF1821" i="7"/>
  <c r="BG1821" i="7" s="1"/>
  <c r="BH1821" i="7" s="1"/>
  <c r="BF1822" i="7"/>
  <c r="BG1822" i="7" s="1"/>
  <c r="BH1822" i="7" s="1"/>
  <c r="BF1823" i="7"/>
  <c r="BG1823" i="7" s="1"/>
  <c r="BH1823" i="7" s="1"/>
  <c r="BF1824" i="7"/>
  <c r="BG1824" i="7" s="1"/>
  <c r="BH1824" i="7" s="1"/>
  <c r="BF1825" i="7"/>
  <c r="BG1825" i="7" s="1"/>
  <c r="BH1825" i="7" s="1"/>
  <c r="BF1826" i="7"/>
  <c r="BG1826" i="7" s="1"/>
  <c r="BH1826" i="7" s="1"/>
  <c r="BF1827" i="7"/>
  <c r="BG1827" i="7" s="1"/>
  <c r="BH1827" i="7" s="1"/>
  <c r="BF1828" i="7"/>
  <c r="BG1828" i="7" s="1"/>
  <c r="BH1828" i="7" s="1"/>
  <c r="BF1829" i="7"/>
  <c r="BG1829" i="7" s="1"/>
  <c r="BH1829" i="7" s="1"/>
  <c r="BF1830" i="7"/>
  <c r="BG1830" i="7" s="1"/>
  <c r="BH1830" i="7" s="1"/>
  <c r="BF1831" i="7"/>
  <c r="BG1831" i="7" s="1"/>
  <c r="BH1831" i="7" s="1"/>
  <c r="BF1832" i="7"/>
  <c r="BG1832" i="7" s="1"/>
  <c r="BH1832" i="7" s="1"/>
  <c r="BF1833" i="7"/>
  <c r="BG1833" i="7" s="1"/>
  <c r="BH1833" i="7" s="1"/>
  <c r="BF1834" i="7"/>
  <c r="BG1834" i="7" s="1"/>
  <c r="BH1834" i="7" s="1"/>
  <c r="BF1835" i="7"/>
  <c r="BG1835" i="7" s="1"/>
  <c r="BH1835" i="7" s="1"/>
  <c r="BF1836" i="7"/>
  <c r="BG1836" i="7" s="1"/>
  <c r="BH1836" i="7" s="1"/>
  <c r="BF1837" i="7"/>
  <c r="BG1837" i="7" s="1"/>
  <c r="BH1837" i="7" s="1"/>
  <c r="BF1838" i="7"/>
  <c r="BG1838" i="7" s="1"/>
  <c r="BH1838" i="7" s="1"/>
  <c r="BF1839" i="7"/>
  <c r="BG1839" i="7" s="1"/>
  <c r="BH1839" i="7" s="1"/>
  <c r="BF1840" i="7"/>
  <c r="BG1840" i="7" s="1"/>
  <c r="BH1840" i="7" s="1"/>
  <c r="BF1841" i="7"/>
  <c r="BG1841" i="7" s="1"/>
  <c r="BH1841" i="7" s="1"/>
  <c r="BF1842" i="7"/>
  <c r="BG1842" i="7" s="1"/>
  <c r="BH1842" i="7" s="1"/>
  <c r="BF1843" i="7"/>
  <c r="BG1843" i="7" s="1"/>
  <c r="BH1843" i="7" s="1"/>
  <c r="BF1844" i="7"/>
  <c r="BG1844" i="7" s="1"/>
  <c r="BH1844" i="7" s="1"/>
  <c r="BF1845" i="7"/>
  <c r="BG1845" i="7" s="1"/>
  <c r="BH1845" i="7" s="1"/>
  <c r="BF1846" i="7"/>
  <c r="BG1846" i="7" s="1"/>
  <c r="BH1846" i="7" s="1"/>
  <c r="BF1847" i="7"/>
  <c r="BG1847" i="7" s="1"/>
  <c r="BH1847" i="7" s="1"/>
  <c r="BF1848" i="7"/>
  <c r="BG1848" i="7" s="1"/>
  <c r="BH1848" i="7" s="1"/>
  <c r="BF1849" i="7"/>
  <c r="BG1849" i="7" s="1"/>
  <c r="BH1849" i="7" s="1"/>
  <c r="BF1850" i="7"/>
  <c r="BG1850" i="7" s="1"/>
  <c r="BH1850" i="7" s="1"/>
  <c r="BF1851" i="7"/>
  <c r="BG1851" i="7" s="1"/>
  <c r="BH1851" i="7" s="1"/>
  <c r="BF1852" i="7"/>
  <c r="BG1852" i="7" s="1"/>
  <c r="BH1852" i="7" s="1"/>
  <c r="BF1853" i="7"/>
  <c r="BG1853" i="7" s="1"/>
  <c r="BH1853" i="7" s="1"/>
  <c r="BF1854" i="7"/>
  <c r="BG1854" i="7" s="1"/>
  <c r="BH1854" i="7" s="1"/>
  <c r="BF1855" i="7"/>
  <c r="BG1855" i="7" s="1"/>
  <c r="BH1855" i="7" s="1"/>
  <c r="BF1856" i="7"/>
  <c r="BG1856" i="7" s="1"/>
  <c r="BH1856" i="7" s="1"/>
  <c r="BF1857" i="7"/>
  <c r="BG1857" i="7" s="1"/>
  <c r="BH1857" i="7" s="1"/>
  <c r="BF1858" i="7"/>
  <c r="BG1858" i="7" s="1"/>
  <c r="BH1858" i="7" s="1"/>
  <c r="BF1859" i="7"/>
  <c r="BG1859" i="7" s="1"/>
  <c r="BH1859" i="7" s="1"/>
  <c r="BF1860" i="7"/>
  <c r="BG1860" i="7" s="1"/>
  <c r="BH1860" i="7" s="1"/>
  <c r="BF1861" i="7"/>
  <c r="BG1861" i="7" s="1"/>
  <c r="BH1861" i="7" s="1"/>
  <c r="BF1862" i="7"/>
  <c r="BG1862" i="7" s="1"/>
  <c r="BH1862" i="7" s="1"/>
  <c r="BF1863" i="7"/>
  <c r="BG1863" i="7" s="1"/>
  <c r="BH1863" i="7" s="1"/>
  <c r="BF1864" i="7"/>
  <c r="BG1864" i="7" s="1"/>
  <c r="BH1864" i="7" s="1"/>
  <c r="BF1865" i="7"/>
  <c r="BG1865" i="7" s="1"/>
  <c r="BH1865" i="7" s="1"/>
  <c r="BF1866" i="7"/>
  <c r="BG1866" i="7" s="1"/>
  <c r="BH1866" i="7" s="1"/>
  <c r="BF1867" i="7"/>
  <c r="BG1867" i="7" s="1"/>
  <c r="BH1867" i="7" s="1"/>
  <c r="BF1868" i="7"/>
  <c r="BG1868" i="7" s="1"/>
  <c r="BH1868" i="7" s="1"/>
  <c r="BF1869" i="7"/>
  <c r="BG1869" i="7" s="1"/>
  <c r="BH1869" i="7" s="1"/>
  <c r="BF1870" i="7"/>
  <c r="BG1870" i="7" s="1"/>
  <c r="BH1870" i="7" s="1"/>
  <c r="BF1871" i="7"/>
  <c r="BG1871" i="7" s="1"/>
  <c r="BH1871" i="7" s="1"/>
  <c r="BF1872" i="7"/>
  <c r="BG1872" i="7" s="1"/>
  <c r="BH1872" i="7" s="1"/>
  <c r="BF1873" i="7"/>
  <c r="BG1873" i="7" s="1"/>
  <c r="BH1873" i="7" s="1"/>
  <c r="BF1874" i="7"/>
  <c r="BG1874" i="7" s="1"/>
  <c r="BH1874" i="7" s="1"/>
  <c r="BF1875" i="7"/>
  <c r="BG1875" i="7" s="1"/>
  <c r="BH1875" i="7" s="1"/>
  <c r="BF1876" i="7"/>
  <c r="BG1876" i="7" s="1"/>
  <c r="BH1876" i="7" s="1"/>
  <c r="BF1877" i="7"/>
  <c r="BG1877" i="7" s="1"/>
  <c r="BH1877" i="7" s="1"/>
  <c r="BF1878" i="7"/>
  <c r="BG1878" i="7" s="1"/>
  <c r="BH1878" i="7" s="1"/>
  <c r="BF1879" i="7"/>
  <c r="BG1879" i="7" s="1"/>
  <c r="BH1879" i="7" s="1"/>
  <c r="BF1880" i="7"/>
  <c r="BG1880" i="7" s="1"/>
  <c r="BH1880" i="7" s="1"/>
  <c r="BF1881" i="7"/>
  <c r="BG1881" i="7" s="1"/>
  <c r="BH1881" i="7" s="1"/>
  <c r="BF1882" i="7"/>
  <c r="BG1882" i="7" s="1"/>
  <c r="BH1882" i="7" s="1"/>
  <c r="BF1883" i="7"/>
  <c r="BG1883" i="7" s="1"/>
  <c r="BH1883" i="7" s="1"/>
  <c r="BF1884" i="7"/>
  <c r="BG1884" i="7" s="1"/>
  <c r="BH1884" i="7" s="1"/>
  <c r="BF1885" i="7"/>
  <c r="BG1885" i="7" s="1"/>
  <c r="BH1885" i="7" s="1"/>
  <c r="BF1886" i="7"/>
  <c r="BG1886" i="7" s="1"/>
  <c r="BH1886" i="7" s="1"/>
  <c r="BF1887" i="7"/>
  <c r="BG1887" i="7" s="1"/>
  <c r="BH1887" i="7" s="1"/>
  <c r="BF1888" i="7"/>
  <c r="BG1888" i="7" s="1"/>
  <c r="BH1888" i="7" s="1"/>
  <c r="BF1889" i="7"/>
  <c r="BG1889" i="7" s="1"/>
  <c r="BH1889" i="7" s="1"/>
  <c r="BF1890" i="7"/>
  <c r="BG1890" i="7" s="1"/>
  <c r="BH1890" i="7" s="1"/>
  <c r="BF1891" i="7"/>
  <c r="BG1891" i="7" s="1"/>
  <c r="BH1891" i="7" s="1"/>
  <c r="BF1892" i="7"/>
  <c r="BG1892" i="7" s="1"/>
  <c r="BH1892" i="7" s="1"/>
  <c r="BF1893" i="7"/>
  <c r="BG1893" i="7" s="1"/>
  <c r="BH1893" i="7" s="1"/>
  <c r="BF1894" i="7"/>
  <c r="BG1894" i="7" s="1"/>
  <c r="BH1894" i="7" s="1"/>
  <c r="BF1895" i="7"/>
  <c r="BG1895" i="7" s="1"/>
  <c r="BH1895" i="7" s="1"/>
  <c r="BF1896" i="7"/>
  <c r="BG1896" i="7" s="1"/>
  <c r="BH1896" i="7" s="1"/>
  <c r="BF1897" i="7"/>
  <c r="BG1897" i="7" s="1"/>
  <c r="BH1897" i="7" s="1"/>
  <c r="BF1898" i="7"/>
  <c r="BG1898" i="7" s="1"/>
  <c r="BH1898" i="7" s="1"/>
  <c r="BF1899" i="7"/>
  <c r="BG1899" i="7" s="1"/>
  <c r="BH1899" i="7" s="1"/>
  <c r="BF1900" i="7"/>
  <c r="BG1900" i="7" s="1"/>
  <c r="BH1900" i="7" s="1"/>
  <c r="BF1901" i="7"/>
  <c r="BG1901" i="7" s="1"/>
  <c r="BH1901" i="7" s="1"/>
  <c r="BF1902" i="7"/>
  <c r="BG1902" i="7" s="1"/>
  <c r="BH1902" i="7" s="1"/>
  <c r="BF1903" i="7"/>
  <c r="BG1903" i="7" s="1"/>
  <c r="BH1903" i="7" s="1"/>
  <c r="BF1904" i="7"/>
  <c r="BG1904" i="7" s="1"/>
  <c r="BH1904" i="7" s="1"/>
  <c r="BF1905" i="7"/>
  <c r="BG1905" i="7" s="1"/>
  <c r="BH1905" i="7" s="1"/>
  <c r="BF1906" i="7"/>
  <c r="BG1906" i="7" s="1"/>
  <c r="BH1906" i="7" s="1"/>
  <c r="BF1907" i="7"/>
  <c r="BG1907" i="7" s="1"/>
  <c r="BH1907" i="7" s="1"/>
  <c r="BF1908" i="7"/>
  <c r="BG1908" i="7" s="1"/>
  <c r="BH1908" i="7" s="1"/>
  <c r="BF1909" i="7"/>
  <c r="BG1909" i="7" s="1"/>
  <c r="BH1909" i="7" s="1"/>
  <c r="BF1910" i="7"/>
  <c r="BG1910" i="7" s="1"/>
  <c r="BH1910" i="7" s="1"/>
  <c r="BF1911" i="7"/>
  <c r="BG1911" i="7" s="1"/>
  <c r="BH1911" i="7" s="1"/>
  <c r="BF1912" i="7"/>
  <c r="BG1912" i="7" s="1"/>
  <c r="BH1912" i="7" s="1"/>
  <c r="BF1913" i="7"/>
  <c r="BG1913" i="7" s="1"/>
  <c r="BH1913" i="7" s="1"/>
  <c r="BF1914" i="7"/>
  <c r="BG1914" i="7" s="1"/>
  <c r="BH1914" i="7" s="1"/>
  <c r="BF1915" i="7"/>
  <c r="BG1915" i="7" s="1"/>
  <c r="BH1915" i="7" s="1"/>
  <c r="BF1916" i="7"/>
  <c r="BG1916" i="7" s="1"/>
  <c r="BH1916" i="7" s="1"/>
  <c r="BF1917" i="7"/>
  <c r="BG1917" i="7" s="1"/>
  <c r="BH1917" i="7" s="1"/>
  <c r="BF1918" i="7"/>
  <c r="BG1918" i="7" s="1"/>
  <c r="BH1918" i="7" s="1"/>
  <c r="BF1919" i="7"/>
  <c r="BG1919" i="7" s="1"/>
  <c r="BH1919" i="7" s="1"/>
  <c r="BF1920" i="7"/>
  <c r="BG1920" i="7" s="1"/>
  <c r="BH1920" i="7" s="1"/>
  <c r="BF1921" i="7"/>
  <c r="BG1921" i="7" s="1"/>
  <c r="BH1921" i="7" s="1"/>
  <c r="BF1922" i="7"/>
  <c r="BG1922" i="7" s="1"/>
  <c r="BH1922" i="7" s="1"/>
  <c r="BF1923" i="7"/>
  <c r="BG1923" i="7" s="1"/>
  <c r="BH1923" i="7" s="1"/>
  <c r="BF1924" i="7"/>
  <c r="BG1924" i="7" s="1"/>
  <c r="BH1924" i="7" s="1"/>
  <c r="BF1925" i="7"/>
  <c r="BG1925" i="7" s="1"/>
  <c r="BH1925" i="7" s="1"/>
  <c r="BF1926" i="7"/>
  <c r="BG1926" i="7" s="1"/>
  <c r="BH1926" i="7" s="1"/>
  <c r="BF1927" i="7"/>
  <c r="BG1927" i="7" s="1"/>
  <c r="BH1927" i="7" s="1"/>
  <c r="BF1928" i="7"/>
  <c r="BG1928" i="7" s="1"/>
  <c r="BH1928" i="7" s="1"/>
  <c r="BF1929" i="7"/>
  <c r="BG1929" i="7" s="1"/>
  <c r="BH1929" i="7" s="1"/>
  <c r="BF1930" i="7"/>
  <c r="BG1930" i="7" s="1"/>
  <c r="BH1930" i="7" s="1"/>
  <c r="BF1931" i="7"/>
  <c r="BG1931" i="7" s="1"/>
  <c r="BH1931" i="7" s="1"/>
  <c r="BF1932" i="7"/>
  <c r="BG1932" i="7" s="1"/>
  <c r="BH1932" i="7" s="1"/>
  <c r="BF1933" i="7"/>
  <c r="BG1933" i="7" s="1"/>
  <c r="BH1933" i="7" s="1"/>
  <c r="BF1934" i="7"/>
  <c r="BG1934" i="7" s="1"/>
  <c r="BH1934" i="7" s="1"/>
  <c r="BF1935" i="7"/>
  <c r="BG1935" i="7" s="1"/>
  <c r="BH1935" i="7" s="1"/>
  <c r="BF1936" i="7"/>
  <c r="BG1936" i="7" s="1"/>
  <c r="BH1936" i="7" s="1"/>
  <c r="BF1937" i="7"/>
  <c r="BG1937" i="7" s="1"/>
  <c r="BH1937" i="7" s="1"/>
  <c r="BF1938" i="7"/>
  <c r="BG1938" i="7" s="1"/>
  <c r="BH1938" i="7" s="1"/>
  <c r="BF1939" i="7"/>
  <c r="BG1939" i="7" s="1"/>
  <c r="BH1939" i="7" s="1"/>
  <c r="BF1940" i="7"/>
  <c r="BG1940" i="7" s="1"/>
  <c r="BH1940" i="7" s="1"/>
  <c r="BF1941" i="7"/>
  <c r="BG1941" i="7" s="1"/>
  <c r="BH1941" i="7" s="1"/>
  <c r="BF1942" i="7"/>
  <c r="BG1942" i="7" s="1"/>
  <c r="BH1942" i="7" s="1"/>
  <c r="BF1943" i="7"/>
  <c r="BG1943" i="7" s="1"/>
  <c r="BH1943" i="7" s="1"/>
  <c r="BF1944" i="7"/>
  <c r="BG1944" i="7" s="1"/>
  <c r="BH1944" i="7" s="1"/>
  <c r="BF1945" i="7"/>
  <c r="BG1945" i="7" s="1"/>
  <c r="BH1945" i="7" s="1"/>
  <c r="BF1946" i="7"/>
  <c r="BG1946" i="7" s="1"/>
  <c r="BH1946" i="7" s="1"/>
  <c r="BF1947" i="7"/>
  <c r="BG1947" i="7" s="1"/>
  <c r="BH1947" i="7" s="1"/>
  <c r="BF1948" i="7"/>
  <c r="BG1948" i="7" s="1"/>
  <c r="BH1948" i="7" s="1"/>
  <c r="BF1949" i="7"/>
  <c r="BG1949" i="7" s="1"/>
  <c r="BH1949" i="7" s="1"/>
  <c r="BF1950" i="7"/>
  <c r="BG1950" i="7" s="1"/>
  <c r="BH1950" i="7" s="1"/>
  <c r="BF1951" i="7"/>
  <c r="BG1951" i="7" s="1"/>
  <c r="BH1951" i="7" s="1"/>
  <c r="BF1952" i="7"/>
  <c r="BG1952" i="7" s="1"/>
  <c r="BH1952" i="7" s="1"/>
  <c r="BF1953" i="7"/>
  <c r="BG1953" i="7" s="1"/>
  <c r="BH1953" i="7" s="1"/>
  <c r="BF1954" i="7"/>
  <c r="BG1954" i="7" s="1"/>
  <c r="BH1954" i="7" s="1"/>
  <c r="BF1955" i="7"/>
  <c r="BG1955" i="7" s="1"/>
  <c r="BH1955" i="7" s="1"/>
  <c r="BF1956" i="7"/>
  <c r="BG1956" i="7" s="1"/>
  <c r="BH1956" i="7" s="1"/>
  <c r="BF1957" i="7"/>
  <c r="BG1957" i="7" s="1"/>
  <c r="BH1957" i="7" s="1"/>
  <c r="BF1958" i="7"/>
  <c r="BG1958" i="7" s="1"/>
  <c r="BH1958" i="7" s="1"/>
  <c r="BF1959" i="7"/>
  <c r="BG1959" i="7" s="1"/>
  <c r="BH1959" i="7" s="1"/>
  <c r="BF1960" i="7"/>
  <c r="BG1960" i="7" s="1"/>
  <c r="BH1960" i="7" s="1"/>
  <c r="BF1961" i="7"/>
  <c r="BG1961" i="7" s="1"/>
  <c r="BH1961" i="7" s="1"/>
  <c r="BF1962" i="7"/>
  <c r="BG1962" i="7" s="1"/>
  <c r="BH1962" i="7" s="1"/>
  <c r="BF1963" i="7"/>
  <c r="BG1963" i="7" s="1"/>
  <c r="BH1963" i="7" s="1"/>
  <c r="BF1964" i="7"/>
  <c r="BG1964" i="7" s="1"/>
  <c r="BH1964" i="7" s="1"/>
  <c r="BF1965" i="7"/>
  <c r="BG1965" i="7" s="1"/>
  <c r="BH1965" i="7" s="1"/>
  <c r="BF1966" i="7"/>
  <c r="BG1966" i="7" s="1"/>
  <c r="BH1966" i="7" s="1"/>
  <c r="BF1967" i="7"/>
  <c r="BG1967" i="7" s="1"/>
  <c r="BH1967" i="7" s="1"/>
  <c r="BF1968" i="7"/>
  <c r="BG1968" i="7" s="1"/>
  <c r="BH1968" i="7" s="1"/>
  <c r="BF1969" i="7"/>
  <c r="BG1969" i="7" s="1"/>
  <c r="BH1969" i="7" s="1"/>
  <c r="BF1970" i="7"/>
  <c r="BG1970" i="7" s="1"/>
  <c r="BH1970" i="7" s="1"/>
  <c r="BF1971" i="7"/>
  <c r="BG1971" i="7" s="1"/>
  <c r="BH1971" i="7" s="1"/>
  <c r="BF1972" i="7"/>
  <c r="BG1972" i="7" s="1"/>
  <c r="BH1972" i="7" s="1"/>
  <c r="BF1973" i="7"/>
  <c r="BG1973" i="7" s="1"/>
  <c r="BH1973" i="7" s="1"/>
  <c r="BF1974" i="7"/>
  <c r="BG1974" i="7" s="1"/>
  <c r="BH1974" i="7" s="1"/>
  <c r="BF1975" i="7"/>
  <c r="BG1975" i="7" s="1"/>
  <c r="BH1975" i="7" s="1"/>
  <c r="BF1976" i="7"/>
  <c r="BG1976" i="7" s="1"/>
  <c r="BH1976" i="7" s="1"/>
  <c r="BF1977" i="7"/>
  <c r="BG1977" i="7" s="1"/>
  <c r="BH1977" i="7" s="1"/>
  <c r="BF1978" i="7"/>
  <c r="BG1978" i="7" s="1"/>
  <c r="BH1978" i="7" s="1"/>
  <c r="BF1979" i="7"/>
  <c r="BG1979" i="7" s="1"/>
  <c r="BH1979" i="7" s="1"/>
  <c r="BF1980" i="7"/>
  <c r="BG1980" i="7" s="1"/>
  <c r="BH1980" i="7" s="1"/>
  <c r="BF1981" i="7"/>
  <c r="BG1981" i="7" s="1"/>
  <c r="BH1981" i="7" s="1"/>
  <c r="BF1982" i="7"/>
  <c r="BG1982" i="7" s="1"/>
  <c r="BH1982" i="7" s="1"/>
  <c r="BF1983" i="7"/>
  <c r="BG1983" i="7" s="1"/>
  <c r="BH1983" i="7" s="1"/>
  <c r="BF1984" i="7"/>
  <c r="BG1984" i="7" s="1"/>
  <c r="BH1984" i="7" s="1"/>
  <c r="BF1985" i="7"/>
  <c r="BG1985" i="7" s="1"/>
  <c r="BH1985" i="7" s="1"/>
  <c r="BF1986" i="7"/>
  <c r="BG1986" i="7" s="1"/>
  <c r="BH1986" i="7" s="1"/>
  <c r="BF1987" i="7"/>
  <c r="BG1987" i="7" s="1"/>
  <c r="BH1987" i="7" s="1"/>
  <c r="BF1988" i="7"/>
  <c r="BG1988" i="7" s="1"/>
  <c r="BH1988" i="7" s="1"/>
  <c r="BF1989" i="7"/>
  <c r="BG1989" i="7" s="1"/>
  <c r="BH1989" i="7" s="1"/>
  <c r="BF1990" i="7"/>
  <c r="BG1990" i="7" s="1"/>
  <c r="BH1990" i="7" s="1"/>
  <c r="BF1991" i="7"/>
  <c r="BG1991" i="7" s="1"/>
  <c r="BH1991" i="7" s="1"/>
  <c r="BF1992" i="7"/>
  <c r="BG1992" i="7" s="1"/>
  <c r="BH1992" i="7" s="1"/>
  <c r="BF1993" i="7"/>
  <c r="BG1993" i="7" s="1"/>
  <c r="BH1993" i="7" s="1"/>
  <c r="BF1994" i="7"/>
  <c r="BG1994" i="7" s="1"/>
  <c r="BH1994" i="7" s="1"/>
  <c r="BF1995" i="7"/>
  <c r="BG1995" i="7" s="1"/>
  <c r="BH1995" i="7" s="1"/>
  <c r="BF1996" i="7"/>
  <c r="BG1996" i="7" s="1"/>
  <c r="BH1996" i="7" s="1"/>
  <c r="BF1997" i="7"/>
  <c r="BG1997" i="7" s="1"/>
  <c r="BH1997" i="7" s="1"/>
  <c r="BF1998" i="7"/>
  <c r="BG1998" i="7" s="1"/>
  <c r="BH1998" i="7" s="1"/>
  <c r="BF1999" i="7"/>
  <c r="BG1999" i="7" s="1"/>
  <c r="BH1999" i="7" s="1"/>
  <c r="BF2000" i="7"/>
  <c r="BG2000" i="7" s="1"/>
  <c r="BH2000" i="7" s="1"/>
  <c r="BF2001" i="7"/>
  <c r="BG2001" i="7" s="1"/>
  <c r="BH2001" i="7" s="1"/>
  <c r="BF2002" i="7"/>
  <c r="BG2002" i="7" s="1"/>
  <c r="BH2002" i="7" s="1"/>
  <c r="BF2003" i="7"/>
  <c r="BG2003" i="7" s="1"/>
  <c r="BH2003" i="7" s="1"/>
  <c r="BF2004" i="7"/>
  <c r="BG2004" i="7" s="1"/>
  <c r="BH2004" i="7" s="1"/>
  <c r="BF2005" i="7"/>
  <c r="BG2005" i="7" s="1"/>
  <c r="BH2005" i="7" s="1"/>
  <c r="BF2006" i="7"/>
  <c r="BG2006" i="7" s="1"/>
  <c r="BH2006" i="7" s="1"/>
  <c r="BF2007" i="7"/>
  <c r="BG2007" i="7" s="1"/>
  <c r="BH2007" i="7" s="1"/>
  <c r="BF2008" i="7"/>
  <c r="BG2008" i="7" s="1"/>
  <c r="BH2008" i="7" s="1"/>
  <c r="BF2009" i="7"/>
  <c r="BG2009" i="7" s="1"/>
  <c r="BH2009" i="7" s="1"/>
  <c r="BF2010" i="7"/>
  <c r="BG2010" i="7" s="1"/>
  <c r="BH2010" i="7" s="1"/>
  <c r="BF2011" i="7"/>
  <c r="BG2011" i="7" s="1"/>
  <c r="BH2011" i="7" s="1"/>
  <c r="BF2012" i="7"/>
  <c r="BG2012" i="7" s="1"/>
  <c r="BH2012" i="7" s="1"/>
  <c r="BF2013" i="7"/>
  <c r="BG2013" i="7" s="1"/>
  <c r="BH2013" i="7" s="1"/>
  <c r="BF2014" i="7"/>
  <c r="BG2014" i="7" s="1"/>
  <c r="BH2014" i="7" s="1"/>
  <c r="BF2015" i="7"/>
  <c r="BG2015" i="7" s="1"/>
  <c r="BH2015" i="7" s="1"/>
  <c r="BF2016" i="7"/>
  <c r="BG2016" i="7" s="1"/>
  <c r="BH2016" i="7" s="1"/>
  <c r="BF2017" i="7"/>
  <c r="BG2017" i="7" s="1"/>
  <c r="BH2017" i="7" s="1"/>
  <c r="BF2018" i="7"/>
  <c r="BG2018" i="7" s="1"/>
  <c r="BH2018" i="7" s="1"/>
  <c r="BF2019" i="7"/>
  <c r="BG2019" i="7" s="1"/>
  <c r="BH2019" i="7" s="1"/>
  <c r="BF2020" i="7"/>
  <c r="BG2020" i="7" s="1"/>
  <c r="BH2020" i="7" s="1"/>
  <c r="BF2021" i="7"/>
  <c r="BG2021" i="7" s="1"/>
  <c r="BH2021" i="7" s="1"/>
  <c r="BF2022" i="7"/>
  <c r="BG2022" i="7" s="1"/>
  <c r="BH2022" i="7" s="1"/>
  <c r="BF2023" i="7"/>
  <c r="BG2023" i="7" s="1"/>
  <c r="BH2023" i="7" s="1"/>
  <c r="BF2024" i="7"/>
  <c r="BG2024" i="7" s="1"/>
  <c r="BH2024" i="7" s="1"/>
  <c r="BF2025" i="7"/>
  <c r="BG2025" i="7" s="1"/>
  <c r="BH2025" i="7" s="1"/>
  <c r="BF2026" i="7"/>
  <c r="BG2026" i="7" s="1"/>
  <c r="BH2026" i="7" s="1"/>
  <c r="BF2027" i="7"/>
  <c r="BG2027" i="7" s="1"/>
  <c r="BH2027" i="7" s="1"/>
  <c r="BF2028" i="7"/>
  <c r="BG2028" i="7" s="1"/>
  <c r="BH2028" i="7" s="1"/>
  <c r="BF2029" i="7"/>
  <c r="BG2029" i="7" s="1"/>
  <c r="BH2029" i="7" s="1"/>
  <c r="BF2030" i="7"/>
  <c r="BG2030" i="7" s="1"/>
  <c r="BH2030" i="7" s="1"/>
  <c r="BF2031" i="7"/>
  <c r="BG2031" i="7" s="1"/>
  <c r="BH2031" i="7" s="1"/>
  <c r="BF2032" i="7"/>
  <c r="BG2032" i="7" s="1"/>
  <c r="BH2032" i="7" s="1"/>
  <c r="BF2033" i="7"/>
  <c r="BG2033" i="7" s="1"/>
  <c r="BH2033" i="7" s="1"/>
  <c r="BF2034" i="7"/>
  <c r="BG2034" i="7" s="1"/>
  <c r="BH2034" i="7" s="1"/>
  <c r="BF2035" i="7"/>
  <c r="BG2035" i="7" s="1"/>
  <c r="BH2035" i="7" s="1"/>
  <c r="BF2036" i="7"/>
  <c r="BG2036" i="7" s="1"/>
  <c r="BH2036" i="7" s="1"/>
  <c r="BF2037" i="7"/>
  <c r="BG2037" i="7" s="1"/>
  <c r="BH2037" i="7" s="1"/>
  <c r="BF2038" i="7"/>
  <c r="BG2038" i="7" s="1"/>
  <c r="BH2038" i="7" s="1"/>
  <c r="BF2039" i="7"/>
  <c r="BG2039" i="7" s="1"/>
  <c r="BH2039" i="7" s="1"/>
  <c r="BF2040" i="7"/>
  <c r="BG2040" i="7" s="1"/>
  <c r="BH2040" i="7" s="1"/>
  <c r="BF2041" i="7"/>
  <c r="BG2041" i="7" s="1"/>
  <c r="BH2041" i="7" s="1"/>
  <c r="BF2042" i="7"/>
  <c r="BG2042" i="7" s="1"/>
  <c r="BH2042" i="7" s="1"/>
  <c r="BF2043" i="7"/>
  <c r="BG2043" i="7" s="1"/>
  <c r="BH2043" i="7" s="1"/>
  <c r="BF2044" i="7"/>
  <c r="BG2044" i="7" s="1"/>
  <c r="BH2044" i="7" s="1"/>
  <c r="BF2045" i="7"/>
  <c r="BG2045" i="7" s="1"/>
  <c r="BH2045" i="7" s="1"/>
  <c r="BF2046" i="7"/>
  <c r="BG2046" i="7" s="1"/>
  <c r="BH2046" i="7" s="1"/>
  <c r="BF2047" i="7"/>
  <c r="BG2047" i="7" s="1"/>
  <c r="BH2047" i="7" s="1"/>
  <c r="BF2048" i="7"/>
  <c r="BG2048" i="7" s="1"/>
  <c r="BH2048" i="7" s="1"/>
  <c r="BF2049" i="7"/>
  <c r="BG2049" i="7" s="1"/>
  <c r="BH2049" i="7" s="1"/>
  <c r="BF2050" i="7"/>
  <c r="BG2050" i="7" s="1"/>
  <c r="BH2050" i="7" s="1"/>
  <c r="BF2051" i="7"/>
  <c r="BG2051" i="7" s="1"/>
  <c r="BH2051" i="7" s="1"/>
  <c r="BF2052" i="7"/>
  <c r="BG2052" i="7" s="1"/>
  <c r="BH2052" i="7" s="1"/>
  <c r="BF2053" i="7"/>
  <c r="BG2053" i="7" s="1"/>
  <c r="BH2053" i="7" s="1"/>
  <c r="BF2054" i="7"/>
  <c r="BG2054" i="7" s="1"/>
  <c r="BH2054" i="7" s="1"/>
  <c r="BF2055" i="7"/>
  <c r="BG2055" i="7" s="1"/>
  <c r="BH2055" i="7" s="1"/>
  <c r="BF2056" i="7"/>
  <c r="BG2056" i="7" s="1"/>
  <c r="BH2056" i="7" s="1"/>
  <c r="BF2057" i="7"/>
  <c r="BG2057" i="7" s="1"/>
  <c r="BH2057" i="7" s="1"/>
  <c r="BF2058" i="7"/>
  <c r="BG2058" i="7" s="1"/>
  <c r="BH2058" i="7" s="1"/>
  <c r="BF2059" i="7"/>
  <c r="BG2059" i="7" s="1"/>
  <c r="BH2059" i="7" s="1"/>
  <c r="BF2060" i="7"/>
  <c r="BG2060" i="7" s="1"/>
  <c r="BH2060" i="7" s="1"/>
  <c r="BF2061" i="7"/>
  <c r="BG2061" i="7" s="1"/>
  <c r="BH2061" i="7" s="1"/>
  <c r="BF2062" i="7"/>
  <c r="BG2062" i="7" s="1"/>
  <c r="BH2062" i="7" s="1"/>
  <c r="BF2063" i="7"/>
  <c r="BG2063" i="7" s="1"/>
  <c r="BH2063" i="7" s="1"/>
  <c r="BF2064" i="7"/>
  <c r="BG2064" i="7" s="1"/>
  <c r="BH2064" i="7" s="1"/>
  <c r="BF2065" i="7"/>
  <c r="BG2065" i="7" s="1"/>
  <c r="BH2065" i="7" s="1"/>
  <c r="BF2066" i="7"/>
  <c r="BG2066" i="7" s="1"/>
  <c r="BH2066" i="7" s="1"/>
  <c r="BF2067" i="7"/>
  <c r="BG2067" i="7" s="1"/>
  <c r="BH2067" i="7" s="1"/>
  <c r="BF2068" i="7"/>
  <c r="BG2068" i="7" s="1"/>
  <c r="BH2068" i="7" s="1"/>
  <c r="BF2069" i="7"/>
  <c r="BG2069" i="7" s="1"/>
  <c r="BH2069" i="7" s="1"/>
  <c r="BF2070" i="7"/>
  <c r="BG2070" i="7" s="1"/>
  <c r="BH2070" i="7" s="1"/>
  <c r="BF2071" i="7"/>
  <c r="BG2071" i="7" s="1"/>
  <c r="BH2071" i="7" s="1"/>
  <c r="BF2072" i="7"/>
  <c r="BG2072" i="7" s="1"/>
  <c r="BH2072" i="7" s="1"/>
  <c r="BF2073" i="7"/>
  <c r="BG2073" i="7" s="1"/>
  <c r="BH2073" i="7" s="1"/>
  <c r="BF2074" i="7"/>
  <c r="BG2074" i="7" s="1"/>
  <c r="BH2074" i="7" s="1"/>
  <c r="BF2075" i="7"/>
  <c r="BG2075" i="7" s="1"/>
  <c r="BH2075" i="7" s="1"/>
  <c r="BF2076" i="7"/>
  <c r="BG2076" i="7" s="1"/>
  <c r="BH2076" i="7" s="1"/>
  <c r="BF2077" i="7"/>
  <c r="BG2077" i="7" s="1"/>
  <c r="BH2077" i="7" s="1"/>
  <c r="BF2078" i="7"/>
  <c r="BG2078" i="7" s="1"/>
  <c r="BH2078" i="7" s="1"/>
  <c r="BF2079" i="7"/>
  <c r="BG2079" i="7" s="1"/>
  <c r="BH2079" i="7" s="1"/>
  <c r="BF2080" i="7"/>
  <c r="BG2080" i="7" s="1"/>
  <c r="BH2080" i="7" s="1"/>
  <c r="BF2081" i="7"/>
  <c r="BG2081" i="7" s="1"/>
  <c r="BH2081" i="7" s="1"/>
  <c r="BF2082" i="7"/>
  <c r="BG2082" i="7" s="1"/>
  <c r="BH2082" i="7" s="1"/>
  <c r="BF2083" i="7"/>
  <c r="BG2083" i="7" s="1"/>
  <c r="BH2083" i="7" s="1"/>
  <c r="BF2084" i="7"/>
  <c r="BG2084" i="7" s="1"/>
  <c r="BH2084" i="7" s="1"/>
  <c r="BF2085" i="7"/>
  <c r="BG2085" i="7" s="1"/>
  <c r="BH2085" i="7" s="1"/>
  <c r="BF2086" i="7"/>
  <c r="BG2086" i="7" s="1"/>
  <c r="BH2086" i="7" s="1"/>
  <c r="BF2087" i="7"/>
  <c r="BG2087" i="7" s="1"/>
  <c r="BH2087" i="7" s="1"/>
  <c r="BF2088" i="7"/>
  <c r="BG2088" i="7" s="1"/>
  <c r="BH2088" i="7" s="1"/>
  <c r="BF2089" i="7"/>
  <c r="BG2089" i="7" s="1"/>
  <c r="BH2089" i="7" s="1"/>
  <c r="BF2090" i="7"/>
  <c r="BG2090" i="7" s="1"/>
  <c r="BH2090" i="7" s="1"/>
  <c r="BF2091" i="7"/>
  <c r="BG2091" i="7" s="1"/>
  <c r="BH2091" i="7" s="1"/>
  <c r="BF2092" i="7"/>
  <c r="BG2092" i="7" s="1"/>
  <c r="BH2092" i="7" s="1"/>
  <c r="BF2093" i="7"/>
  <c r="BG2093" i="7" s="1"/>
  <c r="BH2093" i="7" s="1"/>
  <c r="BF2094" i="7"/>
  <c r="BG2094" i="7" s="1"/>
  <c r="BH2094" i="7" s="1"/>
  <c r="BF2095" i="7"/>
  <c r="BG2095" i="7" s="1"/>
  <c r="BH2095" i="7" s="1"/>
  <c r="BF2096" i="7"/>
  <c r="BG2096" i="7" s="1"/>
  <c r="BH2096" i="7" s="1"/>
  <c r="BF2097" i="7"/>
  <c r="BG2097" i="7" s="1"/>
  <c r="BH2097" i="7" s="1"/>
  <c r="BF2098" i="7"/>
  <c r="BG2098" i="7" s="1"/>
  <c r="BH2098" i="7" s="1"/>
  <c r="BF2099" i="7"/>
  <c r="BG2099" i="7" s="1"/>
  <c r="BH2099" i="7" s="1"/>
  <c r="BF2100" i="7"/>
  <c r="BG2100" i="7" s="1"/>
  <c r="BH2100" i="7" s="1"/>
  <c r="BF2101" i="7"/>
  <c r="BG2101" i="7" s="1"/>
  <c r="BH2101" i="7" s="1"/>
  <c r="BF2102" i="7"/>
  <c r="BG2102" i="7" s="1"/>
  <c r="BH2102" i="7" s="1"/>
  <c r="BF2103" i="7"/>
  <c r="BG2103" i="7" s="1"/>
  <c r="BH2103" i="7" s="1"/>
  <c r="BF2104" i="7"/>
  <c r="BG2104" i="7" s="1"/>
  <c r="BH2104" i="7" s="1"/>
  <c r="BF2105" i="7"/>
  <c r="BG2105" i="7" s="1"/>
  <c r="BH2105" i="7" s="1"/>
  <c r="BF2106" i="7"/>
  <c r="BG2106" i="7" s="1"/>
  <c r="BH2106" i="7" s="1"/>
  <c r="BF2107" i="7"/>
  <c r="BG2107" i="7" s="1"/>
  <c r="BH2107" i="7" s="1"/>
  <c r="BF2108" i="7"/>
  <c r="BG2108" i="7" s="1"/>
  <c r="BH2108" i="7" s="1"/>
  <c r="BF2109" i="7"/>
  <c r="BG2109" i="7" s="1"/>
  <c r="BH2109" i="7" s="1"/>
  <c r="BF2110" i="7"/>
  <c r="BG2110" i="7" s="1"/>
  <c r="BH2110" i="7" s="1"/>
  <c r="BF2111" i="7"/>
  <c r="BG2111" i="7" s="1"/>
  <c r="BH2111" i="7" s="1"/>
  <c r="BF2112" i="7"/>
  <c r="BG2112" i="7" s="1"/>
  <c r="BH2112" i="7" s="1"/>
  <c r="BF2113" i="7"/>
  <c r="BG2113" i="7" s="1"/>
  <c r="BH2113" i="7" s="1"/>
  <c r="BF2114" i="7"/>
  <c r="BG2114" i="7" s="1"/>
  <c r="BH2114" i="7" s="1"/>
  <c r="BF2115" i="7"/>
  <c r="BG2115" i="7" s="1"/>
  <c r="BH2115" i="7" s="1"/>
  <c r="BF2116" i="7"/>
  <c r="BG2116" i="7" s="1"/>
  <c r="BH2116" i="7" s="1"/>
  <c r="BF2117" i="7"/>
  <c r="BG2117" i="7" s="1"/>
  <c r="BH2117" i="7" s="1"/>
  <c r="BF2118" i="7"/>
  <c r="BG2118" i="7" s="1"/>
  <c r="BH2118" i="7" s="1"/>
  <c r="BF2119" i="7"/>
  <c r="BG2119" i="7" s="1"/>
  <c r="BH2119" i="7" s="1"/>
  <c r="BF2120" i="7"/>
  <c r="BG2120" i="7" s="1"/>
  <c r="BH2120" i="7" s="1"/>
  <c r="BF2121" i="7"/>
  <c r="BG2121" i="7" s="1"/>
  <c r="BH2121" i="7" s="1"/>
  <c r="BF2122" i="7"/>
  <c r="BG2122" i="7" s="1"/>
  <c r="BH2122" i="7" s="1"/>
  <c r="BF2123" i="7"/>
  <c r="BG2123" i="7" s="1"/>
  <c r="BH2123" i="7" s="1"/>
  <c r="BF2124" i="7"/>
  <c r="BG2124" i="7" s="1"/>
  <c r="BH2124" i="7" s="1"/>
  <c r="BF2125" i="7"/>
  <c r="BG2125" i="7" s="1"/>
  <c r="BH2125" i="7" s="1"/>
  <c r="BF2126" i="7"/>
  <c r="BG2126" i="7" s="1"/>
  <c r="BH2126" i="7" s="1"/>
  <c r="BF2127" i="7"/>
  <c r="BG2127" i="7" s="1"/>
  <c r="BH2127" i="7" s="1"/>
  <c r="BF2128" i="7"/>
  <c r="BG2128" i="7" s="1"/>
  <c r="BH2128" i="7" s="1"/>
  <c r="BF2129" i="7"/>
  <c r="BG2129" i="7" s="1"/>
  <c r="BH2129" i="7" s="1"/>
  <c r="BF2130" i="7"/>
  <c r="BG2130" i="7" s="1"/>
  <c r="BH2130" i="7" s="1"/>
  <c r="BF2131" i="7"/>
  <c r="BG2131" i="7" s="1"/>
  <c r="BH2131" i="7" s="1"/>
  <c r="BF2132" i="7"/>
  <c r="BG2132" i="7" s="1"/>
  <c r="BH2132" i="7" s="1"/>
  <c r="BF2133" i="7"/>
  <c r="BG2133" i="7" s="1"/>
  <c r="BH2133" i="7" s="1"/>
  <c r="BF2134" i="7"/>
  <c r="BG2134" i="7" s="1"/>
  <c r="BH2134" i="7" s="1"/>
  <c r="BF2135" i="7"/>
  <c r="BG2135" i="7" s="1"/>
  <c r="BH2135" i="7" s="1"/>
  <c r="BF2136" i="7"/>
  <c r="BG2136" i="7" s="1"/>
  <c r="BH2136" i="7" s="1"/>
  <c r="BF2137" i="7"/>
  <c r="BG2137" i="7" s="1"/>
  <c r="BH2137" i="7" s="1"/>
  <c r="BF2138" i="7"/>
  <c r="BG2138" i="7" s="1"/>
  <c r="BH2138" i="7" s="1"/>
  <c r="BF2139" i="7"/>
  <c r="BG2139" i="7" s="1"/>
  <c r="BH2139" i="7" s="1"/>
  <c r="BF2140" i="7"/>
  <c r="BG2140" i="7" s="1"/>
  <c r="BH2140" i="7" s="1"/>
  <c r="BF2141" i="7"/>
  <c r="BG2141" i="7" s="1"/>
  <c r="BH2141" i="7" s="1"/>
  <c r="BF2142" i="7"/>
  <c r="BG2142" i="7" s="1"/>
  <c r="BH2142" i="7" s="1"/>
  <c r="BF2143" i="7"/>
  <c r="BG2143" i="7" s="1"/>
  <c r="BH2143" i="7" s="1"/>
  <c r="BF2144" i="7"/>
  <c r="BG2144" i="7" s="1"/>
  <c r="BH2144" i="7" s="1"/>
  <c r="BF2145" i="7"/>
  <c r="BG2145" i="7" s="1"/>
  <c r="BH2145" i="7" s="1"/>
  <c r="BF2146" i="7"/>
  <c r="BG2146" i="7" s="1"/>
  <c r="BH2146" i="7" s="1"/>
  <c r="BF2147" i="7"/>
  <c r="BG2147" i="7" s="1"/>
  <c r="BH2147" i="7" s="1"/>
  <c r="BF2148" i="7"/>
  <c r="BG2148" i="7" s="1"/>
  <c r="BH2148" i="7" s="1"/>
  <c r="BF2149" i="7"/>
  <c r="BG2149" i="7" s="1"/>
  <c r="BH2149" i="7" s="1"/>
  <c r="BF2150" i="7"/>
  <c r="BG2150" i="7" s="1"/>
  <c r="BH2150" i="7" s="1"/>
  <c r="BF2151" i="7"/>
  <c r="BG2151" i="7" s="1"/>
  <c r="BH2151" i="7" s="1"/>
  <c r="BF2152" i="7"/>
  <c r="BG2152" i="7" s="1"/>
  <c r="BH2152" i="7" s="1"/>
  <c r="BF2153" i="7"/>
  <c r="BG2153" i="7" s="1"/>
  <c r="BH2153" i="7" s="1"/>
  <c r="BF2154" i="7"/>
  <c r="BG2154" i="7" s="1"/>
  <c r="BH2154" i="7" s="1"/>
  <c r="BF2155" i="7"/>
  <c r="BG2155" i="7" s="1"/>
  <c r="BH2155" i="7" s="1"/>
  <c r="BF2156" i="7"/>
  <c r="BG2156" i="7" s="1"/>
  <c r="BH2156" i="7" s="1"/>
  <c r="BF2157" i="7"/>
  <c r="BG2157" i="7" s="1"/>
  <c r="BH2157" i="7" s="1"/>
  <c r="BF2158" i="7"/>
  <c r="BG2158" i="7" s="1"/>
  <c r="BH2158" i="7" s="1"/>
  <c r="BF2159" i="7"/>
  <c r="BG2159" i="7" s="1"/>
  <c r="BH2159" i="7" s="1"/>
  <c r="BF2160" i="7"/>
  <c r="BG2160" i="7" s="1"/>
  <c r="BH2160" i="7" s="1"/>
  <c r="BF2161" i="7"/>
  <c r="BG2161" i="7" s="1"/>
  <c r="BH2161" i="7" s="1"/>
  <c r="BF2162" i="7"/>
  <c r="BG2162" i="7" s="1"/>
  <c r="BH2162" i="7" s="1"/>
  <c r="BF2163" i="7"/>
  <c r="BG2163" i="7" s="1"/>
  <c r="BH2163" i="7" s="1"/>
  <c r="BF2164" i="7"/>
  <c r="BG2164" i="7" s="1"/>
  <c r="BH2164" i="7" s="1"/>
  <c r="BF2165" i="7"/>
  <c r="BG2165" i="7" s="1"/>
  <c r="BH2165" i="7" s="1"/>
  <c r="BF2166" i="7"/>
  <c r="BG2166" i="7" s="1"/>
  <c r="BH2166" i="7" s="1"/>
  <c r="BF2167" i="7"/>
  <c r="BG2167" i="7" s="1"/>
  <c r="BH2167" i="7" s="1"/>
  <c r="BF2168" i="7"/>
  <c r="BG2168" i="7" s="1"/>
  <c r="BH2168" i="7" s="1"/>
  <c r="BF2169" i="7"/>
  <c r="BG2169" i="7" s="1"/>
  <c r="BH2169" i="7" s="1"/>
  <c r="BF2170" i="7"/>
  <c r="BG2170" i="7" s="1"/>
  <c r="BH2170" i="7" s="1"/>
  <c r="BF2171" i="7"/>
  <c r="BG2171" i="7" s="1"/>
  <c r="BH2171" i="7" s="1"/>
  <c r="BF2172" i="7"/>
  <c r="BG2172" i="7" s="1"/>
  <c r="BH2172" i="7" s="1"/>
  <c r="BF2173" i="7"/>
  <c r="BG2173" i="7" s="1"/>
  <c r="BH2173" i="7" s="1"/>
  <c r="BF2174" i="7"/>
  <c r="BG2174" i="7" s="1"/>
  <c r="BH2174" i="7" s="1"/>
  <c r="BF2175" i="7"/>
  <c r="BG2175" i="7" s="1"/>
  <c r="BH2175" i="7" s="1"/>
  <c r="BF2176" i="7"/>
  <c r="BG2176" i="7" s="1"/>
  <c r="BH2176" i="7" s="1"/>
  <c r="BF2177" i="7"/>
  <c r="BG2177" i="7" s="1"/>
  <c r="BH2177" i="7" s="1"/>
  <c r="BF2178" i="7"/>
  <c r="BG2178" i="7" s="1"/>
  <c r="BH2178" i="7" s="1"/>
  <c r="BF2179" i="7"/>
  <c r="BG2179" i="7" s="1"/>
  <c r="BH2179" i="7" s="1"/>
  <c r="BF2180" i="7"/>
  <c r="BG2180" i="7" s="1"/>
  <c r="BH2180" i="7" s="1"/>
  <c r="BF2181" i="7"/>
  <c r="BG2181" i="7" s="1"/>
  <c r="BH2181" i="7" s="1"/>
  <c r="BF2182" i="7"/>
  <c r="BG2182" i="7" s="1"/>
  <c r="BH2182" i="7" s="1"/>
  <c r="BF2183" i="7"/>
  <c r="BG2183" i="7" s="1"/>
  <c r="BH2183" i="7" s="1"/>
  <c r="BF2184" i="7"/>
  <c r="BG2184" i="7" s="1"/>
  <c r="BH2184" i="7" s="1"/>
  <c r="BF2185" i="7"/>
  <c r="BG2185" i="7" s="1"/>
  <c r="BH2185" i="7" s="1"/>
  <c r="BF2186" i="7"/>
  <c r="BG2186" i="7" s="1"/>
  <c r="BH2186" i="7" s="1"/>
  <c r="BF2187" i="7"/>
  <c r="BG2187" i="7" s="1"/>
  <c r="BH2187" i="7" s="1"/>
  <c r="BF2188" i="7"/>
  <c r="BG2188" i="7" s="1"/>
  <c r="BH2188" i="7" s="1"/>
  <c r="BF2189" i="7"/>
  <c r="BG2189" i="7" s="1"/>
  <c r="BH2189" i="7" s="1"/>
  <c r="BF2190" i="7"/>
  <c r="BG2190" i="7" s="1"/>
  <c r="BH2190" i="7" s="1"/>
  <c r="BF2191" i="7"/>
  <c r="BG2191" i="7" s="1"/>
  <c r="BH2191" i="7" s="1"/>
  <c r="BF2192" i="7"/>
  <c r="BG2192" i="7" s="1"/>
  <c r="BH2192" i="7" s="1"/>
  <c r="BF2193" i="7"/>
  <c r="BG2193" i="7" s="1"/>
  <c r="BH2193" i="7" s="1"/>
  <c r="BF2194" i="7"/>
  <c r="BG2194" i="7" s="1"/>
  <c r="BH2194" i="7" s="1"/>
  <c r="BF2195" i="7"/>
  <c r="BG2195" i="7" s="1"/>
  <c r="BH2195" i="7" s="1"/>
  <c r="BF2196" i="7"/>
  <c r="BG2196" i="7" s="1"/>
  <c r="BH2196" i="7" s="1"/>
  <c r="BF2197" i="7"/>
  <c r="BG2197" i="7" s="1"/>
  <c r="BH2197" i="7" s="1"/>
  <c r="BF2198" i="7"/>
  <c r="BG2198" i="7" s="1"/>
  <c r="BH2198" i="7" s="1"/>
  <c r="BF2199" i="7"/>
  <c r="BG2199" i="7" s="1"/>
  <c r="BH2199" i="7" s="1"/>
  <c r="BF2200" i="7"/>
  <c r="BG2200" i="7" s="1"/>
  <c r="BH2200" i="7" s="1"/>
  <c r="BF2201" i="7"/>
  <c r="BG2201" i="7" s="1"/>
  <c r="BH2201" i="7" s="1"/>
  <c r="BF2202" i="7"/>
  <c r="BG2202" i="7" s="1"/>
  <c r="BH2202" i="7" s="1"/>
  <c r="BF2203" i="7"/>
  <c r="BG2203" i="7" s="1"/>
  <c r="BH2203" i="7" s="1"/>
  <c r="BF2204" i="7"/>
  <c r="BG2204" i="7" s="1"/>
  <c r="BH2204" i="7" s="1"/>
  <c r="BF2205" i="7"/>
  <c r="BG2205" i="7" s="1"/>
  <c r="BH2205" i="7" s="1"/>
  <c r="BF2206" i="7"/>
  <c r="BG2206" i="7" s="1"/>
  <c r="BH2206" i="7" s="1"/>
  <c r="BF2207" i="7"/>
  <c r="BG2207" i="7" s="1"/>
  <c r="BH2207" i="7" s="1"/>
  <c r="BF2208" i="7"/>
  <c r="BG2208" i="7" s="1"/>
  <c r="BH2208" i="7" s="1"/>
  <c r="BF2209" i="7"/>
  <c r="BG2209" i="7" s="1"/>
  <c r="BH2209" i="7" s="1"/>
  <c r="BF2210" i="7"/>
  <c r="BG2210" i="7" s="1"/>
  <c r="BH2210" i="7" s="1"/>
  <c r="BF2211" i="7"/>
  <c r="BG2211" i="7" s="1"/>
  <c r="BH2211" i="7" s="1"/>
  <c r="BF2212" i="7"/>
  <c r="BG2212" i="7" s="1"/>
  <c r="BH2212" i="7" s="1"/>
  <c r="BF2213" i="7"/>
  <c r="BG2213" i="7" s="1"/>
  <c r="BH2213" i="7" s="1"/>
  <c r="BF2214" i="7"/>
  <c r="BG2214" i="7" s="1"/>
  <c r="BH2214" i="7" s="1"/>
  <c r="BF2215" i="7"/>
  <c r="BG2215" i="7" s="1"/>
  <c r="BH2215" i="7" s="1"/>
  <c r="BF2216" i="7"/>
  <c r="BG2216" i="7" s="1"/>
  <c r="BH2216" i="7" s="1"/>
  <c r="BF2217" i="7"/>
  <c r="BG2217" i="7" s="1"/>
  <c r="BH2217" i="7" s="1"/>
  <c r="BF2218" i="7"/>
  <c r="BG2218" i="7" s="1"/>
  <c r="BH2218" i="7" s="1"/>
  <c r="BF2219" i="7"/>
  <c r="BG2219" i="7" s="1"/>
  <c r="BH2219" i="7" s="1"/>
  <c r="BF2220" i="7"/>
  <c r="BG2220" i="7" s="1"/>
  <c r="BH2220" i="7" s="1"/>
  <c r="BF2221" i="7"/>
  <c r="BG2221" i="7" s="1"/>
  <c r="BH2221" i="7" s="1"/>
  <c r="BF2222" i="7"/>
  <c r="BG2222" i="7" s="1"/>
  <c r="BH2222" i="7" s="1"/>
  <c r="BF2223" i="7"/>
  <c r="BG2223" i="7" s="1"/>
  <c r="BH2223" i="7" s="1"/>
  <c r="BF2224" i="7"/>
  <c r="BG2224" i="7" s="1"/>
  <c r="BH2224" i="7" s="1"/>
  <c r="BF2225" i="7"/>
  <c r="BG2225" i="7" s="1"/>
  <c r="BH2225" i="7" s="1"/>
  <c r="BF2226" i="7"/>
  <c r="BG2226" i="7" s="1"/>
  <c r="BH2226" i="7" s="1"/>
  <c r="BF2227" i="7"/>
  <c r="BG2227" i="7" s="1"/>
  <c r="BH2227" i="7" s="1"/>
  <c r="BF2228" i="7"/>
  <c r="BG2228" i="7" s="1"/>
  <c r="BH2228" i="7" s="1"/>
  <c r="BF2229" i="7"/>
  <c r="BG2229" i="7" s="1"/>
  <c r="BH2229" i="7" s="1"/>
  <c r="BF2230" i="7"/>
  <c r="BG2230" i="7" s="1"/>
  <c r="BH2230" i="7" s="1"/>
  <c r="BF2231" i="7"/>
  <c r="BG2231" i="7" s="1"/>
  <c r="BH2231" i="7" s="1"/>
  <c r="BF2232" i="7"/>
  <c r="BG2232" i="7" s="1"/>
  <c r="BH2232" i="7" s="1"/>
  <c r="BF2233" i="7"/>
  <c r="BG2233" i="7" s="1"/>
  <c r="BH2233" i="7" s="1"/>
  <c r="BF2234" i="7"/>
  <c r="BG2234" i="7" s="1"/>
  <c r="BH2234" i="7" s="1"/>
  <c r="BF2235" i="7"/>
  <c r="BG2235" i="7" s="1"/>
  <c r="BH2235" i="7" s="1"/>
  <c r="BF2236" i="7"/>
  <c r="BG2236" i="7" s="1"/>
  <c r="BH2236" i="7" s="1"/>
  <c r="BF2237" i="7"/>
  <c r="BG2237" i="7" s="1"/>
  <c r="BH2237" i="7" s="1"/>
  <c r="BF2238" i="7"/>
  <c r="BG2238" i="7" s="1"/>
  <c r="BH2238" i="7" s="1"/>
  <c r="BF2239" i="7"/>
  <c r="BG2239" i="7" s="1"/>
  <c r="BH2239" i="7" s="1"/>
  <c r="BF2240" i="7"/>
  <c r="BG2240" i="7" s="1"/>
  <c r="BH2240" i="7" s="1"/>
  <c r="BF2241" i="7"/>
  <c r="BG2241" i="7" s="1"/>
  <c r="BH2241" i="7" s="1"/>
  <c r="BF2242" i="7"/>
  <c r="BG2242" i="7" s="1"/>
  <c r="BH2242" i="7" s="1"/>
  <c r="BF2243" i="7"/>
  <c r="BG2243" i="7" s="1"/>
  <c r="BH2243" i="7" s="1"/>
  <c r="BF2244" i="7"/>
  <c r="BG2244" i="7" s="1"/>
  <c r="BH2244" i="7" s="1"/>
  <c r="BF2245" i="7"/>
  <c r="BG2245" i="7" s="1"/>
  <c r="BH2245" i="7" s="1"/>
  <c r="BF2246" i="7"/>
  <c r="BG2246" i="7" s="1"/>
  <c r="BH2246" i="7" s="1"/>
  <c r="BF2247" i="7"/>
  <c r="BG2247" i="7" s="1"/>
  <c r="BH2247" i="7" s="1"/>
  <c r="BF2248" i="7"/>
  <c r="BG2248" i="7" s="1"/>
  <c r="BH2248" i="7" s="1"/>
  <c r="BF2249" i="7"/>
  <c r="BG2249" i="7" s="1"/>
  <c r="BH2249" i="7" s="1"/>
  <c r="BF2250" i="7"/>
  <c r="BG2250" i="7" s="1"/>
  <c r="BH2250" i="7" s="1"/>
  <c r="BF2251" i="7"/>
  <c r="BG2251" i="7" s="1"/>
  <c r="BH2251" i="7" s="1"/>
  <c r="BF2252" i="7"/>
  <c r="BG2252" i="7" s="1"/>
  <c r="BH2252" i="7" s="1"/>
  <c r="BF2253" i="7"/>
  <c r="BG2253" i="7" s="1"/>
  <c r="BH2253" i="7" s="1"/>
  <c r="BF2254" i="7"/>
  <c r="BG2254" i="7" s="1"/>
  <c r="BH2254" i="7" s="1"/>
  <c r="BF2255" i="7"/>
  <c r="BG2255" i="7" s="1"/>
  <c r="BH2255" i="7" s="1"/>
  <c r="BF2256" i="7"/>
  <c r="BG2256" i="7" s="1"/>
  <c r="BH2256" i="7" s="1"/>
  <c r="BF2257" i="7"/>
  <c r="BG2257" i="7" s="1"/>
  <c r="BH2257" i="7" s="1"/>
  <c r="BF2258" i="7"/>
  <c r="BG2258" i="7" s="1"/>
  <c r="BH2258" i="7" s="1"/>
  <c r="BF2259" i="7"/>
  <c r="BG2259" i="7" s="1"/>
  <c r="BH2259" i="7" s="1"/>
  <c r="BF2260" i="7"/>
  <c r="BG2260" i="7" s="1"/>
  <c r="BH2260" i="7" s="1"/>
  <c r="BF2261" i="7"/>
  <c r="BG2261" i="7" s="1"/>
  <c r="BH2261" i="7" s="1"/>
  <c r="BF2262" i="7"/>
  <c r="BG2262" i="7" s="1"/>
  <c r="BH2262" i="7" s="1"/>
  <c r="BF2263" i="7"/>
  <c r="BG2263" i="7" s="1"/>
  <c r="BH2263" i="7" s="1"/>
  <c r="BF2264" i="7"/>
  <c r="BG2264" i="7" s="1"/>
  <c r="BH2264" i="7" s="1"/>
  <c r="BF2265" i="7"/>
  <c r="BG2265" i="7" s="1"/>
  <c r="BH2265" i="7" s="1"/>
  <c r="BF2266" i="7"/>
  <c r="BG2266" i="7" s="1"/>
  <c r="BH2266" i="7" s="1"/>
  <c r="BF2267" i="7"/>
  <c r="BG2267" i="7" s="1"/>
  <c r="BH2267" i="7" s="1"/>
  <c r="BF2268" i="7"/>
  <c r="BG2268" i="7" s="1"/>
  <c r="BH2268" i="7" s="1"/>
  <c r="BF2269" i="7"/>
  <c r="BG2269" i="7" s="1"/>
  <c r="BH2269" i="7" s="1"/>
  <c r="BF2270" i="7"/>
  <c r="BG2270" i="7" s="1"/>
  <c r="BH2270" i="7" s="1"/>
  <c r="BF2271" i="7"/>
  <c r="BG2271" i="7" s="1"/>
  <c r="BH2271" i="7" s="1"/>
  <c r="BF2272" i="7"/>
  <c r="BG2272" i="7" s="1"/>
  <c r="BH2272" i="7" s="1"/>
  <c r="BF2273" i="7"/>
  <c r="BG2273" i="7" s="1"/>
  <c r="BH2273" i="7" s="1"/>
  <c r="BF2274" i="7"/>
  <c r="BG2274" i="7" s="1"/>
  <c r="BH2274" i="7" s="1"/>
  <c r="BF2275" i="7"/>
  <c r="BG2275" i="7" s="1"/>
  <c r="BH2275" i="7" s="1"/>
  <c r="BF2276" i="7"/>
  <c r="BG2276" i="7" s="1"/>
  <c r="BH2276" i="7" s="1"/>
  <c r="BF2277" i="7"/>
  <c r="BG2277" i="7" s="1"/>
  <c r="BH2277" i="7" s="1"/>
  <c r="BF2278" i="7"/>
  <c r="BG2278" i="7" s="1"/>
  <c r="BH2278" i="7" s="1"/>
  <c r="BF2279" i="7"/>
  <c r="BG2279" i="7" s="1"/>
  <c r="BH2279" i="7" s="1"/>
  <c r="BF2280" i="7"/>
  <c r="BG2280" i="7" s="1"/>
  <c r="BH2280" i="7" s="1"/>
  <c r="BF2281" i="7"/>
  <c r="BG2281" i="7" s="1"/>
  <c r="BH2281" i="7" s="1"/>
  <c r="BF2282" i="7"/>
  <c r="BG2282" i="7" s="1"/>
  <c r="BH2282" i="7" s="1"/>
  <c r="BF2283" i="7"/>
  <c r="BG2283" i="7" s="1"/>
  <c r="BH2283" i="7" s="1"/>
  <c r="BF2284" i="7"/>
  <c r="BG2284" i="7" s="1"/>
  <c r="BH2284" i="7" s="1"/>
  <c r="BF2285" i="7"/>
  <c r="BG2285" i="7" s="1"/>
  <c r="BH2285" i="7" s="1"/>
  <c r="BF2286" i="7"/>
  <c r="BG2286" i="7" s="1"/>
  <c r="BH2286" i="7" s="1"/>
  <c r="BF2287" i="7"/>
  <c r="BG2287" i="7" s="1"/>
  <c r="BH2287" i="7" s="1"/>
  <c r="BF2288" i="7"/>
  <c r="BG2288" i="7" s="1"/>
  <c r="BH2288" i="7" s="1"/>
  <c r="BF2289" i="7"/>
  <c r="BG2289" i="7" s="1"/>
  <c r="BH2289" i="7" s="1"/>
  <c r="BF2290" i="7"/>
  <c r="BG2290" i="7" s="1"/>
  <c r="BH2290" i="7" s="1"/>
  <c r="BF2291" i="7"/>
  <c r="BG2291" i="7" s="1"/>
  <c r="BH2291" i="7" s="1"/>
  <c r="BF2292" i="7"/>
  <c r="BG2292" i="7" s="1"/>
  <c r="BH2292" i="7" s="1"/>
  <c r="BF2293" i="7"/>
  <c r="BG2293" i="7" s="1"/>
  <c r="BH2293" i="7" s="1"/>
  <c r="BF2294" i="7"/>
  <c r="BG2294" i="7" s="1"/>
  <c r="BH2294" i="7" s="1"/>
  <c r="BF2295" i="7"/>
  <c r="BG2295" i="7" s="1"/>
  <c r="BH2295" i="7" s="1"/>
  <c r="BF2296" i="7"/>
  <c r="BG2296" i="7" s="1"/>
  <c r="BH2296" i="7" s="1"/>
  <c r="BF2297" i="7"/>
  <c r="BG2297" i="7" s="1"/>
  <c r="BH2297" i="7" s="1"/>
  <c r="BF2298" i="7"/>
  <c r="BG2298" i="7" s="1"/>
  <c r="BH2298" i="7" s="1"/>
  <c r="BF2299" i="7"/>
  <c r="BG2299" i="7" s="1"/>
  <c r="BH2299" i="7" s="1"/>
  <c r="BF2300" i="7"/>
  <c r="BG2300" i="7" s="1"/>
  <c r="BH2300" i="7" s="1"/>
  <c r="BF2301" i="7"/>
  <c r="BG2301" i="7" s="1"/>
  <c r="BH2301" i="7" s="1"/>
  <c r="BF2302" i="7"/>
  <c r="BG2302" i="7" s="1"/>
  <c r="BH2302" i="7" s="1"/>
  <c r="BF2303" i="7"/>
  <c r="BG2303" i="7" s="1"/>
  <c r="BH2303" i="7" s="1"/>
  <c r="BF2304" i="7"/>
  <c r="BG2304" i="7" s="1"/>
  <c r="BH2304" i="7" s="1"/>
  <c r="BF2305" i="7"/>
  <c r="BG2305" i="7" s="1"/>
  <c r="BH2305" i="7" s="1"/>
  <c r="BF2306" i="7"/>
  <c r="BG2306" i="7" s="1"/>
  <c r="BH2306" i="7" s="1"/>
  <c r="BF2307" i="7"/>
  <c r="BG2307" i="7" s="1"/>
  <c r="BH2307" i="7" s="1"/>
  <c r="BF2308" i="7"/>
  <c r="BG2308" i="7" s="1"/>
  <c r="BH2308" i="7" s="1"/>
  <c r="BF2309" i="7"/>
  <c r="BG2309" i="7" s="1"/>
  <c r="BH2309" i="7" s="1"/>
  <c r="BF2310" i="7"/>
  <c r="BG2310" i="7" s="1"/>
  <c r="BH2310" i="7" s="1"/>
  <c r="BF2311" i="7"/>
  <c r="BG2311" i="7" s="1"/>
  <c r="BH2311" i="7" s="1"/>
  <c r="BF2312" i="7"/>
  <c r="BG2312" i="7" s="1"/>
  <c r="BH2312" i="7" s="1"/>
  <c r="BF2313" i="7"/>
  <c r="BG2313" i="7" s="1"/>
  <c r="BH2313" i="7" s="1"/>
  <c r="BF2314" i="7"/>
  <c r="BG2314" i="7" s="1"/>
  <c r="BH2314" i="7" s="1"/>
  <c r="BF2315" i="7"/>
  <c r="BG2315" i="7" s="1"/>
  <c r="BH2315" i="7" s="1"/>
  <c r="BF2316" i="7"/>
  <c r="BG2316" i="7" s="1"/>
  <c r="BH2316" i="7" s="1"/>
  <c r="BF2317" i="7"/>
  <c r="BG2317" i="7" s="1"/>
  <c r="BH2317" i="7" s="1"/>
  <c r="BF2318" i="7"/>
  <c r="BG2318" i="7" s="1"/>
  <c r="BH2318" i="7" s="1"/>
  <c r="BF2319" i="7"/>
  <c r="BG2319" i="7" s="1"/>
  <c r="BH2319" i="7" s="1"/>
  <c r="BF2320" i="7"/>
  <c r="BG2320" i="7" s="1"/>
  <c r="BH2320" i="7" s="1"/>
  <c r="BF2321" i="7"/>
  <c r="BG2321" i="7" s="1"/>
  <c r="BH2321" i="7" s="1"/>
  <c r="BF2322" i="7"/>
  <c r="BG2322" i="7" s="1"/>
  <c r="BH2322" i="7" s="1"/>
  <c r="BF2323" i="7"/>
  <c r="BG2323" i="7" s="1"/>
  <c r="BH2323" i="7" s="1"/>
  <c r="BF2324" i="7"/>
  <c r="BG2324" i="7" s="1"/>
  <c r="BH2324" i="7" s="1"/>
  <c r="BF2325" i="7"/>
  <c r="BG2325" i="7" s="1"/>
  <c r="BH2325" i="7" s="1"/>
  <c r="BF2326" i="7"/>
  <c r="BG2326" i="7" s="1"/>
  <c r="BH2326" i="7" s="1"/>
  <c r="BF2327" i="7"/>
  <c r="BG2327" i="7" s="1"/>
  <c r="BH2327" i="7" s="1"/>
  <c r="BF2328" i="7"/>
  <c r="BG2328" i="7" s="1"/>
  <c r="BH2328" i="7" s="1"/>
  <c r="BF2329" i="7"/>
  <c r="BG2329" i="7" s="1"/>
  <c r="BH2329" i="7" s="1"/>
  <c r="BF2330" i="7"/>
  <c r="BG2330" i="7" s="1"/>
  <c r="BH2330" i="7" s="1"/>
  <c r="BF2331" i="7"/>
  <c r="BG2331" i="7" s="1"/>
  <c r="BH2331" i="7" s="1"/>
  <c r="BF2332" i="7"/>
  <c r="BG2332" i="7" s="1"/>
  <c r="BH2332" i="7" s="1"/>
  <c r="BF2333" i="7"/>
  <c r="BG2333" i="7" s="1"/>
  <c r="BH2333" i="7" s="1"/>
  <c r="BF2334" i="7"/>
  <c r="BG2334" i="7" s="1"/>
  <c r="BH2334" i="7" s="1"/>
  <c r="BF2335" i="7"/>
  <c r="BG2335" i="7" s="1"/>
  <c r="BH2335" i="7" s="1"/>
  <c r="BF2336" i="7"/>
  <c r="BG2336" i="7" s="1"/>
  <c r="BH2336" i="7" s="1"/>
  <c r="BF2337" i="7"/>
  <c r="BG2337" i="7" s="1"/>
  <c r="BH2337" i="7" s="1"/>
  <c r="BF2338" i="7"/>
  <c r="BG2338" i="7" s="1"/>
  <c r="BH2338" i="7" s="1"/>
  <c r="BF2339" i="7"/>
  <c r="BG2339" i="7" s="1"/>
  <c r="BH2339" i="7" s="1"/>
  <c r="BF2340" i="7"/>
  <c r="BG2340" i="7" s="1"/>
  <c r="BH2340" i="7" s="1"/>
  <c r="BF2341" i="7"/>
  <c r="BG2341" i="7" s="1"/>
  <c r="BH2341" i="7" s="1"/>
  <c r="BF2342" i="7"/>
  <c r="BG2342" i="7" s="1"/>
  <c r="BH2342" i="7" s="1"/>
  <c r="BF2343" i="7"/>
  <c r="BG2343" i="7" s="1"/>
  <c r="BH2343" i="7" s="1"/>
  <c r="BF2344" i="7"/>
  <c r="BG2344" i="7" s="1"/>
  <c r="BH2344" i="7" s="1"/>
  <c r="BF2345" i="7"/>
  <c r="BG2345" i="7" s="1"/>
  <c r="BH2345" i="7" s="1"/>
  <c r="BF2346" i="7"/>
  <c r="BG2346" i="7" s="1"/>
  <c r="BH2346" i="7" s="1"/>
  <c r="BF2347" i="7"/>
  <c r="BG2347" i="7" s="1"/>
  <c r="BH2347" i="7" s="1"/>
  <c r="BF2348" i="7"/>
  <c r="BG2348" i="7" s="1"/>
  <c r="BH2348" i="7" s="1"/>
  <c r="BF2349" i="7"/>
  <c r="BG2349" i="7" s="1"/>
  <c r="BH2349" i="7" s="1"/>
  <c r="BF2350" i="7"/>
  <c r="BG2350" i="7" s="1"/>
  <c r="BH2350" i="7" s="1"/>
  <c r="BF2351" i="7"/>
  <c r="BG2351" i="7" s="1"/>
  <c r="BH2351" i="7" s="1"/>
  <c r="BF2352" i="7"/>
  <c r="BG2352" i="7" s="1"/>
  <c r="BH2352" i="7" s="1"/>
  <c r="BF2353" i="7"/>
  <c r="BG2353" i="7" s="1"/>
  <c r="BH2353" i="7" s="1"/>
  <c r="BF2354" i="7"/>
  <c r="BG2354" i="7" s="1"/>
  <c r="BH2354" i="7" s="1"/>
  <c r="BF2355" i="7"/>
  <c r="BG2355" i="7" s="1"/>
  <c r="BH2355" i="7" s="1"/>
  <c r="BF2356" i="7"/>
  <c r="BG2356" i="7" s="1"/>
  <c r="BH2356" i="7" s="1"/>
  <c r="BF2357" i="7"/>
  <c r="BG2357" i="7" s="1"/>
  <c r="BH2357" i="7" s="1"/>
  <c r="BF2358" i="7"/>
  <c r="BG2358" i="7" s="1"/>
  <c r="BH2358" i="7" s="1"/>
  <c r="BF2359" i="7"/>
  <c r="BG2359" i="7" s="1"/>
  <c r="BH2359" i="7" s="1"/>
  <c r="BF2360" i="7"/>
  <c r="BG2360" i="7" s="1"/>
  <c r="BH2360" i="7" s="1"/>
  <c r="BF2361" i="7"/>
  <c r="BG2361" i="7" s="1"/>
  <c r="BH2361" i="7" s="1"/>
  <c r="BF2362" i="7"/>
  <c r="BG2362" i="7" s="1"/>
  <c r="BH2362" i="7" s="1"/>
  <c r="BF2363" i="7"/>
  <c r="BG2363" i="7" s="1"/>
  <c r="BH2363" i="7" s="1"/>
  <c r="BF2364" i="7"/>
  <c r="BG2364" i="7" s="1"/>
  <c r="BH2364" i="7" s="1"/>
  <c r="BF2365" i="7"/>
  <c r="BG2365" i="7" s="1"/>
  <c r="BH2365" i="7" s="1"/>
  <c r="BF2366" i="7"/>
  <c r="BG2366" i="7" s="1"/>
  <c r="BH2366" i="7" s="1"/>
  <c r="BF2367" i="7"/>
  <c r="BG2367" i="7" s="1"/>
  <c r="BH2367" i="7" s="1"/>
  <c r="BF2368" i="7"/>
  <c r="BG2368" i="7" s="1"/>
  <c r="BH2368" i="7" s="1"/>
  <c r="BF2369" i="7"/>
  <c r="BG2369" i="7" s="1"/>
  <c r="BH2369" i="7" s="1"/>
  <c r="BF2370" i="7"/>
  <c r="BG2370" i="7" s="1"/>
  <c r="BH2370" i="7" s="1"/>
  <c r="BF2371" i="7"/>
  <c r="BG2371" i="7" s="1"/>
  <c r="BH2371" i="7" s="1"/>
  <c r="BF2372" i="7"/>
  <c r="BG2372" i="7" s="1"/>
  <c r="BH2372" i="7" s="1"/>
  <c r="BF2373" i="7"/>
  <c r="BG2373" i="7" s="1"/>
  <c r="BH2373" i="7" s="1"/>
  <c r="BF2374" i="7"/>
  <c r="BG2374" i="7" s="1"/>
  <c r="BH2374" i="7" s="1"/>
  <c r="BF2375" i="7"/>
  <c r="BG2375" i="7" s="1"/>
  <c r="BH2375" i="7" s="1"/>
  <c r="BF2376" i="7"/>
  <c r="BG2376" i="7" s="1"/>
  <c r="BH2376" i="7" s="1"/>
  <c r="BF2377" i="7"/>
  <c r="BG2377" i="7" s="1"/>
  <c r="BH2377" i="7" s="1"/>
  <c r="BF2378" i="7"/>
  <c r="BG2378" i="7" s="1"/>
  <c r="BH2378" i="7" s="1"/>
  <c r="BF2379" i="7"/>
  <c r="BG2379" i="7" s="1"/>
  <c r="BH2379" i="7" s="1"/>
  <c r="BF2380" i="7"/>
  <c r="BG2380" i="7" s="1"/>
  <c r="BH2380" i="7" s="1"/>
  <c r="BF2381" i="7"/>
  <c r="BG2381" i="7" s="1"/>
  <c r="BH2381" i="7" s="1"/>
  <c r="BF2382" i="7"/>
  <c r="BG2382" i="7" s="1"/>
  <c r="BH2382" i="7" s="1"/>
  <c r="BF2383" i="7"/>
  <c r="BG2383" i="7" s="1"/>
  <c r="BH2383" i="7" s="1"/>
  <c r="BF2384" i="7"/>
  <c r="BG2384" i="7" s="1"/>
  <c r="BH2384" i="7" s="1"/>
  <c r="BF2385" i="7"/>
  <c r="BG2385" i="7" s="1"/>
  <c r="BH2385" i="7" s="1"/>
  <c r="BF2386" i="7"/>
  <c r="BG2386" i="7" s="1"/>
  <c r="BH2386" i="7" s="1"/>
  <c r="BF2387" i="7"/>
  <c r="BG2387" i="7" s="1"/>
  <c r="BH2387" i="7" s="1"/>
  <c r="BF2388" i="7"/>
  <c r="BG2388" i="7" s="1"/>
  <c r="BH2388" i="7" s="1"/>
  <c r="BF2389" i="7"/>
  <c r="BG2389" i="7" s="1"/>
  <c r="BH2389" i="7" s="1"/>
  <c r="BF2390" i="7"/>
  <c r="BG2390" i="7" s="1"/>
  <c r="BH2390" i="7" s="1"/>
  <c r="BF2391" i="7"/>
  <c r="BG2391" i="7" s="1"/>
  <c r="BH2391" i="7" s="1"/>
  <c r="BF2392" i="7"/>
  <c r="BG2392" i="7" s="1"/>
  <c r="BH2392" i="7" s="1"/>
  <c r="BF2393" i="7"/>
  <c r="BG2393" i="7" s="1"/>
  <c r="BH2393" i="7" s="1"/>
  <c r="BF2394" i="7"/>
  <c r="BG2394" i="7" s="1"/>
  <c r="BH2394" i="7" s="1"/>
  <c r="BF2395" i="7"/>
  <c r="BG2395" i="7" s="1"/>
  <c r="BH2395" i="7" s="1"/>
  <c r="BF2396" i="7"/>
  <c r="BG2396" i="7" s="1"/>
  <c r="BH2396" i="7" s="1"/>
  <c r="BF2397" i="7"/>
  <c r="BG2397" i="7" s="1"/>
  <c r="BH2397" i="7" s="1"/>
  <c r="BF2398" i="7"/>
  <c r="BG2398" i="7" s="1"/>
  <c r="BH2398" i="7" s="1"/>
  <c r="BF2399" i="7"/>
  <c r="BG2399" i="7" s="1"/>
  <c r="BH2399" i="7" s="1"/>
  <c r="BF2400" i="7"/>
  <c r="BG2400" i="7" s="1"/>
  <c r="BH2400" i="7" s="1"/>
  <c r="BF2401" i="7"/>
  <c r="BG2401" i="7" s="1"/>
  <c r="BH2401" i="7" s="1"/>
  <c r="BF2402" i="7"/>
  <c r="BG2402" i="7" s="1"/>
  <c r="BH2402" i="7" s="1"/>
  <c r="BF2403" i="7"/>
  <c r="BG2403" i="7" s="1"/>
  <c r="BH2403" i="7" s="1"/>
  <c r="BF2404" i="7"/>
  <c r="BG2404" i="7" s="1"/>
  <c r="BH2404" i="7" s="1"/>
  <c r="BF2405" i="7"/>
  <c r="BG2405" i="7" s="1"/>
  <c r="BH2405" i="7" s="1"/>
  <c r="BF2406" i="7"/>
  <c r="BG2406" i="7" s="1"/>
  <c r="BH2406" i="7" s="1"/>
  <c r="BF2407" i="7"/>
  <c r="BG2407" i="7" s="1"/>
  <c r="BH2407" i="7" s="1"/>
  <c r="BF2408" i="7"/>
  <c r="BG2408" i="7" s="1"/>
  <c r="BH2408" i="7" s="1"/>
  <c r="BF2409" i="7"/>
  <c r="BG2409" i="7" s="1"/>
  <c r="BH2409" i="7" s="1"/>
  <c r="BF2410" i="7"/>
  <c r="BG2410" i="7" s="1"/>
  <c r="BH2410" i="7" s="1"/>
  <c r="BF2411" i="7"/>
  <c r="BG2411" i="7" s="1"/>
  <c r="BH2411" i="7" s="1"/>
  <c r="BF2412" i="7"/>
  <c r="BG2412" i="7" s="1"/>
  <c r="BH2412" i="7" s="1"/>
  <c r="BF2413" i="7"/>
  <c r="BG2413" i="7" s="1"/>
  <c r="BH2413" i="7" s="1"/>
  <c r="BF2414" i="7"/>
  <c r="BG2414" i="7" s="1"/>
  <c r="BH2414" i="7" s="1"/>
  <c r="BF2415" i="7"/>
  <c r="BG2415" i="7" s="1"/>
  <c r="BH2415" i="7" s="1"/>
  <c r="BF2416" i="7"/>
  <c r="BG2416" i="7" s="1"/>
  <c r="BH2416" i="7" s="1"/>
  <c r="BF2417" i="7"/>
  <c r="BG2417" i="7" s="1"/>
  <c r="BH2417" i="7" s="1"/>
  <c r="BF2418" i="7"/>
  <c r="BG2418" i="7" s="1"/>
  <c r="BH2418" i="7" s="1"/>
  <c r="BF2419" i="7"/>
  <c r="BG2419" i="7" s="1"/>
  <c r="BH2419" i="7" s="1"/>
  <c r="BF2420" i="7"/>
  <c r="BG2420" i="7" s="1"/>
  <c r="BH2420" i="7" s="1"/>
  <c r="BF2421" i="7"/>
  <c r="BG2421" i="7" s="1"/>
  <c r="BH2421" i="7" s="1"/>
  <c r="BF2422" i="7"/>
  <c r="BG2422" i="7" s="1"/>
  <c r="BH2422" i="7" s="1"/>
  <c r="BF2423" i="7"/>
  <c r="BG2423" i="7" s="1"/>
  <c r="BH2423" i="7" s="1"/>
  <c r="BF2424" i="7"/>
  <c r="BG2424" i="7" s="1"/>
  <c r="BH2424" i="7" s="1"/>
  <c r="BF2425" i="7"/>
  <c r="BG2425" i="7" s="1"/>
  <c r="BH2425" i="7" s="1"/>
  <c r="BF2426" i="7"/>
  <c r="BG2426" i="7" s="1"/>
  <c r="BH2426" i="7" s="1"/>
  <c r="BF2427" i="7"/>
  <c r="BG2427" i="7" s="1"/>
  <c r="BH2427" i="7" s="1"/>
  <c r="BF2428" i="7"/>
  <c r="BG2428" i="7" s="1"/>
  <c r="BH2428" i="7" s="1"/>
  <c r="BF2429" i="7"/>
  <c r="BG2429" i="7" s="1"/>
  <c r="BH2429" i="7" s="1"/>
  <c r="BF2430" i="7"/>
  <c r="BG2430" i="7" s="1"/>
  <c r="BH2430" i="7" s="1"/>
  <c r="BF2431" i="7"/>
  <c r="BG2431" i="7" s="1"/>
  <c r="BH2431" i="7" s="1"/>
  <c r="BF2432" i="7"/>
  <c r="BG2432" i="7" s="1"/>
  <c r="BH2432" i="7" s="1"/>
  <c r="BF2433" i="7"/>
  <c r="BG2433" i="7" s="1"/>
  <c r="BH2433" i="7" s="1"/>
  <c r="BF2434" i="7"/>
  <c r="BG2434" i="7" s="1"/>
  <c r="BH2434" i="7" s="1"/>
  <c r="BF2435" i="7"/>
  <c r="BG2435" i="7" s="1"/>
  <c r="BH2435" i="7" s="1"/>
  <c r="BF2436" i="7"/>
  <c r="BG2436" i="7" s="1"/>
  <c r="BH2436" i="7" s="1"/>
  <c r="BF2437" i="7"/>
  <c r="BG2437" i="7" s="1"/>
  <c r="BH2437" i="7" s="1"/>
  <c r="BF2438" i="7"/>
  <c r="BG2438" i="7" s="1"/>
  <c r="BH2438" i="7" s="1"/>
  <c r="BF2439" i="7"/>
  <c r="BG2439" i="7" s="1"/>
  <c r="BH2439" i="7" s="1"/>
  <c r="BF2440" i="7"/>
  <c r="BG2440" i="7" s="1"/>
  <c r="BH2440" i="7" s="1"/>
  <c r="BF2441" i="7"/>
  <c r="BG2441" i="7" s="1"/>
  <c r="BH2441" i="7" s="1"/>
  <c r="BF2442" i="7"/>
  <c r="BG2442" i="7" s="1"/>
  <c r="BH2442" i="7" s="1"/>
  <c r="BF2443" i="7"/>
  <c r="BG2443" i="7" s="1"/>
  <c r="BH2443" i="7" s="1"/>
  <c r="BF2444" i="7"/>
  <c r="BG2444" i="7" s="1"/>
  <c r="BH2444" i="7" s="1"/>
  <c r="BF2445" i="7"/>
  <c r="BG2445" i="7" s="1"/>
  <c r="BH2445" i="7" s="1"/>
  <c r="BF2446" i="7"/>
  <c r="BG2446" i="7" s="1"/>
  <c r="BH2446" i="7" s="1"/>
  <c r="BF2447" i="7"/>
  <c r="BG2447" i="7" s="1"/>
  <c r="BH2447" i="7" s="1"/>
  <c r="BF2448" i="7"/>
  <c r="BG2448" i="7" s="1"/>
  <c r="BH2448" i="7" s="1"/>
  <c r="BF2449" i="7"/>
  <c r="BG2449" i="7" s="1"/>
  <c r="BH2449" i="7" s="1"/>
  <c r="BF2450" i="7"/>
  <c r="BG2450" i="7" s="1"/>
  <c r="BH2450" i="7" s="1"/>
  <c r="BF2451" i="7"/>
  <c r="BG2451" i="7" s="1"/>
  <c r="BH2451" i="7" s="1"/>
  <c r="BF2452" i="7"/>
  <c r="BG2452" i="7" s="1"/>
  <c r="BH2452" i="7" s="1"/>
  <c r="BF2453" i="7"/>
  <c r="BG2453" i="7" s="1"/>
  <c r="BH2453" i="7" s="1"/>
  <c r="BF2454" i="7"/>
  <c r="BG2454" i="7" s="1"/>
  <c r="BH2454" i="7" s="1"/>
  <c r="BF2455" i="7"/>
  <c r="BG2455" i="7" s="1"/>
  <c r="BH2455" i="7" s="1"/>
  <c r="BF2456" i="7"/>
  <c r="BG2456" i="7" s="1"/>
  <c r="BH2456" i="7" s="1"/>
  <c r="BF2457" i="7"/>
  <c r="BG2457" i="7" s="1"/>
  <c r="BH2457" i="7" s="1"/>
  <c r="BF2458" i="7"/>
  <c r="BG2458" i="7" s="1"/>
  <c r="BH2458" i="7" s="1"/>
  <c r="BF2459" i="7"/>
  <c r="BG2459" i="7" s="1"/>
  <c r="BH2459" i="7" s="1"/>
  <c r="BF2460" i="7"/>
  <c r="BG2460" i="7" s="1"/>
  <c r="BH2460" i="7" s="1"/>
  <c r="BF2461" i="7"/>
  <c r="BG2461" i="7" s="1"/>
  <c r="BH2461" i="7" s="1"/>
  <c r="BF2462" i="7"/>
  <c r="BG2462" i="7" s="1"/>
  <c r="BH2462" i="7" s="1"/>
  <c r="BF2463" i="7"/>
  <c r="BG2463" i="7" s="1"/>
  <c r="BH2463" i="7" s="1"/>
  <c r="BF2464" i="7"/>
  <c r="BG2464" i="7" s="1"/>
  <c r="BH2464" i="7" s="1"/>
  <c r="BF2465" i="7"/>
  <c r="BG2465" i="7" s="1"/>
  <c r="BH2465" i="7" s="1"/>
  <c r="BF2466" i="7"/>
  <c r="BG2466" i="7" s="1"/>
  <c r="BH2466" i="7" s="1"/>
  <c r="BF2467" i="7"/>
  <c r="BG2467" i="7" s="1"/>
  <c r="BH2467" i="7" s="1"/>
  <c r="BF2468" i="7"/>
  <c r="BG2468" i="7" s="1"/>
  <c r="BH2468" i="7" s="1"/>
  <c r="BF2469" i="7"/>
  <c r="BG2469" i="7" s="1"/>
  <c r="BH2469" i="7" s="1"/>
  <c r="BF2470" i="7"/>
  <c r="BG2470" i="7" s="1"/>
  <c r="BH2470" i="7" s="1"/>
  <c r="BF2471" i="7"/>
  <c r="BG2471" i="7" s="1"/>
  <c r="BH2471" i="7" s="1"/>
  <c r="BF2472" i="7"/>
  <c r="BG2472" i="7" s="1"/>
  <c r="BH2472" i="7" s="1"/>
  <c r="BF2473" i="7"/>
  <c r="BG2473" i="7" s="1"/>
  <c r="BH2473" i="7" s="1"/>
  <c r="BF2474" i="7"/>
  <c r="BG2474" i="7" s="1"/>
  <c r="BH2474" i="7" s="1"/>
  <c r="BF2475" i="7"/>
  <c r="BG2475" i="7" s="1"/>
  <c r="BH2475" i="7" s="1"/>
  <c r="BF2476" i="7"/>
  <c r="BG2476" i="7" s="1"/>
  <c r="BH2476" i="7" s="1"/>
  <c r="BF2477" i="7"/>
  <c r="BG2477" i="7" s="1"/>
  <c r="BH2477" i="7" s="1"/>
  <c r="BF2478" i="7"/>
  <c r="BG2478" i="7" s="1"/>
  <c r="BH2478" i="7" s="1"/>
  <c r="BF2479" i="7"/>
  <c r="BG2479" i="7" s="1"/>
  <c r="BH2479" i="7" s="1"/>
  <c r="BF2480" i="7"/>
  <c r="BG2480" i="7" s="1"/>
  <c r="BH2480" i="7" s="1"/>
  <c r="BF2481" i="7"/>
  <c r="BG2481" i="7" s="1"/>
  <c r="BH2481" i="7" s="1"/>
  <c r="BF2482" i="7"/>
  <c r="BG2482" i="7" s="1"/>
  <c r="BH2482" i="7" s="1"/>
  <c r="BF2483" i="7"/>
  <c r="BG2483" i="7" s="1"/>
  <c r="BH2483" i="7" s="1"/>
  <c r="BF2484" i="7"/>
  <c r="BG2484" i="7" s="1"/>
  <c r="BH2484" i="7" s="1"/>
  <c r="BF2485" i="7"/>
  <c r="BG2485" i="7" s="1"/>
  <c r="BH2485" i="7" s="1"/>
  <c r="BF2486" i="7"/>
  <c r="BG2486" i="7" s="1"/>
  <c r="BH2486" i="7" s="1"/>
  <c r="BF2487" i="7"/>
  <c r="BG2487" i="7" s="1"/>
  <c r="BH2487" i="7" s="1"/>
  <c r="BF2488" i="7"/>
  <c r="BG2488" i="7" s="1"/>
  <c r="BH2488" i="7" s="1"/>
  <c r="BF2489" i="7"/>
  <c r="BG2489" i="7" s="1"/>
  <c r="BH2489" i="7" s="1"/>
  <c r="BF2490" i="7"/>
  <c r="BG2490" i="7" s="1"/>
  <c r="BH2490" i="7" s="1"/>
  <c r="BF2491" i="7"/>
  <c r="BG2491" i="7" s="1"/>
  <c r="BH2491" i="7" s="1"/>
  <c r="BF2492" i="7"/>
  <c r="BG2492" i="7" s="1"/>
  <c r="BH2492" i="7" s="1"/>
  <c r="BF2493" i="7"/>
  <c r="BG2493" i="7" s="1"/>
  <c r="BH2493" i="7" s="1"/>
  <c r="BF2494" i="7"/>
  <c r="BG2494" i="7" s="1"/>
  <c r="BH2494" i="7" s="1"/>
  <c r="BF2495" i="7"/>
  <c r="BG2495" i="7" s="1"/>
  <c r="BH2495" i="7" s="1"/>
  <c r="BF2496" i="7"/>
  <c r="BG2496" i="7" s="1"/>
  <c r="BH2496" i="7" s="1"/>
  <c r="BF2497" i="7"/>
  <c r="BG2497" i="7" s="1"/>
  <c r="BH2497" i="7" s="1"/>
  <c r="BF2498" i="7"/>
  <c r="BG2498" i="7" s="1"/>
  <c r="BH2498" i="7" s="1"/>
  <c r="BF2499" i="7"/>
  <c r="BG2499" i="7" s="1"/>
  <c r="BH2499" i="7" s="1"/>
  <c r="BF2500" i="7"/>
  <c r="BG2500" i="7" s="1"/>
  <c r="BH2500" i="7" s="1"/>
  <c r="BF2501" i="7"/>
  <c r="BG2501" i="7" s="1"/>
  <c r="BH2501" i="7" s="1"/>
  <c r="BF2502" i="7"/>
  <c r="BG2502" i="7" s="1"/>
  <c r="BH2502" i="7" s="1"/>
  <c r="BF2503" i="7"/>
  <c r="BG2503" i="7" s="1"/>
  <c r="BH2503" i="7" s="1"/>
  <c r="BF2504" i="7"/>
  <c r="BG2504" i="7" s="1"/>
  <c r="BH2504" i="7" s="1"/>
  <c r="BF2505" i="7"/>
  <c r="BG2505" i="7" s="1"/>
  <c r="BH2505" i="7" s="1"/>
  <c r="BF2506" i="7"/>
  <c r="BG2506" i="7" s="1"/>
  <c r="BH2506" i="7" s="1"/>
  <c r="BF2507" i="7"/>
  <c r="BG2507" i="7" s="1"/>
  <c r="BH2507" i="7" s="1"/>
  <c r="BF2508" i="7"/>
  <c r="BG2508" i="7" s="1"/>
  <c r="BH2508" i="7" s="1"/>
  <c r="BF2509" i="7"/>
  <c r="BG2509" i="7" s="1"/>
  <c r="BH2509" i="7" s="1"/>
  <c r="BF2510" i="7"/>
  <c r="BG2510" i="7" s="1"/>
  <c r="BH2510" i="7" s="1"/>
  <c r="BF2511" i="7"/>
  <c r="BG2511" i="7" s="1"/>
  <c r="BH2511" i="7" s="1"/>
  <c r="BF2512" i="7"/>
  <c r="BG2512" i="7" s="1"/>
  <c r="BH2512" i="7" s="1"/>
  <c r="BF2513" i="7"/>
  <c r="BG2513" i="7" s="1"/>
  <c r="BH2513" i="7" s="1"/>
  <c r="BF2514" i="7"/>
  <c r="BG2514" i="7" s="1"/>
  <c r="BH2514" i="7" s="1"/>
  <c r="BF2515" i="7"/>
  <c r="BG2515" i="7" s="1"/>
  <c r="BH2515" i="7" s="1"/>
  <c r="BF2516" i="7"/>
  <c r="BG2516" i="7" s="1"/>
  <c r="BH2516" i="7" s="1"/>
  <c r="BF2517" i="7"/>
  <c r="BG2517" i="7" s="1"/>
  <c r="BH2517" i="7" s="1"/>
  <c r="BF2518" i="7"/>
  <c r="BG2518" i="7" s="1"/>
  <c r="BH2518" i="7" s="1"/>
  <c r="BF2519" i="7"/>
  <c r="BG2519" i="7" s="1"/>
  <c r="BH2519" i="7" s="1"/>
  <c r="BF2520" i="7"/>
  <c r="BG2520" i="7" s="1"/>
  <c r="BH2520" i="7" s="1"/>
  <c r="BF2521" i="7"/>
  <c r="BG2521" i="7" s="1"/>
  <c r="BH2521" i="7" s="1"/>
  <c r="BF2522" i="7"/>
  <c r="BG2522" i="7" s="1"/>
  <c r="BH2522" i="7" s="1"/>
  <c r="BF2523" i="7"/>
  <c r="BG2523" i="7" s="1"/>
  <c r="BH2523" i="7" s="1"/>
  <c r="BF2524" i="7"/>
  <c r="BG2524" i="7" s="1"/>
  <c r="BH2524" i="7" s="1"/>
  <c r="BF2525" i="7"/>
  <c r="BG2525" i="7" s="1"/>
  <c r="BH2525" i="7" s="1"/>
  <c r="BF2526" i="7"/>
  <c r="BG2526" i="7" s="1"/>
  <c r="BH2526" i="7" s="1"/>
  <c r="BF2527" i="7"/>
  <c r="BG2527" i="7" s="1"/>
  <c r="BH2527" i="7" s="1"/>
  <c r="BF2528" i="7"/>
  <c r="BG2528" i="7" s="1"/>
  <c r="BH2528" i="7" s="1"/>
  <c r="BF2529" i="7"/>
  <c r="BG2529" i="7" s="1"/>
  <c r="BH2529" i="7" s="1"/>
  <c r="BF2530" i="7"/>
  <c r="BG2530" i="7" s="1"/>
  <c r="BH2530" i="7" s="1"/>
  <c r="BF2531" i="7"/>
  <c r="BG2531" i="7" s="1"/>
  <c r="BH2531" i="7" s="1"/>
  <c r="BF2532" i="7"/>
  <c r="BG2532" i="7" s="1"/>
  <c r="BH2532" i="7" s="1"/>
  <c r="BF2533" i="7"/>
  <c r="BG2533" i="7" s="1"/>
  <c r="BH2533" i="7" s="1"/>
  <c r="BF2534" i="7"/>
  <c r="BG2534" i="7" s="1"/>
  <c r="BH2534" i="7" s="1"/>
  <c r="BF2535" i="7"/>
  <c r="BG2535" i="7" s="1"/>
  <c r="BH2535" i="7" s="1"/>
  <c r="BF2536" i="7"/>
  <c r="BG2536" i="7" s="1"/>
  <c r="BH2536" i="7" s="1"/>
  <c r="BF2537" i="7"/>
  <c r="BG2537" i="7" s="1"/>
  <c r="BH2537" i="7" s="1"/>
  <c r="BF2538" i="7"/>
  <c r="BG2538" i="7" s="1"/>
  <c r="BH2538" i="7" s="1"/>
  <c r="BF2539" i="7"/>
  <c r="BG2539" i="7" s="1"/>
  <c r="BH2539" i="7" s="1"/>
  <c r="BF2540" i="7"/>
  <c r="BG2540" i="7" s="1"/>
  <c r="BH2540" i="7" s="1"/>
  <c r="BF2541" i="7"/>
  <c r="BG2541" i="7" s="1"/>
  <c r="BH2541" i="7" s="1"/>
  <c r="BF2542" i="7"/>
  <c r="BG2542" i="7" s="1"/>
  <c r="BH2542" i="7" s="1"/>
  <c r="BF2543" i="7"/>
  <c r="BG2543" i="7" s="1"/>
  <c r="BH2543" i="7" s="1"/>
  <c r="BF2544" i="7"/>
  <c r="BG2544" i="7" s="1"/>
  <c r="BH2544" i="7" s="1"/>
  <c r="BF2545" i="7"/>
  <c r="BG2545" i="7" s="1"/>
  <c r="BH2545" i="7" s="1"/>
  <c r="BF2546" i="7"/>
  <c r="BG2546" i="7" s="1"/>
  <c r="BH2546" i="7" s="1"/>
  <c r="BF2547" i="7"/>
  <c r="BG2547" i="7" s="1"/>
  <c r="BH2547" i="7" s="1"/>
  <c r="BF2548" i="7"/>
  <c r="BG2548" i="7" s="1"/>
  <c r="BH2548" i="7" s="1"/>
  <c r="BF2549" i="7"/>
  <c r="BG2549" i="7" s="1"/>
  <c r="BH2549" i="7" s="1"/>
  <c r="BF2550" i="7"/>
  <c r="BG2550" i="7" s="1"/>
  <c r="BH2550" i="7" s="1"/>
  <c r="BF2551" i="7"/>
  <c r="BG2551" i="7" s="1"/>
  <c r="BH2551" i="7" s="1"/>
  <c r="BF2552" i="7"/>
  <c r="BG2552" i="7" s="1"/>
  <c r="BH2552" i="7" s="1"/>
  <c r="BF2553" i="7"/>
  <c r="BG2553" i="7" s="1"/>
  <c r="BH2553" i="7" s="1"/>
  <c r="BF2554" i="7"/>
  <c r="BG2554" i="7" s="1"/>
  <c r="BH2554" i="7" s="1"/>
  <c r="BF2555" i="7"/>
  <c r="BG2555" i="7" s="1"/>
  <c r="BH2555" i="7" s="1"/>
  <c r="BF2556" i="7"/>
  <c r="BG2556" i="7" s="1"/>
  <c r="BH2556" i="7" s="1"/>
  <c r="BF2557" i="7"/>
  <c r="BG2557" i="7" s="1"/>
  <c r="BH2557" i="7" s="1"/>
  <c r="BF2558" i="7"/>
  <c r="BG2558" i="7" s="1"/>
  <c r="BH2558" i="7" s="1"/>
  <c r="BF2559" i="7"/>
  <c r="BG2559" i="7" s="1"/>
  <c r="BH2559" i="7" s="1"/>
  <c r="BF2560" i="7"/>
  <c r="BG2560" i="7" s="1"/>
  <c r="BH2560" i="7" s="1"/>
  <c r="BF2561" i="7"/>
  <c r="BG2561" i="7" s="1"/>
  <c r="BH2561" i="7" s="1"/>
  <c r="BF2562" i="7"/>
  <c r="BG2562" i="7" s="1"/>
  <c r="BH2562" i="7" s="1"/>
  <c r="BF2563" i="7"/>
  <c r="BG2563" i="7" s="1"/>
  <c r="BH2563" i="7" s="1"/>
  <c r="BF2564" i="7"/>
  <c r="BG2564" i="7" s="1"/>
  <c r="BH2564" i="7" s="1"/>
  <c r="BF2565" i="7"/>
  <c r="BG2565" i="7" s="1"/>
  <c r="BH2565" i="7" s="1"/>
  <c r="BF2566" i="7"/>
  <c r="BG2566" i="7" s="1"/>
  <c r="BH2566" i="7" s="1"/>
  <c r="BF2567" i="7"/>
  <c r="BG2567" i="7" s="1"/>
  <c r="BH2567" i="7" s="1"/>
  <c r="BF2568" i="7"/>
  <c r="BG2568" i="7" s="1"/>
  <c r="BH2568" i="7" s="1"/>
  <c r="BF2569" i="7"/>
  <c r="BG2569" i="7" s="1"/>
  <c r="BH2569" i="7" s="1"/>
  <c r="BF2570" i="7"/>
  <c r="BG2570" i="7" s="1"/>
  <c r="BH2570" i="7" s="1"/>
  <c r="BF2571" i="7"/>
  <c r="BG2571" i="7" s="1"/>
  <c r="BH2571" i="7" s="1"/>
  <c r="BF2572" i="7"/>
  <c r="BG2572" i="7" s="1"/>
  <c r="BH2572" i="7" s="1"/>
  <c r="BF2573" i="7"/>
  <c r="BG2573" i="7" s="1"/>
  <c r="BH2573" i="7" s="1"/>
  <c r="BF2574" i="7"/>
  <c r="BG2574" i="7" s="1"/>
  <c r="BH2574" i="7" s="1"/>
  <c r="BF2575" i="7"/>
  <c r="BG2575" i="7" s="1"/>
  <c r="BH2575" i="7" s="1"/>
  <c r="BF2576" i="7"/>
  <c r="BG2576" i="7" s="1"/>
  <c r="BH2576" i="7" s="1"/>
  <c r="BF2577" i="7"/>
  <c r="BG2577" i="7" s="1"/>
  <c r="BH2577" i="7" s="1"/>
  <c r="BF2578" i="7"/>
  <c r="BG2578" i="7" s="1"/>
  <c r="BH2578" i="7" s="1"/>
  <c r="BF2579" i="7"/>
  <c r="BG2579" i="7" s="1"/>
  <c r="BH2579" i="7" s="1"/>
  <c r="BF2580" i="7"/>
  <c r="BG2580" i="7" s="1"/>
  <c r="BH2580" i="7" s="1"/>
  <c r="BF2581" i="7"/>
  <c r="BG2581" i="7" s="1"/>
  <c r="BH2581" i="7" s="1"/>
  <c r="BF2582" i="7"/>
  <c r="BG2582" i="7" s="1"/>
  <c r="BH2582" i="7" s="1"/>
  <c r="BF2583" i="7"/>
  <c r="BG2583" i="7" s="1"/>
  <c r="BH2583" i="7" s="1"/>
  <c r="BF2584" i="7"/>
  <c r="BG2584" i="7" s="1"/>
  <c r="BH2584" i="7" s="1"/>
  <c r="BF2585" i="7"/>
  <c r="BG2585" i="7" s="1"/>
  <c r="BH2585" i="7" s="1"/>
  <c r="BF2586" i="7"/>
  <c r="BG2586" i="7" s="1"/>
  <c r="BH2586" i="7" s="1"/>
  <c r="BF2587" i="7"/>
  <c r="BG2587" i="7" s="1"/>
  <c r="BH2587" i="7" s="1"/>
  <c r="BF2588" i="7"/>
  <c r="BG2588" i="7" s="1"/>
  <c r="BH2588" i="7" s="1"/>
  <c r="BF2589" i="7"/>
  <c r="BG2589" i="7" s="1"/>
  <c r="BH2589" i="7" s="1"/>
  <c r="BF2590" i="7"/>
  <c r="BG2590" i="7" s="1"/>
  <c r="BH2590" i="7" s="1"/>
  <c r="BF2591" i="7"/>
  <c r="BG2591" i="7" s="1"/>
  <c r="BH2591" i="7" s="1"/>
  <c r="BF2592" i="7"/>
  <c r="BG2592" i="7" s="1"/>
  <c r="BH2592" i="7" s="1"/>
  <c r="BF2593" i="7"/>
  <c r="BG2593" i="7" s="1"/>
  <c r="BH2593" i="7" s="1"/>
  <c r="BF2594" i="7"/>
  <c r="BG2594" i="7" s="1"/>
  <c r="BH2594" i="7" s="1"/>
  <c r="BF2595" i="7"/>
  <c r="BG2595" i="7" s="1"/>
  <c r="BH2595" i="7" s="1"/>
  <c r="BF2596" i="7"/>
  <c r="BG2596" i="7" s="1"/>
  <c r="BH2596" i="7" s="1"/>
  <c r="BF2597" i="7"/>
  <c r="BG2597" i="7" s="1"/>
  <c r="BH2597" i="7" s="1"/>
  <c r="BF2598" i="7"/>
  <c r="BG2598" i="7" s="1"/>
  <c r="BH2598" i="7" s="1"/>
  <c r="BF2599" i="7"/>
  <c r="BG2599" i="7" s="1"/>
  <c r="BH2599" i="7" s="1"/>
  <c r="BF2600" i="7"/>
  <c r="BG2600" i="7" s="1"/>
  <c r="BH2600" i="7" s="1"/>
  <c r="BF2601" i="7"/>
  <c r="BG2601" i="7" s="1"/>
  <c r="BH2601" i="7" s="1"/>
  <c r="BF2602" i="7"/>
  <c r="BG2602" i="7" s="1"/>
  <c r="BH2602" i="7" s="1"/>
  <c r="BF2603" i="7"/>
  <c r="BG2603" i="7" s="1"/>
  <c r="BH2603" i="7" s="1"/>
  <c r="BF2604" i="7"/>
  <c r="BG2604" i="7" s="1"/>
  <c r="BH2604" i="7" s="1"/>
  <c r="BF2605" i="7"/>
  <c r="BG2605" i="7" s="1"/>
  <c r="BH2605" i="7" s="1"/>
  <c r="BF2606" i="7"/>
  <c r="BG2606" i="7" s="1"/>
  <c r="BH2606" i="7" s="1"/>
  <c r="BF2607" i="7"/>
  <c r="BG2607" i="7" s="1"/>
  <c r="BH2607" i="7" s="1"/>
  <c r="BF2608" i="7"/>
  <c r="BG2608" i="7" s="1"/>
  <c r="BH2608" i="7" s="1"/>
  <c r="BF2609" i="7"/>
  <c r="BG2609" i="7" s="1"/>
  <c r="BH2609" i="7" s="1"/>
  <c r="BF2610" i="7"/>
  <c r="BG2610" i="7" s="1"/>
  <c r="BH2610" i="7" s="1"/>
  <c r="BF2611" i="7"/>
  <c r="BG2611" i="7" s="1"/>
  <c r="BH2611" i="7" s="1"/>
  <c r="BF2612" i="7"/>
  <c r="BG2612" i="7" s="1"/>
  <c r="BH2612" i="7" s="1"/>
  <c r="BF2613" i="7"/>
  <c r="BG2613" i="7" s="1"/>
  <c r="BH2613" i="7" s="1"/>
  <c r="BF2614" i="7"/>
  <c r="BG2614" i="7" s="1"/>
  <c r="BH2614" i="7" s="1"/>
  <c r="BF2615" i="7"/>
  <c r="BG2615" i="7" s="1"/>
  <c r="BH2615" i="7" s="1"/>
  <c r="BF2616" i="7"/>
  <c r="BG2616" i="7" s="1"/>
  <c r="BH2616" i="7" s="1"/>
  <c r="BF2617" i="7"/>
  <c r="BG2617" i="7" s="1"/>
  <c r="BH2617" i="7" s="1"/>
  <c r="BF2618" i="7"/>
  <c r="BG2618" i="7" s="1"/>
  <c r="BH2618" i="7" s="1"/>
  <c r="BF2619" i="7"/>
  <c r="BG2619" i="7" s="1"/>
  <c r="BH2619" i="7" s="1"/>
  <c r="BF2620" i="7"/>
  <c r="BG2620" i="7" s="1"/>
  <c r="BH2620" i="7" s="1"/>
  <c r="BF2621" i="7"/>
  <c r="BG2621" i="7" s="1"/>
  <c r="BH2621" i="7" s="1"/>
  <c r="BF2622" i="7"/>
  <c r="BG2622" i="7" s="1"/>
  <c r="BH2622" i="7" s="1"/>
  <c r="BF2623" i="7"/>
  <c r="BG2623" i="7" s="1"/>
  <c r="BH2623" i="7" s="1"/>
  <c r="BF2624" i="7"/>
  <c r="BG2624" i="7" s="1"/>
  <c r="BH2624" i="7" s="1"/>
  <c r="BF2625" i="7"/>
  <c r="BG2625" i="7" s="1"/>
  <c r="BH2625" i="7" s="1"/>
  <c r="BF2626" i="7"/>
  <c r="BG2626" i="7" s="1"/>
  <c r="BH2626" i="7" s="1"/>
  <c r="BF2627" i="7"/>
  <c r="BG2627" i="7" s="1"/>
  <c r="BH2627" i="7" s="1"/>
  <c r="BF2628" i="7"/>
  <c r="BG2628" i="7" s="1"/>
  <c r="BH2628" i="7" s="1"/>
  <c r="BF2629" i="7"/>
  <c r="BG2629" i="7" s="1"/>
  <c r="BH2629" i="7" s="1"/>
  <c r="BF2630" i="7"/>
  <c r="BG2630" i="7" s="1"/>
  <c r="BH2630" i="7" s="1"/>
  <c r="BF2631" i="7"/>
  <c r="BG2631" i="7" s="1"/>
  <c r="BH2631" i="7" s="1"/>
  <c r="BF2632" i="7"/>
  <c r="BG2632" i="7" s="1"/>
  <c r="BH2632" i="7" s="1"/>
  <c r="BF2633" i="7"/>
  <c r="BG2633" i="7" s="1"/>
  <c r="BH2633" i="7" s="1"/>
  <c r="BF2634" i="7"/>
  <c r="BG2634" i="7" s="1"/>
  <c r="BH2634" i="7" s="1"/>
  <c r="BF2635" i="7"/>
  <c r="BG2635" i="7" s="1"/>
  <c r="BH2635" i="7" s="1"/>
  <c r="BF2636" i="7"/>
  <c r="BG2636" i="7" s="1"/>
  <c r="BH2636" i="7" s="1"/>
  <c r="BF2637" i="7"/>
  <c r="BG2637" i="7" s="1"/>
  <c r="BH2637" i="7" s="1"/>
  <c r="BF2638" i="7"/>
  <c r="BG2638" i="7" s="1"/>
  <c r="BH2638" i="7" s="1"/>
  <c r="BF2639" i="7"/>
  <c r="BG2639" i="7" s="1"/>
  <c r="BH2639" i="7" s="1"/>
  <c r="BF2640" i="7"/>
  <c r="BG2640" i="7" s="1"/>
  <c r="BH2640" i="7" s="1"/>
  <c r="BF2641" i="7"/>
  <c r="BG2641" i="7" s="1"/>
  <c r="BH2641" i="7" s="1"/>
  <c r="BF2642" i="7"/>
  <c r="BG2642" i="7" s="1"/>
  <c r="BH2642" i="7" s="1"/>
  <c r="BF2643" i="7"/>
  <c r="BG2643" i="7" s="1"/>
  <c r="BH2643" i="7" s="1"/>
  <c r="BF2644" i="7"/>
  <c r="BG2644" i="7" s="1"/>
  <c r="BH2644" i="7" s="1"/>
  <c r="BF2645" i="7"/>
  <c r="BG2645" i="7" s="1"/>
  <c r="BH2645" i="7" s="1"/>
  <c r="BF2646" i="7"/>
  <c r="BG2646" i="7" s="1"/>
  <c r="BH2646" i="7" s="1"/>
  <c r="BF2647" i="7"/>
  <c r="BG2647" i="7" s="1"/>
  <c r="BH2647" i="7" s="1"/>
  <c r="BF2648" i="7"/>
  <c r="BG2648" i="7" s="1"/>
  <c r="BH2648" i="7" s="1"/>
  <c r="BF2649" i="7"/>
  <c r="BG2649" i="7" s="1"/>
  <c r="BH2649" i="7" s="1"/>
  <c r="BF2650" i="7"/>
  <c r="BG2650" i="7" s="1"/>
  <c r="BH2650" i="7" s="1"/>
  <c r="BF2651" i="7"/>
  <c r="BG2651" i="7" s="1"/>
  <c r="BH2651" i="7" s="1"/>
  <c r="BF2652" i="7"/>
  <c r="BG2652" i="7" s="1"/>
  <c r="BH2652" i="7" s="1"/>
  <c r="BF2653" i="7"/>
  <c r="BG2653" i="7" s="1"/>
  <c r="BH2653" i="7" s="1"/>
  <c r="BF2654" i="7"/>
  <c r="BG2654" i="7" s="1"/>
  <c r="BH2654" i="7" s="1"/>
  <c r="BF2655" i="7"/>
  <c r="BG2655" i="7" s="1"/>
  <c r="BH2655" i="7" s="1"/>
  <c r="BF2656" i="7"/>
  <c r="BG2656" i="7" s="1"/>
  <c r="BH2656" i="7" s="1"/>
  <c r="BF2657" i="7"/>
  <c r="BG2657" i="7" s="1"/>
  <c r="BH2657" i="7" s="1"/>
  <c r="BF2658" i="7"/>
  <c r="BG2658" i="7" s="1"/>
  <c r="BH2658" i="7" s="1"/>
  <c r="BF2659" i="7"/>
  <c r="BG2659" i="7" s="1"/>
  <c r="BH2659" i="7" s="1"/>
  <c r="BF2660" i="7"/>
  <c r="BG2660" i="7" s="1"/>
  <c r="BH2660" i="7" s="1"/>
  <c r="BF2661" i="7"/>
  <c r="BG2661" i="7" s="1"/>
  <c r="BH2661" i="7" s="1"/>
  <c r="BF2662" i="7"/>
  <c r="BG2662" i="7" s="1"/>
  <c r="BH2662" i="7" s="1"/>
  <c r="BF2663" i="7"/>
  <c r="BG2663" i="7" s="1"/>
  <c r="BH2663" i="7" s="1"/>
  <c r="BF2664" i="7"/>
  <c r="BG2664" i="7" s="1"/>
  <c r="BH2664" i="7" s="1"/>
  <c r="BF2665" i="7"/>
  <c r="BG2665" i="7" s="1"/>
  <c r="BH2665" i="7" s="1"/>
  <c r="BF2666" i="7"/>
  <c r="BG2666" i="7" s="1"/>
  <c r="BH2666" i="7" s="1"/>
  <c r="BF2667" i="7"/>
  <c r="BG2667" i="7" s="1"/>
  <c r="BH2667" i="7" s="1"/>
  <c r="BF2668" i="7"/>
  <c r="BG2668" i="7" s="1"/>
  <c r="BH2668" i="7" s="1"/>
  <c r="BF2669" i="7"/>
  <c r="BG2669" i="7" s="1"/>
  <c r="BH2669" i="7" s="1"/>
  <c r="BF2670" i="7"/>
  <c r="BG2670" i="7" s="1"/>
  <c r="BH2670" i="7" s="1"/>
  <c r="BF2671" i="7"/>
  <c r="BG2671" i="7" s="1"/>
  <c r="BH2671" i="7" s="1"/>
  <c r="BF2672" i="7"/>
  <c r="BG2672" i="7" s="1"/>
  <c r="BH2672" i="7" s="1"/>
  <c r="BF2673" i="7"/>
  <c r="BG2673" i="7" s="1"/>
  <c r="BH2673" i="7" s="1"/>
  <c r="BF2674" i="7"/>
  <c r="BG2674" i="7" s="1"/>
  <c r="BH2674" i="7" s="1"/>
  <c r="BF2675" i="7"/>
  <c r="BG2675" i="7" s="1"/>
  <c r="BH2675" i="7" s="1"/>
  <c r="BF2676" i="7"/>
  <c r="BG2676" i="7" s="1"/>
  <c r="BH2676" i="7" s="1"/>
  <c r="BF2677" i="7"/>
  <c r="BG2677" i="7" s="1"/>
  <c r="BH2677" i="7" s="1"/>
  <c r="BF2678" i="7"/>
  <c r="BG2678" i="7" s="1"/>
  <c r="BH2678" i="7" s="1"/>
  <c r="BF2679" i="7"/>
  <c r="BG2679" i="7" s="1"/>
  <c r="BH2679" i="7" s="1"/>
  <c r="BF2680" i="7"/>
  <c r="BG2680" i="7" s="1"/>
  <c r="BH2680" i="7" s="1"/>
  <c r="BF2681" i="7"/>
  <c r="BG2681" i="7" s="1"/>
  <c r="BH2681" i="7" s="1"/>
  <c r="BF2682" i="7"/>
  <c r="BG2682" i="7" s="1"/>
  <c r="BH2682" i="7" s="1"/>
  <c r="BF2683" i="7"/>
  <c r="BG2683" i="7" s="1"/>
  <c r="BH2683" i="7" s="1"/>
  <c r="BF2684" i="7"/>
  <c r="BG2684" i="7" s="1"/>
  <c r="BH2684" i="7" s="1"/>
  <c r="BF2685" i="7"/>
  <c r="BG2685" i="7" s="1"/>
  <c r="BH2685" i="7" s="1"/>
  <c r="BF2686" i="7"/>
  <c r="BG2686" i="7" s="1"/>
  <c r="BH2686" i="7" s="1"/>
  <c r="BF2687" i="7"/>
  <c r="BG2687" i="7" s="1"/>
  <c r="BH2687" i="7" s="1"/>
  <c r="BF2688" i="7"/>
  <c r="BG2688" i="7" s="1"/>
  <c r="BH2688" i="7" s="1"/>
  <c r="BF2689" i="7"/>
  <c r="BG2689" i="7" s="1"/>
  <c r="BH2689" i="7" s="1"/>
  <c r="BF2690" i="7"/>
  <c r="BG2690" i="7" s="1"/>
  <c r="BH2690" i="7" s="1"/>
  <c r="BF2691" i="7"/>
  <c r="BG2691" i="7" s="1"/>
  <c r="BH2691" i="7" s="1"/>
  <c r="BF2692" i="7"/>
  <c r="BG2692" i="7" s="1"/>
  <c r="BH2692" i="7" s="1"/>
  <c r="BF2693" i="7"/>
  <c r="BG2693" i="7" s="1"/>
  <c r="BH2693" i="7" s="1"/>
  <c r="BF2694" i="7"/>
  <c r="BG2694" i="7" s="1"/>
  <c r="BH2694" i="7" s="1"/>
  <c r="BF2695" i="7"/>
  <c r="BG2695" i="7" s="1"/>
  <c r="BH2695" i="7" s="1"/>
  <c r="BF2696" i="7"/>
  <c r="BG2696" i="7" s="1"/>
  <c r="BH2696" i="7" s="1"/>
  <c r="BF2697" i="7"/>
  <c r="BG2697" i="7" s="1"/>
  <c r="BH2697" i="7" s="1"/>
  <c r="BF2698" i="7"/>
  <c r="BG2698" i="7" s="1"/>
  <c r="BH2698" i="7" s="1"/>
  <c r="BF2699" i="7"/>
  <c r="BG2699" i="7" s="1"/>
  <c r="BH2699" i="7" s="1"/>
  <c r="BF2700" i="7"/>
  <c r="BG2700" i="7" s="1"/>
  <c r="BH2700" i="7" s="1"/>
  <c r="BF2701" i="7"/>
  <c r="BG2701" i="7" s="1"/>
  <c r="BH2701" i="7" s="1"/>
  <c r="BF2702" i="7"/>
  <c r="BG2702" i="7" s="1"/>
  <c r="BH2702" i="7" s="1"/>
  <c r="BF2703" i="7"/>
  <c r="BG2703" i="7" s="1"/>
  <c r="BH2703" i="7" s="1"/>
  <c r="BF2704" i="7"/>
  <c r="BG2704" i="7" s="1"/>
  <c r="BH2704" i="7" s="1"/>
  <c r="BF2705" i="7"/>
  <c r="BG2705" i="7" s="1"/>
  <c r="BH2705" i="7" s="1"/>
  <c r="BF2706" i="7"/>
  <c r="BG2706" i="7" s="1"/>
  <c r="BH2706" i="7" s="1"/>
  <c r="BF2707" i="7"/>
  <c r="BG2707" i="7" s="1"/>
  <c r="BH2707" i="7" s="1"/>
  <c r="BF2708" i="7"/>
  <c r="BG2708" i="7" s="1"/>
  <c r="BH2708" i="7" s="1"/>
  <c r="BF2709" i="7"/>
  <c r="BG2709" i="7" s="1"/>
  <c r="BH2709" i="7" s="1"/>
  <c r="BF2710" i="7"/>
  <c r="BG2710" i="7" s="1"/>
  <c r="BH2710" i="7" s="1"/>
  <c r="BF2711" i="7"/>
  <c r="BG2711" i="7" s="1"/>
  <c r="BH2711" i="7" s="1"/>
  <c r="BF2712" i="7"/>
  <c r="BG2712" i="7" s="1"/>
  <c r="BH2712" i="7" s="1"/>
  <c r="BF2713" i="7"/>
  <c r="BG2713" i="7" s="1"/>
  <c r="BH2713" i="7" s="1"/>
  <c r="BF2714" i="7"/>
  <c r="BG2714" i="7" s="1"/>
  <c r="BH2714" i="7" s="1"/>
  <c r="BF2715" i="7"/>
  <c r="BG2715" i="7" s="1"/>
  <c r="BH2715" i="7" s="1"/>
  <c r="BF2716" i="7"/>
  <c r="BG2716" i="7" s="1"/>
  <c r="BH2716" i="7" s="1"/>
  <c r="BF2717" i="7"/>
  <c r="BG2717" i="7" s="1"/>
  <c r="BH2717" i="7" s="1"/>
  <c r="BF2718" i="7"/>
  <c r="BG2718" i="7" s="1"/>
  <c r="BH2718" i="7" s="1"/>
  <c r="BF2719" i="7"/>
  <c r="BG2719" i="7" s="1"/>
  <c r="BH2719" i="7" s="1"/>
  <c r="BF2720" i="7"/>
  <c r="BG2720" i="7" s="1"/>
  <c r="BH2720" i="7" s="1"/>
  <c r="BF2721" i="7"/>
  <c r="BG2721" i="7" s="1"/>
  <c r="BH2721" i="7" s="1"/>
  <c r="BF2722" i="7"/>
  <c r="BG2722" i="7" s="1"/>
  <c r="BH2722" i="7" s="1"/>
  <c r="BF2723" i="7"/>
  <c r="BG2723" i="7" s="1"/>
  <c r="BH2723" i="7" s="1"/>
  <c r="BF2724" i="7"/>
  <c r="BG2724" i="7" s="1"/>
  <c r="BH2724" i="7" s="1"/>
  <c r="BF2725" i="7"/>
  <c r="BG2725" i="7" s="1"/>
  <c r="BH2725" i="7" s="1"/>
  <c r="BF2726" i="7"/>
  <c r="BG2726" i="7" s="1"/>
  <c r="BH2726" i="7" s="1"/>
  <c r="BF2727" i="7"/>
  <c r="BG2727" i="7" s="1"/>
  <c r="BH2727" i="7" s="1"/>
  <c r="BF2728" i="7"/>
  <c r="BG2728" i="7" s="1"/>
  <c r="BH2728" i="7" s="1"/>
  <c r="BF2729" i="7"/>
  <c r="BG2729" i="7" s="1"/>
  <c r="BH2729" i="7" s="1"/>
  <c r="BF2730" i="7"/>
  <c r="BG2730" i="7" s="1"/>
  <c r="BH2730" i="7" s="1"/>
  <c r="BF2731" i="7"/>
  <c r="BG2731" i="7" s="1"/>
  <c r="BH2731" i="7" s="1"/>
  <c r="BF2732" i="7"/>
  <c r="BG2732" i="7" s="1"/>
  <c r="BH2732" i="7" s="1"/>
  <c r="BF2733" i="7"/>
  <c r="BG2733" i="7" s="1"/>
  <c r="BH2733" i="7" s="1"/>
  <c r="BF2734" i="7"/>
  <c r="BG2734" i="7" s="1"/>
  <c r="BH2734" i="7" s="1"/>
  <c r="BF2735" i="7"/>
  <c r="BG2735" i="7" s="1"/>
  <c r="BH2735" i="7" s="1"/>
  <c r="BF2736" i="7"/>
  <c r="BG2736" i="7" s="1"/>
  <c r="BH2736" i="7" s="1"/>
  <c r="BF2737" i="7"/>
  <c r="BG2737" i="7" s="1"/>
  <c r="BH2737" i="7" s="1"/>
  <c r="BF2738" i="7"/>
  <c r="BG2738" i="7" s="1"/>
  <c r="BH2738" i="7" s="1"/>
  <c r="BF2739" i="7"/>
  <c r="BG2739" i="7" s="1"/>
  <c r="BH2739" i="7" s="1"/>
  <c r="BF2740" i="7"/>
  <c r="BG2740" i="7" s="1"/>
  <c r="BH2740" i="7" s="1"/>
  <c r="BF2741" i="7"/>
  <c r="BG2741" i="7" s="1"/>
  <c r="BH2741" i="7" s="1"/>
  <c r="BF2742" i="7"/>
  <c r="BG2742" i="7" s="1"/>
  <c r="BH2742" i="7" s="1"/>
  <c r="BF2743" i="7"/>
  <c r="BG2743" i="7" s="1"/>
  <c r="BH2743" i="7" s="1"/>
  <c r="BF2744" i="7"/>
  <c r="BG2744" i="7" s="1"/>
  <c r="BH2744" i="7" s="1"/>
  <c r="BF2745" i="7"/>
  <c r="BG2745" i="7" s="1"/>
  <c r="BH2745" i="7" s="1"/>
  <c r="BF2746" i="7"/>
  <c r="BG2746" i="7" s="1"/>
  <c r="BH2746" i="7" s="1"/>
  <c r="BF2747" i="7"/>
  <c r="BG2747" i="7" s="1"/>
  <c r="BH2747" i="7" s="1"/>
  <c r="BF2748" i="7"/>
  <c r="BG2748" i="7" s="1"/>
  <c r="BH2748" i="7" s="1"/>
  <c r="BF2749" i="7"/>
  <c r="BG2749" i="7" s="1"/>
  <c r="BH2749" i="7" s="1"/>
  <c r="BF2750" i="7"/>
  <c r="BG2750" i="7" s="1"/>
  <c r="BH2750" i="7" s="1"/>
  <c r="BF2751" i="7"/>
  <c r="BG2751" i="7" s="1"/>
  <c r="BH2751" i="7" s="1"/>
  <c r="BF2752" i="7"/>
  <c r="BG2752" i="7" s="1"/>
  <c r="BH2752" i="7" s="1"/>
  <c r="BF2753" i="7"/>
  <c r="BG2753" i="7" s="1"/>
  <c r="BH2753" i="7" s="1"/>
  <c r="BF2754" i="7"/>
  <c r="BG2754" i="7" s="1"/>
  <c r="BH2754" i="7" s="1"/>
  <c r="BF2755" i="7"/>
  <c r="BG2755" i="7" s="1"/>
  <c r="BH2755" i="7" s="1"/>
  <c r="BF2756" i="7"/>
  <c r="BG2756" i="7" s="1"/>
  <c r="BH2756" i="7" s="1"/>
  <c r="BF2757" i="7"/>
  <c r="BG2757" i="7" s="1"/>
  <c r="BH2757" i="7" s="1"/>
  <c r="BF2758" i="7"/>
  <c r="BG2758" i="7" s="1"/>
  <c r="BH2758" i="7" s="1"/>
  <c r="BF2759" i="7"/>
  <c r="BG2759" i="7" s="1"/>
  <c r="BH2759" i="7" s="1"/>
  <c r="BF2760" i="7"/>
  <c r="BG2760" i="7" s="1"/>
  <c r="BH2760" i="7" s="1"/>
  <c r="BF2761" i="7"/>
  <c r="BG2761" i="7" s="1"/>
  <c r="BH2761" i="7" s="1"/>
  <c r="BF2762" i="7"/>
  <c r="BG2762" i="7" s="1"/>
  <c r="BH2762" i="7" s="1"/>
  <c r="BF2763" i="7"/>
  <c r="BG2763" i="7" s="1"/>
  <c r="BH2763" i="7" s="1"/>
  <c r="BF2764" i="7"/>
  <c r="BG2764" i="7" s="1"/>
  <c r="BH2764" i="7" s="1"/>
  <c r="BF2765" i="7"/>
  <c r="BG2765" i="7" s="1"/>
  <c r="BH2765" i="7" s="1"/>
  <c r="BF2766" i="7"/>
  <c r="BG2766" i="7" s="1"/>
  <c r="BH2766" i="7" s="1"/>
  <c r="BF2767" i="7"/>
  <c r="BG2767" i="7" s="1"/>
  <c r="BH2767" i="7" s="1"/>
  <c r="BF2768" i="7"/>
  <c r="BG2768" i="7" s="1"/>
  <c r="BH2768" i="7" s="1"/>
  <c r="BF2769" i="7"/>
  <c r="BG2769" i="7" s="1"/>
  <c r="BH2769" i="7" s="1"/>
  <c r="BF2770" i="7"/>
  <c r="BG2770" i="7" s="1"/>
  <c r="BH2770" i="7" s="1"/>
  <c r="BF2771" i="7"/>
  <c r="BG2771" i="7" s="1"/>
  <c r="BH2771" i="7" s="1"/>
  <c r="BF2772" i="7"/>
  <c r="BG2772" i="7" s="1"/>
  <c r="BH2772" i="7" s="1"/>
  <c r="BF2773" i="7"/>
  <c r="BG2773" i="7" s="1"/>
  <c r="BH2773" i="7" s="1"/>
  <c r="BF2774" i="7"/>
  <c r="BG2774" i="7" s="1"/>
  <c r="BH2774" i="7" s="1"/>
  <c r="BF2775" i="7"/>
  <c r="BG2775" i="7" s="1"/>
  <c r="BH2775" i="7" s="1"/>
  <c r="BF2776" i="7"/>
  <c r="BG2776" i="7" s="1"/>
  <c r="BH2776" i="7" s="1"/>
  <c r="BF2777" i="7"/>
  <c r="BG2777" i="7" s="1"/>
  <c r="BH2777" i="7" s="1"/>
  <c r="BF2778" i="7"/>
  <c r="BG2778" i="7" s="1"/>
  <c r="BH2778" i="7" s="1"/>
  <c r="BF2779" i="7"/>
  <c r="BG2779" i="7" s="1"/>
  <c r="BH2779" i="7" s="1"/>
  <c r="BF2780" i="7"/>
  <c r="BG2780" i="7" s="1"/>
  <c r="BH2780" i="7" s="1"/>
  <c r="BF2781" i="7"/>
  <c r="BG2781" i="7" s="1"/>
  <c r="BH2781" i="7" s="1"/>
  <c r="BF2782" i="7"/>
  <c r="BG2782" i="7" s="1"/>
  <c r="BH2782" i="7" s="1"/>
  <c r="BF2783" i="7"/>
  <c r="BG2783" i="7" s="1"/>
  <c r="BH2783" i="7" s="1"/>
  <c r="BF2784" i="7"/>
  <c r="BG2784" i="7" s="1"/>
  <c r="BH2784" i="7" s="1"/>
  <c r="BF2785" i="7"/>
  <c r="BG2785" i="7" s="1"/>
  <c r="BH2785" i="7" s="1"/>
  <c r="BF2786" i="7"/>
  <c r="BG2786" i="7" s="1"/>
  <c r="BH2786" i="7" s="1"/>
  <c r="BF2787" i="7"/>
  <c r="BG2787" i="7" s="1"/>
  <c r="BH2787" i="7" s="1"/>
  <c r="BF2788" i="7"/>
  <c r="BG2788" i="7" s="1"/>
  <c r="BH2788" i="7" s="1"/>
  <c r="BF2789" i="7"/>
  <c r="BG2789" i="7" s="1"/>
  <c r="BH2789" i="7" s="1"/>
  <c r="BF2790" i="7"/>
  <c r="BG2790" i="7" s="1"/>
  <c r="BH2790" i="7" s="1"/>
  <c r="BF2791" i="7"/>
  <c r="BG2791" i="7" s="1"/>
  <c r="BH2791" i="7" s="1"/>
  <c r="BF2792" i="7"/>
  <c r="BG2792" i="7" s="1"/>
  <c r="BH2792" i="7" s="1"/>
  <c r="BF2793" i="7"/>
  <c r="BG2793" i="7" s="1"/>
  <c r="BH2793" i="7" s="1"/>
  <c r="BF2794" i="7"/>
  <c r="BG2794" i="7" s="1"/>
  <c r="BH2794" i="7" s="1"/>
  <c r="BF2795" i="7"/>
  <c r="BG2795" i="7" s="1"/>
  <c r="BH2795" i="7" s="1"/>
  <c r="BF2796" i="7"/>
  <c r="BG2796" i="7" s="1"/>
  <c r="BH2796" i="7" s="1"/>
  <c r="BF2797" i="7"/>
  <c r="BG2797" i="7" s="1"/>
  <c r="BH2797" i="7" s="1"/>
  <c r="BF2798" i="7"/>
  <c r="BG2798" i="7" s="1"/>
  <c r="BH2798" i="7" s="1"/>
  <c r="BF2799" i="7"/>
  <c r="BG2799" i="7" s="1"/>
  <c r="BH2799" i="7" s="1"/>
  <c r="BF2800" i="7"/>
  <c r="BG2800" i="7" s="1"/>
  <c r="BH2800" i="7" s="1"/>
  <c r="BF2801" i="7"/>
  <c r="BG2801" i="7" s="1"/>
  <c r="BH2801" i="7" s="1"/>
  <c r="BF2802" i="7"/>
  <c r="BG2802" i="7" s="1"/>
  <c r="BH2802" i="7" s="1"/>
  <c r="BF2803" i="7"/>
  <c r="BG2803" i="7" s="1"/>
  <c r="BH2803" i="7" s="1"/>
  <c r="BF2804" i="7"/>
  <c r="BG2804" i="7" s="1"/>
  <c r="BH2804" i="7" s="1"/>
  <c r="BF2805" i="7"/>
  <c r="BG2805" i="7" s="1"/>
  <c r="BH2805" i="7" s="1"/>
  <c r="BF2806" i="7"/>
  <c r="BG2806" i="7" s="1"/>
  <c r="BH2806" i="7" s="1"/>
  <c r="BF2807" i="7"/>
  <c r="BG2807" i="7" s="1"/>
  <c r="BH2807" i="7" s="1"/>
  <c r="BF2808" i="7"/>
  <c r="BG2808" i="7" s="1"/>
  <c r="BH2808" i="7" s="1"/>
  <c r="BF2809" i="7"/>
  <c r="BG2809" i="7" s="1"/>
  <c r="BH2809" i="7" s="1"/>
  <c r="BF2810" i="7"/>
  <c r="BG2810" i="7" s="1"/>
  <c r="BH2810" i="7" s="1"/>
  <c r="BF2811" i="7"/>
  <c r="BG2811" i="7" s="1"/>
  <c r="BH2811" i="7" s="1"/>
  <c r="BF2812" i="7"/>
  <c r="BG2812" i="7" s="1"/>
  <c r="BH2812" i="7" s="1"/>
  <c r="BF2813" i="7"/>
  <c r="BG2813" i="7" s="1"/>
  <c r="BH2813" i="7" s="1"/>
  <c r="BF2814" i="7"/>
  <c r="BG2814" i="7" s="1"/>
  <c r="BH2814" i="7" s="1"/>
  <c r="BF2815" i="7"/>
  <c r="BG2815" i="7" s="1"/>
  <c r="BH2815" i="7" s="1"/>
  <c r="BF2816" i="7"/>
  <c r="BG2816" i="7" s="1"/>
  <c r="BH2816" i="7" s="1"/>
  <c r="BF2817" i="7"/>
  <c r="BG2817" i="7" s="1"/>
  <c r="BH2817" i="7" s="1"/>
  <c r="BF2818" i="7"/>
  <c r="BG2818" i="7" s="1"/>
  <c r="BH2818" i="7" s="1"/>
  <c r="BF2819" i="7"/>
  <c r="BG2819" i="7" s="1"/>
  <c r="BH2819" i="7" s="1"/>
  <c r="BF2820" i="7"/>
  <c r="BG2820" i="7" s="1"/>
  <c r="BH2820" i="7" s="1"/>
  <c r="BF2821" i="7"/>
  <c r="BG2821" i="7" s="1"/>
  <c r="BH2821" i="7" s="1"/>
  <c r="BF2822" i="7"/>
  <c r="BG2822" i="7" s="1"/>
  <c r="BH2822" i="7" s="1"/>
  <c r="BF2823" i="7"/>
  <c r="BG2823" i="7" s="1"/>
  <c r="BH2823" i="7" s="1"/>
  <c r="BF2824" i="7"/>
  <c r="BG2824" i="7" s="1"/>
  <c r="BH2824" i="7" s="1"/>
  <c r="BF2825" i="7"/>
  <c r="BG2825" i="7" s="1"/>
  <c r="BH2825" i="7" s="1"/>
  <c r="BF2826" i="7"/>
  <c r="BG2826" i="7" s="1"/>
  <c r="BH2826" i="7" s="1"/>
  <c r="BF2827" i="7"/>
  <c r="BG2827" i="7" s="1"/>
  <c r="BH2827" i="7" s="1"/>
  <c r="BF2828" i="7"/>
  <c r="BG2828" i="7" s="1"/>
  <c r="BH2828" i="7" s="1"/>
  <c r="BF2829" i="7"/>
  <c r="BG2829" i="7" s="1"/>
  <c r="BH2829" i="7" s="1"/>
  <c r="BF2830" i="7"/>
  <c r="BG2830" i="7" s="1"/>
  <c r="BH2830" i="7" s="1"/>
  <c r="BF2831" i="7"/>
  <c r="BG2831" i="7" s="1"/>
  <c r="BH2831" i="7" s="1"/>
  <c r="BF2832" i="7"/>
  <c r="BG2832" i="7" s="1"/>
  <c r="BH2832" i="7" s="1"/>
  <c r="BF2833" i="7"/>
  <c r="BG2833" i="7" s="1"/>
  <c r="BH2833" i="7" s="1"/>
  <c r="BF2834" i="7"/>
  <c r="BG2834" i="7" s="1"/>
  <c r="BH2834" i="7" s="1"/>
  <c r="BF2835" i="7"/>
  <c r="BG2835" i="7" s="1"/>
  <c r="BH2835" i="7" s="1"/>
  <c r="BF2836" i="7"/>
  <c r="BG2836" i="7" s="1"/>
  <c r="BH2836" i="7" s="1"/>
  <c r="BF2837" i="7"/>
  <c r="BG2837" i="7" s="1"/>
  <c r="BH2837" i="7" s="1"/>
  <c r="BF2838" i="7"/>
  <c r="BG2838" i="7" s="1"/>
  <c r="BH2838" i="7" s="1"/>
  <c r="BF2839" i="7"/>
  <c r="BG2839" i="7" s="1"/>
  <c r="BH2839" i="7" s="1"/>
  <c r="BF2840" i="7"/>
  <c r="BG2840" i="7" s="1"/>
  <c r="BH2840" i="7" s="1"/>
  <c r="BF2841" i="7"/>
  <c r="BG2841" i="7" s="1"/>
  <c r="BH2841" i="7" s="1"/>
  <c r="BF2842" i="7"/>
  <c r="BG2842" i="7" s="1"/>
  <c r="BH2842" i="7" s="1"/>
  <c r="BF2843" i="7"/>
  <c r="BG2843" i="7" s="1"/>
  <c r="BH2843" i="7" s="1"/>
  <c r="BF2844" i="7"/>
  <c r="BG2844" i="7" s="1"/>
  <c r="BH2844" i="7" s="1"/>
  <c r="BF2845" i="7"/>
  <c r="BG2845" i="7" s="1"/>
  <c r="BH2845" i="7" s="1"/>
  <c r="BF2846" i="7"/>
  <c r="BG2846" i="7" s="1"/>
  <c r="BH2846" i="7" s="1"/>
  <c r="BF2847" i="7"/>
  <c r="BG2847" i="7" s="1"/>
  <c r="BH2847" i="7" s="1"/>
  <c r="BF2848" i="7"/>
  <c r="BG2848" i="7" s="1"/>
  <c r="BH2848" i="7" s="1"/>
  <c r="BF2849" i="7"/>
  <c r="BG2849" i="7" s="1"/>
  <c r="BH2849" i="7" s="1"/>
  <c r="BF2850" i="7"/>
  <c r="BG2850" i="7" s="1"/>
  <c r="BH2850" i="7" s="1"/>
  <c r="BF2851" i="7"/>
  <c r="BG2851" i="7" s="1"/>
  <c r="BH2851" i="7" s="1"/>
  <c r="BF2852" i="7"/>
  <c r="BG2852" i="7" s="1"/>
  <c r="BH2852" i="7" s="1"/>
  <c r="BF2853" i="7"/>
  <c r="BG2853" i="7" s="1"/>
  <c r="BH2853" i="7" s="1"/>
  <c r="BF2854" i="7"/>
  <c r="BG2854" i="7" s="1"/>
  <c r="BH2854" i="7" s="1"/>
  <c r="BF2855" i="7"/>
  <c r="BG2855" i="7" s="1"/>
  <c r="BH2855" i="7" s="1"/>
  <c r="BF2856" i="7"/>
  <c r="BG2856" i="7" s="1"/>
  <c r="BH2856" i="7" s="1"/>
  <c r="BF2857" i="7"/>
  <c r="BG2857" i="7" s="1"/>
  <c r="BH2857" i="7" s="1"/>
  <c r="BF2858" i="7"/>
  <c r="BG2858" i="7" s="1"/>
  <c r="BH2858" i="7" s="1"/>
  <c r="BF2859" i="7"/>
  <c r="BG2859" i="7" s="1"/>
  <c r="BH2859" i="7" s="1"/>
  <c r="BF2860" i="7"/>
  <c r="BG2860" i="7" s="1"/>
  <c r="BH2860" i="7" s="1"/>
  <c r="BF2861" i="7"/>
  <c r="BG2861" i="7" s="1"/>
  <c r="BH2861" i="7" s="1"/>
  <c r="BF2862" i="7"/>
  <c r="BG2862" i="7" s="1"/>
  <c r="BH2862" i="7" s="1"/>
  <c r="BF2863" i="7"/>
  <c r="BG2863" i="7" s="1"/>
  <c r="BH2863" i="7" s="1"/>
  <c r="BF2864" i="7"/>
  <c r="BG2864" i="7" s="1"/>
  <c r="BH2864" i="7" s="1"/>
  <c r="BF2865" i="7"/>
  <c r="BG2865" i="7" s="1"/>
  <c r="BH2865" i="7" s="1"/>
  <c r="BF2866" i="7"/>
  <c r="BG2866" i="7" s="1"/>
  <c r="BH2866" i="7" s="1"/>
  <c r="BF2867" i="7"/>
  <c r="BG2867" i="7" s="1"/>
  <c r="BH2867" i="7" s="1"/>
  <c r="BF2868" i="7"/>
  <c r="BG2868" i="7" s="1"/>
  <c r="BH2868" i="7" s="1"/>
  <c r="BF2869" i="7"/>
  <c r="BG2869" i="7" s="1"/>
  <c r="BH2869" i="7" s="1"/>
  <c r="BF2870" i="7"/>
  <c r="BG2870" i="7" s="1"/>
  <c r="BH2870" i="7" s="1"/>
  <c r="BF2871" i="7"/>
  <c r="BG2871" i="7" s="1"/>
  <c r="BH2871" i="7" s="1"/>
  <c r="BF2872" i="7"/>
  <c r="BG2872" i="7" s="1"/>
  <c r="BH2872" i="7" s="1"/>
  <c r="BF2873" i="7"/>
  <c r="BG2873" i="7" s="1"/>
  <c r="BH2873" i="7" s="1"/>
  <c r="BF2874" i="7"/>
  <c r="BG2874" i="7" s="1"/>
  <c r="BH2874" i="7" s="1"/>
  <c r="BF2875" i="7"/>
  <c r="BG2875" i="7" s="1"/>
  <c r="BH2875" i="7" s="1"/>
  <c r="BF2876" i="7"/>
  <c r="BG2876" i="7" s="1"/>
  <c r="BH2876" i="7" s="1"/>
  <c r="BF2877" i="7"/>
  <c r="BG2877" i="7" s="1"/>
  <c r="BH2877" i="7" s="1"/>
  <c r="BF2878" i="7"/>
  <c r="BG2878" i="7" s="1"/>
  <c r="BH2878" i="7" s="1"/>
  <c r="BF2879" i="7"/>
  <c r="BG2879" i="7" s="1"/>
  <c r="BH2879" i="7" s="1"/>
  <c r="BF2880" i="7"/>
  <c r="BG2880" i="7" s="1"/>
  <c r="BH2880" i="7" s="1"/>
  <c r="BF2881" i="7"/>
  <c r="BG2881" i="7" s="1"/>
  <c r="BH2881" i="7" s="1"/>
  <c r="BF2882" i="7"/>
  <c r="BG2882" i="7" s="1"/>
  <c r="BH2882" i="7" s="1"/>
  <c r="BF2883" i="7"/>
  <c r="BG2883" i="7" s="1"/>
  <c r="BH2883" i="7" s="1"/>
  <c r="BF2884" i="7"/>
  <c r="BG2884" i="7" s="1"/>
  <c r="BH2884" i="7" s="1"/>
  <c r="BF2885" i="7"/>
  <c r="BG2885" i="7" s="1"/>
  <c r="BH2885" i="7" s="1"/>
  <c r="BF2886" i="7"/>
  <c r="BG2886" i="7" s="1"/>
  <c r="BH2886" i="7" s="1"/>
  <c r="BF2887" i="7"/>
  <c r="BG2887" i="7" s="1"/>
  <c r="BH2887" i="7" s="1"/>
  <c r="BF2888" i="7"/>
  <c r="BG2888" i="7" s="1"/>
  <c r="BH2888" i="7" s="1"/>
  <c r="BF2889" i="7"/>
  <c r="BG2889" i="7" s="1"/>
  <c r="BH2889" i="7" s="1"/>
  <c r="BF2890" i="7"/>
  <c r="BG2890" i="7" s="1"/>
  <c r="BH2890" i="7" s="1"/>
  <c r="BF2891" i="7"/>
  <c r="BG2891" i="7" s="1"/>
  <c r="BH2891" i="7" s="1"/>
  <c r="BF2892" i="7"/>
  <c r="BG2892" i="7" s="1"/>
  <c r="BH2892" i="7" s="1"/>
  <c r="BF2893" i="7"/>
  <c r="BG2893" i="7" s="1"/>
  <c r="BH2893" i="7" s="1"/>
  <c r="BF2894" i="7"/>
  <c r="BG2894" i="7" s="1"/>
  <c r="BH2894" i="7" s="1"/>
  <c r="BF2895" i="7"/>
  <c r="BG2895" i="7" s="1"/>
  <c r="BH2895" i="7" s="1"/>
  <c r="BF2896" i="7"/>
  <c r="BG2896" i="7" s="1"/>
  <c r="BH2896" i="7" s="1"/>
  <c r="BF2897" i="7"/>
  <c r="BG2897" i="7" s="1"/>
  <c r="BH2897" i="7" s="1"/>
  <c r="BF2898" i="7"/>
  <c r="BG2898" i="7" s="1"/>
  <c r="BH2898" i="7" s="1"/>
  <c r="BF2899" i="7"/>
  <c r="BG2899" i="7" s="1"/>
  <c r="BH2899" i="7" s="1"/>
  <c r="BF2900" i="7"/>
  <c r="BG2900" i="7" s="1"/>
  <c r="BH2900" i="7" s="1"/>
  <c r="BF2901" i="7"/>
  <c r="BG2901" i="7" s="1"/>
  <c r="BH2901" i="7" s="1"/>
  <c r="BF2902" i="7"/>
  <c r="BG2902" i="7" s="1"/>
  <c r="BH2902" i="7" s="1"/>
  <c r="BF2903" i="7"/>
  <c r="BG2903" i="7" s="1"/>
  <c r="BH2903" i="7" s="1"/>
  <c r="BF2904" i="7"/>
  <c r="BG2904" i="7" s="1"/>
  <c r="BH2904" i="7" s="1"/>
  <c r="BF2905" i="7"/>
  <c r="BG2905" i="7" s="1"/>
  <c r="BH2905" i="7" s="1"/>
  <c r="BF2906" i="7"/>
  <c r="BG2906" i="7" s="1"/>
  <c r="BH2906" i="7" s="1"/>
  <c r="BF2907" i="7"/>
  <c r="BG2907" i="7" s="1"/>
  <c r="BH2907" i="7" s="1"/>
  <c r="BF2908" i="7"/>
  <c r="BG2908" i="7" s="1"/>
  <c r="BH2908" i="7" s="1"/>
  <c r="BF2909" i="7"/>
  <c r="BG2909" i="7" s="1"/>
  <c r="BH2909" i="7" s="1"/>
  <c r="BF2910" i="7"/>
  <c r="BG2910" i="7" s="1"/>
  <c r="BH2910" i="7" s="1"/>
  <c r="BF2911" i="7"/>
  <c r="BG2911" i="7" s="1"/>
  <c r="BH2911" i="7" s="1"/>
  <c r="BF2912" i="7"/>
  <c r="BG2912" i="7" s="1"/>
  <c r="BH2912" i="7" s="1"/>
  <c r="BF2913" i="7"/>
  <c r="BG2913" i="7" s="1"/>
  <c r="BH2913" i="7" s="1"/>
  <c r="BF2914" i="7"/>
  <c r="BG2914" i="7" s="1"/>
  <c r="BH2914" i="7" s="1"/>
  <c r="BF2915" i="7"/>
  <c r="BG2915" i="7" s="1"/>
  <c r="BH2915" i="7" s="1"/>
  <c r="BF2916" i="7"/>
  <c r="BG2916" i="7" s="1"/>
  <c r="BH2916" i="7" s="1"/>
  <c r="BF2917" i="7"/>
  <c r="BG2917" i="7" s="1"/>
  <c r="BH2917" i="7" s="1"/>
  <c r="BF2918" i="7"/>
  <c r="BG2918" i="7" s="1"/>
  <c r="BH2918" i="7" s="1"/>
  <c r="BF2919" i="7"/>
  <c r="BG2919" i="7" s="1"/>
  <c r="BH2919" i="7" s="1"/>
  <c r="BF2920" i="7"/>
  <c r="BG2920" i="7" s="1"/>
  <c r="BH2920" i="7" s="1"/>
  <c r="BF2921" i="7"/>
  <c r="BG2921" i="7" s="1"/>
  <c r="BH2921" i="7" s="1"/>
  <c r="BF2922" i="7"/>
  <c r="BG2922" i="7" s="1"/>
  <c r="BH2922" i="7" s="1"/>
  <c r="BF2923" i="7"/>
  <c r="BG2923" i="7" s="1"/>
  <c r="BH2923" i="7" s="1"/>
  <c r="BF2924" i="7"/>
  <c r="BG2924" i="7" s="1"/>
  <c r="BH2924" i="7" s="1"/>
  <c r="BF2925" i="7"/>
  <c r="BG2925" i="7" s="1"/>
  <c r="BH2925" i="7" s="1"/>
  <c r="BF2926" i="7"/>
  <c r="BG2926" i="7" s="1"/>
  <c r="BH2926" i="7" s="1"/>
  <c r="BF2927" i="7"/>
  <c r="BG2927" i="7" s="1"/>
  <c r="BH2927" i="7" s="1"/>
  <c r="BF2928" i="7"/>
  <c r="BG2928" i="7" s="1"/>
  <c r="BH2928" i="7" s="1"/>
  <c r="BF2929" i="7"/>
  <c r="BG2929" i="7" s="1"/>
  <c r="BH2929" i="7" s="1"/>
  <c r="BF2930" i="7"/>
  <c r="BG2930" i="7" s="1"/>
  <c r="BH2930" i="7" s="1"/>
  <c r="BF2931" i="7"/>
  <c r="BG2931" i="7" s="1"/>
  <c r="BH2931" i="7" s="1"/>
  <c r="BF2932" i="7"/>
  <c r="BG2932" i="7" s="1"/>
  <c r="BH2932" i="7" s="1"/>
  <c r="BF2933" i="7"/>
  <c r="BG2933" i="7" s="1"/>
  <c r="BH2933" i="7" s="1"/>
  <c r="BF2934" i="7"/>
  <c r="BG2934" i="7" s="1"/>
  <c r="BH2934" i="7" s="1"/>
  <c r="BF2935" i="7"/>
  <c r="BG2935" i="7" s="1"/>
  <c r="BH2935" i="7" s="1"/>
  <c r="BF2936" i="7"/>
  <c r="BG2936" i="7" s="1"/>
  <c r="BH2936" i="7" s="1"/>
  <c r="BF2937" i="7"/>
  <c r="BG2937" i="7" s="1"/>
  <c r="BH2937" i="7" s="1"/>
  <c r="BF2938" i="7"/>
  <c r="BG2938" i="7" s="1"/>
  <c r="BH2938" i="7" s="1"/>
  <c r="BF2939" i="7"/>
  <c r="BG2939" i="7" s="1"/>
  <c r="BH2939" i="7" s="1"/>
  <c r="BF2940" i="7"/>
  <c r="BG2940" i="7" s="1"/>
  <c r="BH2940" i="7" s="1"/>
  <c r="BF2941" i="7"/>
  <c r="BG2941" i="7" s="1"/>
  <c r="BH2941" i="7" s="1"/>
  <c r="BF2942" i="7"/>
  <c r="BG2942" i="7" s="1"/>
  <c r="BH2942" i="7" s="1"/>
  <c r="BF2943" i="7"/>
  <c r="BG2943" i="7" s="1"/>
  <c r="BH2943" i="7" s="1"/>
  <c r="BF2944" i="7"/>
  <c r="BG2944" i="7" s="1"/>
  <c r="BH2944" i="7" s="1"/>
  <c r="BF2945" i="7"/>
  <c r="BG2945" i="7" s="1"/>
  <c r="BH2945" i="7" s="1"/>
  <c r="BF2946" i="7"/>
  <c r="BG2946" i="7" s="1"/>
  <c r="BH2946" i="7" s="1"/>
  <c r="BF2947" i="7"/>
  <c r="BG2947" i="7" s="1"/>
  <c r="BH2947" i="7" s="1"/>
  <c r="BF2948" i="7"/>
  <c r="BG2948" i="7" s="1"/>
  <c r="BH2948" i="7" s="1"/>
  <c r="BF2949" i="7"/>
  <c r="BG2949" i="7" s="1"/>
  <c r="BH2949" i="7" s="1"/>
  <c r="BF2950" i="7"/>
  <c r="BG2950" i="7" s="1"/>
  <c r="BH2950" i="7" s="1"/>
  <c r="BF2951" i="7"/>
  <c r="BG2951" i="7" s="1"/>
  <c r="BH2951" i="7" s="1"/>
  <c r="BF2952" i="7"/>
  <c r="BG2952" i="7" s="1"/>
  <c r="BH2952" i="7" s="1"/>
  <c r="BF2953" i="7"/>
  <c r="BG2953" i="7" s="1"/>
  <c r="BH2953" i="7" s="1"/>
  <c r="BF2954" i="7"/>
  <c r="BG2954" i="7" s="1"/>
  <c r="BH2954" i="7" s="1"/>
  <c r="BF2955" i="7"/>
  <c r="BG2955" i="7" s="1"/>
  <c r="BH2955" i="7" s="1"/>
  <c r="BF2956" i="7"/>
  <c r="BG2956" i="7" s="1"/>
  <c r="BH2956" i="7" s="1"/>
  <c r="BF2957" i="7"/>
  <c r="BG2957" i="7" s="1"/>
  <c r="BH2957" i="7" s="1"/>
  <c r="BF2958" i="7"/>
  <c r="BG2958" i="7" s="1"/>
  <c r="BH2958" i="7" s="1"/>
  <c r="BF2959" i="7"/>
  <c r="BG2959" i="7" s="1"/>
  <c r="BH2959" i="7" s="1"/>
  <c r="BF2960" i="7"/>
  <c r="BG2960" i="7" s="1"/>
  <c r="BH2960" i="7" s="1"/>
  <c r="BF2961" i="7"/>
  <c r="BG2961" i="7" s="1"/>
  <c r="BH2961" i="7" s="1"/>
  <c r="BF2962" i="7"/>
  <c r="BG2962" i="7" s="1"/>
  <c r="BH2962" i="7" s="1"/>
  <c r="BF2963" i="7"/>
  <c r="BG2963" i="7" s="1"/>
  <c r="BH2963" i="7" s="1"/>
  <c r="BF2964" i="7"/>
  <c r="BG2964" i="7" s="1"/>
  <c r="BH2964" i="7" s="1"/>
  <c r="BF2965" i="7"/>
  <c r="BG2965" i="7" s="1"/>
  <c r="BH2965" i="7" s="1"/>
  <c r="BF2966" i="7"/>
  <c r="BG2966" i="7" s="1"/>
  <c r="BH2966" i="7" s="1"/>
  <c r="BF2967" i="7"/>
  <c r="BG2967" i="7" s="1"/>
  <c r="BH2967" i="7" s="1"/>
  <c r="BF2968" i="7"/>
  <c r="BG2968" i="7" s="1"/>
  <c r="BH2968" i="7" s="1"/>
  <c r="BF2969" i="7"/>
  <c r="BG2969" i="7" s="1"/>
  <c r="BH2969" i="7" s="1"/>
  <c r="BF2970" i="7"/>
  <c r="BG2970" i="7" s="1"/>
  <c r="BH2970" i="7" s="1"/>
  <c r="BF2971" i="7"/>
  <c r="BG2971" i="7" s="1"/>
  <c r="BH2971" i="7" s="1"/>
  <c r="BF2972" i="7"/>
  <c r="BG2972" i="7" s="1"/>
  <c r="BH2972" i="7" s="1"/>
  <c r="BF2973" i="7"/>
  <c r="BG2973" i="7" s="1"/>
  <c r="BH2973" i="7" s="1"/>
  <c r="BF2974" i="7"/>
  <c r="BG2974" i="7" s="1"/>
  <c r="BH2974" i="7" s="1"/>
  <c r="BF2975" i="7"/>
  <c r="BG2975" i="7" s="1"/>
  <c r="BH2975" i="7" s="1"/>
  <c r="BF2976" i="7"/>
  <c r="BG2976" i="7" s="1"/>
  <c r="BH2976" i="7" s="1"/>
  <c r="BF2977" i="7"/>
  <c r="BG2977" i="7" s="1"/>
  <c r="BH2977" i="7" s="1"/>
  <c r="BF2978" i="7"/>
  <c r="BG2978" i="7" s="1"/>
  <c r="BH2978" i="7" s="1"/>
  <c r="BF2979" i="7"/>
  <c r="BG2979" i="7" s="1"/>
  <c r="BH2979" i="7" s="1"/>
  <c r="BF2980" i="7"/>
  <c r="BG2980" i="7" s="1"/>
  <c r="BH2980" i="7" s="1"/>
  <c r="BF2981" i="7"/>
  <c r="BG2981" i="7" s="1"/>
  <c r="BH2981" i="7" s="1"/>
  <c r="BF2982" i="7"/>
  <c r="BG2982" i="7" s="1"/>
  <c r="BH2982" i="7" s="1"/>
  <c r="BF2983" i="7"/>
  <c r="BG2983" i="7" s="1"/>
  <c r="BH2983" i="7" s="1"/>
  <c r="BF2984" i="7"/>
  <c r="BG2984" i="7" s="1"/>
  <c r="BH2984" i="7" s="1"/>
  <c r="BF2985" i="7"/>
  <c r="BG2985" i="7" s="1"/>
  <c r="BH2985" i="7" s="1"/>
  <c r="BF2986" i="7"/>
  <c r="BG2986" i="7" s="1"/>
  <c r="BH2986" i="7" s="1"/>
  <c r="BF2987" i="7"/>
  <c r="BG2987" i="7" s="1"/>
  <c r="BH2987" i="7" s="1"/>
  <c r="BF2988" i="7"/>
  <c r="BG2988" i="7" s="1"/>
  <c r="BH2988" i="7" s="1"/>
  <c r="BF2989" i="7"/>
  <c r="BG2989" i="7" s="1"/>
  <c r="BH2989" i="7" s="1"/>
  <c r="BF2990" i="7"/>
  <c r="BG2990" i="7" s="1"/>
  <c r="BH2990" i="7" s="1"/>
  <c r="BF2991" i="7"/>
  <c r="BG2991" i="7" s="1"/>
  <c r="BH2991" i="7" s="1"/>
  <c r="BF2992" i="7"/>
  <c r="BG2992" i="7" s="1"/>
  <c r="BH2992" i="7" s="1"/>
  <c r="BF2993" i="7"/>
  <c r="BG2993" i="7" s="1"/>
  <c r="BH2993" i="7" s="1"/>
  <c r="BF2994" i="7"/>
  <c r="BG2994" i="7" s="1"/>
  <c r="BH2994" i="7" s="1"/>
  <c r="BF2995" i="7"/>
  <c r="BG2995" i="7" s="1"/>
  <c r="BH2995" i="7" s="1"/>
  <c r="BF2996" i="7"/>
  <c r="BG2996" i="7" s="1"/>
  <c r="BH2996" i="7" s="1"/>
  <c r="BF2997" i="7"/>
  <c r="BG2997" i="7" s="1"/>
  <c r="BH2997" i="7" s="1"/>
  <c r="BF2998" i="7"/>
  <c r="BG2998" i="7" s="1"/>
  <c r="BH2998" i="7" s="1"/>
  <c r="BF2999" i="7"/>
  <c r="BG2999" i="7" s="1"/>
  <c r="BH2999" i="7" s="1"/>
  <c r="BF3000" i="7"/>
  <c r="BG3000" i="7" s="1"/>
  <c r="BH3000" i="7" s="1"/>
  <c r="BF3001" i="7"/>
  <c r="BG3001" i="7" s="1"/>
  <c r="BH3001" i="7" s="1"/>
  <c r="BF3002" i="7"/>
  <c r="BG3002" i="7" s="1"/>
  <c r="BH3002" i="7" s="1"/>
  <c r="BF3003" i="7"/>
  <c r="BG3003" i="7" s="1"/>
  <c r="BH3003" i="7" s="1"/>
  <c r="BF3004" i="7"/>
  <c r="BG3004" i="7" s="1"/>
  <c r="BH3004" i="7" s="1"/>
  <c r="BF3005" i="7"/>
  <c r="BG3005" i="7" s="1"/>
  <c r="BH3005" i="7" s="1"/>
  <c r="BF3006" i="7"/>
  <c r="BG3006" i="7" s="1"/>
  <c r="BH3006" i="7" s="1"/>
  <c r="BF3007" i="7"/>
  <c r="BG3007" i="7" s="1"/>
  <c r="BH3007" i="7" s="1"/>
  <c r="BF3008" i="7"/>
  <c r="BG3008" i="7" s="1"/>
  <c r="BH3008" i="7" s="1"/>
  <c r="BF3009" i="7"/>
  <c r="BG3009" i="7" s="1"/>
  <c r="BH3009" i="7" s="1"/>
  <c r="BF3010" i="7"/>
  <c r="BG3010" i="7" s="1"/>
  <c r="BH3010" i="7" s="1"/>
  <c r="BF3011" i="7"/>
  <c r="BG3011" i="7" s="1"/>
  <c r="BH3011" i="7" s="1"/>
  <c r="BF3012" i="7"/>
  <c r="BG3012" i="7" s="1"/>
  <c r="BH3012" i="7" s="1"/>
  <c r="BF3013" i="7"/>
  <c r="BG3013" i="7" s="1"/>
  <c r="BH3013" i="7" s="1"/>
  <c r="BF3014" i="7"/>
  <c r="BG3014" i="7" s="1"/>
  <c r="BH3014" i="7" s="1"/>
  <c r="BF3015" i="7"/>
  <c r="BG3015" i="7" s="1"/>
  <c r="BH3015" i="7" s="1"/>
  <c r="BF3016" i="7"/>
  <c r="BG3016" i="7" s="1"/>
  <c r="BH3016" i="7" s="1"/>
  <c r="BF3017" i="7"/>
  <c r="BG3017" i="7" s="1"/>
  <c r="BH3017" i="7" s="1"/>
  <c r="BF3018" i="7"/>
  <c r="BG3018" i="7" s="1"/>
  <c r="BH3018" i="7" s="1"/>
  <c r="BF3019" i="7"/>
  <c r="BG3019" i="7" s="1"/>
  <c r="BH3019" i="7" s="1"/>
  <c r="BF3020" i="7"/>
  <c r="BG3020" i="7" s="1"/>
  <c r="BH3020" i="7" s="1"/>
  <c r="BF3021" i="7"/>
  <c r="BG3021" i="7" s="1"/>
  <c r="BH3021" i="7" s="1"/>
  <c r="BF3022" i="7"/>
  <c r="BG3022" i="7" s="1"/>
  <c r="BH3022" i="7" s="1"/>
  <c r="BF3023" i="7"/>
  <c r="BG3023" i="7" s="1"/>
  <c r="BH3023" i="7" s="1"/>
  <c r="BF3024" i="7"/>
  <c r="BG3024" i="7" s="1"/>
  <c r="BH3024" i="7" s="1"/>
  <c r="BF3025" i="7"/>
  <c r="BG3025" i="7" s="1"/>
  <c r="BH3025" i="7" s="1"/>
  <c r="BF3026" i="7"/>
  <c r="BG3026" i="7" s="1"/>
  <c r="BH3026" i="7" s="1"/>
  <c r="BF3027" i="7"/>
  <c r="BG3027" i="7" s="1"/>
  <c r="BH3027" i="7" s="1"/>
  <c r="BF3028" i="7"/>
  <c r="BG3028" i="7" s="1"/>
  <c r="BH3028" i="7" s="1"/>
  <c r="BF3029" i="7"/>
  <c r="BG3029" i="7" s="1"/>
  <c r="BH3029" i="7" s="1"/>
  <c r="BF3030" i="7"/>
  <c r="BG3030" i="7" s="1"/>
  <c r="BH3030" i="7" s="1"/>
  <c r="BF3031" i="7"/>
  <c r="BG3031" i="7" s="1"/>
  <c r="BH3031" i="7" s="1"/>
  <c r="BF3032" i="7"/>
  <c r="BG3032" i="7" s="1"/>
  <c r="BH3032" i="7" s="1"/>
  <c r="BF3033" i="7"/>
  <c r="BG3033" i="7" s="1"/>
  <c r="BH3033" i="7" s="1"/>
  <c r="BF3034" i="7"/>
  <c r="BG3034" i="7" s="1"/>
  <c r="BH3034" i="7" s="1"/>
  <c r="BF3035" i="7"/>
  <c r="BG3035" i="7" s="1"/>
  <c r="BH3035" i="7" s="1"/>
  <c r="BF3036" i="7"/>
  <c r="BG3036" i="7" s="1"/>
  <c r="BH3036" i="7" s="1"/>
  <c r="BF3037" i="7"/>
  <c r="BG3037" i="7" s="1"/>
  <c r="BH3037" i="7" s="1"/>
  <c r="BF3038" i="7"/>
  <c r="BG3038" i="7" s="1"/>
  <c r="BH3038" i="7" s="1"/>
  <c r="BF3039" i="7"/>
  <c r="BG3039" i="7" s="1"/>
  <c r="BH3039" i="7" s="1"/>
  <c r="BF3040" i="7"/>
  <c r="BG3040" i="7" s="1"/>
  <c r="BH3040" i="7" s="1"/>
  <c r="BF3041" i="7"/>
  <c r="BG3041" i="7" s="1"/>
  <c r="BH3041" i="7" s="1"/>
  <c r="BF3042" i="7"/>
  <c r="BG3042" i="7" s="1"/>
  <c r="BH3042" i="7" s="1"/>
  <c r="BF3043" i="7"/>
  <c r="BG3043" i="7" s="1"/>
  <c r="BH3043" i="7" s="1"/>
  <c r="BF3044" i="7"/>
  <c r="BG3044" i="7" s="1"/>
  <c r="BH3044" i="7" s="1"/>
  <c r="BF3045" i="7"/>
  <c r="BG3045" i="7" s="1"/>
  <c r="BH3045" i="7" s="1"/>
  <c r="BF3046" i="7"/>
  <c r="BG3046" i="7" s="1"/>
  <c r="BH3046" i="7" s="1"/>
  <c r="BF3047" i="7"/>
  <c r="BG3047" i="7" s="1"/>
  <c r="BH3047" i="7" s="1"/>
  <c r="BF3048" i="7"/>
  <c r="BG3048" i="7" s="1"/>
  <c r="BH3048" i="7" s="1"/>
  <c r="BF3049" i="7"/>
  <c r="BG3049" i="7" s="1"/>
  <c r="BH3049" i="7" s="1"/>
  <c r="BF3050" i="7"/>
  <c r="BG3050" i="7" s="1"/>
  <c r="BH3050" i="7" s="1"/>
  <c r="BF3051" i="7"/>
  <c r="BG3051" i="7" s="1"/>
  <c r="BH3051" i="7" s="1"/>
  <c r="BF3052" i="7"/>
  <c r="BG3052" i="7" s="1"/>
  <c r="BH3052" i="7" s="1"/>
  <c r="BF3053" i="7"/>
  <c r="BG3053" i="7" s="1"/>
  <c r="BH3053" i="7" s="1"/>
  <c r="BF3054" i="7"/>
  <c r="BG3054" i="7" s="1"/>
  <c r="BH3054" i="7" s="1"/>
  <c r="BF3055" i="7"/>
  <c r="BG3055" i="7" s="1"/>
  <c r="BH3055" i="7" s="1"/>
  <c r="BF3056" i="7"/>
  <c r="BG3056" i="7" s="1"/>
  <c r="BH3056" i="7" s="1"/>
  <c r="BF3057" i="7"/>
  <c r="BG3057" i="7" s="1"/>
  <c r="BH3057" i="7" s="1"/>
  <c r="BF3058" i="7"/>
  <c r="BG3058" i="7" s="1"/>
  <c r="BH3058" i="7" s="1"/>
  <c r="BF3059" i="7"/>
  <c r="BG3059" i="7" s="1"/>
  <c r="BH3059" i="7" s="1"/>
  <c r="BF3060" i="7"/>
  <c r="BG3060" i="7" s="1"/>
  <c r="BH3060" i="7" s="1"/>
  <c r="BF3061" i="7"/>
  <c r="BG3061" i="7" s="1"/>
  <c r="BH3061" i="7" s="1"/>
  <c r="BF3062" i="7"/>
  <c r="BG3062" i="7" s="1"/>
  <c r="BH3062" i="7" s="1"/>
  <c r="BF3063" i="7"/>
  <c r="BG3063" i="7" s="1"/>
  <c r="BH3063" i="7" s="1"/>
  <c r="BF3064" i="7"/>
  <c r="BG3064" i="7" s="1"/>
  <c r="BH3064" i="7" s="1"/>
  <c r="BF3065" i="7"/>
  <c r="BG3065" i="7" s="1"/>
  <c r="BH3065" i="7" s="1"/>
  <c r="BF3066" i="7"/>
  <c r="BG3066" i="7" s="1"/>
  <c r="BH3066" i="7" s="1"/>
  <c r="BF3067" i="7"/>
  <c r="BG3067" i="7" s="1"/>
  <c r="BH3067" i="7" s="1"/>
  <c r="BF3068" i="7"/>
  <c r="BG3068" i="7" s="1"/>
  <c r="BH3068" i="7" s="1"/>
  <c r="BF3069" i="7"/>
  <c r="BG3069" i="7" s="1"/>
  <c r="BH3069" i="7" s="1"/>
  <c r="BF3070" i="7"/>
  <c r="BG3070" i="7" s="1"/>
  <c r="BH3070" i="7" s="1"/>
  <c r="BF3071" i="7"/>
  <c r="BG3071" i="7" s="1"/>
  <c r="BH3071" i="7" s="1"/>
  <c r="BF3072" i="7"/>
  <c r="BG3072" i="7" s="1"/>
  <c r="BH3072" i="7" s="1"/>
  <c r="BF3073" i="7"/>
  <c r="BG3073" i="7" s="1"/>
  <c r="BH3073" i="7" s="1"/>
  <c r="BF3074" i="7"/>
  <c r="BG3074" i="7" s="1"/>
  <c r="BH3074" i="7" s="1"/>
  <c r="BF3075" i="7"/>
  <c r="BG3075" i="7" s="1"/>
  <c r="BH3075" i="7" s="1"/>
  <c r="BF3076" i="7"/>
  <c r="BG3076" i="7" s="1"/>
  <c r="BH3076" i="7" s="1"/>
  <c r="BF3077" i="7"/>
  <c r="BG3077" i="7" s="1"/>
  <c r="BH3077" i="7" s="1"/>
  <c r="BF3078" i="7"/>
  <c r="BG3078" i="7" s="1"/>
  <c r="BH3078" i="7" s="1"/>
  <c r="BF3079" i="7"/>
  <c r="BG3079" i="7" s="1"/>
  <c r="BH3079" i="7" s="1"/>
  <c r="BF3080" i="7"/>
  <c r="BG3080" i="7" s="1"/>
  <c r="BH3080" i="7" s="1"/>
  <c r="BF3081" i="7"/>
  <c r="BG3081" i="7" s="1"/>
  <c r="BH3081" i="7" s="1"/>
  <c r="BF3082" i="7"/>
  <c r="BG3082" i="7" s="1"/>
  <c r="BH3082" i="7" s="1"/>
  <c r="BF3083" i="7"/>
  <c r="BG3083" i="7" s="1"/>
  <c r="BH3083" i="7" s="1"/>
  <c r="BF3084" i="7"/>
  <c r="BG3084" i="7" s="1"/>
  <c r="BH3084" i="7" s="1"/>
  <c r="BF3085" i="7"/>
  <c r="BG3085" i="7" s="1"/>
  <c r="BH3085" i="7" s="1"/>
  <c r="BF3086" i="7"/>
  <c r="BG3086" i="7" s="1"/>
  <c r="BH3086" i="7" s="1"/>
  <c r="BF3087" i="7"/>
  <c r="BG3087" i="7" s="1"/>
  <c r="BH3087" i="7" s="1"/>
  <c r="BF3088" i="7"/>
  <c r="BG3088" i="7" s="1"/>
  <c r="BH3088" i="7" s="1"/>
  <c r="BF3089" i="7"/>
  <c r="BG3089" i="7" s="1"/>
  <c r="BH3089" i="7" s="1"/>
  <c r="BF3090" i="7"/>
  <c r="BG3090" i="7" s="1"/>
  <c r="BH3090" i="7" s="1"/>
  <c r="BF3091" i="7"/>
  <c r="BG3091" i="7" s="1"/>
  <c r="BH3091" i="7" s="1"/>
  <c r="BF3092" i="7"/>
  <c r="BG3092" i="7" s="1"/>
  <c r="BH3092" i="7" s="1"/>
  <c r="BF3093" i="7"/>
  <c r="BG3093" i="7" s="1"/>
  <c r="BH3093" i="7" s="1"/>
  <c r="BF3094" i="7"/>
  <c r="BG3094" i="7" s="1"/>
  <c r="BH3094" i="7" s="1"/>
  <c r="BF3095" i="7"/>
  <c r="BG3095" i="7" s="1"/>
  <c r="BH3095" i="7" s="1"/>
  <c r="BF3096" i="7"/>
  <c r="BG3096" i="7" s="1"/>
  <c r="BH3096" i="7" s="1"/>
  <c r="BF3097" i="7"/>
  <c r="BG3097" i="7" s="1"/>
  <c r="BH3097" i="7" s="1"/>
  <c r="BF3098" i="7"/>
  <c r="BG3098" i="7" s="1"/>
  <c r="BH3098" i="7" s="1"/>
  <c r="BF3099" i="7"/>
  <c r="BG3099" i="7" s="1"/>
  <c r="BH3099" i="7" s="1"/>
  <c r="BF3100" i="7"/>
  <c r="BG3100" i="7" s="1"/>
  <c r="BH3100" i="7" s="1"/>
  <c r="BF3101" i="7"/>
  <c r="BG3101" i="7" s="1"/>
  <c r="BH3101" i="7" s="1"/>
  <c r="BF3102" i="7"/>
  <c r="BG3102" i="7" s="1"/>
  <c r="BH3102" i="7" s="1"/>
  <c r="BF3103" i="7"/>
  <c r="BG3103" i="7" s="1"/>
  <c r="BH3103" i="7" s="1"/>
  <c r="BF3104" i="7"/>
  <c r="BG3104" i="7" s="1"/>
  <c r="BH3104" i="7" s="1"/>
  <c r="BF3105" i="7"/>
  <c r="BG3105" i="7" s="1"/>
  <c r="BH3105" i="7" s="1"/>
  <c r="BF3106" i="7"/>
  <c r="BG3106" i="7" s="1"/>
  <c r="BH3106" i="7" s="1"/>
  <c r="BF3107" i="7"/>
  <c r="BG3107" i="7" s="1"/>
  <c r="BH3107" i="7" s="1"/>
  <c r="BF3108" i="7"/>
  <c r="BG3108" i="7" s="1"/>
  <c r="BH3108" i="7" s="1"/>
  <c r="BF3109" i="7"/>
  <c r="BG3109" i="7" s="1"/>
  <c r="BH3109" i="7" s="1"/>
  <c r="BF3110" i="7"/>
  <c r="BG3110" i="7" s="1"/>
  <c r="BH3110" i="7" s="1"/>
  <c r="BF3111" i="7"/>
  <c r="BG3111" i="7" s="1"/>
  <c r="BH3111" i="7" s="1"/>
  <c r="BF3112" i="7"/>
  <c r="BG3112" i="7" s="1"/>
  <c r="BH3112" i="7" s="1"/>
  <c r="BF3113" i="7"/>
  <c r="BG3113" i="7" s="1"/>
  <c r="BH3113" i="7" s="1"/>
  <c r="BF3114" i="7"/>
  <c r="BG3114" i="7" s="1"/>
  <c r="BH3114" i="7" s="1"/>
  <c r="BF3115" i="7"/>
  <c r="BG3115" i="7" s="1"/>
  <c r="BH3115" i="7" s="1"/>
  <c r="BF3116" i="7"/>
  <c r="BG3116" i="7" s="1"/>
  <c r="BH3116" i="7" s="1"/>
  <c r="BF3117" i="7"/>
  <c r="BG3117" i="7" s="1"/>
  <c r="BH3117" i="7" s="1"/>
  <c r="BF3118" i="7"/>
  <c r="BG3118" i="7" s="1"/>
  <c r="BH3118" i="7" s="1"/>
  <c r="BF3119" i="7"/>
  <c r="BG3119" i="7" s="1"/>
  <c r="BH3119" i="7" s="1"/>
  <c r="BF3120" i="7"/>
  <c r="BG3120" i="7" s="1"/>
  <c r="BH3120" i="7" s="1"/>
  <c r="BF3121" i="7"/>
  <c r="BG3121" i="7" s="1"/>
  <c r="BH3121" i="7" s="1"/>
  <c r="BF3122" i="7"/>
  <c r="BG3122" i="7" s="1"/>
  <c r="BH3122" i="7" s="1"/>
  <c r="BF3123" i="7"/>
  <c r="BG3123" i="7" s="1"/>
  <c r="BH3123" i="7" s="1"/>
  <c r="BF3124" i="7"/>
  <c r="BG3124" i="7" s="1"/>
  <c r="BH3124" i="7" s="1"/>
  <c r="BF3125" i="7"/>
  <c r="BG3125" i="7" s="1"/>
  <c r="BH3125" i="7" s="1"/>
  <c r="BF3126" i="7"/>
  <c r="BG3126" i="7" s="1"/>
  <c r="BH3126" i="7" s="1"/>
  <c r="BF3127" i="7"/>
  <c r="BG3127" i="7" s="1"/>
  <c r="BH3127" i="7" s="1"/>
  <c r="BF3128" i="7"/>
  <c r="BG3128" i="7" s="1"/>
  <c r="BH3128" i="7" s="1"/>
  <c r="BF3129" i="7"/>
  <c r="BG3129" i="7" s="1"/>
  <c r="BH3129" i="7" s="1"/>
  <c r="BF3130" i="7"/>
  <c r="BG3130" i="7" s="1"/>
  <c r="BH3130" i="7" s="1"/>
  <c r="BF3131" i="7"/>
  <c r="BG3131" i="7" s="1"/>
  <c r="BH3131" i="7" s="1"/>
  <c r="BF3132" i="7"/>
  <c r="BG3132" i="7" s="1"/>
  <c r="BH3132" i="7" s="1"/>
  <c r="BF3133" i="7"/>
  <c r="BG3133" i="7" s="1"/>
  <c r="BH3133" i="7" s="1"/>
  <c r="BF3134" i="7"/>
  <c r="BG3134" i="7" s="1"/>
  <c r="BH3134" i="7" s="1"/>
  <c r="BF3135" i="7"/>
  <c r="BG3135" i="7" s="1"/>
  <c r="BH3135" i="7" s="1"/>
  <c r="BF3136" i="7"/>
  <c r="BG3136" i="7" s="1"/>
  <c r="BH3136" i="7" s="1"/>
  <c r="BF3137" i="7"/>
  <c r="BG3137" i="7" s="1"/>
  <c r="BH3137" i="7" s="1"/>
  <c r="BF3138" i="7"/>
  <c r="BG3138" i="7" s="1"/>
  <c r="BH3138" i="7" s="1"/>
  <c r="BF3139" i="7"/>
  <c r="BG3139" i="7" s="1"/>
  <c r="BH3139" i="7" s="1"/>
  <c r="BF3140" i="7"/>
  <c r="BG3140" i="7" s="1"/>
  <c r="BH3140" i="7" s="1"/>
  <c r="BF3141" i="7"/>
  <c r="BG3141" i="7" s="1"/>
  <c r="BH3141" i="7" s="1"/>
  <c r="BF3142" i="7"/>
  <c r="BG3142" i="7" s="1"/>
  <c r="BH3142" i="7" s="1"/>
  <c r="BF3143" i="7"/>
  <c r="BG3143" i="7" s="1"/>
  <c r="BH3143" i="7" s="1"/>
  <c r="BF3144" i="7"/>
  <c r="BG3144" i="7" s="1"/>
  <c r="BH3144" i="7" s="1"/>
  <c r="BF3145" i="7"/>
  <c r="BG3145" i="7" s="1"/>
  <c r="BH3145" i="7" s="1"/>
  <c r="BF3146" i="7"/>
  <c r="BG3146" i="7" s="1"/>
  <c r="BH3146" i="7" s="1"/>
  <c r="BF3147" i="7"/>
  <c r="BG3147" i="7" s="1"/>
  <c r="BH3147" i="7" s="1"/>
  <c r="BF3148" i="7"/>
  <c r="BG3148" i="7" s="1"/>
  <c r="BH3148" i="7" s="1"/>
  <c r="BF3149" i="7"/>
  <c r="BG3149" i="7" s="1"/>
  <c r="BH3149" i="7" s="1"/>
  <c r="BF3150" i="7"/>
  <c r="BG3150" i="7" s="1"/>
  <c r="BH3150" i="7" s="1"/>
  <c r="BF3151" i="7"/>
  <c r="BG3151" i="7" s="1"/>
  <c r="BH3151" i="7" s="1"/>
  <c r="BF3152" i="7"/>
  <c r="BG3152" i="7" s="1"/>
  <c r="BH3152" i="7" s="1"/>
  <c r="BF3153" i="7"/>
  <c r="BG3153" i="7" s="1"/>
  <c r="BH3153" i="7" s="1"/>
  <c r="BF3154" i="7"/>
  <c r="BG3154" i="7" s="1"/>
  <c r="BH3154" i="7" s="1"/>
  <c r="BF3155" i="7"/>
  <c r="BG3155" i="7" s="1"/>
  <c r="BH3155" i="7" s="1"/>
  <c r="BF3156" i="7"/>
  <c r="BG3156" i="7" s="1"/>
  <c r="BH3156" i="7" s="1"/>
  <c r="BF3157" i="7"/>
  <c r="BG3157" i="7" s="1"/>
  <c r="BH3157" i="7" s="1"/>
  <c r="BF3158" i="7"/>
  <c r="BG3158" i="7" s="1"/>
  <c r="BH3158" i="7" s="1"/>
  <c r="BF3159" i="7"/>
  <c r="BG3159" i="7" s="1"/>
  <c r="BH3159" i="7" s="1"/>
  <c r="BF3160" i="7"/>
  <c r="BG3160" i="7" s="1"/>
  <c r="BH3160" i="7" s="1"/>
  <c r="BF3161" i="7"/>
  <c r="BG3161" i="7" s="1"/>
  <c r="BH3161" i="7" s="1"/>
  <c r="BF3162" i="7"/>
  <c r="BG3162" i="7" s="1"/>
  <c r="BH3162" i="7" s="1"/>
  <c r="BF3163" i="7"/>
  <c r="BG3163" i="7" s="1"/>
  <c r="BH3163" i="7" s="1"/>
  <c r="BF3164" i="7"/>
  <c r="BG3164" i="7" s="1"/>
  <c r="BH3164" i="7" s="1"/>
  <c r="BF3165" i="7"/>
  <c r="BG3165" i="7" s="1"/>
  <c r="BH3165" i="7" s="1"/>
  <c r="BF3166" i="7"/>
  <c r="BG3166" i="7" s="1"/>
  <c r="BH3166" i="7" s="1"/>
  <c r="BF3167" i="7"/>
  <c r="BG3167" i="7" s="1"/>
  <c r="BH3167" i="7" s="1"/>
  <c r="BF3168" i="7"/>
  <c r="BG3168" i="7" s="1"/>
  <c r="BH3168" i="7" s="1"/>
  <c r="BF3169" i="7"/>
  <c r="BG3169" i="7" s="1"/>
  <c r="BH3169" i="7" s="1"/>
  <c r="BF3170" i="7"/>
  <c r="BG3170" i="7" s="1"/>
  <c r="BH3170" i="7" s="1"/>
  <c r="BF3171" i="7"/>
  <c r="BG3171" i="7" s="1"/>
  <c r="BH3171" i="7" s="1"/>
  <c r="BF3172" i="7"/>
  <c r="BG3172" i="7" s="1"/>
  <c r="BH3172" i="7" s="1"/>
  <c r="BF3173" i="7"/>
  <c r="BG3173" i="7" s="1"/>
  <c r="BH3173" i="7" s="1"/>
  <c r="BF3174" i="7"/>
  <c r="BG3174" i="7" s="1"/>
  <c r="BH3174" i="7" s="1"/>
  <c r="BF3175" i="7"/>
  <c r="BG3175" i="7" s="1"/>
  <c r="BH3175" i="7" s="1"/>
  <c r="BF3176" i="7"/>
  <c r="BG3176" i="7" s="1"/>
  <c r="BH3176" i="7" s="1"/>
  <c r="BF3177" i="7"/>
  <c r="BG3177" i="7" s="1"/>
  <c r="BH3177" i="7" s="1"/>
  <c r="BF3178" i="7"/>
  <c r="BG3178" i="7" s="1"/>
  <c r="BH3178" i="7" s="1"/>
  <c r="BF3179" i="7"/>
  <c r="BG3179" i="7" s="1"/>
  <c r="BH3179" i="7" s="1"/>
  <c r="BF3180" i="7"/>
  <c r="BG3180" i="7" s="1"/>
  <c r="BH3180" i="7" s="1"/>
  <c r="BF3181" i="7"/>
  <c r="BG3181" i="7" s="1"/>
  <c r="BH3181" i="7" s="1"/>
  <c r="BF3182" i="7"/>
  <c r="BG3182" i="7" s="1"/>
  <c r="BH3182" i="7" s="1"/>
  <c r="BF3183" i="7"/>
  <c r="BG3183" i="7" s="1"/>
  <c r="BH3183" i="7" s="1"/>
  <c r="BF3184" i="7"/>
  <c r="BG3184" i="7" s="1"/>
  <c r="BH3184" i="7" s="1"/>
  <c r="BF3185" i="7"/>
  <c r="BG3185" i="7" s="1"/>
  <c r="BH3185" i="7" s="1"/>
  <c r="BF3186" i="7"/>
  <c r="BG3186" i="7" s="1"/>
  <c r="BH3186" i="7" s="1"/>
  <c r="BF3187" i="7"/>
  <c r="BG3187" i="7" s="1"/>
  <c r="BH3187" i="7" s="1"/>
  <c r="BF3188" i="7"/>
  <c r="BG3188" i="7" s="1"/>
  <c r="BH3188" i="7" s="1"/>
  <c r="BF3189" i="7"/>
  <c r="BG3189" i="7" s="1"/>
  <c r="BH3189" i="7" s="1"/>
  <c r="BF3190" i="7"/>
  <c r="BG3190" i="7" s="1"/>
  <c r="BH3190" i="7" s="1"/>
  <c r="BF3191" i="7"/>
  <c r="BG3191" i="7" s="1"/>
  <c r="BH3191" i="7" s="1"/>
  <c r="BF3192" i="7"/>
  <c r="BG3192" i="7" s="1"/>
  <c r="BH3192" i="7" s="1"/>
  <c r="BF3193" i="7"/>
  <c r="BG3193" i="7" s="1"/>
  <c r="BH3193" i="7" s="1"/>
  <c r="BF3194" i="7"/>
  <c r="BG3194" i="7" s="1"/>
  <c r="BH3194" i="7" s="1"/>
  <c r="BF3195" i="7"/>
  <c r="BG3195" i="7" s="1"/>
  <c r="BH3195" i="7" s="1"/>
  <c r="BF3196" i="7"/>
  <c r="BG3196" i="7" s="1"/>
  <c r="BH3196" i="7" s="1"/>
  <c r="BF3197" i="7"/>
  <c r="BG3197" i="7" s="1"/>
  <c r="BH3197" i="7" s="1"/>
  <c r="BF3198" i="7"/>
  <c r="BG3198" i="7" s="1"/>
  <c r="BH3198" i="7" s="1"/>
  <c r="BF3199" i="7"/>
  <c r="BG3199" i="7" s="1"/>
  <c r="BH3199" i="7" s="1"/>
  <c r="BF3200" i="7"/>
  <c r="BG3200" i="7" s="1"/>
  <c r="BH3200" i="7" s="1"/>
  <c r="BF3201" i="7"/>
  <c r="BG3201" i="7" s="1"/>
  <c r="BH3201" i="7" s="1"/>
  <c r="BF3202" i="7"/>
  <c r="BG3202" i="7" s="1"/>
  <c r="BH3202" i="7" s="1"/>
  <c r="BF3203" i="7"/>
  <c r="BG3203" i="7" s="1"/>
  <c r="BH3203" i="7" s="1"/>
  <c r="BF3204" i="7"/>
  <c r="BG3204" i="7" s="1"/>
  <c r="BH3204" i="7" s="1"/>
  <c r="BF3205" i="7"/>
  <c r="BG3205" i="7" s="1"/>
  <c r="BH3205" i="7" s="1"/>
  <c r="BF3206" i="7"/>
  <c r="BG3206" i="7" s="1"/>
  <c r="BH3206" i="7" s="1"/>
  <c r="BF3207" i="7"/>
  <c r="BG3207" i="7" s="1"/>
  <c r="BH3207" i="7" s="1"/>
  <c r="BF3208" i="7"/>
  <c r="BG3208" i="7" s="1"/>
  <c r="BH3208" i="7" s="1"/>
  <c r="BF3209" i="7"/>
  <c r="BG3209" i="7" s="1"/>
  <c r="BH3209" i="7" s="1"/>
  <c r="BF3210" i="7"/>
  <c r="BG3210" i="7" s="1"/>
  <c r="BH3210" i="7" s="1"/>
  <c r="BF3211" i="7"/>
  <c r="BG3211" i="7" s="1"/>
  <c r="BH3211" i="7" s="1"/>
  <c r="BF3212" i="7"/>
  <c r="BG3212" i="7" s="1"/>
  <c r="BH3212" i="7" s="1"/>
  <c r="BF3213" i="7"/>
  <c r="BG3213" i="7" s="1"/>
  <c r="BH3213" i="7" s="1"/>
  <c r="BF3214" i="7"/>
  <c r="BG3214" i="7" s="1"/>
  <c r="BH3214" i="7" s="1"/>
  <c r="BF3215" i="7"/>
  <c r="BG3215" i="7" s="1"/>
  <c r="BH3215" i="7" s="1"/>
  <c r="BF3216" i="7"/>
  <c r="BG3216" i="7" s="1"/>
  <c r="BH3216" i="7" s="1"/>
  <c r="BF3217" i="7"/>
  <c r="BG3217" i="7" s="1"/>
  <c r="BH3217" i="7" s="1"/>
  <c r="BF3218" i="7"/>
  <c r="BG3218" i="7" s="1"/>
  <c r="BH3218" i="7" s="1"/>
  <c r="BF3219" i="7"/>
  <c r="BG3219" i="7" s="1"/>
  <c r="BH3219" i="7" s="1"/>
  <c r="BF3220" i="7"/>
  <c r="BG3220" i="7" s="1"/>
  <c r="BH3220" i="7" s="1"/>
  <c r="BF3221" i="7"/>
  <c r="BG3221" i="7" s="1"/>
  <c r="BH3221" i="7" s="1"/>
  <c r="BF3222" i="7"/>
  <c r="BG3222" i="7" s="1"/>
  <c r="BH3222" i="7" s="1"/>
  <c r="BF3223" i="7"/>
  <c r="BG3223" i="7" s="1"/>
  <c r="BH3223" i="7" s="1"/>
  <c r="BF3224" i="7"/>
  <c r="BG3224" i="7" s="1"/>
  <c r="BH3224" i="7" s="1"/>
  <c r="BF3225" i="7"/>
  <c r="BG3225" i="7" s="1"/>
  <c r="BH3225" i="7" s="1"/>
  <c r="BF3226" i="7"/>
  <c r="BG3226" i="7" s="1"/>
  <c r="BH3226" i="7" s="1"/>
  <c r="BF3227" i="7"/>
  <c r="BG3227" i="7" s="1"/>
  <c r="BH3227" i="7" s="1"/>
  <c r="BF3228" i="7"/>
  <c r="BG3228" i="7" s="1"/>
  <c r="BH3228" i="7" s="1"/>
  <c r="BF3229" i="7"/>
  <c r="BG3229" i="7" s="1"/>
  <c r="BH3229" i="7" s="1"/>
  <c r="BF3230" i="7"/>
  <c r="BG3230" i="7" s="1"/>
  <c r="BH3230" i="7" s="1"/>
  <c r="BF3231" i="7"/>
  <c r="BG3231" i="7" s="1"/>
  <c r="BH3231" i="7" s="1"/>
  <c r="BF3232" i="7"/>
  <c r="BG3232" i="7" s="1"/>
  <c r="BH3232" i="7" s="1"/>
  <c r="BF3233" i="7"/>
  <c r="BG3233" i="7" s="1"/>
  <c r="BH3233" i="7" s="1"/>
  <c r="BF3234" i="7"/>
  <c r="BG3234" i="7" s="1"/>
  <c r="BH3234" i="7" s="1"/>
  <c r="BF3235" i="7"/>
  <c r="BG3235" i="7" s="1"/>
  <c r="BH3235" i="7" s="1"/>
  <c r="BF3236" i="7"/>
  <c r="BG3236" i="7" s="1"/>
  <c r="BH3236" i="7" s="1"/>
  <c r="BF3237" i="7"/>
  <c r="BG3237" i="7" s="1"/>
  <c r="BH3237" i="7" s="1"/>
  <c r="BF3238" i="7"/>
  <c r="BG3238" i="7" s="1"/>
  <c r="BH3238" i="7" s="1"/>
  <c r="BF3239" i="7"/>
  <c r="BG3239" i="7" s="1"/>
  <c r="BH3239" i="7" s="1"/>
  <c r="BF3240" i="7"/>
  <c r="BG3240" i="7" s="1"/>
  <c r="BH3240" i="7" s="1"/>
  <c r="BF3241" i="7"/>
  <c r="BG3241" i="7" s="1"/>
  <c r="BH3241" i="7" s="1"/>
  <c r="BF3242" i="7"/>
  <c r="BG3242" i="7" s="1"/>
  <c r="BH3242" i="7" s="1"/>
  <c r="BF3243" i="7"/>
  <c r="BG3243" i="7" s="1"/>
  <c r="BH3243" i="7" s="1"/>
  <c r="BF3244" i="7"/>
  <c r="BG3244" i="7" s="1"/>
  <c r="BH3244" i="7" s="1"/>
  <c r="BF3245" i="7"/>
  <c r="BG3245" i="7" s="1"/>
  <c r="BH3245" i="7" s="1"/>
  <c r="BF3246" i="7"/>
  <c r="BG3246" i="7" s="1"/>
  <c r="BH3246" i="7" s="1"/>
  <c r="BF3247" i="7"/>
  <c r="BG3247" i="7" s="1"/>
  <c r="BH3247" i="7" s="1"/>
  <c r="BF3248" i="7"/>
  <c r="BG3248" i="7" s="1"/>
  <c r="BH3248" i="7" s="1"/>
  <c r="BF3249" i="7"/>
  <c r="BG3249" i="7" s="1"/>
  <c r="BH3249" i="7" s="1"/>
  <c r="BF3250" i="7"/>
  <c r="BG3250" i="7" s="1"/>
  <c r="BH3250" i="7" s="1"/>
  <c r="BF3251" i="7"/>
  <c r="BG3251" i="7" s="1"/>
  <c r="BH3251" i="7" s="1"/>
  <c r="BF3252" i="7"/>
  <c r="BG3252" i="7" s="1"/>
  <c r="BH3252" i="7" s="1"/>
  <c r="BF3253" i="7"/>
  <c r="BG3253" i="7" s="1"/>
  <c r="BH3253" i="7" s="1"/>
  <c r="BF3254" i="7"/>
  <c r="BG3254" i="7" s="1"/>
  <c r="BH3254" i="7" s="1"/>
  <c r="BF3255" i="7"/>
  <c r="BG3255" i="7" s="1"/>
  <c r="BH3255" i="7" s="1"/>
  <c r="BF3256" i="7"/>
  <c r="BG3256" i="7" s="1"/>
  <c r="BH3256" i="7" s="1"/>
  <c r="BF3257" i="7"/>
  <c r="BG3257" i="7" s="1"/>
  <c r="BH3257" i="7" s="1"/>
  <c r="BF3258" i="7"/>
  <c r="BG3258" i="7" s="1"/>
  <c r="BH3258" i="7" s="1"/>
  <c r="BF3259" i="7"/>
  <c r="BG3259" i="7" s="1"/>
  <c r="BH3259" i="7" s="1"/>
  <c r="BF3260" i="7"/>
  <c r="BG3260" i="7" s="1"/>
  <c r="BH3260" i="7" s="1"/>
  <c r="BF3261" i="7"/>
  <c r="BG3261" i="7" s="1"/>
  <c r="BH3261" i="7" s="1"/>
  <c r="BF3262" i="7"/>
  <c r="BG3262" i="7" s="1"/>
  <c r="BH3262" i="7" s="1"/>
  <c r="BF3263" i="7"/>
  <c r="BG3263" i="7" s="1"/>
  <c r="BH3263" i="7" s="1"/>
  <c r="BF3264" i="7"/>
  <c r="BG3264" i="7" s="1"/>
  <c r="BH3264" i="7" s="1"/>
  <c r="BF3265" i="7"/>
  <c r="BG3265" i="7" s="1"/>
  <c r="BH3265" i="7" s="1"/>
  <c r="BF3266" i="7"/>
  <c r="BG3266" i="7" s="1"/>
  <c r="BH3266" i="7" s="1"/>
  <c r="BF3267" i="7"/>
  <c r="BG3267" i="7" s="1"/>
  <c r="BH3267" i="7" s="1"/>
  <c r="BF3268" i="7"/>
  <c r="BG3268" i="7" s="1"/>
  <c r="BH3268" i="7" s="1"/>
  <c r="BF3269" i="7"/>
  <c r="BG3269" i="7" s="1"/>
  <c r="BH3269" i="7" s="1"/>
  <c r="BF3270" i="7"/>
  <c r="BG3270" i="7" s="1"/>
  <c r="BH3270" i="7" s="1"/>
  <c r="BF3271" i="7"/>
  <c r="BG3271" i="7" s="1"/>
  <c r="BH3271" i="7" s="1"/>
  <c r="BF3272" i="7"/>
  <c r="BG3272" i="7" s="1"/>
  <c r="BH3272" i="7" s="1"/>
  <c r="BF3273" i="7"/>
  <c r="BG3273" i="7" s="1"/>
  <c r="BH3273" i="7" s="1"/>
  <c r="BF3274" i="7"/>
  <c r="BG3274" i="7" s="1"/>
  <c r="BH3274" i="7" s="1"/>
  <c r="BF3275" i="7"/>
  <c r="BG3275" i="7" s="1"/>
  <c r="BH3275" i="7" s="1"/>
  <c r="BF3276" i="7"/>
  <c r="BG3276" i="7" s="1"/>
  <c r="BH3276" i="7" s="1"/>
  <c r="BF3277" i="7"/>
  <c r="BG3277" i="7" s="1"/>
  <c r="BH3277" i="7" s="1"/>
  <c r="BF3278" i="7"/>
  <c r="BG3278" i="7" s="1"/>
  <c r="BH3278" i="7" s="1"/>
  <c r="BF3279" i="7"/>
  <c r="BG3279" i="7" s="1"/>
  <c r="BH3279" i="7" s="1"/>
  <c r="BF3280" i="7"/>
  <c r="BG3280" i="7" s="1"/>
  <c r="BH3280" i="7" s="1"/>
  <c r="BF3281" i="7"/>
  <c r="BG3281" i="7" s="1"/>
  <c r="BH3281" i="7" s="1"/>
  <c r="BF3282" i="7"/>
  <c r="BG3282" i="7" s="1"/>
  <c r="BH3282" i="7" s="1"/>
  <c r="BF3283" i="7"/>
  <c r="BG3283" i="7" s="1"/>
  <c r="BH3283" i="7" s="1"/>
  <c r="BF3284" i="7"/>
  <c r="BG3284" i="7" s="1"/>
  <c r="BH3284" i="7" s="1"/>
  <c r="BF3285" i="7"/>
  <c r="BG3285" i="7" s="1"/>
  <c r="BH3285" i="7" s="1"/>
  <c r="BF3286" i="7"/>
  <c r="BG3286" i="7" s="1"/>
  <c r="BH3286" i="7" s="1"/>
  <c r="BF3287" i="7"/>
  <c r="BG3287" i="7" s="1"/>
  <c r="BH3287" i="7" s="1"/>
  <c r="BF3288" i="7"/>
  <c r="BG3288" i="7" s="1"/>
  <c r="BH3288" i="7" s="1"/>
  <c r="BF3289" i="7"/>
  <c r="BG3289" i="7" s="1"/>
  <c r="BH3289" i="7" s="1"/>
  <c r="BF3290" i="7"/>
  <c r="BG3290" i="7" s="1"/>
  <c r="BH3290" i="7" s="1"/>
  <c r="BF3291" i="7"/>
  <c r="BG3291" i="7" s="1"/>
  <c r="BH3291" i="7" s="1"/>
  <c r="BF3292" i="7"/>
  <c r="BG3292" i="7" s="1"/>
  <c r="BH3292" i="7" s="1"/>
  <c r="BF3293" i="7"/>
  <c r="BG3293" i="7" s="1"/>
  <c r="BH3293" i="7" s="1"/>
  <c r="BF3294" i="7"/>
  <c r="BG3294" i="7" s="1"/>
  <c r="BH3294" i="7" s="1"/>
  <c r="BF3295" i="7"/>
  <c r="BG3295" i="7" s="1"/>
  <c r="BH3295" i="7" s="1"/>
  <c r="BF3296" i="7"/>
  <c r="BG3296" i="7" s="1"/>
  <c r="BH3296" i="7" s="1"/>
  <c r="BF3297" i="7"/>
  <c r="BG3297" i="7" s="1"/>
  <c r="BH3297" i="7" s="1"/>
  <c r="BF3298" i="7"/>
  <c r="BG3298" i="7" s="1"/>
  <c r="BH3298" i="7" s="1"/>
  <c r="BF3299" i="7"/>
  <c r="BG3299" i="7" s="1"/>
  <c r="BH3299" i="7" s="1"/>
  <c r="BF3300" i="7"/>
  <c r="BG3300" i="7" s="1"/>
  <c r="BH3300" i="7" s="1"/>
  <c r="BF3301" i="7"/>
  <c r="BG3301" i="7" s="1"/>
  <c r="BH3301" i="7" s="1"/>
  <c r="BF3302" i="7"/>
  <c r="BG3302" i="7" s="1"/>
  <c r="BH3302" i="7" s="1"/>
  <c r="BF3303" i="7"/>
  <c r="BG3303" i="7" s="1"/>
  <c r="BH3303" i="7" s="1"/>
  <c r="BF3304" i="7"/>
  <c r="BG3304" i="7" s="1"/>
  <c r="BH3304" i="7" s="1"/>
  <c r="BF3305" i="7"/>
  <c r="BG3305" i="7" s="1"/>
  <c r="BH3305" i="7" s="1"/>
  <c r="BF3306" i="7"/>
  <c r="BG3306" i="7" s="1"/>
  <c r="BH3306" i="7" s="1"/>
  <c r="BF3307" i="7"/>
  <c r="BG3307" i="7" s="1"/>
  <c r="BH3307" i="7" s="1"/>
  <c r="BF3308" i="7"/>
  <c r="BG3308" i="7" s="1"/>
  <c r="BH3308" i="7" s="1"/>
  <c r="BF3309" i="7"/>
  <c r="BG3309" i="7" s="1"/>
  <c r="BH3309" i="7" s="1"/>
  <c r="BF3310" i="7"/>
  <c r="BG3310" i="7" s="1"/>
  <c r="BH3310" i="7" s="1"/>
  <c r="BF3311" i="7"/>
  <c r="BG3311" i="7" s="1"/>
  <c r="BH3311" i="7" s="1"/>
  <c r="BF3312" i="7"/>
  <c r="BG3312" i="7" s="1"/>
  <c r="BH3312" i="7" s="1"/>
  <c r="BF3313" i="7"/>
  <c r="BG3313" i="7" s="1"/>
  <c r="BH3313" i="7" s="1"/>
  <c r="BF3314" i="7"/>
  <c r="BG3314" i="7" s="1"/>
  <c r="BH3314" i="7" s="1"/>
  <c r="BF3315" i="7"/>
  <c r="BG3315" i="7" s="1"/>
  <c r="BH3315" i="7" s="1"/>
  <c r="BF3316" i="7"/>
  <c r="BG3316" i="7" s="1"/>
  <c r="BH3316" i="7" s="1"/>
  <c r="BF3317" i="7"/>
  <c r="BG3317" i="7" s="1"/>
  <c r="BH3317" i="7" s="1"/>
  <c r="BF3318" i="7"/>
  <c r="BG3318" i="7" s="1"/>
  <c r="BH3318" i="7" s="1"/>
  <c r="BF3319" i="7"/>
  <c r="BG3319" i="7" s="1"/>
  <c r="BH3319" i="7" s="1"/>
  <c r="BF3320" i="7"/>
  <c r="BG3320" i="7" s="1"/>
  <c r="BH3320" i="7" s="1"/>
  <c r="BF3321" i="7"/>
  <c r="BG3321" i="7" s="1"/>
  <c r="BH3321" i="7" s="1"/>
  <c r="BF3322" i="7"/>
  <c r="BG3322" i="7" s="1"/>
  <c r="BH3322" i="7" s="1"/>
  <c r="BF3323" i="7"/>
  <c r="BG3323" i="7" s="1"/>
  <c r="BH3323" i="7" s="1"/>
  <c r="BF3324" i="7"/>
  <c r="BG3324" i="7" s="1"/>
  <c r="BH3324" i="7" s="1"/>
  <c r="BF3325" i="7"/>
  <c r="BG3325" i="7" s="1"/>
  <c r="BH3325" i="7" s="1"/>
  <c r="BF3326" i="7"/>
  <c r="BG3326" i="7" s="1"/>
  <c r="BH3326" i="7" s="1"/>
  <c r="BF3327" i="7"/>
  <c r="BG3327" i="7" s="1"/>
  <c r="BH3327" i="7" s="1"/>
  <c r="BF3328" i="7"/>
  <c r="BG3328" i="7" s="1"/>
  <c r="BH3328" i="7" s="1"/>
  <c r="BF3329" i="7"/>
  <c r="BG3329" i="7" s="1"/>
  <c r="BH3329" i="7" s="1"/>
  <c r="BF3330" i="7"/>
  <c r="BG3330" i="7" s="1"/>
  <c r="BH3330" i="7" s="1"/>
  <c r="BF3331" i="7"/>
  <c r="BG3331" i="7" s="1"/>
  <c r="BH3331" i="7" s="1"/>
  <c r="BF3332" i="7"/>
  <c r="BG3332" i="7" s="1"/>
  <c r="BH3332" i="7" s="1"/>
  <c r="BF3333" i="7"/>
  <c r="BG3333" i="7" s="1"/>
  <c r="BH3333" i="7" s="1"/>
  <c r="BF3334" i="7"/>
  <c r="BG3334" i="7" s="1"/>
  <c r="BH3334" i="7" s="1"/>
  <c r="BF3335" i="7"/>
  <c r="BG3335" i="7" s="1"/>
  <c r="BH3335" i="7" s="1"/>
  <c r="BF3336" i="7"/>
  <c r="BG3336" i="7" s="1"/>
  <c r="BH3336" i="7" s="1"/>
  <c r="BF3337" i="7"/>
  <c r="BG3337" i="7" s="1"/>
  <c r="BH3337" i="7" s="1"/>
  <c r="BF3338" i="7"/>
  <c r="BG3338" i="7" s="1"/>
  <c r="BH3338" i="7" s="1"/>
  <c r="BF3339" i="7"/>
  <c r="BG3339" i="7" s="1"/>
  <c r="BH3339" i="7" s="1"/>
  <c r="BF3340" i="7"/>
  <c r="BG3340" i="7" s="1"/>
  <c r="BH3340" i="7" s="1"/>
  <c r="BF3341" i="7"/>
  <c r="BG3341" i="7" s="1"/>
  <c r="BH3341" i="7" s="1"/>
  <c r="BF3342" i="7"/>
  <c r="BG3342" i="7" s="1"/>
  <c r="BH3342" i="7" s="1"/>
  <c r="BF3343" i="7"/>
  <c r="BG3343" i="7" s="1"/>
  <c r="BH3343" i="7" s="1"/>
  <c r="BF3344" i="7"/>
  <c r="BG3344" i="7" s="1"/>
  <c r="BH3344" i="7" s="1"/>
  <c r="BF3345" i="7"/>
  <c r="BG3345" i="7" s="1"/>
  <c r="BH3345" i="7" s="1"/>
  <c r="BF3346" i="7"/>
  <c r="BG3346" i="7" s="1"/>
  <c r="BH3346" i="7" s="1"/>
  <c r="BF3347" i="7"/>
  <c r="BG3347" i="7" s="1"/>
  <c r="BH3347" i="7" s="1"/>
  <c r="BF3348" i="7"/>
  <c r="BG3348" i="7" s="1"/>
  <c r="BH3348" i="7" s="1"/>
  <c r="BF3349" i="7"/>
  <c r="BG3349" i="7" s="1"/>
  <c r="BH3349" i="7" s="1"/>
  <c r="BF3350" i="7"/>
  <c r="BG3350" i="7" s="1"/>
  <c r="BH3350" i="7" s="1"/>
  <c r="BF3351" i="7"/>
  <c r="BG3351" i="7" s="1"/>
  <c r="BH3351" i="7" s="1"/>
  <c r="BF3352" i="7"/>
  <c r="BG3352" i="7" s="1"/>
  <c r="BH3352" i="7" s="1"/>
  <c r="BF3353" i="7"/>
  <c r="BG3353" i="7" s="1"/>
  <c r="BH3353" i="7" s="1"/>
  <c r="BF3354" i="7"/>
  <c r="BG3354" i="7" s="1"/>
  <c r="BH3354" i="7" s="1"/>
  <c r="BF3355" i="7"/>
  <c r="BG3355" i="7" s="1"/>
  <c r="BH3355" i="7" s="1"/>
  <c r="BF3356" i="7"/>
  <c r="BG3356" i="7" s="1"/>
  <c r="BH3356" i="7" s="1"/>
  <c r="BF3357" i="7"/>
  <c r="BG3357" i="7" s="1"/>
  <c r="BH3357" i="7" s="1"/>
  <c r="BF3358" i="7"/>
  <c r="BG3358" i="7" s="1"/>
  <c r="BH3358" i="7" s="1"/>
  <c r="BF3359" i="7"/>
  <c r="BG3359" i="7" s="1"/>
  <c r="BH3359" i="7" s="1"/>
  <c r="BF3360" i="7"/>
  <c r="BG3360" i="7" s="1"/>
  <c r="BH3360" i="7" s="1"/>
  <c r="BF3361" i="7"/>
  <c r="BG3361" i="7" s="1"/>
  <c r="BH3361" i="7" s="1"/>
  <c r="BF3362" i="7"/>
  <c r="BG3362" i="7" s="1"/>
  <c r="BH3362" i="7" s="1"/>
  <c r="BF3363" i="7"/>
  <c r="BG3363" i="7" s="1"/>
  <c r="BH3363" i="7" s="1"/>
  <c r="BF3364" i="7"/>
  <c r="BG3364" i="7" s="1"/>
  <c r="BH3364" i="7" s="1"/>
  <c r="BF3365" i="7"/>
  <c r="BG3365" i="7" s="1"/>
  <c r="BH3365" i="7" s="1"/>
  <c r="BF3366" i="7"/>
  <c r="BG3366" i="7" s="1"/>
  <c r="BH3366" i="7" s="1"/>
  <c r="BF3367" i="7"/>
  <c r="BG3367" i="7" s="1"/>
  <c r="BH3367" i="7" s="1"/>
  <c r="BF3368" i="7"/>
  <c r="BG3368" i="7" s="1"/>
  <c r="BH3368" i="7" s="1"/>
  <c r="BF3369" i="7"/>
  <c r="BG3369" i="7" s="1"/>
  <c r="BH3369" i="7" s="1"/>
  <c r="BF3370" i="7"/>
  <c r="BG3370" i="7" s="1"/>
  <c r="BH3370" i="7" s="1"/>
  <c r="BF3371" i="7"/>
  <c r="BG3371" i="7" s="1"/>
  <c r="BH3371" i="7" s="1"/>
  <c r="BF3372" i="7"/>
  <c r="BG3372" i="7" s="1"/>
  <c r="BH3372" i="7" s="1"/>
  <c r="BF3373" i="7"/>
  <c r="BG3373" i="7" s="1"/>
  <c r="BH3373" i="7" s="1"/>
  <c r="BF3374" i="7"/>
  <c r="BG3374" i="7" s="1"/>
  <c r="BH3374" i="7" s="1"/>
  <c r="BF3375" i="7"/>
  <c r="BG3375" i="7" s="1"/>
  <c r="BH3375" i="7" s="1"/>
  <c r="BF3376" i="7"/>
  <c r="BG3376" i="7" s="1"/>
  <c r="BH3376" i="7" s="1"/>
  <c r="BF3377" i="7"/>
  <c r="BG3377" i="7" s="1"/>
  <c r="BH3377" i="7" s="1"/>
  <c r="BF3378" i="7"/>
  <c r="BG3378" i="7" s="1"/>
  <c r="BH3378" i="7" s="1"/>
  <c r="BF3379" i="7"/>
  <c r="BG3379" i="7" s="1"/>
  <c r="BH3379" i="7" s="1"/>
  <c r="BF3380" i="7"/>
  <c r="BG3380" i="7" s="1"/>
  <c r="BH3380" i="7" s="1"/>
  <c r="BF3381" i="7"/>
  <c r="BG3381" i="7" s="1"/>
  <c r="BH3381" i="7" s="1"/>
  <c r="BF3382" i="7"/>
  <c r="BG3382" i="7" s="1"/>
  <c r="BH3382" i="7" s="1"/>
  <c r="BF3383" i="7"/>
  <c r="BG3383" i="7" s="1"/>
  <c r="BH3383" i="7" s="1"/>
  <c r="BF3384" i="7"/>
  <c r="BG3384" i="7" s="1"/>
  <c r="BH3384" i="7" s="1"/>
  <c r="BF3385" i="7"/>
  <c r="BG3385" i="7" s="1"/>
  <c r="BH3385" i="7" s="1"/>
  <c r="BF3386" i="7"/>
  <c r="BG3386" i="7" s="1"/>
  <c r="BH3386" i="7" s="1"/>
  <c r="BF3387" i="7"/>
  <c r="BG3387" i="7" s="1"/>
  <c r="BH3387" i="7" s="1"/>
  <c r="BF3388" i="7"/>
  <c r="BG3388" i="7" s="1"/>
  <c r="BH3388" i="7" s="1"/>
  <c r="BF3389" i="7"/>
  <c r="BG3389" i="7" s="1"/>
  <c r="BH3389" i="7" s="1"/>
  <c r="BF3390" i="7"/>
  <c r="BG3390" i="7" s="1"/>
  <c r="BH3390" i="7" s="1"/>
  <c r="BF3391" i="7"/>
  <c r="BG3391" i="7" s="1"/>
  <c r="BH3391" i="7" s="1"/>
  <c r="BF3392" i="7"/>
  <c r="BG3392" i="7" s="1"/>
  <c r="BH3392" i="7" s="1"/>
  <c r="BF3393" i="7"/>
  <c r="BG3393" i="7" s="1"/>
  <c r="BH3393" i="7" s="1"/>
  <c r="BF3394" i="7"/>
  <c r="BG3394" i="7" s="1"/>
  <c r="BH3394" i="7" s="1"/>
  <c r="BF3395" i="7"/>
  <c r="BG3395" i="7" s="1"/>
  <c r="BH3395" i="7" s="1"/>
  <c r="BF3396" i="7"/>
  <c r="BG3396" i="7" s="1"/>
  <c r="BH3396" i="7" s="1"/>
  <c r="BF3397" i="7"/>
  <c r="BG3397" i="7" s="1"/>
  <c r="BH3397" i="7" s="1"/>
  <c r="BF3398" i="7"/>
  <c r="BG3398" i="7" s="1"/>
  <c r="BH3398" i="7" s="1"/>
  <c r="BF3399" i="7"/>
  <c r="BG3399" i="7" s="1"/>
  <c r="BH3399" i="7" s="1"/>
  <c r="BF3400" i="7"/>
  <c r="BG3400" i="7" s="1"/>
  <c r="BH3400" i="7" s="1"/>
  <c r="BF3401" i="7"/>
  <c r="BG3401" i="7" s="1"/>
  <c r="BH3401" i="7" s="1"/>
  <c r="BF3402" i="7"/>
  <c r="BG3402" i="7" s="1"/>
  <c r="BH3402" i="7" s="1"/>
  <c r="BF3403" i="7"/>
  <c r="BG3403" i="7" s="1"/>
  <c r="BH3403" i="7" s="1"/>
  <c r="BF3404" i="7"/>
  <c r="BG3404" i="7" s="1"/>
  <c r="BH3404" i="7" s="1"/>
  <c r="BF3405" i="7"/>
  <c r="BG3405" i="7" s="1"/>
  <c r="BH3405" i="7" s="1"/>
  <c r="BF3406" i="7"/>
  <c r="BG3406" i="7" s="1"/>
  <c r="BH3406" i="7" s="1"/>
  <c r="BF3407" i="7"/>
  <c r="BG3407" i="7" s="1"/>
  <c r="BH3407" i="7" s="1"/>
  <c r="BF3408" i="7"/>
  <c r="BG3408" i="7" s="1"/>
  <c r="BH3408" i="7" s="1"/>
  <c r="BF3409" i="7"/>
  <c r="BG3409" i="7" s="1"/>
  <c r="BH3409" i="7" s="1"/>
  <c r="BF3410" i="7"/>
  <c r="BG3410" i="7" s="1"/>
  <c r="BH3410" i="7" s="1"/>
  <c r="BF3411" i="7"/>
  <c r="BG3411" i="7" s="1"/>
  <c r="BH3411" i="7" s="1"/>
  <c r="BF3412" i="7"/>
  <c r="BG3412" i="7" s="1"/>
  <c r="BH3412" i="7" s="1"/>
  <c r="BF3413" i="7"/>
  <c r="BG3413" i="7" s="1"/>
  <c r="BH3413" i="7" s="1"/>
  <c r="BF3414" i="7"/>
  <c r="BG3414" i="7" s="1"/>
  <c r="BH3414" i="7" s="1"/>
  <c r="BF3415" i="7"/>
  <c r="BG3415" i="7" s="1"/>
  <c r="BH3415" i="7" s="1"/>
  <c r="BF3416" i="7"/>
  <c r="BG3416" i="7" s="1"/>
  <c r="BH3416" i="7" s="1"/>
  <c r="BF3417" i="7"/>
  <c r="BG3417" i="7" s="1"/>
  <c r="BH3417" i="7" s="1"/>
  <c r="BF3418" i="7"/>
  <c r="BG3418" i="7" s="1"/>
  <c r="BH3418" i="7" s="1"/>
  <c r="BF3419" i="7"/>
  <c r="BG3419" i="7" s="1"/>
  <c r="BH3419" i="7" s="1"/>
  <c r="BF3420" i="7"/>
  <c r="BG3420" i="7" s="1"/>
  <c r="BH3420" i="7" s="1"/>
  <c r="BF3421" i="7"/>
  <c r="BG3421" i="7" s="1"/>
  <c r="BH3421" i="7" s="1"/>
  <c r="BF3422" i="7"/>
  <c r="BG3422" i="7" s="1"/>
  <c r="BH3422" i="7" s="1"/>
  <c r="BF3423" i="7"/>
  <c r="BG3423" i="7" s="1"/>
  <c r="BH3423" i="7" s="1"/>
  <c r="BF3424" i="7"/>
  <c r="BG3424" i="7" s="1"/>
  <c r="BH3424" i="7" s="1"/>
  <c r="BF3425" i="7"/>
  <c r="BG3425" i="7" s="1"/>
  <c r="BH3425" i="7" s="1"/>
  <c r="BF3426" i="7"/>
  <c r="BG3426" i="7" s="1"/>
  <c r="BH3426" i="7" s="1"/>
  <c r="BF3427" i="7"/>
  <c r="BG3427" i="7" s="1"/>
  <c r="BH3427" i="7" s="1"/>
  <c r="BF3428" i="7"/>
  <c r="BG3428" i="7" s="1"/>
  <c r="BH3428" i="7" s="1"/>
  <c r="BF3429" i="7"/>
  <c r="BG3429" i="7" s="1"/>
  <c r="BH3429" i="7" s="1"/>
  <c r="BF3430" i="7"/>
  <c r="BG3430" i="7" s="1"/>
  <c r="BH3430" i="7" s="1"/>
  <c r="BF3431" i="7"/>
  <c r="BG3431" i="7" s="1"/>
  <c r="BH3431" i="7" s="1"/>
  <c r="BF3432" i="7"/>
  <c r="BG3432" i="7" s="1"/>
  <c r="BH3432" i="7" s="1"/>
  <c r="BF3433" i="7"/>
  <c r="BG3433" i="7" s="1"/>
  <c r="BH3433" i="7" s="1"/>
  <c r="BF3434" i="7"/>
  <c r="BG3434" i="7" s="1"/>
  <c r="BH3434" i="7" s="1"/>
  <c r="BF3435" i="7"/>
  <c r="BG3435" i="7" s="1"/>
  <c r="BH3435" i="7" s="1"/>
  <c r="BF3436" i="7"/>
  <c r="BG3436" i="7" s="1"/>
  <c r="BH3436" i="7" s="1"/>
  <c r="BF3437" i="7"/>
  <c r="BG3437" i="7" s="1"/>
  <c r="BH3437" i="7" s="1"/>
  <c r="BF3438" i="7"/>
  <c r="BG3438" i="7" s="1"/>
  <c r="BH3438" i="7" s="1"/>
  <c r="BF3439" i="7"/>
  <c r="BG3439" i="7" s="1"/>
  <c r="BH3439" i="7" s="1"/>
  <c r="BF3440" i="7"/>
  <c r="BG3440" i="7" s="1"/>
  <c r="BH3440" i="7" s="1"/>
  <c r="BF3441" i="7"/>
  <c r="BG3441" i="7" s="1"/>
  <c r="BH3441" i="7" s="1"/>
  <c r="BF3442" i="7"/>
  <c r="BG3442" i="7" s="1"/>
  <c r="BH3442" i="7" s="1"/>
  <c r="BF3443" i="7"/>
  <c r="BG3443" i="7" s="1"/>
  <c r="BH3443" i="7" s="1"/>
  <c r="BF3444" i="7"/>
  <c r="BG3444" i="7" s="1"/>
  <c r="BH3444" i="7" s="1"/>
  <c r="BF3445" i="7"/>
  <c r="BG3445" i="7" s="1"/>
  <c r="BH3445" i="7" s="1"/>
  <c r="BF3446" i="7"/>
  <c r="BG3446" i="7" s="1"/>
  <c r="BH3446" i="7" s="1"/>
  <c r="BF3447" i="7"/>
  <c r="BG3447" i="7" s="1"/>
  <c r="BH3447" i="7" s="1"/>
  <c r="BF3448" i="7"/>
  <c r="BG3448" i="7" s="1"/>
  <c r="BH3448" i="7" s="1"/>
  <c r="BF3449" i="7"/>
  <c r="BG3449" i="7" s="1"/>
  <c r="BH3449" i="7" s="1"/>
  <c r="BF3450" i="7"/>
  <c r="BG3450" i="7" s="1"/>
  <c r="BH3450" i="7" s="1"/>
  <c r="BF3451" i="7"/>
  <c r="BG3451" i="7" s="1"/>
  <c r="BH3451" i="7" s="1"/>
  <c r="BF3452" i="7"/>
  <c r="BG3452" i="7" s="1"/>
  <c r="BH3452" i="7" s="1"/>
  <c r="BF3453" i="7"/>
  <c r="BG3453" i="7" s="1"/>
  <c r="BH3453" i="7" s="1"/>
  <c r="BF3454" i="7"/>
  <c r="BG3454" i="7" s="1"/>
  <c r="BH3454" i="7" s="1"/>
  <c r="BF3455" i="7"/>
  <c r="BG3455" i="7" s="1"/>
  <c r="BH3455" i="7" s="1"/>
  <c r="BF3456" i="7"/>
  <c r="BG3456" i="7" s="1"/>
  <c r="BH3456" i="7" s="1"/>
  <c r="BF3457" i="7"/>
  <c r="BG3457" i="7" s="1"/>
  <c r="BH3457" i="7" s="1"/>
  <c r="BF3458" i="7"/>
  <c r="BG3458" i="7" s="1"/>
  <c r="BH3458" i="7" s="1"/>
  <c r="BF3459" i="7"/>
  <c r="BG3459" i="7" s="1"/>
  <c r="BH3459" i="7" s="1"/>
  <c r="BF3460" i="7"/>
  <c r="BG3460" i="7" s="1"/>
  <c r="BH3460" i="7" s="1"/>
  <c r="BF3461" i="7"/>
  <c r="BG3461" i="7" s="1"/>
  <c r="BH3461" i="7" s="1"/>
  <c r="BF3462" i="7"/>
  <c r="BG3462" i="7" s="1"/>
  <c r="BH3462" i="7" s="1"/>
  <c r="BF3463" i="7"/>
  <c r="BG3463" i="7" s="1"/>
  <c r="BH3463" i="7" s="1"/>
  <c r="BF3464" i="7"/>
  <c r="BG3464" i="7" s="1"/>
  <c r="BH3464" i="7" s="1"/>
  <c r="BF3465" i="7"/>
  <c r="BG3465" i="7" s="1"/>
  <c r="BH3465" i="7" s="1"/>
  <c r="BF3466" i="7"/>
  <c r="BG3466" i="7" s="1"/>
  <c r="BH3466" i="7" s="1"/>
  <c r="BF3467" i="7"/>
  <c r="BG3467" i="7" s="1"/>
  <c r="BH3467" i="7" s="1"/>
  <c r="BF3468" i="7"/>
  <c r="BG3468" i="7" s="1"/>
  <c r="BH3468" i="7" s="1"/>
  <c r="BF3469" i="7"/>
  <c r="BG3469" i="7" s="1"/>
  <c r="BH3469" i="7" s="1"/>
  <c r="BF3470" i="7"/>
  <c r="BG3470" i="7" s="1"/>
  <c r="BH3470" i="7" s="1"/>
  <c r="BF3471" i="7"/>
  <c r="BG3471" i="7" s="1"/>
  <c r="BH3471" i="7" s="1"/>
  <c r="BF3472" i="7"/>
  <c r="BG3472" i="7" s="1"/>
  <c r="BH3472" i="7" s="1"/>
  <c r="BF3473" i="7"/>
  <c r="BG3473" i="7" s="1"/>
  <c r="BH3473" i="7" s="1"/>
  <c r="BF3474" i="7"/>
  <c r="BG3474" i="7" s="1"/>
  <c r="BH3474" i="7" s="1"/>
  <c r="BF3475" i="7"/>
  <c r="BG3475" i="7" s="1"/>
  <c r="BH3475" i="7" s="1"/>
  <c r="BF3476" i="7"/>
  <c r="BG3476" i="7" s="1"/>
  <c r="BH3476" i="7" s="1"/>
  <c r="BF3477" i="7"/>
  <c r="BG3477" i="7" s="1"/>
  <c r="BH3477" i="7" s="1"/>
  <c r="BF3478" i="7"/>
  <c r="BG3478" i="7" s="1"/>
  <c r="BH3478" i="7" s="1"/>
  <c r="BF3479" i="7"/>
  <c r="BG3479" i="7" s="1"/>
  <c r="BH3479" i="7" s="1"/>
  <c r="BF3480" i="7"/>
  <c r="BG3480" i="7" s="1"/>
  <c r="BH3480" i="7" s="1"/>
  <c r="BF3481" i="7"/>
  <c r="BG3481" i="7" s="1"/>
  <c r="BH3481" i="7" s="1"/>
  <c r="BF3482" i="7"/>
  <c r="BG3482" i="7" s="1"/>
  <c r="BH3482" i="7" s="1"/>
  <c r="BF3483" i="7"/>
  <c r="BG3483" i="7" s="1"/>
  <c r="BH3483" i="7" s="1"/>
  <c r="BF3484" i="7"/>
  <c r="BG3484" i="7" s="1"/>
  <c r="BH3484" i="7" s="1"/>
  <c r="BF3485" i="7"/>
  <c r="BG3485" i="7" s="1"/>
  <c r="BH3485" i="7" s="1"/>
  <c r="BF3486" i="7"/>
  <c r="BG3486" i="7" s="1"/>
  <c r="BH3486" i="7" s="1"/>
  <c r="BF3487" i="7"/>
  <c r="BG3487" i="7" s="1"/>
  <c r="BH3487" i="7" s="1"/>
  <c r="BF3488" i="7"/>
  <c r="BG3488" i="7" s="1"/>
  <c r="BH3488" i="7" s="1"/>
  <c r="BF3489" i="7"/>
  <c r="BG3489" i="7" s="1"/>
  <c r="BH3489" i="7" s="1"/>
  <c r="BF3490" i="7"/>
  <c r="BG3490" i="7" s="1"/>
  <c r="BH3490" i="7" s="1"/>
  <c r="BF3491" i="7"/>
  <c r="BG3491" i="7" s="1"/>
  <c r="BH3491" i="7" s="1"/>
  <c r="BF3492" i="7"/>
  <c r="BG3492" i="7" s="1"/>
  <c r="BH3492" i="7" s="1"/>
  <c r="BF3493" i="7"/>
  <c r="BG3493" i="7" s="1"/>
  <c r="BH3493" i="7" s="1"/>
  <c r="BF3494" i="7"/>
  <c r="BG3494" i="7" s="1"/>
  <c r="BH3494" i="7" s="1"/>
  <c r="BF3495" i="7"/>
  <c r="BG3495" i="7" s="1"/>
  <c r="BH3495" i="7" s="1"/>
  <c r="BF3496" i="7"/>
  <c r="BG3496" i="7" s="1"/>
  <c r="BH3496" i="7" s="1"/>
  <c r="BF3497" i="7"/>
  <c r="BG3497" i="7" s="1"/>
  <c r="BH3497" i="7" s="1"/>
  <c r="BF3498" i="7"/>
  <c r="BG3498" i="7" s="1"/>
  <c r="BH3498" i="7" s="1"/>
  <c r="BF3499" i="7"/>
  <c r="BG3499" i="7" s="1"/>
  <c r="BH3499" i="7" s="1"/>
  <c r="BF3500" i="7"/>
  <c r="BG3500" i="7" s="1"/>
  <c r="BH3500" i="7" s="1"/>
  <c r="BF3501" i="7"/>
  <c r="BG3501" i="7" s="1"/>
  <c r="BH3501" i="7" s="1"/>
  <c r="BF3502" i="7"/>
  <c r="BG3502" i="7" s="1"/>
  <c r="BH3502" i="7" s="1"/>
  <c r="BF3503" i="7"/>
  <c r="BG3503" i="7" s="1"/>
  <c r="BH3503" i="7" s="1"/>
  <c r="BF3504" i="7"/>
  <c r="BG3504" i="7" s="1"/>
  <c r="BH3504" i="7" s="1"/>
  <c r="BF3505" i="7"/>
  <c r="BG3505" i="7" s="1"/>
  <c r="BH3505" i="7" s="1"/>
  <c r="BF3506" i="7"/>
  <c r="BG3506" i="7" s="1"/>
  <c r="BH3506" i="7" s="1"/>
  <c r="BF3507" i="7"/>
  <c r="BG3507" i="7" s="1"/>
  <c r="BH3507" i="7" s="1"/>
  <c r="BF3508" i="7"/>
  <c r="BG3508" i="7" s="1"/>
  <c r="BH3508" i="7" s="1"/>
  <c r="BF3509" i="7"/>
  <c r="BG3509" i="7" s="1"/>
  <c r="BH3509" i="7" s="1"/>
  <c r="BF3510" i="7"/>
  <c r="BG3510" i="7" s="1"/>
  <c r="BH3510" i="7" s="1"/>
  <c r="BF3511" i="7"/>
  <c r="BG3511" i="7" s="1"/>
  <c r="BH3511" i="7" s="1"/>
  <c r="BF3512" i="7"/>
  <c r="BG3512" i="7" s="1"/>
  <c r="BH3512" i="7" s="1"/>
  <c r="BF3513" i="7"/>
  <c r="BG3513" i="7" s="1"/>
  <c r="BH3513" i="7" s="1"/>
  <c r="BF3514" i="7"/>
  <c r="BG3514" i="7" s="1"/>
  <c r="BH3514" i="7" s="1"/>
  <c r="BF3515" i="7"/>
  <c r="BG3515" i="7" s="1"/>
  <c r="BH3515" i="7" s="1"/>
  <c r="BF3516" i="7"/>
  <c r="BG3516" i="7" s="1"/>
  <c r="BH3516" i="7" s="1"/>
  <c r="BF3517" i="7"/>
  <c r="BG3517" i="7" s="1"/>
  <c r="BH3517" i="7" s="1"/>
  <c r="BF3518" i="7"/>
  <c r="BG3518" i="7" s="1"/>
  <c r="BH3518" i="7" s="1"/>
  <c r="BF3519" i="7"/>
  <c r="BG3519" i="7" s="1"/>
  <c r="BH3519" i="7" s="1"/>
  <c r="BF3520" i="7"/>
  <c r="BG3520" i="7" s="1"/>
  <c r="BH3520" i="7" s="1"/>
  <c r="BF3521" i="7"/>
  <c r="BG3521" i="7" s="1"/>
  <c r="BH3521" i="7" s="1"/>
  <c r="BF3522" i="7"/>
  <c r="BG3522" i="7" s="1"/>
  <c r="BH3522" i="7" s="1"/>
  <c r="BF3523" i="7"/>
  <c r="BG3523" i="7" s="1"/>
  <c r="BH3523" i="7" s="1"/>
  <c r="BF3524" i="7"/>
  <c r="BG3524" i="7" s="1"/>
  <c r="BH3524" i="7" s="1"/>
  <c r="BF3525" i="7"/>
  <c r="BG3525" i="7" s="1"/>
  <c r="BH3525" i="7" s="1"/>
  <c r="BF3526" i="7"/>
  <c r="BG3526" i="7" s="1"/>
  <c r="BH3526" i="7" s="1"/>
  <c r="BF3527" i="7"/>
  <c r="BG3527" i="7" s="1"/>
  <c r="BH3527" i="7" s="1"/>
  <c r="BF3528" i="7"/>
  <c r="BG3528" i="7" s="1"/>
  <c r="BH3528" i="7" s="1"/>
  <c r="BF3529" i="7"/>
  <c r="BG3529" i="7" s="1"/>
  <c r="BH3529" i="7" s="1"/>
  <c r="BF3530" i="7"/>
  <c r="BG3530" i="7" s="1"/>
  <c r="BH3530" i="7" s="1"/>
  <c r="BF3531" i="7"/>
  <c r="BG3531" i="7" s="1"/>
  <c r="BH3531" i="7" s="1"/>
  <c r="BF3532" i="7"/>
  <c r="BG3532" i="7" s="1"/>
  <c r="BH3532" i="7" s="1"/>
  <c r="BF3533" i="7"/>
  <c r="BG3533" i="7" s="1"/>
  <c r="BH3533" i="7" s="1"/>
  <c r="BF3534" i="7"/>
  <c r="BG3534" i="7" s="1"/>
  <c r="BH3534" i="7" s="1"/>
  <c r="BF3535" i="7"/>
  <c r="BG3535" i="7" s="1"/>
  <c r="BH3535" i="7" s="1"/>
  <c r="BF3536" i="7"/>
  <c r="BG3536" i="7" s="1"/>
  <c r="BH3536" i="7" s="1"/>
  <c r="BF3537" i="7"/>
  <c r="BG3537" i="7" s="1"/>
  <c r="BH3537" i="7" s="1"/>
  <c r="BF3538" i="7"/>
  <c r="BG3538" i="7" s="1"/>
  <c r="BH3538" i="7" s="1"/>
  <c r="BF3539" i="7"/>
  <c r="BG3539" i="7" s="1"/>
  <c r="BH3539" i="7" s="1"/>
  <c r="BF3540" i="7"/>
  <c r="BG3540" i="7" s="1"/>
  <c r="BH3540" i="7" s="1"/>
  <c r="BF3541" i="7"/>
  <c r="BG3541" i="7" s="1"/>
  <c r="BH3541" i="7" s="1"/>
  <c r="BF3542" i="7"/>
  <c r="BG3542" i="7" s="1"/>
  <c r="BH3542" i="7" s="1"/>
  <c r="BF3543" i="7"/>
  <c r="BG3543" i="7" s="1"/>
  <c r="BH3543" i="7" s="1"/>
  <c r="BF3544" i="7"/>
  <c r="BG3544" i="7" s="1"/>
  <c r="BH3544" i="7" s="1"/>
  <c r="BF3545" i="7"/>
  <c r="BG3545" i="7" s="1"/>
  <c r="BH3545" i="7" s="1"/>
  <c r="BF3546" i="7"/>
  <c r="BG3546" i="7" s="1"/>
  <c r="BH3546" i="7" s="1"/>
  <c r="BF3547" i="7"/>
  <c r="BG3547" i="7" s="1"/>
  <c r="BH3547" i="7" s="1"/>
  <c r="BF3548" i="7"/>
  <c r="BG3548" i="7" s="1"/>
  <c r="BH3548" i="7" s="1"/>
  <c r="BF3549" i="7"/>
  <c r="BG3549" i="7" s="1"/>
  <c r="BH3549" i="7" s="1"/>
  <c r="BF3550" i="7"/>
  <c r="BG3550" i="7" s="1"/>
  <c r="BH3550" i="7" s="1"/>
  <c r="BF3551" i="7"/>
  <c r="BG3551" i="7" s="1"/>
  <c r="BH3551" i="7" s="1"/>
  <c r="BF3552" i="7"/>
  <c r="BG3552" i="7" s="1"/>
  <c r="BH3552" i="7" s="1"/>
  <c r="BF3553" i="7"/>
  <c r="BG3553" i="7" s="1"/>
  <c r="BH3553" i="7" s="1"/>
  <c r="BF3554" i="7"/>
  <c r="BG3554" i="7" s="1"/>
  <c r="BH3554" i="7" s="1"/>
  <c r="BF3555" i="7"/>
  <c r="BG3555" i="7" s="1"/>
  <c r="BH3555" i="7" s="1"/>
  <c r="BF3556" i="7"/>
  <c r="BG3556" i="7" s="1"/>
  <c r="BH3556" i="7" s="1"/>
  <c r="BF3557" i="7"/>
  <c r="BG3557" i="7" s="1"/>
  <c r="BH3557" i="7" s="1"/>
  <c r="BF3558" i="7"/>
  <c r="BG3558" i="7" s="1"/>
  <c r="BH3558" i="7" s="1"/>
  <c r="BF3559" i="7"/>
  <c r="BG3559" i="7" s="1"/>
  <c r="BH3559" i="7" s="1"/>
  <c r="BF3560" i="7"/>
  <c r="BG3560" i="7" s="1"/>
  <c r="BH3560" i="7" s="1"/>
  <c r="BF3561" i="7"/>
  <c r="BG3561" i="7" s="1"/>
  <c r="BH3561" i="7" s="1"/>
  <c r="BF3562" i="7"/>
  <c r="BG3562" i="7" s="1"/>
  <c r="BH3562" i="7" s="1"/>
  <c r="BF3563" i="7"/>
  <c r="BG3563" i="7" s="1"/>
  <c r="BH3563" i="7" s="1"/>
  <c r="BF3564" i="7"/>
  <c r="BG3564" i="7" s="1"/>
  <c r="BH3564" i="7" s="1"/>
  <c r="BF3565" i="7"/>
  <c r="BG3565" i="7" s="1"/>
  <c r="BH3565" i="7" s="1"/>
  <c r="BF3566" i="7"/>
  <c r="BG3566" i="7" s="1"/>
  <c r="BH3566" i="7" s="1"/>
  <c r="BF3567" i="7"/>
  <c r="BG3567" i="7" s="1"/>
  <c r="BH3567" i="7" s="1"/>
  <c r="BF3568" i="7"/>
  <c r="BG3568" i="7" s="1"/>
  <c r="BH3568" i="7" s="1"/>
  <c r="BF3569" i="7"/>
  <c r="BG3569" i="7" s="1"/>
  <c r="BH3569" i="7" s="1"/>
  <c r="BF3570" i="7"/>
  <c r="BG3570" i="7" s="1"/>
  <c r="BH3570" i="7" s="1"/>
  <c r="BF3571" i="7"/>
  <c r="BG3571" i="7" s="1"/>
  <c r="BH3571" i="7" s="1"/>
  <c r="BF3572" i="7"/>
  <c r="BG3572" i="7" s="1"/>
  <c r="BH3572" i="7" s="1"/>
  <c r="BF3573" i="7"/>
  <c r="BG3573" i="7" s="1"/>
  <c r="BH3573" i="7" s="1"/>
  <c r="BF3574" i="7"/>
  <c r="BG3574" i="7" s="1"/>
  <c r="BH3574" i="7" s="1"/>
  <c r="BF3575" i="7"/>
  <c r="BG3575" i="7" s="1"/>
  <c r="BH3575" i="7" s="1"/>
  <c r="BF3576" i="7"/>
  <c r="BG3576" i="7" s="1"/>
  <c r="BH3576" i="7" s="1"/>
  <c r="BF3577" i="7"/>
  <c r="BG3577" i="7" s="1"/>
  <c r="BH3577" i="7" s="1"/>
  <c r="BF3578" i="7"/>
  <c r="BG3578" i="7" s="1"/>
  <c r="BH3578" i="7" s="1"/>
  <c r="BF3579" i="7"/>
  <c r="BG3579" i="7" s="1"/>
  <c r="BH3579" i="7" s="1"/>
  <c r="BF3580" i="7"/>
  <c r="BG3580" i="7" s="1"/>
  <c r="BH3580" i="7" s="1"/>
  <c r="BF3581" i="7"/>
  <c r="BG3581" i="7" s="1"/>
  <c r="BH3581" i="7" s="1"/>
  <c r="BF3582" i="7"/>
  <c r="BG3582" i="7" s="1"/>
  <c r="BH3582" i="7" s="1"/>
  <c r="BF3583" i="7"/>
  <c r="BG3583" i="7" s="1"/>
  <c r="BH3583" i="7" s="1"/>
  <c r="BF3584" i="7"/>
  <c r="BG3584" i="7" s="1"/>
  <c r="BH3584" i="7" s="1"/>
  <c r="BF3585" i="7"/>
  <c r="BG3585" i="7" s="1"/>
  <c r="BH3585" i="7" s="1"/>
  <c r="BF3586" i="7"/>
  <c r="BG3586" i="7" s="1"/>
  <c r="BH3586" i="7" s="1"/>
  <c r="BF3587" i="7"/>
  <c r="BG3587" i="7" s="1"/>
  <c r="BH3587" i="7" s="1"/>
  <c r="BF3588" i="7"/>
  <c r="BG3588" i="7" s="1"/>
  <c r="BH3588" i="7" s="1"/>
  <c r="BF3589" i="7"/>
  <c r="BG3589" i="7" s="1"/>
  <c r="BH3589" i="7" s="1"/>
  <c r="BF3590" i="7"/>
  <c r="BG3590" i="7" s="1"/>
  <c r="BH3590" i="7" s="1"/>
  <c r="BF3591" i="7"/>
  <c r="BG3591" i="7" s="1"/>
  <c r="BH3591" i="7" s="1"/>
  <c r="BF3592" i="7"/>
  <c r="BG3592" i="7" s="1"/>
  <c r="BH3592" i="7" s="1"/>
  <c r="BF3593" i="7"/>
  <c r="BG3593" i="7" s="1"/>
  <c r="BH3593" i="7" s="1"/>
  <c r="BF3594" i="7"/>
  <c r="BG3594" i="7" s="1"/>
  <c r="BH3594" i="7" s="1"/>
  <c r="BF3595" i="7"/>
  <c r="BG3595" i="7" s="1"/>
  <c r="BH3595" i="7" s="1"/>
  <c r="BF3596" i="7"/>
  <c r="BG3596" i="7" s="1"/>
  <c r="BH3596" i="7" s="1"/>
  <c r="BF3597" i="7"/>
  <c r="BG3597" i="7" s="1"/>
  <c r="BH3597" i="7" s="1"/>
  <c r="BF3598" i="7"/>
  <c r="BG3598" i="7" s="1"/>
  <c r="BH3598" i="7" s="1"/>
  <c r="BF3599" i="7"/>
  <c r="BG3599" i="7" s="1"/>
  <c r="BH3599" i="7" s="1"/>
  <c r="BF3600" i="7"/>
  <c r="BG3600" i="7" s="1"/>
  <c r="BH3600" i="7" s="1"/>
  <c r="BF3601" i="7"/>
  <c r="BG3601" i="7" s="1"/>
  <c r="BH3601" i="7" s="1"/>
  <c r="BF3602" i="7"/>
  <c r="BG3602" i="7" s="1"/>
  <c r="BH3602" i="7" s="1"/>
  <c r="BF3603" i="7"/>
  <c r="BG3603" i="7" s="1"/>
  <c r="BH3603" i="7" s="1"/>
  <c r="BF3604" i="7"/>
  <c r="BG3604" i="7" s="1"/>
  <c r="BH3604" i="7" s="1"/>
  <c r="BF3605" i="7"/>
  <c r="BG3605" i="7" s="1"/>
  <c r="BH3605" i="7" s="1"/>
  <c r="BF3606" i="7"/>
  <c r="BG3606" i="7" s="1"/>
  <c r="BH3606" i="7" s="1"/>
  <c r="BF3607" i="7"/>
  <c r="BG3607" i="7" s="1"/>
  <c r="BH3607" i="7" s="1"/>
  <c r="BF3608" i="7"/>
  <c r="BG3608" i="7" s="1"/>
  <c r="BH3608" i="7" s="1"/>
  <c r="BF3609" i="7"/>
  <c r="BG3609" i="7" s="1"/>
  <c r="BH3609" i="7" s="1"/>
  <c r="BF3610" i="7"/>
  <c r="BG3610" i="7" s="1"/>
  <c r="BH3610" i="7" s="1"/>
  <c r="BF3611" i="7"/>
  <c r="BG3611" i="7" s="1"/>
  <c r="BH3611" i="7" s="1"/>
  <c r="BF3612" i="7"/>
  <c r="BG3612" i="7" s="1"/>
  <c r="BH3612" i="7" s="1"/>
  <c r="BF3613" i="7"/>
  <c r="BG3613" i="7" s="1"/>
  <c r="BH3613" i="7" s="1"/>
  <c r="BF3614" i="7"/>
  <c r="BG3614" i="7" s="1"/>
  <c r="BH3614" i="7" s="1"/>
  <c r="BF3615" i="7"/>
  <c r="BG3615" i="7" s="1"/>
  <c r="BH3615" i="7" s="1"/>
  <c r="BF3616" i="7"/>
  <c r="BG3616" i="7" s="1"/>
  <c r="BH3616" i="7" s="1"/>
  <c r="BF3617" i="7"/>
  <c r="BG3617" i="7" s="1"/>
  <c r="BH3617" i="7" s="1"/>
  <c r="BF3618" i="7"/>
  <c r="BG3618" i="7" s="1"/>
  <c r="BH3618" i="7" s="1"/>
  <c r="BF3619" i="7"/>
  <c r="BG3619" i="7" s="1"/>
  <c r="BH3619" i="7" s="1"/>
  <c r="BF3620" i="7"/>
  <c r="BG3620" i="7" s="1"/>
  <c r="BH3620" i="7" s="1"/>
  <c r="BF3621" i="7"/>
  <c r="BG3621" i="7" s="1"/>
  <c r="BH3621" i="7" s="1"/>
  <c r="BF3622" i="7"/>
  <c r="BG3622" i="7" s="1"/>
  <c r="BH3622" i="7" s="1"/>
  <c r="BF3623" i="7"/>
  <c r="BG3623" i="7" s="1"/>
  <c r="BH3623" i="7" s="1"/>
  <c r="BF3624" i="7"/>
  <c r="BG3624" i="7" s="1"/>
  <c r="BH3624" i="7" s="1"/>
  <c r="BF3625" i="7"/>
  <c r="BG3625" i="7" s="1"/>
  <c r="BH3625" i="7" s="1"/>
  <c r="BF3626" i="7"/>
  <c r="BG3626" i="7" s="1"/>
  <c r="BH3626" i="7" s="1"/>
  <c r="BF3627" i="7"/>
  <c r="BG3627" i="7" s="1"/>
  <c r="BH3627" i="7" s="1"/>
  <c r="BF3628" i="7"/>
  <c r="BG3628" i="7" s="1"/>
  <c r="BH3628" i="7" s="1"/>
  <c r="BF3629" i="7"/>
  <c r="BG3629" i="7" s="1"/>
  <c r="BH3629" i="7" s="1"/>
  <c r="BF3630" i="7"/>
  <c r="BG3630" i="7" s="1"/>
  <c r="BH3630" i="7" s="1"/>
  <c r="BF3631" i="7"/>
  <c r="BG3631" i="7" s="1"/>
  <c r="BH3631" i="7" s="1"/>
  <c r="BF3632" i="7"/>
  <c r="BG3632" i="7" s="1"/>
  <c r="BH3632" i="7" s="1"/>
  <c r="BF3633" i="7"/>
  <c r="BG3633" i="7" s="1"/>
  <c r="BH3633" i="7" s="1"/>
  <c r="BF3634" i="7"/>
  <c r="BG3634" i="7" s="1"/>
  <c r="BH3634" i="7" s="1"/>
  <c r="BF3635" i="7"/>
  <c r="BG3635" i="7" s="1"/>
  <c r="BH3635" i="7" s="1"/>
  <c r="BF3636" i="7"/>
  <c r="BG3636" i="7" s="1"/>
  <c r="BH3636" i="7" s="1"/>
  <c r="BF3637" i="7"/>
  <c r="BG3637" i="7" s="1"/>
  <c r="BH3637" i="7" s="1"/>
  <c r="BF3638" i="7"/>
  <c r="BG3638" i="7" s="1"/>
  <c r="BH3638" i="7" s="1"/>
  <c r="BF3639" i="7"/>
  <c r="BG3639" i="7" s="1"/>
  <c r="BH3639" i="7" s="1"/>
  <c r="BF3640" i="7"/>
  <c r="BG3640" i="7" s="1"/>
  <c r="BH3640" i="7" s="1"/>
  <c r="BF3641" i="7"/>
  <c r="BG3641" i="7" s="1"/>
  <c r="BH3641" i="7" s="1"/>
  <c r="BF3642" i="7"/>
  <c r="BG3642" i="7" s="1"/>
  <c r="BH3642" i="7" s="1"/>
  <c r="BF3643" i="7"/>
  <c r="BG3643" i="7" s="1"/>
  <c r="BH3643" i="7" s="1"/>
  <c r="BF3644" i="7"/>
  <c r="BG3644" i="7" s="1"/>
  <c r="BH3644" i="7" s="1"/>
  <c r="BF3645" i="7"/>
  <c r="BG3645" i="7" s="1"/>
  <c r="BH3645" i="7" s="1"/>
  <c r="BF3646" i="7"/>
  <c r="BG3646" i="7" s="1"/>
  <c r="BH3646" i="7" s="1"/>
  <c r="BF3647" i="7"/>
  <c r="BG3647" i="7" s="1"/>
  <c r="BH3647" i="7" s="1"/>
  <c r="BF3648" i="7"/>
  <c r="BG3648" i="7" s="1"/>
  <c r="BH3648" i="7" s="1"/>
  <c r="BF3649" i="7"/>
  <c r="BG3649" i="7" s="1"/>
  <c r="BH3649" i="7" s="1"/>
  <c r="BF3650" i="7"/>
  <c r="BG3650" i="7" s="1"/>
  <c r="BH3650" i="7" s="1"/>
  <c r="BF3651" i="7"/>
  <c r="BG3651" i="7" s="1"/>
  <c r="BH3651" i="7" s="1"/>
  <c r="BF3652" i="7"/>
  <c r="BG3652" i="7" s="1"/>
  <c r="BH3652" i="7" s="1"/>
  <c r="BF3653" i="7"/>
  <c r="BG3653" i="7" s="1"/>
  <c r="BH3653" i="7" s="1"/>
  <c r="BF3654" i="7"/>
  <c r="BG3654" i="7" s="1"/>
  <c r="BH3654" i="7" s="1"/>
  <c r="BF3655" i="7"/>
  <c r="BG3655" i="7" s="1"/>
  <c r="BH3655" i="7" s="1"/>
  <c r="BF3656" i="7"/>
  <c r="BG3656" i="7" s="1"/>
  <c r="BH3656" i="7" s="1"/>
  <c r="BF3657" i="7"/>
  <c r="BG3657" i="7" s="1"/>
  <c r="BH3657" i="7" s="1"/>
  <c r="BF3658" i="7"/>
  <c r="BG3658" i="7" s="1"/>
  <c r="BH3658" i="7" s="1"/>
  <c r="BF3659" i="7"/>
  <c r="BG3659" i="7" s="1"/>
  <c r="BH3659" i="7" s="1"/>
  <c r="BF3660" i="7"/>
  <c r="BG3660" i="7" s="1"/>
  <c r="BH3660" i="7" s="1"/>
  <c r="BF3661" i="7"/>
  <c r="BG3661" i="7" s="1"/>
  <c r="BH3661" i="7" s="1"/>
  <c r="BF3662" i="7"/>
  <c r="BG3662" i="7" s="1"/>
  <c r="BH3662" i="7" s="1"/>
  <c r="BF3663" i="7"/>
  <c r="BG3663" i="7" s="1"/>
  <c r="BH3663" i="7" s="1"/>
  <c r="BF3664" i="7"/>
  <c r="BG3664" i="7" s="1"/>
  <c r="BH3664" i="7" s="1"/>
  <c r="BF3665" i="7"/>
  <c r="BG3665" i="7" s="1"/>
  <c r="BH3665" i="7" s="1"/>
  <c r="BF3666" i="7"/>
  <c r="BG3666" i="7" s="1"/>
  <c r="BH3666" i="7" s="1"/>
  <c r="BF3667" i="7"/>
  <c r="BG3667" i="7" s="1"/>
  <c r="BH3667" i="7" s="1"/>
  <c r="BF3668" i="7"/>
  <c r="BG3668" i="7" s="1"/>
  <c r="BH3668" i="7" s="1"/>
  <c r="BF3669" i="7"/>
  <c r="BG3669" i="7" s="1"/>
  <c r="BH3669" i="7" s="1"/>
  <c r="BF3670" i="7"/>
  <c r="BG3670" i="7" s="1"/>
  <c r="BH3670" i="7" s="1"/>
  <c r="BF3671" i="7"/>
  <c r="BG3671" i="7" s="1"/>
  <c r="BH3671" i="7" s="1"/>
  <c r="BF3672" i="7"/>
  <c r="BG3672" i="7" s="1"/>
  <c r="BH3672" i="7" s="1"/>
  <c r="BF3673" i="7"/>
  <c r="BG3673" i="7" s="1"/>
  <c r="BH3673" i="7" s="1"/>
  <c r="BF3674" i="7"/>
  <c r="BG3674" i="7" s="1"/>
  <c r="BH3674" i="7" s="1"/>
  <c r="BF3675" i="7"/>
  <c r="BG3675" i="7" s="1"/>
  <c r="BH3675" i="7" s="1"/>
  <c r="BF3676" i="7"/>
  <c r="BG3676" i="7" s="1"/>
  <c r="BH3676" i="7" s="1"/>
  <c r="BF3677" i="7"/>
  <c r="BG3677" i="7" s="1"/>
  <c r="BH3677" i="7" s="1"/>
  <c r="BF3678" i="7"/>
  <c r="BG3678" i="7" s="1"/>
  <c r="BH3678" i="7" s="1"/>
  <c r="BF3679" i="7"/>
  <c r="BG3679" i="7" s="1"/>
  <c r="BH3679" i="7" s="1"/>
  <c r="BF3680" i="7"/>
  <c r="BG3680" i="7" s="1"/>
  <c r="BH3680" i="7" s="1"/>
  <c r="BF3681" i="7"/>
  <c r="BG3681" i="7" s="1"/>
  <c r="BH3681" i="7" s="1"/>
  <c r="BF3682" i="7"/>
  <c r="BG3682" i="7" s="1"/>
  <c r="BH3682" i="7" s="1"/>
  <c r="BF3683" i="7"/>
  <c r="BG3683" i="7" s="1"/>
  <c r="BH3683" i="7" s="1"/>
  <c r="BF3684" i="7"/>
  <c r="BG3684" i="7" s="1"/>
  <c r="BH3684" i="7" s="1"/>
  <c r="BF3685" i="7"/>
  <c r="BG3685" i="7" s="1"/>
  <c r="BH3685" i="7" s="1"/>
  <c r="BF3686" i="7"/>
  <c r="BG3686" i="7" s="1"/>
  <c r="BH3686" i="7" s="1"/>
  <c r="BF3687" i="7"/>
  <c r="BG3687" i="7" s="1"/>
  <c r="BH3687" i="7" s="1"/>
  <c r="BF3688" i="7"/>
  <c r="BG3688" i="7" s="1"/>
  <c r="BH3688" i="7" s="1"/>
  <c r="BF3689" i="7"/>
  <c r="BG3689" i="7" s="1"/>
  <c r="BH3689" i="7" s="1"/>
  <c r="BF3690" i="7"/>
  <c r="BG3690" i="7" s="1"/>
  <c r="BH3690" i="7" s="1"/>
  <c r="BF3691" i="7"/>
  <c r="BG3691" i="7" s="1"/>
  <c r="BH3691" i="7" s="1"/>
  <c r="BF3692" i="7"/>
  <c r="BG3692" i="7" s="1"/>
  <c r="BH3692" i="7" s="1"/>
  <c r="BF3693" i="7"/>
  <c r="BG3693" i="7" s="1"/>
  <c r="BH3693" i="7" s="1"/>
  <c r="BF3694" i="7"/>
  <c r="BG3694" i="7" s="1"/>
  <c r="BH3694" i="7" s="1"/>
  <c r="BF3695" i="7"/>
  <c r="BG3695" i="7" s="1"/>
  <c r="BH3695" i="7" s="1"/>
  <c r="BF3696" i="7"/>
  <c r="BG3696" i="7" s="1"/>
  <c r="BH3696" i="7" s="1"/>
  <c r="BF3697" i="7"/>
  <c r="BG3697" i="7" s="1"/>
  <c r="BH3697" i="7" s="1"/>
  <c r="BF3698" i="7"/>
  <c r="BG3698" i="7" s="1"/>
  <c r="BH3698" i="7" s="1"/>
  <c r="BF3699" i="7"/>
  <c r="BG3699" i="7" s="1"/>
  <c r="BH3699" i="7" s="1"/>
  <c r="BF3700" i="7"/>
  <c r="BG3700" i="7" s="1"/>
  <c r="BH3700" i="7" s="1"/>
  <c r="BF3701" i="7"/>
  <c r="BG3701" i="7" s="1"/>
  <c r="BH3701" i="7" s="1"/>
  <c r="BF3702" i="7"/>
  <c r="BG3702" i="7" s="1"/>
  <c r="BH3702" i="7" s="1"/>
  <c r="BF3703" i="7"/>
  <c r="BG3703" i="7" s="1"/>
  <c r="BH3703" i="7" s="1"/>
  <c r="BF3704" i="7"/>
  <c r="BG3704" i="7" s="1"/>
  <c r="BH3704" i="7" s="1"/>
  <c r="BF3705" i="7"/>
  <c r="BG3705" i="7" s="1"/>
  <c r="BH3705" i="7" s="1"/>
  <c r="BF3706" i="7"/>
  <c r="BG3706" i="7" s="1"/>
  <c r="BH3706" i="7" s="1"/>
  <c r="BF3707" i="7"/>
  <c r="BG3707" i="7" s="1"/>
  <c r="BH3707" i="7" s="1"/>
  <c r="BF3708" i="7"/>
  <c r="BG3708" i="7" s="1"/>
  <c r="BH3708" i="7" s="1"/>
  <c r="BF3709" i="7"/>
  <c r="BG3709" i="7" s="1"/>
  <c r="BH3709" i="7" s="1"/>
  <c r="BF3710" i="7"/>
  <c r="BG3710" i="7" s="1"/>
  <c r="BH3710" i="7" s="1"/>
  <c r="BF3711" i="7"/>
  <c r="BG3711" i="7" s="1"/>
  <c r="BH3711" i="7" s="1"/>
  <c r="BF3712" i="7"/>
  <c r="BG3712" i="7" s="1"/>
  <c r="BH3712" i="7" s="1"/>
  <c r="BF3713" i="7"/>
  <c r="BG3713" i="7" s="1"/>
  <c r="BH3713" i="7" s="1"/>
  <c r="BF3714" i="7"/>
  <c r="BG3714" i="7" s="1"/>
  <c r="BH3714" i="7" s="1"/>
  <c r="BF3715" i="7"/>
  <c r="BG3715" i="7" s="1"/>
  <c r="BH3715" i="7" s="1"/>
  <c r="BF3716" i="7"/>
  <c r="BG3716" i="7" s="1"/>
  <c r="BH3716" i="7" s="1"/>
  <c r="BF3717" i="7"/>
  <c r="BG3717" i="7" s="1"/>
  <c r="BH3717" i="7" s="1"/>
  <c r="BF3718" i="7"/>
  <c r="BG3718" i="7" s="1"/>
  <c r="BH3718" i="7" s="1"/>
  <c r="BF3719" i="7"/>
  <c r="BG3719" i="7" s="1"/>
  <c r="BH3719" i="7" s="1"/>
  <c r="BF3720" i="7"/>
  <c r="BG3720" i="7" s="1"/>
  <c r="BH3720" i="7" s="1"/>
  <c r="BF3721" i="7"/>
  <c r="BG3721" i="7" s="1"/>
  <c r="BH3721" i="7" s="1"/>
  <c r="BF3722" i="7"/>
  <c r="BG3722" i="7" s="1"/>
  <c r="BH3722" i="7" s="1"/>
  <c r="BF3723" i="7"/>
  <c r="BG3723" i="7" s="1"/>
  <c r="BH3723" i="7" s="1"/>
  <c r="BF3724" i="7"/>
  <c r="BG3724" i="7" s="1"/>
  <c r="BH3724" i="7" s="1"/>
  <c r="BF3725" i="7"/>
  <c r="BG3725" i="7" s="1"/>
  <c r="BH3725" i="7" s="1"/>
  <c r="BF3726" i="7"/>
  <c r="BG3726" i="7" s="1"/>
  <c r="BH3726" i="7" s="1"/>
  <c r="BF3727" i="7"/>
  <c r="BG3727" i="7" s="1"/>
  <c r="BH3727" i="7" s="1"/>
  <c r="BF3728" i="7"/>
  <c r="BG3728" i="7" s="1"/>
  <c r="BH3728" i="7" s="1"/>
  <c r="BF3729" i="7"/>
  <c r="BG3729" i="7" s="1"/>
  <c r="BH3729" i="7" s="1"/>
  <c r="BF3730" i="7"/>
  <c r="BG3730" i="7" s="1"/>
  <c r="BH3730" i="7" s="1"/>
  <c r="BF3731" i="7"/>
  <c r="BG3731" i="7" s="1"/>
  <c r="BH3731" i="7" s="1"/>
  <c r="BF3732" i="7"/>
  <c r="BG3732" i="7" s="1"/>
  <c r="BH3732" i="7" s="1"/>
  <c r="BF3733" i="7"/>
  <c r="BG3733" i="7" s="1"/>
  <c r="BH3733" i="7" s="1"/>
  <c r="BF3734" i="7"/>
  <c r="BG3734" i="7" s="1"/>
  <c r="BH3734" i="7" s="1"/>
  <c r="BF3735" i="7"/>
  <c r="BG3735" i="7" s="1"/>
  <c r="BH3735" i="7" s="1"/>
  <c r="BF3736" i="7"/>
  <c r="BG3736" i="7" s="1"/>
  <c r="BH3736" i="7" s="1"/>
  <c r="BF3737" i="7"/>
  <c r="BG3737" i="7" s="1"/>
  <c r="BH3737" i="7" s="1"/>
  <c r="BF3738" i="7"/>
  <c r="BG3738" i="7" s="1"/>
  <c r="BH3738" i="7" s="1"/>
  <c r="BF3739" i="7"/>
  <c r="BG3739" i="7" s="1"/>
  <c r="BH3739" i="7" s="1"/>
  <c r="BF3740" i="7"/>
  <c r="BG3740" i="7" s="1"/>
  <c r="BH3740" i="7" s="1"/>
  <c r="BF3741" i="7"/>
  <c r="BG3741" i="7" s="1"/>
  <c r="BH3741" i="7" s="1"/>
  <c r="BF3742" i="7"/>
  <c r="BG3742" i="7" s="1"/>
  <c r="BH3742" i="7" s="1"/>
  <c r="BF3743" i="7"/>
  <c r="BG3743" i="7" s="1"/>
  <c r="BH3743" i="7" s="1"/>
  <c r="BF3744" i="7"/>
  <c r="BG3744" i="7" s="1"/>
  <c r="BH3744" i="7" s="1"/>
  <c r="BF3745" i="7"/>
  <c r="BG3745" i="7" s="1"/>
  <c r="BH3745" i="7" s="1"/>
  <c r="BF3746" i="7"/>
  <c r="BG3746" i="7" s="1"/>
  <c r="BH3746" i="7" s="1"/>
  <c r="BF3747" i="7"/>
  <c r="BG3747" i="7" s="1"/>
  <c r="BH3747" i="7" s="1"/>
  <c r="BF3748" i="7"/>
  <c r="BG3748" i="7" s="1"/>
  <c r="BH3748" i="7" s="1"/>
  <c r="BF3749" i="7"/>
  <c r="BG3749" i="7" s="1"/>
  <c r="BH3749" i="7" s="1"/>
  <c r="BF3750" i="7"/>
  <c r="BG3750" i="7" s="1"/>
  <c r="BH3750" i="7" s="1"/>
  <c r="BF3751" i="7"/>
  <c r="BG3751" i="7" s="1"/>
  <c r="BH3751" i="7" s="1"/>
  <c r="BF3752" i="7"/>
  <c r="BG3752" i="7" s="1"/>
  <c r="BH3752" i="7" s="1"/>
  <c r="BF3753" i="7"/>
  <c r="BG3753" i="7" s="1"/>
  <c r="BH3753" i="7" s="1"/>
  <c r="BF3754" i="7"/>
  <c r="BG3754" i="7" s="1"/>
  <c r="BH3754" i="7" s="1"/>
  <c r="BF3755" i="7"/>
  <c r="BG3755" i="7" s="1"/>
  <c r="BH3755" i="7" s="1"/>
  <c r="BF3756" i="7"/>
  <c r="BG3756" i="7" s="1"/>
  <c r="BH3756" i="7" s="1"/>
  <c r="BF3757" i="7"/>
  <c r="BG3757" i="7" s="1"/>
  <c r="BH3757" i="7" s="1"/>
  <c r="BF3758" i="7"/>
  <c r="BG3758" i="7" s="1"/>
  <c r="BH3758" i="7" s="1"/>
  <c r="BF3759" i="7"/>
  <c r="BG3759" i="7" s="1"/>
  <c r="BH3759" i="7" s="1"/>
  <c r="BF3760" i="7"/>
  <c r="BG3760" i="7" s="1"/>
  <c r="BH3760" i="7" s="1"/>
  <c r="BF3761" i="7"/>
  <c r="BG3761" i="7" s="1"/>
  <c r="BH3761" i="7" s="1"/>
  <c r="BF3762" i="7"/>
  <c r="BG3762" i="7" s="1"/>
  <c r="BH3762" i="7" s="1"/>
  <c r="BF3763" i="7"/>
  <c r="BG3763" i="7" s="1"/>
  <c r="BH3763" i="7" s="1"/>
  <c r="BF3764" i="7"/>
  <c r="BG3764" i="7" s="1"/>
  <c r="BH3764" i="7" s="1"/>
  <c r="BF3765" i="7"/>
  <c r="BG3765" i="7" s="1"/>
  <c r="BH3765" i="7" s="1"/>
  <c r="BF3766" i="7"/>
  <c r="BG3766" i="7" s="1"/>
  <c r="BH3766" i="7" s="1"/>
  <c r="BF3767" i="7"/>
  <c r="BG3767" i="7" s="1"/>
  <c r="BH3767" i="7" s="1"/>
  <c r="BF3768" i="7"/>
  <c r="BG3768" i="7" s="1"/>
  <c r="BH3768" i="7" s="1"/>
  <c r="BF3769" i="7"/>
  <c r="BG3769" i="7" s="1"/>
  <c r="BH3769" i="7" s="1"/>
  <c r="BF3770" i="7"/>
  <c r="BG3770" i="7" s="1"/>
  <c r="BH3770" i="7" s="1"/>
  <c r="BF3771" i="7"/>
  <c r="BG3771" i="7" s="1"/>
  <c r="BH3771" i="7" s="1"/>
  <c r="BF3772" i="7"/>
  <c r="BG3772" i="7" s="1"/>
  <c r="BH3772" i="7" s="1"/>
  <c r="BF3773" i="7"/>
  <c r="BG3773" i="7" s="1"/>
  <c r="BH3773" i="7" s="1"/>
  <c r="BF3774" i="7"/>
  <c r="BG3774" i="7" s="1"/>
  <c r="BH3774" i="7" s="1"/>
  <c r="BF3775" i="7"/>
  <c r="BG3775" i="7" s="1"/>
  <c r="BH3775" i="7" s="1"/>
  <c r="BF3776" i="7"/>
  <c r="BG3776" i="7" s="1"/>
  <c r="BH3776" i="7" s="1"/>
  <c r="BF3777" i="7"/>
  <c r="BG3777" i="7" s="1"/>
  <c r="BH3777" i="7" s="1"/>
  <c r="BF3778" i="7"/>
  <c r="BG3778" i="7" s="1"/>
  <c r="BH3778" i="7" s="1"/>
  <c r="BF3779" i="7"/>
  <c r="BG3779" i="7" s="1"/>
  <c r="BH3779" i="7" s="1"/>
  <c r="BF3780" i="7"/>
  <c r="BG3780" i="7" s="1"/>
  <c r="BH3780" i="7" s="1"/>
  <c r="BF3781" i="7"/>
  <c r="BG3781" i="7" s="1"/>
  <c r="BH3781" i="7" s="1"/>
  <c r="BF3782" i="7"/>
  <c r="BG3782" i="7" s="1"/>
  <c r="BH3782" i="7" s="1"/>
  <c r="BF3783" i="7"/>
  <c r="BG3783" i="7" s="1"/>
  <c r="BH3783" i="7" s="1"/>
  <c r="BF3784" i="7"/>
  <c r="BG3784" i="7" s="1"/>
  <c r="BH3784" i="7" s="1"/>
  <c r="BF3785" i="7"/>
  <c r="BG3785" i="7" s="1"/>
  <c r="BH3785" i="7" s="1"/>
  <c r="BF3786" i="7"/>
  <c r="BG3786" i="7" s="1"/>
  <c r="BH3786" i="7" s="1"/>
  <c r="BF3787" i="7"/>
  <c r="BG3787" i="7" s="1"/>
  <c r="BH3787" i="7" s="1"/>
  <c r="BF3788" i="7"/>
  <c r="BG3788" i="7" s="1"/>
  <c r="BH3788" i="7" s="1"/>
  <c r="BF3789" i="7"/>
  <c r="BG3789" i="7" s="1"/>
  <c r="BH3789" i="7" s="1"/>
  <c r="BF3790" i="7"/>
  <c r="BG3790" i="7" s="1"/>
  <c r="BH3790" i="7" s="1"/>
  <c r="BF3791" i="7"/>
  <c r="BG3791" i="7" s="1"/>
  <c r="BH3791" i="7" s="1"/>
  <c r="BF3792" i="7"/>
  <c r="BG3792" i="7" s="1"/>
  <c r="BH3792" i="7" s="1"/>
  <c r="BF3793" i="7"/>
  <c r="BG3793" i="7" s="1"/>
  <c r="BH3793" i="7" s="1"/>
  <c r="BF3794" i="7"/>
  <c r="BG3794" i="7" s="1"/>
  <c r="BH3794" i="7" s="1"/>
  <c r="BF3795" i="7"/>
  <c r="BG3795" i="7" s="1"/>
  <c r="BH3795" i="7" s="1"/>
  <c r="BF3796" i="7"/>
  <c r="BG3796" i="7" s="1"/>
  <c r="BH3796" i="7" s="1"/>
  <c r="BF3797" i="7"/>
  <c r="BG3797" i="7" s="1"/>
  <c r="BH3797" i="7" s="1"/>
  <c r="BF3798" i="7"/>
  <c r="BG3798" i="7" s="1"/>
  <c r="BH3798" i="7" s="1"/>
  <c r="BF3799" i="7"/>
  <c r="BG3799" i="7" s="1"/>
  <c r="BH3799" i="7" s="1"/>
  <c r="BF3800" i="7"/>
  <c r="BG3800" i="7" s="1"/>
  <c r="BH3800" i="7" s="1"/>
  <c r="BF3801" i="7"/>
  <c r="BG3801" i="7" s="1"/>
  <c r="BH3801" i="7" s="1"/>
  <c r="BF3802" i="7"/>
  <c r="BG3802" i="7" s="1"/>
  <c r="BH3802" i="7" s="1"/>
  <c r="BF3803" i="7"/>
  <c r="BG3803" i="7" s="1"/>
  <c r="BH3803" i="7" s="1"/>
  <c r="BF3804" i="7"/>
  <c r="BG3804" i="7" s="1"/>
  <c r="BH3804" i="7" s="1"/>
  <c r="BF3805" i="7"/>
  <c r="BG3805" i="7" s="1"/>
  <c r="BH3805" i="7" s="1"/>
  <c r="BF3806" i="7"/>
  <c r="BG3806" i="7" s="1"/>
  <c r="BH3806" i="7" s="1"/>
  <c r="BF3807" i="7"/>
  <c r="BG3807" i="7" s="1"/>
  <c r="BH3807" i="7" s="1"/>
  <c r="BF3808" i="7"/>
  <c r="BG3808" i="7" s="1"/>
  <c r="BH3808" i="7" s="1"/>
  <c r="BF3809" i="7"/>
  <c r="BG3809" i="7" s="1"/>
  <c r="BH3809" i="7" s="1"/>
  <c r="BF3810" i="7"/>
  <c r="BG3810" i="7" s="1"/>
  <c r="BH3810" i="7" s="1"/>
  <c r="BF3811" i="7"/>
  <c r="BG3811" i="7" s="1"/>
  <c r="BH3811" i="7" s="1"/>
  <c r="BF3812" i="7"/>
  <c r="BG3812" i="7" s="1"/>
  <c r="BH3812" i="7" s="1"/>
  <c r="BF3813" i="7"/>
  <c r="BG3813" i="7" s="1"/>
  <c r="BH3813" i="7" s="1"/>
  <c r="BF3814" i="7"/>
  <c r="BG3814" i="7" s="1"/>
  <c r="BH3814" i="7" s="1"/>
  <c r="BF3815" i="7"/>
  <c r="BG3815" i="7" s="1"/>
  <c r="BH3815" i="7" s="1"/>
  <c r="BF3816" i="7"/>
  <c r="BG3816" i="7" s="1"/>
  <c r="BH3816" i="7" s="1"/>
  <c r="BF3817" i="7"/>
  <c r="BG3817" i="7" s="1"/>
  <c r="BH3817" i="7" s="1"/>
  <c r="BF3818" i="7"/>
  <c r="BG3818" i="7" s="1"/>
  <c r="BH3818" i="7" s="1"/>
  <c r="BF3819" i="7"/>
  <c r="BG3819" i="7" s="1"/>
  <c r="BH3819" i="7" s="1"/>
  <c r="BF3820" i="7"/>
  <c r="BG3820" i="7" s="1"/>
  <c r="BH3820" i="7" s="1"/>
  <c r="BF3821" i="7"/>
  <c r="BG3821" i="7" s="1"/>
  <c r="BH3821" i="7" s="1"/>
  <c r="BF3822" i="7"/>
  <c r="BG3822" i="7" s="1"/>
  <c r="BH3822" i="7" s="1"/>
  <c r="BF3823" i="7"/>
  <c r="BG3823" i="7" s="1"/>
  <c r="BH3823" i="7" s="1"/>
  <c r="BF3824" i="7"/>
  <c r="BG3824" i="7" s="1"/>
  <c r="BH3824" i="7" s="1"/>
  <c r="BF3825" i="7"/>
  <c r="BG3825" i="7" s="1"/>
  <c r="BH3825" i="7" s="1"/>
  <c r="BF3826" i="7"/>
  <c r="BG3826" i="7" s="1"/>
  <c r="BH3826" i="7" s="1"/>
  <c r="BF3827" i="7"/>
  <c r="BG3827" i="7" s="1"/>
  <c r="BH3827" i="7" s="1"/>
  <c r="BF3828" i="7"/>
  <c r="BG3828" i="7" s="1"/>
  <c r="BH3828" i="7" s="1"/>
  <c r="BF3829" i="7"/>
  <c r="BG3829" i="7" s="1"/>
  <c r="BH3829" i="7" s="1"/>
  <c r="BF3830" i="7"/>
  <c r="BG3830" i="7" s="1"/>
  <c r="BH3830" i="7" s="1"/>
  <c r="BF3831" i="7"/>
  <c r="BG3831" i="7" s="1"/>
  <c r="BH3831" i="7" s="1"/>
  <c r="BF3832" i="7"/>
  <c r="BG3832" i="7" s="1"/>
  <c r="BH3832" i="7" s="1"/>
  <c r="BF3833" i="7"/>
  <c r="BG3833" i="7" s="1"/>
  <c r="BH3833" i="7" s="1"/>
  <c r="BF3834" i="7"/>
  <c r="BG3834" i="7" s="1"/>
  <c r="BH3834" i="7" s="1"/>
  <c r="BF3835" i="7"/>
  <c r="BG3835" i="7" s="1"/>
  <c r="BH3835" i="7" s="1"/>
  <c r="BF3836" i="7"/>
  <c r="BG3836" i="7" s="1"/>
  <c r="BH3836" i="7" s="1"/>
  <c r="BF3837" i="7"/>
  <c r="BG3837" i="7" s="1"/>
  <c r="BH3837" i="7" s="1"/>
  <c r="BF3838" i="7"/>
  <c r="BG3838" i="7" s="1"/>
  <c r="BH3838" i="7" s="1"/>
  <c r="BF3839" i="7"/>
  <c r="BG3839" i="7" s="1"/>
  <c r="BH3839" i="7" s="1"/>
  <c r="BF3840" i="7"/>
  <c r="BG3840" i="7" s="1"/>
  <c r="BH3840" i="7" s="1"/>
  <c r="BF3841" i="7"/>
  <c r="BG3841" i="7" s="1"/>
  <c r="BH3841" i="7" s="1"/>
  <c r="BF3842" i="7"/>
  <c r="BG3842" i="7" s="1"/>
  <c r="BH3842" i="7" s="1"/>
  <c r="BF3843" i="7"/>
  <c r="BG3843" i="7" s="1"/>
  <c r="BH3843" i="7" s="1"/>
  <c r="BF3844" i="7"/>
  <c r="BG3844" i="7" s="1"/>
  <c r="BH3844" i="7" s="1"/>
  <c r="BF3845" i="7"/>
  <c r="BG3845" i="7" s="1"/>
  <c r="BH3845" i="7" s="1"/>
  <c r="BF3846" i="7"/>
  <c r="BG3846" i="7" s="1"/>
  <c r="BH3846" i="7" s="1"/>
  <c r="BF3847" i="7"/>
  <c r="BG3847" i="7" s="1"/>
  <c r="BH3847" i="7" s="1"/>
  <c r="BF3848" i="7"/>
  <c r="BG3848" i="7" s="1"/>
  <c r="BH3848" i="7" s="1"/>
  <c r="BF3849" i="7"/>
  <c r="BG3849" i="7" s="1"/>
  <c r="BH3849" i="7" s="1"/>
  <c r="BF3850" i="7"/>
  <c r="BG3850" i="7" s="1"/>
  <c r="BH3850" i="7" s="1"/>
  <c r="BF3851" i="7"/>
  <c r="BG3851" i="7" s="1"/>
  <c r="BH3851" i="7" s="1"/>
  <c r="BF3852" i="7"/>
  <c r="BG3852" i="7" s="1"/>
  <c r="BH3852" i="7" s="1"/>
  <c r="BF3853" i="7"/>
  <c r="BG3853" i="7" s="1"/>
  <c r="BH3853" i="7" s="1"/>
  <c r="BF3854" i="7"/>
  <c r="BG3854" i="7" s="1"/>
  <c r="BH3854" i="7" s="1"/>
  <c r="BF3855" i="7"/>
  <c r="BG3855" i="7" s="1"/>
  <c r="BH3855" i="7" s="1"/>
  <c r="BF3856" i="7"/>
  <c r="BG3856" i="7" s="1"/>
  <c r="BH3856" i="7" s="1"/>
  <c r="BF3857" i="7"/>
  <c r="BG3857" i="7" s="1"/>
  <c r="BH3857" i="7" s="1"/>
  <c r="BF3858" i="7"/>
  <c r="BG3858" i="7" s="1"/>
  <c r="BH3858" i="7" s="1"/>
  <c r="BF3859" i="7"/>
  <c r="BG3859" i="7" s="1"/>
  <c r="BH3859" i="7" s="1"/>
  <c r="BF3860" i="7"/>
  <c r="BG3860" i="7" s="1"/>
  <c r="BH3860" i="7" s="1"/>
  <c r="BF3861" i="7"/>
  <c r="BG3861" i="7" s="1"/>
  <c r="BH3861" i="7" s="1"/>
  <c r="BF3862" i="7"/>
  <c r="BG3862" i="7" s="1"/>
  <c r="BH3862" i="7" s="1"/>
  <c r="BF3863" i="7"/>
  <c r="BG3863" i="7" s="1"/>
  <c r="BH3863" i="7" s="1"/>
  <c r="BF3864" i="7"/>
  <c r="BG3864" i="7" s="1"/>
  <c r="BH3864" i="7" s="1"/>
  <c r="BF3865" i="7"/>
  <c r="BG3865" i="7" s="1"/>
  <c r="BH3865" i="7" s="1"/>
  <c r="BF3866" i="7"/>
  <c r="BG3866" i="7" s="1"/>
  <c r="BH3866" i="7" s="1"/>
  <c r="BF3867" i="7"/>
  <c r="BG3867" i="7" s="1"/>
  <c r="BH3867" i="7" s="1"/>
  <c r="BF3868" i="7"/>
  <c r="BG3868" i="7" s="1"/>
  <c r="BH3868" i="7" s="1"/>
  <c r="BF3869" i="7"/>
  <c r="BG3869" i="7" s="1"/>
  <c r="BH3869" i="7" s="1"/>
  <c r="BF3870" i="7"/>
  <c r="BG3870" i="7" s="1"/>
  <c r="BH3870" i="7" s="1"/>
  <c r="BF3871" i="7"/>
  <c r="BG3871" i="7" s="1"/>
  <c r="BH3871" i="7" s="1"/>
  <c r="BF3872" i="7"/>
  <c r="BG3872" i="7" s="1"/>
  <c r="BH3872" i="7" s="1"/>
  <c r="BF3873" i="7"/>
  <c r="BG3873" i="7" s="1"/>
  <c r="BH3873" i="7" s="1"/>
  <c r="BF3874" i="7"/>
  <c r="BG3874" i="7" s="1"/>
  <c r="BH3874" i="7" s="1"/>
  <c r="BF3875" i="7"/>
  <c r="BG3875" i="7" s="1"/>
  <c r="BH3875" i="7" s="1"/>
  <c r="BF3876" i="7"/>
  <c r="BG3876" i="7" s="1"/>
  <c r="BH3876" i="7" s="1"/>
  <c r="BF3877" i="7"/>
  <c r="BG3877" i="7" s="1"/>
  <c r="BH3877" i="7" s="1"/>
  <c r="BF3878" i="7"/>
  <c r="BG3878" i="7" s="1"/>
  <c r="BH3878" i="7" s="1"/>
  <c r="BF3879" i="7"/>
  <c r="BG3879" i="7" s="1"/>
  <c r="BH3879" i="7" s="1"/>
  <c r="BF3880" i="7"/>
  <c r="BG3880" i="7" s="1"/>
  <c r="BH3880" i="7" s="1"/>
  <c r="BF3881" i="7"/>
  <c r="BG3881" i="7" s="1"/>
  <c r="BH3881" i="7" s="1"/>
  <c r="BF3882" i="7"/>
  <c r="BG3882" i="7" s="1"/>
  <c r="BH3882" i="7" s="1"/>
  <c r="BF3883" i="7"/>
  <c r="BG3883" i="7" s="1"/>
  <c r="BH3883" i="7" s="1"/>
  <c r="BF3884" i="7"/>
  <c r="BG3884" i="7" s="1"/>
  <c r="BH3884" i="7" s="1"/>
  <c r="BF3885" i="7"/>
  <c r="BG3885" i="7" s="1"/>
  <c r="BH3885" i="7" s="1"/>
  <c r="BF3886" i="7"/>
  <c r="BG3886" i="7" s="1"/>
  <c r="BH3886" i="7" s="1"/>
  <c r="BF3887" i="7"/>
  <c r="BG3887" i="7" s="1"/>
  <c r="BH3887" i="7" s="1"/>
  <c r="BF3888" i="7"/>
  <c r="BG3888" i="7" s="1"/>
  <c r="BH3888" i="7" s="1"/>
  <c r="BF3889" i="7"/>
  <c r="BG3889" i="7" s="1"/>
  <c r="BH3889" i="7" s="1"/>
  <c r="BF3890" i="7"/>
  <c r="BG3890" i="7" s="1"/>
  <c r="BH3890" i="7" s="1"/>
  <c r="BF3891" i="7"/>
  <c r="BG3891" i="7" s="1"/>
  <c r="BH3891" i="7" s="1"/>
  <c r="BF3892" i="7"/>
  <c r="BG3892" i="7" s="1"/>
  <c r="BH3892" i="7" s="1"/>
  <c r="BF3893" i="7"/>
  <c r="BG3893" i="7" s="1"/>
  <c r="BH3893" i="7" s="1"/>
  <c r="BF3894" i="7"/>
  <c r="BG3894" i="7" s="1"/>
  <c r="BH3894" i="7" s="1"/>
  <c r="BF3895" i="7"/>
  <c r="BG3895" i="7" s="1"/>
  <c r="BH3895" i="7" s="1"/>
  <c r="BF3896" i="7"/>
  <c r="BG3896" i="7" s="1"/>
  <c r="BH3896" i="7" s="1"/>
  <c r="BF3897" i="7"/>
  <c r="BG3897" i="7" s="1"/>
  <c r="BH3897" i="7" s="1"/>
  <c r="BF3898" i="7"/>
  <c r="BG3898" i="7" s="1"/>
  <c r="BH3898" i="7" s="1"/>
  <c r="BF3899" i="7"/>
  <c r="BG3899" i="7" s="1"/>
  <c r="BH3899" i="7" s="1"/>
  <c r="BF3900" i="7"/>
  <c r="BG3900" i="7" s="1"/>
  <c r="BH3900" i="7" s="1"/>
  <c r="BF3901" i="7"/>
  <c r="BG3901" i="7" s="1"/>
  <c r="BH3901" i="7" s="1"/>
  <c r="BF3902" i="7"/>
  <c r="BG3902" i="7" s="1"/>
  <c r="BH3902" i="7" s="1"/>
  <c r="BF3903" i="7"/>
  <c r="BG3903" i="7" s="1"/>
  <c r="BH3903" i="7" s="1"/>
  <c r="BF3904" i="7"/>
  <c r="BG3904" i="7" s="1"/>
  <c r="BH3904" i="7" s="1"/>
  <c r="BF3905" i="7"/>
  <c r="BG3905" i="7" s="1"/>
  <c r="BH3905" i="7" s="1"/>
  <c r="BF3906" i="7"/>
  <c r="BG3906" i="7" s="1"/>
  <c r="BH3906" i="7" s="1"/>
  <c r="BF3907" i="7"/>
  <c r="BG3907" i="7" s="1"/>
  <c r="BH3907" i="7" s="1"/>
  <c r="BF3908" i="7"/>
  <c r="BG3908" i="7" s="1"/>
  <c r="BH3908" i="7" s="1"/>
  <c r="BF3909" i="7"/>
  <c r="BG3909" i="7" s="1"/>
  <c r="BH3909" i="7" s="1"/>
  <c r="BF3910" i="7"/>
  <c r="BG3910" i="7" s="1"/>
  <c r="BH3910" i="7" s="1"/>
  <c r="BF3911" i="7"/>
  <c r="BG3911" i="7" s="1"/>
  <c r="BH3911" i="7" s="1"/>
  <c r="BF3912" i="7"/>
  <c r="BG3912" i="7" s="1"/>
  <c r="BH3912" i="7" s="1"/>
  <c r="BF3913" i="7"/>
  <c r="BG3913" i="7" s="1"/>
  <c r="BH3913" i="7" s="1"/>
  <c r="BF3914" i="7"/>
  <c r="BG3914" i="7" s="1"/>
  <c r="BH3914" i="7" s="1"/>
  <c r="BF3915" i="7"/>
  <c r="BG3915" i="7" s="1"/>
  <c r="BH3915" i="7" s="1"/>
  <c r="BF3916" i="7"/>
  <c r="BG3916" i="7" s="1"/>
  <c r="BH3916" i="7" s="1"/>
  <c r="BF3917" i="7"/>
  <c r="BG3917" i="7" s="1"/>
  <c r="BH3917" i="7" s="1"/>
  <c r="BF3918" i="7"/>
  <c r="BG3918" i="7" s="1"/>
  <c r="BH3918" i="7" s="1"/>
  <c r="BF3919" i="7"/>
  <c r="BG3919" i="7" s="1"/>
  <c r="BH3919" i="7" s="1"/>
  <c r="BF3920" i="7"/>
  <c r="BG3920" i="7" s="1"/>
  <c r="BH3920" i="7" s="1"/>
  <c r="BF3921" i="7"/>
  <c r="BG3921" i="7" s="1"/>
  <c r="BH3921" i="7" s="1"/>
  <c r="BF3922" i="7"/>
  <c r="BG3922" i="7" s="1"/>
  <c r="BH3922" i="7" s="1"/>
  <c r="BF3923" i="7"/>
  <c r="BG3923" i="7" s="1"/>
  <c r="BH3923" i="7" s="1"/>
  <c r="BF3924" i="7"/>
  <c r="BG3924" i="7" s="1"/>
  <c r="BH3924" i="7" s="1"/>
  <c r="BF3925" i="7"/>
  <c r="BG3925" i="7" s="1"/>
  <c r="BH3925" i="7" s="1"/>
  <c r="BF3926" i="7"/>
  <c r="BG3926" i="7" s="1"/>
  <c r="BH3926" i="7" s="1"/>
  <c r="BF3927" i="7"/>
  <c r="BG3927" i="7" s="1"/>
  <c r="BH3927" i="7" s="1"/>
  <c r="BF3928" i="7"/>
  <c r="BG3928" i="7" s="1"/>
  <c r="BH3928" i="7" s="1"/>
  <c r="BF3929" i="7"/>
  <c r="BG3929" i="7" s="1"/>
  <c r="BH3929" i="7" s="1"/>
  <c r="BF3930" i="7"/>
  <c r="BG3930" i="7" s="1"/>
  <c r="BH3930" i="7" s="1"/>
  <c r="BF3931" i="7"/>
  <c r="BG3931" i="7" s="1"/>
  <c r="BH3931" i="7" s="1"/>
  <c r="BF3932" i="7"/>
  <c r="BG3932" i="7" s="1"/>
  <c r="BH3932" i="7" s="1"/>
  <c r="BF3933" i="7"/>
  <c r="BG3933" i="7" s="1"/>
  <c r="BH3933" i="7" s="1"/>
  <c r="BF3934" i="7"/>
  <c r="BG3934" i="7" s="1"/>
  <c r="BH3934" i="7" s="1"/>
  <c r="BF3935" i="7"/>
  <c r="BG3935" i="7" s="1"/>
  <c r="BH3935" i="7" s="1"/>
  <c r="BF3936" i="7"/>
  <c r="BG3936" i="7" s="1"/>
  <c r="BH3936" i="7" s="1"/>
  <c r="BF3937" i="7"/>
  <c r="BG3937" i="7" s="1"/>
  <c r="BH3937" i="7" s="1"/>
  <c r="BF3938" i="7"/>
  <c r="BG3938" i="7" s="1"/>
  <c r="BH3938" i="7" s="1"/>
  <c r="BF3939" i="7"/>
  <c r="BG3939" i="7" s="1"/>
  <c r="BH3939" i="7" s="1"/>
  <c r="BF3940" i="7"/>
  <c r="BG3940" i="7" s="1"/>
  <c r="BH3940" i="7" s="1"/>
  <c r="BF3941" i="7"/>
  <c r="BG3941" i="7" s="1"/>
  <c r="BH3941" i="7" s="1"/>
  <c r="BF3942" i="7"/>
  <c r="BG3942" i="7" s="1"/>
  <c r="BH3942" i="7" s="1"/>
  <c r="BF3943" i="7"/>
  <c r="BG3943" i="7" s="1"/>
  <c r="BH3943" i="7" s="1"/>
  <c r="BF3944" i="7"/>
  <c r="BG3944" i="7" s="1"/>
  <c r="BH3944" i="7" s="1"/>
  <c r="BF3945" i="7"/>
  <c r="BG3945" i="7" s="1"/>
  <c r="BH3945" i="7" s="1"/>
  <c r="BF3946" i="7"/>
  <c r="BG3946" i="7" s="1"/>
  <c r="BH3946" i="7" s="1"/>
  <c r="BF3947" i="7"/>
  <c r="BG3947" i="7" s="1"/>
  <c r="BH3947" i="7" s="1"/>
  <c r="BF3948" i="7"/>
  <c r="BG3948" i="7" s="1"/>
  <c r="BH3948" i="7" s="1"/>
  <c r="BF3949" i="7"/>
  <c r="BG3949" i="7" s="1"/>
  <c r="BH3949" i="7" s="1"/>
  <c r="BF3950" i="7"/>
  <c r="BG3950" i="7" s="1"/>
  <c r="BH3950" i="7" s="1"/>
  <c r="BF3951" i="7"/>
  <c r="BG3951" i="7" s="1"/>
  <c r="BH3951" i="7" s="1"/>
  <c r="BF3952" i="7"/>
  <c r="BG3952" i="7" s="1"/>
  <c r="BH3952" i="7" s="1"/>
  <c r="BF3953" i="7"/>
  <c r="BG3953" i="7" s="1"/>
  <c r="BH3953" i="7" s="1"/>
  <c r="BF3954" i="7"/>
  <c r="BG3954" i="7" s="1"/>
  <c r="BH3954" i="7" s="1"/>
  <c r="BF3955" i="7"/>
  <c r="BG3955" i="7" s="1"/>
  <c r="BH3955" i="7" s="1"/>
  <c r="BF3956" i="7"/>
  <c r="BG3956" i="7" s="1"/>
  <c r="BH3956" i="7" s="1"/>
  <c r="BF3957" i="7"/>
  <c r="BG3957" i="7" s="1"/>
  <c r="BH3957" i="7" s="1"/>
  <c r="BF3958" i="7"/>
  <c r="BG3958" i="7" s="1"/>
  <c r="BH3958" i="7" s="1"/>
  <c r="BF3959" i="7"/>
  <c r="BG3959" i="7" s="1"/>
  <c r="BH3959" i="7" s="1"/>
  <c r="BF3960" i="7"/>
  <c r="BG3960" i="7" s="1"/>
  <c r="BH3960" i="7" s="1"/>
  <c r="BF3961" i="7"/>
  <c r="BG3961" i="7" s="1"/>
  <c r="BH3961" i="7" s="1"/>
  <c r="BF3962" i="7"/>
  <c r="BG3962" i="7" s="1"/>
  <c r="BH3962" i="7" s="1"/>
  <c r="BF3963" i="7"/>
  <c r="BG3963" i="7" s="1"/>
  <c r="BH3963" i="7" s="1"/>
  <c r="BF3964" i="7"/>
  <c r="BG3964" i="7" s="1"/>
  <c r="BH3964" i="7" s="1"/>
  <c r="BF3965" i="7"/>
  <c r="BG3965" i="7" s="1"/>
  <c r="BH3965" i="7" s="1"/>
  <c r="BF3966" i="7"/>
  <c r="BG3966" i="7" s="1"/>
  <c r="BH3966" i="7" s="1"/>
  <c r="BF3967" i="7"/>
  <c r="BG3967" i="7" s="1"/>
  <c r="BH3967" i="7" s="1"/>
  <c r="BF3968" i="7"/>
  <c r="BG3968" i="7" s="1"/>
  <c r="BH3968" i="7" s="1"/>
  <c r="BF3969" i="7"/>
  <c r="BG3969" i="7" s="1"/>
  <c r="BH3969" i="7" s="1"/>
  <c r="BF3970" i="7"/>
  <c r="BG3970" i="7" s="1"/>
  <c r="BH3970" i="7" s="1"/>
  <c r="BF3971" i="7"/>
  <c r="BG3971" i="7" s="1"/>
  <c r="BH3971" i="7" s="1"/>
  <c r="BF3972" i="7"/>
  <c r="BG3972" i="7" s="1"/>
  <c r="BH3972" i="7" s="1"/>
  <c r="BF3973" i="7"/>
  <c r="BG3973" i="7" s="1"/>
  <c r="BH3973" i="7" s="1"/>
  <c r="BF3974" i="7"/>
  <c r="BG3974" i="7" s="1"/>
  <c r="BH3974" i="7" s="1"/>
  <c r="BF3975" i="7"/>
  <c r="BG3975" i="7" s="1"/>
  <c r="BH3975" i="7" s="1"/>
  <c r="BF3976" i="7"/>
  <c r="BG3976" i="7" s="1"/>
  <c r="BH3976" i="7" s="1"/>
  <c r="BF3977" i="7"/>
  <c r="BG3977" i="7" s="1"/>
  <c r="BH3977" i="7" s="1"/>
  <c r="BF3978" i="7"/>
  <c r="BG3978" i="7" s="1"/>
  <c r="BH3978" i="7" s="1"/>
  <c r="BF3979" i="7"/>
  <c r="BG3979" i="7" s="1"/>
  <c r="BH3979" i="7" s="1"/>
  <c r="BF3980" i="7"/>
  <c r="BG3980" i="7" s="1"/>
  <c r="BH3980" i="7" s="1"/>
  <c r="BF3981" i="7"/>
  <c r="BG3981" i="7" s="1"/>
  <c r="BH3981" i="7" s="1"/>
  <c r="BF3982" i="7"/>
  <c r="BG3982" i="7" s="1"/>
  <c r="BH3982" i="7" s="1"/>
  <c r="BF3983" i="7"/>
  <c r="BG3983" i="7" s="1"/>
  <c r="BH3983" i="7" s="1"/>
  <c r="BF3984" i="7"/>
  <c r="BG3984" i="7" s="1"/>
  <c r="BH3984" i="7" s="1"/>
  <c r="BF3985" i="7"/>
  <c r="BG3985" i="7" s="1"/>
  <c r="BH3985" i="7" s="1"/>
  <c r="BF3986" i="7"/>
  <c r="BG3986" i="7" s="1"/>
  <c r="BH3986" i="7" s="1"/>
  <c r="BF3987" i="7"/>
  <c r="BG3987" i="7" s="1"/>
  <c r="BH3987" i="7" s="1"/>
  <c r="BF3988" i="7"/>
  <c r="BG3988" i="7" s="1"/>
  <c r="BH3988" i="7" s="1"/>
  <c r="BF3989" i="7"/>
  <c r="BG3989" i="7" s="1"/>
  <c r="BH3989" i="7" s="1"/>
  <c r="BF3990" i="7"/>
  <c r="BG3990" i="7" s="1"/>
  <c r="BH3990" i="7" s="1"/>
  <c r="BF3991" i="7"/>
  <c r="BG3991" i="7" s="1"/>
  <c r="BH3991" i="7" s="1"/>
  <c r="BF3992" i="7"/>
  <c r="BG3992" i="7" s="1"/>
  <c r="BH3992" i="7" s="1"/>
  <c r="BF3993" i="7"/>
  <c r="BG3993" i="7" s="1"/>
  <c r="BH3993" i="7" s="1"/>
  <c r="BF3994" i="7"/>
  <c r="BG3994" i="7" s="1"/>
  <c r="BH3994" i="7" s="1"/>
  <c r="BF3995" i="7"/>
  <c r="BG3995" i="7" s="1"/>
  <c r="BH3995" i="7" s="1"/>
  <c r="BF3996" i="7"/>
  <c r="BG3996" i="7" s="1"/>
  <c r="BH3996" i="7" s="1"/>
  <c r="BF3997" i="7"/>
  <c r="BG3997" i="7" s="1"/>
  <c r="BH3997" i="7" s="1"/>
  <c r="BF3998" i="7"/>
  <c r="BG3998" i="7" s="1"/>
  <c r="BH3998" i="7" s="1"/>
  <c r="BF3999" i="7"/>
  <c r="BG3999" i="7" s="1"/>
  <c r="BH3999" i="7" s="1"/>
  <c r="BF4000" i="7"/>
  <c r="BG4000" i="7" s="1"/>
  <c r="BH4000" i="7" s="1"/>
  <c r="BF4001" i="7"/>
  <c r="BG4001" i="7" s="1"/>
  <c r="BH4001" i="7" s="1"/>
  <c r="BF4002" i="7"/>
  <c r="BG4002" i="7" s="1"/>
  <c r="BH4002" i="7" s="1"/>
  <c r="BF4003" i="7"/>
  <c r="BG4003" i="7" s="1"/>
  <c r="BH4003" i="7" s="1"/>
  <c r="BF4004" i="7"/>
  <c r="BG4004" i="7" s="1"/>
  <c r="BH4004" i="7" s="1"/>
  <c r="BF4005" i="7"/>
  <c r="BG4005" i="7" s="1"/>
  <c r="BH4005" i="7" s="1"/>
  <c r="BF4006" i="7"/>
  <c r="BG4006" i="7" s="1"/>
  <c r="BH4006" i="7" s="1"/>
  <c r="BF4007" i="7"/>
  <c r="BG4007" i="7" s="1"/>
  <c r="BH4007" i="7" s="1"/>
  <c r="BF4008" i="7"/>
  <c r="BG4008" i="7" s="1"/>
  <c r="BH4008" i="7" s="1"/>
  <c r="BF4009" i="7"/>
  <c r="BG4009" i="7" s="1"/>
  <c r="BH4009" i="7" s="1"/>
  <c r="BF4010" i="7"/>
  <c r="BG4010" i="7" s="1"/>
  <c r="BH4010" i="7" s="1"/>
  <c r="BF4011" i="7"/>
  <c r="BG4011" i="7" s="1"/>
  <c r="BH4011" i="7" s="1"/>
  <c r="BF4012" i="7"/>
  <c r="BG4012" i="7" s="1"/>
  <c r="BH4012" i="7" s="1"/>
  <c r="BF4013" i="7"/>
  <c r="BG4013" i="7" s="1"/>
  <c r="BH4013" i="7" s="1"/>
  <c r="BF4014" i="7"/>
  <c r="BG4014" i="7" s="1"/>
  <c r="BH4014" i="7" s="1"/>
  <c r="BF4015" i="7"/>
  <c r="BG4015" i="7" s="1"/>
  <c r="BH4015" i="7" s="1"/>
  <c r="BF4016" i="7"/>
  <c r="BG4016" i="7" s="1"/>
  <c r="BH4016" i="7" s="1"/>
  <c r="BF4017" i="7"/>
  <c r="BG4017" i="7" s="1"/>
  <c r="BH4017" i="7" s="1"/>
  <c r="BF4018" i="7"/>
  <c r="BG4018" i="7" s="1"/>
  <c r="BH4018" i="7" s="1"/>
  <c r="BF4019" i="7"/>
  <c r="BG4019" i="7" s="1"/>
  <c r="BH4019" i="7" s="1"/>
  <c r="BF4020" i="7"/>
  <c r="BG4020" i="7" s="1"/>
  <c r="BH4020" i="7" s="1"/>
  <c r="BF4021" i="7"/>
  <c r="BG4021" i="7" s="1"/>
  <c r="BH4021" i="7" s="1"/>
  <c r="BF4022" i="7"/>
  <c r="BG4022" i="7" s="1"/>
  <c r="BH4022" i="7" s="1"/>
  <c r="BF4023" i="7"/>
  <c r="BG4023" i="7" s="1"/>
  <c r="BH4023" i="7" s="1"/>
  <c r="BF4024" i="7"/>
  <c r="BG4024" i="7" s="1"/>
  <c r="BH4024" i="7" s="1"/>
  <c r="BF4025" i="7"/>
  <c r="BG4025" i="7" s="1"/>
  <c r="BH4025" i="7" s="1"/>
  <c r="BF4026" i="7"/>
  <c r="BG4026" i="7" s="1"/>
  <c r="BH4026" i="7" s="1"/>
  <c r="BF4027" i="7"/>
  <c r="BG4027" i="7" s="1"/>
  <c r="BH4027" i="7" s="1"/>
  <c r="BF4028" i="7"/>
  <c r="BG4028" i="7" s="1"/>
  <c r="BH4028" i="7" s="1"/>
  <c r="BF4029" i="7"/>
  <c r="BG4029" i="7" s="1"/>
  <c r="BH4029" i="7" s="1"/>
  <c r="BF4030" i="7"/>
  <c r="BG4030" i="7" s="1"/>
  <c r="BH4030" i="7" s="1"/>
  <c r="BF4031" i="7"/>
  <c r="BG4031" i="7" s="1"/>
  <c r="BH4031" i="7" s="1"/>
  <c r="BF4032" i="7"/>
  <c r="BG4032" i="7" s="1"/>
  <c r="BH4032" i="7" s="1"/>
  <c r="BF4033" i="7"/>
  <c r="BG4033" i="7" s="1"/>
  <c r="BH4033" i="7" s="1"/>
  <c r="BF4034" i="7"/>
  <c r="BG4034" i="7" s="1"/>
  <c r="BH4034" i="7" s="1"/>
  <c r="BF4035" i="7"/>
  <c r="BG4035" i="7" s="1"/>
  <c r="BH4035" i="7" s="1"/>
  <c r="BF4036" i="7"/>
  <c r="BG4036" i="7" s="1"/>
  <c r="BH4036" i="7" s="1"/>
  <c r="BF4037" i="7"/>
  <c r="BG4037" i="7" s="1"/>
  <c r="BH4037" i="7" s="1"/>
  <c r="BF4038" i="7"/>
  <c r="BG4038" i="7" s="1"/>
  <c r="BH4038" i="7" s="1"/>
  <c r="BF4039" i="7"/>
  <c r="BG4039" i="7" s="1"/>
  <c r="BH4039" i="7" s="1"/>
  <c r="BF4040" i="7"/>
  <c r="BG4040" i="7" s="1"/>
  <c r="BH4040" i="7" s="1"/>
  <c r="BF4041" i="7"/>
  <c r="BG4041" i="7" s="1"/>
  <c r="BH4041" i="7" s="1"/>
  <c r="BF4042" i="7"/>
  <c r="BG4042" i="7" s="1"/>
  <c r="BH4042" i="7" s="1"/>
  <c r="BF4043" i="7"/>
  <c r="BG4043" i="7" s="1"/>
  <c r="BH4043" i="7" s="1"/>
  <c r="BF4044" i="7"/>
  <c r="BG4044" i="7" s="1"/>
  <c r="BH4044" i="7" s="1"/>
  <c r="BF4045" i="7"/>
  <c r="BG4045" i="7" s="1"/>
  <c r="BH4045" i="7" s="1"/>
  <c r="BF4046" i="7"/>
  <c r="BG4046" i="7" s="1"/>
  <c r="BH4046" i="7" s="1"/>
  <c r="BF4047" i="7"/>
  <c r="BG4047" i="7" s="1"/>
  <c r="BH4047" i="7" s="1"/>
  <c r="BF4048" i="7"/>
  <c r="BG4048" i="7" s="1"/>
  <c r="BH4048" i="7" s="1"/>
  <c r="BF4049" i="7"/>
  <c r="BG4049" i="7" s="1"/>
  <c r="BH4049" i="7" s="1"/>
  <c r="BF4050" i="7"/>
  <c r="BG4050" i="7" s="1"/>
  <c r="BH4050" i="7" s="1"/>
  <c r="BF4051" i="7"/>
  <c r="BG4051" i="7" s="1"/>
  <c r="BH4051" i="7" s="1"/>
  <c r="BF4052" i="7"/>
  <c r="BG4052" i="7" s="1"/>
  <c r="BH4052" i="7" s="1"/>
  <c r="BF4053" i="7"/>
  <c r="BG4053" i="7" s="1"/>
  <c r="BH4053" i="7" s="1"/>
  <c r="BF4054" i="7"/>
  <c r="BG4054" i="7" s="1"/>
  <c r="BH4054" i="7" s="1"/>
  <c r="BF4055" i="7"/>
  <c r="BG4055" i="7" s="1"/>
  <c r="BH4055" i="7" s="1"/>
  <c r="BF4056" i="7"/>
  <c r="BG4056" i="7" s="1"/>
  <c r="BH4056" i="7" s="1"/>
  <c r="BF4057" i="7"/>
  <c r="BG4057" i="7" s="1"/>
  <c r="BH4057" i="7" s="1"/>
  <c r="BF4058" i="7"/>
  <c r="BG4058" i="7" s="1"/>
  <c r="BH4058" i="7" s="1"/>
  <c r="BF4059" i="7"/>
  <c r="BG4059" i="7" s="1"/>
  <c r="BH4059" i="7" s="1"/>
  <c r="BF4060" i="7"/>
  <c r="BG4060" i="7" s="1"/>
  <c r="BH4060" i="7" s="1"/>
  <c r="BF4061" i="7"/>
  <c r="BG4061" i="7" s="1"/>
  <c r="BH4061" i="7" s="1"/>
  <c r="BF4062" i="7"/>
  <c r="BG4062" i="7" s="1"/>
  <c r="BH4062" i="7" s="1"/>
  <c r="BF4063" i="7"/>
  <c r="BG4063" i="7" s="1"/>
  <c r="BH4063" i="7" s="1"/>
  <c r="BF4064" i="7"/>
  <c r="BG4064" i="7" s="1"/>
  <c r="BH4064" i="7" s="1"/>
  <c r="BF4065" i="7"/>
  <c r="BG4065" i="7" s="1"/>
  <c r="BH4065" i="7" s="1"/>
  <c r="BF4066" i="7"/>
  <c r="BG4066" i="7" s="1"/>
  <c r="BH4066" i="7" s="1"/>
  <c r="BF4067" i="7"/>
  <c r="BG4067" i="7" s="1"/>
  <c r="BH4067" i="7" s="1"/>
  <c r="BF4068" i="7"/>
  <c r="BG4068" i="7" s="1"/>
  <c r="BH4068" i="7" s="1"/>
  <c r="BF4069" i="7"/>
  <c r="BG4069" i="7" s="1"/>
  <c r="BH4069" i="7" s="1"/>
  <c r="BF4070" i="7"/>
  <c r="BG4070" i="7" s="1"/>
  <c r="BH4070" i="7" s="1"/>
  <c r="BF4071" i="7"/>
  <c r="BG4071" i="7" s="1"/>
  <c r="BH4071" i="7" s="1"/>
  <c r="BF4072" i="7"/>
  <c r="BG4072" i="7" s="1"/>
  <c r="BH4072" i="7" s="1"/>
  <c r="BF4073" i="7"/>
  <c r="BG4073" i="7" s="1"/>
  <c r="BH4073" i="7" s="1"/>
  <c r="BF4074" i="7"/>
  <c r="BG4074" i="7" s="1"/>
  <c r="BH4074" i="7" s="1"/>
  <c r="BF4075" i="7"/>
  <c r="BG4075" i="7" s="1"/>
  <c r="BH4075" i="7" s="1"/>
  <c r="BF4076" i="7"/>
  <c r="BG4076" i="7" s="1"/>
  <c r="BH4076" i="7" s="1"/>
  <c r="BF4077" i="7"/>
  <c r="BG4077" i="7" s="1"/>
  <c r="BH4077" i="7" s="1"/>
  <c r="BF4078" i="7"/>
  <c r="BF4079" i="7"/>
  <c r="BG4079" i="7" s="1"/>
  <c r="BH4079" i="7" s="1"/>
  <c r="BF4080" i="7"/>
  <c r="BG4080" i="7" s="1"/>
  <c r="BH4080" i="7" s="1"/>
  <c r="BF4081" i="7"/>
  <c r="BG4081" i="7" s="1"/>
  <c r="BH4081" i="7" s="1"/>
  <c r="BF4082" i="7"/>
  <c r="BG4082" i="7" s="1"/>
  <c r="BH4082" i="7" s="1"/>
  <c r="BF4083" i="7"/>
  <c r="BG4083" i="7" s="1"/>
  <c r="BH4083" i="7" s="1"/>
  <c r="BF4084" i="7"/>
  <c r="BG4084" i="7" s="1"/>
  <c r="BH4084" i="7" s="1"/>
  <c r="BF4085" i="7"/>
  <c r="BG4085" i="7" s="1"/>
  <c r="BH4085" i="7" s="1"/>
  <c r="BF4086" i="7"/>
  <c r="BG4086" i="7" s="1"/>
  <c r="BH4086" i="7" s="1"/>
  <c r="BF4087" i="7"/>
  <c r="BG4087" i="7" s="1"/>
  <c r="BH4087" i="7" s="1"/>
  <c r="BF4088" i="7"/>
  <c r="BG4088" i="7" s="1"/>
  <c r="BH4088" i="7" s="1"/>
  <c r="BF4089" i="7"/>
  <c r="BG4089" i="7" s="1"/>
  <c r="BH4089" i="7" s="1"/>
  <c r="BF4090" i="7"/>
  <c r="BG4090" i="7" s="1"/>
  <c r="BH4090" i="7" s="1"/>
  <c r="BF4091" i="7"/>
  <c r="BG4091" i="7" s="1"/>
  <c r="BH4091" i="7" s="1"/>
  <c r="BF4092" i="7"/>
  <c r="BG4092" i="7" s="1"/>
  <c r="BH4092" i="7" s="1"/>
  <c r="BF4093" i="7"/>
  <c r="BG4093" i="7" s="1"/>
  <c r="BH4093" i="7" s="1"/>
  <c r="BF4094" i="7"/>
  <c r="BG4094" i="7" s="1"/>
  <c r="BH4094" i="7" s="1"/>
  <c r="BF4095" i="7"/>
  <c r="BG4095" i="7" s="1"/>
  <c r="BH4095" i="7" s="1"/>
  <c r="BF4096" i="7"/>
  <c r="BG4096" i="7" s="1"/>
  <c r="BH4096" i="7" s="1"/>
  <c r="BF4097" i="7"/>
  <c r="BG4097" i="7" s="1"/>
  <c r="BH4097" i="7" s="1"/>
  <c r="BF4098" i="7"/>
  <c r="BG4098" i="7" s="1"/>
  <c r="BH4098" i="7" s="1"/>
  <c r="BF4099" i="7"/>
  <c r="BG4099" i="7" s="1"/>
  <c r="BH4099" i="7" s="1"/>
  <c r="BF4100" i="7"/>
  <c r="BG4100" i="7" s="1"/>
  <c r="BH4100" i="7" s="1"/>
  <c r="BF4101" i="7"/>
  <c r="BG4101" i="7" s="1"/>
  <c r="BH4101" i="7" s="1"/>
  <c r="BF4102" i="7"/>
  <c r="BG4102" i="7" s="1"/>
  <c r="BH4102" i="7" s="1"/>
  <c r="BF4103" i="7"/>
  <c r="BG4103" i="7" s="1"/>
  <c r="BH4103" i="7" s="1"/>
  <c r="BF4104" i="7"/>
  <c r="BG4104" i="7" s="1"/>
  <c r="BH4104" i="7" s="1"/>
  <c r="BF4105" i="7"/>
  <c r="BG4105" i="7" s="1"/>
  <c r="BH4105" i="7" s="1"/>
  <c r="BF4106" i="7"/>
  <c r="BG4106" i="7" s="1"/>
  <c r="BH4106" i="7" s="1"/>
  <c r="BF4107" i="7"/>
  <c r="BG4107" i="7" s="1"/>
  <c r="BH4107" i="7" s="1"/>
  <c r="BF4108" i="7"/>
  <c r="BG4108" i="7" s="1"/>
  <c r="BH4108" i="7" s="1"/>
  <c r="BF4109" i="7"/>
  <c r="BG4109" i="7" s="1"/>
  <c r="BH4109" i="7" s="1"/>
  <c r="BF4110" i="7"/>
  <c r="BG4110" i="7" s="1"/>
  <c r="BH4110" i="7" s="1"/>
  <c r="BF4111" i="7"/>
  <c r="BG4111" i="7" s="1"/>
  <c r="BH4111" i="7" s="1"/>
  <c r="BF4112" i="7"/>
  <c r="BG4112" i="7" s="1"/>
  <c r="BH4112" i="7" s="1"/>
  <c r="BF4113" i="7"/>
  <c r="BG4113" i="7" s="1"/>
  <c r="BH4113" i="7" s="1"/>
  <c r="BF4114" i="7"/>
  <c r="BG4114" i="7" s="1"/>
  <c r="BH4114" i="7" s="1"/>
  <c r="BF4115" i="7"/>
  <c r="BG4115" i="7" s="1"/>
  <c r="BH4115" i="7" s="1"/>
  <c r="BF4116" i="7"/>
  <c r="BG4116" i="7" s="1"/>
  <c r="BH4116" i="7" s="1"/>
  <c r="BF4117" i="7"/>
  <c r="BG4117" i="7" s="1"/>
  <c r="BH4117" i="7" s="1"/>
  <c r="BF4118" i="7"/>
  <c r="BG4118" i="7" s="1"/>
  <c r="BH4118" i="7" s="1"/>
  <c r="BF4119" i="7"/>
  <c r="BG4119" i="7" s="1"/>
  <c r="BH4119" i="7" s="1"/>
  <c r="BF4120" i="7"/>
  <c r="BG4120" i="7" s="1"/>
  <c r="BH4120" i="7" s="1"/>
  <c r="BF4121" i="7"/>
  <c r="BG4121" i="7" s="1"/>
  <c r="BH4121" i="7" s="1"/>
  <c r="BF4122" i="7"/>
  <c r="BG4122" i="7" s="1"/>
  <c r="BH4122" i="7" s="1"/>
  <c r="BF4123" i="7"/>
  <c r="BG4123" i="7" s="1"/>
  <c r="BH4123" i="7" s="1"/>
  <c r="BF4124" i="7"/>
  <c r="BG4124" i="7" s="1"/>
  <c r="BH4124" i="7" s="1"/>
  <c r="BF4125" i="7"/>
  <c r="BG4125" i="7" s="1"/>
  <c r="BH4125" i="7" s="1"/>
  <c r="BF4126" i="7"/>
  <c r="BG4126" i="7" s="1"/>
  <c r="BH4126" i="7" s="1"/>
  <c r="BF4127" i="7"/>
  <c r="BG4127" i="7" s="1"/>
  <c r="BH4127" i="7" s="1"/>
  <c r="BF4128" i="7"/>
  <c r="BG4128" i="7" s="1"/>
  <c r="BH4128" i="7" s="1"/>
  <c r="BF4129" i="7"/>
  <c r="BG4129" i="7" s="1"/>
  <c r="BH4129" i="7" s="1"/>
  <c r="BF4130" i="7"/>
  <c r="BG4130" i="7" s="1"/>
  <c r="BH4130" i="7" s="1"/>
  <c r="BF4131" i="7"/>
  <c r="BG4131" i="7" s="1"/>
  <c r="BH4131" i="7" s="1"/>
  <c r="BF4132" i="7"/>
  <c r="BG4132" i="7" s="1"/>
  <c r="BH4132" i="7" s="1"/>
  <c r="BF4133" i="7"/>
  <c r="BG4133" i="7" s="1"/>
  <c r="BH4133" i="7" s="1"/>
  <c r="BF4134" i="7"/>
  <c r="BG4134" i="7" s="1"/>
  <c r="BH4134" i="7" s="1"/>
  <c r="BF4135" i="7"/>
  <c r="BG4135" i="7" s="1"/>
  <c r="BH4135" i="7" s="1"/>
  <c r="BF4136" i="7"/>
  <c r="BG4136" i="7" s="1"/>
  <c r="BH4136" i="7" s="1"/>
  <c r="BF4137" i="7"/>
  <c r="BG4137" i="7" s="1"/>
  <c r="BH4137" i="7" s="1"/>
  <c r="BF4138" i="7"/>
  <c r="BG4138" i="7" s="1"/>
  <c r="BH4138" i="7" s="1"/>
  <c r="BF4139" i="7"/>
  <c r="BG4139" i="7" s="1"/>
  <c r="BH4139" i="7" s="1"/>
  <c r="BF4140" i="7"/>
  <c r="BG4140" i="7" s="1"/>
  <c r="BH4140" i="7" s="1"/>
  <c r="BF4141" i="7"/>
  <c r="BG4141" i="7" s="1"/>
  <c r="BH4141" i="7" s="1"/>
  <c r="BF4142" i="7"/>
  <c r="BG4142" i="7" s="1"/>
  <c r="BH4142" i="7" s="1"/>
  <c r="BF4143" i="7"/>
  <c r="BG4143" i="7" s="1"/>
  <c r="BH4143" i="7" s="1"/>
  <c r="BF4144" i="7"/>
  <c r="BG4144" i="7" s="1"/>
  <c r="BH4144" i="7" s="1"/>
  <c r="BF4145" i="7"/>
  <c r="BG4145" i="7" s="1"/>
  <c r="BH4145" i="7" s="1"/>
  <c r="BF4146" i="7"/>
  <c r="BG4146" i="7" s="1"/>
  <c r="BH4146" i="7" s="1"/>
  <c r="BF4147" i="7"/>
  <c r="BG4147" i="7" s="1"/>
  <c r="BH4147" i="7" s="1"/>
  <c r="BF4148" i="7"/>
  <c r="BG4148" i="7" s="1"/>
  <c r="BH4148" i="7" s="1"/>
  <c r="BF4149" i="7"/>
  <c r="BG4149" i="7" s="1"/>
  <c r="BH4149" i="7" s="1"/>
  <c r="BF4150" i="7"/>
  <c r="BG4150" i="7" s="1"/>
  <c r="BH4150" i="7" s="1"/>
  <c r="BF4151" i="7"/>
  <c r="BG4151" i="7" s="1"/>
  <c r="BH4151" i="7" s="1"/>
  <c r="BF4152" i="7"/>
  <c r="BG4152" i="7" s="1"/>
  <c r="BH4152" i="7" s="1"/>
  <c r="BF4153" i="7"/>
  <c r="BG4153" i="7" s="1"/>
  <c r="BH4153" i="7" s="1"/>
  <c r="BF4154" i="7"/>
  <c r="BG4154" i="7" s="1"/>
  <c r="BH4154" i="7" s="1"/>
  <c r="BF4155" i="7"/>
  <c r="BG4155" i="7" s="1"/>
  <c r="BH4155" i="7" s="1"/>
  <c r="BF4156" i="7"/>
  <c r="BG4156" i="7" s="1"/>
  <c r="BH4156" i="7" s="1"/>
  <c r="BF4157" i="7"/>
  <c r="BG4157" i="7" s="1"/>
  <c r="BH4157" i="7" s="1"/>
  <c r="BF4158" i="7"/>
  <c r="BG4158" i="7" s="1"/>
  <c r="BH4158" i="7" s="1"/>
  <c r="BF4159" i="7"/>
  <c r="BG4159" i="7" s="1"/>
  <c r="BH4159" i="7" s="1"/>
  <c r="BF4160" i="7"/>
  <c r="BG4160" i="7" s="1"/>
  <c r="BH4160" i="7" s="1"/>
  <c r="BF4161" i="7"/>
  <c r="BG4161" i="7" s="1"/>
  <c r="BH4161" i="7" s="1"/>
  <c r="BF4162" i="7"/>
  <c r="BG4162" i="7" s="1"/>
  <c r="BH4162" i="7" s="1"/>
  <c r="BF4163" i="7"/>
  <c r="BG4163" i="7" s="1"/>
  <c r="BH4163" i="7" s="1"/>
  <c r="BF4164" i="7"/>
  <c r="BG4164" i="7" s="1"/>
  <c r="BH4164" i="7" s="1"/>
  <c r="BF4165" i="7"/>
  <c r="BG4165" i="7" s="1"/>
  <c r="BH4165" i="7" s="1"/>
  <c r="BF4166" i="7"/>
  <c r="BG4166" i="7" s="1"/>
  <c r="BH4166" i="7" s="1"/>
  <c r="BF4167" i="7"/>
  <c r="BG4167" i="7" s="1"/>
  <c r="BH4167" i="7" s="1"/>
  <c r="BF4168" i="7"/>
  <c r="BG4168" i="7" s="1"/>
  <c r="BH4168" i="7" s="1"/>
  <c r="BF4169" i="7"/>
  <c r="BG4169" i="7" s="1"/>
  <c r="BH4169" i="7" s="1"/>
  <c r="BF4170" i="7"/>
  <c r="BG4170" i="7" s="1"/>
  <c r="BH4170" i="7" s="1"/>
  <c r="BF4171" i="7"/>
  <c r="BG4171" i="7" s="1"/>
  <c r="BH4171" i="7" s="1"/>
  <c r="BF4172" i="7"/>
  <c r="BG4172" i="7" s="1"/>
  <c r="BH4172" i="7" s="1"/>
  <c r="BF4173" i="7"/>
  <c r="BG4173" i="7" s="1"/>
  <c r="BH4173" i="7" s="1"/>
  <c r="BF4174" i="7"/>
  <c r="BG4174" i="7" s="1"/>
  <c r="BH4174" i="7" s="1"/>
  <c r="BF4175" i="7"/>
  <c r="BG4175" i="7" s="1"/>
  <c r="BH4175" i="7" s="1"/>
  <c r="BF4176" i="7"/>
  <c r="BG4176" i="7" s="1"/>
  <c r="BH4176" i="7" s="1"/>
  <c r="BF4177" i="7"/>
  <c r="BG4177" i="7" s="1"/>
  <c r="BH4177" i="7" s="1"/>
  <c r="BF4178" i="7"/>
  <c r="BG4178" i="7" s="1"/>
  <c r="BH4178" i="7" s="1"/>
  <c r="BF4179" i="7"/>
  <c r="BG4179" i="7" s="1"/>
  <c r="BH4179" i="7" s="1"/>
  <c r="BF4180" i="7"/>
  <c r="BG4180" i="7" s="1"/>
  <c r="BH4180" i="7" s="1"/>
  <c r="BF4181" i="7"/>
  <c r="BG4181" i="7" s="1"/>
  <c r="BH4181" i="7" s="1"/>
  <c r="BF4182" i="7"/>
  <c r="BG4182" i="7" s="1"/>
  <c r="BH4182" i="7" s="1"/>
  <c r="BF4183" i="7"/>
  <c r="BG4183" i="7" s="1"/>
  <c r="BH4183" i="7" s="1"/>
  <c r="BF4184" i="7"/>
  <c r="BG4184" i="7" s="1"/>
  <c r="BH4184" i="7" s="1"/>
  <c r="BF4185" i="7"/>
  <c r="BG4185" i="7" s="1"/>
  <c r="BH4185" i="7" s="1"/>
  <c r="BF4186" i="7"/>
  <c r="BG4186" i="7" s="1"/>
  <c r="BH4186" i="7" s="1"/>
  <c r="BF4187" i="7"/>
  <c r="BG4187" i="7" s="1"/>
  <c r="BH4187" i="7" s="1"/>
  <c r="BF4188" i="7"/>
  <c r="BG4188" i="7" s="1"/>
  <c r="BH4188" i="7" s="1"/>
  <c r="BF4189" i="7"/>
  <c r="BG4189" i="7" s="1"/>
  <c r="BH4189" i="7" s="1"/>
  <c r="BF4190" i="7"/>
  <c r="BG4190" i="7" s="1"/>
  <c r="BH4190" i="7" s="1"/>
  <c r="BF4191" i="7"/>
  <c r="BG4191" i="7" s="1"/>
  <c r="BH4191" i="7" s="1"/>
  <c r="BF4192" i="7"/>
  <c r="BG4192" i="7" s="1"/>
  <c r="BH4192" i="7" s="1"/>
  <c r="BF4193" i="7"/>
  <c r="BG4193" i="7" s="1"/>
  <c r="BH4193" i="7" s="1"/>
  <c r="BF4194" i="7"/>
  <c r="BG4194" i="7" s="1"/>
  <c r="BH4194" i="7" s="1"/>
  <c r="BF4195" i="7"/>
  <c r="BG4195" i="7" s="1"/>
  <c r="BH4195" i="7" s="1"/>
  <c r="BF4196" i="7"/>
  <c r="BG4196" i="7" s="1"/>
  <c r="BH4196" i="7" s="1"/>
  <c r="BF4197" i="7"/>
  <c r="BG4197" i="7" s="1"/>
  <c r="BH4197" i="7" s="1"/>
  <c r="BF4198" i="7"/>
  <c r="BG4198" i="7" s="1"/>
  <c r="BH4198" i="7" s="1"/>
  <c r="BF4199" i="7"/>
  <c r="BG4199" i="7" s="1"/>
  <c r="BH4199" i="7" s="1"/>
  <c r="BF4200" i="7"/>
  <c r="BG4200" i="7" s="1"/>
  <c r="BH4200" i="7" s="1"/>
  <c r="BF4201" i="7"/>
  <c r="BG4201" i="7" s="1"/>
  <c r="BH4201" i="7" s="1"/>
  <c r="BI4201" i="7"/>
  <c r="BI4200" i="7"/>
  <c r="BI4199" i="7"/>
  <c r="BI4198" i="7"/>
  <c r="BI4197" i="7"/>
  <c r="BI4196" i="7"/>
  <c r="BI4195" i="7"/>
  <c r="BI4194" i="7"/>
  <c r="BI4193" i="7"/>
  <c r="BI4192" i="7"/>
  <c r="BI4191" i="7"/>
  <c r="BI4190" i="7"/>
  <c r="BI4189" i="7"/>
  <c r="BI4188" i="7"/>
  <c r="BI4187" i="7"/>
  <c r="BI4186" i="7"/>
  <c r="BI4185" i="7"/>
  <c r="BI4184" i="7"/>
  <c r="BI4183" i="7"/>
  <c r="BI4182" i="7"/>
  <c r="BI4181" i="7"/>
  <c r="BI4180" i="7"/>
  <c r="BI4179" i="7"/>
  <c r="BI4178" i="7"/>
  <c r="BI4177" i="7"/>
  <c r="BI4176" i="7"/>
  <c r="BI4175" i="7"/>
  <c r="BI4174" i="7"/>
  <c r="BI4173" i="7"/>
  <c r="BI4172" i="7"/>
  <c r="BI4171" i="7"/>
  <c r="BI4170" i="7"/>
  <c r="BI4169" i="7"/>
  <c r="BI4168" i="7"/>
  <c r="BI4167" i="7"/>
  <c r="BI4166" i="7"/>
  <c r="BI4165" i="7"/>
  <c r="BI4164" i="7"/>
  <c r="BI4163" i="7"/>
  <c r="BI4162" i="7"/>
  <c r="BI4161" i="7"/>
  <c r="BI4160" i="7"/>
  <c r="BI4159" i="7"/>
  <c r="BI4158" i="7"/>
  <c r="BI4157" i="7"/>
  <c r="BI4156" i="7"/>
  <c r="BI4155" i="7"/>
  <c r="BI4154" i="7"/>
  <c r="BI4153" i="7"/>
  <c r="BI4152" i="7"/>
  <c r="BI4151" i="7"/>
  <c r="BI4150" i="7"/>
  <c r="BI4149" i="7"/>
  <c r="BI4148" i="7"/>
  <c r="BI4147" i="7"/>
  <c r="BI4146" i="7"/>
  <c r="BI4145" i="7"/>
  <c r="BI4144" i="7"/>
  <c r="BI4143" i="7"/>
  <c r="BI4142" i="7"/>
  <c r="BI4141" i="7"/>
  <c r="BI4140" i="7"/>
  <c r="BI4139" i="7"/>
  <c r="BI4138" i="7"/>
  <c r="BI4137" i="7"/>
  <c r="BI4136" i="7"/>
  <c r="BI4135" i="7"/>
  <c r="BI4134" i="7"/>
  <c r="BI4133" i="7"/>
  <c r="BI4132" i="7"/>
  <c r="BI4131" i="7"/>
  <c r="BI4130" i="7"/>
  <c r="BI4129" i="7"/>
  <c r="BI4128" i="7"/>
  <c r="BI4127" i="7"/>
  <c r="BI4126" i="7"/>
  <c r="BI4125" i="7"/>
  <c r="BI4124" i="7"/>
  <c r="BI4123" i="7"/>
  <c r="BI4122" i="7"/>
  <c r="BI4121" i="7"/>
  <c r="BI4120" i="7"/>
  <c r="BI4119" i="7"/>
  <c r="BI4118" i="7"/>
  <c r="BI4117" i="7"/>
  <c r="BI4116" i="7"/>
  <c r="BI4115" i="7"/>
  <c r="BI4114" i="7"/>
  <c r="BI4113" i="7"/>
  <c r="BI4112" i="7"/>
  <c r="BI4111" i="7"/>
  <c r="BI4110" i="7"/>
  <c r="BI4109" i="7"/>
  <c r="BI4108" i="7"/>
  <c r="BI4107" i="7"/>
  <c r="BI4106" i="7"/>
  <c r="BI4105" i="7"/>
  <c r="BI4104" i="7"/>
  <c r="BI4103" i="7"/>
  <c r="BI4102" i="7"/>
  <c r="BI4101" i="7"/>
  <c r="BI4100" i="7"/>
  <c r="BI4099" i="7"/>
  <c r="BI4098" i="7"/>
  <c r="BI4097" i="7"/>
  <c r="BI4096" i="7"/>
  <c r="BI4095" i="7"/>
  <c r="BI4094" i="7"/>
  <c r="BI4093" i="7"/>
  <c r="BI4092" i="7"/>
  <c r="BI4091" i="7"/>
  <c r="BI4090" i="7"/>
  <c r="BI4089" i="7"/>
  <c r="BI4088" i="7"/>
  <c r="BI4087" i="7"/>
  <c r="BI4086" i="7"/>
  <c r="BI4085" i="7"/>
  <c r="BI4084" i="7"/>
  <c r="BI4083" i="7"/>
  <c r="BI4082" i="7"/>
  <c r="BI4081" i="7"/>
  <c r="BI4080" i="7"/>
  <c r="BI4079" i="7"/>
  <c r="BI4078" i="7"/>
  <c r="BG4078" i="7"/>
  <c r="BH4078" i="7" s="1"/>
  <c r="BI4077" i="7"/>
  <c r="BI4076" i="7"/>
  <c r="BI4075" i="7"/>
  <c r="BI4074" i="7"/>
  <c r="BI4073" i="7"/>
  <c r="BI4072" i="7"/>
  <c r="BI4071" i="7"/>
  <c r="BI4070" i="7"/>
  <c r="BI4069" i="7"/>
  <c r="BI4068" i="7"/>
  <c r="BI4067" i="7"/>
  <c r="BI4066" i="7"/>
  <c r="BI4065" i="7"/>
  <c r="BI4064" i="7"/>
  <c r="BI4063" i="7"/>
  <c r="BI4062" i="7"/>
  <c r="BI4061" i="7"/>
  <c r="BI4060" i="7"/>
  <c r="BI4059" i="7"/>
  <c r="BI4058" i="7"/>
  <c r="BI4057" i="7"/>
  <c r="BI4056" i="7"/>
  <c r="BI4055" i="7"/>
  <c r="BI4054" i="7"/>
  <c r="BI4053" i="7"/>
  <c r="BI4052" i="7"/>
  <c r="BI4051" i="7"/>
  <c r="BI4050" i="7"/>
  <c r="BI4049" i="7"/>
  <c r="BI4048" i="7"/>
  <c r="BI4047" i="7"/>
  <c r="BI4046" i="7"/>
  <c r="BI4045" i="7"/>
  <c r="BI4044" i="7"/>
  <c r="BI4043" i="7"/>
  <c r="BI4042" i="7"/>
  <c r="BI4041" i="7"/>
  <c r="BI4040" i="7"/>
  <c r="BI4039" i="7"/>
  <c r="BI4038" i="7"/>
  <c r="BI4037" i="7"/>
  <c r="BI4036" i="7"/>
  <c r="BI4035" i="7"/>
  <c r="BI4034" i="7"/>
  <c r="BI4033" i="7"/>
  <c r="BI4032" i="7"/>
  <c r="BI4031" i="7"/>
  <c r="BI4030" i="7"/>
  <c r="BI4029" i="7"/>
  <c r="BI4028" i="7"/>
  <c r="BI4027" i="7"/>
  <c r="BI4026" i="7"/>
  <c r="BI4025" i="7"/>
  <c r="BI4024" i="7"/>
  <c r="BI4023" i="7"/>
  <c r="BI4022" i="7"/>
  <c r="BI4021" i="7"/>
  <c r="BI4020" i="7"/>
  <c r="BI4019" i="7"/>
  <c r="BI4018" i="7"/>
  <c r="BI4017" i="7"/>
  <c r="BI4016" i="7"/>
  <c r="BI4015" i="7"/>
  <c r="BI4014" i="7"/>
  <c r="BI4013" i="7"/>
  <c r="BI4012" i="7"/>
  <c r="BI4011" i="7"/>
  <c r="BI4010" i="7"/>
  <c r="BI4009" i="7"/>
  <c r="BI4008" i="7"/>
  <c r="BI4007" i="7"/>
  <c r="BI4006" i="7"/>
  <c r="BI4005" i="7"/>
  <c r="BI4004" i="7"/>
  <c r="BI4003" i="7"/>
  <c r="BI4002" i="7"/>
  <c r="BI4001" i="7"/>
  <c r="BI4000" i="7"/>
  <c r="BI3999" i="7"/>
  <c r="BI3998" i="7"/>
  <c r="BI3997" i="7"/>
  <c r="BI3996" i="7"/>
  <c r="BI3995" i="7"/>
  <c r="BI3994" i="7"/>
  <c r="BI3993" i="7"/>
  <c r="BI3992" i="7"/>
  <c r="BI3991" i="7"/>
  <c r="BI3990" i="7"/>
  <c r="BI3989" i="7"/>
  <c r="BI3988" i="7"/>
  <c r="BI3987" i="7"/>
  <c r="BI3986" i="7"/>
  <c r="BI3985" i="7"/>
  <c r="BI3984" i="7"/>
  <c r="BI3983" i="7"/>
  <c r="BI3982" i="7"/>
  <c r="BI3981" i="7"/>
  <c r="BI3980" i="7"/>
  <c r="BI3979" i="7"/>
  <c r="BI3978" i="7"/>
  <c r="BI3977" i="7"/>
  <c r="BI3976" i="7"/>
  <c r="BI3975" i="7"/>
  <c r="BI3974" i="7"/>
  <c r="BI3973" i="7"/>
  <c r="BI3972" i="7"/>
  <c r="BI3971" i="7"/>
  <c r="BI3970" i="7"/>
  <c r="BI3969" i="7"/>
  <c r="BI3968" i="7"/>
  <c r="BI3967" i="7"/>
  <c r="BI3966" i="7"/>
  <c r="BI3965" i="7"/>
  <c r="BI3964" i="7"/>
  <c r="BI3963" i="7"/>
  <c r="BI3962" i="7"/>
  <c r="BI3961" i="7"/>
  <c r="BI3960" i="7"/>
  <c r="BI3959" i="7"/>
  <c r="BI3958" i="7"/>
  <c r="BI3957" i="7"/>
  <c r="BI3956" i="7"/>
  <c r="BI3955" i="7"/>
  <c r="BI3954" i="7"/>
  <c r="BI3953" i="7"/>
  <c r="BI3952" i="7"/>
  <c r="BI3951" i="7"/>
  <c r="BI3950" i="7"/>
  <c r="BI3949" i="7"/>
  <c r="BI3948" i="7"/>
  <c r="BI3947" i="7"/>
  <c r="BI3946" i="7"/>
  <c r="BI3945" i="7"/>
  <c r="BI3944" i="7"/>
  <c r="BI3943" i="7"/>
  <c r="BI3942" i="7"/>
  <c r="BI3941" i="7"/>
  <c r="BI3940" i="7"/>
  <c r="BI3939" i="7"/>
  <c r="BI3938" i="7"/>
  <c r="BI3937" i="7"/>
  <c r="BI3936" i="7"/>
  <c r="BI3935" i="7"/>
  <c r="BI3934" i="7"/>
  <c r="BI3933" i="7"/>
  <c r="BI3932" i="7"/>
  <c r="BI3931" i="7"/>
  <c r="BI3930" i="7"/>
  <c r="BI3929" i="7"/>
  <c r="BI3928" i="7"/>
  <c r="BI3927" i="7"/>
  <c r="BI3926" i="7"/>
  <c r="BI3925" i="7"/>
  <c r="BI3924" i="7"/>
  <c r="BI3923" i="7"/>
  <c r="BI3922" i="7"/>
  <c r="BI3921" i="7"/>
  <c r="BI3920" i="7"/>
  <c r="BI3919" i="7"/>
  <c r="BI3918" i="7"/>
  <c r="BI3917" i="7"/>
  <c r="BI3916" i="7"/>
  <c r="BI3915" i="7"/>
  <c r="BI3914" i="7"/>
  <c r="BI3913" i="7"/>
  <c r="BI3912" i="7"/>
  <c r="BI3911" i="7"/>
  <c r="BI3910" i="7"/>
  <c r="BI3909" i="7"/>
  <c r="BI3908" i="7"/>
  <c r="BI3907" i="7"/>
  <c r="BI3906" i="7"/>
  <c r="BI3905" i="7"/>
  <c r="BI3904" i="7"/>
  <c r="BI3903" i="7"/>
  <c r="BI3902" i="7"/>
  <c r="BI3901" i="7"/>
  <c r="BI3900" i="7"/>
  <c r="BI3899" i="7"/>
  <c r="BI3898" i="7"/>
  <c r="BI3897" i="7"/>
  <c r="BI3896" i="7"/>
  <c r="BI3895" i="7"/>
  <c r="BI3894" i="7"/>
  <c r="BI3893" i="7"/>
  <c r="BI3892" i="7"/>
  <c r="BI3891" i="7"/>
  <c r="BI3890" i="7"/>
  <c r="BI3889" i="7"/>
  <c r="BI3888" i="7"/>
  <c r="BI3887" i="7"/>
  <c r="BI3886" i="7"/>
  <c r="BI3885" i="7"/>
  <c r="BI3884" i="7"/>
  <c r="BI3883" i="7"/>
  <c r="BI3882" i="7"/>
  <c r="BI3881" i="7"/>
  <c r="BI3880" i="7"/>
  <c r="BI3879" i="7"/>
  <c r="BI3878" i="7"/>
  <c r="BI3877" i="7"/>
  <c r="BI3876" i="7"/>
  <c r="BI3875" i="7"/>
  <c r="BI3874" i="7"/>
  <c r="BI3873" i="7"/>
  <c r="BI3872" i="7"/>
  <c r="BI3871" i="7"/>
  <c r="BI3870" i="7"/>
  <c r="BI3869" i="7"/>
  <c r="BI3868" i="7"/>
  <c r="BI3867" i="7"/>
  <c r="BI3866" i="7"/>
  <c r="BI3865" i="7"/>
  <c r="BI3864" i="7"/>
  <c r="BI3863" i="7"/>
  <c r="BI3862" i="7"/>
  <c r="BI3861" i="7"/>
  <c r="BI3860" i="7"/>
  <c r="BI3859" i="7"/>
  <c r="BI3858" i="7"/>
  <c r="BI3857" i="7"/>
  <c r="BI3856" i="7"/>
  <c r="BI3855" i="7"/>
  <c r="BI3854" i="7"/>
  <c r="BI3853" i="7"/>
  <c r="BI3852" i="7"/>
  <c r="BI3851" i="7"/>
  <c r="BI3850" i="7"/>
  <c r="BI3849" i="7"/>
  <c r="BI3848" i="7"/>
  <c r="BI3847" i="7"/>
  <c r="BI3846" i="7"/>
  <c r="BI3845" i="7"/>
  <c r="BI3844" i="7"/>
  <c r="BI3843" i="7"/>
  <c r="BI3842" i="7"/>
  <c r="BI3841" i="7"/>
  <c r="BI3840" i="7"/>
  <c r="BI3839" i="7"/>
  <c r="BI3838" i="7"/>
  <c r="BI3837" i="7"/>
  <c r="BI3836" i="7"/>
  <c r="BI3835" i="7"/>
  <c r="BI3834" i="7"/>
  <c r="BI3833" i="7"/>
  <c r="BI3832" i="7"/>
  <c r="BI3831" i="7"/>
  <c r="BI3830" i="7"/>
  <c r="BI3829" i="7"/>
  <c r="BI3828" i="7"/>
  <c r="BI3827" i="7"/>
  <c r="BI3826" i="7"/>
  <c r="BI3825" i="7"/>
  <c r="BI3824" i="7"/>
  <c r="BI3823" i="7"/>
  <c r="BI3822" i="7"/>
  <c r="BI3821" i="7"/>
  <c r="BI3820" i="7"/>
  <c r="BI3819" i="7"/>
  <c r="BI3818" i="7"/>
  <c r="BI3817" i="7"/>
  <c r="BI3816" i="7"/>
  <c r="BI3815" i="7"/>
  <c r="BI3814" i="7"/>
  <c r="BI3813" i="7"/>
  <c r="BI3812" i="7"/>
  <c r="BI3811" i="7"/>
  <c r="BI3810" i="7"/>
  <c r="BI3809" i="7"/>
  <c r="BI3808" i="7"/>
  <c r="BI3807" i="7"/>
  <c r="BI3806" i="7"/>
  <c r="BI3805" i="7"/>
  <c r="BI3804" i="7"/>
  <c r="BI3803" i="7"/>
  <c r="BI3802" i="7"/>
  <c r="BI3801" i="7"/>
  <c r="BI3800" i="7"/>
  <c r="BI3799" i="7"/>
  <c r="BI3798" i="7"/>
  <c r="BI3797" i="7"/>
  <c r="BI3796" i="7"/>
  <c r="BI3795" i="7"/>
  <c r="BI3794" i="7"/>
  <c r="BI3793" i="7"/>
  <c r="BI3792" i="7"/>
  <c r="BI3791" i="7"/>
  <c r="BI3790" i="7"/>
  <c r="BI3789" i="7"/>
  <c r="BI3788" i="7"/>
  <c r="BI3787" i="7"/>
  <c r="BI3786" i="7"/>
  <c r="BI3785" i="7"/>
  <c r="BI3784" i="7"/>
  <c r="BI3783" i="7"/>
  <c r="BI3782" i="7"/>
  <c r="BI3781" i="7"/>
  <c r="BI3780" i="7"/>
  <c r="BI3779" i="7"/>
  <c r="BI3778" i="7"/>
  <c r="BI3777" i="7"/>
  <c r="BI3776" i="7"/>
  <c r="BI3775" i="7"/>
  <c r="BI3774" i="7"/>
  <c r="BI3773" i="7"/>
  <c r="BI3772" i="7"/>
  <c r="BI3771" i="7"/>
  <c r="BI3770" i="7"/>
  <c r="BI3769" i="7"/>
  <c r="BI3768" i="7"/>
  <c r="BI3767" i="7"/>
  <c r="BI3766" i="7"/>
  <c r="BI3765" i="7"/>
  <c r="BI3764" i="7"/>
  <c r="BI3763" i="7"/>
  <c r="BI3762" i="7"/>
  <c r="BI3761" i="7"/>
  <c r="BI3760" i="7"/>
  <c r="BI3759" i="7"/>
  <c r="BI3758" i="7"/>
  <c r="BI3757" i="7"/>
  <c r="BI3756" i="7"/>
  <c r="BI3755" i="7"/>
  <c r="BI3754" i="7"/>
  <c r="BI3753" i="7"/>
  <c r="BI3752" i="7"/>
  <c r="BI3751" i="7"/>
  <c r="BI3750" i="7"/>
  <c r="BI3749" i="7"/>
  <c r="BI3748" i="7"/>
  <c r="BI3747" i="7"/>
  <c r="BI3746" i="7"/>
  <c r="BI3745" i="7"/>
  <c r="BI3744" i="7"/>
  <c r="BI3743" i="7"/>
  <c r="BI3742" i="7"/>
  <c r="BI3741" i="7"/>
  <c r="BI3740" i="7"/>
  <c r="BI3739" i="7"/>
  <c r="BI3738" i="7"/>
  <c r="BI3737" i="7"/>
  <c r="BI3736" i="7"/>
  <c r="BI3735" i="7"/>
  <c r="BI3734" i="7"/>
  <c r="BI3733" i="7"/>
  <c r="BI3732" i="7"/>
  <c r="BI3731" i="7"/>
  <c r="BI3730" i="7"/>
  <c r="BI3729" i="7"/>
  <c r="BI3728" i="7"/>
  <c r="BI3727" i="7"/>
  <c r="BI3726" i="7"/>
  <c r="BI3725" i="7"/>
  <c r="BI3724" i="7"/>
  <c r="BI3723" i="7"/>
  <c r="BI3722" i="7"/>
  <c r="BI3721" i="7"/>
  <c r="BI3720" i="7"/>
  <c r="BI3719" i="7"/>
  <c r="BI3718" i="7"/>
  <c r="BI3717" i="7"/>
  <c r="BI3716" i="7"/>
  <c r="BI3715" i="7"/>
  <c r="BI3714" i="7"/>
  <c r="BI3713" i="7"/>
  <c r="BI3712" i="7"/>
  <c r="BI3711" i="7"/>
  <c r="BI3710" i="7"/>
  <c r="BI3709" i="7"/>
  <c r="BI3708" i="7"/>
  <c r="BI3707" i="7"/>
  <c r="BI3706" i="7"/>
  <c r="BI3705" i="7"/>
  <c r="BI3704" i="7"/>
  <c r="BI3703" i="7"/>
  <c r="BI3702" i="7"/>
  <c r="BI3701" i="7"/>
  <c r="BI3700" i="7"/>
  <c r="BI3699" i="7"/>
  <c r="BI3698" i="7"/>
  <c r="BI3697" i="7"/>
  <c r="BI3696" i="7"/>
  <c r="BI3695" i="7"/>
  <c r="BI3694" i="7"/>
  <c r="BI3693" i="7"/>
  <c r="BI3692" i="7"/>
  <c r="BI3691" i="7"/>
  <c r="BI3690" i="7"/>
  <c r="BI3689" i="7"/>
  <c r="BI3688" i="7"/>
  <c r="BI3687" i="7"/>
  <c r="BI3686" i="7"/>
  <c r="BI3685" i="7"/>
  <c r="BI3684" i="7"/>
  <c r="BI3683" i="7"/>
  <c r="BI3682" i="7"/>
  <c r="BI3681" i="7"/>
  <c r="BI3680" i="7"/>
  <c r="BI3679" i="7"/>
  <c r="BI3678" i="7"/>
  <c r="BI3677" i="7"/>
  <c r="BI3676" i="7"/>
  <c r="BI3675" i="7"/>
  <c r="BI3674" i="7"/>
  <c r="BI3673" i="7"/>
  <c r="BI3672" i="7"/>
  <c r="BI3671" i="7"/>
  <c r="BI3670" i="7"/>
  <c r="BI3669" i="7"/>
  <c r="BI3668" i="7"/>
  <c r="BI3667" i="7"/>
  <c r="BI3666" i="7"/>
  <c r="BI3665" i="7"/>
  <c r="BI3664" i="7"/>
  <c r="BI3663" i="7"/>
  <c r="BI3662" i="7"/>
  <c r="BI3661" i="7"/>
  <c r="BI3660" i="7"/>
  <c r="BI3659" i="7"/>
  <c r="BI3658" i="7"/>
  <c r="BI3657" i="7"/>
  <c r="BI3656" i="7"/>
  <c r="BI3655" i="7"/>
  <c r="BI3654" i="7"/>
  <c r="BI3653" i="7"/>
  <c r="BI3652" i="7"/>
  <c r="BI3651" i="7"/>
  <c r="BI3650" i="7"/>
  <c r="BI3649" i="7"/>
  <c r="BI3648" i="7"/>
  <c r="BI3647" i="7"/>
  <c r="BI3646" i="7"/>
  <c r="BI3645" i="7"/>
  <c r="BI3644" i="7"/>
  <c r="BI3643" i="7"/>
  <c r="BI3642" i="7"/>
  <c r="BI3641" i="7"/>
  <c r="BI3640" i="7"/>
  <c r="BI3639" i="7"/>
  <c r="BI3638" i="7"/>
  <c r="BI3637" i="7"/>
  <c r="BI3636" i="7"/>
  <c r="BI3635" i="7"/>
  <c r="BI3634" i="7"/>
  <c r="BI3633" i="7"/>
  <c r="BI3632" i="7"/>
  <c r="BI3631" i="7"/>
  <c r="BI3630" i="7"/>
  <c r="BI3629" i="7"/>
  <c r="BI3628" i="7"/>
  <c r="BI3627" i="7"/>
  <c r="BI3626" i="7"/>
  <c r="BI3625" i="7"/>
  <c r="BI3624" i="7"/>
  <c r="BI3623" i="7"/>
  <c r="BI3622" i="7"/>
  <c r="BI3621" i="7"/>
  <c r="BI3620" i="7"/>
  <c r="BI3619" i="7"/>
  <c r="BI3618" i="7"/>
  <c r="BI3617" i="7"/>
  <c r="BI3616" i="7"/>
  <c r="BI3615" i="7"/>
  <c r="BI3614" i="7"/>
  <c r="BI3613" i="7"/>
  <c r="BI3612" i="7"/>
  <c r="BI3611" i="7"/>
  <c r="BI3610" i="7"/>
  <c r="BI3609" i="7"/>
  <c r="BI3608" i="7"/>
  <c r="BI3607" i="7"/>
  <c r="BI3606" i="7"/>
  <c r="BI3605" i="7"/>
  <c r="BI3604" i="7"/>
  <c r="BI3603" i="7"/>
  <c r="BI3602" i="7"/>
  <c r="BI3601" i="7"/>
  <c r="BI3600" i="7"/>
  <c r="BI3599" i="7"/>
  <c r="BI3598" i="7"/>
  <c r="BI3597" i="7"/>
  <c r="BI3596" i="7"/>
  <c r="BI3595" i="7"/>
  <c r="BI3594" i="7"/>
  <c r="BI3593" i="7"/>
  <c r="BI3592" i="7"/>
  <c r="BI3591" i="7"/>
  <c r="BI3590" i="7"/>
  <c r="BI3589" i="7"/>
  <c r="BI3588" i="7"/>
  <c r="BI3587" i="7"/>
  <c r="BI3586" i="7"/>
  <c r="BI3585" i="7"/>
  <c r="BI3584" i="7"/>
  <c r="BI3583" i="7"/>
  <c r="BI3582" i="7"/>
  <c r="BI3581" i="7"/>
  <c r="BI3580" i="7"/>
  <c r="BI3579" i="7"/>
  <c r="BI3578" i="7"/>
  <c r="BI3577" i="7"/>
  <c r="BI3576" i="7"/>
  <c r="BI3575" i="7"/>
  <c r="BI3574" i="7"/>
  <c r="BI3573" i="7"/>
  <c r="BI3572" i="7"/>
  <c r="BI3571" i="7"/>
  <c r="BI3570" i="7"/>
  <c r="BI3569" i="7"/>
  <c r="BI3568" i="7"/>
  <c r="BI3567" i="7"/>
  <c r="BI3566" i="7"/>
  <c r="BI3565" i="7"/>
  <c r="BI3564" i="7"/>
  <c r="BI3563" i="7"/>
  <c r="BI3562" i="7"/>
  <c r="BI3561" i="7"/>
  <c r="BI3560" i="7"/>
  <c r="BI3559" i="7"/>
  <c r="BI3558" i="7"/>
  <c r="BI3557" i="7"/>
  <c r="BI3556" i="7"/>
  <c r="BI3555" i="7"/>
  <c r="BI3554" i="7"/>
  <c r="BI3553" i="7"/>
  <c r="BI3552" i="7"/>
  <c r="BI3551" i="7"/>
  <c r="BI3550" i="7"/>
  <c r="BI3549" i="7"/>
  <c r="BI3548" i="7"/>
  <c r="BI3547" i="7"/>
  <c r="BI3546" i="7"/>
  <c r="BI3545" i="7"/>
  <c r="BI3544" i="7"/>
  <c r="BI3543" i="7"/>
  <c r="BI3542" i="7"/>
  <c r="BI3541" i="7"/>
  <c r="BI3540" i="7"/>
  <c r="BI3539" i="7"/>
  <c r="BI3538" i="7"/>
  <c r="BI3537" i="7"/>
  <c r="BI3536" i="7"/>
  <c r="BI3535" i="7"/>
  <c r="BI3534" i="7"/>
  <c r="BI3533" i="7"/>
  <c r="BI3532" i="7"/>
  <c r="BI3531" i="7"/>
  <c r="BI3530" i="7"/>
  <c r="BI3529" i="7"/>
  <c r="BI3528" i="7"/>
  <c r="BI3527" i="7"/>
  <c r="BI3526" i="7"/>
  <c r="BI3525" i="7"/>
  <c r="BI3524" i="7"/>
  <c r="BI3523" i="7"/>
  <c r="BI3522" i="7"/>
  <c r="BI3521" i="7"/>
  <c r="BI3520" i="7"/>
  <c r="BI3519" i="7"/>
  <c r="BI3518" i="7"/>
  <c r="BI3517" i="7"/>
  <c r="BI3516" i="7"/>
  <c r="BI3515" i="7"/>
  <c r="BI3514" i="7"/>
  <c r="BI3513" i="7"/>
  <c r="BI3512" i="7"/>
  <c r="BI3511" i="7"/>
  <c r="BI3510" i="7"/>
  <c r="BI3509" i="7"/>
  <c r="BI3508" i="7"/>
  <c r="BI3507" i="7"/>
  <c r="BI3506" i="7"/>
  <c r="BI3505" i="7"/>
  <c r="BI3504" i="7"/>
  <c r="BI3503" i="7"/>
  <c r="BI3502" i="7"/>
  <c r="BI3501" i="7"/>
  <c r="BI3500" i="7"/>
  <c r="BI3499" i="7"/>
  <c r="BI3498" i="7"/>
  <c r="BI3497" i="7"/>
  <c r="BI3496" i="7"/>
  <c r="BI3495" i="7"/>
  <c r="BI3494" i="7"/>
  <c r="BI3493" i="7"/>
  <c r="BI3492" i="7"/>
  <c r="BI3491" i="7"/>
  <c r="BI3490" i="7"/>
  <c r="BI3489" i="7"/>
  <c r="BI3488" i="7"/>
  <c r="BI3487" i="7"/>
  <c r="BI3486" i="7"/>
  <c r="BI3485" i="7"/>
  <c r="BI3484" i="7"/>
  <c r="BI3483" i="7"/>
  <c r="BI3482" i="7"/>
  <c r="BI3481" i="7"/>
  <c r="BI3480" i="7"/>
  <c r="BI3479" i="7"/>
  <c r="BI3478" i="7"/>
  <c r="BI3477" i="7"/>
  <c r="BI3476" i="7"/>
  <c r="BI3475" i="7"/>
  <c r="BI3474" i="7"/>
  <c r="BI3473" i="7"/>
  <c r="BI3472" i="7"/>
  <c r="BI3471" i="7"/>
  <c r="BI3470" i="7"/>
  <c r="BI3469" i="7"/>
  <c r="BI3468" i="7"/>
  <c r="BI3467" i="7"/>
  <c r="BI3466" i="7"/>
  <c r="BI3465" i="7"/>
  <c r="BI3464" i="7"/>
  <c r="BI3463" i="7"/>
  <c r="BI3462" i="7"/>
  <c r="BI3461" i="7"/>
  <c r="BI3460" i="7"/>
  <c r="BI3459" i="7"/>
  <c r="BI3458" i="7"/>
  <c r="BI3457" i="7"/>
  <c r="BI3456" i="7"/>
  <c r="BI3455" i="7"/>
  <c r="BI3454" i="7"/>
  <c r="BI3453" i="7"/>
  <c r="BI3452" i="7"/>
  <c r="BI3451" i="7"/>
  <c r="BI3450" i="7"/>
  <c r="BI3449" i="7"/>
  <c r="BI3448" i="7"/>
  <c r="BI3447" i="7"/>
  <c r="BI3446" i="7"/>
  <c r="BI3445" i="7"/>
  <c r="BI3444" i="7"/>
  <c r="BI3443" i="7"/>
  <c r="BI3442" i="7"/>
  <c r="BI3441" i="7"/>
  <c r="BI3440" i="7"/>
  <c r="BI3439" i="7"/>
  <c r="BI3438" i="7"/>
  <c r="BI3437" i="7"/>
  <c r="BI3436" i="7"/>
  <c r="BI3435" i="7"/>
  <c r="BI3434" i="7"/>
  <c r="BI3433" i="7"/>
  <c r="BI3432" i="7"/>
  <c r="BI3431" i="7"/>
  <c r="BI3430" i="7"/>
  <c r="BI3429" i="7"/>
  <c r="BI3428" i="7"/>
  <c r="BI3427" i="7"/>
  <c r="BI3426" i="7"/>
  <c r="BI3425" i="7"/>
  <c r="BI3424" i="7"/>
  <c r="BI3423" i="7"/>
  <c r="BI3422" i="7"/>
  <c r="BI3421" i="7"/>
  <c r="BI3420" i="7"/>
  <c r="BI3419" i="7"/>
  <c r="BI3418" i="7"/>
  <c r="BI3417" i="7"/>
  <c r="BI3416" i="7"/>
  <c r="BI3415" i="7"/>
  <c r="BI3414" i="7"/>
  <c r="BI3413" i="7"/>
  <c r="BI3412" i="7"/>
  <c r="BI3411" i="7"/>
  <c r="BI3410" i="7"/>
  <c r="BI3409" i="7"/>
  <c r="BI3408" i="7"/>
  <c r="BI3407" i="7"/>
  <c r="BI3406" i="7"/>
  <c r="BI3405" i="7"/>
  <c r="BI3404" i="7"/>
  <c r="BI3403" i="7"/>
  <c r="BI3402" i="7"/>
  <c r="BI3401" i="7"/>
  <c r="BI3400" i="7"/>
  <c r="BI3399" i="7"/>
  <c r="BI3398" i="7"/>
  <c r="BI3397" i="7"/>
  <c r="BI3396" i="7"/>
  <c r="BI3395" i="7"/>
  <c r="BI3394" i="7"/>
  <c r="BI3393" i="7"/>
  <c r="BI3392" i="7"/>
  <c r="BI3391" i="7"/>
  <c r="BI3390" i="7"/>
  <c r="BI3389" i="7"/>
  <c r="BI3388" i="7"/>
  <c r="BI3387" i="7"/>
  <c r="BI3386" i="7"/>
  <c r="BI3385" i="7"/>
  <c r="BI3384" i="7"/>
  <c r="BI3383" i="7"/>
  <c r="BI3382" i="7"/>
  <c r="BI3381" i="7"/>
  <c r="BI3380" i="7"/>
  <c r="BI3379" i="7"/>
  <c r="BI3378" i="7"/>
  <c r="BI3377" i="7"/>
  <c r="BI3376" i="7"/>
  <c r="BI3375" i="7"/>
  <c r="BI3374" i="7"/>
  <c r="BI3373" i="7"/>
  <c r="BI3372" i="7"/>
  <c r="BI3371" i="7"/>
  <c r="BI3370" i="7"/>
  <c r="BI3369" i="7"/>
  <c r="BI3368" i="7"/>
  <c r="BI3367" i="7"/>
  <c r="BI3366" i="7"/>
  <c r="BI3365" i="7"/>
  <c r="BI3364" i="7"/>
  <c r="BI3363" i="7"/>
  <c r="BI3362" i="7"/>
  <c r="BI3361" i="7"/>
  <c r="BI3360" i="7"/>
  <c r="BI3359" i="7"/>
  <c r="BI3358" i="7"/>
  <c r="BI3357" i="7"/>
  <c r="BI3356" i="7"/>
  <c r="BI3355" i="7"/>
  <c r="BI3354" i="7"/>
  <c r="BI3353" i="7"/>
  <c r="BI3352" i="7"/>
  <c r="BI3351" i="7"/>
  <c r="BI3350" i="7"/>
  <c r="BI3349" i="7"/>
  <c r="BI3348" i="7"/>
  <c r="BI3347" i="7"/>
  <c r="BI3346" i="7"/>
  <c r="BI3345" i="7"/>
  <c r="BI3344" i="7"/>
  <c r="BI3343" i="7"/>
  <c r="BI3342" i="7"/>
  <c r="BI3341" i="7"/>
  <c r="BI3340" i="7"/>
  <c r="BI3339" i="7"/>
  <c r="BI3338" i="7"/>
  <c r="BI3337" i="7"/>
  <c r="BI3336" i="7"/>
  <c r="BI3335" i="7"/>
  <c r="BI3334" i="7"/>
  <c r="BI3333" i="7"/>
  <c r="BI3332" i="7"/>
  <c r="BI3331" i="7"/>
  <c r="BI3330" i="7"/>
  <c r="BI3329" i="7"/>
  <c r="BI3328" i="7"/>
  <c r="BI3327" i="7"/>
  <c r="BI3326" i="7"/>
  <c r="BI3325" i="7"/>
  <c r="BI3324" i="7"/>
  <c r="BI3323" i="7"/>
  <c r="BI3322" i="7"/>
  <c r="BI3321" i="7"/>
  <c r="BI3320" i="7"/>
  <c r="BI3319" i="7"/>
  <c r="BI3318" i="7"/>
  <c r="BI3317" i="7"/>
  <c r="BI3316" i="7"/>
  <c r="BI3315" i="7"/>
  <c r="BI3314" i="7"/>
  <c r="BI3313" i="7"/>
  <c r="BI3312" i="7"/>
  <c r="BI3311" i="7"/>
  <c r="BI3310" i="7"/>
  <c r="BI3309" i="7"/>
  <c r="BI3308" i="7"/>
  <c r="BI3307" i="7"/>
  <c r="BI3306" i="7"/>
  <c r="BI3305" i="7"/>
  <c r="BI3304" i="7"/>
  <c r="BI3303" i="7"/>
  <c r="BI3302" i="7"/>
  <c r="BI3301" i="7"/>
  <c r="BI3300" i="7"/>
  <c r="BI3299" i="7"/>
  <c r="BI3298" i="7"/>
  <c r="BI3297" i="7"/>
  <c r="BI3296" i="7"/>
  <c r="BI3295" i="7"/>
  <c r="BI3294" i="7"/>
  <c r="BI3293" i="7"/>
  <c r="BI3292" i="7"/>
  <c r="BI3291" i="7"/>
  <c r="BI3290" i="7"/>
  <c r="BI3289" i="7"/>
  <c r="BI3288" i="7"/>
  <c r="BI3287" i="7"/>
  <c r="BI3286" i="7"/>
  <c r="BI3285" i="7"/>
  <c r="BI3284" i="7"/>
  <c r="BI3283" i="7"/>
  <c r="BI3282" i="7"/>
  <c r="BI3281" i="7"/>
  <c r="BI3280" i="7"/>
  <c r="BI3279" i="7"/>
  <c r="BI3278" i="7"/>
  <c r="BI3277" i="7"/>
  <c r="BI3276" i="7"/>
  <c r="BI3275" i="7"/>
  <c r="BI3274" i="7"/>
  <c r="BI3273" i="7"/>
  <c r="BI3272" i="7"/>
  <c r="BI3271" i="7"/>
  <c r="BI3270" i="7"/>
  <c r="BI3269" i="7"/>
  <c r="BI3268" i="7"/>
  <c r="BI3267" i="7"/>
  <c r="BI3266" i="7"/>
  <c r="BI3265" i="7"/>
  <c r="BI3264" i="7"/>
  <c r="BI3263" i="7"/>
  <c r="BI3262" i="7"/>
  <c r="BI3261" i="7"/>
  <c r="BI3260" i="7"/>
  <c r="BI3259" i="7"/>
  <c r="BI3258" i="7"/>
  <c r="BI3257" i="7"/>
  <c r="BI3256" i="7"/>
  <c r="BI3255" i="7"/>
  <c r="BI3254" i="7"/>
  <c r="BI3253" i="7"/>
  <c r="BI3252" i="7"/>
  <c r="BI3251" i="7"/>
  <c r="BI3250" i="7"/>
  <c r="BI3249" i="7"/>
  <c r="BI3248" i="7"/>
  <c r="BI3247" i="7"/>
  <c r="BI3246" i="7"/>
  <c r="BI3245" i="7"/>
  <c r="BI3244" i="7"/>
  <c r="BI3243" i="7"/>
  <c r="BI3242" i="7"/>
  <c r="BI3241" i="7"/>
  <c r="BI3240" i="7"/>
  <c r="BI3239" i="7"/>
  <c r="BI3238" i="7"/>
  <c r="BI3237" i="7"/>
  <c r="BI3236" i="7"/>
  <c r="BI3235" i="7"/>
  <c r="BI3234" i="7"/>
  <c r="BI3233" i="7"/>
  <c r="BI3232" i="7"/>
  <c r="BI3231" i="7"/>
  <c r="BI3230" i="7"/>
  <c r="BI3229" i="7"/>
  <c r="BI3228" i="7"/>
  <c r="BI3227" i="7"/>
  <c r="BI3226" i="7"/>
  <c r="BI3225" i="7"/>
  <c r="BI3224" i="7"/>
  <c r="BI3223" i="7"/>
  <c r="BI3222" i="7"/>
  <c r="BI3221" i="7"/>
  <c r="BI3220" i="7"/>
  <c r="BI3219" i="7"/>
  <c r="BI3218" i="7"/>
  <c r="BI3217" i="7"/>
  <c r="BI3216" i="7"/>
  <c r="BI3215" i="7"/>
  <c r="BI3214" i="7"/>
  <c r="BI3213" i="7"/>
  <c r="BI3212" i="7"/>
  <c r="BI3211" i="7"/>
  <c r="BI3210" i="7"/>
  <c r="BI3209" i="7"/>
  <c r="BI3208" i="7"/>
  <c r="BI3207" i="7"/>
  <c r="BI3206" i="7"/>
  <c r="BI3205" i="7"/>
  <c r="BI3204" i="7"/>
  <c r="BI3203" i="7"/>
  <c r="BI3202" i="7"/>
  <c r="BI3201" i="7"/>
  <c r="BI3200" i="7"/>
  <c r="BI3199" i="7"/>
  <c r="BI3198" i="7"/>
  <c r="BI3197" i="7"/>
  <c r="BI3196" i="7"/>
  <c r="BI3195" i="7"/>
  <c r="BI3194" i="7"/>
  <c r="BI3193" i="7"/>
  <c r="BI3192" i="7"/>
  <c r="BI3191" i="7"/>
  <c r="BI3190" i="7"/>
  <c r="BI3189" i="7"/>
  <c r="BI3188" i="7"/>
  <c r="BI3187" i="7"/>
  <c r="BI3186" i="7"/>
  <c r="BI3185" i="7"/>
  <c r="BI3184" i="7"/>
  <c r="BI3183" i="7"/>
  <c r="BI3182" i="7"/>
  <c r="BI3181" i="7"/>
  <c r="BI3180" i="7"/>
  <c r="BI3179" i="7"/>
  <c r="BI3178" i="7"/>
  <c r="BI3177" i="7"/>
  <c r="BI3176" i="7"/>
  <c r="BI3175" i="7"/>
  <c r="BI3174" i="7"/>
  <c r="BI3173" i="7"/>
  <c r="BI3172" i="7"/>
  <c r="BI3171" i="7"/>
  <c r="BI3170" i="7"/>
  <c r="BI3169" i="7"/>
  <c r="BI3168" i="7"/>
  <c r="BI3167" i="7"/>
  <c r="BI3166" i="7"/>
  <c r="BI3165" i="7"/>
  <c r="BI3164" i="7"/>
  <c r="BI3163" i="7"/>
  <c r="BI3162" i="7"/>
  <c r="BI3161" i="7"/>
  <c r="BI3160" i="7"/>
  <c r="BI3159" i="7"/>
  <c r="BI3158" i="7"/>
  <c r="BI3157" i="7"/>
  <c r="BI3156" i="7"/>
  <c r="BI3155" i="7"/>
  <c r="BI3154" i="7"/>
  <c r="BI3153" i="7"/>
  <c r="BI3152" i="7"/>
  <c r="BI3151" i="7"/>
  <c r="BI3150" i="7"/>
  <c r="BI3149" i="7"/>
  <c r="BI3148" i="7"/>
  <c r="BI3147" i="7"/>
  <c r="BI3146" i="7"/>
  <c r="BI3145" i="7"/>
  <c r="BI3144" i="7"/>
  <c r="BI3143" i="7"/>
  <c r="BI3142" i="7"/>
  <c r="BI3141" i="7"/>
  <c r="BI3140" i="7"/>
  <c r="BI3139" i="7"/>
  <c r="BI3138" i="7"/>
  <c r="BI3137" i="7"/>
  <c r="BI3136" i="7"/>
  <c r="BI3135" i="7"/>
  <c r="BI3134" i="7"/>
  <c r="BI3133" i="7"/>
  <c r="BI3132" i="7"/>
  <c r="BI3131" i="7"/>
  <c r="BI3130" i="7"/>
  <c r="BI3129" i="7"/>
  <c r="BI3128" i="7"/>
  <c r="BI3127" i="7"/>
  <c r="BI3126" i="7"/>
  <c r="BI3125" i="7"/>
  <c r="BI3124" i="7"/>
  <c r="BI3123" i="7"/>
  <c r="BI3122" i="7"/>
  <c r="BI3121" i="7"/>
  <c r="BI3120" i="7"/>
  <c r="BI3119" i="7"/>
  <c r="BI3118" i="7"/>
  <c r="BI3117" i="7"/>
  <c r="BI3116" i="7"/>
  <c r="BI3115" i="7"/>
  <c r="BI3114" i="7"/>
  <c r="BI3113" i="7"/>
  <c r="BI3112" i="7"/>
  <c r="BI3111" i="7"/>
  <c r="BI3110" i="7"/>
  <c r="BI3109" i="7"/>
  <c r="BI3108" i="7"/>
  <c r="BI3107" i="7"/>
  <c r="BI3106" i="7"/>
  <c r="BI3105" i="7"/>
  <c r="BI3104" i="7"/>
  <c r="BI3103" i="7"/>
  <c r="BI3102" i="7"/>
  <c r="BI3101" i="7"/>
  <c r="BI3100" i="7"/>
  <c r="BI3099" i="7"/>
  <c r="BI3098" i="7"/>
  <c r="BI3097" i="7"/>
  <c r="BI3096" i="7"/>
  <c r="BI3095" i="7"/>
  <c r="BI3094" i="7"/>
  <c r="BI3093" i="7"/>
  <c r="BI3092" i="7"/>
  <c r="BI3091" i="7"/>
  <c r="BI3090" i="7"/>
  <c r="BI3089" i="7"/>
  <c r="BI3088" i="7"/>
  <c r="BI3087" i="7"/>
  <c r="BI3086" i="7"/>
  <c r="BI3085" i="7"/>
  <c r="BI3084" i="7"/>
  <c r="BI3083" i="7"/>
  <c r="BI3082" i="7"/>
  <c r="BI3081" i="7"/>
  <c r="BI3080" i="7"/>
  <c r="BI3079" i="7"/>
  <c r="BI3078" i="7"/>
  <c r="BI3077" i="7"/>
  <c r="BI3076" i="7"/>
  <c r="BI3075" i="7"/>
  <c r="BI3074" i="7"/>
  <c r="BI3073" i="7"/>
  <c r="BI3072" i="7"/>
  <c r="BI3071" i="7"/>
  <c r="BI3070" i="7"/>
  <c r="BI3069" i="7"/>
  <c r="BI3068" i="7"/>
  <c r="BI3067" i="7"/>
  <c r="BI3066" i="7"/>
  <c r="BI3065" i="7"/>
  <c r="BI3064" i="7"/>
  <c r="BI3063" i="7"/>
  <c r="BI3062" i="7"/>
  <c r="BI3061" i="7"/>
  <c r="BI3060" i="7"/>
  <c r="BI3059" i="7"/>
  <c r="BI3058" i="7"/>
  <c r="BI3057" i="7"/>
  <c r="BI3056" i="7"/>
  <c r="BI3055" i="7"/>
  <c r="BI3054" i="7"/>
  <c r="BI3053" i="7"/>
  <c r="BI3052" i="7"/>
  <c r="BI3051" i="7"/>
  <c r="BI3050" i="7"/>
  <c r="BI3049" i="7"/>
  <c r="BI3048" i="7"/>
  <c r="BI3047" i="7"/>
  <c r="BI3046" i="7"/>
  <c r="BI3045" i="7"/>
  <c r="BI3044" i="7"/>
  <c r="BI3043" i="7"/>
  <c r="BI3042" i="7"/>
  <c r="BI3041" i="7"/>
  <c r="BI3040" i="7"/>
  <c r="BI3039" i="7"/>
  <c r="BI3038" i="7"/>
  <c r="BI3037" i="7"/>
  <c r="BI3036" i="7"/>
  <c r="BI3035" i="7"/>
  <c r="BI3034" i="7"/>
  <c r="BI3033" i="7"/>
  <c r="BI3032" i="7"/>
  <c r="BI3031" i="7"/>
  <c r="BI3030" i="7"/>
  <c r="BI3029" i="7"/>
  <c r="BI3028" i="7"/>
  <c r="BI3027" i="7"/>
  <c r="BI3026" i="7"/>
  <c r="BI3025" i="7"/>
  <c r="BI3024" i="7"/>
  <c r="BI3023" i="7"/>
  <c r="BI3022" i="7"/>
  <c r="BI3021" i="7"/>
  <c r="BI3020" i="7"/>
  <c r="BI3019" i="7"/>
  <c r="BI3018" i="7"/>
  <c r="BI3017" i="7"/>
  <c r="BI3016" i="7"/>
  <c r="BI3015" i="7"/>
  <c r="BI3014" i="7"/>
  <c r="BI3013" i="7"/>
  <c r="BI3012" i="7"/>
  <c r="BI3011" i="7"/>
  <c r="BI3010" i="7"/>
  <c r="BI3009" i="7"/>
  <c r="BI3008" i="7"/>
  <c r="BI3007" i="7"/>
  <c r="BI3006" i="7"/>
  <c r="BI3005" i="7"/>
  <c r="BI3004" i="7"/>
  <c r="BI3003" i="7"/>
  <c r="BI3002" i="7"/>
  <c r="BI3001" i="7"/>
  <c r="BI3000" i="7"/>
  <c r="BI2999" i="7"/>
  <c r="BI2998" i="7"/>
  <c r="BI2997" i="7"/>
  <c r="BI2996" i="7"/>
  <c r="BI2995" i="7"/>
  <c r="BI2994" i="7"/>
  <c r="BI2993" i="7"/>
  <c r="BI2992" i="7"/>
  <c r="BI2991" i="7"/>
  <c r="BI2990" i="7"/>
  <c r="BI2989" i="7"/>
  <c r="BI2988" i="7"/>
  <c r="BI2987" i="7"/>
  <c r="BI2986" i="7"/>
  <c r="BI2985" i="7"/>
  <c r="BI2984" i="7"/>
  <c r="BI2983" i="7"/>
  <c r="BI2982" i="7"/>
  <c r="BI2981" i="7"/>
  <c r="BI2980" i="7"/>
  <c r="BI2979" i="7"/>
  <c r="BI2978" i="7"/>
  <c r="BI2977" i="7"/>
  <c r="BI2976" i="7"/>
  <c r="BI2975" i="7"/>
  <c r="BI2974" i="7"/>
  <c r="BI2973" i="7"/>
  <c r="BI2972" i="7"/>
  <c r="BI2971" i="7"/>
  <c r="BI2970" i="7"/>
  <c r="BI2969" i="7"/>
  <c r="BI2968" i="7"/>
  <c r="BI2967" i="7"/>
  <c r="BI2966" i="7"/>
  <c r="BI2965" i="7"/>
  <c r="BI2964" i="7"/>
  <c r="BI2963" i="7"/>
  <c r="BI2962" i="7"/>
  <c r="BI2961" i="7"/>
  <c r="BI2960" i="7"/>
  <c r="BI2959" i="7"/>
  <c r="BI2958" i="7"/>
  <c r="BI2957" i="7"/>
  <c r="BI2956" i="7"/>
  <c r="BI2955" i="7"/>
  <c r="BI2954" i="7"/>
  <c r="BI2953" i="7"/>
  <c r="BI2952" i="7"/>
  <c r="BI2951" i="7"/>
  <c r="BI2950" i="7"/>
  <c r="BI2949" i="7"/>
  <c r="BI2948" i="7"/>
  <c r="BI2947" i="7"/>
  <c r="BI2946" i="7"/>
  <c r="BI2945" i="7"/>
  <c r="BI2944" i="7"/>
  <c r="BI2943" i="7"/>
  <c r="BI2942" i="7"/>
  <c r="BI2941" i="7"/>
  <c r="BI2940" i="7"/>
  <c r="BI2939" i="7"/>
  <c r="BI2938" i="7"/>
  <c r="BI2937" i="7"/>
  <c r="BI2936" i="7"/>
  <c r="BI2935" i="7"/>
  <c r="BI2934" i="7"/>
  <c r="BI2933" i="7"/>
  <c r="BI2932" i="7"/>
  <c r="BI2931" i="7"/>
  <c r="BI2930" i="7"/>
  <c r="BI2929" i="7"/>
  <c r="BI2928" i="7"/>
  <c r="BI2927" i="7"/>
  <c r="BI2926" i="7"/>
  <c r="BI2925" i="7"/>
  <c r="BI2924" i="7"/>
  <c r="BI2923" i="7"/>
  <c r="BI2922" i="7"/>
  <c r="BI2921" i="7"/>
  <c r="BI2920" i="7"/>
  <c r="BI2919" i="7"/>
  <c r="BI2918" i="7"/>
  <c r="BI2917" i="7"/>
  <c r="BI2916" i="7"/>
  <c r="BI2915" i="7"/>
  <c r="BI2914" i="7"/>
  <c r="BI2913" i="7"/>
  <c r="BI2912" i="7"/>
  <c r="BI2911" i="7"/>
  <c r="BI2910" i="7"/>
  <c r="BI2909" i="7"/>
  <c r="BI2908" i="7"/>
  <c r="BI2907" i="7"/>
  <c r="BI2906" i="7"/>
  <c r="BI2905" i="7"/>
  <c r="BI2904" i="7"/>
  <c r="BI2903" i="7"/>
  <c r="BI2902" i="7"/>
  <c r="BI2901" i="7"/>
  <c r="BI2900" i="7"/>
  <c r="BI2899" i="7"/>
  <c r="BI2898" i="7"/>
  <c r="BI2897" i="7"/>
  <c r="BI2896" i="7"/>
  <c r="BI2895" i="7"/>
  <c r="BI2894" i="7"/>
  <c r="BI2893" i="7"/>
  <c r="BI2892" i="7"/>
  <c r="BI2891" i="7"/>
  <c r="BI2890" i="7"/>
  <c r="BI2889" i="7"/>
  <c r="BI2888" i="7"/>
  <c r="BI2887" i="7"/>
  <c r="BI2886" i="7"/>
  <c r="BI2885" i="7"/>
  <c r="BI2884" i="7"/>
  <c r="BI2883" i="7"/>
  <c r="BI2882" i="7"/>
  <c r="BI2881" i="7"/>
  <c r="BI2880" i="7"/>
  <c r="BI2879" i="7"/>
  <c r="BI2878" i="7"/>
  <c r="BI2877" i="7"/>
  <c r="BI2876" i="7"/>
  <c r="BI2875" i="7"/>
  <c r="BI2874" i="7"/>
  <c r="BI2873" i="7"/>
  <c r="BI2872" i="7"/>
  <c r="BI2871" i="7"/>
  <c r="BI2870" i="7"/>
  <c r="BI2869" i="7"/>
  <c r="BI2868" i="7"/>
  <c r="BI2867" i="7"/>
  <c r="BI2866" i="7"/>
  <c r="BI2865" i="7"/>
  <c r="BI2864" i="7"/>
  <c r="BI2863" i="7"/>
  <c r="BI2862" i="7"/>
  <c r="BI2861" i="7"/>
  <c r="BI2860" i="7"/>
  <c r="BI2859" i="7"/>
  <c r="BI2858" i="7"/>
  <c r="BI2857" i="7"/>
  <c r="BI2856" i="7"/>
  <c r="BI2855" i="7"/>
  <c r="BI2854" i="7"/>
  <c r="BI2853" i="7"/>
  <c r="BI2852" i="7"/>
  <c r="BI2851" i="7"/>
  <c r="BI2850" i="7"/>
  <c r="BI2849" i="7"/>
  <c r="BI2848" i="7"/>
  <c r="BI2847" i="7"/>
  <c r="BI2846" i="7"/>
  <c r="BI2845" i="7"/>
  <c r="BI2844" i="7"/>
  <c r="BI2843" i="7"/>
  <c r="BI2842" i="7"/>
  <c r="BI2841" i="7"/>
  <c r="BI2840" i="7"/>
  <c r="BI2839" i="7"/>
  <c r="BI2838" i="7"/>
  <c r="BI2837" i="7"/>
  <c r="BI2836" i="7"/>
  <c r="BI2835" i="7"/>
  <c r="BI2834" i="7"/>
  <c r="BI2833" i="7"/>
  <c r="BI2832" i="7"/>
  <c r="BI2831" i="7"/>
  <c r="BI2830" i="7"/>
  <c r="BI2829" i="7"/>
  <c r="BI2828" i="7"/>
  <c r="BI2827" i="7"/>
  <c r="BI2826" i="7"/>
  <c r="BI2825" i="7"/>
  <c r="BI2824" i="7"/>
  <c r="BI2823" i="7"/>
  <c r="BI2822" i="7"/>
  <c r="BI2821" i="7"/>
  <c r="BI2820" i="7"/>
  <c r="BI2819" i="7"/>
  <c r="BI2818" i="7"/>
  <c r="BI2817" i="7"/>
  <c r="BI2816" i="7"/>
  <c r="BI2815" i="7"/>
  <c r="BI2814" i="7"/>
  <c r="BI2813" i="7"/>
  <c r="BI2812" i="7"/>
  <c r="BI2811" i="7"/>
  <c r="BI2810" i="7"/>
  <c r="BI2809" i="7"/>
  <c r="BI2808" i="7"/>
  <c r="BI2807" i="7"/>
  <c r="BI2806" i="7"/>
  <c r="BI2805" i="7"/>
  <c r="BI2804" i="7"/>
  <c r="BI2803" i="7"/>
  <c r="BI2802" i="7"/>
  <c r="BI2801" i="7"/>
  <c r="BI2800" i="7"/>
  <c r="BI2799" i="7"/>
  <c r="BI2798" i="7"/>
  <c r="BI2797" i="7"/>
  <c r="BI2796" i="7"/>
  <c r="BI2795" i="7"/>
  <c r="BI2794" i="7"/>
  <c r="BI2793" i="7"/>
  <c r="BI2792" i="7"/>
  <c r="BI2791" i="7"/>
  <c r="BI2790" i="7"/>
  <c r="BI2789" i="7"/>
  <c r="BI2788" i="7"/>
  <c r="BI2787" i="7"/>
  <c r="BI2786" i="7"/>
  <c r="BI2785" i="7"/>
  <c r="BI2784" i="7"/>
  <c r="BI2783" i="7"/>
  <c r="BI2782" i="7"/>
  <c r="BI2781" i="7"/>
  <c r="BI2780" i="7"/>
  <c r="BI2779" i="7"/>
  <c r="BI2778" i="7"/>
  <c r="BI2777" i="7"/>
  <c r="BI2776" i="7"/>
  <c r="BI2775" i="7"/>
  <c r="BI2774" i="7"/>
  <c r="BI2773" i="7"/>
  <c r="BI2772" i="7"/>
  <c r="BI2771" i="7"/>
  <c r="BI2770" i="7"/>
  <c r="BI2769" i="7"/>
  <c r="BI2768" i="7"/>
  <c r="BI2767" i="7"/>
  <c r="BI2766" i="7"/>
  <c r="BI2765" i="7"/>
  <c r="BI2764" i="7"/>
  <c r="BI2763" i="7"/>
  <c r="BI2762" i="7"/>
  <c r="BI2761" i="7"/>
  <c r="BI2760" i="7"/>
  <c r="BI2759" i="7"/>
  <c r="BI2758" i="7"/>
  <c r="BI2757" i="7"/>
  <c r="BI2756" i="7"/>
  <c r="BI2755" i="7"/>
  <c r="BI2754" i="7"/>
  <c r="BI2753" i="7"/>
  <c r="BI2752" i="7"/>
  <c r="BI2751" i="7"/>
  <c r="BI2750" i="7"/>
  <c r="BI2749" i="7"/>
  <c r="BI2748" i="7"/>
  <c r="BI2747" i="7"/>
  <c r="BI2746" i="7"/>
  <c r="BI2745" i="7"/>
  <c r="BI2744" i="7"/>
  <c r="BI2743" i="7"/>
  <c r="BI2742" i="7"/>
  <c r="BI2741" i="7"/>
  <c r="BI2740" i="7"/>
  <c r="BI2739" i="7"/>
  <c r="BI2738" i="7"/>
  <c r="BI2737" i="7"/>
  <c r="BI2736" i="7"/>
  <c r="BI2735" i="7"/>
  <c r="BI2734" i="7"/>
  <c r="BI2733" i="7"/>
  <c r="BI2732" i="7"/>
  <c r="BI2731" i="7"/>
  <c r="BI2730" i="7"/>
  <c r="BI2729" i="7"/>
  <c r="BI2728" i="7"/>
  <c r="BI2727" i="7"/>
  <c r="BI2726" i="7"/>
  <c r="BI2725" i="7"/>
  <c r="BI2724" i="7"/>
  <c r="BI2723" i="7"/>
  <c r="BI2722" i="7"/>
  <c r="BI2721" i="7"/>
  <c r="BI2720" i="7"/>
  <c r="BI2719" i="7"/>
  <c r="BI2718" i="7"/>
  <c r="BI2717" i="7"/>
  <c r="BI2716" i="7"/>
  <c r="BI2715" i="7"/>
  <c r="BI2714" i="7"/>
  <c r="BI2713" i="7"/>
  <c r="BI2712" i="7"/>
  <c r="BI2711" i="7"/>
  <c r="BI2710" i="7"/>
  <c r="BI2709" i="7"/>
  <c r="BI2708" i="7"/>
  <c r="BI2707" i="7"/>
  <c r="BI2706" i="7"/>
  <c r="BI2705" i="7"/>
  <c r="BI2704" i="7"/>
  <c r="BI2703" i="7"/>
  <c r="BI2702" i="7"/>
  <c r="BI2701" i="7"/>
  <c r="BI2700" i="7"/>
  <c r="BI2699" i="7"/>
  <c r="BI2698" i="7"/>
  <c r="BI2697" i="7"/>
  <c r="BI2696" i="7"/>
  <c r="BI2695" i="7"/>
  <c r="BI2694" i="7"/>
  <c r="BI2693" i="7"/>
  <c r="BI2692" i="7"/>
  <c r="BI2691" i="7"/>
  <c r="BI2690" i="7"/>
  <c r="BI2689" i="7"/>
  <c r="BI2688" i="7"/>
  <c r="BI2687" i="7"/>
  <c r="BI2686" i="7"/>
  <c r="BI2685" i="7"/>
  <c r="BI2684" i="7"/>
  <c r="BI2683" i="7"/>
  <c r="BI2682" i="7"/>
  <c r="BI2681" i="7"/>
  <c r="BI2680" i="7"/>
  <c r="BI2679" i="7"/>
  <c r="BI2678" i="7"/>
  <c r="BI2677" i="7"/>
  <c r="BI2676" i="7"/>
  <c r="BI2675" i="7"/>
  <c r="BI2674" i="7"/>
  <c r="BI2673" i="7"/>
  <c r="BI2672" i="7"/>
  <c r="BI2671" i="7"/>
  <c r="BI2670" i="7"/>
  <c r="BI2669" i="7"/>
  <c r="BI2668" i="7"/>
  <c r="BI2667" i="7"/>
  <c r="BI2666" i="7"/>
  <c r="BI2665" i="7"/>
  <c r="BI2664" i="7"/>
  <c r="BI2663" i="7"/>
  <c r="BI2662" i="7"/>
  <c r="BI2661" i="7"/>
  <c r="BI2660" i="7"/>
  <c r="BI2659" i="7"/>
  <c r="BI2658" i="7"/>
  <c r="BI2657" i="7"/>
  <c r="BI2656" i="7"/>
  <c r="BI2655" i="7"/>
  <c r="BI2654" i="7"/>
  <c r="BI2653" i="7"/>
  <c r="BI2652" i="7"/>
  <c r="BI2651" i="7"/>
  <c r="BI2650" i="7"/>
  <c r="BI2649" i="7"/>
  <c r="BI2648" i="7"/>
  <c r="BI2647" i="7"/>
  <c r="BI2646" i="7"/>
  <c r="BI2645" i="7"/>
  <c r="BI2644" i="7"/>
  <c r="BI2643" i="7"/>
  <c r="BI2642" i="7"/>
  <c r="BI2641" i="7"/>
  <c r="BI2640" i="7"/>
  <c r="BI2639" i="7"/>
  <c r="BI2638" i="7"/>
  <c r="BI2637" i="7"/>
  <c r="BI2636" i="7"/>
  <c r="BI2635" i="7"/>
  <c r="BI2634" i="7"/>
  <c r="BI2633" i="7"/>
  <c r="BI2632" i="7"/>
  <c r="BI2631" i="7"/>
  <c r="BI2630" i="7"/>
  <c r="BI2629" i="7"/>
  <c r="BI2628" i="7"/>
  <c r="BI2627" i="7"/>
  <c r="BI2626" i="7"/>
  <c r="BI2625" i="7"/>
  <c r="BI2624" i="7"/>
  <c r="BI2623" i="7"/>
  <c r="BI2622" i="7"/>
  <c r="BI2621" i="7"/>
  <c r="BI2620" i="7"/>
  <c r="BI2619" i="7"/>
  <c r="BI2618" i="7"/>
  <c r="BI2617" i="7"/>
  <c r="BI2616" i="7"/>
  <c r="BI2615" i="7"/>
  <c r="BI2614" i="7"/>
  <c r="BI2613" i="7"/>
  <c r="BI2612" i="7"/>
  <c r="BI2611" i="7"/>
  <c r="BI2610" i="7"/>
  <c r="BI2609" i="7"/>
  <c r="BI2608" i="7"/>
  <c r="BI2607" i="7"/>
  <c r="BI2606" i="7"/>
  <c r="BI2605" i="7"/>
  <c r="BI2604" i="7"/>
  <c r="BI2603" i="7"/>
  <c r="BI2602" i="7"/>
  <c r="BI2601" i="7"/>
  <c r="BI2600" i="7"/>
  <c r="BI2599" i="7"/>
  <c r="BI2598" i="7"/>
  <c r="BI2597" i="7"/>
  <c r="BI2596" i="7"/>
  <c r="BI2595" i="7"/>
  <c r="BI2594" i="7"/>
  <c r="BI2593" i="7"/>
  <c r="BI2592" i="7"/>
  <c r="BI2591" i="7"/>
  <c r="BI2590" i="7"/>
  <c r="BI2589" i="7"/>
  <c r="BI2588" i="7"/>
  <c r="BI2587" i="7"/>
  <c r="BI2586" i="7"/>
  <c r="BI2585" i="7"/>
  <c r="BI2584" i="7"/>
  <c r="BI2583" i="7"/>
  <c r="BI2582" i="7"/>
  <c r="BI2581" i="7"/>
  <c r="BI2580" i="7"/>
  <c r="BI2579" i="7"/>
  <c r="BI2578" i="7"/>
  <c r="BI2577" i="7"/>
  <c r="BI2576" i="7"/>
  <c r="BI2575" i="7"/>
  <c r="BI2574" i="7"/>
  <c r="BI2573" i="7"/>
  <c r="BI2572" i="7"/>
  <c r="BI2571" i="7"/>
  <c r="BI2570" i="7"/>
  <c r="BI2569" i="7"/>
  <c r="BI2568" i="7"/>
  <c r="BI2567" i="7"/>
  <c r="BI2566" i="7"/>
  <c r="BI2565" i="7"/>
  <c r="BI2564" i="7"/>
  <c r="BI2563" i="7"/>
  <c r="BI2562" i="7"/>
  <c r="BI2561" i="7"/>
  <c r="BI2560" i="7"/>
  <c r="BI2559" i="7"/>
  <c r="BI2558" i="7"/>
  <c r="BI2557" i="7"/>
  <c r="BI2556" i="7"/>
  <c r="BI2555" i="7"/>
  <c r="BI2554" i="7"/>
  <c r="BI2553" i="7"/>
  <c r="BI2552" i="7"/>
  <c r="BI2551" i="7"/>
  <c r="BI2550" i="7"/>
  <c r="BI2549" i="7"/>
  <c r="BI2548" i="7"/>
  <c r="BI2547" i="7"/>
  <c r="BI2546" i="7"/>
  <c r="BI2545" i="7"/>
  <c r="BI2544" i="7"/>
  <c r="BI2543" i="7"/>
  <c r="BI2542" i="7"/>
  <c r="BI2541" i="7"/>
  <c r="BI2540" i="7"/>
  <c r="BI2539" i="7"/>
  <c r="BI2538" i="7"/>
  <c r="BI2537" i="7"/>
  <c r="BI2536" i="7"/>
  <c r="BI2535" i="7"/>
  <c r="BI2534" i="7"/>
  <c r="BI2533" i="7"/>
  <c r="BI2532" i="7"/>
  <c r="BI2531" i="7"/>
  <c r="BI2530" i="7"/>
  <c r="BI2529" i="7"/>
  <c r="BI2528" i="7"/>
  <c r="BI2527" i="7"/>
  <c r="BI2526" i="7"/>
  <c r="BI2525" i="7"/>
  <c r="BI2524" i="7"/>
  <c r="BI2523" i="7"/>
  <c r="BI2522" i="7"/>
  <c r="BI2521" i="7"/>
  <c r="BI2520" i="7"/>
  <c r="BI2519" i="7"/>
  <c r="BI2518" i="7"/>
  <c r="BI2517" i="7"/>
  <c r="BI2516" i="7"/>
  <c r="BI2515" i="7"/>
  <c r="BI2514" i="7"/>
  <c r="BI2513" i="7"/>
  <c r="BI2512" i="7"/>
  <c r="BI2511" i="7"/>
  <c r="BI2510" i="7"/>
  <c r="BI2509" i="7"/>
  <c r="BI2508" i="7"/>
  <c r="BI2507" i="7"/>
  <c r="BI2506" i="7"/>
  <c r="BI2505" i="7"/>
  <c r="BI2504" i="7"/>
  <c r="BI2503" i="7"/>
  <c r="BI2502" i="7"/>
  <c r="BI2501" i="7"/>
  <c r="BI2500" i="7"/>
  <c r="BI2499" i="7"/>
  <c r="BI2498" i="7"/>
  <c r="BI2497" i="7"/>
  <c r="BI2496" i="7"/>
  <c r="BI2495" i="7"/>
  <c r="BI2494" i="7"/>
  <c r="BI2493" i="7"/>
  <c r="BI2492" i="7"/>
  <c r="BI2491" i="7"/>
  <c r="BI2490" i="7"/>
  <c r="BI2489" i="7"/>
  <c r="BI2488" i="7"/>
  <c r="BI2487" i="7"/>
  <c r="BI2486" i="7"/>
  <c r="BI2485" i="7"/>
  <c r="BI2484" i="7"/>
  <c r="BI2483" i="7"/>
  <c r="BI2482" i="7"/>
  <c r="BI2481" i="7"/>
  <c r="BI2480" i="7"/>
  <c r="BI2479" i="7"/>
  <c r="BI2478" i="7"/>
  <c r="BI2477" i="7"/>
  <c r="BI2476" i="7"/>
  <c r="BI2475" i="7"/>
  <c r="BI2474" i="7"/>
  <c r="BI2473" i="7"/>
  <c r="BI2472" i="7"/>
  <c r="BI2471" i="7"/>
  <c r="BI2470" i="7"/>
  <c r="BI2469" i="7"/>
  <c r="BI2468" i="7"/>
  <c r="BI2467" i="7"/>
  <c r="BI2466" i="7"/>
  <c r="BI2465" i="7"/>
  <c r="BI2464" i="7"/>
  <c r="BI2463" i="7"/>
  <c r="BI2462" i="7"/>
  <c r="BI2461" i="7"/>
  <c r="BI2460" i="7"/>
  <c r="BI2459" i="7"/>
  <c r="BI2458" i="7"/>
  <c r="BI2457" i="7"/>
  <c r="BI2456" i="7"/>
  <c r="BI2455" i="7"/>
  <c r="BI2454" i="7"/>
  <c r="BI2453" i="7"/>
  <c r="BI2452" i="7"/>
  <c r="BI2451" i="7"/>
  <c r="BI2450" i="7"/>
  <c r="BI2449" i="7"/>
  <c r="BI2448" i="7"/>
  <c r="BI2447" i="7"/>
  <c r="BI2446" i="7"/>
  <c r="BI2445" i="7"/>
  <c r="BI2444" i="7"/>
  <c r="BI2443" i="7"/>
  <c r="BI2442" i="7"/>
  <c r="BI2441" i="7"/>
  <c r="BI2440" i="7"/>
  <c r="BI2439" i="7"/>
  <c r="BI2438" i="7"/>
  <c r="BI2437" i="7"/>
  <c r="BI2436" i="7"/>
  <c r="BI2435" i="7"/>
  <c r="BI2434" i="7"/>
  <c r="BI2433" i="7"/>
  <c r="BI2432" i="7"/>
  <c r="BI2431" i="7"/>
  <c r="BI2430" i="7"/>
  <c r="BI2429" i="7"/>
  <c r="BI2428" i="7"/>
  <c r="BI2427" i="7"/>
  <c r="BI2426" i="7"/>
  <c r="BI2425" i="7"/>
  <c r="BI2424" i="7"/>
  <c r="BI2423" i="7"/>
  <c r="BI2422" i="7"/>
  <c r="BI2421" i="7"/>
  <c r="BI2420" i="7"/>
  <c r="BI2419" i="7"/>
  <c r="BI2418" i="7"/>
  <c r="BI2417" i="7"/>
  <c r="BI2416" i="7"/>
  <c r="BI2415" i="7"/>
  <c r="BI2414" i="7"/>
  <c r="BI2413" i="7"/>
  <c r="BI2412" i="7"/>
  <c r="BI2411" i="7"/>
  <c r="BI2410" i="7"/>
  <c r="BI2409" i="7"/>
  <c r="BI2408" i="7"/>
  <c r="BI2407" i="7"/>
  <c r="BI2406" i="7"/>
  <c r="BI2405" i="7"/>
  <c r="BI2404" i="7"/>
  <c r="BI2403" i="7"/>
  <c r="BI2402" i="7"/>
  <c r="BI2401" i="7"/>
  <c r="BI2400" i="7"/>
  <c r="BI2399" i="7"/>
  <c r="BI2398" i="7"/>
  <c r="BI2397" i="7"/>
  <c r="BI2396" i="7"/>
  <c r="BI2395" i="7"/>
  <c r="BI2394" i="7"/>
  <c r="BI2393" i="7"/>
  <c r="BI2392" i="7"/>
  <c r="BI2391" i="7"/>
  <c r="BI2390" i="7"/>
  <c r="BI2389" i="7"/>
  <c r="BI2388" i="7"/>
  <c r="BI2387" i="7"/>
  <c r="BI2386" i="7"/>
  <c r="BI2385" i="7"/>
  <c r="BI2384" i="7"/>
  <c r="BI2383" i="7"/>
  <c r="BI2382" i="7"/>
  <c r="BI2381" i="7"/>
  <c r="BI2380" i="7"/>
  <c r="BI2379" i="7"/>
  <c r="BI2378" i="7"/>
  <c r="BI2377" i="7"/>
  <c r="BI2376" i="7"/>
  <c r="BI2375" i="7"/>
  <c r="BI2374" i="7"/>
  <c r="BI2373" i="7"/>
  <c r="BI2372" i="7"/>
  <c r="BI2371" i="7"/>
  <c r="BI2370" i="7"/>
  <c r="BI2369" i="7"/>
  <c r="BI2368" i="7"/>
  <c r="BI2367" i="7"/>
  <c r="BI2366" i="7"/>
  <c r="BI2365" i="7"/>
  <c r="BI2364" i="7"/>
  <c r="BI2363" i="7"/>
  <c r="BI2362" i="7"/>
  <c r="BI2361" i="7"/>
  <c r="BI2360" i="7"/>
  <c r="BI2359" i="7"/>
  <c r="BI2358" i="7"/>
  <c r="BI2357" i="7"/>
  <c r="BI2356" i="7"/>
  <c r="BI2355" i="7"/>
  <c r="BI2354" i="7"/>
  <c r="BI2353" i="7"/>
  <c r="BI2352" i="7"/>
  <c r="BI2351" i="7"/>
  <c r="BI2350" i="7"/>
  <c r="BI2349" i="7"/>
  <c r="BI2348" i="7"/>
  <c r="BI2347" i="7"/>
  <c r="BI2346" i="7"/>
  <c r="BI2345" i="7"/>
  <c r="BI2344" i="7"/>
  <c r="BI2343" i="7"/>
  <c r="BI2342" i="7"/>
  <c r="BI2341" i="7"/>
  <c r="BI2340" i="7"/>
  <c r="BI2339" i="7"/>
  <c r="BI2338" i="7"/>
  <c r="BI2337" i="7"/>
  <c r="BI2336" i="7"/>
  <c r="BI2335" i="7"/>
  <c r="BI2334" i="7"/>
  <c r="BI2333" i="7"/>
  <c r="BI2332" i="7"/>
  <c r="BI2331" i="7"/>
  <c r="BI2330" i="7"/>
  <c r="BI2329" i="7"/>
  <c r="BI2328" i="7"/>
  <c r="BI2327" i="7"/>
  <c r="BI2326" i="7"/>
  <c r="BI2325" i="7"/>
  <c r="BI2324" i="7"/>
  <c r="BI2323" i="7"/>
  <c r="BI2322" i="7"/>
  <c r="BI2321" i="7"/>
  <c r="BI2320" i="7"/>
  <c r="BI2319" i="7"/>
  <c r="BI2318" i="7"/>
  <c r="BI2317" i="7"/>
  <c r="BI2316" i="7"/>
  <c r="BI2315" i="7"/>
  <c r="BI2314" i="7"/>
  <c r="BI2313" i="7"/>
  <c r="BI2312" i="7"/>
  <c r="BI2311" i="7"/>
  <c r="BI2310" i="7"/>
  <c r="BI2309" i="7"/>
  <c r="BI2308" i="7"/>
  <c r="BI2307" i="7"/>
  <c r="BI2306" i="7"/>
  <c r="BI2305" i="7"/>
  <c r="BI2304" i="7"/>
  <c r="BI2303" i="7"/>
  <c r="BI2302" i="7"/>
  <c r="BI2301" i="7"/>
  <c r="BI2300" i="7"/>
  <c r="BI2299" i="7"/>
  <c r="BI2298" i="7"/>
  <c r="BI2297" i="7"/>
  <c r="BI2296" i="7"/>
  <c r="BI2295" i="7"/>
  <c r="BI2294" i="7"/>
  <c r="BI2293" i="7"/>
  <c r="BI2292" i="7"/>
  <c r="BI2291" i="7"/>
  <c r="BI2290" i="7"/>
  <c r="BI2289" i="7"/>
  <c r="BI2288" i="7"/>
  <c r="BI2287" i="7"/>
  <c r="BI2286" i="7"/>
  <c r="BI2285" i="7"/>
  <c r="BI2284" i="7"/>
  <c r="BI2283" i="7"/>
  <c r="BI2282" i="7"/>
  <c r="BI2281" i="7"/>
  <c r="BI2280" i="7"/>
  <c r="BI2279" i="7"/>
  <c r="BI2278" i="7"/>
  <c r="BI2277" i="7"/>
  <c r="BI2276" i="7"/>
  <c r="BI2275" i="7"/>
  <c r="BI2274" i="7"/>
  <c r="BI2273" i="7"/>
  <c r="BI2272" i="7"/>
  <c r="BI2271" i="7"/>
  <c r="BI2270" i="7"/>
  <c r="BI2269" i="7"/>
  <c r="BI2268" i="7"/>
  <c r="BI2267" i="7"/>
  <c r="BI2266" i="7"/>
  <c r="BI2265" i="7"/>
  <c r="BI2264" i="7"/>
  <c r="BI2263" i="7"/>
  <c r="BI2262" i="7"/>
  <c r="BI2261" i="7"/>
  <c r="BI2260" i="7"/>
  <c r="BI2259" i="7"/>
  <c r="BI2258" i="7"/>
  <c r="BI2257" i="7"/>
  <c r="BI2256" i="7"/>
  <c r="BI2255" i="7"/>
  <c r="BI2254" i="7"/>
  <c r="BI2253" i="7"/>
  <c r="BI2252" i="7"/>
  <c r="BI2251" i="7"/>
  <c r="BI2250" i="7"/>
  <c r="BI2249" i="7"/>
  <c r="BI2248" i="7"/>
  <c r="BI2247" i="7"/>
  <c r="BI2246" i="7"/>
  <c r="BI2245" i="7"/>
  <c r="BI2244" i="7"/>
  <c r="BI2243" i="7"/>
  <c r="BI2242" i="7"/>
  <c r="BI2241" i="7"/>
  <c r="BI2240" i="7"/>
  <c r="BI2239" i="7"/>
  <c r="BI2238" i="7"/>
  <c r="BI2237" i="7"/>
  <c r="BI2236" i="7"/>
  <c r="BI2235" i="7"/>
  <c r="BI2234" i="7"/>
  <c r="BI2233" i="7"/>
  <c r="BI2232" i="7"/>
  <c r="BI2231" i="7"/>
  <c r="BI2230" i="7"/>
  <c r="BI2229" i="7"/>
  <c r="BI2228" i="7"/>
  <c r="BI2227" i="7"/>
  <c r="BI2226" i="7"/>
  <c r="BI2225" i="7"/>
  <c r="BI2224" i="7"/>
  <c r="BI2223" i="7"/>
  <c r="BI2222" i="7"/>
  <c r="BI2221" i="7"/>
  <c r="BI2220" i="7"/>
  <c r="BI2219" i="7"/>
  <c r="BI2218" i="7"/>
  <c r="BI2217" i="7"/>
  <c r="BI2216" i="7"/>
  <c r="BI2215" i="7"/>
  <c r="BI2214" i="7"/>
  <c r="BI2213" i="7"/>
  <c r="BI2212" i="7"/>
  <c r="BI2211" i="7"/>
  <c r="BI2210" i="7"/>
  <c r="BI2209" i="7"/>
  <c r="BI2208" i="7"/>
  <c r="BI2207" i="7"/>
  <c r="BI2206" i="7"/>
  <c r="BI2205" i="7"/>
  <c r="BI2204" i="7"/>
  <c r="BI2203" i="7"/>
  <c r="BI2202" i="7"/>
  <c r="BI2201" i="7"/>
  <c r="BI2200" i="7"/>
  <c r="BI2199" i="7"/>
  <c r="BI2198" i="7"/>
  <c r="BI2197" i="7"/>
  <c r="BI2196" i="7"/>
  <c r="BI2195" i="7"/>
  <c r="BI2194" i="7"/>
  <c r="BI2193" i="7"/>
  <c r="BI2192" i="7"/>
  <c r="BI2191" i="7"/>
  <c r="BI2190" i="7"/>
  <c r="BI2189" i="7"/>
  <c r="BI2188" i="7"/>
  <c r="BI2187" i="7"/>
  <c r="BI2186" i="7"/>
  <c r="BI2185" i="7"/>
  <c r="BI2184" i="7"/>
  <c r="BI2183" i="7"/>
  <c r="BI2182" i="7"/>
  <c r="BI2181" i="7"/>
  <c r="BI2180" i="7"/>
  <c r="BI2179" i="7"/>
  <c r="BI2178" i="7"/>
  <c r="BI2177" i="7"/>
  <c r="BI2176" i="7"/>
  <c r="BI2175" i="7"/>
  <c r="BI2174" i="7"/>
  <c r="BI2173" i="7"/>
  <c r="BI2172" i="7"/>
  <c r="BI2171" i="7"/>
  <c r="BI2170" i="7"/>
  <c r="BI2169" i="7"/>
  <c r="BI2168" i="7"/>
  <c r="BI2167" i="7"/>
  <c r="BI2166" i="7"/>
  <c r="BI2165" i="7"/>
  <c r="BI2164" i="7"/>
  <c r="BI2163" i="7"/>
  <c r="BI2162" i="7"/>
  <c r="BI2161" i="7"/>
  <c r="BI2160" i="7"/>
  <c r="BI2159" i="7"/>
  <c r="BI2158" i="7"/>
  <c r="BI2157" i="7"/>
  <c r="BI2156" i="7"/>
  <c r="BI2155" i="7"/>
  <c r="BI2154" i="7"/>
  <c r="BI2153" i="7"/>
  <c r="BI2152" i="7"/>
  <c r="BI2151" i="7"/>
  <c r="BI2150" i="7"/>
  <c r="BI2149" i="7"/>
  <c r="BI2148" i="7"/>
  <c r="BI2147" i="7"/>
  <c r="BI2146" i="7"/>
  <c r="BI2145" i="7"/>
  <c r="BI2144" i="7"/>
  <c r="BI2143" i="7"/>
  <c r="BI2142" i="7"/>
  <c r="BI2141" i="7"/>
  <c r="BI2140" i="7"/>
  <c r="BI2139" i="7"/>
  <c r="BI2138" i="7"/>
  <c r="BI2137" i="7"/>
  <c r="BI2136" i="7"/>
  <c r="BI2135" i="7"/>
  <c r="BI2134" i="7"/>
  <c r="BI2133" i="7"/>
  <c r="BI2132" i="7"/>
  <c r="BI2131" i="7"/>
  <c r="BI2130" i="7"/>
  <c r="BI2129" i="7"/>
  <c r="BI2128" i="7"/>
  <c r="BI2127" i="7"/>
  <c r="BI2126" i="7"/>
  <c r="BI2125" i="7"/>
  <c r="BI2124" i="7"/>
  <c r="BI2123" i="7"/>
  <c r="BI2122" i="7"/>
  <c r="BI2121" i="7"/>
  <c r="BI2120" i="7"/>
  <c r="BI2119" i="7"/>
  <c r="BI2118" i="7"/>
  <c r="BI2117" i="7"/>
  <c r="BI2116" i="7"/>
  <c r="BI2115" i="7"/>
  <c r="BI2114" i="7"/>
  <c r="BI2113" i="7"/>
  <c r="BI2112" i="7"/>
  <c r="BI2111" i="7"/>
  <c r="BI2110" i="7"/>
  <c r="BI2109" i="7"/>
  <c r="BI2108" i="7"/>
  <c r="BI2107" i="7"/>
  <c r="BI2106" i="7"/>
  <c r="BI2105" i="7"/>
  <c r="BI2104" i="7"/>
  <c r="BI2103" i="7"/>
  <c r="BI2102" i="7"/>
  <c r="BI2101" i="7"/>
  <c r="BI2100" i="7"/>
  <c r="BI2099" i="7"/>
  <c r="BI2098" i="7"/>
  <c r="BI2097" i="7"/>
  <c r="BI2096" i="7"/>
  <c r="BI2095" i="7"/>
  <c r="BI2094" i="7"/>
  <c r="BI2093" i="7"/>
  <c r="BI2092" i="7"/>
  <c r="BI2091" i="7"/>
  <c r="BI2090" i="7"/>
  <c r="BI2089" i="7"/>
  <c r="BI2088" i="7"/>
  <c r="BI2087" i="7"/>
  <c r="BI2086" i="7"/>
  <c r="BI2085" i="7"/>
  <c r="BI2084" i="7"/>
  <c r="BI2083" i="7"/>
  <c r="BI2082" i="7"/>
  <c r="BI2081" i="7"/>
  <c r="BI2080" i="7"/>
  <c r="BI2079" i="7"/>
  <c r="BI2078" i="7"/>
  <c r="BI2077" i="7"/>
  <c r="BI2076" i="7"/>
  <c r="BI2075" i="7"/>
  <c r="BI2074" i="7"/>
  <c r="BI2073" i="7"/>
  <c r="BI2072" i="7"/>
  <c r="BI2071" i="7"/>
  <c r="BI2070" i="7"/>
  <c r="BI2069" i="7"/>
  <c r="BI2068" i="7"/>
  <c r="BI2067" i="7"/>
  <c r="BI2066" i="7"/>
  <c r="BI2065" i="7"/>
  <c r="BI2064" i="7"/>
  <c r="BI2063" i="7"/>
  <c r="BI2062" i="7"/>
  <c r="BI2061" i="7"/>
  <c r="BI2060" i="7"/>
  <c r="BI2059" i="7"/>
  <c r="BI2058" i="7"/>
  <c r="BI2057" i="7"/>
  <c r="BI2056" i="7"/>
  <c r="BI2055" i="7"/>
  <c r="BI2054" i="7"/>
  <c r="BI2053" i="7"/>
  <c r="BI2052" i="7"/>
  <c r="BI2051" i="7"/>
  <c r="BI2050" i="7"/>
  <c r="BI2049" i="7"/>
  <c r="BI2048" i="7"/>
  <c r="BI2047" i="7"/>
  <c r="BI2046" i="7"/>
  <c r="BI2045" i="7"/>
  <c r="BI2044" i="7"/>
  <c r="BI2043" i="7"/>
  <c r="BI2042" i="7"/>
  <c r="BI2041" i="7"/>
  <c r="BI2040" i="7"/>
  <c r="BI2039" i="7"/>
  <c r="BI2038" i="7"/>
  <c r="BI2037" i="7"/>
  <c r="BI2036" i="7"/>
  <c r="BI2035" i="7"/>
  <c r="BI2034" i="7"/>
  <c r="BI2033" i="7"/>
  <c r="BI2032" i="7"/>
  <c r="BI2031" i="7"/>
  <c r="BI2030" i="7"/>
  <c r="BI2029" i="7"/>
  <c r="BI2028" i="7"/>
  <c r="BI2027" i="7"/>
  <c r="BI2026" i="7"/>
  <c r="BI2025" i="7"/>
  <c r="BI2024" i="7"/>
  <c r="BI2023" i="7"/>
  <c r="BI2022" i="7"/>
  <c r="BI2021" i="7"/>
  <c r="BI2020" i="7"/>
  <c r="BI2019" i="7"/>
  <c r="BI2018" i="7"/>
  <c r="BI2017" i="7"/>
  <c r="BI2016" i="7"/>
  <c r="BI2015" i="7"/>
  <c r="BI2014" i="7"/>
  <c r="BI2013" i="7"/>
  <c r="BI2012" i="7"/>
  <c r="BI2011" i="7"/>
  <c r="BI2010" i="7"/>
  <c r="BI2009" i="7"/>
  <c r="BI2008" i="7"/>
  <c r="BI2007" i="7"/>
  <c r="BI2006" i="7"/>
  <c r="BI2005" i="7"/>
  <c r="BI2004" i="7"/>
  <c r="BI2003" i="7"/>
  <c r="BI2002" i="7"/>
  <c r="BI2001" i="7"/>
  <c r="BI2000" i="7"/>
  <c r="BI1999" i="7"/>
  <c r="BI1998" i="7"/>
  <c r="BI1997" i="7"/>
  <c r="BI1996" i="7"/>
  <c r="BI1995" i="7"/>
  <c r="BI1994" i="7"/>
  <c r="BI1993" i="7"/>
  <c r="BI1992" i="7"/>
  <c r="BI1991" i="7"/>
  <c r="BI1990" i="7"/>
  <c r="BI1989" i="7"/>
  <c r="BI1988" i="7"/>
  <c r="BI1987" i="7"/>
  <c r="BI1986" i="7"/>
  <c r="BI1985" i="7"/>
  <c r="BI1984" i="7"/>
  <c r="BI1983" i="7"/>
  <c r="BI1982" i="7"/>
  <c r="BI1981" i="7"/>
  <c r="BI1980" i="7"/>
  <c r="BI1979" i="7"/>
  <c r="BI1978" i="7"/>
  <c r="BI1977" i="7"/>
  <c r="BI1976" i="7"/>
  <c r="BI1975" i="7"/>
  <c r="BI1974" i="7"/>
  <c r="BI1973" i="7"/>
  <c r="BI1972" i="7"/>
  <c r="BI1971" i="7"/>
  <c r="BI1970" i="7"/>
  <c r="BI1969" i="7"/>
  <c r="BI1968" i="7"/>
  <c r="BI1967" i="7"/>
  <c r="BI1966" i="7"/>
  <c r="BI1965" i="7"/>
  <c r="BI1964" i="7"/>
  <c r="BI1963" i="7"/>
  <c r="BI1962" i="7"/>
  <c r="BI1961" i="7"/>
  <c r="BI1960" i="7"/>
  <c r="BI1959" i="7"/>
  <c r="BI1958" i="7"/>
  <c r="BI1957" i="7"/>
  <c r="BI1956" i="7"/>
  <c r="BI1955" i="7"/>
  <c r="BI1954" i="7"/>
  <c r="BI1953" i="7"/>
  <c r="BI1952" i="7"/>
  <c r="BI1951" i="7"/>
  <c r="BI1950" i="7"/>
  <c r="BI1949" i="7"/>
  <c r="BI1948" i="7"/>
  <c r="BI1947" i="7"/>
  <c r="BI1946" i="7"/>
  <c r="BI1945" i="7"/>
  <c r="BI1944" i="7"/>
  <c r="BI1943" i="7"/>
  <c r="BI1942" i="7"/>
  <c r="BI1941" i="7"/>
  <c r="BI1940" i="7"/>
  <c r="BI1939" i="7"/>
  <c r="BI1938" i="7"/>
  <c r="BI1937" i="7"/>
  <c r="BI1936" i="7"/>
  <c r="BI1935" i="7"/>
  <c r="BI1934" i="7"/>
  <c r="BI1933" i="7"/>
  <c r="BI1932" i="7"/>
  <c r="BI1931" i="7"/>
  <c r="BI1930" i="7"/>
  <c r="BI1929" i="7"/>
  <c r="BI1928" i="7"/>
  <c r="BI1927" i="7"/>
  <c r="BI1926" i="7"/>
  <c r="BI1925" i="7"/>
  <c r="BI1924" i="7"/>
  <c r="BI1923" i="7"/>
  <c r="BI1922" i="7"/>
  <c r="BI1921" i="7"/>
  <c r="BI1920" i="7"/>
  <c r="BI1919" i="7"/>
  <c r="BI1918" i="7"/>
  <c r="BI1917" i="7"/>
  <c r="BI1916" i="7"/>
  <c r="BI1915" i="7"/>
  <c r="BI1914" i="7"/>
  <c r="BI1913" i="7"/>
  <c r="BI1912" i="7"/>
  <c r="BI1911" i="7"/>
  <c r="BI1910" i="7"/>
  <c r="BI1909" i="7"/>
  <c r="BI1908" i="7"/>
  <c r="BI1907" i="7"/>
  <c r="BI1906" i="7"/>
  <c r="BI1905" i="7"/>
  <c r="BI1904" i="7"/>
  <c r="BI1903" i="7"/>
  <c r="BI1902" i="7"/>
  <c r="BI1901" i="7"/>
  <c r="BI1900" i="7"/>
  <c r="BI1899" i="7"/>
  <c r="BI1898" i="7"/>
  <c r="BI1897" i="7"/>
  <c r="BI1896" i="7"/>
  <c r="BI1895" i="7"/>
  <c r="BI1894" i="7"/>
  <c r="BI1893" i="7"/>
  <c r="BI1892" i="7"/>
  <c r="BI1891" i="7"/>
  <c r="BI1890" i="7"/>
  <c r="BI1889" i="7"/>
  <c r="BI1888" i="7"/>
  <c r="BI1887" i="7"/>
  <c r="BI1886" i="7"/>
  <c r="BI1885" i="7"/>
  <c r="BI1884" i="7"/>
  <c r="BI1883" i="7"/>
  <c r="BI1882" i="7"/>
  <c r="BI1881" i="7"/>
  <c r="BI1880" i="7"/>
  <c r="BI1879" i="7"/>
  <c r="BI1878" i="7"/>
  <c r="BI1877" i="7"/>
  <c r="BI1876" i="7"/>
  <c r="BI1875" i="7"/>
  <c r="BI1874" i="7"/>
  <c r="BI1873" i="7"/>
  <c r="BI1872" i="7"/>
  <c r="BI1871" i="7"/>
  <c r="BI1870" i="7"/>
  <c r="BI1869" i="7"/>
  <c r="BI1868" i="7"/>
  <c r="BI1867" i="7"/>
  <c r="BI1866" i="7"/>
  <c r="BI1865" i="7"/>
  <c r="BI1864" i="7"/>
  <c r="BI1863" i="7"/>
  <c r="BI1862" i="7"/>
  <c r="BI1861" i="7"/>
  <c r="BI1860" i="7"/>
  <c r="BI1859" i="7"/>
  <c r="BI1858" i="7"/>
  <c r="BI1857" i="7"/>
  <c r="BI1856" i="7"/>
  <c r="BI1855" i="7"/>
  <c r="BI1854" i="7"/>
  <c r="BI1853" i="7"/>
  <c r="BI1852" i="7"/>
  <c r="BI1851" i="7"/>
  <c r="BI1850" i="7"/>
  <c r="BI1849" i="7"/>
  <c r="BI1848" i="7"/>
  <c r="BI1847" i="7"/>
  <c r="BI1846" i="7"/>
  <c r="BI1845" i="7"/>
  <c r="BI1844" i="7"/>
  <c r="BI1843" i="7"/>
  <c r="BI1842" i="7"/>
  <c r="BI1841" i="7"/>
  <c r="BI1840" i="7"/>
  <c r="BI1839" i="7"/>
  <c r="BI1838" i="7"/>
  <c r="BI1837" i="7"/>
  <c r="BI1836" i="7"/>
  <c r="BI1835" i="7"/>
  <c r="BI1834" i="7"/>
  <c r="BI1833" i="7"/>
  <c r="BI1832" i="7"/>
  <c r="BI1831" i="7"/>
  <c r="BI1830" i="7"/>
  <c r="BI1829" i="7"/>
  <c r="BI1828" i="7"/>
  <c r="BI1827" i="7"/>
  <c r="BI1826" i="7"/>
  <c r="BI1825" i="7"/>
  <c r="BI1824" i="7"/>
  <c r="BI1823" i="7"/>
  <c r="BI1822" i="7"/>
  <c r="BI1821" i="7"/>
  <c r="BI1820" i="7"/>
  <c r="BI1819" i="7"/>
  <c r="BI1818" i="7"/>
  <c r="BI1817" i="7"/>
  <c r="BI1816" i="7"/>
  <c r="BI1815" i="7"/>
  <c r="BI1814" i="7"/>
  <c r="BI1813" i="7"/>
  <c r="BI1812" i="7"/>
  <c r="BI1811" i="7"/>
  <c r="BI1810" i="7"/>
  <c r="BI1809" i="7"/>
  <c r="BI1808" i="7"/>
  <c r="BI1807" i="7"/>
  <c r="BI1806" i="7"/>
  <c r="BI1805" i="7"/>
  <c r="BI1804" i="7"/>
  <c r="BI1803" i="7"/>
  <c r="BI1802" i="7"/>
  <c r="BI1801" i="7"/>
  <c r="BI1800" i="7"/>
  <c r="BI1799" i="7"/>
  <c r="BI1798" i="7"/>
  <c r="BI1797" i="7"/>
  <c r="BI1796" i="7"/>
  <c r="BI1795" i="7"/>
  <c r="BI1794" i="7"/>
  <c r="BI1793" i="7"/>
  <c r="BI1792" i="7"/>
  <c r="BI1791" i="7"/>
  <c r="BI1790" i="7"/>
  <c r="BI1789" i="7"/>
  <c r="BI1788" i="7"/>
  <c r="BI1787" i="7"/>
  <c r="BI1786" i="7"/>
  <c r="BI1785" i="7"/>
  <c r="BI1784" i="7"/>
  <c r="BI1783" i="7"/>
  <c r="BI1782" i="7"/>
  <c r="BI1781" i="7"/>
  <c r="BI1780" i="7"/>
  <c r="BI1779" i="7"/>
  <c r="BI1778" i="7"/>
  <c r="BI1777" i="7"/>
  <c r="BI1776" i="7"/>
  <c r="BI1775" i="7"/>
  <c r="BI1774" i="7"/>
  <c r="BI1773" i="7"/>
  <c r="BI1772" i="7"/>
  <c r="BI1771" i="7"/>
  <c r="BI1770" i="7"/>
  <c r="BI1769" i="7"/>
  <c r="BI1768" i="7"/>
  <c r="BI1767" i="7"/>
  <c r="BI1766" i="7"/>
  <c r="BI1765" i="7"/>
  <c r="BI1764" i="7"/>
  <c r="BI1763" i="7"/>
  <c r="BI1762" i="7"/>
  <c r="BI1761" i="7"/>
  <c r="BI1760" i="7"/>
  <c r="BI1759" i="7"/>
  <c r="BI1758" i="7"/>
  <c r="BI1757" i="7"/>
  <c r="BI1756" i="7"/>
  <c r="BI1755" i="7"/>
  <c r="BI1754" i="7"/>
  <c r="BI1753" i="7"/>
  <c r="BI1752" i="7"/>
  <c r="BI1751" i="7"/>
  <c r="BI1750" i="7"/>
  <c r="BI1749" i="7"/>
  <c r="BI1748" i="7"/>
  <c r="BI1747" i="7"/>
  <c r="BI1746" i="7"/>
  <c r="BI1745" i="7"/>
  <c r="BI1744" i="7"/>
  <c r="BI1743" i="7"/>
  <c r="BI1742" i="7"/>
  <c r="BI1741" i="7"/>
  <c r="BI1740" i="7"/>
  <c r="BI1739" i="7"/>
  <c r="BI1738" i="7"/>
  <c r="BI1737" i="7"/>
  <c r="BI1736" i="7"/>
  <c r="BI1735" i="7"/>
  <c r="BI1734" i="7"/>
  <c r="BI1733" i="7"/>
  <c r="BI1732" i="7"/>
  <c r="BI1731" i="7"/>
  <c r="BI1730" i="7"/>
  <c r="BI1729" i="7"/>
  <c r="BI1728" i="7"/>
  <c r="BI1727" i="7"/>
  <c r="BI1726" i="7"/>
  <c r="BI1725" i="7"/>
  <c r="BI1724" i="7"/>
  <c r="BI1723" i="7"/>
  <c r="BI1722" i="7"/>
  <c r="BI1721" i="7"/>
  <c r="BI1720" i="7"/>
  <c r="BI1719" i="7"/>
  <c r="BI1718" i="7"/>
  <c r="BI1717" i="7"/>
  <c r="BI1716" i="7"/>
  <c r="BI1715" i="7"/>
  <c r="BI1714" i="7"/>
  <c r="BI1713" i="7"/>
  <c r="BI1712" i="7"/>
  <c r="BI1711" i="7"/>
  <c r="BI1710" i="7"/>
  <c r="BI1709" i="7"/>
  <c r="BI1708" i="7"/>
  <c r="BI1707" i="7"/>
  <c r="BI1706" i="7"/>
  <c r="BI1705" i="7"/>
  <c r="BI1704" i="7"/>
  <c r="BI1703" i="7"/>
  <c r="BI1702" i="7"/>
  <c r="BI1701" i="7"/>
  <c r="BI1700" i="7"/>
  <c r="BI1699" i="7"/>
  <c r="BI1698" i="7"/>
  <c r="BI1697" i="7"/>
  <c r="BI1696" i="7"/>
  <c r="BI1695" i="7"/>
  <c r="BI1694" i="7"/>
  <c r="BI1693" i="7"/>
  <c r="BI1692" i="7"/>
  <c r="BI1691" i="7"/>
  <c r="BI1690" i="7"/>
  <c r="BI1689" i="7"/>
  <c r="BI1688" i="7"/>
  <c r="BI1687" i="7"/>
  <c r="BI1686" i="7"/>
  <c r="BI1685" i="7"/>
  <c r="BI1684" i="7"/>
  <c r="BI1683" i="7"/>
  <c r="BI1682" i="7"/>
  <c r="BI1681" i="7"/>
  <c r="BI1680" i="7"/>
  <c r="BI1679" i="7"/>
  <c r="BI1678" i="7"/>
  <c r="BI1677" i="7"/>
  <c r="BI1676" i="7"/>
  <c r="BI1675" i="7"/>
  <c r="BI1674" i="7"/>
  <c r="BI1673" i="7"/>
  <c r="BI1672" i="7"/>
  <c r="BI1671" i="7"/>
  <c r="BI1670" i="7"/>
  <c r="BI1669" i="7"/>
  <c r="BI1668" i="7"/>
  <c r="BI1667" i="7"/>
  <c r="BI1666" i="7"/>
  <c r="BI1665" i="7"/>
  <c r="BI1664" i="7"/>
  <c r="BI1663" i="7"/>
  <c r="BI1662" i="7"/>
  <c r="BI1661" i="7"/>
  <c r="BI1660" i="7"/>
  <c r="BI1659" i="7"/>
  <c r="BI1658" i="7"/>
  <c r="BI1657" i="7"/>
  <c r="BI1656" i="7"/>
  <c r="BI1655" i="7"/>
  <c r="BI1654" i="7"/>
  <c r="BI1653" i="7"/>
  <c r="BI1652" i="7"/>
  <c r="BI1651" i="7"/>
  <c r="BI1650" i="7"/>
  <c r="BI1649" i="7"/>
  <c r="BI1648" i="7"/>
  <c r="BI1647" i="7"/>
  <c r="BI1646" i="7"/>
  <c r="BI1645" i="7"/>
  <c r="BI1644" i="7"/>
  <c r="BI1643" i="7"/>
  <c r="BI1642" i="7"/>
  <c r="BI1641" i="7"/>
  <c r="BI1640" i="7"/>
  <c r="BI1639" i="7"/>
  <c r="BI1638" i="7"/>
  <c r="BI1637" i="7"/>
  <c r="BI1636" i="7"/>
  <c r="BI1635" i="7"/>
  <c r="BI1634" i="7"/>
  <c r="BI1633" i="7"/>
  <c r="BI1632" i="7"/>
  <c r="BI1631" i="7"/>
  <c r="BI1630" i="7"/>
  <c r="BI1629" i="7"/>
  <c r="BI1628" i="7"/>
  <c r="BI1627" i="7"/>
  <c r="BI1626" i="7"/>
  <c r="BI1625" i="7"/>
  <c r="BI1624" i="7"/>
  <c r="BI1623" i="7"/>
  <c r="BI1622" i="7"/>
  <c r="BI1621" i="7"/>
  <c r="BI1620" i="7"/>
  <c r="BI1619" i="7"/>
  <c r="BI1618" i="7"/>
  <c r="BI1617" i="7"/>
  <c r="BI1616" i="7"/>
  <c r="BI1615" i="7"/>
  <c r="BI1614" i="7"/>
  <c r="BI1613" i="7"/>
  <c r="BI1612" i="7"/>
  <c r="BI1611" i="7"/>
  <c r="BI1610" i="7"/>
  <c r="BI1609" i="7"/>
  <c r="BI1608" i="7"/>
  <c r="BI1607" i="7"/>
  <c r="BI1606" i="7"/>
  <c r="BI1605" i="7"/>
  <c r="BI1604" i="7"/>
  <c r="BI1603" i="7"/>
  <c r="BI1602" i="7"/>
  <c r="BI1601" i="7"/>
  <c r="BI1600" i="7"/>
  <c r="BI1599" i="7"/>
  <c r="BI1598" i="7"/>
  <c r="BI1597" i="7"/>
  <c r="BI1596" i="7"/>
  <c r="BI1595" i="7"/>
  <c r="BI1594" i="7"/>
  <c r="BI1593" i="7"/>
  <c r="BI1592" i="7"/>
  <c r="BI1591" i="7"/>
  <c r="BI1590" i="7"/>
  <c r="BI1589" i="7"/>
  <c r="BI1588" i="7"/>
  <c r="BI1587" i="7"/>
  <c r="BI1586" i="7"/>
  <c r="BI1585" i="7"/>
  <c r="BI1584" i="7"/>
  <c r="BI1583" i="7"/>
  <c r="BI1582" i="7"/>
  <c r="BI1581" i="7"/>
  <c r="BI1580" i="7"/>
  <c r="BI1579" i="7"/>
  <c r="BI1578" i="7"/>
  <c r="BI1577" i="7"/>
  <c r="BI1576" i="7"/>
  <c r="BI1575" i="7"/>
  <c r="BI1574" i="7"/>
  <c r="BI1573" i="7"/>
  <c r="BI1572" i="7"/>
  <c r="BI1571" i="7"/>
  <c r="BI1570" i="7"/>
  <c r="BI1569" i="7"/>
  <c r="BI1568" i="7"/>
  <c r="BI1567" i="7"/>
  <c r="BI1566" i="7"/>
  <c r="BI1565" i="7"/>
  <c r="BI1564" i="7"/>
  <c r="BI1563" i="7"/>
  <c r="BI1562" i="7"/>
  <c r="BI1561" i="7"/>
  <c r="BI1560" i="7"/>
  <c r="BI1559" i="7"/>
  <c r="BI1558" i="7"/>
  <c r="BI1557" i="7"/>
  <c r="BI1556" i="7"/>
  <c r="BI1555" i="7"/>
  <c r="BI1554" i="7"/>
  <c r="BI1553" i="7"/>
  <c r="BI1552" i="7"/>
  <c r="BI1551" i="7"/>
  <c r="BI1550" i="7"/>
  <c r="BI1549" i="7"/>
  <c r="BI1548" i="7"/>
  <c r="BI1547" i="7"/>
  <c r="BI1546" i="7"/>
  <c r="BI1545" i="7"/>
  <c r="BI1544" i="7"/>
  <c r="BI1543" i="7"/>
  <c r="BI1542" i="7"/>
  <c r="BI1541" i="7"/>
  <c r="BI1540" i="7"/>
  <c r="BI1539" i="7"/>
  <c r="BI1538" i="7"/>
  <c r="BI1537" i="7"/>
  <c r="BI1536" i="7"/>
  <c r="BI1535" i="7"/>
  <c r="BI1534" i="7"/>
  <c r="BI1533" i="7"/>
  <c r="BI1532" i="7"/>
  <c r="BI1531" i="7"/>
  <c r="BI1530" i="7"/>
  <c r="BI1529" i="7"/>
  <c r="BI1528" i="7"/>
  <c r="BI1527" i="7"/>
  <c r="BI1526" i="7"/>
  <c r="BI1525" i="7"/>
  <c r="BI1524" i="7"/>
  <c r="BI1523" i="7"/>
  <c r="BI1522" i="7"/>
  <c r="BI1521" i="7"/>
  <c r="BI1520" i="7"/>
  <c r="BI1519" i="7"/>
  <c r="BI1518" i="7"/>
  <c r="BI1517" i="7"/>
  <c r="BI1516" i="7"/>
  <c r="BI1515" i="7"/>
  <c r="BI1514" i="7"/>
  <c r="BI1513" i="7"/>
  <c r="BI1512" i="7"/>
  <c r="BI1511" i="7"/>
  <c r="BI1510" i="7"/>
  <c r="BI1509" i="7"/>
  <c r="BI1508" i="7"/>
  <c r="BI1507" i="7"/>
  <c r="BI1506" i="7"/>
  <c r="BI1505" i="7"/>
  <c r="BI1504" i="7"/>
  <c r="BI1503" i="7"/>
  <c r="BI1502" i="7"/>
  <c r="BI1501" i="7"/>
  <c r="BI1500" i="7"/>
  <c r="BI1499" i="7"/>
  <c r="BI1498" i="7"/>
  <c r="BI1497" i="7"/>
  <c r="BI1496" i="7"/>
  <c r="BI1495" i="7"/>
  <c r="BI1494" i="7"/>
  <c r="BI1493" i="7"/>
  <c r="BI1492" i="7"/>
  <c r="BI1491" i="7"/>
  <c r="BI1490" i="7"/>
  <c r="BI1489" i="7"/>
  <c r="BI1488" i="7"/>
  <c r="BI1487" i="7"/>
  <c r="BI1486" i="7"/>
  <c r="BI1485" i="7"/>
  <c r="BI1484" i="7"/>
  <c r="BI1483" i="7"/>
  <c r="BI1482" i="7"/>
  <c r="BI1481" i="7"/>
  <c r="BI1480" i="7"/>
  <c r="BI1479" i="7"/>
  <c r="BI1478" i="7"/>
  <c r="BI1477" i="7"/>
  <c r="BI1476" i="7"/>
  <c r="BI1475" i="7"/>
  <c r="BI1474" i="7"/>
  <c r="BI1473" i="7"/>
  <c r="BI1472" i="7"/>
  <c r="BI1471" i="7"/>
  <c r="BI1470" i="7"/>
  <c r="BI1469" i="7"/>
  <c r="BI1468" i="7"/>
  <c r="BI1467" i="7"/>
  <c r="BI1466" i="7"/>
  <c r="BI1465" i="7"/>
  <c r="BI1464" i="7"/>
  <c r="BI1463" i="7"/>
  <c r="BI1462" i="7"/>
  <c r="BI1461" i="7"/>
  <c r="BI1460" i="7"/>
  <c r="BI1459" i="7"/>
  <c r="BI1458" i="7"/>
  <c r="BI1457" i="7"/>
  <c r="BI1456" i="7"/>
  <c r="BI1455" i="7"/>
  <c r="BI1454" i="7"/>
  <c r="BI1453" i="7"/>
  <c r="BI1452" i="7"/>
  <c r="BI1451" i="7"/>
  <c r="BI1450" i="7"/>
  <c r="BI1449" i="7"/>
  <c r="BI1448" i="7"/>
  <c r="BI1447" i="7"/>
  <c r="BI1446" i="7"/>
  <c r="BI1445" i="7"/>
  <c r="BI1444" i="7"/>
  <c r="BI1443" i="7"/>
  <c r="BI1442" i="7"/>
  <c r="BI1441" i="7"/>
  <c r="BI1440" i="7"/>
  <c r="BI1439" i="7"/>
  <c r="BI1438" i="7"/>
  <c r="BI1437" i="7"/>
  <c r="BI1436" i="7"/>
  <c r="BI1435" i="7"/>
  <c r="BI1434" i="7"/>
  <c r="BI1433" i="7"/>
  <c r="BI1432" i="7"/>
  <c r="BI1431" i="7"/>
  <c r="BI1430" i="7"/>
  <c r="BI1429" i="7"/>
  <c r="BI1428" i="7"/>
  <c r="BI1427" i="7"/>
  <c r="BI1426" i="7"/>
  <c r="BI1425" i="7"/>
  <c r="BI1424" i="7"/>
  <c r="BI1423" i="7"/>
  <c r="BI1422" i="7"/>
  <c r="BI1421" i="7"/>
  <c r="BI1420" i="7"/>
  <c r="BI1419" i="7"/>
  <c r="BI1418" i="7"/>
  <c r="BI1417" i="7"/>
  <c r="BI1416" i="7"/>
  <c r="BI1415" i="7"/>
  <c r="BI1414" i="7"/>
  <c r="BI1413" i="7"/>
  <c r="BI1412" i="7"/>
  <c r="BI1411" i="7"/>
  <c r="BI1410" i="7"/>
  <c r="BI1409" i="7"/>
  <c r="BI1408" i="7"/>
  <c r="BI1407" i="7"/>
  <c r="BI1406" i="7"/>
  <c r="BI1405" i="7"/>
  <c r="BI1404" i="7"/>
  <c r="BI1403" i="7"/>
  <c r="BI1402" i="7"/>
  <c r="BI1401" i="7"/>
  <c r="BI1400" i="7"/>
  <c r="BI1399" i="7"/>
  <c r="BI1398" i="7"/>
  <c r="BI1397" i="7"/>
  <c r="BI1396" i="7"/>
  <c r="BI1395" i="7"/>
  <c r="BI1394" i="7"/>
  <c r="BI1393" i="7"/>
  <c r="BI1392" i="7"/>
  <c r="BI1391" i="7"/>
  <c r="BI1390" i="7"/>
  <c r="BI1389" i="7"/>
  <c r="BI1388" i="7"/>
  <c r="BI1387" i="7"/>
  <c r="BI1386" i="7"/>
  <c r="BI1385" i="7"/>
  <c r="BI1384" i="7"/>
  <c r="BI1383" i="7"/>
  <c r="BI1382" i="7"/>
  <c r="BI1381" i="7"/>
  <c r="BI1380" i="7"/>
  <c r="BI1379" i="7"/>
  <c r="BI1378" i="7"/>
  <c r="BI1377" i="7"/>
  <c r="BI1376" i="7"/>
  <c r="BI1375" i="7"/>
  <c r="BI1374" i="7"/>
  <c r="BI1373" i="7"/>
  <c r="BI1372" i="7"/>
  <c r="BI1371" i="7"/>
  <c r="BI1370" i="7"/>
  <c r="BI1369" i="7"/>
  <c r="BI1368" i="7"/>
  <c r="BI1367" i="7"/>
  <c r="BI1366" i="7"/>
  <c r="BI1365" i="7"/>
  <c r="BI1364" i="7"/>
  <c r="BI1363" i="7"/>
  <c r="BI1362" i="7"/>
  <c r="BI1361" i="7"/>
  <c r="BI1360" i="7"/>
  <c r="BI1359" i="7"/>
  <c r="BI1358" i="7"/>
  <c r="BI1357" i="7"/>
  <c r="BI1356" i="7"/>
  <c r="BI1355" i="7"/>
  <c r="BI1354" i="7"/>
  <c r="BI1353" i="7"/>
  <c r="BI1352" i="7"/>
  <c r="BI1351" i="7"/>
  <c r="BI1350" i="7"/>
  <c r="BI1349" i="7"/>
  <c r="BI1348" i="7"/>
  <c r="BI1347" i="7"/>
  <c r="BI1346" i="7"/>
  <c r="BI1345" i="7"/>
  <c r="BI1344" i="7"/>
  <c r="BI1343" i="7"/>
  <c r="BI1342" i="7"/>
  <c r="BI1341" i="7"/>
  <c r="BI1340" i="7"/>
  <c r="BI1339" i="7"/>
  <c r="BI1338" i="7"/>
  <c r="BI1337" i="7"/>
  <c r="BI1336" i="7"/>
  <c r="BI1335" i="7"/>
  <c r="BI1334" i="7"/>
  <c r="BI1333" i="7"/>
  <c r="BI1332" i="7"/>
  <c r="BI1331" i="7"/>
  <c r="BI1330" i="7"/>
  <c r="BI1329" i="7"/>
  <c r="BI1328" i="7"/>
  <c r="BI1327" i="7"/>
  <c r="BI1326" i="7"/>
  <c r="BI1325" i="7"/>
  <c r="BI1324" i="7"/>
  <c r="BI1323" i="7"/>
  <c r="BI1322" i="7"/>
  <c r="BI1321" i="7"/>
  <c r="BI1320" i="7"/>
  <c r="BI1319" i="7"/>
  <c r="BI1318" i="7"/>
  <c r="BI1317" i="7"/>
  <c r="BI1316" i="7"/>
  <c r="BI1315" i="7"/>
  <c r="BI1314" i="7"/>
  <c r="BI1313" i="7"/>
  <c r="BI1312" i="7"/>
  <c r="BI1311" i="7"/>
  <c r="BI1310" i="7"/>
  <c r="BI1309" i="7"/>
  <c r="BI1308" i="7"/>
  <c r="BI1307" i="7"/>
  <c r="BI1306" i="7"/>
  <c r="BI1305" i="7"/>
  <c r="BI1304" i="7"/>
  <c r="BI1303" i="7"/>
  <c r="BI1302" i="7"/>
  <c r="BI1301" i="7"/>
  <c r="BI1300" i="7"/>
  <c r="BI1299" i="7"/>
  <c r="BI1298" i="7"/>
  <c r="BI1297" i="7"/>
  <c r="BI1296" i="7"/>
  <c r="BI1295" i="7"/>
  <c r="BI1294" i="7"/>
  <c r="BI1293" i="7"/>
  <c r="BI1292" i="7"/>
  <c r="BI1291" i="7"/>
  <c r="BI1290" i="7"/>
  <c r="BI1289" i="7"/>
  <c r="BI1288" i="7"/>
  <c r="BI1287" i="7"/>
  <c r="BI1286" i="7"/>
  <c r="BI1285" i="7"/>
  <c r="BI1284" i="7"/>
  <c r="BI1283" i="7"/>
  <c r="BI1282" i="7"/>
  <c r="BI1281" i="7"/>
  <c r="BI1280" i="7"/>
  <c r="BI1279" i="7"/>
  <c r="BI1278" i="7"/>
  <c r="BI1277" i="7"/>
  <c r="BI1276" i="7"/>
  <c r="BI1275" i="7"/>
  <c r="BI1274" i="7"/>
  <c r="BI1273" i="7"/>
  <c r="BI1272" i="7"/>
  <c r="BI1271" i="7"/>
  <c r="BI1270" i="7"/>
  <c r="BI1269" i="7"/>
  <c r="BI1268" i="7"/>
  <c r="BI1267" i="7"/>
  <c r="BI1266" i="7"/>
  <c r="BI1265" i="7"/>
  <c r="BI1264" i="7"/>
  <c r="BI1263" i="7"/>
  <c r="BI1262" i="7"/>
  <c r="BI1261" i="7"/>
  <c r="BI1260" i="7"/>
  <c r="BI1259" i="7"/>
  <c r="BI1258" i="7"/>
  <c r="BI1257" i="7"/>
  <c r="BI1256" i="7"/>
  <c r="BI1255" i="7"/>
  <c r="BI1254" i="7"/>
  <c r="BI1253" i="7"/>
  <c r="BI1252" i="7"/>
  <c r="BI1251" i="7"/>
  <c r="BI1250" i="7"/>
  <c r="BI1249" i="7"/>
  <c r="BI1248" i="7"/>
  <c r="BI1247" i="7"/>
  <c r="BI1246" i="7"/>
  <c r="BI1245" i="7"/>
  <c r="BI1244" i="7"/>
  <c r="BI1243" i="7"/>
  <c r="BI1242" i="7"/>
  <c r="BI1241" i="7"/>
  <c r="BI1240" i="7"/>
  <c r="BI1239" i="7"/>
  <c r="BI1238" i="7"/>
  <c r="BI1237" i="7"/>
  <c r="BI1236" i="7"/>
  <c r="BI1235" i="7"/>
  <c r="BI1234" i="7"/>
  <c r="BI1233" i="7"/>
  <c r="BI1232" i="7"/>
  <c r="BI1231" i="7"/>
  <c r="BI1230" i="7"/>
  <c r="BI1229" i="7"/>
  <c r="BI1228" i="7"/>
  <c r="BI1227" i="7"/>
  <c r="BI1226" i="7"/>
  <c r="BI1225" i="7"/>
  <c r="BI1224" i="7"/>
  <c r="BI1223" i="7"/>
  <c r="BI1222" i="7"/>
  <c r="BI1221" i="7"/>
  <c r="BI1220" i="7"/>
  <c r="BI1219" i="7"/>
  <c r="BI1218" i="7"/>
  <c r="BI1217" i="7"/>
  <c r="BI1216" i="7"/>
  <c r="BI1215" i="7"/>
  <c r="BI1214" i="7"/>
  <c r="BI1213" i="7"/>
  <c r="BI1212" i="7"/>
  <c r="BI1211" i="7"/>
  <c r="BI1210" i="7"/>
  <c r="BI1209" i="7"/>
  <c r="BI1208" i="7"/>
  <c r="BI1207" i="7"/>
  <c r="BI1206" i="7"/>
  <c r="BI1205" i="7"/>
  <c r="BI1204" i="7"/>
  <c r="BI1203" i="7"/>
  <c r="BI1202" i="7"/>
  <c r="BI1201" i="7"/>
  <c r="BI1200" i="7"/>
  <c r="BI1199" i="7"/>
  <c r="BI1198" i="7"/>
  <c r="BI1197" i="7"/>
  <c r="BI1196" i="7"/>
  <c r="BI1195" i="7"/>
  <c r="BI1194" i="7"/>
  <c r="BI1193" i="7"/>
  <c r="BI1192" i="7"/>
  <c r="BI1191" i="7"/>
  <c r="BI1190" i="7"/>
  <c r="BI1189" i="7"/>
  <c r="BI1188" i="7"/>
  <c r="BI1187" i="7"/>
  <c r="BI1186" i="7"/>
  <c r="BI1185" i="7"/>
  <c r="BI1184" i="7"/>
  <c r="BI1183" i="7"/>
  <c r="BI1182" i="7"/>
  <c r="BI1181" i="7"/>
  <c r="BI1180" i="7"/>
  <c r="BI1179" i="7"/>
  <c r="BI1178" i="7"/>
  <c r="BI1177" i="7"/>
  <c r="BI1176" i="7"/>
  <c r="BI1175" i="7"/>
  <c r="BI1174" i="7"/>
  <c r="BI1173" i="7"/>
  <c r="BI1172" i="7"/>
  <c r="BI1171" i="7"/>
  <c r="BI1170" i="7"/>
  <c r="BI1169" i="7"/>
  <c r="BI1168" i="7"/>
  <c r="BI1167" i="7"/>
  <c r="BI1166" i="7"/>
  <c r="BI1165" i="7"/>
  <c r="BI1164" i="7"/>
  <c r="BI1163" i="7"/>
  <c r="BI1162" i="7"/>
  <c r="BI1161" i="7"/>
  <c r="BI1160" i="7"/>
  <c r="BI1159" i="7"/>
  <c r="BI1158" i="7"/>
  <c r="BI1157" i="7"/>
  <c r="BI1156" i="7"/>
  <c r="BI1155" i="7"/>
  <c r="BI1154" i="7"/>
  <c r="BI1153" i="7"/>
  <c r="BI1152" i="7"/>
  <c r="BI1151" i="7"/>
  <c r="BI1150" i="7"/>
  <c r="BI1149" i="7"/>
  <c r="BI1148" i="7"/>
  <c r="BI1147" i="7"/>
  <c r="BI1146" i="7"/>
  <c r="BI1145" i="7"/>
  <c r="BI1144" i="7"/>
  <c r="BI1143" i="7"/>
  <c r="BI1142" i="7"/>
  <c r="BI1141" i="7"/>
  <c r="BI1140" i="7"/>
  <c r="BI1139" i="7"/>
  <c r="BI1138" i="7"/>
  <c r="BI1137" i="7"/>
  <c r="BI1136" i="7"/>
  <c r="BI1135" i="7"/>
  <c r="BI1134" i="7"/>
  <c r="BI1133" i="7"/>
  <c r="BI1132" i="7"/>
  <c r="BI1131" i="7"/>
  <c r="BI1130" i="7"/>
  <c r="BI1129" i="7"/>
  <c r="BI1128" i="7"/>
  <c r="BI1127" i="7"/>
  <c r="BI1126" i="7"/>
  <c r="BI1125" i="7"/>
  <c r="BI1124" i="7"/>
  <c r="BI1123" i="7"/>
  <c r="BI1122" i="7"/>
  <c r="BI1121" i="7"/>
  <c r="BI1120" i="7"/>
  <c r="BI1119" i="7"/>
  <c r="BI1118" i="7"/>
  <c r="BI1117" i="7"/>
  <c r="BI1116" i="7"/>
  <c r="BI1115" i="7"/>
  <c r="BI1114" i="7"/>
  <c r="BI1113" i="7"/>
  <c r="BI1112" i="7"/>
  <c r="BI1111" i="7"/>
  <c r="BI1110" i="7"/>
  <c r="BI1109" i="7"/>
  <c r="BI1108" i="7"/>
  <c r="BI1107" i="7"/>
  <c r="BI1106" i="7"/>
  <c r="BI1105" i="7"/>
  <c r="BI1104" i="7"/>
  <c r="BI1103" i="7"/>
  <c r="BI1102" i="7"/>
  <c r="BI1101" i="7"/>
  <c r="BI1100" i="7"/>
  <c r="BI1099" i="7"/>
  <c r="BI1098" i="7"/>
  <c r="BI1097" i="7"/>
  <c r="BI1096" i="7"/>
  <c r="BI1095" i="7"/>
  <c r="BI1094" i="7"/>
  <c r="BI1093" i="7"/>
  <c r="BI1092" i="7"/>
  <c r="BI1091" i="7"/>
  <c r="BI1090" i="7"/>
  <c r="BI1089" i="7"/>
  <c r="BI1088" i="7"/>
  <c r="BI1087" i="7"/>
  <c r="BI1086" i="7"/>
  <c r="BI1085" i="7"/>
  <c r="BI1084" i="7"/>
  <c r="BI1083" i="7"/>
  <c r="BI1082" i="7"/>
  <c r="BI1081" i="7"/>
  <c r="BI1080" i="7"/>
  <c r="BI1079" i="7"/>
  <c r="BI1078" i="7"/>
  <c r="BI1077" i="7"/>
  <c r="BI1076" i="7"/>
  <c r="BI1075" i="7"/>
  <c r="BI1074" i="7"/>
  <c r="BI1073" i="7"/>
  <c r="BI1072" i="7"/>
  <c r="BI1071" i="7"/>
  <c r="BI1070" i="7"/>
  <c r="BI1069" i="7"/>
  <c r="BI1068" i="7"/>
  <c r="BI1067" i="7"/>
  <c r="BI1066" i="7"/>
  <c r="BI1065" i="7"/>
  <c r="BI1064" i="7"/>
  <c r="BI1063" i="7"/>
  <c r="BI1062" i="7"/>
  <c r="BI1061" i="7"/>
  <c r="BI1060" i="7"/>
  <c r="BI1059" i="7"/>
  <c r="BI1058" i="7"/>
  <c r="BI1057" i="7"/>
  <c r="BI1056" i="7"/>
  <c r="BI1055" i="7"/>
  <c r="BI1054" i="7"/>
  <c r="BI1053" i="7"/>
  <c r="BI1052" i="7"/>
  <c r="BI1051" i="7"/>
  <c r="BI1050" i="7"/>
  <c r="BI1049" i="7"/>
  <c r="BI1048" i="7"/>
  <c r="BI1047" i="7"/>
  <c r="BI1046" i="7"/>
  <c r="BI1045" i="7"/>
  <c r="BI1044" i="7"/>
  <c r="BI1043" i="7"/>
  <c r="BI1042" i="7"/>
  <c r="BI1041" i="7"/>
  <c r="BI1040" i="7"/>
  <c r="BI1039" i="7"/>
  <c r="BI1038" i="7"/>
  <c r="BI1037" i="7"/>
  <c r="BI1036" i="7"/>
  <c r="BI1035" i="7"/>
  <c r="BI1034" i="7"/>
  <c r="BI1033" i="7"/>
  <c r="BI1032" i="7"/>
  <c r="BI1031" i="7"/>
  <c r="BI1030" i="7"/>
  <c r="BI1029" i="7"/>
  <c r="BI1028" i="7"/>
  <c r="BI1027" i="7"/>
  <c r="BI1026" i="7"/>
  <c r="BI1025" i="7"/>
  <c r="BI1024" i="7"/>
  <c r="BI1023" i="7"/>
  <c r="BI1022" i="7"/>
  <c r="BI1021" i="7"/>
  <c r="BI1020" i="7"/>
  <c r="BI1019" i="7"/>
  <c r="BI1018" i="7"/>
  <c r="BI1017" i="7"/>
  <c r="BI1016" i="7"/>
  <c r="BI1015" i="7"/>
  <c r="BI1014" i="7"/>
  <c r="BI1013" i="7"/>
  <c r="BI1012" i="7"/>
  <c r="BI1011" i="7"/>
  <c r="BI1010" i="7"/>
  <c r="BI1009" i="7"/>
  <c r="BI1008" i="7"/>
  <c r="BI1007" i="7"/>
  <c r="BI1006" i="7"/>
  <c r="BI1005" i="7"/>
  <c r="BI1004" i="7"/>
  <c r="BI1003" i="7"/>
  <c r="BI1002" i="7"/>
  <c r="BI1001" i="7"/>
  <c r="BI1000" i="7"/>
  <c r="BI999" i="7"/>
  <c r="BI998" i="7"/>
  <c r="BI997" i="7"/>
  <c r="BI996" i="7"/>
  <c r="BI995" i="7"/>
  <c r="BI994" i="7"/>
  <c r="BI993" i="7"/>
  <c r="BI992" i="7"/>
  <c r="BI991" i="7"/>
  <c r="BI990" i="7"/>
  <c r="BI989" i="7"/>
  <c r="BI988" i="7"/>
  <c r="BI987" i="7"/>
  <c r="BI986" i="7"/>
  <c r="BI985" i="7"/>
  <c r="BI984" i="7"/>
  <c r="BI983" i="7"/>
  <c r="BI982" i="7"/>
  <c r="BI981" i="7"/>
  <c r="BI980" i="7"/>
  <c r="BI979" i="7"/>
  <c r="BI978" i="7"/>
  <c r="BI977" i="7"/>
  <c r="BI976" i="7"/>
  <c r="BI975" i="7"/>
  <c r="BI974" i="7"/>
  <c r="BI973" i="7"/>
  <c r="BI972" i="7"/>
  <c r="BI971" i="7"/>
  <c r="BI970" i="7"/>
  <c r="BI969" i="7"/>
  <c r="BI968" i="7"/>
  <c r="BI967" i="7"/>
  <c r="BI966" i="7"/>
  <c r="BI965" i="7"/>
  <c r="BI964" i="7"/>
  <c r="BI963" i="7"/>
  <c r="BI962" i="7"/>
  <c r="BI961" i="7"/>
  <c r="BI960" i="7"/>
  <c r="BI959" i="7"/>
  <c r="BI958" i="7"/>
  <c r="BI957" i="7"/>
  <c r="BI956" i="7"/>
  <c r="BI955" i="7"/>
  <c r="BI954" i="7"/>
  <c r="BI953" i="7"/>
  <c r="BI952" i="7"/>
  <c r="BI951" i="7"/>
  <c r="BI950" i="7"/>
  <c r="BI949" i="7"/>
  <c r="BI948" i="7"/>
  <c r="BI947" i="7"/>
  <c r="BI946" i="7"/>
  <c r="BI945" i="7"/>
  <c r="BI944" i="7"/>
  <c r="BI943" i="7"/>
  <c r="BI942" i="7"/>
  <c r="BI941" i="7"/>
  <c r="BI940" i="7"/>
  <c r="BI939" i="7"/>
  <c r="BI938" i="7"/>
  <c r="BI937" i="7"/>
  <c r="BI936" i="7"/>
  <c r="BI935" i="7"/>
  <c r="BI934" i="7"/>
  <c r="BI933" i="7"/>
  <c r="BI932" i="7"/>
  <c r="BI931" i="7"/>
  <c r="BI930" i="7"/>
  <c r="BI929" i="7"/>
  <c r="BI928" i="7"/>
  <c r="BI927" i="7"/>
  <c r="BI926" i="7"/>
  <c r="BI925" i="7"/>
  <c r="BI924" i="7"/>
  <c r="BI923" i="7"/>
  <c r="BI922" i="7"/>
  <c r="BI921" i="7"/>
  <c r="BI920" i="7"/>
  <c r="BI919" i="7"/>
  <c r="BI918" i="7"/>
  <c r="BI917" i="7"/>
  <c r="BI916" i="7"/>
  <c r="BI915" i="7"/>
  <c r="BI914" i="7"/>
  <c r="BI913" i="7"/>
  <c r="BI912" i="7"/>
  <c r="BI911" i="7"/>
  <c r="BI910" i="7"/>
  <c r="BI909" i="7"/>
  <c r="BI908" i="7"/>
  <c r="BI907" i="7"/>
  <c r="BI906" i="7"/>
  <c r="BI905" i="7"/>
  <c r="BI904" i="7"/>
  <c r="BI903" i="7"/>
  <c r="BI902" i="7"/>
  <c r="BI901" i="7"/>
  <c r="BI900" i="7"/>
  <c r="BI899" i="7"/>
  <c r="BI898" i="7"/>
  <c r="BI897" i="7"/>
  <c r="BI896" i="7"/>
  <c r="BI895" i="7"/>
  <c r="BI894" i="7"/>
  <c r="BI893" i="7"/>
  <c r="BI892" i="7"/>
  <c r="BI891" i="7"/>
  <c r="BI890" i="7"/>
  <c r="BI889" i="7"/>
  <c r="BI888" i="7"/>
  <c r="BI887" i="7"/>
  <c r="BI886" i="7"/>
  <c r="BI885" i="7"/>
  <c r="BI884" i="7"/>
  <c r="BI883" i="7"/>
  <c r="BI882" i="7"/>
  <c r="BI881" i="7"/>
  <c r="BI880" i="7"/>
  <c r="BI879" i="7"/>
  <c r="BI878" i="7"/>
  <c r="BI877" i="7"/>
  <c r="BI876" i="7"/>
  <c r="BI875" i="7"/>
  <c r="BI874" i="7"/>
  <c r="BI873" i="7"/>
  <c r="BI872" i="7"/>
  <c r="BI871" i="7"/>
  <c r="BI870" i="7"/>
  <c r="BI869" i="7"/>
  <c r="BI868" i="7"/>
  <c r="BI867" i="7"/>
  <c r="BI866" i="7"/>
  <c r="BI865" i="7"/>
  <c r="BI864" i="7"/>
  <c r="BI863" i="7"/>
  <c r="BI862" i="7"/>
  <c r="BI861" i="7"/>
  <c r="BI860" i="7"/>
  <c r="BI859" i="7"/>
  <c r="BI858" i="7"/>
  <c r="BI857" i="7"/>
  <c r="BI856" i="7"/>
  <c r="BI855" i="7"/>
  <c r="BI854" i="7"/>
  <c r="BI853" i="7"/>
  <c r="BI852" i="7"/>
  <c r="BI851" i="7"/>
  <c r="BI850" i="7"/>
  <c r="BI849" i="7"/>
  <c r="BI848" i="7"/>
  <c r="BI847" i="7"/>
  <c r="BI846" i="7"/>
  <c r="BI845" i="7"/>
  <c r="BI844" i="7"/>
  <c r="BI843" i="7"/>
  <c r="BI842" i="7"/>
  <c r="BI841" i="7"/>
  <c r="BI840" i="7"/>
  <c r="BI839" i="7"/>
  <c r="BI838" i="7"/>
  <c r="BI837" i="7"/>
  <c r="BI836" i="7"/>
  <c r="BI835" i="7"/>
  <c r="BI834" i="7"/>
  <c r="BI833" i="7"/>
  <c r="BI832" i="7"/>
  <c r="BI831" i="7"/>
  <c r="BI830" i="7"/>
  <c r="BI829" i="7"/>
  <c r="BI828" i="7"/>
  <c r="BI827" i="7"/>
  <c r="BI826" i="7"/>
  <c r="BI825" i="7"/>
  <c r="BI824" i="7"/>
  <c r="BI823" i="7"/>
  <c r="BI822" i="7"/>
  <c r="BI821" i="7"/>
  <c r="BI820" i="7"/>
  <c r="BI819" i="7"/>
  <c r="BI818" i="7"/>
  <c r="BI817" i="7"/>
  <c r="BI816" i="7"/>
  <c r="BI815" i="7"/>
  <c r="BI814" i="7"/>
  <c r="BI813" i="7"/>
  <c r="BI812" i="7"/>
  <c r="BI811" i="7"/>
  <c r="BI810" i="7"/>
  <c r="BI809" i="7"/>
  <c r="BI808" i="7"/>
  <c r="BI807" i="7"/>
  <c r="BI806" i="7"/>
  <c r="BI805" i="7"/>
  <c r="BI804" i="7"/>
  <c r="BI803" i="7"/>
  <c r="BI802" i="7"/>
  <c r="BI801" i="7"/>
  <c r="BI800" i="7"/>
  <c r="BI799" i="7"/>
  <c r="BI798" i="7"/>
  <c r="BI797" i="7"/>
  <c r="BI796" i="7"/>
  <c r="BI795" i="7"/>
  <c r="BI794" i="7"/>
  <c r="BI793" i="7"/>
  <c r="BI792" i="7"/>
  <c r="BI791" i="7"/>
  <c r="BI790" i="7"/>
  <c r="BI789" i="7"/>
  <c r="BI788" i="7"/>
  <c r="BI787" i="7"/>
  <c r="BI786" i="7"/>
  <c r="BI785" i="7"/>
  <c r="BI784" i="7"/>
  <c r="BI783" i="7"/>
  <c r="BI782" i="7"/>
  <c r="BI781" i="7"/>
  <c r="BI780" i="7"/>
  <c r="BI779" i="7"/>
  <c r="BI778" i="7"/>
  <c r="BI777" i="7"/>
  <c r="BI776" i="7"/>
  <c r="BI775" i="7"/>
  <c r="BI774" i="7"/>
  <c r="BI773" i="7"/>
  <c r="BI772" i="7"/>
  <c r="BI771" i="7"/>
  <c r="BI770" i="7"/>
  <c r="BI769" i="7"/>
  <c r="BI768" i="7"/>
  <c r="BI767" i="7"/>
  <c r="BI766" i="7"/>
  <c r="BI765" i="7"/>
  <c r="BI764" i="7"/>
  <c r="BI763" i="7"/>
  <c r="BI762" i="7"/>
  <c r="BI761" i="7"/>
  <c r="BI760" i="7"/>
  <c r="BI759" i="7"/>
  <c r="BI758" i="7"/>
  <c r="BI757" i="7"/>
  <c r="BI756" i="7"/>
  <c r="BI755" i="7"/>
  <c r="BI754" i="7"/>
  <c r="BI753" i="7"/>
  <c r="BI752" i="7"/>
  <c r="BI751" i="7"/>
  <c r="BI750" i="7"/>
  <c r="BI749" i="7"/>
  <c r="BI748" i="7"/>
  <c r="BI747" i="7"/>
  <c r="BI746" i="7"/>
  <c r="BI745" i="7"/>
  <c r="BI744" i="7"/>
  <c r="BI743" i="7"/>
  <c r="BI742" i="7"/>
  <c r="BI741" i="7"/>
  <c r="BI740" i="7"/>
  <c r="BI739" i="7"/>
  <c r="BI738" i="7"/>
  <c r="BI737" i="7"/>
  <c r="BI736" i="7"/>
  <c r="BI735" i="7"/>
  <c r="BI734" i="7"/>
  <c r="BI733" i="7"/>
  <c r="BI732" i="7"/>
  <c r="BI731" i="7"/>
  <c r="BI730" i="7"/>
  <c r="BI729" i="7"/>
  <c r="BI728" i="7"/>
  <c r="BI727" i="7"/>
  <c r="BI726" i="7"/>
  <c r="BI725" i="7"/>
  <c r="BI724" i="7"/>
  <c r="BI723" i="7"/>
  <c r="BI722" i="7"/>
  <c r="BI721" i="7"/>
  <c r="BI720" i="7"/>
  <c r="BI719" i="7"/>
  <c r="BI718" i="7"/>
  <c r="BI717" i="7"/>
  <c r="BI716" i="7"/>
  <c r="BI715" i="7"/>
  <c r="BI714" i="7"/>
  <c r="BI713" i="7"/>
  <c r="BI712" i="7"/>
  <c r="BI711" i="7"/>
  <c r="BI710" i="7"/>
  <c r="BI709" i="7"/>
  <c r="BI708" i="7"/>
  <c r="BI707" i="7"/>
  <c r="BI706" i="7"/>
  <c r="BI705" i="7"/>
  <c r="BI704" i="7"/>
  <c r="BI703" i="7"/>
  <c r="BI702" i="7"/>
  <c r="BI701" i="7"/>
  <c r="BI700" i="7"/>
  <c r="BI699" i="7"/>
  <c r="BI698" i="7"/>
  <c r="BI697" i="7"/>
  <c r="BI696" i="7"/>
  <c r="BI695" i="7"/>
  <c r="BI694" i="7"/>
  <c r="BI693" i="7"/>
  <c r="BI692" i="7"/>
  <c r="BI691" i="7"/>
  <c r="BI690" i="7"/>
  <c r="BI689" i="7"/>
  <c r="BI688" i="7"/>
  <c r="BI687" i="7"/>
  <c r="BI686" i="7"/>
  <c r="BI685" i="7"/>
  <c r="BI684" i="7"/>
  <c r="BI683" i="7"/>
  <c r="BI682" i="7"/>
  <c r="BI681" i="7"/>
  <c r="BI680" i="7"/>
  <c r="BI679" i="7"/>
  <c r="BI678" i="7"/>
  <c r="BI677" i="7"/>
  <c r="BI676" i="7"/>
  <c r="BI675" i="7"/>
  <c r="BI674" i="7"/>
  <c r="BI673" i="7"/>
  <c r="BI672" i="7"/>
  <c r="BI671" i="7"/>
  <c r="BI670" i="7"/>
  <c r="BI669" i="7"/>
  <c r="BI668" i="7"/>
  <c r="BI667" i="7"/>
  <c r="BI666" i="7"/>
  <c r="BI665" i="7"/>
  <c r="BI664" i="7"/>
  <c r="BI663" i="7"/>
  <c r="BI662" i="7"/>
  <c r="BI661" i="7"/>
  <c r="BI660" i="7"/>
  <c r="BI659" i="7"/>
  <c r="BI658" i="7"/>
  <c r="BI657" i="7"/>
  <c r="BI656" i="7"/>
  <c r="BI655" i="7"/>
  <c r="BI654" i="7"/>
  <c r="BI653" i="7"/>
  <c r="BI652" i="7"/>
  <c r="BI651" i="7"/>
  <c r="BI650" i="7"/>
  <c r="BI649" i="7"/>
  <c r="BI648" i="7"/>
  <c r="BI647" i="7"/>
  <c r="BI646" i="7"/>
  <c r="BI645" i="7"/>
  <c r="BI644" i="7"/>
  <c r="BI643" i="7"/>
  <c r="BI642" i="7"/>
  <c r="BI641" i="7"/>
  <c r="BI640" i="7"/>
  <c r="BI639" i="7"/>
  <c r="BI638" i="7"/>
  <c r="BI637" i="7"/>
  <c r="BI636" i="7"/>
  <c r="BI635" i="7"/>
  <c r="BI634" i="7"/>
  <c r="BI633" i="7"/>
  <c r="BI632" i="7"/>
  <c r="BI631" i="7"/>
  <c r="BI630" i="7"/>
  <c r="BI629" i="7"/>
  <c r="BI628" i="7"/>
  <c r="BI627" i="7"/>
  <c r="BI626" i="7"/>
  <c r="BI625" i="7"/>
  <c r="BI624" i="7"/>
  <c r="BI623" i="7"/>
  <c r="BI622" i="7"/>
  <c r="BI621" i="7"/>
  <c r="BI620" i="7"/>
  <c r="BI619" i="7"/>
  <c r="BI618" i="7"/>
  <c r="BI617" i="7"/>
  <c r="BI616" i="7"/>
  <c r="BI615" i="7"/>
  <c r="BI614" i="7"/>
  <c r="BI613" i="7"/>
  <c r="BI612" i="7"/>
  <c r="BI611" i="7"/>
  <c r="BI610" i="7"/>
  <c r="BI609" i="7"/>
  <c r="BI608" i="7"/>
  <c r="BI607" i="7"/>
  <c r="BI606" i="7"/>
  <c r="BI605" i="7"/>
  <c r="BI604" i="7"/>
  <c r="BI603" i="7"/>
  <c r="BI602" i="7"/>
  <c r="BI601" i="7"/>
  <c r="BI600" i="7"/>
  <c r="BI599" i="7"/>
  <c r="BI598" i="7"/>
  <c r="BI597" i="7"/>
  <c r="BI596" i="7"/>
  <c r="BI595" i="7"/>
  <c r="BI594" i="7"/>
  <c r="BI593" i="7"/>
  <c r="BI592" i="7"/>
  <c r="BI591" i="7"/>
  <c r="BI590" i="7"/>
  <c r="BI589" i="7"/>
  <c r="BI588" i="7"/>
  <c r="BI587" i="7"/>
  <c r="BI586" i="7"/>
  <c r="BI585" i="7"/>
  <c r="BI584" i="7"/>
  <c r="BI583" i="7"/>
  <c r="BI582" i="7"/>
  <c r="BI581" i="7"/>
  <c r="BI580" i="7"/>
  <c r="BI579" i="7"/>
  <c r="BI578" i="7"/>
  <c r="BI577" i="7"/>
  <c r="BI576" i="7"/>
  <c r="BI575" i="7"/>
  <c r="BI574" i="7"/>
  <c r="BI573" i="7"/>
  <c r="BI572" i="7"/>
  <c r="BI571" i="7"/>
  <c r="BI570" i="7"/>
  <c r="BI569" i="7"/>
  <c r="BI568" i="7"/>
  <c r="BI567" i="7"/>
  <c r="BI566" i="7"/>
  <c r="BI565" i="7"/>
  <c r="BI564" i="7"/>
  <c r="BI563" i="7"/>
  <c r="BI562" i="7"/>
  <c r="BI561" i="7"/>
  <c r="BI560" i="7"/>
  <c r="BI559" i="7"/>
  <c r="BI558" i="7"/>
  <c r="BI557" i="7"/>
  <c r="BI556" i="7"/>
  <c r="BI555" i="7"/>
  <c r="BI554" i="7"/>
  <c r="BI553" i="7"/>
  <c r="BI552" i="7"/>
  <c r="BI551" i="7"/>
  <c r="BI550" i="7"/>
  <c r="BI549" i="7"/>
  <c r="BI548" i="7"/>
  <c r="BI547" i="7"/>
  <c r="BI546" i="7"/>
  <c r="BI545" i="7"/>
  <c r="BI544" i="7"/>
  <c r="BI543" i="7"/>
  <c r="BI542" i="7"/>
  <c r="BI541" i="7"/>
  <c r="BI540" i="7"/>
  <c r="BI539" i="7"/>
  <c r="BI538" i="7"/>
  <c r="BI537" i="7"/>
  <c r="BI536" i="7"/>
  <c r="BI535" i="7"/>
  <c r="BI534" i="7"/>
  <c r="BI533" i="7"/>
  <c r="BI532" i="7"/>
  <c r="BI531" i="7"/>
  <c r="BI530" i="7"/>
  <c r="BI529" i="7"/>
  <c r="BI528" i="7"/>
  <c r="BI527" i="7"/>
  <c r="BI526" i="7"/>
  <c r="BI525" i="7"/>
  <c r="BI524" i="7"/>
  <c r="BI523" i="7"/>
  <c r="BI522" i="7"/>
  <c r="BI521" i="7"/>
  <c r="BI520" i="7"/>
  <c r="BI519" i="7"/>
  <c r="BI518" i="7"/>
  <c r="BI517" i="7"/>
  <c r="BI516" i="7"/>
  <c r="BI515" i="7"/>
  <c r="BI514" i="7"/>
  <c r="BI513" i="7"/>
  <c r="BI512" i="7"/>
  <c r="BI511" i="7"/>
  <c r="BI510" i="7"/>
  <c r="BI509" i="7"/>
  <c r="BI508" i="7"/>
  <c r="BI507" i="7"/>
  <c r="BI506" i="7"/>
  <c r="BI505" i="7"/>
  <c r="BI504" i="7"/>
  <c r="BI503" i="7"/>
  <c r="BI502" i="7"/>
  <c r="BI501" i="7"/>
  <c r="BI500" i="7"/>
  <c r="BI499" i="7"/>
  <c r="BI498" i="7"/>
  <c r="BI497" i="7"/>
  <c r="BI496" i="7"/>
  <c r="BI495" i="7"/>
  <c r="BI494" i="7"/>
  <c r="BI493" i="7"/>
  <c r="BI492" i="7"/>
  <c r="BI491" i="7"/>
  <c r="BI490" i="7"/>
  <c r="BI489" i="7"/>
  <c r="BI488" i="7"/>
  <c r="BI487" i="7"/>
  <c r="BI486" i="7"/>
  <c r="BI485" i="7"/>
  <c r="BI484" i="7"/>
  <c r="BI483" i="7"/>
  <c r="BI482" i="7"/>
  <c r="BI481" i="7"/>
  <c r="BI480" i="7"/>
  <c r="BI479" i="7"/>
  <c r="BI478" i="7"/>
  <c r="BI477" i="7"/>
  <c r="BI476" i="7"/>
  <c r="BI475" i="7"/>
  <c r="BI474" i="7"/>
  <c r="BI473" i="7"/>
  <c r="BI472" i="7"/>
  <c r="BI471" i="7"/>
  <c r="BI470" i="7"/>
  <c r="BI469" i="7"/>
  <c r="BI468" i="7"/>
  <c r="BI467" i="7"/>
  <c r="BI466" i="7"/>
  <c r="BI465" i="7"/>
  <c r="BI464" i="7"/>
  <c r="BI463" i="7"/>
  <c r="BI462" i="7"/>
  <c r="BI461" i="7"/>
  <c r="BI460" i="7"/>
  <c r="BI459" i="7"/>
  <c r="BI458" i="7"/>
  <c r="BI457" i="7"/>
  <c r="BI456" i="7"/>
  <c r="BI455" i="7"/>
  <c r="BI454" i="7"/>
  <c r="BI453" i="7"/>
  <c r="BI452" i="7"/>
  <c r="BI451" i="7"/>
  <c r="BI450" i="7"/>
  <c r="BI449" i="7"/>
  <c r="BI448" i="7"/>
  <c r="BI447" i="7"/>
  <c r="BI446" i="7"/>
  <c r="BI445" i="7"/>
  <c r="BI444" i="7"/>
  <c r="BI443" i="7"/>
  <c r="BI442" i="7"/>
  <c r="BI441" i="7"/>
  <c r="BI440" i="7"/>
  <c r="BI439" i="7"/>
  <c r="BI438" i="7"/>
  <c r="BI437" i="7"/>
  <c r="BI436" i="7"/>
  <c r="BI435" i="7"/>
  <c r="BI434" i="7"/>
  <c r="BI433" i="7"/>
  <c r="BI432" i="7"/>
  <c r="BI431" i="7"/>
  <c r="BI430" i="7"/>
  <c r="BI429" i="7"/>
  <c r="BI428" i="7"/>
  <c r="BI427" i="7"/>
  <c r="BI426" i="7"/>
  <c r="BI425" i="7"/>
  <c r="BI424" i="7"/>
  <c r="BI423" i="7"/>
  <c r="BI422" i="7"/>
  <c r="BI421" i="7"/>
  <c r="BI420" i="7"/>
  <c r="BI419" i="7"/>
  <c r="BI418" i="7"/>
  <c r="BI417" i="7"/>
  <c r="BI416" i="7"/>
  <c r="BI415" i="7"/>
  <c r="BI414" i="7"/>
  <c r="BI413" i="7"/>
  <c r="BI412" i="7"/>
  <c r="BI411" i="7"/>
  <c r="BI410" i="7"/>
  <c r="BI409" i="7"/>
  <c r="BI408" i="7"/>
  <c r="BI407" i="7"/>
  <c r="BI406" i="7"/>
  <c r="BI405" i="7"/>
  <c r="BI404" i="7"/>
  <c r="BI403" i="7"/>
  <c r="BI402" i="7"/>
  <c r="BI401" i="7"/>
  <c r="BI400" i="7"/>
  <c r="BI399" i="7"/>
  <c r="BI398" i="7"/>
  <c r="BI397" i="7"/>
  <c r="BI396" i="7"/>
  <c r="BI395" i="7"/>
  <c r="BI394" i="7"/>
  <c r="BI393" i="7"/>
  <c r="BI392" i="7"/>
  <c r="BI391" i="7"/>
  <c r="BI390" i="7"/>
  <c r="BI389" i="7"/>
  <c r="BI388" i="7"/>
  <c r="BI387" i="7"/>
  <c r="BI386" i="7"/>
  <c r="BI385" i="7"/>
  <c r="BI384" i="7"/>
  <c r="BI383" i="7"/>
  <c r="BI382" i="7"/>
  <c r="BI381" i="7"/>
  <c r="BI380" i="7"/>
  <c r="BI379" i="7"/>
  <c r="BI378" i="7"/>
  <c r="BI377" i="7"/>
  <c r="BI376" i="7"/>
  <c r="BI375" i="7"/>
  <c r="BI374" i="7"/>
  <c r="BI373" i="7"/>
  <c r="BI372" i="7"/>
  <c r="BI371" i="7"/>
  <c r="BI370" i="7"/>
  <c r="BI369" i="7"/>
  <c r="BI368" i="7"/>
  <c r="BI367" i="7"/>
  <c r="BI366" i="7"/>
  <c r="BI365" i="7"/>
  <c r="BI364" i="7"/>
  <c r="BI363" i="7"/>
  <c r="BI362" i="7"/>
  <c r="BI361" i="7"/>
  <c r="BI360" i="7"/>
  <c r="BI359" i="7"/>
  <c r="BI358" i="7"/>
  <c r="BI357" i="7"/>
  <c r="BI356" i="7"/>
  <c r="BI355" i="7"/>
  <c r="BI354" i="7"/>
  <c r="BI353" i="7"/>
  <c r="BI352" i="7"/>
  <c r="BI351" i="7"/>
  <c r="BI350" i="7"/>
  <c r="BI349" i="7"/>
  <c r="BI348" i="7"/>
  <c r="BI347" i="7"/>
  <c r="BI346" i="7"/>
  <c r="BI345" i="7"/>
  <c r="BI344" i="7"/>
  <c r="BI343" i="7"/>
  <c r="BI342" i="7"/>
  <c r="BI341" i="7"/>
  <c r="BI340" i="7"/>
  <c r="BI339" i="7"/>
  <c r="BI338" i="7"/>
  <c r="BI337" i="7"/>
  <c r="BI336" i="7"/>
  <c r="BI335" i="7"/>
  <c r="BI334" i="7"/>
  <c r="BI333" i="7"/>
  <c r="BI332" i="7"/>
  <c r="BI331" i="7"/>
  <c r="BI330" i="7"/>
  <c r="BI329" i="7"/>
  <c r="BI328" i="7"/>
  <c r="BI327" i="7"/>
  <c r="BI326" i="7"/>
  <c r="BI325" i="7"/>
  <c r="BI324" i="7"/>
  <c r="BI323" i="7"/>
  <c r="BI322" i="7"/>
  <c r="BI321" i="7"/>
  <c r="BI320" i="7"/>
  <c r="BI319" i="7"/>
  <c r="BI318" i="7"/>
  <c r="BI317" i="7"/>
  <c r="BI316" i="7"/>
  <c r="BI315" i="7"/>
  <c r="BI314" i="7"/>
  <c r="BI313" i="7"/>
  <c r="BI312" i="7"/>
  <c r="BI311" i="7"/>
  <c r="BI310" i="7"/>
  <c r="BI309" i="7"/>
  <c r="BI308" i="7"/>
  <c r="BI307" i="7"/>
  <c r="BI306" i="7"/>
  <c r="BI305" i="7"/>
  <c r="BI304" i="7"/>
  <c r="BI303" i="7"/>
  <c r="BI302" i="7"/>
  <c r="BI301" i="7"/>
  <c r="BI300" i="7"/>
  <c r="BI299" i="7"/>
  <c r="BI298" i="7"/>
  <c r="BI297" i="7"/>
  <c r="BI296" i="7"/>
  <c r="BI295" i="7"/>
  <c r="BI294" i="7"/>
  <c r="BI293" i="7"/>
  <c r="BI292" i="7"/>
  <c r="BI291" i="7"/>
  <c r="BI290" i="7"/>
  <c r="BI289" i="7"/>
  <c r="BI288" i="7"/>
  <c r="BI287" i="7"/>
  <c r="BI286" i="7"/>
  <c r="BI285" i="7"/>
  <c r="BI284" i="7"/>
  <c r="BI283" i="7"/>
  <c r="BI282" i="7"/>
  <c r="BI281" i="7"/>
  <c r="BI280" i="7"/>
  <c r="BI279" i="7"/>
  <c r="BI278" i="7"/>
  <c r="BI277" i="7"/>
  <c r="BI276" i="7"/>
  <c r="BI275" i="7"/>
  <c r="BI274" i="7"/>
  <c r="BI273" i="7"/>
  <c r="BI272" i="7"/>
  <c r="BI271" i="7"/>
  <c r="BI270" i="7"/>
  <c r="BI269" i="7"/>
  <c r="BI268" i="7"/>
  <c r="BI267" i="7"/>
  <c r="BI266" i="7"/>
  <c r="BI265" i="7"/>
  <c r="BI264" i="7"/>
  <c r="BI263" i="7"/>
  <c r="BI262" i="7"/>
  <c r="BI261" i="7"/>
  <c r="BI260" i="7"/>
  <c r="BI259" i="7"/>
  <c r="BI258" i="7"/>
  <c r="BI257" i="7"/>
  <c r="BI256" i="7"/>
  <c r="BI255" i="7"/>
  <c r="BI254" i="7"/>
  <c r="BI253" i="7"/>
  <c r="BI252" i="7"/>
  <c r="BI251" i="7"/>
  <c r="BI250" i="7"/>
  <c r="BI249" i="7"/>
  <c r="BI248" i="7"/>
  <c r="BI247" i="7"/>
  <c r="BI246" i="7"/>
  <c r="BI245" i="7"/>
  <c r="BI244" i="7"/>
  <c r="BI243" i="7"/>
  <c r="BI242" i="7"/>
  <c r="BI241" i="7"/>
  <c r="BI240" i="7"/>
  <c r="BI239" i="7"/>
  <c r="BI238" i="7"/>
  <c r="BI237" i="7"/>
  <c r="BI236" i="7"/>
  <c r="BI235" i="7"/>
  <c r="BI234" i="7"/>
  <c r="BI233" i="7"/>
  <c r="BI232" i="7"/>
  <c r="BI231" i="7"/>
  <c r="BI230" i="7"/>
  <c r="BI229" i="7"/>
  <c r="BI228" i="7"/>
  <c r="BI227" i="7"/>
  <c r="BI226" i="7"/>
  <c r="BI225" i="7"/>
  <c r="BI224" i="7"/>
  <c r="BI223" i="7"/>
  <c r="BI222" i="7"/>
  <c r="BI221" i="7"/>
  <c r="BI220" i="7"/>
  <c r="BI219" i="7"/>
  <c r="BI218" i="7"/>
  <c r="BI217" i="7"/>
  <c r="BI216" i="7"/>
  <c r="BI215" i="7"/>
  <c r="BI214" i="7"/>
  <c r="BI213" i="7"/>
  <c r="BI212" i="7"/>
  <c r="BI211" i="7"/>
  <c r="BI210" i="7"/>
  <c r="BI209" i="7"/>
  <c r="BI208" i="7"/>
  <c r="BI207" i="7"/>
  <c r="BI206" i="7"/>
  <c r="BI205" i="7"/>
  <c r="BI204" i="7"/>
  <c r="BI203" i="7"/>
  <c r="BI202" i="7"/>
  <c r="BI201" i="7"/>
  <c r="BI200" i="7"/>
  <c r="BI199" i="7"/>
  <c r="BI198" i="7"/>
  <c r="BI197" i="7"/>
  <c r="BI196" i="7"/>
  <c r="BI195" i="7"/>
  <c r="BI194" i="7"/>
  <c r="BI193" i="7"/>
  <c r="BI192" i="7"/>
  <c r="BI191" i="7"/>
  <c r="BI190" i="7"/>
  <c r="BI189" i="7"/>
  <c r="BI188" i="7"/>
  <c r="BI187" i="7"/>
  <c r="BI186" i="7"/>
  <c r="BI185" i="7"/>
  <c r="BI184" i="7"/>
  <c r="BI183" i="7"/>
  <c r="BI182" i="7"/>
  <c r="BI181" i="7"/>
  <c r="BI180" i="7"/>
  <c r="BI179" i="7"/>
  <c r="BI178" i="7"/>
  <c r="BI177" i="7"/>
  <c r="BI176" i="7"/>
  <c r="BI175" i="7"/>
  <c r="BI174" i="7"/>
  <c r="BI173" i="7"/>
  <c r="BI172" i="7"/>
  <c r="BI171" i="7"/>
  <c r="BI170" i="7"/>
  <c r="BI169" i="7"/>
  <c r="BI168" i="7"/>
  <c r="BI167" i="7"/>
  <c r="BI166" i="7"/>
  <c r="BI165" i="7"/>
  <c r="BI164" i="7"/>
  <c r="BI163" i="7"/>
  <c r="BI162" i="7"/>
  <c r="BI161" i="7"/>
  <c r="BI160" i="7"/>
  <c r="BI159" i="7"/>
  <c r="BI158" i="7"/>
  <c r="BI157" i="7"/>
  <c r="BI156" i="7"/>
  <c r="BI155" i="7"/>
  <c r="BI154" i="7"/>
  <c r="BI153" i="7"/>
  <c r="BI152" i="7"/>
  <c r="BI151" i="7"/>
  <c r="BI150" i="7"/>
  <c r="BI149" i="7"/>
  <c r="BI148" i="7"/>
  <c r="BI147" i="7"/>
  <c r="BI146" i="7"/>
  <c r="BI145" i="7"/>
  <c r="BI144" i="7"/>
  <c r="BI143" i="7"/>
  <c r="BI142" i="7"/>
  <c r="BI141" i="7"/>
  <c r="BI140" i="7"/>
  <c r="BI139" i="7"/>
  <c r="BI138" i="7"/>
  <c r="BI137" i="7"/>
  <c r="BI136" i="7"/>
  <c r="BI135" i="7"/>
  <c r="BI134" i="7"/>
  <c r="BI133" i="7"/>
  <c r="BI132" i="7"/>
  <c r="BI131" i="7"/>
  <c r="BI130" i="7"/>
  <c r="BI129" i="7"/>
  <c r="BI128" i="7"/>
  <c r="BI127" i="7"/>
  <c r="BI126" i="7"/>
  <c r="BI125" i="7"/>
  <c r="BI124" i="7"/>
  <c r="BI123" i="7"/>
  <c r="BI122" i="7"/>
  <c r="BI121" i="7"/>
  <c r="BI120" i="7"/>
  <c r="BI119" i="7"/>
  <c r="BI118" i="7"/>
  <c r="BI117" i="7"/>
  <c r="BI116" i="7"/>
  <c r="BI115" i="7"/>
  <c r="BI114" i="7"/>
  <c r="BI113" i="7"/>
  <c r="BI112" i="7"/>
  <c r="BI111" i="7"/>
  <c r="BI110" i="7"/>
  <c r="BI109" i="7"/>
  <c r="BI108" i="7"/>
  <c r="BI107" i="7"/>
  <c r="BI106" i="7"/>
  <c r="BI105" i="7"/>
  <c r="BI104" i="7"/>
  <c r="BI103" i="7"/>
  <c r="BI102" i="7"/>
  <c r="BI101" i="7"/>
  <c r="BI100" i="7"/>
  <c r="BI99" i="7"/>
  <c r="BI98" i="7"/>
  <c r="BI97" i="7"/>
  <c r="BI96" i="7"/>
  <c r="BI95" i="7"/>
  <c r="BI94" i="7"/>
  <c r="BI93" i="7"/>
  <c r="BI92" i="7"/>
  <c r="BI91" i="7"/>
  <c r="BI90" i="7"/>
  <c r="BI89" i="7"/>
  <c r="BI88" i="7"/>
  <c r="BI87" i="7"/>
  <c r="BI86" i="7"/>
  <c r="BI85" i="7"/>
  <c r="BI84" i="7"/>
  <c r="BI83" i="7"/>
  <c r="BI82" i="7"/>
  <c r="BI81" i="7"/>
  <c r="BI80" i="7"/>
  <c r="BI79" i="7"/>
  <c r="BI78" i="7"/>
  <c r="BI77" i="7"/>
  <c r="BI76" i="7"/>
  <c r="BI75" i="7"/>
  <c r="BI74" i="7"/>
  <c r="BI73" i="7"/>
  <c r="BI72" i="7"/>
  <c r="BI71" i="7"/>
  <c r="BI70" i="7"/>
  <c r="BI69" i="7"/>
  <c r="BI68" i="7"/>
  <c r="BI67" i="7"/>
  <c r="BI66" i="7"/>
  <c r="BI65" i="7"/>
  <c r="BI64" i="7"/>
  <c r="BI63" i="7"/>
  <c r="BI62" i="7"/>
  <c r="BI61" i="7"/>
  <c r="BI60" i="7"/>
  <c r="BI59" i="7"/>
  <c r="BI58" i="7"/>
  <c r="BI57" i="7"/>
  <c r="BI56" i="7"/>
  <c r="BI55" i="7"/>
  <c r="BI54" i="7"/>
  <c r="BI53" i="7"/>
  <c r="BI52" i="7"/>
  <c r="BI51" i="7"/>
  <c r="BI50" i="7"/>
  <c r="BI49" i="7"/>
  <c r="BI48" i="7"/>
  <c r="BI47" i="7"/>
  <c r="BI46" i="7"/>
  <c r="BI45" i="7"/>
  <c r="BI44" i="7"/>
  <c r="BI43" i="7"/>
  <c r="BI42" i="7"/>
  <c r="BI41" i="7"/>
  <c r="BI40" i="7"/>
  <c r="BI39" i="7"/>
  <c r="BI38" i="7"/>
  <c r="BI37" i="7"/>
  <c r="BI36" i="7"/>
  <c r="BI35" i="7"/>
  <c r="BI34" i="7"/>
  <c r="BI33" i="7"/>
  <c r="BI32" i="7"/>
  <c r="BI31" i="7"/>
  <c r="BI30" i="7"/>
  <c r="BI29" i="7"/>
  <c r="BI28" i="7"/>
  <c r="BI27" i="7"/>
  <c r="BI26" i="7"/>
  <c r="BI25" i="7"/>
  <c r="BI24" i="7"/>
  <c r="BI23" i="7"/>
  <c r="BI22" i="7"/>
  <c r="BI21" i="7"/>
  <c r="BI20" i="7"/>
  <c r="BI19" i="7"/>
  <c r="BI18" i="7"/>
  <c r="BI17" i="7"/>
  <c r="BI16" i="7"/>
  <c r="BI15" i="7"/>
  <c r="BI14" i="7"/>
  <c r="BI13" i="7"/>
  <c r="BI12" i="7"/>
  <c r="BI11" i="7"/>
  <c r="BI10" i="7"/>
  <c r="BI9" i="7"/>
  <c r="BI8" i="7"/>
  <c r="BI7" i="7"/>
  <c r="BI6" i="7"/>
  <c r="BI5" i="7"/>
  <c r="BI4" i="7"/>
  <c r="BI3" i="7"/>
  <c r="BI2" i="7"/>
  <c r="G78" i="8"/>
  <c r="G77" i="8"/>
  <c r="G76" i="8"/>
  <c r="G75" i="8"/>
  <c r="G74" i="8"/>
  <c r="G73" i="8"/>
  <c r="G72" i="8"/>
  <c r="G71" i="8"/>
  <c r="G70" i="8"/>
  <c r="G69" i="8"/>
  <c r="G68" i="8"/>
  <c r="G67" i="8"/>
  <c r="G66" i="8"/>
  <c r="G65" i="8"/>
  <c r="G64" i="8"/>
  <c r="G63" i="8"/>
  <c r="G62" i="8"/>
  <c r="G61" i="8"/>
  <c r="G60" i="8"/>
  <c r="G59" i="8"/>
  <c r="G58" i="8"/>
  <c r="S66" i="15" s="1"/>
  <c r="G57" i="8"/>
  <c r="S67" i="15" s="1"/>
  <c r="G56" i="8"/>
  <c r="S64" i="15" s="1"/>
  <c r="G55" i="8"/>
  <c r="S65" i="15" s="1"/>
  <c r="G54" i="8"/>
  <c r="G53" i="8"/>
  <c r="S57" i="15" s="1"/>
  <c r="G52" i="8"/>
  <c r="S60" i="15" s="1"/>
  <c r="G51" i="8"/>
  <c r="S59" i="15" s="1"/>
  <c r="G50" i="8"/>
  <c r="S63" i="15" s="1"/>
  <c r="G49" i="8"/>
  <c r="S61" i="15" s="1"/>
  <c r="G48" i="8"/>
  <c r="S58" i="15" s="1"/>
  <c r="G47" i="8"/>
  <c r="S54" i="15" s="1"/>
  <c r="G46" i="8"/>
  <c r="S56" i="15" s="1"/>
  <c r="G45" i="8"/>
  <c r="S55" i="15" s="1"/>
  <c r="G44" i="8"/>
  <c r="S62" i="15" s="1"/>
  <c r="G43" i="8"/>
  <c r="G42" i="8"/>
  <c r="S50" i="15" s="1"/>
  <c r="G41" i="8"/>
  <c r="S48" i="15" s="1"/>
  <c r="G40" i="8"/>
  <c r="S51" i="15" s="1"/>
  <c r="G39" i="8"/>
  <c r="S49" i="15" s="1"/>
  <c r="G38" i="8"/>
  <c r="S52" i="15" s="1"/>
  <c r="G37" i="8"/>
  <c r="S53" i="15" s="1"/>
  <c r="G36" i="8"/>
  <c r="G35" i="8"/>
  <c r="S43" i="15" s="1"/>
  <c r="G34" i="8"/>
  <c r="S47" i="15" s="1"/>
  <c r="G33" i="8"/>
  <c r="S40" i="15" s="1"/>
  <c r="G32" i="8"/>
  <c r="G31" i="8"/>
  <c r="S42" i="15" s="1"/>
  <c r="G30" i="8"/>
  <c r="S41" i="15" s="1"/>
  <c r="G29" i="8"/>
  <c r="S39" i="15" s="1"/>
  <c r="G28" i="8"/>
  <c r="S45" i="15" s="1"/>
  <c r="G27" i="8"/>
  <c r="G26" i="8"/>
  <c r="S33" i="15" s="1"/>
  <c r="G25" i="8"/>
  <c r="S36" i="15" s="1"/>
  <c r="G24" i="8"/>
  <c r="S37" i="15" s="1"/>
  <c r="G23" i="8"/>
  <c r="S35" i="15" s="1"/>
  <c r="G22" i="8"/>
  <c r="S38" i="15" s="1"/>
  <c r="G21" i="8"/>
  <c r="G20" i="8"/>
  <c r="S34" i="15" s="1"/>
  <c r="G19" i="8"/>
  <c r="G10" i="8"/>
  <c r="G9" i="8"/>
  <c r="G8" i="8"/>
  <c r="G7" i="8"/>
  <c r="G6" i="8"/>
  <c r="G5" i="8"/>
  <c r="AI56" i="3"/>
  <c r="AH56" i="3"/>
  <c r="AG56" i="3"/>
  <c r="AF56" i="3"/>
  <c r="I82" i="4" s="1"/>
  <c r="AE56" i="3"/>
  <c r="AD56" i="3"/>
  <c r="AC56" i="3"/>
  <c r="AB56" i="3"/>
  <c r="AA56" i="3"/>
  <c r="O96" i="2" s="1"/>
  <c r="Z56" i="3"/>
  <c r="P82" i="4" s="1"/>
  <c r="Y56" i="3"/>
  <c r="O82" i="4" s="1"/>
  <c r="X56" i="3"/>
  <c r="N82" i="4" s="1"/>
  <c r="W56" i="3"/>
  <c r="V56" i="3"/>
  <c r="U56" i="3"/>
  <c r="T56" i="3"/>
  <c r="S56" i="3"/>
  <c r="R56" i="3"/>
  <c r="Q56" i="3"/>
  <c r="P56" i="3"/>
  <c r="M82" i="4" s="1"/>
  <c r="O56" i="3"/>
  <c r="N56" i="3"/>
  <c r="M56" i="3"/>
  <c r="L56" i="3"/>
  <c r="L82" i="4" s="1"/>
  <c r="K56" i="3"/>
  <c r="K82" i="4" s="1"/>
  <c r="J56" i="3"/>
  <c r="G96" i="2" s="1"/>
  <c r="I56" i="3"/>
  <c r="F82" i="4" s="1"/>
  <c r="H56" i="3"/>
  <c r="G56" i="3"/>
  <c r="F56" i="3"/>
  <c r="E56" i="3"/>
  <c r="D96" i="2" s="1"/>
  <c r="D56" i="3"/>
  <c r="AI55" i="3"/>
  <c r="AH55" i="3"/>
  <c r="AG55" i="3"/>
  <c r="AF55" i="3"/>
  <c r="R95" i="2" s="1"/>
  <c r="AE55" i="3"/>
  <c r="AD55" i="3"/>
  <c r="AC55" i="3"/>
  <c r="AB55" i="3"/>
  <c r="AA55" i="3"/>
  <c r="G81" i="4" s="1"/>
  <c r="Z55" i="3"/>
  <c r="P81" i="4" s="1"/>
  <c r="Y55" i="3"/>
  <c r="L95" i="2" s="1"/>
  <c r="X55" i="3"/>
  <c r="K95" i="2" s="1"/>
  <c r="W55" i="3"/>
  <c r="V55" i="3"/>
  <c r="U55" i="3"/>
  <c r="T55" i="3"/>
  <c r="S55" i="3"/>
  <c r="R55" i="3"/>
  <c r="Q55" i="3"/>
  <c r="P55" i="3"/>
  <c r="J95" i="2" s="1"/>
  <c r="O55" i="3"/>
  <c r="N55" i="3"/>
  <c r="M55" i="3"/>
  <c r="L55" i="3"/>
  <c r="L81" i="4" s="1"/>
  <c r="K55" i="3"/>
  <c r="K81" i="4" s="1"/>
  <c r="J55" i="3"/>
  <c r="G95" i="2" s="1"/>
  <c r="I55" i="3"/>
  <c r="F81" i="4" s="1"/>
  <c r="H55" i="3"/>
  <c r="G55" i="3"/>
  <c r="F55" i="3"/>
  <c r="E55" i="3"/>
  <c r="D81" i="4" s="1"/>
  <c r="D55" i="3"/>
  <c r="AI54" i="3"/>
  <c r="AH54" i="3"/>
  <c r="AG54" i="3"/>
  <c r="AF54" i="3"/>
  <c r="I80" i="4" s="1"/>
  <c r="AE54" i="3"/>
  <c r="AD54" i="3"/>
  <c r="AC54" i="3"/>
  <c r="AB54" i="3"/>
  <c r="AA54" i="3"/>
  <c r="O94" i="2" s="1"/>
  <c r="Z54" i="3"/>
  <c r="P80" i="4" s="1"/>
  <c r="Y54" i="3"/>
  <c r="L94" i="2" s="1"/>
  <c r="X54" i="3"/>
  <c r="N80" i="4" s="1"/>
  <c r="W54" i="3"/>
  <c r="V54" i="3"/>
  <c r="U54" i="3"/>
  <c r="T54" i="3"/>
  <c r="S54" i="3"/>
  <c r="R54" i="3"/>
  <c r="Q54" i="3"/>
  <c r="P54" i="3"/>
  <c r="M80" i="4" s="1"/>
  <c r="O54" i="3"/>
  <c r="N54" i="3"/>
  <c r="M54" i="3"/>
  <c r="L54" i="3"/>
  <c r="L80" i="4" s="1"/>
  <c r="K54" i="3"/>
  <c r="H94" i="2" s="1"/>
  <c r="J54" i="3"/>
  <c r="G94" i="2" s="1"/>
  <c r="I54" i="3"/>
  <c r="F80" i="4" s="1"/>
  <c r="H54" i="3"/>
  <c r="G54" i="3"/>
  <c r="F54" i="3"/>
  <c r="E54" i="3"/>
  <c r="D94" i="2" s="1"/>
  <c r="D54" i="3"/>
  <c r="AI53" i="3"/>
  <c r="AH53" i="3"/>
  <c r="AG53" i="3"/>
  <c r="AF53" i="3"/>
  <c r="AE53" i="3"/>
  <c r="AD53" i="3"/>
  <c r="AC53" i="3"/>
  <c r="AB53" i="3"/>
  <c r="AA53" i="3"/>
  <c r="O93" i="2" s="1"/>
  <c r="Z53" i="3"/>
  <c r="P79" i="4" s="1"/>
  <c r="Y53" i="3"/>
  <c r="O79" i="4" s="1"/>
  <c r="X53" i="3"/>
  <c r="N79" i="4" s="1"/>
  <c r="W53" i="3"/>
  <c r="V53" i="3"/>
  <c r="U53" i="3"/>
  <c r="T53" i="3"/>
  <c r="S53" i="3"/>
  <c r="R53" i="3"/>
  <c r="Q53" i="3"/>
  <c r="P53" i="3"/>
  <c r="J93" i="2" s="1"/>
  <c r="O53" i="3"/>
  <c r="N53" i="3"/>
  <c r="M53" i="3"/>
  <c r="L53" i="3"/>
  <c r="L79" i="4" s="1"/>
  <c r="K53" i="3"/>
  <c r="H93" i="2" s="1"/>
  <c r="J53" i="3"/>
  <c r="J79" i="4" s="1"/>
  <c r="I53" i="3"/>
  <c r="F93" i="2" s="1"/>
  <c r="H53" i="3"/>
  <c r="G53" i="3"/>
  <c r="F53" i="3"/>
  <c r="E53" i="3"/>
  <c r="D79" i="4" s="1"/>
  <c r="D53" i="3"/>
  <c r="AI52" i="3"/>
  <c r="AH52" i="3"/>
  <c r="AG52" i="3"/>
  <c r="AF52" i="3"/>
  <c r="I78" i="4" s="1"/>
  <c r="AE52" i="3"/>
  <c r="AD52" i="3"/>
  <c r="AC52" i="3"/>
  <c r="AB52" i="3"/>
  <c r="AA52" i="3"/>
  <c r="G78" i="4" s="1"/>
  <c r="Z52" i="3"/>
  <c r="N92" i="2" s="1"/>
  <c r="Y52" i="3"/>
  <c r="O78" i="4" s="1"/>
  <c r="X52" i="3"/>
  <c r="N78" i="4" s="1"/>
  <c r="W52" i="3"/>
  <c r="V52" i="3"/>
  <c r="U52" i="3"/>
  <c r="T52" i="3"/>
  <c r="S52" i="3"/>
  <c r="R52" i="3"/>
  <c r="Q52" i="3"/>
  <c r="P52" i="3"/>
  <c r="M78" i="4" s="1"/>
  <c r="M67" i="15" s="1"/>
  <c r="O52" i="3"/>
  <c r="N52" i="3"/>
  <c r="M52" i="3"/>
  <c r="L52" i="3"/>
  <c r="I92" i="2" s="1"/>
  <c r="K52" i="3"/>
  <c r="K78" i="4" s="1"/>
  <c r="J52" i="3"/>
  <c r="G92" i="2" s="1"/>
  <c r="I52" i="3"/>
  <c r="F78" i="4" s="1"/>
  <c r="F67" i="15" s="1"/>
  <c r="H52" i="3"/>
  <c r="G52" i="3"/>
  <c r="F52" i="3"/>
  <c r="E52" i="3"/>
  <c r="D78" i="4" s="1"/>
  <c r="D52" i="3"/>
  <c r="AI51" i="3"/>
  <c r="AH51" i="3"/>
  <c r="AG51" i="3"/>
  <c r="AF51" i="3"/>
  <c r="R91" i="2" s="1"/>
  <c r="AE51" i="3"/>
  <c r="AD51" i="3"/>
  <c r="AC51" i="3"/>
  <c r="AB51" i="3"/>
  <c r="AA51" i="3"/>
  <c r="O91" i="2" s="1"/>
  <c r="Z51" i="3"/>
  <c r="N91" i="2" s="1"/>
  <c r="Y51" i="3"/>
  <c r="O77" i="4" s="1"/>
  <c r="O66" i="15" s="1"/>
  <c r="X51" i="3"/>
  <c r="N77" i="4" s="1"/>
  <c r="W51" i="3"/>
  <c r="V51" i="3"/>
  <c r="U51" i="3"/>
  <c r="T51" i="3"/>
  <c r="S51" i="3"/>
  <c r="R51" i="3"/>
  <c r="Q51" i="3"/>
  <c r="P51" i="3"/>
  <c r="M77" i="4" s="1"/>
  <c r="M66" i="15" s="1"/>
  <c r="O51" i="3"/>
  <c r="N51" i="3"/>
  <c r="M51" i="3"/>
  <c r="L51" i="3"/>
  <c r="K51" i="3"/>
  <c r="H91" i="2" s="1"/>
  <c r="J51" i="3"/>
  <c r="J77" i="4" s="1"/>
  <c r="I51" i="3"/>
  <c r="F91" i="2" s="1"/>
  <c r="H51" i="3"/>
  <c r="G51" i="3"/>
  <c r="F51" i="3"/>
  <c r="E51" i="3"/>
  <c r="D91" i="2" s="1"/>
  <c r="D51" i="3"/>
  <c r="AI50" i="3"/>
  <c r="AH50" i="3"/>
  <c r="AG50" i="3"/>
  <c r="AF50" i="3"/>
  <c r="I76" i="4" s="1"/>
  <c r="AE50" i="3"/>
  <c r="AD50" i="3"/>
  <c r="AC50" i="3"/>
  <c r="AB50" i="3"/>
  <c r="AA50" i="3"/>
  <c r="G76" i="4" s="1"/>
  <c r="Z50" i="3"/>
  <c r="P76" i="4" s="1"/>
  <c r="P65" i="15" s="1"/>
  <c r="Y50" i="3"/>
  <c r="O76" i="4" s="1"/>
  <c r="O65" i="15" s="1"/>
  <c r="X50" i="3"/>
  <c r="W50" i="3"/>
  <c r="V50" i="3"/>
  <c r="U50" i="3"/>
  <c r="T50" i="3"/>
  <c r="S50" i="3"/>
  <c r="R50" i="3"/>
  <c r="Q50" i="3"/>
  <c r="P50" i="3"/>
  <c r="M76" i="4" s="1"/>
  <c r="O50" i="3"/>
  <c r="N50" i="3"/>
  <c r="M50" i="3"/>
  <c r="L50" i="3"/>
  <c r="K50" i="3"/>
  <c r="H90" i="2" s="1"/>
  <c r="J50" i="3"/>
  <c r="G90" i="2" s="1"/>
  <c r="I50" i="3"/>
  <c r="F76" i="4" s="1"/>
  <c r="H50" i="3"/>
  <c r="G50" i="3"/>
  <c r="F50" i="3"/>
  <c r="E50" i="3"/>
  <c r="D76" i="4" s="1"/>
  <c r="D65" i="15" s="1"/>
  <c r="D50" i="3"/>
  <c r="AI49" i="3"/>
  <c r="AH49" i="3"/>
  <c r="AG49" i="3"/>
  <c r="AF49" i="3"/>
  <c r="R89" i="2" s="1"/>
  <c r="AE49" i="3"/>
  <c r="AD49" i="3"/>
  <c r="AC49" i="3"/>
  <c r="AB49" i="3"/>
  <c r="AA49" i="3"/>
  <c r="O89" i="2" s="1"/>
  <c r="Z49" i="3"/>
  <c r="P75" i="4" s="1"/>
  <c r="Y49" i="3"/>
  <c r="L89" i="2" s="1"/>
  <c r="X49" i="3"/>
  <c r="N75" i="4" s="1"/>
  <c r="W49" i="3"/>
  <c r="V49" i="3"/>
  <c r="U49" i="3"/>
  <c r="T49" i="3"/>
  <c r="S49" i="3"/>
  <c r="R49" i="3"/>
  <c r="Q49" i="3"/>
  <c r="P49" i="3"/>
  <c r="J89" i="2" s="1"/>
  <c r="O49" i="3"/>
  <c r="N49" i="3"/>
  <c r="M49" i="3"/>
  <c r="L49" i="3"/>
  <c r="L75" i="4" s="1"/>
  <c r="L64" i="15" s="1"/>
  <c r="K49" i="3"/>
  <c r="K75" i="4" s="1"/>
  <c r="J49" i="3"/>
  <c r="J75" i="4" s="1"/>
  <c r="I49" i="3"/>
  <c r="F75" i="4" s="1"/>
  <c r="F64" i="15" s="1"/>
  <c r="H49" i="3"/>
  <c r="G49" i="3"/>
  <c r="F49" i="3"/>
  <c r="E49" i="3"/>
  <c r="D49" i="3"/>
  <c r="AI48" i="3"/>
  <c r="AH48" i="3"/>
  <c r="AG48" i="3"/>
  <c r="AF48" i="3"/>
  <c r="AE48" i="3"/>
  <c r="AD48" i="3"/>
  <c r="AC48" i="3"/>
  <c r="AB48" i="3"/>
  <c r="AA48" i="3"/>
  <c r="O88" i="2" s="1"/>
  <c r="Z48" i="3"/>
  <c r="P74" i="4" s="1"/>
  <c r="Y48" i="3"/>
  <c r="L88" i="2" s="1"/>
  <c r="X48" i="3"/>
  <c r="N74" i="4" s="1"/>
  <c r="W48" i="3"/>
  <c r="V48" i="3"/>
  <c r="U48" i="3"/>
  <c r="T48" i="3"/>
  <c r="S48" i="3"/>
  <c r="R48" i="3"/>
  <c r="Q48" i="3"/>
  <c r="P48" i="3"/>
  <c r="M74" i="4" s="1"/>
  <c r="O48" i="3"/>
  <c r="N48" i="3"/>
  <c r="M48" i="3"/>
  <c r="L48" i="3"/>
  <c r="K48" i="3"/>
  <c r="K74" i="4" s="1"/>
  <c r="J48" i="3"/>
  <c r="G88" i="2" s="1"/>
  <c r="I48" i="3"/>
  <c r="F74" i="4" s="1"/>
  <c r="H48" i="3"/>
  <c r="G48" i="3"/>
  <c r="F48" i="3"/>
  <c r="E48" i="3"/>
  <c r="D74" i="4" s="1"/>
  <c r="D48" i="3"/>
  <c r="AI47" i="3"/>
  <c r="AH47" i="3"/>
  <c r="AG47" i="3"/>
  <c r="AF47" i="3"/>
  <c r="I73" i="4" s="1"/>
  <c r="AE47" i="3"/>
  <c r="AD47" i="3"/>
  <c r="AC47" i="3"/>
  <c r="AB47" i="3"/>
  <c r="AA47" i="3"/>
  <c r="O87" i="2" s="1"/>
  <c r="Z47" i="3"/>
  <c r="P73" i="4" s="1"/>
  <c r="Y47" i="3"/>
  <c r="O73" i="4" s="1"/>
  <c r="X47" i="3"/>
  <c r="N73" i="4" s="1"/>
  <c r="N63" i="15" s="1"/>
  <c r="W47" i="3"/>
  <c r="V47" i="3"/>
  <c r="U47" i="3"/>
  <c r="T47" i="3"/>
  <c r="S47" i="3"/>
  <c r="R47" i="3"/>
  <c r="Q47" i="3"/>
  <c r="P47" i="3"/>
  <c r="O47" i="3"/>
  <c r="N47" i="3"/>
  <c r="M47" i="3"/>
  <c r="L47" i="3"/>
  <c r="L73" i="4" s="1"/>
  <c r="K47" i="3"/>
  <c r="H87" i="2" s="1"/>
  <c r="J47" i="3"/>
  <c r="J73" i="4" s="1"/>
  <c r="I47" i="3"/>
  <c r="F73" i="4" s="1"/>
  <c r="F63" i="15" s="1"/>
  <c r="H47" i="3"/>
  <c r="G47" i="3"/>
  <c r="F47" i="3"/>
  <c r="E47" i="3"/>
  <c r="D87" i="2" s="1"/>
  <c r="D47" i="3"/>
  <c r="AI46" i="3"/>
  <c r="AH46" i="3"/>
  <c r="AG46" i="3"/>
  <c r="AF46" i="3"/>
  <c r="I72" i="4" s="1"/>
  <c r="I62" i="15" s="1"/>
  <c r="AE46" i="3"/>
  <c r="AD46" i="3"/>
  <c r="AC46" i="3"/>
  <c r="AB46" i="3"/>
  <c r="AA46" i="3"/>
  <c r="G72" i="4" s="1"/>
  <c r="G62" i="15" s="1"/>
  <c r="Z46" i="3"/>
  <c r="N86" i="2" s="1"/>
  <c r="Y46" i="3"/>
  <c r="L86" i="2" s="1"/>
  <c r="X46" i="3"/>
  <c r="W46" i="3"/>
  <c r="V46" i="3"/>
  <c r="U46" i="3"/>
  <c r="T46" i="3"/>
  <c r="S46" i="3"/>
  <c r="R46" i="3"/>
  <c r="Q46" i="3"/>
  <c r="P46" i="3"/>
  <c r="M72" i="4" s="1"/>
  <c r="M62" i="15" s="1"/>
  <c r="O46" i="3"/>
  <c r="N46" i="3"/>
  <c r="M46" i="3"/>
  <c r="L46" i="3"/>
  <c r="I86" i="2" s="1"/>
  <c r="K46" i="3"/>
  <c r="K72" i="4" s="1"/>
  <c r="K62" i="15" s="1"/>
  <c r="J46" i="3"/>
  <c r="J72" i="4" s="1"/>
  <c r="J62" i="15" s="1"/>
  <c r="I46" i="3"/>
  <c r="F72" i="4" s="1"/>
  <c r="F62" i="15" s="1"/>
  <c r="H46" i="3"/>
  <c r="G46" i="3"/>
  <c r="F46" i="3"/>
  <c r="E46" i="3"/>
  <c r="D72" i="4" s="1"/>
  <c r="D62" i="15" s="1"/>
  <c r="D46" i="3"/>
  <c r="AI45" i="3"/>
  <c r="AH45" i="3"/>
  <c r="AG45" i="3"/>
  <c r="AF45" i="3"/>
  <c r="AE45" i="3"/>
  <c r="AD45" i="3"/>
  <c r="AC45" i="3"/>
  <c r="AB45" i="3"/>
  <c r="AA45" i="3"/>
  <c r="O85" i="2" s="1"/>
  <c r="Z45" i="3"/>
  <c r="N85" i="2" s="1"/>
  <c r="Y45" i="3"/>
  <c r="O71" i="4" s="1"/>
  <c r="O61" i="15" s="1"/>
  <c r="X45" i="3"/>
  <c r="N71" i="4" s="1"/>
  <c r="N61" i="15" s="1"/>
  <c r="W45" i="3"/>
  <c r="V45" i="3"/>
  <c r="U45" i="3"/>
  <c r="T45" i="3"/>
  <c r="S45" i="3"/>
  <c r="R45" i="3"/>
  <c r="Q45" i="3"/>
  <c r="P45" i="3"/>
  <c r="J85" i="2" s="1"/>
  <c r="O45" i="3"/>
  <c r="N45" i="3"/>
  <c r="M45" i="3"/>
  <c r="L45" i="3"/>
  <c r="L71" i="4" s="1"/>
  <c r="L61" i="15" s="1"/>
  <c r="K45" i="3"/>
  <c r="K71" i="4" s="1"/>
  <c r="K61" i="15" s="1"/>
  <c r="J45" i="3"/>
  <c r="G85" i="2" s="1"/>
  <c r="I45" i="3"/>
  <c r="F85" i="2" s="1"/>
  <c r="H45" i="3"/>
  <c r="G45" i="3"/>
  <c r="F45" i="3"/>
  <c r="E45" i="3"/>
  <c r="D85" i="2" s="1"/>
  <c r="D45" i="3"/>
  <c r="AI44" i="3"/>
  <c r="AH44" i="3"/>
  <c r="AG44" i="3"/>
  <c r="AF44" i="3"/>
  <c r="I70" i="4" s="1"/>
  <c r="AE44" i="3"/>
  <c r="AD44" i="3"/>
  <c r="AC44" i="3"/>
  <c r="AB44" i="3"/>
  <c r="AA44" i="3"/>
  <c r="G70" i="4" s="1"/>
  <c r="Z44" i="3"/>
  <c r="N84" i="2" s="1"/>
  <c r="Y44" i="3"/>
  <c r="L84" i="2" s="1"/>
  <c r="X44" i="3"/>
  <c r="N70" i="4" s="1"/>
  <c r="W44" i="3"/>
  <c r="V44" i="3"/>
  <c r="U44" i="3"/>
  <c r="T44" i="3"/>
  <c r="S44" i="3"/>
  <c r="R44" i="3"/>
  <c r="Q44" i="3"/>
  <c r="P44" i="3"/>
  <c r="M70" i="4" s="1"/>
  <c r="O44" i="3"/>
  <c r="N44" i="3"/>
  <c r="M44" i="3"/>
  <c r="L44" i="3"/>
  <c r="K44" i="3"/>
  <c r="H84" i="2" s="1"/>
  <c r="J44" i="3"/>
  <c r="G84" i="2" s="1"/>
  <c r="I44" i="3"/>
  <c r="F70" i="4" s="1"/>
  <c r="H44" i="3"/>
  <c r="G44" i="3"/>
  <c r="F44" i="3"/>
  <c r="E44" i="3"/>
  <c r="D84" i="2" s="1"/>
  <c r="D44" i="3"/>
  <c r="AI43" i="3"/>
  <c r="AH43" i="3"/>
  <c r="AG43" i="3"/>
  <c r="AF43" i="3"/>
  <c r="I69" i="4" s="1"/>
  <c r="I60" i="15" s="1"/>
  <c r="AE43" i="3"/>
  <c r="AD43" i="3"/>
  <c r="AC43" i="3"/>
  <c r="AB43" i="3"/>
  <c r="AA43" i="3"/>
  <c r="G69" i="4" s="1"/>
  <c r="G60" i="15" s="1"/>
  <c r="Z43" i="3"/>
  <c r="P69" i="4" s="1"/>
  <c r="Y43" i="3"/>
  <c r="O69" i="4" s="1"/>
  <c r="X43" i="3"/>
  <c r="K83" i="2" s="1"/>
  <c r="W43" i="3"/>
  <c r="V43" i="3"/>
  <c r="U43" i="3"/>
  <c r="T43" i="3"/>
  <c r="S43" i="3"/>
  <c r="R43" i="3"/>
  <c r="Q43" i="3"/>
  <c r="P43" i="3"/>
  <c r="M69" i="4" s="1"/>
  <c r="M60" i="15" s="1"/>
  <c r="O43" i="3"/>
  <c r="N43" i="3"/>
  <c r="M43" i="3"/>
  <c r="L43" i="3"/>
  <c r="K43" i="3"/>
  <c r="H83" i="2" s="1"/>
  <c r="J43" i="3"/>
  <c r="J69" i="4" s="1"/>
  <c r="I43" i="3"/>
  <c r="F69" i="4" s="1"/>
  <c r="F60" i="15" s="1"/>
  <c r="H43" i="3"/>
  <c r="G43" i="3"/>
  <c r="F43" i="3"/>
  <c r="E43" i="3"/>
  <c r="D69" i="4" s="1"/>
  <c r="D43" i="3"/>
  <c r="AI42" i="3"/>
  <c r="AH42" i="3"/>
  <c r="AG42" i="3"/>
  <c r="AF42" i="3"/>
  <c r="I68" i="4" s="1"/>
  <c r="I59" i="15" s="1"/>
  <c r="AE42" i="3"/>
  <c r="AD42" i="3"/>
  <c r="AC42" i="3"/>
  <c r="AB42" i="3"/>
  <c r="AA42" i="3"/>
  <c r="O82" i="2" s="1"/>
  <c r="Z42" i="3"/>
  <c r="N82" i="2" s="1"/>
  <c r="Y42" i="3"/>
  <c r="O68" i="4" s="1"/>
  <c r="O59" i="15" s="1"/>
  <c r="X42" i="3"/>
  <c r="W42" i="3"/>
  <c r="V42" i="3"/>
  <c r="U42" i="3"/>
  <c r="T42" i="3"/>
  <c r="S42" i="3"/>
  <c r="R42" i="3"/>
  <c r="Q42" i="3"/>
  <c r="P42" i="3"/>
  <c r="M68" i="4" s="1"/>
  <c r="M59" i="15" s="1"/>
  <c r="O42" i="3"/>
  <c r="N42" i="3"/>
  <c r="M42" i="3"/>
  <c r="L42" i="3"/>
  <c r="I82" i="2" s="1"/>
  <c r="K42" i="3"/>
  <c r="K68" i="4" s="1"/>
  <c r="K59" i="15" s="1"/>
  <c r="J42" i="3"/>
  <c r="G82" i="2" s="1"/>
  <c r="I42" i="3"/>
  <c r="F68" i="4" s="1"/>
  <c r="F59" i="15" s="1"/>
  <c r="H42" i="3"/>
  <c r="G42" i="3"/>
  <c r="F42" i="3"/>
  <c r="E42" i="3"/>
  <c r="D82" i="2" s="1"/>
  <c r="D42" i="3"/>
  <c r="AI41" i="3"/>
  <c r="AH41" i="3"/>
  <c r="AG41" i="3"/>
  <c r="AF41" i="3"/>
  <c r="R81" i="2" s="1"/>
  <c r="AE41" i="3"/>
  <c r="AD41" i="3"/>
  <c r="AC41" i="3"/>
  <c r="AB41" i="3"/>
  <c r="AA41" i="3"/>
  <c r="G67" i="4" s="1"/>
  <c r="G58" i="15" s="1"/>
  <c r="Z41" i="3"/>
  <c r="N81" i="2" s="1"/>
  <c r="Y41" i="3"/>
  <c r="O67" i="4" s="1"/>
  <c r="O58" i="15" s="1"/>
  <c r="X41" i="3"/>
  <c r="N67" i="4" s="1"/>
  <c r="N58" i="15" s="1"/>
  <c r="W41" i="3"/>
  <c r="V41" i="3"/>
  <c r="U41" i="3"/>
  <c r="T41" i="3"/>
  <c r="S41" i="3"/>
  <c r="R41" i="3"/>
  <c r="Q41" i="3"/>
  <c r="P41" i="3"/>
  <c r="O41" i="3"/>
  <c r="N41" i="3"/>
  <c r="M41" i="3"/>
  <c r="L41" i="3"/>
  <c r="L67" i="4" s="1"/>
  <c r="L58" i="15" s="1"/>
  <c r="K41" i="3"/>
  <c r="H81" i="2" s="1"/>
  <c r="J41" i="3"/>
  <c r="G81" i="2" s="1"/>
  <c r="I41" i="3"/>
  <c r="F81" i="2" s="1"/>
  <c r="H41" i="3"/>
  <c r="G41" i="3"/>
  <c r="F41" i="3"/>
  <c r="E41" i="3"/>
  <c r="D67" i="4" s="1"/>
  <c r="D58" i="15" s="1"/>
  <c r="D41" i="3"/>
  <c r="AI40" i="3"/>
  <c r="AH40" i="3"/>
  <c r="AG40" i="3"/>
  <c r="AF40" i="3"/>
  <c r="I66" i="4" s="1"/>
  <c r="I57" i="15" s="1"/>
  <c r="AE40" i="3"/>
  <c r="AD40" i="3"/>
  <c r="AC40" i="3"/>
  <c r="AB40" i="3"/>
  <c r="AA40" i="3"/>
  <c r="O80" i="2" s="1"/>
  <c r="Z40" i="3"/>
  <c r="N80" i="2" s="1"/>
  <c r="Y40" i="3"/>
  <c r="O66" i="4" s="1"/>
  <c r="O57" i="15" s="1"/>
  <c r="X40" i="3"/>
  <c r="N66" i="4" s="1"/>
  <c r="N57" i="15" s="1"/>
  <c r="W40" i="3"/>
  <c r="V40" i="3"/>
  <c r="U40" i="3"/>
  <c r="T40" i="3"/>
  <c r="S40" i="3"/>
  <c r="R40" i="3"/>
  <c r="Q40" i="3"/>
  <c r="P40" i="3"/>
  <c r="M66" i="4" s="1"/>
  <c r="M57" i="15" s="1"/>
  <c r="O40" i="3"/>
  <c r="N40" i="3"/>
  <c r="M40" i="3"/>
  <c r="L40" i="3"/>
  <c r="K40" i="3"/>
  <c r="K66" i="4" s="1"/>
  <c r="K57" i="15" s="1"/>
  <c r="J40" i="3"/>
  <c r="G80" i="2" s="1"/>
  <c r="I40" i="3"/>
  <c r="F80" i="2" s="1"/>
  <c r="H40" i="3"/>
  <c r="G40" i="3"/>
  <c r="F40" i="3"/>
  <c r="E40" i="3"/>
  <c r="D80" i="2" s="1"/>
  <c r="D40" i="3"/>
  <c r="AI39" i="3"/>
  <c r="AH39" i="3"/>
  <c r="AG39" i="3"/>
  <c r="AF39" i="3"/>
  <c r="I65" i="4" s="1"/>
  <c r="I56" i="15" s="1"/>
  <c r="AE39" i="3"/>
  <c r="AD39" i="3"/>
  <c r="AC39" i="3"/>
  <c r="AB39" i="3"/>
  <c r="AA39" i="3"/>
  <c r="G65" i="4" s="1"/>
  <c r="G56" i="15" s="1"/>
  <c r="Z39" i="3"/>
  <c r="P65" i="4" s="1"/>
  <c r="P56" i="15" s="1"/>
  <c r="Y39" i="3"/>
  <c r="O65" i="4" s="1"/>
  <c r="O56" i="15" s="1"/>
  <c r="X39" i="3"/>
  <c r="W39" i="3"/>
  <c r="V39" i="3"/>
  <c r="U39" i="3"/>
  <c r="T39" i="3"/>
  <c r="S39" i="3"/>
  <c r="R39" i="3"/>
  <c r="Q39" i="3"/>
  <c r="P39" i="3"/>
  <c r="M65" i="4" s="1"/>
  <c r="M56" i="15" s="1"/>
  <c r="O39" i="3"/>
  <c r="N39" i="3"/>
  <c r="M39" i="3"/>
  <c r="L39" i="3"/>
  <c r="L65" i="4" s="1"/>
  <c r="L56" i="15" s="1"/>
  <c r="K39" i="3"/>
  <c r="H79" i="2" s="1"/>
  <c r="J39" i="3"/>
  <c r="J65" i="4" s="1"/>
  <c r="J56" i="15" s="1"/>
  <c r="I39" i="3"/>
  <c r="F79" i="2" s="1"/>
  <c r="H39" i="3"/>
  <c r="G39" i="3"/>
  <c r="F39" i="3"/>
  <c r="E39" i="3"/>
  <c r="D65" i="4" s="1"/>
  <c r="D56" i="15" s="1"/>
  <c r="D39" i="3"/>
  <c r="AI38" i="3"/>
  <c r="AH38" i="3"/>
  <c r="AG38" i="3"/>
  <c r="AF38" i="3"/>
  <c r="I64" i="4" s="1"/>
  <c r="I55" i="15" s="1"/>
  <c r="AE38" i="3"/>
  <c r="AD38" i="3"/>
  <c r="AC38" i="3"/>
  <c r="AB38" i="3"/>
  <c r="AA38" i="3"/>
  <c r="G64" i="4" s="1"/>
  <c r="G55" i="15" s="1"/>
  <c r="Z38" i="3"/>
  <c r="N78" i="2" s="1"/>
  <c r="Y38" i="3"/>
  <c r="O64" i="4" s="1"/>
  <c r="O55" i="15" s="1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L64" i="4" s="1"/>
  <c r="L55" i="15" s="1"/>
  <c r="K38" i="3"/>
  <c r="H78" i="2" s="1"/>
  <c r="J38" i="3"/>
  <c r="J64" i="4" s="1"/>
  <c r="J55" i="15" s="1"/>
  <c r="I38" i="3"/>
  <c r="F78" i="2" s="1"/>
  <c r="H38" i="3"/>
  <c r="G38" i="3"/>
  <c r="F38" i="3"/>
  <c r="E38" i="3"/>
  <c r="D78" i="2" s="1"/>
  <c r="D38" i="3"/>
  <c r="AI37" i="3"/>
  <c r="AH37" i="3"/>
  <c r="AG37" i="3"/>
  <c r="AF37" i="3"/>
  <c r="AE37" i="3"/>
  <c r="AD37" i="3"/>
  <c r="AC37" i="3"/>
  <c r="AB37" i="3"/>
  <c r="AA37" i="3"/>
  <c r="O77" i="2" s="1"/>
  <c r="Z37" i="3"/>
  <c r="P63" i="4" s="1"/>
  <c r="P54" i="15" s="1"/>
  <c r="Y37" i="3"/>
  <c r="O63" i="4" s="1"/>
  <c r="O54" i="15" s="1"/>
  <c r="X37" i="3"/>
  <c r="N63" i="4" s="1"/>
  <c r="N54" i="15" s="1"/>
  <c r="W37" i="3"/>
  <c r="V37" i="3"/>
  <c r="U37" i="3"/>
  <c r="T37" i="3"/>
  <c r="S37" i="3"/>
  <c r="R37" i="3"/>
  <c r="Q37" i="3"/>
  <c r="P37" i="3"/>
  <c r="J77" i="2" s="1"/>
  <c r="O37" i="3"/>
  <c r="N37" i="3"/>
  <c r="M37" i="3"/>
  <c r="L37" i="3"/>
  <c r="K37" i="3"/>
  <c r="H77" i="2" s="1"/>
  <c r="J37" i="3"/>
  <c r="J63" i="4" s="1"/>
  <c r="J54" i="15" s="1"/>
  <c r="I37" i="3"/>
  <c r="F77" i="2" s="1"/>
  <c r="H37" i="3"/>
  <c r="G37" i="3"/>
  <c r="F37" i="3"/>
  <c r="E37" i="3"/>
  <c r="D63" i="4" s="1"/>
  <c r="D54" i="15" s="1"/>
  <c r="D37" i="3"/>
  <c r="AI36" i="3"/>
  <c r="AH36" i="3"/>
  <c r="AG36" i="3"/>
  <c r="AF36" i="3"/>
  <c r="I62" i="4" s="1"/>
  <c r="AE36" i="3"/>
  <c r="AD36" i="3"/>
  <c r="AC36" i="3"/>
  <c r="AB36" i="3"/>
  <c r="AA36" i="3"/>
  <c r="O76" i="2" s="1"/>
  <c r="Z36" i="3"/>
  <c r="N76" i="2" s="1"/>
  <c r="Y36" i="3"/>
  <c r="L76" i="2" s="1"/>
  <c r="X36" i="3"/>
  <c r="N62" i="4" s="1"/>
  <c r="W36" i="3"/>
  <c r="V36" i="3"/>
  <c r="U36" i="3"/>
  <c r="T36" i="3"/>
  <c r="S36" i="3"/>
  <c r="R36" i="3"/>
  <c r="Q36" i="3"/>
  <c r="P36" i="3"/>
  <c r="O36" i="3"/>
  <c r="N36" i="3"/>
  <c r="M36" i="3"/>
  <c r="L36" i="3"/>
  <c r="I76" i="2" s="1"/>
  <c r="K36" i="3"/>
  <c r="K62" i="4" s="1"/>
  <c r="J36" i="3"/>
  <c r="J62" i="4" s="1"/>
  <c r="I36" i="3"/>
  <c r="F62" i="4" s="1"/>
  <c r="H36" i="3"/>
  <c r="G36" i="3"/>
  <c r="F36" i="3"/>
  <c r="E36" i="3"/>
  <c r="D76" i="2" s="1"/>
  <c r="D36" i="3"/>
  <c r="AI35" i="3"/>
  <c r="AH35" i="3"/>
  <c r="AG35" i="3"/>
  <c r="AF35" i="3"/>
  <c r="R75" i="2" s="1"/>
  <c r="AE35" i="3"/>
  <c r="AD35" i="3"/>
  <c r="AC35" i="3"/>
  <c r="AB35" i="3"/>
  <c r="AA35" i="3"/>
  <c r="G61" i="4" s="1"/>
  <c r="Z35" i="3"/>
  <c r="Y35" i="3"/>
  <c r="L75" i="2" s="1"/>
  <c r="X35" i="3"/>
  <c r="N61" i="4" s="1"/>
  <c r="W35" i="3"/>
  <c r="V35" i="3"/>
  <c r="U35" i="3"/>
  <c r="T35" i="3"/>
  <c r="S35" i="3"/>
  <c r="R35" i="3"/>
  <c r="Q35" i="3"/>
  <c r="P35" i="3"/>
  <c r="M61" i="4" s="1"/>
  <c r="O35" i="3"/>
  <c r="N35" i="3"/>
  <c r="M35" i="3"/>
  <c r="L35" i="3"/>
  <c r="L61" i="4" s="1"/>
  <c r="K35" i="3"/>
  <c r="K61" i="4" s="1"/>
  <c r="J35" i="3"/>
  <c r="G75" i="2" s="1"/>
  <c r="I35" i="3"/>
  <c r="F61" i="4" s="1"/>
  <c r="H35" i="3"/>
  <c r="G35" i="3"/>
  <c r="F35" i="3"/>
  <c r="E35" i="3"/>
  <c r="D75" i="2" s="1"/>
  <c r="D35" i="3"/>
  <c r="AI34" i="3"/>
  <c r="AH34" i="3"/>
  <c r="AG34" i="3"/>
  <c r="AF34" i="3"/>
  <c r="AE34" i="3"/>
  <c r="AD34" i="3"/>
  <c r="AC34" i="3"/>
  <c r="AB34" i="3"/>
  <c r="AA34" i="3"/>
  <c r="G60" i="4" s="1"/>
  <c r="G52" i="15" s="1"/>
  <c r="Z34" i="3"/>
  <c r="N74" i="2" s="1"/>
  <c r="Y34" i="3"/>
  <c r="O60" i="4" s="1"/>
  <c r="O52" i="15" s="1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I74" i="2" s="1"/>
  <c r="K34" i="3"/>
  <c r="K60" i="4" s="1"/>
  <c r="K52" i="15" s="1"/>
  <c r="J34" i="3"/>
  <c r="J60" i="4" s="1"/>
  <c r="J52" i="15" s="1"/>
  <c r="I34" i="3"/>
  <c r="F74" i="2" s="1"/>
  <c r="H34" i="3"/>
  <c r="G34" i="3"/>
  <c r="F34" i="3"/>
  <c r="E34" i="3"/>
  <c r="D74" i="2" s="1"/>
  <c r="D34" i="3"/>
  <c r="AI33" i="3"/>
  <c r="AH33" i="3"/>
  <c r="AG33" i="3"/>
  <c r="AF33" i="3"/>
  <c r="AE33" i="3"/>
  <c r="AD33" i="3"/>
  <c r="AC33" i="3"/>
  <c r="AB33" i="3"/>
  <c r="AA33" i="3"/>
  <c r="G59" i="4" s="1"/>
  <c r="Z33" i="3"/>
  <c r="N73" i="2" s="1"/>
  <c r="Y33" i="3"/>
  <c r="O59" i="4" s="1"/>
  <c r="X33" i="3"/>
  <c r="K73" i="2" s="1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K59" i="4" s="1"/>
  <c r="J33" i="3"/>
  <c r="J59" i="4" s="1"/>
  <c r="I33" i="3"/>
  <c r="F59" i="4" s="1"/>
  <c r="H33" i="3"/>
  <c r="G33" i="3"/>
  <c r="F33" i="3"/>
  <c r="E33" i="3"/>
  <c r="D59" i="4" s="1"/>
  <c r="D33" i="3"/>
  <c r="AI32" i="3"/>
  <c r="AH32" i="3"/>
  <c r="AG32" i="3"/>
  <c r="AF32" i="3"/>
  <c r="I58" i="4" s="1"/>
  <c r="AE32" i="3"/>
  <c r="AD32" i="3"/>
  <c r="AC32" i="3"/>
  <c r="AB32" i="3"/>
  <c r="AA32" i="3"/>
  <c r="O72" i="2" s="1"/>
  <c r="Z32" i="3"/>
  <c r="P58" i="4" s="1"/>
  <c r="Y32" i="3"/>
  <c r="O58" i="4" s="1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K58" i="4" s="1"/>
  <c r="J32" i="3"/>
  <c r="I32" i="3"/>
  <c r="F58" i="4" s="1"/>
  <c r="H32" i="3"/>
  <c r="G32" i="3"/>
  <c r="F32" i="3"/>
  <c r="E32" i="3"/>
  <c r="D72" i="2" s="1"/>
  <c r="D32" i="3"/>
  <c r="AI31" i="3"/>
  <c r="AH31" i="3"/>
  <c r="AG31" i="3"/>
  <c r="AF31" i="3"/>
  <c r="I57" i="4" s="1"/>
  <c r="AE31" i="3"/>
  <c r="AD31" i="3"/>
  <c r="AC31" i="3"/>
  <c r="AB31" i="3"/>
  <c r="AA31" i="3"/>
  <c r="G57" i="4" s="1"/>
  <c r="G51" i="15" s="1"/>
  <c r="Z31" i="3"/>
  <c r="P57" i="4" s="1"/>
  <c r="Y31" i="3"/>
  <c r="O57" i="4" s="1"/>
  <c r="O51" i="15" s="1"/>
  <c r="X31" i="3"/>
  <c r="W31" i="3"/>
  <c r="V31" i="3"/>
  <c r="U31" i="3"/>
  <c r="T31" i="3"/>
  <c r="S31" i="3"/>
  <c r="R31" i="3"/>
  <c r="Q31" i="3"/>
  <c r="P31" i="3"/>
  <c r="M57" i="4" s="1"/>
  <c r="O31" i="3"/>
  <c r="N31" i="3"/>
  <c r="M31" i="3"/>
  <c r="L31" i="3"/>
  <c r="L57" i="4" s="1"/>
  <c r="K31" i="3"/>
  <c r="K57" i="4" s="1"/>
  <c r="K51" i="15" s="1"/>
  <c r="J31" i="3"/>
  <c r="J57" i="4" s="1"/>
  <c r="J51" i="15" s="1"/>
  <c r="I31" i="3"/>
  <c r="F71" i="2" s="1"/>
  <c r="H31" i="3"/>
  <c r="G31" i="3"/>
  <c r="F31" i="3"/>
  <c r="E31" i="3"/>
  <c r="D71" i="2" s="1"/>
  <c r="D31" i="3"/>
  <c r="AI30" i="3"/>
  <c r="AH30" i="3"/>
  <c r="AG30" i="3"/>
  <c r="AF30" i="3"/>
  <c r="AE30" i="3"/>
  <c r="AD30" i="3"/>
  <c r="AC30" i="3"/>
  <c r="AB30" i="3"/>
  <c r="AA30" i="3"/>
  <c r="Z30" i="3"/>
  <c r="P56" i="4" s="1"/>
  <c r="Y30" i="3"/>
  <c r="O56" i="4" s="1"/>
  <c r="X30" i="3"/>
  <c r="W30" i="3"/>
  <c r="V30" i="3"/>
  <c r="U30" i="3"/>
  <c r="T30" i="3"/>
  <c r="S30" i="3"/>
  <c r="R30" i="3"/>
  <c r="Q30" i="3"/>
  <c r="P30" i="3"/>
  <c r="M56" i="4" s="1"/>
  <c r="O30" i="3"/>
  <c r="N30" i="3"/>
  <c r="M30" i="3"/>
  <c r="L30" i="3"/>
  <c r="I70" i="2" s="1"/>
  <c r="K30" i="3"/>
  <c r="H70" i="2" s="1"/>
  <c r="J30" i="3"/>
  <c r="J56" i="4" s="1"/>
  <c r="I30" i="3"/>
  <c r="F70" i="2" s="1"/>
  <c r="H30" i="3"/>
  <c r="G30" i="3"/>
  <c r="F30" i="3"/>
  <c r="E30" i="3"/>
  <c r="D56" i="4" s="1"/>
  <c r="D30" i="3"/>
  <c r="AI29" i="3"/>
  <c r="AH29" i="3"/>
  <c r="AG29" i="3"/>
  <c r="AF29" i="3"/>
  <c r="AE29" i="3"/>
  <c r="AD29" i="3"/>
  <c r="AC29" i="3"/>
  <c r="AB29" i="3"/>
  <c r="AA29" i="3"/>
  <c r="G55" i="4" s="1"/>
  <c r="G50" i="15" s="1"/>
  <c r="Z29" i="3"/>
  <c r="P55" i="4" s="1"/>
  <c r="P50" i="15" s="1"/>
  <c r="Y29" i="3"/>
  <c r="O55" i="4" s="1"/>
  <c r="O50" i="15" s="1"/>
  <c r="X29" i="3"/>
  <c r="K69" i="2" s="1"/>
  <c r="W29" i="3"/>
  <c r="V29" i="3"/>
  <c r="U29" i="3"/>
  <c r="T29" i="3"/>
  <c r="S29" i="3"/>
  <c r="R29" i="3"/>
  <c r="Q29" i="3"/>
  <c r="P29" i="3"/>
  <c r="J69" i="2" s="1"/>
  <c r="O29" i="3"/>
  <c r="N29" i="3"/>
  <c r="M29" i="3"/>
  <c r="L29" i="3"/>
  <c r="K29" i="3"/>
  <c r="K55" i="4" s="1"/>
  <c r="K50" i="15" s="1"/>
  <c r="J29" i="3"/>
  <c r="G69" i="2" s="1"/>
  <c r="I29" i="3"/>
  <c r="F69" i="2" s="1"/>
  <c r="H29" i="3"/>
  <c r="G29" i="3"/>
  <c r="F29" i="3"/>
  <c r="E29" i="3"/>
  <c r="D69" i="2" s="1"/>
  <c r="D29" i="3"/>
  <c r="AI28" i="3"/>
  <c r="AH28" i="3"/>
  <c r="AG28" i="3"/>
  <c r="AF28" i="3"/>
  <c r="I54" i="4" s="1"/>
  <c r="AE28" i="3"/>
  <c r="AD28" i="3"/>
  <c r="AC28" i="3"/>
  <c r="AB28" i="3"/>
  <c r="AA28" i="3"/>
  <c r="O68" i="2" s="1"/>
  <c r="Z28" i="3"/>
  <c r="N68" i="2" s="1"/>
  <c r="Y28" i="3"/>
  <c r="O54" i="4" s="1"/>
  <c r="O49" i="15" s="1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K54" i="4" s="1"/>
  <c r="J28" i="3"/>
  <c r="G68" i="2" s="1"/>
  <c r="I28" i="3"/>
  <c r="F54" i="4" s="1"/>
  <c r="H28" i="3"/>
  <c r="G28" i="3"/>
  <c r="F28" i="3"/>
  <c r="E28" i="3"/>
  <c r="D68" i="2" s="1"/>
  <c r="D28" i="3"/>
  <c r="AI27" i="3"/>
  <c r="AH27" i="3"/>
  <c r="AG27" i="3"/>
  <c r="AF27" i="3"/>
  <c r="I53" i="4" s="1"/>
  <c r="I48" i="15" s="1"/>
  <c r="AE27" i="3"/>
  <c r="AD27" i="3"/>
  <c r="AC27" i="3"/>
  <c r="AB27" i="3"/>
  <c r="AA27" i="3"/>
  <c r="O67" i="2" s="1"/>
  <c r="Z27" i="3"/>
  <c r="N67" i="2" s="1"/>
  <c r="Y27" i="3"/>
  <c r="O53" i="4" s="1"/>
  <c r="X27" i="3"/>
  <c r="W27" i="3"/>
  <c r="V27" i="3"/>
  <c r="U27" i="3"/>
  <c r="T27" i="3"/>
  <c r="S27" i="3"/>
  <c r="R27" i="3"/>
  <c r="Q27" i="3"/>
  <c r="P27" i="3"/>
  <c r="M53" i="4" s="1"/>
  <c r="O27" i="3"/>
  <c r="N27" i="3"/>
  <c r="M27" i="3"/>
  <c r="L27" i="3"/>
  <c r="L53" i="4" s="1"/>
  <c r="K27" i="3"/>
  <c r="K53" i="4" s="1"/>
  <c r="J27" i="3"/>
  <c r="J53" i="4" s="1"/>
  <c r="J48" i="15" s="1"/>
  <c r="I27" i="3"/>
  <c r="F53" i="4" s="1"/>
  <c r="F48" i="15" s="1"/>
  <c r="H27" i="3"/>
  <c r="G27" i="3"/>
  <c r="F27" i="3"/>
  <c r="E27" i="3"/>
  <c r="D53" i="4" s="1"/>
  <c r="D27" i="3"/>
  <c r="AI26" i="3"/>
  <c r="AH26" i="3"/>
  <c r="AG26" i="3"/>
  <c r="AF26" i="3"/>
  <c r="AE26" i="3"/>
  <c r="AD26" i="3"/>
  <c r="AC26" i="3"/>
  <c r="AB26" i="3"/>
  <c r="AA26" i="3"/>
  <c r="G52" i="4" s="1"/>
  <c r="Z26" i="3"/>
  <c r="N66" i="2" s="1"/>
  <c r="Y26" i="3"/>
  <c r="O52" i="4" s="1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L52" i="4" s="1"/>
  <c r="K26" i="3"/>
  <c r="K52" i="4" s="1"/>
  <c r="J26" i="3"/>
  <c r="G66" i="2" s="1"/>
  <c r="I26" i="3"/>
  <c r="F66" i="2" s="1"/>
  <c r="H26" i="3"/>
  <c r="G26" i="3"/>
  <c r="F26" i="3"/>
  <c r="E26" i="3"/>
  <c r="D52" i="4" s="1"/>
  <c r="D26" i="3"/>
  <c r="AI25" i="3"/>
  <c r="AH25" i="3"/>
  <c r="AG25" i="3"/>
  <c r="AF25" i="3"/>
  <c r="AE25" i="3"/>
  <c r="AD25" i="3"/>
  <c r="AC25" i="3"/>
  <c r="AB25" i="3"/>
  <c r="AA25" i="3"/>
  <c r="O65" i="2" s="1"/>
  <c r="Z25" i="3"/>
  <c r="P51" i="4" s="1"/>
  <c r="Y25" i="3"/>
  <c r="L65" i="2" s="1"/>
  <c r="X25" i="3"/>
  <c r="N51" i="4" s="1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K51" i="4" s="1"/>
  <c r="J25" i="3"/>
  <c r="J51" i="4" s="1"/>
  <c r="I25" i="3"/>
  <c r="F65" i="2" s="1"/>
  <c r="H25" i="3"/>
  <c r="G25" i="3"/>
  <c r="F25" i="3"/>
  <c r="E25" i="3"/>
  <c r="D51" i="4" s="1"/>
  <c r="D25" i="3"/>
  <c r="AI24" i="3"/>
  <c r="AH24" i="3"/>
  <c r="AG24" i="3"/>
  <c r="AF24" i="3"/>
  <c r="I50" i="4" s="1"/>
  <c r="AE24" i="3"/>
  <c r="AD24" i="3"/>
  <c r="AC24" i="3"/>
  <c r="AB24" i="3"/>
  <c r="AA24" i="3"/>
  <c r="G50" i="4" s="1"/>
  <c r="Z24" i="3"/>
  <c r="P50" i="4" s="1"/>
  <c r="Y24" i="3"/>
  <c r="O50" i="4" s="1"/>
  <c r="X24" i="3"/>
  <c r="N50" i="4" s="1"/>
  <c r="W24" i="3"/>
  <c r="V24" i="3"/>
  <c r="U24" i="3"/>
  <c r="T24" i="3"/>
  <c r="S24" i="3"/>
  <c r="R24" i="3"/>
  <c r="Q24" i="3"/>
  <c r="P24" i="3"/>
  <c r="M50" i="4" s="1"/>
  <c r="O24" i="3"/>
  <c r="N24" i="3"/>
  <c r="M24" i="3"/>
  <c r="L24" i="3"/>
  <c r="L50" i="4" s="1"/>
  <c r="K24" i="3"/>
  <c r="J24" i="3"/>
  <c r="G64" i="2" s="1"/>
  <c r="I24" i="3"/>
  <c r="F64" i="2" s="1"/>
  <c r="H24" i="3"/>
  <c r="G24" i="3"/>
  <c r="F24" i="3"/>
  <c r="E24" i="3"/>
  <c r="D50" i="4" s="1"/>
  <c r="D24" i="3"/>
  <c r="AI23" i="3"/>
  <c r="AH23" i="3"/>
  <c r="AG23" i="3"/>
  <c r="AF23" i="3"/>
  <c r="I49" i="4" s="1"/>
  <c r="I47" i="15" s="1"/>
  <c r="AE23" i="3"/>
  <c r="AD23" i="3"/>
  <c r="AC23" i="3"/>
  <c r="AB23" i="3"/>
  <c r="AA23" i="3"/>
  <c r="G49" i="4" s="1"/>
  <c r="G47" i="15" s="1"/>
  <c r="Z23" i="3"/>
  <c r="N63" i="2" s="1"/>
  <c r="Y23" i="3"/>
  <c r="L63" i="2" s="1"/>
  <c r="X23" i="3"/>
  <c r="K63" i="2" s="1"/>
  <c r="W23" i="3"/>
  <c r="V23" i="3"/>
  <c r="U23" i="3"/>
  <c r="T23" i="3"/>
  <c r="S23" i="3"/>
  <c r="R23" i="3"/>
  <c r="Q23" i="3"/>
  <c r="P23" i="3"/>
  <c r="M49" i="4" s="1"/>
  <c r="M47" i="15" s="1"/>
  <c r="O23" i="3"/>
  <c r="N23" i="3"/>
  <c r="M23" i="3"/>
  <c r="L23" i="3"/>
  <c r="L49" i="4" s="1"/>
  <c r="K23" i="3"/>
  <c r="K49" i="4" s="1"/>
  <c r="J23" i="3"/>
  <c r="J49" i="4" s="1"/>
  <c r="I23" i="3"/>
  <c r="F49" i="4" s="1"/>
  <c r="H23" i="3"/>
  <c r="G23" i="3"/>
  <c r="F23" i="3"/>
  <c r="E23" i="3"/>
  <c r="D49" i="4" s="1"/>
  <c r="D47" i="15" s="1"/>
  <c r="D23" i="3"/>
  <c r="AI22" i="3"/>
  <c r="AH22" i="3"/>
  <c r="AG22" i="3"/>
  <c r="AF22" i="3"/>
  <c r="AE22" i="3"/>
  <c r="AD22" i="3"/>
  <c r="AC22" i="3"/>
  <c r="AB22" i="3"/>
  <c r="AA22" i="3"/>
  <c r="G48" i="4" s="1"/>
  <c r="G46" i="15" s="1"/>
  <c r="Z22" i="3"/>
  <c r="P48" i="4" s="1"/>
  <c r="P46" i="15" s="1"/>
  <c r="Y22" i="3"/>
  <c r="L62" i="2" s="1"/>
  <c r="X22" i="3"/>
  <c r="N48" i="4" s="1"/>
  <c r="N46" i="15" s="1"/>
  <c r="W22" i="3"/>
  <c r="V22" i="3"/>
  <c r="U22" i="3"/>
  <c r="T22" i="3"/>
  <c r="S22" i="3"/>
  <c r="R22" i="3"/>
  <c r="Q22" i="3"/>
  <c r="P22" i="3"/>
  <c r="J62" i="2" s="1"/>
  <c r="O22" i="3"/>
  <c r="N22" i="3"/>
  <c r="M22" i="3"/>
  <c r="L22" i="3"/>
  <c r="L48" i="4" s="1"/>
  <c r="L46" i="15" s="1"/>
  <c r="K22" i="3"/>
  <c r="K48" i="4" s="1"/>
  <c r="K46" i="15" s="1"/>
  <c r="J22" i="3"/>
  <c r="J48" i="4" s="1"/>
  <c r="J46" i="15" s="1"/>
  <c r="I22" i="3"/>
  <c r="F48" i="4" s="1"/>
  <c r="F46" i="15" s="1"/>
  <c r="H22" i="3"/>
  <c r="G22" i="3"/>
  <c r="F22" i="3"/>
  <c r="E22" i="3"/>
  <c r="D62" i="2" s="1"/>
  <c r="D22" i="3"/>
  <c r="AI21" i="3"/>
  <c r="AH21" i="3"/>
  <c r="AG21" i="3"/>
  <c r="AF21" i="3"/>
  <c r="I47" i="4" s="1"/>
  <c r="I45" i="15" s="1"/>
  <c r="AE21" i="3"/>
  <c r="AD21" i="3"/>
  <c r="AC21" i="3"/>
  <c r="AB21" i="3"/>
  <c r="AA21" i="3"/>
  <c r="G47" i="4" s="1"/>
  <c r="G45" i="15" s="1"/>
  <c r="Z21" i="3"/>
  <c r="P47" i="4" s="1"/>
  <c r="P45" i="15" s="1"/>
  <c r="Y21" i="3"/>
  <c r="L61" i="2" s="1"/>
  <c r="X21" i="3"/>
  <c r="K61" i="2" s="1"/>
  <c r="W21" i="3"/>
  <c r="V21" i="3"/>
  <c r="U21" i="3"/>
  <c r="T21" i="3"/>
  <c r="S21" i="3"/>
  <c r="R21" i="3"/>
  <c r="Q21" i="3"/>
  <c r="P21" i="3"/>
  <c r="M47" i="4" s="1"/>
  <c r="M45" i="15" s="1"/>
  <c r="O21" i="3"/>
  <c r="N21" i="3"/>
  <c r="M21" i="3"/>
  <c r="L21" i="3"/>
  <c r="K21" i="3"/>
  <c r="K47" i="4" s="1"/>
  <c r="K45" i="15" s="1"/>
  <c r="J21" i="3"/>
  <c r="J47" i="4" s="1"/>
  <c r="J45" i="15" s="1"/>
  <c r="I21" i="3"/>
  <c r="F47" i="4" s="1"/>
  <c r="F45" i="15" s="1"/>
  <c r="H21" i="3"/>
  <c r="G21" i="3"/>
  <c r="F21" i="3"/>
  <c r="E21" i="3"/>
  <c r="D61" i="2" s="1"/>
  <c r="D21" i="3"/>
  <c r="AI20" i="3"/>
  <c r="AH20" i="3"/>
  <c r="AG20" i="3"/>
  <c r="AF20" i="3"/>
  <c r="R60" i="2" s="1"/>
  <c r="AE20" i="3"/>
  <c r="AD20" i="3"/>
  <c r="AC20" i="3"/>
  <c r="AB20" i="3"/>
  <c r="AA20" i="3"/>
  <c r="G46" i="4" s="1"/>
  <c r="G44" i="15" s="1"/>
  <c r="Z20" i="3"/>
  <c r="P46" i="4" s="1"/>
  <c r="P44" i="15" s="1"/>
  <c r="Y20" i="3"/>
  <c r="L60" i="2" s="1"/>
  <c r="X20" i="3"/>
  <c r="K60" i="2" s="1"/>
  <c r="W20" i="3"/>
  <c r="V20" i="3"/>
  <c r="U20" i="3"/>
  <c r="T20" i="3"/>
  <c r="S20" i="3"/>
  <c r="R20" i="3"/>
  <c r="Q20" i="3"/>
  <c r="P20" i="3"/>
  <c r="M46" i="4" s="1"/>
  <c r="M44" i="15" s="1"/>
  <c r="O20" i="3"/>
  <c r="N20" i="3"/>
  <c r="M20" i="3"/>
  <c r="L20" i="3"/>
  <c r="L46" i="4" s="1"/>
  <c r="L44" i="15" s="1"/>
  <c r="K20" i="3"/>
  <c r="K46" i="4" s="1"/>
  <c r="K44" i="15" s="1"/>
  <c r="J20" i="3"/>
  <c r="J46" i="4" s="1"/>
  <c r="J44" i="15" s="1"/>
  <c r="I20" i="3"/>
  <c r="F46" i="4" s="1"/>
  <c r="F44" i="15" s="1"/>
  <c r="H20" i="3"/>
  <c r="G20" i="3"/>
  <c r="F20" i="3"/>
  <c r="E20" i="3"/>
  <c r="D60" i="2" s="1"/>
  <c r="D20" i="3"/>
  <c r="AI19" i="3"/>
  <c r="AH19" i="3"/>
  <c r="AG19" i="3"/>
  <c r="AF19" i="3"/>
  <c r="I45" i="4" s="1"/>
  <c r="I43" i="15" s="1"/>
  <c r="AE19" i="3"/>
  <c r="AD19" i="3"/>
  <c r="AC19" i="3"/>
  <c r="AB19" i="3"/>
  <c r="AA19" i="3"/>
  <c r="G45" i="4" s="1"/>
  <c r="G43" i="15" s="1"/>
  <c r="Z19" i="3"/>
  <c r="P45" i="4" s="1"/>
  <c r="P43" i="15" s="1"/>
  <c r="Y19" i="3"/>
  <c r="O45" i="4" s="1"/>
  <c r="O43" i="15" s="1"/>
  <c r="X19" i="3"/>
  <c r="W19" i="3"/>
  <c r="V19" i="3"/>
  <c r="U19" i="3"/>
  <c r="T19" i="3"/>
  <c r="S19" i="3"/>
  <c r="R19" i="3"/>
  <c r="Q19" i="3"/>
  <c r="P19" i="3"/>
  <c r="M45" i="4" s="1"/>
  <c r="M43" i="15" s="1"/>
  <c r="O19" i="3"/>
  <c r="N19" i="3"/>
  <c r="M19" i="3"/>
  <c r="L19" i="3"/>
  <c r="L45" i="4" s="1"/>
  <c r="L43" i="15" s="1"/>
  <c r="K19" i="3"/>
  <c r="H59" i="2" s="1"/>
  <c r="J19" i="3"/>
  <c r="G59" i="2" s="1"/>
  <c r="I19" i="3"/>
  <c r="F45" i="4" s="1"/>
  <c r="F43" i="15" s="1"/>
  <c r="H19" i="3"/>
  <c r="G19" i="3"/>
  <c r="F19" i="3"/>
  <c r="E19" i="3"/>
  <c r="D45" i="4" s="1"/>
  <c r="D43" i="15" s="1"/>
  <c r="D19" i="3"/>
  <c r="AI18" i="3"/>
  <c r="AH18" i="3"/>
  <c r="AG18" i="3"/>
  <c r="AF18" i="3"/>
  <c r="R58" i="2" s="1"/>
  <c r="AE18" i="3"/>
  <c r="AD18" i="3"/>
  <c r="AC18" i="3"/>
  <c r="AB18" i="3"/>
  <c r="AA18" i="3"/>
  <c r="G44" i="4" s="1"/>
  <c r="G42" i="15" s="1"/>
  <c r="Z18" i="3"/>
  <c r="P44" i="4" s="1"/>
  <c r="P42" i="15" s="1"/>
  <c r="Y18" i="3"/>
  <c r="O44" i="4" s="1"/>
  <c r="O42" i="15" s="1"/>
  <c r="X18" i="3"/>
  <c r="N44" i="4" s="1"/>
  <c r="N42" i="15" s="1"/>
  <c r="W18" i="3"/>
  <c r="V18" i="3"/>
  <c r="U18" i="3"/>
  <c r="T18" i="3"/>
  <c r="S18" i="3"/>
  <c r="R18" i="3"/>
  <c r="Q18" i="3"/>
  <c r="P18" i="3"/>
  <c r="O18" i="3"/>
  <c r="N18" i="3"/>
  <c r="M18" i="3"/>
  <c r="L18" i="3"/>
  <c r="L44" i="4" s="1"/>
  <c r="L42" i="15" s="1"/>
  <c r="K18" i="3"/>
  <c r="K44" i="4" s="1"/>
  <c r="K42" i="15" s="1"/>
  <c r="J18" i="3"/>
  <c r="J44" i="4" s="1"/>
  <c r="J42" i="15" s="1"/>
  <c r="I18" i="3"/>
  <c r="F44" i="4" s="1"/>
  <c r="F42" i="15" s="1"/>
  <c r="H18" i="3"/>
  <c r="G18" i="3"/>
  <c r="F18" i="3"/>
  <c r="E18" i="3"/>
  <c r="D58" i="2" s="1"/>
  <c r="D18" i="3"/>
  <c r="AI17" i="3"/>
  <c r="AH17" i="3"/>
  <c r="AG17" i="3"/>
  <c r="AF17" i="3"/>
  <c r="I43" i="4" s="1"/>
  <c r="AE17" i="3"/>
  <c r="AD17" i="3"/>
  <c r="AC17" i="3"/>
  <c r="AB17" i="3"/>
  <c r="AA17" i="3"/>
  <c r="G43" i="4" s="1"/>
  <c r="Z17" i="3"/>
  <c r="N57" i="2" s="1"/>
  <c r="Y17" i="3"/>
  <c r="O43" i="4" s="1"/>
  <c r="X17" i="3"/>
  <c r="N43" i="4" s="1"/>
  <c r="N41" i="15" s="1"/>
  <c r="W17" i="3"/>
  <c r="V17" i="3"/>
  <c r="U17" i="3"/>
  <c r="T17" i="3"/>
  <c r="S17" i="3"/>
  <c r="R17" i="3"/>
  <c r="Q17" i="3"/>
  <c r="P17" i="3"/>
  <c r="M43" i="4" s="1"/>
  <c r="O17" i="3"/>
  <c r="N17" i="3"/>
  <c r="M17" i="3"/>
  <c r="L17" i="3"/>
  <c r="I57" i="2" s="1"/>
  <c r="K17" i="3"/>
  <c r="K43" i="4" s="1"/>
  <c r="J17" i="3"/>
  <c r="J43" i="4" s="1"/>
  <c r="J41" i="15" s="1"/>
  <c r="I17" i="3"/>
  <c r="F43" i="4" s="1"/>
  <c r="H17" i="3"/>
  <c r="G17" i="3"/>
  <c r="F17" i="3"/>
  <c r="E17" i="3"/>
  <c r="D57" i="2" s="1"/>
  <c r="D17" i="3"/>
  <c r="AI16" i="3"/>
  <c r="AH16" i="3"/>
  <c r="AG16" i="3"/>
  <c r="AF16" i="3"/>
  <c r="I42" i="4" s="1"/>
  <c r="AE16" i="3"/>
  <c r="AD16" i="3"/>
  <c r="AC16" i="3"/>
  <c r="AB16" i="3"/>
  <c r="AA16" i="3"/>
  <c r="G42" i="4" s="1"/>
  <c r="G40" i="15" s="1"/>
  <c r="Z16" i="3"/>
  <c r="P42" i="4" s="1"/>
  <c r="Y16" i="3"/>
  <c r="L56" i="2" s="1"/>
  <c r="X16" i="3"/>
  <c r="N42" i="4" s="1"/>
  <c r="W16" i="3"/>
  <c r="V16" i="3"/>
  <c r="U16" i="3"/>
  <c r="T16" i="3"/>
  <c r="S16" i="3"/>
  <c r="R16" i="3"/>
  <c r="Q16" i="3"/>
  <c r="P16" i="3"/>
  <c r="M42" i="4" s="1"/>
  <c r="O16" i="3"/>
  <c r="N16" i="3"/>
  <c r="M16" i="3"/>
  <c r="L16" i="3"/>
  <c r="I56" i="2" s="1"/>
  <c r="K16" i="3"/>
  <c r="K42" i="4" s="1"/>
  <c r="K40" i="15" s="1"/>
  <c r="J16" i="3"/>
  <c r="J42" i="4" s="1"/>
  <c r="I16" i="3"/>
  <c r="F42" i="4" s="1"/>
  <c r="H16" i="3"/>
  <c r="G16" i="3"/>
  <c r="F16" i="3"/>
  <c r="E16" i="3"/>
  <c r="D42" i="4" s="1"/>
  <c r="D40" i="15" s="1"/>
  <c r="D16" i="3"/>
  <c r="AI15" i="3"/>
  <c r="AH15" i="3"/>
  <c r="AG15" i="3"/>
  <c r="AF15" i="3"/>
  <c r="I41" i="4" s="1"/>
  <c r="I39" i="15" s="1"/>
  <c r="AE15" i="3"/>
  <c r="AD15" i="3"/>
  <c r="AC15" i="3"/>
  <c r="AB15" i="3"/>
  <c r="AA15" i="3"/>
  <c r="Z15" i="3"/>
  <c r="P41" i="4" s="1"/>
  <c r="P39" i="15" s="1"/>
  <c r="Y15" i="3"/>
  <c r="O41" i="4" s="1"/>
  <c r="O39" i="15" s="1"/>
  <c r="X15" i="3"/>
  <c r="K55" i="2" s="1"/>
  <c r="W15" i="3"/>
  <c r="V15" i="3"/>
  <c r="U15" i="3"/>
  <c r="T15" i="3"/>
  <c r="S15" i="3"/>
  <c r="R15" i="3"/>
  <c r="Q15" i="3"/>
  <c r="P15" i="3"/>
  <c r="M41" i="4" s="1"/>
  <c r="M39" i="15" s="1"/>
  <c r="O15" i="3"/>
  <c r="N15" i="3"/>
  <c r="M15" i="3"/>
  <c r="L15" i="3"/>
  <c r="K15" i="3"/>
  <c r="K41" i="4" s="1"/>
  <c r="K39" i="15" s="1"/>
  <c r="J15" i="3"/>
  <c r="G55" i="2" s="1"/>
  <c r="I15" i="3"/>
  <c r="F41" i="4" s="1"/>
  <c r="F39" i="15" s="1"/>
  <c r="H15" i="3"/>
  <c r="G15" i="3"/>
  <c r="F15" i="3"/>
  <c r="E15" i="3"/>
  <c r="D41" i="4" s="1"/>
  <c r="D39" i="15" s="1"/>
  <c r="D15" i="3"/>
  <c r="AI14" i="3"/>
  <c r="AH14" i="3"/>
  <c r="AG14" i="3"/>
  <c r="AF14" i="3"/>
  <c r="AE14" i="3"/>
  <c r="AD14" i="3"/>
  <c r="AC14" i="3"/>
  <c r="AB14" i="3"/>
  <c r="AA14" i="3"/>
  <c r="G40" i="4" s="1"/>
  <c r="G38" i="15" s="1"/>
  <c r="Z14" i="3"/>
  <c r="P40" i="4" s="1"/>
  <c r="P38" i="15" s="1"/>
  <c r="Y14" i="3"/>
  <c r="L54" i="2" s="1"/>
  <c r="X14" i="3"/>
  <c r="N40" i="4" s="1"/>
  <c r="N38" i="15" s="1"/>
  <c r="W14" i="3"/>
  <c r="V14" i="3"/>
  <c r="U14" i="3"/>
  <c r="T14" i="3"/>
  <c r="S14" i="3"/>
  <c r="R14" i="3"/>
  <c r="Q14" i="3"/>
  <c r="P14" i="3"/>
  <c r="J54" i="2" s="1"/>
  <c r="O14" i="3"/>
  <c r="N14" i="3"/>
  <c r="M14" i="3"/>
  <c r="L14" i="3"/>
  <c r="L40" i="4" s="1"/>
  <c r="L38" i="15" s="1"/>
  <c r="K14" i="3"/>
  <c r="K40" i="4" s="1"/>
  <c r="K38" i="15" s="1"/>
  <c r="J14" i="3"/>
  <c r="J40" i="4" s="1"/>
  <c r="J38" i="15" s="1"/>
  <c r="I14" i="3"/>
  <c r="F54" i="2" s="1"/>
  <c r="H14" i="3"/>
  <c r="G14" i="3"/>
  <c r="F14" i="3"/>
  <c r="E14" i="3"/>
  <c r="D40" i="4" s="1"/>
  <c r="D38" i="15" s="1"/>
  <c r="D14" i="3"/>
  <c r="AI13" i="3"/>
  <c r="AH13" i="3"/>
  <c r="AG13" i="3"/>
  <c r="AF13" i="3"/>
  <c r="I39" i="4" s="1"/>
  <c r="AE13" i="3"/>
  <c r="AD13" i="3"/>
  <c r="AC13" i="3"/>
  <c r="AB13" i="3"/>
  <c r="AA13" i="3"/>
  <c r="G39" i="4" s="1"/>
  <c r="Z13" i="3"/>
  <c r="P39" i="4" s="1"/>
  <c r="Y13" i="3"/>
  <c r="L53" i="2" s="1"/>
  <c r="X13" i="3"/>
  <c r="N39" i="4" s="1"/>
  <c r="W13" i="3"/>
  <c r="V13" i="3"/>
  <c r="U13" i="3"/>
  <c r="T13" i="3"/>
  <c r="S13" i="3"/>
  <c r="R13" i="3"/>
  <c r="Q13" i="3"/>
  <c r="P13" i="3"/>
  <c r="M39" i="4" s="1"/>
  <c r="O13" i="3"/>
  <c r="N13" i="3"/>
  <c r="M13" i="3"/>
  <c r="L13" i="3"/>
  <c r="K13" i="3"/>
  <c r="K39" i="4" s="1"/>
  <c r="J13" i="3"/>
  <c r="G53" i="2" s="1"/>
  <c r="I13" i="3"/>
  <c r="F53" i="2" s="1"/>
  <c r="H13" i="3"/>
  <c r="G13" i="3"/>
  <c r="F13" i="3"/>
  <c r="E13" i="3"/>
  <c r="D39" i="4" s="1"/>
  <c r="D13" i="3"/>
  <c r="AI12" i="3"/>
  <c r="AH12" i="3"/>
  <c r="AG12" i="3"/>
  <c r="AF12" i="3"/>
  <c r="R52" i="2" s="1"/>
  <c r="AE12" i="3"/>
  <c r="AD12" i="3"/>
  <c r="AC12" i="3"/>
  <c r="AB12" i="3"/>
  <c r="AA12" i="3"/>
  <c r="G38" i="4" s="1"/>
  <c r="G37" i="15" s="1"/>
  <c r="Z12" i="3"/>
  <c r="Y12" i="3"/>
  <c r="O38" i="4" s="1"/>
  <c r="O37" i="15" s="1"/>
  <c r="X12" i="3"/>
  <c r="N38" i="4" s="1"/>
  <c r="N37" i="15" s="1"/>
  <c r="W12" i="3"/>
  <c r="V12" i="3"/>
  <c r="U12" i="3"/>
  <c r="T12" i="3"/>
  <c r="S12" i="3"/>
  <c r="R12" i="3"/>
  <c r="Q12" i="3"/>
  <c r="P12" i="3"/>
  <c r="J52" i="2" s="1"/>
  <c r="O12" i="3"/>
  <c r="N12" i="3"/>
  <c r="M12" i="3"/>
  <c r="L12" i="3"/>
  <c r="L38" i="4" s="1"/>
  <c r="L37" i="15" s="1"/>
  <c r="K12" i="3"/>
  <c r="K38" i="4" s="1"/>
  <c r="K37" i="15" s="1"/>
  <c r="J12" i="3"/>
  <c r="G52" i="2" s="1"/>
  <c r="I12" i="3"/>
  <c r="F38" i="4" s="1"/>
  <c r="F37" i="15" s="1"/>
  <c r="H12" i="3"/>
  <c r="G12" i="3"/>
  <c r="F12" i="3"/>
  <c r="E12" i="3"/>
  <c r="D38" i="4" s="1"/>
  <c r="D37" i="15" s="1"/>
  <c r="D12" i="3"/>
  <c r="AI11" i="3"/>
  <c r="AH11" i="3"/>
  <c r="AG11" i="3"/>
  <c r="AF11" i="3"/>
  <c r="I37" i="4" s="1"/>
  <c r="I36" i="15" s="1"/>
  <c r="AE11" i="3"/>
  <c r="AD11" i="3"/>
  <c r="AC11" i="3"/>
  <c r="AB11" i="3"/>
  <c r="AA11" i="3"/>
  <c r="G37" i="4" s="1"/>
  <c r="G36" i="15" s="1"/>
  <c r="Z11" i="3"/>
  <c r="P37" i="4" s="1"/>
  <c r="P36" i="15" s="1"/>
  <c r="Y11" i="3"/>
  <c r="L51" i="2" s="1"/>
  <c r="X11" i="3"/>
  <c r="W11" i="3"/>
  <c r="V11" i="3"/>
  <c r="U11" i="3"/>
  <c r="T11" i="3"/>
  <c r="S11" i="3"/>
  <c r="R11" i="3"/>
  <c r="Q11" i="3"/>
  <c r="P11" i="3"/>
  <c r="M37" i="4" s="1"/>
  <c r="M36" i="15" s="1"/>
  <c r="O11" i="3"/>
  <c r="N11" i="3"/>
  <c r="M11" i="3"/>
  <c r="L11" i="3"/>
  <c r="L37" i="4" s="1"/>
  <c r="L36" i="15" s="1"/>
  <c r="K11" i="3"/>
  <c r="H51" i="2" s="1"/>
  <c r="J11" i="3"/>
  <c r="J37" i="4" s="1"/>
  <c r="J36" i="15" s="1"/>
  <c r="I11" i="3"/>
  <c r="F37" i="4" s="1"/>
  <c r="F36" i="15" s="1"/>
  <c r="H11" i="3"/>
  <c r="G11" i="3"/>
  <c r="F11" i="3"/>
  <c r="E11" i="3"/>
  <c r="D37" i="4" s="1"/>
  <c r="D36" i="15" s="1"/>
  <c r="D11" i="3"/>
  <c r="AI10" i="3"/>
  <c r="AH10" i="3"/>
  <c r="AG10" i="3"/>
  <c r="AF10" i="3"/>
  <c r="R50" i="2" s="1"/>
  <c r="AE10" i="3"/>
  <c r="AD10" i="3"/>
  <c r="AC10" i="3"/>
  <c r="AB10" i="3"/>
  <c r="AA10" i="3"/>
  <c r="G36" i="4" s="1"/>
  <c r="G35" i="15" s="1"/>
  <c r="Z10" i="3"/>
  <c r="P36" i="4" s="1"/>
  <c r="P35" i="15" s="1"/>
  <c r="Y10" i="3"/>
  <c r="O36" i="4" s="1"/>
  <c r="O35" i="15" s="1"/>
  <c r="X10" i="3"/>
  <c r="N36" i="4" s="1"/>
  <c r="N35" i="15" s="1"/>
  <c r="W10" i="3"/>
  <c r="V10" i="3"/>
  <c r="U10" i="3"/>
  <c r="T10" i="3"/>
  <c r="S10" i="3"/>
  <c r="R10" i="3"/>
  <c r="Q10" i="3"/>
  <c r="P10" i="3"/>
  <c r="O10" i="3"/>
  <c r="N10" i="3"/>
  <c r="M10" i="3"/>
  <c r="L10" i="3"/>
  <c r="L36" i="4" s="1"/>
  <c r="L35" i="15" s="1"/>
  <c r="K10" i="3"/>
  <c r="K36" i="4" s="1"/>
  <c r="K35" i="15" s="1"/>
  <c r="J10" i="3"/>
  <c r="J36" i="4" s="1"/>
  <c r="J35" i="15" s="1"/>
  <c r="I10" i="3"/>
  <c r="F36" i="4" s="1"/>
  <c r="F35" i="15" s="1"/>
  <c r="H10" i="3"/>
  <c r="G10" i="3"/>
  <c r="F10" i="3"/>
  <c r="E10" i="3"/>
  <c r="D36" i="4" s="1"/>
  <c r="D35" i="15" s="1"/>
  <c r="D10" i="3"/>
  <c r="AI9" i="3"/>
  <c r="AH9" i="3"/>
  <c r="AG9" i="3"/>
  <c r="AF9" i="3"/>
  <c r="I35" i="4" s="1"/>
  <c r="I34" i="15" s="1"/>
  <c r="AE9" i="3"/>
  <c r="AD9" i="3"/>
  <c r="AC9" i="3"/>
  <c r="AB9" i="3"/>
  <c r="AA9" i="3"/>
  <c r="G35" i="4" s="1"/>
  <c r="G34" i="15" s="1"/>
  <c r="Z9" i="3"/>
  <c r="P35" i="4" s="1"/>
  <c r="P34" i="15" s="1"/>
  <c r="Y9" i="3"/>
  <c r="O35" i="4" s="1"/>
  <c r="O34" i="15" s="1"/>
  <c r="X9" i="3"/>
  <c r="N35" i="4" s="1"/>
  <c r="N34" i="15" s="1"/>
  <c r="W9" i="3"/>
  <c r="V9" i="3"/>
  <c r="U9" i="3"/>
  <c r="T9" i="3"/>
  <c r="S9" i="3"/>
  <c r="R9" i="3"/>
  <c r="Q9" i="3"/>
  <c r="P9" i="3"/>
  <c r="M35" i="4" s="1"/>
  <c r="M34" i="15" s="1"/>
  <c r="O9" i="3"/>
  <c r="N9" i="3"/>
  <c r="M9" i="3"/>
  <c r="L9" i="3"/>
  <c r="I49" i="2" s="1"/>
  <c r="K9" i="3"/>
  <c r="K35" i="4" s="1"/>
  <c r="K34" i="15" s="1"/>
  <c r="J9" i="3"/>
  <c r="J35" i="4" s="1"/>
  <c r="J34" i="15" s="1"/>
  <c r="I9" i="3"/>
  <c r="F35" i="4" s="1"/>
  <c r="F34" i="15" s="1"/>
  <c r="H9" i="3"/>
  <c r="G9" i="3"/>
  <c r="F9" i="3"/>
  <c r="E9" i="3"/>
  <c r="D35" i="4" s="1"/>
  <c r="D34" i="15" s="1"/>
  <c r="D9" i="3"/>
  <c r="AI8" i="3"/>
  <c r="AH8" i="3"/>
  <c r="AG8" i="3"/>
  <c r="AF8" i="3"/>
  <c r="I34" i="4" s="1"/>
  <c r="I33" i="15" s="1"/>
  <c r="AE8" i="3"/>
  <c r="AD8" i="3"/>
  <c r="AC8" i="3"/>
  <c r="AB8" i="3"/>
  <c r="AA8" i="3"/>
  <c r="G34" i="4" s="1"/>
  <c r="Z8" i="3"/>
  <c r="P34" i="4" s="1"/>
  <c r="P33" i="15" s="1"/>
  <c r="Y8" i="3"/>
  <c r="L48" i="2" s="1"/>
  <c r="X8" i="3"/>
  <c r="N34" i="4" s="1"/>
  <c r="W8" i="3"/>
  <c r="V8" i="3"/>
  <c r="U8" i="3"/>
  <c r="T8" i="3"/>
  <c r="S8" i="3"/>
  <c r="R8" i="3"/>
  <c r="Q8" i="3"/>
  <c r="P8" i="3"/>
  <c r="M34" i="4" s="1"/>
  <c r="M33" i="15" s="1"/>
  <c r="O8" i="3"/>
  <c r="N8" i="3"/>
  <c r="M8" i="3"/>
  <c r="L8" i="3"/>
  <c r="L34" i="4" s="1"/>
  <c r="K8" i="3"/>
  <c r="K34" i="4" s="1"/>
  <c r="K33" i="15" s="1"/>
  <c r="J8" i="3"/>
  <c r="G48" i="2" s="1"/>
  <c r="I8" i="3"/>
  <c r="F48" i="2" s="1"/>
  <c r="H8" i="3"/>
  <c r="G8" i="3"/>
  <c r="F8" i="3"/>
  <c r="E8" i="3"/>
  <c r="D34" i="4" s="1"/>
  <c r="D33" i="15" s="1"/>
  <c r="D8" i="3"/>
  <c r="AI7" i="3"/>
  <c r="AH7" i="3"/>
  <c r="AG7" i="3"/>
  <c r="AF7" i="3"/>
  <c r="I33" i="4" s="1"/>
  <c r="I32" i="15" s="1"/>
  <c r="AE7" i="3"/>
  <c r="AD7" i="3"/>
  <c r="AC7" i="3"/>
  <c r="AB7" i="3"/>
  <c r="AA7" i="3"/>
  <c r="Z7" i="3"/>
  <c r="N47" i="2" s="1"/>
  <c r="Y7" i="3"/>
  <c r="L47" i="2" s="1"/>
  <c r="X7" i="3"/>
  <c r="K47" i="2" s="1"/>
  <c r="W7" i="3"/>
  <c r="V7" i="3"/>
  <c r="U7" i="3"/>
  <c r="T7" i="3"/>
  <c r="S7" i="3"/>
  <c r="R7" i="3"/>
  <c r="Q7" i="3"/>
  <c r="P7" i="3"/>
  <c r="M33" i="4" s="1"/>
  <c r="M32" i="15" s="1"/>
  <c r="O7" i="3"/>
  <c r="N7" i="3"/>
  <c r="M7" i="3"/>
  <c r="L7" i="3"/>
  <c r="I47" i="2" s="1"/>
  <c r="K7" i="3"/>
  <c r="K33" i="4" s="1"/>
  <c r="K32" i="15" s="1"/>
  <c r="J7" i="3"/>
  <c r="J33" i="4" s="1"/>
  <c r="J32" i="15" s="1"/>
  <c r="I7" i="3"/>
  <c r="F47" i="2" s="1"/>
  <c r="H7" i="3"/>
  <c r="G7" i="3"/>
  <c r="F7" i="3"/>
  <c r="E7" i="3"/>
  <c r="D33" i="4" s="1"/>
  <c r="D32" i="15" s="1"/>
  <c r="D7" i="3"/>
  <c r="P14" i="4"/>
  <c r="O14" i="4"/>
  <c r="O13" i="15" s="1"/>
  <c r="I10" i="17" s="1"/>
  <c r="N14" i="4"/>
  <c r="N13" i="15" s="1"/>
  <c r="H10" i="17" s="1"/>
  <c r="M14" i="4"/>
  <c r="M13" i="15" s="1"/>
  <c r="G10" i="17" s="1"/>
  <c r="L14" i="4"/>
  <c r="L13" i="15" s="1"/>
  <c r="F10" i="17" s="1"/>
  <c r="K14" i="4"/>
  <c r="K13" i="15" s="1"/>
  <c r="E10" i="17" s="1"/>
  <c r="J14" i="4"/>
  <c r="J13" i="15" s="1"/>
  <c r="D10" i="17" s="1"/>
  <c r="I14" i="4"/>
  <c r="G14" i="4"/>
  <c r="F14" i="4"/>
  <c r="F13" i="15" s="1"/>
  <c r="E14" i="4"/>
  <c r="E13" i="15" s="1"/>
  <c r="D14" i="4"/>
  <c r="P13" i="4"/>
  <c r="P12" i="15" s="1"/>
  <c r="J9" i="17" s="1"/>
  <c r="O13" i="4"/>
  <c r="O12" i="15" s="1"/>
  <c r="I9" i="17" s="1"/>
  <c r="N13" i="4"/>
  <c r="N12" i="15" s="1"/>
  <c r="H9" i="17" s="1"/>
  <c r="M13" i="4"/>
  <c r="M12" i="15" s="1"/>
  <c r="G9" i="17" s="1"/>
  <c r="L13" i="4"/>
  <c r="L12" i="15" s="1"/>
  <c r="F9" i="17" s="1"/>
  <c r="K13" i="4"/>
  <c r="K12" i="15" s="1"/>
  <c r="E9" i="17" s="1"/>
  <c r="J13" i="4"/>
  <c r="J12" i="15" s="1"/>
  <c r="D9" i="17" s="1"/>
  <c r="I13" i="4"/>
  <c r="G13" i="4"/>
  <c r="F13" i="4"/>
  <c r="F12" i="15" s="1"/>
  <c r="E13" i="4"/>
  <c r="E12" i="15" s="1"/>
  <c r="D13" i="4"/>
  <c r="P12" i="4"/>
  <c r="P11" i="15" s="1"/>
  <c r="J8" i="17" s="1"/>
  <c r="O12" i="4"/>
  <c r="O11" i="15" s="1"/>
  <c r="I8" i="17" s="1"/>
  <c r="N12" i="4"/>
  <c r="N11" i="15" s="1"/>
  <c r="H8" i="17" s="1"/>
  <c r="M12" i="4"/>
  <c r="M11" i="15" s="1"/>
  <c r="G8" i="17" s="1"/>
  <c r="L12" i="4"/>
  <c r="L11" i="15" s="1"/>
  <c r="F8" i="17" s="1"/>
  <c r="K12" i="4"/>
  <c r="K11" i="15" s="1"/>
  <c r="E8" i="17" s="1"/>
  <c r="J12" i="4"/>
  <c r="J11" i="15" s="1"/>
  <c r="D8" i="17" s="1"/>
  <c r="I12" i="4"/>
  <c r="G12" i="4"/>
  <c r="F12" i="4"/>
  <c r="F11" i="15" s="1"/>
  <c r="E12" i="4"/>
  <c r="E11" i="15" s="1"/>
  <c r="D12" i="4"/>
  <c r="P11" i="4"/>
  <c r="P10" i="15" s="1"/>
  <c r="J7" i="17" s="1"/>
  <c r="O11" i="4"/>
  <c r="O10" i="15" s="1"/>
  <c r="I7" i="17" s="1"/>
  <c r="N11" i="4"/>
  <c r="N10" i="15" s="1"/>
  <c r="H7" i="17" s="1"/>
  <c r="M11" i="4"/>
  <c r="M10" i="15" s="1"/>
  <c r="G7" i="17" s="1"/>
  <c r="L11" i="4"/>
  <c r="L10" i="15" s="1"/>
  <c r="F7" i="17" s="1"/>
  <c r="K11" i="4"/>
  <c r="K10" i="15" s="1"/>
  <c r="E7" i="17" s="1"/>
  <c r="J11" i="4"/>
  <c r="J10" i="15" s="1"/>
  <c r="D7" i="17" s="1"/>
  <c r="I11" i="4"/>
  <c r="G11" i="4"/>
  <c r="F11" i="4"/>
  <c r="F10" i="15" s="1"/>
  <c r="E11" i="4"/>
  <c r="E10" i="15" s="1"/>
  <c r="D11" i="4"/>
  <c r="D6" i="10"/>
  <c r="O10" i="4"/>
  <c r="O9" i="15" s="1"/>
  <c r="I6" i="17" s="1"/>
  <c r="N10" i="4"/>
  <c r="N9" i="15" s="1"/>
  <c r="M10" i="4"/>
  <c r="L10" i="4"/>
  <c r="L9" i="15" s="1"/>
  <c r="K10" i="4"/>
  <c r="K9" i="15" s="1"/>
  <c r="E6" i="17" s="1"/>
  <c r="J10" i="4"/>
  <c r="J9" i="15" s="1"/>
  <c r="I10" i="4"/>
  <c r="G10" i="4"/>
  <c r="G9" i="15" s="1"/>
  <c r="F10" i="4"/>
  <c r="F9" i="15" s="1"/>
  <c r="F14" i="15" s="1"/>
  <c r="E10" i="4"/>
  <c r="E9" i="15" s="1"/>
  <c r="D10" i="4"/>
  <c r="X9" i="4"/>
  <c r="B40" i="2"/>
  <c r="Q31" i="2"/>
  <c r="N31" i="2"/>
  <c r="O31" i="2" s="1"/>
  <c r="M31" i="2"/>
  <c r="K31" i="2"/>
  <c r="J31" i="2"/>
  <c r="I31" i="2"/>
  <c r="H31" i="2"/>
  <c r="G31" i="2"/>
  <c r="F31" i="2"/>
  <c r="E31" i="2"/>
  <c r="D31" i="2"/>
  <c r="C31" i="2"/>
  <c r="Q30" i="2"/>
  <c r="N30" i="2"/>
  <c r="O30" i="2" s="1"/>
  <c r="P30" i="2" s="1"/>
  <c r="M30" i="2"/>
  <c r="K30" i="2"/>
  <c r="J30" i="2"/>
  <c r="I30" i="2"/>
  <c r="H30" i="2"/>
  <c r="G30" i="2"/>
  <c r="F30" i="2"/>
  <c r="E30" i="2"/>
  <c r="D30" i="2"/>
  <c r="C30" i="2"/>
  <c r="Q29" i="2"/>
  <c r="N29" i="2"/>
  <c r="O29" i="2" s="1"/>
  <c r="M29" i="2"/>
  <c r="K29" i="2"/>
  <c r="J29" i="2"/>
  <c r="I29" i="2"/>
  <c r="H29" i="2"/>
  <c r="G29" i="2"/>
  <c r="F29" i="2"/>
  <c r="E29" i="2"/>
  <c r="D29" i="2"/>
  <c r="C29" i="2"/>
  <c r="Q28" i="2"/>
  <c r="N28" i="2"/>
  <c r="M28" i="2"/>
  <c r="K28" i="2"/>
  <c r="J28" i="2"/>
  <c r="I28" i="2"/>
  <c r="H28" i="2"/>
  <c r="G28" i="2"/>
  <c r="F28" i="2"/>
  <c r="E28" i="2"/>
  <c r="D28" i="2"/>
  <c r="C28" i="2"/>
  <c r="Q27" i="2"/>
  <c r="N27" i="2"/>
  <c r="O27" i="2" s="1"/>
  <c r="P27" i="2" s="1"/>
  <c r="M27" i="2"/>
  <c r="K27" i="2"/>
  <c r="J27" i="2"/>
  <c r="I27" i="2"/>
  <c r="H27" i="2"/>
  <c r="G27" i="2"/>
  <c r="F27" i="2"/>
  <c r="E27" i="2"/>
  <c r="D27" i="2"/>
  <c r="C27" i="2"/>
  <c r="B20" i="2"/>
  <c r="S46" i="15" l="1"/>
  <c r="S44" i="15"/>
  <c r="P64" i="15"/>
  <c r="L14" i="15"/>
  <c r="F11" i="17" s="1"/>
  <c r="F6" i="17"/>
  <c r="J14" i="15"/>
  <c r="D11" i="17" s="1"/>
  <c r="D6" i="17"/>
  <c r="N14" i="15"/>
  <c r="H11" i="17" s="1"/>
  <c r="H6" i="17"/>
  <c r="K48" i="15"/>
  <c r="E14" i="15"/>
  <c r="P63" i="15"/>
  <c r="K41" i="15"/>
  <c r="O14" i="15"/>
  <c r="I11" i="17" s="1"/>
  <c r="K14" i="15"/>
  <c r="E11" i="17" s="1"/>
  <c r="K53" i="15"/>
  <c r="F53" i="15"/>
  <c r="N33" i="15"/>
  <c r="K64" i="15"/>
  <c r="L47" i="15"/>
  <c r="N66" i="15"/>
  <c r="G33" i="15"/>
  <c r="S37" i="4"/>
  <c r="S41" i="4"/>
  <c r="S42" i="4"/>
  <c r="S61" i="4"/>
  <c r="S64" i="4"/>
  <c r="S71" i="4"/>
  <c r="S38" i="4"/>
  <c r="S46" i="4"/>
  <c r="S59" i="4"/>
  <c r="S67" i="4"/>
  <c r="S53" i="4"/>
  <c r="S40" i="4"/>
  <c r="S39" i="4"/>
  <c r="S43" i="4"/>
  <c r="S49" i="4"/>
  <c r="S60" i="4"/>
  <c r="S35" i="4"/>
  <c r="S47" i="4"/>
  <c r="S72" i="4"/>
  <c r="S65" i="4"/>
  <c r="S74" i="4"/>
  <c r="S36" i="4"/>
  <c r="S44" i="4"/>
  <c r="S56" i="4"/>
  <c r="S63" i="4"/>
  <c r="S68" i="4"/>
  <c r="S76" i="4"/>
  <c r="N67" i="15"/>
  <c r="I67" i="15"/>
  <c r="D89" i="2"/>
  <c r="D75" i="4"/>
  <c r="D64" i="15" s="1"/>
  <c r="T34" i="15"/>
  <c r="Q34" i="15" s="1"/>
  <c r="U34" i="15"/>
  <c r="R34" i="15" s="1"/>
  <c r="T39" i="15"/>
  <c r="Q39" i="15" s="1"/>
  <c r="D9" i="15"/>
  <c r="T10" i="4"/>
  <c r="C6" i="10"/>
  <c r="I9" i="15"/>
  <c r="M9" i="15"/>
  <c r="U10" i="4"/>
  <c r="R10" i="4" s="1"/>
  <c r="R9" i="15" s="1"/>
  <c r="L6" i="17" s="1"/>
  <c r="B7" i="10"/>
  <c r="D10" i="15"/>
  <c r="C7" i="10"/>
  <c r="I10" i="15"/>
  <c r="B8" i="10"/>
  <c r="D11" i="15"/>
  <c r="C8" i="10"/>
  <c r="I11" i="15"/>
  <c r="B9" i="10"/>
  <c r="D12" i="15"/>
  <c r="C9" i="10"/>
  <c r="I12" i="15"/>
  <c r="B10" i="10"/>
  <c r="D13" i="15"/>
  <c r="C10" i="10"/>
  <c r="I13" i="15"/>
  <c r="H11" i="4"/>
  <c r="H10" i="15" s="1"/>
  <c r="G10" i="15"/>
  <c r="H12" i="4"/>
  <c r="H11" i="15" s="1"/>
  <c r="G11" i="15"/>
  <c r="H13" i="4"/>
  <c r="H12" i="15" s="1"/>
  <c r="G12" i="15"/>
  <c r="H14" i="4"/>
  <c r="H13" i="15" s="1"/>
  <c r="G13" i="15"/>
  <c r="D10" i="10"/>
  <c r="P13" i="15"/>
  <c r="S32" i="15"/>
  <c r="S33" i="4"/>
  <c r="B6" i="10"/>
  <c r="D7" i="10"/>
  <c r="T11" i="4"/>
  <c r="Q11" i="4" s="1"/>
  <c r="D8" i="10"/>
  <c r="T12" i="4"/>
  <c r="Q12" i="4" s="1"/>
  <c r="D9" i="10"/>
  <c r="T13" i="4"/>
  <c r="Q13" i="4" s="1"/>
  <c r="S13" i="4"/>
  <c r="S12" i="15" s="1"/>
  <c r="M9" i="17" s="1"/>
  <c r="S11" i="4"/>
  <c r="S10" i="15" s="1"/>
  <c r="M7" i="17" s="1"/>
  <c r="S15" i="4"/>
  <c r="S12" i="4"/>
  <c r="S11" i="15" s="1"/>
  <c r="M8" i="17" s="1"/>
  <c r="S10" i="4"/>
  <c r="S14" i="4"/>
  <c r="S13" i="15" s="1"/>
  <c r="M10" i="17" s="1"/>
  <c r="F90" i="2"/>
  <c r="L96" i="2"/>
  <c r="D80" i="4"/>
  <c r="D67" i="15" s="1"/>
  <c r="P93" i="2"/>
  <c r="Q93" i="2" s="1"/>
  <c r="K69" i="4"/>
  <c r="O79" i="2"/>
  <c r="K77" i="4"/>
  <c r="K66" i="15" s="1"/>
  <c r="F83" i="2"/>
  <c r="H92" i="2"/>
  <c r="K64" i="4"/>
  <c r="K55" i="15" s="1"/>
  <c r="O75" i="4"/>
  <c r="O81" i="4"/>
  <c r="P89" i="2"/>
  <c r="Q89" i="2" s="1"/>
  <c r="H78" i="4"/>
  <c r="F87" i="2"/>
  <c r="P87" i="2"/>
  <c r="Q87" i="2" s="1"/>
  <c r="H74" i="4"/>
  <c r="O75" i="2"/>
  <c r="P88" i="2"/>
  <c r="Q88" i="2" s="1"/>
  <c r="O95" i="2"/>
  <c r="G71" i="4"/>
  <c r="G61" i="15" s="1"/>
  <c r="F79" i="4"/>
  <c r="F65" i="15" s="1"/>
  <c r="P75" i="2"/>
  <c r="P81" i="2"/>
  <c r="H69" i="4"/>
  <c r="H76" i="4"/>
  <c r="H79" i="4"/>
  <c r="P95" i="2"/>
  <c r="P96" i="2"/>
  <c r="Q96" i="2" s="1"/>
  <c r="H70" i="4"/>
  <c r="H72" i="4"/>
  <c r="H62" i="15" s="1"/>
  <c r="L28" i="2"/>
  <c r="L29" i="2"/>
  <c r="O81" i="2"/>
  <c r="L91" i="2"/>
  <c r="D95" i="2"/>
  <c r="K70" i="4"/>
  <c r="O80" i="4"/>
  <c r="U80" i="4" s="1"/>
  <c r="R80" i="4" s="1"/>
  <c r="Q32" i="2"/>
  <c r="D86" i="2"/>
  <c r="D93" i="2"/>
  <c r="F96" i="2"/>
  <c r="K65" i="4"/>
  <c r="K56" i="15" s="1"/>
  <c r="G73" i="4"/>
  <c r="F77" i="4"/>
  <c r="F66" i="15" s="1"/>
  <c r="K79" i="4"/>
  <c r="G82" i="4"/>
  <c r="D32" i="2"/>
  <c r="H32" i="2"/>
  <c r="M32" i="2"/>
  <c r="F32" i="2"/>
  <c r="J32" i="2"/>
  <c r="P31" i="2"/>
  <c r="H74" i="2"/>
  <c r="K63" i="4"/>
  <c r="K54" i="15" s="1"/>
  <c r="E32" i="2"/>
  <c r="I32" i="2"/>
  <c r="L31" i="2"/>
  <c r="O74" i="2"/>
  <c r="D79" i="2"/>
  <c r="O86" i="2"/>
  <c r="H88" i="2"/>
  <c r="D90" i="2"/>
  <c r="D92" i="2"/>
  <c r="L93" i="2"/>
  <c r="H95" i="2"/>
  <c r="H96" i="2"/>
  <c r="F64" i="4"/>
  <c r="F55" i="15" s="1"/>
  <c r="D71" i="4"/>
  <c r="D61" i="15" s="1"/>
  <c r="K73" i="4"/>
  <c r="K63" i="15" s="1"/>
  <c r="G75" i="4"/>
  <c r="G64" i="15" s="1"/>
  <c r="G77" i="4"/>
  <c r="H81" i="4"/>
  <c r="H82" i="4"/>
  <c r="C32" i="2"/>
  <c r="G32" i="2"/>
  <c r="K32" i="2"/>
  <c r="P29" i="2"/>
  <c r="L30" i="2"/>
  <c r="D67" i="2"/>
  <c r="L80" i="2"/>
  <c r="F89" i="2"/>
  <c r="O90" i="2"/>
  <c r="O92" i="2"/>
  <c r="F94" i="2"/>
  <c r="G62" i="4"/>
  <c r="G74" i="4"/>
  <c r="K80" i="4"/>
  <c r="K67" i="15" s="1"/>
  <c r="N69" i="4"/>
  <c r="K93" i="2"/>
  <c r="I77" i="4"/>
  <c r="I66" i="15" s="1"/>
  <c r="J86" i="2"/>
  <c r="I87" i="2"/>
  <c r="I67" i="4"/>
  <c r="I58" i="15" s="1"/>
  <c r="K88" i="2"/>
  <c r="I94" i="2"/>
  <c r="I81" i="4"/>
  <c r="T81" i="4" s="1"/>
  <c r="Q81" i="4" s="1"/>
  <c r="R72" i="2"/>
  <c r="K80" i="2"/>
  <c r="R84" i="2"/>
  <c r="R90" i="2"/>
  <c r="R92" i="2"/>
  <c r="J94" i="2"/>
  <c r="I95" i="2"/>
  <c r="M95" i="2" s="1"/>
  <c r="I96" i="2"/>
  <c r="L68" i="4"/>
  <c r="L59" i="15" s="1"/>
  <c r="L78" i="4"/>
  <c r="L67" i="15" s="1"/>
  <c r="M79" i="4"/>
  <c r="U79" i="4" s="1"/>
  <c r="R79" i="4" s="1"/>
  <c r="M81" i="4"/>
  <c r="I78" i="2"/>
  <c r="R82" i="2"/>
  <c r="R87" i="2"/>
  <c r="K91" i="2"/>
  <c r="J92" i="2"/>
  <c r="R94" i="2"/>
  <c r="J96" i="2"/>
  <c r="R96" i="2"/>
  <c r="M55" i="4"/>
  <c r="M50" i="15" s="1"/>
  <c r="N81" i="4"/>
  <c r="N64" i="15" s="1"/>
  <c r="I67" i="2"/>
  <c r="I81" i="2"/>
  <c r="K89" i="2"/>
  <c r="J90" i="2"/>
  <c r="K92" i="2"/>
  <c r="I93" i="2"/>
  <c r="K96" i="2"/>
  <c r="L78" i="2"/>
  <c r="L81" i="2"/>
  <c r="F84" i="2"/>
  <c r="L87" i="2"/>
  <c r="F88" i="2"/>
  <c r="D64" i="4"/>
  <c r="D55" i="15" s="1"/>
  <c r="F65" i="4"/>
  <c r="F56" i="15" s="1"/>
  <c r="F67" i="4"/>
  <c r="F58" i="15" s="1"/>
  <c r="D77" i="4"/>
  <c r="F92" i="2"/>
  <c r="L92" i="2"/>
  <c r="F95" i="2"/>
  <c r="D60" i="4"/>
  <c r="D52" i="15" s="1"/>
  <c r="F63" i="4"/>
  <c r="F54" i="15" s="1"/>
  <c r="D66" i="4"/>
  <c r="D57" i="15" s="1"/>
  <c r="D70" i="4"/>
  <c r="D60" i="15" s="1"/>
  <c r="O72" i="4"/>
  <c r="O62" i="15" s="1"/>
  <c r="O74" i="4"/>
  <c r="U74" i="4" s="1"/>
  <c r="R74" i="4" s="1"/>
  <c r="D82" i="4"/>
  <c r="T82" i="4" s="1"/>
  <c r="Q82" i="4" s="1"/>
  <c r="D81" i="2"/>
  <c r="L71" i="2"/>
  <c r="F75" i="2"/>
  <c r="L82" i="2"/>
  <c r="L85" i="2"/>
  <c r="D88" i="2"/>
  <c r="L90" i="2"/>
  <c r="F55" i="4"/>
  <c r="F50" i="15" s="1"/>
  <c r="F66" i="4"/>
  <c r="F57" i="15" s="1"/>
  <c r="P73" i="2"/>
  <c r="P76" i="2"/>
  <c r="Q76" i="2" s="1"/>
  <c r="P83" i="2"/>
  <c r="P86" i="2"/>
  <c r="H75" i="4"/>
  <c r="H77" i="4"/>
  <c r="H80" i="4"/>
  <c r="O73" i="2"/>
  <c r="H76" i="2"/>
  <c r="H80" i="2"/>
  <c r="H82" i="2"/>
  <c r="H85" i="2"/>
  <c r="H86" i="2"/>
  <c r="H89" i="2"/>
  <c r="P94" i="2"/>
  <c r="Q94" i="2" s="1"/>
  <c r="G68" i="4"/>
  <c r="G59" i="15" s="1"/>
  <c r="K76" i="4"/>
  <c r="G80" i="4"/>
  <c r="G67" i="15" s="1"/>
  <c r="H75" i="2"/>
  <c r="O84" i="2"/>
  <c r="G63" i="4"/>
  <c r="G54" i="15" s="1"/>
  <c r="G66" i="4"/>
  <c r="G57" i="15" s="1"/>
  <c r="G79" i="4"/>
  <c r="G65" i="15" s="1"/>
  <c r="O47" i="4"/>
  <c r="O45" i="15" s="1"/>
  <c r="F68" i="2"/>
  <c r="D73" i="2"/>
  <c r="L83" i="2"/>
  <c r="F86" i="2"/>
  <c r="F71" i="4"/>
  <c r="F61" i="15" s="1"/>
  <c r="D73" i="4"/>
  <c r="D63" i="15" s="1"/>
  <c r="F52" i="4"/>
  <c r="F40" i="15" s="1"/>
  <c r="D62" i="4"/>
  <c r="D48" i="15" s="1"/>
  <c r="L64" i="2"/>
  <c r="D70" i="2"/>
  <c r="L79" i="2"/>
  <c r="F82" i="2"/>
  <c r="D83" i="2"/>
  <c r="F50" i="4"/>
  <c r="F47" i="15" s="1"/>
  <c r="D58" i="4"/>
  <c r="D61" i="4"/>
  <c r="D68" i="4"/>
  <c r="D59" i="15" s="1"/>
  <c r="O70" i="4"/>
  <c r="O60" i="15" s="1"/>
  <c r="R83" i="2"/>
  <c r="M71" i="4"/>
  <c r="M61" i="15" s="1"/>
  <c r="J60" i="2"/>
  <c r="I75" i="2"/>
  <c r="R78" i="2"/>
  <c r="K81" i="2"/>
  <c r="I75" i="4"/>
  <c r="I62" i="2"/>
  <c r="R57" i="2"/>
  <c r="R63" i="2"/>
  <c r="I46" i="4"/>
  <c r="I44" i="15" s="1"/>
  <c r="J61" i="2"/>
  <c r="L43" i="4"/>
  <c r="D44" i="4"/>
  <c r="D42" i="15" s="1"/>
  <c r="D50" i="2"/>
  <c r="F55" i="2"/>
  <c r="F40" i="4"/>
  <c r="F38" i="15" s="1"/>
  <c r="F50" i="2"/>
  <c r="D66" i="2"/>
  <c r="L68" i="2"/>
  <c r="F73" i="2"/>
  <c r="O37" i="4"/>
  <c r="O36" i="15" s="1"/>
  <c r="D57" i="4"/>
  <c r="D51" i="15" s="1"/>
  <c r="F57" i="2"/>
  <c r="D63" i="2"/>
  <c r="F67" i="2"/>
  <c r="D46" i="4"/>
  <c r="D53" i="2"/>
  <c r="F72" i="2"/>
  <c r="L74" i="2"/>
  <c r="L77" i="2"/>
  <c r="F51" i="4"/>
  <c r="F41" i="15" s="1"/>
  <c r="F57" i="4"/>
  <c r="F51" i="15" s="1"/>
  <c r="O61" i="4"/>
  <c r="O53" i="15" s="1"/>
  <c r="O62" i="4"/>
  <c r="O48" i="15" s="1"/>
  <c r="F61" i="2"/>
  <c r="L70" i="2"/>
  <c r="O40" i="4"/>
  <c r="O38" i="15" s="1"/>
  <c r="D43" i="4"/>
  <c r="D41" i="15" s="1"/>
  <c r="O48" i="4"/>
  <c r="O46" i="15" s="1"/>
  <c r="D54" i="4"/>
  <c r="D49" i="15" s="1"/>
  <c r="F60" i="4"/>
  <c r="F52" i="15" s="1"/>
  <c r="D48" i="2"/>
  <c r="D54" i="2"/>
  <c r="D59" i="2"/>
  <c r="F62" i="2"/>
  <c r="D64" i="2"/>
  <c r="L66" i="2"/>
  <c r="L69" i="2"/>
  <c r="O49" i="4"/>
  <c r="O47" i="15" s="1"/>
  <c r="D55" i="4"/>
  <c r="D50" i="15" s="1"/>
  <c r="F56" i="4"/>
  <c r="F49" i="15" s="1"/>
  <c r="P66" i="2"/>
  <c r="H64" i="4"/>
  <c r="H55" i="15" s="1"/>
  <c r="P80" i="2"/>
  <c r="Q80" i="2" s="1"/>
  <c r="P85" i="2"/>
  <c r="Q85" i="2" s="1"/>
  <c r="H73" i="4"/>
  <c r="H63" i="15" s="1"/>
  <c r="P90" i="2"/>
  <c r="P91" i="2"/>
  <c r="Q91" i="2" s="1"/>
  <c r="P92" i="2"/>
  <c r="N32" i="2"/>
  <c r="L27" i="2"/>
  <c r="E77" i="4"/>
  <c r="E93" i="2"/>
  <c r="E94" i="2"/>
  <c r="E81" i="4"/>
  <c r="E96" i="2"/>
  <c r="O28" i="2"/>
  <c r="P28" i="2" s="1"/>
  <c r="D47" i="2"/>
  <c r="D52" i="2"/>
  <c r="D56" i="2"/>
  <c r="F59" i="2"/>
  <c r="F63" i="2"/>
  <c r="D65" i="2"/>
  <c r="L67" i="2"/>
  <c r="H71" i="2"/>
  <c r="L72" i="2"/>
  <c r="L73" i="2"/>
  <c r="F76" i="2"/>
  <c r="D77" i="2"/>
  <c r="O78" i="2"/>
  <c r="F39" i="4"/>
  <c r="K67" i="4"/>
  <c r="K58" i="15" s="1"/>
  <c r="I15" i="4"/>
  <c r="C11" i="10" s="1"/>
  <c r="M15" i="4"/>
  <c r="U14" i="4"/>
  <c r="R14" i="4" s="1"/>
  <c r="R13" i="15" s="1"/>
  <c r="L10" i="17" s="1"/>
  <c r="E15" i="4"/>
  <c r="J15" i="4"/>
  <c r="N15" i="4"/>
  <c r="D15" i="4"/>
  <c r="B11" i="10" s="1"/>
  <c r="L15" i="4"/>
  <c r="F15" i="4"/>
  <c r="K15" i="4"/>
  <c r="O15" i="4"/>
  <c r="U12" i="4"/>
  <c r="R12" i="4" s="1"/>
  <c r="R11" i="15" s="1"/>
  <c r="L8" i="17" s="1"/>
  <c r="G15" i="4"/>
  <c r="U13" i="4"/>
  <c r="R13" i="4" s="1"/>
  <c r="R12" i="15" s="1"/>
  <c r="L9" i="17" s="1"/>
  <c r="T14" i="4"/>
  <c r="Q14" i="4" s="1"/>
  <c r="F34" i="4"/>
  <c r="M38" i="4"/>
  <c r="J51" i="2"/>
  <c r="G54" i="4"/>
  <c r="F49" i="2"/>
  <c r="D51" i="2"/>
  <c r="F56" i="2"/>
  <c r="F60" i="2"/>
  <c r="E95" i="2"/>
  <c r="F33" i="4"/>
  <c r="F32" i="15" s="1"/>
  <c r="O39" i="4"/>
  <c r="J82" i="4"/>
  <c r="J66" i="15" s="1"/>
  <c r="L49" i="2"/>
  <c r="F51" i="2"/>
  <c r="L52" i="2"/>
  <c r="D55" i="2"/>
  <c r="F58" i="2"/>
  <c r="O46" i="4"/>
  <c r="O44" i="15" s="1"/>
  <c r="N96" i="2"/>
  <c r="J41" i="4"/>
  <c r="J39" i="15" s="1"/>
  <c r="J50" i="4"/>
  <c r="J47" i="15" s="1"/>
  <c r="P70" i="2"/>
  <c r="P72" i="2"/>
  <c r="Q72" i="2" s="1"/>
  <c r="N51" i="2"/>
  <c r="G61" i="2"/>
  <c r="P70" i="4"/>
  <c r="P60" i="15" s="1"/>
  <c r="N61" i="2"/>
  <c r="G93" i="2"/>
  <c r="G62" i="2"/>
  <c r="H63" i="2"/>
  <c r="G79" i="2"/>
  <c r="N94" i="2"/>
  <c r="N95" i="2"/>
  <c r="P60" i="4"/>
  <c r="P52" i="15" s="1"/>
  <c r="J78" i="4"/>
  <c r="P78" i="4"/>
  <c r="E52" i="2"/>
  <c r="E54" i="2"/>
  <c r="E66" i="2"/>
  <c r="E75" i="2"/>
  <c r="E78" i="2"/>
  <c r="E67" i="4"/>
  <c r="E58" i="15" s="1"/>
  <c r="E87" i="2"/>
  <c r="E75" i="4"/>
  <c r="O61" i="2"/>
  <c r="G58" i="4"/>
  <c r="G53" i="15" s="1"/>
  <c r="H61" i="2"/>
  <c r="P49" i="4"/>
  <c r="O71" i="2"/>
  <c r="O33" i="4"/>
  <c r="O32" i="15" s="1"/>
  <c r="G47" i="2"/>
  <c r="N49" i="2"/>
  <c r="F52" i="2"/>
  <c r="L55" i="2"/>
  <c r="L57" i="2"/>
  <c r="O34" i="4"/>
  <c r="G50" i="2"/>
  <c r="G56" i="2"/>
  <c r="L58" i="2"/>
  <c r="L59" i="2"/>
  <c r="G67" i="2"/>
  <c r="O42" i="4"/>
  <c r="O40" i="15" s="1"/>
  <c r="D47" i="4"/>
  <c r="D48" i="4"/>
  <c r="D46" i="15" s="1"/>
  <c r="O51" i="4"/>
  <c r="O41" i="15" s="1"/>
  <c r="D49" i="2"/>
  <c r="O49" i="2"/>
  <c r="L50" i="2"/>
  <c r="N54" i="2"/>
  <c r="N55" i="2"/>
  <c r="N58" i="2"/>
  <c r="N69" i="2"/>
  <c r="G89" i="2"/>
  <c r="N89" i="2"/>
  <c r="K37" i="4"/>
  <c r="P66" i="4"/>
  <c r="J74" i="4"/>
  <c r="J63" i="15" s="1"/>
  <c r="J76" i="4"/>
  <c r="J65" i="15" s="1"/>
  <c r="P77" i="4"/>
  <c r="J80" i="4"/>
  <c r="J81" i="4"/>
  <c r="J64" i="15" s="1"/>
  <c r="G51" i="2"/>
  <c r="J53" i="2"/>
  <c r="R55" i="2"/>
  <c r="G57" i="2"/>
  <c r="G65" i="2"/>
  <c r="N70" i="2"/>
  <c r="G71" i="2"/>
  <c r="N71" i="2"/>
  <c r="G74" i="2"/>
  <c r="N77" i="2"/>
  <c r="E81" i="2"/>
  <c r="G87" i="2"/>
  <c r="N87" i="2"/>
  <c r="N90" i="2"/>
  <c r="N93" i="2"/>
  <c r="P33" i="4"/>
  <c r="P32" i="15" s="1"/>
  <c r="J34" i="4"/>
  <c r="J39" i="4"/>
  <c r="P52" i="4"/>
  <c r="P40" i="15" s="1"/>
  <c r="P54" i="4"/>
  <c r="P49" i="15" s="1"/>
  <c r="J55" i="4"/>
  <c r="J50" i="15" s="1"/>
  <c r="P59" i="4"/>
  <c r="P51" i="15" s="1"/>
  <c r="P62" i="4"/>
  <c r="P67" i="4"/>
  <c r="P58" i="15" s="1"/>
  <c r="P68" i="4"/>
  <c r="P59" i="15" s="1"/>
  <c r="J70" i="4"/>
  <c r="J60" i="15" s="1"/>
  <c r="J71" i="4"/>
  <c r="J61" i="15" s="1"/>
  <c r="P71" i="4"/>
  <c r="P61" i="15" s="1"/>
  <c r="P72" i="4"/>
  <c r="P47" i="2"/>
  <c r="H34" i="4"/>
  <c r="H37" i="4"/>
  <c r="H36" i="15" s="1"/>
  <c r="P52" i="2"/>
  <c r="H39" i="4"/>
  <c r="H40" i="4"/>
  <c r="H38" i="15" s="1"/>
  <c r="P55" i="2"/>
  <c r="H44" i="4"/>
  <c r="H42" i="15" s="1"/>
  <c r="E60" i="2"/>
  <c r="P61" i="2"/>
  <c r="E62" i="2"/>
  <c r="P62" i="2"/>
  <c r="P63" i="2"/>
  <c r="P65" i="2"/>
  <c r="Q65" i="2" s="1"/>
  <c r="H52" i="4"/>
  <c r="E67" i="2"/>
  <c r="P67" i="2"/>
  <c r="Q67" i="2" s="1"/>
  <c r="P68" i="2"/>
  <c r="Q68" i="2" s="1"/>
  <c r="P69" i="2"/>
  <c r="P71" i="2"/>
  <c r="H62" i="4"/>
  <c r="H63" i="4"/>
  <c r="H54" i="15" s="1"/>
  <c r="H66" i="4"/>
  <c r="H57" i="15" s="1"/>
  <c r="H71" i="4"/>
  <c r="H61" i="15" s="1"/>
  <c r="G49" i="2"/>
  <c r="N50" i="2"/>
  <c r="N52" i="2"/>
  <c r="G54" i="2"/>
  <c r="N56" i="2"/>
  <c r="G63" i="2"/>
  <c r="N64" i="2"/>
  <c r="N72" i="2"/>
  <c r="G77" i="2"/>
  <c r="G83" i="2"/>
  <c r="N83" i="2"/>
  <c r="P43" i="4"/>
  <c r="P53" i="4"/>
  <c r="J68" i="4"/>
  <c r="J59" i="15" s="1"/>
  <c r="E71" i="4"/>
  <c r="E61" i="15" s="1"/>
  <c r="E72" i="4"/>
  <c r="E62" i="15" s="1"/>
  <c r="E73" i="4"/>
  <c r="E89" i="2"/>
  <c r="E91" i="2"/>
  <c r="J45" i="4"/>
  <c r="J43" i="15" s="1"/>
  <c r="J66" i="4"/>
  <c r="J57" i="15" s="1"/>
  <c r="J67" i="4"/>
  <c r="J58" i="15" s="1"/>
  <c r="R47" i="2"/>
  <c r="N48" i="2"/>
  <c r="P53" i="2"/>
  <c r="J59" i="2"/>
  <c r="G60" i="2"/>
  <c r="N62" i="2"/>
  <c r="N65" i="2"/>
  <c r="I66" i="2"/>
  <c r="G70" i="2"/>
  <c r="J71" i="2"/>
  <c r="G73" i="2"/>
  <c r="G76" i="2"/>
  <c r="K77" i="2"/>
  <c r="N79" i="2"/>
  <c r="G86" i="2"/>
  <c r="N88" i="2"/>
  <c r="G91" i="2"/>
  <c r="N33" i="4"/>
  <c r="N32" i="15" s="1"/>
  <c r="J38" i="4"/>
  <c r="J37" i="15" s="1"/>
  <c r="H41" i="4"/>
  <c r="H39" i="15" s="1"/>
  <c r="K45" i="4"/>
  <c r="J52" i="4"/>
  <c r="J40" i="15" s="1"/>
  <c r="J54" i="4"/>
  <c r="J49" i="15" s="1"/>
  <c r="L56" i="4"/>
  <c r="M63" i="4"/>
  <c r="P64" i="4"/>
  <c r="P55" i="15" s="1"/>
  <c r="H35" i="4"/>
  <c r="H34" i="15" s="1"/>
  <c r="H36" i="4"/>
  <c r="H35" i="15" s="1"/>
  <c r="O55" i="2"/>
  <c r="G41" i="4"/>
  <c r="G39" i="15" s="1"/>
  <c r="H42" i="4"/>
  <c r="H43" i="4"/>
  <c r="H45" i="4"/>
  <c r="H43" i="15" s="1"/>
  <c r="P60" i="2"/>
  <c r="H46" i="4"/>
  <c r="H44" i="15" s="1"/>
  <c r="H53" i="2"/>
  <c r="O53" i="2"/>
  <c r="H55" i="2"/>
  <c r="H58" i="2"/>
  <c r="P58" i="2"/>
  <c r="P59" i="2"/>
  <c r="O60" i="2"/>
  <c r="H66" i="2"/>
  <c r="O66" i="2"/>
  <c r="H68" i="2"/>
  <c r="H33" i="4"/>
  <c r="H32" i="15" s="1"/>
  <c r="H47" i="4"/>
  <c r="H45" i="15" s="1"/>
  <c r="G51" i="4"/>
  <c r="G41" i="15" s="1"/>
  <c r="K56" i="4"/>
  <c r="K49" i="15" s="1"/>
  <c r="J58" i="4"/>
  <c r="G72" i="2"/>
  <c r="P61" i="4"/>
  <c r="P53" i="15" s="1"/>
  <c r="N75" i="2"/>
  <c r="E77" i="2"/>
  <c r="E82" i="2"/>
  <c r="E83" i="2"/>
  <c r="O70" i="2"/>
  <c r="G56" i="4"/>
  <c r="H58" i="4"/>
  <c r="P74" i="2"/>
  <c r="H61" i="4"/>
  <c r="P78" i="2"/>
  <c r="H65" i="4"/>
  <c r="H56" i="15" s="1"/>
  <c r="P79" i="2"/>
  <c r="H67" i="4"/>
  <c r="H58" i="15" s="1"/>
  <c r="H68" i="4"/>
  <c r="H59" i="15" s="1"/>
  <c r="P82" i="2"/>
  <c r="Q82" i="2" s="1"/>
  <c r="O47" i="2"/>
  <c r="G33" i="4"/>
  <c r="G32" i="15" s="1"/>
  <c r="H64" i="2"/>
  <c r="K50" i="4"/>
  <c r="K47" i="15" s="1"/>
  <c r="O48" i="2"/>
  <c r="P49" i="2"/>
  <c r="O50" i="2"/>
  <c r="O54" i="2"/>
  <c r="O57" i="2"/>
  <c r="G53" i="4"/>
  <c r="E44" i="4"/>
  <c r="E42" i="15" s="1"/>
  <c r="E63" i="4"/>
  <c r="E54" i="15" s="1"/>
  <c r="E64" i="4"/>
  <c r="E55" i="15" s="1"/>
  <c r="M64" i="4"/>
  <c r="M55" i="15" s="1"/>
  <c r="J78" i="2"/>
  <c r="E79" i="2"/>
  <c r="N65" i="4"/>
  <c r="K79" i="2"/>
  <c r="J81" i="2"/>
  <c r="M67" i="4"/>
  <c r="M58" i="15" s="1"/>
  <c r="E68" i="4"/>
  <c r="E59" i="15" s="1"/>
  <c r="L76" i="4"/>
  <c r="L65" i="15" s="1"/>
  <c r="I90" i="2"/>
  <c r="L77" i="4"/>
  <c r="L66" i="15" s="1"/>
  <c r="I91" i="2"/>
  <c r="H48" i="4"/>
  <c r="H46" i="15" s="1"/>
  <c r="H49" i="2"/>
  <c r="H54" i="2"/>
  <c r="O69" i="2"/>
  <c r="H72" i="2"/>
  <c r="H73" i="2"/>
  <c r="E47" i="2"/>
  <c r="E34" i="4"/>
  <c r="E36" i="4"/>
  <c r="E35" i="15" s="1"/>
  <c r="E51" i="2"/>
  <c r="E40" i="4"/>
  <c r="E38" i="15" s="1"/>
  <c r="E55" i="2"/>
  <c r="I55" i="2"/>
  <c r="L41" i="4"/>
  <c r="L39" i="15" s="1"/>
  <c r="E42" i="4"/>
  <c r="E59" i="2"/>
  <c r="E48" i="4"/>
  <c r="E46" i="15" s="1"/>
  <c r="E63" i="2"/>
  <c r="E50" i="4"/>
  <c r="E51" i="4"/>
  <c r="E55" i="4"/>
  <c r="E50" i="15" s="1"/>
  <c r="E70" i="2"/>
  <c r="E57" i="4"/>
  <c r="E72" i="2"/>
  <c r="E73" i="2"/>
  <c r="J73" i="2"/>
  <c r="M59" i="4"/>
  <c r="M51" i="15" s="1"/>
  <c r="E74" i="2"/>
  <c r="M60" i="4"/>
  <c r="M52" i="15" s="1"/>
  <c r="J74" i="2"/>
  <c r="E61" i="4"/>
  <c r="M62" i="4"/>
  <c r="M48" i="15" s="1"/>
  <c r="J76" i="2"/>
  <c r="L63" i="4"/>
  <c r="L54" i="15" s="1"/>
  <c r="I77" i="2"/>
  <c r="E69" i="4"/>
  <c r="L69" i="4"/>
  <c r="I83" i="2"/>
  <c r="I84" i="2"/>
  <c r="L70" i="4"/>
  <c r="J84" i="2"/>
  <c r="M73" i="4"/>
  <c r="J87" i="2"/>
  <c r="I74" i="4"/>
  <c r="T74" i="4" s="1"/>
  <c r="Q74" i="4" s="1"/>
  <c r="R88" i="2"/>
  <c r="E76" i="4"/>
  <c r="E90" i="2"/>
  <c r="H47" i="2"/>
  <c r="R49" i="2"/>
  <c r="H50" i="2"/>
  <c r="P50" i="2"/>
  <c r="P51" i="2"/>
  <c r="O52" i="2"/>
  <c r="N53" i="2"/>
  <c r="I54" i="2"/>
  <c r="P54" i="2"/>
  <c r="O56" i="2"/>
  <c r="H57" i="2"/>
  <c r="P57" i="2"/>
  <c r="G58" i="2"/>
  <c r="O58" i="2"/>
  <c r="N59" i="2"/>
  <c r="N60" i="2"/>
  <c r="H62" i="2"/>
  <c r="O62" i="2"/>
  <c r="O64" i="2"/>
  <c r="H65" i="2"/>
  <c r="H67" i="2"/>
  <c r="H69" i="2"/>
  <c r="K76" i="2"/>
  <c r="R76" i="2"/>
  <c r="P77" i="2"/>
  <c r="Q77" i="2" s="1"/>
  <c r="G78" i="2"/>
  <c r="J79" i="2"/>
  <c r="R79" i="2"/>
  <c r="J80" i="2"/>
  <c r="J83" i="2"/>
  <c r="O83" i="2"/>
  <c r="E85" i="2"/>
  <c r="I85" i="2"/>
  <c r="H38" i="4"/>
  <c r="H37" i="15" s="1"/>
  <c r="H60" i="4"/>
  <c r="H52" i="15" s="1"/>
  <c r="J61" i="4"/>
  <c r="L72" i="4"/>
  <c r="L62" i="15" s="1"/>
  <c r="E79" i="4"/>
  <c r="E80" i="4"/>
  <c r="E82" i="4"/>
  <c r="P84" i="2"/>
  <c r="K67" i="2"/>
  <c r="N53" i="4"/>
  <c r="N48" i="15" s="1"/>
  <c r="N54" i="4"/>
  <c r="K68" i="2"/>
  <c r="R69" i="2"/>
  <c r="I55" i="4"/>
  <c r="I50" i="15" s="1"/>
  <c r="N56" i="4"/>
  <c r="U56" i="4" s="1"/>
  <c r="R56" i="4" s="1"/>
  <c r="K70" i="2"/>
  <c r="J47" i="2"/>
  <c r="E48" i="2"/>
  <c r="J48" i="2"/>
  <c r="J49" i="2"/>
  <c r="E50" i="2"/>
  <c r="I50" i="2"/>
  <c r="R51" i="2"/>
  <c r="R53" i="2"/>
  <c r="J55" i="2"/>
  <c r="E56" i="2"/>
  <c r="J56" i="2"/>
  <c r="J57" i="2"/>
  <c r="E58" i="2"/>
  <c r="I58" i="2"/>
  <c r="R59" i="2"/>
  <c r="R61" i="2"/>
  <c r="J63" i="2"/>
  <c r="E64" i="2"/>
  <c r="J64" i="2"/>
  <c r="K65" i="2"/>
  <c r="I38" i="4"/>
  <c r="L42" i="4"/>
  <c r="L40" i="15" s="1"/>
  <c r="T42" i="4"/>
  <c r="Q42" i="4" s="1"/>
  <c r="U50" i="4"/>
  <c r="R50" i="4" s="1"/>
  <c r="J50" i="2"/>
  <c r="M36" i="4"/>
  <c r="M35" i="15" s="1"/>
  <c r="J58" i="2"/>
  <c r="M44" i="4"/>
  <c r="L51" i="4"/>
  <c r="I65" i="2"/>
  <c r="I52" i="4"/>
  <c r="I40" i="15" s="1"/>
  <c r="R66" i="2"/>
  <c r="K48" i="2"/>
  <c r="K49" i="2"/>
  <c r="K50" i="2"/>
  <c r="I51" i="2"/>
  <c r="I52" i="2"/>
  <c r="K56" i="2"/>
  <c r="K57" i="2"/>
  <c r="K58" i="2"/>
  <c r="I59" i="2"/>
  <c r="I60" i="2"/>
  <c r="K64" i="2"/>
  <c r="R67" i="2"/>
  <c r="R68" i="2"/>
  <c r="E71" i="2"/>
  <c r="I71" i="2"/>
  <c r="R71" i="2"/>
  <c r="L33" i="4"/>
  <c r="L32" i="15" s="1"/>
  <c r="L35" i="4"/>
  <c r="L34" i="15" s="1"/>
  <c r="I36" i="4"/>
  <c r="M40" i="4"/>
  <c r="M38" i="15" s="1"/>
  <c r="N46" i="4"/>
  <c r="N44" i="15" s="1"/>
  <c r="N47" i="4"/>
  <c r="N45" i="15" s="1"/>
  <c r="E49" i="4"/>
  <c r="N49" i="4"/>
  <c r="N47" i="15" s="1"/>
  <c r="E33" i="4"/>
  <c r="E32" i="15" s="1"/>
  <c r="E38" i="4"/>
  <c r="E37" i="15" s="1"/>
  <c r="E46" i="4"/>
  <c r="E44" i="15" s="1"/>
  <c r="E65" i="2"/>
  <c r="E69" i="2"/>
  <c r="I53" i="2"/>
  <c r="L39" i="4"/>
  <c r="L33" i="15" s="1"/>
  <c r="I40" i="4"/>
  <c r="I38" i="15" s="1"/>
  <c r="R54" i="2"/>
  <c r="K59" i="2"/>
  <c r="N45" i="4"/>
  <c r="I61" i="2"/>
  <c r="L47" i="4"/>
  <c r="L45" i="15" s="1"/>
  <c r="I48" i="4"/>
  <c r="I46" i="15" s="1"/>
  <c r="R62" i="2"/>
  <c r="M51" i="4"/>
  <c r="M41" i="15" s="1"/>
  <c r="J65" i="2"/>
  <c r="I51" i="4"/>
  <c r="I41" i="15" s="1"/>
  <c r="R65" i="2"/>
  <c r="M52" i="4"/>
  <c r="M40" i="15" s="1"/>
  <c r="J66" i="2"/>
  <c r="I68" i="2"/>
  <c r="L54" i="4"/>
  <c r="L55" i="4"/>
  <c r="L50" i="15" s="1"/>
  <c r="I69" i="2"/>
  <c r="I56" i="4"/>
  <c r="I49" i="15" s="1"/>
  <c r="R70" i="2"/>
  <c r="I72" i="2"/>
  <c r="L58" i="4"/>
  <c r="L53" i="15" s="1"/>
  <c r="N58" i="4"/>
  <c r="N53" i="15" s="1"/>
  <c r="K72" i="2"/>
  <c r="L59" i="4"/>
  <c r="L51" i="15" s="1"/>
  <c r="I73" i="2"/>
  <c r="R73" i="2"/>
  <c r="I59" i="4"/>
  <c r="I51" i="15" s="1"/>
  <c r="N60" i="4"/>
  <c r="N52" i="15" s="1"/>
  <c r="K74" i="2"/>
  <c r="I60" i="4"/>
  <c r="I52" i="15" s="1"/>
  <c r="R74" i="2"/>
  <c r="K51" i="2"/>
  <c r="N37" i="4"/>
  <c r="N36" i="15" s="1"/>
  <c r="N52" i="4"/>
  <c r="N40" i="15" s="1"/>
  <c r="K66" i="2"/>
  <c r="M54" i="4"/>
  <c r="M49" i="15" s="1"/>
  <c r="J68" i="2"/>
  <c r="K71" i="2"/>
  <c r="N57" i="4"/>
  <c r="M58" i="4"/>
  <c r="M53" i="15" s="1"/>
  <c r="J72" i="2"/>
  <c r="I48" i="2"/>
  <c r="R48" i="2"/>
  <c r="K52" i="2"/>
  <c r="K53" i="2"/>
  <c r="K54" i="2"/>
  <c r="R56" i="2"/>
  <c r="K62" i="2"/>
  <c r="I63" i="2"/>
  <c r="I64" i="2"/>
  <c r="R64" i="2"/>
  <c r="J67" i="2"/>
  <c r="J70" i="2"/>
  <c r="U35" i="4"/>
  <c r="R35" i="4" s="1"/>
  <c r="T35" i="4"/>
  <c r="Q35" i="4" s="1"/>
  <c r="N41" i="4"/>
  <c r="I44" i="4"/>
  <c r="I42" i="15" s="1"/>
  <c r="M48" i="4"/>
  <c r="M46" i="15" s="1"/>
  <c r="N55" i="4"/>
  <c r="N50" i="15" s="1"/>
  <c r="E59" i="4"/>
  <c r="N59" i="4"/>
  <c r="L60" i="4"/>
  <c r="L52" i="15" s="1"/>
  <c r="K75" i="2"/>
  <c r="I61" i="4"/>
  <c r="I53" i="15" s="1"/>
  <c r="E65" i="4"/>
  <c r="E56" i="15" s="1"/>
  <c r="U82" i="4"/>
  <c r="R82" i="4" s="1"/>
  <c r="E35" i="4"/>
  <c r="E34" i="15" s="1"/>
  <c r="E37" i="4"/>
  <c r="E36" i="15" s="1"/>
  <c r="E39" i="4"/>
  <c r="E41" i="4"/>
  <c r="E39" i="15" s="1"/>
  <c r="E43" i="4"/>
  <c r="E45" i="4"/>
  <c r="E43" i="15" s="1"/>
  <c r="E47" i="4"/>
  <c r="E45" i="15" s="1"/>
  <c r="H49" i="4"/>
  <c r="H50" i="4"/>
  <c r="H51" i="4"/>
  <c r="E52" i="4"/>
  <c r="E53" i="4"/>
  <c r="H53" i="4"/>
  <c r="H48" i="15" s="1"/>
  <c r="E54" i="4"/>
  <c r="E68" i="2"/>
  <c r="H54" i="4"/>
  <c r="H55" i="4"/>
  <c r="H50" i="15" s="1"/>
  <c r="E56" i="4"/>
  <c r="H56" i="4"/>
  <c r="E62" i="4"/>
  <c r="E76" i="2"/>
  <c r="L66" i="4"/>
  <c r="L57" i="15" s="1"/>
  <c r="I80" i="2"/>
  <c r="I71" i="4"/>
  <c r="I61" i="15" s="1"/>
  <c r="R85" i="2"/>
  <c r="I63" i="4"/>
  <c r="I54" i="15" s="1"/>
  <c r="R77" i="2"/>
  <c r="N64" i="4"/>
  <c r="N55" i="15" s="1"/>
  <c r="K78" i="2"/>
  <c r="E66" i="4"/>
  <c r="E57" i="15" s="1"/>
  <c r="E80" i="2"/>
  <c r="N68" i="4"/>
  <c r="N59" i="15" s="1"/>
  <c r="K82" i="2"/>
  <c r="E70" i="4"/>
  <c r="E84" i="2"/>
  <c r="N72" i="4"/>
  <c r="N62" i="15" s="1"/>
  <c r="K86" i="2"/>
  <c r="E74" i="4"/>
  <c r="E88" i="2"/>
  <c r="L74" i="4"/>
  <c r="L63" i="15" s="1"/>
  <c r="I88" i="2"/>
  <c r="N76" i="4"/>
  <c r="K90" i="2"/>
  <c r="E78" i="4"/>
  <c r="E67" i="15" s="1"/>
  <c r="E92" i="2"/>
  <c r="I79" i="4"/>
  <c r="I65" i="15" s="1"/>
  <c r="R93" i="2"/>
  <c r="H48" i="2"/>
  <c r="P48" i="2"/>
  <c r="E49" i="2"/>
  <c r="O51" i="2"/>
  <c r="H52" i="2"/>
  <c r="E53" i="2"/>
  <c r="H56" i="2"/>
  <c r="P56" i="2"/>
  <c r="E57" i="2"/>
  <c r="O59" i="2"/>
  <c r="H60" i="2"/>
  <c r="E61" i="2"/>
  <c r="O63" i="2"/>
  <c r="P64" i="2"/>
  <c r="J75" i="2"/>
  <c r="I79" i="2"/>
  <c r="R80" i="2"/>
  <c r="J82" i="2"/>
  <c r="K84" i="2"/>
  <c r="K85" i="2"/>
  <c r="E86" i="2"/>
  <c r="R86" i="2"/>
  <c r="K87" i="2"/>
  <c r="J88" i="2"/>
  <c r="I89" i="2"/>
  <c r="J91" i="2"/>
  <c r="T41" i="4"/>
  <c r="Q41" i="4" s="1"/>
  <c r="L62" i="4"/>
  <c r="L48" i="15" s="1"/>
  <c r="M75" i="4"/>
  <c r="H57" i="4"/>
  <c r="E58" i="4"/>
  <c r="H59" i="4"/>
  <c r="E60" i="4"/>
  <c r="E52" i="15" s="1"/>
  <c r="K94" i="2"/>
  <c r="U11" i="4"/>
  <c r="R11" i="4" s="1"/>
  <c r="R10" i="15" s="1"/>
  <c r="L7" i="17" s="1"/>
  <c r="P15" i="4"/>
  <c r="D11" i="10" s="1"/>
  <c r="H10" i="4"/>
  <c r="M14" i="15" l="1"/>
  <c r="G11" i="17" s="1"/>
  <c r="G6" i="17"/>
  <c r="P14" i="15"/>
  <c r="J11" i="17" s="1"/>
  <c r="J10" i="17"/>
  <c r="E47" i="15"/>
  <c r="G48" i="15"/>
  <c r="E48" i="15"/>
  <c r="P48" i="15"/>
  <c r="J53" i="15"/>
  <c r="H53" i="15"/>
  <c r="D53" i="15"/>
  <c r="T53" i="15" s="1"/>
  <c r="Q53" i="15" s="1"/>
  <c r="E53" i="15"/>
  <c r="M64" i="15"/>
  <c r="E10" i="10"/>
  <c r="D14" i="15"/>
  <c r="H66" i="15"/>
  <c r="O33" i="15"/>
  <c r="U33" i="15" s="1"/>
  <c r="R33" i="15" s="1"/>
  <c r="E64" i="15"/>
  <c r="H47" i="15"/>
  <c r="J33" i="15"/>
  <c r="E8" i="10"/>
  <c r="E9" i="10"/>
  <c r="H33" i="15"/>
  <c r="E33" i="15"/>
  <c r="H49" i="15"/>
  <c r="U46" i="15"/>
  <c r="R46" i="15" s="1"/>
  <c r="E65" i="15"/>
  <c r="F33" i="15"/>
  <c r="T33" i="15" s="1"/>
  <c r="Q33" i="15" s="1"/>
  <c r="G14" i="15"/>
  <c r="E6" i="10"/>
  <c r="E7" i="10"/>
  <c r="U45" i="15"/>
  <c r="R45" i="15" s="1"/>
  <c r="U36" i="15"/>
  <c r="R36" i="15" s="1"/>
  <c r="U38" i="15"/>
  <c r="R38" i="15" s="1"/>
  <c r="U44" i="15"/>
  <c r="R44" i="15" s="1"/>
  <c r="I64" i="15"/>
  <c r="T64" i="15" s="1"/>
  <c r="Q64" i="15" s="1"/>
  <c r="H64" i="15"/>
  <c r="T46" i="15"/>
  <c r="Q46" i="15" s="1"/>
  <c r="T50" i="15"/>
  <c r="Q50" i="15" s="1"/>
  <c r="H40" i="15"/>
  <c r="H51" i="15"/>
  <c r="E41" i="15"/>
  <c r="L49" i="15"/>
  <c r="T42" i="15"/>
  <c r="Q42" i="15" s="1"/>
  <c r="U50" i="15"/>
  <c r="R50" i="15" s="1"/>
  <c r="T38" i="15"/>
  <c r="Q38" i="15" s="1"/>
  <c r="T56" i="15"/>
  <c r="Q56" i="15" s="1"/>
  <c r="H60" i="15"/>
  <c r="T54" i="15"/>
  <c r="Q54" i="15" s="1"/>
  <c r="G66" i="15"/>
  <c r="T40" i="15"/>
  <c r="Q40" i="15" s="1"/>
  <c r="U40" i="15"/>
  <c r="R40" i="15" s="1"/>
  <c r="T51" i="15"/>
  <c r="Q51" i="15" s="1"/>
  <c r="U57" i="4"/>
  <c r="R57" i="4" s="1"/>
  <c r="N51" i="15"/>
  <c r="U51" i="15" s="1"/>
  <c r="R51" i="15" s="1"/>
  <c r="U45" i="4"/>
  <c r="R45" i="4" s="1"/>
  <c r="N43" i="15"/>
  <c r="U43" i="15" s="1"/>
  <c r="R43" i="15" s="1"/>
  <c r="T36" i="4"/>
  <c r="Q36" i="4" s="1"/>
  <c r="I35" i="15"/>
  <c r="N49" i="15"/>
  <c r="U49" i="15" s="1"/>
  <c r="R49" i="15" s="1"/>
  <c r="E51" i="15"/>
  <c r="E40" i="15"/>
  <c r="E63" i="15"/>
  <c r="T53" i="4"/>
  <c r="Q53" i="4" s="1"/>
  <c r="U77" i="4"/>
  <c r="R77" i="4" s="1"/>
  <c r="P66" i="15"/>
  <c r="T37" i="4"/>
  <c r="Q37" i="4" s="1"/>
  <c r="K36" i="15"/>
  <c r="T47" i="4"/>
  <c r="Q47" i="4" s="1"/>
  <c r="D45" i="15"/>
  <c r="T45" i="15" s="1"/>
  <c r="Q45" i="15" s="1"/>
  <c r="J67" i="15"/>
  <c r="U39" i="4"/>
  <c r="R39" i="4" s="1"/>
  <c r="T39" i="4"/>
  <c r="Q39" i="4" s="1"/>
  <c r="H65" i="15"/>
  <c r="H67" i="15"/>
  <c r="U35" i="15"/>
  <c r="R35" i="15" s="1"/>
  <c r="M65" i="15"/>
  <c r="U73" i="4"/>
  <c r="R73" i="4" s="1"/>
  <c r="M63" i="15"/>
  <c r="T55" i="15"/>
  <c r="Q55" i="15" s="1"/>
  <c r="U55" i="15"/>
  <c r="R55" i="15" s="1"/>
  <c r="U43" i="4"/>
  <c r="R43" i="4" s="1"/>
  <c r="P41" i="15"/>
  <c r="T72" i="4"/>
  <c r="Q72" i="4" s="1"/>
  <c r="P62" i="15"/>
  <c r="T59" i="15"/>
  <c r="Q59" i="15" s="1"/>
  <c r="U59" i="15"/>
  <c r="R59" i="15" s="1"/>
  <c r="T52" i="15"/>
  <c r="Q52" i="15" s="1"/>
  <c r="U52" i="15"/>
  <c r="R52" i="15" s="1"/>
  <c r="U38" i="4"/>
  <c r="R38" i="4" s="1"/>
  <c r="M37" i="15"/>
  <c r="U37" i="15" s="1"/>
  <c r="R37" i="15" s="1"/>
  <c r="L41" i="15"/>
  <c r="T58" i="4"/>
  <c r="Q58" i="4" s="1"/>
  <c r="U69" i="4"/>
  <c r="R69" i="4" s="1"/>
  <c r="N60" i="15"/>
  <c r="U60" i="15" s="1"/>
  <c r="R60" i="15" s="1"/>
  <c r="T69" i="4"/>
  <c r="Q69" i="4" s="1"/>
  <c r="K60" i="15"/>
  <c r="T60" i="15" s="1"/>
  <c r="Q60" i="15" s="1"/>
  <c r="O67" i="15"/>
  <c r="I63" i="15"/>
  <c r="T63" i="15" s="1"/>
  <c r="Q63" i="15" s="1"/>
  <c r="T38" i="4"/>
  <c r="Q38" i="4" s="1"/>
  <c r="I37" i="15"/>
  <c r="T37" i="15" s="1"/>
  <c r="Q37" i="15" s="1"/>
  <c r="L60" i="15"/>
  <c r="U63" i="4"/>
  <c r="R63" i="4" s="1"/>
  <c r="M54" i="15"/>
  <c r="U54" i="15" s="1"/>
  <c r="R54" i="15" s="1"/>
  <c r="T45" i="4"/>
  <c r="Q45" i="4" s="1"/>
  <c r="K43" i="15"/>
  <c r="T43" i="15" s="1"/>
  <c r="Q43" i="15" s="1"/>
  <c r="T61" i="15"/>
  <c r="Q61" i="15" s="1"/>
  <c r="U61" i="15"/>
  <c r="R61" i="15" s="1"/>
  <c r="T58" i="15"/>
  <c r="Q58" i="15" s="1"/>
  <c r="U58" i="15"/>
  <c r="R58" i="15" s="1"/>
  <c r="T49" i="15"/>
  <c r="Q49" i="15" s="1"/>
  <c r="U32" i="15"/>
  <c r="R32" i="15" s="1"/>
  <c r="T32" i="15"/>
  <c r="Q32" i="15" s="1"/>
  <c r="G63" i="15"/>
  <c r="O63" i="15"/>
  <c r="U76" i="4"/>
  <c r="R76" i="4" s="1"/>
  <c r="N65" i="15"/>
  <c r="E49" i="15"/>
  <c r="U41" i="4"/>
  <c r="R41" i="4" s="1"/>
  <c r="N39" i="15"/>
  <c r="U39" i="15" s="1"/>
  <c r="R39" i="15" s="1"/>
  <c r="U44" i="4"/>
  <c r="R44" i="4" s="1"/>
  <c r="M42" i="15"/>
  <c r="U42" i="15" s="1"/>
  <c r="R42" i="15" s="1"/>
  <c r="E60" i="15"/>
  <c r="U65" i="4"/>
  <c r="R65" i="4" s="1"/>
  <c r="N56" i="15"/>
  <c r="U56" i="15" s="1"/>
  <c r="R56" i="15" s="1"/>
  <c r="U53" i="15"/>
  <c r="R53" i="15" s="1"/>
  <c r="H41" i="15"/>
  <c r="U66" i="4"/>
  <c r="R66" i="4" s="1"/>
  <c r="P57" i="15"/>
  <c r="U34" i="4"/>
  <c r="R34" i="4" s="1"/>
  <c r="T49" i="4"/>
  <c r="Q49" i="4" s="1"/>
  <c r="P47" i="15"/>
  <c r="T78" i="4"/>
  <c r="Q78" i="4" s="1"/>
  <c r="P67" i="15"/>
  <c r="G49" i="15"/>
  <c r="E66" i="15"/>
  <c r="T46" i="4"/>
  <c r="Q46" i="4" s="1"/>
  <c r="D44" i="15"/>
  <c r="T44" i="15" s="1"/>
  <c r="Q44" i="15" s="1"/>
  <c r="T76" i="4"/>
  <c r="Q76" i="4" s="1"/>
  <c r="K65" i="15"/>
  <c r="T65" i="15" s="1"/>
  <c r="Q65" i="15" s="1"/>
  <c r="D66" i="15"/>
  <c r="O64" i="15"/>
  <c r="F8" i="10"/>
  <c r="Q11" i="15"/>
  <c r="K8" i="17" s="1"/>
  <c r="G7" i="10"/>
  <c r="F10" i="10"/>
  <c r="Q13" i="15"/>
  <c r="K10" i="17" s="1"/>
  <c r="G8" i="10"/>
  <c r="H15" i="4"/>
  <c r="H9" i="15"/>
  <c r="H14" i="15" s="1"/>
  <c r="G9" i="10"/>
  <c r="G10" i="10"/>
  <c r="F9" i="10"/>
  <c r="Q12" i="15"/>
  <c r="K9" i="17" s="1"/>
  <c r="F7" i="10"/>
  <c r="Q10" i="15"/>
  <c r="K7" i="17" s="1"/>
  <c r="I14" i="15"/>
  <c r="H6" i="10"/>
  <c r="S9" i="15"/>
  <c r="M6" i="17" s="1"/>
  <c r="H9" i="10"/>
  <c r="H8" i="10"/>
  <c r="S83" i="4"/>
  <c r="S14" i="15"/>
  <c r="H10" i="10"/>
  <c r="H7" i="10"/>
  <c r="Q10" i="4"/>
  <c r="G6" i="10"/>
  <c r="H11" i="10"/>
  <c r="E11" i="10"/>
  <c r="Q90" i="2"/>
  <c r="P32" i="2"/>
  <c r="T80" i="4"/>
  <c r="Q80" i="4" s="1"/>
  <c r="L32" i="2"/>
  <c r="T79" i="4"/>
  <c r="Q79" i="4" s="1"/>
  <c r="Q95" i="2"/>
  <c r="Q79" i="2"/>
  <c r="U55" i="4"/>
  <c r="R55" i="4" s="1"/>
  <c r="T54" i="4"/>
  <c r="Q54" i="4" s="1"/>
  <c r="Q92" i="2"/>
  <c r="Q86" i="2"/>
  <c r="T50" i="4"/>
  <c r="Q50" i="4" s="1"/>
  <c r="Q56" i="2"/>
  <c r="Q81" i="2"/>
  <c r="M93" i="2"/>
  <c r="U81" i="4"/>
  <c r="R81" i="4" s="1"/>
  <c r="T65" i="4"/>
  <c r="Q65" i="4" s="1"/>
  <c r="Q75" i="2"/>
  <c r="M92" i="2"/>
  <c r="T73" i="4"/>
  <c r="Q73" i="4" s="1"/>
  <c r="M89" i="2"/>
  <c r="Q83" i="2"/>
  <c r="T70" i="4"/>
  <c r="Q70" i="4" s="1"/>
  <c r="U75" i="4"/>
  <c r="R75" i="4" s="1"/>
  <c r="T63" i="4"/>
  <c r="Q63" i="4" s="1"/>
  <c r="U40" i="4"/>
  <c r="R40" i="4" s="1"/>
  <c r="T60" i="4"/>
  <c r="Q60" i="4" s="1"/>
  <c r="Q74" i="2"/>
  <c r="T75" i="4"/>
  <c r="Q75" i="4" s="1"/>
  <c r="O32" i="2"/>
  <c r="M96" i="2"/>
  <c r="T33" i="4"/>
  <c r="Q33" i="4" s="1"/>
  <c r="U78" i="4"/>
  <c r="R78" i="4" s="1"/>
  <c r="M94" i="2"/>
  <c r="U67" i="4"/>
  <c r="R67" i="4" s="1"/>
  <c r="M60" i="2"/>
  <c r="Q49" i="2"/>
  <c r="M86" i="2"/>
  <c r="T66" i="4"/>
  <c r="Q66" i="4" s="1"/>
  <c r="T64" i="4"/>
  <c r="Q64" i="4" s="1"/>
  <c r="Q73" i="2"/>
  <c r="T57" i="4"/>
  <c r="Q57" i="4" s="1"/>
  <c r="T71" i="4"/>
  <c r="Q71" i="4" s="1"/>
  <c r="M77" i="2"/>
  <c r="T55" i="4"/>
  <c r="Q55" i="4" s="1"/>
  <c r="T68" i="4"/>
  <c r="Q68" i="4" s="1"/>
  <c r="U71" i="4"/>
  <c r="R71" i="4" s="1"/>
  <c r="U47" i="4"/>
  <c r="R47" i="4" s="1"/>
  <c r="U61" i="4"/>
  <c r="R61" i="4" s="1"/>
  <c r="T62" i="4"/>
  <c r="Q62" i="4" s="1"/>
  <c r="T44" i="4"/>
  <c r="Q44" i="4" s="1"/>
  <c r="Q84" i="2"/>
  <c r="M81" i="2"/>
  <c r="U70" i="4"/>
  <c r="R70" i="4" s="1"/>
  <c r="M69" i="2"/>
  <c r="D83" i="4"/>
  <c r="F83" i="4"/>
  <c r="U51" i="4"/>
  <c r="R51" i="4" s="1"/>
  <c r="T40" i="4"/>
  <c r="Q40" i="4" s="1"/>
  <c r="Q66" i="2"/>
  <c r="U46" i="4"/>
  <c r="R46" i="4" s="1"/>
  <c r="T67" i="4"/>
  <c r="Q67" i="4" s="1"/>
  <c r="M61" i="2"/>
  <c r="T59" i="4"/>
  <c r="Q59" i="4" s="1"/>
  <c r="T43" i="4"/>
  <c r="Q43" i="4" s="1"/>
  <c r="T77" i="4"/>
  <c r="Q77" i="4" s="1"/>
  <c r="U49" i="4"/>
  <c r="R49" i="4" s="1"/>
  <c r="M62" i="2"/>
  <c r="U54" i="4"/>
  <c r="R54" i="4" s="1"/>
  <c r="U53" i="4"/>
  <c r="R53" i="4" s="1"/>
  <c r="T48" i="4"/>
  <c r="Q48" i="4" s="1"/>
  <c r="T34" i="4"/>
  <c r="Q34" i="4" s="1"/>
  <c r="M74" i="2"/>
  <c r="M73" i="2"/>
  <c r="T51" i="4"/>
  <c r="Q51" i="4" s="1"/>
  <c r="Q63" i="2"/>
  <c r="U48" i="4"/>
  <c r="R48" i="4" s="1"/>
  <c r="Q53" i="2"/>
  <c r="U33" i="4"/>
  <c r="R33" i="4" s="1"/>
  <c r="F97" i="2"/>
  <c r="J83" i="4"/>
  <c r="Q78" i="2"/>
  <c r="U72" i="4"/>
  <c r="R72" i="4" s="1"/>
  <c r="Q64" i="2"/>
  <c r="U59" i="4"/>
  <c r="R59" i="4" s="1"/>
  <c r="Q51" i="2"/>
  <c r="Q61" i="2"/>
  <c r="M80" i="2"/>
  <c r="Q58" i="2"/>
  <c r="M83" i="2"/>
  <c r="Q70" i="2"/>
  <c r="M90" i="2"/>
  <c r="Q71" i="2"/>
  <c r="M67" i="2"/>
  <c r="U62" i="4"/>
  <c r="R62" i="4" s="1"/>
  <c r="Q47" i="2"/>
  <c r="D97" i="2"/>
  <c r="O83" i="4"/>
  <c r="L97" i="2"/>
  <c r="M49" i="2"/>
  <c r="N97" i="2"/>
  <c r="M82" i="2"/>
  <c r="Q59" i="2"/>
  <c r="U68" i="4"/>
  <c r="R68" i="4" s="1"/>
  <c r="U42" i="4"/>
  <c r="R42" i="4" s="1"/>
  <c r="M91" i="2"/>
  <c r="M63" i="2"/>
  <c r="Q60" i="2"/>
  <c r="P83" i="4"/>
  <c r="M76" i="2"/>
  <c r="Q48" i="2"/>
  <c r="M75" i="2"/>
  <c r="M64" i="2"/>
  <c r="G97" i="2"/>
  <c r="U60" i="4"/>
  <c r="R60" i="4" s="1"/>
  <c r="G83" i="4"/>
  <c r="K83" i="4"/>
  <c r="Q57" i="2"/>
  <c r="M57" i="2"/>
  <c r="M85" i="2"/>
  <c r="M56" i="2"/>
  <c r="T52" i="4"/>
  <c r="Q52" i="4" s="1"/>
  <c r="Q62" i="2"/>
  <c r="Q52" i="2"/>
  <c r="Q69" i="2"/>
  <c r="Q55" i="2"/>
  <c r="M55" i="2"/>
  <c r="E97" i="2"/>
  <c r="Q54" i="2"/>
  <c r="H83" i="4"/>
  <c r="T56" i="4"/>
  <c r="Q56" i="4" s="1"/>
  <c r="I83" i="4"/>
  <c r="M79" i="2"/>
  <c r="H97" i="2"/>
  <c r="M78" i="2"/>
  <c r="T61" i="4"/>
  <c r="Q61" i="4" s="1"/>
  <c r="R97" i="2"/>
  <c r="U58" i="4"/>
  <c r="R58" i="4" s="1"/>
  <c r="N83" i="4"/>
  <c r="M66" i="2"/>
  <c r="M87" i="2"/>
  <c r="M84" i="2"/>
  <c r="U64" i="4"/>
  <c r="R64" i="4" s="1"/>
  <c r="M70" i="2"/>
  <c r="M54" i="2"/>
  <c r="M48" i="2"/>
  <c r="K97" i="2"/>
  <c r="U52" i="4"/>
  <c r="R52" i="4" s="1"/>
  <c r="Q50" i="2"/>
  <c r="L83" i="4"/>
  <c r="M71" i="2"/>
  <c r="U36" i="4"/>
  <c r="R36" i="4" s="1"/>
  <c r="M83" i="4"/>
  <c r="P97" i="2"/>
  <c r="O97" i="2"/>
  <c r="M58" i="2"/>
  <c r="J97" i="2"/>
  <c r="M68" i="2"/>
  <c r="M53" i="2"/>
  <c r="E83" i="4"/>
  <c r="M59" i="2"/>
  <c r="M52" i="2"/>
  <c r="U37" i="4"/>
  <c r="R37" i="4" s="1"/>
  <c r="M50" i="2"/>
  <c r="M47" i="2"/>
  <c r="M88" i="2"/>
  <c r="M72" i="2"/>
  <c r="M51" i="2"/>
  <c r="M65" i="2"/>
  <c r="I97" i="2"/>
  <c r="T15" i="4"/>
  <c r="Q15" i="4" s="1"/>
  <c r="U15" i="4"/>
  <c r="R15" i="4" s="1"/>
  <c r="S68" i="15" l="1"/>
  <c r="M11" i="17"/>
  <c r="U64" i="15"/>
  <c r="R64" i="15" s="1"/>
  <c r="J68" i="15"/>
  <c r="L68" i="15"/>
  <c r="G68" i="15"/>
  <c r="H68" i="15"/>
  <c r="E68" i="15"/>
  <c r="F68" i="15"/>
  <c r="T47" i="15"/>
  <c r="Q47" i="15" s="1"/>
  <c r="U47" i="15"/>
  <c r="R47" i="15" s="1"/>
  <c r="T57" i="15"/>
  <c r="Q57" i="15" s="1"/>
  <c r="U57" i="15"/>
  <c r="R57" i="15" s="1"/>
  <c r="O68" i="15"/>
  <c r="T36" i="15"/>
  <c r="Q36" i="15" s="1"/>
  <c r="K68" i="15"/>
  <c r="T48" i="15"/>
  <c r="Q48" i="15" s="1"/>
  <c r="U48" i="15"/>
  <c r="R48" i="15" s="1"/>
  <c r="M68" i="15"/>
  <c r="T41" i="15"/>
  <c r="Q41" i="15" s="1"/>
  <c r="U41" i="15"/>
  <c r="R41" i="15" s="1"/>
  <c r="U65" i="15"/>
  <c r="R65" i="15" s="1"/>
  <c r="D68" i="15"/>
  <c r="T67" i="15"/>
  <c r="Q67" i="15" s="1"/>
  <c r="U67" i="15"/>
  <c r="R67" i="15" s="1"/>
  <c r="T66" i="15"/>
  <c r="Q66" i="15" s="1"/>
  <c r="U66" i="15"/>
  <c r="R66" i="15" s="1"/>
  <c r="I68" i="15"/>
  <c r="T35" i="15"/>
  <c r="Q35" i="15" s="1"/>
  <c r="P68" i="15"/>
  <c r="T62" i="15"/>
  <c r="Q62" i="15" s="1"/>
  <c r="U62" i="15"/>
  <c r="R62" i="15" s="1"/>
  <c r="N68" i="15"/>
  <c r="U63" i="15"/>
  <c r="R63" i="15" s="1"/>
  <c r="G11" i="10"/>
  <c r="R14" i="15"/>
  <c r="F11" i="10"/>
  <c r="Q14" i="15"/>
  <c r="F6" i="10"/>
  <c r="Q9" i="15"/>
  <c r="K6" i="17" s="1"/>
  <c r="T83" i="4"/>
  <c r="Q83" i="4" s="1"/>
  <c r="Q97" i="2"/>
  <c r="U83" i="4"/>
  <c r="R83" i="4" s="1"/>
  <c r="M97" i="2"/>
  <c r="R68" i="15" l="1"/>
  <c r="L11" i="17"/>
  <c r="Q68" i="15"/>
  <c r="K11" i="17"/>
</calcChain>
</file>

<file path=xl/sharedStrings.xml><?xml version="1.0" encoding="utf-8"?>
<sst xmlns="http://schemas.openxmlformats.org/spreadsheetml/2006/main" count="75895" uniqueCount="14047">
  <si>
    <t>PASTE DISINI</t>
  </si>
  <si>
    <t>WITEL</t>
  </si>
  <si>
    <t>PRE PI</t>
  </si>
  <si>
    <t>REGISTERED (RE)</t>
  </si>
  <si>
    <t>INPROGRESS SC</t>
  </si>
  <si>
    <t>QC1</t>
  </si>
  <si>
    <t>FCC</t>
  </si>
  <si>
    <t>CANCEL BY FCC</t>
  </si>
  <si>
    <t>SURVEY NEW MANJA</t>
  </si>
  <si>
    <t>UN-SC</t>
  </si>
  <si>
    <t xml:space="preserve">OGP </t>
  </si>
  <si>
    <t>JML COMP (PS)</t>
  </si>
  <si>
    <t>CANCEL</t>
  </si>
  <si>
    <t>TOTAL CANCEL</t>
  </si>
  <si>
    <t>REVOKE</t>
  </si>
  <si>
    <t>PI/RE (%)</t>
  </si>
  <si>
    <t>PS/RE (%)</t>
  </si>
  <si>
    <t>PS/PI (%)</t>
  </si>
  <si>
    <t>PI</t>
  </si>
  <si>
    <t>TOTAL PI</t>
  </si>
  <si>
    <t>FALLOUT</t>
  </si>
  <si>
    <t>TOTAL FALLOUT</t>
  </si>
  <si>
    <t>ACT COMP (QC2)</t>
  </si>
  <si>
    <t>WFM</t>
  </si>
  <si>
    <t>UIM</t>
  </si>
  <si>
    <t>ASP</t>
  </si>
  <si>
    <t>OSM</t>
  </si>
  <si>
    <t>&lt; 1 HARI</t>
  </si>
  <si>
    <t>1 - 3 HARI</t>
  </si>
  <si>
    <t>&gt; 3 HARI</t>
  </si>
  <si>
    <t>KNDL PLGN</t>
  </si>
  <si>
    <t>KNDL TEKNIS</t>
  </si>
  <si>
    <t>KNDL SYS</t>
  </si>
  <si>
    <t>OTHERS</t>
  </si>
  <si>
    <t>BALI</t>
  </si>
  <si>
    <t>36.84</t>
  </si>
  <si>
    <t>26.32</t>
  </si>
  <si>
    <t>71.43</t>
  </si>
  <si>
    <t>JATIM BARAT</t>
  </si>
  <si>
    <t>26.67</t>
  </si>
  <si>
    <t>21.43</t>
  </si>
  <si>
    <t>75.00</t>
  </si>
  <si>
    <t>JATIM TIMUR</t>
  </si>
  <si>
    <t>25.93</t>
  </si>
  <si>
    <t>100.00</t>
  </si>
  <si>
    <t>NUSA TENGGARA</t>
  </si>
  <si>
    <t>21.74</t>
  </si>
  <si>
    <t>8.70</t>
  </si>
  <si>
    <t>40.00</t>
  </si>
  <si>
    <t>SEMARANG JATENG UTARA</t>
  </si>
  <si>
    <t>13.33</t>
  </si>
  <si>
    <t>SOLO JATENG TIMUR</t>
  </si>
  <si>
    <t>33.33</t>
  </si>
  <si>
    <t>6.67</t>
  </si>
  <si>
    <t>20.00</t>
  </si>
  <si>
    <t>SURAMADU</t>
  </si>
  <si>
    <t>35.48</t>
  </si>
  <si>
    <t>20.69</t>
  </si>
  <si>
    <t>54.55</t>
  </si>
  <si>
    <t>YOGYA JATENG SELATAN</t>
  </si>
  <si>
    <t>40.74</t>
  </si>
  <si>
    <t>81.82</t>
  </si>
  <si>
    <t>TOTAL</t>
  </si>
  <si>
    <t>29.95</t>
  </si>
  <si>
    <t>20.77</t>
  </si>
  <si>
    <t>67.86</t>
  </si>
  <si>
    <t>Last update proses : 30-08-2024 15:48:52 WIB (Source: ETL XPRO)</t>
  </si>
  <si>
    <t>INPROGRESS SC+QC1+FCC</t>
  </si>
  <si>
    <t>TOTAL OGP</t>
  </si>
  <si>
    <t>KNDL NON PLGN</t>
  </si>
  <si>
    <t>NUSRA</t>
  </si>
  <si>
    <t>Keterangan</t>
  </si>
  <si>
    <t>UIC</t>
  </si>
  <si>
    <t>Inputer, DIT, FCC</t>
  </si>
  <si>
    <t>Order Cancel &amp; Revoke</t>
  </si>
  <si>
    <t>TA, BGESOPS, DAMAN, DIT</t>
  </si>
  <si>
    <t>Completed (PS)</t>
  </si>
  <si>
    <t>Last update proses : 30-08-2024 13:48:46 WIB (Source: ETL XPRO)</t>
  </si>
  <si>
    <t>TELDA</t>
  </si>
  <si>
    <t>GIANYAR</t>
  </si>
  <si>
    <t>JEMBRANA</t>
  </si>
  <si>
    <t>JIMBARAN</t>
  </si>
  <si>
    <t>KLUNGKUNG</t>
  </si>
  <si>
    <t>SANUR</t>
  </si>
  <si>
    <t>SINGARAJA</t>
  </si>
  <si>
    <t>TABANAN</t>
  </si>
  <si>
    <t>UBUNG</t>
  </si>
  <si>
    <t>BATU</t>
  </si>
  <si>
    <t>BLITAR</t>
  </si>
  <si>
    <t>BOJONEGORO</t>
  </si>
  <si>
    <t>KEDIRI</t>
  </si>
  <si>
    <t>KEPANJEN</t>
  </si>
  <si>
    <t>MADIUN</t>
  </si>
  <si>
    <t>NGANJUK</t>
  </si>
  <si>
    <t>NGAWI</t>
  </si>
  <si>
    <t>PONOROGO</t>
  </si>
  <si>
    <t>TRENGGALEK</t>
  </si>
  <si>
    <t>TUBAN</t>
  </si>
  <si>
    <t>TULUNGAGUNG</t>
  </si>
  <si>
    <t>BANYUWANGI</t>
  </si>
  <si>
    <t>BONDOWOSO</t>
  </si>
  <si>
    <t>INNER - JATIM TIMUR</t>
  </si>
  <si>
    <t>JEMBER</t>
  </si>
  <si>
    <t>JOMBANG</t>
  </si>
  <si>
    <t>LUMAJANG</t>
  </si>
  <si>
    <t>MOJOKERTO</t>
  </si>
  <si>
    <t>PASURUAN</t>
  </si>
  <si>
    <t>PROBOLINGGO</t>
  </si>
  <si>
    <t>SITUBONDO</t>
  </si>
  <si>
    <t>ATAMBUA</t>
  </si>
  <si>
    <t>BIMA</t>
  </si>
  <si>
    <t>ENDE</t>
  </si>
  <si>
    <t>INNER - NUSA TENGGARA</t>
  </si>
  <si>
    <t>KUPANG</t>
  </si>
  <si>
    <t>LABOAN BAJO</t>
  </si>
  <si>
    <t>LOMBOK BARAT TENGAH</t>
  </si>
  <si>
    <t>LOMBOK TIMUR UTARA</t>
  </si>
  <si>
    <t>MAUMERE</t>
  </si>
  <si>
    <t>SUMBAWA</t>
  </si>
  <si>
    <t>WAIKABUBAK</t>
  </si>
  <si>
    <t>WAINGAPU</t>
  </si>
  <si>
    <t>BANGKALAN</t>
  </si>
  <si>
    <t>GRESIK</t>
  </si>
  <si>
    <t>KENJERAN</t>
  </si>
  <si>
    <t>KETINTANG</t>
  </si>
  <si>
    <t>LAMONGAN</t>
  </si>
  <si>
    <t>MANYAR</t>
  </si>
  <si>
    <t>PAMEKASAN</t>
  </si>
  <si>
    <t>TANDES</t>
  </si>
  <si>
    <t>(RE)</t>
  </si>
  <si>
    <t>PS/RE (%) (Target 80%)</t>
  </si>
  <si>
    <t>PS/PI  (%) (Target 88%)</t>
  </si>
  <si>
    <t>TTI COMPLY  1X 24  (%) (Target 85%)</t>
  </si>
  <si>
    <t>BY FCC</t>
  </si>
  <si>
    <t>* Target PS/PI Sesuai dengan Draft SLA MSA 2025</t>
  </si>
  <si>
    <t>1. Time To Install (TTI) Comply Indibiz | 1x24 jam</t>
  </si>
  <si>
    <t>2. Fulfillment Guarantee (FFG) Indibiz | 60 hari</t>
  </si>
  <si>
    <t>3. TTR Fulfillment Guarantee Indibiz | 3 jam</t>
  </si>
  <si>
    <t>Performansi</t>
  </si>
  <si>
    <t>5. Underspec warranty Indibiz | &lt;= -25dBm</t>
  </si>
  <si>
    <t>HARIAN</t>
  </si>
  <si>
    <t>0.00</t>
  </si>
  <si>
    <t>25.00</t>
  </si>
  <si>
    <t>55.56</t>
  </si>
  <si>
    <t>11.11</t>
  </si>
  <si>
    <t>50.00</t>
  </si>
  <si>
    <t>16.67</t>
  </si>
  <si>
    <t>14.29</t>
  </si>
  <si>
    <t>TYPE_TRANS</t>
  </si>
  <si>
    <t>NEW SALES</t>
  </si>
  <si>
    <t>Count of HASIL</t>
  </si>
  <si>
    <t>Column Labels</t>
  </si>
  <si>
    <t>Row Labels</t>
  </si>
  <si>
    <t>COMPLY</t>
  </si>
  <si>
    <t>Grand Total</t>
  </si>
  <si>
    <t>NOMOR</t>
  </si>
  <si>
    <t>ORDER_ID</t>
  </si>
  <si>
    <t>REGIONAL</t>
  </si>
  <si>
    <t>REGIONAL_OLD</t>
  </si>
  <si>
    <t>WITEL_OLD</t>
  </si>
  <si>
    <t>DATEL</t>
  </si>
  <si>
    <t>STO</t>
  </si>
  <si>
    <t>UNIT</t>
  </si>
  <si>
    <t>JENISPSB</t>
  </si>
  <si>
    <t>TYPE_LAYANAN</t>
  </si>
  <si>
    <t>STATUS_RESUME</t>
  </si>
  <si>
    <t>PROVIDER</t>
  </si>
  <si>
    <t>ORDER_DATE</t>
  </si>
  <si>
    <t>LAST_UPDATED_DATE</t>
  </si>
  <si>
    <t>NCLI</t>
  </si>
  <si>
    <t>POTS</t>
  </si>
  <si>
    <t>SPEEDY</t>
  </si>
  <si>
    <t>CUSTOMER_NAME</t>
  </si>
  <si>
    <t>LOC_ID</t>
  </si>
  <si>
    <t>WONUM</t>
  </si>
  <si>
    <t>FLAG_DEPOSIT</t>
  </si>
  <si>
    <t>CONTACT_HP</t>
  </si>
  <si>
    <t>INS_ADDRESS</t>
  </si>
  <si>
    <t>GPS_LONGITUDE</t>
  </si>
  <si>
    <t>GPS_LATITUDE</t>
  </si>
  <si>
    <t>KCONTACT</t>
  </si>
  <si>
    <t>CHANNEL</t>
  </si>
  <si>
    <t>STATUS_INET</t>
  </si>
  <si>
    <t>STATUS_ONU</t>
  </si>
  <si>
    <t>UPLOAD</t>
  </si>
  <si>
    <t>DOWNLOAD</t>
  </si>
  <si>
    <t>LAST_PROGRAM</t>
  </si>
  <si>
    <t>STATUS_VOICE</t>
  </si>
  <si>
    <t>CLID</t>
  </si>
  <si>
    <t>LAST_START</t>
  </si>
  <si>
    <t>TINDAK_LANJUT</t>
  </si>
  <si>
    <t>ISI_COMMENT</t>
  </si>
  <si>
    <t>USER_ID_TL</t>
  </si>
  <si>
    <t>TGL_COMMENT</t>
  </si>
  <si>
    <t>TANGGAL_MANJA</t>
  </si>
  <si>
    <t>KELOMPOK_KENDALA</t>
  </si>
  <si>
    <t>KELOMPOK_STATUS</t>
  </si>
  <si>
    <t>HERO</t>
  </si>
  <si>
    <t>ADDON</t>
  </si>
  <si>
    <t>TGL_PS</t>
  </si>
  <si>
    <t>STATUS_MESSAGE</t>
  </si>
  <si>
    <t>PACKAGE_NAME</t>
  </si>
  <si>
    <t>GROUP_PAKET</t>
  </si>
  <si>
    <t>REASON_CANCEL</t>
  </si>
  <si>
    <t>KETERANGAN_CANCEL</t>
  </si>
  <si>
    <t>TGL_MANJA</t>
  </si>
  <si>
    <t>DETAIL_MANJA</t>
  </si>
  <si>
    <t>TANGGAL</t>
  </si>
  <si>
    <t>PS 1</t>
  </si>
  <si>
    <t>CEK</t>
  </si>
  <si>
    <t>HASIL</t>
  </si>
  <si>
    <t>MATARAM</t>
  </si>
  <si>
    <t>SBW</t>
  </si>
  <si>
    <t>REG</t>
  </si>
  <si>
    <t>AO</t>
  </si>
  <si>
    <t>1P INET</t>
  </si>
  <si>
    <t>RBS-Regional 3</t>
  </si>
  <si>
    <t>MYDIGIBIZPARTNER</t>
  </si>
  <si>
    <t>Management Janji</t>
  </si>
  <si>
    <t>PS</t>
  </si>
  <si>
    <t>X</t>
  </si>
  <si>
    <t>NETMONK</t>
  </si>
  <si>
    <t>Completed</t>
  </si>
  <si>
    <t>INDIBIZ</t>
  </si>
  <si>
    <t>PURWOKERTO</t>
  </si>
  <si>
    <t>7 | OSS - PROVISIONING ISSUED</t>
  </si>
  <si>
    <t>Account Manager</t>
  </si>
  <si>
    <t>Provisioning Issued</t>
  </si>
  <si>
    <t>MADURA</t>
  </si>
  <si>
    <t>PME</t>
  </si>
  <si>
    <t>Sales Force DBS</t>
  </si>
  <si>
    <t>NO ADDON</t>
  </si>
  <si>
    <t>SWI</t>
  </si>
  <si>
    <t>SIDOARJO</t>
  </si>
  <si>
    <t>TUN</t>
  </si>
  <si>
    <t>SOLO</t>
  </si>
  <si>
    <t>CANCEL COMPLETED</t>
  </si>
  <si>
    <t>MYIB_ASSISTANT</t>
  </si>
  <si>
    <t>HSI Bisnis PSB 70% - 50 Mbps</t>
  </si>
  <si>
    <t>TET</t>
  </si>
  <si>
    <t>MIE - SEND SURVEY</t>
  </si>
  <si>
    <t>SURVEY_NEW_MANJA</t>
  </si>
  <si>
    <t>SGR</t>
  </si>
  <si>
    <t>MAGELANG</t>
  </si>
  <si>
    <t>SWE</t>
  </si>
  <si>
    <t>PON</t>
  </si>
  <si>
    <t>SEMARANG</t>
  </si>
  <si>
    <t>INNER - SEMARANG JATENG UTARA</t>
  </si>
  <si>
    <t>Kendala Pelanggan</t>
  </si>
  <si>
    <t>BIM</t>
  </si>
  <si>
    <t>MALANG</t>
  </si>
  <si>
    <t>BLB</t>
  </si>
  <si>
    <t>PEKALONGAN</t>
  </si>
  <si>
    <t>SRR</t>
  </si>
  <si>
    <t>TNZ</t>
  </si>
  <si>
    <t>SLAWI</t>
  </si>
  <si>
    <t>MSP</t>
  </si>
  <si>
    <t>END</t>
  </si>
  <si>
    <t>8 | OSS - PONR</t>
  </si>
  <si>
    <t>ACT_COM</t>
  </si>
  <si>
    <t>PONR</t>
  </si>
  <si>
    <t>WONOSOBO</t>
  </si>
  <si>
    <t>WOS</t>
  </si>
  <si>
    <t>SDA</t>
  </si>
  <si>
    <t>PBL</t>
  </si>
  <si>
    <t>SBY UTARA</t>
  </si>
  <si>
    <t>MGO</t>
  </si>
  <si>
    <t>MTR</t>
  </si>
  <si>
    <t>SMA</t>
  </si>
  <si>
    <t>NGI</t>
  </si>
  <si>
    <t>KDU</t>
  </si>
  <si>
    <t>KJR</t>
  </si>
  <si>
    <t>SGG</t>
  </si>
  <si>
    <t>KUDUS</t>
  </si>
  <si>
    <t>KLN</t>
  </si>
  <si>
    <t>KEBALEN</t>
  </si>
  <si>
    <t>UBN</t>
  </si>
  <si>
    <t>OSS - FALLOUT</t>
  </si>
  <si>
    <t>FO_WFM</t>
  </si>
  <si>
    <t>PRY</t>
  </si>
  <si>
    <t>LWB</t>
  </si>
  <si>
    <t>KET</t>
  </si>
  <si>
    <t>BOW</t>
  </si>
  <si>
    <t>TLW</t>
  </si>
  <si>
    <t>KPP</t>
  </si>
  <si>
    <t>TBN</t>
  </si>
  <si>
    <t>MIA - INVALID SURVEY</t>
  </si>
  <si>
    <t>GEN</t>
  </si>
  <si>
    <t>UBU</t>
  </si>
  <si>
    <t>TRE</t>
  </si>
  <si>
    <t>Sales Profesional</t>
  </si>
  <si>
    <t>Amex</t>
  </si>
  <si>
    <t>KPO</t>
  </si>
  <si>
    <t>KBL</t>
  </si>
  <si>
    <t>MGE</t>
  </si>
  <si>
    <t>PATI</t>
  </si>
  <si>
    <t>GEM</t>
  </si>
  <si>
    <t>CRM</t>
  </si>
  <si>
    <t>GND</t>
  </si>
  <si>
    <t>MIP</t>
  </si>
  <si>
    <t>MOJ</t>
  </si>
  <si>
    <t>TUL</t>
  </si>
  <si>
    <t>NJK</t>
  </si>
  <si>
    <t>PCT</t>
  </si>
  <si>
    <t>MRR</t>
  </si>
  <si>
    <t>SMY</t>
  </si>
  <si>
    <t>SPJ</t>
  </si>
  <si>
    <t>ATB</t>
  </si>
  <si>
    <t>MNZ</t>
  </si>
  <si>
    <t>WAT</t>
  </si>
  <si>
    <t>PARE</t>
  </si>
  <si>
    <t>BBE</t>
  </si>
  <si>
    <t>REJECT_FCC</t>
  </si>
  <si>
    <t>SBY SELATAN</t>
  </si>
  <si>
    <t>GBG</t>
  </si>
  <si>
    <t>RKT</t>
  </si>
  <si>
    <t>BWG</t>
  </si>
  <si>
    <t>WRJ</t>
  </si>
  <si>
    <t>WGP</t>
  </si>
  <si>
    <t>DMP</t>
  </si>
  <si>
    <t>BANJARNEGARA</t>
  </si>
  <si>
    <t>BJR</t>
  </si>
  <si>
    <t>JBR</t>
  </si>
  <si>
    <t>OSP</t>
  </si>
  <si>
    <t>UNGARAN</t>
  </si>
  <si>
    <t>KLM</t>
  </si>
  <si>
    <t>BEJ</t>
  </si>
  <si>
    <t>SOE</t>
  </si>
  <si>
    <t>DDS</t>
  </si>
  <si>
    <t>BLI</t>
  </si>
  <si>
    <t>SMP</t>
  </si>
  <si>
    <t>GDG</t>
  </si>
  <si>
    <t>BBA</t>
  </si>
  <si>
    <t>BEA</t>
  </si>
  <si>
    <t>INPROGRESS_SC</t>
  </si>
  <si>
    <t>TPO</t>
  </si>
  <si>
    <t>IJK</t>
  </si>
  <si>
    <t>MGT</t>
  </si>
  <si>
    <t>BNL</t>
  </si>
  <si>
    <t>BLORA</t>
  </si>
  <si>
    <t>NGR</t>
  </si>
  <si>
    <t>ASB</t>
  </si>
  <si>
    <t>SPG</t>
  </si>
  <si>
    <t>SAMPANG</t>
  </si>
  <si>
    <t>SBP</t>
  </si>
  <si>
    <t>PSN</t>
  </si>
  <si>
    <t>BKI</t>
  </si>
  <si>
    <t>BJW</t>
  </si>
  <si>
    <t>BPG</t>
  </si>
  <si>
    <t>RGJ</t>
  </si>
  <si>
    <t>BCR</t>
  </si>
  <si>
    <t>SNT</t>
  </si>
  <si>
    <t>OCA</t>
  </si>
  <si>
    <t>KRZ</t>
  </si>
  <si>
    <t>PAE</t>
  </si>
  <si>
    <t>GSK</t>
  </si>
  <si>
    <t>SDY</t>
  </si>
  <si>
    <t>SDD</t>
  </si>
  <si>
    <t>KUT</t>
  </si>
  <si>
    <t>MBG</t>
  </si>
  <si>
    <t>KNN</t>
  </si>
  <si>
    <t>PNZ</t>
  </si>
  <si>
    <t>BTU</t>
  </si>
  <si>
    <t>JGR</t>
  </si>
  <si>
    <t>AJA</t>
  </si>
  <si>
    <t>BTR</t>
  </si>
  <si>
    <t>SEL</t>
  </si>
  <si>
    <t>RTE</t>
  </si>
  <si>
    <t>PAD</t>
  </si>
  <si>
    <t>NKN</t>
  </si>
  <si>
    <t>JER</t>
  </si>
  <si>
    <t>POS</t>
  </si>
  <si>
    <t>MYCX - SEND OPEN PAPERLESS</t>
  </si>
  <si>
    <t>SEND PAPERLESS OPEN</t>
  </si>
  <si>
    <t>BAB</t>
  </si>
  <si>
    <t>GDW</t>
  </si>
  <si>
    <t>TGU</t>
  </si>
  <si>
    <t>EMP</t>
  </si>
  <si>
    <t>SKS</t>
  </si>
  <si>
    <t>WKB</t>
  </si>
  <si>
    <t>DLA</t>
  </si>
  <si>
    <t>MRT</t>
  </si>
  <si>
    <t>MYR</t>
  </si>
  <si>
    <t>GMK</t>
  </si>
  <si>
    <t>ABL</t>
  </si>
  <si>
    <t>BCK</t>
  </si>
  <si>
    <t>TNS</t>
  </si>
  <si>
    <t>BKL</t>
  </si>
  <si>
    <t>KLH</t>
  </si>
  <si>
    <t>TOP</t>
  </si>
  <si>
    <t>GDA</t>
  </si>
  <si>
    <t>KTS</t>
  </si>
  <si>
    <t>SBI</t>
  </si>
  <si>
    <t>SIT</t>
  </si>
  <si>
    <t>RBP</t>
  </si>
  <si>
    <t>KPS</t>
  </si>
  <si>
    <t>LOG</t>
  </si>
  <si>
    <t>WRU</t>
  </si>
  <si>
    <t>KLJ</t>
  </si>
  <si>
    <t>LBO</t>
  </si>
  <si>
    <t>JTR</t>
  </si>
  <si>
    <t>JOM</t>
  </si>
  <si>
    <t>SAU</t>
  </si>
  <si>
    <t>KWR</t>
  </si>
  <si>
    <t>CAT</t>
  </si>
  <si>
    <t>GER</t>
  </si>
  <si>
    <t>NSD</t>
  </si>
  <si>
    <t>SMJ</t>
  </si>
  <si>
    <t>KEP</t>
  </si>
  <si>
    <t>BJN</t>
  </si>
  <si>
    <t>APR</t>
  </si>
  <si>
    <t>NRJ</t>
  </si>
  <si>
    <t>LKI</t>
  </si>
  <si>
    <t>MLG</t>
  </si>
  <si>
    <t>BAA</t>
  </si>
  <si>
    <t>LMG</t>
  </si>
  <si>
    <t>MCR</t>
  </si>
  <si>
    <t>BDG</t>
  </si>
  <si>
    <t>KPN</t>
  </si>
  <si>
    <t>KDI</t>
  </si>
  <si>
    <t>KNT</t>
  </si>
  <si>
    <t>LRT</t>
  </si>
  <si>
    <t>GDI</t>
  </si>
  <si>
    <t>KEF</t>
  </si>
  <si>
    <t>PWS</t>
  </si>
  <si>
    <t>LMJ</t>
  </si>
  <si>
    <t>MMN</t>
  </si>
  <si>
    <t>BNO</t>
  </si>
  <si>
    <t>DMO</t>
  </si>
  <si>
    <t>KBS</t>
  </si>
  <si>
    <t>SGS</t>
  </si>
  <si>
    <t>GON</t>
  </si>
  <si>
    <t>WRP</t>
  </si>
  <si>
    <t>TUR</t>
  </si>
  <si>
    <t>SKP</t>
  </si>
  <si>
    <t>TMP</t>
  </si>
  <si>
    <t>BLR</t>
  </si>
  <si>
    <t>KRN</t>
  </si>
  <si>
    <t>KRJ</t>
  </si>
  <si>
    <t>KKH</t>
  </si>
  <si>
    <t>NDL</t>
  </si>
  <si>
    <t>SBM</t>
  </si>
  <si>
    <t>LCE</t>
  </si>
  <si>
    <t>PRJ</t>
  </si>
  <si>
    <t>MJS</t>
  </si>
  <si>
    <t>SKW</t>
  </si>
  <si>
    <t>BRG</t>
  </si>
  <si>
    <t>OMB</t>
  </si>
  <si>
    <t>SPO</t>
  </si>
  <si>
    <t>PKS</t>
  </si>
  <si>
    <t>LWG</t>
  </si>
  <si>
    <t>PDA</t>
  </si>
  <si>
    <t>JGO</t>
  </si>
  <si>
    <t>JTO</t>
  </si>
  <si>
    <t>KML</t>
  </si>
  <si>
    <t>SAP</t>
  </si>
  <si>
    <t>PGE</t>
  </si>
  <si>
    <t>YSN</t>
  </si>
  <si>
    <t>KLT</t>
  </si>
  <si>
    <t>MJT</t>
  </si>
  <si>
    <t>WSO</t>
  </si>
  <si>
    <t>KRP</t>
  </si>
  <si>
    <t>NWI</t>
  </si>
  <si>
    <t>KDE</t>
  </si>
  <si>
    <t>MLK</t>
  </si>
  <si>
    <t>WGI</t>
  </si>
  <si>
    <t>MMR</t>
  </si>
  <si>
    <t>GGR</t>
  </si>
  <si>
    <t>PPR</t>
  </si>
  <si>
    <t>SLH</t>
  </si>
  <si>
    <t>PUA</t>
  </si>
  <si>
    <t>GIN</t>
  </si>
  <si>
    <t>PRB</t>
  </si>
  <si>
    <t>RGL</t>
  </si>
  <si>
    <t>GRA</t>
  </si>
  <si>
    <t>GLM</t>
  </si>
  <si>
    <t>WKU</t>
  </si>
  <si>
    <t>SEB</t>
  </si>
  <si>
    <t>SMO</t>
  </si>
  <si>
    <t>SIL</t>
  </si>
  <si>
    <t>GUR</t>
  </si>
  <si>
    <t>TGS</t>
  </si>
  <si>
    <t>CRB</t>
  </si>
  <si>
    <t>BUG</t>
  </si>
  <si>
    <t>BWN</t>
  </si>
  <si>
    <t>SDO</t>
  </si>
  <si>
    <t>TNA</t>
  </si>
  <si>
    <t>BEN</t>
  </si>
  <si>
    <t>ALA</t>
  </si>
  <si>
    <t>DRN</t>
  </si>
  <si>
    <t>TOS</t>
  </si>
  <si>
    <t>TBU</t>
  </si>
  <si>
    <t>ARB</t>
  </si>
  <si>
    <t>SPK</t>
  </si>
  <si>
    <t>SPD</t>
  </si>
  <si>
    <t>ABT</t>
  </si>
  <si>
    <t>PRG</t>
  </si>
  <si>
    <t>MSL</t>
  </si>
  <si>
    <t>POG</t>
  </si>
  <si>
    <t>PRK</t>
  </si>
  <si>
    <t>PSG</t>
  </si>
  <si>
    <t>KBR</t>
  </si>
  <si>
    <t>AJS</t>
  </si>
  <si>
    <t>JGW</t>
  </si>
  <si>
    <t>PUG</t>
  </si>
  <si>
    <t>KNO</t>
  </si>
  <si>
    <t>MLD</t>
  </si>
  <si>
    <t>PII</t>
  </si>
  <si>
    <t>TPH</t>
  </si>
  <si>
    <t>NJA</t>
  </si>
  <si>
    <t>PTN</t>
  </si>
  <si>
    <t>SDN</t>
  </si>
  <si>
    <t>LDY</t>
  </si>
  <si>
    <t>BNU</t>
  </si>
  <si>
    <t>KBN</t>
  </si>
  <si>
    <t>PAN</t>
  </si>
  <si>
    <t>KAA</t>
  </si>
  <si>
    <t>PRI</t>
  </si>
  <si>
    <t>NGU</t>
  </si>
  <si>
    <t>UTR</t>
  </si>
  <si>
    <t>KRK</t>
  </si>
  <si>
    <t>APG</t>
  </si>
  <si>
    <t>PGK</t>
  </si>
  <si>
    <t>GKW</t>
  </si>
  <si>
    <t>DPT</t>
  </si>
  <si>
    <t>DNO</t>
  </si>
  <si>
    <t>BNR</t>
  </si>
  <si>
    <t>SWJ</t>
  </si>
  <si>
    <t>NTG</t>
  </si>
  <si>
    <t>PNG</t>
  </si>
  <si>
    <t>PLG</t>
  </si>
  <si>
    <t>JEN</t>
  </si>
  <si>
    <t>SAT</t>
  </si>
  <si>
    <t>SAR</t>
  </si>
  <si>
    <t>CDS</t>
  </si>
  <si>
    <t>TPS</t>
  </si>
  <si>
    <t>LVN</t>
  </si>
  <si>
    <t>REO</t>
  </si>
  <si>
    <t>WWR</t>
  </si>
  <si>
    <t>KMP</t>
  </si>
  <si>
    <t>#NUM!</t>
  </si>
  <si>
    <t>FORMULA</t>
  </si>
  <si>
    <t>PI/RE : (Total PI + Total Fallout + Act Comp + Jumlah PS + Total Cancel) / Registered</t>
  </si>
  <si>
    <t>PS/RE : PS / (Registered - Cancel by FCC - UNSC - Revoke)</t>
  </si>
  <si>
    <t>PS/PI : PS / (Total PI + Total Fallout + Act Comp + Jumlah PS)</t>
  </si>
  <si>
    <t>4. PS to PI Ratio Indibiz Q3  88 % (Incremental)</t>
  </si>
  <si>
    <t>TAHUN</t>
  </si>
  <si>
    <t>BULAN</t>
  </si>
  <si>
    <t>REVOKE %</t>
  </si>
  <si>
    <t>KENDAL</t>
  </si>
  <si>
    <t>WLR</t>
  </si>
  <si>
    <t>HSI Bisnis PSB 70% - 100 Mbps</t>
  </si>
  <si>
    <t>KAPASAN</t>
  </si>
  <si>
    <t>BREBES</t>
  </si>
  <si>
    <t>PEMALANG</t>
  </si>
  <si>
    <t>CC - HD1A - INPROGRESS UNCONTACTED</t>
  </si>
  <si>
    <t>SLW</t>
  </si>
  <si>
    <t>KEBUMEN</t>
  </si>
  <si>
    <t>PML</t>
  </si>
  <si>
    <t>BMU</t>
  </si>
  <si>
    <t>- 11_11446;Biaya PSB HSI EBIS Tunai di Depan ~ 11[150000]  - E25060;E25060 ~ ES25 - Paket HSI Bisnis (HSIE) Khusus Winback 2.0[0]  - E25060~null~E25060_UNL;UNL ~ Internet-Link Unlimited Internet Usage ~ E25060[0]  - E25060~null~105343;E25060||11||Abodemen</t>
  </si>
  <si>
    <t>- 11_11446;Biaya PSB HSI EBIS Tunai di Depan ~ 11[150000]  - SP_NOSS;SP_NOSS ~ Internet NOSS Multispeed Network[0]  - SP_NOSS;SP_NOSS ~ Internet NOSS Multispeed Network[0]  - E23015;E23015 ~ ES23 - Perangkat ONT[0]  - E23015~null~44292;E23015||11||Abodeme</t>
  </si>
  <si>
    <t>- 11_11446;Biaya PSB HSI EBIS Tunai di Depan ~ 11[150000]  - SP_NOSS;SP_NOSS ~ Internet NOSS Multispeed Network[0]  - SP_NOSS;SP_NOSS ~ Internet NOSS Multispeed Network[0]  - E25060;E25060 ~ ES25 - Paket HSI Bisnis (HSIE) Khusus Winback 2.0[0]  - E25060~n</t>
  </si>
  <si>
    <t>- 11_11446;Biaya PSB HSI EBIS Tunai di Depan ~ 11[150000]  - E23015;E23015 ~ ES23 - Perangkat ONT[0]  - E23015~null~44292;E23015||11||Abodemen 0[0]  - E23015~null~E23015_SWONT;SWONT ~ Biaya Sewa ONT ~ E23015[30000]  - E25060;E25060 ~ ES25 - Paket HSI Bisn</t>
  </si>
  <si>
    <t>Kendala Teknik</t>
  </si>
  <si>
    <t>9 | WFM - UN-SCS</t>
  </si>
  <si>
    <t>UNSC</t>
  </si>
  <si>
    <t>YOGYAKARTA</t>
  </si>
  <si>
    <t>- 11_11446;Biaya PSB HSI EBIS Tunai di Depan ~ 11[150000]  - E23046;E23046 ~ ES23 - Paket HSI Bisnis[0]  - E23046~null~E23046_UNL;UNL ~ Internet-Link Unlimited Internet Usage ~ E23046[0]  - E23046~null~44877;E23046||11||Abodemen 0[0]  - E23046~null~E23046</t>
  </si>
  <si>
    <t>PURWODADI</t>
  </si>
  <si>
    <t>ANTAREZ</t>
  </si>
  <si>
    <t>- 11_11446;Biaya PSB HSI EBIS Tunai di Depan ~ 11[150000]  - E23015;E23015 ~ ES23 - Perangkat ONT[0]  - E23015~null~44292;E23015||11||Abodemen 0[0]  - E23015~null~E23015_SWONT;SWONT ~ Biaya Sewa ONT ~ E23015[30000]  - E25061;E25061 ~ ES25 - Paket HSI Basi</t>
  </si>
  <si>
    <t>- 11_11446;Biaya PSB HSI EBIS Tunai di Depan ~ 11[150000]  - E23015;E23015 ~ ES23 - Perangkat ONT[0]  - E23015~null~44292;E23015||11||Abodemen 0[0]  - E23015~null~E23015_SWONT;SWONT ~ Biaya Sewa ONT ~ E23015[30000]  - SP_NOSS;SP_NOSS ~ Internet NOSS Multi</t>
  </si>
  <si>
    <t>SINGARJA</t>
  </si>
  <si>
    <t>SEMARAPURA</t>
  </si>
  <si>
    <t>102 | FOLLOW UP COMPLETED</t>
  </si>
  <si>
    <t xml:space="preserve">| Jam pemasangan : 12.00 Info Tambahan : Hubungi pelanggan dulu sebelum ke lokasi terimakasih </t>
  </si>
  <si>
    <t>NGADILUWIH</t>
  </si>
  <si>
    <t>KLOJEN</t>
  </si>
  <si>
    <t>WLINGI</t>
  </si>
  <si>
    <t>WAITING AKTIFASI IHLD</t>
  </si>
  <si>
    <t>PURBALINGGA</t>
  </si>
  <si>
    <t>- 11_11446;Biaya PSB HSI EBIS Tunai di Depan ~ 11[150000]  - SP_NOSS;SP_NOSS ~ Internet NOSS Multispeed Network[0]  - SP_NOSS;SP_NOSS ~ Internet NOSS Multispeed Network[0]  - E25061;E25061 ~ ES25 - Paket HSI Basic (HSIEF) Khusus Winback 2.0[0]  - E25061~n</t>
  </si>
  <si>
    <t>MAGETAN</t>
  </si>
  <si>
    <t>INNER - SOLO JATENG TIMUR</t>
  </si>
  <si>
    <t>DENPASAR</t>
  </si>
  <si>
    <t>100 | REVOKE COMPLETED</t>
  </si>
  <si>
    <t>Revoke Completed</t>
  </si>
  <si>
    <t>SALATIGA</t>
  </si>
  <si>
    <t>SLI</t>
  </si>
  <si>
    <t xml:space="preserve">- 11_11446;Biaya PSB HSI EBIS Tunai di Depan ~ 11[150000]  - E23015;E23015 ~ ES23 - Perangkat ONT[0]  - E23015~null~44292;E23015||11||Abodemen 0[0]  - E23015~null~E23015_SWONTPREM;SWONTPREM ~ Biaya Sewa ONT Premium ~ E23015[50000]  - E24057;E24057 ~ ES24 </t>
  </si>
  <si>
    <t xml:space="preserve">- 11_11446;Biaya PSB HSI EBIS Tunai di Depan ~ 11[150000]  - SP_NOSS;SP_NOSS ~ Internet NOSS Multispeed Network[0]  - E23015;E23015 ~ ES23 - Perangkat ONT[0]  - E23015~null~44292;E23015||11||Abodemen 0[0]  - E23015~null~E23015_SWONTPREM;SWONTPREM ~ Biaya </t>
  </si>
  <si>
    <t>GENTENG</t>
  </si>
  <si>
    <t>DOMPU</t>
  </si>
  <si>
    <t>CARUBAN</t>
  </si>
  <si>
    <t>- 11_11446;Biaya PSB HSI EBIS Tunai di Depan ~ 11[150000]  - E25061;E25061 ~ ES25 - Paket HSI Basic (HSIEF) Khusus Winback 2.0[0]  - E25061~null~E25061_UNL;UNL ~ Internet-Link Unlimited Internet Usage ~ E25061[0]  - E25061~null~105351;E25061||11||Abodemen</t>
  </si>
  <si>
    <t>- 11_11446;Biaya PSB HSI EBIS Tunai di Depan ~ 11[150000]  - SP_NOSS;SP_NOSS ~ Internet NOSS Multispeed Network[0]  - E23015;E23015 ~ ES23 - Perangkat ONT[0]  - E23015~null~44292;E23015||11||Abodemen 0[0]  - E23015~null~E23015_SWONT;SWONT ~ Biaya Sewa ONT</t>
  </si>
  <si>
    <t>KRIAN</t>
  </si>
  <si>
    <t>HSI Bisnis PSB 70% Dual Band - 100 Mbps</t>
  </si>
  <si>
    <t>MERGOYOSO</t>
  </si>
  <si>
    <t>REMBANG</t>
  </si>
  <si>
    <t>RBN</t>
  </si>
  <si>
    <t>QC MIA - INVALID QUALITY CONTROL MIA</t>
  </si>
  <si>
    <t>KTM</t>
  </si>
  <si>
    <t>- 11_11446;Biaya PSB HSI EBIS Tunai di Depan ~ 11[150000]  - SP_NOSS;SP_NOSS ~ Internet NOSS Multispeed Network[0]  - SP_NOSS;SP_NOSS ~ Internet NOSS Multispeed Network[0]  - E23046;E23046 ~ ES23 - Paket HSI Bisnis[0]  - E23046~null~E23046_UNL;UNL ~ Inter</t>
  </si>
  <si>
    <t>SEPANJANG</t>
  </si>
  <si>
    <t>2P INET + VOICE</t>
  </si>
  <si>
    <t>CILACAP</t>
  </si>
  <si>
    <t>RBS-Regional 2</t>
  </si>
  <si>
    <t>INNER - YOGYA JATENG SELATAN</t>
  </si>
  <si>
    <t>KEN</t>
  </si>
  <si>
    <t>PGR</t>
  </si>
  <si>
    <t>TUREN</t>
  </si>
  <si>
    <t xml:space="preserve">- 11_11446;Biaya PSB HSI EBIS Tunai di Depan ~ 11[150000]  - BWY DL;BWY DL ~ Saluran Dua Arah(BothWay)[0]  - E23053;E23053 ~ ES23 - Paket HSI Bisnis  Phone (PHONE)[0]  - E23053~null~44864;E23053||11||Abodemen 0[0]  - E23053~null~E23053_IN800;IN800 ~ Free </t>
  </si>
  <si>
    <t>SINGOSARI</t>
  </si>
  <si>
    <t>SMT</t>
  </si>
  <si>
    <t>B2B Partner Management (PM)</t>
  </si>
  <si>
    <t>KRT</t>
  </si>
  <si>
    <t>KERTOSONO</t>
  </si>
  <si>
    <t>NOT COMPLY</t>
  </si>
  <si>
    <t>BBS</t>
  </si>
  <si>
    <t>SAWOJAJAR</t>
  </si>
  <si>
    <t>LABUAN BAJO</t>
  </si>
  <si>
    <t>BAJAWA</t>
  </si>
  <si>
    <t>GNK</t>
  </si>
  <si>
    <t>ABR</t>
  </si>
  <si>
    <t>KANDANGAN</t>
  </si>
  <si>
    <t>TOHPATI SUKAWATI</t>
  </si>
  <si>
    <t>AMBULU</t>
  </si>
  <si>
    <t>SEMINYAK</t>
  </si>
  <si>
    <t>BMK</t>
  </si>
  <si>
    <t>HSI Bisnis Promo Februari Cuan 2026 PSB 70% - 50 Mbps</t>
  </si>
  <si>
    <t>GBU</t>
  </si>
  <si>
    <t>- 11_11446;Biaya PSB HSI EBIS Tunai di Depan ~ 11[150000]  - E23080;E23080 ~ ES23 - Add-on HSI Bisnis Bundling (Netmonk)[0]  - E23080~null~100382;E23080||77||Abodemen 0[0]  - E23080~null~E23080_NMONKHI;NMONKHI ~ Nadefaa Netmonk Hi Alacarte ~ E23080[56100]</t>
  </si>
  <si>
    <t xml:space="preserve">- 11_11446;Biaya PSB HSI EBIS Tunai di Depan ~ 11[150000]  - E23015;E23015 ~ ES23 - Perangkat ONT[0]  - E23015~null~44292;E23015||11||Abodemen 0[0]  - E23015~null~E23015_SWONTPREM;SWONTPREM ~ Biaya Sewa ONT Premium ~ E23015[50000]  - E25060;E25060 ~ ES25 </t>
  </si>
  <si>
    <t>TEMANGGUNG</t>
  </si>
  <si>
    <t>PRN</t>
  </si>
  <si>
    <t>Tanggal Pemasangan :  FEBRUARI 2026  Info Tambahan : Hubungi pelanggan sebelum datang ke lokasi|RI2334|MYDITA</t>
  </si>
  <si>
    <t>BAMBE</t>
  </si>
  <si>
    <t>BENOA</t>
  </si>
  <si>
    <t>RDD</t>
  </si>
  <si>
    <t>BANGIL</t>
  </si>
  <si>
    <t>HSI Bisnis PSB 70% - 300 Mbps</t>
  </si>
  <si>
    <t>RUNGKUT</t>
  </si>
  <si>
    <t>GEDANGAN</t>
  </si>
  <si>
    <t>JAGIR</t>
  </si>
  <si>
    <t>PIJAR</t>
  </si>
  <si>
    <t>PBG</t>
  </si>
  <si>
    <t>PT. AKSES KOMUNIKA PENTADATA</t>
  </si>
  <si>
    <t>- 11_11446;Biaya PSB HSI EBIS Tunai di Depan ~ 11[150000]  - E23015;E23015 ~ ES23 - Perangkat ONT[0]  - E23015~null~44292;E23015||11||Abodemen 0[0]  - E23015~null~E23015_SWONT;SWONT ~ Biaya Sewa ONT ~ E23015[30000]  - E24057;E24057 ~ ES24 - Paket HSI Bisn</t>
  </si>
  <si>
    <t>PT HIPERNET INDODATA</t>
  </si>
  <si>
    <t>Pondok SPA &amp; Home Stay</t>
  </si>
  <si>
    <t>ODP-BTR-FJ/28</t>
  </si>
  <si>
    <t>HSI Bisnis Promo Ramadhan Sepenuh Hati PSB 70% - 50 Mbps</t>
  </si>
  <si>
    <t>WO047675000</t>
  </si>
  <si>
    <t>MN02664/Pondok SPA &amp; Home Stay/PIC Putu Redika/087860429549/darmakarya8@gmail.com</t>
  </si>
  <si>
    <t>telp :087860429549 alt : manja : pagi / siang 03/03/2026 hub sebelum ke lokasi |IL1380|MYDITA</t>
  </si>
  <si>
    <t>The Blooms Garden - Villa</t>
  </si>
  <si>
    <t>ODP-BTR-FK/27</t>
  </si>
  <si>
    <t>WO047670348</t>
  </si>
  <si>
    <t xml:space="preserve">|MC10009|/ PIC Komang Angga Antika/081246720088/Infothebloomsbali@gmail.com  </t>
  </si>
  <si>
    <t>ODP-MNZ-FT/33 FT/D03/33.01</t>
  </si>
  <si>
    <t>WO047801010</t>
  </si>
  <si>
    <t>MD|MYDB-20260303249698|DN00001/MN02280|PT. AKSES KOMUNIKA PENTADATA|81281442001</t>
  </si>
  <si>
    <t>ODP-SWI-FA/63 FA/D05/63.01</t>
  </si>
  <si>
    <t>WO047694773</t>
  </si>
  <si>
    <t>MD|MYDB-20260227249230|DB00001/MB00055|PT HIPERNET INDODATA|087835316536</t>
  </si>
  <si>
    <t xml:space="preserve">| Nama PIC : Ibu Eriza No HP : 087835316536 No Alt : - M Janji : 3 Maret 2026 Jam Pasang : Pagi / Siang Note : hubungi pelanggan jika ingin kelokasi  </t>
  </si>
  <si>
    <t>TOKO PAK YUSUF 2</t>
  </si>
  <si>
    <t>ODP-MNZ-FAU/35 FAU/D08/35.01</t>
  </si>
  <si>
    <t>WO047611880</t>
  </si>
  <si>
    <t>|MN00285|MYIA-066535757836/POI/YUSUF EFENDI/081334330937/yusufe102079@gmail.com</t>
  </si>
  <si>
    <t>| Nama Pic : PAK YUSUF  No Hp Pic : 081334330937 No alt : - Jam Pemasangan : siang  Tanggal Pemasangan : 2 Maret 2026</t>
  </si>
  <si>
    <t>PACITAN</t>
  </si>
  <si>
    <t>UBUD</t>
  </si>
  <si>
    <t>SSL</t>
  </si>
  <si>
    <t>KDW</t>
  </si>
  <si>
    <t>Last update proses : 06-03-2026 15:19:48 WIB (Source: ETL XPRO)</t>
  </si>
  <si>
    <t>Telkom Daerah</t>
  </si>
  <si>
    <t>Telkom Daerah Type</t>
  </si>
  <si>
    <t>Witel</t>
  </si>
  <si>
    <t>Regional</t>
  </si>
  <si>
    <t>sto</t>
  </si>
  <si>
    <t>sto_desc</t>
  </si>
  <si>
    <t>sto_eid</t>
  </si>
  <si>
    <t>New Telkom Daerah</t>
  </si>
  <si>
    <t>New Witel</t>
  </si>
  <si>
    <t>New Regional</t>
  </si>
  <si>
    <t>TIPE 2</t>
  </si>
  <si>
    <t>Regional 3</t>
  </si>
  <si>
    <t>WALIKUKUN</t>
  </si>
  <si>
    <t>GORANGGARENG</t>
  </si>
  <si>
    <t>KARANGJATI</t>
  </si>
  <si>
    <t>SARANGAN</t>
  </si>
  <si>
    <t>JOGOROGO</t>
  </si>
  <si>
    <t>SUMOROTO</t>
  </si>
  <si>
    <t>LOROG</t>
  </si>
  <si>
    <t>SLAHUNG</t>
  </si>
  <si>
    <t>PUNUNG</t>
  </si>
  <si>
    <t>PULUNG</t>
  </si>
  <si>
    <t>JENANGAN</t>
  </si>
  <si>
    <t>SAMBIT</t>
  </si>
  <si>
    <t>TIPE 1</t>
  </si>
  <si>
    <t>MAOSPATI</t>
  </si>
  <si>
    <t>UTERAN</t>
  </si>
  <si>
    <t>BATANGATANG</t>
  </si>
  <si>
    <t>SAPEKAN</t>
  </si>
  <si>
    <t>ARJASA KANGEAN</t>
  </si>
  <si>
    <t>SUMENEP</t>
  </si>
  <si>
    <t>GAYAM / SAPUDI</t>
  </si>
  <si>
    <t>AMBUNTEN</t>
  </si>
  <si>
    <t>PRAGAAN</t>
  </si>
  <si>
    <t>BETUN</t>
  </si>
  <si>
    <t>MDF PASIRIAN</t>
  </si>
  <si>
    <t>MDF LECES</t>
  </si>
  <si>
    <t>MDF KRAKSAAN</t>
  </si>
  <si>
    <t>KALIDAWIR</t>
  </si>
  <si>
    <t>GRESIK-2 (PONGANGAN)</t>
  </si>
  <si>
    <t>STO PASURUAN</t>
  </si>
  <si>
    <t>WARU PAMEKASAN</t>
  </si>
  <si>
    <t>KETAPANG</t>
  </si>
  <si>
    <t>OMBEN</t>
  </si>
  <si>
    <t>MASALEMBU</t>
  </si>
  <si>
    <t>BLEGA</t>
  </si>
  <si>
    <t>KAMAL</t>
  </si>
  <si>
    <t>AROSBAYA</t>
  </si>
  <si>
    <t>TANJUNGUMI</t>
  </si>
  <si>
    <t>DARMO</t>
  </si>
  <si>
    <t>SURABAYA UTARA</t>
  </si>
  <si>
    <t>KARANGPILANG</t>
  </si>
  <si>
    <t>GUBENG</t>
  </si>
  <si>
    <t>SURABAYA SELATAN</t>
  </si>
  <si>
    <t>KALIANAK</t>
  </si>
  <si>
    <t>WARU</t>
  </si>
  <si>
    <t>INJOKO</t>
  </si>
  <si>
    <t>LAKARSANTRI</t>
  </si>
  <si>
    <t>TANJUNG PERAK</t>
  </si>
  <si>
    <t>WARU II TROPODO</t>
  </si>
  <si>
    <t>BESUKI</t>
  </si>
  <si>
    <t>MLANDINGAN</t>
  </si>
  <si>
    <t>ASEMBAGUS</t>
  </si>
  <si>
    <t>ROGOJAMPI</t>
  </si>
  <si>
    <t>PESANGGARAN</t>
  </si>
  <si>
    <t>MUNCAR</t>
  </si>
  <si>
    <t>BENCULUK</t>
  </si>
  <si>
    <t>GLENMORE</t>
  </si>
  <si>
    <t>KALIBARU</t>
  </si>
  <si>
    <t>WONGSOREJO</t>
  </si>
  <si>
    <t>KEBONSARI JEMBER</t>
  </si>
  <si>
    <t>ARJASA JEMBER</t>
  </si>
  <si>
    <t>JENGGAWAH</t>
  </si>
  <si>
    <t>SUKOWONO</t>
  </si>
  <si>
    <t>RAMBIPUJI</t>
  </si>
  <si>
    <t>KALISAT</t>
  </si>
  <si>
    <t>SEMPOLAN</t>
  </si>
  <si>
    <t>SUKOSARI</t>
  </si>
  <si>
    <t>PRAJEKAN</t>
  </si>
  <si>
    <t>LODOYO</t>
  </si>
  <si>
    <t>BINANGUN</t>
  </si>
  <si>
    <t>KESAMBEN</t>
  </si>
  <si>
    <t>SRENGAT</t>
  </si>
  <si>
    <t>PANATARAN</t>
  </si>
  <si>
    <t>NGUNUT</t>
  </si>
  <si>
    <t>CAMPUR DARAT</t>
  </si>
  <si>
    <t>DURENAN</t>
  </si>
  <si>
    <t>PRIGI</t>
  </si>
  <si>
    <t>GURAH</t>
  </si>
  <si>
    <t>KANDANGAN PARE</t>
  </si>
  <si>
    <t>SAMBI</t>
  </si>
  <si>
    <t>PAPAR</t>
  </si>
  <si>
    <t>MOJOROTO</t>
  </si>
  <si>
    <t>WATES KEDIRI</t>
  </si>
  <si>
    <t>GONDANG</t>
  </si>
  <si>
    <t>PRAMBON</t>
  </si>
  <si>
    <t>WARUJAYENG</t>
  </si>
  <si>
    <t>SUKAPURA</t>
  </si>
  <si>
    <t>TONGAS</t>
  </si>
  <si>
    <t>GENDING</t>
  </si>
  <si>
    <t>PAITON</t>
  </si>
  <si>
    <t>GRATI</t>
  </si>
  <si>
    <t>GONDANG WETAN</t>
  </si>
  <si>
    <t>TOSARI</t>
  </si>
  <si>
    <t>NONGKO JAJAR</t>
  </si>
  <si>
    <t>KLAKAH</t>
  </si>
  <si>
    <t>MDF TANGGUL</t>
  </si>
  <si>
    <t>TEMPEH</t>
  </si>
  <si>
    <t>BALUNG</t>
  </si>
  <si>
    <t>SENDURO</t>
  </si>
  <si>
    <t>JATIROTO</t>
  </si>
  <si>
    <t>YOSOWILANGUN</t>
  </si>
  <si>
    <t>PUGER</t>
  </si>
  <si>
    <t>KENCONG</t>
  </si>
  <si>
    <t>BELIMBING</t>
  </si>
  <si>
    <t>TUMPANG</t>
  </si>
  <si>
    <t>LAWANG</t>
  </si>
  <si>
    <t>GADANG</t>
  </si>
  <si>
    <t>PAKIS</t>
  </si>
  <si>
    <t>BURING</t>
  </si>
  <si>
    <t>KARANG PLOSO</t>
  </si>
  <si>
    <t>NGANTANG</t>
  </si>
  <si>
    <t>SUMBER MANJING</t>
  </si>
  <si>
    <t>AMPEL GADING</t>
  </si>
  <si>
    <t>PAGAK</t>
  </si>
  <si>
    <t>GUNUNG KAWI</t>
  </si>
  <si>
    <t>DAMPIT</t>
  </si>
  <si>
    <t>DONO MULYO</t>
  </si>
  <si>
    <t>BANTUR</t>
  </si>
  <si>
    <t>GONDANGLEGI</t>
  </si>
  <si>
    <t>SUMBER PUCUNG</t>
  </si>
  <si>
    <t>SUMBERREJO</t>
  </si>
  <si>
    <t>PULAU PADANGAN</t>
  </si>
  <si>
    <t>KALITIDU</t>
  </si>
  <si>
    <t>SUKODADI</t>
  </si>
  <si>
    <t>BABAD</t>
  </si>
  <si>
    <t>BRONDONG</t>
  </si>
  <si>
    <t>KEREK</t>
  </si>
  <si>
    <t>JATIROGO</t>
  </si>
  <si>
    <t>BANCAR</t>
  </si>
  <si>
    <t>RENGEL</t>
  </si>
  <si>
    <t>MERAKURAK</t>
  </si>
  <si>
    <t>SANGKAPURA / BAWEAN</t>
  </si>
  <si>
    <t>CERME</t>
  </si>
  <si>
    <t>DUDUK SAMPEYAN</t>
  </si>
  <si>
    <t>KEDAMEAN</t>
  </si>
  <si>
    <t>BALONGPANGGANG</t>
  </si>
  <si>
    <t>SEDAYU</t>
  </si>
  <si>
    <t>NGORO JOMBANG</t>
  </si>
  <si>
    <t>MOJOAGUNG</t>
  </si>
  <si>
    <t>PLOSO</t>
  </si>
  <si>
    <t xml:space="preserve">PANDAAN </t>
  </si>
  <si>
    <t>GEMPOL</t>
  </si>
  <si>
    <t>PRIGEN</t>
  </si>
  <si>
    <t>PURWOSARI</t>
  </si>
  <si>
    <t>BEJI</t>
  </si>
  <si>
    <t>INNER</t>
  </si>
  <si>
    <t>TULANGAN</t>
  </si>
  <si>
    <t>SUKODONO</t>
  </si>
  <si>
    <t>PACET</t>
  </si>
  <si>
    <t>MOJOSARI</t>
  </si>
  <si>
    <t>DLANGGU</t>
  </si>
  <si>
    <t>MLIRIP MOJOKERTO</t>
  </si>
  <si>
    <t>NGORO INDUSTRI</t>
  </si>
  <si>
    <t>SUMBAWA BESAR</t>
  </si>
  <si>
    <t>TALIWANG</t>
  </si>
  <si>
    <t>ALAS</t>
  </si>
  <si>
    <t>SENGGIGI</t>
  </si>
  <si>
    <t>SELONG</t>
  </si>
  <si>
    <t>SWETA</t>
  </si>
  <si>
    <t>MATARAM A</t>
  </si>
  <si>
    <t>GERUNG</t>
  </si>
  <si>
    <t>PRAYA</t>
  </si>
  <si>
    <t>MALUK</t>
  </si>
  <si>
    <t>MASBAGIK</t>
  </si>
  <si>
    <t>SAPE</t>
  </si>
  <si>
    <t>KEMPO</t>
  </si>
  <si>
    <t>EMPANG</t>
  </si>
  <si>
    <t>TENTE</t>
  </si>
  <si>
    <t>SILA</t>
  </si>
  <si>
    <t>LARANTUKA</t>
  </si>
  <si>
    <t>WOLO WARU</t>
  </si>
  <si>
    <t>LEWOLEBA</t>
  </si>
  <si>
    <t>KALABAHI</t>
  </si>
  <si>
    <t>TENAU</t>
  </si>
  <si>
    <t>OESAPA</t>
  </si>
  <si>
    <t>SEBA</t>
  </si>
  <si>
    <t>NIKI-NIKI</t>
  </si>
  <si>
    <t>ATAMBUA A</t>
  </si>
  <si>
    <t>KEFAMENANU</t>
  </si>
  <si>
    <t>LOVINA</t>
  </si>
  <si>
    <t>BATURITI</t>
  </si>
  <si>
    <t>PUPUAN</t>
  </si>
  <si>
    <t>SERIRIT</t>
  </si>
  <si>
    <t>GILIMANUK</t>
  </si>
  <si>
    <t>CANDIDASA</t>
  </si>
  <si>
    <t>NEGARA</t>
  </si>
  <si>
    <t>BANGLI</t>
  </si>
  <si>
    <t>KINTAMANI</t>
  </si>
  <si>
    <t>AMLAPURA</t>
  </si>
  <si>
    <t>TAMPAK SIRING</t>
  </si>
  <si>
    <t>NUSA DUA</t>
  </si>
  <si>
    <t>SUKAWATI</t>
  </si>
  <si>
    <t>TOHPATI</t>
  </si>
  <si>
    <t>MONANG MANING</t>
  </si>
  <si>
    <t>KUTA</t>
  </si>
  <si>
    <t>KALIASEM A</t>
  </si>
  <si>
    <t>RUTENG</t>
  </si>
  <si>
    <t>BLU</t>
  </si>
  <si>
    <t>UNR</t>
  </si>
  <si>
    <t>new telda</t>
  </si>
  <si>
    <t>Details for Count of HASIL - HASIL: NOT COMPLY</t>
  </si>
  <si>
    <t>HSI Bisnis Bundling Netmonk PSB 70% Promo - 200 Mbps</t>
  </si>
  <si>
    <t>Inprogress Alpro</t>
  </si>
  <si>
    <t>PT AMARTHA MIKRO FINTEK</t>
  </si>
  <si>
    <t>PS/PI  (%) (Target 92%)</t>
  </si>
  <si>
    <t>TTI COMPLY  1X 24  (%) (Target 92%)</t>
  </si>
  <si>
    <t>SLO</t>
  </si>
  <si>
    <t>MUNTILAN</t>
  </si>
  <si>
    <t>SWT</t>
  </si>
  <si>
    <t>JEPARA</t>
  </si>
  <si>
    <t>PURWOREJJO</t>
  </si>
  <si>
    <t>KTA</t>
  </si>
  <si>
    <t>PAT</t>
  </si>
  <si>
    <t>BANTUL</t>
  </si>
  <si>
    <t>Kendala Lainnya</t>
  </si>
  <si>
    <t>Order dicancel oleh SYSTEM remark : CANCEL ORDER by System : pelanggan belum melakukan upload dokumen melebihi 3 hari</t>
  </si>
  <si>
    <t>MIE - INVALID SURVEY - Kendala Jalur/Rute Tarikan</t>
  </si>
  <si>
    <t>SLEMAN</t>
  </si>
  <si>
    <t>WRO</t>
  </si>
  <si>
    <t>SKH</t>
  </si>
  <si>
    <t>PKL</t>
  </si>
  <si>
    <t>HSI Bisnis Bundling Netmonk PSB 70% - 200 Mbps</t>
  </si>
  <si>
    <t>PWT</t>
  </si>
  <si>
    <t>ADW</t>
  </si>
  <si>
    <t>KRY</t>
  </si>
  <si>
    <t>MUN</t>
  </si>
  <si>
    <t>- 11_11446;Biaya PSB HSI EBIS Tunai di Depan ~ 11[150000]  - SP_NOSS;SP_NOSS ~ Internet NOSS Multispeed Network[0]  - E25060;E25060 ~ ES25 - Paket HSI Bisnis (HSIE) Khusus Winback 2.0[0]  - E25060~null~E25060_UNL;UNL ~ Internet-Link Unlimited Internet Usa</t>
  </si>
  <si>
    <t>LPC_EBIS</t>
  </si>
  <si>
    <t>Cancel Completed</t>
  </si>
  <si>
    <t>PKM</t>
  </si>
  <si>
    <t>HSI Bisnis Khusus Winback PSB 70% - 50 Mbps</t>
  </si>
  <si>
    <t>GOD</t>
  </si>
  <si>
    <t>KTW</t>
  </si>
  <si>
    <t>CLC</t>
  </si>
  <si>
    <t>BTL</t>
  </si>
  <si>
    <t>HSI Bisnis PSB 70% - 150 Mbps</t>
  </si>
  <si>
    <t>JHR</t>
  </si>
  <si>
    <t>HSI Bisnis Bundling Netmonk PSB 70% Promo - 150 Mbps</t>
  </si>
  <si>
    <t xml:space="preserve">- BWY DL;BWY DL ~ Saluran Dua Arah(BothWay)[0]  - E23053;E23053 ~ ES23 - Paket HSI Bisnis  Phone (PHONE)[0]  - E23053~null~44864;E23053||11||Abodemen 0[0]  - E23053~null~E23053_IN800;IN800 ~ Free Lokal dan SLJJ 800 Menit ~ E23053[40000]  - 11_11446;Biaya </t>
  </si>
  <si>
    <t>KDL</t>
  </si>
  <si>
    <t>BATANG</t>
  </si>
  <si>
    <t>MJP</t>
  </si>
  <si>
    <t>TEGAL</t>
  </si>
  <si>
    <t>TEG</t>
  </si>
  <si>
    <t>98 | OSS - CANCEL COMPLETE</t>
  </si>
  <si>
    <t>BDN</t>
  </si>
  <si>
    <t>- 11_11446;Biaya PSB HSI EBIS Tunai di Depan ~ 11[150000]  - E23015;E23015 ~ ES23 - Perangkat ONT[0]  - E23015~null~44292;E23015||11||Abodemen 0[0]  - E23015~null~E23015_SWONT;SWONT ~ Biaya Sewa ONT ~ E23015[30000]  - E23047;E23047 ~ ES23 - Paket HSI Bisn</t>
  </si>
  <si>
    <t>KBU</t>
  </si>
  <si>
    <t>HSI Bisnis Khusus Winback PSB 70% - 150 Mbps</t>
  </si>
  <si>
    <t>HSI Bisnis PSB 70% - 200 Mbps</t>
  </si>
  <si>
    <t>DMA</t>
  </si>
  <si>
    <t>PEC</t>
  </si>
  <si>
    <t>HSI Bisnis Bundling Phone PSB 70% - Free 800 Menit Promo - 300 Mbps</t>
  </si>
  <si>
    <t xml:space="preserve">- 11_11446;Biaya PSB HSI EBIS Tunai di Depan ~ 11[150000]  - E23015;E23015 ~ ES23 - Perangkat ONT[0]  - E23015~null~44292;E23015||11||Abodemen 0[0]  - E23015~null~E23015_SWONTPREM;SWONTPREM ~ Biaya Sewa ONT Premium ~ E23015[50000]  - E23046;E23046 ~ ES23 </t>
  </si>
  <si>
    <t>HSI Bisnis Khusus Winback PSB 70% - 300 Mbps</t>
  </si>
  <si>
    <t>- 11_11446;Biaya PSB HSI EBIS Tunai di Depan ~ 11[150000]  - E23015;E23015 ~ ES23 - Perangkat ONT[0]  - E23015~null~44292;E23015||11||Abodemen 0[0]  - E23015~null~E23015_SWONT;SWONT ~ Biaya Sewa ONT ~ E23015[30000]  - E23046;E23046 ~ ES23 - Paket HSI Bisn</t>
  </si>
  <si>
    <t>BKA</t>
  </si>
  <si>
    <t>KUD</t>
  </si>
  <si>
    <t>HSI Bisnis Bundling Netmonk Promo 2026 PSB 70% - 200 Mbps</t>
  </si>
  <si>
    <t>PWJ</t>
  </si>
  <si>
    <t>PT GLOBAL JET EXPRESS</t>
  </si>
  <si>
    <t>- 11_11446;Biaya PSB HSI EBIS Tunai di Depan ~ 11[150000]  - E23015;E23015 ~ ES23 - Perangkat ONT[0]  - E23015~null~44292;E23015||11||Abodemen 0[0]  - E23015~null~E23015_SWONTPREM;SWONTPREM ~ Biaya Sewa ONT Premium ~ E23015[50000]  - SP_NOSS;SP_NOSS ~ Int</t>
  </si>
  <si>
    <t>BTG</t>
  </si>
  <si>
    <t>BOYOLALI</t>
  </si>
  <si>
    <t>BYL</t>
  </si>
  <si>
    <t>- 11_11446;Biaya PSB HSI EBIS Tunai di Depan ~ 11[150000]  - SP_NOSS;SP_NOSS ~ Internet NOSS Multispeed Network[0]  - E23046;E23046 ~ ES23 - Paket HSI Bisnis[0]  - E23046~null~E23046_UNL;UNL ~ Internet-Link Unlimited Internet Usage ~ E23046[0]  - E23046~n</t>
  </si>
  <si>
    <t>HSI Bisnis PSB 70% - 75 Mbps</t>
  </si>
  <si>
    <t>KGD</t>
  </si>
  <si>
    <t>WONOGIRI</t>
  </si>
  <si>
    <t>Toko Bismillah</t>
  </si>
  <si>
    <t>- 11_11446;Biaya PSB HSI EBIS Tunai di Depan ~ 11[150000]  - E24057;E24057 ~ ES24 - Paket HSI Bisnis (HSIE) Khusus Winback[0]  - E24057~null~E24057_UNL;UNL ~ Internet-Link Unlimited Internet Usage ~ E24057[0]  - E24057~null~103818;E24057||11||Abodemen 0[0</t>
  </si>
  <si>
    <t>FCC - HD1A - INPROGRESS FOLLOW UP</t>
  </si>
  <si>
    <t>MAN</t>
  </si>
  <si>
    <t>BLO</t>
  </si>
  <si>
    <t>HSI Bisnis Basic Bundling Netmonk PSB 70% - 100 Mbps</t>
  </si>
  <si>
    <t>GML</t>
  </si>
  <si>
    <t>HSI Bisnis Basic Bundling Netmonk PSB 70% - 50 Mbps</t>
  </si>
  <si>
    <t>NETMONK - OCA</t>
  </si>
  <si>
    <t xml:space="preserve">- E25060;E25060 ~ ES25 - Paket HSI Bisnis (HSIE) Khusus Winback 2.0[0]  - E25060~null~E25060_UNL;UNL ~ Internet-Link Unlimited Internet Usage ~ E25060[0]  - E25060~null~105343;E25060||11||Abodemen 0[0]  - E25060~null~E25060_HSIE200M;HSIE200M ~ High Speed </t>
  </si>
  <si>
    <t>BRB</t>
  </si>
  <si>
    <t>SMC</t>
  </si>
  <si>
    <t>FCC - HD1A - PROGRESS</t>
  </si>
  <si>
    <t>MYDITA RBS - HD1A - PROGRESS</t>
  </si>
  <si>
    <t>- 11_11446;Biaya PSB HSI EBIS Tunai di Depan ~ 11[150000]  - SP_NOSS;SP_NOSS ~ Internet NOSS Multispeed Network[0]  - E25061;E25061 ~ ES25 - Paket HSI Basic (HSIEF) Khusus Winback 2.0[0]  - E25061~null~E25061_UNL;UNL ~ Internet-Link Unlimited Internet Usa</t>
  </si>
  <si>
    <t>SMN</t>
  </si>
  <si>
    <t>HSI Bisnis Basic PSB 70% - 50 Mbps</t>
  </si>
  <si>
    <t>AJB</t>
  </si>
  <si>
    <t>BWE</t>
  </si>
  <si>
    <t>KBM</t>
  </si>
  <si>
    <t>HSI Bisnis Bundling Phone PSB 70% - Free 800 Menit - 50 Mbps</t>
  </si>
  <si>
    <t>HSI Bisnis Bundling Netmonk Promo 2026 PSB 70% - 300 Mbps</t>
  </si>
  <si>
    <t>HSI Bisnis Khusus Winback PSB 70% - 100 Mbps</t>
  </si>
  <si>
    <t>HSI Bisnis Bundling Netmonk Promo 2026 PSB 70% - 100 Mbps</t>
  </si>
  <si>
    <t>- E23015;E23015 ~ ES23 - Perangkat ONT[0]  - E23015~null~44292;E23015||11||Abodemen 0[0]  - E23015~null~E23015_SWONTPREM;SWONTPREM ~ Biaya Sewa ONT Premium ~ E23015[50000]  - E24057;E24057 ~ ES24 - Paket HSI Bisnis (HSIE) Khusus Winback[0]  - E24057~null~</t>
  </si>
  <si>
    <t>HSI Bisnis Basic Bundling Phone PSB 70% - Free 800 Menit - 50 Mbps</t>
  </si>
  <si>
    <t>- 11_11446;Biaya PSB HSI EBIS Tunai di Depan ~ 11[150000]  - SP_NOSS;SP_NOSS ~ Internet NOSS Multispeed Network[0]  - SP_NOSS;SP_NOSS ~ Internet NOSS Multispeed Network[0]  - E24057;E24057 ~ ES24 - Paket HSI Bisnis (HSIE) Khusus Winback[0]  - E24057~null~</t>
  </si>
  <si>
    <t>HSI Bisnis Promo Ekosistem Hospitality &amp; Tourism PSB 70% - 50 Mbps</t>
  </si>
  <si>
    <t>ODP-NJK-FAJ/51 FAJ/D06/51.01</t>
  </si>
  <si>
    <t>DECLINE : Decline - Batal Order Neng Putri Meilinda Permatasari NE2261|MYDITA</t>
  </si>
  <si>
    <t>UNCONTACTED : Telepon Tidak Diangkat - RNA Muhammad Fauzan Fidhianta 40961370|MYDITA</t>
  </si>
  <si>
    <t>WAITING:  |MYDITA</t>
  </si>
  <si>
    <t>GLD</t>
  </si>
  <si>
    <t>Adanu Adhinata Semesta</t>
  </si>
  <si>
    <t>ODP-PGR-FCC/024</t>
  </si>
  <si>
    <t>TOKO SEMBAKO MADURA</t>
  </si>
  <si>
    <t>PT KENCANA MAJU BERSAMA</t>
  </si>
  <si>
    <t>HSI Bisnis Bundling Phone PSB 70% - Free 800 Menit Promo - 200 Mbps</t>
  </si>
  <si>
    <t>BAN</t>
  </si>
  <si>
    <t xml:space="preserve">- E25060;E25060 ~ ES25 - Paket HSI Bisnis (HSIE) Khusus Winback 2.0[0]  - E25060~null~E25060_UNL;UNL ~ Internet-Link Unlimited Internet Usage ~ E25060[0]  - E25060~null~105343;E25060||11||Abodemen 0[0]  - E25060~null~E25060_HSIE100M;HSIE100M ~ High Speed </t>
  </si>
  <si>
    <t>RDB</t>
  </si>
  <si>
    <t>HSI Bisnis Basic Khusus Winback PSB 70% - 50 Mbps</t>
  </si>
  <si>
    <t>ULYA MART</t>
  </si>
  <si>
    <t>GUNUNG KIDUL</t>
  </si>
  <si>
    <t>WNS</t>
  </si>
  <si>
    <t>TOKO ALDO</t>
  </si>
  <si>
    <t>HSI Bisnis Bundling Netmonk Promo 2026 PSB 70% - 150 Mbps</t>
  </si>
  <si>
    <t>PT. BANGUN INFORMASI TEKNOLOGI</t>
  </si>
  <si>
    <t>TOKO BAROKAH</t>
  </si>
  <si>
    <t>PT. BQUIK OTOMOTIF INDONESIA</t>
  </si>
  <si>
    <t>AMRBS;403145;EVA LESTARI BANGUN;AO;PT. BQUIK OTOMOTIF INDONESIA;HSI Bisnis 1:1 (INET+Voice) 50 Mbps (479k);81181141676;81119922069;dimas.m@b-quik.co.id</t>
  </si>
  <si>
    <t>TOKO SUMBER REZEKI</t>
  </si>
  <si>
    <t>HSI Bisnis Promo HUT Telkom PSB 70% - 50 Mbps</t>
  </si>
  <si>
    <t>DECLINE : Decline - Pindah Segmentasi Yusnani Manalu 40951378|MYDITA</t>
  </si>
  <si>
    <t>HSI Bisnis Promo HUT Telkom PSB 70% - 75 Mbps</t>
  </si>
  <si>
    <t>SOBIZ</t>
  </si>
  <si>
    <t>HSI Bisnis Basic Promo HUT Telkom PSB 70% - 50 Mbps</t>
  </si>
  <si>
    <t>HSI Bisnis Promo HUT Telkom PSB 70% - 300 Mbps</t>
  </si>
  <si>
    <t>RBS-Regional 1</t>
  </si>
  <si>
    <t>HSI Bisnis Basic Khusus Winback PSB 70% - 150 Mbps</t>
  </si>
  <si>
    <t>HSI Bisnis Promo HUT Telkom PSB 70% - 100 Mbps</t>
  </si>
  <si>
    <t xml:space="preserve">- 11_11446;Biaya PSB HSI EBIS Tunai di Depan ~ 11[250000]  - SP_NOSS;SP_NOSS ~ Internet NOSS Multispeed Network[0]  - E23015;E23015 ~ ES23 - Perangkat ONT[0]  - E23015~null~44292;E23015||11||Abodemen 0[0]  - E23015~null~E23015_SWONTPREM;SWONTPREM ~ Biaya </t>
  </si>
  <si>
    <t>HSI Bisnis Promo HUT Telkom PSB 70% - 100 Mbps Dual Band</t>
  </si>
  <si>
    <t>HSI Bisnis Promo HUT Telkom PSB 70% - 150 Mbps</t>
  </si>
  <si>
    <t>HSI Bisnis Basic Promo HUT Telkom PSB 70% - 75 Mbps</t>
  </si>
  <si>
    <t>HSI Bisnis Promo HUT Telkom PSB 70% - 200 Mbps</t>
  </si>
  <si>
    <t>HSI Bisnis Basic Promo HUT Telkom PSB 70% - 150 Mbps</t>
  </si>
  <si>
    <t>HSI Bisnis Basic Promo HUT Telkom PSB 70% - 100 Mbps Dual Band</t>
  </si>
  <si>
    <t>- SP_NOSS;SP_NOSS ~ Internet NOSS Multispeed Network[0]  - SP_NOSS;SP_NOSS ~ Internet NOSS Multispeed Network[0]  - E23015;E23015 ~ ES23 - Perangkat ONT[0]  - E23015~null~44292;E23015||11||Abodemen 0[0]  - E23015~null~E23015_SWONTPREM;SWONTPREM ~ Biaya Se</t>
  </si>
  <si>
    <t>HSI Bisnis Basic Promo HUT Telkom PSB 70% - 100 Mbps</t>
  </si>
  <si>
    <t>Teknisi</t>
  </si>
  <si>
    <t>TK NEGERI 8 TALIWANG</t>
  </si>
  <si>
    <t>ODP-TLW-FH/17</t>
  </si>
  <si>
    <t>WO057704733</t>
  </si>
  <si>
    <t>MD|MYDB-20260629261299|SC00001/MC00149|TK NEGERI 8 TALIWANG|081339898487</t>
  </si>
  <si>
    <t>FALLOUT HOMEPASS</t>
  </si>
  <si>
    <t>97 | SIBEL - CANCEL COMPLETE</t>
  </si>
  <si>
    <t>PT SAKTISETIA SENTOSA</t>
  </si>
  <si>
    <t>AMRBS;940137;AM;ISTIHAMIN FITRIYAH;RBS-3;SURAMADU;PSB;PT SAKTISETIA SENTOSA;ARDI DWI SAPUTRA;081334003312;it@saktisetiasantosa.com;HSI Bisnis (1:1) 75 Mbps (Rp 519.000) PSB Rp 150.000;</t>
  </si>
  <si>
    <t>HSI Bisnis Bundling Netmonk Promo 2026 PSB 70% - 50 Mbps</t>
  </si>
  <si>
    <t>ODP-DLA-FB/24</t>
  </si>
  <si>
    <t>MYDITA - GAGAL SEND CARING UNSC</t>
  </si>
  <si>
    <t>DECLINE : Decline - Batal Order HANIF NUROHMAN 40981182|MYDITA</t>
  </si>
  <si>
    <t>KOST SAFIRA LIMA SAUDARA</t>
  </si>
  <si>
    <t>SDIT IBNU KHALDUN</t>
  </si>
  <si>
    <t>JWN</t>
  </si>
  <si>
    <t>SUK</t>
  </si>
  <si>
    <t>HSI Bisnis Basic Promo HUT Telkom PSB 70% - 200 Mbps</t>
  </si>
  <si>
    <t>HSI Bisnis Bundling Phone Promo 2026 PSB 70% - Free 800 Menit Promo - 50 Mbps</t>
  </si>
  <si>
    <t>AMA AWA RESORT</t>
  </si>
  <si>
    <t>DP CAFE</t>
  </si>
  <si>
    <t>- 11_11446;Biaya PSB HSI EBIS Tunai di Depan ~ 11[150000]  - SP_NOSS;SP_NOSS ~ Internet NOSS Multispeed Network[0]  - SP_NOSS;SP_NOSS ~ Internet NOSS Multispeed Network[0]  - E24058;E24058 ~ ES24 - Paket HSI Bisnis (HSIEF) Khusus Winback[0]  - E24058~null</t>
  </si>
  <si>
    <t>GDO</t>
  </si>
  <si>
    <t>ODP-SIT-FB/41</t>
  </si>
  <si>
    <t>HSI Bisnis Bundling Netmonk PSB 70% Promo - 300 Mbps</t>
  </si>
  <si>
    <t>- 11_11446;Biaya PSB HSI EBIS Tunai di Depan ~ 11[150000]  - SP_NOSS;SP_NOSS ~ Internet NOSS Multispeed Network[0]  - E23015;E23015 ~ ES23 - Perangkat ONT[0]  - E23015~null~44292;E23015||11||Abodemen 0[0]  - E23015~null~E23015_SWONTDUALB;SWONTDUALB ~ Biay</t>
  </si>
  <si>
    <t>DECLINE : Decline - Pindah Segmentasi Ivan Sutiawan 40010577|MYDITA</t>
  </si>
  <si>
    <t>MIE - INVALID SURVEY - ODP Jauh</t>
  </si>
  <si>
    <t>CV NUBA DAI for DINAS LINGKUNGAN HIDUP FLOTIM</t>
  </si>
  <si>
    <t>IBCARE-PI|CV NUBA DAI for DINAS LINGKUNGAN HIDUP FLOTIM|MC40287|082236911649|ddlhflotim@gmail.com|INDIBIZ 100 Mbps</t>
  </si>
  <si>
    <t>ODP-SGG-FCLG/17</t>
  </si>
  <si>
    <t>SMK CANDA BHIRAWA PARE</t>
  </si>
  <si>
    <t>AMRBS;404945;ASIH TRI HARTANTI;PSB PAKET 1P-75MB 415K PSB 150K;081556472540</t>
  </si>
  <si>
    <t>MSO</t>
  </si>
  <si>
    <t>HSI Bisnis Bundling OCA Breach Checker Promo 2026 PSB 70% - 75 Mbps</t>
  </si>
  <si>
    <t>KJE</t>
  </si>
  <si>
    <t>KEDAI SULTAN</t>
  </si>
  <si>
    <t>JATIMPARK 1</t>
  </si>
  <si>
    <t>|MN02703|MYIA-028806572290/POI/Jemmy/08123305579/jemmy.indo@yahoo.com</t>
  </si>
  <si>
    <t>MYINDIBIZ</t>
  </si>
  <si>
    <t xml:space="preserve">- 11_11446;Biaya PSB HSI EBIS Tunai di Depan ~ 11[150000]  - BWY DL;BWY DL ~ Saluran Dua Arah(BothWay)[0]  - E23057;E23057 ~ ES23 - Paket HSI Bisnis Basic Phone (PHONE)[0]  - E23057~null~44873;E23057||11||Abodemen 0[0]  - E23057~null~E23057_IN800;IN800 ~ </t>
  </si>
  <si>
    <t>BBT</t>
  </si>
  <si>
    <t>RUMAH KOST SUTARJO</t>
  </si>
  <si>
    <t>- E23015;E23015 ~ ES23 - Perangkat ONT[0]  - E23015~null~44292;E23015||11||Abodemen 0[0]  - E23015~null~E23015_SWONT;SWONT ~ Biaya Sewa ONT ~ E23015[30000]  - E24057;E24057 ~ ES24 - Paket HSI Bisnis (HSIE) Khusus Winback[0]  - E24057~null~E24057_UNL;UNL ~</t>
  </si>
  <si>
    <t>SMK BUDI UTOMO KERTOSONO</t>
  </si>
  <si>
    <t>|MC20233|MYIA-090935432600/POI/M YAFI ALHAQ MERDEKA UBAIDAH/082260932313/yafialhaq96@gmail.com</t>
  </si>
  <si>
    <t>DECLINE : Decline - Batal Order Yusnani Manalu 40951378|MYDITA</t>
  </si>
  <si>
    <t>CEP</t>
  </si>
  <si>
    <t>TTL</t>
  </si>
  <si>
    <t>INTAN EXPRESS LAUNDRY</t>
  </si>
  <si>
    <t>HSI Basic Khusus Winback 3.0 PSB 70% - 50 Mbps</t>
  </si>
  <si>
    <t>HSI Bisnis Basic PSB 70% - 300 Mbps</t>
  </si>
  <si>
    <t>ODP-MIP-FE/27</t>
  </si>
  <si>
    <t>- SP_NOSS;SP_NOSS ~ Internet NOSS Multispeed Network[0]  - SP_NOSS;SP_NOSS ~ Internet NOSS Multispeed Network[0]  - E23015;E23015 ~ ES23 - Perangkat ONT[0]  - E23015~null~44292;E23015||11||Abodemen 0[0]  - E23015~null~E23015_SWONT;SWONT ~ Biaya Sewa ONT ~</t>
  </si>
  <si>
    <t>TOKO NADILA</t>
  </si>
  <si>
    <t>SMP N 1 Tulakan</t>
  </si>
  <si>
    <t>MD|MYDB-20260720263153|DN00001/MN02053|SMP N 1 Tulakan|085230103982</t>
  </si>
  <si>
    <t>FCC - HD1A - SUBMIT</t>
  </si>
  <si>
    <t>HSI Bisnis Basic Bundling Netmonk Dual Band Promo 2026 PSB 70% - 100 Mbps</t>
  </si>
  <si>
    <t>SMPN 39 Surabaya</t>
  </si>
  <si>
    <t>|MN02083|MYIA-090689692083/POI/Bu Lany/081217353508/smpn39sby@gmail.com</t>
  </si>
  <si>
    <t>DECLINE : Decline - Batal Order Ivan Sutiawan 40010577|MYDITA</t>
  </si>
  <si>
    <t>Blue Bake Houf Kitchen</t>
  </si>
  <si>
    <t>|MN01857|MYIA-065283729498/POI/Erry Bima Nugroho/085232027079/bbhkitchen5758@gmail.com</t>
  </si>
  <si>
    <t>|MN01857|MYIA-070482244462/POI/Erry Bima Nugroho/085232027079/bbhkitchen5758@gmail.com</t>
  </si>
  <si>
    <t>HSI Bisnis Basic Khusus Winback PSB 70% - 75 Mbps</t>
  </si>
  <si>
    <t>warkop bumimas &amp; billiard</t>
  </si>
  <si>
    <t>|MC10009|/Aneka Lovina Villas &amp; Spa Bali - New Superior/PIC Ery Eko/087759735887/sukayasa43@gmail.com</t>
  </si>
  <si>
    <t>PT JOGJA CANTIK SELALU</t>
  </si>
  <si>
    <t>|MC80225|MYIA-017276362044/POI/SHOLIKHAH MULYA EFFENDI /082386999999/lovinabeauty.official@gmail.com</t>
  </si>
  <si>
    <t>DECLINE : Decline - Pindah Segmentasi Muhammad Fauzan Fidhianta 40961370|MYDITA</t>
  </si>
  <si>
    <t>Aneka Lovina Villas &amp; Spa Bali - New Superior</t>
  </si>
  <si>
    <t>2026-07-25 13:00:00|Tanggal pemasangan :25 JULI 2026 Jam pemasangan : 08.00 - 12.00 Info Tambahan : Hubungi pelanggan dulu sebelum ke lokasi terimakasih|DA7880|MYDITA</t>
  </si>
  <si>
    <t>PUSATEMAS.ID</t>
  </si>
  <si>
    <t>PT MITRA NUANSA UTAMA</t>
  </si>
  <si>
    <t>ODP-KET-FE/04</t>
  </si>
  <si>
    <t>MTS UNGGULAN DARUL FALAH</t>
  </si>
  <si>
    <t>SMK Negeri Kabuh</t>
  </si>
  <si>
    <t>STORE KKV PLAZA SURABAYA</t>
  </si>
  <si>
    <t>AMRBS;402409;AMEX;DODOD HERMANU;RBS-3;SURAMADU;PSB;STORE KKV PLAZA SURABAYA;HSI Bisnis + Netmonk (1:1) 300 Mbps (Rp 1.559.000) PSB Rp 150.000;081274594701;elisa@kkgroup.cn;ELISA MARTA NUGRAHA;Plaza Surabaya Lantai I/SC/029-030, Jalan Pemuda 33-37 Surabaya</t>
  </si>
  <si>
    <t>ODP-GIN-FP/38</t>
  </si>
  <si>
    <t>ODP-TBU-FAA/108</t>
  </si>
  <si>
    <t>2026-08-04 13:00:00 | Tanggal Pemasangan : 04 Agustus 2026 Jam Pemasangan : 08:00 13:00 Info Tambahan : Hubungi pelanggan dulu sebelum ke lokasi terimakasih</t>
  </si>
  <si>
    <t>2026-07-31 13:00:00 | Tanggal Pemasangan : 31 Juli 2026 Jam Pemasangan : 08:00 13:00 Info Tambahan : Hubungi pelanggan dulu sebelum ke lokasi terimakasih</t>
  </si>
  <si>
    <t>ODP-MLK-FAD/67 FAD/D06/67.01</t>
  </si>
  <si>
    <t>SMKN 10 MALANG</t>
  </si>
  <si>
    <t>CAFE RATU 2</t>
  </si>
  <si>
    <t>|MN02601|/CAFE RATU 2/NABILA PUTRI SARI/082323095417/putrinabila2284@gmail.com/HSI Bisnis Promo HUT Telkom (1:1) 150 Mbps (Rp 620.000) PSB Rp 150.000</t>
  </si>
  <si>
    <t>PT SATYA LANGGENG SENTOSA</t>
  </si>
  <si>
    <t>ODP-SRR-FC/14</t>
  </si>
  <si>
    <t>AMRBS;940137;AM;ISTIHAMIN FITRIYAH;RBS-3;SURAMADU;PSB;PT KENCANA MAJU BERSAMA;HERMIN LISTIONINGSIH;085648550065;kencanainternet001@gmail.com;HSI Bisnis (1:1) 100 Mbps (Rp 669.000) PSB Rp 150.000;</t>
  </si>
  <si>
    <t>PT FENGSHENG NONWOVEN INDONESIA</t>
  </si>
  <si>
    <t>|MC00213|MYIA-066964787164/POI/SAEFUL ANWAR/082127697470/fengshengnonwovenindonesia@gmail.com</t>
  </si>
  <si>
    <t>ODP-PWJ-FAC/12 FAC/D04/01.12</t>
  </si>
  <si>
    <t>ODP-JHR-FEJ/012</t>
  </si>
  <si>
    <t>PT. SUPRA PRIMATAMA NUSANTARA</t>
  </si>
  <si>
    <t>|MN02677|/CP BACHARUDDIN YUSUF HABIBIE/081333336960/branch_bali_jembranamendoyo@biznetnetworks.com</t>
  </si>
  <si>
    <t>ODP-WOS-FAE/123 FAE/D08/123.01</t>
  </si>
  <si>
    <t>TOKO RIDOI</t>
  </si>
  <si>
    <t>|MN02600|/TOKO RIDOI/087750023016/087778000795/rifaproduction383@gmail.com/HSI Bisnis Promo HUT Telkom (1:1) 50 Mbps (Rp 355.000) PSB Rp 150.000/RIDOI/Desa Ombul, Kedundung, Sampang</t>
  </si>
  <si>
    <t>GADAIKU EMPANG</t>
  </si>
  <si>
    <t>|MN01576|MYIA-091638678224/POI/abdurrahim/082340957350/gadaikuempang@gmail.com</t>
  </si>
  <si>
    <t>PT AUSTIN LINTAS INFORMATIKA</t>
  </si>
  <si>
    <t>|MN02665|MYIA-037808698297/POI/AZZA/081933021555/roykiyoshi823@gmail.com</t>
  </si>
  <si>
    <t>ODP-KUD-FAK/045</t>
  </si>
  <si>
    <t>ODP-KTS-FA/32</t>
  </si>
  <si>
    <t>PT MITRA ASTON (LOGISTIK)</t>
  </si>
  <si>
    <t>WO060357522</t>
  </si>
  <si>
    <t>|MC80054|MYIA-062088024129/POI/YULIANTO S.T /085726445921/lamingaya204@gmail.com</t>
  </si>
  <si>
    <t>2026-07-30 13:00:00 | Jam Pemasangan : 16.00 Tanggal Pemasangan : 30 Juli 2026 Note : mohon hubungi pelanggan dulu sebelum ke lokasi, terima kasih.</t>
  </si>
  <si>
    <t>TK Aisyiyah Bustanul Athfal III</t>
  </si>
  <si>
    <t>ODP-CLC-FK/058</t>
  </si>
  <si>
    <t>|MN02740|MYIA-064188990282/POI/zeny armaniati Saputri /089504451228/zenysaputri061@gmail.com</t>
  </si>
  <si>
    <t>SRC JAYA MART</t>
  </si>
  <si>
    <t>|MC00213|MYIA-063657841741/POI/SYAHDAN GINAWA PAMUJI/085710154686/syahdanginawa24@gmail.com</t>
  </si>
  <si>
    <t xml:space="preserve">AMRBS;404508;MOHAMMAD HAFID DWISAPUTRO;JKT OUTER;HSI BASIC 50MB;085220101016;adam.nurfadillah@amartha.com  </t>
  </si>
  <si>
    <t>MATARAM SOLUTION</t>
  </si>
  <si>
    <t>|MC40292|MYIA-014460893448/POI/Mutholaah/085929142148/lalu.suhairi@gmail.com</t>
  </si>
  <si>
    <t>CV BERKAH MITRA MERAPI FARM</t>
  </si>
  <si>
    <t>|MN02395|MYIA-022654920672/POI/SALMAN AL FARIDZI/08131000230/salmanalfiyah971@gmail.com</t>
  </si>
  <si>
    <t>2026-07-31 08:00:00|Jl. Supriadi No 41 Desa Kudu Kecamatan Kertosono Kabupaten Nganjuk Provinsi Jawa Timur (SMK BUDI UTOMO KERTOSONO)|SYSTEM|MYDITA</t>
  </si>
  <si>
    <t>Royal Sutan Agung (GEA) Yogyakarta</t>
  </si>
  <si>
    <t>ODP-BTL-FBN/017</t>
  </si>
  <si>
    <t>AMRBS/403103/ANISA DWIARYANI/R3/YOGYAKARTA/PSBHSI BISNIS 2S  200 MBPS BUNDLING PHONE PROMO HUT TELKOM 1:1 /Ervan Fakhri/85642919113/rsayogya@gea-rsa.com</t>
  </si>
  <si>
    <t>TOKO PUTRI</t>
  </si>
  <si>
    <t>RBS| HSI |TREG 3 |Bambang wahyudin MN02363|85190337411|Toko Jalil MS |Indibiz 150MB</t>
  </si>
  <si>
    <t>CV DHARMA MIGAS SEJAHTERA</t>
  </si>
  <si>
    <t>|MN02745|MYIA-034780021901/POI/NI WAYAN ALIT/082146307073/iva.n.g.fahmi.fauzi96@gmail.com</t>
  </si>
  <si>
    <t>SUSHI TEI SURABAYA</t>
  </si>
  <si>
    <t>MD|MYDB-20260730263918|DN00001/MN00443|SUSHI TEI SURABAYA|08569801350</t>
  </si>
  <si>
    <t>SPPG BANYUMAS BANTERAN 2 WANGON</t>
  </si>
  <si>
    <t>|MC00213|MYIA-092121090220/POI/RENDY INDRA PRATAMA/081327176491/sppgbanteranwangon@gmail.com</t>
  </si>
  <si>
    <t>MIE - INVALID SURVEY - ODP Full</t>
  </si>
  <si>
    <t>CV. SUBEKTI SETIABUDI</t>
  </si>
  <si>
    <t>TOKO MULYA</t>
  </si>
  <si>
    <t>|MC00213|MYIA-052175650340/POI/MULYATI/088708175802/poncokrc31@gmail.com</t>
  </si>
  <si>
    <t>WO060499289</t>
  </si>
  <si>
    <t>|MN00292|MYIA-092902820817/POI/M IMAM SUROSO/081914133690/surosoimam840@gmail.com</t>
  </si>
  <si>
    <t>2026-08-01 08:00:00 | Jam Pemasangan : 09.00 Tanggal Pemasangan : JUMAT, 31 JULI 2026 Info Tambahan : Hubungi pelanggan sebelum datang ke lokasi, terima kasih.</t>
  </si>
  <si>
    <t>DECLINE : Decline - Batal Order Muhammad Fauzan Fidhianta 40961370|MYDITA</t>
  </si>
  <si>
    <t>FOTOCOPY &amp; FREYA STERE</t>
  </si>
  <si>
    <t>ODP-PYA-FAC/12 FAC/D02/12.01</t>
  </si>
  <si>
    <t>MD|MYDB-20260730263940|SC00001/MC00069|FOTOCOPY &amp; FREYA STERE|081929345162</t>
  </si>
  <si>
    <t>The Bloom Garden - Gazebo</t>
  </si>
  <si>
    <t>ODP-BTR-FK/18</t>
  </si>
  <si>
    <t>KOPERASI NUSA</t>
  </si>
  <si>
    <t>MD|MYDB-20260730263961|SC00001/MC00069|KOPERASI NUSA|087793080830</t>
  </si>
  <si>
    <t>Puskesmas lewolema</t>
  </si>
  <si>
    <t>WO060463534</t>
  </si>
  <si>
    <t>|MC40173|MYIA-068533817741/POI/ibu Sarinah/081246486938/sarinahjulibahi@gmail.com</t>
  </si>
  <si>
    <t>BRN</t>
  </si>
  <si>
    <t>PT Bestari Mulia</t>
  </si>
  <si>
    <t>DEVA MOTOR</t>
  </si>
  <si>
    <t>WO060461249</t>
  </si>
  <si>
    <t>|MC40234|MYIA-076963371891/POI/solihin/087713460255/devamotor305@gmail.com</t>
  </si>
  <si>
    <t xml:space="preserve">2026-07-31 10:00:00 | Jam pemasangan : 12.00 Info Tambahan : Hubungi pelanggan dulu sebelum ke lokasi terimakasih  </t>
  </si>
  <si>
    <t>PT.BIPO TEKNOLOGI OTOMOTIF</t>
  </si>
  <si>
    <t>|MN01722|MYIA-086120249236/POI/rahmad hidayat/085789290996/osrah666@gmail.com</t>
  </si>
  <si>
    <t>CAHAYA MUTIARA</t>
  </si>
  <si>
    <t>MD|MYDB-20260730263926|SC00001/MC00069|CAHAYA MUTIARA|081929345128</t>
  </si>
  <si>
    <t>ETERNISKIN SOLO BARU</t>
  </si>
  <si>
    <t>|MN00396|MYIA-098599653192/POI/Nurul Wahid Hidayah/085111451168/ga.eterniskin@gmail.com</t>
  </si>
  <si>
    <t>|MN00292|MYIA-078048634013/POI/FEGY DWI RIZAKI/085894000776/fegidwir@gmail.com</t>
  </si>
  <si>
    <t>SD NEGERI 3 PERING</t>
  </si>
  <si>
    <t>ODP-GIN-FAM/57</t>
  </si>
  <si>
    <t>|MN02658|/PIC KARIANA MAURINA BETLIANI/081933113251/Sdn3pering@gmail.com</t>
  </si>
  <si>
    <t>SMK DARUSAADAH PONCOKUSUMO</t>
  </si>
  <si>
    <t>ODP-TMP-FP/18 FP/D03/18.01</t>
  </si>
  <si>
    <t>WO060996025</t>
  </si>
  <si>
    <t>MD|MYDB-20260805264402|SC20017/MC20200|SMK DARUSAADAH PONCOKUSUMO|087757955526</t>
  </si>
  <si>
    <t>2026-08-07 08:00:00 | Tanggal Pemasangan : 07 Agustus 2026 Jam Pemasangan : 08:00 13:00 Info Tambahan : Hubungi pelanggan dulu sebelum ke lokasi terimakasih</t>
  </si>
  <si>
    <t>SPBU KRANDING POGALAN</t>
  </si>
  <si>
    <t>ODP-DRN-FD/05 FD/D01/05.01</t>
  </si>
  <si>
    <t>WO061023499</t>
  </si>
  <si>
    <t>|MN00418|MYIA-076787280421/POI/ARI SUNYOTO/085335590000/arisunyoto1@gmail.com</t>
  </si>
  <si>
    <t>2026-08-06 15:00:00 | M Janji : (06/08/2026) jam Pasang pagi / siang  Note : hubungi pelanggan jika ingin kelokasi</t>
  </si>
  <si>
    <t>SD NEGERI 1 PAGUBUGAN</t>
  </si>
  <si>
    <t>ODP-KRY-FF/058 FF/D04/058.01</t>
  </si>
  <si>
    <t>WO060846976</t>
  </si>
  <si>
    <t>|MC00213|MYIA-005342094390/POI/ROMIYATUN/085328416182/buromiyatun@gmail.com</t>
  </si>
  <si>
    <t xml:space="preserve">2026-08-05 08:00:00 | Nama PIC: bu romiyatun Notel: 085328416182 Alt: -  Tanggal: 5/8/2026 Jam Pasang: Pagi Note: Hubungi sebelum ke lokasi, terimakasih. </t>
  </si>
  <si>
    <t>Yayasan Harapan Umat</t>
  </si>
  <si>
    <t>ODP-BRB-FJ/055</t>
  </si>
  <si>
    <t>WO061070500</t>
  </si>
  <si>
    <t>AMRBS;403095;REG3;BAYU;085100296564;HSI 1S 100MB;535k;PIC 089518687894;harapanumat1990@gmail.com</t>
  </si>
  <si>
    <t>2026-08-06 08:00:00|M Janji : (06/08/2026)  jam Pasang pagi / siang   Note : hubungi pelanggan jika ingin kelokasi|40981182|MYDITA</t>
  </si>
  <si>
    <t>SMP IT ABU HURAIRAH SUMBAWA</t>
  </si>
  <si>
    <t>ODP-SBW-FBK/12 FBK/D01/12.01</t>
  </si>
  <si>
    <t>WO060673343</t>
  </si>
  <si>
    <t>|MN01595|MYIA-082660016797/POI/FIRMAN/087860187055/smpitputra.abhursumbawa@gmail.com</t>
  </si>
  <si>
    <t>2026-08-02 15:00:00 | Nama Pic : bp FIRMAN No Hp Pic : 087860187055 No alt : - Jam Pemasangan : siang  Tanggal Pemasangan : 2 Agustus 2026</t>
  </si>
  <si>
    <t>Follow Up Revoke Completed, New Order ID : SC1002506451</t>
  </si>
  <si>
    <t>The Lakebox</t>
  </si>
  <si>
    <t>AMRBS ; 402717 ; AMEX ; WIRA ; TREG3 ; MAGELANG ; 1S HSI BISNIS PROMO 100 Mbps ; RINA 08902506301; Thelakebox.cabin@gmail.com</t>
  </si>
  <si>
    <t>SD NEGERI 6 BLAHBATUH</t>
  </si>
  <si>
    <t>ODP-GIN-FP/103</t>
  </si>
  <si>
    <t>WO060877644</t>
  </si>
  <si>
    <t>|MN02658|/PIC NI MADE RENDRA WISMAYANTI/0895603966097/blahbatuhsdn6@gmail.com</t>
  </si>
  <si>
    <t>2026-08-05 08:00:00|Jam pemasangan : 12.00 Info Tambahan : Hubungi pelanggan dulu sebelum ke lokasi terimakasih |40961370|MYDITA</t>
  </si>
  <si>
    <t>ERABLUE TAMAN PORISGADA</t>
  </si>
  <si>
    <t>ODP-MAN-FC/050</t>
  </si>
  <si>
    <t>WO060781113</t>
  </si>
  <si>
    <t>|MN02587|MYIA-002191551740/POI/HASBIBINTARO SHIDDIQ/081249549394/nextperdanaone@gmail.com</t>
  </si>
  <si>
    <t>2026-08-05 08:00:00 | No Hp Pic : 081249549394 No alt : - Jam Pemasangan :  Tanggal Pemasangan : 04/08/2026 hub sebelum ke lokasi</t>
  </si>
  <si>
    <t>Pusat Gadai MGW009</t>
  </si>
  <si>
    <t>ODP-UBN-FL/19</t>
  </si>
  <si>
    <t>WO060990961</t>
  </si>
  <si>
    <t>|MN02515|MYIA-028505707724/POI/AULIYA PRADITA NUR/081119917743/pusatgadaisintyadewi@gmail.com</t>
  </si>
  <si>
    <t xml:space="preserve">2026-08-04 08:00:00 | JAM : 08:00  TGL : 4 AGUSTUS  2026  CATATAN : HUBUNGI PELANGGAN SEBELUM BERKUNJUNG UNTUK PEMASANGAN </t>
  </si>
  <si>
    <t>SMA Taman Bakti Sampang</t>
  </si>
  <si>
    <t>ODP-OMB-FAA/66 FAA/D07/66.01</t>
  </si>
  <si>
    <t>WO060734292</t>
  </si>
  <si>
    <t>MD|MYDB-20260801264144|DN00001/MN00572|SMA Taman Bakti Sampang|087750255595</t>
  </si>
  <si>
    <t>2026-08-03 15:00:00 | Nama Pic : BP BAHARUDDIN No Hp Pic : 087750255595 Jam Pemasangan : 08:00 - 12.00 Tanggal Pemasangan : SENIN 03 AGUSTUS 2026 Info Tambahan : Hubungi pelanggan sebelum datang ke lokasi, terima kasih.</t>
  </si>
  <si>
    <t>SPBU5480103</t>
  </si>
  <si>
    <t>ODP-TOP-FD/56 FD/D05/56.01</t>
  </si>
  <si>
    <t>WO061090425</t>
  </si>
  <si>
    <t>|MN02665|MYIA-048118956985/POI/pak agung/085738735929/spbu.bali.5480103@gmail.com</t>
  </si>
  <si>
    <t>2026-08-07 13:00:00 | Nama PIC : Dwija  No HP : 085738735929 Alt :  M Janji : 07/08/2026 Jam Pasang : 08.00 - 13:00  NoteÃ‚Â :  hubungi terlebih dahulu sebelum kelokasi</t>
  </si>
  <si>
    <t>PT Cyberindo Aditama (KT&amp;G Indonesia)</t>
  </si>
  <si>
    <t>ODP-SMY-FD/19</t>
  </si>
  <si>
    <t>WO060821940</t>
  </si>
  <si>
    <t>AMRBS;403076;WULAN ALFISAHRI; inet only 50 mbps;081264646699;081386870535;medan@cbn.net.id</t>
  </si>
  <si>
    <t>2026-08-04 13:00:00|Nama Pic : bp riswan  No Hp Pic : 081264646699 No alt : - Jam Pemasangan : pagi  Tanggal Pemasangan : 4 Agustus 2026|40981182|MYDITA</t>
  </si>
  <si>
    <t>Follow Up Revoke Completed, New Order ID : SC1002510037</t>
  </si>
  <si>
    <t>PT BRAMASTRA BAKTI SOLUSINDO UR APOTEK PRO BIMA</t>
  </si>
  <si>
    <t>ODP-BIM-FAL/88</t>
  </si>
  <si>
    <t>WO061097945</t>
  </si>
  <si>
    <t>|MN00542|MYIA-035213225797/POI/HUSEIN/089672423536/bramastrajakarta1@gmail.com</t>
  </si>
  <si>
    <t xml:space="preserve">2026-08-03 13:00:00 | telp :089672423536  alt :  manja : pagi / siang 03/08/2026  hub sebelum ke lokasi </t>
  </si>
  <si>
    <t>CITRA BARU PRINTING</t>
  </si>
  <si>
    <t>ODP-SEL-FAE/21 FAE/D.07/21.01</t>
  </si>
  <si>
    <t>WO061023874</t>
  </si>
  <si>
    <t>MD|MYDB-20260805264469|EC40001/MC40003|CITRA BARU PRINTING|08175753861</t>
  </si>
  <si>
    <t>2026-08-08 15:00:00 | Nama PIC : Bp Muksin No Hp : 08175753861 No Alt : - Tgl Pemasangan : 08 Agustus 2026 Interval : PAGI SIANG Note : Hubungi pelanggan terlebih dahulu</t>
  </si>
  <si>
    <t>PT. Bangkit Lakuliner Indonesia Pemalang Jateng</t>
  </si>
  <si>
    <t>ODP-PML-FA/013</t>
  </si>
  <si>
    <t>WO060675673</t>
  </si>
  <si>
    <t>|MN02235|MYIA-022383961209/POI/Muhamad Arif Nurdin/085283300362/arif.nurdin@seindonesia.co.id</t>
  </si>
  <si>
    <t>2026-08-01 13:00:00 | Tanggal pemasangan : 01 AGUSTUS 2026  Jam pemasangan : pagi/siang  Info Tambahan : Hubungi pelanggan dulu sebelum ke lokasi  terima kasih</t>
  </si>
  <si>
    <t>ODP-WSO-F02/03 GCL/F02/03.01</t>
  </si>
  <si>
    <t>WO061111545</t>
  </si>
  <si>
    <t>MD|MYDB-20260802264209|DN00001/MN00580|TOKO SUMBER REZEKI|082335520566</t>
  </si>
  <si>
    <t>2026-08-07 15:00:00 | Tanggal pemasangan: 6/08/2026 Jam pemasangan : pagi / siang Info Tambahan : Hubungi pelanggan dulu sebelum ke lokasi. terima kasih</t>
  </si>
  <si>
    <t>CV CAHAYA CEMERLANG</t>
  </si>
  <si>
    <t>ODP-RKT-FBS/63 FBS/D05/01.63</t>
  </si>
  <si>
    <t>WO060613346</t>
  </si>
  <si>
    <t>MD|MYDB-20260731264081|DN00001/MN00443|CV CAHAYA CEMERLANG|085608563401</t>
  </si>
  <si>
    <t>2026-08-02 08:00:00 | M Janji : 2 agustus 2026 jam Pasang : pagi  Note : hubungi pelanggan jika ingin kelokasi</t>
  </si>
  <si>
    <t>SPPG TAMBAKREJO 05</t>
  </si>
  <si>
    <t>ODP-JOM-FE/13</t>
  </si>
  <si>
    <t>WO060699923</t>
  </si>
  <si>
    <t>|MN01614|/SPPG TAMBAKREJO 05/WINBACK 2.0 HSI B2B (1:1) 50MBPS 355RB PSB DISC 70%//sulthanali150@gmail.com/ACHMAD SULTAN ALI WIJAYA/85733258831</t>
  </si>
  <si>
    <t>2026-08-03 08:00:00|Nama Pic : BP ALI No Hp Pic : 085733258831 Jam Pemasangan : 08:00 - 12.00 Tanggal Pemasangan : SENIN 03 AGUSTUS 2026 Info Tambahan : Hubungi pelanggan sebelum datang ke lokasi, terima kasih.|YU5156|MYDITA</t>
  </si>
  <si>
    <t>ODP-PYA-FAC/14</t>
  </si>
  <si>
    <t>WO060661009</t>
  </si>
  <si>
    <t>2026-07-31 15:00:00 | Nama : BP WIGUNA (SEKRETARIS)  No Hp : 087793080830  No Alt :   Tgl Pemasangan : 31 Juli 2026  Interval : PAGI SIANG  Note : Hubungi pelanggan terlebih dahulu</t>
  </si>
  <si>
    <t>TOkO ANA</t>
  </si>
  <si>
    <t>ODP-BWN-FAC/12 FAC/D03/12.01</t>
  </si>
  <si>
    <t>WO060742029</t>
  </si>
  <si>
    <t>MD|MYDB-20260802264202|DN00001/MN00018|TOkO ANA|081259523748</t>
  </si>
  <si>
    <t>2026-08-04 08:00:00 | M Janji : (03/08/2026) jam Pasang : 09:00 Note : hubungi pelanggan jika ingin kelokasi</t>
  </si>
  <si>
    <t>MTs ABU DARRIN</t>
  </si>
  <si>
    <t>ODP-BJN-FU/50 FU/D05/50.01</t>
  </si>
  <si>
    <t>WO060960318</t>
  </si>
  <si>
    <t>|MN00799|MYIA-085512615277/POI/MUHTAROM/085736336929/bang.tar90@gmail.com</t>
  </si>
  <si>
    <t>2026-08-06 15:00:00 | Tanggal: 06/8/2026 Jam Pasang: Siang Note: Hubungi pelanggan sebelum ke lokasi, terima kasih.</t>
  </si>
  <si>
    <t>PT. Patra Logistik</t>
  </si>
  <si>
    <t>ODP-TEG-FAF/012 FAF/D02/012.01</t>
  </si>
  <si>
    <t>WO061064015</t>
  </si>
  <si>
    <t>|MB00449|MYIA-045276889499/POI/ibu/081298132948/zaenal.arifin3@gmail.com</t>
  </si>
  <si>
    <t xml:space="preserve">2026-08-07 08:00:00 | M Janji : (07/08/026) jam Pasang : 09:00 Note : hubungi pelanggan jika ingin kelokasi </t>
  </si>
  <si>
    <t>CV. MUDA DIGITAL</t>
  </si>
  <si>
    <t>ODP-PKM-FAY/003 FAY/D01/003.01</t>
  </si>
  <si>
    <t>WO060852330</t>
  </si>
  <si>
    <t>|MC60040|MYIA-084928946309/POI/Sutomo/081995040462/mudadigital57@gmail.com</t>
  </si>
  <si>
    <t>2026-08-05 10:00:00 | M Janji : (05/08/2026) jam Pasang : 09:00 Note : hubungi pelanggan jika ingin kelokasi</t>
  </si>
  <si>
    <t>SMP N 3 MLATI</t>
  </si>
  <si>
    <t>ODP-SMN-FDG/034</t>
  </si>
  <si>
    <t>WO060806035</t>
  </si>
  <si>
    <t>|MC80228|/SMP N 3 MLATI/Paket HSI Bisnis Promo HUT Telkom 1:1 300Mbps/AHMAD NUGROHO/085743385751/ahmadnugroho7@gmail.com</t>
  </si>
  <si>
    <t>2026-08-04 13:00:00|Tanggal pemasangan : 04 agustus 2026 Jam pemasangan : 08.00 - 12.00 Info Tambahan : Hubungi pelanggan dulu sebelum ke lokasi terimakasih|40981182|MYDITA</t>
  </si>
  <si>
    <t>GEDUNG ANSENA AUDIT GLOBAL 2</t>
  </si>
  <si>
    <t>|MN00440|/Elyoenai Christian Kuntolukito/085764652186/elyoenaikunto@gmail.com/ PSB  1S INET ONLY BISNIS WINBACK 2.0 100mbps ABODEMEN 535.000 PLUS PPN</t>
  </si>
  <si>
    <t>SUMBER REJEKI</t>
  </si>
  <si>
    <t>ODP-GEM-FAE/08</t>
  </si>
  <si>
    <t>WO060800947</t>
  </si>
  <si>
    <t>|MC30223|/VANIA HARTONO/82229629998/vaniahartono1@gmail.com</t>
  </si>
  <si>
    <t>2026-08-04 13:00:00|M Janji : 4 agustus 2026 jam Pasang : siang Note : hubungi pelanggan jika ingin kelokasi|40981182|MYDITA</t>
  </si>
  <si>
    <t>Rumah Makan BROTUS lantai 2</t>
  </si>
  <si>
    <t>ODP-KPN-FQD/09 FQD/D01/09.01</t>
  </si>
  <si>
    <t>WO060987312</t>
  </si>
  <si>
    <t>MD|MYDB-20260805264434|DC40005/MC40070|Rumah Makan BROTUS lantai 2|082235258049</t>
  </si>
  <si>
    <t>2026-08-06 13:00:00 | M Janji : (06/08/2026) jam Pasang : 09:00 Note : hubungi pelanggan jika ingin kelokasi</t>
  </si>
  <si>
    <t>intan express laundry</t>
  </si>
  <si>
    <t>ODP-KTS-FG/15</t>
  </si>
  <si>
    <t>WO060779104</t>
  </si>
  <si>
    <t>MD|MYDB-20260803264246|DC20002/MC20039|intan express laundry|083199745414</t>
  </si>
  <si>
    <t>2026-08-04 13:00:00 | M Janji : 4 agustus 2026 jam Pasang : siang Note : hubungi pelanggan jika ingin kelokasi</t>
  </si>
  <si>
    <t>MOVEN FITNESS</t>
  </si>
  <si>
    <t>ODP-MNZ-FU/99</t>
  </si>
  <si>
    <t>WO060994467</t>
  </si>
  <si>
    <t>|MN00285|MYIA-062364956774/POI/ARNOLD TRIANTONY CHANDRA/082226292859/arnoldtriantonychandra@gmail.com</t>
  </si>
  <si>
    <t>SPBU 4459413</t>
  </si>
  <si>
    <t>ODP-PEC-FA/111 FA/D05/111.01</t>
  </si>
  <si>
    <t>WO060930225</t>
  </si>
  <si>
    <t>|MC60142|MYIA-060744012260/POI/DERA BAHTIAR WIDIYANTO/08562685148/spbu_modern@yahoo.com</t>
  </si>
  <si>
    <t>2026-08-05 15:00:00 |  M Janji : (5 AGUSTUS 2026) jam Pasang : siang Note : hubungi pelanggan jika ingin kelokasi</t>
  </si>
  <si>
    <t>TOKO MEGA DARMA</t>
  </si>
  <si>
    <t>ODP-END-FM/06 FM/D01/06.01</t>
  </si>
  <si>
    <t>WO061034385</t>
  </si>
  <si>
    <t>|MC40144|MYIA-077388511005/POI/GIOSCANI BRIAN G F/085231217979/brian0512fanggidae@gmail.com</t>
  </si>
  <si>
    <t xml:space="preserve">2026-08-07 08:00:00 | telp :085231217979 alt : manja : pagi : siang 07/08/2026 hub sebelum ke lokasi </t>
  </si>
  <si>
    <t>PT MODULAR KULINER INDONESIA</t>
  </si>
  <si>
    <t>ODP-PWT-FBE/053 FBE/D04/053.01</t>
  </si>
  <si>
    <t>WO060847164</t>
  </si>
  <si>
    <t>|MN02587|MYIA-089124800085/POI/JULIO PRATAMA PUTRA/081291522934/it.support@ishangry.com</t>
  </si>
  <si>
    <t xml:space="preserve">2026-08-05 08:00:00 | Nama PIC: BP JULIO Notel: 081291522934 Alt: -  Tanggal: 5/8/2026 Jam Pasang: Pagi Note: Hubungi sebelum ke lokasi, terimakasih. </t>
  </si>
  <si>
    <t>Toko Najib</t>
  </si>
  <si>
    <t>ODP-SLI-FAE/062 FAE/D02/062.01</t>
  </si>
  <si>
    <t>WO061062452</t>
  </si>
  <si>
    <t>MD|MYDB-20260805264412|DN00001/MN00663|Toko Najib|089635810679</t>
  </si>
  <si>
    <t>2026-08-07 08:00:00 | Nama Pic : bp Najib No Hp Pic : 089635810679 No alt : - Jam Pemasangan : pagi  Tanggal Pemasangan : 7 Agustus 2026</t>
  </si>
  <si>
    <t>di TURGO village ( PT DWI NUSA PERSADA INDONESIA)</t>
  </si>
  <si>
    <t>ODP-PKM-FAF/087 FAF/D05/087.01</t>
  </si>
  <si>
    <t>WO060948502</t>
  </si>
  <si>
    <t>|MC80054|MYIA-044811527159/POI/ DWI ANDI RIO/088901902661/dwinusapersadaindonesia@gmail.com</t>
  </si>
  <si>
    <t>2026-08-07 13:00:00 | Tanggal pemasangan: 6/08/2026 Jam pemasangan : pagi / siang Info Tambahan : Hubungi pelanggan dulu sebelum ke lokasi. terima kasih</t>
  </si>
  <si>
    <t>SEGO TEMPONG MBAK WIWIN</t>
  </si>
  <si>
    <t>ODP-POS-FE/69</t>
  </si>
  <si>
    <t>WO060863995</t>
  </si>
  <si>
    <t>|MN01463|/SEGO TEMPONG MBAK WIWIN /WINBACK 2.0 HSI B2B (1:1) 50MBPS 355RB PSB DISC 70%/1:1 WINBACK 50MBPS INET ONLY TARIF 355000 BELUM PPN /yulipuji1107@gmail.com/YULI PUJI ASTUTIK/85894165726</t>
  </si>
  <si>
    <t>2026-08-05 08:00:00|NoteÃ‚Â :  Internet Sudah Terpasang Tinggal Aktivasi |40961370|MYDITA</t>
  </si>
  <si>
    <t>mi ma&amp; 39;arif nu teluk</t>
  </si>
  <si>
    <t>ODP-PWT-FP/085 FP/D04/085.01</t>
  </si>
  <si>
    <t>WO061082988</t>
  </si>
  <si>
    <t>|MN02742|MYIA-086458900272/POI/arif hidayat/+6285546640881/arifhidayat.mijen@gmail.com</t>
  </si>
  <si>
    <t>2026-08-07 13:00:00 | Nama Pic : bp arif No Hp Pic : 085546640881 No alt : - Jam Pemasangan : siang  Tanggal Pemasangan : 7 Agustus 2026</t>
  </si>
  <si>
    <t>HSI Bisnis Bundling Phone PSB 70% - Free 800 Menit - 75 Mbps</t>
  </si>
  <si>
    <t>TOKO ROHMAH</t>
  </si>
  <si>
    <t>ODP-PWT-FAH/043</t>
  </si>
  <si>
    <t>WO060820308</t>
  </si>
  <si>
    <t>|MC00213|MYIA-064172393120/POI/FADHILATUR ROHMAH/089670120643/fadilaturrohmah96@gmail.com</t>
  </si>
  <si>
    <t>2026-08-02 13:00:00 | telp :089670120643  Tanggal pemasangan :03/08/2026  Jam pemasangan : pagi/siang  Info Tambahan : Hubungi pelanggan dulu sebelum ke lokasi  terima kasih</t>
  </si>
  <si>
    <t>Toko Aiman</t>
  </si>
  <si>
    <t>ODP-SIL-FAC/46 FAC/D05/46.01</t>
  </si>
  <si>
    <t>WO060833730</t>
  </si>
  <si>
    <t>|MN02085|MYIA-043402253593/POI/Syam firdaus/082359216713/gugarimabi985@gmail.com</t>
  </si>
  <si>
    <t>2026-08-04 15:00:00 |  M Janji : (04/08/2026) jam Pasang : 09:00 Note : hubungi pelanggan jika ingin kelokasi</t>
  </si>
  <si>
    <t>ODP-PAE-FA/39 FA/D07/39.01</t>
  </si>
  <si>
    <t>WO061061888</t>
  </si>
  <si>
    <t>|MC20002|MYIA-033852787383/POI/MOH IQBAL ARIZAL/085334493999/hafidzcadang@tmails.net</t>
  </si>
  <si>
    <t>ODP-SPG-FS/61</t>
  </si>
  <si>
    <t>WO061070684</t>
  </si>
  <si>
    <t>2026-07-31 15:00:00|Nama PIC:  bp ridoi   No HP: 087750023016  Alt:  Tanggal: 31/7/2026  Jam Pasang: Sore  Note: Hubungi sebelum ke lokasi, terimakasih.  Diusahakan siang |RI2334|MYDITA</t>
  </si>
  <si>
    <t>SMK MARDHOTULLAH PLAYEN</t>
  </si>
  <si>
    <t>ODP-WNS-FEA/022 FEA/D02/022.01</t>
  </si>
  <si>
    <t>WO061076997</t>
  </si>
  <si>
    <t>|MN00277|MYIA-075807223071/POI/Rohmat Widiyanto/08122997243/smkmardhotullahplayen@gmail.com</t>
  </si>
  <si>
    <t>2026-08-07 13:00:00 | Nama : BP ROHMAT WIDIYANTO No Hp : 08122997243 No Alt :  Tgl Pemasangan : 07 Agustus 2026 Interval : PAGI  Note : Hubungi pelanggan terlebih dahulu</t>
  </si>
  <si>
    <t>TOKO KAIN MURAH</t>
  </si>
  <si>
    <t>ODP-JTR-FB/15 FB/D03/15.01</t>
  </si>
  <si>
    <t>WO060666682</t>
  </si>
  <si>
    <t>MD|MYDB-20260801264151|DN00001/MN01285|TOKO KAIN MURAH|0895384255955</t>
  </si>
  <si>
    <t>2026-08-02 13:00:00 | Nama Pic : bp ahmad  No Hp Pic : 0895384255955 No alt : - Jam Pemasangan : pagi  Tanggal Pemasangan : 2 Agustus 2026</t>
  </si>
  <si>
    <t>TOKO JAYA MAKMUR SENTOSA</t>
  </si>
  <si>
    <t>ODP-KRN-FAD/50</t>
  </si>
  <si>
    <t>WO061059041</t>
  </si>
  <si>
    <t>|MC30111|/WINARTI/085188645162 / 82144141183/zulaikahwinarti38@gmail.com</t>
  </si>
  <si>
    <t>2026-08-07 08:00:00|Nama PIC : Winarti No HP : 085188645162 Alt :  M Janji : 07/08/2026 Jam Pasang : 08.00 - 13:00  NoteÃ‚Â :  hubungi terlebih dahulu sebelum kelokasi |40981182|MYDITA</t>
  </si>
  <si>
    <t>SPBU 54.622.24</t>
  </si>
  <si>
    <t>ODP-LMG-FJ/83 FJ/D04/83.01</t>
  </si>
  <si>
    <t>WO060757712</t>
  </si>
  <si>
    <t>MD|MYDB-20260803264215|DN00001/MN00216|SPBU 54.622.24|0895341690022</t>
  </si>
  <si>
    <t>2026-08-04 10:00:00 | Tanggal Pemasangan : 04 Agustus 2026 Jam Pemasangan : 08:00 13:00 Info Tambahan : Hubungi pelanggan dulu sebelum ke lokasi terimakasih</t>
  </si>
  <si>
    <t>WARUNG DYNASTY</t>
  </si>
  <si>
    <t>ODP-PSN-FBF/79</t>
  </si>
  <si>
    <t>|MN00025|/WARUNG DYNASTY/WINBACK 2.0 HSI B2B (1:1) 50MBPS 355RB PSB DISC 70%//dinastywarkop@gmail.com/MASDUKI ZAKARIA/85607809498</t>
  </si>
  <si>
    <t>KIOS KRISNA</t>
  </si>
  <si>
    <t>ODP-END-FM/05 FM/D01/05.01</t>
  </si>
  <si>
    <t>WO060993154</t>
  </si>
  <si>
    <t>|MC40142|MYIA-067375161025/POI/GIOSCANI BRIAN/+6285231217979/brian0512fanggidae@gmail.com</t>
  </si>
  <si>
    <t>2026-08-07 08:00:00 | Nama PIC : BAPAK BRIAN No HP : 085231217979 Alt :  M Janji : (JUMAT/7/AGUSTUS/2026) jam Pasang : 09:00 Note : hubungi pelanggan jika ingin kelokasi</t>
  </si>
  <si>
    <t>SDK DETUMBAWA</t>
  </si>
  <si>
    <t>ODP-END-FDA/52 FDA/D03/52.01</t>
  </si>
  <si>
    <t>WO060978813</t>
  </si>
  <si>
    <t>|MC40144|MYIA-078361669405/POI/ADRIANUS LAWI SAMBI/085238366910/adrianussambi@gmail.com</t>
  </si>
  <si>
    <t>2026-08-06 13:00:00 | Tanggal pemasangan: 06/08/2026 Jam pemasangan : pagi / siang Info Tambahan : Hubungi pelanggan dulu sebelum ke lokasi terima kasih</t>
  </si>
  <si>
    <t>TOKO HLP</t>
  </si>
  <si>
    <t>ODP-TGS-FA/54</t>
  </si>
  <si>
    <t>WO060959527</t>
  </si>
  <si>
    <t>|MN01068|/TOKO HLP/WINBACK HSI B2B + OCA BREACH CHECKER  (1:1) 300MBPS 1,250,5JT PSB DISC 70%//Mhidayatullah620@gmail.com/HOLIPA/89527814408</t>
  </si>
  <si>
    <t>2026-08-06 08:00:00|Tanggal: 06/8/2026 Jam Pasang: Pagi Note: Hubungi pelanggan sebelum ke lokasi, terima kasih.|40981182|MYDITA</t>
  </si>
  <si>
    <t>SPBUN 5861102</t>
  </si>
  <si>
    <t>ODP-GSK-FAQ/61 FAQ/D04/61.01</t>
  </si>
  <si>
    <t>WO060663811</t>
  </si>
  <si>
    <t>MD|MYDB-20260731264027|DN00001/MN02100|SPBUN 5861102|085707551304</t>
  </si>
  <si>
    <t>2026-08-03 08:00:00 | Nama PIC : Bp Achmad No Hp : 085707551304 No Alt : - Tgl Pemasangan : 03 Agustus 2026 Interval : PAGI SIANG Note : Hubungi pelanggan terlebih dahulu</t>
  </si>
  <si>
    <t>RUMAH KOST DWI ADITAMA</t>
  </si>
  <si>
    <t>ODP-PRJ-FB/38 FB/D03/38.01</t>
  </si>
  <si>
    <t>WO060764860</t>
  </si>
  <si>
    <t>|MC30175|MYIA-010148255900/POI/RAFLY DWI ADITAMA/083842084874/dwiaditama00@gmail.com</t>
  </si>
  <si>
    <t>2026-08-04 08:00:00 | M Janji : 4 agustus 2026 jam Pasang : pagi  Note : hubungi pelanggan jika ingin kelokasi</t>
  </si>
  <si>
    <t>KOS KOSAN FAHIM</t>
  </si>
  <si>
    <t>ODP-MLK-FAD/44</t>
  </si>
  <si>
    <t>WO060819772</t>
  </si>
  <si>
    <t>|MN02367|MYIA-006819264242/POI/M FAHIM DWI HARDIKA/081215816089/fahimhardika@gmail.com</t>
  </si>
  <si>
    <t>2026-08-03 08:00:00 | Tanggal pemasangan :01 agustus 2026  Jam pemasangan : 08.00 - 12.00  Info Tambahan : Hubungi pelanggan dulu sebelum ke lokasi  terimakasih</t>
  </si>
  <si>
    <t>PT Bangun Abadi Teknologi Indonesia</t>
  </si>
  <si>
    <t>ODP-MMN-FB/50 FB/D04/50.01</t>
  </si>
  <si>
    <t>WO061097942</t>
  </si>
  <si>
    <t>|MB00449|MYIA-031642755437/POI/bapak/08111632312/billing@mybati.co.id</t>
  </si>
  <si>
    <t>2026-08-07 13:00:00 | Tanggal pemasangan : 07 AGUSTUS 2026 Jam pemasangan : pagi/siang Info Tambahan : Hubungi pelanggan dulu sebelum ke lokasi terima kasih</t>
  </si>
  <si>
    <t>KOPI DEL REY</t>
  </si>
  <si>
    <t>ODP-DLA-FM/31</t>
  </si>
  <si>
    <t>WO060894964</t>
  </si>
  <si>
    <t>|MN00518|/KOPI DEL REY/WINBACK 2.0 HSI B2B (1:1) 50MBPS 355RB PSB DISC 70%//siswianielka@gmail.com/SISWIANI ELKA PRAWESTI/81296699886</t>
  </si>
  <si>
    <t>2026-08-05 13:00:00|Tanggal pemasangan : 05 AGUSTUS 2026 Jam pemasangan : pagi/siang Info Tambahan : Hubungi pelanggan dulu sebelum ke lokasi terima kasih|40010577|MYDITA</t>
  </si>
  <si>
    <t>KOS 88</t>
  </si>
  <si>
    <t>ODP-JBR-FA/51</t>
  </si>
  <si>
    <t>|MN02677|/CP I MADE ADI HERMAWAN/085792583858/kadekadiadihermawan@gmail.com</t>
  </si>
  <si>
    <t>UD AVATAR</t>
  </si>
  <si>
    <t>ODP-SBW-FAB/46 FAB/D05/46.01</t>
  </si>
  <si>
    <t>WO060944160</t>
  </si>
  <si>
    <t>MD|MYDB-20260804264357|DN00001/MN01576|UD AVATAR|085338992945</t>
  </si>
  <si>
    <t>2026-08-06 08:00:00 | Tanggal pemasangan: 06/08/2026 Jam pemasangan : pagi / siang Info Tambahan : Hubungi pelanggan dulu sebelum ke lokasi terima kasih</t>
  </si>
  <si>
    <t>SPBU 4459303</t>
  </si>
  <si>
    <t>ODP-KUD-FAX/026 FAX/D03/026.01</t>
  </si>
  <si>
    <t>WO060917668</t>
  </si>
  <si>
    <t>|MC60142|MYIA-071087231335/POI/DERA BAHTIAR WIDIYANTO /08562685148/spbu_modern@yahoo.com</t>
  </si>
  <si>
    <t>2026-08-05 13:00:00 |  M Janji : (5 AGUSTUS 2026) jam Pasang : siang Note : hubungi pelanggan jika ingin kelokasi</t>
  </si>
  <si>
    <t>Follow Up Revoke Completed, New Order ID : SC1002512969</t>
  </si>
  <si>
    <t>CV. JOHAN TEKNIK</t>
  </si>
  <si>
    <t>ODP-SIL-FAA/47 FAA/D03/47.01</t>
  </si>
  <si>
    <t>WO060711242</t>
  </si>
  <si>
    <t>MD|MYDB-20260731264061|DB10005/MB10152|CV. JOHAN TEKNIK|085135771403</t>
  </si>
  <si>
    <t>Darul Arifin 2</t>
  </si>
  <si>
    <t>ODP-JER-FAD/39 FAD/D03/39.01</t>
  </si>
  <si>
    <t>WO060859369</t>
  </si>
  <si>
    <t>|MN00086|MYIA-037477881507/POI/Himmatur Rofi&amp; 39;ah/083111484364/himmaturrofiah27@gmail.com</t>
  </si>
  <si>
    <t>2026-08-05 08:00:00 | M Janji : (05/08/2026) jam Pasang : 09:00 Note : hubungi pelanggan jika ingin kelokasi</t>
  </si>
  <si>
    <t>ERABLUE DIPONEGORO</t>
  </si>
  <si>
    <t>WO061061528</t>
  </si>
  <si>
    <t>|MN02587|MYIA-005767090070/POI/HASBIBINTARO SHIDDIQ/081249549394/nextperdanaone@gmail.com</t>
  </si>
  <si>
    <t>2026-08-09 08:00:00 | Nama : BP HASBIBINTARO SHIDDIQ No Hp : 081249549394 No Alt :  Tgl Pemasangan : 07 Agustus 2026 Interval : PAGI  Note : Hubungi pelanggan terlebih dahulu</t>
  </si>
  <si>
    <t>GPR 10 SAMBIREJO</t>
  </si>
  <si>
    <t>ODP-PAE-FAD/04 FAD/D01/04.01</t>
  </si>
  <si>
    <t>WO060965594</t>
  </si>
  <si>
    <t>MD|MYDB-20260805264401|SC20016/MC20202|GPR 10 SAMBIREJO|08132831080</t>
  </si>
  <si>
    <t>2026-08-06 08:00:00 | Nama Pic : BP CUCUK No Hp Pic : 08132831080 Jam Pemasangan : 08:00 - 12.00 Tanggal Pemasangan : KAMIS 06 AGUSTUS 2026 Info Tambahan : Hubungi pelanggan sebelum datang ke lokasi, terima kasih.</t>
  </si>
  <si>
    <t>SMP Negeri 1 Prambon</t>
  </si>
  <si>
    <t>ODP-KRN-FR/15</t>
  </si>
  <si>
    <t>WO060651167</t>
  </si>
  <si>
    <t>MD|MYDB-20260731264065|DN00001/MN00451|SMP Negeri 1 Prambon|085233929938</t>
  </si>
  <si>
    <t>2026-08-02 13:00:00 | Tanggal pemasangan: 01/08/2026 Jam pemasangan : pagi / siang Info Tambahan : Hubungi pelanggan dulu sebelum ke lokasi terima kasih</t>
  </si>
  <si>
    <t>Follow Up Revoke Completed, New Order ID : SC1002506450</t>
  </si>
  <si>
    <t>KIKI SKINCARE</t>
  </si>
  <si>
    <t>ODP-KLM-FAP/26</t>
  </si>
  <si>
    <t>WO060968682</t>
  </si>
  <si>
    <t>|MN02364|/PIC PHANG ADRYAN FIANTA/081390091888-081916333866/adryanfianta@gmail.com</t>
  </si>
  <si>
    <t>2026-08-08 13:00:00|M Janji : (06/08/2026) jam Pasang pagi / siang  Note : hubungi pelanggan jika ingin kelokasi|40981182|MYDITA</t>
  </si>
  <si>
    <t>SD NEGERI 3 BLAHBATUH</t>
  </si>
  <si>
    <t>ODP-GIN-FP/121</t>
  </si>
  <si>
    <t>WO060857119</t>
  </si>
  <si>
    <t>|MN02658|/PIC NI MADE ARI SAPUTRI/087854900801/sdnegeri3blahbatuh@gmail.com</t>
  </si>
  <si>
    <t>2026-08-05 13:00:00|M Janji : 05/08/2026 Jam Pasang : 08.00 NoteÃ‚Â :  hubungi terlebih dahulu sebelum ke lokasi, terima kasih.|40951378|MYDITA</t>
  </si>
  <si>
    <t>Jaringan Multimedia Indonesia</t>
  </si>
  <si>
    <t>ODP-SMN-FAS/070</t>
  </si>
  <si>
    <t>WO061109997</t>
  </si>
  <si>
    <t>AMRBS/403103/ANISA DWIARYANI/R3/YOGYAKARTA/PSB HSI BISNIS BASIC 1S 50 MBPS PROMO HUT TELKOM 1:2/Jaringan Multimedia Indonesia/081229749275 081804098210/johanfirdi@gmail.com</t>
  </si>
  <si>
    <t>2026-08-08 08:00:00|Nama PIC : IBU USMA No HP : 081229749275 Alt :  M Janji : (SABTU/8/AGUSTUS/2026) jam Pasang : 09:00 Note : hubungi pelanggan jika ingin kelokasi|40961370|MYDITA</t>
  </si>
  <si>
    <t>MI Al Islam Mangunsari 02</t>
  </si>
  <si>
    <t>ODP-UNR-FAN/019 FAN/D03/019.01</t>
  </si>
  <si>
    <t>WO060932980</t>
  </si>
  <si>
    <t>|MN00426|MYIA-056774899841/POI/Kristiadi Setiawan/08973437175/mimuntal02@gmail.com</t>
  </si>
  <si>
    <t>2026-08-06 08:00:00 | Nama Pic : bp wawan  No Hp Pic : 08973437175 No alt : - Jam Pemasangan : pagi  Tanggal Pemasangan : 6 Agustus 2026</t>
  </si>
  <si>
    <t>SPBU 4459414</t>
  </si>
  <si>
    <t>ODP-PEC-FC/19 FC/D02/01.19</t>
  </si>
  <si>
    <t>WO060930437</t>
  </si>
  <si>
    <t>|MC60142|MYIA-019865629024/POI/DERA BAHTIAR WIDIYANTO /08562685148/spbu_modern@yahoo.com</t>
  </si>
  <si>
    <t>PT CITRA WARNA ABADI</t>
  </si>
  <si>
    <t>ODP-SLO-FA/077 FA/D08/077.01</t>
  </si>
  <si>
    <t>WO060995758</t>
  </si>
  <si>
    <t>|MN01857|MYIA-051309612257/POI/Nurul Hidayah/085725616916/maintenance@weldon.co.id</t>
  </si>
  <si>
    <t>PT. MUGI GANGSAR LESTARI ( SPBU PLOSOKANDANG )</t>
  </si>
  <si>
    <t>ODP-TUL-FF/21 FF/D02/21.01</t>
  </si>
  <si>
    <t>WO061085738</t>
  </si>
  <si>
    <t>|MN00418|MYIA-055829676440/POI/EKO SUTRIONO/081252302634/mugigangsarlestari@gmail.com</t>
  </si>
  <si>
    <t>2026-08-07 13:00:00 | Nama PIC : bapak eko No HP : 085648989216 Alt :  M Janji : (JUMAT/7/AGUSTUS/2026) jam Pasang : 09:00 Note : hubungi pelanggan jika ingin kelokasi</t>
  </si>
  <si>
    <t>UNWAHA U/KANTOR</t>
  </si>
  <si>
    <t>ODP-JOM-FE/28</t>
  </si>
  <si>
    <t>WO060877530</t>
  </si>
  <si>
    <t>|MN01463|/UNWAHA U/KANTOR /WINBACK 2.0 HSI B2B (1:1) 50MBPS 355RB PSB DISC 70%/1:1 WINBACK 50MBPS INET ONLY TARIF 355000 BELUM PPN /zuhrisyaifuddin52@gmail.com/SYAIFUDDIN ZUHRI/85784996850</t>
  </si>
  <si>
    <t>2026-08-05 08:00:00|Tanggal Pemasangan : 05 Agustus 2026 Jam Pemasangan : 08:00 13:00 Info Tambahan : Hubungi pelanggan dulu sebelum ke lokasi terimakasih|40010577|MYDITA</t>
  </si>
  <si>
    <t>TK ABA 01 Slawi Kulon</t>
  </si>
  <si>
    <t>ODP-SLW-FN/048 FN/D02/048.01</t>
  </si>
  <si>
    <t>WO061106294</t>
  </si>
  <si>
    <t>|MN00324|MYIA-022144082534/POI/SOPIATUN/081548082314/aisyiyahslawikulon1@gmail.com</t>
  </si>
  <si>
    <t>2026-08-07 15:00:00 | Tanggal pemasangan : 07 AGUSTUS 2026 Jam pemasangan : pagi/siang Info Tambahan : Hubungi pelanggan dulu sebelum ke lokasi terima kasih</t>
  </si>
  <si>
    <t>MTS MIFTAHUL ULUM</t>
  </si>
  <si>
    <t>ODP-BOW-FAK/01 FAK/D01/01.01</t>
  </si>
  <si>
    <t>WO061063591</t>
  </si>
  <si>
    <t>|MN00239|MYIA-067086169779/POI/TAUFIK ABDURAHMAN/+6285232669699/mts.miftahululumkerang.id@gmail.com</t>
  </si>
  <si>
    <t>2026-08-08 08:00:00 | Tanggal pemasangan : 08 AGUSTUS 2026 Jam pemasangan : pagi/siang Info Tambahan : Hubungi pelanggan dulu sebelum ke lokasi terima kasih</t>
  </si>
  <si>
    <t>CAFE KOPI &amp; TEH</t>
  </si>
  <si>
    <t>ODP-KPN-FGC/47 FGC/D03/47.01</t>
  </si>
  <si>
    <t>WO061041081</t>
  </si>
  <si>
    <t>|MN01740|MYIA-003885753529/POI/Dr.ARLEY SADRA TELUSSA /085336541987/saver_edybria@yahoo.co.id</t>
  </si>
  <si>
    <t xml:space="preserve">2026-08-07 08:00:00 | telp :085336541987 alt : manja : pagi : siang 07/08/2026 hub sebelum ke lokasi </t>
  </si>
  <si>
    <t>Jrp JAYA</t>
  </si>
  <si>
    <t>ODP-NDL-FP/05 FP/D01/05.01</t>
  </si>
  <si>
    <t>WO061026248</t>
  </si>
  <si>
    <t>|MC20057|MYIA-010679510151/POI/Suyanto/087704519869/yantogembul1982@gmail.com</t>
  </si>
  <si>
    <t>2026-08-07 08:00:00 | M Janji : (06/08/2026) jam Pasang pagi / siang  Note : hubungi pelanggan jika ingin kelokasi</t>
  </si>
  <si>
    <t>SPBU Candi mas</t>
  </si>
  <si>
    <t>ODP-GML-FE/028</t>
  </si>
  <si>
    <t>WO061118929</t>
  </si>
  <si>
    <t>AMRBS ; 404510 ; AM ; DANIERA ; TREG3 ; PURWOKERTO ;PSB 1S HSI BISNIS PROMO 100 MB;  Ari Triyarso/081392911191/spbucm5@gmail.com</t>
  </si>
  <si>
    <t>2026-08-08 16:00:00| M Janji : (07/08/026) jam Pasang : 09:00 Note : hubungi pelanggan jika ingin kelokasi|40951378|MYDITA</t>
  </si>
  <si>
    <t>Toko Depirtn Karangsukun</t>
  </si>
  <si>
    <t>ODP-MTR-FDE/79 FDE/D07/79.01</t>
  </si>
  <si>
    <t>WO060903407</t>
  </si>
  <si>
    <t>MD|MYDB-20260804264341|SC00001/MC00046|Toko Depirtn Karangsukun|082339474323</t>
  </si>
  <si>
    <t>2026-08-06 15:00:00 | Nama Pic :  No Hp Pic :  Jam Pemasangan : 08:00 - 12.00 Tanggal Pemasangan : RABU 05 AGUSTUS 2026 Info Tambahan : Hubungi pelanggan sebelum datang ke lokasi, terima kasih.</t>
  </si>
  <si>
    <t>Lumbung umaluah villa</t>
  </si>
  <si>
    <t>ODP-SMA-FAK/06</t>
  </si>
  <si>
    <t>|MN02750|/CP NI NYOMAN SULADRI/082340669469/lumbungumaluah@gmail.com</t>
  </si>
  <si>
    <t>Kawisari Pekalongan</t>
  </si>
  <si>
    <t>ODP-KDW-FA/031 FA/D01/031.01</t>
  </si>
  <si>
    <t>WO060678504</t>
  </si>
  <si>
    <t>|MN02342|MYIA-005227789858/POI/Ilham Dwi Cahyo/082133378944/ilham8dc@gmail.com</t>
  </si>
  <si>
    <t>2026-08-02 15:00:00 | telp :082133378944 Tanggal pemasangan :02/08/2026 Jam pemasangan : pagi/siang Info Tambahan : Hubungi pelanggan dulu sebelum ke lokasi terima kasih</t>
  </si>
  <si>
    <t>SPBU 4458116</t>
  </si>
  <si>
    <t>ODP-WRO-FC/105 FC/D03/105.01</t>
  </si>
  <si>
    <t>WO061069386</t>
  </si>
  <si>
    <t>|MN01996|MYIA-065390110769/POI/Aris Budi Wintolo /082137255959/bakullengo7@gmail.com</t>
  </si>
  <si>
    <t xml:space="preserve">2026-08-07 13:00:00 | M Janji : (07/08/026) jam Pasang : 09:00 Note : hubungi pelanggan jika ingin kelokasi </t>
  </si>
  <si>
    <t>PT MANUNGGAL TATA NUGRAHA SPBU BATUWARNO</t>
  </si>
  <si>
    <t>ODP-BRN-FA/044 FA/D07/044.01</t>
  </si>
  <si>
    <t>WO060935192</t>
  </si>
  <si>
    <t>|MN02255|MYIA-037231173894/POI/IRVAN FATONI/082224101316/spbubatuwarno@gmail.com</t>
  </si>
  <si>
    <t>2026-08-06 08:00:00 | Nama Pic : bp IRVAN FATONI No Hp Pic : 082224101316 No alt : - Jam Pemasangan : pagi  Tanggal Pemasangan : 6 Agustus 2026</t>
  </si>
  <si>
    <t>DEPO AIR MINUM HOLLY</t>
  </si>
  <si>
    <t>ODP-KUT-FK/50</t>
  </si>
  <si>
    <t>WO061066914</t>
  </si>
  <si>
    <t>|MC10003|/PIC FILLIA CHRISTINA SURYADI/088103726089-083197993733/fsfillia@gmail.com</t>
  </si>
  <si>
    <t>2026-08-07 13:00:00|Nama : BU FILLIA CHRISTINA SURYADI No Hp : 083197993733 No Alt : 0881037260897 Tgl Pemasangan : 07 Agustus 2026 Interval : PAGI  Note : Hubungi pelanggan terlebih dahulu|40981182|MYDITA</t>
  </si>
  <si>
    <t>WORKSHOP DWI PUTRA</t>
  </si>
  <si>
    <t>ODP-SDA-FDH/11 FDH/D01/11.01</t>
  </si>
  <si>
    <t>WO060883348</t>
  </si>
  <si>
    <t>MD|MYDB-20260804264307|DN00001/MN01572|WORKSHOP DWI PUTRA|085792720781</t>
  </si>
  <si>
    <t>2026-08-05 15:00:00 | Nama : BP DWI LOHDRA MANGGALA No Hp : 085792720781 No Alt :  Tgl Pemasangan : 05 Agustus 2026 Interval : SIANG Note : Hubungi pelanggan terlebih dahulu</t>
  </si>
  <si>
    <t>SPBU 54.663.10 TRENGGALEK</t>
  </si>
  <si>
    <t>ODP-TRE-FM/35 FM/D06/35.01</t>
  </si>
  <si>
    <t>WO061113828</t>
  </si>
  <si>
    <t>|MN00418|MYIA-067867252317/POI/SUYADI/082244213266/spbukarangsoko@yahoo.co.id</t>
  </si>
  <si>
    <t>2026-08-07 15:00:00 | Tanggal pemasangan: 07/08/2026 Jam pemasangan : pagi/siang Info Tambahan : Hubungi pelanggan dulu sebelum ke lokasi. terima kasih</t>
  </si>
  <si>
    <t>SMK KATOLIK ST. LOUIS (YAYASAN LAZARIS)</t>
  </si>
  <si>
    <t>ODP-DMO-FMF/48 FMF/D04/48.01</t>
  </si>
  <si>
    <t>WO060694495</t>
  </si>
  <si>
    <t>MD|MYDB-20260801264163|DN00001/MN02280|SMK KATOLIK ST. LOUIS (YAYASAN LAZARIS)|085648384402</t>
  </si>
  <si>
    <t>2026-08-03 08:00:00 | Tanggal pemasangan :01 agustus 2026 Jam pemasangan : 08.00 - 12.00 Info Tambahan : Hubungi pelanggan dulu sebelum ke lokasi terimakasih</t>
  </si>
  <si>
    <t>ODP-IJK-FHT/04</t>
  </si>
  <si>
    <t>WO060934766</t>
  </si>
  <si>
    <t xml:space="preserve">AMRBS;950223;ALDHIAZ;JKT OUTER;HSI Bisnis PSB 70% - 100 Mbps - (669000);CP  RIZIQ 0877-1577-1000 ALT SANDY 087778113956;billing@bnteknologi.com  </t>
  </si>
  <si>
    <t>2026-08-09 15:00:00|PT Bangun Informasi Teknologi 087778113956|40981182|MYDITA</t>
  </si>
  <si>
    <t>PT. Hande Trade Indonesia</t>
  </si>
  <si>
    <t>ODP-SMT-FBS/108 FBS/D01/108.01</t>
  </si>
  <si>
    <t>WO061069954</t>
  </si>
  <si>
    <t>MD|MYDB-20260806264524|DN00001/MN00300|PT. Hande Trade Indonesia|082149362887</t>
  </si>
  <si>
    <t xml:space="preserve">2026-08-07 13:00:00 | telp :082149362887 alt : manja : pagi : siang 07/08/2026 hub sebelum ke lokasi </t>
  </si>
  <si>
    <t>PEMDES CIHONJE</t>
  </si>
  <si>
    <t>ODP-AJB-FZ/001 FZ/D01/001.01</t>
  </si>
  <si>
    <t>WO060859840</t>
  </si>
  <si>
    <t>|MC80052|MYIA-081669636774/POI/SRI MULYANI/085732364077/mulyanies06@gmail.com</t>
  </si>
  <si>
    <t>PT SARI ARTHA BUANA</t>
  </si>
  <si>
    <t>ODP-KNT-FD/18 FD/D04/18.01</t>
  </si>
  <si>
    <t>WO060757891</t>
  </si>
  <si>
    <t>|MN02745|MYIA-053889203327/POI/NI MADE SEKARUNI/087861604643/a.n.isa.ria.id@gmail.com</t>
  </si>
  <si>
    <t>2026-08-04 08:00:00 | Nama Pic : bu NI MADE SEKARUNI No Hp Pic : 087861604643 No alt : - Jam Pemasangan : pagi  Tanggal Pemasangan : 4 Agustus 2026</t>
  </si>
  <si>
    <t>WO060663754</t>
  </si>
  <si>
    <t>2026-07-31 15:00:00 | Nama PIC : Bp Andre  No HP : 081929345162  No Alt : -  M Janji :  31 Juli  2026  Jam Pasang : Pagi / Siang  Note : hubungi pelanggan jika ingin kelokasi</t>
  </si>
  <si>
    <t>PT Bintang Sayap Utama</t>
  </si>
  <si>
    <t>ODP-DMA-FF/05 FF/D01/07.05</t>
  </si>
  <si>
    <t>WO060665032</t>
  </si>
  <si>
    <t>|MN02256|MYIA-038846615886/POI/IRA MARYATI/082383669498/ira.maryati@bintangsayaputama.com</t>
  </si>
  <si>
    <t>2026-08-02 13:00:00 | Nama Pic : IBU IRA No Hp Pic : 082383669498 Jam Pemasangan : 08:00 - 12.00 Tanggal Pemasangan : MINGGU 02 AGUSTUS 2026 Info Tambahan : Hubungi pelanggan sebelum datang ke lokasi, terima kasih.</t>
  </si>
  <si>
    <t>Follow Up Revoke Completed, New Order ID : SC1002508584</t>
  </si>
  <si>
    <t>KLINIK BEANDVEL MEDIKA</t>
  </si>
  <si>
    <t>ODP-GUR-FM/02 FM/D01/02.01</t>
  </si>
  <si>
    <t>WO061048317</t>
  </si>
  <si>
    <t>MD|MYDB-20260805264422|DN00001/MN01011|KLINIK BEANDVEL MEDIKA|081336438959</t>
  </si>
  <si>
    <t xml:space="preserve">2026-08-07 08:00:00 | Nama PIC : bapak misbah No HP : 081336438959 No Alternatif : 08113373369 M Janji : 07/07/2026 Jam Pasang : Pagi NoteÃ‚Â :  Hubungi terlebih dahulu sebelum ke lokasi </t>
  </si>
  <si>
    <t>SPBU 54.632.16 SUMBER TANI 01</t>
  </si>
  <si>
    <t>ODP-NWI-FL/09 FL/D01/09.01</t>
  </si>
  <si>
    <t>WO060631712</t>
  </si>
  <si>
    <t>|MN00265|MYIA-069020721592/POI/FIRMANSYAH/08563283460/fmansyah923@gmail.com</t>
  </si>
  <si>
    <t>2026-08-02 08:00:00 | Tanggal pemasangan: 01/08/2026 Jam pemasangan : pagi / siang Info Tambahan : Hubungi pelanggan dulu sebelum ke lokasi terima kasih</t>
  </si>
  <si>
    <t>LASKAR BUAH MLANGSEN BLORA</t>
  </si>
  <si>
    <t>ODP-BLO-FFE/117 FFE/D07/117.01</t>
  </si>
  <si>
    <t>WO060812562</t>
  </si>
  <si>
    <t>|MN00799|MYIA-045418772834/POI/LAELATUL AFIATUN NISAK/085733668576/kantorhrdlaskarbuah@gmail.com</t>
  </si>
  <si>
    <t>2026-08-04 13:00:00 | M Janji : 04/08/2026 Jam Pasang : 13:00  NoteÃ‚Â :  hubungi terlebih dahulu sebelum ke lokasi, terima kasih.</t>
  </si>
  <si>
    <t>RA Tarbiyatus Shibyan</t>
  </si>
  <si>
    <t>ODP-ARB-FD/09</t>
  </si>
  <si>
    <t>WO060903122</t>
  </si>
  <si>
    <t>MD|MYDB-20260730263919|DN00001/MN00572|RA Tarbiyatus Shibyan|087836573970</t>
  </si>
  <si>
    <t xml:space="preserve">2026-08-01 13:00:00 | telp :082230329871  alt :  pagi / siang 01/08/2026  hub sebelum ke lokasi </t>
  </si>
  <si>
    <t>ODP-BRB-FF/080</t>
  </si>
  <si>
    <t>WO060545576</t>
  </si>
  <si>
    <t>AMRBS;403095;REG3;BAYU;085100296564;HSI 1S 100MB;HSI 100MB;PIC 0882005129196;spbukemiriamba@gmail.com</t>
  </si>
  <si>
    <t>2026-08-04 13:00:00|SPBU 4452210 Kemiriamba Jatibarang |SYSTEM|MYDITA</t>
  </si>
  <si>
    <t>Toko Santriawan UTM</t>
  </si>
  <si>
    <t>ODP-KML-FF/46</t>
  </si>
  <si>
    <t>|MN02600|/Toko Santriawan UTM/HSI Bisnis Promo HUT Telkom (1:1) 50 Mbps (Rp 355.000) PSB Rp 150.000/087892187243 - 082139042266/oohppp858@gmail.com/Salman Al Farisi/Jln. Raya Telang GG 2 ,Kama Bangkalan</t>
  </si>
  <si>
    <t>Koperasi harian  armey jaya mandiri</t>
  </si>
  <si>
    <t>ODP-PKL-FAK/138 FAK/D07/138.01</t>
  </si>
  <si>
    <t>WO060772110</t>
  </si>
  <si>
    <t>|MN02342|MYIA-098463484908/POI/Agus Trisnoyanto Kudadiri/082233349754/bismanaebahoo@gmail.com</t>
  </si>
  <si>
    <t>2026-08-04 08:00:00 | Tanggal pemasangan : 04 agustus 2026 Jam pemasangan : 09.00 Info Tambahan : Hubungi pelanggan dulu sebelum ke lokasi terimakasih</t>
  </si>
  <si>
    <t>TK NEGERI LILIGUNDI</t>
  </si>
  <si>
    <t>ODP-SGR-FCU/14</t>
  </si>
  <si>
    <t>WO060809314</t>
  </si>
  <si>
    <t>|MC10009|/TK NEGERI LILIGUNDI/PIC IDA AYU KADE MARET/082221571674/081246431476/tknegerililigundi20@gmail.com</t>
  </si>
  <si>
    <t>2026-08-04 13:00:00|Nama PIC: bu ida ayu Notel: 082221571674 Alt: -  Tanggal: 4/8/2026 Jam Pasang: Siang Note: Hubungi sebelum ke lokasi, terimakasih. |40961370|MYDITA</t>
  </si>
  <si>
    <t>PUSKESMAS REMBANG KABUPATEN PASURUAN</t>
  </si>
  <si>
    <t>ODP-BNL-FAA/33</t>
  </si>
  <si>
    <t>WO060991312</t>
  </si>
  <si>
    <t>|MN02680|/PUSKESMAS REMBANG KABUPATEN PASURUAN/HSI B2B (1:1) + PHONE (800 MENIT) 200MBPS 930RB PSB DISC 70%//uptdkes.rembang@gmail com/I WAYAN SUARKA/85655077680</t>
  </si>
  <si>
    <t>2026-08-06 13:00:00|Tanggal pemasangan: 6/08/2026 Jam pemasangan : pagi / siang Info Tambahan : Hubungi pelanggan dulu sebelum ke lokasi. terima kasih|40010577|MYDITA</t>
  </si>
  <si>
    <t>UPT SD NEGERI 168</t>
  </si>
  <si>
    <t>ODP-BBE-FAY/07</t>
  </si>
  <si>
    <t>|MC70135|/RAHMAT LATIF-UPT SD NEGERI 168/088036042467/sdntenaru168@gmail.com/HSI Bisnis Promo HUT Telkom (1:1) 100 Mbps (Rp 535.000) PSB Rp 150.000/-7.350045,112.629677/raya tenaru rt 08 rw 03 kec driyorejo</t>
  </si>
  <si>
    <t>Line cook &amp; cookies</t>
  </si>
  <si>
    <t>ODP-PRB-FB/02 FB/D01/02.01</t>
  </si>
  <si>
    <t>WO060827645</t>
  </si>
  <si>
    <t>MD|MYDB-20260803264280|DN00001/MN00451|Line cook &amp; cookies|085649111879</t>
  </si>
  <si>
    <t>2026-08-04 15:00:00 | Nama Pic : bp TRI SULASTYO PRAMONO No Hp Pic : 085649111879 No alt : - Jam Pemasangan : siang  Tanggal Pemasangan : 4 Agustus 2026</t>
  </si>
  <si>
    <t>RATU CELL</t>
  </si>
  <si>
    <t>ODP-MUN-FAT/024 FAT/D02/024.01</t>
  </si>
  <si>
    <t>WO060831279</t>
  </si>
  <si>
    <t>|MN00935|MYIA-024368912449/POI/RIFQI KURNIAWAN/081226920510/rifqikurniawan001@gmail.com</t>
  </si>
  <si>
    <t>2026-08-05 09:00:00 | Nama PIC : rifqi kurniawan No HP : 081226920510 Tanggal Pemasangan : 05 Agustus 2026 Jam Pemasangan : 08:00 15:00 Info Tambahan : Hubungi pelanggan dulu sebelum ke lokasi terimakasih</t>
  </si>
  <si>
    <t>PT WSI Site RS Petrokimia</t>
  </si>
  <si>
    <t>ODP-BBE-FBC/06 FBC/D01/06.01</t>
  </si>
  <si>
    <t>WO060959809</t>
  </si>
  <si>
    <t>MD|MYDB-20260804264366|SB00003/MB00385|PT WSI Site RS Petrokimia|0851057791550</t>
  </si>
  <si>
    <t>2026-08-06 08:00:00 | Tanggal: 06/8/2026 Jam Pasang: Pagi Note: Hubungi pelanggan sebelum ke lokasi, terima kasih.</t>
  </si>
  <si>
    <t>SMA AT-Taubah</t>
  </si>
  <si>
    <t>ODP-OMB-FAA/66</t>
  </si>
  <si>
    <t>|MN00572|/SMA AT-Taubah/HSI Bisnis + Netmonk Promo 2026 300 Mbps (Rp 1.186.100) PSB 150.000/085230900285/Al.fiancathering@gmail.com/Ach Mustofa Zakki/-7.119629, 113.339825/Jl. Joko Tole, Piaan, Temoran, Kec. Omben, Kabupaten Sampang, Jawa Timur 69291</t>
  </si>
  <si>
    <t>SMA Taruna Nusantara Kampus Malang</t>
  </si>
  <si>
    <t>ODP-KEP-FY/37</t>
  </si>
  <si>
    <t>WO060917929</t>
  </si>
  <si>
    <t xml:space="preserve">AMRBS;407072;AM LEDIT;62Ã‚Â 822Ã¢â‚¬â€˜3081Ã¢â‚¬â€˜8836 (Roni), Diaz +62 812-3302-1045 PSB INDIBIZ 300 MBPS BISNIS </t>
  </si>
  <si>
    <t>2026-08-05 13:00:00|Nama PIC : Bp Rony No HP : 082230818836 No Alt : - M Janji : 05 Agustus 2026 Jam Pasang : Pagi / Siang Note : hubungi pelanggan jika ingin ke lokasi, terima kasih|40951378|MYDITA</t>
  </si>
  <si>
    <t>Toko Sembako Sumber Barokah</t>
  </si>
  <si>
    <t>ODP-BKA-FG/005 FG/D01/005.01</t>
  </si>
  <si>
    <t>WO060794114</t>
  </si>
  <si>
    <t>MD|MYDB-20260802264192|EC50002/MC50042|Toko Sembako Sumber Barokah|082221122183</t>
  </si>
  <si>
    <t>CV. DUTA NIRMALA</t>
  </si>
  <si>
    <t>ODP-BMU-FK/039 FK/D04/039.01</t>
  </si>
  <si>
    <t>WO060738927</t>
  </si>
  <si>
    <t>|MC60040|MYIA-077693543272/POI/Lysia Lidia/087712031893/nirmaladuta3@gmail.com</t>
  </si>
  <si>
    <t xml:space="preserve">2026-08-03 15:00:00 | M Janji : (03/08/2026) jam Pasang : 09:00 Note : hubungi pelanggan jika ingin kelokasi </t>
  </si>
  <si>
    <t>ODP-KEN-FBT/053</t>
  </si>
  <si>
    <t>WO060894459</t>
  </si>
  <si>
    <t>2026-07-24 14:00:00 | Nama Pic : PT JOGJA CANTIK SELALU  No Hp Pic : 082386999999  Jam Pemasangan : 08:00 - 12.00  Tanggal Pemasangan : KAMIS 23 JULI 2026  Info Tambahan : Hubungi pelanggan sebelum datang ke lokasi</t>
  </si>
  <si>
    <t>PT. OLAH KULINER NUSANTARA</t>
  </si>
  <si>
    <t>ODP-SDA-FAG/13</t>
  </si>
  <si>
    <t>WO060657461</t>
  </si>
  <si>
    <t>|MN02332|/PT. OLAH KULINER NUSANTARA/HSI B2B (1:1) + PHONE (800 MENIT) 100MBPS 645RB PSB DISC 70%//mincha2805@gmail.com/ROVIK MAKRUFAH/085179647414 / 082198650011</t>
  </si>
  <si>
    <t>2026-08-02 13:00:00|Nama PIC : Rovik No HP : 085179647414 Alt : 082198650011 / 087870261013 M Janji : 02/08/2026 NoteÃ‚Â :  hubungi terlebih dahulu sebelum kelokasi|NE2261|MYDITA</t>
  </si>
  <si>
    <t>Follow Up Revoke Completed, New Order ID : SC1002505905</t>
  </si>
  <si>
    <t>Desa Creator Indonesia</t>
  </si>
  <si>
    <t>ODP-BLB-FDZ/47 FDZ/D03/47.01</t>
  </si>
  <si>
    <t>WO060911185</t>
  </si>
  <si>
    <t>|MC20236|MYIA-085103460842/POI/sisca/082143705851/personalassist@sastro.id</t>
  </si>
  <si>
    <t>2026-08-05 13:00:00 | Tanggal pemasangan : 05 agustus 2026 Jam pemasangan : 08.00 - 12.00 Info Tambahan : Hubungi pelanggan dulu sebelum ke lokasi terimakasih</t>
  </si>
  <si>
    <t>Asep farm</t>
  </si>
  <si>
    <t>|MN00935|/Asep farm/085641893768/asepkms26@gmail.com/ 1S HSI BISNIS BASIC PROMO HUT 50 Mbps / AGUS SADEWO</t>
  </si>
  <si>
    <t>ODP-KND-FAV/01</t>
  </si>
  <si>
    <t>WO061061996</t>
  </si>
  <si>
    <t>2026-08-06 08:00:00 | Nama PIC : Noorman   No HP : 08569801350  Alt :   M Janji : 06/08/2026  Jam Pasang : 08.00 - 13:00   NoteÃ‚Â :  hubungi terlebih dahulu sebelum kelokasi</t>
  </si>
  <si>
    <t>BANYU MILI RESTO</t>
  </si>
  <si>
    <t>ODP-KBU-FDK/09</t>
  </si>
  <si>
    <t>WO060729870</t>
  </si>
  <si>
    <t>|MN00277|MYIA-035107784095/POI/BR Suyadi/087834446557/sostridanaingg@gmail.com</t>
  </si>
  <si>
    <t>2026-08-04 13:00:00 | Tanggal pemasangan :03/08/2026 Jam pemasangan : siang Info Tambahan : Hubungi pelanggan dulu sebelum ke lokasi terima kasih.</t>
  </si>
  <si>
    <t>ODP-MJT-FK/24 FK/D06/24.01</t>
  </si>
  <si>
    <t>WO061058727</t>
  </si>
  <si>
    <t>MD|MYDB-20260806264512|DC20002/MC20039|intan express laundry|085704696766</t>
  </si>
  <si>
    <t>2026-08-07 13:00:00 | M Janji :  18 Juli 2026 Jam Pasang : 11.00 Note : hubungi pelanggan jika ingin ke lokasi, terima kasih.</t>
  </si>
  <si>
    <t>LASKAR BUAH MEDANG</t>
  </si>
  <si>
    <t>ODP-BLO-FDD/035</t>
  </si>
  <si>
    <t>WO060813628</t>
  </si>
  <si>
    <t>|MN00799|MYIA-022440600479/POI/LAELATUL AFIATUN NISAK/085733668576/kantorhrdlaskarbuah@gmail.com</t>
  </si>
  <si>
    <t>2026-08-04 13:00:00 | Nama Pic : LAELATUL  No Hp Pic : 085733668576 No alt : - Jam Pemasangan : siang  Tanggal Pemasangan : 4 Agustus 2026</t>
  </si>
  <si>
    <t>SPBU KLAMPIS (PT.KLAMPIS PETRO SETIA JAYA)</t>
  </si>
  <si>
    <t>ODP-ARB-FA/40</t>
  </si>
  <si>
    <t>|MN02600|/SPBU KLAMPIS (PT.KLAMPIS PETRO SETIA JAYA)/MUZAYYANAH/081333484599/spbu5469118@gmail.com/HSI Bisnis Promo HUT Telkom (1:1) 50 Mbps (Rp 355.000) PSB Rp 150.000/</t>
  </si>
  <si>
    <t>SMPN 2 BATANGAN</t>
  </si>
  <si>
    <t>ODP-JWN-FH/147 FH/D02/147.01</t>
  </si>
  <si>
    <t>WO060995813</t>
  </si>
  <si>
    <t>|MC60052|MYIA-042546297745/POI/Mukhlisin/082335357398/smpn2batangan@gmail.com</t>
  </si>
  <si>
    <t>2026-08-06 13:00:00 | Nama PIC : BAPAK MUHLISIN No HP : 082335357398 Alt :  M Janji : (kamis/6/AGUSTUS/2026) jam Pasang : 09:00 Note : hubungi pelanggan jika ingin kelokasi</t>
  </si>
  <si>
    <t>Follow Up Revoke Completed, New Order ID : SC1002513051</t>
  </si>
  <si>
    <t>Toko Rasyid Yusuf</t>
  </si>
  <si>
    <t>ODP-SLI-FX/028 FX/D03/028.01</t>
  </si>
  <si>
    <t>WO060734943</t>
  </si>
  <si>
    <t>|MN02374|MYIA-021680197113/POI/Rendy bergas/08135879252/visimk78@gmail.com</t>
  </si>
  <si>
    <t>SANTO KOST</t>
  </si>
  <si>
    <t>ODP-ALA-FAA/46 FAA/D05/46.01</t>
  </si>
  <si>
    <t>WO060634344</t>
  </si>
  <si>
    <t>|MN02367|MYIA-083320557942/POI/ERWAN SUSANTO/081934027685/erwansusanto678@gmail.com</t>
  </si>
  <si>
    <t>Follow Up Revoke Completed, New Order ID : SC1002509194</t>
  </si>
  <si>
    <t>BEST COMPUTER</t>
  </si>
  <si>
    <t>ODP-BDG-FC/23</t>
  </si>
  <si>
    <t>WO060847809</t>
  </si>
  <si>
    <t>|MN00216|MYIA-049510320634/POI/fashfahish shofhal jamil/087869525149/shofhaljamilfashfahish@gmail.com</t>
  </si>
  <si>
    <t xml:space="preserve">2026-08-05 13:00:00 | Nama PIC: bp shofal Notel: 087869525149 Alt: -  Tanggal: 5/8/2026 Jam Pasang: Siang Note: Hubungi sebelum ke lokasi, terimakasih. </t>
  </si>
  <si>
    <t>GUEST HOUSE OF Riyadi</t>
  </si>
  <si>
    <t>ODP-BTU-FW/39 FW/D04/39.01</t>
  </si>
  <si>
    <t>WO060965573</t>
  </si>
  <si>
    <t>MD|MYDB-20260805264405|DN00001/MN01844|GUEST HOUSE OF Riyadi|087870686254</t>
  </si>
  <si>
    <t>PT TRANS HYBRID COMMUNICATION UR APOTEK PRO CEPU</t>
  </si>
  <si>
    <t>ODP-CEP-FE/045 FE/D06/045.01</t>
  </si>
  <si>
    <t>WO060720200</t>
  </si>
  <si>
    <t>|MN00542|MYIA-095183574683/POI/SYUKUR/089672423542/pttcjakarta2@gmail.com</t>
  </si>
  <si>
    <t xml:space="preserve">2026-08-03 15:00:00 | Nama PIC : Sykur No HP : 089672423542 Alt :  M Janji : 03/08/2026 Jam Pasang : 08.00 - 13:00  NoteÃ‚Â :  hubungi terlebih dahulu sebelum kelokasi </t>
  </si>
  <si>
    <t>CANCEL ORDER INVALID SURVEY remark : Moban cancel order diatas sesuai NDE untuk tidak melakukan penarikan IndiBiz ke Prodia m</t>
  </si>
  <si>
    <t>WO060781343</t>
  </si>
  <si>
    <t>2026-08-01 08:00:00|Tanggal pemasangan :01 agustus 2026  Jam pemasangan : 08.00 - 12.00  Info Tambahan : Hubungi pelanggan dulu sebelum ke lokasi  terimakasih|BE1295|MYDITA</t>
  </si>
  <si>
    <t>MI Ma&amp; 39;arif NU 1 Bogares Kidul</t>
  </si>
  <si>
    <t>WO061079987</t>
  </si>
  <si>
    <t>MD|MYDB-20260806264529|DN00001/MN00377|MI Ma&amp; 39;arif NU 1 Bogares Kidul|082264899833</t>
  </si>
  <si>
    <t xml:space="preserve">2026-08-07 13:00:00 | telp :082264899833 alt : manja : pagi : siang 07/08/2026 hub sebelum ke lokasi </t>
  </si>
  <si>
    <t>SENINE COFFEE</t>
  </si>
  <si>
    <t>ODP-KRN-FAC/54 FAC/D05/54.01</t>
  </si>
  <si>
    <t>WO060957410</t>
  </si>
  <si>
    <t>MD|MYDB-20260802264203|DN00001/MN00501|SENINE COFFEE|085749657064</t>
  </si>
  <si>
    <t>PT Noble Bali 3</t>
  </si>
  <si>
    <t>ODP-APR-FF/42</t>
  </si>
  <si>
    <t>WO060964315</t>
  </si>
  <si>
    <t>|MN02677|/CP I NENGAH SUTA/0817562315-081237301115/sutanoble@gmail.com</t>
  </si>
  <si>
    <t>2026-08-07 13:00:00|Nama Pic :  No Hp Pic :  Jam Pemasangan : 08:00 - 12.00 Tanggal Pemasangan : KAMIS 06 AGUSTUS 2026 Info Tambahan : Hubungi pelanggan sebelum datang ke lokasi, terima kasih.|40961370|MYDITA</t>
  </si>
  <si>
    <t>KOST PUTRI SWARGA KANTAKU</t>
  </si>
  <si>
    <t>ODP-SMC-FAP/038</t>
  </si>
  <si>
    <t>WO061005876</t>
  </si>
  <si>
    <t>|MC50018|MYIA-037888593114/POI/Chris Setianingsih/081277154180/christsetia123@gmail.com</t>
  </si>
  <si>
    <t>2026-08-04 13:00:00 | Tanggal pemasangan : 04 agustus 2026  Jam pemasangan : pagi/siang  Info Tambahan : Hubungi pelanggan dulu sebelum ke lokasi  terima kasih</t>
  </si>
  <si>
    <t>SMPN 1 Abiansemal</t>
  </si>
  <si>
    <t>ODP-TBN-FCS/36</t>
  </si>
  <si>
    <t>MN00087/SMPN 1 Abiansemal/PIC Ida Bagus Mas Suryawan/083114712733/smpn1abiansemal@yahoo.co.id</t>
  </si>
  <si>
    <t>BUSINESS CENTER HNI MAGETAN 1</t>
  </si>
  <si>
    <t>ODP-MSP-FC/32 FC/D06/32.01</t>
  </si>
  <si>
    <t>WO060678240</t>
  </si>
  <si>
    <t>|MN00286|MYIA-042716226809/POI/SUJITO/081336597477/agenkopisevelmagetan@gmail.com</t>
  </si>
  <si>
    <t>2026-08-02 15:00:00 | Nama PIC : bapak SUJITO No HP : 081336597477 Alt :  M Janji : (MINGGU/2/AGUSTUS/2026) jam Pasang : 09:00 Note : hubungi pelanggan jika ingin kelokasi</t>
  </si>
  <si>
    <t>TOKO SYAUQY CELL &amp; DIGITAL PRINT</t>
  </si>
  <si>
    <t>ODP-PSN-FCC/04</t>
  </si>
  <si>
    <t>WO061062391</t>
  </si>
  <si>
    <t>|MN01982|/TOKO SYAUQY CELL &amp; DIGITAL PRINT/WINBACK 2.0 HSI B2B (1:1) 50MBPS 355RB PSB DISC 70%/PSN/syauqycell676@gmail.com/SYARIFUDDIN /085119398998082332171331</t>
  </si>
  <si>
    <t>2026-08-07 08:00:00|Tanggal pemasangan: 6/08/2026 Jam pemasangan : pagi / siang Info Tambahan : Hubungi pelanggan dulu sebelum ke lokasi. terima kasih|40010577|MYDITA</t>
  </si>
  <si>
    <t>PT LINGGA SAKTI INDONESIA</t>
  </si>
  <si>
    <t>ODP-NGI-FJ/17</t>
  </si>
  <si>
    <t>WO061062319</t>
  </si>
  <si>
    <t>|MN01068|MYIA-086869770486/POI/JODY/081330706670/lsi@linggasakti.com</t>
  </si>
  <si>
    <t>PUSKESMAS DEPOK I</t>
  </si>
  <si>
    <t>ODP-BBS-FS/010 FS/D01/010.01</t>
  </si>
  <si>
    <t>WO060983273</t>
  </si>
  <si>
    <t>|MN00277|MYIA-014020344008/POI/Rr. Grin Jayanti/08994646845/puskesdepok1@gmail.com</t>
  </si>
  <si>
    <t>2026-08-06 13:00:00 | Tanggal pemasangan: 6/08/2026 Jam pemasangan : pagi / siang Info Tambahan : Hubungi pelanggan dulu sebelum ke lokasi. terima kasih</t>
  </si>
  <si>
    <t>Kantor Desa Panjunan</t>
  </si>
  <si>
    <t>ODP-PAT-FR/104 FR/D06/104.01</t>
  </si>
  <si>
    <t>WO061069520</t>
  </si>
  <si>
    <t>|MC60053|MYIA-004339573928/POI/Yuliana/081337309219/retno4221@gmail.com</t>
  </si>
  <si>
    <t>ODP-MJT-FC/12 FC/D03/12.01</t>
  </si>
  <si>
    <t>WO061119535</t>
  </si>
  <si>
    <t>MD|MYDB-20260806264597|DC20002/MC20039|Toko Bismillah|087760386159</t>
  </si>
  <si>
    <t>2026-08-08 08:00:00 | Tanggal pemasangan: 07/08/2026 Jam pemasangan : pagi/siang Info Tambahan : Hubungi pelanggan dulu sebelum ke lokasi. terima kasih</t>
  </si>
  <si>
    <t>ODP-SBW-FBK/61</t>
  </si>
  <si>
    <t>WO060818947</t>
  </si>
  <si>
    <t>2026-08-02 15:00:00 | Nama Pic : bp FIRMAN  No Hp Pic : 087860187055  No alt : -  Jam Pemasangan : siang   Tanggal Pemasangan : 2 Agustus 2026</t>
  </si>
  <si>
    <t>CV GUDANG BAJU SUJARWO</t>
  </si>
  <si>
    <t>ODP-JER-FA/49 FA/D06/49.01</t>
  </si>
  <si>
    <t>WO060928340</t>
  </si>
  <si>
    <t>|MN00086|MYIA-038325500528/POI/Arindia Merry Firdiana/082143445359/dandimadya4@gmail.com</t>
  </si>
  <si>
    <t>2026-08-05 15:00:00 | Nama : BP DANDI MADYA (MANAGER) No Hp : 089610405144 No Alt :  Tgl Pemasangan : 05 Agustus 2026 Interval : PAGI  Note : Hubungi pelanggan terlebih dahulu</t>
  </si>
  <si>
    <t>BANYU BIROE</t>
  </si>
  <si>
    <t>ODP-BLO-FH/020 FH/D02/020.01</t>
  </si>
  <si>
    <t>WO060972371</t>
  </si>
  <si>
    <t>|MC60133|MYIA-001093782561/POI/INEKE WINDI ISNAWATI/081388885213/nawa01464@gmail.com</t>
  </si>
  <si>
    <t>2026-08-06 08:00:00 | Waktu pemasnagan : 06 Agustus 2026 Jam pemasangan : 08.00 - 12.00 Mohon hubungi pelanggan sebelum ke lokasi  Terima kasih</t>
  </si>
  <si>
    <t>ODP-KDL-FB/050</t>
  </si>
  <si>
    <t>WO060929350</t>
  </si>
  <si>
    <t>AMRBS;403099;TREG4;MUHAMMAD MASTUR;081226139781;CP ABDUL GHOFUR 089659361635;PAKET 2S INET VOICE 100 MBPS (709.000);PT GLOBAL JET EXPRESS//KEDU;input by novi</t>
  </si>
  <si>
    <t>2026-08-05 15:00:00|M Janji : (05/08/2026) jam Pasang pagi / siang  Note : hubungi pelanggan jika ingin kelokasi|40981182|MYDITA</t>
  </si>
  <si>
    <t>MOMOYO ICE CREAM</t>
  </si>
  <si>
    <t>ODP-NJK-FK/41 FK/D05/41.01</t>
  </si>
  <si>
    <t>WO060877248</t>
  </si>
  <si>
    <t>MD|MYDB-20260730263956|EN00005/MC20190|MOMOYO ICE CREAM|088991507194</t>
  </si>
  <si>
    <t xml:space="preserve">2026-08-05 08:00:00 | Nama PIC : Bapak Yudhistiraa No HP : 088991507194 No Alternatif :  M Janji : 05/08/2026 Jam Pasang : Pagi NoteÃ‚Â :  Hubungi terlebih dahulu sebelum ke lokasi  </t>
  </si>
  <si>
    <t>Villa 221 House Ceningan</t>
  </si>
  <si>
    <t>ODP-SMA-FY/22 FY/D03/22.01</t>
  </si>
  <si>
    <t>WO060995522</t>
  </si>
  <si>
    <t>|MN02745|MYIA-072037416480/POI/Ni Nyoman Astini/082228753732/villahouseceningan221@gmail.com</t>
  </si>
  <si>
    <t xml:space="preserve">2026-08-06 13:00:00 | Nama PIC : Bapak Radika No HP : 082228753732 No Alternatif : 081338732503 M Janji : 06/08/2026 Jam Pasang : Pagi NoteÃ‚Â :  Hubungi terlebih dahulu sebelum ke lokasi </t>
  </si>
  <si>
    <t>JNT</t>
  </si>
  <si>
    <t>ODP-DMO-FAC/34 FAC/D04/34.01</t>
  </si>
  <si>
    <t>WO060967554</t>
  </si>
  <si>
    <t>MD|MYID-4042608050002|RBIZTOP|PT PAKET KILAT RAHARJA|081232358866</t>
  </si>
  <si>
    <t>2026-08-06 08:00:00 | Tanggal pemasangan: 6/08/2026 Jam pemasangan : pagi / siang Info Tambahan : Hubungi pelanggan dulu sebelum ke lokasi. terima kasih</t>
  </si>
  <si>
    <t>SPBU 4459308</t>
  </si>
  <si>
    <t>ODP-KUD-FAL/067 FAL/D05/067.01</t>
  </si>
  <si>
    <t>WO061054911</t>
  </si>
  <si>
    <t>|MC60142|MYIA-075805015623/POI/DERA BAHTIAR WIDIYANTO /08562685148/spbu_modern@yahoo.com</t>
  </si>
  <si>
    <t xml:space="preserve">2026-08-07 08:00:00 | Nama PIC : BAPAK DERA No HP : 08562685148 No Alternatif : - M Janji : 07/08/2026 Jam Pasang : Pagi NoteÃ‚Â :  Hubungi terlebih dahulu sebelum ke lokasi </t>
  </si>
  <si>
    <t>toko Sentral jaya</t>
  </si>
  <si>
    <t>ODP-DMP-FAB/70 FAB/D06/70.01</t>
  </si>
  <si>
    <t>WO060931946</t>
  </si>
  <si>
    <t>|MN02363|MYIA-085990006482/POI/alfian LEONARD tannaya /082145830000/oppohera97@gmail.com</t>
  </si>
  <si>
    <t>2026-08-05 15:00:00 | Nama Pic : bp alfian  No Hp Pic : 082145830000 No alt : - Jam Pemasangan : pagi  Tanggal Pemasangan : 5 Agustus 2026</t>
  </si>
  <si>
    <t>Toko Akbal</t>
  </si>
  <si>
    <t>ODP-SWE-FAD/98</t>
  </si>
  <si>
    <t>WO060788404</t>
  </si>
  <si>
    <t>|MC40234|MYIA-056913885278/POI/akbal binan/083866857254/devamotor305@gmail.com</t>
  </si>
  <si>
    <t>2026-08-02 13:00:00 | Nama PIC : bapak Akbal  No HP :  083866857254  Alt :   M Janji : (MINGGU/2/AGUSTUS/2026)  jam Pasang : 09:00  Note : hubungi pelanggan jika ingin kelokasi</t>
  </si>
  <si>
    <t>Raudhatul athfal Nurul Fatimah</t>
  </si>
  <si>
    <t>ODP-KPP-FC/63 FC/D03/63.01</t>
  </si>
  <si>
    <t>WO060640079</t>
  </si>
  <si>
    <t>MD|MYDB-20260801264120|DN00001/MN00572|Raudhatul athfal Nurul Fatimah|081555916848</t>
  </si>
  <si>
    <t xml:space="preserve">2026-08-02 13:00:00 | Nama PIC : Syaiful No HP : 081555916848 Alt :  M Janji : 02/08/2026 NoteÃ‚Â :  hubungi terlebih dahulu sebelum kelokasi </t>
  </si>
  <si>
    <t>Follow Up Revoke Completed, New Order ID : SC1002511731</t>
  </si>
  <si>
    <t>The Heaven Glamping &amp; Resto</t>
  </si>
  <si>
    <t>ODP-WOS-FAP/025</t>
  </si>
  <si>
    <t>AMRBS ; 402717 ; AMEX ; WIRA ; TREG3 ; MAGELANG ; 1S HSI BISNIS PROMO 100 Mbps ; Nurcholis 081225919606; heavenwisataindonesia@gmail.com</t>
  </si>
  <si>
    <t>UNIVERSITAS KH ABDUL WAHAB HASBULLAH</t>
  </si>
  <si>
    <t>WO060878092</t>
  </si>
  <si>
    <t>|MN01463|/UNIVERSITAS KH ABDUL WAHAB HASBULLAH /WINBACK 2.0 HSI B2B (1:1) 50MBPS 355RB PSB DISC 70%/1:1 WINBACK 50MBPS INET ONLY TARIF 355000 BELUM PPN /zuhrisyaifuddin52@gmail.com/SYAIFUDDIN ZUHRI/85784996850</t>
  </si>
  <si>
    <t>2026-08-05 08:00:00|Nama Pic : bp SYAIFUDDIN  No Hp Pic : 085784996850 No alt : - Jam Pemasangan : pagi  Tanggal Pemasangan : 5 Agustus 2026|40981182|MYDITA</t>
  </si>
  <si>
    <t>toko barokah</t>
  </si>
  <si>
    <t>ODP-JTR-FF/57 FF/D03/57.01</t>
  </si>
  <si>
    <t>WO060824008</t>
  </si>
  <si>
    <t>|MN02366|MYIA-006453022541/POI/prisca Dwi Fitri handayani/0882009145791/priscaadwii5@gmail.com</t>
  </si>
  <si>
    <t>TOKO RANI JAYA</t>
  </si>
  <si>
    <t>ODP-PII-FK/09</t>
  </si>
  <si>
    <t>WO060767724</t>
  </si>
  <si>
    <t>|MN00836|/TOKO RANI JAYA/WINBACK HSI B2B + NETMONK (1:1) 200MBPS 946,1RB PSB DISC 70%//ngatminiranijaya@gmail.com/NGATMINI/82264431233</t>
  </si>
  <si>
    <t>2026-08-04 08:00:00|Tanggal Pemasangan : 04 Agustus 2026 Jam Pemasangan : 08:00 13:00 Info Tambahan : Hubungi pelanggan dulu sebelum ke lokasi terimakasih|40961370|MYDITA</t>
  </si>
  <si>
    <t>MYDITA RBS - HD1A - FAILED</t>
  </si>
  <si>
    <t>Surahman farm</t>
  </si>
  <si>
    <t>|MN00935|/Surahman farm/088239679174/surahmante...@gmail.com/ 1S HSI BISNIS BASIC PROMO HUT 50 Mbps / AGUS SADEWO</t>
  </si>
  <si>
    <t>WARKOP NGOPI JOSS TA</t>
  </si>
  <si>
    <t>ODP-MIP-FB/118 FB/D10/118.01</t>
  </si>
  <si>
    <t>WO061062740</t>
  </si>
  <si>
    <t>|MC20217|MYIA-098770704914/POI/mocammad wachid/085113136062/ngopijossta@gmail.com</t>
  </si>
  <si>
    <t xml:space="preserve">2026-08-07 08:00:00 | telp :085113136062 alt : manja : pagi : siang 07/08/2026 hub sebelum ke lokasi </t>
  </si>
  <si>
    <t>TOKO MAINAN ANAK-ANAK</t>
  </si>
  <si>
    <t>ODP-PYA-FAE/18 FAL/D05/18.01</t>
  </si>
  <si>
    <t>WO060875430</t>
  </si>
  <si>
    <t>MD|MYDB-20260803264290|DN00001/MN01272|TOKO MAINAN ANAK-ANAK|083147689744</t>
  </si>
  <si>
    <t>2026-08-05 08:00:00 | Nama PIC : Ibu Nurmala No HP : 083147689744 No Alt : - M Janji : 05 Agustus 2026 Jam Pasang : Pagi / Siang Note : hubungi pelanggan jika ingin ke lokasi, terima kasih</t>
  </si>
  <si>
    <t>SPBU 44 506 06 BEDONO</t>
  </si>
  <si>
    <t>ODP-ABR-FF/042 FF/D04/042.01</t>
  </si>
  <si>
    <t>WO061116023</t>
  </si>
  <si>
    <t>|MN02495|MYIA-007803979152/POI/I MADE MUDITA/081328099275/spbu4450606@gmail.com</t>
  </si>
  <si>
    <t>2026-08-07 15:00:00 | Nama PIC : BAPAK MADE MUDITA No HP : 081328099275 Alt :  M Janji : (JUMAT/7/AGUSTUS/2026) jam Pasang : 09:00 Note : hubungi pelanggan jika ingin kelokasi</t>
  </si>
  <si>
    <t>SPBU 4458118</t>
  </si>
  <si>
    <t>ODP-WRO-FL/035 FL/D05/035.01</t>
  </si>
  <si>
    <t>WO060923300</t>
  </si>
  <si>
    <t>|MN01996|MYIA-016318136315/POI/Heri Susilo/085325311653/sandiblora36@gmail.com</t>
  </si>
  <si>
    <t>2026-08-05 15:00:00 | Tanggal pemasangan : 05 agustus 2026 Jam pemasangan : 08.00 - 12.00 Info Tambahan : Hubungi pelanggan dulu sebelum ke lokasi terimakasih</t>
  </si>
  <si>
    <t>AMRBS/405613/FARISTA APRILLIA/R3/YOGYAKARTA/HSI BISNIS 1S 75 MBPS PROMO HUT TELKOM 1:1/IMAM HANAFI/082241020724 087839358174/work.hanafi@gmail.com</t>
  </si>
  <si>
    <t>Toko Oktavian</t>
  </si>
  <si>
    <t>ODP-GSK-FBX/25 FBX/D02/25.01</t>
  </si>
  <si>
    <t>WO060967779</t>
  </si>
  <si>
    <t>|MN02435|MYIA-054309464545/POI/Oktavian Adisaputra /081321039250/oktavianadisaputra14@gmail.com</t>
  </si>
  <si>
    <t>2026-08-09 13:00:00 | Tanggal: 06/8/2026 Jam Pasang: Siang Note: Hubungi pelanggan sebelum ke lokasi, terima kasih.</t>
  </si>
  <si>
    <t>ODP-MUN-FAH/019</t>
  </si>
  <si>
    <t>WO060799412</t>
  </si>
  <si>
    <t>2026-07-30 08:00:00 | Nama PIC : Salman  No HP : 08131000230  Alt :   M Janji : 29 Juli 2026  Jam Pasang : 08.00 - 13:00   NoteÃ‚Â :  hubungi terlebih dahulu sebelum kelokasi</t>
  </si>
  <si>
    <t>PUSTU KEDUNG BANTENG</t>
  </si>
  <si>
    <t>ODP-BNL-FAA/85</t>
  </si>
  <si>
    <t>WO061016672</t>
  </si>
  <si>
    <t>|MN02680|/PUSTU KEDUNG BANTENG/WINBACK 2.0 HSI B2B (1:1) 50MBPS 355RB PSB DISC 70%//uptdkes.rembang@gmail com/I WAYAN SUARKA/85655077680</t>
  </si>
  <si>
    <t>2026-08-06 15:00:00|M Janji : (06/08/2026) jam Pasang : 09:00 Note : hubungi pelanggan jika ingin kelokasi|40961370|MYDITA</t>
  </si>
  <si>
    <t>Priyanto farm</t>
  </si>
  <si>
    <t>|MN00935|/Priyanto farm/085801282125/priyantohadiprayitno@gmail.com/ 1S HSI BISNIS BASIC PROMO HUT 50 Mbps / AGUS SADEWO</t>
  </si>
  <si>
    <t>PT. PUTRA SURYA MANDIRI SEJAHTERA</t>
  </si>
  <si>
    <t>ODP-TUL-FAH/12</t>
  </si>
  <si>
    <t>WO060969828</t>
  </si>
  <si>
    <t>MD|MYDB-20260803264213|DC20015/MC20183|PT. PUTRA SURYA MANDIRI SEJAHTERA|081227646666</t>
  </si>
  <si>
    <t>2026-08-04 08:00:00 | Tanggal Pemasangan : 04 Agustus 2026  Jam Pemasangan : 08:00 13:00  Info Tambahan : Hubungi pelanggan dulu sebelum ke lokasi terimakasih</t>
  </si>
  <si>
    <t>K88 STATIONERY &amp; Agen BRILink</t>
  </si>
  <si>
    <t>ODP-SWE-FAX/22</t>
  </si>
  <si>
    <t>WO060998147</t>
  </si>
  <si>
    <t>MD|MYDB-20260805264450|SC00001/MC00069|K88 STATIONERY &amp; Agen BRILink|087865511844</t>
  </si>
  <si>
    <t>KUD MISOYO SARI</t>
  </si>
  <si>
    <t>ODP-PML-FS/001 FS/D01/001.01</t>
  </si>
  <si>
    <t>WO061047490</t>
  </si>
  <si>
    <t>|MN02086|MYIA-004026900870/POI/aris kusnandar /085225051702/kud.misoyo.sari@gmail.com</t>
  </si>
  <si>
    <t>2026-08-07 08:00:00 | Nama Pic : bp aris kusnandar  No Hp Pic : 085225051702 No alt : - Jam Pemasangan : pagi  Tanggal Pemasangan : 7 Agustus 2026</t>
  </si>
  <si>
    <t>toko daud</t>
  </si>
  <si>
    <t>ODP-DMP-FAH/34 FAH/D02/34.01</t>
  </si>
  <si>
    <t>WO061034920</t>
  </si>
  <si>
    <t>|MN02363|MYIA-059859121267/POI/daud tandi/082147591537/tiaradompu61@gmail.com</t>
  </si>
  <si>
    <t xml:space="preserve">2026-08-07 08:00:00 | telp :082147591537 alt : manja : pagi : siang 07/08/2026 hub sebelum ke lokasi </t>
  </si>
  <si>
    <t>MADRASAH AL-RAHMAN</t>
  </si>
  <si>
    <t>ODP-OMB-FE/10 FE/D01/10.01</t>
  </si>
  <si>
    <t>WO060979128</t>
  </si>
  <si>
    <t>MD|MYDB-20260805264392|DN00001/MN02006|MADRASAH AL-RAHMAN|087899231342</t>
  </si>
  <si>
    <t xml:space="preserve">2026-08-06 15:00:00 | Jam pemasangan : 12.00 Info Tambahan : Hubungi pelanggan dulu sebelum ke lokasi terimakasih  </t>
  </si>
  <si>
    <t>Hartati Farm</t>
  </si>
  <si>
    <t>|MN00935|/Hartati Farm/085800302224/srihartatishtt662@gmali.com/ 1S HSI BISNIS BASIC PROMO HUT 50 Mbps / AGUS SADEWO</t>
  </si>
  <si>
    <t>UNCONTACTED : Mail Box - Memo Ivan Sutiawan 40010577|MYDITA</t>
  </si>
  <si>
    <t>TOKO KUE DINOYO MALANG</t>
  </si>
  <si>
    <t>ODP-KLJ-FAF/158 FAF/D04/158.01</t>
  </si>
  <si>
    <t>WO060877303</t>
  </si>
  <si>
    <t>|MN02214|MYIA-030609418801/POI/SOFANDI/081211377715/sofandioncom@gmail.com</t>
  </si>
  <si>
    <t>2026-08-05 08:00:00 | Nama Pic : bp SOFANDI No Hp Pic : 081211377715 No alt : - Jam Pemasangan : pagi  Tanggal Pemasangan : 5 Agustus 2026</t>
  </si>
  <si>
    <t>Follow Up Revoke Completed, New Order ID : SC1002512021</t>
  </si>
  <si>
    <t>EZZY HOMESTAY</t>
  </si>
  <si>
    <t>ODP-JER-FA/26 FA/D01/26.01</t>
  </si>
  <si>
    <t>WO060830926</t>
  </si>
  <si>
    <t>|MN02617|MYIA-057292805690/POI/PRABOWO/0881037504976/ezzy.homestay01@gmail.com</t>
  </si>
  <si>
    <t>2026-08-05 08:00:00 | Nama PIC : bu renita No HP : 0881037504976 Tanggal Pemasangan : 05 Agustus 2026 Jam Pemasangan : 08:00 15:00 Info Tambahan : Hubungi pelanggan dulu sebelum ke lokasi terimakasih</t>
  </si>
  <si>
    <t>KOPI PAHING</t>
  </si>
  <si>
    <t>ODP-BLO-FJ/023 FJ/D03/023.01</t>
  </si>
  <si>
    <t>WO060783211</t>
  </si>
  <si>
    <t>|MC60133|MYIA-065472751284/POI/WIO ISTANZA/081227832961/wio398023@gmail.com</t>
  </si>
  <si>
    <t>2026-08-04 13:00:00 | M Janji : 4 agustus 2026 jam Pasang : pagi siang Note : hubungi pelanggan jika ingin kelokasi</t>
  </si>
  <si>
    <t>EXCOM COPY CENTER</t>
  </si>
  <si>
    <t>ODP-ASB-FB/28 FB/D05/28.01</t>
  </si>
  <si>
    <t>WO061061037</t>
  </si>
  <si>
    <t>|MC30281|MYIA-071333616010/POI/SAMSUL HADI /083132974631/samsulhadi2022000@gmail.com</t>
  </si>
  <si>
    <t>2026-08-07 08:00:00 | Waktu pemasnagan : 07 agustus 2026 Jam pemasangan : 08.00 - 12.00 Mohon hubungi pelanggan sebelum ke lokasi  Terima kasih</t>
  </si>
  <si>
    <t>PT. ALINDO MEDIA DIGITAL</t>
  </si>
  <si>
    <t>ODP-GDG-FAP/06 FAP/D01/06.01</t>
  </si>
  <si>
    <t>WO061085352</t>
  </si>
  <si>
    <t>MD|MYDB-20260806264504|SC20017/MC20200|PT. ALINDO MEDIA DIGITAL|085368888819</t>
  </si>
  <si>
    <t>2026-08-09 08:00:00 | Nama Pic : bp ali  No Hp Pic : 085368888819 No alt : - Jam Pemasangan : pagi  Tanggal Pemasangan : 7 Agustus 2026</t>
  </si>
  <si>
    <t>PT ALINCO</t>
  </si>
  <si>
    <t>ODP-KPO-FL/16 FL/D02/16.01</t>
  </si>
  <si>
    <t>WO060873254</t>
  </si>
  <si>
    <t>|MN02295|MYIA-051621827306/POI/ibu Sinta /081336929622/alinco.admn@gmail.com</t>
  </si>
  <si>
    <t>2026-08-05 08:00:00 | Nama PIC : Ibu Anita No HP : 081336929622 No Alt : - M Janji : 05 Agustus 2026 Jam Pasang : Pagi / Siang Note : hubungi pelanggan jika ingin ke lokasi, terima kasih</t>
  </si>
  <si>
    <t>ODP-WAT-FP/37</t>
  </si>
  <si>
    <t>WO060949308</t>
  </si>
  <si>
    <t>2026-08-05 13:00:00|Tanggal Pemasangan : 05 Agustus 2026  Jam Pemasangan : 08:00 13:00  Info Tambahan : Hubungi pelanggan dulu sebelum ke lokasi terimakasih|40010577|MYDITA</t>
  </si>
  <si>
    <t>TOKO DIAN</t>
  </si>
  <si>
    <t>WO060758272</t>
  </si>
  <si>
    <t>MD|MYDB-20260802264211|DN00001/MN02280|TOKO DIAN|082245010104</t>
  </si>
  <si>
    <t>2026-08-08 08:00:00 | Tanggal Pemasangan : 08 Agustus 2026 Jam Pemasangan : 08:00 13:00 Info Tambahan : Hubungi pelanggan dulu sebelum ke lokasi terimakasih</t>
  </si>
  <si>
    <t>WO060809582</t>
  </si>
  <si>
    <t>AMRBS/403104/KRISFIAN TRI SAPUTRA/R3/YOGYAKARTA/PSB HSI BISNIS 1S  300 MBPS PROMO HUT TELKOM 1:1/AHMAD NUGROHO/085743385751/ahmadnugroho7@gmail.com</t>
  </si>
  <si>
    <t>2026-08-02 10:00:00|M Janji : (01/08/2026)  jam Pasang : 09:00  Note : hubungi pelanggan jika ingin kelokasi|PU5218|MYDITA</t>
  </si>
  <si>
    <t>MIXUE PLAMPANG</t>
  </si>
  <si>
    <t>ODP-SBW-FAV/89</t>
  </si>
  <si>
    <t>WO060711515</t>
  </si>
  <si>
    <t>|MN01595|MYIA-087470767723/POI/ARFI/085205255810/arfiadianna2@gmail.com</t>
  </si>
  <si>
    <t>2026-08-01 13:00:00 | M Janji : (01/08/2026)  jam Pasang : 09:00  Note : hubungi pelanggan jika ingin kelokasi</t>
  </si>
  <si>
    <t>sd negri 1 karangklesem</t>
  </si>
  <si>
    <t>ODP-PWT-FAL/004 FAL/D01/004.01</t>
  </si>
  <si>
    <t>WO060900380</t>
  </si>
  <si>
    <t>|MN02742|MYIA-037073417638/POI/arisa rahmawati romadlon/082227022522/risa.zaenudin30@gmail.com</t>
  </si>
  <si>
    <t>2026-08-05 13:00:00 | Tanggal pemasangan : 05 AGUSTUS 2026 Jam pemasangan : pagi/siang Info Tambahan : Hubungi pelanggan dulu sebelum ke lokasi terima kasih</t>
  </si>
  <si>
    <t>DIRGAPURA PUTRA MANDIRI</t>
  </si>
  <si>
    <t>ODP-SMA-FN/19</t>
  </si>
  <si>
    <t>WO060768619</t>
  </si>
  <si>
    <t>|MN02745|MYIA-006844395185/POI/Ida Bagus Wahyu Wedanta/081238719387/iva.n.g.fa.h.mi.fauzi96@gmail.com</t>
  </si>
  <si>
    <t xml:space="preserve">2026-08-02 08:00:00 | Jam pemasangan : 12.00  Info Tambahan : Hubungi pelanggan dulu sebelum ke lokasi  terimakasih </t>
  </si>
  <si>
    <t>KARDIKA KRESNA</t>
  </si>
  <si>
    <t>ODP-NJK-FAC/24</t>
  </si>
  <si>
    <t>WO060643408</t>
  </si>
  <si>
    <t>|MN02309|MYIA-097968776700/POI/ROBET KAUNANG/08139245757/groupkardikakresna@gmail.com</t>
  </si>
  <si>
    <t>WARUNG BU SARI</t>
  </si>
  <si>
    <t>ODP-DPT-FG/07 FG/D01/07.01</t>
  </si>
  <si>
    <t>WO061102013</t>
  </si>
  <si>
    <t>|MN02703|MYIA-013624398936/POI/Astuti/085890510304/astutitokomlg2@gmail.com</t>
  </si>
  <si>
    <t>R Lab SD Sedati gede 2</t>
  </si>
  <si>
    <t>ODP-TPO-FDL/12 FDL/D02/12.01</t>
  </si>
  <si>
    <t>WO060959442</t>
  </si>
  <si>
    <t>|MN00442|MYIA-026707648616/POI/Heru/081252275235/sdnsedatigede2@gmail.com</t>
  </si>
  <si>
    <t xml:space="preserve">2026-08-06 08:00:00 | Jam pemasangan : 12.00 Info Tambahan : Hubungi pelanggan dulu sebelum ke lokasi terimakasih </t>
  </si>
  <si>
    <t>PEMERINTAH DESA DATAR</t>
  </si>
  <si>
    <t>ODP-PWT-FBJ/050 FBJ/D01/050.01</t>
  </si>
  <si>
    <t>WO060797962</t>
  </si>
  <si>
    <t>|MC00213|MYIA-039525677243/POI/LILI PURWANI/081326586775/lilypurwani@gmail.com</t>
  </si>
  <si>
    <t xml:space="preserve">2026-08-04 13:00:00 | Tanggal pemasangan: 04/08/2026 Jam pemasangan : pagi / siang Info Tambahan : Hubungi pelanggan dulu sebelum ke lokasi. terima kasih </t>
  </si>
  <si>
    <t>ODP-NGR-FN/11</t>
  </si>
  <si>
    <t>WO060851877</t>
  </si>
  <si>
    <t>2026-07-29 13:00:00|Nama Pic : BP YUSUF  No Hp Pic : 081333336960  Jam Pemasangan : 08:00 - 12.00  Tanggal Pemasangan : RABU 29 JULI 2026  Info Tambahan : Hubungi pelanggan sebelum datang ke lokasi|YU5156|MYDITA</t>
  </si>
  <si>
    <t>MTs Syiar Islam</t>
  </si>
  <si>
    <t>ODP-RGL-FAE/34</t>
  </si>
  <si>
    <t>WO060854399</t>
  </si>
  <si>
    <t>MD|MYDB-20260804264304|DN00001/MN01285|MTs Syiar Islam|082302325282</t>
  </si>
  <si>
    <t>2026-08-06 08:00:00 | Nama Pic : BP KHOIRUL No Hp Pic : 082302325282 Jam Pemasangan : 08:00 - 12.00 Tanggal Pemasangan : RABU 05 AGUSTUS 2026 Info Tambahan : Hubungi pelanggan sebelum datang ke lokasi, terima kasih.</t>
  </si>
  <si>
    <t>ODP-TUL-FAH/12 FAH/D02/12.01</t>
  </si>
  <si>
    <t>WO060759125</t>
  </si>
  <si>
    <t>2026-08-04 08:00:00 | Tanggal Pemasangan : 04 Agustus 2026 Jam Pemasangan : 08:00 13:00 Info Tambahan : Hubungi pelanggan dulu sebelum ke lokasi terimakasih</t>
  </si>
  <si>
    <t>Follow Up Revoke Completed, New Order ID : SC1002510249</t>
  </si>
  <si>
    <t>PT BRAMASTRA BAKTI SOLUSINDO UR APOTEK PRO WONOSOBO</t>
  </si>
  <si>
    <t>WO060831723</t>
  </si>
  <si>
    <t>|MN00542|MYIA-048065138011/POI/HUSEIN/089672423536/bramastrajakarta1@gmail.com</t>
  </si>
  <si>
    <t>2026-08-04 15:00:00 | Nama PIC : PT BRAMASTRA BAKTI SOLUSINDO UR APOTEK PRO WONOSOBO No HP : 089672423536 Alt :  M Janji : 04/08/2026 Jam Pasang : 08.00 - 13:00  NoteÃ‚Â :  hubungi terlebih dahulu sebelum kelokasi</t>
  </si>
  <si>
    <t>PT MITRA KONJAC INDONESIA</t>
  </si>
  <si>
    <t>ODP-MNZ-FS/81 FS/D11/81.01</t>
  </si>
  <si>
    <t>WO060704777</t>
  </si>
  <si>
    <t>MD|MYDB-20260801264139|DN00001/MN00285|PT MITRA KONJAC INDONESIA|082257936572</t>
  </si>
  <si>
    <t>2026-08-03 08:00:00 | M Janji : 3 agustus 2026 jam Pasang : pagi  Note : hubungi pelanggan jika ingin kelokasi</t>
  </si>
  <si>
    <t>THE LAKEBOX</t>
  </si>
  <si>
    <t>ODP-RKT-FBF/53</t>
  </si>
  <si>
    <t>WO060990962</t>
  </si>
  <si>
    <t>2026-08-05 08:00:00|SMPN 39 surabaya|SYSTEM|MYDITA</t>
  </si>
  <si>
    <t>ERABLUE RAYA KERTEK</t>
  </si>
  <si>
    <t>ODP-WOS-FAA/066 FAA/D05/066.01</t>
  </si>
  <si>
    <t>WO060962108</t>
  </si>
  <si>
    <t>|MN00439|MYIA-060556744229/POI/CHAIDAR SYURYO SAMUDRO/081249549394/billlingnext1@hotmail.com</t>
  </si>
  <si>
    <t>2026-08-06 13:00:00 | Waktu pemasnagan : 06 Agustus 2026 Jam pemasangan : 08.00 - 12.00 Mohon hubungi pelanggan sebelum ke lokasi  Terima kasih</t>
  </si>
  <si>
    <t>SPBU 54.632.06</t>
  </si>
  <si>
    <t>ODP-NWI-FH/22</t>
  </si>
  <si>
    <t>WO060915653</t>
  </si>
  <si>
    <t>|MN00265|MYIA-095293950974/POI/ARIF PAMBUDI HARTA/085335047086/spbu5463206watualang@gmail.com</t>
  </si>
  <si>
    <t xml:space="preserve">2026-08-05 13:00:00 | Nama PIC : bapak Deni No HP : 085186656661 No Alternatif : - M Janji : 05/08/2026 Jam Pasang : Pagi NoteÃ‚Â :  Hubungi terlebih dahulu sebelum ke lokasi  </t>
  </si>
  <si>
    <t>LABKOM SMP MUHAMMADIYAH 2 KEBUMEN</t>
  </si>
  <si>
    <t>ODP-KBM-FAC/10 FAC/D01/02.10</t>
  </si>
  <si>
    <t>WO060923084</t>
  </si>
  <si>
    <t>|MC80224|MYIA-052922483486/POI/FACHTURHADI PRASANU/089619944349/fachturprasanu@gmail.com</t>
  </si>
  <si>
    <t>2026-08-06 08:00:00 | Tanggal pemasangan : 05 AGUSTUS 2026 Jam pemasangan : pagi/siang Info Tambahan : Hubungi pelanggan dulu sebelum ke lokasi terima kasih</t>
  </si>
  <si>
    <t>RUMAH SUNAT PANDAWA</t>
  </si>
  <si>
    <t>ODP-NDL-FG/19 FG/D03/19.01</t>
  </si>
  <si>
    <t>WO061116683</t>
  </si>
  <si>
    <t>|MC20057|MYIA-008667405560/POI/Heni Nurhayati/085353176385/rumahlukapandawa@gmail.com</t>
  </si>
  <si>
    <t xml:space="preserve">2026-08-08 08:00:00 | Jam pemasangan : 12.00 Info Tambahan : Hubungi pelanggan dulu sebelum ke lokasi terimakasih </t>
  </si>
  <si>
    <t>Sikembang Glamping</t>
  </si>
  <si>
    <t>AMRBS ; 402717 ; AMEX ; WIRA ; TREG3 ; MAGELANG ; 1S HSI BISNIS  300 Mbps ; Sony 082220777701; Sonicahyadi0806@gmail.com</t>
  </si>
  <si>
    <t>Gyoza Kitchen</t>
  </si>
  <si>
    <t>ODP-BDG-FB/29 FB/D04/29.01</t>
  </si>
  <si>
    <t>WO061089190</t>
  </si>
  <si>
    <t>MD|MYIB-008476048485|SYSTEM|GYOZA KITCHEN|087822761246</t>
  </si>
  <si>
    <t>2026-08-07 13:00:00 |  M Janji : (07/08/026) jam Pasang : 09:00 Note : hubungi pelanggan jika ingin kelokasi</t>
  </si>
  <si>
    <t>Kopi Kampoeng</t>
  </si>
  <si>
    <t>ODP-PKS-FQ/61 FQ/D06/61.01</t>
  </si>
  <si>
    <t>WO061058232</t>
  </si>
  <si>
    <t>|MN00814|MYIA-037665130340/POI/Aditya Prayoga/0881026044796/adityapecesprayoga@gmail.com</t>
  </si>
  <si>
    <t>Ocean 2 (Athaya Resto)</t>
  </si>
  <si>
    <t>RBS HSI |Rian Puja Atmawikarsa | 406910 | TREG 3 |Ocean 2 (Athaya Resto) | 82236305911|81803680445| HSI BISNIS 50 MBPS</t>
  </si>
  <si>
    <t>ODP-KDL-FS/009</t>
  </si>
  <si>
    <t>WO060726511</t>
  </si>
  <si>
    <t>|MN02184|MYIA-089361482128/POI/NUR HADI/085226240396/nurhadi270577@gmail.com</t>
  </si>
  <si>
    <t xml:space="preserve">2026-08-03 13:00:00 | Nama PIC : Nur Hadi No HP : 085226240396 Alt :  M Janji : 03/08/2026 Jam Pasang : 08.00 - 13:00  NoteÃ‚Â :  hubungi terlebih dahulu sebelum kelokasi </t>
  </si>
  <si>
    <t>PT Neutron Baru Yogyakarta (DD Godean)</t>
  </si>
  <si>
    <t>ODP-GOD-FAA/135 FAA/D06/135.01</t>
  </si>
  <si>
    <t>WO060672336</t>
  </si>
  <si>
    <t>|MB00449|MYIA-008492384480/POI/bapak/08112865989/itheadofficegny@gmail.com</t>
  </si>
  <si>
    <t>2026-08-03 15:00:00 | Nama PIC : Niken  No HP : 08112865989 Alt :  M Janji : 02/08/2026 NoteÃ‚Â :  hubungi terlebih dahulu sebelum kelokasi</t>
  </si>
  <si>
    <t>HSI Bisnis Bundling Phone Promo 2026 PSB 70% - Free 800 Menit Promo - 75 Mbps</t>
  </si>
  <si>
    <t>PT CENTRAL MOTOR SANDY SAKTI</t>
  </si>
  <si>
    <t>ODP-KRT-FW/041</t>
  </si>
  <si>
    <t>AMRBS;960218/Candra Evita Tryariestya/TREG4SOLO/RISKI AGUNG SAPUTRO/085792955580/centralsakti.adm@gmail.com/PSB HSI BISNIS WINBACK 1.0 75MBPS ABODEMEN 472.500</t>
  </si>
  <si>
    <t>KOST MBAH PRAPTO</t>
  </si>
  <si>
    <t>ODP-BTL-FBD/073 FBD/D01/073.01</t>
  </si>
  <si>
    <t>WO061083399</t>
  </si>
  <si>
    <t>|MC80066|MYIA-001225822506/POI/SUMIRAH/089507899056/sumirah.xiaomi17@gmail.com</t>
  </si>
  <si>
    <t>2026-08-07 15:00:00 | Waktu pemasnagan : 07 agustus 2026 Jam pemasangan : 08.00 - 12.00 Mohon hubungi pelanggan sebelum ke lokasi  Terima kasih</t>
  </si>
  <si>
    <t>RSC widodo</t>
  </si>
  <si>
    <t>ODP-UNR-FEB/001</t>
  </si>
  <si>
    <t>WO061079852</t>
  </si>
  <si>
    <t>MD|MYDB-20260805264486|DN00001/MN00663|RSC widodo|0895637400193</t>
  </si>
  <si>
    <t xml:space="preserve">2026-08-08 08:00:00 | Nama PIC : Bapak ananda No HP : 0895637400193 No Alternatif : - M Janji : 08/08/2026 Jam Pasang : Pagi NoteÃ‚Â :  Hubungi terlebih dahulu sebelum ke lokasi </t>
  </si>
  <si>
    <t>APOTEK LUK ULO 6 AMBAL</t>
  </si>
  <si>
    <t>ODP-KTW-FAF/020</t>
  </si>
  <si>
    <t>WO060991641</t>
  </si>
  <si>
    <t>|MN00909|MYIA-087257607160/POI/anggun/085759142196/apoteklukuloambal@gmail.com</t>
  </si>
  <si>
    <t>2026-08-07 13:00:00 | Nama Pic : IBU ANGGUN No Hp Pic : 085759142196 Jam Pemasangan : 08:00 - 12.00 Tanggal Pemasangan : KAMIS 06 AGUSTUS 2026 Info Tambahan : Hubungi pelanggan sebelum datang ke lokasi, terima kasih.</t>
  </si>
  <si>
    <t>SPBU 54.634.20</t>
  </si>
  <si>
    <t>ODP-SMO-FB/29</t>
  </si>
  <si>
    <t>WO061046085</t>
  </si>
  <si>
    <t>|MC20162|/HERI KISWANTO/085735256930/spbu5463420_bangunrejoponorogo@yahoo.co.id</t>
  </si>
  <si>
    <t>2026-08-07 08:00:00|Nama Pic : bp HERI KISWANTO No Hp Pic : 085735256930 No alt : - Jam Pemasangan : pagi  Tanggal Pemasangan : 7 Agustus 2026|40981182|MYDITA</t>
  </si>
  <si>
    <t>Toko Jalil MS</t>
  </si>
  <si>
    <t>ODP-DMP-FAD/62</t>
  </si>
  <si>
    <t>WO060804141</t>
  </si>
  <si>
    <t>2026-08-02 08:00:00|Nama PIC : Bp Jalil  No Hp : 085339099066  No Alt : -  Tgl Pemasangan : 02 Agustus 2026  Interval : PAGI SIANG  Note : Hubungi pelanggan terlebih dahulu|40951378|MYDITA</t>
  </si>
  <si>
    <t>Kos Gareng</t>
  </si>
  <si>
    <t>ODP-BWE-FD/015</t>
  </si>
  <si>
    <t>WO061061982</t>
  </si>
  <si>
    <t>MD|MYDB-20260803264287|DC50007/MC50033|Kos Gareng|0895366788883</t>
  </si>
  <si>
    <t>2026-08-05 08:00:00 | M Janji : 05/08/2026  Jam Pasang : 08.00  NoteÃ‚Â :  hubungi terlebih dahulu sebelum ke lokasi, terima kasih.</t>
  </si>
  <si>
    <t>SPBU 44.502.22 SEMARANG</t>
  </si>
  <si>
    <t>ODP-SMC-FF/085</t>
  </si>
  <si>
    <t>WO060869691</t>
  </si>
  <si>
    <t>|MN02184|MYIA-022512401970/POI/ABDUL BASIR /081901080037/spbu4450222@gmail.com</t>
  </si>
  <si>
    <t xml:space="preserve">2026-08-02 13:00:00 | Jam pemasangan : 12.00  Info Tambahan : Hubungi pelanggan dulu sebelum ke lokasi  terimakasih   </t>
  </si>
  <si>
    <t>ODP-GLD-FBC/059</t>
  </si>
  <si>
    <t>WO060824630</t>
  </si>
  <si>
    <t xml:space="preserve">2026-07-22 15:00:00 | Jam pemasangan : 12.00  Info Tambahan : Hubungi pelanggan dulu sebelum ke lokasi  terimakasih   </t>
  </si>
  <si>
    <t>ODP-OMB-FAA/03</t>
  </si>
  <si>
    <t>BMB CELL</t>
  </si>
  <si>
    <t>ODP-DMA-FDA/019</t>
  </si>
  <si>
    <t>WO060820759</t>
  </si>
  <si>
    <t>|MC60105|MYIA-047028032765/POI/MOKHAMAD YASIN/082322669796/novitahima.nh@gmail.com</t>
  </si>
  <si>
    <t>2026-08-02 08:00:00 | Nama PIC : bapak yasin  No HP :  082322669796  Alt :   M Janji : (MINGGU/2/AGUSTUS/2026)  jam Pasang : 09:00  Note : hubungi pelanggan jika ingin kelokasi</t>
  </si>
  <si>
    <t>Aeny Beauty Store</t>
  </si>
  <si>
    <t>WO061069947</t>
  </si>
  <si>
    <t>|MN02816|MYIA-080509119971/POI/Nur Aeny Rahmawati/085601427875/nuraenyrahmawati@gmail.com</t>
  </si>
  <si>
    <t>2026-08-13 08:00:00 | Nama PIC : bapak fadlan No HP : 085601427875 Alt :  M Janji : (JUMAT/7/AGUSTUS/2026) jam Pasang : 09:00 Note : hubungi pelanggan jika ingin kelokasi</t>
  </si>
  <si>
    <t>PT. ALDTECH PRASIDA ASTAMA</t>
  </si>
  <si>
    <t>ODP-PWS-FA/52</t>
  </si>
  <si>
    <t>|MN02580|/PT. ALDTECH PRASIDA ASTAMA /WINBACK 2.0 HSI B2B (1:1) 100MBPS 535RB PSB DISC 70%//Hrdapa2019@gmail.com /CITRA TRI ANDARINI/85733300816</t>
  </si>
  <si>
    <t>Aziz Olshop</t>
  </si>
  <si>
    <t>ODP-PBG-FAF/044</t>
  </si>
  <si>
    <t>WO060878048</t>
  </si>
  <si>
    <t>|MC20234|MYIA-094186859591/POI/Aziz Maulana/083872051658/azizmaul177@gmail.com</t>
  </si>
  <si>
    <t>2026-08-07 13:00:00 | Nama Pic : BP AZIZ No Hp Pic : 083872051658 Jam Pemasangan : 08:00 - 12.00 Tanggal Pemasangan : RABU 05 AGUSTUS 2026 Info Tambahan : Hubungi pelanggan sebelum datang ke lokasi, terima kasih.</t>
  </si>
  <si>
    <t>KOST BU NURRA</t>
  </si>
  <si>
    <t>ODP-KDI-FS/13 FS/D02/13.01</t>
  </si>
  <si>
    <t>WO060762060</t>
  </si>
  <si>
    <t>MD|MYDB-20260801264152|DN00001/MN01011|KOST BU NURRA|081359041118</t>
  </si>
  <si>
    <t>2026-08-04 08:00:00 | Nama Pic : bu nurrawati No Hp Pic : 081359041118 No alt : - Jam Pemasangan : pagi  Tanggal Pemasangan : 4 Agustus 2026</t>
  </si>
  <si>
    <t>ODP-KLJ-FCA/14</t>
  </si>
  <si>
    <t>WO061060052</t>
  </si>
  <si>
    <t>2026-08-05 08:00:00 | Nama Pic : bp SOFANDI  No Hp Pic : 081211377715  No alt : -  Jam Pemasangan : pagi   Tanggal Pemasangan : 5 Agustus 2026</t>
  </si>
  <si>
    <t>TOKO RODIYAH</t>
  </si>
  <si>
    <t>ODP-BLU-FB/176 FB/D07/176.01</t>
  </si>
  <si>
    <t>WO060993359</t>
  </si>
  <si>
    <t>MD|MYDB-20260805264410|DN00001/MN00377|TOKO RODIYAH|082339183213</t>
  </si>
  <si>
    <t>2026-08-06 13:00:00 | M Janji : (06/08/2026) jam Pasang pagi / siang  Note : hubungi pelanggan jika ingin kelokasi</t>
  </si>
  <si>
    <t>KOS ALPUKAT (CV RIDHO MAJU BAIMBAI)</t>
  </si>
  <si>
    <t>ODP-KEN-FGJ/040</t>
  </si>
  <si>
    <t>WO061062368</t>
  </si>
  <si>
    <t>|MC80228|/CV RIDHO MAJU BAIMBAI/Paket HSI Bisnis Promo HUT Telkom 1:1 50Mbps/MUHAMMAD RIDHO/085175240567/ridhoaza00@gmail.com</t>
  </si>
  <si>
    <t>2026-08-01 15:00:00|M Janji :  1 AGUSTUS 2026  Jam Pasang : Pagi / Siang  Note : hubungi pelanggan jika ingin kelokasi|40981182|MYDITA</t>
  </si>
  <si>
    <t>SAMUDERA WARNA INTERNASIONAL</t>
  </si>
  <si>
    <t>ODP-KRN-FAN/042</t>
  </si>
  <si>
    <t>WO060775172</t>
  </si>
  <si>
    <t>|MN02580|/SAMUDERA WARNA INTERNASIONAL/WINBACK 2.0 HSI B2B (1:1) 100MBPS 535RB PSB DISC 70%//steven.djajadi@hotmail.com/STEVEN ANDREW DJAJADI/82282284141</t>
  </si>
  <si>
    <t>2026-08-04 08:00:00|No Hp Pic : 082282284141 No alt : - Jam Pemasangan :  Tanggal Pemasangan : 04/08/2026 hub sebelum ke lokasi|40961370|MYDITA</t>
  </si>
  <si>
    <t>DAPUR NASI RINGGIT</t>
  </si>
  <si>
    <t>ODP-ASB-FE/111 FE/D11/111.01</t>
  </si>
  <si>
    <t>WO061101959</t>
  </si>
  <si>
    <t>|MN02617|MYIA-030228693126/POI/SUPRIYADI/085236365598/nasiringgitsapitahu@gmail.com</t>
  </si>
  <si>
    <t xml:space="preserve">2026-08-07 13:00:00 | Jam pemasangan : 12.00 Info Tambahan : Hubungi pelanggan dulu sebelum ke lokasi terimakasih </t>
  </si>
  <si>
    <t>WARKOP RF 1 BANJARSARI</t>
  </si>
  <si>
    <t>ODP-CRM-FT/04 FT/D01/04.01</t>
  </si>
  <si>
    <t>WO061047467</t>
  </si>
  <si>
    <t>MD|MYDB-20260804264313|DN00001/MN01273|WARKOP RF 1 BANJARSARI|082333597653</t>
  </si>
  <si>
    <t>2026-08-07 10:00:00 | Tanggal pemasangan: 6/08/2026 Jam pemasangan : pagi / siang Info Tambahan : Hubungi pelanggan dulu sebelum ke lokasi. terima kasih</t>
  </si>
  <si>
    <t>TOKO BU MUS</t>
  </si>
  <si>
    <t>ODP-MTR-FAU/36 FAU/D03/36.36</t>
  </si>
  <si>
    <t>WO060766032</t>
  </si>
  <si>
    <t>MD|MYDB-20260803264226|SC00001/MC00069|TOKO BU MUS|087840014561</t>
  </si>
  <si>
    <t xml:space="preserve">2026-08-05 13:00:00 | Tanggal pemasangan: 04/08/2026 Jam pemasangan : pagi / siang Info Tambahan : Hubungi pelanggan dulu sebelum ke lokasi. terima kasih </t>
  </si>
  <si>
    <t>ODP-WLR-FF/155</t>
  </si>
  <si>
    <t>AMRBS;403099;TREG4;MUHAMMAD MASTUR;081226139781;CP HENDRIK KURNISANDI;088985037014;PAKET 2S INET VOICE 50 MBPS (479.000);PT GLOBAL JET EXPRESS//GRINGSING LAMA;input by tito</t>
  </si>
  <si>
    <t>TOKO AL BAROKAH 6</t>
  </si>
  <si>
    <t>ODP-SPG-FS/62</t>
  </si>
  <si>
    <t>WO061094925</t>
  </si>
  <si>
    <t>|MN02600|TOKO AL BAROKAH 6/SATUMAN/+6287750023016/rifashooting@gmail.com/HSI Bisnis Promo Spesial Hari Kartini (1:1) 50 Mbps (Rp 355.000) PSB Rp 150.000</t>
  </si>
  <si>
    <t>2026-08-05 08:00:00|M Janji : 5 agustus 2026  jam Pasang : pagi   Note : hubungi pelanggan jika ingin kelokasi  |MU1366|MYDITA</t>
  </si>
  <si>
    <t>JASA INSTALASI LISTRIK</t>
  </si>
  <si>
    <t>ODP-MTR-FDP/133 FDP/D05/133.01</t>
  </si>
  <si>
    <t>WO060987027</t>
  </si>
  <si>
    <t>|MC40316|MYIA-057384613979/POI/MUHAMMAD ABI ILHAM/087750862830/akelektrik723@gmail.com</t>
  </si>
  <si>
    <t>SPBU 4459301</t>
  </si>
  <si>
    <t>ODP-KUD-FAJ/137</t>
  </si>
  <si>
    <t>WO061098965</t>
  </si>
  <si>
    <t>|MC60142|MYIA-028825305017/POI/DERA BAHTIAR WIDIYANTO /08562685148/spbu_modern@yahoo.com</t>
  </si>
  <si>
    <t>2026-08-05 13:00:00 | M Janji : (05/08/2026)  jam Pasang : 09:00  Note : hubungi pelanggan jika ingin kelokasi</t>
  </si>
  <si>
    <t>Mess Wahyu Redjo Joglo</t>
  </si>
  <si>
    <t>ODP-SLO-FP/035</t>
  </si>
  <si>
    <t>WO060763170</t>
  </si>
  <si>
    <t>|MN01401|MYIA-012286464671/POI/Sani/081513999957/eslilin8788@gmail.com</t>
  </si>
  <si>
    <t>UNCONTACTED : Line Busy HANIF NUROHMAN 40981182|MYDITA</t>
  </si>
  <si>
    <t>CBM PLAFON PVC WONOSOBO</t>
  </si>
  <si>
    <t>ODP-WOS-FAQ/156 FAQ/D01/156.01</t>
  </si>
  <si>
    <t>WO060983745</t>
  </si>
  <si>
    <t>|MN02495|MYIA-014108436734/POI/AKHMAD MUKTAFI/08998312857/music.wonosobo@gmail.com</t>
  </si>
  <si>
    <t xml:space="preserve">2026-08-06 13:00:00 | Nama PIC : Bapak Ahmad No HP : 08998312857 No Alternatif : M Janji : 06/08/2026 Jam Pasang : Pagi NoteÃ‚Â :  Hubungi terlebih dahulu sebelum ke lokasi </t>
  </si>
  <si>
    <t>SMP MUHAMMADIYAH 2 BALONGPANGGANG Ruang Guru</t>
  </si>
  <si>
    <t>ODP-BPG-FB/09</t>
  </si>
  <si>
    <t>WO060797110</t>
  </si>
  <si>
    <t>MD|MYDB-20260729263896|DN00001/MN01273|SMP MUHAMMADIYAH 2 BALONGPANGGANG Ruang Guru|0085101543633</t>
  </si>
  <si>
    <t>2026-08-02 13:00:00 | Tanggal pemasangan: 01/08/2026  Jam pemasangan : pagi / siang  Info Tambahan : Hubungi pelanggan dulu sebelum ke lokasi  terima kasih</t>
  </si>
  <si>
    <t>PT Tristar Logistik Transindo</t>
  </si>
  <si>
    <t>ODP-RKT-FCG/03</t>
  </si>
  <si>
    <t>WO060925727</t>
  </si>
  <si>
    <t>|MN00843|MYIA-009802619742/POI/Hari Budi Mulyana/085759589579/haribudi.mulyana@tristartransindo.com</t>
  </si>
  <si>
    <t>2026-08-05 08:00:00 | M Janji : (05/08/2026)  jam Pasang : 09:00  Note : hubungi pelanggan jika ingin kelokasi</t>
  </si>
  <si>
    <t>SALIS OLSHOP</t>
  </si>
  <si>
    <t>ODP-TRE-FZ/51 FZ/D04/51.01</t>
  </si>
  <si>
    <t>WO060755029</t>
  </si>
  <si>
    <t>|MN02702|MYIA-067761340039/POI/SALIS FARIHA RAMADHANI/087896578557/ooke64707@gmail.com</t>
  </si>
  <si>
    <t xml:space="preserve">2026-08-04 08:00:00 | Nama PIC: bp rudi  Notel: 087896578557 Alt: -  Tanggal: 4/8/2026 Jam Pasang: Pagi Note: Hubungi sebelum ke lokasi, terimakasih. </t>
  </si>
  <si>
    <t>MESS FORMUSA BAG</t>
  </si>
  <si>
    <t>ODP-GBU-FB/112</t>
  </si>
  <si>
    <t>WO061075506</t>
  </si>
  <si>
    <t>|MN01996|MYIA-023256355286/POI/Nisa Firdausi Riski/081228257499/nisafriski@gmail.com</t>
  </si>
  <si>
    <t>2026-08-05 13:00:00 | Nama PIC: bu nisa  Notel: 081228257499  Alt: -   Tanggal: 5/8/2026  Jam Pasang: Siang  Note: Hubungi sebelum ke lokasi, terimakasih.</t>
  </si>
  <si>
    <t>SMA N 1 TALUN</t>
  </si>
  <si>
    <t>ODP-KDW-FT/003</t>
  </si>
  <si>
    <t>WO060971637</t>
  </si>
  <si>
    <t>|MN02342|MYIA-025641841938/POI/Shaeful Bahri/085741899914/saifmerzii@gmail.com</t>
  </si>
  <si>
    <t>2026-08-06 08:00:00 | M Janji : (06/08/2026) jam Pasang pagi / siang  Note : hubungi pelanggan jika ingin kelokasi</t>
  </si>
  <si>
    <t>SPBU TANGKEL</t>
  </si>
  <si>
    <t>ODP-BKL-FAZ/16</t>
  </si>
  <si>
    <t>WO060798826</t>
  </si>
  <si>
    <t>|MN02600|/SPBU TANGKEL/H.ABDURRAHMAN SOLEH/0811330651/spbu5469111@yahoo.com/HSI Bisnis Promo HUT Telkom (1:1) 50 Mbps (Rp 355.000) PSB Rp 150.000/</t>
  </si>
  <si>
    <t>2026-08-04 13:00:00|Tanggal pemasangan : 04 agustus 2026 Jam pemasangan : 08.00 - 12.00 Info Tambahan : Hubungi pelanggan dulu sebelum ke lokasi terimakasih |40981182|MYDITA</t>
  </si>
  <si>
    <t>Follow Up Revoke Completed, New Order ID : SC1002512605</t>
  </si>
  <si>
    <t>PT. MUDJI GANGSAR JAYA</t>
  </si>
  <si>
    <t>ODP-NGU-FD/47 FD/D07/47.01</t>
  </si>
  <si>
    <t>WO060998610</t>
  </si>
  <si>
    <t>|MN00418|MYIA-039129223992/POI/EKO SUTRIONO/085334196816/mgj_spbu@yahoo.com</t>
  </si>
  <si>
    <t>TOKO E EN</t>
  </si>
  <si>
    <t>ODP-YSN-FA/55</t>
  </si>
  <si>
    <t>WO060723759</t>
  </si>
  <si>
    <t>MD|MYDB-20260802264194|DC30008/MC30147|TOKO E EN|087701957904</t>
  </si>
  <si>
    <t>2026-08-03 13:00:00 | Nama Pic : BP YUSUF No Hp Pic : 087701957904 Jam Pemasangan : 08:00 - 12.00 Tanggal Pemasangan : SENIN 03 AGUSTUS 2026 Info Tambahan : Hubungi pelanggan sebelum datang ke lokasi, terima kasih.</t>
  </si>
  <si>
    <t>SPBU 4459507</t>
  </si>
  <si>
    <t>ODP-DMA-FM/021 FM/D06/021.01</t>
  </si>
  <si>
    <t>WO060954616</t>
  </si>
  <si>
    <t>|MC60142|MYIA-025253220391/POI/DERA BAHTIAR WIDIYANTO /08562685148/spbu_modern@yahoo.com</t>
  </si>
  <si>
    <t>ODP-MMN-FM/04</t>
  </si>
  <si>
    <t>WO060962620</t>
  </si>
  <si>
    <t>2026-08-04 13:00:00|Nama Pic : bp riswan   No Hp Pic : 081264646699  No alt : -  Jam Pemasangan : pagi   Tanggal Pemasangan : 4 Agustus 2026|40981182|MYDITA</t>
  </si>
  <si>
    <t>PT. PENTA VALENT</t>
  </si>
  <si>
    <t>ODP-KBM-FAN/011</t>
  </si>
  <si>
    <t>WO061055780</t>
  </si>
  <si>
    <t>MB00153/Edward P Sipahutar/081220000657/it02@ptpv.co.id/AM 406821 NADYA GWYNNI PANKRASIUS KIOLOL/08135482544</t>
  </si>
  <si>
    <t>2026-08-07 13:00:00|Nama PIC : BAPAK EDWARD No HP : 081316456575 Alt :  M Janji : (JUMAT/7/AGUSTUS/2026) jam Pasang : 09:00 Note : hubungi pelanggan jika ingin kelokasi|40961370|MYDITA</t>
  </si>
  <si>
    <t>CV INTI ALAM NUSANTARA</t>
  </si>
  <si>
    <t>ODP-NDL-FE/66 FE/D01/66.01</t>
  </si>
  <si>
    <t>WO061085820</t>
  </si>
  <si>
    <t>|MN00418|MYIA-038711687664/POI/EKO SUTRIONO/081456125865/spbukdr5464118@gmail.com</t>
  </si>
  <si>
    <t>2026-08-07 13:00:00 | Nama Pic : bp Fiko No Hp Pic : 081456125865 No alt : - Jam Pemasangan : siang  Tanggal Pemasangan : 7 Agustus 2026</t>
  </si>
  <si>
    <t>LOS INC</t>
  </si>
  <si>
    <t>ODP-WOS-FAC/028</t>
  </si>
  <si>
    <t>WO060707841</t>
  </si>
  <si>
    <t>|MN00439|MYIA-022477184330/POI/MEIGI HERYANTO/081225927001/meigiheriyanto@gmail.com</t>
  </si>
  <si>
    <t xml:space="preserve">2026-08-03 13:00:00 | Nama PIC : IGI No HP : 081225927001 Alt : 081529262827 M Janji : 03/08/2026 Jam Pasang : 08.00 - 13:00  NoteÃ‚Â :  hubungi terlebih dahulu sebelum kelokasi </t>
  </si>
  <si>
    <t>PUSTU PAJARAN</t>
  </si>
  <si>
    <t>ODP-BNL-FAL/14</t>
  </si>
  <si>
    <t>WO061016923</t>
  </si>
  <si>
    <t>|MN02680|/PUSTU PAJARAN/WINBACK 2.0 HSI B2B (1:1) 50MBPS 355RB PSB DISC 70%//uptdkes.rembang@gmail.com/I WAYAN SUARKA/85655077680</t>
  </si>
  <si>
    <t>SMP PLUS SABILUR ROSYAD</t>
  </si>
  <si>
    <t>ODP-SDA-FHM/26</t>
  </si>
  <si>
    <t>|MN02627|/SMP PLUS SABILUR ROSYAD/WINBACK 2.0 HSI B2B (1:1) 75MBPS 415RB PSB DISC 70%/-/sabilurrosyad22@yahoo.com/ALI MASUM/85731104611</t>
  </si>
  <si>
    <t>WO060832619</t>
  </si>
  <si>
    <t>|MC10009|/The Bloom Garden - Gazebo/ PIC Komang Angga Antika/082245325931/Infothebloomsbali@gmail.com</t>
  </si>
  <si>
    <t>2026-08-04 15:00:00| M Janji : (04/08/2026) jam Pasang : 09:00 Note : hubungi pelanggan jika ingin kelokasi|40010577|MYDITA</t>
  </si>
  <si>
    <t>WO060778605</t>
  </si>
  <si>
    <t>2026-07-31 09:00:00|Nama PIC:  bu uswa   No HP: 085642919113  Alt:  Tanggal: 31/7/2026  Jam Pasang: Pagi   Note: Hubungi sebelum ke lokasi, terimakasih.|RI2334|MYDITA</t>
  </si>
  <si>
    <t>FIFA JAYA LEATHER</t>
  </si>
  <si>
    <t>ODP-TUN-FN/04</t>
  </si>
  <si>
    <t>|MN02332|/FIFA JAYA LEATHER/WINBACK 2.0 HSI B2B (1:1) 50MBPS 355RB PSB DISC 70%//fifajayaleather07@gmail.com/SUNDARI/85745519001</t>
  </si>
  <si>
    <t>PT ARDJUNA PUTERA KERETEK</t>
  </si>
  <si>
    <t>ODP-WLR-FH/048</t>
  </si>
  <si>
    <t>WO060898952</t>
  </si>
  <si>
    <t>AMRBS;400664;AMEX;ASANDHYASARI;RBS-3;SURAMADU;PT ARDJUNA PUTERA KERETEK;HSI Basic + Phone 800 Menit (1:2) 50 Mbps (Rp 427.000) PSB Rp 150.000;Cp. Edward 089676104600 -</t>
  </si>
  <si>
    <t>2026-08-05 13:00:00|Tanggal pemasangan : 05 agustus 2026 Jam pemasangan : 08.00 - 12.00 Info Tambahan : Hubungi pelanggan dulu sebelum ke lokasi terimakasih|40010577|MYDITA</t>
  </si>
  <si>
    <t>Follow Up Revoke Completed, New Order ID : SC1002511190</t>
  </si>
  <si>
    <t>SMA ISLAM Malang</t>
  </si>
  <si>
    <t>ODP-MLG-FEP/53 FEP/D05/53.01</t>
  </si>
  <si>
    <t>WO061034264</t>
  </si>
  <si>
    <t>MD|MYDB-20260805264489|SC20017/MC20200|SMA ISLAM Malang|081334713449</t>
  </si>
  <si>
    <t>2026-08-07 08:00:00 | Nama Pic : RUSMAN No Hp Pic : 81334713449 No alt : - Jam Pemasangan : pagi  Tanggal Pemasangan : 7 Agustus 2026</t>
  </si>
  <si>
    <t>1P VOICE</t>
  </si>
  <si>
    <t>RS INDRIATI SOLOBARU</t>
  </si>
  <si>
    <t>ODP-SLO-FK/067</t>
  </si>
  <si>
    <t>WO061115702</t>
  </si>
  <si>
    <t>AMRBS;960218/Candra Evita Tryariestya/TREG4SOLO/Johanes Adinda Chrisanta/085647023363/edp.rsindriati@gmail.com/PSB TLP ONLY ABODEMEN 48.100, JANGAN DIREVOKE KARENA PAKAI NO CANTIK</t>
  </si>
  <si>
    <t>2026-08-07 15:00:00|Jam pemasangan : 12.00 Info Tambahan : Hubungi pelanggan dulu sebelum ke lokasi terimakasih |40951378|MYDITA</t>
  </si>
  <si>
    <t>- IPPBX4_IPADD_1154;Biaya PSB Layanan IP PBX ~ IPADD(IPPBX4)[500000]  - BWY DL;BWY DL ~ Saluran Dua Arah(BothWay)[0]  - E23057;E23057 ~ ES23 - Paket HSI Bisnis Basic Phone (PHONE)[0]  - E23057~null~44873;E23057||11||Abodemen 0[0]  - E23057~null~E23057_IN8</t>
  </si>
  <si>
    <t>KOS KINGKONG</t>
  </si>
  <si>
    <t>ODP-LBO-FF/57</t>
  </si>
  <si>
    <t>|IBCARE-PI|MC40287|081337809205|nabaslantar5@gmail.com|-8.4968945,119.8996654</t>
  </si>
  <si>
    <t>WO060962956</t>
  </si>
  <si>
    <t>MD|MYDB-20260804264323|DN00001/MN02309|KEDAI SULTAN|082121210958</t>
  </si>
  <si>
    <t>SMP HANGTUAH 2 SBY</t>
  </si>
  <si>
    <t>ODP-KRP-FBN/09 FBN/D02/09.01</t>
  </si>
  <si>
    <t>WO061062509</t>
  </si>
  <si>
    <t>MD|MYDB-20260805264439|DN00001/MN02093|SMP HANGTUAH 2 SBY|082245534563</t>
  </si>
  <si>
    <t>2026-08-08 15:00:00 | Tanggal pemasangan: 6/08/2026 Jam pemasangan : pagi / siang Info Tambahan : Hubungi pelanggan dulu sebelum ke lokasi. terima kasih</t>
  </si>
  <si>
    <t>NYONYA KAYA</t>
  </si>
  <si>
    <t>ODP-MOJ-FK/16</t>
  </si>
  <si>
    <t>WO060720306</t>
  </si>
  <si>
    <t>|MN02084|/NYONYA KAYA /WINBACK 2.0 HSI B2B (1:1) 100MBPS 535RB PSB DISC 70%//yuestohutama@gmail.com/YUESTO ILHAM PUTRA HUTAMA/82232255577</t>
  </si>
  <si>
    <t>2026-08-03 13:00:00|M Janji : (03/08/2026) jam Pasang : 09:00 Note : hubungi pelanggan jika ingin kelokasi|SO1317|MYDITA</t>
  </si>
  <si>
    <t>LPD Desa Adat Nyuh Kuning Ubud Gianyar</t>
  </si>
  <si>
    <t>ODP-UBU-FH/100</t>
  </si>
  <si>
    <t>WO060772425</t>
  </si>
  <si>
    <t>|MN02658|/PIC NI KETUT KARSI/088212228875/nyuhkuninglpd@gmail.com</t>
  </si>
  <si>
    <t>2026-08-04 08:00:00|M Janji : 04/08/2026 Jam Pasang : 08.00 NoteÃ‚Â :  hubungi terlebih dahulu sebelum ke lokasi, terima kasih.|40961370|MYDITA</t>
  </si>
  <si>
    <t>Follow Up Revoke Completed, New Order ID : SC1002513363</t>
  </si>
  <si>
    <t>PT Sejahtera Esa Dunia</t>
  </si>
  <si>
    <t>ODP-LKS-FAJ/35 FAJ/D05/35.02</t>
  </si>
  <si>
    <t>WO060854307</t>
  </si>
  <si>
    <t>|MN00086|MYIA-052545263190/POI/Riska Maulita/089523429605/ncsaindonesia@gmail.com</t>
  </si>
  <si>
    <t>KEJAR SETORAN SEMARANG</t>
  </si>
  <si>
    <t>ODP-SSL-FAU/019</t>
  </si>
  <si>
    <t>WO060818260</t>
  </si>
  <si>
    <t>|MN01513|MYIA-070783945561/POI/Bp Tyo/087774007256/masterkejarsetoran@gmail.com</t>
  </si>
  <si>
    <t>Sumber karunia anak Indonesia</t>
  </si>
  <si>
    <t>ODP-WGP-FR/15 FR/D02/15.01</t>
  </si>
  <si>
    <t>WO060780461</t>
  </si>
  <si>
    <t>|MN00122|MYIA-091437235739/POI/Yohanis Yanggu Yamar/082247542248/sukaindonesiaa@gmail.com</t>
  </si>
  <si>
    <t>2026-08-05 08:00:00 | Nama PIC : Audre No HP : 082247542248 Alt : 085811134054 M Janji : 04/08/2026 Jam Pasang : 08.00 - 13:00  NoteÃ‚Â :  hubungi terlebih dahulu sebelum kelokasi</t>
  </si>
  <si>
    <t>Alif&amp; 39;s Bakery Office Marketing</t>
  </si>
  <si>
    <t>ODP-KGD-FAP/097</t>
  </si>
  <si>
    <t>WO060877181</t>
  </si>
  <si>
    <t>AMRBS ; 920111 ; AM ; BINDA ANISSA ; TREG3 ; MAGELANG ;1S HSI BISNIS 50MB 1:1 ; Irwan Adi Saputra/085188140787/ageneraffair6@gmail.com</t>
  </si>
  <si>
    <t>2026-08-05 16:00:00|M Janji : (05/08/2026) jam Pasang pagi / siang  Note : hubungi pelanggan jika ingin kelokasi|40981182|MYDITA</t>
  </si>
  <si>
    <t>ERABLUE SURABAYA (CEPU)</t>
  </si>
  <si>
    <t>ODP-CEP-FE/010 FE/D03/010.01</t>
  </si>
  <si>
    <t>WO061062996</t>
  </si>
  <si>
    <t>|MN02587|MYIA-086983113350/POI/HASBIBINTARO SHIDDIQ/081249549394/nextperdanaone@gmail.com</t>
  </si>
  <si>
    <t>2026-08-07 08:00:00 | Nama PIC : bapak hasbi No HP : 081249549394 Alt :  M Janji : (JUMAT/7/AGUSTUS/2026) jam Pasang : 09:00 Note : hubungi pelanggan jika ingin kelokasi</t>
  </si>
  <si>
    <t>ODP-IJK-FLV/18</t>
  </si>
  <si>
    <t>WO060884918</t>
  </si>
  <si>
    <t>|MN01715|MYIA-018902417796/POI/M. IRGI MUNGGARAN /081119807105/pusatemasirgi@gmail.com</t>
  </si>
  <si>
    <t>2026-08-05 11:00:00 |  M Janji : (5 AGUSTUS 2026) jam Pasang : siang Note : hubungi pelanggan jika ingin kelokasi</t>
  </si>
  <si>
    <t>ODP-TUL-FAL/67 FAL/D03/67.01</t>
  </si>
  <si>
    <t>WO060782530</t>
  </si>
  <si>
    <t>MD|MYDB-20260803264243|DC20015/MC20183|PT. PUTRA SURYA MANDIRI SEJAHTERA|081227646666</t>
  </si>
  <si>
    <t xml:space="preserve">2026-08-04 13:00:00 | JAM : 08:00 TGL : 4 AGUSTUS  2026 CATATAN : HUBUNGI PELANGGAN SEBELUM BERKUNJUNG UNTUK PEMASANGAN </t>
  </si>
  <si>
    <t>PT. WINOD RITEL INDONESIA ,</t>
  </si>
  <si>
    <t>ODP-KLM-FBY/66 FBY/D01/66.01</t>
  </si>
  <si>
    <t>WO060626837</t>
  </si>
  <si>
    <t>|MN02229|MYIA-050789311209/POI/CHRISTIAN DWI PRATIKNO/085179902303/winoddenpasar@gmail.com</t>
  </si>
  <si>
    <t>2026-08-02 08:00:00 | M Janji : (02/08/2026) jam Pasang : 09:00 Note : hubungi pelanggan jika ingin kelokasi</t>
  </si>
  <si>
    <t>Bengkel Saepudin</t>
  </si>
  <si>
    <t>ODP-PYA-FAQ/64 FAQ/D05/64.01</t>
  </si>
  <si>
    <t>WO060800484</t>
  </si>
  <si>
    <t>MD|MYDB-20260803264264|SC00001/MC00046|Bengkel Saepudin|081917360777</t>
  </si>
  <si>
    <t>2026-08-04 13:00:00 | Nama : BP SAEPUDIN  No Hp : 081917360777 No Alt :  Tgl Pemasangan : 04 Agustus 2026 Interval : PAGI  Note : Hubungi pelanggan terlebih dahulu</t>
  </si>
  <si>
    <t>SPBU 54.631.07</t>
  </si>
  <si>
    <t>ODP-MNZ-FAX/37</t>
  </si>
  <si>
    <t>WO061056718</t>
  </si>
  <si>
    <t>|MN00265|MYIA-078552717032/POI/ROBBY PERMANA PUTRA/089619618698/spbu_5463107_madiun@yahoo.com</t>
  </si>
  <si>
    <t xml:space="preserve">2026-08-07 08:00:00 | Jam pemasangan : 12.00 Info Tambahan : Hubungi pelanggan dulu sebelum ke lokasi terimakasih </t>
  </si>
  <si>
    <t>SD NEGERI 3 BONA</t>
  </si>
  <si>
    <t>ODP-GIN-FA/53</t>
  </si>
  <si>
    <t>WO061109550</t>
  </si>
  <si>
    <t>|MN02658|/PIC Ni Made Kristiani/085964280157/madekristiani099@gmail.com</t>
  </si>
  <si>
    <t>KAMIMA</t>
  </si>
  <si>
    <t>ODP-JOM-FS/71</t>
  </si>
  <si>
    <t>WO061110249</t>
  </si>
  <si>
    <t>|MN02084|/KAMIMA/WINBACK 2.0 HSI B2B (1:1) 50MBPS 355RB PSB DISC 70%//crahmadanty@gmail.com/CECIA RAHMADANTY /81252330223</t>
  </si>
  <si>
    <t>2026-08-07 15:00:00|Tanggal pemasangan: 6/08/2026 Jam pemasangan : pagi / siang Info Tambahan : Hubungi pelanggan dulu sebelum ke lokasi. terima kasih|40010577|MYDITA</t>
  </si>
  <si>
    <t>SPBU 5362328</t>
  </si>
  <si>
    <t>ODP-BCR-FAD/59 FAD/D06/59.01</t>
  </si>
  <si>
    <t>WO060789043</t>
  </si>
  <si>
    <t>MD|MYDB-20260803264230|DN00001/MN01285|SPBU 5362328|087748027809</t>
  </si>
  <si>
    <t>2026-08-04 13:00:00 |  M Janji : (04/08/2026) jam Pasang : 09:00 Note : hubungi pelanggan jika ingin kelokasi</t>
  </si>
  <si>
    <t>APOTEK MUJUR</t>
  </si>
  <si>
    <t>WO060699312</t>
  </si>
  <si>
    <t>MD|MYDB-20260802264165|SC00001/MC00069|APOTEK MUJUR|081929345150</t>
  </si>
  <si>
    <t xml:space="preserve">2026-08-03 08:00:00 | Nama PIC : Sahnan No HP : 081929345150 Alt :  M Janji : 03/08/2026 Jam Pasang : 08.00 - 13:00  NoteÃ‚Â :  hubungi terlebih dahulu sebelum kelokasi </t>
  </si>
  <si>
    <t>Follow Up Revoke Completed, New Order ID : SC1002509453</t>
  </si>
  <si>
    <t>ODP-PAT-FAJ/001</t>
  </si>
  <si>
    <t>WO060926902</t>
  </si>
  <si>
    <t xml:space="preserve">AMRBS;403099;TREG4;MUHAMMAD MASTUR;081226139781;CP EKO RIWAYAT PUJI SISWANTO ;089672004708;PAKET 2S INET VOICE 50 MBPS (479.000);PT GLOBAL JET EXPRESS//TRANGKIL;input by tito  </t>
  </si>
  <si>
    <t>2026-08-06 08:00:00|Nama Pic : bp EKO  No Hp Pic : 089672004708 No alt : - Jam Pemasangan : pagi  Tanggal Pemasangan : 6 Agustus 2026|40981182|MYDITA</t>
  </si>
  <si>
    <t>yayasan sunatunnur</t>
  </si>
  <si>
    <t>ODP-JTR-FB/38 FB/D08/38.01</t>
  </si>
  <si>
    <t>WO060859092</t>
  </si>
  <si>
    <t>|MN02366|MYIA-021358576561/POI/salehudin/082332907901/smaislamiyah2002@gmail.com</t>
  </si>
  <si>
    <t xml:space="preserve">2026-08-05 08:00:00 | Nama PIC: bp salehuddin Notel: 082332907901 Alt: -  Tanggal: 5/8/2026 Jam Pasang: Pagi Note: Hubungi sebelum ke lokasi, terimakasih. </t>
  </si>
  <si>
    <t>SPBU NGANTRU 54.662.06</t>
  </si>
  <si>
    <t>ODP-TUL-FAP/66 FAP/D05/66.01</t>
  </si>
  <si>
    <t>WO060653984</t>
  </si>
  <si>
    <t>|MN01011|MYIA-094533404365/POI/ARIF PRASETYA WARAHAP/082234244764/itafifarma@gmail.com</t>
  </si>
  <si>
    <t>2026-08-02 13:00:00 | M Janji : 2 agustus 2026 jam Pasang : pagi siang Note : hubungi pelanggan jika ingin kelokasi</t>
  </si>
  <si>
    <t>ERABLUE WH SLEMAN</t>
  </si>
  <si>
    <t>ODP-KBU-FGB/041 FGB/D02/041.01</t>
  </si>
  <si>
    <t>WO061062728</t>
  </si>
  <si>
    <t>|MN02587|MYIA-001120357446/POI/HASBIBINTARO SHIDDIQ/081249549394/nextperdanaone@gmail.com</t>
  </si>
  <si>
    <t>2026-08-08 13:00:00 | Nama PIC : bapak hasbi No HP : 081249549394 Alt :  M Janji : (JUMAT/7/AGUSTUS/2026) jam Pasang : 09:00 Note : hubungi pelanggan jika ingin kelokasi</t>
  </si>
  <si>
    <t>LEMBAGA PENDIDIKAN BAHASA CHINA</t>
  </si>
  <si>
    <t>ODP-DMO-FAC/14 FAC/D03/14.01</t>
  </si>
  <si>
    <t>WO061067864</t>
  </si>
  <si>
    <t>MD|MYDB-20260805264496|DN00001/MN00443|LEMBAGA PENDIDIKAN BAHASA CHINA|085113162223</t>
  </si>
  <si>
    <t>WO060922561</t>
  </si>
  <si>
    <t>AMRBS;407072;AM LEDIT;PIC +62Ã‚Â 822Ã¢â‚¬â€˜3081Ã¢â‚¬â€˜8836 (Roni), Diaz +62 812-3302-1045 PSB INET ONLY 300MBPS</t>
  </si>
  <si>
    <t>2026-08-05 13:00:00|Tanggal pemasangan : 05 agustus 2026 Jam pemasangan : 08.00 - 12.00 Info Tambahan : Hubungi pelanggan dulu sebelum ke lokasi terimakasih |40010577|MYDITA</t>
  </si>
  <si>
    <t>PT. MITRA SARANA PLASTINDO</t>
  </si>
  <si>
    <t>WO060633867</t>
  </si>
  <si>
    <t>|MN00396|MYIA-020519150788/POI/SHAKYRA JUNIA/089509772742/info.mitrasaranaplastindo@gmail.com</t>
  </si>
  <si>
    <t xml:space="preserve">2026-08-02 08:00:00 | Nama PIC : SHAKYRA No HP : 089509772742 Alt :  M Janji : 02/08/2026 NoteÃ‚Â :  hubungi terlebih dahulu sebelum kelokasi </t>
  </si>
  <si>
    <t>PRATAMA CAFE</t>
  </si>
  <si>
    <t>ODP-KDI-FAQ/37 FAQ/D03/37.01</t>
  </si>
  <si>
    <t>WO060897076</t>
  </si>
  <si>
    <t>|MC20191|MYIA-016305736447/POI/JEFRY PRATAMA DINATA/08213638925/jefrypratama@web-library.net</t>
  </si>
  <si>
    <t>2026-08-05 13:00:00 | Nama Pic : BP JEFRY No Hp Pic : 08213638925 Jam Pemasangan : 08:00 - 12.00 Tanggal Pemasangan : RABU 05 AGUSTUS 2026 Info Tambahan : Hubungi pelanggan sebelum datang ke lokasi, terima kasih.</t>
  </si>
  <si>
    <t>SPBU 4459519</t>
  </si>
  <si>
    <t>ODP-KUD-FL/024 FL/D09/024.01</t>
  </si>
  <si>
    <t>WO060923065</t>
  </si>
  <si>
    <t>|MC60142|MYIA-031755604161/POI/DERA BAHTIAR WIDIYANTO /08562685148/spbu_modern@yahoo.com</t>
  </si>
  <si>
    <t>2026-08-05 13:00:00 | M Janji : (05/08/2026) jam Pasang pagi / siang  Note : hubungi pelanggan jika ingin kelokasi</t>
  </si>
  <si>
    <t>STAR JAYA ANUGERAH</t>
  </si>
  <si>
    <t>ODP-LKS-FDA/23 FDA/D02/23.01</t>
  </si>
  <si>
    <t>WO060962583</t>
  </si>
  <si>
    <t>MD|MYDB-20260805264400|DN00001/MN00443|STAR JAYA ANUGERAH|081808868863</t>
  </si>
  <si>
    <t>2026-08-07 15:00:00 | Nama Pic : BP ROY No Hp Pic : 081808868863 Jam Pemasangan : 08:00 - 12.00 Tanggal Pemasangan : KAMIS 06 AGUSTUS 2026 Info Tambahan : Hubungi pelanggan sebelum datang ke lokasi, terima kasih.</t>
  </si>
  <si>
    <t>Herbologist Coffee</t>
  </si>
  <si>
    <t>ODP-MTR-FBW/21 FBW/D04/21.01</t>
  </si>
  <si>
    <t>WO060913733</t>
  </si>
  <si>
    <t>|MC40311|MYIA-096189148507/POI/Tamam/085338267005/tamam.80@gmail.com</t>
  </si>
  <si>
    <t>2026-08-07 13:00:00 | Tanggal Pemasangan : 07 Agustus 2026 Jam Pemasangan : 08:00 13:00 Info Tambahan : Hubungi pelanggan dulu sebelum ke lokasi terimakasih</t>
  </si>
  <si>
    <t>ponpes nurul ishlah</t>
  </si>
  <si>
    <t>ODP-TGU-FA/40 FA/D02/40.01</t>
  </si>
  <si>
    <t>WO060666277</t>
  </si>
  <si>
    <t>MD|MYDB-20260801264123|DB10005/MB10152|ponpes nurul ishlah|088245575443</t>
  </si>
  <si>
    <t>2026-08-02 13:00:00 | M Janji : (02/08/2026) jam Pasang : 09:00 Note : hubungi pelanggan jika ingin kelokasi</t>
  </si>
  <si>
    <t>WO060832138</t>
  </si>
  <si>
    <t>|MN01595|MYIA-046506313461/POI/FIRMAN/087860187055/smpitputra.abhursumbawa@gmail.com</t>
  </si>
  <si>
    <t>2026-08-02 08:00:00 | Tanggal pemasangan: 01/08/2026  Jam pemasangan : pagi / siang  Info Tambahan : Hubungi pelanggan dulu sebelum ke lokasi  terima kasih</t>
  </si>
  <si>
    <t>CV LANCAR REZEKY BERKAT JAYA</t>
  </si>
  <si>
    <t>ODP-PYA-FAM/41</t>
  </si>
  <si>
    <t>WO060931470</t>
  </si>
  <si>
    <t>|MC40315|MYIA-075309102029/POI/RYAN SANJAYA/0818582505/bersamamudah4@gmail.com</t>
  </si>
  <si>
    <t>2026-08-05 15:00:00 | Nama PIC : Bp Ryan No HP : 0818582505 No Alt : - M Janji : 05 Agustus 2026 Jam Pasang : Pagi / Siang Note : hubungi pelanggan jika ingin ke lokasi, terima kasih</t>
  </si>
  <si>
    <t>Toko Sedana</t>
  </si>
  <si>
    <t>ODP-SRR-FK/05 FK/D01/05.01</t>
  </si>
  <si>
    <t>WO060976790</t>
  </si>
  <si>
    <t>MD|MYDB-20260805264428|DN00001/MN00176|Toko Sedana|082146161216</t>
  </si>
  <si>
    <t>2026-08-06 13:00:00 | Nama PIC : bapak nyoman tri No HP : 082146161216 Alt :  M Janji : (kamis/6/AGUSTUS/2026) jam Pasang : 09:00 Note : hubungi pelanggan jika ingin kelokasi</t>
  </si>
  <si>
    <t>PT Langkah Manajemen Indonesia / 096 Sanggrahan</t>
  </si>
  <si>
    <t>ODP-KRT-FAU/050</t>
  </si>
  <si>
    <t>WO060993715</t>
  </si>
  <si>
    <t>|MC80228|/PT Langkah Manajemen Indonesia 096 Sanggrahan/Paket HSI Bisnis Promo HUT Telkom 1:1 50Mbps/Conan Ryan Hindarto/081127012432/iot.004@apps.langkahkecil.id</t>
  </si>
  <si>
    <t>2026-08-06 15:00:00|Jam pemasangan : 12.00 Info Tambahan : Hubungi pelanggan dulu sebelum ke lokasi terimakasih |40951378|MYDITA</t>
  </si>
  <si>
    <t>SD NEGERI 1 KALIBENING</t>
  </si>
  <si>
    <t>ODP-KJE-FH/026 FH/D04/026.01</t>
  </si>
  <si>
    <t>WO060897105</t>
  </si>
  <si>
    <t>|MN01881|MYIA-094712153027/POI/sri sunarsih /085879566626/srinarsih2403@gmail.com</t>
  </si>
  <si>
    <t>2026-08-05 13:00:00 | Nama : BU SRI SUNARSIH No Hp : 085879566626 No Alt :  Tgl Pemasangan : 05 Agustus 2026 Interval : PAGI  Note : Hubungi pelanggan terlebih dahulu</t>
  </si>
  <si>
    <t>Follow Up Revoke Completed, New Order ID : SC1002512273</t>
  </si>
  <si>
    <t>Kedai mamimauw</t>
  </si>
  <si>
    <t>ODP-KNO-FD/72 FD/D02/72.01</t>
  </si>
  <si>
    <t>WO061112238</t>
  </si>
  <si>
    <t>|MC30146|MYIA-081083306159/POI/DINDA SARI FATMAWATI/089514435170/sarifdinda28@gmail.com</t>
  </si>
  <si>
    <t>Toko Nice So</t>
  </si>
  <si>
    <t>ODP-BKL-FCE/33</t>
  </si>
  <si>
    <t>WO060880861</t>
  </si>
  <si>
    <t>|MN02601|/Toko Nice So/HSI Bisnis Promo HUT Telkom (1:1) 50 Mbps (Rp 355.000) PSB Rp 150.000/082310510505/muhammadnurhuda206@gmail.com/Muhammad Nur Huda/Jl. KH. Moh. Kholil No., 92, Kemayoran, Demangan, Kec. Bangkalan, Kabupaten Bangkalan, Jawa Timur 6916</t>
  </si>
  <si>
    <t>2026-08-05 13:00:00|M Janji : (05/08/2026) jam Pasang pagi / siang  Note : hubungi pelanggan jika ingin kelokasi|40981182|MYDITA</t>
  </si>
  <si>
    <t>TOKO SENTOSA RAYA</t>
  </si>
  <si>
    <t>ODP-PME-FCA/08</t>
  </si>
  <si>
    <t>|MC70132|/TOKO SENTOSA RAYA/YUSUF MUSAIVI/085726084288/yusufajjka@gmail.com/HSI Bisnis + Netmonk Promo 2026 100 Mbps (Rp 591.100) PSB 150.000/</t>
  </si>
  <si>
    <t>SUMBER REJEKI MART</t>
  </si>
  <si>
    <t>ODP-PME-FAV/59 FAV/D05/59.01</t>
  </si>
  <si>
    <t>WO060977515</t>
  </si>
  <si>
    <t>MD|MYDB-20260805264394|DN00001/MN00558|SUMBER REJEKI MART|085233134493</t>
  </si>
  <si>
    <t>WO060817548</t>
  </si>
  <si>
    <t>Ponpes AN-NURIYAH ( putri )</t>
  </si>
  <si>
    <t>ODP-RKT-FBM/51</t>
  </si>
  <si>
    <t>WO060966062</t>
  </si>
  <si>
    <t>MD|MYDB-20260803264240|DN00001/MN00459|Ponpes AN-NURIYAH ( putri )|082257588373</t>
  </si>
  <si>
    <t>2026-08-04 11:00:00 | Nama : BU ATINA ZAINAL FUADAH  No Hp : 082257588373  No Alt :   Tgl Pemasangan : 04 Agustus 2026  Interval : SIANG  Note : Hubungi pelanggan terlebih dahulu</t>
  </si>
  <si>
    <t>TOKO PODO LANCAR</t>
  </si>
  <si>
    <t>ODP-LMJ-FD/55</t>
  </si>
  <si>
    <t>WO060920090</t>
  </si>
  <si>
    <t>|MN02178|/TOKO PODO LANCAR/WINBACK 2.0 HSI B2B (1:1) 50MBPS 355RB PSB DISC 70%//pasarplj9@gmai.com/ANDIKA LESMANA/85194582895 / 81232866</t>
  </si>
  <si>
    <t>2026-08-05 13:00:00| M Janji : (5 AGUSTUS 2026) jam Pasang : siang Note : hubungi pelanggan jika ingin kelokasi|40981182|MYDITA</t>
  </si>
  <si>
    <t>Olshop Parfum wangi</t>
  </si>
  <si>
    <t>ODP-TUL-FM/43 FM/D03/43.01</t>
  </si>
  <si>
    <t>WO061054371</t>
  </si>
  <si>
    <t>MD|MYDB-20260805264476|DC20002/MC20039|Olshop Parfum wangi|08562700011</t>
  </si>
  <si>
    <t>2026-08-07 08:00:00 | Nama : BP DONI BRIYAN WAHYUDI No Hp : 08562700011 No Alt :  Tgl Pemasangan : 07 Agustus 2026 Interval : PAGI  Note : Hubungi pelanggan terlebih dahulu</t>
  </si>
  <si>
    <t>FALZ STORE</t>
  </si>
  <si>
    <t>ODP-KDI-FAY/02 FAY/D01/02.01</t>
  </si>
  <si>
    <t>WO060872442</t>
  </si>
  <si>
    <t>MD|MYDB-20260803264289|DN00001/MN01011|FALZ STORE|085649244030</t>
  </si>
  <si>
    <t>2026-08-05 13:00:00 | Nama PIC: bp muh fauzi  Notel: 085649244030 Alt: -  Tanggal: 5/8/2026 Jam Pasang: Siang Note: Hubungi sebelum ke lokasi, terimakasih.</t>
  </si>
  <si>
    <t>MOMOYO ROXY SITUBONDO</t>
  </si>
  <si>
    <t>WO060863543</t>
  </si>
  <si>
    <t>AMRBS/405591/AZKI ZARKASI MUHAMMAD/R3/JATIM TIMUR/WINBACK 2.0 HSI B2B (1:1) 75MBPS 415RB PSB DISC 70%/SANDI SAPUTRA ZANZILI /momoyoroxysitubondo@gmail.com</t>
  </si>
  <si>
    <t>2026-08-05 08:00:00|Tanggal pemasangan : 05 agustus 2026 Jam pemasangan : 10.00 Info Tambahan : Hubungi pelanggan dulu sebelum ke lokasi terimakasih|40010577|MYDITA</t>
  </si>
  <si>
    <t>SMK AL WAHYU</t>
  </si>
  <si>
    <t>ODP-WR1-FBM/04 FBM/D01/04.01</t>
  </si>
  <si>
    <t>WO061084619</t>
  </si>
  <si>
    <t>|MN02145|MYIA-013102338877/POI/Ashari/082231202252/harisahara99@gmail.com</t>
  </si>
  <si>
    <t>2026-08-07 13:00:00 | Tanggal pemasangan: 07/08/2026 Jam pemasangan : pagi/siang Info Tambahan : Hubungi pelanggan dulu sebelum ke lokasi. terima kasih</t>
  </si>
  <si>
    <t>SPPG GENTENG</t>
  </si>
  <si>
    <t>ODP-DMO-FQQ/25</t>
  </si>
  <si>
    <t>WO060876882</t>
  </si>
  <si>
    <t>|MC70135|/SPPG GENTENG/MOHAMMAD ALFIN/081231768783/alfinmohammadalfin@gmail.com/HSI Bisnis Promo HUT Telkom (1:1) 300 Mbps (Rp 1.130.000) PSB Rp 150.000</t>
  </si>
  <si>
    <t>2026-08-05 08:00:00|Nama Pic : bp ALFIN No Hp Pic : 081231768783 No alt : - Jam Pemasangan : pagi  Tanggal Pemasangan : 5 Agustus 2026|40981182|MYDITA</t>
  </si>
  <si>
    <t>PT. ANUGRAH GANGSAR JAYA LESTARI</t>
  </si>
  <si>
    <t>ODP-TUL-FE/15 FE/D03/15.01</t>
  </si>
  <si>
    <t>WO061059071</t>
  </si>
  <si>
    <t>|MN00418|MYIA-049294282840/POI/EKO SUTRISNO/085334196816/anugrahgangsar@gmail.com</t>
  </si>
  <si>
    <t xml:space="preserve">2026-08-07 08:00:00 | telp :085334196816 alt : manja : pagi : siang 07/08/2026 hub sebelum ke lokasi </t>
  </si>
  <si>
    <t>SMP NEGERI2 BANCAR</t>
  </si>
  <si>
    <t>ODP-BCR-FAF/32 FAF/D03/32.01</t>
  </si>
  <si>
    <t>WO060804634</t>
  </si>
  <si>
    <t>|MN02366|MYIA-046837474407/POI/ATMI/081331139175/smpnduabancar@gmail.com</t>
  </si>
  <si>
    <t>2026-08-05 15:00:00 | Nama PIC: BP LUTFI  Notel: 085646737220 Alt: 081331139175 / Whatsapp Tanggal: 5/8/2026 Jam Pasang: Pagi Note: Hubungi sebelum ke lokasi, terimakasih.</t>
  </si>
  <si>
    <t>PT. Indo Container Lines</t>
  </si>
  <si>
    <t>ODP-KBL-FWB/35 FWB/D04/35.01</t>
  </si>
  <si>
    <t>WO061060611</t>
  </si>
  <si>
    <t>MD|MYDB-20260805264484|DN00001/MN02280|PT. Indo Container Lines|085117135651</t>
  </si>
  <si>
    <t>2026-08-11 08:00:00 | Nama Pic : bu fatma  No Hp Pic : 085117135651 No alt : - Jam Pemasangan : pagi  Tanggal Pemasangan : 7 Agustus 2026</t>
  </si>
  <si>
    <t>Toko ada candi</t>
  </si>
  <si>
    <t>ODP-BDN-FC/023</t>
  </si>
  <si>
    <t>WO060838599</t>
  </si>
  <si>
    <t>MD|MYDB-20260803264286|DN00001/MN00663|Toko ada candi|08217746613</t>
  </si>
  <si>
    <t>2026-08-05 08:00:00 | M Janji : 05/08/2026 Jam Pasang : 13:00  NoteÃ‚Â :  hubungi terlebih dahulu sebelum ke lokasi, terima kasih.</t>
  </si>
  <si>
    <t>SMPN2 BANCAR</t>
  </si>
  <si>
    <t>WO060804157</t>
  </si>
  <si>
    <t>|MN02366|MYIA-012663221081/POI/atmi/081331139175/smpnduabancar@gmail.com</t>
  </si>
  <si>
    <t xml:space="preserve">2026-08-05 08:00:00 | Nama PIC: BP LUTFI  Notel: 085646737220 Alt: 081331139175 / Whatsapp Tanggal: 5/8/2026 Jam Pasang: Pagi Note: Hubungi sebelum ke lokasi, terimakasih. </t>
  </si>
  <si>
    <t>TOKOSUGENG</t>
  </si>
  <si>
    <t>ODP-BLO-FFE/040 FFE/D03/040.01</t>
  </si>
  <si>
    <t>WO060964221</t>
  </si>
  <si>
    <t>|MC60162|MYIA-008544800368/POI/FAIZAL RAHMAD NAUVANDA/082341906523/dp3787913@gmail.com</t>
  </si>
  <si>
    <t>WARKOP SODARA</t>
  </si>
  <si>
    <t>ODP-OSP-FP/52 FP/D01/52.01</t>
  </si>
  <si>
    <t>WO061066750</t>
  </si>
  <si>
    <t>|MN01740|MYIA-077185528587/POI/JESSICA ERMANILDA ANGKIRIWANG/08118192092/jeajessang@gmail.com</t>
  </si>
  <si>
    <t>LARVA COFFE</t>
  </si>
  <si>
    <t>ODP-BDG-FC/76 FC/D08/76.01</t>
  </si>
  <si>
    <t>WO060650571</t>
  </si>
  <si>
    <t>MD|MYDB-20260801264112|DN00001/MN01285|LARVA COFFE|085606172718</t>
  </si>
  <si>
    <t>2026-08-02 10:00:00 | Nama Pic : bp erif No Hp Pic : 085606172718 No alt : - Jam Pemasangan : pagi  Tanggal Pemasangan : 2 Agustus 2026</t>
  </si>
  <si>
    <t>SPBU 54.632.24</t>
  </si>
  <si>
    <t>ODP-JGO-FC/20</t>
  </si>
  <si>
    <t>WO060944467</t>
  </si>
  <si>
    <t>|MN00265|MYIA-007360304680/POI/DHONY SANJAYA/085649138273/spbu54.632.24@gmail.com</t>
  </si>
  <si>
    <t>Cahaya Wangi</t>
  </si>
  <si>
    <t>ODP-GNK-FE/032 FE/D03/032.01</t>
  </si>
  <si>
    <t>WO061118991</t>
  </si>
  <si>
    <t>MD|MYDB-20260806264592|DN00001/MN00663|Cahaya Wangi|08132758966</t>
  </si>
  <si>
    <t>2026-08-08 08:00:00 | M Janji :  08 Agustus 2026 Jam Pasang : 11.00 Note : hubungi pelanggan jika ingin ke lokasi, terima kasih.</t>
  </si>
  <si>
    <t>WO061102585</t>
  </si>
  <si>
    <t>AMRBS;940137;AM;ISTIHAMIN FITRIYAH;RBS-3;SURAMADU;PSB;PT MITRA NUANSA UTAMA;STEPHEN MANUEL NUGROHO;082244293461;invoice@platinumceramics.com;HSI Bisnis (1:1) 150 Mbps (Rp 819.000) PSB Rp 150.000;Bulusan, Banyuwangi, Jawa Timur 68421</t>
  </si>
  <si>
    <t>2026-08-08 08:00:00|Tanggal pemasangan: 6/08/2026 Jam pemasangan : pagi / siang Info Tambahan : Hubungi pelanggan dulu sebelum ke lokasi. terima kasih|40010577|MYDITA</t>
  </si>
  <si>
    <t>SPBU PERTAMINA 53.673.17</t>
  </si>
  <si>
    <t>ODP-PII-FF/34</t>
  </si>
  <si>
    <t>WO060878580</t>
  </si>
  <si>
    <t>|MN02178|/SPBU PERTAMINA 53.673.17/WINBACK 2.0 HSI B2B (1:1) 50MBPS 355RB PSB DISC 70%//spbu5367317@gmail.com/SENDY WAHYU TYA ANGGARDA/085204603860085649679996</t>
  </si>
  <si>
    <t>2026-08-05 08:00:00|Nama Pic : BP SENDY No Hp Pic : 085204603860 Jam Pemasangan : 08:00 - 12.00 Tanggal Pemasangan : RABU 05 AGUSTUS 2026 Info Tambahan : Hubungi pelanggan sebelum datang ke lokasi, terima kasih.|40961370|MYDITA</t>
  </si>
  <si>
    <t>SINERGY EFFICIENCY SOLUTIONS</t>
  </si>
  <si>
    <t>ODP-KBU-FHF/002</t>
  </si>
  <si>
    <t>WO060772691</t>
  </si>
  <si>
    <t>|MC80228|/SINERGY EFFICIENCY SOLUTIONS/Paket HSI Bisnis Promo HUT Telkom 1:1 50Mbps/CAROLINE JAKOB/089626900317 08119592576/caroline@synergy.id</t>
  </si>
  <si>
    <t>2026-08-05 13:00:00|Tanggal pemasangan : 05 agustus 2026 Jam pemasangan : pagi/siang Info Tambahan : Hubungi pelanggan dulu sebelum ke lokasi terima kasih|40010577|MYDITA</t>
  </si>
  <si>
    <t>DPC PARTAI GOLKAR KAB. ENDE</t>
  </si>
  <si>
    <t>ODP-END-FH/02 FH/D01/02.01</t>
  </si>
  <si>
    <t>WO060972663</t>
  </si>
  <si>
    <t>|MC40144|MYIA-030013747447/POI/SIPRIANUS DOI/081246101900/siprianusdoy@gmail.com</t>
  </si>
  <si>
    <t>2026-08-06 08:00:00 | Nama PIC : Bp Siprianus No Hp : 081246101900 No Alt : - Tgl Pemasangan : 06 Agustus 2026 Interval : PAGI SIANG Note : Hubungi pelanggan terlebih dahulu</t>
  </si>
  <si>
    <t>RUMAH KOST RIFIN</t>
  </si>
  <si>
    <t>ODP-BOW-FA/43 FA/D06/43.01</t>
  </si>
  <si>
    <t>WO060693014</t>
  </si>
  <si>
    <t>|MC30175|MYIA-070943804512/POI/Samsul Arifin/083184374910/kzak268@gmail.com</t>
  </si>
  <si>
    <t>2026-08-03 08:00:00 | M Janji : 3 agustus 2026 jam Pasang : pagi siang Note : hubungi pelanggan jika ingin kelokasi</t>
  </si>
  <si>
    <t>PT happy tour Indonesia</t>
  </si>
  <si>
    <t>ODP-BMK-FP/120 FP/D08/120.01</t>
  </si>
  <si>
    <t>WO060956408</t>
  </si>
  <si>
    <t>|MN00481|MYIA-063765573546/POI/elisabet indar/081329237856/pthappytourindonesia@gmail.com</t>
  </si>
  <si>
    <t>2026-08-06 08:00:00 | M Janji : (06/08/2026) jam Pasang : 09:00 Note : hubungi pelanggan jika ingin kelokasi</t>
  </si>
  <si>
    <t>ODP-PAE-FK/04 FK/D01/04.01</t>
  </si>
  <si>
    <t>WO060777563</t>
  </si>
  <si>
    <t>MD|MYDB-20260803264236|DC20002/MC20030|warkop bumimas &amp; billiard|085707787099</t>
  </si>
  <si>
    <t>2026-08-04 08:00:00 | Nama : BU RATNA PUJI MAHARANI (OWNER) No Hp : 085707787099 No Alt :  Tgl Pemasangan : 04 Agustus 2026 Interval : PAGI  Note : Hubungi pelanggan terlebih dahulu</t>
  </si>
  <si>
    <t>SPBU 4459317</t>
  </si>
  <si>
    <t>ODP-PAT-FP/042 FP/D06/042.01</t>
  </si>
  <si>
    <t>WO061050694</t>
  </si>
  <si>
    <t>|MC60142|MYIA-038638740377/POI/DERA BAHTIAR WIDIYANTO /08562685148/spbu_modern@yahoo.com</t>
  </si>
  <si>
    <t>2026-08-07 08:00:00 | Nama : BP DERA BAHTIAR WIDIYANTO No Hp : 08562685148 No Alt :  Tgl Pemasangan : 07 Agustus 2026 Interval : PAGI  Note : Hubungi pelanggan terlebih dahulu</t>
  </si>
  <si>
    <t>WO060634767</t>
  </si>
  <si>
    <t>|MN00396|MYIA-052677045144/POI/SHAKYRA JUNIA/089509772742/info.mitrasaranaplastindo@gmail.com</t>
  </si>
  <si>
    <t>ODP-DPT-FE/06</t>
  </si>
  <si>
    <t>WO061096043</t>
  </si>
  <si>
    <t>|MN02703|MYIA-016964483468/POI/astuti/085890510304/saritokodampit@gmail.com</t>
  </si>
  <si>
    <t xml:space="preserve">2026-08-07 13:00:00 | telp :085890510304 alt : manja : pagi : siang 07/08/2026 hub sebelum ke lokasi </t>
  </si>
  <si>
    <t>DP MALL BOSS</t>
  </si>
  <si>
    <t>AMRBS;403098;REG3;DANIEL MARWA DENERO;08112876658;CP.DANNY;081289614441;PAKET 50 Mbps promo 1:1 355rb;DP MALL BOSS</t>
  </si>
  <si>
    <t>ODP-GDA-FAL/55</t>
  </si>
  <si>
    <t>WO060832129</t>
  </si>
  <si>
    <t>PT. Prasetya Maju Mapan (Kampoeng Gamers)</t>
  </si>
  <si>
    <t>|MC80045|/Ega Prasetya/081328454344/mandiriegg@gmail.com</t>
  </si>
  <si>
    <t>ODP-BYL-FAH/064 FAH/D05/064.01</t>
  </si>
  <si>
    <t>SMAIT AL USWAH</t>
  </si>
  <si>
    <t>ODP-BNL-FN/53</t>
  </si>
  <si>
    <t>WO061111223</t>
  </si>
  <si>
    <t>|MN01809|/SMAIT AL USWAH/WINBACK 2.0 HSI B2B (1:1) 50MBPS 355RB PSB DISC 70%//smaitaluswahbangil@gmail.com/SUPRIYANTO/895351840068</t>
  </si>
  <si>
    <t>2026-08-07 15:00:00|Waktu pemasnagan : 07 agustus 2026 Jam pemasangan : 08.00 - 12.00 Mohon hubungi pelanggan sebelum ke lokasi  Terima kasih|40010577|MYDITA</t>
  </si>
  <si>
    <t>kost harmonia</t>
  </si>
  <si>
    <t>ODP-SDA-FAH/12 FAH/D02/01.12</t>
  </si>
  <si>
    <t>WO060654164</t>
  </si>
  <si>
    <t>MD|MYDB-20260801264122|DN00001/MN01572|kost harmonia|082338876610</t>
  </si>
  <si>
    <t>2026-08-02 13:00:00 | Nama PIC : IBU NAJWA No HP : 082338876610 Alt :  M Janji : (MINGGU/2/AGUSTUS/2026) jam Pasang : 09:00 Note : hubungi pelanggan jika ingin kelokasi</t>
  </si>
  <si>
    <t>ODP-KJE-FH/016</t>
  </si>
  <si>
    <t>WO061069879</t>
  </si>
  <si>
    <t>2026-08-05 13:00:00 | Nama : BU SRI SUNARSIH  No Hp : 085879566626  No Alt :   Tgl Pemasangan : 05 Agustus 2026  Interval : PAGI   Note : Hubungi pelanggan terlebih dahulu</t>
  </si>
  <si>
    <t>MESH KARYAWAN</t>
  </si>
  <si>
    <t>ODP-NGI-FG/20</t>
  </si>
  <si>
    <t>WO061110551</t>
  </si>
  <si>
    <t>|MN01575|/MESH KARYAWAN/WINBACK 2.0 HSI B2B (1:1) 100MBPS 535RB PSB DISC 70%//yarohman2001@gmail.com/ABDUR ROHMAN/085701795348 / 85655870884</t>
  </si>
  <si>
    <t>Follow Up Revoke Completed, New Order ID : SC1002513511</t>
  </si>
  <si>
    <t>JHON CAFE</t>
  </si>
  <si>
    <t>ODP-TNZ-FK/109 FK/D03/109.01</t>
  </si>
  <si>
    <t>WO060617479</t>
  </si>
  <si>
    <t>MD|MYDB-20260731264086|DN00001/MN01285|JHON CAFE|089679349030</t>
  </si>
  <si>
    <t>2026-08-03 08:00:00 | Tanggal pemasangan: 01/08/2026 Jam pemasangan : pagi / siang Info Tambahan : Hubungi pelanggan dulu sebelum ke lokasi terima kasih</t>
  </si>
  <si>
    <t>Bocah Gunung production</t>
  </si>
  <si>
    <t>ODP-KWR-FA/91 FA/D08/91.01</t>
  </si>
  <si>
    <t>WO060632586</t>
  </si>
  <si>
    <t>|MN02540|MYIA-080345581936/POI/AHMAD RIZAL ARDIANSYAH/085123756937/cctve985@gmail.com</t>
  </si>
  <si>
    <t>2026-08-02 08:00:00 | telp :085123756937  Tanggal pemasangan :02/08/2026 Jam pemasangan : pagi/siang Info Tambahan : Hubungi pelanggan dulu sebelum ke lokasi terima kasih</t>
  </si>
  <si>
    <t>GLOBAL YMI CARGO</t>
  </si>
  <si>
    <t>ODP-GSK-FAF/70 FAF/D07/70.01</t>
  </si>
  <si>
    <t>WO060778948</t>
  </si>
  <si>
    <t>|MB00449|MYIA-038486925660/POI/bapak/083852359924/it.support.jt.cargo@gmail.com</t>
  </si>
  <si>
    <t>2026-08-06 15:00:00 | M Janji : 04/08/2026 Jam Pasang : 13:00  NoteÃ‚Â :  hubungi terlebih dahulu sebelum ke lokasi, terima kasih.</t>
  </si>
  <si>
    <t>Griya Cendana</t>
  </si>
  <si>
    <t>ODP-DMO-FSB/20 FSB/D01/20.01</t>
  </si>
  <si>
    <t>WO060830494</t>
  </si>
  <si>
    <t>MD|MYDB-20260803264278|DN00001/MN00459|Griya Cendana|081330242234</t>
  </si>
  <si>
    <t>2026-08-04 15:00:00 | Nama PIC : bp benny No HP : 081330242234 Tanggal Pemasangan : 04 Agustus 2026 Jam Pemasangan : 08:00 15:00 Info Tambahan : Hubungi pelanggan dulu sebelum ke lokasi terimakasih</t>
  </si>
  <si>
    <t>PT Dewata Tirta Perkasa</t>
  </si>
  <si>
    <t>|MC10003|/PIC FILLIA CHRISTINA SURYADI/088103726089/fsfillia@gmail.com</t>
  </si>
  <si>
    <t>PT SEMBILAN CAHAYA LESTARI</t>
  </si>
  <si>
    <t>ODP-DMO-FQ/25</t>
  </si>
  <si>
    <t>WO061110122</t>
  </si>
  <si>
    <t>AMRBS;400664;AMEX;ASANDHYASARI;RBS-3;SURAMADU;PT SEMBILAN CAHAYA LESTARI;HSI Basic (1:2) 50 Mbps (Rp 387.000) PSB Rp 150.000;Hendy Simon 082302331284 -Jericho Anthony 082251117350;it.spv@9cl.co.id;Jl. Pregolan Bunder No. 9 Surabaya</t>
  </si>
  <si>
    <t>2026-08-10 13:00:00|Nama : BP HENDY SIMON  No Hp : 082302331284 No Alt : 082251117350  Tgl Pemasangan : 10 Agustus 2026 Interval : SIANG Note : Hubungi pelanggan terlebih dahulu|40981182|MYDITA</t>
  </si>
  <si>
    <t>CABINKU LUMINA</t>
  </si>
  <si>
    <t>ODP-WOS-FAN/056 FAN/D06/056.01</t>
  </si>
  <si>
    <t>WO060801131</t>
  </si>
  <si>
    <t>|MN00909|MYIA-083498976149/POI/viki/08978516238/nurchanafivikiaji@gmail.com</t>
  </si>
  <si>
    <t>2026-08-06 08:00:00 | No Hp Pic : 085137490766 No alt : - Jam Pemasangan :  Tanggal Pemasangan : 08/08/2026 hub sebelum ke lokasi</t>
  </si>
  <si>
    <t>Provisioning Failed|WFM|INF008979901|PP_-7.359872299999999,109.90293050000001_pelanggan minta pending</t>
  </si>
  <si>
    <t>Mojo Cell</t>
  </si>
  <si>
    <t>ODP-WRJ-FD/74 FD/D06/74.01</t>
  </si>
  <si>
    <t>WO060907500</t>
  </si>
  <si>
    <t>MD|MYDB-20260804264318|DC20002/MC20039|Mojo Cell|08994642468</t>
  </si>
  <si>
    <t xml:space="preserve">2026-08-05 13:00:00 | Jam pemasangan : 12.00 Info Tambahan : Hubungi pelanggan dulu sebelum ke lokasi terimakasih </t>
  </si>
  <si>
    <t>Superkitty</t>
  </si>
  <si>
    <t>ODP-LKS-FZ/32 FZ/D03/32.01</t>
  </si>
  <si>
    <t>WO060705557</t>
  </si>
  <si>
    <t>|MN02435|MYIA-083272108085/POI/Indaha Dewi Apriliani /08133039988/indahdewiapril@gmail.com</t>
  </si>
  <si>
    <t>2026-08-03 08:00:00 | Nama PIC : IBU INDAH No HP : 08133039988 Alt :  M Janji : (SENIN/3/AGUSTUS/2026) jam Pasang : 09:00 Note : hubungi pelanggan jika ingin kelokasi</t>
  </si>
  <si>
    <t>BSS BUAH SAYUR SEMBAKO GROSIR DAN ECERAN</t>
  </si>
  <si>
    <t>ODP-PGR-FDJ/042</t>
  </si>
  <si>
    <t>WO060985068</t>
  </si>
  <si>
    <t>|MC80054|MYIA-096453315569/POI/CANDRA/081328362219/candra123krs@gmail.com</t>
  </si>
  <si>
    <t>NATASYA HOUSE</t>
  </si>
  <si>
    <t>ODP-SBW-FAE/23 FAE/D05/23.01</t>
  </si>
  <si>
    <t>WO060724128</t>
  </si>
  <si>
    <t>|MN02367|MYIA-022626439990/POI/NATASYA DILA AGUSTIN/088991617173/natasyadila62@gmail.com</t>
  </si>
  <si>
    <t>2026-08-03 13:00:00 | Tanggal pemasangan :03 agustus 2026 Jam pemasangan : 08.00 - 12.00 Info Tambahan : Hubungi pelanggan dulu sebelum ke lokasi terimakasih</t>
  </si>
  <si>
    <t xml:space="preserve">AMRBS;403099;TREG4;MUHAMMAD MASTUR;081226139781;CP FATKHUR ROZAQ ;089668130939;PAKET 2S INET VOICE 50 MBPS (479.000);PT GLOBAL JET EXPRESS//GEBOG;input by Tito  </t>
  </si>
  <si>
    <t>PT GADAI SAKTI INDONESIA</t>
  </si>
  <si>
    <t>ODP-KRT-FCW/058 FCW/D04/058.01</t>
  </si>
  <si>
    <t>WO060873656</t>
  </si>
  <si>
    <t>|MC80156|MYIA-062400236970/POI/MUCHAMAD SEPTIAN ADITHYA/085702492535/sadityatgb@gmail.com</t>
  </si>
  <si>
    <t>2026-08-05 08:00:00 | Nama : BU KIKI (SPV) No Hp : 085702492535 No Alt :  Tgl Pemasangan : 05 Agustus 2026 Interval : PAGI  Note : Hubungi pelanggan terlebih dahulu</t>
  </si>
  <si>
    <t>Toko Rohman</t>
  </si>
  <si>
    <t>WO060672893</t>
  </si>
  <si>
    <t>|MN02600|/Toko Rohman/087770222745/mbak8568@gmail.com/HSI Bisnis Winback + Netmonk (1:1) 50 Mbps (Rp 461.100) PSB Rp 150.000/Abd. Rohman/-7.038163673894115, 113.20578535838261</t>
  </si>
  <si>
    <t>2026-02-24 13:00:00|M Janji : 21  Feb 2026  Jam Pasang : Siang  Note : hubungi pelanggan jika ingin ke lokasi, terima kasih|SO5830|MYDITA</t>
  </si>
  <si>
    <t>WINSON SINGA LOGISTIK</t>
  </si>
  <si>
    <t>ODP-SMT-FCK/035 FCK/D03/06.35</t>
  </si>
  <si>
    <t>WO060796497</t>
  </si>
  <si>
    <t>|MN01236|MYIA-092542419601/POI/KEVIN LIONARDI/081362336145/ekspedingin.develop@gmail.com</t>
  </si>
  <si>
    <t>COFFEE DULUR DEWE</t>
  </si>
  <si>
    <t>ODP-SDD-FAL/03 FAL/D01/03.01</t>
  </si>
  <si>
    <t>WO060620402</t>
  </si>
  <si>
    <t>MD|MYDB-20260801264104|DN00001/MN00216|COFFEE DULUR DEWE|087869524327</t>
  </si>
  <si>
    <t>2026-08-02 13:00:00 | Nama PIC : Bp Andri No Hp : 087869524327 No Alt : - Tgl Pemasangan : 02 Agustus 2026 Interval : PAGI SIANG Note : Hubungi pelanggan terlebih dahulu</t>
  </si>
  <si>
    <t>ERABLUE RAYA KRETEK</t>
  </si>
  <si>
    <t>ODP-WOS-FAA/066</t>
  </si>
  <si>
    <t>WO060782800</t>
  </si>
  <si>
    <t>|MN02587|MYIA-063304653213/POI/HASBIBINTARO SHIDDIQ/081249549394/nextperdanaone@gmail.com</t>
  </si>
  <si>
    <t>2026-08-04 13:00:00 | No Hp Pic : 081249549394 No alt : - Jam Pemasangan :  Tanggal Pemasangan : 04/08/2026 hub sebelum ke lokasi</t>
  </si>
  <si>
    <t>MEBEL SURYA ABADI</t>
  </si>
  <si>
    <t>ODP-KPO-FK/23 FK/D04/23.01</t>
  </si>
  <si>
    <t>WO060634037</t>
  </si>
  <si>
    <t>MD|MYDB-20260730263964|DN00001/MN00968|MEBEL SURYA ABADI|081230956631</t>
  </si>
  <si>
    <t>2026-08-02 08:00:00 | Nama Pic : bp mustafa No Hp Pic : 081230956631 No alt : - Jam Pemasangan : pagi  Tanggal Pemasangan : 2 Agustus 2026</t>
  </si>
  <si>
    <t>Prisilia Shop</t>
  </si>
  <si>
    <t>ODP-RTE-FA/64 FA/D13/64.01</t>
  </si>
  <si>
    <t>WO060910403</t>
  </si>
  <si>
    <t>|MN00118|MYIA-074018412999/POI/Pak Apri/081246492880/radegundisjehanus@gmail.com</t>
  </si>
  <si>
    <t>Surawan farm</t>
  </si>
  <si>
    <t>|MN00935|/Surawan farm/081329014959/y.surawan@gmail.com/ 1S HSI BISNIS BASIC PROMO HUT 50 Mbps / AGUS SADEWO</t>
  </si>
  <si>
    <t>TK NEGERI PEMBINA KECAMATAN DAWAN</t>
  </si>
  <si>
    <t>ODP-SMA-FAD/20</t>
  </si>
  <si>
    <t>WO061063694</t>
  </si>
  <si>
    <t>|MN02750|/PIC NI KETUT SUARMINI/081238234066/arminiayu05@gmail.com</t>
  </si>
  <si>
    <t>Amaly Food</t>
  </si>
  <si>
    <t>ODP-GSK-FAM/14</t>
  </si>
  <si>
    <t>WO061077905</t>
  </si>
  <si>
    <t>AMRBS;402407;AMEX;TETTUKO WIWENGKU ADHIYAKSO;RBS-3;SURAMADU;Amaly Food;HSI Bisnis Winback + Antares Eazy (1:1) 200 Mbps (Rp 925.000) PSB Rp 150.000;083830618732;finance@akseskebomas.com;SUWAEFI ANWAR;-7.17700277441601, 112.61873121788827Jl. Mayjen Sungkon</t>
  </si>
  <si>
    <t>2026-08-08 15:00:00|Nama PIC : ibu sinta No HP : 083830618732 No Alternatif : - M Janji : 07/08/2026 Jam Pasang : Pagi NoteÃ‚Â :  Hubungi terlebih dahulu sebelum ke lokasi |40961370|MYDITA</t>
  </si>
  <si>
    <t>BINTANG SILVER</t>
  </si>
  <si>
    <t>ODP-WOS-FE/042 FE/D01/042.01</t>
  </si>
  <si>
    <t>WO060707767</t>
  </si>
  <si>
    <t>|MC80016|MYIA-029725328046/POI/Pradipta Widi Anggriawan/085382363742/kaliwaru0224@gmail.com</t>
  </si>
  <si>
    <t>2026-08-03 13:00:00 | Nama Pic : BP DIPTA No Hp Pic : 085382363742 Jam Pemasangan : 08:00 - 12.00 Tanggal Pemasangan : SENIN 03 AGUSTUS 2026 Info Tambahan : Hubungi pelanggan sebelum datang ke lokasi, terima kasih.</t>
  </si>
  <si>
    <t>RUKO PAMUNGKAS</t>
  </si>
  <si>
    <t>ODP-KBL-FEF/21</t>
  </si>
  <si>
    <t>WO060770244</t>
  </si>
  <si>
    <t>|MN00086|MYIA-046678569030/POI/Hilman Pamungkas /089520207522/hilmanpamungkas231@gmail.com</t>
  </si>
  <si>
    <t>2026-08-01 08:00:00 | Tanggal pemasangan :01 agustus 2026  Jam pemasangan : 08.00 - 12.00  Info Tambahan : Hubungi pelanggan dulu sebelum ke lokasi  terimakasih</t>
  </si>
  <si>
    <t>YAYASAN ISLAMIC CENTER WONOSALAM JOMBANG</t>
  </si>
  <si>
    <t>ODP-MOJ-FG/34</t>
  </si>
  <si>
    <t>WO061096552</t>
  </si>
  <si>
    <t>|MN02084|/YAYASAN ISLAMIC CENTER WONOSALAM JOMBANG/WINBACK 2.0 HSI B2B (1:1) 50MBPS 355RB PSB DISC 70%//wonosalamlpitalazhaar@gmail.com/PUTHUT KURNIA ROHADI/85190009681</t>
  </si>
  <si>
    <t>2026-08-07 13:00:00| M Janji : (07/08/026) jam Pasang : 09:00 Note : hubungi pelanggan jika ingin kelokasi|40951378|MYDITA</t>
  </si>
  <si>
    <t>CV BAKSO Klenger Ambulu Cabang Jember</t>
  </si>
  <si>
    <t>ODP-JER-FW/67 FW/D07/67.01</t>
  </si>
  <si>
    <t>WO060974283</t>
  </si>
  <si>
    <t>MD|MYDB-20260804264383|DN00001/MN00580|CV BAKSO Klenger Ambulu Cabang Jember|08136000553</t>
  </si>
  <si>
    <t>BENGKEL MOTOR HABIBI</t>
  </si>
  <si>
    <t>ODP-WOS-FAD/017</t>
  </si>
  <si>
    <t>WO060852664</t>
  </si>
  <si>
    <t>|MN00909|MYIA-033654055388/POI/rizal/089524970672/bungkuadrat@gmail.com</t>
  </si>
  <si>
    <t>TOKO NAYU SEJAHTERA</t>
  </si>
  <si>
    <t>ODP-SGG-FAU/11</t>
  </si>
  <si>
    <t>WO060787057</t>
  </si>
  <si>
    <t>MD|MYDB-20260722263507|DN00001/MN01272|TOKO NAYU SEJAHTERA|085955366999</t>
  </si>
  <si>
    <t>2026-08-02 08:00:00 | M Janji : 01 AGUSTUS 2026  Jam Pasang : Siang  Note : hubungi pelanggan jika ingin ke lokasi, terima kasih.</t>
  </si>
  <si>
    <t>ODP-KDL-FJ/014 FJ/D02/014.01</t>
  </si>
  <si>
    <t>WO061090016</t>
  </si>
  <si>
    <t>|MN02256|MYIA-045994678303/POI/AGUS MAULANA/081957054145/fiber2759@gmail.com</t>
  </si>
  <si>
    <t>2026-08-07 13:00:00 | Nama PIC : Wati No HP : 081957054145 Alt : 081392106026 M Janji : 07/08/2026 Jam Pasang : 08.00 - 13:00  NoteÃ‚Â :  hubungi terlebih dahulu sebelum kelokasi</t>
  </si>
  <si>
    <t>RUANG GURU SMP NEGERI 2 SUMPIUH</t>
  </si>
  <si>
    <t>ODP-KRY-FH/037 FH/D03/037.01</t>
  </si>
  <si>
    <t>WO061101964</t>
  </si>
  <si>
    <t>|MC00213|MYIA-079480580062/POI/DIDIK FIRMANSYAH/089512063354/smpnduasumpiuh@gmail.com</t>
  </si>
  <si>
    <t xml:space="preserve">2026-08-09 08:00:00 | Jam pemasangan : 12.00 Info Tambahan : Hubungi pelanggan dulu sebelum ke lokasi terimakasih </t>
  </si>
  <si>
    <t>PT Utomo Lab Energi Terbarukan</t>
  </si>
  <si>
    <t>ODP-PDA-FAZ/12 FAZ/D02/12.01</t>
  </si>
  <si>
    <t>WO060820605</t>
  </si>
  <si>
    <t>|MB00449|MYIA-036322352201/POI/bapak/085220079700/it@utomodeck.co.id</t>
  </si>
  <si>
    <t>2026-08-06 15:00:00 | Nama PIC : Erlangga No HP : 085220079700 Tanggal Pemasangan : 06 Agustus 2026 Jam Pemasangan : 08:00 15:00 Info Tambahan : Hubungi pelanggan dulu sebelum ke lokasi terimakasih</t>
  </si>
  <si>
    <t>Sd muhammadiyah purwokerto</t>
  </si>
  <si>
    <t>ODP-PWT-FDM/045 FDM/D04/045.01</t>
  </si>
  <si>
    <t>WO060966748</t>
  </si>
  <si>
    <t>|MN02742|MYIA-019816562190/POI/luky sagita dewi/08996645908/lukysagita.ls@gmail.com</t>
  </si>
  <si>
    <t>WO060807888</t>
  </si>
  <si>
    <t>2026-07-30 08:00:00|Jam pemasangan : 12.00  Info Tambahan : Hubungi pelanggan dulu sebelum ke lokasi  terimakasih |MU5280|MYDITA</t>
  </si>
  <si>
    <t>- 11_11446;Biaya PSB HSI EBIS Tunai di Depan ~ 11[150000]  - E23015;E23015 ~ ES23 - Perangkat ONT[0]  - E23015~null~44292;E23015||11||Abodemen 0[0]  - E23015~null~E23015_SWONTDUALB;SWONTDUALB ~ Biaya Sewa ONT Dual Band ~ E23015[50000]  - E23046;E23046 ~ E</t>
  </si>
  <si>
    <t>SPBU 4459309</t>
  </si>
  <si>
    <t>ODP-KUD-FB/09 FB/D01/009.01</t>
  </si>
  <si>
    <t>WO060925411</t>
  </si>
  <si>
    <t>|MC60142|MYIA-083859494361/POI/DERA BAHTIAR WIDIYANTO /08562685148/spbu_modern@yahoo.com</t>
  </si>
  <si>
    <t>2026-08-05 15:00:00 | Nama PIC : Bp Dera No HP : 08562685148 No Alt : - M Janji : 05 Agustus 2026 Jam Pasang : Pagi / Siang Note : hubungi pelanggan jika ingin ke lokasi, terima kasih</t>
  </si>
  <si>
    <t>ODP-CRM-FD/14</t>
  </si>
  <si>
    <t>WO060668949</t>
  </si>
  <si>
    <t>2026-07-09 15:00:00|Tanggal pemasangan : 09/07/2024  Jam pemasangan : 08.00 - 12.00  Info Tambahan : Hubungi pelanggan dulu sebelum ke lokasi  terima kasih.|DA7880|MYDITA</t>
  </si>
  <si>
    <t>UD. TRI SULISTYANINGSIH (SPBU Pertamina 54.662.03)</t>
  </si>
  <si>
    <t>ODP-NGU-FC/58 FC/D01/58.01</t>
  </si>
  <si>
    <t>WO061115422</t>
  </si>
  <si>
    <t>|MN02702|MYIA-008524629991/POI/DWI ARIS SETIAWAN/085749666110/spbu.bsgroup03@gmail.com</t>
  </si>
  <si>
    <t>2026-08-07 15:00:00 | Nama PIC : BAPAK DWI No HP : 085749666110 Alt :  M Janji : (JUMAT/7/AGUSTUS/2026) jam Pasang : 09:00 Note : hubungi pelanggan jika ingin kelokasi</t>
  </si>
  <si>
    <t>Apotik Ummati</t>
  </si>
  <si>
    <t>ODP-KTA-FAG/008 FAG/D01/008.01</t>
  </si>
  <si>
    <t>WO061085517</t>
  </si>
  <si>
    <t>|MN01685|MYIA-082751782251/POI/ARIF BUDI SANTOSO/081392666125/arifbudi.sdr@gmail.com</t>
  </si>
  <si>
    <t>Inprogress Alpro, SC Lama : SC1002500620</t>
  </si>
  <si>
    <t>PT. Zigma Teknologi Indonesia</t>
  </si>
  <si>
    <t>ODP-MLG-FBU/70 FBU/D01/70.01</t>
  </si>
  <si>
    <t>WO060874329</t>
  </si>
  <si>
    <t>|MC20200|MYIA-041450520555/POI/Reyki Irmawan/087856888785/reyki.irmawan@gmail.com</t>
  </si>
  <si>
    <t>2026-08-05 08:00:00 | Nama PIC : Bp Reyki No HP : 087856888785 No Alt : - M Janji : 05 Agustus 2026 Jam Pasang : Pagi / Siang Note : hubungi pelanggan jika ingin ke lokasi, terima kasih</t>
  </si>
  <si>
    <t>SDK SANG TIMUR</t>
  </si>
  <si>
    <t>ODP-PSN-F02/15</t>
  </si>
  <si>
    <t>WO060886770</t>
  </si>
  <si>
    <t>|MN02680|/SDK SANG TIMUR/WINBACK 2.0 HSI B2B (1:1) 75MBPS 415RB PSB DISC 70%//sangtimursdk32@gmail.com/CRESTELA TRI WAHYU PUTRI/82132844800</t>
  </si>
  <si>
    <t>2026-08-05 13:00:00|Nama PIC : Ibu Crestela No HP : 082132844800 No Alt : - M Janji : 05 Agustus 2026 Jam Pasang : Pagi / Siang Note : hubungi pelanggan jika ingin ke lokasi, terima kasih|40951378|MYDITA</t>
  </si>
  <si>
    <t>SPBU 54.633.06</t>
  </si>
  <si>
    <t>WO061116207</t>
  </si>
  <si>
    <t>|MN02429|MYIA-006968730312/POI/ADIAWAN/083865121146/spbu05.5463306@gmail.com</t>
  </si>
  <si>
    <t>ODP-JWN-FH/047</t>
  </si>
  <si>
    <t>WO061099899</t>
  </si>
  <si>
    <t>2026-08-06 13:00:00 | Nama PIC : BAPAK MUHLISIN  No HP :  082335357398  Alt :   M Janji : (kamis/6/AGUSTUS/2026)  jam Pasang : 09:00  Note : hubungi pelanggan jika ingin kelokasi</t>
  </si>
  <si>
    <t>ODP-SMC-FF/085 FF/D11/085.01</t>
  </si>
  <si>
    <t>WO060669803</t>
  </si>
  <si>
    <t xml:space="preserve">2026-08-02 13:00:00 | Jam pemasangan : 12.00 Info Tambahan : Hubungi pelanggan dulu sebelum ke lokasi terimakasih  </t>
  </si>
  <si>
    <t>Follow Up Revoke Completed, New Order ID : SC1002507542</t>
  </si>
  <si>
    <t>Inprogress Alpro, SC Lama : SC1002500654</t>
  </si>
  <si>
    <t>White Bamboo (Athaya Resto)</t>
  </si>
  <si>
    <t>ODP-SGG-FCLG/22</t>
  </si>
  <si>
    <t>RBS HSI |Rian Puja Atmawikarsa | 406910 | TREG 3 |White Bamboo (Athaya Resto)| 82236305911|81803680445| HSI BISNIS 50 MBPS</t>
  </si>
  <si>
    <t>ODP-BRG-FF/48 FF/D06/48.01</t>
  </si>
  <si>
    <t>WO060873291</t>
  </si>
  <si>
    <t>|MN02703|MYIA-067794979046/POI/Nanang/085843555700/nananktw83@gmail.com</t>
  </si>
  <si>
    <t>2026-08-05 15:00:00 | Tanggal Pemasangan : 05 Agustus 2026 Jam Pemasangan : 08:00 15:00 Info Tambahan : Hubungi pelanggan dulu sebelum ke lokasi terimakasih</t>
  </si>
  <si>
    <t>WO061069734</t>
  </si>
  <si>
    <t>|MN01575|/MTS UNGGULAN DARUL FALAH/WINBACK HSI B2B + OCA BREACH CHECKER  (1:1) 100MBPS 635,5RB PSB DISC 70%//mtsdfjerukmacan@gmail.com/RAMADHAN ARYO PUTRA/85792761317</t>
  </si>
  <si>
    <t>2026-08-07 13:00:00|Waktu pemasnagan : 07 agustus 2026 Jam pemasangan : 08.00 - 12.00 Mohon hubungi pelanggan sebelum ke lokasi  Terima kasih|40010577|MYDITA</t>
  </si>
  <si>
    <t>SMKN SENDURO</t>
  </si>
  <si>
    <t>ODP-SDO-FM/19</t>
  </si>
  <si>
    <t>WO060779161</t>
  </si>
  <si>
    <t>MD|MYDB-20260803264235|DN00001/MN01309|SMKN SENDURO|081235567042</t>
  </si>
  <si>
    <t>Baron farm</t>
  </si>
  <si>
    <t>|MN00935|/Baron farm/081329500767/baronmerapi@gmail.com/ 1S HSI BISNIS BASIC PROMO HUT 50 Mbps / AGUS SADEWO</t>
  </si>
  <si>
    <t>RUMAH TRANSAKSI</t>
  </si>
  <si>
    <t>ODP-SMP-FK/38 FK/D02/38.01</t>
  </si>
  <si>
    <t>WO060653657</t>
  </si>
  <si>
    <t>MD|MYDB-20260801264138|DN00001/MN00806|RUMAH TRANSAKSI|08213325454</t>
  </si>
  <si>
    <t>2026-08-02 13:00:00 | Nama PIC : Ibu Sima No Hp : 08213325454 No Alt : - Tgl Pemasangan : 02 Agustus 2026 Interval : PAGI SIANG Note : Hubungi pelanggan terlebih dahulu</t>
  </si>
  <si>
    <t>WARKOP MANTEN</t>
  </si>
  <si>
    <t>ODP-GEM-FY/18</t>
  </si>
  <si>
    <t>WO060738191</t>
  </si>
  <si>
    <t>|MC30224|/M. SYUKRON IN'AM/82139905280/msyukroninam@gmail.com</t>
  </si>
  <si>
    <t>2026-08-04 08:00:00|Nama PIC : bapak sukron No HP : 082139905280 Alt :  M Janji : (SENIN/3/AGUSTUS/2026) jam Pasang : 09:00 Note : hubungi pelanggan jika ingin kelokasi|40010577|MYDITA</t>
  </si>
  <si>
    <t>SPBU 54.632.17</t>
  </si>
  <si>
    <t>ODP-NWI-FB/101 FB/D06/101.01</t>
  </si>
  <si>
    <t>WO061019041</t>
  </si>
  <si>
    <t>|MN00265|MYIA-053926464360/POI/DIDIK SUPRAYITNO/081234240996/spbu5463217@gmail.com</t>
  </si>
  <si>
    <t>2026-08-06 15:00:00 | Nama Pic : BP EKO No Hp Pic : 081234240996 Jam Pemasangan : 08:00 - 12.00 Tanggal Pemasangan : KAMIS 06 AGUSTUS 2026 Info Tambahan : Hubungi pelanggan sebelum datang ke lokasi, terima kasih.</t>
  </si>
  <si>
    <t>BAROKAH CELL</t>
  </si>
  <si>
    <t>ODP-TGS-FE/06</t>
  </si>
  <si>
    <t>WO060964009</t>
  </si>
  <si>
    <t>|MC30006|/SULAIMAN/8133301745/yusufavgpass@gmail.com</t>
  </si>
  <si>
    <t>2026-08-06 08:00:00|Tanggal pemasangan: 6/08/2026 Jam pemasangan : pagi / siang Info Tambahan : Hubungi pelanggan dulu sebelum ke lokasi. terima kasih|40010577|MYDITA</t>
  </si>
  <si>
    <t>SD NEGERI 2 BLAHBATUH</t>
  </si>
  <si>
    <t>ODP-GIN-FP/117</t>
  </si>
  <si>
    <t>WO060931059</t>
  </si>
  <si>
    <t>|MN02658|/PIC ANAK AGUNG ISTRI MAS UDAYANI/089630112174/sdblahbatuh2n@gmail.com</t>
  </si>
  <si>
    <t>2026-08-06 08:00:00| M Janji : (6 AGUSTUS 2026) jam Pasang : pagi  Note : hubungi pelanggan jika ingin kelokasi|40981182|MYDITA</t>
  </si>
  <si>
    <t>SD Khadijah II Surabaya</t>
  </si>
  <si>
    <t>ODP-TDS-FCS/49 FCS/D06/49.01</t>
  </si>
  <si>
    <t>WO060968023</t>
  </si>
  <si>
    <t>|MN01794|MYIA-025228777466/POI/Rico susanto/082229547735/ricosusanto.600@gmail.com</t>
  </si>
  <si>
    <t>2026-08-06 15:00:00 | Tanggal Pemasangan : 06 Agustus 2026 Jam Pemasangan : 08:00 15:00 Info Tambahan : Hubungi pelanggan dulu sebelum ke lokasi terimakasih</t>
  </si>
  <si>
    <t>toko jaya abadi</t>
  </si>
  <si>
    <t>ODP-PSG-FC/34 FC/D04/34.01</t>
  </si>
  <si>
    <t>WO061051080</t>
  </si>
  <si>
    <t>MD|MYDB-20260806264506|DC30004/MC30053|toko jaya abadi|082318199799</t>
  </si>
  <si>
    <t>2026-08-07 08:00:00 | Nama : BP APIN EKO PRASETYO No Hp : 082318199799 No Alt :  Tgl Pemasangan : 07 Agustus 2026 Interval : PAGI  Note : Hubungi pelanggan terlebih dahulu</t>
  </si>
  <si>
    <t>HSI Bisnis Bundling Phone Promo 2026 PSB 70% - Free 800 Menit Promo - 150 Mbps</t>
  </si>
  <si>
    <t>SMK METRIKA</t>
  </si>
  <si>
    <t>ODP-MYR-FWH/43 FWH/D03/43.01</t>
  </si>
  <si>
    <t>WO061088224</t>
  </si>
  <si>
    <t>|MN00458|MYIA-014285914617/POI/smk metrika/0882022605196/smkmetrika205@gmail.com</t>
  </si>
  <si>
    <t xml:space="preserve">2026-08-08 15:00:00 | Nama PIC : Ibu Firda No HP : 0882022605196 No Alternatif : 081330256904 M Janji : 07/08/2026 Jam Pasang : Pagi NoteÃ‚Â :  Hubungi terlebih dahulu sebelum ke lokasi </t>
  </si>
  <si>
    <t>ODP-JBR-FG/48 FG/D02/48.01</t>
  </si>
  <si>
    <t>WO060653991</t>
  </si>
  <si>
    <t>MD|MYDB-20260801264132|DN00001/MN00737|KOST SAFIRA LIMA SAUDARA|087862145892</t>
  </si>
  <si>
    <t>2026-08-02 13:00:00 | telp :087862145892 Tanggal pemasangan :02/08/2026 Jam pemasangan : pagi/siang Info Tambahan : Hubungi pelanggan dulu sebelum ke lokasi terima kasih</t>
  </si>
  <si>
    <t>Follow Up Revoke Completed, New Order ID : SC1002506592</t>
  </si>
  <si>
    <t>MI NURUL R.ULUM KELAS</t>
  </si>
  <si>
    <t>ODP-KRN-FAF/40</t>
  </si>
  <si>
    <t>WO061061541</t>
  </si>
  <si>
    <t>|MN00370|/MI NURUL R.ULUM KELAS/WINBACK 2.0 HSI B2B (1:1) 100MBPS 535RB PSB DISC 70%//111muchlissh@gmail.com/MUHAMMAD MUCHLIS/89504592018</t>
  </si>
  <si>
    <t>ODP-WLR-FH/126</t>
  </si>
  <si>
    <t>WO061013982</t>
  </si>
  <si>
    <t>2026-08-05 13:00:00|Tanggal pemasangan : 05 agustus 2026  Jam pemasangan : 08.00 - 12.00  Info Tambahan : Hubungi pelanggan dulu sebelum ke lokasi  terimakasih|40010577|MYDITA</t>
  </si>
  <si>
    <t>TOKO &amp;quot;ALFIN JAYA&amp;quot;</t>
  </si>
  <si>
    <t>|MN02601|/TOKO ALFIN JAYA/HERMAN FADLI SYAM/085600111199/arifinalfin454@gmail.com/HSI Bisnis Promo HUT Telkom (1:1) 200 Mbps (Rp 790.000) PSB Rp 150.000/</t>
  </si>
  <si>
    <t>SMPIT Harapan Umat Brebes</t>
  </si>
  <si>
    <t>WO060801546</t>
  </si>
  <si>
    <t>AMRBS;403095;REG3;BAYU;085100296564;HSI 1S 100MB;535k;PIC 089501893076</t>
  </si>
  <si>
    <t>2026-08-04 13:00:00|Tanggal pemasangan : 04 agustus 2026 Jam pemasangan : pagi/siang Info Tambahan : Hubungi pelanggan dulu sebelum ke lokasi terima kasih|40010577|MYDITA</t>
  </si>
  <si>
    <t>PT. ATMODJO SURYA TEHNIK</t>
  </si>
  <si>
    <t>ODP-KND-FCA/29</t>
  </si>
  <si>
    <t>WO060883605</t>
  </si>
  <si>
    <t>|MN01735|/PT. ATMODJO SURYA TEHNIK/HSI Basic Promo HUT Telkom (1:2) 50 Mbps (Rp 320.000) PSB Rp 150.000/081217673531/supardoyo.abr@gmail.com/Soepardojo/-7.212307,112.652900/Jl.raya tambak osowilangon,  surabaya</t>
  </si>
  <si>
    <t>2026-08-05 10:00:00|M Janji : (05/08/2026) jam Pasang : 09:00 Note : hubungi pelanggan jika ingin kelokasi|40961370|MYDITA</t>
  </si>
  <si>
    <t>TOKO DT ACC</t>
  </si>
  <si>
    <t>ODP-PCT-FD/22</t>
  </si>
  <si>
    <t>WO060872334</t>
  </si>
  <si>
    <t>|MC30223|/EKA DEVIYANTI/81336653161/noernoell20@gmai.co</t>
  </si>
  <si>
    <t>2026-08-05 08:00:00|Nama PIC : Ibu Eka  No HP : 081336653161 No Alternatif : - M Janji : 05/08/2026 Jam Pasang : Pagi NoteÃ‚Â :  Hubungi terlebih dahulu sebelum ke lokasi  |40961370|MYDITA</t>
  </si>
  <si>
    <t>PT. EVOSALVO</t>
  </si>
  <si>
    <t>ODP-TDS-FDM/07 FDM/D01/07.01</t>
  </si>
  <si>
    <t>WO061034601</t>
  </si>
  <si>
    <t>|MN01401|MYIA-057377579385/POI/FIA/081338384647/zulfia.n@everseikogroup.com</t>
  </si>
  <si>
    <t>2026-08-11 08:00:00 | Nama PIC : Fia No HP : 081338384647 Alt :  M Janji : 07/08/2026 Jam Pasang : 08.00 - 13:00  NoteÃ‚Â :  hubungi terlebih dahulu sebelum kelokasi</t>
  </si>
  <si>
    <t>ART TECH X FASTGASS</t>
  </si>
  <si>
    <t>ODP-RDB-FA/180 FA/D08/180.01</t>
  </si>
  <si>
    <t>WO061090110</t>
  </si>
  <si>
    <t>MD|MYDB-20260806264545|DB10005/MB10071|ART TECH X FASTGASS|08816970175</t>
  </si>
  <si>
    <t>LYY MEDIA CELLULER</t>
  </si>
  <si>
    <t>ODP-PKL-FS/015</t>
  </si>
  <si>
    <t>WO060929311</t>
  </si>
  <si>
    <t>|MN00925|MYIA-006352795685/POI/m erikza al fajrisyah/085199193282/hulandafluu@gmail.com</t>
  </si>
  <si>
    <t>2026-08-04 15:00:00 |   M Janji : (04/08/2026)  jam Pasang : 09:00  Note : hubungi pelanggan jika ingin kelokasi</t>
  </si>
  <si>
    <t>SMP NEGERI 2 KRAMAT</t>
  </si>
  <si>
    <t>ODP-TEG-FAG/019</t>
  </si>
  <si>
    <t>WO060798507</t>
  </si>
  <si>
    <t>AMRBS;403095;REG3;BAYU;085100296564;HSI 1S 100MB;535K;PIC 082325252001</t>
  </si>
  <si>
    <t>2026-08-04 13:00:00|No Hp Pic : 082325252001 No alt : - Jam Pemasangan : pagi/ siang Tanggal Pemasangan : 04/08/2026 hub sebelum ke lokasi|40961370|MYDITA</t>
  </si>
  <si>
    <t>PT STRATEGI CENTRAL CAPITAL</t>
  </si>
  <si>
    <t>ODP-DMO-FQM/18 FQM/D02/18.01</t>
  </si>
  <si>
    <t>WO061095063</t>
  </si>
  <si>
    <t>|MN02394|MYIA-024014342297/POI/MOCH ANJAS PUTRA DARMAWAN /085165932082/anjasputrad18@gmail.com</t>
  </si>
  <si>
    <t>ODP-BKL-FGB/13</t>
  </si>
  <si>
    <t>WO060875649</t>
  </si>
  <si>
    <t>2026-07-29 13:00:00|Nama PIC:  bu nabila   No HP: 082323095417  Alt:  Tanggal: 29/7/2026  Jam Pasang: Siang  Note: Hubungi sebelum ke lokasi, terimakasih.  |RI2334|MYDITA</t>
  </si>
  <si>
    <t>ODP-WNS-FGB/009</t>
  </si>
  <si>
    <t>WO061109259</t>
  </si>
  <si>
    <t>AMRBS/403103/ANISA DWIARYANI/R3/YOGYAKARTA/PSB HSI BISNIS 1S 50 MBPS PROMO HUT TELKOM 1:2/Tri Johan Firdiyanto/081229749275/081804098210/johanfirdi@gmail.com</t>
  </si>
  <si>
    <t>2026-08-07 15:00:00|Nama PIC : IBU USMA No HP : 081229749275 Alt :  M Janji : (JUMAT/7/AGUSTUS/2026) jam Pasang : 09:00 Note : hubungi pelanggan jika ingin kelokasi|40961370|MYDITA</t>
  </si>
  <si>
    <t>Toko Aisyah plus plus</t>
  </si>
  <si>
    <t>ODP-SIL-FAB/09 FAB/D01/09.01</t>
  </si>
  <si>
    <t>WO060823979</t>
  </si>
  <si>
    <t>|MN02085|MYIA-074173164245/POI/umar/082341477797/wadubura1976@gmail.com</t>
  </si>
  <si>
    <t>CV. Rabbani Asysa</t>
  </si>
  <si>
    <t>ODP-MJP-FAU/111</t>
  </si>
  <si>
    <t>AMRBS;406230;SANTOSO AJI;WITEL BDG;CV. Rabbani Asysa;082216797750;faidept@rabbani.co.id;1S HSI BASIC 50MBPS 320K</t>
  </si>
  <si>
    <t>ODP-RDD-FD/032</t>
  </si>
  <si>
    <t>WO060881525</t>
  </si>
  <si>
    <t>AMRBS;403099;TREG4;MUHAMMAD MASTUR;081226139781;CP IS MAELAL HIKAM;082324798182;PAKET 2S INET VOICE 50 MBPS (479.000);PT GLOBAL JET EXPRESS//KEDUNGBANTENG;input by Tito</t>
  </si>
  <si>
    <t>2026-08-06 08:00:00|Nama PIC : Bp Hikam No HP : 082324798182 No Alt : - M Janji : 06 Agustus 2026 Jam Pasang : Pagi / Siang Note : hubungi pelanggan jika ingin ke lokasi, terima kasih|40951378|MYDITA</t>
  </si>
  <si>
    <t>WO060795577</t>
  </si>
  <si>
    <t>|MN01595|MYIA-012000125241/POI/FIRMAN/087860187055/smpitputra.abhursumbawa@gmail.com</t>
  </si>
  <si>
    <t>Cesa</t>
  </si>
  <si>
    <t>2026-08-02 08:00:00 | M Janji : (02/08/2026)  jam Pasang : 09:00  Note : hubungi pelanggan jika ingin kelokasi</t>
  </si>
  <si>
    <t>Blue Bake Houf kitchen</t>
  </si>
  <si>
    <t>WO060974682</t>
  </si>
  <si>
    <t>|MN01857|MYIA-047006669372/POI/Erry Bima Nugroho/085232027079/bbhkitchen5758@gmail.com</t>
  </si>
  <si>
    <t>WARKOP28</t>
  </si>
  <si>
    <t>ODP-MYR-FDV/11</t>
  </si>
  <si>
    <t>WO060975427</t>
  </si>
  <si>
    <t>|MN01731|/WARKOP28/ALVIN/08991522238/alvinw28@gmail.com/HSI Bisnis Promo HUT Telkom (1:1) 50 Mbps (Rp 355.000) PSB Rp 150.000/</t>
  </si>
  <si>
    <t>2026-08-09 08:00:00|M Janji : (06/08/2026) jam Pasang pagi / siang  Note : hubungi pelanggan jika ingin kelokasi|40981182|MYDITA</t>
  </si>
  <si>
    <t>Putra mandiri</t>
  </si>
  <si>
    <t>|MN00935|/Putra mandiri/085743093597/nuryanto293@gmail.com/ 1S HSI BISNIS BASIC PROMO HUT 50 Mbps / AGUS SADEWO</t>
  </si>
  <si>
    <t>warung kopi Bujang</t>
  </si>
  <si>
    <t>ODP-SEL-FAM/49</t>
  </si>
  <si>
    <t>WO060765127</t>
  </si>
  <si>
    <t>|MN00915|Riska apriyani/warung kopi Bujang/200mbps 675rb/0881025675389/087749965959/: ainunpero@gmail.com/Supriadi</t>
  </si>
  <si>
    <t>2026-08-07 08:00:00|M Janji : 7 agustus 2026  jam Pasang : pagi   Note : hubungi pelanggan jika ingin kelokasi|MU1366|MYDITA</t>
  </si>
  <si>
    <t>PT. Aplikasi Solusi Kreatif site WH Emado&amp; 39;s Surabaya</t>
  </si>
  <si>
    <t>ODP-TDS-FLC/04 FLC/D01/04.01</t>
  </si>
  <si>
    <t>WO060898971</t>
  </si>
  <si>
    <t>|MN01063|MYIA-073039694217/POI/Choirul Anam /085859950494/admin@skynetindonesia.id</t>
  </si>
  <si>
    <t>2026-08-05 12:00:00 | Nama Pic : BP CHOIRUL No Hp Pic : 085859950494 Jam Pemasangan : 08:00 - 12.00 Tanggal Pemasangan : RABU 05 AGUSTUS 2026 Info Tambahan : Hubungi pelanggan sebelum datang ke lokasi, terima kasih.</t>
  </si>
  <si>
    <t>ODP-ALA-FAC/53</t>
  </si>
  <si>
    <t>WO060920924</t>
  </si>
  <si>
    <t>PT KARYA HNS</t>
  </si>
  <si>
    <t>ODP-SKH-FL/015</t>
  </si>
  <si>
    <t>WO060972010</t>
  </si>
  <si>
    <t>MD|MYDB-20260804264362|DN00001/MN00440|PT KARYA HNS|08122970843</t>
  </si>
  <si>
    <t xml:space="preserve">2026-08-06 08:00:00 | Jam pemasangan : 12.00 Info Tambahan : Hubungi pelanggan dulu sebelum ke lokasi terimakasih  </t>
  </si>
  <si>
    <t>ODP-BPG-FB/46 FB/D07/46.01</t>
  </si>
  <si>
    <t>WO060658729</t>
  </si>
  <si>
    <t>Follow Up Revoke Completed, New Order ID : SC1002506129</t>
  </si>
  <si>
    <t>PT. Netmarks Indonesia</t>
  </si>
  <si>
    <t>ODP-SDA-FCL/87</t>
  </si>
  <si>
    <t>WO060963331</t>
  </si>
  <si>
    <t>AMRBS;950197;AM;M. ALFIAN FADLI JAUHARI;RBS-3;SURAMADU;PT. Netmarks Indonesia/+6282333543030/ABDI/bu Pingkan /+6281219160922/PINGKAN/pingkan.anggrahini@netmarks.co.id/HSI Bisnis (1:1) 100 Mbps (Rp 669.000) PSB Rp 150.000</t>
  </si>
  <si>
    <t>2026-08-06 13:00:00|Nama PIC : Bapak Nurul No HP : 082333543030 No Alternatif : 081219160922 M Janji : 06/08/2026 Jam Pasang : Pagi NoteÃ‚Â :  Hubungi terlebih dahulu sebelum ke lokasi |40961370|MYDITA</t>
  </si>
  <si>
    <t>Rumah kost Sumardi</t>
  </si>
  <si>
    <t>ODP-BOW-FE/54 FE/D05/54.01</t>
  </si>
  <si>
    <t>WO060621778</t>
  </si>
  <si>
    <t>|MC30175|MYIA-071765487456/POI/DIDIK SUMARDI/083157727104/dindun984@gmail.com</t>
  </si>
  <si>
    <t>ODP-BDG-FC/23 FC/D03/23.01</t>
  </si>
  <si>
    <t>WO060846901</t>
  </si>
  <si>
    <t>|MN00216|MYIA-025433678005/POI/fashfahish shofhal jamil/087869525149/shofhaljamilfashfahish@gmail.com</t>
  </si>
  <si>
    <t xml:space="preserve">2026-08-05 10:00:00 | Jam pemasangan : 12.00 Info Tambahan : Hubungi pelanggan dulu sebelum ke lokasi terimakasih </t>
  </si>
  <si>
    <t>Rumah Kost Bunga Sakura 2</t>
  </si>
  <si>
    <t>ODP-PKS-FH/40 FH/D01/40.01</t>
  </si>
  <si>
    <t>WO061060287</t>
  </si>
  <si>
    <t>|MN00814|MYIA-006730147993/POI/Moch. Ainur Rofin Anwar/089601828558/ainuranwar099@gmail.com</t>
  </si>
  <si>
    <t>2026-08-08 08:00:00 | Tanggal pemasangan: 6/08/2026 Jam pemasangan : pagi / siang Info Tambahan : Hubungi pelanggan dulu sebelum ke lokasi. terima kasih</t>
  </si>
  <si>
    <t>SPBU 44.565.02</t>
  </si>
  <si>
    <t>ODP-SWT-FAQ/026</t>
  </si>
  <si>
    <t>WO060800798</t>
  </si>
  <si>
    <t>|MN00935|MYIA-095837209889/POI/AYU RESTANI YUSUF/085786267370/spbu_sajogja4456502@yahoo.co.id</t>
  </si>
  <si>
    <t>2026-08-05 09:00:00 | Nama : BU AYU RESTANI YUSUF No Hp : 085786267370 No Alt :  Tgl Pemasangan : 04 Agustus 2026 Interval : PAGI  Note : Hubungi pelanggan terlebih dahulu</t>
  </si>
  <si>
    <t>WO061066197</t>
  </si>
  <si>
    <t>MD|MYDB-20260805264494|DN00001/MN00443|LEMBAGA PENDIDIKAN BAHASA CHINA|085113162223</t>
  </si>
  <si>
    <t xml:space="preserve">2026-08-07 13:00:00 | Nama PIC : LEMBAGA PENDIDIKAN BAHASA CHINA No HP : 085113162223 Alt :  M Janji : 07/08/2026 Jam Pasang : 08.00 - 13:00  NoteÃ‚Â :  hubungi terlebih dahulu sebelum kelokasi </t>
  </si>
  <si>
    <t>toko maman</t>
  </si>
  <si>
    <t>ODP-SWE-FAJ/22 FAJ/D06/22.01</t>
  </si>
  <si>
    <t>WO060739769</t>
  </si>
  <si>
    <t>|MC40230|MYIA-067576799528/POI/H EDWAR RIDHO/081934968110/m4893469@gmail.com</t>
  </si>
  <si>
    <t>2026-08-04 08:00:00 | Nama Pic : BP EDWAR No Hp Pic : 081934968110 Jam Pemasangan : 08:00 - 12.00 Tanggal Pemasangan : SENIN 03 AGUSTUS 2026 Info Tambahan : Hubungi pelanggan sebelum datang ke lokasi, terima kasih.</t>
  </si>
  <si>
    <t>ODP-SLO-FD/049</t>
  </si>
  <si>
    <t>WO060628503</t>
  </si>
  <si>
    <t>2026-07-31 15:00:00 | Tanggal: 31/7/2026  Jam Pasang: 10.00  Note: Hubungi sebelum ke lokasi, terimakasih.</t>
  </si>
  <si>
    <t>PR ALFI PUTRA</t>
  </si>
  <si>
    <t>ODP-TRE-FN/20 FN/D02/20.01</t>
  </si>
  <si>
    <t>WO060794012</t>
  </si>
  <si>
    <t>|MN00418|MYIA-037110045139/POI/DWI NUR AINIYATIL/08139346792/pr.alfiputra@gmail.com</t>
  </si>
  <si>
    <t xml:space="preserve">2026-08-04 13:00:00 | Nama PIC: bu dwi nur  Notel: 08139346792 Alt: -  Tanggal: 4/8/2026 Jam Pasang: Siang Note: Hubungi sebelum ke lokasi, terimakasih. Info pl </t>
  </si>
  <si>
    <t>ODP-POS-FN/001</t>
  </si>
  <si>
    <t>WO060775434</t>
  </si>
  <si>
    <t>AMRBS:960319;RENGGA;Indibiz 1:1 300 Mbps;085735046251/+6285735046251;hadist90@gmail.com</t>
  </si>
  <si>
    <t>2026-08-04 08:00:00|Nama : BP NURHADI  No Hp : 085735046251 No Alt :  Tgl Pemasangan : 04 Agustus 2026 Interval : PAGI  Note : Hubungi pelanggan terlebih dahulu|40981182|MYDITA</t>
  </si>
  <si>
    <t>SEKOLAH NASIONAL TERINTEGRASI 2 BANYUMAS</t>
  </si>
  <si>
    <t>ODP-SUK-FM/011 FM/D01/011.01</t>
  </si>
  <si>
    <t>WO060998550</t>
  </si>
  <si>
    <t>|MC80052|MYIA-069319206183/POI/SIGIT PURNOMO ADI/085701442444/11sigitpadi10@gmail.com</t>
  </si>
  <si>
    <t>ODP-RKT-FBM/52 FBM/D06/52.01</t>
  </si>
  <si>
    <t>WO060773847</t>
  </si>
  <si>
    <t>2026-08-04 11:00:00 | Nama : BU ATINA ZAINAL FUADAH No Hp : 082257588373 No Alt :  Tgl Pemasangan : 04 Agustus 2026 Interval : SIANG Note : Hubungi pelanggan terlebih dahulu</t>
  </si>
  <si>
    <t>Follow Up Revoke Completed, New Order ID : SC1002510128</t>
  </si>
  <si>
    <t>Warkop Gemilang</t>
  </si>
  <si>
    <t>ODP-BBE-FAP/31 FAP/D06/31.01</t>
  </si>
  <si>
    <t>WO060677670</t>
  </si>
  <si>
    <t>|MYIB-CUST|MYTN-097871435289/POI/Heri Priyanto/082131558383/priyantoh900@gmail.com</t>
  </si>
  <si>
    <t>2026-08-02 15:00:00 | Nama PIC : bapak heri No HP : 082131558383 Alt :  M Janji : (MINGGU/2/AGUSTUS/2026) jam Pasang : 09:00 Note : hubungi pelanggan jika ingin kelokasi</t>
  </si>
  <si>
    <t>The Foresta</t>
  </si>
  <si>
    <t>ODP-PGR-FBB/087</t>
  </si>
  <si>
    <t>WO061027254</t>
  </si>
  <si>
    <t>AMRBS/965966/DINA MENTARI/R3/YOGYAKARTA/PSB HSI BISNIS 1S  150 MBPS PROMO HUT TELKOM 1:1/VIKA/0811250505/clarissaroselynn@yahoo.com</t>
  </si>
  <si>
    <t>2026-08-07 08:00:00|Tanggal Pemasangan : 07 Agustus 2026 Jam Pemasangan : 08:00 15:00 Info Tambahan : Hubungi pelanggan dulu sebelum ke lokasi terimakasih|40010577|MYDITA</t>
  </si>
  <si>
    <t>MTS AL IMAN 2 BULUS</t>
  </si>
  <si>
    <t>ODP-PWJ-FBC/022</t>
  </si>
  <si>
    <t>WO060991479</t>
  </si>
  <si>
    <t>AMRBS ; 402718 ; AMEX ; AMY ; TREG3 ; MAGELANG ;/PSB 2S HSI BISNIS NETMONK 300 MB PROMO SAMBUT AWAL TAHUN/DWI RIZQIYANTO/085148350154/rdwi53774@gmail.com/INPUL 1002215760</t>
  </si>
  <si>
    <t>KB-TK-TPA AL QUDWAH KIDS CENTER</t>
  </si>
  <si>
    <t>ODP-SLI-FM/087 FM/D07/087.01</t>
  </si>
  <si>
    <t>WO060960400</t>
  </si>
  <si>
    <t>|MN00481|MYIA-049321494918/POI/suyati/08122889983/nasya0123@gmail.com</t>
  </si>
  <si>
    <t>RANGGA MART</t>
  </si>
  <si>
    <t>ODP-SGR-FEF/20 FEF/D01/20.01</t>
  </si>
  <si>
    <t>WO061110295</t>
  </si>
  <si>
    <t>|MN02665|MYIA-071215966227/POI/KETUT SIGARTA/085238068995/sugiartha83.bali@gmail.com</t>
  </si>
  <si>
    <t xml:space="preserve">2026-08-07 15:00:00 | Nama PIC : Bapak Ketut Sugiarta No HP : 085238068995 No Alternatif : 081338326051 M Janji : 07/08/2026 Jam Pasang : Pagi NoteÃ‚Â :  Hubungi terlebih dahulu sebelum ke lokasi </t>
  </si>
  <si>
    <t>KEPONTEN SIDOGIRI</t>
  </si>
  <si>
    <t>ODP-PSN-FB/02</t>
  </si>
  <si>
    <t>WO060879430</t>
  </si>
  <si>
    <t>|MN02680|/KEPONTEN SIDOGIRI/WINBACK 2.0 HSI B2B (1:2) 50MBPS 320RB PSB DISC 70%// solihinyani@gmail.com/SLAMET/85203030789</t>
  </si>
  <si>
    <t>2026-08-05 13:00:00|M Janji : (05/08/2026) jam Pasang : 09:00 Note : hubungi pelanggan jika ingin kelokasi`|40961370|MYDITA</t>
  </si>
  <si>
    <t>ODP-KLM-FBT/56</t>
  </si>
  <si>
    <t>WO061065969</t>
  </si>
  <si>
    <t>|MN02545|/CP SELEA WATI/081218207980-085715216718/ga.satyalanggeng@gmail.com</t>
  </si>
  <si>
    <t>2026-08-07 13:00:00|Nama : BU SELLA WATI  No Hp : 081218207980 No Alt : 085715216718 Tgl Pemasangan : 07 Agustus 2026 Interval : PAGI  Note : Hubungi pelanggan terlebih dahulu|40981182|MYDITA</t>
  </si>
  <si>
    <t>Kommu Space UNS</t>
  </si>
  <si>
    <t>ODP-MSO-FC/039</t>
  </si>
  <si>
    <t>WO061044510</t>
  </si>
  <si>
    <t>AMRBS;960218/Candra Evita Tryariestya/TREG4SOLO/Dhanindra Khanza Wiratama/0882008699545 dan 085113634183/kommuspace.uns@gmail.com/PSB HSI BISNIS WINBACK 2.0 50MBPS ABODEMEN 320.000</t>
  </si>
  <si>
    <t>2026-08-07 08:00:00|Nama PIC : Indra  No HP : 0882008699545 Alt : 085113634183 M Janji : 07/08/2026 Jam Pasang : 08.00 - 13:00  NoteÃ‚Â :  hubungi terlebih dahulu sebelum kelokasi |40981182|MYDITA</t>
  </si>
  <si>
    <t>LIQUID STORE</t>
  </si>
  <si>
    <t>ODP-BJR-FU/011</t>
  </si>
  <si>
    <t>WO060777227</t>
  </si>
  <si>
    <t>|MN00649|MYIA-065111064327/POI/oktiyas cahya vita/085225677782/predator_cahya@ymail.com</t>
  </si>
  <si>
    <t>Sumarno farm</t>
  </si>
  <si>
    <t>|MN00935|/Sumarno farm/08818633565/fh880784@gmail.com/ 1S HSI BISNIS BASIC PROMO HUT 50 Mbps / AGUS SADEWO</t>
  </si>
  <si>
    <t>ODP-BRB-FB/014</t>
  </si>
  <si>
    <t>WO060793857</t>
  </si>
  <si>
    <t>2026-08-01 08:00:00 | Jam Pemasangan : 08:00  Tanggal Pemasangan : SABTU, 1 AGUSTUS 2026  Info Tambahan : Hubungi pelanggan sebelum datang ke lokasi, terima kasih.</t>
  </si>
  <si>
    <t>SUKSES SEJAHTERA BISNIS BERSAMA</t>
  </si>
  <si>
    <t>ODP-KEN-FAU/131 FAU/D14/131.01</t>
  </si>
  <si>
    <t>WO060762586</t>
  </si>
  <si>
    <t>|MN02102|MYIA-095442643395/POI/Bambang Nugroho setiaji/08118839859/b.nugroho@si-tepat.com</t>
  </si>
  <si>
    <t>2026-08-05 15:00:00 | M Janji : 4 agustus 2026 jam Pasang : pagi siang Note : hubungi pelanggan jika ingin kelokasi</t>
  </si>
  <si>
    <t>ODP-LVN-FAF/01</t>
  </si>
  <si>
    <t>WO060638274</t>
  </si>
  <si>
    <t>2026-07-24 13:00:00|Nama PIC:  bp wayan   No HP: 081958576319  Alt:  Tanggal: 24/7/2026  Jam Pasang: Siang  Note: Hubungi sebelum ke lokasi|RI2334|MYDITA</t>
  </si>
  <si>
    <t>Sumanto farm</t>
  </si>
  <si>
    <t>ODP-MUN-FAM/056</t>
  </si>
  <si>
    <t>WO060985966</t>
  </si>
  <si>
    <t>|MN00935|/Sumanto farm/085729793368/Mantosumanto1019@gmail.com/ 1S HSI BISNIS BASIC PROMO HUT 50 Mbps / AGUS SADEWO</t>
  </si>
  <si>
    <t>2026-08-06 15:00:00|Waktu pemasnagan : 06 Agustus 2026 Jam pemasangan : 08.00 - 12.00 Mohon hubungi pelanggan sebelum ke lokasi  Terima kasih|40010577|MYDITA</t>
  </si>
  <si>
    <t>AGREE : Lanjut berlangganan by Ivan Sutiawan 40010577|MYDITA</t>
  </si>
  <si>
    <t>al barokah</t>
  </si>
  <si>
    <t>ODP-BMU-FS/029</t>
  </si>
  <si>
    <t>WO061069503</t>
  </si>
  <si>
    <t>|MN01881|MYIA-054323853870/POI/purwanto/081225564113/hermanvanarsyad@gmail.com</t>
  </si>
  <si>
    <t>2026-08-06 08:00:00 | Tanggal pemasangan: 06/08/2026  Jam pemasangan : pagi / siang  Info Tambahan : Hubungi pelanggan dulu sebelum ke lokasi  terima kasih</t>
  </si>
  <si>
    <t>ODP-SWE-FAD/97 FAD/D09/97.01</t>
  </si>
  <si>
    <t>WO060662381</t>
  </si>
  <si>
    <t>2026-08-02 13:00:00 | Nama PIC : bapak Akbal No HP : 083866857254 Alt :  M Janji : (MINGGU/2/AGUSTUS/2026) jam Pasang : 09:00 Note : hubungi pelanggan jika ingin kelokasi</t>
  </si>
  <si>
    <t>Follow Up Revoke Completed, New Order ID : SC1002506038</t>
  </si>
  <si>
    <t>AZMA OLSHOP</t>
  </si>
  <si>
    <t>ODP-PNZ-FB/114</t>
  </si>
  <si>
    <t>WO060762015</t>
  </si>
  <si>
    <t>MD|MYDB-20260802264196|DC20015/MC20183|AZMA OLSHOP|085175467873</t>
  </si>
  <si>
    <t>2026-08-06 08:00:00 | Tanggal Pemasangan : 06 Agustus 2026 Jam Pemasangan : 08:00 13:00 Info Tambahan : Hubungi pelanggan dulu sebelum ke lokasi terimakasih</t>
  </si>
  <si>
    <t>ODP-GNK-FL/069 FL/D02/069.01</t>
  </si>
  <si>
    <t>WO060762847</t>
  </si>
  <si>
    <t>MD|MYDB-20260803264214|DN00001/MN00663|Cahaya Wangi|08132758966</t>
  </si>
  <si>
    <t>2026-08-04 13:00:00 | Nama : BP ROCKY SAPUTRO No Hp : 08132758966 No Alt :  Tgl Pemasangan : 04 Agustus 2026 Interval : SIANG Note : Hubungi pelanggan terlebih dahulu</t>
  </si>
  <si>
    <t>PT Yoehuu Inovasi Digital</t>
  </si>
  <si>
    <t>ODP-SDA-FCX/53 FCX/D04/53.01</t>
  </si>
  <si>
    <t>WO060875118</t>
  </si>
  <si>
    <t>MD|MYID-4042608030003|RBIZBestdeals|PT Yoehuu Inovasi Digital|082147211123</t>
  </si>
  <si>
    <t>2026-08-05 08:00:00 | Nama Pic : BP FARHAN No Hp Pic : 082147211123 Jam Pemasangan : 08:00 - 12.00 Tanggal Pemasangan : RABU 05 AGUSTUS 2026 Info Tambahan : Hubungi pelanggan sebelum datang ke lokasi, terima kasih.</t>
  </si>
  <si>
    <t>SDN CLARAK</t>
  </si>
  <si>
    <t>ODP-LCE-FA/05</t>
  </si>
  <si>
    <t>WO060638736</t>
  </si>
  <si>
    <t>|MC30181|/HAFID HASANUDIN/85331260527/sdn.clarak01@gmail.com</t>
  </si>
  <si>
    <t>2026-08-02 13:00:00|Nama PIC : Bp Hafid No Hp : 085331260527 No Alt : - Tgl Pemasangan : 02 Agustus 2026 Interval : PAGI SIANG Note : Hubungi pelanggan terlebih dahulu|40951378|MYDITA</t>
  </si>
  <si>
    <t>SPBU 44 561 01 PAKELAN</t>
  </si>
  <si>
    <t>WO061116037</t>
  </si>
  <si>
    <t>|MN02395|MYIA-059062595089/POI/FEDY TAURINO CHRISTIAN/085725725888/spbu_sajogja4456101@yahoo.co.id</t>
  </si>
  <si>
    <t>2026-08-12 08:00:00 |  M Janji : (07/08/026) jam Pasang : 09:00 Note : hubungi pelanggan jika ingin kelokasi</t>
  </si>
  <si>
    <t>ODP-BJR-FN/015</t>
  </si>
  <si>
    <t>WO060667582</t>
  </si>
  <si>
    <t>2026-07-30 13:00:00 | Nama : BP SYAHDAN GINAWA PAMUJI  No Hp : 085710154686  No Alt :   Tgl Pemasangan : 30 Juli 2026  Interval : SIANG  Note : Hubungi pelanggan terlebih dahulu</t>
  </si>
  <si>
    <t>Kios bahtera</t>
  </si>
  <si>
    <t>ODP-TLW-FA/82 FA/D07/82.01</t>
  </si>
  <si>
    <t>WO061076495</t>
  </si>
  <si>
    <t>MD|MYDB-20260806264528|SC00001/MC00149|Kios bahtera|085337580856</t>
  </si>
  <si>
    <t>2026-08-07 13:00:00 | Nama : BU EKA KARTIKA SARI No Hp : 085337580856 No Alt :  Tgl Pemasangan : 07 Agustus 2026 Interval : PAGI  Note : Hubungi pelanggan terlebih dahulu</t>
  </si>
  <si>
    <t>ODP-CRM-FD/28</t>
  </si>
  <si>
    <t>WO060777833</t>
  </si>
  <si>
    <t>SDN DINOYO 2</t>
  </si>
  <si>
    <t>ODP-KLJ-FB/23 FB/D02/01.23</t>
  </si>
  <si>
    <t>WO061049240</t>
  </si>
  <si>
    <t>|MN01864|MYIA-077022376405/POI/indah siatin/085928167431/tusdndinoyo2@gmail.com</t>
  </si>
  <si>
    <t xml:space="preserve">2026-08-07 15:00:00 | telp :085928167431 alt : manja : pagi : siang 07/08/2026 hub sebelum ke lokasi </t>
  </si>
  <si>
    <t>MUTIARA GROUP</t>
  </si>
  <si>
    <t>ODP-GDW-FG/03</t>
  </si>
  <si>
    <t>WO061022846</t>
  </si>
  <si>
    <t>|MN01809|/MUTIARA GROUP/WINBACK 2.0 HSI B2B (1:1) 100MBPS 535RB PSB DISC 70%//mutiaraurwah.1@gmail.com/ANI FEBRIYANTI/8125219897</t>
  </si>
  <si>
    <t>2026-08-07 08:00:00|M Janji : (07/08/2026) jam Pasang pagi Note : hubungi pelanggan jika ingin kelokasi|40981182|MYDITA</t>
  </si>
  <si>
    <t>WO060991693</t>
  </si>
  <si>
    <t>|MC80228|/Adanu Adhinata Semesta /Paket HSI Bisnis Promo HUT Telkom 1:1 100Mbps/Auzan Iman Patria/085888176424/ga.staff.adanuadhinatasemesta@gmail.com</t>
  </si>
  <si>
    <t>Smkn Sugihwaras</t>
  </si>
  <si>
    <t>ODP-SMJ-FA/78</t>
  </si>
  <si>
    <t>WO060971571</t>
  </si>
  <si>
    <t>|MN00271|MYIA-073344631850/POI/Nila Ekowati/082237399808/smknsugihwaras.official@gmail.com</t>
  </si>
  <si>
    <t>2026-08-06 13:00:00 | Nama PIC : Ibu Nila No Hp : 082237399808 No Alt : - Tgl Pemasangan : 06 Agustus 2026 Interval : PAGI SIANG Note : Hubungi pelanggan terlebih dahulu</t>
  </si>
  <si>
    <t>RUMAH KOST ZAIN</t>
  </si>
  <si>
    <t>ODP-BOW-FAC/32 FAC/D02/32.01</t>
  </si>
  <si>
    <t>WO061043862</t>
  </si>
  <si>
    <t>|MC30175|MYIA-000392348584/POI/ZAINUDDIN/083853348589/kostzain96@gmail.com</t>
  </si>
  <si>
    <t>2026-08-07 08:00:00 | Tanggal pemasangan : 07 AGUSTUS 2026 Jam pemasangan : pagi/siang Info Tambahan : Hubungi pelanggan dulu sebelum ke lokasi terima kasih</t>
  </si>
  <si>
    <t>PT. Ikanindo Rekatama Cipta</t>
  </si>
  <si>
    <t>ODP-LKS-FAE/44 FAE/D05/44.01</t>
  </si>
  <si>
    <t>WO061089482</t>
  </si>
  <si>
    <t>MD|MYDB-20260806264513|DN00001/MN02280|PT. Ikanindo Rekatama Cipta|0881036777266</t>
  </si>
  <si>
    <t>2026-08-07 12:00:00 | Tanggal pemasangan: 6/08/2026 Jam pemasangan : pagi / siang Info Tambahan : Hubungi pelanggan dulu sebelum ke lokasi. terima kasih</t>
  </si>
  <si>
    <t>BUMI ASRI GUCIKU</t>
  </si>
  <si>
    <t>ODP-BLU-FK/010</t>
  </si>
  <si>
    <t>WO060933662</t>
  </si>
  <si>
    <t>AMRBS;403095;REG3;BAYU;085100296564;HSI 1S 50MB;PIC 082234038686;gucikuhotwaterboomkonten@gmail.com</t>
  </si>
  <si>
    <t>2026-08-06 08:00:00|M Janji : (05/08/2026) jam Pasang pagi / siang  Note : hubungi pelanggan jika ingin kelokasi|40981182|MYDITA</t>
  </si>
  <si>
    <t>Hj via homestay</t>
  </si>
  <si>
    <t>ODP-LMG-FJ/60</t>
  </si>
  <si>
    <t>|MN00882|/Hj via homestay/Laylun Nashrul 'Alim/085731001111/satutama884@gmail.com/HSI Basic Promo HUT Telkom (1:2) 50 Mbps (Rp 320.000) PSB Rp 150.000</t>
  </si>
  <si>
    <t>WO060634705</t>
  </si>
  <si>
    <t>Follow Up Revoke Completed, New Order ID : SC1002506111</t>
  </si>
  <si>
    <t>ODP-GBU-FF/014</t>
  </si>
  <si>
    <t>WO061110483</t>
  </si>
  <si>
    <t>AMRBS;403099;TREG4;MUHAMMAD MASTUR;081226139781;CP Maela Kusuma Ningrum ;85954268480;PAKET 2S INET VOICE 50 MBPS (479.000);PT GLOBAL JET EXPRESS//TANGGUNGHARJO01;input by tito</t>
  </si>
  <si>
    <t>2026-08-07 15:00:00| M Janji : (07/08/026) jam Pasang : 09:00 Note : hubungi pelanggan jika ingin kelokasi|40951378|MYDITA</t>
  </si>
  <si>
    <t>SPBU 54.641.26 KEDIRI</t>
  </si>
  <si>
    <t>ODP-KDI-FAS/49 FAS/D03/49.01</t>
  </si>
  <si>
    <t>WO061114049</t>
  </si>
  <si>
    <t>|MN00418|MYIA-045777034632/POI/PUPUT WIJAYANTI/085736677773/spbukatang1@gmail.com</t>
  </si>
  <si>
    <t>2026-08-08 08:00:00 | M Janji :  08 Agustus 2026 Jam Pasang : Pagi Note : hubungi pelanggan jika ingin ke lokasi, terima kasih.</t>
  </si>
  <si>
    <t>SPPG Ombe Baru</t>
  </si>
  <si>
    <t>ODP-GER-FAF/32</t>
  </si>
  <si>
    <t>WO060998933</t>
  </si>
  <si>
    <t>|MC40078|MYIA-090668602438/POI/Herlan/087847426513/eckodaonk4@gmail.com</t>
  </si>
  <si>
    <t>2026-08-07 08:00:00 | Nama Pic : BP ABDUL No Hp Pic : 087847426513 Jam Pemasangan : 08:00 - 12.00 Tanggal Pemasangan : 07 AGUSTUS 2026 Info Tambahan : Hubungi pelanggan sebelum datang ke lokasi, terima kasih.</t>
  </si>
  <si>
    <t>ODP-BJR-FAG/013</t>
  </si>
  <si>
    <t>WO060630011</t>
  </si>
  <si>
    <t>2026-07-31 13:00:00 | M Janji :  31 Juli 2026  Jam Pasang : Pagi / Siang  Note : hubungi pelanggan jika ingin kelokasi</t>
  </si>
  <si>
    <t>SMP Kupang Montessori School</t>
  </si>
  <si>
    <t>ODP-KPN-FG/87 FG/D05/87.01</t>
  </si>
  <si>
    <t>WO060993852</t>
  </si>
  <si>
    <t>MD|MYDB-20260805264441|DC40005/MC40070|SMP Kupang Montessori School|082236039901</t>
  </si>
  <si>
    <t>2026-08-06 13:00:00 | Nama PIC : IBU FERO No HP : 082236039901 Alt :  M Janji : (kamis/6/AGUSTUS/2026) jam Pasang : 09:00 Note : hubungi pelanggan jika ingin kelokasi</t>
  </si>
  <si>
    <t>Smart Digital Marketing</t>
  </si>
  <si>
    <t>ODP-KTA-FAP/034</t>
  </si>
  <si>
    <t>WO061054678</t>
  </si>
  <si>
    <t>|MN01685|/LILIS SETYOWATI CATUR/085875078531/liliscatur321@gmail.com</t>
  </si>
  <si>
    <t>2026-08-08 08:00:00|Nama PIC : Bapak Aditya No HP : 085875078531 No Alternatif : -  M Janji : 08/08/2026 Jam Pasang : Pagi NoteÃ‚Â :  Hubungi terlebih dahulu sebelum ke lokasi |40961370|MYDITA</t>
  </si>
  <si>
    <t>ODP-AJB-FG/096</t>
  </si>
  <si>
    <t>WO060777516</t>
  </si>
  <si>
    <t xml:space="preserve">2026-07-31 13:00:00 | M Janji :  31 Juli 2026  Jam Pasang : Pagi / Siang  Note : hubungi pelanggan jika ingin kelokasi  </t>
  </si>
  <si>
    <t>ODP-TBN-FBM/06</t>
  </si>
  <si>
    <t>WO060870894</t>
  </si>
  <si>
    <t xml:space="preserve">AMRBS;950223;ALDHIAZ;JKT OUTER;HSI Bisnis PSB 70% - 50 Mbps - (439000);CP SANDY 087778113956;billing@bnteknologi.com  </t>
  </si>
  <si>
    <t>2026-08-01 13:00:00|Nama PIC: bp sandy   Notel: 087778113956  Alt: -   Tanggal: 1/8/2026  Jam Pasang: Siang  Note: Hubungi sebelum ke lokasi, terimakasih.|RI2334|MYDITA</t>
  </si>
  <si>
    <t>VILLA NGADAS MOTOR</t>
  </si>
  <si>
    <t>ODP-SKP-FC/29</t>
  </si>
  <si>
    <t>WO061078510</t>
  </si>
  <si>
    <t>|MN00836|/VILLA NGADAS MOTOR/WINBACK 2.0 HSI B2B (1:1) 50MBPS 355RB PSB DISC 70%//anggiagrisyandi@gmail.com/WINDARTO/082334668879 / 82246780298</t>
  </si>
  <si>
    <t>2026-08-07 13:00:00|Nama PIC : BAPAK WINDARTO No HP : 082334668879 Alt :  M Janji : (JUMAT/7/AGUSTUS/2026) jam Pasang : 09:00 Note : hubungi pelanggan jika ingin kelokasi|40961370|MYDITA</t>
  </si>
  <si>
    <t>WO060775807</t>
  </si>
  <si>
    <t>2026-08-02 13:00:00|Nama PIC : Rovik  No HP : 085179647414  Alt : 082198650011 / 087870261013  M Janji : 02/08/2026  NoteÃ‚Â :  hubungi terlebih dahulu sebelum kelokasi|NE2261|MYDITA</t>
  </si>
  <si>
    <t>SD NEGERI 4 KERAMAS</t>
  </si>
  <si>
    <t>ODP-GIN-FB/04</t>
  </si>
  <si>
    <t>WO060918019</t>
  </si>
  <si>
    <t>|MN02658|/PIC EKA YENI ASTUTI/085934480643/sdn4keramas@gmail.com</t>
  </si>
  <si>
    <t>DECLINE : Pelanggan tidak ingin menunggu Muhammad Fauzan Fidhianta 40961370|MYDITA</t>
  </si>
  <si>
    <t>PT. ASIA LUKI TRADING</t>
  </si>
  <si>
    <t>ODP-GDA-FBH/05 FBH/D01/05.01</t>
  </si>
  <si>
    <t>WO061076492</t>
  </si>
  <si>
    <t>|MN00884|MYIA-049780388744/POI/Muhammad Zakky/082229331765/facclukas@gmail.com</t>
  </si>
  <si>
    <t xml:space="preserve">2026-08-07 15:00:00 | Nama PIC : Zakky No HP : 082229331765 Alt : 087848063429 M Janji : 07/08/2026 Jam Pasang : 08.00 - 13:00  NoteÃ‚Â :  hubungi terlebih dahulu sebelum kelokasi </t>
  </si>
  <si>
    <t>KOST PUTRA PADI</t>
  </si>
  <si>
    <t>ODP-PGR-FDH/008</t>
  </si>
  <si>
    <t>WO060838856</t>
  </si>
  <si>
    <t>|MC80067|MYIA-000072141207/POI/Karina Widi Wijaya/085713324660/karinaawidii@gmail.com</t>
  </si>
  <si>
    <t>2026-08-05 08:00:00 |  M Janji : (04/08/2026) jam Pasang : 09:00 Note : hubungi pelanggan jika ingin kelokasi</t>
  </si>
  <si>
    <t>Rumah Kost Bunga Sakura</t>
  </si>
  <si>
    <t>ODP-SGS-FF/126</t>
  </si>
  <si>
    <t>WO061077127</t>
  </si>
  <si>
    <t>|MN00814|MYIA-066834258501/POI/Lasinah/089601828558/ainuranwar022@gmail.com</t>
  </si>
  <si>
    <t>2026-08-05 13:00:00 | Nama PIC: bp ainur   Notel: 089601828558  Alt: -   Tanggal: 5/8/2026  Jam Pasang: Siang  Note: Hubungi sebelum ke lokasi, terimakasih.</t>
  </si>
  <si>
    <t>ODP-JBR-FG/08</t>
  </si>
  <si>
    <t>WO060830546</t>
  </si>
  <si>
    <t>2026-08-02 13:00:00 | telp :087862145892  Tanggal pemasangan :02/08/2026  Jam pemasangan : pagi/siang  Info Tambahan : Hubungi pelanggan dulu sebelum ke lokasi  terima kasih</t>
  </si>
  <si>
    <t>KSPPS ANUGERAH GRABAG</t>
  </si>
  <si>
    <t>ODP-MGE-FU/013</t>
  </si>
  <si>
    <t>WO061050304</t>
  </si>
  <si>
    <t>AMRBS ; 980066; AM ; GINA LYSA PUTRI ; TREG3 ; MAGELANG ;PSB 1S HSI BISNIS PROMO 1:1 100 MB;SARWANI HIDAYAT 081568233250; anugerah.grabag@gmail.com</t>
  </si>
  <si>
    <t>2026-08-13 08:00:00|Tanggal pemasangan: 6/08/2026 Jam pemasangan : pagi / siang Info Tambahan : Hubungi pelanggan dulu sebelum ke lokasi. terima kasih|40010577|MYDITA</t>
  </si>
  <si>
    <t>SDN Susukan 02</t>
  </si>
  <si>
    <t>ODP-UNR-FAA/041</t>
  </si>
  <si>
    <t>WO060735553</t>
  </si>
  <si>
    <t>MD|MYDB-20260802264201|DN00001/MN00663|SDN Susukan 02|085950720005</t>
  </si>
  <si>
    <t xml:space="preserve">2026-08-03 15:00:00 | telp :085950720005 alt : manja : pagi / siang 03/08/2026 hub sebelum ke lokasi  </t>
  </si>
  <si>
    <t>WO060950825</t>
  </si>
  <si>
    <t>MD|MYDB-20260804264345|SC00001/MC00046|Toko Depirtn Karangsukun|082339474323</t>
  </si>
  <si>
    <t>2026-08-06 15:00:00 | Tanggal pemasangan: 06/08/2026 Jam pemasangan : pagi / siang Info Tambahan : Hubungi pelanggan dulu sebelum ke lokasi terima kasih</t>
  </si>
  <si>
    <t>BENGKEL TITI</t>
  </si>
  <si>
    <t>ODP-PYA-FAP/04 FAP/D01/04.01</t>
  </si>
  <si>
    <t>WO061085765</t>
  </si>
  <si>
    <t>|MC40242|MYIA-021897883048/POI/TITI YANI/081933007542/yantititi298@gmail.com</t>
  </si>
  <si>
    <t>2026-08-07 13:00:00 | M Janji :  07 Agustus 2026 Jam Pasang : Siang Note : hubungi pelanggan jika ingin ke lokasi, terima kasih.</t>
  </si>
  <si>
    <t>fajar biro jasa</t>
  </si>
  <si>
    <t>ODP-RDD-FA/066 FA/D05/066.01</t>
  </si>
  <si>
    <t>WO060943839</t>
  </si>
  <si>
    <t>MD|MYDB-20260804264337|SC20017/MC20194|fajar biro jasa|081393043110</t>
  </si>
  <si>
    <t>PT. BAHARIÃ‚Â  MAKMUR SEJATI Cab. Bwi</t>
  </si>
  <si>
    <t>ODP-BWG-FCK/22 FCK/D02/22.01</t>
  </si>
  <si>
    <t>WO060719671</t>
  </si>
  <si>
    <t>MD|MYDB-20260802264180|DC30004/MC30051|PT. BAHARIÃ‚Â  MAKMUR SEJATI Cab. Bwi|083847377573</t>
  </si>
  <si>
    <t>PT. SECURINDO PACKATAMA INDONESIA</t>
  </si>
  <si>
    <t>ODP-JHR-FBN/066</t>
  </si>
  <si>
    <t xml:space="preserve">AMRBS;950223;ALDHIAZ;JKT OUTER;HSI Bisnis PSB 70% - 50 Mbps - (439000);CP Lily Ismalia  089687353200 ALT 0813-8375-5100;promotion@secureparking.co.id  </t>
  </si>
  <si>
    <t>SPPG JOMBANG PLANDAAN TUNDOWULAN</t>
  </si>
  <si>
    <t>ODP-POS-FA/60</t>
  </si>
  <si>
    <t>WO060856031</t>
  </si>
  <si>
    <t>|MN01614|/SPPG JOMBANG PLANDAAN TUNDOWULAN/WINBACK 2.0 HSI B2B (1:1) 75MBPS 415RB PSB DISC 70%//pratamasatriawahyu@gmail.com/SATRIA WAHYU PRATAMA RAMADAN/085194576685 / 82247796766</t>
  </si>
  <si>
    <t>2026-08-05 08:00:00|Tanggal pemasangan : 05 agustus 2026 Jam pemasangan : 08.00 - 12.00 Info Tambahan : Hubungi pelanggan dulu sebelum ke lokasi terimakasih|40010577|MYDITA</t>
  </si>
  <si>
    <t>puskesmas lewolema</t>
  </si>
  <si>
    <t>WO060567462</t>
  </si>
  <si>
    <t>|MC40173|MYIA-063127389107/POI/ibu Linda/081390781414/diazcindy109@gmail.com</t>
  </si>
  <si>
    <t>2026-08-03 08:00:00 | Tanggal Pemasangan : 03 Agustus 2026 Jam Pemasangan : 08:00 13:00 Info Tambahan : Hubungi pelanggan dulu sebelum ke lokasi terimakasih</t>
  </si>
  <si>
    <t>Inprogress Alpro, SC Lama : SC1002503032</t>
  </si>
  <si>
    <t>ODP-BBS-FG/037</t>
  </si>
  <si>
    <t>AMRBS;950223;ALDHIAZ;JKT OUTER; Internet Only Bisnis 1:1 Rp439,000 ; PT. Securindo Packatama Indonesia  CP Lily Ismalia  ; 089687353200 - 0813-8375-5100 ; promotion@secureparking.co.id</t>
  </si>
  <si>
    <t>Yayasan Al khoiron</t>
  </si>
  <si>
    <t>ODP-SMP-FBS/05 FBS/D02/05.01</t>
  </si>
  <si>
    <t>WO060919201</t>
  </si>
  <si>
    <t>MD|MYDB-20260804264344|DN00001/MN00572|Yayasan Al khoiron|081957137909</t>
  </si>
  <si>
    <t>2026-08-05 13:00:00 | Nama PIC : Bp Baharuddin No HP : 081957137909 No Alt : - M Janji : 05 Agustus 2026 Jam Pasang : Pagi / Siang Note : hubungi pelanggan jika ingin ke lokasi, terima kasih</t>
  </si>
  <si>
    <t>SDN MANGKUKUSUMAN 5 TEGAL</t>
  </si>
  <si>
    <t>ODP-TEG-FN/041 FN/D05/041.01</t>
  </si>
  <si>
    <t>WO061051897</t>
  </si>
  <si>
    <t>|MN00292|MYIA-015849851619/POI/Mutmainah/083837087200/sdnmangkukusuman5@gmail.com</t>
  </si>
  <si>
    <t>2026-08-07 08:00:00 | Nama : BU MUTMAINAH No Hp : 083837087200 No Alt :  Tgl Pemasangan : 07 Agustus 2026 Interval : PAGI  Note : Hubungi pelanggan terlebih dahulu</t>
  </si>
  <si>
    <t>ODP-DMO-FSY/18</t>
  </si>
  <si>
    <t>WO061009503</t>
  </si>
  <si>
    <t>2026-07-25 15:00:00|  Nama Pic : TK. AL IRSYAD CILACAP  No Hp Pic : 08122513128  Jam Pemasangan : 08:00 - 12.00  Tanggal Pemasangan : 27 JULI  Info Tambahan : Hubungi pelanggan sebelum datang ke lokasi|BE1295|MYDITA</t>
  </si>
  <si>
    <t>ARSHOP Tech</t>
  </si>
  <si>
    <t>ODP-CDS-FD/06</t>
  </si>
  <si>
    <t>WO060927118</t>
  </si>
  <si>
    <t>|MN02750|/PIC Komang Ari Juniawan/085737334535/ariajoes12062002@gmail.com</t>
  </si>
  <si>
    <t>2026-08-06 08:00:00|Nama : BP KOMANG ARI JUNIAWAN No Hp : 085737334535 No Alt :  Tgl Pemasangan : 05 Agustus 2026 Interval : SIANG Note : Hubungi pelanggan terlebih dahulu|40981182|MYDITA</t>
  </si>
  <si>
    <t>SPBU TURUS 54.641.39</t>
  </si>
  <si>
    <t>ODP-KDI-FB/07 FB/D02/07.01</t>
  </si>
  <si>
    <t>WO060650817</t>
  </si>
  <si>
    <t>|MN01011|MYIA-054099940573/POI/ARIF PRASETYA WARAHAP/08113253781/itafifarma@gmail.com</t>
  </si>
  <si>
    <t>2026-08-02 13:00:00 | Nama PIC : Bp Nadif No Hp : 08113253781 No Alt : - Tgl Pemasangan : 02 Agustus 2026 Interval : PAGI SIANG Note : Hubungi pelanggan terlebih dahulu</t>
  </si>
  <si>
    <t>PT PROFESIONAL INTERNET INDONESIA</t>
  </si>
  <si>
    <t>ODP-BLB-FCU/02</t>
  </si>
  <si>
    <t>WO060979274</t>
  </si>
  <si>
    <t>AMRBS;402711; YUSRI TAUFIK;JKT OUTER ; PT PROFESIONAL INTERNET INDONESIA; pic Rifki / Cp 0852-3203-3363 / PSB indibiz 1P HSI basic 1:2 + Netmonk / mrifkipratama@gmail.com</t>
  </si>
  <si>
    <t>2026-08-06 13:00:00|Nama Pic : BP RIFKI No Hp Pic : 085232033363 Jam Pemasangan : 08:00 - 12.00 Tanggal Pemasangan : KAMIS 06 AGUSTUS 2026 Info Tambahan : Hubungi pelanggan sebelum datang ke lokasi, terima kasih.|40961370|MYDITA</t>
  </si>
  <si>
    <t xml:space="preserve">- SP_NOSS;SP_NOSS ~ Internet NOSS Multispeed Network[0]  - E23015;E23015 ~ ES23 - Perangkat ONT[0]  - E23015~null~44292;E23015||11||Abodemen 0[0]  - E23015~null~E23015_SWONTPREM;SWONTPREM ~ Biaya Sewa ONT Premium ~ E23015[50000]  - E23047;E23047 ~ ES23 - </t>
  </si>
  <si>
    <t>ODP-SMC-FC/159 FC/D18/159.01</t>
  </si>
  <si>
    <t>WO060815929</t>
  </si>
  <si>
    <t>2026-08-04 13:00:00 | Tanggal pemasangan : 04 agustus 2026 Jam pemasangan : pagi/siang Info Tambahan : Hubungi pelanggan dulu sebelum ke lokasi terima kasih</t>
  </si>
  <si>
    <t>Follow Up Revoke Completed, New Order ID : SC1002511060</t>
  </si>
  <si>
    <t>SD NEGERI 5 PERING</t>
  </si>
  <si>
    <t>ODP-GIN-FP/90</t>
  </si>
  <si>
    <t>WO060892354</t>
  </si>
  <si>
    <t>|MN02658|/PIC I PUTU DHARMENDRA/085333862495/sdn5pering@gmail.com</t>
  </si>
  <si>
    <t>2026-08-05 13:00:00|Nama Pic : IBU DAYU No Hp Pic : 087744632973 Jam Pemasangan : 08:00 - 12.00 Tanggal Pemasangan : RABU 05 AGUSTUS 2026 Info Tambahan : Hubungi pelanggan sebelum datang ke lokasi, terima kasih.|40961370|MYDITA</t>
  </si>
  <si>
    <t>ODP-DMO-FAC/14</t>
  </si>
  <si>
    <t>WO061050044</t>
  </si>
  <si>
    <t>MD|MYDB-20260805264493|DN00001/MN00443|LEMBAGA PENDIDIKAN BAHASA CHINA|085113162223</t>
  </si>
  <si>
    <t xml:space="preserve">2026-08-07 08:00:00 | Nama PIC : Risky No HP : 085113162223 Alt :  M Janji : 07/08/2026 Jam Pasang : 08.00 - 13:00  NoteÃ‚Â :  hubungi terlebih dahulu sebelum kelokasi </t>
  </si>
  <si>
    <t>SMP N 4 SENTOLO</t>
  </si>
  <si>
    <t>|MC80063|/Muhammad Thohar Mahmudi/085725511244/smp4sentolo@gmail.com</t>
  </si>
  <si>
    <t>Little Amsterdam (PT Memori Setiap Gigitan)</t>
  </si>
  <si>
    <t>ODP-DMO-FTB/23 FTB/D03/23.01</t>
  </si>
  <si>
    <t>WO060682452</t>
  </si>
  <si>
    <t>MD|MYDB-20260801264160|DN00001/MN02280|Little Amsterdam (PT Memori Setiap Gigitan)|087770104036</t>
  </si>
  <si>
    <t>2026-08-08 08:00:00 | Nama PIC : IBU RENNY No HP : 087770104036 Alt :  M Janji : (SABTU/8/AGUSTUS/2026) jam Pasang : 09:00 Note : hubungi pelanggan jika ingin kelokasi</t>
  </si>
  <si>
    <t>Toko Citra</t>
  </si>
  <si>
    <t>ODP-SEL-FAV/37</t>
  </si>
  <si>
    <t>WO060768500</t>
  </si>
  <si>
    <t>MD|MYDB-20260803264216|SC00001/MC00149|Toko Citra|081929421987</t>
  </si>
  <si>
    <t>2026-08-04 15:00:00 | Tanggal Pemasangan : 04 Agustus 2026 Jam Pemasangan : 08:00 15:00 Info Tambahan : Hubungi pelanggan dulu sebelum ke lokasi terimakasih</t>
  </si>
  <si>
    <t>SMK NEGERI 1 SERIRIT</t>
  </si>
  <si>
    <t>ODP-SRR-FN/66</t>
  </si>
  <si>
    <t>WO060991530</t>
  </si>
  <si>
    <t>|MN02677|/PIC PUTU BISMA PUTERA ARYANA/081936477999/tatausahaskanser@gmail.com</t>
  </si>
  <si>
    <t>2026-08-06 13:00:00|Jam pemasangan : 12.00 Info Tambahan : Hubungi pelanggan dulu sebelum ke lokasi terimakasih  |40951378|MYDITA</t>
  </si>
  <si>
    <t>WO061075593</t>
  </si>
  <si>
    <t>AMRBS;960218/Candra Evita Tryariestya/TREG4SOLO/Dhanindra Khanza Wiratama/0882008699545 dan 085113634183/kommuspace.uns@gmail.com/PSB HSI BISNIS WINBACK 2.0 300MBPS ABODEMEN 1.130.000</t>
  </si>
  <si>
    <t>2026-08-07 13:00:00|Tanggal pemasangan: 07/08/2026 Jam pemasangan : pagi/siang Info Tambahan : Hubungi pelanggan dulu sebelum ke lokasi. terima kasih|40010577|MYDITA</t>
  </si>
  <si>
    <t>SD NEGERI SUKABUMI 6</t>
  </si>
  <si>
    <t>ODP-PBL-FAC/28</t>
  </si>
  <si>
    <t>WO060975552</t>
  </si>
  <si>
    <t>|MC30181|/TAUFIQURROHMAN /85330207253/sukabumienam2021@gmail.com</t>
  </si>
  <si>
    <t>2026-08-06 13:00:00|M Janji : (06/08/2026) jam Pasang : 09:00 Note : hubungi pelanggan jika ingin kelokasi|40961370|MYDITA</t>
  </si>
  <si>
    <t>SMKN 1 DOKO</t>
  </si>
  <si>
    <t>ODP-KBN-FJ/03 FJ/D01/03.01</t>
  </si>
  <si>
    <t>WO061046107</t>
  </si>
  <si>
    <t>MD|MYDB-20260805264430|DN00001/MN00385|SMKN 1 DOKO|082233455630</t>
  </si>
  <si>
    <t xml:space="preserve">2026-08-07 08:00:00 | Nama PIC : Agus No HP : 082233455630 Alt : 081336062984 M Janji : 07/08/2026 Jam Pasang : 08.00 - 13:00  NoteÃ‚Â :  hubungi terlebih dahulu sebelum kelokasi </t>
  </si>
  <si>
    <t>MI SUNAN AMPEL RUANG GURU</t>
  </si>
  <si>
    <t>ODP-CRM-FAA/23 FAA/D03/23.01</t>
  </si>
  <si>
    <t>WO060720891</t>
  </si>
  <si>
    <t>MD|MYDB-20260731264067|DN00001/MN00018|MI SUNAN AMPEL RUANG GURU|085608448241</t>
  </si>
  <si>
    <t>2026-08-03 13:00:00 | M Janji : (03/08/2026) jam Pasang : 09:00 Note : hubungi pelanggan jika ingin kelokasi</t>
  </si>
  <si>
    <t>TOKO ANDIKA PUTRA</t>
  </si>
  <si>
    <t>ODP-KBL-FBU/22</t>
  </si>
  <si>
    <t>WO061097570</t>
  </si>
  <si>
    <t>|MN00889|/TOKO ANDIKA PUTRA/Puguh santoso/083846370654/gabriladrian5@gmail.com/HSI Bisnis Promo HUT Telkom (1:1) 100 Mbps (Rp 535.000) PSB Rp 150.000</t>
  </si>
  <si>
    <t>SMAN 01 KALISAT</t>
  </si>
  <si>
    <t>ODP-KBS-FAC/46 FAC/D02/46.01</t>
  </si>
  <si>
    <t>WO061095181</t>
  </si>
  <si>
    <t>|MN00906|MYIA-047042785758/POI/septian/088226040931/sman01kalisat@gmail.com</t>
  </si>
  <si>
    <t>2026-08-07 13:00:00 | Nama PIC : bapak septian No HP : 088226040931 Alt :  M Janji : (JUMAT/7/AGUSTUS/2026) jam Pasang : 09:00 Note : hubungi pelanggan jika ingin kelokasi</t>
  </si>
  <si>
    <t>ODP-PRJ-FC/42 FC/D02/42.01</t>
  </si>
  <si>
    <t>WO060676559</t>
  </si>
  <si>
    <t>|MN02617|MYIA-029424135448/POI/SUTARJO/083157727102/iade32223@gmail.com</t>
  </si>
  <si>
    <t xml:space="preserve">2026-08-02 15:00:00 | Nama PIC : SUTARJO No HP : 083157727102 Alt :  M Janji : 02/08/2026 NoteÃ‚Â :  hubungi terlebih dahulu sebelum kelokasi </t>
  </si>
  <si>
    <t>SMA Nurul Jadid</t>
  </si>
  <si>
    <t>WO060974749</t>
  </si>
  <si>
    <t>MD|MYDB-20260805264387|DN00001/MN00572|SMA Nurul Jadid|085922194859</t>
  </si>
  <si>
    <t>WO061055314</t>
  </si>
  <si>
    <t>MD|MYDB-20260805264495|DN00001/MN00443|LEMBAGA PENDIDIKAN BAHASA CHINA|085113162223</t>
  </si>
  <si>
    <t>2026-08-07 08:00:00 | Nama : BP RISKY SETIAWAN  No Hp : 085113162223 No Alt : 081259199599 Tgl Pemasangan : 07 Agustus 2026 Interval : PAGI  Note : Hubungi pelanggan terlebih dahulu</t>
  </si>
  <si>
    <t>JET GLOBAL EXPRESS</t>
  </si>
  <si>
    <t>ODP-WLR-FF/011</t>
  </si>
  <si>
    <t>AMRBS;403099;TREG4;MUHAMMAD MASTUR;081226139781;CP HENDRIK KURNISANDI;085161717359;PAKET 2S INET VOICE 50 MBPS (479.000);PT GLOBAL JET EXPRESS//GRINGSING LAMA;input by tito</t>
  </si>
  <si>
    <t>TOKO DANANG</t>
  </si>
  <si>
    <t>ODP-TRE-FW/69 FW/D04/69.01</t>
  </si>
  <si>
    <t>WO060761240</t>
  </si>
  <si>
    <t>|MN00418|MYIA-037693080028/POI/DANANG RIANTO/081234589253/danangrian65@gmail.com</t>
  </si>
  <si>
    <t>2026-08-04 08:00:00 | Nama Pic : DANANG No Hp Pic : 081234589253 No alt : - Jam Pemasangan : pagi  Tanggal Pemasangan : 4 Agustus 2026</t>
  </si>
  <si>
    <t>SDIT Harapan Umat</t>
  </si>
  <si>
    <t>WO060786653</t>
  </si>
  <si>
    <t>AMRBS;403095;REG3;BAYU;085100296564;PIC ASTUTI 083166559676;HSI 1S 100MB;535k;sditharapanumat@gmail.com</t>
  </si>
  <si>
    <t>2026-08-04 13:00:00|Tanggal pemasangan: 04/08/2026 Jam pemasangan : pagi / siang Info Tambahan : Hubungi pelanggan dulu sebelum ke lokasi. terima kasih |40961370|MYDITA</t>
  </si>
  <si>
    <t>BATAKO PA LEKSI</t>
  </si>
  <si>
    <t>ODP-RTE-FA/01 FA/D06/01.01</t>
  </si>
  <si>
    <t>WO060947152</t>
  </si>
  <si>
    <t>|MN02681|MYIA-075226695038/POI/VESPASIANUS SIR OLANG/082138784689/vsirolang@gmail.com</t>
  </si>
  <si>
    <t>2026-08-06 08:00:00 | Nama PIC : BAPAK VESPASIANUS No HP : 082138784689 Alt :  M Janji : (RABU/6/AGUSTUS/2026) jam Pasang : 09:00 Note : hubungi pelanggan jika ingin kelokasi</t>
  </si>
  <si>
    <t>SEKOLAH GRACIA</t>
  </si>
  <si>
    <t>ODP-MYR-FBL/11 FBL/D01/01.11</t>
  </si>
  <si>
    <t>WO060914368</t>
  </si>
  <si>
    <t>|MN02749|MYIA-055423623156/POI/Joko Iswandono/087853008685/sekolahgraciasd@gmail.com</t>
  </si>
  <si>
    <t>2026-08-05 13:00:00 | Nama : BU IRENE (ADMIN) No Hp : 082232027184 No Alt : 087853008685 Tgl Pemasangan : 05 Agustus 2026 Interval : SIANG Note : Hubungi pelanggan terlebih dahulu</t>
  </si>
  <si>
    <t>PT DUA PENDEKAR AYAM (Dikichi)</t>
  </si>
  <si>
    <t>ODP-KRT-FCL3/004</t>
  </si>
  <si>
    <t>AMRBS;406961;DEVI PUSPITASARI;PT DUA PENDEKAR AYAM (Dikichi);HSI 150 Mbps 1:1;081321666999</t>
  </si>
  <si>
    <t>RUMAH KOST SITI MASNONAH</t>
  </si>
  <si>
    <t>ODP-BOW-FAK/17 FAK/D03/17.01</t>
  </si>
  <si>
    <t>WO060948696</t>
  </si>
  <si>
    <t>|MC30175|MYIA-091305779537/POI/SITI MASNONAH/083853348578/faizolabdullah86@gmail.com</t>
  </si>
  <si>
    <t>ODP-DMA-FDA/091 FDA/D03/091/01</t>
  </si>
  <si>
    <t>WO060637535</t>
  </si>
  <si>
    <t>2026-08-02 08:00:00 | Nama PIC : bapak yasin No HP : 082322669796 Alt :  M Janji : (MINGGU/2/AGUSTUS/2026) jam Pasang : 09:00 Note : hubungi pelanggan jika ingin kelokasi</t>
  </si>
  <si>
    <t>Follow Up Revoke Completed, New Order ID : SC1002506486</t>
  </si>
  <si>
    <t>SHAFIRA GROSIR</t>
  </si>
  <si>
    <t>ODP-MTR-FDA/21 FDA/D03/21.01</t>
  </si>
  <si>
    <t>WO061017198</t>
  </si>
  <si>
    <t>MD|MYDB-20260805264458|EC40001/MC40003|SHAFIRA GROSIR|085337369736</t>
  </si>
  <si>
    <t>2026-08-07 13:00:00 | M Janji : (06/08/2026) jam Pasang : 09:00 Note : hubungi pelanggan jika ingin kelokasi</t>
  </si>
  <si>
    <t>ODP-WSO-FD/57 FD/D01/57.01</t>
  </si>
  <si>
    <t>WO061047615</t>
  </si>
  <si>
    <t>MD|MYDB-20260806264507|DC30008/MC30044|TOKO PUTRI|081999930512</t>
  </si>
  <si>
    <t>2026-08-07 08:00:00 | Nama : BU PUTRI EKA DWI RISMAWATI No Hp : 081999930512 No Alt :  Tgl Pemasangan : 07 Agustus 2026 Interval : PAGI  Note : Hubungi pelanggan terlebih dahulu</t>
  </si>
  <si>
    <t>HSI Bisnis Basic Bundling Phone PSB 70% - Free 800 Menit Promo - 300 Mbps</t>
  </si>
  <si>
    <t>TOKO GALIH</t>
  </si>
  <si>
    <t>ODP-KLJ-FCZ/17 FCZ/D02/17.01</t>
  </si>
  <si>
    <t>WO060952709</t>
  </si>
  <si>
    <t>|MN02703|MYIA-046146385420/POI/Agus Sugiono/085234161614/sugionoagus72@gmail.com</t>
  </si>
  <si>
    <t>Yayasan Al Hidayah Kebumen</t>
  </si>
  <si>
    <t>ODP-KBM-FAT/122 FAT/D03/122.01</t>
  </si>
  <si>
    <t>WO060995098</t>
  </si>
  <si>
    <t>|MC80042|MYIA-018741082444/POI/Ahmad Sukron M /081915331253/alhidayahwonoyoso0405@gmail.com</t>
  </si>
  <si>
    <t>2026-08-06 13:00:00 | Nama PIC : Bp Ahmad No Hp : 081915331253 No Alt : - Tgl Pemasangan : 06 Agustus 2026 Interval : PAGI SIANG Note : Hubungi pelanggan terlebih dahulu</t>
  </si>
  <si>
    <t>SPBU KARANGAN</t>
  </si>
  <si>
    <t>ODP-TRE-FL/54</t>
  </si>
  <si>
    <t>WO061023311</t>
  </si>
  <si>
    <t>|MN00418|MYIA-009672685314/POI/ARI SUNYOTO/085335590000/arisunyoto1@gmail.com</t>
  </si>
  <si>
    <t>2026-08-06 15:00:00 | M Janji : (06/08/2026) jam Pasang : 09:00 Note : hubungi pelanggan jika ingin kelokasi</t>
  </si>
  <si>
    <t>RSU PRIMA HUSADA</t>
  </si>
  <si>
    <t>ODP-TPO-FN/20</t>
  </si>
  <si>
    <t>WO060811970</t>
  </si>
  <si>
    <t>MD|MYDB-20260731264079|DN00001/MN00443|RSU PRIMA HUSADA|087856478413</t>
  </si>
  <si>
    <t>2026-08-02 08:00:00 | M Janji : (01/08/2026)  jam Pasang : 09:00  Note : hubungi pelanggan jika ingin kelokasi</t>
  </si>
  <si>
    <t>MTSN 2 JOMBANG</t>
  </si>
  <si>
    <t>ODP-JOM-FT/18</t>
  </si>
  <si>
    <t>WO060657861</t>
  </si>
  <si>
    <t>|MN02084|/MTSN 2 JOMBANG/WINBACK 2.0 HSI B2B (1:1) 50MBPS 355RB PSB DISC 70%//arieferdem178@gmail.com/SAIFUL ARIF /82132400292</t>
  </si>
  <si>
    <t>2026-08-02 13:00:00|M Janji : (02/08/2026) jam Pasang : 09:00 Note : hubungi pelanggan jika ingin kelokasi|SO1317|MYDITA</t>
  </si>
  <si>
    <t>SDIT HARAPAN UMAT</t>
  </si>
  <si>
    <t>AMRBS;403095;REG3;BAYU;085100296564;PIC ASTUTI 083166559676;HSI 1S 50MB;355k;sditharapanumat@gmail.com</t>
  </si>
  <si>
    <t>WO061121576</t>
  </si>
  <si>
    <t>|404303|/MESH KARYAWAN/WINBACK 2.0 HSI B2B (1:1) 100MBPS 535RB PSB DISC 70%//yarohman2001@gmail.com/ABDUR ROHMAN/085701795348 / 85655870884</t>
  </si>
  <si>
    <t>2026-08-07 15:00:00|Waktu pemasnagan : 07 agustus 2026  Jam pemasangan : 08.00 - 12.00  Mohon hubungi pelanggan sebelum ke lokasi   Terima kasih|40010577|MYDITA</t>
  </si>
  <si>
    <t>KOS NURUL ULUM</t>
  </si>
  <si>
    <t>ODP-GDG-FF/92 FF/D10/92.01</t>
  </si>
  <si>
    <t>WO060957068</t>
  </si>
  <si>
    <t>|MC20235|MYIA-011833560054/POI/MUHAMMAD HARIS UBAIDILLAH /0895360517060/mhd16199@gmail.com</t>
  </si>
  <si>
    <t>2026-08-08 08:00:00 | Nama PIC : bapak haris No HP : 0895360517060 Alt :  M Janji : (SABTU/8/AGUSTUS/2026) jam Pasang : 09:00 Note : hubungi pelanggan jika ingin kelokasi</t>
  </si>
  <si>
    <t>Toko Syauqy Cell &amp; Digital Print</t>
  </si>
  <si>
    <t>WO060819873</t>
  </si>
  <si>
    <t>|MN00915| Toko Syauqy Cell &amp; Digital Print / Pic Syarifuddin  / Pic 085119398998 - 082332171331 / syauqycell676@gmail.com</t>
  </si>
  <si>
    <t>PT VARNION TECHNOLOGY SEMESTA</t>
  </si>
  <si>
    <t>ODP-RKT-FGJ/26 FGJ/D03/26.01</t>
  </si>
  <si>
    <t>WO060955202</t>
  </si>
  <si>
    <t>|MC50133|MYIA-011763664852/POI/Anita Octavia/081325889709/anita.octavia@varnion.com</t>
  </si>
  <si>
    <t xml:space="preserve">2026-08-06 08:00:00 | Nama PIC : Ibu Anita No HP : 081325889709 No Alternatif : - M Janji : 06/08/2026 Jam Pasang : Pagi NoteÃ‚Â :  Hubungi terlebih dahulu sebelum ke lokasi </t>
  </si>
  <si>
    <t>ODP-NDL-FN/14 FN/D01/14.01</t>
  </si>
  <si>
    <t>WO061026166</t>
  </si>
  <si>
    <t>|MC20057|MYIA-012892832213/POI/Suyanto/087704519869/yantogembul1982@gmail.com</t>
  </si>
  <si>
    <t>PT. ADHAUS</t>
  </si>
  <si>
    <t>ODP-MMR-F03/04</t>
  </si>
  <si>
    <t>WO060964593</t>
  </si>
  <si>
    <t>AMRBS;950197;AM;M. ALFIAN FJ;RBS-3;SURAMADU;PSB;PT. ADHAUS;DOMINGGUS EDMUNDUS BURA;Jian Jeraus Young/082160889856;Alfian/081321885813;jianjeraus@iconixid.com;HSI Bisnis (1:1) 200 Mbps (Rp 1.049.000) PSB Rp 150.000;</t>
  </si>
  <si>
    <t>2026-08-06 13:00:00|Jam pemasangan : 12.00 Info Tambahan : Hubungi pelanggan dulu sebelum ke lokasi terimakasih |40951378|MYDITA</t>
  </si>
  <si>
    <t>YAYASAN WWF INDONESIA</t>
  </si>
  <si>
    <t>ODP-LBO-FF/57 FF/D05/57.01</t>
  </si>
  <si>
    <t>WO060978616</t>
  </si>
  <si>
    <t>MD|MYDB-20260805264397|SC00001/MC00041|YAYASAN WWF INDONESIA|081547340812</t>
  </si>
  <si>
    <t xml:space="preserve">2026-08-06 13:00:00 | Jam pemasangan : 12.00 Info Tambahan : Hubungi pelanggan dulu sebelum ke lokasi terimakasih </t>
  </si>
  <si>
    <t>ODP-DMA-FF/05</t>
  </si>
  <si>
    <t>WO060903734</t>
  </si>
  <si>
    <t>2026-08-02 13:00:00 | Nama Pic : IBU IRA  No Hp Pic : 082383669498  Jam Pemasangan : 08:00 - 12.00  Tanggal Pemasangan : MINGGU 02 AGUSTUS 2026  Info Tambahan : Hubungi pelanggan sebelum datang ke lokasi, terima kasih.</t>
  </si>
  <si>
    <t>Rumah Makan Brottus lantai 1</t>
  </si>
  <si>
    <t>WO060986663</t>
  </si>
  <si>
    <t>MD|MYDB-20260805264435|DC40005/MC40070|Rumah Makan Brottus lantai 1|085182698446</t>
  </si>
  <si>
    <t>SPBU 44 541 14 LOANO</t>
  </si>
  <si>
    <t>ODP-PWJ-FAN/010 FAN/D02/010.01</t>
  </si>
  <si>
    <t>WO060879554</t>
  </si>
  <si>
    <t>|MN02495|MYIA-006471670117/POI/TUWUH BUDI KUNCORO/082324621600/spbupurworejo4454114@gmail.com</t>
  </si>
  <si>
    <t>2026-08-08 15:00:00 |  M Janji : (8 AGUSTUS 2026) jam Pasang : siang Note : hubungi pelanggan jika ingin kelokasi</t>
  </si>
  <si>
    <t>SD Khadijah 2</t>
  </si>
  <si>
    <t>WO061014599</t>
  </si>
  <si>
    <t>|MN01794|MYIA-091479037303/POI/Rico susanto/082229547735/ricosusanto.600@gmail.com</t>
  </si>
  <si>
    <t>2026-08-06 13:00:00 | Tanggal Pemasangan : 06 Agustus 2026 Jam Pemasangan : 08:00 13:00 Info Tambahan : Hubungi pelanggan dulu sebelum ke lokasi terimakasih</t>
  </si>
  <si>
    <t>CV. HUTAMA CIPTA DIMENSI</t>
  </si>
  <si>
    <t>ODP-SDA-FQ/13</t>
  </si>
  <si>
    <t>WO060932400</t>
  </si>
  <si>
    <t>|MN02280|/CV. HUTAMA CIPTA DIMENSI/89601338294/0895329579037/airlanggaproject@gmail.com/HSI Bisnis Winback + Antares Eazy (1:1) 50 Mbps (Rp 440.000) PSB Rp 150.000/CHARIS WICAKSONO/-7.440653,112.700618</t>
  </si>
  <si>
    <t>2026-08-06 08:00:00|Tanggal Pemasangan : 06 Agustus 2026 Jam Pemasangan : 08:00 13:00 Info Tambahan : Hubungi pelanggan dulu sebelum ke lokasi terimakasih|40010577|MYDITA</t>
  </si>
  <si>
    <t>TK SABILUN NAJJAH</t>
  </si>
  <si>
    <t>ODP-BRG-FQ/18 FQ/D02/18.01</t>
  </si>
  <si>
    <t>WO060873917</t>
  </si>
  <si>
    <t>|MN02703|MYIA-076638709756/POI/Achmad Nuryahya/085100712099/yahyabumiayu010377@gmail.com</t>
  </si>
  <si>
    <t>2026-08-05 13:00:00 | Tanggal Pemasangan : 05 Agustus 2026 Jam Pemasangan : 08:00 13:00 Info Tambahan : Hubungi pelanggan dulu sebelum ke lokasi terimakasih</t>
  </si>
  <si>
    <t>Atlas spa&amp;message</t>
  </si>
  <si>
    <t>ODP-SMC-FE/067</t>
  </si>
  <si>
    <t>WO061014153</t>
  </si>
  <si>
    <t>|MC50018|MYIA-015451999252/POI/Augustine Alphine surya putra/085601832284/intanmalino0217@gmail.com</t>
  </si>
  <si>
    <t xml:space="preserve">2026-08-06 13:00:00 | Jam pemasangan : 12.00 Info Tambahan : Hubungi pelanggan dulu sebelum ke lokasi terimakasih  </t>
  </si>
  <si>
    <t>DEPOT AIR MINUM BIRU SUMBER JAYA</t>
  </si>
  <si>
    <t>ODP-WR1-FKF/53</t>
  </si>
  <si>
    <t>WO061097856</t>
  </si>
  <si>
    <t>|MN00062|/ DEPOT AIR MINUM BIRU SUMBER JAYA / Pic Feni Justiani Tjahjono / Cp 0818978997 -  082257418756/ sby.own@airminumbiru.comÃ‚Â </t>
  </si>
  <si>
    <t>2026-08-07 13:00:00|Nama PIC : Jaka  No HP : 0818978997 Alt :  M Janji : 07/08/2026 Jam Pasang : 08.00 - 13:00  NoteÃ‚Â :  hubungi terlebih dahulu sebelum kelokasi|40981182|MYDITA</t>
  </si>
  <si>
    <t>TOKO TIGAN JAYA</t>
  </si>
  <si>
    <t>ODP-BJN-FBK/20</t>
  </si>
  <si>
    <t>WO060964366</t>
  </si>
  <si>
    <t>|MN02619|MYIA-056086494898/POI/Gaguk Wahyu Puspito/08563203025/rnus705@gmail.com</t>
  </si>
  <si>
    <t>2026-08-06 08:00:00 | Waktu pemasnagan : 06 Agustus 2026 Jam pemasangan : 13.00 Mohon hubungi pelanggan sebelum ke lokasi  Terima kasih</t>
  </si>
  <si>
    <t>DIMART</t>
  </si>
  <si>
    <t>ODP-BLU-FZ/025 FZ/D02/025.01</t>
  </si>
  <si>
    <t>WO060668073</t>
  </si>
  <si>
    <t>|MN00377|MYIA-035043885974/POI/khamdani/083861107373/danilive797@gmail.com</t>
  </si>
  <si>
    <t>2026-08-02 13:00:00 | Nama PIC : BAPAK KHAMDANI No HP : 083861107373 Alt :  M Janji : (MINGGU/2/AGUSTUS/2026) jam Pasang : 09:00 Note : hubungi pelanggan jika ingin kelokasi</t>
  </si>
  <si>
    <t>TOKO MUTIARA 2</t>
  </si>
  <si>
    <t>ODP-KML-FAC/25</t>
  </si>
  <si>
    <t>WO061063671</t>
  </si>
  <si>
    <t>|MN02600|/TOKO MUTIARA 2/ABDURROHMAN/081398009969/Matdesuh@gmail.com/HSI Bisnis Promo HUT Telkom (1:1) 50 Mbps (Rp 355.000) PSB Rp 150.000</t>
  </si>
  <si>
    <t>2026-08-08 08:00:00|Nama PIC : ABDURROHMAN No HP : 081398009969 Alt :  M Janji : 07/08/2026 Jam Pasang : 08.00 - 13:00  NoteÃ‚Â :  hubungi terlebih dahulu sebelum kelokasi |40981182|MYDITA</t>
  </si>
  <si>
    <t>WO060717871</t>
  </si>
  <si>
    <t>ODP-GBU-FB/112 FB/D01/112.01</t>
  </si>
  <si>
    <t>WO060870531</t>
  </si>
  <si>
    <t>2026-08-05 13:00:00 | Nama PIC: bu nisa Notel: 081228257499 Alt: -  Tanggal: 5/8/2026 Jam Pasang: Siang Note: Hubungi sebelum ke lokasi, terimakasih.</t>
  </si>
  <si>
    <t>Follow Up Revoke Completed, New Order ID : SC1002512336</t>
  </si>
  <si>
    <t>MX BIMBEL</t>
  </si>
  <si>
    <t>ODP-SDA-FGQ/50</t>
  </si>
  <si>
    <t>WO060817055</t>
  </si>
  <si>
    <t>|MN02271|/MX BIMBEL/WINBACK 2.0 HSI B2B (1:1) 50MBPS 355RB PSB DISC 70%//mxbimbel@gmail.com/FEBRYAN ANDINATA/817400002</t>
  </si>
  <si>
    <t>2026-08-05 08:00:00|Tanggal pemasangan : 05 agustus 2026 Jam pemasangan : pagi/siang Info Tambahan : Hubungi pelanggan dulu sebelum ke lokasi terima kasih|40010577|MYDITA</t>
  </si>
  <si>
    <t>SPBU 54.632.07</t>
  </si>
  <si>
    <t>ODP-WKU-FA/20 FA/D07/20.01</t>
  </si>
  <si>
    <t>WO060956284</t>
  </si>
  <si>
    <t>|MN00265|MYIA-099891116891/POI/DWI AGUSTIN MUHSINTAWATI/08122627507/spbu5463207@gmail.com</t>
  </si>
  <si>
    <t>SPBU 4458117 TLOGOTIRTO</t>
  </si>
  <si>
    <t>ODP-WRO-FJ/006</t>
  </si>
  <si>
    <t>WO061060938</t>
  </si>
  <si>
    <t>|MN01996|MYIA-074381841558/POI/Yusuf Agus Mulyono /087833124062/spbu4458117tlogotirto@gmail.com</t>
  </si>
  <si>
    <t xml:space="preserve">2026-08-07 08:00:00 | Nama PIC : bapak yusuf No HP : 087833124062 No Alternatif : - M Janji : 07/08/2026 Jam Pasang : Pagi NoteÃ‚Â :  Hubungi terlebih dahulu sebelum ke lokasi </t>
  </si>
  <si>
    <t>PT PANDAWA BALAKOSA SAHWAHITA (SPBU Pertamina 54.662.07)</t>
  </si>
  <si>
    <t>GCL-TUL-F15/01 GCL/F15/01.01</t>
  </si>
  <si>
    <t>WO061107084</t>
  </si>
  <si>
    <t>|MN02702|MYIA-091550352477/POI/ADI WALUYO/081335113123/spbu.bsgroup07@gmail.com</t>
  </si>
  <si>
    <t xml:space="preserve">2026-08-07 15:00:00 | Jam pemasangan : 12.00 Info Tambahan : Hubungi pelanggan dulu sebelum ke lokasi terimakasih </t>
  </si>
  <si>
    <t>ODP-UBN-FQ/81 FQ/D03/81.01</t>
  </si>
  <si>
    <t>WO060753565</t>
  </si>
  <si>
    <t xml:space="preserve">2026-08-04 08:00:00 | JAM : 08:00 TGL : 4 AGUSTUS  2026 CATATAN : HUBUNGI PELANGGAN SEBELUM BERKUNJUNG UNTUK PEMASANGAN </t>
  </si>
  <si>
    <t>Follow Up Revoke Completed, New Order ID : SC1002510663</t>
  </si>
  <si>
    <t>PT. DEDY JAYA LAMBANG PERKASA</t>
  </si>
  <si>
    <t>ODP-TEG-FAU/011 FAU/D03/011.01</t>
  </si>
  <si>
    <t>WO060867688</t>
  </si>
  <si>
    <t>|MN00292|MYIA-012469433290/POI/Ariesti Gita Mentari/081329821989/gitamentari3030@gmail.com</t>
  </si>
  <si>
    <t>2026-08-05 08:00:00 | Nama PIC: bu ariesta gita Notel: 081329821989 Alt: -  Tanggal: 5/8/2026 Jam Pasang: Pagi Note: Hubungi sebelum ke lokasi, terimakasih.</t>
  </si>
  <si>
    <t>AMRBS;403099;TREG4;MUHAMMAD MASTUR;081226139781;CP DARENDI ADITYAS;082276435915;PAKET 2S INET VOICE 50 MBPS (479.000);PT GLOBAL JET EXPRESS//JEKULO;input by Tito</t>
  </si>
  <si>
    <t>PT WILL CORP INDONESIA</t>
  </si>
  <si>
    <t>ODP-MYR-FBM/57</t>
  </si>
  <si>
    <t>MB00304; Soeprianto 085173306144 08132694334;  khamidn688@gmail.com; HSI BISNIS + PHONE 100 MBPS 709K; IKA MUFLIHA</t>
  </si>
  <si>
    <t>MENARA SUAR BAWEAN</t>
  </si>
  <si>
    <t>ODP-BWN-FAA/64</t>
  </si>
  <si>
    <t xml:space="preserve">|MN01273|/MENARA SUAR BAWEAN/HSI Basic Promo HUT Telkom (1:2) 50 Mbps (Rp 320.000) PSB Rp 150.000/089675940745/herlambangdwic@gmail.com/Herlambang Dwi Cahyo/-5.849404,112.652133/Jl. Nagasari Kotakusuma Sangkapura  </t>
  </si>
  <si>
    <t>KANTOR PEMASARAN PALM SAFIRA RESIDENCE</t>
  </si>
  <si>
    <t>ODP-PSN-FBW/68</t>
  </si>
  <si>
    <t>WO061099368</t>
  </si>
  <si>
    <t>|MN00025|/KANTOR PEMASARAN PALM SAFIRA RESIDENCE/WINBACK 2.0 HSI B2B (1:1) 50MBPS 355RB PSB DISC 70%//nofitakumalasari347@gmail.com/NOFITA KUMALASARI/085733033343 / 85748468468</t>
  </si>
  <si>
    <t>2026-08-07 13:00:00|Nama : BU NOFITA KUMALASARI No Hp : 085733033343 No Alt :  Tgl Pemasangan : 07 Agustus 2026 Interval : PAGI  Note : Hubungi pelanggan terlebih dahulu|40981182|MYDITA</t>
  </si>
  <si>
    <t>ODP-GIN-FAN/25</t>
  </si>
  <si>
    <t>WO060673596</t>
  </si>
  <si>
    <t>2026-07-31 13:00:00 | M Janji : (31/07/2026)  jam Pasang : 09:00  Note : hubungi pelanggan jika ingin kelokasi</t>
  </si>
  <si>
    <t>SMK WISNUWARDHANA</t>
  </si>
  <si>
    <t>ODP-SWJ-FB/50 FB/D04/50.01</t>
  </si>
  <si>
    <t>WO061055399</t>
  </si>
  <si>
    <t>|MN01864|MYIA-088710620385/POI/ahmad mulasim/087796646630/smk.wisnuwardhana@gmail.com</t>
  </si>
  <si>
    <t>2026-08-07 08:00:00 | Nama : BP AHMAD MULASIM No Hp : 087796646630 No Alt :  Tgl Pemasangan : 07 Agustus 2026 Interval : PAGI  Note : Hubungi pelanggan terlebih dahulu</t>
  </si>
  <si>
    <t>SMK NEGERI 1 BANGSRI</t>
  </si>
  <si>
    <t>ODP-BAN-FCLA/04 FCLA/D01/01.01</t>
  </si>
  <si>
    <t>WO060776179</t>
  </si>
  <si>
    <t>|MC60028|MYIA-003527952789/POI/Eko Budi Purnawab/085758700025/radusradus794@gmail.com</t>
  </si>
  <si>
    <t xml:space="preserve">2026-08-04 08:00:00 | Nama PIC : Bapak Iwan No HP : 085758700025 No Alternatif : - M Janji : 04/08/2026 Jam Pasang : Pagi NoteÃ‚Â :  Hubungi terlebih dahulu sebelum ke lokasi </t>
  </si>
  <si>
    <t>KOST GEOVANNY</t>
  </si>
  <si>
    <t>ODP-KBL-FAW/54 FAW/D06/54.01</t>
  </si>
  <si>
    <t>WO061015050</t>
  </si>
  <si>
    <t>|MC30027|MYIA-017343415278/POI/GEOVANNY LEBA BENGU /085150609935/lebabengu71@gmail.com</t>
  </si>
  <si>
    <t>Toko Sahrun</t>
  </si>
  <si>
    <t>ODP-SGG-FBA/05</t>
  </si>
  <si>
    <t>WO060961865</t>
  </si>
  <si>
    <t>MD|MYDB-20260802264169|SC00001/MC00149|Toko Sahrun|08175764253</t>
  </si>
  <si>
    <t xml:space="preserve">2026-08-03 15:00:00 | M Janji : (03/08/2026)  jam Pasang : 09:00  Note : hubungi pelanggan jika ingin kelokasi  </t>
  </si>
  <si>
    <t>ODP-PRB-FB/92</t>
  </si>
  <si>
    <t>WO060813548</t>
  </si>
  <si>
    <t>MN00451|SMP Negeri 1 Prambon /085233929938/hudazuana@gmail.com/PSB 50MB 355K PSB 150K/MOZAK KARIM AR</t>
  </si>
  <si>
    <t>2026-08-04 13:00:00| M Janji : (04/08/2026) jam Pasang : 09:00 Note : hubungi pelanggan jika ingin kelokasi|40010577|MYDITA</t>
  </si>
  <si>
    <t>PT Indonesia Kaishi (Jembatan Kaca Bali Tegenungan)</t>
  </si>
  <si>
    <t>ODP-UBU-FP/88</t>
  </si>
  <si>
    <t>|MN02644|/PIC TUTY KIRANA/082281818888/indonesiakaishi168@gmail.com</t>
  </si>
  <si>
    <t>TOKO ARTHA</t>
  </si>
  <si>
    <t>ODP-TRE-FF/05 FF/D01/05.01</t>
  </si>
  <si>
    <t>WO060763761</t>
  </si>
  <si>
    <t>|MN00418|MYIA-010155824793/POI/MOCHAMAD HARI FAJAR UTAMA/085138434679/sayangterimakasih9@gmail.com</t>
  </si>
  <si>
    <t>PT WINDU BALI PROPERTI</t>
  </si>
  <si>
    <t>ODP-SMY-FD/08</t>
  </si>
  <si>
    <t>WO061105734</t>
  </si>
  <si>
    <t>|MN02364|/PIC I kadek Agus setyadi/087898139727/embunwindusindoro@gmail.com</t>
  </si>
  <si>
    <t>2026-08-07 13:00:00|Tanggal pemasangan: 6/08/2026 Jam pemasangan : pagi / siang Info Tambahan : Hubungi pelanggan dulu sebelum ke lokasi. terima kasih|40010577|MYDITA</t>
  </si>
  <si>
    <t>GOEM INDONESIA</t>
  </si>
  <si>
    <t>ODP-KRN-FD/01</t>
  </si>
  <si>
    <t>WO060882665</t>
  </si>
  <si>
    <t>|MN02271|/GOEM INDONESIA/WINBACK 2.0 HSI B2B (1:1) 75MBPS 415RB PSB DISC 70%//goemoffice@gmail.com/KHOIRIL MIFTACHUL HUDA/85732763492</t>
  </si>
  <si>
    <t>2026-08-05 13:00:00|Nama : BP KHOIRIL MIFTACHUL HUDA No Hp : 085732763492 No Alt :  Tgl Pemasangan : 05 Agustus 2026 Interval : PAGI  Note : Hubungi pelanggan terlebih dahulu|40981182|MYDITA</t>
  </si>
  <si>
    <t>WO060624388</t>
  </si>
  <si>
    <t>Follow Up Revoke Completed, New Order ID : SC1002506602</t>
  </si>
  <si>
    <t>WO060655963</t>
  </si>
  <si>
    <t>2026-08-07 08:00:00|M Janji : 7 agustus 2026 jam Pasang : pagi  Note : hubungi pelanggan jika ingin kelokasi|MU1366|MYDITA</t>
  </si>
  <si>
    <t>Centra kos</t>
  </si>
  <si>
    <t>ODP-TNZ-FK/95 FK/D07/95.01</t>
  </si>
  <si>
    <t>WO061026398</t>
  </si>
  <si>
    <t>|MN02366|MYIA-075888039611/POI/Moch alfaruq junaedi/081233240483/junaavage@gmail.com</t>
  </si>
  <si>
    <t>2026-08-07 15:00:00 | M Janji : (06/08/2026) jam Pasang pagi / siang  Note : hubungi pelanggan jika ingin kelokasi</t>
  </si>
  <si>
    <t>KOST PUTRI POPPY</t>
  </si>
  <si>
    <t>ODP-KBS-FP/69 FP/D02/69.01</t>
  </si>
  <si>
    <t>WO060901398</t>
  </si>
  <si>
    <t>|MN00906|MYIA-004543762834/POI/poppy/0895623050012/poppyhomestay@gmail.com</t>
  </si>
  <si>
    <t>KANTIN KPU KOTA SURABAYA</t>
  </si>
  <si>
    <t>ODP-DMO-FSC/54 FSC/D04/54.01</t>
  </si>
  <si>
    <t>WO061107126</t>
  </si>
  <si>
    <t>MD|MYDB-20260806264499|DN00001/MN00086|KANTIN KPU KOTA SURABAYA|08176656606</t>
  </si>
  <si>
    <t>WO061056660</t>
  </si>
  <si>
    <t>|MN01864|MYIA-098063558330/POI/ahmad mulasim/087796646630/smk.wisnuwardhana@gmail.com</t>
  </si>
  <si>
    <t>ODP-KUD-FAX/026</t>
  </si>
  <si>
    <t>WO061097693</t>
  </si>
  <si>
    <t>2026-08-05 13:00:00 |  M Janji : (5 AGUSTUS 2026)  jam Pasang : siang  Note : hubungi pelanggan jika ingin kelokasi</t>
  </si>
  <si>
    <t>SDN MULYOREJO 2</t>
  </si>
  <si>
    <t>ODP-KLJ-FDA/22</t>
  </si>
  <si>
    <t>WO060879792</t>
  </si>
  <si>
    <t>|MN01864|MYIA-090022650076/POI/ARI KUSUMA WIRA PERSADA/087796646629/sdn.mulyorejodua@gmail.com</t>
  </si>
  <si>
    <t>2026-08-01 13:00:00 | Nama PIC : BAPAK ARI  No HP :  087796646629  Alt :   M Janji : (SABTU/1/AGUSTUS/2026)  jam Pasang : 09:00  Note : hubungi pelanggan jika ingin kelokasi</t>
  </si>
  <si>
    <t>WO060822839</t>
  </si>
  <si>
    <t>2026-07-22 13:00:00 | Tanggal Pemasangan : 22 Juli 2026  Jam Pemasangan : 08:00 13:00  Info Tambahan : Hubungi pelanggan dulu sebelum ke lokasi terimakasih</t>
  </si>
  <si>
    <t>PT BRAMASTRA BAKTI SOLUSINDO UR APOTEK PRO PURWOREJO</t>
  </si>
  <si>
    <t>WO060709881</t>
  </si>
  <si>
    <t>|MN00542|MYIA-074953441460/POI/HUSEIN/089672423536/bramastrajakarta1@gmail.com</t>
  </si>
  <si>
    <t xml:space="preserve">2026-08-04 15:00:00 | telp :089672423536 alt : manja : pagi / siang 03/08/2026 hub sebelum ke lokasi </t>
  </si>
  <si>
    <t>ODP-WLR-FD/052</t>
  </si>
  <si>
    <t>WO060875290</t>
  </si>
  <si>
    <t>|MN02256|MYIA-011701290735/POI/MUHAMMAD ROHMANI/081219876542/boucah02@gmail.com</t>
  </si>
  <si>
    <t xml:space="preserve">2026-08-05 08:00:00 | Jam pemasangan : 12.00 Info Tambahan : Hubungi pelanggan dulu sebelum ke lokasi terimakasih </t>
  </si>
  <si>
    <t>CV NUBA DAI for BADAN PENANGGULANGAN BENCANA DAERAH KAB FLOTIM</t>
  </si>
  <si>
    <t>ODP-LRT-FB/18</t>
  </si>
  <si>
    <t>WO061097677</t>
  </si>
  <si>
    <t>IBCARE-PI|CV NUBA DAI for BADAN PENANGGULANGAN BENCANA DAERAH KAB FLOTIM|MC40287|081237013406|bpbd_kab.flotim@yahoo.com|INDIBIZ 200 Mbps</t>
  </si>
  <si>
    <t>GEDUNG ANSENA AUDIT GLOBAL 1</t>
  </si>
  <si>
    <t>KIOS NATASYA</t>
  </si>
  <si>
    <t>ODP-END-FD/78 FD/D07/78.01</t>
  </si>
  <si>
    <t>WO060637768</t>
  </si>
  <si>
    <t>|MC40144|MYIA-038886948797/POI/JORAM MELKY SEDEK/081238064530/korosantos9605@gmail.com</t>
  </si>
  <si>
    <t>PT CERIA JUSINDO NUSANTARA</t>
  </si>
  <si>
    <t>OTB-SAU-ICONMALLSANU</t>
  </si>
  <si>
    <t>MB00304; Nuryadi 087877212653 081383396669; finance@boostjuicebars.co.id; HSI BISNIS + NETMONK 50 MBPS 462K; Firra</t>
  </si>
  <si>
    <t>VILLA SAHADEWA 78</t>
  </si>
  <si>
    <t>ODP-JBR-FY/16</t>
  </si>
  <si>
    <t>|MN02545|/CP IBU RINA/087840078118-087761045108/indorachel@gmail.com</t>
  </si>
  <si>
    <t>Toko Firda</t>
  </si>
  <si>
    <t>ODP-PAT-FP/035 FP/D03/035.01</t>
  </si>
  <si>
    <t>WO061069113</t>
  </si>
  <si>
    <t>|MN00408|MYIA-018330847350/POI/toko firda/085726526171/riaupt754@gmail.com</t>
  </si>
  <si>
    <t>ODP-EMP-FAB/23</t>
  </si>
  <si>
    <t>WO060917496</t>
  </si>
  <si>
    <t>2026-07-28 08:00:00 | Nama PIC : Bp Abdurahim  No HP : 082340957350  No Alt : -  M Janji :  28 Juli 2026  Jam Pasang : Pagi / Siang  Note : hubungi pelanggan jika ingin kelokasi</t>
  </si>
  <si>
    <t>ODP-BRB-FA/040</t>
  </si>
  <si>
    <t>WO060971256</t>
  </si>
  <si>
    <t>2026-08-06 08:00:00|M Janji : (06/08/2026) jam Pasang pagi / siang  Note : hubungi pelanggan jika ingin kelokasi|40981182|MYDITA</t>
  </si>
  <si>
    <t>Follow Up Revoke Completed, New Order ID : SC1002512289</t>
  </si>
  <si>
    <t>kedai titi</t>
  </si>
  <si>
    <t>ODP-BLB-FDX/58 FDX/D03/58.01</t>
  </si>
  <si>
    <t>WO060979390</t>
  </si>
  <si>
    <t>|MN00519|MYIA-094997768747/POI/Agus rubiyanto/0881027638544/titi.kos@outlook.com</t>
  </si>
  <si>
    <t>ODP-KML-FF/47</t>
  </si>
  <si>
    <t>|MN02600|/Toko Santriawan UTM/HSI Bisnis Promo HUT Telkom (1:1) 50 Mbps (Rp 355.000) PSB Rp 150.000/087892187243/oohppp858@gmail.com/Salman Al Farisi/-7.12603,112.7242751,769/Jln. Raya Telang GG 2 ,Kama Bangkalan</t>
  </si>
  <si>
    <t>ODP-JBR-FY/14</t>
  </si>
  <si>
    <t>|MN02545|/PIC DIAH ADE JUNIARTI/087840078118-087761045108/indorachel@gmail.com</t>
  </si>
  <si>
    <t>ODP-BTG-FK/038 FK/D03/038.01</t>
  </si>
  <si>
    <t>WO060895157</t>
  </si>
  <si>
    <t>|MN00925|MYIA-069404448257/POI/rohmad hidayat/085385419812/rohmadhidayat1209@gmail.com</t>
  </si>
  <si>
    <t>2026-08-05 13:00:00 | M Janji : (05/08/2026) jam Pasang : 09:00 Note : hubungi pelanggan jika ingin kelokasi</t>
  </si>
  <si>
    <t>Kaizen Home Service (AC &amp; Listrik)</t>
  </si>
  <si>
    <t>ODP-PEC-FN/001</t>
  </si>
  <si>
    <t>WO060641761</t>
  </si>
  <si>
    <t>|MN01761|MYIA-052025500867/POI/khazinul Asror/085226507007/koziac07@gmail.com</t>
  </si>
  <si>
    <t>2026-08-02 13:00:00 | telp :085226507007 Tanggal pemasangan :02/08/2026 Jam pemasangan : pagi/siang Info Tambahan : Hubungi pelanggan dulu sebelum ke lokasi terima kasih</t>
  </si>
  <si>
    <t>SPBU 4458117</t>
  </si>
  <si>
    <t>ODP-WRO-FK/024</t>
  </si>
  <si>
    <t>WO061070883</t>
  </si>
  <si>
    <t>|MN01996|MYIA-038676306805/POI/Yusuf Agus Mulyono/087833124062/spbu4458117tlogotirto@gmail.com</t>
  </si>
  <si>
    <t>2026-08-05 13:00:00 | M Janji : (05/08/2026)  jam Pasang pagi / siang   Note : hubungi pelanggan jika ingin kelokasi</t>
  </si>
  <si>
    <t>ODP-BTU-FCE/33</t>
  </si>
  <si>
    <t>WO060643882</t>
  </si>
  <si>
    <t>2026-07-16 13:00:00 | Jam Pemasangan : 08:00 - 12.00  Tanggal Pemasangan : Kamis 16 JULI 2026  Info Tambahan : Hubungi pelanggan sebelum datang ke lokasi</t>
  </si>
  <si>
    <t>toko wati</t>
  </si>
  <si>
    <t>ODP-BPG-FE/12 FE/D03/12.01</t>
  </si>
  <si>
    <t>WO060958253</t>
  </si>
  <si>
    <t>MD|MYDB-20260804264336|DN00001/MN00018|toko wati|087838502855</t>
  </si>
  <si>
    <t>PEMDES BALINGASAL - KBM</t>
  </si>
  <si>
    <t>WO061059880</t>
  </si>
  <si>
    <t>|MN00664|MYIA-000047470872/POI/Udhi Purnomo/082322047770/pemdesbalingasal3@gmail.com</t>
  </si>
  <si>
    <t>2026-08-07 15:00:00 | Nama : BP UDHI PURNOMO No Hp : 082322047770 No Alt :  Tgl Pemasangan : 07 Agustus 2026 Interval : PAGI  Note : Hubungi pelanggan terlebih dahulu</t>
  </si>
  <si>
    <t>PT PUSPA CAHAYA TRANS</t>
  </si>
  <si>
    <t>ODP-PSN-FP/28</t>
  </si>
  <si>
    <t>WO060697645</t>
  </si>
  <si>
    <t>|MN01982|/PT PUSPA CAHAYA TRANS/WINBACK 2.0 HSI B2B (1:2) 50MBPS 320RB PSB DISC 70%/PSN/Briananda12@gmail.com/BRIAN TRINANDA PRIYOADI/81217171915</t>
  </si>
  <si>
    <t>2026-08-03 08:00:00|M Janji : 3 agustus 2026 jam Pasang : pagi  Note : hubungi pelanggan jika ingin kelokasi|MU1366|MYDITA</t>
  </si>
  <si>
    <t>PT GOMBEL MAKMUR SEJAHTERA</t>
  </si>
  <si>
    <t>ODP-BMK-FAL/088 FAL/D05/088.01</t>
  </si>
  <si>
    <t>WO061083541</t>
  </si>
  <si>
    <t>MD|MYDB-20260806264533|DN00001/MN00345|PT GOMBEL MAKMUR SEJAHTERA|081226809838</t>
  </si>
  <si>
    <t>2026-08-07 13:00:00 | Nama PIC : Muhsinin No HP : 081226809838 Alt : 085712326209 M Janji : 07/08/2026 Jam Pasang : 08.00 - 13:00  NoteÃ‚Â :  hubungi terlebih dahulu sebelum kelokasi</t>
  </si>
  <si>
    <t>WO060705533</t>
  </si>
  <si>
    <t>|MN02435|MYIA-049741671181/POI/Indah Dewi Apriliani/08133039988/indahdewiapril@gmail.com</t>
  </si>
  <si>
    <t>THE NICE PLAYLAND BANGKALAN MADURA</t>
  </si>
  <si>
    <t>ODP-BKL-FBM/31 FBM/D02/31.01</t>
  </si>
  <si>
    <t>WO060679530</t>
  </si>
  <si>
    <t>|MN00613|MYIA-084029465714/POI/Jemi Kisroh /082310510505/jemilestari85@gmail.com</t>
  </si>
  <si>
    <t>2026-08-02 15:00:00 | Nama PIC : bapak jemi No HP : 082310510505 Alt :  M Janji : (MINGGU/2/AGUSTUS/2026) jam Pasang : 09:00 Note : hubungi pelanggan jika ingin kelokasi</t>
  </si>
  <si>
    <t>ODP-PBG-FE/085</t>
  </si>
  <si>
    <t>WO060821918</t>
  </si>
  <si>
    <t>2026-08-05 08:00:00|M Janji : 5 agustus 2026 jam Pasang : pagi  Note : hubungi pelanggan jika ingin kelokasi|40981182|MYDITA</t>
  </si>
  <si>
    <t>WO060690191</t>
  </si>
  <si>
    <t>Follow Up Revoke Completed, New Order ID : SC1002506472</t>
  </si>
  <si>
    <t>NAM COLLECTION</t>
  </si>
  <si>
    <t>ODP-WSO-FA/64 FA/D08/64.01</t>
  </si>
  <si>
    <t>WO060652605</t>
  </si>
  <si>
    <t>MD|MYDB-20260801264125|DN00001/MN00580|NAM COLLECTION|082198769605</t>
  </si>
  <si>
    <t>2026-08-02 13:00:00 | Nama PIC : BAPAK UNTUNG No HP : 082198769605 Alt :  M Janji : (MINGGU/2/AGUSTUS/2026) jam Pasang : 09:00 Note : hubungi pelanggan jika ingin kelokasi</t>
  </si>
  <si>
    <t>PT TRANS HYBRID COMMUNICATION UR APOTEK PRO MANGKUBUMI</t>
  </si>
  <si>
    <t>ODP-KBU-FCT/13</t>
  </si>
  <si>
    <t>WO061055841</t>
  </si>
  <si>
    <t>|MN00542|MYIA-010419496493/POI/SYUKUR/089672423542/pttcjakarta2@gmail.com</t>
  </si>
  <si>
    <t xml:space="preserve">2026-08-03 13:00:00 | Nama PIC : Sykur  No HP : 089672423542  Alt :   M Janji : 03/08/2026  Jam Pasang : 08.00 - 13:00   NoteÃ‚Â :  hubungi terlebih dahulu sebelum kelokasi </t>
  </si>
  <si>
    <t>UNIVERSITAS MAHASARASWATI DENPASAR</t>
  </si>
  <si>
    <t>ODP-KLM-FB/22</t>
  </si>
  <si>
    <t>WO060972647</t>
  </si>
  <si>
    <t>|MN02665|/CP KETUT AGUS ADRIANTA/085792465628/farmasi@unmas.ac.id</t>
  </si>
  <si>
    <t>2026-08-06 13:00:00|Nama PIC : Bapak Kadek No HP : 085792465628 No Alternatif : - M Janji : 06/08/2026 Jam Pasang : Pagi NoteÃ‚Â :  Hubungi terlebih dahulu sebelum ke lokasi |40961370|MYDITA</t>
  </si>
  <si>
    <t>KOPERASI KSPPS BMT BAROKAH</t>
  </si>
  <si>
    <t>ODP-MUN-FAT/043 FAT/D01/043.01</t>
  </si>
  <si>
    <t>WO060972151</t>
  </si>
  <si>
    <t>|MN02395|MYIA-078360252248/POI/AKHMAD IRFAN NARZUKI/08112657584/bmt.barokah.magelang@gmail.com</t>
  </si>
  <si>
    <t>2026-08-06 13:00:00 | Nama PIC : Bp Akhmad No Hp : 08112657584 No Alt : - Tgl Pemasangan : 06 Agustus 2026 Interval : PAGI SIANG Note : Hubungi pelanggan terlebih dahulu</t>
  </si>
  <si>
    <t>ODP-BIM-FAC/69 FAC/D06/69.01</t>
  </si>
  <si>
    <t>WO060709852</t>
  </si>
  <si>
    <t xml:space="preserve">2026-08-03 13:00:00 | telp :089672423536 alt : manja : pagi / siang 03/08/2026 hub sebelum ke lokasi </t>
  </si>
  <si>
    <t>SPBU 54.641.02</t>
  </si>
  <si>
    <t>ODP-KAA-FC/07 FC/D01/07.01</t>
  </si>
  <si>
    <t>WO061112525</t>
  </si>
  <si>
    <t>MD|MYDB-20260806264578|SC20016/MC20202|SPBU 54.641.02|085608797290</t>
  </si>
  <si>
    <t>2026-08-07 15:00:00 |  M Janji : (07/08/026) jam Pasang : 09:00 Note : hubungi pelanggan jika ingin kelokasi</t>
  </si>
  <si>
    <t>Juku Marlin (Athaya Resto)</t>
  </si>
  <si>
    <t>ODP-SGG-FCLG/16</t>
  </si>
  <si>
    <t>RBS HSI |Rian Puja Atmawikarsa | 406910 | TREG 3 |Juku Marlin ( Athaya Resto} | 82236305911|81803680445| HSI BISNIS 50 MBPS</t>
  </si>
  <si>
    <t>SD NEGERI 1 SABA</t>
  </si>
  <si>
    <t>ODP-GIN-FP/81</t>
  </si>
  <si>
    <t>WO061045109</t>
  </si>
  <si>
    <t>|MN02658|/PIC NI PUTU ENI KOMIARTI/081353267465/sdnegerisatusaba@gmail.com</t>
  </si>
  <si>
    <t>2026-08-07 08:00:00|Nama : BU NI PUTU ENI KOMIARTI No Hp : 081353267465 No Alt :  Tgl Pemasangan : 07 Agustus 2026 Interval : PAGI  Note : Hubungi pelanggan terlebih dahulu|40981182|MYDITA</t>
  </si>
  <si>
    <t>ODP-PKL-FS/049 FS/D04/049.01</t>
  </si>
  <si>
    <t>WO060835268</t>
  </si>
  <si>
    <t>Follow Up Revoke Completed, New Order ID : SC1002509403</t>
  </si>
  <si>
    <t>PAUD DHIYA KIDZ ACADEMY</t>
  </si>
  <si>
    <t>ODP-SDN-FR/59</t>
  </si>
  <si>
    <t>WO061096535</t>
  </si>
  <si>
    <t>|MN02620|/PAUD DHIYA KIDZ ACADEMY/WINBACK 2.0 HSI B2B (1:1) 50MBPS 355RB PSB DISC 70%//smp.tamaddunafkar.sda@gmail.com/SUASTINI/81233605116</t>
  </si>
  <si>
    <t>PT. TULIP TONATA INDONESIA</t>
  </si>
  <si>
    <t>ODP-WR1-FJX/02 FJX/D01/02.01</t>
  </si>
  <si>
    <t>WO061075844</t>
  </si>
  <si>
    <t>|MN00458|MYIA-009868450611/POI/Fajar Muhammad/082164258417/hr@tonata.co.id</t>
  </si>
  <si>
    <t>2026-08-07 13:00:00 | Nama : BP FAJAR MUHAMMAD  No Hp : 082164258417 No Alt : 082257872030 Tgl Pemasangan : 07 Agustus 2026 Interval : SIANG Note : Hubungi pelanggan terlebih dahulu</t>
  </si>
  <si>
    <t>Pusat Gadai MGW010</t>
  </si>
  <si>
    <t>ODP-TBN-FCP/05</t>
  </si>
  <si>
    <t>WO060754650</t>
  </si>
  <si>
    <t>|MN02515|MYIA-051165239783/POI/AULIYA PRADITA NUR/081119917743/pusatgadaisintyadewi@gmail.com</t>
  </si>
  <si>
    <t>2026-08-04 08:00:00 | Tanggal pemasangan : 04 agustus 2026 Jam pemasangan : pagi/siang Info Tambahan : Hubungi pelanggan dulu sebelum ke lokasi terima kasih</t>
  </si>
  <si>
    <t>Follow Up Revoke Completed, New Order ID : SC1002510839</t>
  </si>
  <si>
    <t>LITTLE BEAUTY SALON</t>
  </si>
  <si>
    <t>ODP-KUT-FV/23</t>
  </si>
  <si>
    <t>WO060722587</t>
  </si>
  <si>
    <t>|MN00737|/PIC GARY HASLUCK LITTLE BEAUTY SALON/082135727252/littlebeautysalon@outlook.com</t>
  </si>
  <si>
    <t>2026-08-03 13:00:00|Tanggal pemasangan: 03/08/2026 Jam pemasangan : pagi / siang Info Tambahan : Hubungi pelanggan dulu sebelum ke lokasi terima kasih|IK1270|MYDITA</t>
  </si>
  <si>
    <t>ODP-PSN-F11/56</t>
  </si>
  <si>
    <t>WO060965627</t>
  </si>
  <si>
    <t>|MN00915|/Toko Syauqy Cell &amp; Digital Print /Pic Syarifuddin  / 085119398998 - 082332171331 / syauqycell676@gmail.com</t>
  </si>
  <si>
    <t>WO060883001</t>
  </si>
  <si>
    <t>2026-08-05 13:00:00|Nama PIC : Ibu Tuty No HP : 082281818888 No Alt : - M Janji : 05 Agustus 2026 Jam Pasang : Pagi / Siang Note : hubungi pelanggan jika ingin ke lokasi, terima kasih|40951378|MYDITA</t>
  </si>
  <si>
    <t>PT Fuhua Travel Goods Indonesia</t>
  </si>
  <si>
    <t>|MC60053|/Fitri Aprilia/085643101528/fgoodsindonesia@gmail.com /Permintaan PSB HSI BISNIS REG 300MBPS/PT Fuhua Travel Goods Indonesia</t>
  </si>
  <si>
    <t>WO060829320</t>
  </si>
  <si>
    <t>|MN02587|MYIA-026734351497/POI/HASBIBINTARO SHIDDIQ/081249549394/nextperdanaone@gmail.com</t>
  </si>
  <si>
    <t>2026-08-05 10:00:00 | Nama : BP HASBIBINTARO SHIDDIQ No Hp : 081249549394 No Alt :  Tgl Pemasangan : 04 Agustus 2026 Interval : PAGI  Note : Hubungi pelanggan terlebih dahulu</t>
  </si>
  <si>
    <t>Toko Musfiroh</t>
  </si>
  <si>
    <t>ODP-ABU-FB/18</t>
  </si>
  <si>
    <t>WO060808136</t>
  </si>
  <si>
    <t>|MN00569|/Toko Musfiroh/0878-6564-1217/tsembako170@gmail.com/HSI Bisnis Promo HUT Telkom (1:1) 300 Mbps (Rp 1.130.000) PSB Rp 150.000/ACHMAD KUSOY/-6.887529,113.697700</t>
  </si>
  <si>
    <t>ODP-JOM-FAJ/006</t>
  </si>
  <si>
    <t>WO061117276</t>
  </si>
  <si>
    <t>AMRBS;403076; WULAN ALFISAHRI;inet only 50 mbps;81264646699/81386870535;medan@cbn.net.id</t>
  </si>
  <si>
    <t>2026-08-08 08:00:00| M Janji : (07/08/026) jam Pasang : 09:00 Note : hubungi pelanggan jika ingin kelokasi|40951378|MYDITA</t>
  </si>
  <si>
    <t>ODP-RKT-FCG/94 FCG/D01/94.01</t>
  </si>
  <si>
    <t>WO060870652</t>
  </si>
  <si>
    <t>Follow Up Revoke Completed, New Order ID : SC1002509338</t>
  </si>
  <si>
    <t>NANDAWORSHOP</t>
  </si>
  <si>
    <t>ODP-KRN-FK/11 FK/D03/06.11</t>
  </si>
  <si>
    <t>WO060949281</t>
  </si>
  <si>
    <t>MD|MYDB-20260804264342|DN00001/MN00501|NANDAWORSHOP|085124768122</t>
  </si>
  <si>
    <t>2026-08-06 08:00:00 | Nama PIC : bu nanda No HP : 085124768122 Alt :  M Janji : (RABU/6/AGUSTUS/2026) jam Pasang : 09:00 Note : hubungi pelanggan jika ingin kelokasi</t>
  </si>
  <si>
    <t>ODP-MTR-FDP/109</t>
  </si>
  <si>
    <t>WO060768306</t>
  </si>
  <si>
    <t>2026-07-30 13:00:00 | M Janji : (30/07/2026)  jam Pasang : 09:00  Note : hubungi pelanggan jika ingin kelokasi</t>
  </si>
  <si>
    <t>TOKO RISQUNA</t>
  </si>
  <si>
    <t>ODP-BKI-FA/89 FA/D09/89.01</t>
  </si>
  <si>
    <t>WO060675217</t>
  </si>
  <si>
    <t>|MN02617|MYIA-033997959452/POI/MANSUR/083174448000/awfa.mart2@gmail.com</t>
  </si>
  <si>
    <t xml:space="preserve">2026-08-02 15:00:00 | Jam pemasangan : 12.00 Info Tambahan : Hubungi pelanggan dulu sebelum ke lokasi terimakasih </t>
  </si>
  <si>
    <t>MINI POULTRY SHOP</t>
  </si>
  <si>
    <t>ODP-MJS-FW/54</t>
  </si>
  <si>
    <t>WO061070984</t>
  </si>
  <si>
    <t>|MN02084|/MINI POULTRY SHOP/WINBACK 2.0 HSI B2B (1:1) 75MBPS 415RB PSB DISC 70%//minipoultryshop@gmail.com/RESDI HADI PRAYOGA/85604528477</t>
  </si>
  <si>
    <t>ODP-JTR-FB/04</t>
  </si>
  <si>
    <t>WO060703320</t>
  </si>
  <si>
    <t>MD|MYDB-20260731264059|DN00001/MN01285|TOKO KAIN MURAH|0895384255955</t>
  </si>
  <si>
    <t xml:space="preserve">2026-08-01 15:00:00 | Jam pemasangan : 12.00  Info Tambahan : Hubungi pelanggan dulu sebelum ke lokasi  terimakasih </t>
  </si>
  <si>
    <t>Nanas decoration</t>
  </si>
  <si>
    <t>|MN00935|/Nanas decoration/085881711485/idaratnasari15@gmail.com/ 1S HSI BISNIS BASIC PROMO HUT 50 Mbps / AGUS SADEWO</t>
  </si>
  <si>
    <t>TOKO AIS</t>
  </si>
  <si>
    <t>ODP-MTR-FDG/116 FDG/D05/116.01</t>
  </si>
  <si>
    <t>WO060838840</t>
  </si>
  <si>
    <t>MD|MYDB-20260803264288|SC00001/MC00069|TOKO AIS|082146086487</t>
  </si>
  <si>
    <t>2026-08-05 15:00:00 | No Hp Pic : 082146086487 No alt : - Jam Pemasangan : pagi/ siang Tanggal Pemasangan : 05/08/2026 hub sebelum ke lokasi</t>
  </si>
  <si>
    <t>PUSKESMAS KOTA WILAYAH SELATAN I</t>
  </si>
  <si>
    <t>ODP-KDI-FX/20</t>
  </si>
  <si>
    <t>WO060901939</t>
  </si>
  <si>
    <t>MD|MYDB-20260804264317|DN00001/MN00968|PUSKESMAS KOTA WILAYAH SELATAN I|08155605374</t>
  </si>
  <si>
    <t xml:space="preserve">2026-08-05 13:00:00 |  M Janji : (5 AGUSTUS 2026) jam Pasang : pagi siang Note : hubungi pelanggan jika ingin kelokasi </t>
  </si>
  <si>
    <t>CV. SISY FOOD INDONESIA LAPIS SULTAN JOGJA</t>
  </si>
  <si>
    <t>ODP-KEN-FBL/094 FBL/D06/094.01</t>
  </si>
  <si>
    <t>WO060915085</t>
  </si>
  <si>
    <t>|MC80067|MYIA-063703242199/POI/SABRINA/081945710671/sabrinaswifties9@gmail.com</t>
  </si>
  <si>
    <t>UD. Bambang Purwito (SPBU Pertamina 54.662.05)</t>
  </si>
  <si>
    <t>ODP-TUL-FAF/35 FAF/D03/35.01</t>
  </si>
  <si>
    <t>WO061114990</t>
  </si>
  <si>
    <t>|MN02702|MYIA-096019446945/POI/WAHYU HARTANTO/085708316787/spbu.bsgroup05@gmail.com</t>
  </si>
  <si>
    <t>WO061034241</t>
  </si>
  <si>
    <t>|MN02703|MYIA-028862108827/POI/Rusman/081334713449/afifrusman29@gmail.com</t>
  </si>
  <si>
    <t>2026-08-07 08:00:00 | Nama Pic : bp Rusman No Hp Pic : 081334713449 No alt : - Jam Pemasangan : pagi  Tanggal Pemasangan : 7 Agustus 2026</t>
  </si>
  <si>
    <t>AMRBS/405613/FARISTA APRILLIA/R3/YOGYAKARTA/HSI BISNIS 1S 150 MBPS PROMO HUT TELKOM 1:1/NOVIDA KARTIKA HADHI/082241020724 08112956569/amaawaresort@gmail.com</t>
  </si>
  <si>
    <t>UNCONTACTED : Mail Box - Memo HANIF NUROHMAN 40981182|MYDITA</t>
  </si>
  <si>
    <t>SPBU 54.632.09 SIDOWAYAH 2</t>
  </si>
  <si>
    <t>ODP-WKU-FJ/28 FJ/D03/28.01</t>
  </si>
  <si>
    <t>WO061055057</t>
  </si>
  <si>
    <t>|MN00265|MYIA-008059838918/POI/ROBBY PERMANA PUTRA/089619618698/spbu5463209ngawi@gmail.com</t>
  </si>
  <si>
    <t>Warung Marini</t>
  </si>
  <si>
    <t>ODP-SRR-FK/09 FK/D01/09.01</t>
  </si>
  <si>
    <t>WO060955824</t>
  </si>
  <si>
    <t>MD|MYDB-20260804264371|DN00001/MN00176|Warung Marini|082247337070</t>
  </si>
  <si>
    <t>FRONT TWO KOST</t>
  </si>
  <si>
    <t>ODP-BLB-FCV/75 FCV/D03/75.01</t>
  </si>
  <si>
    <t>WO060934402</t>
  </si>
  <si>
    <t>|MN01864|MYIA-053022229265/POI/ALVIRA BELLINA/082313420796/alvirabellina04@gmail.com</t>
  </si>
  <si>
    <t>2026-08-06 08:00:00 | Nama Pic : bu ALVIRA  No Hp Pic : 082313420796 No alt : - Jam Pemasangan : pagi  Tanggal Pemasangan : 5 Agustus 2026</t>
  </si>
  <si>
    <t>ODP-BTU-FW/65</t>
  </si>
  <si>
    <t xml:space="preserve">|MN0915|/warung ini ricebowl 21 /HSI BASIC 1S INET 100MBPS/085158090919/081334940909/jimshoney1095@gmail.com/Rokhim Siswantoro </t>
  </si>
  <si>
    <t>KRI LKP KENJERAN</t>
  </si>
  <si>
    <t>ODP-KBL-FAY/11</t>
  </si>
  <si>
    <t>WO061024194</t>
  </si>
  <si>
    <t>AMRBS;404252;NADHIRA AUDRIANKA;AO;HSI Bisnis 1:1 Promo Internet 50Mbps (355k);KRI LKP KENJERAN;81219854241;85285407674;it@karyarasaindonesia.co.id</t>
  </si>
  <si>
    <t>2026-08-06 15:00:00|Nama Pic : BP IQBAL No Hp Pic : 081219854241 Jam Pemasangan : 08:00 - 12.00 Tanggal Pemasangan : KAMIS 06 AGUSTUS 2026 Info Tambahan : Hubungi pelanggan sebelum datang ke lokasi, terima kasih.|40961370|MYDITA</t>
  </si>
  <si>
    <t>ODP-KUD-FAJ/137 FAJ/D07/137.01</t>
  </si>
  <si>
    <t>WO060921534</t>
  </si>
  <si>
    <t>Follow Up Revoke Completed, New Order ID : SC1002513019</t>
  </si>
  <si>
    <t>CV LANCAR REZEKI BERKAT JAYA</t>
  </si>
  <si>
    <t>ODP-PYA-FAV/01 FAV/D01/01.01</t>
  </si>
  <si>
    <t>WO060970406</t>
  </si>
  <si>
    <t>|MC40315|MYIA-042139373297/POI/RYAN SANJAYA /087752423937/hemat20199@gmail.com</t>
  </si>
  <si>
    <t>PT Global Multi Pharmalab</t>
  </si>
  <si>
    <t>ODP-GNK-FM/084 FM/D01/084.01</t>
  </si>
  <si>
    <t>WO060827673</t>
  </si>
  <si>
    <t>MD|MYDB-20260803264242|DN00001/MN02296|PT Global Multi Pharmalab|087820296029</t>
  </si>
  <si>
    <t>2026-08-04 15:00:00 | Nama : BP MOKHAMMAD MUGNILABIB No Hp : 087820296029 No Alt :  Tgl Pemasangan : 04 Agustus 2026 Interval : PAGI  Note : Hubungi pelanggan terlebih dahulu</t>
  </si>
  <si>
    <t>SPBU 54.632.04</t>
  </si>
  <si>
    <t>ODP-NWI-FE/150 FE/D09/15.01</t>
  </si>
  <si>
    <t>WO060812854</t>
  </si>
  <si>
    <t>|MN00265|MYIA-026103269468/POI/SARTONO MULYO NUGROHO /081327559920/sartonomulyo.n@gmail.com</t>
  </si>
  <si>
    <t xml:space="preserve">2026-08-04 13:00:00 | Nama PIC: bp sartono  Notel: 081327559920 Alt: -  Tanggal: 4/8/2026 Jam Pasang: Siang Note: Hubungi sebelum ke lokasi, terimakasih. </t>
  </si>
  <si>
    <t>Warung pak sujoko</t>
  </si>
  <si>
    <t>ODP-SWT-FAZ/072</t>
  </si>
  <si>
    <t>WO060952495</t>
  </si>
  <si>
    <t>|MN00935|/Warung pak sujoko/085878422813/joko32836@gmail.com/ 1S HSI BISNIS BASIC PROMO HUT 50 Mbps / AGUS SADEWO</t>
  </si>
  <si>
    <t>ODP-SMA-FB/65</t>
  </si>
  <si>
    <t>WO060935080</t>
  </si>
  <si>
    <t>2026-07-31 15:00:00 | Nama : BP WAYAN KARAS (MARKETING)  No Hp : 082146307073  No Alt :   Tgl Pemasangan : 31 Juli 2026  Interval : PAGI   Note : Hubungi pelanggan terlebih dahulu</t>
  </si>
  <si>
    <t>SPBU 44.513.11 KALIWUNGU</t>
  </si>
  <si>
    <t>ODP-KDL-FL/016</t>
  </si>
  <si>
    <t>WO060680658</t>
  </si>
  <si>
    <t>|MN02184|MYIA-030907881742/POI/AHMAD HUMAIDI /085931179265/spbu4451311@gmail.com</t>
  </si>
  <si>
    <t>Koperasi Simpan Pinjam Sari Sedana Bali</t>
  </si>
  <si>
    <t>ODP-SWI-FE/88</t>
  </si>
  <si>
    <t>|MN02644|/PIC NI LUH ERA WIANTARI/085847477624/era.wd24@gmail.com</t>
  </si>
  <si>
    <t>Bimbel Pijar</t>
  </si>
  <si>
    <t>ODP-JGW-FG/31 FG/D03/31.01</t>
  </si>
  <si>
    <t>WO060903996</t>
  </si>
  <si>
    <t>MD|MYID-4042608040005|RBIZindibiz|BIMBEL PIJAR|085230765600</t>
  </si>
  <si>
    <t>HSI Bisnis Khusus Winback 3.0 PSB 70% - 50 Mbps</t>
  </si>
  <si>
    <t>ODP-PWT-FAH/043 FAH/D04/043.01</t>
  </si>
  <si>
    <t>WO060672032</t>
  </si>
  <si>
    <t>2026-08-02 13:00:00 | telp :089670120643 Tanggal pemasangan :03/08/2026 Jam pemasangan : pagi/siang Info Tambahan : Hubungi pelanggan dulu sebelum ke lokasi terima kasih</t>
  </si>
  <si>
    <t>Follow Up Revoke Completed, New Order ID : SC1002506479</t>
  </si>
  <si>
    <t>Gedung Audit fraud ANS 1</t>
  </si>
  <si>
    <t>|MN00440|/NIKO PUTRA JAYADI/0882008520002/Nicoallano181cm@gmail.com/ PSB  1S INET ONLY BISNIS WINBACK 2.0 300mbps ABODEMEN 1.130.000 PLUS PPN</t>
  </si>
  <si>
    <t>WO060931766</t>
  </si>
  <si>
    <t>|MN01996|MYIA-003223560368/POI/Heri Susilo /085325311653/sandiblora36@gmail.com</t>
  </si>
  <si>
    <t>ODP-SGG-FBA/05 FBA/D01/05.01</t>
  </si>
  <si>
    <t>WO060734754</t>
  </si>
  <si>
    <t>Follow Up Revoke Completed, New Order ID : SC1002509994</t>
  </si>
  <si>
    <t>WO061004852</t>
  </si>
  <si>
    <t>2026-07-28 08:00:00|Jam pemasangan : 12.00  Info Tambahan : Hubungi pelanggan dulu sebelum ke lokasi  terimakasih |SO5830|MYDITA</t>
  </si>
  <si>
    <t>KOSKOSAN ARON</t>
  </si>
  <si>
    <t>ODP-WGP-FA/14 FA/D01/14.01</t>
  </si>
  <si>
    <t>WO061055570</t>
  </si>
  <si>
    <t>|MN00122|MYIA-060972473707/POI/Jacoba Lifine Djoh, S.Sos/081226361576/lifinejacoba@gmail.com</t>
  </si>
  <si>
    <t xml:space="preserve">2026-08-08 13:00:00 | Nama PIC : bapak lifine No HP : 081226361576 No Alternatif : - M Janji : 07/08/2026 Jam Pasang : Pagi NoteÃ‚Â :  Hubungi terlebih dahulu sebelum ke lokasi </t>
  </si>
  <si>
    <t>PT POHON BIRU JAYA</t>
  </si>
  <si>
    <t>ODP-KLM-FN/01</t>
  </si>
  <si>
    <t>WO060988934</t>
  </si>
  <si>
    <t>|MN01984|MYIA-050116075476/POI/Rezza/08170904091/fina.finance@sozoskinclinic.com</t>
  </si>
  <si>
    <t>2026-08-04 08:00:00 | M Janji : 4 agustus 2026  jam Pasang : pagi siang  Note : hubungi pelanggan jika ingin kelokasi</t>
  </si>
  <si>
    <t>SPBU KARANGKANDRI CILACAP</t>
  </si>
  <si>
    <t>ODP-GML-FL/025</t>
  </si>
  <si>
    <t xml:space="preserve"> SA; MC80043 ; TIWI  ; TREG3 ; CILACAP ;PSB 1S HSI BISNIS PROMO 50 MB; SPBU KARANGKANDRI CILACAP; INDRA PRASETYO/ 081391637110 ; indraprasetyob7@gmail.com  </t>
  </si>
  <si>
    <t>ODP-TBN-FCP/35</t>
  </si>
  <si>
    <t>WO060996291</t>
  </si>
  <si>
    <t>2026-08-04 08:00:00 | Tanggal pemasangan : 04 agustus 2026  Jam pemasangan : pagi/siang  Info Tambahan : Hubungi pelanggan dulu sebelum ke lokasi  terima kasih</t>
  </si>
  <si>
    <t>MI NURUL ULUM AULA</t>
  </si>
  <si>
    <t>WO061061447</t>
  </si>
  <si>
    <t>|MN00370|/MI NURUL ULUM AULA/WINBACK 2.0 HSI B2B (1:1) 100MBPS 535RB PSB DISC 70%//111muchlissh@gmail.com/MUHAMMAD MUCHLIS/89504592018</t>
  </si>
  <si>
    <t>PT. INOCYCLE TECHNOLOGI GROUP CAB MOJOKERTO</t>
  </si>
  <si>
    <t>ODP-MJS-FC/20</t>
  </si>
  <si>
    <t>WO060869490</t>
  </si>
  <si>
    <t>|MN00518|/PT. INOCYCLE TECHNOLOGI GROUP CAB MOJOKERTO /WINBACK 2.0 HSI B2B (1:1) 100MBPS 535RB PSB DISC 70%//mokhamadcahyono200597@gmail.com/MOKHAMAD CAHYONO/85700111264</t>
  </si>
  <si>
    <t>2026-08-05 08:00:00|M Janji : (05/08/2026) jam Pasang : 09:00 Note : hubungi pelanggan jika ingin kelokasi|40961370|MYDITA</t>
  </si>
  <si>
    <t>SPBU 54.661.22 CV TONGKOL MAS</t>
  </si>
  <si>
    <t>ODP-SNT-FA/05 FA/D01/05.01</t>
  </si>
  <si>
    <t>WO060933269</t>
  </si>
  <si>
    <t>|MN02734|MYIA-016250997928/POI/WIWIK SULASTRIONINGSIH/081515700168/spbu.tongkolmas@gmail.com</t>
  </si>
  <si>
    <t>2026-08-06 08:00:00 | Nama Pic : bu ilma  No Hp Pic : 081515700168 No alt : - Jam Pemasangan : siang  Tanggal Pemasangan : 5 Agustus 2026</t>
  </si>
  <si>
    <t>SDN LEBETENG 02</t>
  </si>
  <si>
    <t>ODP-ADW-FM/033 FM/D01/033.01</t>
  </si>
  <si>
    <t>WO060816154</t>
  </si>
  <si>
    <t>|MN00292|MYIA-040740529672/POI/Moh. Aris Nugroho/085641775490/sdnlebeteng02@gmail.com</t>
  </si>
  <si>
    <t>2026-08-04 13:00:00 | Nama PIC : Aris  No HP : 085641775490 Alt :  M Janji : 04/08/2026 Jam Pasang : 08.00 - 13:00  NoteÃ‚Â :  hubungi terlebih dahulu sebelum kelokasi</t>
  </si>
  <si>
    <t>METRO BAN</t>
  </si>
  <si>
    <t>ODP-MIP-FH/16</t>
  </si>
  <si>
    <t>WO060657340</t>
  </si>
  <si>
    <t>|MN02783|/METRO BAN/WINBACK 2.0 HSI B2B (1:1) 50MBPS 355RB PSB DISC 70%//kamsoupay.coc@gmail.com/SYAFAUDIN/81806603025</t>
  </si>
  <si>
    <t>2026-08-02 13:00:00|Nama Pic : BP SYAFA No Hp Pic : 081806603025 Jam Pemasangan : 08:00 - 12.00 Tanggal Pemasangan : 03 AGUSTUS 2026 Info Tambahan : Hubungi pelanggan sebelum datang ke lokasi, terima kasih.|YU5156|MYDITA</t>
  </si>
  <si>
    <t>SUMBER TANI</t>
  </si>
  <si>
    <t>ODP-KET-FE/15 FE/D03/15.01</t>
  </si>
  <si>
    <t>WO060996506</t>
  </si>
  <si>
    <t>MD|MYDB-20260804264381|DC30004/MC30051|SUMBER TANI|081914838408</t>
  </si>
  <si>
    <t>2026-08-08 08:00:00 | Nama PIC : Ibu Hanifah No Hp : 081914838408 No Alt : - Tgl Pemasangan : 08 Agustus 2026 Interval : PAGI SIANG Note : Hubungi pelanggan terlebih dahulu</t>
  </si>
  <si>
    <t>WO060997783</t>
  </si>
  <si>
    <t>|MN02680|/PUSKESMAS REMBANG KABUPATEN PASURUAN/WINBACK 2.0 HSI B2B (1:1) 75MBPS 415RB PSB DISC 70%//uptdkes.rembang@gmail com/I WAYAN SUARKA/85655077680</t>
  </si>
  <si>
    <t>2026-08-06 13:00:00|Nama PIC : Bp Dimas No Hp : 085655077680 No Alt : - Tgl Pemasangan : 06 Agustus 2026 Interval : PAGI SIANG Note : Hubungi pelanggan terlebih dahulu|40951378|MYDITA</t>
  </si>
  <si>
    <t>BOSS DUTA PERTIWI MALL</t>
  </si>
  <si>
    <t>ODP-JHR-FEJ/015 FEJ/D01/015.01</t>
  </si>
  <si>
    <t>WO060886097</t>
  </si>
  <si>
    <t>MD|MYDB-20260801264162|DN00001/MN02280|BOSS DUTA PERTIWI MALL|081289614441</t>
  </si>
  <si>
    <t>2026-08-05 13:00:00 | Nama PIC: bp danny  Notel: 081289614441 Alt: -  Tanggal: 5/8/2026 Jam Pasang: Pagi Note: Hubungi sebelum ke lokasi, terimakasih.</t>
  </si>
  <si>
    <t>Kost nana</t>
  </si>
  <si>
    <t>ODP-SEL-FAF/12</t>
  </si>
  <si>
    <t>WO060628216</t>
  </si>
  <si>
    <t>MD|MYDB-20260801264107|SC00001/MC00149|Kost nana|081917999910</t>
  </si>
  <si>
    <t>2026-08-06 15:00:00 | Nama PIC : Bp Dani No Hp : 081917999910 No Alt : - Tgl Pemasangan : 06 Agustus 2026 Interval : PAGI SIANG Note : Hubungi pelanggan terlebih dahulu</t>
  </si>
  <si>
    <t>ODP-SDA-FDL/11</t>
  </si>
  <si>
    <t>WO061113765</t>
  </si>
  <si>
    <t>|MN02627|/SMP PLUS SABILUR ROSYAD/WINBACK 2.0 HSI B2B (1:1) 50MBPS 355RB PSB DISC 70%/-/sabilurrosyad22@yahoo.com/ALI MASUM/85731104611</t>
  </si>
  <si>
    <t>SSB Logistik Winong</t>
  </si>
  <si>
    <t>ODP-BYL-FC/016</t>
  </si>
  <si>
    <t>WO061089607</t>
  </si>
  <si>
    <t>MD|MYDB-20260806264544|DN00001/MN00442|SSB Logistik Winong|6285702042042</t>
  </si>
  <si>
    <t>AL MIRA TOKO BANGUNAN</t>
  </si>
  <si>
    <t>ODP-PYA-FAW/22</t>
  </si>
  <si>
    <t>WO060705325</t>
  </si>
  <si>
    <t>MD|MYDB-20260731264098|SC00001/MC00046|AL MIRA TOKO BANGUNAN|089653976962</t>
  </si>
  <si>
    <t>2026-08-03 15:00:00 | Tanggal pemasangan :03/08/2026 Jam pemasangan : siang Info Tambahan : Hubungi pelanggan dulu sebelum ke lokasi terima kasih.</t>
  </si>
  <si>
    <t>Giras 50 mbae</t>
  </si>
  <si>
    <t>ODP-TDS-FHD/51 FHD/D03/51.01</t>
  </si>
  <si>
    <t>WO061098306</t>
  </si>
  <si>
    <t>|MN01794|MYIA-024129719144/POI/mochamad ferdiansyah/081336999908/wgiras18@gmail.com</t>
  </si>
  <si>
    <t>2026-08-07 12:00:00 | Nama PIC : bapak ferdiansyah No HP : 081336999908 Alt :  M Janji : (JUMAT/7/AGUSTUS/2026) jam Pasang : 09:00 Note : hubungi pelanggan jika ingin kelokasi</t>
  </si>
  <si>
    <t>ODP-SGS-FF/126 FF/D11/126.01</t>
  </si>
  <si>
    <t>WO060897005</t>
  </si>
  <si>
    <t>2026-08-05 13:00:00 | Nama PIC: bp ainur  Notel: 089601828558 Alt: -  Tanggal: 5/8/2026 Jam Pasang: Siang Note: Hubungi sebelum ke lokasi, terimakasih.</t>
  </si>
  <si>
    <t>Follow Up Revoke Completed, New Order ID : SC1002512387</t>
  </si>
  <si>
    <t>jaya sakti motor</t>
  </si>
  <si>
    <t>ODP-PAE-FL/91</t>
  </si>
  <si>
    <t>WO061047051</t>
  </si>
  <si>
    <t>MD|MYDB-20260805264389|DC20002/MC20030|jaya sakti motor|082364041761</t>
  </si>
  <si>
    <t xml:space="preserve">2026-08-07 08:00:00 | Nama PIC : BAPAK AHMAD No HP : 082364041761 No Alternatif : 087830540022 M Janji : 07/07/2026 Jam Pasang : Pagi NoteÃ‚Â :  Hubungi terlebih dahulu sebelum ke lokasi </t>
  </si>
  <si>
    <t>SPBU 4458108</t>
  </si>
  <si>
    <t>ODP-GDO-FG/040 FG/D05/040.01</t>
  </si>
  <si>
    <t>WO061077757</t>
  </si>
  <si>
    <t>|MN01996|MYIA-049216302494/POI/Arif Nur Andika Putra/082241689878/4458108@gmail.com</t>
  </si>
  <si>
    <t>SMP PGRI KASIHAN</t>
  </si>
  <si>
    <t>ODP-PGR-FEJ/039</t>
  </si>
  <si>
    <t>AMRBS/403104/KRISFIAN TRI SAPUTRA/R3/YOGYAKARTA/PSB HSI BISNIS 1S 150 MBPS + PIJAR/ANJARWATI/081328022634/anjarwatipgri@gmail.com</t>
  </si>
  <si>
    <t>PT MITRA WARNA UTAMA</t>
  </si>
  <si>
    <t>ODP-TEG-FAB/054 FAB/D05/054.01</t>
  </si>
  <si>
    <t>WO060953294</t>
  </si>
  <si>
    <t>MD|MYDB-20260803264257|DN00001/MN00347|PT MITRA WARNA UTAMA|085792368333</t>
  </si>
  <si>
    <t xml:space="preserve">2026-08-06 08:00:00 | Tanggal pemasangan: 04/08/2026 Jam pemasangan : pagi / siang Info Tambahan : Hubungi pelanggan dulu sebelum ke lokasi. terima kasih </t>
  </si>
  <si>
    <t>CV. Langgeng Jaya Arthaka</t>
  </si>
  <si>
    <t>ODP-BRB-FT/054</t>
  </si>
  <si>
    <t>WO060794465</t>
  </si>
  <si>
    <t>|MC50042|MYIA-061757958542/POI/Nugroho Ciptaning Caroko/08568585849/kitarokid@yahoo.com</t>
  </si>
  <si>
    <t xml:space="preserve">2026-08-01 08:00:00 | telp :08568585849  alt :  pagi / siang 01/08/2026  hub sebelum ke lokasi </t>
  </si>
  <si>
    <t>SLICK DESIGN</t>
  </si>
  <si>
    <t>ODP-GLD-FBN/055 FBN/D05/07.55</t>
  </si>
  <si>
    <t>WO061067454</t>
  </si>
  <si>
    <t>|MN00943|MYIA-032363664640/POI/RIVAI DHIMAS SAPUTRO /0895391250603/masdimmrisen@gmail.com</t>
  </si>
  <si>
    <t>UD.REZKY</t>
  </si>
  <si>
    <t>ODP-LRT-FC/03 FC/D01/03.01</t>
  </si>
  <si>
    <t>WO060790309</t>
  </si>
  <si>
    <t>MD|MYDB-20260803264229|SC00001/MC00079|UD.REZKY|082348710002</t>
  </si>
  <si>
    <t>2026-08-04 13:00:00 | Tanggal pemasangan : 04 agustus 2026 Jam pemasangan : 08.00 - 12.00 Info Tambahan : Hubungi pelanggan dulu sebelum ke lokasi terimakasih</t>
  </si>
  <si>
    <t>SPBU 44 561 21 SUKARNO HATTA</t>
  </si>
  <si>
    <t>ODP-MGE-FAE/049 FAE/D04/049.01</t>
  </si>
  <si>
    <t>WO060779843</t>
  </si>
  <si>
    <t>|MN02395|MYIA-098952472085/POI/MISBACHUL MUNIR/081915514708/spbu_sajogja4456121@yahoo.co.id</t>
  </si>
  <si>
    <t xml:space="preserve">2026-08-07 15:00:00 | Nama PIC : Bapak Ahmad No HP : 081915514708 No Alternatif : - M Janji : 04/08/2026 Jam Pasang : Pagi NoteÃ‚Â :  Hubungi terlebih dahulu sebelum ke lokasi  </t>
  </si>
  <si>
    <t>WARKOP 70</t>
  </si>
  <si>
    <t>ODP-TMP-FH/31 FH/D03/31.01</t>
  </si>
  <si>
    <t>WO060991008</t>
  </si>
  <si>
    <t>MD|MYDB-20260805264424|SC20017/MC20200|WARKOP 70|082230755532</t>
  </si>
  <si>
    <t>ODP-LOG-FD/21</t>
  </si>
  <si>
    <t>WO060960680</t>
  </si>
  <si>
    <t>2026-08-05 13:00:00|2026-07-21 15:00:00 | Tanggal pemasangan: 21/07/2026 Jam pemasangan : pagi / siang Info Tambahan : Hubungi pelanggan dulu sebelum ke lokasi terima kasih|40961370|MYDITA</t>
  </si>
  <si>
    <t>toko sembako</t>
  </si>
  <si>
    <t>ODP-BWN-FAA/15 FAA/D02/15.01</t>
  </si>
  <si>
    <t>WO060619065</t>
  </si>
  <si>
    <t>MD|MYDB-20260731264050|DN00001/MN00018|toko sembako|081230861298</t>
  </si>
  <si>
    <t>2026-08-02 08:00:00 | Nama Pic : BP BADAI No Hp Pic : 081230861298 Jam Pemasangan : 08:00 - 12.00 Tanggal Pemasangan : MINGGU 02 AGUSTUS 2026 Info Tambahan : Hubungi pelanggan sebelum datang ke lokasi, terima kasih.</t>
  </si>
  <si>
    <t>WO060879222</t>
  </si>
  <si>
    <t>|MN02745|MYIA-044779639905/POI/Ni Nyoman Astini/08135820520/villahouseceningan221@gmail.com</t>
  </si>
  <si>
    <t>2026-08-05 15:00:00 | Nama PIC : Bp Radit No HP : 08135820520 No Alt : - M Janji : 05 Agustus 2026 Jam Pasang : Pagi / Siang Note : hubungi pelanggan jika ingin ke lokasi, terima kasih</t>
  </si>
  <si>
    <t>ODP-BWE-FD/012 FD/D02/012.01</t>
  </si>
  <si>
    <t>WO060838797</t>
  </si>
  <si>
    <t>2026-08-05 08:00:00 | M Janji : 05/08/2026 Jam Pasang : 08.00 NoteÃ‚Â :  hubungi terlebih dahulu sebelum ke lokasi, terima kasih.</t>
  </si>
  <si>
    <t>Follow Up Revoke Completed, New Order ID : SC1002512091</t>
  </si>
  <si>
    <t>PT. MUJI KARUNIA JAYA (SPBU Terminal)</t>
  </si>
  <si>
    <t>ODP-TUL-FCLD/02 FCL/F01/01.02</t>
  </si>
  <si>
    <t>WO060948470</t>
  </si>
  <si>
    <t>|MN00418|MYIA-039164358425/POI/EKO SUTRIONO/081336551939/spbu5466230@gmail.com</t>
  </si>
  <si>
    <t>WO060995729</t>
  </si>
  <si>
    <t>ODP-GOD-FB/005</t>
  </si>
  <si>
    <t>WO060652204</t>
  </si>
  <si>
    <t>|MB10152|/PT Bestari Mulia/08112465562/081336445429/bakhtiyar@royalcorp.co.id</t>
  </si>
  <si>
    <t>2026-08-03 13:00:00|Tanggal pemasangan: 01/08/2026 Jam pemasangan : pagi / siang Info Tambahan : Hubungi pelanggan dulu sebelum ke lokasi terima kasih|40961370|MYDITA</t>
  </si>
  <si>
    <t>KSPPS ANUGERAH REMBANG</t>
  </si>
  <si>
    <t>ODP-BBT-FS/015</t>
  </si>
  <si>
    <t>WO060968767</t>
  </si>
  <si>
    <t>AMRBS ; 980066; AM ; GINA LYSA PUTRI ; TREG3 ; MAGELANG ;PSB 1S HSI BISNIS PROMO 1:1 100 MB;Amat Ariyanto 082138536755; anugerah.rembang@gmail.com</t>
  </si>
  <si>
    <t>2026-08-10 12:00:00|M Janji : (06/08/2026) jam Pasang pagi / siang  Note : hubungi pelanggan jika ingin kelokasi|40981182|MYDITA</t>
  </si>
  <si>
    <t>RS INDRIATI</t>
  </si>
  <si>
    <t>KSP BeSt Kebonagung</t>
  </si>
  <si>
    <t>ODP-GDG-FH/01</t>
  </si>
  <si>
    <t>AMRBS;404543;WAHYU NUR A'DILLA HAQI;KSP BeSt Kebonagung-GALANG  RIAN OKTAVIANUS;1P inet only 50mbps;083845928863</t>
  </si>
  <si>
    <t>Gedung Audit fraud ANS 2</t>
  </si>
  <si>
    <t>WO060896813</t>
  </si>
  <si>
    <t>Harnani farm</t>
  </si>
  <si>
    <t>|MN00935|/Harnani farm/085868746990/shnikuk93@gmail.com/ 1S HSI BISNIS BASIC PROMO HUT 50 Mbps / AGUS SADEWO</t>
  </si>
  <si>
    <t>MI NURUL ULUM R.LAB</t>
  </si>
  <si>
    <t>WO061061745</t>
  </si>
  <si>
    <t>|MN00370|/MI NURUL ULUM R.LAB/WINBACK 2.0 HSI B2B (1:1) 100MBPS 535RB PSB DISC 70%//111muchlissh@gmail.com/MUHAMMAD MUCHLIS/89504592018</t>
  </si>
  <si>
    <t>MBOK TIN</t>
  </si>
  <si>
    <t>ODP-SSL-FA/063</t>
  </si>
  <si>
    <t>WO061007157</t>
  </si>
  <si>
    <t>MD|MYDB-20260803264238|DN00001/MN00345|MBOK TIN|0817459690</t>
  </si>
  <si>
    <t>2026-08-04 13:00:00 | Nama PIC : Donny  No HP : 0817459690  Alt :   M Janji : 04/08/2026  Jam Pasang : 08.00 - 13:00   NoteÃ‚Â :  hubungi terlebih dahulu sebelum kelokasi</t>
  </si>
  <si>
    <t>CV Solusi Inovasi Properti</t>
  </si>
  <si>
    <t>ODP-SMT-FBK/129 FBK/D09/129.01</t>
  </si>
  <si>
    <t>WO061048653</t>
  </si>
  <si>
    <t>MD|MYDB-20260805264414|DN00001/MN00299|CV Solusi Inovasi Properti|081575628551</t>
  </si>
  <si>
    <t xml:space="preserve">2026-08-07 08:00:00 | telp :081575628551 alt : manja : pagi : siang 07/08/2026 hub sebelum ke lokasi </t>
  </si>
  <si>
    <t>Toko Munakib</t>
  </si>
  <si>
    <t>WO060700251</t>
  </si>
  <si>
    <t>|MN02600|/Toko Munakib/081220281034/aqib36212@gmail.com/HSI Bisnis Winback + Netmonk (1:1) 50 Mbps (Rp 461.100) PSB Rp 150.000/Munakib/-7.038163673894115, 113.20578535838261</t>
  </si>
  <si>
    <t>2026-02-21 13:00:00|Nama PIC : Bp Munakib  No Hp : 081220281034  Alt : -  Manja : 21 Feb 2026  Jam : Pagi / Siang  Note : Hubungi pelanggan terlebih dahulu  |MU7871|MYDITA</t>
  </si>
  <si>
    <t>KOS SIWALAN KERTO</t>
  </si>
  <si>
    <t>ODP-RKT-FCU/36</t>
  </si>
  <si>
    <t>WO060871471</t>
  </si>
  <si>
    <t>MD|MYDB-20260804264298|DN00001/MN00443|KOS SIWALAN KERTO|085777777745</t>
  </si>
  <si>
    <t>2026-08-05 08:00:00 | Tanggal Pemasangan : 05 Agustus 2026 Jam Pemasangan : 08:00 13:00 Info Tambahan : Hubungi pelanggan dulu sebelum ke lokasi terimakasih</t>
  </si>
  <si>
    <t>SPBU 54.622.18</t>
  </si>
  <si>
    <t>ODP-SDD-FAP/36 FAP/D04/36.01</t>
  </si>
  <si>
    <t>WO060967534</t>
  </si>
  <si>
    <t>MD|MYDB-20260804264310|DN00001/MN00216|SPBU 54.622.18|082245796524</t>
  </si>
  <si>
    <t xml:space="preserve">2026-08-06 10:00:00 | Nama PIC : Bapak Agus No HP : 082245796524 No Alternatif : - M Janji : 06/08/2026 Jam Pasang : Pagi NoteÃ‚Â :  Hubungi terlebih dahulu sebelum ke lokasi </t>
  </si>
  <si>
    <t>Green Mile Indonesia</t>
  </si>
  <si>
    <t>ODP-MYR-FCJ/69 FCJ/D07/01.69</t>
  </si>
  <si>
    <t>WO061070306</t>
  </si>
  <si>
    <t>MD|MYID-4042608050004|RBIZBestdeals|Green Mile Indonesia|085736570264</t>
  </si>
  <si>
    <t>2026-08-11 08:00:00 | Nama : BP GADING (IT) No Hp : 085736570264 No Alt :  Tgl Pemasangan : 07 Agustus 2026 Interval : SIANG Note : Hubungi pelanggan terlebih dahulu</t>
  </si>
  <si>
    <t>SMP ENTREPRENEUR DAARUS SHALAWAT</t>
  </si>
  <si>
    <t>ODP-MIP-FA/40</t>
  </si>
  <si>
    <t>WO060760288</t>
  </si>
  <si>
    <t>|MC30217|/AHMAD MAKSUM AMIN/87752703567/ppdaarusshalawat@gmail.com</t>
  </si>
  <si>
    <t>2026-08-04 08:00:00|Tanggal pemasangan: 04/08/2026 Jam pemasangan : pagi / siang Info Tambahan : Hubungi pelanggan dulu sebelum ke lokasi. terima kasih |40010577|MYDITA</t>
  </si>
  <si>
    <t>VECTOR UTAMA INDONESIA 02</t>
  </si>
  <si>
    <t>ODP-MLK-FAE/18 FAE/D01/18.01</t>
  </si>
  <si>
    <t>WO060755137</t>
  </si>
  <si>
    <t>|MN02367|MYIA-043800500356/POI/RAHMAD RAMDHANI/081228245989/dhani@vector-corrosion.co.id</t>
  </si>
  <si>
    <t>2026-08-04 08:00:00 | Tanggal pemasangan: 27/07/2026 Jam pemasangan : pagi / siang Info Tambahan : Hubungi pelanggan dulu sebelum ke lokasi. terima kasih</t>
  </si>
  <si>
    <t>SMA NEGERI 1 MOJOSARI</t>
  </si>
  <si>
    <t>ODP-MJS-FQ/29</t>
  </si>
  <si>
    <t>WO061069510</t>
  </si>
  <si>
    <t>|MN01575|/SMA NEGERI 1 MOJOSARI/WINBACK 2.0 HSI B2B (1:2) 100MBPS 440RB PSB DISC 70%//info@sman1mojosari.sch.id/HERMAWAN/89629723894</t>
  </si>
  <si>
    <t>2026-08-07 13:00:00|Jam pemasangan : 12.00 Info Tambahan : Hubungi pelanggan dulu sebelum ke lokasi terimakasih  |40951378|MYDITA</t>
  </si>
  <si>
    <t>Cv. Sarana Multi Keramindo</t>
  </si>
  <si>
    <t>ODP-KND-FGU/18 FGU/D01/18.01</t>
  </si>
  <si>
    <t>WO060759565</t>
  </si>
  <si>
    <t>MD|MYDB-20260803264219|DN00001/MN02280|Cv. Sarana Multi Keramindo|82231881989</t>
  </si>
  <si>
    <t>2026-08-04 08:00:00 | Tanggal pemasangan : 04 agustus 2026 Jam pemasangan : 08.00 - 12.00 Info Tambahan : Hubungi pelanggan dulu sebelum ke lokasi terimakasih</t>
  </si>
  <si>
    <t>BURJO SAMI RAOS</t>
  </si>
  <si>
    <t>ODP-BMK-FY/013</t>
  </si>
  <si>
    <t>WO060988484</t>
  </si>
  <si>
    <t>MD|MYDB-20260805264399|DN00001/MN00663|BURJO SAMI RAOS|089515308132</t>
  </si>
  <si>
    <t>Griya L Kos</t>
  </si>
  <si>
    <t>ODP-MUN-FAG/090</t>
  </si>
  <si>
    <t>WO061095127</t>
  </si>
  <si>
    <t>|MN02816|MYIA-021966598643/POI/Lia Tresnawati/081216639582/liatresnawati1813@gmail.com</t>
  </si>
  <si>
    <t>2026-08-10 08:00:00 | Waktu pemasnagan : 10 agustus 2026 Jam pemasangan : 09.00 Mohon hubungi pelanggan sebelum ke lokasi  Terima kasih</t>
  </si>
  <si>
    <t>WARUNG KELONTONG KHOM</t>
  </si>
  <si>
    <t>ODP-WOS-FAA/079 FAA/D06/079.01</t>
  </si>
  <si>
    <t>WO060949764</t>
  </si>
  <si>
    <t>|MC80087|MYIA-007424223461/POI/EKO PURWANTO/087872848660/donobagus92@gmail.com</t>
  </si>
  <si>
    <t>2026-08-06 13:00:00 | Tanggal: 06/8/2026 Jam Pasang: Siang Note: Hubungi pelanggan sebelum ke lokasi, terima kasih.</t>
  </si>
  <si>
    <t>ODP-SSL-FG/067 FG/D08/067.01</t>
  </si>
  <si>
    <t>WO060792655</t>
  </si>
  <si>
    <t>2026-08-04 13:00:00 | Nama PIC : Donny No HP : 0817459690 Alt :  M Janji : 04/08/2026 Jam Pasang : 08.00 - 13:00  NoteÃ‚Â :  hubungi terlebih dahulu sebelum kelokasi</t>
  </si>
  <si>
    <t>Follow Up Revoke Completed, New Order ID : SC1002511078</t>
  </si>
  <si>
    <t>ODP-KLM-FN/54 FN/D01/54.01</t>
  </si>
  <si>
    <t>WO060763543</t>
  </si>
  <si>
    <t>2026-08-04 08:00:00 | M Janji : 4 agustus 2026 jam Pasang : pagi siang Note : hubungi pelanggan jika ingin kelokasi</t>
  </si>
  <si>
    <t>Follow Up Revoke Completed, New Order ID : SC1002510598</t>
  </si>
  <si>
    <t>WO060663523</t>
  </si>
  <si>
    <t>2026-07-31 13:00:00 | Tanggal Pemasangan : 31 Juli 2026  Jam Pemasangan : 08:00 13:00  Info Tambahan : Hubungi pelanggan dulu sebelum ke lokasi terimakasih</t>
  </si>
  <si>
    <t>WARUNG KOPI KETUG</t>
  </si>
  <si>
    <t>ODP-PSN-FN/51</t>
  </si>
  <si>
    <t>WO060875429</t>
  </si>
  <si>
    <t>|MN01982|/WARUNG KOPI KETUG/WINBACK 2.0 HSI B2B (1:1) 75MBPS 415RB PSB DISC 70%/PSN/sinsunar17@gmail.com/IRFAN/87720097811</t>
  </si>
  <si>
    <t>2026-08-05 08:00:00|M Janji : (05/08/2026) jam Pasang pagi / siang  Note : hubungi pelanggan jika ingin kelokasi|40981182|MYDITA</t>
  </si>
  <si>
    <t>SPBU 4459508</t>
  </si>
  <si>
    <t>ODP-DMA-FAC/044</t>
  </si>
  <si>
    <t>WO061050476</t>
  </si>
  <si>
    <t>|MC60142|MYIA-085292593138/POI/DERA BAHTIAR WIDIYANTO /08562685148/spbu_modern@yahoo.com</t>
  </si>
  <si>
    <t xml:space="preserve">2026-08-07 08:00:00 | Nama PIC : Dera No HP : 08562685148 Alt :  M Janji : 07/08/2026 Jam Pasang : 08.00 - 13:00  NoteÃ‚Â :  hubungi terlebih dahulu sebelum kelokasi </t>
  </si>
  <si>
    <t>SPBU 44.595.21 DEMAK</t>
  </si>
  <si>
    <t>ODP-GNK-FE/024 FE/D04/024.01</t>
  </si>
  <si>
    <t>WO060671588</t>
  </si>
  <si>
    <t>|MN02184|MYIA-014095114720/POI/ACHMAD MUJIB/085325058548/spbu4459521@gmail.com</t>
  </si>
  <si>
    <t>2026-08-02 13:00:00 | telp :085325058548 Tanggal pemasangan :02/08/2026 Jam pemasangan : pagi/siang Info Tambahan : Hubungi pelanggan dulu sebelum ke lokasi terima kasih</t>
  </si>
  <si>
    <t>ERABLUE JATI LAWANGAN</t>
  </si>
  <si>
    <t>ODP-AJB-FG/053 FG/D02/053.01</t>
  </si>
  <si>
    <t>WO060782601</t>
  </si>
  <si>
    <t>|MN02587|MYIA-071724399138/POI/HASBIBINTARO SHIDDIQ/081249549394/nextperdanaone@gmail.com</t>
  </si>
  <si>
    <t>SMP NEGERI 2 SEDAYU</t>
  </si>
  <si>
    <t>|MC80066|/BENNY DWI PUTRA/081328858736/benydwiputra1994@gmail.com</t>
  </si>
  <si>
    <t>SMA SWASTA NESI NEONMAT KUPANG</t>
  </si>
  <si>
    <t>ODP-KPN-FFH/07 FFH/D01/07.01</t>
  </si>
  <si>
    <t>WO061042978</t>
  </si>
  <si>
    <t>|MN01740|MYIA-044674644636/POI/SIMONNESI,A.Md/082145418543/smanesineonmat@gmail.com</t>
  </si>
  <si>
    <t>Kantor Desa Sumbermulyo</t>
  </si>
  <si>
    <t>ODP-PSG-FJ/21</t>
  </si>
  <si>
    <t>WO060782524</t>
  </si>
  <si>
    <t>MD|MYDB-20260803264244|DC30004/MC30051|Kantor Desa Sumbermulyo|085334116388</t>
  </si>
  <si>
    <t>R TU SDN Sedati 2</t>
  </si>
  <si>
    <t>ODP-TPO-FDL/03</t>
  </si>
  <si>
    <t>WO060976046</t>
  </si>
  <si>
    <t>MD|MYDB-20260805264385|DN00001/MN00442|R TU SDN Sedati 2|081252275235</t>
  </si>
  <si>
    <t>ODP-KDL-FAS/011 FAS/D03/011.01</t>
  </si>
  <si>
    <t>WO060637379</t>
  </si>
  <si>
    <t>|MN02256|MYIA-068299663654/POI/MUHAMAD SANTOSO SAPUTRA/085707586512/asunyose@gmail.com</t>
  </si>
  <si>
    <t>Depo Air Minum Cool Day Lembor</t>
  </si>
  <si>
    <t>ODP-RTE-FH/16 FH/D01/16.01</t>
  </si>
  <si>
    <t>WO061047692</t>
  </si>
  <si>
    <t>|MN00118|MYIA-020391539974/POI/Pak Fahrul/082314395072/fahrulalamsyah405@gmail.com</t>
  </si>
  <si>
    <t>ODP-GER-FAC/27</t>
  </si>
  <si>
    <t>WO060930132</t>
  </si>
  <si>
    <t>MD|MYDB-20260804264367|DN00001/MN01272|TOKO ALDO|082147928522</t>
  </si>
  <si>
    <t>2026-08-06 13:00:00 | M Janji : (05/08/2026) jam Pasang pagi / siang  Note : hubungi pelanggan jika ingin kelokasi</t>
  </si>
  <si>
    <t>ODP-BTL-FAZ/104 FAZ/D05/104.01</t>
  </si>
  <si>
    <t>WO060926082</t>
  </si>
  <si>
    <t>|MN02579|MYIA-021805667864/POI/MURTI ARININGSIH/083867894779/hafidzhanahasanarin@gmail.com</t>
  </si>
  <si>
    <t>2026-08-06 13:00:00 | Nama Pic : bu MURTI ARININGSIH No Hp Pic : 083867894779 No alt : - Jam Pemasangan : pagi  Tanggal Pemasangan : 5 Agustus 2026</t>
  </si>
  <si>
    <t>SPPG BREBES BANJARHARJO PAREREJA 2</t>
  </si>
  <si>
    <t>ODP-KTM-FG/034 FG/D03/034.01</t>
  </si>
  <si>
    <t>WO061027804</t>
  </si>
  <si>
    <t>|MN00292|MYIA-087766088790/POI/NABILA TIARA AFIFAH/082138864800/nabillaafifah12345@gmail.com</t>
  </si>
  <si>
    <t>Chamid farm</t>
  </si>
  <si>
    <t>|MN00935|/Chamid farm/085641992018/nurhamidsewukan1988@gmail.com/ 1S HSI BISNIS BASIC PROMO HUT 50 Mbps / AGUS SADEWO</t>
  </si>
  <si>
    <t>CV SINAR WANGI UTOMO</t>
  </si>
  <si>
    <t>ODP-MJS-FU/08</t>
  </si>
  <si>
    <t>WO060640185</t>
  </si>
  <si>
    <t>|MN02271|/CV SINAR WANGI UTOMO/WINBACK 2.0 HSI B2B (1:2) 100MBPS 440RB PSB DISC 70%//cvsinarwangiutomo@gmail.com/NUR KHOFIFAH/81239583851 81233017448</t>
  </si>
  <si>
    <t>2026-08-03 08:00:00|Nama Pic : bu nur No Hp Pic : 081239583851 No alt : - Jam Pemasangan : pagi  Tanggal Pemasangan : 3 Agustus 2026|AF1585|MYDITA</t>
  </si>
  <si>
    <t>SPBU 54.631.06</t>
  </si>
  <si>
    <t>ODP-UTR-FD/55 FD/D08/55.01</t>
  </si>
  <si>
    <t>WO061057605</t>
  </si>
  <si>
    <t>|MN00265|MYIA-060859571947/POI/ROBBY PERMANA PUTRA/089619618698/spbu5463106@gmail.com</t>
  </si>
  <si>
    <t>WO061060030</t>
  </si>
  <si>
    <t>2026-08-07 08:00:00|Tanggal pemasangan: 07/08/2026 Jam pemasangan : pagi/siang Info Tambahan : Hubungi pelanggan dulu sebelum ke lokasi. terima kasih|40010577|MYDITA</t>
  </si>
  <si>
    <t>ODP-NDA-FF/59</t>
  </si>
  <si>
    <t>WO060989721</t>
  </si>
  <si>
    <t>2026-07-29 13:00:00 | Nama PIC : Bp Azza  No HP : 081933021555  No Alt : -  M Janji :  29 Juli 2026  Jam Pasang : Pagi / Siang  Note : hubungi pelanggan jika ingin kelokasi</t>
  </si>
  <si>
    <t>Takapedia Store wso</t>
  </si>
  <si>
    <t>ODP-KET-FC/01 FC/D01/01.01</t>
  </si>
  <si>
    <t>WO060886494</t>
  </si>
  <si>
    <t>MD|MYDB-20260804264308|DC30004/MC30051|Takapedia Store wso|0895405495461</t>
  </si>
  <si>
    <t>2026-08-05 15:00:00 | Tanggal pemasangan : 05 AGUSTUS 2026 Jam pemasangan : pagi/siang Info Tambahan : Hubungi pelanggan dulu sebelum ke lokasi terima kasih</t>
  </si>
  <si>
    <t>PT KEDUNGLENGKONG MAKMUR SEJAHTERA</t>
  </si>
  <si>
    <t>ODP-DLA-FA/29</t>
  </si>
  <si>
    <t>WO060774400</t>
  </si>
  <si>
    <t>|MC30249|/YUSUF ISMAIL MATTALITTI/085881461977 / 082336652230/spbu61330@gmail.com</t>
  </si>
  <si>
    <t>2026-08-04 08:00:00|Nama Pic : bp yusuf  No Hp Pic : 085881461977 No alt : - Jam Pemasangan : pagi  Tanggal Pemasangan : 4 Agustus 2026|40981182|MYDITA</t>
  </si>
  <si>
    <t>PT. Semua karena Anugerah (PG Singaraja)</t>
  </si>
  <si>
    <t>ODP-SGR-FDD/14</t>
  </si>
  <si>
    <t>WO060690119</t>
  </si>
  <si>
    <t>|MN02545|/CP I KOMANG MARIADA/081805682197-085161735371/it.support@planetgadget.store</t>
  </si>
  <si>
    <t>Follow Up Revoke Completed, New Order ID : SC1002507032</t>
  </si>
  <si>
    <t>ODP-PRB-FA/01</t>
  </si>
  <si>
    <t>WO060818672</t>
  </si>
  <si>
    <t>PT MEDIA LINTAS DATA</t>
  </si>
  <si>
    <t>ODP-PKL-FK/54</t>
  </si>
  <si>
    <t>WO060809025</t>
  </si>
  <si>
    <t>MB00304; jamalul izza 0811260413 085213908934; sales@mld.id; HSI BISNIS INET ONLY 100 MBPS 535k; ROSA;  Jl. Gajah Mada Bar no.28, Tirto, Kec. Pekalongan Bar., Kota Pekalongan, Jawa Tengah 51118 / Sebrang Samsat Kota Pekalongan -6.8898617,109.6518702</t>
  </si>
  <si>
    <t>2026-08-10 08:00:00|Tanggal pemasangan : 10 agustus 2026 Jam pemasangan : pagi/siang Info Tambahan : Hubungi pelanggan dulu sebelum ke lokasi terima kasih|40010577|MYDITA</t>
  </si>
  <si>
    <t>SPPG Milenial Spirit Peduli 03</t>
  </si>
  <si>
    <t>ODP-END-FF/96 FF/D08/96.01</t>
  </si>
  <si>
    <t>WO061082831</t>
  </si>
  <si>
    <t>|MC40142|MYIA-012648673440/POI/Abdurahman Marjan/081246804433/milenialspiritpeduli@gmail.com</t>
  </si>
  <si>
    <t xml:space="preserve">2026-08-07 13:00:00 | Nama PIC : Bapak Rahman No HP : 081246804433 No Alternatif :  M Janji : 07/08/2026 Jam Pasang : Pagi NoteÃ‚Â :  Hubungi terlebih dahulu sebelum ke lokasi </t>
  </si>
  <si>
    <t>SPPG DAPUR SINTA</t>
  </si>
  <si>
    <t>ODP-SDY-FA/35 FA/D06/35.01</t>
  </si>
  <si>
    <t>WO061085261</t>
  </si>
  <si>
    <t>MD|MYDB-20260806264536|DN00001/MN00018|SPPG DAPUR SINTA|081234572334</t>
  </si>
  <si>
    <t>2026-08-07 13:00:00 | Nama PIC : SINTA No HP : 081234572334 Alt :  M Janji : 07/08/2026 Jam Pasang : 08.00 - 13:00  NoteÃ‚Â :  hubungi terlebih dahulu sebelum kelokasi</t>
  </si>
  <si>
    <t>WARKOP SEBAT 24 JAM</t>
  </si>
  <si>
    <t>ODP-JOM-FU/30</t>
  </si>
  <si>
    <t>WO060700604</t>
  </si>
  <si>
    <t>|MN02084|/WARKOP SEBAT /WINBACK HSI B2B + NETMONK (1:1) 200MBPS 946,1RB PSB DISC 70%//maulidyaanna1@gmail.com/ANNA MAULIDYA AL THOFUN NISA' /85815181106</t>
  </si>
  <si>
    <t>2026-08-03 08:00:00|telp :085815181106 alt : manja : pagi / siang 03/08/2026 hub sebelum ke lokasi |IL1380|MYDITA</t>
  </si>
  <si>
    <t>PT SUMBER HIDUP SEHAT</t>
  </si>
  <si>
    <t>ODP-MYR-FJP/09</t>
  </si>
  <si>
    <t>WO061116231</t>
  </si>
  <si>
    <t>AMRBS;405075;REG3;KATATA VEKANIDYA;082225049060;CP.VINDYA RUSTAMA WARDHANA;081327371234;PAKET 50MBPS PROMO 355K;PT SUMBER HIDUP SEHAT KALIDAMI</t>
  </si>
  <si>
    <t>2026-08-07 15:00:00|Jam pemasangan : 12.00 Info Tambahan : Hubungi pelanggan dulu sebelum ke lokasi terimakasih  |40951378|MYDITA</t>
  </si>
  <si>
    <t>PT Ideologi Nusa Integrasi</t>
  </si>
  <si>
    <t>ODP-CRB-FH/15</t>
  </si>
  <si>
    <t>WO060758457</t>
  </si>
  <si>
    <t>|MN01984|MYIA-099721108615/POI/Rofik/08985538841/helpdesk@initech.co.id</t>
  </si>
  <si>
    <t xml:space="preserve">2026-08-04 08:00:00 | Tanggal pemasangan: 04/08/2026 Jam pemasangan : pagi / siang Info Tambahan : Hubungi pelanggan dulu sebelum ke lokasi. terima kasih </t>
  </si>
  <si>
    <t>Andy farm</t>
  </si>
  <si>
    <t>|MN00935|/Andy farm/081578521841/aidazahira65@gmail.com/ 1S HSI BISNIS BASIC PROMO HUT 50 Mbps / AGUS SADEWO</t>
  </si>
  <si>
    <t>ODP-UBU-FH/03</t>
  </si>
  <si>
    <t>WO061109993</t>
  </si>
  <si>
    <t>2026-08-04 08:00:00|M Janji : 04/08/2026  Jam Pasang : 08.00  NoteÃ‚Â :  hubungi terlebih dahulu sebelum ke lokasi, terima kasih.|40961370|MYDITA</t>
  </si>
  <si>
    <t>INDRIANA FOTOCOPY</t>
  </si>
  <si>
    <t>ODP-GUR-FD/12 FD/D03/12.01</t>
  </si>
  <si>
    <t>WO061056350</t>
  </si>
  <si>
    <t>|MC20057|MYIA-030360801111/POI/Rangga Egi Krisnando/081210152374/ranggaegikrisnando13@gmail.com</t>
  </si>
  <si>
    <t>RUMAH KOST HARMONIA</t>
  </si>
  <si>
    <t>ODP-SDA-FAK/13</t>
  </si>
  <si>
    <t>|MN01572|/RUMAH KOST HARMONIA/WINBACK 2.0 HSI B2B (1:1) 75MBPS 415RB PSB DISC 70%//najwadindae@gmail.com/NAJWA ADINDA EUFRILL/82338876610</t>
  </si>
  <si>
    <t>ODP-BWN-FAA/14</t>
  </si>
  <si>
    <t>|MN01273|/MENARA SUAR BAWEAN/089675940745/herlambangdwic@gmail.com/HSI Basic Promo HUT Telkom (1:2) 50 Mbps (Rp 320.000) PSB Rp 150.000/Herlambang Dwi Cahyo/-5.849404,112.652133</t>
  </si>
  <si>
    <t>LALA MIE PADANGAN</t>
  </si>
  <si>
    <t>ODP-PAZ-FL/09 FL/D02/09.01</t>
  </si>
  <si>
    <t>WO060804989</t>
  </si>
  <si>
    <t>|MN00799|MYIA-085553204094/POI/LAELATUL AFIATUN NISAK/085733668576/laskarbuah470@gmail.com</t>
  </si>
  <si>
    <t>TOKO PAK HAMIDI</t>
  </si>
  <si>
    <t>ODP-SMP-FM/19</t>
  </si>
  <si>
    <t>WO061034406</t>
  </si>
  <si>
    <t>|MN00213|/TOKO PAK HAMIDI/MOH HAMIDI/081938395799/hamidijayabaya@gmail.com/HSI Bisnis Promo HUT Telkom (1:1) 100 Mbps (Rp 535.000) PSB Rp 150.000/</t>
  </si>
  <si>
    <t>2026-08-07 08:00:00|telp :081938395799 alt : manja : pagi : siang 07/08/2026 hub sebelum ke lokasi |40961370|MYDITA</t>
  </si>
  <si>
    <t>Kiswanto farm</t>
  </si>
  <si>
    <t>|MN00935|/Kiswanto farm/085640403402/kiswantok029@gmail.com/ 1S HSI BISNIS BASIC PROMO HUT 50 Mbps / AGUS SADEWO</t>
  </si>
  <si>
    <t>TOKO HAMIDI JAYA</t>
  </si>
  <si>
    <t>ODP-SMP-FM/18</t>
  </si>
  <si>
    <t>|MN00213|/TOKO HAMIDI JAYA/HSI Bisnis Promo HUT Telkom (1:1) 100 Mbps (Rp 535.000) PSB Rp 150.000/081938395799/hamidijaya_id@gmail.com/Moh. Hamidi/-6.927324,113.830993,770/Dekat Jl. Raya Dasuk, Beringin Tengah, Bringin, Kec. Dasuk, Kabupaten Sumenep, Jawa</t>
  </si>
  <si>
    <t>ODP-BMU-FS/028 FS/D03/028.01</t>
  </si>
  <si>
    <t>WO060969454</t>
  </si>
  <si>
    <t>Follow Up Revoke Completed, New Order ID : SC1002512264</t>
  </si>
  <si>
    <t>WO061050371</t>
  </si>
  <si>
    <t>|MN01864|MYIA-062859009610/POI/indah siatin/085928167431/tusdndinoyo2@gmail.com</t>
  </si>
  <si>
    <t>2026-08-07 15:00:00 | Nama : BP ANGGI (OPERATOR) No Hp : 085928167431 No Alt :  Tgl Pemasangan : 07 Agustus 2026 Interval : PAGI  Note : Hubungi pelanggan terlebih dahulu</t>
  </si>
  <si>
    <t>SD NEGERI 1 BLAHBATUH</t>
  </si>
  <si>
    <t>WO060951797</t>
  </si>
  <si>
    <t>|MN02658|/PIC NI MADE YUDASMINI/082147139226/sdnegeri1blahbatuh@gmail.com</t>
  </si>
  <si>
    <t>SPBU 54.632.16 SUMBER TANI 02</t>
  </si>
  <si>
    <t>WO060635188</t>
  </si>
  <si>
    <t>|MN00265|MYIA-092280514823/POI/FIRMANSYAH/08563283460/fmansyah923@gmail.com</t>
  </si>
  <si>
    <t xml:space="preserve">2026-08-02 08:00:00 | Nama PIC : Firmansyah No HP : 08563283460 Alt :  M Janji : 02/08/2026 NoteÃ‚Â :  hubungi terlebih dahulu sebelum kelokasi </t>
  </si>
  <si>
    <t>HACOM CELL</t>
  </si>
  <si>
    <t>ODP-MRT-FU/28</t>
  </si>
  <si>
    <t>WO060660994</t>
  </si>
  <si>
    <t>|MN02271|/HACOM CELL/WINBACK 2.0 HSI B2B (1:1) 50MBPS 355RB PSB DISC 70%//tidurilah@gmail.com/RUSLAN/81263775999</t>
  </si>
  <si>
    <t>2026-08-02 13:00:00|Nama PIC : Ruslan No HP : 081263775999 Alt :  M Janji : 02/08/2026 NoteÃ‚Â :  hubungi terlebih dahulu sebelum kelokasi|NE2261|MYDITA</t>
  </si>
  <si>
    <t>SPBU 54.634.17</t>
  </si>
  <si>
    <t>ODP-PON-FAN/76 FAN/D05/76.01</t>
  </si>
  <si>
    <t>WO061084638</t>
  </si>
  <si>
    <t>|MN00282|MYIA-053141221434/POI/HERJUNO PERWIRO SEKTI/085320077851/spbupertamina5463417@gmail.com</t>
  </si>
  <si>
    <t>2026-08-07 13:00:00 | Nama PIC : BAPAK KIKI No HP : 085320077851 Alt :  M Janji : (JUMAT/7/AGUSTUS/2026) jam Pasang : 09:00 Note : hubungi pelanggan jika ingin kelokasi</t>
  </si>
  <si>
    <t>TIRTO GUMARANG PARK</t>
  </si>
  <si>
    <t>ODP-SAR-FA/62</t>
  </si>
  <si>
    <t>WO060738527</t>
  </si>
  <si>
    <t>|MN02429|MYIA-055016711824/POI/Marjono/081326991299/marjonogumarangpark1@gmail.com</t>
  </si>
  <si>
    <t>2026-08-03 15:00:00 | M Janji : (03/08/2026) jam Pasang : 09:00 Note : hubungi pelanggan jika ingin kelokasi</t>
  </si>
  <si>
    <t>WO060815199</t>
  </si>
  <si>
    <t>KOST PUTRI</t>
  </si>
  <si>
    <t>WO061108460</t>
  </si>
  <si>
    <t>MD|MYDB-20260806264539|DN00001/MN00966|KOST PUTRI|081242201561</t>
  </si>
  <si>
    <t xml:space="preserve">2026-08-08 08:00:00 | Nama PIC : bapak sandy No HP : 081242201561 No Alternatif : - M Janji : 07/08/2026 Jam Pasang : Pagi NoteÃ‚Â :  Hubungi terlebih dahulu sebelum ke lokasi </t>
  </si>
  <si>
    <t>panti asuhan ybmi</t>
  </si>
  <si>
    <t>ODP-MJP-FBF/022 FBF/D02/022.01</t>
  </si>
  <si>
    <t>WO061019517</t>
  </si>
  <si>
    <t>MD|MYDB-20260805264432|DN00001/MN02296|panti asuhan ybmi|085641654207</t>
  </si>
  <si>
    <t>2026-08-06 15:00:00 | Waktu pemasnagan : 06 Agustus 2026 Jam pemasangan : 08.00 - 12.00 Mohon hubungi pelanggan sebelum ke lokasi  Terima kasih</t>
  </si>
  <si>
    <t>ODP-BKL-FAZ/50</t>
  </si>
  <si>
    <t>WO061083593</t>
  </si>
  <si>
    <t>2026-08-04 13:00:00|Tanggal pemasangan : 04 agustus 2026  Jam pemasangan : 08.00 - 12.00  Info Tambahan : Hubungi pelanggan dulu sebelum ke lokasi  terimakasih  |40981182|MYDITA</t>
  </si>
  <si>
    <t>WO060775573</t>
  </si>
  <si>
    <t>2026-07-30 08:00:00 | Nama PIC : Ibu Neti  No HP : 081326519337  No Alt : -  M Janji :  30 Juli 2026  Jam Pasang : Pagi / Siang  Note : hubungi pelanggan jika ingin kelokasi</t>
  </si>
  <si>
    <t>ODP-KDI-FH/17 FH/D02/17.01</t>
  </si>
  <si>
    <t>WO061117540</t>
  </si>
  <si>
    <t>|MC20057|MYIA-006832475703/POI/Heni Nurhayati/085353176385/rumahlukapandawa@gmail.com</t>
  </si>
  <si>
    <t>ODP-MTR-FBQ/47</t>
  </si>
  <si>
    <t>WO060816027</t>
  </si>
  <si>
    <t>2026-07-30 16:00:00|Nama Pic : PT AMARTHA MIKRO FINTEK  No Hp Pic : 085220101016  Jam Pemasangan : 08:00 - 12.00  Tanggal Pemasangan : KAMIS 30 JULI 2026  Info Tambahan : Hubungi pelanggan sebelum datang ke lokasi|YU5156|MYDITA</t>
  </si>
  <si>
    <t>TOKO &amp; 34;ALFIN JAYA&amp; 34;</t>
  </si>
  <si>
    <t>ODP-TBU-FAA/18</t>
  </si>
  <si>
    <t>WO061042035</t>
  </si>
  <si>
    <t>|MN02601|/TOKO ALFIN JAYA/085600111199/arifinalfin454@gmail.com/HSI Bisnis Promo HUT Telkom (1:1) 200 Mbps (Rp 790.000) PSB Rp 150.000/HERMAN FADLI SYAM/-6.982481, 113.081189</t>
  </si>
  <si>
    <t>2026-08-07 08:00:00|Nama PIC : FADLI  No HP : 085600111199 Alt :  M Janji : 07/08/2026 Jam Pasang : 08.00 - 13:00  NoteÃ‚Â :  hubungi terlebih dahulu sebelum kelokasi |40981182|MYDITA</t>
  </si>
  <si>
    <t>PT KARYA SOLUSI ANGKASA</t>
  </si>
  <si>
    <t>|MC80045|/ROSENNA KARISMA RASUL/082213937887 081279678673/inibisnisseno@gmail.com</t>
  </si>
  <si>
    <t>SPPG TAMBAKREJO 08</t>
  </si>
  <si>
    <t>ODP-JOM-FE/22</t>
  </si>
  <si>
    <t>WO060707595</t>
  </si>
  <si>
    <t>|MN01614|/SPPG TAMBAKREJO 08/WINBACK 2.0 HSI B2B (1:1) 50MBPS 355RB PSB DISC 70%//firzamubarok14@gmail.com/FIRZATUNNISAK/81938669361</t>
  </si>
  <si>
    <t>2026-08-03 08:00:00|telp :081938669361  alt : manja : pagi / siang 03/08/2026 hub sebelum ke lokasi |IL1380|MYDITA</t>
  </si>
  <si>
    <t>ODP-SDA-FGV/41 FGV/D05/41.01</t>
  </si>
  <si>
    <t>WO061052324</t>
  </si>
  <si>
    <t>|MN02734|MYIA-096922251319/POI/JAROHWATI/085196679377/nmii02051@givmail.com</t>
  </si>
  <si>
    <t>2026-08-07 08:00:00 | Tanggal pemasangan: 6/08/2026 Jam pemasangan : pagi / siang Info Tambahan : Hubungi pelanggan dulu sebelum ke lokasi. terima kasih</t>
  </si>
  <si>
    <t>COLORBOX</t>
  </si>
  <si>
    <t>ODP-KPN-FQD/59</t>
  </si>
  <si>
    <t>|IBCARE-PI|403112|087778191985|billing@bnteknologi.com|-10.158908731288042, 123.61124662597672</t>
  </si>
  <si>
    <t>Bolu Kelapa IRF</t>
  </si>
  <si>
    <t>|MN00935|/Bolu Kelapa IRF/085647206318/endangmadiun88@gmail.com/ 1S HSI BISNIS BASIC PROMO HUT 50 Mbps / AGUS SADEWO</t>
  </si>
  <si>
    <t>MI MUHAMMADIYAH DANUREJO</t>
  </si>
  <si>
    <t>ODP-PRN-FAK/058 FAK/D03/058.01</t>
  </si>
  <si>
    <t>WO060977292</t>
  </si>
  <si>
    <t>|MN02495|MYIA-032009459991/POI/FIRMAN SANTOSO/081882850112/muhammadiyahdanurejo@gmail.com</t>
  </si>
  <si>
    <t>PUSTU ORO-ORO OMBO KULON</t>
  </si>
  <si>
    <t>ODP-BNL-FAH/13</t>
  </si>
  <si>
    <t>WO061017182</t>
  </si>
  <si>
    <t>|MN02680|/PUSTU ORO-ORO OMBO KULON/WINBACK 2.0 HSI B2B (1:1) 50MBPS 355RB PSB DISC 70%//uptdkes.rembang@gmail.com/I WAYAN SUARKA/85655077680</t>
  </si>
  <si>
    <t>2026-08-06 15:00:00|Tanggal pemasangan : 06 AGUSTUS 2026 Jam pemasangan : pagi/siang Info Tambahan : Hubungi pelanggan dulu sebelum ke lokasi terima kasih|40010577|MYDITA</t>
  </si>
  <si>
    <t>CITRA PALM RESIDENCE</t>
  </si>
  <si>
    <t>ODP-KPN-FGA/12 FGA/D02/12.01</t>
  </si>
  <si>
    <t>WO060979138</t>
  </si>
  <si>
    <t>MD|MYDB-20260805264386|SC00001/MC00124|CITRA PALM RESIDENCE|081353757677</t>
  </si>
  <si>
    <t>2026-08-06 13:00:00 | Nama PIC : Bp Hansel No Hp : 081353757677 No Alt : - Tgl Pemasangan : 06 Agustus 2026 Interval : PAGI SIANG Note : Hubungi pelanggan terlebih dahulu</t>
  </si>
  <si>
    <t>ODP-KBU-FCT/055 FCT/D04/055.01</t>
  </si>
  <si>
    <t>WO060720151</t>
  </si>
  <si>
    <t xml:space="preserve">2026-08-03 13:00:00 | Nama PIC : Sykur No HP : 089672423542 Alt :  M Janji : 03/08/2026 Jam Pasang : 08.00 - 13:00  NoteÃ‚Â :  hubungi terlebih dahulu sebelum kelokasi </t>
  </si>
  <si>
    <t>Follow Up Revoke Completed, New Order ID : SC1002511888</t>
  </si>
  <si>
    <t>PT Aman Utama Pusaka</t>
  </si>
  <si>
    <t>ODP-BLI-FG/56 FG/D06/56.01</t>
  </si>
  <si>
    <t>WO060747983</t>
  </si>
  <si>
    <t>|MN02745|MYIA-044519319217/POI/I Wayan Sumerta Yasa/082247566992/iva.ng.fahmi.fauzi96@gmail.com</t>
  </si>
  <si>
    <t>ODP-SGR-FDD/13</t>
  </si>
  <si>
    <t>WO060858802</t>
  </si>
  <si>
    <t>2026-08-03 08:00:00|M Janji : 3 agustus 2026  jam Pasang : pagi   Note : hubungi pelanggan jika ingin kelokasi|MU1366|MYDITA</t>
  </si>
  <si>
    <t>WO060821222</t>
  </si>
  <si>
    <t>2026-08-05 08:00:00|M Janji : 05/08/2026 Jam Pasang : 08:00  NoteÃ‚Â :  hubungi terlebih dahulu sebelum ke lokasi, terima kasih.|40961370|MYDITA</t>
  </si>
  <si>
    <t>WO060932862</t>
  </si>
  <si>
    <t xml:space="preserve">2026-08-03 08:00:00 | Nama PIC : Sahnan  No HP : 081929345150  Alt :   M Janji : 03/08/2026  Jam Pasang : 08.00 - 13:00   NoteÃ‚Â :  hubungi terlebih dahulu sebelum kelokasi </t>
  </si>
  <si>
    <t>KOST YANI</t>
  </si>
  <si>
    <t>ODP-MNZ-FAL/10 FAL/D03/10.01</t>
  </si>
  <si>
    <t>WO060897972</t>
  </si>
  <si>
    <t>|MC20208|MYIA-092177748556/POI/YANI DWI WULANDARI/0895347480501/yani00landri@gmail.com</t>
  </si>
  <si>
    <t>SPPG SUCI DESA TANGGA YAYASAN MUTIARA CIPTA BIMA</t>
  </si>
  <si>
    <t>ODP-TET-FAC/11 FAC/D02/11.01</t>
  </si>
  <si>
    <t>WO061061924</t>
  </si>
  <si>
    <t>MD|MYDB-20260805264396|SC00001/MC00152|SPPG SUCI DESA TANGGA YAYASAN MUTIARA CIPTA BIMA|082339162590</t>
  </si>
  <si>
    <t>2026-08-07 08:00:00 | Nama PIC : BAPAK FATURAHMAN No HP : 082339162590 Alt :  M Janji : (JUMAT/7/AGUSTUS/2026) jam Pasang : 09:00 Note : hubungi pelanggan jika ingin kelokasi</t>
  </si>
  <si>
    <t>LEMBAGA PENDIDIKAN ISLAM AZ-ZAHRO LAB</t>
  </si>
  <si>
    <t>ODP-CRM-FC/44 FC/D09/44.01</t>
  </si>
  <si>
    <t>WO061047530</t>
  </si>
  <si>
    <t>MD|MYDB-20260805264455|DN00001/MN02100|LEMBAGA PENDIDIKAN ISLAM AZ-ZAHRO LAB|081333390668</t>
  </si>
  <si>
    <t xml:space="preserve">2026-08-07 10:00:00 | Nama PIC : Laila No HP : 081333390668 Alt : 081913332588 M Janji : 07/08/2026 Jam Pasang : 08.00 - 13:00  NoteÃ‚Â :  hubungi terlebih dahulu sebelum kelokasi </t>
  </si>
  <si>
    <t>Intan express laundry</t>
  </si>
  <si>
    <t>WO060795331</t>
  </si>
  <si>
    <t>MD|MYDB-20260803264245|DC20002/MC20039|Intan express laundry|085196679377</t>
  </si>
  <si>
    <t xml:space="preserve">2026-08-04 15:00:00 | Nama PIC : bapak Rudi No HP : 085196679377 No Alternatif : 081230813688 M Janji : 04/08/2026 Jam Pasang : Pagi NoteÃ‚Â :  Hubungi terlebih dahulu sebelum ke lokasi </t>
  </si>
  <si>
    <t>SPBU 4459203</t>
  </si>
  <si>
    <t>ODP-RBN-FF/077 FF/D01/077.01</t>
  </si>
  <si>
    <t>WO061048911</t>
  </si>
  <si>
    <t>|MC60142|MYIA-045327340075/POI/DERA BAHTIAR WIDIYANTO /08562685148/spbu_modern@yahoo.com</t>
  </si>
  <si>
    <t xml:space="preserve">2026-08-07 08:00:00 | telp :08562685148 alt : manja : pagi : siang 07/08/2026 hub sebelum ke lokasi </t>
  </si>
  <si>
    <t>UD. SRI WAHYU WIDOWATI (SPBU 54.662.19)</t>
  </si>
  <si>
    <t>ODP-CAT-FD/64 FD/D02/64.01</t>
  </si>
  <si>
    <t>WO061113762</t>
  </si>
  <si>
    <t>|MN00418|MYIA-054659160784/POI/ ENDRI SUSANTO, S.H/081335070008/spbu.bsgroup19@gmail.com</t>
  </si>
  <si>
    <t>2026-08-07 15:00:00 | M Janji :  08  Agustus 2026 Jam Pasang : Pagi Note : hubungi pelanggan jika ingin ke lokasi, terima kasih.</t>
  </si>
  <si>
    <t>ODP-TBU-FA/02</t>
  </si>
  <si>
    <t>WO061051105</t>
  </si>
  <si>
    <t xml:space="preserve">2026-08-02 13:00:00 | Nama PIC : Syaiful  No HP : 081555916848  Alt :   M Janji : 02/08/2026  NoteÃ‚Â :  hubungi terlebih dahulu sebelum kelokasi </t>
  </si>
  <si>
    <t>ODP-WRO-FK/024 FK/D05/024.01</t>
  </si>
  <si>
    <t>WO060912545</t>
  </si>
  <si>
    <t>Follow Up Revoke Completed, New Order ID : SC1002512304</t>
  </si>
  <si>
    <t>SO CAFFE</t>
  </si>
  <si>
    <t>WO061024049</t>
  </si>
  <si>
    <t>|MN02271|/SO CAFFE/WINBACK HSI B2B + NETMONK (1:1) 200MBPS 946,1RB PSB DISC 70%//sukmadwi933@gmail.com/SUKMA DWI ROIZA/85785393012</t>
  </si>
  <si>
    <t>2026-08-06 15:00:00|Nama PIC : Ibu Sukma No Hp : 085785393012 No Alt : - Tgl Pemasangan : 06 Agustus 2026 Interval : PAGI SIANG Note : Hubungi pelanggan terlebih dahulu|40951378|MYDITA</t>
  </si>
  <si>
    <t>WO060769383</t>
  </si>
  <si>
    <t>2026-08-04 08:00:00|Tanggal pemasangan: 04/08/2026 Jam pemasangan : pagi / siang Info Tambahan : Hubungi pelanggan dulu sebelum ke lokasi. terima kasih |40961370|MYDITA</t>
  </si>
  <si>
    <t>ODP-TRE-FW/65 FW/D04/65.01</t>
  </si>
  <si>
    <t>WO060665379</t>
  </si>
  <si>
    <t>MD|MYDB-20260801264127|DC20010/MC20002|TOKO SUMBER REZEKI|081231093439</t>
  </si>
  <si>
    <t>2026-08-02 13:00:00 | Nama PIC : Bp Sumano No Hp : 081231093439 No Alt : - Tgl Pemasangan : 02 Agustus 2026 Interval : PAGI SIANG Note : Hubungi pelanggan terlebih dahulu</t>
  </si>
  <si>
    <t>TOKO AL BAROKAH 5</t>
  </si>
  <si>
    <t>WO061087614</t>
  </si>
  <si>
    <t>|MN02600|TOKO AL BAROKAH 5/SATUMAN/+6287750023016/rifashooting@gmail.com/HSI Bisnis Promo Spesial Hari Kartini (1:1) 50 Mbps (Rp 355.000) PSB Rp 150.000</t>
  </si>
  <si>
    <t>STATION CAFE</t>
  </si>
  <si>
    <t>ODP-GSK-FR/116 FR/D11/116.01</t>
  </si>
  <si>
    <t>WO060933190</t>
  </si>
  <si>
    <t>MD|MYDB-20260804264322|DN00001/MN00018|STATION CAFE|088991685063</t>
  </si>
  <si>
    <t>2026-08-06 15:00:00 | Nama : BU INDAH  No Hp : 088991685063  No Alt : 085842893927 Tgl Pemasangan : 05 Agustus 2026 Interval : SIANG Note : Hubungi pelanggan terlebih dahulu</t>
  </si>
  <si>
    <t>PS/PI  (%) (Target 94%)</t>
  </si>
  <si>
    <t>TTI COMPLY  1X 24  (%) (Target 94%)</t>
  </si>
  <si>
    <t>QC2</t>
  </si>
  <si>
    <t xml:space="preserve">PROVISIONING NEW SALES INDIBIZ TR3 JBN MTD H-1  </t>
  </si>
  <si>
    <t>ODP-GNK-FE/024</t>
  </si>
  <si>
    <t>WO061193491</t>
  </si>
  <si>
    <t>2026-08-02 13:00:00 | telp :085325058548  Tanggal pemasangan :02/08/2026  Jam pemasangan : pagi/siang  Info Tambahan : Hubungi pelanggan dulu sebelum ke lokasi  terima kasih</t>
  </si>
  <si>
    <t>Follow Up Revoke Completed, New Order ID : SC1002516587</t>
  </si>
  <si>
    <t>PONDOK PESANTREN AL-FATTAH</t>
  </si>
  <si>
    <t>ODP-GDA-FA/24</t>
  </si>
  <si>
    <t>WO061255055</t>
  </si>
  <si>
    <t>|MN02620|/PONDOK PESANTREN AL-FATTAH/WINBACK 2.0 HSI B2B (1:1) 100MBPS 535RB PSB DISC 70%//nuhungdawud1@gmail.com/NUHUNG DAWUD/82142206563</t>
  </si>
  <si>
    <t>2026-08-09 13:00:00|Tanggal pemasangan : 09 AGUSTUS 2026 Jam pemasangan : pagi/siang Info Tambahan : Hubungi pelanggan dulu sebelum ke lokasi terima kasih|40010577|MYDITA</t>
  </si>
  <si>
    <t>PT AERONUSA INTI RAYA</t>
  </si>
  <si>
    <t>ODP-SLI-FAN/024 FAN/D02/024.01</t>
  </si>
  <si>
    <t>WO061247905</t>
  </si>
  <si>
    <t>|MN02587|MYIA-060484169050/POI/AMIN/087789912308/helpdesk@sentralcargo.co.id</t>
  </si>
  <si>
    <t>2026-08-10 08:00:00 | M Janji : 10 agustus 2026 jam Pasang : pagi  Note : hubungi pelanggan jika ingin kelokasi</t>
  </si>
  <si>
    <t>Follow Up Revoke Completed, New Order ID : SC1002515754</t>
  </si>
  <si>
    <t>MECEN SHOP</t>
  </si>
  <si>
    <t>ODP-RTE-FG/32 FG/D01/32.01</t>
  </si>
  <si>
    <t>WO061263965</t>
  </si>
  <si>
    <t>|MN02681|MYIA-069104438117/POI/YOVITA JUN/081239194929/mecenshop086@gmail.com</t>
  </si>
  <si>
    <t xml:space="preserve">2026-08-09 13:00:00 | Nama PIC: bu yovita Notel: 081239194929 Alt: -  Tanggal: 9/8/2026 Jam Pasang: Siang Note: Hubungi pelanggan sebelum ke lokasi, terima kasih. </t>
  </si>
  <si>
    <t>PEMDES GANDATAPA</t>
  </si>
  <si>
    <t>ODP-PWT-FBN/040</t>
  </si>
  <si>
    <t>WO061198901</t>
  </si>
  <si>
    <t>|MC80042|MYIA-012666269560/POI/Slamet Mujianto /08156563929/desagandatapa646@gmail.com</t>
  </si>
  <si>
    <t>2026-08-08 15:00:00 | Nama PIC : bapak mujianto No HP : 08156563929 Alt :  M Janji : (SABTU/8/AGUSTUS/2026) jam Pasang : 09:00 Note : hubungi pelanggan jika ingin kelokasi</t>
  </si>
  <si>
    <t>KEDAI BAK HALIYEH</t>
  </si>
  <si>
    <t>ODP-OMB-FF/22</t>
  </si>
  <si>
    <t>WO061276251</t>
  </si>
  <si>
    <t>|MC70132|/KEDAI BAK HALIYEH/SAIFUL JAMIL/082227615747/haliyehhdka@gmail.com/HSI Bisnis + Netmonk Promo 2026 300 Mbps (Rp 1.186.100) PSB 150.000</t>
  </si>
  <si>
    <t>2026-08-09 13:00:00|Nama PIC : Bp Saiful No Hp : 082227615747 No Alt : - Tgl Pemasangan : 09 Agustus 2026 Interval : PAGI SIANG Note : Hubungi pelanggan terlebih dahulu|40951378|MYDITA</t>
  </si>
  <si>
    <t>SDN 1 DENGKOL</t>
  </si>
  <si>
    <t>ODP-SGS-FF/132 FF/D11/132.01</t>
  </si>
  <si>
    <t>WO061254557</t>
  </si>
  <si>
    <t>|MN01864|MYIA-026914743278/POI/AHMAD AL HIKAM/087762944248/idengkolsdn@gmail.com</t>
  </si>
  <si>
    <t>2026-08-10 08:00:00 | Tanggal Pemasangan : 10 Agustus 2026 Jam Pemasangan : 08:00 13:00 Info Tambahan : Hubungi pelanggan dulu sebelum ke lokasi terimakasih</t>
  </si>
  <si>
    <t>CENTRAL KOPI</t>
  </si>
  <si>
    <t>ODP-MLK-FAD/55 FAD/D05/55.01</t>
  </si>
  <si>
    <t>WO061266808</t>
  </si>
  <si>
    <t>|MN02367|MYIA-015083076541/POI/REZA RAMDHANI PUTRA/085942520002/rezaecha286@gmail.com</t>
  </si>
  <si>
    <t xml:space="preserve">2026-08-09 13:00:00 | M Janji : 9 agustus 2026 jam Pasang : siang Note : hubungi pelanggan jika ingin kelokasi </t>
  </si>
  <si>
    <t>ODP-PWT-FP/085</t>
  </si>
  <si>
    <t>WO061235887</t>
  </si>
  <si>
    <t>2026-08-07 13:00:00 | Nama Pic : bp arif  No Hp Pic : 085546640881  No alt : -  Jam Pemasangan : siang   Tanggal Pemasangan : 7 Agustus 2026</t>
  </si>
  <si>
    <t>Follow Up Revoke Completed, New Order ID : SC1002514334</t>
  </si>
  <si>
    <t>Follow Up Revoke Completed, New Order ID : SC1002515611</t>
  </si>
  <si>
    <t>SPBU 54.651.45</t>
  </si>
  <si>
    <t>ODP-GDI-FA/23 GDI/D03/03.23</t>
  </si>
  <si>
    <t>WO061152409</t>
  </si>
  <si>
    <t>|MN02703|MYIA-015809786993/POI/Yusanto Setyo Prihatono/082230577985/spbu5465145gdlg@gmail.com</t>
  </si>
  <si>
    <t>2026-08-08 08:00:00 | Tanggal pemasangan: 08/08/2026 Jam pemasangan : pagi / siang Info Tambahan : Hubungi pelanggan dulu sebelum ke lokasi. terima kasih</t>
  </si>
  <si>
    <t>Follow Up Revoke Completed, New Order ID : SC1002515622</t>
  </si>
  <si>
    <t>SPBU 54.631.24 (OFFICE)</t>
  </si>
  <si>
    <t>ODP-MNZ-FD/198 FD/D19/198.01</t>
  </si>
  <si>
    <t>WO061264067</t>
  </si>
  <si>
    <t>|MN00286|MYIA-074686908705/POI/IWAN SETYAWAN/08563623930/iwansetawan1989e3@gmail.com</t>
  </si>
  <si>
    <t>2026-08-09 13:00:00 | Nama : BP IWAN SETYAWAN No Hp : 08563623930 No Alt :  Tgl Pemasangan : 09 Agustus 2026 Interval : PAGI  Note : Hubungi pelanggan terlebih dahulu</t>
  </si>
  <si>
    <t>LAUNDRY EL</t>
  </si>
  <si>
    <t>ODP-SBW-FBG/06 FBG/D02/06.01</t>
  </si>
  <si>
    <t>WO061164954</t>
  </si>
  <si>
    <t>|MN01595|MYIA-086815516183/POI/fajriansyah/085927313163/fajriansyah030597@gmail.com</t>
  </si>
  <si>
    <t>2026-08-08 13:00:00 | Nama Pic : bp fajriansyah No Hp Pic : 088292061272 No alt : - Jam Pemasangan : pagi  Tanggal Pemasangan : 8 Agustus 2026</t>
  </si>
  <si>
    <t>PUNOKAWAN PAJEKSAN</t>
  </si>
  <si>
    <t>ODP-KBU-FCP/019 FCP/D02/019.01</t>
  </si>
  <si>
    <t>WO061137848</t>
  </si>
  <si>
    <t>|MC80046|MYIA-077951973868/POI/TRIONO/081515001500/punokawanpajeksan@gmail.com</t>
  </si>
  <si>
    <t>2026-08-09 13:00:00 | M Janji : 8 agustus 2026 jam Pasang : pagi siang Note : hubungi pelanggan jika ingin kelokasi</t>
  </si>
  <si>
    <t>SMK Kawung 2 (Ruang Waka)</t>
  </si>
  <si>
    <t>ODP-DMO-FNQ/69 FNQ/D04/69.01</t>
  </si>
  <si>
    <t>WO061278990</t>
  </si>
  <si>
    <t>|MN02813|MYIA-092531568209/POI/Ana/085333142872/smkkawungduasby@gmail.com</t>
  </si>
  <si>
    <t>2026-08-09 13:00:00 | Tanggal pemasangan: 09/08/2026 Jam pemasangan : pagi / siang Info Tambahan : Hubungi pelanggan dulu sebelum ke lokasi. terima kasih</t>
  </si>
  <si>
    <t>HSI Bisnis Basic Bundling OCA Breach Checker Promo 2026 PSB 70% - 50 Mbps</t>
  </si>
  <si>
    <t>PT AIDEN ENERGI INDONESIA</t>
  </si>
  <si>
    <t>ODP-TDS-FQA/03 FQA/D01/03.01</t>
  </si>
  <si>
    <t>WO061143783</t>
  </si>
  <si>
    <t>|MN01063|MYIA-085668635260/POI/anam /085859950494/admin@skynetindonesia.id</t>
  </si>
  <si>
    <t xml:space="preserve">2026-08-08 08:00:00 | Nama PIC : bapak anam No HP : 085859950494 No Alternatif : - M Janji : 08/08/2026 Jam Pasang : Pagi NoteÃ‚Â :  Hubungi terlebih dahulu sebelum ke lokasi  </t>
  </si>
  <si>
    <t>Toko hermansyah</t>
  </si>
  <si>
    <t>ODP-SIL-FAC/18</t>
  </si>
  <si>
    <t>WO061290399</t>
  </si>
  <si>
    <t>|MN02085|MYIA-013097393547/POI/Hermansyah/087890123319/bimasyamsudin015@gmail.com</t>
  </si>
  <si>
    <t>2026-08-08 13:00:00 | Nama Pic : BP HERMANSYAH  No Hp Pic : 087890123319  Jam Pemasangan : 08:00 - 12.00  Tanggal Pemasangan : SABTU 08 AGUSTUS 2026  Info Tambahan : Hubungi pelanggan sebelum datang ke lokasi, terima kasih.</t>
  </si>
  <si>
    <t>- E23015;E23015 ~ ES23 - Perangkat ONT[0]  - E23015~null~44292;E23015||11||Abodemen 0[0]  - E23015~null~E23015_SWONTDUALB;SWONTDUALB ~ Biaya Sewa ONT Dual Band ~ E23015[50000]  - E23046;E23046 ~ ES23 - Paket HSI Bisnis[0]  - E23046~null~E23046_UNL;UNL ~ I</t>
  </si>
  <si>
    <t>MAO</t>
  </si>
  <si>
    <t>SMP PGRI 09 MAOS</t>
  </si>
  <si>
    <t>ODP-MAO-FA/012</t>
  </si>
  <si>
    <t>WO061255778</t>
  </si>
  <si>
    <t>|MN00648|MYIA-023831554777/POI/Dwi Martiwi/085201472166/tiwi.dwi.martiwi@gmail.com</t>
  </si>
  <si>
    <t>2026-08-13 08:00:00 | Nama Pic : bu Dwi Martiwi No Hp Pic : 085201472166 No alt : - Jam Pemasangan : pagi  Tanggal Pemasangan : 13 Agustus 2026</t>
  </si>
  <si>
    <t>SDN TLOGOBODOSARI 1 TUTUR</t>
  </si>
  <si>
    <t>ODP-NJA-FG/05</t>
  </si>
  <si>
    <t>WO061248183</t>
  </si>
  <si>
    <t>|MN02680|/SDN TLOGOBODOSARI 1 TUTUR/WINBACK 2.0 HSI B2B (1:2) 50MBPS 320RB PSB DISC 70%//sdntlogobodosari01@gmail.com/OLIVIA NUR SYAFA'AH/81336694034</t>
  </si>
  <si>
    <t>2026-08-09 08:00:00|Tanggal pemasangan: 09/08/2026 Jam pemasangan : pagi / siang Info Tambahan : Hubungi pelanggan dulu sebelum ke lokasi. terima kasih|40951377|MYDITA</t>
  </si>
  <si>
    <t>Kios Aiman</t>
  </si>
  <si>
    <t>ODP-SAP-FAB/14 FAB/D02/14.01</t>
  </si>
  <si>
    <t>WO061228600</t>
  </si>
  <si>
    <t>|MN02085|MYIA-040467897273/POI/rifdan/085338475722/rifdanwildan07@gmail.com</t>
  </si>
  <si>
    <t>2026-08-09 08:00:00 | Nama PIC : Bp Rifdan No Hp : 085338475722 No Alt : - Tgl Pemasangan : 09 Agustus 2026 Interval : PAGI SIANG Note : Hubungi pelanggan terlebih dahulu</t>
  </si>
  <si>
    <t>HSI Bisnis Bundling Antares Eazy PSB 70% - 150 Mbps</t>
  </si>
  <si>
    <t>SPBU 54.633.02</t>
  </si>
  <si>
    <t>ODP-MGT-FU/45 FU/D03/45.01</t>
  </si>
  <si>
    <t>WO061331697</t>
  </si>
  <si>
    <t>|MN00285|MYIA-025397263711/POI/JUMALI/085785922229/spbu63302@gmail.com</t>
  </si>
  <si>
    <t>2026-08-10 13:00:00 | Tanggal pemasangan: 10/08/2026 Jam pemasangan : 10.00 Info Tambahan : Hubungi pelanggan dulu sebelum ke lokasi. terima kasih</t>
  </si>
  <si>
    <t>TOKO PIREKI</t>
  </si>
  <si>
    <t>ODP-BBE-FAX/37 FAX/D04/37.01</t>
  </si>
  <si>
    <t>WO061138195</t>
  </si>
  <si>
    <t>|MN00086|MYIA-047291489395/POI/RIFKY ARIYANTO /081235377718/ariyantorifky@gmail.com</t>
  </si>
  <si>
    <t xml:space="preserve">2026-08-08 08:00:00 | Nama PIC : Bapak Rifky No HP : 081235377718 No Alternatif : 085739617324 M Janji : 08/08/2026 Jam Pasang : Pagi NoteÃ‚Â :  Hubungi terlebih dahulu sebelum ke lokasi  </t>
  </si>
  <si>
    <t>MIE - INVALID SURVEY - Tidak Ada ODP</t>
  </si>
  <si>
    <t>SPBU 44 532 19 Cantelan Slarang</t>
  </si>
  <si>
    <t>ODP-GML-FAF/111 FAF/D06/111.01</t>
  </si>
  <si>
    <t>WO061142453</t>
  </si>
  <si>
    <t>|MC00213|MYIA-056977305785/POI/DIAN NURMAYA SARI/085869518006/spbu4453219cantelan@yahoo.com</t>
  </si>
  <si>
    <t>2026-08-11 14:00:00 | Nama Pic : IBU DIAN No Hp Pic : 085869518006 Jam Pemasangan : 08:00 - 12.00 Tanggal Pemasangan : SABTU 08 AGUSTUS 2026 Info Tambahan : Hubungi pelanggan sebelum datang ke lokasi, terima kasih.</t>
  </si>
  <si>
    <t xml:space="preserve">TOKO ANDALAN </t>
  </si>
  <si>
    <t>ODP-DLA-FM/14</t>
  </si>
  <si>
    <t>|MN02084|/TOKO ANDALAN /WINBACK 2.0 HSI B2B (1:2) 75MBPS 365RB PSB DISC 70%/085850777835/choirunnisak9099@gmail.com/CHOIRUN NISAK/-7.6191231, 112.4415999</t>
  </si>
  <si>
    <t>WO061174861</t>
  </si>
  <si>
    <t>2026-08-08 13:00:00|Nama PIC : Adi No HP : 085792583858 Alt : 081805469119 M Janji : 08/08/2026 Jam Pasang : 08.00 - 13:00  NoteÃ‚Â :  hubungi terlebih dahulu sebelum kelokasi|40981182|MYDITA</t>
  </si>
  <si>
    <t>Follow Up Revoke Completed, New Order ID : SC1002514539</t>
  </si>
  <si>
    <t>SD NEGERI 1 LOLOAN TIMUR</t>
  </si>
  <si>
    <t>ODP-NGR-FH/28 FH/D03/28.01</t>
  </si>
  <si>
    <t>WO061200441</t>
  </si>
  <si>
    <t>|MN02718|MYIA-038679946236/POI/WAYAN MAHARDIKA /085748355804/mahar982@gmail.com</t>
  </si>
  <si>
    <t>2026-08-08 15:00:00 | M Janji : (08/08/026) jam Pasang : 09:00 Note : hubungi pelanggan jika ingin kelokasi</t>
  </si>
  <si>
    <t>ODP-MAN-FC/021</t>
  </si>
  <si>
    <t>BAHAGIA PLASTIK</t>
  </si>
  <si>
    <t>ODP-MCR-FA/24 FA/D04/24.01</t>
  </si>
  <si>
    <t>WO061136142</t>
  </si>
  <si>
    <t>MD|MYDB-20260807264610|DC30004/MC30042|BAHAGIA PLASTIK|081232525957</t>
  </si>
  <si>
    <t>2026-08-08 08:00:00 | M Janji : 8 agustus 2026 jam Pasang : pagi  Note : hubungi pelanggan jika ingin kelokasi</t>
  </si>
  <si>
    <t>Warkop DPR</t>
  </si>
  <si>
    <t>ODP-BDG-FC/76</t>
  </si>
  <si>
    <t>WO061313801</t>
  </si>
  <si>
    <t>|MN00882|/Warkop DPR/0881026225828/hasanback21@gmail.com/HSI Bisnis Promo HUT Telkom (1:1) 50 Mbps (Rp 355.000) PSB Rp 150.000/Hasan/-6.872349,112.279971</t>
  </si>
  <si>
    <t>2026-08-10 13:00:00|M Janji : (10/08/2026) jam Pasang : 13:00 Note : hubungi pelanggan jika ingin kelokasi |40981182|MYDITA</t>
  </si>
  <si>
    <t>SPBU 54.633.11</t>
  </si>
  <si>
    <t>ODP-MGT-FQ/27 FQ/D02/27.01</t>
  </si>
  <si>
    <t>WO061283558</t>
  </si>
  <si>
    <t>|MN00285|MYIA-038049613810/POI/H SOETOMO/085335609009/spbu05.5463311mgt@gmail.com</t>
  </si>
  <si>
    <t xml:space="preserve">2026-08-09 15:00:00 | Nama PIC: bp slamet Notel: 085335609009 Alt: -  Tanggal: 9/8/2026 Jam Pasang: Sore Note: Hubungi pelanggan sebelum ke lokasi, terima kasih. </t>
  </si>
  <si>
    <t>SMK SUPM YAMIPURA SURADADI</t>
  </si>
  <si>
    <t>ODP-TEG-FBJ/109 FBJ/D08/109.01</t>
  </si>
  <si>
    <t>WO061247400</t>
  </si>
  <si>
    <t>|MN00292|MYIA-074963561232/POI/Mufti Farij/081225426866/mufti95farij@gmail.com</t>
  </si>
  <si>
    <t>2026-08-09 08:00:00 | Nama PIC : bapak mufti No HP : 081225426866 Alt :  M Janji : (RABU/6/AGUSTUS/2026) jam Pasang : 09:00 Note : hubungi pelanggan jika ingin kelokasi</t>
  </si>
  <si>
    <t>SMA Al Hikmah</t>
  </si>
  <si>
    <t>ODP-OMB-FAA/65 FAA/D07/65.01</t>
  </si>
  <si>
    <t>WO061339818</t>
  </si>
  <si>
    <t>MD|MYDB-20260806264569|DN00001/MN00572|SMA Al Hikmah|085230900285</t>
  </si>
  <si>
    <t xml:space="preserve">2026-08-10 15:00:00 | M Janji : (10/08/2026) jam Pasang : 09:00 Note : hubungi pelanggan jika ingin kelokasi </t>
  </si>
  <si>
    <t>BMT BUS</t>
  </si>
  <si>
    <t>ODP-WRO-FD/023 FD/D03/023.01</t>
  </si>
  <si>
    <t>WO061239714</t>
  </si>
  <si>
    <t>|MN01047|MYIA-000893644610/POI/Dyah Nur Khaeni /082299345140/bmtbuswirosari02@gmail.com</t>
  </si>
  <si>
    <t>2026-08-10 08:00:00 | Nama PIC : Ibu Dyah No Hp : 082299345140 No Alt : - Tgl Pemasangan : 10 Agustus 2026 Interval : PAGI SIANG Note : Hubungi pelanggan terlebih dahulu</t>
  </si>
  <si>
    <t>ODP-KUT-FK/42</t>
  </si>
  <si>
    <t>TOKO SEMBAKO WISNU</t>
  </si>
  <si>
    <t>ODP-SGR-FC/27</t>
  </si>
  <si>
    <t>WO061323705</t>
  </si>
  <si>
    <t>MN00087/TOKO SEMBAKO WISNU/PIC Kadek Kertana/081959428867/kadektana994@gmail.com</t>
  </si>
  <si>
    <t>2026-08-10 13:00:00|M Janji : (10/08/2026) jam Pasang : 09:00 Note : hubungi pelanggan jika ingin kelokasi |40981182|MYDITA</t>
  </si>
  <si>
    <t>KLP</t>
  </si>
  <si>
    <t>WARNET SPEED NET</t>
  </si>
  <si>
    <t>WO061314251</t>
  </si>
  <si>
    <t>|MN00909|MYIA-090924779580/POI/sugeng riyadi/087878880605/yadhie9997@gmail.com</t>
  </si>
  <si>
    <t>2026-08-13 15:00:00 | Nama PIC:  bp sugeng No HP: 087878880605 Alt: Tanggal: 13/8/2026 Jam Pasang: Sore Note: Hubungi sebelum ke lokasi, terimakasih. Diusahakan secepatnya.</t>
  </si>
  <si>
    <t>Fotocopy AZKA</t>
  </si>
  <si>
    <t>ODP-WR1-FLC/99 FLC/D01/99.01</t>
  </si>
  <si>
    <t>WO061244049</t>
  </si>
  <si>
    <t>|MN00458|MYIA-024097076361/POI/Ita Fitriyah/081231939422/ita.fitriyah5@gmail.com</t>
  </si>
  <si>
    <t>2026-08-09 08:00:00 | Tgl Pemasangan : 09 Agustus 2026 Interval : PAGI SIANG Note : Hubungi pelanggan terlebih dahulu</t>
  </si>
  <si>
    <t>SMPN 4 MALANG</t>
  </si>
  <si>
    <t>ODP-KLJ-FAK/09 KLJ/D01/01.09</t>
  </si>
  <si>
    <t>WO061126843</t>
  </si>
  <si>
    <t>|MN01864|MYIA-030203574489/POI/NGATEMAN/087796646626/smpn4malang@yahoo.co.id</t>
  </si>
  <si>
    <t xml:space="preserve">2026-08-10 08:00:00 | telp :087796646626  alt : pagi / siang 10/08/2026 hub sebelum ke lokasi </t>
  </si>
  <si>
    <t>SIBEL - CREATE ORDER FAIL</t>
  </si>
  <si>
    <t>PT MITRA ASTON LOGISTIK</t>
  </si>
  <si>
    <t>ODP-WNS-FAE/06 FAE/D03/02.06</t>
  </si>
  <si>
    <t>WO061191606</t>
  </si>
  <si>
    <t>|MC80054|MYIA-042335457606/POI/YULIANTO /083178474657/officemitraaston@gmail.com</t>
  </si>
  <si>
    <t xml:space="preserve">2026-08-09 08:00:00 | Nama PIC : Bapak Cahyo No HP : 083178474657 No Alternatif :  M Janji : 08/08/2026 Jam Pasang : Pagi NoteÃ‚Â :  Hubungi terlebih dahulu sebelum ke lokasi  </t>
  </si>
  <si>
    <t>Warkop Basecamp</t>
  </si>
  <si>
    <t>ODP-DMO-FPP/43</t>
  </si>
  <si>
    <t>WO061281452</t>
  </si>
  <si>
    <t>|MN02435|MYIA-026913344064/POI/Dedi Triyanto /081333986880/dehajayamakmur@gmail.com</t>
  </si>
  <si>
    <t>2026-08-09 13:00:00 | Nama Pic : BP DEDI No Hp Pic : 081333986880 Jam Pemasangan : 08:00 - 12.00 Tanggal Pemasangan : MINGGU 09 AGUSTUS 2026 Info Tambahan : Hubungi pelanggan sebelum datang ke lokasi, terima kasih.</t>
  </si>
  <si>
    <t>WO061132813</t>
  </si>
  <si>
    <t>2026-08-05 13:00:00|Nama Pic : IBU DAYU  No Hp Pic : 087744632973  Jam Pemasangan : 08:00 - 12.00  Tanggal Pemasangan : RABU 05 AGUSTUS 2026  Info Tambahan : Hubungi pelanggan sebelum datang ke lokasi, terima kasih.|40961370|MYDITA</t>
  </si>
  <si>
    <t>PomPom Sports Hub / PT Ekspresi Langkah Inovasi</t>
  </si>
  <si>
    <t>ODP-GOD-FAY/028</t>
  </si>
  <si>
    <t>WO061180712</t>
  </si>
  <si>
    <t>|MN00915|/Emi Sutanta/0815-7811-9933/pompom.sportshub@gmail.com</t>
  </si>
  <si>
    <t>2026-08-09 08:00:00|Nama PIC : Emi No HP : 081578119933 Alt :  M Janji : 08/08/2026 Jam Pasang : 08.00 - 13:00  NoteÃ‚Â :  hubungi terlebih dahulu sebelum kelokasi|40981182|MYDITA</t>
  </si>
  <si>
    <t>SHESA KOST</t>
  </si>
  <si>
    <t>ODP-PGR-FDG/057 FDG/D06/057.01</t>
  </si>
  <si>
    <t>WO061243261</t>
  </si>
  <si>
    <t>|MC80063|MYIA-005418646956/POI/SUGIYANTO/081328431700/g14nsamsung@gmail.com</t>
  </si>
  <si>
    <t xml:space="preserve">2026-08-09 08:00:00 | Jam pemasangan : 12.00 Info Tambahan : Hubungi pelanggan dulu sebelum ke lokasi terimakasih  </t>
  </si>
  <si>
    <t>PT. ERA BAROKAH SANTOSA</t>
  </si>
  <si>
    <t>ODP-TEG-FP/019 FP/D08/019.01</t>
  </si>
  <si>
    <t>WO061251257</t>
  </si>
  <si>
    <t>|MN00292|MYIA-082674871932/POI/Gilang Permana/087822733582/spbuerabarokahsantosa@gmail.com</t>
  </si>
  <si>
    <t>2026-08-09 08:00:00 | Nama Pic : bp Gilang  No Hp Pic : 087822733582 No alt : - Jam Pemasangan : pagi  Tanggal Pemasangan : 9 Agustus 2026</t>
  </si>
  <si>
    <t>SMAN UMBULSARI</t>
  </si>
  <si>
    <t>ODP-TGU-FA/04 FA/D02/04.01</t>
  </si>
  <si>
    <t>WO061159472</t>
  </si>
  <si>
    <t>MD|MYDB-20260806264570|DN00001/MN00906|SMAN UMBULSARI|088230129397</t>
  </si>
  <si>
    <t xml:space="preserve">2026-08-08 13:00:00 | Nama PIC : Bapak Imron No HP : 088230129397 No Alternatif : 085230549169 M Janji : 08/08/2026 Jam Pasang : Pagi NoteÃ‚Â :  Hubungi terlebih dahulu sebelum ke lokasi </t>
  </si>
  <si>
    <t>ENHA KOMPUTER</t>
  </si>
  <si>
    <t>ODP-WRO-FA/018 FA/F01/018.01</t>
  </si>
  <si>
    <t>WO061135601</t>
  </si>
  <si>
    <t>|MN01314|MYIA-090895004894/POI/MOH JASMANI /082136975764/mohjasmani48@gmail.com</t>
  </si>
  <si>
    <t>2026-08-08 13:00:00 | M Janji : 8 agustus 2026 jam Pasang : siang Note : hubungi pelanggan jika ingin kelokasi</t>
  </si>
  <si>
    <t>Follow Up Revoke Completed, New Order ID : SC1002514199</t>
  </si>
  <si>
    <t>WO061158868</t>
  </si>
  <si>
    <t>2026-08-08 13:00:00|Tanggal pemasangan: 08/08/2026 Jam pemasangan : pagi / siang Info Tambahan : Hubungi pelanggan dulu sebelum ke lokasi. terima kasih|40010577|MYDITA</t>
  </si>
  <si>
    <t>CV Smart Artha Muda</t>
  </si>
  <si>
    <t>ODP-BLB-FBD/14 FBD/D02/14.01</t>
  </si>
  <si>
    <t>WO061255404</t>
  </si>
  <si>
    <t>|MC20057|MYIA-030570485283/POI/Nurul Fatimah/085804286006/smartarthamuda@gmail.com</t>
  </si>
  <si>
    <t xml:space="preserve">2026-08-09 13:00:00 | Nama PIC: bu nurul  Notel: 085804286006 Alt: -  Tanggal: 9/8/2026 Jam Pasang: Siang Note: Hubungi pelanggan sebelum ke lokasi, terima kasih. </t>
  </si>
  <si>
    <t>PT Multirasa Nusantara</t>
  </si>
  <si>
    <t>ODP-BTU-FY/59</t>
  </si>
  <si>
    <t>WO061301601</t>
  </si>
  <si>
    <t>|MN00483|/ PT Multirasa Nusantara  / Pic Akhmad Sugiarto/ Cp 085174000139 / akhmad.sugiarto@multirasa.co.id</t>
  </si>
  <si>
    <t>2026-08-10 08:00:00|Tanggal pemasangan: 10/08/2026 Jam pemasangan : pagi / siang Info Tambahan : Hubungi pelanggan dulu sebelum ke lokasi terima kasih.|40951378|MYDITA</t>
  </si>
  <si>
    <t>Yayasan Ponpes Sunanul Muhtadin</t>
  </si>
  <si>
    <t>ODP-SDY-FB/85</t>
  </si>
  <si>
    <t>WO061306085</t>
  </si>
  <si>
    <t>|MN02280|/Yayasan Ponpes Sunanul Muhtadin/085645019135/ysq.sunanulmuhtadin@gmail.com/HSI Bisnis Winback + Antares Eazy (1:1) 300 Mbps (Rp 1.255.000) PSB Rp 150.000/MAHBUB AUFAR/-6.982285,112.521220</t>
  </si>
  <si>
    <t>2026-08-10 08:00:00|M Janji : (10/08/2026) jam Pasang : 09:00 Note : hubungi pelanggan jika ingin kelokasi|40981182|MYDITA</t>
  </si>
  <si>
    <t>NGA</t>
  </si>
  <si>
    <t>FATMA GRAFIKA</t>
  </si>
  <si>
    <t>ODP-NGA-FB/040 FB/D04/040.01</t>
  </si>
  <si>
    <t>WO061164749</t>
  </si>
  <si>
    <t>|MC60133|MYIA-069868867672/POI/SITI MUNAWAROH/08213334960/muna27462@gmail.com</t>
  </si>
  <si>
    <t xml:space="preserve">2026-08-08 13:00:00 | telp :08213334960  alt : pagi / siang 08/08/2026 hub sebelum ke lokasi  </t>
  </si>
  <si>
    <t>PT WASA MITRA ENGINEERING</t>
  </si>
  <si>
    <t>ODP-BAN-FA/045 FA/D04/045.01</t>
  </si>
  <si>
    <t>WO061269769</t>
  </si>
  <si>
    <t>|MC60052|MYIA-031466492350/POI/Andika Janu Pradana /085325614409/andika.point@gmail.com</t>
  </si>
  <si>
    <t>2026-08-10 08:00:00 | Nama : BP ANDIKA JANU PRADANA No Hp : 085325614409 No Alt :  Tgl Pemasangan : 10 Agustus 2026 Interval : PAGI  Note : Hubungi pelanggan terlebih dahulu</t>
  </si>
  <si>
    <t>SPBU 54.633.05</t>
  </si>
  <si>
    <t>ODP-MSP-FE/37 FE/D08/37.01</t>
  </si>
  <si>
    <t>WO061170015</t>
  </si>
  <si>
    <t>|MN02429|MYIA-065421906566/POI/H. IMAM BASUKI, Ir, M.ENG, M.M./082132730909/spbu5463305maospati@gmail.com</t>
  </si>
  <si>
    <t xml:space="preserve">2026-08-08 13:00:00 | Nama PIC : Bapak Faisal No HP : 082132730909 No Alternatif : - M Janji : 08/08/2026 Jam Pasang : Pagi NoteÃ‚Â :  Hubungi terlebih dahulu sebelum ke lokasi </t>
  </si>
  <si>
    <t>DECLINE : Pelanggan tidak ingin menunggu HANIF NUROHMAN 40981182|MYDITA</t>
  </si>
  <si>
    <t>PWB</t>
  </si>
  <si>
    <t>NANA PERCETAKAN</t>
  </si>
  <si>
    <t>ODP-PWB-FN/092 FN/D05/092.01</t>
  </si>
  <si>
    <t>WO061266088</t>
  </si>
  <si>
    <t>|MN00410|MYIA-074304507528/POI/JOKO MURYANTO/0895333430400/apriliagritiani12@gmail.com</t>
  </si>
  <si>
    <t>WO061200236</t>
  </si>
  <si>
    <t>2026-08-08 15:00:00|Nama PIC : ibu MUZAYYANAH No HP : 081333484599 Alt :  M Janji : (SABTU/8/AGUSTUS/2026) jam Pasang : 09:00 Note : hubungi pelanggan jika ingin kelokasi|40951378|MYDITA</t>
  </si>
  <si>
    <t>PT Warisan Abadi Visi Edukasi, NWAVE Corp</t>
  </si>
  <si>
    <t>ODP-KBU-FDL/093</t>
  </si>
  <si>
    <t>WO061288531</t>
  </si>
  <si>
    <t>|MC80006|MYIA-080458309018/POI/Nisa Fadhilla/0895363272887/admnhr.office.dewave@gmail.com</t>
  </si>
  <si>
    <t xml:space="preserve">2026-08-10 13:00:00 | M Janji : 10 agustus 2026 jam Pasang : siang Note : hubungi pelanggan jika ingin kelokasi </t>
  </si>
  <si>
    <t>ODP-SLW-FU/059</t>
  </si>
  <si>
    <t>Spbu 54.651.38</t>
  </si>
  <si>
    <t>ODP-KPO-FL/48 FL/D05/48.01</t>
  </si>
  <si>
    <t>WO061211131</t>
  </si>
  <si>
    <t>|MN02540|MYIA-037148780711/POI/zidan putra maulan/0881027667558/spbungijo65138@gmail.com</t>
  </si>
  <si>
    <t>2026-08-09 08:00:00 | M Janji : (08/08/026) jam Pasang : 09:00 Note : hubungi pelanggan jika ingin kelokasi</t>
  </si>
  <si>
    <t>WO061135412</t>
  </si>
  <si>
    <t>2026-08-10 08:00:00|Nama PIC : Ibu I Made No HP : 083114712733 No Alternatif :  M Janji : 10/08/2026 Jam Pasang : Pagi NoteÃ‚Â :  Hubungi terlebih dahulu sebelum ke lokasi |40961370|MYDITA</t>
  </si>
  <si>
    <t>WO061239942</t>
  </si>
  <si>
    <t>2026-08-07 08:00:00|Nama : BU NI PUTU ENI KOMIARTI  No Hp : 081353267465  No Alt :   Tgl Pemasangan : 07 Agustus 2026  Interval : PAGI   Note : Hubungi pelanggan terlebih dahulu|40981182|MYDITA</t>
  </si>
  <si>
    <t>- E23015;E23015 ~ ES23 - Perangkat ONT[0]  - E23015~null~44292;E23015||11||Abodemen 0[0]  - E23015~null~E23015_SWONTPREM;SWONTPREM ~ Biaya Sewa ONT Premium ~ E23015[50000]  - E25061;E25061 ~ ES25 - Paket HSI Basic (HSIEF) Khusus Winback 2.0[0]  - E25061~n</t>
  </si>
  <si>
    <t>PT. MITRA BALI SUKSES</t>
  </si>
  <si>
    <t>ODP-BNO-FV/28</t>
  </si>
  <si>
    <t>WO061170112</t>
  </si>
  <si>
    <t>|MN02545|/PIC WAHYUDI/08995847815-081381829072/it.info@mitrabalisukses.co.id</t>
  </si>
  <si>
    <t>2026-08-08 13:00:00|Nama : PT. MITRA BALI SUKSES Cp : 08995847815 2026-08-08 13:00 Sebelum kelokasi hub terlebih dahulu |40931150|MYDITA</t>
  </si>
  <si>
    <t>Follow Up Revoke Completed, New Order ID : SC1002516508</t>
  </si>
  <si>
    <t>Sela waktu</t>
  </si>
  <si>
    <t>ODP-TBN-FW/36</t>
  </si>
  <si>
    <t>WO061297704</t>
  </si>
  <si>
    <t>MN02658/Sela waktu/PIC I Putu Anom Arimbawa/085738534306/ayusintya11234@gmail.com</t>
  </si>
  <si>
    <t>2026-08-10 08:00:00|Nama PIC : Bp Putu No Hp : 085738534306 No Alt : - Tgl Pemasangan : 10 Agustus 2026 Interval : PAGI SIANG Note : Hubungi pelanggan terlebih dahulu|40951378|MYDITA</t>
  </si>
  <si>
    <t xml:space="preserve">Provisioning Failed|WFM|INF008992900|TOF_-7.5507332,112.6147786_ODP TERDEKAT FULL 1:8 masuk KU 2, knjungan bertemu pelanggan </t>
  </si>
  <si>
    <t>PT AGUNG ARYA HARDY</t>
  </si>
  <si>
    <t>ODP-KLM-FL/20</t>
  </si>
  <si>
    <t>WO061333992</t>
  </si>
  <si>
    <t>|MN02665|MYIA-079520489554/POI/Pak fandi/087857518641/spbu.bali.5480142@gmail.com</t>
  </si>
  <si>
    <t>2026-08-08 13:00:00 | Nama Pic : BP FANDI  No Hp Pic : 087866890803  Jam Pemasangan : 08:00 - 12.00  Tanggal Pemasangan : SABTU 08 AGUSTUS 2026  Info Tambahan : Hubungi pelanggan sebelum datang ke lokasi, terima kasih.</t>
  </si>
  <si>
    <t>JSO</t>
  </si>
  <si>
    <t>MM Group</t>
  </si>
  <si>
    <t>ODP-JSO-FE/055 FE/D06/055.01</t>
  </si>
  <si>
    <t>WO061201771</t>
  </si>
  <si>
    <t>MD|MYDB-20260807264658|DN00001/MN00969|MM Group|085291919696</t>
  </si>
  <si>
    <t>2026-08-08 15:00:00 | Tanggal pemasangan: 09/08/2026 Jam pemasangan : siang Info Tambahan : Hubungi pelanggan dulu sebelum ke lokasi terima kasih.</t>
  </si>
  <si>
    <t>Follow Up Revoke Completed, New Order ID : SC1002516532</t>
  </si>
  <si>
    <t>ODP-ADW-FC/005 FC/D04/005.01</t>
  </si>
  <si>
    <t>WO061321592</t>
  </si>
  <si>
    <t>|MN00292|MYIA-078266456102/POI/ANDI KRISTIONO/082324500458/andikristiono900@gmail.com</t>
  </si>
  <si>
    <t>2026-08-10 13:00:00 | M Janji : 10 agustus 2026 jam Pasang : siang Note : hubungi pelanggan jika ingin kelokasi</t>
  </si>
  <si>
    <t>KONVEKSI BAIVAVI</t>
  </si>
  <si>
    <t>ODP-KJE-FD/032</t>
  </si>
  <si>
    <t>WO061158554</t>
  </si>
  <si>
    <t>|MC50009|MYIA-025628572701/POI/egah pandu septiawan/085865548343/baivaviofficial@gmail.com</t>
  </si>
  <si>
    <t>2026-08-08 13:00:00 | Tanggal pemasangan: 08/08/2026 Jam pemasangan : pagi / siang Info Tambahan : Hubungi pelanggan dulu sebelum ke lokasi. terima kasih</t>
  </si>
  <si>
    <t>Follow Up Revoke Completed, New Order ID : SC1002516470</t>
  </si>
  <si>
    <t>LB JENANGAN PONOROGO</t>
  </si>
  <si>
    <t>ODP-PON-FAC/25 FAC/D04/25.01</t>
  </si>
  <si>
    <t>WO061277583</t>
  </si>
  <si>
    <t>|MN00799|MYIA-019141524358/POI/LAELATUL AFIATUN NISAK/085733668576/kantorhrdlaskarbuah@gmail.com</t>
  </si>
  <si>
    <t>2026-08-10 08:00:00 | Tgl Pemasangan : 09 Agustus 2026 Interval : PAGI SIANG Note : Hubungi pelanggan terlebih dahulu</t>
  </si>
  <si>
    <t>TOKO INDARTO</t>
  </si>
  <si>
    <t>ODP-SAR-FB/08 FB/D02/08.01</t>
  </si>
  <si>
    <t>WO061265037</t>
  </si>
  <si>
    <t>MD|MYDB-20260808264730|DC20010/MC20002|TOKO INDARTO|089672086540</t>
  </si>
  <si>
    <t xml:space="preserve">2026-08-09 13:00:00 | M Janji : 9 agustus 2026 jam Pasang :  siang Note : hubungi pelanggan jika ingin kelokasi </t>
  </si>
  <si>
    <t>KANTIN WARGA BINAAN</t>
  </si>
  <si>
    <t>ODP-PME-FBE/18 FBE/D03/18.01</t>
  </si>
  <si>
    <t>WO061175660</t>
  </si>
  <si>
    <t>MD|MYDB-20260807264626|DN00001/MN00558|KANTIN WARGA BINAAN|0895635081323</t>
  </si>
  <si>
    <t>2026-08-08 13:00:00 | Nama Pic : bp wahdiyanto  No Hp Pic : 0895635081323 No alt : - Jam Pemasangan : pagi  Tanggal Pemasangan : 8 Agustus 2026</t>
  </si>
  <si>
    <t>Follow Up Revoke Completed, New Order ID : SC1002514264</t>
  </si>
  <si>
    <t>KOS HJ VIA</t>
  </si>
  <si>
    <t>WO061265935</t>
  </si>
  <si>
    <t>|MN00882|/KOS HJ VIA/LATFIYAH/085731001111/satutama884@gmail.com/HSI Basic Promo HUT Telkom (1:2) 50 Mbps (Rp 320.000) PSB Rp 150.000/</t>
  </si>
  <si>
    <t>2026-08-09 10:00:00|Jam pemasangan : 12.00 Info Tambahan : Hubungi pelanggan dulu sebelum ke lokasi terimakasih |40951378|MYDITA</t>
  </si>
  <si>
    <t>SBA</t>
  </si>
  <si>
    <t>GUDANG KACAMATA B RIZKI</t>
  </si>
  <si>
    <t>WO061343083</t>
  </si>
  <si>
    <t>|MN00925|MYIA-098634221247/POI/M agus trimulyo/081325445471/agustrimulyo314@gmail.com</t>
  </si>
  <si>
    <t>2026-08-11 08:00:00 | Nama Pic : BP AGUS No Hp Pic : 081325445471 Jam Pemasangan : 08:00 - 12.00 Tanggal Pemasangan : SENIN 10 AGUSTUS 2026 Info Tambahan : Hubungi pelanggan sebelum datang ke lokasi</t>
  </si>
  <si>
    <t>Follow Up Revoke Completed, New Order ID : SC1002513766</t>
  </si>
  <si>
    <t>WO061181521</t>
  </si>
  <si>
    <t>2026-08-08 13:00:00|M Janji : (08/08/026) jam Pasang : 09:00 Note : hubungi pelanggan jika ingin kelokasi|40900827|MYDITA</t>
  </si>
  <si>
    <t>PT REVASS UTAMA MEDIKA - REP SEMARANG</t>
  </si>
  <si>
    <t>ODP-SMC-FD/105 FD/D09/105.01</t>
  </si>
  <si>
    <t>WO061343379</t>
  </si>
  <si>
    <t>MD|MYDB-20260807264680|DN00001/MN00345|PT REVASS UTAMA MEDIKA - REP SEMARANG|085280141927</t>
  </si>
  <si>
    <t>2026-08-13 08:00:00 | M Janji : 13 agustus 2026 jam Pasang : pagi  Note : hubungi pelanggan jika ingin kelokasi</t>
  </si>
  <si>
    <t>UPT SMP Negeri 1 Wonotirto</t>
  </si>
  <si>
    <t>ODP-LDY-FE/21 FE/D05/21.01</t>
  </si>
  <si>
    <t>WO061160756</t>
  </si>
  <si>
    <t>|MN00385|MYIA-055211737537/POI/Bambang Saifudin/08563298916/smpnsatuwonotirto@gmail.com</t>
  </si>
  <si>
    <t>2026-08-10 08:00:00 | Tanggal pemasangan: 10/08/2026 Jam pemasangan : Pagi Info Tambahan : Hubungi pelanggan dulu sebelum ke lokasi terima kasih.</t>
  </si>
  <si>
    <t>ODP-TTL-FF/035 FF/D02/035.01</t>
  </si>
  <si>
    <t>WO061307666</t>
  </si>
  <si>
    <t>|MN00292|MYIA-026126076198/POI/SUDIARTO/081804621352/prabowo2121new@gmail.com</t>
  </si>
  <si>
    <t>2026-08-10 08:00:00 | Tanggal pemasangan: 10/08/2026 Jam pemasangan : pagi / siang Info Tambahan : Hubungi pelanggan dulu sebelum ke lokasi terima kasih.</t>
  </si>
  <si>
    <t>JPR</t>
  </si>
  <si>
    <t>TOKO DHITO</t>
  </si>
  <si>
    <t>ODP-JPR-FS/114</t>
  </si>
  <si>
    <t>WO061304845</t>
  </si>
  <si>
    <t>|MC60040|MYIA-024365547546/POI/Evaldi Silva Ainil Aziz/085933833422/dhitotoko@gmail.com</t>
  </si>
  <si>
    <t xml:space="preserve">2026-08-10 15:00:00 | Tanggal pemasangan: 10/08/2026 Jam pemasangan : 15.00 Info Tambahan : Hubungi pelanggan dulu sebelum ke lokasi. terima kasih </t>
  </si>
  <si>
    <t>SPBU PILANGKENCENG</t>
  </si>
  <si>
    <t>ODP-CRB-FF/01 FF/D01/01.01</t>
  </si>
  <si>
    <t>WO061258269</t>
  </si>
  <si>
    <t>|MC20208|MYIA-037805015078/POI/RUDI RIANTO/081227456412/spbupilangkenceng5363127@gmail.com</t>
  </si>
  <si>
    <t xml:space="preserve">2026-08-09 13:00:00 | Nama PIC: bp rudi  Notel: 081227456412 Alt: -  Tanggal: 9/8/2026 Jam Pasang: Siang Note: Hubungi pelanggan sebelum ke lokasi, terima kasih. </t>
  </si>
  <si>
    <t>CV. Anugrah jaya sukses</t>
  </si>
  <si>
    <t>ODP-RKT-FGH/63</t>
  </si>
  <si>
    <t>WO061329814</t>
  </si>
  <si>
    <t>|MN02446|/CV. Anugrah jaya sukses/08113112900/anggra2608@gmai.com/HSI Bisnis Promo HUT Telkom (1:1) 200 Mbps (Rp 790.000) PSB Rp 150.000/Anggra kurniawan/-7,316,046,112.77</t>
  </si>
  <si>
    <t>2026-08-10 13:00:00|Nama PIC:  bp anggra  No HP: 08113112900 Alt: Tanggal: 10/8/2026 Jam Pasang: Siang Note: Hubungi sebelum ke lokasi, terimakasih.|40010577|MYDITA</t>
  </si>
  <si>
    <t>SPBU 4458112</t>
  </si>
  <si>
    <t>ODP-WRO-FG/112 FG/D05/112.01</t>
  </si>
  <si>
    <t>WO061186574</t>
  </si>
  <si>
    <t>|MN01996|MYIA-091289207121/POI/Siti Munfaizah/085325118582/spbutruwolu@gmail.com</t>
  </si>
  <si>
    <t xml:space="preserve">2026-08-08 13:00:00 | telp :085325118582  alt : pagi / siang 08/08/2026 hub sebelum ke lokasi  </t>
  </si>
  <si>
    <t>LSE</t>
  </si>
  <si>
    <t>KSPPS BMT ASALAM ARTHADAYA.KK MARYUN</t>
  </si>
  <si>
    <t>ODP-LSE-FC/012</t>
  </si>
  <si>
    <t>WO061248581</t>
  </si>
  <si>
    <t>|MN02366|MYIA-068064921863/POI/AMAR MARUF/081228813815/bmt.assalamarthadaya@gmail.com</t>
  </si>
  <si>
    <t>-</t>
  </si>
  <si>
    <t>Follow Up Revoke Completed, New Order ID : SC1002514362</t>
  </si>
  <si>
    <t>SMA Nahdlatul ulama 1</t>
  </si>
  <si>
    <t>ODP-SPG-FY/100 FY/D07/100.01</t>
  </si>
  <si>
    <t>WO061307531</t>
  </si>
  <si>
    <t>MD|MYDB-20260809264808|DN00001/MN00572|SMA Nahdlatul ulama 1|08381054361</t>
  </si>
  <si>
    <t>2026-08-10 08:00:00 | M Janji : (10/08/2026) jam Pasang : 09:00 Note : hubungi pelanggan jika ingin kelokasi</t>
  </si>
  <si>
    <t>spbu 54.601.76</t>
  </si>
  <si>
    <t>ODP-KBL-FGK/34 FGK/D02/34.01</t>
  </si>
  <si>
    <t>WO061313449</t>
  </si>
  <si>
    <t>MD|MYDB-20260808264768|DN00001/MN00018|spbu 54.601.76|082132599344</t>
  </si>
  <si>
    <t>2026-08-10 14:00:00 | M Janji : 10 agustus 2026 jam Pasang : pagi siang Note : hubungi pelanggan jika ingin kelokasi</t>
  </si>
  <si>
    <t>ODP-IJK-FHD/06</t>
  </si>
  <si>
    <t>Follow Up Revoke Completed, New Order ID : SC1002514357</t>
  </si>
  <si>
    <t>TOKO KONGSI BAROKAH</t>
  </si>
  <si>
    <t>ODP-WRP-FJ/01</t>
  </si>
  <si>
    <t>WO061307001</t>
  </si>
  <si>
    <t>|MC70132|/TOKO KONGSI BAROKAH/RASIDI/08213325989/radidikongsi@gmail.com/HSI Bisnis + Netmonk Promo 2026 200 Mbps (Rp 846.100) PSB 150.000</t>
  </si>
  <si>
    <t>2026-08-10 08:00:00|Tanggal Pemasangan : 10 Agustus 2026 Jam Pemasangan : 08:00 13:00 Info Tambahan : Hubungi pelanggan dulu sebelum ke lokasi terimakasih|40961370|MYDITA</t>
  </si>
  <si>
    <t>SPBU 4459116 PATI</t>
  </si>
  <si>
    <t>ODP-PAT-FM/120</t>
  </si>
  <si>
    <t>WO061323677</t>
  </si>
  <si>
    <t>|MC60040|MYIA-036388763394/POI/Karisna Fatkhan/082325241117/kharisnaef@gmail.com</t>
  </si>
  <si>
    <t>2026-08-10 13:00:00 | Nama PIC : Bp Kharisna No Hp : 082325241117 No Alt : - Tgl Pemasangan : 10 Agustus 2026 Interval : PAGI SIANG Note : Hubungi pelanggan terlebih dahulu</t>
  </si>
  <si>
    <t>WAITING : |MYDITA</t>
  </si>
  <si>
    <t>ODP-PKS-FH/40</t>
  </si>
  <si>
    <t>WO061305841</t>
  </si>
  <si>
    <t>2026-08-08 08:00:00 | Tanggal pemasangan: 6/08/2026  Jam pemasangan : pagi / siang  Info Tambahan : Hubungi pelanggan dulu sebelum ke lokasi.  terima kasih</t>
  </si>
  <si>
    <t>ODP-SMP-FBS/05</t>
  </si>
  <si>
    <t>WO061166585</t>
  </si>
  <si>
    <t>2026-08-05 13:00:00 | Nama PIC : Bp Baharuddin  No HP : 081957137909  No Alt : -  M Janji : 05 Agustus 2026  Jam Pasang : Pagi / Siang  Note : hubungi pelanggan jika ingin ke lokasi, terima kasih</t>
  </si>
  <si>
    <t>SPBU BENCE 54.661.26 AGUNG CATUR UTAMA GROUP</t>
  </si>
  <si>
    <t>ODP-BLR-FBN/21 FBN/D02/21.01</t>
  </si>
  <si>
    <t>WO061188904</t>
  </si>
  <si>
    <t>|MN02734|MYIA-098957173801/POI/AGUNG SUYONO/082143999778/spbuagungbence@gmail.com</t>
  </si>
  <si>
    <t>2026-08-08 13:00:00 | Tanggal pemasangan: 08/08/2026 Jam pemasangan : siang Info Tambahan : Hubungi pelanggan dulu sebelum ke lokasi terima kasih.</t>
  </si>
  <si>
    <t>ODP-PML-FS/045</t>
  </si>
  <si>
    <t>WO061151803</t>
  </si>
  <si>
    <t>2026-08-07 08:00:00 | Nama Pic : bp aris kusnandar   No Hp Pic : 085225051702  No alt : -  Jam Pemasangan : pagi   Tanggal Pemasangan : 7 Agustus 2026</t>
  </si>
  <si>
    <t>UPT PUSKESMAS PALIYAN</t>
  </si>
  <si>
    <t>ODP-WNS-FAY/038 FAY/D03/038.01</t>
  </si>
  <si>
    <t>WO061177723</t>
  </si>
  <si>
    <t>|MN00277|MYIA-069233367829/POI/Supriayanta/081326235702/pusk.paliyan@gmail.com</t>
  </si>
  <si>
    <t xml:space="preserve">2026-08-08 13:00:00 | telp :081326235702  alt : pagi / siang 08/08/2026 hub sebelum ke lokasi  </t>
  </si>
  <si>
    <t>Kantor Yuliani Collection</t>
  </si>
  <si>
    <t>ODP-MSO-FA/020 FA/D02/020.01</t>
  </si>
  <si>
    <t>WO061182877</t>
  </si>
  <si>
    <t>MD|MYDB-20260807264655|DN00001/MN00396|Kantor Yuliani Collection|082323838212</t>
  </si>
  <si>
    <t>2026-08-08 15:00:00 | Tanggal pemasangan: 08/08/2026 Jam pemasangan : siang Info Tambahan : Hubungi pelanggan dulu sebelum ke lokasi terima kasih.</t>
  </si>
  <si>
    <t>KOST PUTRI GADING ASRI</t>
  </si>
  <si>
    <t>ODP-PSN-FAS/02</t>
  </si>
  <si>
    <t>WO061181042</t>
  </si>
  <si>
    <t>|MN00025|/KOST PUTRI GADING ASRI/WINBACK 2.0 HSI B2B (1:1) 50MBPS 355RB PSB DISC 70%//gasri2029@gmail.com/MUHAMMAD IQBAL/87774145339</t>
  </si>
  <si>
    <t>2026-08-11 08:00:00|Nama PIC : bapak iqbal No HP : 087774145339 Alt :  M Janji : (selasa/11/AGUSTUS/2026) jam Pasang : 09:00 Note : hubungi pelanggan jika ingin kelokasi|40951378|MYDITA</t>
  </si>
  <si>
    <t>KLATEN</t>
  </si>
  <si>
    <t>PEN</t>
  </si>
  <si>
    <t>SD Muh Nurul Ilmi Karangdowo (R.Kantor)</t>
  </si>
  <si>
    <t>ODP-PEN-F01/022</t>
  </si>
  <si>
    <t>WO061198052</t>
  </si>
  <si>
    <t>|MN00951|MYIA-011027171015/POI/ARIF HIDAYAT/085640187778/hidayataarief@gmail.com</t>
  </si>
  <si>
    <t>Khaza House</t>
  </si>
  <si>
    <t>ODP-BMK-FAA/010 FAA/D03/010.01</t>
  </si>
  <si>
    <t>WO061173637</t>
  </si>
  <si>
    <t>MD|MYID-4042608060006|RBIZindibiz|KHAZA HOUSE|081703393696</t>
  </si>
  <si>
    <t>2026-08-08 13:00:00 | Nama : BU NOVIGA WICAKSONO No Hp : 081703393696 No Alt :  Tgl Pemasangan : 08 Agustus 2026 Interval : PAGI  Note : Hubungi pelanggan terlebih dahulu</t>
  </si>
  <si>
    <t>HSI Bisnis Khusus Winback 3.0 PSB 70% - 150 Mbps</t>
  </si>
  <si>
    <t>PT laxo global Akses</t>
  </si>
  <si>
    <t>ODP-TDS-FDL/14 FDL/D02/14.01</t>
  </si>
  <si>
    <t>WO061292457</t>
  </si>
  <si>
    <t>MD|MYDB-20260808264781|DN00001/MN02280|PT laxo global Akses|082245003307</t>
  </si>
  <si>
    <t>2026-08-13 08:00:00 | Nama : BP ANDI HERMAWAN  No Hp : 082245003307 No Alt :  Tgl Pemasangan : 10 Agustus 2026 Interval : SIANG Note : Hubungi pelanggan terlebih dahulu</t>
  </si>
  <si>
    <t>Di TURGO Village (PT DWI NUSA PERSADA INDONESIA)</t>
  </si>
  <si>
    <t>ODP-PKM-FAK/032</t>
  </si>
  <si>
    <t>WO061189442</t>
  </si>
  <si>
    <t>|MC80054|/DWI ANDI RIO/088901902661 081227709858/dwinusapersadaindonesia@gmail.com</t>
  </si>
  <si>
    <t>2026-08-11 08:00:00|Nama PIC : bapak DWI ANDI RIO No HP : 088901902661 Alt :  M Janji : (senin/10/AGUSTUS/2026) jam Pasang : 09:00 Note : hubungi pelanggan jika ingin kelokasi|40951378|MYDITA</t>
  </si>
  <si>
    <t>Follow Up Revoke Completed, New Order ID : SC1002515979</t>
  </si>
  <si>
    <t>PT.GADAI MAS NUSANTARA</t>
  </si>
  <si>
    <t>ODP-END-FP/26 FP/D01/26.01</t>
  </si>
  <si>
    <t>WO061134989</t>
  </si>
  <si>
    <t>|MN01740|MYIA-023577104856/POI/MARSEL FERDINAN KASEH /082236338952/marsel.ferdinan@gadaimas.com</t>
  </si>
  <si>
    <t xml:space="preserve">2026-08-08 13:00:00 | Nama PIC : Bapak bapak Marsel  No HP : 082236338952 No Alternatif :  M Janji : 08/08/2026 Jam Pasang : Pagi NoteÃ‚Â :  Hubungi terlebih dahulu sebelum ke lokasi  </t>
  </si>
  <si>
    <t>SERU ADVENTURE</t>
  </si>
  <si>
    <t>ODP-GSK-FAQ/128</t>
  </si>
  <si>
    <t>|MN02318|/SERU ADVENTURE/MUHAMMAD DIAR QISTHI/081357552604/seruadventuregresik@gmail.com/HSI Bisnis Promo HUT Telkom (1:1) 50 Mbps (Rp 355.000) PSB Rp 150.000/</t>
  </si>
  <si>
    <t>WO061245665</t>
  </si>
  <si>
    <t>TOKO PAK WAKIT</t>
  </si>
  <si>
    <t>ODP-SDN-FX/035 FX/D02/035.01</t>
  </si>
  <si>
    <t>WO061203689</t>
  </si>
  <si>
    <t>MD|MYDB-20260806264600|DN00001/MN01572|TOKO PAK WAKIT|08559994191</t>
  </si>
  <si>
    <t>PT SUBUR MAKMUR MAJU SEJAHTERA SPBU 4455705 imogiri</t>
  </si>
  <si>
    <t>WO061330815</t>
  </si>
  <si>
    <t>|MC80054|MYIA-039146833529/POI/SUTOMO/082138835758/spbu_sajogja4455705@yahoo.co.id</t>
  </si>
  <si>
    <t>2026-08-11 09:00:00 | Nama PIC : Bp Galih No Hp : 082138835758 No Alt : - Tgl Pemasangan : 11 Agustus 2026 Interval : PAGI SIANG Note : Hubungi pelanggan terlebih dahulu</t>
  </si>
  <si>
    <t>SPPG YAYASAN LENTERA UTARA BERGIZI UTAMA</t>
  </si>
  <si>
    <t>ODP-GND-FK/16</t>
  </si>
  <si>
    <t>WO061305259</t>
  </si>
  <si>
    <t>|MN00836|/SPPG YAYASAN LENTERA UTARA BERGIZI UTAMA/WINBACK 2.0 HSI B2B (1:1) 50MBPS 355RB PSB DISC 70%//achsinari19@gmail.com/ACH. SINARI/816644910</t>
  </si>
  <si>
    <t>2026-08-10 08:00:00|Nama PIC : Bp Sinari No Hp : 0816644910 No Alt : - Tgl Pemasangan : 10 Agustus 2026 Interval : PAGI SIANG Note : Hubungi pelanggan terlebih dahulu|40951378|MYDITA</t>
  </si>
  <si>
    <t>MGN</t>
  </si>
  <si>
    <t>PANGKALAN GAS LPG LUTFIAUDIN</t>
  </si>
  <si>
    <t>ODP-MGN-FA/023 FA/D04/023.01</t>
  </si>
  <si>
    <t>WO061264265</t>
  </si>
  <si>
    <t>MD|MYDB-20260807264669|DB10005/MB10071|PANGKALAN GAS LPG LUTFIAUDIN|085700961173</t>
  </si>
  <si>
    <t>2026-08-09 13:00:00 | Tgl Pemasangan : 09 Agustus 2026 Interval : PAGI SIANG Note : Hubungi pelanggan terlebih dahulu</t>
  </si>
  <si>
    <t>TK Aisyiyah Bustanul Athfal 12</t>
  </si>
  <si>
    <t>ODP-CLC-FC/042 FC/D02/042.01</t>
  </si>
  <si>
    <t>WO061291079</t>
  </si>
  <si>
    <t>|MN02740|MYIA-053838854373/POI/Eka Kadarwati/085975154131/eka539152@gmail.com</t>
  </si>
  <si>
    <t xml:space="preserve">2026-08-11 08:00:00 | M Janji : 11 agustus 2026 jam Pasang : pagi  Note : hubungi pelanggan jika ingin kelokasi </t>
  </si>
  <si>
    <t>PONDOK PESANTREN MADRASAH TSANAWIYAH WATHONNIYAH ISLAMIYYAH</t>
  </si>
  <si>
    <t>ODP-KRY-FK/019</t>
  </si>
  <si>
    <t>WO061310107</t>
  </si>
  <si>
    <t>|MC00213|MYIA-021445685851/POI/SUNARYO/088226611123/mtsmwi@yahoo.com</t>
  </si>
  <si>
    <t xml:space="preserve">2026-08-12 13:00:00 | M Janji : 12 agustus 2026  jam Pasang : siang   Note : hubungi pelanggan jika ingin kelokasi  </t>
  </si>
  <si>
    <t>ODP-MGE-FBB/056</t>
  </si>
  <si>
    <t>toko Nandang</t>
  </si>
  <si>
    <t>ODP-TET-FAF/36</t>
  </si>
  <si>
    <t>WO061332920</t>
  </si>
  <si>
    <t>MD|MYDB-20260805264431|SC00001/MC00152|toko Nandang|081398945118</t>
  </si>
  <si>
    <t>2026-08-08 08:00:00 | Nama : BP NANDANG  No Hp : 081398945118  No Alt :   Tgl Pemasangan : 08 Agustus 2026  Interval : PAGI   Note : Hubungi pelanggan terlebih dahulu</t>
  </si>
  <si>
    <t>WO061191316</t>
  </si>
  <si>
    <t>2026-08-08 13:00:00|Nama PIC:  bp dimas No HP: 085733300816 Alt: Tanggal: 8/8/2026 Jam Pasang: Siang Note: Hubungi sebelum ke lokasi|40010577|MYDITA</t>
  </si>
  <si>
    <t>Primkopal Juanda</t>
  </si>
  <si>
    <t>ODP-GDA-FS/02</t>
  </si>
  <si>
    <t>AMRBS;405989;AMEX;MUJI;RBS-3;SURAMADU;PSB;Primkopal Juanda;082142425176;spbujuanda16@gmail.com;HSI Bisnis (1:1) 100 Mbps (Rp 669.000) PSB Rp 150.000;Surakim;Jalan Raya Sedati no. 1 Juanda, Sedati, Sidoarjo</t>
  </si>
  <si>
    <t>SMP NEGERI 2 SUMPIUH</t>
  </si>
  <si>
    <t>WO061145924</t>
  </si>
  <si>
    <t>|MC00213|MYIA-071140399755/POI/SMP NEGERI 2 SUMPIUH/089512063354/smpnduasumpiuh@gmail.com</t>
  </si>
  <si>
    <t>2026-08-10 13:00:00 | Nama : BP DIDIK FIRMANSYAH No Hp : 089512063354 No Alt : 082323397458 Tgl Pemasangan : 08 Agustus 2026 Interval : PAGI  Note : Hubungi pelanggan terlebih dahulu</t>
  </si>
  <si>
    <t>ODP-KLM-FL/21 FL/D05/21.01</t>
  </si>
  <si>
    <t>WO061164559</t>
  </si>
  <si>
    <t>2026-08-08 13:00:00 | Nama Pic : BP FANDI No Hp Pic : 087866890803 Jam Pemasangan : 08:00 - 12.00 Tanggal Pemasangan : SABTU 08 AGUSTUS 2026 Info Tambahan : Hubungi pelanggan sebelum datang ke lokasi, terima kasih.</t>
  </si>
  <si>
    <t>Follow Up Revoke Completed, New Order ID : SC1002516591</t>
  </si>
  <si>
    <t>VIVA APOTEK KEBON SARI SBY</t>
  </si>
  <si>
    <t>ODP-IJK-FHD/31</t>
  </si>
  <si>
    <t>WO061182752</t>
  </si>
  <si>
    <t>AMRBS;405075;REG3;KATATA VEKANIDYA;082225049060;CP.VINDYA RUSTAMA WARDHANA;081327371234;PSB INET 50 MBPS 355.000;PT SUMBER HIDUP SEHAT (KEBONSARI)</t>
  </si>
  <si>
    <t>2026-08-11 15:00:00|M Janji : 11 agustus 2026 jam Pasang : siang Note : hubungi pelanggan jika ingin kelokasi |40961370|MYDITA</t>
  </si>
  <si>
    <t>CV GRABAG INDAH SPBU 44.561.10</t>
  </si>
  <si>
    <t>ODP-MGE-FU/044 FU/D01/044.01</t>
  </si>
  <si>
    <t>WO061160201</t>
  </si>
  <si>
    <t>|MN02255|MYIA-052608846021/POI/TAFRIKHAN/082213070983/tafrikhan24@gmail.com</t>
  </si>
  <si>
    <t>2026-08-11 13:00:00 | Nama Pic : BP TAFRIKHAN No Hp Pic : 082213070983 Jam Pemasangan : 08:00 - 12.00 Tanggal Pemasangan : SABTU 08 AGUSTUS 2026 Info Tambahan : Hubungi pelanggan sebelum datang ke lokasi, terima kasih.</t>
  </si>
  <si>
    <t>Toko Puji</t>
  </si>
  <si>
    <t>ODP-SMP-FDB/09 FDB/D01/09.01</t>
  </si>
  <si>
    <t>WO061237876</t>
  </si>
  <si>
    <t>MD|MYDB-20260808264723|DN00001/MN00572|Toko Puji|085904327423</t>
  </si>
  <si>
    <t>2026-08-09 08:00:00 | Nama PIC : Ibu Puji No Hp : 085904327423 No Alt : - Tgl Pemasangan : 09 Agustus 2026 Interval : PAGI SIANG Note : Hubungi pelanggan terlebih dahulu</t>
  </si>
  <si>
    <t>KOST ANDALUS PUTRI</t>
  </si>
  <si>
    <t>ODP-KML-FJ/07</t>
  </si>
  <si>
    <t>WO061331878</t>
  </si>
  <si>
    <t>|MN02600|/KOST ANDALUS PUTRI/087775209111/opporeno09871@gmail.com/HSI Bisnis Promo HUT Telkom (1:1) 150 Mbps (Rp 620.000) PSB Rp 150.000/Abdul Malik/-7.127820, 112.720659</t>
  </si>
  <si>
    <t>2026-08-10 13:00:00|Nama PIC:  bp aris No HP: 087775209111 Alt: Tanggal: 10/8/2026 Jam Pasang: Siang Note: Hubungi sebelum ke lokasi, terimakasih.|40010577|MYDITA</t>
  </si>
  <si>
    <t>SPBU Pertamina 54.593.04</t>
  </si>
  <si>
    <t>ODP-WRP-FC/18</t>
  </si>
  <si>
    <t>WO061264010</t>
  </si>
  <si>
    <t>|MN00213|/SPBU Pertamina 54.593.04/818-0300-8030/mattgege81@gmail.com/HSI Bisnis Promo HUT Telkom (1:1) 75 Mbps (Rp 415.000) PSB Rp 150.000/ACHMAD MUDASSIR/4G3P+JM9, Jl. Raya Sotabar, Rokem Timur, Sotabar, Kec. Pasean, Kabupaten Pamekasan, Jawa Timur 6935</t>
  </si>
  <si>
    <t>2026-08-09 13:00:00|Nama PIC : Bp Achmad No Hp : 081803008030 No Alt : - Tgl Pemasangan : 09 Agustus 2026 Interval : PAGI SIANG Note : Hubungi pelanggan terlebih dahulu|40951378|MYDITA</t>
  </si>
  <si>
    <t>WO061250234</t>
  </si>
  <si>
    <t>2026-08-10 13:00:00|Nama PIC: bp hendrik Notel: 088985037014 Alt: -  Tanggal: 10/8/2026 Jam Pasang: Siang Note: Hubungi pelanggan sebelum ke lokasi, terima kasih. |40010577|MYDITA</t>
  </si>
  <si>
    <t>Follow Up Revoke Completed, New Order ID : SC1002516519</t>
  </si>
  <si>
    <t>SMP NEGERI LIMAN</t>
  </si>
  <si>
    <t>ODP-SOE-FD/48 FD/D01/48.01</t>
  </si>
  <si>
    <t>WO061139155</t>
  </si>
  <si>
    <t>|MC40133|MYIA-065174598743/POI/PAULINA Y MARU/082144408055/paulinamaru93@gmail.com</t>
  </si>
  <si>
    <t xml:space="preserve">2026-08-10 08:00:00 | telp :082144408055  alt : pagi / siang 10/08/2026 hub sebelum ke lokasi </t>
  </si>
  <si>
    <t>HSI Bisnis Basic Bundling Netmonk Dual Band PSB 70% Promo - 100 Mbps</t>
  </si>
  <si>
    <t>FOLLOW UP : Follow Up HANIF NUROHMAN 40981182|MYDITA</t>
  </si>
  <si>
    <t>SPPG LAPAS SLAWI</t>
  </si>
  <si>
    <t>ODP-SLW-FY/011 FY/D01/011.01</t>
  </si>
  <si>
    <t>WO061256462</t>
  </si>
  <si>
    <t>|MN00347|MYIA-086295526647/POI/EDI SUPRIADI/08976405111/sppglapasslawi@gmail.com</t>
  </si>
  <si>
    <t>2026-08-09 13:00:00 | Tanggal Pemasangan : 09 Agustus 2026 Jam Pemasangan : 08:00 13:00 Info Tambahan : Hubungi pelanggan dulu sebelum ke lokasi terimakasih</t>
  </si>
  <si>
    <t>SPBU CANDIMAS 44 531 24 JATILAWANG</t>
  </si>
  <si>
    <t>ODP-AJB-FF/021 FF/D02/021.01</t>
  </si>
  <si>
    <t>WO061282464</t>
  </si>
  <si>
    <t>|MC00213|MYIA-025938327552/POI/RIZKI SEFRITA WULANDARI/081313474706/spbu_cm6@yahoo.com</t>
  </si>
  <si>
    <t xml:space="preserve">2026-08-09 13:00:00 | Nama PIC: bu inka  Notel: 081313474706 Alt: -  Tanggal: 9/8/2026 Jam Pasang: Siang Note: Hubungi pelanggan sebelum ke lokasi, terima kasih. </t>
  </si>
  <si>
    <t>ODP-KUT-FAN/35</t>
  </si>
  <si>
    <t>WO061154391</t>
  </si>
  <si>
    <t>2026-08-08 13:00:00|Nama PIC:  bp wahyudi  No HP: 08995847815 Alt: Tanggal: 8/8/2026 Jam Pasang: Siang Note: Hubungi sebelum ke lokasi, terimakasih|40010577|MYDITA</t>
  </si>
  <si>
    <t>Follow Up Revoke Completed, New Order ID : SC1002516593</t>
  </si>
  <si>
    <t>SPX EXPRESS Janapria Hub</t>
  </si>
  <si>
    <t>ODP-PYA-FAP/80</t>
  </si>
  <si>
    <t>WO061266513</t>
  </si>
  <si>
    <t>MD|MYID-4042608080001|RBIZindibiz|SPX express Janapria|081803203900</t>
  </si>
  <si>
    <t>2026-08-09 13:00:00 | Nama PIC : Bp Ahmad No Hp : 081803203900 No Alt : - Tgl Pemasangan : 09 Agustus 2026 Interval : PAGI SIANG Note : Hubungi pelanggan terlebih dahulu</t>
  </si>
  <si>
    <t>SPBU 54.644.02 UD H MOCH THOHIR</t>
  </si>
  <si>
    <t>ODP-KTS-FG/45 FG/D02/45.01</t>
  </si>
  <si>
    <t>WO061248568</t>
  </si>
  <si>
    <t>MD|MYDB-20260808264736|DC20010/MC20002|SPBU 54.644.02 UD H MOCH THOHIR|08125966920</t>
  </si>
  <si>
    <t xml:space="preserve">2026-08-09 08:00:00 | Nama PIC: BP BUGINYONO  Notel: 08125966920 Alt: 085226364354 Tanggal: 9/8/2026 Jam Pasang: 09.00 Pagi Note: Hubungi pelanggan sebelum ke lokasi, terima kasih. </t>
  </si>
  <si>
    <t>ODP-KUT-FAC/68</t>
  </si>
  <si>
    <t>WO061155305</t>
  </si>
  <si>
    <t>2026-08-08 13:00:00|Nama : BP WAHYUDI No Hp : 08995847815 No Alt : 081381829072 Tgl Pemasangan : 08 Agustus 2026 Interval : PAGI  Note : Hubungi pelanggan terlebih dahulu|40931149|MYDITA</t>
  </si>
  <si>
    <t>PT DARMA PUTRA LESTARI</t>
  </si>
  <si>
    <t>ODP-BMK-FS/013 FS/D02/013.01</t>
  </si>
  <si>
    <t>WO061166132</t>
  </si>
  <si>
    <t>|MC50018|MYIA-009589464128/POI/JOKO SUHARTOTO/085876648648/4450219spbu@gmail.com</t>
  </si>
  <si>
    <t>2026-08-08 13:00:00 | M Janji : (08/08/026) jam Pasang : 09:00 Note : hubungi pelanggan jika ingin kelokasi</t>
  </si>
  <si>
    <t>SPBU 54.631.01 (OFFICE)</t>
  </si>
  <si>
    <t>ODP-CRB-FF/34 FF/D05/34.01</t>
  </si>
  <si>
    <t>WO061279915</t>
  </si>
  <si>
    <t>|MN00286|MYIA-001657676361/POI/PARJONO/087858060685/spbu5.5463110@gmail.com</t>
  </si>
  <si>
    <t>toko wahyudi</t>
  </si>
  <si>
    <t>ODP-BLU-FS/027 FS/D04/027.01</t>
  </si>
  <si>
    <t>WO061303816</t>
  </si>
  <si>
    <t>|MN00377|MYIA-049320420852/POI/tri /085217989259/angkerxelon@gmail.com</t>
  </si>
  <si>
    <t>2026-08-10 08:00:00 | Nama PIC:  bp tri  No HP: 085217989259 Alt: - Tanggal: 10/8/2026 Jam Pasang: Pagi Note: Hubungi sebelum ke lokasi, terimakasih.</t>
  </si>
  <si>
    <t>SPBU 54.622.16</t>
  </si>
  <si>
    <t>ODP-BDG-FC/85 FC/D05/85.01</t>
  </si>
  <si>
    <t>WO061204158</t>
  </si>
  <si>
    <t>|MN02646|MYIA-065691762565/POI/AMAR GADHAFI/0881036108456/gadhafiamar0@gmail.com</t>
  </si>
  <si>
    <t>2026-08-09 10:00:00 | Tanggal pemasangan: 09/08/2026 Jam pemasangan : pagi Info Tambahan : Hubungi pelanggan dulu sebelum ke lokasi terima kasih.</t>
  </si>
  <si>
    <t>DECLINE : Decline - Batal Order Sonya Rahma Winata 40951375|MYDITA</t>
  </si>
  <si>
    <t>ODP-KUT-FG/05</t>
  </si>
  <si>
    <t>WO061334329</t>
  </si>
  <si>
    <t>2026-08-08 13:00:00|Nama PIC:  bp wahyudi   No HP: 08995847815  Alt:  Tanggal: 8/8/2026  Jam Pasang: Siang  Note: Hubungi sebelum ke lokasi, terimakasih|40010577|MYDITA</t>
  </si>
  <si>
    <t>ODP-TDS-FFB/18</t>
  </si>
  <si>
    <t>WO061148852</t>
  </si>
  <si>
    <t>2026-08-06 08:00:00 | Tanggal pemasangan: 6/08/2026  Jam pemasangan : pagi / siang  Info Tambahan : Hubungi pelanggan dulu sebelum ke lokasi.  terima kasih</t>
  </si>
  <si>
    <t>- 11_11446;Biaya PSB HSI EBIS Tunai di Depan ~ 11[150000]  - E26017;E26017 ~ ES26 - Paket HSI Basic (HSIEF) Khusus Winback 3.0[0]  - E26017~null~105871;E26017||11||Abodemen 0[0]  - E26017~null~E26017_UNL;UNL ~ Internet-Link Unlimited Internet Usage ~ E260</t>
  </si>
  <si>
    <t>KOST ABDULLAH</t>
  </si>
  <si>
    <t>ODP-MGT-FY/28 FY/D04/28.01</t>
  </si>
  <si>
    <t>WO061140349</t>
  </si>
  <si>
    <t>|MN00265|MYIA-051062785910/POI/ABDULLAH/085749013783/kostabdullah@gmail.com</t>
  </si>
  <si>
    <t>2026-08-08 08:00:00 | Nama PIC:  bp abdullah No HP: 085749013783 Alt:  Tanggal: 8/8/2026 Jam Pasang: Pagi Note: Hubungi sebelum ke lokasi, terimakasih</t>
  </si>
  <si>
    <t>WO061136671</t>
  </si>
  <si>
    <t>2026-08-10 08:00:00|M Janji : 10 agustus 2026 jam Pasang : pagi  Note : hubungi pelanggan jika ingin kelokasi|40961370|MYDITA</t>
  </si>
  <si>
    <t>TOKO ANANDA</t>
  </si>
  <si>
    <t>ODP-SWE-FAU/77 FAU/D06/77.01</t>
  </si>
  <si>
    <t>WO061199379</t>
  </si>
  <si>
    <t>MD|MYDB-20260806264587|SC00001/MC00090|TOKO ANANDA|087761808261</t>
  </si>
  <si>
    <t xml:space="preserve">2026-08-08 15:00:00 | Jam pemasangan : 12.00 Info Tambahan : Hubungi pelanggan dulu sebelum ke lokasi terimakasih </t>
  </si>
  <si>
    <t>HSI Bisnis Bundling Netmonk PSB 70% - 150 Mbps</t>
  </si>
  <si>
    <t>PT VIVO MOBILE INDONESIA</t>
  </si>
  <si>
    <t>ODP-TEG-FN/076 FN/D04/076.01</t>
  </si>
  <si>
    <t>WO061264052</t>
  </si>
  <si>
    <t>MD|MYDB-20260808264741|DN00001/MN00347|PT VIVO MOBILE INDONESIA|082135851212</t>
  </si>
  <si>
    <t>2026-08-10 13:00:00 | Nama : BU IIS SUMARNI  No Hp : 082135851212 No Alt :  Tgl Pemasangan : 10 Agustus 2026 Interval : SIANG Note : Hubungi pelanggan terlebih dahulu</t>
  </si>
  <si>
    <t>HSI Bisnis Bundling Phone PSB 70% - Free 800 Menit Promo - 100 Mbps</t>
  </si>
  <si>
    <t>ODP-KRY-FK/013</t>
  </si>
  <si>
    <t>WO061267958</t>
  </si>
  <si>
    <t xml:space="preserve">2026-08-12 13:00:00 | M Janji : 12 agustus 2026 jam Pasang : siang  Note : hubungi pelanggan jika ingin kelokasi </t>
  </si>
  <si>
    <t>Follow Up Revoke Completed, New Order ID : SC1002516401</t>
  </si>
  <si>
    <t>ODP-GDA-FAL/52</t>
  </si>
  <si>
    <t>WO061198470</t>
  </si>
  <si>
    <t>ODP-SRR-FAA/16</t>
  </si>
  <si>
    <t>WO061158397</t>
  </si>
  <si>
    <t>2026-08-06 13:00:00|Jam pemasangan : 12.00  Info Tambahan : Hubungi pelanggan dulu sebelum ke lokasi  terimakasih   |40951378|MYDITA</t>
  </si>
  <si>
    <t>TEM</t>
  </si>
  <si>
    <t>SPBU CANDIMULYO KEDU 44 562.03</t>
  </si>
  <si>
    <t>ODP-TMG-FAR/131 FAR/D08/131.01</t>
  </si>
  <si>
    <t>WO061158191</t>
  </si>
  <si>
    <t>|MN02495|MYIA-036966053424/POI/HARKIRJO/085228657577/spbu_sajogja4456203@yahoo.co.id</t>
  </si>
  <si>
    <t>2026-08-08 13:00:00 | Nama PIC : BAPAK HARKIRJO No HP : 085228657577 Alt :  M Janji : (SABTU/8/AGUSTUS/2026) jam Pasang : 09:00 Note : hubungi pelanggan jika ingin kelokasi</t>
  </si>
  <si>
    <t>ODP-DMP-FAE/32</t>
  </si>
  <si>
    <t>WO061135629</t>
  </si>
  <si>
    <t>2026-08-05 15:00:00 | Nama Pic : bp alfian   No Hp Pic : 082145830000  No alt : -  Jam Pemasangan : pagi   Tanggal Pemasangan : 5 Agustus 2026</t>
  </si>
  <si>
    <t>ONDOL</t>
  </si>
  <si>
    <t>ODP-PWB-FD/156 FD/D05/156.01</t>
  </si>
  <si>
    <t>WO061251811</t>
  </si>
  <si>
    <t>|MN00410|MYIA-046729611048/POI/ALI MUCHSIN/082327602683/amuh2150@gmail.com</t>
  </si>
  <si>
    <t xml:space="preserve">2026-08-09 13:00:00 | Nama PIC: bp muchsin Notel: 082327602683 Alt: -  Tanggal: 9/8/2026 Jam Pasang: Siang Note: Hubungi pelanggan sebelum ke lokasi, terima kasih. </t>
  </si>
  <si>
    <t>Bimbel Ganesha Operation</t>
  </si>
  <si>
    <t>ODP-JER-FD/08 FD/D01/01.08</t>
  </si>
  <si>
    <t>WO061172449</t>
  </si>
  <si>
    <t>MD|MYDB-20260806264563|DN00001/MN00906|Bimbel Ganesha Operation|085259222201</t>
  </si>
  <si>
    <t>2026-08-08 13:00:00 | Nama PIC : Huznil No HP : 085259222201 Alt :  M Janji : 08/08/2026 Jam Pasang : 08.00 - 13:00  NoteÃ‚Â :  hubungi terlebih dahulu sebelum kelokasi</t>
  </si>
  <si>
    <t>eatore kost</t>
  </si>
  <si>
    <t>ODP-SLI-FH/003 FH/D01/003.01</t>
  </si>
  <si>
    <t>WO061234050</t>
  </si>
  <si>
    <t>|MN00426|MYIA-030887676866/POI/muchamad rifky/088980332597/muchamad881@gmail.com</t>
  </si>
  <si>
    <t>2026-08-09 08:00:00 | Nama PIC : Bp Rifky No Hp : 088980332597 No Alt : - Tgl Pemasangan : 09 Agustus 2026 Interval : SIANG Note : Hubungi pelanggan terlebih dahulu</t>
  </si>
  <si>
    <t>Follow Up Revoke Completed, New Order ID : SC1002515872</t>
  </si>
  <si>
    <t>PT. Senlan Jaya Abadi</t>
  </si>
  <si>
    <t>ODP-RKT-FBA/11 FBA/D01/11.01</t>
  </si>
  <si>
    <t>WO061311294</t>
  </si>
  <si>
    <t>|MN02351|MYIA-029619196030/POI/Wu Fengmei/082266696168/senlan.88888@gmail.com</t>
  </si>
  <si>
    <t>HSI Bisnis Basic PSB 70% Dual Band - 100 Mbps</t>
  </si>
  <si>
    <t>ODP-PWT-FAL/109</t>
  </si>
  <si>
    <t>WO061151789</t>
  </si>
  <si>
    <t>2026-08-05 13:00:00 | Tanggal pemasangan : 05 AGUSTUS 2026  Jam pemasangan : pagi/siang  Info Tambahan : Hubungi pelanggan dulu sebelum ke lokasi  terima kasih</t>
  </si>
  <si>
    <t>SPBU 54.651.04</t>
  </si>
  <si>
    <t>ODP-BLB-FDS/18 FDS/D01/18.01</t>
  </si>
  <si>
    <t>WO061278120</t>
  </si>
  <si>
    <t>|MN02540|MYIA-059264264303/POI/Arif Sugiarto/085888041271/spbu5465104@gmail.com</t>
  </si>
  <si>
    <t xml:space="preserve">2026-08-10 08:00:00 | M Janji : 10 agustus 2026 jam Pasang : pagi  Note : hubungi pelanggan jika ingin kelokasi </t>
  </si>
  <si>
    <t>WO061204291</t>
  </si>
  <si>
    <t>2026-08-07 13:00:00|Waktu pemasnagan : 07 agustus 2026  Jam pemasangan : 08.00 - 12.00  Mohon hubungi pelanggan sebelum ke lokasi   Terima kasih|40010577|MYDITA</t>
  </si>
  <si>
    <t>ASTANA PROPERTY</t>
  </si>
  <si>
    <t>ODP-KEN-FAW/037 FAW/D05/037.01</t>
  </si>
  <si>
    <t>WO061153975</t>
  </si>
  <si>
    <t>|MC80063|MYIA-014491084795/POI/WILLIAM MAHARDILA DARLIUS/087838403677/rarautha85@gmail.com</t>
  </si>
  <si>
    <t>2026-08-08 15:00:00 | Nama : BU RARA (ACCOUNTING) No Hp : 087838403677 No Alt :  Tgl Pemasangan : 08 Agustus 2026 Interval : PAGI  Note : Hubungi pelanggan terlebih dahulu</t>
  </si>
  <si>
    <t>CAFE ANAK LANANG REBOND</t>
  </si>
  <si>
    <t>ODP-JER-FM/15 FM/D02/15.01</t>
  </si>
  <si>
    <t>WO061205507</t>
  </si>
  <si>
    <t>MD|MYDB-20260807264704|DN00001/MN00906|CAFE ANAK LANANG REBOND|087896653101</t>
  </si>
  <si>
    <t>2026-08-09 08:00:00 | Nama PIC : bapak mizan No HP : 087896653101 Alt :  M Janji : (SABTU/8/AGUSTUS/2026) jam Pasang : 09:00 Note : hubungi pelanggan jika ingin kelokasi</t>
  </si>
  <si>
    <t>Susteran Fransiskanes Larantuka</t>
  </si>
  <si>
    <t>ODP-LRT-FH/57</t>
  </si>
  <si>
    <t>WO061238531</t>
  </si>
  <si>
    <t>MD|MYDB-20260807264632|SC00001/MC00079|Susteran Fransiskanes Larantuka|081337063091</t>
  </si>
  <si>
    <t>Toko rejeki baru mataram</t>
  </si>
  <si>
    <t>ODP-SWE-FAT/76 FAT/D07/76.01</t>
  </si>
  <si>
    <t>WO061185367</t>
  </si>
  <si>
    <t>|MC40071|MYIA-081850829435/POI/Rohima/081337577824/imaakimprut@gmail.com</t>
  </si>
  <si>
    <t>2026-08-08 13:00:00 | Nama PIC : bapak andri No HP : 081337577824 Alt :  M Janji : (SABTU/8/AGUSTUS/2026) jam Pasang : 09:00 Note : hubungi pelanggan jika ingin kelokasi</t>
  </si>
  <si>
    <t>MY PERABOTAN</t>
  </si>
  <si>
    <t>ODP-SAP-FAB/18</t>
  </si>
  <si>
    <t>PSB;ISE207465;MY PERABOTAN;081239626520;PAKET HSI BISNIS 1:1  50 Mbps;yazidsalem53@gmail.com;-8.587772, 119.012494</t>
  </si>
  <si>
    <t>Plasa</t>
  </si>
  <si>
    <t>SPBU 44.532.04 SAMPANG</t>
  </si>
  <si>
    <t>ODP-MAO-FE/073 FE/D01/073.01</t>
  </si>
  <si>
    <t>WO061153370</t>
  </si>
  <si>
    <t>|MN00648|MYIA-081872661726/POI/Arby/085727707508/arby.septiantony@gmail.com</t>
  </si>
  <si>
    <t>2026-08-08 08:00:00 | Nama PIC : BAPAK arby No HP : 085727707508 Alt :  M Janji : (SABTU/8/AGUSTUS/2026) jam Pasang : 09:00 Note : hubungi pelanggan jika ingin kelokasi</t>
  </si>
  <si>
    <t>TK dan PAUD Aisyiyah Bustanul athfal 1</t>
  </si>
  <si>
    <t>ODP-PME-FBF/26 FBF/D05/26.01</t>
  </si>
  <si>
    <t>WO061174284</t>
  </si>
  <si>
    <t>MD|MYDB-20260807264633|DN00001/MN00572|TK dan PAUD Aisyiyah Bustanul athfal 1|082335879324</t>
  </si>
  <si>
    <t xml:space="preserve">2026-08-08 13:00:00 | telp :082335879324  alt : pagi / siang 08/08/2026 hub sebelum ke lokasi  </t>
  </si>
  <si>
    <t>SPBU 54.662.10</t>
  </si>
  <si>
    <t>ODP-TUL-FU/59 FU/D06/59.01</t>
  </si>
  <si>
    <t>WO061141611</t>
  </si>
  <si>
    <t>|MN00418|MYIA-087326441874/POI/ADE TAUFIK ARIYANTO/082257371565/adetariyanto@gmail.com</t>
  </si>
  <si>
    <t>2026-08-08 08:00:00 | Nama Pic : BP ADE No Hp Pic : 082257371565 Jam Pemasangan : 08:00 - 12.00 Tanggal Pemasangan : SABTU 08 AGUSTUS 2026 Info Tambahan : Hubungi pelanggan sebelum datang ke lokasi, terima kasih.</t>
  </si>
  <si>
    <t>PT.GLOBAL YIMI CARGO</t>
  </si>
  <si>
    <t>ODP-GSK-FAW/52</t>
  </si>
  <si>
    <t>WO061308060</t>
  </si>
  <si>
    <t>|MN00086|/PT.GLOBAL YIMI CARGO/Hidayatulloh Nur/083852359924/it.support.jt.cargo@gmail.com/HSI Bisnis Promo HUT Telkom (1:1) 300 Mbps (Rp 1.130.000) PSB Rp 150.000</t>
  </si>
  <si>
    <t>2026-08-10 08:00:00|Nama PIC:  bp hidayatulloh No HP: 083852359924 Alt: Tanggal: 10/8/2026 Jam Pasang: Pagi Note: Hubungi sebelum ke lokasi, terimakasih. Diusahakan secepatnya|40010577|MYDITA</t>
  </si>
  <si>
    <t>ODP-BDG-FB/29</t>
  </si>
  <si>
    <t>WO061265691</t>
  </si>
  <si>
    <t>2026-08-07 13:00:00 |   M Janji : (07/08/026)  jam Pasang : 09:00  Note : hubungi pelanggan jika ingin kelokasi</t>
  </si>
  <si>
    <t>SPBU 54.622.04</t>
  </si>
  <si>
    <t>ODP-BBA-FAH/38 FAH/D02/38.01</t>
  </si>
  <si>
    <t>WO061228680</t>
  </si>
  <si>
    <t>MD|MYDB-20260808264715|DN00001/MN00216|SPBU 54.622.04|085843102464</t>
  </si>
  <si>
    <t>2026-08-09 10:00:00 | Nama PIC : Bp Khafid No Hp : 085843102464 No Alt : - Tgl Pemasangan : 09 Agustus 2026 Interval : PAGI SIANG Note : Hubungi pelanggan terlebih dahulu</t>
  </si>
  <si>
    <t>SPBU 54.644.01 UD. MOCH JAKUB</t>
  </si>
  <si>
    <t>ODP-NJK-FAT/25 FAT/D03/25.01</t>
  </si>
  <si>
    <t>WO061254508</t>
  </si>
  <si>
    <t>MD|MYDB-20260808264740|DC20010/MC20002|SPBU 54.644.01 UD. MOCH JAKUB|085259414873</t>
  </si>
  <si>
    <t>2026-08-09 13:00:00 | Nama PIC : Bp Heri No Hp : 085259414873 No Alt : - Tgl Pemasangan : 09 Agustus 2026 Interval : PAGI SIANG Note : Hubungi pelanggan terlebih dahulu</t>
  </si>
  <si>
    <t>SPBU 54.631.17 (OFFICE)</t>
  </si>
  <si>
    <t>ODP-MNZ-FAN/03 FAN/D01/03.01</t>
  </si>
  <si>
    <t>WO061291434</t>
  </si>
  <si>
    <t>|MN00286|MYIA-021461661755/POI/IWAN SETYAWAN/08563623930/iwansetawan1989e3@gmail.com</t>
  </si>
  <si>
    <t>SMK NEGERI 1 JEPON</t>
  </si>
  <si>
    <t>ODP-BLO-FFD/037 FFD/D05/037.01</t>
  </si>
  <si>
    <t>WO061155851</t>
  </si>
  <si>
    <t>|MN02756|MYIA-091273360153/POI/Olivia Noor Prita sari/085728035407/smkn1jepon@yahoo.com</t>
  </si>
  <si>
    <t>2026-08-11 08:00:00 | Tanggal pemasangan: 11/08/2026 Jam pemasangan : pagi Info Tambahan : Hubungi pelanggan dulu sebelum ke lokasi terima kasih.</t>
  </si>
  <si>
    <t>PT. Adhiusaha Kencana Lestari</t>
  </si>
  <si>
    <t>ODP-DMO-FW/01 FW/D01/01.01</t>
  </si>
  <si>
    <t>WO061267716</t>
  </si>
  <si>
    <t>MD|MYDB-20260808264747|DN00001/MN02093|PT. Adhiusaha Kencana Lestari|081132207878</t>
  </si>
  <si>
    <t xml:space="preserve">2026-08-11 13:00:00 | Nama PIC: bp ilham  Notel: 081132207878 Alt: -  Tanggal: 11/8/2026 Jam Pasang: Siang Note: Hubungi pelanggan sebelum ke lokasi, terima kasih. </t>
  </si>
  <si>
    <t>HSI Bisnis Bundling Phone Promo 2026 Dual Band PSB 70% - Free 800 Menit Promo - 100 Mbps</t>
  </si>
  <si>
    <t>SMA IT ICC</t>
  </si>
  <si>
    <t>ODP-KPN-FU/05 FU/D01/05.01</t>
  </si>
  <si>
    <t>WO061172537</t>
  </si>
  <si>
    <t>MD|MYDB-20260807264660|DC40005/MC40050|SMA IT ICC|085293434340</t>
  </si>
  <si>
    <t>2026-08-08 13:00:00 | Nama Pic : bu sri  No Hp Pic : 085293434340 No alt : - Jam Pemasangan : siang  Tanggal Pemasangan : 8 Agustus 2026</t>
  </si>
  <si>
    <t>ODP-TET-FAF/35 FAF/D04/35.01</t>
  </si>
  <si>
    <t>WO061151647</t>
  </si>
  <si>
    <t>2026-08-08 08:00:00 | Nama : BP NANDANG No Hp : 081398945118 No Alt :  Tgl Pemasangan : 08 Agustus 2026 Interval : PAGI  Note : Hubungi pelanggan terlebih dahulu</t>
  </si>
  <si>
    <t>Follow Up Revoke Completed, New Order ID : SC1002516582</t>
  </si>
  <si>
    <t>HSI Bisnis Bundling Netmonk Dual Band PSB 70% Promo - 100 Mbps</t>
  </si>
  <si>
    <t>SDN. SINDANGSARI 01 MAJENANG</t>
  </si>
  <si>
    <t>ODP-MAN-FB/162</t>
  </si>
  <si>
    <t>WO061270337</t>
  </si>
  <si>
    <t xml:space="preserve"> SA; MC80043 ; TIWI  ; TREG3 ; CILACAP ;PSB 1S HSI BISNIS PROMO 50 MB;SDN. SINDANGSARI 01 MAJENANG; BUDI UNTORO/0823 2446 8689 ; untorobudi545@gmail.com</t>
  </si>
  <si>
    <t>PT. Bangkit Lakuliner Indonesia Pemuda Kebumen</t>
  </si>
  <si>
    <t>ODP-KBM-FAQ/125</t>
  </si>
  <si>
    <t>WO061181725</t>
  </si>
  <si>
    <t>|MN02235|MYIA-076891144730/POI/Muhamad Arif Nurdin/085283300362/arif.nurdin@seindonesia.co.id</t>
  </si>
  <si>
    <t>2026-08-02 08:00:00 | Tanggal Pemasangan : 02 Agustus 2026  Jam Pemasangan : 08:00 13:00  Info Tambahan : Hubungi pelanggan dulu sebelum ke lokasi terimakasih</t>
  </si>
  <si>
    <t>The Prajan Hotel &amp; Villas</t>
  </si>
  <si>
    <t>ODP-KBU-FEL/19 FEL/D02/04.19</t>
  </si>
  <si>
    <t>WO061195936</t>
  </si>
  <si>
    <t>|MC80224|MYIA-036229692047/POI/DIMAS ARIFAN FEBRIYANTO/08132077719/dg@nattshospitality.com</t>
  </si>
  <si>
    <t>2026-08-09 14:00:00 | Nama : BP DIMAS ARIFAN FEBRIYANTO No Hp : 08132077719 No Alt : 0895363656031 Tgl Pemasangan : 08 Agustus 2026 Interval : SIANG Note : Hubungi pelanggan terlebih dahulu</t>
  </si>
  <si>
    <t>RUMAH KOST GUFRON</t>
  </si>
  <si>
    <t>ODP-BOW-FAC/30 FAC/D01/30.01</t>
  </si>
  <si>
    <t>WO061132689</t>
  </si>
  <si>
    <t>|MC30175|MYIA-047201271506/POI/Muhammad Gufron/083853348595/kostgufron96@gmail.com</t>
  </si>
  <si>
    <t xml:space="preserve">2026-08-08 08:00:00 | telp :083853348595  alt : pagi / siang 08/08/2026 hub sebelum ke lokasi </t>
  </si>
  <si>
    <t>Follow Up Revoke Completed, New Order ID : SC1002515426</t>
  </si>
  <si>
    <t>ODP-KJE-FD/046</t>
  </si>
  <si>
    <t>WO061316353</t>
  </si>
  <si>
    <t>2026-08-08 13:00:00 | Tanggal pemasangan: 08/08/2026  Jam pemasangan : pagi / siang  Info Tambahan : Hubungi pelanggan dulu sebelum ke lokasi.  terima kasih</t>
  </si>
  <si>
    <t>UNCONTACTED : Telepon Tidak Diangkat - RNA Benita Lailani 40951377|MYDITA</t>
  </si>
  <si>
    <t>ODP-TBN-FAW/21</t>
  </si>
  <si>
    <t>WO061154121</t>
  </si>
  <si>
    <t>2026-08-08 08:00:00|Nama PIC:  bp wahyudi  No HP: 08995847815 Alt: Tanggal: 8/8/2026 Jam Pasang: Pagi Note: Hubungi sebelum ke lokasi, terimakasih|40010577|MYDITA</t>
  </si>
  <si>
    <t>Follow Up Revoke Completed, New Order ID : SC1002516361</t>
  </si>
  <si>
    <t>ALAMANDA VILLA</t>
  </si>
  <si>
    <t>ODP-CDS-FA/18</t>
  </si>
  <si>
    <t>WO061135479</t>
  </si>
  <si>
    <t>|MN02750|/PIC NI KADEK INDAH SUDARTINI/081238117734/Indahkusuma074@gmail.com</t>
  </si>
  <si>
    <t>2026-08-08 08:00:00|telp :081238117734  alt : pagi / siang 08/08/2026 hub sebelum ke lokasi |40961370|MYDITA</t>
  </si>
  <si>
    <t>SPBU 54.631.01</t>
  </si>
  <si>
    <t>ODP-CRB-FD/63 FD/D04/63.01</t>
  </si>
  <si>
    <t>WO061279940</t>
  </si>
  <si>
    <t>|MN00286|MYIA-090139880285/POI/PARJONO/087858060685/spbu5.5463110@gmail.com</t>
  </si>
  <si>
    <t>MUSHOLLA AL-IKHLAS</t>
  </si>
  <si>
    <t>ODP-KUD-FBG/013</t>
  </si>
  <si>
    <t>|MN00915|/ musholla  Al ikhlas / Pic Safii / Cp 081935165070 /  zuss.asfa@gmail.com</t>
  </si>
  <si>
    <t>BAKSO TETELAN NGAPAK</t>
  </si>
  <si>
    <t>ODP-TMG-FAY/058 FAY/D03/058.01</t>
  </si>
  <si>
    <t>WO061285953</t>
  </si>
  <si>
    <t>|MN02587|MYIA-068803338131/POI/IKA PURWANINGSIH/085921491161/ykstorenew@gmail.com</t>
  </si>
  <si>
    <t>2026-08-09 15:00:00 | Nama Pic : IBU IKA No Hp Pic : 085921491161 Jam Pemasangan : 08:00 - 12.00 Tanggal Pemasangan : MINGGU 09 AGUSTUS 2026 Info Tambahan : Hubungi pelanggan sebelum datang ke lokasi, terima kasih.</t>
  </si>
  <si>
    <t>PT ROSIVAN NUSA SEJAHTERA</t>
  </si>
  <si>
    <t>ODP-BMK-FAU/062</t>
  </si>
  <si>
    <t>WO061166837</t>
  </si>
  <si>
    <t>MD|MYDB-20260807264604|DN00001/MN00966|PT ROSIVAN NUSA SEJAHTERA|085643175333</t>
  </si>
  <si>
    <t xml:space="preserve">2026-08-08 13:00:00 | Nama PIC : Bapak Wahyu No HP : 085643175333 No Alternatif : - M Janji : 08/08/2026 Jam Pasang : Pagi NoteÃ‚Â :  Hubungi terlebih dahulu sebelum ke lokasi </t>
  </si>
  <si>
    <t>HSI Bisnis Bundling Phone PSB 70% - Free 800 Menit Promo - 50 Mbps</t>
  </si>
  <si>
    <t>WARKOP RIVAL</t>
  </si>
  <si>
    <t>ODP-JOM-FC/11</t>
  </si>
  <si>
    <t>WO061332401</t>
  </si>
  <si>
    <t>|MN02084|/WARKOP RIVAL/WINBACK 2.0 HSI B2B (1:1) 50MBPS 355RB PSB DISC 70%/08970902489/rivalsaputra140@gmail.com/RIVAL SAPUTRA /-7.6107616, 112.2403632</t>
  </si>
  <si>
    <t>2026-08-10 13:00:00|Nama Pic : BP RIVAL No Hp Pic : 08970902489 Jam Pemasangan : 08:00 - 12.00 Tanggal Pemasangan : SENIN 10 AGUSTUS 2026 Info Tambahan : Hubungi pelanggan sebelum datang ke lokasi|40961370|MYDITA</t>
  </si>
  <si>
    <t>toko jaya abadi tlogosari</t>
  </si>
  <si>
    <t>ODP-GEN-FS/13 FS/D02/13.01</t>
  </si>
  <si>
    <t>WO061190927</t>
  </si>
  <si>
    <t>MD|MYDB-20260807264649|DC30004/MC30053|toko jaya abadi tlogosari|081249400096</t>
  </si>
  <si>
    <t>2026-08-08 13:00:00 | Nama Pic : rendi No Hp Pic : 081249400096 No alt : - Jam Pemasangan : pagi  Tanggal Pemasangan : 8 Agustus 2026</t>
  </si>
  <si>
    <t>WARKOP BUNG KARNO</t>
  </si>
  <si>
    <t>ODP-NJK-FAE/07 FAE/D01/07.01</t>
  </si>
  <si>
    <t>WO061170413</t>
  </si>
  <si>
    <t>|MC20191|MYIA-058042359357/POI/SUKARNO/085743196463/asopo7513@gmail.com</t>
  </si>
  <si>
    <t>SPBU Pertamina 54.693.10</t>
  </si>
  <si>
    <t>ODP-PME-FQ/07</t>
  </si>
  <si>
    <t>WO061281615</t>
  </si>
  <si>
    <t>|MN00213|/SPBU Pertamina 54.693.10/823-3851-4545/sam.p.oernajayasehatselalu@gmail.com/HSI Bisnis Promo HUT Telkom (1:1) 75 Mbps (Rp 415.000) PSB Rp 150.000/ACH. IDRIS/QCHR+Q6V, Jl. Raya Ambat, Tlanakan, Kec. Tlanakan, Kabupaten Pamekasan, Jawa Timur 69371</t>
  </si>
  <si>
    <t>2026-08-09 13:00:00|Nama : BP ROUF (PENGAWAS) No Hp : 082338514545 No Alt :  Tgl Pemasangan : 09 Agustus 2026 Interval : PAGI  Note : Hubungi pelanggan terlebih dahulu|40971402|MYDITA</t>
  </si>
  <si>
    <t>|MN00087|/CP KADEK KERTANA/081959428867/kadektana994@gmail.com</t>
  </si>
  <si>
    <t>SPX POJONG HUB</t>
  </si>
  <si>
    <t>ODP-WNS-FAT/021 FAT/D02/021.01</t>
  </si>
  <si>
    <t>WO061188133</t>
  </si>
  <si>
    <t>|MC80054|MYIA-056521296516/POI/SYAHRUL RAHMADANI SALIM/085713251539/syahrul.salim@spxexpress.com</t>
  </si>
  <si>
    <t>2026-08-09 08:00:00 | Nama PIC:  BP SYAHRUL  No HP: 085713251539 Alt: Tanggal: 9/8/2026 Jam Pasang: Pagi Note: Hubungi sebelum ke lokasi</t>
  </si>
  <si>
    <t>PT JAMBEWANGI INDAH LESTARI SPBU 44.561.03</t>
  </si>
  <si>
    <t>ODP-MGE-FAX/002 FAX/D01/002.01</t>
  </si>
  <si>
    <t>WO061316486</t>
  </si>
  <si>
    <t>|MN02255|MYIA-043469589430/POI/RANGGA MUDA KUSUMA/0895422316410/ramones01012001@gmail.com</t>
  </si>
  <si>
    <t xml:space="preserve">2026-08-10 09:00:00 | M Janji : (10/08/2026) jam Pasang : 09:00 Note : hubungi pelanggan jika ingin kelokasi </t>
  </si>
  <si>
    <t>SPBU 54.633.01</t>
  </si>
  <si>
    <t>ODP-MGT-FF/14 FF/D03/14.01</t>
  </si>
  <si>
    <t>WO061280794</t>
  </si>
  <si>
    <t>|MN00285|MYIA-038735910455/POI/H SOETOMO/085334123351/spbu5.5463301@gmail.com</t>
  </si>
  <si>
    <t>2026-08-10 08:00:00 | Tgl Pemasangan : 10 Agustus 2026 Interval : PAGI 10.00 Note : Hubungi pelanggan terlebih dahulu</t>
  </si>
  <si>
    <t>ODP-KLT-FB/84</t>
  </si>
  <si>
    <t>WO061187800</t>
  </si>
  <si>
    <t>2026-08-07 13:00:00 | Nama PIC : bapak septian  No HP :  088226040931  Alt :   M Janji : (JUMAT/7/AGUSTUS/2026)  jam Pasang : 09:00  Note : hubungi pelanggan jika ingin kelokasi</t>
  </si>
  <si>
    <t>ODP-KRY-FH/036</t>
  </si>
  <si>
    <t>WO061323692</t>
  </si>
  <si>
    <t>|MN00292|MYIA-003197210173/POI/ANNI NOVERIA/081542352008/noverianaani@gmail.com</t>
  </si>
  <si>
    <t>2026-08-10 13:00:00 | Nama PIC:  bu anni  No HP: 081542352008 Alt: Tanggal: 10/8/2026 Jam Pasang: 10.00 Note: Hubungi sebelum ke lokasi, terimakasih.</t>
  </si>
  <si>
    <t>CV. Langgeng Sukses Berkah</t>
  </si>
  <si>
    <t>ODP-KRT-FAF/059 FAF/D05/04.59</t>
  </si>
  <si>
    <t>WO061277235</t>
  </si>
  <si>
    <t>MD|MYDB-20260807264683|DN00001/MN00440|CV. Langgeng Sukses Berkah|085842436070</t>
  </si>
  <si>
    <t>KEDAI SAE</t>
  </si>
  <si>
    <t>WO061330547</t>
  </si>
  <si>
    <t>|MN02367|MYIA-028760493407/POI/RINAWATI/082147552840/rinawtii70@gmail.com</t>
  </si>
  <si>
    <t>2026-08-10 13:00:00 | Nama PIC : Ibu Rina No Hp : 082147552840 No Alt : - Tgl Pemasangan : 10 Agustus 2026 Interval : PAGI SIANG Note : Hubungi pelanggan terlebih dahulu</t>
  </si>
  <si>
    <t>CV. Paracom</t>
  </si>
  <si>
    <t>ODP-KLN-FBE/31 FBE/D01/31.01</t>
  </si>
  <si>
    <t>WO061172044</t>
  </si>
  <si>
    <t>|MB00449|MYIA-023341108656/POI/bapak/085792529001/firdaamufliha@gmail.com</t>
  </si>
  <si>
    <t xml:space="preserve">2026-08-09 13:00:00 | telp :085792529001  alt : pagi / siang 099/08/2026 hub sebelum ke lokasi  </t>
  </si>
  <si>
    <t>PTmarga jaya mapan SPBU 5468138 semboro</t>
  </si>
  <si>
    <t>ODP-TGU-FB/90</t>
  </si>
  <si>
    <t>WO061168364</t>
  </si>
  <si>
    <t>|MC30146|MYIA-032300727967/POI/SONNY YOHANES SUGIYANTO/08113509618/sonny.yohanes@gmail.com</t>
  </si>
  <si>
    <t>2026-08-08 13:00:00 | Nama PIC:  bu maratus No HP: 08113509618 Alt: Tanggal: 8/8/2026 Jam Pasang: Siang Note: Hubungi sebelum ke lokasi, terimakasih</t>
  </si>
  <si>
    <t>SPPG BONDOWOSO BADEAN 1</t>
  </si>
  <si>
    <t>ODP-BOW-FB/37 FB/D01/37.01</t>
  </si>
  <si>
    <t>WO061152957</t>
  </si>
  <si>
    <t>MD|MYDB-20260807264624|DC30008/MC30147|SPPG BONDOWOSO BADEAN 1|082339590905</t>
  </si>
  <si>
    <t>2026-08-08 08:00:00 | Nama PIC : BAPAK FERI No HP : 082339590905 Alt :  M Janji : (SABTU/8/AGUSTUS/2026) jam Pasang : 09:00 Note : hubungi pelanggan jika ingin kelokasi</t>
  </si>
  <si>
    <t>SPBU 5462222</t>
  </si>
  <si>
    <t>ODP-LMG-FD/67</t>
  </si>
  <si>
    <t>WO061260430</t>
  </si>
  <si>
    <t>AMRBS;402409;AMEX;DODOD HERMANU;RBS-3;SURAMADU;PSB;SPBU 5462222;087753000130;spbu.5462222@yahoo.com;HSI Bisnis Promo HUT Telkom (1:1) 50 Mbps (Rp 355.000) PSB Rp 150.000;Winarti;-7.0943377, 112.4453922</t>
  </si>
  <si>
    <t>2026-08-09 10:00:00|Tgl Pemasangan : 09 Agustus 2026 Interval : PAGI SIANG Note : Hubungi pelanggan terlebih dahulu|40981182|MYDITA</t>
  </si>
  <si>
    <t>ODP-MSP-FG/06</t>
  </si>
  <si>
    <t>Toko Alif</t>
  </si>
  <si>
    <t>ODP-BDN-FB/011 FB/D01/011.01</t>
  </si>
  <si>
    <t>WO061139576</t>
  </si>
  <si>
    <t>MD|MYDB-20260807264612|DN00001/MN00663|Toko Alif|0895635152738</t>
  </si>
  <si>
    <t>2026-08-09 08:00:00 | M Janji : 9 agustus 2026 jam Pasang : pagi  Note : hubungi pelanggan jika ingin kelokasi</t>
  </si>
  <si>
    <t>LB PLERET BANTUL</t>
  </si>
  <si>
    <t>ODP-BTL-FBZ/030 FBZ/D01/030.01</t>
  </si>
  <si>
    <t>WO061312803</t>
  </si>
  <si>
    <t>|MN00799|MYIA-060043396531/POI/LAELATUL AFIATUN NISAK/085733668576/kantorhrdlaskarbuah@gmail.com</t>
  </si>
  <si>
    <t>2026-08-11 09:00:00 | Tanggal Pemasangan : 11 Agustus 2026 Jam Pemasangan : 08:00 13:00 Info Tambahan : Hubungi pelanggan dulu sebelum ke lokasi terimakasih</t>
  </si>
  <si>
    <t>TIRTA OASIS PERKASA</t>
  </si>
  <si>
    <t>ODP-PAE-FAP/09</t>
  </si>
  <si>
    <t>WO061306231</t>
  </si>
  <si>
    <t>MC20202|TIRTA OASIS PERKASA /081234033300;085607545750/tirtaoasis.perkasa@gmail.com/PSB 100MB 535K PSB 150K/HERI UAP</t>
  </si>
  <si>
    <t>2026-08-08 13:00:00|BUMIREJO,KRECEK,PARE|SYSTEM|MYDITA</t>
  </si>
  <si>
    <t>Follow Up Revoke Completed, New Order ID : SC1002515497</t>
  </si>
  <si>
    <t>ODP-LSE-FE/114</t>
  </si>
  <si>
    <t>WO061275738</t>
  </si>
  <si>
    <t>AMRBS;403099;TREG4;MUHAMMAD MASTUR;081226139781;CP EKO YASWANTO;08978379539PAKET 2S INET VOICE 50 MBPS (479.000);PT GLOBAL JET EXPRESS//KRAGAN;input by Tito</t>
  </si>
  <si>
    <t>2026-08-09 13:00:00|Tanggal pemasangan: 09/08/2026 Jam pemasangan : pagi / siang Info Tambahan : Hubungi pelanggan dulu sebelum ke lokasi. terima kasih|40951377|MYDITA</t>
  </si>
  <si>
    <t>ODP-SDY-FAD/01</t>
  </si>
  <si>
    <t>WO061266154</t>
  </si>
  <si>
    <t>2026-08-07 13:00:00 | Nama PIC : SINTA  No HP : 081234572334  Alt :   M Janji : 07/08/2026  Jam Pasang : 08.00 - 13:00   NoteÃ‚Â :  hubungi terlebih dahulu sebelum kelokasi</t>
  </si>
  <si>
    <t>Qeela.Net Game</t>
  </si>
  <si>
    <t>ODP-KUD-FZ/042</t>
  </si>
  <si>
    <t>WO061313732</t>
  </si>
  <si>
    <t>|MN00915|/ Qeela.Net Game / 08562788488 - 085735001555 / Cp Wahyu Hadi Kuntarto / doiku_1986@yahoo.co.id</t>
  </si>
  <si>
    <t>2026-08-10 13:00:00|Tanggal pemasangan: 10/08/2026 Jam pemasangan : pagi / siang Info Tambahan : Hubungi pelanggan dulu sebelum ke lokasi. terima kasih|40951377|MYDITA</t>
  </si>
  <si>
    <t>Sowan Coffee Service</t>
  </si>
  <si>
    <t>ODP-SMN-FBG/022 FBG/D04/022.01</t>
  </si>
  <si>
    <t>WO061270190</t>
  </si>
  <si>
    <t>|MB00449|MYIA-063440546079/POI/bapak/085726616666/sowandimari@gmail.com</t>
  </si>
  <si>
    <t>2026-08-10 08:00:00 | Nama PIC : Bp Eri No Hp : 085726616666 No Alt : - Tgl Pemasangan : 10 Agustus 2026 Interval : PAGI SIANG Note : Hubungi pelanggan terlebih dahulu</t>
  </si>
  <si>
    <t>SPBU 5461124</t>
  </si>
  <si>
    <t>ODP-GSK-FBB/19 FBB/D02/19.01</t>
  </si>
  <si>
    <t>WO061186211</t>
  </si>
  <si>
    <t>MD|MYDB-20260807264618|DN00001/MN02100|SPBU 5461124|0811311105</t>
  </si>
  <si>
    <t>KSPPS ASSALAM ARTHADAYA KK TAHUNAN</t>
  </si>
  <si>
    <t>ODP-LSE-FC/051 FC/D05/051.01</t>
  </si>
  <si>
    <t>WO061248955</t>
  </si>
  <si>
    <t>|MN02366|MYIA-001588518261/POI/Amar maruf/085225567772/bmt.assalamarthadaya@gmail.com</t>
  </si>
  <si>
    <t>ANDROMEDA27</t>
  </si>
  <si>
    <t>ODP-TMP-FE/71 FE/D08/71.01</t>
  </si>
  <si>
    <t>WO061304214</t>
  </si>
  <si>
    <t>MD|MYDB-20260809264805|SC20017/MC20200|ANDROMEDA27|6282245408500</t>
  </si>
  <si>
    <t>ODP-MYR-FBL/10</t>
  </si>
  <si>
    <t>WO061164421</t>
  </si>
  <si>
    <t>2026-08-05 13:00:00 | Nama : BU IRENE (ADMIN)  No Hp : 082232027184  No Alt : 087853008685  Tgl Pemasangan : 05 Agustus 2026  Interval : SIANG  Note : Hubungi pelanggan terlebih dahulu</t>
  </si>
  <si>
    <t>WO061324051</t>
  </si>
  <si>
    <t>2026-08-08 13:00:00|Jam pemasangan : 12.00  Info Tambahan : Hubungi pelanggan dulu sebelum ke lokasi  terimakasih   |40951378|MYDITA</t>
  </si>
  <si>
    <t xml:space="preserve">- 11_11446;Biaya PSB HSI EBIS Tunai di Depan ~ 11[150000]  - E23015;E23015 ~ ES23 - Perangkat ONT[0]  - E23015~null~44292;E23015||11||Abodemen 0[0]  - E23015~null~E23015_SWONTPREM;SWONTPREM ~ Biaya Sewa ONT Premium ~ E23015[50000]  - E25061;E25061 ~ ES25 </t>
  </si>
  <si>
    <t>SPARTAN INDONESIA</t>
  </si>
  <si>
    <t>ODP-IJK-FBP/13 FBP/D02/13.01</t>
  </si>
  <si>
    <t>WO061152965</t>
  </si>
  <si>
    <t>|MN00458|MYIA-083793578515/POI/BINCAR/085791348876/bincartsinurat@gmail.com</t>
  </si>
  <si>
    <t>2026-08-10 15:00:00 | M Janji : (08/08/026) jam Pasang : 09:00 Note : hubungi pelanggan jika ingin kelokasi</t>
  </si>
  <si>
    <t>ES TELLER CANGAAN</t>
  </si>
  <si>
    <t>ODP-GEN-FF/91 FF/D03/91.01</t>
  </si>
  <si>
    <t>WO061147136</t>
  </si>
  <si>
    <t>MD|MYDB-20260807264615|DC30004/MC30050|ES TELLER CANGAAN|085196907621</t>
  </si>
  <si>
    <t>2026-08-08 13:00:00 | Nama : BP MUHAMAD ANDIK HARIYANTO No Hp : 085196907621 No Alt :  Tgl Pemasangan : 08 Agustus 2026 Interval : SIANG Note : Hubungi pelanggan terlebih dahulu</t>
  </si>
  <si>
    <t>SPBU 54.662.22 TULUNGAGUNG</t>
  </si>
  <si>
    <t>ODP-TUL-FS/06 FS/D02/06.01</t>
  </si>
  <si>
    <t>WO061281049</t>
  </si>
  <si>
    <t>|MN00418|MYIA-036256364083/POI/YUDA ROCHMANSYAH /085161151181/spbu5466222tulungagung@gmail.com</t>
  </si>
  <si>
    <t>2026-08-09 13:00:00 | Nama Pic : bp YUDA  No Hp Pic : 085161151181 No alt : - Jam Pemasangan : pagi  Tanggal Pemasangan : 9 Agustus 2026</t>
  </si>
  <si>
    <t>Follow Up Revoke Completed, New Order ID : SC1002515840</t>
  </si>
  <si>
    <t>PT.KARUNIA JAYA INDAH</t>
  </si>
  <si>
    <t>ODP-NGI-FH/41</t>
  </si>
  <si>
    <t>WO061198515</t>
  </si>
  <si>
    <t>|MN00518|/PT.KARUNIA JAYA INDAH/WINBACK 2.0 HSI B2B (1:1) 100MBPS 535RB PSB DISC 70%//spbu61314@yahoo.co.id/MUHAMMAD AUFUR ROHMAN/8563609884</t>
  </si>
  <si>
    <t>2026-08-08 15:00:00|Tanggal pemasangan: 08/08/2026 Jam pemasangan : Siang Info Tambahan : Hubungi pelanggan dulu sebelum ke lokasi terima kasih.|40961370|MYDITA</t>
  </si>
  <si>
    <t>WO061145389</t>
  </si>
  <si>
    <t>2026-08-08 08:00:00|M Janji : (07/08/026) jam Pasang : 09:00 Note : hubungi pelanggan jika ingin kelokasi |40931150|MYDITA</t>
  </si>
  <si>
    <t>ODP-KBU-FGP/004 FGP/D02/004.01</t>
  </si>
  <si>
    <t>WO061290135</t>
  </si>
  <si>
    <t>|MC80006|MYIA-033560476623/POI/Nisa Fadhilla/0895363272887/admnhr.office.dewave@gmail.com</t>
  </si>
  <si>
    <t>MIS DARUL ULUM</t>
  </si>
  <si>
    <t>ODP-GDI-FA/84 FA/D07/84.01</t>
  </si>
  <si>
    <t>WO061258615</t>
  </si>
  <si>
    <t>|MN02462|MYIA-032749747581/POI/fanani muhammad /083894463266/midarulu1@gmail.com</t>
  </si>
  <si>
    <t>2026-08-10 08:00:00 | Nama Pic : BP SYAFIQ No Hp Pic : 083894463266 Jam Pemasangan : 08:00 - 12.00 Tanggal Pemasangan : 10 AGUSTUS 2026 Info Tambahan : Hubungi pelanggan sebelum datang ke lokasi, terima kasih.</t>
  </si>
  <si>
    <t>SPPG KARANGMALANG</t>
  </si>
  <si>
    <t>ODP-KTM-FU/008 FU/D01/008.01</t>
  </si>
  <si>
    <t>WO061177375</t>
  </si>
  <si>
    <t>|MN00292|MYIA-046802533185/POI/MELISA ASTRIYANI/085869295036/sppgkarangmalang211@gmail.com</t>
  </si>
  <si>
    <t>2026-08-08 13:00:00 | M Janji : 8 agustus 2026 jam Pasang : pagi siang Note : hubungi pelanggan jika ingin kelokasi</t>
  </si>
  <si>
    <t>WORKSHOP SENGKAPURA</t>
  </si>
  <si>
    <t>ODP-BWN-FAA/13 FAA/D02/13.01</t>
  </si>
  <si>
    <t>WO061189801</t>
  </si>
  <si>
    <t>MD|MYDB-20260806264514|DN00001/MN00443|WORKSHOP SENGKAPURA|085232356571</t>
  </si>
  <si>
    <t>2026-08-08 13:00:00 | Nama PIC : Herlambang No HP : 085232356571 Alt : 082330130710 M Janji : 08/08/2026 Jam Pasang : 08.00 - 13:00  NoteÃ‚Â :  hubungi terlebih dahulu sebelum kelokasi</t>
  </si>
  <si>
    <t>PONPES NURUL ULUM DARUL HIKAM</t>
  </si>
  <si>
    <t>WO061186220</t>
  </si>
  <si>
    <t>|MC20235|MYIA-089212759972/POI/MUHAMMAD HARIS UBAIDILLAH /0895360517060/mhq16199@gmail.com</t>
  </si>
  <si>
    <t>2026-08-10 08:00:00 | Nama PIC:  bp muh harris No HP:  Alt: Tanggal: 10/8/2026 Jam Pasang: Pagi Note: Hubungi sebelum ke lokasi, terima kasih</t>
  </si>
  <si>
    <t>TK DUTA RK99 KARANGKEMIRI</t>
  </si>
  <si>
    <t>ODP-PWT-FDG/005 FDG/D01/005.01</t>
  </si>
  <si>
    <t>WO061255083</t>
  </si>
  <si>
    <t>|MN00649|MYIA-020439370289/POI/Rizal Syahlani/6285865426767/kiebae03@gmail.com</t>
  </si>
  <si>
    <t>2026-08-09 13:00:00 | Nama PIC : Ibu Rizal No Hp : 085865426767 No Alt : - Tgl Pemasangan : 09 Agustus 2026 Interval : PAGI SIANG Note : Hubungi pelanggan terlebih dahulu</t>
  </si>
  <si>
    <t>SPBU 54.631.17 (SERVER)</t>
  </si>
  <si>
    <t>WO061285402</t>
  </si>
  <si>
    <t>|MN00286|MYIA-037907539632/POI/IWAN SETYAWAN/08563623930/iwansetawan1989e3@gmail.com</t>
  </si>
  <si>
    <t>2026-08-09 15:00:00 | Nama Pic : BP IWAN No Hp Pic : 08563623930 Jam Pemasangan : 08:00 - 12.00 Tanggal Pemasangan : MINGGU 09 AGUSTUS 2026 Info Tambahan : Hubungi pelanggan sebelum datang ke lokasi, terima kasih.</t>
  </si>
  <si>
    <t>ODP-KML-FJ/45</t>
  </si>
  <si>
    <t>WO061284729</t>
  </si>
  <si>
    <t>|MN02600|/Toko Santriawan UTM/SALMAN AL FARISI/087892187243/oohppp858@gmail.com/HSI Bisnis Promo HUT Telkom (1:1) 50 Mbps (Rp 355.000) PSB Rp 150.000</t>
  </si>
  <si>
    <t>2026-08-09 15:00:00|Tgl Pemasangan : 09 Agustus 2026 Interval : PAGI SIANG Note : Hubungi pelanggan terlebih dahulu|40981182|MYDITA</t>
  </si>
  <si>
    <t>WO061168327</t>
  </si>
  <si>
    <t>|MN02756|MYIA-087871136124/POI/Olivia Noor Prita sari/085728035407/smkn1jepon@yahoo.com</t>
  </si>
  <si>
    <t>2026-08-11 08:00:00 | Nama PIC : Olivia No HP : 085728035407 Alt :  M Janji : 11/08/2026 Jam Pasang : 08.00 - 13:00  NoteÃ‚Â :  hubungi terlebih dahulu sebelum kelokasi</t>
  </si>
  <si>
    <t>Follow Up Revoke Completed, New Order ID : SC1002516345</t>
  </si>
  <si>
    <t>Griya Madani kos putra</t>
  </si>
  <si>
    <t>ODP-MGE-FS/084</t>
  </si>
  <si>
    <t>WO061172035</t>
  </si>
  <si>
    <t>|MN02816|MYIA-007610420987/POI/Sumiyati/085729725910/sumiyati286@gmail.com</t>
  </si>
  <si>
    <t>2026-08-13 13:00:00 | Nama PIC:  bu sumiyati  No HP: 085729725910 Alt: Tanggal: 13/8/2026 Jam Pasang: Siang Note: Hubungi sebelum ke lokasi, terimakasih</t>
  </si>
  <si>
    <t>PT. Pacific Furniture</t>
  </si>
  <si>
    <t>ODP-SMT-FEE/085 FEE/D05/085.01</t>
  </si>
  <si>
    <t>WO061157464</t>
  </si>
  <si>
    <t>|MC50018|MYIA-058480666546/POI/Darwen Cabucos Bregente/087898118877/sanam@ptpacificfurniture.id</t>
  </si>
  <si>
    <t>2026-08-10 08:00:00 | Tanggal pemasangan: 10/08/2026 Jam pemasangan : pagi Info Tambahan : Hubungi pelanggan dulu sebelum ke lokasi terima kasih.</t>
  </si>
  <si>
    <t>SPBU NGURAH RAI</t>
  </si>
  <si>
    <t>ODP-BLI-FAA/10</t>
  </si>
  <si>
    <t>|MN02750|/CP I WAYAN LEDER/081337154909/wayanleder31@gmail.com</t>
  </si>
  <si>
    <t>J&amp;T Cargo</t>
  </si>
  <si>
    <t>ODP-PAT-FD/008 FD/D02/008.01</t>
  </si>
  <si>
    <t>WO061146854</t>
  </si>
  <si>
    <t>|MC60043|MYIA-090609432088/POI/Prasetiyo Noto Kamil/081335372960/netfa859@gmail.com</t>
  </si>
  <si>
    <t xml:space="preserve">2026-08-08 08:00:00 | telp :081335372960   alt : pagi / siang 08/08/2026 hub sebelum ke lokasi </t>
  </si>
  <si>
    <t>Follow Up Revoke Completed, New Order ID : SC1002514430</t>
  </si>
  <si>
    <t>TOKO COMODORE</t>
  </si>
  <si>
    <t>ODP-NGI-FH/07</t>
  </si>
  <si>
    <t>WO061266850</t>
  </si>
  <si>
    <t>|MN02783|/TOKO COMODORE/WINBACK HSI B2B + NETMONK (1:1) 150MBPS 761,1RB PSB DISC 70%//riefputraragil@gmail.com/MUHAMMAD FARHAN FUADI/85233377738</t>
  </si>
  <si>
    <t>2026-08-09 13:00:00|Nama : BP MUHAMMAD FARHAN FUADI  No Hp : 085233377738 No Alt :  Tgl Pemasangan : 09 Agustus 2026 Interval : PAGI  Note : Hubungi pelanggan terlebih dahulu|40971402|MYDITA</t>
  </si>
  <si>
    <t>CV GASOLINE PRIMA</t>
  </si>
  <si>
    <t>ODP-KRN-FC/29</t>
  </si>
  <si>
    <t>|MN02271|/CV GASOLINE PRIMA/WINBACK 2.0 HSI B2B (1:1) 50MBPS 355RB PSB DISC 70%//mohmusfiq5@gmail.com/RIZKY PRAYUDHI/81330020155</t>
  </si>
  <si>
    <t>SPBU 54.663.04 TRENGGALEK</t>
  </si>
  <si>
    <t>ODP-TRE-FG/50</t>
  </si>
  <si>
    <t>WO061180349</t>
  </si>
  <si>
    <t>|MN02702|MYIA-014483538663/POI/KURNIA TRI BASKORO EDI/08113638346/kurniaedi72@gmail.com</t>
  </si>
  <si>
    <t xml:space="preserve">2026-08-08 13:00:00 | M Janji : 8 agustus 2026 jam Pasang : siang (AKTIVASI) Note : hubungi pelanggan jika ingin kelokasi </t>
  </si>
  <si>
    <t>PT. MERTA HARUMAS</t>
  </si>
  <si>
    <t>ODP-TBN-FDD/17</t>
  </si>
  <si>
    <t>WO061198684</t>
  </si>
  <si>
    <t>MN02658/PT. MERTA HARUMAS/PIC NI NYOMAN SUMAWATI/081339049176/spbu.bali.5480326@gmail.com</t>
  </si>
  <si>
    <t>2026-08-08 15:00:00|Nama PIC : ibu nyoman No HP : 081339049176 Alt :  M Janji : (SABTU/8/AGUSTUS/2026) jam Pasang : 09:00 Note : hubungi pelanggan jika ingin kelokasi|40951378|MYDITA</t>
  </si>
  <si>
    <t>Kos Bu Erma</t>
  </si>
  <si>
    <t>ODP-BMK-FAY/098 FAY/D07/098.01</t>
  </si>
  <si>
    <t>WO061153927</t>
  </si>
  <si>
    <t>|MN00426|MYIA-014896420589/POI/Muchamad Rifky/088980332597/mucharifk73@gmail.com</t>
  </si>
  <si>
    <t>2026-08-08 08:00:00 | Nama : BU MUCHAMAD RIFKY No Hp : 088980332597 No Alt :  Tgl Pemasangan : 08 Agustus 2026 Interval : PAGI  Note : Hubungi pelanggan terlebih dahulu</t>
  </si>
  <si>
    <t>PT KARTIKA POLASWASTI MAHARDHIKA</t>
  </si>
  <si>
    <t>ODP-GBU-FB/058 FB/D05/058.01</t>
  </si>
  <si>
    <t>WO061152229</t>
  </si>
  <si>
    <t>|MN02756|MYIA-015672400421/POI/WILLY NUGROHO/081216317404/kartikasirupofficialstore@gmail.com</t>
  </si>
  <si>
    <t>2026-08-10 08:00:00 | Nama Pic : BP WILLY No Hp Pic : 081216317404 Jam Pemasangan : 08:00 - 12.00 Tanggal Pemasangan : 10 AGUSTUS 2026 Info Tambahan : Hubungi pelanggan sebelum datang ke lokasi, terima kasih.</t>
  </si>
  <si>
    <t>Spbu 54.651.19</t>
  </si>
  <si>
    <t>ODP-GDG-FAC/44 FAC/D10/44.01</t>
  </si>
  <si>
    <t>WO061210337</t>
  </si>
  <si>
    <t>|MN02540|MYIA-084525555246/POI/Nikko adam alexsandro/085704246151/ayikpurwanti01@gmail.com</t>
  </si>
  <si>
    <t>2026-08-10 08:00:00 | M Janji : (08/08/026) jam Pasang : 09:00 Note : hubungi pelanggan jika ingin kelokasi</t>
  </si>
  <si>
    <t>SMKS AL-LATHIFI Gondanglegi</t>
  </si>
  <si>
    <t>ODP-GDI-FT/43 FT/D03/43.01</t>
  </si>
  <si>
    <t>WO061142102</t>
  </si>
  <si>
    <t>MD|MYIB-000625895290|SYSTEM|SMK Al-lathifi|08971412112</t>
  </si>
  <si>
    <t>2026-08-08 08:00:00 | Nama PIC:  bp m faris  No HP: 08971412112 Alt: Tanggal: 8/8/2026 Jam Pasang: Pagi Note: Hubungi sebelum ke lokasi, terimakasih</t>
  </si>
  <si>
    <t>JAYA CELL</t>
  </si>
  <si>
    <t>ODP-PII-FN/30 FN/D01/30.01</t>
  </si>
  <si>
    <t>WO061170783</t>
  </si>
  <si>
    <t>MD|MYDB-20260806264571|DN00001/MN01309|JAYA CELL|085743425994</t>
  </si>
  <si>
    <t xml:space="preserve">2026-08-08 13:00:00 | Nama PIC : Bapk Rohim No HP : 085743425994 No Alternatif : - M Janji : 08/08/2026 Jam Pasang : Pagi NoteÃ‚Â :  Hubungi terlebih dahulu sebelum ke lokasi </t>
  </si>
  <si>
    <t>Rental PS Piyatak</t>
  </si>
  <si>
    <t>ODP-ABR-FF/093 FF/D05/093.01</t>
  </si>
  <si>
    <t>WO061266758</t>
  </si>
  <si>
    <t>MD|MYDB-20260808264746|DB10005/MB10071|Rental PS Piyatak|081235092660</t>
  </si>
  <si>
    <t>2026-08-09 13:00:00 | Nama PIC : Bp Robi No Hp : 081235092660 No Alt : - Tgl Pemasangan : 09 Agustus 2026 Interval : PAGI SIANG Note : Hubungi pelanggan terlebih dahulu</t>
  </si>
  <si>
    <t>ODP-SIL-FAA/87</t>
  </si>
  <si>
    <t>WO061236679</t>
  </si>
  <si>
    <t>SDN DINOYO 4 MALANG</t>
  </si>
  <si>
    <t>ODP-KLJ-FB/17 FB/D02/01.17</t>
  </si>
  <si>
    <t>WO061126768</t>
  </si>
  <si>
    <t>|MN01864|MYIA-033890157208/POI/RAHMA TASYA AMALIA S/087796646626/sdnegeridinoyo.4@gmail.com</t>
  </si>
  <si>
    <t>2026-08-08 08:00:00 | Nama Pic : BP ANDI No Hp Pic : 087796646626 Jam Pemasangan : 08:00 - 12.00 Tanggal Pemasangan : SABTU 08 AGUSTUS 2026 Info Tambahan : Hubungi pelanggan sebelum datang ke lokasi, terima kasih.</t>
  </si>
  <si>
    <t>SPBU 4458108 GODONG</t>
  </si>
  <si>
    <t>WO061240857</t>
  </si>
  <si>
    <t>|MN01996|MYIA-013512526683/POI/Arif Nur Andika Putra /082241689878/4458108@gmail.com</t>
  </si>
  <si>
    <t>2026-08-09 08:00:00 | Tanggal pemasangan: 09/08/2026 Jam pemasangan : pagi / siang Info Tambahan : Hubungi pelanggan dulu sebelum ke lokasi. terima kasih</t>
  </si>
  <si>
    <t>TOKO SIMPANG TIGA</t>
  </si>
  <si>
    <t>ODP-PME-FBE/08 FBE/D01/08.01</t>
  </si>
  <si>
    <t>WO061246928</t>
  </si>
  <si>
    <t>MD|MYDB-20260808264729|DN00001/MN00558|TOKO SIMPANG TIGA|087899231349</t>
  </si>
  <si>
    <t>2026-08-09 08:00:00 | Tanggal Pemasangan : 09 Agustus 2026 Jam Pemasangan : 08:00 13:00 Info Tambahan : Hubungi pelanggan dulu sebelum ke lokasi terimakasih</t>
  </si>
  <si>
    <t>UD. HARMI SULISTYORINI (SPBU Pertamina 54.662.01)</t>
  </si>
  <si>
    <t>ODP-TUL-FAN/06 FAN/D01/06.01</t>
  </si>
  <si>
    <t>WO061247775</t>
  </si>
  <si>
    <t>|MN02702|MYIA-064112401733/POI/BUDI PRIYANTO/081359692889/spbu.bsgroup01@gmail.com</t>
  </si>
  <si>
    <t>2026-08-09 08:00:00 | Nama Pic : BP BUDI No Hp Pic : 081359692889 Jam Pemasangan : 08:00 - 12.00 Tanggal Pemasangan : MINGGU 09 AGUSTUS 2026 Info Tambahan : Hubungi pelanggan sebelum datang ke lokasi, terima kasih.</t>
  </si>
  <si>
    <t>PT SEJATI MANDIRI MULTI RAJUT</t>
  </si>
  <si>
    <t>ODP-SPJ-FC/46 FC/D06/46.01</t>
  </si>
  <si>
    <t>WO061146763</t>
  </si>
  <si>
    <t>MD|MYID-4042608060007|RBIZindibiz|PT. SEJATI MANDIRI MULTI RAJUT |085648012582</t>
  </si>
  <si>
    <t>SPBU 5462330 Parengan</t>
  </si>
  <si>
    <t>ODP-BJN-FBN/17 FBN/D04/17.01</t>
  </si>
  <si>
    <t>WO061321391</t>
  </si>
  <si>
    <t>MD|MYDB-20260809264816|DN00001/MN01285|SPBU 5462330 Parengan|085155412250</t>
  </si>
  <si>
    <t>2026-08-10 13:00:00 | Tanggal pemasangan: 10/08/2026 Jam pemasangan : pagi / siang Info Tambahan : Hubungi pelanggan dulu sebelum ke lokasi terima kasih.</t>
  </si>
  <si>
    <t>ODP-MGE-FRN/055</t>
  </si>
  <si>
    <t>UPT BLUD Puskesmas Puyung 2</t>
  </si>
  <si>
    <t>ODP-PYA-FAG/69</t>
  </si>
  <si>
    <t>WO061233674</t>
  </si>
  <si>
    <t>|MC40242|MYIA-056649581251/POI100198/Ari Kiswandari/081907970487/puskesmaspuyung@gmail.com</t>
  </si>
  <si>
    <t>BMT UGT SIDOGIRI UNIT SA KADIRUN BKLN</t>
  </si>
  <si>
    <t>ODP-BKL-FL/23</t>
  </si>
  <si>
    <t>WO061269357</t>
  </si>
  <si>
    <t>|MN02601|/BMT UGT SIDOGIRI UNIT SA KADIRUN BKLN/Mahfudz MB/082330233222/bangkalandelapan@gmail.com/HSI Bisnis Promo HUT Telkom (1:1) 50 Mbps (Rp 355.000) PSB Rp 150.000</t>
  </si>
  <si>
    <t>2026-08-09 13:00:00|Nama PIC : Bp Mahfudz No Hp : 082330233222 No Alt : - Tgl Pemasangan : 09 Agustus 2026 Interval : PAGI SIANG Note : Hubungi pelanggan terlebih dahulu|40951378|MYDITA</t>
  </si>
  <si>
    <t>DECLINE : Decline - Batal Order EVI PUSPITA EKASARI 40931150|MYDITA</t>
  </si>
  <si>
    <t>TOKO MAKMUR ABADI</t>
  </si>
  <si>
    <t>ODP-PRG-FD/09</t>
  </si>
  <si>
    <t>WO061248372</t>
  </si>
  <si>
    <t>MD|MYDB-20260807264693|DN00001/MN00806|TOKO MAKMUR ABADI|08132834210</t>
  </si>
  <si>
    <t>2026-08-08 15:00:00 | M Janji : (08/08/026)  jam Pasang : 09:00  Note : hubungi pelanggan jika ingin kelokasi</t>
  </si>
  <si>
    <t>LEMBAGA PENDIDIKAN dan PONDOK PESANTREN AL-HAMIDAH</t>
  </si>
  <si>
    <t>ODP-KPP-FE/14 FE/D01/14.01</t>
  </si>
  <si>
    <t>WO061236742</t>
  </si>
  <si>
    <t>MD|MYDB-20260807264707|DN00001/MN02006|LEMBAGA PENDIDIKAN dan PONDOK PESANTREN AL-HAMIDAH|087899231345</t>
  </si>
  <si>
    <t>2026-08-09 08:00:00 | Nama PIC : Bp Hidayat No Hp : 087899231345 No Alt : - Tgl Pemasangan : 09 Agustus 2026 Interval : PAGI  Note : Hubungi pelanggan terlebih dahulu</t>
  </si>
  <si>
    <t>Follow Up Revoke Completed, New Order ID : SC1002516388</t>
  </si>
  <si>
    <t>ODP-TOP-FF/41</t>
  </si>
  <si>
    <t>WO061333724</t>
  </si>
  <si>
    <t>2026-08-07 13:00:00 | Nama PIC : Dwija   No HP : 085738735929  Alt :   M Janji : 07/08/2026  Jam Pasang : 08.00 - 13:00   NoteÃ‚Â :  hubungi terlebih dahulu sebelum kelokasi</t>
  </si>
  <si>
    <t>ASTANA PROPERTY 6</t>
  </si>
  <si>
    <t>WO061154059</t>
  </si>
  <si>
    <t>|MC80063|MYIA-053083823085/POI/WILLIAM MAHARDIKA DARLIUS/087838403677/rarautha85@gmail.com</t>
  </si>
  <si>
    <t>2026-08-09 13:00:00 | Nama PIC : ASTANA PROPERTY 6 No HP : 087838403677 Alt :  M Janji : (SABTU/8/AGUSTUS/2026) jam Pasang : 09:00 Note : hubungi pelanggan jika ingin kelokasi</t>
  </si>
  <si>
    <t>Toko BaCha Borong</t>
  </si>
  <si>
    <t>ODP-RTE-FE/07 FE/D01/07.01</t>
  </si>
  <si>
    <t>WO061168711</t>
  </si>
  <si>
    <t>|MN00118|MYIA-050689351898/POI/Ibu Meina Tri Sandi/081396714362/agungrahmat3949@gmail.com</t>
  </si>
  <si>
    <t xml:space="preserve">2026-08-08 13:00:00 | Nama PIC : Ibu Ibu Meina No HP : 081396714362 No Alternatif : 08123911002 M Janji : 08/08/2026 Jam Pasang : Pagi NoteÃ‚Â :  Hubungi terlebih dahulu sebelum ke lokasi </t>
  </si>
  <si>
    <t>ODP-SGR-FCU/35</t>
  </si>
  <si>
    <t>WO061146473</t>
  </si>
  <si>
    <t>2026-08-04 13:00:00|Nama PIC: bu ida ayu  Notel: 082221571674  Alt: -   Tanggal: 4/8/2026  Jam Pasang: Siang  Note: Hubungi sebelum ke lokasi, terimakasih.  |40961370|MYDITA</t>
  </si>
  <si>
    <t>mi ma&amp; 39;arif nu kedungrandu</t>
  </si>
  <si>
    <t>ODP-PWT-FAR/160 FAR/D10/160.01</t>
  </si>
  <si>
    <t>WO061238171</t>
  </si>
  <si>
    <t>|MN02742|MYIA-062940093784/POI/arsy karim syafii/082322066723/arsykarims.y@gmail.com</t>
  </si>
  <si>
    <t>2026-08-09 08:00:00 | Nama PIC:  bp karim  No HP: 082322066723 Alt: Tanggal: 8/8/2026 Jam Pasang:  Note: Hubungi sebelum ke lokasi</t>
  </si>
  <si>
    <t>SD N 1 Serayukaranganyar</t>
  </si>
  <si>
    <t>ODP-BBT-FE/023 FE/D04/023.01</t>
  </si>
  <si>
    <t>WO061234434</t>
  </si>
  <si>
    <t>|MN02834|MYIA-009639503687/POI/Muhamad Iqbal/0895380071743/sdnegeri1serayukaranganyar@gmail.com</t>
  </si>
  <si>
    <t>2026-08-09 15:00:00 | Nama PIC : Bp Iqbal No Hp : 0895380071743 No Alt : - Tgl Pemasangan : 09 Agustus 2026 Interval : PAGI SIANG Note : Hubungi pelanggan terlebih dahulu</t>
  </si>
  <si>
    <t>WNG</t>
  </si>
  <si>
    <t>ROCKET CHICKEN JATIPURO NEW</t>
  </si>
  <si>
    <t>ODP-WNG-FE/022 FE/D01/022.01</t>
  </si>
  <si>
    <t>WO061326919</t>
  </si>
  <si>
    <t>|MN02255|MYIA-062620165278/POI/ANDRI/082147804829/ulvaarh4@gmail.com</t>
  </si>
  <si>
    <t>SMAN 3 MALANG</t>
  </si>
  <si>
    <t>ODP-MLG-FN/14</t>
  </si>
  <si>
    <t>WO061136656</t>
  </si>
  <si>
    <t>MC20200;SMAN 3 MALANG;HSI Bisnis Promo HUT Telkom 200 mbps 790.000;081359436279</t>
  </si>
  <si>
    <t>2026-08-08 08:00:00|telp :085210490011  alt : pagi / siang 08/08/2026 hub sebelum ke lokasi |40961370|MYDITA</t>
  </si>
  <si>
    <t>TEMAN SEJATI COFFE SHOP</t>
  </si>
  <si>
    <t>ODP-PSN-FBL/12</t>
  </si>
  <si>
    <t>WO061245183</t>
  </si>
  <si>
    <t>|MN00025|/TEMAN SEJATI COFFE SHOP/WINBACK HSI B2B + NETMONK (1:1) 200MBPS 946,1RB PSB DISC 70%/082140338555 085235555553/fandrianto.s@gmail.com/FANDRIANTO SETIAWAN/-7.646362,112.8987821m</t>
  </si>
  <si>
    <t>2026-08-09 08:00:00|Nama PIC: bp fandrianto  Notel: 082140338555 Alt: 085235555553 Tanggal: 9/8/2026 Jam Pasang: Pagi Note: Hubungi pelanggan sebelum ke lokasi, terima kasih. Diusahakan hari ini |40010577|MYDITA</t>
  </si>
  <si>
    <t>- 11_11446;Biaya PSB HSI EBIS Tunai di Depan ~ 11[150000]  - SP_NOSS;SP_NOSS ~ Internet NOSS Multispeed Network[0]  - E24057;E24057 ~ ES24 - Paket HSI Bisnis (HSIE) Khusus Winback[0]  - E24057~null~E24057_UNL;UNL ~ Internet-Link Unlimited Internet Usage ~</t>
  </si>
  <si>
    <t>Miracle Kurnia Farm</t>
  </si>
  <si>
    <t>ODP-SPJ-FC/63 FC/D06/63.01</t>
  </si>
  <si>
    <t>WO061343553</t>
  </si>
  <si>
    <t>MD|MYDB-20260809264835|DN00001/MN00459|Miracle Kurnia Farm|085109011430</t>
  </si>
  <si>
    <t>2026-08-11 08:00:00 | M Janji : 11 agustus 2026 jam Pasang : pagi  Note : hubungi pelanggan jika ingin kelokasi</t>
  </si>
  <si>
    <t>ODP-SUK-FM/011</t>
  </si>
  <si>
    <t>WO061154023</t>
  </si>
  <si>
    <t>2026-08-06 13:00:00 | Tanggal pemasangan: 6/08/2026  Jam pemasangan : pagi / siang  Info Tambahan : Hubungi pelanggan dulu sebelum ke lokasi.  terima kasih</t>
  </si>
  <si>
    <t>ODP-TBN-FK/04</t>
  </si>
  <si>
    <t>WO061306198</t>
  </si>
  <si>
    <t>2026-08-08 08:00:00|Nama PIC:  bp wahyudi   No HP: 08995847815  Alt:  Tanggal: 8/8/2026  Jam Pasang: Pagi  Note: Hubungi sebelum ke lokasi, terimakasih|40010577|MYDITA</t>
  </si>
  <si>
    <t>Kios stoorya</t>
  </si>
  <si>
    <t>ODP-MTR-FDP/141</t>
  </si>
  <si>
    <t>WO061342331</t>
  </si>
  <si>
    <t>|MC40234|MYIA-098717782473/POI/usman wely saputra/085141292587/kenarisenja07@gmail.com</t>
  </si>
  <si>
    <t>2026-08-11 13:00:00 | M Janji : 11 agustus 2026 jam Pasang : siang Note : hubungi pelanggan jika ingin kelokasi</t>
  </si>
  <si>
    <t>Follow Up Revoke Completed, New Order ID : SC1002514620</t>
  </si>
  <si>
    <t>Follow Up Revoke Completed, New Order ID : SC1002514175</t>
  </si>
  <si>
    <t>Follow Up Revoke Completed, New Order ID : SC1002513682</t>
  </si>
  <si>
    <t>ODP-SSL-FBM/004</t>
  </si>
  <si>
    <t>WO061191541</t>
  </si>
  <si>
    <t xml:space="preserve">2026-08-06 13:00:00 | Jam pemasangan : 12.00  Info Tambahan : Hubungi pelanggan dulu sebelum ke lokasi  terimakasih   </t>
  </si>
  <si>
    <t>PT KOLEKTIF PESISIR NUSANTARA</t>
  </si>
  <si>
    <t>ODP-PYA-FCLL/04</t>
  </si>
  <si>
    <t>RBS HSI |DINDA PUSPITASARI | 40951593 | TREG 3 | PT KOLEKTIF PESISIR NUSANTARA | BP RAGIL ALFAJRI | 0823041023654| HSI BISNIS BUNDLING NETMONK - 300 MBPS</t>
  </si>
  <si>
    <t>Follow Up Revoke Completed, New Order ID : SC1002514507</t>
  </si>
  <si>
    <t>ODP-GBU-FF/021</t>
  </si>
  <si>
    <t>WO061308695</t>
  </si>
  <si>
    <t>2026-08-07 15:00:00|  M Janji : (07/08/026)  jam Pasang : 09:00  Note : hubungi pelanggan jika ingin kelokasi|40951378|MYDITA</t>
  </si>
  <si>
    <t>cafe &amp; resto marem 76</t>
  </si>
  <si>
    <t>ODP-SDN-FW/25 FW/D02/25.01</t>
  </si>
  <si>
    <t>WO061314840</t>
  </si>
  <si>
    <t>MD|MYDB-20260809264804|DN00001/MN01572|cafe &amp; resto marem 76|087852371049</t>
  </si>
  <si>
    <t>2026-08-10 13:00:00 | Nama PIC:  bp samsul No HP: 087852371049 Alt: Tanggal: 10/8/2026 Jam Pasang: Siang Note: Hubungi sebelum ke lokasi, terimakasih.</t>
  </si>
  <si>
    <t>Soto Semarang LARIS MANIS</t>
  </si>
  <si>
    <t>ODP-PBG-FG/182 FG/D11/182.01</t>
  </si>
  <si>
    <t>WO061126972</t>
  </si>
  <si>
    <t>|MN02834|MYIA-039633963798/POI/EMI LESTARI FITRIYANA/081329847646/emi891076@gmail.com</t>
  </si>
  <si>
    <t>2026-08-14 08:00:00 | Nama Pic : IBU EMI No Hp Pic : 081329847646 Jam Pemasangan : 08:00 - 12.00 Tanggal Pemasangan : SABTU 08 AGUSTUS 2026 Info Tambahan : Hubungi pelanggan sebelum datang ke lokasi, terima kasih.</t>
  </si>
  <si>
    <t>Follow Up Revoke Completed, New Order ID : SC1002515195</t>
  </si>
  <si>
    <t>PT Citra Berdikari Nusantara</t>
  </si>
  <si>
    <t>|MN02601|/PT Citra Berdikari Nusantara/0856-4655-3175/kuprit409@gmail.com/HSI Bisnis Promo HUT Telkom (1:1) 100 Mbps (Rp 535.000) PSB Rp 150.000/Agus setiawan/-7.044084,112.736940</t>
  </si>
  <si>
    <t>ODP-BLO-FFD/185 FFD/D07/185.01</t>
  </si>
  <si>
    <t>WO061237533</t>
  </si>
  <si>
    <t>|MN02756|MYIA-011968540025/POI/Olivia Noor Prita sari/085728035407/smkn1jepon@yahoo.com</t>
  </si>
  <si>
    <t>2026-08-11 08:00:00 | Tanggal pemasangan: 09/08/2026 Jam pemasangan : pagi / siang Info Tambahan : Hubungi pelanggan dulu sebelum ke lokasi. terima kasih</t>
  </si>
  <si>
    <t>SPBU 54.662.31 Tulungagung</t>
  </si>
  <si>
    <t>ODP-CAT-FJ/09 FJ/D01/09.01</t>
  </si>
  <si>
    <t>WO061271631</t>
  </si>
  <si>
    <t>|MN00418|MYIA-051295835269/POI/YUDA ROCHMANSYAH/0851611511818/batumulyajaya@gmail.com</t>
  </si>
  <si>
    <t>2026-08-09 13:00:00 | Nama PIC : Bp Yuda No Hp : 0851611511818 No Alt : - Tgl Pemasangan : 09 Agustus 2026 Interval : PAGI SIANG Note : Hubungi pelanggan terlebih dahulu</t>
  </si>
  <si>
    <t>SPBU 54.631.24 (SERVER)</t>
  </si>
  <si>
    <t>WO061263093</t>
  </si>
  <si>
    <t>|MN00286|MYIA-074344221507/POI/IWAN SETYAWAN/08563623930/iwansetawan1989e3@gmail.com</t>
  </si>
  <si>
    <t>Follow Up Revoke Completed, New Order ID : SC1002514550</t>
  </si>
  <si>
    <t>PT. SURYA PRIMA LANGGENG MANDIRI</t>
  </si>
  <si>
    <t>ODP-MRT-FQ/68</t>
  </si>
  <si>
    <t>WO061304663</t>
  </si>
  <si>
    <t>|MN00518|/PT. SURYA PRIMA LANGGENG MANDIRI/HSI B2B (1:1) + PHONE (800 MENIT) 50MBPS 445RB PSB DISC 70%/085854781393/suryaprimalanggengmandiri@gmail.com/HERRY AGUS UTOMO/-7.500916, 112.422469</t>
  </si>
  <si>
    <t>2026-08-10 08:00:00|Tanggal pemasangan: 10/08/2026 Jam pemasangan : 08.00 - 12.00 Info Tambahan : Hubungi pelanggan dulu sebelum ke lokasi. terima kasih|40971401|MYDITA</t>
  </si>
  <si>
    <t>YAYASAN TAMBIHUL GHOFILIN</t>
  </si>
  <si>
    <t>ODP-SPG-FY/105 FY/D07/105.01</t>
  </si>
  <si>
    <t>WO061313400</t>
  </si>
  <si>
    <t>MD|MYDB-20260808264789|DN00001/MN02006|YAYASAN TAMBIHUL GHOFILIN|0087731740954</t>
  </si>
  <si>
    <t>2026-08-10 13:00:00 | Nama PIC:  bp moh sholeh No HP: 087731740954 Alt: Tanggal: 10/8/2026 Jam Pasang: Siang Note: Hubungi sebelum ke lokasi, terimakasih.</t>
  </si>
  <si>
    <t>LEMBAGA TK DW 2 KEDUNGGALAR</t>
  </si>
  <si>
    <t>WO061343640</t>
  </si>
  <si>
    <t>|MC20125|MYIA-095275911784/POI/SURATMI/087850629480/tklembaga183@gmail.com</t>
  </si>
  <si>
    <t xml:space="preserve">2026-08-11 08:00:00 | Tanggal pemasangan: 10/08/2026 Jam pemasangan : pagi / siang Info Tambahan : Hubungi pelanggan dulu sebelum ke lokasi. terima kasih </t>
  </si>
  <si>
    <t>HSI Bisnis Bundling OCA Breach Checker Promo 2026 PSB 70% - 300 Mbps</t>
  </si>
  <si>
    <t>WO061149558</t>
  </si>
  <si>
    <t>2026-08-10 08:00:00|Tanggal pemasangan: 10/08/2026 Jam pemasangan : pagi Info Tambahan : Hubungi pelanggan dulu sebelum ke lokasi terima kasih.|40951378|MYDITA</t>
  </si>
  <si>
    <t>SMAN 12 Kupang</t>
  </si>
  <si>
    <t>IBCARE-PI|SMAN 12 KUPANG|MC40287|082340388300|arifin.dasi18@admin.sma.belajar.id|INDIBIZ 300 Mbps</t>
  </si>
  <si>
    <t>UNCONTACTED : Telepon Tidak Diangkat - RNA Siti QoriAh 40971401|MYDITA</t>
  </si>
  <si>
    <t>ZALFA CREATIVE</t>
  </si>
  <si>
    <t>ODP-AJB-FQ/023 FQ/D01/023.01</t>
  </si>
  <si>
    <t>WO061156167</t>
  </si>
  <si>
    <t>|MC80052|MYIA-003526984620/POI/TIARA AINUR HIDAYATI/085865917180/tiaraainur19@gmail.com</t>
  </si>
  <si>
    <t xml:space="preserve">2026-08-08 13:00:00 | Nama PIC : Tiara No HP : 085865917180 Alt : 087826008469 M Janji : 08/08/2026 Jam Pasang : 08.00 - 13:00  NoteÃ‚Â :  hubungi terlebih dahulu sebelum kelokasi </t>
  </si>
  <si>
    <t>PT. BORWITA CITRA PRIMA</t>
  </si>
  <si>
    <t>ODP-WGI-FC/42</t>
  </si>
  <si>
    <t>WO061167108</t>
  </si>
  <si>
    <t>AMRBS/405529/YULYAN MAHARTA SAVIAR/R3/JATIM TIMUR/WINBACK 2.0 HSI B2B (1:1) 50MBPS 355RB PSB DISC 70%/DODIK KURNIAWAN /Email : dodik.kurniawan@borwita.co.id</t>
  </si>
  <si>
    <t>2026-08-10 08:00:00|Nama Pic : dodik No Hp Pic : 085736789776 No alt : - Jam Pemasangan : pagi siang  Tanggal Pemasangan : 10 Agustus 2026|40981182|MYDITA</t>
  </si>
  <si>
    <t>RK SMART</t>
  </si>
  <si>
    <t>ODP-KRN-FAD/28</t>
  </si>
  <si>
    <t>WO061139798</t>
  </si>
  <si>
    <t>|MC30111|/MOCH ARIFIN /82126644904/achmadzainalarifin@gmail.com</t>
  </si>
  <si>
    <t>2026-08-08 08:00:00|Nama PIC : Arifin  No HP : 082126644904 Alt :  M Janji : 08/08/2026 Jam Pasang : 08.00 - 13:00  NoteÃ‚Â :  hubungi terlebih dahulu sebelum kelokasi|40981182|MYDITA</t>
  </si>
  <si>
    <t>SKR</t>
  </si>
  <si>
    <t>KSP SUMBER ARTHA BERKAH</t>
  </si>
  <si>
    <t>ODP-SKR-FA/045 FA/D07/045.01</t>
  </si>
  <si>
    <t>WO061127085</t>
  </si>
  <si>
    <t>|MN01684|MYIA-060595993951/POI/FR EKA EVIE WIJAYANTI/085600006463/sumberarthaberkah@gmail.com</t>
  </si>
  <si>
    <t>2026-08-08 08:00:00 | Nama Pic : IBU EKA No Hp Pic : 085600006463 Jam Pemasangan : 08:00 - 12.00 Tanggal Pemasangan : SABTU 08 AGUSTUS 2026 Info Tambahan : Hubungi pelanggan sebelum datang ke lokasi, terima kasih.</t>
  </si>
  <si>
    <t>WARKOP TANPA STATUS</t>
  </si>
  <si>
    <t>ODP-WR1-FGG/17 FGG/D02/17.01</t>
  </si>
  <si>
    <t>WO061277939</t>
  </si>
  <si>
    <t>MD|MYDB-20260808264766|DN00001/MN02094|WARKOP TANPA STATUS|0881025102119</t>
  </si>
  <si>
    <t>2026-08-09 13:00:00 | Nama Pic : BP RIFQI No Hp Pic : 0881025102119 Jam Pemasangan : 08:00 - 12.00 Tanggal Pemasangan : MINGGU 09 AGUSTUS 2026 Info Tambahan : Hubungi pelanggan sebelum datang ke lokasi, terima kasih.</t>
  </si>
  <si>
    <t>ODP-TEG-FN/063</t>
  </si>
  <si>
    <t>WO061145999</t>
  </si>
  <si>
    <t>2026-08-07 08:00:00 | Nama : BU MUTMAINAH  No Hp : 083837087200  No Alt :   Tgl Pemasangan : 07 Agustus 2026  Interval : PAGI   Note : Hubungi pelanggan terlebih dahulu</t>
  </si>
  <si>
    <t>TOKO MUSTOFA</t>
  </si>
  <si>
    <t>ODP-KPP-FE/14</t>
  </si>
  <si>
    <t>WO061235648</t>
  </si>
  <si>
    <t>|MN00213|/TOKO MUSTOFA/MUSTOFA/087780880483/mustofajaya12@gmail.com/HSI Bisnis + Netmonk Promo 2026 300 Mbps (Rp 1.186.100) PSB 150.000/</t>
  </si>
  <si>
    <t>2026-08-01 08:00:00|telp :087780880483  alt :  pagi / siang 01/08/2026  hub sebelum ke lokasi |IL1380|MYDITA</t>
  </si>
  <si>
    <t>Follow Up Revoke Completed, New Order ID : SC1002515323</t>
  </si>
  <si>
    <t>ODP-JTR-FB/37</t>
  </si>
  <si>
    <t>WO061255203</t>
  </si>
  <si>
    <t xml:space="preserve">2026-08-05 08:00:00 | Nama PIC: bp salehuddin  Notel: 082332907901  Alt: -   Tanggal: 5/8/2026  Jam Pasang: Pagi  Note: Hubungi sebelum ke lokasi, terimakasih.  </t>
  </si>
  <si>
    <t>AH PEK KOPITIAM / LOODEH</t>
  </si>
  <si>
    <t>ODP-MYR-FNQ/03 FNQ/D03/03.01</t>
  </si>
  <si>
    <t>WO061285621</t>
  </si>
  <si>
    <t>MD|MYDB-20260808264760|DN00001/MN00459|AH PEK KOPITIAM / LOODEH|087853926958</t>
  </si>
  <si>
    <t xml:space="preserve">2026-08-12 13:00:00 | M Janji : 12 agustus 2026 jam Pasang : pagi siang Note : hubungi pelanggan jika ingin kelokasi </t>
  </si>
  <si>
    <t>SPBU 54.632.02</t>
  </si>
  <si>
    <t>ODP-NWI-FA/37</t>
  </si>
  <si>
    <t>WO061139409</t>
  </si>
  <si>
    <t>|MN00265|MYIA-087635737418/POI/BRONTHA BASKORO/081331599093/spbu.5463202@yahoo.com</t>
  </si>
  <si>
    <t xml:space="preserve">2026-08-10 08:00:00 | Nama PIC : Bapak Adi No HP : 081331599093 No Alternatif : - M Janji : 08/08/2026 Jam Pasang : Pagi NoteÃ‚Â :  Hubungi terlebih dahulu sebelum ke lokasi  </t>
  </si>
  <si>
    <t>PKM DAWARBLANDONG RUANG LAYANAN</t>
  </si>
  <si>
    <t>ODP-BPG-FL/35 FL/D04/35.01</t>
  </si>
  <si>
    <t>WO061241233</t>
  </si>
  <si>
    <t>MD|MYDB-20260808264719|DN00001/MN02100|PKM DAWARBLANDONG RUANG LAYANAN|081333000850</t>
  </si>
  <si>
    <t>SD PATI WETAN 01 PATI</t>
  </si>
  <si>
    <t>ODP-PAT-FM/049 FM/D04/049.01</t>
  </si>
  <si>
    <t>WO061153570</t>
  </si>
  <si>
    <t>|MC60052|MYIA-014135041955/POI/Evi Erlawati /081575636775/erlawati.evi14@gmail.com</t>
  </si>
  <si>
    <t>2026-08-08 08:00:00 | Tanggal pemasangan: 08/08/2026 Jam pemasangan : pagi Info Tambahan : Hubungi pelanggan dulu sebelum ke lokasi terima kasih.</t>
  </si>
  <si>
    <t>YAYASAN DARUL FIKRI</t>
  </si>
  <si>
    <t>ODP-PON-FBJ/03 FBJ/D01/03.01</t>
  </si>
  <si>
    <t>WO061306589</t>
  </si>
  <si>
    <t>MD|MYDB-20260808264761|DN00001/MN02053|YAYASAN DARUL FIKRI|082244022880</t>
  </si>
  <si>
    <t>2026-08-10 08:00:00 | Nama PIC : Sarwanto No HP : 082244022880 Alt :  M Janji : 09/08/2026 Jam Pasang : 08.00 - 13:00  NoteÃ‚Â :  hubungi terlebih dahulu sebelum kelokasi</t>
  </si>
  <si>
    <t>Es Teh Sulthan</t>
  </si>
  <si>
    <t>ODP-DMA-FK/055 FK/D04/055.01</t>
  </si>
  <si>
    <t>WO061169300</t>
  </si>
  <si>
    <t>MD|MYDB-20260806264505|DN00001/MN00969|Es Teh Sulthan|083856148471</t>
  </si>
  <si>
    <t>KARUNIA SEDANA ARTA</t>
  </si>
  <si>
    <t>ODP-SAU-FV/21 FV/D03/21.01</t>
  </si>
  <si>
    <t>WO061282060</t>
  </si>
  <si>
    <t>|MN02665|MYIA-042053483282/POI/pak dwi/081237942443/karuniaardanaarta07@gmail.com</t>
  </si>
  <si>
    <t>MI NURUL UMMAH KOTAGEDE</t>
  </si>
  <si>
    <t>ODP-KGD-FAA/10 FAA/D05/03.10</t>
  </si>
  <si>
    <t>WO061159520</t>
  </si>
  <si>
    <t>|MC80224|MYIA-001061067161/POI/MUNTAHA/081326211551/ubbaidme@gmail.com</t>
  </si>
  <si>
    <t>2026-08-09 15:00:00 | Nama PIC : MUNTAHA No HP : 081326211551 Alt :  M Janji : 08/08/2026 Jam Pasang : 08.00 - 13:00  NoteÃ‚Â :  hubungi terlebih dahulu sebelum kelokasi</t>
  </si>
  <si>
    <t>WO061158263</t>
  </si>
  <si>
    <t>2026-08-06 13:00:00|Tanggal pemasangan: 6/08/2026  Jam pemasangan : pagi / siang  Info Tambahan : Hubungi pelanggan dulu sebelum ke lokasi.  terima kasih|40010577|MYDITA</t>
  </si>
  <si>
    <t>PERPUSTAKAAN SMP MUHAMMADIYAH 2 KEBUMEN</t>
  </si>
  <si>
    <t>WO061127925</t>
  </si>
  <si>
    <t>|MC80224|MYIA-034162493034/POI/IMAM ROMZAN FAUZI/087868675959/smp.muhduakbm@gmail.com</t>
  </si>
  <si>
    <t xml:space="preserve">2026-08-10 08:00:00 | telp :087868675959  alt : pagi / siang 10/08/2026 hub sebelum ke lokasi </t>
  </si>
  <si>
    <t>CV TRIO BUMEN JAYA TENANT BROTHER MEDIA PHOTOBOX</t>
  </si>
  <si>
    <t>ODP-KBM-FAK/051</t>
  </si>
  <si>
    <t>WO061274561</t>
  </si>
  <si>
    <t>AMRBS/402718/AMY NURHAYATI/R3/MAGELANG/PSB HSI BISNIS 1S 50 MBPS /SYAIFUL ARIF/081213844147/triomallkebumen@gmail.com</t>
  </si>
  <si>
    <t>SPBU 4459128 PATI</t>
  </si>
  <si>
    <t>ODP-PAT-FN/038 FN/D03/038.01</t>
  </si>
  <si>
    <t>WO061308114</t>
  </si>
  <si>
    <t>|MC60040|MYIA-052831325991/POI/Danang Susilo/089670471853/ptbumirejoenergibersama@gmail.com</t>
  </si>
  <si>
    <t>FavlQc Coffeeshop</t>
  </si>
  <si>
    <t>ODP-LMG-FU/24</t>
  </si>
  <si>
    <t>WO061183507</t>
  </si>
  <si>
    <t>|MC70134|/FavlQc Coffeeshop/0851-9117-4029/favlqc.coffeeshop@gmail.com/HSI Bisnis Promo HUT Telkom (1:1) 300 Mbps (Rp 1.130.000) PSB Rp 150.000/ELSIA MULYANDREKA/RT/RW 011/003 Dsn. Megarih, Ds. Kedungmegarih, Kec. Kembangbahu, Kab. Lamongan, Jawa Timur 62</t>
  </si>
  <si>
    <t>WO061191148</t>
  </si>
  <si>
    <t>MTs.TARBIYATUS SHIBYAN</t>
  </si>
  <si>
    <t>ODP-SDY-FB/72 FB/D10/72.01</t>
  </si>
  <si>
    <t>WO061166709</t>
  </si>
  <si>
    <t>MD|MYDB-20260806264530|DN00001/MN01735|MTs.TARBIYATUS SHIBYAN|085606961225</t>
  </si>
  <si>
    <t xml:space="preserve">2026-08-08 10:00:00 | telp :085606961225  alt : pagi / siang 08/08/2026 hub sebelum ke lokasi  </t>
  </si>
  <si>
    <t>WO061336968</t>
  </si>
  <si>
    <t>|MN00292|MYIA-020955482503/POI/WALUYO/083106402708/syafirareal8@gmail.com</t>
  </si>
  <si>
    <t>SPBU 54.641.45 PUTIH GAMPENGREJO</t>
  </si>
  <si>
    <t>ODP-KDI-FAB/25 FAB/D01/25.01</t>
  </si>
  <si>
    <t>WO061170111</t>
  </si>
  <si>
    <t>MD|MYDB-20260807264644|DN00001/MN01011|SPBU 54.641.45 PUTIH GAMPENGREJO|08563511931</t>
  </si>
  <si>
    <t>2026-08-08 13:00:00 | Nama Pic : BP EDI No Hp Pic : 08563511931 Jam Pemasangan : 08:00 - 12.00 Tanggal Pemasangan : SABTU 08 AGUSTUS 2026 Info Tambahan : Hubungi pelanggan sebelum datang ke lokasi, terima kasih.</t>
  </si>
  <si>
    <t>ODP-ABU-FD/07 FD/D01/07.01</t>
  </si>
  <si>
    <t>WO061201018</t>
  </si>
  <si>
    <t>Follow Up Revoke Completed, New Order ID : SC1002515804</t>
  </si>
  <si>
    <t>FOMO CAFE</t>
  </si>
  <si>
    <t>ODP-WRJ-FD/21 FD/D03/21.01</t>
  </si>
  <si>
    <t>WO061239452</t>
  </si>
  <si>
    <t>|MN02822|MYIA-053189488492/POI/PUTRA SURYA ADITYA DIMAS/085733670542/fomoprambon@gmail.com</t>
  </si>
  <si>
    <t>2026-08-09 08:00:00 | Nama PIC : Ibu Lulu No Hp : 085733670542 No Alt : - Tgl Pemasangan : 09 Agustus 2026 Interval : PAGI SIANG Note : Hubungi pelanggan terlebih dahulu</t>
  </si>
  <si>
    <t>SPBU 54.663.02 TRENGGALEK</t>
  </si>
  <si>
    <t>ODP-TRE-FD/50 FD/D02/50.01</t>
  </si>
  <si>
    <t>WO061152506</t>
  </si>
  <si>
    <t>|MN02702|MYIA-001887223238/POI/TONI ARIYANTO/085335055883/toniariyanto130885@gmail.com</t>
  </si>
  <si>
    <t xml:space="preserve">2026-08-08 08:00:00 | Nama PIC : Bapak Toni  No HP : 085335055883 No Alternatif : - M Janji : 08/08/2026 Jam Pasang : Pagi NoteÃ‚Â :  Hubungi terlebih dahulu sebelum ke lokasi </t>
  </si>
  <si>
    <t>WO061186402</t>
  </si>
  <si>
    <t>2026-08-08 13:00:00|Jam pemasangan : 12.00 Info Tambahan : Hubungi pelanggan dulu sebelum ke lokasi terimakasih  |40951378|MYDITA</t>
  </si>
  <si>
    <t>Follow Up Revoke Completed, New Order ID : SC1002516512</t>
  </si>
  <si>
    <t>ODP-SIL-FAB/04</t>
  </si>
  <si>
    <t>WO061252170</t>
  </si>
  <si>
    <t>2026-08-04 13:00:00 |   M Janji : (04/08/2026)  jam Pasang : 09:00  Note : hubungi pelanggan jika ingin kelokasi</t>
  </si>
  <si>
    <t>DECLINE : Decline - Batal Order SOPHAN SOPYAN 40900827|MYDITA</t>
  </si>
  <si>
    <t>UD. HARMI SULISTYORINI (SPBU Pertamina 54.662.26)</t>
  </si>
  <si>
    <t>ODP-TUL-FN/89 FN/D04/89.01</t>
  </si>
  <si>
    <t>WO061256141</t>
  </si>
  <si>
    <t>|MN02702|MYIA-008536462857/POI/FIANA MARZANU/08578578102/spbubsgroup26@gmail.com</t>
  </si>
  <si>
    <t>2026-08-09 13:00:00 | Nama Pic : bp FIANA MARZANU No Hp Pic : 085785781025 No alt : - Jam Pemasangan : pagi  Tanggal Pemasangan : 9 Agustus 2026</t>
  </si>
  <si>
    <t>TOKO DIEGO</t>
  </si>
  <si>
    <t>ODP-KPP-FAD/92 FAD/D09/92.01</t>
  </si>
  <si>
    <t>WO061274608</t>
  </si>
  <si>
    <t>MD|MYDB-20260805264404|DN00001/MN02006|TOKO DIEGO|08567525556</t>
  </si>
  <si>
    <t xml:space="preserve">2026-08-09 13:00:00 | M Janji : 9 agustus 2026 jam Pasang : pagi siang Note : hubungi pelanggan jika ingin kelokasi </t>
  </si>
  <si>
    <t>ODP-TEG-FAG/030 FAG/D02/030.01</t>
  </si>
  <si>
    <t>WO061325791</t>
  </si>
  <si>
    <t>|MN00292|MYIA-018362209124/POI/BUDI WAHYONO/087730339348/budieaces3@gmail.com</t>
  </si>
  <si>
    <t xml:space="preserve">2026-08-10 13:00:00 | M Janji : (10/08/2026) jam Pasang : 09:00 Note : hubungi pelanggan jika ingin kelokasi </t>
  </si>
  <si>
    <t>ODP-KTW-FAK/028</t>
  </si>
  <si>
    <t>TOKO AL-AKHTAR</t>
  </si>
  <si>
    <t>ODP-OMB-FC/12 FC/D04/12.01</t>
  </si>
  <si>
    <t>WO061304469</t>
  </si>
  <si>
    <t>MD|MYDB-20260808264791|DN00001/MN02006|TOKO AL-AKHTAR|085731638550</t>
  </si>
  <si>
    <t>2026-08-10 08:00:00 | Nama PIC:  bp erik  No HP: 085731638550 Alt: Tanggal: 10/8/2026 Jam Pasang: Pagi Note: Hubungi sebelum ke lokasi, terimakasih.</t>
  </si>
  <si>
    <t>Batu Woodcraft</t>
  </si>
  <si>
    <t>ODP-BTU-FF/45 FF/D12/45.01</t>
  </si>
  <si>
    <t>WO061251622</t>
  </si>
  <si>
    <t>|MN02703|MYIA-017451870796/POI/Muchamad Urifan/081336485707/ripanikan6237@givmail.com</t>
  </si>
  <si>
    <t>RUMAH MAKAN BESTUNGIL</t>
  </si>
  <si>
    <t>ODP-SBW-FBE/32 FBE/D04/32.01</t>
  </si>
  <si>
    <t>WO061155727</t>
  </si>
  <si>
    <t>|MN01595|MYIA-008416179563/POI/NURUL WAHIDAH/081237072219/ptbestungilmitrasejahtera@gmail.com</t>
  </si>
  <si>
    <t>ODP-SLW-FY/014</t>
  </si>
  <si>
    <t>|MN00347|/Edi Supriadi/08976405111/sppgslawi@gmail.com</t>
  </si>
  <si>
    <t>HIDAYAH MART</t>
  </si>
  <si>
    <t>ODP-ABU-FE/18 FE/D02/18.01</t>
  </si>
  <si>
    <t>WO061334032</t>
  </si>
  <si>
    <t>MD|MYDB-20260809264827|DN00001/MN00806|HIDAYAH MART|087893843352</t>
  </si>
  <si>
    <t>PT GADAI MAS NUSANTARA</t>
  </si>
  <si>
    <t>ODP-BJW-FC/10 FC/D01/10.01</t>
  </si>
  <si>
    <t>WO061135015</t>
  </si>
  <si>
    <t>|MN01740|MYIA-066011168708/POI/MARSEL FERDINAN KASEH/082236338952/marsel.ferdinan@gadaimas.com</t>
  </si>
  <si>
    <t xml:space="preserve">2026-08-08 08:00:00 | Nama PIC :  No HP :  No Alternatif :  M Janji : 08/08/2026 Jam Pasang : Pagi NoteÃ‚Â :  Hubungi terlebih dahulu sebelum ke lokasi </t>
  </si>
  <si>
    <t>ODP-BTL-FBZ/067 FBZ/D04/067.01</t>
  </si>
  <si>
    <t>WO061178123</t>
  </si>
  <si>
    <t>|MN00799|MYIA-024151377122/POI/LAELATUL AFIATUN NISAK/085733668576/kantorhrdlaskarbuah@gmail.com</t>
  </si>
  <si>
    <t xml:space="preserve">2026-08-10 08:00:00 | telp :085733668576  alt : pagi / siang 10/08/2026 hub sebelum ke lokasi  </t>
  </si>
  <si>
    <t>TOKO PORTUGAL</t>
  </si>
  <si>
    <t>ODP-SGG-FAF/02 FAF/D01/02.01</t>
  </si>
  <si>
    <t>WO061304281</t>
  </si>
  <si>
    <t>MD|MYDB-20260808264780|DN00001/MN01272|TOKO PORTUGAL|085205044407</t>
  </si>
  <si>
    <t>2026-08-10 08:00:00 | Nama PIC : Bp Isnaidi No Hp : 085205044407 No Alt : - Tgl Pemasangan : 10 Agustus 2026 Interval : PAGI SIANG Note : Hubungi pelanggan terlebih dahulu</t>
  </si>
  <si>
    <t>Follow Up Revoke Completed, New Order ID : SC1002515671</t>
  </si>
  <si>
    <t>CV. SEKAR KEDHATON</t>
  </si>
  <si>
    <t>ODP-PGR-FDR/009</t>
  </si>
  <si>
    <t>WO061199620</t>
  </si>
  <si>
    <t>AMRBS/405613/FARISTA APRILLIA/R3/YOGYAKARTA/PSB HSI BISNIS 1S  200 MBPS PROMO HUT TELKOM 1:1/BETTA FARAH/085224408670/restaurantsekarkedhaton@gmail.com</t>
  </si>
  <si>
    <t>2026-08-07 15:00:00|Tanggal pemasangan : 07 AGUSTUS 2026  Jam pemasangan : pagi/siang  Info Tambahan : Hubungi pelanggan dulu sebelum ke lokasi  terima kasih|40010577|MYDITA</t>
  </si>
  <si>
    <t>KANTOR NOTARIS PPAT ACHMAD MUAS SH MH MKn</t>
  </si>
  <si>
    <t>ODP-BJN-FN/34 FN/D03/34.01</t>
  </si>
  <si>
    <t>WO061150077</t>
  </si>
  <si>
    <t>|MN02619|MYIA-012609897405/POI/ACHMAD MUAS SH MH MKn/085230414243/nip873153@gmail.com</t>
  </si>
  <si>
    <t>2026-08-09 13:00:00 | Tanggal pemasangan: 08/08/2026 Jam pemasangan : pagi / siang Info Tambahan : Hubungi pelanggan dulu sebelum ke lokasi. terima kasih</t>
  </si>
  <si>
    <t>Karaoke Number One</t>
  </si>
  <si>
    <t>ODP-BDN-FA/089 FA/D06/089.01</t>
  </si>
  <si>
    <t>WO061287750</t>
  </si>
  <si>
    <t>MD|MYDB-20260807264701|DN00001/MN00663|Karaoke Number One|082135919627</t>
  </si>
  <si>
    <t xml:space="preserve">2026-08-09 15:00:00 | M Janji : 9 agustus 2026 jam Pasang : pagi siang Note : hubungi pelanggan jika ingin kelokasi </t>
  </si>
  <si>
    <t>BERKAH SEMBAKO HERMAWAN</t>
  </si>
  <si>
    <t>ODP-BJR-FAL/008 FAL/D01/008.01</t>
  </si>
  <si>
    <t>WO061297994</t>
  </si>
  <si>
    <t>|MC80042|MYIA-096287865218/POI/Teguh Hermawan /082324780003/teguhhermawant14@gmail.com</t>
  </si>
  <si>
    <t>2026-08-11 08:00:00 | Nama PIC : Bp Teguh No Hp : 082324780003 No Alt : - Tgl Pemasangan : 11 Agustus 2026 Interval : PAGI SIANG Note : Hubungi pelanggan terlebih dahulu</t>
  </si>
  <si>
    <t>SD ISLAM AZ-ZAHRO RUANG GURU</t>
  </si>
  <si>
    <t>WO061136927</t>
  </si>
  <si>
    <t>MD|MYDB-20260805264456|DN00001/MN02100|SD ISLAM AZ-ZAHRO RUANG GURU|081240828123</t>
  </si>
  <si>
    <t>MIYAVI STORE BNA</t>
  </si>
  <si>
    <t>ODP-BJR-FU/113</t>
  </si>
  <si>
    <t>WO061323609</t>
  </si>
  <si>
    <t>|MN00649|MYIA-044608818602/POI/Miftahudin/088238656449/dianasipit62@gmail.com</t>
  </si>
  <si>
    <t>2026-08-09 13:00:00 | M Janji : (08/08/026)  jam Pasang : 09:00  Note : hubungi pelanggan jika ingin kelokasi</t>
  </si>
  <si>
    <t>PT. Artha Permai Kencana</t>
  </si>
  <si>
    <t>ODP-KBL-FWN/020</t>
  </si>
  <si>
    <t>WO061192765</t>
  </si>
  <si>
    <t>|MB00449|MYIA-068394964915/POI/bapak/081333454152/cashier@apk.co.id</t>
  </si>
  <si>
    <t>2026-08-11 10:00:00 | Nama PIC:  bp afif No HP: 081333454152 Alt: Tanggal: 11/8/2026 Jam Pasang: 10.00 Note: Hubungi sebelum ke lokasi</t>
  </si>
  <si>
    <t>PT. MAHA KARYA PRIMADANA</t>
  </si>
  <si>
    <t>ODP-TOP-FF/82</t>
  </si>
  <si>
    <t>WO061316121</t>
  </si>
  <si>
    <t>|MN02677|/PIC I PUTU ANGGA AGUSTIAWAN/08113867601/infoprimadana@gmail.com</t>
  </si>
  <si>
    <t>2026-08-10 13:00:00|Nama Pic : BP ANGGA No Hp Pic : 08113867601 Jam Pemasangan : 08:00 - 12.00 Tanggal Pemasangan : SENIN 10 AGUSTUS 2026 Info Tambahan : Hubungi pelanggan sebelum datang ke lokasi|40961370|MYDITA</t>
  </si>
  <si>
    <t>TOKO BU URIFAH</t>
  </si>
  <si>
    <t>ODP-SDY-FAB/55 FAB/D06/55.01</t>
  </si>
  <si>
    <t>WO061302198</t>
  </si>
  <si>
    <t>|MN02646|MYIA-084359532312/POI/urifah/087811510096/urifah365@gmail.com</t>
  </si>
  <si>
    <t>2026-08-10 08:00:00 | Nama PIC : Bp Ahmad No Hp : 087811510096 No Alt : - Tgl Pemasangan : 10 Agustus 2026 Interval : PAGI SIANG Note : Hubungi pelanggan terlebih dahulu</t>
  </si>
  <si>
    <t>BUMDES KARYA MANDIRI BALARADIN</t>
  </si>
  <si>
    <t>ODP-BLU-FW/026 FW/D02/026.01</t>
  </si>
  <si>
    <t>WO061312576</t>
  </si>
  <si>
    <t>MD|MYDB-20260808264792|DN00001/MN00377|BUMDES KARYA MANDIRI BALARADIN|0895402116088</t>
  </si>
  <si>
    <t>WO061139456</t>
  </si>
  <si>
    <t>|MC00213|MYIA-057491626290/POI/DIDIK FIRMANSYAH/089512063354/smpnduasumpiuh@gmail.com</t>
  </si>
  <si>
    <t>2026-08-10 08:00:00 | Nama Pic : BP DIDIK No Hp Pic : 089512063354 Jam Pemasangan : 08:00 - 12.00 Tanggal Pemasangan : SABTU 08 AGUSTUS 2026 Info Tambahan : Hubungi pelanggan sebelum datang ke lokasi, terima kasih.</t>
  </si>
  <si>
    <t>PKM DAWARBLANDONG RUANG UMUM</t>
  </si>
  <si>
    <t>WO061238996</t>
  </si>
  <si>
    <t>MD|MYDB-20260808264716|DN00001/MN02100|PKM DAWARBLANDONG RUANG UMUM|082331680507</t>
  </si>
  <si>
    <t>Titipan Sepeda Motor Ibu Suwarki</t>
  </si>
  <si>
    <t>ODP-KUD-FAS/031 FAS/D05/031.01</t>
  </si>
  <si>
    <t>WO061140783</t>
  </si>
  <si>
    <t>|MYIB-CUST|MYTN-077573585519/POI/Sendy Crys Syafruddin/087777299742/arthagrup123@gmail.com</t>
  </si>
  <si>
    <t xml:space="preserve">2026-08-08 08:00:00 | telp :087777299742  alt : pagi / siang 08/08/2026 hub sebelum ke lokasi </t>
  </si>
  <si>
    <t>HSI Bisnis Basic Promo HUT Telkom PSB 70% - 300 Mbps</t>
  </si>
  <si>
    <t>ASTANA PROPERTY 5</t>
  </si>
  <si>
    <t>WO061152659</t>
  </si>
  <si>
    <t>|MC80063|MYIA-079491601251/POI/WILLIAM MAHARDIKA DARLIUS/087838403677/rarautha85@gmail.com</t>
  </si>
  <si>
    <t>2026-08-08 08:00:00 | Nama PIC:  BU RARA No HP: 087838403677 Alt: Tanggal: 8/8/2026 Jam Pasang: Pagi Note: Hubungi sebelum ke lokasi, terimakasih</t>
  </si>
  <si>
    <t>HANAN FRIEDCHICKEN</t>
  </si>
  <si>
    <t>ODP-BTU-FF/27 FF/D03/27.01</t>
  </si>
  <si>
    <t>WO061315594</t>
  </si>
  <si>
    <t>|MN02703|MYIA-046086004150/POI/Kuswandi/0881026777400/kuswanditlekungbatu@gmail.com</t>
  </si>
  <si>
    <t>2026-08-10 13:00:00 | Nama PIC : Adi No HP : 082257501286 Alt :  M Janji : 09/08/2026 Jam Pasang : 08.00 - 13:00  NoteÃ‚Â :  hubungi terlebih dahulu sebelum kelokasi</t>
  </si>
  <si>
    <t>TOKO SAMI MIRAH</t>
  </si>
  <si>
    <t>ODP-KDL-FAE/031 FAE/D03/031.01</t>
  </si>
  <si>
    <t>WO061141856</t>
  </si>
  <si>
    <t>|MN01867|MYIA-041356863134/POI/SITI NUR FARIDAH/0895391307000/nurf14057@gmail.com</t>
  </si>
  <si>
    <t>warung ini ricebowl 21</t>
  </si>
  <si>
    <t>WO061237862</t>
  </si>
  <si>
    <t>SPBU Karangkandri</t>
  </si>
  <si>
    <t>ODP-GML-FL/025 FL/D04/025.01</t>
  </si>
  <si>
    <t>WO061138391</t>
  </si>
  <si>
    <t>|MN00648|MYIA-082737877580/POI/Indra/081391637110/indraprasetyob7@gmail.com</t>
  </si>
  <si>
    <t>2026-08-11 08:00:00 | Nama PIC : INDRA  No HP : 081391637110 Alt :  M Janji : 08/08/2026 Jam Pasang : 08.00 - 13:00  NoteÃ‚Â :  hubungi terlebih dahulu sebelum kelokasi</t>
  </si>
  <si>
    <t>KOST PUTRI MAMA</t>
  </si>
  <si>
    <t>ODP-KBS-FD/18 FD/D03/18.01</t>
  </si>
  <si>
    <t>WO061146297</t>
  </si>
  <si>
    <t>|MN00906|MYIA-083813970380/POI/samsul arifin/082232233066/zulfabyan@gmail.com</t>
  </si>
  <si>
    <t xml:space="preserve">2026-08-08 08:00:00 | Nama PIC : Ibu Zulfa No HP : 082232233066 No Alternatif : - M Janji : 08/08/2026 Jam Pasang : Pagi NoteÃ‚Â :  Hubungi terlebih dahulu sebelum ke lokasi </t>
  </si>
  <si>
    <t>ODP-WLR-FF/131</t>
  </si>
  <si>
    <t>WO061324658</t>
  </si>
  <si>
    <t>2026-08-10 13:00:00|Nama PIC: bp hendrik  Notel: 088985037014  Alt: -   Tanggal: 10/8/2026  Jam Pasang: Siang  Note: Hubungi pelanggan sebelum ke lokasi, terima kasih.  |40010577|MYDITA</t>
  </si>
  <si>
    <t>KOST BERKAH</t>
  </si>
  <si>
    <t>ODP-BOW-FY/35 FY/D03/35.01</t>
  </si>
  <si>
    <t>WO061302077</t>
  </si>
  <si>
    <t>|MC30027|MYIA-094968920046/POI/NUR CAHYATI/08133092711/kostberkah132@gmail.com</t>
  </si>
  <si>
    <t>2026-08-10 13:00:00 | Nama PIC : Bp Tohari No Hp : 08133092711 No Alt : - Tgl Pemasangan : 10 Agustus 2026 Interval : PAGI SIANG Note : Hubungi pelanggan terlebih dahulu</t>
  </si>
  <si>
    <t>WO061151391</t>
  </si>
  <si>
    <t>2026-08-08 08:00:00|Nama PIC:  bu era No HP: 085847477624 Alt: Tanggal: 8/8/2026 Jam Pasang: pagi Note: Hubungi sebelum ke lokasi, terimakasih|40010577|MYDITA</t>
  </si>
  <si>
    <t>SDJ</t>
  </si>
  <si>
    <t>HOTEL PAPAYA 3</t>
  </si>
  <si>
    <t>ODP-SDJ-FF/079 FF/D04/079.01</t>
  </si>
  <si>
    <t>WO061324578</t>
  </si>
  <si>
    <t>|MC00213|MYIA-007594524633/POI/FAZRI NUR AZIZ/085869416794/papayatiga3@gmail.com</t>
  </si>
  <si>
    <t>2026-08-10 13:00:00 | Nama PIC : Bp Fazri No Hp : 085869416794 No Alt : - Tgl Pemasangan : 10 Agustus 2026 Interval : PAGI SIANG Note : Hubungi pelanggan terlebih dahulu</t>
  </si>
  <si>
    <t>KPTR ARTA ROSAN TIJARI</t>
  </si>
  <si>
    <t>WO061269756</t>
  </si>
  <si>
    <t>|MN02084|/KPTR ARTA ROSAN TIJARI/WINBACK 2.0 HSI B2B (1:1) 75MBPS 415RB PSB DISC 70%/085706941233/officialkptrartarosantijari@gmail.com/EKO UTOMO /-7.6131441, 112.2464541</t>
  </si>
  <si>
    <t>2026-08-09 13:00:00|Nama PIC : Bp Eko No Hp : 085706941233 No Alt : - Tgl Pemasangan : 09 Agustus 2026 Interval : PAGI SIANG Note : Hubungi pelanggan terlebih dahulu|40951378|MYDITA</t>
  </si>
  <si>
    <t>ODP-SIL-FAA/22 FAA/D02/22.01</t>
  </si>
  <si>
    <t>WO061140312</t>
  </si>
  <si>
    <t>2026-08-08 13:00:00 | Nama Pic : BP HERMANSYAH No Hp Pic : 087890123319 Jam Pemasangan : 08:00 - 12.00 Tanggal Pemasangan : SABTU 08 AGUSTUS 2026 Info Tambahan : Hubungi pelanggan sebelum datang ke lokasi, terima kasih.</t>
  </si>
  <si>
    <t>Follow Up Revoke Completed, New Order ID : SC1002516222</t>
  </si>
  <si>
    <t>HSI Bisnis Bundling Netmonk PSB 70% - 100 Mbps</t>
  </si>
  <si>
    <t>SPBU SELOREJO 54.661.19 AGUNG CATUR UTAMA GROUP</t>
  </si>
  <si>
    <t>ODP-KBN-FB/06 FB/D02/06.01</t>
  </si>
  <si>
    <t>WO061279799</t>
  </si>
  <si>
    <t>|MN02734|MYIA-053864582884/POI/AGUNG SUYONO/081233969959/spbuselorejo@gmail.com</t>
  </si>
  <si>
    <t>ODP-BJR-FU/071 FU/D03/071.01</t>
  </si>
  <si>
    <t>WO061196132</t>
  </si>
  <si>
    <t>2026-08-09 13:00:00 | M Janji : (08/08/026) jam Pasang : 09:00 Note : hubungi pelanggan jika ingin kelokasi</t>
  </si>
  <si>
    <t>Follow Up Revoke Completed, New Order ID : SC1002516506</t>
  </si>
  <si>
    <t>PT. SYNERGY INTERCONECT TECHNOLOGY</t>
  </si>
  <si>
    <t>ODP-PWT-FAX/058 FAX/D04/058.01</t>
  </si>
  <si>
    <t>WO061275206</t>
  </si>
  <si>
    <t>|MN01513|MYIA-001862644556/POI/Bp Yogi/089691681027/synergyinterconecttechnology@gmail.com</t>
  </si>
  <si>
    <t>SPBU 54.644.01</t>
  </si>
  <si>
    <t>WO061263273</t>
  </si>
  <si>
    <t>|MN00418|MYIA-046365256536/POI/MOCH JAKUB/085259414873/spbu5.5464401@gmail.com</t>
  </si>
  <si>
    <t xml:space="preserve">2026-08-10 13:00:00 | Nama PIC: bp heri Notel: 085259414873 Alt: -  Tanggal: 10/8/2026 Jam Pasang: Siang Note: Hubungi pelanggan sebelum ke lokasi, terima kasih. </t>
  </si>
  <si>
    <t>HOMESTAY SHAKILA</t>
  </si>
  <si>
    <t>ODP-TLW-FA/30 FA/D05/30.01</t>
  </si>
  <si>
    <t>WO061310599</t>
  </si>
  <si>
    <t>|MN02367|MYIA-037807748710/POI/INDAH SULASTERI/085333206747/shakilakamula71@gmail.com</t>
  </si>
  <si>
    <t>WO061126821</t>
  </si>
  <si>
    <t>|MN01864|MYIA-059563670705/POI/NGATEMAN/087796646626/smpn4malang@yahoo.co.id</t>
  </si>
  <si>
    <t xml:space="preserve">2026-08-08 08:00:00 | telp :087796646626  alt : pagi / siang 10/08/2026 hub sebelum ke lokasi </t>
  </si>
  <si>
    <t>SD MA&amp; 39;ARIF AL-FATTAH SURABAYA</t>
  </si>
  <si>
    <t>ODP-KRP-FBN/11</t>
  </si>
  <si>
    <t>WO061197240</t>
  </si>
  <si>
    <t>|MN01993|/SD MA'ARIF AL-FATTAH SURABAYA/081232283576/sdalfattahsurabaya@gmail.com/HSI Basic Winback + Antares Eazy (1:2) 50 Mbps (Rp 395.000) PSB Rp 150.000/Aprilia awanda putri/Jl. Mastrip 35,karangpilang.Surabaya</t>
  </si>
  <si>
    <t>2026-08-08 15:00:00|Jam pemasangan : 12.00 Info Tambahan : Hubungi pelanggan dulu sebelum ke lokasi terimakasih |40951378|MYDITA</t>
  </si>
  <si>
    <t>- 11_11446;Biaya PSB HSI EBIS Tunai di Depan ~ 11[150000]  - E23015;E23015 ~ ES23 - Perangkat ONT[0]  - E23015~null~44292;E23015||11||Abodemen 0[0]  - E23015~null~E23015_SWONT;SWONT ~ Biaya Sewa ONT ~ E23015[30000]  - E24058;E24058 ~ ES24 - Paket HSI Bisn</t>
  </si>
  <si>
    <t>WO061322624</t>
  </si>
  <si>
    <t>MD|MYDB-20260806264538|DN00001/MN01285|LARVA COFFE|085606172718</t>
  </si>
  <si>
    <t>2026-08-12 10:00:00 | LARVA COFFE 085606172718</t>
  </si>
  <si>
    <t>KOST KHOTIDJAH</t>
  </si>
  <si>
    <t>ODP-SLI-FJ/007 FJ/D03/007.01</t>
  </si>
  <si>
    <t>WO061297697</t>
  </si>
  <si>
    <t>|MN00238|MYIA-030704359141/POI/HASTADI WALUYO/085707687860/wandononirmanudatin@gmail.com</t>
  </si>
  <si>
    <t>WO061329190</t>
  </si>
  <si>
    <t>|MYIB-CUST|MYTN-008529240462/POI/Robiansyah Abi Maulana/081235092660/robi.maulana453@gmail.com</t>
  </si>
  <si>
    <t>2026-08-10 13:00:00 | Nama PIC : Bp Robi No Hp : 081235092660 No Alt : - Tgl Pemasangan : 10 Agustus 2026 Interval : PAGI SIANG Note : Hubungi pelanggan terlebih dahulu</t>
  </si>
  <si>
    <t>BATIK KAHURIPAN</t>
  </si>
  <si>
    <t>ODP-BTG-FAB/098 FAB/D05/098.01</t>
  </si>
  <si>
    <t>WO061304110</t>
  </si>
  <si>
    <t>|MN01913|MYIA-086578587841/POI/ERWIN SANDY NUGROHO/085600001909/azizah7174@gmail.com</t>
  </si>
  <si>
    <t>2026-08-10 13:00:00 | Tanggal pemasangan: 10/08/2026 Jam pemasangan : 13.00 Info Tambahan : Hubungi pelanggan dulu sebelum ke lokasi. terima kasih</t>
  </si>
  <si>
    <t>Waroeng Mebel</t>
  </si>
  <si>
    <t>ODP-JPR-FK/163 FK/D08/163.01</t>
  </si>
  <si>
    <t>WO061233625</t>
  </si>
  <si>
    <t>MD|MYDB-20260807264613|EC60002/MC60029|Waroeng Mebel|085643092750</t>
  </si>
  <si>
    <t>2026-08-09 08:00:00 | Nama PIC : Bp Zian No Hp : 085643092750 No Alt : - Tgl Pemasangan : 09 Agustus 2026 Interval : PAGI SIANG Note : Hubungi pelanggan terlebih dahulu</t>
  </si>
  <si>
    <t>Follow Up Revoke Completed, New Order ID : SC1002514504</t>
  </si>
  <si>
    <t>WO061173594</t>
  </si>
  <si>
    <t>2026-08-10 08:00:00|Nama Pic : BP GALANG No Hp Pic : 083845928863 Jam Pemasangan : 08:00 - 12.00 Tanggal Pemasangan : SABTU 08 AGUSTUS 2026 Info Tambahan : Hubungi pelanggan sebelum datang ke lokasi, terima kasih.|40961370|MYDITA</t>
  </si>
  <si>
    <t>SPBU 54.693.04</t>
  </si>
  <si>
    <t>ODP-WRP-FC/18 FC/D01/18.01</t>
  </si>
  <si>
    <t>WO061257884</t>
  </si>
  <si>
    <t>MD|MYDB-20260807264692|DB10005/MB10071|SPBU 54.693.04|081803008030</t>
  </si>
  <si>
    <t>WO061241331</t>
  </si>
  <si>
    <t>|MN02812|MYIA-063944870176/POI/PUTRA SURYA ADTYA DIMAS/082134306950/adittyadiimas@gmail.com</t>
  </si>
  <si>
    <t xml:space="preserve">2026-08-09 08:00:00 | Nama PIC: BP PUTRA Notel: 082134306950 Alt: -  Tanggal: 9/8/2026 Jam Pasang: Pagi  Note: Hubungi pelanggan sebelum ke lokasi, terima kasih. </t>
  </si>
  <si>
    <t>ODP-SIL-FAA/46</t>
  </si>
  <si>
    <t>WO061163122</t>
  </si>
  <si>
    <t>2026-08-04 08:00:00 | M Janji : (03/08/2026)  jam Pasang : 09:00  Note : hubungi pelanggan jika ingin kelokasi</t>
  </si>
  <si>
    <t>ONLINESHOP ADIM</t>
  </si>
  <si>
    <t>ODP-TTL-FL/072 FL/D02/072.01</t>
  </si>
  <si>
    <t>WO061304103</t>
  </si>
  <si>
    <t>MD|MYDB-20260808264793|SC20016/MC20202|ONLINESHOP ADIM|08981271816</t>
  </si>
  <si>
    <t>2026-08-10 08:00:00 | Nama PIC:  bp adim  No HP: 08981271816 Alt: Tanggal: 10/8/2026 Jam Pasang: Pagi Note: Hubungi sebelum ke lokasi, terimakasih.</t>
  </si>
  <si>
    <t>SPBU 54.641.32 CV SUMBER MAKMUR BERSAMA</t>
  </si>
  <si>
    <t>ODP-SBI-FC/10 FC/D02/10.01</t>
  </si>
  <si>
    <t>WO061201803</t>
  </si>
  <si>
    <t>MD|MYDB-20260806264580|DC20010/MC20002|SPBU 54.641.32 CV SUMBER MAKMUR BERSAMA|085259554964</t>
  </si>
  <si>
    <t>TOKO WISNU</t>
  </si>
  <si>
    <t>ODP-SWE-FAH/03</t>
  </si>
  <si>
    <t>WO061271962</t>
  </si>
  <si>
    <t>MD|MYDB-20260807264654|SC00001/MC00069|TOKO WISNU|085955055717</t>
  </si>
  <si>
    <t>2026-08-09 13:00:00 | Nama PIC : Bp Wisnu No Hp : 085955055717 No Alt : - Tgl Pemasangan : 09 Agustus 2026 Interval : PAGI  Note : Hubungi pelanggan terlebih dahulu</t>
  </si>
  <si>
    <t>Spbu 54.651.36</t>
  </si>
  <si>
    <t>ODP-TUR-FS/14 FS/D02/14.01</t>
  </si>
  <si>
    <t>WO061331875</t>
  </si>
  <si>
    <t>|MN02540|MYIA-060344004279/POI/Muhamad Ardiani/081333219720/muhammadardiani98@gmail.com</t>
  </si>
  <si>
    <t xml:space="preserve">2026-08-10 13:00:00 | Tanggal pemasangan: 10/08/2026 Jam pemasangan : 08.00 - 12.00 Info Tambahan : Hubungi pelanggan dulu sebelum ke lokasi. terima kasih  </t>
  </si>
  <si>
    <t>SPBU SIDOMULYO</t>
  </si>
  <si>
    <t>ODP-CRB-FK/32 FK/D07/32.01</t>
  </si>
  <si>
    <t>WO061275349</t>
  </si>
  <si>
    <t>|MC20208|MYIA-047366687312/POI/Muhammad rizal muhaimin/085745335317/muh13092002@gmail.com</t>
  </si>
  <si>
    <t>CV IKSAN MANDIRI</t>
  </si>
  <si>
    <t>ODP-RKT-FKE/12 FKE/D02/12.01</t>
  </si>
  <si>
    <t>WO061278011</t>
  </si>
  <si>
    <t>MD|MYDB-20260808264748|DN00001/MN00443|CV IKSAN MANDIRI|087747620077</t>
  </si>
  <si>
    <t>TOKO AYU</t>
  </si>
  <si>
    <t>ODP-WSO-F01/02 GCL/F01/02.01</t>
  </si>
  <si>
    <t>WO061158798</t>
  </si>
  <si>
    <t>MD|MYDB-20260806264567|DC30008/MC30044|TOKO AYU|081230650815</t>
  </si>
  <si>
    <t>ODP-JBR-FY/22</t>
  </si>
  <si>
    <t>|MN00087|/CP PAK KADEK KERTANA/081959428867/kadektana994@gmail.com</t>
  </si>
  <si>
    <t>ODP-TEG-FCL/074</t>
  </si>
  <si>
    <t>WO061244977</t>
  </si>
  <si>
    <t xml:space="preserve">2026-08-07 08:00:00 | M Janji : (07/08/026)  jam Pasang : 09:00  Note : hubungi pelanggan jika ingin kelokasi  </t>
  </si>
  <si>
    <t>Follow Up Revoke Completed, New Order ID : SC1002515373</t>
  </si>
  <si>
    <t>warkop imron</t>
  </si>
  <si>
    <t>ODP-TUN-FX/18 FX/D03/18.01</t>
  </si>
  <si>
    <t>WO061337646</t>
  </si>
  <si>
    <t>MD|MYDB-20260809264824|DN00001/MN01993|warkop imron|081999946906</t>
  </si>
  <si>
    <t>2026-08-10 15:00:00 | Nama Pic : BP IMRON No Hp Pic : 081999946906 Jam Pemasangan : 08:00 - 12.00 Tanggal Pemasangan : SENIN 10 AGUSTUS 2026 Info Tambahan : Hubungi pelanggan sebelum datang ke lokasi</t>
  </si>
  <si>
    <t>PT. MANMARINE ETERNIA SAMUDRA</t>
  </si>
  <si>
    <t>ODP-KDE-FAH/11 FAH/D01/11.01</t>
  </si>
  <si>
    <t>WO061289459</t>
  </si>
  <si>
    <t>|MC20232|MYIA-006391736128/POI/Binar Beningati/081239212998/manmarineeterniasamudra@gmail.com</t>
  </si>
  <si>
    <t>2026-08-11 15:00:00 | Nama : BU BINAR BENINGATI No Hp : 081239212998 No Alt :  Tgl Pemasangan : 10 Agustus 2026 Interval : SIANG Note : Hubungi pelanggan terlebih dahulu</t>
  </si>
  <si>
    <t>HSI Bisnis Basic Bundling Phone Promo 2026 PSB 70% - Free 800 Menit Promo - 100 Mbps</t>
  </si>
  <si>
    <t>PUSAT OLEH -OLEH MEKAR JAYA</t>
  </si>
  <si>
    <t>ODP-MJS-FC/01</t>
  </si>
  <si>
    <t xml:space="preserve">|MC30111|/ATIKA NURDIANA FITRI SH/8159112284/sarifitriatika318@gmail.com  </t>
  </si>
  <si>
    <t>SUN KOMODO HOME STAY</t>
  </si>
  <si>
    <t>ODP-LBO-FD/119 FD/D10/119.01</t>
  </si>
  <si>
    <t>WO061204647</t>
  </si>
  <si>
    <t>MD|MYDB-20260807264656|SC00001/MC00103|SUN KOMODO HOME STAY|082136815020</t>
  </si>
  <si>
    <t>HSI Bisnis Bundling Netmonk PSB 70% - 75 Mbps</t>
  </si>
  <si>
    <t>ROCKET CHICKEN GRABAG NEW</t>
  </si>
  <si>
    <t>WO061201704</t>
  </si>
  <si>
    <t>|MN02255|MYIA-098297979091/POI/WILDAN ERSYADI ULA/0895392430133/dhearozzi@gmail.com</t>
  </si>
  <si>
    <t>2026-08-12 15:00:00 | M Janji : (08/08/026) jam Pasang : 09:00 Note : hubungi pelanggan jika ingin kelokasi</t>
  </si>
  <si>
    <t>ODP-JSO-FE/055</t>
  </si>
  <si>
    <t>WO061326052</t>
  </si>
  <si>
    <t>2026-08-08 15:00:00 | Tanggal pemasangan: 09/08/2026  Jam pemasangan : siang  Info Tambahan : Hubungi pelanggan dulu sebelum ke lokasi  terima kasih.</t>
  </si>
  <si>
    <t>SPBU 44 561 05 CANGUK</t>
  </si>
  <si>
    <t>ODP-MGE-FBP/025 FBP/D02/025.01</t>
  </si>
  <si>
    <t>WO061150704</t>
  </si>
  <si>
    <t>|MN02395|MYIA-094672362668/POI/STEVANI KURNIAWAN/087839284584/spbu_sajogja4456105@yahoo.co.id</t>
  </si>
  <si>
    <t xml:space="preserve">2026-08-14 13:00:00 | Jam pemasangan : 12.00 Info Tambahan : Hubungi pelanggan dulu sebelum ke lokasi terimakasih </t>
  </si>
  <si>
    <t>WO061167735</t>
  </si>
  <si>
    <t>|MN02756|MYIA-010832390094/POI/Olivia Noor Prita sari/085728035407/smkn1jepon@yahoo.com</t>
  </si>
  <si>
    <t>2026-08-11 08:00:00 | Nama PIC : ibu olivia No HP : 085728035407 Alt :  M Janji : (selasa/11/AGUSTUS/2026) jam Pasang : 09:00 Note : hubungi pelanggan jika ingin kelokasi</t>
  </si>
  <si>
    <t>Follow Up Revoke Completed, New Order ID : SC1002515987</t>
  </si>
  <si>
    <t>SPBU 54.633.08</t>
  </si>
  <si>
    <t>ODP-MSP-FD/51 FD/D04/51.01</t>
  </si>
  <si>
    <t>WO061255119</t>
  </si>
  <si>
    <t>|MN02429|MYIA-015541949861/POI/ARIS WIDIYANTO/081335618198/spbu.dewisri.5463308@gmail.com</t>
  </si>
  <si>
    <t>2026-08-09 13:00:00 | Nama Pic : BP ARIS No Hp Pic : 081335618198 Jam Pemasangan : 08:00 - 12.00 Tanggal Pemasangan : MINGGU 09 AGUSTUS 2026 Info Tambahan : Hubungi pelanggan sebelum datang ke lokasi, terima kasih.</t>
  </si>
  <si>
    <t>WO061152318</t>
  </si>
  <si>
    <t>2026-08-08 15:00:00|Nama PIC : BAPAK KETUT No HP : 082340669469 Alt :  M Janji : (SABTU/8/AGUSTUS/2026) jam Pasang : 09:00 Note : hubungi pelanggan jika ingin kelokasi|40951378|MYDITA</t>
  </si>
  <si>
    <t>Toko Canai Tok Awi</t>
  </si>
  <si>
    <t>ODP-BWN-FAA/56</t>
  </si>
  <si>
    <t>WO061148316</t>
  </si>
  <si>
    <t>|MC70134|/Toko Canai Tok Awi/081338866836/Burikkiung009@gmail.com/HSI Basic + Netmonk Promo 2026 50 Mbps (Rp 376.100) PSB 150.000/Imam Sibaweh/Dsn. Duku, Desa Sungairujing, Kec. Sangkapura, RT 003/ RW 004</t>
  </si>
  <si>
    <t>2026-07-29 08:00:00|Nama : BP IMAM SIBAWEH  No Hp : 081338866836  No Alt :   Tgl Pemasangan : 29 Juli 2026  Interval : PAGI   Note : Hubungi pelanggan terlebih dahulu|MU1218|MYDITA</t>
  </si>
  <si>
    <t>SPBU KALIMANAH</t>
  </si>
  <si>
    <t>ODP-PBG-FX/032</t>
  </si>
  <si>
    <t>WO061302574</t>
  </si>
  <si>
    <t>|MN02834|MYIA-004699633598/POI/SIGIT SUTRIYANTO/0895384086298/kalimanahspbu@yahoo.co.id</t>
  </si>
  <si>
    <t>2026-08-15 15:00:00 | Tanggal pemasangan: 10/08/2026 Jam pemasangan : 08.00 - 12.00 Info Tambahan : Hubungi pelanggan dulu sebelum ke lokasi. terima kasih</t>
  </si>
  <si>
    <t>PT ROYAL TATA VISINDO</t>
  </si>
  <si>
    <t>ODP-MYR-FWQ/17 FWQ/D01/17.01</t>
  </si>
  <si>
    <t>WO061311253</t>
  </si>
  <si>
    <t>MD|MYDB-20260807264677|DN00001/MN02094|PT ROYAL TATA VISINDO|081132018899</t>
  </si>
  <si>
    <t>2026-08-12 15:00:00 | Nama PIC:  bu novia No HP: 085738296680 Alt: Tanggal: 12/8/2026 Jam Pasang: Sore Note: Hubungi sebelum ke lokasi, terimakasih.</t>
  </si>
  <si>
    <t>WO061279507</t>
  </si>
  <si>
    <t>|MN00347|MYIA-073282605550/POI/IIS SUMARNI/082135851212/iissumarni131@gmail.com</t>
  </si>
  <si>
    <t>2026-08-10 13:00:00 | Nama Pic : bu IIS  No Hp Pic : 082135851212 No alt : - Jam Pemasangan : pagi  Tanggal Pemasangan : 10 Agustus 2026</t>
  </si>
  <si>
    <t>SPBU 54.693.05</t>
  </si>
  <si>
    <t>ODP-PME-FBQ/16</t>
  </si>
  <si>
    <t>WO061308423</t>
  </si>
  <si>
    <t>|MN00213|/SPBU 54.693.05/RAHMAN SALEH/085231485303/spbu69305@yahoo.co.id/HSI Bisnis Promo HUT Telkom (1:1) 75 Mbps (Rp 415.000) PSB Rp 150.000/</t>
  </si>
  <si>
    <t>2026-08-02 13:00:00|M Janji : (01/08/2026)  jam Pasang : 09:00  Note : hubungi pelanggan jika ingin kelokasi|PU5218|MYDITA</t>
  </si>
  <si>
    <t>SPBU 44.513.07 KEBONADEM KENDAL</t>
  </si>
  <si>
    <t>ODP-KDL-FM/109</t>
  </si>
  <si>
    <t>WO061290500</t>
  </si>
  <si>
    <t>|MN02184|MYIA-039404546862/POI/AHMAD MUHSIN /081216434754/spbu4451307@gmail.com</t>
  </si>
  <si>
    <t>ODP-SMT-FY/020</t>
  </si>
  <si>
    <t>Spbu 54.65160</t>
  </si>
  <si>
    <t>ODP-KLJ-FCD/102 FCD/D10/102.01</t>
  </si>
  <si>
    <t>WO061317177</t>
  </si>
  <si>
    <t>|MN02540|MYIA-012154851776/POI/ACHMAD ZAKI WUDDANA ROHMAN/085607020709/sandycrabs87@gmail.com</t>
  </si>
  <si>
    <t>2026-08-10 13:00:00 | Tgl Pemasangan : 09 Agustus 2026 Interval : PAGI SIANG Note : Hubungi pelanggan terlebih dahulu</t>
  </si>
  <si>
    <t>SMP DARUL ULUM MUNCAR</t>
  </si>
  <si>
    <t>ODP-MCR-FC/01</t>
  </si>
  <si>
    <t>WO061248879</t>
  </si>
  <si>
    <t>|MC30051|/NINDA SINTIA WULANDARI/85336258440/smpdu.muncar@gmail.com</t>
  </si>
  <si>
    <t>SPBU 54.651.22</t>
  </si>
  <si>
    <t>ODP-MLG-FFH/126 FFH/D07/126.01</t>
  </si>
  <si>
    <t>WO061263059</t>
  </si>
  <si>
    <t>|MN02540|MYIA-080645730020/POI/RATNA SARI DEWI /089515692615/namputra.abadian@gmail.com</t>
  </si>
  <si>
    <t>BDY</t>
  </si>
  <si>
    <t>WISMA KOST FIKAL</t>
  </si>
  <si>
    <t>ODP-BDY-FK/004 FK/D01/004.01</t>
  </si>
  <si>
    <t>WO061182918</t>
  </si>
  <si>
    <t>|MN01913|MYIA-049925814598/POI/APRIATIN BUDI ASIH/085742145474/titis181921@gmail.com</t>
  </si>
  <si>
    <t xml:space="preserve">2026-08-08 13:00:00 | Tanggal pemasangan: 08/08/2026 Jam pemasangan : pagi / siang Info Tambahan : Hubungi pelanggan dulu sebelum ke lokasi. terima kasih </t>
  </si>
  <si>
    <t>mocca mart</t>
  </si>
  <si>
    <t>ODP-SWJ-FK/16 FK/D03/16.01</t>
  </si>
  <si>
    <t>WO061322152</t>
  </si>
  <si>
    <t>MD|MYDB-20260809264817|DN00001/MN01844|mocca mart|087796640526</t>
  </si>
  <si>
    <t>2026-08-10 13:00:00 | Tanggal pemasangan: 10/08/2026 Jam pemasangan : pagi / siang Info Tambahan : Hubungi pelanggan dulu sebelum ke lokasi. terima kasih</t>
  </si>
  <si>
    <t>SPBU 54.661.03 BLITAR</t>
  </si>
  <si>
    <t>ODP-BLR-FX/10 FX/D01/10.01</t>
  </si>
  <si>
    <t>WO061280862</t>
  </si>
  <si>
    <t>|MN00418|MYIA-017586883113/POI/YUDA ROCHMANSYAH/085161151181/spbupakunden@gmail.com</t>
  </si>
  <si>
    <t>KANTOR BAPAS TEGAL</t>
  </si>
  <si>
    <t>ODP-ADW-FA/008</t>
  </si>
  <si>
    <t>| MN00347 | 085860762926 | posbapastegal@gmail.com</t>
  </si>
  <si>
    <t>KANTIN HMC 04</t>
  </si>
  <si>
    <t>ODP-JHR-FCV/077 FCV/D06/077.01</t>
  </si>
  <si>
    <t>WO061181571</t>
  </si>
  <si>
    <t>MD|MYDB-20260807264634|DN00001/MN00966|KANTIN HMC 04|081266943620</t>
  </si>
  <si>
    <t xml:space="preserve">2026-08-08 13:00:00 | M Janji : 8 agustus 2026 jam Pasang : siang Note : hubungi pelanggan jika ingin kelokasi </t>
  </si>
  <si>
    <t>PT JINZAI SUPPORT</t>
  </si>
  <si>
    <t>ODP-BLU-FC/117 FC/D02/117.01</t>
  </si>
  <si>
    <t>WO061267651</t>
  </si>
  <si>
    <t>MD|MYDB-20260803264260|DN00001/MN00347|PT JINZAI SUPPORT|085792368222</t>
  </si>
  <si>
    <t>2026-08-09 13:00:00 | Nama Pic : IBU EKA No Hp Pic : 085792368222 Jam Pemasangan : 08:00 - 12.00 Tanggal Pemasangan : MINGGU 09 AGUSTUS 2026 Info Tambahan : Hubungi pelanggan sebelum datang ke lokasi, terima kasih.</t>
  </si>
  <si>
    <t>BENGKEL WAHYU</t>
  </si>
  <si>
    <t>ODP-GDN-FC/19 FC/D02/19.01</t>
  </si>
  <si>
    <t>WO061174608</t>
  </si>
  <si>
    <t>|MN02822|MYIA-062005891778/POI/M WAHYUDA PRATAMA/082143164810/ysg69970@gmail.com</t>
  </si>
  <si>
    <t>WO061176129</t>
  </si>
  <si>
    <t>|MN01740|MYIA-088289623326/POI/Dr.ARLEY SADRA TELUSSA/081216010785/saver_edybria@yahoo.co.id</t>
  </si>
  <si>
    <t>PT Laxo Global Akses margo H24</t>
  </si>
  <si>
    <t>ODP-TDS-FDN/76 FDN/D06/76.01</t>
  </si>
  <si>
    <t>WO061311718</t>
  </si>
  <si>
    <t>MD|MYDB-20260809264807|DN00001/MN02280|PT Laxo Global Akses margo H24|082245003307</t>
  </si>
  <si>
    <t>2026-08-10 13:00:00 | Nama PIC:  bp andi  No HP: 082245003307 Alt: Tanggal: 10/8/2026 Jam Pasang: Siang Note: Hubungi sebelum ke lokasi, terimakasih.</t>
  </si>
  <si>
    <t>ODP-PWT-FBE/141</t>
  </si>
  <si>
    <t>WO061151117</t>
  </si>
  <si>
    <t xml:space="preserve">2026-08-05 08:00:00 | Nama PIC: BP JULIO  Notel: 081291522934  Alt: -   Tanggal: 5/8/2026  Jam Pasang: Pagi  Note: Hubungi sebelum ke lokasi, terimakasih.  </t>
  </si>
  <si>
    <t>IHLD - UNSC PT2</t>
  </si>
  <si>
    <t>ODP-BNO-FG/32</t>
  </si>
  <si>
    <t>WO061323773</t>
  </si>
  <si>
    <t>2026-08-08 13:00:00|Nama : PT. MITRA BALI SUKSES  Cp : 08995847815  2026-08-08 13:00  Sebelum kelokasi hub terlebih dahulu |40931150|MYDITA</t>
  </si>
  <si>
    <t>BERKAH SEMBAKO MULYADI</t>
  </si>
  <si>
    <t>ODP-BJR-FAC/053 FAC/D04/053.01</t>
  </si>
  <si>
    <t>WO061149643</t>
  </si>
  <si>
    <t>|MN00909|MYIA-009476230769/POI/mulyadi/085643064718/registrasipenda.ftaraninter.net1@gmail.com</t>
  </si>
  <si>
    <t>2026-08-09 15:00:00 | Nama Pic : BP MULYADI No Hp Pic : 085643064718 Jam Pemasangan : 08:00 - 12.00 Tanggal Pemasangan : SABTU 08 AGUSTUS 2026 Info Tambahan : Hubungi pelanggan sebelum datang ke lokasi, terima kasih.</t>
  </si>
  <si>
    <t>OMNI SPACE</t>
  </si>
  <si>
    <t>ODP-SWI-FE/85</t>
  </si>
  <si>
    <t>WO061439995</t>
  </si>
  <si>
    <t>|MN02365|/PIC I WAYAN GDE EKA PRATAMA/081905575737-08135906565/omnispaceoffice@gmail.com</t>
  </si>
  <si>
    <t>2026-08-11 15:00:00|Nama PIC:  bp i wayan gde eka No HP: 081905575737 Alt: Tanggal: 11/8/2026 Jam Pasang: Sore Note: Hubungi sebelum ke lokasi, terimakasih.|40010577|MYDITA</t>
  </si>
  <si>
    <t>SPBU 4459312</t>
  </si>
  <si>
    <t>ODP-KUD-FV/042</t>
  </si>
  <si>
    <t>WO061428215</t>
  </si>
  <si>
    <t>AMRBS;406740/MUHIBBUDDIN AL MARUF/TREG3/KUDUS/AM/085848866488/DESIE IRMA KUSUMA/spbu4459312@gmail.com /Permintaan PSB HSI WB1 BISNIS 1S INET 100MBPS/SPBU 4459312</t>
  </si>
  <si>
    <t>2026-08-11 13:00:00|telp : 085848866488  alt :  M Janji : (11/08/2026) jam Pasang :pagi / siang  Note : hubungi pelanggan jika ingin kelokasi|40000802|MYDITA</t>
  </si>
  <si>
    <t>ODP-TUL-FS/06</t>
  </si>
  <si>
    <t>WO061377543</t>
  </si>
  <si>
    <t>2026-08-09 13:00:00 | Nama Pic : bp YUDA   No Hp Pic : 085161151181  No alt : -  Jam Pemasangan : pagi   Tanggal Pemasangan : 9 Agustus 2026</t>
  </si>
  <si>
    <t>Follow Up Revoke Completed, New Order ID : SC1002518667</t>
  </si>
  <si>
    <t>Sobat Cuan Abadi</t>
  </si>
  <si>
    <t>ODP-JHR-FBD/020 FBD/D02/020.01</t>
  </si>
  <si>
    <t>WO061392000</t>
  </si>
  <si>
    <t>MD|MYDB-20260810264862|DN00001/MN00299|Sobat Cuan Abadi|08992662022</t>
  </si>
  <si>
    <t>2026-08-11 13:00:00 | Nama : BU LIA (OWNER) No Hp : 08992662022 No Alt :  Tgl Pemasangan : 11 Agustus 2026 Interval : PAGI  Note : Hubungi pelanggan terlebih dahulu</t>
  </si>
  <si>
    <t>SD NEGERI 3 BURUAN</t>
  </si>
  <si>
    <t>ODP-GIN-FAN/21</t>
  </si>
  <si>
    <t>WO061444908</t>
  </si>
  <si>
    <t>|MN02658|/PIC LUH PT OKA MAHAYANI/081339731300/sdburuan3@gmail.com</t>
  </si>
  <si>
    <t>2026-08-11 15:00:00|Tanggal pemasangan : 11 AGUSTUS 2026 Jam pemasangan : pagi/siang Info Tambahan : Hubungi pelanggan dulu sebelum ke lokasi terima kasih|40010577|MYDITA</t>
  </si>
  <si>
    <t>Follow Up Revoke Completed, New Order ID : SC1002517689</t>
  </si>
  <si>
    <t>Follow Up Revoke Completed, New Order ID : SC1002517822</t>
  </si>
  <si>
    <t>ODP-BBT-FE/023</t>
  </si>
  <si>
    <t>WO061392468</t>
  </si>
  <si>
    <t>2026-08-09 15:00:00 | Nama PIC : Bp Iqbal  No Hp : 0895380071743  No Alt : -  Tgl Pemasangan : 09 Agustus 2026  Interval : PAGI SIANG  Note : Hubungi pelanggan terlebih dahulu</t>
  </si>
  <si>
    <t>ODP-KLJ-FH/05</t>
  </si>
  <si>
    <t>WO061378593</t>
  </si>
  <si>
    <t xml:space="preserve">2026-08-08 08:00:00 | telp :087796646626   alt : pagi / siang 10/08/2026  hub sebelum ke lokasi </t>
  </si>
  <si>
    <t>WARUNG KOPI SEMAR MESEM</t>
  </si>
  <si>
    <t>ODP-CAT-FC/29 FC/D05/29.01</t>
  </si>
  <si>
    <t>WO061358376</t>
  </si>
  <si>
    <t>MD|MYDB-20260810264844|DC20015/MC20183|WARUNG KOPI SEMAR MESEM|085842094066</t>
  </si>
  <si>
    <t>2026-08-11 15:00:00 | Tanggal pemasangan :11/08/2026 Jam pemasangan : pagi Info Tambahan : Hubungi pelanggan dulu sebelum ke lokasi terima kasih.</t>
  </si>
  <si>
    <t>Follow Up Revoke Completed, New Order ID : SC1002517068</t>
  </si>
  <si>
    <t>KOMANG KOMPYANG VILLA</t>
  </si>
  <si>
    <t>ODP-SWI-FP/49</t>
  </si>
  <si>
    <t>WO061376239</t>
  </si>
  <si>
    <t>|MN02642|/PIC BAPAK KOMANG KOMPYANG/085339614638/komangkompyang@yahoo.co.id</t>
  </si>
  <si>
    <t>2026-08-11 08:00:00|Nama PIC : bapak komang No HP : 085339614638 Alt :  M Janji : (SELASA/11/AGUSTUS/2026) jam Pasang : 09:00 Note : hubungi pelanggan jika ingin kelokasi|40961371|MYDITA</t>
  </si>
  <si>
    <t>Error invoking service 'EAI Siebel Adapter', method 'Upsert' at step 'Upsert CA BA SA'.(SBL-BPR-00162) -- Method 'WriteRecord</t>
  </si>
  <si>
    <t>WO061417644</t>
  </si>
  <si>
    <t>2026-08-08 08:00:00|Nama PIC:  bu era  No HP: 085847477624  Alt:  Tanggal: 8/8/2026  Jam Pasang: pagi  Note: Hubungi sebelum ke lokasi, terimakasih|40010577|MYDITA</t>
  </si>
  <si>
    <t>SPBU 54.631.23</t>
  </si>
  <si>
    <t>WO061361480</t>
  </si>
  <si>
    <t>|MN00285|MYIA-047275191972/POI/LUKMAN ISMAIL/081359305557/loekmanismail@gmail.com</t>
  </si>
  <si>
    <t>2026-08-11 15:00:00 | Tanggal pemasangan :11/08/2026 Jam pemasangan : 15.00 Info Tambahan : Hubungi pelanggan dulu sebelum ke lokasi terima kasih.</t>
  </si>
  <si>
    <t>LEVIUS CLUB</t>
  </si>
  <si>
    <t>ODP-ALA-FAC/53 FAC/D04/53.01</t>
  </si>
  <si>
    <t>WO061442495</t>
  </si>
  <si>
    <t>|MN02367|MYIA-030800009794/POI/BAHTIARIADI/082340845961/leviusclub@gmail.com</t>
  </si>
  <si>
    <t xml:space="preserve">2026-08-11 15:00:00 | Jam pemasangan : 12.00 Info Tambahan : Hubungi pelanggan dulu sebelum ke lokasi terimakasih </t>
  </si>
  <si>
    <t>ODP-KLP-FQ/025</t>
  </si>
  <si>
    <t>SPBU 54.644.11</t>
  </si>
  <si>
    <t>ODP-NJK-FAE/10 FAE/D01/10.01</t>
  </si>
  <si>
    <t>WO061368426</t>
  </si>
  <si>
    <t>|MN00418|MYIA-019304988784/POI/H. IMAM BASUKI, IR. M. ENG, MM/085330371188/spbu5464411sukomoro@gmail.com</t>
  </si>
  <si>
    <t>2026-08-11 08:00:00 | Nama PIC : Sukidi No HP : 081330313300 Alt : 085330371188 M Janji : 11/08/2026 Jam Pasang : 08.00 - 13:00  NoteÃ‚Â :  hubungi terlebih dahulu sebelum kelokasi</t>
  </si>
  <si>
    <t>ODP-SGR-FDS/31</t>
  </si>
  <si>
    <t>WO061385475</t>
  </si>
  <si>
    <t xml:space="preserve">2026-08-07 15:00:00 | Nama PIC : Bapak Ketut Sugiarta  No HP : 085238068995  No Alternatif : 081338326051  M Janji : 07/08/2026  Jam Pasang : Pagi  NoteÃ‚Â :  Hubungi terlebih dahulu sebelum ke lokasi </t>
  </si>
  <si>
    <t>ODP-CAT-FJ/09</t>
  </si>
  <si>
    <t>WO061382338</t>
  </si>
  <si>
    <t>2026-08-09 13:00:00 | Nama PIC : Bp Yuda  No Hp : 0851611511818  No Alt : -  Tgl Pemasangan : 09 Agustus 2026  Interval : PAGI SIANG  Note : Hubungi pelanggan terlebih dahulu</t>
  </si>
  <si>
    <t>ODP-MLK-FAD/04</t>
  </si>
  <si>
    <t>WO061442860</t>
  </si>
  <si>
    <t xml:space="preserve">2026-08-09 13:00:00 | M Janji : 9 agustus 2026  jam Pasang : siang  Note : hubungi pelanggan jika ingin kelokasi  </t>
  </si>
  <si>
    <t>ODP-TET-FAF/17</t>
  </si>
  <si>
    <t>WO061390853</t>
  </si>
  <si>
    <t>2026-08-07 08:00:00 | Nama PIC : BAPAK FATURAHMAN  No HP :  082339162590  Alt :   M Janji : (JUMAT/7/AGUSTUS/2026)  jam Pasang : 09:00  Note : hubungi pelanggan jika ingin kelokasi</t>
  </si>
  <si>
    <t>Follow Up Revoke Completed, New Order ID : SC1002518018</t>
  </si>
  <si>
    <t>Follow Up Revoke Completed, New Order ID : SC1002517354</t>
  </si>
  <si>
    <t>SPBU 54.633.09</t>
  </si>
  <si>
    <t>ODP-GGR-FC/55 FC/D08/55.01</t>
  </si>
  <si>
    <t>WO061390549</t>
  </si>
  <si>
    <t>|MN00286|MYIA-050902195740/POI/MUHAMAD MAULANA YUSUF ANSORI/082210228183/spbu5463309@gmail.com</t>
  </si>
  <si>
    <t>2026-08-11 13:00:00 | Nama PIC : bapak dedi No HP : 082210228183 Alt :  M Janji : (SELASA/11/AGUSTUS/2026) jam Pasang : 09:00 Note : hubungi pelanggan jika ingin kelokasi</t>
  </si>
  <si>
    <t>TOKO RIZKY JAYA</t>
  </si>
  <si>
    <t>ODP-BBE-FFB/42 FFB/D07/42.01</t>
  </si>
  <si>
    <t>WO061417340</t>
  </si>
  <si>
    <t>MD|MYDB-20260810264875|DN00001/MN00443|TOKO RIZKY JAYA|085335499901</t>
  </si>
  <si>
    <t>2026-08-11 13:00:00 | Waktu pemasnagan : 11 Agustus 2026 Jam pemasangan : 08.00 - 12.00 Mohon hubungi pelanggan sebelum ke lokasi  Terima kasih</t>
  </si>
  <si>
    <t>SPBU 44 564 01 SUCEN</t>
  </si>
  <si>
    <t>ODP-MUN-FAD/072 FAD/D05/072.01</t>
  </si>
  <si>
    <t>WO061385076</t>
  </si>
  <si>
    <t>|MN02395|MYIA-054720966135/POI/GOEI ING TOENALIAS YONG TJONG/083899125835/padimakmur01@gmail.com</t>
  </si>
  <si>
    <t xml:space="preserve">2026-08-11 15:00:00 | telp : 083899125835 alt :  M Janji : (11/08/2026) jam Pasang :pagi / siang  Note : hubungi pelanggan jika ingin kelokasi </t>
  </si>
  <si>
    <t>PT AGRO CROPS INDONESIA</t>
  </si>
  <si>
    <t>ODP-TDS-FDP/45 FDP/D04/45.01</t>
  </si>
  <si>
    <t>WO061438533</t>
  </si>
  <si>
    <t>MD|MYDB-20260810264894|DN00001/MN02280|PT AGRO CROPS INDONESIA|087888978889</t>
  </si>
  <si>
    <t>2026-08-14 13:00:00 | telp : 087888978889 alt :  M Janji : (11/08/2026) jam Pasang :pagi / siang  Note : hubungi pelanggan jika ingin kelokasi</t>
  </si>
  <si>
    <t>Follow Up Revoke Completed, New Order ID : SC1002517668</t>
  </si>
  <si>
    <t>EURO CELL</t>
  </si>
  <si>
    <t>ODP-PML-FAV/008 FAV/D02/008.01</t>
  </si>
  <si>
    <t>WO061423439</t>
  </si>
  <si>
    <t>|MN02086|MYIA-089889720764/POI/khamim/085880209090/kamtaipa63@gmail.com</t>
  </si>
  <si>
    <t>2026-08-11 13:00:00 | Tanggal pemasangan :11/08/2026 Jam pemasangan : siang Info Tambahan : Hubungi pelanggan dulu sebelum ke lokasi terima kasih</t>
  </si>
  <si>
    <t>ODP-UBN-FL/12</t>
  </si>
  <si>
    <t>WO061383704</t>
  </si>
  <si>
    <t>|MC50133|MYIA-083794649499/POI/Anita Octavia/081325889709/anita.octavia@varnion.com</t>
  </si>
  <si>
    <t>2026-08-11 08:00:00 | Waktu pemasnagan : 11 Agustus 2026 Jam pemasangan : 08.00 - 12.00 Mohon hubungi pelanggan sebelum ke lokasi  Terima kasih</t>
  </si>
  <si>
    <t>Spbu 54-65101</t>
  </si>
  <si>
    <t>ODP-GDG-FE/60 FE/D07/60.01</t>
  </si>
  <si>
    <t>WO061374610</t>
  </si>
  <si>
    <t>|MN02540|MYIA-028367288063/POI/Arya putra sabilillah/083165607902/aryaputra260604@gmail.com</t>
  </si>
  <si>
    <t>2026-08-13 08:00:00 | Tanggal pemasangan :11/08/2026 Jam pemasangan : pagi Info Tambahan : Hubungi pelanggan dulu sebelum ke lokasi terima kasih.</t>
  </si>
  <si>
    <t>Follow Up Revoke Completed, New Order ID : SC1002517175</t>
  </si>
  <si>
    <t>SPBU Pakal Benowo 5460173</t>
  </si>
  <si>
    <t>ODP-TDS-FHE/40 FHE/D04/40.01</t>
  </si>
  <si>
    <t>WO061439032</t>
  </si>
  <si>
    <t>|MN02813|MYIA-028485523215/POI/Muhammad Yunus/081231013880/spbu60173@yahoo.co.id</t>
  </si>
  <si>
    <t>2026-08-11 15:00:00 | Nama PIC : BAPAK YUNUS No HP : 081231013880 Alt :  M Janji : (SELASA/11/AGUSTUS/2026) jam Pasang : 09:00 Note : hubungi pelanggan jika ingin kelokasi</t>
  </si>
  <si>
    <t>PT RaColand Mutiara Khatulistiwa ( RaCottage Mandalika )</t>
  </si>
  <si>
    <t>ODP-PYA-FAS/63</t>
  </si>
  <si>
    <t>WO061428846</t>
  </si>
  <si>
    <t>MB00449; Julia Aznawati 081914833672 081239733736; racottage23@gmail.com; HSI BISNIS INET ONLY 200 MBPS 790k; FADLI; Dusun Emate Jl. Raya Kuta, Kuta, Kec. Pujut, Kabupaten Lombok Tengah, Nusa Tenggara Bar. 83573 -8.87005793774224, 116.2758656404744</t>
  </si>
  <si>
    <t>2026-08-11 13:00:00|telp : 081239733736 alt :  M Janji : (11/08/2026) jam Pasang :pagi / siang  Note : hubungi pelanggan jika ingin kelokasi|40000802|MYDITA</t>
  </si>
  <si>
    <t>SPBU 5468405 WONGSOREJO</t>
  </si>
  <si>
    <t>ODP-WSO-FC/12 FC/D04/12.01</t>
  </si>
  <si>
    <t>WO061382595</t>
  </si>
  <si>
    <t>|MN00099|MYIA-015187968640/POI/DODIK KURNIAWAN/083147895700/pomwongsorejo5@gmail.com</t>
  </si>
  <si>
    <t>2026-08-11 08:00:00 | Tanggal pemasangan : 11 AGUSTUS 2026 Jam pemasangan : pagi/siang Info Tambahan : Hubungi pelanggan dulu sebelum ke lokasi terima kasih</t>
  </si>
  <si>
    <t>SMAN 7 KOTA KOMBA</t>
  </si>
  <si>
    <t>ODP-BJW-FT/08 FT/D02/08.01</t>
  </si>
  <si>
    <t>WO061438984</t>
  </si>
  <si>
    <t>|MN00118|MYIA-017159568467/POI/Pak Febrimans/081246321602/ansdyndejeng1@gmail.com</t>
  </si>
  <si>
    <t>2026-08-13 15:00:00 | Waktu pemasnagan : 11 Agustus 2026 Jam pemasangan : 08.00 - 12.00 Mohon hubungi pelanggan sebelum ke lokasi  Terima kasih</t>
  </si>
  <si>
    <t>ODP-DMO-FQD/06</t>
  </si>
  <si>
    <t>WO061427531</t>
  </si>
  <si>
    <t xml:space="preserve">2026-08-07 08:00:00 | Nama PIC : Risky  No HP : 085113162223  Alt :   M Janji : 07/08/2026  Jam Pasang : 08.00 - 13:00   NoteÃ‚Â :  hubungi terlebih dahulu sebelum kelokasi </t>
  </si>
  <si>
    <t>ODP-KRP-FBG/02</t>
  </si>
  <si>
    <t>WO061376049</t>
  </si>
  <si>
    <t>2026-08-08 15:00:00|Jam pemasangan : 12.00  Info Tambahan : Hubungi pelanggan dulu sebelum ke lokasi  terimakasih |40951378|MYDITA</t>
  </si>
  <si>
    <t>- E23015;E23015 ~ ES23 - Perangkat ONT[0]  - E23015~null~44292;E23015||11||Abodemen 0[0]  - E23015~null~E23015_SWONTDUALB;SWONTDUALB ~ Biaya Sewa ONT Dual Band ~ E23015[30000]  - E24058;E24058 ~ ES24 - Paket HSI Bisnis (HSIEF) Khusus Winback[0]  - E24058~</t>
  </si>
  <si>
    <t>TOKO POJOK</t>
  </si>
  <si>
    <t>ODP-SIT-FZ/12 FZ/D02/12.01</t>
  </si>
  <si>
    <t>WO061441453</t>
  </si>
  <si>
    <t>|MN02617|MYIA-041129209814/POI/ZAINUL FAIZIN/085156890468/znlfaizin@gmail.com</t>
  </si>
  <si>
    <t>2026-08-11 15:00:00 | Nama PIC : BAPAK ZAINUL No HP : 085156890468 Alt :  M Janji : (SELASA/11/AGUSTUS/2026) jam Pasang : 09:00 Note : hubungi pelanggan jika ingin kelokasi</t>
  </si>
  <si>
    <t>MITRA GILANG PERKASA</t>
  </si>
  <si>
    <t>ODP-SDA-FHH/15</t>
  </si>
  <si>
    <t>|MN00500|/MITRA GILANG PERKASA/WINBACK 2.0 HSI B2B (1:1) 50MBPS 355RB PSB DISC 70%//i.kusuma1710@gmail.com/IRWAN KUSUMA/8179388321</t>
  </si>
  <si>
    <t>SPBU Kunjang 54.641.50</t>
  </si>
  <si>
    <t>ODP-PPR-FG/32 FG/D01/32.01</t>
  </si>
  <si>
    <t>WO061447495</t>
  </si>
  <si>
    <t>|MC20231|MYIA-003293560610/POI/FATUR ROHMAN/085607866716/spbu5464150@gmail.com</t>
  </si>
  <si>
    <t>2026-08-12 08:00:00 | Nama PIC:  bp bayu No HP: 085607866716 Alt: 0858500088411 Tanggal: 12/8/2026 Jam Pasang: Pagi Note: Hubungi sebelum ke lokasi, terimakasih.</t>
  </si>
  <si>
    <t>ODP-SBA-FE/023</t>
  </si>
  <si>
    <t>Follow Up Revoke Completed, New Order ID : SC1002517230</t>
  </si>
  <si>
    <t>ODP-GOD-VAY/060</t>
  </si>
  <si>
    <t>WO061403730</t>
  </si>
  <si>
    <t xml:space="preserve">2026-08-10 13:00:00 | M Janji : 10 agustus 2026  jam Pasang : siang  Note : hubungi pelanggan jika ingin kelokasi  </t>
  </si>
  <si>
    <t>SPBU 54.662.25 JEPUN TULUNGAGUNG</t>
  </si>
  <si>
    <t>ODP-TUL-FZ/91 FZ/D04/91.01</t>
  </si>
  <si>
    <t>WO061368919</t>
  </si>
  <si>
    <t>|MN00418|MYIA-019816580397/POI/YUDA ROCHMANSYAH/08516115118/officespbujepun@gmail.com</t>
  </si>
  <si>
    <t>2026-08-11 08:00:00 | Nama PIC : SPBU 54.662.25 JEPUN TULUNGAGUNG No HP : 085161151181 Alt : 08516115118 M Janji : 11/08/2026 Jam Pasang : 08.00 - 13:00  NoteÃ‚Â :  hubungi terlebih dahulu sebelum kelokasi</t>
  </si>
  <si>
    <t>Warung Duta Rokok99</t>
  </si>
  <si>
    <t>WO061405222</t>
  </si>
  <si>
    <t>|MN00649|MYIA-041515113953/POI/Rizal Syahlani/085704045661/kiebae03@gmail.com</t>
  </si>
  <si>
    <t>2026-08-11 13:00:00 | Nama PIC : bapak andre No HP : 082122223262 Alt : - M Janji : 11/08/2026 Jam Pasang : 08.00 - 13:00  NoteÃ‚Â :  hubungi terlebih dahulu sebelum kelokasi</t>
  </si>
  <si>
    <t>PT HASTA REKSA MANUNGGAL</t>
  </si>
  <si>
    <t>ODP-GOD-FAF/028 FAF/D02/028.01</t>
  </si>
  <si>
    <t>WO061417257</t>
  </si>
  <si>
    <t>|MN02579|MYIA-017063864225/POI/MUHAMMAD FAIZIN/085643382853/mustidzien@gmail.com</t>
  </si>
  <si>
    <t>2026-08-11 15:00:00 | M Janji : (09/08/2026) jam Pasang : 09:00 Note : hubungi pelanggan jika ingin kelokasi</t>
  </si>
  <si>
    <t>Follow Up Revoke Completed, New Order ID : SC1002518080</t>
  </si>
  <si>
    <t>Follow Up Revoke Completed, New Order ID : SC1002517486</t>
  </si>
  <si>
    <t>SPBU 5469306</t>
  </si>
  <si>
    <t>ODP-WRP-FE/02</t>
  </si>
  <si>
    <t>WO061414477</t>
  </si>
  <si>
    <t>|MN00213|/UD. USAHA INDAH/082334605611/spbu5469306@gmail.com/HSI Bisnis Promo HUT Telkom (1:1) 75 Mbps (Rp 415.000) PSB Rp 150.000/JAUHARI WAHYUDI/-7.0368611, 113.5471389</t>
  </si>
  <si>
    <t>2026-08-11 13:00:00|telp : 082334605611 alt :  M Janji : (11/08/2026) jam Pasang :pagi / siang  Note : hubungi pelanggan jika ingin kelokasi|40000802|MYDITA</t>
  </si>
  <si>
    <t>GUDANG HO YEN YEN</t>
  </si>
  <si>
    <t>ODP-BBE-FBJ/05 FBJ/D01/05.01</t>
  </si>
  <si>
    <t>WO061383094</t>
  </si>
  <si>
    <t>MD|MYDB-20260810264855|DN00001/MN02280|GUDANG HO YEN YEN|082228888875</t>
  </si>
  <si>
    <t xml:space="preserve">2026-08-12 08:00:00 | Jam pemasangan : 12.00 Info Tambahan : Hubungi pelanggan dulu sebelum ke lokasi terimakasih  </t>
  </si>
  <si>
    <t>CV DEWI VENEER INDONESIA</t>
  </si>
  <si>
    <t>ODP-GDA-FC/05</t>
  </si>
  <si>
    <t>WO061365216</t>
  </si>
  <si>
    <t>|MN02774|/CV DEWI VENEER INDONESIA/WINBACK 2.0 HSI B2B (1:1) 100MBPS 535RB PSB DISC 70%//dewiveneer@gmail.com/DEWI MASITA/81229015587</t>
  </si>
  <si>
    <t>2026-08-11 08:00:00|M Janji : (09/08/2026) jam Pasang : 09:00 Note : hubungi pelanggan jika ingin kelokasi|40900827|MYDITA</t>
  </si>
  <si>
    <t>WO061444350</t>
  </si>
  <si>
    <t>2026-08-11 15:00:00|Nama PIC:  BP MUH DIAR  No HP: 082133074591 Alt: Tanggal: 11/8/2026 Jam Pasang: Sore Note: Hubungi sebelum ke lokasi, terimakasih.|40010577|MYDITA</t>
  </si>
  <si>
    <t>ODP-BTL-FGD/058</t>
  </si>
  <si>
    <t>SRAGEN</t>
  </si>
  <si>
    <t>SRG</t>
  </si>
  <si>
    <t>SPPG Pungsari, Plupuh, Sragen  002</t>
  </si>
  <si>
    <t>ODP-SRG-FAP/022 FAP/D02/022.01</t>
  </si>
  <si>
    <t>WO061375269</t>
  </si>
  <si>
    <t>|MN01811|MYIA-009228725521/POI/Tegar Angga Saputra/085806258001/pungsarisppg@gmail.com</t>
  </si>
  <si>
    <t>2026-08-13 08:00:00 | Nama PIC : bapak tegar No HP : 085806258001 Alt : - M Janji : 11/08/2026 Jam Pasang : 08.00 - 13:00  NoteÃ‚Â :  hubungi terlebih dahulu sebelum kelokasi</t>
  </si>
  <si>
    <t>tunas disel</t>
  </si>
  <si>
    <t>ODP-WGP-FR/22 FR/D03/22.01</t>
  </si>
  <si>
    <t>WO061356227</t>
  </si>
  <si>
    <t>|MN00122|MYIA-000378619602/POI/Erlin/085253273500/erlinlie02@gmail.com</t>
  </si>
  <si>
    <t>ODP-DMO-FKQ/14</t>
  </si>
  <si>
    <t>WO061402516</t>
  </si>
  <si>
    <t>2026-08-09 13:00:00 | Tanggal pemasangan: 09/08/2026  Jam pemasangan : pagi / siang  Info Tambahan : Hubungi pelanggan dulu sebelum ke lokasi.  terima kasih</t>
  </si>
  <si>
    <t>WO061398908</t>
  </si>
  <si>
    <t>2026-08-11 13:00:00|Nama PIC:  bp surakim No HP: 082142425176 Alt: 082132733944 Tanggal: 11/8/2026 Jam Pasang: Siang Note: Hubungi sebelum ke lokasi, terimakasih.|40010577|MYDITA</t>
  </si>
  <si>
    <t>SPBU 54.634.09</t>
  </si>
  <si>
    <t>ODP-PON-FU/18 FU/D05/18.01</t>
  </si>
  <si>
    <t>WO061439190</t>
  </si>
  <si>
    <t>|MN00282|MYIA-069822458168/POI/Nova Eka Herawati/082331735920/spbu5.5463409@gmail.com</t>
  </si>
  <si>
    <t>2026-08-11 15:00:00 | telp : 082331735920 alt :  M Janji : (11/08/2026) jam Pasang :pagi / siang  Note : hubungi pelanggan jika ingin kelokasi</t>
  </si>
  <si>
    <t>ODP-TEG-FBP/013</t>
  </si>
  <si>
    <t>WO061377287</t>
  </si>
  <si>
    <t>2026-08-05 08:00:00 | Nama PIC: bu ariesta gita  Notel: 081329821989  Alt: -   Tanggal: 5/8/2026  Jam Pasang: Pagi  Note: Hubungi sebelum ke lokasi, terimakasih.</t>
  </si>
  <si>
    <t>SPBU 54.632.14</t>
  </si>
  <si>
    <t>ODP-WKU-FC/24 FC/D05/24.01</t>
  </si>
  <si>
    <t>WO061360692</t>
  </si>
  <si>
    <t>|MN00265|MYIA-062981920887/POI/JOKO SUPRIYANTO/081335179885/spbu5463214@gmail.com</t>
  </si>
  <si>
    <t>2026-08-11 08:00:00 | Nama PIC : bapak joko No HP : 081335179885 Alt :  M Janji : (SELASA/11/AGUSTUS/2026) jam Pasang : 09:00 Note : hubungi pelanggan jika ingin kelokasi</t>
  </si>
  <si>
    <t>WO061438826</t>
  </si>
  <si>
    <t>2026-08-06 08:00:00|Nama : BP KOMANG ARI JUNIAWAN  No Hp : 085737334535  No Alt :   Tgl Pemasangan : 05 Agustus 2026  Interval : SIANG  Note : Hubungi pelanggan terlebih dahulu|40981182|MYDITA</t>
  </si>
  <si>
    <t>Follow Up Revoke Completed, New Order ID : SC1002518058</t>
  </si>
  <si>
    <t>WO061428002</t>
  </si>
  <si>
    <t>2026-08-08 08:00:00|M Janji : (07/08/026)  jam Pasang : 09:00  Note : hubungi pelanggan jika ingin kelokasi  |40931150|MYDITA</t>
  </si>
  <si>
    <t>JJB DIPAYUDA BANJARNEGARA</t>
  </si>
  <si>
    <t>WO061447874</t>
  </si>
  <si>
    <t>|MN00649|MYIA-047870260127/POI/RESHA ADITIYA/+6285786205096/kopijjbdpy01@gmail.com</t>
  </si>
  <si>
    <t>2026-08-13 13:00:00 | Tanggal pemasangan : 13 AGUSTUS 2026 Jam pemasangan : pagi/siang Info Tambahan : Hubungi pelanggan dulu sebelum ke lokasi terima kasih</t>
  </si>
  <si>
    <t>|MN02642|/PIC I WAYAN GDE EKA PRATAMA/081905575737-08135906565/omnispaceoffice@gmail.com</t>
  </si>
  <si>
    <t>ODP-SLI-FH/003</t>
  </si>
  <si>
    <t>WO061378254</t>
  </si>
  <si>
    <t>2026-08-09 08:00:00 | Nama PIC : Bp Rifky  No Hp : 088980332597  No Alt : -  Tgl Pemasangan : 09 Agustus 2026  Interval : SIANG  Note : Hubungi pelanggan terlebih dahulu</t>
  </si>
  <si>
    <t>Toko Nurhayati</t>
  </si>
  <si>
    <t>ODP-PYA-FAQ/11 FAQ/D03/11.01</t>
  </si>
  <si>
    <t>WO061371163</t>
  </si>
  <si>
    <t>MD|MYDB-20260809264809|SC00001/MC00046|Toko Nurhayati|08132554631</t>
  </si>
  <si>
    <t xml:space="preserve">2026-08-11 08:00:00 | M Janji : (11/08/2026) jam Pasang : 09:00 Note : hubungi pelanggan jika ingin kelokasi </t>
  </si>
  <si>
    <t>ODP-NDA-FV/05</t>
  </si>
  <si>
    <t>WO061362884</t>
  </si>
  <si>
    <t>2026-08-08 13:00:00|Nama PIC : Adi  No HP : 085792583858  Alt : 081805469119  M Janji : 08/08/2026  Jam Pasang : 08.00 - 13:00   NoteÃ‚Â :  hubungi terlebih dahulu sebelum kelokasi|40981182|MYDITA</t>
  </si>
  <si>
    <t>Follow Up Revoke Completed, New Order ID : SC1002517943</t>
  </si>
  <si>
    <t>ODP-SLW-FY/004</t>
  </si>
  <si>
    <t>WO061412152</t>
  </si>
  <si>
    <t>2026-08-09 13:00:00 | Tanggal Pemasangan : 09 Agustus 2026  Jam Pemasangan : 08:00 13:00  Info Tambahan : Hubungi pelanggan dulu sebelum ke lokasi terimakasih</t>
  </si>
  <si>
    <t>WO061393379</t>
  </si>
  <si>
    <t xml:space="preserve">AMRBS;950223;ALDHIAZ;JKT OUTER;HSI Bisnis PSB 70% - 50 Mbps - (439000);CP Lily Ismalia 089687353200 ALT 081383755100;promotion@secureparking.co.id  </t>
  </si>
  <si>
    <t>2026-08-11 15:00:00|Nama PIC : PT. SECURINDO PACKATAMA INDONESIA No HP : 089687353200 Alt :  M Janji : (SELASA/11/AGUSTUS/2026) jam Pasang : 09:00 Note : hubungi pelanggan jika ingin kelokasi|40961371|MYDITA</t>
  </si>
  <si>
    <t>SERASACAFESBY</t>
  </si>
  <si>
    <t>ODP-DMO-FNA/10</t>
  </si>
  <si>
    <t>WO061376419</t>
  </si>
  <si>
    <t>|MN02093|/SERASACAFESBY/Andi Muhammad N/082344652389/ajoppar@gmail.com/HSI Basic Winback + Antares Eazy (1:2) 50 Mbps (Rp 395.000) PSB Rp 150.000</t>
  </si>
  <si>
    <t>2026-08-11 13:00:00|Nama : BP ANDI MUHAMMAD NUR S No Hp : 082344652389 No Alt :  Tgl Pemasangan : 11 Agustus 2026 Interval : SIANG Note : Hubungi pelanggan terlebih dahulu|40971402|MYDITA</t>
  </si>
  <si>
    <t>Follow Up Revoke Completed, New Order ID : SC1002517395</t>
  </si>
  <si>
    <t>TOKO FAIZAH</t>
  </si>
  <si>
    <t>ODP-PSN-FCH/20</t>
  </si>
  <si>
    <t>WO061384440</t>
  </si>
  <si>
    <t>|MN01982|/TOKO FAIZAH/WINBACK 2.0 HSI B2B (1:2) 50MBPS 320RB PSB DISC 70%/PSN/Irfan12@gmail.com/M IRFAN/ 087720098215 / 0882010070930 / 81357570343</t>
  </si>
  <si>
    <t>Follow Up Revoke Completed, New Order ID : SC1002518438</t>
  </si>
  <si>
    <t>ODP-WRO-FG/112</t>
  </si>
  <si>
    <t>WO061370905</t>
  </si>
  <si>
    <t xml:space="preserve">2026-08-08 13:00:00 | telp :085325118582   alt : pagi / siang 08/08/2026  hub sebelum ke lokasi   </t>
  </si>
  <si>
    <t>ODP-PWT-FDG/053</t>
  </si>
  <si>
    <t>WO061432973</t>
  </si>
  <si>
    <t>2026-08-09 13:00:00 | Nama PIC : Ibu Rizal  No Hp : 085865426767  No Alt : -  Tgl Pemasangan : 09 Agustus 2026  Interval : PAGI SIANG  Note : Hubungi pelanggan terlebih dahulu</t>
  </si>
  <si>
    <t>kopi jokek</t>
  </si>
  <si>
    <t>ODP-RDB-FA/047 FA/D05/047.01</t>
  </si>
  <si>
    <t>WO061447659</t>
  </si>
  <si>
    <t>|MN00408|MYIA-030524581060/POI/doni kurniawan/081928040944/dojokon92@gmail.com</t>
  </si>
  <si>
    <t>2026-08-12 08:00:00 | Tanggal pemasangan : 12 AGUSTUS 2026 Jam pemasangan : pagi/siang Info Tambahan : Hubungi pelanggan dulu sebelum ke lokasi terima kasih</t>
  </si>
  <si>
    <t>WO061444449</t>
  </si>
  <si>
    <t>WO061356833</t>
  </si>
  <si>
    <t>2026-08-11 08:00:00|M Janji : (11/08/2026) jam Pasang : 09:00 Note : hubungi pelanggan jika ingin kelokasi |40981184|MYDITA</t>
  </si>
  <si>
    <t>Follow Up Revoke Completed, New Order ID : SC1002517704</t>
  </si>
  <si>
    <t>ERABLUE ABIMANYU</t>
  </si>
  <si>
    <t>ODP-JHR-FZ/105 FZ/D07/105.01</t>
  </si>
  <si>
    <t>WO061430938</t>
  </si>
  <si>
    <t>|MN02713|MYIA-050676802290/POI/HASBIBINTARO SHIDDIQ/081249549394/nextperdanaone@gmail.com</t>
  </si>
  <si>
    <t>SPBU 4459103</t>
  </si>
  <si>
    <t>ODP-PAT-FW/033 FW/D03/033.01</t>
  </si>
  <si>
    <t>WO061377373</t>
  </si>
  <si>
    <t>|MC60053|MYIA-025112025037/POI/Hadi/082137432887/spbuwedarijaksa@gmail.com</t>
  </si>
  <si>
    <t>PT Solo Kulina Utama</t>
  </si>
  <si>
    <t>AMRBS;406329/Afiq Adzana/TREG4SOLO/Guntur/085742212600 / 082226112532/it-solo@indoguna.co.id / acct-solo@indoguna.co.id /PSB Winback 2.0 Bisnis 150 Mbps Rp 620.000</t>
  </si>
  <si>
    <t>Provisioning Failed|WFM|INF009011338|TKJ_-10.171759999999999,123.61145499999999_penarikan rumit kabel tdk bisa lewat sembaran</t>
  </si>
  <si>
    <t>warkop mas gun</t>
  </si>
  <si>
    <t>ODP-NJK-FW/52 FW/D06/52.01</t>
  </si>
  <si>
    <t>WO061425510</t>
  </si>
  <si>
    <t>MD|MYDB-20260810264882|DC20002/MC20039|warkop mas gun|085335059334</t>
  </si>
  <si>
    <t>2026-08-12 08:00:00 | Nama PIC : bapak gunadi No HP : 085335059334 Alt :  M Janji : (rabu/12/AGUSTUS/2026) jam Pasang : 09:00 Note : hubungi pelanggan jika ingin kelokasi</t>
  </si>
  <si>
    <t>Sentra Gudang Assyarif DC</t>
  </si>
  <si>
    <t>ODP-ASB-FB/09</t>
  </si>
  <si>
    <t>WO061403731</t>
  </si>
  <si>
    <t>|MN00099|MYIA-071087842900/POI/SAFRIADI WIRIA PUTRA/082336477213/deank.syafriadi@gmail.com</t>
  </si>
  <si>
    <t>2026-08-11 13:00:00 | Tanggal pemasangan: 11/08/2026 Jam pemasangan : pagi / siang Info Tambahan : Hubungi pelanggan dulu sebelum ke lokasi terima kasih.</t>
  </si>
  <si>
    <t>ODP-SWJ-FB/49</t>
  </si>
  <si>
    <t>WO061384095</t>
  </si>
  <si>
    <t>2026-08-07 08:00:00 | Nama : BP AHMAD MULASIM  No Hp : 087796646630  No Alt :   Tgl Pemasangan : 07 Agustus 2026  Interval : PAGI   Note : Hubungi pelanggan terlebih dahulu</t>
  </si>
  <si>
    <t>FAMILY LOVE CAFE</t>
  </si>
  <si>
    <t>ODP-JWN-FB/128 FB/D08/128.01</t>
  </si>
  <si>
    <t>WO061351831</t>
  </si>
  <si>
    <t>|MC60040|MYIA-059999801651/POI/Hery Setiawan/085225955123/familycafe470@gmail.com</t>
  </si>
  <si>
    <t>2026-08-11 13:00:00 | Tanggal pemasangan :11/08/2026 Jam pemasangan : 11.00 Info Tambahan : Hubungi pelanggan dulu sebelum ke lokasi terima kasih.</t>
  </si>
  <si>
    <t>kios tembakau</t>
  </si>
  <si>
    <t>ODP-SMJ-FL/15 FL/D02/15.01</t>
  </si>
  <si>
    <t>WO061381887</t>
  </si>
  <si>
    <t>|MN02366|MYIA-049710243333/POI/Dimas jaya/081299055545/dj366095@gmail.com</t>
  </si>
  <si>
    <t>2026-08-11 08:00:00 | Tanggal pemasangan: 11/08/2026 Jam pemasangan : pagi / siang Info Tambahan : Hubungi pelanggan dulu sebelum ke lokasi terima kasih.</t>
  </si>
  <si>
    <t>WARKOP HARAPAN LITE</t>
  </si>
  <si>
    <t>ODP-NJK-FE/11 FE/D02/11.01</t>
  </si>
  <si>
    <t>WO061361973</t>
  </si>
  <si>
    <t>MD|MYDB-20260809264840|DC20010/MC20002|WARKOP HARAPAN LITE|085791635635</t>
  </si>
  <si>
    <t>2026-08-11 08:00:00 | Nama PIC : Danang  No HP : 085791635635 Alt :  M Janji : 11/08/2026 Jam Pasang : 08.00 - 13:00  NoteÃ‚Â :  hubungi terlebih dahulu sebelum kelokasi</t>
  </si>
  <si>
    <t>PONDOK PESANTREN NURUL IHSAN SPPG JATIBANTENG</t>
  </si>
  <si>
    <t>ODP-BKI-FA/95 FA/D11/95.01</t>
  </si>
  <si>
    <t>WO061389211</t>
  </si>
  <si>
    <t>|MN02617|MYIA-008234548856/POI/SOFI DWITA LESTARI/085646801433/sppgjatibanteng@gmail.com</t>
  </si>
  <si>
    <t>2026-08-11 13:00:00 | M Janji : (09/08/2026) jam Pasang : 09:00 Note : hubungi pelanggan jika ingin kelokasi</t>
  </si>
  <si>
    <t>Koperasi Wafa Lontar</t>
  </si>
  <si>
    <t>ODP-KND-FEX/15</t>
  </si>
  <si>
    <t>WO061436790</t>
  </si>
  <si>
    <t>|MN02093|/Koperasi Wafa Lontar/085731508869/itmwafa@gmail.com/HSI Bisnis + Phone Promo 2026 50 Mbps (Rp 395.000) PSB 150.000/M. Itmamul Wafa'/-7.283058807938848, 112.66297803648891</t>
  </si>
  <si>
    <t>2026-08-11 15:00:00|Jam pemasangan : 12.00 Info Tambahan : Hubungi pelanggan dulu sebelum ke lokasi terimakasih |40981182|MYDITA</t>
  </si>
  <si>
    <t>warkop compas</t>
  </si>
  <si>
    <t>ODP-SPJ-FAJ/31 FAJ/D03/31.01</t>
  </si>
  <si>
    <t>WO061406875</t>
  </si>
  <si>
    <t>MD|MYDB-20260810264864|DN00001/MN01993|warkop compas|81334151456</t>
  </si>
  <si>
    <t xml:space="preserve">2026-08-11 13:00:00 | M Janji : (11/08/2026) jam Pasang : 09:00 Note : hubungi pelanggan jika ingin kelokasi </t>
  </si>
  <si>
    <t>SEMERU JAYA</t>
  </si>
  <si>
    <t>WO061356768</t>
  </si>
  <si>
    <t>MD|MYDB-20260807264705|DN00001/MN00806|SEMERU JAYA|085927736727</t>
  </si>
  <si>
    <t>WO061427786</t>
  </si>
  <si>
    <t xml:space="preserve">2026-08-07 13:00:00 | Nama PIC : LEMBAGA PENDIDIKAN BAHASA CHINA  No HP : 085113162223  Alt :   M Janji : 07/08/2026  Jam Pasang : 08.00 - 13:00   NoteÃ‚Â :  hubungi terlebih dahulu sebelum kelokasi </t>
  </si>
  <si>
    <t>GRIYA KOMPUTER</t>
  </si>
  <si>
    <t>WO061443167</t>
  </si>
  <si>
    <t>MD|MYDB-20260810264899|DN00001/MN02053|GRIYA KOMPUTER|081936652625</t>
  </si>
  <si>
    <t>2026-08-11 15:00:00 | Waktu pemasnagan : 11 Agustus 2026 Jam pemasangan : 08.00 - 12.00 Mohon hubungi pelanggan sebelum ke lokasi  Terima kasih</t>
  </si>
  <si>
    <t>HOTEL RIMA</t>
  </si>
  <si>
    <t>ODP-RTE-FC/03 FC/D06/03.01</t>
  </si>
  <si>
    <t>WO061428935</t>
  </si>
  <si>
    <t>|MN02681|MYIA-050682685315/POI/SABLON PONGKOR/082340716816/chipoilondoshin@gmail.com</t>
  </si>
  <si>
    <t>2026-08-11 13:00:00 | Waktu pemasnagan : 11 Agustus 2026 Jam pemasangan : 10.00 Mohon hubungi pelanggan sebelum ke lokasi  Terima kasih</t>
  </si>
  <si>
    <t>ODP-TEG-FX/088</t>
  </si>
  <si>
    <t>WARKOP KAMDAN</t>
  </si>
  <si>
    <t>ODP-BPG-FA/100</t>
  </si>
  <si>
    <t>WO061420968</t>
  </si>
  <si>
    <t>|MC70134|/WARKOP KAMDAN/KAMDAN SADAM ALIBI/087785706072/hamdansadamalibi@gmail.com/HSI Bisnis Promo HUT Telkom (1:1) 200 Mbps (Rp 790.000) PSB Rp 150.000/</t>
  </si>
  <si>
    <t>2026-08-11 13:00:00|Nama PIC:  BP KAMDAN  No HP: 087785706072 Alt: 087830543454 / WhatsApp Tanggal: 11/8/2026 Jam Pasang: Siang Note: Hubungi sebelum ke lokasi, terimakasih.|40010577|MYDITA</t>
  </si>
  <si>
    <t>SPBU 5464403</t>
  </si>
  <si>
    <t>ODP-NJK-FQ/08 FQ/D02/08.01</t>
  </si>
  <si>
    <t>WO061417215</t>
  </si>
  <si>
    <t>|MN02822|MYIA-050278662963/POI/SULIS SETYAJI/082140584771/spbu5464403ngk@gmail.com</t>
  </si>
  <si>
    <t>2026-08-11 13:00:00 | Tanggal pemasangan :11/08/2026 Jam pemasangan : siang Info Tambahan : Hubungi pelanggan dulu sebelum ke lokasi terima kasih.</t>
  </si>
  <si>
    <t>SPBU 54.633.18</t>
  </si>
  <si>
    <t>ODP-MGT-FN/23 FN/D04/23.01</t>
  </si>
  <si>
    <t>WO061424049</t>
  </si>
  <si>
    <t>|MN00285|MYIA-064970504293/POI/ANDIKA FAJAR SULENDRA/081335455766/spbuparang.5463318@gmail.com</t>
  </si>
  <si>
    <t>2026-08-11 13:00:00 | Nama PIC : bapak rustam No HP : 081335455766 Alt :  M Janji : (SELASA/11/AGUSTUS/2026) jam Pasang : 09:00 Note : hubungi pelanggan jika ingin kelokasi</t>
  </si>
  <si>
    <t>PT Purty Energi Abadi</t>
  </si>
  <si>
    <t>ODP-GIN-FAN/26</t>
  </si>
  <si>
    <t>|MN02658|/PIC I WAYAN AGUS WIRASA/083119378360/spbu.bali.5480507@gmail.com</t>
  </si>
  <si>
    <t>ODP-TGU-FA/04</t>
  </si>
  <si>
    <t>WO061376967</t>
  </si>
  <si>
    <t xml:space="preserve">2026-08-08 13:00:00 | Nama PIC : Bapak Imron  No HP : 088230129397  No Alternatif : 085230549169  M Janji : 08/08/2026  Jam Pasang : Pagi  NoteÃ‚Â :  Hubungi terlebih dahulu sebelum ke lokasi </t>
  </si>
  <si>
    <t>TOKO HARJATI AA SNACK</t>
  </si>
  <si>
    <t>WO061388404</t>
  </si>
  <si>
    <t>|MN00439|MYIA-077577598557/POI/YOHAN/082226725632/yohan6281@gmail.com</t>
  </si>
  <si>
    <t xml:space="preserve">2026-08-11 13:00:00 | telp : 082226725632 alt :  M Janji : (11/08/2026) jam Pasang :pagi / siang  Note : hubungi pelanggan jika ingin kelokasi </t>
  </si>
  <si>
    <t>KOST BAYU</t>
  </si>
  <si>
    <t>ODP-PGR-FCC/047 FCC/D04/047.01</t>
  </si>
  <si>
    <t>WO061384013</t>
  </si>
  <si>
    <t>|MC80046|MYIA-011666451827/POI/Bayu Rahmat Setiadi/085640907690/bayursetiadi@gmail.com</t>
  </si>
  <si>
    <t>SPBU 54.634.04</t>
  </si>
  <si>
    <t>ODP-PON-FW/63 FW/D02/63.01</t>
  </si>
  <si>
    <t>WO061381449</t>
  </si>
  <si>
    <t>|MN00282|MYIA-027182251327/POI/Wahyudi Nugroho/081329248170/spbu5.5463404@gmail.com</t>
  </si>
  <si>
    <t>SPBU 54.633.03</t>
  </si>
  <si>
    <t>ODP-GGR-FA/21 FA/D02/21.01</t>
  </si>
  <si>
    <t>WO061386647</t>
  </si>
  <si>
    <t>|MN00285|MYIA-085224559777/POI/DIAN ARDHANA RESWARI/081556445838/spbu5463303magetan@gmail.com</t>
  </si>
  <si>
    <t xml:space="preserve">2026-08-11 13:00:00 | Jam pemasangan : 12.00 Info Tambahan : Hubungi pelanggan dulu sebelum ke lokasi terimakasih </t>
  </si>
  <si>
    <t>SPBU 44.513.14 LINGKAR WELERI</t>
  </si>
  <si>
    <t>ODP-WLR-FM/011 FM/D03/011.01</t>
  </si>
  <si>
    <t>WO061442127</t>
  </si>
  <si>
    <t>|MN02184|MYIA-071849660896/POI/ROFIEN ISNAENI/081225641488/spbu4451314@gmail.com</t>
  </si>
  <si>
    <t>2026-08-11 15:00:00 | telp : 081225641488 alt :  M Janji : (11/08/2026) jam Pasang :pagi / siang  Note : hubungi pelanggan jika ingin kelokasi</t>
  </si>
  <si>
    <t>SD NEGERI 1 MEDAHAN</t>
  </si>
  <si>
    <t>ODP-GIN-FC/17</t>
  </si>
  <si>
    <t>WO061361102</t>
  </si>
  <si>
    <t>|MN02658|/PIC NI KOMANG AYU PRAMESTI/081977840045/sdn1medahan1952@gmail.com</t>
  </si>
  <si>
    <t>2026-08-11 08:00:00|Nama PIC : ibu pramesti No HP : 081977840045 Alt :  M Janji : (SELASA/11/AGUSTUS/2026) jam Pasang : 09:00 Note : hubungi pelanggan jika ingin kelokasi|40961371|MYDITA</t>
  </si>
  <si>
    <t>ANUGRAH LAUNDRY</t>
  </si>
  <si>
    <t>ODP-KDI-FBB/72 FBB/D08/72.01</t>
  </si>
  <si>
    <t>WO061379423</t>
  </si>
  <si>
    <t>|MC20231|MYIA-059937188023/POI/ONY APRILIA/085182272300/anugrahlaundryburengan@gmail.com</t>
  </si>
  <si>
    <t>ODP-UTR-FD/55</t>
  </si>
  <si>
    <t>WO061401842</t>
  </si>
  <si>
    <t xml:space="preserve">2026-08-07 08:00:00 | Jam pemasangan : 12.00  Info Tambahan : Hubungi pelanggan dulu sebelum ke lokasi  terimakasih </t>
  </si>
  <si>
    <t>Follow Up Revoke Completed, New Order ID : SC1002517372</t>
  </si>
  <si>
    <t>Follow Up Revoke Completed, New Order ID : SC1002518428</t>
  </si>
  <si>
    <t>Follow Up Revoke Completed, New Order ID : SC1002517938</t>
  </si>
  <si>
    <t>Warkop Bintang</t>
  </si>
  <si>
    <t>ODP-GSK-FAG/22 FAG/D04/22.01</t>
  </si>
  <si>
    <t>WO061436975</t>
  </si>
  <si>
    <t>MD|MYDB-20260805264475|DN00001/MN01211|Warkop Bintang|081234657534</t>
  </si>
  <si>
    <t>2026-08-11 15:00:00 | Nama PIC:  bp saiful  No HP: 081234657534 Alt: Tanggal: 11/8/2026 Jam Pasang: Sore Note: Hubungi sebelum ke lokasi, terimakasih.</t>
  </si>
  <si>
    <t>SPBU 44 565 04 KALIANGKRIK</t>
  </si>
  <si>
    <t>ODP-MGE-FAY/220 FAY/D02/220.01</t>
  </si>
  <si>
    <t>WO061400485</t>
  </si>
  <si>
    <t>|MN02395|MYIA-066837189910/POI/ABDUL MUFID/085800015587/abdulmufit370@gmail.com</t>
  </si>
  <si>
    <t xml:space="preserve">2026-08-12 13:00:00 | M Janji : (11/08/2026) jam Pasang : 09:00 Note : hubungi pelanggan jika ingin kelokasi </t>
  </si>
  <si>
    <t>WO061380701</t>
  </si>
  <si>
    <t>2026-08-11 08:00:00|Nama PIC : Farhan No HP : 087778191985 Alt : 087778113956 M Janji : 11/08/2026 Jam Pasang : 08.00 - 13:00  NoteÃ‚Â :  hubungi terlebih dahulu sebelum kelokasi|40981184|MYDITA</t>
  </si>
  <si>
    <t>Follow Up Revoke Completed, New Order ID : SC1002518496</t>
  </si>
  <si>
    <t>ODP-MNZ-FD/198</t>
  </si>
  <si>
    <t>WO061401373</t>
  </si>
  <si>
    <t>2026-08-09 13:00:00 | Nama : BP IWAN SETYAWAN  No Hp : 08563623930  No Alt :   Tgl Pemasangan : 09 Agustus 2026  Interval : PAGI   Note : Hubungi pelanggan terlebih dahulu</t>
  </si>
  <si>
    <t>Follow Up Revoke Completed, New Order ID : SC1002518525</t>
  </si>
  <si>
    <t>ODP-SAU-FV/38</t>
  </si>
  <si>
    <t>WO061388642</t>
  </si>
  <si>
    <t>QC MIA - SEND QUALITY CONTROL MIA</t>
  </si>
  <si>
    <t>SPBU.5467139</t>
  </si>
  <si>
    <t>AMRBS;404543;WAHYU NUR A'DILLA HAQI;SPBU.5467139;1P inet only 50mbps;081235027967</t>
  </si>
  <si>
    <t>Inprogress Alpro, SC Lama : SC1002514449</t>
  </si>
  <si>
    <t>Follow Up Revoke Completed, New Order ID : SC1002517422</t>
  </si>
  <si>
    <t>Lembaga Pendidikan Al Falah Surabaya</t>
  </si>
  <si>
    <t>ODP-DMO-FAZ/16 FAZ/D05/16.01</t>
  </si>
  <si>
    <t>WO061382747</t>
  </si>
  <si>
    <t>|MB00449|MYIA-059702675320/POI/bapak/082291149946/badrus@alfalahsby.sch.id</t>
  </si>
  <si>
    <t>Follow Up Revoke Completed, New Order ID : SC1002518424</t>
  </si>
  <si>
    <t>WO061407072</t>
  </si>
  <si>
    <t>2026-08-10 13:00:00 | M Janji : 10 agustus 2026  jam Pasang : siang  Note : hubungi pelanggan jika ingin kelokasi</t>
  </si>
  <si>
    <t>PEMERINTAH DESA KARANGBONG</t>
  </si>
  <si>
    <t>ODP-KRZ-FK/41</t>
  </si>
  <si>
    <t xml:space="preserve">|MC30181|/SAIFUL HAQ/085236952514 / 081336559918/desakarangbong99@gmail.com  </t>
  </si>
  <si>
    <t>DECLINE : Decline - Batal Order NENG PUTRI MEILINDA PERMATASARI 40981184|MYDITA</t>
  </si>
  <si>
    <t>RYAN COMPUTER</t>
  </si>
  <si>
    <t>ODP-BEJ-FJ/08</t>
  </si>
  <si>
    <t>|MN01982|/RYAN COMPUTER/WINBACK 2.0 HSI B2B (1:2) 50MBPS 320RB PSB DISC 70%//Mukhammadluddin7@gmail.com/MUHAMMAD LUDDIN/85708945003</t>
  </si>
  <si>
    <t>Follow Up Revoke Completed, New Order ID : SC1002517580</t>
  </si>
  <si>
    <t>ODP-SWJ-FB/52</t>
  </si>
  <si>
    <t>WO061385179</t>
  </si>
  <si>
    <t>PT Internet Solusi Prima</t>
  </si>
  <si>
    <t>ODP-KLJ-FCW/53 FCW/D04/53.01</t>
  </si>
  <si>
    <t>WO061367841</t>
  </si>
  <si>
    <t>|MB00449|MYIA-008299923905/POI/ibu/087880075433/project.maxfo@gmail.com</t>
  </si>
  <si>
    <t>2026-08-11 08:00:00 | M Janji : (09/08/2026) jam Pasang : 09:00 Note : hubungi pelanggan jika ingin kelokasi</t>
  </si>
  <si>
    <t>SPBU 54.633.13</t>
  </si>
  <si>
    <t>ODP-MGT-FH/19 FH/D05/19.01</t>
  </si>
  <si>
    <t>WO061390161</t>
  </si>
  <si>
    <t>|MN00286|MYIA-036916415861/POI/PARIJONO/085329756958/kondang.jaya17@gmail.com</t>
  </si>
  <si>
    <t>2026-08-11 13:00:00 | Nama PIC : bapak PARIJONO No HP : 085329756958 Alt :  M Janji : (SELASA/11/AGUSTUS/2026) jam Pasang : 09:00 Note : hubungi pelanggan jika ingin kelokasi</t>
  </si>
  <si>
    <t>SPBU 5480804 Jasri</t>
  </si>
  <si>
    <t>ODP-APR-FK/28</t>
  </si>
  <si>
    <t>|MN02750|/CP I WAYAN SUKADANA/085974653039/spbu.bali.5480804.ayani@gmail.com</t>
  </si>
  <si>
    <t>CV. KARTIKA PERMATA</t>
  </si>
  <si>
    <t>ODP-DMO-FDF/04</t>
  </si>
  <si>
    <t>WO061375187</t>
  </si>
  <si>
    <t>AMRBS;403536;AMEX;FANI INDRA;RBS-3;SURAMADU;PSB;CV. KARTIKA PERMATA;085 230 264 644;spbu60132@yahoo.co.id;HSI Bisnis (1:1) 50 Mbps (Rp 439.000) PSB Rp 150.000;sutrisno;https://share.google/siQ94HUNEKmyIUens</t>
  </si>
  <si>
    <t>2026-08-11 08:00:00|Waktu pemasnagan : 11 Agustus 2026 Jam pemasangan : 08.00 - 12.00 Mohon hubungi pelanggan sebelum ke lokasi  Terima kasih|40971401|MYDITA</t>
  </si>
  <si>
    <t>PT GARUDA AKHLAK SEJAHTERA</t>
  </si>
  <si>
    <t>ODP-SMY-FW/55 FW/D04/55.01</t>
  </si>
  <si>
    <t>WO061391971</t>
  </si>
  <si>
    <t>|MN02665|MYIA-030368477802/POI/TONI/089619714653/ahmadsultoni3008@gmail.com</t>
  </si>
  <si>
    <t>2026-08-11 13:00:00 | Nama : BP AHMAD SULTONI  No Hp : 089619714653 No Alt :  Tgl Pemasangan : 11 Agustus 2026 Interval : PAGI  Note : Hubungi pelanggan terlebih dahulu</t>
  </si>
  <si>
    <t>SDN 4 SAPURAN</t>
  </si>
  <si>
    <t>ODP-WOS-FAU/031 FAU/D07/031.01</t>
  </si>
  <si>
    <t>WO061445725</t>
  </si>
  <si>
    <t>|MN02495|MYIA-086339101590/POI/SUCI SUSILOWATI/081328612610/sd4sapuran@yahoo.co.id</t>
  </si>
  <si>
    <t>2026-08-11 15:00:00 | Nama PIC:  bp katrin  No HP: 082322546464 Alt: Tanggal: 11/8/2026 Jam Pasang: Sore Note: Hubungi sebelum ke lokasi, terimakasih.</t>
  </si>
  <si>
    <t>SMKN 1 BREBES</t>
  </si>
  <si>
    <t>ODP-BRB-FG/069</t>
  </si>
  <si>
    <t>WO061424905</t>
  </si>
  <si>
    <t>AMRBS;403095;REG3;BAYU;085100296564;HSI 1S 50MB;PIC 089682135614;sarasnomo55@gmail.com</t>
  </si>
  <si>
    <t>2026-08-11 13:00:00|Nama PIC:  bp rudini  No HP: 089682135614 Alt: Tanggal: 11/8/2026 Jam Pasang: Siang Note: Hubungi sebelum ke lokasi, terimakasih.|40010577|MYDITA</t>
  </si>
  <si>
    <t>PT PELITA MULYA</t>
  </si>
  <si>
    <t>ODP-MYR-FTZ/44</t>
  </si>
  <si>
    <t>WO061384112</t>
  </si>
  <si>
    <t>AMRBS;405989;AMEX;SRI MUJI H;RBS-3;SURAMADU;PSB;PT PELITA MULYA;YOKO;081357674198;pt.pelitamulya@gmail.com;HSI Bisnis (1:1) 50 Mbps (Rp 439.000) PSB Rp 150.000;</t>
  </si>
  <si>
    <t>2026-08-13 15:00:00|Nama PIC:  bp yoko  No HP: 081357674198 Alt: 0315024217 Tanggal: 13/8/2026 Jam Pasang: Sore Note: Hubungi sebelum ke lokasi, terimakasih.|40010577|MYDITA</t>
  </si>
  <si>
    <t>TOKO INDRA</t>
  </si>
  <si>
    <t>ODP-PBL-FBA/05</t>
  </si>
  <si>
    <t>WO061404635</t>
  </si>
  <si>
    <t>|MN01068|/TOKO INDRA/WINBACK 2.0 HSI B2B (1:1) 100MBPS 535RB PSB DISC 70%//ucil88523@gmail.com/INDRA/82230045654</t>
  </si>
  <si>
    <t>2026-08-17 15:00:00|Nama PIC:  bp rudi  No HP: 082230045654 Alt: Tanggal: 17/8/2026 Jam Pasang: Sore Note: Hubungi sebelum ke lokasi, terimakasih.|40010577|MYDITA</t>
  </si>
  <si>
    <t>ODP-MSP-FD/51</t>
  </si>
  <si>
    <t>WO061400574</t>
  </si>
  <si>
    <t>2026-08-09 13:00:00 | Nama Pic : BP ARIS  No Hp Pic : 081335618198  Jam Pemasangan : 08:00 - 12.00  Tanggal Pemasangan : MINGGU 09 AGUSTUS 2026  Info Tambahan : Hubungi pelanggan sebelum datang ke lokasi, terima kasih.</t>
  </si>
  <si>
    <t>DEAR DREAM</t>
  </si>
  <si>
    <t>ODP-NJK-FAC/76 FAC/D08/76.01</t>
  </si>
  <si>
    <t>WO061379274</t>
  </si>
  <si>
    <t>|MN01222|MYIA-062840143362/POI/H. ANANG WIBOWO, dr/081249597399/anangwibdr@gmail.com</t>
  </si>
  <si>
    <t>2026-08-11 08:00:00 | Nama PIC:  bp anang  No HP: 081249597399 Alt: Tanggal: 11/8/2026 Jam Pasang: Pagi Note: Hubungi sebelum ke lokasi, terimakasih.</t>
  </si>
  <si>
    <t>toko bintang</t>
  </si>
  <si>
    <t>ODP-BLO-FGA/010 FGA/D01/010.01</t>
  </si>
  <si>
    <t>WO061398945</t>
  </si>
  <si>
    <t>|MN00408|MYIA-093912369984/POI/Supriyono /089613946090/carahoki2@gmail.com</t>
  </si>
  <si>
    <t>2026-08-11 13:00:00 | Nama : BP SUPRIYONO No Hp : 089613946090 No Alt :  Tgl Pemasangan : 11 Agustus 2026 Interval : SIANG Note : Hubungi pelanggan terlebih dahulu</t>
  </si>
  <si>
    <t>ODP-JHR-FCW/010</t>
  </si>
  <si>
    <t>WO061394104</t>
  </si>
  <si>
    <t>AMRBS;950223;ALDHIAZ;JKT OUTER;HSI Bisnis PSB 70% - 50 Mbps - (439000);CP Lily Ismalia 089687353200 ALT 0813-8375-5100;promotion@secureparking.co.id</t>
  </si>
  <si>
    <t>2026-08-11 13:00:00|Tanggal pemasangan: 11/08/2026 Jam pemasangan : pagi / siang Info Tambahan : Hubungi pelanggan dulu sebelum ke lokasi terima kasih.|40951378|MYDITA</t>
  </si>
  <si>
    <t>Follow Up Revoke Completed, New Order ID : SC1002517663</t>
  </si>
  <si>
    <t>ERABLUE DESA KETEGUHAN</t>
  </si>
  <si>
    <t>ODP-SKH-FU/021 FU/D02/021.01</t>
  </si>
  <si>
    <t>WO061431986</t>
  </si>
  <si>
    <t>|MN02713|MYIA-091446040987/POI/HASBIBINTARO SHIDDIQ/081249549394/nextperdanaone@gmail.com</t>
  </si>
  <si>
    <t>Follow Up Revoke Completed, New Order ID : SC1002518620</t>
  </si>
  <si>
    <t>SD NEGERI 2 MEDAHAN</t>
  </si>
  <si>
    <t>ODP-GIN-FC/14</t>
  </si>
  <si>
    <t>WO061373163</t>
  </si>
  <si>
    <t>|MN02658|/PIC NI WAYAN PUTRI ADNYANI/081933001477/sdn2medahan@gmail.com</t>
  </si>
  <si>
    <t>2026-08-11 08:00:00|Nama PIC : ibu putri No HP : 081933001477 Alt :  M Janji : (SELASA/11/AGUSTUS/2026) jam Pasang : 09:00 Note : hubungi pelanggan jika ingin kelokasi|40961371|MYDITA</t>
  </si>
  <si>
    <t>SPBU 54.662.24 Tulungagung</t>
  </si>
  <si>
    <t>ODP-TUL-FAC/43</t>
  </si>
  <si>
    <t>WO061421851</t>
  </si>
  <si>
    <t>|MN02702|MYIA-082962634554/POI/BINTAR YULIANI/082142010379/bintaryuliani5@gmail.com</t>
  </si>
  <si>
    <t>Follow Up Revoke Completed, New Order ID : SC1002517492</t>
  </si>
  <si>
    <t>Follow Up Revoke Completed, New Order ID : SC1002517792</t>
  </si>
  <si>
    <t>SMAN TARUNA NALA</t>
  </si>
  <si>
    <t>ODP-BRG-FA/76 FA/D11/76.01</t>
  </si>
  <si>
    <t>WO061381416</t>
  </si>
  <si>
    <t>MD|MYDB-20260810264851|SC20017/MC20200|SMAN TARUNA NALA|085726689329</t>
  </si>
  <si>
    <t>ODP-WKU-FZA/52</t>
  </si>
  <si>
    <t>SPBU 54.622.10</t>
  </si>
  <si>
    <t>ODP-BDG-FE/39 FE/D03/39.01</t>
  </si>
  <si>
    <t>WO061351305</t>
  </si>
  <si>
    <t>|MN02646|MYIA-054142674382/POI/Athalariq naufal fahreza/081332085553/spbu5462210@yahoo.co.id</t>
  </si>
  <si>
    <t>2026-08-11 10:00:00 | Tanggal pemasangan: 11/08/2026 Jam pemasangan : pagi / siang Info Tambahan : Hubungi pelanggan dulu sebelum ke lokasi terima kasih.</t>
  </si>
  <si>
    <t>Kaara.visual</t>
  </si>
  <si>
    <t>ODP-BLR-FBD/72 FBD/D01/72.01</t>
  </si>
  <si>
    <t>WO061424596</t>
  </si>
  <si>
    <t>MD|MYDB-20260810264871|DN00001/MN00385|Kaara.visual|085230403304</t>
  </si>
  <si>
    <t>2026-08-11 13:00:00 | Nama PIC : Dimas No HP : 085230403304 Alt :  M Janji : 11/08/2026 Jam Pasang : 08.00 - 13:00  NoteÃ‚Â :  hubungi terlebih dahulu sebelum kelokasi</t>
  </si>
  <si>
    <t>CV. GEMILANG INDONESIA</t>
  </si>
  <si>
    <t>ODP-SDA-FHW/001</t>
  </si>
  <si>
    <t>|MN02332|/CV. GEMILANG INDONESIA/HSI B2B BASIC (1:2) + PHONE (800 MENIT) 75MBPS 452,5RB PSB DISC 70%//gemilang_ind@ymail.com/SULIHINGTYAS RETNO H/8123002828</t>
  </si>
  <si>
    <t>SDN KUBANGPARI 02 KERSANA</t>
  </si>
  <si>
    <t>ODP-KTM-FW/030 FW/D05/030.01</t>
  </si>
  <si>
    <t>WO061360391</t>
  </si>
  <si>
    <t>|MN00292|MYIA-000468796780/POI/NUR ALIVIA LESTARI/081289223335/rigiealetha@gmail.com</t>
  </si>
  <si>
    <t>ODP-BDG-FP/21</t>
  </si>
  <si>
    <t>WO061398701</t>
  </si>
  <si>
    <t>2026-08-02 10:00:00 | Nama Pic : bp erif  No Hp Pic : 085606172718  No alt : -  Jam Pemasangan : pagi   Tanggal Pemasangan : 2 Agustus 2026</t>
  </si>
  <si>
    <t>SPBU 44.595.15</t>
  </si>
  <si>
    <t>ODP-DMA-FC/068</t>
  </si>
  <si>
    <t>WO061442250</t>
  </si>
  <si>
    <t>|MC60025|MYIA-033912687919/POI/Teguh Ariyanto/085363135326/askagroup@yahoo.co.id</t>
  </si>
  <si>
    <t>2026-08-11 15:00:00 | Nama PIC : bapak teguh No HP : 085363135326 Alt :  M Janji : (SELASA/11/AGUSTUS/2026) jam Pasang : 09:00 Note : hubungi pelanggan jika ingin kelokasi</t>
  </si>
  <si>
    <t>FIRLI CELL</t>
  </si>
  <si>
    <t>WO061407097</t>
  </si>
  <si>
    <t>|MC50067|MYIA-061038307408/POI/KAKA SALSABILA IRFANDI/081393471055/kakasalsabila22@gmail.com</t>
  </si>
  <si>
    <t>Follow Up Revoke Completed, New Order ID : SC1002517364</t>
  </si>
  <si>
    <t>HAOGOS</t>
  </si>
  <si>
    <t>ODP-TDS-FW/24 FW/D03/03.24</t>
  </si>
  <si>
    <t>WO061446819</t>
  </si>
  <si>
    <t>|MN02332|MYIA-004469841442/POI/HANDOYO SUPRAPTO/081229955555/suprahan@gmail.com</t>
  </si>
  <si>
    <t xml:space="preserve">2026-08-12 08:00:00 | Jam pemasangan : 12.00 Info Tambahan : Hubungi pelanggan dulu sebelum ke lokasi terimakasih </t>
  </si>
  <si>
    <t>Follow Up Revoke Completed, New Order ID : SC1002517530</t>
  </si>
  <si>
    <t>Follow Up Revoke Completed, New Order ID : SC1002517621</t>
  </si>
  <si>
    <t>ODP-SMT-FEE/085</t>
  </si>
  <si>
    <t>WO061379187</t>
  </si>
  <si>
    <t>2026-08-10 08:00:00 | Tanggal pemasangan: 10/08/2026  Jam pemasangan : pagi  Info Tambahan : Hubungi pelanggan dulu sebelum ke lokasi  terima kasih.</t>
  </si>
  <si>
    <t>Ufo elektronik</t>
  </si>
  <si>
    <t>ODP-TUL-FAZ/72 FAZ/D05/72.01</t>
  </si>
  <si>
    <t>WO061382919</t>
  </si>
  <si>
    <t>|MN02803|MYIA-034007001989/POI/Andit/085186849998/ufotulungagung18@yahoo.com</t>
  </si>
  <si>
    <t>2026-08-11 08:00:00 | Tanggal pemasangan :11/08/2026 Jam pemasangan : pagi Info Tambahan : Hubungi pelanggan dulu sebelum ke lokasi terima kasih.</t>
  </si>
  <si>
    <t>ODP-DMO-FQD/01</t>
  </si>
  <si>
    <t>WO061428463</t>
  </si>
  <si>
    <t xml:space="preserve">2026-08-07 13:00:00 | M Janji : (07/08/026)  jam Pasang : 09:00  Note : hubungi pelanggan jika ingin kelokasi  </t>
  </si>
  <si>
    <t>Follow Up Revoke Completed, New Order ID : SC1002517570</t>
  </si>
  <si>
    <t>RUMAH KOST NOVIATUL</t>
  </si>
  <si>
    <t>ODP-BOW-FC/47 FC/D03/47.01</t>
  </si>
  <si>
    <t>WO061438273</t>
  </si>
  <si>
    <t>|MN02331|MYIA-091928291386/POI/NOVIATUL HASANAH/082220031997/noviatuljoss@gmail.com</t>
  </si>
  <si>
    <t>2026-08-11 15:00:00 | Nama PIC:  bp tasman No HP: 082220031997 Alt: Tanggal: 11/8/2026 Jam Pasang: Sore Note: Hubungi sebelum ke lokasi, terimakasih.</t>
  </si>
  <si>
    <t>ODP-KTM-FK/038</t>
  </si>
  <si>
    <t>PKMÃ‚Â DAWARBLANDONG RUANG ADMIN</t>
  </si>
  <si>
    <t>WO061379839</t>
  </si>
  <si>
    <t>MD|MYDB-20260808264717|DN00001/MN02100|PKMÃ‚Â DAWARBLANDONG RUANG ADMIN|081357066470</t>
  </si>
  <si>
    <t>2026-08-11 08:00:00 | Nama PIC : Ibu Wijayanti No HP : 081357066470 Alt : - M Janji : 11/08/2026 Jam Pasang : 08.00 - 13:00  NoteÃ‚Â :  hubungi terlebih dahulu sebelum kelokasi</t>
  </si>
  <si>
    <t>SPBU 4451108 BOJONG</t>
  </si>
  <si>
    <t>ODP-KDW-FN/011 FN/D02/011.01</t>
  </si>
  <si>
    <t>WO061415449</t>
  </si>
  <si>
    <t>|MN01881|MYIA-015555655137/POI/mohamad bajang/087764591666/blacksuryoa7v@gmail.com</t>
  </si>
  <si>
    <t>2026-08-11 13:00:00 | Nama PIC : bapak bajang No HP : 087764591666 Alt :  M Janji : (SELASA/11/AGUSTUS/2026) jam Pasang : 09:00 Note : hubungi pelanggan jika ingin kelokasi</t>
  </si>
  <si>
    <t>Follow Up Revoke Completed, New Order ID : SC1002517716</t>
  </si>
  <si>
    <t>ODP-BLU-FW/025</t>
  </si>
  <si>
    <t>WO061416310</t>
  </si>
  <si>
    <t>2026-08-10 08:00:00 | M Janji : 10 agustus 2026  jam Pasang : pagi   Note : hubungi pelanggan jika ingin kelokasi</t>
  </si>
  <si>
    <t>iA-CAKE</t>
  </si>
  <si>
    <t>ODP-MBG-FAF/13</t>
  </si>
  <si>
    <t>WO061393640</t>
  </si>
  <si>
    <t>MD|MYDB-20260810264863|EC40001/MC40003|iA-CAKE|081933145006</t>
  </si>
  <si>
    <t xml:space="preserve">2026-08-11 13:00:00 | telp : 081933145006 alt :  M Janji : (11/08/2026) jam Pasang :pagi / siang  Note : hubungi pelanggan jika ingin kelokasi </t>
  </si>
  <si>
    <t>Follow Up Revoke Completed, New Order ID : SC1002518658</t>
  </si>
  <si>
    <t>WO061360999</t>
  </si>
  <si>
    <t>2026-08-11 08:00:00|Nama PIC : Ibu Ni Wayan No HP : 081803680445 Alt : - M Janji : 11/08/2026 Jam Pasang : 08.00 - 13:00  NoteÃ‚Â :  hubungi terlebih dahulu sebelum kelokasi|40961370|MYDITA</t>
  </si>
  <si>
    <t>SMK DIAN INDONESIA</t>
  </si>
  <si>
    <t>ODP-SDA-FGY/68</t>
  </si>
  <si>
    <t>WO061364909</t>
  </si>
  <si>
    <t>|MN02627|/SMK DIAN INDONESIA/WINBACK 2.0 HSI B2B (1:1) 75MBPS 415RB PSB DISC 70%//smkdianindonesia.sda@gmail.com/ELMA YUNITA/85944002504</t>
  </si>
  <si>
    <t>2026-08-11 08:00:00|Tanggal pemasangan: 11/08/2026 Jam pemasangan : pagi / siang Info Tambahan : Hubungi pelanggan dulu sebelum ke lokasi terima kasih.|40951378|MYDITA</t>
  </si>
  <si>
    <t>ODP-MSP-FE/37</t>
  </si>
  <si>
    <t>WO061368643</t>
  </si>
  <si>
    <t xml:space="preserve">2026-08-08 13:00:00 | Nama PIC : Bapak Faisal  No HP : 082132730909  No Alternatif : -  M Janji : 08/08/2026  Jam Pasang : Pagi  NoteÃ‚Â :  Hubungi terlebih dahulu sebelum ke lokasi </t>
  </si>
  <si>
    <t>Follow Up Revoke Completed, New Order ID : SC1002518163</t>
  </si>
  <si>
    <t>ODP-KBU-FEL/19</t>
  </si>
  <si>
    <t>WO061440952</t>
  </si>
  <si>
    <t>2026-08-09 14:00:00 | Nama : BP DIMAS ARIFAN FEBRIYANTO  No Hp : 08132077719  No Alt : 0895363656031  Tgl Pemasangan : 08 Agustus 2026  Interval : SIANG  Note : Hubungi pelanggan terlebih dahulu</t>
  </si>
  <si>
    <t>PT PUSAT EMAS INDONESIA</t>
  </si>
  <si>
    <t>ODP-IJK-FLV/35</t>
  </si>
  <si>
    <t>WO061372625</t>
  </si>
  <si>
    <t>AMRBS;400664;AMEX;ASANDHYASARI P;RBS-3;SURAMADU;PSB;PT PUSAT EMAS INDONESIA;M. IRGI MUNGGARAN;081119807105;pusatemasirgi@gmail.com;HSI Bisnis (1:1) 50 Mbps (Rp 439.000) PSB Rp 150.000;</t>
  </si>
  <si>
    <t>2026-08-14 08:00:00|Nama PIC : bapak irgi No HP : 081119807105 Alt :  M Janji : (jumat/14/AGUSTUS/2026) jam Pasang : 09:00 Note : hubungi pelanggan jika ingin kelokasi|40961371|MYDITA</t>
  </si>
  <si>
    <t>Warung Bakso Bang Udin</t>
  </si>
  <si>
    <t>ODP-RTE-FE/15 FE/D02/15.01</t>
  </si>
  <si>
    <t>WO061421044</t>
  </si>
  <si>
    <t>|MN00118|MYIA-042076849460/POI/Pak Jumain/089668439669/ahmadrifaldi2003@gmail.com</t>
  </si>
  <si>
    <t>2026-08-11 13:00:00 | Tanggal pemasangan : 11 AGUSTUS 2026 Jam pemasangan : pagi/siang Info Tambahan : Hubungi pelanggan dulu sebelum ke lokasi terima kasih</t>
  </si>
  <si>
    <t>Follow Up Revoke Completed, New Order ID : SC1002518192</t>
  </si>
  <si>
    <t>ODP-SGG-FAF/02</t>
  </si>
  <si>
    <t>WO061442410</t>
  </si>
  <si>
    <t>2026-08-10 08:00:00 | Nama PIC : Bp Isnaidi  No Hp : 085205044407  No Alt : -  Tgl Pemasangan : 10 Agustus 2026  Interval : PAGI SIANG  Note : Hubungi pelanggan terlebih dahulu</t>
  </si>
  <si>
    <t>SPBU 4451110 WONOPRINGGO</t>
  </si>
  <si>
    <t>ODP-KDW-FK/114 FK/D01/114.01</t>
  </si>
  <si>
    <t>WO061399319</t>
  </si>
  <si>
    <t>|MN01881|MYIA-052334514542/POI/aji kurniawan/081227469459/44.51110.spbu@gmail.com</t>
  </si>
  <si>
    <t>PONDOK PESANTREN MA&amp; 39;HAD ARRIFAH TEGAL</t>
  </si>
  <si>
    <t>ODP-SLW-FT/088 FT/D04/088.01</t>
  </si>
  <si>
    <t>WO061385285</t>
  </si>
  <si>
    <t>|MN00292|MYIA-007240436981/POI/Masruri/081575144643/rurimas33@gmail.com</t>
  </si>
  <si>
    <t>SPBU 5468207 KLABANG BONDOWOSO</t>
  </si>
  <si>
    <t>ODP-PRJ-FE/08 FE/D02/08.01</t>
  </si>
  <si>
    <t>WO061436292</t>
  </si>
  <si>
    <t>|MN02617|MYIA-054222465839/POI/KRISTIAN FAJAR/082311921375/migasasriklabang@gmail.com</t>
  </si>
  <si>
    <t>2026-08-11 15:00:00 | Nama : BP ONI (SUPERVISOR) No Hp : 082311921375 No Alt :  Tgl Pemasangan : 11 Agustus 2026 Interval : PAGI  Note : Hubungi pelanggan terlebih dahulu</t>
  </si>
  <si>
    <t>SMA Takhassus Alquran</t>
  </si>
  <si>
    <t>ODP-OMB-FB/48 FB/D05/48.01</t>
  </si>
  <si>
    <t>WO061356683</t>
  </si>
  <si>
    <t>MD|MYDB-20260809264831|DN00001/MN00572|SMA Takhassus Alquran|087763212518</t>
  </si>
  <si>
    <t>ODP-BLB-FBD/01</t>
  </si>
  <si>
    <t>WO061392707</t>
  </si>
  <si>
    <t xml:space="preserve">2026-08-09 13:00:00 | Nama PIC: bu nurul   Notel: 085804286006  Alt: -   Tanggal: 9/8/2026  Jam Pasang: Siang  Note: Hubungi pelanggan sebelum ke lokasi, terima kasih.  </t>
  </si>
  <si>
    <t>KANTOR SPBU 4457524</t>
  </si>
  <si>
    <t>ODP-WNG-FU/036</t>
  </si>
  <si>
    <t>WO061436376</t>
  </si>
  <si>
    <t>|MN02255|MYIA-091386811678/POI/ARIFIN KURNIAWAN /085524817779/karangtengahspbu21@gmail.com</t>
  </si>
  <si>
    <t>Follow Up Revoke Completed, New Order ID : SC1002517397</t>
  </si>
  <si>
    <t>Follow Up Revoke Completed, New Order ID : SC1002517320</t>
  </si>
  <si>
    <t>Provisioning Failed|WFM|INF009013067|KOORDINAT PEL :-7.520612,110.568381 KET KENDALA : di lokasi belum tercover jaringan TELK</t>
  </si>
  <si>
    <t>UD MADI</t>
  </si>
  <si>
    <t>ODP-EMP-FAB/39 FAB/D04/39.01</t>
  </si>
  <si>
    <t>WO061404250</t>
  </si>
  <si>
    <t>MD|MYDB-20260806264543|DN00001/MN01576|UD MADI|085237468090</t>
  </si>
  <si>
    <t>HSI Bisnis Bundling OCA Breach Checker Promo 2026 PSB 70% - 50 Mbps</t>
  </si>
  <si>
    <t>ODP-GIN-FAN/20</t>
  </si>
  <si>
    <t>WO061443533</t>
  </si>
  <si>
    <t>2026-08-11 15:00:00|telp : 081339731300 alt :  M Janji : (11/08/2026) jam Pasang :pagi / siang  Note : hubungi pelanggan jika ingin kelokasi|40000802|MYDITA</t>
  </si>
  <si>
    <t>IAI AL-FATIMAH BOJONEGORO</t>
  </si>
  <si>
    <t>ODP-BJN-F10/02 FCL-10-02</t>
  </si>
  <si>
    <t>WO061399639</t>
  </si>
  <si>
    <t>|MN00271|MYIA-036613974630/POI/Abdul Khamid/081333388939/iaialfatimahbojonegoro@gmail.com</t>
  </si>
  <si>
    <t xml:space="preserve">2026-08-12 08:00:00 | telp : 081333388939 alt :  M Janji : (11/08/2026) jam Pasang :pagi / siang  Note : hubungi pelanggan jika ingin kelokasi </t>
  </si>
  <si>
    <t>CV Sumber Rejeki</t>
  </si>
  <si>
    <t>ODP-LKS-FBD/37 FBD/D03/37.01</t>
  </si>
  <si>
    <t>WO061401222</t>
  </si>
  <si>
    <t>|MN00483|MYIA-014803231170/POI/Susanto/081252338888/susantorafly@yahoo.com</t>
  </si>
  <si>
    <t xml:space="preserve">2026-08-16 13:00:00 | Jam pemasangan : 12.00 Info Tambahan : Hubungi pelanggan dulu sebelum ke lokasi terimakasih  </t>
  </si>
  <si>
    <t>PT. KENT MANDIRI TEKNIK</t>
  </si>
  <si>
    <t>ODP-SDA-FHD/39</t>
  </si>
  <si>
    <t>WO061431753</t>
  </si>
  <si>
    <t>AMRBS/403113/RACHMANTO PRIYO KUNCORO/R3/JATIM TIMUR/HSI B2B (1:1) + PHONE (800 MENIT) 100MBPS 645RB PSB DISC 70%/MAHPUT DAROINI /financekentmandiriteknik@gmail.com</t>
  </si>
  <si>
    <t>2026-08-05 15:00:00|CENTRAL INDUSTRIAL PARK KAPPA 18 KEMIRI SIDOARJO|SYSTEM|MYDITA</t>
  </si>
  <si>
    <t>ODP-SBW-FBG/07</t>
  </si>
  <si>
    <t>WO061397103</t>
  </si>
  <si>
    <t>2026-08-08 13:00:00 | Nama Pic : bp fajriansyah  No Hp Pic : 088292061272  No alt : -  Jam Pemasangan : pagi   Tanggal Pemasangan : 8 Agustus 2026</t>
  </si>
  <si>
    <t>PT KARYA DARMO TINEM SPBU 44.576.04</t>
  </si>
  <si>
    <t>ODP-WNG-FE/074 FE/D01/074.01</t>
  </si>
  <si>
    <t>WO061365262</t>
  </si>
  <si>
    <t>|MN02255|MYIA-076795064714/POI/ELLISA YULIYANTI/085641059961/spbu4457604bbm@yahoo.com</t>
  </si>
  <si>
    <t>HSI Bisnis Basic Bundling Phone PSB 70% - Free 800 Menit Promo - 75 Mbps</t>
  </si>
  <si>
    <t>KENDALA PELANGGAN</t>
  </si>
  <si>
    <t>Provisioning Failed|WFM|INF009008520|HOLD</t>
  </si>
  <si>
    <t>ERABLUE NGESREP</t>
  </si>
  <si>
    <t>ODP-BMK-FB/010 FB/D09/010.01</t>
  </si>
  <si>
    <t>WO061431637</t>
  </si>
  <si>
    <t>|MN02713|MYIA-080701073796/POI/HASBIBINTARO SHIDDIQ/081249549394/nextperdanaone@gmail.com</t>
  </si>
  <si>
    <t>SPBU 44.513.22 PROTOMULYO</t>
  </si>
  <si>
    <t>ODP-KDL-FX/073 FX/D08/073.01</t>
  </si>
  <si>
    <t>WO061411028</t>
  </si>
  <si>
    <t>|MN02184|MYIA-083767900782/POI/TARA NAJMIA LUTHFITA SARI /085740905252/spbu4451322@gmail.com</t>
  </si>
  <si>
    <t>ODP-SBW-FBE/05</t>
  </si>
  <si>
    <t>WO061398719</t>
  </si>
  <si>
    <t>2026-08-08 13:00:00 | Tanggal pemasangan: 08/08/2026  Jam pemasangan : siang  Info Tambahan : Hubungi pelanggan dulu sebelum ke lokasi  terima kasih.</t>
  </si>
  <si>
    <t>ODP-WNS-FAY/038</t>
  </si>
  <si>
    <t>WO061413165</t>
  </si>
  <si>
    <t xml:space="preserve">2026-08-08 13:00:00 | telp :081326235702   alt : pagi / siang 08/08/2026  hub sebelum ke lokasi   </t>
  </si>
  <si>
    <t>ODP-KML-FAC/18</t>
  </si>
  <si>
    <t>WO061404491</t>
  </si>
  <si>
    <t>2026-08-09 15:00:00|Tgl Pemasangan : 09 Agustus 2026  Interval : PAGI SIANG  Note : Hubungi pelanggan terlebih dahulu|40981182|MYDITA</t>
  </si>
  <si>
    <t>Provisioning Failed|WFM|INF009008696|butuh tati 1btg, izin nok</t>
  </si>
  <si>
    <t>DECLINE : Decline - Salah Tagging Lokasi / Venue EVI PUSPITA EKASARI 40931150|MYDITA</t>
  </si>
  <si>
    <t>WO061386771</t>
  </si>
  <si>
    <t>|MC50018|MYIA-058144986193/POI/JOKO SUHARTOTO/085876648648/4450219spbu@gmail.com</t>
  </si>
  <si>
    <t>Sakinah Kocika lt 2</t>
  </si>
  <si>
    <t>ODP-IJK-FCH/12 FCH/D02/12.01</t>
  </si>
  <si>
    <t>WO061380397</t>
  </si>
  <si>
    <t>MD|MYDB-20260809264811|DN00001/MN00442|Sakinah Kocika lt 2|089502526791</t>
  </si>
  <si>
    <t xml:space="preserve">2026-08-14 15:00:00 | M Janji : (11/08/2026) jam Pasang : 09:00 Note : hubungi pelanggan jika ingin kelokasi </t>
  </si>
  <si>
    <t>SDN MOJOWARNO 1</t>
  </si>
  <si>
    <t>ODP-MOJ-FD/03</t>
  </si>
  <si>
    <t>WO061438437</t>
  </si>
  <si>
    <t>|MN02084|/SDN MOJOWARNO 1/WINBACK 2.0 HSI B2B (1:1) 100MBPS 535RB PSB DISC 70%//ayiksutono@gmail.com/AYIK SUTONO /85755195241</t>
  </si>
  <si>
    <t>2026-08-11 15:00:00|Nama PIC : BAPAK AYIK No HP : 085755195241 Alt : - M Janji : 11/08/2026 Jam Pasang : 08.00 - 13:00  NoteÃ‚Â :  hubungi terlebih dahulu sebelum kelokasi|40961370|MYDITA</t>
  </si>
  <si>
    <t>WO061365289</t>
  </si>
  <si>
    <t>2026-08-11 08:00:00|Nama PIC : Bapak rozi No HP : 08159112284 Alt : - M Janji : 11/08/2026 Jam Pasang : 08.00 - 13:00  NoteÃ‚Â :  hubungi terlebih dahulu sebelum kelokasi|40961370|MYDITA</t>
  </si>
  <si>
    <t>Follow Up Revoke Completed, New Order ID : SC1002517816</t>
  </si>
  <si>
    <t>Santun nur brilink</t>
  </si>
  <si>
    <t>ODP-BIM-FAD/132 FAD/D06/132.01</t>
  </si>
  <si>
    <t>WO061429295</t>
  </si>
  <si>
    <t>|MC40168|MYIA-060479747384/POI/Jumyati /085238585505/jumyati1711@gmail.com</t>
  </si>
  <si>
    <t>HSI Bisnis Bundling Netmonk Promo 2026 PSB 70% - 75 Mbps</t>
  </si>
  <si>
    <t>ODP-MGE-FU/033</t>
  </si>
  <si>
    <t>Follow Up Revoke Completed, New Order ID : SC1002517766</t>
  </si>
  <si>
    <t>ODP-MSO-FA/119</t>
  </si>
  <si>
    <t>WO061381764</t>
  </si>
  <si>
    <t>2026-08-08 15:00:00 | Tanggal pemasangan: 08/08/2026  Jam pemasangan : siang  Info Tambahan : Hubungi pelanggan dulu sebelum ke lokasi  terima kasih.</t>
  </si>
  <si>
    <t>SELLVORA STUDIO</t>
  </si>
  <si>
    <t>ODP-GUR-FH/11 FH/D03/11.01</t>
  </si>
  <si>
    <t>WO061367634</t>
  </si>
  <si>
    <t>MD|MYDB-20260808264775|SC20016/MC20202|SELLVORA STUDIO|082141134189</t>
  </si>
  <si>
    <t>2026-08-11 08:00:00 | Nama PIC : Bapak Yuzniar No HP : 082141134189 Alt : - M Janji : 11/08/2026 Jam Pasang : 08.00 - 13:00  NoteÃ‚Â :  hubungi terlebih dahulu sebelum kelokasi</t>
  </si>
  <si>
    <t>SPBU 54.641.46 TEGOWANGI</t>
  </si>
  <si>
    <t>ODP-PAE-FE/17 FE/D01/17.01</t>
  </si>
  <si>
    <t>WO061400546</t>
  </si>
  <si>
    <t>MD|MYDB-20260810264869|SC20016/MC20202|SPBU 54.641.46 TEGOWANGI|081217117388</t>
  </si>
  <si>
    <t xml:space="preserve">2026-08-11 13:00:00 | telp : 081217117388 alt :  M Janji : (11/08/2026) jam Pasang :pagi / siang  Note : hubungi pelanggan jika ingin kelokasi </t>
  </si>
  <si>
    <t>ODP-TEG-FN/013</t>
  </si>
  <si>
    <t>ILOOKHIJAB</t>
  </si>
  <si>
    <t>ODP-MTR-FCV/26 FCV/D04/26.01</t>
  </si>
  <si>
    <t>WO061365481</t>
  </si>
  <si>
    <t>|MC40040|MYIA-054558200663/POI/Nabila Zain/087865884189/nabilazain90@yahoo.com</t>
  </si>
  <si>
    <t>2026-08-11 08:00:00 | Nama PIC : Nabila No HP : 087865884189 Alt :  M Janji : 11/08/2026 Jam Pasang : 08.00 - 13:00  NoteÃ‚Â :  hubungi terlebih dahulu sebelum kelokasi</t>
  </si>
  <si>
    <t>ODP-KTM-FU/008</t>
  </si>
  <si>
    <t>WO061431514</t>
  </si>
  <si>
    <t>2026-08-08 13:00:00 | M Janji : 8 agustus 2026  jam Pasang : pagi siang  Note : hubungi pelanggan jika ingin kelokasi</t>
  </si>
  <si>
    <t>|MN02093|/Koperasi Wafa Lontar/M. Itmamul Wafa'/085731508869/itmwafa@gmail.com/HSI Bisnis + Phone Promo 2026 50 Mbps (Rp 395.000) PSB 150.000</t>
  </si>
  <si>
    <t>Follow Up Revoke Completed, New Order ID : SC1002517637</t>
  </si>
  <si>
    <t>ODP-TEG-FP/019</t>
  </si>
  <si>
    <t>WO061410857</t>
  </si>
  <si>
    <t>2026-08-09 08:00:00 | Nama Pic : bp Gilang   No Hp Pic : 087822733582  No alt : -  Jam Pemasangan : pagi   Tanggal Pemasangan : 9 Agustus 2026</t>
  </si>
  <si>
    <t>TOKO BAROKAH CENTER</t>
  </si>
  <si>
    <t>ODP-ASB-FF/36 FF/D05/36.01</t>
  </si>
  <si>
    <t>WO061436662</t>
  </si>
  <si>
    <t>|MC30281|MYIA-040451663651/POI/ADIYANTO /081252736323/stbintan@gmail.com</t>
  </si>
  <si>
    <t>2026-08-11 15:00:00 | Jam pemasangan : 12.00 Info Tambahan : Hubungi pelanggan dulu sebelum ke lokasi terimakasih</t>
  </si>
  <si>
    <t>PT. GLOBAL JET EXPRESS</t>
  </si>
  <si>
    <t>|MN02545|/PIC MERI INDAH KHARIANI/085739042532-085932233964/divisibrpjntexpress@gmail.com</t>
  </si>
  <si>
    <t>ODP-TEG-FN/020</t>
  </si>
  <si>
    <t>WO061407671</t>
  </si>
  <si>
    <t>2026-08-10 13:00:00 | Nama : BU IIS SUMARNI   No Hp : 082135851212  No Alt :   Tgl Pemasangan : 10 Agustus 2026  Interval : SIANG  Note : Hubungi pelanggan terlebih dahulu</t>
  </si>
  <si>
    <t>SPBU 55.612.72</t>
  </si>
  <si>
    <t>ODP-KRN-FH/73 FH/D08/73.01</t>
  </si>
  <si>
    <t>WO061385525</t>
  </si>
  <si>
    <t>MD|MYDB-20260807264621|DN00001/MN01211|SPBU 55.612.72|08983463624</t>
  </si>
  <si>
    <t>2026-08-11 13:00:00 | Nama PIC : Bapak Mashuri No HP : 08983463624 Alt : - M Janji : 11/08/2026 Jam Pasang : 08.00 - 13:00  NoteÃ‚Â :  hubungi terlebih dahulu sebelum kelokasi</t>
  </si>
  <si>
    <t>SPBU PETEMON</t>
  </si>
  <si>
    <t>ODP-BKL-FAZ/48</t>
  </si>
  <si>
    <t>|MN02600|/SPBU PETEMON/H. ABDURRAHMAN SOLEH/0811330651/spbu5469111@gmail.com/HSI Bisnis Promo HUT Telkom (1:1) 50 Mbps (Rp 355.000) PSB Rp 150.000/</t>
  </si>
  <si>
    <t>DECLINE : Decline - Batal Order RIRIN RISNAWATI 40931149|MYDITA</t>
  </si>
  <si>
    <t>HOTEL RENO</t>
  </si>
  <si>
    <t>WO061540727</t>
  </si>
  <si>
    <t>|MC00213|MYIA-088825895804/POI/FAZRI NUR AZIZ/085869416794/papayatiga3@gmail.com</t>
  </si>
  <si>
    <t>2026-08-13 08:00:00 | Nama : BP FAZRI NUR AZIZ No Hp : 085869416794 No Alt :  Tgl Pemasangan : 12 Agustus 2026 Interval : SIANG Note : Hubungi pelanggan terlebih dahulu</t>
  </si>
  <si>
    <t>UD MAKMUR</t>
  </si>
  <si>
    <t>WO061538473</t>
  </si>
  <si>
    <t>MD|MYDB-20260811264958|DN00001/MN00558|UD MAKMUR|085337059189</t>
  </si>
  <si>
    <t>2026-08-13 08:00:00 | telp : 085337059189 alt :  M Janji : (13/08/2026) jam Pasang :pagi / siang  Note : hubungi pelanggan jika ingin kelokasi</t>
  </si>
  <si>
    <t>ODP-DMO-FTB/25</t>
  </si>
  <si>
    <t>WO061511063</t>
  </si>
  <si>
    <t>2026-08-08 08:00:00 | Nama PIC : IBU RENNY  No HP :  087770104036  Alt :   M Janji : (SABTU/8/AGUSTUS/2026)  jam Pasang : 09:00  Note : hubungi pelanggan jika ingin kelokasi</t>
  </si>
  <si>
    <t>ODP-PWT-FAX/058</t>
  </si>
  <si>
    <t>WO061467862</t>
  </si>
  <si>
    <t>2026-08-09 13:00:00 | Tgl Pemasangan : 09 Agustus 2026  Interval : PAGI SIANG  Note : Hubungi pelanggan terlebih dahulu</t>
  </si>
  <si>
    <t>SMP PLUS MAMBAUS SHOLIHIN</t>
  </si>
  <si>
    <t>ODP-WRO-FK/112 FK/D08/112.01</t>
  </si>
  <si>
    <t>WO061456506</t>
  </si>
  <si>
    <t>|MN00410|MYIA-031124116376/POI/ADIB BURROCHMAN/081336938046/smpplusmambaussholihin2019@gmail.com</t>
  </si>
  <si>
    <t xml:space="preserve">2026-08-12 08:00:00 | M Janji : (12/08/2026) jam Pasang : 09:00 Note : hubungi pelanggan jika ingin kelokasi </t>
  </si>
  <si>
    <t>PT BUMI GATRA SEJATI SPBU 4456404</t>
  </si>
  <si>
    <t>ODP-MUN-FAQ/029 FAQ/D02/029.01</t>
  </si>
  <si>
    <t>WO061491494</t>
  </si>
  <si>
    <t>|MN02255|MYIA-086521509888/POI/KRIS BIANTORO/081328859575/spbu_sajogja4456404@yahoo.co.id</t>
  </si>
  <si>
    <t>2026-08-15 08:00:00 | Nama PIC : BAPAK KRIS No HP : 081328859575 Alt :  M Janji : (SABTU/15/AGUSTUS/2026) jam Pasang : 09:00 Note : hubungi pelanggan jika ingin kelokasi</t>
  </si>
  <si>
    <t>heri kos</t>
  </si>
  <si>
    <t>ODP-MGE-FAB/125 FAB/D03/125.01</t>
  </si>
  <si>
    <t>WO061485524</t>
  </si>
  <si>
    <t>|MN02816|MYIA-088097674329/POI/Heri Purnomo/082142629996/harryozborn007@gmail.com</t>
  </si>
  <si>
    <t xml:space="preserve">2026-08-12 09:00:00 | Nama PIC : BAPAK HERI No HP : 082142629996 No Alternatif :  M Janji : 12/07/2026 Jam Pasang : Pagi NoteÃ‚Â :  Hubungi terlebih dahulu sebelum ke lokasi </t>
  </si>
  <si>
    <t>SD MUHAMMADIYAH 2 TULANGAN</t>
  </si>
  <si>
    <t>ODP-TUN-FX/24</t>
  </si>
  <si>
    <t>WO061489854</t>
  </si>
  <si>
    <t>|MN01572|/SD MUHAMMADIYAH 2 TULANGAN/WINBACK 2.0 HSI B2B (1:1) 50MBPS 355RB PSB DISC 70%/sekolahkreatifsdmuda@gmail.com/MUKHAMAD NUR AZIZ/81231441670</t>
  </si>
  <si>
    <t>2026-08-12 13:00:00|Nama Pic : bp AZIZ No Hp Pic : 081231441670 No alt : - Jam Pemasangan : siang  Tanggal Pemasangan : 12 Agustus 2026|40951375|MYDITA</t>
  </si>
  <si>
    <t>CV TRI PUTRA GEMILANG</t>
  </si>
  <si>
    <t>ODP-RDD-FA/054</t>
  </si>
  <si>
    <t>WO061479151</t>
  </si>
  <si>
    <t>AMRBS;950393;REG3;INDRI;082121745712;HSI 100MB;PIC 08122551922;Spbu4452316@gmail.com</t>
  </si>
  <si>
    <t>2026-08-12 08:00:00|Nama Pic : bp basyirun No Hp Pic : 08122551922 No alt : - Jam Pemasangan : pagi  Tanggal Pemasangan : 12 Agustus 2026|40951375|MYDITA</t>
  </si>
  <si>
    <t>ODP-SPJ-FC/33</t>
  </si>
  <si>
    <t>WO061470409</t>
  </si>
  <si>
    <t>ODP-BTU-FF/27</t>
  </si>
  <si>
    <t>WO061498617</t>
  </si>
  <si>
    <t>2026-08-10 13:00:00 | Nama PIC : Adi  No HP : 082257501286  Alt :   M Janji : 09/08/2026  Jam Pasang : 08.00 - 13:00   NoteÃ‚Â :  hubungi terlebih dahulu sebelum kelokasi</t>
  </si>
  <si>
    <t>WARKOP KIRANA</t>
  </si>
  <si>
    <t>ODP-BBA-FAA/30 FAA/D04/30.01</t>
  </si>
  <si>
    <t>WO061533483</t>
  </si>
  <si>
    <t>MD|MYDB-20260811264950|DN00001/MN02280|WARKOP KIRANA|085707501773</t>
  </si>
  <si>
    <t>2026-08-12 15:00:00 | Nama : BU SRI NURHAYATI  No Hp : 085707501773 No Alt :  Tgl Pemasangan : 12 Agustus 2026 Interval : PAGI  Note : Hubungi pelanggan terlebih dahulu</t>
  </si>
  <si>
    <t>ODP-RBN-FF/044</t>
  </si>
  <si>
    <t>AMRBS;403099;TREG4;MUHAMMAD MASTUR;081226139781;CP NUR MUSLIMIN;089621333722;PAKET 2S INET VOICE 50 MBPS (479.000);PT GLOBAL JET EXPRESS//BATANGAN;input by tito</t>
  </si>
  <si>
    <t>Mts. Ma&amp; 39;arif Pucang</t>
  </si>
  <si>
    <t>ODP-MGE-FBB/015 FBB/D05/015.01</t>
  </si>
  <si>
    <t>WO061479255</t>
  </si>
  <si>
    <t>|MN02816|MYIA-031353283288/POI/Intan Pertiwi/087740262737/intanbama85@gmail.com</t>
  </si>
  <si>
    <t>2026-08-13 08:00:00 | Nama PIC : bapak wahyu No HP : 085875670139 Alt :  M Janji : (kamis/13/AGUSTUS/2026) jam Pasang : 09:00 Note : hubungi pelanggan jika ingin kelokasi</t>
  </si>
  <si>
    <t>CV JAYA ABADI PERKASA</t>
  </si>
  <si>
    <t>ODP-GNK-FD/038 FD/D05/038.01</t>
  </si>
  <si>
    <t>WO061474666</t>
  </si>
  <si>
    <t>MD|MYDB-20260811264938|DN00001/MN00345|CV JAYA ABADI PERKASA|081390540531</t>
  </si>
  <si>
    <t xml:space="preserve">2026-08-12 08:00:00 | Waktu pemasangan : 12 agustus 2026 Jam pemasangan : 08.00 - 12.00 Info Tambahan : Hubungi pelanggan dulu sebelum ke lokasi terimakasih  </t>
  </si>
  <si>
    <t>SPPG PASEKAN</t>
  </si>
  <si>
    <t>ODP-ABR-FD/143 FD/D09/143.01</t>
  </si>
  <si>
    <t>WO061457164</t>
  </si>
  <si>
    <t>MD|MYDB-20260811264921|DN00001/MN02296|SPPG PASEKAN|085867684179</t>
  </si>
  <si>
    <t>SMK MUHAMMADIYAH KARANGANYAR</t>
  </si>
  <si>
    <t>ODP-KJE-FB/114</t>
  </si>
  <si>
    <t>WO061537119</t>
  </si>
  <si>
    <t>AMRBS;405260;TREG3;RIZKY WIBAWA;085728102811;PIC 082322122887 RIYANTO;HSI 1S 300MB;1.030.000;riankomp4@gmail.com</t>
  </si>
  <si>
    <t>2026-08-12 15:00:00|Waktu pemasangan : 12 agustus 2026 Jam pemasangan : 08.00 - 12.00 Info Tambahan : Hubungi pelanggan dulu sebelum ke lokasi terimakasih |40971401|MYDITA</t>
  </si>
  <si>
    <t>PT Petro Graha Medika Site site RS Petrokimia Driyorejo</t>
  </si>
  <si>
    <t>WO061522947</t>
  </si>
  <si>
    <t>MD|MYID-4042608110002|RBIZindibiz|PETRO GHARA MEDIKA|085105779155</t>
  </si>
  <si>
    <t xml:space="preserve">2026-08-12 13:00:00 | Waktu pemasangan : 12 agustus 2026 Jam pemasangan : 08.00 - 12.00 Info Tambahan : Hubungi pelanggan dulu sebelum ke lokasi terimakasih  </t>
  </si>
  <si>
    <t>UD SITI BAROKAH</t>
  </si>
  <si>
    <t>ODP-GER-FAH/74</t>
  </si>
  <si>
    <t>WO061463396</t>
  </si>
  <si>
    <t>|MC20037|MYIA-080754133223/POI/MUHAMMAD ZAINUDIN SANI /085923081813/orbitstarzkediri1@gmail.com</t>
  </si>
  <si>
    <t xml:space="preserve">2026-08-12 13:00:00 | Nama PIC : Bapak Zainudin No HP : 085923081813 No Alternatif : M Janji : 12/07/2026 Jam Pasang : Pagi NoteÃ‚Â :  Hubungi terlebih dahulu sebelum ke lokasi </t>
  </si>
  <si>
    <t>WO061532843</t>
  </si>
  <si>
    <t>2026-08-12 15:00:00|Nama PIC : BAPAK IRWAN No HP : 08179388321 Alt :  M Janji : (RABU/12/AGUSTUS/2026) jam Pasang : 09:00 Note : hubungi pelanggan jika ingin kelokasi|40961371|MYDITA</t>
  </si>
  <si>
    <t>IMAM STORE</t>
  </si>
  <si>
    <t>ODP-GLD-FAH/030 FAH/D03/02.30</t>
  </si>
  <si>
    <t>WO061540280</t>
  </si>
  <si>
    <t>|MN01857|MYIA-038645064927/POI/ANDIKA WAHYU PRASETYO/0895422589298/narayani.tajana28@gmail.com</t>
  </si>
  <si>
    <t>2026-08-13 08:00:00 | Nama : BP ANDIKA WAHYU PRASETYO  No Hp : 0895422589298 No Alt :  Tgl Pemasangan : 12 Agustus 2026 Interval : SIANG Note : Hubungi pelanggan terlebih dahulu</t>
  </si>
  <si>
    <t>SPBU OSAMALIKI KANTOR</t>
  </si>
  <si>
    <t>ODP-SLI-FQ/103 FQ/D07/103.01</t>
  </si>
  <si>
    <t>WO061462577</t>
  </si>
  <si>
    <t>|MN00238|MYIA-066893143547/POI/DR.H Achmad Purnomo/081393911231/spbu4450117@gmail.com</t>
  </si>
  <si>
    <t>2026-08-12 08:00:00 | Tanggal pemasangan: 12/08/2026 Jam pemasangan : pag Info Tambahan : Hubungi pelanggan dulu sebelum ke lokasi terima kasih.</t>
  </si>
  <si>
    <t>ORAY CELL</t>
  </si>
  <si>
    <t>WO061530878</t>
  </si>
  <si>
    <t>MD|MYDB-20260811264952|DN00001/MN00558|ORAY CELL|087899231350</t>
  </si>
  <si>
    <t>2026-08-12 15:00:00 | telp : 087899231350 alt :  M Janji : (12/08/2026) jam Pasang :pagi / siang  Note : hubungi pelanggan jika ingin kelokasi</t>
  </si>
  <si>
    <t>SPBU KUBANGKANGKUNG</t>
  </si>
  <si>
    <t>ODP-SDJ-FH/055 FH/D05/055.01</t>
  </si>
  <si>
    <t>WO061489873</t>
  </si>
  <si>
    <t>|MN02591|MYIA-049903737331/POI/SANTOSO DWI NUGROHO/081228372533/spbu.kawunganten@gmail.com</t>
  </si>
  <si>
    <t xml:space="preserve">2026-08-12 13:00:00 | Waktu pemasangan : 12 agustus 2026 Jam pemasangan : 08.00 - 12.00 Info Tambahan : Hubungi pelanggan dulu sebelum ke lokasi terimakasih </t>
  </si>
  <si>
    <t>Hafez Cs Yogyakarta</t>
  </si>
  <si>
    <t>ODP-GOD-FBH/047 FBH/D03/047.01</t>
  </si>
  <si>
    <t>WO061516457</t>
  </si>
  <si>
    <t>|MN00528|MYIA-038129873299/POI/Solehudin/082285650924/hafezindonesia12345@gmail.com</t>
  </si>
  <si>
    <t>2026-08-18 13:00:00 | Tanggal pemasangan: 12/08/2026 Jam pemasangan : siang Info Tambahan : Hubungi pelanggan dulu sebelum ke lokasi terima kasih.</t>
  </si>
  <si>
    <t>SMK CENDIKA BANGSA</t>
  </si>
  <si>
    <t>ODP-KEP-FA/51 FA/D09/51.01</t>
  </si>
  <si>
    <t>WO061536209</t>
  </si>
  <si>
    <t>MD|MYDB-20260811265006|SC20017/MC20200|SMK CENDIKA BANGSA|082331041947</t>
  </si>
  <si>
    <t>2026-08-12 15:00:00 | Nama : BP SETIYO BUDI  No Hp : 082331041947 No Alt :  Tgl Pemasangan : 12 Agustus 2026 Interval : PAGI  Note : Hubungi pelanggan terlebih dahulu</t>
  </si>
  <si>
    <t>HOTEL TILAMAS</t>
  </si>
  <si>
    <t>ODP-WR1-FAU/49 FAU/D04/49.01</t>
  </si>
  <si>
    <t>WO061503738</t>
  </si>
  <si>
    <t>|MN02620|MYIA-088521019132/POI/Sella Maria/08113071515/operasional.tilamas@gmail.com</t>
  </si>
  <si>
    <t>TOKO HANDA</t>
  </si>
  <si>
    <t>ODP-MTR-FAH/59 FAH/D04/59.01</t>
  </si>
  <si>
    <t>WO061497925</t>
  </si>
  <si>
    <t>MD|MYDB-20260810264908|DN00001/MN01272|TOKO HANDA|087855347263</t>
  </si>
  <si>
    <t>PT BLACK COCOS GROUP</t>
  </si>
  <si>
    <t>ODP-MGE-FN/025</t>
  </si>
  <si>
    <t>AMRBS;405075;REG3;KATATA VEKANIDYA;082225049060;CP.Inggrida Kusuma Wiraganingdyah;085195517390;Internet only 200 MBPS 790.000;PT BLACK COCOS GROUP</t>
  </si>
  <si>
    <t>TOKO GARUDA INDAH</t>
  </si>
  <si>
    <t>ODP-SGG-FAW/14 FAW/D02/14.01</t>
  </si>
  <si>
    <t>WO061466971</t>
  </si>
  <si>
    <t>MD|MYDB-20260806264583|DN00001/MN01272|TOKO GARUDA INDAH|082342037744</t>
  </si>
  <si>
    <t>2026-08-12 15:00:00 | Tanggal pemasangan: 12/08/2026 Jam pemasangan : 12.00 Info Tambahan : Hubungi pelanggan dulu sebelum ke lokasi terima kasih.</t>
  </si>
  <si>
    <t>CV PURI PANGAN SEJATI</t>
  </si>
  <si>
    <t>ODP-JOM-FAB/71</t>
  </si>
  <si>
    <t>WO061531075</t>
  </si>
  <si>
    <t>|MN02084|/CV PURI PANGAN SEJATI /WINBACK 2.0 HSI B2B (1:1) 75MBPS 415RB PSB DISC 70%//padpusat@gmail.com/REZA WICAKSONO/85345147369</t>
  </si>
  <si>
    <t>2026-08-12 15:00:00|Jam pemasangan : 12.00 Info Tambahan : Hubungi pelanggan dulu sebelum ke lokasi terimakasih |40900827|MYDITA</t>
  </si>
  <si>
    <t>SPBU PENDAWA 44.52402</t>
  </si>
  <si>
    <t>ODP-SLW-FT/076 FT/D01/076.01</t>
  </si>
  <si>
    <t>WO061540592</t>
  </si>
  <si>
    <t>MD|MYDB-20260811265024|DN00001/MN00347|SPBU PENDAWA 44.52402|085546458592</t>
  </si>
  <si>
    <t>2026-08-13 08:00:00 | Nama : BU WIDHI DIDIK LESTARI No Hp : 085546458592 No Alt :  Tgl Pemasangan : 12 Agustus 2026 Interval : PAGI  Note : Hubungi pelanggan terlebih dahulu</t>
  </si>
  <si>
    <t>SPBU 44.501.04 GAYAMSARI SEMARANG</t>
  </si>
  <si>
    <t>ODP-MJP-FAT/080 FAT/D05/080.01</t>
  </si>
  <si>
    <t>WO061515108</t>
  </si>
  <si>
    <t>|MN02184|MYIA-077131370308/POI/AGUS ANDRIYANTO /082138038568/spbu4450104@gmail.com</t>
  </si>
  <si>
    <t>2026-08-12 15:00:00 | Tanggal pemasangan : 12 AGUSTUS 2026 Jam pemasangan : pagi/siang Info Tambahan : Hubungi pelanggan dulu sebelum ke lokasi terima kasih</t>
  </si>
  <si>
    <t>KOST PUTRI BOUGENVILE</t>
  </si>
  <si>
    <t>ODP-ABR-FC/037 FC/D04/037.01</t>
  </si>
  <si>
    <t>WO061487186</t>
  </si>
  <si>
    <t>|MN00238|MYIA-042595451728/POI/INAS ABILKHOIR/085865300873/inasak09@gmail.com</t>
  </si>
  <si>
    <t xml:space="preserve">2026-08-12 13:00:00 | M Janji : (12/08/2026) jam Pasang : 09:00 Note : hubungi pelanggan jika ingin kelokasi </t>
  </si>
  <si>
    <t>SPBU PEJAGAN 4452221</t>
  </si>
  <si>
    <t>ODP-KTM-FAB/062 FAB/D05/062.01</t>
  </si>
  <si>
    <t>WO061473722</t>
  </si>
  <si>
    <t>MD|MYDB-20260810264879|DN00001/MN00377|SPBU PEJAGAN 4452221|081326310469</t>
  </si>
  <si>
    <t>2026-08-12 08:00:00 | M Janji : (12/08/2026) jam Pasang : 09:00 Note : hubungi pelanggan jika ingin kelokasi</t>
  </si>
  <si>
    <t>SMK PGRI SINGOSARI</t>
  </si>
  <si>
    <t>ODP-SGS-FK/28 FK/D06/28.01</t>
  </si>
  <si>
    <t>WO061515501</t>
  </si>
  <si>
    <t>|MN01864|MYIA-015512521257/POI/HABID HAZBULLAH/083117191304/smkpgri_sgs_mlg@yahoo.co.id</t>
  </si>
  <si>
    <t>2026-08-12 13:00:00 | Tanggal pemasangan : 12 AGUSTUS 2026 Jam pemasangan : pagi/siang Info Tambahan : Hubungi pelanggan dulu sebelum ke lokasi terima kasih</t>
  </si>
  <si>
    <t>UD. SUMBERJAYA</t>
  </si>
  <si>
    <t>ODP-GEM-FAG/047</t>
  </si>
  <si>
    <t>WO061523488</t>
  </si>
  <si>
    <t>|MC30223|/ARI SUGIANTO/81252338289/fikrihanif909@gmail.com</t>
  </si>
  <si>
    <t>2026-08-12 13:00:00|Tanggal pemasangan: 12/08/2026 Jam pemasangan : siang Info Tambahan : Hubungi pelanggan dulu sebelum ke lokasi terima kasih.|40961370|MYDITA</t>
  </si>
  <si>
    <t>Evano_Store 123</t>
  </si>
  <si>
    <t>ODP-KJE-FN/040 FN/D01/040.01</t>
  </si>
  <si>
    <t>WO061504357</t>
  </si>
  <si>
    <t>|MC50067|MYIA-082031954074/POI/RISMANSYAH/081575969685/palestingempar@gmail.com</t>
  </si>
  <si>
    <t xml:space="preserve">2026-08-12 13:00:00 | Jam pemasangan : 12.00 Info Tambahan : Hubungi pelanggan dulu sebelum ke lokasi terimakasih  </t>
  </si>
  <si>
    <t>SPBU 53.622.27</t>
  </si>
  <si>
    <t>ODP-BDG-FG/05</t>
  </si>
  <si>
    <t>WO061534994</t>
  </si>
  <si>
    <t>|MN01781|/SPBU 53.622.27/DANU ANUGRAH PERNIKADILAH/081322092660/spbu5362227@gmail.com/HSI Basic Promo HUT Telkom (1:2) 50 Mbps (Rp 320.000) PSB Rp 150.000/</t>
  </si>
  <si>
    <t>2026-08-12 15:00:00|Waktu pemasangan : 12 agustus 2026 Jam pemasangan : 08.00 - 12.00 Info Tambahan : Hubungi pelanggan dulu sebelum ke lokasi terimakasih  |40971401|MYDITA</t>
  </si>
  <si>
    <t>Follow Up Revoke Completed, New Order ID : SC1002520038</t>
  </si>
  <si>
    <t>DIARY PRINTWORKS</t>
  </si>
  <si>
    <t>ODP-MIP-FD/25</t>
  </si>
  <si>
    <t>WO061477068</t>
  </si>
  <si>
    <t>|MN01614|/DIARY PRINTWORKS/WINBACK 2.0 HSI B2B (1:1) 50MBPS 355RB PSB DISC 70%//dhanidablonk01@gmail.com/IQBAL DHANI MAULANA/82336460393</t>
  </si>
  <si>
    <t>2026-08-12 08:00:00|Nama Pic : bp dhani No Hp Pic : 082336460393 No alt : - Jam Pemasangan : pagi  Tanggal Pemasangan : 12 Agustus 2026|40951375|MYDITA</t>
  </si>
  <si>
    <t>TOKO BUAH DAN JUS YUK NING</t>
  </si>
  <si>
    <t>ODP-TUR-FZ/88</t>
  </si>
  <si>
    <t>WO061477358</t>
  </si>
  <si>
    <t>MD|MYDB-20260623260765|DN00001/MN01844|TOKO BUAH DAN JUS YUK NING|0881027039988</t>
  </si>
  <si>
    <t xml:space="preserve">2026-06-27 13:00:00 | telp :0881027039988  M Janji : (27/06/2026)  jam Pasang :pagi siang  Note : hubungi pelanggan jika ingin kelokasi </t>
  </si>
  <si>
    <t>ODP-BJR-FT/120</t>
  </si>
  <si>
    <t>WO061480945</t>
  </si>
  <si>
    <t>2026-08-12 08:00:00|Tanggal Pemasangan : 12 Agustus 2026 Jam Pemasangan : 08:00 13:00 Info Tambahan : Hubungi pelanggan dulu sebelum ke lokasi terimakasih|40961370|MYDITA</t>
  </si>
  <si>
    <t>WO061493495</t>
  </si>
  <si>
    <t>2026-08-03 15:00:00 | Tanggal pemasangan :03/08/2026  Jam pemasangan : siang  Info Tambahan : Hubungi pelanggan dulu sebelum ke lokasi  terima kasih.</t>
  </si>
  <si>
    <t>YAYASAN BUDI MULYA HIBATULLAH</t>
  </si>
  <si>
    <t>ODP-PAZ-FP/55 FP/D05/55.01</t>
  </si>
  <si>
    <t>WO061476944</t>
  </si>
  <si>
    <t>|MC20010|MYIA-048555655587/POI/ABDUL WAHID /082262263434/pesantrenhibatullah@gmail.com</t>
  </si>
  <si>
    <t>WO061514479</t>
  </si>
  <si>
    <t>|MN01864|MYIA-046083586892/POI/HABID HAZBULLAH/083117191304/smkpgri_sgs_mlg@yahoo.co.id</t>
  </si>
  <si>
    <t>KSP SANTOSA BERSAMA GROBOGAN</t>
  </si>
  <si>
    <t>ODP-GDO-FB/091 FB/D02/091.01</t>
  </si>
  <si>
    <t>WO061491734</t>
  </si>
  <si>
    <t>|MN01047|MYIA-037928621320/POI/RINDA PANGESTUTI/085225751165/rindapangestu93@gmail.com</t>
  </si>
  <si>
    <t>2026-08-12 13:00:00 | Nama : BU RINDA PANGESTUTI  No Hp : 085225751165 No Alt :  Tgl Pemasangan : 12 Agustus 2026 Interval : PAGI  Note : Hubungi pelanggan terlebih dahulu</t>
  </si>
  <si>
    <t>MTSN 1 LOMBOK UTARA</t>
  </si>
  <si>
    <t>ODP-SGG-FAZ/41 FAZ/D05/41.01</t>
  </si>
  <si>
    <t>WO061493794</t>
  </si>
  <si>
    <t>MD|MYDB-20260810264915|DN00001/MN01272|MTSN 1 LOMBOK UTARA|081977358547</t>
  </si>
  <si>
    <t xml:space="preserve">2026-08-13 08:00:00 | M Janji : (12/08/2026) jam Pasang : 09:00 Note : hubungi pelanggan jika ingin kelokasi </t>
  </si>
  <si>
    <t>SPBU ADIWERNA 4452106</t>
  </si>
  <si>
    <t>ODP-ADW-FW/007 FW/D02/007.01</t>
  </si>
  <si>
    <t>WO061510812</t>
  </si>
  <si>
    <t>MD|MYDB-20260811264959|DN00001/MN00347|SPBU ADIWERNA 4452106|085642808700</t>
  </si>
  <si>
    <t>2026-08-12 13:00:00 | Nama PIC:  bp abdullah  No HP: 085642808700 Alt: Tanggal: 12/8/2026 Jam Pasang: Siang Note: Hubungi sebelum ke lokasi, terimakasih.</t>
  </si>
  <si>
    <t>ODP-MGN-FA/023</t>
  </si>
  <si>
    <t>WO061486055</t>
  </si>
  <si>
    <t>PT. SAMI ASIKI BERSAMA</t>
  </si>
  <si>
    <t>ODP-UBU-FZ/16</t>
  </si>
  <si>
    <t>WO061532415</t>
  </si>
  <si>
    <t>|MN02658|/PIC  I WAYAN DARSANA/081236102125/spbu.bali.5480528@gmail.com</t>
  </si>
  <si>
    <t>2026-08-12 15:00:00|Waktu pemasangan : 12 agustus 2026 Jam pemasangan : 08.00 - 12.00 Info Tambahan : Hubungi pelanggan dulu sebelum ke lokasi terimakasih|40971401|MYDITA</t>
  </si>
  <si>
    <t>Kantor Admin PT Boyang</t>
  </si>
  <si>
    <t>ODP-PBG-FJ/050</t>
  </si>
  <si>
    <t>WO061466521</t>
  </si>
  <si>
    <t>|MC20234|MYIA-060927007406/POI/Muhammad Khusnul Imam/083843423802/imam.kinez@gmail.com</t>
  </si>
  <si>
    <t>2026-08-13 11:00:00 | M Janji : (12/08/2026) jam Pasang : 09:00 Note : hubungi pelanggan jika ingin kelokasi</t>
  </si>
  <si>
    <t>MTS AL ITTIHADIYAH KALIJURANG</t>
  </si>
  <si>
    <t>ODP-BMU-FB/019 FB/D01/019.01</t>
  </si>
  <si>
    <t>WO061479932</t>
  </si>
  <si>
    <t>|MN00292|MYIA-022694950023/POI/Mohammad Akrom/085642280087/akrommohammad264@gmail.com</t>
  </si>
  <si>
    <t>Toko Wahyu</t>
  </si>
  <si>
    <t>ODP-GNK-FX/086</t>
  </si>
  <si>
    <t>WO061461913</t>
  </si>
  <si>
    <t>MD|MYDB-20260811264925|DN00001/MN00663|Toko Wahyu|08132758952</t>
  </si>
  <si>
    <t>KLS</t>
  </si>
  <si>
    <t>Apotek Nurra Medika</t>
  </si>
  <si>
    <t>ODP-KLS-FAJ/008</t>
  </si>
  <si>
    <t>WO061527579</t>
  </si>
  <si>
    <t>|MC80228|/Apotek Nurra Medika/Paket HSI Bisnis Promo HUT Telkom 1:1 50Mbps/Cinthia Ayu Maulidia/085715675287/cinthiaayu64@gmail.com</t>
  </si>
  <si>
    <t>2026-08-12 15:00:00|telp : 085954210507  alt :  M Janji : (12/08/2026) jam Pasang :pagi / siang  Note : hubungi pelanggan jika ingin kelokasi|40000802|MYDITA</t>
  </si>
  <si>
    <t>MI TA&amp; 39;ALLUMUSSHIBYAN 01 GALUHTIMUR</t>
  </si>
  <si>
    <t>ODP-BMU-FB/011 FB/D01/011.01</t>
  </si>
  <si>
    <t>WO061493179</t>
  </si>
  <si>
    <t>|MN00292|MYIA-084733634021/POI/Budi Setiawan/082220116917/mitaallumusshibyan1@gmail.com</t>
  </si>
  <si>
    <t>2026-08-13 08:00:00 | Nama PIC:  bp budi setiawan  No HP: 082220116917 Alt: Tanggal: 13/8/2026 Jam Pasang: Pagi Note: Hubungi sebelum ke lokasi, terimakasih.</t>
  </si>
  <si>
    <t>SMP NEGERI 2 ABANG</t>
  </si>
  <si>
    <t>ODP-APR-FD/37</t>
  </si>
  <si>
    <t>WO061527554</t>
  </si>
  <si>
    <t>|MN02750|/PIC I WAYAN SARYA/085842056440-082144951066/spandabang60@gmail.com</t>
  </si>
  <si>
    <t>2026-08-12 13:00:00|M Janji : (12/08/2026) jam Pasang : 09:00 Note : hubungi pelanggan jika ingin kelokasi|40900827|MYDITA</t>
  </si>
  <si>
    <t>SPBU TAROKAN 54.641.49</t>
  </si>
  <si>
    <t>ODP-MJT-FA/48 FA/D01/48.01</t>
  </si>
  <si>
    <t>WO061470140</t>
  </si>
  <si>
    <t>|MC20231|MYIA-010136691788/POI/Fatur Rohman/081249324232/nararizka3@gmail.com</t>
  </si>
  <si>
    <t>2026-08-12 08:00:00 | Tanggal Pemasangan : 12 Agustus 2026 Jam Pemasangan : 08:00 13:00 Info Tambahan : Hubungi pelanggan dulu sebelum ke lokasi terimakasih</t>
  </si>
  <si>
    <t>PT ANUGERAH AGAWE MULYO SPBU 44.565.01</t>
  </si>
  <si>
    <t>ODP-SWT-FAF/005 FAF/D01/005.01</t>
  </si>
  <si>
    <t>WO061463144</t>
  </si>
  <si>
    <t>|MN02255|MYIA-057261799700/POI/SUKANDAR/085225696580/soekandar.oye@gmail.com</t>
  </si>
  <si>
    <t>SPBU PUJON 54.653.30 / CV. SEMBILAN SEMBILAN</t>
  </si>
  <si>
    <t>ODP-BTU-FBF/15 FBF/D03/15.01</t>
  </si>
  <si>
    <t>WO061480559</t>
  </si>
  <si>
    <t>|MN00398|MYIA-019357139161/POI/HANDINI RATIH SURYORINI/081329046359/holding99tuban@gmail.com</t>
  </si>
  <si>
    <t>2026-08-12 08:00:00 | telp : 081329046359 alt :  M Janji : (12/08/2026) jam Pasang :pagi / siang  Note : hubungi pelanggan jika ingin kelokasi</t>
  </si>
  <si>
    <t>SDN 3 GUBUG</t>
  </si>
  <si>
    <t>ODP-GBU-FC/030 FC/D02/030.01</t>
  </si>
  <si>
    <t>WO061490385</t>
  </si>
  <si>
    <t>|MN00410|MYIA-032328219026/POI/DITYA SYETIA AKBAR/081542215717/varestasabrina@gmail.com</t>
  </si>
  <si>
    <t>sd negri 1 karanglewas lor</t>
  </si>
  <si>
    <t>ODP-PWT-FBA/179 FBA/D10/179.01</t>
  </si>
  <si>
    <t>WO061513469</t>
  </si>
  <si>
    <t>|MN02742|MYIA-024899288325/POI/rochimi/+6281327377026/sdsatukaranglewaslor@gmail.com</t>
  </si>
  <si>
    <t>HSI Bisnis Basic Bundling Phone Dual Band PSB 70% - Free 800 Menit Promo - 100 Mbps</t>
  </si>
  <si>
    <t>Provisioning Failed|WFM|INF009024436|PP_-7.349449099999999,112.694201_PP_MENUNGGU INFO PLG_KP RESCHEDULE DENGAN PIC warkop co</t>
  </si>
  <si>
    <t>SPBU 54.641.30 BANYAKAN</t>
  </si>
  <si>
    <t>ODP-MJT-FD/20</t>
  </si>
  <si>
    <t>WO061484485</t>
  </si>
  <si>
    <t>MD|MYDB-20260810264898|SC20016/MC20202|SPBU 54.641.30 BANYAKAN|082244605642</t>
  </si>
  <si>
    <t>2026-08-12 08:00:00 | Nama: Bapak Bisri telp : 082244605642 alt : - M Janji : (12/08/2026) jam Pasang :pagi Note : hubungi pelanggan jika ingin kelokasi</t>
  </si>
  <si>
    <t>ALESHA HIJAB</t>
  </si>
  <si>
    <t>WO061527910</t>
  </si>
  <si>
    <t>|MN02094|/ALESHA HIJABHSI Bisnis Winback + Antares Eazy (1:1) 150 Mbps (Rp 740.000) PSB Rp 150.000/083830161893/ayuftria1@gmail.com/Siti Ayu Fitria/Jl. Simo Gunung Barat 1/29 Surabaya</t>
  </si>
  <si>
    <t>2026-08-12 13:00:00|telp : 083830161893 alt :  M Janji : (12/08/2026) jam Pasang :pagi / siang  Note : hubungi pelanggan jika ingin kelokasi|40000802|MYDITA</t>
  </si>
  <si>
    <t>ODP-PBG-FQ/097</t>
  </si>
  <si>
    <t>|MN00483|/PT HIPERNET INDODATA/HSI BASIC 1S INET 50MBPS/087835316536/eriza.a@hypernet.co.id/Iman Irmansyah</t>
  </si>
  <si>
    <t>PT Solusindo Bintang Pratama</t>
  </si>
  <si>
    <t>ODP-LBO-FB/60 FB/D01/60.01</t>
  </si>
  <si>
    <t>WO061521287</t>
  </si>
  <si>
    <t>|MN02665|MYIA-089615070682/POI/pak ndrue/08174983899/dco@sbp.net.id</t>
  </si>
  <si>
    <t>2026-08-13 08:00:00 | Tanggal pemasangan: 13/08/2026 Jam pemasangan : 10.00 Info Tambahan : Hubungi pelanggan dulu sebelum ke lokasi terima kasih.</t>
  </si>
  <si>
    <t>BAV ( Bagus Alit Villa )</t>
  </si>
  <si>
    <t>ODP-SMA-FM/29</t>
  </si>
  <si>
    <t>WO061520250</t>
  </si>
  <si>
    <t>|MN02677|/PIC I Gusti Lanang Jelantik/087786694644/agungjelantik61@gmail.com</t>
  </si>
  <si>
    <t>2026-08-12 15:00:00|Tanggal pemasangan : 12 AGUSTUS 2026 Jam pemasangan : pagi/siang Info Tambahan : Hubungi pelanggan dulu sebelum ke lokasi terima kasih|40010577|MYDITA</t>
  </si>
  <si>
    <t>ODP-WOS-FE/043</t>
  </si>
  <si>
    <t>KELOMPOK TANI BANGUN KARYO</t>
  </si>
  <si>
    <t>ODP-MJP-FBH/081 FBH/D06/081.01</t>
  </si>
  <si>
    <t>WO061487249</t>
  </si>
  <si>
    <t>|MC50018|MYIA-041679607948/POI/sutarsono/082233309898/kelompoktanibangunkaryo@gmail.com</t>
  </si>
  <si>
    <t>2026-08-13 08:00:00 | Nama Pic : bp sutarsono No Hp Pic : 082233309898 No alt : - Jam Pemasangan : pagi  Tanggal Pemasangan : 13 Agustus 2026</t>
  </si>
  <si>
    <t>PT. Baekjeong Korean Restaurant Indonesia</t>
  </si>
  <si>
    <t>ODP-KUT-FAG/16</t>
  </si>
  <si>
    <t>WO061497177</t>
  </si>
  <si>
    <t>|MN02545|MYIA-012225099036/POI/Kwak Myong jae/081337802155/captkwak@gmail.com</t>
  </si>
  <si>
    <t xml:space="preserve">2026-05-17 15:00:00 | Tanggal pemasangan : 13 MEI 2026  Jam pemasangan : PAGI  Info Tambahan : Hubungi pelanggan dulu sebelum ke lokasi  </t>
  </si>
  <si>
    <t>Universitas Slamet Riyadi Kampus 2</t>
  </si>
  <si>
    <t>ODP-MSO-FF/122</t>
  </si>
  <si>
    <t xml:space="preserve">AMRBS;406949/Elsa//TREG4SOLO/Moenawar Kholil 08112635143/moenawarkholil@gmail.com/PSB BISNIS WINBACK 2.0 1S INET ONLY 300Mbps ABODEMEN 1.130.000 PLUS PPN </t>
  </si>
  <si>
    <t>ODP-PAT-FS/068</t>
  </si>
  <si>
    <t>WO061493285</t>
  </si>
  <si>
    <t>AMRBS;403099;TREG4;MUHAMMAD MASTUR;081226139781;CP ANDHI FITRIYANTO;082132324785;PAKET 2S INET VOICE 50 MBPS (479.000);PT GLOBAL JET EXPRESS//KAYEN;input by tito</t>
  </si>
  <si>
    <t>2026-08-12 13:00:00|Tanggal pemasangan : 12 AGUSTUS 2026 Jam pemasangan : pagi/siang Info Tambahan : Hubungi pelanggan dulu sebelum ke lokasi terima kasih|40010577|MYDITA</t>
  </si>
  <si>
    <t>Toko munzir</t>
  </si>
  <si>
    <t>ODP-MTR-FBX/80 FBX/D04/80.01</t>
  </si>
  <si>
    <t>WO061473089</t>
  </si>
  <si>
    <t>|MC40234|MYIA-029183048932/POI/moh munzir/085935340798/berlinyn477@gmail.com</t>
  </si>
  <si>
    <t>2026-08-13 08:00:00 | Waktu pemasangan : 12 agustus 2026 Jam pemasangan : 08.00 - 12.00 Info Tambahan : Hubungi pelanggan dulu sebelum ke lokasi terimakasih</t>
  </si>
  <si>
    <t>Follow Up Revoke Completed, New Order ID : SC1002519831</t>
  </si>
  <si>
    <t xml:space="preserve">UNIVERSITAS WIJAYA PUTRA </t>
  </si>
  <si>
    <t>ODP-KND-FAF/41</t>
  </si>
  <si>
    <t>|MN00086|/UNIVERSITAS WIJAYA PUTRA /HSI Basic Promo HUT Telkom (1:2) 75 Mbps (Rp 365.000) PSB Rp 150.000/082331359665 - 085730878966/Khafi.xnet@gmail.com/Nida'an Khofiyan/Jl. Pd. Benowo Indah No.1-3, Babat Jerawat, Kec. Pakal, Surabaya, Jawa Timur 60197</t>
  </si>
  <si>
    <t>Follow Up Revoke Completed, New Order ID : SC1002518852</t>
  </si>
  <si>
    <t>Baroka Store</t>
  </si>
  <si>
    <t>ODP-NDL-FN/16</t>
  </si>
  <si>
    <t>WO061522218</t>
  </si>
  <si>
    <t>MD|MYDB-20260811264931|DC20002/MC20039|Baroka Store|085792061118</t>
  </si>
  <si>
    <t xml:space="preserve">2026-08-12 13:00:00 | Waktu pemasangan : 12 agustus 2026 Jam pemasangan : 09.00 Info Tambahan : Hubungi pelanggan dulu sebelum ke lokasi terimakasih </t>
  </si>
  <si>
    <t>SOP</t>
  </si>
  <si>
    <t>UD ASTAR ADI JAYA</t>
  </si>
  <si>
    <t>ODP-SOP-FD/003 FD/D01/003.01</t>
  </si>
  <si>
    <t>WO061532971</t>
  </si>
  <si>
    <t>|MB00449|MYIA-017762226532/POI/bapak/085742326169/spbu_sajogja4457502@yahoo.co.id</t>
  </si>
  <si>
    <t>2026-08-14 08:00:00 | Nama : BP RUDIANTO UTOMO  No Hp : 085742326169 No Alt :  Tgl Pemasangan : 12 Agustus 2026 Interval : PAGI  Note : Hubungi pelanggan terlebih dahulu</t>
  </si>
  <si>
    <t>MTS DARUL FALAH DUMAN</t>
  </si>
  <si>
    <t>ODP-SWE-FAC/08 FAC/D02/08.08</t>
  </si>
  <si>
    <t>WO061490479</t>
  </si>
  <si>
    <t>|MC40311|MYIA-071261746687/POI/Hasbi Halwana/087863557551/darulfalahnew@gmail.com</t>
  </si>
  <si>
    <t>2026-08-12 13:00:00 | Nama : BP HASBI HALWANA  No Hp : 087863557551 No Alt :  Tgl Pemasangan : 12 Agustus 2026 Interval : PAGI  Note : Hubungi pelanggan terlebih dahulu</t>
  </si>
  <si>
    <t>Toko Pak Sofian</t>
  </si>
  <si>
    <t>ODP-SGG-FAW/02 FAW/D02/02.01</t>
  </si>
  <si>
    <t>WO061533691</t>
  </si>
  <si>
    <t>MD|MYDB-20260811264974|SC00001/MC00149|Toko Pak Sofian|087816337522</t>
  </si>
  <si>
    <t>2026-08-13 08:00:00 | Nama : BP SOFIAN HADI  No Hp : 087816337522 No Alt :  Tgl Pemasangan : 12 Agustus 2026 Interval : PAGI  Note : Hubungi pelanggan terlebih dahulu</t>
  </si>
  <si>
    <t>SPBU 4452213 KALIWADAS</t>
  </si>
  <si>
    <t>ODP-BMU-FJ/046</t>
  </si>
  <si>
    <t>AMRBS;403095;REG3;BAYU;085100296564;HSI 1S 100MB;535k;PIC 081225588474;ida.rodlotuljanah1984@gmail.com</t>
  </si>
  <si>
    <t>LAVINA TOKO</t>
  </si>
  <si>
    <t>ODP-BBA-FAH/05 FAH/D01/05.01</t>
  </si>
  <si>
    <t>WO061490203</t>
  </si>
  <si>
    <t>MD|MYDB-20260811264949|DN00001/MN02271|LAVINA TOKO|082234535213</t>
  </si>
  <si>
    <t xml:space="preserve">2026-08-12 10:00:00 | Waktu pemasangan : 12 agustus 2026 Jam pemasangan : 08.00 - 12.00 Info Tambahan : Hubungi pelanggan dulu sebelum ke lokasi terimakasih  </t>
  </si>
  <si>
    <t>WO061467462</t>
  </si>
  <si>
    <t>2026-08-12 13:00:00|Tanggal Pemasangan : 12 Agustus 2026 Jam Pemasangan : 08:00 13:00 Info Tambahan : Hubungi pelanggan dulu sebelum ke lokasi terimakasih|40961370|MYDITA</t>
  </si>
  <si>
    <t>SPBU TINGKIR KANTOR</t>
  </si>
  <si>
    <t>WO061490868</t>
  </si>
  <si>
    <t>|MN00238|MYIA-007179996864/POI/NATALIA/085741444431/spbu4450704@yahoo.co.id</t>
  </si>
  <si>
    <t>2026-08-12 13:00:00 | Nama PIC:  BU NATALIA No HP: 085741444431 Alt: Tanggal: 12/8/2026 Jam Pasang: Siang Note: Hubungi sebelum ke lokasi, terimakasih.</t>
  </si>
  <si>
    <t>SMA NU Sappar</t>
  </si>
  <si>
    <t>ODP-KPP-FE/41 FE/D01/41.01</t>
  </si>
  <si>
    <t>WO061464430</t>
  </si>
  <si>
    <t>MD|MYDB-20260810264883|DN00001/MN00572|SMA NU Sappar|087766381766</t>
  </si>
  <si>
    <t>Follow Up Revoke Completed, New Order ID : SC1002519142</t>
  </si>
  <si>
    <t>SMP PLUS INSAN GEMILANG</t>
  </si>
  <si>
    <t>ODP-BLO-FFA/140 FFA/D06/140.01</t>
  </si>
  <si>
    <t>WO061484515</t>
  </si>
  <si>
    <t>|MN02756|MYIA-076868010536/POI/DWI WAHYUNI/082226166897/smpinsangemilang@gmail.com</t>
  </si>
  <si>
    <t>SMA MUHAMMADIYAH 1 BOJONEGORO</t>
  </si>
  <si>
    <t>ODP-BJN-FP/83 FP/D04/83.01</t>
  </si>
  <si>
    <t>WO061456448</t>
  </si>
  <si>
    <t>|MC20010|MYIA-007306298585/POI/NOVY CAHYA KUNCARA/085708035962/tusmamuh1bjn@gmail.com</t>
  </si>
  <si>
    <t>SMAN 1 MALANG</t>
  </si>
  <si>
    <t>ODP-MLG-FDP/77</t>
  </si>
  <si>
    <t>MC20200|SMAN 1 MALANG|HSI Bisnis Promo HUT Telkom 200 mbps|081359436279</t>
  </si>
  <si>
    <t>Provisioning Failed|WFM|INF009016941|PP_-7.4361462000000005,109.2492037_menunggu pelanggan mau di musyawarahkan ulang</t>
  </si>
  <si>
    <t>SPBU 54.651.79</t>
  </si>
  <si>
    <t>ODP-TUR-FA/70 FA/D06/70.01</t>
  </si>
  <si>
    <t>WO061510340</t>
  </si>
  <si>
    <t>|MN02540|MYIA-088741147186/POI/Toton setyo Wahyudi /089601719505/setyototon5@gmail.com</t>
  </si>
  <si>
    <t>2026-08-12 13:00:00 | M Janji : (12/08/2026) jam Pasang : 09:00 Note : hubungi pelanggan jika ingin kelokasi</t>
  </si>
  <si>
    <t>ODP-SDA-FBE/15</t>
  </si>
  <si>
    <t>WO061493496</t>
  </si>
  <si>
    <t>SPBU BOAWAE</t>
  </si>
  <si>
    <t>ODP-BJW-FE/16 FE/D01/16.01</t>
  </si>
  <si>
    <t>WO061513991</t>
  </si>
  <si>
    <t>|MC40142|MYIA-045600690263/POI/OKTOVIANUS LIE/087831645463/spbuyohanes@gmail.com</t>
  </si>
  <si>
    <t xml:space="preserve">2026-08-13 08:00:00 | telp : 085737539806 alt :  M Janji : (12/08/2026) jam Pasang :pagi / siang  Note : hubungi pelanggan jika ingin kelokasi </t>
  </si>
  <si>
    <t>Follow Up Revoke Completed, New Order ID : SC1002520274</t>
  </si>
  <si>
    <t>WO061475223</t>
  </si>
  <si>
    <t>2026-08-12 08:00:00|Nama Pic : bp Agus  No Hp Pic : 085646553175 No alt : - Jam Pemasangan : pagi siang  Tanggal Pemasangan : 12 Agustus 2026|40951375|MYDITA</t>
  </si>
  <si>
    <t>ODP-SLW-FT/006</t>
  </si>
  <si>
    <t>WO061528855</t>
  </si>
  <si>
    <t>2026-08-11 13:00:00 | Tanggal pemasangan : 11 AGUSTUS 2026  Jam pemasangan : pagi/siang  Info Tambahan : Hubungi pelanggan dulu sebelum ke lokasi  terima kasih</t>
  </si>
  <si>
    <t>SPBU Pertamina 54.671.42 / PT. SEMBILAN SEMBILAN TUBAN PERDANA</t>
  </si>
  <si>
    <t>ODP-PWS-FN/09 FN/D01/09.01</t>
  </si>
  <si>
    <t>WO061480721</t>
  </si>
  <si>
    <t>|MN00398|MYIA-097262483468/POI/HANDINI RATIH SURYORINI/081329046359/holding99tuban@gmail.com</t>
  </si>
  <si>
    <t>2026-08-13 08:00:00 | telp : 081329046359 alt :  M Janji : (12/08/2026) jam Pasang :pagi / siang  Note : hubungi pelanggan jika ingin kelokasi</t>
  </si>
  <si>
    <t>Follow Up Revoke Completed, New Order ID : SC1002519465</t>
  </si>
  <si>
    <t>ONE SIX EIGHT OX HOTEL &amp; RESTAURANT</t>
  </si>
  <si>
    <t>ODP-SLI-FH/027</t>
  </si>
  <si>
    <t>AMRBS;405075;REG3;KATATA VEKANIDYA;082225049060;CP.CHRIST SETIAWAN;087836759777;Internet only 200 MBPS 790.000;ONE SIX EIGHT OX HOTEL &amp; RESTAURANT</t>
  </si>
  <si>
    <t>WO061479208</t>
  </si>
  <si>
    <t>2026-08-12 13:00:00|Jam pemasangan : 12.00 Info Tambahan : Hubungi pelanggan dulu sebelum ke lokasi terimakasih  |40900827|MYDITA</t>
  </si>
  <si>
    <t>CV. Retsa</t>
  </si>
  <si>
    <t>ODP-KDW-FJ/020 FJ/D05/020.01</t>
  </si>
  <si>
    <t>WO061518372</t>
  </si>
  <si>
    <t>|MB00449|MYIA-003788357338/POI/bapak/08122840814/saifuljauhari45@gmail.con</t>
  </si>
  <si>
    <t>PT. MOLADIN FINANCE INDONESIA</t>
  </si>
  <si>
    <t>WO061529258</t>
  </si>
  <si>
    <t>|MN02621|MYIA-052092539033/POI/Bp Hanif/085888444930/billing@moladin.com</t>
  </si>
  <si>
    <t xml:space="preserve">2026-08-12 15:00:00 | Jam pemasangan : 12.00 Info Tambahan : Hubungi pelanggan dulu sebelum ke lokasi terimakasih  </t>
  </si>
  <si>
    <t>PT Laxo Global Akses margo L2</t>
  </si>
  <si>
    <t>WO061485160</t>
  </si>
  <si>
    <t>MD|MYDB-20260811264930|DN00001/MN02280|PT Laxo Global Akses margo L2|082245003307</t>
  </si>
  <si>
    <t>2026-08-13 15:00:00 | Nama PIC : bapak andi hermawan No HP : 082245003307 Alt :  M Janji : (kamis/13/AGUSTUS/2026) jam Pasang : 09:00 Note : hubungi pelanggan jika ingin kelokasi</t>
  </si>
  <si>
    <t>ODP-PKL-FBH/064</t>
  </si>
  <si>
    <t>ODP-SDY-FB/72</t>
  </si>
  <si>
    <t>WO061467401</t>
  </si>
  <si>
    <t xml:space="preserve">2026-08-08 10:00:00 | telp :085606961225   alt : pagi / siang 08/08/2026  hub sebelum ke lokasi   </t>
  </si>
  <si>
    <t>SPBU 54.641.41</t>
  </si>
  <si>
    <t>ODP-WAT-FF/12 FF/D02/12.01</t>
  </si>
  <si>
    <t>WO061479751</t>
  </si>
  <si>
    <t>|MN00418|MYIA-032241701099/POI/HENRI LOMAX WIDARAONO/085736277777/kunjangspbu41@gmail.com</t>
  </si>
  <si>
    <t>WARKOP TM</t>
  </si>
  <si>
    <t>ODP-KBL-FTB/42 FTB/D03/42.01</t>
  </si>
  <si>
    <t>WO061473704</t>
  </si>
  <si>
    <t>|MN02532|MYIA-060270217647/POI/MUTAMMIM/085975127833/banytamim085@gmail.com</t>
  </si>
  <si>
    <t xml:space="preserve">2026-08-12 09:00:00 | M Janji : (12/08/2026) jam Pasang : 09:00 Note : hubungi pelanggan jika ingin kelokasi </t>
  </si>
  <si>
    <t>WO061479898</t>
  </si>
  <si>
    <t>2026-08-10 08:00:00|Tanggal pemasangan: 10/08/2026  Jam pemasangan : pagi  Info Tambahan : Hubungi pelanggan dulu sebelum ke lokasi  terima kasih.|40951378|MYDITA</t>
  </si>
  <si>
    <t>ODP-GDN-FB/29 FB/D03/29.01</t>
  </si>
  <si>
    <t>WO061469282</t>
  </si>
  <si>
    <t>MD|MYDB-20260810264885|DC20002/MC20039|Toko Bismillah|085974597302</t>
  </si>
  <si>
    <t>WO061498825</t>
  </si>
  <si>
    <t>SPBU KANDANGAN 44.56.215</t>
  </si>
  <si>
    <t>ODP-TMG-FAU/013 FAU/D03/013.01</t>
  </si>
  <si>
    <t>WO061524249</t>
  </si>
  <si>
    <t>|MN02495|MYIA-053766632196/POI/ARIS PURWANTO/08112632532/spbu4456215@gmail.com</t>
  </si>
  <si>
    <t>2026-08-12 13:00:00 | Nama : BP ABROR (SPV) No Hp : 08112632532 No Alt :  Tgl Pemasangan : 12 Agustus 2026 Interval : PAGI  Note : Hubungi pelanggan terlebih dahulu</t>
  </si>
  <si>
    <t>GANESHA WIJAYA KUSUMA</t>
  </si>
  <si>
    <t>ODP-BJN-FD/06 FD/D01/06.01</t>
  </si>
  <si>
    <t>WO061468486</t>
  </si>
  <si>
    <t>|MN02619|MYIA-036217419530/POI/DIAH AYU RENGGO PUSPITOWATI/085113675260/purwantopurwanto0269@gmail.com</t>
  </si>
  <si>
    <t>2026-08-13 08:00:00 | Nama PIC : bapak purwanto No HP : 081223751411 Alt :  M Janji : (kamis/13/AGUSTUS/2026) jam Pasang : 09:00 Note : hubungi pelanggan jika ingin kelokasi</t>
  </si>
  <si>
    <t>SPBU 54.641.35</t>
  </si>
  <si>
    <t>ODP-KDI-FAV/03 FAV/D01/03.01</t>
  </si>
  <si>
    <t>WO061510680</t>
  </si>
  <si>
    <t>|MN00418|MYIA-093312506409/POI/AGUS SALIM/085790775250/tempurejospbu35@gmail.com</t>
  </si>
  <si>
    <t>2026-08-12 13:00:00 | Nama PIC : bapak agus No HP : 085790775250 Alt :  M Janji : (RABU/12/AGUSTUS/2026) jam Pasang : 09:00 Note : hubungi pelanggan jika ingin kelokasi</t>
  </si>
  <si>
    <t>Follow Up Revoke Completed, New Order ID : SC1002519026</t>
  </si>
  <si>
    <t>Follow Up Revoke Completed, New Order ID : SC1002519790</t>
  </si>
  <si>
    <t>SPBU 54.633.19</t>
  </si>
  <si>
    <t>ODP-MSP-FK/16 FK/D02/16.01</t>
  </si>
  <si>
    <t>WO061467663</t>
  </si>
  <si>
    <t>|MN00286|MYIA-014612377157/POI/SURYANTO/08125983783/spbu5463319karas@gmail.com</t>
  </si>
  <si>
    <t>2026-08-12 08:00:00 | Tanggal pemasangan: 12/08/2026 Jam pemasangan : pagi Info Tambahan : Hubungi pelanggan dulu sebelum ke lokasi terima kasih.</t>
  </si>
  <si>
    <t>BAROKAH CAHAYA SEJAHTERA SPBU 4456118</t>
  </si>
  <si>
    <t>ODP-MGE-FAM/100 FAM/D07/100.01</t>
  </si>
  <si>
    <t>WO061519805</t>
  </si>
  <si>
    <t>|MN02255|MYIA-040713113547/POI/AHMAD HAJIR/085643680706/spbubandongan@gmail.com</t>
  </si>
  <si>
    <t>2026-08-12 16:00:00 | Nama : BP AHMAD HAJIR  No Hp : 085643680706 No Alt :  Tgl Pemasangan : 12 Agustus 2026 Interval : PAGI  Note : Hubungi pelanggan terlebih dahulu</t>
  </si>
  <si>
    <t>ODP-GIN-FQ/04</t>
  </si>
  <si>
    <t>WO061532548</t>
  </si>
  <si>
    <t>2026-08-12 15:00:00|Nama Pic : PT. MITRA BALI SUKSES No Hp Pic : 08995847815 No alt : - Jam Pemasangan : pagi  Tanggal Pemasangan : 12 Agustus 2026|40951375|MYDITA</t>
  </si>
  <si>
    <t>KAR</t>
  </si>
  <si>
    <t>Penggilingan Padi Makmur</t>
  </si>
  <si>
    <t>ODP-KAR-FG/009 FG/D01/009.01</t>
  </si>
  <si>
    <t>WO061480411</t>
  </si>
  <si>
    <t>MD|MYDB-20260811264933|DN00001/MN00396|Penggilingan Padi Makmur|089658992218</t>
  </si>
  <si>
    <t>2026-08-12 13:00:00 | Nama : BP RIYAN TEGUH PRAKOSO No Hp : 089658992218 No Alt :  Tgl Pemasangan : 12 Agustus 2026 Interval : SIANG Note : Hubungi pelanggan terlebih dahulu</t>
  </si>
  <si>
    <t>SPBU PERTAMINA 44.531.31 RAWALO</t>
  </si>
  <si>
    <t>ODP-PWT-FDV/021 FDV/D02/021.01</t>
  </si>
  <si>
    <t>WO061517219</t>
  </si>
  <si>
    <t>|MC00213|MYIA-045856108212/POI/DES SANDY FITHAN PRIHANTOKO/081226597181/spburwlo@gmail.com</t>
  </si>
  <si>
    <t>2026-08-12 13:00:00 | Tanggal pemasangan: 12/08/2026 Jam pemasangan : siang Info Tambahan : Hubungi pelanggan dulu sebelum ke lokasi terima kasih.</t>
  </si>
  <si>
    <t>SPBU 5460173</t>
  </si>
  <si>
    <t>WO061503101</t>
  </si>
  <si>
    <t>MD|MYDB-20260810264872|DN00001/MN00018|SPBU 5460173|081231013880</t>
  </si>
  <si>
    <t>2026-08-12 13:00:00 | Nama PIC:  BP YUNUS No HP: 081231013880 Alt: Tanggal: 12/8/2026 Jam Pasang: Siang Note: Hubungi sebelum ke lokasi, terimakasih.</t>
  </si>
  <si>
    <t>PT Dewangga Kusuma Pratama</t>
  </si>
  <si>
    <t>ODP-SLW-FT/019</t>
  </si>
  <si>
    <t>AMRBS;404469;REG3;ALI;085100284847;HSI 1S 100MB;535k;PIC 081226472698;44.52405.spbu@gmail.com</t>
  </si>
  <si>
    <t>SPBU 53.623.23</t>
  </si>
  <si>
    <t>ODP-TNZ-FE/61</t>
  </si>
  <si>
    <t>WO061462382</t>
  </si>
  <si>
    <t>MD|MYDB-20260811264920|DN00001/MN01285|SPBU 53.623.23|087794605974</t>
  </si>
  <si>
    <t>Mitra Akses Globalindo</t>
  </si>
  <si>
    <t>ODP-MMN-FM/13</t>
  </si>
  <si>
    <t>AM/920377/AZARIA NATASHA/R3/BALI/1S HSI BISNIS WINBACK 2.0 50MBPS/PIC Mitra Akses Globalindo/08111632268/fin.ops@mag.net.id</t>
  </si>
  <si>
    <t>DLG</t>
  </si>
  <si>
    <t>PT. Tridaya Klaten Delanggu M3</t>
  </si>
  <si>
    <t>ODP-DLG-FG/028 FG/D02/028.01</t>
  </si>
  <si>
    <t>WO061534151</t>
  </si>
  <si>
    <t>|MN00396|MYIA-060840703434/POI/Sukasno/082226387546/ksntridaya@gmail.com</t>
  </si>
  <si>
    <t>2026-08-12 15:00:00 | Nama : BP SUKASNO  No Hp : 082226387546 No Alt :  Tgl Pemasangan : 12 Agustus 2026 Interval : PAGI  Note : Hubungi pelanggan terlebih dahulu</t>
  </si>
  <si>
    <t>ROCKET CHICKEN PURI</t>
  </si>
  <si>
    <t>ODP-MRT-FAL/10</t>
  </si>
  <si>
    <t>WO061513787</t>
  </si>
  <si>
    <t>|MN01575|/ROCKET CHICKEN PURI/WINBACK 2.0 HSI B2B (1:2) 50MBPS 320RB PSB DISC 70%//Vera.andriyani31@gmail.com/VERA ANDRIYANI/8819704407</t>
  </si>
  <si>
    <t>2026-08-12 13:00:00|M Janji : (12/08/2026) jam Pasang : 09:00 Note : hubungi pelanggan jika ingin kelokasi |40981184|MYDITA</t>
  </si>
  <si>
    <t>SPBU 54.694.05</t>
  </si>
  <si>
    <t>ODP-PRG-FAC/21</t>
  </si>
  <si>
    <t>WO061479081</t>
  </si>
  <si>
    <t>|MN00213|/SPBU 54.694.05/85257003788/nadiafahrezaabadi@gmail.com/HSI Bisnis Promo HUT Telkom (1:1) 75 Mbps (Rp 415.000) PSB Rp 150.000/MOH HASAN/VJQP+6WM, Dusun Kacangan, Pakamban Laok, Kec. Pragaan, Kabupaten Sumenep, Jawa Timur 69465</t>
  </si>
  <si>
    <t>2026-07-29 08:00:00|Waktu pemasnagan : 29 Juli 2026  Jam pemasangan : 08.00 - 12.00  Mohon hubungi pelanggan sebelum ke lokasi   Terima kasih|DA7880|MYDITA</t>
  </si>
  <si>
    <t>SPBU KADISOKA</t>
  </si>
  <si>
    <t>ODP-KEN-FGM/086 FGM/D02/086.01</t>
  </si>
  <si>
    <t>WO061497815</t>
  </si>
  <si>
    <t>|MN02579|MYIA-023196783926/POI/ISMAN NUR RAHMAN/085720254999/spbu.kadisoka@gmail.com</t>
  </si>
  <si>
    <t>SMK MUHAMMADIYAH 2 CEPU</t>
  </si>
  <si>
    <t>ODP-CEP-FH/091 FH/D09/091.01</t>
  </si>
  <si>
    <t>WO061529519</t>
  </si>
  <si>
    <t>|MN02756|MYIA-078387090092/POI/SUHARTO/081575430880/suhartost71@gmail.com</t>
  </si>
  <si>
    <t xml:space="preserve">2026-08-12 15:00:00 | telp : 081575430880  alt :  M Janji : (12/08/2026) jam Pasang :pagi / siang  Note : hubungi pelanggan jika ingin kelokasi </t>
  </si>
  <si>
    <t>PT. BINTANG KENCANA SUMBERJAYA</t>
  </si>
  <si>
    <t>ODP-MJS-FS/53</t>
  </si>
  <si>
    <t>WO061534858</t>
  </si>
  <si>
    <t>|MN02580|/PT. BINTANG KENCANA SUMBERJAYA/WINBACK HSI B2B + OCA BREACH CHECKER  (1:1) 150MBPS 735,5RB PSB DISC 70%//spbu61303@yahoo.co.id/MUCHAMAD SLAMET/85746011466</t>
  </si>
  <si>
    <t>2026-08-12 15:00:00|Nama Pic : bp aryanto No Hp Pic : 085746011466 No alt : - Jam Pemasangan : siang  Tanggal Pemasangan : 12 Agustus 2026|40951375|MYDITA</t>
  </si>
  <si>
    <t>- 11_11446;Biaya PSB HSI EBIS Tunai di Depan ~ 11[150000]  - E25023;E25023 ~ ES25 - Paket Produk OCA Breach Checker[0]  - E25023~null~104837;E25023||77||Abodemen 0[0]  - E25023~null~E25023_OCABRECHE;OCABRECHE ~ OCA Breach Checker ~ E25023[30500]  - SP_NOS</t>
  </si>
  <si>
    <t>WO061471137</t>
  </si>
  <si>
    <t>SPBU 54.631.10</t>
  </si>
  <si>
    <t>ODP-CRB-FH/11 FH/D04/11.01</t>
  </si>
  <si>
    <t>WO061489567</t>
  </si>
  <si>
    <t>|MN00286|MYIA-004425821419/POI/GUNAWAN/081335807180/spbu5.5463110@gmail.com</t>
  </si>
  <si>
    <t>2026-08-12 13:00:00 | telp : 081335807180 alt :  M Janji : (12/08/2026) jam Pasang :pagi / siang  Note : hubungi pelanggan jika ingin kelokasi</t>
  </si>
  <si>
    <t>WO061497800</t>
  </si>
  <si>
    <t>|MN02545|MYIA-064056216822/POI/Kwak Myong/081337802155/captkwak@gmail.com</t>
  </si>
  <si>
    <t>2026-05-15 08:00:00 | Tanggal pemasangan: 13/05/2026  Jam pemasangan : pagi/siang  Info Tambahan : Hubungi pelanggan dulu sebelum ke lokasi.  terima kasih</t>
  </si>
  <si>
    <t>SPBU 54.621.11 SYIRKAH</t>
  </si>
  <si>
    <t>ODP-SMJ-FA/35 FA/D04/35.01</t>
  </si>
  <si>
    <t>WO061490590</t>
  </si>
  <si>
    <t>|MC20010|MYIA-085082542281/POI/FITRIYA SUKIDJAN/081335613143/spbu5462111@gmail.com</t>
  </si>
  <si>
    <t>ODP-MNZ-FAF/30</t>
  </si>
  <si>
    <t>ODP-BTL-FBZ/067</t>
  </si>
  <si>
    <t>WO061499691</t>
  </si>
  <si>
    <t>2026-08-11 09:00:00 | Tanggal Pemasangan : 11 Agustus 2026  Jam Pemasangan : 08:00 13:00  Info Tambahan : Hubungi pelanggan dulu sebelum ke lokasi terimakasih</t>
  </si>
  <si>
    <t>TOKO BU DIA</t>
  </si>
  <si>
    <t>ODP-BBA-FAK/25 FAK/D03/25.01</t>
  </si>
  <si>
    <t>WO061473407</t>
  </si>
  <si>
    <t>|MN02646|MYIA-085160341313/POI/dyah kumolosari/0881036108508/kumolosarid@gmail.com</t>
  </si>
  <si>
    <t xml:space="preserve">2026-08-12 10:00:00 | M Janji : (12/08/2026) jam Pasang : 09:00 Note : hubungi pelanggan jika ingin kelokasi </t>
  </si>
  <si>
    <t>Follow Up Revoke Completed, New Order ID : SC1002520957</t>
  </si>
  <si>
    <t>PT SARI BALI TIMUR</t>
  </si>
  <si>
    <t>SPBU 44 562 01 NGADIREJO</t>
  </si>
  <si>
    <t>ODP-PRN-FAL/088 FAL/D08/088.01</t>
  </si>
  <si>
    <t>WO061485106</t>
  </si>
  <si>
    <t>|MN02495|MYIA-056603167985/POI/YUDHY CHRISTIANTO/081575897826/spbungadirejo@gmail.com</t>
  </si>
  <si>
    <t>SPBU 54.634.02</t>
  </si>
  <si>
    <t>ODP-PON-FAM/07 FAM/D02/07.01</t>
  </si>
  <si>
    <t>WO061464642</t>
  </si>
  <si>
    <t>|MN00282|MYIA-089560270254/POI/Fajar Isnani/08123420960/isnani1964@gmail.com</t>
  </si>
  <si>
    <t>MINT PATISSERIE SURABAYA</t>
  </si>
  <si>
    <t>WO061517992</t>
  </si>
  <si>
    <t>MD|MYDB-20260811264975|DN00001/MN00884|MINT PATISSERIE SURABAYA|0818669019</t>
  </si>
  <si>
    <t>2026-08-12 15:00:00 | Tanggal pemasangan: 12/08/2026 Jam pemasangan : siang Info Tambahan : Hubungi pelanggan dulu sebelum ke lokasi terima kasih.</t>
  </si>
  <si>
    <t>HSI Bisnis Basic PSB 70% - 75 Mbps</t>
  </si>
  <si>
    <t>Provisioning Failed|WFM|INF009025863|PP_-6.5228214,110.7087879_manja pemasangan rabu tgl 12</t>
  </si>
  <si>
    <t>SMKS AL ILYASI</t>
  </si>
  <si>
    <t>WO061503950</t>
  </si>
  <si>
    <t>|MN02621|MYIA-089382254914/POI/SOFIULLAH/082331446922/sofiullahtkj@gmail.com</t>
  </si>
  <si>
    <t>2026-08-12 13:00:00 | Nama : BP SOFIULLAH No Hp : 082331446922 No Alt :  Tgl Pemasangan : 12 Agustus 2026 Interval : PAGI  Note : Hubungi pelanggan terlebih dahulu</t>
  </si>
  <si>
    <t>Follow Up Revoke Completed, New Order ID : SC1002519842</t>
  </si>
  <si>
    <t>Follow Up Revoke Completed, New Order ID : SC1002519252</t>
  </si>
  <si>
    <t>ODP-DMO-FMG/02</t>
  </si>
  <si>
    <t>WO061517049</t>
  </si>
  <si>
    <t>2026-08-10 13:00:00|Nama : BP HENDY SIMON   No Hp : 082302331284  No Alt : 082251117350   Tgl Pemasangan : 10 Agustus 2026  Interval : SIANG  Note : Hubungi pelanggan terlebih dahulu|40981182|MYDITA</t>
  </si>
  <si>
    <t>- 11_11446;Biaya PSB HSI EBIS Tunai di Depan ~ 11[150000]  - E23047;E23047 ~ ES23 - Paket HSI Bisnis Basic[0]  - E23047~null~E23047_UNL;UNL ~ Internet-Link Unlimited Internet Usage ~ E23047[0]  - E23047~null~44841;E23047||11||Abodemen 0[0]  - E23047~null~</t>
  </si>
  <si>
    <t>Follow Up Revoke Completed, New Order ID : SC1002520589</t>
  </si>
  <si>
    <t>KOPERASI BUDI DAYA MINA</t>
  </si>
  <si>
    <t>ODP-JPR-FD/007 FCL/F04/007.01</t>
  </si>
  <si>
    <t>WO061524365</t>
  </si>
  <si>
    <t>|MC60141|MYIA-061986873460/POI/ALFIAN NURUL HUDA/085156744733/nalfian1998@gmail.com</t>
  </si>
  <si>
    <t>2026-08-12 13:00:00 | Nama Pic : bp ALFIAN  No Hp Pic : 085156744733 No alt : - Jam Pemasangan : siang  Tanggal Pemasangan : 12 Agustus 2026</t>
  </si>
  <si>
    <t>SPBU 445810</t>
  </si>
  <si>
    <t>ODP-GBU-FH/007 FH/D01/007.01</t>
  </si>
  <si>
    <t>WO061470794</t>
  </si>
  <si>
    <t>|MN01047|MYIA-000499380560/POI/MUHAMMAD ARIFIN/085346121580/4458102@gmail.com</t>
  </si>
  <si>
    <t>2026-08-12 08:00:00 | Nama PIC:  bp muh arifin No HP: 085346121580 Alt: Tanggal: 12/8/2026 Jam Pasang: Pagi Note: Hubungi sebelum ke lokasi, terimakasih.</t>
  </si>
  <si>
    <t>VILLA VINNA A10</t>
  </si>
  <si>
    <t>ODP-BTU-FW/04 FW/D01/04.01</t>
  </si>
  <si>
    <t>WO061488321</t>
  </si>
  <si>
    <t>MD|MYDB-20260810264896|DN00001/MN02280|VILLA VINNA A10|08113502386</t>
  </si>
  <si>
    <t>2026-08-17 13:00:00 | Nama Pic : bp Suryo  No Hp Pic : 08113502386 No alt : - Jam Pemasangan : pagi  Tanggal Pemasangan : 17 Agustus 2026</t>
  </si>
  <si>
    <t>SPBU 44 562 10 MANDISARI</t>
  </si>
  <si>
    <t>ODP-PRN-FAD/005 FAD/D01/005.01</t>
  </si>
  <si>
    <t>WO061498391</t>
  </si>
  <si>
    <t>|MN02495|MYIA-051480665003/POI/DAVID SETIAWAN HARAHAP/082220300499/dataspbu4456210@gmail.com</t>
  </si>
  <si>
    <t>2026-08-12 13:00:00 | Nama PIC : bapak david No HP : 082220300499 Alt :  M Janji : (RABU/12/AGUSTUS/2026) jam Pasang : 09:00 Note : hubungi pelanggan jika ingin kelokasi</t>
  </si>
  <si>
    <t>FCC - HD1A - COMPLETED - WAIT FOR PAYMEN</t>
  </si>
  <si>
    <t>SPBU 4452215 NEGARADAHA</t>
  </si>
  <si>
    <t>ODP-BMU-FG/044</t>
  </si>
  <si>
    <t>WO061514913</t>
  </si>
  <si>
    <t>AMRBS;403095;REG3;BAYU;085100296564;HSI 1S 100MB;535k;PIC ALFIAN 085884760517 ;spbunegaradaha@gmail.com</t>
  </si>
  <si>
    <t>2026-08-12 13:00:00|Jam pemasangan : 12.00 Info Tambahan : Hubungi pelanggan dulu sebelum ke lokasi terimakasih |40900827|MYDITA</t>
  </si>
  <si>
    <t>FCC DBS - HD1A - AGREE - WAIT FOR PAYMENT</t>
  </si>
  <si>
    <t>- 11_11450;Biaya PSB Reguler HSI EBIS ~ 11[500000]  - SP_NOSS;SP_NOSS ~ Internet NOSS Multispeed Network[0]  - SP_NOSS;SP_NOSS ~ Internet NOSS Multispeed Network[0]  - E25060;E25060 ~ ES25 - Paket HSI Bisnis (HSIE) Khusus Winback 2.0[0]  - E25060~null~E25</t>
  </si>
  <si>
    <t xml:space="preserve">SPBU 4452217 TONJONG </t>
  </si>
  <si>
    <t>ODP-BMU-FZ/001</t>
  </si>
  <si>
    <t>AMRBS;403095;REG3;BAYU;085100296564;HSI 1S 100MB;535k;PIC BENI 082323783006;44.52217.spbu@gmail.com</t>
  </si>
  <si>
    <t>SPBU 4452216 SAKALIBELS</t>
  </si>
  <si>
    <t>ODP-BMU-FV/007</t>
  </si>
  <si>
    <t>AMRBS;403095;REG3;BAYU;085100296564;HSI 1S 100MB;535k;PIC 087834130181;spbusakalibelsss16@gmail.com</t>
  </si>
  <si>
    <t>SMK ASSULTHONIYAH / LAB</t>
  </si>
  <si>
    <t>ODP-PBL-FAA/70</t>
  </si>
  <si>
    <t>WO061505917</t>
  </si>
  <si>
    <t>|MN01068|/SMK ASSULTHONIYAH / LAB/WINBACK 2.0 HSI B2B (1:1) 75MBPS 415RB PSB DISC 70%//smk.assulthon@gmail.com/SRI ERNAWATI/85258722109</t>
  </si>
  <si>
    <t>Follow Up Revoke Completed, New Order ID : SC1002519662</t>
  </si>
  <si>
    <t>GUDANG TONNY</t>
  </si>
  <si>
    <t>ODP-BJN-FH/73 FH/D06/73.01</t>
  </si>
  <si>
    <t>WO061522335</t>
  </si>
  <si>
    <t>|MN02619|MYIA-086036283707/POI/TONNY IRAWAN/085185928808/setiy752@gmail.com</t>
  </si>
  <si>
    <t>2026-08-14 08:00:00 | M Janji : (12/08/2026) jam Pasang : 09:00 Note : hubungi pelanggan jika ingin kelokasi</t>
  </si>
  <si>
    <t>ODP-BPG-FL/35</t>
  </si>
  <si>
    <t>WO061504506</t>
  </si>
  <si>
    <t>2026-08-09 08:00:00 | Tanggal Pemasangan : 09 Agustus 2026  Jam Pemasangan : 08:00 13:00  Info Tambahan : Hubungi pelanggan dulu sebelum ke lokasi terimakasih</t>
  </si>
  <si>
    <t>SPBU PERTAMINA 44.531.20 JAMBU</t>
  </si>
  <si>
    <t>ODP-AJB-FW/001 FW/D01/001.01</t>
  </si>
  <si>
    <t>WO061467572</t>
  </si>
  <si>
    <t>|MC00213|MYIA-033355129640/POI/WARNO/081327377920/spbu.jambu@yahoo.co.id</t>
  </si>
  <si>
    <t>ODP-APR-FD/01</t>
  </si>
  <si>
    <t>ASRAMA NUSANTARA</t>
  </si>
  <si>
    <t>ODP-SDA-FDF/52</t>
  </si>
  <si>
    <t>WO061532276</t>
  </si>
  <si>
    <t>AMRBS/405529/YULYAN MAHARTA SAVIAR/R3/JATIM TIMUR/WINBACK 2.0 HSI B2B (1:1) 50MBPS 355RB PSB DISC 70%/MUHAMMAD ASRORI /asrorim18@gmail.com</t>
  </si>
  <si>
    <t>2026-08-12 15:00:00|Nama PIC : BAPAK ASRORI No HP : 087857648115 Alt :  M Janji : (RABU/12/AGUSTUS/2026) jam Pasang : 09:00 Note : hubungi pelanggan jika ingin kelokasi|40961371|MYDITA</t>
  </si>
  <si>
    <t>ODP-OMB-FAA/65</t>
  </si>
  <si>
    <t>WO061535369</t>
  </si>
  <si>
    <t xml:space="preserve">2026-08-10 15:00:00 | M Janji : (10/08/2026)  jam Pasang : 09:00  Note : hubungi pelanggan jika ingin kelokasi  </t>
  </si>
  <si>
    <t>AGEN BRILINK DONOWATI</t>
  </si>
  <si>
    <t>ODP-TDS-FBG/35 FBG/D04/35.01</t>
  </si>
  <si>
    <t>WO061457461</t>
  </si>
  <si>
    <t>MD|MYDB-20260810264884|DN00001/MN00443|AGEN BRILINK DONOWATI|085117489526</t>
  </si>
  <si>
    <t>2026-08-12 13:00:00 | Tanggal Pemasangan : 12 Agustus 2026 Jam Pemasangan : 08:00 13:00 Info Tambahan : Hubungi pelanggan dulu sebelum ke lokasi terimakasih</t>
  </si>
  <si>
    <t>Follow Up Revoke Completed, New Order ID : SC1002520758</t>
  </si>
  <si>
    <t>Karma Mitra Jaya Prakasa</t>
  </si>
  <si>
    <t>ODP-WR1-FH/16 FH/D01/04.16</t>
  </si>
  <si>
    <t>WO061506057</t>
  </si>
  <si>
    <t>|MN00458|MYIA-097115335629/POI/Sugiyanto/+628133305375/asriwasisto092@gmail.com</t>
  </si>
  <si>
    <t>ODP-GEN-FD/06</t>
  </si>
  <si>
    <t xml:space="preserve">|MN00483|/PT HIPERNET INDODATA/HSI BASIC 1S INET 50MBPS/087835316536/eriza.a@hypernet.co.id/Iman Irmansyah  </t>
  </si>
  <si>
    <t>PT Gondosuli Berkah Abadi</t>
  </si>
  <si>
    <t>ODP-BBE-FBC/06</t>
  </si>
  <si>
    <t>AMRBS;403115;AMEX;Muhammad Ubaidil Ulum;RBS-3;SURAMADU;PSB;PT Gondosuli Berkah Abadi;+62 857-0722-2022;spbu5461113@gmail.com;HSI Bisnis Promo HUT Telkom (1:1) 50 Mbps (Rp 355.000) PSB Rp 150.000;Setiyawan Herysantoso;-7.3779825,112.5744817</t>
  </si>
  <si>
    <t>SPBU 54.641.08 MARON</t>
  </si>
  <si>
    <t>ODP-MJT-FE/22 FE/D01/22.01</t>
  </si>
  <si>
    <t>WO061501025</t>
  </si>
  <si>
    <t>MD|MYDB-20260811264973|SC20016/MC20202|SPBU 54.641.08 MARON|081326744074</t>
  </si>
  <si>
    <t>PT. Industrial Robotic Automation</t>
  </si>
  <si>
    <t>ODP-KND-FS/06 FS/D01/06.01</t>
  </si>
  <si>
    <t>WO061478933</t>
  </si>
  <si>
    <t>MD|MYDB-20260808264733|DN00001/MN00086|PT. Industrial Robotic Automation|085741412162</t>
  </si>
  <si>
    <t xml:space="preserve">2026-08-12 10:00:00 | Nama PIC : Bapak Alfian No HP : 085741412162 No Alternatif : - M Janji : 12/07/2026 Jam Pasang : Pagi NoteÃ‚Â :  Hubungi terlebih dahulu sebelum ke lokasi </t>
  </si>
  <si>
    <t>HSI Bisnis Bundling Phone PSB 70% - Free 800 Menit - 150 Mbps</t>
  </si>
  <si>
    <t>WO061519427</t>
  </si>
  <si>
    <t>2026-08-10 08:00:00|Nama PIC : Bp Putu  No Hp : 085738534306  No Alt : -  Tgl Pemasangan : 10 Agustus 2026  Interval : PAGI SIANG  Note : Hubungi pelanggan terlebih dahulu|40951378|MYDITA</t>
  </si>
  <si>
    <t>SMP NEGERI 1 PLUPUH</t>
  </si>
  <si>
    <t>ODP-SRG-FAB/027 FAB/D01/027.01</t>
  </si>
  <si>
    <t>WO061502660</t>
  </si>
  <si>
    <t>|MN01811|MYIA-014806080089/POI/ACHMAD AENAL YAQIN/081393085665/smpnegeri1plupuh@gmail.com</t>
  </si>
  <si>
    <t>SDN TUNDOSORO KEJAYAN</t>
  </si>
  <si>
    <t>ODP-GDW-FD/11</t>
  </si>
  <si>
    <t>WO061531741</t>
  </si>
  <si>
    <t>|MN00833|/SDN TUNDOSORO KEJAYAN/WINBACK 2.0 HSI B2B (1:2) 50MBPS 320RB PSB DISC 70%//sdntundosoroyes@gmail.com/APRILIA PUJIASTUTIK/85803335998</t>
  </si>
  <si>
    <t>2026-08-13 08:00:00|Nama PIC : IBU APRILIA No HP : 085803335998 Alt :  M Janji : (KAMIS/13/AGUSTUS/2026) jam Pasang : 09:00 Note : hubungi pelanggan jika ingin kelokasi|40961371|MYDITA</t>
  </si>
  <si>
    <t>Toko Rahman</t>
  </si>
  <si>
    <t>ODP-PYA-FAN/49 FAN/D06/49.01</t>
  </si>
  <si>
    <t>WO061467226</t>
  </si>
  <si>
    <t>MD|MYDB-20260811264926|SC00001/MC00149|Toko Rahman|083831494555</t>
  </si>
  <si>
    <t xml:space="preserve"> SMK MUHAMMADIYAH KARANGANYAR</t>
  </si>
  <si>
    <t>WO061492346</t>
  </si>
  <si>
    <t>2026-08-12 13:00:00|Nama Pic : bp Guntur No Hp Pic : 085742212600 No alt : - Jam Pemasangan : pagi  Tanggal Pemasangan : 12 Agustus 2026|40951375|MYDITA</t>
  </si>
  <si>
    <t>Follow Up Revoke Completed, New Order ID : SC1002520411</t>
  </si>
  <si>
    <t>SPBU 4353317 Bojongsari Purbalingga</t>
  </si>
  <si>
    <t>WO061531763</t>
  </si>
  <si>
    <t>|MN02834|MYIA-030345768634/POI/WIWIT HERAWANTO/081229412381/kajonganspbu@gmail.com</t>
  </si>
  <si>
    <t>2026-08-14 10:00:00 | Nama Pic : bp WIWIT HERAWANTO No Hp Pic : 081229412381 No alt : - Jam Pemasangan : pagi  Tanggal Pemasangan : 12 Agustus 2026</t>
  </si>
  <si>
    <t>Follow Up Revoke Completed, New Order ID : SC1002520506</t>
  </si>
  <si>
    <t>SPBU 54601116</t>
  </si>
  <si>
    <t>ODP-MYR-FSJ/32</t>
  </si>
  <si>
    <t>WO061484889</t>
  </si>
  <si>
    <t>AMRBS;403536;AMEX;FANI INDRA;RBS-3;SURAMADU;MOETHIA SETIYAWATI;HSI Bisnis (1:1) 50 Mbps (Rp 439.000) PSB Rp 150.000;089634313237;spbu601116@yahoo.co.id;Rudolfo Samuai;Jl. Kedung Cowek No.204, Tanah Kali Kedinding, Kec. Kenjeran, Surabaya, Jawa Timur 60129</t>
  </si>
  <si>
    <t>2026-08-12 10:00:00|M Janji : (12/08/2026) jam Pasang : 09:00 Note : hubungi pelanggan jika ingin kelokasi |40981184|MYDITA</t>
  </si>
  <si>
    <t>DAPUR MBG BIRRU</t>
  </si>
  <si>
    <t>ODP-SRG-FH/048 FH/D04/048.01</t>
  </si>
  <si>
    <t>WO061482470</t>
  </si>
  <si>
    <t>|MN01811|MYIA-019499952721/POI/SRI LESTARI/085293863420/sri074766@gmail.com</t>
  </si>
  <si>
    <t>ODP-SAT-FA/59</t>
  </si>
  <si>
    <t>RUKO GUNAWAN WICAKSONO</t>
  </si>
  <si>
    <t>ODP-DMO-FW/23</t>
  </si>
  <si>
    <t>WO061517455</t>
  </si>
  <si>
    <t>|MN02280|/RUKO GUNAWAN WICAKSONO/GUNAWAN WICAKSONO/081333369634/a.g.viszcara@gmail.com/HSI Bisnis Promo HUT Telkom (1:1) 100 Mbps (Rp 535.000) PSB Rp 150.000/</t>
  </si>
  <si>
    <t>2026-08-13 08:00:00|Nama : BP GUNAWAN WICAKSONO SST No Hp : 081333369634 No Alt :  Tgl Pemasangan : 12 Agustus 2026 Interval : PAGI  Note : Hubungi pelanggan terlebih dahulu|40971402|MYDITA</t>
  </si>
  <si>
    <t>TOKO SUGENG</t>
  </si>
  <si>
    <t>ODP-CEP-FE/090 FE/D08/090.01</t>
  </si>
  <si>
    <t>WO061487810</t>
  </si>
  <si>
    <t>|MC60162|MYIA-067287512504/POI/FAIZAL RAHMAD NAUVANDA/082341906523/dp3787913@gmail.com</t>
  </si>
  <si>
    <t>2026-08-12 13:00:00 | telp : 082341906523 alt :  M Janji : (12/08/2026) jam Pasang :pagi / siang  Note : hubungi pelanggan jika ingin kelokasi</t>
  </si>
  <si>
    <t>SPBU 4452217 TONJONG</t>
  </si>
  <si>
    <t>AMRBS;403095;REG3;BAYU;085100296564;PIC BENI 082323783006;HSI 1S 300mb 1499k;44.52217.spbu@gmail.com</t>
  </si>
  <si>
    <t>YOUNEEDMEE</t>
  </si>
  <si>
    <t>ODP-WRJ-FD/51 FD/D01/51.01</t>
  </si>
  <si>
    <t>WO061511362</t>
  </si>
  <si>
    <t>MD|MYDB-20260809264802|EN00005/MC20190|YOUNEEDMEE|085181739148</t>
  </si>
  <si>
    <t>WO061497761</t>
  </si>
  <si>
    <t>2026-08-12 13:00:00|Nama PIC : Bapak Agus No HP : 083119378360 No Alternatif : - M Janji : 12/07/2026 Jam Pasang : Pagi NoteÃ‚Â :  Hubungi terlebih dahulu sebelum ke lokasi |40961370|MYDITA</t>
  </si>
  <si>
    <t>ODP-MNZ-FAN/12</t>
  </si>
  <si>
    <t>WO061462935</t>
  </si>
  <si>
    <t>2026-08-09 15:00:00 | Nama Pic : BP IWAN  No Hp Pic : 08563623930  Jam Pemasangan : 08:00 - 12.00  Tanggal Pemasangan : MINGGU 09 AGUSTUS 2026  Info Tambahan : Hubungi pelanggan sebelum datang ke lokasi, terima kasih.</t>
  </si>
  <si>
    <t>GREEN HOUSE</t>
  </si>
  <si>
    <t>ODP-KLJ-FCY/15 FCY/D02/15.01</t>
  </si>
  <si>
    <t>WO061519749</t>
  </si>
  <si>
    <t>|MN02627|MYIA-006235113281/POI/Sulistiyani/082132176367/sulistiyani0116@gmail.com</t>
  </si>
  <si>
    <t>2026-08-12 15:00:00 | Nama Pic : bu Sulistiyani No Hp Pic : 082132176367 No alt : - Jam Pemasangan : siang  Tanggal Pemasangan : 12 Agustus 2026</t>
  </si>
  <si>
    <t>Follow Up Revoke Completed, New Order ID : SC1002519878</t>
  </si>
  <si>
    <t>SPBU Pagu 54.641.29</t>
  </si>
  <si>
    <t>ODP-GUR-FG/11 FG/D01/11.01</t>
  </si>
  <si>
    <t>WO061469928</t>
  </si>
  <si>
    <t>|MC20231|MYIA-050184566467/POI/FATUR ROHMAN/081235321497/spbu29@trisnagroup.id</t>
  </si>
  <si>
    <t>2026-08-14 08:00:00 | telp : 081235321497 alt :  M Janji : (11/08/2026) jam Pasang :pagi / siang  Note : hubungi pelanggan jika ingin kelokasi</t>
  </si>
  <si>
    <t>ODP-TUN-FX/25</t>
  </si>
  <si>
    <t>WO061490199</t>
  </si>
  <si>
    <t>2026-08-12 13:00:00|Nama Pic : AZIZ No Hp Pic : 081231441670 No alt : - Jam Pemasangan : siang  Tanggal Pemasangan : 12 Agustus 2026|40951375|MYDITA</t>
  </si>
  <si>
    <t>KB-TK Islam Al-Huda</t>
  </si>
  <si>
    <t>ODP-BWN-FAA/03 FAA/D01/03.01</t>
  </si>
  <si>
    <t>WO061466409</t>
  </si>
  <si>
    <t>MD|MYDB-20260810264886|DN00001/MN00018|KB-TK Islam Al-Huda|082326955342</t>
  </si>
  <si>
    <t>MA AS SYAMSURIYYAH</t>
  </si>
  <si>
    <t>WO061507582</t>
  </si>
  <si>
    <t>MD|MYDB-20260810264890|DB10005/MB10071|MA AS SYAMSURIYYAH|08553261297</t>
  </si>
  <si>
    <t xml:space="preserve">2026-08-12 13:00:00 | Nama PIC : BAPAK MUHAMMAD ABDULLAH No HP : 08553261297 No Alternatif : - M Janji : 12/07/2026 Jam Pasang : Pagi NoteÃ‚Â :  Hubungi terlebih dahulu sebelum ke lokasi </t>
  </si>
  <si>
    <t>WO061476618</t>
  </si>
  <si>
    <t>|MN02086|MYIA-030209656661/POI/Khamim/082322332230/kamtaipa@gmail.com</t>
  </si>
  <si>
    <t xml:space="preserve">2026-08-12 08:00:00 | Nama PIC : BAPAK KHAMIM No HP : 082322332230 No Alternatif : M Janji : 12/07/2026 Jam Pasang : Pagi NoteÃ‚Â :  Hubungi terlebih dahulu sebelum ke lokasi </t>
  </si>
  <si>
    <t>GUDANG JMB</t>
  </si>
  <si>
    <t>ODP-MIP-FA/36</t>
  </si>
  <si>
    <t>|MC30111|/MOCH IMRON AFANDI /85732366110/imronafandi048@gmail.com</t>
  </si>
  <si>
    <t>SMP NEGERI 1 KEMBARAN</t>
  </si>
  <si>
    <t>ODP-PWT-FBK/003</t>
  </si>
  <si>
    <t>PSB;MN02713;SMP NEGERI 1 KEMBARAN;082134062273;PSB HSI BISNIS 300MBPS PROMO ULTAH TELKOM;smpnegeri01kembaran@gmail.com;BACHTIAR;-7.4079166893025725, 109.28696572883577</t>
  </si>
  <si>
    <t>Follow Up Revoke Completed, New Order ID : SC1002519169</t>
  </si>
  <si>
    <t>CV SAMI ASIKI</t>
  </si>
  <si>
    <t>ODP-GIN-FH/42</t>
  </si>
  <si>
    <t>WO061531732</t>
  </si>
  <si>
    <t>|MN02658|/PIC I NENGAH SUARTA/081246891426/spbu.bali.5480504@gmail.com</t>
  </si>
  <si>
    <t>2026-08-12 15:00:00|Nama PIC:  bp suarta No HP: 081246891426 Alt: 081236102105 Tanggal: 12/8/2026 Jam Pasang: Sore Note: Hubungi sebelum ke lokasi, terimakasih.|40931149|MYDITA</t>
  </si>
  <si>
    <t>ODP-SAP-FAB/14</t>
  </si>
  <si>
    <t>WO061514806</t>
  </si>
  <si>
    <t>2026-08-09 08:00:00 | Nama PIC : Bp Rifdan  No Hp : 085338475722  No Alt : -  Tgl Pemasangan : 09 Agustus 2026  Interval : PAGI SIANG  Note : Hubungi pelanggan terlebih dahulu</t>
  </si>
  <si>
    <t>ODP-MGO-FAL/09</t>
  </si>
  <si>
    <t>WO061498601</t>
  </si>
  <si>
    <t>ERABLUE WH KUDUS</t>
  </si>
  <si>
    <t>ODP-KUD-FBD/035 FBD/D03/035.01</t>
  </si>
  <si>
    <t>WO061539185</t>
  </si>
  <si>
    <t>|MN02713|MYIA-091683043021/POI/HASBIBINTARO SHIDDIQ/081249549394/nextperdanaone@gmail.com</t>
  </si>
  <si>
    <t>2026-08-18 08:00:00 | telp : 081249549394 alt :  M Janji : (18/08/2026) jam Pasang :pagi / siang  Note : hubungi pelanggan jika ingin kelokasi</t>
  </si>
  <si>
    <t>Toko Lalu Kadarusman</t>
  </si>
  <si>
    <t>ODP-PYA-FAQ/66 FAQ/D06/66.01</t>
  </si>
  <si>
    <t>WO061471284</t>
  </si>
  <si>
    <t>MD|MYDB-20260810264914|SC00001/MC00046|Toko Lalu Kadarusman|082326518436</t>
  </si>
  <si>
    <t>2026-08-12 08:00:00 | Nama Pic : Lalu Kadarusman No Hp Pic : 082326518436 No alt : - Jam Pemasangan : pagi  Tanggal Pemasangan : 12 Agustus 2026</t>
  </si>
  <si>
    <t>PT INTAN SURYA PRIMA ABADI</t>
  </si>
  <si>
    <t>ODP-UBN-FV/33</t>
  </si>
  <si>
    <t>AMRBS;940137;AM;ISTIHAMIN FITRI;RBS-3;SURAMADU;PSB;PT INTAN SURYA PRIMA ABADI;81241818747;Ispa.denpasar@yahoo.co.id;HSI Bisnis (1:1) 100 Mbps (Rp 669.000) PSB Rp 150.000;GEDE MUDITA;-8.6348517,115.1770676</t>
  </si>
  <si>
    <t>SPBU 4459512 KATONSARI DEMAK</t>
  </si>
  <si>
    <t>ODP-DMA-FDA/037 FDA/D02/037.01</t>
  </si>
  <si>
    <t>WO061536707</t>
  </si>
  <si>
    <t>|MN01414|MYIA-018277252262/POI/KHASAN/081215754268/demak@yahoo.com</t>
  </si>
  <si>
    <t>2026-08-12 15:00:00 | Nama : BP KHASAN  No Hp : 081215754268 No Alt :  Tgl Pemasangan : 12 Agustus 2026 Interval : PAGI  Note : Hubungi pelanggan terlebih dahulu</t>
  </si>
  <si>
    <t>WO061514830</t>
  </si>
  <si>
    <t>SPBU TRAJI 44.562.14</t>
  </si>
  <si>
    <t>ODP-PRN-FAD/008 FAD/D01/008.01</t>
  </si>
  <si>
    <t>WO061523772</t>
  </si>
  <si>
    <t>|MN02495|MYIA-034556523926/POI/PRATIWI FAJAR PAMUNGKAS/082226408281/spbu4456214.pterm@gmail.com</t>
  </si>
  <si>
    <t>2026-08-12 13:00:00 | Nama PIC:  bu tiwi No HP: 082226408281 Alt: Tanggal: 12/8/2026 Jam Pasang: Siang Note: Hubungi sebelum ke lokasi, terimakasih.</t>
  </si>
  <si>
    <t>PCN MR DIY XGRG</t>
  </si>
  <si>
    <t>ODP-GER-FAA/23 FAA/D02/23.01</t>
  </si>
  <si>
    <t>WO061485808</t>
  </si>
  <si>
    <t>|MN02621|MYIA-041207783254/POI/RIZKY NANDA/081289014442/diy.xgrg@panducitiakses.com</t>
  </si>
  <si>
    <t>2026-08-12 15:00:00 | Tanggal pemasangan: 12/08/2026 Jam pemasangan : 10.00 Info Tambahan : Hubungi pelanggan dulu sebelum ke lokasi terima kasih.</t>
  </si>
  <si>
    <t>UD. CHANDRA HANDOYO</t>
  </si>
  <si>
    <t>ODP-GRA-FB/68</t>
  </si>
  <si>
    <t>WO061516514</t>
  </si>
  <si>
    <t>|MN02680|/UD. CHANDRA HANDOYO/WINBACK 2.0 HSI B2B (1:1) 50MBPS 355RB PSB DISC 70%//spbuwatestani5467130@gmail.com/CHANDRA HANDOYO/85233406454</t>
  </si>
  <si>
    <t>2026-08-12 13:00:00|Nama PIC:  bp nanang No HP: 085233406454 Alt: Tanggal: 12/8/2026 Jam Pasang: Siang Note: Hubungi sebelum ke lokasi, terimakasih.|40931149|MYDITA</t>
  </si>
  <si>
    <t>PT RAMIL SILICA SENTOSA</t>
  </si>
  <si>
    <t>ODP-BCR-FAE/06 FAE/D01/06.01</t>
  </si>
  <si>
    <t>WO061497863</t>
  </si>
  <si>
    <t>|MN02366|MYIA-034040536677/POI/nur Setya ningsih/082334597830/nursetya41@gmail.com</t>
  </si>
  <si>
    <t>2026-08-12 15:00:00 | Nama PIC : ibu nur No HP : 082334597830 Alt :  M Janji : (RABU/12/AGUSTUS/2026) jam Pasang : 09:00 Note : hubungi pelanggan jika ingin kelokasi</t>
  </si>
  <si>
    <t>WO061487168</t>
  </si>
  <si>
    <t>|MN02756|MYIA-084351735759/POI/DWI WAHYUNI/082226166897/smpinsangemilang@gmail.com</t>
  </si>
  <si>
    <t xml:space="preserve">2026-08-12 13:00:00 | Jam pemasangan : 12.00 Info Tambahan : Hubungi pelanggan dulu sebelum ke lokasi terimakasih </t>
  </si>
  <si>
    <t>SPBU 4452226 KALIERANG</t>
  </si>
  <si>
    <t>ODP-BMU-FJ/030</t>
  </si>
  <si>
    <t>AMRBS;403095;REG3;BAYU;085100296564;PIC 082135564896 INA;HSI 100MB;535k;spbukalierang.4452226@gmail.com</t>
  </si>
  <si>
    <t>BROMO PERMAI</t>
  </si>
  <si>
    <t>ODP-SKP-FC/02</t>
  </si>
  <si>
    <t>WO061487135</t>
  </si>
  <si>
    <t>|MN01316|/BROMO PERMAI/WINBACK 2.0 HSI B2B (1:1) 100MBPS 535RB PSB DISC 70%//bromopermaiindah@gmail.com/MOCHAMMAD RIZKY SURYA GEMILANG/85231390107</t>
  </si>
  <si>
    <t>ILHAM STORE</t>
  </si>
  <si>
    <t>ODP-MJT-FA/50 FA/D06/50.01</t>
  </si>
  <si>
    <t>WO061471643</t>
  </si>
  <si>
    <t>MD|MYDB-20260810264888|DN00001/MN01011|ILHAM STORE|085850876219</t>
  </si>
  <si>
    <t>KOGJA</t>
  </si>
  <si>
    <t>ODP-PBL-FG/104</t>
  </si>
  <si>
    <t>WO061518277</t>
  </si>
  <si>
    <t>|MN01316|/KOGJA/WINBACK 2.0 HSI B2B (1:1) 100MBPS 535RB PSB DISC 70%//Kogjamedia@gmail.com/ACHMAD ARFIAN RIFKI/82215224543</t>
  </si>
  <si>
    <t>2026-08-12 13:00:00|Nama PIC : bapak ahmad No HP : 082215224543 Alt :  M Janji : (RABU/12/AGUSTUS/2026) jam Pasang : 09:00 Note : hubungi pelanggan jika ingin kelokasi|40961371|MYDITA</t>
  </si>
  <si>
    <t>KB AL-IDRUS</t>
  </si>
  <si>
    <t>ODP-KUD-FBH/004 FBH/D01/004.01</t>
  </si>
  <si>
    <t>WO061502192</t>
  </si>
  <si>
    <t>|MC60024|MYIA-062993426175/POI/Dheta Carollyn /0895341343800/adhilesmana17@gmail.com</t>
  </si>
  <si>
    <t>CAFE &amp; RENTAL PLAYSTATION</t>
  </si>
  <si>
    <t>ODP-DLA-FH/24</t>
  </si>
  <si>
    <t>WO061532043</t>
  </si>
  <si>
    <t>|MC30080|/MOHAMMAD KHOLIQ/82371305284/mohammadkholiq927@gmail.com</t>
  </si>
  <si>
    <t>ODP-AJB-FF/007</t>
  </si>
  <si>
    <t>WO061503292</t>
  </si>
  <si>
    <t xml:space="preserve">2026-08-09 13:00:00 | Nama PIC: bu inka   Notel: 081313474706  Alt: -   Tanggal: 9/8/2026  Jam Pasang: Siang  Note: Hubungi pelanggan sebelum ke lokasi, terima kasih.  </t>
  </si>
  <si>
    <t>Follow Up Revoke Completed, New Order ID : SC1002520090</t>
  </si>
  <si>
    <t>SD NEGERI 3 BEDULU</t>
  </si>
  <si>
    <t>ODP-GIN-FH/38</t>
  </si>
  <si>
    <t>|MN02658|/PIC SD NEGERI 3 BEDULU/085940740422/3bedulu@gmail.com</t>
  </si>
  <si>
    <t>Follow Up Revoke Completed, New Order ID : SC1002519315</t>
  </si>
  <si>
    <t>ODP-KGD-FBF/094</t>
  </si>
  <si>
    <t>WO061475156</t>
  </si>
  <si>
    <t>2026-08-09 15:00:00 | Nama PIC : MUNTAHA  No HP : 081326211551  Alt :   M Janji : 08/08/2026  Jam Pasang : 08.00 - 13:00   NoteÃ‚Â :  hubungi terlebih dahulu sebelum kelokasi</t>
  </si>
  <si>
    <t>ODP-PWB-FD/028</t>
  </si>
  <si>
    <t>WO061525424</t>
  </si>
  <si>
    <t xml:space="preserve">2026-08-09 13:00:00 | Nama PIC: bp muchsin  Notel: 082327602683  Alt: -   Tanggal: 9/8/2026  Jam Pasang: Siang  Note: Hubungi pelanggan sebelum ke lokasi, terima kasih.  </t>
  </si>
  <si>
    <t>Follow Up Revoke Completed, New Order ID : SC1002519011</t>
  </si>
  <si>
    <t>WNJ</t>
  </si>
  <si>
    <t>SDN Klepu 03</t>
  </si>
  <si>
    <t>ODP-PUS-FB/020 FB/D03/020.01</t>
  </si>
  <si>
    <t>WO061463388</t>
  </si>
  <si>
    <t>|MN00426|MYIA-004617892114/POI/Didit Sulistio/081325414933/sdklepu03@gmail.com</t>
  </si>
  <si>
    <t>WO061532655</t>
  </si>
  <si>
    <t>2026-08-12 15:00:00|Nama PIC : BAPAK AZIZ No HP : 081231441670 Alt :  M Janji : (RABU/12/AGUSTUS/2026) jam Pasang : 09:00 Note : hubungi pelanggan jika ingin kelokasi|40961371|MYDITA</t>
  </si>
  <si>
    <t>KAK</t>
  </si>
  <si>
    <t>PEMERINTAH DESA KEDALEMANWETAN</t>
  </si>
  <si>
    <t>ODP-KAK-FAH/059 FAH/D03/059.01</t>
  </si>
  <si>
    <t>WO061472195</t>
  </si>
  <si>
    <t>|MN00662|MYIA-082797876696/POI/Asep/085290461690/pemdeskedalemanwetan@gmail.com</t>
  </si>
  <si>
    <t xml:space="preserve">2026-08-12 08:00:00 | Jam pemasangan : 08.00 - 12.00 Info Tambahan : Hubungi pelanggan dulu sebelum ke lokasi terimakasih </t>
  </si>
  <si>
    <t>SPBU Pertamina 54.671.04 / CV. SEMBILAN SEMBILAN TUBAN PERDANA</t>
  </si>
  <si>
    <t>ODP-PWS-FL/50 FL/D04/50.01</t>
  </si>
  <si>
    <t>WO061480526</t>
  </si>
  <si>
    <t>|MN00398|MYIA-073765090162/POI/HANDINI RATIH SURYORINI/081329046359/holding99tuban@gmail.com</t>
  </si>
  <si>
    <t>SD Muhammadiyah Jogokariyan (Kampus 2)</t>
  </si>
  <si>
    <t>ODP-PGR-FBT/008</t>
  </si>
  <si>
    <t>WO061529245</t>
  </si>
  <si>
    <t>|MC80228|/SD Muhammadiyah Jogokariyan (Kampus 2)/Paket HSI 2S Bisnis Promo HUT Telkom 1:1 300Mbps + Telp/Fika Widiana Kuspratiwi/085348548664/sdmjogokariyan@gmail.com</t>
  </si>
  <si>
    <t>2026-08-13 08:00:00|Waktu pemasangan : 12 agustus 2026 Jam pemasangan : 08.00 - 12.00 Info Tambahan : Hubungi pelanggan dulu sebelum ke lokasi terimakasih |40971401|MYDITA</t>
  </si>
  <si>
    <t>SPBU 54.641.09</t>
  </si>
  <si>
    <t>ODP-PAE-FF/60 FF/D04/60.01</t>
  </si>
  <si>
    <t>WO061481599</t>
  </si>
  <si>
    <t>|MN00418|MYIA-010741271193/POI/MUHAMMAD MANSYUR/081357425272/parespbu09@gmail.com</t>
  </si>
  <si>
    <t>PCN MR DIY XBNT</t>
  </si>
  <si>
    <t>WO061485579</t>
  </si>
  <si>
    <t>|MN02713|MYIA-021756358454/POI/RIZKY NANDA/081917636163/diy.xbnt@panducitiakses.com</t>
  </si>
  <si>
    <t>2026-08-12 13:00:00 | Tanggal pemasangan: 12/08/2026 Jam pemasangan : 10.00 Info Tambahan : Hubungi pelanggan dulu sebelum ke lokasi terima kasih.</t>
  </si>
  <si>
    <t>ODP-JBR-FF/45</t>
  </si>
  <si>
    <t>WO061530506</t>
  </si>
  <si>
    <t>2026-08-12 15:00:00|Nama Pic : bp wahyudi  No Hp Pic : 08995847815 No alt : - Jam Pemasangan : pagi  Tanggal Pemasangan : 12 Agustus 2026|40951375|MYDITA</t>
  </si>
  <si>
    <t>SPBU 5483307</t>
  </si>
  <si>
    <t>ODP-SWE-FAF/09 FAF/D02/09.01</t>
  </si>
  <si>
    <t>WO061469698</t>
  </si>
  <si>
    <t>MD|MYDB-20260810264906|SC00001/MC00046|SPBU 5483307|087713006064</t>
  </si>
  <si>
    <t>DUTA PATRADAYA</t>
  </si>
  <si>
    <t>PT. Alphita Prima Era</t>
  </si>
  <si>
    <t>ODP-GDG-FZ/70 FZ/D10/70.01</t>
  </si>
  <si>
    <t>WO061500555</t>
  </si>
  <si>
    <t>|MN00814|MYIA-095453782890/POI/Vivi Milawati/081232765519/alphita.adm@gmail.com</t>
  </si>
  <si>
    <t>2026-08-14 08:00:00 | Nama PIC:  bp yogi No HP: 081232765519 Alt: Tanggal: 14/8/2026 Jam Pasang: Pagi Note: Hubungi sebelum ke lokasi, terimakasih.</t>
  </si>
  <si>
    <t>ODP-SLI-FW/087 FW/D07/087.01</t>
  </si>
  <si>
    <t>WO061525744</t>
  </si>
  <si>
    <t>|MN00238|MYIA-081048668245/POI/M WAHYU SETIAWAN/085700273615/spbugamol4350716@gmail.com</t>
  </si>
  <si>
    <t>SPBU 44.513.09 JENARSARI</t>
  </si>
  <si>
    <t>ODP-WLR-FH/068 FH/D05/068.01</t>
  </si>
  <si>
    <t>WO061462117</t>
  </si>
  <si>
    <t>|MN02184|MYIA-004506884937/POI/AHMAD ARI SANTOSO/085225751665/spbu4451309@gmail.com</t>
  </si>
  <si>
    <t>ODP-KND-FAF/42</t>
  </si>
  <si>
    <t>MASJID_AL_IHSAN</t>
  </si>
  <si>
    <t>ODP-PWJ-FAD/120</t>
  </si>
  <si>
    <t>|MC80049|/MASJID_AL_IHSAN/ 085159054100/nurmuhammad81@gmail.com/ 1S HSI BISNIS 1:2 PROMO 100 Mbps / Supri Amanati/HGN</t>
  </si>
  <si>
    <t>ODP-CEP-FJ/031 FJ/D02/031.01</t>
  </si>
  <si>
    <t>WO061469586</t>
  </si>
  <si>
    <t>|MN02587|MYIA-048230681415/POI/HASBIBINTARO SHIDDIQ/081249594394/nextperdanaone@gmail.com</t>
  </si>
  <si>
    <t>2026-08-12 08:00:00 | Nama PIC : BAPAK HASBI No HP : 081249549394 Alt :  M Janji : (RABU/12/AGUSTUS/2026) jam Pasang : 09:00 Note : hubungi pelanggan jika ingin kelokasi</t>
  </si>
  <si>
    <t>Follow Up Revoke Completed, New Order ID : SC1002519839</t>
  </si>
  <si>
    <t>ODP-KPO-FBP/12</t>
  </si>
  <si>
    <t>WO061473486</t>
  </si>
  <si>
    <t>2026-08-09 08:00:00 | M Janji : (08/08/026)  jam Pasang : 09:00  Note : hubungi pelanggan jika ingin kelokasi</t>
  </si>
  <si>
    <t>PT ALAM CEMPAKA RAYA</t>
  </si>
  <si>
    <t>WO061535426</t>
  </si>
  <si>
    <t>|MN02579|MYIA-001830934374/POI/ZONALSA PRAMADHA/0811277303/febriaaanaaa@gmail.com</t>
  </si>
  <si>
    <t xml:space="preserve">2026-08-13 13:00:00 | Waktu pemasangan : 12 agustus 2026 Jam pemasangan : 08.00 - 12.00 Info Tambahan : Hubungi pelanggan dulu sebelum ke lokasi terimakasih  </t>
  </si>
  <si>
    <t>CV PATRA PUTRAMAS REDJO</t>
  </si>
  <si>
    <t>ODP-KRN-FBB/11</t>
  </si>
  <si>
    <t>WO061536072</t>
  </si>
  <si>
    <t>|MN02627|/CV PATRA PUTRAMAS REDJO/WINBACK 2.0 HSI B2B (1:1) 50MBPS 355RB PSB DISC 70%/-/adi.setiyawan99@gmail.com/ADI SETIYAWAN /08123069191089675853244</t>
  </si>
  <si>
    <t>Follow Up Revoke Completed, New Order ID : SC1002520843</t>
  </si>
  <si>
    <t>TOKO LANCAR JAYA</t>
  </si>
  <si>
    <t>ODP-ARB-FD/15 FD/D01/15.01</t>
  </si>
  <si>
    <t>WO061501483</t>
  </si>
  <si>
    <t>MD|MYDB-20260811264962|DN00001/MN00802|TOKO LANCAR JAYA|081937393916</t>
  </si>
  <si>
    <t>Follow Up Revoke Completed, New Order ID : SC1002519787</t>
  </si>
  <si>
    <t>SPBU 44 561 19 BANYUBIRU</t>
  </si>
  <si>
    <t>WO061525499</t>
  </si>
  <si>
    <t>|MN02395|MYIA-083649661903/POI/YUDHI MULYANTORO/085643621726/pomyudie19@gmail.com</t>
  </si>
  <si>
    <t>2026-08-12 13:00:00 | Nama Pic : bp YUDHI  No Hp Pic : 085643621726 No alt : - Jam Pemasangan : siang  Tanggal Pemasangan : 12 Agustus 2026</t>
  </si>
  <si>
    <t>WO061537340</t>
  </si>
  <si>
    <t>TOKO KHALIF</t>
  </si>
  <si>
    <t>ODP-MJT-FAU/07</t>
  </si>
  <si>
    <t>WO061480581</t>
  </si>
  <si>
    <t>|MN00968|MYIA-093470299262/POI/MUHAMMAD YAHYA KHAFITULLAH/085733241999/yahyahafidz81@gmail.com</t>
  </si>
  <si>
    <t>2026-08-12 08:00:00 | Nama PIC:  bp yahya No HP: 085733241999 Alt: Tanggal: 12/8/2026 Jam Pasang: Pagi Note: Hubungi sebelum ke lokasi, terimakasih.</t>
  </si>
  <si>
    <t>LPK TAKARA SUKOREJO</t>
  </si>
  <si>
    <t>WO061484386</t>
  </si>
  <si>
    <t>|MN01684|MYIA-069335269612/POI/Ishfit eko prastiyo/082226152327/ishfiteko278@gmail.com</t>
  </si>
  <si>
    <t>2026-08-15 13:00:00 | Tanggal Pemasangan : 15 Agustus 2026 Jam Pemasangan : 08:00 13:00 Info Tambahan : Hubungi pelanggan dulu sebelum ke lokasi terimakasih</t>
  </si>
  <si>
    <t>ANTO CELL</t>
  </si>
  <si>
    <t>WO061531596</t>
  </si>
  <si>
    <t>|MC00213|MYIA-059772567192/POI/MERIYANTO/082326525973/arfsidodadi@gmail.com</t>
  </si>
  <si>
    <t>2026-08-14 08:00:00 | Nama : BP MERIYANTO No Hp : 082326525973 No Alt :  Tgl Pemasangan : 12 Agustus 2026 Interval : SIANG Note : Hubungi pelanggan terlebih dahulu</t>
  </si>
  <si>
    <t>SMP Raj Yamuna Denpasar</t>
  </si>
  <si>
    <t>ODP-TOP-FT/35</t>
  </si>
  <si>
    <t>WO061511011</t>
  </si>
  <si>
    <t>MD|MYID-4042608070001|RBIZmochamad|SMP RAJ YUMUNA|081717312128</t>
  </si>
  <si>
    <t>2026-08-12 13:00:00 | 2026-08-12 13:00</t>
  </si>
  <si>
    <t>HSI Bisnis Bundling Pijar Sekolah PSB 70% Promo - 75 Mbps</t>
  </si>
  <si>
    <t>SPBU 5362321</t>
  </si>
  <si>
    <t>ODP-TNZ-FG/64</t>
  </si>
  <si>
    <t>WO061526371</t>
  </si>
  <si>
    <t>MD|MYDB-20260811264939|DN00001/MN01285|SPBU 5362321|085854203668</t>
  </si>
  <si>
    <t>2026-08-15 08:00:00 | Nama PIC:  bu filia No HP: 085854203668 Alt: Tanggal: 15/8/2026 Jam Pasang: Pagi Note: Hubungi sebelum ke lokasi, terimakasih.</t>
  </si>
  <si>
    <t>Provisioning Failed|WFM|INF009025492|TKJ_-7.3265445,112.70133270000001_-7.2904243, 112.5696784, TIDAK ADA SPBT, ODP-KDE-FAH/3</t>
  </si>
  <si>
    <t>Kos Puri alea 3</t>
  </si>
  <si>
    <t>|MN02471|/riyan/081311022032 ALT 081382445794/purialea3.info@gmail.com</t>
  </si>
  <si>
    <t xml:space="preserve"> PT Haosi industrial Indonesia</t>
  </si>
  <si>
    <t>ODP-BKA-FA/085</t>
  </si>
  <si>
    <t>AMRBS;403095;REG3;BAYU;085100296564;HSI 1S 200MB;PIC 0895367402109;haosiindustrialindonesia@gmail.com</t>
  </si>
  <si>
    <t>SPBU 44.513.06 CANGKRING</t>
  </si>
  <si>
    <t>ODP-KDL-FM/004 FM/D02/004.01</t>
  </si>
  <si>
    <t>WO061519723</t>
  </si>
  <si>
    <t>|MN02184|MYIA-064206997959/POI/ALI ENDRA /08156518952/spbu4451306@gmail.com</t>
  </si>
  <si>
    <t>2026-08-12 13:00:00 | Nama : BP ALI ENDRA  No Hp : 08156518952 No Alt : 081228605200 Tgl Pemasangan : 12 Agustus 2026 Interval : PAGI  Note : Hubungi pelanggan terlebih dahulu</t>
  </si>
  <si>
    <t>PT BINTANGKENCANA SUMBERJAYA</t>
  </si>
  <si>
    <t>ODP-GEM-FK/01</t>
  </si>
  <si>
    <t>WO061524243</t>
  </si>
  <si>
    <t>|MC30223|/HERMANTO AGUS BUDIONO/81216614133/mysunoto95@gmail.com</t>
  </si>
  <si>
    <t>2026-08-12 13:00:00|Nama PIC:  bp hermanto No HP: 081216614133 Alt: Tanggal: 12/8/2026 Jam Pasang: Siang Note: Hubungi sebelum ke lokasi, terimakasih.|40931149|MYDITA</t>
  </si>
  <si>
    <t>POOL &amp; GIRAS AIRLANGGA</t>
  </si>
  <si>
    <t>ODP-MIP-FD/29</t>
  </si>
  <si>
    <t>WO061482859</t>
  </si>
  <si>
    <t>|MC30217|/DINE ALFIAN/83877304448/Dinealfian05@gmail.com</t>
  </si>
  <si>
    <t>2026-08-12 08:00:00|Nama : BP DINE ALFIAN  No Hp : 083877304448 No Alt :  Tgl Pemasangan : 12 Agustus 2026 Interval : PAGI  Note : Hubungi pelanggan terlebih dahulu|40971402|MYDITA</t>
  </si>
  <si>
    <t>WO061494812</t>
  </si>
  <si>
    <t>2026-08-14 08:00:00|Nama PIC : Bapak Adi No HP : 085739042532 No Alternatif : - M Janji : 12/07/2026 Jam Pasang : Pagi NoteÃ‚Â :  Hubungi terlebih dahulu sebelum ke lokasi |40961370|MYDITA</t>
  </si>
  <si>
    <t>ODP-KML-FJ/08</t>
  </si>
  <si>
    <t>WO061499876</t>
  </si>
  <si>
    <t>2026-08-10 13:00:00|Nama PIC:  bp aris  No HP: 087775209111  Alt:  Tanggal: 10/8/2026  Jam Pasang: Siang  Note: Hubungi sebelum ke lokasi, terimakasih.|40010577|MYDITA</t>
  </si>
  <si>
    <t>ASRAMA PUTRA PONDOK PESANTREN BUMI SHALAWAT</t>
  </si>
  <si>
    <t>WO061532336</t>
  </si>
  <si>
    <t>NAYYARA PROJECT</t>
  </si>
  <si>
    <t>ODP-PWT-FDD/074 FDD/D07/074.01</t>
  </si>
  <si>
    <t>WO061461885</t>
  </si>
  <si>
    <t>|MC00213|MYIA-078416611205/POI/FARHATUN NI&amp; 39;MAH WULANDA/085726802885/gibstore65@gmail.com</t>
  </si>
  <si>
    <t>Provisioning Failed|WFM|INF009025589|PGP_-7.447758,112.6963126_REVOKE ORDER</t>
  </si>
  <si>
    <t>SPBU 5484312 LABUHAN BADAS</t>
  </si>
  <si>
    <t>ODP-SBW-FAA/72 FAA/D10/72.01</t>
  </si>
  <si>
    <t>WO061569026</t>
  </si>
  <si>
    <t>MD|MYDB-20260812265048|DN00001/MN01576|SPBU 5484312 LABUHAN BADAS|081909020111</t>
  </si>
  <si>
    <t>2026-08-13 08:00:00 |  M Janji : (13/AGUSTUS/2026) jam Pasang : 09:00 Note : hubungi pelanggan jika ingin kelokasi</t>
  </si>
  <si>
    <t>WO061563986</t>
  </si>
  <si>
    <t>2026-08-13 08:00:00| M Janji : (13/AGUSTUS/2026) jam Pasang : 09:00 Note : hubungi pelanggan jika ingin kelokasi|40900827|MYDITA</t>
  </si>
  <si>
    <t>WO061567453</t>
  </si>
  <si>
    <t>SPPG BENDO BELOTAN</t>
  </si>
  <si>
    <t>WO061617021</t>
  </si>
  <si>
    <t>|MN02145|MYIA-002022444441/POI/Ali Nur Wakhid/08133139609/sppgbelotan@gmail.com</t>
  </si>
  <si>
    <t>2026-08-13 15:00:00 |  M Janji : (13/AGUSTUS/2026) jam Pasang : 09:00 Note : hubungi pelanggan jika ingin kelokasi</t>
  </si>
  <si>
    <t>ODP-SDJ-FG/066</t>
  </si>
  <si>
    <t>CV ALAM MULYO PUTRO</t>
  </si>
  <si>
    <t>ODP-JTR-FD/26</t>
  </si>
  <si>
    <t>WO061597567</t>
  </si>
  <si>
    <t>AMRBS;406740/MUHIBBUDDIN AL MARUF/TREG3/KUDUS/AM/082326845795/Fian Dwi Nanda/alammulyoputra_cv@amp-bio.id /Permintaan PSB HSI REG BISNIS 1S INET 50MBPS/CV AMP</t>
  </si>
  <si>
    <t>2026-08-14 08:00:00|Nama PIC : Fian  No HP : 082326845795 Alt :  M Janji : 13/08/2026 Jam Pasang : 08.00  - 13:00  NoteÃ‚Â :  hubungi terlebih dahulu sebelum ke lokasi, terima kasih.|40981184|MYDITA</t>
  </si>
  <si>
    <t>PKBM AL MADINAH</t>
  </si>
  <si>
    <t>ODP-BYL-FL/025 FL/D02/025.01</t>
  </si>
  <si>
    <t>WO061600476</t>
  </si>
  <si>
    <t>|MN00372|MYIA-097060090276/POI/JOHANTO/081226219655/hantojojo868@gmail.com</t>
  </si>
  <si>
    <t>2026-08-13 13:00:00 | Nama PIC : bapak JOHANTO No HP : 081226219655 Alt :  M Janji : (KAMIS/13/AGUSTUS/2026) jam Pasang : 09:00 Note : hubungi pelanggan jika ingin kelokasi</t>
  </si>
  <si>
    <t>SPBU KS TUBUN 44.52115</t>
  </si>
  <si>
    <t>ODP-TEG-FT/011 FT/D05/011.01</t>
  </si>
  <si>
    <t>WO061558646</t>
  </si>
  <si>
    <t>MD|MYDB-20260811265025|DN00001/MN00347|SPBU KS TUBUN 44.52115|085314391749</t>
  </si>
  <si>
    <t>2026-08-13 08:00:00 | Nama PIC : Bp Maiko No HP : 085314391749 No Alt : - M Janji :  13 Agustus 2026 Jam Pasang : Pagi / Siang Note : hubungi pelanggan jika ingin kelokasi</t>
  </si>
  <si>
    <t>WARKOP KABE KABEAN</t>
  </si>
  <si>
    <t>ODP-TUN-FF/27</t>
  </si>
  <si>
    <t>WO061606942</t>
  </si>
  <si>
    <t>|MN02580|/WARKOP KABE KABEAN/WINBACK 2.0 HSI B2B (1:1) 50MBPS 355RB PSB DISC 70%//mus023719@gmail.com/MUSTAKIM/85385229744</t>
  </si>
  <si>
    <t>2026-08-13 13:00:00|Nama Pic : bp MUSTAKIM No Hp Pic : 085385229744 No alt : - Jam Pemasangan : siang  Tanggal Pemasangan : 13 Agustus 2026|40951375|MYDITA</t>
  </si>
  <si>
    <t>SMK YOS SUDARSO</t>
  </si>
  <si>
    <t>ODP-END-FK/26 FK/D07/26.01</t>
  </si>
  <si>
    <t>WO061548101</t>
  </si>
  <si>
    <t>|MC40142|MYIA-097930461820/POI/Oskar Handrianus Ladja Neto/085337059120/arisladja@gmail.com</t>
  </si>
  <si>
    <t>2026-08-19 08:00:00 | M Janji : (13 AGUSTUS 2026) jam Pasang : pagi  Note : hubungi pelanggan jika ingin kelokasi</t>
  </si>
  <si>
    <t>SMP Negeri 38 Surabaya (ruang Perpustakaan)</t>
  </si>
  <si>
    <t>ODP-KBL-FGL/38 FGL/D04/38.01</t>
  </si>
  <si>
    <t>WO061604077</t>
  </si>
  <si>
    <t>MD|MYDB-20260812265072|DN00001/MN02093|SMP Negeri 38 Surabaya (ruang Perpustakaan)|081230674728</t>
  </si>
  <si>
    <t>2026-08-14 08:00:00 | Waktu pemasnagan : 13 Agustus 2026 Jam pemasangan : 08.00 - 12.00 Mohon hubungi pelanggan sebelum ke lokasi  Terima kasih</t>
  </si>
  <si>
    <t>SMAN 1 Pace</t>
  </si>
  <si>
    <t>ODP-NJK-FS/19 FS/D01/19.01</t>
  </si>
  <si>
    <t>WO061570114</t>
  </si>
  <si>
    <t>MD|MYDB-20260811265020|DN00001/MN00451|SMAN 1 Pace|081326577934</t>
  </si>
  <si>
    <t>2026-08-13 08:00:00 | Nama Pic : IBU DWI No Hp Pic : 081326577934 Jam Pemasangan : 08:00 - 12.00 Tanggal Pemasangan : KAMIS 13 AGUSTUS 2026 Info Tambahan : Hubungi pelanggan sebelum datang ke lokasi</t>
  </si>
  <si>
    <t>Provisioning Failed|WFM|INF009032600|PP_-7.135784200000001,112.1038545_PP PEL H&gt;3 TGL 18082026</t>
  </si>
  <si>
    <t xml:space="preserve"> Ruangan TA Konstruksi Gedung OPMC</t>
  </si>
  <si>
    <t>ODP-KBL-FTL/46</t>
  </si>
  <si>
    <t>WO061580948</t>
  </si>
  <si>
    <t>C.Tel.51/TK 000/JTAK-6D40000/2026/Ruangan TA Konstruksi Gedung OPMC Telkom Kebalen Lt.0/Mochammad Amiruddin/081216563000</t>
  </si>
  <si>
    <t>segera</t>
  </si>
  <si>
    <t>ODP-TUN-FX/18</t>
  </si>
  <si>
    <t>WO061616682</t>
  </si>
  <si>
    <t>2026-08-10 15:00:00 | Nama Pic : BP IMRON  No Hp Pic : 081999946906  Jam Pemasangan : 08:00 - 12.00  Tanggal Pemasangan : SENIN 10 AGUSTUS 2026  Info Tambahan : Hubungi pelanggan sebelum datang ke lokasi</t>
  </si>
  <si>
    <t>SMK ISLAMIYAH SAPUGARUT</t>
  </si>
  <si>
    <t>ODP-PKL-FAK/018 FAK/D01/018.01</t>
  </si>
  <si>
    <t>WO061567400</t>
  </si>
  <si>
    <t>|MB00449|MYIA-059096539680/POI/bapak/085740964441/smkislamiyah.s@gmail.com</t>
  </si>
  <si>
    <t xml:space="preserve">2026-08-13 08:00:00 | Nama PIC : bapak naufal No HP : 085740964441 No Alternatif : 085175040905 M Janji : 13/07/2026 Jam Pasang : Pagi NoteÃ‚Â :  Hubungi terlebih dahulu sebelum ke lokasi </t>
  </si>
  <si>
    <t>MTY</t>
  </si>
  <si>
    <t>DUTA MEDIA DIGITAL</t>
  </si>
  <si>
    <t>ODP-MTY-FAN/021 FAN/D04/021.01</t>
  </si>
  <si>
    <t>WO061616929</t>
  </si>
  <si>
    <t>|MN02230|MYIA-059145168319/POI/Achmad saifudin/0818722725/sales.dutamediadigital@gmail.com</t>
  </si>
  <si>
    <t>2026-08-13 15:00:00 | Waktu pemasnagan : 13 Agustus 2026 Jam pemasangan : 08.00 - 12.00 Mohon hubungi pelanggan sebelum ke lokasi  Terima kasih</t>
  </si>
  <si>
    <t>PTQ HAMILUL QUR&amp; 39;AN</t>
  </si>
  <si>
    <t>ODP-KRT-FAH/045</t>
  </si>
  <si>
    <t>WO061555464</t>
  </si>
  <si>
    <t>|MC60006|MYIA-077360360424/POI/Mirza Zufraida/082265329827/khumayramidhfara@gmail.com</t>
  </si>
  <si>
    <t xml:space="preserve">2026-08-13 13:00:00 | Waktu pemasangan : 12 agustus 2026 Jam pemasangan : 08.00 - 12.00 Info Tambahan : Hubungi pelanggan dulu sebelum ke lokasi terimakasih </t>
  </si>
  <si>
    <t>PT. KARUNIA KULINER INDONESIA</t>
  </si>
  <si>
    <t>WO061626182</t>
  </si>
  <si>
    <t>AMRBS;403098;REG3;DANIEL MARWA DENERO;08112876658;CP.mas giyanto;085747120763;PAKET 2S INET VOICE 100 MBPS (709.000);PT. KARUNIA KULINER INDONESIA</t>
  </si>
  <si>
    <t>2026-08-14 08:00:00|Nama Pic : giyanto No Hp Pic : 085747120763 No alt : - Jam Pemasangan : pagi  Tanggal Pemasangan : 13 Agustus 2026|40951375|MYDITA</t>
  </si>
  <si>
    <t>Follow Up Revoke Completed, New Order ID : SC1002521302</t>
  </si>
  <si>
    <t>PT. KARYA ROSO PUTRA</t>
  </si>
  <si>
    <t>ODP-KDW-FB/045 FB/D05/045.01</t>
  </si>
  <si>
    <t>WO061573876</t>
  </si>
  <si>
    <t>|MB00449|MYIA-001405462472/POI/bapak/08122883316/spbu4451116kdw@gmail.com</t>
  </si>
  <si>
    <t>2026-08-13 08:00:00 | Nama PIC : BAPAK EDI No HP : 08122883316 Alt :  M Janji : (KAMIS/13/AGUSTUS/2026) jam Pasang : 09:00 Note : hubungi pelanggan jika ingin kelokasi</t>
  </si>
  <si>
    <t>SMP NEGERI 1 SURABAYA</t>
  </si>
  <si>
    <t>ODP-DMO-FMC/13 FMC/D02/13.01</t>
  </si>
  <si>
    <t>WO061592083</t>
  </si>
  <si>
    <t>MD|MYDB-20260812265077|DN00001/MN00443|SMP NEGERI 1 SURABAYA|085648090121</t>
  </si>
  <si>
    <t>2026-08-14 13:00:00 | Nama Pic : bp weka No Hp Pic : 085648090121 No alt : - Jam Pemasangan : pagi  Tanggal Pemasangan : 13 Agustus 2026</t>
  </si>
  <si>
    <t>Flowrise Entertainment Indonesia</t>
  </si>
  <si>
    <t>ODP-JHR-FCT/037 FCT/D02/037.01</t>
  </si>
  <si>
    <t>WO061617875</t>
  </si>
  <si>
    <t>|MC50018|MYIA-096469786996/POI/Annisa Noviana Putri/081558953099/flowriseentertainmentindonesia@gmail.com</t>
  </si>
  <si>
    <t>2026-08-13 15:00:00 | Tanggal pemasangan :13/08/2026 Jam pemasangan : pagi/siang Info Tambahan : Hubungi pelanggan dulu sebelum ke lokasi terima kasih.</t>
  </si>
  <si>
    <t>CV. MONAS JAYA SEJAHTERA</t>
  </si>
  <si>
    <t>ODP-RTE-FN/07 FN/D01/07.01</t>
  </si>
  <si>
    <t>WO061568709</t>
  </si>
  <si>
    <t>|MN00118|MYIA-037201756915/POI/Pak Heribertus/085380363834/erikaeriksamsun@gmail.com</t>
  </si>
  <si>
    <t xml:space="preserve">2026-08-13 08:00:00 | M Janji : (14/08/2026) jam Pasang : 09:00 Note : hubungi pelanggan jika ingin kelokasi </t>
  </si>
  <si>
    <t>ODP-MGE-FAM/058</t>
  </si>
  <si>
    <t>AMRBS ; 920111 ; AM ; BINDA ANISSA ; TREG3 ; MAGELANG ;1S HSI BISNIS PROMO 30MB 1:1 ; Irwan Adi Saputra/085188140787/alifsbakerybandongan@gmail.com</t>
  </si>
  <si>
    <t>- E23015;E23015 ~ ES23 - Perangkat ONT[0]  - E23015~null~44292;E23015||11||Abodemen 0[0]  - E23015~null~E23015_SWONT;SWONT ~ Biaya Sewa ONT ~ E23015[30000]  - E24058;E24058 ~ ES24 - Paket HSI Bisnis (HSIEF) Khusus Winback[0]  - E24058~null~103819;E24058||</t>
  </si>
  <si>
    <t>ODP-PML-FAV/008</t>
  </si>
  <si>
    <t>WO061556112</t>
  </si>
  <si>
    <t>2026-08-11 13:00:00 | Tanggal pemasangan :11/08/2026  Jam pemasangan : siang  Info Tambahan : Hubungi pelanggan dulu sebelum ke lokasi  terima kasih</t>
  </si>
  <si>
    <t>ODP-PME-FAS/57</t>
  </si>
  <si>
    <t>SPBU 4452225 Rengaspendawa</t>
  </si>
  <si>
    <t>ODP-KTM-FH/016 FH/D01/016.01</t>
  </si>
  <si>
    <t>WO061581336</t>
  </si>
  <si>
    <t>MD|MYDB-20260812265076|DN00001/MN00377|SPBU 4452225 Rengaspendawa|085329179104</t>
  </si>
  <si>
    <t>2026-08-13 13:00:00 | Tanggal pemasangan :13/08/2026 Jam pemasangan : pagi/siang Info Tambahan : Hubungi pelanggan dulu sebelum ke lokasi terima kasih.</t>
  </si>
  <si>
    <t>ODP-KRT-FCT/015 FCT/D01/015-01</t>
  </si>
  <si>
    <t>WO061621220</t>
  </si>
  <si>
    <t>|MC50133|MYIA-046755141537/POI/Anita Octavia/081325889709/anita.octavia@varnion.com</t>
  </si>
  <si>
    <t>2026-08-13 15:00:00 | Tanggal pemasangan: 13/08/2026 Jam pemasangan : siang Info Tambahan : Hubungi pelanggan dulu sebelum ke lokasi terima kasih.</t>
  </si>
  <si>
    <t>SPBU TUWEL 44.52423</t>
  </si>
  <si>
    <t>ODP-BLU-FE/052 FE/D03/052.01</t>
  </si>
  <si>
    <t>WO061614438</t>
  </si>
  <si>
    <t>MD|MYDB-20260811265026|DN00001/MN00347|SPBU TUWEL 44.52423|085802727675</t>
  </si>
  <si>
    <t>2026-08-13 13:00:00 | Tanggal Pemasangan : 13 Agustus 2026 Jam Pemasangan : 08:00 13:00 Info Tambahan : Hubungi pelanggan dulu sebelum ke lokasi terimakasih</t>
  </si>
  <si>
    <t>ODP-BWN-FAA/15</t>
  </si>
  <si>
    <t>WO061560518</t>
  </si>
  <si>
    <t>2026-08-02 08:00:00 | Nama Pic : BP BADAI  No Hp Pic : 081230861298  Jam Pemasangan : 08:00 - 12.00  Tanggal Pemasangan : MINGGU 02 AGUSTUS 2026  Info Tambahan : Hubungi pelanggan sebelum datang ke lokasi, terima kasih.</t>
  </si>
  <si>
    <t>Follow Up Revoke Completed, New Order ID : SC1002521894</t>
  </si>
  <si>
    <t>ODP-CRB-FD/63</t>
  </si>
  <si>
    <t>WO061555570</t>
  </si>
  <si>
    <t>TOKO UPIK</t>
  </si>
  <si>
    <t>ODP-WLR-FN/045 FN/D04/045.01</t>
  </si>
  <si>
    <t>WO061580477</t>
  </si>
  <si>
    <t>|MN02184|MYIA-014789918718/POI/YULIANA. S/082147991118/yuliananfirdaus82@gmail.com</t>
  </si>
  <si>
    <t>2026-08-13 13:00:00 | M Janji : (14/08/2026) jam Pasang : 09:00 Note : hubungi pelanggan jika ingin kelokasi</t>
  </si>
  <si>
    <t>ODP-GOD-FAE/02</t>
  </si>
  <si>
    <t>WO061579791</t>
  </si>
  <si>
    <t>2026-08-11 15:00:00 | M Janji : (09/08/2026)  jam Pasang : 09:00  Note : hubungi pelanggan jika ingin kelokasi</t>
  </si>
  <si>
    <t>Follow Up Revoke Completed, New Order ID : SC1002522007</t>
  </si>
  <si>
    <t>SMA PGRI KUWU</t>
  </si>
  <si>
    <t>ODP-WRO-FC/116 FC/D07/116.01</t>
  </si>
  <si>
    <t>WO061591665</t>
  </si>
  <si>
    <t>|MN01314|MYIA-007331783878/POI/EMMANUEL DANANG RAHARJO/082353229550/smapgrikuwu00@gmail.com</t>
  </si>
  <si>
    <t xml:space="preserve">2026-08-13 13:00:00 | Waktu pemasangan : 13 agustus 2026 Jam pemasangan : 08.00 - 12.00 Info Tambahan : Hubungi pelanggan dulu sebelum ke lokasi terimakasih </t>
  </si>
  <si>
    <t>SD NEGERI POTO TANO</t>
  </si>
  <si>
    <t>ODP-ALA-FAC/59 FAC/D04/59.01</t>
  </si>
  <si>
    <t>WO061573731</t>
  </si>
  <si>
    <t>|MN02367|MYIA-016843908103/POI/JULIANA/081237679153/julianaakem79@gmail.com</t>
  </si>
  <si>
    <t>2026-08-13 08:00:00 | Tanggal pemasangan :13/08/2026 Jam pemasangan : pagi/siang Info Tambahan : Hubungi pelanggan dulu sebelum ke lokasi terima kasih.</t>
  </si>
  <si>
    <t>Follow Up Revoke Completed, New Order ID : SC1002521748</t>
  </si>
  <si>
    <t>PT Langkah Manajemen Indonesia / 009 Ngestiharjo</t>
  </si>
  <si>
    <t>ODP-PGR-FEQ/048</t>
  </si>
  <si>
    <t>AMRBS/403103/ANISA DWIARYANI/R3/YOGYAKARTA/PSB HSI BISNIS 1S 50 MBPS PROMO HUT TELKOM 1:1/Conan Ryan Hindarto/081127012432/iot.004@apps.langkahkecil.id</t>
  </si>
  <si>
    <t>Follow Up Revoke Completed, New Order ID : SC1002521806</t>
  </si>
  <si>
    <t>KOST T2</t>
  </si>
  <si>
    <t>ODP-PKM-FAF/073 FAF/D04/073.01</t>
  </si>
  <si>
    <t>WO061623737</t>
  </si>
  <si>
    <t>|MN02579|MYIA-037657642760/POI/RACHMANTA/085695080964/rafidhifa@gmail.com</t>
  </si>
  <si>
    <t>2026-08-14 12:00:00 | Tanggal pemasangan: 13/08/2026 Jam pemasangan : siang Info Tambahan : Hubungi pelanggan dulu sebelum ke lokasi terima kasih.</t>
  </si>
  <si>
    <t>Follow Up Revoke Completed, New Order ID : SC1002521306</t>
  </si>
  <si>
    <t>ODP-SWE-FAF/05</t>
  </si>
  <si>
    <t>WO061614574</t>
  </si>
  <si>
    <t>2026-08-12 08:00:00 | Tanggal pemasangan: 12/08/2026  Jam pemasangan : pagi  Info Tambahan : Hubungi pelanggan dulu sebelum ke lokasi  terima kasih.</t>
  </si>
  <si>
    <t>KANTOR SMK MUHAMMADIYYAH 7 KEDUNGPRING</t>
  </si>
  <si>
    <t>ODP-BBA-FAE/77 FAE/D06/77.01</t>
  </si>
  <si>
    <t>WO061579225</t>
  </si>
  <si>
    <t>|MN02646|MYIA-034473458908/POI/achmad sobri/0881036108338/achmadsobri814@gmail.com</t>
  </si>
  <si>
    <t>2026-08-13 10:00:00 | Nama PIC : Sobri No HP : 0881036108338 Alt :  M Janji : 13/08/2026 Jam Pasang : 08.00  - 13:00  NoteÃ‚Â :  hubungi terlebih dahulu sebelum ke lokasi, terima kasih.</t>
  </si>
  <si>
    <t>KOST TENGAH ANYELIR</t>
  </si>
  <si>
    <t>ODP-PAE-FAJ/10</t>
  </si>
  <si>
    <t>|MN00419|KOST TENGAH ANYELIR | 0815-5332-9919|herushima06@gmail.com| 50 Mbps 310.000 indibiz bisnis 1:1 | ULIT KURNIAWATI AR</t>
  </si>
  <si>
    <t>SD INPRES RIANGBUNGA</t>
  </si>
  <si>
    <t>ODP-LRT-FG/23</t>
  </si>
  <si>
    <t>|IBCARE-PI|MC40287|082237302081|verawatiromakia@gmail.com|-8.373685,123.184783</t>
  </si>
  <si>
    <t>Inprogress Alpro, SC Lama : SC1002517909</t>
  </si>
  <si>
    <t>KARYA KREASI HIJAB</t>
  </si>
  <si>
    <t>ODP-TDS-FBS/21 FBS/D03/21.01</t>
  </si>
  <si>
    <t>WO061548588</t>
  </si>
  <si>
    <t>MD|MYDB-20260811264935|DN00001/MN00086|KARYA KREASI HIJAB|083139659315</t>
  </si>
  <si>
    <t xml:space="preserve">2026-08-14 15:00:00 | Waktu pemasangan : 12 agustus 2026 Jam pemasangan : 08.00 - 12.00 Info Tambahan : Hubungi pelanggan dulu sebelum ke lokasi terimakasih </t>
  </si>
  <si>
    <t>PEMDES PIJI</t>
  </si>
  <si>
    <t>ODP-PWJ-FAS/119 FAS/D08/119.01</t>
  </si>
  <si>
    <t>WO061591974</t>
  </si>
  <si>
    <t>MD|MYDB-20260812265092|EC80006/MC80049|PEMDES PIJI|081318656576</t>
  </si>
  <si>
    <t>2026-08-17 15:00:00 | Nama Pic : BP SUGENG No Hp Pic : 081318656576 Jam Pemasangan : 08:00 - 12.00 Tanggal Pemasangan : KAMIS 13 AGUSTUS 2026 Info Tambahan : Hubungi pelanggan sebelum datang ke lokasi</t>
  </si>
  <si>
    <t>SPBU PERTAMINA 44 531 21 LARANGAN</t>
  </si>
  <si>
    <t>ODP-PWT-FBL/057 FBL/D04/057.01</t>
  </si>
  <si>
    <t>WO061552960</t>
  </si>
  <si>
    <t>|MC00213|MYIA-091601238003/POI/PURWANTO/081327233368/spbu4453121_karangkemiri@yahoo.com</t>
  </si>
  <si>
    <t xml:space="preserve">2026-08-13 08:00:00 | Waktu pemasangan : 12 agustus 2026 Jam pemasangan : 08.00 - 12.00 Info Tambahan : Hubungi pelanggan dulu sebelum ke lokasi terimakasih </t>
  </si>
  <si>
    <t>UD Lodtunduh Pratama Jaya</t>
  </si>
  <si>
    <t>ODP-UBU-FAR/10</t>
  </si>
  <si>
    <t>WO061605476</t>
  </si>
  <si>
    <t>|MN02658|/PIC I GUSTI AGUNG AYU PARTINI/0895347694489/SPBU.bali.5480513@gmail.com</t>
  </si>
  <si>
    <t>2026-08-13 13:00:00| M Janji : (13/AGUSTUS/2026) jam Pasang : 09:00 Note : hubungi pelanggan jika ingin kelokasi|40900827|MYDITA</t>
  </si>
  <si>
    <t>Follow Up Revoke Completed, New Order ID : SC1002522304</t>
  </si>
  <si>
    <t>Follow Up Revoke Completed, New Order ID : SC1002521288</t>
  </si>
  <si>
    <t>HASBANAH GEGER</t>
  </si>
  <si>
    <t>WO061626087</t>
  </si>
  <si>
    <t>MD|MYDB-20260812265155|DN00001/MN00802|HASBANAH GEGER|082323095217</t>
  </si>
  <si>
    <t>2026-08-14 08:00:00 | Nama PIC : bapak riyadul No HP : 082323095217 Alt :  M Janji : (jumat/14/AGUSTUS/2026) jam Pasang : 09:00 Note : hubungi pelanggan jika ingin kelokasi</t>
  </si>
  <si>
    <t>RUMAH KOST ASNAWI</t>
  </si>
  <si>
    <t>WO061625518</t>
  </si>
  <si>
    <t>|MC30175|MYIA-059798012317/POI/ASNAWI/083853348594/asnawi81@gmail.com</t>
  </si>
  <si>
    <t>2026-08-14 08:00:00 | Tanggal pemasangan :13/08/2026 Jam pemasangan : pagi/siang Info Tambahan : Hubungi pelanggan dulu sebelum ke lokasi terima kasih.</t>
  </si>
  <si>
    <t>PT PEREKONOMIAN SUNAN DRAJAT TANJUNG MADE</t>
  </si>
  <si>
    <t>ODP-LMG-FL/65</t>
  </si>
  <si>
    <t>WO061554196</t>
  </si>
  <si>
    <t>|MN01781|/PT PEREKONOMIAN SUNAN DRAJAT TANJUNG MADE/Dr. Anas Al Hifnisei M,si/082257019526/ahlamabidinrokhim03@gmail.com/HSI Bisnis + Netmonk Promo 2026 50 Mbps (Rp 411.100) PSB 150.000/</t>
  </si>
  <si>
    <t>2026-08-13 10:00:00|Waktu pemasangan : 12 agustus 2026 Jam pemasangan : 08.00 - 12.00 Info Tambahan : Hubungi pelanggan dulu sebelum ke lokasi terimakasih |40951377|MYDITA</t>
  </si>
  <si>
    <t>KANDANG AYAM BAJANGAN B</t>
  </si>
  <si>
    <t>ODP-GDW-FB/118</t>
  </si>
  <si>
    <t>WO061570499</t>
  </si>
  <si>
    <t>|MN00025|/KANDANG AYAM BAJANGAN B/WINBACK 2.0 HSI B2B (1:2) 50MBPS 320RB PSB DISC 70%//mu.happyernestoputra@gmail.com/HAPPY ERNESTO/82330736168</t>
  </si>
  <si>
    <t>2026-08-13 08:00:00|Tanggal pemasangan: 13/08/2026 Jam pemasangan : pagi Info Tambahan : Hubungi pelanggan dulu sebelum ke lokasi terima kasih.|40010577|MYDITA</t>
  </si>
  <si>
    <t>WO061572325</t>
  </si>
  <si>
    <t>aida training center</t>
  </si>
  <si>
    <t>ODP-KEP-FA/74 FA/D09/74.01</t>
  </si>
  <si>
    <t>WO061570010</t>
  </si>
  <si>
    <t>|MN02462|MYIA-061639612380/POI/+62 812-5291-3196/085928160777/aidatrainingcenter@gmail.com</t>
  </si>
  <si>
    <t>2026-08-13 08:00:00 | Tanggal pemasangan: 13/08/2026 Jam pemasangan : pagi Info Tambahan : Hubungi pelanggan dulu sebelum ke lokasi terima kasih.</t>
  </si>
  <si>
    <t>WO061569532</t>
  </si>
  <si>
    <t>2026-08-13 11:00:00|Nama PIC : IBU eriza No HP : 087835316536 Alt :  M Janji : (KAMIS/13/AGUSTUS/2026) jam Pasang : 09:00 Note : hubungi pelanggan jika ingin kelokasi|40961371|MYDITA</t>
  </si>
  <si>
    <t>Provisioning Failed|WFM|INF009031014|PP_-8.5485946,115.31997129999999_planggan minta besok Sekarang GK ada orang  di lokasi.</t>
  </si>
  <si>
    <t>WO061576543</t>
  </si>
  <si>
    <t>2026-08-13 13:00:00|Nama Pic : bu yulianti  No Hp Pic : 081803680445 No alt : - Jam Pemasangan : pagi  Tanggal Pemasangan : 13 Agustus 2026|40951375|MYDITA</t>
  </si>
  <si>
    <t>ODP-MLG-FEP/136</t>
  </si>
  <si>
    <t>WO061592692</t>
  </si>
  <si>
    <t>PT. Tata Hiburan Permai</t>
  </si>
  <si>
    <t>ODP-MYR-FBY/32 FBY/D04/01.32</t>
  </si>
  <si>
    <t>WO061579968</t>
  </si>
  <si>
    <t>MD|MYDB-20260812265064|DN00001/MN02280|PT. Tata Hiburan Permai|082123555799</t>
  </si>
  <si>
    <t>2026-08-14 15:00:00 | Nama PIC : Heni No HP : 082123555799 Alt : 0816533153 M Janji : 13/08/2026 Jam Pasang : 08.00  - 13:00  NoteÃ‚Â :  hubungi terlebih dahulu sebelum ke lokasi, terima kasih.</t>
  </si>
  <si>
    <t>UNIVERSITAS WIJAYA PUTRA</t>
  </si>
  <si>
    <t>WO061587486</t>
  </si>
  <si>
    <t>2026-08-13 13:00:00|Nama PIC : bapa khofian No HP : 082331359665 No Alternatif : M Janji : 13/07/2026 Jam Pasang : Pagi NoteÃ‚Â :  Hubungi terlebih dahulu sebelum ke lokasi|40961370|MYDITA</t>
  </si>
  <si>
    <t>Provisioning Failed|WFM|INF009031100|Menunggu ombak Tinggi</t>
  </si>
  <si>
    <t>SPBU 4458107</t>
  </si>
  <si>
    <t>ODP-PWB-FG/028 FG/D02/028.01</t>
  </si>
  <si>
    <t>WO061570121</t>
  </si>
  <si>
    <t>|MN01314|MYIA-013334079149/POI/SIMON HARSONO /081328284840/harsonosimon@yahoo.co.id</t>
  </si>
  <si>
    <t>2026-08-13 08:00:00 | M Janji : (14/08/2026) jam Pasang : 09:00 Note : hubungi pelanggan jika ingin kelokasi</t>
  </si>
  <si>
    <t>MUSHOLA NURUL HAQ</t>
  </si>
  <si>
    <t>ODP-KBL-FTJ/20</t>
  </si>
  <si>
    <t>|MN02813|/MUSHOLA NURUL HAQ/087751282899/muhadjirbelantik@gmail.com/HSI Basic Promo HUT Telkom (1:2) 50 Mbps (Rp 320.000) PSB Rp 150.000</t>
  </si>
  <si>
    <t>ODP-PWS-FL/49</t>
  </si>
  <si>
    <t>WO061554136</t>
  </si>
  <si>
    <t>2026-08-13 13:00:00|M Janji : (13 AGUSTUS 2026) jam Pasang : siang Note : hubungi pelanggan jika ingin kelokasi|40931149|MYDITA</t>
  </si>
  <si>
    <t>SPBU Ratna 5484314</t>
  </si>
  <si>
    <t>ODP-SBW-FBK/57 FBK/D03/57.01</t>
  </si>
  <si>
    <t>WO061616135</t>
  </si>
  <si>
    <t>MD|MYDB-20260812265091|DN00001/MN01576|SPBU Ratna 5484314|081312122047</t>
  </si>
  <si>
    <t>2026-08-13 13:00:00 | Tanggal pemasangan: 13/08/2026 Jam pemasangan : siang Info Tambahan : Hubungi pelanggan dulu sebelum ke lokasi terima kasih.</t>
  </si>
  <si>
    <t>WO061587816</t>
  </si>
  <si>
    <t>2026-08-13 13:00:00|Nama PIC : Ibu Ida No HP : 081225588474 No Alt : - M Janji :  13 Agustus 2026 Jam Pasang : Pagi / Siang Note : hubungi pelanggan jika ingin kelokasi|40951378|MYDITA</t>
  </si>
  <si>
    <t>ODP-SLI-FE/062</t>
  </si>
  <si>
    <t>PT Bangun Usaha Mulia</t>
  </si>
  <si>
    <t>ODP-KRT-FAQ/020</t>
  </si>
  <si>
    <t>WO061559920</t>
  </si>
  <si>
    <t>|MB00449|MYIA-027738445128/POI/bapak/088986181256/catrasakti@gmail.com</t>
  </si>
  <si>
    <t>2026-08-13 13:00:00 | Nama Pic : BP CATRA No Hp Pic : 082328025797 Jam Pemasangan : 08:00 - 12.00 Tanggal Pemasangan : KAMIS 13 AGUSTUS 2026 Info Tambahan : Hubungi pelanggan sebelum datang ke lokasi</t>
  </si>
  <si>
    <t>WO061577121</t>
  </si>
  <si>
    <t>2026-08-14 13:00:00|Nama PIC : PT. MITRA BALI SUKSES No HP : 08995847815 Alt :  M Janji : (KAMIS/13/AGUSTUS/2026) jam Pasang : 09:00 Note : hubungi pelanggan jika ingin kelokasi|40961371|MYDITA</t>
  </si>
  <si>
    <t>UPTD SDN JATIROTO 01</t>
  </si>
  <si>
    <t>ODP-JTO-FK/11</t>
  </si>
  <si>
    <t>|MC30211|/CHRISTIAN DRIFIRMAN WIDODO/81217910263/sdnegerijatiroto1@gmail.com</t>
  </si>
  <si>
    <t>Villa Siji Seturan</t>
  </si>
  <si>
    <t>ODP-BBS-FK/042</t>
  </si>
  <si>
    <t>WO061573489</t>
  </si>
  <si>
    <t>|MC80228|/Villa Siji Seturan/Paket HSI Bisnis Promo HUT Telkom 1:1 150Mbps/Achmad Kurnia/085775983033/sijiproperties@gmail.com</t>
  </si>
  <si>
    <t>2026-08-13 08:00:00|Waktu pemasangan : 13 agustus 2026 Jam pemasangan : 08.00 - 12.00 Info Tambahan : Hubungi pelanggan dulu sebelum ke lokasi terimakasih |40951377|MYDITA</t>
  </si>
  <si>
    <t>WO061588598</t>
  </si>
  <si>
    <t>SDN RORA</t>
  </si>
  <si>
    <t>ODP-SIL-FAB/40 FAB/D04/40.01</t>
  </si>
  <si>
    <t>WO061595706</t>
  </si>
  <si>
    <t>|MN02363|MYIA-011079158835/POI/IMRAN SPD/052340789947/bambang24170@gmail.com</t>
  </si>
  <si>
    <t>2026-08-14 08:00:00 | M Janji : (14/08/2026) jam Pasang : 09:00 Note : hubungi pelanggan jika ingin kelokasi</t>
  </si>
  <si>
    <t>Follow Up Revoke Completed, New Order ID : SC1002522293</t>
  </si>
  <si>
    <t>SMA NEGERI 4 MALANG</t>
  </si>
  <si>
    <t>ODP-MLG-FDP/65</t>
  </si>
  <si>
    <t>MC20200|SMAN 4 MALANG|HSI Bisnis Promo winback 300 mbps 1.220.000|0813Ã¢â‚¬â€˜5943Ã¢â‚¬â€˜6279</t>
  </si>
  <si>
    <t>Follow Up Revoke Completed, New Order ID : SC1002521663</t>
  </si>
  <si>
    <t>WO061617822</t>
  </si>
  <si>
    <t>2026-08-14 08:00:00|Nama PIC : BAPA RAGIL No HP : 082341023654 No Alternatif : - M Janji : 08/08/2026 Jam Pasang : Pagi NoteÃ‚Â :  Hubungi terlebih dahulu sebelum ke lokasi |40961370|MYDITA</t>
  </si>
  <si>
    <t>SPBU 54.692.09</t>
  </si>
  <si>
    <t>ODP-SPG-FV/32 FV/D03/32.01</t>
  </si>
  <si>
    <t>WO061617430</t>
  </si>
  <si>
    <t>MD|MYDB-20260812265089|DN00001/MN00572|SPBU 54.692.09|085231510991</t>
  </si>
  <si>
    <t>2026-08-13 15:00:00 | Nama Pic : BP AMIR No Hp Pic : 085231510991 Jam Pemasangan : 08:00 - 12.00 Tanggal Pemasangan : KAMIS 13 AGUSTUS 2026 Info Tambahan : Hubungi pelanggan sebelum datang ke lokasi</t>
  </si>
  <si>
    <t>ODP-BKL-FAJ/42</t>
  </si>
  <si>
    <t>Toko Ferdian</t>
  </si>
  <si>
    <t>ODP-MBG-FAE/69 FAE/D06/69.01</t>
  </si>
  <si>
    <t>WO061580578</t>
  </si>
  <si>
    <t>MD|MYDB-20260812265073|SC00001/MC00149|Toko Ferdian|087782205755</t>
  </si>
  <si>
    <t>Inprogress Alpro, SC Lama : SC1002510952</t>
  </si>
  <si>
    <t>TOKO SRIWIJAYA</t>
  </si>
  <si>
    <t>ODP-BKI-FA/02 FA/D01/02.01</t>
  </si>
  <si>
    <t>WO061563277</t>
  </si>
  <si>
    <t>|MN00099|MYIA-075526574716/POI/YAHYA BA&amp; 39;DIL/082118404040/yahyabadil16@gmail.com</t>
  </si>
  <si>
    <t>2026-08-13 08:00:00 | Tanggal Pemasangan : 13 Agustus 2026 Jam Pemasangan : 08:00 13:00 Info Tambahan : Hubungi pelanggan dulu sebelum ke lokasi terimakasih</t>
  </si>
  <si>
    <t>SPBU 54.634.10</t>
  </si>
  <si>
    <t>ODP-SMO-FE/13 FE/D01/13.01</t>
  </si>
  <si>
    <t>WO061580176</t>
  </si>
  <si>
    <t>|MN02145|MYIA-033438405272/POI/Handika wahyu nur affandi/082228952282/handikadika701@gmail.com</t>
  </si>
  <si>
    <t>Bakul cobek bapak kamar</t>
  </si>
  <si>
    <t>ODP-BTU-FBT/09 FBT/D02/09.01</t>
  </si>
  <si>
    <t>WO061603841</t>
  </si>
  <si>
    <t>|MN00519|MYIA-035159841008/POI/sinta yunistira/082233766204/fajaritspprtpd@gmail.com</t>
  </si>
  <si>
    <t>2026-08-13 13:00:00 | Nama PIC : Bp Fajar No HP : 082233766204 No Alt : - M Janji :  13 Agustus 2026 Jam Pasang : Pagi / Siang Note : hubungi pelanggan jika ingin kelokasi</t>
  </si>
  <si>
    <t>KEMIRA CHEMICALS INDONESIA</t>
  </si>
  <si>
    <t>ODP-PSN-FA/13</t>
  </si>
  <si>
    <t>WO061604024</t>
  </si>
  <si>
    <t>|MN01982|/KEMIRA CHEMICALS INDONESIA/WINBACK 2.0 HSI B2B (1:1) 50MBPS 355RB PSB DISC 70%/PSN/effendi.nugroho@kemira.com/EFFENDI AGUNG NUGROHO/085740123292</t>
  </si>
  <si>
    <t>2026-07-31 08:00:00|Nama Pic : effendi  No Hp Pic : 085740123292  No alt : -  Jam Pemasangan : siang   Tanggal Pemasangan : 31 Juli 2026|AF1585|MYDITA</t>
  </si>
  <si>
    <t>Follow Up Revoke Completed, New Order ID : SC1002522660</t>
  </si>
  <si>
    <t>ODP-KDI-FM/09</t>
  </si>
  <si>
    <t>SPBU 44.522.14</t>
  </si>
  <si>
    <t>ODP-KTM-FE/023 FE/D04/023.01</t>
  </si>
  <si>
    <t>WO061598957</t>
  </si>
  <si>
    <t>MD|MYDB-20260812265088|DN00001/MN00377|SPBU 44.522.14|081542025073</t>
  </si>
  <si>
    <t>2026-08-13 13:00:00 | Nama PIC : bapak wono No HP : 081542025073 Alt :  M Janji : (KAMIS/13/AGUSTUS/2026) jam Pasang : 09:00 Note : hubungi pelanggan jika ingin kelokasi</t>
  </si>
  <si>
    <t>SPBU 44.524.04 BALAPULANG</t>
  </si>
  <si>
    <t>ODP-BLU-FB/054 FB/D03/054.01</t>
  </si>
  <si>
    <t>WO061569621</t>
  </si>
  <si>
    <t>MD|MYDB-20260812265051|DN00001/MN00377|SPBU 44.524.04 BALAPULANG|085923381513</t>
  </si>
  <si>
    <t>HASBUNA CELL</t>
  </si>
  <si>
    <t>ODP-WOS-FAP/090 FAP/D08/090.01</t>
  </si>
  <si>
    <t>WO061596080</t>
  </si>
  <si>
    <t>|MN00439|MYIA-066550744555/POI/SEPTI YUNANDA CHOERI/085643250705/hasbunacellwsb@gmail.com</t>
  </si>
  <si>
    <t>DPC PKB KAB ENDE</t>
  </si>
  <si>
    <t>ODP-END-FD/12 FD/D01/12.01</t>
  </si>
  <si>
    <t>WO061583147</t>
  </si>
  <si>
    <t>|MC40142|MYIA-009731729154/POI/yulius cesar nonga/082145663007/dpcpkb.endejaya@gmail.com</t>
  </si>
  <si>
    <t>2026-08-13 15:00:00 | Nama Pic : BP YULIUS No Hp Pic : 082145663007 Jam Pemasangan : 08:00 - 12.00 Tanggal Pemasangan : KAMIS 13 AGUSTUS 2026 Info Tambahan : Hubungi pelanggan sebelum datang ke lokasi</t>
  </si>
  <si>
    <t>KANDANG AYAM BAJANGAN A</t>
  </si>
  <si>
    <t>WO061587154</t>
  </si>
  <si>
    <t>|MN00025|/KANDANG AYAM BAJANGAN A/WINBACK 2.0 HSI B2B (1:2) 50MBPS 320RB PSB DISC 70%//mu.happyernestoputra@gmail.com/HAPPY ERNESTO/82330736168</t>
  </si>
  <si>
    <t>2026-08-13 13:00:00|Nama Pic : BP HAPPY No Hp Pic : 082330736168 Jam Pemasangan : 08:00 - 12.00 Tanggal Pemasangan : KAMIS 13 AGUSTUS 2026 Info Tambahan : Hubungi pelanggan sebelum datang ke lokasi|40961370|MYDITA</t>
  </si>
  <si>
    <t>ODP-TPO-FDL/08</t>
  </si>
  <si>
    <t>WO061570263</t>
  </si>
  <si>
    <t>2026-08-11 13:00:00|Nama PIC:  bp surakim  No HP: 082142425176  Alt: 082132733944  Tanggal: 11/8/2026  Jam Pasang: Siang  Note: Hubungi sebelum ke lokasi, terimakasih.|40010577|MYDITA</t>
  </si>
  <si>
    <t>homestay Rusmadi</t>
  </si>
  <si>
    <t>ODP-SLO-FQ/024 FQ/D02/024.01</t>
  </si>
  <si>
    <t>WO061614282</t>
  </si>
  <si>
    <t>|MN00943|MYIA-065570822435/POI/Rusmadi Wijaya Hadi Santoso /0895400383892/hrdcvijbsukoharjo@gmail.com</t>
  </si>
  <si>
    <t>2026-08-13 13:00:00 | Waktu pemasnagan : 13 Agustus 2026 Jam pemasangan : 08.00 - 12.00 Mohon hubungi pelanggan sebelum ke lokasi  Terima kasih</t>
  </si>
  <si>
    <t>JATI KENCANA</t>
  </si>
  <si>
    <t>ODP-BWE-FD/014</t>
  </si>
  <si>
    <t>AMRBS;403098;REG3;DANIEL MARWA DENERO;08112876658;CP.HANS;087832519000;PAKET 1S INET 100 MBPS (669.000);JATI KENCANA</t>
  </si>
  <si>
    <t>MI MIFTAHUL MUNA</t>
  </si>
  <si>
    <t>ODP-PRB-FC/66</t>
  </si>
  <si>
    <t>WO061556820</t>
  </si>
  <si>
    <t>|MN02812|MYIA-094852776543/POI/NAFHAN TAUFIK KHAKIM/08553251499/nafhant@gmail.com</t>
  </si>
  <si>
    <t>2026-08-13 08:00:00 | Nama PIC : Bp Nafhan No HP : 08553251499 No Alt : - M Janji :  13 Agustus 2026 Jam Pasang : Pagi / Siang Note : hubungi pelanggan jika ingin kelokasi</t>
  </si>
  <si>
    <t>KUD GUNUNG SARI USP 2</t>
  </si>
  <si>
    <t>ODP-SAT-FE/06 FE/D02/06.01</t>
  </si>
  <si>
    <t>WO061621816</t>
  </si>
  <si>
    <t>MD|MYDB-20260812265145|DN00001/MN02053|KUD GUNUNG SARI USP 2|081336435989</t>
  </si>
  <si>
    <t>2026-08-13 15:00:00 | Nama PIC : bapak setiyo No HP : 081336435989 Alt :  M Janji : (KAMIS/13/AGUSTUS/2026) jam Pasang : 09:00 Note : hubungi pelanggan jika ingin kelokasi</t>
  </si>
  <si>
    <t>Follow Up Revoke Completed, New Order ID : SC1002521419</t>
  </si>
  <si>
    <t>SMAN 1 SUBAH</t>
  </si>
  <si>
    <t>ODP-SBA-FE/006 FE/D01/006.01</t>
  </si>
  <si>
    <t>WO061573294</t>
  </si>
  <si>
    <t>|MN02342|MYIA-075332042195/POI/Maulana Arfin Al Farisz/085747104262/saifhack77@gmail.com</t>
  </si>
  <si>
    <t>2026-08-13 08:00:00 | Waktu pemasnagan : 13 Agustus 2026 Jam pemasangan : 08.00 - 12.00 Mohon hubungi pelanggan sebelum ke lokasi  Terima kasih</t>
  </si>
  <si>
    <t>SPPG PAGUYANGAN WINDUAJI</t>
  </si>
  <si>
    <t>ODP-BMU-FL/069 FL/D01/069.01</t>
  </si>
  <si>
    <t>WO061594154</t>
  </si>
  <si>
    <t>|MN00292|MYIA-047497960010/POI/DIO DWIYAN PAZHARI/082328899767/diodwiyanp@gmail.com</t>
  </si>
  <si>
    <t>WARKOP GIRAS POJAS</t>
  </si>
  <si>
    <t>ODP-KRN-FAC/68 FAC/D04/68.01</t>
  </si>
  <si>
    <t>WO061579907</t>
  </si>
  <si>
    <t>MD|MYDB-20260811264964|DN00001/MN00443|WARKOP GIRAS POJAS|085730295814</t>
  </si>
  <si>
    <t>2026-08-13 13:00:00 | Nama Pic : fatikhurrokhim No Hp Pic : 085730295814 No alt : - Jam Pemasangan : pagi  Tanggal Pemasangan : 13 Agustus 2026</t>
  </si>
  <si>
    <t>PT. Bali Simpang Siur Ritelindo</t>
  </si>
  <si>
    <t>ODP-UBU-FG/92</t>
  </si>
  <si>
    <t>WO061604469</t>
  </si>
  <si>
    <t>|MN02658|/PIC GUSTI NGURAH WIRATA/081337951700/spbu.bali.5480519@gmail.com</t>
  </si>
  <si>
    <t>2026-08-14 08:00:00|M Janji : (13 AGUSTUS 2026) jam Pasang : pagi Note : hubungi pelanggan jika ingin kelokasi|40931149|MYDITA</t>
  </si>
  <si>
    <t>KOST PAK ROZAK</t>
  </si>
  <si>
    <t>ODP-MLK-FAD/66 FAD/D06/66.01</t>
  </si>
  <si>
    <t>WO061609151</t>
  </si>
  <si>
    <t>|MN02367|MYIA-068827468684/POI/AMIR HIDAYAT/085694549667/amirhidayatofficial@gmail.com</t>
  </si>
  <si>
    <t>WO061604110</t>
  </si>
  <si>
    <t>2026-08-15 08:00:00|M Janji : (13/08/2026) jam Pasang : 09:00 Note : hubungi pelanggan jika ingin kelokasi|40981182|MYDITA</t>
  </si>
  <si>
    <t>SPBU 54.634.08</t>
  </si>
  <si>
    <t>ODP-PON-FBA/26 FBA/D02/26.01</t>
  </si>
  <si>
    <t>WO061553203</t>
  </si>
  <si>
    <t>|MN00282|MYIA-081391829232/POI/Fajar Isnani/08123420960/isnani1964@gmail.com</t>
  </si>
  <si>
    <t>2026-08-13 08:00:00 | Nama PIC : Bp Fajar No HP : 08123420960 No Alt : - M Janji :  13 Agustus 2026 Jam Pasang : Pagi / Siang Note : hubungi pelanggan jika ingin kelokasi</t>
  </si>
  <si>
    <t>SPBU 54.641.01</t>
  </si>
  <si>
    <t>ODP-GUR-FB/05 FB/D01/05.01</t>
  </si>
  <si>
    <t>WO061582991</t>
  </si>
  <si>
    <t>|MN00418|MYIA-031193488219/POI/HERMUDJANTO/082141646462/gurahspbu01@gmail.com</t>
  </si>
  <si>
    <t>2026-08-13 13:00:00 | M Janji : (13 AGUSTUS 2026) jam Pasang : siang Note : hubungi pelanggan jika ingin kelokasi</t>
  </si>
  <si>
    <t>Follow Up Revoke Completed, New Order ID : SC1002521460</t>
  </si>
  <si>
    <t>ODP-AJB-FQ/038</t>
  </si>
  <si>
    <t>WO061571295</t>
  </si>
  <si>
    <t xml:space="preserve">2026-08-08 13:00:00 | Nama PIC : Tiara  No HP : 085865917180  Alt : 087826008469  M Janji : 08/08/2026  Jam Pasang : 08.00 - 13:00   NoteÃ‚Â :  hubungi terlebih dahulu sebelum kelokasi </t>
  </si>
  <si>
    <t>Follow Up Revoke Completed, New Order ID : SC1002521498</t>
  </si>
  <si>
    <t>TOKO SEMBAKO AZKA</t>
  </si>
  <si>
    <t>ODP-MRT-FAP/16</t>
  </si>
  <si>
    <t>WO061595534</t>
  </si>
  <si>
    <t>|MC30217|/AMINATUN AISYAH/82140635859/amiaisyah01@gmail.com</t>
  </si>
  <si>
    <t>2026-08-13 13:00:00|Waktu pemasangan : 13 agustus 2026 Jam pemasangan : 08.00 - 12.00 Info Tambahan : Hubungi pelanggan dulu sebelum ke lokasi terimakasih |40951377|MYDITA</t>
  </si>
  <si>
    <t>Follow Up Revoke Completed, New Order ID : SC1002523151</t>
  </si>
  <si>
    <t>Follow Up Revoke Completed, New Order ID : SC1002522985</t>
  </si>
  <si>
    <t>WARKOP PAK AHMAD</t>
  </si>
  <si>
    <t>ODP-NJK-FM/22 FM/D03/22.01</t>
  </si>
  <si>
    <t>WO061576040</t>
  </si>
  <si>
    <t>|MC20191|MYIA-092085626710/POI/AHMAD ZAINUL MUHIBUN NIAM/087717920455/mukibzainul220@gmail.com</t>
  </si>
  <si>
    <t>Koperasi Berlian Emas Sejahtera Terus</t>
  </si>
  <si>
    <t>ODP-LVN-FAF/06 FAF/D01/06.01</t>
  </si>
  <si>
    <t>WO061553630</t>
  </si>
  <si>
    <t>|MN02631|MYIA-044812841323/POI/Pak Fajar/081338338700/it.supportbali@datajayaperkasa.com</t>
  </si>
  <si>
    <t>WO061569888</t>
  </si>
  <si>
    <t>2026-08-13 08:00:00|Tanggal pemasangan :13/08/2026 Jam pemasangan : pagi/siang Info Tambahan : Hubungi pelanggan dulu sebelum ke lokasi terima kasih.|40971401|MYDITA</t>
  </si>
  <si>
    <t>SPPG Kendal Weleri Sambongsari</t>
  </si>
  <si>
    <t>ODP-WLR-FD/012 FD/D01/012.01</t>
  </si>
  <si>
    <t>WO061572211</t>
  </si>
  <si>
    <t>|MN02256|MYIA-018482487889/POI/AMALIA AYUDYA DEWAYANTI/0895412547821/amaliaayudya091@gmail.com</t>
  </si>
  <si>
    <t>MAXXIS</t>
  </si>
  <si>
    <t>ODP-KPO-FC/69 FC/D10/69.01</t>
  </si>
  <si>
    <t>WO061617552</t>
  </si>
  <si>
    <t>|MN02703|MYIA-055438232586/POI/Tony Setiawan/082330752145/tonyst2@givmail.com</t>
  </si>
  <si>
    <t>Sppg Blitar Selorejo Selorejo</t>
  </si>
  <si>
    <t>ODP-KBN-FB/11 FB/D03/11.01</t>
  </si>
  <si>
    <t>WO061568494</t>
  </si>
  <si>
    <t>MD|MYDB-20260811264923|DN00001/MN00385|Sppg Blitar Selorejo Selorejo|0881027511619</t>
  </si>
  <si>
    <t>2026-08-13 08:00:00 | Nama Pic : BP MIKA No Hp Pic : 0881027511619 Jam Pemasangan : 08:00 - 12.00 Tanggal Pemasangan : KAMIS 13 AGUSTUS 2026 Info Tambahan : Hubungi pelanggan sebelum datang ke lokasi</t>
  </si>
  <si>
    <t>ODP-CRB-FF/01</t>
  </si>
  <si>
    <t>WO061574463</t>
  </si>
  <si>
    <t xml:space="preserve">2026-08-09 13:00:00 | Nama PIC: bp rudi   Notel: 081227456412  Alt: -   Tanggal: 9/8/2026  Jam Pasang: Siang  Note: Hubungi pelanggan sebelum ke lokasi, terima kasih.  </t>
  </si>
  <si>
    <t>ODP-PWT-FBA/179</t>
  </si>
  <si>
    <t>WO061592993</t>
  </si>
  <si>
    <t>2026-08-12 13:00:00 | Tanggal pemasangan : 12 AGUSTUS 2026  Jam pemasangan : pagi/siang  Info Tambahan : Hubungi pelanggan dulu sebelum ke lokasi  terima kasih</t>
  </si>
  <si>
    <t>ODP-SMP-FG/02</t>
  </si>
  <si>
    <t>WO061603758</t>
  </si>
  <si>
    <t>2026-08-09 08:00:00 | Nama PIC : Ibu Puji  No Hp : 085904327423  No Alt : -  Tgl Pemasangan : 09 Agustus 2026  Interval : PAGI SIANG  Note : Hubungi pelanggan terlebih dahulu</t>
  </si>
  <si>
    <t>SPBU KALISALAK 44.52208</t>
  </si>
  <si>
    <t>ODP-BMU-FB/007 FB/D03/007.01</t>
  </si>
  <si>
    <t>WO061615671</t>
  </si>
  <si>
    <t>MD|MYDB-20260812265042|DN00001/MN00347|SPBU KALISALAK 44.52208|081328907930</t>
  </si>
  <si>
    <t>2026-08-14 08:00:00 | Tanggal pemasangan: 13/08/2026 Jam pemasangan : siang Info Tambahan : Hubungi pelanggan dulu sebelum ke lokasi terima kasih.</t>
  </si>
  <si>
    <t>kantor desa wonoyoso</t>
  </si>
  <si>
    <t>ODP-PUS-FA/102 FA/D06/102.01</t>
  </si>
  <si>
    <t>WO061560229</t>
  </si>
  <si>
    <t>MD|MYDB-20260811265022|DC50007/MC50033|kantor desa wonoyoso|088216456714</t>
  </si>
  <si>
    <t>2026-08-13 08:00:00 | Nama PIC : Bp Guntur No HP : 088216456714 No Alt : - M Janji :  13 Agustus 2026 Jam Pasang : Pagi / Siang Note : hubungi pelanggan jika ingin kelokasi</t>
  </si>
  <si>
    <t>PT EKA CIPTA GADING SPBU PERTAMINA 4455809</t>
  </si>
  <si>
    <t>ODP-WNS-FAD/090 FAD/D08/090.01</t>
  </si>
  <si>
    <t>WO061610046</t>
  </si>
  <si>
    <t>|MC80054|MYIA-053793671232/POI/IR PRAMANA/087839640280/siskanovitasari68@gmail.com</t>
  </si>
  <si>
    <t>2026-08-13 13:00:00 | Nama Pic : bu siska No Hp Pic : 087839640280 No alt : - Jam Pemasangan : siang  Tanggal Pemasangan : 13 Agustus 2026</t>
  </si>
  <si>
    <t>PT. AMARTHA MIKRO FINTEK</t>
  </si>
  <si>
    <t>ODP-WRO-FC/127 FC/D05/127.01</t>
  </si>
  <si>
    <t>WO061588922</t>
  </si>
  <si>
    <t>MD|MYDB-20260811265009|DN00001/MN00966|PT. AMARTHA MIKRO FINTEK|085943519355</t>
  </si>
  <si>
    <t>2026-08-14 13:00:00 | Nama Pic : bu eka No Hp Pic : 085943519355 No alt : - Jam Pemasangan : pagi  Tanggal Pemasangan : 14 Agustus 2026</t>
  </si>
  <si>
    <t>KEL</t>
  </si>
  <si>
    <t>SPBU 4459411</t>
  </si>
  <si>
    <t>ODP-KEL-FD/046 FD/D02/046.01</t>
  </si>
  <si>
    <t>WO061606873</t>
  </si>
  <si>
    <t>|MC60115|MYIA-066244856910/POI/Ruslim/082326071579/spbumojo88@gmail.com</t>
  </si>
  <si>
    <t>2026-08-13 13:00:00 |  M Janji : (13/AGUSTUS/2026) jam Pasang : 09:00 Note : hubungi pelanggan jika ingin kelokasi</t>
  </si>
  <si>
    <t>SPX KANDANGSERANG HUB</t>
  </si>
  <si>
    <t>ODP-KJE-FY/002 FY/D01/002.01</t>
  </si>
  <si>
    <t>WO061555577</t>
  </si>
  <si>
    <t>|MN01881|MYIA-068510457342/POI/siti rochanah/081548544543/siti.rochanah@spxexpress.com</t>
  </si>
  <si>
    <t>RUMAH KOST JAELANI DUA</t>
  </si>
  <si>
    <t>ODP-PRJ-FB/57</t>
  </si>
  <si>
    <t>WO061581514</t>
  </si>
  <si>
    <t>|MC30175|/JAELANI/87792366873/rikomoh577@gmail.com</t>
  </si>
  <si>
    <t>SPBU 5484306 TALIWANG DS MENALA</t>
  </si>
  <si>
    <t>ODP-TLW-FC/22 FC/D05/22.01</t>
  </si>
  <si>
    <t>WO061577924</t>
  </si>
  <si>
    <t>MD|MYDB-20260811264957|DN00001/MN01576|SPBU 5484306 TALIWANG DS MENALA|081353576464</t>
  </si>
  <si>
    <t>2026-08-13 13:00:00 | Nama Pic : bp ratmaji  No Hp Pic : 081353576464 No alt : - Jam Pemasangan : siang  Tanggal Pemasangan : 13 Agustus 2026</t>
  </si>
  <si>
    <t>SMP ISLAM TARBIYATUS SALAFIYAH</t>
  </si>
  <si>
    <t>ODP-PSN-FD/47</t>
  </si>
  <si>
    <t>WO061600852</t>
  </si>
  <si>
    <t>|MN00833|/SMP ISLAM TARBIYATUS SALAFIYAH /WINBACK 2.0 HSI B2B (1:1) 50MBPS 355RB PSB DISC 70%//muflihhudallah@gmail.com/M. MUFLIHUDALLAH HUSNA/85730107269</t>
  </si>
  <si>
    <t>2026-08-13 13:00:00|Nama PIC : Bp Muflih No HP : 085730107269 No Alt : - M Janji :  13 Agustus 2026 Jam Pasang : Pagi / Siang Note : hubungi pelanggan jika ingin kelokasi|40951378|MYDITA</t>
  </si>
  <si>
    <t>SMP NEGERI 6 RUANG TU</t>
  </si>
  <si>
    <t>ODP-BJN-FM/08 FM/D03/08.01</t>
  </si>
  <si>
    <t>WO061611132</t>
  </si>
  <si>
    <t>|MC20010|MYIA-092844592461/POI/Ali Safaat /082333813737/srikurniawatiira@gmail.com</t>
  </si>
  <si>
    <t>2026-08-14 08:00:00 | Nama PIC : SMP NEGERI 6 RUANG TU No HP : 082333813737 Alt :  M Janji : (KAMIS/13/AGUSTUS/2026) jam Pasang : 09:00 Note : hubungi pelanggan jika ingin kelokasi</t>
  </si>
  <si>
    <t>SPBU 5467107 GEMPOL</t>
  </si>
  <si>
    <t>ODP-GEM-FA/07</t>
  </si>
  <si>
    <t>|MN02332|/SPBU 5467107 GEMPOL/WINBACK 2.0 HSI B2B (1:1) 100MBPS 535RB PSB DISC 70%//spbu5467107gempol@gmail.com/FAIZAL MEGA HARDIANSYAH/81252132282</t>
  </si>
  <si>
    <t>INAYAH GORDEN</t>
  </si>
  <si>
    <t>ODP-LMJ-FE/156 FE/D11/156.01</t>
  </si>
  <si>
    <t>WO061606636</t>
  </si>
  <si>
    <t>MD|MYDB-20260812265058|DN00001/MN01309|INAYAH GORDEN|085229094242</t>
  </si>
  <si>
    <t>SMK Wijaya Putra (Gedung D)</t>
  </si>
  <si>
    <t>WO061616319</t>
  </si>
  <si>
    <t>|MN02813|MYIA-042405094623/POI/Yulian Varantino/087787386225/varantino@wijayaputra.sch.id</t>
  </si>
  <si>
    <t>2026-08-13 13:00:00 | M Janji : (13/08/2026) jam Pasang : 08:00 Note : hubungi pelanggan jika ingin kelokasi</t>
  </si>
  <si>
    <t>WO061557823</t>
  </si>
  <si>
    <t>PT TRANS MERDEKA INVESTAMA</t>
  </si>
  <si>
    <t>ODP-SDN-FC/33</t>
  </si>
  <si>
    <t>WO061575489</t>
  </si>
  <si>
    <t>|MN02627|/PT TRANS MERDEKA INVESTAMA/WINBACK HSI B2B  (1:1) 150MBPS 705RB PSB DISC 70%/REQ PAKET 150MBPS - 705K/transmerdekainvesment@gmail.com/82234861166/82234861166</t>
  </si>
  <si>
    <t>2026-08-13 13:00:00|Tanggal pemasangan :13/08/2026 Jam pemasangan : pagi/siang Info Tambahan : Hubungi pelanggan dulu sebelum ke lokasi terima kasih.|40971401|MYDITA</t>
  </si>
  <si>
    <t>Toko WAWA SEJAHTERA</t>
  </si>
  <si>
    <t>ODP-BWN-FAA/42</t>
  </si>
  <si>
    <t>WO061605827</t>
  </si>
  <si>
    <t>|MC70134|/Toko WAWA SEJAHTERA/081331728088/Heisynuddinunda@gmail.com/HSI Bisnis Promo HUT Telkom (1:1) 150 Mbps (Rp 620.000) PSB Rp 150.000/HEISYNUDDIN/-5.841612,112.619715</t>
  </si>
  <si>
    <t>2026-07-20 10:00:00|Tanggal Pemasangan : 20 Juli 2026  Jam Pemasangan : 08:00 13:00  Info Tambahan : Hubungi pelanggan dulu sebelum ke lokasi terimakasih|40961370|MYDITA</t>
  </si>
  <si>
    <t>ODP-TDS-FJ/41</t>
  </si>
  <si>
    <t>TOKO MISNATO</t>
  </si>
  <si>
    <t>ODP-SIT-FAC/45 FAC/D04/45.01</t>
  </si>
  <si>
    <t>WO061558750</t>
  </si>
  <si>
    <t>|MN02617|MYIA-063559137301/POI/MISNATO AFANDI/082233022832/agussupriyono9478@gmail.com</t>
  </si>
  <si>
    <t>ODP-BEA-FAD/17</t>
  </si>
  <si>
    <t>TOKO KENDAL</t>
  </si>
  <si>
    <t>ODP-JGO-FB/16 FB/D02/16.01</t>
  </si>
  <si>
    <t>WO061624385</t>
  </si>
  <si>
    <t>|MN02429|MYIA-092051041984/POI/ADIMAS YUDA ALVIANTO/087811352005/pkendalngw2026@gmail.com</t>
  </si>
  <si>
    <t>PEMERINTAH DESA KEDALEMANKULON</t>
  </si>
  <si>
    <t>ODP-KAK-FAH/007 FAH/D03/007.01</t>
  </si>
  <si>
    <t>WO061598378</t>
  </si>
  <si>
    <t>|MN00662|MYIA-081864464235/POI/Juminto/087829380924/askajuminto@gmail.com</t>
  </si>
  <si>
    <t xml:space="preserve">2026-08-14 08:00:00 | Waktu pemasangan : 13 agustus 2026 Jam pemasangan : 08.00 - 12.00 Info Tambahan : Hubungi pelanggan dulu sebelum ke lokasi terimakasih </t>
  </si>
  <si>
    <t>PT WIETPANDA LESTARI STEEL</t>
  </si>
  <si>
    <t>ODP-KLN-GA/04 GA/D01/03.04</t>
  </si>
  <si>
    <t>WO061558262</t>
  </si>
  <si>
    <t>MD|MYDB-20260812265036|DN00001/MN00443|PT WIETPANDA LESTARI STEEL|087856700850</t>
  </si>
  <si>
    <t>2026-08-13 15:00:00 | Nama PIC : Yuli No HP : 087856700850 Alt : 0317497100 M Janji : 13/08/2026 Jam Pasang : 08.00  - 13:00  NoteÃ‚Â :  hubungi terlebih dahulu sebelum ke lokasi, terima kasih.</t>
  </si>
  <si>
    <t>PT. LAMERE TIRTA MUTIARA</t>
  </si>
  <si>
    <t>ODP-BIM-FAE/23 FAE/D02/23.01</t>
  </si>
  <si>
    <t>WO061617978</t>
  </si>
  <si>
    <t>MD|MYDB-20260812265134|DN00001/MN02085|PT. LAMERE TIRTA MUTIARA|082214575099</t>
  </si>
  <si>
    <t>HSI Bisnis Bundling Netmonk PSB 70% - 50 Mbps</t>
  </si>
  <si>
    <t>ODP-SBI-FG/03 FG/D01/03.01</t>
  </si>
  <si>
    <t>WO061591105</t>
  </si>
  <si>
    <t>MD|MYDB-20260812265103|DC20002/MC20039|Intan express laundry|085708429500</t>
  </si>
  <si>
    <t>2026-08-16 08:00:00 | Nama Pic : ika No Hp Pic : 085708429500 No alt : - Jam Pemasangan : pagi  Tanggal Pemasangan : 16 Agustus 2026</t>
  </si>
  <si>
    <t>Lotide surf Camp</t>
  </si>
  <si>
    <t>ODP-PYA-FAS/80</t>
  </si>
  <si>
    <t>WO061547810</t>
  </si>
  <si>
    <t>|MC40078|MYIA-030706050912/POI/Zainul Muttaqin Sany/081916979558/zmsany17@gmail.com</t>
  </si>
  <si>
    <t>TOKO JAYA</t>
  </si>
  <si>
    <t>ODP-TPH-FG/06 FG/D01/06.01</t>
  </si>
  <si>
    <t>WO061566254</t>
  </si>
  <si>
    <t>MD|MYDB-20260811265029|DN00001/MN01309|TOKO JAYA|083141427031</t>
  </si>
  <si>
    <t>WO061635422</t>
  </si>
  <si>
    <t>2026-08-14 13:00:00|Nama PIC:  bu tasya  No HP: 087834130181 Alt: Tanggal: 14/8/2026 Jam Pasang: Siang Note: Hubungi sebelum ke lokasi, terimakasih.|40010577|MYDITA</t>
  </si>
  <si>
    <t>SD NEGERI 4 BEDULU</t>
  </si>
  <si>
    <t>ODP-UBU-FG/100</t>
  </si>
  <si>
    <t>WO061604490</t>
  </si>
  <si>
    <t>|MN02658|/PIC I KETUT WIARTA/087744013736/sdn4bedulu@gmail.com</t>
  </si>
  <si>
    <t>THE NICE PLAYLAND</t>
  </si>
  <si>
    <t>ODP-BKL-FAZ/16 FAZ/D02/16.01</t>
  </si>
  <si>
    <t>WO061596654</t>
  </si>
  <si>
    <t>|MN00613|MYIA-050528124076/POI/Jemi Kisroh /082310510505/jemilestari85@gmail.com</t>
  </si>
  <si>
    <t>PT Jantra Grupo Indonesia</t>
  </si>
  <si>
    <t>ODP-LKS-FAX/31 FAX/D04/31.01</t>
  </si>
  <si>
    <t>WO061548610</t>
  </si>
  <si>
    <t>MD|MYIB-001568809332|SYSTEM|PT Jantra Grupo Indonesia|081213651933</t>
  </si>
  <si>
    <t>2026-08-15 10:00:00 | Nama PIC : Ari No HP : 081213651933 Alt : 089681628174 M Janji : 11/08/2026 Jam Pasang : 08.00 - 13:00  NoteÃ‚Â :  hubungi terlebih dahulu sebelum kelokasi</t>
  </si>
  <si>
    <t>SPBU PERTAMINA 44 532 13 RANDEGAN</t>
  </si>
  <si>
    <t>ODP-KRY-FT/024</t>
  </si>
  <si>
    <t>WO061559666</t>
  </si>
  <si>
    <t>|MC00213|MYIA-027910061862/POI/SOCHIBUN/08981005480/sochibun16@gmail.com</t>
  </si>
  <si>
    <t>2026-08-14 13:00:00 | M Janji : (14 AGUSTUS 2026) jam Pasang : siang Note : hubungi pelanggan jika ingin kelokasi</t>
  </si>
  <si>
    <t>WO061609295</t>
  </si>
  <si>
    <t>2026-08-14 13:00:00|Nama PIC : Yuli No HP : 082236305911 Alt : 081803680445 M Janji : 13/08/2026 Jam Pasang : 08.00  - 13:00  NoteÃ‚Â :  hubungi terlebih dahulu sebelum ke lokasi, terima kasih.|40981184|MYDITA</t>
  </si>
  <si>
    <t>SPBU 44 541 05 CANGKREP</t>
  </si>
  <si>
    <t>ODP-PWJ-FAS/121 FAS/D09/121.01</t>
  </si>
  <si>
    <t>WO061578949</t>
  </si>
  <si>
    <t>|MN02495|MYIA-004466990619/POI/MUHAMMAD NAFIDZ FATHNANA/081326407565/spbucangkrep4454105@gmail.com</t>
  </si>
  <si>
    <t>2026-08-15 15:00:00 | Nama PIC : BAPAK NAFIZ No HP : 081326407565 Alt :  M Janji : (SABTU/15/AGUSTUS/2026) jam Pasang : 09:00 Note : hubungi pelanggan jika ingin kelokasi</t>
  </si>
  <si>
    <t>Follow Up Revoke Completed, New Order ID : SC1002522585</t>
  </si>
  <si>
    <t>SPBU 54.622.05</t>
  </si>
  <si>
    <t>ODP-BBA-FAJ/96 FAJ/D08/96.01</t>
  </si>
  <si>
    <t>WO061554388</t>
  </si>
  <si>
    <t>|MN02646|MYIA-093579391010/POI/moh bintang febriant/085100991157/mitragasindopratama5462205@gmail.com</t>
  </si>
  <si>
    <t>2026-08-13 10:00:00 | Nama PIC : Bp Yupito No HP : 085100991157 No Alt : - M Janji :  13 Agustus 2026 Jam Pasang : Pagi / Siang Note : hubungi pelanggan jika ingin kelokasi</t>
  </si>
  <si>
    <t>warkop Baim</t>
  </si>
  <si>
    <t>ODP-BBA-FAQ/47 FAQ/D02/47.01</t>
  </si>
  <si>
    <t>WO061624161</t>
  </si>
  <si>
    <t>MD|MYDB-20260812265142|DC20002/MC20039|warkop Baim|085172377660</t>
  </si>
  <si>
    <t>2026-08-13 15:00:00 | Nama Pic : Baim No Hp Pic : 085172377660 No alt : - Jam Pemasangan : siang  Tanggal Pemasangan : 13 Agustus 2026</t>
  </si>
  <si>
    <t>SLBN 1 KLUNGKUNG</t>
  </si>
  <si>
    <t>WO061609459</t>
  </si>
  <si>
    <t>|MN02750|/PIC NI MADE SANTINIWATI/087766770010/slbn.klungkung@gmail.com</t>
  </si>
  <si>
    <t>2026-08-14 15:00:00|Nama PIC : Bp Wike No HP : 087766770010 No Alt : - M Janji :  13 Agustus 2026 Jam Pasang : Pagi / Siang Note : hubungi pelanggan jika ingin kelokasi|40951378|MYDITA</t>
  </si>
  <si>
    <t>SPBU WZ YOHANES</t>
  </si>
  <si>
    <t>ODP-END-FH/11 FH/D03/11.01</t>
  </si>
  <si>
    <t>WO061548603</t>
  </si>
  <si>
    <t>|MC40144|MYIA-097284783270/POI/OKTOVIANUS LIE/087831645463/spbuyohanes@gmail.com</t>
  </si>
  <si>
    <t xml:space="preserve">2026-08-19 08:00:00 | telp : 087831645463 alt :  M Janji : (12/08/2026) jam Pasang :pagi / siang  Note : hubungi pelanggan jika ingin kelokasi </t>
  </si>
  <si>
    <t>WO061573575</t>
  </si>
  <si>
    <t>2026-08-13 08:00:00|M Janji : (14/08/2026) jam Pasang : 09:00 Note : hubungi pelanggan jika ingin kelokasi|40981182|MYDITA</t>
  </si>
  <si>
    <t>WO061564146</t>
  </si>
  <si>
    <t>2026-08-13 08:00:00|Nama PIC : Bp Hery No HP : 085707222022 No Alt : - M Janji :  13 Agustus 2026 Jam Pasang : Pagi / Siang Note : hubungi pelanggan jika ingin kelokasi|40951378|MYDITA</t>
  </si>
  <si>
    <t>SMPN 20 SURABAYA</t>
  </si>
  <si>
    <t>ODP-KND-FEQ/01</t>
  </si>
  <si>
    <t>|MN00086|/SMPN 20 SURABAYA/BANGKIT IRMANUDIN BAHRI/085645018597/smpn20sby@gmail.com/HSI Basic Winback + Antares Eazy (1:2) 50 Mbps (Rp 395.000) PSB Rp 150.000/</t>
  </si>
  <si>
    <t>- 11_11446;Biaya PSB HSI EBIS Tunai di Depan ~ 11[150000]  - E23015;E23015 ~ ES23 - Perangkat ONT[0]  - E23015~null~44292;E23015||11||Abodemen 0[0]  - E23015~null~E23015_SWONTDUALB;SWONTDUALB ~ Biaya Sewa ONT Dual Band ~ E23015[30000]  - E24058;E24058 ~ E</t>
  </si>
  <si>
    <t>Ottoban Barata surabaya</t>
  </si>
  <si>
    <t>ODP-MYR-FBN/53 FBN/D05/53.01</t>
  </si>
  <si>
    <t>WO061611969</t>
  </si>
  <si>
    <t>|MB00263|MYIA-075334758339/POI/Farhan Jazmi /089530505126/fjazmi27@gmail.com</t>
  </si>
  <si>
    <t>2026-08-17 13:00:00 | Nama PIC : Farhan No HP : 089530505126 Alt :  M Janji : 13/08/2026 Jam Pasang : 08.00  - 13:00  NoteÃ‚Â :  hubungi terlebih dahulu sebelum ke lokasi, terima kasih.</t>
  </si>
  <si>
    <t>KEDAI FORREST 1</t>
  </si>
  <si>
    <t>ODP-JER-FAD/40</t>
  </si>
  <si>
    <t>WO061614130</t>
  </si>
  <si>
    <t>|MN01982|/KEDAI FORREST 1/WINBACK 2.0 HSI B2B (1:2) 50MBPS 320RB PSB DISC 70%/JER/anamchoirulmuhammad95@gmail.com/CHOIRUL ANAM/82245825091</t>
  </si>
  <si>
    <t>2026-08-13 13:00:00|Nama Pic : BP CHOIRUL No Hp Pic : 082245825091 Jam Pemasangan : 08:00 - 12.00 Tanggal Pemasangan : KAMIS 13 AGUSTUS 2026 Info Tambahan : Hubungi pelanggan sebelum datang ke lokasi|40961370|MYDITA</t>
  </si>
  <si>
    <t>ODP-BIM-FAL/93</t>
  </si>
  <si>
    <t>WO061559296</t>
  </si>
  <si>
    <t>KEDAI FORREST 2</t>
  </si>
  <si>
    <t>WO061614368</t>
  </si>
  <si>
    <t>|MN01982|/KEDAI FORREST 2/WINBACK 2.0 HSI B2B (1:2) 50MBPS 320RB PSB DISC 70%/JER/anamchoirulmuhammad95@gmail.com/CHOIRUL ANAM/82245825091</t>
  </si>
  <si>
    <t>ODP-KDW-FJ/044</t>
  </si>
  <si>
    <t>WO061607023</t>
  </si>
  <si>
    <t>SPBU 54.634.11</t>
  </si>
  <si>
    <t>ODP-SAT-FC/27 FC/D05/27.01</t>
  </si>
  <si>
    <t>WO061556182</t>
  </si>
  <si>
    <t>|MN00282|MYIA-027782782555/POI/Fajar Isnani/08123420960/isnani1964@gmail.com</t>
  </si>
  <si>
    <t>QC MIA - INVALID QUALITY CONTROL MIA - Foto Lokasi Instalasi Tidak Valid - upload dokumen SKU dari RT dan foto lokasi berbeda</t>
  </si>
  <si>
    <t>PT LIMA BERDIKASIH CAHAYA</t>
  </si>
  <si>
    <t>ODP-PKM-FAN/027 FAN/D02/027.01</t>
  </si>
  <si>
    <t>WO061568054</t>
  </si>
  <si>
    <t>|MC80054|MYIA-099063892728/POI/FURNIAWAN TIJA/08119825322/furniawan_chen@yahoo.co.id</t>
  </si>
  <si>
    <t>2026-08-14 10:00:00 | Tanggal Pemasangan : 14 Agustus 2026 Jam Pemasangan : 08:00 13:00 Info Tambahan : Hubungi pelanggan dulu sebelum ke lokasi terimakasih</t>
  </si>
  <si>
    <t>PEMDES MUDALREJO</t>
  </si>
  <si>
    <t>ODP-PWJ-FAN/056 FAN/D01/056.01</t>
  </si>
  <si>
    <t>WO061588696</t>
  </si>
  <si>
    <t>|MN01685|MYIA-085676889841/POI/TAFSIR BADAWI/085329323909/tafsirbadawi12@gmail.com</t>
  </si>
  <si>
    <t>2026-08-17 13:00:00 | Tanggal pemasangan :13/08/2026 Jam pemasangan : pagi/siang Info Tambahan : Hubungi pelanggan dulu sebelum ke lokasi terima kasih.</t>
  </si>
  <si>
    <t>PT Bina Artha Ventura</t>
  </si>
  <si>
    <t>ODP-SLI-FAF/091 FAF/D05/091.01</t>
  </si>
  <si>
    <t>WO061599218</t>
  </si>
  <si>
    <t>|MN00481|MYIA-081434256711/POI/joko prasetiyo/089648520408/j.prasetiyo19@gmail.com</t>
  </si>
  <si>
    <t>2026-08-14 08:00:00 | Tanggal Pemasangan : 14 Agustus 2026 Jam Pemasangan : 08:00 13:00 Info Tambahan : Hubungi pelanggan dulu sebelum ke lokasi terimakasih</t>
  </si>
  <si>
    <t>MI AL - MA&amp; 39;RUF DENPASAR</t>
  </si>
  <si>
    <t>ODP-UBN-FBE/33</t>
  </si>
  <si>
    <t>WO061618113</t>
  </si>
  <si>
    <t>|MN02545|/PIC IBU PENY MARLISTYAWARDHANY/081999148710/mialmarufdps@gmail.com</t>
  </si>
  <si>
    <t>2026-08-13 15:00:00|Nama Pic : bu PENY  No Hp Pic : 081999148710 No alt : - Jam Pemasangan : siang  Tanggal Pemasangan : 13 Agustus 2026|40951375|MYDITA</t>
  </si>
  <si>
    <t>ODP-KRT-FAZ/031</t>
  </si>
  <si>
    <t>WO061605244</t>
  </si>
  <si>
    <t>2026-08-13 13:00:00|Nama PIC : Bp Wiarta No HP : 087744013736 No Alt : - M Janji :  13 Agustus 2026 Jam Pasang : Pagi / Siang Note : hubungi pelanggan jika ingin kelokasi|40951378|MYDITA</t>
  </si>
  <si>
    <t>ODP-PBG-FAF/119</t>
  </si>
  <si>
    <t>ODP-CRB-FK/32</t>
  </si>
  <si>
    <t>WO061561647</t>
  </si>
  <si>
    <t>2026-08-10 08:00:00 | Tanggal Pemasangan : 10 Agustus 2026  Jam Pemasangan : 08:00 13:00  Info Tambahan : Hubungi pelanggan dulu sebelum ke lokasi terimakasih</t>
  </si>
  <si>
    <t>PT Kanisius</t>
  </si>
  <si>
    <t>ODP-KBU-FEE/093</t>
  </si>
  <si>
    <t>AMRBS/403103/ANISA DWIARYANI/R3/YOGYAKARTA/PSB HSI BISNIS 1S 300 MBPS PROMO HUT TELKOM 1:1/Margaretha Sulistyorini/08132745792/office@kanisiusmedia.co.id</t>
  </si>
  <si>
    <t>WO061608050</t>
  </si>
  <si>
    <t>2026-08-14 15:00:00|Nama PIC : Bp Wike No HP : 087766770010 No Alt : - M Janji :  14 Agustus 2026 Jam Pasang : Pagi / Siang Note : hubungi pelanggan jika ingin kelokasi|40951378|MYDITA</t>
  </si>
  <si>
    <t>Villa Dibali - Godean 2</t>
  </si>
  <si>
    <t>ODP-KBU-FDK/78 FDK/D07/78.01</t>
  </si>
  <si>
    <t>WO061612910</t>
  </si>
  <si>
    <t>|MC80150|MYIA-012801611862/POI/yona/081225560048/yonameii95@gmail.com</t>
  </si>
  <si>
    <t>2026-08-13 13:00:00 | Nama PIC : IBU YONA No HP : 082283559281 No Alternatif : - M Janji : 13/07/2026 Jam Pasang : Pagi NoteÃ‚Â :  Hubungi terlebih dahulu sebelum ke lokasi</t>
  </si>
  <si>
    <t>GUHDO</t>
  </si>
  <si>
    <t>ODP-MRT-FAK/29</t>
  </si>
  <si>
    <t>WO061614456</t>
  </si>
  <si>
    <t>|MC30217|/MUJIADI BUDI ANSORI/8217748646/guhdo0029@gmail.com</t>
  </si>
  <si>
    <t>2026-08-13 13:00:00|Nama Pic : BP MUJIADI No Hp Pic : 08217748646 Jam Pemasangan : 08:00 - 12.00 Tanggal Pemasangan : KAMIS 13 AGUSTUS 2026 Info Tambahan : Hubungi pelanggan sebelum datang ke lokasi|40961370|MYDITA</t>
  </si>
  <si>
    <t>WO061618104</t>
  </si>
  <si>
    <t>2026-08-13 15:00:00|Nama PIC : MI AL - MA&amp; 39;RUF DENPASAR No HP : 081999148710 Alt :  M Janji : (KAMIS/13/AGUSTUS/2026) jam Pasang : 09:00 Note : hubungi pelanggan jika ingin kelokasi|40961371|MYDITA</t>
  </si>
  <si>
    <t>Azka ketring</t>
  </si>
  <si>
    <t>ODP-BMK-FV/087</t>
  </si>
  <si>
    <t>|MN00915|/Azka ketring/HSI BASIC 1S INET 50MBPS/081322200026/nurismanto262610@gmail.com/nur ismanto</t>
  </si>
  <si>
    <t>HOTEL PAPAYA 1</t>
  </si>
  <si>
    <t>ODP-SDJ-FF/055 FF/D04/055.01</t>
  </si>
  <si>
    <t>WO061575750</t>
  </si>
  <si>
    <t>|MC00213|MYIA-047543095335/POI/FAZRI NUR AZIZ/085869416794/papayatiga3@gmail.com</t>
  </si>
  <si>
    <t>SPBU KS TUBUN TEGAL</t>
  </si>
  <si>
    <t>ODP-TEG-FT/066</t>
  </si>
  <si>
    <t>AMRBS;404469;REG3;ALI;085100284847;HSI 1S 200MB;PIC 0895397962226;790k;spbu4452115.kstubun@gmail.com</t>
  </si>
  <si>
    <t>ODP-BRB-FAH/015</t>
  </si>
  <si>
    <t>SPBU 54.634.13</t>
  </si>
  <si>
    <t>ODP-SMO-FC/26 FC/D06/26.01</t>
  </si>
  <si>
    <t>WO061562380</t>
  </si>
  <si>
    <t>|MN00282|MYIA-024043119875/POI/Fajar Isnani/08123420960/isnani1964@gmail.com</t>
  </si>
  <si>
    <t>WO061615816</t>
  </si>
  <si>
    <t>2026-08-13 13:00:00|Nama Pic : BP FANDI No Hp Pic : 085732366110 Jam Pemasangan : 08:00 - 12.00 Tanggal Pemasangan : KAMIS 13 AGUSTUS 2026 Info Tambahan : Hubungi pelanggan sebelum datang ke lokasi|40961370|MYDITA</t>
  </si>
  <si>
    <t>KALINDO SUKSES</t>
  </si>
  <si>
    <t>ODP-TDS-FDN/50 FDN/D04/50.01</t>
  </si>
  <si>
    <t>WO061604113</t>
  </si>
  <si>
    <t>|MN02499|MYIA-020780110430/POI/Ricky Darmawan /089655316341/kalindosukses265@gmail.com</t>
  </si>
  <si>
    <t>2026-08-15 08:00:00 | Nama PIC : Ricky No HP : 089655316341 Alt :  M Janji : 13/08/2026 Jam Pasang : 08.00  - 13:00  NoteÃ‚Â :  hubungi terlebih dahulu sebelum ke lokasi, terima kasih.</t>
  </si>
  <si>
    <t>BOJ</t>
  </si>
  <si>
    <t>ENOMAX KOMPUTER</t>
  </si>
  <si>
    <t>ODP-BOJ-FY/008 FY/D01/008.01</t>
  </si>
  <si>
    <t>WO061560298</t>
  </si>
  <si>
    <t>|MN02184|MYIA-097075143542/POI/LUKMAN HAKIM /085179609688/aishinobi@gmail.com</t>
  </si>
  <si>
    <t xml:space="preserve">2026-08-13 08:00:00 | Nama PIC : bapak lukman No HP : 085179609688 No Alternatif : - M Janji : 13/07/2026 Jam Pasang : Pagi NoteÃ‚Â :  Hubungi terlebih dahulu sebelum ke lokasi </t>
  </si>
  <si>
    <t>Provisioning Failed|WFM|INF009031772|TKJ_-8.5385033,115.33462829999999_pelanggan minta pemasangan besok</t>
  </si>
  <si>
    <t>KANTOR DESA MOYO</t>
  </si>
  <si>
    <t>ODP-SBW-FAY/02 FAY/D01/02.01</t>
  </si>
  <si>
    <t>WO061574030</t>
  </si>
  <si>
    <t>|MN01595|MYIA-015207964087/POI/RAMLAH/082340398336/desamoyokeren@gmail.com</t>
  </si>
  <si>
    <t>QC MIA - INVALID QUALITY CONTROL MIA - Indikasi Foto Diambil dari Google Maps - Upload foto tampak depan bangunan secara lang</t>
  </si>
  <si>
    <t>SMA Darul Mahmudien</t>
  </si>
  <si>
    <t>ODP-PYA-FAP/25 FAP/D01/25.01</t>
  </si>
  <si>
    <t>WO061593766</t>
  </si>
  <si>
    <t>MD|MYDB-20260812265069|SC00001/MC00046|SMA Darul Mahmudien|087750508384</t>
  </si>
  <si>
    <t>WARKOP BANG DOEL</t>
  </si>
  <si>
    <t>ODP-TUL-FAF/51 FAF/D04/51.01</t>
  </si>
  <si>
    <t>WO061588116</t>
  </si>
  <si>
    <t>|MN00418|MYIA-049383423034/POI/MUJIATI/081232410178/bangdoel944@gmail.com</t>
  </si>
  <si>
    <t>SPBU 54.641.31</t>
  </si>
  <si>
    <t>ODP-PAE-FAC/09 FAC/D01/09.01</t>
  </si>
  <si>
    <t>WO061616782</t>
  </si>
  <si>
    <t>|MN00418|MYIA-093633004313/POI/BUDI SANTOSA/085859674455/adanspbu31@gmail.com</t>
  </si>
  <si>
    <t>RUMAH ATEKA</t>
  </si>
  <si>
    <t>ODP-JOM-FU/29</t>
  </si>
  <si>
    <t>|MN02084|/RUMAH ATEKA/WINBACK 2.0 HSI B2B (1:1) 100MBPS 535RB PSB DISC 70%//khuludhilala@gmail.com/KHULUD HILALA AZZAHRAN/85733834742</t>
  </si>
  <si>
    <t>SPBU 4452205 JATISAWIT</t>
  </si>
  <si>
    <t>ODP-BMU-FCL/19 FCL/F05/19.01</t>
  </si>
  <si>
    <t>WO061553936</t>
  </si>
  <si>
    <t>MD|MYDB-20260811264940|DN00001/MN00347|SPBU 4452205 JATISAWIT|082166654711</t>
  </si>
  <si>
    <t>2026-08-13 08:00:00 | M Janji : (13 AGUSTUS 2026) jam Pasang : pagi  Note : hubungi pelanggan jika ingin kelokasi</t>
  </si>
  <si>
    <t>SMA Hasyim Baidhowi</t>
  </si>
  <si>
    <t>WO061588333</t>
  </si>
  <si>
    <t>MD|MYDB-20260812265085|DN00001/MN00572|SMA Hasyim Baidhowi|082315371464</t>
  </si>
  <si>
    <t>2026-08-13 13:00:00 | Nama PIC : Imam  No HP : 082315371464 Alt :  M Janji : 13/08/2026 Jam Pasang : 08.00  - 13:00  NoteÃ‚Â :  hubungi terlebih dahulu sebelum ke lokasi, terima kasih.</t>
  </si>
  <si>
    <t>Provisioning Failed|WFM|INF009032851|ODP-BCR-FAE/04 PORT READY BLANG TB 1 BH 9M</t>
  </si>
  <si>
    <t>RUMAH KOST SUMARNI SATU</t>
  </si>
  <si>
    <t>WO061566185</t>
  </si>
  <si>
    <t>|MC30175|/SUMARNI/85745512394/mkoyyimo@gmail.com</t>
  </si>
  <si>
    <t>2026-08-13 08:00:00|Tanggal pemasangan: 13/08/2026 Jam pemasangan : siang Info Tambahan : Hubungi pelanggan dulu sebelum ke lokasi terima kasih.|40010577|MYDITA</t>
  </si>
  <si>
    <t>WO061557704</t>
  </si>
  <si>
    <t>lavika outfit</t>
  </si>
  <si>
    <t>ODP-KDW-FV/132 FV/D02/132.01</t>
  </si>
  <si>
    <t>WO061604876</t>
  </si>
  <si>
    <t>|MN01881|MYIA-046985616666/POI/nur asep/08813803360/lamborgasep@gmail.com</t>
  </si>
  <si>
    <t>2026-08-13 15:00:00 | Nama PIC : Bp Nur asep No HP : 08813803360 No Alt : - M Janji :  13 Agustus 2026 Jam Pasang : Pagi / Siang Note : hubungi pelanggan jika ingin kelokasi</t>
  </si>
  <si>
    <t>SPBU BALAPULANG</t>
  </si>
  <si>
    <t>ODP-BLU-FB/054</t>
  </si>
  <si>
    <t>WO061601189</t>
  </si>
  <si>
    <t>AMRBS;404469;REG3;ALI;085100284847;HSI 1 S 100MB;535k;PIC 085923381513;spbubalapulang04@gmail.com</t>
  </si>
  <si>
    <t>2026-08-13 13:00:00|M Janji : (13/08/2026) jam Pasang : 09:00 Note : hubungi pelanggan jika ingin kelokasi|40981182|MYDITA</t>
  </si>
  <si>
    <t>PT. KOMPAS KONTRUKSI BERJAYA</t>
  </si>
  <si>
    <t>ODP-BLR-FS/05 FS/D01/05.01</t>
  </si>
  <si>
    <t>WO061594422</t>
  </si>
  <si>
    <t>|MN00385|MYIA-092185599224/POI/kukuh supramono/081331274649/kompaskonstruksiberjaya@gmail.com</t>
  </si>
  <si>
    <t>SPBU 54.621.10</t>
  </si>
  <si>
    <t>ODP-BBA-FAC/35 FAC/D04/35.01</t>
  </si>
  <si>
    <t>WO061569471</t>
  </si>
  <si>
    <t>MD|MYDB-20260812265035|DN00001/MN00216|SPBU 54.621.10|08125970465</t>
  </si>
  <si>
    <t>2026-08-13 10:00:00 | Waktu pemasnagan : 13 Agustus 2026 Jam pemasangan : 08.00 - 12.00 Mohon hubungi pelanggan sebelum ke lokasi  Terima kasih</t>
  </si>
  <si>
    <t>WO061556111</t>
  </si>
  <si>
    <t>MYDIGIBIZ</t>
  </si>
  <si>
    <t>Follow Up Revoke Completed, New Order ID : SC1002521777</t>
  </si>
  <si>
    <t>CV SINAR BARU</t>
  </si>
  <si>
    <t>ODP-SMP-FAV/129 FAV/D08/129.01</t>
  </si>
  <si>
    <t>WO061624605</t>
  </si>
  <si>
    <t>MD|MYDB-20260812265152|DN00001/MN00806|CV SINAR BARU|082332381734</t>
  </si>
  <si>
    <t>2026-08-13 15:00:00 | Tanggal pemasangan: 14/08/2026 Jam pemasangan : pagi Info Tambahan : Hubungi pelanggan dulu sebelum ke lokasi terima kasih.</t>
  </si>
  <si>
    <t>SPBU KS Tubun Tegal</t>
  </si>
  <si>
    <t>WO061627367</t>
  </si>
  <si>
    <t>AMRBS;404469;REG3;ALI;085100284847;HSI 1S 200MB;HSI 1S 200MB;spbu4452115.kstubun@gmail.com</t>
  </si>
  <si>
    <t>2026-08-14 08:00:00|Tanggal pemasangan :13/08/2026 Jam pemasangan : pagi/siang Info Tambahan : Hubungi pelanggan dulu sebelum ke lokasi terima kasih.|40971401|MYDITA</t>
  </si>
  <si>
    <t>WO061634679</t>
  </si>
  <si>
    <t>2026-08-14 08:00:00|M Janji : (14 AGUSTUS 2026) jam Pasang : pagi  Note : hubungi pelanggan jika ingin kelokasi|40931149|MYDITA</t>
  </si>
  <si>
    <t>WO061603087</t>
  </si>
  <si>
    <t>2026-08-11 15:00:00|telp : 081339731300  alt :   M Janji : (11/08/2026)  jam Pasang :pagi / siang   Note : hubungi pelanggan jika ingin kelokasi|40000802|MYDITA</t>
  </si>
  <si>
    <t>SPBU 5465156 Ngantang</t>
  </si>
  <si>
    <t>ODP-NTG-FB/16 FB/D04/16.01</t>
  </si>
  <si>
    <t>WO061618667</t>
  </si>
  <si>
    <t>|MN02703|MYIA-014891087980/POI/Arif Dwi Setiawan/082336646553/spbungantang@gmail.com</t>
  </si>
  <si>
    <t>2026-08-13 15:00:00 | Nama Pic : bp Arif Dwi  No Hp Pic : 082336646553 No alt : - Jam Pemasangan : siang  Tanggal Pemasangan : 13 Agustus 2026</t>
  </si>
  <si>
    <t>SPBU MALUK 5484304</t>
  </si>
  <si>
    <t>ODP-MLK-FAE/17 FAE/D01/17.01</t>
  </si>
  <si>
    <t>WO061612325</t>
  </si>
  <si>
    <t>MD|MYDB-20260812265080|DN00001/MN01576|SPBU MALUK 5484304|085205613275</t>
  </si>
  <si>
    <t>2026-08-13 15:00:00 | Nama PIC : Bp Yamin No HP : 085205613275 No Alt : - M Janji :  13 Agustus 2026 Jam Pasang : Pagi / Siang Note : hubungi pelanggan jika ingin kelokasi</t>
  </si>
  <si>
    <t>TRO</t>
  </si>
  <si>
    <t>SPBU 4458114 TOROH</t>
  </si>
  <si>
    <t>ODP-TRO-FC/056 FC/D02/056.01</t>
  </si>
  <si>
    <t>WO061554511</t>
  </si>
  <si>
    <t>|MN01996|MYIA-040129459675/POI/Mustofa Budi Santoso,M.Si./082226117055/4458114@gmail.com</t>
  </si>
  <si>
    <t>2026-08-13 08:00:00 | Nama PIC : Wibowo No HP : 082226117055 Alt :  M Janji : 13/08/2026 Jam Pasang : 08.00  - 13:00  NoteÃ‚Â :  hubungi terlebih dahulu sebelum ke lokasi, terima kasih.</t>
  </si>
  <si>
    <t>QC MIA - INVALID QUALITY CONTROL MIA - Foto Dokumen Usaha Tidak Valid - Lampirkan dokumen NIB/SIUP/IUMK/SKU atas nama usaha t</t>
  </si>
  <si>
    <t>TOKO ZUHFI</t>
  </si>
  <si>
    <t>ODP-BWG-FAP/25 FAP/D03/25.01</t>
  </si>
  <si>
    <t>WO061571687</t>
  </si>
  <si>
    <t>MD|MYDB-20260811264929|DN00001/MN01010|TOKO ZUHFI|083851996075</t>
  </si>
  <si>
    <t>SMK MUHAMMADIYAH 2 MUNTILAN</t>
  </si>
  <si>
    <t>ODP-MUN-FAH/027</t>
  </si>
  <si>
    <t>AMRBS ; 920111 ; AM ; BINDA ANISSA ; TREG3 ; MAGELANG ; PSB 1S HSI  BISNIS 1:1 50 MB; 081210166085 NOVIC SETIAJI PANUNTUN;  smkmuh2muntilan@gmail.com</t>
  </si>
  <si>
    <t>YAYASAN AN NUR SOKOBANAH MADURA</t>
  </si>
  <si>
    <t>ODP-KPP-FG/12</t>
  </si>
  <si>
    <t>|MN00213|/YAYASAN AN NUR SOKOBANAH MADURA/APRILIN ARDIYANTI/087851233417/april.ardiyanti@gmail.com/HSI Bisnis + Netmonk Promo 2026 300 Mbps (Rp 1.186.100) PSB 150.000/</t>
  </si>
  <si>
    <t>QC MIA - INVALID QUALITY CONTROL MIA - Tidak Ada Lampiran Penunjang - ingin  konfirmasi pembayaran</t>
  </si>
  <si>
    <t>PT MITRA BALI SUKSES</t>
  </si>
  <si>
    <t>ODP-UBN-FBC/37</t>
  </si>
  <si>
    <t>WO061608470</t>
  </si>
  <si>
    <t>AMRBS;403076;WULAN ALFISAHRI; inet bundling netmonk 150 mbps (1:1);081381829072;081296955024;it.info@mitrabalisukses.co.id</t>
  </si>
  <si>
    <t>2026-08-13 13:00:00|Nama Pic : PT MITRA BALI SUKSES No Hp Pic : 081381829072 Jam Pemasangan : 08:00 - 12.00 Tanggal Pemasangan : KAMIS 13 AGUSTUS 2026 Info Tambahan : Hubungi pelanggan sebelum datang ke lokasi|40961370|MYDITA</t>
  </si>
  <si>
    <t>ODP-PGR-FDU/13</t>
  </si>
  <si>
    <t>Follow Up Revoke Completed, New Order ID : SC1002522906</t>
  </si>
  <si>
    <t>PT Verona Ecommerce Indonesia</t>
  </si>
  <si>
    <t>ODP-GSK-FU/02 FU/D-01/01-02</t>
  </si>
  <si>
    <t>WO061616493</t>
  </si>
  <si>
    <t>MD|MYDB-20260812265083|DN00001/MN01735|PT Verona Ecommerce Indonesia|083111031948</t>
  </si>
  <si>
    <t>2026-08-13 13:00:00 | Waktu pemasnagan : 13 Agustus 2026 Jam pemasangan : 10.00 Mohon hubungi pelanggan sebelum ke lokasi  Terima kasih</t>
  </si>
  <si>
    <t>WO061563948</t>
  </si>
  <si>
    <t>2026-08-13 08:00:00|Nama PIC : BAPAK NUR No HP : 085159054100 No Alternatif : - M Janji : 13/07/2026 Jam Pasang : Pagi NoteÃ‚Â :  Hubungi terlebih dahulu sebelum ke lokasi |40961370|MYDITA</t>
  </si>
  <si>
    <t>2026-08-15 08:00:00|M Janji : (04/08/2026) jam Pasang : 09:00 Note : hubungi pelanggan jika ingin kelokasi|40931150|MYDITA</t>
  </si>
  <si>
    <t>SPBU PULOREJO 4458110</t>
  </si>
  <si>
    <t>ODP-GDO-FE/040 FE/D04/040.01</t>
  </si>
  <si>
    <t>WO061602763</t>
  </si>
  <si>
    <t>|MN00410|MYIA-029983690979/POI/DWI SARTONO/085641921602/4458110@gmail.com</t>
  </si>
  <si>
    <t>ODP-KEN-FGM/052</t>
  </si>
  <si>
    <t>WO061581075</t>
  </si>
  <si>
    <t>|MN01314|MYIA-038356042830/POI/EMMANUEL DANANG RAHARJO/082353229550/smapgrikuwu00@gmail.com</t>
  </si>
  <si>
    <t>SPBU 5468307 KEMBANG SAMBI PASIR PUTIH SITUBONDO</t>
  </si>
  <si>
    <t>ODP-MLD-FB/29 FB/D03/29.01</t>
  </si>
  <si>
    <t>WO061573727</t>
  </si>
  <si>
    <t>|MN02617|MYIA-086079707773/POI/AGIL FADHLULLAH/083878239609/kembangsambi07@gmail.com</t>
  </si>
  <si>
    <t>PT SURYA AUTO GLOBAL</t>
  </si>
  <si>
    <t>WO061615491</t>
  </si>
  <si>
    <t>MD|MYDB-20260812265132|DN00001/MN00443|PT SURYA AUTO GLOBAL|085230627007</t>
  </si>
  <si>
    <t>SMP NEGERI 6 RUANG LAB 1</t>
  </si>
  <si>
    <t>WO061611841</t>
  </si>
  <si>
    <t>|MC20010|MYIA-006625422237/POI/Ali Safaat /082333813737/srikurniawatiira@gmail.com</t>
  </si>
  <si>
    <t>2026-08-14 15:00:00 | Nama Pic : bp Ali Safaat  No Hp Pic : 082333813737 No alt : - Jam Pemasangan : siang  Tanggal Pemasangan : 13 Agustus 2026</t>
  </si>
  <si>
    <t>SPBU SINGKIL</t>
  </si>
  <si>
    <t>ODP-ADW-FE/084</t>
  </si>
  <si>
    <t>WO061557351</t>
  </si>
  <si>
    <t>|MN00292|MYIA-032055336255/POI/Antoro/081226068687/spbusingkil@gmail.com</t>
  </si>
  <si>
    <t>2026-08-13 08:00:00 | Nama Pic : BP ANTORO No Hp Pic : 081226068687 Jam Pemasangan : 08:00 - 12.00 Tanggal Pemasangan : KAMIS 13 AGUSTUS 2026 Info Tambahan : Hubungi pelanggan sebelum datang ke lokasi</t>
  </si>
  <si>
    <t>Ragali Group</t>
  </si>
  <si>
    <t>ODP-BLB-FAR/76 FAR/D11/76.01</t>
  </si>
  <si>
    <t>WO061574912</t>
  </si>
  <si>
    <t>|MN00814|MYIA-018217102621/POI/Citra Cholifatus Syaijiah/081233263778/citracholifatus@gmail.com</t>
  </si>
  <si>
    <t>SPBU 4458115</t>
  </si>
  <si>
    <t>ODP-PWB-FD/049 FD/D03/049.01</t>
  </si>
  <si>
    <t>WO061607194</t>
  </si>
  <si>
    <t>|MN01047|MYIA-094744729195/POI/AGUS INA AENA/081390857555/spbu.ngabenrejo4458115@gmail.com</t>
  </si>
  <si>
    <t>2026-08-13 15:00:00 | Nama Pic : BP SUTARNO No Hp Pic : 081390857555 Jam Pemasangan : 08:00 - 12.00 Tanggal Pemasangan : KAMIS 13 AGUSTUS 2026 Info Tambahan : Hubungi pelanggan sebelum datang ke lokasi</t>
  </si>
  <si>
    <t>ABADI JAYA</t>
  </si>
  <si>
    <t>ODP-SMP-FN/26 FN/D03/26.01</t>
  </si>
  <si>
    <t>WO061562910</t>
  </si>
  <si>
    <t>MD|MYDB-20260811265018|DN00001/MN00806|ABADI JAYA|08385834507</t>
  </si>
  <si>
    <t xml:space="preserve">2026-08-13 08:00:00 | Nama PIC : bapak saifi No HP : 08385834507 No Alternatif : - M Janji : 13/07/2026 Jam Pasang : Pagi NoteÃ‚Â :  Hubungi terlebih dahulu sebelum ke lokasi </t>
  </si>
  <si>
    <t>SPBU CANDIROTO 44.562.09</t>
  </si>
  <si>
    <t>ODP-PRN-FAG/010 FAG/D03/010.01</t>
  </si>
  <si>
    <t>WO061564309</t>
  </si>
  <si>
    <t>|MN02495|MYIA-084963534782/POI/ARISTA ABRIAWATI/085743060500/spbu4456209.cvap@gmail.com</t>
  </si>
  <si>
    <t xml:space="preserve">2026-08-13 08:00:00 | Nama PIC : ibu arista No HP : 085743060500 No Alternatif : - M Janji : 13/07/2026 Jam Pasang : Pagi NoteÃ‚Â :  Hubungi terlebih dahulu sebelum ke lokasi </t>
  </si>
  <si>
    <t>SPBU 4458109 PURI CITRA</t>
  </si>
  <si>
    <t>ODP-WRO-FK/008 FK/D01/008.01</t>
  </si>
  <si>
    <t>WO061597959</t>
  </si>
  <si>
    <t>|MN02756|MYIA-072284567622/POI/Samekto hidayat/08122537472/spbu4458109kradenan@gmail.com</t>
  </si>
  <si>
    <t>2026-08-13 15:00:00 | Nama PIC : bapak samekto No HP : 08122537472 Alt :  M Janji : (KAMIS/13/AGUSTUS/2026) jam Pasang : 09:00 Note : hubungi pelanggan jika ingin kelokasi</t>
  </si>
  <si>
    <t>Follow Up Revoke Completed, New Order ID : SC1002522559</t>
  </si>
  <si>
    <t>ODP-MUN-FAB/052</t>
  </si>
  <si>
    <t>UD SPBU KUSUMA BANGSA</t>
  </si>
  <si>
    <t>ODP-DMO-FPK/12 FPK/D01/12.01</t>
  </si>
  <si>
    <t>WO061602543</t>
  </si>
  <si>
    <t>MD|MYDB-20260812265114|DN00001/MN02094|UD SPBU KUSUMA BANGSA|081330279580</t>
  </si>
  <si>
    <t>2026-08-15 08:00:00 |  M Janji : (13/AGUSTUS/2026) jam Pasang : 09:00 Note : hubungi pelanggan jika ingin kelokasi</t>
  </si>
  <si>
    <t>TK ALHUDA CAMPUR</t>
  </si>
  <si>
    <t>ODP-GDN-FA/21 FA/D02/21.01</t>
  </si>
  <si>
    <t>WO061563344</t>
  </si>
  <si>
    <t>MD|MYDB-20260811265016|DN00001/MN01011|TK ALHUDA CAMPUR|085235923875</t>
  </si>
  <si>
    <t xml:space="preserve">2026-08-13 08:00:00 | Nama PIC : IBU HERLINA No HP : 085235923875 No Alternatif : M Janji : 13/07/2026 Jam Pasang : Pagi NoteÃ‚Â :  Hubungi terlebih dahulu sebelum ke lokasi </t>
  </si>
  <si>
    <t>ODP-PBG-FAB/039</t>
  </si>
  <si>
    <t>HAFID OLSHOP</t>
  </si>
  <si>
    <t>ODP-KTS-FCLK/01 001</t>
  </si>
  <si>
    <t>WO061574296</t>
  </si>
  <si>
    <t>|MC20191|MYIA-049590205059/POI/ABDUL HAFID/081334259869/hvidcoper@gmail.com</t>
  </si>
  <si>
    <t>PT RJGF INTERNATIONAL INDONESIA</t>
  </si>
  <si>
    <t>ODP-RKT-FBK/48 FBK/D03/01.48</t>
  </si>
  <si>
    <t>WO061555037</t>
  </si>
  <si>
    <t>|MB00449|MYIA-091398089685/POI/bapak/081324374859/yesayaimanuel5@gmail.com</t>
  </si>
  <si>
    <t>ODP-DLA-FJ/01</t>
  </si>
  <si>
    <t>WO061627099</t>
  </si>
  <si>
    <t>2026-08-13 13:00:00|Waktu pemasangan : 13 agustus 2026  Jam pemasangan : 08.00 - 12.00  Info Tambahan : Hubungi pelanggan dulu sebelum ke lokasi  terimakasih |40951377|MYDITA</t>
  </si>
  <si>
    <t>SPBU 44.576.11</t>
  </si>
  <si>
    <t>ODP-JSO-F02/001 FCL/F02/001.01</t>
  </si>
  <si>
    <t>WO061548498</t>
  </si>
  <si>
    <t>|MN00282|MYIA-092206786614/POI/Fajar Isnani/08123420960/isnani1964@gmail.com</t>
  </si>
  <si>
    <t>RUMAH KOS ROWINDA</t>
  </si>
  <si>
    <t>ODP-BOW-FAQ/18</t>
  </si>
  <si>
    <t>WO061558358</t>
  </si>
  <si>
    <t>|MC30280|MYIA-074523786014/POI/ROWINDA/085842029284/rowinda88@gmail.com</t>
  </si>
  <si>
    <t>Toko yuniarti</t>
  </si>
  <si>
    <t>ODP-SIL-FAA/44</t>
  </si>
  <si>
    <t>WO061615161</t>
  </si>
  <si>
    <t>MD|MYDB-20260812265034|DN00001/MN02085|Toko yuniarti|085339262214</t>
  </si>
  <si>
    <t>MTS NEGERI 2 BANJARNEGARA</t>
  </si>
  <si>
    <t>WO061624965</t>
  </si>
  <si>
    <t>|MN00909|MYIA-014820423441/POI/sudarto/085799848565/mtsnbanjarnegara2@gmail.com</t>
  </si>
  <si>
    <t>2026-08-14 13:00:00 | Nama Pic : bp SUDARTO No Hp Pic : 085799848565 No alt : - Jam Pemasangan : siang  Tanggal Pemasangan : 13 Agustus 2026</t>
  </si>
  <si>
    <t>WO061552544</t>
  </si>
  <si>
    <t>2026-08-13 08:00:00|Nama PIC : BAPAK RYAN No HP : 081311022032 No Alternatif : - M Janji : 13/07/2026 Jam Pasang : Pagi NoteÃ‚Â :  Hubungi terlebih dahulu sebelum ke lokasi|40961370|MYDITA</t>
  </si>
  <si>
    <t>SPBU 54.641.17</t>
  </si>
  <si>
    <t>ODP-NDL-FA/36 FA/D02/36.01</t>
  </si>
  <si>
    <t>WO061596299</t>
  </si>
  <si>
    <t>|MN00418|MYIA-005963266856/POI/DONI SUGIARTO/081818616363/branggahanspbu17@gmail.com</t>
  </si>
  <si>
    <t>2026-08-13 13:00:00 | Nama Pic : bp DONI  No Hp Pic : 081818616363 No alt : - Jam Pemasangan : siang  Tanggal Pemasangan : 13 Agustus 2026</t>
  </si>
  <si>
    <t>DEPOT AIR MINUM TIRTA RENGGUNG</t>
  </si>
  <si>
    <t>ODP-MTR-FDB/67 FDB/D06/67.01</t>
  </si>
  <si>
    <t>WO061581323</t>
  </si>
  <si>
    <t>MD|MYDB-20260811264969|SC00001/MC00025|DEPOT AIR MINUM TIRTA RENGGUNG|087793988211</t>
  </si>
  <si>
    <t>2026-08-13 15:00:00 | Nama Pic : bp rodi  No Hp Pic :  No alt : -087793988211 Jam Pemasangan : pagi  Tanggal Pemasangan : 13 Agustus 2026</t>
  </si>
  <si>
    <t>GCL-SEL-F04/08</t>
  </si>
  <si>
    <t>PT. EVA CIPTA MAKMUR JAYA</t>
  </si>
  <si>
    <t>ODP-CRM-F02/11</t>
  </si>
  <si>
    <t>|MN00086|/PT. EVA CIPTA MAKMUR JAYA/ROKMA SUTAMININGSIH/082231135237/evaciptamj@gmail.com/HSI Bisnis Promo HUT Telkom (1:1) 75 Mbps (Rp 415.000) PSB Rp 150.000/</t>
  </si>
  <si>
    <t>13-08-2026 15:25:45</t>
  </si>
  <si>
    <t>Follow Up Revoke Completed, New Order ID : SC1002523921</t>
  </si>
  <si>
    <t>ODP-GGR-FA/81</t>
  </si>
  <si>
    <t>ODP-PME-FBM/30</t>
  </si>
  <si>
    <t>Maju Hardware Xiaomi Pare</t>
  </si>
  <si>
    <t>ODP-PAE-FAH/24 FAH/D03/24.01</t>
  </si>
  <si>
    <t>WO061656549</t>
  </si>
  <si>
    <t>|MN02145|MYIA-084652962840/POI/IWAN SETIAWAN/085735553535/it.majuhardware@gmail.com</t>
  </si>
  <si>
    <t>2026-08-14 08:00:00 | Tanggal pemasangan: 14/08/2026 Jam pemasangan : pagi / siang Info Tambahan : Hubungi pelanggan dulu sebelum ke lokasi terima kasih.</t>
  </si>
  <si>
    <t>13-08-2026 11:54:51</t>
  </si>
  <si>
    <t>PT SEAIR CONTAINER LINES</t>
  </si>
  <si>
    <t>ODP-SMT-FAP/068 FAP/D05/068.01</t>
  </si>
  <si>
    <t>WO061647858</t>
  </si>
  <si>
    <t>|MC50018|MYIA-055551340504/POI/mr zeng xiaobo/081917319472/seaircontainerlines@gmail.com</t>
  </si>
  <si>
    <t xml:space="preserve">2026-08-14 08:00:00 | Jam Pemasangan : 08:00 - 12.00 Tanggal Pemasangan : 14/08/2026 Info Tambahan : Hubungi pelanggan sebelum datang ke lokasi </t>
  </si>
  <si>
    <t>13-08-2026 10:39:50</t>
  </si>
  <si>
    <t>SPBU 546716 KEPULUNGAN</t>
  </si>
  <si>
    <t>ODP-PDA-FAP/021</t>
  </si>
  <si>
    <t>|MN02332|/SPBU 546716 KEPULUNGAN/WINBACK 2.0 HSI B2B (1:1) 100MBPS 535RB PSB DISC 70%//spbu546716kepulungan@gmail.com/FAIZAL MEGA HARDIANSYAH/82228980555</t>
  </si>
  <si>
    <t>13-08-2026 11:25:53</t>
  </si>
  <si>
    <t>Provisioning Failed|WFM|INF009039203|PP_-8.841788900000001,121.65054090000001_RESCHEDULE</t>
  </si>
  <si>
    <t>SPBU MATARAM 44.521.21</t>
  </si>
  <si>
    <t>ODP-TEG-FAB/045 FAB/D08/045.01</t>
  </si>
  <si>
    <t>WO061638041</t>
  </si>
  <si>
    <t>MD|MYDB-20260812265161|DN00001/MN00347|SPBU MATARAM 44.521.21|08997043431</t>
  </si>
  <si>
    <t>2026-08-14 08:00:00 | telp : 08997043431 M Janji : (14/08/2026) jam Pasang : 09:00 Note : hubungi pelanggan jika ingin kelokasi</t>
  </si>
  <si>
    <t>13-08-2026 08:55:52</t>
  </si>
  <si>
    <t>SPBU 54.641.03</t>
  </si>
  <si>
    <t>ODP-PPR-FF/23 FF/D03/23.01</t>
  </si>
  <si>
    <t>WO061643717</t>
  </si>
  <si>
    <t>|MN00418|MYIA-097953596668/POI/MUHAMMAD CHUSNUDIN/085735819886/muhammadchusnudin06@gmail.com</t>
  </si>
  <si>
    <t>2026-08-14 08:00:00 | Nama PIC : CHUSNUDIN No HP : 082139050186 Alt :  M Janji : 14/08/2026 Jam Pasang : 08.00  - 13:00  NoteÃ‚Â :  hubungi terlebih dahulu sebelum ke lokasi, terima kasih.</t>
  </si>
  <si>
    <t>13-08-2026 09:40:08</t>
  </si>
  <si>
    <t>TOKO YANTO SEJAHTERA</t>
  </si>
  <si>
    <t>WO061649946</t>
  </si>
  <si>
    <t>|MC70132|/TOKO YANTO SEJAHTERA/YANTO EFENDI/087811994460/yantooshko@gmail.com/HSI Bisnis + Netmonk Promo 2026 150 Mbps (Rp 676.100) PSB 150.000/</t>
  </si>
  <si>
    <t>2026-08-14 08:00:00|M Janji : (14/08/2026) jam Pasang :pagi / siang  Note : hubungi pelanggan jika ingin kelokasi|40981182|MYDITA</t>
  </si>
  <si>
    <t>13-08-2026 08:40:16</t>
  </si>
  <si>
    <t>Provisioning Failed|WFM|INF009037569|TIDAK TERCOVER JARINGAN</t>
  </si>
  <si>
    <t>PT RAMEN MASTER INDONESIA</t>
  </si>
  <si>
    <t>WO061660192</t>
  </si>
  <si>
    <t>MD|MYDB-20260813265200|DN00001/MN00519|PT RAMEN MASTER INDONESIA|6281217207780</t>
  </si>
  <si>
    <t>2026-08-14 13:00:00 | M Janji : (Jumat/14/Agustus/2026) jam Pasang : 09:00 Note : hubungi pelanggan jika ingin kelokasi</t>
  </si>
  <si>
    <t>13-08-2026 12:25:00</t>
  </si>
  <si>
    <t>GOM</t>
  </si>
  <si>
    <t>SPPG TRADHA ANNUR SEJAHTERA ( Purbowangi )</t>
  </si>
  <si>
    <t>ODP-GOM-FAS/024 FAS/D02/024.01</t>
  </si>
  <si>
    <t>WO061692761</t>
  </si>
  <si>
    <t>|MN00662|MYIA-061696556892/POI/FATAH/087700085672/sppgpurbowangi@gmail.com</t>
  </si>
  <si>
    <t>2026-08-18 13:00:00 | telp : 087700085672 M Janji : (18/08/2026) jam Pasang : 09:00 Note : hubungi pelanggan jika ingin kelokasi</t>
  </si>
  <si>
    <t>13-08-2026 16:39:58</t>
  </si>
  <si>
    <t>Shinar Group Malo</t>
  </si>
  <si>
    <t>ODP-KDU-FF/19</t>
  </si>
  <si>
    <t>WO061676444</t>
  </si>
  <si>
    <t>|MN00271|MYIA-030998796310/POI/Moch Rifky Adhiyoko/085648396603/adhiyokorois@gmail.com</t>
  </si>
  <si>
    <t>2026-08-13 08:00:00|Dusun karuk rendeng|SYSTEM|MYDITA</t>
  </si>
  <si>
    <t>13-08-2026 14:39:50</t>
  </si>
  <si>
    <t>toko setiawan</t>
  </si>
  <si>
    <t>ODP-WR1-FCM/07 FCM/D02/07.01</t>
  </si>
  <si>
    <t>WO061678290</t>
  </si>
  <si>
    <t>MD|MYDB-20260813265177|DN00001/MN01993|toko setiawan|089670772125</t>
  </si>
  <si>
    <t>2026-08-14 13:00:00 | telp : 089670772125 M Janji : (14/08/2026) jam Pasang : 09:00 Note : hubungi pelanggan jika ingin kelokasi</t>
  </si>
  <si>
    <t>13-08-2026 14:55:15</t>
  </si>
  <si>
    <t>ERAFONE BONDOWOSO</t>
  </si>
  <si>
    <t>ODP-BOW-FB/21 FB/D04/21.01</t>
  </si>
  <si>
    <t>WO061645839</t>
  </si>
  <si>
    <t>|MN02621|MYIA-010045246292/POI/IWAN/081999552999/dl-rutinfinance@erajaya.com</t>
  </si>
  <si>
    <t>2026-08-14 08:00:00 | Nama : BP IWAN SANJAYA  No Hp : 081999552999 No Alt :  Tgl Pemasangan : 14 Agustus 2026 Interval : PAGI  Note : Hubungi pelanggan terlebih dahulu</t>
  </si>
  <si>
    <t>13-08-2026 10:09:52</t>
  </si>
  <si>
    <t>SD NEGERI AYAM PUTIH 1&amp;2 - KBM</t>
  </si>
  <si>
    <t>ODP-KBM-FBH/001 FBH/D01/001.01</t>
  </si>
  <si>
    <t>WO061647447</t>
  </si>
  <si>
    <t>|MN00664|MYIA-051944183613/POI/Joko Siswanto/085722800062/sdnayamputih@gmail.com</t>
  </si>
  <si>
    <t>2026-08-14 08:00:00 | telp : 085722800062 M Janji : (14/08/2026) jam Pasang : 09:00 Note : hubungi pelanggan jika ingin kelokasi</t>
  </si>
  <si>
    <t>Follow Up Revoke Completed, New Order ID : SC1002523924</t>
  </si>
  <si>
    <t>Toko barokah Abadi</t>
  </si>
  <si>
    <t>ODP-WRJ-FA/106 FA/D02/106.01</t>
  </si>
  <si>
    <t>WO061678958</t>
  </si>
  <si>
    <t>MD|MYDB-20260813265230|DC20002/MC20039|Toko barokah Abadi|085706167964</t>
  </si>
  <si>
    <t>ODP-SLI-FAN/024</t>
  </si>
  <si>
    <t>WO061654807</t>
  </si>
  <si>
    <t>13-08-2026 11:39:50</t>
  </si>
  <si>
    <t>Alif&amp; 39;s Bakery Bandongan</t>
  </si>
  <si>
    <t>WO061643354</t>
  </si>
  <si>
    <t>2026-08-15 13:00:00|Jam Pemasangan : 08:00 - 12.00 Tanggal Pemasangan : 14/08/2026 Info Tambahan : Hubungi pelanggan sebelum datang ke lokasi |40981184|MYDITA</t>
  </si>
  <si>
    <t>KOPI SEDJAWA</t>
  </si>
  <si>
    <t>WO061638524</t>
  </si>
  <si>
    <t>|MN02083|MYIA-093520047367/POI/Wahyu Lavia Ridho/085536905230/laviawahyu@gmail.com</t>
  </si>
  <si>
    <t xml:space="preserve">2026-08-14 13:00:00 | M Janji : (14 AGUSTUS 2026) jam Pasang : pagi siang Note : hubungi pelanggan jika ingin kelokasi </t>
  </si>
  <si>
    <t>13-08-2026 09:10:25</t>
  </si>
  <si>
    <t>Follow Up Revoke Completed, New Order ID : SC1002524427</t>
  </si>
  <si>
    <t>MIE - INVALID SURVEY - Bangunan/Perangkat Pelanggan Belum Siap</t>
  </si>
  <si>
    <t>Provisioning Failed|WFM|INF009036389|TOR_-6.951467,110.0256645_-6.956117, 110.022502 | TOR_ODP-WLR-FF/051 REDAMAN TINGGI, ALT</t>
  </si>
  <si>
    <t>PT Harapan Jaya Utama</t>
  </si>
  <si>
    <t>ODP-SMA-FN/41</t>
  </si>
  <si>
    <t>WO061663612</t>
  </si>
  <si>
    <t>|MN02750|/CP I KOMANG SUPRIADI/08174701404/komangsuriadi582@gmail.com</t>
  </si>
  <si>
    <t>2026-08-15 08:00:00|Nama Pic : 08174701404 ada usaha PT Harapan Jaya Utama No Hp Pic :  Jam Pemasangan : 08:00 - 12.00 Tanggal Pemasangan : JUMAT 14 AGUSTUS 2026 Info Tambahan : Hubungi pelanggan sebelum datang ke lokasi|40961370|MYDITA</t>
  </si>
  <si>
    <t>TOKO MAS ADIT</t>
  </si>
  <si>
    <t>ODP-PNZ-FC/98</t>
  </si>
  <si>
    <t>WO061652805</t>
  </si>
  <si>
    <t>|MN00418|MYIA-045544358961/POI/ADITYA NURUL MUSTOFA/087758841618/bbaik4589@gmail.com</t>
  </si>
  <si>
    <t>2026-08-14 08:00:00 | Nama PIC : ADITYA  No HP : 087758841618 Alt : 08973418696 M Janji : 14/08/2026 Jam Pasang : 08.00  - 13:00  NoteÃ‚Â :  hubungi terlebih dahulu sebelum ke lokasi, terima kasih.</t>
  </si>
  <si>
    <t>ODP-MLK-FAA/17</t>
  </si>
  <si>
    <t>WO061644595</t>
  </si>
  <si>
    <t>2026-08-10 13:00:00 | Nama PIC : Ibu Rina  No Hp : 082147552840  No Alt : -  Tgl Pemasangan : 10 Agustus 2026  Interval : PAGI SIANG  Note : Hubungi pelanggan terlebih dahulu</t>
  </si>
  <si>
    <t>13-08-2026 09:54:52</t>
  </si>
  <si>
    <t>PT Putra Hutama Investama</t>
  </si>
  <si>
    <t>ODP-CRM-FK/18</t>
  </si>
  <si>
    <t>AMRBS;402407;AMEX;TETTUKO WIWENGKU ADHIYAKSO;RBS-3;SURAMADU;PT Putra Hutama Investama;HSI Basic + OCA Breach Checker Promo 2026 50 Mbps (Rp 350.500) PSB 150.000;felicia / Ã¢ÂÂ 0813-3199-8887;Hrdteam.poi@gmail.com;FELICIA ANGELICA GIOVANI;-7.219340240462854, 1</t>
  </si>
  <si>
    <t>13-08-2026 16:25:51</t>
  </si>
  <si>
    <t>WO061655297</t>
  </si>
  <si>
    <t>2026-08-16 08:00:00|Nama PIC:  BU MOLINA No HP: 085195517390 Alt: Tanggal: 16/8/2026 Jam Pasang: Pagi Note: Hubungi sebelum ke lokasi, terimakasih.|40010577|MYDITA</t>
  </si>
  <si>
    <t>Follow Up Revoke Completed, New Order ID : SC1002525456</t>
  </si>
  <si>
    <t xml:space="preserve">- 11_11446;Biaya PSB HSI EBIS Tunai di Depan ~ 11[150000]  - E23015;E23015 ~ ES23 - Perangkat ONT[0]  - E23015~null~44292;E23015||11||Abodemen 0[0]  - E23015~null~E23015_SWONTPREM;SWONTPREM ~ Biaya Sewa ONT Premium ~ E23015[50000]  - E23047;E23047 ~ ES23 </t>
  </si>
  <si>
    <t>ODP-KLJ-FAQ/02</t>
  </si>
  <si>
    <t>WO061664204</t>
  </si>
  <si>
    <t>2026-08-08 08:00:00 | Nama Pic : BP ANDI  No Hp Pic : 087796646626  Jam Pemasangan : 08:00 - 12.00  Tanggal Pemasangan : SABTU 08 AGUSTUS 2026  Info Tambahan : Hubungi pelanggan sebelum datang ke lokasi, terima kasih.</t>
  </si>
  <si>
    <t>13-08-2026 13:10:22</t>
  </si>
  <si>
    <t>ODP-KBU-FFA/027 FFA/D03/027.01</t>
  </si>
  <si>
    <t>WO061685444</t>
  </si>
  <si>
    <t>|MN00483|MYIA-056470952631/POI/Iman Irmansyah/087835316536/eriza.a@hypernet.co.id</t>
  </si>
  <si>
    <t>2026-08-14 13:00:00 | Nama Pic : IBU ERIZA No Hp Pic : 087835316536 Jam Pemasangan : 08:00 - 12.00 Tanggal Pemasangan : JUMAT 14 AGUSTUS 2026 Info Tambahan : Hubungi pelanggan sebelum datang ke lokasi</t>
  </si>
  <si>
    <t>13-08-2026 15:39:59</t>
  </si>
  <si>
    <t>PT WALI SONGO ( SPBU 5467221 BENTAR)</t>
  </si>
  <si>
    <t>ODP-GND-FC/04</t>
  </si>
  <si>
    <t>WO061698001</t>
  </si>
  <si>
    <t>|MN01068|/PT WALI SONGO ( SPBU 5467221 BENTAR)/WINBACK 2.0 HSI B2B (1:2) 50MBPS 320RB PSB DISC 70%//walisongo_pt@ymail.com/SYAMSUDDIN/85347646825</t>
  </si>
  <si>
    <t>2026-08-14 15:00:00|M Janji : (14/08/2026) jam Pasang :pagi / siang  Note : hubungi pelanggan jika ingin kelokasi|40981182|MYDITA</t>
  </si>
  <si>
    <t>SPBU PERTAMINA 44.531.14 KEDUNGRANDU</t>
  </si>
  <si>
    <t>ODP-PWT-FAR/006 FAR/D02/006.01</t>
  </si>
  <si>
    <t>WO061690095</t>
  </si>
  <si>
    <t>|MC00213|MYIA-073765634558/POI/MASRURI/081227515505/pupantaraarhath@gmail.com</t>
  </si>
  <si>
    <t>2026-08-14 13:00:00 | Jam Pemasangan : 08:00 - 12.00 Tanggal Pemasangan : 14/08/2026 Info Tambahan : Hubungi pelanggan sebelum datang ke lokasi</t>
  </si>
  <si>
    <t>WO061704608</t>
  </si>
  <si>
    <t>2026-08-12 08:00:00|Nama : BP DINE ALFIAN   No Hp : 083877304448  No Alt :   Tgl Pemasangan : 12 Agustus 2026  Interval : PAGI   Note : Hubungi pelanggan terlebih dahulu|40971402|MYDITA</t>
  </si>
  <si>
    <t>13-08-2026 19:39:52</t>
  </si>
  <si>
    <t>UNCONTACTED : Line Busy Muhammad Fauzan Fidhianta 40961370|MYDITA</t>
  </si>
  <si>
    <t>JAYA CEMERLANG</t>
  </si>
  <si>
    <t>ODP-PRG-FAA/27 FAA/D04/27.01</t>
  </si>
  <si>
    <t>WO061689051</t>
  </si>
  <si>
    <t>MD|MYDB-20260813265235|DN00001/MN00806|JAYA CEMERLANG|082327147125</t>
  </si>
  <si>
    <t xml:space="preserve">2026-08-14 13:00:00 | Nama PIC : Bp Khalifi No HP : 082327147125 No Alt : - M Janji :  14 Agustus 2026 Jam Pasang : Pagi / Siang Note : hubungi pelanggan jika ingin kelokasi </t>
  </si>
  <si>
    <t>13-08-2026 16:09:57</t>
  </si>
  <si>
    <t>TPA ISLAM AT-TAUHID</t>
  </si>
  <si>
    <t>ODP-WR1-FGV/48 FGV/D03/48.01</t>
  </si>
  <si>
    <t>WO061704961</t>
  </si>
  <si>
    <t>|MN02394|MYIA-040507138900/POI/CHULAIDAH FINA /085731111315/chulaidahfina@gmail.com</t>
  </si>
  <si>
    <t>2026-08-15 08:00:00 | Tanggal pemasangan: 14/08/2026 Jam pemasangan : pagi / siang Info Tambahan : Hubungi pelanggan dulu sebelum ke lokasi terima kasih.</t>
  </si>
  <si>
    <t>TB UTAMA</t>
  </si>
  <si>
    <t>ODP-PME-FBF/29</t>
  </si>
  <si>
    <t>WO061648467</t>
  </si>
  <si>
    <t>|MN00558|/TB UTAMA/087899231346/aguspurwanto9@gmail.com/HSI Bisnis Promo HUT Telkom (1:1) 300 Mbps (Rp 1.130.000) PSB Rp 150.000/Agus/-7,1226188, 113,3929332</t>
  </si>
  <si>
    <t>Provisioning Failed|WFM|INF009037483|TIDAK TERCOVER JARINGAN</t>
  </si>
  <si>
    <t>SPBU 5467112 BEJI</t>
  </si>
  <si>
    <t>ODP-BEJ-FB/29</t>
  </si>
  <si>
    <t>WO061701140</t>
  </si>
  <si>
    <t>|MN02332|/SPBU 5467112 BEJI/WINBACK 2.0 HSI B2B (1:1) 50MBPS 355RB PSB DISC 70%//spbubeji1@yahoo.com/CHOIRUL/81252460673</t>
  </si>
  <si>
    <t>2026-08-15 13:00:00|Tanggal pemasangan: 14/08/2026 Jam pemasangan : pagi / siang Info Tambahan : Hubungi pelanggan dulu sebelum ke lokasi terima kasih.|40951377|MYDITA</t>
  </si>
  <si>
    <t>CV MAJU JAYA ABADI</t>
  </si>
  <si>
    <t>ODP-KBU-FCQ/102</t>
  </si>
  <si>
    <t>WO061688575</t>
  </si>
  <si>
    <t>AMRBS/965966/DINA MENTARI/R3/YOGYAKARTA/PSB HSI BISNIS 1S 300 MBPS PROMO KHUSUS/ARLEN PUTRA SANJAYA/+628112570238/finance@bakpia25.com</t>
  </si>
  <si>
    <t>2026-08-14 13:00:00|Tanggal pemasangan: 14/08/2026 Jam pemasangan : pagi / siang Info Tambahan : Hubungi pelanggan dulu sebelum ke lokasi terima kasih.|40951377|MYDITA</t>
  </si>
  <si>
    <t>LAB MA FUTUHIYYAH 2</t>
  </si>
  <si>
    <t>ODP-MJP-FAG/178 FAG/D13/178.01</t>
  </si>
  <si>
    <t>WO061660089</t>
  </si>
  <si>
    <t>MD|MYDB-20260813265204|DN00001/MN00345|LAB MA FUTUHIYYAH 2|08997077542</t>
  </si>
  <si>
    <t>2026-08-16 11:00:00 | telp : 08997077542 M Janji : minta di hari selasa jam Pasang : 09:00 Note : hubungi pelanggan jika ingin kelokasi</t>
  </si>
  <si>
    <t>WO061653778</t>
  </si>
  <si>
    <t>2026-08-14 08:00:00|Nama PIC : Heru No HP : 081553329919 Alt :  M Janji : 14/08/2026 Jam Pasang : 08.00  - 13:00  NoteÃ‚Â :  hubungi terlebih dahulu sebelum ke lokasi, terima kasih.|40981184|MYDITA</t>
  </si>
  <si>
    <t>WO061664500</t>
  </si>
  <si>
    <t>2026-08-14 13:00:00|Jam Pemasangan : 08:00 - 12.00 Tanggal Pemasangan : 14/08/2026 Info Tambahan : Hubungi pelanggan sebelum datang ke lokasi|40981184|MYDITA</t>
  </si>
  <si>
    <t>TOKO SRC YUDE</t>
  </si>
  <si>
    <t>ODP-SGG-FAW/52 FAW/D06/52.01</t>
  </si>
  <si>
    <t>WO061699765</t>
  </si>
  <si>
    <t>MD|MYDB-20260812265153|DN00001/MN01272|TOKO SRC YUDE|087866750145</t>
  </si>
  <si>
    <t xml:space="preserve">2026-08-15 13:00:00 | Nama PIC : Bp Budi No HP : 087866750145 No Alt : - M Janji :  15 Agustus 2026 Jam Pasang : Pagi / Siang Note : hubungi pelanggan jika ingin kelokasi </t>
  </si>
  <si>
    <t>13-08-2026 18:25:15</t>
  </si>
  <si>
    <t>SMP TAHFIDZ AL IKHLAS</t>
  </si>
  <si>
    <t>ODP-TUL-FAE/90 FAE/D03/90.01</t>
  </si>
  <si>
    <t>WO061653280</t>
  </si>
  <si>
    <t>MD|MYDB-20260812265118|DC20015/MC20183|SMP TAHFIDZ AL IKHLAS|082244833729</t>
  </si>
  <si>
    <t xml:space="preserve">2026-08-14 08:00:00 | Nama PIC : Ibu Titah No HP : 082244833729 No Alt : - M Janji :  14 Agustus 2026 Jam Pasang : Pagi / Siang Note : hubungi pelanggan jika ingin kelokasi </t>
  </si>
  <si>
    <t>SPBU WONOREJO</t>
  </si>
  <si>
    <t>ODP-JPR-FK/128 FK/D05/128.01</t>
  </si>
  <si>
    <t>WO061646752</t>
  </si>
  <si>
    <t>|MC60141|MYIA-021188247509/POI/MUHAMMAD SYAIFUZZAKI/085647204409/spbuwonorejo@gmail.com</t>
  </si>
  <si>
    <t>2026-08-14 08:00:00 | Nama : BP MUHAMMAD SYAIFUZZAKI No Hp : 085647204409 No Alt :  Tgl Pemasangan : 14 Agustus 2026 Interval : PAGI  Note : Hubungi pelanggan terlebih dahulu</t>
  </si>
  <si>
    <t>PT SHAKA BERKAH JAYA LOGISTIK</t>
  </si>
  <si>
    <t>ODP-SMT-FBB/032 FBB/D03/05.032</t>
  </si>
  <si>
    <t>WO061654986</t>
  </si>
  <si>
    <t>MD|MYDB-20260813265180|DB10005/MB10139|PT SHAKA BERKAH JAYA LOGISTIK|0895398936707</t>
  </si>
  <si>
    <t>HSI Bisnis Bundling Phone PSB 70% - Free 800 Menit - 200 Mbps</t>
  </si>
  <si>
    <t>Follow Up Revoke Completed, New Order ID : SC1002524255</t>
  </si>
  <si>
    <t>CV BINTANG JAYA</t>
  </si>
  <si>
    <t>WO061704338</t>
  </si>
  <si>
    <t>|MN00347|MYIA-077321999221/POI/Agung Yuliyanto/0895385226573/bintangjaya.bubut@gmail.com</t>
  </si>
  <si>
    <t xml:space="preserve">2026-08-15 08:00:00 | Nama PIC : Bp Agung No HP : 0895385226573 No Alt : - M Janji :  15 Agustus 2026 Jam Pasang : Pagi / Siang Note : hubungi pelanggan jika ingin kelokasi </t>
  </si>
  <si>
    <t>PT MAKMUR SUMBERSONO SEJAHTERA</t>
  </si>
  <si>
    <t>|MC30249|/YUSUF ISMAIL MATTALITTI, S.H./085881461977 / 082139731648/spbu61322@gmail.com</t>
  </si>
  <si>
    <t>13-08-2026 13:54:52</t>
  </si>
  <si>
    <t>CV SURYA MANDIRI FLORES</t>
  </si>
  <si>
    <t>ODP-BJW-FA/02 FA/D01/02.01</t>
  </si>
  <si>
    <t>WO061651215</t>
  </si>
  <si>
    <t>|MC40144|MYIA-082665526095/POI/NICHOLAS ARIEL ADINATHA/082144939303/arieladinatha18@gmail.com</t>
  </si>
  <si>
    <t xml:space="preserve">2026-08-17 13:00:00 | Jam Pemasangan : 08:00 - 12.00 Tanggal Pemasangan : 17/08/2026 Info Tambahan : Hubungi pelanggan sebelum datang ke lokasi </t>
  </si>
  <si>
    <t>13-08-2026 11:10:22</t>
  </si>
  <si>
    <t>Follow Up Revoke Completed, New Order ID : SC1002524904</t>
  </si>
  <si>
    <t xml:space="preserve">QC MIA - INVALID QUALITY CONTROL MIA - Foto Lokasi Instalasi Tidak Valid - </t>
  </si>
  <si>
    <t>SMK SORE TULUNGAGUNG</t>
  </si>
  <si>
    <t>ODP-TUL-FG/38 FG/D03/38.01</t>
  </si>
  <si>
    <t>WO061647895</t>
  </si>
  <si>
    <t>|MN00419|MYIA-027717370765/POI/ALFANO ENDRA WARDHANA/081332030960/alfanoewa@gmail.com</t>
  </si>
  <si>
    <t>PT.TUNAS DWIPA MATRA (POS LABUAPI)</t>
  </si>
  <si>
    <t>ODP-MTR-FBA/65 FBA/D06/65.01</t>
  </si>
  <si>
    <t>WO061644539</t>
  </si>
  <si>
    <t>|MC40311|MYIA-035099400371/POI/Ego Dwi Cahyo/081299927270/tdm.adm.lombok@gmail.com</t>
  </si>
  <si>
    <t>2026-08-14 08:00:00 | Nama PIC : EGO No HP : 081299927270 Alt : 085333520905 M Janji : 14/08/2026 Jam Pasang : 08.00  - 13:00  NoteÃ‚Â :  hubungi terlebih dahulu sebelum ke lokasi, terima kasih.</t>
  </si>
  <si>
    <t>SS VILLA</t>
  </si>
  <si>
    <t>ODP-MLK-FAC/37 FAC/D05/37.01</t>
  </si>
  <si>
    <t>WO061676285</t>
  </si>
  <si>
    <t>|MN02367|MYIA-081237795693/POI/MARYANTI/081337270271/srie_fun@yahoo.com</t>
  </si>
  <si>
    <t>2026-08-14 13:00:00 | telp : 081337270271 M Janji : (14/08/2026) jam Pasang : 09:00 Note : hubungi pelanggan jika ingin kelokasi</t>
  </si>
  <si>
    <t>HSI Bisnis Bundling Antares Eazy PSB 70% - 100 Mbps</t>
  </si>
  <si>
    <t>Provisioning Failed|WFM|INF009036998|TOJ_-7.0611853,112.2453103_Odp jarak jauh 250++  Tikor pelanggan:-7.124283,112.384101</t>
  </si>
  <si>
    <t>MTS MUHAMMADIYAH SIGALUH</t>
  </si>
  <si>
    <t>ODP-WOS-FQ/041 FQ/D05/041.01</t>
  </si>
  <si>
    <t>WO061646065</t>
  </si>
  <si>
    <t>|MN00909|MYIA-031096276909/POI/neneng/085228938661/mtsmuhsigaluh@gmail.com</t>
  </si>
  <si>
    <t>2026-08-14 08:00:00 | Nama PIC:  bu tri neneng No HP: 085228938661 Alt: 081392678626 / epi  Tanggal: 14/8/2026 Jam Pasang: Pagi Note: Hubungi sebelum ke lokasi, terimakasih.</t>
  </si>
  <si>
    <t>ODP-TDS-FAV/40</t>
  </si>
  <si>
    <t>PEMERINTAH DESA KARANGDUREN</t>
  </si>
  <si>
    <t>ODP-BBT-FE/046 FE/D05/046.01</t>
  </si>
  <si>
    <t>WO061703529</t>
  </si>
  <si>
    <t>|MN02834|MYIA-089023852970/POI/MEI DWI NUGRAHENING/081903152338/dkarangduren@gmail.com</t>
  </si>
  <si>
    <t>2026-08-17 15:00:00 | Tanggal pemasangan: 14/08/2026 Jam pemasangan : pagi / siang Info Tambahan : Hubungi pelanggan dulu sebelum ke lokasi terima kasih.</t>
  </si>
  <si>
    <t>13-08-2026 19:25:54</t>
  </si>
  <si>
    <t>SMK SHOFA PLUS PANGKAH (Kampus 1)</t>
  </si>
  <si>
    <t>ODP-SLW-FP/098 FP/D05/098.01</t>
  </si>
  <si>
    <t>WO061664291</t>
  </si>
  <si>
    <t>|MN02810|MYIA-083287854023/POI/Moh. Naenul Rizqoni/085928058012/masrizqoni@gmail.com</t>
  </si>
  <si>
    <t>Provisioning Failed|WFM|INF009040643|PRK_-7.388031000000001,109.3497211_minta tanggal 21</t>
  </si>
  <si>
    <t>CV. Rizqi Jaya</t>
  </si>
  <si>
    <t>ODP-TEG-FAW/043 FAW/D03/043.01</t>
  </si>
  <si>
    <t>WO061661055</t>
  </si>
  <si>
    <t>|MB00449|MYIA-096512863631/POI/bapak/087830095785/spbudemangharjo@gmail.com</t>
  </si>
  <si>
    <t xml:space="preserve">2026-08-14 13:00:00 | Nama PIC : Bp Hasan No HP : 087830095785 No Alt : - M Janji :  14 Agustus 2026 Jam Pasang : Pagi / Siang Note : hubungi pelanggan jika ingin kelokasi </t>
  </si>
  <si>
    <t>13-08-2026 12:39:48</t>
  </si>
  <si>
    <t>SPX Express</t>
  </si>
  <si>
    <t>ODP-SGG-FAK/18</t>
  </si>
  <si>
    <t>WO061635046</t>
  </si>
  <si>
    <t>|MN00515|MYIA-053314846205/POI/Nougi Indra Pratama/082339426520/giigaming86@gmail.com</t>
  </si>
  <si>
    <t>2026-08-14 15:00:00 | Nama : BP NOUGI INDRA PRATAMA  No Hp : 082339426520 No Alt :  Tgl Pemasangan : 14 Agustus 2026 Interval : SIANG Note : Hubungi pelanggan terlebih dahulu</t>
  </si>
  <si>
    <t>13-08-2026 07:55:20</t>
  </si>
  <si>
    <t>NOVITA CELL 2</t>
  </si>
  <si>
    <t>ODP-BKI-FF/51 FF/D03/51.01</t>
  </si>
  <si>
    <t>WO061699859</t>
  </si>
  <si>
    <t>|MN02617|MYIA-062944027970/POI/DIA FARA YUNINGSIH/085973654913/shariyadi116@gmail.com</t>
  </si>
  <si>
    <t>2026-08-14 15:00:00 | Tanggal pemasangan: 14/08/2026 Jam pemasangan : pagi / siang Info Tambahan : Hubungi pelanggan dulu sebelum ke lokasi terima kasih.</t>
  </si>
  <si>
    <t>WO061643208</t>
  </si>
  <si>
    <t>2026-08-14 08:00:00|Nama PIC : Moenawar Kholil  No HP : 08112635143 Alt :  M Janji : 14/08/2026 Jam Pasang : 08.00  - 13:00  NoteÃ‚Â :  hubungi terlebih dahulu sebelum ke lokasi, terima kasih.|40981184|MYDITA</t>
  </si>
  <si>
    <t>RUMAH KOST FATHORRASI SATU</t>
  </si>
  <si>
    <t>WO061635677</t>
  </si>
  <si>
    <t>|MC30175|MYIA-030471190511/POI/Fathorrasi/083853348579/fathorrasi5@gmail.com</t>
  </si>
  <si>
    <t>2026-08-14 13:00:00 | Nama : BP FATHORRASI No Hp : 083853348579 No Alt :  Tgl Pemasangan : 14 Agustus 2026 Interval : SIANG Note : Hubungi pelanggan terlebih dahulu</t>
  </si>
  <si>
    <t>13-08-2026 08:10:40</t>
  </si>
  <si>
    <t>PT ASRY MANDIRI SEJAHTERA Kaliboto</t>
  </si>
  <si>
    <t>ODP-PWJ-FAM/044 FAM/D02/044.01</t>
  </si>
  <si>
    <t>WO061686600</t>
  </si>
  <si>
    <t>|MB00450|MYIA-050947217266/POI/NOVIANI ARIFAH/085157955964/admiin.artha1234@gmail.com</t>
  </si>
  <si>
    <t>2026-08-19 08:00:00 | Nama : BU NOVIANI ARIFAH  No Hp : 085157955964 No Alt :  Tgl Pemasangan : 14 Agustus 2026 Interval : SIANG Note : Hubungi pelanggan terlebih dahulu</t>
  </si>
  <si>
    <t>13-08-2026 15:55:16</t>
  </si>
  <si>
    <t>SPBU TONJONG 4452217</t>
  </si>
  <si>
    <t>ODP-BMU-FZ/003 FZ/D01/003.01</t>
  </si>
  <si>
    <t>WO061647685</t>
  </si>
  <si>
    <t>MD|MYDB-20260813265175|DN00001/MN00377|SPBU TONJONG 4452217|081259161116</t>
  </si>
  <si>
    <t>2026-08-14 08:00:00 | telp : 081259161116 M Janji : (14/08/2026) jam Pasang : 09:00 Note : hubungi pelanggan jika ingin kelokasi</t>
  </si>
  <si>
    <t>ODP-PTN-FE/44</t>
  </si>
  <si>
    <t>|MN01068|/PT WALI SONGO (SPBU 5467216 RANDU MERAK PAITON) /WINBACK 2.0 HSI B2B (1:2) 50MBPS 320RB PSB DISC 70%//walisongo_pt@ymail.com/SYAMSUDDIN/85347646825</t>
  </si>
  <si>
    <t>13-08-2026 20:10:16</t>
  </si>
  <si>
    <t>KPRI KARMILA</t>
  </si>
  <si>
    <t>ODP-PRI-FB/02</t>
  </si>
  <si>
    <t>WO061661554</t>
  </si>
  <si>
    <t>|MN00418|MYIA-046338213905/POI/ANAM TOFANI/085138434679/kopersippn6@gmail.com</t>
  </si>
  <si>
    <t xml:space="preserve">2026-08-14 13:00:00 | Nama PIC : Ibu Dina No HP : 085138434679 No Alt : - M Janji :  14 Agustus 2026 Jam Pasang : Pagi / Siang Note : hubungi pelanggan jika ingin kelokasi </t>
  </si>
  <si>
    <t>Oemah Crispy</t>
  </si>
  <si>
    <t>ODP-RGJ-FS/06 FS/D02/06.01</t>
  </si>
  <si>
    <t>WO061694446</t>
  </si>
  <si>
    <t>MD|MYDB-20260813265224|DN00001/MN00580|Oemah Crispy|081232736550</t>
  </si>
  <si>
    <t>2026-08-14 15:00:00 | M Janji : (14/08/2026) jam Pasang :pagi / siang  Note : hubungi pelanggan jika ingin kelokasi</t>
  </si>
  <si>
    <t>13-08-2026 17:10:31</t>
  </si>
  <si>
    <t>KRI Store Merr</t>
  </si>
  <si>
    <t>ODP-TUL-FX/28</t>
  </si>
  <si>
    <t>AMRBS;404252;NADHIRA AUDRIANKA;AO;1S HSI Bisnis 1:1 Internet 50Mbps (355k);KRI Store Merr;PIC IQBAL 087872217552;it@karyarasaindonesia.co.id</t>
  </si>
  <si>
    <t>PANGGON NGOPI</t>
  </si>
  <si>
    <t>ODP-NGI-FD/26</t>
  </si>
  <si>
    <t>|MC30080|/NOVIA SAIDAH/85707504840/noviatusa@gmail.com</t>
  </si>
  <si>
    <t>Follow Up Revoke Completed, New Order ID : SC1002523847</t>
  </si>
  <si>
    <t>PT Putra Buana Wood Industri Indonesia</t>
  </si>
  <si>
    <t>ODP-GNK-FAM/016 FAM/D03/016.01</t>
  </si>
  <si>
    <t>WO061692401</t>
  </si>
  <si>
    <t>|MB00449|MYIA-008086821854/POI/ibu/085181676615/rajkapadia13@gmail.com</t>
  </si>
  <si>
    <t>2026-08-14 13:00:00 | 082146476758 WA  M Janji : (14/08/2026) jam Pasang :pagi / siang  Note : hubungi pelanggan jika ingin kelokasi</t>
  </si>
  <si>
    <t>QC MIA - INVALID QUALITY CONTROL MIA - Upload Kartu Identitas Tidak Sesuai - Mohon upload KTP asli bukan fotocopy/printan - S</t>
  </si>
  <si>
    <t>ODP-SEL-FAF/30</t>
  </si>
  <si>
    <t>WO061656343</t>
  </si>
  <si>
    <t>2026-08-14 08:00:00|Nama PIC : CHRISTIAN  No HP : 081217910263 Alt :  M Janji : 14/08/2026 Jam Pasang : 08.00  - 13:00  NoteÃ‚Â :  hubungi terlebih dahulu sebelum ke lokasi, terima kasih.|40981184|MYDITA</t>
  </si>
  <si>
    <t>ODP-MYR-FBM/55</t>
  </si>
  <si>
    <t>13-08-2026 13:39:51</t>
  </si>
  <si>
    <t>RAMA CELL JAMBON</t>
  </si>
  <si>
    <t>ODP-SMO-FC/40 FC/D02/40.01</t>
  </si>
  <si>
    <t>WO061704883</t>
  </si>
  <si>
    <t>MD|MYDB-20260813265265|DN00001/MN02053|RAMA CELL JAMBON|08131323430</t>
  </si>
  <si>
    <t>2026-08-15 08:00:00 | Nama Pic : BP KAMTO No Hp Pic : 08131323430 Jam Pemasangan : 08:00 - 12.00 Tanggal Pemasangan : JUMAT 14 AGUSTUS 2026 Info Tambahan : Hubungi pelanggan sebelum datang ke lokasi</t>
  </si>
  <si>
    <t>SMP Negeri 38 Surabaya (Lab komputer)</t>
  </si>
  <si>
    <t>WO061652360</t>
  </si>
  <si>
    <t>MD|MYDB-20260813265183|DN00001/MN02093|SMP Negeri 38 Surabaya (Lab komputer)|081230674728</t>
  </si>
  <si>
    <t>WARKOP CAK SES</t>
  </si>
  <si>
    <t>ODP-BEJ-FA/71</t>
  </si>
  <si>
    <t>WO061696931</t>
  </si>
  <si>
    <t>|MN00833|/WARKOP CAK SES/WINBACK 2.0 HSI B2B (1:2) 50MBPS 320RB PSB DISC 70%//astutikwinarni75@gmail.com/SISWANTO /8819811916</t>
  </si>
  <si>
    <t>2026-08-15 08:00:00|M Janji : (14/08/2026) jam Pasang :pagi / siang  Note : hubungi pelanggan jika ingin kelokasi|40981182|MYDITA</t>
  </si>
  <si>
    <t>Klinik Alfa Alfi Syifa</t>
  </si>
  <si>
    <t>ODP-BDG-FE/49 FE/D06/49.01</t>
  </si>
  <si>
    <t>WO061674914</t>
  </si>
  <si>
    <t>MD|MYDB-20260813265220|DN00001/MN00882|Klinik Alfa Alfi Syifa|085852622562</t>
  </si>
  <si>
    <t xml:space="preserve">2026-08-14 13:00:00 | Waktu pemasangan : 13 agustus 2026 Jam pemasangan : 08.00 - 12.00 Info Tambahan : Hubungi pelanggan dulu sebelum ke lokasi terimakasih </t>
  </si>
  <si>
    <t>MIE - INVALID SURVEY - Pelanggan RNA</t>
  </si>
  <si>
    <t>warkop sohib</t>
  </si>
  <si>
    <t>ODP-KDE-FAV/19 FAV/D03/19.01</t>
  </si>
  <si>
    <t>WO061664000</t>
  </si>
  <si>
    <t>|MN01794|MYIA-015966668819/POI/Dhaffa gibran dielfiandito/0895410711403/dafafian17@gmail.com</t>
  </si>
  <si>
    <t>2026-08-15 08:00:00 | M Janji : (14/08/2026) jam Pasang :pagi / siang  Note : hubungi pelanggan jika ingin kelokasi</t>
  </si>
  <si>
    <t>Provisioning Failed|WFM|INF009040632|Kendall battal oasang</t>
  </si>
  <si>
    <t>ODP-SWT-FAM/086</t>
  </si>
  <si>
    <t>WO061689794</t>
  </si>
  <si>
    <t>2026-08-13 15:00:00 | Waktu pemasnagan : 13 Agustus 2026  Jam pemasangan : 08.00 - 12.00  Mohon hubungi pelanggan sebelum ke lokasi   Terima kasih</t>
  </si>
  <si>
    <t>SPBU 54.651.76</t>
  </si>
  <si>
    <t>ODP-GDG-FAC/32 FAC/D07/32.01</t>
  </si>
  <si>
    <t>WO061636136</t>
  </si>
  <si>
    <t>|MN02540|MYIA-096647744315/POI/Dedyk Sukarmanto/085791776140/spbu76malang@gmail.com</t>
  </si>
  <si>
    <t xml:space="preserve">2026-08-17 08:00:00 | M Janji : (17 AGUSTUS 2026) jam Pasang : pagi  Note : hubungi pelanggan jika ingin kelokasi </t>
  </si>
  <si>
    <t>13-08-2026 08:25:29</t>
  </si>
  <si>
    <t>Sekolah Kristen Aletheia Ampenan</t>
  </si>
  <si>
    <t>ODP-MTR-FBU/43</t>
  </si>
  <si>
    <t>RBS HSI |Rian Puja Atmawikarsa | 406910 | TREG 3 |Sekolah Kristen Aletheia Ampenan | 87865750811|81803680445| HSI BISNIS 150 MBPS</t>
  </si>
  <si>
    <t>QC MIA - INVALID QUALITY CONTROL MIA - Tidak Mengunggah Foto Lokasi Instalasi Tampak Depan Menyeluruh - upload dokumen  usaha</t>
  </si>
  <si>
    <t>NUGRAHA HOMESTAY</t>
  </si>
  <si>
    <t>ODP-SBW-FBB/38 FBB/D03/38.01</t>
  </si>
  <si>
    <t>WO061669950</t>
  </si>
  <si>
    <t>MD|MYDB-20260813265217|DN00001/MN01576|NUGRAHA HOMESTAY|087863552030</t>
  </si>
  <si>
    <t>ODP-KAK-FAH/059</t>
  </si>
  <si>
    <t>WO061662767</t>
  </si>
  <si>
    <t xml:space="preserve">2026-08-12 08:00:00 | Jam pemasangan : 08.00 - 12.00  Info Tambahan : Hubungi pelanggan dulu sebelum ke lokasi  terimakasih </t>
  </si>
  <si>
    <t>13-08-2026 12:54:45</t>
  </si>
  <si>
    <t>Spbu 54.621.07</t>
  </si>
  <si>
    <t>ODP-KDU-FA/03 FA/D01/03.01</t>
  </si>
  <si>
    <t>WO061662550</t>
  </si>
  <si>
    <t>|MN02619|MYIA-021158228222/POI/EDI SUSANTO/082338033765/spbu5462107@yahoo.co.id</t>
  </si>
  <si>
    <t>2026-08-14 13:00:00 | Tanggal pemasangan: 14/08/2026 Jam pemasangan : pagi / siang Info Tambahan : Hubungi pelanggan dulu sebelum ke lokasi terima kasih.</t>
  </si>
  <si>
    <t>Provisioning Failed|WFM|INF009040659|JARINGAN TERDEKAT 550M</t>
  </si>
  <si>
    <t>TOKO OLIK</t>
  </si>
  <si>
    <t>ODP-TRE-FU/25 FU/D04/25.01</t>
  </si>
  <si>
    <t>WO061648190</t>
  </si>
  <si>
    <t>|MN00418|MYIA-018594018143/POI/KHOLIK MANSYUR/082216316858/sayhaloo353@gmail.com</t>
  </si>
  <si>
    <t>2026-08-14 08:00:00 | Nama PIC:  bp muh kholik  No HP: 082216316858 Alt: Tanggal: 14/8/2026 Jam Pasang: Pagi  Note: Hubungi sebelum ke lokasi, terimakasih.</t>
  </si>
  <si>
    <t>SPBU 54.634.15</t>
  </si>
  <si>
    <t>WO061669043</t>
  </si>
  <si>
    <t>|MN00282|MYIA-031447322166/POI/Ascholi Retno Wulandari/087786793857/spbuslahung0@gmail.com</t>
  </si>
  <si>
    <t xml:space="preserve">2026-08-14 13:00:00 | Nama PIC : Ibu Retno No HP : 087786793857 No Alt : - M Janji :  14 Agustus 2026 Jam Pasang : Pagi / Siang Note : hubungi pelanggan jika ingin kelokasi </t>
  </si>
  <si>
    <t>13-08-2026 13:25:44</t>
  </si>
  <si>
    <t>toko nadjib</t>
  </si>
  <si>
    <t>ODP-GSK-FAC/30 FAC/D03/30-01</t>
  </si>
  <si>
    <t>WO061692362</t>
  </si>
  <si>
    <t>MD|MYDB-20260813265189|DN00001/MN00018|toko nadjib|085600551348</t>
  </si>
  <si>
    <t>2026-08-14 13:00:00 | Nama PIC : Nadjib No HP : 085600551348 Alt : nadjibhabibi2513@gmail.com M Janji : 14/08/2026 Jam Pasang : 08.00  - 13:00  NoteÃ‚Â :  hubungi terlebih dahulu sebelum ke lokasi, terima kasih.</t>
  </si>
  <si>
    <t>TOKO PELANGI PANDIAN</t>
  </si>
  <si>
    <t>ODP-SMP-FCL/23</t>
  </si>
  <si>
    <t>WO061649808</t>
  </si>
  <si>
    <t>|MN00213|/TOKO PELANGI PANDIAN/Antony Boediharto/081934931399/pelangipandian@gmail.com/HSI Bisnis Promo HUT Telkom (1:1) 50 Mbps (Rp 355.000) PSB Rp 150.000</t>
  </si>
  <si>
    <t>2026-08-14 08:00:00|Jam Pemasangan : 08:00 - 12.00 Tanggal Pemasangan : 14/08/2026 Info Tambahan : Hubungi pelanggan sebelum datang ke lokasi |40981184|MYDITA</t>
  </si>
  <si>
    <t>ODP-SAT-FE/05</t>
  </si>
  <si>
    <t>SPBU MAJENANG</t>
  </si>
  <si>
    <t>ODP-MAN-FF/039 FF/D03/039.01</t>
  </si>
  <si>
    <t>WO061645878</t>
  </si>
  <si>
    <t>|MN02591|MYIA-074538668258/POI/ODY SETYAWAN /083863283659/odisetyafgz@gmail.com</t>
  </si>
  <si>
    <t xml:space="preserve">2026-08-15 08:00:00 | Nama PIC : BAPA ODI No HP : 083863283659 No Alternatif : M Janji : 14/07/2026 Jam Pasang : Pagi NoteÃ‚Â :  Hubungi terlebih dahulu sebelum ke lokasi </t>
  </si>
  <si>
    <t>SAMATOR BOLA VOLI KLUB INDONESIA</t>
  </si>
  <si>
    <t>ODP-BBE-FAS/12</t>
  </si>
  <si>
    <t>WO061653578</t>
  </si>
  <si>
    <t>|MN02813|/SAMATOR BOLA VOLI KLUB INDONESIA/089687875825/yusak.surabayasamator@gmail.com/HSI Basic Promo HUT Telkom (1:2) 100 Mbps (Rp 440.000) PSB Rp 150.000</t>
  </si>
  <si>
    <t>2026-08-14 08:00:00|Tanggal pemasangan: 14/08/2026 Jam pemasangan : pagi / siang Info Tambahan : Hubungi pelanggan dulu sebelum ke lokasi terima kasih.|40951377|MYDITA</t>
  </si>
  <si>
    <t>ODP-CRB-FH/16</t>
  </si>
  <si>
    <t>WO061679717</t>
  </si>
  <si>
    <t>2026-08-12 13:00:00 | telp : 081335807180  alt :   M Janji : (12/08/2026)  jam Pasang :pagi / siang   Note : hubungi pelanggan jika ingin kelokasi</t>
  </si>
  <si>
    <t>SMA Ihsaniyah</t>
  </si>
  <si>
    <t>ODP-PME-FBB/10 FBB/D01/10.01</t>
  </si>
  <si>
    <t>WO061634798</t>
  </si>
  <si>
    <t>MD|MYDB-20260812265157|DN00001/MN00572|SMA Ihsaniyah|081993172498</t>
  </si>
  <si>
    <t>2026-08-14 08:00:00 | Nama : BP ABD BASID  No Hp : 081993172498 No Alt :  Tgl Pemasangan : 14 Agustus 2026 Interval : PAGI  Note : Hubungi pelanggan terlebih dahulu</t>
  </si>
  <si>
    <t>13-08-2026 07:39:52</t>
  </si>
  <si>
    <t>WO061680251</t>
  </si>
  <si>
    <t>2026-08-15 08:00:00|M Janji : (04/08/2026)  jam Pasang : 09:00  Note : hubungi pelanggan jika ingin kelokasi|40931150|MYDITA</t>
  </si>
  <si>
    <t>13-08-2026 15:10:25</t>
  </si>
  <si>
    <t>TOKO ORY</t>
  </si>
  <si>
    <t>ODP-PCT-FA/30</t>
  </si>
  <si>
    <t xml:space="preserve">|MC30111|/PONINTEN/82326971354/sriayuponinten@gmail.com  </t>
  </si>
  <si>
    <t>13-08-2026 20:25:02</t>
  </si>
  <si>
    <t>KRI Store Nginden</t>
  </si>
  <si>
    <t>ODP-MYR-FQG/08</t>
  </si>
  <si>
    <t>AMRBS;404252;NADHIRA AUDRIANKA;AO;1S HSI Bisnis 1:1 Internet 50Mbps (355k);KRI Store Nginden;PIC IQBAL 087872217552;it@karyarasaindonesia.co.id</t>
  </si>
  <si>
    <t>QC MIA - INVALID QUALITY CONTROL MIA - Tanda Tangan Berbeda - Uploadkan ttd digital sesuai KTP</t>
  </si>
  <si>
    <t>RAJA PULSA</t>
  </si>
  <si>
    <t>ODP-SMP-FDB/05 FDB/D01/05.01</t>
  </si>
  <si>
    <t>WO061657704</t>
  </si>
  <si>
    <t>MD|MYIB-032778880572|SYSTEM|Raja Pulsa|0817813879</t>
  </si>
  <si>
    <t>2026-08-14 13:00:00 | Nama : BP RUDI HARTONO No Hp : 0817813879 No Alt :  Tgl Pemasangan : 14 Agustus 2026 Interval : SIANG Note : Hubungi pelanggan terlebih dahulu</t>
  </si>
  <si>
    <t>13-08-2026 12:09:47</t>
  </si>
  <si>
    <t>HSI Bisnis Khusus Winback 3.0 PSB 70% - 300 Mbps</t>
  </si>
  <si>
    <t>Brilink Muntilan</t>
  </si>
  <si>
    <t>ODP-MUN-FAG/005 FAG/D01/005.01</t>
  </si>
  <si>
    <t>WO061686638</t>
  </si>
  <si>
    <t>|MN02816|MYIA-007084247961/POI/Ihsan Ardany/085803067947/ardaniy578@gmail.com</t>
  </si>
  <si>
    <t>2026-08-15 11:00:00 | Nama : BP IHSAN ARDANY No Hp : 085803067947 No Alt :  Tgl Pemasangan : 14 Agustus 2026 Interval : SIANG Note : Hubungi pelanggan terlebih dahulu</t>
  </si>
  <si>
    <t>Follow Up Revoke Completed, New Order ID : SC1002525541</t>
  </si>
  <si>
    <t>TOKO NURI BAROKAH</t>
  </si>
  <si>
    <t>ODP-OMB-FB/21</t>
  </si>
  <si>
    <t>|MC70132|/TOKO NURI BAROKAH/087755804999/nurishkak@gmail.com/HSI Bisnis + Netmonk Promo 2026 200 Mbps (Rp 846.100) PSB 150.000/MOH NURI/-7.0362177, 113.3889377</t>
  </si>
  <si>
    <t>RUMAH KOST FATHORRASI DUA</t>
  </si>
  <si>
    <t>WO061661164</t>
  </si>
  <si>
    <t>|MC30175|MYIA-091509299613/POI/ FATHORRASI /083853348579/fathorrasi5@gmail.com</t>
  </si>
  <si>
    <t>2026-08-14 13:00:00 | Nama : BP FATHORRASI No Hp : 083853348579 No Alt :  Tgl Pemasangan : 14 Agustus 2026 Interval : PAGI  Note : Hubungi pelanggan terlebih dahulu</t>
  </si>
  <si>
    <t>SPPG KEMUNING</t>
  </si>
  <si>
    <t>ODP-TEG-FAV/086 FAV/D05/086.01</t>
  </si>
  <si>
    <t>WO061661550</t>
  </si>
  <si>
    <t>MD|MYDB-20260813265190|DN00001/MN00377|SPPG KEMUNING|085772480551</t>
  </si>
  <si>
    <t>2026-08-14 13:00:00 | Nama : BP IMAM BUKHORI  No Hp : 085772480551 No Alt :  Tgl Pemasangan : 14 Agustus 2026 Interval : PAGI  Note : Hubungi pelanggan terlebih dahulu</t>
  </si>
  <si>
    <t>TOKO ELVI KOMPUTER KAPAS</t>
  </si>
  <si>
    <t>ODP-BJN-FAG/06 FAG/D01/06.01</t>
  </si>
  <si>
    <t>WO061701419</t>
  </si>
  <si>
    <t>|MN00799|MYIA-059433990897/POI/SRI WAHYUNINGSIH/082140326771/elvikomputer@gmail.com</t>
  </si>
  <si>
    <t>13-08-2026 18:39:53</t>
  </si>
  <si>
    <t>LAB SMA SUNAN DRAJAT</t>
  </si>
  <si>
    <t>ODP-BBA-FAG/12 FAG/D02/12.01</t>
  </si>
  <si>
    <t>WO061642644</t>
  </si>
  <si>
    <t>|MN02646|MYIA-019314316928/POI/muh syamsul spd/0881026631280/muhsyamsul43@gmail.com</t>
  </si>
  <si>
    <t>2026-08-14 10:00:00 | Nama : BP MUH SYAMSUL SPD No Hp : 0881026631280 No Alt :  Tgl Pemasangan : 14 Agustus 2026 Interval : PAGI  Note : Hubungi pelanggan terlebih dahulu</t>
  </si>
  <si>
    <t>SUSTERAN WAJAH KUDUS</t>
  </si>
  <si>
    <t>ODP-END-FD/75 FD/D06/75.01</t>
  </si>
  <si>
    <t>WO061634731</t>
  </si>
  <si>
    <t>|MC40144|MYIA-046076086984/POI/SUSTER THERESIA TADON/081237621109/sr.theresiatadon@gmail.com</t>
  </si>
  <si>
    <t>2026-08-20 08:00:00 | Nama PIC:  BU THERESIA No HP: 081237621109 Alt: Tanggal: 20/8/2026 Jam Pasang: Pagi Note: Hubungi sebelum ke lokasi, terimakasih.</t>
  </si>
  <si>
    <t>ODP-BMU-FJ/083</t>
  </si>
  <si>
    <t>WO061660805</t>
  </si>
  <si>
    <t>2026-08-13 13:00:00|  M Janji : (13/AGUSTUS/2026)  jam Pasang : 09:00  Note : hubungi pelanggan jika ingin kelokasi|40900827|MYDITA</t>
  </si>
  <si>
    <t>Follow Up Revoke Completed, New Order ID : SC1002524584</t>
  </si>
  <si>
    <t>toko ampera</t>
  </si>
  <si>
    <t>ODP-APG-FA/08</t>
  </si>
  <si>
    <t>WO061696553</t>
  </si>
  <si>
    <t>|MN02462|MYIA-085687022674/POI/ampera/085210374542/harisubekti025@gmail.com</t>
  </si>
  <si>
    <t>13-08-2026 17:25:32</t>
  </si>
  <si>
    <t>Follow Up Revoke Completed, New Order ID : SC1002525463</t>
  </si>
  <si>
    <t>KRI Store Malioboro</t>
  </si>
  <si>
    <t>ODP-KBU-FGA/056</t>
  </si>
  <si>
    <t>AMRBS;404252;NADHIRA AUDRIANKA;AO;1S HSI Bisnis 1:1 Internet 50Mbps (355k);KRI Store Malioboro;PIC IQBAL 087872217552;it@karyarasaindonesia.co.id</t>
  </si>
  <si>
    <t>WO061647174</t>
  </si>
  <si>
    <t>MD|MYDB-20260813265176|DN00001/MN00443|SMP NEGERI 1 SURABAYA|085648090121</t>
  </si>
  <si>
    <t>2026-08-14 13:00:00 | Nama : BP WEKA ARDIANSYAH SPD No Hp : 085648090121 No Alt :  Tgl Pemasangan : 14 Agustus 2026 Interval : SIANG Note : Hubungi pelanggan terlebih dahulu</t>
  </si>
  <si>
    <t>NI NYOMAN SUMAWATI</t>
  </si>
  <si>
    <t>SPPG PAGUYANGAN PAGOJENGAN 1</t>
  </si>
  <si>
    <t>ODP-BMU-FG/025 FG/D02/025.01</t>
  </si>
  <si>
    <t>WO061664371</t>
  </si>
  <si>
    <t>|MN00292|MYIA-012556967464/POI/EDO SAPUTRA/085641141912/eddoschakin@gmail.com</t>
  </si>
  <si>
    <t xml:space="preserve">2026-08-15 08:00:00 | Waktu pemasangan : 13 agustus 2026 Jam pemasangan : 08.00 - 12.00 Info Tambahan : Hubungi pelanggan dulu sebelum ke lokasi terimakasih </t>
  </si>
  <si>
    <t>PT. SIDOREJO MAKMUR SEJAHTERA (SPBU 4459513)</t>
  </si>
  <si>
    <t>ODP-MJP-FCU/040</t>
  </si>
  <si>
    <t>AMRBS;401428;REG3;FIRONIKA;081393111688;CP.Adi Satiya Wijayanto;081325713775;PAKET WINBACK 3.0 INET 100MBPS 1:1 TARIF 500K;PT. SIDOREJO MAKMUR SEJAHTERA (SPBU 4459513)</t>
  </si>
  <si>
    <t>- 11_11446;Biaya PSB HSI EBIS Tunai di Depan ~ 11[150000]  - SP_NOSS;SP_NOSS ~ Internet NOSS Multispeed Network[0]  - SP_NOSS;SP_NOSS ~ Internet NOSS Multispeed Network[0]  - E26016;E26016 ~ ES26 - Paket HSI Bisnis (HSIE) Khusus Winback 3.0[0]  - E26016~n</t>
  </si>
  <si>
    <t>PT EVARINDO MEGA MAKMUR</t>
  </si>
  <si>
    <t>ODP-GEM-FAK/012</t>
  </si>
  <si>
    <t>WO061649079</t>
  </si>
  <si>
    <t>|MN02627|/PT EVARINDO MEGA MAKMUR/WINBACK 2.0 HSI B2B (1:1) 50MBPS 355RB PSB DISC 70%//evarindo@gmail.com/SYAIFUL ARIFIN /8990737501</t>
  </si>
  <si>
    <t>PT. KALAMAYA INTEGRA MEDIA</t>
  </si>
  <si>
    <t>ODP-KUD-FM/035 FM/D04/035.01</t>
  </si>
  <si>
    <t>WO061656623</t>
  </si>
  <si>
    <t>|MN01006|MYIA-022129390271/POI/BENY TRI ANJANI /083173620166/klinsi.2333@gmail.com</t>
  </si>
  <si>
    <t>2026-08-14 08:00:00 | telp : 083173620166 M Janji : (14/08/2026) jam Pasang : 09:00 Note : hubungi pelanggan jika ingin kelokasi</t>
  </si>
  <si>
    <t>Warnyet By Miatun</t>
  </si>
  <si>
    <t>WO061690175</t>
  </si>
  <si>
    <t>|MN02435|/Warnyet By Miatun/083833183825/Fahrymerana@gmail.com/HSI Bisnis Winback + Antares Eazy (1:1) 50 Mbps (Rp 440.000) PSB Rp 150.000/MADDAHRI/-7.2681431,112.7103435</t>
  </si>
  <si>
    <t>2026-08-14 15:00:00|Waktu pemasangan : 13 agustus 2026 Jam pemasangan : 08.00 - 12.00 Info Tambahan : Hubungi pelanggan dulu sebelum ke lokasi terimakasih |40951377|MYDITA</t>
  </si>
  <si>
    <t>PT GIGAN TRANS LOGISTICS</t>
  </si>
  <si>
    <t>ODP-RKT-FPA/33</t>
  </si>
  <si>
    <t>|MN01731|/PT GIGAN TRANS LOGISTICS/HSI Basic Promo HUT Telkom (1:2) 50 Mbps (Rp 320.000) PSB Rp 150.000/0811333514/gigantrans@gmail.com/GOEY SOEDRAJAT WIBOWO/Jl. Green Semnaggi Mangrove J1-21 Agiceras Cluster, Wonorejo, Rungkut, Surabaya</t>
  </si>
  <si>
    <t>Follow Up Revoke Completed, New Order ID : SC1002524577</t>
  </si>
  <si>
    <t>PT MUTIARA AGUNG ABADI</t>
  </si>
  <si>
    <t>WO061704579</t>
  </si>
  <si>
    <t>|MC80054|MYIA-071140234446/POI/YULIANTO.,S.T/081215510270/ptmutiaraaggungabadi@gmail.com</t>
  </si>
  <si>
    <t>2026-08-15 08:00:00 | M Janji : (Jumat/14/Agustus/2026) jam Pasang : 09:00 Note : hubungi pelanggan jika ingin kelokasi</t>
  </si>
  <si>
    <t>PT.Ekadharma International Tbk</t>
  </si>
  <si>
    <t>ODP-GDA-FC/05 FC/D01/05.01</t>
  </si>
  <si>
    <t>WO061659381</t>
  </si>
  <si>
    <t>|MN01470|MYIA-086129079341/POI/pujiyono/081332043709/ar@sby2.ekadharma.com</t>
  </si>
  <si>
    <t>2026-08-14 13:00:00 | M Janji : (14/08/2026) jam Pasang :pagi / siang  Note : hubungi pelanggan jika ingin kelokasi</t>
  </si>
  <si>
    <t>ODP-KND-FAF/39</t>
  </si>
  <si>
    <t>Follow Up Revoke Completed, New Order ID : SC1002524460</t>
  </si>
  <si>
    <t>UZGAMING SURABAYA</t>
  </si>
  <si>
    <t>ODP-KBL-FGJ/25</t>
  </si>
  <si>
    <t>WO061654453</t>
  </si>
  <si>
    <t>|MN02446|/UZGAMING SURABAYA/UFAIRAH/081334230368/uffairahabdulaziz@gmail.com/HSI Bisnis Promo HUT Telkom (1:1) 100 Mbps (Rp 535.000) PSB Rp 150.000/</t>
  </si>
  <si>
    <t>2026-08-14 11:00:00|Tanggal pemasangan: 14/08/2026 Jam pemasangan : pagi / siang Info Tambahan : Hubungi pelanggan dulu sebelum ke lokasi terima kasih.|40951377|MYDITA</t>
  </si>
  <si>
    <t>SPBU 44.513.05 JAMBEARUM</t>
  </si>
  <si>
    <t>ODP-KDL-FP/043 FP/D13/043.01</t>
  </si>
  <si>
    <t>WO061689457</t>
  </si>
  <si>
    <t>|MN02184|MYIA-087855599869/POI/OKE /082134581204/spbujambearum2@gmail.com</t>
  </si>
  <si>
    <t>2026-08-14 13:00:00 | Nama PIC : Dani No HP : 082134581204 Alt :  M Janji : 14/08/2026 Jam Pasang : 08.00  - 13:00  NoteÃ‚Â :  hubungi terlebih dahulu sebelum ke lokasi, terima kasih.</t>
  </si>
  <si>
    <t>ODP-GDO-FD/007</t>
  </si>
  <si>
    <t>WO061661016</t>
  </si>
  <si>
    <t>2026-08-12 08:00:00 | Nama PIC:  bp muh arifin  No HP: 085346121580  Alt:  Tanggal: 12/8/2026  Jam Pasang: Pagi  Note: Hubungi sebelum ke lokasi, terimakasih.</t>
  </si>
  <si>
    <t>MOBENG RUNGKUT</t>
  </si>
  <si>
    <t>ODP-RKT-FGX/37</t>
  </si>
  <si>
    <t>WO061718604</t>
  </si>
  <si>
    <t>|MB10139|/MOBENG RUNGKUT/081211886671/it.rony@mobeng.co.id</t>
  </si>
  <si>
    <t>2026-08-18 13:00:00|M Janji :  18 Agustus 2026 Jam Pasang : 11.00 Note : hubungi pelanggan jika ingin ke lokasi, terima kasih. |40941148|MYDITA</t>
  </si>
  <si>
    <t>SULTAN SEAFOOD</t>
  </si>
  <si>
    <t>ODP-PDA-FJ/02</t>
  </si>
  <si>
    <t>WO061678845</t>
  </si>
  <si>
    <t>|MC30112|/WAHYU AJENG PROKLAMIR DAASMARA/82331271252/sultanseafood01@gmail.com</t>
  </si>
  <si>
    <t>2026-08-14 13:00:00|Nama PIC : Ibu Wahyu No HP : 082331271252 No Alt : - M Janji :  14 Agustus 2026 Jam Pasang : Pagi / Siang Note : hubungi pelanggan jika ingin kelokasi |40951378|MYDITA</t>
  </si>
  <si>
    <t>WARKOP CAK JUKI</t>
  </si>
  <si>
    <t>ODP-JER-FG/10 FG/D01/06.10</t>
  </si>
  <si>
    <t>WO061681226</t>
  </si>
  <si>
    <t>MD|MYDB-20260813265174|DN00001/MN00086|WARKOP CAK JUKI|082230298166</t>
  </si>
  <si>
    <t>2026-08-14 13:00:00 | Nama PIC : Zuki No HP : 082230298166 Alt : alinjuki8@gmail.com M Janji : 14/08/2026 Jam Pasang : 08.00  - 13:00  NoteÃ‚Â :  hubungi terlebih dahulu sebelum ke lokasi, terima kasih.</t>
  </si>
  <si>
    <t>WO061643383</t>
  </si>
  <si>
    <t>Follow Up Revoke Completed, New Order ID : SC1002524089</t>
  </si>
  <si>
    <t>Mampir Ngangkring Menayu</t>
  </si>
  <si>
    <t>ODP-MUN-FAS/002 FAS/D05/002.01</t>
  </si>
  <si>
    <t>WO061645833</t>
  </si>
  <si>
    <t>|MN00298|MYIA-005249208778/POI/Antoni Andrianto SH/08159077119/gamenettegalrejo@gmail.com</t>
  </si>
  <si>
    <t>2026-08-14 15:00:00 | Nama PIC : Sabrina No HP : 08159077119 Alt :  M Janji : 14/08/2026 Jam Pasang : 08.00  - 13:00  NoteÃ‚Â :  hubungi terlebih dahulu sebelum ke lokasi, terima kasih.</t>
  </si>
  <si>
    <t>BARKAS MALANG</t>
  </si>
  <si>
    <t>ODP-GDI-FT/56</t>
  </si>
  <si>
    <t>WO061653859</t>
  </si>
  <si>
    <t>MD|MYDB-20260813265184|DN00001/MN01844|BARKAS MALANG|087870686279</t>
  </si>
  <si>
    <t>SPPG SENGKUT</t>
  </si>
  <si>
    <t>ODP-NJK-FK/44 FK/D06/44.01</t>
  </si>
  <si>
    <t>WO061643964</t>
  </si>
  <si>
    <t>MD|MYDB-20260812265122|EN00005/MC20190|SPPG SENGKUT|081333585896</t>
  </si>
  <si>
    <t xml:space="preserve">2026-08-14 08:00:00 | M Janji : (14 AGUSTUS 2026) jam Pasang : pagi  Note : hubungi pelanggan jika ingin kelokasi </t>
  </si>
  <si>
    <t>PONDOK MODERN AL-RIFA&amp; 39;IE 2</t>
  </si>
  <si>
    <t>ODP-GDI-FM/11 FM/D03/11.01</t>
  </si>
  <si>
    <t>WO061677110</t>
  </si>
  <si>
    <t>|MC20232|MYIA-008293069435/POI/WAHYU SULAIMAN/085178966608/wahyusnerut@gmail.com</t>
  </si>
  <si>
    <t xml:space="preserve">2026-08-14 13:00:00 | Nama PIC : bapa wahyu No HP : 085178966608 No Alternatif : 0855850434084 M Janji : 14/07/2026 Jam Pasang : Pagi NoteÃ‚Â :  Hubungi terlebih dahulu sebelum ke lokasi </t>
  </si>
  <si>
    <t>SMKN 7 MALANG</t>
  </si>
  <si>
    <t>ODP-GDG-FA/36 FA/D04/36.01</t>
  </si>
  <si>
    <t>WO061645308</t>
  </si>
  <si>
    <t>MD|MYDB-20260811264992|SC20017/MC20200|SMKN 7 MALANG|085546222546</t>
  </si>
  <si>
    <t>2026-08-16 08:00:00 | Nama PIC : Mahersea No HP : 085546222546 Alt :  M Janji : 15/08/2026 Jam Pasang : 08.00  - 13:00  NoteÃ‚Â :  hubungi terlebih dahulu sebelum ke lokasi, terima kasih.</t>
  </si>
  <si>
    <t>Diamond Playstation Kupang</t>
  </si>
  <si>
    <t>ODP-KPN-FDB/29 FDB/D02/29.01</t>
  </si>
  <si>
    <t>WO061680801</t>
  </si>
  <si>
    <t>|MN00365|MYIA-077781480417/POI/Ayu Puspitasari/085190446163/diamondplaystation70@gmail.com</t>
  </si>
  <si>
    <t xml:space="preserve">2026-08-14 13:00:00 | Nama PIC : bapak dedi No HP : 085190446163 No Alternatif : - M Janji : 14/07/2026 Jam Pasang : Pagi NoteÃ‚Â :  Hubungi terlebih dahulu sebelum ke lokasi </t>
  </si>
  <si>
    <t>ODP-DMA-FC/091</t>
  </si>
  <si>
    <t>WO061658278</t>
  </si>
  <si>
    <t>2026-08-11 15:00:00 | Nama PIC : bapak teguh  No HP :  085363135326  Alt :   M Janji : (SELASA/11/AGUSTUS/2026)  jam Pasang : 09:00  Note : hubungi pelanggan jika ingin kelokasi</t>
  </si>
  <si>
    <t>MDTU Al Kautsar Pacul</t>
  </si>
  <si>
    <t>ODP-TEG-FJ/079 FJ/D05/079.01</t>
  </si>
  <si>
    <t>WO061673952</t>
  </si>
  <si>
    <t>MD|MYDB-20260813265196|EC50002/MC50089|MDTU Al Kautsar Pacul|08156664659</t>
  </si>
  <si>
    <t>2026-08-14 13:00:00 | Nama : BP WAHIDIN No Hp : 08156664659 No Alt :  Tgl Pemasangan : 14 Agustus 2026 Interval : PAGI  Note : Hubungi pelanggan terlebih dahulu</t>
  </si>
  <si>
    <t>Follow Up Revoke Completed, New Order ID : SC1002525157</t>
  </si>
  <si>
    <t>TOKOMU 24 BARENG</t>
  </si>
  <si>
    <t>ODP-SGS-FAC/87 FAC/D07/87.01</t>
  </si>
  <si>
    <t>WO061701545</t>
  </si>
  <si>
    <t>MD|MYDB-20260813265261|SC20017/MC20200|TOKOMU 24 BARENG|085101693003</t>
  </si>
  <si>
    <t>2026-08-14 15:00:00 | Nama Pic : BP GIGIK No Hp Pic : 085101693003 Jam Pemasangan : 08:00 - 12.00 Tanggal Pemasangan : JUMAT 14 AGUSTUS 2026 Info Tambahan : Hubungi pelanggan sebelum datang ke lokasi</t>
  </si>
  <si>
    <t>ODP-PWT-FDD/078</t>
  </si>
  <si>
    <t>WO061666906</t>
  </si>
  <si>
    <t>TOKO SEJATI</t>
  </si>
  <si>
    <t>ODP-BKI-FB/54 FB/D07/54.01</t>
  </si>
  <si>
    <t>WO061637864</t>
  </si>
  <si>
    <t>|MN02617|MYIA-030842988800/POI/SUYITNO/082286000967/menyala221991@gmail.com</t>
  </si>
  <si>
    <t>2026-08-14 08:00:00 | telp : 082286000967 M Janji : (14/08/2026) jam Pasang : 09:00 Note : hubungi pelanggan jika ingin kelokasi</t>
  </si>
  <si>
    <t>ODP-JHR-FBN/074</t>
  </si>
  <si>
    <t xml:space="preserve">AMRBS;403098;REG3;DANIEL MARWA DENERO;08112876658;CP.Lily Ismalia;089687353200;PAKET 1S INET 50 MBPS (439.000);PT. Securindo Packatama Indonesia </t>
  </si>
  <si>
    <t>pr santoso</t>
  </si>
  <si>
    <t>ODP-BYL-FA/083 FA/D06/083.01</t>
  </si>
  <si>
    <t>WO061684301</t>
  </si>
  <si>
    <t>|MN00372|MYIA-047444164649/POI/yusuf ahmadi/085212212221/jusuflaw@gmail.com</t>
  </si>
  <si>
    <t>ODP-PWT-FDV/021</t>
  </si>
  <si>
    <t>WO061679964</t>
  </si>
  <si>
    <t>2026-08-12 13:00:00 | Tanggal pemasangan: 12/08/2026  Jam pemasangan : siang  Info Tambahan : Hubungi pelanggan dulu sebelum ke lokasi  terima kasih.</t>
  </si>
  <si>
    <t>WO061654655</t>
  </si>
  <si>
    <t>2026-08-10 08:00:00|Tanggal pemasangan: 10/08/2026  Jam pemasangan : pagi / siang  Info Tambahan : Hubungi pelanggan dulu sebelum ke lokasi  terima kasih.|40951378|MYDITA</t>
  </si>
  <si>
    <t>Follow Up Revoke Completed, New Order ID : SC1002525493</t>
  </si>
  <si>
    <t>KELURAHAN DESA GEBANGMALANG</t>
  </si>
  <si>
    <t>ODP-MRT-FAT/033</t>
  </si>
  <si>
    <t>|MN02271|/KELURAHAN DESA GEBANGMALANG/WINBACK 2.0 HSI B2B (1:2) 50MBPS 320RB PSB DISC 70%//desagebangmalang@gmail.com/FARIZA ZILFANA PUTRI/85706036069</t>
  </si>
  <si>
    <t>SMP Katolik Stella Maris (Bangsal Sekolah)</t>
  </si>
  <si>
    <t>WO061700106</t>
  </si>
  <si>
    <t>|MN02813|MYIA-006700163614/POI/Mukriyadi/081234679138/sbysmpkstelma@gmail.com</t>
  </si>
  <si>
    <t xml:space="preserve">2026-08-14 15:00:00 | Nama PIC : Bp Mukriyadi No HP : 081234679138 No Alt : - M Janji :  14 Agustus 2026 Jam Pasang : Pagi / Siang Note : hubungi pelanggan jika ingin kelokasi </t>
  </si>
  <si>
    <t>WO061669309</t>
  </si>
  <si>
    <t>2026-08-14 13:00:00|Nama : BP BANGKIT IRMANUDIN BAHRI No Hp : 085645018597 No Alt :  Tgl Pemasangan : 14 Agustus 2026 Interval : PAGI  Note : Hubungi pelanggan terlebih dahulu|40971402|MYDITA</t>
  </si>
  <si>
    <t>WO061643355</t>
  </si>
  <si>
    <t>TRANS MARINE INDONESIA</t>
  </si>
  <si>
    <t>RBS HSI |ADE RAGIL PURWANDANI | 406650 | TREG 3 | TRANS MARINE INDONESIA | BP AGUS| 085238565557 | PSB INET NETMONK 50 MBPS</t>
  </si>
  <si>
    <t>13-08-2026 10:54:48</t>
  </si>
  <si>
    <t>QC MIA - INVALID QUALITY CONTROL MIA - Tidak Mengunggah Foto Lokasi Instalasi Tampak Depan Menyeluruh - mohon upload lokasi t</t>
  </si>
  <si>
    <t>UD BERSAUDARA</t>
  </si>
  <si>
    <t>WO061656884</t>
  </si>
  <si>
    <t>|MN00558|/UD BERSAUDARA/HSI Bisnis Promo HUT Telkom (1:1) 200 Mbps (Rp 790.000) PSB Rp 150.000/0895703207862/mohismail22@gmail.com/Sa'roni/-7.1304016, 113.3710531/Dekat Jl. Kyai H. Agus Salim, Badung Tengah, Badung, Kec. Proppo, Kabupaten Sampang, Jawa Ti</t>
  </si>
  <si>
    <t>WO061653456</t>
  </si>
  <si>
    <t>PT. Harapan Baru Migasindo (SPBU 548.01.11)</t>
  </si>
  <si>
    <t>ODP-TOP-FE/74</t>
  </si>
  <si>
    <t>WO061670099</t>
  </si>
  <si>
    <t>|MN02364|/PIC SRIYANI/089522868899/spbu.bali.5480111@gmail.com</t>
  </si>
  <si>
    <t>2026-08-14 13:00:00|M Janji : (Jumat/14/Agustus/2026) jam Pasang : 09:00 Note : hubungi pelanggan jika ingin kelokasi|40900827|MYDITA</t>
  </si>
  <si>
    <t>ODP-BBA-FAK/25</t>
  </si>
  <si>
    <t>WO061676649</t>
  </si>
  <si>
    <t xml:space="preserve">2026-08-12 10:00:00 | M Janji : (12/08/2026)  jam Pasang : 09:00  Note : hubungi pelanggan jika ingin kelokasi  </t>
  </si>
  <si>
    <t>CV. TAYU INDAH JAYA</t>
  </si>
  <si>
    <t>ODP-PAT-FAA/114</t>
  </si>
  <si>
    <t>WO061658581</t>
  </si>
  <si>
    <t>AMRBS;403098;REG3;DANIEL MARWA DENERO;08112876658;CP.DWI RUSTINI;085728852436;PAKET PROMO 535.000 100mb 1:1;CV. TAYU INDAH JAYA</t>
  </si>
  <si>
    <t>2026-08-14 13:00:00|telp : 085728852436 M Janji : (14/08/2026) jam Pasang : 09:00 Note : hubungi pelanggan jika ingin kelokasi|40000802|MYDITA</t>
  </si>
  <si>
    <t>Sppg Tanjungrejo</t>
  </si>
  <si>
    <t>ODP-KUD-FZ/043 FZ/D03/043.01</t>
  </si>
  <si>
    <t>WO061653157</t>
  </si>
  <si>
    <t>|MC60025|MYIA-003664853783/POI/Muhammad yusuf/081229008887/muhammadyusuf.m1183@gmail.com</t>
  </si>
  <si>
    <t>2026-08-14 08:00:00 | Nama : BP MUHAMMAD YUSUF No Hp : 081229008887 No Alt :  Tgl Pemasangan : 14 Agustus 2026 Interval : PAGI  Note : Hubungi pelanggan terlebih dahulu</t>
  </si>
  <si>
    <t>UPT SD Negeri 215 Gresik Ruang Lab</t>
  </si>
  <si>
    <t>ODP-CRM-FG/04 FG/D03/04.01</t>
  </si>
  <si>
    <t>WO061673444</t>
  </si>
  <si>
    <t>MD|MYDB-20260813265215|DN00001/MN02100|UPT SD Negeri 215 Gresik Ruang Lab|085648972100</t>
  </si>
  <si>
    <t>2026-08-14 13:00:00 | Nama : BU SHELLA MASDJID No Hp : 085648972100 No Alt :  Tgl Pemasangan : 14 Agustus 2026 Interval : PAGI  Note : Hubungi pelanggan terlebih dahulu</t>
  </si>
  <si>
    <t>SPBU BUANA RAYA</t>
  </si>
  <si>
    <t>ODP-MMN-FB/75 FB/D05/75.01</t>
  </si>
  <si>
    <t>WO061645550</t>
  </si>
  <si>
    <t>MD|MYDB-20260812265126|DN00001/MN00737|SPBU BUANA RAYA|081236755881</t>
  </si>
  <si>
    <t>2026-08-14 08:00:00 | Nama : BP MULYANA SURYA No Hp : 081236755881 No Alt :  Tgl Pemasangan : 14 Agustus 2026 Interval : PAGI  Note : Hubungi pelanggan terlebih dahulu</t>
  </si>
  <si>
    <t>WO061648333</t>
  </si>
  <si>
    <t>2026-08-14 08:00:00|Waktu pemasangan : 13 agustus 2026 Jam pemasangan : 08.00 - 12.00 Info Tambahan : Hubungi pelanggan dulu sebelum ke lokasi terimakasih |40951377|MYDITA</t>
  </si>
  <si>
    <t>CV Onedaindo Sumber Makmur</t>
  </si>
  <si>
    <t>ODP-SMT-FBS/070 FBS/D05/070.01</t>
  </si>
  <si>
    <t>WO061656869</t>
  </si>
  <si>
    <t>MD|MYDB-20260811265013|DN00001/MN00299|CV Onedaindo Sumber Makmur|088216435622</t>
  </si>
  <si>
    <t>2026-08-14 08:00:00 | Nama PIC : Irwan  No HP : 088216435622 Alt : 0815765789 M Janji : 14/08/2026 Jam Pasang : 08.00  - 13:00  NoteÃ‚Â :  hubungi terlebih dahulu sebelum ke lokasi, terima kasih.</t>
  </si>
  <si>
    <t>SMPN 3 SAPE</t>
  </si>
  <si>
    <t>ODP-SAP-FAA/99</t>
  </si>
  <si>
    <t>WO061690830</t>
  </si>
  <si>
    <t xml:space="preserve">RBS|HSI|TREG3|AO|SMPN 3 SAPE|M.Faridilhaq|MC40312|82340079918|100mbps 1:1 netmonk </t>
  </si>
  <si>
    <t>2026-08-14 13:00:00|telp : 082340079918 M Janji : (14/08/2026) jam Pasang : 09:00 Note : hubungi pelanggan jika ingin kelokasi|40000802|MYDITA</t>
  </si>
  <si>
    <t>UNCONTACTED : Telepon Tidak Diangkat - RNA Yusnani Manalu 40951378|MYDITA</t>
  </si>
  <si>
    <t>SPBU 54.692.06</t>
  </si>
  <si>
    <t>WO061649019</t>
  </si>
  <si>
    <t>MD|MYDB-20260812265129|DN00001/MN00572|SPBU 54.692.06|087737491004</t>
  </si>
  <si>
    <t>2026-08-14 08:00:00 | Nama PIC : BAPA ROSI No HP : 087737491004 No Alternatif : - M Janji : 14/07/2026 Jam Pasang : Pagi NoteÃ‚Â :  Hubungi terlebih dahulu sebelum ke lokasi</t>
  </si>
  <si>
    <t>BAGUS MEDIA COMPUTER (BMC)</t>
  </si>
  <si>
    <t>ODP-NGR-FN/13 FN/D01/13.01</t>
  </si>
  <si>
    <t>WO061637009</t>
  </si>
  <si>
    <t>|MN02718|MYIA-020849688149/POI/NI KETUT AYU SILAWATI/087861592207/aquariawan@gmail.com</t>
  </si>
  <si>
    <t>2026-08-14 08:00:00 | telp : 087861592207 M Janji : (14/08/2026) jam Pasang : 09:00 Note : hubungi pelanggan jika ingin kelokasi</t>
  </si>
  <si>
    <t>WO061656296</t>
  </si>
  <si>
    <t>2026-08-20 13:00:00|Nama PIC : Bp Fatkhur No HP : 089668130939 No Alt : - M Janji :  20 Agustus 2026 Jam Pasang : Pagi / Siang Note : hubungi pelanggan jika ingin kelokasi |40951378|MYDITA</t>
  </si>
  <si>
    <t>Follow Up Revoke Completed, New Order ID : SC1002523987</t>
  </si>
  <si>
    <t>BOT NESCAFE MLARAK</t>
  </si>
  <si>
    <t>WO061650929</t>
  </si>
  <si>
    <t>MD|MYDB-20260812265143|DN00001/MN02053|BOT NESCAFE MLARAK|088292221694</t>
  </si>
  <si>
    <t>2026-08-14 08:00:00 | Nama PIC : Akzha No HP : 088292221694 Alt :  M Janji : 14/08/2026 Jam Pasang : 08.00  - 13:00  NoteÃ‚Â :  hubungi terlebih dahulu sebelum ke lokasi, terima kasih.</t>
  </si>
  <si>
    <t>Follow Up Revoke Completed, New Order ID : SC1002523511</t>
  </si>
  <si>
    <t>KLX</t>
  </si>
  <si>
    <t>PT Green Sigma Group</t>
  </si>
  <si>
    <t>ODP-KLX-FAJ/029</t>
  </si>
  <si>
    <t>|MC60143|/Dyah Susanti/085814696969/greensigmagroup@gmail.com/ PSB  1S INET ONLY BISNIS WINBACK 1.0 50mbps ABODEMEN 405.000 PLUS PPN/ TTPN Ifan</t>
  </si>
  <si>
    <t>13-08-2026 16:55:35</t>
  </si>
  <si>
    <t>PT. Sidorejo Makmur Sejahtera ( SPBU 4459518 )</t>
  </si>
  <si>
    <t>AMRBS;401428;REG3;FIRONIKA;081393111688;CP.Mujiyanto;081327945860;PAKET 1S INET 100 MBPS (669.000);PAKET WINBACK 3.0 INET 100MBPS 1:1 TARIF 500K;PT. Sidorejo Makmur Sejahtera ( SPBU 4459518 )</t>
  </si>
  <si>
    <t>SPBU PERTAMINA 44.543.10 KUWAYUHAN</t>
  </si>
  <si>
    <t>ODP-KBM-FAF/053 FAF/D03/053.01</t>
  </si>
  <si>
    <t>WO061675277</t>
  </si>
  <si>
    <t>|MN00648|MYIA-084850189370/POI/MICHELLE/081326186535/3spas44.543.10@gmail.com</t>
  </si>
  <si>
    <t xml:space="preserve">2026-08-14 15:00:00 | Nama PIC : Bp Michell No HP : 081326186535 No Alt : - M Janji :  14 Agustus 2026 Jam Pasang : Pagi / Siang Note : hubungi pelanggan jika ingin kelokasi </t>
  </si>
  <si>
    <t>PT. INOCYCLE TECHNOLOGI GROUP CAB</t>
  </si>
  <si>
    <t>ODP-MJS-FAC/27</t>
  </si>
  <si>
    <t>WO061672133</t>
  </si>
  <si>
    <t>|MN00518|/PT. INOCYCLE TECHNOLOGI GROUP CAB MOJOKERTO /HSI B2B (1:1) + PHONE (800 MENIT) 100MBPS 645RB PSB DISC 70%//mokhamadcahyono200597@gmail.com/MOKHAMAD CAHYONO/85700111264</t>
  </si>
  <si>
    <t>2026-08-14 13:00:00|Nama PIC : Cahyono No HP : 085700111264 Alt :  M Janji : 14/08/2026 Jam Pasang : 08.00  - 13:00  NoteÃ‚Â :  hubungi terlebih dahulu sebelum ke lokasi, terima kasih.|40981184|MYDITA</t>
  </si>
  <si>
    <t>Follow Up Revoke Completed, New Order ID : SC1002525555</t>
  </si>
  <si>
    <t>RUMAH WAKAF USMAN BIN AFFAN</t>
  </si>
  <si>
    <t>ODP-PKM-FAB/02 FAB/D01/02.01</t>
  </si>
  <si>
    <t>WO061683800</t>
  </si>
  <si>
    <t>|MN02579|MYIA-084151612663/POI/SASONGKOJATi/081585200277/sjati2478@gmail.com</t>
  </si>
  <si>
    <t xml:space="preserve">2026-08-14 12:00:00 | Nama PIC : bapak sasongko No HP : 081585200277 No Alternatif : 088225461230 M Janji : 14/07/2026 Jam Pasang : Pagi NoteÃ‚Â :  Hubungi terlebih dahulu sebelum ke lokasi </t>
  </si>
  <si>
    <t>Istana mart</t>
  </si>
  <si>
    <t>ODP-SKR-FA/080 FA/D07/080.01</t>
  </si>
  <si>
    <t>WO061674522</t>
  </si>
  <si>
    <t>|MN01684|MYIA-094557087213/POI/Ayuq astuti/081326837346/setiyonoarif902@gmail.com</t>
  </si>
  <si>
    <t>WO061669488</t>
  </si>
  <si>
    <t>MATARAM VILLA JOGJA / LANGKAH BERSAMA PROPERTY</t>
  </si>
  <si>
    <t>ODP-PGR-FAX/024 FAX/D02/024.01</t>
  </si>
  <si>
    <t>WO061642751</t>
  </si>
  <si>
    <t>|MC80054|MYIA-032362016126/POI/A ISYAD KAMALI/081615640174/mataramvillajogja@gmail.com</t>
  </si>
  <si>
    <t>2026-08-14 08:00:00 | telp : 081615640174 M Janji : (14/08/2026) jam Pasang : 09:00 Note : hubungi pelanggan jika ingin kelokasi</t>
  </si>
  <si>
    <t>Follow Up Revoke Completed, New Order ID : SC1002524600</t>
  </si>
  <si>
    <t>HSI Bisnis Basic Bundling Phone PSB 70% - Free 800 Menit Promo - 100 Mbps</t>
  </si>
  <si>
    <t>ODP-AJB-FW/001</t>
  </si>
  <si>
    <t>WO061699281</t>
  </si>
  <si>
    <t xml:space="preserve">2026-08-12 08:00:00 | M Janji : (12/08/2026)  jam Pasang : 09:00  Note : hubungi pelanggan jika ingin kelokasi  </t>
  </si>
  <si>
    <t>13-08-2026 17:55:20</t>
  </si>
  <si>
    <t>ODP-GBU-FC/055</t>
  </si>
  <si>
    <t>WO061691319</t>
  </si>
  <si>
    <t>2026-08-12 15:00:00 | Tanggal pemasangan : 12 AGUSTUS 2026  Jam pemasangan : pagi/siang  Info Tambahan : Hubungi pelanggan dulu sebelum ke lokasi  terima kasih</t>
  </si>
  <si>
    <t>SMK SHOFA PLUS PANGKAH</t>
  </si>
  <si>
    <t>WO061690347</t>
  </si>
  <si>
    <t>|MN02303|MYIA-003596459248/POI/Moh. Naenul Rizqoni/087856009296/masrizqoni@gmail.com</t>
  </si>
  <si>
    <t>2026-08-14 13:00:00 | Nama PIC : Rizqon No HP : 087856009296 Alt : 085600635347 M Janji : 14/08/2026 Jam Pasang : 08.00  - 13:00  NoteÃ‚Â :  hubungi terlebih dahulu sebelum ke lokasi, terima kasih.</t>
  </si>
  <si>
    <t>ODP-BLU-FJ/026</t>
  </si>
  <si>
    <t>WO061675526</t>
  </si>
  <si>
    <t>2026-08-13 13:00:00 | Tanggal Pemasangan : 13 Agustus 2026  Jam Pemasangan : 08:00 13:00  Info Tambahan : Hubungi pelanggan dulu sebelum ke lokasi terimakasih</t>
  </si>
  <si>
    <t>PT TRI KASIH KARUNIA</t>
  </si>
  <si>
    <t>ODP-MOJ-FH/51</t>
  </si>
  <si>
    <t>WO061679914</t>
  </si>
  <si>
    <t>|MN01614|/PT TRI KASIH KARUNIA/WINBACK 2.0 HSI B2B (1:1) 75MBPS 415RB PSB DISC 70%//staffithardware@gmail.com/MOHAMMAD ILHAM PRATAMA/89529851517</t>
  </si>
  <si>
    <t>2026-08-14 13:00:00|Nama PIC : Ilham No HP : 089529851517 Alt :  M Janji : 14/08/2026 Jam Pasang : 08.00  - 13:00  NoteÃ‚Â :  hubungi terlebih dahulu sebelum ke lokasi, terima kasih.|40981184|MYDITA</t>
  </si>
  <si>
    <t>WO061694866</t>
  </si>
  <si>
    <t>MD|MYDB-20260813265245|DN00001/MN00806|JAYA CEMERLANG|082327147125</t>
  </si>
  <si>
    <t>2026-08-14 13:00:00 | Nama Pic : BP KHALIFI No Hp Pic : 082327147125 Jam Pemasangan : 08:00 - 12.00 Tanggal Pemasangan : JUMAT 14 AGUSTUS 2026 Info Tambahan : Hubungi pelanggan sebelum datang ke lokasi</t>
  </si>
  <si>
    <t>MTS dan MA AN-NURRIYAH</t>
  </si>
  <si>
    <t>WO061663998</t>
  </si>
  <si>
    <t>MD|MYDB-20260813265208|DN00001/MN02006|MTS dan MA AN-NURRIYAH|08139388649</t>
  </si>
  <si>
    <t>ODP-KLJ-FCW/53</t>
  </si>
  <si>
    <t>WO061652642</t>
  </si>
  <si>
    <t>2026-08-11 08:00:00 | M Janji : (09/08/2026)  jam Pasang : 09:00  Note : hubungi pelanggan jika ingin kelokasi</t>
  </si>
  <si>
    <t>NEKA SEMARANG MULAWARMAN</t>
  </si>
  <si>
    <t>ODP-BMK-FY/018 FY/D02/018.01</t>
  </si>
  <si>
    <t>WO061698244</t>
  </si>
  <si>
    <t>|MN02054|MYIA-080739152751/POI/Ayu putri angreani kusanto/08990794495/anext213@gmail.com</t>
  </si>
  <si>
    <t>KLINIK PRATAMA RAWAT INAP RAHMADANA</t>
  </si>
  <si>
    <t>ODP-PAE-FZ/11 FZ/D02/11.01</t>
  </si>
  <si>
    <t>WO061662955</t>
  </si>
  <si>
    <t>MD|MYDB-20260812265149|DN00001/MN00419|KLINIK PRATAMA RAWAT INAP RAHMADANA|082131572514</t>
  </si>
  <si>
    <t>Apotek K24 Atambua Belu (PT Anugerah Timur Gemilang)</t>
  </si>
  <si>
    <t>ODP-ATB-FA/43</t>
  </si>
  <si>
    <t>WO061694876</t>
  </si>
  <si>
    <t>AMRBS/403103/ANISA DWIARYANI/R3/YOGYAKARTA/PSB HSI BISNIS 1S 50 MBPS PROMO HUT TELKOM 1:1/Witarso Praditya/81229773200/anjaraji1996@gmail.com</t>
  </si>
  <si>
    <t>Follow Up Revoke Completed, New Order ID : SC1002524149</t>
  </si>
  <si>
    <t>raw design</t>
  </si>
  <si>
    <t>ODP-TDS-FDZ/54 FDZ/D06/54.01</t>
  </si>
  <si>
    <t>WO061692956</t>
  </si>
  <si>
    <t>|MYIB-CUST|MYTN-061749626935/POI/Ronny Wijaya/081703340226/ron2sky@gmail.com</t>
  </si>
  <si>
    <t xml:space="preserve">2026-08-15 12:00:00 | Nama PIC : Bp Ronny No HP : 081703340226 No Alt : - M Janji :  15 Agustus 2026 Jam Pasang : Pagi / Siang Note : hubungi pelanggan jika ingin kelokasi </t>
  </si>
  <si>
    <t>WO061653557</t>
  </si>
  <si>
    <t>2026-08-14 08:00:00|Nama PIC : IBU KHULUD No HP : 085733834742 No Alternatif : 085737348083 M Janji : 14/07/2026 Jam Pasang : Pagi NoteÃ‚Â :  Hubungi terlebih dahulu sebelum ke lokasi|40961370|MYDITA</t>
  </si>
  <si>
    <t>Follow Up Revoke Completed, New Order ID : SC1002524083</t>
  </si>
  <si>
    <t>toko Ageng parijatah</t>
  </si>
  <si>
    <t>ODP-RGJ-FK/39 FK/D03/39.01</t>
  </si>
  <si>
    <t>WO061676726</t>
  </si>
  <si>
    <t>MD|MYDB-20260813265222|DC30004/MC30053|toko Ageng parijatah|085646829209</t>
  </si>
  <si>
    <t>Provisioning Failed|WFM|INF009036806|TIDAK TERCOVER JARINGAN</t>
  </si>
  <si>
    <t>KRI Store Mojopahit</t>
  </si>
  <si>
    <t>ODP-MRT-FV/38</t>
  </si>
  <si>
    <t>AMRBS;404252;NADHIRA AUDRIANKA;AO;1S HSI Bisnis 1:1 Internet 50Mbps (355k);KRI Store Mojopahit;PIC IQBAL 087872217552;it@karyarasaindonesia.co.id</t>
  </si>
  <si>
    <t>PT ASRY MANDIRI SEJAHTERA Gadu</t>
  </si>
  <si>
    <t>ODP-CEP-FG/030 FG/D10/030.01</t>
  </si>
  <si>
    <t>WO061689137</t>
  </si>
  <si>
    <t>|MB00450|MYIA-088553205785/POI/NOVIANI ARIFAH/085157955964/admiin.artha1234@gmail.com</t>
  </si>
  <si>
    <t>2026-08-14 13:00:00 | telp : 085157955964 M Janji : (14/08/2026) jam Pasang : 09:00 Note : hubungi pelanggan jika ingin kelokasi</t>
  </si>
  <si>
    <t>KARAOKE MELODY</t>
  </si>
  <si>
    <t>WO061705676</t>
  </si>
  <si>
    <t>|MN00264|MYIA-064827278462/POI/yudha mahendra septiawan/085338541585/yudhamahendra09@gmail.com</t>
  </si>
  <si>
    <t>13-08-2026 19:55:23</t>
  </si>
  <si>
    <t>PT Data Prima Solusindo</t>
  </si>
  <si>
    <t>ODP-PGR-FBH/074</t>
  </si>
  <si>
    <t>AMRBS;404486;ADALYDE M JOWEY;JKT OUTER; PT Data Prima Solusindo ;Hsi inet only 100 Mbps ;Pic Harizan Farizi ; Cp 085718503440 - 082295880875 ; harizan.farizi@newconnext.com</t>
  </si>
  <si>
    <t>Follow Up Revoke Completed, New Order ID : SC1002524026</t>
  </si>
  <si>
    <t>SMA Muhamadiyah Sampang</t>
  </si>
  <si>
    <t>WO061672228</t>
  </si>
  <si>
    <t>MD|MYDB-20260812265148|DN00001/MN00572|SMA Muhamadiyah Sampang|085745412985</t>
  </si>
  <si>
    <t xml:space="preserve">2026-08-14 13:00:00 | Nama PIC : BAPAK BARI No HP : 085745412985 No Alternatif : - M Janji : 14/07/2026 Jam Pasang : Pagi NoteÃ‚Â :  Hubungi terlebih dahulu sebelum ke lokasi </t>
  </si>
  <si>
    <t>ODP-TEG-FT/016</t>
  </si>
  <si>
    <t>PT WALI SONGO (SPBU 5467209 SEMAMPIR)</t>
  </si>
  <si>
    <t>ODP-KRZ-FF/24</t>
  </si>
  <si>
    <t>WO061705629</t>
  </si>
  <si>
    <t>|MN01068|/PT WALI SONGO (SPBU 5467209 SEMAMPIR)/WINBACK 2.0 HSI B2B (1:2) 50MBPS 320RB PSB DISC 70%//walisongo_pt@ymail.com/SYAMSUDDIN/85347646825</t>
  </si>
  <si>
    <t>2026-08-15 08:00:00|Nama Pic : BP SYAMSUDDIN No Hp Pic : 085347646825 Jam Pemasangan : 08:00 - 12.00 Tanggal Pemasangan : JUMAT 14 AGUSTUS 2026 Info Tambahan : Hubungi pelanggan sebelum datang ke lokasi|40961370|MYDITA</t>
  </si>
  <si>
    <t>PT Solo Kulina Utama (R&amp;B Grill Solo)</t>
  </si>
  <si>
    <t>ODP-KRT-FEC/084</t>
  </si>
  <si>
    <t>WO061664009</t>
  </si>
  <si>
    <t>2026-08-14 13:00:00|Waktu pemasangan : 13 agustus 2026 Jam pemasangan : 08.00 - 12.00 Info Tambahan : Hubungi pelanggan dulu sebelum ke lokasi terimakasih |40951377|MYDITA</t>
  </si>
  <si>
    <t>SPPG Boyolali Gladagsari Kaligentong</t>
  </si>
  <si>
    <t>WO061703358</t>
  </si>
  <si>
    <t>|MN00372|MYIA-061998966550/POI/Kukuh Nurcahyo/085900032123/sppggladagsarikaligentong@gmail.com</t>
  </si>
  <si>
    <t>2026-08-15 08:00:00 | Nama Pic : BP KUKUH No Hp Pic : 085900032123 Jam Pemasangan : 08:00 - 12.00 Tanggal Pemasangan : JUMAT 14 AGUSTUS 2026 Info Tambahan : Hubungi pelanggan sebelum datang ke lokasi</t>
  </si>
  <si>
    <t>13-08-2026 19:10:02</t>
  </si>
  <si>
    <t>SMP IT AL FURQAN AMBAL</t>
  </si>
  <si>
    <t>ODP-KTW-FAD/056 FAD/D03/056.01</t>
  </si>
  <si>
    <t>WO061669804</t>
  </si>
  <si>
    <t>|MN00664|MYIA-026012716239/POI/Meilia Puspita Utama/0895325669755/meiliapuspitautama@gmail.com</t>
  </si>
  <si>
    <t>2026-08-14 13:00:00 | Nama Pic : IBU MEILIA No Hp Pic : 0895325669755 Jam Pemasangan : 08:00 - 12.00 Tanggal Pemasangan : JUMAT 14 AGUSTUS 2026 Info Tambahan : Hubungi pelanggan sebelum datang ke lokasi</t>
  </si>
  <si>
    <t>Follow Up Revoke Completed, New Order ID : SC1002524126</t>
  </si>
  <si>
    <t>Provisioning Failed|WFM|INF009036796|CANCEL PELANGGAN</t>
  </si>
  <si>
    <t>WO061655051</t>
  </si>
  <si>
    <t>2026-08-15 08:00:00|Nama Pic : BP NOVI No Hp Pic : 081210166085 Jam Pemasangan : 08:00 - 12.00 Tanggal Pemasangan : JUMAT 14 AGUSTUS 2026 Info Tambahan : Hubungi pelanggan sebelum datang ke lokasi|40961370|MYDITA</t>
  </si>
  <si>
    <t>Neka Semarang Hasanudin</t>
  </si>
  <si>
    <t>ODP-JHR-FV/053 FV/D04/053.01</t>
  </si>
  <si>
    <t>WO061688292</t>
  </si>
  <si>
    <t>|MN02054|MYIA-053522459126/POI/Ayu putri angreani kusanto/08990794495/anext213@gmail.com</t>
  </si>
  <si>
    <t>2026-08-14 13:00:00 | Nama : BU AYU PUTRI ANGREANI KUSANTO No Hp : 08990794495 No Alt :  Tgl Pemasangan : 14 Agustus 2026 Interval : PAGI  Note : Hubungi pelanggan terlebih dahulu</t>
  </si>
  <si>
    <t>WO061690853</t>
  </si>
  <si>
    <t>2026-08-14 15:00:00|Nama PIC : Felix No HP : 081325325171 Alt :  M Janji : 14/08/2026 Jam Pasang : 08.00  - 13:00  NoteÃ‚Â :  hubungi terlebih dahulu sebelum ke lokasi, terima kasih.|40981184|MYDITA</t>
  </si>
  <si>
    <t>SPBU 54.622.11</t>
  </si>
  <si>
    <t>WO061697722</t>
  </si>
  <si>
    <t>MD|MYDB-20260813265253|DD00001/MN01781|SPBU 54.622.11|082299819676</t>
  </si>
  <si>
    <t xml:space="preserve">2026-08-14 15:00:00 | Waktu pemasangan : 14 agustus 2026 Jam pemasangan : 08.00 - 12.00 Info Tambahan : Hubungi pelanggan dulu sebelum ke lokasi terimakasih </t>
  </si>
  <si>
    <t>13-08-2026 17:39:49</t>
  </si>
  <si>
    <t>ODP-JHR-FZ/105</t>
  </si>
  <si>
    <t>WO061670785</t>
  </si>
  <si>
    <t>2026-08-11 13:00:00 | Waktu pemasnagan : 11 Agustus 2026  Jam pemasangan : 08.00 - 12.00  Mohon hubungi pelanggan sebelum ke lokasi   Terima kasih</t>
  </si>
  <si>
    <t>MR STEAK HOUSE &amp; ROOFTOP SANDIK</t>
  </si>
  <si>
    <t>ODP-MTR-FDJ/34 FDJ/D04/34.01</t>
  </si>
  <si>
    <t>WO061659907</t>
  </si>
  <si>
    <t>|MC40311|MYIA-046163664758/POI/Ameliyah Hasan/081977868888/akunptanugerahameliasentosa@gmail.com</t>
  </si>
  <si>
    <t>2026-08-14 13:00:00 | M Janji : (14/08/2026) jam Pasang :pagi 08:00 Note : hubungi pelanggan jika ingin kelokasi</t>
  </si>
  <si>
    <t>ODP-PGR-FAX/073</t>
  </si>
  <si>
    <t>WO061680459</t>
  </si>
  <si>
    <t>2026-08-14 08:00:00 | telp : 081615640174  M Janji : (14/08/2026)  jam Pasang : 09:00  Note : hubungi pelanggan jika ingin kelokasi</t>
  </si>
  <si>
    <t>Follow Up Revoke Completed, New Order ID : SC1002524596</t>
  </si>
  <si>
    <t>SMA NEGERI MOJOAGUNG U/ AULA</t>
  </si>
  <si>
    <t>ODP-MOJ-FE/86</t>
  </si>
  <si>
    <t>WO061655301</t>
  </si>
  <si>
    <t>|MN01463|/SMA NEGERI MOJOAGUNG U/ AULA/WINBACK 2.0 HSI B2B (1:1) 50MBPS 355RB PSB DISC 70%/smun1mojoagung@yahoo.com/NANANG RUDIAWAN/85648993223</t>
  </si>
  <si>
    <t>2026-08-14 08:00:00|M Janji : (Jumat/14/Agustus/2026) jam Pasang : 09:00 Note : hubungi pelanggan jika ingin kelokasi|40900827|MYDITA</t>
  </si>
  <si>
    <t>SPBU 54 842 03</t>
  </si>
  <si>
    <t>ODP-DMP-FAA/131</t>
  </si>
  <si>
    <t xml:space="preserve">RBS|HSI|TREG3|AO|SPBU 54 842 03|Bambang Wahyudin MN02363|081239482000|Indibiz 50 Mbps </t>
  </si>
  <si>
    <t>SMA NEGERI 1 SULANG</t>
  </si>
  <si>
    <t>ODP-RBN-FJ/075 FJ/D02/075.01</t>
  </si>
  <si>
    <t>WO061648686</t>
  </si>
  <si>
    <t>|MC60037|MYIA-027301623967/POI/MUHAMAD KHOIRUL AMIN/08985416560/gufly90@gmail.com</t>
  </si>
  <si>
    <t>2026-08-15 13:00:00 | Nama : BP MUHAMAD KHOIRUL AMIN No Hp : 08985416560 No Alt :  Tgl Pemasangan : 14 Agustus 2026 Interval : PAGI  Note : Hubungi pelanggan terlebih dahulu</t>
  </si>
  <si>
    <t>ODP-DMO-FBJ/18</t>
  </si>
  <si>
    <t>Warung sembako madura An-Nur</t>
  </si>
  <si>
    <t>WO061699649</t>
  </si>
  <si>
    <t>MD|MYDB-20260813265258|DN00001/MN00572|Warung sembako madura An-Nur|085334870667</t>
  </si>
  <si>
    <t>Follow Up Revoke Completed, New Order ID : SC1002525562</t>
  </si>
  <si>
    <t>ODP-MYR-FJV/05</t>
  </si>
  <si>
    <t>WO061706579</t>
  </si>
  <si>
    <t>2026-08-12 15:00:00 | Nama PIC:  bu novia  No HP: 085738296680  Alt:  Tanggal: 12/8/2026  Jam Pasang: Sore  Note: Hubungi sebelum ke lokasi, terimakasih.</t>
  </si>
  <si>
    <t>Provisioning Failed|WFM|INF009037473|ODP FULL</t>
  </si>
  <si>
    <t>Follow Up Revoke Completed, New Order ID : SC1002525496</t>
  </si>
  <si>
    <t>Ulva Riani fashion</t>
  </si>
  <si>
    <t>WO061704040</t>
  </si>
  <si>
    <t>|MN02435|MYIA-084707635585/POI/Ulva Riani /087851107799/ulvariani999@gmail.com</t>
  </si>
  <si>
    <t xml:space="preserve">2026-08-14 17:00:00 | Nama PIC : Ibu Ulva No HP : 087851107799 No Alt : - M Janji :  14 Agustus 2026 Jam Pasang : Pagi / Siang Note : hubungi pelanggan jika ingin kelokasi </t>
  </si>
  <si>
    <t>NEKA NUSUKAN SOLO</t>
  </si>
  <si>
    <t>ODP-MSO-F09/004 FCL/F09/004.01</t>
  </si>
  <si>
    <t>WO061661624</t>
  </si>
  <si>
    <t>|MN02054|MYIA-085917769935/POI/Ayu putri angreani kusanto/08990794495/anext213@gmail.com</t>
  </si>
  <si>
    <t>2026-08-14 15:00:00 | Nama Pic : IBU AYU No Hp Pic : 08990794495 Jam Pemasangan : 08:00 - 12.00 Tanggal Pemasangan : JUMAT 14 AGUSTUS 2026 Info Tambahan : Hubungi pelanggan sebelum datang ke lokasi</t>
  </si>
  <si>
    <t>SPBU 4459319 GARUNGKIDUL</t>
  </si>
  <si>
    <t>ODP-KUD-FL/11 FL/D05/05.11</t>
  </si>
  <si>
    <t>WO061647379</t>
  </si>
  <si>
    <t>|MN01414|MYIA-071581173500/POI/CHAFIF FAUZI/087746466646/spbu4459319.gk@gmail.com</t>
  </si>
  <si>
    <t>2026-08-14 08:00:00 | Nama PIC : CHAFIF FAUZI No HP : 087746466646 Alt :  M Janji : 14/08/2026 Jam Pasang : 08.00  - 13:00  NoteÃ‚Â :  hubungi terlebih dahulu sebelum ke lokasi, terima kasih.</t>
  </si>
  <si>
    <t>ELVI COSMETIC</t>
  </si>
  <si>
    <t>ODP-NTG-FF/09 FF/D02/09.01</t>
  </si>
  <si>
    <t>WO061705491</t>
  </si>
  <si>
    <t>MD|MYDB-20260813265270|SC20017/MC20200|ELVI COSMETIC|6285746659730</t>
  </si>
  <si>
    <t xml:space="preserve">2026-08-15 08:00:00 | Nama PIC : Bp Edi No HP : 085746659730 No Alt : - M Janji :  15 Agustus 2026 Jam Pasang : Pagi / Siang Note : hubungi pelanggan jika ingin kelokasi </t>
  </si>
  <si>
    <t>PT NARCISSE ABADI JAYA</t>
  </si>
  <si>
    <t>ODP-PBL-FM/27</t>
  </si>
  <si>
    <t>WO061717961</t>
  </si>
  <si>
    <t>|MN01068|/PT NARCISSE ABADI JAYA/WINBACK 2.0 HSI B2B (1:2) 50MBPS 320RB PSB DISC 70%//rafifbz193@gmail.com/MUHAMMAD RAFIF/82132431944</t>
  </si>
  <si>
    <t>2026-08-15 08:00:00|Waktu pemasangan : 15 agustus 2026 Jam pemasangan : 08.00 - 12.00 Info Tambahan : Hubungi pelanggan dulu sebelum ke lokasi terimakasih  |40971401|MYDITA</t>
  </si>
  <si>
    <t>13-08-2026 20:40:07</t>
  </si>
  <si>
    <t>Follow Up Revoke Completed, New Order ID : SC1002523864</t>
  </si>
  <si>
    <t>MAS MATHALIBUL HUDA</t>
  </si>
  <si>
    <t>ODP-BAN-FB/069 FB/D06/069.01</t>
  </si>
  <si>
    <t>WO061662796</t>
  </si>
  <si>
    <t>|MC60115|MYIA-000126828186/POI/AZIZ MUMTAZA/082341907099/malidamlonggo@outlook.co.id</t>
  </si>
  <si>
    <t>ODP-SRG-FH/110</t>
  </si>
  <si>
    <t>WO061656421</t>
  </si>
  <si>
    <t>SMA BANI HASYIM RUANG LAB</t>
  </si>
  <si>
    <t>ODP-BPG-FE/36 FE/D06/36.01</t>
  </si>
  <si>
    <t>WO061636427</t>
  </si>
  <si>
    <t>MD|MYDB-20260812265052|DN00001/MN02100|SMA BANI HASYIM RUANG LAB|082245257078</t>
  </si>
  <si>
    <t>2026-08-14 08:00:00 | Nama : BP YAZID (KETUA LAB) No Hp : 082245257078 No Alt :  Tgl Pemasangan : 14 Agustus 2026 Interval : PAGI  Note : Hubungi pelanggan terlebih dahulu</t>
  </si>
  <si>
    <t>ODP-TDS-FLA/08</t>
  </si>
  <si>
    <t>NEKA GEDONG KUNING YOGYA</t>
  </si>
  <si>
    <t>ODP-KGD-FBF/056</t>
  </si>
  <si>
    <t>WO061687557</t>
  </si>
  <si>
    <t>|MN02054|MYIA-049177742743/POI/Ayu putri angreani kusanto/08990794495/anext213@gmail.com</t>
  </si>
  <si>
    <t>2026-08-14 15:00:00 | Nama : BU AYU PUTRI ANGREANI KUSANTO No Hp : 08990794495 No Alt :  Tgl Pemasangan : 14 Agustus 2026 Interval : PAGI  Note : Hubungi pelanggan terlebih dahulu</t>
  </si>
  <si>
    <t>WARUNG BIRU</t>
  </si>
  <si>
    <t>ODP-LCE-FC/40</t>
  </si>
  <si>
    <t>WO061675620</t>
  </si>
  <si>
    <t>|MN01316 |/WARUNG BIRU/WINBACK 2.0 HSI B2B (1:1) 50MBPS 355RB PSB DISC 70%/Terdywahyu13@gmail.com/TEDDY WAHYU RAMADHAN/895352605400</t>
  </si>
  <si>
    <t>SPBU 54.641.37</t>
  </si>
  <si>
    <t>ODP-MJT-FAC/54</t>
  </si>
  <si>
    <t>WO061689587</t>
  </si>
  <si>
    <t>|MN00418|MYIA-074663237498/POI/WIDHI NURTI HASMORO/085707625447/ngampelspbu37@gmail.com</t>
  </si>
  <si>
    <t>MADRASAH TSANAWIYAH WATHONNIYAH ISLAMIYYAH</t>
  </si>
  <si>
    <t>WO061691901</t>
  </si>
  <si>
    <t>|MC00213|MYIA-030862619542/POI/SUNARYO/085743156716/mtsmwi@yahoo.com</t>
  </si>
  <si>
    <t xml:space="preserve">2026-08-15 13:00:00 | Nama PIC : bapak sunaryo No HP : 085743156716 No Alternatif : M Janji : 14/07/2026 Jam Pasang : Pagi NoteÃ‚Â :  Hubungi terlebih dahulu sebelum ke lokasi </t>
  </si>
  <si>
    <t>Lumbung Umaluah Villa</t>
  </si>
  <si>
    <t>WD KOPI</t>
  </si>
  <si>
    <t>ODP-SDY-FA/78</t>
  </si>
  <si>
    <t>WO061641600</t>
  </si>
  <si>
    <t>|MN00882|/WD KOPI/NANANG MAHMUDI/081325695041/Wardokopi@gmail.com/HSI Bisnis Promo HUT Telkom (1:1) 50 Mbps (Rp 355.000) PSB Rp 150.000/</t>
  </si>
  <si>
    <t>SMP NEGERI 1 GRINGSING ( LAB. KOMPUTER )</t>
  </si>
  <si>
    <t>ODP-WLR-FF/172 FF/D10/172.01</t>
  </si>
  <si>
    <t>WO061698273</t>
  </si>
  <si>
    <t>|MN02184|MYIA-084074533111/POI/TEGUH RIYANTO /089610116574/smpnegeri1gringsing@gmail.com</t>
  </si>
  <si>
    <t>2026-08-14 15:00:00 | Nama PIC : TEGUH RIYANTO No HP : 089610116574 Alt :  M Janji : 14/08/2026 Jam Pasang : 08.00  - 13:00  NoteÃ‚Â :  hubungi terlebih dahulu sebelum ke lokasi, terima kasih.</t>
  </si>
  <si>
    <t>AMRBS;404486;ADALYDE M JOWEY;JKT OUTER; PT Data Prima Solusindo ;Hsi inet only 100 Mbps ;Pic Harizan Farizi ; Cp 085718503440 - 082295880875  ;  harizan.farizi@newconnext.com</t>
  </si>
  <si>
    <t>SPBU 44-51201</t>
  </si>
  <si>
    <t>ODP-SBA-FD/020 FD/D03/020.01</t>
  </si>
  <si>
    <t>WO061657496</t>
  </si>
  <si>
    <t>|MC50009|MYIA-012349183725/POI/Abdul sukur/082326860369/spbu_4451201@yahoo.co.id</t>
  </si>
  <si>
    <t>2026-08-14 08:00:00 | Nama PIC : Fauzi No HP : 082326860369 Alt : 085642845006 M Janji : 14/08/2026 Jam Pasang : 08.00  - 13:00  NoteÃ‚Â :  hubungi terlebih dahulu sebelum ke lokasi, terima kasih.</t>
  </si>
  <si>
    <t>Follow Up Revoke Completed, New Order ID : SC1002525259</t>
  </si>
  <si>
    <t>KRI Store Tugu</t>
  </si>
  <si>
    <t>ODP-KBU-FDD/088</t>
  </si>
  <si>
    <t>AMRBS;404252;NADHIRA AUDRIANKA;AO;1S HSI Bisnis 1:1 Internet 50Mbps (355k);KRI Store Tugu;PIC IQBAL 087872217552;it@karyarasaindonesia.co.id</t>
  </si>
  <si>
    <t>Sangiang karya Pratama</t>
  </si>
  <si>
    <t>ODP-SAP-FAA/01 FAA/D01/01.01</t>
  </si>
  <si>
    <t>WO061655344</t>
  </si>
  <si>
    <t>MD|MYDB-20260813265187|DN00001/MN02085|Sangiang karya Pratama|082339076557</t>
  </si>
  <si>
    <t>2026-08-14 15:00:00 | M Janji : (14 AGUSTUS 2026) jam Pasang : siang Note : hubungi pelanggan jika ingin kelokasi</t>
  </si>
  <si>
    <t>Follow Up Revoke Completed, New Order ID : SC1002524181</t>
  </si>
  <si>
    <t>PT. SEKARJATI (SPBU MINDAKA)</t>
  </si>
  <si>
    <t>ODP-ADW-FF/011 FF/D01/011.01</t>
  </si>
  <si>
    <t>WO061665478</t>
  </si>
  <si>
    <t>|MN00292|MYIA-097157995104/POI/Hadi Sucipto/085700873963/pt.sekarjati10@gmail.com</t>
  </si>
  <si>
    <t>DIGITAL KREASI NETWORK (Bima)</t>
  </si>
  <si>
    <t>WO061737333</t>
  </si>
  <si>
    <t>|MN02760|MYIA-050721007481/POI/Marsya/08212469479/networkdigitalkreasi@gmail.com</t>
  </si>
  <si>
    <t xml:space="preserve">2026-08-15 08:00:00 | M Janji :  15 Agustus 2026 Jam Pasang : Siang Note : hubungi pelanggan jika ingin ke lokasi, terima kasih. </t>
  </si>
  <si>
    <t>14-08-2026 12:09:49</t>
  </si>
  <si>
    <t>TPQ MI NURUL ISLAM 2</t>
  </si>
  <si>
    <t>ODP-PAE-FU/58 FU/D05/58.01</t>
  </si>
  <si>
    <t>WO061883142</t>
  </si>
  <si>
    <t>|MC20202|MYIA-072551068938/POI/NUFAL BAIDAWI/08213329613/tpq.nurulislam2929@gmail.com</t>
  </si>
  <si>
    <t>2026-08-17 13:00:00 | Tanggal Pemasangan : 17 Agustus 2026 Jam Pemasangan : 08:00 13:00 Info Tambahan : Hubungi pelanggan dulu sebelum ke lokasi terimakasih</t>
  </si>
  <si>
    <t>16-08-2026 14:40:39</t>
  </si>
  <si>
    <t>warkop mabar</t>
  </si>
  <si>
    <t>ODP-NJK-FAT/79 FAT/D04/79.01</t>
  </si>
  <si>
    <t>WO061826851</t>
  </si>
  <si>
    <t>MD|MYDB-20260814265419|DC20002/MC20039|warkop mabar|085601244905</t>
  </si>
  <si>
    <t xml:space="preserve">2026-08-16 13:00:00 | Nama PIC:  bu siti halimah  No HP:  085601244905 Alt: Tanggal: 16/08/2026 Jam Pasang: Siang Note: Hubungi sebelum ke lokasi, terimakasih.   Info pl sudah dipasang di hari 15/08/2026 jam 10.00 pagi </t>
  </si>
  <si>
    <t>15-08-2026 14:09:43</t>
  </si>
  <si>
    <t>Warung Sembako Madura AN-NUR</t>
  </si>
  <si>
    <t>ODP-WRP-FP/41 FP/D03/41.01</t>
  </si>
  <si>
    <t>WO061724471</t>
  </si>
  <si>
    <t>MD|MYDB-20260813265277|DN00001/MN00558|Warung Sembako Madura AN-NUR|0895703207865</t>
  </si>
  <si>
    <t xml:space="preserve">2026-08-15 08:00:00 | Waktu pemasangan : 15 agustus 2026 Jam pemasangan : 08.00 - 12.00 Info Tambahan : Hubungi pelanggan dulu sebelum ke lokasi terimakasih  </t>
  </si>
  <si>
    <t>14-08-2026 10:09:48</t>
  </si>
  <si>
    <t>TOKO MAS ALI RAHMAN</t>
  </si>
  <si>
    <t>ODP-PKS-FW/18 FW/D04/18.01</t>
  </si>
  <si>
    <t>WO061779234</t>
  </si>
  <si>
    <t>|MC20235|MYIA-069996015617/POI/HANDIK ALI RAHMAN/081511444415/cctvspr87@gmail.com</t>
  </si>
  <si>
    <t>2026-08-15 15:00:00 | Tanggal pemasangan: 27/07/2026 Jam pemasangan : pagi / siang Info Tambahan : Hubungi pelanggan dulu sebelum ke lokasi. terima kasih</t>
  </si>
  <si>
    <t>14-08-2026 18:09:52</t>
  </si>
  <si>
    <t>TOKO CAKRABUWANA</t>
  </si>
  <si>
    <t>ODP-PME-FBF/16 FBF/D05/16.01</t>
  </si>
  <si>
    <t>WO061907938</t>
  </si>
  <si>
    <t>MD|MYDB-20260817265794|DN00001/MN00558|TOKO CAKRABUWANA|08815020148</t>
  </si>
  <si>
    <t>2026-08-18 08:00:00 | Jam Pemasangan : 08:00 - 12.00 Tanggal Pemasangan : 18/08/2026 Info Tambahan : Hubungi pelanggan sebelum datang ke lokasi</t>
  </si>
  <si>
    <t>17-08-2026 08:26:02</t>
  </si>
  <si>
    <t>FO_ASAP</t>
  </si>
  <si>
    <t>RUMAH KOST SITI NURHALISA</t>
  </si>
  <si>
    <t>ODP-PRJ-FC/23 FC/D01/23.01</t>
  </si>
  <si>
    <t>WO061806278</t>
  </si>
  <si>
    <t>|MC30175|MYIA-048815721825/POI/SITI NURHALISA/083853348592/nurhaliza01@gmail.com</t>
  </si>
  <si>
    <t>2026-08-20 08:00:00 | Nama Pic : bp hermawan  No Hp Pic : 083853348592 No alt : - Jam Pemasangan : pagi siang  Tanggal Pemasangan : 15 Agustus 2026</t>
  </si>
  <si>
    <t>15-08-2026 10:54:52</t>
  </si>
  <si>
    <t>14-08-2026 09:40:20</t>
  </si>
  <si>
    <t>SPBU 44.592.24 KEMADU SULANG</t>
  </si>
  <si>
    <t>ODP-RBN-FL/026 FL/D02/026.01</t>
  </si>
  <si>
    <t>WO061876455</t>
  </si>
  <si>
    <t>|MC60037|MYIA-096743783981/POI/ANDRI SETIAWAN/085659354996/lolwildr2020@gmail.com</t>
  </si>
  <si>
    <t>2026-08-17 13:00:00 | Tanggal pemasangan : 17 AGUSTUS 2026 Jam pemasangan : pagi/siang Info Tambahan : Hubungi pelanggan dulu sebelum ke lokasi terima kasih</t>
  </si>
  <si>
    <t>16-08-2026 13:39:58</t>
  </si>
  <si>
    <t>Toko Munawir</t>
  </si>
  <si>
    <t>ODP-SGG-FBB/05 FBB/D01/05.01</t>
  </si>
  <si>
    <t>WO061861730</t>
  </si>
  <si>
    <t>MD|MYDB-20260816265659|SC00001/MC00149|Toko Munawir|089656538779</t>
  </si>
  <si>
    <t>2026-08-17 13:00:00 | Nama : BP M MUNAWIR AZIS No Hp : 089656538779 No Alt :  Tgl Pemasangan : 17 Agustus 2026 Interval : PAGI  Note : Hubungi pelanggan terlebih dahulu</t>
  </si>
  <si>
    <t>16-08-2026 10:54:48</t>
  </si>
  <si>
    <t>giras tower 88</t>
  </si>
  <si>
    <t>ODP-BJN-FV/05 FV/D01/05.01</t>
  </si>
  <si>
    <t>WO061763553</t>
  </si>
  <si>
    <t>|MN01794|MYIA-055874499470/POI/fatkan/085746360425/pojokgiras3@gmail.com</t>
  </si>
  <si>
    <t>2026-08-15 15:00:00 | Nama PIC : Fatkhan No HP : 085746360425 Alt :  M Janji : 15 Augustus 2026 Jam Pasang : 08.00 - 13:00  NoteÃ‚Â :  hubungi terlebih dahulu sebelum kelokasi</t>
  </si>
  <si>
    <t>14-08-2026 15:39:56</t>
  </si>
  <si>
    <t>RAMDHANI HOMESTAY</t>
  </si>
  <si>
    <t>ODP-SBW-FAH/03</t>
  </si>
  <si>
    <t>WO061796993</t>
  </si>
  <si>
    <t>MD|MYDB-20260814265420|DN00001/MN01595|RAMDHANI HOMESTAY|087862364324</t>
  </si>
  <si>
    <t>2026-08-18 08:00:00 | Nama Pic : bp gading  No Hp Pic : 087862364324 No alt : - Jam Pemasangan : siang  Tanggal Pemasangan : 15 Agustus 2026</t>
  </si>
  <si>
    <t>15-08-2026 08:39:51</t>
  </si>
  <si>
    <t>HSI Bisnis Bundling OCA Breach Checker Promo 2026 PSB 70% - 100 Mbps</t>
  </si>
  <si>
    <t>Follow Up Revoke Completed, New Order ID : SC1002526016</t>
  </si>
  <si>
    <t>AGEN BRI LINK ANDALAN</t>
  </si>
  <si>
    <t>ODP-BKI-FH/04 FH/D01/04.01</t>
  </si>
  <si>
    <t>WO061813974</t>
  </si>
  <si>
    <t>|MN02617|MYIA-081206306732/POI/FIRMANSYAH/085706129616/adryjr55@gmail.com</t>
  </si>
  <si>
    <t xml:space="preserve">2026-08-16 08:00:00 | Nama PIC:  BP FIRMANSYAH  No HP: 085706129616 Alt: Tanggal: 16/08/2026 Jam Pasang: Pagi Note: Hubungi sebelum ke lokasi, terimakasih. </t>
  </si>
  <si>
    <t>15-08-2026 12:10:01</t>
  </si>
  <si>
    <t>ODP-MMR-FE/15 FE/D01/15.01</t>
  </si>
  <si>
    <t>WO061798543</t>
  </si>
  <si>
    <t>|MN01740|MYIA-006251396759/POI/MARSEL FERDINAN KASEH /082236338952/marsel.ferdinan@gadaimas.com</t>
  </si>
  <si>
    <t>2026-08-18 08:00:00 | Nama Pic : bp MARSEL  No Hp Pic : 082236338952 No alt : - Jam Pemasangan : pagi siang  Tanggal Pemasangan : 15 Agustus 2026</t>
  </si>
  <si>
    <t>15-08-2026 09:09:57</t>
  </si>
  <si>
    <t>TOKO BANGUNAN NGECER 2</t>
  </si>
  <si>
    <t>ODP-BOW-FS/16 FS/D02/16.01</t>
  </si>
  <si>
    <t>WO061825524</t>
  </si>
  <si>
    <t>|MN02331|MYIA-093001690593/POI/TRI AGUNG BUDIMAN/083178970342/triagung9911@gmail.com</t>
  </si>
  <si>
    <t xml:space="preserve">2026-08-16 13:00:00 | Nama PIC:  bp tri agung  No HP: 083178970342 Alt: Tanggal: 16/08/2026 Jam Pasang: Siang Note: Hubungi sebelum ke lokasi, terimakasih. </t>
  </si>
  <si>
    <t>15-08-2026 13:39:51</t>
  </si>
  <si>
    <t>TOKO EGI</t>
  </si>
  <si>
    <t>ODP-MTR-FDN/106 FDN/D03/106.01</t>
  </si>
  <si>
    <t>WO061749889</t>
  </si>
  <si>
    <t>MD|MYDB-20260813265275|DN00001/MN01272|TOKO EGI|081999353337</t>
  </si>
  <si>
    <t xml:space="preserve">2026-08-16 08:00:00 | M Janji :  15 Agustus 2026 Jam Pasang : Siang Note : hubungi pelanggan jika ingin ke lokasi, terima kasih. </t>
  </si>
  <si>
    <t>14-08-2026 14:10:15</t>
  </si>
  <si>
    <t>Follow Up Revoke Completed, New Order ID : SC1002530779</t>
  </si>
  <si>
    <t>WO061892587</t>
  </si>
  <si>
    <t>2026-08-17 13:00:00|Nama : BP FAIZAL MEGA HARDIANSYAH  No Hp : 082228980555 No Alt :  Tgl Pemasangan : 17 Agustus 2026 Interval : SIANG Note : Hubungi pelanggan terlebih dahulu|40971402|MYDITA</t>
  </si>
  <si>
    <t>PT MITRA TELEMEDIA MANUNGGAL</t>
  </si>
  <si>
    <t>ODP-PPR-FH/14 FH/D02/14.01</t>
  </si>
  <si>
    <t>WO061927858</t>
  </si>
  <si>
    <t>|MC80054|MYIA-043875269937/POI/AL GERISETIAWAN/081654953360/ipsrssolidteaam@gmail.com</t>
  </si>
  <si>
    <t xml:space="preserve">2026-08-18 15:00:00 | Waktu pemasangan : 17 agustus 2026 Jam pemasangan : 08.00 - 12.00 Info Tambahan : Hubungi pelanggan dulu sebelum ke lokasi terimakasih </t>
  </si>
  <si>
    <t>17-08-2026 13:10:11</t>
  </si>
  <si>
    <t>MA AL-MAHRUSIYAH u/ ruang SERVER</t>
  </si>
  <si>
    <t>ODP-MJT-FM/02</t>
  </si>
  <si>
    <t>WO061729804</t>
  </si>
  <si>
    <t>|MN02540|MYIA-013093430666/POI/YASIN/085755062469/vengevul@gmail.com</t>
  </si>
  <si>
    <t xml:space="preserve">2026-08-15 08:00:00 | Waktu pemasangan : 15 agustus 2026 Jam pemasangan : 08.00 - 12.00 Info Tambahan : Hubungi pelanggan dulu sebelum ke lokasi terimakasih </t>
  </si>
  <si>
    <t>14-08-2026 10:54:53</t>
  </si>
  <si>
    <t>TOKO DUA PUTRI</t>
  </si>
  <si>
    <t>ODP-NGR-FA/12 FA/D02/12.01</t>
  </si>
  <si>
    <t>WO061819896</t>
  </si>
  <si>
    <t>|MN02718|MYIA-016523826536/POI/ADITYA ARIESMA PUTRA/085198439573/tabranilobar@gmail.com</t>
  </si>
  <si>
    <t>2026-08-16 13:00:00 | M Janji :  16 Agustus 2026 Jam Pasang : Siang Note : hubungi pelanggan jika ingin ke lokasi, terima kasih</t>
  </si>
  <si>
    <t>15-08-2026 13:10:06</t>
  </si>
  <si>
    <t>TOKO JAMJAM</t>
  </si>
  <si>
    <t>ODP-TET-FAF/15 FAF/D01/15.01</t>
  </si>
  <si>
    <t>WO061719735</t>
  </si>
  <si>
    <t>MD|MYDB-20260813265274|SC00001/MC00152|TOKO JAMJAM|085337493897</t>
  </si>
  <si>
    <t>2026-08-15 08:00:00 | Tanggal pemasangan : 15 AGUSTUS 2026 Jam pemasangan : pagi/siang Info Tambahan : Hubungi pelanggan dulu sebelum ke lokasi terima kasih</t>
  </si>
  <si>
    <t>14-08-2026 09:10:50</t>
  </si>
  <si>
    <t>Follow Up Revoke Completed, New Order ID : SC1002529923</t>
  </si>
  <si>
    <t>ODP-APR-FD/58</t>
  </si>
  <si>
    <t>WO061801940</t>
  </si>
  <si>
    <t>2026-08-13 13:00:00|M Janji : (13 AGUSTUS 2026)  jam Pasang : siang  Note : hubungi pelanggan jika ingin kelokasi|40931149|MYDITA</t>
  </si>
  <si>
    <t>15-08-2026 09:55:09</t>
  </si>
  <si>
    <t>VILLA KOES 3</t>
  </si>
  <si>
    <t>ODP-PGE-FC/66</t>
  </si>
  <si>
    <t>WO061808450</t>
  </si>
  <si>
    <t>|MC30224|/KHUSAENI/81259415471/khusaenihaji@gmail.com</t>
  </si>
  <si>
    <t>2026-08-16 08:00:00|M Janji :  16 Agustus 2026 Jam Pasang : Pagi Note : hubungi pelanggan jika ingin ke lokasi, terima kasih|40941148|MYDITA</t>
  </si>
  <si>
    <t>14-08-2026 16:10:01</t>
  </si>
  <si>
    <t>TOKO DEN BAGOES</t>
  </si>
  <si>
    <t>ODP-BTU-FF/17 FF/D03/17.01</t>
  </si>
  <si>
    <t>WO061724035</t>
  </si>
  <si>
    <t>|MN02703|MYIA-080694385130/POI/Mochamad Iqbal Rato/085852266735/miqbalrato@gmail.com</t>
  </si>
  <si>
    <t>2026-08-15 08:00:00 | Nama PIC : BAPAK IQBAL No HP : 085852266735 No Alternatif : - M Janji : 15/07/2026 Jam Pasang : Pagi NoteÃ‚Â :  Hubungi terlebih dahulu sebelum ke lokasi</t>
  </si>
  <si>
    <t>WARKOP TKK NGINDEN</t>
  </si>
  <si>
    <t>ODP-MYR-FKM/02 FKM/D01/02.01</t>
  </si>
  <si>
    <t>WO061799726</t>
  </si>
  <si>
    <t>|MN02280|MYIA-008042362451/POI/BAYU ADITYA CAESARYANDI/081217664565/warkoptkkreborn@gmail.com</t>
  </si>
  <si>
    <t>2026-08-16 08:00:00 | Nama PIC : bapak bayu No HP : 081217664565 Alt :  M Janji : (MINGGU/16/AGUSTUS/2026) jam Pasang : 09:00 Note : hubungi pelanggan jika ingin kelokasi</t>
  </si>
  <si>
    <t>15-08-2026 09:40:30</t>
  </si>
  <si>
    <t>MOI MART</t>
  </si>
  <si>
    <t>ODP-PII-FF/46</t>
  </si>
  <si>
    <t>|MN01068|/MOI MART/WINBACK HSI B2B + OCA BREACH CHECKER  (1:1) 300MBPS 1,250,5JT PSB DISC 70%//junaidiachmad810@gmail.com/ACHMAD JUNAIDI/89675014131</t>
  </si>
  <si>
    <t>17-08-2026 09:55:06</t>
  </si>
  <si>
    <t>UNCONTACTED : Mail Box - Memo Putri Arviyanti 40971304|MYDITA</t>
  </si>
  <si>
    <t>Follow Up Revoke Completed, New Order ID : SC1002527049</t>
  </si>
  <si>
    <t>PAPRINGAN KAPE 3</t>
  </si>
  <si>
    <t>ODP-PPR-FB/20 FB/D04/20.01</t>
  </si>
  <si>
    <t>WO061739232</t>
  </si>
  <si>
    <t>|MC20202|MYIA-074485641308/POI/ARROHMAN ABADI/08213329615/kafepapringan@gmail.com</t>
  </si>
  <si>
    <t>2026-08-15 13:00:00 | Nama PIC : Bp Arrohman No HP : 08213329615 No Alt : - M Janji :  15 Agustus 2026 Jam Pasang : Pagi / Siang Note : hubungi pelanggan jika ingin kelokasi</t>
  </si>
  <si>
    <t>14-08-2026 12:39:47</t>
  </si>
  <si>
    <t>KIOS YUSUF</t>
  </si>
  <si>
    <t>ODP-MTR-FDP/64 FDP/D06/64.01</t>
  </si>
  <si>
    <t>WO061774314</t>
  </si>
  <si>
    <t>MD|MYDB-20260813265198|SC00001/MC00025|KIOS YUSUF|087733099089</t>
  </si>
  <si>
    <t>2026-08-16 13:00:00 | Tanggal pemasangan: 27/07/2026 Jam pemasangan : pagi / siang Info Tambahan : Hubungi pelanggan dulu sebelum ke lokasi. terima kasih</t>
  </si>
  <si>
    <t>14-08-2026 17:10:17</t>
  </si>
  <si>
    <t>darabell kosan</t>
  </si>
  <si>
    <t>ODP-ABR-FB/003 FB/D01/003.01</t>
  </si>
  <si>
    <t>WO061914538</t>
  </si>
  <si>
    <t>|MC50033|MYIA-019584528910/POI/Dwi Wahyu hastuti /085712325799/darrayanbella24@gmail.com</t>
  </si>
  <si>
    <t>2026-08-18 08:00:00 | Nama PIC : Ibu Wahyu No Hp : 085712325799 No Alt : - Tgl Pemasangan : 18 Agustus 2026 Interval : PAGI SIANG Note : Hubungi pelanggan terlebih dahulu</t>
  </si>
  <si>
    <t>17-08-2026 10:10:25</t>
  </si>
  <si>
    <t>BAKSO BARONGAN</t>
  </si>
  <si>
    <t>ODP-PCT-FB/10</t>
  </si>
  <si>
    <t>WO061954535</t>
  </si>
  <si>
    <t>|MN02271|/BAKSO BARONGAN/WINBACK 2.0 HSI B2B (1:1) 75MBPS 415RB PSB DISC 70%//ratumebel.16@g</t>
  </si>
  <si>
    <t>2026-08-19 08:00:00|telp :081992091619 alt : Tanggal pemasangan :19/08/2026 Jam pemasangan : pagi/siang Info Tambahan : Hubungi pelanggan dulu sebelum ke lokasi terima kasih.|40000802|MYDITA</t>
  </si>
  <si>
    <t>17-08-2026 18:10:08</t>
  </si>
  <si>
    <t>SPBU 54.613.37</t>
  </si>
  <si>
    <t>ODP-MJS-FP/12 FP/D02/12.01</t>
  </si>
  <si>
    <t>WO061858903</t>
  </si>
  <si>
    <t>|MN02540|MYIA-040406910931/POI/SATYA BAGAS PRATAMA/085755144593/spbumojosari37@gmail.com</t>
  </si>
  <si>
    <t>2026-08-17 08:00:00 | Nama : BP SATYA BAGAS PRATAMA No Hp : 085755144593 No Alt :  Tgl Pemasangan : 17 Agustus 2026 Interval : PAGI  Note : Hubungi pelanggan terlebih dahulu</t>
  </si>
  <si>
    <t>16-08-2026 09:25:37</t>
  </si>
  <si>
    <t>Kos2an Kusuma</t>
  </si>
  <si>
    <t>ODP-DDS-FA/47 FA/D02/47.01</t>
  </si>
  <si>
    <t>WO061809707</t>
  </si>
  <si>
    <t>MD|MYDB-20260815265464|DN00001/MN01273|Kos2an Kusuma|085129607971</t>
  </si>
  <si>
    <t>2026-08-16 08:00:00 | Tanggal Pemasangan : 16 Agustus 2026 Jam Pemasangan : 08:00 15:00 Info Tambahan : Hubungi pelanggan dulu sebelum ke lokasi terimakasih</t>
  </si>
  <si>
    <t>15-08-2026 11:25:43</t>
  </si>
  <si>
    <t>14-08-2026 16:39:53</t>
  </si>
  <si>
    <t>PONDOK PESANTREN AL IMAM</t>
  </si>
  <si>
    <t>ODP-BOW-FAC/55 FAC/D05/55.01</t>
  </si>
  <si>
    <t>WO061746862</t>
  </si>
  <si>
    <t>MD|MYDB-20260814265341|DC30008/MC30027|PONDOK PESANTREN AL IMAM|082139073078</t>
  </si>
  <si>
    <t>2026-08-15 13:00:00 | Jam Pemasangan : 08:00 - 12.00 Tanggal Pemasangan : 15/08/2026 Info Tambahan : Hubungi pelanggan sebelum datang ke lokasi</t>
  </si>
  <si>
    <t>14-08-2026 13:25:32</t>
  </si>
  <si>
    <t>SMP Negeri 3 Satu Atap Sambirejo</t>
  </si>
  <si>
    <t>ODP-SRG-FAJ/040 FAJ/D02/040.01</t>
  </si>
  <si>
    <t>WO061897993</t>
  </si>
  <si>
    <t>|MN01811|MYIA-072700561358/POI/Fendy Widyastono/081393181666/smpnsatap3sambirejo@gmail.com</t>
  </si>
  <si>
    <t>2026-08-18 08:00:00 | Tanggal Pemasangan : 18 Agustus 2026 Jam Pemasangan : 08:00 13:00 Info Tambahan : Hubungi pelanggan dulu sebelum ke lokasi terimakasih</t>
  </si>
  <si>
    <t>16-08-2026 18:25:12</t>
  </si>
  <si>
    <t>MADRASAH IBTIDAIYAH TANWIRUL ISLAM III</t>
  </si>
  <si>
    <t>ODP-SPG-FF/93</t>
  </si>
  <si>
    <t>WO061936391</t>
  </si>
  <si>
    <t>MD|MYDB-20260817265812|DN00001/MN00802|MADRASAH IBTIDAIYAH TANWIRUL ISLAM III|082329848916</t>
  </si>
  <si>
    <t xml:space="preserve">2026-08-18 13:00:00 | Waktu pemasangan : 17 agustus 2026 Jam pemasangan : 08.00 - 12.00 Info Tambahan : Hubungi pelanggan dulu sebelum ke lokasi terimakasih </t>
  </si>
  <si>
    <t>17-08-2026 14:40:02</t>
  </si>
  <si>
    <t>SMP NEGERI 3 BOBOTSARI</t>
  </si>
  <si>
    <t>ODP-BBT-FD/028</t>
  </si>
  <si>
    <t>WO061725384</t>
  </si>
  <si>
    <t>|MC00213|MYIA-012649513954/POI/ASEP JULIANTORO/085713416536/sepjultor.07@gmail.com</t>
  </si>
  <si>
    <t xml:space="preserve">2026-08-18 13:00:00 | Jam pemasangan : 12.00 Info Tambahan : Hubungi pelanggan dulu sebelum ke lokasi terimakasih  </t>
  </si>
  <si>
    <t>ODP-BLU-FS/027</t>
  </si>
  <si>
    <t>WO061813741</t>
  </si>
  <si>
    <t>2026-08-10 08:00:00 | Nama PIC:  bp tri   No HP: 085217989259  Alt: -  Tanggal: 10/8/2026  Jam Pasang: Pagi  Note: Hubungi sebelum ke lokasi, terimakasih.</t>
  </si>
  <si>
    <t>15-08-2026 11:54:56</t>
  </si>
  <si>
    <t>ODP-DMO-FNS/02</t>
  </si>
  <si>
    <t>PAPRINGAN KAPE 2</t>
  </si>
  <si>
    <t>ODP-PPR-FJ/18 FJ/D01/18.01</t>
  </si>
  <si>
    <t>WO061750755</t>
  </si>
  <si>
    <t>|MC20202|MYIA-033243599117/POI/ARROHMAN ABADI/08213329615/kafepapringan@gmail.com</t>
  </si>
  <si>
    <t xml:space="preserve">2026-08-15 13:00:00 | Waktu pemasangan : 15 agustus 2026 Jam pemasangan : 08.00 - 12.00 Info Tambahan : Hubungi pelanggan dulu sebelum ke lokasi terimakasih </t>
  </si>
  <si>
    <t>TOKO BERKAH SAHABAT</t>
  </si>
  <si>
    <t>ODP-BJR-FAB/071 FAB/D04/071.01</t>
  </si>
  <si>
    <t>WO061717727</t>
  </si>
  <si>
    <t>|MN00649|MYIA-023052012281/POI/Heriyadi/6285136980919/alvar8488@gmail.com</t>
  </si>
  <si>
    <t>2026-08-16 08:00:00 | Waktu pemasangan : 15 agustus 2026 Jam pemasangan : 08.00 - 12.00 Info Tambahan : Hubungi pelanggan dulu sebelum ke lokasi terimakasih</t>
  </si>
  <si>
    <t>14-08-2026 08:39:59</t>
  </si>
  <si>
    <t>IDEA KOMPUTER BADEGAN</t>
  </si>
  <si>
    <t>ODP-SMO-FD/12</t>
  </si>
  <si>
    <t>WO061712692</t>
  </si>
  <si>
    <t>MD|MYDB-20260813265271|DN00001/MN02053|IDEA KOMPUTER BADEGAN|088989468602</t>
  </si>
  <si>
    <t>14-08-2026 07:25:56</t>
  </si>
  <si>
    <t>ODP-JHR-FCW/028</t>
  </si>
  <si>
    <t>WO061815832</t>
  </si>
  <si>
    <t>2026-08-14 08:00:00|Waktu pemasangan : 13 agustus 2026  Jam pemasangan : 08.00 - 12.00  Info Tambahan : Hubungi pelanggan dulu sebelum ke lokasi  terimakasih |40951377|MYDITA</t>
  </si>
  <si>
    <t>WARKOP POJOK</t>
  </si>
  <si>
    <t>ODP-TUL-FAP/09 FAP/D01/09.01</t>
  </si>
  <si>
    <t>WO061828709</t>
  </si>
  <si>
    <t>MD|MYDB-20260815265481|DC20015/MC20183|WARKOP POJOK|085196901609</t>
  </si>
  <si>
    <t xml:space="preserve">2026-08-16 13:00:00 | Nama PIC:  BP MUH RIZAL No HP: 085196901609 Alt: Tanggal: 16/08/2026 Jam Pasang: Siang Note: Hubungi sebelum ke lokasi, terimakasih. </t>
  </si>
  <si>
    <t>15-08-2026 14:39:57</t>
  </si>
  <si>
    <t>WARKOP 5758</t>
  </si>
  <si>
    <t>ODP-PGK-FB/14 FB/D02/14.01</t>
  </si>
  <si>
    <t>WO061835391</t>
  </si>
  <si>
    <t>MD|MYDB-20260815265581|SC20017/MC20200|WARKOP 5758|6282330743067</t>
  </si>
  <si>
    <t xml:space="preserve">2026-08-16 13:00:00 | Waktu pemasangan : 16 agustus 2026 Jam pemasangan : 08.00 - 12.00 Info Tambahan : Hubungi pelanggan dulu sebelum ke lokasi terimakasih </t>
  </si>
  <si>
    <t>15-08-2026 16:25:44</t>
  </si>
  <si>
    <t>WO061718351</t>
  </si>
  <si>
    <t>14-08-2026 15:25:22</t>
  </si>
  <si>
    <t>ODP-RKT-FFV/11</t>
  </si>
  <si>
    <t>BRAWIJAYA STUDY COLLEGE</t>
  </si>
  <si>
    <t>ODP-BLB-FV/19 BLB/D01/01.19</t>
  </si>
  <si>
    <t>WO061927976</t>
  </si>
  <si>
    <t>|MC20235|MYIA-079291376934/POI/DIDIK SUPRIYANTO /0811324489/adsmarketingbsc@gmail.com</t>
  </si>
  <si>
    <t>2026-08-18 13:00:00 | Jam Pemasangan : 08:00 - 12.00 Tanggal Pemasangan : 18/08/2026 Info Tambahan : Hubungi pelanggan sebelum datang ke lokasi</t>
  </si>
  <si>
    <t>WARUNG NAILA</t>
  </si>
  <si>
    <t>ODP-WOS-FAX/042</t>
  </si>
  <si>
    <t>WO061836512</t>
  </si>
  <si>
    <t>|MN00439|MYIA-001440409180/POI/PANDU MUKTI WIBOWO/085136992757/sayapandu43@gmail.com</t>
  </si>
  <si>
    <t>2026-08-16 13:00:00 | Tanggal pemasangan : 16AGUSTUS 2026 Jam pemasangan : pagi/siang Info Tambahan : Hubungi pelanggan dulu sebelum ke lokasi terima kasih</t>
  </si>
  <si>
    <t>15-08-2026 16:55:08</t>
  </si>
  <si>
    <t>WO061886927</t>
  </si>
  <si>
    <t>2026-08-18 08:00:00|M Janji : (18 AGUSTUS 2026) jam Pasang : pagi  Note : hubungi pelanggan jika ingin kelokasi|40900827|MYDITA</t>
  </si>
  <si>
    <t>HALAL MART</t>
  </si>
  <si>
    <t>ODP-JGO-FD/28</t>
  </si>
  <si>
    <t>WO061806187</t>
  </si>
  <si>
    <t>|MN00264|MYIA-093395896313/POI/ROHMAT ABDUL LATHIF /085655755745/supriyantoeko23@yahoo.id</t>
  </si>
  <si>
    <t xml:space="preserve">2026-08-16 13:00:00 | Waktu pemasangan : 16 agustus 2026 Jam pemasangan : 13.00 Info Tambahan : Hubungi pelanggan dulu sebelum ke lokasi terimakasih </t>
  </si>
  <si>
    <t>Follow Up Revoke Completed, New Order ID : SC1002528063</t>
  </si>
  <si>
    <t>OCTOPUS PHONE</t>
  </si>
  <si>
    <t>ODP-PWT-FAQ/012 FAQ/D01/012.01</t>
  </si>
  <si>
    <t>WO061796613</t>
  </si>
  <si>
    <t>|MC00213|MYIA-041299996822/POI/SIDI IRIANTO/081125209631/sidiirianto@gmail.com</t>
  </si>
  <si>
    <t>2026-08-16 08:00:00 | Tanggal pemasangan: 16/08/2026 Jam pemasangan : pagi / siang Info Tambahan : Hubungi pelanggan dulu sebelum ke lokasi terima kasih.</t>
  </si>
  <si>
    <t>15-08-2026 08:25:42</t>
  </si>
  <si>
    <t>ODP-CEP-FP/055 FP/D04/055.01</t>
  </si>
  <si>
    <t>WO061929638</t>
  </si>
  <si>
    <t>|MC60162|MYIA-054954455113/POI/FAIZAL RAHMAD NAUVANDA/082341906523/dp3787913@gmail.com</t>
  </si>
  <si>
    <t xml:space="preserve">2026-08-18 13:00:00 | M janji : pagi Tanggal Pemasangan : 18/agustus/2026 Note : hubungi pelanggan jika ingin kelokasi </t>
  </si>
  <si>
    <t>17-08-2026 13:39:51</t>
  </si>
  <si>
    <t>ARIF KOST</t>
  </si>
  <si>
    <t>ODP-TLW-FE/80 FE/D05/80.01</t>
  </si>
  <si>
    <t>WO061859202</t>
  </si>
  <si>
    <t>|MN02367|MYIA-038794861593/POI/SYARIFUDDIN/082146480271/syarifuddinarif524@gmail.com</t>
  </si>
  <si>
    <t>2026-08-17 13:00:00 | M Janji : (17 AGUSTUS 2026) jam Pasang : siang Note : hubungi pelanggan jika ingin kelokasi</t>
  </si>
  <si>
    <t>16-08-2026 09:40:18</t>
  </si>
  <si>
    <t>KOPI SEPUR</t>
  </si>
  <si>
    <t>ODP-BRG-FB/18 BRG/D01/01.18</t>
  </si>
  <si>
    <t>WO061733297</t>
  </si>
  <si>
    <t>MD|MYDB-20260813265260|SC20017/MC20200|KOPI SEPUR|081333232456</t>
  </si>
  <si>
    <t>2026-08-15 13:00:00 | Tanggal pemasangan: 27/07/2026 Jam pemasangan : pagi / siang Info Tambahan : Hubungi pelanggan dulu sebelum ke lokasi. terima kasih</t>
  </si>
  <si>
    <t>14-08-2026 11:39:52</t>
  </si>
  <si>
    <t>SMP ISTIQOMAH SAMBAS PURBALINGGA BOARDING SCHOOL PUTRI</t>
  </si>
  <si>
    <t>ODP-PBG-FZ/089 FZ/D03/089.01</t>
  </si>
  <si>
    <t>WO061769166</t>
  </si>
  <si>
    <t>|MN02713|MYIA-062516913427/POI/Giarto/085601017791/ggiarto89@gmail.com</t>
  </si>
  <si>
    <t>2026-08-16 11:00:00 | Nama Pic : bp Giarto No Hp Pic : 085601017791 No alt : - Jam Pemasangan : siang  Tanggal Pemasangan : 15 Agustus 2026</t>
  </si>
  <si>
    <t>KTO</t>
  </si>
  <si>
    <t>SMPN 4 BATU</t>
  </si>
  <si>
    <t>ODP-BTU-FBY/04 FBY/D01/04.01</t>
  </si>
  <si>
    <t>WO061907626</t>
  </si>
  <si>
    <t>|MN01864|MYIA-002937553623/POI/EKO SISWANTO/087870686270/smpn4batu@gmail.com</t>
  </si>
  <si>
    <t>Provisioning Failed|WFM|INF009045641|listrik belum ready</t>
  </si>
  <si>
    <t>Follow Up Revoke Completed, New Order ID : SC1002528266</t>
  </si>
  <si>
    <t>SHOPEE EXPRESS</t>
  </si>
  <si>
    <t>ODP-RDD-FE/056 FE/D01/056.01</t>
  </si>
  <si>
    <t>WO061758717</t>
  </si>
  <si>
    <t>|MN02086|MYIA-098824036129/POI/APRON KHASANI/087886012387/apron.khasani@spxexpress.com</t>
  </si>
  <si>
    <t xml:space="preserve">2026-08-15 13:00:00 |  M Janji : (15/08/2026) jam Pasang :pagi Note : hubungi pelanggan jika ingin kelokasi </t>
  </si>
  <si>
    <t>14-08-2026 15:10:48</t>
  </si>
  <si>
    <t>FTL GYM PAKUWON</t>
  </si>
  <si>
    <t>ODP-TDS-FCK/15</t>
  </si>
  <si>
    <t>WO061733144</t>
  </si>
  <si>
    <t>|MN00458|MYIA-012456947056/POI/Vito/081806806070/vitovito.kuan@gmail.com</t>
  </si>
  <si>
    <t xml:space="preserve">2026-08-15 13:00:00 | Waktu pemasangan : 15 agustus 2026 Jam pemasangan : 13.00 Info Tambahan : Hubungi pelanggan dulu sebelum ke lokasi terimakasih </t>
  </si>
  <si>
    <t>Toko Mulhakim</t>
  </si>
  <si>
    <t>ODP-SGG-FAW/05 FAW/D02/05.01</t>
  </si>
  <si>
    <t>WO061901184</t>
  </si>
  <si>
    <t>MD|MYDB-20260816265760|SC00001/MC00149|Toko Mulhakim|082339598016</t>
  </si>
  <si>
    <t>2026-08-20 08:00:00 | Nama PIC : bapak yatim No HP : 082339598016 Alt :  M Janji : (kamis/20/AGUSTUS/2026) jam Pasang : 09:00 Note : hubungi pelanggan jika ingin kelokasi</t>
  </si>
  <si>
    <t>16-08-2026 19:40:00</t>
  </si>
  <si>
    <t>warung sembako temukerep</t>
  </si>
  <si>
    <t>ODP-KTM-FE/039 FE/D05/039.01</t>
  </si>
  <si>
    <t>WO061880995</t>
  </si>
  <si>
    <t>MD|MYDB-20260815265567|EC50002/MC50042|warung sembako temukerep|087792997638</t>
  </si>
  <si>
    <t>2026-08-17 13:00:00 | Tanggal pemasangan: 17/08/2026 Jam pemasangan : pagi / siang Info Tambahan : Hubungi pelanggan dulu sebelum ke lokasi terima kasih.</t>
  </si>
  <si>
    <t>16-08-2026 14:25:39</t>
  </si>
  <si>
    <t>Follow Up Revoke Completed, New Order ID : SC1002530931</t>
  </si>
  <si>
    <t>Follow Up Revoke Completed, New Order ID : SC1002526844</t>
  </si>
  <si>
    <t>KOST GRIYA ASRI</t>
  </si>
  <si>
    <t>ODP-BMK-FAQ/072 FAQ/D08/072.01</t>
  </si>
  <si>
    <t>WO061728312</t>
  </si>
  <si>
    <t>MD|MYDB-20260814265293|DN00001/MN00966|KOST GRIYA ASRI|081387624625</t>
  </si>
  <si>
    <t xml:space="preserve">2026-08-18 13:00:00 | Nama PIC : bu erna  No HP : 081387624625 Alt :  M Janji : 18/AGUSTUS/2026 jam Pasang : Siang Note : hubungi pelanggan jika ingin kelokasi, terimakasih. </t>
  </si>
  <si>
    <t>14-08-2026 10:39:51</t>
  </si>
  <si>
    <t>TOKO MASHUD BAROKAH</t>
  </si>
  <si>
    <t>WO061919218</t>
  </si>
  <si>
    <t>|MC70132|/FADILAH MASHUD-TOKO MASHUD BAROKAH/081997015248/mashudfasdi@gmail.com/HSI Bisnis + Netmonk Promo 2026 300 Mbps (Rp 1.186.100) PSB 150.000/ -7.1645526, 113.4165856/Dekat Relubeng, Toket, Kec. Proppo, Kabupaten Pamekasan, Jawa Timur 69363</t>
  </si>
  <si>
    <t>2026-08-18 13:00:00|Jam Pemasangan : 08:00 - 12.00 Tanggal Pemasangan : 18/08/2026 Info Tambahan : Hubungi pelanggan sebelum datang ke lokasi|40981184|MYDITA</t>
  </si>
  <si>
    <t>17-08-2026 08:55:02</t>
  </si>
  <si>
    <t>PT Istana Mitra Sendany ( Mitra Honda Tuban)</t>
  </si>
  <si>
    <t>ODP-TNZ-FT/64</t>
  </si>
  <si>
    <t>WO061825752</t>
  </si>
  <si>
    <t>|MC20228|MYIA-096576214297/POI/Aang Kurniawan/082230052925/admbphmt@gmail.com</t>
  </si>
  <si>
    <t>2026-08-22 13:00:00 | Jam Pemasangan : 08:00 - 12.00 Tanggal Pemasangan : MINGGU 16 AGUSTUS 2026 Info Tambahan : Hubungi pelanggan sebelum datang ke lokasi</t>
  </si>
  <si>
    <t>TOKO SUMBER URIP</t>
  </si>
  <si>
    <t>ODP-WLR-FK/013</t>
  </si>
  <si>
    <t>WO061878861</t>
  </si>
  <si>
    <t>|MN01867|MYIA-096976794618/POI/SOBIRIN/08212288021/birinsobsobirin2@gmail.com</t>
  </si>
  <si>
    <t>2026-08-17 13:00:00 | Nama PIC : bapak sobirin No HP : 08212288021 Alt :  M Janji : (SENIN/17/AGUSTUS/2026) jam Pasang : 09:00 Note : hubungi pelanggan jika ingin kelokasi</t>
  </si>
  <si>
    <t>16-08-2026 13:54:56</t>
  </si>
  <si>
    <t>TOKO SEMBAKO AMANAH</t>
  </si>
  <si>
    <t>ODP-NJK-FAJ/03</t>
  </si>
  <si>
    <t>WO061921812</t>
  </si>
  <si>
    <t>MD|MYDB-20260816265747|EN00005/MC20190|TOKO SEMBAKO AMANAH|08132557575</t>
  </si>
  <si>
    <t xml:space="preserve">2026-08-18 08:00:00 | M janji : pagi Tanggal Pemasangan : 18/agustus/2026 Note : hubungi pelanggan jika ingin kelokasi </t>
  </si>
  <si>
    <t>17-08-2026 11:55:11</t>
  </si>
  <si>
    <t>TOKO ABDUL</t>
  </si>
  <si>
    <t>ODP-WSO-FD/09 FD/D01/09.01</t>
  </si>
  <si>
    <t>WO061747449</t>
  </si>
  <si>
    <t>MD|MYDB-20260813265280|DC30008/MC30044|TOKO ABDUL|08213320073</t>
  </si>
  <si>
    <t xml:space="preserve">2026-08-15 13:00:00 | M Janji :  15 Agustus 2026 Jam Pasang : Siang Note : hubungi pelanggan jika ingin ke lokasi, terima kasih. </t>
  </si>
  <si>
    <t>14-08-2026 13:39:54</t>
  </si>
  <si>
    <t>Provisioning Failed|WFM|INF009045672|PP_-8.8417312,121.65056170000001_RESCHEDULE</t>
  </si>
  <si>
    <t>NILAHOUSE</t>
  </si>
  <si>
    <t>WO061865186</t>
  </si>
  <si>
    <t>|MN02367|MYIA-061488130340/POI/NILASPRIANA, S.E/082340224553/nilaapriana402@gmail.com</t>
  </si>
  <si>
    <t xml:space="preserve">2026-08-17 08:00:00 | Jam pemasangan : 12.00 Info Tambahan : Hubungi pelanggan dulu sebelum ke lokasi terimakasih  </t>
  </si>
  <si>
    <t>16-08-2026 11:39:53</t>
  </si>
  <si>
    <t>FO_UIM</t>
  </si>
  <si>
    <t>Provisioning Failed|UIM|INF009056882|1029:Reservation not found for Broadband CFS with Reservation ID : 37202732959</t>
  </si>
  <si>
    <t>KATON STUDIO</t>
  </si>
  <si>
    <t>ODP-MLG-FBG/38 FBG/D05/38.01</t>
  </si>
  <si>
    <t>WO061792479</t>
  </si>
  <si>
    <t>MD|MYDB-20260815265444|DN00001/MN00500|KATON STUDIO|089514673874</t>
  </si>
  <si>
    <t>2026-08-16 08:00:00 | Nama Pic : BP EKO No Hp Pic : 089514673874 Jam Pemasangan : 08:00 - 12.00 Tanggal Pemasangan : MINGGU 16 AGUSTUS 2026 Info Tambahan : Hubungi pelanggan sebelum datang ke lokasi</t>
  </si>
  <si>
    <t>15-08-2026 08:10:40</t>
  </si>
  <si>
    <t>Follow Up Revoke Completed, New Order ID : SC1002529582</t>
  </si>
  <si>
    <t>ODP-MLK-FAE/17</t>
  </si>
  <si>
    <t>WO061761526</t>
  </si>
  <si>
    <t>2026-08-13 15:00:00 | Nama PIC : Bp Yamin  No HP : 085205613275  No Alt : -  M Janji :  13 Agustus 2026  Jam Pasang : Pagi / Siang  Note : hubungi pelanggan jika ingin kelokasi</t>
  </si>
  <si>
    <t>TOKO BUAH PAW</t>
  </si>
  <si>
    <t>ODP-PME-FAT/61 FAT/D06/61.01</t>
  </si>
  <si>
    <t>WO061800081</t>
  </si>
  <si>
    <t>MD|MYDB-20260814265384|DN00001/MN00558|TOKO BUAH PAW|087755132880</t>
  </si>
  <si>
    <t>2026-08-18 08:00:00 | Tanggal pemasangan: 27/07/2026 Jam pemasangan : pagi / siang Info Tambahan : Hubungi pelanggan dulu sebelum ke lokasi. terima kasih</t>
  </si>
  <si>
    <t>BUMDES DESA KREBET</t>
  </si>
  <si>
    <t>WO061765091</t>
  </si>
  <si>
    <t>MD|MYDB-20260814265316|DN00001/MN02053|BUMDES DESA KREBET|085738073433</t>
  </si>
  <si>
    <t>2026-08-16 08:00:00 | Tanggal pemasangan: 27/07/2026 Jam pemasangan : pagi / siang Info Tambahan : Hubungi pelanggan dulu sebelum ke lokasi. terima kasih</t>
  </si>
  <si>
    <t>14-08-2026 15:55:01</t>
  </si>
  <si>
    <t>SD Muhammadiyah 6 Surabaya</t>
  </si>
  <si>
    <t>ODP-RKT-FBJ/34 FBJ/D03/01.34</t>
  </si>
  <si>
    <t>WO061834040</t>
  </si>
  <si>
    <t>|MN02749|MYIA-099739499289/POI/Warno/08113976667/sdmusixgadung@gmail.com</t>
  </si>
  <si>
    <t>2026-08-18 08:00:00 | M Janji :  18 Agustus 2026 Jam Pasang : Pagi Note : hubungi pelanggan jika ingin ke lokasi, terima kasih</t>
  </si>
  <si>
    <t>15-08-2026 16:10:16</t>
  </si>
  <si>
    <t>TOKO MAULANA BAROKAH</t>
  </si>
  <si>
    <t>ODP-WRP-FB/06</t>
  </si>
  <si>
    <t>WO061931912</t>
  </si>
  <si>
    <t>|MC70132|/TOKO MAULANA BAROKAH/087712871553/riskimauula@gmail.com/HSI Bisnis + Netmonk Promo 2026 200 Mbps (Rp 846.100) PSB 150.000/MOH RISKI MAULANA/-7.0349150, 113.5911494</t>
  </si>
  <si>
    <t>2026-08-16 08:00:00|Jam pemasangan : 12.00  Info Tambahan : Hubungi pelanggan dulu sebelum ke lokasi  terimakasih|40951381|MYDITA</t>
  </si>
  <si>
    <t>AGEN BRI LINK ARBA&amp; 39;I</t>
  </si>
  <si>
    <t>ODP-SWE-FAH/05</t>
  </si>
  <si>
    <t>WO061877676</t>
  </si>
  <si>
    <t>MD|MYDB-20260814265347|SC00001/MC00020|AGEN BRI LINK ARBA&amp; 39;I|087856666619</t>
  </si>
  <si>
    <t xml:space="preserve">2026-08-15 13:00:00 | Nama PIC : bp agus   No HP : 087856666619  Alt :   M Janji : 15/AGUSTUS/2026  jam Pasang : Siang  Note : hubungi pelanggan jika ingin kelokasi, terimakasih.  </t>
  </si>
  <si>
    <t>SPBU 4459316</t>
  </si>
  <si>
    <t>ODP-KUD-FAD/070 FAD/D02/070.01</t>
  </si>
  <si>
    <t>WO061809155</t>
  </si>
  <si>
    <t>|MN01414|MYIA-023584747581/POI/Mohamad Saifuddin Rois/089672808464/spbu4459316@gmail.com</t>
  </si>
  <si>
    <t>2026-08-16 08:00:00 | Jam pemasangan : 12.00 Info Tambahan : Hubungi pelanggan dulu sebelum ke lokasi terimakasih</t>
  </si>
  <si>
    <t>15-08-2026 11:09:59</t>
  </si>
  <si>
    <t>BANK PEREKONOMIAN RAKYAT DANAMITRA SURYA</t>
  </si>
  <si>
    <t>ODP-RKT-FDM/99 FDM/D11/01.99</t>
  </si>
  <si>
    <t>WO061733919</t>
  </si>
  <si>
    <t>|MN02083|MYIA-053180874532/POI/Pak Oenit/082131084371/bprdanamitrasurya@gmail.com</t>
  </si>
  <si>
    <t xml:space="preserve">2026-08-18 08:00:00 | Nama PIC : ibu finka No HP : 082131084371 No Alternatif : - M Janji : 18/07/2026 Jam Pasang : Pagi NoteÃ‚Â :  Hubungi terlebih dahulu sebelum ke lokasi </t>
  </si>
  <si>
    <t>TOKO POTO&amp; 39;AN</t>
  </si>
  <si>
    <t>ODP-PME-FBF/31</t>
  </si>
  <si>
    <t>WO061792323</t>
  </si>
  <si>
    <t>MD|MYDB-20260815265445|DN00001/MN00558|TOKO POTO&amp; 39;AN|0895703207866</t>
  </si>
  <si>
    <t>2026-08-16 08:00:00 | Nama PIC : bapak mudani No HP : 0895703207866 Alt :  M Janji : (MINGGU/16/AGUSTUS/2026) jam Pasang : 09:00 Note : hubungi pelanggan jika ingin kelokasi</t>
  </si>
  <si>
    <t>ODP-IJK-FCC/08</t>
  </si>
  <si>
    <t>Toko Haridi</t>
  </si>
  <si>
    <t>ODP-MBG-FAF/46</t>
  </si>
  <si>
    <t>WO061872390</t>
  </si>
  <si>
    <t>MD|MYDB-20260816265660|SC00001/MC00149|Toko Haridi|087850786822</t>
  </si>
  <si>
    <t>2026-08-18 15:00:00 | Nama : BU HUDAI BIAH  No Hp : 087850786822 No Alt :  Tgl Pemasangan : 17 Agustus 2026 Interval : PAGI  Note : Hubungi pelanggan terlebih dahulu</t>
  </si>
  <si>
    <t>16-08-2026 12:55:02</t>
  </si>
  <si>
    <t>Toko sembako songgom</t>
  </si>
  <si>
    <t>ODP-BRB-FM/017 FM/D03/017.01</t>
  </si>
  <si>
    <t>WO061807314</t>
  </si>
  <si>
    <t>MD|MYDB-20260814265400|EC50002/MC50042|Toko sembako songgom|081326336640</t>
  </si>
  <si>
    <t>2026-08-18 08:00:00 | Nama PIC : Bp Selamet No HP : 081326336640 No Alt : - M Janji :  16 Agustus 2026 Jam Pasang : Pagi / Siang Note : hubungi pelanggan jika ingin kelokasi</t>
  </si>
  <si>
    <t>TPQ NURUL IMAN</t>
  </si>
  <si>
    <t>ODP-SBI-FL/20 FL/D04/20.01</t>
  </si>
  <si>
    <t>WO061921250</t>
  </si>
  <si>
    <t>MD|MYDB-20260815265623|SC20016/MC20202|TPQ NURUL IMAN|08132831079</t>
  </si>
  <si>
    <t>2026-08-18 08:00:00 | Nama : BP PANDU SULISTIO No Hp : 08132831079 No Alt :  Tgl Pemasangan : 18 Agustus 2026 Interval : PAGI  Note : Hubungi pelanggan terlebih dahulu</t>
  </si>
  <si>
    <t>PT Tirtakencana Tatawarna</t>
  </si>
  <si>
    <t>ODP-PML-FW/079 FW/D01/079.01</t>
  </si>
  <si>
    <t>WO061842027</t>
  </si>
  <si>
    <t>|MC80042|MYIA-077141354178/POI/Ricky Albertus /089631707778/rickyalbertus5@gmail.com</t>
  </si>
  <si>
    <t>2026-08-18 08:00:00 | Jam Pemasangan : 08:00 - 12.00 Tanggal Pemasangan : MINGGU 16 AGUSTUS 2026 Info Tambahan : Hubungi pelanggan sebelum datang ke lokasi</t>
  </si>
  <si>
    <t>15-08-2026 18:39:57</t>
  </si>
  <si>
    <t>HSI Bisnis Khusus Winback PSB 70% - 75 Mbps</t>
  </si>
  <si>
    <t>PT BUDI MAS SALAHIN</t>
  </si>
  <si>
    <t>ODP-UBU-FBV/14</t>
  </si>
  <si>
    <t>|MN02658|/PIC PAK NYOMAN SUDIARSA/081338326003/spbu.bali.5480520@gmail.com</t>
  </si>
  <si>
    <t>15-08-2026 07:25:38</t>
  </si>
  <si>
    <t>Toko Iman Adlian Kurniawan</t>
  </si>
  <si>
    <t>ODP-PYA-FAP/40 FAP/D06/40.01</t>
  </si>
  <si>
    <t>WO061781722</t>
  </si>
  <si>
    <t>MD|MYDB-20260814265370|SC00001/MC00046|Toko Iman Adlian Kurniawan|081937034418</t>
  </si>
  <si>
    <t xml:space="preserve">2026-08-15 15:00:00 | Nama PIC : Iman No HP : 081937034418 Alt :  M Janji : 15 Augustus 2026 Jam Pasang : 08.00 - 13:00  NoteÃ‚Â :  hubungi terlebih dahulu sebelum kelokasi </t>
  </si>
  <si>
    <t>14-08-2026 18:54:58</t>
  </si>
  <si>
    <t>Follow Up Revoke Completed, New Order ID : SC1002529270</t>
  </si>
  <si>
    <t>MOZA KITCHEN</t>
  </si>
  <si>
    <t>ODP-PNZ-FH/19 FH/D03/19.01</t>
  </si>
  <si>
    <t>WO061729851</t>
  </si>
  <si>
    <t>|MN00418|MYIA-005329855094/POI/SEFIE OKTA SAFANA/08213651481/embohketuju@gmail.com</t>
  </si>
  <si>
    <t>2026-08-15 13:00:00 | M Janji : (15/08/2026) jam Pasang : 09:00 Note : hubungi pelanggan jika ingin kelokasi</t>
  </si>
  <si>
    <t>CMA</t>
  </si>
  <si>
    <t>TEMAN SEMEJA CAFE</t>
  </si>
  <si>
    <t>ODP-CMA-FB/060 FB/D05/060.01</t>
  </si>
  <si>
    <t>WO061867608</t>
  </si>
  <si>
    <t>|MN01913|MYIA-020610363525/POI/AKHMAD SALEH/081910004414/akhhsaaa@gmail.com</t>
  </si>
  <si>
    <t>16-08-2026 11:55:09</t>
  </si>
  <si>
    <t>TAY</t>
  </si>
  <si>
    <t>Provisioning Failed|WFM|INF009056905|cp RNA</t>
  </si>
  <si>
    <t>UNCONTACTED : Line Busy Benita Lailani 40951377|MYDITA</t>
  </si>
  <si>
    <t>Erablue Sudirman Randudongkal</t>
  </si>
  <si>
    <t>ODP-RDD-FC/010 FC/D.01/010.01</t>
  </si>
  <si>
    <t>WO061953538</t>
  </si>
  <si>
    <t>|MN02054|MYIA-052795389521/POI/Chaidar syuryo samudro/081249549394/anext213@gmail.com</t>
  </si>
  <si>
    <t xml:space="preserve">2026-08-18 15:00:00 | M janji : pagi Tanggal Pemasangan : 18/agustus/2026 Note : hubungi pelanggan jika ingin kelokasi </t>
  </si>
  <si>
    <t>17-08-2026 18:55:33</t>
  </si>
  <si>
    <t>BAMBINI MONTESSORI SCHOOL</t>
  </si>
  <si>
    <t>ODP-SMN-FBE/133</t>
  </si>
  <si>
    <t>WO061761998</t>
  </si>
  <si>
    <t>AMRBS/405613/FARISTA APRILLIA/R3/YOGYAKARTA/PSB HSI BISNIS 1S  100 MBPS PROMO HUT TELKOM 1:2/BENI S/085759285030/ybpb.purchasing@gmail.com</t>
  </si>
  <si>
    <t>2026-08-15 15:00:00|Nama PIC : Beni No HP : 085759285030 Alt : 082289338883 M Janji : 15 Augustus 2026 Jam Pasang : 08.00 - 13:00  NoteÃ‚Â :  hubungi terlebih dahulu sebelum kelokasi|40981184|MYDITA</t>
  </si>
  <si>
    <t>14-08-2026 14:40:08</t>
  </si>
  <si>
    <t>ODP-KTM-FE/035</t>
  </si>
  <si>
    <t>WO061934123</t>
  </si>
  <si>
    <t>2026-08-17 13:00:00 | Tanggal pemasangan: 17/08/2026  Jam pemasangan : pagi / siang  Info Tambahan : Hubungi pelanggan dulu sebelum ke lokasi  terima kasih.</t>
  </si>
  <si>
    <t>17-08-2026 13:55:06</t>
  </si>
  <si>
    <t>REZKY ABADI TOSERBA</t>
  </si>
  <si>
    <t>ODP-KWR-FA/97</t>
  </si>
  <si>
    <t>WO061798968</t>
  </si>
  <si>
    <t>|MN02453|MYIA-042892311161/POI/ABDUL MUNIR MIFTAHUL HUDA/085648591415/ilahic178@gmail.com</t>
  </si>
  <si>
    <t xml:space="preserve">2026-08-16 15:00:00 | Waktu pemasangan : 16 agustus 2026 Jam pemasangan : 15.00 Info Tambahan : Hubungi pelanggan dulu sebelum ke lokasi terimakasih  </t>
  </si>
  <si>
    <t>WARKOP GAMING</t>
  </si>
  <si>
    <t>ODP-KTS-FB/92 FB/D07/92.01</t>
  </si>
  <si>
    <t>WO061857469</t>
  </si>
  <si>
    <t>MD|MYDB-20260815265625|DC20002/MC20039|WARKOP GAMING|085706776765</t>
  </si>
  <si>
    <t xml:space="preserve">2026-08-17 08:00:00 | Waktu pemasangan : 17 agustus 2026 Jam pemasangan : 08.00 - 12.00 Info Tambahan : Hubungi pelanggan dulu sebelum ke lokasi terimakasih </t>
  </si>
  <si>
    <t>16-08-2026 08:25:54</t>
  </si>
  <si>
    <t>ODP-KUD-FM/106 FM/D06/106.01</t>
  </si>
  <si>
    <t>WO061808957</t>
  </si>
  <si>
    <t>|MN01006|MYIA-026807038696/POI/PT. KALAMAYA INTEGRA MEDIA/083173620166/kalammaya666@gmail.com</t>
  </si>
  <si>
    <t>2026-08-17 13:00:00 | M Janji :  17 Agustus 2026 Jam Pasang : Siang Note : hubungi pelanggan jika ingin ke lokasi, terima kasih</t>
  </si>
  <si>
    <t>UD JAYADI ZK</t>
  </si>
  <si>
    <t>ODP-SWE-FAH/13 FAH/D04/13.01</t>
  </si>
  <si>
    <t>WO061808871</t>
  </si>
  <si>
    <t>MD|MYDB-20260815265482|SC00001/MC00020|UD JAYADI ZK|085338630107</t>
  </si>
  <si>
    <t>HSI Bisnis Bundling OCA Interaction Lite PSB 70% Promo - 150 Mbps</t>
  </si>
  <si>
    <t>WARUNG GEN Z</t>
  </si>
  <si>
    <t>ODP-PKL-FBJ/019 FBJ/D01/019.01</t>
  </si>
  <si>
    <t>WO061725858</t>
  </si>
  <si>
    <t>|MN01913|MYIA-025116068441/POI/MUCHAMMAD ISYUL AROB/085640099777/isyularob46@gmail.com</t>
  </si>
  <si>
    <t>2026-08-15 08:00:00 | Nama PIC : ISYUL AROB No HP : 085640099777 Alt :  M Janji : 15 Augustus 2026 Jam Pasang : 08.00 - 13:00  NoteÃ‚Â :  hubungi terlebih dahulu sebelum kelokasi</t>
  </si>
  <si>
    <t>SD NEGERI KRANDEGAN</t>
  </si>
  <si>
    <t>ODP-TRE-FN/32 FN/D03/32.01</t>
  </si>
  <si>
    <t>WO061872236</t>
  </si>
  <si>
    <t>|MN02734|MYIA-004698951977/POI/APRIONO/083193582978/zadynfashion@tmails.net</t>
  </si>
  <si>
    <t>PT Avery Sentra Furnitur</t>
  </si>
  <si>
    <t>ODP-TDS-FEN/02</t>
  </si>
  <si>
    <t>|MN02749|/Avery Sentosa Indonesia/081353636794/averyfurnitures@gmail.com/ (averyfurnitures@gmail.com/HSI)HSI Basic Winback + Antares Eazy (1:2) 50 Mbps (Rp 395.000) PSB Rp 150.000/Helga Yosinda Violetta</t>
  </si>
  <si>
    <t>TOKO SULTAN ZAHRA</t>
  </si>
  <si>
    <t>ODP-MIP-FA/42</t>
  </si>
  <si>
    <t>WO061949672</t>
  </si>
  <si>
    <t>|MN02783|/TOKO SULTAN ZAHRA/WINBACK HSI B2B + NETMONK (1:1) 200MBPS 946,1RB PSB DISC 70%//ahmadnasirrr09@gmail.com/SYAUQI ARDIANSYAH/082245136902</t>
  </si>
  <si>
    <t>2026-08-18 15:00:00|Nama : BP SYAUQI ARDIANSYAH  No Hp : 082245136902 No Alt :  Tgl Pemasangan : 18 Agustus 2026 Interval : PAGI  Note : Hubungi pelanggan terlebih dahulu|40971402|MYDITA</t>
  </si>
  <si>
    <t>17-08-2026 17:10:14</t>
  </si>
  <si>
    <t>WARUNG SARI KOPI</t>
  </si>
  <si>
    <t>WO061938579</t>
  </si>
  <si>
    <t>|MC20191|MYIA-096187151803/POI/YUNITASARI/082323084244/khayraelshanum91@gmail.com</t>
  </si>
  <si>
    <t>2026-08-18 13:00:00 | Tanggal Pemasangan : 18 Agustus 2026 Jam Pemasangan : 08:00 13:00 Info Tambahan : Hubungi pelanggan dulu sebelum ke lokasi terimakasih</t>
  </si>
  <si>
    <t>17-08-2026 15:10:37</t>
  </si>
  <si>
    <t>IVAN WIJAYA N PARTNERS</t>
  </si>
  <si>
    <t>WO061818170</t>
  </si>
  <si>
    <t>MD|MYDB-20260814265424|DN00001/MN00442|IVAN WIJAYA N PARTNERS|081234855260</t>
  </si>
  <si>
    <t xml:space="preserve">2026-08-18 13:00:00 | Nama PIC:  bu awandayuri No HP: 081234855260 Alt: Tanggal: 18/08/2026 Jam Pasang: Siang Note: Hubungi sebelum ke lokasi, terimakasih. </t>
  </si>
  <si>
    <t>15-08-2026 12:39:54</t>
  </si>
  <si>
    <t>DD STORE</t>
  </si>
  <si>
    <t>ODP-GSK-FJ/65 FJ/D-07/65-01</t>
  </si>
  <si>
    <t>WO061765468</t>
  </si>
  <si>
    <t>MD|MYDB-20260814265376|DN00001/MN02094|DD STORE|085117346467</t>
  </si>
  <si>
    <t>HSI Bisnis Bundling Phone Promo 2026 PSB 70% - Free 800 Menit Promo - 300 Mbps</t>
  </si>
  <si>
    <t>ALEX JUJUR</t>
  </si>
  <si>
    <t>ODP-GND-FE/53</t>
  </si>
  <si>
    <t>|MN00836|/ALEX JUJUR/WINBACK HSI B2B + NETMONK (1:1) 200MBPS 946,1RB PSB DISC 70%//bambangtriatmojo408@gmail.com/BANG BANG/82330300641</t>
  </si>
  <si>
    <t>DECLINE : Decline - Batal Order Ghina Swanti Ariesa 40941148|MYDITA</t>
  </si>
  <si>
    <t>WARKOP TITIK TERAS</t>
  </si>
  <si>
    <t>ODP-POS-FH/24</t>
  </si>
  <si>
    <t>WO061781387</t>
  </si>
  <si>
    <t>|MN01222|/WARKOP TITIK TERAS/WINBACK HSI B2B + OCA BREACH CHECKER  (1:1) 300MBPS 1,250,5JT PSB DISC 70%//warkopteras63@gmail.com/AGUS ISWAHYUDI/81259784120</t>
  </si>
  <si>
    <t>2026-08-15 15:00:00|Nama PIC : Bp Agus No HP : 081259784120 No Alt : - M Janji :  Aktivasi Jam Pasang : Pagi / Siang Note : hubungi pelanggan jika ingin kelokasi|40951378|MYDITA</t>
  </si>
  <si>
    <t>14-08-2026 17:39:52</t>
  </si>
  <si>
    <t>SCRET PROJECT GARAGE</t>
  </si>
  <si>
    <t>ODP-WNG-FV/041 FV/D02/041.01</t>
  </si>
  <si>
    <t>WO061933757</t>
  </si>
  <si>
    <t>|MN02579|MYIA-099327025985/POI/ARDY DWI SAPUTRO/085198523463/ardydwis15@gmail.com</t>
  </si>
  <si>
    <t>2026-08-18 13:00:00 | Nama : BP ARDY DWI SAPUTRO  No Hp : 085198523463 No Alt :  Tgl Pemasangan : 18 Agustus 2026 Interval : PAGI  Note : Hubungi pelanggan terlebih dahulu</t>
  </si>
  <si>
    <t>TOKO ORANGE</t>
  </si>
  <si>
    <t>ODP-BEJ-FD/44</t>
  </si>
  <si>
    <t>WO061857765</t>
  </si>
  <si>
    <t>|MC30275|MYIA-010872295084/POI/FAKTUR ROCHMAN/085280900626/stbded51@gmail.com</t>
  </si>
  <si>
    <t xml:space="preserve">2026-08-17 08:00:00 | Waktu pemasangan : 17 agustus 2026 Jam pemasangan : 08.00 - 12.00 Info Tambahan : Hubungi pelanggan dulu sebelum ke lokasi terimakasih  </t>
  </si>
  <si>
    <t>16-08-2026 08:40:01</t>
  </si>
  <si>
    <t>Provisioning Failed|WFM|INF009059424|Hold Witel</t>
  </si>
  <si>
    <t>Follow Up Revoke Completed, New Order ID : SC1002526368</t>
  </si>
  <si>
    <t>ODP-GSK-FU/39</t>
  </si>
  <si>
    <t>WO061752392</t>
  </si>
  <si>
    <t>2026-08-13 13:00:00 | Waktu pemasnagan : 13 Agustus 2026  Jam pemasangan : 10.00  Mohon hubungi pelanggan sebelum ke lokasi   Terima kasih</t>
  </si>
  <si>
    <t>SPBU KARANGREJO DEMAK</t>
  </si>
  <si>
    <t>ODP-DMA-FDA/095</t>
  </si>
  <si>
    <t>WO061880138</t>
  </si>
  <si>
    <t>|MC60105|MYIA-091170124000/POI/Farid Khoirul Rizal/082141897815/spbu4459523@gmail.com</t>
  </si>
  <si>
    <t>16-08-2026 14:10:39</t>
  </si>
  <si>
    <t>CU SERVIAM WINI</t>
  </si>
  <si>
    <t>ODP-KEF-FQ/09 FQ/D01/09.01</t>
  </si>
  <si>
    <t>WO061756542</t>
  </si>
  <si>
    <t>|MN00130|MYIA-008756818720/POI/RICHARDUS HADIA PRANATA JELO/082237157032/richardusjello@gmail.com</t>
  </si>
  <si>
    <t>2026-08-15 13:00:00 | telp:082237157032 alt : sudah dipasang moban aktivasi</t>
  </si>
  <si>
    <t>14-08-2026 14:55:03</t>
  </si>
  <si>
    <t>HSI Bisnis Basic Bundling Netmonk Promo 2026 PSB 70% - 50 Mbps</t>
  </si>
  <si>
    <t>WO061726813</t>
  </si>
  <si>
    <t>2026-08-15 08:00:00|M Janji : (15/08/2026) jam Pasang :pagi Note : hubungi pelanggan jika ingin kelokasi|40971304|MYDITA</t>
  </si>
  <si>
    <t>TOKO SEMBAKO RIZQIL JAYA</t>
  </si>
  <si>
    <t>ODP-SIT-FN/69</t>
  </si>
  <si>
    <t>WO061770233</t>
  </si>
  <si>
    <t>|MN00099|MYIA-080745790216/POI/HORIYANTO/085236909600/sayangphoto@gmail.com</t>
  </si>
  <si>
    <t>2026-08-15 13:00:00 | Nama PIC : Bp Horiyanto No HP : 085236909600 No Alt : - M Janji :  15 Agustus 2026 Jam Pasang : Pagi / Siang Note : hubungi pelanggan jika ingin kelokasi</t>
  </si>
  <si>
    <t>HSI Bisnis Khusus Winback PSB 70% - 200 Mbps</t>
  </si>
  <si>
    <t>OPTIK NASIONAL</t>
  </si>
  <si>
    <t>ODP-GEN-FC/14 FC/D03/14.01</t>
  </si>
  <si>
    <t>WO061842475</t>
  </si>
  <si>
    <t>MD|MYDB-20260815265598|DC30004/MC30050|OPTIK NASIONAL|083835761045</t>
  </si>
  <si>
    <t>2026-08-16 15:00:00 | Jam Pemasangan : 08:00 - 12.00 Tanggal Pemasangan : MINGGU 16 AGUSTUS 2026 Info Tambahan : Hubungi pelanggan sebelum datang ke lokasi</t>
  </si>
  <si>
    <t>ES TELLER JAMBEWANGI</t>
  </si>
  <si>
    <t>ODP-GEN-FS/35 FS/D01/35.01</t>
  </si>
  <si>
    <t>WO061878552</t>
  </si>
  <si>
    <t>MD|MYDB-20260816265690|DC30004/MC30050|ES TELLER JAMBEWANGI|081334620161</t>
  </si>
  <si>
    <t>2026-08-17 13:00:00 | Nama PIC : ibu winda No HP : 081334620161 Alt :  M Janji : (SENIN/17/AGUSTUS/2026) jam Pasang : 09:00 Note : hubungi pelanggan jika ingin kelokasi</t>
  </si>
  <si>
    <t>SD Inpres Osmok</t>
  </si>
  <si>
    <t>ODP-TNA-FH/109 FH/D04/109.01</t>
  </si>
  <si>
    <t>WO061944626</t>
  </si>
  <si>
    <t>|MC40288|MYIA-063185915092/POI/Frida Bessie /087839677071/sd.inpres.osmok@gmail.com</t>
  </si>
  <si>
    <t>2026-08-18 13:00:00 | telp :087839677071 alt : Tanggal pemasangan :18/08/2026 Jam pemasangan : pagi/siang Info Tambahan : Hubungi pelanggan dulu sebelum ke lokasi terima kasih.</t>
  </si>
  <si>
    <t>17-08-2026 16:25:32</t>
  </si>
  <si>
    <t>ODP-RBN-FL/009</t>
  </si>
  <si>
    <t>|MC60037|/ANDRI SETIAWAN/085659354996;0895327509685/lolwildr2020@gmail.com /Permintaan PSB HSI BISNIS WB2 100MBPS/SPBU 44.592.24 KEMADU SULANG</t>
  </si>
  <si>
    <t>16-08-2026 12:10:22</t>
  </si>
  <si>
    <t>TOKO MARHAM</t>
  </si>
  <si>
    <t>ODP-BKI-FH/54 FH/D01/54.01</t>
  </si>
  <si>
    <t>WO061733871</t>
  </si>
  <si>
    <t>|MN00099|MYIA-002224267773/POI/SAIFUL MARHAMDI/081252182998/marhamdisaiful@gmail.com</t>
  </si>
  <si>
    <t>2026-08-15 08:00:00 | Nama PIC : SAIFUL  No HP : 081252182998 Alt : 085232460535 M Janji : 15 Augustus 2026 Jam Pasang : 08.00 - 13:00  NoteÃ‚Â :  hubungi terlebih dahulu sebelum kelokasi</t>
  </si>
  <si>
    <t>PT SUN RISE MILL</t>
  </si>
  <si>
    <t>ODP-MRT-FP/42</t>
  </si>
  <si>
    <t>AMRBS;940137;AM;ISTIHAMIN FITRI;RBS-3;SURAMADU;PSB :+6282137332214/FAJAR/+6282331115521/YOLANDA/purchase7.sunrise@gmail.com/HSI Bisnis (1:1) 50 Mbps (Rp 439.000) PSB Rp 150.000</t>
  </si>
  <si>
    <t>Toko Khabir</t>
  </si>
  <si>
    <t>ODP-MBG-FAE/49</t>
  </si>
  <si>
    <t>WO061800854</t>
  </si>
  <si>
    <t>MD|MYDB-20260814265342|SC00001/MC00149|Toko Khabir|085333820115</t>
  </si>
  <si>
    <t xml:space="preserve">2026-08-17 13:00:00 | Jam pemasangan : 12.00 Info Tambahan : Hubungi pelanggan dulu sebelum ke lokasi terimakasih </t>
  </si>
  <si>
    <t>Warung sembako madura Erwin barokah</t>
  </si>
  <si>
    <t>ODP-WRP-FE/40</t>
  </si>
  <si>
    <t>WO061859265</t>
  </si>
  <si>
    <t>MD|MYDB-20260816265656|DN00001/MN00572|Warung sembako madura Erwin barokah|087768933338</t>
  </si>
  <si>
    <t>2026-08-17 08:00:00 | Nama : BP EDY NURAHMAN  No Hp : 087768933338 No Alt :  Tgl Pemasangan : 17 Agustus 2026 Interval : SIANG Note : Hubungi pelanggan terlebih dahulu</t>
  </si>
  <si>
    <t>16-08-2026 09:54:47</t>
  </si>
  <si>
    <t>Bengkel Motor semethon jempong</t>
  </si>
  <si>
    <t>ODP-MTR-FBB/33</t>
  </si>
  <si>
    <t>WO061872898</t>
  </si>
  <si>
    <t>MD|MYDB-20260816265682|SC00001/MC00046|Bengkel Motor semethon jempong|087862251496</t>
  </si>
  <si>
    <t>ODP-ARB-FD/15</t>
  </si>
  <si>
    <t>WO061718911</t>
  </si>
  <si>
    <t xml:space="preserve">2026-08-12 13:00:00 | M Janji : (12/08/2026)  jam Pasang : 09:00  Note : hubungi pelanggan jika ingin kelokasi  </t>
  </si>
  <si>
    <t>Toko Uswatun</t>
  </si>
  <si>
    <t>ODP-SEL-FAK/27 FAK/D05/27.01</t>
  </si>
  <si>
    <t>WO061802272</t>
  </si>
  <si>
    <t>MD|MYDB-20260815265450|SC00001/MC00149|Toko Uswatun|081939610552</t>
  </si>
  <si>
    <t xml:space="preserve">2026-08-19 15:00:00 | Jam pemasangan : 12.00 Info Tambahan : Hubungi pelanggan dulu sebelum ke lokasi terimakasih  </t>
  </si>
  <si>
    <t>Follow Up Revoke Completed, New Order ID : SC1002528112</t>
  </si>
  <si>
    <t>Follow Up Revoke Completed, New Order ID : SC1002528303</t>
  </si>
  <si>
    <t>SDN KERTAGENA LAOK 2</t>
  </si>
  <si>
    <t>ODP-PRG-FE/01</t>
  </si>
  <si>
    <t>WO061890757</t>
  </si>
  <si>
    <t>MD|MYDB-20260814265389|DN00001/MN00558|SDN KERTAGENA LAOK 2|08139381698</t>
  </si>
  <si>
    <t>2026-08-15 13:00:00 | Jam Pemasangan : 08:00 - 12.00  Tanggal Pemasangan : 15/08/2026  Info Tambahan : Hubungi pelanggan sebelum datang ke lokasi</t>
  </si>
  <si>
    <t>16-08-2026 16:09:43</t>
  </si>
  <si>
    <t>MEGANTARA COFFEE 03</t>
  </si>
  <si>
    <t>ODP-BDG-FB/31 FB/D04/31.01</t>
  </si>
  <si>
    <t>WO061750198</t>
  </si>
  <si>
    <t>|MB00449|MYIA-012803211790/POI/bapak/08132617559/megantaragamingid@gmail.com</t>
  </si>
  <si>
    <t>2026-08-15 10:00:00 | Nama PIC : Bp Ibadur No HP : 08132617559 No Alt : - M Janji :  15 Agustus 2026 Jam Pasang : Pagi / Siang Note : hubungi pelanggan jika ingin kelokasi</t>
  </si>
  <si>
    <t>MM SURYA JAYA</t>
  </si>
  <si>
    <t>ODP-JOM-FN/108</t>
  </si>
  <si>
    <t>WO061802708</t>
  </si>
  <si>
    <t>|MN01614|/MM SURYA JAYA/WINBACK 2.0 HSI B2B (1:2) 75MBPS 365RB PSB DISC 70%//mariosebastian1102@gmail.com/MARIO SEBASTIAN AVELINO/85156594</t>
  </si>
  <si>
    <t>2026-08-16 08:00:00|Nama Pic : BP MARIO No Hp Pic : 085156594813 Jam Pemasangan : 08:00 - 12.00 Tanggal Pemasangan : MINGGU 16 AGUSTUS 2026 Info Tambahan : Hubungi pelanggan sebelum datang ke lokasi|40000798|MYDITA</t>
  </si>
  <si>
    <t>15-08-2026 01:39:53</t>
  </si>
  <si>
    <t>Toko jumadil</t>
  </si>
  <si>
    <t>WO061801036</t>
  </si>
  <si>
    <t>MD|MYDB-20260814265297|SC00001/MC00149|Toko jumadil|087894150060</t>
  </si>
  <si>
    <t xml:space="preserve">2026-08-19 08:00:00 | Jam pemasangan : 12.00 Info Tambahan : Hubungi pelanggan dulu sebelum ke lokasi terimakasih </t>
  </si>
  <si>
    <t>TOKO DUA BERSAUDARA</t>
  </si>
  <si>
    <t>ODP-SIT-FX/27 FX/D01/27.01</t>
  </si>
  <si>
    <t>WO061917172</t>
  </si>
  <si>
    <t>|MN02617|MYIA-071675920462/POI/RASULIN/085364038467/rasulin44@gmail.com</t>
  </si>
  <si>
    <t>2026-08-18 08:00:00 | Nama PIC : Bp Rasulin No Hp : 085364038467 No Alt : - Tgl Pemasangan : 18 Agustus 2026 Interval : PAGI SIANG Note : Hubungi pelanggan terlebih dahulu</t>
  </si>
  <si>
    <t>17-08-2026 10:55:01</t>
  </si>
  <si>
    <t>HIKAM GUESTHOUSE</t>
  </si>
  <si>
    <t>ODP-KPO-FA/45 FA/D04/45.01</t>
  </si>
  <si>
    <t>WO061953824</t>
  </si>
  <si>
    <t>|MN02703|MYIA-073790984959/POI/FAUZ HIKAM SADIED/081232388711/hikamfauz3@givmail.com</t>
  </si>
  <si>
    <t>2026-08-18 15:00:00 | Nama : BP FAUZ HIKAM SADIED No Hp : 081232388711 No Alt :  Tgl Pemasangan : 18 Agustus 2026 Interval : SIANG Note : Hubungi pelanggan terlebih dahulu</t>
  </si>
  <si>
    <t>17-08-2026 19:10:30</t>
  </si>
  <si>
    <t>Brilink cipelem</t>
  </si>
  <si>
    <t>ODP-BKA-FJ/105 FJ/D04/105.01</t>
  </si>
  <si>
    <t>WO061814434</t>
  </si>
  <si>
    <t>MD|MYDB-20260815265461|EC50002/MC50042|Brilink cipelem|083160111643</t>
  </si>
  <si>
    <t>Follow Up Revoke Completed, New Order ID : SC1002529691</t>
  </si>
  <si>
    <t>CAMPLONG JAYA MART</t>
  </si>
  <si>
    <t>WO061922821</t>
  </si>
  <si>
    <t>MD|MYDB-20260817265826|DN00001/MN00558|CAMPLONG JAYA MART|085941875418</t>
  </si>
  <si>
    <t>17-08-2026 12:10:09</t>
  </si>
  <si>
    <t>UNCONTACTED : Line Busy Ghina Swanti Ariesa 40941148|MYDITA</t>
  </si>
  <si>
    <t>Sentra Busa dan Oscar</t>
  </si>
  <si>
    <t>ODP-UNR-FEB/075</t>
  </si>
  <si>
    <t>WO061795504</t>
  </si>
  <si>
    <t>|MN00481|MYIA-066882185730/POI/ikmaluddin arifan/08995935796/covermoe.carseat@gmail.com</t>
  </si>
  <si>
    <t>SR PRINTING</t>
  </si>
  <si>
    <t>WO061895970</t>
  </si>
  <si>
    <t>MD|MYDB-20260816265748|SC00001/MC00020|SR PRINTING|082341022073</t>
  </si>
  <si>
    <t>2026-08-17 15:00:00 | Nama : BP JAYADI ZAKARIA  No Hp : 082341022073 No Alt :  Tgl Pemasangan : 17 Agustus 2026 Interval : PAGI  Note : Hubungi pelanggan terlebih dahulu</t>
  </si>
  <si>
    <t>16-08-2026 17:39:54</t>
  </si>
  <si>
    <t>coffee shop (cafe sawah)</t>
  </si>
  <si>
    <t>ODP-SEL-FAZ/01</t>
  </si>
  <si>
    <t>WO061734103</t>
  </si>
  <si>
    <t>|MN00915|/NANANG WIRA GANDI/083117237979/082342505826/nanangwiragandi@gmail.com</t>
  </si>
  <si>
    <t>2026-08-16 13:00:00|Nama Pic : nanangwiragandi No Hp Pic : 083117237979 No alt : - Jam Pemasangan : siang  Tanggal Pemasangan : 16 Agustus 2026|40951375|MYDITA</t>
  </si>
  <si>
    <t>DRS KNALPOT</t>
  </si>
  <si>
    <t>WO061877392</t>
  </si>
  <si>
    <t>|MN02834|MYIA-074390086956/POI/FITRI WARDIYANTI/081388992552/fitriwardiyanti@gmail.com</t>
  </si>
  <si>
    <t>2026-08-18 13:00:00 | M Janji : (18 AGUSTUS 2026) jam Pasang : pagi siang Note : hubungi pelanggan jika ingin kelokasi</t>
  </si>
  <si>
    <t>MEMO X</t>
  </si>
  <si>
    <t>ODP-KLJ-FR/21 KLJ/D04/01.21</t>
  </si>
  <si>
    <t>WO061872137</t>
  </si>
  <si>
    <t>MD|MYDB-20260815265537|DN00001/MN01844|MEMO X|083183328602</t>
  </si>
  <si>
    <t>2026-08-17 13:00:00 | Nama Pic : bp fian  No Hp Pic : 6283183328602 No alt : - Jam Pemasangan : pagi  Tanggal Pemasangan : 17 Agustus 2026</t>
  </si>
  <si>
    <t>Toko Bustomi</t>
  </si>
  <si>
    <t>WO061921066</t>
  </si>
  <si>
    <t>MD|MYDB-20260815265521|SC00001/MC00149|Toko Bustomi|087819075360</t>
  </si>
  <si>
    <t>2026-08-19 13:00:00 | M Janji : (19 AGUSTUS 2026) jam Pasang : siang Note : hubungi pelanggan jika ingin kelokasi</t>
  </si>
  <si>
    <t>17-08-2026 11:40:22</t>
  </si>
  <si>
    <t>KOST &amp; HOMESTAY G.B SUMBAWANTO</t>
  </si>
  <si>
    <t>ODP-TLW-FC/35</t>
  </si>
  <si>
    <t>WO061805629</t>
  </si>
  <si>
    <t>|MN02367|MYIA-042984570491/POI/Ir. GUSTI BAGUS SUMBAWANTO/085333203792/rizkiahmad2105@gmail.com</t>
  </si>
  <si>
    <t>2026-08-17 08:00:00 | Nama PIC : Bp Gusti No HP : 085333203792 No Alt : - M Janji :  16 Agustus 2026 Jam Pasang : Pagi / Siang Note : hubungi pelanggan jika ingin kelokasi</t>
  </si>
  <si>
    <t>15-08-2026 10:39:56</t>
  </si>
  <si>
    <t>WO061871183</t>
  </si>
  <si>
    <t>2026-08-07 13:00:00|Nama Pic :   No Hp Pic :   Jam Pemasangan : 08:00 - 12.00  Tanggal Pemasangan : KAMIS 06 AGUSTUS 2026  Info Tambahan : Hubungi pelanggan sebelum datang ke lokasi, terima kasih.|40961370|MYDITA</t>
  </si>
  <si>
    <t>16-08-2026 12:40:03</t>
  </si>
  <si>
    <t>TOKO PUTRA MINGGRIMING</t>
  </si>
  <si>
    <t>ODP-PME-FV/65 FV/D11/65.01</t>
  </si>
  <si>
    <t>WO061925490</t>
  </si>
  <si>
    <t>MD|MYDB-20260817265821|DN00001/MN00558|TOKO PUTRA MINGGRIMING|0895703207875</t>
  </si>
  <si>
    <t>17-08-2026 12:40:04</t>
  </si>
  <si>
    <t>SPBU 54.622.20</t>
  </si>
  <si>
    <t>ODP-LMG-FQ/34</t>
  </si>
  <si>
    <t>WO061759344</t>
  </si>
  <si>
    <t>MD|MYDB-20260813265266|DN00001/MN00216|SPBU 54.622.20|085730922279</t>
  </si>
  <si>
    <t xml:space="preserve">2026-08-15 13:00:00 | Jam pemasangan : 12.00 Info Tambahan : Hubungi pelanggan dulu sebelum ke lokasi terimakasih  </t>
  </si>
  <si>
    <t>BALAIDESA SINGGET</t>
  </si>
  <si>
    <t>ODP-RDB-FC/029 FC/D01/029.01</t>
  </si>
  <si>
    <t>WO061922753</t>
  </si>
  <si>
    <t>|MC60133|MYIA-073557239047/POI/085337294800/085337294800/d62048784@gmail.com</t>
  </si>
  <si>
    <t>EKA DF</t>
  </si>
  <si>
    <t>ODP-GND-FK/26 FK/D03/26.01</t>
  </si>
  <si>
    <t>WO061881913</t>
  </si>
  <si>
    <t>MD|MYDB-20260816265669|DN00001/MN00836|EKA DF|082332593981</t>
  </si>
  <si>
    <t>INFINITY AKSES NETWORK 2</t>
  </si>
  <si>
    <t>ODP-WKU-FK/02</t>
  </si>
  <si>
    <t>WO061779175</t>
  </si>
  <si>
    <t>|MN00264|MYIA-066956155618/POI/wahyu indarto/081226194221/indifaiz00@gmail.com</t>
  </si>
  <si>
    <t xml:space="preserve">2026-08-15 15:00:00 |  M Janji : (15/08/2026) jam Pasang :pagi Note : hubungi pelanggan jika ingin kelokasi </t>
  </si>
  <si>
    <t>SPPG KUPU WANASARI 1</t>
  </si>
  <si>
    <t>ODP-BRB-FAA/050</t>
  </si>
  <si>
    <t>WO061776190</t>
  </si>
  <si>
    <t>|MN00292|MYIA-053465004972/POI/ILHAM NUR HABIBIE/0895704297703/ilhamnurhabibie17@gmail.com</t>
  </si>
  <si>
    <t xml:space="preserve">2026-08-15 15:00:00 | Nama PIC : Ilham  No HP : 0895704297703 Alt :  M Janji : 15 Augustus 2026 Jam Pasang : 08.00 - 13:00  NoteÃ‚Â :  hubungi terlebih dahulu sebelum kelokasi </t>
  </si>
  <si>
    <t>WARKOP TELDA</t>
  </si>
  <si>
    <t>ODP-BWN-FAE/22</t>
  </si>
  <si>
    <t>|MC70134|/WARKOP TELDA/Ach Mubarok EP/082233377391/elly34808@gmail.com/HSI Bisnis Winback (1:1) 200 Mbps (Rp 890.000) PSB Rp 150.000</t>
  </si>
  <si>
    <t>DECLINE : Decline - Batal Order YUDA SEPTIAN 40000798|MYDITA</t>
  </si>
  <si>
    <t>ODP-OMB-FAA/56</t>
  </si>
  <si>
    <t>WO061799583</t>
  </si>
  <si>
    <t>2026-08-14 08:00:00|M Janji : (14/08/2026)  jam Pasang :pagi / siang   Note : hubungi pelanggan jika ingin kelokasi|40981182|MYDITA</t>
  </si>
  <si>
    <t>Follow Up Revoke Completed, New Order ID : SC1002528753</t>
  </si>
  <si>
    <t>ODP-KBU-FDK/78</t>
  </si>
  <si>
    <t>WO061768465</t>
  </si>
  <si>
    <t>2026-08-13 13:00:00 | Nama PIC : IBU YONA  No HP : 082283559281  No Alternatif : -  M Janji : 13/07/2026  Jam Pasang : Pagi  NoteÃ‚Â :  Hubungi terlebih dahulu sebelum ke lokasi</t>
  </si>
  <si>
    <t>WO061720271</t>
  </si>
  <si>
    <t>2026-08-07 08:00:00|Tanggal pemasangan: 6/08/2026  Jam pemasangan : pagi / siang  Info Tambahan : Hubungi pelanggan dulu sebelum ke lokasi.  terima kasih|40010577|MYDITA</t>
  </si>
  <si>
    <t>TOKO ZAINUL</t>
  </si>
  <si>
    <t>ODP-LCE-FC/105</t>
  </si>
  <si>
    <t>WO061883149</t>
  </si>
  <si>
    <t>|MN01068|/TOKO ZAINUL/WINBACK HSI B2B + OCA BREACH CHECKER  (1:1) 200MBPS 920,5RB PSB DISC 70%/0895622695967/Muklisraditiya@gmail.com/MUHAMMAD ZAINUL/-7.852675, 113.213404</t>
  </si>
  <si>
    <t>2026-08-17 13:00:00|Jam pemasangan : 12.00 Info Tambahan : Hubungi pelanggan dulu sebelum ke lokasi terimakasih  |40951381|MYDITA</t>
  </si>
  <si>
    <t>15-08-2026 15:39:51</t>
  </si>
  <si>
    <t>Follow Up Revoke Completed, New Order ID : SC1002527820</t>
  </si>
  <si>
    <t>ODP-KPP-FE/22</t>
  </si>
  <si>
    <t>WO061755820</t>
  </si>
  <si>
    <t>2026-08-13 13:00:00 | Nama PIC : Imam   No HP : 082315371464  Alt :   M Janji : 13/08/2026  Jam Pasang : 08.00  - 13:00   NoteÃ‚Â :  hubungi terlebih dahulu sebelum ke lokasi, terima kasih.</t>
  </si>
  <si>
    <t>SPC BAJAWA</t>
  </si>
  <si>
    <t>ODP-BJW-FC/67 FC/D08/67.01</t>
  </si>
  <si>
    <t>WO061753465</t>
  </si>
  <si>
    <t>MD|MYDB-20260813265172|SC00001/MC00124|SPC BAJAWA|082259935552</t>
  </si>
  <si>
    <t>2026-08-15 13:00:00 | Waktu pemasangan : 15 agustus 2026 Jam pemasangan : 08.00 - 12.00 Info Tambahan : Hubungi pelanggan dulu sebelum ke lokasi terimakasih</t>
  </si>
  <si>
    <t>ODP-BAN-FB/005</t>
  </si>
  <si>
    <t>WO061825483</t>
  </si>
  <si>
    <t>2026-08-14 13:00:00 | M Janji : (14/08/2026)  jam Pasang :pagi / siang   Note : hubungi pelanggan jika ingin kelokasi</t>
  </si>
  <si>
    <t>Kantor Balaidesa Sidomulyo</t>
  </si>
  <si>
    <t>WO061944636</t>
  </si>
  <si>
    <t>|MC80006|MYIA-097869397891/POI/Tristanto/087845611911/wannabe4media@gmail.com</t>
  </si>
  <si>
    <t>2026-08-18 15:00:00 | M Janji : (18 AGUSTUS 2026) jam Pasang : siang Note : hubungi pelanggan jika ingin kelokasi</t>
  </si>
  <si>
    <t>krizna cell</t>
  </si>
  <si>
    <t>ODP-SLI-FAA/087 FAA/D08/087.01</t>
  </si>
  <si>
    <t>WO061950256</t>
  </si>
  <si>
    <t>|MN00481|MYIA-057479899931/POI/budi harsoyo/085725151235/harsoyobudi826@gmail.com</t>
  </si>
  <si>
    <t>2026-08-18 15:00:00 | Nama PIC : Ibu pri No Hp : 085725151235 No Alt : - Tgl Pemasangan : 18 Agustus 2026 Interval : PAGI SIANG Note : Hubungi pelanggan terlebih dahulu</t>
  </si>
  <si>
    <t>17-08-2026 17:55:10</t>
  </si>
  <si>
    <t>Gudang TKL</t>
  </si>
  <si>
    <t>ODP-LRT-FB/41 FB/D04/41.01</t>
  </si>
  <si>
    <t>WO061918866</t>
  </si>
  <si>
    <t>|MC40173|MYIA-071271995593/POI/Raymond Tanai/085339309999/tanjungsarilarantuka@gmail.com</t>
  </si>
  <si>
    <t>2026-08-18 08:00:00 | Nama : BP BERNARD RAYMOND CH TANAY No Hp : 085339309999 No Alt :  Tgl Pemasangan : 18 Agustus 2026 Interval : PAGI  Note : Hubungi pelanggan terlebih dahulu</t>
  </si>
  <si>
    <t>17-08-2026 11:10:12</t>
  </si>
  <si>
    <t>ODP-TEG-FAB/042</t>
  </si>
  <si>
    <t>TOKO ANDAYANI</t>
  </si>
  <si>
    <t>ODP-RGJ-FQ/16 FQ/D03/16.01</t>
  </si>
  <si>
    <t>WO061775342</t>
  </si>
  <si>
    <t>MD|MYDB-20260814265377|DN00001/MN00580|TOKO ANDAYANI|081336304083</t>
  </si>
  <si>
    <t>14-08-2026 17:25:05</t>
  </si>
  <si>
    <t>ODP-MCR-FC/50 FC/D05/50.01</t>
  </si>
  <si>
    <t>WO061820531</t>
  </si>
  <si>
    <t>MD|MYDB-20260815265458|DC30004/MC30042|BAHAGIA PLASTIK|085204850375</t>
  </si>
  <si>
    <t xml:space="preserve">2026-08-16 13:00:00 | Nama PIC:  bp andi  No HP: 085204850375 Alt: Tanggal: 16/08/2026 Jam Pasang: Siang Note: Hubungi sebelum ke lokasi, terimakasih. </t>
  </si>
  <si>
    <t>IMF CELL SERVICE</t>
  </si>
  <si>
    <t>ODP-WOS-FAW/034 FAW/D04/034.01</t>
  </si>
  <si>
    <t>WO061763372</t>
  </si>
  <si>
    <t>|MN00439|MYIA-024717114039/POI/IMAM FUADI/081225194262/caricassu@gmail.com</t>
  </si>
  <si>
    <t>Belva Food</t>
  </si>
  <si>
    <t>ODP-BTU-FBS/06 FBS/D01/06.01</t>
  </si>
  <si>
    <t>WO061827047</t>
  </si>
  <si>
    <t>MD|MYIB-036204487115|SYSTEM|Belva Kitchen|085156596804</t>
  </si>
  <si>
    <t>2026-08-16 13:00:00 | Tanggal pemasangan: 16/08/2026 Jam pemasangan : pagi / siang Info Tambahan : Hubungi pelanggan dulu sebelum ke lokasi terima kasih.</t>
  </si>
  <si>
    <t>ODP-BMU-FG/027</t>
  </si>
  <si>
    <t>WO061767730</t>
  </si>
  <si>
    <t>2026-08-13 08:00:00 | M Janji : (13 AGUSTUS 2026)  jam Pasang : pagi   Note : hubungi pelanggan jika ingin kelokasi</t>
  </si>
  <si>
    <t>ODP-DLA-FD/15</t>
  </si>
  <si>
    <t>WO061831954</t>
  </si>
  <si>
    <t>2026-08-16 13:00:00|M Janji :  16 Agustus 2026 Jam Pasang : Siang Note : hubungi pelanggan jika ingin ke lokasi, terima kasih|40941148|MYDITA</t>
  </si>
  <si>
    <t>CV. RAHAYU JAYA</t>
  </si>
  <si>
    <t>ODP-SMO-FC/23</t>
  </si>
  <si>
    <t>WO061779103</t>
  </si>
  <si>
    <t>|MN01066|MYIA-025366129939/POI/FAYZAL ANWAR/082329830323/anwarfayzal90@gmail.com</t>
  </si>
  <si>
    <t xml:space="preserve">2026-08-16 13:00:00 |  M Janji : (15/08/2026) jam Pasang :pagi Note : hubungi pelanggan jika ingin kelokasi </t>
  </si>
  <si>
    <t>toko grosir tri sakti</t>
  </si>
  <si>
    <t>ODP-GDI-FC/01 GDI/D01/01.01</t>
  </si>
  <si>
    <t>WO061751638</t>
  </si>
  <si>
    <t>|MN02462|MYIA-078473830123/POI/teisakti/081217148678/tokotrisakti@gmail.com</t>
  </si>
  <si>
    <t>WO061728941</t>
  </si>
  <si>
    <t>MD|MYDB-20260814265312|DN00001/MN00966|KOST GRIYA ASRI|081387624625</t>
  </si>
  <si>
    <t>2026-08-18 13:00:00 | Nama PIC : bu erna  No HP : 081387624625 Alt :  M Janji : 18/AGUSTUS/2026 jam Pasang : Siang Note : hubungi pelanggan jika ingin kelokasi, terimakasih.</t>
  </si>
  <si>
    <t>Toko Mahrus Jaya</t>
  </si>
  <si>
    <t>ODP-PME-FBF/21</t>
  </si>
  <si>
    <t>WO061917108</t>
  </si>
  <si>
    <t>MD|MYDB-20260817265811|DN00001/MN00572|Toko Mahrus Jaya|087749030337</t>
  </si>
  <si>
    <t>yayasan pendidikan islam tambihul ghofilin</t>
  </si>
  <si>
    <t>ODP-SPG-FY/105</t>
  </si>
  <si>
    <t>WO061815588</t>
  </si>
  <si>
    <t>MD|MYDB-20260815265494|DN00001/MN00572|yayasan pendidikan islam tambihul ghofilin|081931348412</t>
  </si>
  <si>
    <t>2026-08-16 13:00:00 | Tanggal Pemasangan : 16 Agustus 2026 Jam Pemasangan : 08:00 15:00 Info Tambahan : Hubungi pelanggan dulu sebelum ke lokasi terimakasih</t>
  </si>
  <si>
    <t>15-08-2026 12:25:37</t>
  </si>
  <si>
    <t>AGA KOMPUTER</t>
  </si>
  <si>
    <t>ODP-BTU-FBX/15</t>
  </si>
  <si>
    <t>WO061891791</t>
  </si>
  <si>
    <t>MD|MYDB-20260815265502|SC20017/MC20200|AGA KOMPUTER|085134792145</t>
  </si>
  <si>
    <t>16-08-2026 16:39:59</t>
  </si>
  <si>
    <t>PT SMART EDUCAFE INDONESIA</t>
  </si>
  <si>
    <t>ODP-KEN-FAP/037 FAP/D04/037.01</t>
  </si>
  <si>
    <t>WO061767060</t>
  </si>
  <si>
    <t>|MC80054|MYIA-078270767176/POI/HENDRO/083840455430/educafesmart@gmail.com</t>
  </si>
  <si>
    <t xml:space="preserve">2026-08-16 13:00:00 | Nama PIC : bp hendro  No HP : 083840455430 Alt :  M Janji : 16/AGUSTUS/2026 jam Pasang : Siang Note : hubungi pelanggan jika ingin kelokasi, terimakasih. </t>
  </si>
  <si>
    <t>ODP-ARB-FD/11</t>
  </si>
  <si>
    <t>GAJAH MADA MART</t>
  </si>
  <si>
    <t>ODP-JTO-FF/04</t>
  </si>
  <si>
    <t>|MC30211|/WEDHAR REDHYANANG YUDHA/8551111241/sakujang907@gmail.com</t>
  </si>
  <si>
    <t>TOKO YUDI</t>
  </si>
  <si>
    <t>ODP-BKI-FH/40 FH/D03/40.01</t>
  </si>
  <si>
    <t>WO061803674</t>
  </si>
  <si>
    <t>|MN02617|MYIA-096365121389/POI/MIFTAHUL ARIFIN/082322661370/sayudi461@gmail.com</t>
  </si>
  <si>
    <t>2026-08-16 08:00:00 | Nama PIC : BAPAK MIFTAHUL No HP : 082322661370 Alt :  M Janji : (MINGGU/16/AGUSTUS/2026) jam Pasang : 09:00 Note : hubungi pelanggan jika ingin kelokasi</t>
  </si>
  <si>
    <t>RUMAH KOST MUZAKKI 22</t>
  </si>
  <si>
    <t>WO061713250</t>
  </si>
  <si>
    <t>|MC30175|MYIA-073601771593/POI/MUZAKKI/083853348580/muzakki70@gmail.com</t>
  </si>
  <si>
    <t>14-08-2026 08:10:10</t>
  </si>
  <si>
    <t>sembako Annisa</t>
  </si>
  <si>
    <t>ODP-BKA-FJ/083 FJ/D04/083.01</t>
  </si>
  <si>
    <t>WO061734596</t>
  </si>
  <si>
    <t>MD|MYDB-20260814265322|EC50002/MC50042|sembako Annisa|087792997405</t>
  </si>
  <si>
    <t xml:space="preserve">2026-08-15 08:00:00 | telp:087792997405 alt : manja : pagi / siang 15/08/2026 hub sebelum ke lokasi </t>
  </si>
  <si>
    <t>TOKO BAHAN KUE DAN TOKOYAN PLASTIK</t>
  </si>
  <si>
    <t>ODP-NGA-FF/015 FF/D03/015.01</t>
  </si>
  <si>
    <t>WO061731427</t>
  </si>
  <si>
    <t>|MC60133|MYIA-067013197894/POI/SARTINI/08132751300/09siti12@gmail.com</t>
  </si>
  <si>
    <t>2026-08-16 08:00:00 | Tanggal pemasangan : 15 AGUSTUS 2026 Jam pemasangan : pagi/siang Info Tambahan : Hubungi pelanggan dulu sebelum ke lokasi terima kasih</t>
  </si>
  <si>
    <t>14-08-2026 11:10:21</t>
  </si>
  <si>
    <t>Follow Up Revoke Completed, New Order ID : SC1002529259</t>
  </si>
  <si>
    <t>AGEN AYAM BOILER AL ALIEF</t>
  </si>
  <si>
    <t>ODP-SPO-FA/28 FA/D03/28.01</t>
  </si>
  <si>
    <t>WO061853492</t>
  </si>
  <si>
    <t>|MN02331|MYIA-069489941014/POI/HOIRUL ANAM/081535297210/khoiruljoss8@gmail.com</t>
  </si>
  <si>
    <t>2026-08-17 08:00:00 | Nama Pic : bp HOIRUL  No Hp Pic : 081535297210 No alt : - Jam Pemasangan : pagi  Tanggal Pemasangan : 17 Agustus 2026</t>
  </si>
  <si>
    <t>16-08-2026 07:25:31</t>
  </si>
  <si>
    <t>WO061757374</t>
  </si>
  <si>
    <t>2026-08-14 08:00:00 | telp : 081259161116  M Janji : (14/08/2026)  jam Pasang : 09:00  Note : hubungi pelanggan jika ingin kelokasi</t>
  </si>
  <si>
    <t>TOKO TAUFIQUR BAROKAH</t>
  </si>
  <si>
    <t>ODP-PME-FBK/15</t>
  </si>
  <si>
    <t>|MC70132|/TAUFIQUR RAHMAN-TOKO TAUFIQUR BAROKAH/081939249988/taufuqyrr@gmail.com/HSI Bisnis + Netmonk Promo 2026 200 Mbps (Rp 846.100) PSB 150.000/ -7.0677042, 113.4586181/Dekat Lot Polot, Kacok, Kec. Palengaan, Kabupaten Pamekasan, Jawa Timur 69362</t>
  </si>
  <si>
    <t>17-08-2026 14:55:19</t>
  </si>
  <si>
    <t>TOKO TIYANA BAROKAH</t>
  </si>
  <si>
    <t>|MC70132|/TIYANA - TOKO TIYANA BAROKAH/085931099333/titanyana@gmail.com/HSI Bisnis + Netmonk Promo 2026 200 Mbps (Rp 846.100) PSB 150.000/Dekat Lot Polot, Kacok, Kec. Palengaan, Kabupaten Pamekasan, Jawa Timur 69362</t>
  </si>
  <si>
    <t>FOLLOW UP : Follow Up Yusnani Manalu 40951378|MYDITA</t>
  </si>
  <si>
    <t>TOKO PAK MUZAKI</t>
  </si>
  <si>
    <t>ODP-MTR-FAK/58 FAK/D06/58.01</t>
  </si>
  <si>
    <t>WO061925463</t>
  </si>
  <si>
    <t>MD|MYDB-20260817265829|SC00001/MC00090|TOKO PAK MUZAKI|087812761505</t>
  </si>
  <si>
    <t>HSI Bisnis Bundling OCA Breach Checker PSB 70% Promo - 100 Mbps</t>
  </si>
  <si>
    <t>TOKO LISTRIK KITA</t>
  </si>
  <si>
    <t>ODP-ASB-FC/38 FC/D05/38.01</t>
  </si>
  <si>
    <t>WO061732862</t>
  </si>
  <si>
    <t>|MN00099|MYIA-017969395415/POI/AHMAD ZAMROJI/085231353155/adisasmoko5@gmail.com</t>
  </si>
  <si>
    <t>2026-08-15 08:00:00 | Nama PIC : Bp Ahmad No HP : 085231353155 No Alt : - M Janji :  15 Agustus 2026 Jam Pasang : Pagi / Siang Note : hubungi pelanggan jika ingin kelokasi</t>
  </si>
  <si>
    <t>Toko Muhammad Suhaili</t>
  </si>
  <si>
    <t>ODP-MTR-FAE/09 FAE/D02/03.09</t>
  </si>
  <si>
    <t>WO061833328</t>
  </si>
  <si>
    <t>MD|MYDB-20260815265553|SC00001/MC00046|Toko Muhammad Suhaili|087750768656</t>
  </si>
  <si>
    <t>15-08-2026 15:54:49</t>
  </si>
  <si>
    <t>RIDHO CELL</t>
  </si>
  <si>
    <t>ODP-LMJ-FZ/01 FZ/D01/01.01</t>
  </si>
  <si>
    <t>WO061938408</t>
  </si>
  <si>
    <t>MD|MYDB-20260817265823|DN00001/MN01309|RIDHO CELL|085743647434</t>
  </si>
  <si>
    <t>HSI Bisnis Basic Bundling Netmonk PSB 70% Promo - 150 Mbps</t>
  </si>
  <si>
    <t>UD Karya Mandiri</t>
  </si>
  <si>
    <t>WO061936814</t>
  </si>
  <si>
    <t>|MN02750|/PIC EKO SUPRIADI/081338282011/Spbu.bali.5480102@gmail.com</t>
  </si>
  <si>
    <t>2026-08-18 13:00:00|M janji : pagi Tanggal Pemasangan : 18/agustus/2026 Note : hubungi pelanggan jika ingin kelokasi |40971304|MYDITA</t>
  </si>
  <si>
    <t>ODP-WRO-FC/116</t>
  </si>
  <si>
    <t>WO061746767</t>
  </si>
  <si>
    <t xml:space="preserve">2026-08-13 13:00:00 | Waktu pemasangan : 13 agustus 2026  Jam pemasangan : 08.00 - 12.00  Info Tambahan : Hubungi pelanggan dulu sebelum ke lokasi  terimakasih </t>
  </si>
  <si>
    <t>ODP-PPR-FH/17 FH/D02/17.01</t>
  </si>
  <si>
    <t>WO061764069</t>
  </si>
  <si>
    <t>|MC80054|MYIA-069092144938/POI/HENDRO/082135553975/networkoffice11@gmail.com</t>
  </si>
  <si>
    <t xml:space="preserve">2026-08-15 15:00:00 | Waktu pemasangan : 15 agustus 2026 Jam pemasangan : 08.00 - 12.00 Info Tambahan : Hubungi pelanggan dulu sebelum ke lokasi terimakasih  </t>
  </si>
  <si>
    <t>Follow Up Revoke Completed, New Order ID : SC1002527276</t>
  </si>
  <si>
    <t xml:space="preserve">PT BPR BKK Jateng KC Tegal Kas Suradadi </t>
  </si>
  <si>
    <t>ODP-TEG-FBJ/035</t>
  </si>
  <si>
    <t>AMRBS;404469;REG3;ALI;085100284847;HSI 1S 75MB;415k;PIC 081575383212;kc.tegal@bkkjateng.co.id</t>
  </si>
  <si>
    <t>TOKO SUCI BERKAH</t>
  </si>
  <si>
    <t>WO061914252</t>
  </si>
  <si>
    <t>|MN02617|MYIA-018361674720/POI/FATHUSSURUR ALMABRUR/082245047577/suciaqidah05@gmail.com</t>
  </si>
  <si>
    <t>ODP-KPO-FBE/16</t>
  </si>
  <si>
    <t>WO061773769</t>
  </si>
  <si>
    <t>2026-08-13 15:00:00 |   M Janji : (13/AGUSTUS/2026)  jam Pasang : 09:00  Note : hubungi pelanggan jika ingin kelokasi</t>
  </si>
  <si>
    <t>Gendhisbatik.id</t>
  </si>
  <si>
    <t>WO061950562</t>
  </si>
  <si>
    <t>|MC50067|MYIA-028013322113/POI/M TAUFAN/085777774324/alsaa6x22@gmail.com</t>
  </si>
  <si>
    <t>2026-08-18 15:00:00 | Nama : BP M TAUFAN  No Hp : 085777774324 No Alt :  Tgl Pemasangan : 18 Agustus 2026 Interval : PAGI  Note : Hubungi pelanggan terlebih dahulu</t>
  </si>
  <si>
    <t>SDN PEHWETAN 1</t>
  </si>
  <si>
    <t>ODP-PPR-FE/78 FE/D08/78.01</t>
  </si>
  <si>
    <t>WO061913346</t>
  </si>
  <si>
    <t>|MC20057|MYIA-063953679208/POI/Rekza Ravi Anggara/081992623703/sdnpehwetan36@gmail.com</t>
  </si>
  <si>
    <t>17-08-2026 09:39:54</t>
  </si>
  <si>
    <t>SPBU PENDOWOHARJO 44.557.11</t>
  </si>
  <si>
    <t>ODP-BTL-FBD/043</t>
  </si>
  <si>
    <t>WO061937687</t>
  </si>
  <si>
    <t>|MN02579|MYIA-098633278047/POI/AGUS SURAWAN/085743422968/spbupucung4455711@gmail.com</t>
  </si>
  <si>
    <t>2026-08-16 08:00:00 | Tanggal pemasangan : 16 AGUSTUS 2026  Jam pemasangan : pagi/siang  Info Tambahan : Hubungi pelanggan dulu sebelum ke lokasi  terima kasih</t>
  </si>
  <si>
    <t>SD PLOSO</t>
  </si>
  <si>
    <t>ODP-NDL-FP/36 FP/D02/36.01</t>
  </si>
  <si>
    <t>WO061796676</t>
  </si>
  <si>
    <t>|MC20057|MYIA-090461247327/POI/Muhamad Chusni M/088983009495/sd.ploso.kediri@gmail.com</t>
  </si>
  <si>
    <t>2026-08-16 08:00:00 | Nama PIC : bapak cusni No HP : 088983009495 Alt :  M Janji : (MINGGU/16/AGUSTUS/2026) jam Pasang : 09:00 Note : hubungi pelanggan jika ingin kelokasi</t>
  </si>
  <si>
    <t>WARKOP BERKAH</t>
  </si>
  <si>
    <t>ODP-NJK-FM/03 FM/D01/03.01</t>
  </si>
  <si>
    <t>WO061725931</t>
  </si>
  <si>
    <t>MD|MYDB-20260814265294|EN00005/MC20190|WARKOP BERKAH|081947734828</t>
  </si>
  <si>
    <t>Follow Up Revoke Completed, New Order ID : SC1002526815</t>
  </si>
  <si>
    <t>rumah kos reswara</t>
  </si>
  <si>
    <t>ODP-BOW-FX/24 FX/D01/24.01</t>
  </si>
  <si>
    <t>WO061773858</t>
  </si>
  <si>
    <t>|MC30280|MYIA-057036475407/POI/reswara favian afiff/085257349400/reswarafavian9865@gmail.com</t>
  </si>
  <si>
    <t>2026-08-15 13:00:00 | Nama Pic : bp reswara No Hp Pic : 085257349400 No alt : - Jam Pemasangan : pagi siang  Tanggal Pemasangan : 15 Agustus 2026</t>
  </si>
  <si>
    <t>ODP-SLH-FH/29 FH/D04/29.01</t>
  </si>
  <si>
    <t>WO061873187</t>
  </si>
  <si>
    <t>MD|MYDB-20260815265546|DN00001/MN02053|GRIYA KOMPUTER|081936652625</t>
  </si>
  <si>
    <t>16-08-2026 13:10:27</t>
  </si>
  <si>
    <t>BAHA BAHA VILLAS 2</t>
  </si>
  <si>
    <t>ODP-MLK-FAC/28 FAC/D04/28.01</t>
  </si>
  <si>
    <t>WO061948364</t>
  </si>
  <si>
    <t>|MN02367|MYIA-059357153844/POI/PANDITA WIRAWAN/082144952971/pandytawirawan96@gmail.com</t>
  </si>
  <si>
    <t>17-08-2026 17:39:44</t>
  </si>
  <si>
    <t>TOKO FIRMAN</t>
  </si>
  <si>
    <t>ODP-RGJ-FC/36 FC/D03/36.01</t>
  </si>
  <si>
    <t>WO061954198</t>
  </si>
  <si>
    <t>MD|MYDB-20260817265906|DC30008/MC30044|TOKO FIRMAN|089627274535</t>
  </si>
  <si>
    <t>2026-08-19 08:00:00 | telp :089627274535 alt : Tanggal pemasangan :18/08/2026 Jam pemasangan : pagi/siang Info Tambahan : Hubungi pelanggan dulu sebelum ke lokasi terima kasih.</t>
  </si>
  <si>
    <t>SMP KARYA WATES</t>
  </si>
  <si>
    <t>ODP-WAT-FB/26 FB/D03/26.01</t>
  </si>
  <si>
    <t>WO061831913</t>
  </si>
  <si>
    <t>|MC20002|MYIA-006945002001/POI/GURUH BAYU ANGGARA/081333884916/kopiungu19@gmail.com</t>
  </si>
  <si>
    <t>2026-08-16 13:00:00 | Jam Pemasangan : JAM 4 SORE Tanggal Pemasangan : SABTU 15 AGUSTUS 2026 Info Tambahan : Hubungi pelanggan sebelum datang ke lokasi</t>
  </si>
  <si>
    <t>ODP-SMO-FC/01 FC/D02/01.01</t>
  </si>
  <si>
    <t>WO061816492</t>
  </si>
  <si>
    <t>MD|MYDB-20260815265495|DN00001/MN02053|IDEA KOMPUTER BADEGAN|088989468602</t>
  </si>
  <si>
    <t>2026-08-17 08:00:00 | Tanggal Pemasangan : 16 Agustus 2026 Jam Pemasangan : 08:00 15:00 Info Tambahan : Hubungi pelanggan dulu sebelum ke lokasi terimakasih</t>
  </si>
  <si>
    <t>SMP NEGERI 6 RUANG LAB 2</t>
  </si>
  <si>
    <t>WO061826454</t>
  </si>
  <si>
    <t>|MC20010|MYIA-037592003439/POI/ALI SAFAAT /082333813737/srikurniawatiira@gmail.com</t>
  </si>
  <si>
    <t xml:space="preserve">2026-08-18 08:00:00 | Nama PIC:  bp ali safaat  No HP: 082333813737 Alt: Tanggal: 18/08/2026 Jam Pasang: Pagi Note: Hubungi sebelum ke lokasi, terimakasih. </t>
  </si>
  <si>
    <t>15-08-2026 13:54:55</t>
  </si>
  <si>
    <t>WO061719961</t>
  </si>
  <si>
    <t>TOKO SRC TARMINI</t>
  </si>
  <si>
    <t>ODP-GER-FAN/06 FAN/D01/06.01</t>
  </si>
  <si>
    <t>WO061914927</t>
  </si>
  <si>
    <t>MD|MYDB-20260816265666|DN00001/MN01272|TOKO SRC TARMINI|081802186818</t>
  </si>
  <si>
    <t>TOKO JABOLANI</t>
  </si>
  <si>
    <t>ODP-PME-FBQ/16 FBQ/D03/16.01</t>
  </si>
  <si>
    <t>WO061853742</t>
  </si>
  <si>
    <t>MD|MYDB-20260815265621|DN00001/MN00558|TOKO JABOLANI|085741855102</t>
  </si>
  <si>
    <t>2026-08-17 08:00:00 | Nama Pic : bp salam No Hp Pic : 085741855102 No alt : - Jam Pemasangan : pagi  Tanggal Pemasangan : 17 Agustus 2026</t>
  </si>
  <si>
    <t>16-08-2026 07:54:59</t>
  </si>
  <si>
    <t>SMP NEGERI 4 GRINGSING ( LAB. KOMPUTER )</t>
  </si>
  <si>
    <t>ODP-WLR-FU/021 FU/D02/021.01</t>
  </si>
  <si>
    <t>WO061826430</t>
  </si>
  <si>
    <t>|MN02184|MYIA-097166802638/POI/RATNA DWI KURNIAWATI /085640019833/neea29githu@yahoo.com</t>
  </si>
  <si>
    <t>2026-08-17 08:00:00 | Jam Pemasangan : 08:00 - 12.00 Tanggal Pemasangan : MINGGU 16 AGUSTUS 2026 Info Tambahan : Hubungi pelanggan sebelum datang ke lokasi</t>
  </si>
  <si>
    <t>REYGA CELL &amp; SHOP</t>
  </si>
  <si>
    <t>ODP-WGI-FU/02 FU/D01/02.01</t>
  </si>
  <si>
    <t>WO061923467</t>
  </si>
  <si>
    <t>MD|MYDB-20260815265575|DC20015/MC20167|REYGA CELL &amp; SHOP|085857150210</t>
  </si>
  <si>
    <t>2026-08-18 13:00:00 | Nama : BP NANANG CAHYONO No Hp : 085857150210 No Alt :  Tgl Pemasangan : 18 Agustus 2026 Interval : PAGI  Note : Hubungi pelanggan terlebih dahulu</t>
  </si>
  <si>
    <t>Follow Up Revoke Completed, New Order ID : SC1002526704</t>
  </si>
  <si>
    <t>BENGKEL TRI POETRA PASURUAN</t>
  </si>
  <si>
    <t>ODP-PWS-FK/06</t>
  </si>
  <si>
    <t>WO061803474</t>
  </si>
  <si>
    <t>|MC30224|/FAKI IMAWAN BAC/81283376909/fk.imawan@gmail.com</t>
  </si>
  <si>
    <t>2026-08-16 13:00:00|Waktu pemasangan : 16 agustus 2026 Jam pemasangan : 08.00 - 12.00 Info Tambahan : Hubungi pelanggan dulu sebelum ke lokasi terimakasih |40971401|MYDITA</t>
  </si>
  <si>
    <t>toko sampurna</t>
  </si>
  <si>
    <t>ODP-KBL-FBV/39</t>
  </si>
  <si>
    <t>WO061946594</t>
  </si>
  <si>
    <t>|MC30211|MYIA-022999305819/POI/abdul hadi/083831070940/msy4fiq123@gmail.com</t>
  </si>
  <si>
    <t>17-08-2026 16:55:01</t>
  </si>
  <si>
    <t>Follow Up Revoke Completed, New Order ID : SC1002527243</t>
  </si>
  <si>
    <t>PT WALI SONGO (SPBU 5467216 RANDU MERAK PAITON)</t>
  </si>
  <si>
    <t>WO061720809</t>
  </si>
  <si>
    <t>2026-08-15 08:00:00|M Janji :  15 Agustus 2026 Jam Pasang : Pagi Note : hubungi pelanggan jika ingin ke lokasi, terima kasih. |40941148|MYDITA</t>
  </si>
  <si>
    <t>ODP-SLW-FP/026</t>
  </si>
  <si>
    <t>WO061774304</t>
  </si>
  <si>
    <t>2026-08-14 13:00:00 | M Janji : (Jumat/14/Agustus/2026)  jam Pasang : 09:00  Note : hubungi pelanggan jika ingin kelokasi</t>
  </si>
  <si>
    <t>Toko Bangunan Ngecer 2</t>
  </si>
  <si>
    <t>ODP-BOW-FF/36 FF/D01/36.01</t>
  </si>
  <si>
    <t>WO061796853</t>
  </si>
  <si>
    <t>|MN02331|MYIA-091186210695/POI/TRI AGUNG BUDIMAN/083178970342/paklopakjoss@gmail.com</t>
  </si>
  <si>
    <t>2026-08-16 08:00:00 | Nama PIC : bapak agung No HP : 083178970342 Alt :  M Janji : (MINGGU/16/AGUSTUS/2026) jam Pasang : 09:00 Note : hubungi pelanggan jika ingin kelokasi</t>
  </si>
  <si>
    <t>WO061735506</t>
  </si>
  <si>
    <t>2026-08-15 13:00:00|Tanggal pemasangan: 27/07/2026 Jam pemasangan : pagi / siang Info Tambahan : Hubungi pelanggan dulu sebelum ke lokasi. terima kasih|40951377|MYDITA</t>
  </si>
  <si>
    <t>PONPES AL FATAH PUTRI</t>
  </si>
  <si>
    <t>ODP-PBL-FBD/10</t>
  </si>
  <si>
    <t>WO061890319</t>
  </si>
  <si>
    <t>|MN01068|/PONPES AL FATAH PUTRI/WINBACK HSI B2B + OCA BREACH CHECKER  (1:1) 200MBPS 920,5RB PSB DISC 70%/087810634409/alfiatulayusetiyawati@gmail.com/ALFIATUL AYU SETIYAWATI/-7.960754, 113.098204</t>
  </si>
  <si>
    <t>2026-08-17 13:00:00|Tanggal pemasangan : 17 AGUSTUS 2026 Jam pemasangan : pagi/siang Info Tambahan : Hubungi pelanggan dulu sebelum ke lokasi terima kasih|40010577|MYDITA</t>
  </si>
  <si>
    <t>15-08-2026 17:39:56</t>
  </si>
  <si>
    <t>WO061864629</t>
  </si>
  <si>
    <t>2026-08-17 08:00:00|Nama Pic : bp iqbal  No Hp Pic : 081219854241 No alt : - Jam Pemasangan : pagi  Tanggal Pemasangan : 17 Agustus 2026|40951375|MYDITA</t>
  </si>
  <si>
    <t>WIWIT SHUTTLECOCK</t>
  </si>
  <si>
    <t>ODP-WRJ-FG/61 FG/D05/61.01</t>
  </si>
  <si>
    <t>WO061935573</t>
  </si>
  <si>
    <t>MD|MYDB-20260816265702|EN00005/MC20190|WIWIT SHUTTLECOCK|085923055162</t>
  </si>
  <si>
    <t>2026-08-18 15:00:00 | telp :085923055162 alt : Tanggal pemasangan :18/08/2026 Jam pemasangan : pagi/siang Info Tambahan : Hubungi pelanggan dulu sebelum ke lokasi terima kasih.</t>
  </si>
  <si>
    <t>17-08-2026 14:25:30</t>
  </si>
  <si>
    <t>WO061755119</t>
  </si>
  <si>
    <t>2026-08-15 13:00:00|Nama PIC : ibu novi No HP : 085707504840 No Alternatif : - M Janji : 15/07/2026 Jam Pasang : Pagi NoteÃ‚Â :  Hubungi terlebih dahulu sebelum ke lokasi |40961370|MYDITA</t>
  </si>
  <si>
    <t>Grosir Sepatu Mukti</t>
  </si>
  <si>
    <t>ODP-GNK-FAF/002 FAF/D01/002.01</t>
  </si>
  <si>
    <t>WO061880396</t>
  </si>
  <si>
    <t>|MN02374|MYIA-087307978801/POI/Abdul Mukti/0882007501385/jennyabdul91@gmail.com</t>
  </si>
  <si>
    <t>2026-08-17 13:00:00 | Nama : BP ABDUL MUKTI  No Hp : 0882007501385 No Alt :  Tgl Pemasangan : 17 Agustus 2026 Interval : PAGI  Note : Hubungi pelanggan terlebih dahulu</t>
  </si>
  <si>
    <t>TPQ/TK NURUL ISLAM</t>
  </si>
  <si>
    <t>ODP-PAE-FE/04 FE/D01/04.01</t>
  </si>
  <si>
    <t>WO061895976</t>
  </si>
  <si>
    <t>|MC20202|MYIA-077194636342/POI/NUFAL BAIDAWI/08213329613/tpq.nurulislam2929@gmail.com</t>
  </si>
  <si>
    <t>2026-08-17 15:00:00 | Tanggal Pemasangan : 17 Agustus 2026 Jam Pemasangan : 08:00 15:00 Info Tambahan : Hubungi pelanggan dulu sebelum ke lokasi terimakasih</t>
  </si>
  <si>
    <t>PT. ARSUAR DIGITAL BISNIS</t>
  </si>
  <si>
    <t>ODP-BDG-FJ/10 FJ/D01/10.01</t>
  </si>
  <si>
    <t>WO061846384</t>
  </si>
  <si>
    <t>|MYIB-CUST|MYTN-074371274459/POI/AHMAD FERI INDRA JAYA/085111342200/ptafi.lmg@gmail.com</t>
  </si>
  <si>
    <t>2026-08-17 10:00:00 | Jam Pemasangan : 08:00 - 12.00 Tanggal Pemasangan : MINGGU 16 AGUSTUS 2026 Info Tambahan : Hubungi pelanggan sebelum datang ke lokasi</t>
  </si>
  <si>
    <t>15-08-2026 19:54:57</t>
  </si>
  <si>
    <t>PT Haosi industrial Indonesia</t>
  </si>
  <si>
    <t>WO061748395</t>
  </si>
  <si>
    <t>AMRBS;403095;REG3;BAYU;085100296564;HSI 1S 200MB;PIC 085867859258;haosiindustrialindonesia@gmail.com</t>
  </si>
  <si>
    <t>2026-08-15 13:00:00|Jam Pemasangan : 08:00 - 12.00 Tanggal Pemasangan : 15/08/2026 Info Tambahan : Hubungi pelanggan sebelum datang ke lokasi|40971402|MYDITA</t>
  </si>
  <si>
    <t>TOKO HAFID</t>
  </si>
  <si>
    <t>ODP-SIT-FN/64</t>
  </si>
  <si>
    <t>WO061918353</t>
  </si>
  <si>
    <t>|MN00099|MYIA-070842329245/POI/HAFID SULAEMAN RIDHO/083169868003/plaosawardatul@gmail.com</t>
  </si>
  <si>
    <t>2026-08-18 08:00:00 | telp :083169868003 alt : Tanggal pemasangan :18/08/2026 Jam pemasangan : pagi/siang Info Tambahan : Hubungi pelanggan dulu sebelum ke lokasi terima kasih.</t>
  </si>
  <si>
    <t>MITRA KERAMIK 1</t>
  </si>
  <si>
    <t>ODP-MIP-FJ/21</t>
  </si>
  <si>
    <t>WO061817095</t>
  </si>
  <si>
    <t>|MC30111|/MOCH MUSTOFA /81515054553/mochalimustofa03@gmail.com</t>
  </si>
  <si>
    <t>GRESIK MANDIRI</t>
  </si>
  <si>
    <t>ODP-GSK-FAL/67</t>
  </si>
  <si>
    <t>WO061857941</t>
  </si>
  <si>
    <t>|MN01735|/GRESIK MANDIRI/085134366295/gresikmandiriberkah@gmail.com/HSI Bisnis + Phone Promo 2026 200 Mbps (Rp 830.000) PSB 150.000/Roudlotul maftuhah/-7.167710,112.654492</t>
  </si>
  <si>
    <t>2026-07-11 13:00:00|Nama PIC : Ibu MaftuhahNo HP : 085134366295No Alt : -M Janji :  10 Juli  2026Jam Pasang : Pagi / SiangNote : hubungi pelanggan jika ingin kelokasi|40951378|MYDITA</t>
  </si>
  <si>
    <t>16-08-2026 08:55:08</t>
  </si>
  <si>
    <t xml:space="preserve">- 11_11446;Biaya PSB HSI EBIS Tunai di Depan ~ 11[150000]  - E23053;E23053 ~ ES23 - Paket HSI Bisnis  Phone (PHONE)[0]  - E23053~null~44864;E23053||11||Abodemen 0[0]  - E23053~null~E23053_IN800;IN800 ~ Free Lokal dan SLJJ 800 Menit ~ E23053[40000]  - BWY </t>
  </si>
  <si>
    <t>Provisioning Failed|WFM|INF009046538|PCL_PELANGGAN MINTA BATAL TARIKAN 450 METER BUTUH 9 TATI</t>
  </si>
  <si>
    <t>brilink Fakhsan</t>
  </si>
  <si>
    <t>ODP-KTM-FD/056</t>
  </si>
  <si>
    <t>WO061748148</t>
  </si>
  <si>
    <t>MD|MYDB-20260814265343|EC50002/MC50042|brilink Fakhsan|082325772824</t>
  </si>
  <si>
    <t>2026-08-15 13:00:00 | Nama Pic : bu puspa No Hp Pic : 082325772824 No alt : - Jam Pemasangan : pagi  Tanggal Pemasangan : 15 Agustus 2026</t>
  </si>
  <si>
    <t>PP Nahdatul Islamiyah</t>
  </si>
  <si>
    <t>ODP-SPG-FS/46</t>
  </si>
  <si>
    <t>WO061945259</t>
  </si>
  <si>
    <t>MD|MYDB-20260815265571|DN00001/MN00572|PP Nahdatul Islamiyah|08999957320</t>
  </si>
  <si>
    <t>2026-08-16 13:00:00 | Tanggal pemasangan: 16/08/2026  Jam pemasangan : pagi / siang  Info Tambahan : Hubungi pelanggan dulu sebelum ke lokasi  terima kasih.</t>
  </si>
  <si>
    <t>WARKOP SELIR</t>
  </si>
  <si>
    <t>ODP-TUL-FAP/58 FAP/D04/58.01</t>
  </si>
  <si>
    <t>WO061948410</t>
  </si>
  <si>
    <t>MD|MYDB-20260817265878|DC20015/MC20167|WARKOP SELIR|081330859450</t>
  </si>
  <si>
    <t>UNCONTACTED : Mail Box - Memo Ghina Swanti Ariesa 40941148|MYDITA</t>
  </si>
  <si>
    <t>ODP-PAZ-FP/63</t>
  </si>
  <si>
    <t>WO061926145</t>
  </si>
  <si>
    <t>|MC20010|MYIA-061123096931/POI/PURWANTO /08133048515/keysavanovyanti@gmail.com</t>
  </si>
  <si>
    <t>2026-08-19 13:00:00 | Tanggal Pemasangan : 19 Agustus 2026 Jam Pemasangan : 08:00 13:00 Info Tambahan : Hubungi pelanggan dulu sebelum ke lokasi terimakasih</t>
  </si>
  <si>
    <t>17-08-2026 12:54:48</t>
  </si>
  <si>
    <t>ODP-SMO-FC/40</t>
  </si>
  <si>
    <t>Follow Up Revoke Completed, New Order ID : SC1002527818</t>
  </si>
  <si>
    <t>TAMTAM THERAPY CENTRE ANAK</t>
  </si>
  <si>
    <t>ODP-JHR-FBJ/051</t>
  </si>
  <si>
    <t>WO061840946</t>
  </si>
  <si>
    <t>MD|MYDB-20260814265310|DN00001/MN02296|TAMTAM THERAPY CENTRE ANAK|6285212412544</t>
  </si>
  <si>
    <t xml:space="preserve">2026-08-18 08:00:00 | Nama PIC:  bu puti  No HP: 085212412544 Alt: 085121555841 Tanggal: 18/08/2026 Jam Pasang: Pagi Note: Hubungi sebelum ke lokasi, terimakasih. </t>
  </si>
  <si>
    <t>15-08-2026 18:25:51</t>
  </si>
  <si>
    <t>MADRASAH SABILUS SALAM</t>
  </si>
  <si>
    <t>ODP-OMB-FAA/04</t>
  </si>
  <si>
    <t>WO061846236</t>
  </si>
  <si>
    <t>MD|MYDB-20260815265607|DN00001/MN00802|MADRASAH SABILUS SALAM|085335789300</t>
  </si>
  <si>
    <t>TOKO KASYFAN BAROKAH</t>
  </si>
  <si>
    <t>WO061920528</t>
  </si>
  <si>
    <t>|MC70132|/KASYFAN NADHARI-TOKO KASYFAN BAROKAH/081995230794/toketjayaaa@gmail.com/HSI Bisnis + Netmonk Promo 2026 300 Mbps (Rp 1.186.100) PSB 150.000/ -7.1093416, 113.4132080/Dekat Potreanom, Mapper, Kec. Proppo, Kabupaten Pamekasan, Jawa Timur 69363</t>
  </si>
  <si>
    <t>2026-08-18 13:00:00|Nama PIC : Bp Kasyfan No Hp : 081995230794 No Alt : - Tgl Pemasangan : 18 Agustus 2026 Interval : PAGI SIANG Note : Hubungi pelanggan terlebih dahulu|40951378|MYDITA</t>
  </si>
  <si>
    <t>TOKO GROSIR HARIANTO</t>
  </si>
  <si>
    <t>ODP-PYA-FAN/53</t>
  </si>
  <si>
    <t>WO061896359</t>
  </si>
  <si>
    <t>|MC40272|MYIA-092573299711/POI/Muh arianto /085353847804/itemele726@gmail.com</t>
  </si>
  <si>
    <t>2026-08-15 13:00:00 | M Janji : (15/08/2026)  jam Pasang : 09:00  Note : hubungi pelanggan jika ingin kelokasi</t>
  </si>
  <si>
    <t>16-08-2026 17:55:00</t>
  </si>
  <si>
    <t>ODP-KLJ-FR/20 KLJ/D04/01.20</t>
  </si>
  <si>
    <t>WO061814675</t>
  </si>
  <si>
    <t>MD|MYDB-20260815265490|DN00001/MN01844|MEMO X|083183328602</t>
  </si>
  <si>
    <t xml:space="preserve">2026-08-16 08:00:00 | Jam pemasangan : 12.00 Info Tambahan : Hubungi pelanggan dulu sebelum ke lokasi terimakasih </t>
  </si>
  <si>
    <t>toko wahyu</t>
  </si>
  <si>
    <t>ODP-GDI-FN/18 FN/D03/18.01</t>
  </si>
  <si>
    <t>WO061723110</t>
  </si>
  <si>
    <t>|MN02462|MYIA-094803550224/POI/081390030512/087796642411/wahyuta443@gmail.com</t>
  </si>
  <si>
    <t>2026-08-15 08:00:00 | M Janji : (15/08/2026) jam Pasang : 09:00 Note : hubungi pelanggan jika ingin kelokasi</t>
  </si>
  <si>
    <t>14-08-2026 09:54:58</t>
  </si>
  <si>
    <t>Toko Barokah</t>
  </si>
  <si>
    <t>ODP-SMP-FK/74</t>
  </si>
  <si>
    <t>|MN00569|/Toko Barokah/Laili/087777060946/Lailiberes@gmail.com/HSI Bisnis Promo HUT Telkom (1:1) 300 Mbps (Rp 1.130.000) PSB Rp 150.000</t>
  </si>
  <si>
    <t>Provisioning Failed|WFM|INF009044414|TOR_-8.4625606,118.7472689_KENDALA ODP RETTING</t>
  </si>
  <si>
    <t>SPBU 54.601.23</t>
  </si>
  <si>
    <t>ODP-DMO-FQQ/37 FQQ/D01/37.01</t>
  </si>
  <si>
    <t>WO061814422</t>
  </si>
  <si>
    <t>MD|MYDB-20260814265434|DN00001/MN00018|SPBU 54.601.23|082140061985</t>
  </si>
  <si>
    <t xml:space="preserve">2026-08-18 15:00:00 | Nama PIC:  bp suryo No HP: 082140061985 Alt: 0315343634 Tanggal: 18/08/2026 Jam Pasang: Sore Note: Hubungi sebelum ke lokasi, terimakasih. </t>
  </si>
  <si>
    <t>TOKO BALI JAYA</t>
  </si>
  <si>
    <t>ODP-PME-FQ/02</t>
  </si>
  <si>
    <t>WO061872128</t>
  </si>
  <si>
    <t>MD|MYDB-20260816265678|DN00001/MN00558|TOKO BALI JAYA|085259918263</t>
  </si>
  <si>
    <t>2026-08-17 13:00:00 | Nama PIC : bapak haikal No HP : 085259918263 Alt :  M Janji : (SENIN/17/AGUSTUS/2026) jam Pasang : 09:00 Note : hubungi pelanggan jika ingin kelokasi</t>
  </si>
  <si>
    <t>WARKOP TKK NGINDEN LT2</t>
  </si>
  <si>
    <t>WO061805422</t>
  </si>
  <si>
    <t>|MN02280|MYIA-041033305436/POI/BAYU ADITYA CAESARYANDI /081217664565/warkoptkkreborn@gmail.com</t>
  </si>
  <si>
    <t>2026-08-16 08:00:00 | Nama PIC : WARKOP TKK NGINDEN LT2 No HP : 081217664565 Alt :  M Janji : (MINGGU/16/AGUSTUS/2026) jam Pasang : 09:00 Note : hubungi pelanggan jika ingin kelokasi</t>
  </si>
  <si>
    <t>ODP-ABR-FD/143</t>
  </si>
  <si>
    <t>WO061761544</t>
  </si>
  <si>
    <t>LELY GUESTHOUSE</t>
  </si>
  <si>
    <t>ODP-KLJ-FX/101 FX/D09/101.01</t>
  </si>
  <si>
    <t>WO061840144</t>
  </si>
  <si>
    <t>|MN02703|MYIA-093952377101/POI/Chofifah Yunita Indriana/081359941169/chofifahyunita16@gmail.com</t>
  </si>
  <si>
    <t>2026-08-16 15:00:00 | M Janji :  16 Agustus 2026 Jam Pasang : Siang Note : hubungi pelanggan jika ingin ke lokasi, terima kasih</t>
  </si>
  <si>
    <t>15-08-2026 18:10:17</t>
  </si>
  <si>
    <t>Follow Up Revoke Completed, New Order ID : SC1002530956</t>
  </si>
  <si>
    <t>|MN00569|/Toko Barokah/Laili/087777060946/Lailiberes@gmail.com/HSI Bisnis Promo HUT Telkom (1:1) 200 Mbps (Rp 790.000) PSB Rp 150.000</t>
  </si>
  <si>
    <t>KIOS PUPUK DAN OBAT</t>
  </si>
  <si>
    <t>ODP-LCE-FE/17</t>
  </si>
  <si>
    <t>WO061781130</t>
  </si>
  <si>
    <t>|MC30211|/SUPARDI/8980575418/wikenovianawifi@gmail.com</t>
  </si>
  <si>
    <t>2026-08-15 15:00:00|Jam Pemasangan : 08:00 - 12.00 Tanggal Pemasangan : 15/08/2026 Info Tambahan : Hubungi pelanggan sebelum datang ke lokasi|40971402|MYDITA</t>
  </si>
  <si>
    <t>SMP NEGERI 1 TONJONG</t>
  </si>
  <si>
    <t>ODP-BMU-FC/041</t>
  </si>
  <si>
    <t>WO061748178</t>
  </si>
  <si>
    <t>AMRBS;404469;REG3;ALI;085100284847;HSI 1S 300MB;1.130k;PIC 085328930397;smpn1tonjong.creative@gmail.com</t>
  </si>
  <si>
    <t>2026-08-15 15:00:00|Waktu pemasangan : 15 agustus 2026 Jam pemasangan : 08.00 - 12.00 Info Tambahan : Hubungi pelanggan dulu sebelum ke lokasi terimakasih |40971401|MYDITA</t>
  </si>
  <si>
    <t>ODP-BWN-FAC/12</t>
  </si>
  <si>
    <t>WO061731653</t>
  </si>
  <si>
    <t>WO061734135</t>
  </si>
  <si>
    <t>2026-08-15 08:00:00|Tanggal pemasangan: 27/07/2026 Jam pemasangan : pagi / siang Info Tambahan : Hubungi pelanggan dulu sebelum ke lokasi. terima kasih|40951377|MYDITA</t>
  </si>
  <si>
    <t>Provisioning Failed|WFM|INF009045695|PP_-8.8417438,121.65051720000001_RESCHEDULE</t>
  </si>
  <si>
    <t>PENGRAJIN WARANGKA PODOJOYONYO</t>
  </si>
  <si>
    <t>ODP-BTL-FCP/026 FCP/D01/026.01</t>
  </si>
  <si>
    <t>WO061807812</t>
  </si>
  <si>
    <t>|MC80066|MYIA-071975678110/POI/BOWO SANTOSO/08170420455/sandiman.sukro@gmail.com</t>
  </si>
  <si>
    <t>SPBU 44.593.11 TERBAN</t>
  </si>
  <si>
    <t>ODP-PAT-FP/041 FP/D06/041.01</t>
  </si>
  <si>
    <t>WO061732290</t>
  </si>
  <si>
    <t>|MC60025|MYIA-088524732679/POI/Eko Santoso/0895402963572/spbu_terban@yahoo.com</t>
  </si>
  <si>
    <t>2026-08-15 08:00:00 | Jam Pemasangan : 08:00 - 12.00 Tanggal Pemasangan : 15/08/2026 Info Tambahan : Hubungi pelanggan sebelum datang ke lokasi</t>
  </si>
  <si>
    <t>PT. WILL CORP INDONESIA</t>
  </si>
  <si>
    <t>ODP-KDI-FY/27</t>
  </si>
  <si>
    <t>WO061826276</t>
  </si>
  <si>
    <t>|MN02691|MYIA-092867498714/POI/SOEPRIADI/085150820540/khamidn688@gmail.com</t>
  </si>
  <si>
    <t>2026-08-16 13:00:00 | Jam Pemasangan : 10.00 Tanggal Pemasangan : MINGGU 16 AGUSTUS 2026 Info Tambahan : Hubungi pelanggan sebelum datang ke lokasi</t>
  </si>
  <si>
    <t>HSI Bisnis Bundling Phone Dual Band PSB 70% - Free 800 Menit Promo - 100 Mbps</t>
  </si>
  <si>
    <t>PT. PANGGUNG SEJAHTERA</t>
  </si>
  <si>
    <t>ODP-GLD-FY/008 FY/D01/04.08</t>
  </si>
  <si>
    <t>WO061798469</t>
  </si>
  <si>
    <t>MD|MYDB-20260814265336|DN00001/MN00440|PT. PANGGUNG SEJAHTERA|081225064898</t>
  </si>
  <si>
    <t>2026-08-16 08:00:00 | Jam Pemasangan : 08:00 - 12.00 Tanggal Pemasangan : 15/08/2026 Info Tambahan : Hubungi pelanggan sebelum datang ke lokasi</t>
  </si>
  <si>
    <t>KOS NAKULA</t>
  </si>
  <si>
    <t>ODP-MLG-FFK/32 FFK/D04/32.01</t>
  </si>
  <si>
    <t>WO061835963</t>
  </si>
  <si>
    <t>|MC20235|MYIA-003139782902/POI/RIZQI PRATAMA /082228691484/ardianharis10@gmail.com</t>
  </si>
  <si>
    <t>15-08-2026 16:39:52</t>
  </si>
  <si>
    <t>HSI Bisnis Bundling OCA Breach Checker Promo 2026 PSB 70% - 200 Mbps</t>
  </si>
  <si>
    <t>AGUSTINA FASHION</t>
  </si>
  <si>
    <t>ODP-GND-FF/47 FF/D02/47.01</t>
  </si>
  <si>
    <t>WO061892450</t>
  </si>
  <si>
    <t>MD|MYDB-20260815265600|DB10005/MB10139|AGUSTINA FASHION|08981239034</t>
  </si>
  <si>
    <t>Provisioning Failed|WFM|INF009059348|PELANGGAN BATAL</t>
  </si>
  <si>
    <t>PUSAT DASTER MURAH 489</t>
  </si>
  <si>
    <t>ODP-GND-FF/41</t>
  </si>
  <si>
    <t>WO061857853</t>
  </si>
  <si>
    <t>MD|MYDB-20260815265618|DN00001/MN00836|PUSAT DASTER MURAH 489|082330300641</t>
  </si>
  <si>
    <t>2026-08-17 08:00:00 | M Janji : (17 AGUSTUS 2026) jam Pasang : pagi siang Note : hubungi pelanggan jika ingin kelokasi</t>
  </si>
  <si>
    <t>TRIPLETREE KENARO HOTEL MALANG</t>
  </si>
  <si>
    <t>ODP-BLB-FP/61</t>
  </si>
  <si>
    <t>WO061892042</t>
  </si>
  <si>
    <t>MC20119|NOVIYAN|0816373381|hm.kenarohotelbytripletree@gmail.com|-7.928986240444906, 112.6271304166297|PSB INET 300 MBPS HRGA 1.130</t>
  </si>
  <si>
    <t>PT KALAMAYA INTEGRA MEDIA</t>
  </si>
  <si>
    <t>ODP-DMA-FGA/059 FGA/D03/059.01</t>
  </si>
  <si>
    <t>WO061778606</t>
  </si>
  <si>
    <t>|MN02336|MYIA-004290260349/POI/BENY TRI ANJANI/083173620166/kalammaya66@gmail.com</t>
  </si>
  <si>
    <t>ODP-MLK-FAC/37</t>
  </si>
  <si>
    <t>WO061779789</t>
  </si>
  <si>
    <t>2026-08-14 13:00:00 | telp : 081337270271  M Janji : (14/08/2026)  jam Pasang : 09:00  Note : hubungi pelanggan jika ingin kelokasi</t>
  </si>
  <si>
    <t>14-08-2026 18:39:59</t>
  </si>
  <si>
    <t>BARAK ALAP ALAP</t>
  </si>
  <si>
    <t>ODP-KDI-FAS/29 FAS/D05/29.01</t>
  </si>
  <si>
    <t>WO061750886</t>
  </si>
  <si>
    <t>|MN01011|MYIA-090326372572/POI/M. ARIEL FEBRYAN/081217603476/tugelfighter22@gmail.com</t>
  </si>
  <si>
    <t>2026-08-15 13:00:00 | Tanggal pemasangan : 15 AGUSTUS 2026 Jam pemasangan : pagi/siang Info Tambahan : Hubungi pelanggan dulu sebelum ke lokasi terima kasih</t>
  </si>
  <si>
    <t>Erablue Sudirman Sokaraja</t>
  </si>
  <si>
    <t>WO061953634</t>
  </si>
  <si>
    <t>|MN02054|MYIA-015674375500/POI/Chaidar syuryo samudro/081249549394/anext213@gmail.com</t>
  </si>
  <si>
    <t xml:space="preserve">2026-08-19 15:00:00 | M janji : pagi Tanggal Pemasangan : 18/agustus/2026 Note : hubungi pelanggan jika ingin kelokasi </t>
  </si>
  <si>
    <t>Pondok pesantren Darul falah</t>
  </si>
  <si>
    <t>ODP-OMB-FAA/42 FAA/D06/42.01</t>
  </si>
  <si>
    <t>WO061826758</t>
  </si>
  <si>
    <t>MD|MYDB-20260815265531|DN00001/MN00572|Pondok pesantren Darul falah|082134204879</t>
  </si>
  <si>
    <t>AGEN MINYAK MURAH</t>
  </si>
  <si>
    <t>ODP-PCT-FE/23</t>
  </si>
  <si>
    <t>WO061879114</t>
  </si>
  <si>
    <t>|MC30111|/FATONI ALAMSYAH/082132716632/fathonialamsyah82@gmail.com</t>
  </si>
  <si>
    <t>2026-08-17 13:00:00|Tanggal Pemasangan : 17 Agustus 2026 Jam Pemasangan : 08:00 13:00 Info Tambahan : Hubungi pelanggan dulu sebelum ke lokasi terimakasih|40961370|MYDITA</t>
  </si>
  <si>
    <t>16-08-2026 12:25:45</t>
  </si>
  <si>
    <t>TOKO NADIRA</t>
  </si>
  <si>
    <t>ODP-SWE-FAD/87 FAD/D07/87.01</t>
  </si>
  <si>
    <t>WO061817043</t>
  </si>
  <si>
    <t>|MC40234|MYIA-076940623656/POI/fitria/081917040406/adidayat839@gmail.com</t>
  </si>
  <si>
    <t>Follow Up Revoke Completed, New Order ID : SC1002530098</t>
  </si>
  <si>
    <t>- E23015;E23015 ~ ES23 - Perangkat ONT[0]  - E23015~null~44292;E23015||11||Abodemen 0[0]  - E23015~null~E23015_SWONTDUALB;SWONTDUALB ~ Biaya Sewa ONT Dual Band ~ E23015[50000]  - E24057;E24057 ~ ES24 - Paket HSI Bisnis (HSIE) Khusus Winback[0]  - E24057~n</t>
  </si>
  <si>
    <t>TOKO SYIFA JAYA</t>
  </si>
  <si>
    <t>ODP-PME-FBS/71</t>
  </si>
  <si>
    <t>WO061892780</t>
  </si>
  <si>
    <t>MD|MYDB-20260815265513|DN00001/MN00558|TOKO SYIFA JAYA|081808018735</t>
  </si>
  <si>
    <t>16-08-2026 16:54:58</t>
  </si>
  <si>
    <t>dina anggrek</t>
  </si>
  <si>
    <t>ODP-MLG-FBU/59</t>
  </si>
  <si>
    <t>WO061811437</t>
  </si>
  <si>
    <t>|MN02812|MYIA-065238168782/POI/dina wahyu ajarini/081999404260/dinawahyuajarini@gmail.com</t>
  </si>
  <si>
    <t xml:space="preserve">2026-08-15 08:00:00 | Nama PIC : bu dina   No HP : 081999404260  Alt :   M Janji : 15/AGUSTUS/2026  jam Pasang : Pagi  Note : hubungi pelanggan jika ingin kelokasi, terimakasih.  </t>
  </si>
  <si>
    <t>15-08-2026 11:39:55</t>
  </si>
  <si>
    <t>GUDANG TAHU LUMBANG</t>
  </si>
  <si>
    <t>ODP-SKP-FE/43</t>
  </si>
  <si>
    <t>WO061885310</t>
  </si>
  <si>
    <t>|MN01068|/GUDANG TAHU LUMBANG / NARYASIH 2/WINBACK HSI B2B + OCA BREACH CHECKER (1:1) 300MBPS 1,250,5JT PSB DISC 70%//naryasihbranggah@gmail.com/NARYASIH/85655623225</t>
  </si>
  <si>
    <t>2026-08-17 13:00:00|Nama : BU NARYASIH No Hp : 085655623225 No Alt :  Tgl Pemasangan : 17 Agustus 2026 Interval : SIANG Note : Hubungi pelanggan terlebih dahulu|40971402|MYDITA</t>
  </si>
  <si>
    <t>MAJU SEJAHTERA</t>
  </si>
  <si>
    <t>ODP-BAB-FAB/04 FAB/D01/04.01</t>
  </si>
  <si>
    <t>WO061781753</t>
  </si>
  <si>
    <t>MD|MYDB-20260814265416|DN00001/MN00806|MAJU SEJAHTERA|085748668919</t>
  </si>
  <si>
    <t>2026-08-15 15:00:00 | Nama Pic : bp fauzi  No Hp Pic : 085748668919 No alt : - Jam Pemasangan : pagi siang  Tanggal Pemasangan : 15 Agustus 2026</t>
  </si>
  <si>
    <t>Ayam Geprek Sa e Kelet</t>
  </si>
  <si>
    <t>ODP-KEL-FA/014 FA/D04/01.14</t>
  </si>
  <si>
    <t>WO061842156</t>
  </si>
  <si>
    <t>MD|MYDB-20260815265601|EC60002/MC60029|Ayam Geprek Sa e Kelet|081252699001</t>
  </si>
  <si>
    <t>2026-08-16 15:00:00 | Tanggal Pemasangan : 16 Agustus 2026 Jam Pemasangan : 08:00 15:00 Info Tambahan : Hubungi pelanggan dulu sebelum ke lokasi terimakasih</t>
  </si>
  <si>
    <t>HA MANAGEMENT</t>
  </si>
  <si>
    <t>ODP-SBI-FA/19 FA/D03/19.01</t>
  </si>
  <si>
    <t>WO061817972</t>
  </si>
  <si>
    <t>MD|MYDB-20260815265500|SC20016/MC20217|HA MANAGEMENT|085195129999</t>
  </si>
  <si>
    <t>2026-08-16 13:00:00 | Nama Pic : BP HENDRO No Hp Pic : 085195129999 Jam Pemasangan : 08:00 - 12.00 Tanggal Pemasangan : MINGGU 16 AGUSTUS 2026 Info Tambahan : Hubungi pelanggan sebelum datang ke lokasi</t>
  </si>
  <si>
    <t>SPBU 54.644.19 UD ARIF NUR SAIFULLAH</t>
  </si>
  <si>
    <t>ODP-WRJ-FA/54 FA/D05/54.01</t>
  </si>
  <si>
    <t>WO061828973</t>
  </si>
  <si>
    <t>MD|MYDB-20260815265532|DC20010/MC20002|SPBU 54.644.19 UD ARIF NUR SAIFULLAH|085335106918</t>
  </si>
  <si>
    <t>2026-08-18 08:00:00 | Nama PIC : bapak wahyu No HP : 085335106918 Alt :  M Janji : (selasa/18/AGUSTUS/2026) jam Pasang : 09:00 Note : hubungi pelanggan jika ingin kelokasi</t>
  </si>
  <si>
    <t>Planet Ban Ahmad Yani Batang</t>
  </si>
  <si>
    <t>ODP-BTG-FE/03</t>
  </si>
  <si>
    <t>WO061836636</t>
  </si>
  <si>
    <t>AMRBS;A00559;AM RANDI (WITEL BANDUNG);Dedy Prastyo - 085641454795; HSI Basic 20 Mbps; it.smg.dedy@surganyamotor.co.id</t>
  </si>
  <si>
    <t>Warkop Pojok Makam</t>
  </si>
  <si>
    <t>ODP-TDS-FLM/19</t>
  </si>
  <si>
    <t>WO061801186</t>
  </si>
  <si>
    <t>|MN02435|MYIA-066715800601/POI/Cahaya Wardani/081934443997/cahayuwarda@gmail.com</t>
  </si>
  <si>
    <t xml:space="preserve">2026-08-16 12:00:00 | Waktu pemasangan : 16 agustus 2026 Jam pemasangan : 08.00 - 12.00 Info Tambahan : Hubungi pelanggan dulu sebelum ke lokasi terimakasih </t>
  </si>
  <si>
    <t>WO061853427</t>
  </si>
  <si>
    <t>|MC80054|MYIA-038341522968/POI/A HENDRO WAN/083899456646/educafesmart@gmail.com</t>
  </si>
  <si>
    <t>2026-08-17 08:00:00 | Nama Pic : bp HENDRO  No Hp Pic : 083899456646 No alt : - Jam Pemasangan : pagi  Tanggal Pemasangan : 17 Agustus 2026</t>
  </si>
  <si>
    <t>SUMBER JAYA GAMING HOUSE</t>
  </si>
  <si>
    <t>ODP-KEN-FAW/066 FAW/D06/066.01</t>
  </si>
  <si>
    <t>WO061883666</t>
  </si>
  <si>
    <t>|MN00099|MYIA-092677168715/POI/ARIF WICAKSONO/081262269536/cozysugar123@gmail.com</t>
  </si>
  <si>
    <t>2026-08-18 08:00:00 | Tanggal pemasangan : 18 AGUSTUS 2026 Jam pemasangan : pagi/siang Info Tambahan : Hubungi pelanggan dulu sebelum ke lokasi terima kasih</t>
  </si>
  <si>
    <t>16-08-2026 14:54:48</t>
  </si>
  <si>
    <t>SPBU 5465141</t>
  </si>
  <si>
    <t>ODP-APG-FCLB/08 FCLB/D02/08.01</t>
  </si>
  <si>
    <t>WO061943577</t>
  </si>
  <si>
    <t>|MN02703|MYIA-053122121110/POI/Afan Candra Wiranika/081336474479/rizalsoleh980@gmail.com</t>
  </si>
  <si>
    <t>17-08-2026 15:55:05</t>
  </si>
  <si>
    <t>GRESIK MANDIRI 5</t>
  </si>
  <si>
    <t>ODP-GSK-FY/82</t>
  </si>
  <si>
    <t>WO061858235</t>
  </si>
  <si>
    <t>|MN01735|/GRESIK MANDIRI 5/HSI Bisnis + Phone Promo 2026 300 Mbps (Rp 1.170.000) PSB 150.000/085134366295/gresikmandiriberkah@gmail.com/Anugerah ercy eka putra /-7.167710,112.654492/Jl.pangsud no.111 gresik</t>
  </si>
  <si>
    <t>2026-08-15 08:00:00|2026-07-10 15:00:00|Nama PIC : Ibu Maftuhah No HP : 085134366295 No Alt : - M Janji : 10 Juli 2026 Jam Pasang : Pagi / Siang Note : hubungi pelanggan jika ingin kelokasi|40951378|MYDITA|40900827|MYDITA</t>
  </si>
  <si>
    <t>Rumah Kos Kusnadi</t>
  </si>
  <si>
    <t>ODP-BOW-FAM/11 FAM/D01/11.01</t>
  </si>
  <si>
    <t>WO061778908</t>
  </si>
  <si>
    <t>|MC30280|MYIA-014290179718/POI/Kusnadi/085218960236/kuskuskusnadi134@gmail.com</t>
  </si>
  <si>
    <t>SDN GEJAGAN 2</t>
  </si>
  <si>
    <t>ODP-NJK-FL/29 FL/D05/29.01</t>
  </si>
  <si>
    <t>WO061949749</t>
  </si>
  <si>
    <t>MD|MYDB-20260817265895|DC20010/MC20003|SDN GEJAGAN 2|08980538372</t>
  </si>
  <si>
    <t>PT UNO PRIMA NUSANTARA</t>
  </si>
  <si>
    <t>WO061720652</t>
  </si>
  <si>
    <t>MD|MYDB-20260812265137|DN00001/MN00966|PT UNO PRIMA NUSANTARA|081215844100</t>
  </si>
  <si>
    <t>2026-08-18 13:00:00 | Nama PIC:  bu tiwi No HP: 081215844100 Alt: 08816982242 / hesti  Tanggal: 18/8/2026 Jam Pasang: SIANG Note: Hubungi sebelum ke lokasi, terimakasih.</t>
  </si>
  <si>
    <t>TOKO SUAIDI BAROKAH</t>
  </si>
  <si>
    <t>|MC70132|/ANWAR SUAIDI-TOKO SUAIDI BAROKAH/081917523280/suadiandgi@gmail.com/HSI Bisnis + Netmonk Promo 2026 300 Mbps (Rp 1.186.100) PSB 150.000/ -7.0349110, 113.5913550/Dekat Jl. K. Abdullah, Somalang, Batu Ampar, Kec. Guluk-Guluk, Kabupaten Sumenep, Jaw</t>
  </si>
  <si>
    <t>ODP-WR1-FJV/46</t>
  </si>
  <si>
    <t>WO061753991</t>
  </si>
  <si>
    <t>2026-08-13 13:00:00|Tanggal pemasangan :13/08/2026  Jam pemasangan : pagi/siang  Info Tambahan : Hubungi pelanggan dulu sebelum ke lokasi  terima kasih.|40971401|MYDITA</t>
  </si>
  <si>
    <t>MTS AL MUHAMMAD CEPU</t>
  </si>
  <si>
    <t>ODP-CEP-FE/022 FE/D05/022.01</t>
  </si>
  <si>
    <t>WO061729969</t>
  </si>
  <si>
    <t>|MN02756|MYIA-030101274574/POI/PURWANTI/082138304274/onetiex82@gmail.com</t>
  </si>
  <si>
    <t xml:space="preserve">2026-08-15 08:00:00 | Jam pemasangan : 12.00 Info Tambahan : Hubungi pelanggan dulu sebelum ke lokasi terimakasih </t>
  </si>
  <si>
    <t>toko wahyu 2</t>
  </si>
  <si>
    <t>ODP-TUR-FF/28</t>
  </si>
  <si>
    <t>WO061804619</t>
  </si>
  <si>
    <t>|MN02462|MYIA-010409345853/POI/+62 822-2802-5558/087796642411/wahyuta443@gmail.com</t>
  </si>
  <si>
    <t>Toko Chika madura</t>
  </si>
  <si>
    <t>ODP-OMB-FB/23</t>
  </si>
  <si>
    <t>WO061900517</t>
  </si>
  <si>
    <t>MD|MYDB-20260816265761|DN00001/MN00572|Toko Chika madura|085726119952</t>
  </si>
  <si>
    <t>16-08-2026 19:25:16</t>
  </si>
  <si>
    <t>Warung Sembako Rian</t>
  </si>
  <si>
    <t>ODP-SEL-FAZ/17</t>
  </si>
  <si>
    <t>|MN00915|/Warung Sembako Rian/HSI BISNIS 1S INET 150MBPS/087860500902/rian13999@gmail.com/RIAN BUDIHARJANI</t>
  </si>
  <si>
    <t>Warung Madura SUMBER REZEKI</t>
  </si>
  <si>
    <t>ODP-SPG-FF/127 FF/D07/127.01</t>
  </si>
  <si>
    <t>WO061804474</t>
  </si>
  <si>
    <t>MD|MYDB-20260815265475|DN00001/MN00558|Warung Madura SUMBER REZEKI|0895703207863</t>
  </si>
  <si>
    <t>2026-08-16 08:00:00 | Nama PIC : BAPAK ASNAWI No HP : 0895703207863 Alt :  M Janji : (MINGGU/16/AGUSTUS/2026) jam Pasang : 09:00 Note : hubungi pelanggan jika ingin kelokasi</t>
  </si>
  <si>
    <t>SMK MAWADDAH PALENGAAN</t>
  </si>
  <si>
    <t>ODP-OMB-FB/68 FB/D06/68.01</t>
  </si>
  <si>
    <t>WO061739406</t>
  </si>
  <si>
    <t>MD|MYDB-20260814265327|DN00001/MN00558|SMK MAWADDAH PALENGAAN|087888433908</t>
  </si>
  <si>
    <t>2026-08-15 13:00:00 | Nama PIC : Subaidi No HP : 087888433908 Alt : 085257641478 M Janji : 15 Augustus 2026 Jam Pasang : 08.00 - 13:00  NoteÃ‚Â :  hubungi terlebih dahulu sebelum kelokasi</t>
  </si>
  <si>
    <t>Follow Up Revoke Completed, New Order ID : SC1002531894</t>
  </si>
  <si>
    <t>KLA KOMPUTER</t>
  </si>
  <si>
    <t>ODP-PLG-FB/08 FB/D01/08.01</t>
  </si>
  <si>
    <t>WO061741092</t>
  </si>
  <si>
    <t>MD|MYDB-20260814265335|DN00001/MN02053|KLA KOMPUTER|0881026372723</t>
  </si>
  <si>
    <t>2026-08-15 13:00:00 | Nama Pic : bp jasman  No Hp Pic : 0881026372723 No alt : - Jam Pemasangan : pagi  Tanggal Pemasangan : 15 Agustus 2026</t>
  </si>
  <si>
    <t>14-08-2026 12:54:56</t>
  </si>
  <si>
    <t>TOKO FIRFAN 3</t>
  </si>
  <si>
    <t>ODP-MLG-FEK/64 FEK/D06/64.01</t>
  </si>
  <si>
    <t>WO061734554</t>
  </si>
  <si>
    <t>MD|MYDB-20260813265262|SC20017/MC20200|TOKO FIRFAN 3|081336664745</t>
  </si>
  <si>
    <t>2026-08-15 08:00:00 | Tanggal pemasangan: 27/07/2026 Jam pemasangan : pagi / siang Info Tambahan : Hubungi pelanggan dulu sebelum ke lokasi. terima kasih</t>
  </si>
  <si>
    <t>TOKO ARTAHTA</t>
  </si>
  <si>
    <t>ODP-SDO-FB/31 FB/D02/31.01</t>
  </si>
  <si>
    <t>WO061814760</t>
  </si>
  <si>
    <t>MD|MYDB-20260815265491|DN00001/MN01309|TOKO ARTAHTA|082335325859</t>
  </si>
  <si>
    <t>GRAHA SEBAWANA</t>
  </si>
  <si>
    <t>ODP-SLI-FAT/031 FAT/D01/031.01</t>
  </si>
  <si>
    <t>WO061890792</t>
  </si>
  <si>
    <t>|MN00238|MYIA-060849330502/POI/YUSUF ABDURROSYID/082220458919/abduryusuf8@gmail.com</t>
  </si>
  <si>
    <t>ODP-PWT-FAQ/012</t>
  </si>
  <si>
    <t>WO061799812</t>
  </si>
  <si>
    <t>|MC00213|MYIA-052204812804/POI/SIDI IRIANTO/081125209631/sidiirianto@gmail.com</t>
  </si>
  <si>
    <t>2026-08-16 08:00:00 | Nama Pic : BP SIDI No Hp Pic : 081125209631 Jam Pemasangan : 08:00 - 12.00 Tanggal Pemasangan : MINGGU 16 AGUSTUS 2026 Info Tambahan : Hubungi pelanggan sebelum datang ke lokasi</t>
  </si>
  <si>
    <t>UD MOETHIA SETIYAWATI</t>
  </si>
  <si>
    <t>ODP-MYR-FDW/05</t>
  </si>
  <si>
    <t>WO061808303</t>
  </si>
  <si>
    <t>AMRBS;403536;AMEX;FANI INDRA;RBS-3;SURAMADU;PSB;MOETHIA SETIYAWATI;089634313237;spbu601116@yahoo.co.id;HSI Bisnis (1:1) 150 Mbps (Rp 819.000) PSB Rp 150.000;Rudolfo Samuai;https://maps.app.goo.gl/mnqCKabjuEfuVNZ66</t>
  </si>
  <si>
    <t>2026-08-16 08:00:00|Nama PIC : BAPAK rudolfo No HP : 089634313237 Alt :  M Janji : (MINGGU/16/AGUSTUS/2026) jam Pasang : 09:00 Note : hubungi pelanggan jika ingin kelokasi|40961371|MYDITA</t>
  </si>
  <si>
    <t>PT. CIPTA KAYA WARNA (SPBU 4459520)</t>
  </si>
  <si>
    <t>ODP-MJP-FCA/046</t>
  </si>
  <si>
    <t>AMRBS;406295;REG3;UKHIBUL MUKHSININ;ADI SULISTYO WIBOWO;082220938883;PSB INDIBIZ 50MB 310K 150K</t>
  </si>
  <si>
    <t>UNCONTACTED : Invalid Phone Number Ika Paramitha M 40921089|MYDITA</t>
  </si>
  <si>
    <t>- 11_11446;Biaya PSB HSI EBIS Tunai di Depan ~ 11[150000]  - E26016;E26016 ~ ES26 - Paket HSI Bisnis (HSIE) Khusus Winback 3.0[0]  - E26016~null~E26016_UNL;UNL ~ Internet-Link Unlimited Internet Usage ~ E26016[0]  - E26016~null~105863;E26016||11||Abodemen</t>
  </si>
  <si>
    <t>PT KLA TEKNOLOGI INDONESIA</t>
  </si>
  <si>
    <t>ODP-JHR-FCA/041 FCA/D04/13.041</t>
  </si>
  <si>
    <t>WO061719776</t>
  </si>
  <si>
    <t>MD|MYIB-099281727936|SYSTEM|PT KLA TEKNOLOGI INDONESIA|085357628866</t>
  </si>
  <si>
    <t>2026-08-15 08:00:00 | Tanggal pemasangan : 15 Agustus 2026 Jam pemasangan : pagi/siang Info Tambahan : Hubungi pelanggan dulu sebelum ke lokasi terima kasih</t>
  </si>
  <si>
    <t>HSI Basic Khusus Winback 3.0 PSB 70% - 200 Mbps</t>
  </si>
  <si>
    <t>ODP-PWB-FG/028</t>
  </si>
  <si>
    <t>WO061773344</t>
  </si>
  <si>
    <t>2026-08-13 08:00:00 | M Janji : (14/08/2026)  jam Pasang : 09:00  Note : hubungi pelanggan jika ingin kelokasi</t>
  </si>
  <si>
    <t>14-08-2026 16:54:56</t>
  </si>
  <si>
    <t>ODP-SLH-FA/15</t>
  </si>
  <si>
    <t>Yayasan Pondok Pesantren Assalamah</t>
  </si>
  <si>
    <t>WO061847324</t>
  </si>
  <si>
    <t>MD|MYDB-20260815265608|DN00001/MN00802|Yayasan Pondok Pesantren Assalamah|082334066262</t>
  </si>
  <si>
    <t>15-08-2026 20:25:20</t>
  </si>
  <si>
    <t>WO061777784</t>
  </si>
  <si>
    <t>2026-08-15 15:00:00|Nama PIC : Bp Hans No HP : 087832519000  No Alt : - M Janji :  15 Agustus 2026 Jam Pasang : Pagi / Siang Note : hubungi pelanggan jika ingin kelokasi|40951378|MYDITA</t>
  </si>
  <si>
    <t>Provisioning Failed|WFM|INF009052528|-7.173964,110.435858 | PST_CEKLOK RADIUS 250M BELUM ADA JARINGAN FO</t>
  </si>
  <si>
    <t>CV. AUTOMOVA DETAILING INDONESIA</t>
  </si>
  <si>
    <t>ODP-GEM-FAG/010</t>
  </si>
  <si>
    <t>WO061863869</t>
  </si>
  <si>
    <t>|MC30224|/SUGANDA WIRANATA/83114430565/wiranata.suganda@gmail.com</t>
  </si>
  <si>
    <t>2026-08-18 13:00:00|Waktu pemasangan : 17 agustus 2026 Jam pemasangan : 13.00 Info Tambahan : Hubungi pelanggan dulu sebelum ke lokasi terimakasih |40971401|MYDITA</t>
  </si>
  <si>
    <t>ODP-UBN-FV/34</t>
  </si>
  <si>
    <t>WO061945361</t>
  </si>
  <si>
    <t>AMRBS;940137;AM;ISTIHAMIN FITRIYAH;RBS-3;SURAMADU;PSB;PT INTAN SURYA PRIMA ABADI;GEDE MUDITA;081241818747;Ispa.denpasar@yahoo.co.id;HSI Bisnis (1:1) 100 Mbps (Rp 669.000) PSB Rp 150.000;</t>
  </si>
  <si>
    <t>2026-08-18 13:00:00|Nama Pic : BP WARIS No Hp Pic : 081241818747 Jam Pemasangan : 08:00 - 12.00 Tanggal Pemasangan : SELASA 18 AGUSTUS 2026 Info Tambahan : Hubungi pelanggan sebelum datang ke lokasi|40000798|MYDITA</t>
  </si>
  <si>
    <t>TOKO SEKAWAN</t>
  </si>
  <si>
    <t>ODP-MLD-FB/64 FB/D08/64.01</t>
  </si>
  <si>
    <t>WO061752742</t>
  </si>
  <si>
    <t>|MN02617|MYIA-022332668833/POI/PUNIDIN/085194578565/menyala2022@gmail.com</t>
  </si>
  <si>
    <t>CV TEAK JEPARA FURNITURE</t>
  </si>
  <si>
    <t>WO061827674</t>
  </si>
  <si>
    <t>MD|MYDB-20260815265533|EC60002/MC60029|CV TEAK JEPARA FURNITURE|085325933523</t>
  </si>
  <si>
    <t>2026-08-18 13:00:00 | Jam Pemasangan : 08:00 - 12.00 Tanggal Pemasangan : MINGGU 16 AGUSTUS 2026 Info Tambahan : Hubungi pelanggan sebelum datang ke lokasi</t>
  </si>
  <si>
    <t>15-08-2026 14:25:27</t>
  </si>
  <si>
    <t>PT. PENAK NATA BAROKAH</t>
  </si>
  <si>
    <t>ODP-SPJ-FBA/09</t>
  </si>
  <si>
    <t>WO061779283</t>
  </si>
  <si>
    <t>|MN00501|/PT. PENAK NATA BAROKAH/WINBACK HSI B2B  (1:1) 300MBPS 1,220JT PSB DISC 70%/handihisana@gmail.com/MUHAMMAD FAUZAN ALFIANTO/85895545657</t>
  </si>
  <si>
    <t>2026-08-15 15:00:00|Nama PIC : Bp Fauzan No HP : 085895545657 No Alt : - M Janji :  15 Agustus 2026 Jam Pasang : Pagi / Siang Note : hubungi pelanggan jika ingin kelokasi|40951378|MYDITA</t>
  </si>
  <si>
    <t>Toko Perlengkapan Kantor</t>
  </si>
  <si>
    <t>WO061954188</t>
  </si>
  <si>
    <t>|MN02374|MYIA-075885844101/POI/Uki Roland/0882007421713/ukiroland310@gmail.com</t>
  </si>
  <si>
    <t>2026-08-18 15:00:00 | telp :0882007421713 alt : Tanggal pemasangan :18/08/2026 Jam pemasangan : pagi/siang Info Tambahan : Hubungi pelanggan dulu sebelum ke lokasi terima kasih.</t>
  </si>
  <si>
    <t>SASAKU LOMBOK INDONESIA</t>
  </si>
  <si>
    <t>ODP-MTR-FAE/11 FAE/D01/11.01</t>
  </si>
  <si>
    <t>WO061829443</t>
  </si>
  <si>
    <t>MD|MYDB-20260812265146|DN00001/MN01272|SASAKU LOMBOK INDONESIA|08196000031</t>
  </si>
  <si>
    <t>15-08-2026 14:55:18</t>
  </si>
  <si>
    <t>Toko Rahmah</t>
  </si>
  <si>
    <t>ODP-SPG-FBC/46</t>
  </si>
  <si>
    <t>WO061881926</t>
  </si>
  <si>
    <t>MD|MYDB-20260816265712|DN00001/MN02006|Toko Rahmah|08132555383</t>
  </si>
  <si>
    <t>HSI Bisnis Bundling Netmonk Dual Band Promo 2026 PSB 70% - 100 Mbps</t>
  </si>
  <si>
    <t>ABRN AGENCY STREAM &amp;</t>
  </si>
  <si>
    <t>ODP-PDA-FV/19</t>
  </si>
  <si>
    <t>WO061801070</t>
  </si>
  <si>
    <t>|MN01982|/ABRN AGENCY STREAM &amp; SHINE/WINBACK 2.0 HSI B2B (1:1) 100MBPS 535RB PSB DISC 70%/PSN/nurullaini907@gmail.com/NURUL AINI/85706130525</t>
  </si>
  <si>
    <t>2026-08-16 08:00:00|Nama PIC : ibu aini No HP : 085706130525 Alt :  M Janji : (MINGGU/16/AGUSTUS/2026) jam Pasang : 09:00 Note : hubungi pelanggan jika ingin kelokasi|40961371|MYDITA</t>
  </si>
  <si>
    <t>ODP-TAY-FG/041</t>
  </si>
  <si>
    <t>WO061832595</t>
  </si>
  <si>
    <t>2026-08-14 13:00:00|telp : 085728852436  M Janji : (14/08/2026)  jam Pasang : 09:00  Note : hubungi pelanggan jika ingin kelokasi|40000802|MYDITA</t>
  </si>
  <si>
    <t>KOST BERKAH KEMBANG 001</t>
  </si>
  <si>
    <t>ODP-BOW-FAQ/42 FQ/D03/42.01</t>
  </si>
  <si>
    <t>WO061719853</t>
  </si>
  <si>
    <t>|MC30027|MYIA-003904226073/POI/NUR KHOLIS HASAN/085111356117/anitadawuhan@gmail.com</t>
  </si>
  <si>
    <t>GRANDONG CELL</t>
  </si>
  <si>
    <t>ODP-MOJ-FP/33</t>
  </si>
  <si>
    <t>WO061783388</t>
  </si>
  <si>
    <t>|MN02084|/GRANDONG CELL/WINBACK HSI B2B + NETMONK 150 mbps 1: 1 bundling netmonk Rp 761.100//toharachmad2@gmail.com/ACHMAD TOHAR BACHRI /81919288171</t>
  </si>
  <si>
    <t>2026-08-16 08:00:00|Nama Pic : bp ACHMAD TOHAR BACHRI No Hp Pic : 081919288171 No alt : - Jam Pemasangan : pagi  Tanggal Pemasangan : 15 Agustus 2026|40951375|MYDITA</t>
  </si>
  <si>
    <t>PT MITRA SEHATI ABADI</t>
  </si>
  <si>
    <t>ODP-TET-FAB/47 FAB/D06/47.01</t>
  </si>
  <si>
    <t>WO061718159</t>
  </si>
  <si>
    <t>MD|MYDB-20260813265203|DN00001/MN02085|PT MITRA SEHATI ABADI|082340613427</t>
  </si>
  <si>
    <t xml:space="preserve">2026-08-15 08:00:00 | Nama PIC : bu maya  No HP: 082340613427 Alt : 08213830554 / syahbudin M Janji : 15/AGUSTUS/2026 jam Pasang : Pagi Note : hubungi pelanggan jika ingin kelokasi, terimakasih. </t>
  </si>
  <si>
    <t>WARKOP SHANTI 2</t>
  </si>
  <si>
    <t>WO061847212</t>
  </si>
  <si>
    <t>|MN00836|/WARKOP SHANTI 2/WINBACK 2.0 HSI B2B (1:2) 100MBPS 440RB PSB DISC 70%//gesialex41@gmail.com/SHANTI YESSY PENALOSSA/82334455053</t>
  </si>
  <si>
    <t>2026-08-17 08:00:00|Jam Pemasangan : 08:00 - 12.00 Tanggal Pemasangan : MINGGU 16 AGUSTUS 2026 Info Tambahan : Hubungi pelanggan sebelum datang ke lokasi|40981182|MYDITA</t>
  </si>
  <si>
    <t>TOKO ANEKA JAYA 2</t>
  </si>
  <si>
    <t>ODP-DMO-FAN/03 FAN/D01/02.03</t>
  </si>
  <si>
    <t>WO061713304</t>
  </si>
  <si>
    <t>MD|MYDB-20260813265191|DN00001/MN02280|TOKO ANEKA JAYA 2|082233700079</t>
  </si>
  <si>
    <t xml:space="preserve">2026-08-15 13:00:00 | M Janji :  14 Agustus 2026 Jam Pasang : Pagi Note : hubungi pelanggan jika ingin ke lokasi, terima kasih. </t>
  </si>
  <si>
    <t>WARKOP 10 NOVEMBER RESTU IBU</t>
  </si>
  <si>
    <t>ODP-PCT-FD/07</t>
  </si>
  <si>
    <t>WO061934802</t>
  </si>
  <si>
    <t>|MC30217|/ARIADI PRASETYO/081992091619 / 081944881153/sego.sambel8080@gmail.com</t>
  </si>
  <si>
    <t>CAHAYA SURYA</t>
  </si>
  <si>
    <t>WO061804015</t>
  </si>
  <si>
    <t>MD|MYDB-20260814265404|DN00001/MN00806|CAHAYA SURYA|082327147062</t>
  </si>
  <si>
    <t xml:space="preserve">2026-08-16 08:00:00 | Waktu pemasangan : 16 agustus 2026 Jam pemasangan : 08.00 - 12.00 Info Tambahan : Hubungi pelanggan dulu sebelum ke lokasi terimakasih </t>
  </si>
  <si>
    <t>Toko Mazrul</t>
  </si>
  <si>
    <t>ODP-SEL-FAD/56 FAD/D01/56.01</t>
  </si>
  <si>
    <t>WO061955249</t>
  </si>
  <si>
    <t>MD|MYDB-20260817265836|SC00001/MC00149|Toko Mazrul|085925885827</t>
  </si>
  <si>
    <t>2026-08-20 15:00:00 | Tanggal Pemasangan : 20 Agustus 2026 Jam Pemasangan : 08:00 15:00 Info Tambahan : Hubungi pelanggan dulu sebelum ke lokasi terimakasih</t>
  </si>
  <si>
    <t>17-08-2026 19:39:49</t>
  </si>
  <si>
    <t>KUBERA BALI JAYA</t>
  </si>
  <si>
    <t>ODP-KUT-FQ/35</t>
  </si>
  <si>
    <t>|MN02677|/CP MANOJ VASDEV DARYANANI/089627520004/cvkuberabalijaya@gmail.com</t>
  </si>
  <si>
    <t>QC MIA - INVALID QUALITY CONTROL MIA - Indikasi Foto Diambil dari Google Maps - mohon upload lokasi secara langsung tidak goo</t>
  </si>
  <si>
    <t>KOST PUTRA DAN PUTRI PUCANGANOM</t>
  </si>
  <si>
    <t>ODP-KEN-FGL/086</t>
  </si>
  <si>
    <t>WO061921967</t>
  </si>
  <si>
    <t>|MC80054|MYIA-030407433714/POI/DWI RUSWANTI/081818205953/egiigosuban05@gmail.com</t>
  </si>
  <si>
    <t xml:space="preserve">2026-08-16 13:00:00 | Waktu pemasangan : 16 agustus 2026  Jam pemasangan : 08.00 - 12.00  Info Tambahan : Hubungi pelanggan dulu sebelum ke lokasi  terimakasih   </t>
  </si>
  <si>
    <t>Follow Up Revoke Completed, New Order ID : SC1002529850</t>
  </si>
  <si>
    <t>KSPPS BMT PETA Capem Kunduran</t>
  </si>
  <si>
    <t>ODP-NGA-FB/012</t>
  </si>
  <si>
    <t>WO061802303</t>
  </si>
  <si>
    <t>|MC60133|MYIA-001270602359/POI/MUHAMMAD ALI MUSTHOFA/088220007878/bmtpeta.blora@gmail.com</t>
  </si>
  <si>
    <t>2026-08-16 08:00:00 | Nama PIC : BAPAK MUSTOFA No HP : 088220007878 Alt :  M Janji : (MINGGU/16/AGUSTUS/2026) jam Pasang : 09:00 Note : hubungi pelanggan jika ingin kelokasi</t>
  </si>
  <si>
    <t>WO061753070</t>
  </si>
  <si>
    <t>MD|MYDB-20260814265366|DN00001/MN00806|HIDAYAH MART|087893843352</t>
  </si>
  <si>
    <t>KLINIK DDC</t>
  </si>
  <si>
    <t>ODP-KEF-FA/28 FA/D06/28.01</t>
  </si>
  <si>
    <t>WO061775353</t>
  </si>
  <si>
    <t>|MC40283|MYIA-090975989042/POI/drg.DIONYDIUS SAIJAO S.KG/085253037223/saijaodionysius@yahoo.com</t>
  </si>
  <si>
    <t>2026-08-15 15:00:00 | Jam Pemasangan : 08:00 - 12.00 Tanggal Pemasangan : 15/08/2026 Info Tambahan : Hubungi pelanggan sebelum datang ke lokasi</t>
  </si>
  <si>
    <t>Luthfi baja cemerlang</t>
  </si>
  <si>
    <t>ODP-NGA-FD/042 FD/D05/042.01</t>
  </si>
  <si>
    <t>WO061954090</t>
  </si>
  <si>
    <t>|MC60134|MYIA-046089489830/POI/Muhammad aliyul muttaqin/088985550465/sis718328@gmail.com</t>
  </si>
  <si>
    <t>2026-08-18 15:00:00 | telp :088985550465 alt : Tanggal pemasangan :18/08/2026 Jam pemasangan : pagi/siang Info Tambahan : Hubungi pelanggan dulu sebelum ke lokasi terima kasih.</t>
  </si>
  <si>
    <t>TOKO AL - BAROKAH UTAMA</t>
  </si>
  <si>
    <t>ODP-BOW-FAH/09</t>
  </si>
  <si>
    <t>WO061896411</t>
  </si>
  <si>
    <t>|MC30183|/TOKO AL - BAROKAH UTAMA /WINBACK HSI B2B + NETMONK + OCA BREACH CHECKER (1:1) 300MBPS 1,306,5RB PSB DISC 70%/085165081293/baisuni344@gmail.com/MOHAMMAD AKRAMAL WILDAN/-7.8906625,113.7204531</t>
  </si>
  <si>
    <t>2026-08-17 15:00:00|Tanggal Pemasangan : 17 Agustus 2026 Jam Pemasangan : 08:00 15:00 Info Tambahan : Hubungi pelanggan dulu sebelum ke lokasi terimakasih|40961370|MYDITA</t>
  </si>
  <si>
    <t>Toko Mantap</t>
  </si>
  <si>
    <t>ODP-SMP-FBD/03</t>
  </si>
  <si>
    <t>|MN00569|/Toko mantap/HSI Bisnis Promo HUT Telkom (1:1) 200 Mbps (Rp 790.000) PSB Rp 150.000/082330700164/qobassah@gmail.com/zainal Arifin/-6.953532,113.746304/Kombira, Rubaru, Kec. Rubaru, Kabupaten Sumenep</t>
  </si>
  <si>
    <t>CHIKEY STORE</t>
  </si>
  <si>
    <t>ODP-TPH-FG/19 FG/D03/19.01</t>
  </si>
  <si>
    <t>WO061934412</t>
  </si>
  <si>
    <t>|MN01068|MYIA-083134676835/POI/MUHAMMAD SYAIFUDDIN/085785050194/msyaifud490@gmail.com</t>
  </si>
  <si>
    <t>2026-08-18 13:00:00 | Nama Pic : BP SYAIFUDIN No Hp Pic : 085785050194 Jam Pemasangan : 08:00 - 12.00 Tanggal Pemasangan : SELASA 18 AGUSTUS 2026 Info Tambahan : Hubungi pelanggan sebelum datang ke lokasi</t>
  </si>
  <si>
    <t>17-08-2026 14:10:14</t>
  </si>
  <si>
    <t>Ruang Guru Yayasan Nurul Hidayah</t>
  </si>
  <si>
    <t>ODP-BOW-FE/13 FE/D01/13.01</t>
  </si>
  <si>
    <t>WO061832155</t>
  </si>
  <si>
    <t>|MN02331|MYIA-074613249927/POI/Indah Riyani/08139379128/yayasannurulhiidayah@gmail.com</t>
  </si>
  <si>
    <t>ODP-PAT-FR/108</t>
  </si>
  <si>
    <t>WO061736619</t>
  </si>
  <si>
    <t>2026-08-15 08:00:00|Nama Pic : bu susan No Hp Pic : 085643101528 No alt : - Jam Pemasangan : pagi  Tanggal Pemasangan : 15 Agustus 2026|40951375|MYDITA</t>
  </si>
  <si>
    <t>UNCONTACTED : Telepon Tidak Diangkat - RNA YUDA SEPTIAN 40000798|MYDITA</t>
  </si>
  <si>
    <t>OUTFIT NUSANTARA</t>
  </si>
  <si>
    <t>ODP-BTG-FAB/113 FAB/D07/113.01</t>
  </si>
  <si>
    <t>WO061942849</t>
  </si>
  <si>
    <t>|MN00925|MYIA-078583019492/POI/muhamad muhdhor/082226776572/otfit.nusantara@gmail.com</t>
  </si>
  <si>
    <t>2026-08-18 13:00:00 | M Janji : (18 AGUSTUS 2026) jam Pasang : siang Note : hubungi pelanggan jika ingin kelokasi</t>
  </si>
  <si>
    <t>TOKO TIRTA WANGI</t>
  </si>
  <si>
    <t>ODP-KML-FB/45</t>
  </si>
  <si>
    <t>WO061946975</t>
  </si>
  <si>
    <t>|MN00213|/TOKO TIRTA WANGI/HSI Basic Promo HUT Telkom (1:2) 75 Mbps (Rp 365.000) PSB Rp 150.000/081331967888/santosotapip2@gmail.com/TAPIP SANTOSO/-7.089884, 112.708181/ Bandung Barat, Keleyan, Kec. Socah, Kabupaten Bangkalan, Jawa Timur 69161</t>
  </si>
  <si>
    <t>2026-08-18 13:00:00|Nama : BP TAPIP SANTOSO  No Hp : 081331967888 No Alt :  Tgl Pemasangan : 18 Agustus 2026 Interval : PAGI  Note : Hubungi pelanggan terlebih dahulu|40971402|MYDITA</t>
  </si>
  <si>
    <t>SMAN 3 BATU</t>
  </si>
  <si>
    <t>ODP-BTU-FAG/129 FAG/D14/129.01</t>
  </si>
  <si>
    <t>WO061907533</t>
  </si>
  <si>
    <t>|MN01864|MYIA-028434661702/POI/INDRA RIBAWA/0881027643853/sman3batu@gmail.com</t>
  </si>
  <si>
    <t>17-08-2026 07:54:41</t>
  </si>
  <si>
    <t>WO061863851</t>
  </si>
  <si>
    <t>ANEKA JAJAN</t>
  </si>
  <si>
    <t>ODP-BJR-FT/024</t>
  </si>
  <si>
    <t>WO061798133</t>
  </si>
  <si>
    <t>|MC80042|MYIA-082671874130/POI/Dheni Irawan /081315444555/registrasipendaft.araninter.net1@gmail.com</t>
  </si>
  <si>
    <t>2026-08-20 08:00:00 | Nama PIC : ANEKA JAJAN No HP : 081315444555  No Alt : - M Janji :  17 Agustus 2026 Jam Pasang : Pagi / Siang Note : hubungi pelanggan jika ingin kelokasi</t>
  </si>
  <si>
    <t>15-08-2026 08:54:52</t>
  </si>
  <si>
    <t>TOKO ANWARI JAYA</t>
  </si>
  <si>
    <t>ODP-PME-FAU/07</t>
  </si>
  <si>
    <t>WO061920771</t>
  </si>
  <si>
    <t xml:space="preserve">|MC70132|/MUHAMMAD ANWARI-TOKO ANWARI JAYA/085337058964/jumiangjaya@gmail.com/HSI Bisnis + Netmonk Promo 2026 300 Mbps (Rp 1.186.100) PSB 150.000/-7.2325518, 113.5447761/Dekat Jl. Pantai Jumiang, Jumiang, Tanjung, Kec. Pademawu, Kabupaten Pamekasan, Jawa </t>
  </si>
  <si>
    <t>2026-08-18 13:00:00|Nama PIC : Bp Anwari No Hp : 085337058964 No Alt : - Tgl Pemasangan : 18 Agustus 2026 Interval : PAGI SIANG Note : Hubungi pelanggan terlebih dahulu|40951378|MYDITA</t>
  </si>
  <si>
    <t>SDN 2 SELAT</t>
  </si>
  <si>
    <t>ODP-SWE-FAU/39 FAU/D01/39.01</t>
  </si>
  <si>
    <t>WO061926119</t>
  </si>
  <si>
    <t>|MC40299|MYIA-044942651474/POI/aziz irwandi/087897473040/aziztoke@gmail.com</t>
  </si>
  <si>
    <t>JM TAILOR</t>
  </si>
  <si>
    <t>ODP-PME-FAP/26</t>
  </si>
  <si>
    <t>WO061741606</t>
  </si>
  <si>
    <t>MD|MYDB-20260814265292|DN00001/MN00558|JM TAILOR|083177644967</t>
  </si>
  <si>
    <t>WARKOP KOLEGA</t>
  </si>
  <si>
    <t>ODP-SBP-FB/36 FB/D05/36.01</t>
  </si>
  <si>
    <t>WO061861320</t>
  </si>
  <si>
    <t>MD|MYDB-20260815265503|SC20017/MC20200|WARKOP KOLEGA|083160521121</t>
  </si>
  <si>
    <t>2026-08-17 08:00:00 | Tanggal pemasangan: 17/08/2026 Jam pemasangan : pagi / siang Info Tambahan : Hubungi pelanggan dulu sebelum ke lokasi terima kasih.</t>
  </si>
  <si>
    <t>16-08-2026 10:40:33</t>
  </si>
  <si>
    <t>KLINIK SEHATI HERBAL</t>
  </si>
  <si>
    <t>ODP-GDN-FE/28 FE/D04/28.01</t>
  </si>
  <si>
    <t>WO061893208</t>
  </si>
  <si>
    <t>MD|MYDB-20260814265435|SC20016/MC20202|KLINIK SEHATI HERBAL|085792237607</t>
  </si>
  <si>
    <t>SMK TUNAS HARAPAN PLUPUH</t>
  </si>
  <si>
    <t>ODP-SRG-FC/065 FC/D02/065.01</t>
  </si>
  <si>
    <t>WO061832705</t>
  </si>
  <si>
    <t>|MN01811|MYIA-073210862396/POI/WANGSIT ARIO/08562747777/wangsitbosskecil@gmail.com</t>
  </si>
  <si>
    <t xml:space="preserve">2026-08-16 13:00:00 | Nama PIC:  bp wangsit  No HP: 08562747777 Alt: Tanggal: 16/08/2026 Jam Pasang: Siang Note: Hubungi sebelum ke lokasi, terimakasih. </t>
  </si>
  <si>
    <t>WO061773367</t>
  </si>
  <si>
    <t>2026-08-18 08:00:00|Nama PIC : Ibu Hedi No HP : 082146118884 No Alt : - M Janji :  18 Agustus 2026 Jam Pasang : Pagi / Siang Note : hubungi pelanggan jika ingin kelokasi|40951378|MYDITA</t>
  </si>
  <si>
    <t>ODP-MTR-FCE/56</t>
  </si>
  <si>
    <t>WO061886415</t>
  </si>
  <si>
    <t>2026-08-16 13:00:00 | M Janji :  16 Agustus 2026  Jam Pasang : Siang  Note : hubungi pelanggan jika ingin ke lokasi, terima kasih</t>
  </si>
  <si>
    <t>16-08-2026 15:10:15</t>
  </si>
  <si>
    <t>TOKO ROLIS BAROKAH</t>
  </si>
  <si>
    <t>ODP-PME-FAP/10</t>
  </si>
  <si>
    <t>WO061938762</t>
  </si>
  <si>
    <t>|MC70132|/TOKO ROLIS BAROKAH/ROLIS/089659286281/rolispameks@gmail.com/HSI Bisnis + Netmonk Promo 2026 300 Mbps (Rp 1.186.100) PSB 150.000</t>
  </si>
  <si>
    <t>2026-08-18 15:00:00|Nama : BP ROLIS  No Hp : 089659286281 No Alt :  Tgl Pemasangan : 18 Agustus 2026 Interval : PAGI  Note : Hubungi pelanggan terlebih dahulu|40971402|MYDITA</t>
  </si>
  <si>
    <t>LSM LIRA</t>
  </si>
  <si>
    <t>ODP-GND-FL/22</t>
  </si>
  <si>
    <t>|MN00836|/KANTOR LIRA 2/WINBACK 2.0 HSI B2B (1:2) 100MBPS 440RB PSB DISC 70%/085259461903/Asanzy0203@gmail.com/HARSONO/-7.949503, 113.444513</t>
  </si>
  <si>
    <t>Yayasan Ar Rosyidiyah mambaul ulum</t>
  </si>
  <si>
    <t>ODP-SPG-FH/31</t>
  </si>
  <si>
    <t>WO061793065</t>
  </si>
  <si>
    <t>MD|MYDB-20260815265446|DN00001/MN00572|Yayasan Ar Rosyidiyah mambaul ulum|085856051246</t>
  </si>
  <si>
    <t>2026-08-16 13:00:00 | Nama Pic : IBU LILIS No Hp Pic : 085856051246 Jam Pemasangan : 08:00 - 12.00 Tanggal Pemasangan : MINGGU 16 AGUSTUS 2026 Info Tambahan : Hubungi pelanggan sebelum datang ke lokasi</t>
  </si>
  <si>
    <t>Toko Seniwati</t>
  </si>
  <si>
    <t>ODP-PYA-FAB/53 FBB/D08/53.01</t>
  </si>
  <si>
    <t>WO061935807</t>
  </si>
  <si>
    <t>MD|MYDB-20260817265813|SC00001/MC00046|Toko Seniwati|087788268250</t>
  </si>
  <si>
    <t>2026-08-18 13:00:00 | telp :087788268250 alt : Tanggal pemasangan :18/08/2026 Jam pemasangan : pagi/siang Info Tambahan : Hubungi pelanggan dulu sebelum ke lokasi terima kasih.</t>
  </si>
  <si>
    <t>ODP-BBA-FAK/26</t>
  </si>
  <si>
    <t>WO061719164</t>
  </si>
  <si>
    <t>2026-08-13 15:00:00 | Nama Pic : Baim  No Hp Pic : 085172377660  No alt : -  Jam Pemasangan : siang   Tanggal Pemasangan : 13 Agustus 2026</t>
  </si>
  <si>
    <t>PT Kreasi Pangan Lokal / 007 Kalicari</t>
  </si>
  <si>
    <t>ODP-MJP-FJ/026</t>
  </si>
  <si>
    <t>WO061769153</t>
  </si>
  <si>
    <t>|MC80228|/PT Kreasi Pangan Lokal 007 Kalicari/Paket HSI Bisnis Promo HUT Telkom 1:1 50Mbps/Conan Ryan Hindarto/081127012432/iot.004@apps.langkahkecil.id</t>
  </si>
  <si>
    <t>2026-08-15 15:00:00|telp:081127012432 alt : manja : pagi / siang 15/08/2026 hub sebelum ke lokasi |40000802|MYDITA</t>
  </si>
  <si>
    <t>WO061737108</t>
  </si>
  <si>
    <t>2026-08-15 08:00:00|Nama PIC : bapak nuri No HP : 087755804999 No Alternatif : - M Janji : 15/07/2026 Jam Pasang : Pagi NoteÃ‚Â :  Hubungi terlebih dahulu sebelum ke lokasi |40961370|MYDITA</t>
  </si>
  <si>
    <t>TOKO TAUFIQ</t>
  </si>
  <si>
    <t>ODP-MCR-FL/12 FL/D01/12.01</t>
  </si>
  <si>
    <t>WO061955106</t>
  </si>
  <si>
    <t>MD|MYDB-20260817265874|DC30004/MC30042|TOKO TAUFIQ|085330791739</t>
  </si>
  <si>
    <t>2026-08-19 08:00:00 | telp :085330791739 alt : Tanggal pemasangan :18/08/2026 Jam pemasangan : pagi/siang Info Tambahan : Hubungi pelanggan dulu sebelum ke lokasi terima kasih.</t>
  </si>
  <si>
    <t>17-08-2026 19:25:20</t>
  </si>
  <si>
    <t>TOKO &amp; LAUNDRY AGISNA</t>
  </si>
  <si>
    <t>ODP-MTR-FCB/167 FCB/D08/167.01</t>
  </si>
  <si>
    <t>WO061925521</t>
  </si>
  <si>
    <t>|MC40234|MYIA-051282211271/POI/aril agisna/082236887607/kenarisenja07@gmail.com</t>
  </si>
  <si>
    <t xml:space="preserve">JAYA ABDI GUNA ( JAG ) </t>
  </si>
  <si>
    <t>ODP-PCT-FA/26</t>
  </si>
  <si>
    <t>|MC30111|/AGUS IMAM MAHSUS/085604594857/imammahsus166@gmail.com</t>
  </si>
  <si>
    <t>TOKO ARINDI</t>
  </si>
  <si>
    <t>ODP-LMJ-FJ/55</t>
  </si>
  <si>
    <t>|MC30211|/EDY HARIYANTO/85184972514/Achmadabdulrozaq9@gmail.com</t>
  </si>
  <si>
    <t>SURABAYA EUROPEAN SCHOOL</t>
  </si>
  <si>
    <t>ODP-TDS-FX/52</t>
  </si>
  <si>
    <t>|MC70131|/SURABAYA EUROPEAN SCHOOL/081233775623/085173281368/yunita@surabayaeuropeanschool.com/HSI Bisnis Promo HUT Telkom (1:1) 300 Mbps (Rp 1.130.000) PSB Rp 150.000/AULIA/-7.293992,112.665746</t>
  </si>
  <si>
    <t>ODP-PYA-FAP/40</t>
  </si>
  <si>
    <t>WO061858703</t>
  </si>
  <si>
    <t xml:space="preserve">2026-08-15 15:00:00 | Nama PIC : Iman  No HP : 081937034418  Alt :   M Janji : 15 Augustus 2026  Jam Pasang : 08.00 - 13:00   NoteÃ‚Â :  hubungi terlebih dahulu sebelum kelokasi </t>
  </si>
  <si>
    <t>16-08-2026 09:10:16</t>
  </si>
  <si>
    <t>SPBU 44.572.14</t>
  </si>
  <si>
    <t>ODP-MSO-FQ/014 FQ/D05/014.01</t>
  </si>
  <si>
    <t>WO061893890</t>
  </si>
  <si>
    <t>|MN01811|MYIA-015054855368/POI/TRI SUTRISNO/085225778997/sragenspbu@gmail.com</t>
  </si>
  <si>
    <t>2026-08-17 13:00:00 | Nama PIC : bapak tri No HP : 085225778997 Alt :  M Janji : (SENIN/17/AGUSTUS/2026) jam Pasang : 09:00 Note : hubungi pelanggan jika ingin kelokasi</t>
  </si>
  <si>
    <t>16-08-2026 17:25:29</t>
  </si>
  <si>
    <t>KOST BERKAH KEMBANG 002</t>
  </si>
  <si>
    <t>WO061720085</t>
  </si>
  <si>
    <t>|MC30027|MYIA-027571112278/POI/NUR KHOLIS HASAN /085111356117/anitadawuhan@gmail.com</t>
  </si>
  <si>
    <t>Gpdi getsemani siliragung</t>
  </si>
  <si>
    <t>ODP-PSG-FD/24</t>
  </si>
  <si>
    <t>WO061749562</t>
  </si>
  <si>
    <t>MD|MYDB-20260814265349|DC30004/MC30053|Gpdi getsemani siliragung|085258445673</t>
  </si>
  <si>
    <t>2026-08-15 13:00:00 | Nama Pic : bp edih  No Hp Pic : 085258445673 No alt : - Jam Pemasangan : pagi  Tanggal Pemasangan : 15 Agustus 2026</t>
  </si>
  <si>
    <t>Kost Dava Davi</t>
  </si>
  <si>
    <t>ODP-PEC-FC/062 FC/D06/062.01</t>
  </si>
  <si>
    <t>WO061853420</t>
  </si>
  <si>
    <t>|MN01761|MYIA-019383222865/POI/MUHAMMAD FERIANSYAH BAGUS/081232146008/feriansyah0017@gmail.com</t>
  </si>
  <si>
    <t>2026-08-17 08:00:00 | Nama Pic : bp MUHAMMAD FERIANSYAH BAGUS No Hp Pic : 081232146008 No alt : - Jam Pemasangan : pagi  Tanggal Pemasangan : 17 Agustus 2026</t>
  </si>
  <si>
    <t>XMC GARAGE</t>
  </si>
  <si>
    <t>ODP-TUR-FW/44 FW/D04/44.01</t>
  </si>
  <si>
    <t>WO061814877</t>
  </si>
  <si>
    <t>|MC20235|MYIA-053045248457/POI/ARIF SYAIFUDIN /082195568016/arifsyaifuddin.skuter@gmail.com</t>
  </si>
  <si>
    <t>2026-08-16 13:00:00 | Jam Pemasangan : 08:00 - 12.00 Tanggal Pemasangan : MINGGU 16 AGUSTUS 2026 Info Tambahan : Hubungi pelanggan sebelum datang ke lokasi</t>
  </si>
  <si>
    <t>toko surya gambiran1</t>
  </si>
  <si>
    <t>ODP-GEN-FH/17 FH/D02/17.01</t>
  </si>
  <si>
    <t>WO061737085</t>
  </si>
  <si>
    <t>MD|MYDB-20260814265313|DC30004/MC30053|toko surya gambiran1|089682904797</t>
  </si>
  <si>
    <t xml:space="preserve">2026-08-15 08:00:00 | Nama PIC : bu vega  No HP : 089682904797 Alt :  M Janji : 15/AGUSTUS/2026 jam Pasang : Pagi Note : hubungi pelanggan jika ingin kelokasi, terimakasih. </t>
  </si>
  <si>
    <t>TOKO SAHNAN</t>
  </si>
  <si>
    <t>ODP-SGG-FAN/17 FAN/D05/17.01</t>
  </si>
  <si>
    <t>WO061929958</t>
  </si>
  <si>
    <t>MD|MYDB-20260817265835|SC00001/MC00069|TOKO SAHNAN|085923631589</t>
  </si>
  <si>
    <t xml:space="preserve">2026-08-20 13:00:00 | M janji : pagi Tanggal Pemasangan : 18/agustus/2026 Note : hubungi pelanggan jika ingin kelokasi </t>
  </si>
  <si>
    <t>TOKO ISTIQOMAH</t>
  </si>
  <si>
    <t>ODP-DLA-FB/25</t>
  </si>
  <si>
    <t>WO061942451</t>
  </si>
  <si>
    <t>|MC30111|/NUR ISTIQOMAH/85113190819/nuristikhomah027@gmail.com</t>
  </si>
  <si>
    <t>2026-08-18 13:00:00|Nama : BU NUR ISTIKOMAH No Hp : 085113190819 No Alt :  Tgl Pemasangan : 18 Agustus 2026 Interval : PAGI  Note : Hubungi pelanggan terlebih dahulu|40971402|MYDITA</t>
  </si>
  <si>
    <t>rama ayu bordir</t>
  </si>
  <si>
    <t>ODP-KBL-FV/33</t>
  </si>
  <si>
    <t>WO061772396</t>
  </si>
  <si>
    <t>MD|MYDB-20260814265390|DN00001/MN01993|rama ayu bordir|82140759631</t>
  </si>
  <si>
    <t>2026-08-15 13:00:00 | Nama PIC : Bp Jaenal No HP : 082140759631  No Alt : - M Janji :  15 Agustus 2026 Jam Pasang : Pagi / Siang Note : hubungi pelanggan jika ingin kelokasi</t>
  </si>
  <si>
    <t>WO061817114</t>
  </si>
  <si>
    <t>2026-08-16 13:00:00|M Janji :  16 Agustus 2026 Jam Pasang :  Siang Note : hubungi pelanggan jika ingin ke lokasi, terima kasih|40941148|MYDITA</t>
  </si>
  <si>
    <t>ODP-KBM-FBH/001</t>
  </si>
  <si>
    <t>WO061820194</t>
  </si>
  <si>
    <t>2026-08-14 08:00:00 | telp : 085722800062  M Janji : (14/08/2026)  jam Pasang : 09:00  Note : hubungi pelanggan jika ingin kelokasi</t>
  </si>
  <si>
    <t>15-08-2026 12:55:19</t>
  </si>
  <si>
    <t>POJOK PAK SUJAI</t>
  </si>
  <si>
    <t>ODP-PME-FAM/11 FAM/D04/11.01</t>
  </si>
  <si>
    <t>WO061922559</t>
  </si>
  <si>
    <t>|MN00099|MYIA-097861069499/POI/HUDAIFI/087765988907/hudaifipamekasan@gmail.com</t>
  </si>
  <si>
    <t>2026-08-18 15:00:00 | Jam Pemasangan : 08:00 - 12.00 Tanggal Pemasangan : 18/08/2026 Info Tambahan : Hubungi pelanggan sebelum datang ke lokasi</t>
  </si>
  <si>
    <t>AMM DIGITAMA BAJING</t>
  </si>
  <si>
    <t>ODP-KRY-FB/010 FB/D01/010.01</t>
  </si>
  <si>
    <t>WO061733644</t>
  </si>
  <si>
    <t>|MC00213|MYIA-031135141157/POI/ASIP MANAN MAWAHIB/081213000913/ammdigitama@gmail.com</t>
  </si>
  <si>
    <t>2026-08-16 13:00:00 | Tanggal pemasangan : 16 AGUSTUS 2026 Jam pemasangan : pagi/siang Info Tambahan : Hubungi pelanggan dulu sebelum ke lokasi terima kasih</t>
  </si>
  <si>
    <t>SPBU PERTAMINA 44 532 19 CANTELAN SLARANG</t>
  </si>
  <si>
    <t>ODP-GML-FAF/020</t>
  </si>
  <si>
    <t>WO061814522</t>
  </si>
  <si>
    <t>|MC00213|MYIA-005070658191/POI/DIAN NURMAYA SARI/085869518006/spbu4453219cantelan@yahoo.com</t>
  </si>
  <si>
    <t>2026-08-20 13:00:00 | Nama Pic : IBU DIAN No Hp Pic : 085869518006 Jam Pemasangan : 08:00 - 12.00 Tanggal Pemasangan : MINGGU 16 AGUSTUS 2026 Info Tambahan : Hubungi pelanggan sebelum datang ke lokasi</t>
  </si>
  <si>
    <t>KLINIK SEHAT TRADISIONAL</t>
  </si>
  <si>
    <t>ODP-PAE-FU/73 FU/D07/73.01</t>
  </si>
  <si>
    <t>WO061808513</t>
  </si>
  <si>
    <t>MD|MYDB-20260814265427|SC20016/MC20202|KLINIK SEHAT TRADISIONAL|08213329614</t>
  </si>
  <si>
    <t>Follow Up Revoke Completed, New Order ID : SC1002531567</t>
  </si>
  <si>
    <t>Follow Up Revoke Completed, New Order ID : SC1002527258</t>
  </si>
  <si>
    <t>WO061863649</t>
  </si>
  <si>
    <t>2026-08-17 15:00:00|Nama Pic : KRI Store Malioboro No Hp Pic : 081219854241 No alt : - Jam Pemasangan : pagi  Tanggal Pemasangan : 17 Agustus 2026|40951375|MYDITA</t>
  </si>
  <si>
    <t>PT NUSA INDAH METALINDO</t>
  </si>
  <si>
    <t>ODP-BBE-FC/01</t>
  </si>
  <si>
    <t>WO061764290</t>
  </si>
  <si>
    <t>|MC70135|/R HERU WAHYUDI-PT NUSA INDAH METALINDO/085104657779/Nim.hrga@gmail.com/HSI Bisnis Promo HUT Telkom (1:1) 200 Mbps (Rp 790.000) PSB Rp 150.000/-7.358517,112.602624/dusun lopang rt 03 rw 01 driyorejo gresik</t>
  </si>
  <si>
    <t>2026-08-18 08:00:00|Nama PIC : bp heru No HP : 085104657779 Alt :  M Janji : 18/AGUSTUS/2026 jam Pasang : Pagi Note : hubungi pelanggan jika ingin kelokasi, terimakasih. |40931149|MYDITA</t>
  </si>
  <si>
    <t>F2B KONVEKSI</t>
  </si>
  <si>
    <t>ODP-RGJ-FD/82 FD/D01/82.01</t>
  </si>
  <si>
    <t>WO061951455</t>
  </si>
  <si>
    <t>MD|MYDB-20260817265860|DC30008/MC30020|F2B KONVEKSI|085258447721</t>
  </si>
  <si>
    <t>2026-08-18 15:00:00 | Nama : BP NURHADI  No Hp : 085258447721 No Alt :  Tgl Pemasangan : 18 Agustus 2026 Interval : PAGI  Note : Hubungi pelanggan terlebih dahulu</t>
  </si>
  <si>
    <t>17-08-2026 18:39:59</t>
  </si>
  <si>
    <t>ODP-SWT-FAM/082</t>
  </si>
  <si>
    <t>WO061811834</t>
  </si>
  <si>
    <t>Provisioning Failed|WFM|INF009061069|PP_-7.2553909,109.079555_A/N SPPG PAGUYANGAN PAGOJENGAN 1 | PELANGGAN MINTA PEMASANGAN T</t>
  </si>
  <si>
    <t>Toko Nanu Pink Kosmetik</t>
  </si>
  <si>
    <t>WO061944737</t>
  </si>
  <si>
    <t>|MN02374|MYIA-075180670216/POI/sugiarto/08995566136/balingbambu.57.57@gmail.com</t>
  </si>
  <si>
    <t>2026-08-18 13:00:00 | telp :08995566136 alt : Tanggal pemasangan :18/08/2026 Jam pemasangan : pagi/siang Info Tambahan : Hubungi pelanggan dulu sebelum ke lokasi terima kasih.</t>
  </si>
  <si>
    <t>WARKOP GM</t>
  </si>
  <si>
    <t>ODP-MJS-FQ/43</t>
  </si>
  <si>
    <t>|MC30080|/BAGAS JULIANTO/085700111021/bjulianto57@gmail.com</t>
  </si>
  <si>
    <t>WO061807524</t>
  </si>
  <si>
    <t>2026-08-16 08:00:00|Waktu pemasangan : 17 agustus 2026 Jam pemasangan : 08.00 - 12.00 Info Tambahan : Hubungi pelanggan dulu sebelum ke lokasi terimakasih |40971401|MYDITA</t>
  </si>
  <si>
    <t>GIRAS SOEDJANA</t>
  </si>
  <si>
    <t>ODP-PCT-FB/19</t>
  </si>
  <si>
    <t>|MC30080|/SAIFUN FIKRI/08211847307/saifunfikri1997@gmail.com</t>
  </si>
  <si>
    <t>servis radiator</t>
  </si>
  <si>
    <t>ODP-MTR-FDC/09 FDC/D01/09.01</t>
  </si>
  <si>
    <t>WO061946930</t>
  </si>
  <si>
    <t>|MC40299|MYIA-044512760930/POI/padiah/087736860089/ufatah38@gmail.com</t>
  </si>
  <si>
    <t>2026-08-19 13:00:00 | Nama PIC : Bp Fatahuddin No Hp : 087736860089 No Alt : - Tgl Pemasangan : 19 Agustus 2026 Interval : PAGI SIANG Note : Hubungi pelanggan terlebih dahulu</t>
  </si>
  <si>
    <t>GUDANG TYANFARM</t>
  </si>
  <si>
    <t>ODP-PPR-FF/12 FF/D03/12.01</t>
  </si>
  <si>
    <t>WO061956570</t>
  </si>
  <si>
    <t>MD|MYDB-20260817265912|DN00001/MN00968|GUDANG TYANFARM|085607479595</t>
  </si>
  <si>
    <t xml:space="preserve">2026-08-19 08:00:00 | M janji : pagi Tanggal Pemasangan : 18/agustus/2026 Note : hubungi pelanggan jika ingin kelokasi </t>
  </si>
  <si>
    <t>17-08-2026 19:54:51</t>
  </si>
  <si>
    <t>BENGKEL OM YANTO</t>
  </si>
  <si>
    <t>ODP-KTS-FK/26 FK/D03/26.01</t>
  </si>
  <si>
    <t>WO061921253</t>
  </si>
  <si>
    <t>|MC20191|MYIA-042274156267/POI/SUYANTO/081234565167/ysu3494@gmail.com</t>
  </si>
  <si>
    <t>2026-08-18 08:00:00 | Nama PIC : Bp Suyanto No Hp : 081234565167 No Alt : - Tgl Pemasangan : 18 Agustus 2026 Interval : PAGI SIANG Note : Hubungi pelanggan terlebih dahulu</t>
  </si>
  <si>
    <t>SAHABAT SUKSES</t>
  </si>
  <si>
    <t>WO061757202</t>
  </si>
  <si>
    <t>MD|MYDB-20260814265360|DN00001/MN00806|SAHABAT SUKSES|085725531372</t>
  </si>
  <si>
    <t>TOKO BERKAH SEMBAKO WANITI</t>
  </si>
  <si>
    <t>ODP-BJR-FAH/025</t>
  </si>
  <si>
    <t>WO061737752</t>
  </si>
  <si>
    <t>|MC80042|MYIA-058046167718/POI/WANITI /081392329155/andriyawa25@gmail.com</t>
  </si>
  <si>
    <t xml:space="preserve">2026-08-15 08:00:00 | Nama PIC : bu waniti No HP : 081392329155 Alt :  M Janji : 15/AGUSTUS/2026 jam Pasang : Pagi  Note : hubungi pelanggan jika ingin kelokasi, terimakasih. </t>
  </si>
  <si>
    <t>PAPRINGAN KAPE</t>
  </si>
  <si>
    <t>ODP-PAE-FU/33 FU/D01/33.01</t>
  </si>
  <si>
    <t>WO061751021</t>
  </si>
  <si>
    <t>MD|MYDB-20260813265282|SC20016/MC20202|PAPRINGAN KAPE|08213329615</t>
  </si>
  <si>
    <t>cafe 68</t>
  </si>
  <si>
    <t>ODP-RDB-FE/037 FE/D01/037.01</t>
  </si>
  <si>
    <t>WO061826862</t>
  </si>
  <si>
    <t>|MN00408|MYIA-079876412668/POI/edo triutomo/0882006453523/carahoki2@gmail.com</t>
  </si>
  <si>
    <t>ODP-DMO-FNS/60</t>
  </si>
  <si>
    <t>CV. TAYU INDAH JAYA (SPBU 44.592.07)</t>
  </si>
  <si>
    <t>ODP-PAT-FAG/039</t>
  </si>
  <si>
    <t>AMRBS;403098;REG3;DANIEL MARWA DENERO;08112876658;CP.DWI RUSTINI;085728852436;PAKET 535 RB 100MB 1:1;CV. TAYU INDAH JAYA (SPBU 44.592.07)</t>
  </si>
  <si>
    <t>PT Tridayabakti Ketapanggilimanuk</t>
  </si>
  <si>
    <t>ODP-BWG-FAZ/44 FAZ/D01/44.01</t>
  </si>
  <si>
    <t>WO061776092</t>
  </si>
  <si>
    <t>MD|MYDB-20260814265391|DN00001/MN01010|PT Tridayabakti Ketapanggilimanuk|082144718055</t>
  </si>
  <si>
    <t>2026-08-15 15:00:00 | Nama PIC : Bp Bhima No HP : 082144718055 No Alt : - M Janji :  15 Agustus 2026 Jam Pasang : Pagi / Siang Note : hubungi pelanggan jika ingin kelokasi</t>
  </si>
  <si>
    <t>TOKO NURIL BAROKAH</t>
  </si>
  <si>
    <t>ODP-PME-FAU/27</t>
  </si>
  <si>
    <t>|MC70132|/NURIL FAJRI-TOKO NURIL BAROKAH/082337624124/nurilbarok@gmail.com/HSI Bisnis + Netmonk Promo 2026 100 Mbps (Rp 591.100) PSB 150.000/-7.2074572, 113.5112102/Dekat Malangan, Majungan, Kec. Pademawu, Kabupaten Pamekasan, Jawa Timur 69323</t>
  </si>
  <si>
    <t>17-08-2026 16:39:54</t>
  </si>
  <si>
    <t>UNCONTACTED : Telepon Tidak Diangkat - RNA Ilham Budhi Prasetya 40000802|MYDITA</t>
  </si>
  <si>
    <t>TOKO WARINTO</t>
  </si>
  <si>
    <t>ODP-BBE-FUA/03 FUA/D01/03.01</t>
  </si>
  <si>
    <t>WO061742583</t>
  </si>
  <si>
    <t>|MN00086|MYIA-017436881311/POI/WARINTO/085755947770/evitasarisari28@gmail.com</t>
  </si>
  <si>
    <t>14-08-2026 13:10:24</t>
  </si>
  <si>
    <t>SMP Ibnu Achmad</t>
  </si>
  <si>
    <t>WO061800641</t>
  </si>
  <si>
    <t>MD|MYDB-20260814265408|DN00001/MN00572|SMP Ibnu Achmad|083850501537</t>
  </si>
  <si>
    <t>TOKO ONE</t>
  </si>
  <si>
    <t>ODP-PWJ-FAN/005 FAN/D02/005.01</t>
  </si>
  <si>
    <t>WO061940755</t>
  </si>
  <si>
    <t>|MN00938|MYIA-035571526718/POI/Febri Haryanto/085747100057/yasta.putra84@gmail.com</t>
  </si>
  <si>
    <t xml:space="preserve">2026-08-19 08:00:00 | Waktu pemasangan : 17 agustus 2026 Jam pemasangan : 08.00 - 12.00 Info Tambahan : Hubungi pelanggan dulu sebelum ke lokasi terimakasih </t>
  </si>
  <si>
    <t>17-08-2026 15:25:50</t>
  </si>
  <si>
    <t>WO061720365</t>
  </si>
  <si>
    <t>WO061739562</t>
  </si>
  <si>
    <t>SPBU PERTAMINA 44.594.15 ATLANTIS</t>
  </si>
  <si>
    <t>ODP-PEC-FE/061 FE/D04/061.01</t>
  </si>
  <si>
    <t>WO061814980</t>
  </si>
  <si>
    <t>|MC60028|MYIA-094349357425/POI/Muhammad Zaenal Afrodi/082242641943/budhyha94@gmail.com</t>
  </si>
  <si>
    <t>2026-08-16 13:00:00 | Nama Pic : BP RUDI No Hp Pic : 082242641943 Jam Pemasangan : 08:00 - 12.00 Tanggal Pemasangan : MINGGU 16 AGUSTUS 2026 Info Tambahan : Hubungi pelanggan sebelum datang ke lokasi</t>
  </si>
  <si>
    <t>Provisioning Failed|WFM|INF009043518|PP_-6.960723300000001,109.63929350000001_PENDING</t>
  </si>
  <si>
    <t>Provisioning Failed|WFM|INF009045665|TOJ_-7.922448,113.8183115_jarak lebih 250m</t>
  </si>
  <si>
    <t>Dagang kecil</t>
  </si>
  <si>
    <t>ODP-SEL-FAZ/17 FAZ/D04/17.01</t>
  </si>
  <si>
    <t>WO061952726</t>
  </si>
  <si>
    <t>MD|MYID-4042608170001|RBIZTLKMACCES|WARUNG YOGI ALPIAN|081907712941</t>
  </si>
  <si>
    <t xml:space="preserve">2026-08-20 13:00:00 |  M janji : pagi Tanggal Pemasangan : 18/agustus/2026 Note : hubungi pelanggan jika ingin kelokasi </t>
  </si>
  <si>
    <t>WO061915537</t>
  </si>
  <si>
    <t>|MN02374|MYIA-056667418611/POI/Rocky Saputro/08132758952/nurfaidahfaidah.400@gmail.com</t>
  </si>
  <si>
    <t>2026-08-19 13:00:00 | Nama : BP ROCKY SAPUTRO No Hp : 08132758952 No Alt :  Tgl Pemasangan : 19 Agustus 2026 Interval : SIANG Note : Hubungi pelanggan terlebih dahulu</t>
  </si>
  <si>
    <t>17-08-2026 10:25:20</t>
  </si>
  <si>
    <t>ODP-BJR-FAH/026</t>
  </si>
  <si>
    <t>WO061777997</t>
  </si>
  <si>
    <t>|MC80042|MYIA-078781739357/POI/WANITI /081326092639/andriyawa25@gmail.com</t>
  </si>
  <si>
    <t>2026-08-17 08:00:00 | Nama PIC : BAPAK TARNO No HP : 081392329155 Alt :  M Janji : 17/08/2026 Jam Pasang : 08.00  - 13:00  NoteÃ‚Â :  hubungi terlebih dahulu sebelum ke lokasi, terima kasih.</t>
  </si>
  <si>
    <t>14-08-2026 17:54:48</t>
  </si>
  <si>
    <t>TOKO TRIO</t>
  </si>
  <si>
    <t>ODP-PPR-FH/05</t>
  </si>
  <si>
    <t>WO061913289</t>
  </si>
  <si>
    <t>MD|MYDB-20260816265769|DN00001/MN01011|TOKO TRIO|088901882089</t>
  </si>
  <si>
    <t>2026-08-18 08:00:00 | Nama PIC : Bp Trio No Hp : 088901882089 No Alt : - Tgl Pemasangan : 18 Agustus 2026 Interval : PAGI SIANG Note : Hubungi pelanggan terlebih dahulu</t>
  </si>
  <si>
    <t>WO061761166</t>
  </si>
  <si>
    <t>2026-08-15 13:00:00|Nama PIC : Bp Bayu No HP : 081252132282 No Alt : - M Janji :  15 Agustus 2026 Jam Pasang : Pagi / Siang Note : hubungi pelanggan jika ingin kelokasi|40951378|MYDITA</t>
  </si>
  <si>
    <t>WORKSHOP INDRAPURA</t>
  </si>
  <si>
    <t>ODP-KBL-FVW/05 FVW/D01/05.01</t>
  </si>
  <si>
    <t>WO061900293</t>
  </si>
  <si>
    <t>MD|MYDB-20260816265759|DN00001/MN00443|WORKSHOP INDRAPURA|085184031386</t>
  </si>
  <si>
    <t>16-08-2026 19:10:05</t>
  </si>
  <si>
    <t>ODP-PME-FL/56</t>
  </si>
  <si>
    <t>|MC70132|/FADILAH MASHUD-TOKO MASHUD BAROKAH/081997015248/mashudfasdi@gmail.com/HSI Bisnis + Netmonk Promo 2026 300 Mbps (Rp 1.186.100) PSB 150.000/-7.1645526, 113.4165856/Dekat Relubeng, Toket, Kec. Proppo, Kabupaten Pamekasan, Jawa Timur 69363</t>
  </si>
  <si>
    <t>Chatha saditan</t>
  </si>
  <si>
    <t>ODP-BRB-FG/066 FG/D01/066.01</t>
  </si>
  <si>
    <t>WO061798590</t>
  </si>
  <si>
    <t>MD|MYDB-20260814265415|EC50002/MC50042|Chatha saditan|083160111658</t>
  </si>
  <si>
    <t>2026-08-18 08:00:00 | Jam Pemasangan : 08:00 - 12.00 Tanggal Pemasangan : 15/08/2026 Info Tambahan : Hubungi pelanggan sebelum datang ke lokasi</t>
  </si>
  <si>
    <t>BAKSO RAMA2 FROZEN FOOD</t>
  </si>
  <si>
    <t>ODP-GLM-FG/11 FG/D03/11.01</t>
  </si>
  <si>
    <t>WO061870738</t>
  </si>
  <si>
    <t>MD|MYDB-20260815265612|DC30004/MC30053|BAKSO RAMA2 FROZEN FOOD|08113503333</t>
  </si>
  <si>
    <t>WO061858470</t>
  </si>
  <si>
    <t>BAROKAH JAYA</t>
  </si>
  <si>
    <t>ODP-SGS-FS/23 FS/D01/23.01</t>
  </si>
  <si>
    <t>WO061912512</t>
  </si>
  <si>
    <t>|MN02703|MYIA-042564827398/POI/Rapiyadi Yuwono/088987027739/ryuwono2@givmail.com</t>
  </si>
  <si>
    <t>17-08-2026 09:10:46</t>
  </si>
  <si>
    <t>Follow Up Revoke Completed, New Order ID : SC1002526545</t>
  </si>
  <si>
    <t>UPT SMP NEGERI 5 GRESIK RUANG GURU</t>
  </si>
  <si>
    <t>GCL-CRM-F03/04 GCL/F03/04.01</t>
  </si>
  <si>
    <t>WO061726664</t>
  </si>
  <si>
    <t>MD|MYDB-20260814265298|DN00001/MN02100|UPT SMP NEGERI 5 GRESIK RUANG GURU|085649927000</t>
  </si>
  <si>
    <t xml:space="preserve">2026-08-15 10:00:00 | Waktu pemasangan : 15 agustus 2026 Jam pemasangan : 08.00 - 12.00 Info Tambahan : Hubungi pelanggan dulu sebelum ke lokasi terimakasih </t>
  </si>
  <si>
    <t>brilink rancawuluh</t>
  </si>
  <si>
    <t>ODP-BKA-FJ/081 FJ/D04/081.01</t>
  </si>
  <si>
    <t>WO061948340</t>
  </si>
  <si>
    <t>MD|MYDB-20260817265885|EC50002/MC50042|brilink rancawuluh|083160111646</t>
  </si>
  <si>
    <t>2026-08-18 15:00:00 | telp :083160111646 alt : Tanggal pemasangan :18/08/2026 Jam pemasangan : pagi/siang Info Tambahan : Hubungi pelanggan dulu sebelum ke lokasi terima kasih.</t>
  </si>
  <si>
    <t>yayasan pondok pesantren bustanul hikmah</t>
  </si>
  <si>
    <t>ODP-LMG-FQ/33 FQ/D02/33.01</t>
  </si>
  <si>
    <t>WO061845544</t>
  </si>
  <si>
    <t>MD|MYDB-20260815265583|DN00001/MN00018|yayasan pondok pesantren bustanul hikmah|082142570633</t>
  </si>
  <si>
    <t xml:space="preserve">2026-08-17 13:00:00 | Nama PIC:  bp chairul umam  No HP: 082142570633 Alt: Tanggal: 17/08/2026 Jam Pasang: Siang Note: Hubungi sebelum ke lokasi, terimakasih. </t>
  </si>
  <si>
    <t>15-08-2026 19:39:46</t>
  </si>
  <si>
    <t>UD MUNAWIR</t>
  </si>
  <si>
    <t>ODP-GER-FAM/22 FAM/D05/22.01</t>
  </si>
  <si>
    <t>WO061930027</t>
  </si>
  <si>
    <t>|MC40230|MYIA-093053297575/POI/MUNAWIR/087750983177/harisgazali61@gmail.com</t>
  </si>
  <si>
    <t>ODP-SPG-FS/46 FS/D07/46.01</t>
  </si>
  <si>
    <t>WO061834135</t>
  </si>
  <si>
    <t>BLORA PETSHOP</t>
  </si>
  <si>
    <t>ODP-BLO-FDD/028 FDD/D03/028.01</t>
  </si>
  <si>
    <t>WO061833565</t>
  </si>
  <si>
    <t>|MC60133|MYIA-052857611397/POI/Ahmad faiza nur sufani/085736202383/45faiza44@gmail.com</t>
  </si>
  <si>
    <t>TOKO CITRA</t>
  </si>
  <si>
    <t>ODP-SIT-FQ/48 FQ/D05/48.01</t>
  </si>
  <si>
    <t>WO061913602</t>
  </si>
  <si>
    <t>|MN02617|MYIA-014778849619/POI/085218960556/085218960556/pranataaprilio90@gmail.com</t>
  </si>
  <si>
    <t>MJE</t>
  </si>
  <si>
    <t>TOKO RUDI</t>
  </si>
  <si>
    <t>ODP-MJE-FJ/046 FJ/D03/046.01</t>
  </si>
  <si>
    <t>WO061914677</t>
  </si>
  <si>
    <t>|MB10056|MYIA-011764240073/POI/RUDINI DWI HARSONO/0818222545/rudini.dh@gmail.com</t>
  </si>
  <si>
    <t xml:space="preserve">2026-08-18 08:00:00 | Waktu pemasangan : 17 agustus 2026 Jam pemasangan : 08.00 - 12.00 Info Tambahan : Hubungi pelanggan dulu sebelum ke lokasi terimakasih </t>
  </si>
  <si>
    <t>ODP-KRN-FBC/21</t>
  </si>
  <si>
    <t>WO061750836</t>
  </si>
  <si>
    <t>AMRBS;950223;ALDHIAZ;JKT OUTER;HSI Bisnis PSB 70% - 200 Mbps - (1049000);CP FARHAN 0877-7819-1985 ALT REYHANSYAH 087778113956;billing@bnteknologi.com</t>
  </si>
  <si>
    <t>2026-08-15 13:00:00|M Janji : (15/08/2026) jam Pasang : 09:00 Note : hubungi pelanggan jika ingin kelokasi|40981182|MYDITA</t>
  </si>
  <si>
    <t>Provisioning Failed|||Failed to create and start the order due to oracle.communications.ordermanagement.ws.OrderTransactionNo</t>
  </si>
  <si>
    <t>ODP-KDI-FAH/17 FAH/D03/17.01</t>
  </si>
  <si>
    <t>WO061814520</t>
  </si>
  <si>
    <t>|MN02691|MYIA-042856375103/POI/SOEPRIADI/085173306144/khamidn688@gmail.com</t>
  </si>
  <si>
    <t>2026-08-16 08:00:00 | M Janji :  16 Agustus 2026 Jam Pasang : Pagi Note : hubungi pelanggan jika ingin ke lokasi, terima kasih</t>
  </si>
  <si>
    <t>Provisioning Failed|WFM|INF009047200|belym ada jaringn di lokasi</t>
  </si>
  <si>
    <t>Global Jet Express / MUG02 GRABAG</t>
  </si>
  <si>
    <t>ODP-MGE-FU/051</t>
  </si>
  <si>
    <t>WO061734565</t>
  </si>
  <si>
    <t>|MC80228|/Global Jet Express MUG02 GRABAG/Paket HSI Bisnis Promo HUT Telkom 1:1 50Mbps/Rahmawati Tianingrum/081127008226 081391662927/purchasepilarprima@gmail.com</t>
  </si>
  <si>
    <t>2026-08-16 15:00:00|Nama Pic : bu neni  No Hp Pic : 081127008226 No alt : - Jam Pemasangan : pagi  Tanggal Pemasangan : 15 Agustus 2026|40951375|MYDITA</t>
  </si>
  <si>
    <t>ODP-PYA-FAN/53 FAN/D01/53.01</t>
  </si>
  <si>
    <t>WO061760848</t>
  </si>
  <si>
    <t>Follow Up Revoke Completed, New Order ID : SC1002530021</t>
  </si>
  <si>
    <t>insert.shop</t>
  </si>
  <si>
    <t>ODP-KDW-FAD/050 FAD/D02/050.01</t>
  </si>
  <si>
    <t>WO061860169</t>
  </si>
  <si>
    <t>|MN01913|MYIA-016172840667/POI/NASRUL HAYAT/085113282237/nurhayatty87@gmail.com</t>
  </si>
  <si>
    <t>16-08-2026 10:25:34</t>
  </si>
  <si>
    <t>FixUp Moto BS Riyadi Malang</t>
  </si>
  <si>
    <t>ODP-MLG-FFS/49 FFS/D03/49.01</t>
  </si>
  <si>
    <t>WO061752393</t>
  </si>
  <si>
    <t>|MN00398|MYIA-037766916882/POI/ELYAS KAMBUNO/085179798961/fixupmotoidn@gmail.com</t>
  </si>
  <si>
    <t>TOKO ZULFA</t>
  </si>
  <si>
    <t>ODP-TGS-FC/21</t>
  </si>
  <si>
    <t>WO061923456</t>
  </si>
  <si>
    <t>|MC30181|/M.LUTFI ANSORI /85235605406/rusman.1.zulfa@gmail.com</t>
  </si>
  <si>
    <t>2026-08-18 13:00:00|Nama PIC : Bp Lutfi No Hp : 085235605406 No Alt : - Tgl Pemasangan : 18 Agustus 2026 Interval : PAGI SIANG Note : Hubungi pelanggan terlebih dahulu|40951378|MYDITA</t>
  </si>
  <si>
    <t>SPBU CIMANGGU</t>
  </si>
  <si>
    <t>ODP-MAN-FA/030 FA/D02/030.01</t>
  </si>
  <si>
    <t>WO061951346</t>
  </si>
  <si>
    <t>|MN02591|MYIA-042287221713/POI/TOTO SUSILO/083843625700/spbucimanggu@yahoo.co.id</t>
  </si>
  <si>
    <t>2026-08-19 08:00:00 | M Janji : (19 AGUSTUS 2026) jam Pasang : pagi  Note : hubungi pelanggan jika ingin kelokasi</t>
  </si>
  <si>
    <t>Niswa Fashion</t>
  </si>
  <si>
    <t>ODP-PAE-FS/46 FS/D05/46.01</t>
  </si>
  <si>
    <t>WO061805695</t>
  </si>
  <si>
    <t>MD|MYDB-20260814265375|DC20002/MC20030|Niswa Fashion|0881027165655</t>
  </si>
  <si>
    <t>2026-08-18 08:00:00 | Tanggal pemasangan: 15/08/2026 Jam pemasangan : pagi / siang Info Tambahan : Hubungi pelanggan dulu sebelum ke lokasi. terima kasih</t>
  </si>
  <si>
    <t>ODP-MLG-FBU/35 FBU/D03/35.01</t>
  </si>
  <si>
    <t>WO061736605</t>
  </si>
  <si>
    <t xml:space="preserve">2026-08-15 08:00:00 | Nama PIC : bu dina  No HP : 081999404260 Alt :  M Janji : 15/AGUSTUS/2026 jam Pasang : Pagi Note : hubungi pelanggan jika ingin kelokasi, terimakasih. </t>
  </si>
  <si>
    <t>14-08-2026 11:54:50</t>
  </si>
  <si>
    <t>Follow Up Revoke Completed, New Order ID : SC1002528044</t>
  </si>
  <si>
    <t>PT CIPTA NIAGA SEMESTA</t>
  </si>
  <si>
    <t>ODP-JER-FE/07 FE/D02/07.01</t>
  </si>
  <si>
    <t>WO061725024</t>
  </si>
  <si>
    <t>MD|MYDB-20260813265272|DN00001/MN00906|PT CIPTA NIAGA SEMESTA|082337790090</t>
  </si>
  <si>
    <t>ALL STARS</t>
  </si>
  <si>
    <t>ODP-NJK-FAJ/47 FAJ/D06/47.01</t>
  </si>
  <si>
    <t>WO061921338</t>
  </si>
  <si>
    <t>MD|MYDB-20260817265824|DN00001/MN02309|ALL STARS|08139245757</t>
  </si>
  <si>
    <t>ANDA MAKMUR</t>
  </si>
  <si>
    <t>ODP-MCR-FC/20</t>
  </si>
  <si>
    <t>WO061859667</t>
  </si>
  <si>
    <t>MD|MYDB-20260815265489|DN00001/MN00580|ANDA MAKMUR|085333005310</t>
  </si>
  <si>
    <t>2026-08-17 08:00:00 | Nama Pic : yanuar No Hp Pic : 085333005310 No alt : - Jam Pemasangan : pagi  Tanggal Pemasangan : 17 Agustus 2026</t>
  </si>
  <si>
    <t>AINI COLLECTION</t>
  </si>
  <si>
    <t>ODP-NJK-FT/47 FT/D06/47.01</t>
  </si>
  <si>
    <t>WO061857754</t>
  </si>
  <si>
    <t>MD|MYDB-20260815265632|DN00001/MN00968|AINI COLLECTION|081233320679</t>
  </si>
  <si>
    <t>2026-08-17 08:00:00 | M Janji : (17 AGUSTUS 2026) jam Pasang : pagi  Note : hubungi pelanggan jika ingin kelokasi</t>
  </si>
  <si>
    <t>SHANUM MART</t>
  </si>
  <si>
    <t>ODP-WOS-FF/004 FF/D01/004.01</t>
  </si>
  <si>
    <t>WO061816210</t>
  </si>
  <si>
    <t>|MN00439|MYIA-082828379842/POI/FIANTO/081335345787/alfiantof90@gmail.com</t>
  </si>
  <si>
    <t>TPQ - MI NURUL ISLAM</t>
  </si>
  <si>
    <t>ODP-PAE-FU/41</t>
  </si>
  <si>
    <t>WO061892887</t>
  </si>
  <si>
    <t>MD|MYDB-20260815265613|SC20016/MC20202|TPQ - MI NURUL ISLAM|08213329613</t>
  </si>
  <si>
    <t>BUMDES PEHKULON</t>
  </si>
  <si>
    <t>ODP-PPR-FE/21 FE/D03/21.01</t>
  </si>
  <si>
    <t>WO061892258</t>
  </si>
  <si>
    <t>|MN00968|MYIA-041571792296/POI/MUJIATI/08128536082/jayamekar615@gmail.com</t>
  </si>
  <si>
    <t>|MN02783|/TOKO SULTAN ZAHRA/WINBACK HSI B2B + NETMONK (1:1) 200MBPS 946,1RB PSB DISC 70%/085745498519/ahmadnasirrr09@gmail.com/SYAUQI ARDIANSYAH/-7.3771716, 112.4642304</t>
  </si>
  <si>
    <t>ODP-GSK-FJ/68 FJ/D-07/68-01</t>
  </si>
  <si>
    <t>WO061727678</t>
  </si>
  <si>
    <t>MD|MYDB-20260813265273|DN00001/MN02094|DD STORE|085117346467</t>
  </si>
  <si>
    <t>2026-08-15 10:00:00 | M Janji : (15/08/2026) jam Pasang : 09:00 Note : hubungi pelanggan jika ingin kelokasi</t>
  </si>
  <si>
    <t>ODP-SAT-FE/06</t>
  </si>
  <si>
    <t>WO061809777</t>
  </si>
  <si>
    <t>2026-08-14 08:00:00 | Nama PIC : Akzha  No HP : 088292221694  Alt :   M Janji : 14/08/2026  Jam Pasang : 08.00  - 13:00   NoteÃ‚Â :  hubungi terlebih dahulu sebelum ke lokasi, terima kasih.</t>
  </si>
  <si>
    <t>TOKO DAFA</t>
  </si>
  <si>
    <t>ODP-BJR-FAF/006</t>
  </si>
  <si>
    <t>WO061828406</t>
  </si>
  <si>
    <t>|MC80042|MYIA-081477174713/POI/Dafa/082135507759/registrasipendafta.raninter.net1@gmail.com</t>
  </si>
  <si>
    <t>2026-08-17 08:00:00 | Waktu pemasangan : 16 agustus 2026 Jam pemasangan : 08.00 - 12.00 Info Tambahan : Hubungi pelanggan dulu sebelum ke lokasi terimakasih</t>
  </si>
  <si>
    <t>toko pancing mas</t>
  </si>
  <si>
    <t>ODP-MCR-FA/16 FA/D02/16.01</t>
  </si>
  <si>
    <t>WO061933658</t>
  </si>
  <si>
    <t>MD|MYDB-20260817265840|DC30008/MC30020|toko pancing mas|085124916933</t>
  </si>
  <si>
    <t>toko fauziah</t>
  </si>
  <si>
    <t>ODP-DDS-FF/03 FF/D01/03.01</t>
  </si>
  <si>
    <t>WO061845582</t>
  </si>
  <si>
    <t>MD|MYDB-20260815265595|DN00001/MN00018|toko fauziah|081553820156</t>
  </si>
  <si>
    <t xml:space="preserve">2026-08-17 08:00:00 | Nama PIC:  bu fauziah  No HP: 081553820156 Alt: Tanggal: 17/08/2026 Jam Pasang: Pagi Note: Hubungi sebelum ke lokasi, terimakasih. </t>
  </si>
  <si>
    <t>TOKO WIDIYATUL BAROKAH</t>
  </si>
  <si>
    <t>WO061921065</t>
  </si>
  <si>
    <t>|MC70132|/WIDIYATUL HASANAH-TOKO WIDIYATUL BAROKAH/087830421696/widiyatulkasa@gmail.com/HSI Bisnis + Netmonk Promo 2026 200 Mbps (Rp 846.100) PSB 150.000/-7.0744339, 113.4493612/Dekat UD ISTANA TERNAK, Bapao II, Kacok, Kec. Palengaan, Kabupaten Pamekasan,</t>
  </si>
  <si>
    <t>2026-08-18 13:00:00|Nama PIC : Ibu Widiyatul No Hp : 087830421696 No Alt : - Tgl Pemasangan : 18 Agustus 2026 Interval : PAGI SIANG Note : Hubungi pelanggan terlebih dahulu|40951378|MYDITA</t>
  </si>
  <si>
    <t>TOKO MELATI BENDAGEDE</t>
  </si>
  <si>
    <t>ODP-SDJ-FH/014 FH/D04/014.01</t>
  </si>
  <si>
    <t>WO061716363</t>
  </si>
  <si>
    <t>|MC00213|MYIA-086269933754/POI/TOKO MELATI BENDAGEDE/081326121521/djirolupatmha@gmail.com</t>
  </si>
  <si>
    <t>2026-08-15 15:00:00 | Tanggal pemasangan : 15 AGUSTUS 2026 Jam pemasangan : pagi/siang Info Tambahan : Hubungi pelanggan dulu sebelum ke lokasi terima kasih</t>
  </si>
  <si>
    <t>14-08-2026 08:26:00</t>
  </si>
  <si>
    <t>Follow Up Revoke Completed, New Order ID : SC1002528727</t>
  </si>
  <si>
    <t>Toko Siswandi</t>
  </si>
  <si>
    <t>ODP-SEL-FAZ/15 FAZ/D02/15.01</t>
  </si>
  <si>
    <t>WO061807206</t>
  </si>
  <si>
    <t>MD|MYDB-20260814265406|SC00001/MC00149|Toko Siswandi|087798572570</t>
  </si>
  <si>
    <t>2026-08-21 15:00:00 | Nama PIC : Bp Saparwadi No HP : 087798572570 No Alt : - M Janji :  16 Agustus 2026 Jam Pasang : Pagi / Siang Note : hubungi pelanggan jika ingin kelokasi</t>
  </si>
  <si>
    <t>PT. NS TRADE</t>
  </si>
  <si>
    <t>ODP-KTO-FG/003 FG/D02/003.01</t>
  </si>
  <si>
    <t>WO061713308</t>
  </si>
  <si>
    <t>MD|MYDB-20260813265193|DN00001/MN00440|PT. NS TRADE|087783274625</t>
  </si>
  <si>
    <t>2026-08-15 08:00:00 | Waktu pemasangan : 15 agustus 2026 Jam pemasangan : 08.00 - 12.00 Info Tambahan : Hubungi pelanggan dulu sebelum ke lokasi terimakasih</t>
  </si>
  <si>
    <t>HSI Bisnis Basic Bundling Phone PSB 70% - Free 800 Menit Promo - 50 Mbps</t>
  </si>
  <si>
    <t>TOKO 56 SNACK</t>
  </si>
  <si>
    <t>ODP-TMP-FA/88 FA/D14/88.01</t>
  </si>
  <si>
    <t>WO061873161</t>
  </si>
  <si>
    <t>MD|MYDB-20260815265559|SC20017/MC20200|TOKO 56 SNACK|081995741831</t>
  </si>
  <si>
    <t>2026-08-17 13:00:00 | Nama Pic : bu ayu  No Hp Pic : 081995741831 No alt : - Jam Pemasangan : siang  Tanggal Pemasangan : 17 Agustus 2026</t>
  </si>
  <si>
    <t>TOKO SAHABAT</t>
  </si>
  <si>
    <t>ODP-BNR-FA/03 BNR/D02/08.03</t>
  </si>
  <si>
    <t>WO061910505</t>
  </si>
  <si>
    <t>MD|MYDB-20260816265779|SC20017/MC20200|TOKO SAHABAT|6285649272972</t>
  </si>
  <si>
    <t>Madura Mart Multazam Jaya 2</t>
  </si>
  <si>
    <t>ODP-WRP-FQ/12 FQ/D02/12.01</t>
  </si>
  <si>
    <t>WO061853879</t>
  </si>
  <si>
    <t>MD|MYDB-20260815265622|DN00001/MN00572|Madura Mart Multazam Jaya 2|085337039146</t>
  </si>
  <si>
    <t>2026-08-17 08:00:00 | Nama Pic : bp syaiful  No Hp Pic : 085337039146 No alt : - Jam Pemasangan : pagi  Tanggal Pemasangan : 17 Agustus 2026</t>
  </si>
  <si>
    <t>16-08-2026 08:10:15</t>
  </si>
  <si>
    <t>TOKO SRC NABILAH</t>
  </si>
  <si>
    <t>ODP-MTR-FBE/38</t>
  </si>
  <si>
    <t>WO061889869</t>
  </si>
  <si>
    <t>MD|MYDB-20260812265151|DN00001/MN01272|TOKO SRC NABILAH|087760397870</t>
  </si>
  <si>
    <t>2026-08-18 15:00:00 | Tanggal Pemasangan : 18 Agustus 2026 Jam Pemasangan : 08:00 13:00 Info Tambahan : Hubungi pelanggan dulu sebelum ke lokasi terimakasih</t>
  </si>
  <si>
    <t>SMKN 1 SEMEN</t>
  </si>
  <si>
    <t>ODP-MJT-FV/44</t>
  </si>
  <si>
    <t>WO061898497</t>
  </si>
  <si>
    <t>|MC20231|MYIA-069157500554/POI/MUHAMMAD DARUSALAM/085135675838/smkn1semen@tmails.net</t>
  </si>
  <si>
    <t>16-08-2026 18:39:58</t>
  </si>
  <si>
    <t>UD SPBU SILAKARANG</t>
  </si>
  <si>
    <t>ODP-UBU-FM/66</t>
  </si>
  <si>
    <t>WO061827338</t>
  </si>
  <si>
    <t>|MN02658|/PIC I DEWA AGUNG AYU ARSANI DEWI/085737001636/spbu.bali.5480523@gmail.com</t>
  </si>
  <si>
    <t>2026-08-16 13:00:00|Nama PIC : ibu ayu No HP : 085737001636 Alt :  M Janji : (MINGGU/16/AGUSTUS/2026) jam Pasang : 09:00 Note : hubungi pelanggan jika ingin kelokasi|40961371|MYDITA</t>
  </si>
  <si>
    <t>Klinik Pratama Wlingi</t>
  </si>
  <si>
    <t>ODP-WGI-FC/39</t>
  </si>
  <si>
    <t>WO061828449</t>
  </si>
  <si>
    <t>MD|MYDB-20260813265210|DN00001/MN00285|Klinik Pratama Wlingi|081556774395</t>
  </si>
  <si>
    <t xml:space="preserve">2026-08-18 08:00:00 | Nama PIC:  bp robig  No HP: 081556774395 Alt: 082374868686 / catur  Tanggal: 18/08/2026 Jam Pasang: Pagi Note: Hubungi sebelum ke lokasi, terimakasih. </t>
  </si>
  <si>
    <t>WO061953590</t>
  </si>
  <si>
    <t>|MN02054|MYIA-074510949162/POI/Chaidar syuryo samudro/081249549394/anext213@gmail.com</t>
  </si>
  <si>
    <t>2026-08-18 15:00:00 | Nama : BP HASBIBINTARO SHIDDIQ No Hp : 081249549394 No Alt :  Tgl Pemasangan : 18 Agustus 2026 Interval : PAGI  Note : Hubungi pelanggan terlebih dahulu</t>
  </si>
  <si>
    <t>BPR ARTAPERDANA DELTASENTOSA</t>
  </si>
  <si>
    <t>ODP-PAT-FT/067 FT/D03/067.01</t>
  </si>
  <si>
    <t>WO061832102</t>
  </si>
  <si>
    <t>|MC60040|MYIA-080373106751/POI/Rani Oktaviana Sari/085227762446/ranioktaviana1700@gmail.com</t>
  </si>
  <si>
    <t xml:space="preserve">2026-08-18 15:00:00 | Waktu pemasangan : 18 agustus 2026 Jam pemasangan : 08.00 - 12.00 Info Tambahan : Hubungi pelanggan dulu sebelum ke lokasi terimakasih </t>
  </si>
  <si>
    <t>Burjo dan Kost Putri</t>
  </si>
  <si>
    <t>ODP-BDN-FE/013</t>
  </si>
  <si>
    <t>WO061774476</t>
  </si>
  <si>
    <t>|MN02374|MYIA-084053309407/POI/Agustinus Heri Setyawan/083137623228/anginse.gar19.98@gmail.com</t>
  </si>
  <si>
    <t>TB PUTRA JAYA</t>
  </si>
  <si>
    <t>ODP-LCE-FC/100</t>
  </si>
  <si>
    <t>|MN01316 |/TB PUTRA JAYA/WINBACK 2.0 HSI B2B (1:1) 100MBPS 535RB PSB DISC 70%/085230747202/enoniqaye@gmail.com/KHUSNUL YAQIN/-7.856661, 113.213319</t>
  </si>
  <si>
    <t>15-08-2026 19:25:46</t>
  </si>
  <si>
    <t>R.M. Surya Minang</t>
  </si>
  <si>
    <t>ODP-RTE-FE/25 FE/D04/25.01</t>
  </si>
  <si>
    <t>WO061753710</t>
  </si>
  <si>
    <t>|MN00118|MYIA-033347752840/POI/Pak Efendi/081237828727/efendiilyas72@gmail.com</t>
  </si>
  <si>
    <t xml:space="preserve">2026-08-15 13:00:00 | Nama PIC : bp ilyasri No HP : 081237828727 Alt :  M Janji : 15/AGUSTUS/2026 jam Pasang : Siang Note : hubungi pelanggan jika ingin kelokasi, terimakasih. </t>
  </si>
  <si>
    <t>PT Laxo Global Akses Ruko Megah</t>
  </si>
  <si>
    <t>ODP-DMO-FAJ/03 FAJ/D01/01.03</t>
  </si>
  <si>
    <t>WO061727668</t>
  </si>
  <si>
    <t>MD|MYDB-20260814265309|DN00001/MN02280|PT Laxo Global Akses Ruko Megah|082245003307</t>
  </si>
  <si>
    <t xml:space="preserve">2026-08-17 15:00:00 | Waktu pemasangan : 15 agustus 2026 Jam pemasangan : 08.00 - 12.00 Info Tambahan : Hubungi pelanggan dulu sebelum ke lokasi terimakasih </t>
  </si>
  <si>
    <t>WARKOP LINA 24JAM</t>
  </si>
  <si>
    <t>ODP-NGI-FD/10</t>
  </si>
  <si>
    <t>WO061943976</t>
  </si>
  <si>
    <t>WINBACK HSI B2B + NETMONK + OCA BREACH CHECKER (1:1) 300MBPS 1,306,5RB PSB DISC 70%</t>
  </si>
  <si>
    <t>TOKO ARUM</t>
  </si>
  <si>
    <t>ODP-MCR-FC/87</t>
  </si>
  <si>
    <t>WO061809926</t>
  </si>
  <si>
    <t>MD|MYDB-20260815265480|DC30004/MC30042|TOKO ARUM|085185048520</t>
  </si>
  <si>
    <t>toko grosir randy</t>
  </si>
  <si>
    <t>ODP-KEP-FU/49 FU/D04/49.01</t>
  </si>
  <si>
    <t>WO061802641</t>
  </si>
  <si>
    <t>|MN02462|MYIA-075688850236/POI/randy@gmail.com/081351798661/galihrendysatriya@gmail.com</t>
  </si>
  <si>
    <t>15-08-2026 10:10:11</t>
  </si>
  <si>
    <t>toko surya Gambiran 2</t>
  </si>
  <si>
    <t>ODP-GEN-FH/15 FH/D02/15.01</t>
  </si>
  <si>
    <t>WO061745444</t>
  </si>
  <si>
    <t>MD|MYDB-20260814265314|DC30004/MC30053|toko surya Gambiran 2|089682904797</t>
  </si>
  <si>
    <t xml:space="preserve">2026-08-15 13:00:00 | M Janji :  15 Agustus 2026 Jam Pasang : Pagi Note : hubungi pelanggan jika ingin ke lokasi, terima kasih. </t>
  </si>
  <si>
    <t>YAYASAN AL-IKHLAS BALONG JAMBE</t>
  </si>
  <si>
    <t>ODP-PAE-FY/09 FY/D03/09.01</t>
  </si>
  <si>
    <t>WO061907421</t>
  </si>
  <si>
    <t>|MC20002|MYIA-057262297076/POI/CAHYO SEJATI/085604985346/cahyosejati21@gmail.com</t>
  </si>
  <si>
    <t>HOTEL PESONA OSING</t>
  </si>
  <si>
    <t>ODP-GEN-FN/28 FN/D01/28.01</t>
  </si>
  <si>
    <t>WO061796620</t>
  </si>
  <si>
    <t>MD|MYDB-20260814265402|DC30004/MC30050|HOTEL PESONA OSING|082233998013</t>
  </si>
  <si>
    <t>2026-08-18 13:00:00 | HOTEL PESONA OSING 082233998013</t>
  </si>
  <si>
    <t>CERIA ABADI</t>
  </si>
  <si>
    <t>ODP-BAB-FD/17 FD/D03/17.01</t>
  </si>
  <si>
    <t>WO061828593</t>
  </si>
  <si>
    <t>MD|MYDB-20260815265535|DN00001/MN00806|CERIA ABADI|081959146050</t>
  </si>
  <si>
    <t>LAMAN COFFE ART BOOKS</t>
  </si>
  <si>
    <t>ODP-PPR-FG/64 FG/D05/64.01</t>
  </si>
  <si>
    <t>WO061877510</t>
  </si>
  <si>
    <t>|MC80054|MYIA-052252672292/POI/GERI SEPTIAN/082135553975/lamingaya204@gmail.com</t>
  </si>
  <si>
    <t>ODP-NJK-FAE/51 FAE/D03/51.01</t>
  </si>
  <si>
    <t>WO061738709</t>
  </si>
  <si>
    <t>MD|MYDB-20260814265290|DN00001/MN02309|KEDAI SULTAN|08132557607</t>
  </si>
  <si>
    <t>PT FELTTIST DENTAL INDO</t>
  </si>
  <si>
    <t>ODP-KRT-FV/032</t>
  </si>
  <si>
    <t>WO061871990</t>
  </si>
  <si>
    <t>MD|MYDB-20260814265382|DN00001/MN00440|PT FELTTIST DENTAL INDO|085713209822</t>
  </si>
  <si>
    <t xml:space="preserve">2026-08-15 13:00:00 |   M Janji : (15/08/2026)  jam Pasang :pagi  Note : hubungi pelanggan jika ingin kelokasi  </t>
  </si>
  <si>
    <t>ODP-KEN-FGL/051 FGL/D04/051.01</t>
  </si>
  <si>
    <t>WO061836819</t>
  </si>
  <si>
    <t xml:space="preserve">2026-08-16 13:00:00 | Waktu pemasangan : 16 agustus 2026 Jam pemasangan : 08.00 - 12.00 Info Tambahan : Hubungi pelanggan dulu sebelum ke lokasi terimakasih  </t>
  </si>
  <si>
    <t>15-08-2026 17:10:04</t>
  </si>
  <si>
    <t>Follow Up Revoke Completed, New Order ID : SC1002530710</t>
  </si>
  <si>
    <t>212 MART PONDOK JATI SIDOARJO</t>
  </si>
  <si>
    <t>ODP-SDA-FAP/14</t>
  </si>
  <si>
    <t>|MN00370|/212 MART PONDOK JATI SIDOARJO/WINBACK 2.0 HSI B2B (1:1) 50MBPS 355RB PSB DISC 70%//harissupriadiazza@gmail.com/HARIS SUPRIADI/88217182878</t>
  </si>
  <si>
    <t>YAYASAN RIYADLATUL MUBTADIIN</t>
  </si>
  <si>
    <t>ODP-WRP-FL/39</t>
  </si>
  <si>
    <t>WO061893695</t>
  </si>
  <si>
    <t>|MC70132|/YAYASAN RIYADLATUL MUBTADIIN/ACHMAD MOKID/082359623003/yayasanriyad@gmail.com/HSI Bisnis + Netmonk Promo 2026 200 Mbps (Rp 846.100) PSB 150.000</t>
  </si>
  <si>
    <t>2026-08-17 13:00:00|Nama : BP ACHMAD MOKID No Hp : 082359623003 No Alt :  Tgl Pemasangan : 17 Agustus 2026 Interval : SIANG Note : Hubungi pelanggan terlebih dahulu|40971402|MYDITA</t>
  </si>
  <si>
    <t>ODP-NJK-FAT/46 FAT/D04/46.01</t>
  </si>
  <si>
    <t>WO061825020</t>
  </si>
  <si>
    <t>MD|MYDB-20260815265519|DC20002/MC20039|warkop mabar|085601244905</t>
  </si>
  <si>
    <t>ODP-SMA-FAU/43</t>
  </si>
  <si>
    <t>WO061750011</t>
  </si>
  <si>
    <t>2026-08-15 13:00:00|Nama PIC : Ibu Fariza No HP : 085706036069 No Alt : - M Janji :  Aktivasi Jam Pasang : Aktivasi Note : hubungi pelanggan jika ingin kelokasi|40951378|MYDITA</t>
  </si>
  <si>
    <t>ODP-KBL-FDE/01</t>
  </si>
  <si>
    <t>RUANG NURUL ULUM MEDIA</t>
  </si>
  <si>
    <t>ODP-BOW-FAL/14 FAL/D01/14.01</t>
  </si>
  <si>
    <t>WO061826302</t>
  </si>
  <si>
    <t>|MN00239|MYIA-020575930537/POI/Salman Alfarisi/082141441160/mtsnucintabon@gmail.com</t>
  </si>
  <si>
    <t>2026-08-16 13:00:00 | Nama Pic : BP SALMAN No Hp Pic : 082141441160 Jam Pemasangan : 08:00 - 12.00 Tanggal Pemasangan : 17 AGUSTUS 2026 Info Tambahan : Hubungi pelanggan sebelum datang ke lokasi</t>
  </si>
  <si>
    <t>ud air bersih</t>
  </si>
  <si>
    <t>ODP-GER-FAS/56 FAS/D01/56.01</t>
  </si>
  <si>
    <t>WO061942514</t>
  </si>
  <si>
    <t>MD|MYDB-20260816265749|SC00001/MC00149|ud air bersih|087792025442</t>
  </si>
  <si>
    <t>Toko Fahrurrozi</t>
  </si>
  <si>
    <t>ODP-SWE-FAU/71 FAU/D06/71.01</t>
  </si>
  <si>
    <t>WO061924488</t>
  </si>
  <si>
    <t>MD|MYDB-20260816265784|SC00001/MC00046|Toko Fahrurrozi|083143173079</t>
  </si>
  <si>
    <t>WARKOP LEGEND</t>
  </si>
  <si>
    <t>ODP-MIP-FE/30</t>
  </si>
  <si>
    <t>|MN02271|/WARKOP LEGEND/WINBACK HSI B2B + OCA BREACH CHECKER  (1:1) 200MBPS 920,5RB PSB DISC 70%//erlitasari535@gmail.com/VIKO ARDIANTO/85194570176</t>
  </si>
  <si>
    <t>QC MIA - INVALID QUALITY CONTROL MIA - Upload Kartu Identitas Tidak Sesuai - Mohon upload foto ktp tidak editan</t>
  </si>
  <si>
    <t>WO061735614</t>
  </si>
  <si>
    <t>MD|MYDB-20260814265317|DN00001/MN02053|BUMDES DESA KREBET|085738073433</t>
  </si>
  <si>
    <t>2026-08-15 15:00:00 | Nama Pic : bp parno  No Hp Pic : 085738073433 No alt : - Jam Pemasangan : pagi  Tanggal Pemasangan : 15 Agustus 2026</t>
  </si>
  <si>
    <t>TOKO SEMBAKO AURELLIA</t>
  </si>
  <si>
    <t>ODP-MLD-FD/05 FD/D02/05.01</t>
  </si>
  <si>
    <t>WO061861207</t>
  </si>
  <si>
    <t>|MN00099|MYIA-004006629129/POI/SULHADI/082330528967/mursidimladingan@gmail.com</t>
  </si>
  <si>
    <t>2026-08-17 08:00:00 | Nama : BU TINA (ANAK) No Hp : 082330528967 No Alt :  Tgl Pemasangan : 17 Agustus 2026 Interval : PAGI  Note : Hubungi pelanggan terlebih dahulu</t>
  </si>
  <si>
    <t>Toko Al Maidah</t>
  </si>
  <si>
    <t>WO061939997</t>
  </si>
  <si>
    <t>|MN02813|/Toko Al Maidah/081386007805/martiningsih0612@gmail.com/HSI Bisnis Promo HUT Telkom (1:1) 50 Mbps (Rp 355.000) PSB Rp 150.000/Vivi Al Maidah/Jalan Bronggalan Sawah IV i no 44</t>
  </si>
  <si>
    <t>2026-08-18 13:00:00|telp :081386007805 alt : Tanggal pemasangan :18/08/2026 Jam pemasangan : pagi/siang Info Tambahan : Hubungi pelanggan dulu sebelum ke lokasi terima kasih.|40000802|MYDITA</t>
  </si>
  <si>
    <t>ODP-SGS-FN/51 FN/D04/51.01</t>
  </si>
  <si>
    <t>WO061914755</t>
  </si>
  <si>
    <t>MD|MYDB-20260817265810|SC20017/MC20200|TOKOMU 24 BARENG|.085101693003</t>
  </si>
  <si>
    <t>2026-08-18 08:00:00 | Nama PIC : Bp Gigik No Hp : 085101693003 No Alt : - Tgl Pemasangan : 18 Agustus 2026 Interval : PAGI SIANG Note : Hubungi pelanggan terlebih dahulu</t>
  </si>
  <si>
    <t>menara indah cafe</t>
  </si>
  <si>
    <t>ODP-KPP-FE/58 FE/D07/58.01</t>
  </si>
  <si>
    <t>WO061907437</t>
  </si>
  <si>
    <t>MD|MYDB-20260816265780|DN00001/MN00572|menara indah cafe|087882780286</t>
  </si>
  <si>
    <t>PONPES AL FATAH PUTRA</t>
  </si>
  <si>
    <t>ODP-PBL-FBD/09</t>
  </si>
  <si>
    <t>WO061890205</t>
  </si>
  <si>
    <t>|MN01068|/PONPES AL FATAH PUTRA/WINBACK HSI B2B + OCA BREACH CHECKER  (1:1) 200MBPS 920,5RB PSB DISC 70%/087810634409/alfiatulayusetiyawati@gmail.com/ALFIATUL AYU SETIYAWATI/-7.960754, 113.098204</t>
  </si>
  <si>
    <t>SRC BOHRI</t>
  </si>
  <si>
    <t>ODP-SWE-FAJ/25 FAJ/D06/25.01</t>
  </si>
  <si>
    <t>WO061798603</t>
  </si>
  <si>
    <t>MD|MYDB-20260814265393|SB00003/MB00385|SRC BOHRI|081703531950</t>
  </si>
  <si>
    <t>2026-08-16 08:00:00 | Nama PIC : bapak sabil No HP : 081703531950 Alt :  M Janji : (MINGGU/16/AGUSTUS/2026) jam Pasang : 09:00 Note : hubungi pelanggan jika ingin kelokasi</t>
  </si>
  <si>
    <t>Follow Up Revoke Completed, New Order ID : SC1002529578</t>
  </si>
  <si>
    <t>SMK MUHAMMADIYAH 1 KEPANJEN KAMPUS 2</t>
  </si>
  <si>
    <t>ODP-KEP-FC/46 FC/D01/46.01</t>
  </si>
  <si>
    <t>WO061730386</t>
  </si>
  <si>
    <t>|MC20200|MYIA-050601780509/POI/ANANG PRIHANTONO/081216000939/info@smkm1-kpn.sch.id</t>
  </si>
  <si>
    <t xml:space="preserve">2026-08-15 08:00:00 | M Janji :  15 Agustus 2026 Jam Pasang : Pagi Note : hubungi pelanggan jika ingin ke lokasi, terima kasih. </t>
  </si>
  <si>
    <t>Follow Up Revoke Completed, New Order ID : SC1002528479</t>
  </si>
  <si>
    <t>SPPG yayasan rumah inovasi sejahtera</t>
  </si>
  <si>
    <t>ODP-KPP-FE/60 FE/D08/60.01</t>
  </si>
  <si>
    <t>WO061792574</t>
  </si>
  <si>
    <t>MD|MYDB-20260815265447|DN00001/MN00572|SPPG yayasan rumah inovasi sejahtera|08139388646</t>
  </si>
  <si>
    <t>2026-08-16 13:00:00 | Nama Pic : BP SUDI No Hp Pic : 08139388646 Jam Pemasangan : 08:00 - 12.00 Tanggal Pemasangan : MINGGU 16 AGUSTUS 2026 Info Tambahan : Hubungi pelanggan sebelum datang ke lokasi</t>
  </si>
  <si>
    <t>Kos Ahmad</t>
  </si>
  <si>
    <t>ODP-BOW-FAE/27</t>
  </si>
  <si>
    <t>WO061922047</t>
  </si>
  <si>
    <t>|MC30280|MYIA-050853409170/POI/Ahmad Hakiki Firmansyah/085283362695/liverpoolanfield1992@gmail.com</t>
  </si>
  <si>
    <t>PT Bank Rasuna - Somoroto</t>
  </si>
  <si>
    <t>ODP-SMO-FA/23 FA/D01/23.01</t>
  </si>
  <si>
    <t>WO061807052</t>
  </si>
  <si>
    <t>|MN00282|MYIA-070096340318/POI/Bagas Zulfan Anugerah/087814992249/bankrasuna@gmail.com</t>
  </si>
  <si>
    <t xml:space="preserve">2026-08-16 15:00:00 | Jam pemasangan : 12.00 Info Tambahan : Hubungi pelanggan dulu sebelum ke lokasi terimakasih  </t>
  </si>
  <si>
    <t>Toko Laher Jaya</t>
  </si>
  <si>
    <t>WO061885307</t>
  </si>
  <si>
    <t>MD|MYDB-20260816265729|DN00001/MN00572|Toko Laher Jaya|08139373588</t>
  </si>
  <si>
    <t>2026-08-17 13:00:00 | Nama : BU SALAMAH No Hp : 08139373588 No Alt :  Tgl Pemasangan : 17 Agustus 2026 Interval : PAGI  Note : Hubungi pelanggan terlebih dahulu</t>
  </si>
  <si>
    <t>16-08-2026 15:25:15</t>
  </si>
  <si>
    <t>ODP-MTR-FDN/106</t>
  </si>
  <si>
    <t>WO061924922</t>
  </si>
  <si>
    <t xml:space="preserve">2026-08-16 08:00:00 | M Janji :  15 Agustus 2026  Jam Pasang : Siang  Note : hubungi pelanggan jika ingin ke lokasi, terima kasih.  </t>
  </si>
  <si>
    <t>ODP-OMB-FE/31</t>
  </si>
  <si>
    <t>Follow Up Revoke Completed, New Order ID : SC1002527750</t>
  </si>
  <si>
    <t>WO061812198</t>
  </si>
  <si>
    <t>2026-08-16 08:00:00|Jam pemasangan : 12.00 Info Tambahan : Hubungi pelanggan dulu sebelum ke lokasi terimakasih |40951381|MYDITA</t>
  </si>
  <si>
    <t>ODP-RKT-FUG/45 FUG/D03/45.01</t>
  </si>
  <si>
    <t>WO061804194</t>
  </si>
  <si>
    <t>MD|MYDB-20260814265430|DN00001/MN00443|PT RJGF INTERNATIONAL INDONESIA|081324374859</t>
  </si>
  <si>
    <t>2026-08-16 08:00:00 | Nama Pic : BP IMANEUL No Hp Pic : 081324374859 Jam Pemasangan : 08:00 - 12.00 Tanggal Pemasangan : MINGGU 16 AGUSTUS 2026 Info Tambahan : Hubungi pelanggan sebelum datang ke lokasi</t>
  </si>
  <si>
    <t>Yayasan Al-Jennah</t>
  </si>
  <si>
    <t>ODP-OMB-FAA/10 FAA/D05/10.01</t>
  </si>
  <si>
    <t>WO061927882</t>
  </si>
  <si>
    <t>MD|MYDB-20260816265700|DN00001/MN00802|Yayasan Al-Jennah|087750312176</t>
  </si>
  <si>
    <t>ODP-MRT-FP/29</t>
  </si>
  <si>
    <t>16-08-2026 11:10:25</t>
  </si>
  <si>
    <t>Provisioning Failed|WFM|INF009043130|TOF_-8.6359096,115.2376194_ODP terdekat full, alt. crossing jalan besar</t>
  </si>
  <si>
    <t>TOKO POJOK NDANYANG</t>
  </si>
  <si>
    <t>ODP-PON-FH/27 FH/D04/27.01</t>
  </si>
  <si>
    <t>WO061865414</t>
  </si>
  <si>
    <t>MD|MYDB-20260815265635|DN00001/MN02053|TOKO POJOK NDANYANG|082359607055</t>
  </si>
  <si>
    <t>ODP-UTR-FC/77</t>
  </si>
  <si>
    <t>WO061758026</t>
  </si>
  <si>
    <t>|MN01066|MYIA-073522805642/POI/FAYZAL ANWAR/082329830323/anwarfayzal90@gmail.com</t>
  </si>
  <si>
    <t>Follow Up Revoke Completed, New Order ID : SC1002528549</t>
  </si>
  <si>
    <t>TOKO ARYA PERABOT RUMAH TANGGA SIJERUK</t>
  </si>
  <si>
    <t>ODP-BJR-FAJ/017</t>
  </si>
  <si>
    <t>WO061724062</t>
  </si>
  <si>
    <t>|MC00213|MYIA-007540559436/POI/ARYA BUDHI PRAJNA/0882006386703/aryabodiprajena@gmail.com</t>
  </si>
  <si>
    <t>2026-08-16 13:00:00 | M Janji : (15/08/2026) jam Pasang : 09:00 Note : hubungi pelanggan jika ingin kelokasi</t>
  </si>
  <si>
    <t>Toko sembako cc clariss</t>
  </si>
  <si>
    <t>ODP-OMB-FAA/45 FAA/D04/45.01</t>
  </si>
  <si>
    <t>WO061934000</t>
  </si>
  <si>
    <t>MD|MYDB-20260816265715|DN00001/MN00572|Toko sembako cc clariss|083845242806</t>
  </si>
  <si>
    <t>2026-08-18 15:00:00 | Nama : BU USWATUN HASANAH No Hp : 083845242806 No Alt :  Tgl Pemasangan : 18 Agustus 2026 Interval : PAGI  Note : Hubungi pelanggan terlebih dahulu</t>
  </si>
  <si>
    <t>TOKO SEMBAKO IRWANTO</t>
  </si>
  <si>
    <t>ODP-BJR-FAR/021 FAR/D02/021.01</t>
  </si>
  <si>
    <t>WO061772731</t>
  </si>
  <si>
    <t>|MC80042|MYIA-078083065672/POI/irwanto/082324780003/registrasipendaf.taraninter.net1@gmail.com</t>
  </si>
  <si>
    <t>2026-08-17 08:00:00 | Tanggal pemasangan: 27/07/2026 Jam pemasangan : pagi / siang Info Tambahan : Hubungi pelanggan dulu sebelum ke lokasi. terima kasih</t>
  </si>
  <si>
    <t>ODP-BMU-FL/069</t>
  </si>
  <si>
    <t>WO061887303</t>
  </si>
  <si>
    <t>TOKO AZIZI BAROKAH</t>
  </si>
  <si>
    <t>ODP-OMB-FG/01 FG/D01/01.01</t>
  </si>
  <si>
    <t>WO061916426</t>
  </si>
  <si>
    <t>MD|MYDB-20260815265611|DN00001/MN00802|TOKO AZIZI BAROKAH|085856976028</t>
  </si>
  <si>
    <t>2026-08-18 13:00:00 | Nama Pic : bp nauval No Hp Pic : 085856976028 No alt : - Jam Pemasangan : pagi siang  Tanggal Pemasangan : 17 Agustus 2026</t>
  </si>
  <si>
    <t>17-08-2026 10:39:55</t>
  </si>
  <si>
    <t>Rumah Harwanto</t>
  </si>
  <si>
    <t>ODP-KRT-FC/002</t>
  </si>
  <si>
    <t>AMRBS;960218/Candra Evita Tryariestya/TREG4SOLO/Sinta Fitrianingrum/08994114600/082226006543/sinta.fitrii@gmail.com /PSB HSI BISNIS WB2 1S INET 200MBPS 790K/Rumah Harwanto/PASANG 2 LINE</t>
  </si>
  <si>
    <t>ODP-WR1-FHD/06 FHD/D01/01.06</t>
  </si>
  <si>
    <t>WO061764196</t>
  </si>
  <si>
    <t>|MN00458|MYIA-014270298589/POI/Sugiyanto/+628133305375/asriwasisto092@gmail.com</t>
  </si>
  <si>
    <t>2026-08-15 13:00:00 | Tanggal Pemasangan : 13 Agustus 2026 Jam Pemasangan : 08:00 15:00 Info Tambahan : Hubungi pelanggan dulu sebelum ke lokasi terimakasih</t>
  </si>
  <si>
    <t>DIGITAL KREASI NETWORK (Cepu)</t>
  </si>
  <si>
    <t>WO061720940</t>
  </si>
  <si>
    <t>|MN02760|MYIA-029093073061/POI/Marsya/08212469479/networkdigitalkreasi@gmail.com</t>
  </si>
  <si>
    <t xml:space="preserve">2026-08-15 08:00:00 | Nama PIC : bu rani  No HP : 08212469479 Alt : 081943566206 / reza M Janji : 15/AGUSTUS/2026 jam Pasang : Pagi  Note : hubungi pelanggan jika ingin kelokasi, terimakasih. </t>
  </si>
  <si>
    <t>TOKO ANJANI RS</t>
  </si>
  <si>
    <t>ODP-ALA-FAC/12 FAC/D01/12.01</t>
  </si>
  <si>
    <t>WO061862330</t>
  </si>
  <si>
    <t>MD|MYDB-20260814265428|SC00001/MC00025|TOKO ANJANI RS|085139051982</t>
  </si>
  <si>
    <t>Follow Up Revoke Completed, New Order ID : SC1002530025</t>
  </si>
  <si>
    <t>Follow Up Revoke Completed, New Order ID : SC1002528168</t>
  </si>
  <si>
    <t>Toko Habibah Madura</t>
  </si>
  <si>
    <t>WO061882728</t>
  </si>
  <si>
    <t>MD|MYDB-20260816265713|DN00001/MN00572|Toko Habibah Madura|087853583473</t>
  </si>
  <si>
    <t>2026-08-17 13:00:00 | Nama : BU MAILAH  No Hp : 087853583473 No Alt :  Tgl Pemasangan : 17 Agustus 2026 Interval : SIANG Note : Hubungi pelanggan terlebih dahulu</t>
  </si>
  <si>
    <t>ODP-SPG-FAL/39</t>
  </si>
  <si>
    <t>TOKO TAMIN BAROKAH</t>
  </si>
  <si>
    <t>ODP-PME-FAU/41</t>
  </si>
  <si>
    <t>WO061776491</t>
  </si>
  <si>
    <t>|MC70132|/TOKO TAMIN BAROKAH/08388388024/taminmohno@gmail.com/HSI Bisnis + Netmonk Promo 2026 200 Mbps (Rp 846.100) PSB 150.000/MOH TAMIN/-7.2357781, 113.5281356</t>
  </si>
  <si>
    <t>2026-08-15 15:00:00|Tanggal pemasangan: 27/07/2026 Jam pemasangan : pagi / siang Info Tambahan : Hubungi pelanggan dulu sebelum ke lokasi. terima kasih|40951377|MYDITA</t>
  </si>
  <si>
    <t>ROTI BAKAR PAK YONO</t>
  </si>
  <si>
    <t>ODP-NJK-FAB/93 FAB/D04/93.01</t>
  </si>
  <si>
    <t>WO061840488</t>
  </si>
  <si>
    <t>MD|MYDB-20260813265209|EN00005/MC20190|ROTI BAKAR PAK YONO|082323083949</t>
  </si>
  <si>
    <t>2026-08-16 15:00:00 | Nama PIC:  bp hariyono  No HP: 082323083949 Alt: Tanggal: 16/08/2026 Jam Pasang:  Note: Hubungi sebelum ke lokasi, terimakasih.  Info pl sudah dipasangkan, tinggal aktivasi</t>
  </si>
  <si>
    <t>TOKO SOEJANA</t>
  </si>
  <si>
    <t>ODP-BOW-FX/42 FX/D05/42.01</t>
  </si>
  <si>
    <t>WO061732968</t>
  </si>
  <si>
    <t>|MN02617|MYIA-012314453833/POI/SOEJANA/087858930315/miskandialex8@gmail.com</t>
  </si>
  <si>
    <t>2026-08-15 08:00:00 | M Janji : (15/08/2026) jam Pasang :pagi Note : hubungi pelanggan jika ingin kelokasi</t>
  </si>
  <si>
    <t>Warung madura mart</t>
  </si>
  <si>
    <t>WO061896562</t>
  </si>
  <si>
    <t>MD|MYDB-20260816265751|DN00001/MN00572|Warung madura mart|085232075353</t>
  </si>
  <si>
    <t>2026-08-17 15:00:00 | Nama PIC : bapak rosid No HP : 085232075353 Alt :  M Janji : (SENIN/17/AGUSTUS/2026) jam Pasang : 09:00 Note : hubungi pelanggan jika ingin kelokasi</t>
  </si>
  <si>
    <t>Dash Kost 1</t>
  </si>
  <si>
    <t>ODP-RKT-FGS/39 FGS/D03/01.39</t>
  </si>
  <si>
    <t>WO061718024</t>
  </si>
  <si>
    <t>|MN02083|MYIA-036229748057/POI/Pak Dimas/085733083275/dimas.andi.sh@gmail.com</t>
  </si>
  <si>
    <t xml:space="preserve">2026-08-15 08:00:00 | Nama PIC : BAPAK ANDRI No HP : 085733083275 No Alternatif : - M Janji : 15/07/2026 Jam Pasang : SIANG NoteÃ‚Â :  Hubungi terlebih dahulu sebelum ke lokasi </t>
  </si>
  <si>
    <t>LEMBIMJAR NEUTRON YOGYAKARTA CABANG GOMBONG</t>
  </si>
  <si>
    <t>ODP-GOM-FAK/013 FAK/D01/013.01</t>
  </si>
  <si>
    <t>WO061863374</t>
  </si>
  <si>
    <t>|MN02495|MYIA-071894867614/POI/RIDWANSYAH PUTRA/081325111611/ridwansyhputra28@gmail.com</t>
  </si>
  <si>
    <t>2026-08-21 08:00:00 | Nama : BP RIDWANSYAH PUTRA No Hp : 081325111611 No Alt :  Tgl Pemasangan : 18 Agustus 2026 Interval : PAGI  Note : Hubungi pelanggan terlebih dahulu</t>
  </si>
  <si>
    <t>Follow Up Revoke Completed, New Order ID : SC1002527073</t>
  </si>
  <si>
    <t>ODP-WRJ-FA/08 FA/D02/08.01</t>
  </si>
  <si>
    <t>WO061921169</t>
  </si>
  <si>
    <t>MD|MYDB-20260817265822|DN00001/MN02309|ALL STARS|08139245757</t>
  </si>
  <si>
    <t>ODP-TAY-FG/069</t>
  </si>
  <si>
    <t>AMRBS;403098;REG3;DANIEL MARWA DENERO;08112876658;HSI 1S 100MB;669k;PIC 085728852436;1068office@gmail.com</t>
  </si>
  <si>
    <t>ODP-NJK-FM/14</t>
  </si>
  <si>
    <t>WO061760913</t>
  </si>
  <si>
    <t>2026-08-15 08:00:00 | Tanggal pemasangan : 15 AGUSTUS 2026  Jam pemasangan : pagi/siang  Info Tambahan : Hubungi pelanggan dulu sebelum ke lokasi  terima kasih</t>
  </si>
  <si>
    <t>WO061820694</t>
  </si>
  <si>
    <t>MD|MYDB-20260814265388|DN00001/MN00806|CERIA ABADI|081959146050</t>
  </si>
  <si>
    <t>PT. BINTANG SAYAP UTAMA</t>
  </si>
  <si>
    <t>ODP-MTY-FAF/002 FAF/D01/002.01</t>
  </si>
  <si>
    <t>WO061769796</t>
  </si>
  <si>
    <t>|MN00935|MYIA-030181233717/POI/ANDI SISWANTO/082232693152/andisiswanto43@gmail.com</t>
  </si>
  <si>
    <t>2026-08-15 15:00:00 | M Janji : (15/08/2026) jam Pasang : 09:00 Note : hubungi pelanggan jika ingin kelokasi</t>
  </si>
  <si>
    <t>TOKO SURATMI</t>
  </si>
  <si>
    <t>ODP-KLP-FN/007 FN/D02/007.01</t>
  </si>
  <si>
    <t>WO061921298</t>
  </si>
  <si>
    <t>|MN00909|MYIA-071519790407/POI/solikhin/082136374411/aqeelaalmaqhvira3@gmail.com</t>
  </si>
  <si>
    <t xml:space="preserve">2026-08-20 08:00:00 | M janji : pagi Tanggal Pemasangan : 18/agustus/2026 Note : hubungi pelanggan jika ingin kelokasi </t>
  </si>
  <si>
    <t>Follow Up Revoke Completed, New Order ID : SC1002528009</t>
  </si>
  <si>
    <t>pondok pesantren al ulum wal altiqf</t>
  </si>
  <si>
    <t>ODP-OMB-FB/58</t>
  </si>
  <si>
    <t>WO061877387</t>
  </si>
  <si>
    <t>MD|MYDB-20260816265681|DN00001/MN00572|pondok pesantren al ulum wal altiqf|08139384370</t>
  </si>
  <si>
    <t>2026-08-17 13:00:00 | Nama : BU DWI (ISTRI) No Hp : 08139384370 No Alt :  Tgl Pemasangan : 17 Agustus 2026 Interval : PAGI  Note : Hubungi pelanggan terlebih dahulu</t>
  </si>
  <si>
    <t>Toko Samsuddin</t>
  </si>
  <si>
    <t>ODP-SEL-FAT/13 FAT/D02/13.01</t>
  </si>
  <si>
    <t>WO061799921</t>
  </si>
  <si>
    <t>MD|MYDB-20260815265452|SC00001/MC00149|Toko Samsuddin|081996629007</t>
  </si>
  <si>
    <t>2026-08-18 15:00:00 | Nama PIC : bapak samsudin No HP : 081996629007 Alt :  M Janji : (selasa/18/AGUSTUS/2026) jam Pasang : 09:00 Note : hubungi pelanggan jika ingin kelokasi</t>
  </si>
  <si>
    <t>ODP-NTG-FF/05</t>
  </si>
  <si>
    <t>WO061764619</t>
  </si>
  <si>
    <t>2026-08-13 15:00:00 | Nama Pic : bp Arif Dwi   No Hp Pic : 082336646553  No alt : -  Jam Pemasangan : siang   Tanggal Pemasangan : 13 Agustus 2026</t>
  </si>
  <si>
    <t>Toko SRC TOLIP</t>
  </si>
  <si>
    <t>ODP-BTU-FAF/05 FAF/D01/05.01</t>
  </si>
  <si>
    <t>WO061805688</t>
  </si>
  <si>
    <t>|MN02703|MYIA-048187806206/POI/Abdul Muntolip/085101394401/abdulmm@givmail.com</t>
  </si>
  <si>
    <t>2026-08-18 15:00:00 | Jam Pemasangan : 08:00 - 12.00 Tanggal Pemasangan : 15/08/2026 Info Tambahan : Hubungi pelanggan sebelum datang ke lokasi</t>
  </si>
  <si>
    <t>TOKO MANDIRI</t>
  </si>
  <si>
    <t>ODP-DRN-FB/74</t>
  </si>
  <si>
    <t>WO061717596</t>
  </si>
  <si>
    <t>MD|MYDB-20260814265286|DC20015/MC20183|TOKO MANDIRI|085113037952</t>
  </si>
  <si>
    <t>2026-08-15 08:00:00 | Nama PIC : BAPAK AJIT No HP : 085113037952 No Alternatif : M Janji : 15/07/2026 Jam Pasang : Pagi NoteÃ‚Â :  Hubungi terlebih dahulu sebelum ke lokasi</t>
  </si>
  <si>
    <t>Resik Sae Laundry</t>
  </si>
  <si>
    <t>ODP-KRT-FAG/076 FAG/D5/09.76</t>
  </si>
  <si>
    <t>WO061945777</t>
  </si>
  <si>
    <t>|MN01857|MYIA-063724258221/POI/Ratna Ditya Pratiwi/082142646045/rtndityap@gmail.com</t>
  </si>
  <si>
    <t>2026-08-20 08:00:00 | Tanggal Pemasangan : 20 Agustus 2026 Jam Pemasangan : 08:00 13:00 Info Tambahan : Hubungi pelanggan dulu sebelum ke lokasi terimakasih</t>
  </si>
  <si>
    <t>SMK MUHAMMADIYAH 1 KEPANJEN</t>
  </si>
  <si>
    <t>ODP-KEP-FS/39 FS/D03/39.01</t>
  </si>
  <si>
    <t>WO061732875</t>
  </si>
  <si>
    <t>|MC20200|MYIA-010035064591/POI/ANANG PRIHANTONO/081216000939/info@smkm1-kpn.sch.id</t>
  </si>
  <si>
    <t>Toko Syarifuddin</t>
  </si>
  <si>
    <t>ODP-BIM-FAN/16 FAN/D01/16.01</t>
  </si>
  <si>
    <t>WO061922766</t>
  </si>
  <si>
    <t>|MN02085|MYIA-049471176852/POI/Syarifuddin/085338411427/syarifuddinbima77@gmail.com</t>
  </si>
  <si>
    <t>ODP-WRP-FE/32</t>
  </si>
  <si>
    <t>WO061811367</t>
  </si>
  <si>
    <t>2026-08-16 08:00:00|Jam pemasangan : 12.00 Info Tambahan : Hubungi pelanggan dulu sebelum ke lokasi terimakasih|40951381|MYDITA</t>
  </si>
  <si>
    <t>Follow Up Revoke Completed, New Order ID : SC1002530873</t>
  </si>
  <si>
    <t>a Cheng service</t>
  </si>
  <si>
    <t>ODP-GDI-FAD/41 FAD/D03/41.01</t>
  </si>
  <si>
    <t>WO061868688</t>
  </si>
  <si>
    <t>|MN02462|MYIA-096162051902/POI/mustakim/085732735659/ptandalan190@gmail.com</t>
  </si>
  <si>
    <t>WO061927367</t>
  </si>
  <si>
    <t>2026-08-18 11:00:00|Waktu pemasangan : 17 agustus 2026 Jam pemasangan : 08.00 - 12.00 Info Tambahan : Hubungi pelanggan dulu sebelum ke lokasi terimakasih |40951377|MYDITA</t>
  </si>
  <si>
    <t>ODP-PBG-FZ/089</t>
  </si>
  <si>
    <t>PSB;MN02713;SMP ISTIQOMAH SAMBAS PURBALINGGA BOARDING SCHOOL PUTRI;085601017791;PSB HSI BISNIS 100MBPS PROMO KEMERDEKAAN;ggiarto89@gmail.com;GIARTO;-7.372658359192687, 109.34751707116423</t>
  </si>
  <si>
    <t>MTSN1tuban</t>
  </si>
  <si>
    <t>ODP-TNZ-FT/85 FT/D07/85.01</t>
  </si>
  <si>
    <t>WO061727033</t>
  </si>
  <si>
    <t>|MN02366|MYIA-079223650635/POI/DANIEL ASYHADA ST/08123394014/mtsn1tuban@gmail.com</t>
  </si>
  <si>
    <t>2026-08-21 08:00:00 | Tanggal pemasangan: 14/08/2026 Jam pemasangan : pagi / siang Info Tambahan : Hubungi pelanggan dulu sebelum ke lokasi terima kasih.</t>
  </si>
  <si>
    <t>ODP-BKI-FH/37 FH/D03/37.01</t>
  </si>
  <si>
    <t>WO061759472</t>
  </si>
  <si>
    <t>|MN02617|MYIA-077891365911/POI/MAHRUS ALI/08561136623/motorcb95@gmail.com</t>
  </si>
  <si>
    <t>WO061741052</t>
  </si>
  <si>
    <t>MEUBEL BERKAH</t>
  </si>
  <si>
    <t>ODP-JOM-FAB/107</t>
  </si>
  <si>
    <t>WO061919388</t>
  </si>
  <si>
    <t>|MN01463|/MEUBEL BERKAH/WINBACK HSI B2B + NETMONK (1:1) 150MBPS 761,1RB PSB DISC 70%/1:1 WINBACK 150MBPS INET +; NETMONK 761100 BELUM PPN /renymufidah785@gmail.com/RENY MUFIDAH /85850870233</t>
  </si>
  <si>
    <t>2026-08-18 08:00:00|Jam Pemasangan : 08:00 - 12.00 Tanggal Pemasangan : 18/08/2026 Info Tambahan : Hubungi pelanggan sebelum datang ke lokasi|40981184|MYDITA</t>
  </si>
  <si>
    <t>PT CITRA WARNA ABADI (Gudang)</t>
  </si>
  <si>
    <t>ODP-TBN-FCU/20 FCU/D01/20.01</t>
  </si>
  <si>
    <t>WO061899973</t>
  </si>
  <si>
    <t>|MN02229|MYIA-009460721771/POI/NI Nyoman Prati Daiwataningrum/0881038419413/admtabali3@gmail.com</t>
  </si>
  <si>
    <t>2026-08-18 08:00:00 | Nama PIC : ibu ningrum No HP : 0881038419413 Alt :  M Janji : (selasa/18/AGUSTUS/2026) jam Pasang : 09:00 Note : hubungi pelanggan jika ingin kelokasi</t>
  </si>
  <si>
    <t>Provisioning Failed|WFM|INF009061027|ODP FULL</t>
  </si>
  <si>
    <t>Warkop Mabar</t>
  </si>
  <si>
    <t>ODP-SNT-FCLC/02 001</t>
  </si>
  <si>
    <t>WO061925785</t>
  </si>
  <si>
    <t>MD|MYDB-20260814265285|DC20002/MC20039|Warkop Mabar|082302111666</t>
  </si>
  <si>
    <t>RBS-Regional 4</t>
  </si>
  <si>
    <t>WARUNG SIGAP</t>
  </si>
  <si>
    <t>ODP-PME-FAS/23</t>
  </si>
  <si>
    <t>|MN00558|/WARUNG SIGAP/Fauzan/087891093191/achmadfauzan@gmail.com/HSI Bisnis Winback + Antares Eazy (1:1) 100 Mbps (Rp 640.000) PSB Rp 150.000</t>
  </si>
  <si>
    <t>ODP-RDD-FC/044</t>
  </si>
  <si>
    <t>WO061953690</t>
  </si>
  <si>
    <t>|MN02054|MYIA-071116355443/POI/Chaidar syuryo samudro/081249549394/anext213@gmail.com</t>
  </si>
  <si>
    <t>DECLINE : Decline - Terlalu Lama Menunggu EVI PUSPITA EKASARI 40931150|MYDITA</t>
  </si>
  <si>
    <t>ODP-PAE-FU/28</t>
  </si>
  <si>
    <t>WO061957463</t>
  </si>
  <si>
    <t>2026-08-16 08:00:00 | Tanggal Pemasangan : 16 Agustus 2026  Jam Pemasangan : 08:00 15:00  Info Tambahan : Hubungi pelanggan dulu sebelum ke lokasi terimakasih</t>
  </si>
  <si>
    <t>KOST BAROKAH</t>
  </si>
  <si>
    <t>ODP-KML-FAC/64</t>
  </si>
  <si>
    <t>WO061732289</t>
  </si>
  <si>
    <t>|MN02600|/KOST BAROKAH/IMAM CHOSIIN/087755963068/mohfayrussofi1212@gmail.com/HSI Bisnis Promo HUT Telkom (1:1) 75 Mbps (Rp 415.000) PSB Rp 150.000/</t>
  </si>
  <si>
    <t>2026-08-15 08:00:00|Tanggal pemasangan : 15 AGUSTUS 2026 Jam pemasangan : pagi/siang Info Tambahan : Hubungi pelanggan dulu sebelum ke lokasi terima kasih|40010577|MYDITA</t>
  </si>
  <si>
    <t>KANTOR DESA DRAJAT</t>
  </si>
  <si>
    <t>ODP-BDG-FE/124 FE/D10/124.01</t>
  </si>
  <si>
    <t>WO061872596</t>
  </si>
  <si>
    <t>|MN00216|MYIA-062504554412/POI/hilmi adib/0881036108506/hilmiadib56@gmail.com</t>
  </si>
  <si>
    <t>Warung Madura Silvi fahim</t>
  </si>
  <si>
    <t>ODP-KPP-FD/17 FD/D01/17.01</t>
  </si>
  <si>
    <t>WO061796476</t>
  </si>
  <si>
    <t>MD|MYDB-20260813265276|DN00001/MN00572|Warung Madura Silvi fahim|085745754726</t>
  </si>
  <si>
    <t>2026-08-18 08:00:00 | Warung Madura Silvi fahim 085745754726</t>
  </si>
  <si>
    <t>ODP-KBU-FCM/001</t>
  </si>
  <si>
    <t>WO061824701</t>
  </si>
  <si>
    <t>2026-08-14 13:00:00|Tanggal pemasangan: 14/08/2026  Jam pemasangan : pagi / siang  Info Tambahan : Hubungi pelanggan dulu sebelum ke lokasi  terima kasih.|40951377|MYDITA</t>
  </si>
  <si>
    <t>ODP-MJP-FCA/031</t>
  </si>
  <si>
    <t>AMRBS;406295;REG3;UKHIBUL MUKHSININ;ADI SULISTYO WIBOWO;WA 082220938883; SELULER Bisa ke 082229582249;PSB INDIBIZ 50MB 310K 150K</t>
  </si>
  <si>
    <t>16-08-2026 07:10:14</t>
  </si>
  <si>
    <t>QC MIA - INVALID QUALITY CONTROL MIA - Tanda Tangan Berbeda - upload ulang ttd digital sesuai KTP</t>
  </si>
  <si>
    <t>TOKO UFAIRA</t>
  </si>
  <si>
    <t>ODP-KLT-FE/10 FE/D01/10.01</t>
  </si>
  <si>
    <t>WO061721489</t>
  </si>
  <si>
    <t>|MC30027|MYIA-069701614193/POI/FAHRUL AQIL HIDAYATULLAH/085258896476/aqilfairul594@gmail.com</t>
  </si>
  <si>
    <t>WO061802278</t>
  </si>
  <si>
    <t>2026-08-12 13:00:00|M Janji : (12/08/2026)  jam Pasang : 09:00  Note : hubungi pelanggan jika ingin kelokasi|40900827|MYDITA</t>
  </si>
  <si>
    <t>TOKO SEMBAKO MADURA MART</t>
  </si>
  <si>
    <t>ODP-MYR-FTW/23</t>
  </si>
  <si>
    <t>WO061736514</t>
  </si>
  <si>
    <t>|MN02083|/WIVIA BUMIAIRINI/TOKO SEMBAKO MADURA MART/ZENNY EKAWATI/085820188589/Zennyeka08@gmail.com/HSI Basic Promo HUT Telkom (1:2) 50 Mbps (Rp 320.000) PSB Rp 150.000/</t>
  </si>
  <si>
    <t>2026-08-18 08:00:00|M Janji : (15/08/2026) jam Pasang :pagi Note : hubungi pelanggan jika ingin kelokasi|40971304|MYDITA</t>
  </si>
  <si>
    <t>ODP-KBU-FGH/008 FGH/D01/008.01</t>
  </si>
  <si>
    <t>WO061739617</t>
  </si>
  <si>
    <t>|MN00483|MYIA-081248002933/POI/Iman Irmansyah/087835316536/eriza.a@hypernet.co.id</t>
  </si>
  <si>
    <t>2026-08-15 13:00:00 | Nama PIC : Eriza No HP : 087835316536 M Janji : 15 Augustus 2026 Jam Pasang : 08.00 - 13:00  NoteÃ‚Â :  hubungi terlebih dahulu sebelum kelokasi</t>
  </si>
  <si>
    <t>TOKO ABDUS SARI</t>
  </si>
  <si>
    <t>ODP-SPG-FH/13</t>
  </si>
  <si>
    <t>WO061918915</t>
  </si>
  <si>
    <t>|MN02600|/TOKO ABDUS SARI/ABDUS/08388662010/davaproduction8@gmail.com/HSI Bisnis Promo HUT Telkom (1:1) 50 Mbps (Rp 355.000) PSB Rp 150.000</t>
  </si>
  <si>
    <t>2026-08-18 08:00:00|Nama Pic : BP ABDUS SARI No Hp Pic : 08388662010 Jam Pemasangan : 08:00 - 12.00 Tanggal Pemasangan : SELASA 18 AGUSTUS 2026 Info Tambahan : Hubungi pelanggan sebelum datang ke lokasi|40000798|MYDITA</t>
  </si>
  <si>
    <t>KOST B22</t>
  </si>
  <si>
    <t>ODP-GDA-FAR/11</t>
  </si>
  <si>
    <t>WO061782837</t>
  </si>
  <si>
    <t>|MC30223|/EKA KURNIAWAN SUMBAWANTO, ST/82214145736/slametslumanslumun427@gmail.com</t>
  </si>
  <si>
    <t>KARMILA COFFE</t>
  </si>
  <si>
    <t>WO061950648</t>
  </si>
  <si>
    <t>|MN00418|MYIA-026386323075/POI/ANAM TOFANI/085113181083/koperasippn6@gmail.com</t>
  </si>
  <si>
    <t>2026-08-18 15:00:00 | Nama : BP ANAM TOFANI No Hp : 085113181083 No Alt :  Tgl Pemasangan : 18 Agustus 2026 Interval : PAGI  Note : Hubungi pelanggan terlebih dahulu</t>
  </si>
  <si>
    <t>ODP-KEP-FU/70</t>
  </si>
  <si>
    <t>WO061829342</t>
  </si>
  <si>
    <t xml:space="preserve">2026-08-15 08:00:00 | M Janji :  15 Agustus 2026  Jam Pasang : Pagi  Note : hubungi pelanggan jika ingin ke lokasi, terima kasih.  </t>
  </si>
  <si>
    <t>SPBU 54.613.33</t>
  </si>
  <si>
    <t>ODP-MOJ-FK/01</t>
  </si>
  <si>
    <t>WO061858558</t>
  </si>
  <si>
    <t>|MN02540|MYIA-022267046317/POI/M. adi vaishal/085784760355/madivaishal@gmail.com</t>
  </si>
  <si>
    <t>ODP-SGG-FAW/52</t>
  </si>
  <si>
    <t>WO061837251</t>
  </si>
  <si>
    <t xml:space="preserve">2026-08-15 13:00:00 | Nama PIC : Bp Budi  No HP : 087866750145  No Alt : -  M Janji :  15 Agustus 2026  Jam Pasang : Pagi / Siang  Note : hubungi pelanggan jika ingin kelokasi  </t>
  </si>
  <si>
    <t>WO061936415</t>
  </si>
  <si>
    <t>Provisioning Failed|WFM|INF009043297|PP_-7.102512099999999,110.44489320000001_-7.0329841,110.38644 |pp-20/08  pelanggan minta</t>
  </si>
  <si>
    <t>ODP-ADW-FF/013</t>
  </si>
  <si>
    <t>WO061756074</t>
  </si>
  <si>
    <t>2026-08-14 13:00:00 | M Janji : (14 AGUSTUS 2026)  jam Pasang : siang  Note : hubungi pelanggan jika ingin kelokasi</t>
  </si>
  <si>
    <t>TOKO ARAFAH</t>
  </si>
  <si>
    <t>ODP-MLD-FD/06 FD/D02/06.01</t>
  </si>
  <si>
    <t>WO061744097</t>
  </si>
  <si>
    <t>|MN02617|MYIA-014765274927/POI/KAMARUDDIN/082131060939/kr2134820@gmail.com</t>
  </si>
  <si>
    <t>SUMADI COFFEE</t>
  </si>
  <si>
    <t>ODP-BBA-FB/62 FB/D02/62.01</t>
  </si>
  <si>
    <t>WO061846734</t>
  </si>
  <si>
    <t>|MN00216|MYIA-011432491432/POI/sumadi/0881026630610/s7256371@gmail.com</t>
  </si>
  <si>
    <t xml:space="preserve">2026-08-17 10:00:00 | Nama PIC:  bp sumadi No HP: 0881026630610 Alt: Tanggal: 17/08/2026 Jam Pasang: 10.00 pagi Note: Hubungi sebelum ke lokasi, terimakasih. </t>
  </si>
  <si>
    <t>15-08-2026 20:10:13</t>
  </si>
  <si>
    <t>Warung Widari</t>
  </si>
  <si>
    <t>WO061945946</t>
  </si>
  <si>
    <t>|MN00176|MYIA-095043627421/POI/Putu Kajeng Sudirja Asprilla, S. pd/081353733901/warungwidari2@gmail.com</t>
  </si>
  <si>
    <t>2026-08-22 08:00:00 | Nama Pic : BP PUTU KAJENG SUDIRJA ASPRILLA SPD No Hp Pic : 081353733901 Jam Pemasangan : 08:00 - 12.00 Tanggal Pemasangan : 22 AGUSTUS 2026 Info Tambahan : Hubungi pelanggan sebelum datang ke lokasi</t>
  </si>
  <si>
    <t>Toko Syamsuddin</t>
  </si>
  <si>
    <t>WO061924188</t>
  </si>
  <si>
    <t>MD|MYDB-20260816265785|SC00001/MC00046|Toko Syamsuddin|083134987052</t>
  </si>
  <si>
    <t>ODP-WLR-FM/039 FM/D02/039.01</t>
  </si>
  <si>
    <t>WO061921403</t>
  </si>
  <si>
    <t>|MN01867|MYIA-055062304506/POI/TARMAN/08135956451/bisrobborsib@gmail.com</t>
  </si>
  <si>
    <t>ODP-KBL-FAJ/08 FAJ/D02/08.01</t>
  </si>
  <si>
    <t>WO061734141</t>
  </si>
  <si>
    <t>|MB00449|MYIA-071205252228/POI/bapak/081333454152/cashier@apk.co.id</t>
  </si>
  <si>
    <t xml:space="preserve">2026-08-15 10:00:00 | Jam pemasangan : 12.00 Info Tambahan : Hubungi pelanggan dulu sebelum ke lokasi terimakasih  </t>
  </si>
  <si>
    <t>PONDOK PESANTREN TARBIYATUL AL-QUR&amp; 39;AN</t>
  </si>
  <si>
    <t>ODP-NJK-FAC/44 FAC/D04/44.01</t>
  </si>
  <si>
    <t>WO061936560</t>
  </si>
  <si>
    <t>MD|MYDB-20260817265849|DC20010/MC20003|PONDOK PESANTREN TARBIYATUL AL-QUR&amp; 39;AN|085236823300</t>
  </si>
  <si>
    <t>WO061947786</t>
  </si>
  <si>
    <t>|MC60134|MYIA-050751839136/POI/Muhammad aliyul muttaqin/088985550465/sis718328@gmail.com</t>
  </si>
  <si>
    <t>WO061804151</t>
  </si>
  <si>
    <t>MD|MYDB-20260814265394|DN00001/MN00806|CAHAYA SURYA|082327147062</t>
  </si>
  <si>
    <t>BALAI DESA TELAWAH</t>
  </si>
  <si>
    <t>ODP-GDO-FH/059</t>
  </si>
  <si>
    <t>WO061721429</t>
  </si>
  <si>
    <t>|MN02756|MYIA-048987443535/POI/dodid anggas wari/0882005396160/dodidwari10@gmail.com</t>
  </si>
  <si>
    <t>KIOS AIRYN NAZRIL</t>
  </si>
  <si>
    <t>ODP-SAP-FAD/28 FAD/D05/28.01</t>
  </si>
  <si>
    <t>WO061944395</t>
  </si>
  <si>
    <t>|MC40040|MYIA-005131899182/POI/Mawardin/085338599759/mawardinalmihra4@gmail.com</t>
  </si>
  <si>
    <t>2026-08-18 13:00:00 | Nama : BP MAWARDIN  No Hp : 085338599759 No Alt :  Tgl Pemasangan : 18 Agustus 2026 Interval : PAGI  Note : Hubungi pelanggan terlebih dahulu</t>
  </si>
  <si>
    <t>17-08-2026 16:10:22</t>
  </si>
  <si>
    <t>SPBU 54.644.20 UD FITRIA EVY FERDIANSYAH</t>
  </si>
  <si>
    <t>ODP-KTS-FE/58 FE/D08/58.01</t>
  </si>
  <si>
    <t>WO061828962</t>
  </si>
  <si>
    <t>MD|MYDB-20260815265530|DC20010/MC20002|SPBU 54.644.20 UD FITRIA EVY FERDIANSYAH|081216434953</t>
  </si>
  <si>
    <t>Follow Up Revoke Completed, New Order ID : SC1002527039</t>
  </si>
  <si>
    <t>Follow Up Revoke Completed, New Order ID : SC1002526618</t>
  </si>
  <si>
    <t>UD. LIN</t>
  </si>
  <si>
    <t>WO061939369</t>
  </si>
  <si>
    <t>MD|MYDB-20260817265864|DN00001/MN00558|UD. LIN|085801312339</t>
  </si>
  <si>
    <t>Hotel Green Garden</t>
  </si>
  <si>
    <t>ODP-TNZ-FF/32 FF/D04/32.01</t>
  </si>
  <si>
    <t>WO061751596</t>
  </si>
  <si>
    <t>|MC20228|MYIA-020199052778/POI/Julio Setiadi Hendra/081216973410/greengardenhotel47@gmail.com</t>
  </si>
  <si>
    <t>2026-08-20 13:00:00 | M Janji : (15/08/2026) jam Pasang : 09:00 Note : hubungi pelanggan jika ingin kelokasi</t>
  </si>
  <si>
    <t>Provisioning Failed|WFM|INF009045673|TOJ_-7.9224536,113.81831299999999_jarak odp lebih 250m</t>
  </si>
  <si>
    <t>wakop LEGEND</t>
  </si>
  <si>
    <t>ODP-MIP-FE/30 FE/D01/30.01</t>
  </si>
  <si>
    <t>WO061942220</t>
  </si>
  <si>
    <t>MD|MYDB-20260817265848|DN00001/MN02271|wakop LEGEND|085194570176</t>
  </si>
  <si>
    <t>17-08-2026 15:40:12</t>
  </si>
  <si>
    <t>sembako madura mas bram</t>
  </si>
  <si>
    <t>ODP-PME-FBF/45 FBF/D04/45.01</t>
  </si>
  <si>
    <t>WO061894916</t>
  </si>
  <si>
    <t>MD|MYDB-20260816265746|DN00001/MN00572|sembako madura mas bram|085922502576</t>
  </si>
  <si>
    <t>2026-08-17 15:00:00 | Nama PIC : bapak wasik No HP : 085922502576 Alt :  M Janji : (SENIN/17/AGUSTUS/2026) jam Pasang : 09:00 Note : hubungi pelanggan jika ingin kelokasi</t>
  </si>
  <si>
    <t>Toko dan kost Surya</t>
  </si>
  <si>
    <t>ODP-BWE-FC/004</t>
  </si>
  <si>
    <t>WO061802090</t>
  </si>
  <si>
    <t>|MN02374|MYIA-000902782464/POI/Priyadi Handoko/081225566432/handoko.link@gmail.com</t>
  </si>
  <si>
    <t>sdn 6 jaddih</t>
  </si>
  <si>
    <t>ODP-BKL-FBL/31 FBL/D03/31.01</t>
  </si>
  <si>
    <t>WO061921059</t>
  </si>
  <si>
    <t>MD|MYDB-20260816265674|DN00001/MN00802|sdn 6 jaddih|082330821145</t>
  </si>
  <si>
    <t>2026-08-18 13:00:00 | Nama Pic : BP MUHYIDIN No Hp Pic : 082330821145 Jam Pemasangan : 08:00 - 12.00 Tanggal Pemasangan : SELASA 18 AGUSTUS 2026 Info Tambahan : Hubungi pelanggan sebelum datang ke lokasi</t>
  </si>
  <si>
    <t>UQ CLINIC</t>
  </si>
  <si>
    <t>ODP-SLW-FC/016</t>
  </si>
  <si>
    <t>WO061771183</t>
  </si>
  <si>
    <t>|MC50013|MYIA-096233119093/POI/Dwi Kartiko/081542882000/uqclinic@gmail.com</t>
  </si>
  <si>
    <t>ODP-BMU-FV/015</t>
  </si>
  <si>
    <t>WO061836590</t>
  </si>
  <si>
    <t>2026-08-14 13:00:00|Nama PIC:  bu tasya   No HP: 087834130181  Alt:  Tanggal: 14/8/2026  Jam Pasang: Siang  Note: Hubungi sebelum ke lokasi, terimakasih.|40010577|MYDITA</t>
  </si>
  <si>
    <t>ODP-SWE-FAJ/21</t>
  </si>
  <si>
    <t>WO061870987</t>
  </si>
  <si>
    <t>2026-08-16 08:00:00 | Nama PIC : bapak sabil  No HP :  081703531950  Alt :   M Janji : (MINGGU/16/AGUSTUS/2026)  jam Pasang : 09:00  Note : hubungi pelanggan jika ingin kelokasi</t>
  </si>
  <si>
    <t>toko lancar jaya</t>
  </si>
  <si>
    <t>ODP-MGE-FAD/055 FAD/D06/055.01</t>
  </si>
  <si>
    <t>WO061728608</t>
  </si>
  <si>
    <t>|MN00935|MYIA-053085314536/POI/Haryadi/085113655578/lancarjayatoko123@gmail.com</t>
  </si>
  <si>
    <t xml:space="preserve">2026-08-15 15:00:00 | telp:085113655578 alt : manja : pagi / siang 15/08/2026 hub sebelum ke lokasi </t>
  </si>
  <si>
    <t>SPPG TAMBELANGAN 2</t>
  </si>
  <si>
    <t>ODP-SPG-FY/51</t>
  </si>
  <si>
    <t>WO061877990</t>
  </si>
  <si>
    <t>MD|MYDB-20260815265528|DN00001/MN02006|SPPG TAMBELANGAN 2|0081717434443</t>
  </si>
  <si>
    <t>ODP-NJK-FAE/26 FAE/D03/26.01</t>
  </si>
  <si>
    <t>WO061731057</t>
  </si>
  <si>
    <t>MD|MYDB-20260814265287|DN00001/MN02309|KEDAI SULTAN|08132557607</t>
  </si>
  <si>
    <t>RAFI VISION</t>
  </si>
  <si>
    <t>WO061950403</t>
  </si>
  <si>
    <t>MD|MYDB-20260813265188|DN00001/MN01010|RAFI VISION|085784002004</t>
  </si>
  <si>
    <t>2026-08-19 10:00:00 | Nama : BP FATKUR ROHMAN  No Hp : 085784002004 No Alt :  Tgl Pemasangan : 18 Agustus 2026 Interval : PAGI  Note : Hubungi pelanggan terlebih dahulu</t>
  </si>
  <si>
    <t>ODP-WRP-FH/59</t>
  </si>
  <si>
    <t>WO061718264</t>
  </si>
  <si>
    <t>2026-08-11 13:00:00|telp : 082334605611  alt :   M Janji : (11/08/2026)  jam Pasang :pagi / siang   Note : hubungi pelanggan jika ingin kelokasi|40000802|MYDITA</t>
  </si>
  <si>
    <t>TOKO ADIBA JAYA</t>
  </si>
  <si>
    <t>ODP-PWS-FR/05</t>
  </si>
  <si>
    <t>WO061860593</t>
  </si>
  <si>
    <t>|MC30038|/DYAH KRISTIN LARASATI/085842071533/diahkristinlarasati@gmail.com</t>
  </si>
  <si>
    <t>2026-08-17 08:00:00|M Janji : (17 AGUSTUS 2026) jam Pasang : pagi  Note : hubungi pelanggan jika ingin kelokasi|40900827|MYDITA</t>
  </si>
  <si>
    <t>SEBRITA MART</t>
  </si>
  <si>
    <t>WO061932510</t>
  </si>
  <si>
    <t>MD|MYDB-20260817265838|DN00001/MN00558|SEBRITA MART|0895703207876</t>
  </si>
  <si>
    <t>2026-08-18 15:00:00 | Nama PIC : Bp Syafiuddin No Hp : 0895703207876 No Alt : - Tgl Pemasangan : 18 Agustus 2026 Interval : PAGI SIANG Note : Hubungi pelanggan terlebih dahulu</t>
  </si>
  <si>
    <t>PT. BIOFEED TEKNOLOGI INDUSTRI</t>
  </si>
  <si>
    <t>ODP-TUL-FAN/02 FAN/D01/02.01</t>
  </si>
  <si>
    <t>WO061798735</t>
  </si>
  <si>
    <t>|MN00418|MYIA-034808356681/POI/EDO ARDYAN PRASETYA/082231911943/ardianedo106@gmail.com</t>
  </si>
  <si>
    <t>2026-08-19 08:00:00 | Nama PIC : Bp Edo No HP : 082231911943 No Alt : - M Janji :  18 Agustus 2026 Jam Pasang : Pagi / Siang Note : hubungi pelanggan jika ingin kelokasi</t>
  </si>
  <si>
    <t>SDN 2 TAMANREJO</t>
  </si>
  <si>
    <t>ODP-SKR-FD/018 FD/D01/018.01</t>
  </si>
  <si>
    <t>WO061721678</t>
  </si>
  <si>
    <t>|MN01684|MYIA-041710176695/POI/alif latifatunisa/082138033862/alibnisa559@gmail.com</t>
  </si>
  <si>
    <t xml:space="preserve">2026-08-15 08:00:00 | Nama PIC : IBU ALIF No HP : 082138033862 No Alternatif : M Janji : 15/07/2026 Jam Pasang : Pagi NoteÃ‚Â :  Hubungi terlebih dahulu sebelum ke lokasi </t>
  </si>
  <si>
    <t>Provisioning Failed|WFM|INF009051083|-7.142752, 109.990174 |TNO_DI LOKASI PELANGGAN BLM ADA JARINGAN TELKOM SAMA SEKALI</t>
  </si>
  <si>
    <t>WO061864289</t>
  </si>
  <si>
    <t>Rumah Kos Siti</t>
  </si>
  <si>
    <t>ODP-BOW-FV/50</t>
  </si>
  <si>
    <t>WO061808245</t>
  </si>
  <si>
    <t>|MC30280|MYIA-078095754804/POI/SITI AISYAH/085726140786/langkahfarm@gmail.com</t>
  </si>
  <si>
    <t>2026-08-18 08:00:00 | Nama Pic : BP MUNIB No Hp Pic : 085726140786 Jam Pemasangan : 08:00 - 12.00 Tanggal Pemasangan : 18 AGUSTUS 2026 Info Tambahan : Hubungi pelanggan sebelum datang ke lokasi</t>
  </si>
  <si>
    <t>Gudang Santosa</t>
  </si>
  <si>
    <t>ODP-MLG-FET/25 FET/D04/25.01</t>
  </si>
  <si>
    <t>WO061896745</t>
  </si>
  <si>
    <t>|MN00814|MYIA-099458101065/POI/Ervina Juwitasari/082229262016/juwitasariervina@gmail.com</t>
  </si>
  <si>
    <t>TOKO JAMILAH</t>
  </si>
  <si>
    <t>ODP-MLD-FD/08 FD/D02/08.01</t>
  </si>
  <si>
    <t>WO061769795</t>
  </si>
  <si>
    <t>|MN00099|MYIA-081888475790/POI/NUR JAMILAH/082231443669/nurjamilah65@gmail.com</t>
  </si>
  <si>
    <t xml:space="preserve">2026-08-15 13:00:00 | telp:082231443669 alt : manja : pagi / siang 15/08/2026 hub sebelum ke lokasi </t>
  </si>
  <si>
    <t>LASKAR BUAH GODEAN GAMPING YOGYAKARTA</t>
  </si>
  <si>
    <t>ODP-GOD-FAD/100 FAD/D06/100.01</t>
  </si>
  <si>
    <t>WO061825840</t>
  </si>
  <si>
    <t>|MN00799|MYIA-086722364901/POI/LAELATUL AFIATUN NISAK/085733668576/kantorhrdlaskarbuah@gmail.com</t>
  </si>
  <si>
    <t xml:space="preserve">2026-08-16 11:00:00 | Nama PIC:  bu laela No HP: 085733668576 Alt: Tanggal: 16/08/2026 Jam Pasang: Siang Note: Hubungi sebelum ke lokasi, terimakasih. </t>
  </si>
  <si>
    <t>KOST SARLIA PUTRI</t>
  </si>
  <si>
    <t>ODP-MSP-FC/41 FC/D04/41.01</t>
  </si>
  <si>
    <t>WO061732213</t>
  </si>
  <si>
    <t>|MN00264|MYIA-023475796588/POI/wiwik winarni ningsih/085895418097/wiwikwinarni1310@gmail.com</t>
  </si>
  <si>
    <t xml:space="preserve">2026-08-15 08:00:00 | Jam pemasangan : 12.00 Info Tambahan : Hubungi pelanggan dulu sebelum ke lokasi terimakasih  </t>
  </si>
  <si>
    <t>HAPPY MART</t>
  </si>
  <si>
    <t>ODP-SMP-FJ/02 FJ/D01/02.01</t>
  </si>
  <si>
    <t>WO061860914</t>
  </si>
  <si>
    <t>MD|MYDB-20260816265665|DN00001/MN00806|HAPPY MART|087893843649</t>
  </si>
  <si>
    <t>DEA BAKERY ROGONOTO</t>
  </si>
  <si>
    <t>ODP-SGS-FJ/40 FJ/D06/40.01</t>
  </si>
  <si>
    <t>WO061922440</t>
  </si>
  <si>
    <t>|MN01864|MYIA-096270659427/POI/EKO ALFIYANTO/0895395167680/systemdevelopmentdea@gmail.com</t>
  </si>
  <si>
    <t>ZEN AUDIO 2</t>
  </si>
  <si>
    <t>ODP-PBL-FAX/03</t>
  </si>
  <si>
    <t>|MN01316 |/ZEN AUDIO 2/WINBACK 2.0 HSI B2B (1:2) 100MBPS 440RB PSB DISC 70%/081336902265 / 82334137395/muhammad80hanif@gmail.com/MUHAMMAD HANIF/82334137395</t>
  </si>
  <si>
    <t>DECLINE : Decline - Pindah Segmentasi RANGGA WISNU EKAPAKSI 40951381|MYDITA</t>
  </si>
  <si>
    <t>STT POMOSDA</t>
  </si>
  <si>
    <t>ODP-WRJ-FH/33 FH/D03/33.01</t>
  </si>
  <si>
    <t>WO061923356</t>
  </si>
  <si>
    <t>|MC20057|MYIA-051141953467/POI/Dony Cahyo Dwi Putra/088983166308/karimjayasentosa@gmail.com</t>
  </si>
  <si>
    <t>2026-08-18 13:00:00 | Nama : BU SARAH (BENDAHARA) No Hp : 088983166308 No Alt :  Tgl Pemasangan : 18 Agustus 2026 Interval : PAGI  Note : Hubungi pelanggan terlebih dahulu</t>
  </si>
  <si>
    <t>toko udin</t>
  </si>
  <si>
    <t>ODP-KLN-FAT/12 FAT/D02/12.01</t>
  </si>
  <si>
    <t>WO061847109</t>
  </si>
  <si>
    <t>MD|MYDB-20260815265604|DN00001/MN00018|toko udin|087895083547</t>
  </si>
  <si>
    <t xml:space="preserve">2026-08-17 15:00:00 | Nama PIC:  bp zainuddin No HP: 087895083547 Alt: Tanggal: 17/08/2026 Jam Pasang: Sore Note: Hubungi sebelum ke lokasi, terimakasih. </t>
  </si>
  <si>
    <t>ODP-SMP-FV/80 FV/D05/80.01</t>
  </si>
  <si>
    <t>WO061768087</t>
  </si>
  <si>
    <t>MD|MYDB-20260814265378|DN00001/MN00806|RUMAH TRANSAKSI|08213325454</t>
  </si>
  <si>
    <t xml:space="preserve">2026-08-15 13:00:00 | Nama PIC :  bu nyunyuk  No HP : 08213325454 Alt :  M Janji : 15/AGUSTUS/2026 jam Pasang : Siang  Note : hubungi pelanggan jika ingin kelokasi, terimakasih. </t>
  </si>
  <si>
    <t>ODP-NWI-FE/107</t>
  </si>
  <si>
    <t>WO061874179</t>
  </si>
  <si>
    <t>SMKN 1 PARON</t>
  </si>
  <si>
    <t>ODP-JGO-FE/01 FE/D01/01.01</t>
  </si>
  <si>
    <t>WO061899626</t>
  </si>
  <si>
    <t>|MN00264|MYIA-060208828997/POI/SUPARJAK/082334498282/smkn1.paron@yahoo.co.id</t>
  </si>
  <si>
    <t>2026-08-18 08:00:00 | Tanggal pemasangan : 17 AGUSTUS 2026 Jam pemasangan : pagi/siang Info Tambahan : Hubungi pelanggan dulu sebelum ke lokasi terima kasih</t>
  </si>
  <si>
    <t>16-08-2026 18:54:52</t>
  </si>
  <si>
    <t>KOST PUTRI KDM ( Kang Di Man )</t>
  </si>
  <si>
    <t>WO061927110</t>
  </si>
  <si>
    <t>|MN00277|MYIA-099460413010/POI/Pipit Titani/083867005793/pipittitani298@gmail.com</t>
  </si>
  <si>
    <t>TOKO ARYA PERABOT RUMAH TANGGA</t>
  </si>
  <si>
    <t>ODP-BJR-FAN/018</t>
  </si>
  <si>
    <t>WO061713930</t>
  </si>
  <si>
    <t>|MC00213|MYIA-067685822768/POI/ARYA BUDHI PRAJNA/0882006386703/aryabodiprajena@gmail.com</t>
  </si>
  <si>
    <t xml:space="preserve">2026-08-15 15:00:00 | Waktu pemasangan : 15 agustus 2026 Jam pemasangan : 08.00 - 12.00 Info Tambahan : Hubungi pelanggan dulu sebelum ke lokasi terimakasih </t>
  </si>
  <si>
    <t>WO061907540</t>
  </si>
  <si>
    <t>|MN01864|MYIA-042837145537/POI/indra ribawa/0881027643853/sman3batu@gmail.com</t>
  </si>
  <si>
    <t>TOKO OKE ESQU</t>
  </si>
  <si>
    <t>ODP-LCE-FE/03 FE/D01/03.01</t>
  </si>
  <si>
    <t>WO061765814</t>
  </si>
  <si>
    <t>|MN01068|MYIA-076829544636/POI/LAILATUL NISFAH/087810634436/lailatulnisfah06@gmail.com</t>
  </si>
  <si>
    <t>ODP-SWE-FAH/05 FAH/D04/05.01</t>
  </si>
  <si>
    <t>WO061748771</t>
  </si>
  <si>
    <t xml:space="preserve">2026-08-15 13:00:00 | Nama PIC : bp agus  No HP : 087856666619 Alt :  M Janji : 15/AGUSTUS/2026 jam Pasang : Siang Note : hubungi pelanggan jika ingin kelokasi, terimakasih. </t>
  </si>
  <si>
    <t>Follow Up Revoke Completed, New Order ID : SC1002529635</t>
  </si>
  <si>
    <t>HSI Bisnis Bundling OCA Blast Lite PSB 70% Promo - 200 Mbps</t>
  </si>
  <si>
    <t>TOKO MAKMUR REJEKI ABADI (Sepatu &amp; Sandal)</t>
  </si>
  <si>
    <t>WO061929092</t>
  </si>
  <si>
    <t>|MN00213|/TOKO MAKMUR REJEKI ABADI (Sepatu &amp; Sandal)/HSI Bisnis Promo HUT Telkom (1:1) 150 Mbps (Rp 620.000) PSB Rp 150.000/085234944944/saostomat102@gmail.com/ABDUL LATIP S.PD/Paseseh, Kec. Tj. Bumi, Kabupaten Bangkalan, Jawa Timur 69156</t>
  </si>
  <si>
    <t>ODP-KPP-FC/67</t>
  </si>
  <si>
    <t>WO061932492</t>
  </si>
  <si>
    <t>|MN00418|MYIA-025188175459/POI/ANAM TOFANI/085138434679/koperasippn6@gmail.com</t>
  </si>
  <si>
    <t>WARKOP BONOROWO</t>
  </si>
  <si>
    <t>ODP-NGI-FD/17</t>
  </si>
  <si>
    <t>WO061798037</t>
  </si>
  <si>
    <t>|MC30080|/SEPTIAN WAHYU PRATAMA/82143136566/septianwahyu2121@gmail.com</t>
  </si>
  <si>
    <t>2026-08-16 15:00:00|Nama Pic : BP SEPTIAN No Hp Pic : 082143136566 Jam Pemasangan : 08:00 - 12.00 Tanggal Pemasangan : MINGGU 16 AGUSTUS 2026 Info Tambahan : Hubungi pelanggan sebelum datang ke lokasi|40961370|MYDITA</t>
  </si>
  <si>
    <t>UD Aman Abadi Tabanan</t>
  </si>
  <si>
    <t>ODP-BTR-FF/05</t>
  </si>
  <si>
    <t>|MN02750|/PIC NI MADE NURATNI/085956420639/spbu.bali.5482103@gmail.com</t>
  </si>
  <si>
    <t>ODP-PBL-FAG/56</t>
  </si>
  <si>
    <t>WO061864783</t>
  </si>
  <si>
    <t>|MN01316 |/MTS MIFTAHUL ULUM/WINBACK HSI B2B + NETMONK + OCA BREACH CHECKER (1:1) 300MBPS 1,306,5RB PSB DISC 70%//Mi.Miftahululum742@gmail.com/FAUSI/85136595612</t>
  </si>
  <si>
    <t>2026-08-17 08:00:00|Nama PIC : BAPAK FAUSI No HP : 085136595612 Alt : 082242156020 M Janji : (SENIN/17/AGUSTUS/2026) jam Pasang : 09:00 Note : hubungi pelanggan jika ingin kelokasi|40961371|MYDITA</t>
  </si>
  <si>
    <t>WO061901013</t>
  </si>
  <si>
    <t>ODP-MMN-FB/75</t>
  </si>
  <si>
    <t>WO061896593</t>
  </si>
  <si>
    <t>2026-08-14 08:00:00 | Nama : BP MULYANA SURYA  No Hp : 081236755881  No Alt :   Tgl Pemasangan : 14 Agustus 2026  Interval : PAGI   Note : Hubungi pelanggan terlebih dahulu</t>
  </si>
  <si>
    <t>Follow Up Revoke Completed, New Order ID : SC1002526951</t>
  </si>
  <si>
    <t>KLINIK SEHAT TRADISIONAL 3</t>
  </si>
  <si>
    <t>ODP-PAE-FP/24</t>
  </si>
  <si>
    <t>WO061833574</t>
  </si>
  <si>
    <t>|MC20202|MYIA-009088038870/POI/ALI ROMANDHON/08213329614/kliniksehat1366@gmail.com</t>
  </si>
  <si>
    <t xml:space="preserve">2026-08-16 13:00:00 | Jam pemasangan : 12.00 Info Tambahan : Hubungi pelanggan dulu sebelum ke lokasi terimakasih </t>
  </si>
  <si>
    <t>KEDAI EPI</t>
  </si>
  <si>
    <t>ODP-PGK-FB/15 FB/D06/15.01</t>
  </si>
  <si>
    <t>WO061839723</t>
  </si>
  <si>
    <t>MD|MYDB-20260814265311|SC20017/MC20200|KEDAI EPI|082330743067</t>
  </si>
  <si>
    <t xml:space="preserve">2026-08-16 15:00:00 | Nama PIC:  bp anto  No HP: 082330743067 Alt: Tanggal: 16/08/2026 Jam Pasang: Sore  Note: Hubungi sebelum ke lokasi, terimakasih. </t>
  </si>
  <si>
    <t>15-08-2026 17:55:14</t>
  </si>
  <si>
    <t>Follow Up Revoke Completed, New Order ID : SC1002526834</t>
  </si>
  <si>
    <t>SPPG DESA BANJARSARI</t>
  </si>
  <si>
    <t>ODP-TUL-FAP/83 FAP/D04/83.01</t>
  </si>
  <si>
    <t>WO061806809</t>
  </si>
  <si>
    <t>MD|MYDB-20260814265301|DC20015/MC20183|SPPG DESA BANJARSARI|0881036708501</t>
  </si>
  <si>
    <t xml:space="preserve">2026-08-16 08:00:00 | Waktu pemasangan : 16 agustus 2026 Jam pemasangan : 08.00 - 12.00 Info Tambahan : Hubungi pelanggan dulu sebelum ke lokasi terimakasih  </t>
  </si>
  <si>
    <t>DÃ¢â‚¬â„¢Kost Ortu W</t>
  </si>
  <si>
    <t>ODP-KLJ-FCA/138 FCA/D11/138.01</t>
  </si>
  <si>
    <t>WO061879222</t>
  </si>
  <si>
    <t>|MN00814|MYIA-078779355425/POI/Wandoyo/081231562018/traknuswandoyo@gmail.com</t>
  </si>
  <si>
    <t>2026-08-17 13:00:00 | Nama PIC : bapak Wandoyo No HP : 081231562018 Alt :  M Janji : (SENIN/17/AGUSTUS/2026) jam Pasang : 09:00 Note : hubungi pelanggan jika ingin kelokasi</t>
  </si>
  <si>
    <t>ODP-BYL-FH/144</t>
  </si>
  <si>
    <t>ODP-WRO-FK/112</t>
  </si>
  <si>
    <t>WO061767943</t>
  </si>
  <si>
    <t>ODP-BKA-FJ/083</t>
  </si>
  <si>
    <t>WO061879806</t>
  </si>
  <si>
    <t>2026-08-16 08:00:00 | Tanggal pemasangan: 16/08/2026  Jam pemasangan : pagi / siang  Info Tambahan : Hubungi pelanggan dulu sebelum ke lokasi  terima kasih.</t>
  </si>
  <si>
    <t>toko jaya abadi sumberagung</t>
  </si>
  <si>
    <t>ODP-PSG-FA/22 FA/D05/22.01</t>
  </si>
  <si>
    <t>WO061914198</t>
  </si>
  <si>
    <t>MD|MYDB-20260816265774|DC30004/MC30053|toko jaya abadi sumberagung|085139140506</t>
  </si>
  <si>
    <t>HSI Bisnis Bundling Phone PSB 70% - Free 800 Menit Promo - 150 Mbps</t>
  </si>
  <si>
    <t>JUAL BELI LAPTOP</t>
  </si>
  <si>
    <t>ODP-PON-FK/19 FK/D01/19.01</t>
  </si>
  <si>
    <t>WO061872950</t>
  </si>
  <si>
    <t>MD|MYDB-20260816265638|DN00001/MN02053|JUAL BELI LAPTOP|085233618522</t>
  </si>
  <si>
    <t xml:space="preserve">2026-08-17 13:00:00 | Waktu pemasangan : 17 agustus 2026 Jam pemasangan : 08.00 - 12.00 Info Tambahan : Hubungi pelanggan dulu sebelum ke lokasi terimakasih </t>
  </si>
  <si>
    <t>LAB KOM SMPN 5 WONOGIRI</t>
  </si>
  <si>
    <t>ODP-SKH-FZ/009</t>
  </si>
  <si>
    <t>WO061738984</t>
  </si>
  <si>
    <t>|MN02255|MYIA-045464525674/POI/GATOT WINOWO/081329246246/gaguma.81@gmail.com</t>
  </si>
  <si>
    <t>2026-08-15 13:00:00 | Nama PIC : Gatot  No HP : 081329246246 Alt :  M Janji : 15 Augustus 2026 Jam Pasang : 08.00 - 13:00  NoteÃ‚Â :  hubungi terlebih dahulu sebelum kelokasi</t>
  </si>
  <si>
    <t>KANTOR DESA BANDINGAN</t>
  </si>
  <si>
    <t>ODP-WOS-FQ/043 FQ/D05/043.01</t>
  </si>
  <si>
    <t>WO061729822</t>
  </si>
  <si>
    <t>|MN00909|MYIA-082222002669/POI/widi/087856968204/widisumono@gmail.com</t>
  </si>
  <si>
    <t>SPBU LERAN KALITIDU</t>
  </si>
  <si>
    <t>ODP-KDU-FE/07 FE/D02/07.01</t>
  </si>
  <si>
    <t>WO061945279</t>
  </si>
  <si>
    <t>|MC20010|MYIA-039379594642/POI/Ade Setiawan /085893095578/spbuleran@gmail.com</t>
  </si>
  <si>
    <t>ODP-BTL-FBS/034 FBS/D03/034.01</t>
  </si>
  <si>
    <t>WO061767144</t>
  </si>
  <si>
    <t>2026-08-16 08:00:00 | Tanggal pemasangan : 16 AGUSTUS 2026 Jam pemasangan : pagi/siang Info Tambahan : Hubungi pelanggan dulu sebelum ke lokasi terima kasih</t>
  </si>
  <si>
    <t>Follow Up Revoke Completed, New Order ID : SC1002531032</t>
  </si>
  <si>
    <t>TOKO RENALDI JAYA</t>
  </si>
  <si>
    <t>ODP-PME-FAP/17</t>
  </si>
  <si>
    <t>WO061807004</t>
  </si>
  <si>
    <t>|MC70132|/TOKO RENALDI JAYA/087839454000/rendaliigskah@gmail.com/HSI Bisnis + Netmonk Promo 2026 200 Mbps (Rp 846.100) PSB 150.000/MOH RENALDI SAPUTRA/-7.2207052, 113.476433</t>
  </si>
  <si>
    <t>2026-08-15 13:00:00|  M Janji : (15/08/2026)  jam Pasang :pagi  Note : hubungi pelanggan jika ingin kelokasi  |40971304|MYDITA</t>
  </si>
  <si>
    <t>Follow Up Revoke Completed, New Order ID : SC1002527135</t>
  </si>
  <si>
    <t>SDN PUNIK</t>
  </si>
  <si>
    <t>ODP-PYA-FAD/45 FAD/D03/45.01</t>
  </si>
  <si>
    <t>WO061717389</t>
  </si>
  <si>
    <t>|MC40040|MYIA-009625640684/POI/Rausul Akzam, S.Pd/087791221116/rausulakzam65@gmail.com</t>
  </si>
  <si>
    <t xml:space="preserve">2026-08-15 15:00:00 | Waktu pemasangan : 15 agustus 2026 Jam pemasangan : 15.00 Info Tambahan : Hubungi pelanggan dulu sebelum ke lokasi terimakasih </t>
  </si>
  <si>
    <t>Provisioning Failed|WFM|INF009058497|PCP_-8.6806212,116.2808445_FOLOUT</t>
  </si>
  <si>
    <t>SDN DAMARWULAN 1</t>
  </si>
  <si>
    <t>ODP-KAA-FD/09 FD/D01/09.01</t>
  </si>
  <si>
    <t>WO061837954</t>
  </si>
  <si>
    <t>|MC20057|MYIA-060963066514/POI/Muhammad Faisal Anang/088983119392/sdndamarwulan01@gmail.com</t>
  </si>
  <si>
    <t>ODP-MJP-FAP/012</t>
  </si>
  <si>
    <t>AMRBS;403099;TREG4;MUHAMMAD MASTUR;081226139781;CP Felix Yulisar;081325325171;PAKET 1S INET 100 MBPS (669.000);DUTA PATRADAYA;input by tito</t>
  </si>
  <si>
    <t>ODP-TET-FAF/52</t>
  </si>
  <si>
    <t>WO061891300</t>
  </si>
  <si>
    <t>WO061948508</t>
  </si>
  <si>
    <t>|MN02363|MYIA-054888285538/POI/sumarni/081239482000/cv.rizkyhellasnusantara@gmail.com</t>
  </si>
  <si>
    <t>2026-08-18 15:00:00 | Nama : BP PANOS (MANAGER) No Hp : 081239482000 No Alt :  Tgl Pemasangan : 18 Agustus 2026 Interval : PAGI  Note : Hubungi pelanggan terlebih dahulu</t>
  </si>
  <si>
    <t>WO061766769</t>
  </si>
  <si>
    <t>2026-08-13 13:00:00 | Tanggal pemasangan :13/08/2026  Jam pemasangan : pagi/siang  Info Tambahan : Hubungi pelanggan dulu sebelum ke lokasi  terima kasih.</t>
  </si>
  <si>
    <t>Provisioning Failed|WFM|INF009049850|ont rusak</t>
  </si>
  <si>
    <t>INFINITY AKSES NETWORK</t>
  </si>
  <si>
    <t>ODP-WKU-FK/13 FK/D01/13.01</t>
  </si>
  <si>
    <t>WO061927777</t>
  </si>
  <si>
    <t>|MN00264|MYIA-040432850272/POI/wahyu indarto/081226194221/indifaiz00@gmail.com</t>
  </si>
  <si>
    <t>2026-08-18 13:00:00 | Nama Pic : BP WAHYU No Hp Pic : 081226194221 Jam Pemasangan : 08:00 - 12.00 Tanggal Pemasangan : SELASA 18 AGUSTUS 2026 Info Tambahan : Hubungi pelanggan sebelum datang ke lokasi</t>
  </si>
  <si>
    <t>Follow Up Revoke Completed, New Order ID : SC1002526475</t>
  </si>
  <si>
    <t>WO061923760</t>
  </si>
  <si>
    <t>|MN00968|MYIA-010780103490/POI/NUR AINI/081233320679/meisya0002@gmail.com</t>
  </si>
  <si>
    <t>2026-08-18 13:00:00 | Nama : BU NUR AINI No Hp : 081233320679 No Alt :  Tgl Pemasangan : 18 Agustus 2026 Interval : PAGI  Note : Hubungi pelanggan terlebih dahulu</t>
  </si>
  <si>
    <t>WO061736490</t>
  </si>
  <si>
    <t>ODP-BBA-FAL/32</t>
  </si>
  <si>
    <t>Toko Araf</t>
  </si>
  <si>
    <t>WO061881172</t>
  </si>
  <si>
    <t>MD|MYDB-20260816265708|DN00001/MN00572|Toko Araf|087766972587</t>
  </si>
  <si>
    <t>2026-08-17 13:00:00 | Nama : BU SAHAROH No Hp : 087766972587 No Alt :  Tgl Pemasangan : 17 Agustus 2026 Interval : PAGI  Note : Hubungi pelanggan terlebih dahulu</t>
  </si>
  <si>
    <t>TOKO MBA FENI</t>
  </si>
  <si>
    <t>ODP-TRE-FP/60 FP/D04/60.01</t>
  </si>
  <si>
    <t>WO061873244</t>
  </si>
  <si>
    <t>|MN00418|MYIA-013411636506/POI/FENI FATIMAH/085124038457/embohkeenam@gmail.com</t>
  </si>
  <si>
    <t>ODP-PRG-FE/01 FE/D01/01.01</t>
  </si>
  <si>
    <t>WO061768054</t>
  </si>
  <si>
    <t>Follow Up Revoke Completed, New Order ID : SC1002529913</t>
  </si>
  <si>
    <t>RUMAH KOST AURIEL</t>
  </si>
  <si>
    <t>ODP-SKW-FA/15</t>
  </si>
  <si>
    <t>WO061825573</t>
  </si>
  <si>
    <t>|MN02617|MYIA-009432360171/POI/AURIEL NADIFIAH FAJRIN/085141690089/paktibet761@gmail.com</t>
  </si>
  <si>
    <t>2026-08-16 13:00:00 | Nama Pic : BP MAWARDI No Hp Pic : 085141690089 Jam Pemasangan : 08:00 - 12.00 Tanggal Pemasangan : MINGGU 16 AGUSTUS 2026 Info Tambahan : Hubungi pelanggan sebelum datang ke lokasi</t>
  </si>
  <si>
    <t>WO061742531</t>
  </si>
  <si>
    <t>KOPDES BOROKIDUL</t>
  </si>
  <si>
    <t>ODP-PPR-FB/23 FB/D04/23.01</t>
  </si>
  <si>
    <t>WO061907286</t>
  </si>
  <si>
    <t>MD|MYDB-20260816265770|DN00001/MN00968|KOPDES BOROKIDUL|08139247360</t>
  </si>
  <si>
    <t>17-08-2026 07:39:56</t>
  </si>
  <si>
    <t>MINI ATM RIZQIA CELL</t>
  </si>
  <si>
    <t>ODP-MTR-FBA/39 FBA/D01/39.01</t>
  </si>
  <si>
    <t>WO061751700</t>
  </si>
  <si>
    <t>MD|MYDB-20260814265354|SC00001/MC00020|MINI ATM RIZQIA CELL|608132553790</t>
  </si>
  <si>
    <t>PT EVA CIPTA MAKMUR JAYA</t>
  </si>
  <si>
    <t>ODP-CRM-F02/17</t>
  </si>
  <si>
    <t>WO061917756</t>
  </si>
  <si>
    <t>|MN00086|MYIA-054622121752/POI/ROKMA SUTAMININGSIH /0895807772538/evaciptamj@gmail.com</t>
  </si>
  <si>
    <t>DUNIA KOMPUTER</t>
  </si>
  <si>
    <t>ODP-PLG-FB/04</t>
  </si>
  <si>
    <t>WO061742780</t>
  </si>
  <si>
    <t>MD|MYDB-20260814265338|DN00001/MN02053|DUNIA KOMPUTER|085126431536</t>
  </si>
  <si>
    <t xml:space="preserve">2026-08-15 15:00:00 | M Janji :  15 Agustus 2026 Jam Pasang : Siang Note : hubungi pelanggan jika ingin ke lokasi, terima kasih. </t>
  </si>
  <si>
    <t>YANTI HIDAYAT KEBAYA</t>
  </si>
  <si>
    <t>ODP-SWE-FAU/57 FAU/D05/57.01</t>
  </si>
  <si>
    <t>WO061815161</t>
  </si>
  <si>
    <t>|MC40316|MYIA-001699982642/POI/SANDI MAULANA YUSUF/085924768456/algibulet@gmail.com</t>
  </si>
  <si>
    <t>PT Somurah Karya Indonesia</t>
  </si>
  <si>
    <t>WO061945750</t>
  </si>
  <si>
    <t>|MN00884|MYIA-085474164859/POI/Muhammad Zakky/082229331765/facclukas@gmail.com</t>
  </si>
  <si>
    <t>2026-08-18 13:00:00 | Nama PIC : Bp Zakky No Hp : 082229331765 No Alt : - Tgl Pemasangan : 18 Agustus 2026 Interval : PAGI SIANG Note : Hubungi pelanggan terlebih dahulu</t>
  </si>
  <si>
    <t>ODP-KRT-FV/025 FV/D02/025.01</t>
  </si>
  <si>
    <t>WO061771603</t>
  </si>
  <si>
    <t>Follow Up Revoke Completed, New Order ID : SC1002529586</t>
  </si>
  <si>
    <t>Galaxy Solusindo</t>
  </si>
  <si>
    <t>ODP-DMO-FTB/12</t>
  </si>
  <si>
    <t>WO061729399</t>
  </si>
  <si>
    <t>MD|MYDB-20260813265237|DN00001/MN02093|Galaxy Solusindo|08819368781</t>
  </si>
  <si>
    <t xml:space="preserve">2026-08-17 15:00:00 | Jam pemasangan : 12.00 Info Tambahan : Hubungi pelanggan dulu sebelum ke lokasi terimakasih </t>
  </si>
  <si>
    <t>Musholla Al - Amin</t>
  </si>
  <si>
    <t>ODP-RKT-FBE/37 FBE/D03/01.37</t>
  </si>
  <si>
    <t>WO061760968</t>
  </si>
  <si>
    <t>MD|MYDB-20260813265195|DN00001/MN00459|Musholla Al - Amin|085847896686</t>
  </si>
  <si>
    <t>2026-08-16 08:00:00 | Nama PIC : bapak sumarjono No HP : 085847896686 Alt : - M Janji : 14/08/2026 Jam Pasang : 08.00  - 13:00  NoteÃ‚Â :  hubungi terlebih dahulu sebelum ke lokasi, terima kasih.</t>
  </si>
  <si>
    <t>BINTANG AGUNG</t>
  </si>
  <si>
    <t>ODP-ABU-FB/22</t>
  </si>
  <si>
    <t>WO061817527</t>
  </si>
  <si>
    <t>MD|MYDB-20260815265498|DN00001/MN00806|BINTANG AGUNG|081991663251</t>
  </si>
  <si>
    <t>2026-08-16 13:00:00 | Nama Pic : BP RIFAI No Hp Pic : 081991663251 Jam Pemasangan : 08:00 - 12.00 Tanggal Pemasangan : MINGGU 16 AGUSTUS 2026 Info Tambahan : Hubungi pelanggan sebelum datang ke lokasi</t>
  </si>
  <si>
    <t>QC MIA - INVALID QUALITY CONTROL MIA - Sebagian Data Tidak terbaca - Ttd pada KTP tidak terbaca jelas,ganti SIM aktif</t>
  </si>
  <si>
    <t>Follow Up Revoke Completed, New Order ID : SC1002526346</t>
  </si>
  <si>
    <t>TOKO MAMAH MUDA</t>
  </si>
  <si>
    <t>ODP-PME-FBS/15 FBS/D02/15.01</t>
  </si>
  <si>
    <t>WO061907549</t>
  </si>
  <si>
    <t>MD|MYDB-20260817265796|DN00001/MN00558|TOKO MAMAH MUDA|085337078375</t>
  </si>
  <si>
    <t>KIOS PADAIDI</t>
  </si>
  <si>
    <t>ODP-KEF-FD/08 FD/D01/08.01</t>
  </si>
  <si>
    <t>WO061758501</t>
  </si>
  <si>
    <t>|MC40283|MYIA-027782788452/POI/FATIMA/082145774487/fatimahj473@gmail.com</t>
  </si>
  <si>
    <t>Agus Electronik</t>
  </si>
  <si>
    <t>ODP-SRR-FAA/86 FAA/D02/86.01</t>
  </si>
  <si>
    <t>WO061726877</t>
  </si>
  <si>
    <t>|MN00176|MYIA-067773771401/POI/I Gst. PT. Agus Sudarsana/081936557222/agussudarsanagusti@gmail.com</t>
  </si>
  <si>
    <t>Provisioning Failed|WFM|INF009056927|TOF_-8.1125659,115.0923744_odp full</t>
  </si>
  <si>
    <t>ODP-KPP-FD/46</t>
  </si>
  <si>
    <t>PT. YOHANA CITRA MANDIRI</t>
  </si>
  <si>
    <t>ODP-GNK-F01/004</t>
  </si>
  <si>
    <t>WO061783401</t>
  </si>
  <si>
    <t>AMRBS;406295;REG3;UKHIBUL MUKHSININ;YAINAL ARIFIN;081390301235;PSB 100MB 1:1 500K PSB 150K</t>
  </si>
  <si>
    <t>2026-08-16 08:00:00|Tanggal pemasangan: 27/07/2026 Jam pemasangan : pagi / siang Info Tambahan : Hubungi pelanggan dulu sebelum ke lokasi. terima kasih|40951377|MYDITA</t>
  </si>
  <si>
    <t>WO061712973</t>
  </si>
  <si>
    <t>|MC60138|MYIA-050155793559/POI/suharto/081575430880/suhartost71@gmail.com</t>
  </si>
  <si>
    <t>14-08-2026 07:39:51</t>
  </si>
  <si>
    <t>KLINIK GERAI SEHAT BLITAR</t>
  </si>
  <si>
    <t>ODP-SNT-FD/08 FD/D02/08.01</t>
  </si>
  <si>
    <t>WO061818724</t>
  </si>
  <si>
    <t>MD|MYDB-20260815265460|DC20002/MC20039|KLINIK GERAI SEHAT BLITAR|085607556856</t>
  </si>
  <si>
    <t xml:space="preserve">2026-08-16 13:00:00 | Nama PIC:  bu iva  No HP: 085607556856 Alt: Tanggal: 16/08/2026 Jam Pasang: Siang Note: Hubungi sebelum ke lokasi, terimakasih. </t>
  </si>
  <si>
    <t>TOKO KELVIN</t>
  </si>
  <si>
    <t>ODP-KRZ-FT/28</t>
  </si>
  <si>
    <t>WO061740862</t>
  </si>
  <si>
    <t>|MN00836|/TOKO KELVIN/WINBACK 2.0 HSI B2B (1:1) 100MBPS 535RB PSB DISC 70%//Mohammadkelvin889@gmail.com/MOHAMMAD KELVIN/85259697887</t>
  </si>
  <si>
    <t>2026-08-15 13:00:00|Nama PIC : Bp Kelvin No HP : 085259697887 No Alt : - M Janji :  15 Agustus 2026 Jam Pasang : Pagi / Siang Note : hubungi pelanggan jika ingin kelokasi|40951378|MYDITA</t>
  </si>
  <si>
    <t>WO061756618</t>
  </si>
  <si>
    <t>|MN01066|MYIA-030286343931/POI/FAYZAL ANWAR/082329830323/anwarfayzal90@gmail.com</t>
  </si>
  <si>
    <t>ODP-KBL-FKC/100</t>
  </si>
  <si>
    <t>Risma Olhsop</t>
  </si>
  <si>
    <t>ODP-NJK-FAJ/72 FAJ/D07/72.01</t>
  </si>
  <si>
    <t>WO061881359</t>
  </si>
  <si>
    <t>MD|MYDB-20260816265709|DC20002/MC20039|Risma Olhsop|08132957757</t>
  </si>
  <si>
    <t>2026-08-17 13:00:00 | Nama : BU RISMA PUTRI WAHYUNI No Hp : 08132957757 No Alt :  Tgl Pemasangan : 17 Agustus 2026 Interval : PAGI  Note : Hubungi pelanggan terlebih dahulu</t>
  </si>
  <si>
    <t>WO061866405</t>
  </si>
  <si>
    <t>|MC20057|MYIA-055178312583/POI/Dony Cahyo Dwi Putra/088983166308/karimjayasentosa@gmail.com</t>
  </si>
  <si>
    <t>teras coffe</t>
  </si>
  <si>
    <t>ODP-BJN-FBA/38 FBA/D04/38.01</t>
  </si>
  <si>
    <t>WO061826181</t>
  </si>
  <si>
    <t>|MN02366|MYIA-034858610091/POI/Dewi Sri usman/082257206555/sesecantik23@gmail.com</t>
  </si>
  <si>
    <t xml:space="preserve">2026-08-16 15:00:00 | Nama PIC:  bu dewi  No HP: 082336828863 Alt: Tanggal: 16/08/2026 Jam Pasang: Sore Note: Hubungi sebelum ke lokasi, terimakasih. </t>
  </si>
  <si>
    <t>kost putri ungu 19</t>
  </si>
  <si>
    <t>ODP-MYR-FCA/63 FCA/D06/01.63</t>
  </si>
  <si>
    <t>WO061925473</t>
  </si>
  <si>
    <t>|MN00915|MYIA-041648648213/POI/sherlina anggraeni/0881026932228/gaffi1523@gmail.com</t>
  </si>
  <si>
    <t>Warkop sumber rejeki koblen</t>
  </si>
  <si>
    <t>ODP-DMO-FMS/12</t>
  </si>
  <si>
    <t>|MN02446|/Warkop sumber rejeki koblen/Mat sholeh/082200474020/mat33903@gmail.com/HSI Basic Promo HUT Telkom (1:2) 75 Mbps (Rp 365.000) PSB Rp 150.000</t>
  </si>
  <si>
    <t>UNCONTACTED : Invalid Phone Number Novin Dwigo Prayudha 40961371|MYDITA</t>
  </si>
  <si>
    <t>CV. TAYU INDAH JAYA (SPBU 44.594.03)</t>
  </si>
  <si>
    <t>ODP-BAN-FC/073</t>
  </si>
  <si>
    <t>AMRBS;403098;REG3;DANIEL MARWA DENERO;08112876658;CP.DWI RUSTINI;082137672229;PAKET PROMO 535 rb 100mb 1:1;CV. TAYU INDAH JAYA (SPBU 44.594.03)</t>
  </si>
  <si>
    <t>DECLINE : Decline - Tidak Merasa Melakukan Registrasi YUDA SEPTIAN 40000798|MYDITA</t>
  </si>
  <si>
    <t>JAYA SENTOSA</t>
  </si>
  <si>
    <t>ODP-SMP-FK/17 FK/D03/17.01</t>
  </si>
  <si>
    <t>WO061779105</t>
  </si>
  <si>
    <t>MD|MYDB-20260814265399|DN00001/MN00806|JAYA SENTOSA|087713119194</t>
  </si>
  <si>
    <t>TOKO PAK IMAM</t>
  </si>
  <si>
    <t>ODP-TRE-FU/21 FU/D04/21.01</t>
  </si>
  <si>
    <t>WO061936377</t>
  </si>
  <si>
    <t>|MN00418|MYIA-033541664420/POI/IMAM SHOLIKIN/082128127747/embohkeempat@gmail.com</t>
  </si>
  <si>
    <t>2026-08-18 13:00:00 | Nama PIC : Bp Imam No Hp : 082128127747 No Alt : - Tgl Pemasangan : 18 Agustus 2026 Interval : PAGI SIANG Note : Hubungi pelanggan terlebih dahulu</t>
  </si>
  <si>
    <t>RAISYA TOYS</t>
  </si>
  <si>
    <t>ODP-GND-FE/88 FE/D06/88.01</t>
  </si>
  <si>
    <t>WO061896067</t>
  </si>
  <si>
    <t>MD|MYDB-20260814265373|DN00001/MN00836|RAISYA TOYS|085233179978</t>
  </si>
  <si>
    <t>2026-08-17 15:00:00 | Tanggal pemasangan: 17/08/2026 Jam pemasangan : pagi / siang Info Tambahan : Hubungi pelanggan dulu sebelum ke lokasi terima kasih.</t>
  </si>
  <si>
    <t>Avery Sentosa Indonesia</t>
  </si>
  <si>
    <t>ODP-TDS-FGT/12</t>
  </si>
  <si>
    <t>|MN02749|/Avery Sentosa Indonesia/081353636794/averyfurnitures@gmail.com/HSI Bisnis Winback + Antares Eazy (1:1) 50 Mbps (Rp 440.000) PSB Rp 150.000/Helga Yosinda Violetta/jalan tanjungsari no 58 surabaya</t>
  </si>
  <si>
    <t>TB Syafia jaya</t>
  </si>
  <si>
    <t>ODP-SPG-FP/64 FP/D05/64.01</t>
  </si>
  <si>
    <t>WO061933576</t>
  </si>
  <si>
    <t>MD|MYDB-20260816265725|DN00001/MN00572|TB Syafia jaya|08139384510</t>
  </si>
  <si>
    <t>UD SINAR JAYA</t>
  </si>
  <si>
    <t>ODP-PME-FBF/08 FBF/D05/08.01</t>
  </si>
  <si>
    <t>WO061950115</t>
  </si>
  <si>
    <t>MD|MYDB-20260817265892|DN00001/MN00558|UD SINAR JAYA|085801312311</t>
  </si>
  <si>
    <t>2026-08-19 08:00:00 | Nama PIC : Bp Sony No Hp : 085801312311 No Alt : - Tgl Pemasangan : 19 Agustus 2026 Interval : SIANG Note : Hubungi pelanggan terlebih dahulu</t>
  </si>
  <si>
    <t>RUMAH KOST SAIPULLAH</t>
  </si>
  <si>
    <t>ODP-BOW-FY/11</t>
  </si>
  <si>
    <t>WO061826885</t>
  </si>
  <si>
    <t>|MN02331|MYIA-023461507591/POI/AHMAD SAIPULLAH/083141694494/sipoljoss92@gmail.com</t>
  </si>
  <si>
    <t>Follow Up Revoke Completed, New Order ID : SC1002528329</t>
  </si>
  <si>
    <t>Giras los 86</t>
  </si>
  <si>
    <t>ODP-KBL-FAW/50</t>
  </si>
  <si>
    <t>WO061841747</t>
  </si>
  <si>
    <t>|MN01794|MYIA-061334221021/POI/suyono/085708085429/nenokjaya123@gmail.com</t>
  </si>
  <si>
    <t>2026-08-16 15:00:00 | 081227420666  Jam Pemasangan : 08:00 - 12.00 Tanggal Pemasangan : MINGGU 16 AGUSTUS 2026 Info Tambahan : Hubungi pelanggan sebelum datang ke lokasi</t>
  </si>
  <si>
    <t>ROZIE HOMESTAY</t>
  </si>
  <si>
    <t>ODP-SBW-FAC/62 FAC/D08/62.01</t>
  </si>
  <si>
    <t>WO061752059</t>
  </si>
  <si>
    <t>MD|MYDB-20260814265352|DN00001/MN01576|ROZIE HOMESTAY|085339040494</t>
  </si>
  <si>
    <t>Provisioning Failed|WFM|INF009055365|TOJ_-8.4975627,117.4257286_odp jauh</t>
  </si>
  <si>
    <t>Rumah Kos Nur</t>
  </si>
  <si>
    <t>WO061727677</t>
  </si>
  <si>
    <t>|MC30280|MYIA-058362504828/POI/Siti Nur Khalifah/085738529343/masfud93@gmail.com</t>
  </si>
  <si>
    <t>Follow Up Revoke Completed, New Order ID : SC1002527004</t>
  </si>
  <si>
    <t>CV Guna tama Nusantara</t>
  </si>
  <si>
    <t>ODP-BWG-FY/12 FY/D04/12.01</t>
  </si>
  <si>
    <t>WO061757319</t>
  </si>
  <si>
    <t>MD|MYDB-20260814265344|DC30008/MC30020|CV Guna tama Nusantara|089524605824</t>
  </si>
  <si>
    <t>WO061720882</t>
  </si>
  <si>
    <t>MD|MYDB-20260814265288|DN00001/MN02309|KEDAI SULTAN|08132557607</t>
  </si>
  <si>
    <t>SMAN 1 BATU</t>
  </si>
  <si>
    <t>ODP-BTU-FG/50 FG/D05/50.01</t>
  </si>
  <si>
    <t>WO061758942</t>
  </si>
  <si>
    <t>MD|MYDB-20260813265214|SC20017/MC20200|SMAN 1 BATU|6285210490011</t>
  </si>
  <si>
    <t>ODP-BJR-FF/074</t>
  </si>
  <si>
    <t>ODP-KLJ-FH/27</t>
  </si>
  <si>
    <t>WO061935562</t>
  </si>
  <si>
    <t>2026-08-16 15:00:00 | M Janji :  16 Agustus 2026  Jam Pasang : Siang  Note : hubungi pelanggan jika ingin ke lokasi, terima kasih</t>
  </si>
  <si>
    <t>TOKO PAK AHMAD</t>
  </si>
  <si>
    <t>ODP-NJK-FAC/23</t>
  </si>
  <si>
    <t>WO061918787</t>
  </si>
  <si>
    <t>MD|MYDB-20260816265711|EN00005/MC20190|TOKO PAK AHMAD|085601243956</t>
  </si>
  <si>
    <t>WO061740724</t>
  </si>
  <si>
    <t>|MC70132|/TOKO RENALDI JAYA/087839454000/rendaliigskah@gmail.com/HSI Bisnis + Netmonk Promo 2026 300 Mbps (Rp 1.186.100) PSB 150.000/MOH RENALDI SAPUTRA/-7.2207052, 113.4764330</t>
  </si>
  <si>
    <t>2026-08-15 13:00:00| M Janji : (15/08/2026) jam Pasang :pagi Note : hubungi pelanggan jika ingin kelokasi |40971304|MYDITA</t>
  </si>
  <si>
    <t>Follow Up Revoke Completed, New Order ID : SC1002527936</t>
  </si>
  <si>
    <t>PT. MUGEN JAYA NIAGA</t>
  </si>
  <si>
    <t>ODP-RKT-FHD/33</t>
  </si>
  <si>
    <t>WO061724163</t>
  </si>
  <si>
    <t>|MN02446|/PT. MUGEN JAYA NIAGA/ANIES DWI ERDIANTO/0895324878289/mugenjayaniagapt@gmail.com/HSI Bisnis Promo HUT Telkom (1:1) 75 Mbps (Rp 415.000) PSB Rp 150.000/</t>
  </si>
  <si>
    <t>2026-08-15 08:00:00|telp:0895324878289 alt : manja : pagi / siang 15/08/2026 hub sebelum ke lokasi |40000802|MYDITA</t>
  </si>
  <si>
    <t>Treasury 1</t>
  </si>
  <si>
    <t>ODP-GSK-FAL/66</t>
  </si>
  <si>
    <t>WO061912876</t>
  </si>
  <si>
    <t>|MN01735|/Treasury 1/HSI Bisnis + Phone Promo 2026 200 Mbps (Rp 830.000) PSB 150.000/085134366295/gresikmandiriberkah@gmail.com/Dinar tanjung aditya putra/-7.167710,112.654492/Jl.pangsud no.111 gresik</t>
  </si>
  <si>
    <t>2026-07-11 08:00:00|Nama PIC:  bu rodlatul  No HP: 085134366295  Alt:  Tanggal:11/7/2026  Jam Pasang: Pagi  Note: Hubungi sebelum ke lokasi  |RI2334|MYDITA</t>
  </si>
  <si>
    <t>UMAR BAROKAH</t>
  </si>
  <si>
    <t>ODP-BRG-FD/25 FD/D01/25.01</t>
  </si>
  <si>
    <t>WO061915251</t>
  </si>
  <si>
    <t>|MN02703|MYIA-007679316642/POI/Daman Huri/08980365553/damanhuri1@givmail.com</t>
  </si>
  <si>
    <t>TOKO NURHIDAYAH</t>
  </si>
  <si>
    <t>ODP-PNZ-FH/19</t>
  </si>
  <si>
    <t>WO061921638</t>
  </si>
  <si>
    <t>|MN00418|MYIA-043179828424/POI/TUYEM/081235222420/embohketiga@gmail.com</t>
  </si>
  <si>
    <t>2026-08-18 08:00:00 | telp :081235222420 alt : Tanggal pemasangan :18/08/2026 Jam pemasangan : pagi/siang Info Tambahan : Hubungi pelanggan dulu sebelum ke lokasi terima kasih.</t>
  </si>
  <si>
    <t>DECLINE : Decline - Batal Order Ilham Budhi Prasetya 40000802|MYDITA</t>
  </si>
  <si>
    <t>HAFANA CAFE N CAR WASH</t>
  </si>
  <si>
    <t>ODP-GDW-FT/14</t>
  </si>
  <si>
    <t>WO061878773</t>
  </si>
  <si>
    <t>|MN00833|/HAFANA CAFE  N CAR WASH/WINBACK 2.0 HSI B2B (1:2) 50MBPS 320RB PSB DISC 70%//islamyainiyah@gmail.com/ISLAMY AINIYA FITRI/81236685434</t>
  </si>
  <si>
    <t>2026-08-17 13:00:00|Tanggal pemasangan: 17/08/2026 Jam pemasangan : pagi / siang Info Tambahan : Hubungi pelanggan dulu sebelum ke lokasi terima kasih.|40921089|MYDITA</t>
  </si>
  <si>
    <t>WO061770139</t>
  </si>
  <si>
    <t>2026-08-11 08:00:00|Nama PIC : Ibu Ni Wayan  No HP : 081803680445  Alt : -  M Janji : 11/08/2026  Jam Pasang : 08.00 - 13:00   NoteÃ‚Â :  hubungi terlebih dahulu sebelum kelokasi|40961370|MYDITA</t>
  </si>
  <si>
    <t>barokah mandiri</t>
  </si>
  <si>
    <t>ODP-TUR-FC/65 FC/D03/65.01</t>
  </si>
  <si>
    <t>WO061805313</t>
  </si>
  <si>
    <t>|MN02462|MYIA-071593056329/POI/ali mukhlas agung/085233163393/barokahmandiri@gmail.com</t>
  </si>
  <si>
    <t>ODP-CRM-FV/26 FV/D03/26.01</t>
  </si>
  <si>
    <t>WO061919986</t>
  </si>
  <si>
    <t>|MN00086|MYIA-000624131996/POI/ROKMA SUTAMININGSIH /0895807772538/evaciptamj@gmail.com</t>
  </si>
  <si>
    <t>2026-08-18 08:00:00 | telp :0895807772538 alt : Tanggal pemasangan :18/08/2026 Jam pemasangan : pagi/siang Info Tambahan : Hubungi pelanggan dulu sebelum ke lokasi terima kasih.</t>
  </si>
  <si>
    <t>TOKO LINDA</t>
  </si>
  <si>
    <t>ODP-NGR-FG/11 FG/D02/11.01</t>
  </si>
  <si>
    <t>WO061936815</t>
  </si>
  <si>
    <t>|MN02718|MYIA-039368558074/POI/RETNO MELINDA/08213133374/retnomelinda30@gmail.com</t>
  </si>
  <si>
    <t>WO061873846</t>
  </si>
  <si>
    <t>GVS (gz vape shop)</t>
  </si>
  <si>
    <t>ODP-BMU-FH/023 FH/D03/023.01</t>
  </si>
  <si>
    <t>WO061733616</t>
  </si>
  <si>
    <t>|MB00450|MYIA-054014397005/POI/Koko tryandicka arifin/082324697554/lexsagiozanka@gmail.com</t>
  </si>
  <si>
    <t>WO061864812</t>
  </si>
  <si>
    <t>2026-08-18 13:00:00|Nama Pic : bp iqbal  No Hp Pic : 081219854241 No alt : - Jam Pemasangan : pagi  Tanggal Pemasangan : 17 Agustus 2026|40951375|MYDITA</t>
  </si>
  <si>
    <t>WARKOP VRB</t>
  </si>
  <si>
    <t>ODP-SDA-FGJ/27 FGJ/D05/27.01</t>
  </si>
  <si>
    <t>WO061779883</t>
  </si>
  <si>
    <t>MD|MYDB-20260814265401|DN00001/MN00443|WARKOP VRB|085931352519</t>
  </si>
  <si>
    <t>2026-08-15 15:00:00 | Nama PIC : Bp Vito No HP : 085931352519 No Alt : - M Janji :  15 Agustus 2026 Jam Pasang : Pagi / Siang Note : hubungi pelanggan jika ingin kelokasi</t>
  </si>
  <si>
    <t>SPBU KURIPAN PEKALONGAN</t>
  </si>
  <si>
    <t>ODP-PKL-FCF/066</t>
  </si>
  <si>
    <t>WO061806989</t>
  </si>
  <si>
    <t>AMRBS;950393;REG3;INDRI;082121745712;HSI 1S 100MB;535k;PIC 085731181050;kuripankidulspbu@yahoo.co.id</t>
  </si>
  <si>
    <t>2026-08-18 08:00:00|M Janji :  18 Agustus 2026 Jam Pasang : Pagi Note : hubungi pelanggan jika ingin ke lokasi, terima kasih|40941148|MYDITA</t>
  </si>
  <si>
    <t>WO061755638</t>
  </si>
  <si>
    <t>MD|MYDB-20260814265351|DN00001/MN00968|BUMDES PEHKULON|08128536082</t>
  </si>
  <si>
    <t>2026-08-15 15:00:00 | Nama PIC : Mujiati No HP : 08128536082 Alt :  M Janji : 15 Augustus 2026 Jam Pasang : 08.00 - 13:00  NoteÃ‚Â :  hubungi terlebih dahulu sebelum kelokasi</t>
  </si>
  <si>
    <t>Toko Sukiman</t>
  </si>
  <si>
    <t>ODP-SEL-FAW/34 FAW/D01/34.01</t>
  </si>
  <si>
    <t>WO061916441</t>
  </si>
  <si>
    <t>MD|MYDB-20260817265803|SC00001/MC00149|Toko Sukiman|087744563778</t>
  </si>
  <si>
    <t>2026-08-18 15:00:00 | Nama : BP MUHAMMAD SUKIMAN AZMY No Hp : 087744563778 No Alt :  Tgl Pemasangan : 18 Agustus 2026 Interval : SIANG Note : Hubungi pelanggan terlebih dahulu</t>
  </si>
  <si>
    <t>Follow Up Revoke Completed, New Order ID : SC1002526624</t>
  </si>
  <si>
    <t>WO061994878</t>
  </si>
  <si>
    <t>2026-08-16 11:00:00 | Nama Pic : bp Giarto  No Hp Pic : 085601017791  No alt : -  Jam Pemasangan : siang   Tanggal Pemasangan : 15 Agustus 2026</t>
  </si>
  <si>
    <t>18-08-2026 11:54:51</t>
  </si>
  <si>
    <t>SMK BHAKTI KENCANA SUBAH</t>
  </si>
  <si>
    <t>ODP-SBA-FE/005 FE/D02/005.01</t>
  </si>
  <si>
    <t>WO062004647</t>
  </si>
  <si>
    <t>|MN00925|MYIA-013968199827/POI/widi/082322304428/widinovianto83@gmail.com</t>
  </si>
  <si>
    <t>2026-08-19 13:00:00 | M Janji : (19/08/2026) jam Pasang : 09:00 Note : hubungi pelanggan jika ingin kelokasi</t>
  </si>
  <si>
    <t>18-08-2026 13:10:28</t>
  </si>
  <si>
    <t>BUMDES MAJU MANDIRI</t>
  </si>
  <si>
    <t>ODP-PSN-FCJ/14 FCJ/D03/14.01</t>
  </si>
  <si>
    <t>WO062046541</t>
  </si>
  <si>
    <t>|MN01864|MYIA-000403059098/POI/MOHAMMAD ROHIM/08133709273/maztdawet050@gmail.com</t>
  </si>
  <si>
    <t xml:space="preserve">2026-08-19 15:00:00 | telp : 08133709273 alt : manja : pagi /siang 19/08/2026 hub sebelum kelokasi </t>
  </si>
  <si>
    <t>18-08-2026 17:40:04</t>
  </si>
  <si>
    <t>HSI Bisnis Promo HUT RI PSB 70% - 200 Mbps</t>
  </si>
  <si>
    <t>Provisioning Failed|WFM|INF009067055|PP_-7.7690883,112.1968633_PENDING = PP _KP_Pelanggan remanja besok 18.08.2026 karena lag</t>
  </si>
  <si>
    <t>TOKO SRC SUKAMAJU</t>
  </si>
  <si>
    <t>ODP-KPP-FAD/08</t>
  </si>
  <si>
    <t>|MN00572|/TOKO SRC SUKAMAJU/MISTAR/08353009422/SRCsukamaju18@gmail.com/HSI Bisnis Promo HUT Telkom (1:1) 100 Mbps (Rp 535.000) PSB Rp 150.000/</t>
  </si>
  <si>
    <t>18-08-2026 11:25:40</t>
  </si>
  <si>
    <t>Follow Up Revoke Completed, New Order ID : SC1002533798</t>
  </si>
  <si>
    <t>SMP PGRI 2 DENPASAR</t>
  </si>
  <si>
    <t>ODP-KLM-FZ/76</t>
  </si>
  <si>
    <t>WO062048220</t>
  </si>
  <si>
    <t>| MN02631 | IBU AYU SRI WAHYUNI /083117926063/ayuwahyuni28@admin.smp.belajar.id</t>
  </si>
  <si>
    <t>2026-08-19 15:00:00|M Janji : (19/agustus/2026) jam Pasang : 09:00 Note : hubungi pelanggan jika ingin kelokasi|40971304|MYDITA</t>
  </si>
  <si>
    <t>18-08-2026 11:10:13</t>
  </si>
  <si>
    <t>SDN TANDES KIDUL I</t>
  </si>
  <si>
    <t>ODP-TDS-FBA/39</t>
  </si>
  <si>
    <t>WO062031687</t>
  </si>
  <si>
    <t>|MN01731|/SDN TANDES KIDUL I/ANDI ARDIANSYAH/08113235087/sdntandeskidul1@gmail.com/HSI Basic Promo HUT Telkom (1:2) 75 Mbps + Netmonk + Antares Eazy (Rp 456.100) PSB Rp 150.000</t>
  </si>
  <si>
    <t>2026-08-19 13:00:00|telp 08113235087 alt : manja : pagi /siang 19/08/2026 hub sebelum kelokasi |40000802|MYDITA</t>
  </si>
  <si>
    <t>18-08-2026 13:55:52</t>
  </si>
  <si>
    <t>UD BAROKAH</t>
  </si>
  <si>
    <t>ODP-BOW-FJ/01 FJ/D01/01.01</t>
  </si>
  <si>
    <t>WO062057266</t>
  </si>
  <si>
    <t>|MN02331|MYIA-026373413495/POI/JUHAINI/089525550567/icallmuhaimin@gmail.com</t>
  </si>
  <si>
    <t>2026-08-20 08:00:00 | M Janji : (19/agustus/2026) jam Pasang : 09:00 Note : hubungi pelanggan jika ingin kelokasi</t>
  </si>
  <si>
    <t>18-08-2026 20:10:25</t>
  </si>
  <si>
    <t>HSI Bisnis Promo HUT RI PSB 70% - 150 Mbps</t>
  </si>
  <si>
    <t>KOST PUTRA MUSLIM</t>
  </si>
  <si>
    <t>ODP-KEN-FAW/15 FAW/D02/15.01</t>
  </si>
  <si>
    <t>WO062002792</t>
  </si>
  <si>
    <t>|MC80054|MYIA-074983320822/POI/DANIES NAHAR/085643673373/cvasetkostproperti@gmail.com</t>
  </si>
  <si>
    <t>2026-08-20 13:00:00 |  M Janji : (19 AGUSTUS 2026) jam Pasang : pagi siang Note : hubungi pelanggan jika ingin kelokasi</t>
  </si>
  <si>
    <t>18-08-2026 12:54:52</t>
  </si>
  <si>
    <t xml:space="preserve">Luminous 2 </t>
  </si>
  <si>
    <t>ODP-BKL-FBM/28</t>
  </si>
  <si>
    <t xml:space="preserve">|MN02601|/Luminous 2/089678241888/085173456500/agtus.pilut@gmail.com/HSI Bisnis Promo HUT Telkom (1:1) 100 Mbps (Rp 535.000) PSB Rp 150.000/H.M. Thohir/Jl. Raya Cantian, Banangkah, Tangkel, Bangkalan </t>
  </si>
  <si>
    <t>QC MIA - INVALID QUALITY CONTROL MIA - Invalid - Lampiran Penunjang Tidak Sesuai - Tidak Ada Foto Media Promosi Online Shop -</t>
  </si>
  <si>
    <t>Follow Up Revoke Completed, New Order ID : SC1002533816</t>
  </si>
  <si>
    <t>Provisioning Failed|WFM|INF009063798|BATAL</t>
  </si>
  <si>
    <t>ODP-PME-FBL/89</t>
  </si>
  <si>
    <t>PT. TAMAN KUSUMA</t>
  </si>
  <si>
    <t>ODP-SMY-FA/27</t>
  </si>
  <si>
    <t>WO062036957</t>
  </si>
  <si>
    <t>|MN02658|/PIC PAK I GEDE BUDHI RANDHANA/08988440888/spbu.bali.5480306@gmail.com</t>
  </si>
  <si>
    <t>2026-08-19 13:00:00|M Janji : (19/08/2026) jam Pasang : 09:00 Note : hubungi pelanggan jika ingin kelokasi|40981182|MYDITA</t>
  </si>
  <si>
    <t>18-08-2026 11:39:55</t>
  </si>
  <si>
    <t>smp n 2 dampit</t>
  </si>
  <si>
    <t>ODP-DPT-FM/09</t>
  </si>
  <si>
    <t>WO062031011</t>
  </si>
  <si>
    <t>|MN02462|MYIA-077285127225/POI/085963158869/085928160777/ptsayap86@gmail.com</t>
  </si>
  <si>
    <t xml:space="preserve">2026-08-19 13:00:00 | Waktu pemasangan : 17 agustus 2026 Jam pemasangan : 08.00 - 12.00 Info Tambahan : Hubungi pelanggan dulu sebelum ke lokasi terimakasih </t>
  </si>
  <si>
    <t>18-08-2026 15:55:35</t>
  </si>
  <si>
    <t>The Oaze Villa Jogja</t>
  </si>
  <si>
    <t>ODP-KBU-FDF/19 FDF/D03/04.19</t>
  </si>
  <si>
    <t>WO061996199</t>
  </si>
  <si>
    <t>|MC80075|MYIA-056292800610/POI/HADI SURYONO SE/081281142234/hadi.suryono@gmail.com</t>
  </si>
  <si>
    <t>2026-08-19 08:00:00 | M Janji : (19/agustus/2026) jam Pasang : 09:00 Note : hubungi pelanggan jika ingin kelokasi</t>
  </si>
  <si>
    <t>18-08-2026 12:10:35</t>
  </si>
  <si>
    <t>ODP-TET-FAA/44</t>
  </si>
  <si>
    <t>WO061975951</t>
  </si>
  <si>
    <t xml:space="preserve">2026-08-15 08:00:00 | Nama PIC : bu maya   No HP: 082340613427  Alt : 08213830554 / syahbudin  M Janji : 15/AGUSTUS/2026  jam Pasang : Pagi  Note : hubungi pelanggan jika ingin kelokasi, terimakasih.  </t>
  </si>
  <si>
    <t>18-08-2026 09:10:38</t>
  </si>
  <si>
    <t>Provisioning Failed|WFM|INF009068303|PELURUSAN</t>
  </si>
  <si>
    <t>CV TAYU INDAH JAYA (SPBU 44.592.01) REMBANG</t>
  </si>
  <si>
    <t>ODP-LSE-FE/065</t>
  </si>
  <si>
    <t>AMRBS;403098;REG3;DANIEL MARWA DENERO;08112876658;CP.DWI RUSTINI;085728852436;PAKET PROMO 100MB 535RB;CV TAYU INDAH JAYA (SPBU 44.592.01) REMBANG</t>
  </si>
  <si>
    <t>18-08-2026 13:25:51</t>
  </si>
  <si>
    <t>UNCONTACTED : Telepon Tidak Diangkat - RNA NENG PUTRI MEILINDA PERMATASARI 40981184|MYDITA</t>
  </si>
  <si>
    <t>Follow Up Revoke Completed, New Order ID : SC1002534598</t>
  </si>
  <si>
    <t>ZAKKY PLAYSTATION</t>
  </si>
  <si>
    <t>ODP-KPN-FG/36 FG/D05/36.01</t>
  </si>
  <si>
    <t>WO061967558</t>
  </si>
  <si>
    <t>|MN00365|MYIA-099158774623/POI/Muhammad Yuzakky/082289292724/zakkykios@gmail.com</t>
  </si>
  <si>
    <t>2026-08-19 08:00:00 | M Janji : (19/08/2026) jam Pasang : 09:00 Note : hubungi pelanggan jika ingin kelokasi</t>
  </si>
  <si>
    <t>18-08-2026 07:55:10</t>
  </si>
  <si>
    <t>WARKOP HITAM PUTIH</t>
  </si>
  <si>
    <t>ODP-PCT-FC/14</t>
  </si>
  <si>
    <t>|MN02271|/WARKOP HITAM PUTIH/HSI B2B (1:1) + PHONE (800 MENIT) 150MBPS 745RB PSB DISC 70%//qwertty.mjk00@gmail.com/MUHAMMAD BUDI SOLIK HUDIN/81328749012</t>
  </si>
  <si>
    <t>18-08-2026 16:39:51</t>
  </si>
  <si>
    <t>FOLLOW UP : Follow Up SOPHAN SOPYAN 40900827|MYDITA</t>
  </si>
  <si>
    <t>ODP-NJK-FN/64</t>
  </si>
  <si>
    <t>ODP-MYR-FWV/22</t>
  </si>
  <si>
    <t>TOKO GANI</t>
  </si>
  <si>
    <t>ODP-MTR-FCB/65 FCB/D08/65.01</t>
  </si>
  <si>
    <t>WO061995241</t>
  </si>
  <si>
    <t>MD|MYDB-20260818265958|SC00001/MC00069|TOKO GANI|085604155147</t>
  </si>
  <si>
    <t>2026-08-20 15:00:00 | Nama PIC:  bp abdul ghani  No HP: 085604155147 Alt: Tanggal: 20/8/2026 Jam Pasang: Sore Note: Hubungi sebelum ke lokasi, terimakasih</t>
  </si>
  <si>
    <t>madrasah diniyah takmiliyah ula</t>
  </si>
  <si>
    <t>ODP-LMG-FV/41 FV/D02/41.01</t>
  </si>
  <si>
    <t>WO062042350</t>
  </si>
  <si>
    <t>MD|MYDB-20260817265924|DN00001/MN00018|madrasah diniyah takmiliyah ula|085725001534</t>
  </si>
  <si>
    <t>2026-08-19 13:00:00 | M Janji : (19/agustus/2026) jam Pasang : 09:00 Note : hubungi pelanggan jika ingin kelokasi</t>
  </si>
  <si>
    <t>18-08-2026 16:54:53</t>
  </si>
  <si>
    <t>HSI Bisnis Promo HUT RI PSB 70% - 75 Mbps</t>
  </si>
  <si>
    <t>UD AWIN GROSIR</t>
  </si>
  <si>
    <t>ODP-GER-FAM/23 FAM/D05/23.01</t>
  </si>
  <si>
    <t>WO061984523</t>
  </si>
  <si>
    <t>|MC40230|MYIA-078663954799/POI/munawir/081917130377/angchen750@gmail.com</t>
  </si>
  <si>
    <t>2026-08-19 08:00:00 | Nama PIC : BAPAK MUNAWIR No HP : 081917130377 No Alternatif : - M Janji : 19/07/2026 Jam Pasang : Pagi NoteÃ‚Â :  Hubungi terlebih dahulu sebelum ke lokasi</t>
  </si>
  <si>
    <t>18-08-2026 10:39:58</t>
  </si>
  <si>
    <t>toko wahyu 3</t>
  </si>
  <si>
    <t>ODP-GDI-FV/02 FV/D03/02.01</t>
  </si>
  <si>
    <t>WO062038526</t>
  </si>
  <si>
    <t>|MN02462|MYIA-063646205403/POI/082228025558/087796642411/wahyuta443@gmail.com</t>
  </si>
  <si>
    <t>2026-08-19 13:00:00 |  M Janji : (19 AGUSTUS 2026) jam Pasang : pagi siang Note : hubungi pelanggan jika ingin kelokasi</t>
  </si>
  <si>
    <t>RIA BUSANA  COLECTION</t>
  </si>
  <si>
    <t>ODP-MJS-FAC/35</t>
  </si>
  <si>
    <t>|MC30111|/SITI ZULAIKAH /81230326028/vitameilan01@gmail.com</t>
  </si>
  <si>
    <t>18-08-2026 10:10:24</t>
  </si>
  <si>
    <t>ODP-GER-FAA/08</t>
  </si>
  <si>
    <t>WO062016260</t>
  </si>
  <si>
    <t>2026-08-12 15:00:00 | Tanggal pemasangan: 12/08/2026  Jam pemasangan : 10.00  Info Tambahan : Hubungi pelanggan dulu sebelum ke lokasi  terima kasih.</t>
  </si>
  <si>
    <t>18-08-2026 14:40:02</t>
  </si>
  <si>
    <t>toko case batu</t>
  </si>
  <si>
    <t>ODP-TUR-FL/03 FL/D01/03.01</t>
  </si>
  <si>
    <t>WO062054234</t>
  </si>
  <si>
    <t>|MN02462|MYIA-017099783498/POI/tokocase batu/082230754977/toko14626@gmail.com</t>
  </si>
  <si>
    <t>2026-08-20 08:00:00 | Nama : BP DANI (OWNER) No Hp : 081249580649 No Alt :  Tgl Pemasangan : 19 Agustus 2026 Interval : PAGI  Note : Hubungi pelanggan terlebih dahulu</t>
  </si>
  <si>
    <t>18-08-2026 19:39:57</t>
  </si>
  <si>
    <t>HSI Bisnis Promo HUT RI PSB 70% - 300 Mbps</t>
  </si>
  <si>
    <t>CAFE REMAJA</t>
  </si>
  <si>
    <t>ODP-SPG-FP/24 FP/D01/24.01</t>
  </si>
  <si>
    <t>WO061997081</t>
  </si>
  <si>
    <t>MD|MYDB-20260817265888|DN00001/MN02006|CAFE REMAJA|081918141863</t>
  </si>
  <si>
    <t>ODP-KLH-FE/24</t>
  </si>
  <si>
    <t>AMRBS;404508;AM MOH. HAFID D/ADAM NURFADHILLAH-085220101016/Ahmad-087752653389/Katrin-082236958192/adam.nurfadillah@amartha.com</t>
  </si>
  <si>
    <t>TOKO YUSUF</t>
  </si>
  <si>
    <t>ODP-MTR-FBB/33 FBB/D07/33.01</t>
  </si>
  <si>
    <t>WO062029860</t>
  </si>
  <si>
    <t>MD|MYDB-20260817265798|SC00001/MC00222|TOKO YUSUF|081929348308</t>
  </si>
  <si>
    <t xml:space="preserve">2026-08-21 13:00:00 | Waktu pemasangan : 17 agustus 2026 Jam pemasangan : 08.00 - 12.00 Info Tambahan : Hubungi pelanggan dulu sebelum ke lokasi terimakasih </t>
  </si>
  <si>
    <t>SMK PGRI KOTA MOJOKERTO R.BKK</t>
  </si>
  <si>
    <t>ODP-MRT-FU/19</t>
  </si>
  <si>
    <t>WO062021784</t>
  </si>
  <si>
    <t>|MN02783|/SMK PGRI KOTA MOJOKERTO R.BKK/WINBACK 2.0 HSI B2B (1:1) 50MBPS 355RB PSB DISC 70%//sari88398@gmail.com/RATNA SARI/85857649642</t>
  </si>
  <si>
    <t>2026-08-19 13:00:00|Nama PIC : Ratna  No HP : 085857649642 Alt : 083189825398 M Janji : 19 Augustus 2026 Jam Pasang : 08.00 - 13:00  NoteÃ‚Â :  hubungi terlebih dahulu sebelum kelokasi|40981184|MYDITA</t>
  </si>
  <si>
    <t>ODP-NGA-FB/077</t>
  </si>
  <si>
    <t>WO062019626</t>
  </si>
  <si>
    <t>2026-08-16 08:00:00 | Nama PIC : BAPAK MUSTOFA  No HP :  088220007878  Alt :   M Janji : (MINGGU/16/AGUSTUS/2026)  jam Pasang : 09:00  Note : hubungi pelanggan jika ingin kelokasi</t>
  </si>
  <si>
    <t>Anditafi Kitchen</t>
  </si>
  <si>
    <t>ODP-KBU-FGB/075 FGB/D05/075.01</t>
  </si>
  <si>
    <t>WO062005976</t>
  </si>
  <si>
    <t>|MC80047|MYIA-049042223831/POI/Radenroro Galuh Andita Putri/081318542515/ac.trinugraha@gmail.com</t>
  </si>
  <si>
    <t>2026-08-20 08:00:00 | M janji : 08.00 Tanggal Pemasangan : 20/agustus/2026 Note : hubungi pelanggan jika ingin ke lokasi, terima kasih.</t>
  </si>
  <si>
    <t>GIRAS POS</t>
  </si>
  <si>
    <t>ODP-BBE-FX/43 FX/D02/43.01</t>
  </si>
  <si>
    <t>WO062025645</t>
  </si>
  <si>
    <t>|MN01794|MYIA-038322258055/POI/moh.shohib/083131212116/giraspos9@gmail.com</t>
  </si>
  <si>
    <t>18-08-2026 15:10:19</t>
  </si>
  <si>
    <t>QC MIA - INVALID QUALITY CONTROL MIA - Foto Lokasi Instalasi Tidak Valid - mohon upload lokasi sesuai tikor</t>
  </si>
  <si>
    <t>WO062021986</t>
  </si>
  <si>
    <t>|MN02783|/SMK PGRI KOTA MOJOKERTO R.BKK/WINBACK 2.0 HSI B2B (1:1) 100MBPS 535RB PSB DISC 70%/sari88398@gmail.com/RATNA SARI/85857649642</t>
  </si>
  <si>
    <t>ODP-TDS-FBA/23</t>
  </si>
  <si>
    <t>WO062029173</t>
  </si>
  <si>
    <t>|MN01731|/SDN TANDES KIDUL I/ANDI ARDIANSYAH/08113235087/sdntandeskidul1@gmail.com/HSI Bisnis Winback + Antares Eazy (1:1) 50 Mbps (Rp 440.000) PSB Rp 150.000</t>
  </si>
  <si>
    <t>2026-08-19 13:00:00|telp : 08113235087 alt : manja : pagi /siang 19/08/2026 hub sebelum kelokasi |40000802|MYDITA</t>
  </si>
  <si>
    <t>|MN02631|/CP PAK ADI/085792583858/kadekadiadihermawan@gmail.com</t>
  </si>
  <si>
    <t>QC MIA - INVALID QUALITY CONTROL MIA - Foto Lokasi Instalasi Tidak Valid - Mohon upload foto bangunan sesuai titik koordinat</t>
  </si>
  <si>
    <t>ODP-MTR-FAE/09</t>
  </si>
  <si>
    <t>WO061996995</t>
  </si>
  <si>
    <t>SPPG AL-FADHLY BANDUNG DIWEK</t>
  </si>
  <si>
    <t>ODP-JOM-FAB/109</t>
  </si>
  <si>
    <t>|MN02084|/SPPG AL-FADHLY BANDUNG DIWEK/WINBACK 2.0 HSI B2B (1:1) 50MBPS 355RB PSB DISC 70%//alfadhlymubarok@gmail.com/FADLAN, SE/816511027</t>
  </si>
  <si>
    <t>UNCONTACTED : Mail Box - Memo NENG PUTRI MEILINDA PERMATASARI 40981184|MYDITA</t>
  </si>
  <si>
    <t>M-tech home service</t>
  </si>
  <si>
    <t>ODP-PAE-FAG/02 FAG/D02/02.01</t>
  </si>
  <si>
    <t>WO062000285</t>
  </si>
  <si>
    <t>|MN02540|MYIA-058610838284/POI/ELLYAS ELVANDA/085139420572/mtechpare.kediri@gmail.com</t>
  </si>
  <si>
    <t>2026-08-19 13:00:00 | Nama : BP ELLYAS ELVANDA No Hp : 085139420572 No Alt :  Tgl Pemasangan : 19 Agustus 2026 Interval : PAGI  Note : Hubungi pelanggan terlebih dahulu</t>
  </si>
  <si>
    <t>18-08-2026 12:40:11</t>
  </si>
  <si>
    <t>GLOBAL MITRAKU SOLUSINDO</t>
  </si>
  <si>
    <t>ODP-PRB-FC/17 FC/D01/17.01</t>
  </si>
  <si>
    <t>WO062011075</t>
  </si>
  <si>
    <t>MD|MYDB-20260817265898|DN00001/MN00968|GLOBAL MITRAKU SOLUSINDO|085749533335</t>
  </si>
  <si>
    <t>2026-08-19 13:00:00 | M janji : siang Tanggal Pemasangan : 19 /agustus/2026 Note : hubungi pelanggan jika ingin ke lokasi, terima kasih.</t>
  </si>
  <si>
    <t>18-08-2026 13:40:43</t>
  </si>
  <si>
    <t>WO061992146</t>
  </si>
  <si>
    <t>2026-08-19 08:00:00|Nama Pic : BP LAILI No Hp Pic : 087777060946 Jam Pemasangan : 08:00 - 12.00 Tanggal Pemasangan : RABU 19 AGUSTUS 2026 Info Tambahan : Hubungi pelanggan sebelum datang ke lokasi|40000798|MYDITA</t>
  </si>
  <si>
    <t>Toko Seno</t>
  </si>
  <si>
    <t>ODP-PBG-FV/138 FV/D06/138.01</t>
  </si>
  <si>
    <t>WO062016149</t>
  </si>
  <si>
    <t>|MN02834|MYIA-003705656135/POI/Seno/089665571432/senokutapanjang@gmail.com</t>
  </si>
  <si>
    <t>2026-08-21 08:00:00 | M Janji : (19/agustus/2026) jam Pasang : 09:00 Note : hubungi pelanggan jika ingin kelokasi</t>
  </si>
  <si>
    <t>HSI Bisnis Promo HUT RI PSB 70% - 50 Mbps</t>
  </si>
  <si>
    <t>M-TECH PARE</t>
  </si>
  <si>
    <t>ODP-PAE-FJ/12 FJ/D04/12.01</t>
  </si>
  <si>
    <t>WO061995445</t>
  </si>
  <si>
    <t>|MN02540|MYIA-076918407464/POI/ELLYAS ELVANDA/085139420572/mtechpare.kediri@gmail.com</t>
  </si>
  <si>
    <t>PT. SETIA MATARAM TRITUNGGAL/PHOTOMATICS</t>
  </si>
  <si>
    <t>ODP-KBU-FBZ/075</t>
  </si>
  <si>
    <t>AMRBS/405613/FARISTA APRILLIA/R3/YOGYAKARTA/PSB HSI BISNIS 1S 50 MBPS PROMO HUT TELKOM 1:1/MOHAMMAD KHARIS AMINUDDIN/081328265820/operation@photomaticsgroup.com</t>
  </si>
  <si>
    <t>18-08-2026 10:55:00</t>
  </si>
  <si>
    <t>QC MIA - INVALID QUALITY CONTROL MIA - Indikasi Foto Diambil dari Google Maps - Mohon upload foto bangunan secara langsung bu</t>
  </si>
  <si>
    <t>ODP-PME-FV/03 FV/D01/03.01</t>
  </si>
  <si>
    <t>WO061995695</t>
  </si>
  <si>
    <t>MD|MYDB-20260818265943|DN00001/MN00443|TOKO ABDUL|085331807364</t>
  </si>
  <si>
    <t xml:space="preserve">2026-08-20 08:00:00 | Waktu pemasangan : 17 agustus 2026 Jam pemasangan : 08.00 - 12.00 Info Tambahan : Hubungi pelanggan dulu sebelum ke lokasi terimakasih </t>
  </si>
  <si>
    <t>ODP-TLW-FE/08</t>
  </si>
  <si>
    <t>WO062031385</t>
  </si>
  <si>
    <t>2026-08-17 13:00:00 | M Janji : (17 AGUSTUS 2026)  jam Pasang : siang  Note : hubungi pelanggan jika ingin kelokasi</t>
  </si>
  <si>
    <t>- SP_NOSS;SP_NOSS ~ Internet NOSS Multispeed Network[0]  - SP_NOSS;SP_NOSS ~ Internet NOSS Multispeed Network[0]  - E25060;E25060 ~ ES25 - Paket HSI Bisnis (HSIE) Khusus Winback 2.0[0]  - E25060~null~E25060_UNL;UNL ~ Internet-Link Unlimited Internet Usage</t>
  </si>
  <si>
    <t>SD NEGERI LATSARI</t>
  </si>
  <si>
    <t>ODP-MOJ-FD/01</t>
  </si>
  <si>
    <t>WO062048965</t>
  </si>
  <si>
    <t>|MN02084|/SD NEGERI LATSARI /WINBACK 2.0 HSI B2B (1:2) 50MBPS 320RB PSB DISC 70%//sdnlatsari71@gmail.com/TAUFIKUR ROHMAN /85655005096</t>
  </si>
  <si>
    <t>2026-08-19 15:00:00|Jam Pemasangan : 08:00 - 12.00 Tanggal Pemasangan :19/08/2025 Info Tambahan : Hubungi pelanggan sebelum datang ke lokasi|40951378|MYDITA</t>
  </si>
  <si>
    <t>18-08-2026 17:10:14</t>
  </si>
  <si>
    <t>WARKOP DWI</t>
  </si>
  <si>
    <t>ODP-CAT-FK/17 FK/D02/17.01</t>
  </si>
  <si>
    <t>WO062051584</t>
  </si>
  <si>
    <t>MD|MYDB-20260818266018|DC20015/MC20167|WARKOP DWI|085151634006</t>
  </si>
  <si>
    <t>2026-08-19 15:00:00 | Nama : BP AGUS (SUAMI) No Hp : 085151634006 No Alt :  Tgl Pemasangan : 19 Agustus 2026 Interval : PAGI  Note : Hubungi pelanggan terlebih dahulu</t>
  </si>
  <si>
    <t>18-08-2026 18:39:51</t>
  </si>
  <si>
    <t>Follow Up Revoke Completed, New Order ID : SC1002533539</t>
  </si>
  <si>
    <t>ODP-KWR-FA/28</t>
  </si>
  <si>
    <t>WO062004320</t>
  </si>
  <si>
    <t xml:space="preserve">2026-08-16 15:00:00 | Waktu pemasangan : 16 agustus 2026  Jam pemasangan : 15.00  Info Tambahan : Hubungi pelanggan dulu sebelum ke lokasi  terimakasih   </t>
  </si>
  <si>
    <t>LEMBAGA PENDIDIKAN TUNAS HARAPAN BANGSA 2</t>
  </si>
  <si>
    <t>ODP-PBL-FAM/06</t>
  </si>
  <si>
    <t>WO061990828</t>
  </si>
  <si>
    <t>|MN01316|/LEMBAGA PENDIDIKAN TUNAS HARAPAN BANGSA 2/WINBACK 2.0 HSI B2B (1:2) 50MBPS 320RB PSB DISC 70%//amalalfarizy@gmail.com/AMAL/85137752746</t>
  </si>
  <si>
    <t>2026-08-19 08:00:00|M Janji : (19/08/2026) jam Pasang : 09:00 Note : hubungi pelanggan jika ingin kelokasi|40981182|MYDITA</t>
  </si>
  <si>
    <t>18-08-2026 09:55:10</t>
  </si>
  <si>
    <t>ODP-SUK-FG/006</t>
  </si>
  <si>
    <t>TOKO WARUNGMOE</t>
  </si>
  <si>
    <t>ODP-KML-FAC/63</t>
  </si>
  <si>
    <t>|MN02601|/TOKO WARUNGMOE/HSI Bisnis Promo HUT Telkom (1:1) 50 Mbps (Rp 355.000) PSB Rp 150.000/085648781918 - 085258297482/ismaw4099@gmail.com/ISMAWATI/-7.1255,112.7188973,769/JL. Raya Telang, kamal, Bangkalan</t>
  </si>
  <si>
    <t>QC MIA - INVALID QUALITY CONTROL MIA - Tidak mengunggah Dokumen Usaha - uploadkan dokumen NIB/SKU/NPWP yang terdaftar atas na</t>
  </si>
  <si>
    <t>Follow Up Revoke Completed, New Order ID : SC1002533088</t>
  </si>
  <si>
    <t>ODP-JHR-FA/020</t>
  </si>
  <si>
    <t>PITU SANTI</t>
  </si>
  <si>
    <t>ODP-GIN-FD/90</t>
  </si>
  <si>
    <t>|MN02642|/PIC I KADE YOGA VIRGANTARA/085792114619/wedhavirga29@gmail.com</t>
  </si>
  <si>
    <t>18-08-2026 09:40:32</t>
  </si>
  <si>
    <t xml:space="preserve">QC MIA - INVALID QUALITY CONTROL MIA - Foto Rumah &amp;gt; 1 Bangunan (Tidak Spesifik) - mohon upload 1 bangunan saja terdapat 2 </t>
  </si>
  <si>
    <t>MTS ARRAHMAH</t>
  </si>
  <si>
    <t>ODP-KDI-FAA/02 FAA/D01/02.01</t>
  </si>
  <si>
    <t>WO061985082</t>
  </si>
  <si>
    <t>|MC20003|MYIA-039192881778/POI/AGIL DAFFA MAULANA ILNASI/085236823300/mts.arrahmah20@gmail.com</t>
  </si>
  <si>
    <t>2026-08-19 08:00:00 | Jam Pemasangan : 08:00 - 12.00 Tanggal Pemasangan : 18/08/2026 Info Tambahan : Hubungi pelanggan sebelum datang ke lokasi</t>
  </si>
  <si>
    <t>Provisioning Failed|WFM|INF009061205|PP_-7.0194128,110.4668589_PP_PELANGGAN MINTA HARI KAMIS 20/08 CP_085357628866</t>
  </si>
  <si>
    <t>ODP-BAN-FF/025</t>
  </si>
  <si>
    <t>ODP-ABR-FL/015</t>
  </si>
  <si>
    <t>Follow Up Revoke Completed, New Order ID : SC1002532224</t>
  </si>
  <si>
    <t>YAYASAN AL-BAROKAH KEPEL</t>
  </si>
  <si>
    <t>ODP-NJK-FAJ/48 FAJ/D06/48.01</t>
  </si>
  <si>
    <t>WO062020215</t>
  </si>
  <si>
    <t>|MC20202|MYIA-088298934952/POI/MOH HAMID/082330830698/al.ikhlas22992@gmail.com</t>
  </si>
  <si>
    <t>2026-08-19 13:00:00 | Nama Pic : BP HAMID No Hp Pic : 082330830698 Jam Pemasangan : 08:00 - 12.00 Tanggal Pemasangan : RABU 19 AGUSTUS 2026 Info Tambahan : Hubungi pelanggan sebelum datang ke lokasi</t>
  </si>
  <si>
    <t>TOKO NASRULLAH JAYA</t>
  </si>
  <si>
    <t>ODP-PME-FBK/92</t>
  </si>
  <si>
    <t>|MC70132|/NASRULLAH-TOKO NASRULLAH JAYA/083110521217/nasurulllaj@gmail.com/HSI Bisnis + Netmonk Promo 2026 200 Mbps (Rp 846.100) PSB 150.000/ -7.0851665, 113.4649455/ Dekat Jl. PP. Banyuanyar, Potoan, Patoan Dajah, Kec. Palengaan, Kabupaten Pamekasan</t>
  </si>
  <si>
    <t>UNCONTACTED : Call rejected SOPHAN SOPYAN 40900827|MYDITA</t>
  </si>
  <si>
    <t>SMK PSM RANDUBLATUNG(R.AULA)</t>
  </si>
  <si>
    <t>ODP-RDB-FA/030 FA/D04/30.01</t>
  </si>
  <si>
    <t>WO062048271</t>
  </si>
  <si>
    <t>|MC60123|MYIA-001970567847/POI/RAHMA DIANTI PUTRI/087829817558/jgustomi@gmail.com</t>
  </si>
  <si>
    <t xml:space="preserve">2026-08-19 15:00:00 | Nama PIC : IBU RAHMA No HP : 087829817558 No Alternatif : 085747980477 M Janji : 19/07/2026 Jam Pasang : Pagi NoteÃ‚Â :  Hubungi terlebih dahulu sebelum ke lokasi </t>
  </si>
  <si>
    <t>18-08-2026 17:55:23</t>
  </si>
  <si>
    <t>Follow Up Revoke Completed, New Order ID : SC1002533430</t>
  </si>
  <si>
    <t>WO062053543</t>
  </si>
  <si>
    <t>2026-08-19 15:00:00|Nama Pic : BP ZAINIL No Hp Pic : 082330700164 Jam Pemasangan : 08:00 - 12.00 Tanggal Pemasangan : RABU 19 AGUSTUS 2026 Info Tambahan : Hubungi pelanggan sebelum datang ke lokasi|40000798|MYDITA</t>
  </si>
  <si>
    <t>TOKO PENGOK JAYA</t>
  </si>
  <si>
    <t>ODP-SGG-FBB/03 FBB/D01/03.01</t>
  </si>
  <si>
    <t>WO062017418</t>
  </si>
  <si>
    <t>MD|MYDB-20260817265870|DN00001/MN01272|TOKO PENGOK JAYA|082313026154</t>
  </si>
  <si>
    <t>2026-08-21 15:00:00 | M Janji : (19/agustus/2026) jam Pasang : 09:00 Note : hubungi pelanggan jika ingin kelokasi</t>
  </si>
  <si>
    <t>Follow Up Revoke Completed, New Order ID : SC1002532740</t>
  </si>
  <si>
    <t>Toko Lutpi</t>
  </si>
  <si>
    <t>ODP-MBG-FAJ/07 FAJ/D01/07.01</t>
  </si>
  <si>
    <t>WO062040645</t>
  </si>
  <si>
    <t>MD|MYDB-20260818265959|SC00001/MC00149|Toko Lutpi|087752059858</t>
  </si>
  <si>
    <t>Follow Up Revoke Completed, New Order ID : SC1002533942</t>
  </si>
  <si>
    <t>STK OFFICE</t>
  </si>
  <si>
    <t>ODP-LKS-FAY/29 FAY/D03/29.01</t>
  </si>
  <si>
    <t>WO061993639</t>
  </si>
  <si>
    <t>MD|MYDB-20260818265970|DN00001/MN00459|STK OFFICE|08133306690</t>
  </si>
  <si>
    <t>2026-08-24 08:00:00 |  M Janji : (24 AGUSTUS 2026) jam Pasang : pagi  Note : hubungi pelanggan jika ingin kelokasi</t>
  </si>
  <si>
    <t>TOKO NAWAWI HIDAYATULLOH 1</t>
  </si>
  <si>
    <t>ODP-TBU-FAB/55 FAB/D07/55.01</t>
  </si>
  <si>
    <t>WO062002572</t>
  </si>
  <si>
    <t>|MN00086|MYIA-088256117407/POI/Khotibul Umam/085743155632/ananda.nawal@gmail.com</t>
  </si>
  <si>
    <t>TOKO GEMILANG ABADI</t>
  </si>
  <si>
    <t>ODP-LMJ-FF/04</t>
  </si>
  <si>
    <t>WO061999951</t>
  </si>
  <si>
    <t>|MN01068|/TOKO GEMILANG ABADI/WINBACK 2.0 HSI B2B (1:1) 100MBPS 535RB PSB DISC 70%//Elisaw2504@gmail.com/MASLUCHAH/81949407924</t>
  </si>
  <si>
    <t>2026-08-19 13:00:00|Nama : BU MASLUCHAH  No Hp : 081949407924 No Alt :  Tgl Pemasangan : 19 Agustus 2026 Interval : PAGI  Note : Hubungi pelanggan terlebih dahulu|40971402|MYDITA</t>
  </si>
  <si>
    <t>WO062053080</t>
  </si>
  <si>
    <t>2026-08-19 15:00:00|Nama PIC : Bp Edy No HP : 085184972514 No Alt : - M Janji : 19 Agustus 2026 Jam Pasang : Pagi / Siang Note : hubungi pelanggan jika ingin kelokasi|40951378|MYDITA</t>
  </si>
  <si>
    <t>WO062029809</t>
  </si>
  <si>
    <t>2026-08-19 13:00:00|Nama PIC : ibu yunita No HP : 081233775623 No Alternatif : M Janji : 19/07/2026 Jam Pasang : Pagi NoteÃ‚Â :  Hubungi terlebih dahulu sebelum ke lokasi |40961370|MYDITA</t>
  </si>
  <si>
    <t>PEMERINTAH DESA WINONG</t>
  </si>
  <si>
    <t>ODP-KTW-FAA/012 FAA/D02/012.01</t>
  </si>
  <si>
    <t>WO061994088</t>
  </si>
  <si>
    <t>|MN00662|MYIA-049804360147/POI/Doni/085291052574/pemdeswinong08.2019@gmail.com</t>
  </si>
  <si>
    <t>2026-08-19 13:00:00 | Nama : BP DONI FIRDAUS  No Hp : 085291052574 No Alt :  Tgl Pemasangan : 19 Agustus 2026 Interval : PAGI  Note : Hubungi pelanggan terlebih dahulu</t>
  </si>
  <si>
    <t>YAYASAN AL-MADANI</t>
  </si>
  <si>
    <t>WO061974725</t>
  </si>
  <si>
    <t>MD|MYDB-20260817265926|DN00001/MN02006|YAYASAN AL-MADANI|082327145087</t>
  </si>
  <si>
    <t>2026-08-19 08:00:00 | Nama PIC : Sayudi No HP : 082327145087 Alt :  M Janji : 19 Augustus 2026 Jam Pasang : 08.00 - 13:00  NoteÃ‚Â :  hubungi terlebih dahulu sebelum kelokasi</t>
  </si>
  <si>
    <t>PT. Flores Editorial Cyber Media</t>
  </si>
  <si>
    <t>WO062048992</t>
  </si>
  <si>
    <t>|MN00118|MYIA-073415971708/POI/Pak Hernando/085124127383/redaksifloreseditorial@gmail.com</t>
  </si>
  <si>
    <t>2026-08-19 15:00:00 | Nama Pic : BP HERNANDO No Hp Pic : 085124127383 Jam Pemasangan : 08:00 - 12.00 Tanggal Pemasangan : RABU 19 AGUSTUS 2026 Info Tambahan : Hubungi pelanggan sebelum datang ke lokasi</t>
  </si>
  <si>
    <t>18-08-2026 18:10:08</t>
  </si>
  <si>
    <t>ODP-KEL-FA/014</t>
  </si>
  <si>
    <t>WO062009948</t>
  </si>
  <si>
    <t>2026-08-16 15:00:00 | Tanggal Pemasangan : 16 Agustus 2026  Jam Pemasangan : 08:00 15:00  Info Tambahan : Hubungi pelanggan dulu sebelum ke lokasi terimakasih</t>
  </si>
  <si>
    <t>ODP-CEP-FC/122</t>
  </si>
  <si>
    <t>WO061993204</t>
  </si>
  <si>
    <t xml:space="preserve">2026-08-15 08:00:00 | Jam pemasangan : 12.00  Info Tambahan : Hubungi pelanggan dulu sebelum ke lokasi  terimakasih </t>
  </si>
  <si>
    <t>SPBU 5468109 MAYANG JEMBER</t>
  </si>
  <si>
    <t>ODP-KLT-FH/15 FH/D03/15.01</t>
  </si>
  <si>
    <t>WO062049468</t>
  </si>
  <si>
    <t>|MN02617|MYIA-045322235304/POI/FREDY SUSANTO/085251693497/spbu109.jbr@gmail.com</t>
  </si>
  <si>
    <t xml:space="preserve">2026-08-19 15:00:00 | telp : 085251693497 alt : manja : pagi /siang 19/08/2026 hub sebelum kelokasi </t>
  </si>
  <si>
    <t>NARASI UNGGUL</t>
  </si>
  <si>
    <t>ODP-WOS-FG/010</t>
  </si>
  <si>
    <t>WO062014781</t>
  </si>
  <si>
    <t>|MC80016|MYIA-099215225589/POI/Janatur Rofingah/081228870907/rofingahjanatur@gmail.com</t>
  </si>
  <si>
    <t>2026-08-19 13:00:00 | Nama PIC:  bu janatur  No HP: 081228870907 Alt: Tanggal: 19/8/2026 Jam Pasang: Siang Note: Hubungi sebelum ke lokasi, terimakasih</t>
  </si>
  <si>
    <t>WO062034083</t>
  </si>
  <si>
    <t>2026-08-19 13:00:00|M janji : siang Tanggal Pemasangan : 19 /agustus/2026 Note : hubungi pelanggan jika ingin ke lokasi, terima kasih.|40941148|MYDITA</t>
  </si>
  <si>
    <t>Toko Dirawan</t>
  </si>
  <si>
    <t>ODP-PYA-FAB/33 FAB/D06/33.01</t>
  </si>
  <si>
    <t>WO061975962</t>
  </si>
  <si>
    <t>MD|MYDB-20260818265942|SC00001/MC00149|Toko Dirawan|081995259933</t>
  </si>
  <si>
    <t>2026-08-20 08:00:00 | M Janji : (19/08/2026) jam Pasang : 09:00 Note : hubungi pelanggan jika ingin kelokasi</t>
  </si>
  <si>
    <t>18-08-2026 09:25:47</t>
  </si>
  <si>
    <t>TOKO ARYA PERABOT RUMAH TANGGA 2</t>
  </si>
  <si>
    <t>WO061977666</t>
  </si>
  <si>
    <t>|MC00213|MYIA-061711082944/POI/ARYA BUDHI PRAJNA/0882006386703/sirandujaya69@gmail.com</t>
  </si>
  <si>
    <t>2026-08-19 15:00:00 | Nama PIC:  bp arya  No HP: 0882006386703 Alt: Tanggal: 19/8/2026 Jam Pasang: Sore Note: Hubungi sebelum ke lokasi, terimakasih</t>
  </si>
  <si>
    <t>SPPG MANGGE</t>
  </si>
  <si>
    <t>ODP-MSP-FD/36 FD/D07/36.01</t>
  </si>
  <si>
    <t>WO062034391</t>
  </si>
  <si>
    <t>|MN00264|MYIA-012494194371/POI/NUNUNG EMALYA PUTRI/0895704185733/sppgmanggebarat@gmail.com</t>
  </si>
  <si>
    <t>WO062039523</t>
  </si>
  <si>
    <t>Follow Up Revoke Completed, New Order ID : SC1002533995</t>
  </si>
  <si>
    <t>ODP-MRT-FU/01</t>
  </si>
  <si>
    <t>WO062021229</t>
  </si>
  <si>
    <t>ODP-KUD-FBD/035</t>
  </si>
  <si>
    <t>WO062007453</t>
  </si>
  <si>
    <t>2026-08-18 08:00:00 | telp : 081249549394  alt :   M Janji : (18/08/2026)  jam Pasang :pagi / siang   Note : hubungi pelanggan jika ingin kelokasi</t>
  </si>
  <si>
    <t>ODP-TUR-FF/27 FF/D05/27.01</t>
  </si>
  <si>
    <t>WO061982500</t>
  </si>
  <si>
    <t>|MN02462|MYIA-038406454108/POI/hasan 082228025558/087796642411/wahyuta443@gmail.com</t>
  </si>
  <si>
    <t>2026-08-19 08:00:00 | Jam Pemasangan : 08:00 - 12.00 Tanggal Pemasangan :19/08/2025 Info Tambahan : Hubungi pelanggan sebelum datang ke lokasi</t>
  </si>
  <si>
    <t>18-08-2026 10:25:47</t>
  </si>
  <si>
    <t>sppg yayasan potensi anak cerdas dan berkah</t>
  </si>
  <si>
    <t>ODP-TEG-FAG/145 FAG/D03/145.01</t>
  </si>
  <si>
    <t>WO062010587</t>
  </si>
  <si>
    <t>|MN00377|MYIA-071298557052/POI/sidowati/085870464804/sidowati8@gmail.com</t>
  </si>
  <si>
    <t>a Cheng servis</t>
  </si>
  <si>
    <t>ODP-GDI-FAD/32 FAD/D03/32.01</t>
  </si>
  <si>
    <t>WO062032523</t>
  </si>
  <si>
    <t>|MN02462|MYIA-062340357696/POI/+62 857-3273-5659/085732735659/adikpakisaji@gmail.com</t>
  </si>
  <si>
    <t>2026-08-19 13:00:00 | Nama : BP MUSTAKIN (SUAMI) No Hp : 085732735659 No Alt :  Tgl Pemasangan : 19 Agustus 2026 Interval : PAGI  Note : Hubungi pelanggan terlebih dahulu</t>
  </si>
  <si>
    <t>TOKO DINDA</t>
  </si>
  <si>
    <t>ODP-SWE-FAW/47 FAW/D02/47.01</t>
  </si>
  <si>
    <t>WO061978965</t>
  </si>
  <si>
    <t>|MC40234|MYIA-091478715777/POI/sahim/085971189490/jumaidiher@gmail.com</t>
  </si>
  <si>
    <t>CAFE HOMPIMPA</t>
  </si>
  <si>
    <t>ODP-ARB-FD/14 FD/D01/14.01</t>
  </si>
  <si>
    <t>WO061984968</t>
  </si>
  <si>
    <t>MD|MYDB-20260818265954|DN00001/MN00802|CAFE HOMPIMPA|085746020076</t>
  </si>
  <si>
    <t>2026-08-19 08:00:00 | Nama Pic : BP IMAM No Hp Pic : 085746020076 Jam Pemasangan : 08:00 - 12.00 Tanggal Pemasangan : RABU 19 AGUSTUS 2026 Info Tambahan : Hubungi pelanggan sebelum datang ke lokasi</t>
  </si>
  <si>
    <t>WO062034257</t>
  </si>
  <si>
    <t>2026-08-15 08:00:00|M Janji : (13/08/2026)  jam Pasang : 09:00  Note : hubungi pelanggan jika ingin kelokasi|40981182|MYDITA</t>
  </si>
  <si>
    <t>CV. TAYU INDAH JAYA (SPBU 44.594 05) KELED JEPARA</t>
  </si>
  <si>
    <t>ODP-KEL-FD/056</t>
  </si>
  <si>
    <t>AMRBS;403098;REG3;DANIEL MARWA DENERO;08112876658;CP.DWI RUSTINI;085728852436;PAKET PROMO 535K 100MB;CV. TAYU INDAH JAYA (SPBU 44.594 05) KELED JEPARA</t>
  </si>
  <si>
    <t>QC MIA - INVALID QUALITY CONTROL MIA - Foto Lokasi Instalasi Tidak Valid - uploadkan foto lokasi sesuai nama usaha yg didafta</t>
  </si>
  <si>
    <t>DEWA SHOP</t>
  </si>
  <si>
    <t>ODP-BDG-FF/15 FF/D05/15.01</t>
  </si>
  <si>
    <t>WO062046125</t>
  </si>
  <si>
    <t>MD|MYDB-20260817265872|DD00001/MN01781|DEWA SHOP|08212598782</t>
  </si>
  <si>
    <t xml:space="preserve">2026-08-19 15:00:00 | Waktu pemasangan : 17 agustus 2026 Jam pemasangan : 08.00 - 12.00 Info Tambahan : Hubungi pelanggan dulu sebelum ke lokasi terimakasih </t>
  </si>
  <si>
    <t>HSI Bisnis Promo HUT RI PSB 70% - 100 Mbps</t>
  </si>
  <si>
    <t>Provisioning Failed|WFM|INF009067683|TOR_-6.960719500000001,109.63941000000001_ODP PERLU RECOVERY</t>
  </si>
  <si>
    <t>YAYASAN PONDOK PESANTREN AL-HAMIDI AL-HASANI</t>
  </si>
  <si>
    <t>ODP-BEA-FC/02</t>
  </si>
  <si>
    <t>|MN00213|/YAYASAN PONDOK PESANTREN AL-HAMIDI AL-HASANI/083155655502/andrisetiawan555@gmail.com/HSI Bisnis + Netmonk Promo 2026 200 Mbps (Rp 846.100) PSB 150.000/ANDRI SETIAWAN/-7.2147366,113.128386</t>
  </si>
  <si>
    <t>ODP-SBA-FN/003 FN/D01/003.01</t>
  </si>
  <si>
    <t>WO062003580</t>
  </si>
  <si>
    <t>|MN00483|MYIA-008013621562/POI/Iman Irmansyah/087835316536/eriza.a@hypernet.co.id</t>
  </si>
  <si>
    <t>2026-08-19 13:00:00 | Nama Pic : IBU ERIZA No Hp Pic : 087835316536 Jam Pemasangan : 08:00 - 12.00 Tanggal Pemasangan : RABU 19 AGUSTUS 2026 Info Tambahan : Hubungi pelanggan sebelum datang ke lokasi</t>
  </si>
  <si>
    <t>Toko Jaya Motor</t>
  </si>
  <si>
    <t>ODP-GNK-FAH/032</t>
  </si>
  <si>
    <t>WO062046067</t>
  </si>
  <si>
    <t>|MN02374|MYIA-077092249777/POI/TAUFIK/0895326543232/fullwash.robusta@gmail.com</t>
  </si>
  <si>
    <t>2026-08-19 15:00:00 | M Janji : (19/agustus/2026) jam Pasang : 09:00 Note : hubungi pelanggan jika ingin kelokasi</t>
  </si>
  <si>
    <t>GIRAS 50</t>
  </si>
  <si>
    <t>ODP-SDA-FGU/32 FGU/D04/32.01</t>
  </si>
  <si>
    <t>WO061986122</t>
  </si>
  <si>
    <t>MD|MYDB-20260816265776|DN00001/MN00501|GIRAS 50|081336999908</t>
  </si>
  <si>
    <t>2026-08-19 08:00:00 | Nama PIC : Bp Hilmi No HP : 081336999908 No Alt : - M Janji : 19 Agustus 2026 Jam Pasang : Pagi / Siang Note : hubungi pelanggan jika ingin kelokasi</t>
  </si>
  <si>
    <t>AISYAH STORE</t>
  </si>
  <si>
    <t>ODP-BBA-FAT/06 FAT/D01/06.01</t>
  </si>
  <si>
    <t>WO061967498</t>
  </si>
  <si>
    <t>|MN02646|MYIA-031942364709/POI/aisyah cellina septya sari/081529807504/aisyahcellinaseptyasari@gmail.com</t>
  </si>
  <si>
    <t>2026-08-19 10:00:00 | M janji : pagi Tanggal Pemasangan : 19 /agustus/2026 Note : hubungi pelanggan jika ingin ke lokasi, terima kasih.</t>
  </si>
  <si>
    <t>ODP-PME-FBK/112</t>
  </si>
  <si>
    <t>toko seniwati</t>
  </si>
  <si>
    <t>ODP-MTR-FDB/153 FDB/D06/153.01</t>
  </si>
  <si>
    <t>WO062002020</t>
  </si>
  <si>
    <t>MD|MYDB-20260817265867|SC00001/MC00222|toko seniwati|085977582183</t>
  </si>
  <si>
    <t>2026-08-21 08:00:00 |  M Janji : (19 AGUSTUS 2026) jam Pasang : pagi  Note : hubungi pelanggan jika ingin kelokasi</t>
  </si>
  <si>
    <t>TOKO H MASNAN 2</t>
  </si>
  <si>
    <t>ODP-TGS-FA/51</t>
  </si>
  <si>
    <t>|MC30181|/MUJIANA/85150765532/zulfabadriyah48@gmail.com</t>
  </si>
  <si>
    <t>SMK PSM WARUJAYENG</t>
  </si>
  <si>
    <t>WO062003708</t>
  </si>
  <si>
    <t>MD|MYDB-20260813265259|DN00001/MN00451|SMK PSM WARUJAYENG|085655840828</t>
  </si>
  <si>
    <t>ODP-WRO-FC/127</t>
  </si>
  <si>
    <t>WO061995659</t>
  </si>
  <si>
    <t>|MN00966|/PT. AMARTHA MIKRO FINTEK/INFOMEDIA/HSI BISNIS PROMO HUT TElKOM PSB 70% INTERNET ONLY 50 MBPS 355K BLM PPN/EKA LIA WULAN AZANI/085215169819</t>
  </si>
  <si>
    <t>2026-08-19 08:00:00|telp : 085215169819 alt : manja : pagi /siang 19/08/2026 hub sebelum kelokasi |40000802|MYDITA</t>
  </si>
  <si>
    <t>ODP-MJP-FAG/043</t>
  </si>
  <si>
    <t>WO062016844</t>
  </si>
  <si>
    <t xml:space="preserve">AMRBS;404486;ADALYDE M JOWEY;JKT OUTER; PT Data Prima Solusindo ;Hsi inet only 100 Mbps ;Pic Harizan Farizi ; Cp 085718503440 - 082295880875 ; harizan.farizi@newconnext.com  </t>
  </si>
  <si>
    <t>2026-08-19 11:00:00|telp : 085718503440 alt : manja : pagi /siang 19/08/2026 hub sebelum kelokasi |40000802|MYDITA</t>
  </si>
  <si>
    <t>KONVEKSI DAN TOKO BUSANA FAUZAN</t>
  </si>
  <si>
    <t>ODP-PRB-FA/25 FA/D03/25.01</t>
  </si>
  <si>
    <t>WO062015761</t>
  </si>
  <si>
    <t>MD|MYDB-20260817265910|DN00001/MN00968|KONVEKSI DAN TOKO BUSANA FAUZAN|082331102420</t>
  </si>
  <si>
    <t xml:space="preserve">2026-08-19 13:00:00 | Nama PIC : bapak fauzan No HP : 082331102420 No Alternatif : - M Janji : 19/07/2026 Jam Pasang : Pagi NoteÃ‚Â :  Hubungi terlebih dahulu sebelum ke lokasi </t>
  </si>
  <si>
    <t>WO061977771</t>
  </si>
  <si>
    <t>2026-08-19 08:00:00|M janji : pagi Tanggal Pemasangan : 19 /agustus/2026 Note : hubungi pelanggan jika ingin ke lokasi, terima kasih.|40941148|MYDITA</t>
  </si>
  <si>
    <t>SATU SODARA</t>
  </si>
  <si>
    <t>ODP-KPN-FL/41 FL/D08/41.01</t>
  </si>
  <si>
    <t>WO061982950</t>
  </si>
  <si>
    <t>|MN01740|MYIA-012619702593/POI/DENI GUNAWAN/082145957781/deni_hardtopmerah@yahoo.co.id</t>
  </si>
  <si>
    <t>2026-08-19 08:00:00 | Nama PIC : Deni No HP : 082145957781 Alt :  M Janji : 19 Augustus 2026 Jam Pasang : 08.00 - 13:00  NoteÃ‚Â :  hubungi terlebih dahulu sebelum kelokasi</t>
  </si>
  <si>
    <t>SD NU PENAWAJA KAJEN 01</t>
  </si>
  <si>
    <t>ODP-ADW-FG/168 FG/D02/168.01</t>
  </si>
  <si>
    <t>WO062002241</t>
  </si>
  <si>
    <t>|MN00292|MYIA-092867547512/POI/Agus Maliki/085879877267/agusmalikpenawaja@gmail.com</t>
  </si>
  <si>
    <t>2026-08-19 15:00:00 | Nama PIC : Agus No HP : 085879877267 Alt :  M Janji : 19 Augustus 2026 Jam Pasang : 08.00 - 13:00  NoteÃ‚Â :  hubungi terlebih dahulu sebelum kelokasi</t>
  </si>
  <si>
    <t>ODP-MTR-FDH/01</t>
  </si>
  <si>
    <t>WO061978246</t>
  </si>
  <si>
    <t>2026-08-17 08:00:00 | Jam Pemasangan : 08:00 - 12.00  Tanggal Pemasangan : MINGGU 16 AGUSTUS 2026  Info Tambahan : Hubungi pelanggan sebelum datang ke lokasi</t>
  </si>
  <si>
    <t>Toko bintang</t>
  </si>
  <si>
    <t>ODP-BWG-FAB/07 FAB/D02/07.01</t>
  </si>
  <si>
    <t>WO061977432</t>
  </si>
  <si>
    <t>MD|MYDB-20260817265880|DC30008/MC30031|Toko bintang|081249305052</t>
  </si>
  <si>
    <t>CANCEL ORDER INVALID SURVEY remark : BATAL ORDER ............ response : OK</t>
  </si>
  <si>
    <t>HSI Bisnis Bundling OCA Breach Checker PSB 70% Promo - 300 Mbps</t>
  </si>
  <si>
    <t>TOKO AMANAH</t>
  </si>
  <si>
    <t>ODP-PME-FAU/27 FAU/D04/27.01</t>
  </si>
  <si>
    <t>WO062029623</t>
  </si>
  <si>
    <t>MD|MYDB-20260818266008|DN00001/MN02006|TOKO AMANAH|085196192108</t>
  </si>
  <si>
    <t>2026-08-19 15:00:00 | Nama PIC:  bp joni  No HP: 085196192108 Alt: Tanggal: 19/8/2026 Jam Pasang: Sore Note: Hubungi sebelum ke lokasi, terimakasih</t>
  </si>
  <si>
    <t>CV. TEMPAT UNTUK TERSENYUM</t>
  </si>
  <si>
    <t>ODP-TDS-FBG/38 FBG/D04/38.01</t>
  </si>
  <si>
    <t>WO062029159</t>
  </si>
  <si>
    <t>|MN02280|MYIA-050001215326/POI/MOHAMMAD RAFI IRDANI /081233264124/brisurabayapahlawan@gmail.com</t>
  </si>
  <si>
    <t>HSI Bisnis Basic Bundling Phone PSB 70% - Free 800 Menit - 75 Mbps</t>
  </si>
  <si>
    <t>QC MIA - INVALID QUALITY CONTROL MIA - Foto Lokasi Instalasi Tidak Valid - Ingin konfirmasi nama terdaftar - Invalid number</t>
  </si>
  <si>
    <t>TOKO BU DARTI</t>
  </si>
  <si>
    <t>ODP-NJK-FAJ/68 FAJ/D07/68.01</t>
  </si>
  <si>
    <t>WO062032817</t>
  </si>
  <si>
    <t>MD|MYDB-20260815265459|EN00005/MC20190|TOKO BU DARTI|085601243978</t>
  </si>
  <si>
    <t>HSI Bisnis Promo HUT RI PSB 70% - 100 Mbps Dual Band</t>
  </si>
  <si>
    <t>WO061996422</t>
  </si>
  <si>
    <t>2026-08-19 13:00:00|Waktu pemasangan : 17 agustus 2026 Jam pemasangan : 08.00 - 12.00 Info Tambahan : Hubungi pelanggan dulu sebelum ke lokasi terimakasih |40951377|MYDITA</t>
  </si>
  <si>
    <t>PT Batara Surya Semesta</t>
  </si>
  <si>
    <t>ODP-UBN-FDQ/11 FDQ/D01/11.01</t>
  </si>
  <si>
    <t>WO062053997</t>
  </si>
  <si>
    <t>|MB00503|MYIA-059284941049/POI/bapak/08999049991/stefansantoso@gmail.com</t>
  </si>
  <si>
    <t>2026-08-25 08:00:00 | Nama : BP STEFAN FEBRI SANTOSO No Hp : 08999049991 No Alt :  Tgl Pemasangan : 25 Agustus 2026 Interval : PAGI  Note : Hubungi pelanggan terlebih dahulu</t>
  </si>
  <si>
    <t>18-08-2026 19:10:29</t>
  </si>
  <si>
    <t>ODP-KPP-FH/27</t>
  </si>
  <si>
    <t>WO062000050</t>
  </si>
  <si>
    <t>|MN00213|/YAYASAN AN NUR SOKOBANAH MADURA/APRILIN ARDIYANTI/087851233417/aprilinduadua@gmail.com/HSI Bisnis + Netmonk Promo 2026 100 Mbps (Rp 591.100) PSB 150.000/</t>
  </si>
  <si>
    <t>2026-08-20 13:00:00| M Janji : (20 AGUSTUS 2026) jam Pasang : siang Note : hubungi pelanggan jika ingin kelokasi|40900827|MYDITA</t>
  </si>
  <si>
    <t>toko jaya abadi pesanggaran</t>
  </si>
  <si>
    <t>WO062049771</t>
  </si>
  <si>
    <t>MD|MYDB-20260818266023|DC30004/MC30053|toko jaya abadi pesanggaran|081234902148</t>
  </si>
  <si>
    <t>2026-08-19 15:00:00 | Nama : BU UMU ROFIKOH No Hp : 081234902148 No Alt :  Tgl Pemasangan : 19 Agustus 2026 Interval : PAGI  Note : Hubungi pelanggan terlebih dahulu</t>
  </si>
  <si>
    <t>18-08-2026 18:25:35</t>
  </si>
  <si>
    <t>TOKO NAWAWI HIDAYATULLOH 2</t>
  </si>
  <si>
    <t>WO062009648</t>
  </si>
  <si>
    <t>|MN00086|MYIA-081545133599/POI/KHOTBUL UMAM/085743155632/ananda.nawal@gmail.com</t>
  </si>
  <si>
    <t xml:space="preserve">2026-08-19 15:00:00 | Nama PIC : BAPAK UMAM No HP : 085743155632 No Alternatif : M Janji : 19/07/2026 Jam Pasang : Pagi NoteÃ‚Â :  Hubungi terlebih dahulu sebelum ke lokasi </t>
  </si>
  <si>
    <t>DWI CELL</t>
  </si>
  <si>
    <t>ODP-BMU-FH/010 FH/D01/010.01</t>
  </si>
  <si>
    <t>WO062018100</t>
  </si>
  <si>
    <t>|MC50133|MYIA-077269776842/POI/TITI NOVITA/082324833752/titinovita888@gmail.com</t>
  </si>
  <si>
    <t>2026-08-19 15:00:00 | Nama Pic : IBU TITI No Hp Pic : 082324833752 Jam Pemasangan : 08:00 - 12.00 Tanggal Pemasangan : RABU 19 AGUSTUS 2026 Info Tambahan : Hubungi pelanggan sebelum datang ke lokasi</t>
  </si>
  <si>
    <t>WO062054533</t>
  </si>
  <si>
    <t>MD|MYDB-20260817265923|DN00001/MN00018|madrasah diniyah takmiliyah ula|085725001534</t>
  </si>
  <si>
    <t>2026-08-21 13:00:00 | madrasah diniyah takmiliyah ula 085725001534</t>
  </si>
  <si>
    <t>toko Berkah</t>
  </si>
  <si>
    <t>ODP-KDI-FN/31 FN/D03/31.01</t>
  </si>
  <si>
    <t>WO062049993</t>
  </si>
  <si>
    <t>MD|MYDB-20260818265982|DC20002/MC20039|toko Berkah|085235675555</t>
  </si>
  <si>
    <t>Majaya Integritas Perkasa</t>
  </si>
  <si>
    <t>ODP-SDA-FFZ/02</t>
  </si>
  <si>
    <t>|MN00737|/PIC PAK HARDY WIJAYA/0811398893/Mip.headadm@gmail.com</t>
  </si>
  <si>
    <t>LPK langgeng Cipta Makmur Tulungagung</t>
  </si>
  <si>
    <t>ODP-CAT-FC/01</t>
  </si>
  <si>
    <t>WO062000346</t>
  </si>
  <si>
    <t>|MN00458|MYIA-018377346447/POI/Yovita Mudji rahayu/+6281210127271/langgengciptamakmur01@gmail.com</t>
  </si>
  <si>
    <t xml:space="preserve">2026-08-19 13:00:00 | Nama PIC : ibu yovita No HP : 081210127271 No Alternatif : M Janji : 19/07/2026 Jam Pasang : Pagi NoteÃ‚Â :  Hubungi terlebih dahulu sebelum ke lokasi </t>
  </si>
  <si>
    <t>KOST MEGA</t>
  </si>
  <si>
    <t>ODP-TNZ-FAF/18 FAF/D01/18.01</t>
  </si>
  <si>
    <t>WO061990042</t>
  </si>
  <si>
    <t>|MN02771|MYIA-022552428596/POI/Mega Purnamasari/081217798277/martha2023@gmail.com</t>
  </si>
  <si>
    <t xml:space="preserve">2026-08-20 10:00:00 | Waktu pemasangan : 17 agustus 2026 Jam pemasangan : 08.00 - 12.00 Info Tambahan : Hubungi pelanggan dulu sebelum ke lokasi terimakasih </t>
  </si>
  <si>
    <t>KIMCHI LAB</t>
  </si>
  <si>
    <t>ODP-LKS-FAV/21 FAV/D06/21.01</t>
  </si>
  <si>
    <t>WO062032130</t>
  </si>
  <si>
    <t>MD|MYDB-20260816265695|DN00001/MN00889|KIMCHI LAB|082132202110</t>
  </si>
  <si>
    <t xml:space="preserve">2026-08-23 13:00:00 | Nama PIC : BAPAK ALVIN No HP : 082132202110 No Alternatif :  M Janji : 23/07/2026 Jam Pasang : Pagi NoteÃ‚Â :  Hubungi terlebih dahulu sebelum ke lokasi </t>
  </si>
  <si>
    <t>YAYASAN AL-BAROKAH NGLAWAK</t>
  </si>
  <si>
    <t>ODP-KTS-FH/27 FH/D05/27.01</t>
  </si>
  <si>
    <t>WO062017766</t>
  </si>
  <si>
    <t>|MC20202|MYIA-065757792182/POI/MOH HAMID/082330830698/al.ikhlas22992@gmail.com</t>
  </si>
  <si>
    <t>KING TAYLOR</t>
  </si>
  <si>
    <t>ODP-NDL-FD/46 FD/D06/46.01</t>
  </si>
  <si>
    <t>WO061991635</t>
  </si>
  <si>
    <t>MD|MYDB-20260817265899|DN00001/MN01011|KING TAYLOR|085229552220</t>
  </si>
  <si>
    <t>Follow Up Revoke Completed, New Order ID : SC1002533877</t>
  </si>
  <si>
    <t>TOKO INTAN X BADMINTON</t>
  </si>
  <si>
    <t>ODP-ATB-FD/11 FD/D02/11.01</t>
  </si>
  <si>
    <t>WO061998187</t>
  </si>
  <si>
    <t>MD|MYDB-20260818265972|SC00001/MC00133|TOKO INTAN X BADMINTON|081241171419</t>
  </si>
  <si>
    <t>2026-08-19 13:00:00 | Nama Pic : BP FADIL No Hp Pic : 081241171419 Jam Pemasangan : 08:00 - 12.00 Tanggal Pemasangan : RABU 19 AGUSTUS 2026 Info Tambahan : Hubungi pelanggan sebelum datang ke lokasi</t>
  </si>
  <si>
    <t>HSI Bisnis Basic PSB 70% - 100 Mbps</t>
  </si>
  <si>
    <t>Follow Up Revoke Completed, New Order ID : SC1002533074</t>
  </si>
  <si>
    <t>Provisioning Failed|WFM|INF009061786|TOF_-10.174130199999999,123.5480258_ODP full</t>
  </si>
  <si>
    <t>ODP-SGR-FC/44</t>
  </si>
  <si>
    <t>DECLINE : Decline - Menolak Dikonfirmasi Mita lailatul Badriyah 40961350|MYDITA</t>
  </si>
  <si>
    <t>TOKO AL-HIKMAH</t>
  </si>
  <si>
    <t>ODP-SPG-FY/51 FY/D04/51.01</t>
  </si>
  <si>
    <t>WO061972701</t>
  </si>
  <si>
    <t>MD|MYDB-20260817265868|DN00001/MN02006|TOKO AL-HIKMAH|082323093931</t>
  </si>
  <si>
    <t>2026-08-19 08:00:00 | M janji : pagi Tanggal Pemasangan : 19 /agustus/2026 Note : hubungi pelanggan jika ingin ke lokasi, terima kasih.</t>
  </si>
  <si>
    <t>18-08-2026 08:40:21</t>
  </si>
  <si>
    <t>Follow Up Revoke Completed, New Order ID : SC1002533310</t>
  </si>
  <si>
    <t>ODP-PME-FBV/12</t>
  </si>
  <si>
    <t>warung sembako</t>
  </si>
  <si>
    <t>ODP-KTM-FD/052 FD/D02/052.01</t>
  </si>
  <si>
    <t>WO061974928</t>
  </si>
  <si>
    <t>MD|MYDB-20260818265937|EC50002/MC50042|warung sembako|083160111623</t>
  </si>
  <si>
    <t>2026-08-19 08:00:00 | Nama PIC:  BP JAKA  No HP: 083160111623 Alt: Tanggal: 19/8/2026 Jam Pasang: Pagi Note: Hubungi sebelum ke lokasi, terimakasih</t>
  </si>
  <si>
    <t>Follow Up Revoke Completed, New Order ID : SC1002534267</t>
  </si>
  <si>
    <t>SMA NEGERI 1 NGRAMBE</t>
  </si>
  <si>
    <t>ODP-NJK-FAJ/58 FAJ/D04/58.01</t>
  </si>
  <si>
    <t>WO062000380</t>
  </si>
  <si>
    <t>MD|MYDB-20260818265975|DC20010/MC20003|SMA NEGERI 1 NGRAMBE|087762353083</t>
  </si>
  <si>
    <t>2026-08-19 13:00:00 | Nama : BP M YUSUF  No Hp : 087762353083 No Alt :  Tgl Pemasangan : 19 Agustus 2026 Interval : PAGI  Note : Hubungi pelanggan terlebih dahulu</t>
  </si>
  <si>
    <t>WIJAYA PLASTIK</t>
  </si>
  <si>
    <t>ODP-NDL-FF/54</t>
  </si>
  <si>
    <t>WO061971878</t>
  </si>
  <si>
    <t>MD|MYDB-20260817265921|DN00001/MN00968|WIJAYA PLASTIK|087760079664</t>
  </si>
  <si>
    <t>18-08-2026 08:26:25</t>
  </si>
  <si>
    <t>GIO GRAB AND GO</t>
  </si>
  <si>
    <t>ODP-UBU-FT/11</t>
  </si>
  <si>
    <t>WO062041801</t>
  </si>
  <si>
    <t>|MN02642|/PIC IBU DENIS/082341413134-082323118701/giograbandgo@gmail.com</t>
  </si>
  <si>
    <t>2026-08-19 13:00:00|Nama PIC : Dhennis No HP : 082341413134 Alt : 082323118701 M Janji : 19/08/2026 Jam Pasang : 08.00 - 13:00  NoteÃ‚Â :  hubungi terlebih dahulu sebelum kelokasi |40981184|MYDITA</t>
  </si>
  <si>
    <t>RESTU COLLECTION</t>
  </si>
  <si>
    <t>ODP-KLP-FA/082 FA/D06/082.01</t>
  </si>
  <si>
    <t>WO061980763</t>
  </si>
  <si>
    <t>|MN00909|MYIA-033488210767/POI/panji/085291779112/2026revive@gmail.com</t>
  </si>
  <si>
    <t>2026-08-21 08:00:00 | Nama PIC : IBU RESTU No HP : 085291779112 No Alternatif : M Janji : 19/07/2026 Jam Pasang : Pagi NoteÃ‚Â :  Hubungi terlebih dahulu sebelum ke lokasi</t>
  </si>
  <si>
    <t>TOKO KOMARUDIN</t>
  </si>
  <si>
    <t>ODP-BJR-FAA/150 FAA/D08/150.01</t>
  </si>
  <si>
    <t>WO061973771</t>
  </si>
  <si>
    <t>|MN00909|MYIA-017811833169/POI/MUHAMMAD KOMARUDIN/085227022377/registrasipendaftarani.nter.net1@gmail.com</t>
  </si>
  <si>
    <t>2026-08-19 13:00:00 | Nama PIC:  bp komarudin No HP: 085227022377 Alt: Tanggal: 19/8/2026 Jam Pasang: Siang Note: Hubungi sebelum ke lokasi, terimakasih</t>
  </si>
  <si>
    <t>18-08-2026 08:55:06</t>
  </si>
  <si>
    <t>ODP-TNZ-FG/78</t>
  </si>
  <si>
    <t>ODP-PME-FBS/31</t>
  </si>
  <si>
    <t>Mortage Auto Loan</t>
  </si>
  <si>
    <t>WO061977522</t>
  </si>
  <si>
    <t>|MN01735|/Mortage Auto Loan/085134366295/gresikmandiriberkah@gmail.com/HSI Bisnis + Phone Promo 2026 200 Mbps (Rp 830.000) PSB 150.000/Novia eltaria/-7.167710,112.654492</t>
  </si>
  <si>
    <t>2026-07-11 08:00:00|Nama PIC:  bu roudlatul  No HP: 085134366295  Alt:  Tanggal:11/7/2026  Jam Pasang: Pagi  Note: Hubungi sebelum ke lokasi  |RI2334|MYDITA</t>
  </si>
  <si>
    <t>TOKO SENTOSA</t>
  </si>
  <si>
    <t>ODP-NDL-FG/55 FG/D01/55.01</t>
  </si>
  <si>
    <t>WO061985739</t>
  </si>
  <si>
    <t>MD|MYDB-20260815265634|DC20010/MC20002|TOKO SENTOSA|085741870695</t>
  </si>
  <si>
    <t>ODP-TBU-FAA/43</t>
  </si>
  <si>
    <t>YOMAN CAFE</t>
  </si>
  <si>
    <t>ODP-LKS-FBF/35 FBF/D03/35.01</t>
  </si>
  <si>
    <t>WO062021194</t>
  </si>
  <si>
    <t>MD|MYDB-20260816265693|DN00001/MN00889|YOMAN CAFE|085335507627</t>
  </si>
  <si>
    <t>2026-08-23 08:00:00 | M janji : siang Tanggal Pemasangan : 19 /agustus/2026 Note : hubungi pelanggan jika ingin ke lokasi, terima kasih.</t>
  </si>
  <si>
    <t>Kantor Desa Sidomulyo Ngadirojo Pacitan</t>
  </si>
  <si>
    <t>ODP-LOG-FC/25 FC/D04/25.01</t>
  </si>
  <si>
    <t>WO061984544</t>
  </si>
  <si>
    <t>MD|MYDB-20260817265914|DN00001/MN02053|Kantor Desa Sidomulyo Ngadirojo Pacitan|082143144674</t>
  </si>
  <si>
    <t>ODP-LVN-FAE/59</t>
  </si>
  <si>
    <t>WO062020572</t>
  </si>
  <si>
    <t>2026-08-13 13:00:00 | M Janji : (13 AGUSTUS 2026)  jam Pasang : siang  Note : hubungi pelanggan jika ingin kelokasi</t>
  </si>
  <si>
    <t>TOKO PAK DUL</t>
  </si>
  <si>
    <t>ODP-PME-FG/25 FG/D06/25.01</t>
  </si>
  <si>
    <t>WO061976773</t>
  </si>
  <si>
    <t>MD|MYDB-20260815265523|DN00001/MN00558|TOKO PAK DUL|081995232436</t>
  </si>
  <si>
    <t xml:space="preserve">2026-08-20 08:00:00 | Nama PIC : bapak jufriyadi No HP : 081995232436 No Alternatif : - M Janji : 19/07/2026 Jam Pasang : Pagi NoteÃ‚Â :  Hubungi terlebih dahulu sebelum ke lokasi </t>
  </si>
  <si>
    <t>TOKO MUBAROQ JAYA</t>
  </si>
  <si>
    <t>ODP-PME-FAT/15</t>
  </si>
  <si>
    <t>|MC70132|/TOKO MUBAROQ JAYA/085337010565/mubaroqqsh@gmail.com/HSI Bisnis + Netmonk Promo 2026 100 Mbps (Rp 591.100) PSB 150.000/MOH HOSNI MUBAROQ/-7.0796636, 113.4781386</t>
  </si>
  <si>
    <t>QC MIA - INVALID QUALITY CONTROL MIA - Tidak mengunggah Dokumen Usaha - upload dokumen NIB/SIUP/IUMK/SKU atas nama pribadi at</t>
  </si>
  <si>
    <t>I&amp; 39;M STORE</t>
  </si>
  <si>
    <t>ODP-EMP-FAD/09</t>
  </si>
  <si>
    <t>WO062040180</t>
  </si>
  <si>
    <t>MD|MYDB-20260815265582|DN00001/MN01576|I&amp; 39;M STORE|087713004598</t>
  </si>
  <si>
    <t>2026-08-22 08:00:00 | 087713004598  I&amp; 39;M STORE</t>
  </si>
  <si>
    <t>HSI Bisnis Bundling OCA Breach Checker Promo 2026 PSB 70% - 150 Mbps</t>
  </si>
  <si>
    <t>MTS HIDAYAT</t>
  </si>
  <si>
    <t>ODP-PBL-FX/43</t>
  </si>
  <si>
    <t>|MC30181|/IMAM HARIYADI/81334559295/labkomhidayat@gmail.com</t>
  </si>
  <si>
    <t>18-08-2026 23:39:54</t>
  </si>
  <si>
    <t>ODP-SPG-FM/71</t>
  </si>
  <si>
    <t>UPTD SMP 1 KWANYAR</t>
  </si>
  <si>
    <t>ODP-KML-FL/39</t>
  </si>
  <si>
    <t>WO061988521</t>
  </si>
  <si>
    <t>|MN00213|/UPTD SMP 1 KWANYAR/SISWANTO/082330928139/siswantojaya77@gmail.com/HSI Bisnis + Netmonk Promo 2026 200 Mbps (Rp 846.100) PSB 150.000/</t>
  </si>
  <si>
    <t>2026-08-19 15:00:00|Nama PIC : Siswanto No HP :  082330928139 Alt :  M Janji : 19 Augustus 2026 Jam Pasang : 08.00 - 13:00  NoteÃ‚Â :  hubungi terlebih dahulu sebelum kelokasi|40981184|MYDITA</t>
  </si>
  <si>
    <t>FitriOlshopGrosir</t>
  </si>
  <si>
    <t>ODP-PBL-FG/48 FG/D01/01.48</t>
  </si>
  <si>
    <t>WO061997245</t>
  </si>
  <si>
    <t>|MC20234|MYIA-052793030991/POI/Muhammad Yunus/085190806010/yunuskece009@gmail.com</t>
  </si>
  <si>
    <t>2026-08-19 13:00:00 | Nama PIC : Bp Yunus No HP : 085190806010 No Alt : - M Janji : 19 Agustus 2026 Jam Pasang : Pagi / Siang Note : hubungi pelanggan jika ingin kelokasi</t>
  </si>
  <si>
    <t>TOKO BELLA</t>
  </si>
  <si>
    <t>ODP-SBM-FG/20 FE/D02/20.01</t>
  </si>
  <si>
    <t>WO061982841</t>
  </si>
  <si>
    <t>MD|MYDB-20260817265901|SC20017/MC20200|TOKO BELLA|085126357513</t>
  </si>
  <si>
    <t>ODP-TDS-FFD/36</t>
  </si>
  <si>
    <t>Yayasan Misftahul ulum</t>
  </si>
  <si>
    <t>WO061978077</t>
  </si>
  <si>
    <t>MD|MYDB-20260816265698|DN00001/MN00802|Yayasan Misftahul ulum|081936074122</t>
  </si>
  <si>
    <t>Toko SRC Luluk</t>
  </si>
  <si>
    <t>ODP-PME-FK/30 FK/D08/30.01</t>
  </si>
  <si>
    <t>WO062014891</t>
  </si>
  <si>
    <t>MD|MYDB-20260817265842|DN00001/MN00572|Toko SRC Luluk|083155638449</t>
  </si>
  <si>
    <t>2026-08-19 15:00:00 | Nama PIC : Bp Abdul No HP : 083155638449 No Alt : - M Janji : 19 Agustus 2026 Jam Pasang : Pagi / Siang Note : hubungi pelanggan jika ingin kelokasi</t>
  </si>
  <si>
    <t>ODP-PAE-FAK/01 FAK/D01/01.01</t>
  </si>
  <si>
    <t>WO061996681</t>
  </si>
  <si>
    <t>|MN02540|MYIA-093900703080/POI/ELLYAS ELVANDA/085139420572/mtechpare.kediri@gmail.com</t>
  </si>
  <si>
    <t>2026-08-19 13:00:00 | Nama Pic : BP ELLYAS No Hp Pic : 085139420572 Jam Pemasangan : 08:00 - 12.00 Tanggal Pemasangan : RABU 19 AGUSTUS 2026 Info Tambahan : Hubungi pelanggan sebelum datang ke lokasi</t>
  </si>
  <si>
    <t>TOKO BORNEO 78</t>
  </si>
  <si>
    <t>ODP-PME-FAW/20 FAW/D01/20.01</t>
  </si>
  <si>
    <t>WO062026041</t>
  </si>
  <si>
    <t>MD|MYDB-20260818266009|DN00001/MN00558|TOKO BORNEO 78|085801312382</t>
  </si>
  <si>
    <t>2026-08-20 08:00:00 | Nama PIC:  bp abu bakri No HP: 085801312382 Alt: Tanggal: 20/8/2026 Jam Pasang: Pagi Note: Hubungi sebelum ke lokasi, terimakasih</t>
  </si>
  <si>
    <t>ODP-PME-FBS/32</t>
  </si>
  <si>
    <t>WO061966842</t>
  </si>
  <si>
    <t>2026-08-15 13:00:00 | Nama PIC : Subaidi  No HP : 087888433908  Alt : 085257641478  M Janji : 15 Augustus 2026  Jam Pasang : 08.00 - 13:00   NoteÃ‚Â :  hubungi terlebih dahulu sebelum kelokasi</t>
  </si>
  <si>
    <t>18-08-2026 07:10:22</t>
  </si>
  <si>
    <t>WARUNG LUMRAH</t>
  </si>
  <si>
    <t>ODP-MIP-FN/26</t>
  </si>
  <si>
    <t>WO062042740</t>
  </si>
  <si>
    <t>|MC30217|/SIGIT PRIAMBODO/87717369360/rexusmiraa@gmail.com</t>
  </si>
  <si>
    <t>2026-08-19 13:00:00|Nama PIC :  No HP : 087717369360 Alt :  M Janji : 19/08/2026 Jam Pasang : 08.00 - 13:00  NoteÃ‚Â :  hubungi terlebih dahulu sebelum kelokasi |40981184|MYDITA</t>
  </si>
  <si>
    <t>WO062034718</t>
  </si>
  <si>
    <t>2026-08-18 15:00:00 | telp :083160111646  alt :  Tanggal pemasangan :18/08/2026  Jam pemasangan : pagi/siang  Info Tambahan : Hubungi pelanggan dulu sebelum ke lokasi  terima kasih.</t>
  </si>
  <si>
    <t>SD NEGERI 2 BULU</t>
  </si>
  <si>
    <t>ODP-NJK-FN/63 FN/D04/63.01</t>
  </si>
  <si>
    <t>WO061972079</t>
  </si>
  <si>
    <t>|MC20003|MYIA-075061707661/POI/SITI NUR AINI/087762353083/sdnegeri.bulu2.nganjuk@gmail.com</t>
  </si>
  <si>
    <t>Tino Homestay</t>
  </si>
  <si>
    <t>ODP-TDS-FBH/27</t>
  </si>
  <si>
    <t>WO062013075</t>
  </si>
  <si>
    <t>|MN01401|MYIA-058024635752/POI/M. Tino/082226400682/bayujojo324@gmail.com</t>
  </si>
  <si>
    <t>ComfyZone</t>
  </si>
  <si>
    <t>ODP-MTR-FCB/44 FCB/D04/44.01</t>
  </si>
  <si>
    <t>WO062031628</t>
  </si>
  <si>
    <t>|MC40311|MYIA-074776452510/POI/Danny Raffles H Sinaga/081337236842/dannyraffles@gmail.com</t>
  </si>
  <si>
    <t>2026-08-21 13:00:00 | M janji : siang Tanggal Pemasangan : 19 /agustus/2026 Note : hubungi pelanggan jika ingin ke lokasi, terima kasih.</t>
  </si>
  <si>
    <t>TOKO CHIKA MADURA</t>
  </si>
  <si>
    <t>ODP-KBL-FW/19</t>
  </si>
  <si>
    <t>|MC70136|/TOKO CHIKA MADURA/085726087485/chikamad@gmail.com/HSI Bisnis (1:1) 300 Mbps (Rp 1.499.000) PSB Rp 150.000/Muhammad Romli/Tambak Wedi Tengah Timur No.2</t>
  </si>
  <si>
    <t>UNCONTACTED : Mail Box - Memo SOPHAN SOPYAN 40900827|MYDITA</t>
  </si>
  <si>
    <t>ODP-MRT-FU/17</t>
  </si>
  <si>
    <t>WO062021971</t>
  </si>
  <si>
    <t>kost klayatan</t>
  </si>
  <si>
    <t>ODP-GDG-FAQ/26 FAQ/D03/26.01</t>
  </si>
  <si>
    <t>WO062022987</t>
  </si>
  <si>
    <t>MD|MYDB-20260818265996|DN00001/MN00519|kost klayatan|08970495102</t>
  </si>
  <si>
    <t>2026-08-21 08:00:00 | Nama PIC:  bp firman No HP: 08970495102 Alt: Tanggal: 21/8/2026 Jam Pasang: Pagi Note: Hubungi sebelum ke lokasi, terimakasih</t>
  </si>
  <si>
    <t>18-08-2026 14:55:28</t>
  </si>
  <si>
    <t>Empat7 Olshop</t>
  </si>
  <si>
    <t>ODP-GDG-FH/17 FH/D05/17.01</t>
  </si>
  <si>
    <t>WO062055006</t>
  </si>
  <si>
    <t>|MN00398|MYIA-071049901651/POI/AHMAD KHAIRUDDIN LEGAWA/081263615006/nidaadin321@gmail.com</t>
  </si>
  <si>
    <t>2026-08-21 08:00:00 | Nama : BP AHMAD KHAIRUDDIN LEGAWA No Hp : 081263615006 No Alt :  Tgl Pemasangan : 19 Agustus 2026 Interval : PAGI  Note : Hubungi pelanggan terlebih dahulu</t>
  </si>
  <si>
    <t>WO061975050</t>
  </si>
  <si>
    <t>2026-08-19 08:00:00|M janji : pagi siang Tanggal Pemasangan : 19 /agustus/2026 Note : hubungi pelanggan jika ingin ke lokasi, terima kasih.|40941148|MYDITA</t>
  </si>
  <si>
    <t>ODP-WNS-FAY/002</t>
  </si>
  <si>
    <t>WO062035349</t>
  </si>
  <si>
    <t>2026-08-15 08:00:00 | M Janji : (Jumat/14/Agustus/2026)  jam Pasang : 09:00  Note : hubungi pelanggan jika ingin kelokasi</t>
  </si>
  <si>
    <t>Follow Up Revoke Completed, New Order ID : SC1002532436</t>
  </si>
  <si>
    <t>TOKO DELTA</t>
  </si>
  <si>
    <t>WO062050440</t>
  </si>
  <si>
    <t>|MN01867|MYIA-059542596460/POI/SUYONO/0812885567/yonosuusoyon@gmail.com</t>
  </si>
  <si>
    <t>Toko hariyono</t>
  </si>
  <si>
    <t>ODP-MTR-FBY/69 FBY/D12/69.01</t>
  </si>
  <si>
    <t>WO061986645</t>
  </si>
  <si>
    <t>|MC40071|MYIA-037135788647/POI/Hariyono/081936051555/hariyonolombok7@gmail.com</t>
  </si>
  <si>
    <t>2026-08-20 13:00:00 | Nama PIC : hariyono No HP : 081936051555 Alt :  M Janji : 19 Augustus 2026 Jam Pasang : 08.00 - 13:00  NoteÃ‚Â :  hubungi terlebih dahulu sebelum kelokasi</t>
  </si>
  <si>
    <t>WARKOP TATA</t>
  </si>
  <si>
    <t>ODP-GDN-FD/08 FD/D02/08.01</t>
  </si>
  <si>
    <t>WO062003391</t>
  </si>
  <si>
    <t>|MC20191|MYIA-044167277501/POI/SUWARNO/081335308786/bayanwarno8@gmail.com</t>
  </si>
  <si>
    <t>2026-08-19 15:00:00 | Nama Pic : BP SUWARNO No Hp Pic : 081335308786 Jam Pemasangan : 08:00 - 12.00 Tanggal Pemasangan : RABU 19 AGUSTUS 2026 Info Tambahan : Hubungi pelanggan sebelum datang ke lokasi</t>
  </si>
  <si>
    <t>PT Kemasan Kertas Nusantara</t>
  </si>
  <si>
    <t>ODP-BBE-FBJ/03 FBJ/D01/03.01</t>
  </si>
  <si>
    <t>WO062051821</t>
  </si>
  <si>
    <t>|MN02280|MYIA-075600964151/POI/Eric Yonathan Soekamto/081231634448/kemasankertasnusantara@gmail.com</t>
  </si>
  <si>
    <t>2026-08-19 15:00:00 | Nama Pic : BP ERIC No Hp Pic : 081231634448 Jam Pemasangan : 08:00 - 12.00 Tanggal Pemasangan : RABU 19 AGUSTUS 2026 Info Tambahan : Hubungi pelanggan sebelum datang ke lokasi</t>
  </si>
  <si>
    <t>18-08-2026 18:55:15</t>
  </si>
  <si>
    <t>HSI Bisnis Basic Promo HUT RI PSB 70% - 50 Mbps</t>
  </si>
  <si>
    <t>WO062033045</t>
  </si>
  <si>
    <t>2026-08-17 08:00:00 | M Janji : (17 AGUSTUS 2026)  jam Pasang : pagi   Note : hubungi pelanggan jika ingin kelokasi</t>
  </si>
  <si>
    <t>NEOFIT</t>
  </si>
  <si>
    <t>ODP-PYA-FAQ/06 FAQ/D02/06.01</t>
  </si>
  <si>
    <t>WO062013974</t>
  </si>
  <si>
    <t>|MC60023|MYIA-072993428168/POI/Samsul Hadi/085736219678/samsulhadi3011995@gmail.com</t>
  </si>
  <si>
    <t xml:space="preserve">2026-08-21 15:00:00 | telp : 085736219678 alt : manja : pagi /siang 19/08/2026 hub sebelum kelokasi </t>
  </si>
  <si>
    <t>TOKO MBAK LILIK</t>
  </si>
  <si>
    <t>ODP-DLA-FB/38</t>
  </si>
  <si>
    <t>WO062048684</t>
  </si>
  <si>
    <t>|MC30111|/LILIK RAHMAWATI /81230949594/lilikrahmayuli@gmail.com</t>
  </si>
  <si>
    <t>2026-08-19 15:00:00|Waktu pemasangan : 17 agustus 2026 Jam pemasangan : 08.00 - 12.00 Info Tambahan : Hubungi pelanggan dulu sebelum ke lokasi terimakasih |40951377|MYDITA</t>
  </si>
  <si>
    <t>Follow Up Revoke Completed, New Order ID : SC1002532821</t>
  </si>
  <si>
    <t>MUJI JAYA ELECTRIK</t>
  </si>
  <si>
    <t>ODP-NDL-FG/16 FG/D02/16.01</t>
  </si>
  <si>
    <t>WO062045167</t>
  </si>
  <si>
    <t>MD|MYDB-20260817265907|DN00001/MN00968|MUJI JAYA ELECTRIK|085198993289</t>
  </si>
  <si>
    <t>ODP-MJP-FC/030</t>
  </si>
  <si>
    <t>WO062048061</t>
  </si>
  <si>
    <t>AMRBS;404486;ADALYDE M JOWEY;JKT OUTER; PT Data Prima Solusindo ;Hsi inet only 50 Mbps ;Pic Harizan Farizi ; Cp 085718503440 - 082295880875 ; harizan.farizi@newconnext.com</t>
  </si>
  <si>
    <t>2026-08-19 15:00:00|Nama : BP HARIZAN FARIZI  No Hp : 085718503440 No Alt : 082295880875 Tgl Pemasangan : 19 Agustus 2026 Interval : PAGI  Note : Hubungi pelanggan terlebih dahulu|40971402|MYDITA</t>
  </si>
  <si>
    <t>KANTOR DESA KEDUNGREJO</t>
  </si>
  <si>
    <t>ODP-YSN-FA/38 FA/D03/38.01</t>
  </si>
  <si>
    <t>WO062046929</t>
  </si>
  <si>
    <t>|MC20057|MYIA-088697431486/POI/SRI WAHYUNI/081334114598/desakedungrejorwkk@gmail.com</t>
  </si>
  <si>
    <t>2026-08-19 15:00:00 | Nama PIC : Ibu Sri wahyuni No HP : 081334114598 No Alt : - M Janji : 19 Agustus 2026 Jam Pasang : Pagi / Siang Note : hubungi pelanggan jika ingin kelokasi</t>
  </si>
  <si>
    <t>UPTD SMP NEGERI 1 KWANYAR</t>
  </si>
  <si>
    <t>|MN00213|/UPTD SMP NEGERI 1 KWANYAR/ANDRI SETIAWAN/082330928139/andribogel12@gmail.com/HSI Bisnis + Netmonk Promo 2026 200 Mbps (Rp 846.100) PSB 150.000/</t>
  </si>
  <si>
    <t>ODP-KML-FJ/38</t>
  </si>
  <si>
    <t>WO062010452</t>
  </si>
  <si>
    <t>2026-08-15 08:00:00|Tanggal pemasangan : 15 AGUSTUS 2026  Jam pemasangan : pagi/siang  Info Tambahan : Hubungi pelanggan dulu sebelum ke lokasi  terima kasih|40010577|MYDITA</t>
  </si>
  <si>
    <t>Provisioning Failed|WFM|INF009069384|RNA ALAMAT TIDAK DI TEMUKAN</t>
  </si>
  <si>
    <t>Provisioning Failed|WFM|INF009063933|TKJ_-6.9609737,109.63928700000001_RUTE</t>
  </si>
  <si>
    <t>Toko Bu nurhayati</t>
  </si>
  <si>
    <t>ODP-MBG-FAE/40 FAE/D03/40.01</t>
  </si>
  <si>
    <t>WO062014570</t>
  </si>
  <si>
    <t>MD|MYDB-20260818265945|SC00001/MC00149|Toko Bu nurhayati|087864049758</t>
  </si>
  <si>
    <t>2026-08-19 15:00:00 | Nama PIC : Ferdi No HP : 087864049758 Alt :  M Janji : 19 Augustus 2026 Jam Pasang : 08.00 - 13:00  NoteÃ‚Â :  hubungi terlebih dahulu sebelum kelokasi</t>
  </si>
  <si>
    <t>SPBU 54.633.12</t>
  </si>
  <si>
    <t>ODP-GGR-FF/02 FF/D01/02.01</t>
  </si>
  <si>
    <t>WO062042645</t>
  </si>
  <si>
    <t>|MN01066|MYIA-053468014638/POI/TOTOK EKO PUJIANTO/081359251330/spbubelotan@gmail.com</t>
  </si>
  <si>
    <t>2026-08-19 13:00:00 | Nama PIC : Bp Dian No HP : 081359251330 No Alt : - M Janji : 19 Agustus 2026 Jam Pasang : Pagi / Siang Note : hubungi pelanggan jika ingin kelokasi</t>
  </si>
  <si>
    <t>WO062045466</t>
  </si>
  <si>
    <t>2026-08-20 08:00:00|Waktu pemasangan : 17 agustus 2026 Jam pemasangan : 08.00 - 12.00 Info Tambahan : Hubungi pelanggan dulu sebelum ke lokasi terimakasih |40951377|MYDITA</t>
  </si>
  <si>
    <t>Follow Up Revoke Completed, New Order ID : SC1002533194</t>
  </si>
  <si>
    <t>GUDANG &amp; AGEN BUAH WADANG</t>
  </si>
  <si>
    <t>ODP-KDU-FB/35 FB/D06/35.01</t>
  </si>
  <si>
    <t>WO061991116</t>
  </si>
  <si>
    <t>|MN02619|MYIA-050845654695/POI/AHMAD SAIFUDIN/085196672440/snarmi528@gmail.com</t>
  </si>
  <si>
    <t>Follow Up Revoke Completed, New Order ID : SC1002533028</t>
  </si>
  <si>
    <t>ODP-SAU-FP/37</t>
  </si>
  <si>
    <t>MB00304; Nuryadi +62 878-7721-2653 +62 857-4374-4255; finance@boostjuicebars.co.id; HSI BISNIS + NETMONK 50 MBPS 462K;FIRRA; Icon Mall Beach (Beach Floor), Jl. Segara Ayu No.36, Sanur, Denpasar Selatan, Kota Denpasar, Bali 80228 -8.686782170413984, 115.2</t>
  </si>
  <si>
    <t>WO061985496</t>
  </si>
  <si>
    <t>2026-08-20 08:00:00|Nama PIC : ibu helga No HP : 081353636794 No Alternatif : - M Janji : 19/07/2026 Jam Pasang : Pagi NoteÃ‚Â :  Hubungi terlebih dahulu sebelum ke lokasi|40961370|MYDITA</t>
  </si>
  <si>
    <t>elda cell</t>
  </si>
  <si>
    <t>ODP-LMJ-FM/25 FM/D02/25.01</t>
  </si>
  <si>
    <t>WO062020335</t>
  </si>
  <si>
    <t>|MC30211|MYIA-096546387425/POI/ACHMAD WAHYUDI/081259585437/zahrosavana@gmail.com</t>
  </si>
  <si>
    <t>2026-08-19 13:00:00 | Nama PIC : Bp Maulana No HP : 081259585437 No Alt : - M Janji : 19 Agustus 2026 Jam Pasang : Pagi / Siang Note : hubungi pelanggan jika ingin kelokasi</t>
  </si>
  <si>
    <t>HARIA STORE</t>
  </si>
  <si>
    <t>ODP-BBA-FAF/03 FAF/D03/03.01</t>
  </si>
  <si>
    <t>WO061967703</t>
  </si>
  <si>
    <t>|MN02646|MYIA-023352250295/POI/supono/081529807442/supono310389@gmail.com</t>
  </si>
  <si>
    <t>2026-08-19 13:00:00 | M janji : pagi Tanggal Pemasangan : 19 /agustus/2026 Note : hubungi pelanggan jika ingin ke lokasi, terima kasih.</t>
  </si>
  <si>
    <t>ODP-MLG-FET/39</t>
  </si>
  <si>
    <t>WO062038149</t>
  </si>
  <si>
    <t>2026-08-18 08:00:00 | Tanggal Pemasangan : 18 Agustus 2026  Jam Pemasangan : 08:00 13:00  Info Tambahan : Hubungi pelanggan dulu sebelum ke lokasi terimakasih</t>
  </si>
  <si>
    <t>ODP-SEL-FAU/37</t>
  </si>
  <si>
    <t>ODP-SPG-FP/54</t>
  </si>
  <si>
    <t>Kios bariri</t>
  </si>
  <si>
    <t>ODP-TLW-FE/79 FE/D06/79.01</t>
  </si>
  <si>
    <t>WO061975840</t>
  </si>
  <si>
    <t>MD|MYDB-20260815265566|SC00001/MC00149|Kios bariri|08567432789</t>
  </si>
  <si>
    <t>2026-08-19 13:00:00 | Nama Pic : bapak sudarmono No Hp Pic : 08567432789 No alt : - Jam Pemasangan : pagi siang  Tanggal Pemasangan : 19 Agustus 2026</t>
  </si>
  <si>
    <t>ODP-PBG-FT/094</t>
  </si>
  <si>
    <t>ODP-SEL-FAU/24</t>
  </si>
  <si>
    <t>TOKO KEDELAI BOLA</t>
  </si>
  <si>
    <t>ODP-SLO-FL/113 FL/D03/113.01</t>
  </si>
  <si>
    <t>WO062047802</t>
  </si>
  <si>
    <t>|MN00943|MYIA-098573894619/POI/MASUDIN ABDULLAH /085817121930/masudinabdullah354@gmail.com</t>
  </si>
  <si>
    <t>PT Dasatria Utama</t>
  </si>
  <si>
    <t>ODP-BTU-FB/65</t>
  </si>
  <si>
    <t>AMRBS;403109;SELLA;HSI 1:1 inet only 100mbps;PT Dasatria Utama;081383779587</t>
  </si>
  <si>
    <t>ONE CELL</t>
  </si>
  <si>
    <t>ODP-KEP-FH/62</t>
  </si>
  <si>
    <t>WO062057234</t>
  </si>
  <si>
    <t>MD|MYDB-20260818266046|SC20017/MC20200|ONE CELL|628813305312</t>
  </si>
  <si>
    <t>WO062048145</t>
  </si>
  <si>
    <t>| MN02665 | IBU AYU SRI WAHYUNI /083117926063/ayuwahyuni28@admin.smp.belajar.id</t>
  </si>
  <si>
    <t>- SP_NOSS;SP_NOSS ~ Internet NOSS Multispeed Network[0]  - E25060;E25060 ~ ES25 - Paket HSI Bisnis (HSIE) Khusus Winback 2.0[0]  - E25060~null~E25060_UNL;UNL ~ Internet-Link Unlimited Internet Usage ~ E25060[0]  - E25060~null~105343;E25060||11||Abodemen 0</t>
  </si>
  <si>
    <t>Provisioning Failed|WFM|INF009067478|PP_-7.0312833999999995,110.3909206_PP_19 AGUSTUS 2026, CP 0895398936707 PELANGGAN MEMINT</t>
  </si>
  <si>
    <t>ODP-MGE-FQ/030</t>
  </si>
  <si>
    <t>SG NET</t>
  </si>
  <si>
    <t>ODP-MJT-FB/68</t>
  </si>
  <si>
    <t>WO062049944</t>
  </si>
  <si>
    <t>MD|MYDB-20260817265827|DC20015/MC20167|SG NET|085645866763</t>
  </si>
  <si>
    <t xml:space="preserve">2026-08-19 15:00:00 | telp : 085645866763 alt : manja : pagi /siang 19/08/2026 hub sebelum kelokasi </t>
  </si>
  <si>
    <t>Barokah Mart &amp; Travel</t>
  </si>
  <si>
    <t>ODP-MGE-FAD/098 FAD/D07/098.01</t>
  </si>
  <si>
    <t>WO061994099</t>
  </si>
  <si>
    <t>|MN00935|MYIA-094031685537/POI/HARYADI/085113655578/groupbarokah114@gmail.com</t>
  </si>
  <si>
    <t>2026-08-19 15:00:00 | Nama : BP HARYADI  No Hp : 085113655578 No Alt :  Tgl Pemasangan : 19 Agustus 2026 Interval : PAGI  Note : Hubungi pelanggan terlebih dahulu</t>
  </si>
  <si>
    <t>MTS SUDIRMAN KAWENGEN</t>
  </si>
  <si>
    <t>ODP-UNR-FAU/007 FAU/D02/007.01</t>
  </si>
  <si>
    <t>WO062033308</t>
  </si>
  <si>
    <t>|MN00238|MYIA-040005374945/POI/YASIN /085640505639/mtssudirmankawengen@gmail.com</t>
  </si>
  <si>
    <t>2026-08-19 13:00:00 |  M Janji : (19 AGUSTUS 2026) jam Pasang : siang Note : hubungi pelanggan jika ingin kelokasi</t>
  </si>
  <si>
    <t>HSI Bisnis Basic Promo HUT RI PSB 70% - 100 Mbps</t>
  </si>
  <si>
    <t>SMPK Kesuma Mataram</t>
  </si>
  <si>
    <t>ODP-MTR-FCH/56 FCH/D07/56.01</t>
  </si>
  <si>
    <t>WO062001907</t>
  </si>
  <si>
    <t>|MC40311|MYIA-036340621392/POI/Lukman/081803719111/luk181885@gmail.com</t>
  </si>
  <si>
    <t>2026-08-21 08:00:00 | Nama PIC:  bp luka No HP: 081803719111 Alt: Tanggal: 21/8/2026 Jam Pasang: Pagi Note: Hubungi sebelum ke lokasi, terimakasih</t>
  </si>
  <si>
    <t>Follow Up Revoke Completed, New Order ID : SC1002532893</t>
  </si>
  <si>
    <t>ODP-UBN-FAF/44</t>
  </si>
  <si>
    <t>ODP-PKL-FCG/138</t>
  </si>
  <si>
    <t>Follow Up Revoke Completed, New Order ID : SC1002532920</t>
  </si>
  <si>
    <t>ARS Arif Racing Shop</t>
  </si>
  <si>
    <t>ODP-MGE-FX/105</t>
  </si>
  <si>
    <t>WO061988095</t>
  </si>
  <si>
    <t>|MN02816|MYIA-025894794144/POI/Achmad Arif Widodo/081328310871/akodok73@gmail.com</t>
  </si>
  <si>
    <t>2026-08-21 08:00:00 | Jam Pemasangan : 08:00 - 12.00 Tanggal Pemasangan :19/08/2025 Info Tambahan : Hubungi pelanggan sebelum datang ke lokasi</t>
  </si>
  <si>
    <t>Kost Putri Mawar</t>
  </si>
  <si>
    <t>ODP-BDN-FA/014 FA/D02/014.01</t>
  </si>
  <si>
    <t>WO062035948</t>
  </si>
  <si>
    <t>|MN00426|MYIA-080489745216/POI/M Agung Wahyu Jadmiko/088980313897/jadmikoagung96@gmail.com</t>
  </si>
  <si>
    <t>18-08-2026 16:10:25</t>
  </si>
  <si>
    <t>2026-08-20 15:00:00|M Janji : (19/agustus/2026) jam Pasang : 09:00 Note : hubungi pelanggan jika ingin kelokasi|40971304|MYDITA</t>
  </si>
  <si>
    <t>[ERROR Orchestrate Product] -  - Missing DN Number on Product : Telkom Digital Product</t>
  </si>
  <si>
    <t>ODP-MYR-FKM/10</t>
  </si>
  <si>
    <t>WO061992119</t>
  </si>
  <si>
    <t>2026-08-17 08:00:00|Nama Pic : bp iqbal   No Hp Pic : 081219854241  No alt : -  Jam Pemasangan : pagi   Tanggal Pemasangan : 17 Agustus 2026|40951375|MYDITA</t>
  </si>
  <si>
    <t>ODP-WLR-FE/047</t>
  </si>
  <si>
    <t>WO062002773</t>
  </si>
  <si>
    <t>2026-08-13 08:00:00 | Tanggal pemasangan :13/08/2026  Jam pemasangan : pagi/siang  Info Tambahan : Hubungi pelanggan dulu sebelum ke lokasi  terima kasih.</t>
  </si>
  <si>
    <t>ODP-MYR-FZJ/26</t>
  </si>
  <si>
    <t>WO061997787</t>
  </si>
  <si>
    <t>AMRBS;404252;NADHIRA AUDRIANKA;AO;1S HSI Bisnis 1:1 Internet 50Mbps (355k);KRI Store Merr;PIC IQBAL 087872217552 / 81219854241;it@karyarasaindonesia.co.id</t>
  </si>
  <si>
    <t>2026-08-19 10:00:00| M Janji : (19 AGUSTUS 2026) jam Pasang : pagi  Note : hubungi pelanggan jika ingin kelokasi|40900827|MYDITA</t>
  </si>
  <si>
    <t>TOKO MINATI BAROKAH</t>
  </si>
  <si>
    <t>ODP-WRP-FD/19</t>
  </si>
  <si>
    <t>WO062033619</t>
  </si>
  <si>
    <t>|MC70132|/TOKO MINATI BAROKAH/MINATI/082229298870/minatijayaya@gmail.com/HSI Bisnis + Netmonk Promo 2026 300 Mbps (Rp 1.186.100) PSB 150.000/</t>
  </si>
  <si>
    <t>2026-08-19 13:00:00|M Janji : (19/agustus/2026) jam Pasang : 09:00 Note : hubungi pelanggan jika ingin kelokasi|40971304|MYDITA</t>
  </si>
  <si>
    <t>Follow Up Revoke Completed, New Order ID : SC1002533313</t>
  </si>
  <si>
    <t>TOKO SANJAYA MART</t>
  </si>
  <si>
    <t>ODP-RTE-FA/58 FA/D12/58.01</t>
  </si>
  <si>
    <t>WO062016101</t>
  </si>
  <si>
    <t>|MN02681|MYIA-038540321579/POI/RONNY WIBISONO/081339445388/ronnywibisono88@gmail.com</t>
  </si>
  <si>
    <t>2026-08-19 13:00:00 | Nama : BP RONNY WIBISONO No Hp : 081339445388 No Alt :  Tgl Pemasangan : 19 Agustus 2026 Interval : PAGI  Note : Hubungi pelanggan terlebih dahulu</t>
  </si>
  <si>
    <t>Warung Madura restu ibu</t>
  </si>
  <si>
    <t>ODP-KPP-FE/51 FE/D04/51.01</t>
  </si>
  <si>
    <t>WO061996698</t>
  </si>
  <si>
    <t>MD|MYDB-20260818265961|DN00001/MN00572|Warung Madura restu ibu|0895630118514</t>
  </si>
  <si>
    <t>2026-08-20 08:00:00 | Nama PIC:  bp hasbullah No HP: 0895630118514 Alt: Tanggal: 20/8/2026 Jam Pasang: Pagi Note: Hubungi sebelum ke lokasi, terimakasih</t>
  </si>
  <si>
    <t>WARKOP JONNI</t>
  </si>
  <si>
    <t>ODP-NJK-FK/16 FK/D03/16.01</t>
  </si>
  <si>
    <t>WO062056038</t>
  </si>
  <si>
    <t>|MC20191|MYIA-063463059935/POI/JONNI PRIYANTO/082323083949/bungalotus1922@gmail.com</t>
  </si>
  <si>
    <t>2026-08-20 08:00:00 | telp : 082323083949 sudah dipasang moban aktivasi</t>
  </si>
  <si>
    <t>Provisioning Failed|WFM|INF009068839|FW</t>
  </si>
  <si>
    <t>TOKO SINAR TERANG</t>
  </si>
  <si>
    <t>ODP-OMB-FAA/80 FAA/D08/80.01</t>
  </si>
  <si>
    <t>WO061974660</t>
  </si>
  <si>
    <t>MD|MYDB-20260817265925|DN00001/MN02006|TOKO SINAR TERANG|08139181419</t>
  </si>
  <si>
    <t>2026-08-19 13:00:00 | Nama PIC:  bp sayudi  No HP: 08139181419 Alt: Tanggal: 19/8/2026 Jam Pasang: Siang Note: Hubungi sebelum ke lokasi, terimakasih</t>
  </si>
  <si>
    <t>Follow Up Revoke Completed, New Order ID : SC1002532548</t>
  </si>
  <si>
    <t>Follow Up Revoke Completed, New Order ID : SC1002532777</t>
  </si>
  <si>
    <t>TOKO MANFAAT</t>
  </si>
  <si>
    <t>ODP-SPG-FP/09 FP/D01/09.01</t>
  </si>
  <si>
    <t>WO062058220</t>
  </si>
  <si>
    <t>MD|MYDB-20260818266054|DN00001/MN00802|TOKO MANFAAT|08159996009</t>
  </si>
  <si>
    <t>18-08-2026 20:40:02</t>
  </si>
  <si>
    <t>PAUD SPS TERPADU TK TERPADU</t>
  </si>
  <si>
    <t>ODP-SIL-FAC/59 FAC/D05/59.01</t>
  </si>
  <si>
    <t>WO061976221</t>
  </si>
  <si>
    <t>|MN02085|MYIA-066453221003/POI/ATTY NURYATI/081235762818/janah290188@gmail.com</t>
  </si>
  <si>
    <t>TOKO DUA PUTRI 2</t>
  </si>
  <si>
    <t>ODP-NGR-FA/13</t>
  </si>
  <si>
    <t>WO061968546</t>
  </si>
  <si>
    <t>|MN02718|MYIA-074129178688/POI/ADITYA ARIESMA PUTRA/085198439573/tabranilobar@gmail.com</t>
  </si>
  <si>
    <t>CV BERKAT SEMANGAT MANDIRI</t>
  </si>
  <si>
    <t>ODP-MNZ-FBK/10 FBK/D02/10.01</t>
  </si>
  <si>
    <t>WO061985633</t>
  </si>
  <si>
    <t>|MN00286|MYIA-010807638040/POI/DARMA WANGSA/085816136104/elykusuma838@gmail.com</t>
  </si>
  <si>
    <t>CV TIGA SAUDARA</t>
  </si>
  <si>
    <t>ODP-PME-FBP/50</t>
  </si>
  <si>
    <t>|MN00558|/CV TIGA SAUDARA/085933769288/k55526867@gmail.com/HSI Bisnis Promo HUT Telkom (1:1) 150 Mbps (Rp 620.000) PSB Rp 150.000/Anam/-7,1241571, 113,5607362</t>
  </si>
  <si>
    <t>QC MIA - INVALID QUALITY CONTROL MIA - Foto Lokasi Instalasi Tidak Valid - Mohon upload dokumen atas naa CV nya dan lokasi se</t>
  </si>
  <si>
    <t>Follow Up Revoke Completed, New Order ID : SC1002532103</t>
  </si>
  <si>
    <t xml:space="preserve">QC MIA - INVALID QUALITY CONTROL MIA - Foto Lokasi Instalasi Tidak Valid - mohon upload lokasi secara langsung tidak editan </t>
  </si>
  <si>
    <t>Provisioning Failed|WFM|INF009067657|Doble input dengan SC 1002531330</t>
  </si>
  <si>
    <t>ODP-SAP-FAB/20</t>
  </si>
  <si>
    <t>WO061982703</t>
  </si>
  <si>
    <t>ODP-MTY-FAF/002</t>
  </si>
  <si>
    <t>WO062012474</t>
  </si>
  <si>
    <t>2026-08-15 15:00:00 | M Janji : (15/08/2026)  jam Pasang : 09:00  Note : hubungi pelanggan jika ingin kelokasi</t>
  </si>
  <si>
    <t>ODP-GLD-FY/008</t>
  </si>
  <si>
    <t>WO062022716</t>
  </si>
  <si>
    <t>2026-08-16 08:00:00 | Jam Pemasangan : 08:00 - 12.00  Tanggal Pemasangan : 15/08/2026  Info Tambahan : Hubungi pelanggan sebelum datang ke lokasi</t>
  </si>
  <si>
    <t>Toko Muhajar</t>
  </si>
  <si>
    <t>ODP-SGG-FAW/42 FAW/D02/42.01</t>
  </si>
  <si>
    <t>WO062003842</t>
  </si>
  <si>
    <t>MD|MYDB-20260818265973|SC00001/MC00149|Toko Muhajar|083129185789</t>
  </si>
  <si>
    <t>2026-08-20 08:00:00 | Nama Pic : BP MUHAJAR No Hp Pic : 083129185789 Jam Pemasangan : 08:00 - 12.00 Tanggal Pemasangan : RABU 19 AGUSTUS 2026 Info Tambahan : Hubungi pelanggan sebelum datang ke lokasi</t>
  </si>
  <si>
    <t>ODP-KDI-FAA/05</t>
  </si>
  <si>
    <t>WO061980457</t>
  </si>
  <si>
    <t>|MC20003|MYIA-069615513750/POI/AGIL DAFFA MAULANA ILNASI /085236823300/mts.arrahmah20@gmail.com</t>
  </si>
  <si>
    <t>Toko Sandri</t>
  </si>
  <si>
    <t>WO062016821</t>
  </si>
  <si>
    <t>MD|MYDB-20260817265933|SC00001/MC00046|Toko Sandri|082341681241</t>
  </si>
  <si>
    <t>2026-08-21 15:00:00 | M Janji : (19/08/2026) jam Pasang : 09:00 Note : hubungi pelanggan jika ingin kelokasi</t>
  </si>
  <si>
    <t>ODP-KEN-FAW/057</t>
  </si>
  <si>
    <t>WO061986220</t>
  </si>
  <si>
    <t>2026-08-18 08:00:00 | Tanggal pemasangan : 18 AGUSTUS 2026  Jam pemasangan : pagi/siang  Info Tambahan : Hubungi pelanggan dulu sebelum ke lokasi  terima kasih</t>
  </si>
  <si>
    <t>TOKO ANASRI BAROKAH</t>
  </si>
  <si>
    <t>ODP-OMB-FC/14</t>
  </si>
  <si>
    <t>WO062046468</t>
  </si>
  <si>
    <t>|MC70132|/TOKO ANASRI BAROKAH/ANASRI/087850456668/anasribarokahs@gmail.com/HSI Bisnis + Netmonk Promo 2026 100 Mbps (Rp 591.100) PSB 150.000/</t>
  </si>
  <si>
    <t>2026-08-19 15:00:00| M Janji : (19 AGUSTUS 2026) jam Pasang : pagi siang Note : hubungi pelanggan jika ingin kelokasi|40900827|MYDITA</t>
  </si>
  <si>
    <t>BTM BANYUMAS KC Purwokerto Utara</t>
  </si>
  <si>
    <t>ODP-PWT-FBH/005 FBH/D01/005.01</t>
  </si>
  <si>
    <t>WO062022205</t>
  </si>
  <si>
    <t>|MC00213|MYIA-005325300223/POI/YULIANA LESTARI/085742893680/yulianalestari1901@gmail.com</t>
  </si>
  <si>
    <t>2026-08-19 13:00:00 | Nama PIC:  bu yuliana  No HP: 085742893680 Alt: Tanggal: 19/8/2026 Jam Pasang: Siang Note: Hubungi sebelum ke lokasi, terimakasih</t>
  </si>
  <si>
    <t>Erablue Sudirman Juwana Pati</t>
  </si>
  <si>
    <t>ODP-JWN-FA/063 FA/D05/063.01</t>
  </si>
  <si>
    <t>WO062016357</t>
  </si>
  <si>
    <t>|MN02054|MYIA-043180983805/POI/Chaidar syuryo samudro/081249549394/anext213@gmail.com</t>
  </si>
  <si>
    <t>Follow Up Revoke Completed, New Order ID : SC1002532996</t>
  </si>
  <si>
    <t>Toko SRC Rum</t>
  </si>
  <si>
    <t>ODP-KPP-FAA/23 FAA/D05/23.01</t>
  </si>
  <si>
    <t>WO062039992</t>
  </si>
  <si>
    <t>MD|MYDB-20260818265974|DN00001/MN00572|Toko SRC Rum|081776409334</t>
  </si>
  <si>
    <t>2026-08-22 08:00:00 | Nama PIC : imam No HP : 081776409334 Alt :  M Janji : 19 Augustus 2026 Jam Pasang : 08.00 - 13:00  NoteÃ‚Â :  hubungi terlebih dahulu sebelum kelokasi</t>
  </si>
  <si>
    <t>OKTA STORE 22</t>
  </si>
  <si>
    <t>ODP-WAT-FH/13 FH/D02/13.01</t>
  </si>
  <si>
    <t>WO062055267</t>
  </si>
  <si>
    <t>|MB10147|MYIA-094321010379/POI/OKTA PRATAMA/085236620308/pcryuni@gmail.com</t>
  </si>
  <si>
    <t>2026-08-20 08:00:00 | Nama : BP OKTA PRATAMA  No Hp : 085236620308 No Alt : 085220255653 Tgl Pemasangan : 19 Agustus 2026 Interval : PAGI  Note : Hubungi pelanggan terlebih dahulu</t>
  </si>
  <si>
    <t>QC MIA - INVALID QUALITY CONTROL MIA - Tidak Mengunggah Foto Lokasi Instalasi Tampak Depan Menyeluruh - mohon upload foto ban</t>
  </si>
  <si>
    <t>SMPN 1 RINGINREJO</t>
  </si>
  <si>
    <t>ODP-SBI-FA/09 FA/D02/09.01</t>
  </si>
  <si>
    <t>WO062054132</t>
  </si>
  <si>
    <t>|MC20217|MYIA-024695586215/POI/BUDIYONO M.kom/085729091981/smpn1ringinrejo@gmail.com</t>
  </si>
  <si>
    <t>ODP-GNK-FF/045</t>
  </si>
  <si>
    <t>UNCONTACTED : Mail Box - Memo Benita Lailani 40951377|MYDITA</t>
  </si>
  <si>
    <t>ODP-KBM-FAK/006</t>
  </si>
  <si>
    <t xml:space="preserve">AMRBS;950223;ALDHIAZ;JKT OUTER;HSI Bisnis PSB 70% - 50 Mbps - (439000);CP LOKASI BPK RIZIQ 0877-1577-1000 ALT SANDY 087778113956;billing@bnteknologi.com  </t>
  </si>
  <si>
    <t>QC MIA - INVALID QUALITY CONTROL MIA - Foto Lokasi Instalasi Tidak Valid - mohon upload lokasi tampak depan sesuai tikor</t>
  </si>
  <si>
    <t>PT PURI KENCANA RIZQ MULYA</t>
  </si>
  <si>
    <t>ODP-PKM-FAD/038 FAD/D02/038.01</t>
  </si>
  <si>
    <t>WO062057388</t>
  </si>
  <si>
    <t>|MN02579|MYIA-098860986114/POI/HENI VIVI SUSANTI/081914434840/spbu4455535@gmail.com</t>
  </si>
  <si>
    <t>2026-08-20 13:00:00 | M Janji : (19/agustus/2026) jam Pasang : 09:00 Note : hubungi pelanggan jika ingin kelokasi</t>
  </si>
  <si>
    <t>Follow Up Revoke Completed, New Order ID : SC1002533966</t>
  </si>
  <si>
    <t>al fatih cell</t>
  </si>
  <si>
    <t>ODP-GDI-FV/11 FV/D02/11.01</t>
  </si>
  <si>
    <t>WO062049739</t>
  </si>
  <si>
    <t>|MN02462|MYIA-020490108781/POI/alfatih/085655777455/alfatih.cell297@gmail.com</t>
  </si>
  <si>
    <t>2026-08-19 15:00:00 | Nama : BP ARIFIN (OWNER) No Hp : 085655777455 No Alt :  Tgl Pemasangan : 19 Agustus 2026 Interval : PAGI  Note : Hubungi pelanggan terlebih dahulu</t>
  </si>
  <si>
    <t>Follow Up Revoke Completed, New Order ID : SC1002534151</t>
  </si>
  <si>
    <t>warung sembako wartono</t>
  </si>
  <si>
    <t>ODP-JWN-FJ/006 FJ/D01/006.01</t>
  </si>
  <si>
    <t>WO062011631</t>
  </si>
  <si>
    <t>|MN00915|MYIA-024090809310/POI/wartono/085172093677/boswartono36@gmail.com</t>
  </si>
  <si>
    <t>MI HIDAYATUL MUBTADI&amp; 39;IN SUKORAME</t>
  </si>
  <si>
    <t>ODP-TRE-FN/57 FN/D03/57.01</t>
  </si>
  <si>
    <t>WO061983377</t>
  </si>
  <si>
    <t>|MN00418|MYIA-009708125108/POI/085176987873/085176987873/mihidayatul70@gmail.com</t>
  </si>
  <si>
    <t>2026-08-19 08:00:00 | Nama PIC : DANI No HP : 085176987873 Alt :  M Janji : 19 Augustus 2026 Jam Pasang : 08.00 - 13:00  NoteÃ‚Â :  hubungi terlebih dahulu sebelum kelokasi</t>
  </si>
  <si>
    <t>SPBU 4452111 KARANGANYAR</t>
  </si>
  <si>
    <t>ODP-TEG-FAE/081 FAE/D03/081.01</t>
  </si>
  <si>
    <t>WO062011366</t>
  </si>
  <si>
    <t>|MN00292|MYIA-064404371108/POI/Sugeng Parwanto/085747265387/pomkaranganyar@yahoo.co.id</t>
  </si>
  <si>
    <t>SMP NEGERI 1 DAMPIT</t>
  </si>
  <si>
    <t>ODP-DPT-FH/18 FH/D02/18.01</t>
  </si>
  <si>
    <t>WO062039103</t>
  </si>
  <si>
    <t>|MN01864|MYIA-047336361235/POI/ANIK SHOFIATUZ ZUHRO/082141705256/smpn1dampit@gmail.com</t>
  </si>
  <si>
    <t xml:space="preserve">2026-08-19 13:00:00 | Nama PIC : Anik No HP : 082141705256 Alt :  M Janji : 19/08/2026 Jam Pasang : 08.00 - 13:00  NoteÃ‚Â :  hubungi terlebih dahulu sebelum kelokasi </t>
  </si>
  <si>
    <t>WO062013556</t>
  </si>
  <si>
    <t>2026-08-15 15:00:00|Nama PIC : Beni  No HP : 085759285030  Alt : 082289338883  M Janji : 15 Augustus 2026  Jam Pasang : 08.00 - 13:00   NoteÃ‚Â :  hubungi terlebih dahulu sebelum kelokasi|40981184|MYDITA</t>
  </si>
  <si>
    <t>- 11_11446;Biaya PSB HSI EBIS Tunai di Depan ~ 11[150000]  - SP_NOSS;SP_NOSS ~ Internet NOSS Multispeed Network[0]  - SP_NOSS;SP_NOSS ~ Internet NOSS Multispeed Network[0]  - E23047;E23047 ~ ES23 - Paket HSI Bisnis Basic[0]  - E23047~null~E23047_UNL;UNL ~</t>
  </si>
  <si>
    <t>ODP-GOD-FBH/054</t>
  </si>
  <si>
    <t>WO062049943</t>
  </si>
  <si>
    <t>2026-08-18 13:00:00 | Tanggal pemasangan: 12/08/2026  Jam pemasangan : siang  Info Tambahan : Hubungi pelanggan dulu sebelum ke lokasi  terima kasih.</t>
  </si>
  <si>
    <t>WO062016275</t>
  </si>
  <si>
    <t>2026-08-15 15:00:00|Waktu pemasangan : 15 agustus 2026  Jam pemasangan : 08.00 - 12.00  Info Tambahan : Hubungi pelanggan dulu sebelum ke lokasi  terimakasih |40971401|MYDITA</t>
  </si>
  <si>
    <t>SALON ERNI</t>
  </si>
  <si>
    <t>ODP-BRG-FD/33 FD/D01/33.01</t>
  </si>
  <si>
    <t>WO062016423</t>
  </si>
  <si>
    <t>MD|MYDB-20260817265915|SC20017/MC20200|SALON ERNI|081233609972</t>
  </si>
  <si>
    <t xml:space="preserve">2026-08-19 13:00:00 | Nama PIC : ibu erna No HP : 081233609972 No Alternatif : M Janji : 19/07/2026 Jam Pasang : Pagi NoteÃ‚Â :  Hubungi terlebih dahulu sebelum ke lokasi </t>
  </si>
  <si>
    <t>Toko Safii</t>
  </si>
  <si>
    <t>ODP-PYA-FBM/30 FBM/D03/30.01</t>
  </si>
  <si>
    <t>WO061993595</t>
  </si>
  <si>
    <t>MD|MYDB-20260817265908|SC00001/MC00046|Toko Safii|081805780681</t>
  </si>
  <si>
    <t>2026-08-20 15:00:00 | Jam Pemasangan : 08:00 - 12.00 Tanggal Pemasangan :19/08/2025 Info Tambahan : Hubungi pelanggan sebelum datang ke lokasi</t>
  </si>
  <si>
    <t>Follow Up Revoke Completed, New Order ID : SC1002534493</t>
  </si>
  <si>
    <t>SWEET CARICA</t>
  </si>
  <si>
    <t>ODP-WOS-FAJ/110 FAJ/D02/110.01</t>
  </si>
  <si>
    <t>WO062052780</t>
  </si>
  <si>
    <t>|MN00439|MYIA-049430362334/POI/SEPTIAWAN PUJI RAHARJO/085141644502/dyahayuoktaa@yahoo.com</t>
  </si>
  <si>
    <t>Provisioning Failed|WFM|INF009066996|PRK_-7.76862,112.1973467_RUMAH KOSONG = PRK_KP_PELANGGAN MINTA PENDING PEMASANGAN KARENA</t>
  </si>
  <si>
    <t>ODP-PYA-FAN/96</t>
  </si>
  <si>
    <t>WO062046513</t>
  </si>
  <si>
    <t>2026-08-20 15:00:00 | Jam Pemasangan : 08:00 - 12.00  Tanggal Pemasangan :19/08/2025  Info Tambahan : Hubungi pelanggan sebelum datang ke lokasi</t>
  </si>
  <si>
    <t>ODP-MYR-FVL/49</t>
  </si>
  <si>
    <t>WO061967444</t>
  </si>
  <si>
    <t>|MN02646|MYIA-063981074461/POI/supono/081529807442/supono310389@gmail.com</t>
  </si>
  <si>
    <t>2026-08-19 10:00:00 | M Janji : (19/08/2026) jam Pasang : 09:00 Note : hubungi pelanggan jika ingin kelokasi</t>
  </si>
  <si>
    <t>UPT SD NEGERI 282 GRESIK RUANG LAB</t>
  </si>
  <si>
    <t>ODP-SDY-FL/11 FL/D06/11.01</t>
  </si>
  <si>
    <t>WO062022531</t>
  </si>
  <si>
    <t>MD|MYDB-20260818266003|DN00001/MN01211|UPT SD NEGERI 282 GRESIK RUANG LAB|081615202701</t>
  </si>
  <si>
    <t>2026-08-19 13:00:00 | Jam Pemasangan : 08:00 - 12.00 Tanggal Pemasangan :19/08/2025 Info Tambahan : Hubungi pelanggan sebelum datang ke lokasi</t>
  </si>
  <si>
    <t>CAFE 1911</t>
  </si>
  <si>
    <t>ODP-BWG-FAP/23 FAP/D03/23.01</t>
  </si>
  <si>
    <t>WO062038824</t>
  </si>
  <si>
    <t>MD|MYDB-20260818266026|DN00001/MN01010|CAFE 1911|0881027072095</t>
  </si>
  <si>
    <t>GARUS</t>
  </si>
  <si>
    <t>ODP-GEN-FQ/17 FQ/D02/17.01</t>
  </si>
  <si>
    <t>WO062037685</t>
  </si>
  <si>
    <t>MD|MYDB-20260818266010|DC30004/MC30050|GARUS|082230662959</t>
  </si>
  <si>
    <t>Padel Paddies</t>
  </si>
  <si>
    <t>ODP-SMN-FBN/025</t>
  </si>
  <si>
    <t>|MC80228|/Padel Paddies/Paket HSI Bisnis Promo HUT Telkom 1:1 100Mbps/Herdiko Setyaputra/08119880989/padelpaddies@gmail.com</t>
  </si>
  <si>
    <t>18-08-2026 22:26:00</t>
  </si>
  <si>
    <t>SERBU ACCESORIES</t>
  </si>
  <si>
    <t>ODP-MIP-FE/39</t>
  </si>
  <si>
    <t>WO062023840</t>
  </si>
  <si>
    <t>|MN02271|/SERBU ACCESORIES/WINBACK HSI B2B + OCA BREACH CHECKER  (1:1) 300MBPS 1,250,5JT PSB DISC 70%//muhsaleh344@gmail.com/MOH SHALEH/8152525172</t>
  </si>
  <si>
    <t>2026-08-19 13:00:00|telp : 08152525172 alt : manja : pagi /siang 19/08/2026 hub sebelum kelokasi |40000802|MYDITA</t>
  </si>
  <si>
    <t>- 11_11446;Biaya PSB HSI EBIS Tunai di Depan ~ 11[150000]  - E25023;E25023 ~ ES25 - Paket Produk OCA Breach Checker[0]  - E25023~null~104837;E25023||77||Abodemen 0[0]  - E25023~null~E25023_OCABRECHE;OCABRECHE ~ OCA Breach Checker ~ E25023[30500]  - E24057</t>
  </si>
  <si>
    <t>PT ADHI-SELARAS-TITIS .KSO</t>
  </si>
  <si>
    <t>ODP-JOM-FW/40</t>
  </si>
  <si>
    <t>|MN02084|/PT ADHI-SELARAS-TITIS .KSO/WINBACK 2.0 HSI B2B (1:1) 100MBPS 535RB PSB DISC 70%//adhismsttskso@gmail.com/ACHMAD AZIZ /81251428584</t>
  </si>
  <si>
    <t>QC MIA - INVALID QUALITY CONTROL MIA - Foto Dokumen Usaha Tidak Valid - mohon upload dokumen fisik nya</t>
  </si>
  <si>
    <t>ODP-OMB-FB/50</t>
  </si>
  <si>
    <t>Follow Up Revoke Completed, New Order ID : SC1002533163</t>
  </si>
  <si>
    <t>WO061994819</t>
  </si>
  <si>
    <t>2026-08-19 08:00:00|Waktu pemasangan : 19 agustus 2026 Jam pemasangan : 13.00 Info Tambahan : Hubungi pelanggan dulu sebelum ke lokasi terimakasih |40000802|MYDITA</t>
  </si>
  <si>
    <t>PODO LANCAR JAYA SWALAYAN</t>
  </si>
  <si>
    <t>ODP-TPH-FE/06</t>
  </si>
  <si>
    <t>WO061997282</t>
  </si>
  <si>
    <t>|MN01068|/PODO LANCAR JAYA SWALAYAN/WINBACK HSI B2B + OCA BREACH CHECKER  (1:1) 300MBPS 1,250,5JT PSB DISC 70%//Neka12948@gmail.com/AGUS MINARTO/81933706308</t>
  </si>
  <si>
    <t>2026-08-19 13:00:00| M Janji : (19 AGUSTUS 2026) jam Pasang : siang Note : hubungi pelanggan jika ingin kelokasi|40900827|MYDITA</t>
  </si>
  <si>
    <t>WO062048168</t>
  </si>
  <si>
    <t>| MN02631 | IBU AYU SRI WAHYUNI/083117926063/ayuwahyuni28@admin.smp.belajar.id</t>
  </si>
  <si>
    <t>Follow Up Revoke Completed, New Order ID : SC1002533087</t>
  </si>
  <si>
    <t>KOPDIT SERVIAM BHAKTI MANDIRI</t>
  </si>
  <si>
    <t>ODP-END-FB/03 FB/D02/03.01</t>
  </si>
  <si>
    <t>WO061993800</t>
  </si>
  <si>
    <t>|MC40144|MYIA-084278898875/POI/KLEMENS LAE/081236757735/kopditserviamende17@gmail.com</t>
  </si>
  <si>
    <t>2026-08-20 08:00:00 | Nama : BP KLEMENS LAE No Hp : 081236757735 No Alt :  Tgl Pemasangan : 19 Agustus 2026 Interval : SIANG Note : Hubungi pelanggan terlebih dahulu</t>
  </si>
  <si>
    <t>TOKO FATOR</t>
  </si>
  <si>
    <t>ODP-TGS-FA/61</t>
  </si>
  <si>
    <t>|MN01068|/TOKO FATOR/WINBACK HSI B2B + OCA BREACH CHECKER  (1:1) 200MBPS 920,5RB PSB DISC 70%//Subhanalloh07@gmail.com/FATHORROZI/87752533327</t>
  </si>
  <si>
    <t>18-08-2026 23:55:09</t>
  </si>
  <si>
    <t>ODP-PRI-FB/04</t>
  </si>
  <si>
    <t xml:space="preserve"> PT. Prapen Ananda Dewata</t>
  </si>
  <si>
    <t>ODP-UBN-FBQ/15</t>
  </si>
  <si>
    <t>|MN02689|/CP IBU NURNINGSIH/081936600700/spbu.bali.5480332@gmail.com</t>
  </si>
  <si>
    <t>UNCONTACTED : Line Busy Putri Arviyanti 40971304|MYDITA</t>
  </si>
  <si>
    <t>Ladang Rezeki</t>
  </si>
  <si>
    <t>ODP-KPP-FE/24 FE/D01/24.01</t>
  </si>
  <si>
    <t>WO062003205</t>
  </si>
  <si>
    <t>MD|MYDB-20260817265932|DN00001/MN00572|Ladang Rezeki|087749030095</t>
  </si>
  <si>
    <t>2026-08-21 13:00:00 | M Janji : (19/agustus/2026) jam Pasang : 09:00 Note : hubungi pelanggan jika ingin kelokasi</t>
  </si>
  <si>
    <t>TOKO MALIK JAYA</t>
  </si>
  <si>
    <t>ODP-PME-FL/54</t>
  </si>
  <si>
    <t>|MC70132|/ABDUL MALIK-TOKO MALIK JAYA/083853501470/malikishabdul@gmail.com/HSI Bisnis + Netmonk Promo 2026 300 Mbps (Rp 1.186.100) PSB 150.000/-7.1643723, 113.4163227/Dekat Relubeng, Toket, Kec. Proppo, Kabupaten Pamekasan, Jawa Timur 69363</t>
  </si>
  <si>
    <t>KOST PAK IRFAN</t>
  </si>
  <si>
    <t>ODP-TLW-FE/47 FE/D04/47.01</t>
  </si>
  <si>
    <t>WO061973230</t>
  </si>
  <si>
    <t>|MN02367|MYIA-029757118652/POI/IRFAN YUSANDI NANDRA/082236071337/irfanyusandi54@gmail.com</t>
  </si>
  <si>
    <t>TOKO AFFAN</t>
  </si>
  <si>
    <t>ODP-KPP-FG/17</t>
  </si>
  <si>
    <t>WO061998546</t>
  </si>
  <si>
    <t>|MN00213|/TOKO AFFAN/085829605755/lutfivenoza@gmail.com/HSI Bisnis + Netmonk Promo 2026 100 Mbps (Rp 591.100) PSB 150.000/LUTFI/-6.9135395,113.366124</t>
  </si>
  <si>
    <t>TOKO TRALALA</t>
  </si>
  <si>
    <t>ODP-PME-FAW/40 FAW/D01/40.01</t>
  </si>
  <si>
    <t>WO061995180</t>
  </si>
  <si>
    <t>MD|MYDB-20260818265964|DN00001/MN00558|TOKO TRALALA|085801312369</t>
  </si>
  <si>
    <t>2026-08-19 08:00:00 | Nama Pic : BP SAKUR No Hp Pic : 085801312369 Jam Pemasangan : 08:00 - 12.00 Tanggal Pemasangan : RABU 19 AGUSTUS 2026 Info Tambahan : Hubungi pelanggan sebelum datang ke lokasi</t>
  </si>
  <si>
    <t>untung jaya</t>
  </si>
  <si>
    <t>ODP-LMJ-FX/14 FX/D02/14.01</t>
  </si>
  <si>
    <t>WO062053885</t>
  </si>
  <si>
    <t>|MC30211|MYIA-004475729061/POI/hendro/085233234395/freedomsuccesnetwork@gmail.com</t>
  </si>
  <si>
    <t>SDN Sokobanah Tengah 6</t>
  </si>
  <si>
    <t>WO062054029</t>
  </si>
  <si>
    <t>MB00503; Achmad Suharyadi  087851475758; achmadsuharyadi39@guru.sd.belajar.id; HSI BISNIS INET ONLY 300 MBPS 1.130k; RAHMAT; dsn Danglebar Ds. Sokobanah Tengah Kec. Sokobanah Kab. Sampang</t>
  </si>
  <si>
    <t>2026-08-22 13:00:00|Nama : BP ACHMAD SUHARYADI No Hp : 087851475758 No Alt :  Tgl Pemasangan : 19 Agustus 2026 Interval : PAGI  Note : Hubungi pelanggan terlebih dahulu|40971402|MYDITA</t>
  </si>
  <si>
    <t>DAS GAME</t>
  </si>
  <si>
    <t>ODP-MCR-FJ/08 FJ/D01/08.01</t>
  </si>
  <si>
    <t>WO061979419</t>
  </si>
  <si>
    <t>MD|MYDB-20260818265947|DC30004/MC30042|DAS GAME|085650847630</t>
  </si>
  <si>
    <t>2026-08-19 13:00:00 | Nama PIC:  bp suprayitno  No HP: 085650847630 Alt: Tanggal: 19/8/2026 Jam Pasang: Siang Note: Hubungi sebelum ke lokasi, terimakasih</t>
  </si>
  <si>
    <t>Provisioning Failed|ACTIVATION|INF009069734|FAIL:resource conflicts (NAME). Rollback Succeeded.</t>
  </si>
  <si>
    <t>Follow Up Revoke Completed, New Order ID : SC1002534097</t>
  </si>
  <si>
    <t>WO062041968</t>
  </si>
  <si>
    <t>2026-08-19 08:00:00 | Nama PIC:  BP JAKA   No HP: 083160111623  Alt:  Tanggal: 19/8/2026  Jam Pasang: Pagi  Note: Hubungi sebelum ke lokasi, terimakasih</t>
  </si>
  <si>
    <t>Toko Radika</t>
  </si>
  <si>
    <t>ODP-SEL-FAV/66 FAV/D05/66.01</t>
  </si>
  <si>
    <t>WO061975604</t>
  </si>
  <si>
    <t>MD|MYDB-20260817265863|SC00001/MC00149|Toko Radika|083116196492</t>
  </si>
  <si>
    <t>ODP-PGR-FDV/045</t>
  </si>
  <si>
    <t>KIT CELL BALONG</t>
  </si>
  <si>
    <t>ODP-SLH-FH/23 FH/D02/23.01</t>
  </si>
  <si>
    <t>WO061984200</t>
  </si>
  <si>
    <t>MD|MYDB-20260817265876|DN00001/MN02053|KIT CELL BALONG|082301916796</t>
  </si>
  <si>
    <t>Toko Eliana</t>
  </si>
  <si>
    <t>ODP-PAZ-FA/11 FA/D03/11-01</t>
  </si>
  <si>
    <t>WO061975555</t>
  </si>
  <si>
    <t>|MN00271|MYIA-096515813307/POI/Eliana/085784781117/waras44444@gmail.com</t>
  </si>
  <si>
    <t>2026-08-21 15:00:00 | Nama PIC:  bp waras  No HP: 085784781117 Alt: Tanggal: 21/8/2026 Jam Pasang: Sore Note: Hubungi sebelum ke lokasi, terimakasih</t>
  </si>
  <si>
    <t>Toko Hamid Berkah</t>
  </si>
  <si>
    <t>ODP-KPP-FAC/03 FAC/D02/03.01</t>
  </si>
  <si>
    <t>WO061970443</t>
  </si>
  <si>
    <t>MD|MYDB-20260817265919|DN00001/MN00572|Toko Hamid Berkah|085259906109</t>
  </si>
  <si>
    <t>SMPN 1 BATUKLIANG</t>
  </si>
  <si>
    <t>ODP-PYA-FAN/16 FAN/D03/16.01</t>
  </si>
  <si>
    <t>WO062002597</t>
  </si>
  <si>
    <t>|MC40242|MYIA-020924280653/POI/Nasipno spd/081803696771/nasipno@gmail.com</t>
  </si>
  <si>
    <t>2026-08-21 08:00:00 | Nama PIC : Nasipno No HP : 081803696771 Alt :  M Janji : 19 Augustus 2026 Jam Pasang : 08.00 - 13:00  NoteÃ‚Â :  hubungi terlebih dahulu sebelum kelokasi</t>
  </si>
  <si>
    <t>YAYASAN SINAR KASIH MANDIRI</t>
  </si>
  <si>
    <t>ODP-TEG-FAW/133 FAW/D03/133.01</t>
  </si>
  <si>
    <t>WO062053056</t>
  </si>
  <si>
    <t>|MN00292|MYIA-067787025748/POI/Dwi Yulianto/085803412700/yulianto.dwi0789@gmail.com</t>
  </si>
  <si>
    <t>2026-08-19 15:00:00 | Nama Pic : BAPAK DWI No Hp Pic : 085803412700 Jam Pemasangan : 08:00 - 12.00 Tanggal Pemasangan : RABU 19 AGUSTUS 2026 Info Tambahan : Hubungi pelanggan sebelum datang ke lokasi</t>
  </si>
  <si>
    <t>TOKO MASRUR</t>
  </si>
  <si>
    <t>WO062051595</t>
  </si>
  <si>
    <t>MD|MYDB-20260818266037|DN00001/MN00558|TOKO MASRUR|087768280472</t>
  </si>
  <si>
    <t>2026-08-20 13:00:00 | Nama : BP MASRUR No Hp : 087768280472 No Alt :  Tgl Pemasangan : 19 Agustus 2026 Interval : PAGI  Note : Hubungi pelanggan terlebih dahulu</t>
  </si>
  <si>
    <t>WO061998326</t>
  </si>
  <si>
    <t>2026-08-13 13:00:00|Nama Pic : bu yulianti   No Hp Pic : 081803680445  No alt : -  Jam Pemasangan : pagi   Tanggal Pemasangan : 13 Agustus 2026|40951375|MYDITA</t>
  </si>
  <si>
    <t>TOKO CAMPLONG JAYA</t>
  </si>
  <si>
    <t>ODP-SPG-FP/07 FP/D01/07.01</t>
  </si>
  <si>
    <t>WO061994170</t>
  </si>
  <si>
    <t>MD|MYDB-20260818265967|DN00001/MN00558|TOKO CAMPLONG JAYA|087777741880</t>
  </si>
  <si>
    <t>2026-08-19 08:00:00 | Nama : BP SAMSUL  No Hp : 087777741880 No Alt :  Tgl Pemasangan : 19 Agustus 2026 Interval : PAGI  Note : Hubungi pelanggan terlebih dahulu</t>
  </si>
  <si>
    <t>ODP-MJS-FP/12</t>
  </si>
  <si>
    <t>WO062030838</t>
  </si>
  <si>
    <t>2026-08-17 08:00:00 | Nama : BP SATYA BAGAS PRATAMA  No Hp : 085755144593  No Alt :   Tgl Pemasangan : 17 Agustus 2026  Interval : PAGI   Note : Hubungi pelanggan terlebih dahulu</t>
  </si>
  <si>
    <t>QC MIA - INVALID QUALITY CONTROL MIA - Indikasi Foto Diambil dari Google Maps - silakan upload lokasi langsung bukan dari Goo</t>
  </si>
  <si>
    <t>PT Mitra Emas Lestari</t>
  </si>
  <si>
    <t>ODP-TEG-FJ/128 FJ/D08/128.01</t>
  </si>
  <si>
    <t>WO062028875</t>
  </si>
  <si>
    <t>|MN02713|MYIA-015818178290/POI/Nur Fajar Alamsyah/08139110119/mel.ga@mitraemaslestari.co.id</t>
  </si>
  <si>
    <t>2026-08-20 08:00:00 | Nama PIC:  bp nur fajar No HP: 08139110119 Alt: Tanggal: 20/8/2026 Jam Pasang: Pagi Note: Hubungi sebelum ke lokasi, terimakasih. Diusahakan hubungi h-1 sebelum ke lokasi.</t>
  </si>
  <si>
    <t>ODP-GND-FM/05 FM/D01/05.01</t>
  </si>
  <si>
    <t>WO062055443</t>
  </si>
  <si>
    <t>MD|MYDB-20260818266039|DN00001/MN00836|TOKO BAROKAH|08138027234</t>
  </si>
  <si>
    <t>2026-08-20 08:00:00 | Nama : BP&amp; 39; MUHAMMAD HOLLA No Hp : 08138027234 No Alt :  Tgl Pemasangan : 19 Agustus 2026 Interval : PAGI  Note : Hubungi pelanggan terlebih dahulu</t>
  </si>
  <si>
    <t>TOKO ANTO</t>
  </si>
  <si>
    <t>ODP-GDN-FD/18 FD/D02/18.01</t>
  </si>
  <si>
    <t>WO062050278</t>
  </si>
  <si>
    <t>|MN02822|MYIA-037599359671/POI/SUDARWANTO/082142889816/ir.sudarwanto@gmail.com</t>
  </si>
  <si>
    <t xml:space="preserve">2026-08-19 15:00:00 | Nama PIC : Bapak Anto No HP : 082142889816 No Alternatif : - M Janji : 19/07/2026 Jam Pasang : Pagi NoteÃ‚Â :  Hubungi terlebih dahulu sebelum ke lokasi </t>
  </si>
  <si>
    <t>VILLA ANUGRAH</t>
  </si>
  <si>
    <t>ODP-SAR-FA/14 FA/D02/14.01</t>
  </si>
  <si>
    <t>WO062022980</t>
  </si>
  <si>
    <t>|MN02429|MYIA-017982529225/POI/SURATNO/0881027494420/trsno82@gmail.com</t>
  </si>
  <si>
    <t>HSI Bisnis Basic Promo HUT RI PSB 70% - 200 Mbps</t>
  </si>
  <si>
    <t>ODP-ADW-FG/011 FG/D02/011.01</t>
  </si>
  <si>
    <t>WO062001327</t>
  </si>
  <si>
    <t>|MN00292|MYIA-090423021883/POI/Agus Maliki/085879877267/agusmalikpenawaja@gmail.com</t>
  </si>
  <si>
    <t>2026-08-19 13:00:00 | Nama PIC : Agus  No HP : 085879877267 Alt :  M Janji : 19 Augustus 2026 Jam Pasang : 08.00 - 13:00  NoteÃ‚Â :  hubungi terlebih dahulu sebelum kelokasi</t>
  </si>
  <si>
    <t>CV PILAR FACTORY</t>
  </si>
  <si>
    <t>ODP-ASB-FB/66 FB/D07/66.01</t>
  </si>
  <si>
    <t>WO061984264</t>
  </si>
  <si>
    <t>|MN02617|MYIA-081806538502/POI/DEVINA CITRA HERWANTO/085237930141/pilarfactory95@gmail.com</t>
  </si>
  <si>
    <t>2026-08-19 08:00:00 | Nama PIC : Ibu Devina No HP : 085237930141 No Alt : - M Janji : 19 Agustus 2026 Jam Pasang : Pagi / Siang Note : hubungi pelanggan jika ingin kelokasi</t>
  </si>
  <si>
    <t>MI MUHAMMADIYAH 02 BLAMBANGAN</t>
  </si>
  <si>
    <t>ODP-BJR-FW/064 FW/D05/064.01</t>
  </si>
  <si>
    <t>WO061998259</t>
  </si>
  <si>
    <t>|MN00909|MYIA-078140149951/POI/nofi prasetyo/085826633889/nofiprasetyo11@gmail.com</t>
  </si>
  <si>
    <t>2026-08-21 08:00:00 | Nama PIC : Nofi No HP : 085826633889 Alt :  M Janji : 19 Augustus 2026 Jam Pasang : 08.00 - 13:00  NoteÃ‚Â :  hubungi terlebih dahulu sebelum kelokasi</t>
  </si>
  <si>
    <t>MEUBEL D2</t>
  </si>
  <si>
    <t>ODP-BOW-FAC/10 FAC/D03/10.01</t>
  </si>
  <si>
    <t>WO061986598</t>
  </si>
  <si>
    <t>|MN02617|MYIA-062626640548/POI/AHMAD FARIKI/085230598234/muhammadmusleh972@gmail.com</t>
  </si>
  <si>
    <t xml:space="preserve">2026-08-19 08:00:00 | Nama PIC : bapak ahmad No HP : 085230598234 No Alternatif :  M Janji : 19/07/2026 Jam Pasang : Pagi NoteÃ‚Â :  Hubungi terlebih dahulu sebelum ke lokasi </t>
  </si>
  <si>
    <t>BENGKEL RIFKY</t>
  </si>
  <si>
    <t>ODP-MJT-FH/14 FH/D04/14.01</t>
  </si>
  <si>
    <t>WO062002901</t>
  </si>
  <si>
    <t>|MC20202|MYIA-097003530648/POI/DEDY DWI SUHENDRO/085856583130/rifkymotor65@gmail.com</t>
  </si>
  <si>
    <t xml:space="preserve">QC MIA - INVALID QUALITY CONTROL MIA - Foto Lokasi Instalasi Tidak Valid - mohon upload lokasi tidak editan </t>
  </si>
  <si>
    <t>TOKO LAPANG 2</t>
  </si>
  <si>
    <t>ODP-AJB-FK/062 FK/D04/062.01</t>
  </si>
  <si>
    <t>WO062003138</t>
  </si>
  <si>
    <t>|MC00213|MYIA-092820377841/POI/RUDI WIDIANTO/082221141433/rudilosari@gmail.com</t>
  </si>
  <si>
    <t>2026-08-19 13:00:00 | Nama PIC : Bp Rudi No HP : 082221141433 No Alt : - M Janji : 19 Agustus 2026 Jam Pasang : Pagi / Siang Note : hubungi pelanggan jika ingin kelokasi</t>
  </si>
  <si>
    <t>Last update proses : 19-08-2026 05:34:05 WIB (Source: ETL XPRO)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</si>
</sst>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4"/>
      <color rgb="FF111827"/>
      <name val="Segoe UI"/>
      <family val="2"/>
    </font>
    <font>
      <u/>
      <sz val="11"/>
      <color theme="10"/>
      <name val="Calibri"/>
      <family val="2"/>
      <scheme val="minor"/>
    </font>
    <font>
      <b/>
      <sz val="5"/>
      <color rgb="FF000000"/>
      <name val="Segoe UI"/>
      <family val="2"/>
    </font>
    <font>
      <b/>
      <sz val="5"/>
      <color rgb="FFFFFFFF"/>
      <name val="Segoe UI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48"/>
      <color theme="7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044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FFE5E7EB"/>
      </left>
      <right style="medium">
        <color rgb="FFE5E7EB"/>
      </right>
      <top style="medium">
        <color rgb="FFE5E7EB"/>
      </top>
      <bottom style="medium">
        <color rgb="FFE5E7EB"/>
      </bottom>
      <diagonal/>
    </border>
    <border>
      <left style="medium">
        <color theme="2"/>
      </left>
      <right/>
      <top style="medium">
        <color theme="2"/>
      </top>
      <bottom/>
      <diagonal/>
    </border>
    <border>
      <left/>
      <right/>
      <top style="medium">
        <color theme="2"/>
      </top>
      <bottom/>
      <diagonal/>
    </border>
    <border>
      <left/>
      <right style="medium">
        <color theme="2"/>
      </right>
      <top style="medium">
        <color theme="2"/>
      </top>
      <bottom/>
      <diagonal/>
    </border>
    <border>
      <left style="medium">
        <color theme="2"/>
      </left>
      <right/>
      <top/>
      <bottom/>
      <diagonal/>
    </border>
    <border>
      <left/>
      <right style="medium">
        <color theme="2"/>
      </right>
      <top/>
      <bottom/>
      <diagonal/>
    </border>
    <border>
      <left style="medium">
        <color theme="2"/>
      </left>
      <right/>
      <top/>
      <bottom style="medium">
        <color theme="2"/>
      </bottom>
      <diagonal/>
    </border>
    <border>
      <left/>
      <right/>
      <top/>
      <bottom style="medium">
        <color theme="2"/>
      </bottom>
      <diagonal/>
    </border>
    <border>
      <left/>
      <right style="medium">
        <color theme="2"/>
      </right>
      <top/>
      <bottom style="medium">
        <color theme="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/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15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93">
    <xf numFmtId="0" fontId="0" fillId="0" borderId="0" xfId="0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0" xfId="0" applyFill="1"/>
    <xf numFmtId="14" fontId="0" fillId="0" borderId="0" xfId="0" applyNumberFormat="1"/>
    <xf numFmtId="0" fontId="0" fillId="0" borderId="0" xfId="0" applyAlignment="1">
      <alignment horizontal="left"/>
    </xf>
    <xf numFmtId="10" fontId="0" fillId="0" borderId="0" xfId="1" applyNumberFormat="1" applyFont="1"/>
    <xf numFmtId="0" fontId="0" fillId="0" borderId="0" xfId="0" applyAlignment="1">
      <alignment horizontal="left" indent="1"/>
    </xf>
    <xf numFmtId="9" fontId="0" fillId="0" borderId="0" xfId="1" applyFont="1"/>
    <xf numFmtId="0" fontId="6" fillId="0" borderId="4" xfId="0" applyFont="1" applyBorder="1" applyAlignment="1">
      <alignment horizontal="left" vertical="center"/>
    </xf>
    <xf numFmtId="0" fontId="0" fillId="0" borderId="4" xfId="2" applyFont="1" applyBorder="1" applyAlignment="1">
      <alignment horizontal="center" vertical="center"/>
    </xf>
    <xf numFmtId="0" fontId="3" fillId="5" borderId="3" xfId="0" applyFont="1" applyFill="1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6" borderId="0" xfId="2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0" fillId="7" borderId="0" xfId="0" applyFont="1" applyFill="1" applyAlignment="1">
      <alignment horizontal="center"/>
    </xf>
    <xf numFmtId="0" fontId="11" fillId="7" borderId="0" xfId="0" applyFont="1" applyFill="1" applyAlignment="1">
      <alignment horizontal="center" vertical="top" wrapText="1"/>
    </xf>
    <xf numFmtId="0" fontId="12" fillId="9" borderId="1" xfId="0" applyFont="1" applyFill="1" applyBorder="1" applyAlignment="1">
      <alignment horizontal="center" vertical="center" wrapText="1"/>
    </xf>
    <xf numFmtId="0" fontId="11" fillId="0" borderId="1" xfId="0" applyFont="1" applyBorder="1"/>
    <xf numFmtId="0" fontId="13" fillId="0" borderId="1" xfId="0" applyFont="1" applyBorder="1" applyAlignment="1">
      <alignment horizontal="center" vertical="center"/>
    </xf>
    <xf numFmtId="0" fontId="11" fillId="10" borderId="1" xfId="0" applyFont="1" applyFill="1" applyBorder="1"/>
    <xf numFmtId="0" fontId="11" fillId="10" borderId="1" xfId="0" applyFont="1" applyFill="1" applyBorder="1" applyAlignment="1">
      <alignment horizontal="center" vertical="center"/>
    </xf>
    <xf numFmtId="0" fontId="11" fillId="0" borderId="0" xfId="0" applyFont="1"/>
    <xf numFmtId="0" fontId="13" fillId="0" borderId="5" xfId="0" applyFont="1" applyBorder="1"/>
    <xf numFmtId="0" fontId="13" fillId="8" borderId="8" xfId="0" applyFont="1" applyFill="1" applyBorder="1"/>
    <xf numFmtId="0" fontId="0" fillId="9" borderId="8" xfId="0" applyFill="1" applyBorder="1"/>
    <xf numFmtId="0" fontId="0" fillId="5" borderId="8" xfId="0" applyFill="1" applyBorder="1"/>
    <xf numFmtId="0" fontId="0" fillId="3" borderId="8" xfId="0" applyFill="1" applyBorder="1"/>
    <xf numFmtId="0" fontId="0" fillId="11" borderId="10" xfId="0" applyFill="1" applyBorder="1"/>
    <xf numFmtId="0" fontId="4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0" fontId="11" fillId="7" borderId="0" xfId="0" applyFont="1" applyFill="1" applyAlignment="1">
      <alignment horizontal="center"/>
    </xf>
    <xf numFmtId="0" fontId="12" fillId="5" borderId="1" xfId="0" applyFont="1" applyFill="1" applyBorder="1" applyAlignment="1">
      <alignment horizontal="center" vertical="center" wrapText="1"/>
    </xf>
    <xf numFmtId="0" fontId="10" fillId="7" borderId="0" xfId="0" applyFont="1" applyFill="1"/>
    <xf numFmtId="0" fontId="11" fillId="7" borderId="0" xfId="0" applyFont="1" applyFill="1"/>
    <xf numFmtId="10" fontId="13" fillId="0" borderId="1" xfId="0" applyNumberFormat="1" applyFont="1" applyBorder="1" applyAlignment="1">
      <alignment horizontal="center" vertical="center"/>
    </xf>
    <xf numFmtId="10" fontId="11" fillId="10" borderId="1" xfId="0" applyNumberFormat="1" applyFont="1" applyFill="1" applyBorder="1" applyAlignment="1">
      <alignment horizontal="center" vertical="center"/>
    </xf>
    <xf numFmtId="0" fontId="7" fillId="0" borderId="4" xfId="2" applyBorder="1" applyAlignment="1">
      <alignment horizontal="center" vertical="center"/>
    </xf>
    <xf numFmtId="0" fontId="12" fillId="9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0" fontId="13" fillId="0" borderId="13" xfId="0" applyFont="1" applyBorder="1" applyAlignment="1">
      <alignment horizontal="right"/>
    </xf>
    <xf numFmtId="0" fontId="11" fillId="10" borderId="15" xfId="0" applyFont="1" applyFill="1" applyBorder="1"/>
    <xf numFmtId="0" fontId="13" fillId="0" borderId="16" xfId="0" applyFont="1" applyBorder="1"/>
    <xf numFmtId="0" fontId="13" fillId="8" borderId="19" xfId="0" applyFont="1" applyFill="1" applyBorder="1"/>
    <xf numFmtId="0" fontId="0" fillId="9" borderId="19" xfId="0" applyFill="1" applyBorder="1"/>
    <xf numFmtId="0" fontId="0" fillId="5" borderId="19" xfId="0" applyFill="1" applyBorder="1"/>
    <xf numFmtId="0" fontId="0" fillId="3" borderId="21" xfId="0" applyFill="1" applyBorder="1"/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1" fillId="10" borderId="15" xfId="0" applyFont="1" applyFill="1" applyBorder="1" applyAlignment="1">
      <alignment horizontal="center" vertical="center"/>
    </xf>
    <xf numFmtId="22" fontId="0" fillId="0" borderId="0" xfId="0" applyNumberFormat="1"/>
    <xf numFmtId="15" fontId="0" fillId="0" borderId="0" xfId="0" applyNumberFormat="1"/>
    <xf numFmtId="0" fontId="0" fillId="0" borderId="0" xfId="0" pivotButton="1"/>
    <xf numFmtId="0" fontId="16" fillId="0" borderId="0" xfId="0" applyFont="1"/>
    <xf numFmtId="0" fontId="17" fillId="0" borderId="0" xfId="0" applyFont="1"/>
    <xf numFmtId="0" fontId="4" fillId="13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10" fontId="0" fillId="0" borderId="1" xfId="1" applyNumberFormat="1" applyFon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0" fillId="18" borderId="1" xfId="0" applyFill="1" applyBorder="1"/>
    <xf numFmtId="0" fontId="0" fillId="18" borderId="1" xfId="0" applyFill="1" applyBorder="1" applyAlignment="1">
      <alignment horizontal="center"/>
    </xf>
    <xf numFmtId="10" fontId="0" fillId="18" borderId="1" xfId="1" applyNumberFormat="1" applyFont="1" applyFill="1" applyBorder="1" applyAlignment="1">
      <alignment horizontal="center"/>
    </xf>
    <xf numFmtId="10" fontId="0" fillId="18" borderId="1" xfId="0" applyNumberForma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19" borderId="0" xfId="0" applyFont="1" applyFill="1" applyAlignment="1">
      <alignment horizontal="center"/>
    </xf>
    <xf numFmtId="0" fontId="4" fillId="20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4" fillId="14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21" borderId="1" xfId="0" applyFill="1" applyBorder="1"/>
    <xf numFmtId="0" fontId="0" fillId="21" borderId="1" xfId="0" applyFill="1" applyBorder="1" applyAlignment="1">
      <alignment horizontal="center" vertical="center"/>
    </xf>
    <xf numFmtId="10" fontId="13" fillId="21" borderId="1" xfId="0" applyNumberFormat="1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0" fontId="12" fillId="5" borderId="13" xfId="0" applyFont="1" applyFill="1" applyBorder="1" applyAlignment="1">
      <alignment horizontal="center" vertical="center" wrapText="1"/>
    </xf>
    <xf numFmtId="0" fontId="10" fillId="7" borderId="0" xfId="0" applyFont="1" applyFill="1" applyAlignment="1">
      <alignment horizontal="center"/>
    </xf>
    <xf numFmtId="0" fontId="11" fillId="7" borderId="0" xfId="0" applyFont="1" applyFill="1" applyAlignment="1">
      <alignment horizontal="center"/>
    </xf>
    <xf numFmtId="0" fontId="3" fillId="5" borderId="3" xfId="0" applyFont="1" applyFill="1" applyBorder="1" applyAlignment="1">
      <alignment horizontal="center" vertical="center"/>
    </xf>
    <xf numFmtId="0" fontId="4" fillId="12" borderId="28" xfId="0" applyFont="1" applyFill="1" applyBorder="1" applyAlignment="1">
      <alignment horizontal="center" vertical="center"/>
    </xf>
    <xf numFmtId="0" fontId="4" fillId="12" borderId="29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2" fillId="8" borderId="13" xfId="0" applyFont="1" applyFill="1" applyBorder="1" applyAlignment="1">
      <alignment horizontal="center" vertical="center"/>
    </xf>
    <xf numFmtId="0" fontId="12" fillId="8" borderId="13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12" fillId="5" borderId="14" xfId="0" applyFont="1" applyFill="1" applyBorder="1" applyAlignment="1">
      <alignment horizontal="center" vertical="center" wrapText="1"/>
    </xf>
    <xf numFmtId="0" fontId="12" fillId="5" borderId="26" xfId="0" applyFont="1" applyFill="1" applyBorder="1" applyAlignment="1">
      <alignment horizontal="center" vertical="center" wrapText="1"/>
    </xf>
    <xf numFmtId="0" fontId="12" fillId="5" borderId="27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9" borderId="13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14" fillId="0" borderId="0" xfId="0" applyFont="1" applyAlignment="1">
      <alignment horizontal="left"/>
    </xf>
    <xf numFmtId="0" fontId="12" fillId="11" borderId="1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4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11" fillId="7" borderId="0" xfId="0" applyFont="1" applyFill="1" applyAlignment="1">
      <alignment horizontal="center" vertical="top" wrapText="1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12" fillId="8" borderId="30" xfId="0" applyFont="1" applyFill="1" applyBorder="1" applyAlignment="1">
      <alignment horizontal="center" vertical="center"/>
    </xf>
    <xf numFmtId="0" fontId="12" fillId="8" borderId="31" xfId="0" applyFont="1" applyFill="1" applyBorder="1" applyAlignment="1">
      <alignment horizontal="center" vertical="center"/>
    </xf>
    <xf numFmtId="0" fontId="12" fillId="8" borderId="32" xfId="0" applyFont="1" applyFill="1" applyBorder="1" applyAlignment="1">
      <alignment horizontal="center" vertical="center"/>
    </xf>
    <xf numFmtId="0" fontId="12" fillId="8" borderId="30" xfId="0" applyFont="1" applyFill="1" applyBorder="1" applyAlignment="1">
      <alignment horizontal="center" vertical="center" wrapText="1"/>
    </xf>
    <xf numFmtId="0" fontId="12" fillId="8" borderId="31" xfId="0" applyFont="1" applyFill="1" applyBorder="1" applyAlignment="1">
      <alignment horizontal="center" vertical="center" wrapText="1"/>
    </xf>
    <xf numFmtId="0" fontId="12" fillId="8" borderId="32" xfId="0" applyFont="1" applyFill="1" applyBorder="1" applyAlignment="1">
      <alignment horizontal="center" vertical="center" wrapText="1"/>
    </xf>
    <xf numFmtId="0" fontId="12" fillId="9" borderId="30" xfId="0" applyFont="1" applyFill="1" applyBorder="1" applyAlignment="1">
      <alignment horizontal="center" vertical="center" wrapText="1"/>
    </xf>
    <xf numFmtId="0" fontId="12" fillId="9" borderId="31" xfId="0" applyFont="1" applyFill="1" applyBorder="1" applyAlignment="1">
      <alignment horizontal="center" vertical="center" wrapText="1"/>
    </xf>
    <xf numFmtId="0" fontId="12" fillId="9" borderId="32" xfId="0" applyFont="1" applyFill="1" applyBorder="1" applyAlignment="1">
      <alignment horizontal="center" vertical="center" wrapText="1"/>
    </xf>
    <xf numFmtId="0" fontId="12" fillId="5" borderId="30" xfId="0" applyFont="1" applyFill="1" applyBorder="1" applyAlignment="1">
      <alignment horizontal="center" vertical="center" wrapText="1"/>
    </xf>
    <xf numFmtId="0" fontId="12" fillId="5" borderId="31" xfId="0" applyFont="1" applyFill="1" applyBorder="1" applyAlignment="1">
      <alignment horizontal="center" vertical="center" wrapText="1"/>
    </xf>
    <xf numFmtId="0" fontId="12" fillId="5" borderId="32" xfId="0" applyFont="1" applyFill="1" applyBorder="1" applyAlignment="1">
      <alignment horizontal="center" vertical="center" wrapText="1"/>
    </xf>
    <xf numFmtId="0" fontId="12" fillId="3" borderId="30" xfId="0" applyFont="1" applyFill="1" applyBorder="1" applyAlignment="1">
      <alignment horizontal="center" vertical="center" wrapText="1"/>
    </xf>
    <xf numFmtId="0" fontId="12" fillId="3" borderId="31" xfId="0" applyFont="1" applyFill="1" applyBorder="1" applyAlignment="1">
      <alignment horizontal="center" vertical="center" wrapText="1"/>
    </xf>
    <xf numFmtId="0" fontId="12" fillId="3" borderId="32" xfId="0" applyFont="1" applyFill="1" applyBorder="1" applyAlignment="1">
      <alignment horizontal="center" vertical="center" wrapText="1"/>
    </xf>
    <xf numFmtId="0" fontId="12" fillId="11" borderId="30" xfId="0" applyFont="1" applyFill="1" applyBorder="1" applyAlignment="1">
      <alignment horizontal="center" vertical="center" wrapText="1"/>
    </xf>
    <xf numFmtId="0" fontId="12" fillId="11" borderId="31" xfId="0" applyFont="1" applyFill="1" applyBorder="1" applyAlignment="1">
      <alignment horizontal="center" vertical="center" wrapText="1"/>
    </xf>
    <xf numFmtId="0" fontId="12" fillId="11" borderId="32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/>
    </xf>
    <xf numFmtId="0" fontId="12" fillId="9" borderId="33" xfId="0" applyFont="1" applyFill="1" applyBorder="1" applyAlignment="1">
      <alignment horizontal="center" vertical="center" wrapText="1"/>
    </xf>
    <xf numFmtId="0" fontId="12" fillId="9" borderId="34" xfId="0" applyFont="1" applyFill="1" applyBorder="1" applyAlignment="1">
      <alignment horizontal="center" vertical="center" wrapText="1"/>
    </xf>
    <xf numFmtId="0" fontId="12" fillId="9" borderId="35" xfId="0" applyFont="1" applyFill="1" applyBorder="1" applyAlignment="1">
      <alignment horizontal="center" vertical="center" wrapText="1"/>
    </xf>
    <xf numFmtId="0" fontId="12" fillId="9" borderId="36" xfId="0" applyFont="1" applyFill="1" applyBorder="1" applyAlignment="1">
      <alignment horizontal="center" vertical="center" wrapText="1"/>
    </xf>
    <xf numFmtId="0" fontId="12" fillId="9" borderId="0" xfId="0" applyFont="1" applyFill="1" applyAlignment="1">
      <alignment horizontal="center" vertical="center" wrapText="1"/>
    </xf>
    <xf numFmtId="0" fontId="12" fillId="9" borderId="37" xfId="0" applyFont="1" applyFill="1" applyBorder="1" applyAlignment="1">
      <alignment horizontal="center" vertical="center" wrapText="1"/>
    </xf>
    <xf numFmtId="0" fontId="12" fillId="9" borderId="38" xfId="0" applyFont="1" applyFill="1" applyBorder="1" applyAlignment="1">
      <alignment horizontal="center" vertical="center" wrapText="1"/>
    </xf>
    <xf numFmtId="0" fontId="12" fillId="9" borderId="39" xfId="0" applyFont="1" applyFill="1" applyBorder="1" applyAlignment="1">
      <alignment horizontal="center" vertical="center" wrapText="1"/>
    </xf>
    <xf numFmtId="0" fontId="12" fillId="9" borderId="40" xfId="0" applyFont="1" applyFill="1" applyBorder="1" applyAlignment="1">
      <alignment horizontal="center" vertical="center" wrapText="1"/>
    </xf>
    <xf numFmtId="0" fontId="12" fillId="5" borderId="33" xfId="0" applyFont="1" applyFill="1" applyBorder="1" applyAlignment="1">
      <alignment horizontal="center" vertical="center" wrapText="1"/>
    </xf>
    <xf numFmtId="0" fontId="12" fillId="5" borderId="34" xfId="0" applyFont="1" applyFill="1" applyBorder="1" applyAlignment="1">
      <alignment horizontal="center" vertical="center" wrapText="1"/>
    </xf>
    <xf numFmtId="0" fontId="12" fillId="5" borderId="35" xfId="0" applyFont="1" applyFill="1" applyBorder="1" applyAlignment="1">
      <alignment horizontal="center" vertical="center" wrapText="1"/>
    </xf>
    <xf numFmtId="0" fontId="12" fillId="5" borderId="36" xfId="0" applyFont="1" applyFill="1" applyBorder="1" applyAlignment="1">
      <alignment horizontal="center" vertical="center" wrapText="1"/>
    </xf>
    <xf numFmtId="0" fontId="12" fillId="5" borderId="0" xfId="0" applyFont="1" applyFill="1" applyAlignment="1">
      <alignment horizontal="center" vertical="center" wrapText="1"/>
    </xf>
    <xf numFmtId="0" fontId="12" fillId="5" borderId="37" xfId="0" applyFont="1" applyFill="1" applyBorder="1" applyAlignment="1">
      <alignment horizontal="center" vertical="center" wrapText="1"/>
    </xf>
    <xf numFmtId="0" fontId="12" fillId="5" borderId="38" xfId="0" applyFont="1" applyFill="1" applyBorder="1" applyAlignment="1">
      <alignment horizontal="center" vertical="center" wrapText="1"/>
    </xf>
    <xf numFmtId="0" fontId="12" fillId="5" borderId="39" xfId="0" applyFont="1" applyFill="1" applyBorder="1" applyAlignment="1">
      <alignment horizontal="center" vertical="center" wrapText="1"/>
    </xf>
    <xf numFmtId="0" fontId="12" fillId="5" borderId="40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1" fillId="7" borderId="0" xfId="0" applyFont="1" applyFill="1" applyAlignment="1">
      <alignment horizontal="center" vertical="top"/>
    </xf>
    <xf numFmtId="0" fontId="12" fillId="9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4" borderId="0" xfId="0" applyFont="1" applyFill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1" fillId="3" borderId="0" xfId="0" applyFont="1" applyFill="1"/>
    <xf numFmtId="0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29">
    <dxf>
      <fill>
        <patternFill patternType="solid">
          <bgColor theme="9" tint="0.59996337778862885"/>
        </patternFill>
      </fill>
    </dxf>
    <dxf>
      <fill>
        <patternFill patternType="solid">
          <bgColor rgb="FFFCA79E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CA79E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CA79E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CA79E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CA79E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CA79E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CA79E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CA79E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CA79E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CA79E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CA79E"/>
        </patternFill>
      </fill>
    </dxf>
    <dxf>
      <fill>
        <patternFill patternType="solid">
          <bgColor theme="0" tint="-4.9989318521683403E-2"/>
        </patternFill>
      </fill>
    </dxf>
    <dxf>
      <numFmt numFmtId="19" formatCode="m/d/yyyy"/>
    </dxf>
    <dxf>
      <numFmt numFmtId="19" formatCode="m/d/yyyy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</dxfs>
  <tableStyles count="0" defaultTableStyle="TableStyleMedium2" defaultPivotStyle="PivotStyleLight16"/>
  <colors>
    <mruColors>
      <color rgb="FFFCA79E"/>
      <color rgb="FFF95A49"/>
      <color rgb="FFEF1D07"/>
      <color rgb="FFF85124"/>
      <color rgb="FFFFB9B9"/>
      <color rgb="FFFD0701"/>
      <color rgb="FFF75311"/>
      <color rgb="FFFF97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REVOKE - PS/RE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76159230096238"/>
          <c:y val="0.13930555555555557"/>
          <c:w val="0.85334951881014875"/>
          <c:h val="0.59557195975503063"/>
        </c:manualLayout>
      </c:layout>
      <c:barChart>
        <c:barDir val="col"/>
        <c:grouping val="clustered"/>
        <c:varyColors val="0"/>
        <c:ser>
          <c:idx val="3"/>
          <c:order val="3"/>
          <c:tx>
            <c:strRef>
              <c:f>Sheet1!$E$5</c:f>
              <c:strCache>
                <c:ptCount val="1"/>
                <c:pt idx="0">
                  <c:v>REVOKE %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Sheet1!$A$6:$A$10</c:f>
              <c:strCache>
                <c:ptCount val="5"/>
                <c:pt idx="0">
                  <c:v>BALI</c:v>
                </c:pt>
                <c:pt idx="1">
                  <c:v>JATIM BARAT</c:v>
                </c:pt>
                <c:pt idx="2">
                  <c:v>JATIM TIMUR</c:v>
                </c:pt>
                <c:pt idx="3">
                  <c:v>NUSA TENGGARA</c:v>
                </c:pt>
                <c:pt idx="4">
                  <c:v>SURAMADU</c:v>
                </c:pt>
              </c:strCache>
            </c:strRef>
          </c:cat>
          <c:val>
            <c:numRef>
              <c:f>Sheet1!$E$6:$E$10</c:f>
              <c:numCache>
                <c:formatCode>0.00%</c:formatCode>
                <c:ptCount val="5"/>
                <c:pt idx="0">
                  <c:v>0.19444444444444445</c:v>
                </c:pt>
                <c:pt idx="1">
                  <c:v>8.2862523540489647E-2</c:v>
                </c:pt>
                <c:pt idx="2">
                  <c:v>5.0970873786407765E-2</c:v>
                </c:pt>
                <c:pt idx="3">
                  <c:v>0.15384615384615385</c:v>
                </c:pt>
                <c:pt idx="4">
                  <c:v>0.14821763602251406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802-4CCA-88A8-A38842401CD3}"/>
            </c:ext>
          </c:extLst>
        </c:ser>
        <c:ser>
          <c:idx val="4"/>
          <c:order val="4"/>
          <c:tx>
            <c:strRef>
              <c:f>Sheet1!$F$5</c:f>
              <c:strCache>
                <c:ptCount val="1"/>
                <c:pt idx="0">
                  <c:v>PS/RE (%) (Target 80%)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Sheet1!$A$6:$A$10</c:f>
              <c:strCache>
                <c:ptCount val="5"/>
                <c:pt idx="0">
                  <c:v>BALI</c:v>
                </c:pt>
                <c:pt idx="1">
                  <c:v>JATIM BARAT</c:v>
                </c:pt>
                <c:pt idx="2">
                  <c:v>JATIM TIMUR</c:v>
                </c:pt>
                <c:pt idx="3">
                  <c:v>NUSA TENGGARA</c:v>
                </c:pt>
                <c:pt idx="4">
                  <c:v>SURAMADU</c:v>
                </c:pt>
              </c:strCache>
            </c:strRef>
          </c:cat>
          <c:val>
            <c:numRef>
              <c:f>Sheet1!$F$6:$F$10</c:f>
              <c:numCache>
                <c:formatCode>0.00%</c:formatCode>
                <c:ptCount val="5"/>
                <c:pt idx="0">
                  <c:v>0.72932330827067671</c:v>
                </c:pt>
                <c:pt idx="1">
                  <c:v>0.86570247933884292</c:v>
                </c:pt>
                <c:pt idx="2">
                  <c:v>0.78947368421052633</c:v>
                </c:pt>
                <c:pt idx="3">
                  <c:v>0.6889763779527559</c:v>
                </c:pt>
                <c:pt idx="4">
                  <c:v>0.73842592592592593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802-4CCA-88A8-A38842401CD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92802208"/>
        <c:axId val="49279392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Sheet1!$B$5</c15:sqref>
                        </c15:formulaRef>
                      </c:ext>
                    </c:extLst>
                    <c:strCache>
                      <c:ptCount val="1"/>
                      <c:pt idx="0">
                        <c:v>(RE)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Sheet1!$A$6:$A$10</c15:sqref>
                        </c15:formulaRef>
                      </c:ext>
                    </c:extLst>
                    <c:strCache>
                      <c:ptCount val="5"/>
                      <c:pt idx="0">
                        <c:v>BALI</c:v>
                      </c:pt>
                      <c:pt idx="1">
                        <c:v>JATIM BARAT</c:v>
                      </c:pt>
                      <c:pt idx="2">
                        <c:v>JATIM TIMUR</c:v>
                      </c:pt>
                      <c:pt idx="3">
                        <c:v>NUSA TENGGARA</c:v>
                      </c:pt>
                      <c:pt idx="4">
                        <c:v>SURAMADU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Sheet1!$B$6:$B$10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180</c:v>
                      </c:pt>
                      <c:pt idx="1">
                        <c:v>531</c:v>
                      </c:pt>
                      <c:pt idx="2">
                        <c:v>412</c:v>
                      </c:pt>
                      <c:pt idx="3">
                        <c:v>312</c:v>
                      </c:pt>
                      <c:pt idx="4">
                        <c:v>533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2802-4CCA-88A8-A38842401CD3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Sheet1!$C$5</c15:sqref>
                        </c15:formulaRef>
                      </c:ext>
                    </c:extLst>
                    <c:strCache>
                      <c:ptCount val="1"/>
                      <c:pt idx="0">
                        <c:v>REVOKE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Sheet1!$A$6:$A$10</c15:sqref>
                        </c15:formulaRef>
                      </c:ext>
                    </c:extLst>
                    <c:strCache>
                      <c:ptCount val="5"/>
                      <c:pt idx="0">
                        <c:v>BALI</c:v>
                      </c:pt>
                      <c:pt idx="1">
                        <c:v>JATIM BARAT</c:v>
                      </c:pt>
                      <c:pt idx="2">
                        <c:v>JATIM TIMUR</c:v>
                      </c:pt>
                      <c:pt idx="3">
                        <c:v>NUSA TENGGARA</c:v>
                      </c:pt>
                      <c:pt idx="4">
                        <c:v>SURAMADU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Sheet1!$C$6:$C$10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35</c:v>
                      </c:pt>
                      <c:pt idx="1">
                        <c:v>44</c:v>
                      </c:pt>
                      <c:pt idx="2">
                        <c:v>21</c:v>
                      </c:pt>
                      <c:pt idx="3">
                        <c:v>48</c:v>
                      </c:pt>
                      <c:pt idx="4">
                        <c:v>79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2802-4CCA-88A8-A38842401CD3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Sheet1!$D$5</c15:sqref>
                        </c15:formulaRef>
                      </c:ext>
                    </c:extLst>
                    <c:strCache>
                      <c:ptCount val="1"/>
                      <c:pt idx="0">
                        <c:v>JML COMP (PS)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Sheet1!$A$6:$A$10</c15:sqref>
                        </c15:formulaRef>
                      </c:ext>
                    </c:extLst>
                    <c:strCache>
                      <c:ptCount val="5"/>
                      <c:pt idx="0">
                        <c:v>BALI</c:v>
                      </c:pt>
                      <c:pt idx="1">
                        <c:v>JATIM BARAT</c:v>
                      </c:pt>
                      <c:pt idx="2">
                        <c:v>JATIM TIMUR</c:v>
                      </c:pt>
                      <c:pt idx="3">
                        <c:v>NUSA TENGGARA</c:v>
                      </c:pt>
                      <c:pt idx="4">
                        <c:v>SURAMADU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Sheet1!$D$6:$D$10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97</c:v>
                      </c:pt>
                      <c:pt idx="1">
                        <c:v>419</c:v>
                      </c:pt>
                      <c:pt idx="2">
                        <c:v>300</c:v>
                      </c:pt>
                      <c:pt idx="3">
                        <c:v>175</c:v>
                      </c:pt>
                      <c:pt idx="4">
                        <c:v>319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802-4CCA-88A8-A38842401CD3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Sheet1!$G$5</c15:sqref>
                        </c15:formulaRef>
                      </c:ext>
                    </c:extLst>
                    <c:strCache>
                      <c:ptCount val="1"/>
                      <c:pt idx="0">
                        <c:v>PS/PI  (%) (Target 88%)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6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6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Sheet1!$A$6:$A$10</c15:sqref>
                        </c15:formulaRef>
                      </c:ext>
                    </c:extLst>
                    <c:strCache>
                      <c:ptCount val="5"/>
                      <c:pt idx="0">
                        <c:v>BALI</c:v>
                      </c:pt>
                      <c:pt idx="1">
                        <c:v>JATIM BARAT</c:v>
                      </c:pt>
                      <c:pt idx="2">
                        <c:v>JATIM TIMUR</c:v>
                      </c:pt>
                      <c:pt idx="3">
                        <c:v>NUSA TENGGARA</c:v>
                      </c:pt>
                      <c:pt idx="4">
                        <c:v>SURAMADU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Sheet1!$G$6:$G$10</c15:sqref>
                        </c15:formulaRef>
                      </c:ext>
                    </c:extLst>
                    <c:numCache>
                      <c:formatCode>0.00%</c:formatCode>
                      <c:ptCount val="5"/>
                      <c:pt idx="0">
                        <c:v>0.89814814814814814</c:v>
                      </c:pt>
                      <c:pt idx="1">
                        <c:v>0.97441860465116281</c:v>
                      </c:pt>
                      <c:pt idx="2">
                        <c:v>0.91743119266055051</c:v>
                      </c:pt>
                      <c:pt idx="3">
                        <c:v>0.80275229357798161</c:v>
                      </c:pt>
                      <c:pt idx="4">
                        <c:v>0.9522388059701492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802-4CCA-88A8-A38842401CD3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Sheet1!$H$5</c15:sqref>
                        </c15:formulaRef>
                      </c:ext>
                    </c:extLst>
                    <c:strCache>
                      <c:ptCount val="1"/>
                      <c:pt idx="0">
                        <c:v>TTI COMPLY  1X 24  (%) (Target 85%)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Sheet1!$A$6:$A$10</c15:sqref>
                        </c15:formulaRef>
                      </c:ext>
                    </c:extLst>
                    <c:strCache>
                      <c:ptCount val="5"/>
                      <c:pt idx="0">
                        <c:v>BALI</c:v>
                      </c:pt>
                      <c:pt idx="1">
                        <c:v>JATIM BARAT</c:v>
                      </c:pt>
                      <c:pt idx="2">
                        <c:v>JATIM TIMUR</c:v>
                      </c:pt>
                      <c:pt idx="3">
                        <c:v>NUSA TENGGARA</c:v>
                      </c:pt>
                      <c:pt idx="4">
                        <c:v>SURAMADU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Sheet1!$H$6:$H$10</c15:sqref>
                        </c15:formulaRef>
                      </c:ext>
                    </c:extLst>
                    <c:numCache>
                      <c:formatCode>0.00%</c:formatCode>
                      <c:ptCount val="5"/>
                      <c:pt idx="0">
                        <c:v>0.82474226804123707</c:v>
                      </c:pt>
                      <c:pt idx="1">
                        <c:v>0.99522673031026254</c:v>
                      </c:pt>
                      <c:pt idx="2">
                        <c:v>0.98666666666666669</c:v>
                      </c:pt>
                      <c:pt idx="3">
                        <c:v>0.90857142857142859</c:v>
                      </c:pt>
                      <c:pt idx="4">
                        <c:v>0.99059561128526641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802-4CCA-88A8-A38842401CD3}"/>
                  </c:ext>
                </c:extLst>
              </c15:ser>
            </c15:filteredBarSeries>
          </c:ext>
        </c:extLst>
      </c:barChart>
      <c:catAx>
        <c:axId val="49280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793928"/>
        <c:crosses val="autoZero"/>
        <c:auto val="1"/>
        <c:lblAlgn val="ctr"/>
        <c:lblOffset val="100"/>
        <c:noMultiLvlLbl val="0"/>
      </c:catAx>
      <c:valAx>
        <c:axId val="492793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80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REVOKE - PS/PI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Sheet1!$E$5</c:f>
              <c:strCache>
                <c:ptCount val="1"/>
                <c:pt idx="0">
                  <c:v>REVOKE %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Sheet1!$A$6:$A$10</c:f>
              <c:strCache>
                <c:ptCount val="5"/>
                <c:pt idx="0">
                  <c:v>BALI</c:v>
                </c:pt>
                <c:pt idx="1">
                  <c:v>JATIM BARAT</c:v>
                </c:pt>
                <c:pt idx="2">
                  <c:v>JATIM TIMUR</c:v>
                </c:pt>
                <c:pt idx="3">
                  <c:v>NUSA TENGGARA</c:v>
                </c:pt>
                <c:pt idx="4">
                  <c:v>SURAMADU</c:v>
                </c:pt>
              </c:strCache>
            </c:strRef>
          </c:cat>
          <c:val>
            <c:numRef>
              <c:f>Sheet1!$E$6:$E$10</c:f>
              <c:numCache>
                <c:formatCode>0.00%</c:formatCode>
                <c:ptCount val="5"/>
                <c:pt idx="0">
                  <c:v>0.19444444444444445</c:v>
                </c:pt>
                <c:pt idx="1">
                  <c:v>8.2862523540489647E-2</c:v>
                </c:pt>
                <c:pt idx="2">
                  <c:v>5.0970873786407765E-2</c:v>
                </c:pt>
                <c:pt idx="3">
                  <c:v>0.15384615384615385</c:v>
                </c:pt>
                <c:pt idx="4">
                  <c:v>0.14821763602251406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9F-49AD-83CC-B64FA3F8B061}"/>
            </c:ext>
          </c:extLst>
        </c:ser>
        <c:ser>
          <c:idx val="5"/>
          <c:order val="5"/>
          <c:tx>
            <c:strRef>
              <c:f>Sheet1!$G$5</c:f>
              <c:strCache>
                <c:ptCount val="1"/>
                <c:pt idx="0">
                  <c:v>PS/PI  (%) (Target 88%)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Sheet1!$A$6:$A$10</c:f>
              <c:strCache>
                <c:ptCount val="5"/>
                <c:pt idx="0">
                  <c:v>BALI</c:v>
                </c:pt>
                <c:pt idx="1">
                  <c:v>JATIM BARAT</c:v>
                </c:pt>
                <c:pt idx="2">
                  <c:v>JATIM TIMUR</c:v>
                </c:pt>
                <c:pt idx="3">
                  <c:v>NUSA TENGGARA</c:v>
                </c:pt>
                <c:pt idx="4">
                  <c:v>SURAMADU</c:v>
                </c:pt>
              </c:strCache>
            </c:strRef>
          </c:cat>
          <c:val>
            <c:numRef>
              <c:f>Sheet1!$G$6:$G$10</c:f>
              <c:numCache>
                <c:formatCode>0.00%</c:formatCode>
                <c:ptCount val="5"/>
                <c:pt idx="0">
                  <c:v>0.89814814814814814</c:v>
                </c:pt>
                <c:pt idx="1">
                  <c:v>0.97441860465116281</c:v>
                </c:pt>
                <c:pt idx="2">
                  <c:v>0.91743119266055051</c:v>
                </c:pt>
                <c:pt idx="3">
                  <c:v>0.80275229357798161</c:v>
                </c:pt>
                <c:pt idx="4">
                  <c:v>0.9522388059701492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79F-49AD-83CC-B64FA3F8B06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98639128"/>
        <c:axId val="39864956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Sheet1!$B$5</c15:sqref>
                        </c15:formulaRef>
                      </c:ext>
                    </c:extLst>
                    <c:strCache>
                      <c:ptCount val="1"/>
                      <c:pt idx="0">
                        <c:v>(RE)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Sheet1!$A$6:$A$10</c15:sqref>
                        </c15:formulaRef>
                      </c:ext>
                    </c:extLst>
                    <c:strCache>
                      <c:ptCount val="5"/>
                      <c:pt idx="0">
                        <c:v>BALI</c:v>
                      </c:pt>
                      <c:pt idx="1">
                        <c:v>JATIM BARAT</c:v>
                      </c:pt>
                      <c:pt idx="2">
                        <c:v>JATIM TIMUR</c:v>
                      </c:pt>
                      <c:pt idx="3">
                        <c:v>NUSA TENGGARA</c:v>
                      </c:pt>
                      <c:pt idx="4">
                        <c:v>SURAMADU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Sheet1!$B$6:$B$10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180</c:v>
                      </c:pt>
                      <c:pt idx="1">
                        <c:v>531</c:v>
                      </c:pt>
                      <c:pt idx="2">
                        <c:v>412</c:v>
                      </c:pt>
                      <c:pt idx="3">
                        <c:v>312</c:v>
                      </c:pt>
                      <c:pt idx="4">
                        <c:v>533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079F-49AD-83CC-B64FA3F8B061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Sheet1!$C$5</c15:sqref>
                        </c15:formulaRef>
                      </c:ext>
                    </c:extLst>
                    <c:strCache>
                      <c:ptCount val="1"/>
                      <c:pt idx="0">
                        <c:v>REVOKE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Sheet1!$A$6:$A$10</c15:sqref>
                        </c15:formulaRef>
                      </c:ext>
                    </c:extLst>
                    <c:strCache>
                      <c:ptCount val="5"/>
                      <c:pt idx="0">
                        <c:v>BALI</c:v>
                      </c:pt>
                      <c:pt idx="1">
                        <c:v>JATIM BARAT</c:v>
                      </c:pt>
                      <c:pt idx="2">
                        <c:v>JATIM TIMUR</c:v>
                      </c:pt>
                      <c:pt idx="3">
                        <c:v>NUSA TENGGARA</c:v>
                      </c:pt>
                      <c:pt idx="4">
                        <c:v>SURAMADU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Sheet1!$C$6:$C$10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35</c:v>
                      </c:pt>
                      <c:pt idx="1">
                        <c:v>44</c:v>
                      </c:pt>
                      <c:pt idx="2">
                        <c:v>21</c:v>
                      </c:pt>
                      <c:pt idx="3">
                        <c:v>48</c:v>
                      </c:pt>
                      <c:pt idx="4">
                        <c:v>79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079F-49AD-83CC-B64FA3F8B061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Sheet1!$D$5</c15:sqref>
                        </c15:formulaRef>
                      </c:ext>
                    </c:extLst>
                    <c:strCache>
                      <c:ptCount val="1"/>
                      <c:pt idx="0">
                        <c:v>JML COMP (PS)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Sheet1!$A$6:$A$10</c15:sqref>
                        </c15:formulaRef>
                      </c:ext>
                    </c:extLst>
                    <c:strCache>
                      <c:ptCount val="5"/>
                      <c:pt idx="0">
                        <c:v>BALI</c:v>
                      </c:pt>
                      <c:pt idx="1">
                        <c:v>JATIM BARAT</c:v>
                      </c:pt>
                      <c:pt idx="2">
                        <c:v>JATIM TIMUR</c:v>
                      </c:pt>
                      <c:pt idx="3">
                        <c:v>NUSA TENGGARA</c:v>
                      </c:pt>
                      <c:pt idx="4">
                        <c:v>SURAMADU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Sheet1!$D$6:$D$10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97</c:v>
                      </c:pt>
                      <c:pt idx="1">
                        <c:v>419</c:v>
                      </c:pt>
                      <c:pt idx="2">
                        <c:v>300</c:v>
                      </c:pt>
                      <c:pt idx="3">
                        <c:v>175</c:v>
                      </c:pt>
                      <c:pt idx="4">
                        <c:v>319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79F-49AD-83CC-B64FA3F8B061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Sheet1!$F$5</c15:sqref>
                        </c15:formulaRef>
                      </c:ext>
                    </c:extLst>
                    <c:strCache>
                      <c:ptCount val="1"/>
                      <c:pt idx="0">
                        <c:v>PS/RE (%) (Target 80%)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5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5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Sheet1!$A$6:$A$10</c15:sqref>
                        </c15:formulaRef>
                      </c:ext>
                    </c:extLst>
                    <c:strCache>
                      <c:ptCount val="5"/>
                      <c:pt idx="0">
                        <c:v>BALI</c:v>
                      </c:pt>
                      <c:pt idx="1">
                        <c:v>JATIM BARAT</c:v>
                      </c:pt>
                      <c:pt idx="2">
                        <c:v>JATIM TIMUR</c:v>
                      </c:pt>
                      <c:pt idx="3">
                        <c:v>NUSA TENGGARA</c:v>
                      </c:pt>
                      <c:pt idx="4">
                        <c:v>SURAMADU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Sheet1!$F$6:$F$10</c15:sqref>
                        </c15:formulaRef>
                      </c:ext>
                    </c:extLst>
                    <c:numCache>
                      <c:formatCode>0.00%</c:formatCode>
                      <c:ptCount val="5"/>
                      <c:pt idx="0">
                        <c:v>0.72932330827067671</c:v>
                      </c:pt>
                      <c:pt idx="1">
                        <c:v>0.86570247933884292</c:v>
                      </c:pt>
                      <c:pt idx="2">
                        <c:v>0.78947368421052633</c:v>
                      </c:pt>
                      <c:pt idx="3">
                        <c:v>0.6889763779527559</c:v>
                      </c:pt>
                      <c:pt idx="4">
                        <c:v>0.73842592592592593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79F-49AD-83CC-B64FA3F8B061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Sheet1!$H$5</c15:sqref>
                        </c15:formulaRef>
                      </c:ext>
                    </c:extLst>
                    <c:strCache>
                      <c:ptCount val="1"/>
                      <c:pt idx="0">
                        <c:v>TTI COMPLY  1X 24  (%) (Target 85%)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Sheet1!$A$6:$A$10</c15:sqref>
                        </c15:formulaRef>
                      </c:ext>
                    </c:extLst>
                    <c:strCache>
                      <c:ptCount val="5"/>
                      <c:pt idx="0">
                        <c:v>BALI</c:v>
                      </c:pt>
                      <c:pt idx="1">
                        <c:v>JATIM BARAT</c:v>
                      </c:pt>
                      <c:pt idx="2">
                        <c:v>JATIM TIMUR</c:v>
                      </c:pt>
                      <c:pt idx="3">
                        <c:v>NUSA TENGGARA</c:v>
                      </c:pt>
                      <c:pt idx="4">
                        <c:v>SURAMADU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Sheet1!$H$6:$H$10</c15:sqref>
                        </c15:formulaRef>
                      </c:ext>
                    </c:extLst>
                    <c:numCache>
                      <c:formatCode>0.00%</c:formatCode>
                      <c:ptCount val="5"/>
                      <c:pt idx="0">
                        <c:v>0.82474226804123707</c:v>
                      </c:pt>
                      <c:pt idx="1">
                        <c:v>0.99522673031026254</c:v>
                      </c:pt>
                      <c:pt idx="2">
                        <c:v>0.98666666666666669</c:v>
                      </c:pt>
                      <c:pt idx="3">
                        <c:v>0.90857142857142859</c:v>
                      </c:pt>
                      <c:pt idx="4">
                        <c:v>0.99059561128526641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79F-49AD-83CC-B64FA3F8B061}"/>
                  </c:ext>
                </c:extLst>
              </c15:ser>
            </c15:filteredBarSeries>
          </c:ext>
        </c:extLst>
      </c:barChart>
      <c:catAx>
        <c:axId val="398639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49568"/>
        <c:crosses val="autoZero"/>
        <c:auto val="1"/>
        <c:lblAlgn val="ctr"/>
        <c:lblOffset val="100"/>
        <c:noMultiLvlLbl val="0"/>
      </c:catAx>
      <c:valAx>
        <c:axId val="39864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39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REVOKE - TTI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Sheet1!$E$5</c:f>
              <c:strCache>
                <c:ptCount val="1"/>
                <c:pt idx="0">
                  <c:v>REVOKE %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Sheet1!$A$6:$A$10</c:f>
              <c:strCache>
                <c:ptCount val="5"/>
                <c:pt idx="0">
                  <c:v>BALI</c:v>
                </c:pt>
                <c:pt idx="1">
                  <c:v>JATIM BARAT</c:v>
                </c:pt>
                <c:pt idx="2">
                  <c:v>JATIM TIMUR</c:v>
                </c:pt>
                <c:pt idx="3">
                  <c:v>NUSA TENGGARA</c:v>
                </c:pt>
                <c:pt idx="4">
                  <c:v>SURAMADU</c:v>
                </c:pt>
              </c:strCache>
            </c:strRef>
          </c:cat>
          <c:val>
            <c:numRef>
              <c:f>Sheet1!$E$6:$E$10</c:f>
              <c:numCache>
                <c:formatCode>0.00%</c:formatCode>
                <c:ptCount val="5"/>
                <c:pt idx="0">
                  <c:v>0.19444444444444445</c:v>
                </c:pt>
                <c:pt idx="1">
                  <c:v>8.2862523540489647E-2</c:v>
                </c:pt>
                <c:pt idx="2">
                  <c:v>5.0970873786407765E-2</c:v>
                </c:pt>
                <c:pt idx="3">
                  <c:v>0.15384615384615385</c:v>
                </c:pt>
                <c:pt idx="4">
                  <c:v>0.14821763602251406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9B-4AE3-9958-7F9DFAF6C386}"/>
            </c:ext>
          </c:extLst>
        </c:ser>
        <c:ser>
          <c:idx val="6"/>
          <c:order val="6"/>
          <c:tx>
            <c:strRef>
              <c:f>Sheet1!$H$5</c:f>
              <c:strCache>
                <c:ptCount val="1"/>
                <c:pt idx="0">
                  <c:v>TTI COMPLY  1X 24  (%) (Target 85%)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Sheet1!$A$6:$A$10</c:f>
              <c:strCache>
                <c:ptCount val="5"/>
                <c:pt idx="0">
                  <c:v>BALI</c:v>
                </c:pt>
                <c:pt idx="1">
                  <c:v>JATIM BARAT</c:v>
                </c:pt>
                <c:pt idx="2">
                  <c:v>JATIM TIMUR</c:v>
                </c:pt>
                <c:pt idx="3">
                  <c:v>NUSA TENGGARA</c:v>
                </c:pt>
                <c:pt idx="4">
                  <c:v>SURAMADU</c:v>
                </c:pt>
              </c:strCache>
              <c:extLst xmlns:c15="http://schemas.microsoft.com/office/drawing/2012/chart"/>
            </c:strRef>
          </c:cat>
          <c:val>
            <c:numRef>
              <c:f>Sheet1!$H$6:$H$10</c:f>
              <c:numCache>
                <c:formatCode>0.00%</c:formatCode>
                <c:ptCount val="5"/>
                <c:pt idx="0">
                  <c:v>0.82474226804123707</c:v>
                </c:pt>
                <c:pt idx="1">
                  <c:v>0.99522673031026254</c:v>
                </c:pt>
                <c:pt idx="2">
                  <c:v>0.98666666666666669</c:v>
                </c:pt>
                <c:pt idx="3">
                  <c:v>0.90857142857142859</c:v>
                </c:pt>
                <c:pt idx="4">
                  <c:v>0.99059561128526641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6-EC9B-4AE3-9958-7F9DFAF6C38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98639128"/>
        <c:axId val="39864956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Sheet1!$B$5</c15:sqref>
                        </c15:formulaRef>
                      </c:ext>
                    </c:extLst>
                    <c:strCache>
                      <c:ptCount val="1"/>
                      <c:pt idx="0">
                        <c:v>(RE)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Sheet1!$A$6:$A$10</c15:sqref>
                        </c15:formulaRef>
                      </c:ext>
                    </c:extLst>
                    <c:strCache>
                      <c:ptCount val="5"/>
                      <c:pt idx="0">
                        <c:v>BALI</c:v>
                      </c:pt>
                      <c:pt idx="1">
                        <c:v>JATIM BARAT</c:v>
                      </c:pt>
                      <c:pt idx="2">
                        <c:v>JATIM TIMUR</c:v>
                      </c:pt>
                      <c:pt idx="3">
                        <c:v>NUSA TENGGARA</c:v>
                      </c:pt>
                      <c:pt idx="4">
                        <c:v>SURAMADU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Sheet1!$B$6:$B$10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180</c:v>
                      </c:pt>
                      <c:pt idx="1">
                        <c:v>531</c:v>
                      </c:pt>
                      <c:pt idx="2">
                        <c:v>412</c:v>
                      </c:pt>
                      <c:pt idx="3">
                        <c:v>312</c:v>
                      </c:pt>
                      <c:pt idx="4">
                        <c:v>533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EC9B-4AE3-9958-7F9DFAF6C386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Sheet1!$C$5</c15:sqref>
                        </c15:formulaRef>
                      </c:ext>
                    </c:extLst>
                    <c:strCache>
                      <c:ptCount val="1"/>
                      <c:pt idx="0">
                        <c:v>REVOKE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Sheet1!$A$6:$A$10</c15:sqref>
                        </c15:formulaRef>
                      </c:ext>
                    </c:extLst>
                    <c:strCache>
                      <c:ptCount val="5"/>
                      <c:pt idx="0">
                        <c:v>BALI</c:v>
                      </c:pt>
                      <c:pt idx="1">
                        <c:v>JATIM BARAT</c:v>
                      </c:pt>
                      <c:pt idx="2">
                        <c:v>JATIM TIMUR</c:v>
                      </c:pt>
                      <c:pt idx="3">
                        <c:v>NUSA TENGGARA</c:v>
                      </c:pt>
                      <c:pt idx="4">
                        <c:v>SURAMADU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Sheet1!$C$6:$C$10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35</c:v>
                      </c:pt>
                      <c:pt idx="1">
                        <c:v>44</c:v>
                      </c:pt>
                      <c:pt idx="2">
                        <c:v>21</c:v>
                      </c:pt>
                      <c:pt idx="3">
                        <c:v>48</c:v>
                      </c:pt>
                      <c:pt idx="4">
                        <c:v>79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C9B-4AE3-9958-7F9DFAF6C386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Sheet1!$D$5</c15:sqref>
                        </c15:formulaRef>
                      </c:ext>
                    </c:extLst>
                    <c:strCache>
                      <c:ptCount val="1"/>
                      <c:pt idx="0">
                        <c:v>JML COMP (PS)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Sheet1!$A$6:$A$10</c15:sqref>
                        </c15:formulaRef>
                      </c:ext>
                    </c:extLst>
                    <c:strCache>
                      <c:ptCount val="5"/>
                      <c:pt idx="0">
                        <c:v>BALI</c:v>
                      </c:pt>
                      <c:pt idx="1">
                        <c:v>JATIM BARAT</c:v>
                      </c:pt>
                      <c:pt idx="2">
                        <c:v>JATIM TIMUR</c:v>
                      </c:pt>
                      <c:pt idx="3">
                        <c:v>NUSA TENGGARA</c:v>
                      </c:pt>
                      <c:pt idx="4">
                        <c:v>SURAMADU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Sheet1!$D$6:$D$10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97</c:v>
                      </c:pt>
                      <c:pt idx="1">
                        <c:v>419</c:v>
                      </c:pt>
                      <c:pt idx="2">
                        <c:v>300</c:v>
                      </c:pt>
                      <c:pt idx="3">
                        <c:v>175</c:v>
                      </c:pt>
                      <c:pt idx="4">
                        <c:v>319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C9B-4AE3-9958-7F9DFAF6C38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Sheet1!$F$5</c15:sqref>
                        </c15:formulaRef>
                      </c:ext>
                    </c:extLst>
                    <c:strCache>
                      <c:ptCount val="1"/>
                      <c:pt idx="0">
                        <c:v>PS/RE (%) (Target 80%)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5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5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Sheet1!$A$6:$A$10</c15:sqref>
                        </c15:formulaRef>
                      </c:ext>
                    </c:extLst>
                    <c:strCache>
                      <c:ptCount val="5"/>
                      <c:pt idx="0">
                        <c:v>BALI</c:v>
                      </c:pt>
                      <c:pt idx="1">
                        <c:v>JATIM BARAT</c:v>
                      </c:pt>
                      <c:pt idx="2">
                        <c:v>JATIM TIMUR</c:v>
                      </c:pt>
                      <c:pt idx="3">
                        <c:v>NUSA TENGGARA</c:v>
                      </c:pt>
                      <c:pt idx="4">
                        <c:v>SURAMADU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Sheet1!$F$6:$F$10</c15:sqref>
                        </c15:formulaRef>
                      </c:ext>
                    </c:extLst>
                    <c:numCache>
                      <c:formatCode>0.00%</c:formatCode>
                      <c:ptCount val="5"/>
                      <c:pt idx="0">
                        <c:v>0.72932330827067671</c:v>
                      </c:pt>
                      <c:pt idx="1">
                        <c:v>0.86570247933884292</c:v>
                      </c:pt>
                      <c:pt idx="2">
                        <c:v>0.78947368421052633</c:v>
                      </c:pt>
                      <c:pt idx="3">
                        <c:v>0.6889763779527559</c:v>
                      </c:pt>
                      <c:pt idx="4">
                        <c:v>0.73842592592592593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C9B-4AE3-9958-7F9DFAF6C386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Sheet1!$G$5</c15:sqref>
                        </c15:formulaRef>
                      </c:ext>
                    </c:extLst>
                    <c:strCache>
                      <c:ptCount val="1"/>
                      <c:pt idx="0">
                        <c:v>PS/PI  (%) (Target 88%)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6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6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Sheet1!$A$6:$A$10</c15:sqref>
                        </c15:formulaRef>
                      </c:ext>
                    </c:extLst>
                    <c:strCache>
                      <c:ptCount val="5"/>
                      <c:pt idx="0">
                        <c:v>BALI</c:v>
                      </c:pt>
                      <c:pt idx="1">
                        <c:v>JATIM BARAT</c:v>
                      </c:pt>
                      <c:pt idx="2">
                        <c:v>JATIM TIMUR</c:v>
                      </c:pt>
                      <c:pt idx="3">
                        <c:v>NUSA TENGGARA</c:v>
                      </c:pt>
                      <c:pt idx="4">
                        <c:v>SURAMADU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Sheet1!$G$6:$G$10</c15:sqref>
                        </c15:formulaRef>
                      </c:ext>
                    </c:extLst>
                    <c:numCache>
                      <c:formatCode>0.00%</c:formatCode>
                      <c:ptCount val="5"/>
                      <c:pt idx="0">
                        <c:v>0.89814814814814814</c:v>
                      </c:pt>
                      <c:pt idx="1">
                        <c:v>0.97441860465116281</c:v>
                      </c:pt>
                      <c:pt idx="2">
                        <c:v>0.91743119266055051</c:v>
                      </c:pt>
                      <c:pt idx="3">
                        <c:v>0.80275229357798161</c:v>
                      </c:pt>
                      <c:pt idx="4">
                        <c:v>0.9522388059701492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C9B-4AE3-9958-7F9DFAF6C386}"/>
                  </c:ext>
                </c:extLst>
              </c15:ser>
            </c15:filteredBarSeries>
          </c:ext>
        </c:extLst>
      </c:barChart>
      <c:catAx>
        <c:axId val="398639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49568"/>
        <c:crosses val="autoZero"/>
        <c:auto val="1"/>
        <c:lblAlgn val="ctr"/>
        <c:lblOffset val="100"/>
        <c:noMultiLvlLbl val="0"/>
      </c:catAx>
      <c:valAx>
        <c:axId val="39864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639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38101</xdr:colOff>
      <xdr:row>13</xdr:row>
      <xdr:rowOff>14287</xdr:rowOff>
    </xdr:from>
    <xdr:to>
      <xdr:col>3</xdr:col>
      <xdr:colOff>676276</xdr:colOff>
      <xdr:row>25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C52C87-4D66-4AD8-4096-63AD961B89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719138</xdr:colOff>
      <xdr:row>13</xdr:row>
      <xdr:rowOff>4762</xdr:rowOff>
    </xdr:from>
    <xdr:to>
      <xdr:col>7</xdr:col>
      <xdr:colOff>962026</xdr:colOff>
      <xdr:row>25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8802B1-BAAC-280A-87E7-4BB0C0FF55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1019175</xdr:colOff>
      <xdr:row>13</xdr:row>
      <xdr:rowOff>0</xdr:rowOff>
    </xdr:from>
    <xdr:to>
      <xdr:col>13</xdr:col>
      <xdr:colOff>381000</xdr:colOff>
      <xdr:row>25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228E911-7EB5-4A39-9A96-CC2C3C58CC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OBA\data%204%20agustus%202026.xlsx" TargetMode="External"/><Relationship Id="rId1" Type="http://schemas.openxmlformats.org/officeDocument/2006/relationships/externalLinkPath" Target="data%204%20agustus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MTD"/>
      <sheetName val="HARIAN"/>
      <sheetName val="LAPORAN"/>
      <sheetName val="Sheet4"/>
      <sheetName val="LOOKUP  telda"/>
      <sheetName val="COPY DATA XPRO"/>
      <sheetName val="Sheet3"/>
      <sheetName val="DATA DETAIL"/>
      <sheetName val="Sheet2"/>
      <sheetName val="Sheet5"/>
    </sheetNames>
    <sheetDataSet>
      <sheetData sheetId="0"/>
      <sheetData sheetId="1"/>
      <sheetData sheetId="2">
        <row r="1">
          <cell r="C1" t="str">
            <v xml:space="preserve">PROVISIONING NEW SALES INDIBIZ TR3 JBN MTD H-1  2026-08-06 </v>
          </cell>
        </row>
        <row r="9">
          <cell r="C9" t="str">
            <v>BALI</v>
          </cell>
        </row>
        <row r="10">
          <cell r="C10" t="str">
            <v>JATIM BARAT</v>
          </cell>
        </row>
        <row r="11">
          <cell r="C11" t="str">
            <v>JATIM TIMUR</v>
          </cell>
        </row>
        <row r="12">
          <cell r="C12" t="str">
            <v>NUSA TENGGARA</v>
          </cell>
        </row>
        <row r="13">
          <cell r="C13" t="str">
            <v>SURAMADU</v>
          </cell>
        </row>
        <row r="14">
          <cell r="C14" t="str">
            <v>TOTAL</v>
          </cell>
        </row>
        <row r="32">
          <cell r="J32">
            <v>0</v>
          </cell>
          <cell r="K32">
            <v>0</v>
          </cell>
          <cell r="L32">
            <v>0</v>
          </cell>
          <cell r="M32">
            <v>2</v>
          </cell>
          <cell r="N32">
            <v>1</v>
          </cell>
          <cell r="O32">
            <v>1</v>
          </cell>
          <cell r="P32">
            <v>6</v>
          </cell>
          <cell r="Q32">
            <v>0.5</v>
          </cell>
          <cell r="R32">
            <v>0.6</v>
          </cell>
          <cell r="S32">
            <v>1</v>
          </cell>
        </row>
        <row r="33"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3</v>
          </cell>
          <cell r="Q33">
            <v>1</v>
          </cell>
          <cell r="R33">
            <v>0</v>
          </cell>
          <cell r="S33">
            <v>1</v>
          </cell>
        </row>
        <row r="34"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</v>
          </cell>
          <cell r="P34">
            <v>2</v>
          </cell>
          <cell r="Q34">
            <v>0.4</v>
          </cell>
          <cell r="R34">
            <v>0.66666666666666663</v>
          </cell>
          <cell r="S34">
            <v>1</v>
          </cell>
        </row>
        <row r="35">
          <cell r="J35">
            <v>2</v>
          </cell>
          <cell r="K35">
            <v>0</v>
          </cell>
          <cell r="L35">
            <v>0</v>
          </cell>
          <cell r="M35">
            <v>1</v>
          </cell>
          <cell r="N35">
            <v>0</v>
          </cell>
          <cell r="O35">
            <v>0</v>
          </cell>
          <cell r="P35">
            <v>2</v>
          </cell>
          <cell r="Q35">
            <v>0.25</v>
          </cell>
          <cell r="R35">
            <v>0.66666666666666663</v>
          </cell>
          <cell r="S35">
            <v>1</v>
          </cell>
        </row>
        <row r="36">
          <cell r="J36">
            <v>2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1</v>
          </cell>
          <cell r="P36">
            <v>1</v>
          </cell>
          <cell r="Q36">
            <v>0.25</v>
          </cell>
          <cell r="R36">
            <v>0.5</v>
          </cell>
          <cell r="S36">
            <v>1</v>
          </cell>
        </row>
        <row r="37">
          <cell r="J37">
            <v>3</v>
          </cell>
          <cell r="K37">
            <v>0</v>
          </cell>
          <cell r="L37">
            <v>0</v>
          </cell>
          <cell r="M37">
            <v>1</v>
          </cell>
          <cell r="N37">
            <v>1</v>
          </cell>
          <cell r="O37">
            <v>0</v>
          </cell>
          <cell r="P37">
            <v>1</v>
          </cell>
          <cell r="Q37">
            <v>0.1</v>
          </cell>
          <cell r="R37">
            <v>0.33333333333333331</v>
          </cell>
          <cell r="S37">
            <v>1</v>
          </cell>
        </row>
        <row r="38"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1</v>
          </cell>
          <cell r="P38">
            <v>1</v>
          </cell>
          <cell r="Q38">
            <v>0.5</v>
          </cell>
          <cell r="R38">
            <v>0</v>
          </cell>
          <cell r="S38">
            <v>1</v>
          </cell>
        </row>
        <row r="39">
          <cell r="J39">
            <v>5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1</v>
          </cell>
          <cell r="P39">
            <v>5</v>
          </cell>
          <cell r="Q39">
            <v>0.45454545454545453</v>
          </cell>
          <cell r="R39">
            <v>0.83333333333333337</v>
          </cell>
          <cell r="S39">
            <v>1</v>
          </cell>
        </row>
        <row r="40">
          <cell r="J40">
            <v>1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5</v>
          </cell>
          <cell r="Q40">
            <v>0.7142857142857143</v>
          </cell>
          <cell r="R40">
            <v>1</v>
          </cell>
          <cell r="S40">
            <v>1</v>
          </cell>
        </row>
        <row r="41">
          <cell r="J41">
            <v>2</v>
          </cell>
          <cell r="K41">
            <v>0</v>
          </cell>
          <cell r="L41">
            <v>0</v>
          </cell>
          <cell r="M41">
            <v>0</v>
          </cell>
          <cell r="N41">
            <v>1</v>
          </cell>
          <cell r="O41">
            <v>0</v>
          </cell>
          <cell r="P41">
            <v>9</v>
          </cell>
          <cell r="Q41">
            <v>0.6428571428571429</v>
          </cell>
          <cell r="R41">
            <v>0.9</v>
          </cell>
          <cell r="S41">
            <v>1</v>
          </cell>
        </row>
        <row r="42">
          <cell r="J42">
            <v>1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7</v>
          </cell>
          <cell r="Q42">
            <v>0.7</v>
          </cell>
          <cell r="R42">
            <v>1</v>
          </cell>
          <cell r="S42">
            <v>1</v>
          </cell>
        </row>
        <row r="43">
          <cell r="J43">
            <v>3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6</v>
          </cell>
          <cell r="Q43">
            <v>0</v>
          </cell>
          <cell r="R43">
            <v>0</v>
          </cell>
          <cell r="S43">
            <v>0</v>
          </cell>
        </row>
        <row r="44">
          <cell r="J44">
            <v>1</v>
          </cell>
          <cell r="K44">
            <v>0</v>
          </cell>
          <cell r="L44">
            <v>0</v>
          </cell>
          <cell r="M44">
            <v>1</v>
          </cell>
          <cell r="N44">
            <v>0</v>
          </cell>
          <cell r="O44">
            <v>0</v>
          </cell>
          <cell r="P44">
            <v>3</v>
          </cell>
          <cell r="Q44">
            <v>0.6</v>
          </cell>
          <cell r="R44">
            <v>0.75</v>
          </cell>
          <cell r="S44">
            <v>1</v>
          </cell>
        </row>
        <row r="45"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8</v>
          </cell>
          <cell r="Q45">
            <v>1</v>
          </cell>
          <cell r="R45">
            <v>1</v>
          </cell>
          <cell r="S45">
            <v>1</v>
          </cell>
        </row>
        <row r="46">
          <cell r="J46">
            <v>1</v>
          </cell>
          <cell r="K46">
            <v>0</v>
          </cell>
          <cell r="L46">
            <v>0</v>
          </cell>
          <cell r="M46">
            <v>1</v>
          </cell>
          <cell r="N46">
            <v>0</v>
          </cell>
          <cell r="O46">
            <v>0</v>
          </cell>
          <cell r="P46">
            <v>6</v>
          </cell>
          <cell r="Q46">
            <v>0.75</v>
          </cell>
          <cell r="R46">
            <v>0.8571428571428571</v>
          </cell>
          <cell r="S46">
            <v>1</v>
          </cell>
        </row>
        <row r="47">
          <cell r="J47">
            <v>2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1</v>
          </cell>
          <cell r="P47">
            <v>6</v>
          </cell>
          <cell r="Q47">
            <v>0.6</v>
          </cell>
          <cell r="R47">
            <v>0.8571428571428571</v>
          </cell>
          <cell r="S47">
            <v>1</v>
          </cell>
        </row>
        <row r="48">
          <cell r="J48">
            <v>1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6</v>
          </cell>
          <cell r="Q48">
            <v>0.75</v>
          </cell>
          <cell r="R48">
            <v>1</v>
          </cell>
          <cell r="S48">
            <v>1</v>
          </cell>
        </row>
        <row r="49"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12</v>
          </cell>
          <cell r="Q49">
            <v>1</v>
          </cell>
          <cell r="R49">
            <v>1</v>
          </cell>
          <cell r="S49">
            <v>1</v>
          </cell>
        </row>
        <row r="50">
          <cell r="J50">
            <v>0</v>
          </cell>
          <cell r="K50">
            <v>0</v>
          </cell>
          <cell r="L50">
            <v>0</v>
          </cell>
          <cell r="M50">
            <v>2</v>
          </cell>
          <cell r="N50">
            <v>1</v>
          </cell>
          <cell r="O50">
            <v>0</v>
          </cell>
          <cell r="P50">
            <v>9</v>
          </cell>
          <cell r="Q50">
            <v>0.47368421052631576</v>
          </cell>
          <cell r="R50">
            <v>0.75</v>
          </cell>
          <cell r="S50">
            <v>1</v>
          </cell>
        </row>
        <row r="51">
          <cell r="J51">
            <v>0</v>
          </cell>
          <cell r="K51">
            <v>0</v>
          </cell>
          <cell r="L51">
            <v>0</v>
          </cell>
          <cell r="M51">
            <v>2</v>
          </cell>
          <cell r="N51">
            <v>0</v>
          </cell>
          <cell r="O51">
            <v>0</v>
          </cell>
          <cell r="P51">
            <v>17</v>
          </cell>
          <cell r="Q51">
            <v>0.70833333333333337</v>
          </cell>
          <cell r="R51">
            <v>0.89473684210526316</v>
          </cell>
          <cell r="S51">
            <v>1</v>
          </cell>
        </row>
        <row r="52">
          <cell r="J52">
            <v>7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6</v>
          </cell>
          <cell r="Q52">
            <v>0.35294117647058826</v>
          </cell>
          <cell r="R52">
            <v>1</v>
          </cell>
          <cell r="S52">
            <v>1</v>
          </cell>
        </row>
        <row r="53"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1</v>
          </cell>
          <cell r="P53">
            <v>8</v>
          </cell>
          <cell r="Q53">
            <v>0.8</v>
          </cell>
          <cell r="R53">
            <v>0.88888888888888884</v>
          </cell>
          <cell r="S53">
            <v>1</v>
          </cell>
        </row>
        <row r="54"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</row>
        <row r="55">
          <cell r="J55">
            <v>0</v>
          </cell>
          <cell r="K55">
            <v>0</v>
          </cell>
          <cell r="L55">
            <v>0</v>
          </cell>
          <cell r="M55">
            <v>5</v>
          </cell>
          <cell r="N55">
            <v>0</v>
          </cell>
          <cell r="O55">
            <v>0</v>
          </cell>
          <cell r="P55">
            <v>1</v>
          </cell>
          <cell r="Q55">
            <v>0.16666666666666666</v>
          </cell>
          <cell r="R55">
            <v>0.16666666666666666</v>
          </cell>
          <cell r="S55">
            <v>1</v>
          </cell>
        </row>
        <row r="56">
          <cell r="J56">
            <v>1</v>
          </cell>
          <cell r="K56">
            <v>0</v>
          </cell>
          <cell r="L56">
            <v>0</v>
          </cell>
          <cell r="M56">
            <v>1</v>
          </cell>
          <cell r="N56">
            <v>0</v>
          </cell>
          <cell r="O56">
            <v>0</v>
          </cell>
          <cell r="P56">
            <v>2</v>
          </cell>
          <cell r="Q56">
            <v>0.5</v>
          </cell>
          <cell r="R56">
            <v>0</v>
          </cell>
          <cell r="S56">
            <v>1</v>
          </cell>
        </row>
        <row r="57">
          <cell r="J57">
            <v>5</v>
          </cell>
          <cell r="K57">
            <v>1</v>
          </cell>
          <cell r="L57">
            <v>0</v>
          </cell>
          <cell r="M57">
            <v>1</v>
          </cell>
          <cell r="N57">
            <v>0</v>
          </cell>
          <cell r="O57">
            <v>0</v>
          </cell>
          <cell r="P57">
            <v>6</v>
          </cell>
          <cell r="Q57">
            <v>0.5</v>
          </cell>
          <cell r="R57">
            <v>0.8571428571428571</v>
          </cell>
          <cell r="S57">
            <v>1</v>
          </cell>
        </row>
        <row r="58">
          <cell r="J58">
            <v>3</v>
          </cell>
          <cell r="K58">
            <v>0</v>
          </cell>
          <cell r="L58">
            <v>0</v>
          </cell>
          <cell r="M58">
            <v>1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</row>
        <row r="59">
          <cell r="J59">
            <v>1</v>
          </cell>
          <cell r="K59">
            <v>0</v>
          </cell>
          <cell r="L59">
            <v>0</v>
          </cell>
          <cell r="M59">
            <v>1</v>
          </cell>
          <cell r="N59">
            <v>0</v>
          </cell>
          <cell r="O59">
            <v>0</v>
          </cell>
          <cell r="P59">
            <v>1</v>
          </cell>
          <cell r="Q59">
            <v>0</v>
          </cell>
          <cell r="R59">
            <v>0</v>
          </cell>
          <cell r="S59">
            <v>0</v>
          </cell>
        </row>
        <row r="60">
          <cell r="J60">
            <v>2</v>
          </cell>
          <cell r="K60">
            <v>0</v>
          </cell>
          <cell r="L60">
            <v>0</v>
          </cell>
          <cell r="M60">
            <v>3</v>
          </cell>
          <cell r="N60">
            <v>0</v>
          </cell>
          <cell r="O60">
            <v>0</v>
          </cell>
          <cell r="P60">
            <v>13</v>
          </cell>
          <cell r="Q60">
            <v>0.61904761904761907</v>
          </cell>
          <cell r="R60">
            <v>0.8125</v>
          </cell>
          <cell r="S60">
            <v>1</v>
          </cell>
        </row>
        <row r="61">
          <cell r="J61">
            <v>1</v>
          </cell>
          <cell r="K61">
            <v>2</v>
          </cell>
          <cell r="L61">
            <v>0</v>
          </cell>
          <cell r="M61">
            <v>2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</row>
        <row r="62">
          <cell r="J62">
            <v>0</v>
          </cell>
          <cell r="K62">
            <v>0</v>
          </cell>
          <cell r="L62">
            <v>0</v>
          </cell>
          <cell r="M62">
            <v>1</v>
          </cell>
          <cell r="N62">
            <v>0</v>
          </cell>
          <cell r="O62">
            <v>1</v>
          </cell>
          <cell r="P62">
            <v>8</v>
          </cell>
          <cell r="Q62">
            <v>0.72727272727272729</v>
          </cell>
          <cell r="R62">
            <v>0.8</v>
          </cell>
          <cell r="S62">
            <v>1</v>
          </cell>
        </row>
        <row r="63"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1</v>
          </cell>
          <cell r="Q63">
            <v>1</v>
          </cell>
          <cell r="R63">
            <v>1</v>
          </cell>
          <cell r="S63">
            <v>1</v>
          </cell>
        </row>
        <row r="64">
          <cell r="J64">
            <v>3</v>
          </cell>
          <cell r="K64">
            <v>0</v>
          </cell>
          <cell r="L64">
            <v>0</v>
          </cell>
          <cell r="M64">
            <v>2</v>
          </cell>
          <cell r="N64">
            <v>3</v>
          </cell>
          <cell r="O64">
            <v>1</v>
          </cell>
          <cell r="P64">
            <v>7</v>
          </cell>
          <cell r="Q64">
            <v>0.3888888888888889</v>
          </cell>
          <cell r="R64">
            <v>0.53846153846153844</v>
          </cell>
          <cell r="S64">
            <v>1</v>
          </cell>
        </row>
        <row r="65">
          <cell r="J65">
            <v>2</v>
          </cell>
          <cell r="K65">
            <v>0</v>
          </cell>
          <cell r="L65">
            <v>0</v>
          </cell>
          <cell r="M65">
            <v>1</v>
          </cell>
          <cell r="N65">
            <v>2</v>
          </cell>
          <cell r="O65">
            <v>0</v>
          </cell>
          <cell r="P65">
            <v>11</v>
          </cell>
          <cell r="Q65">
            <v>0.6470588235294118</v>
          </cell>
          <cell r="R65">
            <v>0.7857142857142857</v>
          </cell>
          <cell r="S65">
            <v>1</v>
          </cell>
        </row>
        <row r="66">
          <cell r="J66">
            <v>6</v>
          </cell>
          <cell r="K66">
            <v>0</v>
          </cell>
          <cell r="L66">
            <v>0</v>
          </cell>
          <cell r="M66">
            <v>0</v>
          </cell>
          <cell r="N66">
            <v>2</v>
          </cell>
          <cell r="O66">
            <v>0</v>
          </cell>
          <cell r="P66">
            <v>7</v>
          </cell>
          <cell r="Q66">
            <v>0.4375</v>
          </cell>
          <cell r="R66">
            <v>0.77777777777777779</v>
          </cell>
          <cell r="S66">
            <v>1</v>
          </cell>
        </row>
        <row r="67">
          <cell r="J67">
            <v>4</v>
          </cell>
          <cell r="K67">
            <v>0</v>
          </cell>
          <cell r="L67">
            <v>0</v>
          </cell>
          <cell r="M67">
            <v>2</v>
          </cell>
          <cell r="N67">
            <v>1</v>
          </cell>
          <cell r="O67">
            <v>0</v>
          </cell>
          <cell r="P67">
            <v>10</v>
          </cell>
          <cell r="Q67">
            <v>0.52631578947368418</v>
          </cell>
          <cell r="R67">
            <v>0.76923076923076927</v>
          </cell>
          <cell r="S67">
            <v>1</v>
          </cell>
        </row>
        <row r="68">
          <cell r="J68">
            <v>59</v>
          </cell>
          <cell r="K68">
            <v>3</v>
          </cell>
          <cell r="L68">
            <v>0</v>
          </cell>
          <cell r="M68">
            <v>30</v>
          </cell>
          <cell r="N68">
            <v>12</v>
          </cell>
          <cell r="O68">
            <v>9</v>
          </cell>
          <cell r="P68">
            <v>196</v>
          </cell>
          <cell r="Q68">
            <v>0.55932203389830504</v>
          </cell>
          <cell r="R68">
            <v>0.79518072289156627</v>
          </cell>
          <cell r="S68">
            <v>1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" refreshedDate="46253.239146296299" createdVersion="6" refreshedVersion="8" minRefreshableVersion="3" recordCount="5978" xr:uid="{00000000-000A-0000-FFFF-FFFF00000000}">
  <cacheSource type="worksheet">
    <worksheetSource ref="A1:BH1048576" sheet="DATA DETAIL"/>
  </cacheSource>
  <cacheFields count="60">
    <cacheField name="NOMOR" numFmtId="0">
      <sharedItems containsString="0" containsBlank="1" containsNumber="1" containsInteger="1" minValue="1" maxValue="2887"/>
    </cacheField>
    <cacheField name="ORDER_ID" numFmtId="0">
      <sharedItems containsString="0" containsBlank="1" containsNumber="1" containsInteger="1" minValue="1002504231" maxValue="1002534974"/>
    </cacheField>
    <cacheField name="REGIONAL" numFmtId="0">
      <sharedItems containsString="0" containsBlank="1" containsNumber="1" containsInteger="1" minValue="3" maxValue="3"/>
    </cacheField>
    <cacheField name="WITEL" numFmtId="0">
      <sharedItems containsBlank="1" count="9">
        <s v="NUSA TENGGARA"/>
        <s v="JATIM BARAT"/>
        <s v="YOGYA JATENG SELATAN"/>
        <s v="SURAMADU"/>
        <s v="SEMARANG JATENG UTARA"/>
        <s v="BALI"/>
        <s v="JATIM TIMUR"/>
        <s v="SOLO JATENG TIMUR"/>
        <m/>
      </sharedItems>
    </cacheField>
    <cacheField name="REGIONAL_OLD" numFmtId="0">
      <sharedItems containsString="0" containsBlank="1" containsNumber="1" containsInteger="1" minValue="4" maxValue="5"/>
    </cacheField>
    <cacheField name="WITEL_OLD" numFmtId="0">
      <sharedItems containsBlank="1"/>
    </cacheField>
    <cacheField name="DATEL" numFmtId="0">
      <sharedItems containsBlank="1"/>
    </cacheField>
    <cacheField name="STO" numFmtId="0">
      <sharedItems containsBlank="1"/>
    </cacheField>
    <cacheField name="UNIT" numFmtId="0">
      <sharedItems containsBlank="1"/>
    </cacheField>
    <cacheField name="JENISPSB" numFmtId="0">
      <sharedItems containsBlank="1"/>
    </cacheField>
    <cacheField name="TYPE_TRANS" numFmtId="0">
      <sharedItems containsBlank="1" count="4">
        <s v="NEW SALES"/>
        <m/>
        <s v="MODIFICATION" u="1"/>
        <s v="PDA" u="1"/>
      </sharedItems>
    </cacheField>
    <cacheField name="TYPE_LAYANAN" numFmtId="0">
      <sharedItems containsBlank="1"/>
    </cacheField>
    <cacheField name="STATUS_RESUME" numFmtId="0">
      <sharedItems containsBlank="1"/>
    </cacheField>
    <cacheField name="PROVIDER" numFmtId="0">
      <sharedItems containsBlank="1"/>
    </cacheField>
    <cacheField name="ORDER_DATE" numFmtId="0">
      <sharedItems containsNonDate="0" containsDate="1" containsString="0" containsBlank="1" minDate="2026-08-01T08:04:57" maxDate="2026-08-18T23:41:51"/>
    </cacheField>
    <cacheField name="LAST_UPDATED_DATE" numFmtId="0">
      <sharedItems containsNonDate="0" containsDate="1" containsString="0" containsBlank="1" minDate="2026-08-01T11:41:28" maxDate="2026-08-19T04:27:34"/>
    </cacheField>
    <cacheField name="NCLI" numFmtId="0">
      <sharedItems containsString="0" containsBlank="1" containsNumber="1" containsInteger="1" minValue="63737299" maxValue="69369594"/>
    </cacheField>
    <cacheField name="POTS" numFmtId="0">
      <sharedItems containsBlank="1" containsMixedTypes="1" containsNumber="1" containsInteger="1" minValue="2435314178" maxValue="3763531099"/>
    </cacheField>
    <cacheField name="SPEEDY" numFmtId="0">
      <sharedItems containsString="0" containsBlank="1" containsNumber="1" containsInteger="1" minValue="-152631207308" maxValue="172620205050"/>
    </cacheField>
    <cacheField name="CUSTOMER_NAME" numFmtId="0">
      <sharedItems containsBlank="1"/>
    </cacheField>
    <cacheField name="LOC_ID" numFmtId="0">
      <sharedItems containsBlank="1"/>
    </cacheField>
    <cacheField name="WONUM" numFmtId="0">
      <sharedItems containsBlank="1"/>
    </cacheField>
    <cacheField name="FLAG_DEPOSIT" numFmtId="0">
      <sharedItems containsNonDate="0" containsString="0" containsBlank="1"/>
    </cacheField>
    <cacheField name="CONTACT_HP" numFmtId="0">
      <sharedItems containsNonDate="0" containsString="0" containsBlank="1"/>
    </cacheField>
    <cacheField name="INS_ADDRESS" numFmtId="0">
      <sharedItems containsNonDate="0" containsString="0" containsBlank="1"/>
    </cacheField>
    <cacheField name="GPS_LONGITUDE" numFmtId="0">
      <sharedItems containsString="0" containsBlank="1" containsNumber="1" minValue="106.822342872619" maxValue="124.89242089968801"/>
    </cacheField>
    <cacheField name="GPS_LATITUDE" numFmtId="0">
      <sharedItems containsString="0" containsBlank="1" containsNumber="1" minValue="-10.211603853334999" maxValue="-5.7479184999999999"/>
    </cacheField>
    <cacheField name="KCONTACT" numFmtId="0">
      <sharedItems containsBlank="1" longText="1"/>
    </cacheField>
    <cacheField name="CHANNEL" numFmtId="0">
      <sharedItems containsBlank="1"/>
    </cacheField>
    <cacheField name="STATUS_INET" numFmtId="0">
      <sharedItems containsNonDate="0" containsString="0" containsBlank="1"/>
    </cacheField>
    <cacheField name="STATUS_ONU" numFmtId="0">
      <sharedItems containsNonDate="0" containsString="0" containsBlank="1"/>
    </cacheField>
    <cacheField name="UPLOAD" numFmtId="0">
      <sharedItems containsNonDate="0" containsString="0" containsBlank="1"/>
    </cacheField>
    <cacheField name="DOWNLOAD" numFmtId="0">
      <sharedItems containsNonDate="0" containsString="0" containsBlank="1"/>
    </cacheField>
    <cacheField name="LAST_PROGRAM" numFmtId="0">
      <sharedItems containsNonDate="0" containsString="0" containsBlank="1"/>
    </cacheField>
    <cacheField name="STATUS_VOICE" numFmtId="0">
      <sharedItems containsNonDate="0" containsString="0" containsBlank="1"/>
    </cacheField>
    <cacheField name="CLID" numFmtId="0">
      <sharedItems containsNonDate="0" containsString="0" containsBlank="1"/>
    </cacheField>
    <cacheField name="LAST_START" numFmtId="0">
      <sharedItems containsNonDate="0" containsString="0" containsBlank="1"/>
    </cacheField>
    <cacheField name="TINDAK_LANJUT" numFmtId="0">
      <sharedItems containsBlank="1"/>
    </cacheField>
    <cacheField name="ISI_COMMENT" numFmtId="0">
      <sharedItems containsDate="1" containsBlank="1" containsMixedTypes="1" minDate="1970-01-01T00:00:00" maxDate="2026-08-13T00:00:00"/>
    </cacheField>
    <cacheField name="USER_ID_TL" numFmtId="0">
      <sharedItems containsBlank="1"/>
    </cacheField>
    <cacheField name="TGL_COMMENT" numFmtId="0">
      <sharedItems containsDate="1" containsBlank="1" containsMixedTypes="1" minDate="2026-01-08T08:10:00" maxDate="2026-12-08T19:39:46"/>
    </cacheField>
    <cacheField name="TANGGAL_MANJA" numFmtId="0">
      <sharedItems containsNonDate="0" containsDate="1" containsString="0" containsBlank="1" minDate="2026-07-25T00:00:00" maxDate="2026-08-25T08:00:00"/>
    </cacheField>
    <cacheField name="KELOMPOK_KENDALA" numFmtId="0">
      <sharedItems containsBlank="1"/>
    </cacheField>
    <cacheField name="KELOMPOK_STATUS" numFmtId="0">
      <sharedItems containsBlank="1"/>
    </cacheField>
    <cacheField name="HERO" numFmtId="0">
      <sharedItems containsBlank="1"/>
    </cacheField>
    <cacheField name="ADDON" numFmtId="0">
      <sharedItems containsBlank="1"/>
    </cacheField>
    <cacheField name="TGL_PS" numFmtId="0">
      <sharedItems containsString="0" containsBlank="1" containsNumber="1" containsInteger="1" minValue="20260801" maxValue="20260819"/>
    </cacheField>
    <cacheField name="STATUS_MESSAGE" numFmtId="0">
      <sharedItems containsBlank="1"/>
    </cacheField>
    <cacheField name="PACKAGE_NAME" numFmtId="0">
      <sharedItems containsBlank="1"/>
    </cacheField>
    <cacheField name="GROUP_PAKET" numFmtId="0">
      <sharedItems containsBlank="1"/>
    </cacheField>
    <cacheField name="REASON_CANCEL" numFmtId="0">
      <sharedItems containsNonDate="0" containsString="0" containsBlank="1"/>
    </cacheField>
    <cacheField name="KETERANGAN_CANCEL" numFmtId="0">
      <sharedItems containsBlank="1"/>
    </cacheField>
    <cacheField name="TGL_MANJA" numFmtId="0">
      <sharedItems containsNonDate="0" containsDate="1" containsString="0" containsBlank="1" minDate="1970-01-01T00:00:00" maxDate="2026-08-25T08:00:00"/>
    </cacheField>
    <cacheField name="DETAIL_MANJA" numFmtId="0">
      <sharedItems containsDate="1" containsBlank="1" containsMixedTypes="1" minDate="1970-01-01T00:00:00" maxDate="2026-08-13T00:00:00"/>
    </cacheField>
    <cacheField name="TAHUN" numFmtId="0">
      <sharedItems containsString="0" containsBlank="1" containsNumber="1" containsInteger="1" minValue="2026" maxValue="2026"/>
    </cacheField>
    <cacheField name="BULAN" numFmtId="0">
      <sharedItems containsString="0" containsBlank="1" containsNumber="1" containsInteger="1" minValue="8" maxValue="8"/>
    </cacheField>
    <cacheField name="TANGGAL" numFmtId="0">
      <sharedItems containsString="0" containsBlank="1" containsNumber="1" containsInteger="1" minValue="1" maxValue="19"/>
    </cacheField>
    <cacheField name="PS 1" numFmtId="0">
      <sharedItems containsDate="1" containsBlank="1" containsMixedTypes="1" minDate="2026-08-01T00:00:00" maxDate="2026-08-20T00:00:00"/>
    </cacheField>
    <cacheField name="CEK" numFmtId="0">
      <sharedItems containsBlank="1" containsMixedTypes="1" containsNumber="1" minValue="-7.5416666666642413" maxValue="46246"/>
    </cacheField>
    <cacheField name="HASIL" numFmtId="0">
      <sharedItems containsBlank="1" count="4">
        <e v="#NUM!"/>
        <s v="COMPLY"/>
        <s v="NOT COMPLY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" refreshedDate="46253.239148611108" createdVersion="6" refreshedVersion="8" minRefreshableVersion="3" recordCount="5978" xr:uid="{00000000-000A-0000-FFFF-FFFF01000000}">
  <cacheSource type="worksheet">
    <worksheetSource ref="A1:BI1048576" sheet="DATA DETAIL"/>
  </cacheSource>
  <cacheFields count="61">
    <cacheField name="NOMOR" numFmtId="0">
      <sharedItems containsString="0" containsBlank="1" containsNumber="1" containsInteger="1" minValue="1" maxValue="2887"/>
    </cacheField>
    <cacheField name="ORDER_ID" numFmtId="0">
      <sharedItems containsString="0" containsBlank="1" containsNumber="1" containsInteger="1" minValue="1002504231" maxValue="1002534974"/>
    </cacheField>
    <cacheField name="REGIONAL" numFmtId="0">
      <sharedItems containsString="0" containsBlank="1" containsNumber="1" containsInteger="1" minValue="3" maxValue="3"/>
    </cacheField>
    <cacheField name="WITEL" numFmtId="0">
      <sharedItems containsBlank="1" count="9">
        <s v="NUSA TENGGARA"/>
        <s v="JATIM BARAT"/>
        <s v="YOGYA JATENG SELATAN"/>
        <s v="SURAMADU"/>
        <s v="SEMARANG JATENG UTARA"/>
        <s v="BALI"/>
        <s v="JATIM TIMUR"/>
        <s v="SOLO JATENG TIMUR"/>
        <m/>
      </sharedItems>
    </cacheField>
    <cacheField name="REGIONAL_OLD" numFmtId="0">
      <sharedItems containsString="0" containsBlank="1" containsNumber="1" containsInteger="1" minValue="4" maxValue="5"/>
    </cacheField>
    <cacheField name="WITEL_OLD" numFmtId="0">
      <sharedItems containsBlank="1"/>
    </cacheField>
    <cacheField name="DATEL" numFmtId="0">
      <sharedItems containsBlank="1"/>
    </cacheField>
    <cacheField name="STO" numFmtId="0">
      <sharedItems containsBlank="1"/>
    </cacheField>
    <cacheField name="UNIT" numFmtId="0">
      <sharedItems containsBlank="1"/>
    </cacheField>
    <cacheField name="JENISPSB" numFmtId="0">
      <sharedItems containsBlank="1"/>
    </cacheField>
    <cacheField name="TYPE_TRANS" numFmtId="0">
      <sharedItems containsBlank="1"/>
    </cacheField>
    <cacheField name="TYPE_LAYANAN" numFmtId="0">
      <sharedItems containsBlank="1"/>
    </cacheField>
    <cacheField name="STATUS_RESUME" numFmtId="0">
      <sharedItems containsBlank="1"/>
    </cacheField>
    <cacheField name="PROVIDER" numFmtId="0">
      <sharedItems containsBlank="1"/>
    </cacheField>
    <cacheField name="ORDER_DATE" numFmtId="0">
      <sharedItems containsNonDate="0" containsDate="1" containsString="0" containsBlank="1" minDate="2026-08-01T08:04:57" maxDate="2026-08-18T23:41:51"/>
    </cacheField>
    <cacheField name="LAST_UPDATED_DATE" numFmtId="0">
      <sharedItems containsNonDate="0" containsDate="1" containsString="0" containsBlank="1" minDate="2026-08-01T11:41:28" maxDate="2026-08-19T04:27:34"/>
    </cacheField>
    <cacheField name="NCLI" numFmtId="0">
      <sharedItems containsString="0" containsBlank="1" containsNumber="1" containsInteger="1" minValue="63737299" maxValue="69369594"/>
    </cacheField>
    <cacheField name="POTS" numFmtId="0">
      <sharedItems containsBlank="1" containsMixedTypes="1" containsNumber="1" containsInteger="1" minValue="2435314178" maxValue="3763531099"/>
    </cacheField>
    <cacheField name="SPEEDY" numFmtId="0">
      <sharedItems containsString="0" containsBlank="1" containsNumber="1" containsInteger="1" minValue="-152631207308" maxValue="172620205050"/>
    </cacheField>
    <cacheField name="CUSTOMER_NAME" numFmtId="0">
      <sharedItems containsBlank="1"/>
    </cacheField>
    <cacheField name="LOC_ID" numFmtId="0">
      <sharedItems containsBlank="1"/>
    </cacheField>
    <cacheField name="WONUM" numFmtId="0">
      <sharedItems containsBlank="1"/>
    </cacheField>
    <cacheField name="FLAG_DEPOSIT" numFmtId="0">
      <sharedItems containsNonDate="0" containsString="0" containsBlank="1"/>
    </cacheField>
    <cacheField name="CONTACT_HP" numFmtId="0">
      <sharedItems containsNonDate="0" containsString="0" containsBlank="1"/>
    </cacheField>
    <cacheField name="INS_ADDRESS" numFmtId="0">
      <sharedItems containsNonDate="0" containsString="0" containsBlank="1"/>
    </cacheField>
    <cacheField name="GPS_LONGITUDE" numFmtId="0">
      <sharedItems containsString="0" containsBlank="1" containsNumber="1" minValue="106.822342872619" maxValue="124.89242089968801"/>
    </cacheField>
    <cacheField name="GPS_LATITUDE" numFmtId="0">
      <sharedItems containsString="0" containsBlank="1" containsNumber="1" minValue="-10.211603853334999" maxValue="-5.7479184999999999"/>
    </cacheField>
    <cacheField name="KCONTACT" numFmtId="0">
      <sharedItems containsBlank="1" longText="1"/>
    </cacheField>
    <cacheField name="CHANNEL" numFmtId="0">
      <sharedItems containsBlank="1"/>
    </cacheField>
    <cacheField name="STATUS_INET" numFmtId="0">
      <sharedItems containsNonDate="0" containsString="0" containsBlank="1"/>
    </cacheField>
    <cacheField name="STATUS_ONU" numFmtId="0">
      <sharedItems containsNonDate="0" containsString="0" containsBlank="1"/>
    </cacheField>
    <cacheField name="UPLOAD" numFmtId="0">
      <sharedItems containsNonDate="0" containsString="0" containsBlank="1"/>
    </cacheField>
    <cacheField name="DOWNLOAD" numFmtId="0">
      <sharedItems containsNonDate="0" containsString="0" containsBlank="1"/>
    </cacheField>
    <cacheField name="LAST_PROGRAM" numFmtId="0">
      <sharedItems containsNonDate="0" containsString="0" containsBlank="1"/>
    </cacheField>
    <cacheField name="STATUS_VOICE" numFmtId="0">
      <sharedItems containsNonDate="0" containsString="0" containsBlank="1"/>
    </cacheField>
    <cacheField name="CLID" numFmtId="0">
      <sharedItems containsNonDate="0" containsString="0" containsBlank="1"/>
    </cacheField>
    <cacheField name="LAST_START" numFmtId="0">
      <sharedItems containsNonDate="0" containsString="0" containsBlank="1"/>
    </cacheField>
    <cacheField name="TINDAK_LANJUT" numFmtId="0">
      <sharedItems containsBlank="1"/>
    </cacheField>
    <cacheField name="ISI_COMMENT" numFmtId="0">
      <sharedItems containsDate="1" containsBlank="1" containsMixedTypes="1" minDate="1970-01-01T00:00:00" maxDate="2026-08-13T00:00:00"/>
    </cacheField>
    <cacheField name="USER_ID_TL" numFmtId="0">
      <sharedItems containsBlank="1"/>
    </cacheField>
    <cacheField name="TGL_COMMENT" numFmtId="0">
      <sharedItems containsDate="1" containsBlank="1" containsMixedTypes="1" minDate="2026-01-08T08:10:00" maxDate="2026-12-08T19:39:46"/>
    </cacheField>
    <cacheField name="TANGGAL_MANJA" numFmtId="0">
      <sharedItems containsNonDate="0" containsDate="1" containsString="0" containsBlank="1" minDate="2026-07-25T00:00:00" maxDate="2026-08-25T08:00:00"/>
    </cacheField>
    <cacheField name="KELOMPOK_KENDALA" numFmtId="0">
      <sharedItems containsBlank="1"/>
    </cacheField>
    <cacheField name="KELOMPOK_STATUS" numFmtId="0">
      <sharedItems containsBlank="1"/>
    </cacheField>
    <cacheField name="HERO" numFmtId="0">
      <sharedItems containsBlank="1"/>
    </cacheField>
    <cacheField name="ADDON" numFmtId="0">
      <sharedItems containsBlank="1"/>
    </cacheField>
    <cacheField name="TGL_PS" numFmtId="0">
      <sharedItems containsString="0" containsBlank="1" containsNumber="1" containsInteger="1" minValue="20260801" maxValue="20260819"/>
    </cacheField>
    <cacheField name="STATUS_MESSAGE" numFmtId="0">
      <sharedItems containsBlank="1"/>
    </cacheField>
    <cacheField name="PACKAGE_NAME" numFmtId="0">
      <sharedItems containsBlank="1"/>
    </cacheField>
    <cacheField name="GROUP_PAKET" numFmtId="0">
      <sharedItems containsBlank="1"/>
    </cacheField>
    <cacheField name="REASON_CANCEL" numFmtId="0">
      <sharedItems containsNonDate="0" containsString="0" containsBlank="1"/>
    </cacheField>
    <cacheField name="KETERANGAN_CANCEL" numFmtId="0">
      <sharedItems containsBlank="1"/>
    </cacheField>
    <cacheField name="TGL_MANJA" numFmtId="0">
      <sharedItems containsNonDate="0" containsDate="1" containsString="0" containsBlank="1" minDate="1970-01-01T00:00:00" maxDate="2026-08-25T08:00:00"/>
    </cacheField>
    <cacheField name="DETAIL_MANJA" numFmtId="0">
      <sharedItems containsDate="1" containsBlank="1" containsMixedTypes="1" minDate="1970-01-01T00:00:00" maxDate="2026-08-13T00:00:00"/>
    </cacheField>
    <cacheField name="TAHUN" numFmtId="0">
      <sharedItems containsString="0" containsBlank="1" containsNumber="1" containsInteger="1" minValue="2026" maxValue="2026"/>
    </cacheField>
    <cacheField name="BULAN" numFmtId="0">
      <sharedItems containsString="0" containsBlank="1" containsNumber="1" containsInteger="1" minValue="8" maxValue="8"/>
    </cacheField>
    <cacheField name="TANGGAL" numFmtId="0">
      <sharedItems containsString="0" containsBlank="1" containsNumber="1" containsInteger="1" minValue="1" maxValue="19"/>
    </cacheField>
    <cacheField name="PS 1" numFmtId="0">
      <sharedItems containsDate="1" containsBlank="1" containsMixedTypes="1" minDate="2026-08-01T00:00:00" maxDate="2026-08-20T00:00:00"/>
    </cacheField>
    <cacheField name="CEK" numFmtId="0">
      <sharedItems containsBlank="1" containsMixedTypes="1" containsNumber="1" minValue="-7.5416666666642413" maxValue="46246"/>
    </cacheField>
    <cacheField name="HASIL" numFmtId="0">
      <sharedItems containsBlank="1" count="4">
        <e v="#NUM!"/>
        <s v="COMPLY"/>
        <s v="NOT COMPLY"/>
        <m/>
      </sharedItems>
    </cacheField>
    <cacheField name="TELDA" numFmtId="0">
      <sharedItems containsBlank="1" count="111">
        <s v="BIMA"/>
        <s v="KEDIRI"/>
        <s v="SUMBAWA"/>
        <s v="NGANJUK"/>
        <e v="#N/A"/>
        <s v="SELONG"/>
        <s v="MADURA"/>
        <s v="SANUR"/>
        <s v="GRESIK"/>
        <s v="BANYUWANGI"/>
        <s v="SURABAYA SELATAN"/>
        <s v="MADIUN"/>
        <s v="PASURUAN"/>
        <s v="JEMBER"/>
        <s v="MATARAM"/>
        <s v="BATU"/>
        <s v="TABANAN"/>
        <s v="KLUNGKUNG"/>
        <s v="BOJONEGORO"/>
        <s v="SIDOARJO"/>
        <s v="MOJOKERTO"/>
        <s v="ENDE"/>
        <s v="UBUNG"/>
        <s v="SURABAYA UTARA"/>
        <s v="MALANG"/>
        <s v="PONOROGO"/>
        <s v="GIANYAR"/>
        <s v="PROBOLINGGO"/>
        <s v="BLITAR"/>
        <s v="KUPANG"/>
        <s v="JIMBARAN"/>
        <s v="LABOAN BAJO"/>
        <s v="SINGARAJA"/>
        <s v="MAUMERE"/>
        <s v="ATAMBUA"/>
        <s v="WAINGAPU"/>
        <m/>
        <s v="JOMBANG" u="1"/>
        <s v="INNER - JATIM TIMUR" u="1"/>
        <s v="TUBAN" u="1"/>
        <s v="LOMBOK BARAT TENGAH" u="1"/>
        <s v="BANGKALAN" u="1"/>
        <s v="KETINTANG" u="1"/>
        <s v="KEPANJEN" u="1"/>
        <s v="KENJERAN" u="1"/>
        <s v="PAMEKASAN" u="1"/>
        <s v="LUMAJANG" u="1"/>
        <s v="MANYAR" u="1"/>
        <s v="TANDES" u="1"/>
        <s v="LAMONGAN" u="1"/>
        <s v="LOMBOK TIMUR UTARA" u="1"/>
        <s v="TRENGGALEK" u="1"/>
        <s v="SITUBONDO" u="1"/>
        <s v="TULUNGAGUNG" u="1"/>
        <s v="INNER - NUSA TENGGARA" u="1"/>
        <s v="NGAWI" u="1"/>
        <s v="BONDOWOSO" u="1"/>
        <s v="JEMBRANA" u="1"/>
        <s v="WAIKABUBAK" u="1"/>
        <s v="TELDA JEMBER" u="1"/>
        <s v="TELDA SITUBONDO" u="1"/>
        <s v="TELDA LOMBOK TIMUR UTARA" u="1"/>
        <s v="INNER SIDOARJO" u="1"/>
        <s v="TELDA TRENGGALEK" u="1"/>
        <s v="TELDA LABUAN BAJO" u="1"/>
        <s v="TELDA TUBAN" u="1"/>
        <s v="TELDA TABANAN" u="1"/>
        <s v="TELDA PASURUAN" u="1"/>
        <s v="TELDA NGAWI" u="1"/>
        <s v="TELDA PROBOLINGGO" u="1"/>
        <s v="TELDA MANYAR" u="1"/>
        <s v="TELDA JOMBANG" u="1"/>
        <s v="TELDA PONOROGO" u="1"/>
        <s v="TELDA BANYUWANGI" u="1"/>
        <s v="TELDA BIMA" u="1"/>
        <s v="TELDA WAIKABUBAK" u="1"/>
        <s v="TELDA KUPANG" u="1"/>
        <s v="TELDA MOJOKERTO" u="1"/>
        <s v="TELDA LAMONGAN" u="1"/>
        <s v="TELDA UBUNG" u="1"/>
        <s v="TELDA SINGARAJA" u="1"/>
        <s v="TELDA BATU" u="1"/>
        <s v="TELDA BOJONEGORO" u="1"/>
        <s v="TELDA BANGKALAN" u="1"/>
        <s v="TELDA KENJERAN" u="1"/>
        <s v="TELDA SANUR" u="1"/>
        <s v="TELDA GRESIK" u="1"/>
        <s v="TELDA ATAMBUA" u="1"/>
        <s v="TELDA KEDIRI" u="1"/>
        <s v="TELDA BLITAR" u="1"/>
        <s v="TELDA NGANJUK" u="1"/>
        <s v="TELDA BONDOWOSO" u="1"/>
        <s v="TELDA ENDE" u="1"/>
        <s v="TELDA WAINGAPU" u="1"/>
        <s v="INNER MATARAM" u="1"/>
        <s v="LABUAN BAJO" u="1"/>
        <s v="TELDA INNER MATARAM" u="1"/>
        <s v="TELDA KETINTANG" u="1"/>
        <s v="TELDA MAUMERE" u="1"/>
        <s v="TELDA SUMBAWA" u="1"/>
        <s v="TELDA KEPANJEN" u="1"/>
        <s v="TELDA JIMBARAN" u="1"/>
        <s v="TELDA MADIUN" u="1"/>
        <s v="TELDA INNER SIDOARJO" u="1"/>
        <s v="TELDA KLUNGKUNG" u="1"/>
        <s v="TELDA TANDES" u="1"/>
        <s v="TELDA LUMAJANG" u="1"/>
        <s v="TELDA TULUNGAGUNG" u="1"/>
        <s v="TELDA LOMBOK BARAT TENGAH" u="1"/>
        <s v="TELDA GIANYAR" u="1"/>
        <s v="TELDA PAMEKASAN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78">
  <r>
    <n v="1"/>
    <n v="1002526272"/>
    <n v="3"/>
    <x v="0"/>
    <n v="5"/>
    <s v="MATARAM"/>
    <s v="BIMA"/>
    <s v="BIM"/>
    <s v="REG"/>
    <s v="AO"/>
    <x v="0"/>
    <s v="1P INET"/>
    <s v="7 | OSS - PROVISIONING ISSUED"/>
    <s v="RBS-Regional 3"/>
    <d v="2026-08-14T11:58:56"/>
    <d v="2026-08-15T08:06:27"/>
    <n v="69365970"/>
    <m/>
    <n v="172616801882"/>
    <s v="DIGITAL KREASI NETWORK (Bima)"/>
    <s v="ODP-BIM-FAC/69 FAC/D06/69.01"/>
    <s v="WO061737333"/>
    <m/>
    <m/>
    <m/>
    <n v="118.7327141"/>
    <n v="-8.4568989999999999"/>
    <s v="|MN02760|MYIA-050721007481/POI/Marsya/08212469479/networkdigitalkreasi@gmail.com"/>
    <s v="MYIB_ASSISTANT"/>
    <m/>
    <m/>
    <m/>
    <m/>
    <m/>
    <m/>
    <m/>
    <m/>
    <s v="Management Janji"/>
    <s v="2026-08-15 08:00:00 | M Janji :  15 Agustus 2026 Jam Pasang : Siang Note : hubungi pelanggan jika ingin ke lokasi, terima kasih. "/>
    <s v="FCC"/>
    <s v="14-08-2026 12:09:49"/>
    <d v="2026-08-15T08:00:00"/>
    <m/>
    <s v="PI"/>
    <s v="BIM"/>
    <s v="NO ADDON"/>
    <m/>
    <s v="Provisioning Issued"/>
    <s v="HSI Bisnis Promo HUT Telkom PSB 70% - 50 Mbps"/>
    <s v="INDIBIZ"/>
    <m/>
    <m/>
    <d v="2026-08-15T08:00:00"/>
    <s v="2026-08-15 08:00:00 | M Janji :  15 Agustus 2026 Jam Pasang : Siang Note : hubungi pelanggan jika ingin ke lokasi, terima kasih. "/>
    <m/>
    <m/>
    <m/>
    <e v="#NUM!"/>
    <e v="#NUM!"/>
    <x v="0"/>
  </r>
  <r>
    <n v="2"/>
    <n v="1002529791"/>
    <n v="3"/>
    <x v="1"/>
    <n v="5"/>
    <s v="KEDIRI"/>
    <s v="KEDIRI"/>
    <s v="PAE"/>
    <s v="REG"/>
    <s v="AO"/>
    <x v="0"/>
    <s v="1P INET"/>
    <s v="Completed (PS)"/>
    <s v="RBS-Regional 3"/>
    <d v="2026-08-16T14:37:57"/>
    <d v="2026-08-17T14:50:21"/>
    <n v="69367609"/>
    <m/>
    <n v="152639219501"/>
    <s v="TPQ MI NURUL ISLAM 2"/>
    <s v="ODP-PAE-FU/58 FU/D05/58.01"/>
    <s v="WO061883142"/>
    <m/>
    <m/>
    <m/>
    <n v="112.259882"/>
    <n v="-7.8231719999999996"/>
    <s v="|MC20202|MYIA-072551068938/POI/NUFAL BAIDAWI/08213329613/tpq.nurulislam2929@gmail.com"/>
    <s v="MYIB_ASSISTANT"/>
    <m/>
    <m/>
    <m/>
    <m/>
    <m/>
    <m/>
    <m/>
    <m/>
    <s v="Management Janji"/>
    <s v="2026-08-17 13:00:00 | Tanggal Pemasangan : 17 Agustus 2026 Jam Pemasangan : 08:00 13:00 Info Tambahan : Hubungi pelanggan dulu sebelum ke lokasi terimakasih"/>
    <s v="FCC"/>
    <s v="16-08-2026 14:40:39"/>
    <d v="2026-08-17T13:00:00"/>
    <m/>
    <s v="PS"/>
    <s v="PAE"/>
    <s v="NO ADDON"/>
    <n v="20260817"/>
    <s v="Completed"/>
    <s v="HSI Bisnis PSB 70% - 300 Mbps"/>
    <s v="INDIBIZ"/>
    <m/>
    <m/>
    <d v="2026-08-17T13:00:00"/>
    <s v="2026-08-17 13:00:00 | Tanggal Pemasangan : 17 Agustus 2026 Jam Pemasangan : 08:00 13:00 Info Tambahan : Hubungi pelanggan dulu sebelum ke lokasi terimakasih"/>
    <n v="2026"/>
    <n v="8"/>
    <n v="17"/>
    <d v="2026-08-17T00:00:00"/>
    <n v="-0.54166666666424135"/>
    <x v="1"/>
  </r>
  <r>
    <n v="3"/>
    <n v="1002504852"/>
    <n v="3"/>
    <x v="0"/>
    <n v="5"/>
    <s v="MATARAM"/>
    <s v="SUMBAWA"/>
    <s v="SBW"/>
    <s v="REG"/>
    <s v="AO"/>
    <x v="0"/>
    <s v="1P INET"/>
    <s v="102 | FOLLOW UP COMPLETED"/>
    <s v="RBS-Regional 3"/>
    <d v="2026-08-01T17:04:56"/>
    <d v="2026-08-03T15:59:28"/>
    <n v="69356869"/>
    <m/>
    <n v="172606791709"/>
    <s v="SMP IT ABU HURAIRAH SUMBAWA"/>
    <s v="ODP-SBW-FBK/12 FBK/D01/12.01"/>
    <s v="WO060673343"/>
    <m/>
    <m/>
    <m/>
    <n v="117.4378584"/>
    <n v="-8.6448596000000002"/>
    <s v="|MN01595|MYIA-082660016797/POI/FIRMAN/087860187055/smpitputra.abhursumbawa@gmail.com"/>
    <s v="MYIB_ASSISTANT"/>
    <m/>
    <m/>
    <m/>
    <m/>
    <m/>
    <m/>
    <m/>
    <m/>
    <s v="Management Janji"/>
    <s v="2026-08-02 15:00:00 | Nama Pic : bp FIRMAN No Hp Pic : 087860187055 No alt : - Jam Pemasangan : siang  Tanggal Pemasangan : 2 Agustus 2026"/>
    <s v="FCC"/>
    <d v="2026-01-08T17:09:58"/>
    <d v="2026-08-02T15:00:00"/>
    <s v="Kendala Lainnya"/>
    <s v="REVOKE"/>
    <s v="SBW"/>
    <s v="NO ADDON"/>
    <m/>
    <s v="Follow Up Revoke Completed, New Order ID : SC1002506451"/>
    <s v="HSI Bisnis Promo HUT Telkom PSB 70% - 50 Mbps"/>
    <s v="INDIBIZ"/>
    <m/>
    <m/>
    <d v="2026-08-02T15:00:00"/>
    <s v="2026-08-02 15:00:00 | Nama Pic : bp FIRMAN No Hp Pic : 087860187055 No alt : - Jam Pemasangan : siang  Tanggal Pemasangan : 2 Agustus 2026"/>
    <m/>
    <m/>
    <m/>
    <e v="#NUM!"/>
    <e v="#NUM!"/>
    <x v="0"/>
  </r>
  <r>
    <n v="4"/>
    <n v="1002528407"/>
    <n v="3"/>
    <x v="1"/>
    <n v="5"/>
    <s v="KEDIRI"/>
    <s v="NGANJUK"/>
    <s v="NJK"/>
    <s v="REG"/>
    <s v="AO"/>
    <x v="0"/>
    <s v="1P INET"/>
    <s v="100 | REVOKE COMPLETED"/>
    <s v="RBS-Regional 3"/>
    <d v="2026-08-15T13:58:57"/>
    <d v="2026-08-18T10:48:09"/>
    <n v="69366938"/>
    <m/>
    <n v="152611229897"/>
    <s v="warkop mabar"/>
    <s v="ODP-NJK-FAT/79 FAT/D04/79.01"/>
    <s v="WO061826851"/>
    <m/>
    <m/>
    <m/>
    <n v="112.038092091679"/>
    <n v="-7.5985629036849902"/>
    <s v="MD|MYDB-20260814265419|DC20002/MC20039|warkop mabar|085601244905"/>
    <s v="MYDIGIBIZPARTNER"/>
    <m/>
    <m/>
    <m/>
    <m/>
    <m/>
    <m/>
    <m/>
    <m/>
    <s v="Management Janji"/>
    <s v="2026-08-16 13:00:00 | Nama PIC:  bu siti halimah  No HP:  085601244905 Alt: Tanggal: 16/08/2026 Jam Pasang: Siang Note: Hubungi sebelum ke lokasi, terimakasih.   Info pl sudah dipasang di hari 15/08/2026 jam 10.00 pagi "/>
    <s v="FCC"/>
    <s v="15-08-2026 14:09:43"/>
    <d v="2026-08-16T13:00:00"/>
    <s v="Kendala Pelanggan"/>
    <s v="REVOKE"/>
    <s v="NJK"/>
    <s v="NO ADDON"/>
    <m/>
    <s v="Revoke Completed"/>
    <s v="HSI Bisnis Promo HUT Telkom PSB 70% - 200 Mbps"/>
    <s v="INDIBIZ"/>
    <m/>
    <m/>
    <d v="2026-08-16T13:00:00"/>
    <s v="2026-08-16 13:00:00 | Nama PIC:  bu siti halimah  No HP:  085601244905 Alt: Tanggal: 16/08/2026 Jam Pasang: Siang Note: Hubungi sebelum ke lokasi, terimakasih.   Info pl sudah dipasang di hari 15/08/2026 jam 10.00 pagi "/>
    <m/>
    <m/>
    <m/>
    <e v="#NUM!"/>
    <e v="#NUM!"/>
    <x v="0"/>
  </r>
  <r>
    <n v="5"/>
    <n v="1002505980"/>
    <n v="3"/>
    <x v="2"/>
    <n v="4"/>
    <s v="PURWOKERTO"/>
    <s v="CILACAP"/>
    <s v="MAN"/>
    <s v="REG"/>
    <s v="AO"/>
    <x v="0"/>
    <s v="1P INET"/>
    <s v="Completed (PS)"/>
    <s v="RBS-Regional 3"/>
    <d v="2026-08-03T12:19:56"/>
    <d v="2026-08-04T14:11:41"/>
    <n v="69357450"/>
    <m/>
    <n v="146391108637"/>
    <s v="ERABLUE TAMAN PORISGADA"/>
    <s v="ODP-MAN-FC/050"/>
    <s v="WO060781113"/>
    <m/>
    <m/>
    <m/>
    <n v="108.77165973186401"/>
    <n v="-7.2986093593107597"/>
    <s v="|MN02587|MYIA-002191551740/POI/HASBIBINTARO SHIDDIQ/081249549394/nextperdanaone@gmail.com"/>
    <s v="MYIB_ASSISTANT"/>
    <m/>
    <m/>
    <m/>
    <m/>
    <m/>
    <m/>
    <m/>
    <m/>
    <s v="Management Janji"/>
    <s v="2026-08-05 08:00:00 | No Hp Pic : 081249549394 No alt : - Jam Pemasangan :  Tanggal Pemasangan : 04/08/2026 hub sebelum ke lokasi"/>
    <s v="FCC"/>
    <d v="2026-03-08T12:25:25"/>
    <d v="2026-08-05T08:00:00"/>
    <m/>
    <s v="PS"/>
    <s v="MAN"/>
    <s v="NO ADDON"/>
    <n v="20260804"/>
    <s v="Completed"/>
    <s v="HSI Bisnis PSB 70% - 50 Mbps"/>
    <s v="INDIBIZ"/>
    <m/>
    <m/>
    <d v="2026-08-05T08:00:00"/>
    <s v="2026-08-05 08:00:00 | No Hp Pic : 081249549394 No alt : - Jam Pemasangan :  Tanggal Pemasangan : 04/08/2026 hub sebelum ke lokasi"/>
    <n v="2026"/>
    <n v="8"/>
    <n v="4"/>
    <d v="2026-08-04T00:00:00"/>
    <n v="-1.3333333333357587"/>
    <x v="1"/>
  </r>
  <r>
    <n v="6"/>
    <n v="1002519170"/>
    <n v="3"/>
    <x v="0"/>
    <n v="5"/>
    <s v="MATARAM"/>
    <s v="LOMBOK BARAT TENGAH"/>
    <s v="PRY"/>
    <s v="REG"/>
    <s v="AO"/>
    <x v="0"/>
    <s v="1P INET"/>
    <s v="CANCEL COMPLETED"/>
    <s v="RBS-Regional 3"/>
    <d v="2026-08-11T10:04:31"/>
    <d v="2026-08-11T13:51:16"/>
    <n v="69361492"/>
    <m/>
    <m/>
    <s v="SPX EXPRESS Janapria Hub"/>
    <m/>
    <s v="WO061266513"/>
    <m/>
    <m/>
    <m/>
    <n v="116.40271"/>
    <n v="-8.6959169999999997"/>
    <s v="MD|MYID-4042608080001|RBIZindibiz|SPX express Janapria|081803203900"/>
    <s v="SOBIZ"/>
    <m/>
    <m/>
    <m/>
    <m/>
    <m/>
    <m/>
    <m/>
    <m/>
    <s v="Management Janji"/>
    <s v="2026-08-09 13:00:00 | Nama PIC : Bp Ahmad No Hp : 081803203900 No Alt : - Tgl Pemasangan : 09 Agustus 2026 Interval : PAGI SIANG Note : Hubungi pelanggan terlebih dahulu"/>
    <s v="FCC"/>
    <d v="2026-11-08T10:10:31"/>
    <d v="2026-08-09T00:00:00"/>
    <m/>
    <s v="REJECT_FCC"/>
    <s v="PRY"/>
    <s v="NO ADDON"/>
    <m/>
    <s v="DECLINE : Decline - Batal Order RIRIN RISNAWATI 40931149|MYDITA"/>
    <s v="HSI Bisnis Basic Promo HUT Telkom PSB 70% - 50 Mbps"/>
    <s v="INDIBIZ"/>
    <m/>
    <m/>
    <d v="2026-08-09T13:00:00"/>
    <s v="2026-08-09 13:00:00 | Nama PIC : Bp Ahmad No Hp : 081803203900 No Alt : - Tgl Pemasangan : 09 Agustus 2026 Interval : PAGI SIANG Note : Hubungi pelanggan terlebih dahulu"/>
    <m/>
    <m/>
    <m/>
    <e v="#NUM!"/>
    <e v="#NUM!"/>
    <x v="0"/>
  </r>
  <r>
    <n v="7"/>
    <n v="1002532821"/>
    <n v="3"/>
    <x v="2"/>
    <n v="4"/>
    <s v="PURWOKERTO"/>
    <s v="PURBALINGGA"/>
    <s v="PBG"/>
    <s v="REG"/>
    <s v="AO"/>
    <x v="0"/>
    <m/>
    <s v="8 | OSS - PONR"/>
    <s v="RBS-Regional 3"/>
    <d v="2026-08-18T11:42:29"/>
    <d v="2026-08-18T14:03:15"/>
    <n v="69366330"/>
    <m/>
    <n v="143363112390"/>
    <s v="SMP ISTIQOMAH SAMBAS PURBALINGGA BOARDING SCHOOL PUTRI"/>
    <s v="ODP-PBG-FZ/089"/>
    <s v="WO061994878"/>
    <m/>
    <m/>
    <m/>
    <n v="109.3472045"/>
    <n v="-7.3725953999999998"/>
    <s v="|MN02713|MYIA-062516913427/POI/Giarto/085601017791/ggiarto89@gmail.com"/>
    <s v="Sales Profesional"/>
    <m/>
    <m/>
    <m/>
    <m/>
    <m/>
    <m/>
    <m/>
    <m/>
    <s v="Management Janji"/>
    <s v="2026-08-16 11:00:00 | Nama Pic : bp Giarto  No Hp Pic : 085601017791  No alt : -  Jam Pemasangan : siang   Tanggal Pemasangan : 15 Agustus 2026"/>
    <s v="FCC"/>
    <s v="18-08-2026 11:54:51"/>
    <m/>
    <m/>
    <s v="ACT_COM"/>
    <s v="PBG"/>
    <s v="NO ADDON"/>
    <m/>
    <s v="PONR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18T07:00:00"/>
    <s v="2026-08-16 11:00:00 | Nama Pic : bp Giarto  No Hp Pic : 085601017791  No alt : -  Jam Pemasangan : siang   Tanggal Pemasangan : 15 Agustus 2026"/>
    <m/>
    <m/>
    <m/>
    <e v="#NUM!"/>
    <e v="#NUM!"/>
    <x v="0"/>
  </r>
  <r>
    <n v="8"/>
    <n v="1002505392"/>
    <n v="3"/>
    <x v="3"/>
    <n v="5"/>
    <s v="MADURA"/>
    <s v="BANGKALAN"/>
    <s v="OMB"/>
    <s v="REG"/>
    <s v="AO"/>
    <x v="0"/>
    <s v="1P INET"/>
    <s v="Completed (PS)"/>
    <s v="RBS-Regional 3"/>
    <d v="2026-08-02T17:23:56"/>
    <d v="2026-08-03T17:20:53"/>
    <n v="69357105"/>
    <m/>
    <n v="152438901261"/>
    <s v="SMA Taman Bakti Sampang"/>
    <s v="ODP-OMB-FAA/66 FAA/D07/66.01"/>
    <s v="WO060734292"/>
    <m/>
    <m/>
    <m/>
    <n v="113.339274935424"/>
    <n v="-7.1195809693231"/>
    <s v="MD|MYDB-20260801264144|DN00001/MN00572|SMA Taman Bakti Sampang|087750255595"/>
    <s v="MYDIGIBIZPARTNER"/>
    <m/>
    <m/>
    <m/>
    <m/>
    <m/>
    <m/>
    <m/>
    <m/>
    <s v="Management Janji"/>
    <s v="2026-08-03 15:00:00 | Nama Pic : BP BAHARUDDIN No Hp Pic : 087750255595 Jam Pemasangan : 08:00 - 12.00 Tanggal Pemasangan : SENIN 03 AGUSTUS 2026 Info Tambahan : Hubungi pelanggan sebelum datang ke lokasi, terima kasih."/>
    <s v="FCC"/>
    <d v="2026-02-08T17:25:11"/>
    <d v="2026-08-03T15:00:00"/>
    <m/>
    <s v="PS"/>
    <s v="OMB"/>
    <s v="NETMONK"/>
    <n v="20260803"/>
    <s v="Completed"/>
    <s v="HSI Bisnis Bundling Netmonk Promo 2026 PSB 70% - 300 Mbps"/>
    <s v="INDIBIZ"/>
    <m/>
    <m/>
    <d v="2026-08-03T15:00:00"/>
    <s v="2026-08-03 15:00:00 | Nama Pic : BP BAHARUDDIN No Hp Pic : 087750255595 Jam Pemasangan : 08:00 - 12.00 Tanggal Pemasangan : SENIN 03 AGUSTUS 2026 Info Tambahan : Hubungi pelanggan sebelum datang ke lokasi, terima kasih."/>
    <n v="2026"/>
    <n v="8"/>
    <n v="3"/>
    <d v="2026-08-03T00:00:00"/>
    <n v="-0.625"/>
    <x v="1"/>
  </r>
  <r>
    <n v="9"/>
    <n v="1002533060"/>
    <n v="3"/>
    <x v="4"/>
    <n v="4"/>
    <s v="PEKALONGAN"/>
    <s v="BATANG"/>
    <s v="SBA"/>
    <s v="REG"/>
    <s v="AO"/>
    <x v="0"/>
    <s v="1P INET"/>
    <s v="MIE - SEND SURVEY"/>
    <s v="RBS-Regional 3"/>
    <d v="2026-08-18T13:02:57"/>
    <d v="2026-08-18T13:04:03"/>
    <n v="69368955"/>
    <m/>
    <n v="142200200915"/>
    <s v="SMK BHAKTI KENCANA SUBAH"/>
    <s v="ODP-SBA-FE/005 FE/D02/005.01"/>
    <s v="WO062004647"/>
    <m/>
    <m/>
    <m/>
    <n v="109.894355"/>
    <n v="-6.978224"/>
    <s v="|MN00925|MYIA-013968199827/POI/widi/082322304428/widinovianto83@gmail.com"/>
    <s v="MYIB_ASSISTANT"/>
    <m/>
    <m/>
    <m/>
    <m/>
    <m/>
    <m/>
    <m/>
    <m/>
    <s v="Management Janji"/>
    <s v="2026-08-19 13:00:00 | M Janji : (19/08/2026) jam Pasang : 09:00 Note : hubungi pelanggan jika ingin kelokasi"/>
    <s v="FCC"/>
    <s v="18-08-2026 13:10:28"/>
    <d v="2026-08-19T13:00:00"/>
    <m/>
    <s v="SURVEY_NEW_MANJA"/>
    <s v="SBA"/>
    <s v="NO ADDON"/>
    <m/>
    <s v="MIE - SEND SURVEY"/>
    <s v="HSI Bisnis Promo HUT Telkom PSB 70% - 75 Mbps"/>
    <s v="INDIBIZ"/>
    <m/>
    <m/>
    <d v="2026-08-19T13:00:00"/>
    <s v="2026-08-19 13:00:00 | M Janji : (19/08/2026) jam Pasang : 09:00 Note : hubungi pelanggan jika ingin kelokasi"/>
    <m/>
    <m/>
    <m/>
    <e v="#NUM!"/>
    <e v="#NUM!"/>
    <x v="0"/>
  </r>
  <r>
    <n v="10"/>
    <n v="1002525741"/>
    <n v="3"/>
    <x v="3"/>
    <n v="5"/>
    <s v="MADURA"/>
    <s v="PAMEKASAN"/>
    <s v="WRP"/>
    <s v="REG"/>
    <s v="AO"/>
    <x v="0"/>
    <s v="1P INET"/>
    <s v="Completed (PS)"/>
    <s v="RBS-Regional 3"/>
    <d v="2026-08-14T09:58:57"/>
    <d v="2026-08-15T13:56:25"/>
    <n v="69365739"/>
    <m/>
    <n v="152427205708"/>
    <s v="Warung Sembako Madura AN-NUR"/>
    <s v="ODP-WRP-FP/41 FP/D03/41.01"/>
    <s v="WO061724471"/>
    <m/>
    <m/>
    <m/>
    <n v="113.578415997326"/>
    <n v="-6.9802076437713998"/>
    <s v="MD|MYDB-20260813265277|DN00001/MN00558|Warung Sembako Madura AN-NUR|0895703207865"/>
    <s v="MYDIGIBIZPARTNER"/>
    <m/>
    <m/>
    <m/>
    <m/>
    <m/>
    <m/>
    <m/>
    <m/>
    <s v="Management Janji"/>
    <s v="2026-08-15 08:00:00 | Waktu pemasangan : 15 agustus 2026 Jam pemasangan : 08.00 - 12.00 Info Tambahan : Hubungi pelanggan dulu sebelum ke lokasi terimakasih  "/>
    <s v="FCC"/>
    <s v="14-08-2026 10:09:48"/>
    <d v="2026-08-15T08:00:00"/>
    <m/>
    <s v="PS"/>
    <s v="WRP"/>
    <s v="NO ADDON"/>
    <n v="20260815"/>
    <s v="Completed"/>
    <s v="HSI Bisnis Promo HUT Telkom PSB 70% - 150 Mbps"/>
    <s v="INDIBIZ"/>
    <m/>
    <m/>
    <d v="2026-08-15T08:00:00"/>
    <s v="2026-08-15 08:00:00 | Waktu pemasangan : 15 agustus 2026 Jam pemasangan : 08.00 - 12.00 Info Tambahan : Hubungi pelanggan dulu sebelum ke lokasi terimakasih  "/>
    <n v="2026"/>
    <n v="8"/>
    <n v="15"/>
    <d v="2026-08-15T00:00:00"/>
    <n v="-0.33333333333575865"/>
    <x v="1"/>
  </r>
  <r>
    <n v="11"/>
    <n v="1002512830"/>
    <n v="3"/>
    <x v="5"/>
    <n v="5"/>
    <s v="DENPASAR"/>
    <s v="SANUR"/>
    <s v="TOP"/>
    <s v="REG"/>
    <s v="AO"/>
    <x v="0"/>
    <s v="1P INET"/>
    <s v="102 | FOLLOW UP COMPLETED"/>
    <s v="RBS-Regional 3"/>
    <d v="2026-08-06T15:08:56"/>
    <d v="2026-08-09T16:17:30"/>
    <n v="69360114"/>
    <m/>
    <n v="172422212689"/>
    <s v="SPBU5480103"/>
    <s v="ODP-TOP-FD/56 FD/D05/56.01"/>
    <s v="WO061090425"/>
    <m/>
    <m/>
    <m/>
    <n v="115.25310570000001"/>
    <n v="-8.6396125000000001"/>
    <s v="|MN02665|MYIA-048118956985/POI/pak agung/085738735929/spbu.bali.5480103@gmail.com"/>
    <s v="MYIB_ASSISTANT"/>
    <m/>
    <m/>
    <m/>
    <m/>
    <m/>
    <m/>
    <m/>
    <m/>
    <s v="Management Janji"/>
    <s v="2026-08-07 13:00:00 | Nama PIC : Dwija  No HP : 085738735929 Alt :  M Janji : 07/08/2026 Jam Pasang : 08.00 - 13:00  NoteÃ‚Â :  hubungi terlebih dahulu sebelum kelokasi"/>
    <s v="FCC"/>
    <d v="2026-06-08T15:25:44"/>
    <d v="2026-08-07T13:00:00"/>
    <s v="Kendala Pelanggan"/>
    <s v="REVOKE"/>
    <s v="TOP"/>
    <s v="NO ADDON"/>
    <m/>
    <s v="Follow Up Revoke Completed, New Order ID : SC1002516587"/>
    <s v="HSI Bisnis Promo HUT Telkom PSB 70% - 100 Mbps"/>
    <s v="INDIBIZ"/>
    <m/>
    <m/>
    <d v="2026-08-07T13:00:00"/>
    <s v="2026-08-07 13:00:00 | Nama PIC : Dwija  No HP : 085738735929 Alt :  M Janji : 07/08/2026 Jam Pasang : 08.00 - 13:00  NoteÃ‚Â :  hubungi terlebih dahulu sebelum kelokasi"/>
    <m/>
    <m/>
    <m/>
    <e v="#NUM!"/>
    <e v="#NUM!"/>
    <x v="0"/>
  </r>
  <r>
    <n v="12"/>
    <n v="1002512981"/>
    <n v="3"/>
    <x v="0"/>
    <n v="5"/>
    <s v="MATARAM"/>
    <s v="BIMA"/>
    <s v="BIM"/>
    <s v="REG"/>
    <s v="AO"/>
    <x v="0"/>
    <m/>
    <s v="100 | REVOKE COMPLETED"/>
    <s v="RBS-Regional 3"/>
    <d v="2026-08-06T15:48:32"/>
    <d v="2026-08-12T09:36:37"/>
    <n v="69356981"/>
    <m/>
    <n v="172616801799"/>
    <s v="PT BRAMASTRA BAKTI SOLUSINDO UR APOTEK PRO BIMA"/>
    <s v="ODP-BIM-FAL/88"/>
    <s v="WO061097945"/>
    <m/>
    <m/>
    <m/>
    <n v="118.723395497406"/>
    <n v="-8.4621556420658806"/>
    <s v="|MN00542|MYIA-035213225797/POI/HUSEIN/089672423536/bramastrajakarta1@gmail.com"/>
    <s v="Sales Profesional"/>
    <m/>
    <m/>
    <m/>
    <m/>
    <m/>
    <m/>
    <m/>
    <m/>
    <s v="Management Janji"/>
    <s v="2026-08-03 13:00:00 | telp :089672423536  alt :  manja : pagi / siang 03/08/2026  hub sebelum ke lokasi "/>
    <s v="FCC"/>
    <d v="2026-06-08T16:10:32"/>
    <m/>
    <s v="Kendala Lainnya"/>
    <s v="REVOKE"/>
    <s v="BIM"/>
    <s v="NO ADDON"/>
    <m/>
    <s v="Revoke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7:00:00"/>
    <s v="2026-08-03 13:00:00 | telp :089672423536  alt :  manja : pagi / siang 03/08/2026  hub sebelum ke lokasi "/>
    <m/>
    <m/>
    <m/>
    <e v="#NUM!"/>
    <e v="#NUM!"/>
    <x v="0"/>
  </r>
  <r>
    <n v="13"/>
    <n v="1002524692"/>
    <n v="3"/>
    <x v="3"/>
    <n v="5"/>
    <s v="SBY UTARA"/>
    <s v="GRESIK"/>
    <s v="CRM"/>
    <s v="REG"/>
    <s v="AO"/>
    <x v="0"/>
    <m/>
    <s v="CANCEL COMPLETED"/>
    <s v="RBS-Regional 3"/>
    <d v="2026-08-13T15:24:39"/>
    <d v="2026-08-18T16:49:12"/>
    <n v="69365348"/>
    <m/>
    <n v="152446245701"/>
    <s v="PT. EVA CIPTA MAKMUR JAYA"/>
    <s v="ODP-CRM-F02/11"/>
    <m/>
    <m/>
    <m/>
    <m/>
    <n v="112.6001687"/>
    <n v="-7.2463372000000001"/>
    <s v="|MN00086|/PT. EVA CIPTA MAKMUR JAYA/ROKMA SUTAMININGSIH/082231135237/evaciptamj@gmail.com/HSI Bisnis Promo HUT Telkom (1:1) 75 Mbps (Rp 415.000) PSB Rp 150.000/"/>
    <s v="Sales Force DBS"/>
    <m/>
    <m/>
    <m/>
    <m/>
    <m/>
    <m/>
    <m/>
    <m/>
    <m/>
    <m/>
    <m/>
    <s v="13-08-2026 15:25:45"/>
    <m/>
    <m/>
    <s v="REJECT_FCC"/>
    <s v="CRM"/>
    <s v="NO ADDON"/>
    <m/>
    <s v="DECLINE : Decline - Batal Order Muhammad Fauzan Fidhianta 40961370|MYDITA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m/>
    <m/>
    <m/>
    <m/>
    <m/>
    <e v="#NUM!"/>
    <e v="#NUM!"/>
    <x v="0"/>
  </r>
  <r>
    <n v="14"/>
    <n v="1002513395"/>
    <n v="3"/>
    <x v="6"/>
    <n v="5"/>
    <s v="JEMBER"/>
    <s v="BANYUWANGI"/>
    <s v="WSO"/>
    <s v="REG"/>
    <s v="AO"/>
    <x v="0"/>
    <s v="1P INET"/>
    <s v="Completed (PS)"/>
    <s v="RBS-Regional 3"/>
    <d v="2026-08-06T17:55:56"/>
    <d v="2026-08-07T10:56:58"/>
    <n v="69360314"/>
    <m/>
    <n v="152518202023"/>
    <s v="TOKO SUMBER REZEKI"/>
    <s v="ODP-WSO-F02/03 GCL/F02/03.01"/>
    <s v="WO061111545"/>
    <m/>
    <m/>
    <m/>
    <n v="114.400153644382"/>
    <n v="-7.98969230876253"/>
    <s v="MD|MYDB-20260802264209|DN00001/MN00580|TOKO SUMBER REZEKI|082335520566"/>
    <s v="MYDIGIBIZPARTNER"/>
    <m/>
    <m/>
    <m/>
    <m/>
    <m/>
    <m/>
    <m/>
    <m/>
    <s v="Management Janji"/>
    <s v="2026-08-07 15:00:00 | Tanggal pemasangan: 6/08/2026 Jam pemasangan : pagi / siang Info Tambahan : Hubungi pelanggan dulu sebelum ke lokasi. terima kasih"/>
    <s v="FCC"/>
    <d v="2026-06-08T18:09:46"/>
    <d v="2026-08-07T15:00:00"/>
    <m/>
    <s v="PS"/>
    <s v="WSO"/>
    <s v="NO ADDON"/>
    <n v="20260807"/>
    <s v="Completed"/>
    <s v="HSI Bisnis Promo HUT Telkom PSB 70% - 75 Mbps"/>
    <s v="INDIBIZ"/>
    <m/>
    <m/>
    <d v="2026-08-07T15:00:00"/>
    <s v="2026-08-07 15:00:00 | Tanggal pemasangan: 6/08/2026 Jam pemasangan : pagi / siang Info Tambahan : Hubungi pelanggan dulu sebelum ke lokasi. terima kasih"/>
    <n v="2026"/>
    <n v="8"/>
    <n v="7"/>
    <d v="2026-08-07T00:00:00"/>
    <n v="-0.625"/>
    <x v="1"/>
  </r>
  <r>
    <n v="15"/>
    <n v="1002504231"/>
    <n v="3"/>
    <x v="3"/>
    <n v="5"/>
    <s v="SBY SELATAN"/>
    <s v="KETINTANG"/>
    <s v="RKT"/>
    <s v="REG"/>
    <s v="AO"/>
    <x v="0"/>
    <s v="1P INET"/>
    <s v="Completed (PS)"/>
    <s v="RBS-Regional 3"/>
    <d v="2026-08-01T08:04:57"/>
    <d v="2026-08-02T16:36:12"/>
    <n v="69356536"/>
    <m/>
    <n v="152308242622"/>
    <s v="CV CAHAYA CEMERLANG"/>
    <s v="ODP-RKT-FBS/63 FBS/D05/01.63"/>
    <s v="WO060613346"/>
    <m/>
    <m/>
    <m/>
    <n v="112.7662302"/>
    <n v="-7.3157215000000004"/>
    <s v="MD|MYDB-20260731264081|DN00001/MN00443|CV CAHAYA CEMERLANG|085608563401"/>
    <s v="MYDIGIBIZPARTNER"/>
    <m/>
    <m/>
    <m/>
    <m/>
    <m/>
    <m/>
    <m/>
    <m/>
    <s v="Management Janji"/>
    <s v="2026-08-02 08:00:00 | M Janji : 2 agustus 2026 jam Pasang : pagi  Note : hubungi pelanggan jika ingin kelokasi"/>
    <s v="FCC"/>
    <d v="2026-01-08T08:10:00"/>
    <d v="2026-08-02T08:00:00"/>
    <m/>
    <s v="PS"/>
    <s v="RKT"/>
    <s v="NO ADDON"/>
    <n v="20260802"/>
    <s v="Completed"/>
    <s v="HSI Bisnis Basic Promo HUT Telkom PSB 70% - 100 Mbps"/>
    <s v="INDIBIZ"/>
    <m/>
    <m/>
    <d v="2026-08-02T08:00:00"/>
    <s v="2026-08-02 08:00:00 | M Janji : 2 agustus 2026 jam Pasang : pagi  Note : hubungi pelanggan jika ingin kelokasi"/>
    <n v="2026"/>
    <n v="8"/>
    <n v="2"/>
    <d v="2026-08-02T00:00:00"/>
    <n v="-0.33333333333575865"/>
    <x v="1"/>
  </r>
  <r>
    <n v="16"/>
    <n v="1002527688"/>
    <n v="3"/>
    <x v="0"/>
    <n v="5"/>
    <s v="MATARAM"/>
    <s v="SUMBAWA"/>
    <s v="SBW"/>
    <s v="REG"/>
    <s v="AO"/>
    <x v="0"/>
    <s v="1P INET"/>
    <s v="Completed (PS)"/>
    <s v="RBS-Regional 3"/>
    <d v="2026-08-15T08:26:56"/>
    <d v="2026-08-15T13:01:18"/>
    <n v="69366537"/>
    <m/>
    <n v="172606792171"/>
    <s v="RAMDHANI HOMESTAY"/>
    <s v="ODP-SBW-FAH/03"/>
    <s v="WO061796993"/>
    <m/>
    <m/>
    <m/>
    <n v="117.56115579999999"/>
    <n v="-8.6138108999999901"/>
    <s v="MD|MYDB-20260814265420|DN00001/MN01595|RAMDHANI HOMESTAY|087862364324"/>
    <s v="MYDIGIBIZPARTNER"/>
    <m/>
    <m/>
    <m/>
    <m/>
    <m/>
    <m/>
    <m/>
    <m/>
    <s v="Management Janji"/>
    <s v="2026-08-18 08:00:00 | Nama Pic : bp gading  No Hp Pic : 087862364324 No alt : - Jam Pemasangan : siang  Tanggal Pemasangan : 15 Agustus 2026"/>
    <s v="FCC"/>
    <s v="15-08-2026 08:39:51"/>
    <d v="2026-08-18T08:00:00"/>
    <m/>
    <s v="PS"/>
    <s v="SBW"/>
    <s v="OCA"/>
    <n v="20260815"/>
    <s v="Completed"/>
    <s v="HSI Bisnis Bundling OCA Breach Checker Promo 2026 PSB 70% - 100 Mbps"/>
    <s v="INDIBIZ"/>
    <m/>
    <m/>
    <d v="2026-08-18T08:00:00"/>
    <s v="2026-08-18 08:00:00 | Nama Pic : bp gading  No Hp Pic : 087862364324 No alt : - Jam Pemasangan : siang  Tanggal Pemasangan : 15 Agustus 2026"/>
    <n v="2026"/>
    <n v="8"/>
    <n v="15"/>
    <d v="2026-08-15T00:00:00"/>
    <n v="-3.3333333333357587"/>
    <x v="1"/>
  </r>
  <r>
    <n v="17"/>
    <n v="1002523002"/>
    <n v="3"/>
    <x v="1"/>
    <n v="5"/>
    <s v="MADIUN"/>
    <s v="NGAWI"/>
    <s v="GGR"/>
    <s v="REG"/>
    <s v="AO"/>
    <x v="0"/>
    <s v="1P INET"/>
    <s v="Completed (PS)"/>
    <s v="RBS-Regional 3"/>
    <d v="2026-08-12T17:07:56"/>
    <d v="2026-08-13T13:46:37"/>
    <n v="69364564"/>
    <m/>
    <n v="152613205369"/>
    <s v="SPPG BENDO BELOTAN"/>
    <s v="ODP-GGR-FA/81"/>
    <s v="WO061617021"/>
    <m/>
    <m/>
    <m/>
    <n v="111.4225737"/>
    <n v="-7.6627181000000002"/>
    <s v="|MN02145|MYIA-002022444441/POI/Ali Nur Wakhid/08133139609/sppgbelotan@gmail.com"/>
    <s v="MYIB_ASSISTANT"/>
    <m/>
    <m/>
    <m/>
    <m/>
    <m/>
    <m/>
    <m/>
    <m/>
    <s v="Management Janji"/>
    <s v="2026-08-13 15:00:00 |  M Janji : (13/AGUSTUS/2026) jam Pasang : 09:00 Note : hubungi pelanggan jika ingin kelokasi"/>
    <s v="FCC"/>
    <d v="2026-12-08T17:10:31"/>
    <d v="2026-08-13T15:00:00"/>
    <m/>
    <s v="PS"/>
    <s v="GGR"/>
    <s v="NO ADDON"/>
    <n v="20260813"/>
    <s v="Completed"/>
    <s v="HSI Bisnis Basic Promo HUT Telkom PSB 70% - 50 Mbps"/>
    <s v="INDIBIZ"/>
    <m/>
    <m/>
    <d v="2026-08-13T15:00:00"/>
    <s v="2026-08-13 15:00:00 |  M Janji : (13/AGUSTUS/2026) jam Pasang : 09:00 Note : hubungi pelanggan jika ingin kelokasi"/>
    <n v="2026"/>
    <n v="8"/>
    <n v="13"/>
    <d v="2026-08-13T00:00:00"/>
    <n v="-0.625"/>
    <x v="1"/>
  </r>
  <r>
    <n v="18"/>
    <n v="1002521030"/>
    <n v="3"/>
    <x v="2"/>
    <n v="4"/>
    <s v="PURWOKERTO"/>
    <s v="CILACAP"/>
    <s v="SDJ"/>
    <s v="REG"/>
    <s v="AO"/>
    <x v="0"/>
    <s v="1P INET"/>
    <s v="Completed (PS)"/>
    <s v="RBS-Regional 3"/>
    <d v="2026-08-11T19:47:58"/>
    <d v="2026-08-12T14:30:02"/>
    <n v="69363768"/>
    <m/>
    <n v="143390112850"/>
    <s v="HOTEL RENO"/>
    <s v="ODP-SDJ-FG/066"/>
    <s v="WO061540727"/>
    <m/>
    <m/>
    <m/>
    <n v="108.795413"/>
    <n v="-7.4854229999999999"/>
    <s v="|MC00213|MYIA-088825895804/POI/FAZRI NUR AZIZ/085869416794/papayatiga3@gmail.com"/>
    <s v="MYIB_ASSISTANT"/>
    <m/>
    <m/>
    <m/>
    <m/>
    <m/>
    <m/>
    <m/>
    <m/>
    <s v="Management Janji"/>
    <s v="2026-08-13 08:00:00 | Nama : BP FAZRI NUR AZIZ No Hp : 085869416794 No Alt :  Tgl Pemasangan : 12 Agustus 2026 Interval : SIANG Note : Hubungi pelanggan terlebih dahulu"/>
    <s v="FCC"/>
    <d v="2026-11-08T19:54:58"/>
    <d v="2026-08-13T08:00:00"/>
    <m/>
    <s v="PS"/>
    <s v="SDJ"/>
    <s v="NO ADDON"/>
    <n v="20260812"/>
    <s v="Completed"/>
    <s v="HSI Bisnis Promo HUT Telkom PSB 70% - 300 Mbps"/>
    <s v="INDIBIZ"/>
    <m/>
    <m/>
    <d v="2026-08-13T08:00:00"/>
    <s v="2026-08-13 08:00:00 | Nama : BP FAZRI NUR AZIZ No Hp : 085869416794 No Alt :  Tgl Pemasangan : 12 Agustus 2026 Interval : SIANG Note : Hubungi pelanggan terlebih dahulu"/>
    <n v="2026"/>
    <n v="8"/>
    <n v="12"/>
    <d v="2026-08-12T00:00:00"/>
    <n v="-1.3333333333357587"/>
    <x v="1"/>
  </r>
  <r>
    <n v="19"/>
    <n v="1002534513"/>
    <n v="3"/>
    <x v="6"/>
    <n v="5"/>
    <s v="PASURUAN"/>
    <s v="PASURUAN"/>
    <s v="PSN"/>
    <s v="REG"/>
    <s v="AO"/>
    <x v="0"/>
    <s v="1P INET"/>
    <s v="MIE - SEND SURVEY"/>
    <s v="RBS-Regional 3"/>
    <d v="2026-08-18T17:32:56"/>
    <d v="2026-08-18T17:34:25"/>
    <n v="69369453"/>
    <m/>
    <n v="152729256584"/>
    <s v="BUMDES MAJU MANDIRI"/>
    <s v="ODP-PSN-FCJ/14 FCJ/D03/14.01"/>
    <s v="WO062046541"/>
    <m/>
    <m/>
    <m/>
    <n v="112.865764"/>
    <n v="-7.7202159999999997"/>
    <s v="|MN01864|MYIA-000403059098/POI/MOHAMMAD ROHIM/08133709273/maztdawet050@gmail.com"/>
    <s v="MYIB_ASSISTANT"/>
    <m/>
    <m/>
    <m/>
    <m/>
    <m/>
    <m/>
    <m/>
    <m/>
    <s v="Management Janji"/>
    <s v="2026-08-19 15:00:00 | telp : 08133709273 alt : manja : pagi /siang 19/08/2026 hub sebelum kelokasi "/>
    <s v="FCC"/>
    <s v="18-08-2026 17:40:04"/>
    <d v="2026-08-19T15:00:00"/>
    <m/>
    <s v="SURVEY_NEW_MANJA"/>
    <s v="PSN"/>
    <s v="NO ADDON"/>
    <m/>
    <s v="MIE - SEND SURVEY"/>
    <s v="HSI Bisnis Promo HUT RI PSB 70% - 200 Mbps"/>
    <s v="INDIBIZ"/>
    <m/>
    <m/>
    <d v="2026-08-19T15:00:00"/>
    <s v="2026-08-19 15:00:00 | telp : 08133709273 alt : manja : pagi /siang 19/08/2026 hub sebelum kelokasi "/>
    <m/>
    <m/>
    <m/>
    <e v="#NUM!"/>
    <e v="#NUM!"/>
    <x v="0"/>
  </r>
  <r>
    <n v="20"/>
    <n v="1002528135"/>
    <n v="3"/>
    <x v="6"/>
    <n v="5"/>
    <s v="JEMBER"/>
    <s v="SITUBONDO"/>
    <s v="BKI"/>
    <s v="REG"/>
    <s v="AO"/>
    <x v="0"/>
    <s v="1P INET"/>
    <s v="Completed (PS)"/>
    <s v="RBS-Regional 3"/>
    <d v="2026-08-15T11:55:57"/>
    <d v="2026-08-16T18:38:02"/>
    <n v="69366788"/>
    <m/>
    <n v="152531208030"/>
    <s v="AGEN BRI LINK ANDALAN"/>
    <s v="ODP-BKI-FH/04 FH/D01/04.01"/>
    <s v="WO061813974"/>
    <m/>
    <m/>
    <m/>
    <n v="113.71668099999999"/>
    <n v="-7.7793729999999996"/>
    <s v="|MN02617|MYIA-081206306732/POI/FIRMANSYAH/085706129616/adryjr55@gmail.com"/>
    <s v="MYIB_ASSISTANT"/>
    <m/>
    <m/>
    <m/>
    <m/>
    <m/>
    <m/>
    <m/>
    <m/>
    <s v="Management Janji"/>
    <s v="2026-08-16 08:00:00 | Nama PIC:  BP FIRMANSYAH  No HP: 085706129616 Alt: Tanggal: 16/08/2026 Jam Pasang: Pagi Note: Hubungi sebelum ke lokasi, terimakasih. "/>
    <s v="FCC"/>
    <s v="15-08-2026 12:10:01"/>
    <d v="2026-08-16T08:00:00"/>
    <m/>
    <s v="PS"/>
    <s v="BKI"/>
    <s v="NETMONK"/>
    <n v="20260816"/>
    <s v="Completed"/>
    <s v="HSI Bisnis Bundling Netmonk PSB 70% Promo - 300 Mbps"/>
    <s v="INDIBIZ"/>
    <m/>
    <m/>
    <d v="2026-08-16T08:00:00"/>
    <s v="2026-08-16 08:00:00 | Nama PIC:  BP FIRMANSYAH  No HP: 085706129616 Alt: Tanggal: 16/08/2026 Jam Pasang: Pagi Note: Hubungi sebelum ke lokasi, terimakasih. "/>
    <n v="2026"/>
    <n v="8"/>
    <n v="16"/>
    <d v="2026-08-16T00:00:00"/>
    <n v="-0.33333333333575865"/>
    <x v="1"/>
  </r>
  <r>
    <n v="21"/>
    <n v="1002506762"/>
    <n v="3"/>
    <x v="2"/>
    <n v="4"/>
    <s v="YOGYAKARTA"/>
    <s v="SLEMAN"/>
    <s v="PKM"/>
    <s v="REG"/>
    <s v="AO"/>
    <x v="0"/>
    <s v="1P INET"/>
    <s v="Completed (PS)"/>
    <s v="RBS-Regional 3"/>
    <d v="2026-08-04T08:23:57"/>
    <d v="2026-08-04T16:18:33"/>
    <n v="69357913"/>
    <m/>
    <n v="146144119809"/>
    <s v="CV. MUDA DIGITAL"/>
    <s v="ODP-PKM-FAY/003 FAY/D01/003.01"/>
    <s v="WO060852330"/>
    <m/>
    <m/>
    <m/>
    <n v="110.423714"/>
    <n v="-7.7133269999999996"/>
    <s v="|MC60040|MYIA-084928946309/POI/Sutomo/081995040462/mudadigital57@gmail.com"/>
    <s v="MYIB_ASSISTANT"/>
    <m/>
    <m/>
    <m/>
    <m/>
    <m/>
    <m/>
    <m/>
    <m/>
    <s v="Management Janji"/>
    <s v="2026-08-05 10:00:00 | M Janji : (05/08/2026) jam Pasang : 09:00 Note : hubungi pelanggan jika ingin kelokasi"/>
    <s v="FCC"/>
    <d v="2026-04-08T08:25:42"/>
    <d v="2026-08-05T10:00:00"/>
    <m/>
    <s v="PS"/>
    <s v="PKM"/>
    <s v="NO ADDON"/>
    <n v="20260804"/>
    <s v="Completed"/>
    <s v="HSI Bisnis Promo HUT Telkom PSB 70% - 200 Mbps"/>
    <s v="INDIBIZ"/>
    <m/>
    <m/>
    <d v="2026-08-05T10:00:00"/>
    <s v="2026-08-05 10:00:00 | M Janji : (05/08/2026) jam Pasang : 09:00 Note : hubungi pelanggan jika ingin kelokasi"/>
    <n v="2026"/>
    <n v="8"/>
    <n v="4"/>
    <d v="2026-08-04T00:00:00"/>
    <n v="-1.4166666666642413"/>
    <x v="1"/>
  </r>
  <r>
    <n v="22"/>
    <n v="1002524002"/>
    <n v="3"/>
    <x v="1"/>
    <n v="5"/>
    <s v="KEDIRI"/>
    <s v="KEDIRI"/>
    <s v="PAE"/>
    <s v="REG"/>
    <s v="AO"/>
    <x v="0"/>
    <s v="1P INET"/>
    <s v="Completed (PS)"/>
    <s v="RBS-Regional 3"/>
    <d v="2026-08-13T11:49:56"/>
    <d v="2026-08-14T18:47:07"/>
    <n v="69364994"/>
    <m/>
    <n v="152639219492"/>
    <s v="Maju Hardware Xiaomi Pare"/>
    <s v="ODP-PAE-FAH/24 FAH/D03/24.01"/>
    <s v="WO061656549"/>
    <m/>
    <m/>
    <m/>
    <n v="112.1890429"/>
    <n v="-7.7657989999999897"/>
    <s v="|MN02145|MYIA-084652962840/POI/IWAN SETIAWAN/085735553535/it.majuhardware@gmail.com"/>
    <s v="MYIB_ASSISTANT"/>
    <m/>
    <m/>
    <m/>
    <m/>
    <m/>
    <m/>
    <m/>
    <m/>
    <s v="Management Janji"/>
    <s v="2026-08-14 08:00:00 | Tanggal pemasangan: 14/08/2026 Jam pemasangan : pagi / siang Info Tambahan : Hubungi pelanggan dulu sebelum ke lokasi terima kasih."/>
    <s v="FCC"/>
    <s v="13-08-2026 11:54:51"/>
    <d v="2026-08-14T08:00:00"/>
    <m/>
    <s v="PS"/>
    <s v="PAE"/>
    <s v="NO ADDON"/>
    <n v="20260814"/>
    <s v="Completed"/>
    <s v="HSI Bisnis Promo HUT Telkom PSB 70% - 50 Mbps"/>
    <s v="INDIBIZ"/>
    <m/>
    <m/>
    <d v="2026-08-14T08:00:00"/>
    <s v="2026-08-14 08:00:00 | Tanggal pemasangan: 14/08/2026 Jam pemasangan : pagi / siang Info Tambahan : Hubungi pelanggan dulu sebelum ke lokasi terima kasih."/>
    <n v="2026"/>
    <n v="8"/>
    <n v="14"/>
    <d v="2026-08-14T00:00:00"/>
    <n v="-0.33333333333575865"/>
    <x v="1"/>
  </r>
  <r>
    <n v="23"/>
    <n v="1002523704"/>
    <n v="3"/>
    <x v="4"/>
    <n v="4"/>
    <s v="SEMARANG"/>
    <s v="INNER - SEMARANG JATENG UTARA"/>
    <s v="SMT"/>
    <s v="REG"/>
    <s v="AO"/>
    <x v="0"/>
    <s v="1P INET"/>
    <s v="Completed (PS)"/>
    <s v="RBS-Regional 3"/>
    <d v="2026-08-13T10:25:58"/>
    <d v="2026-08-14T12:46:48"/>
    <n v="69364864"/>
    <m/>
    <n v="141420144733"/>
    <s v="PT SEAIR CONTAINER LINES"/>
    <s v="ODP-SMT-FAP/068 FAP/D05/068.01"/>
    <s v="WO061647858"/>
    <m/>
    <m/>
    <m/>
    <n v="110.385223"/>
    <n v="-6.9633929999999999"/>
    <s v="|MC50018|MYIA-055551340504/POI/mr zeng xiaobo/081917319472/seaircontainerlines@gmail.com"/>
    <s v="MYIB_ASSISTANT"/>
    <m/>
    <m/>
    <m/>
    <m/>
    <m/>
    <m/>
    <m/>
    <m/>
    <s v="Management Janji"/>
    <s v="2026-08-14 08:00:00 | Jam Pemasangan : 08:00 - 12.00 Tanggal Pemasangan : 14/08/2026 Info Tambahan : Hubungi pelanggan sebelum datang ke lokasi "/>
    <s v="FCC"/>
    <s v="13-08-2026 10:39:50"/>
    <d v="2026-08-14T08:00:00"/>
    <m/>
    <s v="PS"/>
    <s v="SMT"/>
    <s v="NO ADDON"/>
    <n v="20260814"/>
    <s v="Completed"/>
    <s v="HSI Bisnis Khusus Winback PSB 70% - 150 Mbps"/>
    <s v="INDIBIZ"/>
    <m/>
    <m/>
    <d v="2026-08-14T08:00:00"/>
    <s v="2026-08-14 08:00:00 | Jam Pemasangan : 08:00 - 12.00 Tanggal Pemasangan : 14/08/2026 Info Tambahan : Hubungi pelanggan sebelum datang ke lokasi "/>
    <n v="2026"/>
    <n v="8"/>
    <n v="14"/>
    <d v="2026-08-14T00:00:00"/>
    <n v="-0.33333333333575865"/>
    <x v="1"/>
  </r>
  <r>
    <n v="24"/>
    <n v="1002528356"/>
    <n v="3"/>
    <x v="6"/>
    <n v="5"/>
    <s v="JEMBER"/>
    <s v="BONDOWOSO"/>
    <s v="BOW"/>
    <s v="REG"/>
    <s v="AO"/>
    <x v="0"/>
    <s v="1P INET"/>
    <s v="7 | OSS - PROVISIONING ISSUED"/>
    <s v="RBS-Regional 3"/>
    <d v="2026-08-15T13:34:56"/>
    <d v="2026-08-16T13:06:52"/>
    <n v="69366917"/>
    <m/>
    <n v="152507223626"/>
    <s v="TOKO BANGUNAN NGECER 2"/>
    <s v="ODP-BOW-FS/16 FS/D02/16.01"/>
    <s v="WO061825524"/>
    <m/>
    <m/>
    <m/>
    <n v="113.815222840489"/>
    <n v="-7.9086973219909202"/>
    <s v="|MN02331|MYIA-093001690593/POI/TRI AGUNG BUDIMAN/083178970342/triagung9911@gmail.com"/>
    <s v="MYIB_ASSISTANT"/>
    <m/>
    <m/>
    <m/>
    <m/>
    <m/>
    <m/>
    <m/>
    <m/>
    <s v="Management Janji"/>
    <s v="2026-08-16 13:00:00 | Nama PIC:  bp tri agung  No HP: 083178970342 Alt: Tanggal: 16/08/2026 Jam Pasang: Siang Note: Hubungi sebelum ke lokasi, terimakasih. "/>
    <s v="FCC"/>
    <s v="15-08-2026 13:39:51"/>
    <d v="2026-08-16T13:00:00"/>
    <m/>
    <s v="PI"/>
    <s v="BOW"/>
    <s v="NO ADDON"/>
    <m/>
    <s v="Provisioning Issued"/>
    <s v="HSI Bisnis Promo HUT Telkom PSB 70% - 300 Mbps"/>
    <s v="INDIBIZ"/>
    <m/>
    <m/>
    <d v="2026-08-16T13:00:00"/>
    <s v="2026-08-16 13:00:00 | Nama PIC:  bp tri agung  No HP: 083178970342 Alt: Tanggal: 16/08/2026 Jam Pasang: Siang Note: Hubungi sebelum ke lokasi, terimakasih. "/>
    <m/>
    <m/>
    <m/>
    <e v="#NUM!"/>
    <e v="#NUM!"/>
    <x v="0"/>
  </r>
  <r>
    <n v="25"/>
    <n v="1002506241"/>
    <n v="3"/>
    <x v="7"/>
    <n v="4"/>
    <s v="SOLO"/>
    <s v="INNER - SOLO JATENG TIMUR"/>
    <s v="KRT"/>
    <s v="REG"/>
    <s v="AO"/>
    <x v="0"/>
    <m/>
    <s v="MYDITA - GAGAL SEND CARING UNSC"/>
    <s v="RBS-Regional 3"/>
    <d v="2026-08-03T14:22:48"/>
    <d v="2026-08-05T10:35:13"/>
    <n v="69357601"/>
    <m/>
    <m/>
    <s v="GEDUNG ANSENA AUDIT GLOBAL 2"/>
    <m/>
    <m/>
    <m/>
    <m/>
    <m/>
    <n v="110.7651979"/>
    <n v="-7.5410035000000004"/>
    <s v="|MN00440|/Elyoenai Christian Kuntolukito/085764652186/elyoenaikunto@gmail.com/ PSB  1S INET ONLY BISNIS WINBACK 2.0 100mbps ABODEMEN 535.000 PLUS PPN"/>
    <s v="Sales Force DBS"/>
    <m/>
    <m/>
    <m/>
    <m/>
    <m/>
    <m/>
    <m/>
    <m/>
    <s v="Management Janji"/>
    <d v="1970-01-01T00:00:00"/>
    <s v="FCC"/>
    <d v="2026-03-08T14:40:09"/>
    <m/>
    <m/>
    <m/>
    <s v="KRT"/>
    <s v="NO ADDON"/>
    <m/>
    <s v="MYDITA - GAGAL SEND CARING UNSC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1970-01-01T00:00:00"/>
    <d v="1970-01-01T00:00:00"/>
    <m/>
    <m/>
    <m/>
    <e v="#NUM!"/>
    <e v="#NUM!"/>
    <x v="0"/>
  </r>
  <r>
    <n v="26"/>
    <n v="1002526432"/>
    <n v="3"/>
    <x v="0"/>
    <n v="5"/>
    <s v="MATARAM"/>
    <s v="INNER - NUSA TENGGARA"/>
    <s v="MTR"/>
    <s v="REG"/>
    <s v="AO"/>
    <x v="0"/>
    <s v="1P INET"/>
    <s v="102 | FOLLOW UP COMPLETED"/>
    <s v="RBS-Regional 3"/>
    <d v="2026-08-14T13:52:57"/>
    <d v="2026-08-17T12:23:25"/>
    <n v="69366085"/>
    <m/>
    <n v="172601796998"/>
    <s v="TOKO EGI"/>
    <s v="ODP-MTR-FDN/106 FDN/D03/106.01"/>
    <s v="WO061749889"/>
    <m/>
    <m/>
    <m/>
    <n v="116.1115961"/>
    <n v="-8.6394053"/>
    <s v="MD|MYDB-20260813265275|DN00001/MN01272|TOKO EGI|081999353337"/>
    <s v="MYDIGIBIZPARTNER"/>
    <m/>
    <m/>
    <m/>
    <m/>
    <m/>
    <m/>
    <m/>
    <m/>
    <s v="Management Janji"/>
    <s v="2026-08-16 08:00:00 | M Janji :  15 Agustus 2026 Jam Pasang : Siang Note : hubungi pelanggan jika ingin ke lokasi, terima kasih. "/>
    <s v="FCC"/>
    <s v="14-08-2026 14:10:15"/>
    <d v="2026-08-16T08:00:00"/>
    <s v="Kendala Lainnya"/>
    <s v="REVOKE"/>
    <s v="MTR"/>
    <s v="NO ADDON"/>
    <m/>
    <s v="Follow Up Revoke Completed, New Order ID : SC1002530779"/>
    <s v="HSI Bisnis Promo HUT Telkom PSB 70% - 150 Mbps"/>
    <s v="INDIBIZ"/>
    <m/>
    <m/>
    <d v="2026-08-16T08:00:00"/>
    <s v="2026-08-16 08:00:00 | M Janji :  15 Agustus 2026 Jam Pasang : Siang Note : hubungi pelanggan jika ingin ke lokasi, terima kasih. "/>
    <m/>
    <m/>
    <m/>
    <e v="#NUM!"/>
    <e v="#NUM!"/>
    <x v="0"/>
  </r>
  <r>
    <n v="27"/>
    <n v="1002515875"/>
    <n v="3"/>
    <x v="1"/>
    <n v="5"/>
    <s v="MALANG"/>
    <s v="BATU"/>
    <s v="SGS"/>
    <s v="REG"/>
    <s v="AO"/>
    <x v="0"/>
    <s v="1P INET"/>
    <s v="Completed (PS)"/>
    <s v="RBS-Regional 3"/>
    <d v="2026-08-08T12:25:57"/>
    <d v="2026-08-10T14:19:15"/>
    <n v="69361412"/>
    <m/>
    <n v="152721299708"/>
    <s v="SDN 1 DENGKOL"/>
    <s v="ODP-SGS-FF/132 FF/D11/132.01"/>
    <s v="WO061254557"/>
    <m/>
    <m/>
    <m/>
    <n v="112.72318660000001"/>
    <n v="-7.9057347"/>
    <s v="|MN01864|MYIA-026914743278/POI/AHMAD AL HIKAM/087762944248/idengkolsdn@gmail.com"/>
    <s v="MYIB_ASSISTANT"/>
    <m/>
    <m/>
    <m/>
    <m/>
    <m/>
    <m/>
    <m/>
    <m/>
    <s v="Management Janji"/>
    <s v="2026-08-10 08:00:00 | Tanggal Pemasangan : 10 Agustus 2026 Jam Pemasangan : 08:00 13:00 Info Tambahan : Hubungi pelanggan dulu sebelum ke lokasi terimakasih"/>
    <s v="FCC"/>
    <d v="2026-08-08T12:39:51"/>
    <d v="2026-08-10T08:00:00"/>
    <m/>
    <s v="PS"/>
    <s v="SGS"/>
    <s v="NO ADDON"/>
    <n v="20260810"/>
    <s v="Completed"/>
    <s v="HSI Bisnis Basic Promo HUT Telkom PSB 70% - 50 Mbps"/>
    <s v="INDIBIZ"/>
    <m/>
    <m/>
    <d v="2026-08-10T08:00:00"/>
    <s v="2026-08-10 08:00:00 | Tanggal Pemasangan : 10 Agustus 2026 Jam Pemasangan : 08:00 13:00 Info Tambahan : Hubungi pelanggan dulu sebelum ke lokasi terimakasih"/>
    <n v="2026"/>
    <n v="8"/>
    <n v="10"/>
    <d v="2026-08-10T00:00:00"/>
    <n v="-0.33333333333575865"/>
    <x v="1"/>
  </r>
  <r>
    <n v="28"/>
    <n v="1002523885"/>
    <n v="3"/>
    <x v="6"/>
    <n v="5"/>
    <s v="SIDOARJO"/>
    <s v="PASURUAN"/>
    <s v="PDA"/>
    <s v="REG"/>
    <s v="AO"/>
    <x v="0"/>
    <m/>
    <s v="Completed (PS)"/>
    <s v="RBS-Regional 3"/>
    <d v="2026-08-13T11:16:34"/>
    <d v="2026-08-17T20:24:43"/>
    <n v="69364949"/>
    <m/>
    <n v="152741225087"/>
    <s v="SPBU 546716 KEPULUNGAN"/>
    <s v="ODP-PDA-FAP/021"/>
    <s v="WO061892587"/>
    <m/>
    <m/>
    <m/>
    <n v="112.6870014"/>
    <n v="-7.6119769000000002"/>
    <s v="|MN02332|/SPBU 546716 KEPULUNGAN/WINBACK 2.0 HSI B2B (1:1) 100MBPS 535RB PSB DISC 70%//spbu546716kepulungan@gmail.com/FAIZAL MEGA HARDIANSYAH/82228980555"/>
    <s v="Sales Force DBS"/>
    <m/>
    <m/>
    <m/>
    <m/>
    <m/>
    <m/>
    <m/>
    <m/>
    <s v="Management Janji"/>
    <s v="2026-08-17 13:00:00|Nama : BP FAIZAL MEGA HARDIANSYAH  No Hp : 082228980555 No Alt :  Tgl Pemasangan : 17 Agustus 2026 Interval : SIANG Note : Hubungi pelanggan terlebih dahulu|40971402|MYDITA"/>
    <s v="FCC"/>
    <s v="13-08-2026 11:25:53"/>
    <d v="2026-08-17T13:00:00"/>
    <m/>
    <s v="PS"/>
    <s v="PDA"/>
    <s v="NO ADDON"/>
    <n v="2026081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7T13:00:00"/>
    <s v="2026-08-17 13:00:00|Nama : BP FAIZAL MEGA HARDIANSYAH  No Hp : 082228980555 No Alt :  Tgl Pemasangan : 17 Agustus 2026 Interval : SIANG Note : Hubungi pelanggan terlebih dahulu|40971402|MYDITA"/>
    <n v="2026"/>
    <n v="8"/>
    <n v="17"/>
    <d v="2026-08-17T00:00:00"/>
    <n v="-0.54166666666424135"/>
    <x v="1"/>
  </r>
  <r>
    <n v="29"/>
    <n v="1002530853"/>
    <n v="3"/>
    <x v="1"/>
    <n v="5"/>
    <s v="KEDIRI"/>
    <s v="KEDIRI"/>
    <s v="PPR"/>
    <s v="REG"/>
    <s v="AO"/>
    <x v="0"/>
    <s v="1P INET"/>
    <s v="OSS - FALLOUT"/>
    <s v="RBS-Regional 3"/>
    <d v="2026-08-17T13:08:56"/>
    <d v="2026-08-18T16:14:05"/>
    <n v="69368091"/>
    <m/>
    <n v="152652204465"/>
    <s v="PT MITRA TELEMEDIA MANUNGGAL"/>
    <s v="ODP-PPR-FH/14 FH/D02/14.01"/>
    <s v="WO061927858"/>
    <m/>
    <m/>
    <m/>
    <n v="112.1392276"/>
    <n v="-7.6798582999999896"/>
    <s v="|MC80054|MYIA-043875269937/POI/AL GERISETIAWAN/081654953360/ipsrssolidteaam@gmail.com"/>
    <s v="MYIB_ASSISTANT"/>
    <m/>
    <m/>
    <m/>
    <m/>
    <m/>
    <m/>
    <m/>
    <m/>
    <s v="Management Janji"/>
    <s v="2026-08-18 15:00:00 | Waktu pemasangan : 17 agustus 2026 Jam pemasangan : 08.00 - 12.00 Info Tambahan : Hubungi pelanggan dulu sebelum ke lokasi terimakasih "/>
    <s v="FCC"/>
    <s v="17-08-2026 13:10:11"/>
    <d v="2026-08-18T15:00:00"/>
    <s v="Kendala Pelanggan"/>
    <s v="FO_WFM"/>
    <s v="PPR"/>
    <s v="NO ADDON"/>
    <m/>
    <s v="Provisioning Failed|WFM|INF009067055|PP_-7.7690883,112.1968633_PENDING = PP _KP_Pelanggan remanja besok 18.08.2026 karena lag"/>
    <s v="HSI Bisnis PSB 70% - 300 Mbps"/>
    <s v="INDIBIZ"/>
    <m/>
    <m/>
    <d v="2026-08-18T15:00:00"/>
    <s v="2026-08-18 15:00:00 | Waktu pemasangan : 17 agustus 2026 Jam pemasangan : 08.00 - 12.00 Info Tambahan : Hubungi pelanggan dulu sebelum ke lokasi terimakasih "/>
    <m/>
    <m/>
    <m/>
    <e v="#NUM!"/>
    <e v="#NUM!"/>
    <x v="0"/>
  </r>
  <r>
    <n v="30"/>
    <n v="1002528278"/>
    <n v="3"/>
    <x v="5"/>
    <n v="5"/>
    <s v="SINGARJA"/>
    <s v="JEMBRANA"/>
    <s v="NGR"/>
    <s v="REG"/>
    <s v="AO"/>
    <x v="0"/>
    <s v="1P INET"/>
    <s v="Completed (PS)"/>
    <s v="RBS-Regional 3"/>
    <d v="2026-08-15T12:55:56"/>
    <d v="2026-08-17T15:56:28"/>
    <n v="69366850"/>
    <m/>
    <n v="172411226117"/>
    <s v="TOKO DUA PUTRI"/>
    <s v="ODP-NGR-FA/12 FA/D02/12.01"/>
    <s v="WO061819896"/>
    <m/>
    <m/>
    <m/>
    <n v="114.582019115012"/>
    <n v="-8.3897403667389607"/>
    <s v="|MN02718|MYIA-016523826536/POI/ADITYA ARIESMA PUTRA/085198439573/tabranilobar@gmail.com"/>
    <s v="MYIB_ASSISTANT"/>
    <m/>
    <m/>
    <m/>
    <m/>
    <m/>
    <m/>
    <m/>
    <m/>
    <s v="Management Janji"/>
    <s v="2026-08-16 13:00:00 | M Janji :  16 Agustus 2026 Jam Pasang : Siang Note : hubungi pelanggan jika ingin ke lokasi, terima kasih"/>
    <s v="FCC"/>
    <s v="15-08-2026 13:10:06"/>
    <d v="2026-08-16T13:00:00"/>
    <m/>
    <s v="PS"/>
    <s v="NGR"/>
    <s v="NO ADDON"/>
    <n v="20260817"/>
    <s v="Completed"/>
    <s v="HSI Bisnis Promo HUT Telkom PSB 70% - 300 Mbps"/>
    <s v="INDIBIZ"/>
    <m/>
    <m/>
    <d v="2026-08-16T13:00:00"/>
    <s v="2026-08-16 13:00:00 | M Janji :  16 Agustus 2026 Jam Pasang : Siang Note : hubungi pelanggan jika ingin ke lokasi, terima kasih"/>
    <n v="2026"/>
    <n v="8"/>
    <n v="17"/>
    <d v="2026-08-17T00:00:00"/>
    <n v="0.45833333333575865"/>
    <x v="1"/>
  </r>
  <r>
    <n v="31"/>
    <n v="1002525545"/>
    <n v="3"/>
    <x v="0"/>
    <n v="5"/>
    <s v="MATARAM"/>
    <s v="BIMA"/>
    <s v="TET"/>
    <s v="REG"/>
    <s v="AO"/>
    <x v="0"/>
    <s v="1P INET"/>
    <s v="102 | FOLLOW UP COMPLETED"/>
    <s v="RBS-Regional 3"/>
    <d v="2026-08-14T09:04:57"/>
    <d v="2026-08-16T16:16:15"/>
    <n v="69365657"/>
    <m/>
    <n v="172616790182"/>
    <s v="TOKO JAMJAM"/>
    <s v="ODP-TET-FAF/15 FAF/D01/15.01"/>
    <s v="WO061719735"/>
    <m/>
    <m/>
    <m/>
    <n v="118.693739958107"/>
    <n v="-8.6525693846559903"/>
    <s v="MD|MYDB-20260813265274|SC00001/MC00152|TOKO JAMJAM|085337493897"/>
    <s v="MYDIGIBIZPARTNER"/>
    <m/>
    <m/>
    <m/>
    <m/>
    <m/>
    <m/>
    <m/>
    <m/>
    <s v="Management Janji"/>
    <s v="2026-08-15 08:00:00 | Tanggal pemasangan : 15 AGUSTUS 2026 Jam pemasangan : pagi/siang Info Tambahan : Hubungi pelanggan dulu sebelum ke lokasi terima kasih"/>
    <s v="FCC"/>
    <s v="14-08-2026 09:10:50"/>
    <d v="2026-08-15T08:00:00"/>
    <m/>
    <s v="REVOKE"/>
    <s v="TET"/>
    <s v="NETMONK"/>
    <m/>
    <s v="Follow Up Revoke Completed, New Order ID : SC1002529923"/>
    <s v="HSI Bisnis Bundling Netmonk PSB 70% Promo - 150 Mbps"/>
    <s v="INDIBIZ"/>
    <m/>
    <m/>
    <d v="2026-08-15T08:00:00"/>
    <s v="2026-08-15 08:00:00 | Tanggal pemasangan : 15 AGUSTUS 2026 Jam pemasangan : pagi/siang Info Tambahan : Hubungi pelanggan dulu sebelum ke lokasi terima kasih"/>
    <m/>
    <m/>
    <m/>
    <e v="#NUM!"/>
    <e v="#NUM!"/>
    <x v="0"/>
  </r>
  <r>
    <n v="32"/>
    <n v="1002527818"/>
    <n v="3"/>
    <x v="5"/>
    <n v="5"/>
    <s v="SINGARJA"/>
    <s v="KLUNGKUNG"/>
    <s v="APR"/>
    <s v="REG"/>
    <s v="AO"/>
    <x v="0"/>
    <m/>
    <s v="Completed (PS)"/>
    <s v="RBS-Regional 3"/>
    <d v="2026-08-15T09:44:31"/>
    <d v="2026-08-15T13:04:04"/>
    <n v="69363279"/>
    <m/>
    <n v="172404209341"/>
    <s v="SMP NEGERI 2 ABANG"/>
    <s v="ODP-APR-FD/58"/>
    <s v="WO061801940"/>
    <m/>
    <m/>
    <m/>
    <n v="115.614019"/>
    <n v="-8.3507639999999999"/>
    <s v="|MN02750|/PIC I WAYAN SARYA/085842056440-082144951066/spandabang60@gmail.com"/>
    <s v="Sales Force DBS"/>
    <m/>
    <m/>
    <m/>
    <m/>
    <m/>
    <m/>
    <m/>
    <m/>
    <s v="Management Janji"/>
    <s v="2026-08-13 13:00:00|M Janji : (13 AGUSTUS 2026)  jam Pasang : siang  Note : hubungi pelanggan jika ingin kelokasi|40931149|MYDITA"/>
    <s v="FCC"/>
    <s v="15-08-2026 09:55:09"/>
    <m/>
    <m/>
    <s v="PS"/>
    <s v="APR"/>
    <s v="NO ADDON"/>
    <n v="20260815"/>
    <s v="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15T07:00:00"/>
    <s v="2026-08-13 13:00:00|M Janji : (13 AGUSTUS 2026)  jam Pasang : siang  Note : hubungi pelanggan jika ingin kelokasi|40931149|MYDITA"/>
    <n v="2026"/>
    <n v="8"/>
    <n v="15"/>
    <d v="2026-08-15T00:00:00"/>
    <n v="-0.29166666666424135"/>
    <x v="1"/>
  </r>
  <r>
    <n v="33"/>
    <n v="1002505964"/>
    <n v="3"/>
    <x v="1"/>
    <n v="5"/>
    <s v="KEDIRI"/>
    <s v="NGANJUK"/>
    <s v="KTS"/>
    <s v="REG"/>
    <s v="AO"/>
    <x v="0"/>
    <s v="1P INET"/>
    <s v="Completed (PS)"/>
    <s v="RBS-Regional 3"/>
    <d v="2026-08-03T12:05:56"/>
    <d v="2026-08-03T20:33:19"/>
    <n v="69357434"/>
    <m/>
    <n v="152615203022"/>
    <s v="intan express laundry"/>
    <s v="ODP-KTS-FG/15"/>
    <s v="WO060779104"/>
    <m/>
    <m/>
    <m/>
    <n v="112.098257057368"/>
    <n v="-7.5993458772087896"/>
    <s v="MD|MYDB-20260803264246|DC20002/MC20039|intan express laundry|083199745414"/>
    <s v="MYDIGIBIZPARTNER"/>
    <m/>
    <m/>
    <m/>
    <m/>
    <m/>
    <m/>
    <m/>
    <m/>
    <s v="Management Janji"/>
    <s v="2026-08-04 13:00:00 | M Janji : 4 agustus 2026 jam Pasang : siang Note : hubungi pelanggan jika ingin kelokasi"/>
    <s v="FCC"/>
    <d v="2026-03-08T12:10:27"/>
    <d v="2026-08-04T13:00:00"/>
    <m/>
    <s v="PS"/>
    <s v="KTS"/>
    <s v="NO ADDON"/>
    <n v="20260803"/>
    <s v="Completed"/>
    <s v="HSI Bisnis Promo HUT Telkom PSB 70% - 100 Mbps Dual Band"/>
    <s v="INDIBIZ"/>
    <m/>
    <m/>
    <d v="2026-08-04T13:00:00"/>
    <s v="2026-08-04 13:00:00 | M Janji : 4 agustus 2026 jam Pasang : siang Note : hubungi pelanggan jika ingin kelokasi"/>
    <n v="2026"/>
    <n v="8"/>
    <n v="3"/>
    <d v="2026-08-03T00:00:00"/>
    <n v="-1.5416666666642413"/>
    <x v="1"/>
  </r>
  <r>
    <n v="34"/>
    <n v="1002521639"/>
    <n v="3"/>
    <x v="1"/>
    <n v="5"/>
    <s v="MADIUN"/>
    <s v="TUBAN"/>
    <s v="JTR"/>
    <s v="REG"/>
    <s v="AO"/>
    <x v="0"/>
    <m/>
    <s v="Completed (PS)"/>
    <s v="RBS-Regional 3"/>
    <d v="2026-08-12T10:50:09"/>
    <d v="2026-08-13T14:46:45"/>
    <n v="69363993"/>
    <m/>
    <n v="152645203135"/>
    <s v="CV ALAM MULYO PUTRO"/>
    <s v="ODP-JTR-FD/26"/>
    <s v="WO061597567"/>
    <m/>
    <m/>
    <m/>
    <n v="111.578639745712"/>
    <n v="-6.8485330760665297"/>
    <s v="AMRBS;406740/MUHIBBUDDIN AL MARUF/TREG3/KUDUS/AM/082326845795/Fian Dwi Nanda/alammulyoputra_cv@amp-bio.id /Permintaan PSB HSI REG BISNIS 1S INET 50MBPS/CV AMP"/>
    <s v="Sales Profesional"/>
    <m/>
    <m/>
    <m/>
    <m/>
    <m/>
    <m/>
    <m/>
    <m/>
    <s v="Management Janji"/>
    <s v="2026-08-14 08:00:00|Nama PIC : Fian  No HP : 082326845795 Alt :  M Janji : 13/08/2026 Jam Pasang : 08.00  - 13:00  NoteÃ‚Â :  hubungi terlebih dahulu sebelum ke lokasi, terima kasih.|40981184|MYDITA"/>
    <s v="FCC"/>
    <d v="2026-12-08T10:55:16"/>
    <d v="2026-08-14T08:00:00"/>
    <m/>
    <s v="PS"/>
    <s v="JTR"/>
    <s v="NO ADDON"/>
    <n v="20260813"/>
    <s v="Completed"/>
    <s v="- 11_11446;Biaya PSB HSI EBIS Tunai di Depan ~ 11[150000]  - E23046;E23046 ~ ES23 - Paket HSI Bisnis[0]  - E23046~null~E23046_UNL;UNL ~ Internet-Link Unlimited Internet Usage ~ E23046[0]  - E23046~null~44877;E23046||11||Abodemen 0[0]  - E23046~null~E23046"/>
    <s v="INDIBIZ"/>
    <m/>
    <m/>
    <d v="2026-08-14T08:00:00"/>
    <s v="2026-08-14 08:00:00|Nama PIC : Fian  No HP : 082326845795 Alt :  M Janji : 13/08/2026 Jam Pasang : 08.00  - 13:00  NoteÃ‚Â :  hubungi terlebih dahulu sebelum ke lokasi, terima kasih.|40981184|MYDITA"/>
    <n v="2026"/>
    <n v="8"/>
    <n v="13"/>
    <d v="2026-08-13T00:00:00"/>
    <n v="-1.3333333333357587"/>
    <x v="1"/>
  </r>
  <r>
    <n v="35"/>
    <n v="1002522544"/>
    <n v="3"/>
    <x v="7"/>
    <n v="4"/>
    <s v="SOLO"/>
    <s v="BOYOLALI"/>
    <s v="BYL"/>
    <s v="REG"/>
    <s v="AO"/>
    <x v="0"/>
    <s v="1P INET"/>
    <s v="Completed (PS)"/>
    <s v="RBS-Regional 3"/>
    <d v="2026-08-12T15:04:57"/>
    <d v="2026-08-13T14:55:36"/>
    <n v="69364394"/>
    <m/>
    <n v="143553212775"/>
    <s v="PKBM AL MADINAH"/>
    <s v="ODP-BYL-FL/025 FL/D02/025.01"/>
    <s v="WO061600476"/>
    <m/>
    <m/>
    <m/>
    <n v="110.50985799999999"/>
    <n v="-7.5051560000000004"/>
    <s v="|MN00372|MYIA-097060090276/POI/JOHANTO/081226219655/hantojojo868@gmail.com"/>
    <s v="MYIB_ASSISTANT"/>
    <m/>
    <m/>
    <m/>
    <m/>
    <m/>
    <m/>
    <m/>
    <m/>
    <s v="Management Janji"/>
    <s v="2026-08-13 13:00:00 | Nama PIC : bapak JOHANTO No HP : 081226219655 Alt :  M Janji : (KAMIS/13/AGUSTUS/2026) jam Pasang : 09:00 Note : hubungi pelanggan jika ingin kelokasi"/>
    <s v="FCC"/>
    <d v="2026-12-08T15:10:41"/>
    <d v="2026-08-13T13:00:00"/>
    <m/>
    <s v="PS"/>
    <s v="BYL"/>
    <s v="NO ADDON"/>
    <n v="20260813"/>
    <s v="Completed"/>
    <s v="HSI Bisnis Promo HUT Telkom PSB 70% - 100 Mbps"/>
    <s v="INDIBIZ"/>
    <m/>
    <m/>
    <d v="2026-08-13T13:00:00"/>
    <s v="2026-08-13 13:00:00 | Nama PIC : bapak JOHANTO No HP : 081226219655 Alt :  M Janji : (KAMIS/13/AGUSTUS/2026) jam Pasang : 09:00 Note : hubungi pelanggan jika ingin kelokasi"/>
    <n v="2026"/>
    <n v="8"/>
    <n v="13"/>
    <d v="2026-08-13T00:00:00"/>
    <n v="-0.54166666666424135"/>
    <x v="1"/>
  </r>
  <r>
    <n v="36"/>
    <n v="1002509420"/>
    <n v="3"/>
    <x v="7"/>
    <n v="4"/>
    <s v="KUDUS"/>
    <s v="JEPARA"/>
    <s v="PEC"/>
    <s v="REG"/>
    <s v="AO"/>
    <x v="0"/>
    <s v="1P INET"/>
    <s v="Completed (PS)"/>
    <s v="RBS-Regional 3"/>
    <d v="2026-08-04T18:22:56"/>
    <d v="2026-08-05T17:18:30"/>
    <n v="69358672"/>
    <m/>
    <n v="146593115480"/>
    <s v="SPBU 4459413"/>
    <s v="ODP-PEC-FA/111 FA/D05/111.01"/>
    <s v="WO060930225"/>
    <m/>
    <m/>
    <m/>
    <n v="110.7116123"/>
    <n v="-6.6703828999999999"/>
    <s v="|MC60142|MYIA-060744012260/POI/DERA BAHTIAR WIDIYANTO/08562685148/spbu_modern@yahoo.com"/>
    <s v="MYIB_ASSISTANT"/>
    <m/>
    <m/>
    <m/>
    <m/>
    <m/>
    <m/>
    <m/>
    <m/>
    <s v="Management Janji"/>
    <s v="2026-08-05 15:00:00 |  M Janji : (5 AGUSTUS 2026) jam Pasang : siang Note : hubungi pelanggan jika ingin kelokasi"/>
    <s v="FCC"/>
    <d v="2026-04-08T18:24:52"/>
    <d v="2026-08-05T15:00:00"/>
    <m/>
    <s v="PS"/>
    <s v="PEC"/>
    <s v="NO ADDON"/>
    <n v="20260805"/>
    <s v="Completed"/>
    <s v="HSI Bisnis Basic Promo HUT Telkom PSB 70% - 100 Mbps Dual Band"/>
    <s v="INDIBIZ"/>
    <m/>
    <m/>
    <d v="2026-08-05T15:00:00"/>
    <s v="2026-08-05 15:00:00 |  M Janji : (5 AGUSTUS 2026) jam Pasang : siang Note : hubungi pelanggan jika ingin kelokasi"/>
    <n v="2026"/>
    <n v="8"/>
    <n v="5"/>
    <d v="2026-08-05T00:00:00"/>
    <n v="-0.625"/>
    <x v="1"/>
  </r>
  <r>
    <n v="37"/>
    <n v="1002518788"/>
    <n v="3"/>
    <x v="7"/>
    <n v="4"/>
    <s v="KUDUS"/>
    <s v="PURWODADI"/>
    <s v="WRO"/>
    <s v="REG"/>
    <s v="AO"/>
    <x v="0"/>
    <s v="1P INET"/>
    <s v="102 | FOLLOW UP COMPLETED"/>
    <s v="RBS-Regional 3"/>
    <d v="2026-08-11T07:28:57"/>
    <d v="2026-08-14T16:01:18"/>
    <n v="69362839"/>
    <m/>
    <n v="142509107232"/>
    <s v="SMP PLUS MAMBAUS SHOLIHIN"/>
    <s v="ODP-WRO-FK/112 FK/D08/112.01"/>
    <s v="WO061456506"/>
    <m/>
    <m/>
    <m/>
    <n v="111.139915"/>
    <n v="-7.1633940000000003"/>
    <s v="|MN00410|MYIA-031124116376/POI/ADIB BURROCHMAN/081336938046/smpplusmambaussholihin2019@gmail.com"/>
    <s v="MYIB_ASSISTANT"/>
    <m/>
    <m/>
    <m/>
    <m/>
    <m/>
    <m/>
    <m/>
    <m/>
    <s v="Management Janji"/>
    <s v="2026-08-12 08:00:00 | M Janji : (12/08/2026) jam Pasang : 09:00 Note : hubungi pelanggan jika ingin kelokasi "/>
    <s v="FCC"/>
    <d v="2026-11-08T07:39:48"/>
    <d v="2026-08-12T08:00:00"/>
    <m/>
    <s v="REVOKE"/>
    <s v="WRO"/>
    <s v="NO ADDON"/>
    <m/>
    <s v="Follow Up Revoke Completed, New Order ID : SC1002527049"/>
    <s v="HSI Bisnis Promo HUT Telkom PSB 70% - 50 Mbps"/>
    <s v="INDIBIZ"/>
    <m/>
    <m/>
    <d v="2026-08-12T08:00:00"/>
    <s v="2026-08-12 08:00:00 | M Janji : (12/08/2026) jam Pasang : 09:00 Note : hubungi pelanggan jika ingin kelokasi "/>
    <m/>
    <m/>
    <m/>
    <e v="#NUM!"/>
    <e v="#NUM!"/>
    <x v="0"/>
  </r>
  <r>
    <n v="38"/>
    <n v="1002506699"/>
    <n v="3"/>
    <x v="2"/>
    <n v="4"/>
    <s v="PURWOKERTO"/>
    <s v="PURWOKERTO"/>
    <s v="PWT"/>
    <s v="REG"/>
    <s v="AO"/>
    <x v="0"/>
    <s v="1P INET"/>
    <s v="102 | FOLLOW UP COMPLETED"/>
    <s v="RBS-Regional 3"/>
    <d v="2026-08-04T07:43:56"/>
    <d v="2026-08-07T11:26:39"/>
    <n v="69357877"/>
    <m/>
    <n v="146303609114"/>
    <s v="PT MODULAR KULINER INDONESIA"/>
    <s v="ODP-PWT-FBE/053 FBE/D04/053.01"/>
    <s v="WO060847164"/>
    <m/>
    <m/>
    <m/>
    <n v="109.242199"/>
    <n v="-7.4297899999999997"/>
    <s v="|MN02587|MYIA-089124800085/POI/JULIO PRATAMA PUTRA/081291522934/it.support@ishangry.com"/>
    <s v="MYIB_ASSISTANT"/>
    <m/>
    <m/>
    <m/>
    <m/>
    <m/>
    <m/>
    <m/>
    <m/>
    <s v="Management Janji"/>
    <s v="2026-08-05 08:00:00 | Nama PIC: BP JULIO Notel: 081291522934 Alt: -  Tanggal: 5/8/2026 Jam Pasang: Pagi Note: Hubungi sebelum ke lokasi, terimakasih. "/>
    <s v="FCC"/>
    <d v="2026-04-08T07:55:19"/>
    <d v="2026-08-05T08:00:00"/>
    <m/>
    <s v="REVOKE"/>
    <s v="PWT"/>
    <s v="NO ADDON"/>
    <m/>
    <s v="Follow Up Revoke Completed, New Order ID : SC1002514334"/>
    <s v="HSI Bisnis PSB 70% - 50 Mbps"/>
    <s v="INDIBIZ"/>
    <m/>
    <m/>
    <d v="2026-08-05T08:00:00"/>
    <s v="2026-08-05 08:00:00 | Nama PIC: BP JULIO Notel: 081291522934 Alt: -  Tanggal: 5/8/2026 Jam Pasang: Pagi Note: Hubungi sebelum ke lokasi, terimakasih. "/>
    <m/>
    <m/>
    <m/>
    <e v="#NUM!"/>
    <e v="#NUM!"/>
    <x v="0"/>
  </r>
  <r>
    <n v="39"/>
    <n v="1002517665"/>
    <n v="3"/>
    <x v="4"/>
    <n v="4"/>
    <s v="SEMARANG"/>
    <s v="INNER - SEMARANG JATENG UTARA"/>
    <s v="JHR"/>
    <s v="REG"/>
    <s v="AO"/>
    <x v="0"/>
    <s v="1P INET"/>
    <s v="Completed (PS)"/>
    <s v="RBS-Regional 3"/>
    <d v="2026-08-10T12:55:57"/>
    <d v="2026-08-11T14:08:45"/>
    <n v="69362403"/>
    <m/>
    <n v="142406122707"/>
    <s v="Sobat Cuan Abadi"/>
    <s v="ODP-JHR-FBD/020 FBD/D02/020.01"/>
    <s v="WO061392000"/>
    <m/>
    <m/>
    <m/>
    <n v="110.42993109673201"/>
    <n v="-6.9711133723907999"/>
    <s v="MD|MYDB-20260810264862|DN00001/MN00299|Sobat Cuan Abadi|08992662022"/>
    <s v="MYDIGIBIZPARTNER"/>
    <m/>
    <m/>
    <m/>
    <m/>
    <m/>
    <m/>
    <m/>
    <m/>
    <s v="Management Janji"/>
    <s v="2026-08-11 13:00:00 | Nama : BU LIA (OWNER) No Hp : 08992662022 No Alt :  Tgl Pemasangan : 11 Agustus 2026 Interval : PAGI  Note : Hubungi pelanggan terlebih dahulu"/>
    <s v="FCC"/>
    <d v="2026-10-08T13:09:48"/>
    <d v="2026-08-11T13:00:00"/>
    <m/>
    <s v="PS"/>
    <s v="JHR"/>
    <s v="NO ADDON"/>
    <n v="20260811"/>
    <s v="Completed"/>
    <s v="HSI Bisnis Promo HUT Telkom PSB 70% - 50 Mbps"/>
    <s v="INDIBIZ"/>
    <m/>
    <m/>
    <d v="2026-08-11T13:00:00"/>
    <s v="2026-08-11 13:00:00 | Nama : BU LIA (OWNER) No Hp : 08992662022 No Alt :  Tgl Pemasangan : 11 Agustus 2026 Interval : PAGI  Note : Hubungi pelanggan terlebih dahulu"/>
    <n v="2026"/>
    <n v="8"/>
    <n v="11"/>
    <d v="2026-08-11T00:00:00"/>
    <n v="-0.54166666666424135"/>
    <x v="1"/>
  </r>
  <r>
    <n v="40"/>
    <n v="1002509545"/>
    <n v="3"/>
    <x v="2"/>
    <n v="4"/>
    <s v="YOGYAKARTA"/>
    <s v="SLEMAN"/>
    <s v="PKM"/>
    <s v="REG"/>
    <s v="AO"/>
    <x v="0"/>
    <s v="1P INET"/>
    <s v="MIA - INVALID SURVEY"/>
    <s v="RBS-Regional 3"/>
    <d v="2026-08-05T08:19:56"/>
    <d v="2026-08-07T12:47:38"/>
    <n v="69358736"/>
    <m/>
    <n v="146144119829"/>
    <s v="di TURGO village ( PT DWI NUSA PERSADA INDONESIA)"/>
    <s v="ODP-PKM-FAF/087 FAF/D05/087.01"/>
    <s v="WO060948502"/>
    <m/>
    <m/>
    <m/>
    <n v="110.4142365"/>
    <n v="-7.6876500999999999"/>
    <s v="|MC80054|MYIA-044811527159/POI/ DWI ANDI RIO/088901902661/dwinusapersadaindonesia@gmail.com"/>
    <s v="MYIB_ASSISTANT"/>
    <m/>
    <m/>
    <m/>
    <m/>
    <m/>
    <m/>
    <m/>
    <m/>
    <s v="Management Janji"/>
    <s v="2026-08-07 13:00:00 | Tanggal pemasangan: 6/08/2026 Jam pemasangan : pagi / siang Info Tambahan : Hubungi pelanggan dulu sebelum ke lokasi. terima kasih"/>
    <s v="FCC"/>
    <d v="2026-05-08T08:25:38"/>
    <d v="2026-08-07T13:00:00"/>
    <m/>
    <s v="SURVEY_NEW_MANJA"/>
    <s v="PKM"/>
    <s v="NO ADDON"/>
    <m/>
    <s v="MIE - INVALID SURVEY - ODP Jauh"/>
    <s v="HSI Bisnis Promo HUT Telkom PSB 70% - 300 Mbps"/>
    <s v="INDIBIZ"/>
    <m/>
    <m/>
    <d v="2026-08-07T13:00:00"/>
    <s v="2026-08-07 13:00:00 | Tanggal pemasangan: 6/08/2026 Jam pemasangan : pagi / siang Info Tambahan : Hubungi pelanggan dulu sebelum ke lokasi. terima kasih"/>
    <m/>
    <m/>
    <m/>
    <e v="#NUM!"/>
    <e v="#NUM!"/>
    <x v="0"/>
  </r>
  <r>
    <n v="41"/>
    <n v="1002512621"/>
    <n v="3"/>
    <x v="2"/>
    <n v="4"/>
    <s v="PURWOKERTO"/>
    <s v="PURWOKERTO"/>
    <s v="PWT"/>
    <s v="REG"/>
    <s v="AO"/>
    <x v="0"/>
    <s v="2P INET + VOICE"/>
    <s v="102 | FOLLOW UP COMPLETED"/>
    <s v="RBS-Regional 3"/>
    <d v="2026-08-06T14:13:56"/>
    <d v="2026-08-08T08:59:55"/>
    <n v="69360049"/>
    <n v="2812958014"/>
    <n v="146303609155"/>
    <s v="mi ma&amp; 39;arif nu teluk"/>
    <s v="ODP-PWT-FP/085 FP/D04/085.01"/>
    <s v="WO061082988"/>
    <m/>
    <m/>
    <m/>
    <n v="109.2525802"/>
    <n v="-7.4514927000000002"/>
    <s v="|MN02742|MYIA-086458900272/POI/arif hidayat/+6285546640881/arifhidayat.mijen@gmail.com"/>
    <s v="MYIB_ASSISTANT"/>
    <m/>
    <m/>
    <m/>
    <m/>
    <m/>
    <m/>
    <m/>
    <m/>
    <s v="Management Janji"/>
    <s v="2026-08-07 13:00:00 | Nama Pic : bp arif No Hp Pic : 085546640881 No alt : - Jam Pemasangan : siang  Tanggal Pemasangan : 7 Agustus 2026"/>
    <s v="FCC"/>
    <d v="2026-06-08T14:26:03"/>
    <d v="2026-08-07T13:00:00"/>
    <m/>
    <s v="REVOKE"/>
    <s v="PWT"/>
    <s v="NO ADDON"/>
    <m/>
    <s v="Follow Up Revoke Completed, New Order ID : SC1002515611"/>
    <s v="HSI Bisnis Bundling Phone PSB 70% - Free 800 Menit - 75 Mbps"/>
    <s v="INDIBIZ"/>
    <m/>
    <m/>
    <d v="2026-08-07T13:00:00"/>
    <s v="2026-08-07 13:00:00 | Nama Pic : bp arif No Hp Pic : 085546640881 No alt : - Jam Pemasangan : siang  Tanggal Pemasangan : 7 Agustus 2026"/>
    <m/>
    <m/>
    <m/>
    <e v="#NUM!"/>
    <e v="#NUM!"/>
    <x v="0"/>
  </r>
  <r>
    <n v="42"/>
    <n v="1002526305"/>
    <n v="3"/>
    <x v="1"/>
    <n v="5"/>
    <s v="KEDIRI"/>
    <s v="KEDIRI"/>
    <s v="PPR"/>
    <s v="REG"/>
    <s v="AO"/>
    <x v="0"/>
    <s v="1P INET"/>
    <s v="Completed (PS)"/>
    <s v="RBS-Regional 3"/>
    <d v="2026-08-14T12:22:57"/>
    <d v="2026-08-14T18:36:46"/>
    <n v="69365975"/>
    <m/>
    <n v="152652209190"/>
    <s v="PAPRINGAN KAPE 3"/>
    <s v="ODP-PPR-FB/20 FB/D04/20.01"/>
    <s v="WO061739232"/>
    <m/>
    <m/>
    <m/>
    <n v="112.122541"/>
    <n v="-7.6859190000000002"/>
    <s v="|MC20202|MYIA-074485641308/POI/ARROHMAN ABADI/08213329615/kafepapringan@gmail.com"/>
    <s v="MYIB_ASSISTANT"/>
    <m/>
    <m/>
    <m/>
    <m/>
    <m/>
    <m/>
    <m/>
    <m/>
    <s v="Management Janji"/>
    <s v="2026-08-15 13:00:00 | Nama PIC : Bp Arrohman No HP : 08213329615 No Alt : - M Janji :  15 Agustus 2026 Jam Pasang : Pagi / Siang Note : hubungi pelanggan jika ingin kelokasi"/>
    <s v="FCC"/>
    <s v="14-08-2026 12:39:47"/>
    <d v="2026-08-15T13:00:00"/>
    <m/>
    <s v="PS"/>
    <s v="PPR"/>
    <s v="NO ADDON"/>
    <n v="20260814"/>
    <s v="Completed"/>
    <s v="HSI Bisnis PSB 70% - 300 Mbps"/>
    <s v="INDIBIZ"/>
    <m/>
    <m/>
    <d v="2026-08-15T13:00:00"/>
    <s v="2026-08-15 13:00:00 | Nama PIC : Bp Arrohman No HP : 08213329615 No Alt : - M Janji :  15 Agustus 2026 Jam Pasang : Pagi / Siang Note : hubungi pelanggan jika ingin kelokasi"/>
    <n v="2026"/>
    <n v="8"/>
    <n v="14"/>
    <d v="2026-08-14T00:00:00"/>
    <n v="-1.5416666666642413"/>
    <x v="1"/>
  </r>
  <r>
    <n v="43"/>
    <n v="1002506479"/>
    <n v="3"/>
    <x v="2"/>
    <n v="4"/>
    <s v="PURWOKERTO"/>
    <s v="PURWOKERTO"/>
    <s v="PWT"/>
    <s v="REG"/>
    <s v="AO"/>
    <x v="0"/>
    <m/>
    <s v="Completed (PS)"/>
    <s v="RBS-Regional 3"/>
    <d v="2026-08-03T16:10:58"/>
    <d v="2026-08-03T21:09:34"/>
    <n v="69356855"/>
    <m/>
    <n v="146303609646"/>
    <s v="TOKO ROHMAH"/>
    <s v="ODP-PWT-FAH/043"/>
    <s v="WO060820308"/>
    <m/>
    <m/>
    <m/>
    <n v="109.2279032"/>
    <n v="-7.4381497999999997"/>
    <s v="|MC00213|MYIA-064172393120/POI/FADHILATUR ROHMAH/089670120643/fadilaturrohmah96@gmail.com"/>
    <s v="Sales Profesional"/>
    <m/>
    <m/>
    <m/>
    <m/>
    <m/>
    <m/>
    <m/>
    <m/>
    <s v="Management Janji"/>
    <s v="2026-08-02 13:00:00 | telp :089670120643  Tanggal pemasangan :03/08/2026  Jam pemasangan : pagi/siang  Info Tambahan : Hubungi pelanggan dulu sebelum ke lokasi  terima kasih"/>
    <s v="FCC"/>
    <d v="2026-03-08T16:39:49"/>
    <m/>
    <m/>
    <s v="PS"/>
    <s v="PWT"/>
    <s v="NO ADDON"/>
    <n v="20260803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03T07:00:00"/>
    <s v="2026-08-02 13:00:00 | telp :089670120643  Tanggal pemasangan :03/08/2026  Jam pemasangan : pagi/siang  Info Tambahan : Hubungi pelanggan dulu sebelum ke lokasi  terima kasih"/>
    <n v="2026"/>
    <n v="8"/>
    <n v="3"/>
    <d v="2026-08-03T00:00:00"/>
    <n v="-0.29166666666424135"/>
    <x v="1"/>
  </r>
  <r>
    <n v="44"/>
    <n v="1002506609"/>
    <n v="3"/>
    <x v="0"/>
    <n v="5"/>
    <s v="MATARAM"/>
    <s v="BIMA"/>
    <s v="SIL"/>
    <s v="REG"/>
    <s v="AO"/>
    <x v="0"/>
    <s v="1P INET"/>
    <s v="102 | FOLLOW UP COMPLETED"/>
    <s v="RBS-Regional 3"/>
    <d v="2026-08-03T18:31:56"/>
    <d v="2026-08-08T09:10:56"/>
    <n v="69357823"/>
    <m/>
    <n v="172617203040"/>
    <s v="Toko Aiman"/>
    <s v="ODP-SIL-FAC/46 FAC/D05/46.01"/>
    <s v="WO060833730"/>
    <m/>
    <m/>
    <m/>
    <n v="118.633106"/>
    <n v="-8.5087240000000008"/>
    <s v="|MN02085|MYIA-043402253593/POI/Syam firdaus/082359216713/gugarimabi985@gmail.com"/>
    <s v="MYIB_ASSISTANT"/>
    <m/>
    <m/>
    <m/>
    <m/>
    <m/>
    <m/>
    <m/>
    <m/>
    <s v="Management Janji"/>
    <s v="2026-08-04 15:00:00 |  M Janji : (04/08/2026) jam Pasang : 09:00 Note : hubungi pelanggan jika ingin kelokasi"/>
    <s v="FCC"/>
    <d v="2026-03-08T18:40:14"/>
    <d v="2026-08-04T15:00:00"/>
    <s v="Kendala Lainnya"/>
    <s v="REVOKE"/>
    <s v="SIL"/>
    <s v="NETMONK"/>
    <m/>
    <s v="Follow Up Revoke Completed, New Order ID : SC1002515622"/>
    <s v="HSI Bisnis Bundling Netmonk PSB 70% - 200 Mbps"/>
    <s v="INDIBIZ"/>
    <m/>
    <m/>
    <d v="2026-08-04T15:00:00"/>
    <s v="2026-08-04 15:00:00 |  M Janji : (04/08/2026) jam Pasang : 09:00 Note : hubungi pelanggan jika ingin kelokasi"/>
    <m/>
    <m/>
    <m/>
    <e v="#NUM!"/>
    <e v="#NUM!"/>
    <x v="0"/>
  </r>
  <r>
    <n v="45"/>
    <n v="1002532688"/>
    <n v="3"/>
    <x v="3"/>
    <n v="5"/>
    <s v="MADURA"/>
    <s v="BANGKALAN"/>
    <s v="KPP"/>
    <s v="REG"/>
    <s v="AO"/>
    <x v="0"/>
    <m/>
    <s v="CC - HD1A - INPROGRESS UNCONTACTED"/>
    <s v="RBS-Regional 3"/>
    <d v="2026-08-18T11:10:51"/>
    <d v="2026-08-18T15:58:44"/>
    <n v="69368771"/>
    <m/>
    <n v="152437905647"/>
    <s v="TOKO SRC SUKAMAJU"/>
    <s v="ODP-KPP-FAD/08"/>
    <m/>
    <m/>
    <m/>
    <m/>
    <n v="113.277604"/>
    <n v="-6.9113310999999999"/>
    <s v="|MN00572|/TOKO SRC SUKAMAJU/MISTAR/08353009422/SRCsukamaju18@gmail.com/HSI Bisnis Promo HUT Telkom (1:1) 100 Mbps (Rp 535.000) PSB Rp 150.000/"/>
    <s v="Sales Force DBS"/>
    <m/>
    <m/>
    <m/>
    <m/>
    <m/>
    <m/>
    <m/>
    <m/>
    <m/>
    <m/>
    <m/>
    <s v="18-08-2026 11:25:40"/>
    <m/>
    <m/>
    <s v="FCC"/>
    <s v="KPP"/>
    <s v="NO ADDON"/>
    <m/>
    <s v="UNCONTACTED : Mail Box - Memo Putri Arviyanti 40971304|MYDITA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m/>
    <m/>
    <m/>
    <m/>
    <m/>
    <e v="#NUM!"/>
    <e v="#NUM!"/>
    <x v="0"/>
  </r>
  <r>
    <n v="46"/>
    <n v="1002512410"/>
    <n v="3"/>
    <x v="2"/>
    <n v="4"/>
    <s v="YOGYAKARTA"/>
    <s v="GUNUNG KIDUL"/>
    <s v="WNS"/>
    <s v="REG"/>
    <s v="AO"/>
    <x v="0"/>
    <s v="1P INET"/>
    <s v="Completed (PS)"/>
    <s v="RBS-Regional 3"/>
    <d v="2026-08-06T13:29:56"/>
    <d v="2026-08-07T12:32:18"/>
    <n v="69359986"/>
    <m/>
    <n v="143135115031"/>
    <s v="SMK MARDHOTULLAH PLAYEN"/>
    <s v="ODP-WNS-FEA/022 FEA/D02/022.01"/>
    <s v="WO061076997"/>
    <m/>
    <m/>
    <m/>
    <n v="110.5860709"/>
    <n v="-7.9555423999999997"/>
    <s v="|MN00277|MYIA-075807223071/POI/Rohmat Widiyanto/08122997243/smkmardhotullahplayen@gmail.com"/>
    <s v="MYIB_ASSISTANT"/>
    <m/>
    <m/>
    <m/>
    <m/>
    <m/>
    <m/>
    <m/>
    <m/>
    <s v="Management Janji"/>
    <s v="2026-08-07 13:00:00 | Nama : BP ROHMAT WIDIYANTO No Hp : 08122997243 No Alt :  Tgl Pemasangan : 07 Agustus 2026 Interval : PAGI  Note : Hubungi pelanggan terlebih dahulu"/>
    <s v="FCC"/>
    <d v="2026-06-08T13:40:05"/>
    <d v="2026-08-07T13:00:00"/>
    <m/>
    <s v="PS"/>
    <s v="WNS"/>
    <s v="NO ADDON"/>
    <n v="20260807"/>
    <s v="Completed"/>
    <s v="HSI Bisnis Basic Promo HUT Telkom PSB 70% - 50 Mbps"/>
    <s v="INDIBIZ"/>
    <m/>
    <m/>
    <d v="2026-08-07T13:00:00"/>
    <s v="2026-08-07 13:00:00 | Nama : BP ROHMAT WIDIYANTO No Hp : 08122997243 No Alt :  Tgl Pemasangan : 07 Agustus 2026 Interval : PAGI  Note : Hubungi pelanggan terlebih dahulu"/>
    <n v="2026"/>
    <n v="8"/>
    <n v="7"/>
    <d v="2026-08-07T00:00:00"/>
    <n v="-0.54166666666424135"/>
    <x v="1"/>
  </r>
  <r>
    <n v="47"/>
    <n v="1002511598"/>
    <n v="3"/>
    <x v="6"/>
    <n v="5"/>
    <s v="SIDOARJO"/>
    <s v="INNER - JATIM TIMUR"/>
    <s v="KRN"/>
    <s v="REG"/>
    <s v="AO"/>
    <x v="0"/>
    <m/>
    <s v="Completed (PS)"/>
    <s v="RBS-Regional 3"/>
    <d v="2026-08-06T09:31:36"/>
    <d v="2026-08-07T17:32:28"/>
    <n v="69359639"/>
    <m/>
    <n v="152331250926"/>
    <s v="TOKO JAYA MAKMUR SENTOSA"/>
    <s v="ODP-KRN-FAD/50"/>
    <s v="WO061059041"/>
    <m/>
    <m/>
    <m/>
    <n v="112.5469586"/>
    <n v="-7.4551435000000001"/>
    <s v="|MC30111|/WINARTI/085188645162 / 82144141183/zulaikahwinarti38@gmail.com"/>
    <s v="Sales Force DBS"/>
    <m/>
    <m/>
    <m/>
    <m/>
    <m/>
    <m/>
    <m/>
    <m/>
    <s v="Management Janji"/>
    <s v="2026-08-07 08:00:00|Nama PIC : Winarti No HP : 085188645162 Alt :  M Janji : 07/08/2026 Jam Pasang : 08.00 - 13:00  NoteÃ‚Â :  hubungi terlebih dahulu sebelum kelokasi |40981182|MYDITA"/>
    <s v="FCC"/>
    <d v="2026-06-08T09:39:52"/>
    <d v="2026-08-07T08:00:00"/>
    <m/>
    <s v="PS"/>
    <s v="KRN"/>
    <s v="NETMONK - OCA"/>
    <n v="20260807"/>
    <s v="Completed"/>
    <s v="- E23015;E23015 ~ ES23 - Perangkat ONT[0]  - E23015~null~44292;E23015||11||Abodemen 0[0]  - E23015~null~E23015_SWONTPREM;SWONTPREM ~ Biaya Sewa ONT Premium ~ E23015[50000]  - E24057;E24057 ~ ES24 - Paket HSI Bisnis (HSIE) Khusus Winback[0]  - E24057~null~"/>
    <s v="INDIBIZ"/>
    <m/>
    <m/>
    <d v="2026-08-07T08:00:00"/>
    <s v="2026-08-07 08:00:00|Nama PIC : Winarti No HP : 085188645162 Alt :  M Janji : 07/08/2026 Jam Pasang : 08.00 - 13:00  NoteÃ‚Â :  hubungi terlebih dahulu sebelum kelokasi |40981182|MYDITA"/>
    <n v="2026"/>
    <n v="8"/>
    <n v="7"/>
    <d v="2026-08-07T00:00:00"/>
    <n v="-0.33333333333575865"/>
    <x v="1"/>
  </r>
  <r>
    <n v="48"/>
    <n v="1002529290"/>
    <n v="3"/>
    <x v="6"/>
    <n v="5"/>
    <s v="SIDOARJO"/>
    <s v="MOJOKERTO"/>
    <s v="MJS"/>
    <s v="REG"/>
    <s v="AO"/>
    <x v="0"/>
    <s v="1P INET"/>
    <s v="102 | FOLLOW UP COMPLETED"/>
    <s v="RBS-Regional 3"/>
    <d v="2026-08-16T09:22:57"/>
    <d v="2026-08-18T15:21:20"/>
    <n v="69367304"/>
    <m/>
    <n v="152330220737"/>
    <s v="SPBU 54.613.37"/>
    <s v="ODP-MJS-FP/12 FP/D02/12.01"/>
    <s v="WO061858903"/>
    <m/>
    <m/>
    <m/>
    <n v="112.5337335"/>
    <n v="-7.5757253999999996"/>
    <s v="|MN02540|MYIA-040406910931/POI/SATYA BAGAS PRATAMA/085755144593/spbumojosari37@gmail.com"/>
    <s v="MYIB_ASSISTANT"/>
    <m/>
    <m/>
    <m/>
    <m/>
    <m/>
    <m/>
    <m/>
    <m/>
    <s v="Management Janji"/>
    <s v="2026-08-17 08:00:00 | Nama : BP SATYA BAGAS PRATAMA No Hp : 085755144593 No Alt :  Tgl Pemasangan : 17 Agustus 2026 Interval : PAGI  Note : Hubungi pelanggan terlebih dahulu"/>
    <s v="FCC"/>
    <s v="16-08-2026 09:25:37"/>
    <d v="2026-08-17T08:00:00"/>
    <s v="Kendala Pelanggan"/>
    <s v="REVOKE"/>
    <s v="MJS"/>
    <s v="NO ADDON"/>
    <m/>
    <s v="Follow Up Revoke Completed, New Order ID : SC1002533798"/>
    <s v="HSI Bisnis Promo HUT Telkom PSB 70% - 50 Mbps"/>
    <s v="INDIBIZ"/>
    <m/>
    <m/>
    <d v="2026-08-17T08:00:00"/>
    <s v="2026-08-17 08:00:00 | Nama : BP SATYA BAGAS PRATAMA No Hp : 085755144593 No Alt :  Tgl Pemasangan : 17 Agustus 2026 Interval : PAGI  Note : Hubungi pelanggan terlebih dahulu"/>
    <m/>
    <m/>
    <m/>
    <e v="#NUM!"/>
    <e v="#NUM!"/>
    <x v="0"/>
  </r>
  <r>
    <n v="49"/>
    <n v="1002505593"/>
    <n v="3"/>
    <x v="3"/>
    <n v="5"/>
    <s v="SBY UTARA"/>
    <s v="LAMONGAN"/>
    <s v="LMG"/>
    <s v="REG"/>
    <s v="AO"/>
    <x v="0"/>
    <s v="1P INET"/>
    <s v="Completed (PS)"/>
    <s v="RBS-Regional 3"/>
    <d v="2026-08-03T09:19:56"/>
    <d v="2026-08-04T09:51:24"/>
    <n v="69357227"/>
    <m/>
    <n v="152433909900"/>
    <s v="SPBU 54.622.24"/>
    <s v="ODP-LMG-FJ/83 FJ/D04/83.01"/>
    <s v="WO060757712"/>
    <m/>
    <m/>
    <m/>
    <n v="112.405857145786"/>
    <n v="-7.1195071119091997"/>
    <s v="MD|MYDB-20260803264215|DN00001/MN00216|SPBU 54.622.24|0895341690022"/>
    <s v="MYDIGIBIZPARTNER"/>
    <m/>
    <m/>
    <m/>
    <m/>
    <m/>
    <m/>
    <m/>
    <m/>
    <s v="Management Janji"/>
    <s v="2026-08-04 10:00:00 | Tanggal Pemasangan : 04 Agustus 2026 Jam Pemasangan : 08:00 13:00 Info Tambahan : Hubungi pelanggan dulu sebelum ke lokasi terimakasih"/>
    <s v="FCC"/>
    <d v="2026-03-08T09:25:39"/>
    <d v="2026-08-04T10:00:00"/>
    <m/>
    <s v="PS"/>
    <s v="LMG"/>
    <s v="NO ADDON"/>
    <n v="20260804"/>
    <s v="Completed"/>
    <s v="HSI Bisnis Promo HUT Telkom PSB 70% - 50 Mbps"/>
    <s v="INDIBIZ"/>
    <m/>
    <m/>
    <d v="2026-08-04T10:00:00"/>
    <s v="2026-08-04 10:00:00 | Tanggal Pemasangan : 04 Agustus 2026 Jam Pemasangan : 08:00 13:00 Info Tambahan : Hubungi pelanggan dulu sebelum ke lokasi terimakasih"/>
    <n v="2026"/>
    <n v="8"/>
    <n v="4"/>
    <d v="2026-08-04T00:00:00"/>
    <n v="-0.41666666666424135"/>
    <x v="1"/>
  </r>
  <r>
    <n v="50"/>
    <n v="1002510759"/>
    <n v="3"/>
    <x v="0"/>
    <n v="5"/>
    <s v="KUPANG"/>
    <s v="ENDE"/>
    <s v="END"/>
    <s v="REG"/>
    <s v="AO"/>
    <x v="0"/>
    <s v="1P INET"/>
    <s v="Completed (PS)"/>
    <s v="RBS-Regional 3"/>
    <d v="2026-08-05T14:19:56"/>
    <d v="2026-08-05T21:17:22"/>
    <n v="69359260"/>
    <m/>
    <n v="172506788955"/>
    <s v="KIOS KRISNA"/>
    <s v="ODP-END-FM/05 FM/D01/05.01"/>
    <s v="WO060993154"/>
    <m/>
    <m/>
    <m/>
    <n v="121.6504387"/>
    <n v="-8.8422325999999902"/>
    <s v="|MC40142|MYIA-067375161025/POI/GIOSCANI BRIAN/+6285231217979/brian0512fanggidae@gmail.com"/>
    <s v="MYIB_ASSISTANT"/>
    <m/>
    <m/>
    <m/>
    <m/>
    <m/>
    <m/>
    <m/>
    <m/>
    <s v="Management Janji"/>
    <s v="2026-08-07 08:00:00 | Nama PIC : BAPAK BRIAN No HP : 085231217979 Alt :  M Janji : (JUMAT/7/AGUSTUS/2026) jam Pasang : 09:00 Note : hubungi pelanggan jika ingin kelokasi"/>
    <s v="FCC"/>
    <d v="2026-05-08T14:25:36"/>
    <d v="2026-08-07T08:00:00"/>
    <m/>
    <s v="PS"/>
    <s v="END"/>
    <s v="NO ADDON"/>
    <n v="20260805"/>
    <s v="Completed"/>
    <s v="HSI Bisnis Promo HUT Telkom PSB 70% - 50 Mbps"/>
    <s v="INDIBIZ"/>
    <m/>
    <m/>
    <d v="2026-08-07T08:00:00"/>
    <s v="2026-08-07 08:00:00 | Nama PIC : BAPAK BRIAN No HP : 085231217979 Alt :  M Janji : (JUMAT/7/AGUSTUS/2026) jam Pasang : 09:00 Note : hubungi pelanggan jika ingin kelokasi"/>
    <n v="2026"/>
    <n v="8"/>
    <n v="5"/>
    <d v="2026-08-05T00:00:00"/>
    <n v="-2.3333333333357587"/>
    <x v="1"/>
  </r>
  <r>
    <n v="51"/>
    <n v="1002513883"/>
    <n v="3"/>
    <x v="2"/>
    <n v="4"/>
    <s v="YOGYAKARTA"/>
    <s v="INNER - YOGYA JATENG SELATAN"/>
    <s v="KBU"/>
    <s v="REG"/>
    <s v="AO"/>
    <x v="0"/>
    <s v="1P INET"/>
    <s v="Completed (PS)"/>
    <s v="RBS-Regional 3"/>
    <d v="2026-08-07T09:37:57"/>
    <d v="2026-08-08T12:47:06"/>
    <n v="69360476"/>
    <m/>
    <n v="146113146452"/>
    <s v="PUNOKAWAN PAJEKSAN"/>
    <s v="ODP-KBU-FCP/019 FCP/D02/019.01"/>
    <s v="WO061137848"/>
    <m/>
    <m/>
    <m/>
    <n v="110.36300900000001"/>
    <n v="-7.7960019999999997"/>
    <s v="|MC80046|MYIA-077951973868/POI/TRIONO/081515001500/punokawanpajeksan@gmail.com"/>
    <s v="MYIB_ASSISTANT"/>
    <m/>
    <m/>
    <m/>
    <m/>
    <m/>
    <m/>
    <m/>
    <m/>
    <s v="Management Janji"/>
    <s v="2026-08-09 13:00:00 | M Janji : 8 agustus 2026 jam Pasang : pagi siang Note : hubungi pelanggan jika ingin kelokasi"/>
    <s v="FCC"/>
    <d v="2026-07-08T09:40:07"/>
    <d v="2026-08-09T13:00:00"/>
    <m/>
    <s v="PS"/>
    <s v="KBU"/>
    <s v="NO ADDON"/>
    <n v="20260808"/>
    <s v="Completed"/>
    <s v="HSI Bisnis Promo HUT Telkom PSB 70% - 100 Mbps"/>
    <s v="INDIBIZ"/>
    <m/>
    <m/>
    <d v="2026-08-09T13:00:00"/>
    <s v="2026-08-09 13:00:00 | M Janji : 8 agustus 2026 jam Pasang : pagi siang Note : hubungi pelanggan jika ingin kelokasi"/>
    <n v="2026"/>
    <n v="8"/>
    <n v="8"/>
    <d v="2026-08-08T00:00:00"/>
    <n v="-1.5416666666642413"/>
    <x v="1"/>
  </r>
  <r>
    <n v="52"/>
    <n v="1002528022"/>
    <n v="3"/>
    <x v="3"/>
    <n v="5"/>
    <s v="SBY UTARA"/>
    <s v="GRESIK"/>
    <s v="DDS"/>
    <s v="REG"/>
    <s v="AO"/>
    <x v="0"/>
    <s v="1P INET"/>
    <s v="Completed (PS)"/>
    <s v="RBS-Regional 3"/>
    <d v="2026-08-15T11:13:56"/>
    <d v="2026-08-15T16:20:42"/>
    <n v="69366741"/>
    <m/>
    <n v="152445902371"/>
    <s v="Kos2an Kusuma"/>
    <s v="ODP-DDS-FA/47 FA/D02/47.01"/>
    <s v="WO061809707"/>
    <m/>
    <m/>
    <m/>
    <n v="112.56026353687"/>
    <n v="-7.1666280489624103"/>
    <s v="MD|MYDB-20260815265464|DN00001/MN01273|Kos2an Kusuma|085129607971"/>
    <s v="MYDIGIBIZPARTNER"/>
    <m/>
    <m/>
    <m/>
    <m/>
    <m/>
    <m/>
    <m/>
    <m/>
    <s v="Management Janji"/>
    <s v="2026-08-16 08:00:00 | Tanggal Pemasangan : 16 Agustus 2026 Jam Pemasangan : 08:00 15:00 Info Tambahan : Hubungi pelanggan dulu sebelum ke lokasi terimakasih"/>
    <s v="FCC"/>
    <s v="15-08-2026 11:25:43"/>
    <d v="2026-08-16T08:00:00"/>
    <m/>
    <s v="PS"/>
    <s v="DDS"/>
    <s v="NO ADDON"/>
    <n v="20260815"/>
    <s v="Completed"/>
    <s v="HSI Bisnis Promo HUT Telkom PSB 70% - 100 Mbps"/>
    <s v="INDIBIZ"/>
    <m/>
    <m/>
    <d v="2026-08-16T08:00:00"/>
    <s v="2026-08-16 08:00:00 | Tanggal Pemasangan : 16 Agustus 2026 Jam Pemasangan : 08:00 15:00 Info Tambahan : Hubungi pelanggan dulu sebelum ke lokasi terimakasih"/>
    <n v="2026"/>
    <n v="8"/>
    <n v="15"/>
    <d v="2026-08-15T00:00:00"/>
    <n v="-1.3333333333357587"/>
    <x v="1"/>
  </r>
  <r>
    <n v="53"/>
    <n v="1002523357"/>
    <n v="3"/>
    <x v="4"/>
    <n v="4"/>
    <s v="PEKALONGAN"/>
    <s v="TEGAL"/>
    <s v="TEG"/>
    <s v="REG"/>
    <s v="AO"/>
    <x v="0"/>
    <s v="1P INET"/>
    <s v="Completed (PS)"/>
    <s v="RBS-Regional 3"/>
    <d v="2026-08-13T08:53:56"/>
    <d v="2026-08-13T13:36:25"/>
    <n v="69364734"/>
    <m/>
    <n v="142212126727"/>
    <s v="SPBU MATARAM 44.521.21"/>
    <s v="ODP-TEG-FAB/045 FAB/D08/045.01"/>
    <s v="WO061638041"/>
    <m/>
    <m/>
    <m/>
    <n v="109.1086719"/>
    <n v="-6.8707487"/>
    <s v="MD|MYDB-20260812265161|DN00001/MN00347|SPBU MATARAM 44.521.21|08997043431"/>
    <s v="MYDIGIBIZPARTNER"/>
    <m/>
    <m/>
    <m/>
    <m/>
    <m/>
    <m/>
    <m/>
    <m/>
    <s v="Management Janji"/>
    <s v="2026-08-14 08:00:00 | telp : 08997043431 M Janji : (14/08/2026) jam Pasang : 09:00 Note : hubungi pelanggan jika ingin kelokasi"/>
    <s v="FCC"/>
    <s v="13-08-2026 08:55:52"/>
    <d v="2026-08-14T08:00:00"/>
    <m/>
    <s v="PS"/>
    <s v="TEG"/>
    <s v="NO ADDON"/>
    <n v="20260813"/>
    <s v="Completed"/>
    <s v="HSI Bisnis Promo HUT Telkom PSB 70% - 100 Mbps"/>
    <s v="INDIBIZ"/>
    <m/>
    <m/>
    <d v="2026-08-14T08:00:00"/>
    <s v="2026-08-14 08:00:00 | telp : 08997043431 M Janji : (14/08/2026) jam Pasang : 09:00 Note : hubungi pelanggan jika ingin kelokasi"/>
    <n v="2026"/>
    <n v="8"/>
    <n v="13"/>
    <d v="2026-08-13T00:00:00"/>
    <n v="-1.3333333333357587"/>
    <x v="1"/>
  </r>
  <r>
    <n v="54"/>
    <n v="1002526382"/>
    <n v="3"/>
    <x v="6"/>
    <n v="5"/>
    <s v="JEMBER"/>
    <s v="BONDOWOSO"/>
    <s v="BOW"/>
    <s v="REG"/>
    <s v="AO"/>
    <x v="0"/>
    <s v="2P INET + VOICE"/>
    <s v="Completed (PS)"/>
    <s v="RBS-Regional 3"/>
    <d v="2026-08-14T13:17:56"/>
    <d v="2026-08-15T19:13:40"/>
    <n v="69366032"/>
    <n v="3322010103"/>
    <n v="152507223608"/>
    <s v="PONDOK PESANTREN AL IMAM"/>
    <s v="ODP-BOW-FAC/55 FAC/D05/55.01"/>
    <s v="WO061746862"/>
    <m/>
    <m/>
    <m/>
    <n v="113.84197090000001"/>
    <n v="-7.9662249999999997"/>
    <s v="MD|MYDB-20260814265341|DC30008/MC30027|PONDOK PESANTREN AL IMAM|082139073078"/>
    <s v="MYDIGIBIZPARTNER"/>
    <m/>
    <m/>
    <m/>
    <m/>
    <m/>
    <m/>
    <m/>
    <m/>
    <s v="Management Janji"/>
    <s v="2026-08-15 13:00:00 | Jam Pemasangan : 08:00 - 12.00 Tanggal Pemasangan : 15/08/2026 Info Tambahan : Hubungi pelanggan sebelum datang ke lokasi"/>
    <s v="FCC"/>
    <s v="14-08-2026 13:25:32"/>
    <d v="2026-08-15T13:00:00"/>
    <m/>
    <s v="PS"/>
    <s v="BOW"/>
    <s v="NO ADDON"/>
    <n v="20260815"/>
    <s v="Completed"/>
    <s v="HSI Bisnis Bundling Phone PSB 70% - Free 800 Menit Promo - 300 Mbps"/>
    <s v="INDIBIZ"/>
    <m/>
    <m/>
    <d v="2026-08-15T13:00:00"/>
    <s v="2026-08-15 13:00:00 | Jam Pemasangan : 08:00 - 12.00 Tanggal Pemasangan : 15/08/2026 Info Tambahan : Hubungi pelanggan sebelum datang ke lokasi"/>
    <n v="2026"/>
    <n v="8"/>
    <n v="15"/>
    <d v="2026-08-15T00:00:00"/>
    <n v="-0.54166666666424135"/>
    <x v="1"/>
  </r>
  <r>
    <n v="55"/>
    <n v="1002506472"/>
    <n v="3"/>
    <x v="0"/>
    <n v="5"/>
    <s v="MATARAM"/>
    <s v="SUMBAWA"/>
    <s v="MLK"/>
    <s v="REG"/>
    <s v="AO"/>
    <x v="0"/>
    <m/>
    <s v="Completed (PS)"/>
    <s v="RBS-Regional 3"/>
    <d v="2026-08-03T16:06:41"/>
    <d v="2026-08-06T13:36:17"/>
    <n v="69356929"/>
    <m/>
    <n v="172608206211"/>
    <s v="KOS KOSAN FAHIM"/>
    <s v="ODP-MLK-FAD/44"/>
    <s v="WO060819772"/>
    <m/>
    <m/>
    <m/>
    <n v="116.7539867"/>
    <n v="-8.9201683000000003"/>
    <s v="|MN02367|MYIA-006819264242/POI/M FAHIM DWI HARDIKA/081215816089/fahimhardika@gmail.com"/>
    <s v="Sales Profesional"/>
    <m/>
    <m/>
    <m/>
    <m/>
    <m/>
    <m/>
    <m/>
    <m/>
    <s v="Management Janji"/>
    <s v="2026-08-03 08:00:00 | Tanggal pemasangan :01 agustus 2026  Jam pemasangan : 08.00 - 12.00  Info Tambahan : Hubungi pelanggan dulu sebelum ke lokasi  terimakasih"/>
    <s v="FCC"/>
    <d v="2026-03-08T16:10:38"/>
    <m/>
    <m/>
    <s v="PS"/>
    <s v="MLK"/>
    <s v="NO ADDON"/>
    <n v="20260806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03T07:00:00"/>
    <s v="2026-08-03 08:00:00 | Tanggal pemasangan :01 agustus 2026  Jam pemasangan : 08.00 - 12.00  Info Tambahan : Hubungi pelanggan dulu sebelum ke lokasi  terimakasih"/>
    <n v="2026"/>
    <n v="8"/>
    <n v="6"/>
    <d v="2026-08-06T00:00:00"/>
    <n v="2.7083333333357587"/>
    <x v="2"/>
  </r>
  <r>
    <n v="56"/>
    <n v="1002514653"/>
    <n v="3"/>
    <x v="6"/>
    <n v="5"/>
    <s v="PASURUAN"/>
    <s v="PASURUAN"/>
    <s v="NJA"/>
    <s v="REG"/>
    <s v="AO"/>
    <x v="0"/>
    <m/>
    <s v="Completed (PS)"/>
    <s v="RBS-Regional 3"/>
    <d v="2026-08-07T13:43:51"/>
    <d v="2026-08-08T15:16:45"/>
    <n v="69360795"/>
    <m/>
    <n v="152745210044"/>
    <s v="SDN TLOGOBODOSARI 1 TUTUR"/>
    <s v="ODP-NJA-FG/05"/>
    <s v="WO061248183"/>
    <m/>
    <m/>
    <m/>
    <n v="112.79071829999999"/>
    <n v="-7.8880851999999999"/>
    <s v="|MN02680|/SDN TLOGOBODOSARI 1 TUTUR/WINBACK 2.0 HSI B2B (1:2) 50MBPS 320RB PSB DISC 70%//sdntlogobodosari01@gmail.com/OLIVIA NUR SYAFA'AH/81336694034"/>
    <s v="Sales Force DBS"/>
    <m/>
    <m/>
    <m/>
    <m/>
    <m/>
    <m/>
    <m/>
    <m/>
    <s v="Management Janji"/>
    <s v="2026-08-09 08:00:00|Tanggal pemasangan: 09/08/2026 Jam pemasangan : pagi / siang Info Tambahan : Hubungi pelanggan dulu sebelum ke lokasi. terima kasih|40951377|MYDITA"/>
    <s v="FCC"/>
    <d v="2026-07-08T13:54:50"/>
    <d v="2026-08-09T08:00:00"/>
    <m/>
    <s v="PS"/>
    <s v="NJA"/>
    <s v="NO ADDON"/>
    <n v="20260808"/>
    <s v="Completed"/>
    <s v="- 11_11446;Biaya PSB HSI EBIS Tunai di Depan ~ 11[150000]  - SP_NOSS;SP_NOSS ~ Internet NOSS Multispeed Network[0]  - E25061;E25061 ~ ES25 - Paket HSI Basic (HSIEF) Khusus Winback 2.0[0]  - E25061~null~E25061_UNL;UNL ~ Internet-Link Unlimited Internet Usa"/>
    <s v="INDIBIZ"/>
    <m/>
    <m/>
    <d v="2026-08-09T08:00:00"/>
    <s v="2026-08-09 08:00:00|Tanggal pemasangan: 09/08/2026 Jam pemasangan : pagi / siang Info Tambahan : Hubungi pelanggan dulu sebelum ke lokasi. terima kasih|40951377|MYDITA"/>
    <n v="2026"/>
    <n v="8"/>
    <n v="8"/>
    <d v="2026-08-08T00:00:00"/>
    <n v="-1.3333333333357587"/>
    <x v="1"/>
  </r>
  <r>
    <n v="57"/>
    <n v="1002517663"/>
    <n v="3"/>
    <x v="2"/>
    <n v="4"/>
    <s v="PURWOKERTO"/>
    <s v="PURBALINGGA"/>
    <s v="BBT"/>
    <s v="REG"/>
    <s v="AO"/>
    <x v="0"/>
    <m/>
    <s v="Completed (PS)"/>
    <s v="RBS-Regional 3"/>
    <d v="2026-08-10T12:56:22"/>
    <d v="2026-08-10T14:28:56"/>
    <n v="69361219"/>
    <m/>
    <n v="146394104895"/>
    <s v="SD N 1 Serayukaranganyar"/>
    <s v="ODP-BBT-FE/023"/>
    <s v="WO061392468"/>
    <m/>
    <m/>
    <m/>
    <n v="109.33593616931699"/>
    <n v="-7.2954366789835303"/>
    <s v="|MN02834|MYIA-009639503687/POI/Muhamad Iqbal/0895380071743/sdnegeri1serayukaranganyar@gmail.com"/>
    <s v="Sales Profesional"/>
    <m/>
    <m/>
    <m/>
    <m/>
    <m/>
    <m/>
    <m/>
    <m/>
    <s v="Management Janji"/>
    <s v="2026-08-09 15:00:00 | Nama PIC : Bp Iqbal  No Hp : 0895380071743  No Alt : -  Tgl Pemasangan : 09 Agustus 2026  Interval : PAGI SIANG  Note : Hubungi pelanggan terlebih dahulu"/>
    <s v="FCC"/>
    <d v="2026-10-08T13:09:48"/>
    <m/>
    <m/>
    <s v="PS"/>
    <s v="BBT"/>
    <s v="NO ADDON"/>
    <n v="20260810"/>
    <s v="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10T07:00:00"/>
    <s v="2026-08-09 15:00:00 | Nama PIC : Bp Iqbal  No Hp : 0895380071743  No Alt : -  Tgl Pemasangan : 09 Agustus 2026  Interval : PAGI SIANG  Note : Hubungi pelanggan terlebih dahulu"/>
    <n v="2026"/>
    <n v="8"/>
    <n v="10"/>
    <d v="2026-08-10T00:00:00"/>
    <n v="-0.29166666666424135"/>
    <x v="1"/>
  </r>
  <r>
    <n v="58"/>
    <n v="1002513009"/>
    <n v="3"/>
    <x v="5"/>
    <n v="5"/>
    <s v="DENPASAR"/>
    <s v="UBUNG"/>
    <s v="MMN"/>
    <s v="REG"/>
    <s v="AO"/>
    <x v="0"/>
    <s v="1P INET"/>
    <s v="100 | REVOKE COMPLETED"/>
    <s v="RBS-Regional 3"/>
    <d v="2026-08-06T15:52:56"/>
    <d v="2026-08-10T09:42:27"/>
    <n v="69360194"/>
    <m/>
    <n v="172419207103"/>
    <s v="PT Bangun Abadi Teknologi Indonesia"/>
    <s v="ODP-MMN-FB/50 FB/D04/50.01"/>
    <s v="WO061097942"/>
    <m/>
    <m/>
    <m/>
    <n v="115.18986099999999"/>
    <n v="-8.6802499999999991"/>
    <s v="|MB00449|MYIA-031642755437/POI/bapak/08111632312/billing@mybati.co.id"/>
    <s v="MYIB_ASSISTANT"/>
    <m/>
    <m/>
    <m/>
    <m/>
    <m/>
    <m/>
    <m/>
    <m/>
    <s v="Management Janji"/>
    <s v="2026-08-07 13:00:00 | Tanggal pemasangan : 07 AGUSTUS 2026 Jam pemasangan : pagi/siang Info Tambahan : Hubungi pelanggan dulu sebelum ke lokasi terima kasih"/>
    <s v="FCC"/>
    <d v="2026-06-08T16:10:32"/>
    <d v="2026-08-07T13:00:00"/>
    <s v="Kendala Pelanggan"/>
    <s v="REVOKE"/>
    <s v="MMN"/>
    <s v="NO ADDON"/>
    <m/>
    <s v="Revoke Completed"/>
    <s v="HSI Bisnis Promo HUT Telkom PSB 70% - 100 Mbps Dual Band"/>
    <s v="INDIBIZ"/>
    <m/>
    <m/>
    <d v="2026-08-07T13:00:00"/>
    <s v="2026-08-07 13:00:00 | Tanggal pemasangan : 07 AGUSTUS 2026 Jam pemasangan : pagi/siang Info Tambahan : Hubungi pelanggan dulu sebelum ke lokasi terima kasih"/>
    <m/>
    <m/>
    <m/>
    <e v="#NUM!"/>
    <e v="#NUM!"/>
    <x v="0"/>
  </r>
  <r>
    <n v="59"/>
    <n v="1002515718"/>
    <n v="3"/>
    <x v="6"/>
    <n v="5"/>
    <s v="SIDOARJO"/>
    <s v="MOJOKERTO"/>
    <s v="DLA"/>
    <s v="REG"/>
    <s v="AO"/>
    <x v="0"/>
    <m/>
    <s v="CANCEL COMPLETED"/>
    <s v="RBS-Regional 3"/>
    <d v="2026-08-08T10:26:09"/>
    <d v="2026-08-10T11:20:41"/>
    <n v="69361308"/>
    <m/>
    <n v="152329216771"/>
    <s v="TOKO ANDALAN "/>
    <s v="ODP-DLA-FM/14"/>
    <m/>
    <m/>
    <m/>
    <m/>
    <n v="112.4416389"/>
    <n v="-7.6191402000000004"/>
    <s v="|MN02084|/TOKO ANDALAN /WINBACK 2.0 HSI B2B (1:2) 75MBPS 365RB PSB DISC 70%/085850777835/choirunnisak9099@gmail.com/CHOIRUN NISAK/-7.6191231, 112.4415999"/>
    <s v="Sales Force DBS"/>
    <m/>
    <m/>
    <m/>
    <m/>
    <m/>
    <m/>
    <m/>
    <m/>
    <m/>
    <m/>
    <m/>
    <d v="2026-08-08T10:40:08"/>
    <m/>
    <m/>
    <s v="REJECT_FCC"/>
    <s v="DLA"/>
    <s v="NO ADDON"/>
    <m/>
    <s v="DECLINE : Decline - Batal Order Muhammad Fauzan Fidhianta 40961370|MYDITA"/>
    <s v="- 11_11446;Biaya PSB HSI EBIS Tunai di Depan ~ 11[150000]  - E23015;E23015 ~ ES23 - Perangkat ONT[0]  - E23015~null~44292;E23015||11||Abodemen 0[0]  - E23015~null~E23015_SWONT;SWONT ~ Biaya Sewa ONT ~ E23015[30000]  - SP_NOSS;SP_NOSS ~ Internet NOSS Multi"/>
    <s v="INDIBIZ"/>
    <m/>
    <s v="DECLINE : Decline - Batal Order Muhammad Fauzan Fidhianta 40961370|MYDITA"/>
    <m/>
    <m/>
    <m/>
    <m/>
    <m/>
    <e v="#NUM!"/>
    <e v="#NUM!"/>
    <x v="0"/>
  </r>
  <r>
    <n v="60"/>
    <n v="1002517140"/>
    <n v="3"/>
    <x v="5"/>
    <n v="5"/>
    <s v="DENPASAR"/>
    <s v="SANUR"/>
    <s v="SWI"/>
    <s v="REG"/>
    <s v="AO"/>
    <x v="0"/>
    <m/>
    <s v="SIBEL - CREATE ORDER FAIL"/>
    <s v="RBS-Regional 3"/>
    <d v="2026-08-10T10:06:02"/>
    <d v="2026-08-11T08:04:21"/>
    <n v="69362176"/>
    <m/>
    <n v="172423220307"/>
    <s v="KOMANG KOMPYANG VILLA"/>
    <s v="ODP-SWI-FP/49"/>
    <s v="WO061376239"/>
    <m/>
    <m/>
    <m/>
    <n v="115.283664"/>
    <n v="-8.6131817000000002"/>
    <s v="|MN02642|/PIC BAPAK KOMANG KOMPYANG/085339614638/komangkompyang@yahoo.co.id"/>
    <s v="Sales Force DBS"/>
    <m/>
    <m/>
    <m/>
    <m/>
    <m/>
    <m/>
    <m/>
    <m/>
    <s v="Management Janji"/>
    <s v="2026-08-11 08:00:00|Nama PIC : bapak komang No HP : 085339614638 Alt :  M Janji : (SELASA/11/AGUSTUS/2026) jam Pasang : 09:00 Note : hubungi pelanggan jika ingin kelokasi|40961371|MYDITA"/>
    <s v="FCC"/>
    <d v="2026-10-08T10:10:08"/>
    <d v="2026-08-11T08:00:00"/>
    <m/>
    <s v="INPROGRESS_SC"/>
    <s v="SWI"/>
    <s v="NO ADDON"/>
    <m/>
    <s v="Error invoking service 'EAI Siebel Adapter', method 'Upsert' at step 'Upsert CA BA SA'.(SBL-BPR-00162) -- Method 'WriteRecor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11T08:00:00"/>
    <s v="2026-08-11 08:00:00|Nama PIC : bapak komang No HP : 085339614638 Alt :  M Janji : (SELASA/11/AGUSTUS/2026) jam Pasang : 09:00 Note : hubungi pelanggan jika ingin kelokasi|40961371|MYDITA"/>
    <m/>
    <m/>
    <m/>
    <e v="#NUM!"/>
    <e v="#NUM!"/>
    <x v="0"/>
  </r>
  <r>
    <n v="61"/>
    <n v="1002518192"/>
    <n v="3"/>
    <x v="5"/>
    <n v="5"/>
    <s v="DENPASAR"/>
    <s v="SANUR"/>
    <s v="SWI"/>
    <s v="REG"/>
    <s v="AO"/>
    <x v="0"/>
    <m/>
    <s v="Completed (PS)"/>
    <s v="RBS-Regional 3"/>
    <d v="2026-08-10T15:05:14"/>
    <d v="2026-08-12T15:43:32"/>
    <n v="69360182"/>
    <m/>
    <n v="172423220860"/>
    <s v="Koperasi Simpan Pinjam Sari Sedana Bali"/>
    <s v="ODP-SWI-FE/88"/>
    <s v="WO061417644"/>
    <m/>
    <m/>
    <m/>
    <n v="115.278186368645"/>
    <n v="-8.5812914696436593"/>
    <s v="|MN02644|/PIC NI LUH ERA WIANTARI/085847477624/era.wd24@gmail.com"/>
    <s v="Sales Force DBS"/>
    <m/>
    <m/>
    <m/>
    <m/>
    <m/>
    <m/>
    <m/>
    <m/>
    <s v="Management Janji"/>
    <s v="2026-08-08 08:00:00|Nama PIC:  bu era  No HP: 085847477624  Alt:  Tanggal: 8/8/2026  Jam Pasang: pagi  Note: Hubungi sebelum ke lokasi, terimakasih|40010577|MYDITA"/>
    <s v="FCC"/>
    <d v="2026-10-08T15:09:52"/>
    <m/>
    <m/>
    <s v="PS"/>
    <s v="SWI"/>
    <s v="NO ADDON"/>
    <n v="20260812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10T07:00:00"/>
    <s v="2026-08-08 08:00:00|Nama PIC:  bu era  No HP: 085847477624  Alt:  Tanggal: 8/8/2026  Jam Pasang: pagi  Note: Hubungi sebelum ke lokasi, terimakasih|40010577|MYDITA"/>
    <n v="2026"/>
    <n v="8"/>
    <n v="12"/>
    <d v="2026-08-12T00:00:00"/>
    <n v="1.7083333333357587"/>
    <x v="2"/>
  </r>
  <r>
    <n v="62"/>
    <n v="1002525786"/>
    <n v="3"/>
    <x v="2"/>
    <n v="4"/>
    <s v="PURWOKERTO"/>
    <s v="PURBALINGGA"/>
    <s v="BBT"/>
    <s v="REG"/>
    <s v="AO"/>
    <x v="0"/>
    <s v="1P INET"/>
    <s v="Completed (PS)"/>
    <s v="RBS-Regional 3"/>
    <d v="2026-08-14T10:07:56"/>
    <d v="2026-08-14T17:46:50"/>
    <n v="69365759"/>
    <m/>
    <n v="146394104909"/>
    <s v="SMP NEGERI 3 BOBOTSARI"/>
    <s v="ODP-BBT-FD/028"/>
    <s v="WO061725384"/>
    <m/>
    <m/>
    <m/>
    <n v="109.350507814189"/>
    <n v="-7.2840618739338696"/>
    <s v="|MC00213|MYIA-012649513954/POI/ASEP JULIANTORO/085713416536/sepjultor.07@gmail.com"/>
    <s v="MYIB_ASSISTANT"/>
    <m/>
    <m/>
    <m/>
    <m/>
    <m/>
    <m/>
    <m/>
    <m/>
    <s v="Management Janji"/>
    <s v="2026-08-18 13:00:00 | Jam pemasangan : 12.00 Info Tambahan : Hubungi pelanggan dulu sebelum ke lokasi terimakasih  "/>
    <s v="FCC"/>
    <s v="14-08-2026 10:09:48"/>
    <d v="2026-08-18T13:00:00"/>
    <m/>
    <s v="PS"/>
    <s v="BBT"/>
    <s v="NO ADDON"/>
    <n v="20260814"/>
    <s v="Completed"/>
    <s v="HSI Bisnis Promo HUT Telkom PSB 70% - 150 Mbps"/>
    <s v="INDIBIZ"/>
    <m/>
    <m/>
    <d v="2026-08-18T13:00:00"/>
    <s v="2026-08-18 13:00:00 | Jam pemasangan : 12.00 Info Tambahan : Hubungi pelanggan dulu sebelum ke lokasi terimakasih  "/>
    <n v="2026"/>
    <n v="8"/>
    <n v="14"/>
    <d v="2026-08-14T00:00:00"/>
    <n v="-4.5416666666642413"/>
    <x v="1"/>
  </r>
  <r>
    <n v="63"/>
    <n v="1002523488"/>
    <n v="3"/>
    <x v="1"/>
    <n v="5"/>
    <s v="KEDIRI"/>
    <s v="KEDIRI"/>
    <s v="PPR"/>
    <s v="REG"/>
    <s v="AO"/>
    <x v="0"/>
    <s v="1P INET"/>
    <s v="Completed (PS)"/>
    <s v="RBS-Regional 3"/>
    <d v="2026-08-13T09:32:56"/>
    <d v="2026-08-13T17:08:11"/>
    <n v="69364780"/>
    <m/>
    <n v="152652208822"/>
    <s v="SPBU 54.641.03"/>
    <s v="ODP-PPR-FF/23 FF/D03/23.01"/>
    <s v="WO061643717"/>
    <m/>
    <m/>
    <m/>
    <n v="112.079723"/>
    <n v="-7.6870494000000003"/>
    <s v="|MN00418|MYIA-097953596668/POI/MUHAMMAD CHUSNUDIN/085735819886/muhammadchusnudin06@gmail.com"/>
    <s v="MYIB_ASSISTANT"/>
    <m/>
    <m/>
    <m/>
    <m/>
    <m/>
    <m/>
    <m/>
    <m/>
    <s v="Management Janji"/>
    <s v="2026-08-14 08:00:00 | Nama PIC : CHUSNUDIN No HP : 082139050186 Alt :  M Janji : 14/08/2026 Jam Pasang : 08.00  - 13:00  NoteÃ‚Â :  hubungi terlebih dahulu sebelum ke lokasi, terima kasih."/>
    <s v="FCC"/>
    <s v="13-08-2026 09:40:08"/>
    <d v="2026-08-14T08:00:00"/>
    <m/>
    <s v="PS"/>
    <s v="PPR"/>
    <s v="NO ADDON"/>
    <n v="20260813"/>
    <s v="Completed"/>
    <s v="HSI Bisnis Promo HUT Telkom PSB 70% - 50 Mbps"/>
    <s v="INDIBIZ"/>
    <m/>
    <m/>
    <d v="2026-08-14T08:00:00"/>
    <s v="2026-08-14 08:00:00 | Nama PIC : CHUSNUDIN No HP : 082139050186 Alt :  M Janji : 14/08/2026 Jam Pasang : 08.00  - 13:00  NoteÃ‚Â :  hubungi terlebih dahulu sebelum ke lokasi, terima kasih."/>
    <n v="2026"/>
    <n v="8"/>
    <n v="13"/>
    <d v="2026-08-13T00:00:00"/>
    <n v="-1.3333333333357587"/>
    <x v="1"/>
  </r>
  <r>
    <n v="64"/>
    <n v="1002523307"/>
    <n v="3"/>
    <x v="3"/>
    <n v="5"/>
    <s v="SBY SELATAN"/>
    <s v="TANDES"/>
    <s v="DMO"/>
    <s v="REG"/>
    <s v="AO"/>
    <x v="0"/>
    <m/>
    <s v="Completed (PS)"/>
    <s v="RBS-Regional 3"/>
    <d v="2026-08-13T08:31:42"/>
    <d v="2026-08-14T14:53:58"/>
    <n v="69364717"/>
    <m/>
    <n v="152301273129"/>
    <s v="TOKO YANTO SEJAHTERA"/>
    <s v="ODP-DMO-FNS/02"/>
    <s v="WO061649946"/>
    <m/>
    <m/>
    <m/>
    <n v="112.713918116109"/>
    <n v="-7.2684766403282497"/>
    <s v="|MC70132|/TOKO YANTO SEJAHTERA/YANTO EFENDI/087811994460/yantooshko@gmail.com/HSI Bisnis + Netmonk Promo 2026 150 Mbps (Rp 676.100) PSB 150.000/"/>
    <s v="Sales Force DBS"/>
    <m/>
    <m/>
    <m/>
    <m/>
    <m/>
    <m/>
    <m/>
    <m/>
    <s v="Management Janji"/>
    <s v="2026-08-14 08:00:00|M Janji : (14/08/2026) jam Pasang :pagi / siang  Note : hubungi pelanggan jika ingin kelokasi|40981182|MYDITA"/>
    <s v="FCC"/>
    <s v="13-08-2026 08:40:16"/>
    <d v="2026-08-14T08:00:00"/>
    <m/>
    <s v="PS"/>
    <s v="DMO"/>
    <s v="NETMONK"/>
    <n v="20260814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4T08:00:00"/>
    <s v="2026-08-14 08:00:00|M Janji : (14/08/2026) jam Pasang :pagi / siang  Note : hubungi pelanggan jika ingin kelokasi|40981182|MYDITA"/>
    <n v="2026"/>
    <n v="8"/>
    <n v="14"/>
    <d v="2026-08-14T00:00:00"/>
    <n v="-0.33333333333575865"/>
    <x v="1"/>
  </r>
  <r>
    <n v="65"/>
    <n v="1002505231"/>
    <n v="3"/>
    <x v="0"/>
    <n v="5"/>
    <s v="MATARAM"/>
    <s v="BIMA"/>
    <s v="SIL"/>
    <s v="REG"/>
    <s v="AO"/>
    <x v="0"/>
    <s v="1P INET"/>
    <s v="102 | FOLLOW UP COMPLETED"/>
    <s v="RBS-Regional 3"/>
    <d v="2026-08-02T12:55:57"/>
    <d v="2026-08-07T13:10:16"/>
    <n v="69356983"/>
    <m/>
    <n v="172617203038"/>
    <s v="CV. JOHAN TEKNIK"/>
    <s v="ODP-SIL-FAA/47 FAA/D03/47.01"/>
    <s v="WO060711242"/>
    <m/>
    <m/>
    <m/>
    <n v="118.627527952194"/>
    <n v="-8.5060150392965497"/>
    <s v="MD|MYDB-20260731264061|DB10005/MB10152|CV. JOHAN TEKNIK|085135771403"/>
    <s v="MYDIGIBIZPARTNER"/>
    <m/>
    <m/>
    <m/>
    <m/>
    <m/>
    <m/>
    <m/>
    <m/>
    <s v="Management Janji"/>
    <s v="2026-08-04 08:00:00 | M Janji : (03/08/2026) jam Pasang : 09:00 Note : hubungi pelanggan jika ingin kelokasi"/>
    <s v="FCC"/>
    <d v="2026-02-08T13:09:53"/>
    <d v="2026-08-04T08:00:00"/>
    <s v="Kendala Lainnya"/>
    <s v="REVOKE"/>
    <s v="SIL"/>
    <s v="NO ADDON"/>
    <m/>
    <s v="Follow Up Revoke Completed, New Order ID : SC1002514539"/>
    <s v="HSI Bisnis Khusus Winback PSB 70% - 150 Mbps"/>
    <s v="INDIBIZ"/>
    <m/>
    <m/>
    <d v="2026-08-04T08:00:00"/>
    <s v="2026-08-04 08:00:00 | M Janji : (03/08/2026) jam Pasang : 09:00 Note : hubungi pelanggan jika ingin kelokasi"/>
    <m/>
    <m/>
    <m/>
    <e v="#NUM!"/>
    <e v="#NUM!"/>
    <x v="0"/>
  </r>
  <r>
    <n v="66"/>
    <n v="1002532640"/>
    <n v="3"/>
    <x v="5"/>
    <n v="5"/>
    <s v="DENPASAR"/>
    <s v="SANUR"/>
    <s v="KLM"/>
    <s v="REG"/>
    <s v="AO"/>
    <x v="0"/>
    <m/>
    <s v="MIE - SEND SURVEY"/>
    <s v="RBS-Regional 3"/>
    <d v="2026-08-18T11:03:35"/>
    <d v="2026-08-18T17:52:01"/>
    <n v="69368719"/>
    <m/>
    <n v="172401793090"/>
    <s v="SMP PGRI 2 DENPASAR"/>
    <s v="ODP-KLM-FZ/76"/>
    <s v="WO062048220"/>
    <m/>
    <m/>
    <m/>
    <n v="115.2334472"/>
    <n v="-8.6455532000000002"/>
    <s v="| MN02631 | IBU AYU SRI WAHYUNI /083117926063/ayuwahyuni28@admin.smp.belajar.id"/>
    <s v="Sales Force DBS"/>
    <m/>
    <m/>
    <m/>
    <m/>
    <m/>
    <m/>
    <m/>
    <m/>
    <s v="Management Janji"/>
    <s v="2026-08-19 15:00:00|M Janji : (19/agustus/2026) jam Pasang : 09:00 Note : hubungi pelanggan jika ingin kelokasi|40971304|MYDITA"/>
    <s v="FCC"/>
    <s v="18-08-2026 11:10:13"/>
    <d v="2026-08-19T15:00:00"/>
    <m/>
    <s v="SURVEY_NEW_MANJA"/>
    <s v="KLM"/>
    <s v="NO ADDON"/>
    <m/>
    <s v="MIE - SEND SURVEY"/>
    <s v="- SP_NOSS;SP_NOSS ~ Internet NOSS Multispeed Network[0]  - SP_NOSS;SP_NOSS ~ Internet NOSS Multispeed Network[0]  - E23015;E23015 ~ ES23 - Perangkat ONT[0]  - E23015~null~44292;E23015||11||Abodemen 0[0]  - E23015~null~E23015_SWONTPREM;SWONTPREM ~ Biaya Se"/>
    <s v="INDIBIZ"/>
    <m/>
    <m/>
    <d v="2026-08-19T15:00:00"/>
    <s v="2026-08-19 15:00:00|M Janji : (19/agustus/2026) jam Pasang : 09:00 Note : hubungi pelanggan jika ingin kelokasi|40971304|MYDITA"/>
    <m/>
    <m/>
    <m/>
    <e v="#NUM!"/>
    <e v="#NUM!"/>
    <x v="0"/>
  </r>
  <r>
    <n v="67"/>
    <n v="1002519422"/>
    <n v="3"/>
    <x v="6"/>
    <n v="5"/>
    <s v="SIDOARJO"/>
    <s v="INNER - JATIM TIMUR"/>
    <s v="TUN"/>
    <s v="REG"/>
    <s v="AO"/>
    <x v="0"/>
    <m/>
    <s v="OSS - FALLOUT"/>
    <s v="RBS-Regional 3"/>
    <d v="2026-08-11T11:05:40"/>
    <d v="2026-08-13T15:40:33"/>
    <n v="69363090"/>
    <m/>
    <n v="152327226341"/>
    <s v="SD MUHAMMADIYAH 2 TULANGAN"/>
    <s v="ODP-TUN-FX/24"/>
    <s v="WO061489854"/>
    <m/>
    <m/>
    <m/>
    <n v="112.64543329999999"/>
    <n v="-7.4735848999999996"/>
    <s v="|MN01572|/SD MUHAMMADIYAH 2 TULANGAN/WINBACK 2.0 HSI B2B (1:1) 50MBPS 355RB PSB DISC 70%/sekolahkreatifsdmuda@gmail.com/MUKHAMAD NUR AZIZ/81231441670"/>
    <s v="Sales Force DBS"/>
    <m/>
    <m/>
    <m/>
    <m/>
    <m/>
    <m/>
    <m/>
    <m/>
    <s v="Management Janji"/>
    <s v="2026-08-12 13:00:00|Nama Pic : bp AZIZ No Hp Pic : 081231441670 No alt : - Jam Pemasangan : siang  Tanggal Pemasangan : 12 Agustus 2026|40951375|MYDITA"/>
    <s v="FCC"/>
    <d v="2026-11-08T11:10:21"/>
    <d v="2026-08-12T13:00:00"/>
    <s v="Kendala Pelanggan"/>
    <s v="FO_WFM"/>
    <s v="TUN"/>
    <s v="NO ADDON"/>
    <m/>
    <s v="Provisioning Failed|WFM|INF009037569|TIDAK TERCOVER JARINGAN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2T13:00:00"/>
    <s v="2026-08-12 13:00:00|Nama Pic : bp AZIZ No Hp Pic : 081231441670 No alt : - Jam Pemasangan : siang  Tanggal Pemasangan : 12 Agustus 2026|40951375|MYDITA"/>
    <m/>
    <m/>
    <m/>
    <e v="#NUM!"/>
    <e v="#NUM!"/>
    <x v="0"/>
  </r>
  <r>
    <n v="68"/>
    <n v="1002526446"/>
    <n v="3"/>
    <x v="1"/>
    <n v="5"/>
    <s v="KEDIRI"/>
    <s v="KEDIRI"/>
    <s v="PPR"/>
    <s v="REG"/>
    <s v="AO"/>
    <x v="0"/>
    <s v="1P INET"/>
    <s v="Completed (PS)"/>
    <s v="RBS-Regional 3"/>
    <d v="2026-08-14T13:58:56"/>
    <d v="2026-08-14T15:45:55"/>
    <n v="69366089"/>
    <m/>
    <n v="152652209191"/>
    <s v="PAPRINGAN KAPE 2"/>
    <s v="ODP-PPR-FJ/18 FJ/D01/18.01"/>
    <s v="WO061750755"/>
    <m/>
    <m/>
    <m/>
    <n v="112.11842444733701"/>
    <n v="-7.7399985733452201"/>
    <s v="|MC20202|MYIA-033243599117/POI/ARROHMAN ABADI/08213329615/kafepapringan@gmail.com"/>
    <s v="MYIB_ASSISTANT"/>
    <m/>
    <m/>
    <m/>
    <m/>
    <m/>
    <m/>
    <m/>
    <m/>
    <s v="Management Janji"/>
    <s v="2026-08-15 13:00:00 | Waktu pemasangan : 15 agustus 2026 Jam pemasangan : 08.00 - 12.00 Info Tambahan : Hubungi pelanggan dulu sebelum ke lokasi terimakasih "/>
    <s v="FCC"/>
    <s v="14-08-2026 14:10:15"/>
    <d v="2026-08-15T13:00:00"/>
    <m/>
    <s v="PS"/>
    <s v="PPR"/>
    <s v="NO ADDON"/>
    <n v="20260814"/>
    <s v="Completed"/>
    <s v="HSI Bisnis PSB 70% - 300 Mbps"/>
    <s v="INDIBIZ"/>
    <m/>
    <m/>
    <d v="2026-08-15T13:00:00"/>
    <s v="2026-08-15 13:00:00 | Waktu pemasangan : 15 agustus 2026 Jam pemasangan : 08.00 - 12.00 Info Tambahan : Hubungi pelanggan dulu sebelum ke lokasi terimakasih "/>
    <n v="2026"/>
    <n v="8"/>
    <n v="14"/>
    <d v="2026-08-14T00:00:00"/>
    <n v="-1.5416666666642413"/>
    <x v="1"/>
  </r>
  <r>
    <n v="69"/>
    <n v="1002533225"/>
    <n v="3"/>
    <x v="3"/>
    <n v="5"/>
    <s v="SBY UTARA"/>
    <s v="TANDES"/>
    <s v="TNS"/>
    <s v="REG"/>
    <s v="AO"/>
    <x v="0"/>
    <m/>
    <s v="MIE - SEND SURVEY"/>
    <s v="RBS-Regional 3"/>
    <d v="2026-08-18T13:44:30"/>
    <d v="2026-08-18T15:32:02"/>
    <n v="69369034"/>
    <m/>
    <n v="152409278375"/>
    <s v="SDN TANDES KIDUL I"/>
    <s v="ODP-TDS-FBA/39"/>
    <s v="WO062031687"/>
    <m/>
    <m/>
    <m/>
    <n v="112.6872293"/>
    <n v="-7.2608449999999998"/>
    <s v="|MN01731|/SDN TANDES KIDUL I/ANDI ARDIANSYAH/08113235087/sdntandeskidul1@gmail.com/HSI Basic Promo HUT Telkom (1:2) 75 Mbps + Netmonk + Antares Eazy (Rp 456.100) PSB Rp 150.000"/>
    <s v="Sales Force DBS"/>
    <m/>
    <m/>
    <m/>
    <m/>
    <m/>
    <m/>
    <m/>
    <m/>
    <s v="Management Janji"/>
    <s v="2026-08-19 13:00:00|telp 08113235087 alt : manja : pagi /siang 19/08/2026 hub sebelum kelokasi |40000802|MYDITA"/>
    <s v="FCC"/>
    <s v="18-08-2026 13:55:52"/>
    <d v="2026-08-19T13:00:00"/>
    <m/>
    <s v="SURVEY_NEW_MANJA"/>
    <s v="TNS"/>
    <s v="NETMONK"/>
    <m/>
    <s v="MIE - SEND SURVEY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d v="2026-08-19T13:00:00"/>
    <s v="2026-08-19 13:00:00|telp 08113235087 alt : manja : pagi /siang 19/08/2026 hub sebelum kelokasi |40000802|MYDITA"/>
    <m/>
    <m/>
    <m/>
    <e v="#NUM!"/>
    <e v="#NUM!"/>
    <x v="0"/>
  </r>
  <r>
    <n v="70"/>
    <n v="1002521420"/>
    <n v="3"/>
    <x v="4"/>
    <n v="4"/>
    <s v="PEKALONGAN"/>
    <s v="TEGAL"/>
    <s v="TEG"/>
    <s v="REG"/>
    <s v="AO"/>
    <x v="0"/>
    <s v="1P INET"/>
    <s v="98 | OSS - CANCEL COMPLETE"/>
    <s v="RBS-Regional 3"/>
    <d v="2026-08-12T09:38:57"/>
    <d v="2026-08-13T15:43:49"/>
    <n v="69363906"/>
    <m/>
    <n v="142212126715"/>
    <s v="SPBU KS TUBUN 44.52115"/>
    <s v="ODP-TEG-FT/011 FT/D05/011.01"/>
    <s v="WO061558646"/>
    <m/>
    <m/>
    <m/>
    <n v="109.1326159"/>
    <n v="-6.8847354000000003"/>
    <s v="MD|MYDB-20260811265025|DN00001/MN00347|SPBU KS TUBUN 44.52115|085314391749"/>
    <s v="MYDIGIBIZPARTNER"/>
    <m/>
    <m/>
    <m/>
    <m/>
    <m/>
    <m/>
    <m/>
    <m/>
    <s v="Management Janji"/>
    <s v="2026-08-13 08:00:00 | Nama PIC : Bp Maiko No HP : 085314391749 No Alt : - M Janji :  13 Agustus 2026 Jam Pasang : Pagi / Siang Note : hubungi pelanggan jika ingin kelokasi"/>
    <s v="FCC"/>
    <d v="2026-12-08T09:40:31"/>
    <d v="2026-08-13T08:00:00"/>
    <s v="Kendala Pelanggan"/>
    <s v="CANCEL"/>
    <s v="TEG"/>
    <s v="NO ADDON"/>
    <m/>
    <s v="Cancel Completed"/>
    <s v="HSI Bisnis Promo HUT Telkom PSB 70% - 200 Mbps"/>
    <s v="INDIBIZ"/>
    <m/>
    <m/>
    <d v="2026-08-13T08:00:00"/>
    <s v="2026-08-13 08:00:00 | Nama PIC : Bp Maiko No HP : 085314391749 No Alt : - M Janji :  13 Agustus 2026 Jam Pasang : Pagi / Siang Note : hubungi pelanggan jika ingin kelokasi"/>
    <m/>
    <m/>
    <m/>
    <e v="#NUM!"/>
    <e v="#NUM!"/>
    <x v="0"/>
  </r>
  <r>
    <n v="71"/>
    <n v="1002525463"/>
    <n v="3"/>
    <x v="3"/>
    <n v="5"/>
    <s v="SBY SELATAN"/>
    <s v="MANYAR"/>
    <s v="MYR"/>
    <s v="REG"/>
    <s v="AO"/>
    <x v="0"/>
    <m/>
    <s v="Completed (PS)"/>
    <s v="RBS-Regional 3"/>
    <d v="2026-08-14T08:33:41"/>
    <d v="2026-08-14T13:02:23"/>
    <n v="69361781"/>
    <m/>
    <n v="152303244023"/>
    <s v="PT ROYAL TATA VISINDO"/>
    <s v="ODP-MYR-FJV/05"/>
    <s v="WO061718351"/>
    <m/>
    <m/>
    <m/>
    <n v="112.78255263"/>
    <n v="-7.2667680749999999"/>
    <s v="MD|MYDB-20260807264677|DN00001/MN02094|PT ROYAL TATA VISINDO|081132018899"/>
    <s v="MYDIGIBIZPARTNER"/>
    <m/>
    <m/>
    <m/>
    <m/>
    <m/>
    <m/>
    <m/>
    <m/>
    <s v="Management Janji"/>
    <s v="2026-08-12 15:00:00 | Nama PIC:  bu novia  No HP: 085738296680  Alt:  Tanggal: 12/8/2026  Jam Pasang: Sore  Note: Hubungi sebelum ke lokasi, terimakasih."/>
    <s v="FCC"/>
    <s v="14-08-2026 08:39:59"/>
    <m/>
    <m/>
    <s v="PS"/>
    <s v="MYR"/>
    <s v="NO ADDON"/>
    <n v="20260814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14T07:00:00"/>
    <s v="2026-08-12 15:00:00 | Nama PIC:  bu novia  No HP: 085738296680  Alt:  Tanggal: 12/8/2026  Jam Pasang: Sore  Note: Hubungi sebelum ke lokasi, terimakasih."/>
    <n v="2026"/>
    <n v="8"/>
    <n v="14"/>
    <d v="2026-08-14T00:00:00"/>
    <n v="-0.29166666666424135"/>
    <x v="1"/>
  </r>
  <r>
    <n v="72"/>
    <n v="1002509460"/>
    <n v="3"/>
    <x v="4"/>
    <n v="4"/>
    <s v="SEMARANG"/>
    <s v="UNGARAN"/>
    <s v="UNR"/>
    <s v="REG"/>
    <s v="AO"/>
    <x v="0"/>
    <s v="1P INET"/>
    <s v="Completed (PS)"/>
    <s v="RBS-Regional 3"/>
    <d v="2026-08-04T19:10:56"/>
    <d v="2026-08-05T21:45:16"/>
    <n v="69358690"/>
    <m/>
    <n v="146425112622"/>
    <s v="MI Al Islam Mangunsari 02"/>
    <s v="ODP-UNR-FAN/019 FAN/D03/019.01"/>
    <s v="WO060932980"/>
    <m/>
    <m/>
    <m/>
    <n v="110.3876276"/>
    <n v="-7.0790470999999897"/>
    <s v="|MN00426|MYIA-056774899841/POI/Kristiadi Setiawan/08973437175/mimuntal02@gmail.com"/>
    <s v="MYIB_ASSISTANT"/>
    <m/>
    <m/>
    <m/>
    <m/>
    <m/>
    <m/>
    <m/>
    <m/>
    <s v="Management Janji"/>
    <s v="2026-08-06 08:00:00 | Nama Pic : bp wawan  No Hp Pic : 08973437175 No alt : - Jam Pemasangan : pagi  Tanggal Pemasangan : 6 Agustus 2026"/>
    <s v="FCC"/>
    <d v="2026-04-08T19:25:12"/>
    <d v="2026-08-06T08:00:00"/>
    <m/>
    <s v="PS"/>
    <s v="UNR"/>
    <s v="NO ADDON"/>
    <n v="20260805"/>
    <s v="Completed"/>
    <s v="HSI Bisnis Basic Promo HUT Telkom PSB 70% - 50 Mbps"/>
    <s v="INDIBIZ"/>
    <m/>
    <m/>
    <d v="2026-08-06T08:00:00"/>
    <s v="2026-08-06 08:00:00 | Nama Pic : bp wawan  No Hp Pic : 08973437175 No alt : - Jam Pemasangan : pagi  Tanggal Pemasangan : 6 Agustus 2026"/>
    <n v="2026"/>
    <n v="8"/>
    <n v="5"/>
    <d v="2026-08-05T00:00:00"/>
    <n v="-1.3333333333357587"/>
    <x v="1"/>
  </r>
  <r>
    <n v="73"/>
    <n v="1002509424"/>
    <n v="3"/>
    <x v="7"/>
    <n v="4"/>
    <s v="KUDUS"/>
    <s v="JEPARA"/>
    <s v="PEC"/>
    <s v="REG"/>
    <s v="AO"/>
    <x v="0"/>
    <s v="1P INET"/>
    <s v="Completed (PS)"/>
    <s v="RBS-Regional 3"/>
    <d v="2026-08-04T18:25:57"/>
    <d v="2026-08-06T12:16:30"/>
    <n v="69358660"/>
    <m/>
    <n v="146593115481"/>
    <s v="SPBU 4459414"/>
    <s v="ODP-PEC-FC/19 FC/D02/01.19"/>
    <s v="WO060930437"/>
    <m/>
    <m/>
    <m/>
    <n v="110.703463"/>
    <n v="-6.6896870000000002"/>
    <s v="|MC60142|MYIA-019865629024/POI/DERA BAHTIAR WIDIYANTO /08562685148/spbu_modern@yahoo.com"/>
    <s v="MYIB_ASSISTANT"/>
    <m/>
    <m/>
    <m/>
    <m/>
    <m/>
    <m/>
    <m/>
    <m/>
    <s v="Management Janji"/>
    <s v="2026-08-05 15:00:00 |  M Janji : (5 AGUSTUS 2026) jam Pasang : siang Note : hubungi pelanggan jika ingin kelokasi"/>
    <s v="FCC"/>
    <d v="2026-04-08T18:39:51"/>
    <d v="2026-08-05T15:00:00"/>
    <m/>
    <s v="PS"/>
    <s v="PEC"/>
    <s v="NO ADDON"/>
    <n v="20260806"/>
    <s v="Completed"/>
    <s v="HSI Bisnis Basic Promo HUT Telkom PSB 70% - 100 Mbps Dual Band"/>
    <s v="INDIBIZ"/>
    <m/>
    <m/>
    <d v="2026-08-05T15:00:00"/>
    <s v="2026-08-05 15:00:00 |  M Janji : (5 AGUSTUS 2026) jam Pasang : siang Note : hubungi pelanggan jika ingin kelokasi"/>
    <n v="2026"/>
    <n v="8"/>
    <n v="6"/>
    <d v="2026-08-06T00:00:00"/>
    <n v="0.375"/>
    <x v="1"/>
  </r>
  <r>
    <n v="74"/>
    <n v="1002534795"/>
    <n v="3"/>
    <x v="6"/>
    <n v="5"/>
    <s v="JEMBER"/>
    <s v="BONDOWOSO"/>
    <s v="BOW"/>
    <s v="REG"/>
    <s v="AO"/>
    <x v="0"/>
    <s v="1P INET"/>
    <s v="MIE - SEND SURVEY"/>
    <s v="RBS-Regional 3"/>
    <d v="2026-08-18T20:05:57"/>
    <d v="2026-08-18T20:08:29"/>
    <n v="69369558"/>
    <m/>
    <n v="152507224531"/>
    <s v="UD BAROKAH"/>
    <s v="ODP-BOW-FJ/01 FJ/D01/01.01"/>
    <s v="WO062057266"/>
    <m/>
    <m/>
    <m/>
    <n v="113.865739189012"/>
    <n v="-7.9022748893153798"/>
    <s v="|MN02331|MYIA-026373413495/POI/JUHAINI/089525550567/icallmuhaimin@gmail.com"/>
    <s v="MYIB_ASSISTANT"/>
    <m/>
    <m/>
    <m/>
    <m/>
    <m/>
    <m/>
    <m/>
    <m/>
    <s v="Management Janji"/>
    <s v="2026-08-20 08:00:00 | M Janji : (19/agustus/2026) jam Pasang : 09:00 Note : hubungi pelanggan jika ingin kelokasi"/>
    <s v="FCC"/>
    <s v="18-08-2026 20:10:25"/>
    <d v="2026-08-20T08:00:00"/>
    <m/>
    <s v="SURVEY_NEW_MANJA"/>
    <s v="BOW"/>
    <s v="NO ADDON"/>
    <m/>
    <s v="MIE - SEND SURVEY"/>
    <s v="HSI Bisnis Promo HUT RI PSB 70% - 150 Mbps"/>
    <s v="INDIBIZ"/>
    <m/>
    <m/>
    <d v="2026-08-20T08:00:00"/>
    <s v="2026-08-20 08:00:00 | M Janji : (19/agustus/2026) jam Pasang : 09:00 Note : hubungi pelanggan jika ingin kelokasi"/>
    <m/>
    <m/>
    <m/>
    <e v="#NUM!"/>
    <e v="#NUM!"/>
    <x v="0"/>
  </r>
  <r>
    <n v="75"/>
    <n v="1002519142"/>
    <n v="3"/>
    <x v="6"/>
    <n v="5"/>
    <s v="SIDOARJO"/>
    <s v="INNER - JATIM TIMUR"/>
    <s v="SPJ"/>
    <s v="REG"/>
    <s v="AO"/>
    <x v="0"/>
    <m/>
    <s v="Completed (PS)"/>
    <s v="RBS-Regional 3"/>
    <d v="2026-08-11T09:59:30"/>
    <d v="2026-08-11T14:53:22"/>
    <n v="69360620"/>
    <m/>
    <n v="152332252843"/>
    <s v="PT SEJATI MANDIRI MULTI RAJUT"/>
    <s v="ODP-SPJ-FC/33"/>
    <s v="WO061470409"/>
    <m/>
    <m/>
    <m/>
    <n v="112.66597"/>
    <n v="-7.3647999999999998"/>
    <s v="MD|MYID-4042608060007|RBIZindibiz|PT. SEJATI MANDIRI MULTI RAJUT |085648012582"/>
    <m/>
    <m/>
    <m/>
    <m/>
    <m/>
    <m/>
    <m/>
    <m/>
    <m/>
    <s v="Management Janji"/>
    <s v="2026-08-08 08:00:00 | Tanggal pemasangan: 6/08/2026  Jam pemasangan : pagi / siang  Info Tambahan : Hubungi pelanggan dulu sebelum ke lokasi.  terima kasih"/>
    <s v="FCC"/>
    <d v="2026-11-08T10:10:31"/>
    <m/>
    <m/>
    <s v="PS"/>
    <s v="SPJ"/>
    <s v="NO ADDON"/>
    <n v="2026081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07:00:00"/>
    <s v="2026-08-08 08:00:00 | Tanggal pemasangan: 6/08/2026  Jam pemasangan : pagi / siang  Info Tambahan : Hubungi pelanggan dulu sebelum ke lokasi.  terima kasih"/>
    <n v="2026"/>
    <n v="8"/>
    <n v="11"/>
    <d v="2026-08-11T00:00:00"/>
    <n v="-0.29166666666424135"/>
    <x v="1"/>
  </r>
  <r>
    <n v="76"/>
    <n v="1002512181"/>
    <n v="3"/>
    <x v="6"/>
    <n v="5"/>
    <s v="JEMBER"/>
    <s v="BONDOWOSO"/>
    <s v="BOW"/>
    <s v="REG"/>
    <s v="AO"/>
    <x v="0"/>
    <s v="1P INET"/>
    <s v="Completed (PS)"/>
    <s v="RBS-Regional 3"/>
    <d v="2026-08-06T11:56:56"/>
    <d v="2026-08-08T17:44:19"/>
    <n v="69359861"/>
    <m/>
    <n v="152507225601"/>
    <s v="MTS MIFTAHUL ULUM"/>
    <s v="ODP-BOW-FAK/01 FAK/D01/01.01"/>
    <s v="WO061063591"/>
    <m/>
    <m/>
    <m/>
    <n v="113.93269100000001"/>
    <n v="-7.939152"/>
    <s v="|MN00239|MYIA-067086169779/POI/TAUFIK ABDURAHMAN/+6285232669699/mts.miftahululumkerang.id@gmail.com"/>
    <s v="MYIB_ASSISTANT"/>
    <m/>
    <m/>
    <m/>
    <m/>
    <m/>
    <m/>
    <m/>
    <m/>
    <s v="Management Janji"/>
    <s v="2026-08-08 08:00:00 | Tanggal pemasangan : 08 AGUSTUS 2026 Jam pemasangan : pagi/siang Info Tambahan : Hubungi pelanggan dulu sebelum ke lokasi terima kasih"/>
    <s v="FCC"/>
    <d v="2026-06-08T12:10:32"/>
    <d v="2026-08-08T08:00:00"/>
    <m/>
    <s v="PS"/>
    <s v="BOW"/>
    <s v="NO ADDON"/>
    <n v="20260808"/>
    <s v="Completed"/>
    <s v="HSI Bisnis Promo HUT Telkom PSB 70% - 100 Mbps Dual Band"/>
    <s v="INDIBIZ"/>
    <m/>
    <m/>
    <d v="2026-08-08T08:00:00"/>
    <s v="2026-08-08 08:00:00 | Tanggal pemasangan : 08 AGUSTUS 2026 Jam pemasangan : pagi/siang Info Tambahan : Hubungi pelanggan dulu sebelum ke lokasi terima kasih"/>
    <n v="2026"/>
    <n v="8"/>
    <n v="8"/>
    <d v="2026-08-08T00:00:00"/>
    <n v="-0.33333333333575865"/>
    <x v="1"/>
  </r>
  <r>
    <n v="77"/>
    <n v="1002519839"/>
    <n v="3"/>
    <x v="1"/>
    <n v="5"/>
    <s v="MALANG"/>
    <s v="BATU"/>
    <s v="BTU"/>
    <s v="REG"/>
    <s v="AO"/>
    <x v="0"/>
    <m/>
    <s v="Completed (PS)"/>
    <s v="RBS-Regional 3"/>
    <d v="2026-08-11T13:18:21"/>
    <d v="2026-08-11T20:22:38"/>
    <n v="69361856"/>
    <m/>
    <n v="152707239232"/>
    <s v="HANAN FRIEDCHICKEN"/>
    <s v="ODP-BTU-FF/27"/>
    <s v="WO061498617"/>
    <m/>
    <m/>
    <m/>
    <n v="112.53859180000001"/>
    <n v="-7.9108983999999998"/>
    <s v="|MN02703|MYIA-046086004150/POI/Kuswandi/0881026777400/kuswanditlekungbatu@gmail.com"/>
    <s v="Sales Profesional"/>
    <m/>
    <m/>
    <m/>
    <m/>
    <m/>
    <m/>
    <m/>
    <m/>
    <s v="Management Janji"/>
    <s v="2026-08-10 13:00:00 | Nama PIC : Adi  No HP : 082257501286  Alt :   M Janji : 09/08/2026  Jam Pasang : 08.00 - 13:00   NoteÃ‚Â :  hubungi terlebih dahulu sebelum kelokasi"/>
    <s v="FCC"/>
    <d v="2026-11-08T13:39:46"/>
    <m/>
    <m/>
    <s v="PS"/>
    <s v="BTU"/>
    <s v="NO ADDON"/>
    <n v="2026081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07:00:00"/>
    <s v="2026-08-10 13:00:00 | Nama PIC : Adi  No HP : 082257501286  Alt :   M Janji : 09/08/2026  Jam Pasang : 08.00 - 13:00   NoteÃ‚Â :  hubungi terlebih dahulu sebelum kelokasi"/>
    <n v="2026"/>
    <n v="8"/>
    <n v="11"/>
    <d v="2026-08-11T00:00:00"/>
    <n v="-0.29166666666424135"/>
    <x v="1"/>
  </r>
  <r>
    <n v="78"/>
    <n v="1002522614"/>
    <n v="3"/>
    <x v="3"/>
    <n v="5"/>
    <s v="SBY UTARA"/>
    <s v="KENJERAN"/>
    <s v="KBL"/>
    <s v="REG"/>
    <s v="AO"/>
    <x v="0"/>
    <s v="1P INET"/>
    <s v="Completed (PS)"/>
    <s v="RBS-Regional 3"/>
    <d v="2026-08-12T15:23:57"/>
    <d v="2026-08-12T23:01:29"/>
    <n v="69364433"/>
    <m/>
    <n v="152401227397"/>
    <s v="SMP Negeri 38 Surabaya (ruang Perpustakaan)"/>
    <s v="ODP-KBL-FGL/38 FGL/D04/38.01"/>
    <s v="WO061604077"/>
    <m/>
    <m/>
    <m/>
    <n v="112.7349265"/>
    <n v="-7.2342518999999896"/>
    <s v="MD|MYDB-20260812265072|DN00001/MN02093|SMP Negeri 38 Surabaya (ruang Perpustakaan)|081230674728"/>
    <s v="MYDIGIBIZPARTNER"/>
    <m/>
    <m/>
    <m/>
    <m/>
    <m/>
    <m/>
    <m/>
    <m/>
    <s v="Management Janji"/>
    <s v="2026-08-14 08:00:00 | Waktu pemasnagan : 13 Agustus 2026 Jam pemasangan : 08.00 - 12.00 Mohon hubungi pelanggan sebelum ke lokasi  Terima kasih"/>
    <s v="FCC"/>
    <d v="2026-12-08T15:25:37"/>
    <d v="2026-08-14T08:00:00"/>
    <m/>
    <s v="PS"/>
    <s v="KBL"/>
    <s v="NO ADDON"/>
    <n v="20260812"/>
    <s v="Completed"/>
    <s v="HSI Bisnis Basic Promo HUT Telkom PSB 70% - 75 Mbps"/>
    <s v="INDIBIZ"/>
    <m/>
    <m/>
    <d v="2026-08-14T08:00:00"/>
    <s v="2026-08-14 08:00:00 | Waktu pemasnagan : 13 Agustus 2026 Jam pemasangan : 08.00 - 12.00 Mohon hubungi pelanggan sebelum ke lokasi  Terima kasih"/>
    <n v="2026"/>
    <n v="8"/>
    <n v="12"/>
    <d v="2026-08-12T00:00:00"/>
    <n v="-2.3333333333357587"/>
    <x v="1"/>
  </r>
  <r>
    <n v="79"/>
    <n v="1002508603"/>
    <n v="3"/>
    <x v="0"/>
    <n v="5"/>
    <s v="MATARAM"/>
    <s v="INNER - NUSA TENGGARA"/>
    <s v="MTR"/>
    <s v="REG"/>
    <s v="AO"/>
    <x v="0"/>
    <s v="1P INET"/>
    <s v="Completed (PS)"/>
    <s v="RBS-Regional 3"/>
    <d v="2026-08-04T14:34:56"/>
    <d v="2026-08-06T18:36:58"/>
    <n v="69358383"/>
    <m/>
    <n v="172601796799"/>
    <s v="Toko Depirtn Karangsukun"/>
    <s v="ODP-MTR-FDE/79 FDE/D07/79.01"/>
    <s v="WO060903407"/>
    <m/>
    <m/>
    <m/>
    <n v="116.11249789999999"/>
    <n v="-8.5882553000000001"/>
    <s v="MD|MYDB-20260804264341|SC00001/MC00046|Toko Depirtn Karangsukun|082339474323"/>
    <s v="MYDIGIBIZPARTNER"/>
    <m/>
    <m/>
    <m/>
    <m/>
    <m/>
    <m/>
    <m/>
    <m/>
    <s v="Management Janji"/>
    <s v="2026-08-06 15:00:00 | Nama Pic :  No Hp Pic :  Jam Pemasangan : 08:00 - 12.00 Tanggal Pemasangan : RABU 05 AGUSTUS 2026 Info Tambahan : Hubungi pelanggan sebelum datang ke lokasi, terima kasih."/>
    <s v="FCC"/>
    <d v="2026-04-08T14:40:14"/>
    <d v="2026-08-06T15:00:00"/>
    <m/>
    <s v="PS"/>
    <s v="MTR"/>
    <s v="NO ADDON"/>
    <n v="20260806"/>
    <s v="Completed"/>
    <s v="HSI Bisnis Promo HUT Telkom PSB 70% - 75 Mbps"/>
    <s v="INDIBIZ"/>
    <m/>
    <m/>
    <d v="2026-08-06T15:00:00"/>
    <s v="2026-08-06 15:00:00 | Nama Pic :  No Hp Pic :  Jam Pemasangan : 08:00 - 12.00 Tanggal Pemasangan : RABU 05 AGUSTUS 2026 Info Tambahan : Hubungi pelanggan sebelum datang ke lokasi, terima kasih."/>
    <n v="2026"/>
    <n v="8"/>
    <n v="6"/>
    <d v="2026-08-06T00:00:00"/>
    <n v="-0.625"/>
    <x v="1"/>
  </r>
  <r>
    <n v="80"/>
    <n v="1002530856"/>
    <n v="3"/>
    <x v="1"/>
    <n v="5"/>
    <s v="MALANG"/>
    <s v="BATU"/>
    <s v="BLB"/>
    <s v="REG"/>
    <s v="AO"/>
    <x v="0"/>
    <s v="1P INET"/>
    <s v="7 | OSS - PROVISIONING ISSUED"/>
    <s v="RBS-Regional 3"/>
    <d v="2026-08-17T13:08:57"/>
    <d v="2026-08-18T10:36:20"/>
    <n v="69368094"/>
    <m/>
    <n v="152702232261"/>
    <s v="BRAWIJAYA STUDY COLLEGE"/>
    <s v="ODP-BLB-FV/19 BLB/D01/01.19"/>
    <s v="WO061927976"/>
    <m/>
    <m/>
    <m/>
    <n v="112.649358983692"/>
    <n v="-7.96245309600212"/>
    <s v="|MC20235|MYIA-079291376934/POI/DIDIK SUPRIYANTO /0811324489/adsmarketingbsc@gmail.com"/>
    <s v="MYIB_ASSISTANT"/>
    <m/>
    <m/>
    <m/>
    <m/>
    <m/>
    <m/>
    <m/>
    <m/>
    <s v="Management Janji"/>
    <s v="2026-08-18 13:00:00 | Jam Pemasangan : 08:00 - 12.00 Tanggal Pemasangan : 18/08/2026 Info Tambahan : Hubungi pelanggan sebelum datang ke lokasi"/>
    <s v="FCC"/>
    <s v="17-08-2026 13:10:11"/>
    <d v="2026-08-18T13:00:00"/>
    <m/>
    <s v="PI"/>
    <s v="BLB"/>
    <s v="NO ADDON"/>
    <m/>
    <s v="Provisioning Issued"/>
    <s v="HSI Bisnis Promo HUT Telkom PSB 70% - 75 Mbps"/>
    <s v="INDIBIZ"/>
    <m/>
    <m/>
    <d v="2026-08-18T13:00:00"/>
    <s v="2026-08-18 13:00:00 | Jam Pemasangan : 08:00 - 12.00 Tanggal Pemasangan : 18/08/2026 Info Tambahan : Hubungi pelanggan sebelum datang ke lokasi"/>
    <m/>
    <m/>
    <m/>
    <e v="#NUM!"/>
    <e v="#NUM!"/>
    <x v="0"/>
  </r>
  <r>
    <n v="81"/>
    <n v="1002521771"/>
    <n v="3"/>
    <x v="1"/>
    <n v="5"/>
    <s v="KEDIRI"/>
    <s v="NGANJUK"/>
    <s v="NJK"/>
    <s v="REG"/>
    <s v="AO"/>
    <x v="0"/>
    <s v="1P INET"/>
    <s v="Completed (PS)"/>
    <s v="RBS-Regional 3"/>
    <d v="2026-08-12T11:22:57"/>
    <d v="2026-08-13T11:22:14"/>
    <n v="69364069"/>
    <m/>
    <n v="152611229877"/>
    <s v="SMAN 1 Pace"/>
    <s v="ODP-NJK-FS/19 FS/D01/19.01"/>
    <s v="WO061570114"/>
    <m/>
    <m/>
    <m/>
    <n v="111.9366151"/>
    <n v="-7.6817688000000004"/>
    <s v="MD|MYDB-20260811265020|DN00001/MN00451|SMAN 1 Pace|081326577934"/>
    <s v="MYDIGIBIZPARTNER"/>
    <m/>
    <m/>
    <m/>
    <m/>
    <m/>
    <m/>
    <m/>
    <m/>
    <s v="Management Janji"/>
    <s v="2026-08-13 08:00:00 | Nama Pic : IBU DWI No Hp Pic : 081326577934 Jam Pemasangan : 08:00 - 12.00 Tanggal Pemasangan : KAMIS 13 AGUSTUS 2026 Info Tambahan : Hubungi pelanggan sebelum datang ke lokasi"/>
    <s v="FCC"/>
    <d v="2026-12-08T11:39:52"/>
    <d v="2026-08-13T08:00:00"/>
    <m/>
    <s v="PS"/>
    <s v="NJK"/>
    <s v="NO ADDON"/>
    <n v="20260813"/>
    <s v="Completed"/>
    <s v="HSI Bisnis Promo HUT Telkom PSB 70% - 50 Mbps"/>
    <s v="INDIBIZ"/>
    <m/>
    <m/>
    <d v="2026-08-13T08:00:00"/>
    <s v="2026-08-13 08:00:00 | Nama Pic : IBU DWI No Hp Pic : 081326577934 Jam Pemasangan : 08:00 - 12.00 Tanggal Pemasangan : KAMIS 13 AGUSTUS 2026 Info Tambahan : Hubungi pelanggan sebelum datang ke lokasi"/>
    <n v="2026"/>
    <n v="8"/>
    <n v="13"/>
    <d v="2026-08-13T00:00:00"/>
    <n v="-0.33333333333575865"/>
    <x v="1"/>
  </r>
  <r>
    <n v="82"/>
    <n v="1002524981"/>
    <n v="3"/>
    <x v="2"/>
    <n v="4"/>
    <s v="MAGELANG"/>
    <s v="KEBUMEN"/>
    <s v="GOM"/>
    <s v="REG"/>
    <s v="AO"/>
    <x v="0"/>
    <s v="1P INET"/>
    <s v="Completed (PS)"/>
    <s v="RBS-Regional 3"/>
    <d v="2026-08-13T16:37:57"/>
    <d v="2026-08-14T15:10:37"/>
    <n v="69365442"/>
    <m/>
    <n v="146140112273"/>
    <s v="SPPG TRADHA ANNUR SEJAHTERA ( Purbowangi )"/>
    <s v="ODP-GOM-FAS/024 FAS/D02/024.01"/>
    <s v="WO061692761"/>
    <m/>
    <m/>
    <m/>
    <n v="109.48226099999999"/>
    <n v="-7.6099240000000004"/>
    <s v="|MN00662|MYIA-061696556892/POI/FATAH/087700085672/sppgpurbowangi@gmail.com"/>
    <s v="MYIB_ASSISTANT"/>
    <m/>
    <m/>
    <m/>
    <m/>
    <m/>
    <m/>
    <m/>
    <m/>
    <s v="Management Janji"/>
    <s v="2026-08-18 13:00:00 | telp : 087700085672 M Janji : (18/08/2026) jam Pasang : 09:00 Note : hubungi pelanggan jika ingin kelokasi"/>
    <s v="FCC"/>
    <s v="13-08-2026 16:39:58"/>
    <d v="2026-08-18T13:00:00"/>
    <m/>
    <s v="PS"/>
    <s v="GOM"/>
    <s v="NO ADDON"/>
    <n v="20260814"/>
    <s v="Completed"/>
    <s v="HSI Bisnis Basic Promo HUT Telkom PSB 70% - 50 Mbps"/>
    <s v="INDIBIZ"/>
    <m/>
    <m/>
    <d v="2026-08-18T13:00:00"/>
    <s v="2026-08-18 13:00:00 | telp : 087700085672 M Janji : (18/08/2026) jam Pasang : 09:00 Note : hubungi pelanggan jika ingin kelokasi"/>
    <n v="2026"/>
    <n v="8"/>
    <n v="14"/>
    <d v="2026-08-14T00:00:00"/>
    <n v="-4.5416666666642413"/>
    <x v="1"/>
  </r>
  <r>
    <n v="83"/>
    <n v="1002509474"/>
    <n v="3"/>
    <x v="7"/>
    <n v="4"/>
    <s v="SOLO"/>
    <s v="WONOGIRI"/>
    <s v="BRN"/>
    <s v="REG"/>
    <s v="AO"/>
    <x v="0"/>
    <s v="1P INET"/>
    <s v="Completed (PS)"/>
    <s v="RBS-Regional 3"/>
    <d v="2026-08-04T19:55:56"/>
    <d v="2026-08-05T19:36:05"/>
    <n v="69358700"/>
    <m/>
    <n v="146517100676"/>
    <s v="PT MANUNGGAL TATA NUGRAHA SPBU BATUWARNO"/>
    <s v="ODP-BRN-FA/044 FA/D07/044.01"/>
    <s v="WO060935192"/>
    <m/>
    <m/>
    <m/>
    <n v="110.99956090000001"/>
    <n v="-7.9862694999999997"/>
    <s v="|MN02255|MYIA-037231173894/POI/IRVAN FATONI/082224101316/spbubatuwarno@gmail.com"/>
    <s v="MYIB_ASSISTANT"/>
    <m/>
    <m/>
    <m/>
    <m/>
    <m/>
    <m/>
    <m/>
    <m/>
    <s v="Management Janji"/>
    <s v="2026-08-06 08:00:00 | Nama Pic : bp IRVAN FATONI No Hp Pic : 082224101316 No alt : - Jam Pemasangan : pagi  Tanggal Pemasangan : 6 Agustus 2026"/>
    <s v="FCC"/>
    <d v="2026-04-08T20:10:24"/>
    <d v="2026-08-06T08:00:00"/>
    <m/>
    <s v="PS"/>
    <s v="BRN"/>
    <s v="NO ADDON"/>
    <n v="20260805"/>
    <s v="Completed"/>
    <s v="HSI Bisnis Basic Promo HUT Telkom PSB 70% - 75 Mbps"/>
    <s v="INDIBIZ"/>
    <m/>
    <m/>
    <d v="2026-08-06T08:00:00"/>
    <s v="2026-08-06 08:00:00 | Nama Pic : bp IRVAN FATONI No Hp Pic : 082224101316 No alt : - Jam Pemasangan : pagi  Tanggal Pemasangan : 6 Agustus 2026"/>
    <n v="2026"/>
    <n v="8"/>
    <n v="5"/>
    <d v="2026-08-05T00:00:00"/>
    <n v="-1.3333333333357587"/>
    <x v="1"/>
  </r>
  <r>
    <n v="84"/>
    <n v="1002519365"/>
    <n v="3"/>
    <x v="7"/>
    <n v="4"/>
    <s v="KUDUS"/>
    <s v="REMBANG"/>
    <s v="RBN"/>
    <s v="REG"/>
    <s v="AO"/>
    <x v="0"/>
    <m/>
    <s v="Completed (PS)"/>
    <s v="RBS-Regional 3"/>
    <d v="2026-08-11T10:56:52"/>
    <d v="2026-08-18T19:52:42"/>
    <n v="69363038"/>
    <n v="2955163019"/>
    <n v="142570111984"/>
    <s v="PT GLOBAL JET EXPRESS"/>
    <s v="ODP-RBN-FF/044"/>
    <s v="WO061886927"/>
    <m/>
    <m/>
    <m/>
    <n v="111.23123820000001"/>
    <n v="-6.7440157000000003"/>
    <s v="AMRBS;403099;TREG4;MUHAMMAD MASTUR;081226139781;CP NUR MUSLIMIN;089621333722;PAKET 2S INET VOICE 50 MBPS (479.000);PT GLOBAL JET EXPRESS//BATANGAN;input by tito"/>
    <s v="Account Manager"/>
    <m/>
    <m/>
    <m/>
    <m/>
    <m/>
    <m/>
    <m/>
    <m/>
    <s v="Management Janji"/>
    <s v="2026-08-18 08:00:00|M Janji : (18 AGUSTUS 2026) jam Pasang : pagi  Note : hubungi pelanggan jika ingin kelokasi|40900827|MYDITA"/>
    <s v="FCC"/>
    <d v="2026-11-08T11:10:21"/>
    <d v="2026-08-18T08:00:00"/>
    <m/>
    <s v="PS"/>
    <s v="RBN"/>
    <s v="NO ADDON"/>
    <n v="20260818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18T08:00:00"/>
    <s v="2026-08-18 08:00:00|M Janji : (18 AGUSTUS 2026) jam Pasang : pagi  Note : hubungi pelanggan jika ingin kelokasi|40900827|MYDITA"/>
    <n v="2026"/>
    <n v="8"/>
    <n v="18"/>
    <d v="2026-08-18T00:00:00"/>
    <n v="-0.33333333333575865"/>
    <x v="1"/>
  </r>
  <r>
    <n v="85"/>
    <n v="1002522037"/>
    <n v="3"/>
    <x v="3"/>
    <n v="5"/>
    <s v="SBY UTARA"/>
    <s v="KENJERAN"/>
    <s v="KBL"/>
    <s v="REG"/>
    <s v="AO"/>
    <x v="0"/>
    <m/>
    <s v="Completed (PS)"/>
    <s v="RBS-Regional 3"/>
    <d v="2026-08-12T12:49:22"/>
    <d v="2026-08-12T16:58:54"/>
    <n v="69364191"/>
    <m/>
    <n v="152401227372"/>
    <s v=" Ruangan TA Konstruksi Gedung OPMC"/>
    <s v="ODP-KBL-FTL/46"/>
    <s v="WO061580948"/>
    <m/>
    <m/>
    <m/>
    <n v="112.7351613"/>
    <n v="-7.2295558999999896"/>
    <s v="C.Tel.51/TK 000/JTAK-6D40000/2026/Ruangan TA Konstruksi Gedung OPMC Telkom Kebalen Lt.0/Mochammad Amiruddin/081216563000"/>
    <s v="Sales Force DBS"/>
    <m/>
    <m/>
    <m/>
    <m/>
    <m/>
    <m/>
    <m/>
    <m/>
    <m/>
    <s v="segera"/>
    <m/>
    <d v="2026-12-08T12:55:00"/>
    <m/>
    <m/>
    <s v="PS"/>
    <s v="KBL"/>
    <s v="NO ADDON"/>
    <n v="20260812"/>
    <s v="Completed"/>
    <s v="- 11_11446;Biaya PSB HSI EBIS Tunai di Depan ~ 11[150000]  - E23046;E23046 ~ ES23 - Paket HSI Bisnis[0]  - E23046~null~E23046_UNL;UNL ~ Internet-Link Unlimited Internet Usage ~ E23046[0]  - E23046~null~44877;E23046||11||Abodemen 0[0]  - E23046~null~E23046"/>
    <s v="INDIBIZ"/>
    <m/>
    <m/>
    <m/>
    <s v="segera"/>
    <n v="2026"/>
    <n v="8"/>
    <n v="12"/>
    <d v="2026-08-12T00:00:00"/>
    <n v="46246"/>
    <x v="2"/>
  </r>
  <r>
    <n v="86"/>
    <n v="1002533009"/>
    <n v="3"/>
    <x v="2"/>
    <n v="4"/>
    <s v="YOGYAKARTA"/>
    <s v="INNER - YOGYA JATENG SELATAN"/>
    <s v="KEN"/>
    <s v="REG"/>
    <s v="AO"/>
    <x v="0"/>
    <s v="1P INET"/>
    <s v="MIE - SEND SURVEY"/>
    <s v="RBS-Regional 3"/>
    <d v="2026-08-18T12:47:56"/>
    <d v="2026-08-18T12:50:01"/>
    <n v="69368897"/>
    <m/>
    <n v="146130138602"/>
    <s v="KOST PUTRA MUSLIM"/>
    <s v="ODP-KEN-FAW/15 FAW/D02/15.01"/>
    <s v="WO062002792"/>
    <m/>
    <m/>
    <m/>
    <n v="110.3927497"/>
    <n v="-7.7068859999999999"/>
    <s v="|MC80054|MYIA-074983320822/POI/DANIES NAHAR/085643673373/cvasetkostproperti@gmail.com"/>
    <s v="MYIB_ASSISTANT"/>
    <m/>
    <m/>
    <m/>
    <m/>
    <m/>
    <m/>
    <m/>
    <m/>
    <s v="Management Janji"/>
    <s v="2026-08-20 13:00:00 |  M Janji : (19 AGUSTUS 2026) jam Pasang : pagi siang Note : hubungi pelanggan jika ingin kelokasi"/>
    <s v="FCC"/>
    <s v="18-08-2026 12:54:52"/>
    <d v="2026-08-20T13:00:00"/>
    <m/>
    <s v="SURVEY_NEW_MANJA"/>
    <s v="KEN"/>
    <s v="NO ADDON"/>
    <m/>
    <s v="MIE - SEND SURVEY"/>
    <s v="HSI Bisnis PSB 70% - 300 Mbps"/>
    <s v="INDIBIZ"/>
    <m/>
    <m/>
    <d v="2026-08-20T13:00:00"/>
    <s v="2026-08-20 13:00:00 |  M Janji : (19 AGUSTUS 2026) jam Pasang : pagi siang Note : hubungi pelanggan jika ingin kelokasi"/>
    <m/>
    <m/>
    <m/>
    <e v="#NUM!"/>
    <e v="#NUM!"/>
    <x v="0"/>
  </r>
  <r>
    <n v="87"/>
    <n v="1002532678"/>
    <n v="3"/>
    <x v="3"/>
    <n v="5"/>
    <s v="MADURA"/>
    <s v="BANGKALAN"/>
    <s v="BKL"/>
    <s v="REG"/>
    <s v="AO"/>
    <x v="0"/>
    <m/>
    <s v="QC MIA - INVALID QUALITY CONTROL MIA"/>
    <s v="RBS-Regional 3"/>
    <d v="2026-08-18T11:07:12"/>
    <d v="2026-08-18T15:18:37"/>
    <n v="69368757"/>
    <m/>
    <n v="152435222845"/>
    <s v="Luminous 2 "/>
    <s v="ODP-BKL-FBM/28"/>
    <m/>
    <m/>
    <m/>
    <m/>
    <n v="112.8100199"/>
    <n v="-7.0602415000000001"/>
    <s v="|MN02601|/Luminous 2/089678241888/085173456500/agtus.pilut@gmail.com/HSI Bisnis Promo HUT Telkom (1:1) 100 Mbps (Rp 535.000) PSB Rp 150.000/H.M. Thohir/Jl. Raya Cantian, Banangkah, Tangkel, Bangkalan "/>
    <s v="Sales Force DBS"/>
    <m/>
    <m/>
    <m/>
    <m/>
    <m/>
    <m/>
    <m/>
    <m/>
    <m/>
    <m/>
    <m/>
    <s v="18-08-2026 11:10:13"/>
    <m/>
    <m/>
    <s v="QC1"/>
    <s v="BKL"/>
    <s v="NO ADDON"/>
    <m/>
    <s v="QC MIA - INVALID QUALITY CONTROL MIA - Invalid - Lampiran Penunjang Tidak Sesuai - Tidak Ada Foto Media Promosi Online Shop -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88"/>
    <n v="1002524458"/>
    <n v="3"/>
    <x v="1"/>
    <n v="5"/>
    <s v="MADIUN"/>
    <s v="BOJONEGORO"/>
    <s v="KDU"/>
    <s v="REG"/>
    <s v="AO"/>
    <x v="0"/>
    <m/>
    <s v="Completed (PS)"/>
    <s v="RBS-Regional 3"/>
    <d v="2026-08-13T14:22:10"/>
    <d v="2026-08-13T15:32:12"/>
    <n v="69345160"/>
    <m/>
    <n v="152643202393"/>
    <s v="Shinar Group Malo"/>
    <s v="ODP-KDU-FF/19"/>
    <s v="WO061676444"/>
    <m/>
    <m/>
    <m/>
    <n v="111.72596009999999"/>
    <n v="-7.1118911000000002"/>
    <s v="|MN00271|MYIA-030998796310/POI/Moch Rifky Adhiyoko/085648396603/adhiyokorois@gmail.com"/>
    <s v="Sales Force DBS"/>
    <m/>
    <m/>
    <m/>
    <m/>
    <m/>
    <m/>
    <m/>
    <m/>
    <s v="Management Janji"/>
    <s v="2026-08-13 08:00:00|Dusun karuk rendeng|SYSTEM|MYDITA"/>
    <s v="FCC"/>
    <s v="13-08-2026 14:39:50"/>
    <m/>
    <m/>
    <s v="PS"/>
    <s v="KDU"/>
    <s v="NO ADDON"/>
    <n v="20260813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13T07:00:00"/>
    <s v="2026-08-13 08:00:00|Dusun karuk rendeng|SYSTEM|MYDITA"/>
    <n v="2026"/>
    <n v="8"/>
    <n v="13"/>
    <d v="2026-08-13T00:00:00"/>
    <n v="-0.29166666666424135"/>
    <x v="1"/>
  </r>
  <r>
    <n v="89"/>
    <n v="1002523003"/>
    <n v="3"/>
    <x v="2"/>
    <n v="4"/>
    <s v="MAGELANG"/>
    <s v="MAGELANG"/>
    <s v="MTY"/>
    <s v="REG"/>
    <s v="AO"/>
    <x v="0"/>
    <s v="1P INET"/>
    <s v="102 | FOLLOW UP COMPLETED"/>
    <s v="RBS-Regional 3"/>
    <d v="2026-08-12T17:07:56"/>
    <d v="2026-08-15T11:29:17"/>
    <n v="69364523"/>
    <m/>
    <n v="146175114810"/>
    <s v="DUTA MEDIA DIGITAL"/>
    <s v="ODP-MTY-FAN/021 FAN/D04/021.01"/>
    <s v="WO061616929"/>
    <m/>
    <m/>
    <m/>
    <n v="110.2376029"/>
    <n v="-7.5430158"/>
    <s v="|MN02230|MYIA-059145168319/POI/Achmad saifudin/0818722725/sales.dutamediadigital@gmail.com"/>
    <s v="MYIB_ASSISTANT"/>
    <m/>
    <m/>
    <m/>
    <m/>
    <m/>
    <m/>
    <m/>
    <m/>
    <s v="Management Janji"/>
    <s v="2026-08-13 15:00:00 | Waktu pemasnagan : 13 Agustus 2026 Jam pemasangan : 08.00 - 12.00 Mohon hubungi pelanggan sebelum ke lokasi  Terima kasih"/>
    <s v="FCC"/>
    <d v="2026-12-08T17:10:31"/>
    <d v="2026-08-13T15:00:00"/>
    <s v="Kendala Pelanggan"/>
    <s v="REVOKE"/>
    <s v="MTY"/>
    <s v="NO ADDON"/>
    <m/>
    <s v="Follow Up Revoke Completed, New Order ID : SC1002528063"/>
    <s v="HSI Bisnis Promo HUT Telkom PSB 70% - 50 Mbps"/>
    <s v="INDIBIZ"/>
    <m/>
    <m/>
    <d v="2026-08-13T15:00:00"/>
    <s v="2026-08-13 15:00:00 | Waktu pemasnagan : 13 Agustus 2026 Jam pemasangan : 08.00 - 12.00 Mohon hubungi pelanggan sebelum ke lokasi  Terima kasih"/>
    <m/>
    <m/>
    <m/>
    <e v="#NUM!"/>
    <e v="#NUM!"/>
    <x v="0"/>
  </r>
  <r>
    <n v="90"/>
    <n v="1002512295"/>
    <n v="3"/>
    <x v="4"/>
    <n v="4"/>
    <s v="SEMARANG"/>
    <s v="INNER - SEMARANG JATENG UTARA"/>
    <s v="SMT"/>
    <s v="REG"/>
    <s v="AO"/>
    <x v="0"/>
    <s v="2P INET + VOICE"/>
    <s v="Completed (PS)"/>
    <s v="RBS-Regional 3"/>
    <d v="2026-08-06T12:55:57"/>
    <d v="2026-08-07T13:39:17"/>
    <n v="69359936"/>
    <n v="2435320572"/>
    <n v="141420144943"/>
    <s v="PT. Hande Trade Indonesia"/>
    <s v="ODP-SMT-FBS/108 FBS/D01/108.01"/>
    <s v="WO061069954"/>
    <m/>
    <m/>
    <m/>
    <n v="110.36413449794"/>
    <n v="-6.9877037037879397"/>
    <s v="MD|MYDB-20260806264524|DN00001/MN00300|PT. Hande Trade Indonesia|082149362887"/>
    <s v="MYDIGIBIZPARTNER"/>
    <m/>
    <m/>
    <m/>
    <m/>
    <m/>
    <m/>
    <m/>
    <m/>
    <s v="Management Janji"/>
    <s v="2026-08-07 13:00:00 | telp :082149362887 alt : manja : pagi : siang 07/08/2026 hub sebelum ke lokasi "/>
    <s v="FCC"/>
    <d v="2026-06-08T13:10:52"/>
    <d v="2026-08-07T13:00:00"/>
    <m/>
    <s v="PS"/>
    <s v="SMT"/>
    <s v="NO ADDON"/>
    <n v="20260807"/>
    <s v="Completed"/>
    <s v="HSI Bisnis Bundling Phone Promo 2026 PSB 70% - Free 800 Menit Promo - 50 Mbps"/>
    <s v="INDIBIZ"/>
    <m/>
    <m/>
    <d v="2026-08-07T13:00:00"/>
    <s v="2026-08-07 13:00:00 | telp :082149362887 alt : manja : pagi : siang 07/08/2026 hub sebelum ke lokasi "/>
    <n v="2026"/>
    <n v="8"/>
    <n v="7"/>
    <d v="2026-08-07T00:00:00"/>
    <n v="-0.54166666666424135"/>
    <x v="1"/>
  </r>
  <r>
    <n v="91"/>
    <n v="1002529303"/>
    <n v="3"/>
    <x v="0"/>
    <n v="5"/>
    <s v="MATARAM"/>
    <s v="SUMBAWA"/>
    <s v="TLW"/>
    <s v="REG"/>
    <s v="AO"/>
    <x v="0"/>
    <s v="1P INET"/>
    <s v="102 | FOLLOW UP COMPLETED"/>
    <s v="RBS-Regional 3"/>
    <d v="2026-08-16T09:37:57"/>
    <d v="2026-08-18T15:25:50"/>
    <n v="69367329"/>
    <m/>
    <n v="172610203629"/>
    <s v="ARIF KOST"/>
    <s v="ODP-TLW-FE/80 FE/D05/80.01"/>
    <s v="WO061859202"/>
    <m/>
    <m/>
    <m/>
    <n v="116.85891156540499"/>
    <n v="-8.6331870444847105"/>
    <s v="|MN02367|MYIA-038794861593/POI/SYARIFUDDIN/082146480271/syarifuddinarif524@gmail.com"/>
    <s v="MYIB_ASSISTANT"/>
    <m/>
    <m/>
    <m/>
    <m/>
    <m/>
    <m/>
    <m/>
    <m/>
    <s v="Management Janji"/>
    <s v="2026-08-17 13:00:00 | M Janji : (17 AGUSTUS 2026) jam Pasang : siang Note : hubungi pelanggan jika ingin kelokasi"/>
    <s v="FCC"/>
    <s v="16-08-2026 09:40:18"/>
    <d v="2026-08-17T13:00:00"/>
    <s v="Kendala Lainnya"/>
    <s v="REVOKE"/>
    <s v="TLW"/>
    <s v="NO ADDON"/>
    <m/>
    <s v="Follow Up Revoke Completed, New Order ID : SC1002533816"/>
    <s v="HSI Bisnis Promo HUT Telkom PSB 70% - 150 Mbps"/>
    <s v="INDIBIZ"/>
    <m/>
    <m/>
    <d v="2026-08-17T13:00:00"/>
    <s v="2026-08-17 13:00:00 | M Janji : (17 AGUSTUS 2026) jam Pasang : siang Note : hubungi pelanggan jika ingin kelokasi"/>
    <m/>
    <m/>
    <m/>
    <e v="#NUM!"/>
    <e v="#NUM!"/>
    <x v="0"/>
  </r>
  <r>
    <n v="92"/>
    <n v="1002524549"/>
    <n v="3"/>
    <x v="3"/>
    <n v="5"/>
    <s v="SBY SELATAN"/>
    <s v="KETINTANG"/>
    <s v="WRU"/>
    <s v="REG"/>
    <s v="AO"/>
    <x v="0"/>
    <s v="1P INET"/>
    <s v="Completed (PS)"/>
    <s v="RBS-Regional 3"/>
    <d v="2026-08-13T14:43:56"/>
    <d v="2026-08-14T17:37:19"/>
    <n v="69365282"/>
    <m/>
    <n v="152302236750"/>
    <s v="toko setiawan"/>
    <s v="ODP-WR1-FCM/07 FCM/D02/07.01"/>
    <s v="WO061678290"/>
    <m/>
    <m/>
    <m/>
    <n v="112.70329959999999"/>
    <n v="-7.3739936000000004"/>
    <s v="MD|MYDB-20260813265177|DN00001/MN01993|toko setiawan|089670772125"/>
    <s v="MYDIGIBIZPARTNER"/>
    <m/>
    <m/>
    <m/>
    <m/>
    <m/>
    <m/>
    <m/>
    <m/>
    <s v="Management Janji"/>
    <s v="2026-08-14 13:00:00 | telp : 089670772125 M Janji : (14/08/2026) jam Pasang : 09:00 Note : hubungi pelanggan jika ingin kelokasi"/>
    <s v="FCC"/>
    <s v="13-08-2026 14:55:15"/>
    <d v="2026-08-14T13:00:00"/>
    <m/>
    <s v="PS"/>
    <s v="WRU"/>
    <s v="NO ADDON"/>
    <n v="20260814"/>
    <s v="Completed"/>
    <s v="HSI Bisnis Promo HUT Telkom PSB 70% - 200 Mbps"/>
    <s v="INDIBIZ"/>
    <m/>
    <m/>
    <d v="2026-08-14T13:00:00"/>
    <s v="2026-08-14 13:00:00 | telp : 089670772125 M Janji : (14/08/2026) jam Pasang : 09:00 Note : hubungi pelanggan jika ingin kelokasi"/>
    <n v="2026"/>
    <n v="8"/>
    <n v="14"/>
    <d v="2026-08-14T00:00:00"/>
    <n v="-0.54166666666424135"/>
    <x v="1"/>
  </r>
  <r>
    <n v="93"/>
    <n v="1002515737"/>
    <n v="3"/>
    <x v="2"/>
    <n v="4"/>
    <s v="YOGYAKARTA"/>
    <s v="INNER - YOGYA JATENG SELATAN"/>
    <s v="PGR"/>
    <s v="REG"/>
    <s v="AO"/>
    <x v="0"/>
    <s v="1P INET"/>
    <s v="Completed (PS)"/>
    <s v="RBS-Regional 3"/>
    <d v="2026-08-08T10:35:56"/>
    <d v="2026-08-10T07:19:08"/>
    <n v="69361316"/>
    <m/>
    <n v="141114227847"/>
    <s v="SHESA KOST"/>
    <s v="ODP-PGR-FDG/057 FDG/D06/057.01"/>
    <s v="WO061243261"/>
    <m/>
    <m/>
    <m/>
    <n v="110.3352979"/>
    <n v="-7.8193406000000003"/>
    <s v="|MC80063|MYIA-005418646956/POI/SUGIYANTO/081328431700/g14nsamsung@gmail.com"/>
    <s v="MYIB_ASSISTANT"/>
    <m/>
    <m/>
    <m/>
    <m/>
    <m/>
    <m/>
    <m/>
    <m/>
    <s v="Management Janji"/>
    <s v="2026-08-09 08:00:00 | Jam pemasangan : 12.00 Info Tambahan : Hubungi pelanggan dulu sebelum ke lokasi terimakasih  "/>
    <s v="FCC"/>
    <d v="2026-08-08T10:40:08"/>
    <d v="2026-08-09T08:00:00"/>
    <m/>
    <s v="PS"/>
    <s v="PGR"/>
    <s v="NO ADDON"/>
    <n v="20260810"/>
    <s v="Completed"/>
    <s v="HSI Bisnis Basic Promo HUT Telkom PSB 70% - 50 Mbps"/>
    <s v="INDIBIZ"/>
    <m/>
    <m/>
    <d v="2026-08-09T08:00:00"/>
    <s v="2026-08-09 08:00:00 | Jam pemasangan : 12.00 Info Tambahan : Hubungi pelanggan dulu sebelum ke lokasi terimakasih  "/>
    <n v="2026"/>
    <n v="8"/>
    <n v="10"/>
    <d v="2026-08-10T00:00:00"/>
    <n v="0.66666666666424135"/>
    <x v="1"/>
  </r>
  <r>
    <n v="94"/>
    <n v="1002522125"/>
    <n v="3"/>
    <x v="4"/>
    <n v="4"/>
    <s v="SEMARANG"/>
    <s v="INNER - SEMARANG JATENG UTARA"/>
    <s v="JHR"/>
    <s v="REG"/>
    <s v="AO"/>
    <x v="0"/>
    <m/>
    <s v="7 | OSS - PROVISIONING ISSUED"/>
    <s v="RBS-Regional 3"/>
    <d v="2026-08-12T13:29:02"/>
    <d v="2026-08-14T08:06:42"/>
    <n v="69364231"/>
    <n v="2435314178"/>
    <n v="142406122550"/>
    <s v="PT. KARUNIA KULINER INDONESIA"/>
    <s v="ODP-JHR-FEJ/012"/>
    <s v="WO061626182"/>
    <m/>
    <m/>
    <m/>
    <n v="106.828287115262"/>
    <n v="-6.1740246018306504"/>
    <s v="AMRBS;403098;REG3;DANIEL MARWA DENERO;08112876658;CP.mas giyanto;085747120763;PAKET 2S INET VOICE 100 MBPS (709.000);PT. KARUNIA KULINER INDONESIA"/>
    <s v="Account Manager"/>
    <m/>
    <m/>
    <m/>
    <m/>
    <m/>
    <m/>
    <m/>
    <m/>
    <s v="Management Janji"/>
    <s v="2026-08-14 08:00:00|Nama Pic : giyanto No Hp Pic : 085747120763 No alt : - Jam Pemasangan : pagi  Tanggal Pemasangan : 13 Agustus 2026|40951375|MYDITA"/>
    <s v="FCC"/>
    <d v="2026-12-08T13:39:52"/>
    <d v="2026-08-14T08:00:00"/>
    <m/>
    <s v="PI"/>
    <s v="JHR"/>
    <s v="NO ADDON"/>
    <m/>
    <s v="Provisioning Issu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14T08:00:00"/>
    <s v="2026-08-14 08:00:00|Nama Pic : giyanto No Hp Pic : 085747120763 No alt : - Jam Pemasangan : pagi  Tanggal Pemasangan : 13 Agustus 2026|40951375|MYDITA"/>
    <m/>
    <m/>
    <m/>
    <e v="#NUM!"/>
    <e v="#NUM!"/>
    <x v="0"/>
  </r>
  <r>
    <n v="95"/>
    <n v="1002505598"/>
    <n v="3"/>
    <x v="4"/>
    <n v="4"/>
    <s v="PEKALONGAN"/>
    <s v="BREBES"/>
    <s v="BRB"/>
    <s v="REG"/>
    <s v="AO"/>
    <x v="0"/>
    <m/>
    <s v="100 | REVOKE COMPLETED"/>
    <s v="RBS-Regional 3"/>
    <d v="2026-08-03T09:20:46"/>
    <d v="2026-08-04T13:41:37"/>
    <n v="69355882"/>
    <m/>
    <n v="146284108495"/>
    <s v="CV. SUBEKTI SETIABUDI"/>
    <s v="ODP-BRB-FF/080"/>
    <s v="WO060545576"/>
    <m/>
    <m/>
    <m/>
    <n v="109.05099"/>
    <n v="-6.96577"/>
    <s v="AMRBS;403095;REG3;BAYU;085100296564;HSI 1S 100MB;HSI 100MB;PIC 0882005129196;spbukemiriamba@gmail.com"/>
    <s v="Account Manager"/>
    <m/>
    <m/>
    <m/>
    <m/>
    <m/>
    <m/>
    <m/>
    <m/>
    <s v="Management Janji"/>
    <s v="2026-08-04 13:00:00|SPBU 4452210 Kemiriamba Jatibarang |SYSTEM|MYDITA"/>
    <s v="FCC"/>
    <d v="2026-03-08T09:25:39"/>
    <d v="2026-08-04T00:00:00"/>
    <m/>
    <s v="REVOKE"/>
    <s v="BRB"/>
    <s v="NO ADDON"/>
    <m/>
    <s v="Revoke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13:00:00"/>
    <s v="2026-08-04 13:00:00|SPBU 4452210 Kemiriamba Jatibarang |SYSTEM|MYDITA"/>
    <m/>
    <m/>
    <m/>
    <e v="#NUM!"/>
    <e v="#NUM!"/>
    <x v="0"/>
  </r>
  <r>
    <n v="96"/>
    <n v="1002519478"/>
    <n v="3"/>
    <x v="2"/>
    <n v="4"/>
    <s v="MAGELANG"/>
    <s v="MAGELANG"/>
    <s v="MGE"/>
    <s v="REG"/>
    <s v="AO"/>
    <x v="0"/>
    <s v="1P INET"/>
    <s v="Completed (PS)"/>
    <s v="RBS-Regional 3"/>
    <d v="2026-08-11T11:16:56"/>
    <d v="2026-08-12T16:52:53"/>
    <n v="69363115"/>
    <m/>
    <n v="146137149715"/>
    <s v="Mts. Ma&amp; 39;arif Pucang"/>
    <s v="ODP-MGE-FBB/015 FBB/D05/015.01"/>
    <s v="WO061479255"/>
    <m/>
    <m/>
    <m/>
    <n v="110.2592748"/>
    <n v="-7.4203340999999998"/>
    <s v="|MN02816|MYIA-031353283288/POI/Intan Pertiwi/087740262737/intanbama85@gmail.com"/>
    <s v="MYIB_ASSISTANT"/>
    <m/>
    <m/>
    <m/>
    <m/>
    <m/>
    <m/>
    <m/>
    <m/>
    <s v="Management Janji"/>
    <s v="2026-08-13 08:00:00 | Nama PIC : bapak wahyu No HP : 085875670139 Alt :  M Janji : (kamis/13/AGUSTUS/2026) jam Pasang : 09:00 Note : hubungi pelanggan jika ingin kelokasi"/>
    <s v="FCC"/>
    <d v="2026-11-08T11:40:03"/>
    <d v="2026-08-13T08:00:00"/>
    <m/>
    <s v="PS"/>
    <s v="MGE"/>
    <s v="NO ADDON"/>
    <n v="20260812"/>
    <s v="Completed"/>
    <s v="HSI Bisnis Basic Promo HUT Telkom PSB 70% - 50 Mbps"/>
    <s v="INDIBIZ"/>
    <m/>
    <m/>
    <d v="2026-08-13T08:00:00"/>
    <s v="2026-08-13 08:00:00 | Nama PIC : bapak wahyu No HP : 085875670139 Alt :  M Janji : (kamis/13/AGUSTUS/2026) jam Pasang : 09:00 Note : hubungi pelanggan jika ingin kelokasi"/>
    <n v="2026"/>
    <n v="8"/>
    <n v="12"/>
    <d v="2026-08-12T00:00:00"/>
    <n v="-1.3333333333357587"/>
    <x v="1"/>
  </r>
  <r>
    <n v="97"/>
    <n v="1002530387"/>
    <n v="3"/>
    <x v="1"/>
    <n v="5"/>
    <s v="MALANG"/>
    <s v="BATU"/>
    <s v="BTU"/>
    <s v="REG"/>
    <s v="AO"/>
    <x v="0"/>
    <s v="1P INET"/>
    <s v="MIA - INVALID SURVEY"/>
    <s v="RBS-Regional 3"/>
    <d v="2026-08-17T07:59:57"/>
    <d v="2026-08-18T05:01:11"/>
    <n v="69367811"/>
    <m/>
    <n v="152707239266"/>
    <s v="SMPN 4 BATU"/>
    <s v="ODP-BTU-FBY/04 FBY/D01/04.01"/>
    <s v="WO061907626"/>
    <m/>
    <m/>
    <m/>
    <n v="112.5312668"/>
    <n v="-7.8229769999999998"/>
    <s v="|MN01864|MYIA-002937553623/POI/EKO SISWANTO/087870686270/smpn4batu@gmail.com"/>
    <s v="MYIB_ASSISTANT"/>
    <m/>
    <m/>
    <m/>
    <m/>
    <m/>
    <m/>
    <m/>
    <m/>
    <s v="Management Janji"/>
    <s v="2026-08-18 08:00:00 | Jam Pemasangan : 08:00 - 12.00 Tanggal Pemasangan : 18/08/2026 Info Tambahan : Hubungi pelanggan sebelum datang ke lokasi"/>
    <s v="FCC"/>
    <s v="17-08-2026 08:26:02"/>
    <d v="2026-08-18T08:00:00"/>
    <m/>
    <s v="SURVEY_NEW_MANJA"/>
    <s v="BTU"/>
    <s v="NO ADDON"/>
    <m/>
    <s v="MIE - INVALID SURVEY - Kendala Jalur/Rute Tarikan"/>
    <s v="HSI Bisnis Basic Promo HUT Telkom PSB 70% - 50 Mbps"/>
    <s v="INDIBIZ"/>
    <m/>
    <m/>
    <d v="2026-08-18T08:00:00"/>
    <s v="2026-08-18 08:00:00 | Jam Pemasangan : 08:00 - 12.00 Tanggal Pemasangan : 18/08/2026 Info Tambahan : Hubungi pelanggan sebelum datang ke lokasi"/>
    <m/>
    <m/>
    <m/>
    <e v="#NUM!"/>
    <e v="#NUM!"/>
    <x v="0"/>
  </r>
  <r>
    <n v="98"/>
    <n v="1002517644"/>
    <n v="3"/>
    <x v="1"/>
    <n v="5"/>
    <s v="MADIUN"/>
    <s v="NGAWI"/>
    <s v="GGR"/>
    <s v="REG"/>
    <s v="AO"/>
    <x v="0"/>
    <s v="1P INET"/>
    <s v="Completed (PS)"/>
    <s v="RBS-Regional 3"/>
    <d v="2026-08-10T12:43:56"/>
    <d v="2026-08-11T17:17:53"/>
    <n v="69362392"/>
    <m/>
    <n v="152613205367"/>
    <s v="SPBU 54.633.09"/>
    <s v="ODP-GGR-FC/55 FC/D08/55.01"/>
    <s v="WO061390549"/>
    <m/>
    <m/>
    <m/>
    <n v="111.4888954"/>
    <n v="-7.6745903999999996"/>
    <s v="|MN00286|MYIA-050902195740/POI/MUHAMAD MAULANA YUSUF ANSORI/082210228183/spbu5463309@gmail.com"/>
    <s v="MYIB_ASSISTANT"/>
    <m/>
    <m/>
    <m/>
    <m/>
    <m/>
    <m/>
    <m/>
    <m/>
    <s v="Management Janji"/>
    <s v="2026-08-11 13:00:00 | Nama PIC : bapak dedi No HP : 082210228183 Alt :  M Janji : (SELASA/11/AGUSTUS/2026) jam Pasang : 09:00 Note : hubungi pelanggan jika ingin kelokasi"/>
    <s v="FCC"/>
    <d v="2026-10-08T12:54:40"/>
    <d v="2026-08-11T13:00:00"/>
    <m/>
    <s v="PS"/>
    <s v="GGR"/>
    <s v="NO ADDON"/>
    <n v="20260811"/>
    <s v="Completed"/>
    <s v="HSI Bisnis Promo HUT Telkom PSB 70% - 50 Mbps"/>
    <s v="INDIBIZ"/>
    <m/>
    <m/>
    <d v="2026-08-11T13:00:00"/>
    <s v="2026-08-11 13:00:00 | Nama PIC : bapak dedi No HP : 082210228183 Alt :  M Janji : (SELASA/11/AGUSTUS/2026) jam Pasang : 09:00 Note : hubungi pelanggan jika ingin kelokasi"/>
    <n v="2026"/>
    <n v="8"/>
    <n v="11"/>
    <d v="2026-08-11T00:00:00"/>
    <n v="-0.54166666666424135"/>
    <x v="1"/>
  </r>
  <r>
    <n v="99"/>
    <n v="1002505873"/>
    <n v="3"/>
    <x v="4"/>
    <n v="4"/>
    <s v="PEKALONGAN"/>
    <s v="PEKALONGAN"/>
    <s v="PKL"/>
    <s v="REG"/>
    <s v="AO"/>
    <x v="0"/>
    <s v="1P INET"/>
    <s v="Completed (PS)"/>
    <s v="RBS-Regional 3"/>
    <d v="2026-08-03T11:17:56"/>
    <d v="2026-08-04T14:49:19"/>
    <n v="69357385"/>
    <m/>
    <n v="142202154670"/>
    <s v="Koperasi harian  armey jaya mandiri"/>
    <s v="ODP-PKL-FAK/138 FAK/D07/138.01"/>
    <s v="WO060772110"/>
    <m/>
    <m/>
    <m/>
    <n v="109.654250458501"/>
    <n v="-6.9263082745137696"/>
    <s v="|MN02342|MYIA-098463484908/POI/Agus Trisnoyanto Kudadiri/082233349754/bismanaebahoo@gmail.com"/>
    <s v="MYIB_ASSISTANT"/>
    <m/>
    <m/>
    <m/>
    <m/>
    <m/>
    <m/>
    <m/>
    <m/>
    <s v="Management Janji"/>
    <s v="2026-08-04 08:00:00 | Tanggal pemasangan : 04 agustus 2026 Jam pemasangan : 09.00 Info Tambahan : Hubungi pelanggan dulu sebelum ke lokasi terimakasih"/>
    <s v="FCC"/>
    <d v="2026-03-08T11:39:48"/>
    <d v="2026-08-04T08:00:00"/>
    <m/>
    <s v="PS"/>
    <s v="PKL"/>
    <s v="NO ADDON"/>
    <n v="20260804"/>
    <s v="Completed"/>
    <s v="HSI Bisnis Promo HUT Telkom PSB 70% - 50 Mbps"/>
    <s v="INDIBIZ"/>
    <m/>
    <m/>
    <d v="2026-08-04T08:00:00"/>
    <s v="2026-08-04 08:00:00 | Tanggal pemasangan : 04 agustus 2026 Jam pemasangan : 09.00 Info Tambahan : Hubungi pelanggan dulu sebelum ke lokasi terimakasih"/>
    <n v="2026"/>
    <n v="8"/>
    <n v="4"/>
    <d v="2026-08-04T00:00:00"/>
    <n v="-0.33333333333575865"/>
    <x v="1"/>
  </r>
  <r>
    <n v="100"/>
    <n v="1002523599"/>
    <n v="3"/>
    <x v="6"/>
    <n v="5"/>
    <s v="JEMBER"/>
    <s v="BONDOWOSO"/>
    <s v="BOW"/>
    <s v="REG"/>
    <s v="AO"/>
    <x v="0"/>
    <s v="2P INET + VOICE"/>
    <s v="OSS - FALLOUT"/>
    <s v="RBS-Regional 3"/>
    <d v="2026-08-13T10:01:57"/>
    <d v="2026-08-14T17:49:01"/>
    <n v="69364841"/>
    <n v="3322010094"/>
    <n v="152507226145"/>
    <s v="ERAFONE BONDOWOSO"/>
    <s v="ODP-BOW-FB/21 FB/D04/21.01"/>
    <s v="WO061645839"/>
    <m/>
    <m/>
    <m/>
    <n v="113.824656"/>
    <n v="-7.9127689999999999"/>
    <s v="|MN02621|MYIA-010045246292/POI/IWAN/081999552999/dl-rutinfinance@erajaya.com"/>
    <s v="MYIB_ASSISTANT"/>
    <m/>
    <m/>
    <m/>
    <m/>
    <m/>
    <m/>
    <m/>
    <m/>
    <s v="Management Janji"/>
    <s v="2026-08-14 08:00:00 | Nama : BP IWAN SANJAYA  No Hp : 081999552999 No Alt :  Tgl Pemasangan : 14 Agustus 2026 Interval : PAGI  Note : Hubungi pelanggan terlebih dahulu"/>
    <s v="FCC"/>
    <s v="13-08-2026 10:09:52"/>
    <d v="2026-08-14T08:00:00"/>
    <s v="Kendala Teknik"/>
    <s v="FO_WFM"/>
    <s v="BOW"/>
    <s v="NO ADDON"/>
    <m/>
    <s v="Provisioning Failed|WFM|INF009045641|listrik belum ready"/>
    <s v="HSI Bisnis Basic Bundling Phone PSB 70% - Free 800 Menit - 50 Mbps"/>
    <s v="INDIBIZ"/>
    <m/>
    <m/>
    <d v="2026-08-14T08:00:00"/>
    <s v="2026-08-14 08:00:00 | Nama : BP IWAN SANJAYA  No Hp : 081999552999 No Alt :  Tgl Pemasangan : 14 Agustus 2026 Interval : PAGI  Note : Hubungi pelanggan terlebih dahulu"/>
    <m/>
    <m/>
    <m/>
    <e v="#NUM!"/>
    <e v="#NUM!"/>
    <x v="0"/>
  </r>
  <r>
    <n v="101"/>
    <n v="1002510583"/>
    <n v="3"/>
    <x v="6"/>
    <n v="5"/>
    <s v="PASURUAN"/>
    <s v="PASURUAN"/>
    <s v="BNL"/>
    <s v="REG"/>
    <s v="AO"/>
    <x v="0"/>
    <m/>
    <s v="Completed (PS)"/>
    <s v="RBS-Regional 3"/>
    <d v="2026-08-05T13:36:25"/>
    <d v="2026-08-06T18:19:16"/>
    <n v="69359161"/>
    <n v="3436000064"/>
    <n v="152744222119"/>
    <s v="PUSKESMAS REMBANG KABUPATEN PASURUAN"/>
    <s v="ODP-BNL-FAA/33"/>
    <s v="WO060991312"/>
    <m/>
    <m/>
    <m/>
    <n v="112.81394179999999"/>
    <n v="-7.6427918999999997"/>
    <s v="|MN02680|/PUSKESMAS REMBANG KABUPATEN PASURUAN/HSI B2B (1:1) + PHONE (800 MENIT) 200MBPS 930RB PSB DISC 70%//uptdkes.rembang@gmail com/I WAYAN SUARKA/85655077680"/>
    <s v="Sales Force DBS"/>
    <m/>
    <m/>
    <m/>
    <m/>
    <m/>
    <m/>
    <m/>
    <m/>
    <s v="Management Janji"/>
    <s v="2026-08-06 13:00:00|Tanggal pemasangan: 6/08/2026 Jam pemasangan : pagi / siang Info Tambahan : Hubungi pelanggan dulu sebelum ke lokasi. terima kasih|40010577|MYDITA"/>
    <s v="FCC"/>
    <d v="2026-05-08T13:39:44"/>
    <d v="2026-08-06T13:00:00"/>
    <m/>
    <s v="PS"/>
    <s v="BNL"/>
    <s v="NO ADDON"/>
    <n v="20260806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06T13:00:00"/>
    <s v="2026-08-06 13:00:00|Tanggal pemasangan: 6/08/2026 Jam pemasangan : pagi / siang Info Tambahan : Hubungi pelanggan dulu sebelum ke lokasi. terima kasih|40010577|MYDITA"/>
    <n v="2026"/>
    <n v="8"/>
    <n v="6"/>
    <d v="2026-08-06T00:00:00"/>
    <n v="-0.54166666666424135"/>
    <x v="1"/>
  </r>
  <r>
    <n v="102"/>
    <n v="1002512092"/>
    <n v="3"/>
    <x v="3"/>
    <n v="5"/>
    <s v="SBY UTARA"/>
    <s v="TANDES"/>
    <s v="BBE"/>
    <s v="REG"/>
    <s v="AO"/>
    <x v="0"/>
    <m/>
    <s v="Completed (PS)"/>
    <s v="RBS-Regional 3"/>
    <d v="2026-08-06T11:49:12"/>
    <d v="2026-08-08T12:33:06"/>
    <n v="69359822"/>
    <m/>
    <n v="152417233888"/>
    <s v="UPT SD NEGERI 168"/>
    <s v="ODP-BBE-FAY/07"/>
    <s v="WO061158868"/>
    <m/>
    <m/>
    <m/>
    <n v="112.6134753"/>
    <n v="-7.3644718999999998"/>
    <s v="|MC70135|/RAHMAT LATIF-UPT SD NEGERI 168/088036042467/sdntenaru168@gmail.com/HSI Bisnis Promo HUT Telkom (1:1) 100 Mbps (Rp 535.000) PSB Rp 150.000/-7.350045,112.629677/raya tenaru rt 08 rw 03 kec driyorejo"/>
    <s v="Sales Force DBS"/>
    <m/>
    <m/>
    <m/>
    <m/>
    <m/>
    <m/>
    <m/>
    <m/>
    <s v="Management Janji"/>
    <s v="2026-08-08 13:00:00|Tanggal pemasangan: 08/08/2026 Jam pemasangan : pagi / siang Info Tambahan : Hubungi pelanggan dulu sebelum ke lokasi. terima kasih|40010577|MYDITA"/>
    <s v="FCC"/>
    <d v="2026-06-08T11:54:59"/>
    <d v="2026-08-08T13:00:00"/>
    <m/>
    <s v="PS"/>
    <s v="BBE"/>
    <s v="NO ADDON"/>
    <n v="20260808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08T13:00:00"/>
    <s v="2026-08-08 13:00:00|Tanggal pemasangan: 08/08/2026 Jam pemasangan : pagi / siang Info Tambahan : Hubungi pelanggan dulu sebelum ke lokasi. terima kasih|40010577|MYDITA"/>
    <n v="2026"/>
    <n v="8"/>
    <n v="8"/>
    <d v="2026-08-08T00:00:00"/>
    <n v="-0.54166666666424135"/>
    <x v="1"/>
  </r>
  <r>
    <n v="103"/>
    <n v="1002516080"/>
    <n v="3"/>
    <x v="1"/>
    <n v="5"/>
    <s v="MALANG"/>
    <s v="BATU"/>
    <s v="BTU"/>
    <s v="REG"/>
    <s v="AO"/>
    <x v="0"/>
    <m/>
    <s v="102 | FOLLOW UP COMPLETED"/>
    <s v="RBS-Regional 2"/>
    <d v="2026-08-08T15:12:30"/>
    <d v="2026-08-13T11:26:53"/>
    <n v="69361537"/>
    <m/>
    <n v="152707239216"/>
    <s v="PT Multirasa Nusantara"/>
    <s v="ODP-BTU-FY/59"/>
    <s v="WO061301601"/>
    <m/>
    <m/>
    <m/>
    <n v="112.55397929999999"/>
    <n v="-7.8981211"/>
    <s v="|MN00483|/ PT Multirasa Nusantara  / Pic Akhmad Sugiarto/ Cp 085174000139 / akhmad.sugiarto@multirasa.co.id"/>
    <s v="Sales Profesional"/>
    <m/>
    <m/>
    <m/>
    <m/>
    <m/>
    <m/>
    <m/>
    <m/>
    <s v="Management Janji"/>
    <s v="2026-08-10 08:00:00|Tanggal pemasangan: 10/08/2026 Jam pemasangan : pagi / siang Info Tambahan : Hubungi pelanggan dulu sebelum ke lokasi terima kasih.|40951378|MYDITA"/>
    <s v="FCC"/>
    <d v="2026-08-08T15:25:37"/>
    <d v="2026-08-10T08:00:00"/>
    <m/>
    <s v="REVOKE"/>
    <s v="BTU"/>
    <s v="NO ADDON"/>
    <m/>
    <s v="Follow Up Revoke Completed, New Order ID : SC1002523924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8:00:00"/>
    <s v="2026-08-10 08:00:00|Tanggal pemasangan: 10/08/2026 Jam pemasangan : pagi / siang Info Tambahan : Hubungi pelanggan dulu sebelum ke lokasi terima kasih.|40951378|MYDITA"/>
    <m/>
    <m/>
    <m/>
    <e v="#NUM!"/>
    <e v="#NUM!"/>
    <x v="0"/>
  </r>
  <r>
    <n v="104"/>
    <n v="1002526797"/>
    <n v="3"/>
    <x v="4"/>
    <n v="4"/>
    <s v="PEKALONGAN"/>
    <s v="PEMALANG"/>
    <s v="RDD"/>
    <s v="REG"/>
    <s v="AO"/>
    <x v="0"/>
    <s v="1P INET"/>
    <s v="OSS - FALLOUT"/>
    <s v="RBS-Regional 3"/>
    <d v="2026-08-14T15:04:56"/>
    <d v="2026-08-18T12:39:14"/>
    <n v="69366214"/>
    <m/>
    <n v="142213107392"/>
    <s v="SHOPEE EXPRESS"/>
    <s v="ODP-RDD-FE/056 FE/D01/056.01"/>
    <s v="WO061758717"/>
    <m/>
    <m/>
    <m/>
    <n v="109.26435600000001"/>
    <n v="-7.0735469999999996"/>
    <s v="|MN02086|MYIA-098824036129/POI/APRON KHASANI/087886012387/apron.khasani@spxexpress.com"/>
    <s v="MYIB_ASSISTANT"/>
    <m/>
    <m/>
    <m/>
    <m/>
    <m/>
    <m/>
    <m/>
    <m/>
    <s v="Management Janji"/>
    <s v="2026-08-15 13:00:00 |  M Janji : (15/08/2026) jam Pasang :pagi Note : hubungi pelanggan jika ingin kelokasi "/>
    <s v="FCC"/>
    <s v="14-08-2026 15:10:48"/>
    <d v="2026-08-15T13:00:00"/>
    <s v="Kendala Pelanggan"/>
    <s v="FO_WFM"/>
    <s v="RDD"/>
    <s v="NO ADDON"/>
    <m/>
    <s v="Provisioning Failed|WFM|INF009063798|BATAL"/>
    <s v="HSI Bisnis Promo HUT Telkom PSB 70% - 50 Mbps"/>
    <s v="INDIBIZ"/>
    <m/>
    <m/>
    <d v="2026-08-15T13:00:00"/>
    <s v="2026-08-15 13:00:00 |  M Janji : (15/08/2026) jam Pasang :pagi Note : hubungi pelanggan jika ingin kelokasi "/>
    <m/>
    <m/>
    <m/>
    <e v="#NUM!"/>
    <e v="#NUM!"/>
    <x v="0"/>
  </r>
  <r>
    <n v="105"/>
    <n v="1002509965"/>
    <n v="3"/>
    <x v="3"/>
    <n v="5"/>
    <s v="SBY UTARA"/>
    <s v="TANDES"/>
    <s v="BBE"/>
    <s v="REG"/>
    <s v="AO"/>
    <x v="0"/>
    <s v="1P INET"/>
    <s v="100 | REVOKE COMPLETED"/>
    <s v="RBS-Regional 3"/>
    <d v="2026-08-05T10:23:56"/>
    <d v="2026-08-11T17:06:47"/>
    <n v="69358906"/>
    <m/>
    <n v="152417233879"/>
    <s v="PT WSI Site RS Petrokimia"/>
    <s v="ODP-BBE-FBC/06 FBC/D01/06.01"/>
    <s v="WO060959809"/>
    <m/>
    <m/>
    <m/>
    <n v="112.57454130000001"/>
    <n v="-7.3782619"/>
    <s v="MD|MYDB-20260804264366|SB00003/MB00385|PT WSI Site RS Petrokimia|0851057791550"/>
    <s v="MYDIGIBIZPARTNER"/>
    <m/>
    <m/>
    <m/>
    <m/>
    <m/>
    <m/>
    <m/>
    <m/>
    <s v="Management Janji"/>
    <s v="2026-08-06 08:00:00 | Tanggal: 06/8/2026 Jam Pasang: Pagi Note: Hubungi pelanggan sebelum ke lokasi, terima kasih."/>
    <s v="FCC"/>
    <d v="2026-05-08T10:39:45"/>
    <d v="2026-08-06T08:00:00"/>
    <s v="Kendala Pelanggan"/>
    <s v="REVOKE"/>
    <s v="BBE"/>
    <s v="NO ADDON"/>
    <m/>
    <s v="Revoke Completed"/>
    <s v="HSI Bisnis Promo HUT Telkom PSB 70% - 50 Mbps"/>
    <s v="INDIBIZ"/>
    <m/>
    <m/>
    <d v="2026-08-06T08:00:00"/>
    <s v="2026-08-06 08:00:00 | Tanggal: 06/8/2026 Jam Pasang: Pagi Note: Hubungi pelanggan sebelum ke lokasi, terima kasih."/>
    <m/>
    <m/>
    <m/>
    <e v="#NUM!"/>
    <e v="#NUM!"/>
    <x v="0"/>
  </r>
  <r>
    <n v="106"/>
    <n v="1002504764"/>
    <n v="3"/>
    <x v="3"/>
    <n v="5"/>
    <s v="MADURA"/>
    <s v="BANGKALAN"/>
    <s v="OMB"/>
    <s v="REG"/>
    <s v="AO"/>
    <x v="0"/>
    <m/>
    <s v="CANCEL COMPLETED"/>
    <s v="RBS-Regional 3"/>
    <d v="2026-08-01T15:47:37"/>
    <d v="2026-08-04T09:03:39"/>
    <n v="69356825"/>
    <m/>
    <n v="152438901086"/>
    <s v="SMA AT-Taubah"/>
    <s v="ODP-OMB-FAA/66"/>
    <m/>
    <m/>
    <m/>
    <m/>
    <n v="113.33976939999999"/>
    <n v="-7.1196311000000003"/>
    <s v="|MN00572|/SMA AT-Taubah/HSI Bisnis + Netmonk Promo 2026 300 Mbps (Rp 1.186.100) PSB 150.000/085230900285/Al.fiancathering@gmail.com/Ach Mustofa Zakki/-7.119629, 113.339825/Jl. Joko Tole, Piaan, Temoran, Kec. Omben, Kabupaten Sampang, Jawa Timur 69291"/>
    <s v="Sales Force DBS"/>
    <m/>
    <m/>
    <m/>
    <m/>
    <m/>
    <m/>
    <m/>
    <m/>
    <m/>
    <m/>
    <m/>
    <d v="2026-01-08T15:55:09"/>
    <m/>
    <m/>
    <s v="REJECT_FCC"/>
    <s v="OMB"/>
    <s v="NETMONK"/>
    <m/>
    <s v="DECLINE : Decline - Batal Order Yusnani Manalu 40951378|MYDITA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s v="DECLINE : Decline - Batal Order Yusnani Manalu 40951378|MYDITA"/>
    <m/>
    <m/>
    <m/>
    <m/>
    <m/>
    <e v="#NUM!"/>
    <e v="#NUM!"/>
    <x v="0"/>
  </r>
  <r>
    <n v="107"/>
    <n v="1002508451"/>
    <n v="3"/>
    <x v="1"/>
    <n v="5"/>
    <s v="MALANG"/>
    <s v="KEPANJEN"/>
    <s v="KEP"/>
    <s v="REG"/>
    <s v="AO"/>
    <x v="0"/>
    <m/>
    <s v="Completed (PS)"/>
    <s v="RBS-Regional 2"/>
    <d v="2026-08-04T14:09:21"/>
    <d v="2026-08-05T20:37:21"/>
    <n v="69358339"/>
    <m/>
    <n v="152718219090"/>
    <s v="SMA Taruna Nusantara Kampus Malang"/>
    <s v="ODP-KEP-FY/37"/>
    <s v="WO060917929"/>
    <m/>
    <m/>
    <m/>
    <n v="112.5413346"/>
    <n v="-8.1912453000000003"/>
    <s v="AMRBS;407072;AM LEDIT;62Ã‚Â 822Ã¢â‚¬â€˜3081Ã¢â‚¬â€˜8836 (Roni), Diaz +62 812-3302-1045 PSB INDIBIZ 300 MBPS BISNIS "/>
    <s v="Amex"/>
    <m/>
    <m/>
    <m/>
    <m/>
    <m/>
    <m/>
    <m/>
    <m/>
    <s v="Management Janji"/>
    <s v="2026-08-05 13:00:00|Nama PIC : Bp Rony No HP : 082230818836 No Alt : - M Janji : 05 Agustus 2026 Jam Pasang : Pagi / Siang Note : hubungi pelanggan jika ingin ke lokasi, terima kasih|40951378|MYDITA"/>
    <s v="FCC"/>
    <d v="2026-04-08T14:10:29"/>
    <d v="2026-08-05T13:00:00"/>
    <m/>
    <s v="PS"/>
    <s v="KEP"/>
    <s v="NO ADDON"/>
    <n v="20260805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5T13:00:00"/>
    <s v="2026-08-05 13:00:00|Nama PIC : Bp Rony No HP : 082230818836 No Alt : - M Janji : 05 Agustus 2026 Jam Pasang : Pagi / Siang Note : hubungi pelanggan jika ingin ke lokasi, terima kasih|40951378|MYDITA"/>
    <n v="2026"/>
    <n v="8"/>
    <n v="5"/>
    <d v="2026-08-05T00:00:00"/>
    <n v="-0.54166666666424135"/>
    <x v="1"/>
  </r>
  <r>
    <n v="108"/>
    <n v="1002530106"/>
    <n v="3"/>
    <x v="0"/>
    <n v="5"/>
    <s v="MATARAM"/>
    <s v="LOMBOK TIMUR UTARA"/>
    <s v="SGG"/>
    <s v="REG"/>
    <s v="AO"/>
    <x v="0"/>
    <s v="1P INET"/>
    <s v="Completed (PS)"/>
    <s v="RBS-Regional 3"/>
    <d v="2026-08-16T19:31:56"/>
    <d v="2026-08-17T16:33:01"/>
    <n v="69367785"/>
    <m/>
    <n v="172604214116"/>
    <s v="Toko Mulhakim"/>
    <s v="ODP-SGG-FAW/05 FAW/D02/05.01"/>
    <s v="WO061901184"/>
    <m/>
    <m/>
    <m/>
    <n v="116.291434206068"/>
    <n v="-8.3220823444741203"/>
    <s v="MD|MYDB-20260816265760|SC00001/MC00149|Toko Mulhakim|082339598016"/>
    <s v="MYDIGIBIZPARTNER"/>
    <m/>
    <m/>
    <m/>
    <m/>
    <m/>
    <m/>
    <m/>
    <m/>
    <s v="Management Janji"/>
    <s v="2026-08-20 08:00:00 | Nama PIC : bapak yatim No HP : 082339598016 Alt :  M Janji : (kamis/20/AGUSTUS/2026) jam Pasang : 09:00 Note : hubungi pelanggan jika ingin kelokasi"/>
    <s v="FCC"/>
    <s v="16-08-2026 19:40:00"/>
    <d v="2026-08-20T08:00:00"/>
    <m/>
    <s v="PS"/>
    <s v="SGG"/>
    <s v="NO ADDON"/>
    <n v="20260817"/>
    <s v="Completed"/>
    <s v="HSI Bisnis Promo HUT Telkom PSB 70% - 100 Mbps"/>
    <s v="INDIBIZ"/>
    <m/>
    <m/>
    <d v="2026-08-20T08:00:00"/>
    <s v="2026-08-20 08:00:00 | Nama PIC : bapak yatim No HP : 082339598016 Alt :  M Janji : (kamis/20/AGUSTUS/2026) jam Pasang : 09:00 Note : hubungi pelanggan jika ingin kelokasi"/>
    <n v="2026"/>
    <n v="8"/>
    <n v="17"/>
    <d v="2026-08-17T00:00:00"/>
    <n v="-3.3333333333357587"/>
    <x v="1"/>
  </r>
  <r>
    <n v="109"/>
    <n v="1002514589"/>
    <n v="3"/>
    <x v="7"/>
    <n v="4"/>
    <s v="KUDUS"/>
    <s v="BLORA"/>
    <s v="NGA"/>
    <s v="REG"/>
    <s v="AO"/>
    <x v="0"/>
    <s v="1P INET"/>
    <s v="Completed (PS)"/>
    <s v="RBS-Regional 3"/>
    <d v="2026-08-07T13:22:56"/>
    <d v="2026-08-08T15:12:04"/>
    <n v="69360769"/>
    <m/>
    <n v="142519105194"/>
    <s v="FATMA GRAFIKA"/>
    <s v="ODP-NGA-FB/040 FB/D04/040.01"/>
    <s v="WO061164749"/>
    <m/>
    <m/>
    <m/>
    <n v="111.26236470000001"/>
    <n v="-7.0468659000000002"/>
    <s v="|MC60133|MYIA-069868867672/POI/SITI MUNAWAROH/08213334960/muna27462@gmail.com"/>
    <s v="MYIB_ASSISTANT"/>
    <m/>
    <m/>
    <m/>
    <m/>
    <m/>
    <m/>
    <m/>
    <m/>
    <s v="Management Janji"/>
    <s v="2026-08-08 13:00:00 | telp :08213334960  alt : pagi / siang 08/08/2026 hub sebelum ke lokasi  "/>
    <s v="FCC"/>
    <d v="2026-07-08T13:25:39"/>
    <d v="2026-08-08T13:00:00"/>
    <m/>
    <s v="PS"/>
    <s v="NGA"/>
    <s v="NO ADDON"/>
    <n v="20260808"/>
    <s v="Completed"/>
    <s v="HSI Bisnis PSB 70% - 300 Mbps"/>
    <s v="INDIBIZ"/>
    <m/>
    <m/>
    <d v="2026-08-08T13:00:00"/>
    <s v="2026-08-08 13:00:00 | telp :08213334960  alt : pagi / siang 08/08/2026 hub sebelum ke lokasi  "/>
    <n v="2026"/>
    <n v="8"/>
    <n v="8"/>
    <d v="2026-08-08T00:00:00"/>
    <n v="-0.54166666666424135"/>
    <x v="1"/>
  </r>
  <r>
    <n v="110"/>
    <n v="1002522308"/>
    <n v="3"/>
    <x v="3"/>
    <n v="5"/>
    <s v="SBY UTARA"/>
    <s v="MANYAR"/>
    <s v="MGO"/>
    <s v="REG"/>
    <s v="AO"/>
    <x v="0"/>
    <s v="1P INET"/>
    <s v="Completed (PS)"/>
    <s v="RBS-Regional 3"/>
    <d v="2026-08-12T14:01:56"/>
    <d v="2026-08-14T08:13:37"/>
    <n v="69364313"/>
    <m/>
    <n v="152413167087"/>
    <s v="SMP NEGERI 1 SURABAYA"/>
    <s v="ODP-DMO-FMC/13 FMC/D02/13.01"/>
    <s v="WO061592083"/>
    <m/>
    <m/>
    <m/>
    <n v="112.74768570000001"/>
    <n v="-7.2573064"/>
    <s v="MD|MYDB-20260812265077|DN00001/MN00443|SMP NEGERI 1 SURABAYA|085648090121"/>
    <s v="MYDIGIBIZPARTNER"/>
    <m/>
    <m/>
    <m/>
    <m/>
    <m/>
    <m/>
    <m/>
    <m/>
    <s v="Management Janji"/>
    <s v="2026-08-14 13:00:00 | Nama Pic : bp weka No Hp Pic : 085648090121 No alt : - Jam Pemasangan : pagi  Tanggal Pemasangan : 13 Agustus 2026"/>
    <s v="FCC"/>
    <d v="2026-12-08T14:10:11"/>
    <d v="2026-08-14T13:00:00"/>
    <m/>
    <s v="PS"/>
    <s v="MGO"/>
    <s v="NO ADDON"/>
    <n v="20260814"/>
    <s v="Completed"/>
    <s v="HSI Bisnis Promo HUT Telkom PSB 70% - 100 Mbps"/>
    <s v="INDIBIZ"/>
    <m/>
    <m/>
    <d v="2026-08-14T13:00:00"/>
    <s v="2026-08-14 13:00:00 | Nama Pic : bp weka No Hp Pic : 085648090121 No alt : - Jam Pemasangan : pagi  Tanggal Pemasangan : 13 Agustus 2026"/>
    <n v="2026"/>
    <n v="8"/>
    <n v="14"/>
    <d v="2026-08-14T00:00:00"/>
    <n v="-0.54166666666424135"/>
    <x v="1"/>
  </r>
  <r>
    <n v="111"/>
    <n v="1002525932"/>
    <n v="3"/>
    <x v="4"/>
    <n v="4"/>
    <s v="SEMARANG"/>
    <s v="INNER - SEMARANG JATENG UTARA"/>
    <s v="BMK"/>
    <s v="REG"/>
    <s v="AO"/>
    <x v="0"/>
    <s v="1P INET"/>
    <s v="Completed (PS)"/>
    <s v="RBS-Regional 3"/>
    <d v="2026-08-14T10:37:56"/>
    <d v="2026-08-18T14:33:43"/>
    <n v="69365802"/>
    <m/>
    <n v="141423136389"/>
    <s v="KOST GRIYA ASRI"/>
    <s v="ODP-BMK-FAQ/072 FAQ/D08/072.01"/>
    <s v="WO061728312"/>
    <m/>
    <m/>
    <m/>
    <n v="110.42677879999999"/>
    <n v="-7.0526176999999999"/>
    <s v="MD|MYDB-20260814265293|DN00001/MN00966|KOST GRIYA ASRI|081387624625"/>
    <s v="MYDIGIBIZPARTNER"/>
    <m/>
    <m/>
    <m/>
    <m/>
    <m/>
    <m/>
    <m/>
    <m/>
    <s v="Management Janji"/>
    <s v="2026-08-18 13:00:00 | Nama PIC : bu erna  No HP : 081387624625 Alt :  M Janji : 18/AGUSTUS/2026 jam Pasang : Siang Note : hubungi pelanggan jika ingin kelokasi, terimakasih. "/>
    <s v="FCC"/>
    <s v="14-08-2026 10:39:51"/>
    <d v="2026-08-18T13:00:00"/>
    <m/>
    <s v="PS"/>
    <s v="BMK"/>
    <s v="NO ADDON"/>
    <n v="20260818"/>
    <s v="Completed"/>
    <s v="HSI Bisnis Promo HUT Telkom PSB 70% - 50 Mbps"/>
    <s v="INDIBIZ"/>
    <m/>
    <m/>
    <d v="2026-08-18T13:00:00"/>
    <s v="2026-08-18 13:00:00 | Nama PIC : bu erna  No HP : 081387624625 Alt :  M Janji : 18/AGUSTUS/2026 jam Pasang : Siang Note : hubungi pelanggan jika ingin kelokasi, terimakasih. "/>
    <n v="2026"/>
    <n v="8"/>
    <n v="18"/>
    <d v="2026-08-18T00:00:00"/>
    <n v="-0.54166666666424135"/>
    <x v="1"/>
  </r>
  <r>
    <n v="112"/>
    <n v="1002508859"/>
    <n v="3"/>
    <x v="1"/>
    <n v="5"/>
    <s v="MALANG"/>
    <s v="BATU"/>
    <s v="BLB"/>
    <s v="REG"/>
    <s v="AO"/>
    <x v="0"/>
    <s v="1P INET"/>
    <s v="Completed (PS)"/>
    <s v="RBS-Regional 3"/>
    <d v="2026-08-04T15:20:12"/>
    <d v="2026-08-05T16:46:57"/>
    <n v="69358454"/>
    <m/>
    <n v="152702232100"/>
    <s v="Desa Creator Indonesia"/>
    <s v="ODP-BLB-FDZ/47 FDZ/D03/47.01"/>
    <s v="WO060911185"/>
    <m/>
    <m/>
    <m/>
    <n v="112.658198916646"/>
    <n v="-7.9384202994198798"/>
    <s v="|MC20236|MYIA-085103460842/POI/sisca/082143705851/personalassist@sastro.id"/>
    <s v="MYIB_ASSISTANT"/>
    <m/>
    <m/>
    <m/>
    <m/>
    <m/>
    <m/>
    <m/>
    <m/>
    <s v="Management Janji"/>
    <s v="2026-08-05 13:00:00 | Tanggal pemasangan : 05 agustus 2026 Jam pemasangan : 08.00 - 12.00 Info Tambahan : Hubungi pelanggan dulu sebelum ke lokasi terimakasih"/>
    <s v="FCC"/>
    <d v="2026-04-08T15:25:54"/>
    <d v="2026-08-05T13:00:00"/>
    <m/>
    <s v="PS"/>
    <s v="BLB"/>
    <s v="NO ADDON"/>
    <n v="20260805"/>
    <s v="Completed"/>
    <s v="HSI Bisnis Promo HUT Telkom PSB 70% - 150 Mbps"/>
    <s v="INDIBIZ"/>
    <m/>
    <m/>
    <d v="2026-08-05T13:00:00"/>
    <s v="2026-08-05 13:00:00 | Tanggal pemasangan : 05 agustus 2026 Jam pemasangan : 08.00 - 12.00 Info Tambahan : Hubungi pelanggan dulu sebelum ke lokasi terimakasih"/>
    <n v="2026"/>
    <n v="8"/>
    <n v="5"/>
    <d v="2026-08-05T00:00:00"/>
    <n v="-0.54166666666424135"/>
    <x v="1"/>
  </r>
  <r>
    <n v="113"/>
    <n v="1002530423"/>
    <n v="3"/>
    <x v="3"/>
    <n v="5"/>
    <s v="MADURA"/>
    <s v="PAMEKASAN"/>
    <s v="PME"/>
    <s v="REG"/>
    <s v="AO"/>
    <x v="0"/>
    <m/>
    <s v="8 | OSS - PONR"/>
    <s v="RBS-Regional 3"/>
    <d v="2026-08-17T08:45:02"/>
    <d v="2026-08-18T16:04:48"/>
    <n v="69367831"/>
    <m/>
    <n v="152426926610"/>
    <s v="TOKO MASHUD BAROKAH"/>
    <s v="ODP-PME-FBL/89"/>
    <s v="WO061919218"/>
    <m/>
    <m/>
    <m/>
    <n v="113.461223546696"/>
    <n v="-7.1259681168012499"/>
    <s v="|MC70132|/FADILAH MASHUD-TOKO MASHUD BAROKAH/081997015248/mashudfasdi@gmail.com/HSI Bisnis + Netmonk Promo 2026 300 Mbps (Rp 1.186.100) PSB 150.000/ -7.1645526, 113.4165856/Dekat Relubeng, Toket, Kec. Proppo, Kabupaten Pamekasan, Jawa Timur 69363"/>
    <s v="Sales Force DBS"/>
    <m/>
    <m/>
    <m/>
    <m/>
    <m/>
    <m/>
    <m/>
    <m/>
    <s v="Management Janji"/>
    <s v="2026-08-18 13:00:00|Jam Pemasangan : 08:00 - 12.00 Tanggal Pemasangan : 18/08/2026 Info Tambahan : Hubungi pelanggan sebelum datang ke lokasi|40981184|MYDITA"/>
    <s v="FCC"/>
    <s v="17-08-2026 08:55:02"/>
    <d v="2026-08-18T13:00:00"/>
    <m/>
    <s v="ACT_COM"/>
    <s v="PME"/>
    <s v="NETMONK"/>
    <m/>
    <s v="PONR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d v="2026-08-18T13:00:00"/>
    <s v="2026-08-18 13:00:00|Jam Pemasangan : 08:00 - 12.00 Tanggal Pemasangan : 18/08/2026 Info Tambahan : Hubungi pelanggan sebelum datang ke lokasi|40981184|MYDITA"/>
    <m/>
    <m/>
    <m/>
    <e v="#NUM!"/>
    <e v="#NUM!"/>
    <x v="0"/>
  </r>
  <r>
    <n v="114"/>
    <n v="1002524574"/>
    <n v="3"/>
    <x v="1"/>
    <n v="5"/>
    <s v="KEDIRI"/>
    <s v="NGANJUK"/>
    <s v="WRJ"/>
    <s v="REG"/>
    <s v="AO"/>
    <x v="0"/>
    <s v="1P INET"/>
    <s v="Completed (PS)"/>
    <s v="RBS-Regional 3"/>
    <d v="2026-08-13T14:50:07"/>
    <d v="2026-08-13T16:46:39"/>
    <n v="69365295"/>
    <m/>
    <n v="152641205609"/>
    <s v="Toko barokah Abadi"/>
    <s v="ODP-WRJ-FA/106 FA/D02/106.01"/>
    <s v="WO061678958"/>
    <m/>
    <m/>
    <m/>
    <n v="112.023335918784"/>
    <n v="-7.6136039873273704"/>
    <s v="MD|MYDB-20260813265230|DC20002/MC20039|Toko barokah Abadi|085706167964"/>
    <s v="MYDIGIBIZPARTNER"/>
    <m/>
    <m/>
    <m/>
    <m/>
    <m/>
    <m/>
    <m/>
    <m/>
    <s v="Management Janji"/>
    <s v="2026-08-14 13:00:00 | M Janji : (14 AGUSTUS 2026) jam Pasang : siang Note : hubungi pelanggan jika ingin kelokasi"/>
    <s v="FCC"/>
    <s v="13-08-2026 14:55:15"/>
    <d v="2026-08-14T13:00:00"/>
    <m/>
    <s v="PS"/>
    <s v="WRJ"/>
    <s v="NO ADDON"/>
    <n v="20260813"/>
    <s v="Completed"/>
    <s v="HSI Bisnis Promo HUT Telkom PSB 70% - 150 Mbps"/>
    <s v="INDIBIZ"/>
    <m/>
    <m/>
    <d v="2026-08-14T13:00:00"/>
    <s v="2026-08-14 13:00:00 | M Janji : (14 AGUSTUS 2026) jam Pasang : siang Note : hubungi pelanggan jika ingin kelokasi"/>
    <n v="2026"/>
    <n v="8"/>
    <n v="13"/>
    <d v="2026-08-13T00:00:00"/>
    <n v="-1.5416666666642413"/>
    <x v="1"/>
  </r>
  <r>
    <n v="115"/>
    <n v="1002518632"/>
    <n v="3"/>
    <x v="3"/>
    <n v="5"/>
    <s v="SBY UTARA"/>
    <s v="TANDES"/>
    <s v="KNN"/>
    <s v="REG"/>
    <s v="AO"/>
    <x v="0"/>
    <s v="1P INET"/>
    <s v="Completed (PS)"/>
    <s v="RBS-Regional 3"/>
    <d v="2026-08-10T17:37:57"/>
    <d v="2026-08-11T20:23:53"/>
    <n v="69362757"/>
    <m/>
    <n v="152412248782"/>
    <s v="SPBU Pakal Benowo 5460173"/>
    <s v="ODP-TDS-FHE/40 FHE/D04/40.01"/>
    <s v="WO061439032"/>
    <m/>
    <m/>
    <m/>
    <n v="112.61867719999999"/>
    <n v="-7.2369163999999904"/>
    <s v="|MN02813|MYIA-028485523215/POI/Muhammad Yunus/081231013880/spbu60173@yahoo.co.id"/>
    <s v="MYIB_ASSISTANT"/>
    <m/>
    <m/>
    <m/>
    <m/>
    <m/>
    <m/>
    <m/>
    <m/>
    <s v="Management Janji"/>
    <s v="2026-08-11 15:00:00 | Nama PIC : BAPAK YUNUS No HP : 081231013880 Alt :  M Janji : (SELASA/11/AGUSTUS/2026) jam Pasang : 09:00 Note : hubungi pelanggan jika ingin kelokasi"/>
    <s v="FCC"/>
    <d v="2026-10-08T17:39:53"/>
    <d v="2026-08-11T15:00:00"/>
    <m/>
    <s v="PS"/>
    <s v="KNN"/>
    <s v="NO ADDON"/>
    <n v="20260811"/>
    <s v="Completed"/>
    <s v="HSI Bisnis Promo HUT Telkom PSB 70% - 50 Mbps"/>
    <s v="INDIBIZ"/>
    <m/>
    <m/>
    <d v="2026-08-11T15:00:00"/>
    <s v="2026-08-11 15:00:00 | Nama PIC : BAPAK YUNUS No HP : 081231013880 Alt :  M Janji : (SELASA/11/AGUSTUS/2026) jam Pasang : 09:00 Note : hubungi pelanggan jika ingin kelokasi"/>
    <n v="2026"/>
    <n v="8"/>
    <n v="11"/>
    <d v="2026-08-11T00:00:00"/>
    <n v="-0.625"/>
    <x v="1"/>
  </r>
  <r>
    <n v="116"/>
    <n v="1002529678"/>
    <n v="3"/>
    <x v="4"/>
    <n v="4"/>
    <s v="SEMARANG"/>
    <s v="KENDAL"/>
    <s v="WLR"/>
    <s v="REG"/>
    <s v="AO"/>
    <x v="0"/>
    <s v="1P INET"/>
    <s v="Completed (PS)"/>
    <s v="RBS-Regional 3"/>
    <d v="2026-08-16T13:40:56"/>
    <d v="2026-08-16T18:26:17"/>
    <n v="69367532"/>
    <m/>
    <n v="143407106668"/>
    <s v="TOKO SUMBER URIP"/>
    <s v="ODP-WLR-FK/013"/>
    <s v="WO061878861"/>
    <m/>
    <m/>
    <m/>
    <n v="110.064373"/>
    <n v="-6.9323860000000002"/>
    <s v="|MN01867|MYIA-096976794618/POI/SOBIRIN/08212288021/birinsobsobirin2@gmail.com"/>
    <s v="MYIB_ASSISTANT"/>
    <m/>
    <m/>
    <m/>
    <m/>
    <m/>
    <m/>
    <m/>
    <m/>
    <s v="Management Janji"/>
    <s v="2026-08-17 13:00:00 | Nama PIC : bapak sobirin No HP : 08212288021 Alt :  M Janji : (SENIN/17/AGUSTUS/2026) jam Pasang : 09:00 Note : hubungi pelanggan jika ingin kelokasi"/>
    <s v="FCC"/>
    <s v="16-08-2026 13:54:56"/>
    <d v="2026-08-17T13:00:00"/>
    <m/>
    <s v="PS"/>
    <s v="WLR"/>
    <s v="NO ADDON"/>
    <n v="20260816"/>
    <s v="Completed"/>
    <s v="HSI Bisnis Promo HUT Telkom PSB 70% - 300 Mbps"/>
    <s v="INDIBIZ"/>
    <m/>
    <m/>
    <d v="2026-08-17T13:00:00"/>
    <s v="2026-08-17 13:00:00 | Nama PIC : bapak sobirin No HP : 08212288021 Alt :  M Janji : (SENIN/17/AGUSTUS/2026) jam Pasang : 09:00 Note : hubungi pelanggan jika ingin kelokasi"/>
    <n v="2026"/>
    <n v="8"/>
    <n v="16"/>
    <d v="2026-08-16T00:00:00"/>
    <n v="-1.5416666666642413"/>
    <x v="1"/>
  </r>
  <r>
    <n v="117"/>
    <n v="1002530719"/>
    <n v="3"/>
    <x v="1"/>
    <n v="5"/>
    <s v="KEDIRI"/>
    <s v="NGANJUK"/>
    <s v="NJK"/>
    <s v="REG"/>
    <s v="AO"/>
    <x v="0"/>
    <s v="1P INET"/>
    <s v="Completed (PS)"/>
    <s v="RBS-Regional 3"/>
    <d v="2026-08-17T11:47:57"/>
    <d v="2026-08-18T07:46:03"/>
    <n v="69367986"/>
    <m/>
    <n v="152611229774"/>
    <s v="TOKO SEMBAKO AMANAH"/>
    <s v="ODP-NJK-FAJ/03"/>
    <s v="WO061921812"/>
    <m/>
    <m/>
    <m/>
    <n v="111.8630699"/>
    <n v="-7.6610177000000004"/>
    <s v="MD|MYDB-20260816265747|EN00005/MC20190|TOKO SEMBAKO AMANAH|08132557575"/>
    <s v="MYDIGIBIZPARTNER"/>
    <m/>
    <m/>
    <m/>
    <m/>
    <m/>
    <m/>
    <m/>
    <m/>
    <s v="Management Janji"/>
    <s v="2026-08-18 08:00:00 | M janji : pagi Tanggal Pemasangan : 18/agustus/2026 Note : hubungi pelanggan jika ingin kelokasi "/>
    <s v="FCC"/>
    <s v="17-08-2026 11:55:11"/>
    <d v="2026-08-18T08:00:00"/>
    <m/>
    <s v="PS"/>
    <s v="NJK"/>
    <s v="NO ADDON"/>
    <n v="20260818"/>
    <s v="Completed"/>
    <s v="HSI Bisnis Promo HUT Telkom PSB 70% - 300 Mbps"/>
    <s v="INDIBIZ"/>
    <m/>
    <m/>
    <d v="2026-08-18T08:00:00"/>
    <s v="2026-08-18 08:00:00 | M janji : pagi Tanggal Pemasangan : 18/agustus/2026 Note : hubungi pelanggan jika ingin kelokasi "/>
    <n v="2026"/>
    <n v="8"/>
    <n v="18"/>
    <d v="2026-08-18T00:00:00"/>
    <n v="-0.33333333333575865"/>
    <x v="1"/>
  </r>
  <r>
    <n v="118"/>
    <n v="1002510139"/>
    <n v="3"/>
    <x v="1"/>
    <n v="5"/>
    <s v="MALANG"/>
    <s v="BATU"/>
    <s v="BTU"/>
    <s v="REG"/>
    <s v="AO"/>
    <x v="0"/>
    <s v="1P INET"/>
    <s v="MIA - INVALID SURVEY"/>
    <s v="RBS-Regional 3"/>
    <d v="2026-08-05T11:10:57"/>
    <d v="2026-08-06T06:31:20"/>
    <n v="69358957"/>
    <m/>
    <n v="152707239187"/>
    <s v="GUEST HOUSE OF Riyadi"/>
    <s v="ODP-BTU-FW/39 FW/D04/39.01"/>
    <s v="WO060965573"/>
    <m/>
    <m/>
    <m/>
    <n v="112.521755062043"/>
    <n v="-7.8830795856101297"/>
    <s v="MD|MYDB-20260805264405|DN00001/MN01844|GUEST HOUSE OF Riyadi|087870686254"/>
    <s v="MYDIGIBIZPARTNER"/>
    <m/>
    <m/>
    <m/>
    <m/>
    <m/>
    <m/>
    <m/>
    <m/>
    <s v="Management Janji"/>
    <s v="2026-08-06 08:00:00 | Tanggal pemasangan: 06/08/2026 Jam pemasangan : pagi / siang Info Tambahan : Hubungi pelanggan dulu sebelum ke lokasi terima kasih"/>
    <s v="FCC"/>
    <d v="2026-05-08T11:24:55"/>
    <d v="2026-08-06T08:00:00"/>
    <m/>
    <s v="SURVEY_NEW_MANJA"/>
    <s v="BTU"/>
    <s v="NO ADDON"/>
    <m/>
    <s v="MIE - INVALID SURVEY - Kendala Jalur/Rute Tarikan"/>
    <s v="HSI Bisnis Basic Promo HUT Telkom PSB 70% - 200 Mbps"/>
    <s v="INDIBIZ"/>
    <m/>
    <m/>
    <d v="2026-08-06T08:00:00"/>
    <s v="2026-08-06 08:00:00 | Tanggal pemasangan: 06/08/2026 Jam pemasangan : pagi / siang Info Tambahan : Hubungi pelanggan dulu sebelum ke lokasi terima kasih"/>
    <m/>
    <m/>
    <m/>
    <e v="#NUM!"/>
    <e v="#NUM!"/>
    <x v="0"/>
  </r>
  <r>
    <n v="119"/>
    <n v="1002527651"/>
    <n v="3"/>
    <x v="1"/>
    <n v="5"/>
    <s v="MALANG"/>
    <s v="KEPANJEN"/>
    <s v="SWJ"/>
    <s v="REG"/>
    <s v="AO"/>
    <x v="0"/>
    <s v="1P INET"/>
    <s v="Completed (PS)"/>
    <s v="RBS-Regional 3"/>
    <d v="2026-08-15T08:01:56"/>
    <d v="2026-08-15T14:10:15"/>
    <n v="69366516"/>
    <m/>
    <n v="152705283043"/>
    <s v="KATON STUDIO"/>
    <s v="ODP-MLG-FBG/38 FBG/D05/38.01"/>
    <s v="WO061792479"/>
    <m/>
    <m/>
    <m/>
    <n v="112.66377903521"/>
    <n v="-7.9703930955862399"/>
    <s v="MD|MYDB-20260815265444|DN00001/MN00500|KATON STUDIO|089514673874"/>
    <s v="MYDIGIBIZPARTNER"/>
    <m/>
    <m/>
    <m/>
    <m/>
    <m/>
    <m/>
    <m/>
    <m/>
    <s v="Management Janji"/>
    <s v="2026-08-16 08:00:00 | Nama Pic : BP EKO No Hp Pic : 089514673874 Jam Pemasangan : 08:00 - 12.00 Tanggal Pemasangan : MINGGU 16 AGUSTUS 2026 Info Tambahan : Hubungi pelanggan sebelum datang ke lokasi"/>
    <s v="FCC"/>
    <s v="15-08-2026 08:10:40"/>
    <d v="2026-08-16T08:00:00"/>
    <m/>
    <s v="PS"/>
    <s v="SWJ"/>
    <s v="NO ADDON"/>
    <n v="20260815"/>
    <s v="Completed"/>
    <s v="HSI Bisnis Promo HUT Telkom PSB 70% - 100 Mbps"/>
    <s v="INDIBIZ"/>
    <m/>
    <m/>
    <d v="2026-08-16T08:00:00"/>
    <s v="2026-08-16 08:00:00 | Nama Pic : BP EKO No Hp Pic : 089514673874 Jam Pemasangan : 08:00 - 12.00 Tanggal Pemasangan : MINGGU 16 AGUSTUS 2026 Info Tambahan : Hubungi pelanggan sebelum datang ke lokasi"/>
    <n v="2026"/>
    <n v="8"/>
    <n v="15"/>
    <d v="2026-08-15T00:00:00"/>
    <n v="-1.3333333333357587"/>
    <x v="1"/>
  </r>
  <r>
    <n v="120"/>
    <n v="1002527772"/>
    <n v="3"/>
    <x v="3"/>
    <n v="5"/>
    <s v="MADURA"/>
    <s v="PAMEKASAN"/>
    <s v="PME"/>
    <s v="REG"/>
    <s v="AO"/>
    <x v="0"/>
    <s v="1P INET"/>
    <s v="Completed (PS)"/>
    <s v="RBS-Regional 3"/>
    <d v="2026-08-15T09:23:56"/>
    <d v="2026-08-15T19:37:11"/>
    <n v="69366605"/>
    <m/>
    <n v="152426928203"/>
    <s v="TOKO BUAH PAW"/>
    <s v="ODP-PME-FAT/61 FAT/D06/61.01"/>
    <s v="WO061800081"/>
    <m/>
    <m/>
    <m/>
    <n v="113.43680329999999"/>
    <n v="-7.0336305000000001"/>
    <s v="MD|MYDB-20260814265384|DN00001/MN00558|TOKO BUAH PAW|087755132880"/>
    <s v="MYDIGIBIZPARTNER"/>
    <m/>
    <m/>
    <m/>
    <m/>
    <m/>
    <m/>
    <m/>
    <m/>
    <s v="Management Janji"/>
    <s v="2026-08-18 08:00:00 | Tanggal pemasangan: 27/07/2026 Jam pemasangan : pagi / siang Info Tambahan : Hubungi pelanggan dulu sebelum ke lokasi. terima kasih"/>
    <s v="FCC"/>
    <s v="15-08-2026 09:40:30"/>
    <d v="2026-08-18T08:00:00"/>
    <m/>
    <s v="PS"/>
    <s v="PME"/>
    <s v="NO ADDON"/>
    <n v="20260815"/>
    <s v="Completed"/>
    <s v="HSI Bisnis Promo HUT Telkom PSB 70% - 150 Mbps"/>
    <s v="INDIBIZ"/>
    <m/>
    <m/>
    <d v="2026-08-18T08:00:00"/>
    <s v="2026-08-18 08:00:00 | Tanggal pemasangan: 27/07/2026 Jam pemasangan : pagi / siang Info Tambahan : Hubungi pelanggan dulu sebelum ke lokasi. terima kasih"/>
    <n v="2026"/>
    <n v="8"/>
    <n v="15"/>
    <d v="2026-08-15T00:00:00"/>
    <n v="-3.3333333333357587"/>
    <x v="1"/>
  </r>
  <r>
    <n v="121"/>
    <n v="1002526988"/>
    <n v="3"/>
    <x v="1"/>
    <n v="5"/>
    <s v="MADIUN"/>
    <s v="PONOROGO"/>
    <s v="SMO"/>
    <s v="REG"/>
    <s v="AO"/>
    <x v="0"/>
    <s v="1P INET"/>
    <s v="Completed (PS)"/>
    <s v="RBS-Regional 3"/>
    <d v="2026-08-14T15:43:57"/>
    <d v="2026-08-15T18:40:35"/>
    <n v="69366271"/>
    <m/>
    <n v="152614209521"/>
    <s v="BUMDES DESA KREBET"/>
    <s v="ODP-SMO-FC/40 FC/D02/40.01"/>
    <s v="WO061765091"/>
    <m/>
    <m/>
    <m/>
    <n v="111.371033079922"/>
    <n v="-7.9048101543606997"/>
    <s v="MD|MYDB-20260814265316|DN00001/MN02053|BUMDES DESA KREBET|085738073433"/>
    <s v="MYDIGIBIZPARTNER"/>
    <m/>
    <m/>
    <m/>
    <m/>
    <m/>
    <m/>
    <m/>
    <m/>
    <s v="Management Janji"/>
    <s v="2026-08-16 08:00:00 | Tanggal pemasangan: 27/07/2026 Jam pemasangan : pagi / siang Info Tambahan : Hubungi pelanggan dulu sebelum ke lokasi. terima kasih"/>
    <s v="FCC"/>
    <s v="14-08-2026 15:55:01"/>
    <d v="2026-08-16T08:00:00"/>
    <m/>
    <s v="PS"/>
    <s v="SMO"/>
    <s v="NO ADDON"/>
    <n v="20260815"/>
    <s v="Completed"/>
    <s v="HSI Bisnis Promo HUT Telkom PSB 70% - 300 Mbps"/>
    <s v="INDIBIZ"/>
    <m/>
    <m/>
    <d v="2026-08-16T08:00:00"/>
    <s v="2026-08-16 08:00:00 | Tanggal pemasangan: 27/07/2026 Jam pemasangan : pagi / siang Info Tambahan : Hubungi pelanggan dulu sebelum ke lokasi. terima kasih"/>
    <n v="2026"/>
    <n v="8"/>
    <n v="15"/>
    <d v="2026-08-15T00:00:00"/>
    <n v="-1.3333333333357587"/>
    <x v="1"/>
  </r>
  <r>
    <n v="122"/>
    <n v="1002532781"/>
    <n v="3"/>
    <x v="5"/>
    <n v="5"/>
    <s v="DENPASAR"/>
    <s v="UBUNG"/>
    <s v="SMY"/>
    <s v="REG"/>
    <s v="AO"/>
    <x v="0"/>
    <m/>
    <s v="MIE - SEND SURVEY"/>
    <s v="RBS-Regional 3"/>
    <d v="2026-08-18T11:31:58"/>
    <d v="2026-08-18T16:10:01"/>
    <n v="69368809"/>
    <m/>
    <n v="172416797738"/>
    <s v="PT. TAMAN KUSUMA"/>
    <s v="ODP-SMY-FA/27"/>
    <s v="WO062036957"/>
    <m/>
    <m/>
    <m/>
    <n v="115.1651785"/>
    <n v="-8.6729772999999994"/>
    <s v="|MN02658|/PIC PAK I GEDE BUDHI RANDHANA/08988440888/spbu.bali.5480306@gmail.com"/>
    <s v="Sales Force DBS"/>
    <m/>
    <m/>
    <m/>
    <m/>
    <m/>
    <m/>
    <m/>
    <m/>
    <s v="Management Janji"/>
    <s v="2026-08-19 13:00:00|M Janji : (19/08/2026) jam Pasang : 09:00 Note : hubungi pelanggan jika ingin kelokasi|40981182|MYDITA"/>
    <s v="FCC"/>
    <s v="18-08-2026 11:39:55"/>
    <d v="2026-08-19T13:00:00"/>
    <m/>
    <s v="SURVEY_NEW_MANJA"/>
    <s v="SMY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9T13:00:00"/>
    <s v="2026-08-19 13:00:00|M Janji : (19/08/2026) jam Pasang : 09:00 Note : hubungi pelanggan jika ingin kelokasi|40981182|MYDITA"/>
    <m/>
    <m/>
    <m/>
    <e v="#NUM!"/>
    <e v="#NUM!"/>
    <x v="0"/>
  </r>
  <r>
    <n v="123"/>
    <n v="1002515671"/>
    <n v="3"/>
    <x v="5"/>
    <n v="5"/>
    <s v="SINGARJA"/>
    <s v="GIANYAR"/>
    <s v="GIN"/>
    <s v="REG"/>
    <s v="AO"/>
    <x v="0"/>
    <m/>
    <s v="Completed (PS)"/>
    <s v="RBS-Regional 3"/>
    <d v="2026-08-08T09:53:05"/>
    <d v="2026-08-10T07:31:35"/>
    <n v="69359555"/>
    <m/>
    <n v="172407213569"/>
    <s v="SD NEGERI 1 SABA"/>
    <s v="ODP-GIN-FP/81"/>
    <s v="WO061239942"/>
    <m/>
    <m/>
    <m/>
    <n v="115.29658154569699"/>
    <n v="-8.5913484751015101"/>
    <s v="|MN02658|/PIC NI PUTU ENI KOMIARTI/081353267465/sdnegerisatusaba@gmail.com"/>
    <s v="Sales Force DBS"/>
    <m/>
    <m/>
    <m/>
    <m/>
    <m/>
    <m/>
    <m/>
    <m/>
    <s v="Management Janji"/>
    <s v="2026-08-07 08:00:00|Nama : BU NI PUTU ENI KOMIARTI  No Hp : 081353267465  No Alt :   Tgl Pemasangan : 07 Agustus 2026  Interval : PAGI   Note : Hubungi pelanggan terlebih dahulu|40981182|MYDITA"/>
    <s v="FCC"/>
    <d v="2026-08-08T09:55:05"/>
    <m/>
    <m/>
    <s v="PS"/>
    <s v="GIN"/>
    <s v="NO ADDON"/>
    <n v="20260810"/>
    <s v="Completed"/>
    <s v="- E23015;E23015 ~ ES23 - Perangkat ONT[0]  - E23015~null~44292;E23015||11||Abodemen 0[0]  - E23015~null~E23015_SWONTPREM;SWONTPREM ~ Biaya Sewa ONT Premium ~ E23015[50000]  - E25061;E25061 ~ ES25 - Paket HSI Basic (HSIEF) Khusus Winback 2.0[0]  - E25061~n"/>
    <s v="INDIBIZ"/>
    <m/>
    <m/>
    <d v="2026-08-08T07:00:00"/>
    <s v="2026-08-07 08:00:00|Nama : BU NI PUTU ENI KOMIARTI  No Hp : 081353267465  No Alt :   Tgl Pemasangan : 07 Agustus 2026  Interval : PAGI   Note : Hubungi pelanggan terlebih dahulu|40981182|MYDITA"/>
    <n v="2026"/>
    <n v="8"/>
    <n v="10"/>
    <d v="2026-08-10T00:00:00"/>
    <n v="1.7083333333357587"/>
    <x v="2"/>
  </r>
  <r>
    <n v="124"/>
    <n v="1002523023"/>
    <n v="3"/>
    <x v="4"/>
    <n v="4"/>
    <s v="SEMARANG"/>
    <s v="INNER - SEMARANG JATENG UTARA"/>
    <s v="JHR"/>
    <s v="REG"/>
    <s v="AO"/>
    <x v="0"/>
    <s v="1P INET"/>
    <s v="Completed (PS)"/>
    <s v="RBS-Regional 3"/>
    <d v="2026-08-12T17:16:56"/>
    <d v="2026-08-13T18:41:30"/>
    <n v="69364575"/>
    <m/>
    <n v="142406122726"/>
    <s v="Flowrise Entertainment Indonesia"/>
    <s v="ODP-JHR-FCT/037 FCT/D02/037.01"/>
    <s v="WO061617875"/>
    <m/>
    <m/>
    <m/>
    <n v="110.42590800000001"/>
    <n v="-6.9833369999999997"/>
    <s v="|MC50018|MYIA-096469786996/POI/Annisa Noviana Putri/081558953099/flowriseentertainmentindonesia@gmail.com"/>
    <s v="MYIB_ASSISTANT"/>
    <m/>
    <m/>
    <m/>
    <m/>
    <m/>
    <m/>
    <m/>
    <m/>
    <s v="Management Janji"/>
    <s v="2026-08-13 15:00:00 | Tanggal pemasangan :13/08/2026 Jam pemasangan : pagi/siang Info Tambahan : Hubungi pelanggan dulu sebelum ke lokasi terima kasih."/>
    <s v="FCC"/>
    <d v="2026-12-08T17:39:53"/>
    <d v="2026-08-13T15:00:00"/>
    <m/>
    <s v="PS"/>
    <s v="JHR"/>
    <s v="NO ADDON"/>
    <n v="20260813"/>
    <s v="Completed"/>
    <s v="HSI Bisnis PSB 70% - 200 Mbps"/>
    <s v="INDIBIZ"/>
    <m/>
    <m/>
    <d v="2026-08-13T15:00:00"/>
    <s v="2026-08-13 15:00:00 | Tanggal pemasangan :13/08/2026 Jam pemasangan : pagi/siang Info Tambahan : Hubungi pelanggan dulu sebelum ke lokasi terima kasih."/>
    <n v="2026"/>
    <n v="8"/>
    <n v="13"/>
    <d v="2026-08-13T00:00:00"/>
    <n v="-0.625"/>
    <x v="1"/>
  </r>
  <r>
    <n v="125"/>
    <n v="1002518162"/>
    <n v="3"/>
    <x v="6"/>
    <n v="5"/>
    <s v="SIDOARJO"/>
    <s v="INNER - JATIM TIMUR"/>
    <s v="SDA"/>
    <s v="REG"/>
    <s v="AO"/>
    <x v="0"/>
    <m/>
    <s v="Completed (PS)"/>
    <s v="RBS-Regional 3"/>
    <d v="2026-08-10T14:59:32"/>
    <d v="2026-08-11T20:21:33"/>
    <n v="69362597"/>
    <m/>
    <n v="152316230486"/>
    <s v="MITRA GILANG PERKASA"/>
    <s v="ODP-SDA-FHH/15"/>
    <s v="WO061532843"/>
    <m/>
    <m/>
    <m/>
    <n v="112.7381491"/>
    <n v="-7.4524578999999997"/>
    <s v="|MN00500|/MITRA GILANG PERKASA/WINBACK 2.0 HSI B2B (1:1) 50MBPS 355RB PSB DISC 70%//i.kusuma1710@gmail.com/IRWAN KUSUMA/8179388321"/>
    <s v="Sales Force DBS"/>
    <m/>
    <m/>
    <m/>
    <m/>
    <m/>
    <m/>
    <m/>
    <m/>
    <s v="Management Janji"/>
    <s v="2026-08-12 15:00:00|Nama PIC : BAPAK IRWAN No HP : 08179388321 Alt :  M Janji : (RABU/12/AGUSTUS/2026) jam Pasang : 09:00 Note : hubungi pelanggan jika ingin kelokasi|40961371|MYDITA"/>
    <s v="FCC"/>
    <d v="2026-10-08T15:09:52"/>
    <d v="2026-08-12T15:00:00"/>
    <m/>
    <s v="PS"/>
    <s v="SDA"/>
    <s v="NO ADDON"/>
    <n v="20260811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2T15:00:00"/>
    <s v="2026-08-12 15:00:00|Nama PIC : BAPAK IRWAN No HP : 08179388321 Alt :  M Janji : (RABU/12/AGUSTUS/2026) jam Pasang : 09:00 Note : hubungi pelanggan jika ingin kelokasi|40961371|MYDITA"/>
    <n v="2026"/>
    <n v="8"/>
    <n v="11"/>
    <d v="2026-08-11T00:00:00"/>
    <n v="-1.625"/>
    <x v="1"/>
  </r>
  <r>
    <n v="126"/>
    <n v="1002530873"/>
    <n v="3"/>
    <x v="3"/>
    <n v="5"/>
    <s v="MADURA"/>
    <s v="PAMEKASAN"/>
    <s v="WRP"/>
    <s v="REG"/>
    <s v="AO"/>
    <x v="0"/>
    <m/>
    <s v="Completed (PS)"/>
    <s v="RBS-Regional 3"/>
    <d v="2026-08-17T13:20:11"/>
    <d v="2026-08-17T21:01:33"/>
    <n v="69366655"/>
    <m/>
    <n v="152427203170"/>
    <s v="TOKO MAULANA BAROKAH"/>
    <s v="ODP-WRP-FB/06"/>
    <s v="WO061931912"/>
    <m/>
    <m/>
    <m/>
    <n v="113.59093443"/>
    <n v="-7.0442166090000002"/>
    <s v="|MC70132|/TOKO MAULANA BAROKAH/087712871553/riskimauula@gmail.com/HSI Bisnis + Netmonk Promo 2026 200 Mbps (Rp 846.100) PSB 150.000/MOH RISKI MAULANA/-7.0349150, 113.5911494"/>
    <s v="Sales Force DBS"/>
    <m/>
    <m/>
    <m/>
    <m/>
    <m/>
    <m/>
    <m/>
    <m/>
    <s v="Management Janji"/>
    <s v="2026-08-16 08:00:00|Jam pemasangan : 12.00  Info Tambahan : Hubungi pelanggan dulu sebelum ke lokasi  terimakasih|40951381|MYDITA"/>
    <s v="FCC"/>
    <s v="17-08-2026 13:39:51"/>
    <m/>
    <m/>
    <s v="PS"/>
    <s v="WRP"/>
    <s v="NETMONK"/>
    <n v="20260817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17T07:00:00"/>
    <s v="2026-08-16 08:00:00|Jam pemasangan : 12.00  Info Tambahan : Hubungi pelanggan dulu sebelum ke lokasi  terimakasih|40951381|MYDITA"/>
    <n v="2026"/>
    <n v="8"/>
    <n v="17"/>
    <d v="2026-08-17T00:00:00"/>
    <n v="-0.29166666666424135"/>
    <x v="1"/>
  </r>
  <r>
    <n v="127"/>
    <n v="1002516497"/>
    <n v="3"/>
    <x v="4"/>
    <n v="4"/>
    <s v="PEKALONGAN"/>
    <s v="SLAWI"/>
    <s v="ADW"/>
    <s v="REG"/>
    <s v="AO"/>
    <x v="0"/>
    <s v="1P INET"/>
    <s v="Completed (PS)"/>
    <s v="RBS-Regional 3"/>
    <d v="2026-08-09T13:28:56"/>
    <d v="2026-08-11T13:01:35"/>
    <n v="69361868"/>
    <m/>
    <n v="146282105146"/>
    <s v="PT. DEDY JAYA LAMBANG PERKASA"/>
    <s v="ODP-ADW-FC/005 FC/D04/005.01"/>
    <s v="WO061321592"/>
    <m/>
    <m/>
    <m/>
    <n v="109.1667286"/>
    <n v="-6.9461591"/>
    <s v="|MN00292|MYIA-078266456102/POI/ANDI KRISTIONO/082324500458/andikristiono900@gmail.com"/>
    <s v="MYIB_ASSISTANT"/>
    <m/>
    <m/>
    <m/>
    <m/>
    <m/>
    <m/>
    <m/>
    <m/>
    <s v="Management Janji"/>
    <s v="2026-08-10 13:00:00 | M Janji : 10 agustus 2026 jam Pasang : siang Note : hubungi pelanggan jika ingin kelokasi"/>
    <s v="FCC"/>
    <d v="2026-09-08T13:39:46"/>
    <d v="2026-08-10T13:00:00"/>
    <m/>
    <s v="PS"/>
    <s v="ADW"/>
    <s v="NO ADDON"/>
    <n v="20260811"/>
    <s v="Completed"/>
    <s v="HSI Bisnis Promo HUT Telkom PSB 70% - 100 Mbps"/>
    <s v="INDIBIZ"/>
    <m/>
    <m/>
    <d v="2026-08-10T13:00:00"/>
    <s v="2026-08-10 13:00:00 | M Janji : 10 agustus 2026 jam Pasang : siang Note : hubungi pelanggan jika ingin kelokasi"/>
    <n v="2026"/>
    <n v="8"/>
    <n v="11"/>
    <d v="2026-08-11T00:00:00"/>
    <n v="0.45833333333575865"/>
    <x v="1"/>
  </r>
  <r>
    <n v="128"/>
    <n v="1002528006"/>
    <n v="3"/>
    <x v="7"/>
    <n v="4"/>
    <s v="KUDUS"/>
    <s v="KUDUS"/>
    <s v="KUD"/>
    <s v="REG"/>
    <s v="AO"/>
    <x v="0"/>
    <s v="1P INET"/>
    <s v="Completed (PS)"/>
    <s v="RBS-Regional 3"/>
    <d v="2026-08-15T11:08:56"/>
    <d v="2026-08-16T08:44:31"/>
    <n v="69366733"/>
    <m/>
    <n v="142401146052"/>
    <s v="SPBU 4459316"/>
    <s v="ODP-KUD-FAD/070 FAD/D02/070.01"/>
    <s v="WO061809155"/>
    <m/>
    <m/>
    <m/>
    <n v="110.83404899999999"/>
    <n v="-6.8470230000000001"/>
    <s v="|MN01414|MYIA-023584747581/POI/Mohamad Saifuddin Rois/089672808464/spbu4459316@gmail.com"/>
    <s v="MYIB_ASSISTANT"/>
    <m/>
    <m/>
    <m/>
    <m/>
    <m/>
    <m/>
    <m/>
    <m/>
    <s v="Management Janji"/>
    <s v="2026-08-16 08:00:00 | Jam pemasangan : 12.00 Info Tambahan : Hubungi pelanggan dulu sebelum ke lokasi terimakasih"/>
    <s v="FCC"/>
    <s v="15-08-2026 11:09:59"/>
    <d v="2026-08-16T08:00:00"/>
    <m/>
    <s v="PS"/>
    <s v="KUD"/>
    <s v="NO ADDON"/>
    <n v="20260816"/>
    <s v="Completed"/>
    <s v="HSI Bisnis Promo HUT Telkom PSB 70% - 100 Mbps"/>
    <s v="INDIBIZ"/>
    <m/>
    <m/>
    <d v="2026-08-16T08:00:00"/>
    <s v="2026-08-16 08:00:00 | Jam pemasangan : 12.00 Info Tambahan : Hubungi pelanggan dulu sebelum ke lokasi terimakasih"/>
    <n v="2026"/>
    <n v="8"/>
    <n v="16"/>
    <d v="2026-08-16T00:00:00"/>
    <n v="-0.33333333333575865"/>
    <x v="1"/>
  </r>
  <r>
    <n v="129"/>
    <n v="1002521302"/>
    <n v="3"/>
    <x v="4"/>
    <n v="4"/>
    <s v="PEKALONGAN"/>
    <s v="PEMALANG"/>
    <s v="PML"/>
    <s v="REG"/>
    <s v="AO"/>
    <x v="0"/>
    <m/>
    <s v="Completed (PS)"/>
    <s v="RBS-Regional 3"/>
    <d v="2026-08-12T09:01:05"/>
    <d v="2026-08-12T11:25:12"/>
    <n v="69362673"/>
    <m/>
    <n v="142278112670"/>
    <s v="EURO CELL"/>
    <s v="ODP-PML-FAV/008"/>
    <s v="WO061556112"/>
    <m/>
    <m/>
    <m/>
    <n v="109.332272"/>
    <n v="-6.9066729999999996"/>
    <s v="|MN02086|MYIA-089889720764/POI/khamim/085880209090/kamtaipa63@gmail.com"/>
    <s v="Account Manager"/>
    <m/>
    <m/>
    <m/>
    <m/>
    <m/>
    <m/>
    <m/>
    <m/>
    <s v="Management Janji"/>
    <s v="2026-08-11 13:00:00 | Tanggal pemasangan :11/08/2026  Jam pemasangan : siang  Info Tambahan : Hubungi pelanggan dulu sebelum ke lokasi  terima kasih"/>
    <s v="FCC"/>
    <d v="2026-12-08T09:10:20"/>
    <m/>
    <m/>
    <s v="PS"/>
    <s v="PML"/>
    <s v="NO ADDON"/>
    <n v="2026081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2T07:00:00"/>
    <s v="2026-08-11 13:00:00 | Tanggal pemasangan :11/08/2026  Jam pemasangan : siang  Info Tambahan : Hubungi pelanggan dulu sebelum ke lokasi  terima kasih"/>
    <n v="2026"/>
    <n v="8"/>
    <n v="12"/>
    <d v="2026-08-12T00:00:00"/>
    <n v="-0.29166666666424135"/>
    <x v="1"/>
  </r>
  <r>
    <n v="130"/>
    <n v="1002516121"/>
    <n v="3"/>
    <x v="1"/>
    <n v="5"/>
    <s v="MADIUN"/>
    <s v="PONOROGO"/>
    <s v="PON"/>
    <s v="REG"/>
    <s v="AO"/>
    <x v="0"/>
    <s v="1P INET"/>
    <s v="Completed (PS)"/>
    <s v="RBS-Regional 3"/>
    <d v="2026-08-08T15:53:56"/>
    <d v="2026-08-10T18:54:09"/>
    <n v="69361560"/>
    <m/>
    <n v="152604231078"/>
    <s v="LB JENANGAN PONOROGO"/>
    <s v="ODP-PON-FAC/25 FAC/D04/25.01"/>
    <s v="WO061277583"/>
    <m/>
    <m/>
    <m/>
    <n v="111.496"/>
    <n v="-7.8552780000000002"/>
    <s v="|MN00799|MYIA-019141524358/POI/LAELATUL AFIATUN NISAK/085733668576/kantorhrdlaskarbuah@gmail.com"/>
    <s v="MYIB_ASSISTANT"/>
    <m/>
    <m/>
    <m/>
    <m/>
    <m/>
    <m/>
    <m/>
    <m/>
    <s v="Management Janji"/>
    <s v="2026-08-10 08:00:00 | Tgl Pemasangan : 09 Agustus 2026 Interval : PAGI SIANG Note : Hubungi pelanggan terlebih dahulu"/>
    <s v="FCC"/>
    <d v="2026-08-08T16:09:53"/>
    <d v="2026-08-10T08:00:00"/>
    <m/>
    <s v="PS"/>
    <s v="PON"/>
    <s v="NO ADDON"/>
    <n v="20260810"/>
    <s v="Completed"/>
    <s v="HSI Bisnis Basic Promo HUT Telkom PSB 70% - 50 Mbps"/>
    <s v="INDIBIZ"/>
    <m/>
    <m/>
    <d v="2026-08-10T08:00:00"/>
    <s v="2026-08-10 08:00:00 | Tgl Pemasangan : 09 Agustus 2026 Interval : PAGI SIANG Note : Hubungi pelanggan terlebih dahulu"/>
    <n v="2026"/>
    <n v="8"/>
    <n v="10"/>
    <d v="2026-08-10T00:00:00"/>
    <n v="-0.33333333333575865"/>
    <x v="1"/>
  </r>
  <r>
    <n v="131"/>
    <n v="1002526151"/>
    <n v="3"/>
    <x v="3"/>
    <n v="5"/>
    <s v="SBY SELATAN"/>
    <s v="KETINTANG"/>
    <s v="RKT"/>
    <s v="REG"/>
    <s v="AO"/>
    <x v="0"/>
    <s v="1P INET"/>
    <s v="Completed (PS)"/>
    <s v="RBS-Regional 3"/>
    <d v="2026-08-14T11:25:56"/>
    <d v="2026-08-18T15:52:00"/>
    <n v="69365904"/>
    <m/>
    <n v="152308243039"/>
    <s v="BANK PEREKONOMIAN RAKYAT DANAMITRA SURYA"/>
    <s v="ODP-RKT-FDM/99 FDM/D11/01.99"/>
    <s v="WO061733919"/>
    <m/>
    <m/>
    <m/>
    <n v="112.74893830000001"/>
    <n v="-7.3290492999999897"/>
    <s v="|MN02083|MYIA-053180874532/POI/Pak Oenit/082131084371/bprdanamitrasurya@gmail.com"/>
    <s v="MYIB_ASSISTANT"/>
    <m/>
    <m/>
    <m/>
    <m/>
    <m/>
    <m/>
    <m/>
    <m/>
    <s v="Management Janji"/>
    <s v="2026-08-18 08:00:00 | Nama PIC : ibu finka No HP : 082131084371 No Alternatif : - M Janji : 18/07/2026 Jam Pasang : Pagi NoteÃ‚Â :  Hubungi terlebih dahulu sebelum ke lokasi "/>
    <s v="FCC"/>
    <s v="14-08-2026 11:39:52"/>
    <d v="2026-08-18T08:00:00"/>
    <m/>
    <s v="PS"/>
    <s v="RKT"/>
    <s v="NO ADDON"/>
    <n v="20260818"/>
    <s v="Completed"/>
    <s v="HSI Bisnis Basic Promo HUT Telkom PSB 70% - 100 Mbps"/>
    <s v="INDIBIZ"/>
    <m/>
    <m/>
    <d v="2026-08-18T08:00:00"/>
    <s v="2026-08-18 08:00:00 | Nama PIC : ibu finka No HP : 082131084371 No Alternatif : - M Janji : 18/07/2026 Jam Pasang : Pagi NoteÃ‚Â :  Hubungi terlebih dahulu sebelum ke lokasi "/>
    <n v="2026"/>
    <n v="8"/>
    <n v="18"/>
    <d v="2026-08-18T00:00:00"/>
    <n v="-0.33333333333575865"/>
    <x v="1"/>
  </r>
  <r>
    <n v="132"/>
    <n v="1002533852"/>
    <n v="3"/>
    <x v="1"/>
    <n v="5"/>
    <s v="MALANG"/>
    <s v="KEPANJEN"/>
    <s v="DPT"/>
    <s v="REG"/>
    <s v="AO"/>
    <x v="0"/>
    <s v="1P INET"/>
    <s v="MIE - SEND SURVEY"/>
    <s v="RBS-Regional 3"/>
    <d v="2026-08-18T15:29:57"/>
    <d v="2026-08-18T15:32:22"/>
    <n v="69369257"/>
    <m/>
    <n v="152712204546"/>
    <s v="smp n 2 dampit"/>
    <s v="ODP-DPT-FM/09"/>
    <s v="WO062031011"/>
    <m/>
    <m/>
    <m/>
    <n v="112.825447"/>
    <n v="-8.2024685000000002"/>
    <s v="|MN02462|MYIA-077285127225/POI/085963158869/085928160777/ptsayap86@gmail.com"/>
    <s v="MYIB_ASSISTANT"/>
    <m/>
    <m/>
    <m/>
    <m/>
    <m/>
    <m/>
    <m/>
    <m/>
    <s v="Management Janji"/>
    <s v="2026-08-19 13:00:00 | Waktu pemasangan : 17 agustus 2026 Jam pemasangan : 08.00 - 12.00 Info Tambahan : Hubungi pelanggan dulu sebelum ke lokasi terimakasih "/>
    <s v="FCC"/>
    <s v="18-08-2026 15:55:35"/>
    <d v="2026-08-19T13:00:00"/>
    <m/>
    <s v="SURVEY_NEW_MANJA"/>
    <s v="DPT"/>
    <s v="NO ADDON"/>
    <m/>
    <s v="MIE - SEND SURVEY"/>
    <s v="HSI Bisnis Promo HUT RI PSB 70% - 200 Mbps"/>
    <s v="INDIBIZ"/>
    <m/>
    <m/>
    <d v="2026-08-19T13:00:00"/>
    <s v="2026-08-19 13:00:00 | Waktu pemasangan : 17 agustus 2026 Jam pemasangan : 08.00 - 12.00 Info Tambahan : Hubungi pelanggan dulu sebelum ke lokasi terimakasih "/>
    <m/>
    <m/>
    <m/>
    <e v="#NUM!"/>
    <e v="#NUM!"/>
    <x v="0"/>
  </r>
  <r>
    <n v="133"/>
    <n v="1002508718"/>
    <n v="3"/>
    <x v="4"/>
    <n v="4"/>
    <s v="SEMARANG"/>
    <s v="KENDAL"/>
    <s v="KDL"/>
    <s v="REG"/>
    <s v="AO"/>
    <x v="0"/>
    <m/>
    <s v="Completed (PS)"/>
    <s v="RBS-Regional 3"/>
    <d v="2026-08-04T15:05:59"/>
    <d v="2026-08-06T08:45:02"/>
    <n v="69358418"/>
    <n v="2946100062"/>
    <n v="146457106321"/>
    <s v="PT GLOBAL JET EXPRESS"/>
    <s v="ODP-KDL-FB/050"/>
    <s v="WO060929350"/>
    <m/>
    <m/>
    <m/>
    <n v="110.24616"/>
    <n v="-6.9547477000000004"/>
    <s v="AMRBS;403099;TREG4;MUHAMMAD MASTUR;081226139781;CP ABDUL GHOFUR 089659361635;PAKET 2S INET VOICE 100 MBPS (709.000);PT GLOBAL JET EXPRESS//KEDU;input by novi"/>
    <s v="Account Manager"/>
    <m/>
    <m/>
    <m/>
    <m/>
    <m/>
    <m/>
    <m/>
    <m/>
    <s v="Management Janji"/>
    <s v="2026-08-05 15:00:00|M Janji : (05/08/2026) jam Pasang pagi / siang  Note : hubungi pelanggan jika ingin kelokasi|40981182|MYDITA"/>
    <s v="FCC"/>
    <d v="2026-04-08T15:10:39"/>
    <d v="2026-08-05T15:00:00"/>
    <m/>
    <s v="PS"/>
    <s v="KDL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15:00:00"/>
    <s v="2026-08-05 15:00:00|M Janji : (05/08/2026) jam Pasang pagi / siang  Note : hubungi pelanggan jika ingin kelokasi|40981182|MYDITA"/>
    <n v="2026"/>
    <n v="8"/>
    <n v="6"/>
    <d v="2026-08-06T00:00:00"/>
    <n v="0.375"/>
    <x v="1"/>
  </r>
  <r>
    <n v="134"/>
    <n v="1002515972"/>
    <n v="3"/>
    <x v="1"/>
    <n v="5"/>
    <s v="MADIUN"/>
    <s v="NGAWI"/>
    <s v="SAR"/>
    <s v="REG"/>
    <s v="AO"/>
    <x v="0"/>
    <s v="1P INET"/>
    <s v="Completed (PS)"/>
    <s v="RBS-Regional 3"/>
    <d v="2026-08-08T13:40:57"/>
    <d v="2026-08-09T19:54:33"/>
    <n v="69361486"/>
    <m/>
    <n v="152633207493"/>
    <s v="TOKO INDARTO"/>
    <s v="ODP-SAR-FB/08 FB/D02/08.01"/>
    <s v="WO061265037"/>
    <m/>
    <m/>
    <m/>
    <n v="111.24202486127599"/>
    <n v="-7.6868839813697099"/>
    <s v="MD|MYDB-20260808264730|DC20010/MC20002|TOKO INDARTO|089672086540"/>
    <s v="MYDIGIBIZPARTNER"/>
    <m/>
    <m/>
    <m/>
    <m/>
    <m/>
    <m/>
    <m/>
    <m/>
    <s v="Management Janji"/>
    <s v="2026-08-09 13:00:00 | M Janji : 9 agustus 2026 jam Pasang :  siang Note : hubungi pelanggan jika ingin kelokasi "/>
    <s v="FCC"/>
    <d v="2026-08-08T13:55:01"/>
    <d v="2026-08-09T13:00:00"/>
    <m/>
    <s v="PS"/>
    <s v="SAR"/>
    <s v="NO ADDON"/>
    <n v="20260809"/>
    <s v="Completed"/>
    <s v="HSI Bisnis Promo HUT Telkom PSB 70% - 50 Mbps"/>
    <s v="INDIBIZ"/>
    <m/>
    <m/>
    <d v="2026-08-09T13:00:00"/>
    <s v="2026-08-09 13:00:00 | M Janji : 9 agustus 2026 jam Pasang :  siang Note : hubungi pelanggan jika ingin kelokasi "/>
    <n v="2026"/>
    <n v="8"/>
    <n v="9"/>
    <d v="2026-08-09T00:00:00"/>
    <n v="-0.54166666666424135"/>
    <x v="1"/>
  </r>
  <r>
    <n v="135"/>
    <n v="1002532896"/>
    <n v="3"/>
    <x v="2"/>
    <n v="4"/>
    <s v="YOGYAKARTA"/>
    <s v="INNER - YOGYA JATENG SELATAN"/>
    <s v="KBU"/>
    <s v="REG"/>
    <s v="AO"/>
    <x v="0"/>
    <s v="1P INET"/>
    <s v="MIE - SEND SURVEY"/>
    <s v="RBS-Regional 3"/>
    <d v="2026-08-18T11:56:56"/>
    <d v="2026-08-18T11:58:01"/>
    <n v="69368864"/>
    <m/>
    <n v="146113147045"/>
    <s v="The Oaze Villa Jogja"/>
    <s v="ODP-KBU-FDF/19 FDF/D03/04.19"/>
    <s v="WO061996199"/>
    <m/>
    <m/>
    <m/>
    <n v="110.3559393"/>
    <n v="-7.7862329999999904"/>
    <s v="|MC80075|MYIA-056292800610/POI/HADI SURYONO SE/081281142234/hadi.suryono@gmail.com"/>
    <s v="MYIB_ASSISTANT"/>
    <m/>
    <m/>
    <m/>
    <m/>
    <m/>
    <m/>
    <m/>
    <m/>
    <s v="Management Janji"/>
    <s v="2026-08-19 08:00:00 | M Janji : (19/agustus/2026) jam Pasang : 09:00 Note : hubungi pelanggan jika ingin kelokasi"/>
    <s v="FCC"/>
    <s v="18-08-2026 12:10:35"/>
    <d v="2026-08-19T08:00:00"/>
    <m/>
    <s v="SURVEY_NEW_MANJA"/>
    <s v="KBU"/>
    <s v="NO ADDON"/>
    <m/>
    <s v="MIE - SEND SURVEY"/>
    <s v="HSI Bisnis Promo HUT Telkom PSB 70% - 75 Mbps"/>
    <s v="INDIBIZ"/>
    <m/>
    <m/>
    <d v="2026-08-19T08:00:00"/>
    <s v="2026-08-19 08:00:00 | M Janji : (19/agustus/2026) jam Pasang : 09:00 Note : hubungi pelanggan jika ingin kelokasi"/>
    <m/>
    <m/>
    <m/>
    <e v="#NUM!"/>
    <e v="#NUM!"/>
    <x v="0"/>
  </r>
  <r>
    <n v="136"/>
    <n v="1002511881"/>
    <n v="3"/>
    <x v="7"/>
    <n v="4"/>
    <s v="KUDUS"/>
    <s v="KUDUS"/>
    <s v="KUD"/>
    <s v="REG"/>
    <s v="AO"/>
    <x v="0"/>
    <s v="1P INET"/>
    <s v="Completed (PS)"/>
    <s v="RBS-Regional 3"/>
    <d v="2026-08-06T10:50:56"/>
    <d v="2026-08-07T15:46:24"/>
    <n v="69359765"/>
    <m/>
    <n v="142401145984"/>
    <s v="SPBU 4459308"/>
    <s v="ODP-KUD-FAL/067 FAL/D05/067.01"/>
    <s v="WO061054911"/>
    <m/>
    <m/>
    <m/>
    <n v="110.8797488"/>
    <n v="-6.8147047000000001"/>
    <s v="|MC60142|MYIA-075805015623/POI/DERA BAHTIAR WIDIYANTO /08562685148/spbu_modern@yahoo.com"/>
    <s v="MYIB_ASSISTANT"/>
    <m/>
    <m/>
    <m/>
    <m/>
    <m/>
    <m/>
    <m/>
    <m/>
    <s v="Management Janji"/>
    <s v="2026-08-07 08:00:00 | Nama PIC : BAPAK DERA No HP : 08562685148 No Alternatif : - M Janji : 07/08/2026 Jam Pasang : Pagi NoteÃ‚Â :  Hubungi terlebih dahulu sebelum ke lokasi "/>
    <s v="FCC"/>
    <d v="2026-06-08T10:55:32"/>
    <d v="2026-08-07T08:00:00"/>
    <m/>
    <s v="PS"/>
    <s v="KUD"/>
    <s v="NO ADDON"/>
    <n v="20260807"/>
    <s v="Completed"/>
    <s v="HSI Bisnis Basic Promo HUT Telkom PSB 70% - 150 Mbps"/>
    <s v="INDIBIZ"/>
    <m/>
    <m/>
    <d v="2026-08-07T08:00:00"/>
    <s v="2026-08-07 08:00:00 | Nama PIC : BAPAK DERA No HP : 08562685148 No Alternatif : - M Janji : 07/08/2026 Jam Pasang : Pagi NoteÃ‚Â :  Hubungi terlebih dahulu sebelum ke lokasi "/>
    <n v="2026"/>
    <n v="8"/>
    <n v="7"/>
    <d v="2026-08-07T00:00:00"/>
    <n v="-0.33333333333575865"/>
    <x v="1"/>
  </r>
  <r>
    <n v="137"/>
    <n v="1002516658"/>
    <n v="3"/>
    <x v="4"/>
    <n v="4"/>
    <s v="PEKALONGAN"/>
    <s v="BATANG"/>
    <s v="SBA"/>
    <s v="REG"/>
    <s v="AO"/>
    <x v="0"/>
    <s v="1P INET"/>
    <s v="Completed (PS)"/>
    <s v="RBS-Regional 3"/>
    <d v="2026-08-09T19:37:58"/>
    <d v="2026-08-10T16:48:04"/>
    <n v="69362010"/>
    <m/>
    <n v="142200200880"/>
    <s v="GUDANG KACAMATA B RIZKI"/>
    <s v="ODP-SBA-FE/023"/>
    <s v="WO061343083"/>
    <m/>
    <m/>
    <m/>
    <n v="109.90411400000001"/>
    <n v="-6.9839830000000003"/>
    <s v="|MN00925|MYIA-098634221247/POI/M agus trimulyo/081325445471/agustrimulyo314@gmail.com"/>
    <s v="MYIB_ASSISTANT"/>
    <m/>
    <m/>
    <m/>
    <m/>
    <m/>
    <m/>
    <m/>
    <m/>
    <s v="Management Janji"/>
    <s v="2026-08-11 08:00:00 | Nama Pic : BP AGUS No Hp Pic : 081325445471 Jam Pemasangan : 08:00 - 12.00 Tanggal Pemasangan : SENIN 10 AGUSTUS 2026 Info Tambahan : Hubungi pelanggan sebelum datang ke lokasi"/>
    <s v="FCC"/>
    <d v="2026-09-08T19:39:57"/>
    <d v="2026-08-11T08:00:00"/>
    <m/>
    <s v="PS"/>
    <s v="SBA"/>
    <s v="NO ADDON"/>
    <n v="20260810"/>
    <s v="Completed"/>
    <s v="HSI Bisnis Basic Promo HUT Telkom PSB 70% - 50 Mbps"/>
    <s v="INDIBIZ"/>
    <m/>
    <m/>
    <d v="2026-08-11T08:00:00"/>
    <s v="2026-08-11 08:00:00 | Nama Pic : BP AGUS No Hp Pic : 081325445471 Jam Pemasangan : 08:00 - 12.00 Tanggal Pemasangan : SENIN 10 AGUSTUS 2026 Info Tambahan : Hubungi pelanggan sebelum datang ke lokasi"/>
    <n v="2026"/>
    <n v="8"/>
    <n v="10"/>
    <d v="2026-08-10T00:00:00"/>
    <n v="-1.3333333333357587"/>
    <x v="1"/>
  </r>
  <r>
    <n v="138"/>
    <n v="1002506038"/>
    <n v="3"/>
    <x v="0"/>
    <n v="5"/>
    <s v="MATARAM"/>
    <s v="INNER - NUSA TENGGARA"/>
    <s v="SWE"/>
    <s v="REG"/>
    <s v="AO"/>
    <x v="0"/>
    <m/>
    <s v="Completed (PS)"/>
    <s v="RBS-Regional 3"/>
    <d v="2026-08-03T13:05:21"/>
    <d v="2026-08-03T21:09:34"/>
    <n v="69356809"/>
    <m/>
    <n v="172605804076"/>
    <s v="Toko Akbal"/>
    <s v="ODP-SWE-FAD/98"/>
    <s v="WO060788404"/>
    <m/>
    <m/>
    <m/>
    <n v="116.1636649"/>
    <n v="-8.5731260999999996"/>
    <s v="|MC40234|MYIA-056913885278/POI/akbal binan/083866857254/devamotor305@gmail.com"/>
    <s v="Sales Profesional"/>
    <m/>
    <m/>
    <m/>
    <m/>
    <m/>
    <m/>
    <m/>
    <m/>
    <s v="Management Janji"/>
    <s v="2026-08-02 13:00:00 | Nama PIC : bapak Akbal  No HP :  083866857254  Alt :   M Janji : (MINGGU/2/AGUSTUS/2026)  jam Pasang : 09:00  Note : hubungi pelanggan jika ingin kelokasi"/>
    <s v="FCC"/>
    <d v="2026-03-08T13:10:38"/>
    <m/>
    <m/>
    <s v="PS"/>
    <s v="SWE"/>
    <s v="NO ADDON"/>
    <n v="20260803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03T07:00:00"/>
    <s v="2026-08-02 13:00:00 | Nama PIC : bapak Akbal  No HP :  083866857254  Alt :   M Janji : (MINGGU/2/AGUSTUS/2026)  jam Pasang : 09:00  Note : hubungi pelanggan jika ingin kelokasi"/>
    <n v="2026"/>
    <n v="8"/>
    <n v="3"/>
    <d v="2026-08-03T00:00:00"/>
    <n v="-0.29166666666424135"/>
    <x v="1"/>
  </r>
  <r>
    <n v="139"/>
    <n v="1002504505"/>
    <n v="3"/>
    <x v="3"/>
    <n v="5"/>
    <s v="MADURA"/>
    <s v="BANGKALAN"/>
    <s v="KPP"/>
    <s v="REG"/>
    <s v="AO"/>
    <x v="0"/>
    <s v="1P INET"/>
    <s v="102 | FOLLOW UP COMPLETED"/>
    <s v="RBS-Regional 3"/>
    <d v="2026-08-01T12:16:56"/>
    <d v="2026-08-06T10:16:08"/>
    <n v="69356710"/>
    <m/>
    <n v="152437905567"/>
    <s v="Raudhatul athfal Nurul Fatimah"/>
    <s v="ODP-KPP-FC/63 FC/D03/63.01"/>
    <s v="WO060640079"/>
    <m/>
    <m/>
    <m/>
    <n v="113.146657124161"/>
    <n v="-6.9156510451016402"/>
    <s v="MD|MYDB-20260801264120|DN00001/MN00572|Raudhatul athfal Nurul Fatimah|081555916848"/>
    <s v="MYDIGIBIZPARTNER"/>
    <m/>
    <m/>
    <m/>
    <m/>
    <m/>
    <m/>
    <m/>
    <m/>
    <s v="Management Janji"/>
    <s v="2026-08-02 13:00:00 | Nama PIC : Syaiful No HP : 081555916848 Alt :  M Janji : 02/08/2026 NoteÃ‚Â :  hubungi terlebih dahulu sebelum kelokasi "/>
    <s v="FCC"/>
    <d v="2026-01-08T12:25:09"/>
    <d v="2026-08-02T13:00:00"/>
    <s v="Kendala Pelanggan"/>
    <s v="REVOKE"/>
    <s v="KPP"/>
    <s v="NETMONK"/>
    <m/>
    <s v="Follow Up Revoke Completed, New Order ID : SC1002511731"/>
    <s v="HSI Bisnis Bundling Netmonk Promo 2026 PSB 70% - 300 Mbps"/>
    <s v="INDIBIZ"/>
    <m/>
    <m/>
    <d v="2026-08-02T13:00:00"/>
    <s v="2026-08-02 13:00:00 | Nama PIC : Syaiful No HP : 081555916848 Alt :  M Janji : 02/08/2026 NoteÃ‚Â :  hubungi terlebih dahulu sebelum kelokasi "/>
    <m/>
    <m/>
    <m/>
    <e v="#NUM!"/>
    <e v="#NUM!"/>
    <x v="0"/>
  </r>
  <r>
    <n v="140"/>
    <n v="1002514804"/>
    <n v="3"/>
    <x v="6"/>
    <n v="5"/>
    <s v="SIDOARJO"/>
    <s v="INNER - JATIM TIMUR"/>
    <s v="GDA"/>
    <s v="REG"/>
    <s v="AO"/>
    <x v="0"/>
    <m/>
    <s v="Completed (PS)"/>
    <s v="RBS-Regional 3"/>
    <d v="2026-08-07T14:18:37"/>
    <d v="2026-08-08T20:08:12"/>
    <n v="69360870"/>
    <m/>
    <n v="152317261828"/>
    <s v="PONDOK PESANTREN AL-FATTAH"/>
    <s v="ODP-GDA-FA/24"/>
    <s v="WO061181521"/>
    <m/>
    <m/>
    <m/>
    <n v="112.73942409999999"/>
    <n v="-7.4124081000000004"/>
    <s v="|MN02620|/PONDOK PESANTREN AL-FATTAH/WINBACK 2.0 HSI B2B (1:1) 100MBPS 535RB PSB DISC 70%//nuhungdawud1@gmail.com/NUHUNG DAWUD/82142206563"/>
    <s v="Sales Force DBS"/>
    <m/>
    <m/>
    <m/>
    <m/>
    <m/>
    <m/>
    <m/>
    <m/>
    <s v="Management Janji"/>
    <s v="2026-08-08 13:00:00|M Janji : (08/08/026) jam Pasang : 09:00 Note : hubungi pelanggan jika ingin kelokasi|40900827|MYDITA"/>
    <s v="FCC"/>
    <d v="2026-07-08T14:25:34"/>
    <d v="2026-08-08T13:00:00"/>
    <m/>
    <s v="PS"/>
    <s v="GDA"/>
    <s v="NO ADDON"/>
    <n v="2026080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8T13:00:00"/>
    <s v="2026-08-08 13:00:00|M Janji : (08/08/026) jam Pasang : 09:00 Note : hubungi pelanggan jika ingin kelokasi|40900827|MYDITA"/>
    <n v="2026"/>
    <n v="8"/>
    <n v="8"/>
    <d v="2026-08-08T00:00:00"/>
    <n v="-0.54166666666424135"/>
    <x v="1"/>
  </r>
  <r>
    <n v="141"/>
    <n v="1002507588"/>
    <n v="3"/>
    <x v="6"/>
    <n v="5"/>
    <s v="SIDOARJO"/>
    <s v="JOMBANG"/>
    <s v="JOM"/>
    <s v="REG"/>
    <s v="AO"/>
    <x v="0"/>
    <m/>
    <s v="Completed (PS)"/>
    <s v="RBS-Regional 3"/>
    <d v="2026-08-04T10:59:19"/>
    <d v="2026-08-04T15:25:31"/>
    <n v="69358105"/>
    <m/>
    <n v="152318240368"/>
    <s v="UNIVERSITAS KH ABDUL WAHAB HASBULLAH"/>
    <s v="ODP-JOM-FE/28"/>
    <s v="WO060878092"/>
    <m/>
    <m/>
    <m/>
    <n v="112.2322135"/>
    <n v="-7.5205311000000004"/>
    <s v="|MN01463|/UNIVERSITAS KH ABDUL WAHAB HASBULLAH /WINBACK 2.0 HSI B2B (1:1) 50MBPS 355RB PSB DISC 70%/1:1 WINBACK 50MBPS INET ONLY TARIF 355000 BELUM PPN /zuhrisyaifuddin52@gmail.com/SYAIFUDDIN ZUHRI/85784996850"/>
    <s v="Sales Force DBS"/>
    <m/>
    <m/>
    <m/>
    <m/>
    <m/>
    <m/>
    <m/>
    <m/>
    <s v="Management Janji"/>
    <s v="2026-08-05 08:00:00|Nama Pic : bp SYAIFUDDIN  No Hp Pic : 085784996850 No alt : - Jam Pemasangan : pagi  Tanggal Pemasangan : 5 Agustus 2026|40981182|MYDITA"/>
    <s v="FCC"/>
    <d v="2026-04-08T11:10:54"/>
    <d v="2026-08-05T08:00:00"/>
    <m/>
    <s v="PS"/>
    <s v="JOM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8:00:00"/>
    <s v="2026-08-05 08:00:00|Nama Pic : bp SYAIFUDDIN  No Hp Pic : 085784996850 No alt : - Jam Pemasangan : pagi  Tanggal Pemasangan : 5 Agustus 2026|40981182|MYDITA"/>
    <n v="2026"/>
    <n v="8"/>
    <n v="4"/>
    <d v="2026-08-04T00:00:00"/>
    <n v="-1.3333333333357587"/>
    <x v="1"/>
  </r>
  <r>
    <n v="142"/>
    <n v="1002529597"/>
    <n v="3"/>
    <x v="0"/>
    <n v="5"/>
    <s v="MATARAM"/>
    <s v="LOMBOK TIMUR UTARA"/>
    <s v="MBG"/>
    <s v="REG"/>
    <s v="AO"/>
    <x v="0"/>
    <s v="1P INET"/>
    <s v="Completed (PS)"/>
    <s v="RBS-Regional 3"/>
    <d v="2026-08-16T12:46:58"/>
    <d v="2026-08-17T13:37:27"/>
    <n v="69367478"/>
    <m/>
    <n v="172620205045"/>
    <s v="Toko Haridi"/>
    <s v="ODP-MBG-FAF/46"/>
    <s v="WO061872390"/>
    <m/>
    <m/>
    <m/>
    <n v="116.48018695414"/>
    <n v="-8.6257967192345202"/>
    <s v="MD|MYDB-20260816265660|SC00001/MC00149|Toko Haridi|087850786822"/>
    <s v="MYDIGIBIZPARTNER"/>
    <m/>
    <m/>
    <m/>
    <m/>
    <m/>
    <m/>
    <m/>
    <m/>
    <s v="Management Janji"/>
    <s v="2026-08-18 15:00:00 | Nama : BU HUDAI BIAH  No Hp : 087850786822 No Alt :  Tgl Pemasangan : 17 Agustus 2026 Interval : PAGI  Note : Hubungi pelanggan terlebih dahulu"/>
    <s v="FCC"/>
    <s v="16-08-2026 12:55:02"/>
    <d v="2026-08-18T15:00:00"/>
    <m/>
    <s v="PS"/>
    <s v="MBG"/>
    <s v="NO ADDON"/>
    <n v="20260817"/>
    <s v="Completed"/>
    <s v="HSI Bisnis Promo HUT Telkom PSB 70% - 150 Mbps"/>
    <s v="INDIBIZ"/>
    <m/>
    <m/>
    <d v="2026-08-18T15:00:00"/>
    <s v="2026-08-18 15:00:00 | Nama : BU HUDAI BIAH  No Hp : 087850786822 No Alt :  Tgl Pemasangan : 17 Agustus 2026 Interval : PAGI  Note : Hubungi pelanggan terlebih dahulu"/>
    <n v="2026"/>
    <n v="8"/>
    <n v="17"/>
    <d v="2026-08-17T00:00:00"/>
    <n v="-1.625"/>
    <x v="1"/>
  </r>
  <r>
    <n v="143"/>
    <n v="1002527973"/>
    <n v="3"/>
    <x v="4"/>
    <n v="4"/>
    <s v="PEKALONGAN"/>
    <s v="BREBES"/>
    <s v="BRB"/>
    <s v="REG"/>
    <s v="AO"/>
    <x v="0"/>
    <s v="1P INET"/>
    <s v="Completed (PS)"/>
    <s v="RBS-Regional 3"/>
    <d v="2026-08-15T10:52:57"/>
    <d v="2026-08-16T13:33:17"/>
    <n v="69366698"/>
    <m/>
    <n v="146284106938"/>
    <s v="Toko sembako songgom"/>
    <s v="ODP-BRB-FM/017 FM/D03/017.01"/>
    <s v="WO061807314"/>
    <m/>
    <m/>
    <m/>
    <n v="109.007748500631"/>
    <n v="-7.0123112490177597"/>
    <s v="MD|MYDB-20260814265400|EC50002/MC50042|Toko sembako songgom|081326336640"/>
    <s v="MYDIGIBIZPARTNER"/>
    <m/>
    <m/>
    <m/>
    <m/>
    <m/>
    <m/>
    <m/>
    <m/>
    <s v="Management Janji"/>
    <s v="2026-08-18 08:00:00 | Nama PIC : Bp Selamet No HP : 081326336640 No Alt : - M Janji :  16 Agustus 2026 Jam Pasang : Pagi / Siang Note : hubungi pelanggan jika ingin kelokasi"/>
    <s v="FCC"/>
    <s v="15-08-2026 10:54:52"/>
    <d v="2026-08-18T08:00:00"/>
    <m/>
    <s v="PS"/>
    <s v="BRB"/>
    <s v="NO ADDON"/>
    <n v="20260816"/>
    <s v="Completed"/>
    <s v="HSI Bisnis PSB 70% - 200 Mbps"/>
    <s v="INDIBIZ"/>
    <m/>
    <m/>
    <d v="2026-08-18T08:00:00"/>
    <s v="2026-08-18 08:00:00 | Nama PIC : Bp Selamet No HP : 081326336640 No Alt : - M Janji :  16 Agustus 2026 Jam Pasang : Pagi / Siang Note : hubungi pelanggan jika ingin kelokasi"/>
    <n v="2026"/>
    <n v="8"/>
    <n v="16"/>
    <d v="2026-08-16T00:00:00"/>
    <n v="-2.3333333333357587"/>
    <x v="1"/>
  </r>
  <r>
    <n v="144"/>
    <n v="1002530701"/>
    <n v="3"/>
    <x v="1"/>
    <n v="5"/>
    <s v="KEDIRI"/>
    <s v="KEDIRI"/>
    <s v="SBI"/>
    <s v="REG"/>
    <s v="AO"/>
    <x v="0"/>
    <s v="1P INET"/>
    <s v="Completed (PS)"/>
    <s v="RBS-Regional 3"/>
    <d v="2026-08-17T11:41:56"/>
    <d v="2026-08-18T13:26:53"/>
    <n v="69367978"/>
    <m/>
    <n v="152626204674"/>
    <s v="TPQ NURUL IMAN"/>
    <s v="ODP-SBI-FL/20 FL/D04/20.01"/>
    <s v="WO061921250"/>
    <m/>
    <m/>
    <m/>
    <n v="112.03375495970199"/>
    <n v="-7.9514891111655999"/>
    <s v="MD|MYDB-20260815265623|SC20016/MC20202|TPQ NURUL IMAN|08132831079"/>
    <s v="MYDIGIBIZPARTNER"/>
    <m/>
    <m/>
    <m/>
    <m/>
    <m/>
    <m/>
    <m/>
    <m/>
    <s v="Management Janji"/>
    <s v="2026-08-18 08:00:00 | Nama : BP PANDU SULISTIO No Hp : 08132831079 No Alt :  Tgl Pemasangan : 18 Agustus 2026 Interval : PAGI  Note : Hubungi pelanggan terlebih dahulu"/>
    <s v="FCC"/>
    <s v="17-08-2026 11:55:11"/>
    <d v="2026-08-18T08:00:00"/>
    <m/>
    <s v="PS"/>
    <s v="SBI"/>
    <s v="NO ADDON"/>
    <n v="20260818"/>
    <s v="Completed"/>
    <s v="HSI Bisnis Promo HUT Telkom PSB 70% - 300 Mbps"/>
    <s v="INDIBIZ"/>
    <m/>
    <m/>
    <d v="2026-08-18T08:00:00"/>
    <s v="2026-08-18 08:00:00 | Nama : BP PANDU SULISTIO No Hp : 08132831079 No Alt :  Tgl Pemasangan : 18 Agustus 2026 Interval : PAGI  Note : Hubungi pelanggan terlebih dahulu"/>
    <n v="2026"/>
    <n v="8"/>
    <n v="18"/>
    <d v="2026-08-18T00:00:00"/>
    <n v="-0.33333333333575865"/>
    <x v="1"/>
  </r>
  <r>
    <n v="145"/>
    <n v="1002522051"/>
    <n v="3"/>
    <x v="4"/>
    <n v="4"/>
    <s v="PEKALONGAN"/>
    <s v="BREBES"/>
    <s v="KTM"/>
    <s v="REG"/>
    <s v="AO"/>
    <x v="0"/>
    <s v="1P INET"/>
    <s v="Completed (PS)"/>
    <s v="RBS-Regional 3"/>
    <d v="2026-08-12T12:55:56"/>
    <d v="2026-08-13T13:53:48"/>
    <n v="69364201"/>
    <m/>
    <n v="142214105811"/>
    <s v="SPBU 4452225 Rengaspendawa"/>
    <s v="ODP-KTM-FH/016 FH/D01/016.01"/>
    <s v="WO061581336"/>
    <m/>
    <m/>
    <m/>
    <n v="109.001121036708"/>
    <n v="-6.9571959035465101"/>
    <s v="MD|MYDB-20260812265076|DN00001/MN00377|SPBU 4452225 Rengaspendawa|085329179104"/>
    <s v="MYDIGIBIZPARTNER"/>
    <m/>
    <m/>
    <m/>
    <m/>
    <m/>
    <m/>
    <m/>
    <m/>
    <s v="Management Janji"/>
    <s v="2026-08-13 13:00:00 | Tanggal pemasangan :13/08/2026 Jam pemasangan : pagi/siang Info Tambahan : Hubungi pelanggan dulu sebelum ke lokasi terima kasih."/>
    <s v="FCC"/>
    <d v="2026-12-08T13:10:01"/>
    <d v="2026-08-13T13:00:00"/>
    <m/>
    <s v="PS"/>
    <s v="KTM"/>
    <s v="NO ADDON"/>
    <n v="20260813"/>
    <s v="Completed"/>
    <s v="HSI Bisnis Promo HUT Telkom PSB 70% - 100 Mbps"/>
    <s v="INDIBIZ"/>
    <m/>
    <m/>
    <d v="2026-08-13T13:00:00"/>
    <s v="2026-08-13 13:00:00 | Tanggal pemasangan :13/08/2026 Jam pemasangan : pagi/siang Info Tambahan : Hubungi pelanggan dulu sebelum ke lokasi terima kasih."/>
    <n v="2026"/>
    <n v="8"/>
    <n v="13"/>
    <d v="2026-08-13T00:00:00"/>
    <n v="-0.54166666666424135"/>
    <x v="1"/>
  </r>
  <r>
    <n v="146"/>
    <n v="1002532103"/>
    <n v="3"/>
    <x v="0"/>
    <n v="5"/>
    <s v="MATARAM"/>
    <s v="BIMA"/>
    <s v="TET"/>
    <s v="REG"/>
    <s v="AO"/>
    <x v="0"/>
    <m/>
    <s v="OSS - FALLOUT"/>
    <s v="RBS-Regional 3"/>
    <d v="2026-08-18T09:08:06"/>
    <d v="2026-08-18T17:53:44"/>
    <n v="69365632"/>
    <m/>
    <n v="172616790202"/>
    <s v="PT MITRA SEHATI ABADI"/>
    <s v="ODP-TET-FAA/44"/>
    <s v="WO061975951"/>
    <m/>
    <m/>
    <m/>
    <n v="118.6922486"/>
    <n v="-8.5579622000000004"/>
    <s v="MD|MYDB-20260813265203|DN00001/MN02085|PT MITRA SEHATI ABADI|082340613427"/>
    <s v="MYDIGIBIZPARTNER"/>
    <m/>
    <m/>
    <m/>
    <m/>
    <m/>
    <m/>
    <m/>
    <m/>
    <s v="Management Janji"/>
    <s v="2026-08-15 08:00:00 | Nama PIC : bu maya   No HP: 082340613427  Alt : 08213830554 / syahbudin  M Janji : 15/AGUSTUS/2026  jam Pasang : Pagi  Note : hubungi pelanggan jika ingin kelokasi, terimakasih.  "/>
    <s v="FCC"/>
    <s v="18-08-2026 09:10:38"/>
    <m/>
    <s v="Kendala Lainnya"/>
    <s v="FO_WFM"/>
    <s v="TET"/>
    <s v="NETMONK"/>
    <m/>
    <s v="Provisioning Failed|WFM|INF009068303|PELURUSAN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d v="2026-08-18T07:00:00"/>
    <s v="2026-08-15 08:00:00 | Nama PIC : bu maya   No HP: 082340613427  Alt : 08213830554 / syahbudin  M Janji : 15/AGUSTUS/2026  jam Pasang : Pagi  Note : hubungi pelanggan jika ingin kelokasi, terimakasih.  "/>
    <m/>
    <m/>
    <m/>
    <e v="#NUM!"/>
    <e v="#NUM!"/>
    <x v="0"/>
  </r>
  <r>
    <n v="147"/>
    <n v="1002505565"/>
    <n v="3"/>
    <x v="6"/>
    <n v="5"/>
    <s v="PASURUAN"/>
    <s v="LUMAJANG"/>
    <s v="PII"/>
    <s v="REG"/>
    <s v="AO"/>
    <x v="0"/>
    <m/>
    <s v="Completed (PS)"/>
    <s v="RBS-Regional 3"/>
    <d v="2026-08-03T09:02:27"/>
    <d v="2026-08-05T00:17:45"/>
    <n v="69357196"/>
    <m/>
    <n v="152542208040"/>
    <s v="TOKO RANI JAYA"/>
    <s v="ODP-PII-FK/09"/>
    <s v="WO060767724"/>
    <m/>
    <m/>
    <m/>
    <n v="112.9506734"/>
    <n v="-8.2702948000000003"/>
    <s v="|MN00836|/TOKO RANI JAYA/WINBACK HSI B2B + NETMONK (1:1) 200MBPS 946,1RB PSB DISC 70%//ngatminiranijaya@gmail.com/NGATMINI/82264431233"/>
    <s v="Sales Force DBS"/>
    <m/>
    <m/>
    <m/>
    <m/>
    <m/>
    <m/>
    <m/>
    <m/>
    <s v="Management Janji"/>
    <s v="2026-08-04 08:00:00|Tanggal Pemasangan : 04 Agustus 2026 Jam Pemasangan : 08:00 13:00 Info Tambahan : Hubungi pelanggan dulu sebelum ke lokasi terimakasih|40961370|MYDITA"/>
    <s v="FCC"/>
    <d v="2026-03-08T09:25:39"/>
    <d v="2026-08-04T08:00:00"/>
    <m/>
    <s v="PS"/>
    <s v="PII"/>
    <s v="NETMONK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08:00:00"/>
    <s v="2026-08-04 08:00:00|Tanggal Pemasangan : 04 Agustus 2026 Jam Pemasangan : 08:00 13:00 Info Tambahan : Hubungi pelanggan dulu sebelum ke lokasi terimakasih|40961370|MYDITA"/>
    <n v="2026"/>
    <n v="8"/>
    <n v="5"/>
    <d v="2026-08-05T00:00:00"/>
    <n v="0.66666666666424135"/>
    <x v="1"/>
  </r>
  <r>
    <n v="148"/>
    <n v="1002507813"/>
    <n v="3"/>
    <x v="0"/>
    <n v="5"/>
    <s v="MATARAM"/>
    <s v="LOMBOK BARAT TENGAH"/>
    <s v="PRY"/>
    <s v="REG"/>
    <s v="AO"/>
    <x v="0"/>
    <s v="1P INET"/>
    <s v="Completed (PS)"/>
    <s v="RBS-Regional 3"/>
    <d v="2026-08-04T11:37:56"/>
    <d v="2026-08-05T19:16:23"/>
    <n v="69358168"/>
    <m/>
    <n v="172603791531"/>
    <s v="TOKO MAINAN ANAK-ANAK"/>
    <s v="ODP-PYA-FAE/18 FAL/D05/18.01"/>
    <s v="WO060875430"/>
    <m/>
    <m/>
    <m/>
    <n v="116.241137087345"/>
    <n v="-8.7467539285934297"/>
    <s v="MD|MYDB-20260803264290|DN00001/MN01272|TOKO MAINAN ANAK-ANAK|083147689744"/>
    <s v="MYDIGIBIZPARTNER"/>
    <m/>
    <m/>
    <m/>
    <m/>
    <m/>
    <m/>
    <m/>
    <m/>
    <s v="Management Janji"/>
    <s v="2026-08-05 08:00:00 | Nama PIC : Ibu Nurmala No HP : 083147689744 No Alt : - M Janji : 05 Agustus 2026 Jam Pasang : Pagi / Siang Note : hubungi pelanggan jika ingin ke lokasi, terima kasih"/>
    <s v="FCC"/>
    <d v="2026-04-08T11:40:22"/>
    <d v="2026-08-05T08:00:00"/>
    <m/>
    <s v="PS"/>
    <s v="PRY"/>
    <s v="NO ADDON"/>
    <n v="20260805"/>
    <s v="Completed"/>
    <s v="HSI Bisnis Promo HUT Telkom PSB 70% - 50 Mbps"/>
    <s v="INDIBIZ"/>
    <m/>
    <m/>
    <d v="2026-08-05T08:00:00"/>
    <s v="2026-08-05 08:00:00 | Nama PIC : Ibu Nurmala No HP : 083147689744 No Alt : - M Janji : 05 Agustus 2026 Jam Pasang : Pagi / Siang Note : hubungi pelanggan jika ingin ke lokasi, terima kasih"/>
    <n v="2026"/>
    <n v="8"/>
    <n v="5"/>
    <d v="2026-08-05T00:00:00"/>
    <n v="-0.33333333333575865"/>
    <x v="1"/>
  </r>
  <r>
    <n v="149"/>
    <n v="1002527622"/>
    <n v="3"/>
    <x v="5"/>
    <n v="5"/>
    <s v="SINGARJA"/>
    <s v="GIANYAR"/>
    <s v="UBU"/>
    <s v="REG"/>
    <s v="AO"/>
    <x v="0"/>
    <m/>
    <s v="CC - HD1A - INPROGRESS UNCONTACTED"/>
    <s v="RBS-Regional 3"/>
    <d v="2026-08-15T07:24:10"/>
    <d v="2026-08-18T16:47:44"/>
    <n v="69366508"/>
    <m/>
    <n v="172408248166"/>
    <s v="PT BUDI MAS SALAHIN"/>
    <s v="ODP-UBU-FBV/14"/>
    <m/>
    <m/>
    <m/>
    <m/>
    <n v="115.2717007"/>
    <n v="-8.5052240999999995"/>
    <s v="|MN02658|/PIC PAK NYOMAN SUDIARSA/081338326003/spbu.bali.5480520@gmail.com"/>
    <s v="Sales Force DBS"/>
    <m/>
    <m/>
    <m/>
    <m/>
    <m/>
    <m/>
    <m/>
    <m/>
    <m/>
    <m/>
    <m/>
    <s v="15-08-2026 07:25:38"/>
    <m/>
    <m/>
    <s v="FCC"/>
    <s v="UBU"/>
    <s v="NO ADDON"/>
    <m/>
    <s v="UNCONTACTED : Telepon Tidak Diangkat - RNA Yusnani Manalu 40951378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150"/>
    <n v="1002506124"/>
    <n v="3"/>
    <x v="2"/>
    <n v="4"/>
    <s v="YOGYAKARTA"/>
    <s v="GUNUNG KIDUL"/>
    <s v="WNS"/>
    <s v="REG"/>
    <s v="AO"/>
    <x v="0"/>
    <m/>
    <s v="CANCEL COMPLETED"/>
    <s v="RBS-Regional 3"/>
    <d v="2026-08-03T13:37:50"/>
    <d v="2026-08-13T15:16:19"/>
    <n v="69357543"/>
    <m/>
    <n v="143135115015"/>
    <s v="DP CAFE"/>
    <m/>
    <m/>
    <m/>
    <m/>
    <m/>
    <n v="110.556403455207"/>
    <n v="-8.1306640952167992"/>
    <s v="AMRBS/405613/FARISTA APRILLIA/R3/YOGYAKARTA/HSI BISNIS 1S 75 MBPS PROMO HUT TELKOM 1:1/IMAM HANAFI/082241020724 087839358174/work.hanafi@gmail.com"/>
    <s v="Amex"/>
    <m/>
    <m/>
    <m/>
    <m/>
    <m/>
    <m/>
    <m/>
    <m/>
    <m/>
    <m/>
    <m/>
    <d v="2026-03-08T13:40:15"/>
    <m/>
    <m/>
    <s v="REJECT_FCC"/>
    <s v="WNS"/>
    <s v="NO ADDON"/>
    <m/>
    <s v="DECLINE : Decline - Batal Order EVI PUSPITA EKASARI 40931150|MYDITA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s v="DECLINE : Decline - Batal Order EVI PUSPITA EKASARI 40931150|MYDITA"/>
    <m/>
    <m/>
    <m/>
    <m/>
    <m/>
    <e v="#NUM!"/>
    <e v="#NUM!"/>
    <x v="0"/>
  </r>
  <r>
    <n v="151"/>
    <n v="1002533123"/>
    <n v="3"/>
    <x v="7"/>
    <n v="4"/>
    <s v="KUDUS"/>
    <s v="REMBANG"/>
    <s v="LSE"/>
    <s v="REG"/>
    <s v="AO"/>
    <x v="0"/>
    <m/>
    <s v="CC - HD1A - INPROGRESS UNCONTACTED"/>
    <s v="RBS-Regional 3"/>
    <d v="2026-08-18T13:22:24"/>
    <d v="2026-08-18T16:55:30"/>
    <n v="69368989"/>
    <m/>
    <n v="142598105428"/>
    <s v="CV TAYU INDAH JAYA (SPBU 44.592.01) REMBANG"/>
    <s v="ODP-LSE-FE/065"/>
    <m/>
    <m/>
    <m/>
    <m/>
    <n v="111.3490145"/>
    <n v="-6.7218726999999996"/>
    <s v="AMRBS;403098;REG3;DANIEL MARWA DENERO;08112876658;CP.DWI RUSTINI;085728852436;PAKET PROMO 100MB 535RB;CV TAYU INDAH JAYA (SPBU 44.592.01) REMBANG"/>
    <s v="Account Manager"/>
    <m/>
    <m/>
    <m/>
    <m/>
    <m/>
    <m/>
    <m/>
    <m/>
    <m/>
    <m/>
    <m/>
    <s v="18-08-2026 13:25:51"/>
    <m/>
    <m/>
    <s v="FCC"/>
    <s v="LSE"/>
    <s v="NO ADDON"/>
    <m/>
    <s v="UNCONTACTED : Telepon Tidak Diangkat - RNA NENG PUTRI MEILINDA PERMATASARI 40981184|MYDITA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m/>
    <m/>
    <m/>
    <m/>
    <m/>
    <e v="#NUM!"/>
    <e v="#NUM!"/>
    <x v="0"/>
  </r>
  <r>
    <n v="152"/>
    <n v="1002521288"/>
    <n v="3"/>
    <x v="1"/>
    <n v="5"/>
    <s v="MADIUN"/>
    <s v="MADIUN"/>
    <s v="CRB"/>
    <s v="REG"/>
    <s v="AO"/>
    <x v="0"/>
    <m/>
    <s v="Completed (PS)"/>
    <s v="RBS-Regional 3"/>
    <d v="2026-08-12T08:55:27"/>
    <d v="2026-08-12T11:49:26"/>
    <n v="69361606"/>
    <m/>
    <n v="152632208652"/>
    <s v="SPBU 54.631.01"/>
    <s v="ODP-CRB-FD/63"/>
    <s v="WO061555570"/>
    <m/>
    <m/>
    <m/>
    <n v="111.65669800000001"/>
    <n v="-7.5392479999999997"/>
    <s v="|MN00286|MYIA-090139880285/POI/PARJONO/087858060685/spbu5.5463110@gmail.com"/>
    <s v="MYDIGIBIZPARTNER"/>
    <m/>
    <m/>
    <m/>
    <m/>
    <m/>
    <m/>
    <m/>
    <m/>
    <s v="Management Janji"/>
    <s v="2026-08-09 13:00:00 | Tgl Pemasangan : 09 Agustus 2026  Interval : PAGI SIANG  Note : Hubungi pelanggan terlebih dahulu"/>
    <s v="FCC"/>
    <d v="2026-12-08T09:10:20"/>
    <m/>
    <m/>
    <s v="PS"/>
    <s v="CRB"/>
    <s v="NO ADDON"/>
    <n v="20260812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2T07:00:00"/>
    <s v="2026-08-09 13:00:00 | Tgl Pemasangan : 09 Agustus 2026  Interval : PAGI SIANG  Note : Hubungi pelanggan terlebih dahulu"/>
    <n v="2026"/>
    <n v="8"/>
    <n v="12"/>
    <d v="2026-08-12T00:00:00"/>
    <n v="-0.29166666666424135"/>
    <x v="1"/>
  </r>
  <r>
    <n v="153"/>
    <n v="1002515183"/>
    <n v="3"/>
    <x v="7"/>
    <n v="4"/>
    <s v="KUDUS"/>
    <s v="PURWODADI"/>
    <s v="WRO"/>
    <s v="REG"/>
    <s v="AO"/>
    <x v="0"/>
    <s v="1P INET"/>
    <s v="102 | FOLLOW UP COMPLETED"/>
    <s v="RBS-Regional 3"/>
    <d v="2026-08-07T16:01:56"/>
    <d v="2026-08-10T10:26:09"/>
    <n v="69361025"/>
    <m/>
    <n v="142509107223"/>
    <s v="SPBU 4458112"/>
    <s v="ODP-WRO-FG/112 FG/D05/112.01"/>
    <s v="WO061186574"/>
    <m/>
    <m/>
    <m/>
    <n v="111.135701"/>
    <n v="-7.0903549999999997"/>
    <s v="|MN01996|MYIA-091289207121/POI/Siti Munfaizah/085325118582/spbutruwolu@gmail.com"/>
    <s v="MYIB_ASSISTANT"/>
    <m/>
    <m/>
    <m/>
    <m/>
    <m/>
    <m/>
    <m/>
    <m/>
    <s v="Management Janji"/>
    <s v="2026-08-08 13:00:00 | telp :085325118582  alt : pagi / siang 08/08/2026 hub sebelum ke lokasi  "/>
    <s v="FCC"/>
    <d v="2026-07-08T16:25:36"/>
    <d v="2026-08-08T13:00:00"/>
    <s v="Kendala Lainnya"/>
    <s v="REVOKE"/>
    <s v="WRO"/>
    <s v="NO ADDON"/>
    <m/>
    <s v="Follow Up Revoke Completed, New Order ID : SC1002517230"/>
    <s v="HSI Bisnis Promo HUT Telkom PSB 70% - 100 Mbps"/>
    <s v="INDIBIZ"/>
    <m/>
    <m/>
    <d v="2026-08-08T13:00:00"/>
    <s v="2026-08-08 13:00:00 | telp :085325118582  alt : pagi / siang 08/08/2026 hub sebelum ke lokasi  "/>
    <m/>
    <m/>
    <m/>
    <e v="#NUM!"/>
    <e v="#NUM!"/>
    <x v="0"/>
  </r>
  <r>
    <n v="154"/>
    <n v="1002510249"/>
    <n v="3"/>
    <x v="1"/>
    <n v="5"/>
    <s v="KEDIRI"/>
    <s v="TULUNGAGUNG"/>
    <s v="TUL"/>
    <s v="REG"/>
    <s v="AO"/>
    <x v="0"/>
    <m/>
    <s v="Completed (PS)"/>
    <s v="RBS-Regional 3"/>
    <d v="2026-08-05T11:35:22"/>
    <d v="2026-08-06T08:17:34"/>
    <n v="69357251"/>
    <s v="-"/>
    <n v="-152606246379"/>
    <s v="PT. PUTRA SURYA MANDIRI SEJAHTERA"/>
    <s v="ODP-TUL-FAH/12"/>
    <s v="WO060969828"/>
    <m/>
    <m/>
    <m/>
    <n v="111.93582600000001"/>
    <n v="-8.0178799000000005"/>
    <s v="MD|MYDB-20260803264213|DC20015/MC20183|PT. PUTRA SURYA MANDIRI SEJAHTERA|081227646666"/>
    <s v="MYDIGIBIZPARTNER"/>
    <m/>
    <m/>
    <m/>
    <m/>
    <m/>
    <m/>
    <m/>
    <m/>
    <s v="Management Janji"/>
    <s v="2026-08-04 08:00:00 | Tanggal Pemasangan : 04 Agustus 2026  Jam Pemasangan : 08:00 13:00  Info Tambahan : Hubungi pelanggan dulu sebelum ke lokasi terimakasih"/>
    <s v="FCC"/>
    <d v="2026-05-08T11:39:53"/>
    <m/>
    <m/>
    <s v="PS"/>
    <s v="TUL"/>
    <s v="NO ADDON"/>
    <n v="20260806"/>
    <s v="Completed"/>
    <s v="- 11_11446;Biaya PSB HSI EBIS Tunai di Depan ~ 11[150000]  - E23046;E23046 ~ ES23 - Paket HSI Bisnis[0]  - E23046~null~E23046_UNL;UNL ~ Internet-Link Unlimited Internet Usage ~ E23046[0]  - E23046~null~44877;E23046||11||Abodemen 0[0]  - E23046~null~E23046"/>
    <s v="INDIBIZ"/>
    <m/>
    <m/>
    <d v="2026-08-05T07:00:00"/>
    <s v="2026-08-04 08:00:00 | Tanggal Pemasangan : 04 Agustus 2026  Jam Pemasangan : 08:00 13:00  Info Tambahan : Hubungi pelanggan dulu sebelum ke lokasi terimakasih"/>
    <n v="2026"/>
    <n v="8"/>
    <n v="6"/>
    <d v="2026-08-06T00:00:00"/>
    <n v="0.70833333333575865"/>
    <x v="1"/>
  </r>
  <r>
    <n v="155"/>
    <n v="1002510924"/>
    <n v="3"/>
    <x v="0"/>
    <n v="5"/>
    <s v="MATARAM"/>
    <s v="INNER - NUSA TENGGARA"/>
    <s v="SWE"/>
    <s v="REG"/>
    <s v="AO"/>
    <x v="0"/>
    <s v="1P INET"/>
    <s v="Completed (PS)"/>
    <s v="RBS-Regional 3"/>
    <d v="2026-08-05T14:58:56"/>
    <d v="2026-08-06T12:21:08"/>
    <n v="69359324"/>
    <m/>
    <n v="172605804101"/>
    <s v="K88 STATIONERY &amp; Agen BRILink"/>
    <s v="ODP-SWE-FAX/22"/>
    <s v="WO060998147"/>
    <m/>
    <m/>
    <m/>
    <n v="116.15454398095601"/>
    <n v="-8.6053575383132603"/>
    <s v="MD|MYDB-20260805264450|SC00001/MC00069|K88 STATIONERY &amp; Agen BRILink|087865511844"/>
    <s v="MYDIGIBIZPARTNER"/>
    <m/>
    <m/>
    <m/>
    <m/>
    <m/>
    <m/>
    <m/>
    <m/>
    <s v="Management Janji"/>
    <s v="2026-08-06 13:00:00 | M Janji : (06/08/2026) jam Pasang : 09:00 Note : hubungi pelanggan jika ingin kelokasi"/>
    <s v="FCC"/>
    <d v="2026-05-08T15:10:31"/>
    <d v="2026-08-06T13:00:00"/>
    <m/>
    <s v="PS"/>
    <s v="SWE"/>
    <s v="NO ADDON"/>
    <n v="20260806"/>
    <s v="Completed"/>
    <s v="HSI Bisnis Promo HUT Telkom PSB 70% - 150 Mbps"/>
    <s v="INDIBIZ"/>
    <m/>
    <m/>
    <d v="2026-08-06T13:00:00"/>
    <s v="2026-08-06 13:00:00 | M Janji : (06/08/2026) jam Pasang : 09:00 Note : hubungi pelanggan jika ingin kelokasi"/>
    <n v="2026"/>
    <n v="8"/>
    <n v="6"/>
    <d v="2026-08-06T00:00:00"/>
    <n v="-0.54166666666424135"/>
    <x v="1"/>
  </r>
  <r>
    <n v="156"/>
    <n v="1002520516"/>
    <n v="3"/>
    <x v="2"/>
    <n v="4"/>
    <s v="YOGYAKARTA"/>
    <s v="SLEMAN"/>
    <s v="GOD"/>
    <s v="REG"/>
    <s v="AO"/>
    <x v="0"/>
    <s v="1P INET"/>
    <s v="102 | FOLLOW UP COMPLETED"/>
    <s v="RBS-Regional 3"/>
    <d v="2026-08-11T15:34:57"/>
    <d v="2026-08-18T18:09:19"/>
    <n v="69363567"/>
    <m/>
    <n v="146136130145"/>
    <s v="Hafez Cs Yogyakarta"/>
    <s v="ODP-GOD-FBH/047 FBH/D03/047.01"/>
    <s v="WO061516457"/>
    <m/>
    <m/>
    <m/>
    <n v="110.2850668"/>
    <n v="-7.8216947000000001"/>
    <s v="|MN00528|MYIA-038129873299/POI/Solehudin/082285650924/hafezindonesia12345@gmail.com"/>
    <s v="MYIB_ASSISTANT"/>
    <m/>
    <m/>
    <m/>
    <m/>
    <m/>
    <m/>
    <m/>
    <m/>
    <s v="Management Janji"/>
    <s v="2026-08-18 13:00:00 | Tanggal pemasangan: 12/08/2026 Jam pemasangan : siang Info Tambahan : Hubungi pelanggan dulu sebelum ke lokasi terima kasih."/>
    <s v="FCC"/>
    <d v="2026-11-08T15:39:49"/>
    <d v="2026-08-18T13:00:00"/>
    <m/>
    <s v="REVOKE"/>
    <s v="GOD"/>
    <s v="NO ADDON"/>
    <m/>
    <s v="Follow Up Revoke Completed, New Order ID : SC1002534598"/>
    <s v="HSI Bisnis Promo HUT Telkom PSB 70% - 50 Mbps"/>
    <s v="INDIBIZ"/>
    <m/>
    <m/>
    <d v="2026-08-18T13:00:00"/>
    <s v="2026-08-18 13:00:00 | Tanggal pemasangan: 12/08/2026 Jam pemasangan : siang Info Tambahan : Hubungi pelanggan dulu sebelum ke lokasi terima kasih."/>
    <m/>
    <m/>
    <m/>
    <e v="#NUM!"/>
    <e v="#NUM!"/>
    <x v="0"/>
  </r>
  <r>
    <n v="157"/>
    <n v="1002511413"/>
    <n v="3"/>
    <x v="0"/>
    <n v="5"/>
    <s v="MATARAM"/>
    <s v="BIMA"/>
    <s v="DMP"/>
    <s v="REG"/>
    <s v="AO"/>
    <x v="0"/>
    <s v="1P INET"/>
    <s v="Completed (PS)"/>
    <s v="RBS-Regional 3"/>
    <d v="2026-08-06T07:52:57"/>
    <d v="2026-08-07T17:12:06"/>
    <n v="69359523"/>
    <m/>
    <n v="172611785893"/>
    <s v="toko daud"/>
    <s v="ODP-DMP-FAH/34 FAH/D02/34.01"/>
    <s v="WO061034920"/>
    <m/>
    <m/>
    <m/>
    <n v="118.38266609999999"/>
    <n v="-8.7961479999999899"/>
    <s v="|MN02363|MYIA-059859121267/POI/daud tandi/082147591537/tiaradompu61@gmail.com"/>
    <s v="MYIB_ASSISTANT"/>
    <m/>
    <m/>
    <m/>
    <m/>
    <m/>
    <m/>
    <m/>
    <m/>
    <s v="Management Janji"/>
    <s v="2026-08-07 08:00:00 | telp :082147591537 alt : manja : pagi : siang 07/08/2026 hub sebelum ke lokasi "/>
    <s v="FCC"/>
    <d v="2026-06-08T07:55:38"/>
    <d v="2026-08-07T08:00:00"/>
    <m/>
    <s v="PS"/>
    <s v="DMP"/>
    <s v="NO ADDON"/>
    <n v="20260807"/>
    <s v="Completed"/>
    <s v="HSI Bisnis Promo HUT Telkom PSB 70% - 50 Mbps"/>
    <s v="INDIBIZ"/>
    <m/>
    <m/>
    <d v="2026-08-07T08:00:00"/>
    <s v="2026-08-07 08:00:00 | telp :082147591537 alt : manja : pagi : siang 07/08/2026 hub sebelum ke lokasi "/>
    <n v="2026"/>
    <n v="8"/>
    <n v="7"/>
    <d v="2026-08-07T00:00:00"/>
    <n v="-0.33333333333575865"/>
    <x v="1"/>
  </r>
  <r>
    <n v="158"/>
    <n v="1002522035"/>
    <n v="3"/>
    <x v="4"/>
    <n v="4"/>
    <s v="SEMARANG"/>
    <s v="KENDAL"/>
    <s v="WLR"/>
    <s v="REG"/>
    <s v="AO"/>
    <x v="0"/>
    <s v="1P INET"/>
    <s v="OSS - FALLOUT"/>
    <s v="RBS-Regional 3"/>
    <d v="2026-08-12T12:46:56"/>
    <d v="2026-08-13T13:54:32"/>
    <n v="69364175"/>
    <m/>
    <n v="143407106655"/>
    <s v="TOKO UPIK"/>
    <s v="ODP-WLR-FN/045 FN/D04/045.01"/>
    <s v="WO061580477"/>
    <m/>
    <m/>
    <m/>
    <n v="110.02371100000001"/>
    <n v="-6.9544129999999997"/>
    <s v="|MN02184|MYIA-014789918718/POI/YULIANA. S/082147991118/yuliananfirdaus82@gmail.com"/>
    <s v="MYIB_ASSISTANT"/>
    <m/>
    <m/>
    <m/>
    <m/>
    <m/>
    <m/>
    <m/>
    <m/>
    <s v="Management Janji"/>
    <s v="2026-08-13 13:00:00 | M Janji : (14/08/2026) jam Pasang : 09:00 Note : hubungi pelanggan jika ingin kelokasi"/>
    <s v="FCC"/>
    <d v="2026-12-08T12:55:00"/>
    <d v="2026-08-13T13:00:00"/>
    <s v="Kendala Teknik"/>
    <s v="FO_WFM"/>
    <s v="WLR"/>
    <s v="NO ADDON"/>
    <m/>
    <s v="Provisioning Failed|WFM|INF009036389|TOR_-6.951467,110.0256645_-6.956117, 110.022502 | TOR_ODP-WLR-FF/051 REDAMAN TINGGI, ALT"/>
    <s v="HSI Bisnis Basic Promo HUT Telkom PSB 70% - 50 Mbps"/>
    <s v="INDIBIZ"/>
    <m/>
    <m/>
    <d v="2026-08-13T13:00:00"/>
    <s v="2026-08-13 13:00:00 | M Janji : (14/08/2026) jam Pasang : 09:00 Note : hubungi pelanggan jika ingin kelokasi"/>
    <m/>
    <m/>
    <m/>
    <e v="#NUM!"/>
    <e v="#NUM!"/>
    <x v="0"/>
  </r>
  <r>
    <n v="159"/>
    <n v="1002510440"/>
    <n v="3"/>
    <x v="3"/>
    <n v="5"/>
    <s v="MADURA"/>
    <s v="BANGKALAN"/>
    <s v="OMB"/>
    <s v="REG"/>
    <s v="AO"/>
    <x v="0"/>
    <s v="1P INET"/>
    <s v="Completed (PS)"/>
    <s v="RBS-Regional 3"/>
    <d v="2026-08-05T12:58:57"/>
    <d v="2026-08-06T09:17:30"/>
    <n v="69359136"/>
    <m/>
    <n v="152438901447"/>
    <s v="MADRASAH AL-RAHMAN"/>
    <s v="ODP-OMB-FE/10 FE/D01/10.01"/>
    <s v="WO060979128"/>
    <m/>
    <m/>
    <m/>
    <n v="113.36249615996999"/>
    <n v="-7.12767593593487"/>
    <s v="MD|MYDB-20260805264392|DN00001/MN02006|MADRASAH AL-RAHMAN|087899231342"/>
    <s v="MYDIGIBIZPARTNER"/>
    <m/>
    <m/>
    <m/>
    <m/>
    <m/>
    <m/>
    <m/>
    <m/>
    <s v="Management Janji"/>
    <s v="2026-08-06 15:00:00 | Jam pemasangan : 12.00 Info Tambahan : Hubungi pelanggan dulu sebelum ke lokasi terimakasih  "/>
    <s v="FCC"/>
    <d v="2026-05-08T13:10:17"/>
    <d v="2026-08-06T15:00:00"/>
    <m/>
    <s v="PS"/>
    <s v="OMB"/>
    <s v="NETMONK"/>
    <n v="20260806"/>
    <s v="Completed"/>
    <s v="HSI Bisnis Bundling Netmonk Promo 2026 PSB 70% - 300 Mbps"/>
    <s v="INDIBIZ"/>
    <m/>
    <m/>
    <d v="2026-08-06T15:00:00"/>
    <s v="2026-08-06 15:00:00 | Jam pemasangan : 12.00 Info Tambahan : Hubungi pelanggan dulu sebelum ke lokasi terimakasih  "/>
    <n v="2026"/>
    <n v="8"/>
    <n v="6"/>
    <d v="2026-08-06T00:00:00"/>
    <n v="-0.625"/>
    <x v="1"/>
  </r>
  <r>
    <n v="160"/>
    <n v="1002531919"/>
    <n v="3"/>
    <x v="0"/>
    <n v="5"/>
    <s v="KUPANG"/>
    <s v="KUPANG"/>
    <s v="KPN"/>
    <s v="REG"/>
    <s v="AO"/>
    <x v="0"/>
    <s v="1P INET"/>
    <s v="Completed (PS)"/>
    <s v="RBS-Regional 3"/>
    <d v="2026-08-18T07:46:57"/>
    <d v="2026-08-18T21:22:06"/>
    <n v="69368468"/>
    <m/>
    <n v="172502311498"/>
    <s v="ZAKKY PLAYSTATION"/>
    <s v="ODP-KPN-FG/36 FG/D05/36.01"/>
    <s v="WO061967558"/>
    <m/>
    <m/>
    <m/>
    <n v="123.597905870391"/>
    <n v="-10.177439615931"/>
    <s v="|MN00365|MYIA-099158774623/POI/Muhammad Yuzakky/082289292724/zakkykios@gmail.com"/>
    <s v="MYIB_ASSISTANT"/>
    <m/>
    <m/>
    <m/>
    <m/>
    <m/>
    <m/>
    <m/>
    <m/>
    <s v="Management Janji"/>
    <s v="2026-08-19 08:00:00 | M Janji : (19/08/2026) jam Pasang : 09:00 Note : hubungi pelanggan jika ingin kelokasi"/>
    <s v="FCC"/>
    <s v="18-08-2026 07:55:10"/>
    <d v="2026-08-19T08:00:00"/>
    <m/>
    <s v="PS"/>
    <s v="KPN"/>
    <s v="NO ADDON"/>
    <n v="20260818"/>
    <s v="Completed"/>
    <s v="HSI Bisnis Basic Promo HUT Telkom PSB 70% - 50 Mbps"/>
    <s v="INDIBIZ"/>
    <m/>
    <m/>
    <d v="2026-08-19T08:00:00"/>
    <s v="2026-08-19 08:00:00 | M Janji : (19/08/2026) jam Pasang : 09:00 Note : hubungi pelanggan jika ingin kelokasi"/>
    <n v="2026"/>
    <n v="8"/>
    <n v="18"/>
    <d v="2026-08-18T00:00:00"/>
    <n v="-1.3333333333357587"/>
    <x v="1"/>
  </r>
  <r>
    <n v="161"/>
    <n v="1002512085"/>
    <n v="3"/>
    <x v="6"/>
    <n v="5"/>
    <s v="JEMBER"/>
    <s v="SITUBONDO"/>
    <s v="ASB"/>
    <s v="REG"/>
    <s v="AO"/>
    <x v="0"/>
    <s v="1P INET"/>
    <s v="Completed (PS)"/>
    <s v="RBS-Regional 3"/>
    <d v="2026-08-06T11:34:56"/>
    <d v="2026-08-06T14:54:49"/>
    <n v="69359866"/>
    <m/>
    <n v="152527209089"/>
    <s v="EXCOM COPY CENTER"/>
    <s v="ODP-ASB-FB/28 FB/D05/28.01"/>
    <s v="WO061061037"/>
    <m/>
    <m/>
    <m/>
    <n v="114.293574782487"/>
    <n v="-7.7571493701770704"/>
    <s v="|MC30281|MYIA-071333616010/POI/SAMSUL HADI /083132974631/samsulhadi2022000@gmail.com"/>
    <s v="MYIB_ASSISTANT"/>
    <m/>
    <m/>
    <m/>
    <m/>
    <m/>
    <m/>
    <m/>
    <m/>
    <s v="Management Janji"/>
    <s v="2026-08-07 08:00:00 | Waktu pemasnagan : 07 agustus 2026 Jam pemasangan : 08.00 - 12.00 Mohon hubungi pelanggan sebelum ke lokasi  Terima kasih"/>
    <s v="FCC"/>
    <d v="2026-06-08T11:39:52"/>
    <d v="2026-08-07T08:00:00"/>
    <m/>
    <s v="PS"/>
    <s v="ASB"/>
    <s v="NO ADDON"/>
    <n v="20260806"/>
    <s v="Completed"/>
    <s v="HSI Bisnis Promo HUT Telkom PSB 70% - 300 Mbps"/>
    <s v="INDIBIZ"/>
    <m/>
    <m/>
    <d v="2026-08-07T08:00:00"/>
    <s v="2026-08-07 08:00:00 | Waktu pemasnagan : 07 agustus 2026 Jam pemasangan : 08.00 - 12.00 Mohon hubungi pelanggan sebelum ke lokasi  Terima kasih"/>
    <n v="2026"/>
    <n v="8"/>
    <n v="6"/>
    <d v="2026-08-06T00:00:00"/>
    <n v="-1.3333333333357587"/>
    <x v="1"/>
  </r>
  <r>
    <n v="162"/>
    <n v="1002507731"/>
    <n v="3"/>
    <x v="1"/>
    <n v="5"/>
    <s v="MALANG"/>
    <s v="BATU"/>
    <s v="KPO"/>
    <s v="REG"/>
    <s v="AO"/>
    <x v="0"/>
    <s v="1P INET"/>
    <s v="Completed (PS)"/>
    <s v="RBS-Regional 3"/>
    <d v="2026-08-04T11:22:56"/>
    <d v="2026-08-06T11:29:46"/>
    <n v="69358149"/>
    <m/>
    <n v="152711247289"/>
    <s v="PT ALINCO"/>
    <s v="ODP-KPO-FL/16 FL/D02/16.01"/>
    <s v="WO060873254"/>
    <m/>
    <m/>
    <m/>
    <n v="112.59694829999999"/>
    <n v="-7.9008349999999998"/>
    <s v="|MN02295|MYIA-051621827306/POI/ibu Sinta /081336929622/alinco.admn@gmail.com"/>
    <s v="MYIB_ASSISTANT"/>
    <m/>
    <m/>
    <m/>
    <m/>
    <m/>
    <m/>
    <m/>
    <m/>
    <s v="Management Janji"/>
    <s v="2026-08-05 08:00:00 | Nama PIC : Ibu Anita No HP : 081336929622 No Alt : - M Janji : 05 Agustus 2026 Jam Pasang : Pagi / Siang Note : hubungi pelanggan jika ingin ke lokasi, terima kasih"/>
    <s v="FCC"/>
    <d v="2026-04-08T11:25:40"/>
    <d v="2026-08-05T08:00:00"/>
    <m/>
    <s v="PS"/>
    <s v="KPO"/>
    <s v="NO ADDON"/>
    <n v="20260806"/>
    <s v="Completed"/>
    <s v="HSI Bisnis Basic Promo HUT Telkom PSB 70% - 50 Mbps"/>
    <s v="INDIBIZ"/>
    <m/>
    <m/>
    <d v="2026-08-05T08:00:00"/>
    <s v="2026-08-05 08:00:00 | Nama PIC : Ibu Anita No HP : 081336929622 No Alt : - M Janji : 05 Agustus 2026 Jam Pasang : Pagi / Siang Note : hubungi pelanggan jika ingin ke lokasi, terima kasih"/>
    <n v="2026"/>
    <n v="8"/>
    <n v="6"/>
    <d v="2026-08-06T00:00:00"/>
    <n v="0.66666666666424135"/>
    <x v="1"/>
  </r>
  <r>
    <n v="163"/>
    <n v="1002531501"/>
    <n v="3"/>
    <x v="4"/>
    <n v="4"/>
    <s v="PEKALONGAN"/>
    <s v="PEMALANG"/>
    <s v="RDD"/>
    <s v="REG"/>
    <s v="AO"/>
    <x v="0"/>
    <s v="1P INET"/>
    <s v="7 | OSS - PROVISIONING ISSUED"/>
    <s v="RBS-Regional 3"/>
    <d v="2026-08-17T18:53:56"/>
    <d v="2026-08-18T15:27:48"/>
    <n v="69368405"/>
    <m/>
    <n v="142213107396"/>
    <s v="Erablue Sudirman Randudongkal"/>
    <s v="ODP-RDD-FC/010 FC/D.01/010.01"/>
    <s v="WO061953538"/>
    <m/>
    <m/>
    <m/>
    <n v="109.326224"/>
    <n v="-7.1000529999999999"/>
    <s v="|MN02054|MYIA-052795389521/POI/Chaidar syuryo samudro/081249549394/anext213@gmail.com"/>
    <s v="MYIB_ASSISTANT"/>
    <m/>
    <m/>
    <m/>
    <m/>
    <m/>
    <m/>
    <m/>
    <m/>
    <s v="Management Janji"/>
    <s v="2026-08-18 15:00:00 | M janji : pagi Tanggal Pemasangan : 18/agustus/2026 Note : hubungi pelanggan jika ingin kelokasi "/>
    <s v="FCC"/>
    <s v="17-08-2026 18:55:33"/>
    <d v="2026-08-18T15:00:00"/>
    <m/>
    <s v="PI"/>
    <s v="RDD"/>
    <s v="NO ADDON"/>
    <m/>
    <s v="Provisioning Issued"/>
    <s v="HSI Bisnis Khusus Winback PSB 70% - 100 Mbps"/>
    <s v="INDIBIZ"/>
    <m/>
    <m/>
    <d v="2026-08-18T15:00:00"/>
    <s v="2026-08-18 15:00:00 | M janji : pagi Tanggal Pemasangan : 18/agustus/2026 Note : hubungi pelanggan jika ingin kelokasi "/>
    <m/>
    <m/>
    <m/>
    <e v="#NUM!"/>
    <e v="#NUM!"/>
    <x v="0"/>
  </r>
  <r>
    <n v="164"/>
    <n v="1002506353"/>
    <n v="3"/>
    <x v="2"/>
    <n v="4"/>
    <s v="YOGYAKARTA"/>
    <s v="SLEMAN"/>
    <s v="SMN"/>
    <s v="REG"/>
    <s v="AO"/>
    <x v="0"/>
    <m/>
    <s v="Completed (PS)"/>
    <s v="RBS-Regional 3"/>
    <d v="2026-08-03T15:06:57"/>
    <d v="2026-08-03T16:47:04"/>
    <n v="69356192"/>
    <m/>
    <n v="146133131905"/>
    <s v="SMP N 3 MLATI"/>
    <s v="ODP-SMN-FDG/034"/>
    <s v="WO060809582"/>
    <m/>
    <m/>
    <m/>
    <n v="110.337735983054"/>
    <n v="-7.7450891752234901"/>
    <s v="AMRBS/403104/KRISFIAN TRI SAPUTRA/R3/YOGYAKARTA/PSB HSI BISNIS 1S  300 MBPS PROMO HUT TELKOM 1:1/AHMAD NUGROHO/085743385751/ahmadnugroho7@gmail.com"/>
    <s v="Amex"/>
    <m/>
    <m/>
    <m/>
    <m/>
    <m/>
    <m/>
    <m/>
    <m/>
    <s v="Management Janji"/>
    <s v="2026-08-02 10:00:00|M Janji : (01/08/2026)  jam Pasang : 09:00  Note : hubungi pelanggan jika ingin kelokasi|PU5218|MYDITA"/>
    <s v="FCC"/>
    <d v="2026-03-08T15:10:29"/>
    <m/>
    <m/>
    <s v="PS"/>
    <s v="SMN"/>
    <s v="NO ADDON"/>
    <n v="202608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8-02 10:00:00|M Janji : (01/08/2026)  jam Pasang : 09:00  Note : hubungi pelanggan jika ingin kelokasi|PU5218|MYDITA"/>
    <n v="2026"/>
    <n v="8"/>
    <n v="3"/>
    <d v="2026-08-03T00:00:00"/>
    <n v="-0.29166666666424135"/>
    <x v="1"/>
  </r>
  <r>
    <n v="165"/>
    <n v="1002504537"/>
    <n v="3"/>
    <x v="1"/>
    <n v="5"/>
    <s v="KEDIRI"/>
    <s v="NGANJUK"/>
    <s v="NJK"/>
    <s v="REG"/>
    <s v="AO"/>
    <x v="0"/>
    <s v="1P INET"/>
    <s v="Completed (PS)"/>
    <s v="RBS-Regional 3"/>
    <d v="2026-08-01T12:49:56"/>
    <d v="2026-08-01T20:34:32"/>
    <n v="69356720"/>
    <m/>
    <n v="152611229834"/>
    <s v="KARDIKA KRESNA"/>
    <s v="ODP-NJK-FAC/24"/>
    <s v="WO060643408"/>
    <m/>
    <m/>
    <m/>
    <n v="111.849943"/>
    <n v="-7.6112830000000002"/>
    <s v="|MN02309|MYIA-097968776700/POI/ROBET KAUNANG/08139245757/groupkardikakresna@gmail.com"/>
    <s v="MYIB_ASSISTANT"/>
    <m/>
    <m/>
    <m/>
    <m/>
    <m/>
    <m/>
    <m/>
    <m/>
    <s v="Management Janji"/>
    <s v="2026-08-02 13:00:00 | Tanggal pemasangan: 01/08/2026 Jam pemasangan : pagi / siang Info Tambahan : Hubungi pelanggan dulu sebelum ke lokasi terima kasih"/>
    <s v="FCC"/>
    <d v="2026-01-08T12:54:47"/>
    <d v="2026-08-02T13:00:00"/>
    <m/>
    <s v="PS"/>
    <s v="NJK"/>
    <s v="NO ADDON"/>
    <n v="20260801"/>
    <s v="Completed"/>
    <s v="HSI Bisnis Promo HUT Telkom PSB 70% - 50 Mbps"/>
    <s v="INDIBIZ"/>
    <m/>
    <m/>
    <d v="2026-08-02T13:00:00"/>
    <s v="2026-08-02 13:00:00 | Tanggal pemasangan: 01/08/2026 Jam pemasangan : pagi / siang Info Tambahan : Hubungi pelanggan dulu sebelum ke lokasi terima kasih"/>
    <n v="2026"/>
    <n v="8"/>
    <n v="1"/>
    <d v="2026-08-01T00:00:00"/>
    <n v="-1.5416666666642413"/>
    <x v="1"/>
  </r>
  <r>
    <n v="166"/>
    <n v="1002530931"/>
    <n v="3"/>
    <x v="4"/>
    <n v="4"/>
    <s v="PEKALONGAN"/>
    <s v="BREBES"/>
    <s v="KTM"/>
    <s v="REG"/>
    <s v="AO"/>
    <x v="0"/>
    <m/>
    <s v="Completed (PS)"/>
    <s v="RBS-Regional 3"/>
    <d v="2026-08-17T13:49:08"/>
    <d v="2026-08-17T15:02:26"/>
    <n v="69367580"/>
    <m/>
    <n v="142214107031"/>
    <s v="warung sembako temukerep"/>
    <s v="ODP-KTM-FE/035"/>
    <s v="WO061934123"/>
    <m/>
    <m/>
    <m/>
    <n v="108.94858583069001"/>
    <n v="-6.9751152700431502"/>
    <s v="MD|MYDB-20260815265567|EC50002/MC50042|warung sembako temukerep|087792997638"/>
    <s v="MYDIGIBIZPARTNER"/>
    <m/>
    <m/>
    <m/>
    <m/>
    <m/>
    <m/>
    <m/>
    <m/>
    <s v="Management Janji"/>
    <s v="2026-08-17 13:00:00 | Tanggal pemasangan: 17/08/2026  Jam pemasangan : pagi / siang  Info Tambahan : Hubungi pelanggan dulu sebelum ke lokasi  terima kasih."/>
    <s v="FCC"/>
    <s v="17-08-2026 13:55:06"/>
    <m/>
    <m/>
    <s v="PS"/>
    <s v="KTM"/>
    <s v="NO ADDON"/>
    <n v="20260817"/>
    <s v="Completed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d v="2026-08-17T07:00:00"/>
    <s v="2026-08-17 13:00:00 | Tanggal pemasangan: 17/08/2026  Jam pemasangan : pagi / siang  Info Tambahan : Hubungi pelanggan dulu sebelum ke lokasi  terima kasih."/>
    <n v="2026"/>
    <n v="8"/>
    <n v="17"/>
    <d v="2026-08-17T00:00:00"/>
    <n v="-0.29166666666424135"/>
    <x v="1"/>
  </r>
  <r>
    <n v="167"/>
    <n v="1002520209"/>
    <n v="3"/>
    <x v="2"/>
    <n v="4"/>
    <s v="MAGELANG"/>
    <s v="MAGELANG"/>
    <s v="MGE"/>
    <s v="REG"/>
    <s v="AO"/>
    <x v="0"/>
    <m/>
    <s v="Completed (PS)"/>
    <s v="RBS-Regional 3"/>
    <d v="2026-08-11T14:35:04"/>
    <d v="2026-08-14T14:39:42"/>
    <n v="69363455"/>
    <m/>
    <n v="146137149277"/>
    <s v="PT BLACK COCOS GROUP"/>
    <s v="ODP-MGE-FN/025"/>
    <s v="WO061655297"/>
    <m/>
    <m/>
    <m/>
    <n v="110.214326077818"/>
    <n v="-7.4858378186958099"/>
    <s v="AMRBS;405075;REG3;KATATA VEKANIDYA;082225049060;CP.Inggrida Kusuma Wiraganingdyah;085195517390;Internet only 200 MBPS 790.000;PT BLACK COCOS GROUP"/>
    <s v="Account Manager"/>
    <m/>
    <m/>
    <m/>
    <m/>
    <m/>
    <m/>
    <m/>
    <m/>
    <s v="Management Janji"/>
    <s v="2026-08-16 08:00:00|Nama PIC:  BU MOLINA No HP: 085195517390 Alt: Tanggal: 16/8/2026 Jam Pasang: Pagi Note: Hubungi sebelum ke lokasi, terimakasih.|40010577|MYDITA"/>
    <s v="FCC"/>
    <d v="2026-11-08T14:39:49"/>
    <d v="2026-08-16T08:00:00"/>
    <m/>
    <s v="PS"/>
    <s v="MGE"/>
    <s v="NO ADDON"/>
    <n v="202608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6T08:00:00"/>
    <s v="2026-08-16 08:00:00|Nama PIC:  BU MOLINA No HP: 085195517390 Alt: Tanggal: 16/8/2026 Jam Pasang: Pagi Note: Hubungi sebelum ke lokasi, terimakasih.|40010577|MYDITA"/>
    <n v="2026"/>
    <n v="8"/>
    <n v="14"/>
    <d v="2026-08-14T00:00:00"/>
    <n v="-2.3333333333357587"/>
    <x v="1"/>
  </r>
  <r>
    <n v="168"/>
    <n v="1002513204"/>
    <n v="3"/>
    <x v="1"/>
    <n v="5"/>
    <s v="KEDIRI"/>
    <s v="KEDIRI"/>
    <s v="GUR"/>
    <s v="REG"/>
    <s v="AO"/>
    <x v="0"/>
    <s v="1P INET"/>
    <s v="WAITING AKTIFASI IHLD"/>
    <s v="RBS-Regional 3"/>
    <d v="2026-08-06T16:42:01"/>
    <d v="2026-08-07T08:35:53"/>
    <n v="69359690"/>
    <m/>
    <m/>
    <s v="KLINIK BEANDVEL MEDIKA"/>
    <m/>
    <s v="WO061048317"/>
    <m/>
    <m/>
    <m/>
    <n v="112.07078799999999"/>
    <n v="-7.7949400000000004"/>
    <s v="MD|MYDB-20260805264422|DN00001/MN01011|KLINIK BEANDVEL MEDIKA|081336438959"/>
    <s v="MYDIGIBIZPARTNER"/>
    <m/>
    <m/>
    <m/>
    <m/>
    <m/>
    <m/>
    <m/>
    <m/>
    <s v="Management Janji"/>
    <s v="2026-08-07 08:00:00 | Nama PIC : bapak misbah No HP : 081336438959 No Alternatif : 08113373369 M Janji : 07/07/2026 Jam Pasang : Pagi NoteÃ‚Â :  Hubungi terlebih dahulu sebelum ke lokasi "/>
    <s v="FCC"/>
    <d v="2026-06-08T16:55:32"/>
    <m/>
    <m/>
    <s v="UNSC"/>
    <s v="GUR"/>
    <s v="NO ADDON"/>
    <m/>
    <s v="WAITING : |MYDITA"/>
    <s v="HSI Bisnis Promo HUT Telkom PSB 70% - 50 Mbps"/>
    <s v="INDIBIZ"/>
    <m/>
    <m/>
    <d v="2026-08-07T08:00:00"/>
    <s v="2026-08-07 08:00:00 | Nama PIC : bapak misbah No HP : 081336438959 No Alternatif : 08113373369 M Janji : 07/07/2026 Jam Pasang : Pagi NoteÃ‚Â :  Hubungi terlebih dahulu sebelum ke lokasi "/>
    <m/>
    <m/>
    <m/>
    <e v="#NUM!"/>
    <e v="#NUM!"/>
    <x v="0"/>
  </r>
  <r>
    <n v="169"/>
    <n v="1002519017"/>
    <n v="3"/>
    <x v="0"/>
    <n v="5"/>
    <s v="MATARAM"/>
    <s v="LOMBOK TIMUR UTARA"/>
    <s v="SGG"/>
    <s v="REG"/>
    <s v="AO"/>
    <x v="0"/>
    <s v="1P INET"/>
    <s v="Completed (PS)"/>
    <s v="RBS-Regional 3"/>
    <d v="2026-08-11T09:28:58"/>
    <d v="2026-08-12T18:50:55"/>
    <n v="69362951"/>
    <m/>
    <n v="172604214077"/>
    <s v="TOKO GARUDA INDAH"/>
    <s v="ODP-SGG-FAW/14 FAW/D02/14.01"/>
    <s v="WO061466971"/>
    <m/>
    <m/>
    <m/>
    <n v="116.26403208822001"/>
    <n v="-8.2684078611734702"/>
    <s v="MD|MYDB-20260806264583|DN00001/MN01272|TOKO GARUDA INDAH|082342037744"/>
    <s v="MYDIGIBIZPARTNER"/>
    <m/>
    <m/>
    <m/>
    <m/>
    <m/>
    <m/>
    <m/>
    <m/>
    <s v="Management Janji"/>
    <s v="2026-08-12 15:00:00 | Tanggal pemasangan: 12/08/2026 Jam pemasangan : 12.00 Info Tambahan : Hubungi pelanggan dulu sebelum ke lokasi terima kasih."/>
    <s v="FCC"/>
    <d v="2026-11-08T09:40:16"/>
    <d v="2026-08-12T15:00:00"/>
    <m/>
    <s v="PS"/>
    <s v="SGG"/>
    <s v="NO ADDON"/>
    <n v="20260812"/>
    <s v="Completed"/>
    <s v="HSI Bisnis Promo HUT Telkom PSB 70% - 75 Mbps"/>
    <s v="INDIBIZ"/>
    <m/>
    <m/>
    <d v="2026-08-12T15:00:00"/>
    <s v="2026-08-12 15:00:00 | Tanggal pemasangan: 12/08/2026 Jam pemasangan : 12.00 Info Tambahan : Hubungi pelanggan dulu sebelum ke lokasi terima kasih."/>
    <n v="2026"/>
    <n v="8"/>
    <n v="12"/>
    <d v="2026-08-12T00:00:00"/>
    <n v="-0.625"/>
    <x v="1"/>
  </r>
  <r>
    <n v="170"/>
    <n v="1002520624"/>
    <n v="3"/>
    <x v="6"/>
    <n v="5"/>
    <s v="SIDOARJO"/>
    <s v="JOMBANG"/>
    <s v="JOM"/>
    <s v="REG"/>
    <s v="AO"/>
    <x v="0"/>
    <m/>
    <s v="Completed (PS)"/>
    <s v="RBS-Regional 3"/>
    <d v="2026-08-11T16:01:40"/>
    <d v="2026-08-11T22:57:17"/>
    <n v="69363593"/>
    <m/>
    <n v="152318241368"/>
    <s v="CV PURI PANGAN SEJATI"/>
    <s v="ODP-JOM-FAB/71"/>
    <s v="WO061531075"/>
    <m/>
    <m/>
    <m/>
    <n v="112.2778105"/>
    <n v="-7.5824619000000002"/>
    <s v="|MN02084|/CV PURI PANGAN SEJATI /WINBACK 2.0 HSI B2B (1:1) 75MBPS 415RB PSB DISC 70%//padpusat@gmail.com/REZA WICAKSONO/85345147369"/>
    <s v="Sales Force DBS"/>
    <m/>
    <m/>
    <m/>
    <m/>
    <m/>
    <m/>
    <m/>
    <m/>
    <s v="Management Janji"/>
    <s v="2026-08-12 15:00:00|Jam pemasangan : 12.00 Info Tambahan : Hubungi pelanggan dulu sebelum ke lokasi terimakasih |40900827|MYDITA"/>
    <s v="FCC"/>
    <d v="2026-11-08T16:09:49"/>
    <d v="2026-08-12T15:00:00"/>
    <m/>
    <s v="PS"/>
    <s v="JOM"/>
    <s v="NO ADDON"/>
    <n v="2026081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2T15:00:00"/>
    <s v="2026-08-12 15:00:00|Jam pemasangan : 12.00 Info Tambahan : Hubungi pelanggan dulu sebelum ke lokasi terimakasih |40900827|MYDITA"/>
    <n v="2026"/>
    <n v="8"/>
    <n v="11"/>
    <d v="2026-08-11T00:00:00"/>
    <n v="-1.625"/>
    <x v="1"/>
  </r>
  <r>
    <n v="171"/>
    <n v="1002506170"/>
    <n v="3"/>
    <x v="2"/>
    <n v="4"/>
    <s v="PURWOKERTO"/>
    <s v="PURWOKERTO"/>
    <s v="PWT"/>
    <s v="REG"/>
    <s v="AO"/>
    <x v="0"/>
    <s v="1P INET"/>
    <s v="Completed (PS)"/>
    <s v="RBS-Regional 3"/>
    <d v="2026-08-03T13:55:56"/>
    <d v="2026-08-04T13:31:06"/>
    <n v="69357582"/>
    <m/>
    <n v="146303609645"/>
    <s v="PEMERINTAH DESA DATAR"/>
    <s v="ODP-PWT-FBJ/050 FBJ/D01/050.01"/>
    <s v="WO060797962"/>
    <m/>
    <m/>
    <m/>
    <n v="109.2527712"/>
    <n v="-7.3718269999999997"/>
    <s v="|MC00213|MYIA-039525677243/POI/LILI PURWANI/081326586775/lilypurwani@gmail.com"/>
    <s v="MYIB_ASSISTANT"/>
    <m/>
    <m/>
    <m/>
    <m/>
    <m/>
    <m/>
    <m/>
    <m/>
    <s v="Management Janji"/>
    <s v="2026-08-04 13:00:00 | Tanggal pemasangan: 04/08/2026 Jam pemasangan : pagi / siang Info Tambahan : Hubungi pelanggan dulu sebelum ke lokasi. terima kasih "/>
    <s v="FCC"/>
    <d v="2026-03-08T14:10:30"/>
    <d v="2026-08-04T13:00:00"/>
    <m/>
    <s v="PS"/>
    <s v="PWT"/>
    <s v="NO ADDON"/>
    <n v="20260804"/>
    <s v="Completed"/>
    <s v="HSI Bisnis Basic Promo HUT Telkom PSB 70% - 50 Mbps"/>
    <s v="INDIBIZ"/>
    <m/>
    <m/>
    <d v="2026-08-04T13:00:00"/>
    <s v="2026-08-04 13:00:00 | Tanggal pemasangan: 04/08/2026 Jam pemasangan : pagi / siang Info Tambahan : Hubungi pelanggan dulu sebelum ke lokasi. terima kasih "/>
    <n v="2026"/>
    <n v="8"/>
    <n v="4"/>
    <d v="2026-08-04T00:00:00"/>
    <n v="-0.54166666666424135"/>
    <x v="1"/>
  </r>
  <r>
    <n v="172"/>
    <n v="1002528001"/>
    <n v="3"/>
    <x v="0"/>
    <n v="5"/>
    <s v="MATARAM"/>
    <s v="INNER - NUSA TENGGARA"/>
    <s v="SWE"/>
    <s v="REG"/>
    <s v="AO"/>
    <x v="0"/>
    <s v="1P INET"/>
    <s v="Completed (PS)"/>
    <s v="RBS-Regional 3"/>
    <d v="2026-08-15T11:07:57"/>
    <d v="2026-08-16T16:07:53"/>
    <n v="69366731"/>
    <m/>
    <n v="172605804155"/>
    <s v="UD JAYADI ZK"/>
    <s v="ODP-SWE-FAH/13 FAH/D04/13.01"/>
    <s v="WO061808871"/>
    <m/>
    <m/>
    <m/>
    <n v="116.24421592801799"/>
    <n v="-8.54146415486729"/>
    <s v="MD|MYDB-20260815265482|SC00001/MC00020|UD JAYADI ZK|085338630107"/>
    <s v="MYDIGIBIZPARTNER"/>
    <m/>
    <m/>
    <m/>
    <m/>
    <m/>
    <m/>
    <m/>
    <m/>
    <s v="Management Janji"/>
    <s v="2026-08-16 08:00:00 | Tanggal pemasangan: 16/08/2026 Jam pemasangan : pagi / siang Info Tambahan : Hubungi pelanggan dulu sebelum ke lokasi terima kasih."/>
    <s v="FCC"/>
    <s v="15-08-2026 11:09:59"/>
    <d v="2026-08-16T08:00:00"/>
    <m/>
    <s v="PS"/>
    <s v="SWE"/>
    <s v="OCA"/>
    <n v="20260816"/>
    <s v="Completed"/>
    <s v="HSI Bisnis Bundling OCA Interaction Lite PSB 70% Promo - 150 Mbps"/>
    <s v="INDIBIZ"/>
    <m/>
    <m/>
    <d v="2026-08-16T08:00:00"/>
    <s v="2026-08-16 08:00:00 | Tanggal pemasangan: 16/08/2026 Jam pemasangan : pagi / siang Info Tambahan : Hubungi pelanggan dulu sebelum ke lokasi terima kasih."/>
    <n v="2026"/>
    <n v="8"/>
    <n v="16"/>
    <d v="2026-08-16T00:00:00"/>
    <n v="-0.33333333333575865"/>
    <x v="1"/>
  </r>
  <r>
    <n v="173"/>
    <n v="1002521029"/>
    <n v="3"/>
    <x v="4"/>
    <n v="4"/>
    <s v="PEKALONGAN"/>
    <s v="SLAWI"/>
    <s v="SLW"/>
    <s v="REG"/>
    <s v="AO"/>
    <x v="0"/>
    <s v="1P INET"/>
    <s v="Completed (PS)"/>
    <s v="RBS-Regional 3"/>
    <d v="2026-08-11T19:46:56"/>
    <d v="2026-08-12T14:47:45"/>
    <n v="69363767"/>
    <m/>
    <n v="142283119933"/>
    <s v="SPBU PENDAWA 44.52402"/>
    <s v="ODP-SLW-FT/076 FT/D01/076.01"/>
    <s v="WO061540592"/>
    <m/>
    <m/>
    <m/>
    <n v="109.1419109"/>
    <n v="-7.0134629000000004"/>
    <s v="MD|MYDB-20260811265024|DN00001/MN00347|SPBU PENDAWA 44.52402|085546458592"/>
    <s v="MYDIGIBIZPARTNER"/>
    <m/>
    <m/>
    <m/>
    <m/>
    <m/>
    <m/>
    <m/>
    <m/>
    <s v="Management Janji"/>
    <s v="2026-08-13 08:00:00 | Nama : BU WIDHI DIDIK LESTARI No Hp : 085546458592 No Alt :  Tgl Pemasangan : 12 Agustus 2026 Interval : PAGI  Note : Hubungi pelanggan terlebih dahulu"/>
    <s v="FCC"/>
    <d v="2026-11-08T19:54:58"/>
    <d v="2026-08-13T08:00:00"/>
    <m/>
    <s v="PS"/>
    <s v="SLW"/>
    <s v="NO ADDON"/>
    <n v="20260812"/>
    <s v="Completed"/>
    <s v="HSI Bisnis Promo HUT Telkom PSB 70% - 200 Mbps"/>
    <s v="INDIBIZ"/>
    <m/>
    <m/>
    <d v="2026-08-13T08:00:00"/>
    <s v="2026-08-13 08:00:00 | Nama : BU WIDHI DIDIK LESTARI No Hp : 085546458592 No Alt :  Tgl Pemasangan : 12 Agustus 2026 Interval : PAGI  Note : Hubungi pelanggan terlebih dahulu"/>
    <n v="2026"/>
    <n v="8"/>
    <n v="12"/>
    <d v="2026-08-12T00:00:00"/>
    <n v="-1.3333333333357587"/>
    <x v="1"/>
  </r>
  <r>
    <n v="174"/>
    <n v="1002505168"/>
    <n v="3"/>
    <x v="1"/>
    <n v="5"/>
    <s v="MADIUN"/>
    <s v="MADIUN"/>
    <s v="MNZ"/>
    <s v="REG"/>
    <s v="AO"/>
    <x v="0"/>
    <s v="1P INET"/>
    <s v="Completed (PS)"/>
    <s v="RBS-Regional 3"/>
    <d v="2026-08-02T11:34:57"/>
    <d v="2026-08-03T21:09:24"/>
    <n v="69356992"/>
    <m/>
    <n v="152601214959"/>
    <s v="PT MITRA KONJAC INDONESIA"/>
    <s v="ODP-MNZ-FS/81 FS/D11/81.01"/>
    <s v="WO060704777"/>
    <m/>
    <m/>
    <m/>
    <n v="111.563308909535"/>
    <n v="-7.6420320540572897"/>
    <s v="MD|MYDB-20260801264139|DN00001/MN00285|PT MITRA KONJAC INDONESIA|082257936572"/>
    <s v="MYDIGIBIZPARTNER"/>
    <m/>
    <m/>
    <m/>
    <m/>
    <m/>
    <m/>
    <m/>
    <m/>
    <s v="Management Janji"/>
    <s v="2026-08-03 08:00:00 | M Janji : 3 agustus 2026 jam Pasang : pagi  Note : hubungi pelanggan jika ingin kelokasi"/>
    <s v="FCC"/>
    <d v="2026-02-08T11:39:49"/>
    <d v="2026-08-03T08:00:00"/>
    <m/>
    <s v="PS"/>
    <s v="MNZ"/>
    <s v="NO ADDON"/>
    <n v="20260803"/>
    <s v="Completed"/>
    <s v="HSI Bisnis Promo HUT Telkom PSB 70% - 100 Mbps"/>
    <s v="INDIBIZ"/>
    <m/>
    <m/>
    <d v="2026-08-03T08:00:00"/>
    <s v="2026-08-03 08:00:00 | M Janji : 3 agustus 2026 jam Pasang : pagi  Note : hubungi pelanggan jika ingin kelokasi"/>
    <n v="2026"/>
    <n v="8"/>
    <n v="3"/>
    <d v="2026-08-03T00:00:00"/>
    <n v="-0.33333333333575865"/>
    <x v="1"/>
  </r>
  <r>
    <n v="175"/>
    <n v="1002514362"/>
    <n v="3"/>
    <x v="4"/>
    <n v="4"/>
    <s v="PEKALONGAN"/>
    <s v="PEMALANG"/>
    <s v="PML"/>
    <s v="REG"/>
    <s v="AO"/>
    <x v="0"/>
    <m/>
    <s v="Completed (PS)"/>
    <s v="RBS-Regional 3"/>
    <d v="2026-08-07T11:32:13"/>
    <d v="2026-08-07T13:11:23"/>
    <n v="69359666"/>
    <m/>
    <n v="142278112631"/>
    <s v="KUD MISOYO SARI"/>
    <s v="ODP-PML-FS/045"/>
    <s v="WO061151803"/>
    <m/>
    <m/>
    <m/>
    <n v="109.368588"/>
    <n v="-6.8635429999999999"/>
    <s v="|MN02086|MYIA-004026900870/POI/aris kusnandar /085225051702/kud.misoyo.sari@gmail.com"/>
    <s v="Account Manager"/>
    <m/>
    <m/>
    <m/>
    <m/>
    <m/>
    <m/>
    <m/>
    <m/>
    <s v="Management Janji"/>
    <s v="2026-08-07 08:00:00 | Nama Pic : bp aris kusnandar   No Hp Pic : 085225051702  No alt : -  Jam Pemasangan : pagi   Tanggal Pemasangan : 7 Agustus 2026"/>
    <s v="FCC"/>
    <d v="2026-07-08T11:40:14"/>
    <m/>
    <m/>
    <s v="PS"/>
    <s v="PML"/>
    <s v="NO ADDON"/>
    <n v="202608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07:00:00"/>
    <s v="2026-08-07 08:00:00 | Nama Pic : bp aris kusnandar   No Hp Pic : 085225051702  No alt : -  Jam Pemasangan : pagi   Tanggal Pemasangan : 7 Agustus 2026"/>
    <n v="2026"/>
    <n v="8"/>
    <n v="7"/>
    <d v="2026-08-07T00:00:00"/>
    <n v="-0.29166666666424135"/>
    <x v="1"/>
  </r>
  <r>
    <n v="176"/>
    <n v="1002534168"/>
    <n v="3"/>
    <x v="6"/>
    <n v="5"/>
    <s v="SIDOARJO"/>
    <s v="MOJOKERTO"/>
    <s v="PCT"/>
    <s v="REG"/>
    <s v="AO"/>
    <x v="0"/>
    <m/>
    <s v="FCC - HD1A - INPROGRESS FOLLOW UP"/>
    <s v="RBS-Regional 3"/>
    <d v="2026-08-18T16:27:30"/>
    <d v="2026-08-18T17:48:20"/>
    <n v="69369374"/>
    <n v="3215216011"/>
    <n v="152324211479"/>
    <s v="WARKOP HITAM PUTIH"/>
    <s v="ODP-PCT-FC/14"/>
    <m/>
    <m/>
    <m/>
    <m/>
    <n v="112.53434489999999"/>
    <n v="-7.6285734999999999"/>
    <s v="|MN02271|/WARKOP HITAM PUTIH/HSI B2B (1:1) + PHONE (800 MENIT) 150MBPS 745RB PSB DISC 70%//qwertty.mjk00@gmail.com/MUHAMMAD BUDI SOLIK HUDIN/81328749012"/>
    <s v="Sales Force DBS"/>
    <m/>
    <m/>
    <m/>
    <m/>
    <m/>
    <m/>
    <m/>
    <m/>
    <m/>
    <m/>
    <m/>
    <s v="18-08-2026 16:39:51"/>
    <m/>
    <m/>
    <s v="FCC"/>
    <s v="PCT"/>
    <s v="NO ADDON"/>
    <m/>
    <s v="FOLLOW UP : Follow Up SOPHAN SOPYAN 40900827|MYDITA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m/>
    <m/>
    <m/>
    <m/>
    <m/>
    <e v="#NUM!"/>
    <e v="#NUM!"/>
    <x v="0"/>
  </r>
  <r>
    <n v="177"/>
    <n v="1002515094"/>
    <n v="3"/>
    <x v="7"/>
    <n v="4"/>
    <s v="SOLO"/>
    <s v="INNER - SOLO JATENG TIMUR"/>
    <s v="MSO"/>
    <s v="REG"/>
    <s v="AO"/>
    <x v="0"/>
    <s v="1P INET"/>
    <s v="102 | FOLLOW UP COMPLETED"/>
    <s v="RBS-Regional 3"/>
    <d v="2026-08-07T15:34:56"/>
    <d v="2026-08-10T11:40:25"/>
    <n v="69360972"/>
    <m/>
    <n v="142566102461"/>
    <s v="Kantor Yuliani Collection"/>
    <s v="ODP-MSO-FA/020 FA/D02/020.01"/>
    <s v="WO061182877"/>
    <m/>
    <m/>
    <m/>
    <n v="110.83936594426601"/>
    <n v="-7.5354291509950704"/>
    <s v="MD|MYDB-20260807264655|DN00001/MN00396|Kantor Yuliani Collection|082323838212"/>
    <s v="MYDIGIBIZPARTNER"/>
    <m/>
    <m/>
    <m/>
    <m/>
    <m/>
    <m/>
    <m/>
    <m/>
    <s v="Management Janji"/>
    <s v="2026-08-08 15:00:00 | Tanggal pemasangan: 08/08/2026 Jam pemasangan : siang Info Tambahan : Hubungi pelanggan dulu sebelum ke lokasi terima kasih."/>
    <s v="FCC"/>
    <d v="2026-07-08T15:40:19"/>
    <d v="2026-08-08T15:00:00"/>
    <m/>
    <s v="REVOKE"/>
    <s v="MSO"/>
    <s v="NO ADDON"/>
    <m/>
    <s v="Follow Up Revoke Completed, New Order ID : SC1002517486"/>
    <s v="HSI Bisnis Promo HUT Telkom PSB 70% - 50 Mbps"/>
    <s v="INDIBIZ"/>
    <m/>
    <m/>
    <d v="2026-08-08T15:00:00"/>
    <s v="2026-08-08 15:00:00 | Tanggal pemasangan: 08/08/2026 Jam pemasangan : siang Info Tambahan : Hubungi pelanggan dulu sebelum ke lokasi terima kasih."/>
    <m/>
    <m/>
    <m/>
    <e v="#NUM!"/>
    <e v="#NUM!"/>
    <x v="0"/>
  </r>
  <r>
    <n v="178"/>
    <n v="1002507365"/>
    <n v="3"/>
    <x v="2"/>
    <n v="4"/>
    <s v="MAGELANG"/>
    <s v="WONOSOBO"/>
    <s v="WOS"/>
    <s v="REG"/>
    <s v="AO"/>
    <x v="0"/>
    <m/>
    <s v="CANCEL COMPLETED"/>
    <s v="RBS-Regional 3"/>
    <d v="2026-08-04T10:25:02"/>
    <d v="2026-08-08T02:01:03"/>
    <n v="69358052"/>
    <m/>
    <n v="141373127379"/>
    <s v="THE LAKEBOX"/>
    <s v="ODP-WOS-FAP/025"/>
    <m/>
    <m/>
    <m/>
    <m/>
    <n v="109.926546269868"/>
    <n v="-7.2733608278994701"/>
    <s v="AMRBS ; 402717 ; AMEX ; WIRA ; TREG3 ; MAGELANG ; 1S HSI BISNIS PROMO 100 Mbps ; RINA 08902506301; Thelakebox.cabin@gmail.com"/>
    <s v="Amex"/>
    <m/>
    <m/>
    <m/>
    <m/>
    <m/>
    <m/>
    <m/>
    <m/>
    <m/>
    <m/>
    <m/>
    <d v="2026-04-08T10:40:00"/>
    <m/>
    <m/>
    <s v="REJECT_FCC"/>
    <s v="WOS"/>
    <s v="NO ADDON"/>
    <m/>
    <s v="Order dicancel oleh SYSTEM remark : CANCEL ORDER by System : pelanggan belum melakukan upload dokumen melebihi 3 hari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s v="Order dicancel oleh SYSTEM remark : CANCEL ORDER by System : pelanggan belum melakukan upload dokumen melebihi 3 hari"/>
    <m/>
    <m/>
    <m/>
    <m/>
    <m/>
    <e v="#NUM!"/>
    <e v="#NUM!"/>
    <x v="0"/>
  </r>
  <r>
    <n v="179"/>
    <n v="1002520464"/>
    <n v="3"/>
    <x v="4"/>
    <n v="4"/>
    <s v="SEMARANG"/>
    <s v="INNER - SEMARANG JATENG UTARA"/>
    <s v="MJP"/>
    <s v="REG"/>
    <s v="AO"/>
    <x v="0"/>
    <s v="1P INET"/>
    <s v="Completed (PS)"/>
    <s v="RBS-Regional 3"/>
    <d v="2026-08-11T15:25:56"/>
    <d v="2026-08-12T14:41:43"/>
    <n v="69363543"/>
    <m/>
    <n v="142410346093"/>
    <s v="SPBU 44.501.04 GAYAMSARI SEMARANG"/>
    <s v="ODP-MJP-FAT/080 FAT/D05/080.01"/>
    <s v="WO061515108"/>
    <m/>
    <m/>
    <m/>
    <n v="110.44798"/>
    <n v="-7.0019150000000003"/>
    <s v="|MN02184|MYIA-077131370308/POI/AGUS ANDRIYANTO /082138038568/spbu4450104@gmail.com"/>
    <s v="MYIB_ASSISTANT"/>
    <m/>
    <m/>
    <m/>
    <m/>
    <m/>
    <m/>
    <m/>
    <m/>
    <s v="Management Janji"/>
    <s v="2026-08-12 15:00:00 | Tanggal pemasangan : 12 AGUSTUS 2026 Jam pemasangan : pagi/siang Info Tambahan : Hubungi pelanggan dulu sebelum ke lokasi terima kasih"/>
    <s v="FCC"/>
    <d v="2026-11-08T15:39:49"/>
    <d v="2026-08-12T15:00:00"/>
    <m/>
    <s v="PS"/>
    <s v="MJP"/>
    <s v="NO ADDON"/>
    <n v="20260812"/>
    <s v="Completed"/>
    <s v="HSI Bisnis Promo HUT Telkom PSB 70% - 100 Mbps"/>
    <s v="INDIBIZ"/>
    <m/>
    <m/>
    <d v="2026-08-12T15:00:00"/>
    <s v="2026-08-12 15:00:00 | Tanggal pemasangan : 12 AGUSTUS 2026 Jam pemasangan : pagi/siang Info Tambahan : Hubungi pelanggan dulu sebelum ke lokasi terima kasih"/>
    <n v="2026"/>
    <n v="8"/>
    <n v="12"/>
    <d v="2026-08-12T00:00:00"/>
    <n v="-0.625"/>
    <x v="1"/>
  </r>
  <r>
    <n v="180"/>
    <n v="1002509034"/>
    <n v="3"/>
    <x v="1"/>
    <n v="5"/>
    <s v="MADIUN"/>
    <s v="NGAWI"/>
    <s v="NWI"/>
    <s v="REG"/>
    <s v="AO"/>
    <x v="0"/>
    <s v="1P INET"/>
    <s v="Completed (PS)"/>
    <s v="RBS-Regional 3"/>
    <d v="2026-08-04T15:53:57"/>
    <d v="2026-08-05T13:13:00"/>
    <n v="69358515"/>
    <m/>
    <n v="152605224371"/>
    <s v="SPBU 54.632.06"/>
    <s v="ODP-NWI-FH/22"/>
    <s v="WO060915653"/>
    <m/>
    <m/>
    <m/>
    <n v="111.413120568157"/>
    <n v="-7.4036355482587499"/>
    <s v="|MN00265|MYIA-095293950974/POI/ARIF PAMBUDI HARTA/085335047086/spbu5463206watualang@gmail.com"/>
    <s v="MYIB_ASSISTANT"/>
    <m/>
    <m/>
    <m/>
    <m/>
    <m/>
    <m/>
    <m/>
    <m/>
    <s v="Management Janji"/>
    <s v="2026-08-05 13:00:00 | Nama PIC : bapak Deni No HP : 085186656661 No Alternatif : - M Janji : 05/08/2026 Jam Pasang : Pagi NoteÃ‚Â :  Hubungi terlebih dahulu sebelum ke lokasi  "/>
    <s v="FCC"/>
    <d v="2026-04-08T15:55:14"/>
    <d v="2026-08-05T13:00:00"/>
    <m/>
    <s v="PS"/>
    <s v="NWI"/>
    <s v="NO ADDON"/>
    <n v="20260805"/>
    <s v="Completed"/>
    <s v="HSI Bisnis Promo HUT Telkom PSB 70% - 50 Mbps"/>
    <s v="INDIBIZ"/>
    <m/>
    <m/>
    <d v="2026-08-05T13:00:00"/>
    <s v="2026-08-05 13:00:00 | Nama PIC : bapak Deni No HP : 085186656661 No Alternatif : - M Janji : 05/08/2026 Jam Pasang : Pagi NoteÃ‚Â :  Hubungi terlebih dahulu sebelum ke lokasi  "/>
    <n v="2026"/>
    <n v="8"/>
    <n v="5"/>
    <d v="2026-08-05T00:00:00"/>
    <n v="-0.54166666666424135"/>
    <x v="1"/>
  </r>
  <r>
    <n v="181"/>
    <n v="1002514874"/>
    <n v="3"/>
    <x v="4"/>
    <n v="4"/>
    <s v="SEMARANG"/>
    <s v="INNER - SEMARANG JATENG UTARA"/>
    <s v="BMK"/>
    <s v="REG"/>
    <s v="AO"/>
    <x v="0"/>
    <s v="1P INET"/>
    <s v="Completed (PS)"/>
    <s v="RBS-Regional 3"/>
    <d v="2026-08-07T14:37:57"/>
    <d v="2026-08-08T11:07:11"/>
    <n v="69360862"/>
    <m/>
    <n v="141423136621"/>
    <s v="Khaza House"/>
    <s v="ODP-BMK-FAA/010 FAA/D03/010.01"/>
    <s v="WO061173637"/>
    <m/>
    <m/>
    <m/>
    <n v="110.4470625"/>
    <n v="-7.0665624999999999"/>
    <s v="MD|MYID-4042608060006|RBIZindibiz|KHAZA HOUSE|081703393696"/>
    <s v="SOBIZ"/>
    <m/>
    <m/>
    <m/>
    <m/>
    <m/>
    <m/>
    <m/>
    <m/>
    <s v="Management Janji"/>
    <s v="2026-08-08 13:00:00 | Nama : BU NOVIGA WICAKSONO No Hp : 081703393696 No Alt :  Tgl Pemasangan : 08 Agustus 2026 Interval : PAGI  Note : Hubungi pelanggan terlebih dahulu"/>
    <s v="FCC"/>
    <d v="2026-07-08T14:40:02"/>
    <d v="2026-08-08T13:00:00"/>
    <m/>
    <s v="PS"/>
    <s v="BMK"/>
    <s v="NO ADDON"/>
    <n v="20260808"/>
    <s v="Completed"/>
    <s v="HSI Bisnis Khusus Winback 3.0 PSB 70% - 150 Mbps"/>
    <s v="INDIBIZ"/>
    <m/>
    <m/>
    <d v="2026-08-08T13:00:00"/>
    <s v="2026-08-08 13:00:00 | Nama : BU NOVIGA WICAKSONO No Hp : 081703393696 No Alt :  Tgl Pemasangan : 08 Agustus 2026 Interval : PAGI  Note : Hubungi pelanggan terlebih dahulu"/>
    <n v="2026"/>
    <n v="8"/>
    <n v="8"/>
    <d v="2026-08-08T00:00:00"/>
    <n v="-0.54166666666424135"/>
    <x v="1"/>
  </r>
  <r>
    <n v="182"/>
    <n v="1002517932"/>
    <n v="3"/>
    <x v="3"/>
    <n v="5"/>
    <s v="MADURA"/>
    <s v="PAMEKASAN"/>
    <s v="WRP"/>
    <s v="REG"/>
    <s v="AO"/>
    <x v="0"/>
    <m/>
    <s v="102 | FOLLOW UP COMPLETED"/>
    <s v="RBS-Regional 3"/>
    <d v="2026-08-10T14:04:51"/>
    <d v="2026-08-14T08:31:14"/>
    <n v="69362518"/>
    <m/>
    <n v="152427205528"/>
    <s v="SPBU 5469306"/>
    <s v="ODP-WRP-FE/02"/>
    <s v="WO061414477"/>
    <m/>
    <m/>
    <m/>
    <n v="113.5471283"/>
    <n v="-7.0368554999999997"/>
    <s v="|MN00213|/UD. USAHA INDAH/082334605611/spbu5469306@gmail.com/HSI Bisnis Promo HUT Telkom (1:1) 75 Mbps (Rp 415.000) PSB Rp 150.000/JAUHARI WAHYUDI/-7.0368611, 113.5471389"/>
    <s v="Sales Force DBS"/>
    <m/>
    <m/>
    <m/>
    <m/>
    <m/>
    <m/>
    <m/>
    <m/>
    <s v="Management Janji"/>
    <s v="2026-08-11 13:00:00|telp : 082334605611 alt :  M Janji : (11/08/2026) jam Pasang :pagi / siang  Note : hubungi pelanggan jika ingin kelokasi|40000802|MYDITA"/>
    <s v="FCC"/>
    <d v="2026-10-08T14:09:59"/>
    <d v="2026-08-11T13:00:00"/>
    <s v="Kendala Lainnya"/>
    <s v="REVOKE"/>
    <s v="WRP"/>
    <s v="NO ADDON"/>
    <m/>
    <s v="Follow Up Revoke Completed, New Order ID : SC1002525456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13:00:00"/>
    <s v="2026-08-11 13:00:00|telp : 082334605611 alt :  M Janji : (11/08/2026) jam Pasang :pagi / siang  Note : hubungi pelanggan jika ingin kelokasi|40000802|MYDITA"/>
    <m/>
    <m/>
    <m/>
    <e v="#NUM!"/>
    <e v="#NUM!"/>
    <x v="0"/>
  </r>
  <r>
    <n v="183"/>
    <n v="1002517538"/>
    <n v="3"/>
    <x v="3"/>
    <n v="5"/>
    <s v="SBY UTARA"/>
    <s v="TANDES"/>
    <s v="BBE"/>
    <s v="REG"/>
    <s v="AO"/>
    <x v="0"/>
    <s v="1P INET"/>
    <s v="Completed (PS)"/>
    <s v="RBS-Regional 3"/>
    <d v="2026-08-10T11:52:57"/>
    <d v="2026-08-12T15:39:02"/>
    <n v="69362342"/>
    <m/>
    <n v="152417233931"/>
    <s v="GUDANG HO YEN YEN"/>
    <s v="ODP-BBE-FBJ/05 FBJ/D01/05.01"/>
    <s v="WO061383094"/>
    <m/>
    <m/>
    <m/>
    <n v="112.647691480815"/>
    <n v="-7.3520095760905999"/>
    <s v="MD|MYDB-20260810264855|DN00001/MN02280|GUDANG HO YEN YEN|082228888875"/>
    <s v="MYDIGIBIZPARTNER"/>
    <m/>
    <m/>
    <m/>
    <m/>
    <m/>
    <m/>
    <m/>
    <m/>
    <s v="Management Janji"/>
    <s v="2026-08-12 08:00:00 | Jam pemasangan : 12.00 Info Tambahan : Hubungi pelanggan dulu sebelum ke lokasi terimakasih  "/>
    <s v="FCC"/>
    <d v="2026-10-08T11:54:41"/>
    <d v="2026-08-12T08:00:00"/>
    <m/>
    <s v="PS"/>
    <s v="BBE"/>
    <s v="NO ADDON"/>
    <n v="20260812"/>
    <s v="Completed"/>
    <s v="HSI Bisnis Promo HUT Telkom PSB 70% - 75 Mbps"/>
    <s v="INDIBIZ"/>
    <m/>
    <m/>
    <d v="2026-08-12T08:00:00"/>
    <s v="2026-08-12 08:00:00 | Jam pemasangan : 12.00 Info Tambahan : Hubungi pelanggan dulu sebelum ke lokasi terimakasih  "/>
    <n v="2026"/>
    <n v="8"/>
    <n v="12"/>
    <d v="2026-08-12T00:00:00"/>
    <n v="-0.33333333333575865"/>
    <x v="1"/>
  </r>
  <r>
    <n v="184"/>
    <n v="1002531323"/>
    <n v="3"/>
    <x v="6"/>
    <n v="5"/>
    <s v="SIDOARJO"/>
    <s v="MOJOKERTO"/>
    <s v="MIP"/>
    <s v="REG"/>
    <s v="AO"/>
    <x v="0"/>
    <m/>
    <s v="Completed (PS)"/>
    <s v="RBS-Regional 3"/>
    <d v="2026-08-17T16:58:42"/>
    <d v="2026-08-18T15:54:00"/>
    <n v="69368309"/>
    <m/>
    <n v="152313206561"/>
    <s v="TOKO SULTAN ZAHRA"/>
    <s v="ODP-MIP-FA/42"/>
    <s v="WO061949672"/>
    <m/>
    <m/>
    <m/>
    <n v="112.4643732"/>
    <n v="-7.3771496000000001"/>
    <s v="|MN02783|/TOKO SULTAN ZAHRA/WINBACK HSI B2B + NETMONK (1:1) 200MBPS 946,1RB PSB DISC 70%//ahmadnasirrr09@gmail.com/SYAUQI ARDIANSYAH/082245136902"/>
    <s v="Sales Force DBS"/>
    <m/>
    <m/>
    <m/>
    <m/>
    <m/>
    <m/>
    <m/>
    <m/>
    <s v="Management Janji"/>
    <s v="2026-08-18 15:00:00|Nama : BP SYAUQI ARDIANSYAH  No Hp : 082245136902 No Alt :  Tgl Pemasangan : 18 Agustus 2026 Interval : PAGI  Note : Hubungi pelanggan terlebih dahulu|40971402|MYDITA"/>
    <s v="FCC"/>
    <s v="17-08-2026 17:10:14"/>
    <d v="2026-08-18T15:00:00"/>
    <m/>
    <s v="PS"/>
    <s v="MIP"/>
    <s v="NETMONK"/>
    <n v="2026081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8T15:00:00"/>
    <s v="2026-08-18 15:00:00|Nama : BP SYAUQI ARDIANSYAH  No Hp : 082245136902 No Alt :  Tgl Pemasangan : 18 Agustus 2026 Interval : PAGI  Note : Hubungi pelanggan terlebih dahulu|40971402|MYDITA"/>
    <n v="2026"/>
    <n v="8"/>
    <n v="18"/>
    <d v="2026-08-18T00:00:00"/>
    <n v="-0.625"/>
    <x v="1"/>
  </r>
  <r>
    <n v="185"/>
    <n v="1002531074"/>
    <n v="3"/>
    <x v="1"/>
    <n v="5"/>
    <s v="KEDIRI"/>
    <s v="NGANJUK"/>
    <s v="NJK"/>
    <s v="REG"/>
    <s v="AO"/>
    <x v="0"/>
    <s v="1P INET"/>
    <s v="Completed (PS)"/>
    <s v="RBS-Regional 3"/>
    <d v="2026-08-17T14:59:56"/>
    <d v="2026-08-18T10:32:38"/>
    <n v="69368214"/>
    <m/>
    <n v="152611229912"/>
    <s v="WARUNG SARI KOPI"/>
    <s v="ODP-NJK-FN/64"/>
    <s v="WO061938579"/>
    <m/>
    <m/>
    <m/>
    <n v="111.85770719999999"/>
    <n v="-7.6319366999999998"/>
    <s v="|MC20191|MYIA-096187151803/POI/YUNITASARI/082323084244/khayraelshanum91@gmail.com"/>
    <s v="MYIB_ASSISTANT"/>
    <m/>
    <m/>
    <m/>
    <m/>
    <m/>
    <m/>
    <m/>
    <m/>
    <s v="Management Janji"/>
    <s v="2026-08-18 13:00:00 | Tanggal Pemasangan : 18 Agustus 2026 Jam Pemasangan : 08:00 13:00 Info Tambahan : Hubungi pelanggan dulu sebelum ke lokasi terimakasih"/>
    <s v="FCC"/>
    <s v="17-08-2026 15:10:37"/>
    <d v="2026-08-18T13:00:00"/>
    <m/>
    <s v="PS"/>
    <s v="NJK"/>
    <s v="NO ADDON"/>
    <n v="20260818"/>
    <s v="Completed"/>
    <s v="HSI Bisnis Promo HUT Telkom PSB 70% - 300 Mbps"/>
    <s v="INDIBIZ"/>
    <m/>
    <m/>
    <d v="2026-08-18T13:00:00"/>
    <s v="2026-08-18 13:00:00 | Tanggal Pemasangan : 18 Agustus 2026 Jam Pemasangan : 08:00 13:00 Info Tambahan : Hubungi pelanggan dulu sebelum ke lokasi terimakasih"/>
    <n v="2026"/>
    <n v="8"/>
    <n v="18"/>
    <d v="2026-08-18T00:00:00"/>
    <n v="-0.54166666666424135"/>
    <x v="1"/>
  </r>
  <r>
    <n v="186"/>
    <n v="1002528233"/>
    <n v="3"/>
    <x v="3"/>
    <n v="5"/>
    <s v="SBY SELATAN"/>
    <s v="MANYAR"/>
    <s v="MYR"/>
    <s v="REG"/>
    <s v="AO"/>
    <x v="0"/>
    <s v="1P INET"/>
    <s v="Completed (PS)"/>
    <s v="RBS-Regional 3"/>
    <d v="2026-08-15T12:37:56"/>
    <d v="2026-08-18T14:59:22"/>
    <n v="69366821"/>
    <m/>
    <n v="152303246020"/>
    <s v="IVAN WIJAYA N PARTNERS"/>
    <s v="ODP-MYR-FWV/22"/>
    <s v="WO061818170"/>
    <m/>
    <m/>
    <m/>
    <n v="112.7758288"/>
    <n v="-7.2895991999999996"/>
    <s v="MD|MYDB-20260814265424|DN00001/MN00442|IVAN WIJAYA N PARTNERS|081234855260"/>
    <s v="MYDIGIBIZPARTNER"/>
    <m/>
    <m/>
    <m/>
    <m/>
    <m/>
    <m/>
    <m/>
    <m/>
    <s v="Management Janji"/>
    <s v="2026-08-18 13:00:00 | Nama PIC:  bu awandayuri No HP: 081234855260 Alt: Tanggal: 18/08/2026 Jam Pasang: Siang Note: Hubungi sebelum ke lokasi, terimakasih. "/>
    <s v="FCC"/>
    <s v="15-08-2026 12:39:54"/>
    <d v="2026-08-18T13:00:00"/>
    <m/>
    <s v="PS"/>
    <s v="MYR"/>
    <s v="NO ADDON"/>
    <n v="20260818"/>
    <s v="Completed"/>
    <s v="HSI Bisnis Promo HUT Telkom PSB 70% - 50 Mbps"/>
    <s v="INDIBIZ"/>
    <m/>
    <m/>
    <d v="2026-08-18T13:00:00"/>
    <s v="2026-08-18 13:00:00 | Nama PIC:  bu awandayuri No HP: 081234855260 Alt: Tanggal: 18/08/2026 Jam Pasang: Siang Note: Hubungi sebelum ke lokasi, terimakasih. "/>
    <n v="2026"/>
    <n v="8"/>
    <n v="18"/>
    <d v="2026-08-18T00:00:00"/>
    <n v="-0.54166666666424135"/>
    <x v="1"/>
  </r>
  <r>
    <n v="187"/>
    <n v="1002513761"/>
    <n v="3"/>
    <x v="0"/>
    <n v="5"/>
    <s v="KUPANG"/>
    <s v="ENDE"/>
    <s v="END"/>
    <s v="REG"/>
    <s v="AO"/>
    <x v="0"/>
    <s v="1P INET"/>
    <s v="Completed (PS)"/>
    <s v="RBS-Regional 3"/>
    <d v="2026-08-07T09:02:56"/>
    <d v="2026-08-13T18:32:05"/>
    <n v="69360433"/>
    <m/>
    <n v="172506788969"/>
    <s v="PT.GADAI MAS NUSANTARA"/>
    <s v="ODP-END-FP/26 FP/D01/26.01"/>
    <s v="WO061134989"/>
    <m/>
    <m/>
    <m/>
    <n v="121.64419220000001"/>
    <n v="-8.8475865999999996"/>
    <s v="|MN01740|MYIA-023577104856/POI/MARSEL FERDINAN KASEH /082236338952/marsel.ferdinan@gadaimas.com"/>
    <s v="MYIB_ASSISTANT"/>
    <m/>
    <m/>
    <m/>
    <m/>
    <m/>
    <m/>
    <m/>
    <m/>
    <s v="Management Janji"/>
    <s v="2026-08-08 13:00:00 | Nama PIC : Bapak bapak Marsel  No HP : 082236338952 No Alternatif :  M Janji : 08/08/2026 Jam Pasang : Pagi NoteÃ‚Â :  Hubungi terlebih dahulu sebelum ke lokasi  "/>
    <s v="FCC"/>
    <d v="2026-07-08T09:10:56"/>
    <d v="2026-08-08T13:00:00"/>
    <m/>
    <s v="PS"/>
    <s v="END"/>
    <s v="NO ADDON"/>
    <n v="20260813"/>
    <s v="Completed"/>
    <s v="HSI Bisnis Basic Promo HUT Telkom PSB 70% - 50 Mbps"/>
    <s v="INDIBIZ"/>
    <m/>
    <m/>
    <d v="2026-08-08T13:00:00"/>
    <s v="2026-08-08 13:00:00 | Nama PIC : Bapak bapak Marsel  No HP : 082236338952 No Alternatif :  M Janji : 08/08/2026 Jam Pasang : Pagi NoteÃ‚Â :  Hubungi terlebih dahulu sebelum ke lokasi  "/>
    <n v="2026"/>
    <n v="8"/>
    <n v="13"/>
    <d v="2026-08-13T00:00:00"/>
    <n v="4.4583333333357587"/>
    <x v="2"/>
  </r>
  <r>
    <n v="188"/>
    <n v="1002514530"/>
    <n v="3"/>
    <x v="3"/>
    <n v="5"/>
    <s v="SBY UTARA"/>
    <s v="GRESIK"/>
    <s v="GSK"/>
    <s v="REG"/>
    <s v="AO"/>
    <x v="0"/>
    <m/>
    <s v="Completed (PS)"/>
    <s v="RBS-Regional 3"/>
    <d v="2026-08-07T13:07:38"/>
    <d v="2026-08-11T16:27:13"/>
    <n v="69360746"/>
    <m/>
    <n v="152421262193"/>
    <s v="SERU ADVENTURE"/>
    <s v="ODP-GSK-FAQ/128"/>
    <s v="WO061444350"/>
    <m/>
    <m/>
    <m/>
    <n v="112.656127"/>
    <n v="-7.1484205999999997"/>
    <s v="|MN02318|/SERU ADVENTURE/MUHAMMAD DIAR QISTHI/081357552604/seruadventuregresik@gmail.com/HSI Bisnis Promo HUT Telkom (1:1) 50 Mbps (Rp 355.000) PSB Rp 150.000/"/>
    <s v="Sales Force DBS"/>
    <m/>
    <m/>
    <m/>
    <m/>
    <m/>
    <m/>
    <m/>
    <m/>
    <s v="Management Janji"/>
    <s v="2026-08-11 15:00:00|Nama PIC:  BP MUH DIAR  No HP: 082133074591 Alt: Tanggal: 11/8/2026 Jam Pasang: Sore Note: Hubungi sebelum ke lokasi, terimakasih.|40010577|MYDITA"/>
    <s v="FCC"/>
    <d v="2026-07-08T13:10:14"/>
    <d v="2026-08-11T15:00:00"/>
    <m/>
    <s v="PS"/>
    <s v="GSK"/>
    <s v="NO ADDON"/>
    <n v="2026081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15:00:00"/>
    <s v="2026-08-11 15:00:00|Nama PIC:  BP MUH DIAR  No HP: 082133074591 Alt: Tanggal: 11/8/2026 Jam Pasang: Sore Note: Hubungi sebelum ke lokasi, terimakasih.|40010577|MYDITA"/>
    <n v="2026"/>
    <n v="8"/>
    <n v="11"/>
    <d v="2026-08-11T00:00:00"/>
    <n v="-0.625"/>
    <x v="1"/>
  </r>
  <r>
    <n v="189"/>
    <n v="1002524149"/>
    <n v="3"/>
    <x v="1"/>
    <n v="5"/>
    <s v="MALANG"/>
    <s v="KEPANJEN"/>
    <s v="KLJ"/>
    <s v="REG"/>
    <s v="AO"/>
    <x v="0"/>
    <m/>
    <s v="Completed (PS)"/>
    <s v="RBS-Regional 3"/>
    <d v="2026-08-13T12:56:36"/>
    <d v="2026-08-13T14:34:44"/>
    <n v="69360378"/>
    <m/>
    <n v="152703903090"/>
    <s v="SDN DINOYO 4 MALANG"/>
    <s v="ODP-KLJ-FAQ/02"/>
    <s v="WO061664204"/>
    <m/>
    <m/>
    <m/>
    <n v="112.6099492"/>
    <n v="-7.9411031999999997"/>
    <s v="|MN01864|MYIA-033890157208/POI/RAHMA TASYA AMALIA S/087796646626/sdnegeridinoyo.4@gmail.com"/>
    <s v="MYDIGIBIZPARTNER"/>
    <m/>
    <m/>
    <m/>
    <m/>
    <m/>
    <m/>
    <m/>
    <m/>
    <s v="Management Janji"/>
    <s v="2026-08-08 08:00:00 | Nama Pic : BP ANDI  No Hp Pic : 087796646626  Jam Pemasangan : 08:00 - 12.00  Tanggal Pemasangan : SABTU 08 AGUSTUS 2026  Info Tambahan : Hubungi pelanggan sebelum datang ke lokasi, terima kasih."/>
    <s v="FCC"/>
    <s v="13-08-2026 13:10:22"/>
    <m/>
    <m/>
    <s v="PS"/>
    <s v="KLJ"/>
    <s v="NO ADDON"/>
    <n v="2026081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3T07:00:00"/>
    <s v="2026-08-08 08:00:00 | Nama Pic : BP ANDI  No Hp Pic : 087796646626  Jam Pemasangan : 08:00 - 12.00  Tanggal Pemasangan : SABTU 08 AGUSTUS 2026  Info Tambahan : Hubungi pelanggan sebelum datang ke lokasi, terima kasih."/>
    <n v="2026"/>
    <n v="8"/>
    <n v="13"/>
    <d v="2026-08-13T00:00:00"/>
    <n v="-0.29166666666424135"/>
    <x v="1"/>
  </r>
  <r>
    <n v="190"/>
    <n v="1002512633"/>
    <n v="3"/>
    <x v="2"/>
    <n v="4"/>
    <s v="YOGYAKARTA"/>
    <s v="BANTUL"/>
    <s v="BTL"/>
    <s v="REG"/>
    <s v="AO"/>
    <x v="0"/>
    <s v="1P INET"/>
    <s v="Completed (PS)"/>
    <s v="RBS-Regional 3"/>
    <d v="2026-08-06T14:16:56"/>
    <d v="2026-08-07T15:45:04"/>
    <n v="69360033"/>
    <m/>
    <n v="146129128498"/>
    <s v="KOST MBAH PRAPTO"/>
    <s v="ODP-BTL-FBD/073 FBD/D01/073.01"/>
    <s v="WO061083399"/>
    <m/>
    <m/>
    <m/>
    <n v="110.354727"/>
    <n v="-7.8541939999999997"/>
    <s v="|MC80066|MYIA-001225822506/POI/SUMIRAH/089507899056/sumirah.xiaomi17@gmail.com"/>
    <s v="MYIB_ASSISTANT"/>
    <m/>
    <m/>
    <m/>
    <m/>
    <m/>
    <m/>
    <m/>
    <m/>
    <s v="Management Janji"/>
    <s v="2026-08-07 15:00:00 | Waktu pemasnagan : 07 agustus 2026 Jam pemasangan : 08.00 - 12.00 Mohon hubungi pelanggan sebelum ke lokasi  Terima kasih"/>
    <s v="FCC"/>
    <d v="2026-06-08T14:26:03"/>
    <d v="2026-08-07T15:00:00"/>
    <m/>
    <s v="PS"/>
    <s v="BTL"/>
    <s v="NO ADDON"/>
    <n v="20260807"/>
    <s v="Completed"/>
    <s v="HSI Bisnis Promo HUT Telkom PSB 70% - 50 Mbps"/>
    <s v="INDIBIZ"/>
    <m/>
    <m/>
    <d v="2026-08-07T15:00:00"/>
    <s v="2026-08-07 15:00:00 | Waktu pemasnagan : 07 agustus 2026 Jam pemasangan : 08.00 - 12.00 Mohon hubungi pelanggan sebelum ke lokasi  Terima kasih"/>
    <n v="2026"/>
    <n v="8"/>
    <n v="7"/>
    <d v="2026-08-07T00:00:00"/>
    <n v="-0.625"/>
    <x v="1"/>
  </r>
  <r>
    <n v="191"/>
    <n v="1002519708"/>
    <n v="3"/>
    <x v="4"/>
    <n v="4"/>
    <s v="SEMARANG"/>
    <s v="UNGARAN"/>
    <s v="ABR"/>
    <s v="REG"/>
    <s v="AO"/>
    <x v="0"/>
    <s v="1P INET"/>
    <s v="Completed (PS)"/>
    <s v="RBS-Regional 3"/>
    <d v="2026-08-11T12:16:56"/>
    <d v="2026-08-12T13:49:15"/>
    <n v="69363233"/>
    <m/>
    <n v="141459107803"/>
    <s v="KOST PUTRI BOUGENVILE"/>
    <s v="ODP-ABR-FC/037 FC/D04/037.01"/>
    <s v="WO061487186"/>
    <m/>
    <m/>
    <m/>
    <n v="110.3839881"/>
    <n v="-7.2651216999999999"/>
    <s v="|MN00238|MYIA-042595451728/POI/INAS ABILKHOIR/085865300873/inasak09@gmail.com"/>
    <s v="MYIB_ASSISTANT"/>
    <m/>
    <m/>
    <m/>
    <m/>
    <m/>
    <m/>
    <m/>
    <m/>
    <s v="Management Janji"/>
    <s v="2026-08-12 13:00:00 | M Janji : (12/08/2026) jam Pasang : 09:00 Note : hubungi pelanggan jika ingin kelokasi "/>
    <s v="FCC"/>
    <d v="2026-11-08T12:25:22"/>
    <d v="2026-08-12T13:00:00"/>
    <m/>
    <s v="PS"/>
    <s v="ABR"/>
    <s v="NO ADDON"/>
    <n v="20260812"/>
    <s v="Completed"/>
    <s v="HSI Bisnis Promo HUT Telkom PSB 70% - 50 Mbps"/>
    <s v="INDIBIZ"/>
    <m/>
    <m/>
    <d v="2026-08-12T13:00:00"/>
    <s v="2026-08-12 13:00:00 | M Janji : (12/08/2026) jam Pasang : 09:00 Note : hubungi pelanggan jika ingin kelokasi "/>
    <n v="2026"/>
    <n v="8"/>
    <n v="12"/>
    <d v="2026-08-12T00:00:00"/>
    <n v="-0.54166666666424135"/>
    <x v="1"/>
  </r>
  <r>
    <n v="192"/>
    <n v="1002526808"/>
    <n v="3"/>
    <x v="6"/>
    <n v="5"/>
    <s v="PASURUAN"/>
    <s v="PROBOLINGGO"/>
    <s v="GND"/>
    <s v="REG"/>
    <s v="AO"/>
    <x v="0"/>
    <m/>
    <s v="CANCEL COMPLETED"/>
    <s v="RBS-Regional 3"/>
    <d v="2026-08-14T15:09:08"/>
    <d v="2026-08-15T13:01:30"/>
    <n v="69366201"/>
    <m/>
    <n v="152510206417"/>
    <s v="ALEX JUJUR"/>
    <s v="ODP-GND-FE/53"/>
    <m/>
    <m/>
    <m/>
    <m/>
    <n v="113.332414"/>
    <n v="-7.8667213"/>
    <s v="|MN00836|/ALEX JUJUR/WINBACK HSI B2B + NETMONK (1:1) 200MBPS 946,1RB PSB DISC 70%//bambangtriatmojo408@gmail.com/BANG BANG/82330300641"/>
    <s v="Sales Force DBS"/>
    <m/>
    <m/>
    <m/>
    <m/>
    <m/>
    <m/>
    <m/>
    <m/>
    <m/>
    <m/>
    <m/>
    <s v="14-08-2026 15:10:48"/>
    <m/>
    <m/>
    <s v="REJECT_FCC"/>
    <s v="GND"/>
    <s v="NETMONK"/>
    <m/>
    <s v="DECLINE : Decline - Batal Order Ghina Swanti Ariesa 40941148|MYDITA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s v="DECLINE : Decline - Batal Order Ghina Swanti Ariesa 40941148|MYDITA"/>
    <m/>
    <m/>
    <m/>
    <m/>
    <m/>
    <e v="#NUM!"/>
    <e v="#NUM!"/>
    <x v="0"/>
  </r>
  <r>
    <n v="193"/>
    <n v="1002524937"/>
    <n v="3"/>
    <x v="6"/>
    <n v="5"/>
    <s v="PASURUAN"/>
    <s v="PROBOLINGGO"/>
    <s v="GND"/>
    <s v="REG"/>
    <s v="AO"/>
    <x v="0"/>
    <m/>
    <s v="Completed (PS)"/>
    <s v="RBS-Regional 3"/>
    <d v="2026-08-13T16:28:06"/>
    <d v="2026-08-15T19:11:48"/>
    <n v="69365424"/>
    <m/>
    <n v="152510205955"/>
    <s v="PT WALI SONGO ( SPBU 5467221 BENTAR)"/>
    <s v="ODP-GND-FC/04"/>
    <s v="WO061698001"/>
    <m/>
    <m/>
    <m/>
    <n v="113.2826716"/>
    <n v="-7.7903121999999998"/>
    <s v="|MN01068|/PT WALI SONGO ( SPBU 5467221 BENTAR)/WINBACK 2.0 HSI B2B (1:2) 50MBPS 320RB PSB DISC 70%//walisongo_pt@ymail.com/SYAMSUDDIN/85347646825"/>
    <s v="Sales Force DBS"/>
    <m/>
    <m/>
    <m/>
    <m/>
    <m/>
    <m/>
    <m/>
    <m/>
    <s v="Management Janji"/>
    <s v="2026-08-14 15:00:00|M Janji : (14/08/2026) jam Pasang :pagi / siang  Note : hubungi pelanggan jika ingin kelokasi|40981182|MYDITA"/>
    <s v="FCC"/>
    <s v="13-08-2026 16:39:58"/>
    <d v="2026-08-14T15:00:00"/>
    <s v="Kendala Pelanggan"/>
    <s v="PS"/>
    <s v="GND"/>
    <s v="NO ADDON"/>
    <n v="20260815"/>
    <s v="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14T15:00:00"/>
    <s v="2026-08-14 15:00:00|M Janji : (14/08/2026) jam Pasang :pagi / siang  Note : hubungi pelanggan jika ingin kelokasi|40981182|MYDITA"/>
    <n v="2026"/>
    <n v="8"/>
    <n v="15"/>
    <d v="2026-08-15T00:00:00"/>
    <n v="0.375"/>
    <x v="1"/>
  </r>
  <r>
    <n v="194"/>
    <n v="1002510943"/>
    <n v="3"/>
    <x v="1"/>
    <n v="5"/>
    <s v="MADIUN"/>
    <s v="PONOROGO"/>
    <s v="SMO"/>
    <s v="REG"/>
    <s v="AO"/>
    <x v="0"/>
    <m/>
    <s v="Completed (PS)"/>
    <s v="RBS-Regional 3"/>
    <d v="2026-08-05T15:03:52"/>
    <d v="2026-08-06T14:57:00"/>
    <n v="69359349"/>
    <m/>
    <n v="152614209682"/>
    <s v="SPBU 54.634.20"/>
    <s v="ODP-SMO-FB/29"/>
    <s v="WO061046085"/>
    <m/>
    <m/>
    <m/>
    <n v="111.3932314"/>
    <n v="-7.8364368999999998"/>
    <s v="|MC20162|/HERI KISWANTO/085735256930/spbu5463420_bangunrejoponorogo@yahoo.co.id"/>
    <s v="Sales Force DBS"/>
    <m/>
    <m/>
    <m/>
    <m/>
    <m/>
    <m/>
    <m/>
    <m/>
    <s v="Management Janji"/>
    <s v="2026-08-07 08:00:00|Nama Pic : bp HERI KISWANTO No Hp Pic : 085735256930 No alt : - Jam Pemasangan : pagi  Tanggal Pemasangan : 7 Agustus 2026|40981182|MYDITA"/>
    <s v="FCC"/>
    <d v="2026-05-08T15:10:31"/>
    <d v="2026-08-07T08:00:00"/>
    <m/>
    <s v="PS"/>
    <s v="SMO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08:00:00"/>
    <s v="2026-08-07 08:00:00|Nama Pic : bp HERI KISWANTO No Hp Pic : 085735256930 No alt : - Jam Pemasangan : pagi  Tanggal Pemasangan : 7 Agustus 2026|40981182|MYDITA"/>
    <n v="2026"/>
    <n v="8"/>
    <n v="6"/>
    <d v="2026-08-06T00:00:00"/>
    <n v="-1.3333333333357587"/>
    <x v="1"/>
  </r>
  <r>
    <n v="195"/>
    <n v="1002519284"/>
    <n v="3"/>
    <x v="4"/>
    <n v="4"/>
    <s v="PEKALONGAN"/>
    <s v="BREBES"/>
    <s v="KTM"/>
    <s v="REG"/>
    <s v="AO"/>
    <x v="0"/>
    <s v="1P INET"/>
    <s v="Completed (PS)"/>
    <s v="RBS-Regional 3"/>
    <d v="2026-08-11T10:31:56"/>
    <d v="2026-08-12T12:52:54"/>
    <n v="69363058"/>
    <m/>
    <n v="142214106577"/>
    <s v="SPBU PEJAGAN 4452221"/>
    <s v="ODP-KTM-FAB/062 FAB/D05/062.01"/>
    <s v="WO061473722"/>
    <m/>
    <m/>
    <m/>
    <n v="108.88747215270899"/>
    <n v="-6.8982040826843196"/>
    <s v="MD|MYDB-20260810264879|DN00001/MN00377|SPBU PEJAGAN 4452221|081326310469"/>
    <s v="MYDIGIBIZPARTNER"/>
    <m/>
    <m/>
    <m/>
    <m/>
    <m/>
    <m/>
    <m/>
    <m/>
    <s v="Management Janji"/>
    <s v="2026-08-12 08:00:00 | M Janji : (12/08/2026) jam Pasang : 09:00 Note : hubungi pelanggan jika ingin kelokasi"/>
    <s v="FCC"/>
    <d v="2026-11-08T10:39:50"/>
    <d v="2026-08-12T08:00:00"/>
    <m/>
    <s v="PS"/>
    <s v="KTM"/>
    <s v="NO ADDON"/>
    <n v="20260812"/>
    <s v="Completed"/>
    <s v="HSI Bisnis Promo HUT Telkom PSB 70% - 100 Mbps"/>
    <s v="INDIBIZ"/>
    <m/>
    <m/>
    <d v="2026-08-12T08:00:00"/>
    <s v="2026-08-12 08:00:00 | M Janji : (12/08/2026) jam Pasang : 09:00 Note : hubungi pelanggan jika ingin kelokasi"/>
    <n v="2026"/>
    <n v="8"/>
    <n v="12"/>
    <d v="2026-08-12T00:00:00"/>
    <n v="-0.33333333333575865"/>
    <x v="1"/>
  </r>
  <r>
    <n v="196"/>
    <n v="1002512091"/>
    <n v="3"/>
    <x v="4"/>
    <n v="4"/>
    <s v="SEMARANG"/>
    <s v="UNGARAN"/>
    <s v="BWE"/>
    <s v="REG"/>
    <s v="AO"/>
    <x v="0"/>
    <m/>
    <s v="Completed (PS)"/>
    <s v="RBS-Regional 3"/>
    <d v="2026-08-06T11:37:09"/>
    <d v="2026-08-06T14:17:14"/>
    <n v="69357852"/>
    <m/>
    <n v="141459108157"/>
    <s v="Kos Gareng"/>
    <s v="ODP-BWE-FD/015"/>
    <s v="WO061061982"/>
    <m/>
    <m/>
    <m/>
    <n v="110.44181645450701"/>
    <n v="-7.1782461236641497"/>
    <s v="MD|MYDB-20260803264287|DC50007/MC50033|Kos Gareng|0895366788883"/>
    <s v="MYDIGIBIZPARTNER"/>
    <m/>
    <m/>
    <m/>
    <m/>
    <m/>
    <m/>
    <m/>
    <m/>
    <s v="Management Janji"/>
    <s v="2026-08-05 08:00:00 | M Janji : 05/08/2026  Jam Pasang : 08.00  NoteÃ‚Â :  hubungi terlebih dahulu sebelum ke lokasi, terima kasih."/>
    <s v="FCC"/>
    <d v="2026-06-08T11:39:52"/>
    <m/>
    <m/>
    <s v="PS"/>
    <s v="BWE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7:00:00"/>
    <s v="2026-08-05 08:00:00 | M Janji : 05/08/2026  Jam Pasang : 08.00  NoteÃ‚Â :  hubungi terlebih dahulu sebelum ke lokasi, terima kasih."/>
    <n v="2026"/>
    <n v="8"/>
    <n v="6"/>
    <d v="2026-08-06T00:00:00"/>
    <n v="-0.29166666666424135"/>
    <x v="1"/>
  </r>
  <r>
    <n v="197"/>
    <n v="1002506535"/>
    <n v="3"/>
    <x v="7"/>
    <n v="4"/>
    <s v="SOLO"/>
    <s v="INNER - SOLO JATENG TIMUR"/>
    <s v="GLD"/>
    <s v="REG"/>
    <s v="AO"/>
    <x v="0"/>
    <m/>
    <s v="Completed (PS)"/>
    <s v="RBS-Regional 3"/>
    <d v="2026-08-03T16:43:30"/>
    <d v="2026-08-03T21:08:55"/>
    <n v="69348919"/>
    <m/>
    <n v="146514602583"/>
    <s v="Blue Bake Houf Kitchen"/>
    <s v="ODP-GLD-FBC/059"/>
    <s v="WO060824630"/>
    <m/>
    <m/>
    <m/>
    <n v="110.821685781062"/>
    <n v="-7.5711869123187503"/>
    <s v="|MN01857|MYIA-065283729498/POI/Erry Bima Nugroho/085232027079/bbhkitchen5758@gmail.com"/>
    <s v="Amex"/>
    <m/>
    <m/>
    <m/>
    <m/>
    <m/>
    <m/>
    <m/>
    <m/>
    <s v="Management Janji"/>
    <s v="2026-07-22 15:00:00 | Jam pemasangan : 12.00  Info Tambahan : Hubungi pelanggan dulu sebelum ke lokasi  terimakasih   "/>
    <s v="FCC"/>
    <d v="2026-03-08T16:54:53"/>
    <m/>
    <m/>
    <s v="PS"/>
    <s v="GLD"/>
    <s v="NO ADDON"/>
    <n v="202608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7-22 15:00:00 | Jam pemasangan : 12.00  Info Tambahan : Hubungi pelanggan dulu sebelum ke lokasi  terimakasih   "/>
    <n v="2026"/>
    <n v="8"/>
    <n v="3"/>
    <d v="2026-08-03T00:00:00"/>
    <n v="-0.29166666666424135"/>
    <x v="1"/>
  </r>
  <r>
    <n v="198"/>
    <n v="1002520485"/>
    <n v="3"/>
    <x v="1"/>
    <n v="5"/>
    <s v="MALANG"/>
    <s v="BATU"/>
    <s v="SGS"/>
    <s v="REG"/>
    <s v="AO"/>
    <x v="0"/>
    <s v="1P INET"/>
    <s v="Completed (PS)"/>
    <s v="RBS-Regional 3"/>
    <d v="2026-08-11T15:28:56"/>
    <d v="2026-08-12T17:19:56"/>
    <n v="69363548"/>
    <m/>
    <n v="152721299877"/>
    <s v="SMK PGRI SINGOSARI"/>
    <s v="ODP-SGS-FK/28 FK/D06/28.01"/>
    <s v="WO061515501"/>
    <m/>
    <m/>
    <m/>
    <n v="112.6605984"/>
    <n v="-7.9020341999999903"/>
    <s v="|MN01864|MYIA-015512521257/POI/HABID HAZBULLAH/083117191304/smkpgri_sgs_mlg@yahoo.co.id"/>
    <s v="MYIB_ASSISTANT"/>
    <m/>
    <m/>
    <m/>
    <m/>
    <m/>
    <m/>
    <m/>
    <m/>
    <s v="Management Janji"/>
    <s v="2026-08-12 13:00:00 | Tanggal pemasangan : 12 AGUSTUS 2026 Jam pemasangan : pagi/siang Info Tambahan : Hubungi pelanggan dulu sebelum ke lokasi terima kasih"/>
    <s v="FCC"/>
    <d v="2026-11-08T15:39:49"/>
    <d v="2026-08-12T13:00:00"/>
    <m/>
    <s v="PS"/>
    <s v="SGS"/>
    <s v="NO ADDON"/>
    <n v="20260812"/>
    <s v="Completed"/>
    <s v="HSI Bisnis Promo HUT Telkom PSB 70% - 300 Mbps"/>
    <s v="INDIBIZ"/>
    <m/>
    <m/>
    <d v="2026-08-12T13:00:00"/>
    <s v="2026-08-12 13:00:00 | Tanggal pemasangan : 12 AGUSTUS 2026 Jam pemasangan : pagi/siang Info Tambahan : Hubungi pelanggan dulu sebelum ke lokasi terima kasih"/>
    <n v="2026"/>
    <n v="8"/>
    <n v="12"/>
    <d v="2026-08-12T00:00:00"/>
    <n v="-0.54166666666424135"/>
    <x v="1"/>
  </r>
  <r>
    <n v="199"/>
    <n v="1002512296"/>
    <n v="3"/>
    <x v="2"/>
    <n v="4"/>
    <s v="MAGELANG"/>
    <s v="MAGELANG"/>
    <s v="MGE"/>
    <s v="REG"/>
    <s v="AO"/>
    <x v="0"/>
    <s v="1P INET"/>
    <s v="Completed (PS)"/>
    <s v="RBS-Regional 3"/>
    <d v="2026-08-06T12:55:57"/>
    <d v="2026-08-07T12:42:37"/>
    <n v="69359937"/>
    <m/>
    <n v="146137149679"/>
    <s v="Aeny Beauty Store"/>
    <s v="ODP-MGE-FBB/056"/>
    <s v="WO061069947"/>
    <m/>
    <m/>
    <m/>
    <n v="110.282373327768"/>
    <n v="-7.4283620736425"/>
    <s v="|MN02816|MYIA-080509119971/POI/Nur Aeny Rahmawati/085601427875/nuraenyrahmawati@gmail.com"/>
    <s v="MYIB_ASSISTANT"/>
    <m/>
    <m/>
    <m/>
    <m/>
    <m/>
    <m/>
    <m/>
    <m/>
    <s v="Management Janji"/>
    <s v="2026-08-13 08:00:00 | Nama PIC : bapak fadlan No HP : 085601427875 Alt :  M Janji : (JUMAT/7/AGUSTUS/2026) jam Pasang : 09:00 Note : hubungi pelanggan jika ingin kelokasi"/>
    <s v="FCC"/>
    <d v="2026-06-08T13:10:52"/>
    <d v="2026-08-13T08:00:00"/>
    <m/>
    <s v="PS"/>
    <s v="MGE"/>
    <s v="NO ADDON"/>
    <n v="20260807"/>
    <s v="Completed"/>
    <s v="HSI Bisnis Basic Promo HUT Telkom PSB 70% - 75 Mbps"/>
    <s v="INDIBIZ"/>
    <m/>
    <m/>
    <d v="2026-08-13T08:00:00"/>
    <s v="2026-08-13 08:00:00 | Nama PIC : bapak fadlan No HP : 085601427875 Alt :  M Janji : (JUMAT/7/AGUSTUS/2026) jam Pasang : 09:00 Note : hubungi pelanggan jika ingin kelokasi"/>
    <n v="2026"/>
    <n v="8"/>
    <n v="7"/>
    <d v="2026-08-07T00:00:00"/>
    <n v="-6.3333333333357587"/>
    <x v="1"/>
  </r>
  <r>
    <n v="200"/>
    <n v="1002529230"/>
    <n v="3"/>
    <x v="6"/>
    <n v="5"/>
    <s v="SIDOARJO"/>
    <s v="PASURUAN"/>
    <s v="BEJ"/>
    <s v="REG"/>
    <s v="AO"/>
    <x v="0"/>
    <s v="1P INET"/>
    <s v="OSS - FALLOUT"/>
    <s v="RBS-Regional 3"/>
    <d v="2026-08-16T08:35:56"/>
    <d v="2026-08-17T18:30:58"/>
    <n v="69367286"/>
    <m/>
    <n v="152742207277"/>
    <s v="TOKO ORANGE"/>
    <s v="ODP-BEJ-FD/44"/>
    <s v="WO061857765"/>
    <m/>
    <m/>
    <m/>
    <n v="112.758414"/>
    <n v="-7.5700253999999996"/>
    <s v="|MC30275|MYIA-010872295084/POI/FAKTUR ROCHMAN/085280900626/stbded51@gmail.com"/>
    <s v="MYIB_ASSISTANT"/>
    <m/>
    <m/>
    <m/>
    <m/>
    <m/>
    <m/>
    <m/>
    <m/>
    <s v="Management Janji"/>
    <s v="2026-08-17 08:00:00 | Waktu pemasangan : 17 agustus 2026 Jam pemasangan : 08.00 - 12.00 Info Tambahan : Hubungi pelanggan dulu sebelum ke lokasi terimakasih  "/>
    <s v="FCC"/>
    <s v="16-08-2026 08:40:01"/>
    <d v="2026-08-17T08:00:00"/>
    <s v="Kendala Pelanggan"/>
    <s v="FO_WFM"/>
    <s v="BEJ"/>
    <s v="NO ADDON"/>
    <m/>
    <s v="Provisioning Failed|WFM|INF009059424|Hold Witel"/>
    <s v="HSI Bisnis Promo HUT Telkom PSB 70% - 150 Mbps"/>
    <s v="INDIBIZ"/>
    <m/>
    <m/>
    <d v="2026-08-17T08:00:00"/>
    <s v="2026-08-17 08:00:00 | Waktu pemasangan : 17 agustus 2026 Jam pemasangan : 08.00 - 12.00 Info Tambahan : Hubungi pelanggan dulu sebelum ke lokasi terimakasih  "/>
    <m/>
    <m/>
    <m/>
    <e v="#NUM!"/>
    <e v="#NUM!"/>
    <x v="0"/>
  </r>
  <r>
    <n v="201"/>
    <n v="1002532874"/>
    <n v="3"/>
    <x v="0"/>
    <n v="5"/>
    <s v="MATARAM"/>
    <s v="INNER - NUSA TENGGARA"/>
    <s v="MTR"/>
    <s v="REG"/>
    <s v="AO"/>
    <x v="0"/>
    <s v="1P INET"/>
    <s v="MIE - SEND SURVEY"/>
    <s v="RBS-Regional 3"/>
    <d v="2026-08-18T11:49:56"/>
    <d v="2026-08-18T11:52:21"/>
    <n v="69368866"/>
    <m/>
    <n v="172601797072"/>
    <s v="TOKO GANI"/>
    <s v="ODP-MTR-FCB/65 FCB/D08/65.01"/>
    <s v="WO061995241"/>
    <m/>
    <m/>
    <m/>
    <n v="116.074742227792"/>
    <n v="-8.5743966653088393"/>
    <s v="MD|MYDB-20260818265958|SC00001/MC00069|TOKO GANI|085604155147"/>
    <s v="MYDIGIBIZPARTNER"/>
    <m/>
    <m/>
    <m/>
    <m/>
    <m/>
    <m/>
    <m/>
    <m/>
    <s v="Management Janji"/>
    <s v="2026-08-20 15:00:00 | Nama PIC:  bp abdul ghani  No HP: 085604155147 Alt: Tanggal: 20/8/2026 Jam Pasang: Sore Note: Hubungi sebelum ke lokasi, terimakasih"/>
    <s v="FCC"/>
    <s v="18-08-2026 11:54:51"/>
    <d v="2026-08-20T15:00:00"/>
    <m/>
    <s v="SURVEY_NEW_MANJA"/>
    <s v="MTR"/>
    <s v="NO ADDON"/>
    <m/>
    <s v="MIE - SEND SURVEY"/>
    <s v="HSI Bisnis Promo HUT Telkom PSB 70% - 100 Mbps Dual Band"/>
    <s v="INDIBIZ"/>
    <m/>
    <m/>
    <d v="2026-08-20T15:00:00"/>
    <s v="2026-08-20 15:00:00 | Nama PIC:  bp abdul ghani  No HP: 085604155147 Alt: Tanggal: 20/8/2026 Jam Pasang: Sore Note: Hubungi sebelum ke lokasi, terimakasih"/>
    <m/>
    <m/>
    <m/>
    <e v="#NUM!"/>
    <e v="#NUM!"/>
    <x v="0"/>
  </r>
  <r>
    <n v="202"/>
    <n v="1002526475"/>
    <n v="3"/>
    <x v="3"/>
    <n v="5"/>
    <s v="SBY UTARA"/>
    <s v="GRESIK"/>
    <s v="GSK"/>
    <s v="REG"/>
    <s v="AO"/>
    <x v="0"/>
    <m/>
    <s v="Completed (PS)"/>
    <s v="RBS-Regional 3"/>
    <d v="2026-08-14T14:08:31"/>
    <d v="2026-08-14T18:41:56"/>
    <n v="69364558"/>
    <m/>
    <n v="152421262333"/>
    <s v="PT Verona Ecommerce Indonesia"/>
    <s v="ODP-GSK-FU/39"/>
    <s v="WO061752392"/>
    <m/>
    <m/>
    <m/>
    <n v="112.638673"/>
    <n v="-7.2050809999999998"/>
    <s v="MD|MYDB-20260812265083|DN00001/MN01735|PT Verona Ecommerce Indonesia|083111031948"/>
    <s v="MYDIGIBIZPARTNER"/>
    <m/>
    <m/>
    <m/>
    <m/>
    <m/>
    <m/>
    <m/>
    <m/>
    <s v="Management Janji"/>
    <s v="2026-08-13 13:00:00 | Waktu pemasnagan : 13 Agustus 2026  Jam pemasangan : 10.00  Mohon hubungi pelanggan sebelum ke lokasi   Terima kasih"/>
    <s v="FCC"/>
    <s v="14-08-2026 14:10:15"/>
    <m/>
    <m/>
    <s v="PS"/>
    <s v="GSK"/>
    <s v="NO ADDON"/>
    <n v="202608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4T07:00:00"/>
    <s v="2026-08-13 13:00:00 | Waktu pemasnagan : 13 Agustus 2026  Jam pemasangan : 10.00  Mohon hubungi pelanggan sebelum ke lokasi   Terima kasih"/>
    <n v="2026"/>
    <n v="8"/>
    <n v="14"/>
    <d v="2026-08-14T00:00:00"/>
    <n v="-0.29166666666424135"/>
    <x v="1"/>
  </r>
  <r>
    <n v="203"/>
    <n v="1002507910"/>
    <n v="3"/>
    <x v="2"/>
    <n v="4"/>
    <s v="PURWOKERTO"/>
    <s v="PURBALINGGA"/>
    <s v="PBG"/>
    <s v="REG"/>
    <s v="AO"/>
    <x v="0"/>
    <s v="1P INET"/>
    <s v="Completed (PS)"/>
    <s v="RBS-Regional 3"/>
    <d v="2026-08-04T11:55:56"/>
    <d v="2026-08-06T12:35:49"/>
    <n v="69358195"/>
    <m/>
    <n v="143363111974"/>
    <s v="Aziz Olshop"/>
    <s v="ODP-PBG-FAF/044"/>
    <s v="WO060878048"/>
    <m/>
    <m/>
    <m/>
    <n v="109.3391233"/>
    <n v="-7.3517858"/>
    <s v="|MC20234|MYIA-094186859591/POI/Aziz Maulana/083872051658/azizmaul177@gmail.com"/>
    <s v="MYIB_ASSISTANT"/>
    <m/>
    <m/>
    <m/>
    <m/>
    <m/>
    <m/>
    <m/>
    <m/>
    <s v="Management Janji"/>
    <s v="2026-08-07 13:00:00 | Nama Pic : BP AZIZ No Hp Pic : 083872051658 Jam Pemasangan : 08:00 - 12.00 Tanggal Pemasangan : RABU 05 AGUSTUS 2026 Info Tambahan : Hubungi pelanggan sebelum datang ke lokasi, terima kasih."/>
    <s v="FCC"/>
    <d v="2026-04-08T12:09:53"/>
    <d v="2026-08-07T13:00:00"/>
    <m/>
    <s v="PS"/>
    <s v="PBG"/>
    <s v="NO ADDON"/>
    <n v="20260806"/>
    <s v="Completed"/>
    <s v="HSI Bisnis Promo HUT Telkom PSB 70% - 150 Mbps"/>
    <s v="INDIBIZ"/>
    <m/>
    <m/>
    <d v="2026-08-07T13:00:00"/>
    <s v="2026-08-07 13:00:00 | Nama Pic : BP AZIZ No Hp Pic : 083872051658 Jam Pemasangan : 08:00 - 12.00 Tanggal Pemasangan : RABU 05 AGUSTUS 2026 Info Tambahan : Hubungi pelanggan sebelum datang ke lokasi, terima kasih."/>
    <n v="2026"/>
    <n v="8"/>
    <n v="6"/>
    <d v="2026-08-06T00:00:00"/>
    <n v="-1.5416666666642413"/>
    <x v="1"/>
  </r>
  <r>
    <n v="204"/>
    <n v="1002521888"/>
    <n v="3"/>
    <x v="0"/>
    <n v="5"/>
    <s v="MATARAM"/>
    <s v="SUMBAWA"/>
    <s v="ALA"/>
    <s v="REG"/>
    <s v="AO"/>
    <x v="0"/>
    <s v="1P INET"/>
    <s v="Completed (PS)"/>
    <s v="RBS-Regional 3"/>
    <d v="2026-08-12T11:49:56"/>
    <d v="2026-08-13T15:59:12"/>
    <n v="69364128"/>
    <m/>
    <n v="172607203854"/>
    <s v="SD NEGERI POTO TANO"/>
    <s v="ODP-ALA-FAC/59 FAC/D04/59.01"/>
    <s v="WO061573731"/>
    <m/>
    <m/>
    <m/>
    <n v="116.833528370488"/>
    <n v="-8.5310770648748004"/>
    <s v="|MN02367|MYIA-016843908103/POI/JULIANA/081237679153/julianaakem79@gmail.com"/>
    <s v="MYIB_ASSISTANT"/>
    <m/>
    <m/>
    <m/>
    <m/>
    <m/>
    <m/>
    <m/>
    <m/>
    <s v="Management Janji"/>
    <s v="2026-08-13 08:00:00 | Tanggal pemasangan :13/08/2026 Jam pemasangan : pagi/siang Info Tambahan : Hubungi pelanggan dulu sebelum ke lokasi terima kasih."/>
    <s v="FCC"/>
    <d v="2026-12-08T11:55:22"/>
    <d v="2026-08-13T08:00:00"/>
    <m/>
    <s v="PS"/>
    <s v="ALA"/>
    <s v="NO ADDON"/>
    <n v="20260813"/>
    <s v="Completed"/>
    <s v="HSI Bisnis Promo HUT Telkom PSB 70% - 75 Mbps"/>
    <s v="INDIBIZ"/>
    <m/>
    <m/>
    <d v="2026-08-13T08:00:00"/>
    <s v="2026-08-13 08:00:00 | Tanggal pemasangan :13/08/2026 Jam pemasangan : pagi/siang Info Tambahan : Hubungi pelanggan dulu sebelum ke lokasi terima kasih."/>
    <n v="2026"/>
    <n v="8"/>
    <n v="13"/>
    <d v="2026-08-13T00:00:00"/>
    <n v="-0.33333333333575865"/>
    <x v="1"/>
  </r>
  <r>
    <n v="205"/>
    <n v="1002514542"/>
    <n v="3"/>
    <x v="2"/>
    <n v="4"/>
    <s v="MAGELANG"/>
    <s v="MAGELANG"/>
    <s v="MGE"/>
    <s v="REG"/>
    <s v="AO"/>
    <x v="0"/>
    <s v="1P INET"/>
    <s v="98 | OSS - CANCEL COMPLETE"/>
    <s v="RBS-Regional 3"/>
    <d v="2026-08-07T13:10:56"/>
    <d v="2026-08-12T15:40:31"/>
    <n v="69360756"/>
    <m/>
    <n v="146137149222"/>
    <s v="CV GRABAG INDAH SPBU 44.561.10"/>
    <s v="ODP-MGE-FU/044 FU/D01/044.01"/>
    <s v="WO061160201"/>
    <m/>
    <m/>
    <m/>
    <n v="110.31293890000001"/>
    <n v="-7.3706312"/>
    <s v="|MN02255|MYIA-052608846021/POI/TAFRIKHAN/082213070983/tafrikhan24@gmail.com"/>
    <s v="MYIB_ASSISTANT"/>
    <m/>
    <m/>
    <m/>
    <m/>
    <m/>
    <m/>
    <m/>
    <m/>
    <s v="Management Janji"/>
    <s v="2026-08-11 13:00:00 | Nama Pic : BP TAFRIKHAN No Hp Pic : 082213070983 Jam Pemasangan : 08:00 - 12.00 Tanggal Pemasangan : SABTU 08 AGUSTUS 2026 Info Tambahan : Hubungi pelanggan sebelum datang ke lokasi, terima kasih."/>
    <s v="FCC"/>
    <d v="2026-07-08T13:25:39"/>
    <d v="2026-08-11T13:00:00"/>
    <s v="Kendala Pelanggan"/>
    <s v="CANCEL"/>
    <s v="MGE"/>
    <s v="NO ADDON"/>
    <m/>
    <s v="Cancel Completed"/>
    <s v="HSI Bisnis Basic Promo HUT Telkom PSB 70% - 100 Mbps"/>
    <s v="INDIBIZ"/>
    <m/>
    <m/>
    <d v="2026-08-11T13:00:00"/>
    <s v="2026-08-11 13:00:00 | Nama Pic : BP TAFRIKHAN No Hp Pic : 082213070983 Jam Pemasangan : 08:00 - 12.00 Tanggal Pemasangan : SABTU 08 AGUSTUS 2026 Info Tambahan : Hubungi pelanggan sebelum datang ke lokasi, terima kasih."/>
    <m/>
    <m/>
    <m/>
    <e v="#NUM!"/>
    <e v="#NUM!"/>
    <x v="0"/>
  </r>
  <r>
    <n v="206"/>
    <n v="1002525259"/>
    <n v="3"/>
    <x v="6"/>
    <n v="5"/>
    <s v="SIDOARJO"/>
    <s v="MOJOKERTO"/>
    <s v="MIP"/>
    <s v="REG"/>
    <s v="AO"/>
    <x v="0"/>
    <m/>
    <s v="Completed (PS)"/>
    <s v="RBS-Regional 3"/>
    <d v="2026-08-13T19:25:26"/>
    <d v="2026-08-13T21:14:01"/>
    <n v="69363026"/>
    <m/>
    <n v="152313205123"/>
    <s v="POOL &amp; GIRAS AIRLANGGA"/>
    <s v="ODP-MIP-FD/29"/>
    <s v="WO061704608"/>
    <m/>
    <m/>
    <m/>
    <n v="112.401445460516"/>
    <n v="-7.4000611503815197"/>
    <s v="|MC30217|/DINE ALFIAN/83877304448/Dinealfian05@gmail.com"/>
    <s v="Sales Force DBS"/>
    <m/>
    <m/>
    <m/>
    <m/>
    <m/>
    <m/>
    <m/>
    <m/>
    <s v="Management Janji"/>
    <s v="2026-08-12 08:00:00|Nama : BP DINE ALFIAN   No Hp : 083877304448  No Alt :   Tgl Pemasangan : 12 Agustus 2026  Interval : PAGI   Note : Hubungi pelanggan terlebih dahulu|40971402|MYDITA"/>
    <s v="FCC"/>
    <s v="13-08-2026 19:39:52"/>
    <m/>
    <m/>
    <s v="PS"/>
    <s v="MIP"/>
    <s v="NO ADDON"/>
    <n v="20260813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3T07:00:00"/>
    <s v="2026-08-12 08:00:00|Nama : BP DINE ALFIAN   No Hp : 083877304448  No Alt :   Tgl Pemasangan : 12 Agustus 2026  Interval : PAGI   Note : Hubungi pelanggan terlebih dahulu|40971402|MYDITA"/>
    <n v="2026"/>
    <n v="8"/>
    <n v="13"/>
    <d v="2026-08-13T00:00:00"/>
    <n v="-0.29166666666424135"/>
    <x v="1"/>
  </r>
  <r>
    <n v="207"/>
    <n v="1002513149"/>
    <n v="3"/>
    <x v="6"/>
    <n v="5"/>
    <s v="JEMBER"/>
    <s v="SITUBONDO"/>
    <s v="ASB"/>
    <s v="REG"/>
    <s v="AO"/>
    <x v="0"/>
    <s v="1P INET"/>
    <s v="Completed (PS)"/>
    <s v="RBS-Regional 3"/>
    <d v="2026-08-06T16:28:56"/>
    <d v="2026-08-06T19:47:26"/>
    <n v="69360247"/>
    <m/>
    <n v="152527209090"/>
    <s v="DAPUR NASI RINGGIT"/>
    <s v="ODP-ASB-FE/111 FE/D11/111.01"/>
    <s v="WO061101959"/>
    <m/>
    <m/>
    <m/>
    <n v="114.217851"/>
    <n v="-7.7495770000000004"/>
    <s v="|MN02617|MYIA-030228693126/POI/SUPRIYADI/085236365598/nasiringgitsapitahu@gmail.com"/>
    <s v="MYIB_ASSISTANT"/>
    <m/>
    <m/>
    <m/>
    <m/>
    <m/>
    <m/>
    <m/>
    <m/>
    <s v="Management Janji"/>
    <s v="2026-08-07 13:00:00 | Jam pemasangan : 12.00 Info Tambahan : Hubungi pelanggan dulu sebelum ke lokasi terimakasih "/>
    <s v="FCC"/>
    <d v="2026-06-08T16:41:23"/>
    <d v="2026-08-07T13:00:00"/>
    <m/>
    <s v="PS"/>
    <s v="ASB"/>
    <s v="NO ADDON"/>
    <n v="20260806"/>
    <s v="Completed"/>
    <s v="HSI Bisnis Promo HUT Telkom PSB 70% - 50 Mbps"/>
    <s v="INDIBIZ"/>
    <m/>
    <m/>
    <d v="2026-08-07T13:00:00"/>
    <s v="2026-08-07 13:00:00 | Jam pemasangan : 12.00 Info Tambahan : Hubungi pelanggan dulu sebelum ke lokasi terimakasih "/>
    <n v="2026"/>
    <n v="8"/>
    <n v="6"/>
    <d v="2026-08-06T00:00:00"/>
    <n v="-1.5416666666642413"/>
    <x v="1"/>
  </r>
  <r>
    <n v="208"/>
    <n v="1002516284"/>
    <n v="3"/>
    <x v="3"/>
    <n v="5"/>
    <s v="MADURA"/>
    <s v="BANGKALAN"/>
    <s v="KML"/>
    <s v="REG"/>
    <s v="AO"/>
    <x v="0"/>
    <m/>
    <s v="102 | FOLLOW UP COMPLETED"/>
    <s v="RBS-Regional 3"/>
    <d v="2026-08-09T08:39:41"/>
    <d v="2026-08-12T11:32:56"/>
    <n v="69361695"/>
    <m/>
    <n v="152436202063"/>
    <s v="KOST ANDALUS PUTRI"/>
    <s v="ODP-KML-FJ/07"/>
    <s v="WO061331878"/>
    <m/>
    <m/>
    <m/>
    <n v="112.72248449999999"/>
    <n v="-7.1712109000000002"/>
    <s v="|MN02600|/KOST ANDALUS PUTRI/087775209111/opporeno09871@gmail.com/HSI Bisnis Promo HUT Telkom (1:1) 150 Mbps (Rp 620.000) PSB Rp 150.000/Abdul Malik/-7.127820, 112.720659"/>
    <s v="Sales Force DBS"/>
    <m/>
    <m/>
    <m/>
    <m/>
    <m/>
    <m/>
    <m/>
    <m/>
    <s v="Management Janji"/>
    <s v="2026-08-10 13:00:00|Nama PIC:  bp aris No HP: 087775209111 Alt: Tanggal: 10/8/2026 Jam Pasang: Siang Note: Hubungi sebelum ke lokasi, terimakasih.|40010577|MYDITA"/>
    <s v="FCC"/>
    <d v="2026-09-08T08:54:59"/>
    <d v="2026-08-10T13:00:00"/>
    <s v="Kendala Pelanggan"/>
    <s v="REVOKE"/>
    <s v="KML"/>
    <s v="NO ADDON"/>
    <m/>
    <s v="Follow Up Revoke Completed, New Order ID : SC1002521806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13:00:00"/>
    <s v="2026-08-10 13:00:00|Nama PIC:  bp aris No HP: 087775209111 Alt: Tanggal: 10/8/2026 Jam Pasang: Siang Note: Hubungi sebelum ke lokasi, terimakasih.|40010577|MYDITA"/>
    <m/>
    <m/>
    <m/>
    <e v="#NUM!"/>
    <e v="#NUM!"/>
    <x v="0"/>
  </r>
  <r>
    <n v="209"/>
    <n v="1002513925"/>
    <n v="3"/>
    <x v="3"/>
    <n v="5"/>
    <s v="MADURA"/>
    <s v="PAMEKASAN"/>
    <s v="WRP"/>
    <s v="REG"/>
    <s v="AO"/>
    <x v="0"/>
    <m/>
    <s v="Completed (PS)"/>
    <s v="RBS-Regional 3"/>
    <d v="2026-08-07T09:49:55"/>
    <d v="2026-08-10T09:47:41"/>
    <n v="69360487"/>
    <m/>
    <n v="152427205340"/>
    <s v="SPBU Pertamina 54.593.04"/>
    <s v="ODP-WRP-FC/18"/>
    <s v="WO061264010"/>
    <m/>
    <m/>
    <m/>
    <n v="113.5369693"/>
    <n v="-6.8961375"/>
    <s v="|MN00213|/SPBU Pertamina 54.593.04/818-0300-8030/mattgege81@gmail.com/HSI Bisnis Promo HUT Telkom (1:1) 75 Mbps (Rp 415.000) PSB Rp 150.000/ACHMAD MUDASSIR/4G3P+JM9, Jl. Raya Sotabar, Rokem Timur, Sotabar, Kec. Pasean, Kabupaten Pamekasan, Jawa Timur 6935"/>
    <s v="Sales Force DBS"/>
    <m/>
    <m/>
    <m/>
    <m/>
    <m/>
    <m/>
    <m/>
    <m/>
    <s v="Management Janji"/>
    <s v="2026-08-09 13:00:00|Nama PIC : Bp Achmad No Hp : 081803008030 No Alt : - Tgl Pemasangan : 09 Agustus 2026 Interval : PAGI SIANG Note : Hubungi pelanggan terlebih dahulu|40951378|MYDITA"/>
    <s v="FCC"/>
    <d v="2026-07-08T09:55:18"/>
    <d v="2026-08-09T13:00:00"/>
    <m/>
    <s v="PS"/>
    <s v="WRP"/>
    <s v="NO ADDON"/>
    <n v="20260810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9T13:00:00"/>
    <s v="2026-08-09 13:00:00|Nama PIC : Bp Achmad No Hp : 081803008030 No Alt : - Tgl Pemasangan : 09 Agustus 2026 Interval : PAGI SIANG Note : Hubungi pelanggan terlebih dahulu|40951378|MYDITA"/>
    <n v="2026"/>
    <n v="8"/>
    <n v="10"/>
    <d v="2026-08-10T00:00:00"/>
    <n v="0.45833333333575865"/>
    <x v="1"/>
  </r>
  <r>
    <n v="210"/>
    <n v="1002528876"/>
    <n v="3"/>
    <x v="6"/>
    <n v="5"/>
    <s v="JEMBER"/>
    <s v="BANYUWANGI"/>
    <s v="GEN"/>
    <s v="REG"/>
    <s v="AO"/>
    <x v="0"/>
    <s v="1P INET"/>
    <s v="Completed (PS)"/>
    <s v="RBS-Regional 3"/>
    <d v="2026-08-15T18:34:57"/>
    <d v="2026-08-16T20:21:01"/>
    <n v="69367198"/>
    <m/>
    <n v="152519203987"/>
    <s v="OPTIK NASIONAL"/>
    <s v="ODP-GEN-FC/14 FC/D03/14.01"/>
    <s v="WO061842475"/>
    <m/>
    <m/>
    <m/>
    <n v="114.134136848151"/>
    <n v="-8.3624354675201609"/>
    <s v="MD|MYDB-20260815265598|DC30004/MC30050|OPTIK NASIONAL|083835761045"/>
    <s v="MYDIGIBIZPARTNER"/>
    <m/>
    <m/>
    <m/>
    <m/>
    <m/>
    <m/>
    <m/>
    <m/>
    <s v="Management Janji"/>
    <s v="2026-08-16 15:00:00 | Jam Pemasangan : 08:00 - 12.00 Tanggal Pemasangan : MINGGU 16 AGUSTUS 2026 Info Tambahan : Hubungi pelanggan sebelum datang ke lokasi"/>
    <s v="FCC"/>
    <s v="15-08-2026 18:39:57"/>
    <d v="2026-08-16T15:00:00"/>
    <m/>
    <s v="PS"/>
    <s v="GEN"/>
    <s v="NO ADDON"/>
    <n v="20260816"/>
    <s v="Completed"/>
    <s v="HSI Bisnis Promo HUT Telkom PSB 70% - 300 Mbps"/>
    <s v="INDIBIZ"/>
    <m/>
    <m/>
    <d v="2026-08-16T15:00:00"/>
    <s v="2026-08-16 15:00:00 | Jam Pemasangan : 08:00 - 12.00 Tanggal Pemasangan : MINGGU 16 AGUSTUS 2026 Info Tambahan : Hubungi pelanggan sebelum datang ke lokasi"/>
    <n v="2026"/>
    <n v="8"/>
    <n v="16"/>
    <d v="2026-08-16T00:00:00"/>
    <n v="-0.625"/>
    <x v="1"/>
  </r>
  <r>
    <n v="211"/>
    <n v="1002520125"/>
    <n v="3"/>
    <x v="4"/>
    <n v="4"/>
    <s v="PEKALONGAN"/>
    <s v="PEKALONGAN"/>
    <s v="KJE"/>
    <s v="REG"/>
    <s v="AO"/>
    <x v="0"/>
    <s v="1P INET"/>
    <s v="Completed (PS)"/>
    <s v="RBS-Regional 3"/>
    <d v="2026-08-11T14:11:56"/>
    <d v="2026-08-12T16:24:28"/>
    <n v="69363438"/>
    <m/>
    <n v="146219104083"/>
    <s v="Evano_Store 123"/>
    <s v="ODP-KJE-FN/040 FN/D01/040.01"/>
    <s v="WO061504357"/>
    <m/>
    <m/>
    <m/>
    <n v="109.5457766"/>
    <n v="-7.0563954999999998"/>
    <s v="|MC50067|MYIA-082031954074/POI/RISMANSYAH/081575969685/palestingempar@gmail.com"/>
    <s v="MYIB_ASSISTANT"/>
    <m/>
    <m/>
    <m/>
    <m/>
    <m/>
    <m/>
    <m/>
    <m/>
    <s v="Management Janji"/>
    <s v="2026-08-12 13:00:00 | Jam pemasangan : 12.00 Info Tambahan : Hubungi pelanggan dulu sebelum ke lokasi terimakasih  "/>
    <s v="FCC"/>
    <d v="2026-11-08T14:39:49"/>
    <d v="2026-08-12T13:00:00"/>
    <m/>
    <s v="PS"/>
    <s v="KJE"/>
    <s v="NO ADDON"/>
    <n v="20260812"/>
    <s v="Completed"/>
    <s v="HSI Bisnis Promo HUT Telkom PSB 70% - 50 Mbps"/>
    <s v="INDIBIZ"/>
    <m/>
    <m/>
    <d v="2026-08-12T13:00:00"/>
    <s v="2026-08-12 13:00:00 | Jam pemasangan : 12.00 Info Tambahan : Hubungi pelanggan dulu sebelum ke lokasi terimakasih  "/>
    <n v="2026"/>
    <n v="8"/>
    <n v="12"/>
    <d v="2026-08-12T00:00:00"/>
    <n v="-0.54166666666424135"/>
    <x v="1"/>
  </r>
  <r>
    <n v="212"/>
    <n v="1002525280"/>
    <n v="3"/>
    <x v="3"/>
    <n v="5"/>
    <s v="SBY SELATAN"/>
    <s v="KETINTANG"/>
    <s v="WRU"/>
    <s v="REG"/>
    <s v="AO"/>
    <x v="0"/>
    <s v="1P INET"/>
    <s v="100 | REVOKE COMPLETED"/>
    <s v="RBS-Regional 3"/>
    <d v="2026-08-13T19:37:57"/>
    <d v="2026-08-18T08:36:38"/>
    <n v="69365552"/>
    <m/>
    <n v="152302236758"/>
    <s v="TPA ISLAM AT-TAUHID"/>
    <s v="ODP-WR1-FGV/48 FGV/D03/48.01"/>
    <s v="WO061704961"/>
    <m/>
    <m/>
    <m/>
    <n v="112.7197662"/>
    <n v="-7.3836111999999998"/>
    <s v="|MN02394|MYIA-040507138900/POI/CHULAIDAH FINA /085731111315/chulaidahfina@gmail.com"/>
    <s v="MYIB_ASSISTANT"/>
    <m/>
    <m/>
    <m/>
    <m/>
    <m/>
    <m/>
    <m/>
    <m/>
    <s v="Management Janji"/>
    <s v="2026-08-15 08:00:00 | Tanggal pemasangan: 14/08/2026 Jam pemasangan : pagi / siang Info Tambahan : Hubungi pelanggan dulu sebelum ke lokasi terima kasih."/>
    <s v="FCC"/>
    <s v="13-08-2026 19:39:52"/>
    <d v="2026-08-15T08:00:00"/>
    <s v="Kendala Pelanggan"/>
    <s v="REVOKE"/>
    <s v="WRU"/>
    <s v="NO ADDON"/>
    <m/>
    <s v="Revoke Completed"/>
    <s v="HSI Bisnis Basic Promo HUT Telkom PSB 70% - 50 Mbps"/>
    <s v="INDIBIZ"/>
    <m/>
    <m/>
    <d v="2026-08-15T08:00:00"/>
    <s v="2026-08-15 08:00:00 | Tanggal pemasangan: 14/08/2026 Jam pemasangan : pagi / siang Info Tambahan : Hubungi pelanggan dulu sebelum ke lokasi terima kasih."/>
    <m/>
    <m/>
    <m/>
    <e v="#NUM!"/>
    <e v="#NUM!"/>
    <x v="0"/>
  </r>
  <r>
    <n v="213"/>
    <n v="1002531227"/>
    <n v="3"/>
    <x v="0"/>
    <n v="5"/>
    <s v="KUPANG"/>
    <s v="KUPANG"/>
    <s v="TNA"/>
    <s v="REG"/>
    <s v="AO"/>
    <x v="0"/>
    <s v="1P INET"/>
    <s v="Completed (PS)"/>
    <s v="RBS-Regional 3"/>
    <d v="2026-08-17T16:11:56"/>
    <d v="2026-08-18T21:20:56"/>
    <n v="69368278"/>
    <m/>
    <n v="172505213862"/>
    <s v="SD Inpres Osmok"/>
    <s v="ODP-TNA-FH/109 FH/D04/109.01"/>
    <s v="WO061944626"/>
    <m/>
    <m/>
    <m/>
    <n v="123.5589027"/>
    <n v="-10.1789705"/>
    <s v="|MC40288|MYIA-063185915092/POI/Frida Bessie /087839677071/sd.inpres.osmok@gmail.com"/>
    <s v="MYIB_ASSISTANT"/>
    <m/>
    <m/>
    <m/>
    <m/>
    <m/>
    <m/>
    <m/>
    <m/>
    <s v="Management Janji"/>
    <s v="2026-08-18 13:00:00 | telp :087839677071 alt : Tanggal pemasangan :18/08/2026 Jam pemasangan : pagi/siang Info Tambahan : Hubungi pelanggan dulu sebelum ke lokasi terima kasih."/>
    <s v="FCC"/>
    <s v="17-08-2026 16:25:32"/>
    <d v="2026-08-18T13:00:00"/>
    <m/>
    <s v="PS"/>
    <s v="TNA"/>
    <s v="NO ADDON"/>
    <n v="20260818"/>
    <s v="Completed"/>
    <s v="HSI Bisnis Promo HUT Telkom PSB 70% - 50 Mbps"/>
    <s v="INDIBIZ"/>
    <m/>
    <m/>
    <d v="2026-08-18T13:00:00"/>
    <s v="2026-08-18 13:00:00 | telp :087839677071 alt : Tanggal pemasangan :18/08/2026 Jam pemasangan : pagi/siang Info Tambahan : Hubungi pelanggan dulu sebelum ke lokasi terima kasih."/>
    <n v="2026"/>
    <n v="8"/>
    <n v="18"/>
    <d v="2026-08-18T00:00:00"/>
    <n v="-0.54166666666424135"/>
    <x v="1"/>
  </r>
  <r>
    <n v="214"/>
    <n v="1002529541"/>
    <n v="3"/>
    <x v="7"/>
    <n v="4"/>
    <s v="KUDUS"/>
    <s v="REMBANG"/>
    <s v="RBN"/>
    <s v="REG"/>
    <s v="AO"/>
    <x v="0"/>
    <m/>
    <s v="CANCEL COMPLETED"/>
    <s v="RBS-Regional 3"/>
    <d v="2026-08-16T11:54:46"/>
    <d v="2026-08-17T10:12:40"/>
    <n v="69367443"/>
    <m/>
    <n v="142570111995"/>
    <s v="SPBU 44.592.24 KEMADU SULANG"/>
    <s v="ODP-RBN-FL/009"/>
    <m/>
    <m/>
    <m/>
    <m/>
    <n v="111.393719"/>
    <n v="-6.8377068999999997"/>
    <s v="|MC60037|/ANDRI SETIAWAN/085659354996;0895327509685/lolwildr2020@gmail.com /Permintaan PSB HSI BISNIS WB2 100MBPS/SPBU 44.592.24 KEMADU SULANG"/>
    <s v="Sales Profesional"/>
    <m/>
    <m/>
    <m/>
    <m/>
    <m/>
    <m/>
    <m/>
    <m/>
    <m/>
    <m/>
    <m/>
    <s v="16-08-2026 12:10:22"/>
    <m/>
    <m/>
    <s v="REJECT_FCC"/>
    <s v="RBN"/>
    <s v="NO ADDON"/>
    <m/>
    <s v="DECLINE : Decline - Batal Order EVI PUSPITA EKASARI 40931150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215"/>
    <n v="1002515999"/>
    <n v="3"/>
    <x v="0"/>
    <n v="5"/>
    <s v="MATARAM"/>
    <s v="LOMBOK BARAT TENGAH"/>
    <s v="PRY"/>
    <s v="REG"/>
    <s v="AO"/>
    <x v="0"/>
    <s v="1P INET"/>
    <s v="98 | OSS - CANCEL COMPLETE"/>
    <s v="RBS-Regional 3"/>
    <d v="2026-08-08T13:58:56"/>
    <d v="2026-08-11T10:05:05"/>
    <n v="69361492"/>
    <m/>
    <n v="172603791350"/>
    <s v="SPX EXPRESS Janapria Hub"/>
    <s v="ODP-PYA-FAP/80"/>
    <s v="WO061266513"/>
    <m/>
    <m/>
    <m/>
    <n v="106.827153"/>
    <n v="-6.1753920000000004"/>
    <s v="MD|MYID-4042608080001|RBIZindibiz|SPX express Janapria|081803203900"/>
    <s v="SOBIZ"/>
    <m/>
    <m/>
    <m/>
    <m/>
    <m/>
    <m/>
    <m/>
    <m/>
    <s v="Management Janji"/>
    <s v="2026-08-09 13:00:00 | Nama PIC : Bp Ahmad No Hp : 081803203900 No Alt : - Tgl Pemasangan : 09 Agustus 2026 Interval : PAGI SIANG Note : Hubungi pelanggan terlebih dahulu"/>
    <s v="FCC"/>
    <d v="2026-08-08T14:10:30"/>
    <d v="2026-08-09T13:00:00"/>
    <s v="Kendala Pelanggan"/>
    <s v="CANCEL"/>
    <s v="PRY"/>
    <s v="NO ADDON"/>
    <m/>
    <s v="Cancel Completed"/>
    <s v="HSI Bisnis Basic Promo HUT Telkom PSB 70% - 50 Mbps"/>
    <s v="INDIBIZ"/>
    <m/>
    <m/>
    <d v="2026-08-09T13:00:00"/>
    <s v="2026-08-09 13:00:00 | Nama PIC : Bp Ahmad No Hp : 081803203900 No Alt : - Tgl Pemasangan : 09 Agustus 2026 Interval : PAGI SIANG Note : Hubungi pelanggan terlebih dahulu"/>
    <m/>
    <m/>
    <m/>
    <e v="#NUM!"/>
    <e v="#NUM!"/>
    <x v="0"/>
  </r>
  <r>
    <n v="216"/>
    <n v="1002529490"/>
    <n v="3"/>
    <x v="6"/>
    <n v="5"/>
    <s v="SIDOARJO"/>
    <s v="MOJOKERTO"/>
    <s v="MRT"/>
    <s v="REG"/>
    <s v="AO"/>
    <x v="0"/>
    <m/>
    <s v="MYCX - SEND OPEN PAPERLESS"/>
    <s v="RBS-Regional 3"/>
    <d v="2026-08-16T11:24:38"/>
    <d v="2026-08-16T11:26:05"/>
    <n v="69367408"/>
    <m/>
    <n v="152312243069"/>
    <s v="PT SUN RISE MILL"/>
    <s v="ODP-MRT-FP/42"/>
    <m/>
    <m/>
    <m/>
    <m/>
    <n v="112.42246105635699"/>
    <n v="-7.5144079054369399"/>
    <s v="AMRBS;940137;AM;ISTIHAMIN FITRI;RBS-3;SURAMADU;PSB :+6282137332214/FAJAR/+6282331115521/YOLANDA/purchase7.sunrise@gmail.com/HSI Bisnis (1:1) 50 Mbps (Rp 439.000) PSB Rp 150.000"/>
    <s v="Sales Force DBS"/>
    <m/>
    <m/>
    <m/>
    <m/>
    <m/>
    <m/>
    <m/>
    <m/>
    <m/>
    <m/>
    <m/>
    <s v="16-08-2026 11:39:53"/>
    <m/>
    <m/>
    <s v="INPROGRESS_SC"/>
    <s v="MRT"/>
    <s v="NO ADDON"/>
    <m/>
    <s v="SEND PAPERLESS OPEN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217"/>
    <n v="1002527794"/>
    <n v="3"/>
    <x v="0"/>
    <n v="5"/>
    <s v="MATARAM"/>
    <s v="LOMBOK TIMUR UTARA"/>
    <s v="MBG"/>
    <s v="REG"/>
    <s v="AO"/>
    <x v="0"/>
    <s v="1P INET"/>
    <s v="Completed (PS)"/>
    <s v="RBS-Regional 3"/>
    <d v="2026-08-15T09:32:56"/>
    <d v="2026-08-16T18:25:40"/>
    <n v="69366594"/>
    <m/>
    <n v="172620205041"/>
    <s v="Toko Khabir"/>
    <s v="ODP-MBG-FAE/49"/>
    <s v="WO061800854"/>
    <m/>
    <m/>
    <m/>
    <n v="116.426786519587"/>
    <n v="-8.5591709012204298"/>
    <s v="MD|MYDB-20260814265342|SC00001/MC00149|Toko Khabir|085333820115"/>
    <s v="MYDIGIBIZPARTNER"/>
    <m/>
    <m/>
    <m/>
    <m/>
    <m/>
    <m/>
    <m/>
    <m/>
    <s v="Management Janji"/>
    <s v="2026-08-17 13:00:00 | Jam pemasangan : 12.00 Info Tambahan : Hubungi pelanggan dulu sebelum ke lokasi terimakasih "/>
    <s v="FCC"/>
    <s v="15-08-2026 09:40:30"/>
    <d v="2026-08-17T13:00:00"/>
    <m/>
    <s v="PS"/>
    <s v="MBG"/>
    <s v="NO ADDON"/>
    <n v="20260816"/>
    <s v="Completed"/>
    <s v="HSI Bisnis Promo HUT Telkom PSB 70% - 150 Mbps"/>
    <s v="INDIBIZ"/>
    <m/>
    <m/>
    <d v="2026-08-17T13:00:00"/>
    <s v="2026-08-17 13:00:00 | Jam pemasangan : 12.00 Info Tambahan : Hubungi pelanggan dulu sebelum ke lokasi terimakasih "/>
    <n v="2026"/>
    <n v="8"/>
    <n v="16"/>
    <d v="2026-08-16T00:00:00"/>
    <n v="-1.5416666666642413"/>
    <x v="1"/>
  </r>
  <r>
    <n v="218"/>
    <n v="1002510325"/>
    <n v="3"/>
    <x v="4"/>
    <n v="4"/>
    <s v="PEKALONGAN"/>
    <s v="PEKALONGAN"/>
    <s v="KDW"/>
    <s v="REG"/>
    <s v="AO"/>
    <x v="0"/>
    <s v="1P INET"/>
    <s v="Completed (PS)"/>
    <s v="RBS-Regional 3"/>
    <d v="2026-08-05T11:55:56"/>
    <d v="2026-08-07T16:44:02"/>
    <n v="69359047"/>
    <m/>
    <n v="142280318382"/>
    <s v="SMA N 1 TALUN"/>
    <s v="ODP-KDW-FT/003"/>
    <s v="WO060971637"/>
    <m/>
    <m/>
    <m/>
    <n v="109.720040011972"/>
    <n v="-7.0020679537176997"/>
    <s v="|MN02342|MYIA-025641841938/POI/Shaeful Bahri/085741899914/saifmerzii@gmail.com"/>
    <s v="MYIB_ASSISTANT"/>
    <m/>
    <m/>
    <m/>
    <m/>
    <m/>
    <m/>
    <m/>
    <m/>
    <s v="Management Janji"/>
    <s v="2026-08-06 08:00:00 | M Janji : (06/08/2026) jam Pasang pagi / siang  Note : hubungi pelanggan jika ingin kelokasi"/>
    <s v="FCC"/>
    <d v="2026-05-08T12:09:50"/>
    <d v="2026-08-06T08:00:00"/>
    <m/>
    <s v="PS"/>
    <s v="KDW"/>
    <s v="NO ADDON"/>
    <n v="20260807"/>
    <s v="Completed"/>
    <s v="HSI Bisnis Promo HUT Telkom PSB 70% - 100 Mbps"/>
    <s v="INDIBIZ"/>
    <m/>
    <m/>
    <d v="2026-08-06T08:00:00"/>
    <s v="2026-08-06 08:00:00 | M Janji : (06/08/2026) jam Pasang pagi / siang  Note : hubungi pelanggan jika ingin kelokasi"/>
    <n v="2026"/>
    <n v="8"/>
    <n v="7"/>
    <d v="2026-08-07T00:00:00"/>
    <n v="0.66666666666424135"/>
    <x v="1"/>
  </r>
  <r>
    <n v="219"/>
    <n v="1002534348"/>
    <n v="3"/>
    <x v="3"/>
    <n v="5"/>
    <s v="SBY UTARA"/>
    <s v="LAMONGAN"/>
    <s v="LMG"/>
    <s v="REG"/>
    <s v="AO"/>
    <x v="0"/>
    <s v="1P INET"/>
    <s v="MIE - SEND SURVEY"/>
    <s v="RBS-Regional 3"/>
    <d v="2026-08-18T16:53:59"/>
    <d v="2026-08-18T16:56:01"/>
    <n v="69369390"/>
    <m/>
    <n v="152433910027"/>
    <s v="madrasah diniyah takmiliyah ula"/>
    <s v="ODP-LMG-FV/41 FV/D02/41.01"/>
    <s v="WO062042350"/>
    <m/>
    <m/>
    <m/>
    <n v="112.48634587973299"/>
    <n v="-7.0509000995165501"/>
    <s v="MD|MYDB-20260817265924|DN00001/MN00018|madrasah diniyah takmiliyah ula|085725001534"/>
    <s v="MYDIGIBIZPARTNER"/>
    <m/>
    <m/>
    <m/>
    <m/>
    <m/>
    <m/>
    <m/>
    <m/>
    <s v="Management Janji"/>
    <s v="2026-08-19 13:00:00 | M Janji : (19/agustus/2026) jam Pasang : 09:00 Note : hubungi pelanggan jika ingin kelokasi"/>
    <s v="FCC"/>
    <s v="18-08-2026 16:54:53"/>
    <d v="2026-08-19T13:00:00"/>
    <m/>
    <s v="SURVEY_NEW_MANJA"/>
    <s v="LMG"/>
    <s v="NO ADDON"/>
    <m/>
    <s v="MIE - SEND SURVEY"/>
    <s v="HSI Bisnis Promo HUT RI PSB 70% - 75 Mbps"/>
    <s v="INDIBIZ"/>
    <m/>
    <m/>
    <d v="2026-08-19T13:00:00"/>
    <s v="2026-08-19 13:00:00 | M Janji : (19/agustus/2026) jam Pasang : 09:00 Note : hubungi pelanggan jika ingin kelokasi"/>
    <m/>
    <m/>
    <m/>
    <e v="#NUM!"/>
    <e v="#NUM!"/>
    <x v="0"/>
  </r>
  <r>
    <n v="220"/>
    <n v="1002518732"/>
    <n v="3"/>
    <x v="2"/>
    <n v="4"/>
    <s v="PURWOKERTO"/>
    <s v="BANJARNEGARA"/>
    <s v="BJR"/>
    <s v="REG"/>
    <s v="AO"/>
    <x v="0"/>
    <s v="1P INET"/>
    <s v="Completed (PS)"/>
    <s v="RBS-Regional 3"/>
    <d v="2026-08-10T19:34:58"/>
    <d v="2026-08-11T12:25:17"/>
    <n v="69362811"/>
    <m/>
    <n v="146372102451"/>
    <s v="JJB DIPAYUDA BANJARNEGARA"/>
    <s v="ODP-BJR-FT/120"/>
    <s v="WO061447874"/>
    <m/>
    <m/>
    <m/>
    <n v="109.69658699999999"/>
    <n v="-7.3951909999999996"/>
    <s v="|MN00649|MYIA-047870260127/POI/RESHA ADITIYA/+6285786205096/kopijjbdpy01@gmail.com"/>
    <s v="MYIB_ASSISTANT"/>
    <m/>
    <m/>
    <m/>
    <m/>
    <m/>
    <m/>
    <m/>
    <m/>
    <s v="Management Janji"/>
    <s v="2026-08-13 13:00:00 | Tanggal pemasangan : 13 AGUSTUS 2026 Jam pemasangan : pagi/siang Info Tambahan : Hubungi pelanggan dulu sebelum ke lokasi terima kasih"/>
    <s v="FCC"/>
    <d v="2026-10-08T19:39:53"/>
    <d v="2026-08-13T13:00:00"/>
    <m/>
    <s v="PS"/>
    <s v="BJR"/>
    <s v="NO ADDON"/>
    <n v="20260811"/>
    <s v="Completed"/>
    <s v="HSI Bisnis Promo HUT Telkom PSB 70% - 100 Mbps Dual Band"/>
    <s v="INDIBIZ"/>
    <m/>
    <m/>
    <d v="2026-08-13T13:00:00"/>
    <s v="2026-08-13 13:00:00 | Tanggal pemasangan : 13 AGUSTUS 2026 Jam pemasangan : pagi/siang Info Tambahan : Hubungi pelanggan dulu sebelum ke lokasi terima kasih"/>
    <n v="2026"/>
    <n v="8"/>
    <n v="11"/>
    <d v="2026-08-11T00:00:00"/>
    <n v="-2.5416666666642413"/>
    <x v="1"/>
  </r>
  <r>
    <n v="221"/>
    <n v="1002517787"/>
    <n v="3"/>
    <x v="5"/>
    <n v="5"/>
    <s v="DENPASAR"/>
    <s v="SANUR"/>
    <s v="SWI"/>
    <s v="REG"/>
    <s v="AO"/>
    <x v="0"/>
    <m/>
    <s v="Completed (PS)"/>
    <s v="RBS-Regional 3"/>
    <d v="2026-08-10T13:35:54"/>
    <d v="2026-08-12T16:42:41"/>
    <n v="69362473"/>
    <m/>
    <n v="172423221580"/>
    <s v="OMNI SPACE"/>
    <s v="ODP-SWI-FE/85"/>
    <s v="WO061480945"/>
    <m/>
    <m/>
    <m/>
    <n v="115.27735319999999"/>
    <n v="-8.5787233000000001"/>
    <s v="|MN02642|/PIC I WAYAN GDE EKA PRATAMA/081905575737-08135906565/omnispaceoffice@gmail.com"/>
    <s v="Sales Force DBS"/>
    <m/>
    <m/>
    <m/>
    <m/>
    <m/>
    <m/>
    <m/>
    <m/>
    <s v="Management Janji"/>
    <s v="2026-08-12 08:00:00|Tanggal Pemasangan : 12 Agustus 2026 Jam Pemasangan : 08:00 13:00 Info Tambahan : Hubungi pelanggan dulu sebelum ke lokasi terimakasih|40961370|MYDITA"/>
    <s v="FCC"/>
    <d v="2026-10-08T13:39:47"/>
    <d v="2026-08-12T08:00:00"/>
    <m/>
    <s v="PS"/>
    <s v="SWI"/>
    <s v="NO ADDON"/>
    <n v="2026081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2T08:00:00"/>
    <s v="2026-08-12 08:00:00|Tanggal Pemasangan : 12 Agustus 2026 Jam Pemasangan : 08:00 13:00 Info Tambahan : Hubungi pelanggan dulu sebelum ke lokasi terimakasih|40961370|MYDITA"/>
    <n v="2026"/>
    <n v="8"/>
    <n v="12"/>
    <d v="2026-08-12T00:00:00"/>
    <n v="-0.33333333333575865"/>
    <x v="1"/>
  </r>
  <r>
    <n v="222"/>
    <n v="1002523919"/>
    <n v="3"/>
    <x v="6"/>
    <n v="5"/>
    <s v="SIDOARJO"/>
    <s v="PASURUAN"/>
    <s v="BEJ"/>
    <s v="REG"/>
    <s v="AO"/>
    <x v="0"/>
    <m/>
    <s v="Completed (PS)"/>
    <s v="RBS-Regional 3"/>
    <d v="2026-08-13T11:26:49"/>
    <d v="2026-08-15T13:41:12"/>
    <n v="69364973"/>
    <m/>
    <n v="152742207103"/>
    <s v="SPBU 5467112 BEJI"/>
    <s v="ODP-BEJ-FB/29"/>
    <s v="WO061701140"/>
    <m/>
    <m/>
    <m/>
    <n v="112.72588709999999"/>
    <n v="-7.5727358999999996"/>
    <s v="|MN02332|/SPBU 5467112 BEJI/WINBACK 2.0 HSI B2B (1:1) 50MBPS 355RB PSB DISC 70%//spbubeji1@yahoo.com/CHOIRUL/81252460673"/>
    <s v="Sales Force DBS"/>
    <m/>
    <m/>
    <m/>
    <m/>
    <m/>
    <m/>
    <m/>
    <m/>
    <s v="Management Janji"/>
    <s v="2026-08-15 13:00:00|Tanggal pemasangan: 14/08/2026 Jam pemasangan : pagi / siang Info Tambahan : Hubungi pelanggan dulu sebelum ke lokasi terima kasih.|40951377|MYDITA"/>
    <s v="FCC"/>
    <s v="13-08-2026 11:39:50"/>
    <d v="2026-08-15T13:00:00"/>
    <m/>
    <s v="PS"/>
    <s v="BEJ"/>
    <s v="NO ADDON"/>
    <n v="20260815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5T13:00:00"/>
    <s v="2026-08-15 13:00:00|Tanggal pemasangan: 14/08/2026 Jam pemasangan : pagi / siang Info Tambahan : Hubungi pelanggan dulu sebelum ke lokasi terima kasih.|40951377|MYDITA"/>
    <n v="2026"/>
    <n v="8"/>
    <n v="15"/>
    <d v="2026-08-15T00:00:00"/>
    <n v="-0.54166666666424135"/>
    <x v="1"/>
  </r>
  <r>
    <n v="223"/>
    <n v="1002509776"/>
    <n v="3"/>
    <x v="7"/>
    <n v="4"/>
    <s v="KUDUS"/>
    <s v="KUDUS"/>
    <s v="DMA"/>
    <s v="REG"/>
    <s v="AO"/>
    <x v="0"/>
    <s v="1P INET"/>
    <s v="Completed (PS)"/>
    <s v="RBS-Regional 3"/>
    <d v="2026-08-05T09:34:57"/>
    <d v="2026-08-07T21:26:51"/>
    <n v="69358833"/>
    <m/>
    <n v="141456115198"/>
    <s v="SPBU 4459507"/>
    <s v="ODP-DMA-FM/021 FM/D06/021.01"/>
    <s v="WO060954616"/>
    <m/>
    <m/>
    <m/>
    <n v="110.7661353"/>
    <n v="-6.8638870999999897"/>
    <s v="|MC60142|MYIA-025253220391/POI/DERA BAHTIAR WIDIYANTO /08562685148/spbu_modern@yahoo.com"/>
    <s v="MYIB_ASSISTANT"/>
    <m/>
    <m/>
    <m/>
    <m/>
    <m/>
    <m/>
    <m/>
    <m/>
    <s v="Management Janji"/>
    <s v="2026-08-06 08:00:00 | Tanggal pemasangan: 06/08/2026 Jam pemasangan : pagi / siang Info Tambahan : Hubungi pelanggan dulu sebelum ke lokasi terima kasih"/>
    <s v="FCC"/>
    <d v="2026-05-08T09:39:56"/>
    <d v="2026-08-06T08:00:00"/>
    <m/>
    <s v="PS"/>
    <s v="DMA"/>
    <s v="NO ADDON"/>
    <n v="20260807"/>
    <s v="Completed"/>
    <s v="HSI Bisnis Basic Promo HUT Telkom PSB 70% - 100 Mbps Dual Band"/>
    <s v="INDIBIZ"/>
    <m/>
    <m/>
    <d v="2026-08-06T08:00:00"/>
    <s v="2026-08-06 08:00:00 | Tanggal pemasangan: 06/08/2026 Jam pemasangan : pagi / siang Info Tambahan : Hubungi pelanggan dulu sebelum ke lokasi terima kasih"/>
    <n v="2026"/>
    <n v="8"/>
    <n v="7"/>
    <d v="2026-08-07T00:00:00"/>
    <n v="0.66666666666424135"/>
    <x v="1"/>
  </r>
  <r>
    <n v="224"/>
    <n v="1002532517"/>
    <n v="3"/>
    <x v="0"/>
    <n v="5"/>
    <s v="MATARAM"/>
    <s v="LOMBOK BARAT TENGAH"/>
    <s v="GER"/>
    <s v="REG"/>
    <s v="AO"/>
    <x v="0"/>
    <s v="1P INET"/>
    <s v="MIE - SEND SURVEY"/>
    <s v="RBS-Regional 3"/>
    <d v="2026-08-18T10:29:57"/>
    <d v="2026-08-18T10:32:01"/>
    <n v="69368693"/>
    <m/>
    <n v="172602204112"/>
    <s v="UD AWIN GROSIR"/>
    <s v="ODP-GER-FAM/23 FAM/D05/23.01"/>
    <s v="WO061984523"/>
    <m/>
    <m/>
    <m/>
    <n v="116.010067467685"/>
    <n v="-8.7521483541287495"/>
    <s v="|MC40230|MYIA-078663954799/POI/munawir/081917130377/angchen750@gmail.com"/>
    <s v="MYIB_ASSISTANT"/>
    <m/>
    <m/>
    <m/>
    <m/>
    <m/>
    <m/>
    <m/>
    <m/>
    <s v="Management Janji"/>
    <s v="2026-08-19 08:00:00 | Nama PIC : BAPAK MUNAWIR No HP : 081917130377 No Alternatif : - M Janji : 19/07/2026 Jam Pasang : Pagi NoteÃ‚Â :  Hubungi terlebih dahulu sebelum ke lokasi"/>
    <s v="FCC"/>
    <s v="18-08-2026 10:39:58"/>
    <d v="2026-08-19T08:00:00"/>
    <m/>
    <s v="SURVEY_NEW_MANJA"/>
    <s v="GER"/>
    <s v="NO ADDON"/>
    <m/>
    <s v="MIE - SEND SURVEY"/>
    <s v="HSI Bisnis Promo HUT Telkom PSB 70% - 100 Mbps"/>
    <s v="INDIBIZ"/>
    <m/>
    <m/>
    <d v="2026-08-19T08:00:00"/>
    <s v="2026-08-19 08:00:00 | Nama PIC : BAPAK MUNAWIR No HP : 081917130377 No Alternatif : - M Janji : 19/07/2026 Jam Pasang : Pagi NoteÃ‚Â :  Hubungi terlebih dahulu sebelum ke lokasi"/>
    <m/>
    <m/>
    <m/>
    <e v="#NUM!"/>
    <e v="#NUM!"/>
    <x v="0"/>
  </r>
  <r>
    <n v="225"/>
    <n v="1002529307"/>
    <n v="3"/>
    <x v="3"/>
    <n v="5"/>
    <s v="MADURA"/>
    <s v="PAMEKASAN"/>
    <s v="WRP"/>
    <s v="REG"/>
    <s v="AO"/>
    <x v="0"/>
    <s v="1P INET"/>
    <s v="Completed (PS)"/>
    <s v="RBS-Regional 3"/>
    <d v="2026-08-16T09:41:56"/>
    <d v="2026-08-17T14:22:29"/>
    <n v="69367330"/>
    <m/>
    <n v="152427203169"/>
    <s v="Warung sembako madura Erwin barokah"/>
    <s v="ODP-WRP-FE/40"/>
    <s v="WO061859265"/>
    <m/>
    <m/>
    <m/>
    <n v="113.546541966497"/>
    <n v="-7.0405161473091997"/>
    <s v="MD|MYDB-20260816265656|DN00001/MN00572|Warung sembako madura Erwin barokah|087768933338"/>
    <s v="MYDIGIBIZPARTNER"/>
    <m/>
    <m/>
    <m/>
    <m/>
    <m/>
    <m/>
    <m/>
    <m/>
    <s v="Management Janji"/>
    <s v="2026-08-17 08:00:00 | Nama : BP EDY NURAHMAN  No Hp : 087768933338 No Alt :  Tgl Pemasangan : 17 Agustus 2026 Interval : SIANG Note : Hubungi pelanggan terlebih dahulu"/>
    <s v="FCC"/>
    <s v="16-08-2026 09:54:47"/>
    <d v="2026-08-17T08:00:00"/>
    <m/>
    <s v="PS"/>
    <s v="WRP"/>
    <s v="NO ADDON"/>
    <n v="20260817"/>
    <s v="Completed"/>
    <s v="HSI Bisnis Promo HUT Telkom PSB 70% - 50 Mbps"/>
    <s v="INDIBIZ"/>
    <m/>
    <m/>
    <d v="2026-08-17T08:00:00"/>
    <s v="2026-08-17 08:00:00 | Nama : BP EDY NURAHMAN  No Hp : 087768933338 No Alt :  Tgl Pemasangan : 17 Agustus 2026 Interval : SIANG Note : Hubungi pelanggan terlebih dahulu"/>
    <n v="2026"/>
    <n v="8"/>
    <n v="17"/>
    <d v="2026-08-17T00:00:00"/>
    <n v="-0.33333333333575865"/>
    <x v="1"/>
  </r>
  <r>
    <n v="226"/>
    <n v="1002525496"/>
    <n v="3"/>
    <x v="3"/>
    <n v="5"/>
    <s v="MADURA"/>
    <s v="BANGKALAN"/>
    <s v="ARB"/>
    <s v="REG"/>
    <s v="AO"/>
    <x v="0"/>
    <m/>
    <s v="Completed (PS)"/>
    <s v="RBS-Regional 3"/>
    <d v="2026-08-14T08:46:30"/>
    <d v="2026-08-14T20:24:28"/>
    <n v="69363363"/>
    <m/>
    <n v="152439202916"/>
    <s v="TOKO LANCAR JAYA"/>
    <s v="ODP-ARB-FD/15"/>
    <s v="WO061718911"/>
    <m/>
    <m/>
    <m/>
    <n v="112.92887400415199"/>
    <n v="-6.9883944830474301"/>
    <s v="MD|MYDB-20260811264962|DN00001/MN00802|TOKO LANCAR JAYA|081937393916"/>
    <s v="MYDIGIBIZPARTNER"/>
    <m/>
    <m/>
    <m/>
    <m/>
    <m/>
    <m/>
    <m/>
    <m/>
    <s v="Management Janji"/>
    <s v="2026-08-12 13:00:00 | M Janji : (12/08/2026)  jam Pasang : 09:00  Note : hubungi pelanggan jika ingin kelokasi  "/>
    <s v="FCC"/>
    <s v="14-08-2026 09:10:50"/>
    <m/>
    <m/>
    <s v="PS"/>
    <s v="ARB"/>
    <s v="NO ADDON"/>
    <n v="20260814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4T07:00:00"/>
    <s v="2026-08-12 13:00:00 | M Janji : (12/08/2026)  jam Pasang : 09:00  Note : hubungi pelanggan jika ingin kelokasi  "/>
    <n v="2026"/>
    <n v="8"/>
    <n v="14"/>
    <d v="2026-08-14T00:00:00"/>
    <n v="-0.29166666666424135"/>
    <x v="1"/>
  </r>
  <r>
    <n v="227"/>
    <n v="1002514626"/>
    <n v="3"/>
    <x v="4"/>
    <n v="4"/>
    <s v="SEMARANG"/>
    <s v="INNER - SEMARANG JATENG UTARA"/>
    <s v="BMK"/>
    <s v="REG"/>
    <s v="AO"/>
    <x v="0"/>
    <s v="1P INET"/>
    <s v="98 | OSS - CANCEL COMPLETE"/>
    <s v="RBS-Regional 3"/>
    <d v="2026-08-07T13:34:56"/>
    <d v="2026-08-12T11:03:49"/>
    <n v="69360784"/>
    <m/>
    <n v="141423136617"/>
    <s v="PT DARMA PUTRA LESTARI"/>
    <s v="ODP-BMK-FS/013 FS/D02/013.01"/>
    <s v="WO061166132"/>
    <m/>
    <m/>
    <m/>
    <n v="110.4114567"/>
    <n v="-7.0806864000000003"/>
    <s v="|MC50018|MYIA-009589464128/POI/JOKO SUHARTOTO/085876648648/4450219spbu@gmail.com"/>
    <s v="MYIB_ASSISTANT"/>
    <m/>
    <m/>
    <m/>
    <m/>
    <m/>
    <m/>
    <m/>
    <m/>
    <s v="Management Janji"/>
    <s v="2026-08-08 13:00:00 | M Janji : (08/08/026) jam Pasang : 09:00 Note : hubungi pelanggan jika ingin kelokasi"/>
    <s v="FCC"/>
    <d v="2026-07-08T13:40:21"/>
    <d v="2026-08-08T13:00:00"/>
    <s v="Kendala Pelanggan"/>
    <s v="CANCEL"/>
    <s v="BMK"/>
    <s v="NO ADDON"/>
    <m/>
    <s v="Cancel Completed"/>
    <s v="HSI Bisnis Promo HUT Telkom PSB 70% - 75 Mbps"/>
    <s v="INDIBIZ"/>
    <m/>
    <m/>
    <d v="2026-08-08T13:00:00"/>
    <s v="2026-08-08 13:00:00 | M Janji : (08/08/026) jam Pasang : 09:00 Note : hubungi pelanggan jika ingin kelokasi"/>
    <m/>
    <m/>
    <m/>
    <e v="#NUM!"/>
    <e v="#NUM!"/>
    <x v="0"/>
  </r>
  <r>
    <n v="228"/>
    <n v="1002516150"/>
    <n v="3"/>
    <x v="1"/>
    <n v="5"/>
    <s v="MADIUN"/>
    <s v="MADIUN"/>
    <s v="CRB"/>
    <s v="REG"/>
    <s v="AO"/>
    <x v="0"/>
    <s v="1P INET"/>
    <s v="102 | FOLLOW UP COMPLETED"/>
    <s v="RBS-Regional 3"/>
    <d v="2026-08-08T16:22:56"/>
    <d v="2026-08-12T09:02:44"/>
    <n v="69361592"/>
    <m/>
    <n v="152632209723"/>
    <s v="SPBU 54.631.01 (OFFICE)"/>
    <s v="ODP-CRB-FF/34 FF/D05/34.01"/>
    <s v="WO061279915"/>
    <m/>
    <m/>
    <m/>
    <n v="111.656671"/>
    <n v="-7.5399210999999999"/>
    <s v="|MN00286|MYIA-001657676361/POI/PARJONO/087858060685/spbu5.5463110@gmail.com"/>
    <s v="MYIB_ASSISTANT"/>
    <m/>
    <m/>
    <m/>
    <m/>
    <m/>
    <m/>
    <m/>
    <m/>
    <s v="Management Janji"/>
    <s v="2026-08-09 13:00:00 | Tgl Pemasangan : 09 Agustus 2026 Interval : PAGI SIANG Note : Hubungi pelanggan terlebih dahulu"/>
    <s v="FCC"/>
    <d v="2026-08-08T16:25:12"/>
    <d v="2026-08-09T13:00:00"/>
    <m/>
    <s v="REVOKE"/>
    <s v="CRB"/>
    <s v="NO ADDON"/>
    <m/>
    <s v="Follow Up Revoke Completed, New Order ID : SC1002521306"/>
    <s v="HSI Bisnis Promo HUT Telkom PSB 70% - 50 Mbps"/>
    <s v="INDIBIZ"/>
    <m/>
    <m/>
    <d v="2026-08-09T13:00:00"/>
    <s v="2026-08-09 13:00:00 | Tgl Pemasangan : 09 Agustus 2026 Interval : PAGI SIANG Note : Hubungi pelanggan terlebih dahulu"/>
    <m/>
    <m/>
    <m/>
    <e v="#NUM!"/>
    <e v="#NUM!"/>
    <x v="0"/>
  </r>
  <r>
    <n v="229"/>
    <n v="1002512697"/>
    <n v="3"/>
    <x v="1"/>
    <n v="5"/>
    <s v="KEDIRI"/>
    <s v="KEDIRI"/>
    <s v="NDL"/>
    <s v="REG"/>
    <s v="AO"/>
    <x v="0"/>
    <s v="1P INET"/>
    <s v="Completed (PS)"/>
    <s v="RBS-Regional 3"/>
    <d v="2026-08-06T14:32:56"/>
    <d v="2026-08-08T08:13:45"/>
    <n v="69360087"/>
    <m/>
    <n v="152651207082"/>
    <s v="CV INTI ALAM NUSANTARA"/>
    <s v="ODP-NDL-FE/66 FE/D01/66.01"/>
    <s v="WO061085820"/>
    <m/>
    <m/>
    <m/>
    <n v="111.955506915246"/>
    <n v="-7.9606846555931998"/>
    <s v="|MN00418|MYIA-038711687664/POI/EKO SUTRIONO/081456125865/spbukdr5464118@gmail.com"/>
    <s v="MYIB_ASSISTANT"/>
    <m/>
    <m/>
    <m/>
    <m/>
    <m/>
    <m/>
    <m/>
    <m/>
    <s v="Management Janji"/>
    <s v="2026-08-07 13:00:00 | Nama Pic : bp Fiko No Hp Pic : 081456125865 No alt : - Jam Pemasangan : siang  Tanggal Pemasangan : 7 Agustus 2026"/>
    <s v="FCC"/>
    <d v="2026-06-08T14:40:01"/>
    <d v="2026-08-07T13:00:00"/>
    <m/>
    <s v="PS"/>
    <s v="NDL"/>
    <s v="NO ADDON"/>
    <n v="20260808"/>
    <s v="Completed"/>
    <s v="HSI Bisnis Promo HUT Telkom PSB 70% - 50 Mbps"/>
    <s v="INDIBIZ"/>
    <m/>
    <m/>
    <d v="2026-08-07T13:00:00"/>
    <s v="2026-08-07 13:00:00 | Nama Pic : bp Fiko No Hp Pic : 081456125865 No alt : - Jam Pemasangan : siang  Tanggal Pemasangan : 7 Agustus 2026"/>
    <n v="2026"/>
    <n v="8"/>
    <n v="8"/>
    <d v="2026-08-08T00:00:00"/>
    <n v="0.45833333333575865"/>
    <x v="1"/>
  </r>
  <r>
    <n v="230"/>
    <n v="1002510749"/>
    <n v="3"/>
    <x v="6"/>
    <n v="5"/>
    <s v="PASURUAN"/>
    <s v="PASURUAN"/>
    <s v="BNL"/>
    <s v="REG"/>
    <s v="AO"/>
    <x v="0"/>
    <m/>
    <s v="Completed (PS)"/>
    <s v="RBS-Regional 3"/>
    <d v="2026-08-05T14:19:38"/>
    <d v="2026-08-07T13:34:36"/>
    <n v="69359272"/>
    <m/>
    <n v="152744222124"/>
    <s v="PUSTU PAJARAN"/>
    <s v="ODP-BNL-FAL/14"/>
    <s v="WO061016923"/>
    <m/>
    <m/>
    <m/>
    <n v="112.8046518"/>
    <n v="-7.6761184"/>
    <s v="|MN02680|/PUSTU PAJARAN/WINBACK 2.0 HSI B2B (1:1) 50MBPS 355RB PSB DISC 70%//uptdkes.rembang@gmail.com/I WAYAN SUARKA/85655077680"/>
    <s v="Sales Force DBS"/>
    <m/>
    <m/>
    <m/>
    <m/>
    <m/>
    <m/>
    <m/>
    <m/>
    <s v="Management Janji"/>
    <s v="2026-08-06 15:00:00|M Janji : (06/08/2026) jam Pasang : 09:00 Note : hubungi pelanggan jika ingin kelokasi|40961370|MYDITA"/>
    <s v="FCC"/>
    <d v="2026-05-08T14:25:36"/>
    <d v="2026-08-06T15:00:00"/>
    <s v="Kendala Lainnya"/>
    <s v="PS"/>
    <s v="BNL"/>
    <s v="NO ADDON"/>
    <n v="20260807"/>
    <s v="Completed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08-06T15:00:00"/>
    <s v="2026-08-06 15:00:00|M Janji : (06/08/2026) jam Pasang : 09:00 Note : hubungi pelanggan jika ingin kelokasi|40961370|MYDITA"/>
    <n v="2026"/>
    <n v="8"/>
    <n v="7"/>
    <d v="2026-08-07T00:00:00"/>
    <n v="0.375"/>
    <x v="1"/>
  </r>
  <r>
    <n v="231"/>
    <n v="1002519787"/>
    <n v="3"/>
    <x v="0"/>
    <n v="5"/>
    <s v="MATARAM"/>
    <s v="LOMBOK BARAT TENGAH"/>
    <s v="PRY"/>
    <s v="REG"/>
    <s v="AO"/>
    <x v="0"/>
    <m/>
    <s v="Completed (PS)"/>
    <s v="RBS-Regional 3"/>
    <d v="2026-08-11T13:03:07"/>
    <d v="2026-08-11T15:00:43"/>
    <n v="69356996"/>
    <m/>
    <n v="172603791171"/>
    <s v="AL MIRA TOKO BANGUNAN"/>
    <s v="ODP-PYA-FAW/22"/>
    <s v="WO061493495"/>
    <m/>
    <m/>
    <m/>
    <n v="116.265936"/>
    <n v="-8.7901129999999998"/>
    <s v="MD|MYDB-20260731264098|SC00001/MC00046|AL MIRA TOKO BANGUNAN|089653976962"/>
    <s v="MYDIGIBIZPARTNER"/>
    <m/>
    <m/>
    <m/>
    <m/>
    <m/>
    <m/>
    <m/>
    <m/>
    <s v="Management Janji"/>
    <s v="2026-08-03 15:00:00 | Tanggal pemasangan :03/08/2026  Jam pemasangan : siang  Info Tambahan : Hubungi pelanggan dulu sebelum ke lokasi  terima kasih."/>
    <s v="FCC"/>
    <d v="2026-11-08T13:10:18"/>
    <m/>
    <m/>
    <s v="PS"/>
    <s v="PRY"/>
    <s v="NO ADDON"/>
    <n v="2026081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07:00:00"/>
    <s v="2026-08-03 15:00:00 | Tanggal pemasangan :03/08/2026  Jam pemasangan : siang  Info Tambahan : Hubungi pelanggan dulu sebelum ke lokasi  terima kasih."/>
    <n v="2026"/>
    <n v="8"/>
    <n v="11"/>
    <d v="2026-08-11T00:00:00"/>
    <n v="-0.29166666666424135"/>
    <x v="1"/>
  </r>
  <r>
    <n v="232"/>
    <n v="1002516593"/>
    <n v="3"/>
    <x v="5"/>
    <n v="5"/>
    <s v="DENPASAR"/>
    <s v="JIMBARAN"/>
    <s v="KUT"/>
    <s v="REG"/>
    <s v="AO"/>
    <x v="0"/>
    <m/>
    <s v="Completed (PS)"/>
    <s v="RBS-Regional 3"/>
    <d v="2026-08-09T16:27:26"/>
    <d v="2026-08-10T08:10:13"/>
    <n v="69360590"/>
    <m/>
    <n v="172416429229"/>
    <s v="PT. MITRA BALI SUKSES"/>
    <s v="ODP-KUT-FG/05"/>
    <s v="WO061334329"/>
    <m/>
    <m/>
    <m/>
    <n v="115.177517705819"/>
    <n v="-8.7310210834775894"/>
    <s v="|MN02545|/PIC WAHYUDI/08995847815-081381829072/it.info@mitrabalisukses.co.id"/>
    <s v="Sales Force DBS"/>
    <m/>
    <m/>
    <m/>
    <m/>
    <m/>
    <m/>
    <m/>
    <m/>
    <s v="Management Janji"/>
    <s v="2026-08-08 13:00:00|Nama PIC:  bp wahyudi   No HP: 08995847815  Alt:  Tanggal: 8/8/2026  Jam Pasang: Siang  Note: Hubungi sebelum ke lokasi, terimakasih|40010577|MYDITA"/>
    <s v="FCC"/>
    <d v="2026-09-08T16:39:48"/>
    <m/>
    <m/>
    <s v="PS"/>
    <s v="KUT"/>
    <s v="NO ADDON"/>
    <n v="20260810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9T07:00:00"/>
    <s v="2026-08-08 13:00:00|Nama PIC:  bp wahyudi   No HP: 08995847815  Alt:  Tanggal: 8/8/2026  Jam Pasang: Siang  Note: Hubungi sebelum ke lokasi, terimakasih|40010577|MYDITA"/>
    <n v="2026"/>
    <n v="8"/>
    <n v="10"/>
    <d v="2026-08-10T00:00:00"/>
    <n v="0.70833333333575865"/>
    <x v="1"/>
  </r>
  <r>
    <n v="233"/>
    <n v="1002514264"/>
    <n v="3"/>
    <x v="3"/>
    <n v="5"/>
    <s v="SBY UTARA"/>
    <s v="TANDES"/>
    <s v="KLN"/>
    <s v="REG"/>
    <s v="AO"/>
    <x v="0"/>
    <m/>
    <s v="Completed (PS)"/>
    <s v="RBS-Regional 3"/>
    <d v="2026-08-07T11:07:53"/>
    <d v="2026-08-07T12:57:01"/>
    <n v="69359002"/>
    <m/>
    <n v="152418251386"/>
    <s v="JNT"/>
    <s v="ODP-TDS-FFB/18"/>
    <s v="WO061148852"/>
    <m/>
    <m/>
    <m/>
    <n v="112.704135103338"/>
    <n v="-7.2649359981049404"/>
    <s v="MD|MYID-4042608050002|RBIZTOP|PT PAKET KILAT RAHARJA|081232358866"/>
    <s v="Sales Force DBS"/>
    <m/>
    <m/>
    <m/>
    <m/>
    <m/>
    <m/>
    <m/>
    <m/>
    <s v="Management Janji"/>
    <s v="2026-08-06 08:00:00 | Tanggal pemasangan: 6/08/2026  Jam pemasangan : pagi / siang  Info Tambahan : Hubungi pelanggan dulu sebelum ke lokasi.  terima kasih"/>
    <s v="FCC"/>
    <d v="2026-07-08T11:10:29"/>
    <m/>
    <m/>
    <s v="PS"/>
    <s v="KLN"/>
    <s v="NO ADDON"/>
    <n v="20260807"/>
    <s v="Completed"/>
    <s v="- 11_11446;Biaya PSB HSI EBIS Tunai di Depan ~ 11[150000]  - E26017;E26017 ~ ES26 - Paket HSI Basic (HSIEF) Khusus Winback 3.0[0]  - E26017~null~105871;E26017||11||Abodemen 0[0]  - E26017~null~E26017_UNL;UNL ~ Internet-Link Unlimited Internet Usage ~ E260"/>
    <s v="INDIBIZ"/>
    <m/>
    <m/>
    <d v="2026-08-07T07:00:00"/>
    <s v="2026-08-06 08:00:00 | Tanggal pemasangan: 6/08/2026  Jam pemasangan : pagi / siang  Info Tambahan : Hubungi pelanggan dulu sebelum ke lokasi.  terima kasih"/>
    <n v="2026"/>
    <n v="8"/>
    <n v="7"/>
    <d v="2026-08-07T00:00:00"/>
    <n v="-0.29166666666424135"/>
    <x v="1"/>
  </r>
  <r>
    <n v="234"/>
    <n v="1002527579"/>
    <n v="3"/>
    <x v="6"/>
    <n v="5"/>
    <s v="SIDOARJO"/>
    <s v="JOMBANG"/>
    <s v="JOM"/>
    <s v="REG"/>
    <s v="AO"/>
    <x v="0"/>
    <m/>
    <s v="Completed (PS)"/>
    <s v="RBS-Regional 3"/>
    <d v="2026-08-15T01:38:35"/>
    <d v="2026-08-15T13:05:09"/>
    <n v="69366481"/>
    <m/>
    <n v="152318241707"/>
    <s v="MM SURYA JAYA"/>
    <s v="ODP-JOM-FN/108"/>
    <s v="WO061802708"/>
    <m/>
    <m/>
    <m/>
    <n v="112.24286840000001"/>
    <n v="-7.5357468000000001"/>
    <s v="|MN01614|/MM SURYA JAYA/WINBACK 2.0 HSI B2B (1:2) 75MBPS 365RB PSB DISC 70%//mariosebastian1102@gmail.com/MARIO SEBASTIAN AVELINO/85156594"/>
    <s v="Sales Force DBS"/>
    <m/>
    <m/>
    <m/>
    <m/>
    <m/>
    <m/>
    <m/>
    <m/>
    <s v="Management Janji"/>
    <s v="2026-08-16 08:00:00|Nama Pic : BP MARIO No Hp Pic : 085156594813 Jam Pemasangan : 08:00 - 12.00 Tanggal Pemasangan : MINGGU 16 AGUSTUS 2026 Info Tambahan : Hubungi pelanggan sebelum datang ke lokasi|40000798|MYDITA"/>
    <s v="FCC"/>
    <s v="15-08-2026 01:39:53"/>
    <d v="2026-08-16T08:00:00"/>
    <m/>
    <s v="PS"/>
    <s v="JOM"/>
    <s v="NO ADDON"/>
    <n v="2026081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6T08:00:00"/>
    <s v="2026-08-16 08:00:00|Nama Pic : BP MARIO No Hp Pic : 085156594813 Jam Pemasangan : 08:00 - 12.00 Tanggal Pemasangan : MINGGU 16 AGUSTUS 2026 Info Tambahan : Hubungi pelanggan sebelum datang ke lokasi|40000798|MYDITA"/>
    <n v="2026"/>
    <n v="8"/>
    <n v="15"/>
    <d v="2026-08-15T00:00:00"/>
    <n v="-1.3333333333357587"/>
    <x v="1"/>
  </r>
  <r>
    <n v="235"/>
    <n v="1002519402"/>
    <n v="3"/>
    <x v="1"/>
    <n v="5"/>
    <s v="MADIUN"/>
    <s v="BOJONEGORO"/>
    <s v="PAD"/>
    <s v="REG"/>
    <s v="AO"/>
    <x v="0"/>
    <s v="1P INET"/>
    <s v="Completed (PS)"/>
    <s v="RBS-Regional 3"/>
    <d v="2026-08-11T10:58:57"/>
    <d v="2026-08-12T17:27:27"/>
    <n v="69363043"/>
    <m/>
    <n v="152644205315"/>
    <s v="YAYASAN BUDI MULYA HIBATULLAH"/>
    <s v="ODP-PAZ-FP/55 FP/D05/55.01"/>
    <s v="WO061476944"/>
    <m/>
    <m/>
    <m/>
    <n v="111.624051220715"/>
    <n v="-7.1358765515304601"/>
    <s v="|MC20010|MYIA-048555655587/POI/ABDUL WAHID /082262263434/pesantrenhibatullah@gmail.com"/>
    <s v="MYIB_ASSISTANT"/>
    <m/>
    <m/>
    <m/>
    <m/>
    <m/>
    <m/>
    <m/>
    <m/>
    <s v="Management Janji"/>
    <s v="2026-08-12 08:00:00 | M Janji : (12/08/2026) jam Pasang : 09:00 Note : hubungi pelanggan jika ingin kelokasi"/>
    <s v="FCC"/>
    <d v="2026-11-08T11:10:21"/>
    <d v="2026-08-12T08:00:00"/>
    <m/>
    <s v="PS"/>
    <s v="PAD"/>
    <s v="NO ADDON"/>
    <n v="20260812"/>
    <s v="Completed"/>
    <s v="HSI Bisnis Promo HUT Telkom PSB 70% - 100 Mbps"/>
    <s v="INDIBIZ"/>
    <m/>
    <m/>
    <d v="2026-08-12T08:00:00"/>
    <s v="2026-08-12 08:00:00 | M Janji : (12/08/2026) jam Pasang : 09:00 Note : hubungi pelanggan jika ingin kelokasi"/>
    <n v="2026"/>
    <n v="8"/>
    <n v="12"/>
    <d v="2026-08-12T00:00:00"/>
    <n v="-0.33333333333575865"/>
    <x v="1"/>
  </r>
  <r>
    <n v="236"/>
    <n v="1002522906"/>
    <n v="3"/>
    <x v="0"/>
    <n v="5"/>
    <s v="MATARAM"/>
    <s v="INNER - NUSA TENGGARA"/>
    <s v="SWE"/>
    <s v="REG"/>
    <s v="AO"/>
    <x v="0"/>
    <m/>
    <s v="Completed (PS)"/>
    <s v="RBS-Regional 3"/>
    <d v="2026-08-12T16:37:07"/>
    <d v="2026-08-12T18:54:46"/>
    <n v="69362976"/>
    <m/>
    <n v="172605804140"/>
    <s v="SPBU 5483307"/>
    <s v="ODP-SWE-FAF/05"/>
    <s v="WO061614574"/>
    <m/>
    <m/>
    <m/>
    <n v="116.176671"/>
    <n v="-8.5955460000000006"/>
    <s v="MD|MYDB-20260810264906|SC00001/MC00046|SPBU 5483307|087713006064"/>
    <s v="MYDIGIBIZPARTNER"/>
    <m/>
    <m/>
    <m/>
    <m/>
    <m/>
    <m/>
    <m/>
    <m/>
    <s v="Management Janji"/>
    <s v="2026-08-12 08:00:00 | Tanggal pemasangan: 12/08/2026  Jam pemasangan : pagi  Info Tambahan : Hubungi pelanggan dulu sebelum ke lokasi  terima kasih."/>
    <s v="FCC"/>
    <d v="2026-12-08T16:39:59"/>
    <m/>
    <m/>
    <s v="PS"/>
    <s v="SWE"/>
    <s v="NO ADDON"/>
    <n v="2026081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2T07:00:00"/>
    <s v="2026-08-12 08:00:00 | Tanggal pemasangan: 12/08/2026  Jam pemasangan : pagi  Info Tambahan : Hubungi pelanggan dulu sebelum ke lokasi  terima kasih."/>
    <n v="2026"/>
    <n v="8"/>
    <n v="12"/>
    <d v="2026-08-12T00:00:00"/>
    <n v="-0.29166666666424135"/>
    <x v="1"/>
  </r>
  <r>
    <n v="237"/>
    <n v="1002520429"/>
    <n v="3"/>
    <x v="1"/>
    <n v="5"/>
    <s v="MALANG"/>
    <s v="BATU"/>
    <s v="SGS"/>
    <s v="REG"/>
    <s v="AO"/>
    <x v="0"/>
    <s v="1P INET"/>
    <s v="Completed (PS)"/>
    <s v="RBS-Regional 3"/>
    <d v="2026-08-11T15:19:57"/>
    <d v="2026-08-12T17:18:56"/>
    <n v="69363523"/>
    <m/>
    <n v="152721299876"/>
    <s v="SMK PGRI SINGOSARI"/>
    <s v="ODP-SGS-FK/28 FK/D06/28.01"/>
    <s v="WO061514479"/>
    <m/>
    <m/>
    <m/>
    <n v="112.6605984"/>
    <n v="-7.9020341999999903"/>
    <s v="|MN01864|MYIA-046083586892/POI/HABID HAZBULLAH/083117191304/smkpgri_sgs_mlg@yahoo.co.id"/>
    <s v="MYIB_ASSISTANT"/>
    <m/>
    <m/>
    <m/>
    <m/>
    <m/>
    <m/>
    <m/>
    <m/>
    <s v="Management Janji"/>
    <s v="2026-08-12 13:00:00 | Tanggal pemasangan : 12 AGUSTUS 2026 Jam pemasangan : pagi/siang Info Tambahan : Hubungi pelanggan dulu sebelum ke lokasi terima kasih"/>
    <s v="FCC"/>
    <d v="2026-11-08T15:25:50"/>
    <d v="2026-08-12T13:00:00"/>
    <m/>
    <s v="PS"/>
    <s v="SGS"/>
    <s v="NO ADDON"/>
    <n v="20260812"/>
    <s v="Completed"/>
    <s v="HSI Bisnis Promo HUT Telkom PSB 70% - 300 Mbps"/>
    <s v="INDIBIZ"/>
    <m/>
    <m/>
    <d v="2026-08-12T13:00:00"/>
    <s v="2026-08-12 13:00:00 | Tanggal pemasangan : 12 AGUSTUS 2026 Jam pemasangan : pagi/siang Info Tambahan : Hubungi pelanggan dulu sebelum ke lokasi terima kasih"/>
    <n v="2026"/>
    <n v="8"/>
    <n v="12"/>
    <d v="2026-08-12T00:00:00"/>
    <n v="-0.54166666666424135"/>
    <x v="1"/>
  </r>
  <r>
    <n v="238"/>
    <n v="1002530610"/>
    <n v="3"/>
    <x v="6"/>
    <n v="5"/>
    <s v="JEMBER"/>
    <s v="SITUBONDO"/>
    <s v="SIT"/>
    <s v="REG"/>
    <s v="AO"/>
    <x v="0"/>
    <s v="1P INET"/>
    <s v="Completed (PS)"/>
    <s v="RBS-Regional 3"/>
    <d v="2026-08-17T10:44:56"/>
    <d v="2026-08-17T15:41:09"/>
    <n v="69367918"/>
    <m/>
    <n v="152506219135"/>
    <s v="TOKO DUA BERSAUDARA"/>
    <s v="ODP-SIT-FX/27 FX/D01/27.01"/>
    <s v="WO061917172"/>
    <m/>
    <m/>
    <m/>
    <n v="113.885048"/>
    <n v="-7.7346240000000002"/>
    <s v="|MN02617|MYIA-071675920462/POI/RASULIN/085364038467/rasulin44@gmail.com"/>
    <s v="MYIB_ASSISTANT"/>
    <m/>
    <m/>
    <m/>
    <m/>
    <m/>
    <m/>
    <m/>
    <m/>
    <s v="Management Janji"/>
    <s v="2026-08-18 08:00:00 | Nama PIC : Bp Rasulin No Hp : 085364038467 No Alt : - Tgl Pemasangan : 18 Agustus 2026 Interval : PAGI SIANG Note : Hubungi pelanggan terlebih dahulu"/>
    <s v="FCC"/>
    <s v="17-08-2026 10:55:01"/>
    <d v="2026-08-18T08:00:00"/>
    <m/>
    <s v="PS"/>
    <s v="SIT"/>
    <s v="NETMONK"/>
    <n v="20260817"/>
    <s v="Completed"/>
    <s v="HSI Bisnis Bundling Netmonk PSB 70% Promo - 200 Mbps"/>
    <s v="INDIBIZ"/>
    <m/>
    <m/>
    <d v="2026-08-18T08:00:00"/>
    <s v="2026-08-18 08:00:00 | Nama PIC : Bp Rasulin No Hp : 085364038467 No Alt : - Tgl Pemasangan : 18 Agustus 2026 Interval : PAGI SIANG Note : Hubungi pelanggan terlebih dahulu"/>
    <n v="2026"/>
    <n v="8"/>
    <n v="17"/>
    <d v="2026-08-17T00:00:00"/>
    <n v="-1.3333333333357587"/>
    <x v="1"/>
  </r>
  <r>
    <n v="239"/>
    <n v="1002515952"/>
    <n v="3"/>
    <x v="4"/>
    <n v="4"/>
    <s v="PEKALONGAN"/>
    <s v="TEGAL"/>
    <s v="TEG"/>
    <s v="REG"/>
    <s v="AO"/>
    <x v="0"/>
    <s v="2P INET + VOICE"/>
    <s v="102 | FOLLOW UP COMPLETED"/>
    <s v="RBS-Regional 3"/>
    <d v="2026-08-08T13:26:57"/>
    <d v="2026-08-10T14:09:06"/>
    <n v="69361457"/>
    <n v="2838428733"/>
    <n v="142212126687"/>
    <s v="PT VIVO MOBILE INDONESIA"/>
    <s v="ODP-TEG-FN/076 FN/D04/076.01"/>
    <s v="WO061264052"/>
    <m/>
    <m/>
    <m/>
    <n v="109.139410033822"/>
    <n v="-6.8724798080260898"/>
    <s v="MD|MYDB-20260808264741|DN00001/MN00347|PT VIVO MOBILE INDONESIA|082135851212"/>
    <s v="MYDIGIBIZPARTNER"/>
    <m/>
    <m/>
    <m/>
    <m/>
    <m/>
    <m/>
    <m/>
    <m/>
    <s v="Management Janji"/>
    <s v="2026-08-10 13:00:00 | Nama : BU IIS SUMARNI  No Hp : 082135851212 No Alt :  Tgl Pemasangan : 10 Agustus 2026 Interval : SIANG Note : Hubungi pelanggan terlebih dahulu"/>
    <s v="FCC"/>
    <d v="2026-08-08T13:39:52"/>
    <d v="2026-08-10T13:00:00"/>
    <s v="Kendala Teknik"/>
    <s v="REVOKE"/>
    <s v="TEG"/>
    <s v="NO ADDON"/>
    <m/>
    <s v="Follow Up Revoke Completed, New Order ID : SC1002517943"/>
    <s v="HSI Bisnis Bundling Phone PSB 70% - Free 800 Menit Promo - 100 Mbps"/>
    <s v="INDIBIZ"/>
    <m/>
    <m/>
    <d v="2026-08-10T13:00:00"/>
    <s v="2026-08-10 13:00:00 | Nama : BU IIS SUMARNI  No Hp : 082135851212 No Alt :  Tgl Pemasangan : 10 Agustus 2026 Interval : SIANG Note : Hubungi pelanggan terlebih dahulu"/>
    <m/>
    <m/>
    <m/>
    <e v="#NUM!"/>
    <e v="#NUM!"/>
    <x v="0"/>
  </r>
  <r>
    <n v="240"/>
    <n v="1002511394"/>
    <n v="3"/>
    <x v="1"/>
    <n v="5"/>
    <s v="MALANG"/>
    <s v="KEPANJEN"/>
    <s v="MLG"/>
    <s v="REG"/>
    <s v="AO"/>
    <x v="0"/>
    <s v="1P INET"/>
    <s v="Completed (PS)"/>
    <s v="RBS-Regional 3"/>
    <d v="2026-08-06T07:13:57"/>
    <d v="2026-08-06T20:19:09"/>
    <n v="69359504"/>
    <m/>
    <n v="152701239000"/>
    <s v="SMA ISLAM Malang"/>
    <s v="ODP-MLG-FEP/53 FEP/D05/53.01"/>
    <s v="WO061034264"/>
    <m/>
    <m/>
    <m/>
    <n v="112.63442569999999"/>
    <n v="-7.9697863"/>
    <s v="MD|MYDB-20260805264489|SC20017/MC20200|SMA ISLAM Malang|081334713449"/>
    <s v="MYDIGIBIZPARTNER"/>
    <m/>
    <m/>
    <m/>
    <m/>
    <m/>
    <m/>
    <m/>
    <m/>
    <s v="Management Janji"/>
    <s v="2026-08-07 08:00:00 | Nama Pic : RUSMAN No Hp Pic : 81334713449 No alt : - Jam Pemasangan : pagi  Tanggal Pemasangan : 7 Agustus 2026"/>
    <s v="FCC"/>
    <d v="2026-06-08T07:25:26"/>
    <d v="2026-08-07T08:00:00"/>
    <m/>
    <s v="PS"/>
    <s v="MLG"/>
    <s v="NO ADDON"/>
    <n v="20260806"/>
    <s v="Completed"/>
    <s v="HSI Bisnis Basic Promo HUT Telkom PSB 70% - 200 Mbps"/>
    <s v="INDIBIZ"/>
    <m/>
    <m/>
    <d v="2026-08-07T08:00:00"/>
    <s v="2026-08-07 08:00:00 | Nama Pic : RUSMAN No Hp Pic : 81334713449 No alt : - Jam Pemasangan : pagi  Tanggal Pemasangan : 7 Agustus 2026"/>
    <n v="2026"/>
    <n v="8"/>
    <n v="6"/>
    <d v="2026-08-06T00:00:00"/>
    <n v="-1.3333333333357587"/>
    <x v="1"/>
  </r>
  <r>
    <n v="241"/>
    <n v="1002510672"/>
    <n v="3"/>
    <x v="0"/>
    <n v="5"/>
    <s v="KUPANG"/>
    <s v="LABOAN BAJO"/>
    <s v="LBO"/>
    <s v="REG"/>
    <s v="AO"/>
    <x v="0"/>
    <m/>
    <s v="CANCEL COMPLETED"/>
    <s v="RBS-Regional 3"/>
    <d v="2026-08-05T14:02:29"/>
    <d v="2026-08-18T09:35:33"/>
    <n v="69359224"/>
    <m/>
    <n v="172512452489"/>
    <s v="KOS KINGKONG"/>
    <s v="ODP-LBO-FF/57"/>
    <m/>
    <m/>
    <m/>
    <m/>
    <n v="119.89957094192501"/>
    <n v="-8.4966370574844703"/>
    <s v="|IBCARE-PI|MC40287|081337809205|nabaslantar5@gmail.com|-8.4968945,119.8996654"/>
    <s v="Sales Force DBS"/>
    <m/>
    <m/>
    <m/>
    <m/>
    <m/>
    <m/>
    <m/>
    <m/>
    <m/>
    <m/>
    <m/>
    <d v="2026-05-08T14:10:37"/>
    <m/>
    <m/>
    <s v="REJECT_FCC"/>
    <s v="LBO"/>
    <s v="NO ADDON"/>
    <m/>
    <s v="DECLINE : Decline - Batal Order EVI PUSPITA EKASARI 40931150|MYDITA"/>
    <s v="- 11_11446;Biaya PSB HSI EBIS Tunai di Depan ~ 11[150000]  - E23046;E23046 ~ ES23 - Paket HSI Bisnis[0]  - E23046~null~E23046_UNL;UNL ~ Internet-Link Unlimited Internet Usage ~ E23046[0]  - E23046~null~44877;E23046||11||Abodemen 0[0]  - E23046~null~E23046"/>
    <s v="INDIBIZ"/>
    <m/>
    <m/>
    <m/>
    <m/>
    <m/>
    <m/>
    <m/>
    <e v="#NUM!"/>
    <e v="#NUM!"/>
    <x v="0"/>
  </r>
  <r>
    <n v="242"/>
    <n v="1002534158"/>
    <n v="3"/>
    <x v="1"/>
    <n v="5"/>
    <s v="MALANG"/>
    <s v="KEPANJEN"/>
    <s v="GDI"/>
    <s v="REG"/>
    <s v="AO"/>
    <x v="0"/>
    <s v="1P INET"/>
    <s v="MIE - SEND SURVEY"/>
    <s v="RBS-Regional 3"/>
    <d v="2026-08-18T16:23:57"/>
    <d v="2026-08-18T16:26:01"/>
    <n v="69369365"/>
    <m/>
    <n v="152715213468"/>
    <s v="toko wahyu 3"/>
    <s v="ODP-GDI-FV/02 FV/D03/02.01"/>
    <s v="WO062038526"/>
    <m/>
    <m/>
    <m/>
    <n v="112.624325643597"/>
    <n v="-8.1838688034140592"/>
    <s v="|MN02462|MYIA-063646205403/POI/082228025558/087796642411/wahyuta443@gmail.com"/>
    <s v="MYIB_ASSISTANT"/>
    <m/>
    <m/>
    <m/>
    <m/>
    <m/>
    <m/>
    <m/>
    <m/>
    <s v="Management Janji"/>
    <s v="2026-08-19 13:00:00 |  M Janji : (19 AGUSTUS 2026) jam Pasang : pagi siang Note : hubungi pelanggan jika ingin kelokasi"/>
    <s v="FCC"/>
    <s v="18-08-2026 16:39:51"/>
    <d v="2026-08-19T13:00:00"/>
    <m/>
    <s v="SURVEY_NEW_MANJA"/>
    <s v="GDI"/>
    <s v="NO ADDON"/>
    <m/>
    <s v="MIE - SEND SURVEY"/>
    <s v="HSI Bisnis Promo HUT RI PSB 70% - 150 Mbps"/>
    <s v="INDIBIZ"/>
    <m/>
    <m/>
    <d v="2026-08-19T13:00:00"/>
    <s v="2026-08-19 13:00:00 |  M Janji : (19 AGUSTUS 2026) jam Pasang : pagi siang Note : hubungi pelanggan jika ingin kelokasi"/>
    <m/>
    <m/>
    <m/>
    <e v="#NUM!"/>
    <e v="#NUM!"/>
    <x v="0"/>
  </r>
  <r>
    <n v="243"/>
    <n v="1002505267"/>
    <n v="3"/>
    <x v="6"/>
    <n v="5"/>
    <s v="SIDOARJO"/>
    <s v="JOMBANG"/>
    <s v="MOJ"/>
    <s v="REG"/>
    <s v="AO"/>
    <x v="0"/>
    <m/>
    <s v="Completed (PS)"/>
    <s v="RBS-Regional 3"/>
    <d v="2026-08-02T13:43:19"/>
    <d v="2026-08-02T22:40:33"/>
    <n v="69357050"/>
    <m/>
    <n v="152319209209"/>
    <s v="NYONYA KAYA"/>
    <s v="ODP-MOJ-FK/16"/>
    <s v="WO060720306"/>
    <m/>
    <m/>
    <m/>
    <n v="112.4319852"/>
    <n v="-7.4631537000000003"/>
    <s v="|MN02084|/NYONYA KAYA /WINBACK 2.0 HSI B2B (1:1) 100MBPS 535RB PSB DISC 70%//yuestohutama@gmail.com/YUESTO ILHAM PUTRA HUTAMA/82232255577"/>
    <s v="Sales Force DBS"/>
    <m/>
    <m/>
    <m/>
    <m/>
    <m/>
    <m/>
    <m/>
    <m/>
    <s v="Management Janji"/>
    <s v="2026-08-03 13:00:00|M Janji : (03/08/2026) jam Pasang : 09:00 Note : hubungi pelanggan jika ingin kelokasi|SO1317|MYDITA"/>
    <s v="FCC"/>
    <d v="2026-02-08T13:54:45"/>
    <d v="2026-08-03T13:00:00"/>
    <m/>
    <s v="PS"/>
    <s v="MOJ"/>
    <s v="NO ADDON"/>
    <n v="2026080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13:00:00"/>
    <s v="2026-08-03 13:00:00|M Janji : (03/08/2026) jam Pasang : 09:00 Note : hubungi pelanggan jika ingin kelokasi|SO1317|MYDITA"/>
    <n v="2026"/>
    <n v="8"/>
    <n v="2"/>
    <d v="2026-08-02T00:00:00"/>
    <n v="-1.5416666666642413"/>
    <x v="1"/>
  </r>
  <r>
    <n v="244"/>
    <n v="1002520321"/>
    <n v="3"/>
    <x v="4"/>
    <n v="4"/>
    <s v="PEKALONGAN"/>
    <s v="SLAWI"/>
    <s v="ADW"/>
    <s v="REG"/>
    <s v="AO"/>
    <x v="0"/>
    <s v="1P INET"/>
    <s v="Completed (PS)"/>
    <s v="RBS-Regional 3"/>
    <d v="2026-08-11T15:01:56"/>
    <d v="2026-08-12T15:26:50"/>
    <n v="69363501"/>
    <m/>
    <n v="146282105539"/>
    <s v="SPBU ADIWERNA 4452106"/>
    <s v="ODP-ADW-FW/007 FW/D02/007.01"/>
    <s v="WO061510812"/>
    <m/>
    <m/>
    <m/>
    <n v="109.1345475"/>
    <n v="-6.9296153"/>
    <s v="MD|MYDB-20260811264959|DN00001/MN00347|SPBU ADIWERNA 4452106|085642808700"/>
    <s v="MYDIGIBIZPARTNER"/>
    <m/>
    <m/>
    <m/>
    <m/>
    <m/>
    <m/>
    <m/>
    <m/>
    <s v="Management Janji"/>
    <s v="2026-08-12 13:00:00 | Nama PIC:  bp abdullah  No HP: 085642808700 Alt: Tanggal: 12/8/2026 Jam Pasang: Siang Note: Hubungi sebelum ke lokasi, terimakasih."/>
    <s v="FCC"/>
    <d v="2026-11-08T15:10:17"/>
    <d v="2026-08-12T13:00:00"/>
    <m/>
    <s v="PS"/>
    <s v="ADW"/>
    <s v="NO ADDON"/>
    <n v="20260812"/>
    <s v="Completed"/>
    <s v="HSI Bisnis Promo HUT Telkom PSB 70% - 200 Mbps"/>
    <s v="INDIBIZ"/>
    <m/>
    <m/>
    <d v="2026-08-12T13:00:00"/>
    <s v="2026-08-12 13:00:00 | Nama PIC:  bp abdullah  No HP: 085642808700 Alt: Tanggal: 12/8/2026 Jam Pasang: Siang Note: Hubungi sebelum ke lokasi, terimakasih."/>
    <n v="2026"/>
    <n v="8"/>
    <n v="12"/>
    <d v="2026-08-12T00:00:00"/>
    <n v="-0.54166666666424135"/>
    <x v="1"/>
  </r>
  <r>
    <n v="245"/>
    <n v="1002514507"/>
    <n v="3"/>
    <x v="5"/>
    <n v="5"/>
    <s v="SINGARJA"/>
    <s v="SINGARAJA"/>
    <s v="SRR"/>
    <s v="REG"/>
    <s v="AO"/>
    <x v="0"/>
    <m/>
    <s v="Completed (PS)"/>
    <s v="RBS-Regional 3"/>
    <d v="2026-08-07T12:49:48"/>
    <d v="2026-08-08T08:12:46"/>
    <n v="69359202"/>
    <m/>
    <n v="172425707992"/>
    <s v="SMK NEGERI 1 SERIRIT"/>
    <s v="ODP-SRR-FAA/16"/>
    <s v="WO061158397"/>
    <m/>
    <m/>
    <m/>
    <n v="114.9187"/>
    <n v="-8.2026000000000003"/>
    <s v="|MN02677|/PIC PUTU BISMA PUTERA ARYANA/081936477999/tatausahaskanser@gmail.com"/>
    <s v="Sales Force DBS"/>
    <m/>
    <m/>
    <m/>
    <m/>
    <m/>
    <m/>
    <m/>
    <m/>
    <s v="Management Janji"/>
    <s v="2026-08-06 13:00:00|Jam pemasangan : 12.00  Info Tambahan : Hubungi pelanggan dulu sebelum ke lokasi  terimakasih   |40951378|MYDITA"/>
    <s v="FCC"/>
    <d v="2026-07-08T12:55:13"/>
    <m/>
    <m/>
    <s v="PS"/>
    <s v="SRR"/>
    <s v="NO ADDON"/>
    <n v="20260808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7T07:00:00"/>
    <s v="2026-08-06 13:00:00|Jam pemasangan : 12.00  Info Tambahan : Hubungi pelanggan dulu sebelum ke lokasi  terimakasih   |40951378|MYDITA"/>
    <n v="2026"/>
    <n v="8"/>
    <n v="8"/>
    <d v="2026-08-08T00:00:00"/>
    <n v="0.70833333333575865"/>
    <x v="1"/>
  </r>
  <r>
    <n v="246"/>
    <n v="1002530018"/>
    <n v="3"/>
    <x v="0"/>
    <n v="5"/>
    <s v="MATARAM"/>
    <s v="INNER - NUSA TENGGARA"/>
    <s v="SWE"/>
    <s v="REG"/>
    <s v="AO"/>
    <x v="0"/>
    <s v="1P INET"/>
    <s v="Completed (PS)"/>
    <s v="RBS-Regional 3"/>
    <d v="2026-08-16T17:37:56"/>
    <d v="2026-08-17T16:35:15"/>
    <n v="69367723"/>
    <m/>
    <n v="172605804166"/>
    <s v="SR PRINTING"/>
    <s v="ODP-SWE-FAU/77 FAU/D06/77.01"/>
    <s v="WO061895970"/>
    <m/>
    <m/>
    <m/>
    <n v="116.25585000962"/>
    <n v="-8.5919268395248398"/>
    <s v="MD|MYDB-20260816265748|SC00001/MC00020|SR PRINTING|082341022073"/>
    <s v="MYDIGIBIZPARTNER"/>
    <m/>
    <m/>
    <m/>
    <m/>
    <m/>
    <m/>
    <m/>
    <m/>
    <s v="Management Janji"/>
    <s v="2026-08-17 15:00:00 | Nama : BP JAYADI ZAKARIA  No Hp : 082341022073 No Alt :  Tgl Pemasangan : 17 Agustus 2026 Interval : PAGI  Note : Hubungi pelanggan terlebih dahulu"/>
    <s v="FCC"/>
    <s v="16-08-2026 17:39:54"/>
    <d v="2026-08-17T15:00:00"/>
    <m/>
    <s v="PS"/>
    <s v="SWE"/>
    <s v="OCA"/>
    <n v="20260817"/>
    <s v="Completed"/>
    <s v="HSI Bisnis Bundling OCA Interaction Lite PSB 70% Promo - 150 Mbps"/>
    <s v="INDIBIZ"/>
    <m/>
    <m/>
    <d v="2026-08-17T15:00:00"/>
    <s v="2026-08-17 15:00:00 | Nama : BP JAYADI ZAKARIA  No Hp : 082341022073 No Alt :  Tgl Pemasangan : 17 Agustus 2026 Interval : PAGI  Note : Hubungi pelanggan terlebih dahulu"/>
    <n v="2026"/>
    <n v="8"/>
    <n v="17"/>
    <d v="2026-08-17T00:00:00"/>
    <n v="-0.625"/>
    <x v="1"/>
  </r>
  <r>
    <n v="247"/>
    <n v="1002514516"/>
    <n v="3"/>
    <x v="2"/>
    <n v="4"/>
    <s v="MAGELANG"/>
    <s v="TEMANGGUNG"/>
    <s v="TEM"/>
    <s v="REG"/>
    <s v="AO"/>
    <x v="0"/>
    <s v="1P INET"/>
    <s v="Completed (PS)"/>
    <s v="RBS-Regional 3"/>
    <d v="2026-08-07T12:52:57"/>
    <d v="2026-08-08T08:58:10"/>
    <n v="69360719"/>
    <m/>
    <n v="146149124338"/>
    <s v="SPBU CANDIMULYO KEDU 44 562.03"/>
    <s v="ODP-TMG-FAR/131 FAR/D08/131.01"/>
    <s v="WO061158191"/>
    <m/>
    <m/>
    <m/>
    <n v="110.17378650000001"/>
    <n v="-7.2927225999999896"/>
    <s v="|MN02495|MYIA-036966053424/POI/HARKIRJO/085228657577/spbu_sajogja4456203@yahoo.co.id"/>
    <s v="MYIB_ASSISTANT"/>
    <m/>
    <m/>
    <m/>
    <m/>
    <m/>
    <m/>
    <m/>
    <m/>
    <s v="Management Janji"/>
    <s v="2026-08-08 13:00:00 | Nama PIC : BAPAK HARKIRJO No HP : 085228657577 Alt :  M Janji : (SABTU/8/AGUSTUS/2026) jam Pasang : 09:00 Note : hubungi pelanggan jika ingin kelokasi"/>
    <s v="FCC"/>
    <d v="2026-07-08T12:55:13"/>
    <d v="2026-08-08T13:00:00"/>
    <m/>
    <s v="PS"/>
    <s v="TEM"/>
    <s v="NO ADDON"/>
    <n v="20260808"/>
    <s v="Completed"/>
    <s v="HSI Bisnis Basic Promo HUT Telkom PSB 70% - 50 Mbps"/>
    <s v="INDIBIZ"/>
    <m/>
    <m/>
    <d v="2026-08-08T13:00:00"/>
    <s v="2026-08-08 13:00:00 | Nama PIC : BAPAK HARKIRJO No HP : 085228657577 Alt :  M Janji : (SABTU/8/AGUSTUS/2026) jam Pasang : 09:00 Note : hubungi pelanggan jika ingin kelokasi"/>
    <n v="2026"/>
    <n v="8"/>
    <n v="8"/>
    <d v="2026-08-08T00:00:00"/>
    <n v="-0.54166666666424135"/>
    <x v="1"/>
  </r>
  <r>
    <n v="248"/>
    <n v="1002532341"/>
    <n v="3"/>
    <x v="6"/>
    <n v="5"/>
    <s v="SIDOARJO"/>
    <s v="MOJOKERTO"/>
    <s v="MJS"/>
    <s v="REG"/>
    <s v="AO"/>
    <x v="0"/>
    <m/>
    <s v="CC - HD1A - INPROGRESS UNCONTACTED"/>
    <s v="RBS-Regional 3"/>
    <d v="2026-08-18T09:57:04"/>
    <d v="2026-08-18T15:28:53"/>
    <n v="69368637"/>
    <m/>
    <n v="152330220447"/>
    <s v="RIA BUSANA  COLECTION"/>
    <s v="ODP-MJS-FAC/35"/>
    <m/>
    <m/>
    <m/>
    <m/>
    <n v="112.58213069999999"/>
    <n v="-7.5439651999999997"/>
    <s v="|MC30111|/SITI ZULAIKAH /81230326028/vitameilan01@gmail.com"/>
    <s v="Sales Force DBS"/>
    <m/>
    <m/>
    <m/>
    <m/>
    <m/>
    <m/>
    <m/>
    <m/>
    <m/>
    <m/>
    <m/>
    <s v="18-08-2026 10:10:24"/>
    <m/>
    <m/>
    <s v="FCC"/>
    <s v="MJS"/>
    <s v="NETMONK"/>
    <m/>
    <s v="UNCONTACTED : Telepon Tidak Diangkat - RNA Benita Lailani 40951377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249"/>
    <n v="1002519662"/>
    <n v="3"/>
    <x v="4"/>
    <n v="4"/>
    <s v="PEKALONGAN"/>
    <s v="TEGAL"/>
    <s v="MGN"/>
    <s v="REG"/>
    <s v="AO"/>
    <x v="0"/>
    <m/>
    <s v="Completed (PS)"/>
    <s v="RBS-Regional 3"/>
    <d v="2026-08-11T12:02:39"/>
    <d v="2026-08-11T13:20:40"/>
    <n v="69361473"/>
    <m/>
    <n v="142203103892"/>
    <s v="PANGKALAN GAS LPG LUTFIAUDIN"/>
    <s v="ODP-MGN-FA/023"/>
    <s v="WO061486055"/>
    <m/>
    <m/>
    <m/>
    <n v="109.08550167999999"/>
    <n v="-6.8789940280000001"/>
    <s v="MD|MYDB-20260807264669|DB10005/MB10071|PANGKALAN GAS LPG LUTFIAUDIN|085700961173"/>
    <s v="MYDIGIBIZPARTNER"/>
    <m/>
    <m/>
    <m/>
    <m/>
    <m/>
    <m/>
    <m/>
    <m/>
    <s v="Management Janji"/>
    <s v="2026-08-09 13:00:00 | Tgl Pemasangan : 09 Agustus 2026  Interval : PAGI SIANG  Note : Hubungi pelanggan terlebih dahulu"/>
    <s v="FCC"/>
    <d v="2026-11-08T12:10:44"/>
    <m/>
    <m/>
    <s v="PS"/>
    <s v="MGN"/>
    <s v="NO ADDON"/>
    <n v="20260811"/>
    <s v="Completed"/>
    <s v="- 11_11446;Biaya PSB HSI EBIS Tunai di Depan ~ 11[150000]  - SP_NOSS;SP_NOSS ~ Internet NOSS Multispeed Network[0]  - E24057;E24057 ~ ES24 - Paket HSI Bisnis (HSIE) Khusus Winback[0]  - E24057~null~E24057_UNL;UNL ~ Internet-Link Unlimited Internet Usage ~"/>
    <s v="INDIBIZ"/>
    <m/>
    <m/>
    <d v="2026-08-11T07:00:00"/>
    <s v="2026-08-09 13:00:00 | Tgl Pemasangan : 09 Agustus 2026  Interval : PAGI SIANG  Note : Hubungi pelanggan terlebih dahulu"/>
    <n v="2026"/>
    <n v="8"/>
    <n v="11"/>
    <d v="2026-08-11T00:00:00"/>
    <n v="-0.29166666666424135"/>
    <x v="1"/>
  </r>
  <r>
    <n v="250"/>
    <n v="1002525585"/>
    <n v="3"/>
    <x v="0"/>
    <n v="5"/>
    <s v="MATARAM"/>
    <s v="LOMBOK TIMUR UTARA"/>
    <s v="SEL"/>
    <s v="REG"/>
    <s v="AO"/>
    <x v="0"/>
    <m/>
    <s v="7 | OSS - PROVISIONING ISSUED"/>
    <s v="RBS-Regional 2"/>
    <d v="2026-08-14T09:16:30"/>
    <d v="2026-08-16T13:08:12"/>
    <n v="69365685"/>
    <m/>
    <n v="172619203270"/>
    <s v="coffee shop (cafe sawah)"/>
    <s v="ODP-SEL-FAZ/01"/>
    <s v="WO061734103"/>
    <m/>
    <m/>
    <m/>
    <n v="106.830797195434"/>
    <n v="-6.1754996402368203"/>
    <s v="|MN00915|/NANANG WIRA GANDI/083117237979/082342505826/nanangwiragandi@gmail.com"/>
    <s v="B2B Partner Management (PM)"/>
    <m/>
    <m/>
    <m/>
    <m/>
    <m/>
    <m/>
    <m/>
    <m/>
    <s v="Management Janji"/>
    <s v="2026-08-16 13:00:00|Nama Pic : nanangwiragandi No Hp Pic : 083117237979 No alt : - Jam Pemasangan : siang  Tanggal Pemasangan : 16 Agustus 2026|40951375|MYDITA"/>
    <s v="FCC"/>
    <s v="14-08-2026 09:40:20"/>
    <d v="2026-08-16T13:00:00"/>
    <m/>
    <s v="PI"/>
    <s v="SEL"/>
    <s v="NO ADDON"/>
    <m/>
    <s v="Provisioning Issu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6T13:00:00"/>
    <s v="2026-08-16 13:00:00|Nama Pic : nanangwiragandi No Hp Pic : 083117237979 No alt : - Jam Pemasangan : siang  Tanggal Pemasangan : 16 Agustus 2026|40951375|MYDITA"/>
    <m/>
    <m/>
    <m/>
    <e v="#NUM!"/>
    <e v="#NUM!"/>
    <x v="0"/>
  </r>
  <r>
    <n v="251"/>
    <n v="1002518058"/>
    <n v="3"/>
    <x v="4"/>
    <n v="4"/>
    <s v="PEKALONGAN"/>
    <s v="SLAWI"/>
    <s v="SLW"/>
    <s v="REG"/>
    <s v="AO"/>
    <x v="0"/>
    <m/>
    <s v="Completed (PS)"/>
    <s v="RBS-Regional 3"/>
    <d v="2026-08-10T14:36:26"/>
    <d v="2026-08-10T15:52:13"/>
    <n v="69361431"/>
    <m/>
    <n v="142283119760"/>
    <s v="SPPG LAPAS SLAWI"/>
    <s v="ODP-SLW-FY/004"/>
    <s v="WO061412152"/>
    <m/>
    <m/>
    <m/>
    <n v="109.12455199999999"/>
    <n v="-7.0033300000000001"/>
    <s v="|MN00347|MYIA-086295526647/POI/EDI SUPRIADI/08976405111/sppglapasslawi@gmail.com"/>
    <s v="Sales Profesional"/>
    <m/>
    <m/>
    <m/>
    <m/>
    <m/>
    <m/>
    <m/>
    <m/>
    <s v="Management Janji"/>
    <s v="2026-08-09 13:00:00 | Tanggal Pemasangan : 09 Agustus 2026  Jam Pemasangan : 08:00 13:00  Info Tambahan : Hubungi pelanggan dulu sebelum ke lokasi terimakasih"/>
    <s v="FCC"/>
    <d v="2026-10-08T14:39:40"/>
    <m/>
    <m/>
    <s v="PS"/>
    <s v="SLW"/>
    <s v="NO ADDON"/>
    <n v="20260810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10T07:00:00"/>
    <s v="2026-08-09 13:00:00 | Tanggal Pemasangan : 09 Agustus 2026  Jam Pemasangan : 08:00 13:00  Info Tambahan : Hubungi pelanggan dulu sebelum ke lokasi terimakasih"/>
    <n v="2026"/>
    <n v="8"/>
    <n v="10"/>
    <d v="2026-08-10T00:00:00"/>
    <n v="-0.29166666666424135"/>
    <x v="1"/>
  </r>
  <r>
    <n v="252"/>
    <n v="1002533310"/>
    <n v="3"/>
    <x v="0"/>
    <n v="5"/>
    <s v="MATARAM"/>
    <s v="LOMBOK BARAT TENGAH"/>
    <s v="GER"/>
    <s v="REG"/>
    <s v="AO"/>
    <x v="0"/>
    <m/>
    <s v="8 | OSS - PONR"/>
    <s v="RBS-Regional 3"/>
    <d v="2026-08-18T13:56:07"/>
    <d v="2026-08-18T15:53:18"/>
    <n v="69363199"/>
    <n v="3707702032"/>
    <n v="172602204115"/>
    <s v="PCN MR DIY XGRG"/>
    <s v="ODP-GER-FAA/08"/>
    <s v="WO062016260"/>
    <m/>
    <m/>
    <m/>
    <n v="116.1283"/>
    <n v="-8.6844000000000001"/>
    <s v="|MN02621|MYIA-041207783254/POI/RIZKY NANDA/081289014442/diy.xgrg@panducitiakses.com"/>
    <s v="Sales Profesional"/>
    <m/>
    <m/>
    <m/>
    <m/>
    <m/>
    <m/>
    <m/>
    <m/>
    <s v="Management Janji"/>
    <s v="2026-08-12 15:00:00 | Tanggal pemasangan: 12/08/2026  Jam pemasangan : 10.00  Info Tambahan : Hubungi pelanggan dulu sebelum ke lokasi  terima kasih."/>
    <s v="FCC"/>
    <s v="18-08-2026 14:40:02"/>
    <m/>
    <m/>
    <s v="ACT_COM"/>
    <s v="GER"/>
    <s v="NO ADDON"/>
    <m/>
    <s v="PONR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18T07:00:00"/>
    <s v="2026-08-12 15:00:00 | Tanggal pemasangan: 12/08/2026  Jam pemasangan : 10.00  Info Tambahan : Hubungi pelanggan dulu sebelum ke lokasi  terima kasih."/>
    <m/>
    <m/>
    <m/>
    <e v="#NUM!"/>
    <e v="#NUM!"/>
    <x v="0"/>
  </r>
  <r>
    <n v="253"/>
    <n v="1002529592"/>
    <n v="3"/>
    <x v="1"/>
    <n v="5"/>
    <s v="MALANG"/>
    <s v="KEPANJEN"/>
    <s v="KLJ"/>
    <s v="REG"/>
    <s v="AO"/>
    <x v="0"/>
    <s v="1P INET"/>
    <s v="Completed (PS)"/>
    <s v="RBS-Regional 3"/>
    <d v="2026-08-16T12:43:57"/>
    <d v="2026-08-18T12:16:24"/>
    <n v="69367474"/>
    <m/>
    <n v="152703903570"/>
    <s v="MEMO X"/>
    <s v="ODP-KLJ-FR/21 KLJ/D04/01.21"/>
    <s v="WO061872137"/>
    <m/>
    <m/>
    <m/>
    <n v="112.60384440422"/>
    <n v="-7.9326699290326701"/>
    <s v="MD|MYDB-20260815265537|DN00001/MN01844|MEMO X|083183328602"/>
    <s v="MYDIGIBIZPARTNER"/>
    <m/>
    <m/>
    <m/>
    <m/>
    <m/>
    <m/>
    <m/>
    <m/>
    <s v="Management Janji"/>
    <s v="2026-08-17 13:00:00 | Nama Pic : bp fian  No Hp Pic : 6283183328602 No alt : - Jam Pemasangan : pagi  Tanggal Pemasangan : 17 Agustus 2026"/>
    <s v="FCC"/>
    <s v="16-08-2026 12:55:02"/>
    <d v="2026-08-17T13:00:00"/>
    <m/>
    <s v="PS"/>
    <s v="KLJ"/>
    <s v="NO ADDON"/>
    <n v="20260818"/>
    <s v="Completed"/>
    <s v="HSI Bisnis Basic Promo HUT Telkom PSB 70% - 50 Mbps"/>
    <s v="INDIBIZ"/>
    <m/>
    <m/>
    <d v="2026-08-17T13:00:00"/>
    <s v="2026-08-17 13:00:00 | Nama Pic : bp fian  No Hp Pic : 6283183328602 No alt : - Jam Pemasangan : pagi  Tanggal Pemasangan : 17 Agustus 2026"/>
    <n v="2026"/>
    <n v="8"/>
    <n v="18"/>
    <d v="2026-08-18T00:00:00"/>
    <n v="0.45833333333575865"/>
    <x v="1"/>
  </r>
  <r>
    <n v="254"/>
    <n v="1002530807"/>
    <n v="3"/>
    <x v="3"/>
    <n v="5"/>
    <s v="MADURA"/>
    <s v="PAMEKASAN"/>
    <s v="PME"/>
    <s v="REG"/>
    <s v="AO"/>
    <x v="0"/>
    <s v="1P INET"/>
    <s v="MIA - INVALID SURVEY"/>
    <s v="RBS-Regional 3"/>
    <d v="2026-08-17T12:38:56"/>
    <d v="2026-08-18T13:36:14"/>
    <n v="69368041"/>
    <m/>
    <n v="152426928267"/>
    <s v="TOKO PUTRA MINGGRIMING"/>
    <s v="ODP-PME-FV/65 FV/D11/65.01"/>
    <s v="WO061925490"/>
    <m/>
    <m/>
    <m/>
    <n v="113.58489252626801"/>
    <n v="-7.1219347522984"/>
    <s v="MD|MYDB-20260817265821|DN00001/MN00558|TOKO PUTRA MINGGRIMING|0895703207875"/>
    <s v="MYDIGIBIZPARTNER"/>
    <m/>
    <m/>
    <m/>
    <m/>
    <m/>
    <m/>
    <m/>
    <m/>
    <s v="Management Janji"/>
    <s v="2026-08-18 15:00:00 | M janji : pagi Tanggal Pemasangan : 18/agustus/2026 Note : hubungi pelanggan jika ingin kelokasi "/>
    <s v="FCC"/>
    <s v="17-08-2026 12:40:04"/>
    <d v="2026-08-18T15:00:00"/>
    <m/>
    <s v="SURVEY_NEW_MANJA"/>
    <s v="PME"/>
    <s v="NO ADDON"/>
    <m/>
    <s v="MIE - INVALID SURVEY - Kendala Jalur/Rute Tarikan"/>
    <s v="HSI Bisnis Promo HUT Telkom PSB 70% - 50 Mbps"/>
    <s v="INDIBIZ"/>
    <m/>
    <m/>
    <d v="2026-08-18T15:00:00"/>
    <s v="2026-08-18 15:00:00 | M janji : pagi Tanggal Pemasangan : 18/agustus/2026 Note : hubungi pelanggan jika ingin kelokasi "/>
    <m/>
    <m/>
    <m/>
    <e v="#NUM!"/>
    <e v="#NUM!"/>
    <x v="0"/>
  </r>
  <r>
    <n v="255"/>
    <n v="1002517277"/>
    <n v="3"/>
    <x v="6"/>
    <n v="5"/>
    <s v="PASURUAN"/>
    <s v="PASURUAN"/>
    <s v="PSN"/>
    <s v="REG"/>
    <s v="AO"/>
    <x v="0"/>
    <m/>
    <s v="Completed (PS)"/>
    <s v="RBS-Regional 3"/>
    <d v="2026-08-10T10:41:49"/>
    <d v="2026-08-11T17:37:21"/>
    <n v="69362213"/>
    <m/>
    <n v="152729256722"/>
    <s v="TOKO FAIZAH"/>
    <s v="ODP-PSN-FCH/20"/>
    <s v="WO061384440"/>
    <m/>
    <m/>
    <m/>
    <n v="112.84340419999999"/>
    <n v="-7.6977966999999996"/>
    <s v="|MN01982|/TOKO FAIZAH/WINBACK 2.0 HSI B2B (1:2) 50MBPS 320RB PSB DISC 70%/PSN/Irfan12@gmail.com/M IRFAN/ 087720098215 / 0882010070930 / 81357570343"/>
    <s v="Sales Force DBS"/>
    <m/>
    <m/>
    <m/>
    <m/>
    <m/>
    <m/>
    <m/>
    <m/>
    <s v="Management Janji"/>
    <s v="2026-08-11 08:00:00|M Janji : (09/08/2026) jam Pasang : 09:00 Note : hubungi pelanggan jika ingin kelokasi|40900827|MYDITA"/>
    <s v="FCC"/>
    <d v="2026-10-08T10:54:58"/>
    <d v="2026-08-11T08:00:00"/>
    <m/>
    <s v="PS"/>
    <s v="PSN"/>
    <s v="NO ADDON"/>
    <n v="2026081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08:00:00"/>
    <s v="2026-08-11 08:00:00|M Janji : (09/08/2026) jam Pasang : 09:00 Note : hubungi pelanggan jika ingin kelokasi|40900827|MYDITA"/>
    <n v="2026"/>
    <n v="8"/>
    <n v="11"/>
    <d v="2026-08-11T00:00:00"/>
    <n v="-0.33333333333575865"/>
    <x v="1"/>
  </r>
  <r>
    <n v="256"/>
    <n v="1002526826"/>
    <n v="3"/>
    <x v="3"/>
    <n v="5"/>
    <s v="SBY UTARA"/>
    <s v="LAMONGAN"/>
    <s v="LMG"/>
    <s v="REG"/>
    <s v="AO"/>
    <x v="0"/>
    <s v="1P INET"/>
    <s v="Completed (PS)"/>
    <s v="RBS-Regional 3"/>
    <d v="2026-08-14T15:08:57"/>
    <d v="2026-08-15T13:10:08"/>
    <n v="69366203"/>
    <m/>
    <n v="152433910019"/>
    <s v="SPBU 54.622.20"/>
    <s v="ODP-LMG-FQ/34"/>
    <s v="WO061759344"/>
    <m/>
    <m/>
    <m/>
    <n v="112.35706106781601"/>
    <n v="-7.2852453294834101"/>
    <s v="MD|MYDB-20260813265266|DN00001/MN00216|SPBU 54.622.20|085730922279"/>
    <s v="MYDIGIBIZPARTNER"/>
    <m/>
    <m/>
    <m/>
    <m/>
    <m/>
    <m/>
    <m/>
    <m/>
    <s v="Management Janji"/>
    <s v="2026-08-15 13:00:00 | Jam pemasangan : 12.00 Info Tambahan : Hubungi pelanggan dulu sebelum ke lokasi terimakasih  "/>
    <s v="FCC"/>
    <s v="14-08-2026 15:10:48"/>
    <d v="2026-08-15T13:00:00"/>
    <m/>
    <s v="PS"/>
    <s v="LMG"/>
    <s v="NO ADDON"/>
    <n v="20260815"/>
    <s v="Completed"/>
    <s v="HSI Bisnis Promo HUT Telkom PSB 70% - 50 Mbps"/>
    <s v="INDIBIZ"/>
    <m/>
    <m/>
    <d v="2026-08-15T13:00:00"/>
    <s v="2026-08-15 13:00:00 | Jam pemasangan : 12.00 Info Tambahan : Hubungi pelanggan dulu sebelum ke lokasi terimakasih  "/>
    <n v="2026"/>
    <n v="8"/>
    <n v="15"/>
    <d v="2026-08-15T00:00:00"/>
    <n v="-0.54166666666424135"/>
    <x v="1"/>
  </r>
  <r>
    <n v="257"/>
    <n v="1002527381"/>
    <n v="3"/>
    <x v="1"/>
    <n v="5"/>
    <s v="MADIUN"/>
    <s v="NGAWI"/>
    <s v="WKU"/>
    <s v="REG"/>
    <s v="AO"/>
    <x v="0"/>
    <s v="1P INET"/>
    <s v="Completed (PS)"/>
    <s v="RBS-Regional 3"/>
    <d v="2026-08-14T18:04:56"/>
    <d v="2026-08-15T19:29:20"/>
    <n v="69366422"/>
    <m/>
    <n v="152634206789"/>
    <s v="INFINITY AKSES NETWORK 2"/>
    <s v="ODP-WKU-FK/02"/>
    <s v="WO061779175"/>
    <m/>
    <m/>
    <m/>
    <n v="111.269561361231"/>
    <n v="-7.4724022591024601"/>
    <s v="|MN00264|MYIA-066956155618/POI/wahyu indarto/081226194221/indifaiz00@gmail.com"/>
    <s v="MYIB_ASSISTANT"/>
    <m/>
    <m/>
    <m/>
    <m/>
    <m/>
    <m/>
    <m/>
    <m/>
    <s v="Management Janji"/>
    <s v="2026-08-15 15:00:00 |  M Janji : (15/08/2026) jam Pasang :pagi Note : hubungi pelanggan jika ingin kelokasi "/>
    <s v="FCC"/>
    <s v="14-08-2026 18:09:52"/>
    <d v="2026-08-15T15:00:00"/>
    <m/>
    <s v="PS"/>
    <s v="WKU"/>
    <s v="NO ADDON"/>
    <n v="20260815"/>
    <s v="Completed"/>
    <s v="HSI Bisnis Khusus Winback PSB 70% - 300 Mbps"/>
    <s v="INDIBIZ"/>
    <m/>
    <m/>
    <d v="2026-08-15T15:00:00"/>
    <s v="2026-08-15 15:00:00 |  M Janji : (15/08/2026) jam Pasang :pagi Note : hubungi pelanggan jika ingin kelokasi "/>
    <n v="2026"/>
    <n v="8"/>
    <n v="15"/>
    <d v="2026-08-15T00:00:00"/>
    <n v="-0.625"/>
    <x v="1"/>
  </r>
  <r>
    <n v="258"/>
    <n v="1002512828"/>
    <n v="3"/>
    <x v="2"/>
    <n v="4"/>
    <s v="YOGYAKARTA"/>
    <s v="SLEMAN"/>
    <s v="GOD"/>
    <s v="REG"/>
    <s v="AO"/>
    <x v="0"/>
    <m/>
    <s v="MYDITA - GAGAL SEND CARING UNSC"/>
    <s v="RBS-Regional 3"/>
    <d v="2026-08-06T15:08:42"/>
    <d v="2026-08-07T14:09:02"/>
    <n v="69360136"/>
    <m/>
    <n v="146136130072"/>
    <s v="Jaringan Multimedia Indonesia"/>
    <m/>
    <m/>
    <m/>
    <m/>
    <m/>
    <n v="110.198357732925"/>
    <n v="-7.6770766758013904"/>
    <s v="AMRBS/403103/ANISA DWIARYANI/R3/YOGYAKARTA/PSB HSI BISNIS BASIC 1S 50 MBPS PROMO HUT TELKOM 1:2/Jaringan Multimedia Indonesia/081229749275 081804098210/johanfirdi@gmail.com"/>
    <s v="Amex"/>
    <m/>
    <m/>
    <m/>
    <m/>
    <m/>
    <m/>
    <m/>
    <m/>
    <m/>
    <m/>
    <m/>
    <d v="2026-06-08T15:25:44"/>
    <m/>
    <m/>
    <m/>
    <s v="GOD"/>
    <s v="NO ADDON"/>
    <m/>
    <s v="MYDITA - GAGAL SEND CARING UNSC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m/>
    <m/>
    <m/>
    <m/>
    <m/>
    <e v="#NUM!"/>
    <e v="#NUM!"/>
    <x v="0"/>
  </r>
  <r>
    <n v="259"/>
    <n v="1002508433"/>
    <n v="3"/>
    <x v="1"/>
    <n v="5"/>
    <s v="MALANG"/>
    <s v="KEPANJEN"/>
    <s v="KEP"/>
    <s v="REG"/>
    <s v="AO"/>
    <x v="0"/>
    <m/>
    <s v="Completed (PS)"/>
    <s v="RBS-Regional 2"/>
    <d v="2026-08-04T14:05:48"/>
    <d v="2026-08-05T20:21:10"/>
    <n v="69358337"/>
    <m/>
    <n v="152718219088"/>
    <s v="SMA Taruna Nusantara Kampus Malang"/>
    <s v="ODP-KEP-FY/37"/>
    <s v="WO060922561"/>
    <m/>
    <m/>
    <m/>
    <n v="112.5413346"/>
    <n v="-8.1912453000000003"/>
    <s v="AMRBS;407072;AM LEDIT;PIC +62Ã‚Â 822Ã¢â‚¬â€˜3081Ã¢â‚¬â€˜8836 (Roni), Diaz +62 812-3302-1045 PSB INET ONLY 300MBPS"/>
    <s v="Amex"/>
    <m/>
    <m/>
    <m/>
    <m/>
    <m/>
    <m/>
    <m/>
    <m/>
    <s v="Management Janji"/>
    <s v="2026-08-05 13:00:00|Tanggal pemasangan : 05 agustus 2026 Jam pemasangan : 08.00 - 12.00 Info Tambahan : Hubungi pelanggan dulu sebelum ke lokasi terimakasih |40010577|MYDITA"/>
    <s v="FCC"/>
    <d v="2026-04-08T14:10:29"/>
    <d v="2026-08-05T13:00:00"/>
    <m/>
    <s v="PS"/>
    <s v="KEP"/>
    <s v="NO ADDON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13:00:00"/>
    <s v="2026-08-05 13:00:00|Tanggal pemasangan : 05 agustus 2026 Jam pemasangan : 08.00 - 12.00 Info Tambahan : Hubungi pelanggan dulu sebelum ke lokasi terimakasih |40010577|MYDITA"/>
    <n v="2026"/>
    <n v="8"/>
    <n v="5"/>
    <d v="2026-08-05T00:00:00"/>
    <n v="-0.54166666666424135"/>
    <x v="1"/>
  </r>
  <r>
    <n v="260"/>
    <n v="1002521342"/>
    <n v="3"/>
    <x v="1"/>
    <n v="5"/>
    <s v="KEDIRI"/>
    <s v="KEDIRI"/>
    <s v="PAE"/>
    <s v="REG"/>
    <s v="AO"/>
    <x v="0"/>
    <m/>
    <s v="Completed (PS)"/>
    <s v="RBS-Regional 3"/>
    <d v="2026-08-12T09:12:36"/>
    <d v="2026-08-14T18:12:33"/>
    <n v="69363842"/>
    <m/>
    <n v="152639219488"/>
    <s v="KOST TENGAH ANYELIR"/>
    <s v="ODP-PAE-FAJ/10"/>
    <s v="WO061653778"/>
    <m/>
    <m/>
    <m/>
    <n v="112.1815283"/>
    <n v="-7.7552979999999998"/>
    <s v="|MN00419|KOST TENGAH ANYELIR | 0815-5332-9919|herushima06@gmail.com| 50 Mbps 310.000 indibiz bisnis 1:1 | ULIT KURNIAWATI AR"/>
    <s v="Sales Force DBS"/>
    <m/>
    <m/>
    <m/>
    <m/>
    <m/>
    <m/>
    <m/>
    <m/>
    <s v="Management Janji"/>
    <s v="2026-08-14 08:00:00|Nama PIC : Heru No HP : 081553329919 Alt :  M Janji : 14/08/2026 Jam Pasang : 08.00  - 13:00  NoteÃ‚Â :  hubungi terlebih dahulu sebelum ke lokasi, terima kasih.|40981184|MYDITA"/>
    <s v="FCC"/>
    <d v="2026-12-08T09:40:31"/>
    <d v="2026-08-14T08:00:00"/>
    <m/>
    <s v="PS"/>
    <s v="PAE"/>
    <s v="NO ADDON"/>
    <n v="20260814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4T08:00:00"/>
    <s v="2026-08-14 08:00:00|Nama PIC : Heru No HP : 081553329919 Alt :  M Janji : 14/08/2026 Jam Pasang : 08.00  - 13:00  NoteÃ‚Â :  hubungi terlebih dahulu sebelum ke lokasi, terima kasih.|40981184|MYDITA"/>
    <n v="2026"/>
    <n v="8"/>
    <n v="14"/>
    <d v="2026-08-14T00:00:00"/>
    <n v="-0.33333333333575865"/>
    <x v="1"/>
  </r>
  <r>
    <n v="261"/>
    <n v="1002509301"/>
    <n v="3"/>
    <x v="7"/>
    <n v="4"/>
    <s v="KUDUS"/>
    <s v="KUDUS"/>
    <s v="KUD"/>
    <s v="REG"/>
    <s v="AO"/>
    <x v="0"/>
    <s v="1P INET"/>
    <s v="Completed (PS)"/>
    <s v="RBS-Regional 3"/>
    <d v="2026-08-04T16:58:56"/>
    <d v="2026-08-06T12:47:21"/>
    <n v="69358606"/>
    <m/>
    <n v="142401145967"/>
    <s v="SPBU 4459519"/>
    <s v="ODP-KUD-FL/024 FL/D09/024.01"/>
    <s v="WO060923065"/>
    <m/>
    <m/>
    <m/>
    <n v="110.784807"/>
    <n v="-6.8597159999999997"/>
    <s v="|MC60142|MYIA-031755604161/POI/DERA BAHTIAR WIDIYANTO /08562685148/spbu_modern@yahoo.com"/>
    <s v="MYIB_ASSISTANT"/>
    <m/>
    <m/>
    <m/>
    <m/>
    <m/>
    <m/>
    <m/>
    <m/>
    <s v="Management Janji"/>
    <s v="2026-08-05 13:00:00 | M Janji : (05/08/2026) jam Pasang pagi / siang  Note : hubungi pelanggan jika ingin kelokasi"/>
    <s v="FCC"/>
    <d v="2026-04-08T17:10:10"/>
    <d v="2026-08-05T13:00:00"/>
    <m/>
    <s v="PS"/>
    <s v="KUD"/>
    <s v="NO ADDON"/>
    <n v="20260806"/>
    <s v="Completed"/>
    <s v="HSI Bisnis Basic Promo HUT Telkom PSB 70% - 150 Mbps"/>
    <s v="INDIBIZ"/>
    <m/>
    <m/>
    <d v="2026-08-05T13:00:00"/>
    <s v="2026-08-05 13:00:00 | M Janji : (05/08/2026) jam Pasang pagi / siang  Note : hubungi pelanggan jika ingin kelokasi"/>
    <n v="2026"/>
    <n v="8"/>
    <n v="6"/>
    <d v="2026-08-06T00:00:00"/>
    <n v="0.45833333333575865"/>
    <x v="1"/>
  </r>
  <r>
    <n v="262"/>
    <n v="1002521227"/>
    <n v="3"/>
    <x v="0"/>
    <n v="5"/>
    <s v="KUPANG"/>
    <s v="MAUMERE"/>
    <s v="LRT"/>
    <s v="REG"/>
    <s v="AO"/>
    <x v="0"/>
    <m/>
    <s v="8 | OSS - PONR"/>
    <s v="RBS-Regional 3"/>
    <d v="2026-08-12T08:33:16"/>
    <d v="2026-08-18T12:33:47"/>
    <n v="69363796"/>
    <m/>
    <n v="172509796493"/>
    <s v="SD INPRES RIANGBUNGA"/>
    <s v="ODP-LRT-FG/23"/>
    <s v="WO061664500"/>
    <m/>
    <m/>
    <m/>
    <n v="123.1819898"/>
    <n v="-8.3742459"/>
    <s v="|IBCARE-PI|MC40287|082237302081|verawatiromakia@gmail.com|-8.373685,123.184783"/>
    <s v="Sales Force DBS"/>
    <m/>
    <m/>
    <m/>
    <m/>
    <m/>
    <m/>
    <m/>
    <m/>
    <s v="Management Janji"/>
    <s v="2026-08-14 13:00:00|Jam Pemasangan : 08:00 - 12.00 Tanggal Pemasangan : 14/08/2026 Info Tambahan : Hubungi pelanggan sebelum datang ke lokasi|40981184|MYDITA"/>
    <s v="FCC"/>
    <d v="2026-12-08T08:39:52"/>
    <d v="2026-08-14T13:00:00"/>
    <m/>
    <s v="ACT_COM"/>
    <s v="LRT"/>
    <s v="NO ADDON"/>
    <m/>
    <s v="PONR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4T13:00:00"/>
    <s v="2026-08-14 13:00:00|Jam Pemasangan : 08:00 - 12.00 Tanggal Pemasangan : 14/08/2026 Info Tambahan : Hubungi pelanggan sebelum datang ke lokasi|40981184|MYDITA"/>
    <m/>
    <m/>
    <m/>
    <e v="#NUM!"/>
    <e v="#NUM!"/>
    <x v="0"/>
  </r>
  <r>
    <n v="263"/>
    <n v="1002516129"/>
    <n v="3"/>
    <x v="1"/>
    <n v="5"/>
    <s v="MALANG"/>
    <s v="BATU"/>
    <s v="BLB"/>
    <s v="REG"/>
    <s v="AO"/>
    <x v="0"/>
    <s v="1P INET"/>
    <s v="Completed (PS)"/>
    <s v="RBS-Regional 3"/>
    <d v="2026-08-08T15:59:58"/>
    <d v="2026-08-09T19:42:47"/>
    <n v="69361583"/>
    <m/>
    <n v="152702231257"/>
    <s v="SPBU 54.651.04"/>
    <s v="ODP-BLB-FDS/18 FDS/D01/18.01"/>
    <s v="WO061278120"/>
    <m/>
    <m/>
    <m/>
    <n v="112.64988719999999"/>
    <n v="-7.9352736999999998"/>
    <s v="|MN02540|MYIA-059264264303/POI/Arif Sugiarto/085888041271/spbu5465104@gmail.com"/>
    <s v="MYIB_ASSISTANT"/>
    <m/>
    <m/>
    <m/>
    <m/>
    <m/>
    <m/>
    <m/>
    <m/>
    <s v="Management Janji"/>
    <s v="2026-08-10 08:00:00 | M Janji : 10 agustus 2026 jam Pasang : pagi  Note : hubungi pelanggan jika ingin kelokasi "/>
    <s v="FCC"/>
    <d v="2026-08-08T16:09:53"/>
    <d v="2026-08-10T08:00:00"/>
    <m/>
    <s v="PS"/>
    <s v="BLB"/>
    <s v="NO ADDON"/>
    <n v="20260809"/>
    <s v="Completed"/>
    <s v="HSI Bisnis Promo HUT Telkom PSB 70% - 50 Mbps"/>
    <s v="INDIBIZ"/>
    <m/>
    <m/>
    <d v="2026-08-10T08:00:00"/>
    <s v="2026-08-10 08:00:00 | M Janji : 10 agustus 2026 jam Pasang : pagi  Note : hubungi pelanggan jika ingin kelokasi "/>
    <n v="2026"/>
    <n v="8"/>
    <n v="9"/>
    <d v="2026-08-09T00:00:00"/>
    <n v="-1.3333333333357587"/>
    <x v="1"/>
  </r>
  <r>
    <n v="264"/>
    <n v="1002510406"/>
    <n v="3"/>
    <x v="5"/>
    <n v="5"/>
    <s v="SINGARJA"/>
    <s v="SINGARAJA"/>
    <s v="SRR"/>
    <s v="REG"/>
    <s v="AO"/>
    <x v="0"/>
    <s v="1P INET"/>
    <s v="Completed (PS)"/>
    <s v="RBS-Regional 3"/>
    <d v="2026-08-05T12:37:57"/>
    <d v="2026-08-06T15:24:53"/>
    <n v="69359104"/>
    <m/>
    <n v="172425707865"/>
    <s v="Toko Sedana"/>
    <s v="ODP-SRR-FK/05 FK/D01/05.01"/>
    <s v="WO060976790"/>
    <m/>
    <m/>
    <m/>
    <n v="114.7615686"/>
    <n v="-8.1823882999999995"/>
    <s v="MD|MYDB-20260805264428|DN00001/MN00176|Toko Sedana|082146161216"/>
    <s v="MYDIGIBIZPARTNER"/>
    <m/>
    <m/>
    <m/>
    <m/>
    <m/>
    <m/>
    <m/>
    <m/>
    <s v="Management Janji"/>
    <s v="2026-08-06 13:00:00 | Nama PIC : bapak nyoman tri No HP : 082146161216 Alt :  M Janji : (kamis/6/AGUSTUS/2026) jam Pasang : 09:00 Note : hubungi pelanggan jika ingin kelokasi"/>
    <s v="FCC"/>
    <d v="2026-05-08T12:40:22"/>
    <d v="2026-08-06T13:00:00"/>
    <m/>
    <s v="PS"/>
    <s v="SRR"/>
    <s v="NO ADDON"/>
    <n v="20260806"/>
    <s v="Completed"/>
    <s v="HSI Bisnis Promo HUT Telkom PSB 70% - 300 Mbps"/>
    <s v="INDIBIZ"/>
    <m/>
    <m/>
    <d v="2026-08-06T13:00:00"/>
    <s v="2026-08-06 13:00:00 | Nama PIC : bapak nyoman tri No HP : 082146161216 Alt :  M Janji : (kamis/6/AGUSTUS/2026) jam Pasang : 09:00 Note : hubungi pelanggan jika ingin kelokasi"/>
    <n v="2026"/>
    <n v="8"/>
    <n v="6"/>
    <d v="2026-08-06T00:00:00"/>
    <n v="-0.54166666666424135"/>
    <x v="1"/>
  </r>
  <r>
    <n v="265"/>
    <n v="1002506658"/>
    <n v="3"/>
    <x v="3"/>
    <n v="5"/>
    <s v="MADURA"/>
    <s v="BANGKALAN"/>
    <s v="BKL"/>
    <s v="REG"/>
    <s v="AO"/>
    <x v="0"/>
    <m/>
    <s v="Completed (PS)"/>
    <s v="RBS-Regional 3"/>
    <d v="2026-08-03T21:15:36"/>
    <d v="2026-08-06T17:40:51"/>
    <n v="69357867"/>
    <m/>
    <n v="152435221684"/>
    <s v="Toko Nice So"/>
    <s v="ODP-BKL-FCE/33"/>
    <s v="WO060880861"/>
    <m/>
    <m/>
    <m/>
    <n v="112.74365570000001"/>
    <n v="-7.0345336999999999"/>
    <s v="|MN02601|/Toko Nice So/HSI Bisnis Promo HUT Telkom (1:1) 50 Mbps (Rp 355.000) PSB Rp 150.000/082310510505/muhammadnurhuda206@gmail.com/Muhammad Nur Huda/Jl. KH. Moh. Kholil No., 92, Kemayoran, Demangan, Kec. Bangkalan, Kabupaten Bangkalan, Jawa Timur 6916"/>
    <s v="Sales Force DBS"/>
    <m/>
    <m/>
    <m/>
    <m/>
    <m/>
    <m/>
    <m/>
    <m/>
    <s v="Management Janji"/>
    <s v="2026-08-05 13:00:00|M Janji : (05/08/2026) jam Pasang pagi / siang  Note : hubungi pelanggan jika ingin kelokasi|40981182|MYDITA"/>
    <s v="FCC"/>
    <d v="2026-03-08T21:25:22"/>
    <d v="2026-08-05T13:00:00"/>
    <m/>
    <s v="PS"/>
    <s v="BKL"/>
    <s v="NO ADDON"/>
    <n v="20260806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5T13:00:00"/>
    <s v="2026-08-05 13:00:00|M Janji : (05/08/2026) jam Pasang pagi / siang  Note : hubungi pelanggan jika ingin kelokasi|40981182|MYDITA"/>
    <n v="2026"/>
    <n v="8"/>
    <n v="6"/>
    <d v="2026-08-06T00:00:00"/>
    <n v="0.45833333333575865"/>
    <x v="1"/>
  </r>
  <r>
    <n v="266"/>
    <n v="1002519501"/>
    <n v="3"/>
    <x v="4"/>
    <n v="4"/>
    <s v="PEKALONGAN"/>
    <s v="BREBES"/>
    <s v="BMU"/>
    <s v="REG"/>
    <s v="AO"/>
    <x v="0"/>
    <s v="1P INET"/>
    <s v="Completed (PS)"/>
    <s v="RBS-Regional 3"/>
    <d v="2026-08-11T11:20:57"/>
    <d v="2026-08-12T14:48:14"/>
    <n v="69363150"/>
    <m/>
    <n v="146281108013"/>
    <s v="MTS AL ITTIHADIYAH KALIJURANG"/>
    <s v="ODP-BMU-FB/019 FB/D01/019.01"/>
    <s v="WO061479932"/>
    <m/>
    <m/>
    <m/>
    <n v="108.997394"/>
    <n v="-7.22478"/>
    <s v="|MN00292|MYIA-022694950023/POI/Mohammad Akrom/085642280087/akrommohammad264@gmail.com"/>
    <s v="MYIB_ASSISTANT"/>
    <m/>
    <m/>
    <m/>
    <m/>
    <m/>
    <m/>
    <m/>
    <m/>
    <s v="Management Janji"/>
    <s v="2026-08-12 08:00:00 | Jam pemasangan : 12.00 Info Tambahan : Hubungi pelanggan dulu sebelum ke lokasi terimakasih  "/>
    <s v="FCC"/>
    <d v="2026-11-08T11:40:03"/>
    <d v="2026-08-12T08:00:00"/>
    <m/>
    <s v="PS"/>
    <s v="BMU"/>
    <s v="NO ADDON"/>
    <n v="20260812"/>
    <s v="Completed"/>
    <s v="HSI Bisnis Promo HUT Telkom PSB 70% - 50 Mbps"/>
    <s v="INDIBIZ"/>
    <m/>
    <m/>
    <d v="2026-08-12T08:00:00"/>
    <s v="2026-08-12 08:00:00 | Jam pemasangan : 12.00 Info Tambahan : Hubungi pelanggan dulu sebelum ke lokasi terimakasih  "/>
    <n v="2026"/>
    <n v="8"/>
    <n v="12"/>
    <d v="2026-08-12T00:00:00"/>
    <n v="-0.33333333333575865"/>
    <x v="1"/>
  </r>
  <r>
    <n v="267"/>
    <n v="1002511444"/>
    <n v="3"/>
    <x v="3"/>
    <n v="5"/>
    <s v="MADURA"/>
    <s v="PAMEKASAN"/>
    <s v="PME"/>
    <s v="REG"/>
    <s v="AO"/>
    <x v="0"/>
    <m/>
    <s v="CANCEL COMPLETED"/>
    <s v="RBS-Regional 3"/>
    <d v="2026-08-06T08:29:16"/>
    <d v="2026-08-06T19:50:08"/>
    <n v="69359542"/>
    <m/>
    <n v="152426928006"/>
    <s v="TOKO SENTOSA RAYA"/>
    <s v="ODP-PME-FCA/08"/>
    <m/>
    <m/>
    <m/>
    <m/>
    <n v="113.54713940000001"/>
    <n v="-7.0915764000000001"/>
    <s v="|MC70132|/TOKO SENTOSA RAYA/YUSUF MUSAIVI/085726084288/yusufajjka@gmail.com/HSI Bisnis + Netmonk Promo 2026 100 Mbps (Rp 591.100) PSB 150.000/"/>
    <s v="Sales Force DBS"/>
    <m/>
    <m/>
    <m/>
    <m/>
    <m/>
    <m/>
    <m/>
    <m/>
    <m/>
    <m/>
    <m/>
    <d v="2026-06-08T08:39:52"/>
    <m/>
    <m/>
    <s v="REJECT_FCC"/>
    <s v="PME"/>
    <s v="NETMONK"/>
    <m/>
    <s v="DECLINE : Decline - Batal Order Ivan Sutiawan 40010577|MYDITA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m/>
    <m/>
    <m/>
    <m/>
    <m/>
    <e v="#NUM!"/>
    <e v="#NUM!"/>
    <x v="0"/>
  </r>
  <r>
    <n v="268"/>
    <n v="1002518822"/>
    <n v="3"/>
    <x v="4"/>
    <n v="4"/>
    <s v="SEMARANG"/>
    <s v="INNER - SEMARANG JATENG UTARA"/>
    <s v="GNK"/>
    <s v="REG"/>
    <s v="AO"/>
    <x v="0"/>
    <s v="1P INET"/>
    <s v="Completed (PS)"/>
    <s v="RBS-Regional 3"/>
    <d v="2026-08-11T08:17:57"/>
    <d v="2026-08-11T13:39:55"/>
    <n v="69362851"/>
    <m/>
    <n v="143424113551"/>
    <s v="Toko Wahyu"/>
    <s v="ODP-GNK-FX/086"/>
    <s v="WO061461913"/>
    <m/>
    <m/>
    <m/>
    <n v="110.49829188734201"/>
    <n v="-6.9695528819055301"/>
    <s v="MD|MYDB-20260811264925|DN00001/MN00663|Toko Wahyu|08132758952"/>
    <s v="MYDIGIBIZPARTNER"/>
    <m/>
    <m/>
    <m/>
    <m/>
    <m/>
    <m/>
    <m/>
    <m/>
    <s v="Management Janji"/>
    <s v="2026-08-12 08:00:00 | M Janji : (12/08/2026) jam Pasang : 09:00 Note : hubungi pelanggan jika ingin kelokasi"/>
    <s v="FCC"/>
    <d v="2026-11-08T08:40:11"/>
    <d v="2026-08-12T08:00:00"/>
    <m/>
    <s v="PS"/>
    <s v="GNK"/>
    <s v="NO ADDON"/>
    <n v="20260811"/>
    <s v="Completed"/>
    <s v="HSI Bisnis Promo HUT Telkom PSB 70% - 75 Mbps"/>
    <s v="INDIBIZ"/>
    <m/>
    <m/>
    <d v="2026-08-12T08:00:00"/>
    <s v="2026-08-12 08:00:00 | M Janji : (12/08/2026) jam Pasang : 09:00 Note : hubungi pelanggan jika ingin kelokasi"/>
    <n v="2026"/>
    <n v="8"/>
    <n v="11"/>
    <d v="2026-08-11T00:00:00"/>
    <n v="-1.3333333333357587"/>
    <x v="1"/>
  </r>
  <r>
    <n v="269"/>
    <n v="1002534712"/>
    <n v="3"/>
    <x v="1"/>
    <n v="5"/>
    <s v="MALANG"/>
    <s v="KEPANJEN"/>
    <s v="TUR"/>
    <s v="REG"/>
    <s v="AO"/>
    <x v="0"/>
    <s v="1P INET"/>
    <s v="MIE - SEND SURVEY"/>
    <s v="RBS-Regional 3"/>
    <d v="2026-08-18T19:11:56"/>
    <d v="2026-08-18T19:14:09"/>
    <n v="69369527"/>
    <m/>
    <n v="152713217484"/>
    <s v="toko case batu"/>
    <s v="ODP-TUR-FL/03 FL/D01/03.01"/>
    <s v="WO062054234"/>
    <m/>
    <m/>
    <m/>
    <n v="112.66070689999999"/>
    <n v="-8.2221606999999999"/>
    <s v="|MN02462|MYIA-017099783498/POI/tokocase batu/082230754977/toko14626@gmail.com"/>
    <s v="MYIB_ASSISTANT"/>
    <m/>
    <m/>
    <m/>
    <m/>
    <m/>
    <m/>
    <m/>
    <m/>
    <s v="Management Janji"/>
    <s v="2026-08-20 08:00:00 | Nama : BP DANI (OWNER) No Hp : 081249580649 No Alt :  Tgl Pemasangan : 19 Agustus 2026 Interval : PAGI  Note : Hubungi pelanggan terlebih dahulu"/>
    <s v="FCC"/>
    <s v="18-08-2026 19:39:57"/>
    <d v="2026-08-20T08:00:00"/>
    <m/>
    <s v="SURVEY_NEW_MANJA"/>
    <s v="TUR"/>
    <s v="NO ADDON"/>
    <m/>
    <s v="MIE - SEND SURVEY"/>
    <s v="HSI Bisnis Promo HUT RI PSB 70% - 300 Mbps"/>
    <s v="INDIBIZ"/>
    <m/>
    <m/>
    <d v="2026-08-20T08:00:00"/>
    <s v="2026-08-20 08:00:00 | Nama : BP DANI (OWNER) No Hp : 081249580649 No Alt :  Tgl Pemasangan : 19 Agustus 2026 Interval : PAGI  Note : Hubungi pelanggan terlebih dahulu"/>
    <m/>
    <m/>
    <m/>
    <e v="#NUM!"/>
    <e v="#NUM!"/>
    <x v="0"/>
  </r>
  <r>
    <n v="270"/>
    <n v="1002510414"/>
    <n v="3"/>
    <x v="3"/>
    <n v="5"/>
    <s v="MADURA"/>
    <s v="PAMEKASAN"/>
    <s v="PME"/>
    <s v="REG"/>
    <s v="AO"/>
    <x v="0"/>
    <s v="1P INET"/>
    <s v="Completed (PS)"/>
    <s v="RBS-Regional 3"/>
    <d v="2026-08-05T12:43:57"/>
    <d v="2026-08-06T17:08:57"/>
    <n v="69359084"/>
    <m/>
    <n v="152426927995"/>
    <s v="SUMBER REJEKI MART"/>
    <s v="ODP-PME-FAV/59 FAV/D05/59.01"/>
    <s v="WO060977515"/>
    <m/>
    <m/>
    <m/>
    <n v="113.53012"/>
    <n v="-7.19580999999999"/>
    <s v="MD|MYDB-20260805264394|DN00001/MN00558|SUMBER REJEKI MART|085233134493"/>
    <s v="MYDIGIBIZPARTNER"/>
    <m/>
    <m/>
    <m/>
    <m/>
    <m/>
    <m/>
    <m/>
    <m/>
    <s v="Management Janji"/>
    <s v="2026-08-06 13:00:00 | M Janji : (06/08/2026) jam Pasang pagi / siang  Note : hubungi pelanggan jika ingin kelokasi"/>
    <s v="FCC"/>
    <d v="2026-05-08T12:55:33"/>
    <d v="2026-08-06T13:00:00"/>
    <m/>
    <s v="PS"/>
    <s v="PME"/>
    <s v="NO ADDON"/>
    <n v="20260806"/>
    <s v="Completed"/>
    <s v="HSI Bisnis Promo HUT Telkom PSB 70% - 200 Mbps"/>
    <s v="INDIBIZ"/>
    <m/>
    <m/>
    <d v="2026-08-06T13:00:00"/>
    <s v="2026-08-06 13:00:00 | M Janji : (06/08/2026) jam Pasang pagi / siang  Note : hubungi pelanggan jika ingin kelokasi"/>
    <n v="2026"/>
    <n v="8"/>
    <n v="6"/>
    <d v="2026-08-06T00:00:00"/>
    <n v="-0.54166666666424135"/>
    <x v="1"/>
  </r>
  <r>
    <n v="271"/>
    <n v="1002519269"/>
    <n v="3"/>
    <x v="2"/>
    <n v="4"/>
    <s v="YOGYAKARTA"/>
    <s v="SLEMAN"/>
    <s v="KLS"/>
    <s v="REG"/>
    <s v="AO"/>
    <x v="0"/>
    <m/>
    <s v="Completed (PS)"/>
    <s v="RBS-Regional 3"/>
    <d v="2026-08-11T10:29:23"/>
    <d v="2026-08-13T10:46:00"/>
    <n v="69363032"/>
    <m/>
    <n v="146145120867"/>
    <s v="Apotek Nurra Medika"/>
    <s v="ODP-KLS-FAJ/008"/>
    <s v="WO061527579"/>
    <m/>
    <m/>
    <m/>
    <n v="110.48525359999999"/>
    <n v="-7.7694368000000003"/>
    <s v="|MC80228|/Apotek Nurra Medika/Paket HSI Bisnis Promo HUT Telkom 1:1 50Mbps/Cinthia Ayu Maulidia/085715675287/cinthiaayu64@gmail.com"/>
    <s v="Sales Profesional"/>
    <m/>
    <m/>
    <m/>
    <m/>
    <m/>
    <m/>
    <m/>
    <m/>
    <s v="Management Janji"/>
    <s v="2026-08-12 15:00:00|telp : 085954210507  alt :  M Janji : (12/08/2026) jam Pasang :pagi / siang  Note : hubungi pelanggan jika ingin kelokasi|40000802|MYDITA"/>
    <s v="FCC"/>
    <d v="2026-11-08T10:39:50"/>
    <d v="2026-08-12T15:00:00"/>
    <m/>
    <s v="PS"/>
    <s v="KLS"/>
    <s v="NO ADDON"/>
    <n v="2026081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2T15:00:00"/>
    <s v="2026-08-12 15:00:00|telp : 085954210507  alt :  M Janji : (12/08/2026) jam Pasang :pagi / siang  Note : hubungi pelanggan jika ingin kelokasi|40000802|MYDITA"/>
    <n v="2026"/>
    <n v="8"/>
    <n v="13"/>
    <d v="2026-08-13T00:00:00"/>
    <n v="0.375"/>
    <x v="1"/>
  </r>
  <r>
    <n v="272"/>
    <n v="1002519803"/>
    <n v="3"/>
    <x v="4"/>
    <n v="4"/>
    <s v="PEKALONGAN"/>
    <s v="BREBES"/>
    <s v="BMU"/>
    <s v="REG"/>
    <s v="AO"/>
    <x v="0"/>
    <s v="1P INET"/>
    <s v="Completed (PS)"/>
    <s v="RBS-Regional 3"/>
    <d v="2026-08-11T13:07:56"/>
    <d v="2026-08-12T16:18:58"/>
    <n v="69363263"/>
    <m/>
    <n v="146281108014"/>
    <s v="MI TA&amp; 39;ALLUMUSSHIBYAN 01 GALUHTIMUR"/>
    <s v="ODP-BMU-FB/011 FB/D01/011.01"/>
    <s v="WO061493179"/>
    <m/>
    <m/>
    <m/>
    <n v="108.9956207"/>
    <n v="-7.2115339000000001"/>
    <s v="|MN00292|MYIA-084733634021/POI/Budi Setiawan/082220116917/mitaallumusshibyan1@gmail.com"/>
    <s v="MYIB_ASSISTANT"/>
    <m/>
    <m/>
    <m/>
    <m/>
    <m/>
    <m/>
    <m/>
    <m/>
    <s v="Management Janji"/>
    <s v="2026-08-13 08:00:00 | Nama PIC:  bp budi setiawan  No HP: 082220116917 Alt: Tanggal: 13/8/2026 Jam Pasang: Pagi Note: Hubungi sebelum ke lokasi, terimakasih."/>
    <s v="FCC"/>
    <d v="2026-11-08T13:10:18"/>
    <d v="2026-08-13T08:00:00"/>
    <m/>
    <s v="PS"/>
    <s v="BMU"/>
    <s v="NO ADDON"/>
    <n v="20260812"/>
    <s v="Completed"/>
    <s v="HSI Bisnis Basic Promo HUT Telkom PSB 70% - 50 Mbps"/>
    <s v="INDIBIZ"/>
    <m/>
    <m/>
    <d v="2026-08-13T08:00:00"/>
    <s v="2026-08-13 08:00:00 | Nama PIC:  bp budi setiawan  No HP: 082220116917 Alt: Tanggal: 13/8/2026 Jam Pasang: Pagi Note: Hubungi sebelum ke lokasi, terimakasih."/>
    <n v="2026"/>
    <n v="8"/>
    <n v="12"/>
    <d v="2026-08-12T00:00:00"/>
    <n v="-1.3333333333357587"/>
    <x v="1"/>
  </r>
  <r>
    <n v="273"/>
    <n v="1002532925"/>
    <n v="3"/>
    <x v="3"/>
    <n v="5"/>
    <s v="MADURA"/>
    <s v="BANGKALAN"/>
    <s v="SPG"/>
    <s v="REG"/>
    <s v="AO"/>
    <x v="0"/>
    <s v="1P INET"/>
    <s v="MIE - SEND SURVEY"/>
    <s v="RBS-Regional 3"/>
    <d v="2026-08-18T12:05:57"/>
    <d v="2026-08-18T12:08:01"/>
    <n v="69368876"/>
    <m/>
    <n v="152434913749"/>
    <s v="CAFE REMAJA"/>
    <s v="ODP-SPG-FP/24 FP/D01/24.01"/>
    <s v="WO061997081"/>
    <m/>
    <m/>
    <m/>
    <n v="113.376200906932"/>
    <n v="-7.2162148253971896"/>
    <s v="MD|MYDB-20260817265888|DN00001/MN02006|CAFE REMAJA|081918141863"/>
    <s v="MYDIGIBIZPARTNER"/>
    <m/>
    <m/>
    <m/>
    <m/>
    <m/>
    <m/>
    <m/>
    <m/>
    <s v="Management Janji"/>
    <s v="2026-08-19 13:00:00 | Waktu pemasangan : 17 agustus 2026 Jam pemasangan : 08.00 - 12.00 Info Tambahan : Hubungi pelanggan dulu sebelum ke lokasi terimakasih "/>
    <s v="FCC"/>
    <s v="18-08-2026 12:10:35"/>
    <d v="2026-08-19T13:00:00"/>
    <m/>
    <s v="SURVEY_NEW_MANJA"/>
    <s v="SPG"/>
    <s v="NETMONK"/>
    <m/>
    <s v="MIE - SEND SURVEY"/>
    <s v="HSI Bisnis Bundling Netmonk Promo 2026 PSB 70% - 100 Mbps"/>
    <s v="INDIBIZ"/>
    <m/>
    <m/>
    <d v="2026-08-19T13:00:00"/>
    <s v="2026-08-19 13:00:00 | Waktu pemasangan : 17 agustus 2026 Jam pemasangan : 08.00 - 12.00 Info Tambahan : Hubungi pelanggan dulu sebelum ke lokasi terimakasih "/>
    <m/>
    <m/>
    <m/>
    <e v="#NUM!"/>
    <e v="#NUM!"/>
    <x v="0"/>
  </r>
  <r>
    <n v="274"/>
    <n v="1002528567"/>
    <n v="3"/>
    <x v="6"/>
    <n v="5"/>
    <s v="PASURUAN"/>
    <s v="PROBOLINGGO"/>
    <s v="LCE"/>
    <s v="REG"/>
    <s v="AO"/>
    <x v="0"/>
    <m/>
    <s v="Completed (PS)"/>
    <s v="RBS-Regional 3"/>
    <d v="2026-08-15T15:35:35"/>
    <d v="2026-08-16T17:29:32"/>
    <n v="69367064"/>
    <m/>
    <n v="152511206435"/>
    <s v="TOKO ZAINUL"/>
    <s v="ODP-LCE-FC/105"/>
    <s v="WO061883149"/>
    <m/>
    <m/>
    <m/>
    <n v="113.213429"/>
    <n v="-7.8525232999999997"/>
    <s v="|MN01068|/TOKO ZAINUL/WINBACK HSI B2B + OCA BREACH CHECKER  (1:1) 200MBPS 920,5RB PSB DISC 70%/0895622695967/Muklisraditiya@gmail.com/MUHAMMAD ZAINUL/-7.852675, 113.213404"/>
    <s v="Sales Force DBS"/>
    <m/>
    <m/>
    <m/>
    <m/>
    <m/>
    <m/>
    <m/>
    <m/>
    <s v="Management Janji"/>
    <s v="2026-08-17 13:00:00|Jam pemasangan : 12.00 Info Tambahan : Hubungi pelanggan dulu sebelum ke lokasi terimakasih  |40951381|MYDITA"/>
    <s v="FCC"/>
    <s v="15-08-2026 15:39:51"/>
    <d v="2026-08-17T13:00:00"/>
    <m/>
    <s v="PS"/>
    <s v="LCE"/>
    <s v="OCA"/>
    <n v="2026081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7T13:00:00"/>
    <s v="2026-08-17 13:00:00|Jam pemasangan : 12.00 Info Tambahan : Hubungi pelanggan dulu sebelum ke lokasi terimakasih  |40951381|MYDITA"/>
    <n v="2026"/>
    <n v="8"/>
    <n v="16"/>
    <d v="2026-08-16T00:00:00"/>
    <n v="-1.5416666666642413"/>
    <x v="1"/>
  </r>
  <r>
    <n v="275"/>
    <n v="1002515660"/>
    <n v="3"/>
    <x v="0"/>
    <n v="5"/>
    <s v="KUPANG"/>
    <s v="MAUMERE"/>
    <s v="LRT"/>
    <s v="REG"/>
    <s v="AO"/>
    <x v="0"/>
    <s v="1P INET"/>
    <s v="Completed (PS)"/>
    <s v="RBS-Regional 3"/>
    <d v="2026-08-08T09:40:57"/>
    <d v="2026-08-12T09:31:01"/>
    <n v="69361269"/>
    <m/>
    <n v="172509796591"/>
    <s v="Susteran Fransiskanes Larantuka"/>
    <s v="ODP-LRT-FH/57"/>
    <s v="WO061238531"/>
    <m/>
    <m/>
    <m/>
    <n v="123.01188156008701"/>
    <n v="-8.3228553111827104"/>
    <s v="MD|MYDB-20260807264632|SC00001/MC00079|Susteran Fransiskanes Larantuka|081337063091"/>
    <s v="MYDIGIBIZPARTNER"/>
    <m/>
    <m/>
    <m/>
    <m/>
    <m/>
    <m/>
    <m/>
    <m/>
    <s v="Management Janji"/>
    <s v="2026-08-09 08:00:00 | Tgl Pemasangan : 09 Agustus 2026 Interval : PAGI SIANG Note : Hubungi pelanggan terlebih dahulu"/>
    <s v="FCC"/>
    <d v="2026-08-08T09:55:05"/>
    <d v="2026-08-09T08:00:00"/>
    <m/>
    <s v="PS"/>
    <s v="LRT"/>
    <s v="NO ADDON"/>
    <n v="20260812"/>
    <s v="Completed"/>
    <s v="HSI Bisnis Basic Promo HUT Telkom PSB 70% - 50 Mbps"/>
    <s v="INDIBIZ"/>
    <m/>
    <m/>
    <d v="2026-08-09T08:00:00"/>
    <s v="2026-08-09 08:00:00 | Tgl Pemasangan : 09 Agustus 2026 Interval : PAGI SIANG Note : Hubungi pelanggan terlebih dahulu"/>
    <n v="2026"/>
    <n v="8"/>
    <n v="12"/>
    <d v="2026-08-12T00:00:00"/>
    <n v="2.6666666666642413"/>
    <x v="2"/>
  </r>
  <r>
    <n v="276"/>
    <n v="1002519261"/>
    <n v="3"/>
    <x v="5"/>
    <n v="5"/>
    <s v="SINGARJA"/>
    <s v="KLUNGKUNG"/>
    <s v="APR"/>
    <s v="REG"/>
    <s v="AO"/>
    <x v="0"/>
    <m/>
    <s v="102 | FOLLOW UP COMPLETED"/>
    <s v="RBS-Regional 3"/>
    <d v="2026-08-11T10:27:20"/>
    <d v="2026-08-15T09:46:39"/>
    <n v="69363051"/>
    <m/>
    <n v="172404209327"/>
    <s v="SMP NEGERI 2 ABANG"/>
    <s v="ODP-APR-FD/37"/>
    <s v="WO061527554"/>
    <m/>
    <m/>
    <m/>
    <n v="115.60172439999999"/>
    <n v="-8.4147517000000001"/>
    <s v="|MN02750|/PIC I WAYAN SARYA/085842056440-082144951066/spandabang60@gmail.com"/>
    <s v="Sales Force DBS"/>
    <m/>
    <m/>
    <m/>
    <m/>
    <m/>
    <m/>
    <m/>
    <m/>
    <s v="Management Janji"/>
    <s v="2026-08-12 13:00:00|M Janji : (12/08/2026) jam Pasang : 09:00 Note : hubungi pelanggan jika ingin kelokasi|40900827|MYDITA"/>
    <s v="FCC"/>
    <d v="2026-11-08T10:39:50"/>
    <d v="2026-08-12T13:00:00"/>
    <s v="Kendala Teknik"/>
    <s v="REVOKE"/>
    <s v="APR"/>
    <s v="NO ADDON"/>
    <m/>
    <s v="Follow Up Revoke Completed, New Order ID : SC1002527820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2T13:00:00"/>
    <s v="2026-08-12 13:00:00|M Janji : (12/08/2026) jam Pasang : 09:00 Note : hubungi pelanggan jika ingin kelokasi|40900827|MYDITA"/>
    <m/>
    <m/>
    <m/>
    <e v="#NUM!"/>
    <e v="#NUM!"/>
    <x v="0"/>
  </r>
  <r>
    <n v="277"/>
    <n v="1002515151"/>
    <n v="3"/>
    <x v="0"/>
    <n v="5"/>
    <s v="MATARAM"/>
    <s v="INNER - NUSA TENGGARA"/>
    <s v="SWE"/>
    <s v="REG"/>
    <s v="AO"/>
    <x v="0"/>
    <s v="1P INET"/>
    <s v="Completed (PS)"/>
    <s v="RBS-Regional 3"/>
    <d v="2026-08-07T15:52:56"/>
    <d v="2026-08-08T16:49:28"/>
    <n v="69361011"/>
    <m/>
    <n v="172605804110"/>
    <s v="Toko rejeki baru mataram"/>
    <s v="ODP-SWE-FAT/76 FAT/D07/76.01"/>
    <s v="WO061185367"/>
    <m/>
    <m/>
    <m/>
    <n v="116.15977479999999"/>
    <n v="-8.5955081999999994"/>
    <s v="|MC40071|MYIA-081850829435/POI/Rohima/081337577824/imaakimprut@gmail.com"/>
    <s v="MYIB_ASSISTANT"/>
    <m/>
    <m/>
    <m/>
    <m/>
    <m/>
    <m/>
    <m/>
    <m/>
    <s v="Management Janji"/>
    <s v="2026-08-08 13:00:00 | Nama PIC : bapak andri No HP : 081337577824 Alt :  M Janji : (SABTU/8/AGUSTUS/2026) jam Pasang : 09:00 Note : hubungi pelanggan jika ingin kelokasi"/>
    <s v="FCC"/>
    <d v="2026-07-08T15:55:04"/>
    <d v="2026-08-08T13:00:00"/>
    <m/>
    <s v="PS"/>
    <s v="SWE"/>
    <s v="NO ADDON"/>
    <n v="20260808"/>
    <s v="Completed"/>
    <s v="HSI Bisnis Promo HUT Telkom PSB 70% - 50 Mbps"/>
    <s v="INDIBIZ"/>
    <m/>
    <m/>
    <d v="2026-08-08T13:00:00"/>
    <s v="2026-08-08 13:00:00 | Nama PIC : bapak andri No HP : 081337577824 Alt :  M Janji : (SABTU/8/AGUSTUS/2026) jam Pasang : 09:00 Note : hubungi pelanggan jika ingin kelokasi"/>
    <n v="2026"/>
    <n v="8"/>
    <n v="8"/>
    <d v="2026-08-08T00:00:00"/>
    <n v="-0.54166666666424135"/>
    <x v="1"/>
  </r>
  <r>
    <n v="278"/>
    <n v="1002511864"/>
    <n v="3"/>
    <x v="1"/>
    <n v="5"/>
    <s v="KEDIRI"/>
    <s v="TULUNGAGUNG"/>
    <s v="TUL"/>
    <s v="REG"/>
    <s v="AO"/>
    <x v="0"/>
    <s v="1P INET"/>
    <s v="Completed (PS)"/>
    <s v="RBS-Regional 3"/>
    <d v="2026-08-06T10:46:56"/>
    <d v="2026-08-07T09:11:16"/>
    <n v="69359739"/>
    <m/>
    <n v="152606246386"/>
    <s v="Olshop Parfum wangi"/>
    <s v="ODP-TUL-FM/43 FM/D03/43.01"/>
    <s v="WO061054371"/>
    <m/>
    <m/>
    <m/>
    <n v="111.93276308476899"/>
    <n v="-8.0596259930117693"/>
    <s v="MD|MYDB-20260805264476|DC20002/MC20039|Olshop Parfum wangi|08562700011"/>
    <s v="MYDIGIBIZPARTNER"/>
    <m/>
    <m/>
    <m/>
    <m/>
    <m/>
    <m/>
    <m/>
    <m/>
    <s v="Management Janji"/>
    <s v="2026-08-07 08:00:00 | Nama : BP DONI BRIYAN WAHYUDI No Hp : 08562700011 No Alt :  Tgl Pemasangan : 07 Agustus 2026 Interval : PAGI  Note : Hubungi pelanggan terlebih dahulu"/>
    <s v="FCC"/>
    <d v="2026-06-08T10:55:32"/>
    <d v="2026-08-07T08:00:00"/>
    <m/>
    <s v="PS"/>
    <s v="TUL"/>
    <s v="NO ADDON"/>
    <n v="20260807"/>
    <s v="Completed"/>
    <s v="HSI Bisnis Promo HUT Telkom PSB 70% - 200 Mbps"/>
    <s v="INDIBIZ"/>
    <m/>
    <m/>
    <d v="2026-08-07T08:00:00"/>
    <s v="2026-08-07 08:00:00 | Nama : BP DONI BRIYAN WAHYUDI No Hp : 08562700011 No Alt :  Tgl Pemasangan : 07 Agustus 2026 Interval : PAGI  Note : Hubungi pelanggan terlebih dahulu"/>
    <n v="2026"/>
    <n v="8"/>
    <n v="7"/>
    <d v="2026-08-07T00:00:00"/>
    <n v="-0.33333333333575865"/>
    <x v="1"/>
  </r>
  <r>
    <n v="279"/>
    <n v="1002523888"/>
    <n v="3"/>
    <x v="1"/>
    <n v="5"/>
    <s v="KEDIRI"/>
    <s v="TULUNGAGUNG"/>
    <s v="TUL"/>
    <s v="REG"/>
    <s v="AO"/>
    <x v="0"/>
    <s v="1P INET"/>
    <s v="Completed (PS)"/>
    <s v="RBS-Regional 3"/>
    <d v="2026-08-13T11:16:56"/>
    <d v="2026-08-14T09:51:02"/>
    <n v="69364950"/>
    <m/>
    <n v="152606246430"/>
    <s v="SMP TAHFIDZ AL IKHLAS"/>
    <s v="ODP-TUL-FAE/90 FAE/D03/90.01"/>
    <s v="WO061653280"/>
    <m/>
    <m/>
    <m/>
    <n v="111.909971013665"/>
    <n v="-8.0030220954761404"/>
    <s v="MD|MYDB-20260812265118|DC20015/MC20183|SMP TAHFIDZ AL IKHLAS|082244833729"/>
    <s v="MYDIGIBIZPARTNER"/>
    <m/>
    <m/>
    <m/>
    <m/>
    <m/>
    <m/>
    <m/>
    <m/>
    <s v="Management Janji"/>
    <s v="2026-08-14 08:00:00 | Nama PIC : Ibu Titah No HP : 082244833729 No Alt : - M Janji :  14 Agustus 2026 Jam Pasang : Pagi / Siang Note : hubungi pelanggan jika ingin kelokasi "/>
    <s v="FCC"/>
    <s v="13-08-2026 11:25:53"/>
    <d v="2026-08-14T08:00:00"/>
    <m/>
    <s v="PS"/>
    <s v="TUL"/>
    <s v="NO ADDON"/>
    <n v="20260814"/>
    <s v="Completed"/>
    <s v="HSI Bisnis Promo HUT Telkom PSB 70% - 75 Mbps"/>
    <s v="INDIBIZ"/>
    <m/>
    <m/>
    <d v="2026-08-14T08:00:00"/>
    <s v="2026-08-14 08:00:00 | Nama PIC : Ibu Titah No HP : 082244833729 No Alt : - M Janji :  14 Agustus 2026 Jam Pasang : Pagi / Siang Note : hubungi pelanggan jika ingin kelokasi "/>
    <n v="2026"/>
    <n v="8"/>
    <n v="14"/>
    <d v="2026-08-14T00:00:00"/>
    <n v="-0.33333333333575865"/>
    <x v="1"/>
  </r>
  <r>
    <n v="280"/>
    <n v="1002533067"/>
    <n v="3"/>
    <x v="0"/>
    <n v="5"/>
    <s v="KUPANG"/>
    <s v="ATAMBUA"/>
    <s v="KLH"/>
    <s v="REG"/>
    <s v="AO"/>
    <x v="0"/>
    <m/>
    <s v="MYCX - SEND OPEN PAPERLESS"/>
    <s v="RBS-Regional 2"/>
    <d v="2026-08-18T13:10:54"/>
    <d v="2026-08-18T13:12:04"/>
    <n v="69195783"/>
    <m/>
    <n v="172515213840"/>
    <s v="PT AMARTHA MIKRO FINTEK"/>
    <s v="ODP-KLH-FE/24"/>
    <m/>
    <m/>
    <m/>
    <m/>
    <n v="124.420316328835"/>
    <n v="-8.2684118845940304"/>
    <s v="AMRBS;404508;AM MOH. HAFID D/ADAM NURFADHILLAH-085220101016/Ahmad-087752653389/Katrin-082236958192/adam.nurfadillah@amartha.com"/>
    <s v="Amex"/>
    <m/>
    <m/>
    <m/>
    <m/>
    <m/>
    <m/>
    <m/>
    <m/>
    <m/>
    <m/>
    <m/>
    <s v="18-08-2026 13:25:51"/>
    <m/>
    <m/>
    <s v="INPROGRESS_SC"/>
    <s v="KLH"/>
    <s v="NO ADDON"/>
    <m/>
    <s v="SEND PAPERLESS OPEN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281"/>
    <n v="1002523643"/>
    <n v="3"/>
    <x v="7"/>
    <n v="4"/>
    <s v="KUDUS"/>
    <s v="JEPARA"/>
    <s v="JPR"/>
    <s v="REG"/>
    <s v="AO"/>
    <x v="0"/>
    <s v="1P INET"/>
    <s v="Completed (PS)"/>
    <s v="RBS-Regional 3"/>
    <d v="2026-08-13T10:11:56"/>
    <d v="2026-08-14T13:05:24"/>
    <n v="69364851"/>
    <m/>
    <n v="142539117527"/>
    <s v="SPBU WONOREJO"/>
    <s v="ODP-JPR-FK/128 FK/D05/128.01"/>
    <s v="WO061646752"/>
    <m/>
    <m/>
    <m/>
    <n v="110.690293898609"/>
    <n v="-6.5623880756453898"/>
    <s v="|MC60141|MYIA-021188247509/POI/MUHAMMAD SYAIFUZZAKI/085647204409/spbuwonorejo@gmail.com"/>
    <s v="MYIB_ASSISTANT"/>
    <m/>
    <m/>
    <m/>
    <m/>
    <m/>
    <m/>
    <m/>
    <m/>
    <s v="Management Janji"/>
    <s v="2026-08-14 08:00:00 | Nama : BP MUHAMMAD SYAIFUZZAKI No Hp : 085647204409 No Alt :  Tgl Pemasangan : 14 Agustus 2026 Interval : PAGI  Note : Hubungi pelanggan terlebih dahulu"/>
    <s v="FCC"/>
    <s v="13-08-2026 10:39:50"/>
    <d v="2026-08-14T08:00:00"/>
    <m/>
    <s v="PS"/>
    <s v="JPR"/>
    <s v="NO ADDON"/>
    <n v="20260814"/>
    <s v="Completed"/>
    <s v="HSI Bisnis Promo HUT Telkom PSB 70% - 50 Mbps"/>
    <s v="INDIBIZ"/>
    <m/>
    <m/>
    <d v="2026-08-14T08:00:00"/>
    <s v="2026-08-14 08:00:00 | Nama : BP MUHAMMAD SYAIFUZZAKI No Hp : 085647204409 No Alt :  Tgl Pemasangan : 14 Agustus 2026 Interval : PAGI  Note : Hubungi pelanggan terlebih dahulu"/>
    <n v="2026"/>
    <n v="8"/>
    <n v="14"/>
    <d v="2026-08-14T00:00:00"/>
    <n v="-0.33333333333575865"/>
    <x v="1"/>
  </r>
  <r>
    <n v="282"/>
    <n v="1002506644"/>
    <n v="3"/>
    <x v="4"/>
    <n v="4"/>
    <s v="SEMARANG"/>
    <s v="UNGARAN"/>
    <s v="BDN"/>
    <s v="REG"/>
    <s v="AO"/>
    <x v="0"/>
    <s v="1P INET"/>
    <s v="Completed (PS)"/>
    <s v="RBS-Regional 3"/>
    <d v="2026-08-03T19:46:58"/>
    <d v="2026-08-04T14:00:20"/>
    <n v="69357851"/>
    <m/>
    <n v="141411106511"/>
    <s v="Toko ada candi"/>
    <s v="ODP-BDN-FC/023"/>
    <s v="WO060838599"/>
    <m/>
    <m/>
    <m/>
    <n v="110.372911691665"/>
    <n v="-7.2191143791752497"/>
    <s v="MD|MYDB-20260803264286|DN00001/MN00663|Toko ada candi|08217746613"/>
    <s v="MYDIGIBIZPARTNER"/>
    <m/>
    <m/>
    <m/>
    <m/>
    <m/>
    <m/>
    <m/>
    <m/>
    <s v="Management Janji"/>
    <s v="2026-08-05 08:00:00 | M Janji : 05/08/2026 Jam Pasang : 13:00  NoteÃ‚Â :  hubungi terlebih dahulu sebelum ke lokasi, terima kasih."/>
    <s v="FCC"/>
    <d v="2026-03-08T19:54:44"/>
    <d v="2026-08-05T08:00:00"/>
    <m/>
    <s v="PS"/>
    <s v="BDN"/>
    <s v="NO ADDON"/>
    <n v="20260804"/>
    <s v="Completed"/>
    <s v="HSI Bisnis Promo HUT Telkom PSB 70% - 300 Mbps"/>
    <s v="INDIBIZ"/>
    <m/>
    <m/>
    <d v="2026-08-05T08:00:00"/>
    <s v="2026-08-05 08:00:00 | M Janji : 05/08/2026 Jam Pasang : 13:00  NoteÃ‚Â :  hubungi terlebih dahulu sebelum ke lokasi, terima kasih."/>
    <n v="2026"/>
    <n v="8"/>
    <n v="4"/>
    <d v="2026-08-04T00:00:00"/>
    <n v="-1.3333333333357587"/>
    <x v="1"/>
  </r>
  <r>
    <n v="283"/>
    <n v="1002506283"/>
    <n v="3"/>
    <x v="1"/>
    <n v="5"/>
    <s v="MADIUN"/>
    <s v="TUBAN"/>
    <s v="BCR"/>
    <s v="REG"/>
    <s v="AO"/>
    <x v="0"/>
    <s v="1P INET"/>
    <s v="Completed (PS)"/>
    <s v="RBS-Regional 3"/>
    <d v="2026-08-03T14:37:57"/>
    <d v="2026-08-04T13:15:05"/>
    <n v="69357652"/>
    <m/>
    <n v="152648206869"/>
    <s v="SMPN2 BANCAR"/>
    <s v="ODP-BCR-FAF/32 FAF/D03/32.01"/>
    <s v="WO060804157"/>
    <m/>
    <m/>
    <m/>
    <n v="111.773565067489"/>
    <n v="-6.8169274120077299"/>
    <s v="|MN02366|MYIA-012663221081/POI/atmi/081331139175/smpnduabancar@gmail.com"/>
    <s v="MYIB_ASSISTANT"/>
    <m/>
    <m/>
    <m/>
    <m/>
    <m/>
    <m/>
    <m/>
    <m/>
    <s v="Management Janji"/>
    <s v="2026-08-05 08:00:00 | Nama PIC: BP LUTFI  Notel: 085646737220 Alt: 081331139175 / Whatsapp Tanggal: 5/8/2026 Jam Pasang: Pagi Note: Hubungi sebelum ke lokasi, terimakasih. "/>
    <s v="FCC"/>
    <d v="2026-03-08T14:40:09"/>
    <d v="2026-08-05T08:00:00"/>
    <m/>
    <s v="PS"/>
    <s v="BCR"/>
    <s v="NO ADDON"/>
    <n v="20260804"/>
    <s v="Completed"/>
    <s v="HSI Bisnis Basic Promo HUT Telkom PSB 70% - 50 Mbps"/>
    <s v="INDIBIZ"/>
    <m/>
    <m/>
    <d v="2026-08-05T08:00:00"/>
    <s v="2026-08-05 08:00:00 | Nama PIC: BP LUTFI  Notel: 085646737220 Alt: 081331139175 / Whatsapp Tanggal: 5/8/2026 Jam Pasang: Pagi Note: Hubungi sebelum ke lokasi, terimakasih. "/>
    <n v="2026"/>
    <n v="8"/>
    <n v="4"/>
    <d v="2026-08-04T00:00:00"/>
    <n v="-1.3333333333357587"/>
    <x v="1"/>
  </r>
  <r>
    <n v="284"/>
    <n v="1002504573"/>
    <n v="3"/>
    <x v="3"/>
    <n v="5"/>
    <s v="SBY UTARA"/>
    <s v="LAMONGAN"/>
    <s v="BDG"/>
    <s v="REG"/>
    <s v="AO"/>
    <x v="0"/>
    <s v="1P INET"/>
    <s v="102 | FOLLOW UP COMPLETED"/>
    <s v="RBS-Regional 3"/>
    <d v="2026-08-01T13:22:56"/>
    <d v="2026-08-10T13:18:25"/>
    <n v="69356754"/>
    <m/>
    <n v="152448204119"/>
    <s v="LARVA COFFE"/>
    <s v="ODP-BDG-FC/76 FC/D08/76.01"/>
    <s v="WO060650571"/>
    <m/>
    <m/>
    <m/>
    <n v="112.28015474975101"/>
    <n v="-6.8722867450428797"/>
    <s v="MD|MYDB-20260801264112|DN00001/MN01285|LARVA COFFE|085606172718"/>
    <s v="MYDIGIBIZPARTNER"/>
    <m/>
    <m/>
    <m/>
    <m/>
    <m/>
    <m/>
    <m/>
    <m/>
    <s v="Management Janji"/>
    <s v="2026-08-02 10:00:00 | Nama Pic : bp erif No Hp Pic : 085606172718 No alt : - Jam Pemasangan : pagi  Tanggal Pemasangan : 2 Agustus 2026"/>
    <s v="FCC"/>
    <d v="2026-01-08T13:25:26"/>
    <d v="2026-08-02T10:00:00"/>
    <s v="Kendala Teknik"/>
    <s v="REVOKE"/>
    <s v="BDG"/>
    <s v="NO ADDON"/>
    <m/>
    <s v="Follow Up Revoke Completed, New Order ID : SC1002517704"/>
    <s v="HSI Bisnis Promo HUT Telkom PSB 70% - 75 Mbps"/>
    <s v="INDIBIZ"/>
    <m/>
    <m/>
    <d v="2026-08-02T10:00:00"/>
    <s v="2026-08-02 10:00:00 | Nama Pic : bp erif No Hp Pic : 085606172718 No alt : - Jam Pemasangan : pagi  Tanggal Pemasangan : 2 Agustus 2026"/>
    <m/>
    <m/>
    <m/>
    <e v="#NUM!"/>
    <e v="#NUM!"/>
    <x v="0"/>
  </r>
  <r>
    <n v="285"/>
    <n v="1002526552"/>
    <n v="3"/>
    <x v="0"/>
    <n v="5"/>
    <s v="KUPANG"/>
    <s v="ENDE"/>
    <s v="BJW"/>
    <s v="REG"/>
    <s v="AO"/>
    <x v="0"/>
    <s v="1P INET"/>
    <s v="7 | OSS - PROVISIONING ISSUED"/>
    <s v="RBS-Regional 3"/>
    <d v="2026-08-14T14:22:56"/>
    <d v="2026-08-15T13:07:29"/>
    <n v="69366129"/>
    <m/>
    <n v="172511797007"/>
    <s v="SPC BAJAWA"/>
    <s v="ODP-BJW-FC/67 FC/D08/67.01"/>
    <s v="WO061753465"/>
    <m/>
    <m/>
    <m/>
    <n v="120.97280558198599"/>
    <n v="-8.7870581115459103"/>
    <s v="MD|MYDB-20260813265172|SC00001/MC00124|SPC BAJAWA|082259935552"/>
    <s v="MYDIGIBIZPARTNER"/>
    <m/>
    <m/>
    <m/>
    <m/>
    <m/>
    <m/>
    <m/>
    <m/>
    <s v="Management Janji"/>
    <s v="2026-08-15 13:00:00 | Waktu pemasangan : 15 agustus 2026 Jam pemasangan : 08.00 - 12.00 Info Tambahan : Hubungi pelanggan dulu sebelum ke lokasi terimakasih"/>
    <s v="FCC"/>
    <s v="14-08-2026 14:40:08"/>
    <d v="2026-08-15T13:00:00"/>
    <m/>
    <s v="PI"/>
    <s v="BJW"/>
    <s v="NO ADDON"/>
    <m/>
    <s v="Provisioning Issued"/>
    <s v="HSI Bisnis PSB 70% - 50 Mbps"/>
    <s v="INDIBIZ"/>
    <m/>
    <m/>
    <d v="2026-08-15T13:00:00"/>
    <s v="2026-08-15 13:00:00 | Waktu pemasangan : 15 agustus 2026 Jam pemasangan : 08.00 - 12.00 Info Tambahan : Hubungi pelanggan dulu sebelum ke lokasi terimakasih"/>
    <m/>
    <m/>
    <m/>
    <e v="#NUM!"/>
    <e v="#NUM!"/>
    <x v="0"/>
  </r>
  <r>
    <n v="286"/>
    <n v="1002528329"/>
    <n v="3"/>
    <x v="7"/>
    <n v="4"/>
    <s v="KUDUS"/>
    <s v="JEPARA"/>
    <s v="BAN"/>
    <s v="REG"/>
    <s v="AO"/>
    <x v="0"/>
    <m/>
    <s v="Completed (PS)"/>
    <s v="RBS-Regional 3"/>
    <d v="2026-08-15T13:27:22"/>
    <d v="2026-08-15T14:18:06"/>
    <n v="69365107"/>
    <m/>
    <n v="142507105371"/>
    <s v="MAS MATHALIBUL HUDA"/>
    <s v="ODP-BAN-FB/005"/>
    <s v="WO061825483"/>
    <m/>
    <m/>
    <m/>
    <n v="110.70583266"/>
    <n v="-6.527569025"/>
    <s v="|MC60115|MYIA-000126828186/POI/AZIZ MUMTAZA/082341907099/malidamlonggo@outlook.co.id"/>
    <s v="Sales Profesional"/>
    <m/>
    <m/>
    <m/>
    <m/>
    <m/>
    <m/>
    <m/>
    <m/>
    <s v="Management Janji"/>
    <s v="2026-08-14 13:00:00 | M Janji : (14/08/2026)  jam Pasang :pagi / siang   Note : hubungi pelanggan jika ingin kelokasi"/>
    <s v="FCC"/>
    <s v="15-08-2026 13:39:51"/>
    <m/>
    <m/>
    <s v="PS"/>
    <s v="BAN"/>
    <s v="NO ADDON"/>
    <n v="2026081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5T07:00:00"/>
    <s v="2026-08-14 13:00:00 | M Janji : (14/08/2026)  jam Pasang :pagi / siang   Note : hubungi pelanggan jika ingin kelokasi"/>
    <n v="2026"/>
    <n v="8"/>
    <n v="15"/>
    <d v="2026-08-15T00:00:00"/>
    <n v="-0.29166666666424135"/>
    <x v="1"/>
  </r>
  <r>
    <n v="287"/>
    <n v="1002514889"/>
    <n v="3"/>
    <x v="3"/>
    <n v="5"/>
    <s v="MADURA"/>
    <s v="PAMEKASAN"/>
    <s v="PME"/>
    <s v="REG"/>
    <s v="AO"/>
    <x v="0"/>
    <s v="1P INET"/>
    <s v="Completed (PS)"/>
    <s v="RBS-Regional 3"/>
    <d v="2026-08-07T14:41:58"/>
    <d v="2026-08-08T13:24:13"/>
    <n v="69360905"/>
    <m/>
    <n v="152426928033"/>
    <s v="TK dan PAUD Aisyiyah Bustanul athfal 1"/>
    <s v="ODP-PME-FBF/26 FBF/D05/26.01"/>
    <s v="WO061174284"/>
    <m/>
    <m/>
    <m/>
    <n v="113.398786112666"/>
    <n v="-7.1180090015280504"/>
    <s v="MD|MYDB-20260807264633|DN00001/MN00572|TK dan PAUD Aisyiyah Bustanul athfal 1|082335879324"/>
    <s v="MYDIGIBIZPARTNER"/>
    <m/>
    <m/>
    <m/>
    <m/>
    <m/>
    <m/>
    <m/>
    <m/>
    <s v="Management Janji"/>
    <s v="2026-08-08 13:00:00 | telp :082335879324  alt : pagi / siang 08/08/2026 hub sebelum ke lokasi  "/>
    <s v="FCC"/>
    <d v="2026-07-08T14:56:06"/>
    <d v="2026-08-08T13:00:00"/>
    <m/>
    <s v="PS"/>
    <s v="PME"/>
    <s v="NETMONK"/>
    <n v="20260808"/>
    <s v="Completed"/>
    <s v="HSI Bisnis Bundling Netmonk Promo 2026 PSB 70% - 200 Mbps"/>
    <s v="INDIBIZ"/>
    <m/>
    <m/>
    <d v="2026-08-08T13:00:00"/>
    <s v="2026-08-08 13:00:00 | telp :082335879324  alt : pagi / siang 08/08/2026 hub sebelum ke lokasi  "/>
    <n v="2026"/>
    <n v="8"/>
    <n v="8"/>
    <d v="2026-08-08T00:00:00"/>
    <n v="-0.54166666666424135"/>
    <x v="1"/>
  </r>
  <r>
    <n v="288"/>
    <n v="1002521166"/>
    <n v="3"/>
    <x v="3"/>
    <n v="5"/>
    <s v="SBY UTARA"/>
    <s v="TANDES"/>
    <s v="KLN"/>
    <s v="REG"/>
    <s v="AO"/>
    <x v="0"/>
    <s v="1P INET"/>
    <s v="Completed (PS)"/>
    <s v="RBS-Regional 3"/>
    <d v="2026-08-12T07:58:56"/>
    <d v="2026-08-12T18:30:13"/>
    <n v="69363764"/>
    <m/>
    <n v="152418251000"/>
    <s v="KARYA KREASI HIJAB"/>
    <s v="ODP-TDS-FBS/21 FBS/D03/21.01"/>
    <s v="WO061548588"/>
    <m/>
    <m/>
    <m/>
    <n v="112.70649280000001"/>
    <n v="-7.2638911999999998"/>
    <s v="MD|MYDB-20260811264935|DN00001/MN00086|KARYA KREASI HIJAB|083139659315"/>
    <s v="MYDIGIBIZPARTNER"/>
    <m/>
    <m/>
    <m/>
    <m/>
    <m/>
    <m/>
    <m/>
    <m/>
    <s v="Management Janji"/>
    <s v="2026-08-14 15:00:00 | Waktu pemasangan : 12 agustus 2026 Jam pemasangan : 08.00 - 12.00 Info Tambahan : Hubungi pelanggan dulu sebelum ke lokasi terimakasih "/>
    <s v="FCC"/>
    <d v="2026-12-08T08:10:35"/>
    <d v="2026-08-14T15:00:00"/>
    <m/>
    <s v="PS"/>
    <s v="KLN"/>
    <s v="NETMONK"/>
    <n v="20260812"/>
    <s v="Completed"/>
    <s v="HSI Bisnis Bundling Netmonk Promo 2026 PSB 70% - 150 Mbps"/>
    <s v="INDIBIZ"/>
    <m/>
    <m/>
    <d v="2026-08-14T15:00:00"/>
    <s v="2026-08-14 15:00:00 | Waktu pemasangan : 12 agustus 2026 Jam pemasangan : 08.00 - 12.00 Info Tambahan : Hubungi pelanggan dulu sebelum ke lokasi terimakasih "/>
    <n v="2026"/>
    <n v="8"/>
    <n v="12"/>
    <d v="2026-08-12T00:00:00"/>
    <n v="-2.625"/>
    <x v="1"/>
  </r>
  <r>
    <n v="289"/>
    <n v="1002517389"/>
    <n v="3"/>
    <x v="7"/>
    <n v="4"/>
    <s v="KUDUS"/>
    <s v="PATI"/>
    <s v="PAT"/>
    <s v="REG"/>
    <s v="AO"/>
    <x v="0"/>
    <s v="1P INET"/>
    <s v="Completed (PS)"/>
    <s v="RBS-Regional 3"/>
    <d v="2026-08-10T11:16:56"/>
    <d v="2026-08-11T12:59:55"/>
    <n v="69362273"/>
    <m/>
    <n v="142551119478"/>
    <s v="SPBU 4459103"/>
    <s v="ODP-PAT-FW/033 FW/D03/033.01"/>
    <s v="WO061377373"/>
    <m/>
    <m/>
    <m/>
    <n v="111.07025520000001"/>
    <n v="-6.6898314999999897"/>
    <s v="|MC60053|MYIA-025112025037/POI/Hadi/082137432887/spbuwedarijaksa@gmail.com"/>
    <s v="MYIB_ASSISTANT"/>
    <m/>
    <m/>
    <m/>
    <m/>
    <m/>
    <m/>
    <m/>
    <m/>
    <s v="Management Janji"/>
    <s v="2026-08-11 08:00:00 | Waktu pemasnagan : 11 Agustus 2026 Jam pemasangan : 08.00 - 12.00 Mohon hubungi pelanggan sebelum ke lokasi  Terima kasih"/>
    <s v="FCC"/>
    <d v="2026-10-08T11:40:04"/>
    <d v="2026-08-11T08:00:00"/>
    <m/>
    <s v="PS"/>
    <s v="PAT"/>
    <s v="NO ADDON"/>
    <n v="20260811"/>
    <s v="Completed"/>
    <s v="HSI Bisnis Promo HUT Telkom PSB 70% - 100 Mbps Dual Band"/>
    <s v="INDIBIZ"/>
    <m/>
    <m/>
    <d v="2026-08-11T08:00:00"/>
    <s v="2026-08-11 08:00:00 | Waktu pemasnagan : 11 Agustus 2026 Jam pemasangan : 08.00 - 12.00 Mohon hubungi pelanggan sebelum ke lokasi  Terima kasih"/>
    <n v="2026"/>
    <n v="8"/>
    <n v="11"/>
    <d v="2026-08-11T00:00:00"/>
    <n v="-0.33333333333575865"/>
    <x v="1"/>
  </r>
  <r>
    <n v="290"/>
    <n v="1002515934"/>
    <n v="3"/>
    <x v="3"/>
    <n v="5"/>
    <s v="SBY UTARA"/>
    <s v="GRESIK"/>
    <s v="GSK"/>
    <s v="REG"/>
    <s v="AO"/>
    <x v="0"/>
    <m/>
    <s v="100 | REVOKE COMPLETED"/>
    <s v="RBS-Regional 3"/>
    <d v="2026-08-08T13:17:38"/>
    <d v="2026-08-12T13:37:53"/>
    <n v="69361454"/>
    <m/>
    <n v="152421260984"/>
    <s v="PT.GLOBAL YIMI CARGO"/>
    <s v="ODP-GSK-FAW/52"/>
    <s v="WO061308060"/>
    <m/>
    <m/>
    <m/>
    <n v="112.60368920000001"/>
    <n v="-7.1285425"/>
    <s v="|MN00086|/PT.GLOBAL YIMI CARGO/Hidayatulloh Nur/083852359924/it.support.jt.cargo@gmail.com/HSI Bisnis Promo HUT Telkom (1:1) 300 Mbps (Rp 1.130.000) PSB Rp 150.000"/>
    <s v="Sales Force DBS"/>
    <m/>
    <m/>
    <m/>
    <m/>
    <m/>
    <m/>
    <m/>
    <m/>
    <s v="Management Janji"/>
    <s v="2026-08-10 08:00:00|Nama PIC:  bp hidayatulloh No HP: 083852359924 Alt: Tanggal: 10/8/2026 Jam Pasang: Pagi Note: Hubungi sebelum ke lokasi, terimakasih. Diusahakan secepatnya|40010577|MYDITA"/>
    <s v="FCC"/>
    <d v="2026-08-08T13:25:30"/>
    <d v="2026-08-10T08:00:00"/>
    <s v="Kendala Pelanggan"/>
    <s v="REVOKE"/>
    <s v="GSK"/>
    <s v="NO ADDON"/>
    <m/>
    <s v="Revoke 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10T08:00:00"/>
    <s v="2026-08-10 08:00:00|Nama PIC:  bp hidayatulloh No HP: 083852359924 Alt: Tanggal: 10/8/2026 Jam Pasang: Pagi Note: Hubungi sebelum ke lokasi, terimakasih. Diusahakan secepatnya|40010577|MYDITA"/>
    <m/>
    <m/>
    <m/>
    <e v="#NUM!"/>
    <e v="#NUM!"/>
    <x v="0"/>
  </r>
  <r>
    <n v="291"/>
    <n v="1002530647"/>
    <n v="3"/>
    <x v="0"/>
    <n v="5"/>
    <s v="KUPANG"/>
    <s v="MAUMERE"/>
    <s v="LRT"/>
    <s v="REG"/>
    <s v="AO"/>
    <x v="0"/>
    <s v="1P INET"/>
    <s v="7 | OSS - PROVISIONING ISSUED"/>
    <s v="RBS-Regional 3"/>
    <d v="2026-08-17T11:08:56"/>
    <d v="2026-08-18T08:07:53"/>
    <n v="69367947"/>
    <m/>
    <n v="172509796616"/>
    <s v="Gudang TKL"/>
    <s v="ODP-LRT-FB/41 FB/D04/41.01"/>
    <s v="WO061918866"/>
    <m/>
    <m/>
    <m/>
    <n v="123.0186716"/>
    <n v="-8.3078418000000003"/>
    <s v="|MC40173|MYIA-071271995593/POI/Raymond Tanai/085339309999/tanjungsarilarantuka@gmail.com"/>
    <s v="MYIB_ASSISTANT"/>
    <m/>
    <m/>
    <m/>
    <m/>
    <m/>
    <m/>
    <m/>
    <m/>
    <s v="Management Janji"/>
    <s v="2026-08-18 08:00:00 | Nama : BP BERNARD RAYMOND CH TANAY No Hp : 085339309999 No Alt :  Tgl Pemasangan : 18 Agustus 2026 Interval : PAGI  Note : Hubungi pelanggan terlebih dahulu"/>
    <s v="FCC"/>
    <s v="17-08-2026 11:10:12"/>
    <d v="2026-08-18T08:00:00"/>
    <m/>
    <s v="PI"/>
    <s v="LRT"/>
    <s v="NO ADDON"/>
    <m/>
    <s v="Provisioning Issued"/>
    <s v="HSI Bisnis Promo HUT Telkom PSB 70% - 75 Mbps"/>
    <s v="INDIBIZ"/>
    <m/>
    <m/>
    <d v="2026-08-18T08:00:00"/>
    <s v="2026-08-18 08:00:00 | Nama : BP BERNARD RAYMOND CH TANAY No Hp : 085339309999 No Alt :  Tgl Pemasangan : 18 Agustus 2026 Interval : PAGI  Note : Hubungi pelanggan terlebih dahulu"/>
    <m/>
    <m/>
    <m/>
    <e v="#NUM!"/>
    <e v="#NUM!"/>
    <x v="0"/>
  </r>
  <r>
    <n v="292"/>
    <n v="1002533801"/>
    <n v="3"/>
    <x v="0"/>
    <n v="5"/>
    <s v="MATARAM"/>
    <s v="INNER - NUSA TENGGARA"/>
    <s v="MTR"/>
    <s v="REG"/>
    <s v="AO"/>
    <x v="0"/>
    <s v="1P INET"/>
    <s v="MIE - SEND SURVEY"/>
    <s v="RBS-Regional 3"/>
    <d v="2026-08-18T15:20:56"/>
    <d v="2026-08-18T15:22:24"/>
    <n v="69369250"/>
    <m/>
    <n v="172601797087"/>
    <s v="TOKO YUSUF"/>
    <s v="ODP-MTR-FBB/33 FBB/D07/33.01"/>
    <s v="WO062029860"/>
    <m/>
    <m/>
    <m/>
    <n v="116.102404855191"/>
    <n v="-8.6132936062987202"/>
    <s v="MD|MYDB-20260817265798|SC00001/MC00222|TOKO YUSUF|081929348308"/>
    <s v="MYDIGIBIZPARTNER"/>
    <m/>
    <m/>
    <m/>
    <m/>
    <m/>
    <m/>
    <m/>
    <m/>
    <s v="Management Janji"/>
    <s v="2026-08-21 13:00:00 | Waktu pemasangan : 17 agustus 2026 Jam pemasangan : 08.00 - 12.00 Info Tambahan : Hubungi pelanggan dulu sebelum ke lokasi terimakasih "/>
    <s v="FCC"/>
    <s v="18-08-2026 15:55:35"/>
    <d v="2026-08-21T13:00:00"/>
    <m/>
    <s v="SURVEY_NEW_MANJA"/>
    <s v="MTR"/>
    <s v="NO ADDON"/>
    <m/>
    <s v="MIE - SEND SURVEY"/>
    <s v="HSI Bisnis Promo HUT RI PSB 70% - 150 Mbps"/>
    <s v="INDIBIZ"/>
    <m/>
    <m/>
    <d v="2026-08-21T13:00:00"/>
    <s v="2026-08-21 13:00:00 | Waktu pemasangan : 17 agustus 2026 Jam pemasangan : 08.00 - 12.00 Info Tambahan : Hubungi pelanggan dulu sebelum ke lokasi terimakasih "/>
    <m/>
    <m/>
    <m/>
    <e v="#NUM!"/>
    <e v="#NUM!"/>
    <x v="0"/>
  </r>
  <r>
    <n v="293"/>
    <n v="1002532879"/>
    <n v="3"/>
    <x v="6"/>
    <n v="5"/>
    <s v="SIDOARJO"/>
    <s v="MOJOKERTO"/>
    <s v="MRT"/>
    <s v="REG"/>
    <s v="AO"/>
    <x v="0"/>
    <m/>
    <s v="MIE - SEND SURVEY"/>
    <s v="RBS-Regional 3"/>
    <d v="2026-08-18T11:53:27"/>
    <d v="2026-08-18T14:36:22"/>
    <n v="69368859"/>
    <m/>
    <n v="152312243280"/>
    <s v="SMK PGRI KOTA MOJOKERTO R.BKK"/>
    <s v="ODP-MRT-FU/19"/>
    <s v="WO062021784"/>
    <m/>
    <m/>
    <m/>
    <n v="112.42220519999999"/>
    <n v="-7.4845883999999998"/>
    <s v="|MN02783|/SMK PGRI KOTA MOJOKERTO R.BKK/WINBACK 2.0 HSI B2B (1:1) 50MBPS 355RB PSB DISC 70%//sari88398@gmail.com/RATNA SARI/85857649642"/>
    <s v="Sales Force DBS"/>
    <m/>
    <m/>
    <m/>
    <m/>
    <m/>
    <m/>
    <m/>
    <m/>
    <s v="Management Janji"/>
    <s v="2026-08-19 13:00:00|Nama PIC : Ratna  No HP : 085857649642 Alt : 083189825398 M Janji : 19 Augustus 2026 Jam Pasang : 08.00 - 13:00  NoteÃ‚Â :  hubungi terlebih dahulu sebelum kelokasi|40981184|MYDITA"/>
    <s v="FCC"/>
    <s v="18-08-2026 11:54:51"/>
    <d v="2026-08-19T13:00:00"/>
    <m/>
    <s v="SURVEY_NEW_MANJA"/>
    <s v="MRT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9T13:00:00"/>
    <s v="2026-08-19 13:00:00|Nama PIC : Ratna  No HP : 085857649642 Alt : 083189825398 M Janji : 19 Augustus 2026 Jam Pasang : 08.00 - 13:00  NoteÃ‚Â :  hubungi terlebih dahulu sebelum kelokasi|40981184|MYDITA"/>
    <m/>
    <m/>
    <m/>
    <e v="#NUM!"/>
    <e v="#NUM!"/>
    <x v="0"/>
  </r>
  <r>
    <n v="294"/>
    <n v="1002525261"/>
    <n v="3"/>
    <x v="4"/>
    <n v="4"/>
    <s v="PEKALONGAN"/>
    <s v="TEGAL"/>
    <s v="TEG"/>
    <s v="REG"/>
    <s v="AO"/>
    <x v="0"/>
    <s v="1P INET"/>
    <s v="Completed (PS)"/>
    <s v="RBS-Regional 3"/>
    <d v="2026-08-13T19:25:58"/>
    <d v="2026-08-14T12:36:46"/>
    <n v="69365546"/>
    <m/>
    <n v="142212126747"/>
    <s v="CV BINTANG JAYA"/>
    <s v="ODP-TEG-FAB/042"/>
    <s v="WO061704338"/>
    <m/>
    <m/>
    <m/>
    <n v="109.1112566"/>
    <n v="-6.8680026999999999"/>
    <s v="|MN00347|MYIA-077321999221/POI/Agung Yuliyanto/0895385226573/bintangjaya.bubut@gmail.com"/>
    <s v="MYIB_ASSISTANT"/>
    <m/>
    <m/>
    <m/>
    <m/>
    <m/>
    <m/>
    <m/>
    <m/>
    <s v="Management Janji"/>
    <s v="2026-08-15 08:00:00 | Nama PIC : Bp Agung No HP : 0895385226573 No Alt : - M Janji :  15 Agustus 2026 Jam Pasang : Pagi / Siang Note : hubungi pelanggan jika ingin kelokasi "/>
    <s v="FCC"/>
    <s v="13-08-2026 19:39:52"/>
    <d v="2026-08-15T08:00:00"/>
    <m/>
    <s v="PS"/>
    <s v="TEG"/>
    <s v="NO ADDON"/>
    <n v="20260814"/>
    <s v="Completed"/>
    <s v="HSI Bisnis Promo HUT Telkom PSB 70% - 200 Mbps"/>
    <s v="INDIBIZ"/>
    <m/>
    <m/>
    <d v="2026-08-15T08:00:00"/>
    <s v="2026-08-15 08:00:00 | Nama PIC : Bp Agung No HP : 0895385226573 No Alt : - M Janji :  15 Agustus 2026 Jam Pasang : Pagi / Siang Note : hubungi pelanggan jika ingin kelokasi "/>
    <n v="2026"/>
    <n v="8"/>
    <n v="14"/>
    <d v="2026-08-14T00:00:00"/>
    <n v="-1.3333333333357587"/>
    <x v="1"/>
  </r>
  <r>
    <n v="295"/>
    <n v="1002509775"/>
    <n v="3"/>
    <x v="6"/>
    <n v="5"/>
    <s v="JEMBER"/>
    <s v="BANYUWANGI"/>
    <s v="KET"/>
    <s v="REG"/>
    <s v="AO"/>
    <x v="0"/>
    <m/>
    <s v="CANCEL COMPLETED"/>
    <s v="RBS-Regional 3"/>
    <d v="2026-08-05T09:37:30"/>
    <d v="2026-08-09T08:50:16"/>
    <n v="69358830"/>
    <m/>
    <n v="152517201803"/>
    <s v="PT MITRA NUANSA UTAMA"/>
    <s v="ODP-KET-FE/04"/>
    <s v="WO061102585"/>
    <m/>
    <m/>
    <m/>
    <n v="114.39213736559699"/>
    <n v="-8.13767074517739"/>
    <s v="AMRBS;940137;AM;ISTIHAMIN FITRIYAH;RBS-3;SURAMADU;PSB;PT MITRA NUANSA UTAMA;STEPHEN MANUEL NUGROHO;082244293461;invoice@platinumceramics.com;HSI Bisnis (1:1) 150 Mbps (Rp 819.000) PSB Rp 150.000;Bulusan, Banyuwangi, Jawa Timur 68421"/>
    <s v="Account Manager"/>
    <m/>
    <m/>
    <m/>
    <m/>
    <m/>
    <m/>
    <m/>
    <m/>
    <s v="Management Janji"/>
    <s v="2026-08-08 08:00:00|Tanggal pemasangan: 6/08/2026 Jam pemasangan : pagi / siang Info Tambahan : Hubungi pelanggan dulu sebelum ke lokasi. terima kasih|40010577|MYDITA"/>
    <s v="FCC"/>
    <d v="2026-05-08T09:39:56"/>
    <d v="2026-08-08T08:00:00"/>
    <m/>
    <s v="CANCEL"/>
    <s v="KET"/>
    <s v="NO ADDON"/>
    <m/>
    <s v="Cancel Completed"/>
    <s v="- 11_11446;Biaya PSB HSI EBIS Tunai di Depan ~ 11[150000]  - E23015;E23015 ~ ES23 - Perangkat ONT[0]  - E23015~null~44292;E23015||11||Abodemen 0[0]  - E23015~null~E23015_SWONTPREM;SWONTPREM ~ Biaya Sewa ONT Premium ~ E23015[50000]  - E23046;E23046 ~ ES23 "/>
    <s v="INDIBIZ"/>
    <m/>
    <m/>
    <d v="2026-08-08T08:00:00"/>
    <s v="2026-08-08 08:00:00|Tanggal pemasangan: 6/08/2026 Jam pemasangan : pagi / siang Info Tambahan : Hubungi pelanggan dulu sebelum ke lokasi. terima kasih|40010577|MYDITA"/>
    <m/>
    <m/>
    <m/>
    <e v="#NUM!"/>
    <e v="#NUM!"/>
    <x v="0"/>
  </r>
  <r>
    <n v="296"/>
    <n v="1002527317"/>
    <n v="3"/>
    <x v="6"/>
    <n v="5"/>
    <s v="JEMBER"/>
    <s v="BANYUWANGI"/>
    <s v="RGJ"/>
    <s v="REG"/>
    <s v="AO"/>
    <x v="0"/>
    <s v="1P INET"/>
    <s v="Completed (PS)"/>
    <s v="RBS-Regional 3"/>
    <d v="2026-08-14T17:19:56"/>
    <d v="2026-08-15T16:06:08"/>
    <n v="69366397"/>
    <m/>
    <n v="152516206923"/>
    <s v="TOKO ANDAYANI"/>
    <s v="ODP-RGJ-FQ/16 FQ/D03/16.01"/>
    <s v="WO061775342"/>
    <m/>
    <m/>
    <m/>
    <n v="114.22150779515501"/>
    <n v="-8.2950812961717002"/>
    <s v="MD|MYDB-20260814265377|DN00001/MN00580|TOKO ANDAYANI|081336304083"/>
    <s v="MYDIGIBIZPARTNER"/>
    <m/>
    <m/>
    <m/>
    <m/>
    <m/>
    <m/>
    <m/>
    <m/>
    <s v="Management Janji"/>
    <s v="2026-08-15 15:00:00 |  M Janji : (15/08/2026) jam Pasang :pagi Note : hubungi pelanggan jika ingin kelokasi "/>
    <s v="FCC"/>
    <s v="14-08-2026 17:25:05"/>
    <d v="2026-08-15T15:00:00"/>
    <m/>
    <s v="PS"/>
    <s v="RGJ"/>
    <s v="NO ADDON"/>
    <n v="20260815"/>
    <s v="Completed"/>
    <s v="HSI Bisnis Promo HUT Telkom PSB 70% - 200 Mbps"/>
    <s v="INDIBIZ"/>
    <m/>
    <m/>
    <d v="2026-08-15T15:00:00"/>
    <s v="2026-08-15 15:00:00 |  M Janji : (15/08/2026) jam Pasang :pagi Note : hubungi pelanggan jika ingin kelokasi "/>
    <n v="2026"/>
    <n v="8"/>
    <n v="15"/>
    <d v="2026-08-15T00:00:00"/>
    <n v="-0.625"/>
    <x v="1"/>
  </r>
  <r>
    <n v="297"/>
    <n v="1002522307"/>
    <n v="3"/>
    <x v="2"/>
    <n v="4"/>
    <s v="MAGELANG"/>
    <s v="PURWOREJJO"/>
    <s v="PWJ"/>
    <s v="REG"/>
    <s v="AO"/>
    <x v="0"/>
    <s v="1P INET"/>
    <s v="Completed (PS)"/>
    <s v="RBS-Regional 3"/>
    <d v="2026-08-12T14:01:56"/>
    <d v="2026-08-13T10:59:52"/>
    <n v="69364312"/>
    <m/>
    <n v="142138510558"/>
    <s v="PEMDES PIJI"/>
    <s v="ODP-PWJ-FAS/119 FAS/D08/119.01"/>
    <s v="WO061591974"/>
    <m/>
    <m/>
    <m/>
    <n v="110.029775"/>
    <n v="-7.7694044999999896"/>
    <s v="MD|MYDB-20260812265092|EC80006/MC80049|PEMDES PIJI|081318656576"/>
    <s v="MYDIGIBIZPARTNER"/>
    <m/>
    <m/>
    <m/>
    <m/>
    <m/>
    <m/>
    <m/>
    <m/>
    <s v="Management Janji"/>
    <s v="2026-08-17 15:00:00 | Nama Pic : BP SUGENG No Hp Pic : 081318656576 Jam Pemasangan : 08:00 - 12.00 Tanggal Pemasangan : KAMIS 13 AGUSTUS 2026 Info Tambahan : Hubungi pelanggan sebelum datang ke lokasi"/>
    <s v="FCC"/>
    <d v="2026-12-08T14:10:11"/>
    <d v="2026-08-17T15:00:00"/>
    <m/>
    <s v="PS"/>
    <s v="PWJ"/>
    <s v="NO ADDON"/>
    <n v="20260813"/>
    <s v="Completed"/>
    <s v="HSI Bisnis PSB 70% - 50 Mbps"/>
    <s v="INDIBIZ"/>
    <m/>
    <m/>
    <d v="2026-08-17T15:00:00"/>
    <s v="2026-08-17 15:00:00 | Nama Pic : BP SUGENG No Hp Pic : 081318656576 Jam Pemasangan : 08:00 - 12.00 Tanggal Pemasangan : KAMIS 13 AGUSTUS 2026 Info Tambahan : Hubungi pelanggan sebelum datang ke lokasi"/>
    <n v="2026"/>
    <n v="8"/>
    <n v="13"/>
    <d v="2026-08-13T00:00:00"/>
    <n v="-4.625"/>
    <x v="1"/>
  </r>
  <r>
    <n v="298"/>
    <n v="1002528289"/>
    <n v="3"/>
    <x v="6"/>
    <n v="5"/>
    <s v="JEMBER"/>
    <s v="BANYUWANGI"/>
    <s v="MCR"/>
    <s v="REG"/>
    <s v="AO"/>
    <x v="0"/>
    <s v="1P INET"/>
    <s v="Completed (PS)"/>
    <s v="RBS-Regional 3"/>
    <d v="2026-08-15T13:01:56"/>
    <d v="2026-08-15T17:26:19"/>
    <n v="69366867"/>
    <m/>
    <n v="152522205162"/>
    <s v="BAHAGIA PLASTIK"/>
    <s v="ODP-MCR-FC/50 FC/D05/50.01"/>
    <s v="WO061820531"/>
    <m/>
    <m/>
    <m/>
    <n v="114.3371187"/>
    <n v="-8.4920993999999901"/>
    <s v="MD|MYDB-20260815265458|DC30004/MC30042|BAHAGIA PLASTIK|085204850375"/>
    <s v="MYDIGIBIZPARTNER"/>
    <m/>
    <m/>
    <m/>
    <m/>
    <m/>
    <m/>
    <m/>
    <m/>
    <s v="Management Janji"/>
    <s v="2026-08-16 13:00:00 | Nama PIC:  bp andi  No HP: 085204850375 Alt: Tanggal: 16/08/2026 Jam Pasang: Siang Note: Hubungi sebelum ke lokasi, terimakasih. "/>
    <s v="FCC"/>
    <s v="15-08-2026 13:10:06"/>
    <d v="2026-08-16T13:00:00"/>
    <m/>
    <s v="PS"/>
    <s v="MCR"/>
    <s v="NETMONK"/>
    <n v="20260815"/>
    <s v="Completed"/>
    <s v="HSI Bisnis Bundling Netmonk PSB 70% Promo - 300 Mbps"/>
    <s v="INDIBIZ"/>
    <m/>
    <m/>
    <d v="2026-08-16T13:00:00"/>
    <s v="2026-08-16 13:00:00 | Nama PIC:  bp andi  No HP: 085204850375 Alt: Tanggal: 16/08/2026 Jam Pasang: Siang Note: Hubungi sebelum ke lokasi, terimakasih. "/>
    <n v="2026"/>
    <n v="8"/>
    <n v="15"/>
    <d v="2026-08-15T00:00:00"/>
    <n v="-1.5416666666642413"/>
    <x v="1"/>
  </r>
  <r>
    <n v="299"/>
    <n v="1002526933"/>
    <n v="3"/>
    <x v="2"/>
    <n v="4"/>
    <s v="MAGELANG"/>
    <s v="WONOSOBO"/>
    <s v="WOS"/>
    <s v="REG"/>
    <s v="AO"/>
    <x v="0"/>
    <s v="1P INET"/>
    <s v="Completed (PS)"/>
    <s v="RBS-Regional 3"/>
    <d v="2026-08-14T15:31:56"/>
    <d v="2026-08-15T12:10:49"/>
    <n v="69366243"/>
    <m/>
    <n v="141373127452"/>
    <s v="IMF CELL SERVICE"/>
    <s v="ODP-WOS-FAW/034 FAW/D04/034.01"/>
    <s v="WO061763372"/>
    <m/>
    <m/>
    <m/>
    <n v="110.030215"/>
    <n v="-7.3396990000000004"/>
    <s v="|MN00439|MYIA-024717114039/POI/IMAM FUADI/081225194262/caricassu@gmail.com"/>
    <s v="MYIB_ASSISTANT"/>
    <m/>
    <m/>
    <m/>
    <m/>
    <m/>
    <m/>
    <m/>
    <m/>
    <s v="Management Janji"/>
    <s v="2026-08-15 13:00:00 | Tanggal pemasangan: 27/07/2026 Jam pemasangan : pagi / siang Info Tambahan : Hubungi pelanggan dulu sebelum ke lokasi. terima kasih"/>
    <s v="FCC"/>
    <s v="14-08-2026 15:39:56"/>
    <d v="2026-08-15T13:00:00"/>
    <m/>
    <s v="PS"/>
    <s v="WOS"/>
    <s v="NO ADDON"/>
    <n v="20260815"/>
    <s v="Completed"/>
    <s v="HSI Bisnis Promo HUT Telkom PSB 70% - 75 Mbps"/>
    <s v="INDIBIZ"/>
    <m/>
    <m/>
    <d v="2026-08-15T13:00:00"/>
    <s v="2026-08-15 13:00:00 | Tanggal pemasangan: 27/07/2026 Jam pemasangan : pagi / siang Info Tambahan : Hubungi pelanggan dulu sebelum ke lokasi. terima kasih"/>
    <n v="2026"/>
    <n v="8"/>
    <n v="15"/>
    <d v="2026-08-15T00:00:00"/>
    <n v="-0.54166666666424135"/>
    <x v="1"/>
  </r>
  <r>
    <n v="300"/>
    <n v="1002518596"/>
    <n v="3"/>
    <x v="7"/>
    <n v="4"/>
    <s v="KUDUS"/>
    <s v="PATI"/>
    <s v="PAT"/>
    <s v="REG"/>
    <s v="AO"/>
    <x v="0"/>
    <m/>
    <s v="WAITING AKTIFASI IHLD"/>
    <s v="RBS-Regional 3"/>
    <d v="2026-08-10T17:14:19"/>
    <d v="2026-08-11T10:33:03"/>
    <n v="69358221"/>
    <m/>
    <m/>
    <s v="PT GLOBAL JET EXPRESS"/>
    <m/>
    <s v="WO060926902"/>
    <m/>
    <m/>
    <m/>
    <n v="111.062"/>
    <n v="-6.6559999999999997"/>
    <s v="AMRBS;403099;TREG4;MUHAMMAD MASTUR;081226139781;CP EKO RIWAYAT PUJI SISWANTO ;089672004708;PAKET 2S INET VOICE 50 MBPS (479.000);PT GLOBAL JET EXPRESS//TRANGKIL;input by tito  "/>
    <s v="Account Manager"/>
    <m/>
    <m/>
    <m/>
    <m/>
    <m/>
    <m/>
    <m/>
    <m/>
    <s v="Management Janji"/>
    <s v="2026-08-06 08:00:00|Nama Pic : bp EKO  No Hp Pic : 089672004708 No alt : - Jam Pemasangan : pagi  Tanggal Pemasangan : 6 Agustus 2026|40981182|MYDITA"/>
    <s v="FCC"/>
    <d v="2026-10-08T17:39:53"/>
    <d v="2026-08-06T00:00:00"/>
    <m/>
    <s v="UNSC"/>
    <s v="PAT"/>
    <s v="NO ADDON"/>
    <m/>
    <s v="WAITING:  |MYDITA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06T08:00:00"/>
    <s v="2026-08-06 08:00:00|Nama Pic : bp EKO  No Hp Pic : 089672004708 No alt : - Jam Pemasangan : pagi  Tanggal Pemasangan : 6 Agustus 2026|40981182|MYDITA"/>
    <m/>
    <m/>
    <m/>
    <e v="#NUM!"/>
    <e v="#NUM!"/>
    <x v="0"/>
  </r>
  <r>
    <n v="301"/>
    <n v="1002527380"/>
    <n v="3"/>
    <x v="1"/>
    <n v="5"/>
    <s v="MADIUN"/>
    <s v="PONOROGO"/>
    <s v="SMO"/>
    <s v="REG"/>
    <s v="AO"/>
    <x v="0"/>
    <s v="1P INET"/>
    <s v="Completed (PS)"/>
    <s v="RBS-Regional 3"/>
    <d v="2026-08-14T18:04:57"/>
    <d v="2026-08-16T17:44:53"/>
    <n v="69366444"/>
    <m/>
    <n v="152614209511"/>
    <s v="CV. RAHAYU JAYA"/>
    <s v="ODP-SMO-FC/23"/>
    <s v="WO061779103"/>
    <m/>
    <m/>
    <m/>
    <n v="111.36344699999999"/>
    <n v="-7.8509140000000004"/>
    <s v="|MN01066|MYIA-025366129939/POI/FAYZAL ANWAR/082329830323/anwarfayzal90@gmail.com"/>
    <s v="MYIB_ASSISTANT"/>
    <m/>
    <m/>
    <m/>
    <m/>
    <m/>
    <m/>
    <m/>
    <m/>
    <s v="Management Janji"/>
    <s v="2026-08-16 13:00:00 |  M Janji : (15/08/2026) jam Pasang :pagi Note : hubungi pelanggan jika ingin kelokasi "/>
    <s v="FCC"/>
    <s v="14-08-2026 18:09:52"/>
    <d v="2026-08-16T13:00:00"/>
    <m/>
    <s v="PS"/>
    <s v="SMO"/>
    <s v="NO ADDON"/>
    <n v="20260816"/>
    <s v="Completed"/>
    <s v="HSI Bisnis Promo HUT Telkom PSB 70% - 150 Mbps"/>
    <s v="INDIBIZ"/>
    <m/>
    <m/>
    <d v="2026-08-16T13:00:00"/>
    <s v="2026-08-16 13:00:00 |  M Janji : (15/08/2026) jam Pasang :pagi Note : hubungi pelanggan jika ingin kelokasi "/>
    <n v="2026"/>
    <n v="8"/>
    <n v="16"/>
    <d v="2026-08-16T00:00:00"/>
    <n v="-0.54166666666424135"/>
    <x v="1"/>
  </r>
  <r>
    <n v="302"/>
    <n v="1002516015"/>
    <n v="3"/>
    <x v="3"/>
    <n v="5"/>
    <s v="SBY UTARA"/>
    <s v="MANYAR"/>
    <s v="MGO"/>
    <s v="REG"/>
    <s v="AO"/>
    <x v="0"/>
    <s v="2P INET + VOICE"/>
    <s v="Completed (PS)"/>
    <s v="RBS-Regional 3"/>
    <d v="2026-08-08T14:13:57"/>
    <d v="2026-08-11T14:18:27"/>
    <n v="69361497"/>
    <n v="3135979265"/>
    <n v="152413167588"/>
    <s v="PT. Adhiusaha Kencana Lestari"/>
    <s v="ODP-DMO-FW/01 FW/D01/01.01"/>
    <s v="WO061267716"/>
    <m/>
    <m/>
    <m/>
    <n v="112.7336743"/>
    <n v="-7.2670648"/>
    <s v="MD|MYDB-20260808264747|DN00001/MN02093|PT. Adhiusaha Kencana Lestari|081132207878"/>
    <s v="MYDIGIBIZPARTNER"/>
    <m/>
    <m/>
    <m/>
    <m/>
    <m/>
    <m/>
    <m/>
    <m/>
    <s v="Management Janji"/>
    <s v="2026-08-11 13:00:00 | Nama PIC: bp ilham  Notel: 081132207878 Alt: -  Tanggal: 11/8/2026 Jam Pasang: Siang Note: Hubungi pelanggan sebelum ke lokasi, terima kasih. "/>
    <s v="FCC"/>
    <d v="2026-08-08T14:25:43"/>
    <d v="2026-08-11T13:00:00"/>
    <m/>
    <s v="PS"/>
    <s v="MGO"/>
    <s v="NO ADDON"/>
    <n v="20260811"/>
    <s v="Completed"/>
    <s v="HSI Bisnis Bundling Phone Promo 2026 Dual Band PSB 70% - Free 800 Menit Promo - 100 Mbps"/>
    <s v="INDIBIZ"/>
    <m/>
    <m/>
    <d v="2026-08-11T13:00:00"/>
    <s v="2026-08-11 13:00:00 | Nama PIC: bp ilham  Notel: 081132207878 Alt: -  Tanggal: 11/8/2026 Jam Pasang: Siang Note: Hubungi pelanggan sebelum ke lokasi, terima kasih. "/>
    <n v="2026"/>
    <n v="8"/>
    <n v="11"/>
    <d v="2026-08-11T00:00:00"/>
    <n v="-0.54166666666424135"/>
    <x v="1"/>
  </r>
  <r>
    <n v="303"/>
    <n v="1002526476"/>
    <n v="3"/>
    <x v="1"/>
    <n v="5"/>
    <s v="MALANG"/>
    <s v="KEPANJEN"/>
    <s v="GDI"/>
    <s v="REG"/>
    <s v="AO"/>
    <x v="0"/>
    <s v="1P INET"/>
    <s v="Completed (PS)"/>
    <s v="RBS-Regional 3"/>
    <d v="2026-08-14T14:07:56"/>
    <d v="2026-08-14T18:54:48"/>
    <n v="69366074"/>
    <m/>
    <n v="152715213995"/>
    <s v="toko grosir tri sakti"/>
    <s v="ODP-GDI-FC/01 GDI/D01/01.01"/>
    <s v="WO061751638"/>
    <m/>
    <m/>
    <m/>
    <n v="112.64279892934501"/>
    <n v="-8.2149889516769399"/>
    <s v="|MN02462|MYIA-078473830123/POI/teisakti/081217148678/tokotrisakti@gmail.com"/>
    <s v="MYIB_ASSISTANT"/>
    <m/>
    <m/>
    <m/>
    <m/>
    <m/>
    <m/>
    <m/>
    <m/>
    <s v="Management Janji"/>
    <s v="2026-08-15 13:00:00 | Waktu pemasangan : 15 agustus 2026 Jam pemasangan : 08.00 - 12.00 Info Tambahan : Hubungi pelanggan dulu sebelum ke lokasi terimakasih "/>
    <s v="FCC"/>
    <s v="14-08-2026 14:10:15"/>
    <d v="2026-08-15T13:00:00"/>
    <m/>
    <s v="PS"/>
    <s v="GDI"/>
    <s v="NO ADDON"/>
    <n v="20260814"/>
    <s v="Completed"/>
    <s v="HSI Bisnis Promo HUT Telkom PSB 70% - 200 Mbps"/>
    <s v="INDIBIZ"/>
    <m/>
    <m/>
    <d v="2026-08-15T13:00:00"/>
    <s v="2026-08-15 13:00:00 | Waktu pemasangan : 15 agustus 2026 Jam pemasangan : 08.00 - 12.00 Info Tambahan : Hubungi pelanggan dulu sebelum ke lokasi terimakasih "/>
    <n v="2026"/>
    <n v="8"/>
    <n v="14"/>
    <d v="2026-08-14T00:00:00"/>
    <n v="-1.5416666666642413"/>
    <x v="1"/>
  </r>
  <r>
    <n v="304"/>
    <n v="1002518388"/>
    <n v="3"/>
    <x v="1"/>
    <n v="5"/>
    <s v="KEDIRI"/>
    <s v="NGANJUK"/>
    <s v="NJK"/>
    <s v="REG"/>
    <s v="AO"/>
    <x v="0"/>
    <s v="1P INET"/>
    <s v="Completed (PS)"/>
    <s v="RBS-Regional 3"/>
    <d v="2026-08-10T15:58:57"/>
    <d v="2026-08-12T12:25:30"/>
    <n v="69362658"/>
    <m/>
    <n v="152611229873"/>
    <s v="warkop mas gun"/>
    <s v="ODP-NJK-FW/52 FW/D06/52.01"/>
    <s v="WO061425510"/>
    <m/>
    <m/>
    <m/>
    <n v="111.89302012324301"/>
    <n v="-7.56288392017471"/>
    <s v="MD|MYDB-20260810264882|DC20002/MC20039|warkop mas gun|085335059334"/>
    <s v="MYDIGIBIZPARTNER"/>
    <m/>
    <m/>
    <m/>
    <m/>
    <m/>
    <m/>
    <m/>
    <m/>
    <s v="Management Janji"/>
    <s v="2026-08-12 08:00:00 | Nama PIC : bapak gunadi No HP : 085335059334 Alt :  M Janji : (rabu/12/AGUSTUS/2026) jam Pasang : 09:00 Note : hubungi pelanggan jika ingin kelokasi"/>
    <s v="FCC"/>
    <d v="2026-10-08T16:10:07"/>
    <d v="2026-08-12T08:00:00"/>
    <m/>
    <s v="PS"/>
    <s v="NJK"/>
    <s v="NO ADDON"/>
    <n v="20260812"/>
    <s v="Completed"/>
    <s v="HSI Bisnis Promo HUT Telkom PSB 70% - 150 Mbps"/>
    <s v="INDIBIZ"/>
    <m/>
    <m/>
    <d v="2026-08-12T08:00:00"/>
    <s v="2026-08-12 08:00:00 | Nama PIC : bapak gunadi No HP : 085335059334 Alt :  M Janji : (rabu/12/AGUSTUS/2026) jam Pasang : 09:00 Note : hubungi pelanggan jika ingin kelokasi"/>
    <n v="2026"/>
    <n v="8"/>
    <n v="12"/>
    <d v="2026-08-12T00:00:00"/>
    <n v="-0.33333333333575865"/>
    <x v="1"/>
  </r>
  <r>
    <n v="305"/>
    <n v="1002514391"/>
    <n v="3"/>
    <x v="2"/>
    <n v="4"/>
    <s v="PURWOKERTO"/>
    <s v="CILACAP"/>
    <s v="MAN"/>
    <s v="REG"/>
    <s v="AO"/>
    <x v="0"/>
    <m/>
    <s v="Completed (PS)"/>
    <s v="RBS-Regional 3"/>
    <d v="2026-08-07T11:44:11"/>
    <d v="2026-08-08T19:06:27"/>
    <n v="69360670"/>
    <m/>
    <n v="146391107198"/>
    <s v="SDN. SINDANGSARI 01 MAJENANG"/>
    <s v="ODP-MAN-FB/162"/>
    <s v="WO061270337"/>
    <m/>
    <m/>
    <m/>
    <n v="108.769095540046"/>
    <n v="-7.2961080055813703"/>
    <s v=" SA; MC80043 ; TIWI  ; TREG3 ; CILACAP ;PSB 1S HSI BISNIS PROMO 50 MB;SDN. SINDANGSARI 01 MAJENANG; BUDI UNTORO/0823 2446 8689 ; untorobudi545@gmail.com"/>
    <s v="Sales Profesional"/>
    <m/>
    <m/>
    <m/>
    <m/>
    <m/>
    <m/>
    <m/>
    <m/>
    <s v="Management Janji"/>
    <s v="2026-08-09 13:00:00|Tanggal pemasangan : 09 AGUSTUS 2026 Jam pemasangan : pagi/siang Info Tambahan : Hubungi pelanggan dulu sebelum ke lokasi terima kasih|40010577|MYDITA"/>
    <s v="FCC"/>
    <d v="2026-07-08T11:55:04"/>
    <d v="2026-08-09T13:00:00"/>
    <m/>
    <s v="PS"/>
    <s v="MAN"/>
    <s v="NO ADDON"/>
    <n v="20260808"/>
    <s v="Completed"/>
    <s v="- 11_11446;Biaya PSB HSI EBIS Tunai di Depan ~ 11[150000]  - E23046;E23046 ~ ES23 - Paket HSI Bisnis[0]  - E23046~null~E23046_UNL;UNL ~ Internet-Link Unlimited Internet Usage ~ E23046[0]  - E23046~null~44877;E23046||11||Abodemen 0[0]  - E23046~null~E23046"/>
    <s v="INDIBIZ"/>
    <m/>
    <m/>
    <d v="2026-08-09T13:00:00"/>
    <s v="2026-08-09 13:00:00|Tanggal pemasangan : 09 AGUSTUS 2026 Jam pemasangan : pagi/siang Info Tambahan : Hubungi pelanggan dulu sebelum ke lokasi terima kasih|40010577|MYDITA"/>
    <n v="2026"/>
    <n v="8"/>
    <n v="8"/>
    <d v="2026-08-08T00:00:00"/>
    <n v="-1.5416666666642413"/>
    <x v="1"/>
  </r>
  <r>
    <n v="306"/>
    <n v="1002509849"/>
    <n v="3"/>
    <x v="4"/>
    <n v="4"/>
    <s v="SEMARANG"/>
    <s v="INNER - SEMARANG JATENG UTARA"/>
    <s v="BMK"/>
    <s v="REG"/>
    <s v="AO"/>
    <x v="0"/>
    <s v="1P INET"/>
    <s v="Completed (PS)"/>
    <s v="RBS-Regional 3"/>
    <d v="2026-08-05T09:52:56"/>
    <d v="2026-08-06T15:18:53"/>
    <n v="69358876"/>
    <m/>
    <n v="141423136584"/>
    <s v="PT happy tour Indonesia"/>
    <s v="ODP-BMK-FP/120 FP/D08/120.01"/>
    <s v="WO060956408"/>
    <m/>
    <m/>
    <m/>
    <n v="110.40271799999999"/>
    <n v="-7.1014480000000004"/>
    <s v="|MN00481|MYIA-063765573546/POI/elisabet indar/081329237856/pthappytourindonesia@gmail.com"/>
    <s v="MYIB_ASSISTANT"/>
    <m/>
    <m/>
    <m/>
    <m/>
    <m/>
    <m/>
    <m/>
    <m/>
    <s v="Management Janji"/>
    <s v="2026-08-06 08:00:00 | M Janji : (06/08/2026) jam Pasang : 09:00 Note : hubungi pelanggan jika ingin kelokasi"/>
    <s v="FCC"/>
    <d v="2026-05-08T09:55:13"/>
    <d v="2026-08-06T08:00:00"/>
    <m/>
    <s v="PS"/>
    <s v="BMK"/>
    <s v="NO ADDON"/>
    <n v="20260806"/>
    <s v="Completed"/>
    <s v="HSI Bisnis Promo HUT Telkom PSB 70% - 100 Mbps"/>
    <s v="INDIBIZ"/>
    <m/>
    <m/>
    <d v="2026-08-06T08:00:00"/>
    <s v="2026-08-06 08:00:00 | M Janji : (06/08/2026) jam Pasang : 09:00 Note : hubungi pelanggan jika ingin kelokasi"/>
    <n v="2026"/>
    <n v="8"/>
    <n v="6"/>
    <d v="2026-08-06T00:00:00"/>
    <n v="-0.33333333333575865"/>
    <x v="1"/>
  </r>
  <r>
    <n v="307"/>
    <n v="1002509843"/>
    <n v="3"/>
    <x v="7"/>
    <n v="4"/>
    <s v="SOLO"/>
    <s v="BOYOLALI"/>
    <s v="BYL"/>
    <s v="REG"/>
    <s v="AO"/>
    <x v="0"/>
    <s v="1P INET"/>
    <s v="WAITING AKTIFASI IHLD"/>
    <s v="RBS-Regional 3"/>
    <d v="2026-08-05T09:50:56"/>
    <d v="2026-08-05T11:15:05"/>
    <n v="69356667"/>
    <m/>
    <m/>
    <s v="PT. MITRA SARANA PLASTINDO"/>
    <m/>
    <s v="WO060634767"/>
    <m/>
    <m/>
    <m/>
    <n v="110.60401"/>
    <n v="-7.4904099999999998"/>
    <s v="|MN00396|MYIA-052677045144/POI/SHAKYRA JUNIA/089509772742/info.mitrasaranaplastindo@gmail.com"/>
    <s v="MYIB_ASSISTANT"/>
    <m/>
    <m/>
    <m/>
    <m/>
    <m/>
    <m/>
    <m/>
    <m/>
    <s v="Management Janji"/>
    <s v="2026-08-02 08:00:00 | Tanggal pemasangan: 01/08/2026 Jam pemasangan : pagi / siang Info Tambahan : Hubungi pelanggan dulu sebelum ke lokasi terima kasih"/>
    <s v="FCC"/>
    <d v="2026-05-08T09:55:13"/>
    <d v="2026-08-02T00:00:00"/>
    <m/>
    <s v="UNSC"/>
    <s v="BYL"/>
    <s v="NO ADDON"/>
    <m/>
    <s v="WAITING:  |MYDITA"/>
    <s v="HSI Bisnis Promo HUT Telkom PSB 70% - 100 Mbps"/>
    <s v="INDIBIZ"/>
    <m/>
    <m/>
    <d v="2026-08-02T08:00:00"/>
    <s v="2026-08-02 08:00:00 | Tanggal pemasangan: 01/08/2026 Jam pemasangan : pagi / siang Info Tambahan : Hubungi pelanggan dulu sebelum ke lokasi terima kasih"/>
    <m/>
    <m/>
    <m/>
    <e v="#NUM!"/>
    <e v="#NUM!"/>
    <x v="0"/>
  </r>
  <r>
    <n v="308"/>
    <n v="1002512943"/>
    <n v="3"/>
    <x v="1"/>
    <n v="5"/>
    <s v="MALANG"/>
    <s v="KEPANJEN"/>
    <s v="DPT"/>
    <s v="REG"/>
    <s v="AO"/>
    <x v="0"/>
    <s v="1P INET"/>
    <s v="Completed (PS)"/>
    <s v="RBS-Regional 3"/>
    <d v="2026-08-06T15:38:57"/>
    <d v="2026-08-07T12:39:38"/>
    <n v="69360156"/>
    <m/>
    <n v="152712205797"/>
    <s v="WARUNG BU SARI"/>
    <s v="ODP-DPT-FE/06"/>
    <s v="WO061096043"/>
    <m/>
    <m/>
    <m/>
    <n v="112.7203921"/>
    <n v="-8.2055781999999997"/>
    <s v="|MN02703|MYIA-016964483468/POI/astuti/085890510304/saritokodampit@gmail.com"/>
    <s v="MYIB_ASSISTANT"/>
    <m/>
    <m/>
    <m/>
    <m/>
    <m/>
    <m/>
    <m/>
    <m/>
    <s v="Management Janji"/>
    <s v="2026-08-07 13:00:00 | telp :085890510304 alt : manja : pagi : siang 07/08/2026 hub sebelum ke lokasi "/>
    <s v="FCC"/>
    <d v="2026-06-08T15:40:04"/>
    <d v="2026-08-07T13:00:00"/>
    <m/>
    <s v="PS"/>
    <s v="DPT"/>
    <s v="NO ADDON"/>
    <n v="20260807"/>
    <s v="Completed"/>
    <s v="HSI Bisnis Basic Promo HUT Telkom PSB 70% - 150 Mbps"/>
    <s v="INDIBIZ"/>
    <m/>
    <m/>
    <d v="2026-08-07T13:00:00"/>
    <s v="2026-08-07 13:00:00 | telp :085890510304 alt : manja : pagi : siang 07/08/2026 hub sebelum ke lokasi "/>
    <n v="2026"/>
    <n v="8"/>
    <n v="7"/>
    <d v="2026-08-07T00:00:00"/>
    <n v="-0.54166666666424135"/>
    <x v="1"/>
  </r>
  <r>
    <n v="309"/>
    <n v="1002525958"/>
    <n v="3"/>
    <x v="4"/>
    <n v="4"/>
    <s v="SEMARANG"/>
    <s v="INNER - SEMARANG JATENG UTARA"/>
    <s v="BMK"/>
    <s v="REG"/>
    <s v="AO"/>
    <x v="0"/>
    <s v="1P INET"/>
    <s v="Completed (PS)"/>
    <s v="RBS-Regional 3"/>
    <d v="2026-08-14T10:43:56"/>
    <d v="2026-08-18T14:45:45"/>
    <n v="69365812"/>
    <m/>
    <n v="141423136390"/>
    <s v="KOST GRIYA ASRI"/>
    <s v="ODP-BMK-FAQ/072 FAQ/D08/072.01"/>
    <s v="WO061728941"/>
    <m/>
    <m/>
    <m/>
    <n v="110.42677879999999"/>
    <n v="-7.0526176999999999"/>
    <s v="MD|MYDB-20260814265312|DN00001/MN00966|KOST GRIYA ASRI|081387624625"/>
    <s v="MYDIGIBIZPARTNER"/>
    <m/>
    <m/>
    <m/>
    <m/>
    <m/>
    <m/>
    <m/>
    <m/>
    <s v="Management Janji"/>
    <s v="2026-08-18 13:00:00 | Nama PIC : bu erna  No HP : 081387624625 Alt :  M Janji : 18/AGUSTUS/2026 jam Pasang : Siang Note : hubungi pelanggan jika ingin kelokasi, terimakasih."/>
    <s v="FCC"/>
    <s v="14-08-2026 10:54:53"/>
    <d v="2026-08-18T13:00:00"/>
    <m/>
    <s v="PS"/>
    <s v="BMK"/>
    <s v="NO ADDON"/>
    <n v="20260818"/>
    <s v="Completed"/>
    <s v="HSI Bisnis Promo HUT Telkom PSB 70% - 50 Mbps"/>
    <s v="INDIBIZ"/>
    <m/>
    <m/>
    <d v="2026-08-18T13:00:00"/>
    <s v="2026-08-18 13:00:00 | Nama PIC : bu erna  No HP : 081387624625 Alt :  M Janji : 18/AGUSTUS/2026 jam Pasang : Siang Note : hubungi pelanggan jika ingin kelokasi, terimakasih."/>
    <n v="2026"/>
    <n v="8"/>
    <n v="18"/>
    <d v="2026-08-18T00:00:00"/>
    <n v="-0.54166666666424135"/>
    <x v="1"/>
  </r>
  <r>
    <n v="310"/>
    <n v="1002530605"/>
    <n v="3"/>
    <x v="3"/>
    <n v="5"/>
    <s v="MADURA"/>
    <s v="PAMEKASAN"/>
    <s v="PME"/>
    <s v="REG"/>
    <s v="AO"/>
    <x v="0"/>
    <s v="1P INET"/>
    <s v="Completed (PS)"/>
    <s v="RBS-Regional 3"/>
    <d v="2026-08-17T10:41:57"/>
    <d v="2026-08-18T17:31:49"/>
    <n v="69367916"/>
    <m/>
    <n v="152426928257"/>
    <s v="Toko Mahrus Jaya"/>
    <s v="ODP-PME-FBF/21"/>
    <s v="WO061917108"/>
    <m/>
    <m/>
    <m/>
    <n v="113.401278890669"/>
    <n v="-7.1045979844140303"/>
    <s v="MD|MYDB-20260817265811|DN00001/MN00572|Toko Mahrus Jaya|087749030337"/>
    <s v="MYDIGIBIZPARTNER"/>
    <m/>
    <m/>
    <m/>
    <m/>
    <m/>
    <m/>
    <m/>
    <m/>
    <s v="Management Janji"/>
    <s v="2026-08-18 13:00:00 | Waktu pemasangan : 17 agustus 2026 Jam pemasangan : 08.00 - 12.00 Info Tambahan : Hubungi pelanggan dulu sebelum ke lokasi terimakasih "/>
    <s v="FCC"/>
    <s v="17-08-2026 10:55:01"/>
    <d v="2026-08-18T13:00:00"/>
    <m/>
    <s v="PS"/>
    <s v="PME"/>
    <s v="NO ADDON"/>
    <n v="20260818"/>
    <s v="Completed"/>
    <s v="HSI Bisnis Promo HUT Telkom PSB 70% - 100 Mbps"/>
    <s v="INDIBIZ"/>
    <m/>
    <m/>
    <d v="2026-08-18T13:00:00"/>
    <s v="2026-08-18 13:00:00 | Waktu pemasangan : 17 agustus 2026 Jam pemasangan : 08.00 - 12.00 Info Tambahan : Hubungi pelanggan dulu sebelum ke lokasi terimakasih "/>
    <n v="2026"/>
    <n v="8"/>
    <n v="18"/>
    <d v="2026-08-18T00:00:00"/>
    <n v="-0.54166666666424135"/>
    <x v="1"/>
  </r>
  <r>
    <n v="311"/>
    <n v="1002513689"/>
    <n v="3"/>
    <x v="6"/>
    <n v="5"/>
    <s v="JEMBER"/>
    <s v="BONDOWOSO"/>
    <s v="BOW"/>
    <s v="REG"/>
    <s v="AO"/>
    <x v="0"/>
    <s v="2P INET + VOICE"/>
    <s v="Completed (PS)"/>
    <s v="RBS-Regional 3"/>
    <d v="2026-08-07T08:26:57"/>
    <d v="2026-08-07T12:31:42"/>
    <n v="69360405"/>
    <n v="3322010101"/>
    <n v="152507225603"/>
    <s v="RUMAH KOST GUFRON"/>
    <s v="ODP-BOW-FAC/30 FAC/D01/30.01"/>
    <s v="WO061132689"/>
    <m/>
    <m/>
    <m/>
    <n v="113.82832439297999"/>
    <n v="-7.9850434094674601"/>
    <s v="|MC30175|MYIA-047201271506/POI/Muhammad Gufron/083853348595/kostgufron96@gmail.com"/>
    <s v="MYIB_ASSISTANT"/>
    <m/>
    <m/>
    <m/>
    <m/>
    <m/>
    <m/>
    <m/>
    <m/>
    <s v="Management Janji"/>
    <s v="2026-08-08 08:00:00 | telp :083853348595  alt : pagi / siang 08/08/2026 hub sebelum ke lokasi "/>
    <s v="FCC"/>
    <d v="2026-07-08T08:40:28"/>
    <d v="2026-08-08T08:00:00"/>
    <m/>
    <s v="PS"/>
    <s v="BOW"/>
    <s v="NO ADDON"/>
    <n v="20260807"/>
    <s v="Completed"/>
    <s v="HSI Bisnis Bundling Phone PSB 70% - Free 800 Menit Promo - 300 Mbps"/>
    <s v="INDIBIZ"/>
    <m/>
    <m/>
    <d v="2026-08-08T08:00:00"/>
    <s v="2026-08-08 08:00:00 | telp :083853348595  alt : pagi / siang 08/08/2026 hub sebelum ke lokasi "/>
    <n v="2026"/>
    <n v="8"/>
    <n v="7"/>
    <d v="2026-08-07T00:00:00"/>
    <n v="-1.3333333333357587"/>
    <x v="1"/>
  </r>
  <r>
    <n v="312"/>
    <n v="1002516737"/>
    <n v="3"/>
    <x v="7"/>
    <n v="4"/>
    <s v="KUDUS"/>
    <s v="PATI"/>
    <s v="JWN"/>
    <s v="REG"/>
    <s v="AO"/>
    <x v="0"/>
    <s v="1P INET"/>
    <s v="Completed (PS)"/>
    <s v="RBS-Regional 3"/>
    <d v="2026-08-10T07:46:56"/>
    <d v="2026-08-10T14:50:09"/>
    <n v="69362023"/>
    <m/>
    <n v="141571106985"/>
    <s v="FAMILY LOVE CAFE"/>
    <s v="ODP-JWN-FB/128 FB/D08/128.01"/>
    <s v="WO061351831"/>
    <m/>
    <m/>
    <m/>
    <n v="111.149619"/>
    <n v="-6.7216719999999999"/>
    <s v="|MC60040|MYIA-059999801651/POI/Hery Setiawan/085225955123/familycafe470@gmail.com"/>
    <s v="MYIB_ASSISTANT"/>
    <m/>
    <m/>
    <m/>
    <m/>
    <m/>
    <m/>
    <m/>
    <m/>
    <s v="Management Janji"/>
    <s v="2026-08-11 13:00:00 | Tanggal pemasangan :11/08/2026 Jam pemasangan : 11.00 Info Tambahan : Hubungi pelanggan dulu sebelum ke lokasi terima kasih."/>
    <s v="FCC"/>
    <d v="2026-10-08T07:54:47"/>
    <d v="2026-08-11T13:00:00"/>
    <m/>
    <s v="PS"/>
    <s v="JWN"/>
    <s v="NO ADDON"/>
    <n v="20260810"/>
    <s v="Completed"/>
    <s v="HSI Bisnis Promo HUT Telkom PSB 70% - 100 Mbps"/>
    <s v="INDIBIZ"/>
    <m/>
    <m/>
    <d v="2026-08-11T13:00:00"/>
    <s v="2026-08-11 13:00:00 | Tanggal pemasangan :11/08/2026 Jam pemasangan : 11.00 Info Tambahan : Hubungi pelanggan dulu sebelum ke lokasi terima kasih."/>
    <n v="2026"/>
    <n v="8"/>
    <n v="10"/>
    <d v="2026-08-10T00:00:00"/>
    <n v="-1.5416666666642413"/>
    <x v="1"/>
  </r>
  <r>
    <n v="313"/>
    <n v="1002528178"/>
    <n v="3"/>
    <x v="3"/>
    <n v="5"/>
    <s v="MADURA"/>
    <s v="BANGKALAN"/>
    <s v="SPG"/>
    <s v="REG"/>
    <s v="AO"/>
    <x v="0"/>
    <s v="1P INET"/>
    <s v="Completed (PS)"/>
    <s v="RBS-Regional 3"/>
    <d v="2026-08-15T12:11:56"/>
    <d v="2026-08-16T16:01:23"/>
    <n v="69366798"/>
    <m/>
    <n v="152434913689"/>
    <s v="yayasan pendidikan islam tambihul ghofilin"/>
    <s v="ODP-SPG-FY/105"/>
    <s v="WO061815588"/>
    <m/>
    <m/>
    <m/>
    <n v="113.178516067564"/>
    <n v="-7.0129990648679099"/>
    <s v="MD|MYDB-20260815265494|DN00001/MN00572|yayasan pendidikan islam tambihul ghofilin|081931348412"/>
    <s v="MYDIGIBIZPARTNER"/>
    <m/>
    <m/>
    <m/>
    <m/>
    <m/>
    <m/>
    <m/>
    <m/>
    <s v="Management Janji"/>
    <s v="2026-08-16 13:00:00 | Tanggal Pemasangan : 16 Agustus 2026 Jam Pemasangan : 08:00 15:00 Info Tambahan : Hubungi pelanggan dulu sebelum ke lokasi terimakasih"/>
    <s v="FCC"/>
    <s v="15-08-2026 12:25:37"/>
    <d v="2026-08-16T13:00:00"/>
    <m/>
    <s v="PS"/>
    <s v="SPG"/>
    <s v="NETMONK"/>
    <n v="20260816"/>
    <s v="Completed"/>
    <s v="HSI Bisnis Bundling Netmonk Promo 2026 PSB 70% - 300 Mbps"/>
    <s v="INDIBIZ"/>
    <m/>
    <m/>
    <d v="2026-08-16T13:00:00"/>
    <s v="2026-08-16 13:00:00 | Tanggal Pemasangan : 16 Agustus 2026 Jam Pemasangan : 08:00 15:00 Info Tambahan : Hubungi pelanggan dulu sebelum ke lokasi terimakasih"/>
    <n v="2026"/>
    <n v="8"/>
    <n v="16"/>
    <d v="2026-08-16T00:00:00"/>
    <n v="-0.54166666666424135"/>
    <x v="1"/>
  </r>
  <r>
    <n v="314"/>
    <n v="1002504429"/>
    <n v="3"/>
    <x v="7"/>
    <n v="4"/>
    <s v="SOLO"/>
    <s v="BOYOLALI"/>
    <s v="BYL"/>
    <s v="REG"/>
    <s v="AO"/>
    <x v="0"/>
    <s v="2P INET + VOICE"/>
    <s v="98 | OSS - CANCEL COMPLETE"/>
    <s v="RBS-Regional 3"/>
    <d v="2026-08-01T11:25:56"/>
    <d v="2026-08-05T09:49:55"/>
    <n v="69356637"/>
    <n v="2762970020"/>
    <n v="143553212723"/>
    <s v="PT. MITRA SARANA PLASTINDO"/>
    <s v="ODP-BYL-FAH/064 FAH/D05/064.01"/>
    <s v="WO060633867"/>
    <m/>
    <m/>
    <m/>
    <n v="110.60347299999999"/>
    <n v="-7.4910819999999996"/>
    <s v="|MN00396|MYIA-020519150788/POI/SHAKYRA JUNIA/089509772742/info.mitrasaranaplastindo@gmail.com"/>
    <s v="MYIB_ASSISTANT"/>
    <m/>
    <m/>
    <m/>
    <m/>
    <m/>
    <m/>
    <m/>
    <m/>
    <s v="Management Janji"/>
    <s v="2026-08-02 08:00:00 | Nama PIC : SHAKYRA No HP : 089509772742 Alt :  M Janji : 02/08/2026 NoteÃ‚Â :  hubungi terlebih dahulu sebelum kelokasi "/>
    <s v="FCC"/>
    <d v="2026-01-08T11:39:50"/>
    <d v="2026-08-02T08:00:00"/>
    <s v="Kendala Teknik"/>
    <s v="CANCEL"/>
    <s v="BYL"/>
    <s v="NO ADDON"/>
    <m/>
    <s v="Cancel Completed"/>
    <s v="HSI Bisnis Bundling Phone PSB 70% - Free 800 Menit Promo - 200 Mbps"/>
    <s v="INDIBIZ"/>
    <m/>
    <m/>
    <d v="2026-08-02T08:00:00"/>
    <s v="2026-08-02 08:00:00 | Nama PIC : SHAKYRA No HP : 089509772742 Alt :  M Janji : 02/08/2026 NoteÃ‚Â :  hubungi terlebih dahulu sebelum kelokasi "/>
    <m/>
    <m/>
    <m/>
    <e v="#NUM!"/>
    <e v="#NUM!"/>
    <x v="0"/>
  </r>
  <r>
    <n v="315"/>
    <n v="1002529952"/>
    <n v="3"/>
    <x v="1"/>
    <n v="5"/>
    <s v="MALANG"/>
    <s v="BATU"/>
    <s v="BTU"/>
    <s v="REG"/>
    <s v="AO"/>
    <x v="0"/>
    <s v="1P INET"/>
    <s v="Completed (PS)"/>
    <s v="RBS-Regional 3"/>
    <d v="2026-08-16T16:28:57"/>
    <d v="2026-08-18T07:42:00"/>
    <n v="69367682"/>
    <m/>
    <n v="152707239263"/>
    <s v="AGA KOMPUTER"/>
    <s v="ODP-BTU-FBX/15"/>
    <s v="WO061891791"/>
    <m/>
    <m/>
    <m/>
    <n v="112.524658888578"/>
    <n v="-7.7839229599704396"/>
    <s v="MD|MYDB-20260815265502|SC20017/MC20200|AGA KOMPUTER|085134792145"/>
    <s v="MYDIGIBIZPARTNER"/>
    <m/>
    <m/>
    <m/>
    <m/>
    <m/>
    <m/>
    <m/>
    <m/>
    <s v="Management Janji"/>
    <s v="2026-08-17 13:00:00 | Tanggal pemasangan : 17 AGUSTUS 2026 Jam pemasangan : pagi/siang Info Tambahan : Hubungi pelanggan dulu sebelum ke lokasi terima kasih"/>
    <s v="FCC"/>
    <s v="16-08-2026 16:39:59"/>
    <d v="2026-08-17T13:00:00"/>
    <m/>
    <s v="PS"/>
    <s v="BTU"/>
    <s v="NETMONK"/>
    <n v="20260818"/>
    <s v="Completed"/>
    <s v="HSI Bisnis Bundling Netmonk PSB 70% Promo - 300 Mbps"/>
    <s v="INDIBIZ"/>
    <m/>
    <m/>
    <d v="2026-08-17T13:00:00"/>
    <s v="2026-08-17 13:00:00 | Tanggal pemasangan : 17 AGUSTUS 2026 Jam pemasangan : pagi/siang Info Tambahan : Hubungi pelanggan dulu sebelum ke lokasi terima kasih"/>
    <n v="2026"/>
    <n v="8"/>
    <n v="18"/>
    <d v="2026-08-18T00:00:00"/>
    <n v="0.45833333333575865"/>
    <x v="1"/>
  </r>
  <r>
    <n v="316"/>
    <n v="1002527045"/>
    <n v="3"/>
    <x v="2"/>
    <n v="4"/>
    <s v="YOGYAKARTA"/>
    <s v="INNER - YOGYA JATENG SELATAN"/>
    <s v="KEN"/>
    <s v="REG"/>
    <s v="AO"/>
    <x v="0"/>
    <s v="1P INET"/>
    <s v="Completed (PS)"/>
    <s v="RBS-Regional 3"/>
    <d v="2026-08-14T15:58:57"/>
    <d v="2026-08-15T14:20:18"/>
    <n v="69366308"/>
    <m/>
    <n v="146130138561"/>
    <s v="PT SMART EDUCAFE INDONESIA"/>
    <s v="ODP-KEN-FAP/037 FAP/D04/037.01"/>
    <s v="WO061767060"/>
    <m/>
    <m/>
    <m/>
    <n v="110.442333"/>
    <n v="-7.7526413999999999"/>
    <s v="|MC80054|MYIA-078270767176/POI/HENDRO/083840455430/educafesmart@gmail.com"/>
    <s v="MYIB_ASSISTANT"/>
    <m/>
    <m/>
    <m/>
    <m/>
    <m/>
    <m/>
    <m/>
    <m/>
    <s v="Management Janji"/>
    <s v="2026-08-16 13:00:00 | Nama PIC : bp hendro  No HP : 083840455430 Alt :  M Janji : 16/AGUSTUS/2026 jam Pasang : Siang Note : hubungi pelanggan jika ingin kelokasi, terimakasih. "/>
    <s v="FCC"/>
    <s v="14-08-2026 16:10:01"/>
    <d v="2026-08-16T13:00:00"/>
    <m/>
    <s v="PS"/>
    <s v="KEN"/>
    <s v="NO ADDON"/>
    <n v="20260815"/>
    <s v="Completed"/>
    <s v="HSI Bisnis PSB 70% - 300 Mbps"/>
    <s v="INDIBIZ"/>
    <m/>
    <m/>
    <d v="2026-08-16T13:00:00"/>
    <s v="2026-08-16 13:00:00 | Nama PIC : bp hendro  No HP : 083840455430 Alt :  M Janji : 16/AGUSTUS/2026 jam Pasang : Siang Note : hubungi pelanggan jika ingin kelokasi, terimakasih. "/>
    <n v="2026"/>
    <n v="8"/>
    <n v="15"/>
    <d v="2026-08-15T00:00:00"/>
    <n v="-1.5416666666642413"/>
    <x v="1"/>
  </r>
  <r>
    <n v="317"/>
    <n v="1002516148"/>
    <n v="3"/>
    <x v="7"/>
    <n v="4"/>
    <s v="KUDUS"/>
    <s v="KUDUS"/>
    <s v="KUD"/>
    <s v="REG"/>
    <s v="AO"/>
    <x v="0"/>
    <m/>
    <s v="QC MIA - INVALID QUALITY CONTROL MIA"/>
    <s v="RBS-Regional 2"/>
    <d v="2026-08-08T16:25:17"/>
    <d v="2026-08-13T19:04:21"/>
    <n v="69361605"/>
    <m/>
    <n v="142401145749"/>
    <s v="MUSHOLLA AL-IKHLAS"/>
    <s v="ODP-KUD-FBG/013"/>
    <m/>
    <m/>
    <m/>
    <m/>
    <n v="110.80238900000001"/>
    <n v="-6.8506280000000004"/>
    <s v="|MN00915|/ musholla  Al ikhlas / Pic Safii / Cp 081935165070 /  zuss.asfa@gmail.com"/>
    <s v="Sales Profesional"/>
    <m/>
    <m/>
    <m/>
    <m/>
    <m/>
    <m/>
    <m/>
    <m/>
    <m/>
    <m/>
    <m/>
    <d v="2026-08-08T16:40:10"/>
    <m/>
    <m/>
    <s v="QC1"/>
    <s v="KUD"/>
    <s v="NO ADDON"/>
    <m/>
    <s v="QC MIA - INVALID QUALITY CONTROL MIA - Foto Lokasi Instalasi Tidak Valid - 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m/>
    <m/>
    <m/>
    <m/>
    <m/>
    <e v="#NUM!"/>
    <e v="#NUM!"/>
    <x v="0"/>
  </r>
  <r>
    <n v="318"/>
    <n v="1002523145"/>
    <n v="3"/>
    <x v="3"/>
    <n v="5"/>
    <s v="MADURA"/>
    <s v="BANGKALAN"/>
    <s v="ARB"/>
    <s v="REG"/>
    <s v="AO"/>
    <x v="0"/>
    <s v="1P INET"/>
    <s v="Completed (PS)"/>
    <s v="RBS-Regional 3"/>
    <d v="2026-08-12T19:20:57"/>
    <d v="2026-08-14T17:41:40"/>
    <n v="69364655"/>
    <m/>
    <n v="152439202919"/>
    <s v="HASBANAH GEGER"/>
    <s v="ODP-ARB-FD/11"/>
    <s v="WO061626087"/>
    <m/>
    <m/>
    <m/>
    <n v="112.93994799256301"/>
    <n v="-6.9916691624481704"/>
    <s v="MD|MYDB-20260812265155|DN00001/MN00802|HASBANAH GEGER|082323095217"/>
    <s v="MYDIGIBIZPARTNER"/>
    <m/>
    <m/>
    <m/>
    <m/>
    <m/>
    <m/>
    <m/>
    <m/>
    <s v="Management Janji"/>
    <s v="2026-08-14 08:00:00 | Nama PIC : bapak riyadul No HP : 082323095217 Alt :  M Janji : (jumat/14/AGUSTUS/2026) jam Pasang : 09:00 Note : hubungi pelanggan jika ingin kelokasi"/>
    <s v="FCC"/>
    <d v="2026-12-08T19:25:41"/>
    <d v="2026-08-14T08:00:00"/>
    <m/>
    <s v="PS"/>
    <s v="ARB"/>
    <s v="NO ADDON"/>
    <n v="20260814"/>
    <s v="Completed"/>
    <s v="HSI Bisnis Promo HUT Telkom PSB 70% - 50 Mbps"/>
    <s v="INDIBIZ"/>
    <m/>
    <m/>
    <d v="2026-08-14T08:00:00"/>
    <s v="2026-08-14 08:00:00 | Nama PIC : bapak riyadul No HP : 082323095217 Alt :  M Janji : (jumat/14/AGUSTUS/2026) jam Pasang : 09:00 Note : hubungi pelanggan jika ingin kelokasi"/>
    <n v="2026"/>
    <n v="8"/>
    <n v="14"/>
    <d v="2026-08-14T00:00:00"/>
    <n v="-0.33333333333575865"/>
    <x v="1"/>
  </r>
  <r>
    <n v="319"/>
    <n v="1002530718"/>
    <n v="3"/>
    <x v="6"/>
    <n v="5"/>
    <s v="PASURUAN"/>
    <s v="LUMAJANG"/>
    <s v="JTO"/>
    <s v="REG"/>
    <s v="AO"/>
    <x v="0"/>
    <m/>
    <s v="CANCEL COMPLETED"/>
    <s v="RBS-Regional 3"/>
    <d v="2026-08-17T11:49:11"/>
    <d v="2026-08-17T13:26:52"/>
    <n v="69367989"/>
    <m/>
    <n v="152541206034"/>
    <s v="GAJAH MADA MART"/>
    <s v="ODP-JTO-FF/04"/>
    <m/>
    <m/>
    <m/>
    <m/>
    <n v="113.3849115"/>
    <n v="-8.1764762999999991"/>
    <s v="|MC30211|/WEDHAR REDHYANANG YUDHA/8551111241/sakujang907@gmail.com"/>
    <s v="Sales Force DBS"/>
    <m/>
    <m/>
    <m/>
    <m/>
    <m/>
    <m/>
    <m/>
    <m/>
    <m/>
    <m/>
    <m/>
    <s v="17-08-2026 11:55:11"/>
    <m/>
    <m/>
    <s v="REJECT_FCC"/>
    <s v="JTO"/>
    <s v="OCA"/>
    <m/>
    <s v="DECLINE : Decline - Batal Order NENG PUTRI MEILINDA PERMATASARI 40981184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320"/>
    <n v="1002527856"/>
    <n v="3"/>
    <x v="6"/>
    <n v="5"/>
    <s v="JEMBER"/>
    <s v="SITUBONDO"/>
    <s v="BKI"/>
    <s v="REG"/>
    <s v="AO"/>
    <x v="0"/>
    <s v="1P INET"/>
    <s v="Completed (PS)"/>
    <s v="RBS-Regional 3"/>
    <d v="2026-08-15T10:10:56"/>
    <d v="2026-08-15T14:23:26"/>
    <n v="69366651"/>
    <m/>
    <n v="152531208029"/>
    <s v="TOKO YUDI"/>
    <s v="ODP-BKI-FH/40 FH/D03/40.01"/>
    <s v="WO061803674"/>
    <m/>
    <m/>
    <m/>
    <n v="113.704161"/>
    <n v="-7.7575139999999996"/>
    <s v="|MN02617|MYIA-096365121389/POI/MIFTAHUL ARIFIN/082322661370/sayudi461@gmail.com"/>
    <s v="MYIB_ASSISTANT"/>
    <m/>
    <m/>
    <m/>
    <m/>
    <m/>
    <m/>
    <m/>
    <m/>
    <s v="Management Janji"/>
    <s v="2026-08-16 08:00:00 | Nama PIC : BAPAK MIFTAHUL No HP : 082322661370 Alt :  M Janji : (MINGGU/16/AGUSTUS/2026) jam Pasang : 09:00 Note : hubungi pelanggan jika ingin kelokasi"/>
    <s v="FCC"/>
    <s v="15-08-2026 10:39:56"/>
    <d v="2026-08-16T08:00:00"/>
    <m/>
    <s v="PS"/>
    <s v="BKI"/>
    <s v="NETMONK"/>
    <n v="20260815"/>
    <s v="Completed"/>
    <s v="HSI Bisnis Bundling Netmonk PSB 70% Promo - 300 Mbps"/>
    <s v="INDIBIZ"/>
    <m/>
    <m/>
    <d v="2026-08-16T08:00:00"/>
    <s v="2026-08-16 08:00:00 | Nama PIC : BAPAK MIFTAHUL No HP : 082322661370 Alt :  M Janji : (MINGGU/16/AGUSTUS/2026) jam Pasang : 09:00 Note : hubungi pelanggan jika ingin kelokasi"/>
    <n v="2026"/>
    <n v="8"/>
    <n v="15"/>
    <d v="2026-08-15T00:00:00"/>
    <n v="-1.3333333333357587"/>
    <x v="1"/>
  </r>
  <r>
    <n v="321"/>
    <n v="1002506226"/>
    <n v="3"/>
    <x v="2"/>
    <n v="4"/>
    <s v="MAGELANG"/>
    <s v="WONOSOBO"/>
    <s v="WOS"/>
    <s v="REG"/>
    <s v="AO"/>
    <x v="0"/>
    <s v="1P INET"/>
    <s v="OSS - FALLOUT"/>
    <s v="RBS-Regional 3"/>
    <d v="2026-08-03T14:16:56"/>
    <d v="2026-08-06T09:47:27"/>
    <n v="69357474"/>
    <m/>
    <n v="141373127364"/>
    <s v="CABINKU LUMINA"/>
    <s v="ODP-WOS-FAN/056 FAN/D06/056.01"/>
    <s v="WO060801131"/>
    <m/>
    <m/>
    <m/>
    <n v="109.939656"/>
    <n v="-7.2350110000000001"/>
    <s v="|MN00909|MYIA-083498976149/POI/viki/08978516238/nurchanafivikiaji@gmail.com"/>
    <s v="MYIB_ASSISTANT"/>
    <m/>
    <m/>
    <m/>
    <m/>
    <m/>
    <m/>
    <m/>
    <m/>
    <s v="Management Janji"/>
    <s v="2026-08-06 08:00:00 | No Hp Pic : 085137490766 No alt : - Jam Pemasangan :  Tanggal Pemasangan : 08/08/2026 hub sebelum ke lokasi"/>
    <s v="FCC"/>
    <d v="2026-03-08T14:40:09"/>
    <d v="2026-08-06T08:00:00"/>
    <s v="Kendala Pelanggan"/>
    <s v="FO_WFM"/>
    <s v="WOS"/>
    <s v="NO ADDON"/>
    <m/>
    <s v="Provisioning Failed|WFM|INF008979901|PP_-7.359872299999999,109.90293050000001_pelanggan minta pending"/>
    <s v="HSI Bisnis Promo HUT Telkom PSB 70% - 100 Mbps"/>
    <s v="INDIBIZ"/>
    <m/>
    <m/>
    <d v="2026-08-06T08:00:00"/>
    <s v="2026-08-06 08:00:00 | No Hp Pic : 085137490766 No alt : - Jam Pemasangan :  Tanggal Pemasangan : 08/08/2026 hub sebelum ke lokasi"/>
    <m/>
    <m/>
    <m/>
    <e v="#NUM!"/>
    <e v="#NUM!"/>
    <x v="0"/>
  </r>
  <r>
    <n v="322"/>
    <n v="1002508787"/>
    <n v="3"/>
    <x v="1"/>
    <n v="5"/>
    <s v="KEDIRI"/>
    <s v="NGANJUK"/>
    <s v="WRJ"/>
    <s v="REG"/>
    <s v="AO"/>
    <x v="0"/>
    <s v="1P INET"/>
    <s v="Completed (PS)"/>
    <s v="RBS-Regional 3"/>
    <d v="2026-08-04T15:04:57"/>
    <d v="2026-08-05T17:52:56"/>
    <n v="69358445"/>
    <m/>
    <n v="152641205429"/>
    <s v="Mojo Cell"/>
    <s v="ODP-WRJ-FD/74 FD/D06/74.01"/>
    <s v="WO060907500"/>
    <m/>
    <m/>
    <m/>
    <n v="112.036909908056"/>
    <n v="-7.6769109818081898"/>
    <s v="MD|MYDB-20260804264318|DC20002/MC20039|Mojo Cell|08994642468"/>
    <s v="MYDIGIBIZPARTNER"/>
    <m/>
    <m/>
    <m/>
    <m/>
    <m/>
    <m/>
    <m/>
    <m/>
    <s v="Management Janji"/>
    <s v="2026-08-05 13:00:00 | Jam pemasangan : 12.00 Info Tambahan : Hubungi pelanggan dulu sebelum ke lokasi terimakasih "/>
    <s v="FCC"/>
    <d v="2026-04-08T15:10:39"/>
    <d v="2026-08-05T13:00:00"/>
    <m/>
    <s v="PS"/>
    <s v="WRJ"/>
    <s v="NO ADDON"/>
    <n v="20260805"/>
    <s v="Completed"/>
    <s v="HSI Bisnis Promo HUT Telkom PSB 70% - 100 Mbps Dual Band"/>
    <s v="INDIBIZ"/>
    <m/>
    <m/>
    <d v="2026-08-05T13:00:00"/>
    <s v="2026-08-05 13:00:00 | Jam pemasangan : 12.00 Info Tambahan : Hubungi pelanggan dulu sebelum ke lokasi terimakasih "/>
    <n v="2026"/>
    <n v="8"/>
    <n v="5"/>
    <d v="2026-08-05T00:00:00"/>
    <n v="-0.54166666666424135"/>
    <x v="1"/>
  </r>
  <r>
    <n v="323"/>
    <n v="1002514777"/>
    <n v="3"/>
    <x v="1"/>
    <n v="5"/>
    <s v="KEDIRI"/>
    <s v="NGANJUK"/>
    <s v="NJK"/>
    <s v="REG"/>
    <s v="AO"/>
    <x v="0"/>
    <s v="1P INET"/>
    <s v="Completed (PS)"/>
    <s v="RBS-Regional 3"/>
    <d v="2026-08-07T14:10:57"/>
    <d v="2026-08-07T16:50:02"/>
    <n v="69360851"/>
    <m/>
    <n v="152611229851"/>
    <s v="WARKOP BUNG KARNO"/>
    <s v="ODP-NJK-FAE/07 FAE/D01/07.01"/>
    <s v="WO061170413"/>
    <m/>
    <m/>
    <m/>
    <n v="111.94472500000001"/>
    <n v="-7.6014160000000004"/>
    <s v="|MC20191|MYIA-058042359357/POI/SUKARNO/085743196463/asopo7513@gmail.com"/>
    <s v="MYIB_ASSISTANT"/>
    <m/>
    <m/>
    <m/>
    <m/>
    <m/>
    <m/>
    <m/>
    <m/>
    <s v="Management Janji"/>
    <s v="2026-08-08 13:00:00 | M Janji : 8 agustus 2026 jam Pasang : siang Note : hubungi pelanggan jika ingin kelokasi"/>
    <s v="FCC"/>
    <d v="2026-07-08T14:25:34"/>
    <d v="2026-08-08T13:00:00"/>
    <m/>
    <s v="PS"/>
    <s v="NJK"/>
    <s v="NO ADDON"/>
    <n v="20260807"/>
    <s v="Completed"/>
    <s v="HSI Bisnis Promo HUT Telkom PSB 70% - 200 Mbps"/>
    <s v="INDIBIZ"/>
    <m/>
    <m/>
    <d v="2026-08-08T13:00:00"/>
    <s v="2026-08-08 13:00:00 | M Janji : 8 agustus 2026 jam Pasang : siang Note : hubungi pelanggan jika ingin kelokasi"/>
    <n v="2026"/>
    <n v="8"/>
    <n v="7"/>
    <d v="2026-08-07T00:00:00"/>
    <n v="-1.5416666666642413"/>
    <x v="1"/>
  </r>
  <r>
    <n v="324"/>
    <n v="1002526178"/>
    <n v="3"/>
    <x v="4"/>
    <n v="4"/>
    <s v="PEKALONGAN"/>
    <s v="BREBES"/>
    <s v="BKA"/>
    <s v="REG"/>
    <s v="AO"/>
    <x v="0"/>
    <s v="1P INET"/>
    <s v="Completed (PS)"/>
    <s v="RBS-Regional 3"/>
    <d v="2026-08-14T11:31:56"/>
    <d v="2026-08-15T10:47:03"/>
    <n v="69365931"/>
    <m/>
    <n v="142205105793"/>
    <s v="sembako Annisa"/>
    <s v="ODP-BKA-FJ/083 FJ/D04/083.01"/>
    <s v="WO061734596"/>
    <m/>
    <m/>
    <m/>
    <n v="108.94355814903901"/>
    <n v="-6.9129860131561598"/>
    <s v="MD|MYDB-20260814265322|EC50002/MC50042|sembako Annisa|087792997405"/>
    <s v="MYDIGIBIZPARTNER"/>
    <m/>
    <m/>
    <m/>
    <m/>
    <m/>
    <m/>
    <m/>
    <m/>
    <s v="Management Janji"/>
    <s v="2026-08-15 08:00:00 | telp:087792997405 alt : manja : pagi / siang 15/08/2026 hub sebelum ke lokasi "/>
    <s v="FCC"/>
    <s v="14-08-2026 11:39:52"/>
    <d v="2026-08-15T08:00:00"/>
    <m/>
    <s v="PS"/>
    <s v="BKA"/>
    <s v="NO ADDON"/>
    <n v="20260815"/>
    <s v="Completed"/>
    <s v="HSI Bisnis PSB 70% - 200 Mbps"/>
    <s v="INDIBIZ"/>
    <m/>
    <m/>
    <d v="2026-08-15T08:00:00"/>
    <s v="2026-08-15 08:00:00 | telp:087792997405 alt : manja : pagi / siang 15/08/2026 hub sebelum ke lokasi "/>
    <n v="2026"/>
    <n v="8"/>
    <n v="15"/>
    <d v="2026-08-15T00:00:00"/>
    <n v="-0.33333333333575865"/>
    <x v="1"/>
  </r>
  <r>
    <n v="325"/>
    <n v="1002526049"/>
    <n v="3"/>
    <x v="7"/>
    <n v="4"/>
    <s v="KUDUS"/>
    <s v="BLORA"/>
    <s v="NGA"/>
    <s v="REG"/>
    <s v="AO"/>
    <x v="0"/>
    <s v="1P INET"/>
    <s v="Completed (PS)"/>
    <s v="RBS-Regional 3"/>
    <d v="2026-08-14T11:04:57"/>
    <d v="2026-08-15T11:09:18"/>
    <n v="69365885"/>
    <m/>
    <n v="142519105202"/>
    <s v="TOKO BAHAN KUE DAN TOKOYAN PLASTIK"/>
    <s v="ODP-NGA-FF/015 FF/D03/015.01"/>
    <s v="WO061731427"/>
    <m/>
    <m/>
    <m/>
    <n v="111.3184048"/>
    <n v="-6.9605230000000002"/>
    <s v="|MC60133|MYIA-067013197894/POI/SARTINI/08132751300/09siti12@gmail.com"/>
    <s v="MYIB_ASSISTANT"/>
    <m/>
    <m/>
    <m/>
    <m/>
    <m/>
    <m/>
    <m/>
    <m/>
    <s v="Management Janji"/>
    <s v="2026-08-16 08:00:00 | Tanggal pemasangan : 15 AGUSTUS 2026 Jam pemasangan : pagi/siang Info Tambahan : Hubungi pelanggan dulu sebelum ke lokasi terima kasih"/>
    <s v="FCC"/>
    <s v="14-08-2026 11:10:21"/>
    <d v="2026-08-16T08:00:00"/>
    <m/>
    <s v="PS"/>
    <s v="NGA"/>
    <s v="NO ADDON"/>
    <n v="20260815"/>
    <s v="Completed"/>
    <s v="HSI Bisnis Promo HUT Telkom PSB 70% - 300 Mbps"/>
    <s v="INDIBIZ"/>
    <m/>
    <m/>
    <d v="2026-08-16T08:00:00"/>
    <s v="2026-08-16 08:00:00 | Tanggal pemasangan : 15 AGUSTUS 2026 Jam pemasangan : pagi/siang Info Tambahan : Hubungi pelanggan dulu sebelum ke lokasi terima kasih"/>
    <n v="2026"/>
    <n v="8"/>
    <n v="15"/>
    <d v="2026-08-15T00:00:00"/>
    <n v="-1.3333333333357587"/>
    <x v="1"/>
  </r>
  <r>
    <n v="326"/>
    <n v="1002533430"/>
    <n v="3"/>
    <x v="7"/>
    <n v="4"/>
    <s v="KUDUS"/>
    <s v="BLORA"/>
    <s v="NGA"/>
    <s v="REG"/>
    <s v="AO"/>
    <x v="0"/>
    <m/>
    <s v="Completed (PS)"/>
    <s v="RBS-Regional 3"/>
    <d v="2026-08-18T14:17:22"/>
    <d v="2026-08-18T19:56:33"/>
    <n v="69366602"/>
    <n v="2968152009"/>
    <n v="142519105153"/>
    <s v="KSPPS BMT PETA Capem Kunduran"/>
    <s v="ODP-NGA-FB/077"/>
    <s v="WO062019626"/>
    <m/>
    <m/>
    <m/>
    <n v="111.24450805292599"/>
    <n v="-7.0499946961479001"/>
    <s v="|MC60133|MYIA-001270602359/POI/MUHAMMAD ALI MUSTHOFA/088220007878/bmtpeta.blora@gmail.com"/>
    <s v="Amex"/>
    <m/>
    <m/>
    <m/>
    <m/>
    <m/>
    <m/>
    <m/>
    <m/>
    <s v="Management Janji"/>
    <s v="2026-08-16 08:00:00 | Nama PIC : BAPAK MUSTOFA  No HP :  088220007878  Alt :   M Janji : (MINGGU/16/AGUSTUS/2026)  jam Pasang : 09:00  Note : hubungi pelanggan jika ingin kelokasi"/>
    <s v="FCC"/>
    <s v="18-08-2026 14:40:02"/>
    <m/>
    <m/>
    <s v="PS"/>
    <s v="NGA"/>
    <s v="NO ADDON"/>
    <n v="20260818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18T07:00:00"/>
    <s v="2026-08-16 08:00:00 | Nama PIC : BAPAK MUSTOFA  No HP :  088220007878  Alt :   M Janji : (MINGGU/16/AGUSTUS/2026)  jam Pasang : 09:00  Note : hubungi pelanggan jika ingin kelokasi"/>
    <n v="2026"/>
    <n v="8"/>
    <n v="18"/>
    <d v="2026-08-18T00:00:00"/>
    <n v="-0.29166666666424135"/>
    <x v="1"/>
  </r>
  <r>
    <n v="327"/>
    <n v="1002524476"/>
    <n v="3"/>
    <x v="0"/>
    <n v="5"/>
    <s v="MATARAM"/>
    <s v="SUMBAWA"/>
    <s v="MLK"/>
    <s v="REG"/>
    <s v="AO"/>
    <x v="0"/>
    <s v="1P INET"/>
    <s v="102 | FOLLOW UP COMPLETED"/>
    <s v="RBS-Regional 3"/>
    <d v="2026-08-13T14:25:57"/>
    <d v="2026-08-16T08:57:40"/>
    <n v="69365271"/>
    <m/>
    <n v="172608206156"/>
    <s v="SS VILLA"/>
    <s v="ODP-MLK-FAC/37 FAC/D05/37.01"/>
    <s v="WO061676285"/>
    <m/>
    <m/>
    <m/>
    <n v="116.745838711386"/>
    <n v="-8.9675018167822493"/>
    <s v="|MN02367|MYIA-081237795693/POI/MARYANTI/081337270271/srie_fun@yahoo.com"/>
    <s v="MYIB_ASSISTANT"/>
    <m/>
    <m/>
    <m/>
    <m/>
    <m/>
    <m/>
    <m/>
    <m/>
    <s v="Management Janji"/>
    <s v="2026-08-14 13:00:00 | telp : 081337270271 M Janji : (14/08/2026) jam Pasang : 09:00 Note : hubungi pelanggan jika ingin kelokasi"/>
    <s v="FCC"/>
    <s v="13-08-2026 14:39:50"/>
    <d v="2026-08-14T13:00:00"/>
    <s v="Kendala Lainnya"/>
    <s v="REVOKE"/>
    <s v="MLK"/>
    <s v="ANTAREZ"/>
    <m/>
    <s v="Follow Up Revoke Completed, New Order ID : SC1002529259"/>
    <s v="HSI Bisnis Bundling Antares Eazy PSB 70% - 100 Mbps"/>
    <s v="INDIBIZ"/>
    <m/>
    <m/>
    <d v="2026-08-14T13:00:00"/>
    <s v="2026-08-14 13:00:00 | telp : 081337270271 M Janji : (14/08/2026) jam Pasang : 09:00 Note : hubungi pelanggan jika ingin kelokasi"/>
    <m/>
    <m/>
    <m/>
    <e v="#NUM!"/>
    <e v="#NUM!"/>
    <x v="0"/>
  </r>
  <r>
    <n v="328"/>
    <n v="1002507746"/>
    <n v="3"/>
    <x v="7"/>
    <n v="4"/>
    <s v="SOLO"/>
    <s v="INNER - SOLO JATENG TIMUR"/>
    <s v="KRT"/>
    <s v="REG"/>
    <s v="AO"/>
    <x v="0"/>
    <s v="1P INET"/>
    <s v="Completed (PS)"/>
    <s v="RBS-Regional 3"/>
    <d v="2026-08-04T11:25:57"/>
    <d v="2026-08-05T17:30:04"/>
    <n v="69358138"/>
    <m/>
    <n v="142505403533"/>
    <s v="PT GADAI SAKTI INDONESIA"/>
    <s v="ODP-KRT-FCW/058 FCW/D04/058.01"/>
    <s v="WO060873656"/>
    <m/>
    <m/>
    <m/>
    <n v="110.78291400000001"/>
    <n v="-7.5750349999999997"/>
    <s v="|MC80156|MYIA-062400236970/POI/MUCHAMAD SEPTIAN ADITHYA/085702492535/sadityatgb@gmail.com"/>
    <s v="MYIB_ASSISTANT"/>
    <m/>
    <m/>
    <m/>
    <m/>
    <m/>
    <m/>
    <m/>
    <m/>
    <s v="Management Janji"/>
    <s v="2026-08-05 08:00:00 | Nama : BU KIKI (SPV) No Hp : 085702492535 No Alt :  Tgl Pemasangan : 05 Agustus 2026 Interval : PAGI  Note : Hubungi pelanggan terlebih dahulu"/>
    <s v="FCC"/>
    <d v="2026-04-08T11:40:22"/>
    <d v="2026-08-05T08:00:00"/>
    <m/>
    <s v="PS"/>
    <s v="KRT"/>
    <s v="NO ADDON"/>
    <n v="20260805"/>
    <s v="Completed"/>
    <s v="HSI Bisnis Basic Promo HUT Telkom PSB 70% - 50 Mbps"/>
    <s v="INDIBIZ"/>
    <m/>
    <m/>
    <d v="2026-08-05T08:00:00"/>
    <s v="2026-08-05 08:00:00 | Nama : BU KIKI (SPV) No Hp : 085702492535 No Alt :  Tgl Pemasangan : 05 Agustus 2026 Interval : PAGI  Note : Hubungi pelanggan terlebih dahulu"/>
    <n v="2026"/>
    <n v="8"/>
    <n v="5"/>
    <d v="2026-08-05T00:00:00"/>
    <n v="-0.33333333333575865"/>
    <x v="1"/>
  </r>
  <r>
    <n v="329"/>
    <n v="1002526704"/>
    <n v="3"/>
    <x v="4"/>
    <n v="4"/>
    <s v="PEKALONGAN"/>
    <s v="BREBES"/>
    <s v="BMU"/>
    <s v="REG"/>
    <s v="AO"/>
    <x v="0"/>
    <m/>
    <s v="Completed (PS)"/>
    <s v="RBS-Regional 3"/>
    <d v="2026-08-14T14:48:46"/>
    <d v="2026-08-14T15:28:30"/>
    <n v="69364863"/>
    <m/>
    <n v="146281108198"/>
    <s v="SPBU TONJONG 4452217"/>
    <s v="ODP-BMU-FZ/001"/>
    <s v="WO061757374"/>
    <m/>
    <m/>
    <m/>
    <n v="108.987082"/>
    <n v="-7.1552319999999998"/>
    <s v="MD|MYDB-20260813265175|DN00001/MN00377|SPBU TONJONG 4452217|081259161116"/>
    <s v="MYDIGIBIZPARTNER"/>
    <m/>
    <m/>
    <m/>
    <m/>
    <m/>
    <m/>
    <m/>
    <m/>
    <s v="Management Janji"/>
    <s v="2026-08-14 08:00:00 | telp : 081259161116  M Janji : (14/08/2026)  jam Pasang : 09:00  Note : hubungi pelanggan jika ingin kelokasi"/>
    <s v="FCC"/>
    <s v="14-08-2026 14:55:03"/>
    <m/>
    <m/>
    <s v="PS"/>
    <s v="BMU"/>
    <s v="NO ADDON"/>
    <n v="20260814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4T07:00:00"/>
    <s v="2026-08-14 08:00:00 | telp : 081259161116  M Janji : (14/08/2026)  jam Pasang : 09:00  Note : hubungi pelanggan jika ingin kelokasi"/>
    <n v="2026"/>
    <n v="8"/>
    <n v="14"/>
    <d v="2026-08-14T00:00:00"/>
    <n v="-0.29166666666424135"/>
    <x v="1"/>
  </r>
  <r>
    <n v="330"/>
    <n v="1002504839"/>
    <n v="3"/>
    <x v="3"/>
    <n v="5"/>
    <s v="MADURA"/>
    <s v="BANGKALAN"/>
    <s v="SPG"/>
    <s v="REG"/>
    <s v="AO"/>
    <x v="0"/>
    <m/>
    <s v="100 | REVOKE COMPLETED"/>
    <s v="RBS-Regional 3"/>
    <d v="2026-08-01T16:53:42"/>
    <d v="2026-08-02T13:25:36"/>
    <n v="69251063"/>
    <m/>
    <n v="152434912352"/>
    <s v="Toko Rohman"/>
    <s v="ODP-SPG-FS/61"/>
    <s v="WO060672893"/>
    <m/>
    <m/>
    <m/>
    <n v="113.207784820028"/>
    <n v="-7.0519537318538701"/>
    <s v="|MN02600|/Toko Rohman/087770222745/mbak8568@gmail.com/HSI Bisnis Winback + Netmonk (1:1) 50 Mbps (Rp 461.100) PSB Rp 150.000/Abd. Rohman/-7.038163673894115, 113.20578535838261"/>
    <s v="Sales Force DBS"/>
    <m/>
    <m/>
    <m/>
    <m/>
    <m/>
    <m/>
    <m/>
    <m/>
    <s v="Management Janji"/>
    <s v="2026-02-24 13:00:00|M Janji : 21  Feb 2026  Jam Pasang : Siang  Note : hubungi pelanggan jika ingin ke lokasi, terima kasih|SO5830|MYDITA"/>
    <s v="FCC"/>
    <d v="2026-01-08T16:54:55"/>
    <m/>
    <m/>
    <s v="REVOKE"/>
    <s v="SPG"/>
    <s v="NETMONK"/>
    <m/>
    <s v="Revoke Completed"/>
    <s v="- 11_11446;Biaya PSB HSI EBIS Tunai di Depan ~ 11[150000]  - E24057;E24057 ~ ES24 - Paket HSI Bisnis (HSIE) Khusus Winback[0]  - E24057~null~E24057_UNL;UNL ~ Internet-Link Unlimited Internet Usage ~ E24057[0]  - E24057~null~103818;E24057||11||Abodemen 0[0"/>
    <s v="INDIBIZ"/>
    <m/>
    <m/>
    <d v="2026-08-01T07:00:00"/>
    <s v="2026-02-24 13:00:00|M Janji : 21  Feb 2026  Jam Pasang : Siang  Note : hubungi pelanggan jika ingin ke lokasi, terima kasih|SO5830|MYDITA"/>
    <m/>
    <m/>
    <m/>
    <e v="#NUM!"/>
    <e v="#NUM!"/>
    <x v="0"/>
  </r>
  <r>
    <n v="331"/>
    <n v="1002533084"/>
    <n v="3"/>
    <x v="2"/>
    <n v="4"/>
    <s v="YOGYAKARTA"/>
    <s v="INNER - YOGYA JATENG SELATAN"/>
    <s v="KBU"/>
    <s v="REG"/>
    <s v="AO"/>
    <x v="0"/>
    <s v="1P INET"/>
    <s v="MIE - SEND SURVEY"/>
    <s v="RBS-Regional 3"/>
    <d v="2026-08-18T13:11:57"/>
    <d v="2026-08-18T13:14:02"/>
    <n v="69368957"/>
    <m/>
    <n v="146113147051"/>
    <s v="Anditafi Kitchen"/>
    <s v="ODP-KBU-FGB/075 FGB/D05/075.01"/>
    <s v="WO062005976"/>
    <m/>
    <m/>
    <m/>
    <n v="110.333611"/>
    <n v="-7.7946249999999999"/>
    <s v="|MC80047|MYIA-049042223831/POI/Radenroro Galuh Andita Putri/081318542515/ac.trinugraha@gmail.com"/>
    <s v="MYIB_ASSISTANT"/>
    <m/>
    <m/>
    <m/>
    <m/>
    <m/>
    <m/>
    <m/>
    <m/>
    <s v="Management Janji"/>
    <s v="2026-08-20 08:00:00 | M janji : 08.00 Tanggal Pemasangan : 20/agustus/2026 Note : hubungi pelanggan jika ingin ke lokasi, terima kasih."/>
    <s v="FCC"/>
    <s v="18-08-2026 13:25:51"/>
    <d v="2026-08-20T08:00:00"/>
    <m/>
    <s v="SURVEY_NEW_MANJA"/>
    <s v="KBU"/>
    <s v="NO ADDON"/>
    <m/>
    <s v="MIE - SEND SURVEY"/>
    <s v="HSI Bisnis Promo HUT Telkom PSB 70% - 50 Mbps"/>
    <s v="INDIBIZ"/>
    <m/>
    <m/>
    <d v="2026-08-20T08:00:00"/>
    <s v="2026-08-20 08:00:00 | M janji : 08.00 Tanggal Pemasangan : 20/agustus/2026 Note : hubungi pelanggan jika ingin ke lokasi, terima kasih."/>
    <m/>
    <m/>
    <m/>
    <e v="#NUM!"/>
    <e v="#NUM!"/>
    <x v="0"/>
  </r>
  <r>
    <n v="332"/>
    <n v="1002517833"/>
    <n v="3"/>
    <x v="3"/>
    <n v="5"/>
    <s v="SBY UTARA"/>
    <s v="TANDES"/>
    <s v="KNN"/>
    <s v="REG"/>
    <s v="AO"/>
    <x v="0"/>
    <m/>
    <s v="Completed (PS)"/>
    <s v="RBS-Regional 3"/>
    <d v="2026-08-10T13:45:26"/>
    <d v="2026-08-12T09:03:19"/>
    <n v="69362454"/>
    <n v="3135922056"/>
    <n v="152412248195"/>
    <s v="Koperasi Wafa Lontar"/>
    <s v="ODP-KND-FEX/15"/>
    <s v="WO061436790"/>
    <m/>
    <m/>
    <m/>
    <n v="112.66254840000001"/>
    <n v="-7.2829465000000004"/>
    <s v="|MN02093|/Koperasi Wafa Lontar/085731508869/itmwafa@gmail.com/HSI Bisnis + Phone Promo 2026 50 Mbps (Rp 395.000) PSB 150.000/M. Itmamul Wafa'/-7.283058807938848, 112.66297803648891"/>
    <s v="Sales Force DBS"/>
    <m/>
    <m/>
    <m/>
    <m/>
    <m/>
    <m/>
    <m/>
    <m/>
    <s v="Management Janji"/>
    <s v="2026-08-11 15:00:00|Jam pemasangan : 12.00 Info Tambahan : Hubungi pelanggan dulu sebelum ke lokasi terimakasih |40981182|MYDITA"/>
    <s v="FCC"/>
    <d v="2026-10-08T13:54:44"/>
    <d v="2026-08-11T15:00:00"/>
    <m/>
    <s v="PS"/>
    <s v="KNN"/>
    <s v="NO ADDON"/>
    <n v="20260812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11T15:00:00"/>
    <s v="2026-08-11 15:00:00|Jam pemasangan : 12.00 Info Tambahan : Hubungi pelanggan dulu sebelum ke lokasi terimakasih |40981182|MYDITA"/>
    <n v="2026"/>
    <n v="8"/>
    <n v="12"/>
    <d v="2026-08-12T00:00:00"/>
    <n v="0.375"/>
    <x v="1"/>
  </r>
  <r>
    <n v="333"/>
    <n v="1002504265"/>
    <n v="3"/>
    <x v="3"/>
    <n v="5"/>
    <s v="SBY UTARA"/>
    <s v="LAMONGAN"/>
    <s v="SDD"/>
    <s v="REG"/>
    <s v="AO"/>
    <x v="0"/>
    <s v="1P INET"/>
    <s v="Completed (PS)"/>
    <s v="RBS-Regional 3"/>
    <d v="2026-08-01T09:01:56"/>
    <d v="2026-08-02T14:52:11"/>
    <n v="69356571"/>
    <m/>
    <n v="152457201367"/>
    <s v="COFFEE DULUR DEWE"/>
    <s v="ODP-SDD-FAL/03 FAL/D01/03.01"/>
    <s v="WO060620402"/>
    <m/>
    <m/>
    <m/>
    <n v="112.34002534299999"/>
    <n v="-7.1384095639094598"/>
    <s v="MD|MYDB-20260801264104|DN00001/MN00216|COFFEE DULUR DEWE|087869524327"/>
    <s v="MYDIGIBIZPARTNER"/>
    <m/>
    <m/>
    <m/>
    <m/>
    <m/>
    <m/>
    <m/>
    <m/>
    <s v="Management Janji"/>
    <s v="2026-08-02 13:00:00 | Nama PIC : Bp Andri No Hp : 087869524327 No Alt : - Tgl Pemasangan : 02 Agustus 2026 Interval : PAGI SIANG Note : Hubungi pelanggan terlebih dahulu"/>
    <s v="FCC"/>
    <d v="2026-01-08T09:09:55"/>
    <d v="2026-08-02T13:00:00"/>
    <m/>
    <s v="PS"/>
    <s v="SDD"/>
    <s v="NO ADDON"/>
    <n v="20260802"/>
    <s v="Completed"/>
    <s v="HSI Bisnis Promo HUT Telkom PSB 70% - 50 Mbps"/>
    <s v="INDIBIZ"/>
    <m/>
    <m/>
    <d v="2026-08-02T13:00:00"/>
    <s v="2026-08-02 13:00:00 | Nama PIC : Bp Andri No Hp : 087869524327 No Alt : - Tgl Pemasangan : 02 Agustus 2026 Interval : PAGI SIANG Note : Hubungi pelanggan terlebih dahulu"/>
    <n v="2026"/>
    <n v="8"/>
    <n v="2"/>
    <d v="2026-08-02T00:00:00"/>
    <n v="-0.54166666666424135"/>
    <x v="1"/>
  </r>
  <r>
    <n v="334"/>
    <n v="1002530988"/>
    <n v="3"/>
    <x v="3"/>
    <n v="5"/>
    <s v="MADURA"/>
    <s v="PAMEKASAN"/>
    <s v="PME"/>
    <s v="REG"/>
    <s v="AO"/>
    <x v="0"/>
    <m/>
    <s v="CANCEL COMPLETED"/>
    <s v="RBS-Regional 3"/>
    <d v="2026-08-17T14:40:19"/>
    <d v="2026-08-18T12:53:48"/>
    <n v="69368161"/>
    <m/>
    <n v="152426928273"/>
    <s v="TOKO TAUFIQUR BAROKAH"/>
    <s v="ODP-PME-FBK/15"/>
    <m/>
    <m/>
    <m/>
    <m/>
    <n v="113.45862049999999"/>
    <n v="-7.0676417000000002"/>
    <s v="|MC70132|/TAUFIQUR RAHMAN-TOKO TAUFIQUR BAROKAH/081939249988/taufuqyrr@gmail.com/HSI Bisnis + Netmonk Promo 2026 200 Mbps (Rp 846.100) PSB 150.000/ -7.0677042, 113.4586181/Dekat Lot Polot, Kacok, Kec. Palengaan, Kabupaten Pamekasan, Jawa Timur 69362"/>
    <s v="Sales Force DBS"/>
    <m/>
    <m/>
    <m/>
    <m/>
    <m/>
    <m/>
    <m/>
    <m/>
    <m/>
    <m/>
    <m/>
    <s v="17-08-2026 14:55:19"/>
    <m/>
    <m/>
    <s v="REJECT_FCC"/>
    <s v="PME"/>
    <s v="NETMONK"/>
    <m/>
    <s v="DECLINE : Decline - Batal Order Ghina Swanti Ariesa 40941148|MYDITA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m/>
    <m/>
    <m/>
    <m/>
    <m/>
    <e v="#NUM!"/>
    <e v="#NUM!"/>
    <x v="0"/>
  </r>
  <r>
    <n v="335"/>
    <n v="1002525966"/>
    <n v="3"/>
    <x v="3"/>
    <n v="5"/>
    <s v="MADURA"/>
    <s v="PAMEKASAN"/>
    <s v="PME"/>
    <s v="REG"/>
    <s v="AO"/>
    <x v="0"/>
    <m/>
    <s v="FCC - HD1A - INPROGRESS FOLLOW UP"/>
    <s v="RBS-Regional 3"/>
    <d v="2026-08-14T10:49:56"/>
    <d v="2026-08-18T09:08:36"/>
    <n v="69365813"/>
    <m/>
    <n v="152426928167"/>
    <s v="TOKO TIYANA BAROKAH"/>
    <s v="ODP-PME-FBK/15"/>
    <m/>
    <m/>
    <m/>
    <m/>
    <n v="113.4586156"/>
    <n v="-7.0676414999999997"/>
    <s v="|MC70132|/TIYANA - TOKO TIYANA BAROKAH/085931099333/titanyana@gmail.com/HSI Bisnis + Netmonk Promo 2026 200 Mbps (Rp 846.100) PSB 150.000/Dekat Lot Polot, Kacok, Kec. Palengaan, Kabupaten Pamekasan, Jawa Timur 69362"/>
    <s v="Sales Force DBS"/>
    <m/>
    <m/>
    <m/>
    <m/>
    <m/>
    <m/>
    <m/>
    <m/>
    <m/>
    <m/>
    <m/>
    <s v="14-08-2026 10:54:53"/>
    <m/>
    <m/>
    <s v="FCC"/>
    <s v="PME"/>
    <s v="NETMONK"/>
    <m/>
    <s v="FOLLOW UP : Follow Up Yusnani Manalu 40951378|MYDITA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m/>
    <m/>
    <m/>
    <m/>
    <m/>
    <e v="#NUM!"/>
    <e v="#NUM!"/>
    <x v="0"/>
  </r>
  <r>
    <n v="336"/>
    <n v="1002521147"/>
    <n v="3"/>
    <x v="3"/>
    <n v="5"/>
    <s v="SBY UTARA"/>
    <s v="LAMONGAN"/>
    <s v="LMG"/>
    <s v="REG"/>
    <s v="AO"/>
    <x v="0"/>
    <m/>
    <s v="OSS - FALLOUT"/>
    <s v="RBS-Regional 3"/>
    <d v="2026-08-12T07:35:57"/>
    <d v="2026-08-13T14:51:08"/>
    <n v="69363779"/>
    <m/>
    <n v="152433910098"/>
    <s v="PT PEREKONOMIAN SUNAN DRAJAT TANJUNG MADE"/>
    <s v="ODP-LMG-FL/65"/>
    <s v="WO061554196"/>
    <m/>
    <m/>
    <m/>
    <n v="106.844058036804"/>
    <n v="-6.1687583205427803"/>
    <s v="|MN01781|/PT PEREKONOMIAN SUNAN DRAJAT TANJUNG MADE/Dr. Anas Al Hifnisei M,si/082257019526/ahlamabidinrokhim03@gmail.com/HSI Bisnis + Netmonk Promo 2026 50 Mbps (Rp 411.100) PSB 150.000/"/>
    <s v="Sales Force DBS"/>
    <m/>
    <m/>
    <m/>
    <m/>
    <m/>
    <m/>
    <m/>
    <m/>
    <s v="Management Janji"/>
    <s v="2026-08-13 10:00:00|Waktu pemasangan : 12 agustus 2026 Jam pemasangan : 08.00 - 12.00 Info Tambahan : Hubungi pelanggan dulu sebelum ke lokasi terimakasih |40951377|MYDITA"/>
    <s v="FCC"/>
    <d v="2026-12-08T07:39:44"/>
    <d v="2026-08-13T10:00:00"/>
    <s v="Kendala Teknik"/>
    <s v="FO_WFM"/>
    <s v="LMG"/>
    <s v="NETMONK"/>
    <m/>
    <s v="Provisioning Failed|WFM|INF009036998|TOJ_-7.0611853,112.2453103_Odp jarak jauh 250++  Tikor pelanggan:-7.124283,112.384101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3T10:00:00"/>
    <s v="2026-08-13 10:00:00|Waktu pemasangan : 12 agustus 2026 Jam pemasangan : 08.00 - 12.00 Info Tambahan : Hubungi pelanggan dulu sebelum ke lokasi terimakasih |40951377|MYDITA"/>
    <m/>
    <m/>
    <m/>
    <e v="#NUM!"/>
    <e v="#NUM!"/>
    <x v="0"/>
  </r>
  <r>
    <n v="337"/>
    <n v="1002530803"/>
    <n v="3"/>
    <x v="0"/>
    <n v="5"/>
    <s v="MATARAM"/>
    <s v="INNER - NUSA TENGGARA"/>
    <s v="MTR"/>
    <s v="REG"/>
    <s v="AO"/>
    <x v="0"/>
    <s v="1P INET"/>
    <s v="Completed (PS)"/>
    <s v="RBS-Regional 3"/>
    <d v="2026-08-17T12:38:56"/>
    <d v="2026-08-18T20:12:08"/>
    <n v="69368040"/>
    <m/>
    <n v="172601797047"/>
    <s v="TOKO PAK MUZAKI"/>
    <s v="ODP-MTR-FAK/58 FAK/D06/58.01"/>
    <s v="WO061925463"/>
    <m/>
    <m/>
    <m/>
    <n v="116.135139204561"/>
    <n v="-8.6082969526562003"/>
    <s v="MD|MYDB-20260817265829|SC00001/MC00090|TOKO PAK MUZAKI|087812761505"/>
    <s v="MYDIGIBIZPARTNER"/>
    <m/>
    <m/>
    <m/>
    <m/>
    <m/>
    <m/>
    <m/>
    <m/>
    <s v="Management Janji"/>
    <s v="2026-08-18 13:00:00 | M janji : pagi Tanggal Pemasangan : 18/agustus/2026 Note : hubungi pelanggan jika ingin kelokasi "/>
    <s v="FCC"/>
    <s v="17-08-2026 12:40:04"/>
    <d v="2026-08-18T13:00:00"/>
    <s v="Kendala Lainnya"/>
    <s v="PS"/>
    <s v="MTR"/>
    <s v="OCA"/>
    <n v="20260818"/>
    <s v="Completed"/>
    <s v="HSI Bisnis Bundling OCA Breach Checker PSB 70% Promo - 100 Mbps"/>
    <s v="INDIBIZ"/>
    <m/>
    <m/>
    <d v="2026-08-18T13:00:00"/>
    <s v="2026-08-18 13:00:00 | M janji : pagi Tanggal Pemasangan : 18/agustus/2026 Note : hubungi pelanggan jika ingin kelokasi "/>
    <n v="2026"/>
    <n v="8"/>
    <n v="18"/>
    <d v="2026-08-18T00:00:00"/>
    <n v="-0.54166666666424135"/>
    <x v="1"/>
  </r>
  <r>
    <n v="338"/>
    <n v="1002511156"/>
    <n v="3"/>
    <x v="3"/>
    <n v="5"/>
    <s v="SBY UTARA"/>
    <s v="GRESIK"/>
    <s v="GSK"/>
    <s v="REG"/>
    <s v="AO"/>
    <x v="0"/>
    <m/>
    <s v="MIA - INVALID SURVEY"/>
    <s v="RBS-Regional 3"/>
    <d v="2026-08-05T16:29:22"/>
    <d v="2026-08-07T10:27:36"/>
    <n v="69359383"/>
    <m/>
    <n v="152421262149"/>
    <s v="Amaly Food"/>
    <s v="ODP-GSK-FAM/14"/>
    <s v="WO061077905"/>
    <m/>
    <m/>
    <m/>
    <n v="112.6178103"/>
    <n v="-7.1764482000000003"/>
    <s v="AMRBS;402407;AMEX;TETTUKO WIWENGKU ADHIYAKSO;RBS-3;SURAMADU;Amaly Food;HSI Bisnis Winback + Antares Eazy (1:1) 200 Mbps (Rp 925.000) PSB Rp 150.000;083830618732;finance@akseskebomas.com;SUWAEFI ANWAR;-7.17700277441601, 112.61873121788827Jl. Mayjen Sungkon"/>
    <s v="Amex"/>
    <m/>
    <m/>
    <m/>
    <m/>
    <m/>
    <m/>
    <m/>
    <m/>
    <s v="Management Janji"/>
    <s v="2026-08-08 15:00:00|Nama PIC : ibu sinta No HP : 083830618732 No Alternatif : - M Janji : 07/08/2026 Jam Pasang : Pagi NoteÃ‚Â :  Hubungi terlebih dahulu sebelum ke lokasi |40961370|MYDITA"/>
    <s v="FCC"/>
    <d v="2026-05-08T16:39:46"/>
    <d v="2026-08-08T15:00:00"/>
    <m/>
    <s v="SURVEY_NEW_MANJA"/>
    <s v="GSK"/>
    <s v="ANTAREZ"/>
    <m/>
    <s v="MIE - INVALID SURVEY - Kendala Jalur/Rute Tarikan"/>
    <s v="- 11_11446;Biaya PSB HSI EBIS Tunai di Depan ~ 11[150000]  - E23015;E23015 ~ ES23 - Perangkat ONT[0]  - E23015~null~44292;E23015||11||Abodemen 0[0]  - E23015~null~E23015_SWONTPREM;SWONTPREM ~ Biaya Sewa ONT Premium ~ E23015[50000]  - E24057;E24057 ~ ES24 "/>
    <s v="INDIBIZ"/>
    <m/>
    <m/>
    <d v="2026-08-08T15:00:00"/>
    <s v="2026-08-08 15:00:00|Nama PIC : ibu sinta No HP : 083830618732 No Alternatif : - M Janji : 07/08/2026 Jam Pasang : Pagi NoteÃ‚Â :  Hubungi terlebih dahulu sebelum ke lokasi |40961370|MYDITA"/>
    <m/>
    <m/>
    <m/>
    <e v="#NUM!"/>
    <e v="#NUM!"/>
    <x v="0"/>
  </r>
  <r>
    <n v="339"/>
    <n v="1002516159"/>
    <n v="3"/>
    <x v="1"/>
    <n v="5"/>
    <s v="MADIUN"/>
    <s v="NGAWI"/>
    <s v="MGT"/>
    <s v="REG"/>
    <s v="AO"/>
    <x v="0"/>
    <s v="1P INET"/>
    <s v="Completed (PS)"/>
    <s v="RBS-Regional 3"/>
    <d v="2026-08-08T16:34:56"/>
    <d v="2026-08-10T11:25:53"/>
    <n v="69361596"/>
    <m/>
    <n v="152603215868"/>
    <s v="SPBU 54.633.01"/>
    <s v="ODP-MGT-FF/14 FF/D03/14.01"/>
    <s v="WO061280794"/>
    <m/>
    <m/>
    <m/>
    <n v="111.3472429"/>
    <n v="-7.6464539"/>
    <s v="|MN00285|MYIA-038735910455/POI/H SOETOMO/085334123351/spbu5.5463301@gmail.com"/>
    <s v="MYIB_ASSISTANT"/>
    <m/>
    <m/>
    <m/>
    <m/>
    <m/>
    <m/>
    <m/>
    <m/>
    <s v="Management Janji"/>
    <s v="2026-08-10 08:00:00 | Tgl Pemasangan : 10 Agustus 2026 Interval : PAGI 10.00 Note : Hubungi pelanggan terlebih dahulu"/>
    <s v="FCC"/>
    <d v="2026-08-08T16:40:10"/>
    <d v="2026-08-10T08:00:00"/>
    <m/>
    <s v="PS"/>
    <s v="MGT"/>
    <s v="NO ADDON"/>
    <n v="20260810"/>
    <s v="Completed"/>
    <s v="HSI Bisnis Promo HUT Telkom PSB 70% - 50 Mbps"/>
    <s v="INDIBIZ"/>
    <m/>
    <m/>
    <d v="2026-08-10T08:00:00"/>
    <s v="2026-08-10 08:00:00 | Tgl Pemasangan : 10 Agustus 2026 Interval : PAGI 10.00 Note : Hubungi pelanggan terlebih dahulu"/>
    <n v="2026"/>
    <n v="8"/>
    <n v="10"/>
    <d v="2026-08-10T00:00:00"/>
    <n v="-0.33333333333575865"/>
    <x v="1"/>
  </r>
  <r>
    <n v="340"/>
    <n v="1002533694"/>
    <n v="3"/>
    <x v="3"/>
    <n v="5"/>
    <s v="SBY UTARA"/>
    <s v="TANDES"/>
    <s v="BBE"/>
    <s v="REG"/>
    <s v="AO"/>
    <x v="0"/>
    <s v="1P INET"/>
    <s v="MIE - SEND SURVEY"/>
    <s v="RBS-Regional 3"/>
    <d v="2026-08-18T15:03:00"/>
    <d v="2026-08-18T15:06:02"/>
    <n v="69369204"/>
    <m/>
    <n v="152417233993"/>
    <s v="GIRAS POS"/>
    <s v="ODP-BBE-FX/43 FX/D02/43.01"/>
    <s v="WO062025645"/>
    <m/>
    <m/>
    <m/>
    <n v="112.6342195"/>
    <n v="-7.3356466999999999"/>
    <s v="|MN01794|MYIA-038322258055/POI/moh.shohib/083131212116/giraspos9@gmail.com"/>
    <s v="MYIB_ASSISTANT"/>
    <m/>
    <m/>
    <m/>
    <m/>
    <m/>
    <m/>
    <m/>
    <m/>
    <s v="Management Janji"/>
    <s v="2026-08-19 13:00:00 | Waktu pemasangan : 17 agustus 2026 Jam pemasangan : 08.00 - 12.00 Info Tambahan : Hubungi pelanggan dulu sebelum ke lokasi terimakasih "/>
    <s v="FCC"/>
    <s v="18-08-2026 15:10:19"/>
    <d v="2026-08-19T13:00:00"/>
    <m/>
    <s v="SURVEY_NEW_MANJA"/>
    <s v="BBE"/>
    <s v="NO ADDON"/>
    <m/>
    <s v="MIE - SEND SURVEY"/>
    <s v="HSI Bisnis Promo HUT RI PSB 70% - 200 Mbps"/>
    <s v="INDIBIZ"/>
    <m/>
    <m/>
    <d v="2026-08-19T13:00:00"/>
    <s v="2026-08-19 13:00:00 | Waktu pemasangan : 17 agustus 2026 Jam pemasangan : 08.00 - 12.00 Info Tambahan : Hubungi pelanggan dulu sebelum ke lokasi terimakasih "/>
    <m/>
    <m/>
    <m/>
    <e v="#NUM!"/>
    <e v="#NUM!"/>
    <x v="0"/>
  </r>
  <r>
    <n v="341"/>
    <n v="1002515195"/>
    <n v="3"/>
    <x v="6"/>
    <n v="5"/>
    <s v="JEMBER"/>
    <s v="JEMBER"/>
    <s v="KLT"/>
    <s v="REG"/>
    <s v="AO"/>
    <x v="0"/>
    <m/>
    <s v="Completed (PS)"/>
    <s v="RBS-Regional 3"/>
    <d v="2026-08-07T16:07:09"/>
    <d v="2026-08-07T21:30:20"/>
    <n v="69360155"/>
    <m/>
    <n v="152538203663"/>
    <s v="SMAN 01 KALISAT"/>
    <s v="ODP-KLT-FB/84"/>
    <s v="WO061187800"/>
    <m/>
    <m/>
    <m/>
    <n v="113.81415715"/>
    <n v="-8.1255513090000004"/>
    <s v="|MN00906|MYIA-047042785758/POI/septian/088226040931/sman01kalisat@gmail.com"/>
    <s v="Sales Force DBS"/>
    <m/>
    <m/>
    <m/>
    <m/>
    <m/>
    <m/>
    <m/>
    <m/>
    <s v="Management Janji"/>
    <s v="2026-08-07 13:00:00 | Nama PIC : bapak septian  No HP :  088226040931  Alt :   M Janji : (JUMAT/7/AGUSTUS/2026)  jam Pasang : 09:00  Note : hubungi pelanggan jika ingin kelokasi"/>
    <s v="FCC"/>
    <d v="2026-07-08T16:25:36"/>
    <m/>
    <m/>
    <s v="PS"/>
    <s v="KLT"/>
    <s v="NO ADDON"/>
    <n v="20260807"/>
    <s v="Completed"/>
    <s v="- 11_11446;Biaya PSB HSI EBIS Tunai di Depan ~ 11[150000]  - SP_NOSS;SP_NOSS ~ Internet NOSS Multispeed Network[0]  - E25061;E25061 ~ ES25 - Paket HSI Basic (HSIEF) Khusus Winback 2.0[0]  - E25061~null~E25061_UNL;UNL ~ Internet-Link Unlimited Internet Usa"/>
    <s v="INDIBIZ"/>
    <m/>
    <m/>
    <d v="2026-08-07T07:00:00"/>
    <s v="2026-08-07 13:00:00 | Nama PIC : bapak septian  No HP :  088226040931  Alt :   M Janji : (JUMAT/7/AGUSTUS/2026)  jam Pasang : 09:00  Note : hubungi pelanggan jika ingin kelokasi"/>
    <n v="2026"/>
    <n v="8"/>
    <n v="7"/>
    <d v="2026-08-07T00:00:00"/>
    <n v="-0.29166666666424135"/>
    <x v="1"/>
  </r>
  <r>
    <n v="342"/>
    <n v="1002506492"/>
    <n v="3"/>
    <x v="6"/>
    <n v="5"/>
    <s v="SIDOARJO"/>
    <s v="PASURUAN"/>
    <s v="PDA"/>
    <s v="REG"/>
    <s v="AO"/>
    <x v="0"/>
    <s v="1P INET"/>
    <s v="Completed (PS)"/>
    <s v="RBS-Regional 3"/>
    <d v="2026-08-03T16:16:56"/>
    <d v="2026-08-07T13:36:26"/>
    <n v="69357767"/>
    <m/>
    <n v="152741225069"/>
    <s v="PT Utomo Lab Energi Terbarukan"/>
    <s v="ODP-PDA-FAZ/12 FAZ/D02/12.01"/>
    <s v="WO060820605"/>
    <m/>
    <m/>
    <m/>
    <n v="112.668361"/>
    <n v="-7.6655430000000004"/>
    <s v="|MB00449|MYIA-036322352201/POI/bapak/085220079700/it@utomodeck.co.id"/>
    <s v="MYIB_ASSISTANT"/>
    <m/>
    <m/>
    <m/>
    <m/>
    <m/>
    <m/>
    <m/>
    <m/>
    <s v="Management Janji"/>
    <s v="2026-08-06 15:00:00 | Nama PIC : Erlangga No HP : 085220079700 Tanggal Pemasangan : 06 Agustus 2026 Jam Pemasangan : 08:00 15:00 Info Tambahan : Hubungi pelanggan dulu sebelum ke lokasi terimakasih"/>
    <s v="FCC"/>
    <d v="2026-03-08T16:39:49"/>
    <d v="2026-08-06T15:00:00"/>
    <m/>
    <s v="PS"/>
    <s v="PDA"/>
    <s v="NO ADDON"/>
    <n v="20260807"/>
    <s v="Completed"/>
    <s v="HSI Bisnis Promo HUT Telkom PSB 70% - 50 Mbps"/>
    <s v="INDIBIZ"/>
    <m/>
    <m/>
    <d v="2026-08-06T15:00:00"/>
    <s v="2026-08-06 15:00:00 | Nama PIC : Erlangga No HP : 085220079700 Tanggal Pemasangan : 06 Agustus 2026 Jam Pemasangan : 08:00 15:00 Info Tambahan : Hubungi pelanggan dulu sebelum ke lokasi terimakasih"/>
    <n v="2026"/>
    <n v="8"/>
    <n v="7"/>
    <d v="2026-08-07T00:00:00"/>
    <n v="0.375"/>
    <x v="1"/>
  </r>
  <r>
    <n v="343"/>
    <n v="1002526368"/>
    <n v="3"/>
    <x v="7"/>
    <n v="4"/>
    <s v="KUDUS"/>
    <s v="PURWODADI"/>
    <s v="WRO"/>
    <s v="REG"/>
    <s v="AO"/>
    <x v="0"/>
    <m/>
    <s v="Completed (PS)"/>
    <s v="RBS-Regional 3"/>
    <d v="2026-08-14T13:12:26"/>
    <d v="2026-08-14T14:40:13"/>
    <n v="69364307"/>
    <m/>
    <n v="142509107250"/>
    <s v="SMA PGRI KUWU"/>
    <s v="ODP-WRO-FC/116"/>
    <s v="WO061746767"/>
    <m/>
    <m/>
    <m/>
    <n v="111.12390000000001"/>
    <n v="-7.1226599999999998"/>
    <s v="|MN01314|MYIA-007331783878/POI/EMMANUEL DANANG RAHARJO/082353229550/smapgrikuwu00@gmail.com"/>
    <s v="Amex"/>
    <m/>
    <m/>
    <m/>
    <m/>
    <m/>
    <m/>
    <m/>
    <m/>
    <s v="Management Janji"/>
    <s v="2026-08-13 13:00:00 | Waktu pemasangan : 13 agustus 2026  Jam pemasangan : 08.00 - 12.00  Info Tambahan : Hubungi pelanggan dulu sebelum ke lokasi  terimakasih "/>
    <s v="FCC"/>
    <s v="14-08-2026 13:25:32"/>
    <m/>
    <m/>
    <s v="PS"/>
    <s v="WRO"/>
    <s v="NO ADDON"/>
    <n v="202608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4T07:00:00"/>
    <s v="2026-08-13 13:00:00 | Waktu pemasangan : 13 agustus 2026  Jam pemasangan : 08.00 - 12.00  Info Tambahan : Hubungi pelanggan dulu sebelum ke lokasi  terimakasih "/>
    <n v="2026"/>
    <n v="8"/>
    <n v="14"/>
    <d v="2026-08-14T00:00:00"/>
    <n v="-0.29166666666424135"/>
    <x v="1"/>
  </r>
  <r>
    <n v="344"/>
    <n v="1002516511"/>
    <n v="3"/>
    <x v="4"/>
    <n v="4"/>
    <s v="PEKALONGAN"/>
    <s v="TEGAL"/>
    <s v="TEG"/>
    <s v="REG"/>
    <s v="AO"/>
    <x v="0"/>
    <s v="1P INET"/>
    <s v="Completed (PS)"/>
    <s v="RBS-Regional 3"/>
    <d v="2026-08-09T13:56:58"/>
    <d v="2026-08-10T13:22:05"/>
    <n v="69361876"/>
    <m/>
    <n v="142212126157"/>
    <s v="PT. DEDY JAYA LAMBANG PERKASA"/>
    <s v="ODP-TEG-FX/088"/>
    <s v="WO061323692"/>
    <m/>
    <m/>
    <m/>
    <n v="109.1252403"/>
    <n v="-6.8982533999999998"/>
    <s v="|MN00292|MYIA-003197210173/POI/ANNI NOVERIA/081542352008/noverianaani@gmail.com"/>
    <s v="MYIB_ASSISTANT"/>
    <m/>
    <m/>
    <m/>
    <m/>
    <m/>
    <m/>
    <m/>
    <m/>
    <s v="Management Janji"/>
    <s v="2026-08-10 13:00:00 | Nama PIC:  bu anni  No HP: 081542352008 Alt: Tanggal: 10/8/2026 Jam Pasang: 10.00 Note: Hubungi sebelum ke lokasi, terimakasih."/>
    <s v="FCC"/>
    <d v="2026-09-08T14:10:26"/>
    <d v="2026-08-10T13:00:00"/>
    <m/>
    <s v="PS"/>
    <s v="TEG"/>
    <s v="NO ADDON"/>
    <n v="20260810"/>
    <s v="Completed"/>
    <s v="HSI Bisnis Promo HUT Telkom PSB 70% - 100 Mbps"/>
    <s v="INDIBIZ"/>
    <m/>
    <m/>
    <d v="2026-08-10T13:00:00"/>
    <s v="2026-08-10 13:00:00 | Nama PIC:  bu anni  No HP: 081542352008 Alt: Tanggal: 10/8/2026 Jam Pasang: 10.00 Note: Hubungi sebelum ke lokasi, terimakasih."/>
    <n v="2026"/>
    <n v="8"/>
    <n v="10"/>
    <d v="2026-08-10T00:00:00"/>
    <n v="-0.54166666666424135"/>
    <x v="1"/>
  </r>
  <r>
    <n v="345"/>
    <n v="1002525247"/>
    <n v="3"/>
    <x v="2"/>
    <n v="4"/>
    <s v="PURWOKERTO"/>
    <s v="PURBALINGGA"/>
    <s v="BBT"/>
    <s v="REG"/>
    <s v="AO"/>
    <x v="0"/>
    <s v="1P INET"/>
    <s v="Completed (PS)"/>
    <s v="RBS-Regional 3"/>
    <d v="2026-08-13T19:13:57"/>
    <d v="2026-08-14T12:45:18"/>
    <n v="69365524"/>
    <m/>
    <n v="146394104907"/>
    <s v="PEMERINTAH DESA KARANGDUREN"/>
    <s v="ODP-BBT-FE/046 FE/D05/046.01"/>
    <s v="WO061703529"/>
    <m/>
    <m/>
    <m/>
    <n v="109.35830540000001"/>
    <n v="-7.2975504999999998"/>
    <s v="|MN02834|MYIA-089023852970/POI/MEI DWI NUGRAHENING/081903152338/dkarangduren@gmail.com"/>
    <s v="MYIB_ASSISTANT"/>
    <m/>
    <m/>
    <m/>
    <m/>
    <m/>
    <m/>
    <m/>
    <m/>
    <s v="Management Janji"/>
    <s v="2026-08-17 15:00:00 | Tanggal pemasangan: 14/08/2026 Jam pemasangan : pagi / siang Info Tambahan : Hubungi pelanggan dulu sebelum ke lokasi terima kasih."/>
    <s v="FCC"/>
    <s v="13-08-2026 19:25:54"/>
    <d v="2026-08-17T15:00:00"/>
    <m/>
    <s v="PS"/>
    <s v="BBT"/>
    <s v="NO ADDON"/>
    <n v="20260814"/>
    <s v="Completed"/>
    <s v="HSI Bisnis Promo HUT Telkom PSB 70% - 50 Mbps"/>
    <s v="INDIBIZ"/>
    <m/>
    <m/>
    <d v="2026-08-17T15:00:00"/>
    <s v="2026-08-17 15:00:00 | Tanggal pemasangan: 14/08/2026 Jam pemasangan : pagi / siang Info Tambahan : Hubungi pelanggan dulu sebelum ke lokasi terima kasih."/>
    <n v="2026"/>
    <n v="8"/>
    <n v="14"/>
    <d v="2026-08-14T00:00:00"/>
    <n v="-3.625"/>
    <x v="1"/>
  </r>
  <r>
    <n v="346"/>
    <n v="1002526961"/>
    <n v="3"/>
    <x v="1"/>
    <n v="5"/>
    <s v="KEDIRI"/>
    <s v="KEDIRI"/>
    <s v="PPR"/>
    <s v="REG"/>
    <s v="AO"/>
    <x v="0"/>
    <s v="1P INET"/>
    <s v="100 | REVOKE COMPLETED"/>
    <s v="RBS-Regional 3"/>
    <d v="2026-08-14T15:37:57"/>
    <d v="2026-08-18T10:46:14"/>
    <n v="69366259"/>
    <m/>
    <n v="152652209193"/>
    <s v="PT SMART EDUCAFE INDONESIA"/>
    <s v="ODP-PPR-FH/17 FH/D02/17.01"/>
    <s v="WO061764069"/>
    <m/>
    <m/>
    <m/>
    <n v="112.1333492"/>
    <n v="-7.6785401999999996"/>
    <s v="|MC80054|MYIA-069092144938/POI/HENDRO/082135553975/networkoffice11@gmail.com"/>
    <s v="MYIB_ASSISTANT"/>
    <m/>
    <m/>
    <m/>
    <m/>
    <m/>
    <m/>
    <m/>
    <m/>
    <s v="Management Janji"/>
    <s v="2026-08-15 15:00:00 | Waktu pemasangan : 15 agustus 2026 Jam pemasangan : 08.00 - 12.00 Info Tambahan : Hubungi pelanggan dulu sebelum ke lokasi terimakasih  "/>
    <s v="FCC"/>
    <s v="14-08-2026 15:39:56"/>
    <d v="2026-08-15T15:00:00"/>
    <s v="Kendala Pelanggan"/>
    <s v="REVOKE"/>
    <s v="PPR"/>
    <s v="NO ADDON"/>
    <m/>
    <s v="Revoke Completed"/>
    <s v="HSI Bisnis PSB 70% - 300 Mbps"/>
    <s v="INDIBIZ"/>
    <m/>
    <m/>
    <d v="2026-08-15T15:00:00"/>
    <s v="2026-08-15 15:00:00 | Waktu pemasangan : 15 agustus 2026 Jam pemasangan : 08.00 - 12.00 Info Tambahan : Hubungi pelanggan dulu sebelum ke lokasi terimakasih  "/>
    <m/>
    <m/>
    <m/>
    <e v="#NUM!"/>
    <e v="#NUM!"/>
    <x v="0"/>
  </r>
  <r>
    <n v="347"/>
    <n v="1002527305"/>
    <n v="3"/>
    <x v="4"/>
    <n v="4"/>
    <s v="PEKALONGAN"/>
    <s v="TEGAL"/>
    <s v="TEG"/>
    <s v="REG"/>
    <s v="AO"/>
    <x v="0"/>
    <m/>
    <s v="QC MIA - INVALID QUALITY CONTROL MIA"/>
    <s v="RBS-Regional 3"/>
    <d v="2026-08-14T17:16:40"/>
    <d v="2026-08-18T17:54:58"/>
    <n v="69366389"/>
    <m/>
    <n v="142212126749"/>
    <s v="PT BPR BKK Jateng KC Tegal Kas Suradadi "/>
    <s v="ODP-TEG-FBJ/035"/>
    <m/>
    <m/>
    <m/>
    <m/>
    <n v="109.278233"/>
    <n v="-6.8747550000000004"/>
    <s v="AMRBS;404469;REG3;ALI;085100284847;HSI 1S 75MB;415k;PIC 081575383212;kc.tegal@bkkjateng.co.id"/>
    <s v="Account Manager"/>
    <m/>
    <m/>
    <m/>
    <m/>
    <m/>
    <m/>
    <m/>
    <m/>
    <m/>
    <m/>
    <m/>
    <s v="14-08-2026 17:25:05"/>
    <m/>
    <m/>
    <s v="QC1"/>
    <s v="TEG"/>
    <s v="NO ADDON"/>
    <m/>
    <s v="QC MIA - INVALID QUALITY CONTROL MIA - Foto Lokasi Instalasi Tidak Valid - mohon upload lokasi sesuai tikor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m/>
    <m/>
    <m/>
    <m/>
    <m/>
    <e v="#NUM!"/>
    <e v="#NUM!"/>
    <x v="0"/>
  </r>
  <r>
    <n v="348"/>
    <n v="1002516118"/>
    <n v="3"/>
    <x v="7"/>
    <n v="4"/>
    <s v="SOLO"/>
    <s v="INNER - SOLO JATENG TIMUR"/>
    <s v="KRT"/>
    <s v="REG"/>
    <s v="AO"/>
    <x v="0"/>
    <s v="1P INET"/>
    <s v="Completed (PS)"/>
    <s v="RBS-Regional 3"/>
    <d v="2026-08-08T15:49:57"/>
    <d v="2026-08-11T13:35:50"/>
    <n v="69361556"/>
    <m/>
    <n v="142505404317"/>
    <s v="CV. Langgeng Sukses Berkah"/>
    <s v="ODP-KRT-FAF/059 FAF/D05/04.59"/>
    <s v="WO061277235"/>
    <m/>
    <m/>
    <m/>
    <n v="110.770357064902"/>
    <n v="-7.5660459774650803"/>
    <s v="MD|MYDB-20260807264683|DN00001/MN00440|CV. Langgeng Sukses Berkah|085842436070"/>
    <s v="MYDIGIBIZPARTNER"/>
    <m/>
    <m/>
    <m/>
    <m/>
    <m/>
    <m/>
    <m/>
    <m/>
    <s v="Management Janji"/>
    <s v="2026-08-10 08:00:00 | Tgl Pemasangan : 09 Agustus 2026 Interval : PAGI SIANG Note : Hubungi pelanggan terlebih dahulu"/>
    <s v="FCC"/>
    <d v="2026-08-08T16:09:53"/>
    <d v="2026-08-10T08:00:00"/>
    <m/>
    <s v="PS"/>
    <s v="KRT"/>
    <s v="NO ADDON"/>
    <n v="20260811"/>
    <s v="Completed"/>
    <s v="HSI Bisnis Promo HUT Telkom PSB 70% - 300 Mbps"/>
    <s v="INDIBIZ"/>
    <m/>
    <m/>
    <d v="2026-08-10T08:00:00"/>
    <s v="2026-08-10 08:00:00 | Tgl Pemasangan : 09 Agustus 2026 Interval : PAGI SIANG Note : Hubungi pelanggan terlebih dahulu"/>
    <n v="2026"/>
    <n v="8"/>
    <n v="11"/>
    <d v="2026-08-11T00:00:00"/>
    <n v="0.66666666666424135"/>
    <x v="1"/>
  </r>
  <r>
    <n v="349"/>
    <n v="1002530521"/>
    <n v="3"/>
    <x v="6"/>
    <n v="5"/>
    <s v="JEMBER"/>
    <s v="SITUBONDO"/>
    <s v="BKI"/>
    <s v="REG"/>
    <s v="AO"/>
    <x v="0"/>
    <s v="1P INET"/>
    <s v="Completed (PS)"/>
    <s v="RBS-Regional 3"/>
    <d v="2026-08-17T09:50:56"/>
    <d v="2026-08-17T14:35:10"/>
    <n v="69367886"/>
    <m/>
    <n v="152531208033"/>
    <s v="TOKO SUCI BERKAH"/>
    <s v="ODP-BKI-FB/54 FB/D07/54.01"/>
    <s v="WO061914252"/>
    <m/>
    <m/>
    <m/>
    <n v="113.721046"/>
    <n v="-7.7636440000000002"/>
    <s v="|MN02617|MYIA-018361674720/POI/FATHUSSURUR ALMABRUR/082245047577/suciaqidah05@gmail.com"/>
    <s v="MYIB_ASSISTANT"/>
    <m/>
    <m/>
    <m/>
    <m/>
    <m/>
    <m/>
    <m/>
    <m/>
    <s v="Management Janji"/>
    <s v="2026-08-18 08:00:00 | Jam Pemasangan : 08:00 - 12.00 Tanggal Pemasangan : 18/08/2026 Info Tambahan : Hubungi pelanggan sebelum datang ke lokasi"/>
    <s v="FCC"/>
    <s v="17-08-2026 09:55:06"/>
    <d v="2026-08-18T08:00:00"/>
    <m/>
    <s v="PS"/>
    <s v="BKI"/>
    <s v="NETMONK"/>
    <n v="20260817"/>
    <s v="Completed"/>
    <s v="HSI Bisnis Bundling Netmonk PSB 70% Promo - 200 Mbps"/>
    <s v="INDIBIZ"/>
    <m/>
    <m/>
    <d v="2026-08-18T08:00:00"/>
    <s v="2026-08-18 08:00:00 | Jam Pemasangan : 08:00 - 12.00 Tanggal Pemasangan : 18/08/2026 Info Tambahan : Hubungi pelanggan sebelum datang ke lokasi"/>
    <n v="2026"/>
    <n v="8"/>
    <n v="17"/>
    <d v="2026-08-17T00:00:00"/>
    <n v="-1.3333333333357587"/>
    <x v="1"/>
  </r>
  <r>
    <n v="350"/>
    <n v="1002520699"/>
    <n v="3"/>
    <x v="2"/>
    <n v="4"/>
    <s v="PURWOKERTO"/>
    <s v="PURBALINGGA"/>
    <s v="PBG"/>
    <s v="REG"/>
    <s v="AO"/>
    <x v="0"/>
    <m/>
    <s v="OSS - FALLOUT"/>
    <s v="RBS-Regional 1"/>
    <d v="2026-08-11T16:21:03"/>
    <d v="2026-08-14T08:26:48"/>
    <n v="69363603"/>
    <m/>
    <n v="143363111379"/>
    <s v="PT HIPERNET INDODATA"/>
    <s v="ODP-PBG-FQ/097"/>
    <s v="WO061569532"/>
    <m/>
    <m/>
    <m/>
    <n v="109.3611983"/>
    <n v="-7.3892272999999999"/>
    <s v="|MN00483|/PT HIPERNET INDODATA/HSI BASIC 1S INET 50MBPS/087835316536/eriza.a@hypernet.co.id/Iman Irmansyah"/>
    <s v="B2B Partner Management (PM)"/>
    <m/>
    <m/>
    <m/>
    <m/>
    <m/>
    <m/>
    <m/>
    <m/>
    <s v="Management Janji"/>
    <s v="2026-08-13 11:00:00|Nama PIC : IBU eriza No HP : 087835316536 Alt :  M Janji : (KAMIS/13/AGUSTUS/2026) jam Pasang : 09:00 Note : hubungi pelanggan jika ingin kelokasi|40961371|MYDITA"/>
    <s v="FCC"/>
    <d v="2026-11-08T16:39:47"/>
    <d v="2026-08-13T11:00:00"/>
    <s v="Kendala Pelanggan"/>
    <s v="FO_WFM"/>
    <s v="PBG"/>
    <s v="NO ADDON"/>
    <m/>
    <s v="Provisioning Failed|WFM|INF009040643|PRK_-7.388031000000001,109.3497211_minta tanggal 21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3T11:00:00"/>
    <s v="2026-08-13 11:00:00|Nama PIC : IBU eriza No HP : 087835316536 Alt :  M Janji : (KAMIS/13/AGUSTUS/2026) jam Pasang : 09:00 Note : hubungi pelanggan jika ingin kelokasi|40961371|MYDITA"/>
    <m/>
    <m/>
    <m/>
    <e v="#NUM!"/>
    <e v="#NUM!"/>
    <x v="0"/>
  </r>
  <r>
    <n v="351"/>
    <n v="1002524105"/>
    <n v="3"/>
    <x v="4"/>
    <n v="4"/>
    <s v="PEKALONGAN"/>
    <s v="TEGAL"/>
    <s v="TEG"/>
    <s v="REG"/>
    <s v="AO"/>
    <x v="0"/>
    <s v="1P INET"/>
    <s v="Completed (PS)"/>
    <s v="RBS-Regional 3"/>
    <d v="2026-08-13T12:31:57"/>
    <d v="2026-08-14T15:42:44"/>
    <n v="69365085"/>
    <m/>
    <n v="142212126733"/>
    <s v="CV. Rizqi Jaya"/>
    <s v="ODP-TEG-FAW/043 FAW/D03/043.01"/>
    <s v="WO061661055"/>
    <m/>
    <m/>
    <m/>
    <n v="109.32339105403901"/>
    <n v="-6.8706978273594199"/>
    <s v="|MB00449|MYIA-096512863631/POI/bapak/087830095785/spbudemangharjo@gmail.com"/>
    <s v="MYIB_ASSISTANT"/>
    <m/>
    <m/>
    <m/>
    <m/>
    <m/>
    <m/>
    <m/>
    <m/>
    <s v="Management Janji"/>
    <s v="2026-08-14 13:00:00 | Nama PIC : Bp Hasan No HP : 087830095785 No Alt : - M Janji :  14 Agustus 2026 Jam Pasang : Pagi / Siang Note : hubungi pelanggan jika ingin kelokasi "/>
    <s v="FCC"/>
    <s v="13-08-2026 12:39:48"/>
    <d v="2026-08-14T13:00:00"/>
    <m/>
    <s v="PS"/>
    <s v="TEG"/>
    <s v="NO ADDON"/>
    <n v="20260814"/>
    <s v="Completed"/>
    <s v="HSI Bisnis Basic Promo HUT Telkom PSB 70% - 100 Mbps Dual Band"/>
    <s v="INDIBIZ"/>
    <m/>
    <m/>
    <d v="2026-08-14T13:00:00"/>
    <s v="2026-08-14 13:00:00 | Nama PIC : Bp Hasan No HP : 087830095785 No Alt : - M Janji :  14 Agustus 2026 Jam Pasang : Pagi / Siang Note : hubungi pelanggan jika ingin kelokasi "/>
    <n v="2026"/>
    <n v="8"/>
    <n v="14"/>
    <d v="2026-08-14T00:00:00"/>
    <n v="-0.54166666666424135"/>
    <x v="1"/>
  </r>
  <r>
    <n v="352"/>
    <n v="1002504794"/>
    <n v="3"/>
    <x v="3"/>
    <n v="5"/>
    <s v="SBY UTARA"/>
    <s v="GRESIK"/>
    <s v="CRM"/>
    <s v="REG"/>
    <s v="AO"/>
    <x v="0"/>
    <m/>
    <s v="100 | REVOKE COMPLETED"/>
    <s v="RBS-Regional 3"/>
    <d v="2026-08-01T16:08:45"/>
    <d v="2026-08-03T11:47:11"/>
    <n v="69339285"/>
    <m/>
    <n v="152446245863"/>
    <s v="PT SAKTISETIA SENTOSA"/>
    <s v="ODP-CRM-FD/14"/>
    <s v="WO060668949"/>
    <m/>
    <m/>
    <m/>
    <n v="112.542769970132"/>
    <n v="-7.2239180266593497"/>
    <s v="AMRBS;940137;AM;ISTIHAMIN FITRIYAH;RBS-3;SURAMADU;PSB;PT SAKTISETIA SENTOSA;ARDI DWI SAPUTRA;081334003312;it@saktisetiasantosa.com;HSI Bisnis (1:1) 75 Mbps (Rp 519.000) PSB Rp 150.000;"/>
    <s v="Account Manager"/>
    <m/>
    <m/>
    <m/>
    <m/>
    <m/>
    <m/>
    <m/>
    <m/>
    <s v="Management Janji"/>
    <s v="2026-07-09 15:00:00|Tanggal pemasangan : 09/07/2024  Jam pemasangan : 08.00 - 12.00  Info Tambahan : Hubungi pelanggan dulu sebelum ke lokasi  terima kasih.|DA7880|MYDITA"/>
    <s v="FCC"/>
    <d v="2026-01-08T16:09:50"/>
    <m/>
    <s v="Kendala Pelanggan"/>
    <s v="REVOKE"/>
    <s v="CRM"/>
    <s v="NO ADDON"/>
    <m/>
    <s v="Revoke Completed"/>
    <s v="- 11_11446;Biaya PSB HSI EBIS Tunai di Depan ~ 11[150000]  - E23015;E23015 ~ ES23 - Perangkat ONT[0]  - E23015~null~44292;E23015||11||Abodemen 0[0]  - E23015~null~E23015_SWONT;SWONT ~ Biaya Sewa ONT ~ E23015[30000]  - E23046;E23046 ~ ES23 - Paket HSI Bisn"/>
    <s v="INDIBIZ"/>
    <m/>
    <m/>
    <d v="2026-08-01T07:00:00"/>
    <s v="2026-07-09 15:00:00|Tanggal pemasangan : 09/07/2024  Jam pemasangan : 08.00 - 12.00  Info Tambahan : Hubungi pelanggan dulu sebelum ke lokasi  terima kasih.|DA7880|MYDITA"/>
    <m/>
    <m/>
    <m/>
    <e v="#NUM!"/>
    <e v="#NUM!"/>
    <x v="0"/>
  </r>
  <r>
    <n v="353"/>
    <n v="1002507331"/>
    <n v="3"/>
    <x v="6"/>
    <n v="5"/>
    <s v="PASURUAN"/>
    <s v="PASURUAN"/>
    <s v="PSN"/>
    <s v="REG"/>
    <s v="AO"/>
    <x v="0"/>
    <m/>
    <s v="Completed (PS)"/>
    <s v="RBS-Regional 3"/>
    <d v="2026-08-04T10:19:01"/>
    <d v="2026-08-05T14:18:42"/>
    <n v="69358043"/>
    <m/>
    <n v="152729256676"/>
    <s v="SDK SANG TIMUR"/>
    <s v="ODP-PSN-F02/15"/>
    <s v="WO060886770"/>
    <m/>
    <m/>
    <m/>
    <n v="112.9044373"/>
    <n v="-7.6474829"/>
    <s v="|MN02680|/SDK SANG TIMUR/WINBACK 2.0 HSI B2B (1:1) 75MBPS 415RB PSB DISC 70%//sangtimursdk32@gmail.com/CRESTELA TRI WAHYU PUTRI/82132844800"/>
    <s v="Sales Force DBS"/>
    <m/>
    <m/>
    <m/>
    <m/>
    <m/>
    <m/>
    <m/>
    <m/>
    <s v="Management Janji"/>
    <s v="2026-08-05 13:00:00|Nama PIC : Ibu Crestela No HP : 082132844800 No Alt : - M Janji : 05 Agustus 2026 Jam Pasang : Pagi / Siang Note : hubungi pelanggan jika ingin ke lokasi, terima kasih|40951378|MYDITA"/>
    <s v="FCC"/>
    <d v="2026-04-08T10:25:32"/>
    <d v="2026-08-05T13:00:00"/>
    <m/>
    <s v="PS"/>
    <s v="PSN"/>
    <s v="NO ADDON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13:00:00"/>
    <s v="2026-08-05 13:00:00|Nama PIC : Ibu Crestela No HP : 082132844800 No Alt : - M Janji : 05 Agustus 2026 Jam Pasang : Pagi / Siang Note : hubungi pelanggan jika ingin ke lokasi, terima kasih|40951378|MYDITA"/>
    <n v="2026"/>
    <n v="8"/>
    <n v="5"/>
    <d v="2026-08-05T00:00:00"/>
    <n v="-0.54166666666424135"/>
    <x v="1"/>
  </r>
  <r>
    <n v="354"/>
    <n v="1002514788"/>
    <n v="3"/>
    <x v="3"/>
    <n v="5"/>
    <s v="SBY UTARA"/>
    <s v="LAMONGAN"/>
    <s v="LMG"/>
    <s v="REG"/>
    <s v="AO"/>
    <x v="0"/>
    <m/>
    <s v="Completed (PS)"/>
    <s v="RBS-Regional 3"/>
    <d v="2026-08-07T14:15:14"/>
    <d v="2026-08-09T19:31:56"/>
    <n v="69360823"/>
    <m/>
    <n v="152433910085"/>
    <s v="SPBU 5462222"/>
    <s v="ODP-LMG-FD/67"/>
    <s v="WO061260430"/>
    <m/>
    <m/>
    <m/>
    <n v="112.44517399999999"/>
    <n v="-7.0943082000000004"/>
    <s v="AMRBS;402409;AMEX;DODOD HERMANU;RBS-3;SURAMADU;PSB;SPBU 5462222;087753000130;spbu.5462222@yahoo.com;HSI Bisnis Promo HUT Telkom (1:1) 50 Mbps (Rp 355.000) PSB Rp 150.000;Winarti;-7.0943377, 112.4453922"/>
    <s v="Amex"/>
    <m/>
    <m/>
    <m/>
    <m/>
    <m/>
    <m/>
    <m/>
    <m/>
    <s v="Management Janji"/>
    <s v="2026-08-09 10:00:00|Tgl Pemasangan : 09 Agustus 2026 Interval : PAGI SIANG Note : Hubungi pelanggan terlebih dahulu|40981182|MYDITA"/>
    <s v="FCC"/>
    <d v="2026-07-08T14:25:34"/>
    <d v="2026-08-09T10:00:00"/>
    <m/>
    <s v="PS"/>
    <s v="LMG"/>
    <s v="NO ADDON"/>
    <n v="20260809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9T10:00:00"/>
    <s v="2026-08-09 10:00:00|Tgl Pemasangan : 09 Agustus 2026 Interval : PAGI SIANG Note : Hubungi pelanggan terlebih dahulu|40981182|MYDITA"/>
    <n v="2026"/>
    <n v="8"/>
    <n v="9"/>
    <d v="2026-08-09T00:00:00"/>
    <n v="-0.41666666666424135"/>
    <x v="1"/>
  </r>
  <r>
    <n v="355"/>
    <n v="1002523247"/>
    <n v="3"/>
    <x v="0"/>
    <n v="5"/>
    <s v="MATARAM"/>
    <s v="LOMBOK TIMUR UTARA"/>
    <s v="SGG"/>
    <s v="REG"/>
    <s v="AO"/>
    <x v="0"/>
    <s v="1P INET"/>
    <s v="Completed (PS)"/>
    <s v="RBS-Regional 3"/>
    <d v="2026-08-13T07:44:56"/>
    <d v="2026-08-14T16:25:10"/>
    <n v="69364668"/>
    <m/>
    <n v="172604213973"/>
    <s v="SPX Express"/>
    <s v="ODP-SGG-FAK/18"/>
    <s v="WO061635046"/>
    <m/>
    <m/>
    <m/>
    <n v="116.197071075439"/>
    <n v="-8.31552002790791"/>
    <s v="|MN00515|MYIA-053314846205/POI/Nougi Indra Pratama/082339426520/giigaming86@gmail.com"/>
    <s v="MYIB_ASSISTANT"/>
    <m/>
    <m/>
    <m/>
    <m/>
    <m/>
    <m/>
    <m/>
    <m/>
    <s v="Management Janji"/>
    <s v="2026-08-14 15:00:00 | Nama : BP NOUGI INDRA PRATAMA  No Hp : 082339426520 No Alt :  Tgl Pemasangan : 14 Agustus 2026 Interval : SIANG Note : Hubungi pelanggan terlebih dahulu"/>
    <s v="FCC"/>
    <s v="13-08-2026 07:55:20"/>
    <d v="2026-08-14T15:00:00"/>
    <m/>
    <s v="PS"/>
    <s v="SGG"/>
    <s v="NO ADDON"/>
    <n v="20260814"/>
    <s v="Completed"/>
    <s v="HSI Bisnis Promo HUT Telkom PSB 70% - 50 Mbps"/>
    <s v="INDIBIZ"/>
    <m/>
    <m/>
    <d v="2026-08-14T15:00:00"/>
    <s v="2026-08-14 15:00:00 | Nama : BP NOUGI INDRA PRATAMA  No Hp : 082339426520 No Alt :  Tgl Pemasangan : 14 Agustus 2026 Interval : SIANG Note : Hubungi pelanggan terlebih dahulu"/>
    <n v="2026"/>
    <n v="8"/>
    <n v="14"/>
    <d v="2026-08-14T00:00:00"/>
    <n v="-0.625"/>
    <x v="1"/>
  </r>
  <r>
    <n v="356"/>
    <n v="1002525176"/>
    <n v="3"/>
    <x v="6"/>
    <n v="5"/>
    <s v="JEMBER"/>
    <s v="SITUBONDO"/>
    <s v="BKI"/>
    <s v="REG"/>
    <s v="AO"/>
    <x v="0"/>
    <s v="1P INET"/>
    <s v="Completed (PS)"/>
    <s v="RBS-Regional 3"/>
    <d v="2026-08-13T18:05:57"/>
    <d v="2026-08-14T13:10:31"/>
    <n v="69365515"/>
    <m/>
    <n v="152531208016"/>
    <s v="NOVITA CELL 2"/>
    <s v="ODP-BKI-FF/51 FF/D03/51.01"/>
    <s v="WO061699859"/>
    <m/>
    <m/>
    <m/>
    <n v="113.671279"/>
    <n v="-7.7415710000000004"/>
    <s v="|MN02617|MYIA-062944027970/POI/DIA FARA YUNINGSIH/085973654913/shariyadi116@gmail.com"/>
    <s v="MYIB_ASSISTANT"/>
    <m/>
    <m/>
    <m/>
    <m/>
    <m/>
    <m/>
    <m/>
    <m/>
    <s v="Management Janji"/>
    <s v="2026-08-14 15:00:00 | Tanggal pemasangan: 14/08/2026 Jam pemasangan : pagi / siang Info Tambahan : Hubungi pelanggan dulu sebelum ke lokasi terima kasih."/>
    <s v="FCC"/>
    <s v="13-08-2026 18:25:15"/>
    <d v="2026-08-14T15:00:00"/>
    <m/>
    <s v="PS"/>
    <s v="BKI"/>
    <s v="NETMONK"/>
    <n v="20260814"/>
    <s v="Completed"/>
    <s v="HSI Bisnis Bundling Netmonk Promo 2026 PSB 70% - 200 Mbps"/>
    <s v="INDIBIZ"/>
    <m/>
    <m/>
    <d v="2026-08-14T15:00:00"/>
    <s v="2026-08-14 15:00:00 | Tanggal pemasangan: 14/08/2026 Jam pemasangan : pagi / siang Info Tambahan : Hubungi pelanggan dulu sebelum ke lokasi terima kasih."/>
    <n v="2026"/>
    <n v="8"/>
    <n v="14"/>
    <d v="2026-08-14T00:00:00"/>
    <n v="-0.625"/>
    <x v="1"/>
  </r>
  <r>
    <n v="357"/>
    <n v="1002507732"/>
    <n v="3"/>
    <x v="1"/>
    <n v="5"/>
    <s v="MALANG"/>
    <s v="KEPANJEN"/>
    <s v="BRG"/>
    <s v="REG"/>
    <s v="AO"/>
    <x v="0"/>
    <s v="1P INET"/>
    <s v="Completed (PS)"/>
    <s v="RBS-Regional 3"/>
    <d v="2026-08-04T11:22:56"/>
    <d v="2026-08-04T18:26:03"/>
    <n v="69358135"/>
    <m/>
    <n v="152708209564"/>
    <s v="SMKN 10 MALANG"/>
    <s v="ODP-BRG-FF/48 FF/D06/48.01"/>
    <s v="WO060873291"/>
    <m/>
    <m/>
    <m/>
    <n v="112.6371169"/>
    <n v="-8.0388505000000006"/>
    <s v="|MN02703|MYIA-067794979046/POI/Nanang/085843555700/nananktw83@gmail.com"/>
    <s v="MYIB_ASSISTANT"/>
    <m/>
    <m/>
    <m/>
    <m/>
    <m/>
    <m/>
    <m/>
    <m/>
    <s v="Management Janji"/>
    <s v="2026-08-05 15:00:00 | Tanggal Pemasangan : 05 Agustus 2026 Jam Pemasangan : 08:00 15:00 Info Tambahan : Hubungi pelanggan dulu sebelum ke lokasi terimakasih"/>
    <s v="FCC"/>
    <d v="2026-04-08T11:25:40"/>
    <d v="2026-08-05T15:00:00"/>
    <m/>
    <s v="PS"/>
    <s v="BRG"/>
    <s v="NO ADDON"/>
    <n v="20260804"/>
    <s v="Completed"/>
    <s v="HSI Bisnis Basic Promo HUT Telkom PSB 70% - 150 Mbps"/>
    <s v="INDIBIZ"/>
    <m/>
    <m/>
    <d v="2026-08-05T15:00:00"/>
    <s v="2026-08-05 15:00:00 | Tanggal Pemasangan : 05 Agustus 2026 Jam Pemasangan : 08:00 15:00 Info Tambahan : Hubungi pelanggan dulu sebelum ke lokasi terimakasih"/>
    <n v="2026"/>
    <n v="8"/>
    <n v="4"/>
    <d v="2026-08-04T00:00:00"/>
    <n v="-1.625"/>
    <x v="1"/>
  </r>
  <r>
    <n v="358"/>
    <n v="1002532892"/>
    <n v="3"/>
    <x v="6"/>
    <n v="5"/>
    <s v="SIDOARJO"/>
    <s v="MOJOKERTO"/>
    <s v="MRT"/>
    <s v="REG"/>
    <s v="AO"/>
    <x v="0"/>
    <m/>
    <s v="MIE - SEND SURVEY"/>
    <s v="RBS-Regional 3"/>
    <d v="2026-08-18T11:57:05"/>
    <d v="2026-08-18T14:38:02"/>
    <n v="69368885"/>
    <m/>
    <n v="152312243281"/>
    <s v="SMK PGRI KOTA MOJOKERTO R.BKK"/>
    <s v="ODP-MRT-FU/19"/>
    <s v="WO062021986"/>
    <m/>
    <m/>
    <m/>
    <n v="112.42220519999999"/>
    <n v="-7.4845883999999998"/>
    <s v="|MN02783|/SMK PGRI KOTA MOJOKERTO R.BKK/WINBACK 2.0 HSI B2B (1:1) 100MBPS 535RB PSB DISC 70%/sari88398@gmail.com/RATNA SARI/85857649642"/>
    <s v="Sales Force DBS"/>
    <m/>
    <m/>
    <m/>
    <m/>
    <m/>
    <m/>
    <m/>
    <m/>
    <s v="Management Janji"/>
    <s v="2026-08-19 13:00:00|Nama PIC : Ratna  No HP : 085857649642 Alt : 083189825398 M Janji : 19 Augustus 2026 Jam Pasang : 08.00 - 13:00  NoteÃ‚Â :  hubungi terlebih dahulu sebelum kelokasi|40981184|MYDITA"/>
    <s v="FCC"/>
    <s v="18-08-2026 12:10:35"/>
    <d v="2026-08-19T13:00:00"/>
    <m/>
    <s v="SURVEY_NEW_MANJA"/>
    <s v="MRT"/>
    <s v="NO ADDON"/>
    <m/>
    <s v="MIE - SEND SURVEY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9T13:00:00"/>
    <s v="2026-08-19 13:00:00|Nama PIC : Ratna  No HP : 085857649642 Alt : 083189825398 M Janji : 19 Augustus 2026 Jam Pasang : 08.00 - 13:00  NoteÃ‚Â :  hubungi terlebih dahulu sebelum kelokasi|40981184|MYDITA"/>
    <m/>
    <m/>
    <m/>
    <e v="#NUM!"/>
    <e v="#NUM!"/>
    <x v="0"/>
  </r>
  <r>
    <n v="359"/>
    <n v="1002517628"/>
    <n v="3"/>
    <x v="2"/>
    <n v="4"/>
    <s v="MAGELANG"/>
    <s v="WONOSOBO"/>
    <s v="WOS"/>
    <s v="REG"/>
    <s v="AO"/>
    <x v="0"/>
    <s v="1P INET"/>
    <s v="Completed (PS)"/>
    <s v="RBS-Regional 3"/>
    <d v="2026-08-10T12:28:56"/>
    <d v="2026-08-11T14:26:08"/>
    <n v="69362377"/>
    <m/>
    <n v="141373127433"/>
    <s v="TOKO HARJATI AA SNACK"/>
    <s v="ODP-WOS-FE/043"/>
    <s v="WO061388404"/>
    <m/>
    <m/>
    <m/>
    <n v="109.84761"/>
    <n v="-7.2900390000000002"/>
    <s v="|MN00439|MYIA-077577598557/POI/YOHAN/082226725632/yohan6281@gmail.com"/>
    <s v="MYIB_ASSISTANT"/>
    <m/>
    <m/>
    <m/>
    <m/>
    <m/>
    <m/>
    <m/>
    <m/>
    <s v="Management Janji"/>
    <s v="2026-08-11 13:00:00 | telp : 082226725632 alt :  M Janji : (11/08/2026) jam Pasang :pagi / siang  Note : hubungi pelanggan jika ingin kelokasi "/>
    <s v="FCC"/>
    <d v="2026-10-08T12:39:53"/>
    <d v="2026-08-11T13:00:00"/>
    <m/>
    <s v="PS"/>
    <s v="WOS"/>
    <s v="NO ADDON"/>
    <n v="20260811"/>
    <s v="Completed"/>
    <s v="HSI Bisnis Promo HUT Telkom PSB 70% - 100 Mbps"/>
    <s v="INDIBIZ"/>
    <m/>
    <m/>
    <d v="2026-08-11T13:00:00"/>
    <s v="2026-08-11 13:00:00 | telp : 082226725632 alt :  M Janji : (11/08/2026) jam Pasang :pagi / siang  Note : hubungi pelanggan jika ingin kelokasi "/>
    <n v="2026"/>
    <n v="8"/>
    <n v="11"/>
    <d v="2026-08-11T00:00:00"/>
    <n v="-0.54166666666424135"/>
    <x v="1"/>
  </r>
  <r>
    <n v="360"/>
    <n v="1002505376"/>
    <n v="3"/>
    <x v="6"/>
    <n v="5"/>
    <s v="SIDOARJO"/>
    <s v="PASURUAN"/>
    <s v="GEM"/>
    <s v="REG"/>
    <s v="AO"/>
    <x v="0"/>
    <m/>
    <s v="Completed (PS)"/>
    <s v="RBS-Regional 3"/>
    <d v="2026-08-02T16:29:22"/>
    <d v="2026-08-04T15:12:03"/>
    <n v="69357077"/>
    <m/>
    <n v="152743216265"/>
    <s v="WARKOP MANTEN"/>
    <s v="ODP-GEM-FY/18"/>
    <s v="WO060738191"/>
    <m/>
    <m/>
    <m/>
    <n v="112.7178614"/>
    <n v="-7.4460407999999996"/>
    <s v="|MC30224|/M. SYUKRON IN'AM/82139905280/msyukroninam@gmail.com"/>
    <s v="Sales Force DBS"/>
    <m/>
    <m/>
    <m/>
    <m/>
    <m/>
    <m/>
    <m/>
    <m/>
    <s v="Management Janji"/>
    <s v="2026-08-04 08:00:00|Nama PIC : bapak sukron No HP : 082139905280 Alt :  M Janji : (SENIN/3/AGUSTUS/2026) jam Pasang : 09:00 Note : hubungi pelanggan jika ingin kelokasi|40010577|MYDITA"/>
    <s v="FCC"/>
    <d v="2026-02-08T16:39:53"/>
    <d v="2026-08-03T15:00:00"/>
    <m/>
    <s v="PS"/>
    <s v="GEM"/>
    <s v="NO ADDON"/>
    <n v="20260804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04T08:00:00"/>
    <s v="2026-08-04 08:00:00|Nama PIC : bapak sukron No HP : 082139905280 Alt :  M Janji : (SENIN/3/AGUSTUS/2026) jam Pasang : 09:00 Note : hubungi pelanggan jika ingin kelokasi|40010577|MYDITA"/>
    <n v="2026"/>
    <n v="8"/>
    <n v="4"/>
    <d v="2026-08-04T00:00:00"/>
    <n v="-0.33333333333575865"/>
    <x v="1"/>
  </r>
  <r>
    <n v="361"/>
    <n v="1002511283"/>
    <n v="3"/>
    <x v="1"/>
    <n v="5"/>
    <s v="MADIUN"/>
    <s v="NGAWI"/>
    <s v="NWI"/>
    <s v="REG"/>
    <s v="AO"/>
    <x v="0"/>
    <s v="1P INET"/>
    <s v="Completed (PS)"/>
    <s v="RBS-Regional 3"/>
    <d v="2026-08-05T17:46:57"/>
    <d v="2026-08-07T11:09:59"/>
    <n v="69359456"/>
    <m/>
    <n v="152605224887"/>
    <s v="SPBU 54.632.17"/>
    <s v="ODP-NWI-FB/101 FB/D06/101.01"/>
    <s v="WO061019041"/>
    <m/>
    <m/>
    <m/>
    <n v="111.432208865676"/>
    <n v="-7.4631095743556397"/>
    <s v="|MN00265|MYIA-053926464360/POI/DIDIK SUPRAYITNO/081234240996/spbu5463217@gmail.com"/>
    <s v="MYIB_ASSISTANT"/>
    <m/>
    <m/>
    <m/>
    <m/>
    <m/>
    <m/>
    <m/>
    <m/>
    <s v="Management Janji"/>
    <s v="2026-08-06 15:00:00 | Nama Pic : BP EKO No Hp Pic : 081234240996 Jam Pemasangan : 08:00 - 12.00 Tanggal Pemasangan : KAMIS 06 AGUSTUS 2026 Info Tambahan : Hubungi pelanggan sebelum datang ke lokasi, terima kasih."/>
    <s v="FCC"/>
    <d v="2026-05-08T17:54:51"/>
    <d v="2026-08-06T15:00:00"/>
    <m/>
    <s v="PS"/>
    <s v="NWI"/>
    <s v="NO ADDON"/>
    <n v="20260807"/>
    <s v="Completed"/>
    <s v="HSI Bisnis Promo HUT Telkom PSB 70% - 50 Mbps"/>
    <s v="INDIBIZ"/>
    <m/>
    <m/>
    <d v="2026-08-06T15:00:00"/>
    <s v="2026-08-06 15:00:00 | Nama Pic : BP EKO No Hp Pic : 081234240996 Jam Pemasangan : 08:00 - 12.00 Tanggal Pemasangan : KAMIS 06 AGUSTUS 2026 Info Tambahan : Hubungi pelanggan sebelum datang ke lokasi, terima kasih."/>
    <n v="2026"/>
    <n v="8"/>
    <n v="7"/>
    <d v="2026-08-07T00:00:00"/>
    <n v="0.375"/>
    <x v="1"/>
  </r>
  <r>
    <n v="362"/>
    <n v="1002525803"/>
    <n v="3"/>
    <x v="1"/>
    <n v="5"/>
    <s v="KEDIRI"/>
    <s v="NGANJUK"/>
    <s v="NJK"/>
    <s v="REG"/>
    <s v="AO"/>
    <x v="0"/>
    <s v="1P INET"/>
    <s v="102 | FOLLOW UP COMPLETED"/>
    <s v="RBS-Regional 3"/>
    <d v="2026-08-14T10:11:56"/>
    <d v="2026-08-14T15:08:33"/>
    <n v="69365765"/>
    <m/>
    <n v="152611215573"/>
    <s v="WARKOP BERKAH"/>
    <s v="ODP-NJK-FM/03 FM/D01/03.01"/>
    <s v="WO061725931"/>
    <m/>
    <m/>
    <m/>
    <n v="111.944287195801"/>
    <n v="-7.6045906995408297"/>
    <s v="MD|MYDB-20260814265294|EN00005/MC20190|WARKOP BERKAH|081947734828"/>
    <s v="MYDIGIBIZPARTNER"/>
    <m/>
    <m/>
    <m/>
    <m/>
    <m/>
    <m/>
    <m/>
    <m/>
    <s v="Management Janji"/>
    <s v="2026-08-15 08:00:00 | Tanggal pemasangan : 15 AGUSTUS 2026 Jam pemasangan : pagi/siang Info Tambahan : Hubungi pelanggan dulu sebelum ke lokasi terima kasih"/>
    <s v="FCC"/>
    <s v="14-08-2026 10:39:51"/>
    <d v="2026-08-15T08:00:00"/>
    <m/>
    <s v="REVOKE"/>
    <s v="NJK"/>
    <s v="NO ADDON"/>
    <m/>
    <s v="Follow Up Revoke Completed, New Order ID : SC1002526815"/>
    <s v="HSI Bisnis Promo HUT Telkom PSB 70% - 300 Mbps"/>
    <s v="INDIBIZ"/>
    <m/>
    <m/>
    <d v="2026-08-15T08:00:00"/>
    <s v="2026-08-15 08:00:00 | Tanggal pemasangan : 15 AGUSTUS 2026 Jam pemasangan : pagi/siang Info Tambahan : Hubungi pelanggan dulu sebelum ke lokasi terima kasih"/>
    <m/>
    <m/>
    <m/>
    <e v="#NUM!"/>
    <e v="#NUM!"/>
    <x v="0"/>
  </r>
  <r>
    <n v="363"/>
    <n v="1002533295"/>
    <n v="3"/>
    <x v="3"/>
    <n v="5"/>
    <s v="SBY UTARA"/>
    <s v="TANDES"/>
    <s v="TNS"/>
    <s v="REG"/>
    <s v="AO"/>
    <x v="0"/>
    <m/>
    <s v="MIE - SEND SURVEY"/>
    <s v="RBS-Regional 3"/>
    <d v="2026-08-18T13:54:48"/>
    <d v="2026-08-18T15:16:02"/>
    <n v="69369058"/>
    <m/>
    <n v="152409278377"/>
    <s v="SDN TANDES KIDUL I"/>
    <s v="ODP-TDS-FBA/23"/>
    <s v="WO062029173"/>
    <m/>
    <m/>
    <m/>
    <n v="112.6870685"/>
    <n v="-7.2610016000000002"/>
    <s v="|MN01731|/SDN TANDES KIDUL I/ANDI ARDIANSYAH/08113235087/sdntandeskidul1@gmail.com/HSI Bisnis Winback + Antares Eazy (1:1) 50 Mbps (Rp 440.000) PSB Rp 150.000"/>
    <s v="Sales Force DBS"/>
    <m/>
    <m/>
    <m/>
    <m/>
    <m/>
    <m/>
    <m/>
    <m/>
    <s v="Management Janji"/>
    <s v="2026-08-19 13:00:00|telp : 08113235087 alt : manja : pagi /siang 19/08/2026 hub sebelum kelokasi |40000802|MYDITA"/>
    <s v="FCC"/>
    <s v="18-08-2026 13:55:52"/>
    <d v="2026-08-19T13:00:00"/>
    <m/>
    <s v="SURVEY_NEW_MANJA"/>
    <s v="TNS"/>
    <s v="ANTAREZ"/>
    <m/>
    <s v="MIE - SEND SURVEY"/>
    <s v="- E23015;E23015 ~ ES23 - Perangkat ONT[0]  - E23015~null~44292;E23015||11||Abodemen 0[0]  - E23015~null~E23015_SWONT;SWONT ~ Biaya Sewa ONT ~ E23015[30000]  - E24057;E24057 ~ ES24 - Paket HSI Bisnis (HSIE) Khusus Winback[0]  - E24057~null~E24057_UNL;UNL ~"/>
    <s v="INDIBIZ"/>
    <m/>
    <m/>
    <d v="2026-08-19T13:00:00"/>
    <s v="2026-08-19 13:00:00|telp : 08113235087 alt : manja : pagi /siang 19/08/2026 hub sebelum kelokasi |40000802|MYDITA"/>
    <m/>
    <m/>
    <m/>
    <e v="#NUM!"/>
    <e v="#NUM!"/>
    <x v="0"/>
  </r>
  <r>
    <n v="364"/>
    <n v="1002529614"/>
    <n v="3"/>
    <x v="1"/>
    <n v="5"/>
    <s v="MADIUN"/>
    <s v="PONOROGO"/>
    <s v="SLH"/>
    <s v="REG"/>
    <s v="AO"/>
    <x v="0"/>
    <s v="1P INET"/>
    <s v="7 | OSS - PROVISIONING ISSUED"/>
    <s v="RBS-Regional 3"/>
    <d v="2026-08-16T12:59:56"/>
    <d v="2026-08-17T13:11:52"/>
    <n v="69367485"/>
    <m/>
    <n v="152620220483"/>
    <s v="GRIYA KOMPUTER"/>
    <s v="ODP-SLH-FH/29 FH/D04/29.01"/>
    <s v="WO061873187"/>
    <m/>
    <m/>
    <m/>
    <n v="111.433869861066"/>
    <n v="-7.9656230197943598"/>
    <s v="MD|MYDB-20260815265546|DN00001/MN02053|GRIYA KOMPUTER|081936652625"/>
    <s v="MYDIGIBIZPARTNER"/>
    <m/>
    <m/>
    <m/>
    <m/>
    <m/>
    <m/>
    <m/>
    <m/>
    <s v="Management Janji"/>
    <s v="2026-08-17 13:00:00 | Tanggal pemasangan: 17/08/2026 Jam pemasangan : pagi / siang Info Tambahan : Hubungi pelanggan dulu sebelum ke lokasi terima kasih."/>
    <s v="FCC"/>
    <s v="16-08-2026 13:10:27"/>
    <d v="2026-08-17T13:00:00"/>
    <m/>
    <s v="PI"/>
    <s v="SLH"/>
    <s v="NO ADDON"/>
    <m/>
    <s v="Provisioning Issued"/>
    <s v="HSI Bisnis Promo HUT Telkom PSB 70% - 50 Mbps"/>
    <s v="INDIBIZ"/>
    <m/>
    <m/>
    <d v="2026-08-17T13:00:00"/>
    <s v="2026-08-17 13:00:00 | Tanggal pemasangan: 17/08/2026 Jam pemasangan : pagi / siang Info Tambahan : Hubungi pelanggan dulu sebelum ke lokasi terima kasih."/>
    <m/>
    <m/>
    <m/>
    <e v="#NUM!"/>
    <e v="#NUM!"/>
    <x v="0"/>
  </r>
  <r>
    <n v="365"/>
    <n v="1002504609"/>
    <n v="3"/>
    <x v="5"/>
    <n v="5"/>
    <s v="DENPASAR"/>
    <s v="JIMBARAN"/>
    <s v="JBR"/>
    <s v="REG"/>
    <s v="AO"/>
    <x v="0"/>
    <s v="1P INET"/>
    <s v="102 | FOLLOW UP COMPLETED"/>
    <s v="RBS-Regional 3"/>
    <d v="2026-08-01T13:58:56"/>
    <d v="2026-08-03T17:44:37"/>
    <n v="69356742"/>
    <m/>
    <n v="172415798649"/>
    <s v="KOST SAFIRA LIMA SAUDARA"/>
    <s v="ODP-JBR-FG/48 FG/D02/48.01"/>
    <s v="WO060653991"/>
    <m/>
    <m/>
    <m/>
    <n v="115.17232608050099"/>
    <n v="-8.7541829933744602"/>
    <s v="MD|MYDB-20260801264132|DN00001/MN00737|KOST SAFIRA LIMA SAUDARA|087862145892"/>
    <s v="MYDIGIBIZPARTNER"/>
    <m/>
    <m/>
    <m/>
    <m/>
    <m/>
    <m/>
    <m/>
    <m/>
    <s v="Management Janji"/>
    <s v="2026-08-02 13:00:00 | telp :087862145892 Tanggal pemasangan :02/08/2026 Jam pemasangan : pagi/siang Info Tambahan : Hubungi pelanggan dulu sebelum ke lokasi terima kasih"/>
    <s v="FCC"/>
    <d v="2026-01-08T14:09:52"/>
    <d v="2026-08-02T13:00:00"/>
    <s v="Kendala Pelanggan"/>
    <s v="REVOKE"/>
    <s v="JBR"/>
    <s v="NO ADDON"/>
    <m/>
    <s v="Follow Up Revoke Completed, New Order ID : SC1002506592"/>
    <s v="HSI Bisnis Basic Promo HUT Telkom PSB 70% - 75 Mbps"/>
    <s v="INDIBIZ"/>
    <m/>
    <m/>
    <d v="2026-08-02T13:00:00"/>
    <s v="2026-08-02 13:00:00 | telp :087862145892 Tanggal pemasangan :02/08/2026 Jam pemasangan : pagi/siang Info Tambahan : Hubungi pelanggan dulu sebelum ke lokasi terima kasih"/>
    <m/>
    <m/>
    <m/>
    <e v="#NUM!"/>
    <e v="#NUM!"/>
    <x v="0"/>
  </r>
  <r>
    <n v="366"/>
    <n v="1002511190"/>
    <n v="3"/>
    <x v="4"/>
    <n v="4"/>
    <s v="SEMARANG"/>
    <s v="KENDAL"/>
    <s v="WLR"/>
    <s v="REG"/>
    <s v="AO"/>
    <x v="0"/>
    <m/>
    <s v="Completed (PS)"/>
    <s v="RBS-Regional 3"/>
    <d v="2026-08-05T16:47:36"/>
    <d v="2026-08-05T18:42:40"/>
    <n v="69357653"/>
    <n v="2946102025"/>
    <n v="143407106633"/>
    <s v="PT ARDJUNA PUTERA KERETEK"/>
    <s v="ODP-WLR-FH/126"/>
    <s v="WO061013982"/>
    <m/>
    <m/>
    <m/>
    <n v="110.095139967533"/>
    <n v="-6.9689800104170896"/>
    <s v="AMRBS;400664;AMEX;ASANDHYASARI;RBS-3;SURAMADU;PT ARDJUNA PUTERA KERETEK;HSI Basic + Phone 800 Menit (1:2) 50 Mbps (Rp 427.000) PSB Rp 150.000;Cp. Edward 089676104600 -"/>
    <s v="Amex"/>
    <m/>
    <m/>
    <m/>
    <m/>
    <m/>
    <m/>
    <m/>
    <m/>
    <s v="Management Janji"/>
    <s v="2026-08-05 13:00:00|Tanggal pemasangan : 05 agustus 2026  Jam pemasangan : 08.00 - 12.00  Info Tambahan : Hubungi pelanggan dulu sebelum ke lokasi  terimakasih|40010577|MYDITA"/>
    <s v="FCC"/>
    <d v="2026-05-08T16:55:35"/>
    <m/>
    <m/>
    <s v="PS"/>
    <s v="WLR"/>
    <s v="NO ADDON"/>
    <n v="20260805"/>
    <s v="Completed"/>
    <s v="- 11_11446;Biaya PSB HSI EBIS Tunai di Depan ~ 11[150000]  - BWY DL;BWY DL ~ Saluran Dua Arah(BothWay)[0]  - E23057;E23057 ~ ES23 - Paket HSI Bisnis Basic Phone (PHONE)[0]  - E23057~null~44873;E23057||11||Abodemen 0[0]  - E23057~null~E23057_IN800;IN800 ~ "/>
    <s v="INDIBIZ"/>
    <m/>
    <m/>
    <d v="2026-08-05T07:00:00"/>
    <s v="2026-08-05 13:00:00|Tanggal pemasangan : 05 agustus 2026  Jam pemasangan : 08.00 - 12.00  Info Tambahan : Hubungi pelanggan dulu sebelum ke lokasi  terimakasih|40010577|MYDITA"/>
    <n v="2026"/>
    <n v="8"/>
    <n v="5"/>
    <d v="2026-08-05T00:00:00"/>
    <n v="-0.29166666666424135"/>
    <x v="1"/>
  </r>
  <r>
    <n v="367"/>
    <n v="1002516048"/>
    <n v="3"/>
    <x v="2"/>
    <n v="4"/>
    <s v="YOGYAKARTA"/>
    <s v="SLEMAN"/>
    <s v="SMN"/>
    <s v="REG"/>
    <s v="AO"/>
    <x v="0"/>
    <s v="1P INET"/>
    <s v="Completed (PS)"/>
    <s v="RBS-Regional 3"/>
    <d v="2026-08-08T14:43:56"/>
    <d v="2026-08-10T15:35:03"/>
    <n v="69361521"/>
    <m/>
    <n v="146133131964"/>
    <s v="Sowan Coffee Service"/>
    <s v="ODP-SMN-FBG/022 FBG/D04/022.01"/>
    <s v="WO061270190"/>
    <m/>
    <m/>
    <m/>
    <n v="110.357215"/>
    <n v="-7.7119309999999999"/>
    <s v="|MB00449|MYIA-063440546079/POI/bapak/085726616666/sowandimari@gmail.com"/>
    <s v="MYIB_ASSISTANT"/>
    <m/>
    <m/>
    <m/>
    <m/>
    <m/>
    <m/>
    <m/>
    <m/>
    <s v="Management Janji"/>
    <s v="2026-08-10 08:00:00 | Nama PIC : Bp Eri No Hp : 085726616666 No Alt : - Tgl Pemasangan : 10 Agustus 2026 Interval : PAGI SIANG Note : Hubungi pelanggan terlebih dahulu"/>
    <s v="FCC"/>
    <d v="2026-08-08T14:55:14"/>
    <d v="2026-08-10T08:00:00"/>
    <m/>
    <s v="PS"/>
    <s v="SMN"/>
    <s v="NO ADDON"/>
    <n v="20260810"/>
    <s v="Completed"/>
    <s v="HSI Bisnis Promo HUT Telkom PSB 70% - 75 Mbps"/>
    <s v="INDIBIZ"/>
    <m/>
    <m/>
    <d v="2026-08-10T08:00:00"/>
    <s v="2026-08-10 08:00:00 | Nama PIC : Bp Eri No Hp : 085726616666 No Alt : - Tgl Pemasangan : 10 Agustus 2026 Interval : PAGI SIANG Note : Hubungi pelanggan terlebih dahulu"/>
    <n v="2026"/>
    <n v="8"/>
    <n v="10"/>
    <d v="2026-08-10T00:00:00"/>
    <n v="-0.33333333333575865"/>
    <x v="1"/>
  </r>
  <r>
    <n v="368"/>
    <n v="1002507499"/>
    <n v="3"/>
    <x v="3"/>
    <n v="5"/>
    <s v="MADURA"/>
    <s v="BANGKALAN"/>
    <s v="TBU"/>
    <s v="REG"/>
    <s v="AO"/>
    <x v="0"/>
    <m/>
    <s v="CANCEL COMPLETED"/>
    <s v="RBS-Regional 3"/>
    <d v="2026-08-04T10:47:50"/>
    <d v="2026-08-04T14:23:33"/>
    <n v="69358088"/>
    <m/>
    <n v="152458901413"/>
    <s v="TOKO &amp;quot;ALFIN JAYA&amp;quot;"/>
    <s v="ODP-TBU-FAA/108"/>
    <m/>
    <m/>
    <m/>
    <m/>
    <n v="113.08350230000001"/>
    <n v="-6.9904552999999998"/>
    <s v="|MN02601|/TOKO ALFIN JAYA/HERMAN FADLI SYAM/085600111199/arifinalfin454@gmail.com/HSI Bisnis Promo HUT Telkom (1:1) 200 Mbps (Rp 790.000) PSB Rp 150.000/"/>
    <s v="Sales Force DBS"/>
    <m/>
    <m/>
    <m/>
    <m/>
    <m/>
    <m/>
    <m/>
    <m/>
    <m/>
    <m/>
    <m/>
    <d v="2026-04-08T10:55:08"/>
    <m/>
    <m/>
    <s v="REJECT_FCC"/>
    <s v="TBU"/>
    <s v="NO ADDON"/>
    <m/>
    <s v="DECLINE : Decline - Batal Order HANIF NUROHMAN 40981182|MYDITA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s v="DECLINE : Decline - Batal Order HANIF NUROHMAN 40981182|MYDITA"/>
    <m/>
    <m/>
    <m/>
    <m/>
    <m/>
    <e v="#NUM!"/>
    <e v="#NUM!"/>
    <x v="0"/>
  </r>
  <r>
    <n v="369"/>
    <n v="1002519807"/>
    <n v="3"/>
    <x v="5"/>
    <n v="5"/>
    <s v="DENPASAR"/>
    <s v="JIMBARAN"/>
    <s v="KUT"/>
    <s v="REG"/>
    <s v="AO"/>
    <x v="0"/>
    <m/>
    <s v="Completed (PS)"/>
    <s v="RBS-Regional 3"/>
    <d v="2026-08-11T13:09:43"/>
    <d v="2026-08-11T18:57:05"/>
    <n v="69304220"/>
    <n v="3619599386"/>
    <n v="172416429253"/>
    <s v="PT. Baekjeong Korean Restaurant Indonesia"/>
    <s v="ODP-KUT-FAG/16"/>
    <s v="WO061497177"/>
    <m/>
    <m/>
    <m/>
    <n v="115.18402795"/>
    <n v="-8.7235760140000007"/>
    <s v="|MN02545|MYIA-012225099036/POI/Kwak Myong jae/081337802155/captkwak@gmail.com"/>
    <s v="Sales Force DBS"/>
    <m/>
    <m/>
    <m/>
    <m/>
    <m/>
    <m/>
    <m/>
    <m/>
    <s v="Management Janji"/>
    <s v="2026-05-17 15:00:00 | Tanggal pemasangan : 13 MEI 2026  Jam pemasangan : PAGI  Info Tambahan : Hubungi pelanggan dulu sebelum ke lokasi  "/>
    <s v="FCC"/>
    <d v="2026-11-08T13:10:18"/>
    <m/>
    <m/>
    <s v="PS"/>
    <s v="KUT"/>
    <s v="NO ADDON"/>
    <n v="20260811"/>
    <s v="Completed"/>
    <s v="- 11_11446;Biaya PSB HSI EBIS Tunai di Depan ~ 11[150000]  - SP_NOSS;SP_NOSS ~ Internet NOSS Multispeed Network[0]  - SP_NOSS;SP_NOSS ~ Internet NOSS Multispeed Network[0]  - E24057;E24057 ~ ES24 - Paket HSI Bisnis (HSIE) Khusus Winback[0]  - E24057~null~"/>
    <s v="INDIBIZ"/>
    <m/>
    <m/>
    <d v="2026-08-11T07:00:00"/>
    <s v="2026-05-17 15:00:00 | Tanggal pemasangan : 13 MEI 2026  Jam pemasangan : PAGI  Info Tambahan : Hubungi pelanggan dulu sebelum ke lokasi  "/>
    <n v="2026"/>
    <n v="8"/>
    <n v="11"/>
    <d v="2026-08-11T00:00:00"/>
    <n v="-0.29166666666424135"/>
    <x v="1"/>
  </r>
  <r>
    <n v="370"/>
    <n v="1002515176"/>
    <n v="3"/>
    <x v="3"/>
    <n v="5"/>
    <s v="SBY UTARA"/>
    <s v="GRESIK"/>
    <s v="GSK"/>
    <s v="REG"/>
    <s v="AO"/>
    <x v="0"/>
    <s v="1P INET"/>
    <s v="Completed (PS)"/>
    <s v="RBS-Regional 3"/>
    <d v="2026-08-07T15:59:57"/>
    <d v="2026-08-08T18:34:34"/>
    <n v="69361002"/>
    <m/>
    <n v="152421262200"/>
    <s v="SPBU 5461124"/>
    <s v="ODP-GSK-FBB/19 FBB/D02/19.01"/>
    <s v="WO061186211"/>
    <m/>
    <m/>
    <m/>
    <n v="112.602213956415"/>
    <n v="-7.1452343888892296"/>
    <s v="MD|MYDB-20260807264618|DN00001/MN02100|SPBU 5461124|0811311105"/>
    <s v="MYDIGIBIZPARTNER"/>
    <m/>
    <m/>
    <m/>
    <m/>
    <m/>
    <m/>
    <m/>
    <m/>
    <s v="Management Janji"/>
    <s v="2026-08-08 13:00:00 | M Janji : 8 agustus 2026 jam Pasang : siang Note : hubungi pelanggan jika ingin kelokasi"/>
    <s v="FCC"/>
    <d v="2026-07-08T16:25:36"/>
    <d v="2026-08-08T13:00:00"/>
    <s v="Kendala Lainnya"/>
    <s v="PS"/>
    <s v="GSK"/>
    <s v="NO ADDON"/>
    <n v="20260808"/>
    <s v="Completed"/>
    <s v="HSI Bisnis Promo HUT Telkom PSB 70% - 100 Mbps"/>
    <s v="INDIBIZ"/>
    <m/>
    <m/>
    <d v="2026-08-08T13:00:00"/>
    <s v="2026-08-08 13:00:00 | M Janji : 8 agustus 2026 jam Pasang : siang Note : hubungi pelanggan jika ingin kelokasi"/>
    <n v="2026"/>
    <n v="8"/>
    <n v="8"/>
    <d v="2026-08-08T00:00:00"/>
    <n v="-0.54166666666424135"/>
    <x v="1"/>
  </r>
  <r>
    <n v="371"/>
    <n v="1002518666"/>
    <n v="3"/>
    <x v="4"/>
    <n v="4"/>
    <s v="SEMARANG"/>
    <s v="KENDAL"/>
    <s v="WLR"/>
    <s v="REG"/>
    <s v="AO"/>
    <x v="0"/>
    <s v="1P INET"/>
    <s v="Completed (PS)"/>
    <s v="RBS-Regional 3"/>
    <d v="2026-08-10T18:08:57"/>
    <d v="2026-08-11T13:04:46"/>
    <n v="69362782"/>
    <m/>
    <n v="143407106648"/>
    <s v="SPBU 44.513.14 LINGKAR WELERI"/>
    <s v="ODP-WLR-FM/011 FM/D03/011.01"/>
    <s v="WO061442127"/>
    <m/>
    <m/>
    <m/>
    <n v="110.081891"/>
    <n v="-6.9548399999999999"/>
    <s v="|MN02184|MYIA-071849660896/POI/ROFIEN ISNAENI/081225641488/spbu4451314@gmail.com"/>
    <s v="MYIB_ASSISTANT"/>
    <m/>
    <m/>
    <m/>
    <m/>
    <m/>
    <m/>
    <m/>
    <m/>
    <s v="Management Janji"/>
    <s v="2026-08-11 15:00:00 | telp : 081225641488 alt :  M Janji : (11/08/2026) jam Pasang :pagi / siang  Note : hubungi pelanggan jika ingin kelokasi"/>
    <s v="FCC"/>
    <d v="2026-10-08T18:39:50"/>
    <d v="2026-08-11T15:00:00"/>
    <m/>
    <s v="PS"/>
    <s v="WLR"/>
    <s v="NO ADDON"/>
    <n v="20260811"/>
    <s v="Completed"/>
    <s v="HSI Bisnis Promo HUT Telkom PSB 70% - 100 Mbps"/>
    <s v="INDIBIZ"/>
    <m/>
    <m/>
    <d v="2026-08-11T15:00:00"/>
    <s v="2026-08-11 15:00:00 | telp : 081225641488 alt :  M Janji : (11/08/2026) jam Pasang :pagi / siang  Note : hubungi pelanggan jika ingin kelokasi"/>
    <n v="2026"/>
    <n v="8"/>
    <n v="11"/>
    <d v="2026-08-11T00:00:00"/>
    <n v="-0.625"/>
    <x v="1"/>
  </r>
  <r>
    <n v="372"/>
    <n v="1002517458"/>
    <n v="3"/>
    <x v="1"/>
    <n v="5"/>
    <s v="KEDIRI"/>
    <s v="KEDIRI"/>
    <s v="KDI"/>
    <s v="REG"/>
    <s v="AO"/>
    <x v="0"/>
    <s v="1P INET"/>
    <s v="Completed (PS)"/>
    <s v="RBS-Regional 3"/>
    <d v="2026-08-10T11:31:56"/>
    <d v="2026-08-10T18:28:46"/>
    <n v="69362303"/>
    <m/>
    <n v="152610241481"/>
    <s v="ANUGRAH LAUNDRY"/>
    <s v="ODP-KDI-FBB/72 FBB/D08/72.01"/>
    <s v="WO061379423"/>
    <m/>
    <m/>
    <m/>
    <n v="112.03225399999999"/>
    <n v="-7.8220090000000004"/>
    <s v="|MC20231|MYIA-059937188023/POI/ONY APRILIA/085182272300/anugrahlaundryburengan@gmail.com"/>
    <s v="MYIB_ASSISTANT"/>
    <m/>
    <m/>
    <m/>
    <m/>
    <m/>
    <m/>
    <m/>
    <m/>
    <s v="Management Janji"/>
    <s v="2026-08-11 08:00:00 | Tanggal pemasangan: 11/08/2026 Jam pemasangan : pagi / siang Info Tambahan : Hubungi pelanggan dulu sebelum ke lokasi terima kasih."/>
    <s v="FCC"/>
    <d v="2026-10-08T11:40:04"/>
    <d v="2026-08-11T08:00:00"/>
    <m/>
    <s v="PS"/>
    <s v="KDI"/>
    <s v="NO ADDON"/>
    <n v="20260810"/>
    <s v="Completed"/>
    <s v="HSI Bisnis Promo HUT Telkom PSB 70% - 200 Mbps"/>
    <s v="INDIBIZ"/>
    <m/>
    <m/>
    <d v="2026-08-11T08:00:00"/>
    <s v="2026-08-11 08:00:00 | Tanggal pemasangan: 11/08/2026 Jam pemasangan : pagi / siang Info Tambahan : Hubungi pelanggan dulu sebelum ke lokasi terima kasih."/>
    <n v="2026"/>
    <n v="8"/>
    <n v="10"/>
    <d v="2026-08-10T00:00:00"/>
    <n v="-1.3333333333357587"/>
    <x v="1"/>
  </r>
  <r>
    <n v="373"/>
    <n v="1002528387"/>
    <n v="3"/>
    <x v="1"/>
    <n v="5"/>
    <s v="MADIUN"/>
    <s v="BOJONEGORO"/>
    <s v="BJN"/>
    <s v="REG"/>
    <s v="AO"/>
    <x v="0"/>
    <s v="1P INET"/>
    <s v="Completed (PS)"/>
    <s v="RBS-Regional 3"/>
    <d v="2026-08-15T13:49:56"/>
    <d v="2026-08-18T19:28:10"/>
    <n v="69366934"/>
    <m/>
    <n v="152609258603"/>
    <s v="SMP NEGERI 6 RUANG LAB 2"/>
    <s v="ODP-BJN-FM/08 FM/D03/08.01"/>
    <s v="WO061826454"/>
    <m/>
    <m/>
    <m/>
    <n v="111.8772115"/>
    <n v="-7.1664307999999899"/>
    <s v="|MC20010|MYIA-037592003439/POI/ALI SAFAAT /082333813737/srikurniawatiira@gmail.com"/>
    <s v="MYIB_ASSISTANT"/>
    <m/>
    <m/>
    <m/>
    <m/>
    <m/>
    <m/>
    <m/>
    <m/>
    <s v="Management Janji"/>
    <s v="2026-08-18 08:00:00 | Nama PIC:  bp ali safaat  No HP: 082333813737 Alt: Tanggal: 18/08/2026 Jam Pasang: Pagi Note: Hubungi sebelum ke lokasi, terimakasih. "/>
    <s v="FCC"/>
    <s v="15-08-2026 13:54:55"/>
    <d v="2026-08-18T08:00:00"/>
    <m/>
    <s v="PS"/>
    <s v="BJN"/>
    <s v="NO ADDON"/>
    <n v="20260818"/>
    <s v="Completed"/>
    <s v="HSI Bisnis Promo HUT Telkom PSB 70% - 150 Mbps"/>
    <s v="INDIBIZ"/>
    <m/>
    <m/>
    <d v="2026-08-18T08:00:00"/>
    <s v="2026-08-18 08:00:00 | Nama PIC:  bp ali safaat  No HP: 082333813737 Alt: Tanggal: 18/08/2026 Jam Pasang: Pagi Note: Hubungi sebelum ke lokasi, terimakasih. "/>
    <n v="2026"/>
    <n v="8"/>
    <n v="18"/>
    <d v="2026-08-18T00:00:00"/>
    <n v="-0.33333333333575865"/>
    <x v="1"/>
  </r>
  <r>
    <n v="374"/>
    <n v="1002519283"/>
    <n v="3"/>
    <x v="7"/>
    <n v="4"/>
    <s v="KUDUS"/>
    <s v="PATI"/>
    <s v="PAT"/>
    <s v="REG"/>
    <s v="AO"/>
    <x v="0"/>
    <m/>
    <s v="Completed (PS)"/>
    <s v="RBS-Regional 3"/>
    <d v="2026-08-11T10:42:41"/>
    <d v="2026-08-12T13:24:13"/>
    <n v="69363050"/>
    <n v="2955162063"/>
    <n v="142551119485"/>
    <s v="PT GLOBAL JET EXPRESS"/>
    <s v="ODP-PAT-FS/068"/>
    <s v="WO061493285"/>
    <m/>
    <m/>
    <m/>
    <n v="110.9955758"/>
    <n v="-6.8755005000000002"/>
    <s v="AMRBS;403099;TREG4;MUHAMMAD MASTUR;081226139781;CP ANDHI FITRIYANTO;082132324785;PAKET 2S INET VOICE 50 MBPS (479.000);PT GLOBAL JET EXPRESS//KAYEN;input by tito"/>
    <s v="Account Manager"/>
    <m/>
    <m/>
    <m/>
    <m/>
    <m/>
    <m/>
    <m/>
    <m/>
    <s v="Management Janji"/>
    <s v="2026-08-12 13:00:00|Tanggal pemasangan : 12 AGUSTUS 2026 Jam pemasangan : pagi/siang Info Tambahan : Hubungi pelanggan dulu sebelum ke lokasi terima kasih|40010577|MYDITA"/>
    <s v="FCC"/>
    <d v="2026-11-08T10:55:28"/>
    <d v="2026-08-12T13:00:00"/>
    <m/>
    <s v="PS"/>
    <s v="PAT"/>
    <s v="NO ADDON"/>
    <n v="20260812"/>
    <s v="Completed"/>
    <s v="- BWY DL;BWY DL ~ Saluran Dua Arah(BothWay)[0]  - E23053;E23053 ~ ES23 - Paket HSI Bisnis  Phone (PHONE)[0]  - E23053~null~44864;E23053||11||Abodemen 0[0]  - E23053~null~E23053_IN800;IN800 ~ Free Lokal dan SLJJ 800 Menit ~ E23053[40000]  - 11_11446;Biaya "/>
    <s v="INDIBIZ"/>
    <m/>
    <m/>
    <d v="2026-08-12T13:00:00"/>
    <s v="2026-08-12 13:00:00|Tanggal pemasangan : 12 AGUSTUS 2026 Jam pemasangan : pagi/siang Info Tambahan : Hubungi pelanggan dulu sebelum ke lokasi terima kasih|40010577|MYDITA"/>
    <n v="2026"/>
    <n v="8"/>
    <n v="12"/>
    <d v="2026-08-12T00:00:00"/>
    <n v="-0.54166666666424135"/>
    <x v="1"/>
  </r>
  <r>
    <n v="375"/>
    <n v="1002530545"/>
    <n v="3"/>
    <x v="0"/>
    <n v="5"/>
    <s v="MATARAM"/>
    <s v="LOMBOK BARAT TENGAH"/>
    <s v="GER"/>
    <s v="REG"/>
    <s v="AO"/>
    <x v="0"/>
    <s v="1P INET"/>
    <s v="Completed (PS)"/>
    <s v="RBS-Regional 3"/>
    <d v="2026-08-17T10:05:56"/>
    <d v="2026-08-18T21:34:14"/>
    <n v="69367908"/>
    <m/>
    <n v="172602204108"/>
    <s v="TOKO SRC TARMINI"/>
    <s v="ODP-GER-FAN/06 FAN/D01/06.01"/>
    <s v="WO061914927"/>
    <m/>
    <m/>
    <m/>
    <n v="115.891998969018"/>
    <n v="-8.7715907929376797"/>
    <s v="MD|MYDB-20260816265666|DN00001/MN01272|TOKO SRC TARMINI|081802186818"/>
    <s v="MYDIGIBIZPARTNER"/>
    <m/>
    <m/>
    <m/>
    <m/>
    <m/>
    <m/>
    <m/>
    <m/>
    <s v="Management Janji"/>
    <s v="2026-08-18 08:00:00 | Jam Pemasangan : 08:00 - 12.00 Tanggal Pemasangan : 18/08/2026 Info Tambahan : Hubungi pelanggan sebelum datang ke lokasi"/>
    <s v="FCC"/>
    <s v="17-08-2026 10:10:25"/>
    <d v="2026-08-18T08:00:00"/>
    <m/>
    <s v="PS"/>
    <s v="GER"/>
    <s v="NO ADDON"/>
    <n v="20260818"/>
    <s v="Completed"/>
    <s v="HSI Bisnis Promo HUT Telkom PSB 70% - 100 Mbps"/>
    <s v="INDIBIZ"/>
    <m/>
    <m/>
    <d v="2026-08-18T08:00:00"/>
    <s v="2026-08-18 08:00:00 | Jam Pemasangan : 08:00 - 12.00 Tanggal Pemasangan : 18/08/2026 Info Tambahan : Hubungi pelanggan sebelum datang ke lokasi"/>
    <n v="2026"/>
    <n v="8"/>
    <n v="18"/>
    <d v="2026-08-18T00:00:00"/>
    <n v="-0.33333333333575865"/>
    <x v="1"/>
  </r>
  <r>
    <n v="376"/>
    <n v="1002534188"/>
    <n v="3"/>
    <x v="5"/>
    <n v="5"/>
    <s v="DENPASAR"/>
    <s v="JIMBARAN"/>
    <s v="NSD"/>
    <s v="REG"/>
    <s v="AO"/>
    <x v="0"/>
    <m/>
    <s v="QC MIA - INVALID QUALITY CONTROL MIA"/>
    <s v="RBS-Regional 3"/>
    <d v="2026-08-18T16:30:44"/>
    <d v="2026-08-18T19:13:40"/>
    <n v="69369351"/>
    <m/>
    <n v="172417225643"/>
    <s v="KOS 88"/>
    <s v="ODP-NDA-FV/05"/>
    <m/>
    <m/>
    <m/>
    <m/>
    <n v="115.186062015069"/>
    <n v="-8.8184369656314203"/>
    <s v="|MN02631|/CP PAK ADI/085792583858/kadekadiadihermawan@gmail.com"/>
    <s v="Sales Force DBS"/>
    <m/>
    <m/>
    <m/>
    <m/>
    <m/>
    <m/>
    <m/>
    <m/>
    <m/>
    <m/>
    <m/>
    <s v="18-08-2026 16:39:51"/>
    <m/>
    <m/>
    <s v="QC1"/>
    <s v="NSD"/>
    <s v="NO ADDON"/>
    <m/>
    <s v="QC MIA - INVALID QUALITY CONTROL MIA - Foto Lokasi Instalasi Tidak Valid - Mohon upload foto bangunan sesuai titik koordinat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377"/>
    <n v="1002519263"/>
    <n v="3"/>
    <x v="0"/>
    <n v="5"/>
    <s v="MATARAM"/>
    <s v="INNER - NUSA TENGGARA"/>
    <s v="MTR"/>
    <s v="REG"/>
    <s v="AO"/>
    <x v="0"/>
    <s v="1P INET"/>
    <s v="Completed (PS)"/>
    <s v="RBS-Regional 3"/>
    <d v="2026-08-11T10:26:56"/>
    <d v="2026-08-12T13:49:07"/>
    <n v="69363047"/>
    <m/>
    <n v="172601796930"/>
    <s v="Toko munzir"/>
    <s v="ODP-MTR-FBX/80 FBX/D04/80.01"/>
    <s v="WO061473089"/>
    <m/>
    <m/>
    <m/>
    <n v="116.097522"/>
    <n v="-8.5312160000000006"/>
    <s v="|MC40234|MYIA-029183048932/POI/moh munzir/085935340798/berlinyn477@gmail.com"/>
    <s v="MYIB_ASSISTANT"/>
    <m/>
    <m/>
    <m/>
    <m/>
    <m/>
    <m/>
    <m/>
    <m/>
    <s v="Management Janji"/>
    <s v="2026-08-13 08:00:00 | Waktu pemasangan : 12 agustus 2026 Jam pemasangan : 08.00 - 12.00 Info Tambahan : Hubungi pelanggan dulu sebelum ke lokasi terimakasih"/>
    <s v="FCC"/>
    <d v="2026-11-08T10:39:50"/>
    <d v="2026-08-13T08:00:00"/>
    <m/>
    <s v="PS"/>
    <s v="MTR"/>
    <s v="NO ADDON"/>
    <n v="20260812"/>
    <s v="Completed"/>
    <s v="HSI Bisnis Promo HUT Telkom PSB 70% - 75 Mbps"/>
    <s v="INDIBIZ"/>
    <m/>
    <m/>
    <d v="2026-08-13T08:00:00"/>
    <s v="2026-08-13 08:00:00 | Waktu pemasangan : 12 agustus 2026 Jam pemasangan : 08.00 - 12.00 Info Tambahan : Hubungi pelanggan dulu sebelum ke lokasi terimakasih"/>
    <n v="2026"/>
    <n v="8"/>
    <n v="12"/>
    <d v="2026-08-12T00:00:00"/>
    <n v="-1.3333333333357587"/>
    <x v="1"/>
  </r>
  <r>
    <n v="378"/>
    <n v="1002522026"/>
    <n v="3"/>
    <x v="3"/>
    <n v="5"/>
    <s v="SBY SELATAN"/>
    <s v="MANYAR"/>
    <s v="GBG"/>
    <s v="REG"/>
    <s v="AO"/>
    <x v="0"/>
    <s v="1P INET"/>
    <s v="Completed (PS)"/>
    <s v="RBS-Regional 3"/>
    <d v="2026-08-12T12:43:56"/>
    <d v="2026-08-12T21:46:43"/>
    <n v="69364171"/>
    <m/>
    <n v="152320246257"/>
    <s v="PT. Tata Hiburan Permai"/>
    <s v="ODP-MYR-FBY/32 FBY/D04/01.32"/>
    <s v="WO061579968"/>
    <m/>
    <m/>
    <m/>
    <n v="112.74436298757701"/>
    <n v="-7.2916741084874301"/>
    <s v="MD|MYDB-20260812265064|DN00001/MN02280|PT. Tata Hiburan Permai|082123555799"/>
    <s v="MYDIGIBIZPARTNER"/>
    <m/>
    <m/>
    <m/>
    <m/>
    <m/>
    <m/>
    <m/>
    <m/>
    <s v="Management Janji"/>
    <s v="2026-08-14 15:00:00 | Nama PIC : Heni No HP : 082123555799 Alt : 0816533153 M Janji : 13/08/2026 Jam Pasang : 08.00  - 13:00  NoteÃ‚Â :  hubungi terlebih dahulu sebelum ke lokasi, terima kasih."/>
    <s v="FCC"/>
    <d v="2026-12-08T12:55:00"/>
    <d v="2026-08-14T15:00:00"/>
    <m/>
    <s v="PS"/>
    <s v="GBG"/>
    <s v="NO ADDON"/>
    <n v="20260812"/>
    <s v="Completed"/>
    <s v="HSI Bisnis Promo HUT Telkom PSB 70% - 100 Mbps"/>
    <s v="INDIBIZ"/>
    <m/>
    <m/>
    <d v="2026-08-14T15:00:00"/>
    <s v="2026-08-14 15:00:00 | Nama PIC : Heni No HP : 082123555799 Alt : 0816533153 M Janji : 13/08/2026 Jam Pasang : 08.00  - 13:00  NoteÃ‚Â :  hubungi terlebih dahulu sebelum ke lokasi, terima kasih."/>
    <n v="2026"/>
    <n v="8"/>
    <n v="12"/>
    <d v="2026-08-12T00:00:00"/>
    <n v="-2.625"/>
    <x v="1"/>
  </r>
  <r>
    <n v="379"/>
    <n v="1002516512"/>
    <n v="3"/>
    <x v="5"/>
    <n v="5"/>
    <s v="DENPASAR"/>
    <s v="JIMBARAN"/>
    <s v="JBR"/>
    <s v="REG"/>
    <s v="AO"/>
    <x v="0"/>
    <m/>
    <s v="Completed (PS)"/>
    <s v="RBS-Regional 3"/>
    <d v="2026-08-09T13:57:39"/>
    <d v="2026-08-10T08:10:19"/>
    <n v="69359907"/>
    <m/>
    <n v="172415798708"/>
    <s v="VILLA SAHADEWA 78"/>
    <s v="ODP-JBR-FY/14"/>
    <s v="WO061324051"/>
    <m/>
    <m/>
    <m/>
    <n v="115.140873791838"/>
    <n v="-8.8217582928447396"/>
    <s v="|MN02545|/CP IBU RINA/087840078118-087761045108/indorachel@gmail.com"/>
    <s v="Sales Force DBS"/>
    <m/>
    <m/>
    <m/>
    <m/>
    <m/>
    <m/>
    <m/>
    <m/>
    <s v="Management Janji"/>
    <s v="2026-08-08 13:00:00|Jam pemasangan : 12.00  Info Tambahan : Hubungi pelanggan dulu sebelum ke lokasi  terimakasih   |40951378|MYDITA"/>
    <s v="FCC"/>
    <d v="2026-09-08T14:10:26"/>
    <m/>
    <m/>
    <s v="PS"/>
    <s v="JBR"/>
    <s v="NO ADDON"/>
    <n v="20260810"/>
    <s v="Completed"/>
    <s v="- 11_11446;Biaya PSB HSI EBIS Tunai di Depan ~ 11[150000]  - E23015;E23015 ~ ES23 - Perangkat ONT[0]  - E23015~null~44292;E23015||11||Abodemen 0[0]  - E23015~null~E23015_SWONTPREM;SWONTPREM ~ Biaya Sewa ONT Premium ~ E23015[50000]  - E25061;E25061 ~ ES25 "/>
    <s v="INDIBIZ"/>
    <m/>
    <m/>
    <d v="2026-08-09T07:00:00"/>
    <s v="2026-08-08 13:00:00|Jam pemasangan : 12.00  Info Tambahan : Hubungi pelanggan dulu sebelum ke lokasi  terimakasih   |40951378|MYDITA"/>
    <n v="2026"/>
    <n v="8"/>
    <n v="10"/>
    <d v="2026-08-10T00:00:00"/>
    <n v="0.70833333333575865"/>
    <x v="1"/>
  </r>
  <r>
    <n v="380"/>
    <n v="1002528388"/>
    <n v="3"/>
    <x v="4"/>
    <n v="4"/>
    <s v="SEMARANG"/>
    <s v="KENDAL"/>
    <s v="WLR"/>
    <s v="REG"/>
    <s v="AO"/>
    <x v="0"/>
    <s v="1P INET"/>
    <s v="Completed (PS)"/>
    <s v="RBS-Regional 3"/>
    <d v="2026-08-15T13:49:56"/>
    <d v="2026-08-17T11:22:11"/>
    <n v="69366933"/>
    <m/>
    <n v="143407106664"/>
    <s v="SMP NEGERI 4 GRINGSING ( LAB. KOMPUTER )"/>
    <s v="ODP-WLR-FU/021 FU/D02/021.01"/>
    <s v="WO061826430"/>
    <m/>
    <m/>
    <m/>
    <n v="110.048382"/>
    <n v="-6.9523820000000001"/>
    <s v="|MN02184|MYIA-097166802638/POI/RATNA DWI KURNIAWATI /085640019833/neea29githu@yahoo.com"/>
    <s v="MYIB_ASSISTANT"/>
    <m/>
    <m/>
    <m/>
    <m/>
    <m/>
    <m/>
    <m/>
    <m/>
    <s v="Management Janji"/>
    <s v="2026-08-17 08:00:00 | Jam Pemasangan : 08:00 - 12.00 Tanggal Pemasangan : MINGGU 16 AGUSTUS 2026 Info Tambahan : Hubungi pelanggan sebelum datang ke lokasi"/>
    <s v="FCC"/>
    <s v="15-08-2026 13:54:55"/>
    <d v="2026-08-17T08:00:00"/>
    <m/>
    <s v="PS"/>
    <s v="WLR"/>
    <s v="NO ADDON"/>
    <n v="20260817"/>
    <s v="Completed"/>
    <s v="HSI Bisnis Basic Promo HUT Telkom PSB 70% - 100 Mbps"/>
    <s v="INDIBIZ"/>
    <m/>
    <m/>
    <d v="2026-08-17T08:00:00"/>
    <s v="2026-08-17 08:00:00 | Jam Pemasangan : 08:00 - 12.00 Tanggal Pemasangan : MINGGU 16 AGUSTUS 2026 Info Tambahan : Hubungi pelanggan sebelum datang ke lokasi"/>
    <n v="2026"/>
    <n v="8"/>
    <n v="17"/>
    <d v="2026-08-17T00:00:00"/>
    <n v="-0.33333333333575865"/>
    <x v="1"/>
  </r>
  <r>
    <n v="381"/>
    <n v="1002532893"/>
    <n v="3"/>
    <x v="0"/>
    <n v="5"/>
    <s v="MATARAM"/>
    <s v="INNER - NUSA TENGGARA"/>
    <s v="MTR"/>
    <s v="REG"/>
    <s v="AO"/>
    <x v="0"/>
    <m/>
    <s v="8 | OSS - PONR"/>
    <s v="RBS-Regional 3"/>
    <d v="2026-08-18T11:58:17"/>
    <d v="2026-08-18T13:03:14"/>
    <n v="69367073"/>
    <m/>
    <n v="172601797073"/>
    <s v="Toko Muhammad Suhaili"/>
    <s v="ODP-MTR-FAE/09"/>
    <s v="WO061996995"/>
    <m/>
    <m/>
    <m/>
    <n v="116.07294280000001"/>
    <n v="-8.5328266999999993"/>
    <s v="MD|MYDB-20260815265553|SC00001/MC00046|Toko Muhammad Suhaili|087750768656"/>
    <s v="MYDIGIBIZPARTNER"/>
    <m/>
    <m/>
    <m/>
    <m/>
    <m/>
    <m/>
    <m/>
    <m/>
    <s v="Management Janji"/>
    <s v="2026-08-16 13:00:00 | Tanggal pemasangan: 16/08/2026  Jam pemasangan : pagi / siang  Info Tambahan : Hubungi pelanggan dulu sebelum ke lokasi  terima kasih."/>
    <s v="FCC"/>
    <s v="18-08-2026 12:10:35"/>
    <m/>
    <m/>
    <s v="ACT_COM"/>
    <s v="MTR"/>
    <s v="NO ADDON"/>
    <m/>
    <s v="PONR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d v="2026-08-18T07:00:00"/>
    <s v="2026-08-16 13:00:00 | Tanggal pemasangan: 16/08/2026  Jam pemasangan : pagi / siang  Info Tambahan : Hubungi pelanggan dulu sebelum ke lokasi  terima kasih."/>
    <m/>
    <m/>
    <m/>
    <e v="#NUM!"/>
    <e v="#NUM!"/>
    <x v="0"/>
  </r>
  <r>
    <n v="382"/>
    <n v="1002519745"/>
    <n v="3"/>
    <x v="3"/>
    <n v="5"/>
    <s v="SBY UTARA"/>
    <s v="TANDES"/>
    <s v="KNN"/>
    <s v="REG"/>
    <s v="AO"/>
    <x v="0"/>
    <m/>
    <s v="Completed (PS)"/>
    <s v="RBS-Regional 3"/>
    <d v="2026-08-11T12:40:18"/>
    <d v="2026-08-14T08:28:02"/>
    <n v="69363268"/>
    <m/>
    <n v="152412248799"/>
    <s v="UNIVERSITAS WIJAYA PUTRA"/>
    <s v="ODP-KND-FAF/41"/>
    <s v="WO061587486"/>
    <m/>
    <m/>
    <m/>
    <n v="112.63289210000001"/>
    <n v="-7.2436961999999996"/>
    <s v="|MN00086|/UNIVERSITAS WIJAYA PUTRA /HSI Basic Promo HUT Telkom (1:2) 75 Mbps (Rp 365.000) PSB Rp 150.000/082331359665 - 085730878966/Khafi.xnet@gmail.com/Nida'an Khofiyan/Jl. Pd. Benowo Indah No.1-3, Babat Jerawat, Kec. Pakal, Surabaya, Jawa Timur 60197"/>
    <s v="Sales Force DBS"/>
    <m/>
    <m/>
    <m/>
    <m/>
    <m/>
    <m/>
    <m/>
    <m/>
    <s v="Management Janji"/>
    <s v="2026-08-13 13:00:00|Nama PIC : bapa khofian No HP : 082331359665 No Alternatif : M Janji : 13/07/2026 Jam Pasang : Pagi NoteÃ‚Â :  Hubungi terlebih dahulu sebelum ke lokasi|40961370|MYDITA"/>
    <s v="FCC"/>
    <d v="2026-11-08T12:54:45"/>
    <d v="2026-08-13T13:00:00"/>
    <m/>
    <s v="PS"/>
    <s v="KNN"/>
    <s v="NO ADDON"/>
    <n v="202608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3T13:00:00"/>
    <s v="2026-08-13 13:00:00|Nama PIC : bapa khofian No HP : 082331359665 No Alternatif : M Janji : 13/07/2026 Jam Pasang : Pagi NoteÃ‚Â :  Hubungi terlebih dahulu sebelum ke lokasi|40961370|MYDITA"/>
    <n v="2026"/>
    <n v="8"/>
    <n v="14"/>
    <d v="2026-08-14T00:00:00"/>
    <n v="0.45833333333575865"/>
    <x v="1"/>
  </r>
  <r>
    <n v="383"/>
    <n v="1002523690"/>
    <n v="3"/>
    <x v="4"/>
    <n v="4"/>
    <s v="PEKALONGAN"/>
    <s v="BREBES"/>
    <s v="BMU"/>
    <s v="REG"/>
    <s v="AO"/>
    <x v="0"/>
    <s v="1P INET"/>
    <s v="102 | FOLLOW UP COMPLETED"/>
    <s v="RBS-Regional 3"/>
    <d v="2026-08-13T10:22:57"/>
    <d v="2026-08-14T14:48:45"/>
    <n v="69364863"/>
    <m/>
    <n v="146281108103"/>
    <s v="SPBU TONJONG 4452217"/>
    <s v="ODP-BMU-FZ/003 FZ/D01/003.01"/>
    <s v="WO061647685"/>
    <m/>
    <m/>
    <m/>
    <n v="108.987806886434"/>
    <n v="-7.1558997411505096"/>
    <s v="MD|MYDB-20260813265175|DN00001/MN00377|SPBU TONJONG 4452217|081259161116"/>
    <s v="MYDIGIBIZPARTNER"/>
    <m/>
    <m/>
    <m/>
    <m/>
    <m/>
    <m/>
    <m/>
    <m/>
    <s v="Management Janji"/>
    <s v="2026-08-14 08:00:00 | telp : 081259161116 M Janji : (14/08/2026) jam Pasang : 09:00 Note : hubungi pelanggan jika ingin kelokasi"/>
    <s v="FCC"/>
    <s v="13-08-2026 10:39:50"/>
    <d v="2026-08-14T08:00:00"/>
    <s v="Kendala Teknik"/>
    <s v="REVOKE"/>
    <s v="BMU"/>
    <s v="NO ADDON"/>
    <m/>
    <s v="Follow Up Revoke Completed, New Order ID : SC1002526704"/>
    <s v="HSI Bisnis Promo HUT Telkom PSB 70% - 100 Mbps"/>
    <s v="INDIBIZ"/>
    <m/>
    <m/>
    <d v="2026-08-14T08:00:00"/>
    <s v="2026-08-14 08:00:00 | telp : 081259161116 M Janji : (14/08/2026) jam Pasang : 09:00 Note : hubungi pelanggan jika ingin kelokasi"/>
    <m/>
    <m/>
    <m/>
    <e v="#NUM!"/>
    <e v="#NUM!"/>
    <x v="0"/>
  </r>
  <r>
    <n v="384"/>
    <n v="1002515222"/>
    <n v="3"/>
    <x v="6"/>
    <n v="5"/>
    <s v="SIDOARJO"/>
    <s v="MOJOKERTO"/>
    <s v="NGI"/>
    <s v="REG"/>
    <s v="AO"/>
    <x v="0"/>
    <m/>
    <s v="Completed (PS)"/>
    <s v="RBS-Regional 3"/>
    <d v="2026-08-07T16:13:43"/>
    <d v="2026-08-08T12:56:19"/>
    <n v="69361038"/>
    <m/>
    <n v="152321202953"/>
    <s v="PT.KARUNIA JAYA INDAH"/>
    <s v="ODP-NGI-FH/41"/>
    <s v="WO061198515"/>
    <m/>
    <m/>
    <m/>
    <n v="112.6204302"/>
    <n v="-7.5464181000000004"/>
    <s v="|MN00518|/PT.KARUNIA JAYA INDAH/WINBACK 2.0 HSI B2B (1:1) 100MBPS 535RB PSB DISC 70%//spbu61314@yahoo.co.id/MUHAMMAD AUFUR ROHMAN/8563609884"/>
    <s v="Sales Force DBS"/>
    <m/>
    <m/>
    <m/>
    <m/>
    <m/>
    <m/>
    <m/>
    <m/>
    <s v="Management Janji"/>
    <s v="2026-08-08 15:00:00|Tanggal pemasangan: 08/08/2026 Jam pemasangan : Siang Info Tambahan : Hubungi pelanggan dulu sebelum ke lokasi terima kasih.|40961370|MYDITA"/>
    <s v="FCC"/>
    <d v="2026-07-08T16:25:36"/>
    <d v="2026-08-08T15:00:00"/>
    <m/>
    <s v="PS"/>
    <s v="NGI"/>
    <s v="NO ADDON"/>
    <n v="2026080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8T15:00:00"/>
    <s v="2026-08-08 15:00:00|Tanggal pemasangan: 08/08/2026 Jam pemasangan : Siang Info Tambahan : Hubungi pelanggan dulu sebelum ke lokasi terima kasih.|40961370|MYDITA"/>
    <n v="2026"/>
    <n v="8"/>
    <n v="8"/>
    <d v="2026-08-08T00:00:00"/>
    <n v="-0.625"/>
    <x v="1"/>
  </r>
  <r>
    <n v="385"/>
    <n v="1002516224"/>
    <n v="3"/>
    <x v="2"/>
    <n v="4"/>
    <s v="YOGYAKARTA"/>
    <s v="INNER - YOGYA JATENG SELATAN"/>
    <s v="KBU"/>
    <s v="REG"/>
    <s v="AO"/>
    <x v="0"/>
    <s v="1P INET"/>
    <s v="102 | FOLLOW UP COMPLETED"/>
    <s v="RBS-Regional 3"/>
    <d v="2026-08-08T19:01:57"/>
    <d v="2026-08-10T14:06:17"/>
    <n v="69361666"/>
    <m/>
    <n v="146113146987"/>
    <s v="PT Warisan Abadi Visi Edukasi, NWAVE Corp"/>
    <s v="ODP-KBU-FGP/004 FGP/D02/004.01"/>
    <s v="WO061290135"/>
    <m/>
    <m/>
    <m/>
    <n v="110.3435415"/>
    <n v="-7.7463616000000002"/>
    <s v="|MC80006|MYIA-033560476623/POI/Nisa Fadhilla/0895363272887/admnhr.office.dewave@gmail.com"/>
    <s v="MYIB_ASSISTANT"/>
    <m/>
    <m/>
    <m/>
    <m/>
    <m/>
    <m/>
    <m/>
    <m/>
    <s v="Management Janji"/>
    <s v="2026-08-10 13:00:00 | M Janji : 10 agustus 2026 jam Pasang : siang Note : hubungi pelanggan jika ingin kelokasi"/>
    <s v="FCC"/>
    <d v="2026-08-08T19:09:53"/>
    <d v="2026-08-10T13:00:00"/>
    <m/>
    <s v="REVOKE"/>
    <s v="KBU"/>
    <s v="NO ADDON"/>
    <m/>
    <s v="Follow Up Revoke Completed, New Order ID : SC1002517938"/>
    <s v="HSI Bisnis Promo HUT Telkom PSB 70% - 300 Mbps"/>
    <s v="INDIBIZ"/>
    <m/>
    <m/>
    <d v="2026-08-10T13:00:00"/>
    <s v="2026-08-10 13:00:00 | M Janji : 10 agustus 2026 jam Pasang : siang Note : hubungi pelanggan jika ingin kelokasi"/>
    <m/>
    <m/>
    <m/>
    <e v="#NUM!"/>
    <e v="#NUM!"/>
    <x v="0"/>
  </r>
  <r>
    <n v="386"/>
    <n v="1002510374"/>
    <n v="3"/>
    <x v="7"/>
    <n v="4"/>
    <s v="SOLO"/>
    <s v="INNER - SOLO JATENG TIMUR"/>
    <s v="GLD"/>
    <s v="REG"/>
    <s v="AO"/>
    <x v="0"/>
    <s v="1P INET"/>
    <s v="Completed (PS)"/>
    <s v="RBS-Regional 3"/>
    <d v="2026-08-05T12:19:56"/>
    <d v="2026-08-06T08:30:55"/>
    <n v="69359063"/>
    <m/>
    <n v="146514602597"/>
    <s v="Blue Bake Houf kitchen"/>
    <s v="ODP-GLD-FBC/059"/>
    <s v="WO060974682"/>
    <m/>
    <m/>
    <m/>
    <n v="110.82170696100501"/>
    <n v="-7.5711563911037798"/>
    <s v="|MN01857|MYIA-047006669372/POI/Erry Bima Nugroho/085232027079/bbhkitchen5758@gmail.com"/>
    <s v="MYIB_ASSISTANT"/>
    <m/>
    <m/>
    <m/>
    <m/>
    <m/>
    <m/>
    <m/>
    <m/>
    <s v="Management Janji"/>
    <s v="2026-08-06 13:00:00 | M Janji : (06/08/2026) jam Pasang : 09:00 Note : hubungi pelanggan jika ingin kelokasi"/>
    <s v="FCC"/>
    <d v="2026-05-08T12:40:22"/>
    <d v="2026-08-06T13:00:00"/>
    <m/>
    <s v="PS"/>
    <s v="GLD"/>
    <s v="NO ADDON"/>
    <n v="20260806"/>
    <s v="Completed"/>
    <s v="HSI Bisnis Promo HUT Telkom PSB 70% - 200 Mbps"/>
    <s v="INDIBIZ"/>
    <m/>
    <m/>
    <d v="2026-08-06T13:00:00"/>
    <s v="2026-08-06 13:00:00 | M Janji : (06/08/2026) jam Pasang : 09:00 Note : hubungi pelanggan jika ingin kelokasi"/>
    <n v="2026"/>
    <n v="8"/>
    <n v="6"/>
    <d v="2026-08-06T00:00:00"/>
    <n v="-0.54166666666424135"/>
    <x v="1"/>
  </r>
  <r>
    <n v="387"/>
    <n v="1002509555"/>
    <n v="3"/>
    <x v="3"/>
    <n v="5"/>
    <s v="SBY UTARA"/>
    <s v="KENJERAN"/>
    <s v="KJR"/>
    <s v="REG"/>
    <s v="AO"/>
    <x v="0"/>
    <m/>
    <s v="Completed (PS)"/>
    <s v="RBS-Regional 3"/>
    <d v="2026-08-05T08:25:53"/>
    <d v="2026-08-06T12:47:51"/>
    <n v="69358750"/>
    <m/>
    <n v="152407282008"/>
    <s v="WARKOP28"/>
    <s v="ODP-MYR-FDV/11"/>
    <s v="WO060975427"/>
    <m/>
    <m/>
    <m/>
    <n v="112.77345822408201"/>
    <n v="-7.2354468388187803"/>
    <s v="|MN01731|/WARKOP28/ALVIN/08991522238/alvinw28@gmail.com/HSI Bisnis Promo HUT Telkom (1:1) 50 Mbps (Rp 355.000) PSB Rp 150.000/"/>
    <s v="Sales Force DBS"/>
    <m/>
    <m/>
    <m/>
    <m/>
    <m/>
    <m/>
    <m/>
    <m/>
    <s v="Management Janji"/>
    <s v="2026-08-09 08:00:00|M Janji : (06/08/2026) jam Pasang pagi / siang  Note : hubungi pelanggan jika ingin kelokasi|40981182|MYDITA"/>
    <s v="FCC"/>
    <d v="2026-05-08T08:39:46"/>
    <d v="2026-08-09T08:00:00"/>
    <m/>
    <s v="PS"/>
    <s v="KJR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9T08:00:00"/>
    <s v="2026-08-09 08:00:00|M Janji : (06/08/2026) jam Pasang pagi / siang  Note : hubungi pelanggan jika ingin kelokasi|40981182|MYDITA"/>
    <n v="2026"/>
    <n v="8"/>
    <n v="6"/>
    <d v="2026-08-06T00:00:00"/>
    <n v="-3.3333333333357587"/>
    <x v="1"/>
  </r>
  <r>
    <n v="388"/>
    <n v="1002509194"/>
    <n v="3"/>
    <x v="0"/>
    <n v="5"/>
    <s v="MATARAM"/>
    <s v="SUMBAWA"/>
    <s v="ALA"/>
    <s v="REG"/>
    <s v="AO"/>
    <x v="0"/>
    <m/>
    <s v="Completed (PS)"/>
    <s v="RBS-Regional 3"/>
    <d v="2026-08-04T16:33:32"/>
    <d v="2026-08-04T18:59:02"/>
    <n v="69356663"/>
    <m/>
    <n v="172607203814"/>
    <s v="SANTO KOST"/>
    <s v="ODP-ALA-FAC/53"/>
    <s v="WO060920924"/>
    <m/>
    <m/>
    <m/>
    <n v="116.920849594709"/>
    <n v="-8.5259244354260098"/>
    <s v="|MN02367|MYIA-083320557942/POI/ERWAN SUSANTO/081934027685/erwansusanto678@gmail.com"/>
    <s v="MYDIGIBIZPARTNER"/>
    <m/>
    <m/>
    <m/>
    <m/>
    <m/>
    <m/>
    <m/>
    <m/>
    <s v="Management Janji"/>
    <s v="2026-08-02 08:00:00 | Tanggal pemasangan: 01/08/2026  Jam pemasangan : pagi / siang  Info Tambahan : Hubungi pelanggan dulu sebelum ke lokasi  terima kasih"/>
    <s v="FCC"/>
    <d v="2026-04-08T16:39:58"/>
    <m/>
    <m/>
    <s v="PS"/>
    <s v="ALA"/>
    <s v="NO ADDON"/>
    <n v="20260804"/>
    <s v="Completed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08-04T07:00:00"/>
    <s v="2026-08-02 08:00:00 | Tanggal pemasangan: 01/08/2026  Jam pemasangan : pagi / siang  Info Tambahan : Hubungi pelanggan dulu sebelum ke lokasi  terima kasih"/>
    <n v="2026"/>
    <n v="8"/>
    <n v="4"/>
    <d v="2026-08-04T00:00:00"/>
    <n v="-0.29166666666424135"/>
    <x v="1"/>
  </r>
  <r>
    <n v="389"/>
    <n v="1002515298"/>
    <n v="3"/>
    <x v="3"/>
    <n v="5"/>
    <s v="SBY UTARA"/>
    <s v="GRESIK"/>
    <s v="BWN"/>
    <s v="REG"/>
    <s v="AO"/>
    <x v="0"/>
    <s v="1P INET"/>
    <s v="OSS - FALLOUT"/>
    <s v="RBS-Regional 3"/>
    <d v="2026-08-07T16:31:56"/>
    <d v="2026-08-12T16:13:07"/>
    <n v="69361050"/>
    <m/>
    <n v="152453209231"/>
    <s v="WORKSHOP SENGKAPURA"/>
    <s v="ODP-BWN-FAA/13 FAA/D02/13.01"/>
    <s v="WO061189801"/>
    <m/>
    <m/>
    <m/>
    <n v="112.649615295231"/>
    <n v="-5.8493093761694501"/>
    <s v="MD|MYDB-20260806264514|DN00001/MN00443|WORKSHOP SENGKAPURA|085232356571"/>
    <s v="MYDIGIBIZPARTNER"/>
    <m/>
    <m/>
    <m/>
    <m/>
    <m/>
    <m/>
    <m/>
    <m/>
    <s v="Management Janji"/>
    <s v="2026-08-08 13:00:00 | Nama PIC : Herlambang No HP : 085232356571 Alt : 082330130710 M Janji : 08/08/2026 Jam Pasang : 08.00 - 13:00  NoteÃ‚Â :  hubungi terlebih dahulu sebelum kelokasi"/>
    <s v="FCC"/>
    <d v="2026-07-08T16:40:12"/>
    <d v="2026-08-08T13:00:00"/>
    <s v="Kendala Pelanggan"/>
    <s v="FO_WFM"/>
    <s v="BWN"/>
    <s v="NO ADDON"/>
    <m/>
    <s v="Provisioning Failed|WFM|INF009031100|Menunggu ombak Tinggi"/>
    <s v="HSI Bisnis Basic Promo HUT Telkom PSB 70% - 50 Mbps"/>
    <s v="INDIBIZ"/>
    <m/>
    <m/>
    <d v="2026-08-08T13:00:00"/>
    <s v="2026-08-08 13:00:00 | Nama PIC : Herlambang No HP : 085232356571 Alt : 082330130710 M Janji : 08/08/2026 Jam Pasang : 08.00 - 13:00  NoteÃ‚Â :  hubungi terlebih dahulu sebelum kelokasi"/>
    <m/>
    <m/>
    <m/>
    <e v="#NUM!"/>
    <e v="#NUM!"/>
    <x v="0"/>
  </r>
  <r>
    <n v="390"/>
    <n v="1002515879"/>
    <n v="3"/>
    <x v="2"/>
    <n v="4"/>
    <s v="PURWOKERTO"/>
    <s v="PURWOKERTO"/>
    <s v="PWT"/>
    <s v="REG"/>
    <s v="AO"/>
    <x v="0"/>
    <s v="1P INET"/>
    <s v="102 | FOLLOW UP COMPLETED"/>
    <s v="RBS-Regional 3"/>
    <d v="2026-08-08T12:29:56"/>
    <d v="2026-08-10T16:46:45"/>
    <n v="69361427"/>
    <m/>
    <n v="146303609754"/>
    <s v="TK DUTA RK99 KARANGKEMIRI"/>
    <s v="ODP-PWT-FDG/005 FDG/D01/005.01"/>
    <s v="WO061255083"/>
    <m/>
    <m/>
    <m/>
    <n v="109.18206600000001"/>
    <n v="-7.4170800000000003"/>
    <s v="|MN00649|MYIA-020439370289/POI/Rizal Syahlani/6285865426767/kiebae03@gmail.com"/>
    <s v="MYIB_ASSISTANT"/>
    <m/>
    <m/>
    <m/>
    <m/>
    <m/>
    <m/>
    <m/>
    <m/>
    <s v="Management Janji"/>
    <s v="2026-08-09 13:00:00 | Nama PIC : Ibu Rizal No Hp : 085865426767 No Alt : - Tgl Pemasangan : 09 Agustus 2026 Interval : PAGI SIANG Note : Hubungi pelanggan terlebih dahulu"/>
    <s v="FCC"/>
    <d v="2026-08-08T12:39:51"/>
    <d v="2026-08-09T13:00:00"/>
    <s v="Kendala Teknik"/>
    <s v="REVOKE"/>
    <s v="PWT"/>
    <s v="NO ADDON"/>
    <m/>
    <s v="Follow Up Revoke Completed, New Order ID : SC1002518525"/>
    <s v="HSI Bisnis Promo HUT Telkom PSB 70% - 100 Mbps Dual Band"/>
    <s v="INDIBIZ"/>
    <m/>
    <m/>
    <d v="2026-08-09T13:00:00"/>
    <s v="2026-08-09 13:00:00 | Nama PIC : Ibu Rizal No Hp : 085865426767 No Alt : - Tgl Pemasangan : 09 Agustus 2026 Interval : PAGI SIANG Note : Hubungi pelanggan terlebih dahulu"/>
    <m/>
    <m/>
    <m/>
    <e v="#NUM!"/>
    <e v="#NUM!"/>
    <x v="0"/>
  </r>
  <r>
    <n v="391"/>
    <n v="1002516194"/>
    <n v="3"/>
    <x v="1"/>
    <n v="5"/>
    <s v="MADIUN"/>
    <s v="MADIUN"/>
    <s v="MNZ"/>
    <s v="REG"/>
    <s v="AO"/>
    <x v="0"/>
    <s v="1P INET"/>
    <s v="102 | FOLLOW UP COMPLETED"/>
    <s v="RBS-Regional 3"/>
    <d v="2026-08-08T17:37:57"/>
    <d v="2026-08-11T08:32:29"/>
    <n v="69361634"/>
    <m/>
    <n v="152601214985"/>
    <s v="SPBU 54.631.17 (SERVER)"/>
    <s v="ODP-MNZ-FAN/03 FAN/D01/03.01"/>
    <s v="WO061285402"/>
    <m/>
    <m/>
    <m/>
    <n v="111.53434900000001"/>
    <n v="-7.6062919999999998"/>
    <s v="|MN00286|MYIA-037907539632/POI/IWAN SETYAWAN/08563623930/iwansetawan1989e3@gmail.com"/>
    <s v="MYIB_ASSISTANT"/>
    <m/>
    <m/>
    <m/>
    <m/>
    <m/>
    <m/>
    <m/>
    <m/>
    <s v="Management Janji"/>
    <s v="2026-08-09 15:00:00 | Nama Pic : BP IWAN No Hp Pic : 08563623930 Jam Pemasangan : 08:00 - 12.00 Tanggal Pemasangan : MINGGU 09 AGUSTUS 2026 Info Tambahan : Hubungi pelanggan sebelum datang ke lokasi, terima kasih."/>
    <s v="FCC"/>
    <d v="2026-08-08T17:39:45"/>
    <d v="2026-08-09T15:00:00"/>
    <s v="Kendala Pelanggan"/>
    <s v="REVOKE"/>
    <s v="MNZ"/>
    <s v="NO ADDON"/>
    <m/>
    <s v="Follow Up Revoke Completed, New Order ID : SC1002518852"/>
    <s v="HSI Bisnis Promo HUT Telkom PSB 70% - 50 Mbps"/>
    <s v="INDIBIZ"/>
    <m/>
    <m/>
    <d v="2026-08-09T15:00:00"/>
    <s v="2026-08-09 15:00:00 | Nama Pic : BP IWAN No Hp Pic : 08563623930 Jam Pemasangan : 08:00 - 12.00 Tanggal Pemasangan : MINGGU 09 AGUSTUS 2026 Info Tambahan : Hubungi pelanggan sebelum datang ke lokasi, terima kasih."/>
    <m/>
    <m/>
    <m/>
    <e v="#NUM!"/>
    <e v="#NUM!"/>
    <x v="0"/>
  </r>
  <r>
    <n v="392"/>
    <n v="1002520703"/>
    <n v="3"/>
    <x v="1"/>
    <n v="5"/>
    <s v="KEDIRI"/>
    <s v="KEDIRI"/>
    <s v="NDL"/>
    <s v="REG"/>
    <s v="AO"/>
    <x v="0"/>
    <s v="1P INET"/>
    <s v="Completed (PS)"/>
    <s v="RBS-Regional 3"/>
    <d v="2026-08-11T16:19:56"/>
    <d v="2026-08-12T13:58:58"/>
    <n v="69363626"/>
    <m/>
    <n v="152651207088"/>
    <s v="Baroka Store"/>
    <s v="ODP-NDL-FN/16"/>
    <s v="WO061522218"/>
    <m/>
    <m/>
    <m/>
    <n v="111.98196385055699"/>
    <n v="-7.9138701426074602"/>
    <s v="MD|MYDB-20260811264931|DC20002/MC20039|Baroka Store|085792061118"/>
    <s v="MYDIGIBIZPARTNER"/>
    <m/>
    <m/>
    <m/>
    <m/>
    <m/>
    <m/>
    <m/>
    <m/>
    <s v="Management Janji"/>
    <s v="2026-08-12 13:00:00 | Waktu pemasangan : 12 agustus 2026 Jam pemasangan : 09.00 Info Tambahan : Hubungi pelanggan dulu sebelum ke lokasi terimakasih "/>
    <s v="FCC"/>
    <d v="2026-11-08T16:39:47"/>
    <d v="2026-08-12T13:00:00"/>
    <m/>
    <s v="PS"/>
    <s v="NDL"/>
    <s v="NO ADDON"/>
    <n v="20260812"/>
    <s v="Completed"/>
    <s v="HSI Bisnis Promo HUT Telkom PSB 70% - 50 Mbps"/>
    <s v="INDIBIZ"/>
    <m/>
    <m/>
    <d v="2026-08-12T13:00:00"/>
    <s v="2026-08-12 13:00:00 | Waktu pemasangan : 12 agustus 2026 Jam pemasangan : 09.00 Info Tambahan : Hubungi pelanggan dulu sebelum ke lokasi terimakasih "/>
    <n v="2026"/>
    <n v="8"/>
    <n v="12"/>
    <d v="2026-08-12T00:00:00"/>
    <n v="-0.54166666666424135"/>
    <x v="1"/>
  </r>
  <r>
    <n v="393"/>
    <n v="1002504276"/>
    <n v="3"/>
    <x v="6"/>
    <n v="5"/>
    <s v="JEMBER"/>
    <s v="BONDOWOSO"/>
    <s v="BOW"/>
    <s v="REG"/>
    <s v="AO"/>
    <x v="0"/>
    <s v="1P INET"/>
    <s v="Completed (PS)"/>
    <s v="RBS-Regional 3"/>
    <d v="2026-08-01T09:20:56"/>
    <d v="2026-08-01T21:07:47"/>
    <n v="69356574"/>
    <m/>
    <n v="152507225419"/>
    <s v="Rumah kost Sumardi"/>
    <s v="ODP-BOW-FE/54 FE/D05/54.01"/>
    <s v="WO060621778"/>
    <m/>
    <m/>
    <m/>
    <n v="113.91063182942401"/>
    <n v="-7.8762542365622599"/>
    <s v="|MC30175|MYIA-071765487456/POI/DIDIK SUMARDI/083157727104/dindun984@gmail.com"/>
    <s v="MYIB_ASSISTANT"/>
    <m/>
    <m/>
    <m/>
    <m/>
    <m/>
    <m/>
    <m/>
    <m/>
    <s v="Management Janji"/>
    <s v="2026-08-02 08:00:00 | Tanggal pemasangan: 01/08/2026 Jam pemasangan : pagi / siang Info Tambahan : Hubungi pelanggan dulu sebelum ke lokasi terima kasih"/>
    <s v="FCC"/>
    <d v="2026-01-08T09:25:16"/>
    <d v="2026-08-02T08:00:00"/>
    <m/>
    <s v="PS"/>
    <s v="BOW"/>
    <s v="NO ADDON"/>
    <n v="20260801"/>
    <s v="Completed"/>
    <s v="HSI Bisnis Promo HUT Telkom PSB 70% - 50 Mbps"/>
    <s v="INDIBIZ"/>
    <m/>
    <m/>
    <d v="2026-08-02T08:00:00"/>
    <s v="2026-08-02 08:00:00 | Tanggal pemasangan: 01/08/2026 Jam pemasangan : pagi / siang Info Tambahan : Hubungi pelanggan dulu sebelum ke lokasi terima kasih"/>
    <n v="2026"/>
    <n v="8"/>
    <n v="1"/>
    <d v="2026-08-01T00:00:00"/>
    <n v="-1.3333333333357587"/>
    <x v="1"/>
  </r>
  <r>
    <n v="394"/>
    <n v="1002506691"/>
    <n v="3"/>
    <x v="3"/>
    <n v="5"/>
    <s v="SBY UTARA"/>
    <s v="LAMONGAN"/>
    <s v="BDG"/>
    <s v="REG"/>
    <s v="AO"/>
    <x v="0"/>
    <s v="1P INET"/>
    <s v="Completed (PS)"/>
    <s v="RBS-Regional 3"/>
    <d v="2026-08-04T07:28:57"/>
    <d v="2026-08-04T15:22:05"/>
    <n v="69357860"/>
    <m/>
    <n v="152448204396"/>
    <s v="BEST COMPUTER"/>
    <s v="ODP-BDG-FC/23 FC/D03/23.01"/>
    <s v="WO060846901"/>
    <m/>
    <m/>
    <m/>
    <n v="112.334122062337"/>
    <n v="-6.8686590847496003"/>
    <s v="|MN00216|MYIA-025433678005/POI/fashfahish shofhal jamil/087869525149/shofhaljamilfashfahish@gmail.com"/>
    <s v="MYIB_ASSISTANT"/>
    <m/>
    <m/>
    <m/>
    <m/>
    <m/>
    <m/>
    <m/>
    <m/>
    <s v="Management Janji"/>
    <s v="2026-08-05 10:00:00 | Jam pemasangan : 12.00 Info Tambahan : Hubungi pelanggan dulu sebelum ke lokasi terimakasih "/>
    <s v="FCC"/>
    <d v="2026-04-08T07:40:08"/>
    <d v="2026-08-05T10:00:00"/>
    <m/>
    <s v="PS"/>
    <s v="BDG"/>
    <s v="NO ADDON"/>
    <n v="20260804"/>
    <s v="Completed"/>
    <s v="HSI Bisnis Promo HUT Telkom PSB 70% - 50 Mbps"/>
    <s v="INDIBIZ"/>
    <m/>
    <m/>
    <d v="2026-08-05T10:00:00"/>
    <s v="2026-08-05 10:00:00 | Jam pemasangan : 12.00 Info Tambahan : Hubungi pelanggan dulu sebelum ke lokasi terimakasih "/>
    <n v="2026"/>
    <n v="8"/>
    <n v="4"/>
    <d v="2026-08-04T00:00:00"/>
    <n v="-1.4166666666642413"/>
    <x v="1"/>
  </r>
  <r>
    <n v="395"/>
    <n v="1002525042"/>
    <n v="3"/>
    <x v="6"/>
    <n v="5"/>
    <s v="JEMBER"/>
    <s v="BANYUWANGI"/>
    <s v="RGJ"/>
    <s v="REG"/>
    <s v="AO"/>
    <x v="0"/>
    <s v="1P INET"/>
    <s v="Completed (PS)"/>
    <s v="RBS-Regional 3"/>
    <d v="2026-08-13T16:55:56"/>
    <d v="2026-08-14T17:11:26"/>
    <n v="69365471"/>
    <m/>
    <n v="152516206922"/>
    <s v="Oemah Crispy"/>
    <s v="ODP-RGJ-FS/06 FS/D02/06.01"/>
    <s v="WO061694446"/>
    <m/>
    <m/>
    <m/>
    <n v="114.346890673041"/>
    <n v="-8.2967623637058594"/>
    <s v="MD|MYDB-20260813265224|DN00001/MN00580|Oemah Crispy|081232736550"/>
    <s v="MYDIGIBIZPARTNER"/>
    <m/>
    <m/>
    <m/>
    <m/>
    <m/>
    <m/>
    <m/>
    <m/>
    <s v="Management Janji"/>
    <s v="2026-08-14 15:00:00 | M Janji : (14/08/2026) jam Pasang :pagi / siang  Note : hubungi pelanggan jika ingin kelokasi"/>
    <s v="FCC"/>
    <s v="13-08-2026 17:10:31"/>
    <d v="2026-08-14T15:00:00"/>
    <m/>
    <s v="PS"/>
    <s v="RGJ"/>
    <s v="NO ADDON"/>
    <n v="20260814"/>
    <s v="Completed"/>
    <s v="HSI Bisnis Promo HUT Telkom PSB 70% - 300 Mbps"/>
    <s v="INDIBIZ"/>
    <m/>
    <m/>
    <d v="2026-08-14T15:00:00"/>
    <s v="2026-08-14 15:00:00 | M Janji : (14/08/2026) jam Pasang :pagi / siang  Note : hubungi pelanggan jika ingin kelokasi"/>
    <n v="2026"/>
    <n v="8"/>
    <n v="14"/>
    <d v="2026-08-14T00:00:00"/>
    <n v="-0.625"/>
    <x v="1"/>
  </r>
  <r>
    <n v="396"/>
    <n v="1002528785"/>
    <n v="3"/>
    <x v="6"/>
    <n v="5"/>
    <s v="PASURUAN"/>
    <s v="PROBOLINGGO"/>
    <s v="PBL"/>
    <s v="REG"/>
    <s v="AO"/>
    <x v="0"/>
    <m/>
    <s v="Completed (PS)"/>
    <s v="RBS-Regional 3"/>
    <d v="2026-08-15T17:26:33"/>
    <d v="2026-08-16T20:54:13"/>
    <n v="69367164"/>
    <m/>
    <n v="152505340844"/>
    <s v="PONPES AL FATAH PUTRI"/>
    <s v="ODP-PBL-FBD/10"/>
    <s v="WO061890319"/>
    <m/>
    <m/>
    <m/>
    <n v="113.0982048"/>
    <n v="-7.9607549999999998"/>
    <s v="|MN01068|/PONPES AL FATAH PUTRI/WINBACK HSI B2B + OCA BREACH CHECKER  (1:1) 200MBPS 920,5RB PSB DISC 70%/087810634409/alfiatulayusetiyawati@gmail.com/ALFIATUL AYU SETIYAWATI/-7.960754, 113.098204"/>
    <s v="Sales Force DBS"/>
    <m/>
    <m/>
    <m/>
    <m/>
    <m/>
    <m/>
    <m/>
    <m/>
    <s v="Management Janji"/>
    <s v="2026-08-17 13:00:00|Tanggal pemasangan : 17 AGUSTUS 2026 Jam pemasangan : pagi/siang Info Tambahan : Hubungi pelanggan dulu sebelum ke lokasi terima kasih|40010577|MYDITA"/>
    <s v="FCC"/>
    <s v="15-08-2026 17:39:56"/>
    <d v="2026-08-17T13:00:00"/>
    <m/>
    <s v="PS"/>
    <s v="PBL"/>
    <s v="OCA"/>
    <n v="2026081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7T13:00:00"/>
    <s v="2026-08-17 13:00:00|Tanggal pemasangan : 17 AGUSTUS 2026 Jam pemasangan : pagi/siang Info Tambahan : Hubungi pelanggan dulu sebelum ke lokasi terima kasih|40010577|MYDITA"/>
    <n v="2026"/>
    <n v="8"/>
    <n v="16"/>
    <d v="2026-08-16T00:00:00"/>
    <n v="-1.5416666666642413"/>
    <x v="1"/>
  </r>
  <r>
    <n v="397"/>
    <n v="1002512055"/>
    <n v="3"/>
    <x v="1"/>
    <n v="5"/>
    <s v="MALANG"/>
    <s v="BATU"/>
    <s v="PKS"/>
    <s v="REG"/>
    <s v="AO"/>
    <x v="0"/>
    <s v="1P INET"/>
    <s v="102 | FOLLOW UP COMPLETED"/>
    <s v="RBS-Regional 3"/>
    <d v="2026-08-06T11:28:57"/>
    <d v="2026-08-09T10:05:17"/>
    <n v="69359823"/>
    <m/>
    <n v="152710214210"/>
    <s v="Rumah Kost Bunga Sakura 2"/>
    <s v="ODP-PKS-FH/40 FH/D01/40.01"/>
    <s v="WO061060287"/>
    <m/>
    <m/>
    <m/>
    <n v="112.74576209999999"/>
    <n v="-7.9447749999999999"/>
    <s v="|MN00814|MYIA-006730147993/POI/Moch. Ainur Rofin Anwar/089601828558/ainuranwar099@gmail.com"/>
    <s v="MYIB_ASSISTANT"/>
    <m/>
    <m/>
    <m/>
    <m/>
    <m/>
    <m/>
    <m/>
    <m/>
    <s v="Management Janji"/>
    <s v="2026-08-08 08:00:00 | Tanggal pemasangan: 6/08/2026 Jam pemasangan : pagi / siang Info Tambahan : Hubungi pelanggan dulu sebelum ke lokasi. terima kasih"/>
    <s v="FCC"/>
    <d v="2026-06-08T11:39:52"/>
    <d v="2026-08-08T08:00:00"/>
    <m/>
    <s v="REVOKE"/>
    <s v="PKS"/>
    <s v="NO ADDON"/>
    <m/>
    <s v="Follow Up Revoke Completed, New Order ID : SC1002516345"/>
    <s v="HSI Bisnis Promo HUT Telkom PSB 70% - 300 Mbps"/>
    <s v="INDIBIZ"/>
    <m/>
    <m/>
    <d v="2026-08-08T08:00:00"/>
    <s v="2026-08-08 08:00:00 | Tanggal pemasangan: 6/08/2026 Jam pemasangan : pagi / siang Info Tambahan : Hubungi pelanggan dulu sebelum ke lokasi. terima kasih"/>
    <m/>
    <m/>
    <m/>
    <e v="#NUM!"/>
    <e v="#NUM!"/>
    <x v="0"/>
  </r>
  <r>
    <n v="398"/>
    <n v="1002517504"/>
    <n v="3"/>
    <x v="2"/>
    <n v="4"/>
    <s v="YOGYAKARTA"/>
    <s v="INNER - YOGYA JATENG SELATAN"/>
    <s v="KEN"/>
    <s v="REG"/>
    <s v="AO"/>
    <x v="0"/>
    <s v="1P INET"/>
    <s v="9 | WFM - UN-SCS"/>
    <s v="RBS-Regional 3"/>
    <d v="2026-08-10T11:44:53"/>
    <d v="2026-08-10T11:44:53"/>
    <n v="69360708"/>
    <m/>
    <m/>
    <s v="ASTANA PROPERTY 6"/>
    <m/>
    <s v="WO061154059"/>
    <m/>
    <m/>
    <m/>
    <n v="110.38863000000001"/>
    <n v="-7.7110519999999996"/>
    <s v="|MC80063|MYIA-053083823085/POI/WILLIAM MAHARDIKA DARLIUS/087838403677/rarautha85@gmail.com"/>
    <s v="MYIB_ASSISTANT"/>
    <m/>
    <m/>
    <m/>
    <m/>
    <m/>
    <m/>
    <m/>
    <m/>
    <s v="Management Janji"/>
    <s v="2026-08-09 13:00:00 | Nama PIC : ASTANA PROPERTY 6 No HP : 087838403677 Alt :  M Janji : (SABTU/8/AGUSTUS/2026) jam Pasang : 09:00 Note : hubungi pelanggan jika ingin kelokasi"/>
    <s v="FCC"/>
    <d v="2026-10-08T11:54:41"/>
    <d v="2026-08-09T00:00:00"/>
    <m/>
    <s v="UNSC"/>
    <s v="KEN"/>
    <s v="NO ADDON"/>
    <m/>
    <s v="Inprogress Alpro, SC Lama : SC1002514449"/>
    <s v="HSI Bisnis Basic Promo HUT Telkom PSB 70% - 50 Mbps"/>
    <s v="INDIBIZ"/>
    <m/>
    <m/>
    <d v="2026-08-09T13:00:00"/>
    <s v="2026-08-09 13:00:00 | Nama PIC : ASTANA PROPERTY 6 No HP : 087838403677 Alt :  M Janji : (SABTU/8/AGUSTUS/2026) jam Pasang : 09:00 Note : hubungi pelanggan jika ingin kelokasi"/>
    <m/>
    <m/>
    <m/>
    <e v="#NUM!"/>
    <e v="#NUM!"/>
    <x v="0"/>
  </r>
  <r>
    <n v="399"/>
    <n v="1002514500"/>
    <n v="3"/>
    <x v="4"/>
    <n v="4"/>
    <s v="SEMARANG"/>
    <s v="INNER - SEMARANG JATENG UTARA"/>
    <s v="SMT"/>
    <s v="REG"/>
    <s v="AO"/>
    <x v="0"/>
    <s v="1P INET"/>
    <s v="102 | FOLLOW UP COMPLETED"/>
    <s v="RBS-Regional 3"/>
    <d v="2026-08-07T12:44:56"/>
    <d v="2026-08-10T11:24:06"/>
    <n v="69360718"/>
    <m/>
    <n v="141420144958"/>
    <s v="PT. Pacific Furniture"/>
    <s v="ODP-SMT-FEE/085 FEE/D05/085.01"/>
    <s v="WO061157464"/>
    <m/>
    <m/>
    <m/>
    <n v="110.33028899999999"/>
    <n v="-7.0002589999999998"/>
    <s v="|MC50018|MYIA-058480666546/POI/Darwen Cabucos Bregente/087898118877/sanam@ptpacificfurniture.id"/>
    <s v="MYIB_ASSISTANT"/>
    <m/>
    <m/>
    <m/>
    <m/>
    <m/>
    <m/>
    <m/>
    <m/>
    <s v="Management Janji"/>
    <s v="2026-08-10 08:00:00 | Tanggal pemasangan: 10/08/2026 Jam pemasangan : pagi Info Tambahan : Hubungi pelanggan dulu sebelum ke lokasi terima kasih."/>
    <s v="FCC"/>
    <d v="2026-07-08T12:55:13"/>
    <d v="2026-08-10T08:00:00"/>
    <s v="Kendala Pelanggan"/>
    <s v="REVOKE"/>
    <s v="SMT"/>
    <s v="NO ADDON"/>
    <m/>
    <s v="Follow Up Revoke Completed, New Order ID : SC1002517422"/>
    <s v="HSI Bisnis Promo HUT Telkom PSB 70% - 75 Mbps"/>
    <s v="INDIBIZ"/>
    <m/>
    <m/>
    <d v="2026-08-10T08:00:00"/>
    <s v="2026-08-10 08:00:00 | Tanggal pemasangan: 10/08/2026 Jam pemasangan : pagi Info Tambahan : Hubungi pelanggan dulu sebelum ke lokasi terima kasih."/>
    <m/>
    <m/>
    <m/>
    <e v="#NUM!"/>
    <e v="#NUM!"/>
    <x v="0"/>
  </r>
  <r>
    <n v="400"/>
    <n v="1002506214"/>
    <n v="3"/>
    <x v="2"/>
    <n v="4"/>
    <s v="MAGELANG"/>
    <s v="MUNTILAN"/>
    <s v="SWT"/>
    <s v="REG"/>
    <s v="AO"/>
    <x v="0"/>
    <s v="1P INET"/>
    <s v="Completed (PS)"/>
    <s v="RBS-Regional 3"/>
    <d v="2026-08-03T14:14:56"/>
    <d v="2026-08-04T14:08:51"/>
    <n v="69357614"/>
    <m/>
    <n v="142164113595"/>
    <s v="SPBU 44.565.02"/>
    <s v="ODP-SWT-FAQ/026"/>
    <s v="WO060800798"/>
    <m/>
    <m/>
    <m/>
    <n v="110.1978939"/>
    <n v="-7.5992761"/>
    <s v="|MN00935|MYIA-095837209889/POI/AYU RESTANI YUSUF/085786267370/spbu_sajogja4456502@yahoo.co.id"/>
    <s v="MYIB_ASSISTANT"/>
    <m/>
    <m/>
    <m/>
    <m/>
    <m/>
    <m/>
    <m/>
    <m/>
    <s v="Management Janji"/>
    <s v="2026-08-05 09:00:00 | Nama : BU AYU RESTANI YUSUF No Hp : 085786267370 No Alt :  Tgl Pemasangan : 04 Agustus 2026 Interval : PAGI  Note : Hubungi pelanggan terlebih dahulu"/>
    <s v="FCC"/>
    <d v="2026-03-08T14:40:09"/>
    <d v="2026-08-05T09:00:00"/>
    <m/>
    <s v="PS"/>
    <s v="SWT"/>
    <s v="NO ADDON"/>
    <n v="20260804"/>
    <s v="Completed"/>
    <s v="HSI Bisnis Basic Promo HUT Telkom PSB 70% - 100 Mbps"/>
    <s v="INDIBIZ"/>
    <m/>
    <m/>
    <d v="2026-08-05T09:00:00"/>
    <s v="2026-08-05 09:00:00 | Nama : BU AYU RESTANI YUSUF No Hp : 085786267370 No Alt :  Tgl Pemasangan : 04 Agustus 2026 Interval : PAGI  Note : Hubungi pelanggan terlebih dahulu"/>
    <n v="2026"/>
    <n v="8"/>
    <n v="4"/>
    <d v="2026-08-04T00:00:00"/>
    <n v="-1.375"/>
    <x v="1"/>
  </r>
  <r>
    <n v="401"/>
    <n v="1002519753"/>
    <n v="3"/>
    <x v="0"/>
    <n v="5"/>
    <s v="MATARAM"/>
    <s v="INNER - NUSA TENGGARA"/>
    <s v="SWE"/>
    <s v="REG"/>
    <s v="AO"/>
    <x v="0"/>
    <s v="1P INET"/>
    <s v="Completed (PS)"/>
    <s v="RBS-Regional 3"/>
    <d v="2026-08-11T12:44:56"/>
    <d v="2026-08-12T14:27:31"/>
    <n v="69363272"/>
    <m/>
    <n v="172605804131"/>
    <s v="MTS DARUL FALAH DUMAN"/>
    <s v="ODP-SWE-FAC/08 FAC/D02/08.08"/>
    <s v="WO061490479"/>
    <m/>
    <m/>
    <m/>
    <n v="116.149739"/>
    <n v="-8.563625"/>
    <s v="|MC40311|MYIA-071261746687/POI/Hasbi Halwana/087863557551/darulfalahnew@gmail.com"/>
    <s v="MYIB_ASSISTANT"/>
    <m/>
    <m/>
    <m/>
    <m/>
    <m/>
    <m/>
    <m/>
    <m/>
    <s v="Management Janji"/>
    <s v="2026-08-12 13:00:00 | Nama : BP HASBI HALWANA  No Hp : 087863557551 No Alt :  Tgl Pemasangan : 12 Agustus 2026 Interval : PAGI  Note : Hubungi pelanggan terlebih dahulu"/>
    <s v="FCC"/>
    <d v="2026-11-08T12:54:45"/>
    <d v="2026-08-12T13:00:00"/>
    <m/>
    <s v="PS"/>
    <s v="SWE"/>
    <s v="NO ADDON"/>
    <n v="20260812"/>
    <s v="Completed"/>
    <s v="HSI Bisnis Promo HUT Telkom PSB 70% - 50 Mbps"/>
    <s v="INDIBIZ"/>
    <m/>
    <m/>
    <d v="2026-08-12T13:00:00"/>
    <s v="2026-08-12 13:00:00 | Nama : BP HASBI HALWANA  No Hp : 087863557551 No Alt :  Tgl Pemasangan : 12 Agustus 2026 Interval : PAGI  Note : Hubungi pelanggan terlebih dahulu"/>
    <n v="2026"/>
    <n v="8"/>
    <n v="12"/>
    <d v="2026-08-12T00:00:00"/>
    <n v="-0.54166666666424135"/>
    <x v="1"/>
  </r>
  <r>
    <n v="402"/>
    <n v="1002517539"/>
    <n v="3"/>
    <x v="3"/>
    <n v="5"/>
    <s v="SBY SELATAN"/>
    <s v="TANDES"/>
    <s v="DMO"/>
    <s v="REG"/>
    <s v="AO"/>
    <x v="0"/>
    <s v="1P INET"/>
    <s v="Completed (PS)"/>
    <s v="RBS-Regional 3"/>
    <d v="2026-08-10T11:52:58"/>
    <d v="2026-08-10T16:47:54"/>
    <n v="69362339"/>
    <m/>
    <n v="152301273585"/>
    <s v="Lembaga Pendidikan Al Falah Surabaya"/>
    <s v="ODP-DMO-FAZ/16 FAZ/D05/16.01"/>
    <s v="WO061382747"/>
    <m/>
    <m/>
    <m/>
    <n v="112.740103728836"/>
    <n v="-7.2934274804832198"/>
    <s v="|MB00449|MYIA-059702675320/POI/bapak/082291149946/badrus@alfalahsby.sch.id"/>
    <s v="MYIB_ASSISTANT"/>
    <m/>
    <m/>
    <m/>
    <m/>
    <m/>
    <m/>
    <m/>
    <m/>
    <s v="Management Janji"/>
    <s v="2026-08-11 08:00:00 | Tanggal pemasangan: 11/08/2026 Jam pemasangan : pagi / siang Info Tambahan : Hubungi pelanggan dulu sebelum ke lokasi terima kasih."/>
    <s v="FCC"/>
    <d v="2026-10-08T11:54:41"/>
    <d v="2026-08-11T08:00:00"/>
    <m/>
    <s v="PS"/>
    <s v="DMO"/>
    <s v="NO ADDON"/>
    <n v="20260810"/>
    <s v="Completed"/>
    <s v="HSI Bisnis Promo HUT Telkom PSB 70% - 100 Mbps Dual Band"/>
    <s v="INDIBIZ"/>
    <m/>
    <m/>
    <d v="2026-08-11T08:00:00"/>
    <s v="2026-08-11 08:00:00 | Tanggal pemasangan: 11/08/2026 Jam pemasangan : pagi / siang Info Tambahan : Hubungi pelanggan dulu sebelum ke lokasi terima kasih."/>
    <n v="2026"/>
    <n v="8"/>
    <n v="10"/>
    <d v="2026-08-10T00:00:00"/>
    <n v="-1.3333333333357587"/>
    <x v="1"/>
  </r>
  <r>
    <n v="403"/>
    <n v="1002524699"/>
    <n v="3"/>
    <x v="6"/>
    <n v="5"/>
    <s v="SIDOARJO"/>
    <s v="MOJOKERTO"/>
    <s v="NGI"/>
    <s v="REG"/>
    <s v="AO"/>
    <x v="0"/>
    <m/>
    <s v="Completed (PS)"/>
    <s v="RBS-Regional 3"/>
    <d v="2026-08-13T15:33:48"/>
    <d v="2026-08-14T19:36:03"/>
    <n v="69365316"/>
    <m/>
    <n v="152321203306"/>
    <s v="PANGGON NGOPI"/>
    <s v="ODP-NGI-FD/26"/>
    <s v="WO061755119"/>
    <m/>
    <m/>
    <m/>
    <n v="112.586049"/>
    <n v="-7.5732302999999996"/>
    <s v="|MC30080|/NOVIA SAIDAH/85707504840/noviatusa@gmail.com"/>
    <s v="Sales Force DBS"/>
    <m/>
    <m/>
    <m/>
    <m/>
    <m/>
    <m/>
    <m/>
    <m/>
    <s v="Management Janji"/>
    <s v="2026-08-15 13:00:00|Nama PIC : ibu novi No HP : 085707504840 No Alternatif : - M Janji : 15/07/2026 Jam Pasang : Pagi NoteÃ‚Â :  Hubungi terlebih dahulu sebelum ke lokasi |40961370|MYDITA"/>
    <s v="FCC"/>
    <s v="13-08-2026 15:39:59"/>
    <d v="2026-08-15T13:00:00"/>
    <m/>
    <s v="PS"/>
    <s v="NGI"/>
    <s v="NETMONK - OCA"/>
    <n v="20260814"/>
    <s v="Completed"/>
    <s v="- 11_11446;Biaya PSB HSI EBIS Tunai di Depan ~ 11[150000]  - E23015;E23015 ~ ES23 - Perangkat ONT[0]  - E23015~null~44292;E23015||11||Abodemen 0[0]  - E23015~null~E23015_SWONTPREM;SWONTPREM ~ Biaya Sewa ONT Premium ~ E23015[50000]  - E24057;E24057 ~ ES24 "/>
    <s v="INDIBIZ"/>
    <m/>
    <m/>
    <d v="2026-08-15T13:00:00"/>
    <s v="2026-08-15 13:00:00|Nama PIC : ibu novi No HP : 085707504840 No Alternatif : - M Janji : 15/07/2026 Jam Pasang : Pagi NoteÃ‚Â :  Hubungi terlebih dahulu sebelum ke lokasi |40961370|MYDITA"/>
    <n v="2026"/>
    <n v="8"/>
    <n v="14"/>
    <d v="2026-08-14T00:00:00"/>
    <n v="-1.5416666666642413"/>
    <x v="1"/>
  </r>
  <r>
    <n v="404"/>
    <n v="1002512224"/>
    <n v="3"/>
    <x v="3"/>
    <n v="5"/>
    <s v="SBY UTARA"/>
    <s v="MANYAR"/>
    <s v="MGO"/>
    <s v="REG"/>
    <s v="AO"/>
    <x v="0"/>
    <s v="1P INET"/>
    <s v="102 | FOLLOW UP COMPLETED"/>
    <s v="RBS-Regional 3"/>
    <d v="2026-08-06T12:19:58"/>
    <d v="2026-08-10T16:08:49"/>
    <n v="69359895"/>
    <m/>
    <n v="152413167552"/>
    <s v="LEMBAGA PENDIDIKAN BAHASA CHINA"/>
    <s v="ODP-DMO-FAC/14 FAC/D03/14.01"/>
    <s v="WO061066197"/>
    <m/>
    <m/>
    <m/>
    <n v="112.75182599999999"/>
    <n v="-7.2598849999999997"/>
    <s v="MD|MYDB-20260805264494|DN00001/MN00443|LEMBAGA PENDIDIKAN BAHASA CHINA|085113162223"/>
    <s v="MYDIGIBIZPARTNER"/>
    <m/>
    <m/>
    <m/>
    <m/>
    <m/>
    <m/>
    <m/>
    <m/>
    <s v="Management Janji"/>
    <s v="2026-08-07 13:00:00 | Nama PIC : LEMBAGA PENDIDIKAN BAHASA CHINA No HP : 085113162223 Alt :  M Janji : 07/08/2026 Jam Pasang : 08.00 - 13:00  NoteÃ‚Â :  hubungi terlebih dahulu sebelum kelokasi "/>
    <s v="FCC"/>
    <d v="2026-06-08T12:25:42"/>
    <d v="2026-08-07T13:00:00"/>
    <s v="Kendala Pelanggan"/>
    <s v="REVOKE"/>
    <s v="MGO"/>
    <s v="NO ADDON"/>
    <m/>
    <s v="Follow Up Revoke Completed, New Order ID : SC1002518424"/>
    <s v="HSI Bisnis Promo HUT Telkom PSB 70% - 200 Mbps"/>
    <s v="INDIBIZ"/>
    <m/>
    <m/>
    <d v="2026-08-07T13:00:00"/>
    <s v="2026-08-07 13:00:00 | Nama PIC : LEMBAGA PENDIDIKAN BAHASA CHINA No HP : 085113162223 Alt :  M Janji : 07/08/2026 Jam Pasang : 08.00 - 13:00  NoteÃ‚Â :  hubungi terlebih dahulu sebelum kelokasi "/>
    <m/>
    <m/>
    <m/>
    <e v="#NUM!"/>
    <e v="#NUM!"/>
    <x v="0"/>
  </r>
  <r>
    <n v="405"/>
    <n v="1002517938"/>
    <n v="3"/>
    <x v="2"/>
    <n v="4"/>
    <s v="YOGYAKARTA"/>
    <s v="SLEMAN"/>
    <s v="GOD"/>
    <s v="REG"/>
    <s v="AO"/>
    <x v="0"/>
    <m/>
    <s v="Completed (PS)"/>
    <s v="RBS-Regional 3"/>
    <d v="2026-08-10T14:06:18"/>
    <d v="2026-08-11T11:04:35"/>
    <n v="69361666"/>
    <m/>
    <n v="146136130125"/>
    <s v="PT Warisan Abadi Visi Edukasi, NWAVE Corp"/>
    <s v="ODP-GOD-VAY/060"/>
    <s v="WO061407072"/>
    <m/>
    <m/>
    <m/>
    <n v="110.34261542715799"/>
    <n v="-7.7467777611169302"/>
    <s v="|MC80006|MYIA-033560476623/POI/Nisa Fadhilla/0895363272887/admnhr.office.dewave@gmail.com"/>
    <s v="Amex"/>
    <m/>
    <m/>
    <m/>
    <m/>
    <m/>
    <m/>
    <m/>
    <m/>
    <s v="Management Janji"/>
    <s v="2026-08-10 13:00:00 | M Janji : 10 agustus 2026  jam Pasang : siang  Note : hubungi pelanggan jika ingin kelokasi"/>
    <s v="FCC"/>
    <d v="2026-10-08T14:09:59"/>
    <m/>
    <m/>
    <s v="PS"/>
    <s v="GOD"/>
    <s v="NO ADDON"/>
    <n v="20260811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0T07:00:00"/>
    <s v="2026-08-10 13:00:00 | M Janji : 10 agustus 2026  jam Pasang : siang  Note : hubungi pelanggan jika ingin kelokasi"/>
    <n v="2026"/>
    <n v="8"/>
    <n v="11"/>
    <d v="2026-08-11T00:00:00"/>
    <n v="0.70833333333575865"/>
    <x v="1"/>
  </r>
  <r>
    <n v="406"/>
    <n v="1002519748"/>
    <n v="3"/>
    <x v="3"/>
    <n v="5"/>
    <s v="SBY UTARA"/>
    <s v="LAMONGAN"/>
    <s v="BBA"/>
    <s v="REG"/>
    <s v="AO"/>
    <x v="0"/>
    <s v="1P INET"/>
    <s v="Completed (PS)"/>
    <s v="RBS-Regional 3"/>
    <d v="2026-08-11T12:40:57"/>
    <d v="2026-08-12T08:48:37"/>
    <n v="69363270"/>
    <m/>
    <n v="152441211135"/>
    <s v="LAVINA TOKO"/>
    <s v="ODP-BBA-FAH/05 FAH/D01/05.01"/>
    <s v="WO061490203"/>
    <m/>
    <m/>
    <m/>
    <n v="112.23607800900901"/>
    <n v="-7.10043386880242"/>
    <s v="MD|MYDB-20260811264949|DN00001/MN02271|LAVINA TOKO|082234535213"/>
    <s v="MYDIGIBIZPARTNER"/>
    <m/>
    <m/>
    <m/>
    <m/>
    <m/>
    <m/>
    <m/>
    <m/>
    <s v="Management Janji"/>
    <s v="2026-08-12 10:00:00 | Waktu pemasangan : 12 agustus 2026 Jam pemasangan : 08.00 - 12.00 Info Tambahan : Hubungi pelanggan dulu sebelum ke lokasi terimakasih  "/>
    <s v="FCC"/>
    <d v="2026-11-08T12:54:45"/>
    <d v="2026-08-12T10:00:00"/>
    <m/>
    <s v="PS"/>
    <s v="BBA"/>
    <s v="NO ADDON"/>
    <n v="20260812"/>
    <s v="Completed"/>
    <s v="HSI Bisnis Promo HUT Telkom PSB 70% - 100 Mbps"/>
    <s v="INDIBIZ"/>
    <m/>
    <m/>
    <d v="2026-08-12T10:00:00"/>
    <s v="2026-08-12 10:00:00 | Waktu pemasangan : 12 agustus 2026 Jam pemasangan : 08.00 - 12.00 Info Tambahan : Hubungi pelanggan dulu sebelum ke lokasi terimakasih  "/>
    <n v="2026"/>
    <n v="8"/>
    <n v="12"/>
    <d v="2026-08-12T00:00:00"/>
    <n v="-0.41666666666424135"/>
    <x v="1"/>
  </r>
  <r>
    <n v="407"/>
    <n v="1002505887"/>
    <n v="3"/>
    <x v="3"/>
    <n v="5"/>
    <s v="SBY SELATAN"/>
    <s v="KETINTANG"/>
    <s v="RKT"/>
    <s v="REG"/>
    <s v="AO"/>
    <x v="0"/>
    <s v="1P INET"/>
    <s v="102 | FOLLOW UP COMPLETED"/>
    <s v="RBS-Regional 3"/>
    <d v="2026-08-03T11:29:56"/>
    <d v="2026-08-05T11:07:50"/>
    <n v="69357389"/>
    <m/>
    <n v="152308242981"/>
    <s v="Ponpes AN-NURIYAH ( putri )"/>
    <s v="ODP-RKT-FBM/52 FBM/D06/52.01"/>
    <s v="WO060773847"/>
    <m/>
    <m/>
    <m/>
    <n v="112.73582920432"/>
    <n v="-7.3174388175798297"/>
    <s v="MD|MYDB-20260803264240|DN00001/MN00459|Ponpes AN-NURIYAH ( putri )|082257588373"/>
    <s v="MYDIGIBIZPARTNER"/>
    <m/>
    <m/>
    <m/>
    <m/>
    <m/>
    <m/>
    <m/>
    <m/>
    <s v="Management Janji"/>
    <s v="2026-08-04 11:00:00 | Nama : BU ATINA ZAINAL FUADAH No Hp : 082257588373 No Alt :  Tgl Pemasangan : 04 Agustus 2026 Interval : SIANG Note : Hubungi pelanggan terlebih dahulu"/>
    <s v="FCC"/>
    <d v="2026-03-08T11:39:48"/>
    <d v="2026-08-04T11:00:00"/>
    <m/>
    <s v="REVOKE"/>
    <s v="RKT"/>
    <s v="NO ADDON"/>
    <m/>
    <s v="Follow Up Revoke Completed, New Order ID : SC1002510128"/>
    <s v="HSI Bisnis Basic Promo HUT Telkom PSB 70% - 200 Mbps"/>
    <s v="INDIBIZ"/>
    <m/>
    <m/>
    <d v="2026-08-04T11:00:00"/>
    <s v="2026-08-04 11:00:00 | Nama : BU ATINA ZAINAL FUADAH No Hp : 082257588373 No Alt :  Tgl Pemasangan : 04 Agustus 2026 Interval : SIANG Note : Hubungi pelanggan terlebih dahulu"/>
    <m/>
    <m/>
    <m/>
    <e v="#NUM!"/>
    <e v="#NUM!"/>
    <x v="0"/>
  </r>
  <r>
    <n v="408"/>
    <n v="1002529719"/>
    <n v="3"/>
    <x v="4"/>
    <n v="4"/>
    <s v="SEMARANG"/>
    <s v="INNER - SEMARANG JATENG UTARA"/>
    <s v="GNK"/>
    <s v="REG"/>
    <s v="AO"/>
    <x v="0"/>
    <s v="1P INET"/>
    <s v="Completed (PS)"/>
    <s v="RBS-Regional 3"/>
    <d v="2026-08-16T14:01:57"/>
    <d v="2026-08-17T10:52:28"/>
    <n v="69367568"/>
    <m/>
    <n v="143424113708"/>
    <s v="Grosir Sepatu Mukti"/>
    <s v="ODP-GNK-FAF/002 FAF/D01/002.01"/>
    <s v="WO061880396"/>
    <m/>
    <m/>
    <m/>
    <n v="110.5698914"/>
    <n v="-6.966545"/>
    <s v="|MN02374|MYIA-087307978801/POI/Abdul Mukti/0882007501385/jennyabdul91@gmail.com"/>
    <s v="MYIB_ASSISTANT"/>
    <m/>
    <m/>
    <m/>
    <m/>
    <m/>
    <m/>
    <m/>
    <m/>
    <s v="Management Janji"/>
    <s v="2026-08-17 13:00:00 | Nama : BP ABDUL MUKTI  No Hp : 0882007501385 No Alt :  Tgl Pemasangan : 17 Agustus 2026 Interval : PAGI  Note : Hubungi pelanggan terlebih dahulu"/>
    <s v="FCC"/>
    <s v="16-08-2026 14:10:39"/>
    <d v="2026-08-17T13:00:00"/>
    <m/>
    <s v="PS"/>
    <s v="GNK"/>
    <s v="NO ADDON"/>
    <n v="20260817"/>
    <s v="Completed"/>
    <s v="HSI Bisnis Promo HUT Telkom PSB 70% - 200 Mbps"/>
    <s v="INDIBIZ"/>
    <m/>
    <m/>
    <d v="2026-08-17T13:00:00"/>
    <s v="2026-08-17 13:00:00 | Nama : BP ABDUL MUKTI  No Hp : 0882007501385 No Alt :  Tgl Pemasangan : 17 Agustus 2026 Interval : PAGI  Note : Hubungi pelanggan terlebih dahulu"/>
    <n v="2026"/>
    <n v="8"/>
    <n v="17"/>
    <d v="2026-08-17T00:00:00"/>
    <n v="-0.54166666666424135"/>
    <x v="1"/>
  </r>
  <r>
    <n v="409"/>
    <n v="1002533682"/>
    <n v="3"/>
    <x v="6"/>
    <n v="5"/>
    <s v="SIDOARJO"/>
    <s v="JOMBANG"/>
    <s v="JOM"/>
    <s v="REG"/>
    <s v="AO"/>
    <x v="0"/>
    <m/>
    <s v="CC - HD1A - INPROGRESS UNCONTACTED"/>
    <s v="RBS-Regional 3"/>
    <d v="2026-08-18T15:01:30"/>
    <d v="2026-08-18T16:37:09"/>
    <n v="69369208"/>
    <m/>
    <n v="152318241204"/>
    <s v="SPPG AL-FADHLY BANDUNG DIWEK"/>
    <s v="ODP-JOM-FAB/109"/>
    <m/>
    <m/>
    <m/>
    <m/>
    <n v="112.26454819999999"/>
    <n v="-7.5873255999999998"/>
    <s v="|MN02084|/SPPG AL-FADHLY BANDUNG DIWEK/WINBACK 2.0 HSI B2B (1:1) 50MBPS 355RB PSB DISC 70%//alfadhlymubarok@gmail.com/FADLAN, SE/816511027"/>
    <s v="Sales Force DBS"/>
    <m/>
    <m/>
    <m/>
    <m/>
    <m/>
    <m/>
    <m/>
    <m/>
    <m/>
    <m/>
    <m/>
    <s v="18-08-2026 15:10:19"/>
    <m/>
    <m/>
    <s v="FCC"/>
    <s v="JOM"/>
    <s v="NO ADDON"/>
    <m/>
    <s v="UNCONTACTED : Mail Box - Memo NENG PUTRI MEILINDA PERMATASARI 40981184|MYDITA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m/>
    <m/>
    <m/>
    <m/>
    <m/>
    <e v="#NUM!"/>
    <e v="#NUM!"/>
    <x v="0"/>
  </r>
  <r>
    <n v="410"/>
    <n v="1002516397"/>
    <n v="3"/>
    <x v="6"/>
    <n v="5"/>
    <s v="SIDOARJO"/>
    <s v="INNER - JATIM TIMUR"/>
    <s v="KRN"/>
    <s v="REG"/>
    <s v="AO"/>
    <x v="0"/>
    <m/>
    <s v="CANCEL COMPLETED"/>
    <s v="RBS-Regional 3"/>
    <d v="2026-08-09T11:13:13"/>
    <d v="2026-08-13T09:44:57"/>
    <n v="69361773"/>
    <m/>
    <n v="152331250983"/>
    <s v="CV GASOLINE PRIMA"/>
    <s v="ODP-KRN-FC/29"/>
    <m/>
    <m/>
    <m/>
    <m/>
    <n v="112.5129609"/>
    <n v="-7.4014061"/>
    <s v="|MN02271|/CV GASOLINE PRIMA/WINBACK 2.0 HSI B2B (1:1) 50MBPS 355RB PSB DISC 70%//mohmusfiq5@gmail.com/RIZKY PRAYUDHI/81330020155"/>
    <s v="Sales Force DBS"/>
    <m/>
    <m/>
    <m/>
    <m/>
    <m/>
    <m/>
    <m/>
    <m/>
    <m/>
    <m/>
    <m/>
    <d v="2026-09-08T11:25:00"/>
    <m/>
    <m/>
    <s v="REJECT_FCC"/>
    <s v="KRN"/>
    <s v="NO ADDON"/>
    <m/>
    <s v="DECLINE : Decline - Batal Order EVI PUSPITA EKASARI 40931150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411"/>
    <n v="1002515264"/>
    <n v="3"/>
    <x v="5"/>
    <n v="5"/>
    <s v="SINGARJA"/>
    <s v="TABANAN"/>
    <s v="TBN"/>
    <s v="REG"/>
    <s v="AO"/>
    <x v="0"/>
    <m/>
    <s v="98 | OSS - CANCEL COMPLETE"/>
    <s v="RBS-Regional 3"/>
    <d v="2026-08-07T16:25:03"/>
    <d v="2026-08-12T14:06:57"/>
    <n v="69361045"/>
    <m/>
    <n v="172413244348"/>
    <s v="PT. MERTA HARUMAS"/>
    <s v="ODP-TBN-FDD/17"/>
    <s v="WO061198684"/>
    <m/>
    <m/>
    <m/>
    <n v="115.2226649"/>
    <n v="-8.3270537999999998"/>
    <s v="MN02658/PT. MERTA HARUMAS/PIC NI NYOMAN SUMAWATI/081339049176/spbu.bali.5480326@gmail.com"/>
    <s v="Sales Force DBS"/>
    <m/>
    <m/>
    <m/>
    <m/>
    <m/>
    <m/>
    <m/>
    <m/>
    <s v="Management Janji"/>
    <s v="2026-08-08 15:00:00|Nama PIC : ibu nyoman No HP : 081339049176 Alt :  M Janji : (SABTU/8/AGUSTUS/2026) jam Pasang : 09:00 Note : hubungi pelanggan jika ingin kelokasi|40951378|MYDITA"/>
    <s v="FCC"/>
    <d v="2026-07-08T16:25:36"/>
    <d v="2026-08-08T15:00:00"/>
    <s v="Kendala Lainnya"/>
    <s v="CANCEL"/>
    <s v="TBN"/>
    <s v="NO ADDON"/>
    <m/>
    <s v="Cancel 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08T15:00:00"/>
    <s v="2026-08-08 15:00:00|Nama PIC : ibu nyoman No HP : 081339049176 Alt :  M Janji : (SABTU/8/AGUSTUS/2026) jam Pasang : 09:00 Note : hubungi pelanggan jika ingin kelokasi|40951378|MYDITA"/>
    <m/>
    <m/>
    <m/>
    <e v="#NUM!"/>
    <e v="#NUM!"/>
    <x v="0"/>
  </r>
  <r>
    <n v="412"/>
    <n v="1002526315"/>
    <n v="3"/>
    <x v="4"/>
    <n v="4"/>
    <s v="PEKALONGAN"/>
    <s v="BREBES"/>
    <s v="BKA"/>
    <s v="REG"/>
    <s v="AO"/>
    <x v="0"/>
    <m/>
    <s v="Completed (PS)"/>
    <s v="RBS-Regional 3"/>
    <d v="2026-08-14T12:34:02"/>
    <d v="2026-08-15T17:07:07"/>
    <n v="69366000"/>
    <m/>
    <n v="142205105794"/>
    <s v="PT Haosi industrial Indonesia"/>
    <s v="ODP-BKA-FA/085"/>
    <s v="WO061748395"/>
    <m/>
    <m/>
    <m/>
    <n v="108.97271259999999"/>
    <n v="-6.8719662000000001"/>
    <s v="AMRBS;403095;REG3;BAYU;085100296564;HSI 1S 200MB;PIC 085867859258;haosiindustrialindonesia@gmail.com"/>
    <s v="Account Manager"/>
    <m/>
    <m/>
    <m/>
    <m/>
    <m/>
    <m/>
    <m/>
    <m/>
    <s v="Management Janji"/>
    <s v="2026-08-15 13:00:00|Jam Pemasangan : 08:00 - 12.00 Tanggal Pemasangan : 15/08/2026 Info Tambahan : Hubungi pelanggan sebelum datang ke lokasi|40971402|MYDITA"/>
    <s v="FCC"/>
    <s v="14-08-2026 12:39:47"/>
    <d v="2026-08-15T13:00:00"/>
    <m/>
    <s v="PS"/>
    <s v="BKA"/>
    <s v="NO ADDON"/>
    <n v="20260815"/>
    <s v="Completed"/>
    <s v="- 11_11446;Biaya PSB HSI EBIS Tunai di Depan ~ 11[150000]  - E23046;E23046 ~ ES23 - Paket HSI Bisnis[0]  - E23046~null~E23046_UNL;UNL ~ Internet-Link Unlimited Internet Usage ~ E23046[0]  - E23046~null~44877;E23046||11||Abodemen 0[0]  - E23046~null~E23046"/>
    <s v="INDIBIZ"/>
    <m/>
    <m/>
    <d v="2026-08-15T13:00:00"/>
    <s v="2026-08-15 13:00:00|Jam Pemasangan : 08:00 - 12.00 Tanggal Pemasangan : 15/08/2026 Info Tambahan : Hubungi pelanggan sebelum datang ke lokasi|40971402|MYDITA"/>
    <n v="2026"/>
    <n v="8"/>
    <n v="15"/>
    <d v="2026-08-15T00:00:00"/>
    <n v="-0.54166666666424135"/>
    <x v="1"/>
  </r>
  <r>
    <n v="413"/>
    <n v="1002526999"/>
    <n v="3"/>
    <x v="6"/>
    <n v="5"/>
    <s v="SIDOARJO"/>
    <s v="MOJOKERTO"/>
    <s v="MIP"/>
    <s v="REG"/>
    <s v="AO"/>
    <x v="0"/>
    <m/>
    <s v="Completed (PS)"/>
    <s v="RBS-Regional 3"/>
    <d v="2026-08-14T15:48:23"/>
    <d v="2026-08-15T19:00:07"/>
    <n v="69366278"/>
    <m/>
    <n v="152313206384"/>
    <s v="MITRA KERAMIK 1"/>
    <s v="ODP-MIP-FJ/21"/>
    <s v="WO061817095"/>
    <m/>
    <m/>
    <m/>
    <n v="112.4422677"/>
    <n v="-7.4010784999999997"/>
    <s v="|MC30111|/MOCH MUSTOFA /81515054553/mochalimustofa03@gmail.com"/>
    <s v="Sales Force DBS"/>
    <m/>
    <m/>
    <m/>
    <m/>
    <m/>
    <m/>
    <m/>
    <m/>
    <s v="Management Janji"/>
    <s v="2026-08-16 13:00:00|M Janji :  16 Agustus 2026 Jam Pasang : Siang Note : hubungi pelanggan jika ingin ke lokasi, terima kasih|40941148|MYDITA"/>
    <s v="FCC"/>
    <s v="14-08-2026 15:55:01"/>
    <d v="2026-08-16T13:00:00"/>
    <m/>
    <s v="PS"/>
    <s v="MIP"/>
    <s v="NETMONK"/>
    <n v="20260815"/>
    <s v="Completed"/>
    <s v="- 11_11446;Biaya PSB HSI EBIS Tunai di Depan ~ 11[150000]  - E23015;E23015 ~ ES23 - Perangkat ONT[0]  - E23015~null~44292;E23015||11||Abodemen 0[0]  - E23015~null~E23015_SWONTPREM;SWONTPREM ~ Biaya Sewa ONT Premium ~ E23015[50000]  - SP_NOSS;SP_NOSS ~ Int"/>
    <s v="INDIBIZ"/>
    <m/>
    <m/>
    <d v="2026-08-16T13:00:00"/>
    <s v="2026-08-16 13:00:00|M Janji :  16 Agustus 2026 Jam Pasang : Siang Note : hubungi pelanggan jika ingin ke lokasi, terima kasih|40941148|MYDITA"/>
    <n v="2026"/>
    <n v="8"/>
    <n v="15"/>
    <d v="2026-08-15T00:00:00"/>
    <n v="-1.5416666666642413"/>
    <x v="1"/>
  </r>
  <r>
    <n v="414"/>
    <n v="1002517181"/>
    <n v="3"/>
    <x v="1"/>
    <n v="5"/>
    <s v="MALANG"/>
    <s v="KEPANJEN"/>
    <s v="KLJ"/>
    <s v="REG"/>
    <s v="AO"/>
    <x v="0"/>
    <s v="1P INET"/>
    <s v="102 | FOLLOW UP COMPLETED"/>
    <s v="RBS-Regional 3"/>
    <d v="2026-08-10T10:13:56"/>
    <d v="2026-08-13T11:05:32"/>
    <n v="69362183"/>
    <m/>
    <n v="152703903039"/>
    <s v="PT Internet Solusi Prima"/>
    <s v="ODP-KLJ-FCW/53 FCW/D04/53.01"/>
    <s v="WO061367841"/>
    <m/>
    <m/>
    <m/>
    <n v="112.581367941414"/>
    <n v="-7.9687494776055097"/>
    <s v="|MB00449|MYIA-008299923905/POI/ibu/087880075433/project.maxfo@gmail.com"/>
    <s v="MYIB_ASSISTANT"/>
    <m/>
    <m/>
    <m/>
    <m/>
    <m/>
    <m/>
    <m/>
    <m/>
    <s v="Management Janji"/>
    <s v="2026-08-11 08:00:00 | M Janji : (09/08/2026) jam Pasang : 09:00 Note : hubungi pelanggan jika ingin kelokasi"/>
    <s v="FCC"/>
    <d v="2026-10-08T10:24:54"/>
    <d v="2026-08-11T08:00:00"/>
    <m/>
    <s v="REVOKE"/>
    <s v="KLJ"/>
    <s v="NO ADDON"/>
    <m/>
    <s v="Follow Up Revoke Completed, New Order ID : SC1002523847"/>
    <s v="HSI Bisnis Promo HUT Telkom PSB 70% - 50 Mbps"/>
    <s v="INDIBIZ"/>
    <m/>
    <m/>
    <d v="2026-08-11T08:00:00"/>
    <s v="2026-08-11 08:00:00 | M Janji : (09/08/2026) jam Pasang : 09:00 Note : hubungi pelanggan jika ingin kelokasi"/>
    <m/>
    <m/>
    <m/>
    <e v="#NUM!"/>
    <e v="#NUM!"/>
    <x v="0"/>
  </r>
  <r>
    <n v="415"/>
    <n v="1002532973"/>
    <n v="3"/>
    <x v="1"/>
    <n v="5"/>
    <s v="KEDIRI"/>
    <s v="KEDIRI"/>
    <s v="PAE"/>
    <s v="REG"/>
    <s v="AO"/>
    <x v="0"/>
    <s v="1P INET"/>
    <s v="Completed (PS)"/>
    <s v="RBS-Regional 3"/>
    <d v="2026-08-18T12:29:57"/>
    <d v="2026-08-18T17:43:08"/>
    <n v="69368918"/>
    <m/>
    <n v="152639219508"/>
    <s v="M-tech home service"/>
    <s v="ODP-PAE-FAG/02 FAG/D02/02.01"/>
    <s v="WO062000285"/>
    <m/>
    <m/>
    <m/>
    <n v="112.157226327554"/>
    <n v="-7.7808378678731698"/>
    <s v="|MN02540|MYIA-058610838284/POI/ELLYAS ELVANDA/085139420572/mtechpare.kediri@gmail.com"/>
    <s v="MYIB_ASSISTANT"/>
    <m/>
    <m/>
    <m/>
    <m/>
    <m/>
    <m/>
    <m/>
    <m/>
    <s v="Management Janji"/>
    <s v="2026-08-19 13:00:00 | Nama : BP ELLYAS ELVANDA No Hp : 085139420572 No Alt :  Tgl Pemasangan : 19 Agustus 2026 Interval : PAGI  Note : Hubungi pelanggan terlebih dahulu"/>
    <s v="FCC"/>
    <s v="18-08-2026 12:40:11"/>
    <d v="2026-08-19T13:00:00"/>
    <m/>
    <s v="PS"/>
    <s v="PAE"/>
    <s v="NO ADDON"/>
    <n v="20260818"/>
    <s v="Completed"/>
    <s v="HSI Bisnis Promo HUT Telkom PSB 70% - 300 Mbps"/>
    <s v="INDIBIZ"/>
    <m/>
    <m/>
    <d v="2026-08-19T13:00:00"/>
    <s v="2026-08-19 13:00:00 | Nama : BP ELLYAS ELVANDA No Hp : 085139420572 No Alt :  Tgl Pemasangan : 19 Agustus 2026 Interval : PAGI  Note : Hubungi pelanggan terlebih dahulu"/>
    <n v="2026"/>
    <n v="8"/>
    <n v="18"/>
    <d v="2026-08-18T00:00:00"/>
    <n v="-1.5416666666642413"/>
    <x v="1"/>
  </r>
  <r>
    <n v="416"/>
    <n v="1002529234"/>
    <n v="3"/>
    <x v="3"/>
    <n v="5"/>
    <s v="SBY UTARA"/>
    <s v="GRESIK"/>
    <s v="GSK"/>
    <s v="REG"/>
    <s v="AO"/>
    <x v="0"/>
    <m/>
    <s v="Completed (PS)"/>
    <s v="RBS-Regional 3"/>
    <d v="2026-08-16T08:40:13"/>
    <d v="2026-08-16T19:24:46"/>
    <n v="69336360"/>
    <n v="3135946391"/>
    <n v="152421261716"/>
    <s v="GRESIK MANDIRI"/>
    <s v="ODP-GSK-FAL/67"/>
    <s v="WO061857941"/>
    <m/>
    <m/>
    <m/>
    <n v="112.654492"/>
    <n v="-7.1677099999999996"/>
    <s v="|MN01735|/GRESIK MANDIRI/085134366295/gresikmandiriberkah@gmail.com/HSI Bisnis + Phone Promo 2026 200 Mbps (Rp 830.000) PSB 150.000/Roudlotul maftuhah/-7.167710,112.654492"/>
    <s v="Sales Force DBS"/>
    <m/>
    <m/>
    <m/>
    <m/>
    <m/>
    <m/>
    <m/>
    <m/>
    <s v="Management Janji"/>
    <s v="2026-07-11 13:00:00|Nama PIC : Ibu MaftuhahNo HP : 085134366295No Alt : -M Janji :  10 Juli  2026Jam Pasang : Pagi / SiangNote : hubungi pelanggan jika ingin kelokasi|40951378|MYDITA"/>
    <s v="FCC"/>
    <s v="16-08-2026 08:55:08"/>
    <m/>
    <m/>
    <s v="PS"/>
    <s v="GSK"/>
    <s v="NO ADDON"/>
    <n v="20260816"/>
    <s v="Completed"/>
    <s v="- 11_11446;Biaya PSB HSI EBIS Tunai di Depan ~ 11[150000]  - E23053;E23053 ~ ES23 - Paket HSI Bisnis  Phone (PHONE)[0]  - E23053~null~44864;E23053||11||Abodemen 0[0]  - E23053~null~E23053_IN800;IN800 ~ Free Lokal dan SLJJ 800 Menit ~ E23053[40000]  - BWY "/>
    <s v="INDIBIZ"/>
    <m/>
    <m/>
    <d v="2026-08-16T07:00:00"/>
    <s v="2026-07-11 13:00:00|Nama PIC : Ibu MaftuhahNo HP : 085134366295No Alt : -M Janji :  10 Juli  2026Jam Pasang : Pagi / SiangNote : hubungi pelanggan jika ingin kelokasi|40951378|MYDITA"/>
    <n v="2026"/>
    <n v="8"/>
    <n v="16"/>
    <d v="2026-08-16T00:00:00"/>
    <n v="-0.29166666666424135"/>
    <x v="1"/>
  </r>
  <r>
    <n v="417"/>
    <n v="1002524969"/>
    <n v="3"/>
    <x v="4"/>
    <n v="4"/>
    <s v="SEMARANG"/>
    <s v="INNER - SEMARANG JATENG UTARA"/>
    <s v="GNK"/>
    <s v="REG"/>
    <s v="AO"/>
    <x v="0"/>
    <s v="1P INET"/>
    <s v="OSS - FALLOUT"/>
    <s v="RBS-Regional 3"/>
    <d v="2026-08-13T16:34:56"/>
    <d v="2026-08-14T19:58:18"/>
    <n v="69365452"/>
    <m/>
    <n v="143424113704"/>
    <s v="PT Putra Buana Wood Industri Indonesia"/>
    <s v="ODP-GNK-FAM/016 FAM/D03/016.01"/>
    <s v="WO061692401"/>
    <m/>
    <m/>
    <m/>
    <n v="110.50503004883601"/>
    <n v="-6.9427636526243903"/>
    <s v="|MB00449|MYIA-008086821854/POI/ibu/085181676615/rajkapadia13@gmail.com"/>
    <s v="MYIB_ASSISTANT"/>
    <m/>
    <m/>
    <m/>
    <m/>
    <m/>
    <m/>
    <m/>
    <m/>
    <s v="Management Janji"/>
    <s v="2026-08-14 13:00:00 | 082146476758 WA  M Janji : (14/08/2026) jam Pasang :pagi / siang  Note : hubungi pelanggan jika ingin kelokasi"/>
    <s v="FCC"/>
    <s v="13-08-2026 16:39:58"/>
    <d v="2026-08-14T13:00:00"/>
    <s v="Kendala Pelanggan"/>
    <s v="FO_WFM"/>
    <s v="GNK"/>
    <s v="NO ADDON"/>
    <m/>
    <s v="Provisioning Failed|WFM|INF009046538|PCL_PELANGGAN MINTA BATAL TARIKAN 450 METER BUTUH 9 TATI"/>
    <s v="HSI Bisnis Promo HUT Telkom PSB 70% - 75 Mbps"/>
    <s v="INDIBIZ"/>
    <m/>
    <m/>
    <d v="2026-08-14T13:00:00"/>
    <s v="2026-08-14 13:00:00 | 082146476758 WA  M Janji : (14/08/2026) jam Pasang :pagi / siang  Note : hubungi pelanggan jika ingin kelokasi"/>
    <m/>
    <m/>
    <m/>
    <e v="#NUM!"/>
    <e v="#NUM!"/>
    <x v="0"/>
  </r>
  <r>
    <n v="418"/>
    <n v="1002531224"/>
    <n v="3"/>
    <x v="3"/>
    <n v="5"/>
    <s v="MADURA"/>
    <s v="BANGKALAN"/>
    <s v="SPG"/>
    <s v="REG"/>
    <s v="AO"/>
    <x v="0"/>
    <m/>
    <s v="100 | REVOKE COMPLETED"/>
    <s v="RBS-Regional 3"/>
    <d v="2026-08-17T16:15:09"/>
    <d v="2026-08-18T16:01:55"/>
    <n v="69367097"/>
    <m/>
    <n v="152434913728"/>
    <s v="PP Nahdatul Islamiyah"/>
    <s v="ODP-SPG-FS/46"/>
    <s v="WO061945259"/>
    <m/>
    <m/>
    <m/>
    <n v="113.23572745592899"/>
    <n v="-7.0797699651242301"/>
    <s v="MD|MYDB-20260815265571|DN00001/MN00572|PP Nahdatul Islamiyah|08999957320"/>
    <s v="MYDIGIBIZPARTNER"/>
    <m/>
    <m/>
    <m/>
    <m/>
    <m/>
    <m/>
    <m/>
    <m/>
    <s v="Management Janji"/>
    <s v="2026-08-16 13:00:00 | Tanggal pemasangan: 16/08/2026  Jam pemasangan : pagi / siang  Info Tambahan : Hubungi pelanggan dulu sebelum ke lokasi  terima kasih."/>
    <s v="FCC"/>
    <s v="17-08-2026 16:25:32"/>
    <m/>
    <m/>
    <s v="REVOKE"/>
    <s v="SPG"/>
    <s v="NETMONK"/>
    <m/>
    <s v="Revoke 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17T07:00:00"/>
    <s v="2026-08-16 13:00:00 | Tanggal pemasangan: 16/08/2026  Jam pemasangan : pagi / siang  Info Tambahan : Hubungi pelanggan dulu sebelum ke lokasi  terima kasih."/>
    <m/>
    <m/>
    <m/>
    <e v="#NUM!"/>
    <e v="#NUM!"/>
    <x v="0"/>
  </r>
  <r>
    <n v="419"/>
    <n v="1002514235"/>
    <n v="3"/>
    <x v="6"/>
    <n v="5"/>
    <s v="SIDOARJO"/>
    <s v="INNER - JATIM TIMUR"/>
    <s v="SPJ"/>
    <s v="REG"/>
    <s v="AO"/>
    <x v="0"/>
    <s v="1P INET"/>
    <s v="102 | FOLLOW UP COMPLETED"/>
    <s v="RBS-Regional 3"/>
    <d v="2026-08-07T10:55:56"/>
    <d v="2026-08-11T09:59:30"/>
    <n v="69360620"/>
    <m/>
    <n v="152332252775"/>
    <s v="PT SEJATI MANDIRI MULTI RAJUT"/>
    <s v="ODP-SPJ-FC/46 FC/D06/46.01"/>
    <s v="WO061146763"/>
    <m/>
    <m/>
    <m/>
    <n v="112.6658281"/>
    <n v="-7.3648625000000001"/>
    <s v="MD|MYID-4042608060007|RBIZindibiz|PT. SEJATI MANDIRI MULTI RAJUT |085648012582"/>
    <s v="SOBIZ"/>
    <m/>
    <m/>
    <m/>
    <m/>
    <m/>
    <m/>
    <m/>
    <m/>
    <s v="Management Janji"/>
    <s v="2026-08-08 08:00:00 | Tanggal pemasangan: 6/08/2026 Jam pemasangan : pagi / siang Info Tambahan : Hubungi pelanggan dulu sebelum ke lokasi. terima kasih"/>
    <s v="FCC"/>
    <d v="2026-07-08T11:10:29"/>
    <d v="2026-08-08T08:00:00"/>
    <s v="Kendala Pelanggan"/>
    <s v="REVOKE"/>
    <s v="SPJ"/>
    <s v="NO ADDON"/>
    <m/>
    <s v="Follow Up Revoke Completed, New Order ID : SC1002519142"/>
    <s v="HSI Bisnis Khusus Winback 3.0 PSB 70% - 150 Mbps"/>
    <s v="INDIBIZ"/>
    <m/>
    <m/>
    <d v="2026-08-08T08:00:00"/>
    <s v="2026-08-08 08:00:00 | Tanggal pemasangan: 6/08/2026 Jam pemasangan : pagi / siang Info Tambahan : Hubungi pelanggan dulu sebelum ke lokasi. terima kasih"/>
    <m/>
    <m/>
    <m/>
    <e v="#NUM!"/>
    <e v="#NUM!"/>
    <x v="0"/>
  </r>
  <r>
    <n v="420"/>
    <n v="1002515574"/>
    <n v="3"/>
    <x v="0"/>
    <n v="5"/>
    <s v="MATARAM"/>
    <s v="LOMBOK BARAT TENGAH"/>
    <s v="PRY"/>
    <s v="REG"/>
    <s v="AO"/>
    <x v="0"/>
    <s v="1P INET"/>
    <s v="Completed (PS)"/>
    <s v="RBS-Regional 3"/>
    <d v="2026-08-08T08:19:57"/>
    <d v="2026-08-09T20:24:06"/>
    <n v="69361227"/>
    <m/>
    <n v="172603791351"/>
    <s v="UPT BLUD Puskesmas Puyung 2"/>
    <s v="ODP-PYA-FAG/69"/>
    <s v="WO061233674"/>
    <m/>
    <m/>
    <m/>
    <n v="116.234774796602"/>
    <n v="-8.68249784078942"/>
    <s v="|MC40242|MYIA-056649581251/POI100198/Ari Kiswandari/081907970487/puskesmaspuyung@gmail.com"/>
    <s v="MYIB_ASSISTANT"/>
    <m/>
    <m/>
    <m/>
    <m/>
    <m/>
    <m/>
    <m/>
    <m/>
    <s v="Management Janji"/>
    <s v="2026-08-09 08:00:00 | Tanggal pemasangan: 09/08/2026 Jam pemasangan : pagi / siang Info Tambahan : Hubungi pelanggan dulu sebelum ke lokasi. terima kasih"/>
    <s v="FCC"/>
    <d v="2026-08-08T08:25:17"/>
    <d v="2026-08-09T08:00:00"/>
    <m/>
    <s v="PS"/>
    <s v="PRY"/>
    <s v="NO ADDON"/>
    <n v="20260809"/>
    <s v="Completed"/>
    <s v="HSI Bisnis Promo HUT Telkom PSB 70% - 150 Mbps"/>
    <s v="INDIBIZ"/>
    <m/>
    <m/>
    <d v="2026-08-09T08:00:00"/>
    <s v="2026-08-09 08:00:00 | Tanggal pemasangan: 09/08/2026 Jam pemasangan : pagi / siang Info Tambahan : Hubungi pelanggan dulu sebelum ke lokasi. terima kasih"/>
    <n v="2026"/>
    <n v="8"/>
    <n v="9"/>
    <d v="2026-08-09T00:00:00"/>
    <n v="-0.33333333333575865"/>
    <x v="1"/>
  </r>
  <r>
    <n v="421"/>
    <n v="1002522218"/>
    <n v="3"/>
    <x v="6"/>
    <n v="5"/>
    <s v="PASURUAN"/>
    <s v="LUMAJANG"/>
    <s v="JTO"/>
    <s v="REG"/>
    <s v="AO"/>
    <x v="0"/>
    <m/>
    <s v="Completed (PS)"/>
    <s v="RBS-Regional 3"/>
    <d v="2026-08-12T13:45:25"/>
    <d v="2026-08-13T14:32:03"/>
    <n v="69364259"/>
    <m/>
    <n v="152541206028"/>
    <s v="UPTD SDN JATIROTO 01"/>
    <s v="ODP-JTO-FK/11"/>
    <s v="WO061656343"/>
    <m/>
    <m/>
    <m/>
    <n v="113.364661459822"/>
    <n v="-8.0918405360818806"/>
    <s v="|MC30211|/CHRISTIAN DRIFIRMAN WIDODO/81217910263/sdnegerijatiroto1@gmail.com"/>
    <s v="Sales Force DBS"/>
    <m/>
    <m/>
    <m/>
    <m/>
    <m/>
    <m/>
    <m/>
    <m/>
    <s v="Management Janji"/>
    <s v="2026-08-14 08:00:00|Nama PIC : CHRISTIAN  No HP : 081217910263 Alt :  M Janji : 14/08/2026 Jam Pasang : 08.00  - 13:00  NoteÃ‚Â :  hubungi terlebih dahulu sebelum ke lokasi, terima kasih.|40981184|MYDITA"/>
    <s v="FCC"/>
    <d v="2026-12-08T13:55:01"/>
    <d v="2026-08-14T08:00:00"/>
    <m/>
    <s v="PS"/>
    <s v="JTO"/>
    <s v="NO ADDON"/>
    <n v="20260813"/>
    <s v="Completed"/>
    <s v="- 11_11446;Biaya PSB HSI EBIS Tunai di Depan ~ 11[150000]  - E23015;E23015 ~ ES23 - Perangkat ONT[0]  - E23015~null~44292;E23015||11||Abodemen 0[0]  - E23015~null~E23015_SWONT;SWONT ~ Biaya Sewa ONT ~ E23015[30000]  - SP_NOSS;SP_NOSS ~ Internet NOSS Multi"/>
    <s v="INDIBIZ"/>
    <m/>
    <m/>
    <d v="2026-08-14T08:00:00"/>
    <s v="2026-08-14 08:00:00|Nama PIC : CHRISTIAN  No HP : 081217910263 Alt :  M Janji : 14/08/2026 Jam Pasang : 08.00  - 13:00  NoteÃ‚Â :  hubungi terlebih dahulu sebelum ke lokasi, terima kasih.|40981184|MYDITA"/>
    <n v="2026"/>
    <n v="8"/>
    <n v="13"/>
    <d v="2026-08-13T00:00:00"/>
    <n v="-1.3333333333357587"/>
    <x v="1"/>
  </r>
  <r>
    <n v="422"/>
    <n v="1002510319"/>
    <n v="3"/>
    <x v="1"/>
    <n v="5"/>
    <s v="MADIUN"/>
    <s v="BOJONEGORO"/>
    <s v="SMJ"/>
    <s v="REG"/>
    <s v="AO"/>
    <x v="0"/>
    <s v="1P INET"/>
    <s v="Completed (PS)"/>
    <s v="RBS-Regional 3"/>
    <d v="2026-08-05T11:53:57"/>
    <d v="2026-08-06T14:17:14"/>
    <n v="69359065"/>
    <m/>
    <n v="152642209551"/>
    <s v="Smkn Sugihwaras"/>
    <s v="ODP-SMJ-FA/78"/>
    <s v="WO060971571"/>
    <m/>
    <m/>
    <m/>
    <n v="111.947784136145"/>
    <n v="-7.2982218967266297"/>
    <s v="|MN00271|MYIA-073344631850/POI/Nila Ekowati/082237399808/smknsugihwaras.official@gmail.com"/>
    <s v="MYIB_ASSISTANT"/>
    <m/>
    <m/>
    <m/>
    <m/>
    <m/>
    <m/>
    <m/>
    <m/>
    <s v="Management Janji"/>
    <s v="2026-08-06 13:00:00 | Nama PIC : Ibu Nila No Hp : 082237399808 No Alt : - Tgl Pemasangan : 06 Agustus 2026 Interval : PAGI SIANG Note : Hubungi pelanggan terlebih dahulu"/>
    <s v="FCC"/>
    <d v="2026-05-08T11:55:33"/>
    <d v="2026-08-06T13:00:00"/>
    <m/>
    <s v="PS"/>
    <s v="SMJ"/>
    <s v="NO ADDON"/>
    <n v="20260806"/>
    <s v="Completed"/>
    <s v="HSI Bisnis Basic Promo HUT Telkom PSB 70% - 100 Mbps"/>
    <s v="INDIBIZ"/>
    <m/>
    <m/>
    <d v="2026-08-06T13:00:00"/>
    <s v="2026-08-06 13:00:00 | Nama PIC : Ibu Nila No Hp : 082237399808 No Alt : - Tgl Pemasangan : 06 Agustus 2026 Interval : PAGI SIANG Note : Hubungi pelanggan terlebih dahulu"/>
    <n v="2026"/>
    <n v="8"/>
    <n v="6"/>
    <d v="2026-08-06T00:00:00"/>
    <n v="-0.54166666666424135"/>
    <x v="1"/>
  </r>
  <r>
    <n v="423"/>
    <n v="1002511549"/>
    <n v="3"/>
    <x v="6"/>
    <n v="5"/>
    <s v="JEMBER"/>
    <s v="BONDOWOSO"/>
    <s v="BOW"/>
    <s v="REG"/>
    <s v="AO"/>
    <x v="0"/>
    <s v="2P INET + VOICE"/>
    <s v="Completed (PS)"/>
    <s v="RBS-Regional 3"/>
    <d v="2026-08-06T09:10:57"/>
    <d v="2026-08-06T14:49:27"/>
    <n v="69359584"/>
    <n v="3322010092"/>
    <n v="152507223557"/>
    <s v="RUMAH KOST ZAIN"/>
    <s v="ODP-BOW-FAC/32 FAC/D02/32.01"/>
    <s v="WO061043862"/>
    <m/>
    <m/>
    <m/>
    <n v="113.830870644215"/>
    <n v="-7.9572022971668304"/>
    <s v="|MC30175|MYIA-000392348584/POI/ZAINUDDIN/083853348589/kostzain96@gmail.com"/>
    <s v="MYIB_ASSISTANT"/>
    <m/>
    <m/>
    <m/>
    <m/>
    <m/>
    <m/>
    <m/>
    <m/>
    <s v="Management Janji"/>
    <s v="2026-08-07 08:00:00 | Tanggal pemasangan : 07 AGUSTUS 2026 Jam pemasangan : pagi/siang Info Tambahan : Hubungi pelanggan dulu sebelum ke lokasi terima kasih"/>
    <s v="FCC"/>
    <d v="2026-06-08T09:25:00"/>
    <d v="2026-08-07T08:00:00"/>
    <m/>
    <s v="PS"/>
    <s v="BOW"/>
    <s v="NO ADDON"/>
    <n v="20260806"/>
    <s v="Completed"/>
    <s v="HSI Bisnis Bundling Phone PSB 70% - Free 800 Menit Promo - 300 Mbps"/>
    <s v="INDIBIZ"/>
    <m/>
    <m/>
    <d v="2026-08-07T08:00:00"/>
    <s v="2026-08-07 08:00:00 | Tanggal pemasangan : 07 AGUSTUS 2026 Jam pemasangan : pagi/siang Info Tambahan : Hubungi pelanggan dulu sebelum ke lokasi terima kasih"/>
    <n v="2026"/>
    <n v="8"/>
    <n v="6"/>
    <d v="2026-08-06T00:00:00"/>
    <n v="-1.3333333333357587"/>
    <x v="1"/>
  </r>
  <r>
    <n v="424"/>
    <n v="1002524290"/>
    <n v="3"/>
    <x v="3"/>
    <n v="5"/>
    <s v="SBY SELATAN"/>
    <s v="MANYAR"/>
    <s v="GBG"/>
    <s v="REG"/>
    <s v="AO"/>
    <x v="0"/>
    <m/>
    <s v="CC - HD1A - INPROGRESS UNCONTACTED"/>
    <s v="RBS-Regional 2"/>
    <d v="2026-08-13T13:37:36"/>
    <d v="2026-08-15T15:36:02"/>
    <n v="69365183"/>
    <n v="3135936049"/>
    <n v="152320245983"/>
    <s v="PT WILL CORP INDONESIA"/>
    <s v="ODP-MYR-FBM/55"/>
    <m/>
    <m/>
    <m/>
    <m/>
    <n v="112.760109901428"/>
    <n v="-7.2952252204211403"/>
    <s v="MB00304; Soeprianto 085173306144 08132694334;  khamidn688@gmail.com; HSI BISNIS + PHONE 100 MBPS 709K; IKA MUFLIHA"/>
    <s v="Amex"/>
    <m/>
    <m/>
    <m/>
    <m/>
    <m/>
    <m/>
    <m/>
    <m/>
    <m/>
    <m/>
    <m/>
    <s v="13-08-2026 13:39:51"/>
    <m/>
    <m/>
    <s v="FCC"/>
    <s v="GBG"/>
    <s v="NO ADDON"/>
    <m/>
    <s v="UNCONTACTED : Mail Box - Memo Ghina Swanti Ariesa 40941148|MYDITA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m/>
    <m/>
    <m/>
    <m/>
    <m/>
    <e v="#NUM!"/>
    <e v="#NUM!"/>
    <x v="0"/>
  </r>
  <r>
    <n v="425"/>
    <n v="1002517666"/>
    <n v="3"/>
    <x v="5"/>
    <n v="5"/>
    <s v="DENPASAR"/>
    <s v="UBUNG"/>
    <s v="SMY"/>
    <s v="REG"/>
    <s v="AO"/>
    <x v="0"/>
    <s v="1P INET"/>
    <s v="Completed (PS)"/>
    <s v="RBS-Regional 3"/>
    <d v="2026-08-10T12:55:57"/>
    <d v="2026-08-12T13:00:10"/>
    <n v="69362384"/>
    <m/>
    <n v="172416797719"/>
    <s v="PT GARUDA AKHLAK SEJAHTERA"/>
    <s v="ODP-SMY-FW/55 FW/D04/55.01"/>
    <s v="WO061391971"/>
    <m/>
    <m/>
    <m/>
    <n v="115.1712661"/>
    <n v="-8.6972375"/>
    <s v="|MN02665|MYIA-030368477802/POI/TONI/089619714653/ahmadsultoni3008@gmail.com"/>
    <s v="MYIB_ASSISTANT"/>
    <m/>
    <m/>
    <m/>
    <m/>
    <m/>
    <m/>
    <m/>
    <m/>
    <s v="Management Janji"/>
    <s v="2026-08-11 13:00:00 | Nama : BP AHMAD SULTONI  No Hp : 089619714653 No Alt :  Tgl Pemasangan : 11 Agustus 2026 Interval : PAGI  Note : Hubungi pelanggan terlebih dahulu"/>
    <s v="FCC"/>
    <d v="2026-10-08T13:09:48"/>
    <d v="2026-08-11T13:00:00"/>
    <m/>
    <s v="PS"/>
    <s v="SMY"/>
    <s v="NO ADDON"/>
    <n v="20260812"/>
    <s v="Completed"/>
    <s v="HSI Bisnis Basic Promo HUT Telkom PSB 70% - 50 Mbps"/>
    <s v="INDIBIZ"/>
    <m/>
    <m/>
    <d v="2026-08-11T13:00:00"/>
    <s v="2026-08-11 13:00:00 | Nama : BP AHMAD SULTONI  No Hp : 089619714653 No Alt :  Tgl Pemasangan : 11 Agustus 2026 Interval : PAGI  Note : Hubungi pelanggan terlebih dahulu"/>
    <n v="2026"/>
    <n v="8"/>
    <n v="12"/>
    <d v="2026-08-12T00:00:00"/>
    <n v="0.45833333333575865"/>
    <x v="1"/>
  </r>
  <r>
    <n v="426"/>
    <n v="1002525277"/>
    <n v="3"/>
    <x v="1"/>
    <n v="5"/>
    <s v="MADIUN"/>
    <s v="PONOROGO"/>
    <s v="SMO"/>
    <s v="REG"/>
    <s v="AO"/>
    <x v="0"/>
    <s v="1P INET"/>
    <s v="Completed (PS)"/>
    <s v="RBS-Regional 3"/>
    <d v="2026-08-13T19:34:56"/>
    <d v="2026-08-14T20:51:51"/>
    <n v="69365551"/>
    <m/>
    <n v="152614209520"/>
    <s v="RAMA CELL JAMBON"/>
    <s v="ODP-SMO-FC/40"/>
    <s v="WO061704883"/>
    <m/>
    <m/>
    <m/>
    <n v="111.371064931154"/>
    <n v="-7.9048290835077397"/>
    <s v="MD|MYDB-20260813265265|DN00001/MN02053|RAMA CELL JAMBON|08131323430"/>
    <s v="MYDIGIBIZPARTNER"/>
    <m/>
    <m/>
    <m/>
    <m/>
    <m/>
    <m/>
    <m/>
    <m/>
    <s v="Management Janji"/>
    <s v="2026-08-15 08:00:00 | Nama Pic : BP KAMTO No Hp Pic : 08131323430 Jam Pemasangan : 08:00 - 12.00 Tanggal Pemasangan : JUMAT 14 AGUSTUS 2026 Info Tambahan : Hubungi pelanggan sebelum datang ke lokasi"/>
    <s v="FCC"/>
    <s v="13-08-2026 19:39:52"/>
    <d v="2026-08-15T08:00:00"/>
    <m/>
    <s v="PS"/>
    <s v="SMO"/>
    <s v="NO ADDON"/>
    <n v="20260814"/>
    <s v="Completed"/>
    <s v="HSI Bisnis Promo HUT Telkom PSB 70% - 300 Mbps"/>
    <s v="INDIBIZ"/>
    <m/>
    <m/>
    <d v="2026-08-15T08:00:00"/>
    <s v="2026-08-15 08:00:00 | Nama Pic : BP KAMTO No Hp Pic : 08131323430 Jam Pemasangan : 08:00 - 12.00 Tanggal Pemasangan : JUMAT 14 AGUSTUS 2026 Info Tambahan : Hubungi pelanggan sebelum datang ke lokasi"/>
    <n v="2026"/>
    <n v="8"/>
    <n v="14"/>
    <d v="2026-08-14T00:00:00"/>
    <n v="-1.3333333333357587"/>
    <x v="1"/>
  </r>
  <r>
    <n v="427"/>
    <n v="1002521560"/>
    <n v="3"/>
    <x v="2"/>
    <n v="4"/>
    <s v="YOGYAKARTA"/>
    <s v="INNER - YOGYA JATENG SELATAN"/>
    <s v="BBS"/>
    <s v="REG"/>
    <s v="AO"/>
    <x v="0"/>
    <m/>
    <s v="Completed (PS)"/>
    <s v="RBS-Regional 3"/>
    <d v="2026-08-12T10:25:52"/>
    <d v="2026-08-12T18:00:40"/>
    <n v="69363970"/>
    <m/>
    <n v="146131120391"/>
    <s v="Villa Siji Seturan"/>
    <s v="ODP-BBS-FK/042"/>
    <s v="WO061573489"/>
    <m/>
    <m/>
    <m/>
    <n v="110.40400150000001"/>
    <n v="-7.7670263999999998"/>
    <s v="|MC80228|/Villa Siji Seturan/Paket HSI Bisnis Promo HUT Telkom 1:1 150Mbps/Achmad Kurnia/085775983033/sijiproperties@gmail.com"/>
    <s v="Sales Profesional"/>
    <m/>
    <m/>
    <m/>
    <m/>
    <m/>
    <m/>
    <m/>
    <m/>
    <s v="Management Janji"/>
    <s v="2026-08-13 08:00:00|Waktu pemasangan : 13 agustus 2026 Jam pemasangan : 08.00 - 12.00 Info Tambahan : Hubungi pelanggan dulu sebelum ke lokasi terimakasih |40951377|MYDITA"/>
    <s v="FCC"/>
    <d v="2026-12-08T10:39:53"/>
    <d v="2026-08-13T08:00:00"/>
    <m/>
    <s v="PS"/>
    <s v="BBS"/>
    <s v="NO ADDON"/>
    <n v="20260812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3T08:00:00"/>
    <s v="2026-08-13 08:00:00|Waktu pemasangan : 13 agustus 2026 Jam pemasangan : 08.00 - 12.00 Info Tambahan : Hubungi pelanggan dulu sebelum ke lokasi terimakasih |40951377|MYDITA"/>
    <n v="2026"/>
    <n v="8"/>
    <n v="12"/>
    <d v="2026-08-12T00:00:00"/>
    <n v="-1.3333333333357587"/>
    <x v="1"/>
  </r>
  <r>
    <n v="428"/>
    <n v="1002518700"/>
    <n v="3"/>
    <x v="2"/>
    <n v="4"/>
    <s v="MAGELANG"/>
    <s v="WONOSOBO"/>
    <s v="WOS"/>
    <s v="REG"/>
    <s v="AO"/>
    <x v="0"/>
    <s v="1P INET"/>
    <s v="Completed (PS)"/>
    <s v="RBS-Regional 3"/>
    <d v="2026-08-10T18:58:57"/>
    <d v="2026-08-11T19:36:09"/>
    <n v="69362796"/>
    <m/>
    <n v="141373127426"/>
    <s v="SDN 4 SAPURAN"/>
    <s v="ODP-WOS-FAU/031 FAU/D07/031.01"/>
    <s v="WO061445725"/>
    <m/>
    <m/>
    <m/>
    <n v="109.9765752"/>
    <n v="-7.4650698999999898"/>
    <s v="|MN02495|MYIA-086339101590/POI/SUCI SUSILOWATI/081328612610/sd4sapuran@yahoo.co.id"/>
    <s v="MYIB_ASSISTANT"/>
    <m/>
    <m/>
    <m/>
    <m/>
    <m/>
    <m/>
    <m/>
    <m/>
    <s v="Management Janji"/>
    <s v="2026-08-11 15:00:00 | Nama PIC:  bp katrin  No HP: 082322546464 Alt: Tanggal: 11/8/2026 Jam Pasang: Sore Note: Hubungi sebelum ke lokasi, terimakasih."/>
    <s v="FCC"/>
    <d v="2026-10-08T19:09:56"/>
    <d v="2026-08-11T15:00:00"/>
    <m/>
    <s v="PS"/>
    <s v="WOS"/>
    <s v="NO ADDON"/>
    <n v="20260811"/>
    <s v="Completed"/>
    <s v="HSI Bisnis Promo HUT Telkom PSB 70% - 50 Mbps"/>
    <s v="INDIBIZ"/>
    <m/>
    <m/>
    <d v="2026-08-11T15:00:00"/>
    <s v="2026-08-11 15:00:00 | Nama PIC:  bp katrin  No HP: 082322546464 Alt: Tanggal: 11/8/2026 Jam Pasang: Sore Note: Hubungi sebelum ke lokasi, terimakasih."/>
    <n v="2026"/>
    <n v="8"/>
    <n v="11"/>
    <d v="2026-08-11T00:00:00"/>
    <n v="-0.625"/>
    <x v="1"/>
  </r>
  <r>
    <n v="429"/>
    <n v="1002508469"/>
    <n v="3"/>
    <x v="7"/>
    <n v="4"/>
    <s v="KUDUS"/>
    <s v="PURWODADI"/>
    <s v="GBU"/>
    <s v="REG"/>
    <s v="AO"/>
    <x v="0"/>
    <m/>
    <s v="102 | FOLLOW UP COMPLETED"/>
    <s v="RBS-Regional 3"/>
    <d v="2026-08-04T14:31:58"/>
    <d v="2026-08-09T10:55:07"/>
    <n v="69358318"/>
    <n v="2922951017"/>
    <n v="142516104444"/>
    <s v="PT GLOBAL JET EXPRESS"/>
    <s v="ODP-GBU-FF/014"/>
    <s v="WO061110483"/>
    <m/>
    <m/>
    <m/>
    <n v="110.6321945"/>
    <n v="-7.1613876000000003"/>
    <s v="AMRBS;403099;TREG4;MUHAMMAD MASTUR;081226139781;CP Maela Kusuma Ningrum ;85954268480;PAKET 2S INET VOICE 50 MBPS (479.000);PT GLOBAL JET EXPRESS//TANGGUNGHARJO01;input by tito"/>
    <s v="Account Manager"/>
    <m/>
    <m/>
    <m/>
    <m/>
    <m/>
    <m/>
    <m/>
    <m/>
    <s v="Management Janji"/>
    <s v="2026-08-07 15:00:00| M Janji : (07/08/026) jam Pasang : 09:00 Note : hubungi pelanggan jika ingin kelokasi|40951378|MYDITA"/>
    <s v="FCC"/>
    <d v="2026-04-08T14:40:14"/>
    <d v="2026-08-07T15:00:00"/>
    <s v="Kendala Teknik"/>
    <s v="REVOKE"/>
    <s v="GBU"/>
    <s v="NO ADDON"/>
    <m/>
    <s v="Follow Up Revoke Completed, New Order ID : SC1002516388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07T15:00:00"/>
    <s v="2026-08-07 15:00:00| M Janji : (07/08/026) jam Pasang : 09:00 Note : hubungi pelanggan jika ingin kelokasi|40951378|MYDITA"/>
    <m/>
    <m/>
    <m/>
    <e v="#NUM!"/>
    <e v="#NUM!"/>
    <x v="0"/>
  </r>
  <r>
    <n v="430"/>
    <n v="1002519764"/>
    <n v="3"/>
    <x v="5"/>
    <n v="5"/>
    <s v="SINGARJA"/>
    <s v="KLUNGKUNG"/>
    <s v="APR"/>
    <s v="REG"/>
    <s v="AO"/>
    <x v="0"/>
    <m/>
    <s v="102 | FOLLOW UP COMPLETED"/>
    <s v="RBS-Regional 3"/>
    <d v="2026-08-11T12:52:27"/>
    <d v="2026-08-15T09:44:30"/>
    <n v="69363279"/>
    <m/>
    <n v="172404209328"/>
    <s v="SMP NEGERI 2 ABANG"/>
    <s v="ODP-APR-FD/37"/>
    <s v="WO061588598"/>
    <m/>
    <m/>
    <m/>
    <n v="115.58680649999999"/>
    <n v="-8.4129594999999995"/>
    <s v="|MN02750|/PIC I WAYAN SARYA/085842056440-082144951066/spandabang60@gmail.com"/>
    <s v="Sales Force DBS"/>
    <m/>
    <m/>
    <m/>
    <m/>
    <m/>
    <m/>
    <m/>
    <m/>
    <s v="Management Janji"/>
    <s v="2026-08-13 13:00:00|M Janji : (13 AGUSTUS 2026) jam Pasang : siang Note : hubungi pelanggan jika ingin kelokasi|40931149|MYDITA"/>
    <s v="FCC"/>
    <d v="2026-11-08T12:54:45"/>
    <d v="2026-08-13T13:00:00"/>
    <s v="Kendala Teknik"/>
    <s v="REVOKE"/>
    <s v="APR"/>
    <s v="NO ADDON"/>
    <m/>
    <s v="Follow Up Revoke Completed, New Order ID : SC1002527818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3T13:00:00"/>
    <s v="2026-08-13 13:00:00|M Janji : (13 AGUSTUS 2026) jam Pasang : siang Note : hubungi pelanggan jika ingin kelokasi|40931149|MYDITA"/>
    <m/>
    <m/>
    <m/>
    <e v="#NUM!"/>
    <e v="#NUM!"/>
    <x v="0"/>
  </r>
  <r>
    <n v="431"/>
    <n v="1002510788"/>
    <n v="3"/>
    <x v="0"/>
    <n v="5"/>
    <s v="KUPANG"/>
    <s v="KUPANG"/>
    <s v="KPN"/>
    <s v="REG"/>
    <s v="AO"/>
    <x v="0"/>
    <s v="1P INET"/>
    <s v="Completed (PS)"/>
    <s v="RBS-Regional 3"/>
    <d v="2026-08-05T14:25:57"/>
    <d v="2026-08-07T14:15:41"/>
    <n v="69359292"/>
    <m/>
    <n v="172502311379"/>
    <s v="SMP Kupang Montessori School"/>
    <s v="ODP-KPN-FG/87 FG/D05/87.01"/>
    <s v="WO060993852"/>
    <m/>
    <m/>
    <m/>
    <n v="123.600599281489"/>
    <n v="-10.1753960476873"/>
    <s v="MD|MYDB-20260805264441|DC40005/MC40070|SMP Kupang Montessori School|082236039901"/>
    <s v="MYDIGIBIZPARTNER"/>
    <m/>
    <m/>
    <m/>
    <m/>
    <m/>
    <m/>
    <m/>
    <m/>
    <s v="Management Janji"/>
    <s v="2026-08-06 13:00:00 | Nama PIC : IBU FERO No HP : 082236039901 Alt :  M Janji : (kamis/6/AGUSTUS/2026) jam Pasang : 09:00 Note : hubungi pelanggan jika ingin kelokasi"/>
    <s v="FCC"/>
    <d v="2026-05-08T14:39:46"/>
    <d v="2026-08-06T13:00:00"/>
    <m/>
    <s v="PS"/>
    <s v="KPN"/>
    <s v="NO ADDON"/>
    <n v="20260807"/>
    <s v="Completed"/>
    <s v="HSI Bisnis Promo HUT Telkom PSB 70% - 75 Mbps"/>
    <s v="INDIBIZ"/>
    <m/>
    <m/>
    <d v="2026-08-06T13:00:00"/>
    <s v="2026-08-06 13:00:00 | Nama PIC : IBU FERO No HP : 082236039901 Alt :  M Janji : (kamis/6/AGUSTUS/2026) jam Pasang : 09:00 Note : hubungi pelanggan jika ingin kelokasi"/>
    <n v="2026"/>
    <n v="8"/>
    <n v="7"/>
    <d v="2026-08-07T00:00:00"/>
    <n v="0.45833333333575865"/>
    <x v="1"/>
  </r>
  <r>
    <n v="432"/>
    <n v="1002508679"/>
    <n v="3"/>
    <x v="2"/>
    <n v="4"/>
    <s v="MAGELANG"/>
    <s v="PURWOREJJO"/>
    <s v="KTA"/>
    <s v="REG"/>
    <s v="AO"/>
    <x v="0"/>
    <m/>
    <s v="Completed (PS)"/>
    <s v="RBS-Regional 3"/>
    <d v="2026-08-04T14:47:20"/>
    <d v="2026-08-06T19:44:46"/>
    <n v="69358414"/>
    <s v="-"/>
    <n v="-146142107607"/>
    <s v="Smart Digital Marketing"/>
    <s v="ODP-KTA-FAP/034"/>
    <s v="WO061054678"/>
    <m/>
    <m/>
    <m/>
    <n v="109.92384642357101"/>
    <n v="-7.7201677027679603"/>
    <s v="|MN01685|/LILIS SETYOWATI CATUR/085875078531/liliscatur321@gmail.com"/>
    <s v="Sales Profesional"/>
    <m/>
    <m/>
    <m/>
    <m/>
    <m/>
    <m/>
    <m/>
    <m/>
    <s v="Management Janji"/>
    <s v="2026-08-08 08:00:00|Nama PIC : Bapak Aditya No HP : 085875078531 No Alternatif : -  M Janji : 08/08/2026 Jam Pasang : Pagi NoteÃ‚Â :  Hubungi terlebih dahulu sebelum ke lokasi |40961370|MYDITA"/>
    <s v="FCC"/>
    <d v="2026-04-08T14:55:17"/>
    <d v="2026-08-08T08:00:00"/>
    <m/>
    <s v="PS"/>
    <s v="KTA"/>
    <s v="NO ADDON"/>
    <n v="20260806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8T08:00:00"/>
    <s v="2026-08-08 08:00:00|Nama PIC : Bapak Aditya No HP : 085875078531 No Alternatif : -  M Janji : 08/08/2026 Jam Pasang : Pagi NoteÃ‚Â :  Hubungi terlebih dahulu sebelum ke lokasi |40961370|MYDITA"/>
    <n v="2026"/>
    <n v="8"/>
    <n v="6"/>
    <d v="2026-08-06T00:00:00"/>
    <n v="-2.3333333333357587"/>
    <x v="1"/>
  </r>
  <r>
    <n v="433"/>
    <n v="1002528849"/>
    <n v="3"/>
    <x v="4"/>
    <n v="4"/>
    <s v="SEMARANG"/>
    <s v="INNER - SEMARANG JATENG UTARA"/>
    <s v="JHR"/>
    <s v="REG"/>
    <s v="AO"/>
    <x v="0"/>
    <s v="1P INET"/>
    <s v="Completed (PS)"/>
    <s v="RBS-Regional 3"/>
    <d v="2026-08-15T18:13:56"/>
    <d v="2026-08-18T14:48:25"/>
    <n v="69367193"/>
    <m/>
    <n v="142406122765"/>
    <s v="TAMTAM THERAPY CENTRE ANAK"/>
    <s v="ODP-JHR-FBJ/051"/>
    <s v="WO061840946"/>
    <m/>
    <m/>
    <m/>
    <n v="110.42353869999999"/>
    <n v="-6.9789380999999997"/>
    <s v="MD|MYDB-20260814265310|DN00001/MN02296|TAMTAM THERAPY CENTRE ANAK|6285212412544"/>
    <s v="MYDIGIBIZPARTNER"/>
    <m/>
    <m/>
    <m/>
    <m/>
    <m/>
    <m/>
    <m/>
    <m/>
    <s v="Management Janji"/>
    <s v="2026-08-18 08:00:00 | Nama PIC:  bu puti  No HP: 085212412544 Alt: 085121555841 Tanggal: 18/08/2026 Jam Pasang: Pagi Note: Hubungi sebelum ke lokasi, terimakasih. "/>
    <s v="FCC"/>
    <s v="15-08-2026 18:25:51"/>
    <d v="2026-08-18T08:00:00"/>
    <s v="Kendala Pelanggan"/>
    <s v="PS"/>
    <s v="JHR"/>
    <s v="NO ADDON"/>
    <n v="20260818"/>
    <s v="Completed"/>
    <s v="HSI Bisnis Promo HUT Telkom PSB 70% - 50 Mbps"/>
    <s v="INDIBIZ"/>
    <m/>
    <m/>
    <d v="2026-08-18T08:00:00"/>
    <s v="2026-08-18 08:00:00 | Nama PIC:  bu puti  No HP: 085212412544 Alt: 085121555841 Tanggal: 18/08/2026 Jam Pasang: Pagi Note: Hubungi sebelum ke lokasi, terimakasih. "/>
    <n v="2026"/>
    <n v="8"/>
    <n v="18"/>
    <d v="2026-08-18T00:00:00"/>
    <n v="-0.33333333333575865"/>
    <x v="1"/>
  </r>
  <r>
    <n v="434"/>
    <n v="1002530460"/>
    <n v="3"/>
    <x v="3"/>
    <n v="5"/>
    <s v="MADURA"/>
    <s v="PAMEKASAN"/>
    <s v="PME"/>
    <s v="REG"/>
    <s v="AO"/>
    <x v="0"/>
    <m/>
    <s v="Completed (PS)"/>
    <s v="RBS-Regional 3"/>
    <d v="2026-08-17T09:17:02"/>
    <d v="2026-08-18T15:06:38"/>
    <n v="69367839"/>
    <m/>
    <n v="152426928305"/>
    <s v="TOKO KASYFAN BAROKAH"/>
    <s v="ODP-PME-FBF/31"/>
    <s v="WO061920528"/>
    <m/>
    <m/>
    <m/>
    <n v="113.41329842628799"/>
    <n v="-7.1093289358227096"/>
    <s v="|MC70132|/KASYFAN NADHARI-TOKO KASYFAN BAROKAH/081995230794/toketjayaaa@gmail.com/HSI Bisnis + Netmonk Promo 2026 300 Mbps (Rp 1.186.100) PSB 150.000/ -7.1093416, 113.4132080/Dekat Potreanom, Mapper, Kec. Proppo, Kabupaten Pamekasan, Jawa Timur 69363"/>
    <s v="Sales Force DBS"/>
    <m/>
    <m/>
    <m/>
    <m/>
    <m/>
    <m/>
    <m/>
    <m/>
    <s v="Management Janji"/>
    <s v="2026-08-18 13:00:00|Nama PIC : Bp Kasyfan No Hp : 081995230794 No Alt : - Tgl Pemasangan : 18 Agustus 2026 Interval : PAGI SIANG Note : Hubungi pelanggan terlebih dahulu|40951378|MYDITA"/>
    <s v="FCC"/>
    <s v="17-08-2026 09:39:54"/>
    <d v="2026-08-18T13:00:00"/>
    <m/>
    <s v="PS"/>
    <s v="PME"/>
    <s v="NETMONK"/>
    <n v="2026081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8T13:00:00"/>
    <s v="2026-08-18 13:00:00|Nama PIC : Bp Kasyfan No Hp : 081995230794 No Alt : - Tgl Pemasangan : 18 Agustus 2026 Interval : PAGI SIANG Note : Hubungi pelanggan terlebih dahulu|40951378|MYDITA"/>
    <n v="2026"/>
    <n v="8"/>
    <n v="18"/>
    <d v="2026-08-18T00:00:00"/>
    <n v="-0.54166666666424135"/>
    <x v="1"/>
  </r>
  <r>
    <n v="435"/>
    <n v="1002530021"/>
    <n v="3"/>
    <x v="0"/>
    <n v="5"/>
    <s v="MATARAM"/>
    <s v="LOMBOK BARAT TENGAH"/>
    <s v="PRY"/>
    <s v="REG"/>
    <s v="AO"/>
    <x v="0"/>
    <m/>
    <s v="Completed (PS)"/>
    <s v="RBS-Regional 3"/>
    <d v="2026-08-16T17:42:40"/>
    <d v="2026-08-16T19:13:45"/>
    <n v="69366204"/>
    <m/>
    <n v="172603791415"/>
    <s v="TOKO GROSIR HARIANTO"/>
    <s v="ODP-PYA-FAN/53"/>
    <s v="WO061896359"/>
    <m/>
    <m/>
    <m/>
    <n v="116.28827699999999"/>
    <n v="-8.6126369999999994"/>
    <s v="|MC40272|MYIA-092573299711/POI/Muh arianto /085353847804/itemele726@gmail.com"/>
    <s v="Sales Profesional"/>
    <m/>
    <m/>
    <m/>
    <m/>
    <m/>
    <m/>
    <m/>
    <m/>
    <s v="Management Janji"/>
    <s v="2026-08-15 13:00:00 | M Janji : (15/08/2026)  jam Pasang : 09:00  Note : hubungi pelanggan jika ingin kelokasi"/>
    <s v="FCC"/>
    <s v="16-08-2026 17:55:00"/>
    <m/>
    <m/>
    <s v="PS"/>
    <s v="PRY"/>
    <s v="NO ADDON"/>
    <n v="20260816"/>
    <s v="Completed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d v="2026-08-16T07:00:00"/>
    <s v="2026-08-15 13:00:00 | M Janji : (15/08/2026)  jam Pasang : 09:00  Note : hubungi pelanggan jika ingin kelokasi"/>
    <n v="2026"/>
    <n v="8"/>
    <n v="16"/>
    <d v="2026-08-16T00:00:00"/>
    <n v="-0.29166666666424135"/>
    <x v="1"/>
  </r>
  <r>
    <n v="436"/>
    <n v="1002519644"/>
    <n v="3"/>
    <x v="7"/>
    <n v="4"/>
    <s v="KUDUS"/>
    <s v="BLORA"/>
    <s v="BLO"/>
    <s v="REG"/>
    <s v="AO"/>
    <x v="0"/>
    <s v="1P INET"/>
    <s v="Completed (PS)"/>
    <s v="RBS-Regional 3"/>
    <d v="2026-08-11T11:55:57"/>
    <d v="2026-08-12T12:55:14"/>
    <n v="69363194"/>
    <m/>
    <n v="141569115718"/>
    <s v="SMP PLUS INSAN GEMILANG"/>
    <s v="ODP-BLO-FFA/140 FFA/D06/140.01"/>
    <s v="WO061484515"/>
    <m/>
    <m/>
    <m/>
    <n v="111.41297659999999"/>
    <n v="-6.9759814999999996"/>
    <s v="|MN02756|MYIA-076868010536/POI/DWI WAHYUNI/082226166897/smpinsangemilang@gmail.com"/>
    <s v="MYIB_ASSISTANT"/>
    <m/>
    <m/>
    <m/>
    <m/>
    <m/>
    <m/>
    <m/>
    <m/>
    <s v="Management Janji"/>
    <s v="2026-08-12 08:00:00 | Tanggal pemasangan : 12 AGUSTUS 2026 Jam pemasangan : pagi/siang Info Tambahan : Hubungi pelanggan dulu sebelum ke lokasi terima kasih"/>
    <s v="FCC"/>
    <d v="2026-11-08T12:10:44"/>
    <d v="2026-08-12T08:00:00"/>
    <m/>
    <s v="PS"/>
    <s v="BLO"/>
    <s v="NO ADDON"/>
    <n v="20260812"/>
    <s v="Completed"/>
    <s v="HSI Bisnis Promo HUT Telkom PSB 70% - 100 Mbps Dual Band"/>
    <s v="INDIBIZ"/>
    <m/>
    <m/>
    <d v="2026-08-12T08:00:00"/>
    <s v="2026-08-12 08:00:00 | Tanggal pemasangan : 12 AGUSTUS 2026 Jam pemasangan : pagi/siang Info Tambahan : Hubungi pelanggan dulu sebelum ke lokasi terima kasih"/>
    <n v="2026"/>
    <n v="8"/>
    <n v="12"/>
    <d v="2026-08-12T00:00:00"/>
    <n v="-0.33333333333575865"/>
    <x v="1"/>
  </r>
  <r>
    <n v="437"/>
    <n v="1002528154"/>
    <n v="3"/>
    <x v="1"/>
    <n v="5"/>
    <s v="MALANG"/>
    <s v="KEPANJEN"/>
    <s v="KLJ"/>
    <s v="REG"/>
    <s v="AO"/>
    <x v="0"/>
    <s v="1P INET"/>
    <s v="Completed (PS)"/>
    <s v="RBS-Regional 3"/>
    <d v="2026-08-15T12:02:57"/>
    <d v="2026-08-15T19:29:52"/>
    <n v="69366809"/>
    <m/>
    <n v="152703903555"/>
    <s v="MEMO X"/>
    <s v="ODP-KLJ-FR/20 KLJ/D04/01.20"/>
    <s v="WO061814675"/>
    <m/>
    <m/>
    <m/>
    <n v="112.603858150541"/>
    <n v="-7.9325643314438699"/>
    <s v="MD|MYDB-20260815265490|DN00001/MN01844|MEMO X|083183328602"/>
    <s v="MYDIGIBIZPARTNER"/>
    <m/>
    <m/>
    <m/>
    <m/>
    <m/>
    <m/>
    <m/>
    <m/>
    <s v="Management Janji"/>
    <s v="2026-08-16 08:00:00 | Jam pemasangan : 12.00 Info Tambahan : Hubungi pelanggan dulu sebelum ke lokasi terimakasih "/>
    <s v="FCC"/>
    <s v="15-08-2026 12:10:01"/>
    <d v="2026-08-16T08:00:00"/>
    <m/>
    <s v="PS"/>
    <s v="KLJ"/>
    <s v="NO ADDON"/>
    <n v="20260815"/>
    <s v="Completed"/>
    <s v="HSI Bisnis Basic Promo HUT Telkom PSB 70% - 50 Mbps"/>
    <s v="INDIBIZ"/>
    <m/>
    <m/>
    <d v="2026-08-16T08:00:00"/>
    <s v="2026-08-16 08:00:00 | Jam pemasangan : 12.00 Info Tambahan : Hubungi pelanggan dulu sebelum ke lokasi terimakasih "/>
    <n v="2026"/>
    <n v="8"/>
    <n v="15"/>
    <d v="2026-08-15T00:00:00"/>
    <n v="-1.3333333333357587"/>
    <x v="1"/>
  </r>
  <r>
    <n v="438"/>
    <n v="1002517766"/>
    <n v="3"/>
    <x v="1"/>
    <n v="5"/>
    <s v="MADIUN"/>
    <s v="MADIUN"/>
    <s v="MSP"/>
    <s v="REG"/>
    <s v="AO"/>
    <x v="0"/>
    <m/>
    <s v="Completed (PS)"/>
    <s v="RBS-Regional 3"/>
    <d v="2026-08-10T13:32:30"/>
    <d v="2026-08-10T16:06:27"/>
    <n v="69361414"/>
    <m/>
    <n v="152631207126"/>
    <s v="SPBU 54.633.08"/>
    <s v="ODP-MSP-FD/51"/>
    <s v="WO061400574"/>
    <m/>
    <m/>
    <m/>
    <n v="111.44842199999999"/>
    <n v="-7.5622879999999997"/>
    <s v="|MN02429|MYIA-015541949861/POI/ARIS WIDIYANTO/081335618198/spbu.dewisri.5463308@gmail.com"/>
    <s v="MYDIGIBIZPARTNER"/>
    <m/>
    <m/>
    <m/>
    <m/>
    <m/>
    <m/>
    <m/>
    <m/>
    <s v="Management Janji"/>
    <s v="2026-08-09 13:00:00 | Nama Pic : BP ARIS  No Hp Pic : 081335618198  Jam Pemasangan : 08:00 - 12.00  Tanggal Pemasangan : MINGGU 09 AGUSTUS 2026  Info Tambahan : Hubungi pelanggan sebelum datang ke lokasi, terima kasih."/>
    <s v="FCC"/>
    <d v="2026-10-08T13:39:47"/>
    <m/>
    <m/>
    <s v="PS"/>
    <s v="MSP"/>
    <s v="NO ADDON"/>
    <n v="20260810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0T07:00:00"/>
    <s v="2026-08-09 13:00:00 | Nama Pic : BP ARIS  No Hp Pic : 081335618198  Jam Pemasangan : 08:00 - 12.00  Tanggal Pemasangan : MINGGU 09 AGUSTUS 2026  Info Tambahan : Hubungi pelanggan sebelum datang ke lokasi, terima kasih."/>
    <n v="2026"/>
    <n v="8"/>
    <n v="10"/>
    <d v="2026-08-10T00:00:00"/>
    <n v="-0.29166666666424135"/>
    <x v="1"/>
  </r>
  <r>
    <n v="439"/>
    <n v="1002533154"/>
    <n v="3"/>
    <x v="1"/>
    <n v="5"/>
    <s v="KEDIRI"/>
    <s v="NGANJUK"/>
    <s v="PRB"/>
    <s v="REG"/>
    <s v="AO"/>
    <x v="0"/>
    <s v="1P INET"/>
    <s v="8 | OSS - PONR"/>
    <s v="RBS-Regional 3"/>
    <d v="2026-08-18T13:26:56"/>
    <d v="2026-08-18T16:44:34"/>
    <n v="69368997"/>
    <m/>
    <n v="152627203251"/>
    <s v="GLOBAL MITRAKU SOLUSINDO"/>
    <s v="ODP-PRB-FC/17 FC/D01/17.01"/>
    <s v="WO062011075"/>
    <m/>
    <m/>
    <m/>
    <n v="112.02680599999999"/>
    <n v="-7.7142308000000002"/>
    <s v="MD|MYDB-20260817265898|DN00001/MN00968|GLOBAL MITRAKU SOLUSINDO|085749533335"/>
    <s v="MYDIGIBIZPARTNER"/>
    <m/>
    <m/>
    <m/>
    <m/>
    <m/>
    <m/>
    <m/>
    <m/>
    <s v="Management Janji"/>
    <s v="2026-08-19 13:00:00 | M janji : siang Tanggal Pemasangan : 19 /agustus/2026 Note : hubungi pelanggan jika ingin ke lokasi, terima kasih."/>
    <s v="FCC"/>
    <s v="18-08-2026 13:40:43"/>
    <d v="2026-08-19T13:00:00"/>
    <m/>
    <s v="ACT_COM"/>
    <s v="PRB"/>
    <s v="NO ADDON"/>
    <m/>
    <s v="PONR"/>
    <s v="HSI Bisnis Promo HUT Telkom PSB 70% - 200 Mbps"/>
    <s v="INDIBIZ"/>
    <m/>
    <m/>
    <d v="2026-08-19T13:00:00"/>
    <s v="2026-08-19 13:00:00 | M janji : siang Tanggal Pemasangan : 19 /agustus/2026 Note : hubungi pelanggan jika ingin ke lokasi, terima kasih."/>
    <m/>
    <m/>
    <m/>
    <e v="#NUM!"/>
    <e v="#NUM!"/>
    <x v="0"/>
  </r>
  <r>
    <n v="440"/>
    <n v="1002529707"/>
    <n v="3"/>
    <x v="3"/>
    <n v="5"/>
    <s v="MADURA"/>
    <s v="PAMEKASAN"/>
    <s v="SMP"/>
    <s v="REG"/>
    <s v="AO"/>
    <x v="0"/>
    <m/>
    <s v="MIA - INVALID SURVEY"/>
    <s v="RBS-Regional 3"/>
    <d v="2026-08-16T13:56:17"/>
    <d v="2026-08-18T20:46:53"/>
    <n v="69367541"/>
    <m/>
    <n v="152431232404"/>
    <s v="Toko Barokah"/>
    <s v="ODP-SMP-FK/74"/>
    <s v="WO061992146"/>
    <m/>
    <m/>
    <m/>
    <n v="113.79064649999999"/>
    <n v="-7.0649274999999996"/>
    <s v="|MN00569|/Toko Barokah/Laili/087777060946/Lailiberes@gmail.com/HSI Bisnis Promo HUT Telkom (1:1) 300 Mbps (Rp 1.130.000) PSB Rp 150.000"/>
    <s v="Sales Force DBS"/>
    <m/>
    <m/>
    <m/>
    <m/>
    <m/>
    <m/>
    <m/>
    <m/>
    <s v="Management Janji"/>
    <s v="2026-08-19 08:00:00|Nama Pic : BP LAILI No Hp Pic : 087777060946 Jam Pemasangan : 08:00 - 12.00 Tanggal Pemasangan : RABU 19 AGUSTUS 2026 Info Tambahan : Hubungi pelanggan sebelum datang ke lokasi|40000798|MYDITA"/>
    <s v="FCC"/>
    <s v="16-08-2026 14:10:39"/>
    <d v="2026-08-19T08:00:00"/>
    <m/>
    <s v="SURVEY_NEW_MANJA"/>
    <s v="SMP"/>
    <s v="NO ADDON"/>
    <m/>
    <s v="MIE - INVALID SURVEY - Kendala Jalur/Rute Tarikan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9T08:00:00"/>
    <s v="2026-08-19 08:00:00|Nama Pic : BP LAILI No Hp Pic : 087777060946 Jam Pemasangan : 08:00 - 12.00 Tanggal Pemasangan : RABU 19 AGUSTUS 2026 Info Tambahan : Hubungi pelanggan sebelum datang ke lokasi|40000798|MYDITA"/>
    <m/>
    <m/>
    <m/>
    <e v="#NUM!"/>
    <e v="#NUM!"/>
    <x v="0"/>
  </r>
  <r>
    <n v="441"/>
    <n v="1002522409"/>
    <n v="3"/>
    <x v="0"/>
    <n v="5"/>
    <s v="MATARAM"/>
    <s v="BIMA"/>
    <s v="SIL"/>
    <s v="REG"/>
    <s v="AO"/>
    <x v="0"/>
    <s v="1P INET"/>
    <s v="OSS - FALLOUT"/>
    <s v="RBS-Regional 3"/>
    <d v="2026-08-12T14:28:57"/>
    <d v="2026-08-14T15:59:20"/>
    <n v="69364366"/>
    <m/>
    <n v="172617203011"/>
    <s v="SDN RORA"/>
    <s v="ODP-SIL-FAB/40 FAB/D04/40.01"/>
    <s v="WO061595706"/>
    <m/>
    <m/>
    <m/>
    <n v="118.5109951"/>
    <n v="-8.4782563999999994"/>
    <s v="|MN02363|MYIA-011079158835/POI/IMRAN SPD/052340789947/bambang24170@gmail.com"/>
    <s v="MYIB_ASSISTANT"/>
    <m/>
    <m/>
    <m/>
    <m/>
    <m/>
    <m/>
    <m/>
    <m/>
    <s v="Management Janji"/>
    <s v="2026-08-14 08:00:00 | M Janji : (14/08/2026) jam Pasang : 09:00 Note : hubungi pelanggan jika ingin kelokasi"/>
    <s v="FCC"/>
    <d v="2026-12-08T14:39:59"/>
    <d v="2026-08-14T08:00:00"/>
    <s v="Kendala Teknik"/>
    <s v="FO_WFM"/>
    <s v="SIL"/>
    <s v="NO ADDON"/>
    <m/>
    <s v="Provisioning Failed|WFM|INF009044414|TOR_-8.4625606,118.7472689_KENDALA ODP RETTING"/>
    <s v="HSI Bisnis Basic Promo HUT Telkom PSB 70% - 50 Mbps"/>
    <s v="INDIBIZ"/>
    <m/>
    <m/>
    <d v="2026-08-14T08:00:00"/>
    <s v="2026-08-14 08:00:00 | M Janji : (14/08/2026) jam Pasang : 09:00 Note : hubungi pelanggan jika ingin kelokasi"/>
    <m/>
    <m/>
    <m/>
    <e v="#NUM!"/>
    <e v="#NUM!"/>
    <x v="0"/>
  </r>
  <r>
    <n v="442"/>
    <n v="1002533338"/>
    <n v="3"/>
    <x v="2"/>
    <n v="4"/>
    <s v="PURWOKERTO"/>
    <s v="PURBALINGGA"/>
    <s v="PBG"/>
    <s v="REG"/>
    <s v="AO"/>
    <x v="0"/>
    <s v="1P INET"/>
    <s v="MIE - SEND SURVEY"/>
    <s v="RBS-Regional 3"/>
    <d v="2026-08-18T13:59:57"/>
    <d v="2026-08-18T14:02:02"/>
    <n v="69369079"/>
    <m/>
    <n v="143363112599"/>
    <s v="Toko Seno"/>
    <s v="ODP-PBG-FV/138 FV/D06/138.01"/>
    <s v="WO062016149"/>
    <m/>
    <m/>
    <m/>
    <n v="109.31278"/>
    <n v="-7.3476470000000003"/>
    <s v="|MN02834|MYIA-003705656135/POI/Seno/089665571432/senokutapanjang@gmail.com"/>
    <s v="MYIB_ASSISTANT"/>
    <m/>
    <m/>
    <m/>
    <m/>
    <m/>
    <m/>
    <m/>
    <m/>
    <s v="Management Janji"/>
    <s v="2026-08-21 08:00:00 | M Janji : (19/agustus/2026) jam Pasang : 09:00 Note : hubungi pelanggan jika ingin kelokasi"/>
    <s v="FCC"/>
    <s v="18-08-2026 14:40:02"/>
    <d v="2026-08-21T08:00:00"/>
    <m/>
    <s v="SURVEY_NEW_MANJA"/>
    <s v="PBG"/>
    <s v="NO ADDON"/>
    <m/>
    <s v="MIE - SEND SURVEY"/>
    <s v="HSI Bisnis Promo HUT RI PSB 70% - 50 Mbps"/>
    <s v="INDIBIZ"/>
    <m/>
    <m/>
    <d v="2026-08-21T08:00:00"/>
    <s v="2026-08-21 08:00:00 | M Janji : (19/agustus/2026) jam Pasang : 09:00 Note : hubungi pelanggan jika ingin kelokasi"/>
    <m/>
    <m/>
    <m/>
    <e v="#NUM!"/>
    <e v="#NUM!"/>
    <x v="0"/>
  </r>
  <r>
    <n v="443"/>
    <n v="1002532877"/>
    <n v="3"/>
    <x v="1"/>
    <n v="5"/>
    <s v="KEDIRI"/>
    <s v="KEDIRI"/>
    <s v="PAE"/>
    <s v="REG"/>
    <s v="AO"/>
    <x v="0"/>
    <s v="1P INET"/>
    <s v="8 | OSS - PONR"/>
    <s v="RBS-Regional 3"/>
    <d v="2026-08-18T11:50:57"/>
    <d v="2026-08-18T18:31:40"/>
    <n v="69368868"/>
    <m/>
    <n v="152639219506"/>
    <s v="M-TECH PARE"/>
    <s v="ODP-PAE-FJ/12 FJ/D04/12.01"/>
    <s v="WO061995445"/>
    <m/>
    <m/>
    <m/>
    <n v="112.19359890072199"/>
    <n v="-7.7654714572868304"/>
    <s v="|MN02540|MYIA-076918407464/POI/ELLYAS ELVANDA/085139420572/mtechpare.kediri@gmail.com"/>
    <s v="MYIB_ASSISTANT"/>
    <m/>
    <m/>
    <m/>
    <m/>
    <m/>
    <m/>
    <m/>
    <m/>
    <s v="Management Janji"/>
    <s v="2026-08-19 08:00:00 | M Janji : (19/08/2026) jam Pasang : 09:00 Note : hubungi pelanggan jika ingin kelokasi"/>
    <s v="FCC"/>
    <s v="18-08-2026 11:54:51"/>
    <d v="2026-08-19T08:00:00"/>
    <m/>
    <s v="ACT_COM"/>
    <s v="PAE"/>
    <s v="NO ADDON"/>
    <m/>
    <s v="PONR"/>
    <s v="HSI Bisnis Promo HUT Telkom PSB 70% - 300 Mbps"/>
    <s v="INDIBIZ"/>
    <m/>
    <m/>
    <d v="2026-08-19T08:00:00"/>
    <s v="2026-08-19 08:00:00 | M Janji : (19/08/2026) jam Pasang : 09:00 Note : hubungi pelanggan jika ingin kelokasi"/>
    <m/>
    <m/>
    <m/>
    <e v="#NUM!"/>
    <e v="#NUM!"/>
    <x v="0"/>
  </r>
  <r>
    <n v="444"/>
    <n v="1002527909"/>
    <n v="3"/>
    <x v="3"/>
    <n v="5"/>
    <s v="SBY SELATAN"/>
    <s v="MANYAR"/>
    <s v="MYR"/>
    <s v="REG"/>
    <s v="AO"/>
    <x v="0"/>
    <s v="1P INET"/>
    <s v="Completed (PS)"/>
    <s v="RBS-Regional 3"/>
    <d v="2026-08-15T10:31:56"/>
    <d v="2026-08-15T15:26:33"/>
    <n v="69366674"/>
    <m/>
    <n v="152303244204"/>
    <s v="WARKOP TKK NGINDEN LT2"/>
    <s v="ODP-MYR-FKM/02 FKM/D01/02.01"/>
    <s v="WO061805422"/>
    <m/>
    <m/>
    <m/>
    <n v="112.767563"/>
    <n v="-7.2999260000000001"/>
    <s v="|MN02280|MYIA-041033305436/POI/BAYU ADITYA CAESARYANDI /081217664565/warkoptkkreborn@gmail.com"/>
    <s v="MYIB_ASSISTANT"/>
    <m/>
    <m/>
    <m/>
    <m/>
    <m/>
    <m/>
    <m/>
    <m/>
    <s v="Management Janji"/>
    <s v="2026-08-16 08:00:00 | Nama PIC : WARKOP TKK NGINDEN LT2 No HP : 081217664565 Alt :  M Janji : (MINGGU/16/AGUSTUS/2026) jam Pasang : 09:00 Note : hubungi pelanggan jika ingin kelokasi"/>
    <s v="FCC"/>
    <s v="15-08-2026 10:39:56"/>
    <d v="2026-08-16T08:00:00"/>
    <m/>
    <s v="PS"/>
    <s v="MYR"/>
    <s v="NO ADDON"/>
    <n v="20260815"/>
    <s v="Completed"/>
    <s v="HSI Bisnis Promo HUT Telkom PSB 70% - 200 Mbps"/>
    <s v="INDIBIZ"/>
    <m/>
    <m/>
    <d v="2026-08-16T08:00:00"/>
    <s v="2026-08-16 08:00:00 | Nama PIC : WARKOP TKK NGINDEN LT2 No HP : 081217664565 Alt :  M Janji : (MINGGU/16/AGUSTUS/2026) jam Pasang : 09:00 Note : hubungi pelanggan jika ingin kelokasi"/>
    <n v="2026"/>
    <n v="8"/>
    <n v="15"/>
    <d v="2026-08-15T00:00:00"/>
    <n v="-1.3333333333357587"/>
    <x v="1"/>
  </r>
  <r>
    <n v="445"/>
    <n v="1002519863"/>
    <n v="3"/>
    <x v="1"/>
    <n v="5"/>
    <s v="MALANG"/>
    <s v="KEPANJEN"/>
    <s v="MLG"/>
    <s v="REG"/>
    <s v="AO"/>
    <x v="0"/>
    <m/>
    <s v="102 | FOLLOW UP COMPLETED"/>
    <s v="RBS-Regional 3"/>
    <d v="2026-08-11T13:27:11"/>
    <d v="2026-08-12T13:59:32"/>
    <n v="68573442"/>
    <m/>
    <n v="152701239028"/>
    <s v="SMAN 1 MALANG"/>
    <s v="ODP-MLG-FDP/77"/>
    <m/>
    <m/>
    <m/>
    <m/>
    <n v="112.6351453"/>
    <n v="-7.9771203000000002"/>
    <s v="MC20200|SMAN 1 MALANG|HSI Bisnis Promo HUT Telkom 200 mbps|081359436279"/>
    <s v="Sales Force DBS"/>
    <m/>
    <m/>
    <m/>
    <m/>
    <m/>
    <m/>
    <m/>
    <m/>
    <m/>
    <m/>
    <m/>
    <d v="2026-11-08T13:39:46"/>
    <m/>
    <m/>
    <s v="REVOKE"/>
    <s v="MLG"/>
    <s v="NO ADDON"/>
    <m/>
    <s v="Follow Up Revoke Completed, New Order ID : SC1002522293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m/>
    <m/>
    <m/>
    <m/>
    <m/>
    <e v="#NUM!"/>
    <e v="#NUM!"/>
    <x v="0"/>
  </r>
  <r>
    <n v="446"/>
    <n v="1002532552"/>
    <n v="3"/>
    <x v="2"/>
    <n v="4"/>
    <s v="YOGYAKARTA"/>
    <s v="INNER - YOGYA JATENG SELATAN"/>
    <s v="KBU"/>
    <s v="REG"/>
    <s v="AO"/>
    <x v="0"/>
    <m/>
    <s v="QC MIA - INVALID QUALITY CONTROL MIA"/>
    <s v="RBS-Regional 3"/>
    <d v="2026-08-18T10:39:25"/>
    <d v="2026-08-18T16:39:42"/>
    <n v="69368711"/>
    <m/>
    <n v="146113147042"/>
    <s v="PT. SETIA MATARAM TRITUNGGAL/PHOTOMATICS"/>
    <s v="ODP-KBU-FBZ/075"/>
    <m/>
    <m/>
    <m/>
    <m/>
    <n v="110.36599362391"/>
    <n v="-7.7929845783148401"/>
    <s v="AMRBS/405613/FARISTA APRILLIA/R3/YOGYAKARTA/PSB HSI BISNIS 1S 50 MBPS PROMO HUT TELKOM 1:1/MOHAMMAD KHARIS AMINUDDIN/081328265820/operation@photomaticsgroup.com"/>
    <s v="Amex"/>
    <m/>
    <m/>
    <m/>
    <m/>
    <m/>
    <m/>
    <m/>
    <m/>
    <m/>
    <m/>
    <m/>
    <s v="18-08-2026 10:55:00"/>
    <m/>
    <m/>
    <s v="QC1"/>
    <s v="KBU"/>
    <s v="NO ADDON"/>
    <m/>
    <s v="QC MIA - INVALID QUALITY CONTROL MIA - Indikasi Foto Diambil dari Google Maps - Mohon upload foto bangunan secara langsung bu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447"/>
    <n v="1002506649"/>
    <n v="3"/>
    <x v="2"/>
    <n v="4"/>
    <s v="YOGYAKARTA"/>
    <s v="INNER - YOGYA JATENG SELATAN"/>
    <s v="PGR"/>
    <s v="REG"/>
    <s v="AO"/>
    <x v="0"/>
    <s v="1P INET"/>
    <s v="Completed (PS)"/>
    <s v="RBS-Regional 3"/>
    <d v="2026-08-03T19:52:56"/>
    <d v="2026-08-04T14:58:58"/>
    <n v="69357865"/>
    <m/>
    <n v="141114219227"/>
    <s v="KOST PUTRA PADI"/>
    <s v="ODP-PGR-FDH/008"/>
    <s v="WO060838856"/>
    <m/>
    <m/>
    <m/>
    <n v="110.320241680064"/>
    <n v="-7.8113436435731503"/>
    <s v="|MC80067|MYIA-000072141207/POI/Karina Widi Wijaya/085713324660/karinaawidii@gmail.com"/>
    <s v="MYIB_ASSISTANT"/>
    <m/>
    <m/>
    <m/>
    <m/>
    <m/>
    <m/>
    <m/>
    <m/>
    <s v="Management Janji"/>
    <s v="2026-08-05 08:00:00 |  M Janji : (04/08/2026) jam Pasang : 09:00 Note : hubungi pelanggan jika ingin kelokasi"/>
    <s v="FCC"/>
    <d v="2026-03-08T19:54:44"/>
    <d v="2026-08-05T08:00:00"/>
    <m/>
    <s v="PS"/>
    <s v="PGR"/>
    <s v="NO ADDON"/>
    <n v="20260804"/>
    <s v="Completed"/>
    <s v="HSI Bisnis Promo HUT Telkom PSB 70% - 200 Mbps"/>
    <s v="INDIBIZ"/>
    <m/>
    <m/>
    <d v="2026-08-05T08:00:00"/>
    <s v="2026-08-05 08:00:00 |  M Janji : (04/08/2026) jam Pasang : 09:00 Note : hubungi pelanggan jika ingin kelokasi"/>
    <n v="2026"/>
    <n v="8"/>
    <n v="4"/>
    <d v="2026-08-04T00:00:00"/>
    <n v="-1.3333333333357587"/>
    <x v="1"/>
  </r>
  <r>
    <n v="448"/>
    <n v="1002532881"/>
    <n v="3"/>
    <x v="3"/>
    <n v="5"/>
    <s v="MADURA"/>
    <s v="PAMEKASAN"/>
    <s v="PME"/>
    <s v="REG"/>
    <s v="AO"/>
    <x v="0"/>
    <s v="1P INET"/>
    <s v="MIE - SEND SURVEY"/>
    <s v="RBS-Regional 3"/>
    <d v="2026-08-18T11:52:57"/>
    <d v="2026-08-18T11:54:01"/>
    <n v="69368870"/>
    <m/>
    <n v="152426928302"/>
    <s v="TOKO ABDUL"/>
    <s v="ODP-PME-FV/03 FV/D01/03.01"/>
    <s v="WO061995695"/>
    <m/>
    <m/>
    <m/>
    <n v="113.561845645308"/>
    <n v="-7.1277986967397204"/>
    <s v="MD|MYDB-20260818265943|DN00001/MN00443|TOKO ABDUL|085331807364"/>
    <s v="MYDIGIBIZPARTNER"/>
    <m/>
    <m/>
    <m/>
    <m/>
    <m/>
    <m/>
    <m/>
    <m/>
    <s v="Management Janji"/>
    <s v="2026-08-20 08:00:00 | Waktu pemasangan : 17 agustus 2026 Jam pemasangan : 08.00 - 12.00 Info Tambahan : Hubungi pelanggan dulu sebelum ke lokasi terimakasih "/>
    <s v="FCC"/>
    <s v="18-08-2026 11:54:51"/>
    <d v="2026-08-20T08:00:00"/>
    <m/>
    <s v="SURVEY_NEW_MANJA"/>
    <s v="PME"/>
    <s v="NO ADDON"/>
    <m/>
    <s v="MIE - SEND SURVEY"/>
    <s v="HSI Bisnis Promo HUT Telkom PSB 70% - 50 Mbps"/>
    <s v="INDIBIZ"/>
    <m/>
    <m/>
    <d v="2026-08-20T08:00:00"/>
    <s v="2026-08-20 08:00:00 | Waktu pemasangan : 17 agustus 2026 Jam pemasangan : 08.00 - 12.00 Info Tambahan : Hubungi pelanggan dulu sebelum ke lokasi terimakasih "/>
    <m/>
    <m/>
    <m/>
    <e v="#NUM!"/>
    <e v="#NUM!"/>
    <x v="0"/>
  </r>
  <r>
    <n v="449"/>
    <n v="1002533816"/>
    <n v="3"/>
    <x v="0"/>
    <n v="5"/>
    <s v="MATARAM"/>
    <s v="SUMBAWA"/>
    <s v="TLW"/>
    <s v="REG"/>
    <s v="AO"/>
    <x v="0"/>
    <m/>
    <s v="Completed (PS)"/>
    <s v="RBS-Regional 3"/>
    <d v="2026-08-18T15:25:50"/>
    <d v="2026-08-18T18:57:19"/>
    <n v="69367329"/>
    <m/>
    <n v="172610203645"/>
    <s v="ARIF KOST"/>
    <s v="ODP-TLW-FE/08"/>
    <s v="WO062031385"/>
    <m/>
    <m/>
    <m/>
    <n v="116.86998699999999"/>
    <n v="-8.6276244000000002"/>
    <s v="|MN02367|MYIA-038794861593/POI/SYARIFUDDIN/082146480271/syarifuddinarif524@gmail.com"/>
    <s v="Sales Profesional"/>
    <m/>
    <m/>
    <m/>
    <m/>
    <m/>
    <m/>
    <m/>
    <m/>
    <s v="Management Janji"/>
    <s v="2026-08-17 13:00:00 | M Janji : (17 AGUSTUS 2026)  jam Pasang : siang  Note : hubungi pelanggan jika ingin kelokasi"/>
    <s v="FCC"/>
    <s v="18-08-2026 15:55:35"/>
    <m/>
    <m/>
    <s v="PS"/>
    <s v="TLW"/>
    <s v="NO ADDON"/>
    <n v="20260818"/>
    <s v="Completed"/>
    <s v="- SP_NOSS;SP_NOSS ~ Internet NOSS Multispeed Network[0]  - SP_NOSS;SP_NOSS ~ Internet NOSS Multispeed Network[0]  - E25060;E25060 ~ ES25 - Paket HSI Bisnis (HSIE) Khusus Winback 2.0[0]  - E25060~null~E25060_UNL;UNL ~ Internet-Link Unlimited Internet Usage"/>
    <s v="INDIBIZ"/>
    <m/>
    <m/>
    <d v="2026-08-18T07:00:00"/>
    <s v="2026-08-17 13:00:00 | M Janji : (17 AGUSTUS 2026)  jam Pasang : siang  Note : hubungi pelanggan jika ingin kelokasi"/>
    <n v="2026"/>
    <n v="8"/>
    <n v="18"/>
    <d v="2026-08-18T00:00:00"/>
    <n v="-0.29166666666424135"/>
    <x v="1"/>
  </r>
  <r>
    <n v="450"/>
    <n v="1002515652"/>
    <n v="3"/>
    <x v="2"/>
    <n v="4"/>
    <s v="PURWOKERTO"/>
    <s v="PURWOKERTO"/>
    <s v="PWT"/>
    <s v="REG"/>
    <s v="AO"/>
    <x v="0"/>
    <s v="1P INET"/>
    <s v="OSS - FALLOUT"/>
    <s v="RBS-Regional 3"/>
    <d v="2026-08-08T09:34:57"/>
    <d v="2026-08-11T09:08:46"/>
    <n v="69361259"/>
    <m/>
    <n v="146303609748"/>
    <s v="mi ma&amp; 39;arif nu kedungrandu"/>
    <s v="ODP-PWT-FAR/160 FAR/D10/160.01"/>
    <s v="WO061238171"/>
    <m/>
    <m/>
    <m/>
    <n v="109.21779170000001"/>
    <n v="-7.4757566000000004"/>
    <s v="|MN02742|MYIA-062940093784/POI/arsy karim syafii/082322066723/arsykarims.y@gmail.com"/>
    <s v="MYIB_ASSISTANT"/>
    <m/>
    <m/>
    <m/>
    <m/>
    <m/>
    <m/>
    <m/>
    <m/>
    <s v="Management Janji"/>
    <s v="2026-08-09 08:00:00 | Nama PIC:  bp karim  No HP: 082322066723 Alt: Tanggal: 8/8/2026 Jam Pasang:  Note: Hubungi sebelum ke lokasi"/>
    <s v="FCC"/>
    <d v="2026-08-08T09:39:52"/>
    <d v="2026-08-09T08:00:00"/>
    <s v="Kendala Pelanggan"/>
    <s v="FO_WFM"/>
    <s v="PWT"/>
    <s v="NO ADDON"/>
    <m/>
    <s v="Provisioning Failed|WFM|INF009016941|PP_-7.4361462000000005,109.2492037_menunggu pelanggan mau di musyawarahkan ulang"/>
    <s v="HSI Bisnis Basic PSB 70% - 50 Mbps"/>
    <s v="INDIBIZ"/>
    <m/>
    <m/>
    <d v="2026-08-09T08:00:00"/>
    <s v="2026-08-09 08:00:00 | Nama PIC:  bp karim  No HP: 082322066723 Alt: Tanggal: 8/8/2026 Jam Pasang:  Note: Hubungi sebelum ke lokasi"/>
    <m/>
    <m/>
    <m/>
    <e v="#NUM!"/>
    <e v="#NUM!"/>
    <x v="0"/>
  </r>
  <r>
    <n v="451"/>
    <n v="1002529941"/>
    <n v="3"/>
    <x v="3"/>
    <n v="5"/>
    <s v="MADURA"/>
    <s v="PAMEKASAN"/>
    <s v="SMP"/>
    <s v="REG"/>
    <s v="AO"/>
    <x v="0"/>
    <m/>
    <s v="MYCX - SEND OPEN PAPERLESS"/>
    <s v="RBS-Regional 3"/>
    <d v="2026-08-16T16:23:01"/>
    <d v="2026-08-16T16:26:05"/>
    <n v="69367676"/>
    <m/>
    <n v="152431232088"/>
    <s v="Toko Barokah"/>
    <s v="ODP-SMP-FK/74"/>
    <m/>
    <m/>
    <m/>
    <m/>
    <n v="113.790648"/>
    <n v="-7.0649119999999996"/>
    <s v="|MN00569|/Toko Barokah/Laili/087777060946/Lailiberes@gmail.com/HSI Bisnis Promo HUT Telkom (1:1) 200 Mbps (Rp 790.000) PSB Rp 150.000"/>
    <s v="Sales Force DBS"/>
    <m/>
    <m/>
    <m/>
    <m/>
    <m/>
    <m/>
    <m/>
    <m/>
    <m/>
    <m/>
    <m/>
    <s v="16-08-2026 16:39:59"/>
    <m/>
    <m/>
    <s v="INPROGRESS_SC"/>
    <s v="SMP"/>
    <s v="NO ADDON"/>
    <m/>
    <s v="SEND PAPERLESS OPEN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452"/>
    <n v="1002505402"/>
    <n v="3"/>
    <x v="4"/>
    <n v="4"/>
    <s v="SEMARANG"/>
    <s v="UNGARAN"/>
    <s v="UNR"/>
    <s v="REG"/>
    <s v="AO"/>
    <x v="0"/>
    <s v="1P INET"/>
    <s v="Completed (PS)"/>
    <s v="RBS-Regional 3"/>
    <d v="2026-08-02T17:46:56"/>
    <d v="2026-08-03T12:32:48"/>
    <n v="69357084"/>
    <m/>
    <n v="146425112543"/>
    <s v="SDN Susukan 02"/>
    <s v="ODP-UNR-FAA/041"/>
    <s v="WO060735553"/>
    <m/>
    <m/>
    <m/>
    <n v="110.415879338979"/>
    <n v="-7.1179657515443404"/>
    <s v="MD|MYDB-20260802264201|DN00001/MN00663|SDN Susukan 02|085950720005"/>
    <s v="MYDIGIBIZPARTNER"/>
    <m/>
    <m/>
    <m/>
    <m/>
    <m/>
    <m/>
    <m/>
    <m/>
    <s v="Management Janji"/>
    <s v="2026-08-03 15:00:00 | telp :085950720005 alt : manja : pagi / siang 03/08/2026 hub sebelum ke lokasi  "/>
    <s v="FCC"/>
    <d v="2026-02-08T17:54:45"/>
    <d v="2026-08-03T15:00:00"/>
    <m/>
    <s v="PS"/>
    <s v="UNR"/>
    <s v="NO ADDON"/>
    <n v="20260803"/>
    <s v="Completed"/>
    <s v="HSI Bisnis Basic Promo HUT Telkom PSB 70% - 50 Mbps"/>
    <s v="INDIBIZ"/>
    <m/>
    <m/>
    <d v="2026-08-03T15:00:00"/>
    <s v="2026-08-03 15:00:00 | telp :085950720005 alt : manja : pagi / siang 03/08/2026 hub sebelum ke lokasi  "/>
    <n v="2026"/>
    <n v="8"/>
    <n v="3"/>
    <d v="2026-08-03T00:00:00"/>
    <n v="-0.625"/>
    <x v="1"/>
  </r>
  <r>
    <n v="453"/>
    <n v="1002509515"/>
    <n v="3"/>
    <x v="4"/>
    <n v="4"/>
    <s v="PEKALONGAN"/>
    <s v="PEMALANG"/>
    <s v="RDD"/>
    <s v="REG"/>
    <s v="AO"/>
    <x v="0"/>
    <s v="1P INET"/>
    <s v="Completed (PS)"/>
    <s v="RBS-Regional 3"/>
    <d v="2026-08-05T07:56:56"/>
    <d v="2026-08-05T14:26:09"/>
    <n v="69358729"/>
    <m/>
    <n v="142213107280"/>
    <s v="fajar biro jasa"/>
    <s v="ODP-RDD-FA/066 FA/D05/066.01"/>
    <s v="WO060943839"/>
    <m/>
    <m/>
    <m/>
    <n v="109.245255030691"/>
    <n v="-7.1114309648671599"/>
    <s v="MD|MYDB-20260804264337|SC20017/MC20194|fajar biro jasa|081393043110"/>
    <s v="MYDIGIBIZPARTNER"/>
    <m/>
    <m/>
    <m/>
    <m/>
    <m/>
    <m/>
    <m/>
    <m/>
    <s v="Management Janji"/>
    <s v="2026-08-06 08:00:00 | Tanggal pemasangan: 06/08/2026 Jam pemasangan : pagi / siang Info Tambahan : Hubungi pelanggan dulu sebelum ke lokasi terima kasih"/>
    <s v="FCC"/>
    <d v="2026-05-08T08:10:19"/>
    <d v="2026-08-06T08:00:00"/>
    <m/>
    <s v="PS"/>
    <s v="RDD"/>
    <s v="NO ADDON"/>
    <n v="20260805"/>
    <s v="Completed"/>
    <s v="HSI Bisnis Promo HUT Telkom PSB 70% - 100 Mbps"/>
    <s v="INDIBIZ"/>
    <m/>
    <m/>
    <d v="2026-08-06T08:00:00"/>
    <s v="2026-08-06 08:00:00 | Tanggal pemasangan: 06/08/2026 Jam pemasangan : pagi / siang Info Tambahan : Hubungi pelanggan dulu sebelum ke lokasi terima kasih"/>
    <n v="2026"/>
    <n v="8"/>
    <n v="5"/>
    <d v="2026-08-05T00:00:00"/>
    <n v="-1.3333333333357587"/>
    <x v="1"/>
  </r>
  <r>
    <n v="454"/>
    <n v="1002515656"/>
    <n v="3"/>
    <x v="6"/>
    <n v="5"/>
    <s v="PASURUAN"/>
    <s v="PASURUAN"/>
    <s v="PSN"/>
    <s v="REG"/>
    <s v="AO"/>
    <x v="0"/>
    <m/>
    <s v="Completed (PS)"/>
    <s v="RBS-Regional 3"/>
    <d v="2026-08-08T09:40:43"/>
    <d v="2026-08-08T14:57:43"/>
    <n v="69361268"/>
    <m/>
    <n v="152729256706"/>
    <s v="TEMAN SEJATI COFFE SHOP"/>
    <s v="ODP-PSN-FBL/12"/>
    <s v="WO061245183"/>
    <m/>
    <m/>
    <m/>
    <n v="112.8991412"/>
    <n v="-7.6456602"/>
    <s v="|MN00025|/TEMAN SEJATI COFFE SHOP/WINBACK HSI B2B + NETMONK (1:1) 200MBPS 946,1RB PSB DISC 70%/082140338555 085235555553/fandrianto.s@gmail.com/FANDRIANTO SETIAWAN/-7.646362,112.8987821m"/>
    <s v="Sales Force DBS"/>
    <m/>
    <m/>
    <m/>
    <m/>
    <m/>
    <m/>
    <m/>
    <m/>
    <s v="Management Janji"/>
    <s v="2026-08-09 08:00:00|Nama PIC: bp fandrianto  Notel: 082140338555 Alt: 085235555553 Tanggal: 9/8/2026 Jam Pasang: Pagi Note: Hubungi pelanggan sebelum ke lokasi, terima kasih. Diusahakan hari ini |40010577|MYDITA"/>
    <s v="FCC"/>
    <d v="2026-08-08T09:55:05"/>
    <d v="2026-08-09T08:00:00"/>
    <m/>
    <s v="PS"/>
    <s v="PSN"/>
    <s v="NETMONK"/>
    <n v="20260808"/>
    <s v="Completed"/>
    <s v="- 11_11446;Biaya PSB HSI EBIS Tunai di Depan ~ 11[150000]  - SP_NOSS;SP_NOSS ~ Internet NOSS Multispeed Network[0]  - E24057;E24057 ~ ES24 - Paket HSI Bisnis (HSIE) Khusus Winback[0]  - E24057~null~E24057_UNL;UNL ~ Internet-Link Unlimited Internet Usage ~"/>
    <s v="INDIBIZ"/>
    <m/>
    <m/>
    <d v="2026-08-09T08:00:00"/>
    <s v="2026-08-09 08:00:00|Nama PIC: bp fandrianto  Notel: 082140338555 Alt: 085235555553 Tanggal: 9/8/2026 Jam Pasang: Pagi Note: Hubungi pelanggan sebelum ke lokasi, terima kasih. Diusahakan hari ini |40010577|MYDITA"/>
    <n v="2026"/>
    <n v="8"/>
    <n v="8"/>
    <d v="2026-08-08T00:00:00"/>
    <n v="-1.3333333333357587"/>
    <x v="1"/>
  </r>
  <r>
    <n v="455"/>
    <n v="1002527302"/>
    <n v="3"/>
    <x v="6"/>
    <n v="5"/>
    <s v="PASURUAN"/>
    <s v="PROBOLINGGO"/>
    <s v="LCE"/>
    <s v="REG"/>
    <s v="AO"/>
    <x v="0"/>
    <m/>
    <s v="Completed (PS)"/>
    <s v="RBS-Regional 3"/>
    <d v="2026-08-14T17:14:52"/>
    <d v="2026-08-16T13:30:41"/>
    <n v="69366391"/>
    <m/>
    <n v="152511206432"/>
    <s v="KIOS PUPUK DAN OBAT"/>
    <s v="ODP-LCE-FE/17"/>
    <s v="WO061781130"/>
    <m/>
    <m/>
    <m/>
    <n v="113.2491315"/>
    <n v="-7.8136261999999999"/>
    <s v="|MC30211|/SUPARDI/8980575418/wikenovianawifi@gmail.com"/>
    <s v="Sales Force DBS"/>
    <m/>
    <m/>
    <m/>
    <m/>
    <m/>
    <m/>
    <m/>
    <m/>
    <s v="Management Janji"/>
    <s v="2026-08-15 15:00:00|Jam Pemasangan : 08:00 - 12.00 Tanggal Pemasangan : 15/08/2026 Info Tambahan : Hubungi pelanggan sebelum datang ke lokasi|40971402|MYDITA"/>
    <s v="FCC"/>
    <s v="14-08-2026 17:25:05"/>
    <d v="2026-08-15T15:00:00"/>
    <m/>
    <s v="PS"/>
    <s v="LCE"/>
    <s v="OCA"/>
    <n v="2026081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5T15:00:00"/>
    <s v="2026-08-15 15:00:00|Jam Pemasangan : 08:00 - 12.00 Tanggal Pemasangan : 15/08/2026 Info Tambahan : Hubungi pelanggan sebelum datang ke lokasi|40971402|MYDITA"/>
    <n v="2026"/>
    <n v="8"/>
    <n v="16"/>
    <d v="2026-08-16T00:00:00"/>
    <n v="0.375"/>
    <x v="1"/>
  </r>
  <r>
    <n v="456"/>
    <n v="1002516662"/>
    <n v="3"/>
    <x v="6"/>
    <n v="5"/>
    <s v="SIDOARJO"/>
    <s v="INNER - JATIM TIMUR"/>
    <s v="SPJ"/>
    <s v="REG"/>
    <s v="AO"/>
    <x v="0"/>
    <s v="1P INET"/>
    <s v="Completed (PS)"/>
    <s v="RBS-Regional 3"/>
    <d v="2026-08-09T19:47:57"/>
    <d v="2026-08-10T21:15:48"/>
    <n v="69362013"/>
    <m/>
    <n v="152332251897"/>
    <s v="Miracle Kurnia Farm"/>
    <s v="ODP-SPJ-FC/63 FC/D06/63.01"/>
    <s v="WO061343553"/>
    <m/>
    <m/>
    <m/>
    <n v="112.667411416769"/>
    <n v="-7.3695609497874504"/>
    <s v="MD|MYDB-20260809264835|DN00001/MN00459|Miracle Kurnia Farm|085109011430"/>
    <s v="MYDIGIBIZPARTNER"/>
    <m/>
    <m/>
    <m/>
    <m/>
    <m/>
    <m/>
    <m/>
    <m/>
    <s v="Management Janji"/>
    <s v="2026-08-11 08:00:00 | M Janji : 11 agustus 2026 jam Pasang : pagi  Note : hubungi pelanggan jika ingin kelokasi"/>
    <s v="FCC"/>
    <d v="2026-09-08T19:54:40"/>
    <d v="2026-08-11T08:00:00"/>
    <s v="FALLOUT HOMEPASS"/>
    <s v="PS"/>
    <s v="SPJ"/>
    <s v="NO ADDON"/>
    <n v="20260810"/>
    <s v="Completed"/>
    <s v="HSI Bisnis Promo HUT Telkom PSB 70% - 100 Mbps"/>
    <s v="INDIBIZ"/>
    <m/>
    <m/>
    <d v="2026-08-11T08:00:00"/>
    <s v="2026-08-11 08:00:00 | M Janji : 11 agustus 2026 jam Pasang : pagi  Note : hubungi pelanggan jika ingin kelokasi"/>
    <n v="2026"/>
    <n v="8"/>
    <n v="10"/>
    <d v="2026-08-10T00:00:00"/>
    <n v="-1.3333333333357587"/>
    <x v="1"/>
  </r>
  <r>
    <n v="457"/>
    <n v="1002511977"/>
    <n v="3"/>
    <x v="4"/>
    <n v="4"/>
    <s v="SEMARANG"/>
    <s v="INNER - SEMARANG JATENG UTARA"/>
    <s v="JHR"/>
    <s v="REG"/>
    <s v="AO"/>
    <x v="0"/>
    <m/>
    <s v="CANCEL COMPLETED"/>
    <s v="RBS-Regional 2"/>
    <d v="2026-08-06T11:14:29"/>
    <d v="2026-08-10T02:01:06"/>
    <n v="68988943"/>
    <m/>
    <n v="142406122689"/>
    <s v="PT. SECURINDO PACKATAMA INDONESIA"/>
    <s v="ODP-JHR-FBN/066"/>
    <m/>
    <m/>
    <m/>
    <m/>
    <n v="110.415915577912"/>
    <n v="-6.9789922559189703"/>
    <s v="AMRBS;950223;ALDHIAZ;JKT OUTER;HSI Bisnis PSB 70% - 50 Mbps - (439000);CP Lily Ismalia  089687353200 ALT 0813-8375-5100;promotion@secureparking.co.id  "/>
    <s v="Account Manager"/>
    <m/>
    <m/>
    <m/>
    <m/>
    <m/>
    <m/>
    <m/>
    <m/>
    <m/>
    <m/>
    <m/>
    <d v="2026-06-08T11:25:46"/>
    <m/>
    <m/>
    <s v="REJECT_FCC"/>
    <s v="JHR"/>
    <s v="NO ADDON"/>
    <m/>
    <s v="Order dicancel oleh SYSTEM remark : CANCEL ORDER by System : pelanggan belum melakukan upload dokumen melebihi 3 hari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s v="Order dicancel oleh SYSTEM remark : CANCEL ORDER by System : pelanggan belum melakukan upload dokumen melebihi 3 hari"/>
    <m/>
    <m/>
    <m/>
    <m/>
    <m/>
    <e v="#NUM!"/>
    <e v="#NUM!"/>
    <x v="0"/>
  </r>
  <r>
    <n v="458"/>
    <n v="1002506753"/>
    <n v="3"/>
    <x v="6"/>
    <n v="5"/>
    <s v="SIDOARJO"/>
    <s v="JOMBANG"/>
    <s v="POS"/>
    <s v="REG"/>
    <s v="AO"/>
    <x v="0"/>
    <m/>
    <s v="Completed (PS)"/>
    <s v="RBS-Regional 3"/>
    <d v="2026-08-04T08:22:35"/>
    <d v="2026-08-04T21:49:09"/>
    <n v="69357910"/>
    <m/>
    <n v="152333218608"/>
    <s v="SPPG JOMBANG PLANDAAN TUNDOWULAN"/>
    <s v="ODP-POS-FA/60"/>
    <s v="WO060856031"/>
    <m/>
    <m/>
    <m/>
    <n v="112.19673400000001"/>
    <n v="-7.4322162000000001"/>
    <s v="|MN01614|/SPPG JOMBANG PLANDAAN TUNDOWULAN/WINBACK 2.0 HSI B2B (1:1) 75MBPS 415RB PSB DISC 70%//pratamasatriawahyu@gmail.com/SATRIA WAHYU PRATAMA RAMADAN/085194576685 / 82247796766"/>
    <s v="Sales Force DBS"/>
    <m/>
    <m/>
    <m/>
    <m/>
    <m/>
    <m/>
    <m/>
    <m/>
    <s v="Management Janji"/>
    <s v="2026-08-05 08:00:00|Tanggal pemasangan : 05 agustus 2026 Jam pemasangan : 08.00 - 12.00 Info Tambahan : Hubungi pelanggan dulu sebelum ke lokasi terimakasih|40010577|MYDITA"/>
    <s v="FCC"/>
    <d v="2026-04-08T08:25:42"/>
    <d v="2026-08-05T08:00:00"/>
    <m/>
    <s v="PS"/>
    <s v="POS"/>
    <s v="NO ADDON"/>
    <n v="20260804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5T08:00:00"/>
    <s v="2026-08-05 08:00:00|Tanggal pemasangan : 05 agustus 2026 Jam pemasangan : 08.00 - 12.00 Info Tambahan : Hubungi pelanggan dulu sebelum ke lokasi terimakasih|40010577|MYDITA"/>
    <n v="2026"/>
    <n v="8"/>
    <n v="4"/>
    <d v="2026-08-04T00:00:00"/>
    <n v="-1.3333333333357587"/>
    <x v="1"/>
  </r>
  <r>
    <n v="459"/>
    <n v="1002520296"/>
    <n v="3"/>
    <x v="1"/>
    <n v="5"/>
    <s v="MALANG"/>
    <s v="KEPANJEN"/>
    <s v="TUR"/>
    <s v="REG"/>
    <s v="AO"/>
    <x v="0"/>
    <s v="1P INET"/>
    <s v="Completed (PS)"/>
    <s v="RBS-Regional 3"/>
    <d v="2026-08-11T14:55:57"/>
    <d v="2026-08-12T13:21:13"/>
    <n v="69363508"/>
    <m/>
    <n v="152713217307"/>
    <s v="SPBU 54.651.79"/>
    <s v="ODP-TUR-FA/70 FA/D06/70.01"/>
    <s v="WO061510340"/>
    <m/>
    <m/>
    <m/>
    <n v="112.72808259999999"/>
    <n v="-8.1231413999999997"/>
    <s v="|MN02540|MYIA-088741147186/POI/Toton setyo Wahyudi /089601719505/setyototon5@gmail.com"/>
    <s v="MYIB_ASSISTANT"/>
    <m/>
    <m/>
    <m/>
    <m/>
    <m/>
    <m/>
    <m/>
    <m/>
    <s v="Management Janji"/>
    <s v="2026-08-12 13:00:00 | M Janji : (12/08/2026) jam Pasang : 09:00 Note : hubungi pelanggan jika ingin kelokasi"/>
    <s v="FCC"/>
    <d v="2026-11-08T15:10:17"/>
    <d v="2026-08-12T13:00:00"/>
    <m/>
    <s v="PS"/>
    <s v="TUR"/>
    <s v="NO ADDON"/>
    <n v="20260812"/>
    <s v="Completed"/>
    <s v="HSI Bisnis Promo HUT Telkom PSB 70% - 50 Mbps"/>
    <s v="INDIBIZ"/>
    <m/>
    <m/>
    <d v="2026-08-12T13:00:00"/>
    <s v="2026-08-12 13:00:00 | M Janji : (12/08/2026) jam Pasang : 09:00 Note : hubungi pelanggan jika ingin kelokasi"/>
    <n v="2026"/>
    <n v="8"/>
    <n v="12"/>
    <d v="2026-08-12T00:00:00"/>
    <n v="-0.54166666666424135"/>
    <x v="1"/>
  </r>
  <r>
    <n v="460"/>
    <n v="1002522913"/>
    <n v="3"/>
    <x v="1"/>
    <n v="5"/>
    <s v="MALANG"/>
    <s v="KEPANJEN"/>
    <s v="MLG"/>
    <s v="REG"/>
    <s v="AO"/>
    <x v="0"/>
    <m/>
    <s v="Completed (PS)"/>
    <s v="RBS-Regional 3"/>
    <d v="2026-08-12T16:41:37"/>
    <d v="2026-08-15T16:47:45"/>
    <n v="63737299"/>
    <m/>
    <n v="152701239029"/>
    <s v="SMA NEGERI 4 MALANG"/>
    <s v="ODP-MLG-FDP/65"/>
    <s v="WO061734135"/>
    <m/>
    <m/>
    <m/>
    <n v="112.6345479"/>
    <n v="-7.9762715000000002"/>
    <s v="MC20200|SMAN 4 MALANG|HSI Bisnis Promo winback 300 mbps 1.220.000|0813Ã¢â‚¬â€˜5943Ã¢â‚¬â€˜6279"/>
    <s v="Sales Force DBS"/>
    <m/>
    <m/>
    <m/>
    <m/>
    <m/>
    <m/>
    <m/>
    <m/>
    <s v="Management Janji"/>
    <s v="2026-08-15 08:00:00|Tanggal pemasangan: 27/07/2026 Jam pemasangan : pagi / siang Info Tambahan : Hubungi pelanggan dulu sebelum ke lokasi. terima kasih|40951377|MYDITA"/>
    <s v="FCC"/>
    <d v="2026-12-08T16:54:54"/>
    <d v="2026-08-15T08:00:00"/>
    <m/>
    <s v="PS"/>
    <s v="MLG"/>
    <s v="NO ADDON"/>
    <n v="20260815"/>
    <s v="Completed"/>
    <s v="- 11_11446;Biaya PSB HSI EBIS Tunai di Depan ~ 11[150000]  - SP_NOSS;SP_NOSS ~ Internet NOSS Multispeed Network[0]  - SP_NOSS;SP_NOSS ~ Internet NOSS Multispeed Network[0]  - E24057;E24057 ~ ES24 - Paket HSI Bisnis (HSIE) Khusus Winback[0]  - E24057~null~"/>
    <s v="INDIBIZ"/>
    <m/>
    <m/>
    <d v="2026-08-15T08:00:00"/>
    <s v="2026-08-15 08:00:00|Tanggal pemasangan: 27/07/2026 Jam pemasangan : pagi / siang Info Tambahan : Hubungi pelanggan dulu sebelum ke lokasi. terima kasih|40951377|MYDITA"/>
    <n v="2026"/>
    <n v="8"/>
    <n v="15"/>
    <d v="2026-08-15T00:00:00"/>
    <n v="-0.33333333333575865"/>
    <x v="1"/>
  </r>
  <r>
    <n v="461"/>
    <n v="1002511787"/>
    <n v="3"/>
    <x v="4"/>
    <n v="4"/>
    <s v="PEKALONGAN"/>
    <s v="TEGAL"/>
    <s v="TEG"/>
    <s v="REG"/>
    <s v="AO"/>
    <x v="0"/>
    <s v="1P INET"/>
    <s v="102 | FOLLOW UP COMPLETED"/>
    <s v="RBS-Regional 3"/>
    <d v="2026-08-06T10:26:56"/>
    <d v="2026-08-07T10:44:45"/>
    <n v="69359727"/>
    <m/>
    <n v="142212126659"/>
    <s v="SDN MANGKUKUSUMAN 5 TEGAL"/>
    <s v="ODP-TEG-FN/041 FN/D05/041.01"/>
    <s v="WO061051897"/>
    <m/>
    <m/>
    <m/>
    <n v="109.1379163"/>
    <n v="-6.8718960999999998"/>
    <s v="|MN00292|MYIA-015849851619/POI/Mutmainah/083837087200/sdnmangkukusuman5@gmail.com"/>
    <s v="MYIB_ASSISTANT"/>
    <m/>
    <m/>
    <m/>
    <m/>
    <m/>
    <m/>
    <m/>
    <m/>
    <s v="Management Janji"/>
    <s v="2026-08-07 08:00:00 | Nama : BU MUTMAINAH No Hp : 083837087200 No Alt :  Tgl Pemasangan : 07 Agustus 2026 Interval : PAGI  Note : Hubungi pelanggan terlebih dahulu"/>
    <s v="FCC"/>
    <d v="2026-06-08T10:39:54"/>
    <d v="2026-08-07T08:00:00"/>
    <s v="Kendala Teknik"/>
    <s v="REVOKE"/>
    <s v="TEG"/>
    <s v="NO ADDON"/>
    <m/>
    <s v="Follow Up Revoke Completed, New Order ID : SC1002514175"/>
    <s v="HSI Bisnis Promo HUT Telkom PSB 70% - 150 Mbps"/>
    <s v="INDIBIZ"/>
    <m/>
    <m/>
    <d v="2026-08-07T08:00:00"/>
    <s v="2026-08-07 08:00:00 | Nama : BU MUTMAINAH No Hp : 083837087200 No Alt :  Tgl Pemasangan : 07 Agustus 2026 Interval : PAGI  Note : Hubungi pelanggan terlebih dahulu"/>
    <m/>
    <m/>
    <m/>
    <e v="#NUM!"/>
    <e v="#NUM!"/>
    <x v="0"/>
  </r>
  <r>
    <n v="462"/>
    <n v="1002519790"/>
    <n v="3"/>
    <x v="6"/>
    <n v="5"/>
    <s v="SIDOARJO"/>
    <s v="INNER - JATIM TIMUR"/>
    <s v="SDA"/>
    <s v="REG"/>
    <s v="AO"/>
    <x v="0"/>
    <m/>
    <s v="Completed (PS)"/>
    <s v="RBS-Regional 3"/>
    <d v="2026-08-11T13:04:50"/>
    <d v="2026-08-11T17:39:01"/>
    <n v="69360235"/>
    <m/>
    <n v="152316232059"/>
    <s v="SMP PLUS SABILUR ROSYAD"/>
    <s v="ODP-SDA-FBE/15"/>
    <s v="WO061493496"/>
    <m/>
    <m/>
    <m/>
    <n v="112.7179369"/>
    <n v="-7.4553190999999996"/>
    <s v="|MN02627|/SMP PLUS SABILUR ROSYAD/WINBACK 2.0 HSI B2B (1:1) 50MBPS 355RB PSB DISC 70%/-/sabilurrosyad22@yahoo.com/ALI MASUM/85731104611"/>
    <s v="Sales Force DBS"/>
    <m/>
    <m/>
    <m/>
    <m/>
    <m/>
    <m/>
    <m/>
    <m/>
    <s v="Management Janji"/>
    <s v="2026-08-07 15:00:00|  M Janji : (07/08/026)  jam Pasang : 09:00  Note : hubungi pelanggan jika ingin kelokasi|40951378|MYDITA"/>
    <s v="FCC"/>
    <d v="2026-11-08T13:10:18"/>
    <m/>
    <m/>
    <s v="PS"/>
    <s v="SDA"/>
    <s v="NO ADDON"/>
    <n v="20260811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11T07:00:00"/>
    <s v="2026-08-07 15:00:00|  M Janji : (07/08/026)  jam Pasang : 09:00  Note : hubungi pelanggan jika ingin kelokasi|40951378|MYDITA"/>
    <n v="2026"/>
    <n v="8"/>
    <n v="11"/>
    <d v="2026-08-11T00:00:00"/>
    <n v="-0.29166666666424135"/>
    <x v="1"/>
  </r>
  <r>
    <n v="463"/>
    <n v="1002504576"/>
    <n v="3"/>
    <x v="1"/>
    <n v="5"/>
    <s v="KEDIRI"/>
    <s v="KEDIRI"/>
    <s v="KDI"/>
    <s v="REG"/>
    <s v="AO"/>
    <x v="0"/>
    <s v="1P INET"/>
    <s v="CANCEL COMPLETED"/>
    <s v="RBS-Regional 3"/>
    <d v="2026-08-01T13:25:58"/>
    <d v="2026-08-04T06:47:16"/>
    <n v="69356758"/>
    <m/>
    <n v="152610241440"/>
    <s v="SPBU TURUS 54.641.39"/>
    <s v="ODP-KDI-FB/07 FB/D02/07.01"/>
    <s v="WO060650817"/>
    <m/>
    <m/>
    <m/>
    <n v="112.032374219755"/>
    <n v="-7.75380158530555"/>
    <s v="|MN01011|MYIA-054099940573/POI/ARIF PRASETYA WARAHAP/08113253781/itafifarma@gmail.com"/>
    <s v="MYIB_ASSISTANT"/>
    <m/>
    <m/>
    <m/>
    <m/>
    <m/>
    <m/>
    <m/>
    <m/>
    <s v="Management Janji"/>
    <s v="2026-08-02 13:00:00 | Nama PIC : Bp Nadif No Hp : 08113253781 No Alt : - Tgl Pemasangan : 02 Agustus 2026 Interval : PAGI SIANG Note : Hubungi pelanggan terlebih dahulu"/>
    <s v="FCC"/>
    <d v="2026-01-08T13:39:46"/>
    <d v="2026-08-02T13:00:00"/>
    <m/>
    <s v="CANCEL"/>
    <s v="KDI"/>
    <s v="NO ADDON"/>
    <m/>
    <s v="Cancel Completed"/>
    <s v="HSI Bisnis Promo HUT Telkom PSB 70% - 50 Mbps"/>
    <s v="INDIBIZ"/>
    <m/>
    <m/>
    <d v="2026-08-02T13:00:00"/>
    <s v="2026-08-02 13:00:00 | Nama PIC : Bp Nadif No Hp : 08113253781 No Alt : - Tgl Pemasangan : 02 Agustus 2026 Interval : PAGI SIANG Note : Hubungi pelanggan terlebih dahulu"/>
    <m/>
    <m/>
    <m/>
    <e v="#NUM!"/>
    <e v="#NUM!"/>
    <x v="0"/>
  </r>
  <r>
    <n v="464"/>
    <n v="1002505712"/>
    <n v="3"/>
    <x v="5"/>
    <n v="5"/>
    <s v="SINGARJA"/>
    <s v="GIANYAR"/>
    <s v="GIN"/>
    <s v="REG"/>
    <s v="AO"/>
    <x v="0"/>
    <m/>
    <s v="102 | FOLLOW UP COMPLETED"/>
    <s v="RBS-Regional 3"/>
    <d v="2026-08-03T10:09:34"/>
    <d v="2026-08-07T08:24:32"/>
    <n v="69357302"/>
    <m/>
    <n v="172407212845"/>
    <s v="SD NEGERI 5 PERING"/>
    <s v="ODP-GIN-FP/90"/>
    <s v="WO060892354"/>
    <m/>
    <m/>
    <m/>
    <n v="115.3013272"/>
    <n v="-8.5809947999999991"/>
    <s v="|MN02658|/PIC I PUTU DHARMENDRA/085333862495/sdn5pering@gmail.com"/>
    <s v="Sales Force DBS"/>
    <m/>
    <m/>
    <m/>
    <m/>
    <m/>
    <m/>
    <m/>
    <m/>
    <s v="Management Janji"/>
    <s v="2026-08-05 13:00:00|Nama Pic : IBU DAYU No Hp Pic : 087744632973 Jam Pemasangan : 08:00 - 12.00 Tanggal Pemasangan : RABU 05 AGUSTUS 2026 Info Tambahan : Hubungi pelanggan sebelum datang ke lokasi, terima kasih.|40961370|MYDITA"/>
    <s v="FCC"/>
    <d v="2026-03-08T10:10:41"/>
    <d v="2026-08-05T13:00:00"/>
    <s v="Kendala Lainnya"/>
    <s v="REVOKE"/>
    <s v="GIN"/>
    <s v="NO ADDON"/>
    <m/>
    <s v="Follow Up Revoke Completed, New Order ID : SC1002513682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5T13:00:00"/>
    <s v="2026-08-05 13:00:00|Nama Pic : IBU DAYU No Hp Pic : 087744632973 Jam Pemasangan : 08:00 - 12.00 Tanggal Pemasangan : RABU 05 AGUSTUS 2026 Info Tambahan : Hubungi pelanggan sebelum datang ke lokasi, terima kasih.|40961370|MYDITA"/>
    <m/>
    <m/>
    <m/>
    <e v="#NUM!"/>
    <e v="#NUM!"/>
    <x v="0"/>
  </r>
  <r>
    <n v="465"/>
    <n v="1002511724"/>
    <n v="3"/>
    <x v="3"/>
    <n v="5"/>
    <s v="SBY UTARA"/>
    <s v="MANYAR"/>
    <s v="MGO"/>
    <s v="REG"/>
    <s v="AO"/>
    <x v="0"/>
    <s v="1P INET"/>
    <s v="102 | FOLLOW UP COMPLETED"/>
    <s v="RBS-Regional 3"/>
    <d v="2026-08-06T10:10:56"/>
    <d v="2026-08-12T10:55:58"/>
    <n v="69359701"/>
    <m/>
    <n v="152413167548"/>
    <s v="LEMBAGA PENDIDIKAN BAHASA CHINA"/>
    <s v="ODP-DMO-FAC/14"/>
    <s v="WO061050044"/>
    <m/>
    <m/>
    <m/>
    <n v="112.75182599999999"/>
    <n v="-7.2598849999999997"/>
    <s v="MD|MYDB-20260805264493|DN00001/MN00443|LEMBAGA PENDIDIKAN BAHASA CHINA|085113162223"/>
    <s v="MYDIGIBIZPARTNER"/>
    <m/>
    <m/>
    <m/>
    <m/>
    <m/>
    <m/>
    <m/>
    <m/>
    <s v="Management Janji"/>
    <s v="2026-08-07 08:00:00 | Nama PIC : Risky No HP : 085113162223 Alt :  M Janji : 07/08/2026 Jam Pasang : 08.00 - 13:00  NoteÃ‚Â :  hubungi terlebih dahulu sebelum kelokasi "/>
    <s v="FCC"/>
    <d v="2026-06-08T10:25:07"/>
    <d v="2026-08-07T08:00:00"/>
    <s v="Kendala Pelanggan"/>
    <s v="REVOKE"/>
    <s v="MGO"/>
    <s v="NO ADDON"/>
    <m/>
    <s v="Follow Up Revoke Completed, New Order ID : SC1002521663"/>
    <s v="HSI Bisnis Promo HUT Telkom PSB 70% - 200 Mbps"/>
    <s v="INDIBIZ"/>
    <m/>
    <m/>
    <d v="2026-08-07T08:00:00"/>
    <s v="2026-08-07 08:00:00 | Nama PIC : Risky No HP : 085113162223 Alt :  M Janji : 07/08/2026 Jam Pasang : 08.00 - 13:00  NoteÃ‚Â :  hubungi terlebih dahulu sebelum kelokasi "/>
    <m/>
    <m/>
    <m/>
    <e v="#NUM!"/>
    <e v="#NUM!"/>
    <x v="0"/>
  </r>
  <r>
    <n v="466"/>
    <n v="1002520403"/>
    <n v="3"/>
    <x v="0"/>
    <n v="5"/>
    <s v="KUPANG"/>
    <s v="ENDE"/>
    <s v="BJW"/>
    <s v="REG"/>
    <s v="AO"/>
    <x v="0"/>
    <s v="1P INET"/>
    <s v="OSS - FALLOUT"/>
    <s v="RBS-Regional 3"/>
    <d v="2026-08-11T15:16:56"/>
    <d v="2026-08-14T17:53:24"/>
    <n v="69363537"/>
    <m/>
    <n v="172511797113"/>
    <s v="SPBU BOAWAE"/>
    <s v="ODP-BJW-FE/16 FE/D01/16.01"/>
    <s v="WO061513991"/>
    <m/>
    <m/>
    <m/>
    <n v="121.18621210000001"/>
    <n v="-8.7630094999999901"/>
    <s v="|MC40142|MYIA-045600690263/POI/OKTOVIANUS LIE/087831645463/spbuyohanes@gmail.com"/>
    <s v="MYIB_ASSISTANT"/>
    <m/>
    <m/>
    <m/>
    <m/>
    <m/>
    <m/>
    <m/>
    <m/>
    <s v="Management Janji"/>
    <s v="2026-08-13 08:00:00 | telp : 085737539806 alt :  M Janji : (12/08/2026) jam Pasang :pagi / siang  Note : hubungi pelanggan jika ingin kelokasi "/>
    <s v="FCC"/>
    <d v="2026-11-08T15:25:50"/>
    <d v="2026-08-13T08:00:00"/>
    <s v="Kendala Pelanggan"/>
    <s v="FO_WFM"/>
    <s v="BJW"/>
    <s v="NO ADDON"/>
    <m/>
    <s v="Provisioning Failed|WFM|INF009045695|PP_-8.8417438,121.65051720000001_RESCHEDULE"/>
    <s v="HSI Bisnis Promo HUT Telkom PSB 70% - 50 Mbps"/>
    <s v="INDIBIZ"/>
    <m/>
    <m/>
    <d v="2026-08-13T08:00:00"/>
    <s v="2026-08-13 08:00:00 | telp : 085737539806 alt :  M Janji : (12/08/2026) jam Pasang :pagi / siang  Note : hubungi pelanggan jika ingin kelokasi "/>
    <m/>
    <m/>
    <m/>
    <e v="#NUM!"/>
    <e v="#NUM!"/>
    <x v="0"/>
  </r>
  <r>
    <n v="467"/>
    <n v="1002534350"/>
    <n v="3"/>
    <x v="6"/>
    <n v="5"/>
    <s v="SIDOARJO"/>
    <s v="JOMBANG"/>
    <s v="MOJ"/>
    <s v="REG"/>
    <s v="AO"/>
    <x v="0"/>
    <m/>
    <s v="MIE - SEND SURVEY"/>
    <s v="RBS-Regional 3"/>
    <d v="2026-08-18T16:56:03"/>
    <d v="2026-08-18T18:02:01"/>
    <n v="69369396"/>
    <m/>
    <n v="152319207894"/>
    <s v="SD NEGERI LATSARI"/>
    <s v="ODP-MOJ-FD/01"/>
    <s v="WO062048965"/>
    <m/>
    <m/>
    <m/>
    <n v="112.28724010000001"/>
    <n v="-7.6541017"/>
    <s v="|MN02084|/SD NEGERI LATSARI /WINBACK 2.0 HSI B2B (1:2) 50MBPS 320RB PSB DISC 70%//sdnlatsari71@gmail.com/TAUFIKUR ROHMAN /85655005096"/>
    <s v="Sales Force DBS"/>
    <m/>
    <m/>
    <m/>
    <m/>
    <m/>
    <m/>
    <m/>
    <m/>
    <s v="Management Janji"/>
    <s v="2026-08-19 15:00:00|Jam Pemasangan : 08:00 - 12.00 Tanggal Pemasangan :19/08/2025 Info Tambahan : Hubungi pelanggan sebelum datang ke lokasi|40951378|MYDITA"/>
    <s v="FCC"/>
    <s v="18-08-2026 17:10:14"/>
    <d v="2026-08-19T15:00:00"/>
    <m/>
    <s v="SURVEY_NEW_MANJA"/>
    <s v="MOJ"/>
    <s v="NO ADDON"/>
    <m/>
    <s v="MIE - SEND SURVEY"/>
    <s v="- 11_11446;Biaya PSB HSI EBIS Tunai di Depan ~ 11[150000]  - E23015;E23015 ~ ES23 - Perangkat ONT[0]  - E23015~null~44292;E23015||11||Abodemen 0[0]  - E23015~null~E23015_SWONT;SWONT ~ Biaya Sewa ONT ~ E23015[30000]  - SP_NOSS;SP_NOSS ~ Internet NOSS Multi"/>
    <s v="INDIBIZ"/>
    <m/>
    <m/>
    <d v="2026-08-19T15:00:00"/>
    <s v="2026-08-19 15:00:00|Jam Pemasangan : 08:00 - 12.00 Tanggal Pemasangan :19/08/2025 Info Tambahan : Hubungi pelanggan sebelum datang ke lokasi|40951378|MYDITA"/>
    <m/>
    <m/>
    <m/>
    <e v="#NUM!"/>
    <e v="#NUM!"/>
    <x v="0"/>
  </r>
  <r>
    <n v="468"/>
    <n v="1002511614"/>
    <n v="3"/>
    <x v="1"/>
    <n v="5"/>
    <s v="KEDIRI"/>
    <s v="BLITAR"/>
    <s v="KBN"/>
    <s v="REG"/>
    <s v="AO"/>
    <x v="0"/>
    <s v="1P INET"/>
    <s v="Completed (PS)"/>
    <s v="RBS-Regional 3"/>
    <d v="2026-08-06T09:34:56"/>
    <d v="2026-08-06T15:29:55"/>
    <n v="69359618"/>
    <m/>
    <n v="152732202759"/>
    <s v="SMKN 1 DOKO"/>
    <s v="ODP-KBN-FJ/03 FJ/D01/03.01"/>
    <s v="WO061046107"/>
    <m/>
    <m/>
    <m/>
    <n v="112.4183749"/>
    <n v="-8.0493664000000003"/>
    <s v="MD|MYDB-20260805264430|DN00001/MN00385|SMKN 1 DOKO|082233455630"/>
    <s v="MYDIGIBIZPARTNER"/>
    <m/>
    <m/>
    <m/>
    <m/>
    <m/>
    <m/>
    <m/>
    <m/>
    <s v="Management Janji"/>
    <s v="2026-08-07 08:00:00 | Nama PIC : Agus No HP : 082233455630 Alt : 081336062984 M Janji : 07/08/2026 Jam Pasang : 08.00 - 13:00  NoteÃ‚Â :  hubungi terlebih dahulu sebelum kelokasi "/>
    <s v="FCC"/>
    <d v="2026-06-08T09:39:52"/>
    <d v="2026-08-07T08:00:00"/>
    <m/>
    <s v="PS"/>
    <s v="KBN"/>
    <s v="NO ADDON"/>
    <n v="20260806"/>
    <s v="Completed"/>
    <s v="HSI Bisnis Khusus Winback PSB 70% - 300 Mbps"/>
    <s v="INDIBIZ"/>
    <m/>
    <m/>
    <d v="2026-08-07T08:00:00"/>
    <s v="2026-08-07 08:00:00 | Nama PIC : Agus No HP : 082233455630 Alt : 081336062984 M Janji : 07/08/2026 Jam Pasang : 08.00 - 13:00  NoteÃ‚Â :  hubungi terlebih dahulu sebelum kelokasi "/>
    <n v="2026"/>
    <n v="8"/>
    <n v="6"/>
    <d v="2026-08-06T00:00:00"/>
    <n v="-1.3333333333357587"/>
    <x v="1"/>
  </r>
  <r>
    <n v="469"/>
    <n v="1002505298"/>
    <n v="3"/>
    <x v="3"/>
    <n v="5"/>
    <s v="SBY UTARA"/>
    <s v="GRESIK"/>
    <s v="CRM"/>
    <s v="REG"/>
    <s v="AO"/>
    <x v="0"/>
    <s v="1P INET"/>
    <s v="Completed (PS)"/>
    <s v="RBS-Regional 3"/>
    <d v="2026-08-02T14:22:57"/>
    <d v="2026-08-03T14:30:24"/>
    <n v="69357039"/>
    <m/>
    <n v="152446246128"/>
    <s v="MI SUNAN AMPEL RUANG GURU"/>
    <s v="ODP-CRM-FAA/23 FAA/D03/23.01"/>
    <s v="WO060720891"/>
    <m/>
    <m/>
    <m/>
    <n v="112.554718069732"/>
    <n v="-7.2734831145682302"/>
    <s v="MD|MYDB-20260731264067|DN00001/MN00018|MI SUNAN AMPEL RUANG GURU|085608448241"/>
    <s v="MYDIGIBIZPARTNER"/>
    <m/>
    <m/>
    <m/>
    <m/>
    <m/>
    <m/>
    <m/>
    <m/>
    <s v="Management Janji"/>
    <s v="2026-08-03 13:00:00 | M Janji : (03/08/2026) jam Pasang : 09:00 Note : hubungi pelanggan jika ingin kelokasi"/>
    <s v="FCC"/>
    <d v="2026-02-08T14:25:15"/>
    <d v="2026-08-03T13:00:00"/>
    <m/>
    <s v="PS"/>
    <s v="CRM"/>
    <s v="NO ADDON"/>
    <n v="20260803"/>
    <s v="Completed"/>
    <s v="HSI Bisnis Basic Promo HUT Telkom PSB 70% - 75 Mbps"/>
    <s v="INDIBIZ"/>
    <m/>
    <m/>
    <d v="2026-08-03T13:00:00"/>
    <s v="2026-08-03 13:00:00 | M Janji : (03/08/2026) jam Pasang : 09:00 Note : hubungi pelanggan jika ingin kelokasi"/>
    <n v="2026"/>
    <n v="8"/>
    <n v="3"/>
    <d v="2026-08-03T00:00:00"/>
    <n v="-0.54166666666424135"/>
    <x v="1"/>
  </r>
  <r>
    <n v="470"/>
    <n v="1002512568"/>
    <n v="3"/>
    <x v="3"/>
    <n v="5"/>
    <s v="SBY UTARA"/>
    <s v="KENJERAN"/>
    <s v="KPS"/>
    <s v="REG"/>
    <s v="AO"/>
    <x v="0"/>
    <m/>
    <s v="Completed (PS)"/>
    <s v="RBS-Regional 3"/>
    <d v="2026-08-06T14:03:37"/>
    <d v="2026-08-08T11:00:21"/>
    <n v="69360011"/>
    <m/>
    <n v="152404211263"/>
    <s v="TOKO ANDIKA PUTRA"/>
    <s v="ODP-KBL-FBU/22"/>
    <s v="WO061097570"/>
    <m/>
    <m/>
    <m/>
    <n v="112.7562332"/>
    <n v="-7.2213320999999997"/>
    <s v="|MN00889|/TOKO ANDIKA PUTRA/Puguh santoso/083846370654/gabriladrian5@gmail.com/HSI Bisnis Promo HUT Telkom (1:1) 100 Mbps (Rp 535.000) PSB Rp 150.000"/>
    <s v="Sales Force DBS"/>
    <m/>
    <m/>
    <m/>
    <m/>
    <m/>
    <m/>
    <m/>
    <m/>
    <s v="Management Janji"/>
    <s v="2026-08-07 13:00:00|Tanggal pemasangan: 07/08/2026 Jam pemasangan : pagi/siang Info Tambahan : Hubungi pelanggan dulu sebelum ke lokasi. terima kasih|40010577|MYDITA"/>
    <s v="FCC"/>
    <d v="2026-06-08T14:10:26"/>
    <d v="2026-08-07T13:00:00"/>
    <s v="Kendala Pelanggan"/>
    <s v="PS"/>
    <s v="KPS"/>
    <s v="NO ADDON"/>
    <n v="20260808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07T13:00:00"/>
    <s v="2026-08-07 13:00:00|Tanggal pemasangan: 07/08/2026 Jam pemasangan : pagi/siang Info Tambahan : Hubungi pelanggan dulu sebelum ke lokasi. terima kasih|40010577|MYDITA"/>
    <n v="2026"/>
    <n v="8"/>
    <n v="8"/>
    <d v="2026-08-08T00:00:00"/>
    <n v="0.45833333333575865"/>
    <x v="1"/>
  </r>
  <r>
    <n v="471"/>
    <n v="1002512921"/>
    <n v="3"/>
    <x v="6"/>
    <n v="5"/>
    <s v="JEMBER"/>
    <s v="JEMBER"/>
    <s v="KBS"/>
    <s v="REG"/>
    <s v="AO"/>
    <x v="0"/>
    <s v="1P INET"/>
    <s v="102 | FOLLOW UP COMPLETED"/>
    <s v="RBS-Regional 3"/>
    <d v="2026-08-06T15:32:57"/>
    <d v="2026-08-07T16:07:08"/>
    <n v="69360155"/>
    <m/>
    <n v="152502216859"/>
    <s v="SMAN 01 KALISAT"/>
    <s v="ODP-KBS-FAC/46 FAC/D02/46.01"/>
    <s v="WO061095181"/>
    <m/>
    <m/>
    <m/>
    <n v="113.7290174"/>
    <n v="-8.1772113999999991"/>
    <s v="|MN00906|MYIA-047042785758/POI/septian/088226040931/sman01kalisat@gmail.com"/>
    <s v="MYIB_ASSISTANT"/>
    <m/>
    <m/>
    <m/>
    <m/>
    <m/>
    <m/>
    <m/>
    <m/>
    <s v="Management Janji"/>
    <s v="2026-08-07 13:00:00 | Nama PIC : bapak septian No HP : 088226040931 Alt :  M Janji : (JUMAT/7/AGUSTUS/2026) jam Pasang : 09:00 Note : hubungi pelanggan jika ingin kelokasi"/>
    <s v="FCC"/>
    <d v="2026-06-08T15:40:04"/>
    <d v="2026-08-07T13:00:00"/>
    <s v="Kendala Teknik"/>
    <s v="REVOKE"/>
    <s v="KBS"/>
    <s v="NO ADDON"/>
    <m/>
    <s v="Follow Up Revoke Completed, New Order ID : SC1002515195"/>
    <s v="HSI Bisnis Basic Promo HUT Telkom PSB 70% - 100 Mbps Dual Band"/>
    <s v="INDIBIZ"/>
    <m/>
    <m/>
    <d v="2026-08-07T13:00:00"/>
    <s v="2026-08-07 13:00:00 | Nama PIC : bapak septian No HP : 088226040931 Alt :  M Janji : (JUMAT/7/AGUSTUS/2026) jam Pasang : 09:00 Note : hubungi pelanggan jika ingin kelokasi"/>
    <m/>
    <m/>
    <m/>
    <e v="#NUM!"/>
    <e v="#NUM!"/>
    <x v="0"/>
  </r>
  <r>
    <n v="472"/>
    <n v="1002526077"/>
    <n v="3"/>
    <x v="7"/>
    <n v="4"/>
    <s v="KUDUS"/>
    <s v="PATI"/>
    <s v="PAT"/>
    <s v="REG"/>
    <s v="AO"/>
    <x v="0"/>
    <s v="1P INET"/>
    <s v="Completed (PS)"/>
    <s v="RBS-Regional 3"/>
    <d v="2026-08-14T11:11:56"/>
    <d v="2026-08-15T12:45:45"/>
    <n v="69365889"/>
    <m/>
    <n v="142551119331"/>
    <s v="SPBU 44.593.11 TERBAN"/>
    <s v="ODP-PAT-FP/041 FP/D06/041.01"/>
    <s v="WO061732290"/>
    <m/>
    <m/>
    <m/>
    <n v="110.95106699999999"/>
    <n v="-6.7971579999999996"/>
    <s v="|MC60025|MYIA-088524732679/POI/Eko Santoso/0895402963572/spbu_terban@yahoo.com"/>
    <s v="MYIB_ASSISTANT"/>
    <m/>
    <m/>
    <m/>
    <m/>
    <m/>
    <m/>
    <m/>
    <m/>
    <s v="Management Janji"/>
    <s v="2026-08-15 08:00:00 | Jam Pemasangan : 08:00 - 12.00 Tanggal Pemasangan : 15/08/2026 Info Tambahan : Hubungi pelanggan sebelum datang ke lokasi"/>
    <s v="FCC"/>
    <s v="14-08-2026 11:39:52"/>
    <d v="2026-08-15T08:00:00"/>
    <m/>
    <s v="PS"/>
    <s v="PAT"/>
    <s v="NO ADDON"/>
    <n v="20260815"/>
    <s v="Completed"/>
    <s v="HSI Bisnis Basic Promo HUT Telkom PSB 70% - 100 Mbps"/>
    <s v="INDIBIZ"/>
    <m/>
    <m/>
    <d v="2026-08-15T08:00:00"/>
    <s v="2026-08-15 08:00:00 | Jam Pemasangan : 08:00 - 12.00 Tanggal Pemasangan : 15/08/2026 Info Tambahan : Hubungi pelanggan sebelum datang ke lokasi"/>
    <n v="2026"/>
    <n v="8"/>
    <n v="15"/>
    <d v="2026-08-15T00:00:00"/>
    <n v="-0.33333333333575865"/>
    <x v="1"/>
  </r>
  <r>
    <n v="473"/>
    <n v="1002504891"/>
    <n v="3"/>
    <x v="6"/>
    <n v="5"/>
    <s v="JEMBER"/>
    <s v="BONDOWOSO"/>
    <s v="PRJ"/>
    <s v="REG"/>
    <s v="AO"/>
    <x v="0"/>
    <s v="1P INET"/>
    <s v="Completed (PS)"/>
    <s v="RBS-Regional 3"/>
    <d v="2026-08-01T17:49:56"/>
    <d v="2026-08-02T12:47:08"/>
    <n v="69356878"/>
    <m/>
    <n v="152526201931"/>
    <s v="RUMAH KOST SUTARJO"/>
    <s v="ODP-PRJ-FC/42 FC/D02/42.01"/>
    <s v="WO060676559"/>
    <m/>
    <m/>
    <m/>
    <n v="114.019311"/>
    <n v="-7.7781539999999998"/>
    <s v="|MN02617|MYIA-029424135448/POI/SUTARJO/083157727102/iade32223@gmail.com"/>
    <s v="MYIB_ASSISTANT"/>
    <m/>
    <m/>
    <m/>
    <m/>
    <m/>
    <m/>
    <m/>
    <m/>
    <s v="Management Janji"/>
    <s v="2026-08-02 15:00:00 | Nama PIC : SUTARJO No HP : 083157727102 Alt :  M Janji : 02/08/2026 NoteÃ‚Â :  hubungi terlebih dahulu sebelum kelokasi "/>
    <s v="FCC"/>
    <d v="2026-01-08T17:54:50"/>
    <d v="2026-08-02T15:00:00"/>
    <m/>
    <s v="PS"/>
    <s v="PRJ"/>
    <s v="NO ADDON"/>
    <n v="20260802"/>
    <s v="Completed"/>
    <s v="HSI Bisnis Promo HUT Telkom PSB 70% - 75 Mbps"/>
    <s v="INDIBIZ"/>
    <m/>
    <m/>
    <d v="2026-08-02T15:00:00"/>
    <s v="2026-08-02 15:00:00 | Nama PIC : SUTARJO No HP : 083157727102 Alt :  M Janji : 02/08/2026 NoteÃ‚Â :  hubungi terlebih dahulu sebelum kelokasi "/>
    <n v="2026"/>
    <n v="8"/>
    <n v="2"/>
    <d v="2026-08-02T00:00:00"/>
    <n v="-0.625"/>
    <x v="1"/>
  </r>
  <r>
    <n v="474"/>
    <n v="1002534647"/>
    <n v="3"/>
    <x v="1"/>
    <n v="5"/>
    <s v="KEDIRI"/>
    <s v="TULUNGAGUNG"/>
    <s v="CAT"/>
    <s v="REG"/>
    <s v="AO"/>
    <x v="0"/>
    <s v="1P INET"/>
    <s v="MIE - SEND SURVEY"/>
    <s v="RBS-Regional 3"/>
    <d v="2026-08-18T18:38:57"/>
    <d v="2026-08-18T18:40:01"/>
    <n v="69369513"/>
    <m/>
    <n v="152622209207"/>
    <s v="WARKOP DWI"/>
    <s v="ODP-CAT-FK/17 FK/D02/17.01"/>
    <s v="WO062051584"/>
    <m/>
    <m/>
    <m/>
    <n v="111.783799901604"/>
    <n v="-8.2083660493509303"/>
    <s v="MD|MYDB-20260818266018|DC20015/MC20167|WARKOP DWI|085151634006"/>
    <s v="MYDIGIBIZPARTNER"/>
    <m/>
    <m/>
    <m/>
    <m/>
    <m/>
    <m/>
    <m/>
    <m/>
    <s v="Management Janji"/>
    <s v="2026-08-19 15:00:00 | Nama : BP AGUS (SUAMI) No Hp : 085151634006 No Alt :  Tgl Pemasangan : 19 Agustus 2026 Interval : PAGI  Note : Hubungi pelanggan terlebih dahulu"/>
    <s v="FCC"/>
    <s v="18-08-2026 18:39:51"/>
    <d v="2026-08-19T15:00:00"/>
    <m/>
    <s v="SURVEY_NEW_MANJA"/>
    <s v="CAT"/>
    <s v="NO ADDON"/>
    <m/>
    <s v="MIE - SEND SURVEY"/>
    <s v="HSI Bisnis Promo HUT RI PSB 70% - 300 Mbps"/>
    <s v="INDIBIZ"/>
    <m/>
    <m/>
    <d v="2026-08-19T15:00:00"/>
    <s v="2026-08-19 15:00:00 | Nama : BP AGUS (SUAMI) No Hp : 085151634006 No Alt :  Tgl Pemasangan : 19 Agustus 2026 Interval : PAGI  Note : Hubungi pelanggan terlebih dahulu"/>
    <m/>
    <m/>
    <m/>
    <e v="#NUM!"/>
    <e v="#NUM!"/>
    <x v="0"/>
  </r>
  <r>
    <n v="475"/>
    <n v="1002514581"/>
    <n v="3"/>
    <x v="3"/>
    <n v="5"/>
    <s v="MADURA"/>
    <s v="BANGKALAN"/>
    <s v="BKL"/>
    <s v="REG"/>
    <s v="AO"/>
    <x v="0"/>
    <m/>
    <s v="Completed (PS)"/>
    <s v="RBS-Regional 3"/>
    <d v="2026-08-07T13:21:06"/>
    <d v="2026-08-12T15:28:01"/>
    <n v="69360765"/>
    <m/>
    <n v="152435910053"/>
    <s v="PT Citra Berdikari Nusantara"/>
    <s v="ODP-BKL-FAJ/42"/>
    <s v="WO061475223"/>
    <m/>
    <m/>
    <m/>
    <n v="112.73741237999999"/>
    <n v="-7.0441711060000003"/>
    <s v="|MN02601|/PT Citra Berdikari Nusantara/0856-4655-3175/kuprit409@gmail.com/HSI Bisnis Promo HUT Telkom (1:1) 100 Mbps (Rp 535.000) PSB Rp 150.000/Agus setiawan/-7.044084,112.736940"/>
    <s v="Sales Force DBS"/>
    <m/>
    <m/>
    <m/>
    <m/>
    <m/>
    <m/>
    <m/>
    <m/>
    <s v="Management Janji"/>
    <s v="2026-08-12 08:00:00|Nama Pic : bp Agus  No Hp Pic : 085646553175 No alt : - Jam Pemasangan : pagi siang  Tanggal Pemasangan : 12 Agustus 2026|40951375|MYDITA"/>
    <s v="FCC"/>
    <d v="2026-07-08T13:25:39"/>
    <d v="2026-08-12T08:00:00"/>
    <m/>
    <s v="PS"/>
    <s v="BKL"/>
    <s v="NO ADDON"/>
    <n v="20260812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2T08:00:00"/>
    <s v="2026-08-12 08:00:00|Nama Pic : bp Agus  No Hp Pic : 085646553175 No alt : - Jam Pemasangan : pagi siang  Tanggal Pemasangan : 12 Agustus 2026|40951375|MYDITA"/>
    <n v="2026"/>
    <n v="8"/>
    <n v="12"/>
    <d v="2026-08-12T00:00:00"/>
    <n v="-0.33333333333575865"/>
    <x v="1"/>
  </r>
  <r>
    <n v="476"/>
    <n v="1002521913"/>
    <n v="3"/>
    <x v="0"/>
    <n v="5"/>
    <s v="MATARAM"/>
    <s v="LOMBOK BARAT TENGAH"/>
    <s v="GER"/>
    <s v="REG"/>
    <s v="AO"/>
    <x v="0"/>
    <s v="1P INET"/>
    <s v="9 | WFM - UN-SCS"/>
    <s v="RBS-Regional 3"/>
    <d v="2026-08-12T11:55:45"/>
    <d v="2026-08-12T11:55:46"/>
    <n v="69359351"/>
    <m/>
    <m/>
    <s v="SPPG Ombe Baru"/>
    <m/>
    <s v="WO060998933"/>
    <m/>
    <m/>
    <m/>
    <n v="116.12560000000001"/>
    <n v="-8.6141000000000005"/>
    <s v="|MC40078|MYIA-090668602438/POI/Herlan/087847426513/eckodaonk4@gmail.com"/>
    <s v="MYIB_ASSISTANT"/>
    <m/>
    <m/>
    <m/>
    <m/>
    <m/>
    <m/>
    <m/>
    <m/>
    <s v="Management Janji"/>
    <s v="2026-08-07 08:00:00 | Nama Pic : BP ABDUL No Hp Pic : 087847426513 Jam Pemasangan : 08:00 - 12.00 Tanggal Pemasangan : 07 AGUSTUS 2026 Info Tambahan : Hubungi pelanggan sebelum datang ke lokasi, terima kasih."/>
    <s v="FCC"/>
    <d v="2026-12-08T12:10:13"/>
    <d v="2026-08-07T00:00:00"/>
    <m/>
    <s v="UNSC"/>
    <s v="GER"/>
    <s v="NO ADDON"/>
    <m/>
    <s v="Inprogress Alpro, SC Lama : SC1002510952"/>
    <s v="HSI Bisnis Basic Khusus Winback PSB 70% - 75 Mbps"/>
    <s v="INDIBIZ"/>
    <m/>
    <m/>
    <d v="2026-08-07T08:00:00"/>
    <s v="2026-08-07 08:00:00 | Nama Pic : BP ABDUL No Hp Pic : 087847426513 Jam Pemasangan : 08:00 - 12.00 Tanggal Pemasangan : 07 AGUSTUS 2026 Info Tambahan : Hubungi pelanggan sebelum datang ke lokasi, terima kasih."/>
    <m/>
    <m/>
    <m/>
    <e v="#NUM!"/>
    <e v="#NUM!"/>
    <x v="0"/>
  </r>
  <r>
    <n v="477"/>
    <n v="1002524155"/>
    <n v="3"/>
    <x v="3"/>
    <n v="5"/>
    <s v="SBY UTARA"/>
    <s v="GRESIK"/>
    <s v="KDE"/>
    <s v="REG"/>
    <s v="AO"/>
    <x v="0"/>
    <s v="1P INET"/>
    <s v="Completed (PS)"/>
    <s v="RBS-Regional 3"/>
    <d v="2026-08-13T12:58:57"/>
    <d v="2026-08-14T12:25:25"/>
    <n v="69365097"/>
    <m/>
    <n v="152442209767"/>
    <s v="warkop sohib"/>
    <s v="ODP-KDE-FAV/19 FAV/D03/19.01"/>
    <s v="WO061664000"/>
    <m/>
    <m/>
    <m/>
    <n v="112.56674889999999"/>
    <n v="-7.2894114999999999"/>
    <s v="|MN01794|MYIA-015966668819/POI/Dhaffa gibran dielfiandito/0895410711403/dafafian17@gmail.com"/>
    <s v="MYIB_ASSISTANT"/>
    <m/>
    <m/>
    <m/>
    <m/>
    <m/>
    <m/>
    <m/>
    <m/>
    <s v="Management Janji"/>
    <s v="2026-08-15 08:00:00 | M Janji : (14/08/2026) jam Pasang :pagi / siang  Note : hubungi pelanggan jika ingin kelokasi"/>
    <s v="FCC"/>
    <s v="13-08-2026 13:10:22"/>
    <d v="2026-08-15T08:00:00"/>
    <m/>
    <s v="PS"/>
    <s v="KDE"/>
    <s v="NO ADDON"/>
    <n v="20260814"/>
    <s v="Completed"/>
    <s v="HSI Bisnis Promo HUT Telkom PSB 70% - 50 Mbps"/>
    <s v="INDIBIZ"/>
    <m/>
    <m/>
    <d v="2026-08-15T08:00:00"/>
    <s v="2026-08-15 08:00:00 | M Janji : (14/08/2026) jam Pasang :pagi / siang  Note : hubungi pelanggan jika ingin kelokasi"/>
    <n v="2026"/>
    <n v="8"/>
    <n v="14"/>
    <d v="2026-08-14T00:00:00"/>
    <n v="-1.3333333333357587"/>
    <x v="1"/>
  </r>
  <r>
    <n v="478"/>
    <n v="1002505681"/>
    <n v="3"/>
    <x v="1"/>
    <n v="5"/>
    <s v="KEDIRI"/>
    <s v="TRENGGALEK"/>
    <s v="TRE"/>
    <s v="REG"/>
    <s v="AO"/>
    <x v="0"/>
    <s v="1P INET"/>
    <s v="Completed (PS)"/>
    <s v="RBS-Regional 3"/>
    <d v="2026-08-03T09:55:56"/>
    <d v="2026-08-03T15:12:17"/>
    <n v="69357292"/>
    <m/>
    <n v="152608208828"/>
    <s v="TOKO DANANG"/>
    <s v="ODP-TRE-FW/69 FW/D04/69.01"/>
    <s v="WO060761240"/>
    <m/>
    <m/>
    <m/>
    <n v="111.628046"/>
    <n v="-8.2994389999999996"/>
    <s v="|MN00418|MYIA-037693080028/POI/DANANG RIANTO/081234589253/danangrian65@gmail.com"/>
    <s v="MYIB_ASSISTANT"/>
    <m/>
    <m/>
    <m/>
    <m/>
    <m/>
    <m/>
    <m/>
    <m/>
    <s v="Management Janji"/>
    <s v="2026-08-04 08:00:00 | Nama Pic : DANANG No Hp Pic : 081234589253 No alt : - Jam Pemasangan : pagi  Tanggal Pemasangan : 4 Agustus 2026"/>
    <s v="FCC"/>
    <d v="2026-03-08T10:10:41"/>
    <d v="2026-08-04T08:00:00"/>
    <m/>
    <s v="PS"/>
    <s v="TRE"/>
    <s v="NO ADDON"/>
    <n v="20260803"/>
    <s v="Completed"/>
    <s v="HSI Bisnis Promo HUT Telkom PSB 70% - 200 Mbps"/>
    <s v="INDIBIZ"/>
    <m/>
    <m/>
    <d v="2026-08-04T08:00:00"/>
    <s v="2026-08-04 08:00:00 | Nama Pic : DANANG No Hp Pic : 081234589253 No alt : - Jam Pemasangan : pagi  Tanggal Pemasangan : 4 Agustus 2026"/>
    <n v="2026"/>
    <n v="8"/>
    <n v="3"/>
    <d v="2026-08-03T00:00:00"/>
    <n v="-1.3333333333357587"/>
    <x v="1"/>
  </r>
  <r>
    <n v="479"/>
    <n v="1002505954"/>
    <n v="3"/>
    <x v="4"/>
    <n v="4"/>
    <s v="PEKALONGAN"/>
    <s v="BREBES"/>
    <s v="BRB"/>
    <s v="REG"/>
    <s v="AO"/>
    <x v="0"/>
    <m/>
    <s v="Completed (PS)"/>
    <s v="RBS-Regional 3"/>
    <d v="2026-08-03T12:00:42"/>
    <d v="2026-08-04T15:40:43"/>
    <n v="69357430"/>
    <m/>
    <n v="146284108494"/>
    <s v="SDIT Harapan Umat"/>
    <s v="ODP-BRB-FJ/055"/>
    <s v="WO060786653"/>
    <m/>
    <m/>
    <m/>
    <n v="109.04684630809901"/>
    <n v="-6.8571042991799098"/>
    <s v="AMRBS;403095;REG3;BAYU;085100296564;PIC ASTUTI 083166559676;HSI 1S 100MB;535k;sditharapanumat@gmail.com"/>
    <s v="Account Manager"/>
    <m/>
    <m/>
    <m/>
    <m/>
    <m/>
    <m/>
    <m/>
    <m/>
    <s v="Management Janji"/>
    <s v="2026-08-04 13:00:00|Tanggal pemasangan: 04/08/2026 Jam pemasangan : pagi / siang Info Tambahan : Hubungi pelanggan dulu sebelum ke lokasi. terima kasih |40961370|MYDITA"/>
    <s v="FCC"/>
    <d v="2026-03-08T12:10:27"/>
    <d v="2026-08-04T13:00:00"/>
    <m/>
    <s v="PS"/>
    <s v="BRB"/>
    <s v="NO ADDON"/>
    <n v="20260804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04T13:00:00"/>
    <s v="2026-08-04 13:00:00|Tanggal pemasangan: 04/08/2026 Jam pemasangan : pagi / siang Info Tambahan : Hubungi pelanggan dulu sebelum ke lokasi. terima kasih |40961370|MYDITA"/>
    <n v="2026"/>
    <n v="8"/>
    <n v="4"/>
    <d v="2026-08-04T00:00:00"/>
    <n v="-0.54166666666424135"/>
    <x v="1"/>
  </r>
  <r>
    <n v="480"/>
    <n v="1002527732"/>
    <n v="3"/>
    <x v="7"/>
    <n v="4"/>
    <s v="SOLO"/>
    <s v="INNER - SOLO JATENG TIMUR"/>
    <s v="GLD"/>
    <s v="REG"/>
    <s v="AO"/>
    <x v="0"/>
    <s v="1P INET"/>
    <s v="102 | FOLLOW UP COMPLETED"/>
    <s v="RBS-Regional 3"/>
    <d v="2026-08-15T08:55:57"/>
    <d v="2026-08-18T14:37:51"/>
    <n v="69366553"/>
    <m/>
    <n v="146514602657"/>
    <s v="PT. PANGGUNG SEJAHTERA"/>
    <s v="ODP-GLD-FY/008 FY/D01/04.08"/>
    <s v="WO061798469"/>
    <m/>
    <m/>
    <m/>
    <n v="110.837511196732"/>
    <n v="-7.5600508779666704"/>
    <s v="MD|MYDB-20260814265336|DN00001/MN00440|PT. PANGGUNG SEJAHTERA|081225064898"/>
    <s v="MYDIGIBIZPARTNER"/>
    <m/>
    <m/>
    <m/>
    <m/>
    <m/>
    <m/>
    <m/>
    <m/>
    <s v="Management Janji"/>
    <s v="2026-08-16 08:00:00 | Jam Pemasangan : 08:00 - 12.00 Tanggal Pemasangan : 15/08/2026 Info Tambahan : Hubungi pelanggan sebelum datang ke lokasi"/>
    <s v="FCC"/>
    <s v="15-08-2026 09:09:57"/>
    <d v="2026-08-16T08:00:00"/>
    <m/>
    <s v="REVOKE"/>
    <s v="GLD"/>
    <s v="NO ADDON"/>
    <m/>
    <s v="Follow Up Revoke Completed, New Order ID : SC1002533539"/>
    <s v="HSI Bisnis Basic Promo HUT Telkom PSB 70% - 150 Mbps"/>
    <s v="INDIBIZ"/>
    <m/>
    <m/>
    <d v="2026-08-16T08:00:00"/>
    <s v="2026-08-16 08:00:00 | Jam Pemasangan : 08:00 - 12.00 Tanggal Pemasangan : 15/08/2026 Info Tambahan : Hubungi pelanggan sebelum datang ke lokasi"/>
    <m/>
    <m/>
    <m/>
    <e v="#NUM!"/>
    <e v="#NUM!"/>
    <x v="0"/>
  </r>
  <r>
    <n v="481"/>
    <n v="1002521554"/>
    <n v="3"/>
    <x v="6"/>
    <n v="5"/>
    <s v="JEMBER"/>
    <s v="SITUBONDO"/>
    <s v="BKI"/>
    <s v="REG"/>
    <s v="AO"/>
    <x v="0"/>
    <s v="1P INET"/>
    <s v="Completed (PS)"/>
    <s v="RBS-Regional 3"/>
    <d v="2026-08-12T10:22:56"/>
    <d v="2026-08-13T18:48:01"/>
    <n v="69363966"/>
    <m/>
    <n v="152531208026"/>
    <s v="TOKO SRIWIJAYA"/>
    <s v="ODP-BKI-FA/02 FA/D01/02.01"/>
    <s v="WO061563277"/>
    <m/>
    <m/>
    <m/>
    <n v="113.693505"/>
    <n v="-7.7350750000000001"/>
    <s v="|MN00099|MYIA-075526574716/POI/YAHYA BA&amp; 39;DIL/082118404040/yahyabadil16@gmail.com"/>
    <s v="MYIB_ASSISTANT"/>
    <m/>
    <m/>
    <m/>
    <m/>
    <m/>
    <m/>
    <m/>
    <m/>
    <s v="Management Janji"/>
    <s v="2026-08-13 08:00:00 | Tanggal Pemasangan : 13 Agustus 2026 Jam Pemasangan : 08:00 13:00 Info Tambahan : Hubungi pelanggan dulu sebelum ke lokasi terimakasih"/>
    <s v="FCC"/>
    <d v="2026-12-08T10:39:53"/>
    <d v="2026-08-13T08:00:00"/>
    <m/>
    <s v="PS"/>
    <s v="BKI"/>
    <s v="NO ADDON"/>
    <n v="20260813"/>
    <s v="Completed"/>
    <s v="HSI Bisnis Promo HUT Telkom PSB 70% - 50 Mbps"/>
    <s v="INDIBIZ"/>
    <m/>
    <m/>
    <d v="2026-08-13T08:00:00"/>
    <s v="2026-08-13 08:00:00 | Tanggal Pemasangan : 13 Agustus 2026 Jam Pemasangan : 08:00 13:00 Info Tambahan : Hubungi pelanggan dulu sebelum ke lokasi terimakasih"/>
    <n v="2026"/>
    <n v="8"/>
    <n v="13"/>
    <d v="2026-08-13T00:00:00"/>
    <n v="-0.33333333333575865"/>
    <x v="1"/>
  </r>
  <r>
    <n v="482"/>
    <n v="1002529237"/>
    <n v="3"/>
    <x v="6"/>
    <n v="5"/>
    <s v="PASURUAN"/>
    <s v="PROBOLINGGO"/>
    <s v="GND"/>
    <s v="REG"/>
    <s v="AO"/>
    <x v="0"/>
    <s v="1P INET"/>
    <s v="Completed (PS)"/>
    <s v="RBS-Regional 3"/>
    <d v="2026-08-16T08:41:58"/>
    <d v="2026-08-16T20:55:14"/>
    <n v="69367275"/>
    <m/>
    <n v="152510206859"/>
    <s v="PUSAT DASTER MURAH 489"/>
    <s v="ODP-GND-FF/41"/>
    <s v="WO061857853"/>
    <m/>
    <m/>
    <m/>
    <n v="113.3257899"/>
    <n v="-7.8578964999999901"/>
    <s v="MD|MYDB-20260815265618|DN00001/MN00836|PUSAT DASTER MURAH 489|082330300641"/>
    <s v="MYDIGIBIZPARTNER"/>
    <m/>
    <m/>
    <m/>
    <m/>
    <m/>
    <m/>
    <m/>
    <m/>
    <s v="Management Janji"/>
    <s v="2026-08-17 08:00:00 | M Janji : (17 AGUSTUS 2026) jam Pasang : pagi siang Note : hubungi pelanggan jika ingin kelokasi"/>
    <s v="FCC"/>
    <s v="16-08-2026 08:55:08"/>
    <d v="2026-08-17T08:00:00"/>
    <m/>
    <s v="PS"/>
    <s v="GND"/>
    <s v="NETMONK"/>
    <n v="20260816"/>
    <s v="Completed"/>
    <s v="HSI Bisnis Bundling Netmonk PSB 70% Promo - 200 Mbps"/>
    <s v="INDIBIZ"/>
    <m/>
    <m/>
    <d v="2026-08-17T08:00:00"/>
    <s v="2026-08-17 08:00:00 | M Janji : (17 AGUSTUS 2026) jam Pasang : pagi siang Note : hubungi pelanggan jika ingin kelokasi"/>
    <n v="2026"/>
    <n v="8"/>
    <n v="16"/>
    <d v="2026-08-16T00:00:00"/>
    <n v="-1.3333333333357587"/>
    <x v="1"/>
  </r>
  <r>
    <n v="483"/>
    <n v="1002520843"/>
    <n v="3"/>
    <x v="4"/>
    <n v="4"/>
    <s v="PEKALONGAN"/>
    <s v="SLAWI"/>
    <s v="SLW"/>
    <s v="REG"/>
    <s v="AO"/>
    <x v="0"/>
    <m/>
    <s v="Completed (PS)"/>
    <s v="RBS-Regional 3"/>
    <d v="2026-08-11T16:57:45"/>
    <d v="2026-08-11T18:51:14"/>
    <n v="69362368"/>
    <m/>
    <n v="142283119930"/>
    <s v="PONDOK PESANTREN MA&amp; 39;HAD ARRIFAH TEGAL"/>
    <s v="ODP-SLW-FT/006"/>
    <s v="WO061528855"/>
    <m/>
    <m/>
    <m/>
    <n v="109.12868159999999"/>
    <n v="-7.0228630000000001"/>
    <s v="|MN00292|MYIA-007240436981/POI/Masruri/081575144643/rurimas33@gmail.com"/>
    <s v="Account Manager"/>
    <m/>
    <m/>
    <m/>
    <m/>
    <m/>
    <m/>
    <m/>
    <m/>
    <s v="Management Janji"/>
    <s v="2026-08-11 13:00:00 | Tanggal pemasangan : 11 AGUSTUS 2026  Jam pemasangan : pagi/siang  Info Tambahan : Hubungi pelanggan dulu sebelum ke lokasi  terima kasih"/>
    <s v="FCC"/>
    <d v="2026-11-08T17:10:12"/>
    <m/>
    <m/>
    <s v="PS"/>
    <s v="SLW"/>
    <s v="NO ADDON"/>
    <n v="20260811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1T07:00:00"/>
    <s v="2026-08-11 13:00:00 | Tanggal pemasangan : 11 AGUSTUS 2026  Jam pemasangan : pagi/siang  Info Tambahan : Hubungi pelanggan dulu sebelum ke lokasi  terima kasih"/>
    <n v="2026"/>
    <n v="8"/>
    <n v="11"/>
    <d v="2026-08-11T00:00:00"/>
    <n v="-0.29166666666424135"/>
    <x v="1"/>
  </r>
  <r>
    <n v="484"/>
    <n v="1002515936"/>
    <n v="3"/>
    <x v="1"/>
    <n v="5"/>
    <s v="MADIUN"/>
    <s v="MADIUN"/>
    <s v="MNZ"/>
    <s v="REG"/>
    <s v="AO"/>
    <x v="0"/>
    <s v="1P INET"/>
    <s v="102 | FOLLOW UP COMPLETED"/>
    <s v="RBS-Regional 3"/>
    <d v="2026-08-08T13:16:57"/>
    <d v="2026-08-10T13:37:26"/>
    <n v="69361453"/>
    <m/>
    <n v="152601214982"/>
    <s v="SPBU 54.631.24 (SERVER)"/>
    <s v="ODP-MNZ-FD/198 FD/D19/198.01"/>
    <s v="WO061263093"/>
    <m/>
    <m/>
    <m/>
    <n v="111.512415"/>
    <n v="-7.6384629999999998"/>
    <s v="|MN00286|MYIA-074344221507/POI/IWAN SETYAWAN/08563623930/iwansetawan1989e3@gmail.com"/>
    <s v="MYIB_ASSISTANT"/>
    <m/>
    <m/>
    <m/>
    <m/>
    <m/>
    <m/>
    <m/>
    <m/>
    <s v="Management Janji"/>
    <s v="2026-08-09 13:00:00 | Nama : BP IWAN SETYAWAN No Hp : 08563623930 No Alt :  Tgl Pemasangan : 09 Agustus 2026 Interval : PAGI  Note : Hubungi pelanggan terlebih dahulu"/>
    <s v="FCC"/>
    <d v="2026-08-08T13:25:30"/>
    <d v="2026-08-09T13:00:00"/>
    <s v="FALLOUT HOMEPASS"/>
    <s v="REVOKE"/>
    <s v="MNZ"/>
    <s v="NO ADDON"/>
    <m/>
    <s v="Follow Up Revoke Completed, New Order ID : SC1002517792"/>
    <s v="HSI Bisnis Promo HUT Telkom PSB 70% - 50 Mbps"/>
    <s v="INDIBIZ"/>
    <m/>
    <m/>
    <d v="2026-08-09T13:00:00"/>
    <s v="2026-08-09 13:00:00 | Nama : BP IWAN SETYAWAN No Hp : 08563623930 No Alt :  Tgl Pemasangan : 09 Agustus 2026 Interval : PAGI  Note : Hubungi pelanggan terlebih dahulu"/>
    <m/>
    <m/>
    <m/>
    <e v="#NUM!"/>
    <e v="#NUM!"/>
    <x v="0"/>
  </r>
  <r>
    <n v="485"/>
    <n v="1002509533"/>
    <n v="3"/>
    <x v="0"/>
    <n v="5"/>
    <s v="KUPANG"/>
    <s v="LABOAN BAJO"/>
    <s v="RTE"/>
    <s v="REG"/>
    <s v="AO"/>
    <x v="0"/>
    <s v="1P INET"/>
    <s v="Completed (PS)"/>
    <s v="RBS-Regional 3"/>
    <d v="2026-08-05T08:14:56"/>
    <d v="2026-08-08T08:55:42"/>
    <n v="69358732"/>
    <m/>
    <n v="172514216866"/>
    <s v="BATAKO PA LEKSI"/>
    <s v="ODP-RTE-FA/01 FA/D06/01.01"/>
    <s v="WO060947152"/>
    <m/>
    <m/>
    <m/>
    <n v="120.46417877326699"/>
    <n v="-8.6219196324385798"/>
    <s v="|MN02681|MYIA-075226695038/POI/VESPASIANUS SIR OLANG/082138784689/vsirolang@gmail.com"/>
    <s v="MYIB_ASSISTANT"/>
    <m/>
    <m/>
    <m/>
    <m/>
    <m/>
    <m/>
    <m/>
    <m/>
    <s v="Management Janji"/>
    <s v="2026-08-06 08:00:00 | Nama PIC : BAPAK VESPASIANUS No HP : 082138784689 Alt :  M Janji : (RABU/6/AGUSTUS/2026) jam Pasang : 09:00 Note : hubungi pelanggan jika ingin kelokasi"/>
    <s v="FCC"/>
    <d v="2026-05-08T08:25:38"/>
    <d v="2026-08-06T08:00:00"/>
    <m/>
    <s v="PS"/>
    <s v="RTE"/>
    <s v="NO ADDON"/>
    <n v="20260808"/>
    <s v="Completed"/>
    <s v="HSI Bisnis Basic Promo HUT Telkom PSB 70% - 50 Mbps"/>
    <s v="INDIBIZ"/>
    <m/>
    <m/>
    <d v="2026-08-06T08:00:00"/>
    <s v="2026-08-06 08:00:00 | Nama PIC : BAPAK VESPASIANUS No HP : 082138784689 Alt :  M Janji : (RABU/6/AGUSTUS/2026) jam Pasang : 09:00 Note : hubungi pelanggan jika ingin kelokasi"/>
    <n v="2026"/>
    <n v="8"/>
    <n v="8"/>
    <d v="2026-08-08T00:00:00"/>
    <n v="1.6666666666642413"/>
    <x v="2"/>
  </r>
  <r>
    <n v="486"/>
    <n v="1002533028"/>
    <n v="3"/>
    <x v="1"/>
    <n v="5"/>
    <s v="KEDIRI"/>
    <s v="TULUNGAGUNG"/>
    <s v="KWR"/>
    <s v="REG"/>
    <s v="AO"/>
    <x v="0"/>
    <m/>
    <s v="Completed (PS)"/>
    <s v="RBS-Regional 3"/>
    <d v="2026-08-18T12:54:56"/>
    <d v="2026-08-18T15:02:52"/>
    <n v="69366559"/>
    <m/>
    <n v="152624201889"/>
    <s v="REZKY ABADI TOSERBA"/>
    <s v="ODP-KWR-FA/28"/>
    <s v="WO062004320"/>
    <m/>
    <m/>
    <m/>
    <n v="111.9460325"/>
    <n v="-8.1778063999999997"/>
    <s v="|MN02453|MYIA-042892311161/POI/ABDUL MUNIR MIFTAHUL HUDA/085648591415/ilahic178@gmail.com"/>
    <s v="Sales Profesional"/>
    <m/>
    <m/>
    <m/>
    <m/>
    <m/>
    <m/>
    <m/>
    <m/>
    <s v="Management Janji"/>
    <s v="2026-08-16 15:00:00 | Waktu pemasangan : 16 agustus 2026  Jam pemasangan : 15.00  Info Tambahan : Hubungi pelanggan dulu sebelum ke lokasi  terimakasih   "/>
    <s v="FCC"/>
    <s v="18-08-2026 13:10:28"/>
    <m/>
    <m/>
    <s v="PS"/>
    <s v="KWR"/>
    <s v="NO ADDON"/>
    <n v="20260818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8T07:00:00"/>
    <s v="2026-08-16 15:00:00 | Waktu pemasangan : 16 agustus 2026  Jam pemasangan : 15.00  Info Tambahan : Hubungi pelanggan dulu sebelum ke lokasi  terimakasih   "/>
    <n v="2026"/>
    <n v="8"/>
    <n v="18"/>
    <d v="2026-08-18T00:00:00"/>
    <n v="-0.29166666666424135"/>
    <x v="1"/>
  </r>
  <r>
    <n v="487"/>
    <n v="1002528552"/>
    <n v="3"/>
    <x v="1"/>
    <n v="5"/>
    <s v="MALANG"/>
    <s v="BATU"/>
    <s v="BLB"/>
    <s v="REG"/>
    <s v="AO"/>
    <x v="0"/>
    <m/>
    <s v="Completed (PS)"/>
    <s v="RBS-Regional 3"/>
    <d v="2026-08-15T15:28:04"/>
    <d v="2026-08-17T14:56:22"/>
    <n v="69367052"/>
    <m/>
    <n v="152702231399"/>
    <s v="TRIPLETREE KENARO HOTEL MALANG"/>
    <s v="ODP-BLB-FP/61"/>
    <s v="WO061892042"/>
    <m/>
    <m/>
    <m/>
    <n v="112.6271462"/>
    <n v="-7.9288847000000002"/>
    <s v="MC20119|NOVIYAN|0816373381|hm.kenarohotelbytripletree@gmail.com|-7.928986240444906, 112.6271304166297|PSB INET 300 MBPS HRGA 1.130"/>
    <s v="Sales Force DBS"/>
    <m/>
    <m/>
    <m/>
    <m/>
    <m/>
    <m/>
    <m/>
    <m/>
    <s v="Management Janji"/>
    <s v="2026-08-17 13:00:00|Tanggal pemasangan : 17 AGUSTUS 2026 Jam pemasangan : pagi/siang Info Tambahan : Hubungi pelanggan dulu sebelum ke lokasi terima kasih|40010577|MYDITA"/>
    <s v="FCC"/>
    <s v="15-08-2026 15:39:51"/>
    <d v="2026-08-17T13:00:00"/>
    <m/>
    <s v="PS"/>
    <s v="BLB"/>
    <s v="NO ADDON"/>
    <n v="2026081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7T13:00:00"/>
    <s v="2026-08-17 13:00:00|Tanggal pemasangan : 17 AGUSTUS 2026 Jam pemasangan : pagi/siang Info Tambahan : Hubungi pelanggan dulu sebelum ke lokasi terima kasih|40010577|MYDITA"/>
    <n v="2026"/>
    <n v="8"/>
    <n v="17"/>
    <d v="2026-08-17T00:00:00"/>
    <n v="-0.54166666666424135"/>
    <x v="1"/>
  </r>
  <r>
    <n v="488"/>
    <n v="1002527375"/>
    <n v="3"/>
    <x v="7"/>
    <n v="4"/>
    <s v="KUDUS"/>
    <s v="KUDUS"/>
    <s v="DMA"/>
    <s v="REG"/>
    <s v="AO"/>
    <x v="0"/>
    <s v="1P INET"/>
    <s v="98 | OSS - CANCEL COMPLETE"/>
    <s v="RBS-Regional 3"/>
    <d v="2026-08-14T17:58:56"/>
    <d v="2026-08-18T10:21:58"/>
    <n v="69366440"/>
    <m/>
    <n v="141456115412"/>
    <s v="PT KALAMAYA INTEGRA MEDIA"/>
    <s v="ODP-DMA-FGA/059 FGA/D03/059.01"/>
    <s v="WO061778606"/>
    <m/>
    <m/>
    <m/>
    <n v="110.6370543"/>
    <n v="-6.8915422"/>
    <s v="|MN02336|MYIA-004290260349/POI/BENY TRI ANJANI/083173620166/kalammaya66@gmail.com"/>
    <s v="MYIB_ASSISTANT"/>
    <m/>
    <m/>
    <m/>
    <m/>
    <m/>
    <m/>
    <m/>
    <m/>
    <s v="Management Janji"/>
    <s v="2026-08-15 15:00:00 | Tanggal pemasangan: 27/07/2026 Jam pemasangan : pagi / siang Info Tambahan : Hubungi pelanggan dulu sebelum ke lokasi. terima kasih"/>
    <s v="FCC"/>
    <s v="14-08-2026 18:09:52"/>
    <d v="2026-08-15T15:00:00"/>
    <s v="Kendala Lainnya"/>
    <s v="CANCEL"/>
    <s v="DMA"/>
    <s v="NO ADDON"/>
    <m/>
    <s v="Cancel Completed"/>
    <s v="HSI Bisnis Basic Promo HUT Telkom PSB 70% - 50 Mbps"/>
    <s v="INDIBIZ"/>
    <m/>
    <m/>
    <d v="2026-08-15T15:00:00"/>
    <s v="2026-08-15 15:00:00 | Tanggal pemasangan: 27/07/2026 Jam pemasangan : pagi / siang Info Tambahan : Hubungi pelanggan dulu sebelum ke lokasi. terima kasih"/>
    <m/>
    <m/>
    <m/>
    <e v="#NUM!"/>
    <e v="#NUM!"/>
    <x v="0"/>
  </r>
  <r>
    <n v="489"/>
    <n v="1002527387"/>
    <n v="3"/>
    <x v="0"/>
    <n v="5"/>
    <s v="MATARAM"/>
    <s v="SUMBAWA"/>
    <s v="MLK"/>
    <s v="REG"/>
    <s v="AO"/>
    <x v="0"/>
    <m/>
    <s v="100 | REVOKE COMPLETED"/>
    <s v="RBS-Regional 3"/>
    <d v="2026-08-14T18:10:43"/>
    <d v="2026-08-15T18:54:58"/>
    <n v="69365271"/>
    <m/>
    <n v="172608206229"/>
    <s v="SS VILLA"/>
    <s v="ODP-MLK-FAC/37"/>
    <s v="WO061779789"/>
    <m/>
    <m/>
    <m/>
    <n v="116.74579230000001"/>
    <n v="-8.9673186000000005"/>
    <s v="|MN02367|MYIA-081237795693/POI/MARYANTI/081337270271/srie_fun@yahoo.com"/>
    <s v="Sales Profesional"/>
    <m/>
    <m/>
    <m/>
    <m/>
    <m/>
    <m/>
    <m/>
    <m/>
    <s v="Management Janji"/>
    <s v="2026-08-14 13:00:00 | telp : 081337270271  M Janji : (14/08/2026)  jam Pasang : 09:00  Note : hubungi pelanggan jika ingin kelokasi"/>
    <s v="FCC"/>
    <s v="14-08-2026 18:39:59"/>
    <m/>
    <m/>
    <s v="REVOKE"/>
    <s v="MLK"/>
    <s v="ANTAREZ"/>
    <m/>
    <s v="Revoke Completed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d v="2026-08-14T07:00:00"/>
    <s v="2026-08-14 13:00:00 | telp : 081337270271  M Janji : (14/08/2026)  jam Pasang : 09:00  Note : hubungi pelanggan jika ingin kelokasi"/>
    <m/>
    <m/>
    <m/>
    <e v="#NUM!"/>
    <e v="#NUM!"/>
    <x v="0"/>
  </r>
  <r>
    <n v="490"/>
    <n v="1002510834"/>
    <n v="3"/>
    <x v="2"/>
    <n v="4"/>
    <s v="MAGELANG"/>
    <s v="KEBUMEN"/>
    <s v="KBM"/>
    <s v="REG"/>
    <s v="AO"/>
    <x v="0"/>
    <s v="1P INET"/>
    <s v="Completed (PS)"/>
    <s v="RBS-Regional 3"/>
    <d v="2026-08-05T14:34:57"/>
    <d v="2026-08-06T13:01:13"/>
    <n v="69359307"/>
    <m/>
    <n v="142141120026"/>
    <s v="Yayasan Al Hidayah Kebumen"/>
    <s v="ODP-KBM-FAT/122 FAT/D03/122.01"/>
    <s v="WO060995098"/>
    <m/>
    <m/>
    <m/>
    <n v="109.66136299999999"/>
    <n v="-7.6643049999999997"/>
    <s v="|MC80042|MYIA-018741082444/POI/Ahmad Sukron M /081915331253/alhidayahwonoyoso0405@gmail.com"/>
    <s v="MYIB_ASSISTANT"/>
    <m/>
    <m/>
    <m/>
    <m/>
    <m/>
    <m/>
    <m/>
    <m/>
    <s v="Management Janji"/>
    <s v="2026-08-06 13:00:00 | Nama PIC : Bp Ahmad No Hp : 081915331253 No Alt : - Tgl Pemasangan : 06 Agustus 2026 Interval : PAGI SIANG Note : Hubungi pelanggan terlebih dahulu"/>
    <s v="FCC"/>
    <d v="2026-05-08T14:39:46"/>
    <d v="2026-08-06T13:00:00"/>
    <m/>
    <s v="PS"/>
    <s v="KBM"/>
    <s v="NO ADDON"/>
    <n v="20260806"/>
    <s v="Completed"/>
    <s v="HSI Bisnis Basic Khusus Winback PSB 70% - 150 Mbps"/>
    <s v="INDIBIZ"/>
    <m/>
    <m/>
    <d v="2026-08-06T13:00:00"/>
    <s v="2026-08-06 13:00:00 | Nama PIC : Bp Ahmad No Hp : 081915331253 No Alt : - Tgl Pemasangan : 06 Agustus 2026 Interval : PAGI SIANG Note : Hubungi pelanggan terlebih dahulu"/>
    <n v="2026"/>
    <n v="8"/>
    <n v="6"/>
    <d v="2026-08-06T00:00:00"/>
    <n v="-0.54166666666424135"/>
    <x v="1"/>
  </r>
  <r>
    <n v="491"/>
    <n v="1002516451"/>
    <n v="3"/>
    <x v="3"/>
    <n v="5"/>
    <s v="MADURA"/>
    <s v="BANGKALAN"/>
    <s v="SPG"/>
    <s v="REG"/>
    <s v="AO"/>
    <x v="0"/>
    <s v="1P INET"/>
    <s v="Completed (PS)"/>
    <s v="RBS-Regional 3"/>
    <d v="2026-08-09T12:11:56"/>
    <d v="2026-08-10T12:28:51"/>
    <n v="69361822"/>
    <m/>
    <n v="152434913568"/>
    <s v="YAYASAN TAMBIHUL GHOFILIN"/>
    <s v="ODP-SPG-FY/105 FY/D07/105.01"/>
    <s v="WO061313400"/>
    <m/>
    <m/>
    <m/>
    <n v="113.178505338728"/>
    <n v="-7.0128543108738297"/>
    <s v="MD|MYDB-20260808264789|DN00001/MN02006|YAYASAN TAMBIHUL GHOFILIN|0087731740954"/>
    <s v="MYDIGIBIZPARTNER"/>
    <m/>
    <m/>
    <m/>
    <m/>
    <m/>
    <m/>
    <m/>
    <m/>
    <s v="Management Janji"/>
    <s v="2026-08-10 13:00:00 | Nama PIC:  bp moh sholeh No HP: 087731740954 Alt: Tanggal: 10/8/2026 Jam Pasang: Siang Note: Hubungi sebelum ke lokasi, terimakasih."/>
    <s v="FCC"/>
    <d v="2026-09-08T12:25:12"/>
    <d v="2026-08-10T13:00:00"/>
    <m/>
    <s v="PS"/>
    <s v="SPG"/>
    <s v="NETMONK"/>
    <n v="20260810"/>
    <s v="Completed"/>
    <s v="HSI Bisnis Bundling Netmonk Promo 2026 PSB 70% - 300 Mbps"/>
    <s v="INDIBIZ"/>
    <m/>
    <m/>
    <d v="2026-08-10T13:00:00"/>
    <s v="2026-08-10 13:00:00 | Nama PIC:  bp moh sholeh No HP: 087731740954 Alt: Tanggal: 10/8/2026 Jam Pasang: Siang Note: Hubungi sebelum ke lokasi, terimakasih."/>
    <n v="2026"/>
    <n v="8"/>
    <n v="10"/>
    <d v="2026-08-10T00:00:00"/>
    <n v="-0.54166666666424135"/>
    <x v="1"/>
  </r>
  <r>
    <n v="492"/>
    <n v="1002517498"/>
    <n v="3"/>
    <x v="1"/>
    <n v="5"/>
    <s v="MALANG"/>
    <s v="KEPANJEN"/>
    <s v="BRG"/>
    <s v="REG"/>
    <s v="AO"/>
    <x v="0"/>
    <s v="1P INET"/>
    <s v="Completed (PS)"/>
    <s v="RBS-Regional 3"/>
    <d v="2026-08-10T11:43:57"/>
    <d v="2026-08-11T15:36:28"/>
    <n v="69362313"/>
    <m/>
    <n v="152708209172"/>
    <s v="SMAN TARUNA NALA"/>
    <s v="ODP-BRG-FA/76 FA/D11/76.01"/>
    <s v="WO061381416"/>
    <m/>
    <m/>
    <m/>
    <n v="112.6563046"/>
    <n v="-8.0376078999999994"/>
    <s v="MD|MYDB-20260810264851|SC20017/MC20200|SMAN TARUNA NALA|085726689329"/>
    <s v="MYDIGIBIZPARTNER"/>
    <m/>
    <m/>
    <m/>
    <m/>
    <m/>
    <m/>
    <m/>
    <m/>
    <s v="Management Janji"/>
    <s v="2026-08-11 08:00:00 | Waktu pemasnagan : 11 Agustus 2026 Jam pemasangan : 08.00 - 12.00 Mohon hubungi pelanggan sebelum ke lokasi  Terima kasih"/>
    <s v="FCC"/>
    <d v="2026-10-08T11:54:41"/>
    <d v="2026-08-11T08:00:00"/>
    <m/>
    <s v="PS"/>
    <s v="BRG"/>
    <s v="NO ADDON"/>
    <n v="20260811"/>
    <s v="Completed"/>
    <s v="HSI Bisnis Promo HUT Telkom PSB 70% - 200 Mbps"/>
    <s v="INDIBIZ"/>
    <m/>
    <m/>
    <d v="2026-08-11T08:00:00"/>
    <s v="2026-08-11 08:00:00 | Waktu pemasnagan : 11 Agustus 2026 Jam pemasangan : 08.00 - 12.00 Mohon hubungi pelanggan sebelum ke lokasi  Terima kasih"/>
    <n v="2026"/>
    <n v="8"/>
    <n v="11"/>
    <d v="2026-08-11T00:00:00"/>
    <n v="-0.33333333333575865"/>
    <x v="1"/>
  </r>
  <r>
    <n v="493"/>
    <n v="1002532258"/>
    <n v="3"/>
    <x v="6"/>
    <n v="5"/>
    <s v="PASURUAN"/>
    <s v="PROBOLINGGO"/>
    <s v="PBL"/>
    <s v="REG"/>
    <s v="AO"/>
    <x v="0"/>
    <m/>
    <s v="8 | OSS - PONR"/>
    <s v="RBS-Regional 3"/>
    <d v="2026-08-18T09:41:26"/>
    <d v="2026-08-18T12:08:42"/>
    <n v="69368625"/>
    <m/>
    <n v="152505340687"/>
    <s v="LEMBAGA PENDIDIKAN TUNAS HARAPAN BANGSA 2"/>
    <s v="ODP-PBL-FAM/06"/>
    <s v="WO061990828"/>
    <m/>
    <m/>
    <m/>
    <n v="113.206164"/>
    <n v="-7.7744638000000004"/>
    <s v="|MN01316|/LEMBAGA PENDIDIKAN TUNAS HARAPAN BANGSA 2/WINBACK 2.0 HSI B2B (1:2) 50MBPS 320RB PSB DISC 70%//amalalfarizy@gmail.com/AMAL/85137752746"/>
    <s v="Sales Force DBS"/>
    <m/>
    <m/>
    <m/>
    <m/>
    <m/>
    <m/>
    <m/>
    <m/>
    <s v="Management Janji"/>
    <s v="2026-08-19 08:00:00|M Janji : (19/08/2026) jam Pasang : 09:00 Note : hubungi pelanggan jika ingin kelokasi|40981182|MYDITA"/>
    <s v="FCC"/>
    <s v="18-08-2026 09:55:10"/>
    <d v="2026-08-19T08:00:00"/>
    <m/>
    <s v="ACT_COM"/>
    <s v="PBL"/>
    <s v="NO ADDON"/>
    <m/>
    <s v="PONR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9T08:00:00"/>
    <s v="2026-08-19 08:00:00|M Janji : (19/08/2026) jam Pasang : 09:00 Note : hubungi pelanggan jika ingin kelokasi|40981182|MYDITA"/>
    <m/>
    <m/>
    <m/>
    <e v="#NUM!"/>
    <e v="#NUM!"/>
    <x v="0"/>
  </r>
  <r>
    <n v="494"/>
    <n v="1002506359"/>
    <n v="3"/>
    <x v="3"/>
    <n v="5"/>
    <s v="SBY SELATAN"/>
    <s v="KETINTANG"/>
    <s v="TPO"/>
    <s v="REG"/>
    <s v="AO"/>
    <x v="0"/>
    <m/>
    <s v="Completed (PS)"/>
    <s v="RBS-Regional 3"/>
    <d v="2026-08-03T15:11:43"/>
    <d v="2026-08-04T17:39:44"/>
    <n v="69356526"/>
    <m/>
    <n v="152305229913"/>
    <s v="RSU PRIMA HUSADA"/>
    <s v="ODP-TPO-FN/20"/>
    <s v="WO060811970"/>
    <m/>
    <m/>
    <m/>
    <n v="112.766503"/>
    <n v="-7.353027"/>
    <s v="MD|MYDB-20260731264079|DN00001/MN00443|RSU PRIMA HUSADA|087856478413"/>
    <s v="MYDIGIBIZPARTNER"/>
    <m/>
    <m/>
    <m/>
    <m/>
    <m/>
    <m/>
    <m/>
    <m/>
    <s v="Management Janji"/>
    <s v="2026-08-02 08:00:00 | M Janji : (01/08/2026)  jam Pasang : 09:00  Note : hubungi pelanggan jika ingin kelokasi"/>
    <s v="FCC"/>
    <d v="2026-03-08T15:25:36"/>
    <m/>
    <m/>
    <s v="PS"/>
    <s v="TPO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8-02 08:00:00 | M Janji : (01/08/2026)  jam Pasang : 09:00  Note : hubungi pelanggan jika ingin kelokasi"/>
    <n v="2026"/>
    <n v="8"/>
    <n v="4"/>
    <d v="2026-08-04T00:00:00"/>
    <n v="0.70833333333575865"/>
    <x v="1"/>
  </r>
  <r>
    <n v="495"/>
    <n v="1002526459"/>
    <n v="3"/>
    <x v="1"/>
    <n v="5"/>
    <s v="KEDIRI"/>
    <s v="KEDIRI"/>
    <s v="KDI"/>
    <s v="REG"/>
    <s v="AO"/>
    <x v="0"/>
    <s v="1P INET"/>
    <s v="Completed (PS)"/>
    <s v="RBS-Regional 3"/>
    <d v="2026-08-14T14:02:58"/>
    <d v="2026-08-15T17:58:30"/>
    <n v="69366091"/>
    <m/>
    <n v="152610241370"/>
    <s v="BARAK ALAP ALAP"/>
    <s v="ODP-KDI-FAS/29 FAS/D05/29.01"/>
    <s v="WO061750886"/>
    <m/>
    <m/>
    <m/>
    <n v="112.032091174222"/>
    <n v="-7.8098021113347897"/>
    <s v="|MN01011|MYIA-090326372572/POI/M. ARIEL FEBRYAN/081217603476/tugelfighter22@gmail.com"/>
    <s v="MYIB_ASSISTANT"/>
    <m/>
    <m/>
    <m/>
    <m/>
    <m/>
    <m/>
    <m/>
    <m/>
    <s v="Management Janji"/>
    <s v="2026-08-15 13:00:00 | Tanggal pemasangan : 15 AGUSTUS 2026 Jam pemasangan : pagi/siang Info Tambahan : Hubungi pelanggan dulu sebelum ke lokasi terima kasih"/>
    <s v="FCC"/>
    <s v="14-08-2026 14:10:15"/>
    <d v="2026-08-15T13:00:00"/>
    <m/>
    <s v="PS"/>
    <s v="KDI"/>
    <s v="NO ADDON"/>
    <n v="20260815"/>
    <s v="Completed"/>
    <s v="HSI Bisnis Promo HUT Telkom PSB 70% - 50 Mbps"/>
    <s v="INDIBIZ"/>
    <m/>
    <m/>
    <d v="2026-08-15T13:00:00"/>
    <s v="2026-08-15 13:00:00 | Tanggal pemasangan : 15 AGUSTUS 2026 Jam pemasangan : pagi/siang Info Tambahan : Hubungi pelanggan dulu sebelum ke lokasi terima kasih"/>
    <n v="2026"/>
    <n v="8"/>
    <n v="15"/>
    <d v="2026-08-15T00:00:00"/>
    <n v="-0.54166666666424135"/>
    <x v="1"/>
  </r>
  <r>
    <n v="496"/>
    <n v="1002531504"/>
    <n v="3"/>
    <x v="2"/>
    <n v="4"/>
    <s v="PURWOKERTO"/>
    <s v="PURWOKERTO"/>
    <s v="SUK"/>
    <s v="REG"/>
    <s v="AO"/>
    <x v="0"/>
    <s v="1P INET"/>
    <s v="Completed (PS)"/>
    <s v="RBS-Regional 3"/>
    <d v="2026-08-17T18:56:57"/>
    <d v="2026-08-18T16:12:27"/>
    <n v="69368407"/>
    <m/>
    <n v="146374601613"/>
    <s v="Erablue Sudirman Sokaraja"/>
    <s v="ODP-SUK-FG/006"/>
    <s v="WO061953634"/>
    <m/>
    <m/>
    <m/>
    <n v="109.288213"/>
    <n v="-7.4576529999999996"/>
    <s v="|MN02054|MYIA-015674375500/POI/Chaidar syuryo samudro/081249549394/anext213@gmail.com"/>
    <s v="MYIB_ASSISTANT"/>
    <m/>
    <m/>
    <m/>
    <m/>
    <m/>
    <m/>
    <m/>
    <m/>
    <s v="Management Janji"/>
    <s v="2026-08-19 15:00:00 | M janji : pagi Tanggal Pemasangan : 18/agustus/2026 Note : hubungi pelanggan jika ingin kelokasi "/>
    <s v="FCC"/>
    <s v="17-08-2026 19:10:30"/>
    <d v="2026-08-19T15:00:00"/>
    <m/>
    <s v="PS"/>
    <s v="SUK"/>
    <s v="NO ADDON"/>
    <n v="20260818"/>
    <s v="Completed"/>
    <s v="HSI Bisnis Promo HUT Telkom PSB 70% - 50 Mbps"/>
    <s v="INDIBIZ"/>
    <m/>
    <m/>
    <d v="2026-08-19T15:00:00"/>
    <s v="2026-08-19 15:00:00 | M janji : pagi Tanggal Pemasangan : 18/agustus/2026 Note : hubungi pelanggan jika ingin kelokasi "/>
    <n v="2026"/>
    <n v="8"/>
    <n v="18"/>
    <d v="2026-08-18T00:00:00"/>
    <n v="-1.625"/>
    <x v="1"/>
  </r>
  <r>
    <n v="497"/>
    <n v="1002528403"/>
    <n v="3"/>
    <x v="3"/>
    <n v="5"/>
    <s v="MADURA"/>
    <s v="BANGKALAN"/>
    <s v="OMB"/>
    <s v="REG"/>
    <s v="AO"/>
    <x v="0"/>
    <s v="1P INET"/>
    <s v="Completed (PS)"/>
    <s v="RBS-Regional 3"/>
    <d v="2026-08-15T13:56:57"/>
    <d v="2026-08-16T13:22:09"/>
    <n v="69366951"/>
    <m/>
    <n v="152438900691"/>
    <s v="Pondok pesantren Darul falah"/>
    <s v="ODP-OMB-FAA/42 FAA/D06/42.01"/>
    <s v="WO061826758"/>
    <m/>
    <m/>
    <m/>
    <n v="113.331595100462"/>
    <n v="-7.1291720186232697"/>
    <s v="MD|MYDB-20260815265531|DN00001/MN00572|Pondok pesantren Darul falah|082134204879"/>
    <s v="MYDIGIBIZPARTNER"/>
    <m/>
    <m/>
    <m/>
    <m/>
    <m/>
    <m/>
    <m/>
    <m/>
    <s v="Management Janji"/>
    <s v="2026-08-16 13:00:00 | Tanggal pemasangan : 16AGUSTUS 2026 Jam pemasangan : pagi/siang Info Tambahan : Hubungi pelanggan dulu sebelum ke lokasi terima kasih"/>
    <s v="FCC"/>
    <s v="15-08-2026 14:09:43"/>
    <d v="2026-08-16T13:00:00"/>
    <m/>
    <s v="PS"/>
    <s v="OMB"/>
    <s v="NETMONK"/>
    <n v="20260816"/>
    <s v="Completed"/>
    <s v="HSI Bisnis Bundling Netmonk Promo 2026 PSB 70% - 200 Mbps"/>
    <s v="INDIBIZ"/>
    <m/>
    <m/>
    <d v="2026-08-16T13:00:00"/>
    <s v="2026-08-16 13:00:00 | Tanggal pemasangan : 16AGUSTUS 2026 Jam pemasangan : pagi/siang Info Tambahan : Hubungi pelanggan dulu sebelum ke lokasi terima kasih"/>
    <n v="2026"/>
    <n v="8"/>
    <n v="16"/>
    <d v="2026-08-16T00:00:00"/>
    <n v="-0.54166666666424135"/>
    <x v="1"/>
  </r>
  <r>
    <n v="498"/>
    <n v="1002516663"/>
    <n v="3"/>
    <x v="1"/>
    <n v="5"/>
    <s v="MADIUN"/>
    <s v="NGAWI"/>
    <s v="WKU"/>
    <s v="REG"/>
    <s v="AO"/>
    <x v="0"/>
    <s v="1P INET"/>
    <s v="Completed (PS)"/>
    <s v="RBS-Regional 3"/>
    <d v="2026-08-09T19:49:56"/>
    <d v="2026-08-10T13:39:49"/>
    <n v="69362014"/>
    <m/>
    <n v="152634205527"/>
    <s v="LEMBAGA TK DW 2 KEDUNGGALAR"/>
    <s v="ODP-WKU-FZA/52"/>
    <s v="WO061343640"/>
    <m/>
    <m/>
    <m/>
    <n v="111.300746"/>
    <n v="-7.427098"/>
    <s v="|MC20125|MYIA-095275911784/POI/SURATMI/087850629480/tklembaga183@gmail.com"/>
    <s v="MYIB_ASSISTANT"/>
    <m/>
    <m/>
    <m/>
    <m/>
    <m/>
    <m/>
    <m/>
    <m/>
    <s v="Management Janji"/>
    <s v="2026-08-11 08:00:00 | Tanggal pemasangan: 10/08/2026 Jam pemasangan : pagi / siang Info Tambahan : Hubungi pelanggan dulu sebelum ke lokasi. terima kasih "/>
    <s v="FCC"/>
    <d v="2026-09-08T19:54:40"/>
    <d v="2026-08-11T08:00:00"/>
    <m/>
    <s v="PS"/>
    <s v="WKU"/>
    <s v="OCA"/>
    <n v="20260810"/>
    <s v="Completed"/>
    <s v="HSI Bisnis Bundling OCA Breach Checker Promo 2026 PSB 70% - 300 Mbps"/>
    <s v="INDIBIZ"/>
    <m/>
    <m/>
    <d v="2026-08-11T08:00:00"/>
    <s v="2026-08-11 08:00:00 | Tanggal pemasangan: 10/08/2026 Jam pemasangan : pagi / siang Info Tambahan : Hubungi pelanggan dulu sebelum ke lokasi. terima kasih "/>
    <n v="2026"/>
    <n v="8"/>
    <n v="10"/>
    <d v="2026-08-10T00:00:00"/>
    <n v="-1.3333333333357587"/>
    <x v="1"/>
  </r>
  <r>
    <n v="499"/>
    <n v="1002512908"/>
    <n v="3"/>
    <x v="4"/>
    <n v="4"/>
    <s v="PEKALONGAN"/>
    <s v="BREBES"/>
    <s v="BRB"/>
    <s v="REG"/>
    <s v="AO"/>
    <x v="0"/>
    <m/>
    <s v="102 | FOLLOW UP COMPLETED"/>
    <s v="RBS-Regional 3"/>
    <d v="2026-08-06T15:30:32"/>
    <d v="2026-08-11T11:15:53"/>
    <n v="69357430"/>
    <m/>
    <n v="146284106916"/>
    <s v="SDIT HARAPAN UMAT"/>
    <s v="ODP-BRB-FJ/055"/>
    <s v="WO061149558"/>
    <m/>
    <m/>
    <m/>
    <n v="109.048448740504"/>
    <n v="-6.8573844387954201"/>
    <s v="AMRBS;403095;REG3;BAYU;085100296564;PIC ASTUTI 083166559676;HSI 1S 50MB;355k;sditharapanumat@gmail.com"/>
    <s v="Account Manager"/>
    <m/>
    <m/>
    <m/>
    <m/>
    <m/>
    <m/>
    <m/>
    <m/>
    <s v="Management Janji"/>
    <s v="2026-08-10 08:00:00|Tanggal pemasangan: 10/08/2026 Jam pemasangan : pagi Info Tambahan : Hubungi pelanggan dulu sebelum ke lokasi terima kasih.|40951378|MYDITA"/>
    <s v="FCC"/>
    <d v="2026-06-08T15:40:04"/>
    <d v="2026-08-10T08:00:00"/>
    <m/>
    <s v="REVOKE"/>
    <s v="BRB"/>
    <s v="NO ADDON"/>
    <m/>
    <s v="Follow Up Revoke Completed, New Order ID : SC1002519465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0T08:00:00"/>
    <s v="2026-08-10 08:00:00|Tanggal pemasangan: 10/08/2026 Jam pemasangan : pagi Info Tambahan : Hubungi pelanggan dulu sebelum ke lokasi terima kasih.|40951378|MYDITA"/>
    <m/>
    <m/>
    <m/>
    <e v="#NUM!"/>
    <e v="#NUM!"/>
    <x v="0"/>
  </r>
  <r>
    <n v="500"/>
    <n v="1002522615"/>
    <n v="3"/>
    <x v="1"/>
    <n v="5"/>
    <s v="MALANG"/>
    <s v="BATU"/>
    <s v="BTU"/>
    <s v="REG"/>
    <s v="AO"/>
    <x v="0"/>
    <s v="1P INET"/>
    <s v="Completed (PS)"/>
    <s v="RBS-Regional 3"/>
    <d v="2026-08-12T15:23:57"/>
    <d v="2026-08-14T11:26:07"/>
    <n v="69364431"/>
    <m/>
    <n v="152707239036"/>
    <s v="Bakul cobek bapak kamar"/>
    <s v="ODP-BTU-FBT/09 FBT/D02/09.01"/>
    <s v="WO061603841"/>
    <m/>
    <m/>
    <m/>
    <n v="112.50958900000001"/>
    <n v="-7.866028"/>
    <s v="|MN00519|MYIA-035159841008/POI/sinta yunistira/082233766204/fajaritspprtpd@gmail.com"/>
    <s v="MYIB_ASSISTANT"/>
    <m/>
    <m/>
    <m/>
    <m/>
    <m/>
    <m/>
    <m/>
    <m/>
    <s v="Management Janji"/>
    <s v="2026-08-13 13:00:00 | Nama PIC : Bp Fajar No HP : 082233766204 No Alt : - M Janji :  13 Agustus 2026 Jam Pasang : Pagi / Siang Note : hubungi pelanggan jika ingin kelokasi"/>
    <s v="FCC"/>
    <d v="2026-12-08T15:25:37"/>
    <d v="2026-08-13T13:00:00"/>
    <m/>
    <s v="PS"/>
    <s v="BTU"/>
    <s v="NO ADDON"/>
    <n v="20260814"/>
    <s v="Completed"/>
    <s v="HSI Bisnis Basic Promo HUT Telkom PSB 70% - 300 Mbps"/>
    <s v="INDIBIZ"/>
    <m/>
    <m/>
    <d v="2026-08-13T13:00:00"/>
    <s v="2026-08-13 13:00:00 | Nama PIC : Bp Fajar No HP : 082233766204 No Alt : - M Janji :  13 Agustus 2026 Jam Pasang : Pagi / Siang Note : hubungi pelanggan jika ingin kelokasi"/>
    <n v="2026"/>
    <n v="8"/>
    <n v="14"/>
    <d v="2026-08-14T00:00:00"/>
    <n v="0.45833333333575865"/>
    <x v="1"/>
  </r>
  <r>
    <n v="501"/>
    <n v="1002523270"/>
    <n v="3"/>
    <x v="1"/>
    <n v="5"/>
    <s v="MALANG"/>
    <s v="KEPANJEN"/>
    <s v="GDG"/>
    <s v="REG"/>
    <s v="AO"/>
    <x v="0"/>
    <s v="1P INET"/>
    <s v="Completed (PS)"/>
    <s v="RBS-Regional 3"/>
    <d v="2026-08-13T08:14:56"/>
    <d v="2026-08-13T13:46:32"/>
    <n v="69364692"/>
    <m/>
    <n v="152704231026"/>
    <s v="SPBU 54.651.76"/>
    <s v="ODP-GDG-FAC/32 FAC/D07/32.01"/>
    <s v="WO061636136"/>
    <m/>
    <m/>
    <m/>
    <n v="112.63013239999999"/>
    <n v="-8.0037064000000004"/>
    <s v="|MN02540|MYIA-096647744315/POI/Dedyk Sukarmanto/085791776140/spbu76malang@gmail.com"/>
    <s v="MYIB_ASSISTANT"/>
    <m/>
    <m/>
    <m/>
    <m/>
    <m/>
    <m/>
    <m/>
    <m/>
    <s v="Management Janji"/>
    <s v="2026-08-17 08:00:00 | M Janji : (17 AGUSTUS 2026) jam Pasang : pagi  Note : hubungi pelanggan jika ingin kelokasi "/>
    <s v="FCC"/>
    <s v="13-08-2026 08:25:29"/>
    <d v="2026-08-17T08:00:00"/>
    <m/>
    <s v="PS"/>
    <s v="GDG"/>
    <s v="NO ADDON"/>
    <n v="20260813"/>
    <s v="Completed"/>
    <s v="HSI Bisnis Promo HUT Telkom PSB 70% - 50 Mbps"/>
    <s v="INDIBIZ"/>
    <m/>
    <m/>
    <d v="2026-08-17T08:00:00"/>
    <s v="2026-08-17 08:00:00 | M Janji : (17 AGUSTUS 2026) jam Pasang : pagi  Note : hubungi pelanggan jika ingin kelokasi "/>
    <n v="2026"/>
    <n v="8"/>
    <n v="13"/>
    <d v="2026-08-13T00:00:00"/>
    <n v="-4.3333333333357587"/>
    <x v="1"/>
  </r>
  <r>
    <n v="502"/>
    <n v="1002511357"/>
    <n v="3"/>
    <x v="1"/>
    <n v="5"/>
    <s v="KEDIRI"/>
    <s v="KEDIRI"/>
    <s v="NDL"/>
    <s v="REG"/>
    <s v="AO"/>
    <x v="0"/>
    <s v="1P INET"/>
    <s v="Completed (PS)"/>
    <s v="RBS-Regional 3"/>
    <d v="2026-08-05T19:32:57"/>
    <d v="2026-08-05T21:53:49"/>
    <n v="69359493"/>
    <m/>
    <n v="152651206911"/>
    <s v="Jrp JAYA"/>
    <s v="ODP-NDL-FN/14 FN/D01/14.01"/>
    <s v="WO061026166"/>
    <m/>
    <m/>
    <m/>
    <n v="111.98156090000001"/>
    <n v="-7.9142429999999999"/>
    <s v="|MC20057|MYIA-012892832213/POI/Suyanto/087704519869/yantogembul1982@gmail.com"/>
    <s v="MYIB_ASSISTANT"/>
    <m/>
    <m/>
    <m/>
    <m/>
    <m/>
    <m/>
    <m/>
    <m/>
    <s v="Management Janji"/>
    <s v="2026-08-07 08:00:00 | M Janji : (06/08/2026) jam Pasang pagi / siang  Note : hubungi pelanggan jika ingin kelokasi"/>
    <s v="FCC"/>
    <d v="2026-05-08T19:39:50"/>
    <d v="2026-08-07T08:00:00"/>
    <m/>
    <s v="PS"/>
    <s v="NDL"/>
    <s v="NO ADDON"/>
    <n v="20260805"/>
    <s v="Completed"/>
    <s v="HSI Bisnis Promo HUT Telkom PSB 70% - 100 Mbps"/>
    <s v="INDIBIZ"/>
    <m/>
    <m/>
    <d v="2026-08-07T08:00:00"/>
    <s v="2026-08-07 08:00:00 | M Janji : (06/08/2026) jam Pasang pagi / siang  Note : hubungi pelanggan jika ingin kelokasi"/>
    <n v="2026"/>
    <n v="8"/>
    <n v="5"/>
    <d v="2026-08-05T00:00:00"/>
    <n v="-2.3333333333357587"/>
    <x v="1"/>
  </r>
  <r>
    <n v="503"/>
    <n v="1002513841"/>
    <n v="3"/>
    <x v="0"/>
    <n v="5"/>
    <s v="KUPANG"/>
    <s v="KUPANG"/>
    <s v="TNA"/>
    <s v="REG"/>
    <s v="AO"/>
    <x v="0"/>
    <m/>
    <s v="CC - HD1A - INPROGRESS UNCONTACTED"/>
    <s v="RBS-Regional 3"/>
    <d v="2026-08-07T09:26:36"/>
    <d v="2026-08-09T16:32:29"/>
    <n v="69360454"/>
    <m/>
    <n v="172505213842"/>
    <s v="SMAN 12 Kupang"/>
    <m/>
    <m/>
    <m/>
    <m/>
    <m/>
    <n v="123.531818350923"/>
    <n v="-10.211603853334999"/>
    <s v="IBCARE-PI|SMAN 12 KUPANG|MC40287|082340388300|arifin.dasi18@admin.sma.belajar.id|INDIBIZ 300 Mbps"/>
    <s v="Sales Force DBS"/>
    <m/>
    <m/>
    <m/>
    <m/>
    <m/>
    <m/>
    <m/>
    <m/>
    <m/>
    <m/>
    <m/>
    <d v="2026-07-08T09:40:07"/>
    <m/>
    <m/>
    <s v="FCC"/>
    <s v="TNA"/>
    <s v="NO ADDON"/>
    <m/>
    <s v="UNCONTACTED : Telepon Tidak Diangkat - RNA Siti QoriAh 40971401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504"/>
    <n v="1002523337"/>
    <n v="3"/>
    <x v="0"/>
    <n v="5"/>
    <s v="MATARAM"/>
    <s v="INNER - NUSA TENGGARA"/>
    <s v="MTR"/>
    <s v="REG"/>
    <s v="AO"/>
    <x v="0"/>
    <m/>
    <s v="QC MIA - INVALID QUALITY CONTROL MIA"/>
    <s v="RBS-Regional 3"/>
    <d v="2026-08-13T08:49:30"/>
    <d v="2026-08-13T09:38:12"/>
    <n v="69364704"/>
    <m/>
    <n v="172601796972"/>
    <s v="Sekolah Kristen Aletheia Ampenan"/>
    <s v="ODP-MTR-FBU/43"/>
    <m/>
    <m/>
    <m/>
    <m/>
    <n v="116.084337"/>
    <n v="-8.5810809999999993"/>
    <s v="RBS HSI |Rian Puja Atmawikarsa | 406910 | TREG 3 |Sekolah Kristen Aletheia Ampenan | 87865750811|81803680445| HSI BISNIS 150 MBPS"/>
    <s v="Amex"/>
    <m/>
    <m/>
    <m/>
    <m/>
    <m/>
    <m/>
    <m/>
    <m/>
    <m/>
    <m/>
    <m/>
    <s v="13-08-2026 08:55:52"/>
    <m/>
    <m/>
    <s v="QC1"/>
    <s v="MTR"/>
    <s v="NO ADDON"/>
    <m/>
    <s v="QC MIA - INVALID QUALITY CONTROL MIA - Tidak Mengunggah Foto Lokasi Instalasi Tampak Depan Menyeluruh - upload dokumen  usaha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m/>
    <m/>
    <m/>
    <m/>
    <m/>
    <e v="#NUM!"/>
    <e v="#NUM!"/>
    <x v="0"/>
  </r>
  <r>
    <n v="505"/>
    <n v="1002518676"/>
    <n v="3"/>
    <x v="6"/>
    <n v="5"/>
    <s v="SIDOARJO"/>
    <s v="INNER - JATIM TIMUR"/>
    <s v="SDA"/>
    <s v="REG"/>
    <s v="AO"/>
    <x v="0"/>
    <m/>
    <s v="Completed (PS)"/>
    <s v="RBS-Regional 3"/>
    <d v="2026-08-10T18:23:10"/>
    <d v="2026-08-11T17:39:52"/>
    <n v="69362760"/>
    <n v="3135917280"/>
    <n v="152316232031"/>
    <s v="CV. GEMILANG INDONESIA"/>
    <s v="ODP-SDA-FHW/001"/>
    <s v="WO061479208"/>
    <m/>
    <m/>
    <m/>
    <n v="112.6969227"/>
    <n v="-7.4298595000000001"/>
    <s v="|MN02332|/CV. GEMILANG INDONESIA/HSI B2B BASIC (1:2) + PHONE (800 MENIT) 75MBPS 452,5RB PSB DISC 70%//gemilang_ind@ymail.com/SULIHINGTYAS RETNO H/8123002828"/>
    <s v="Sales Force DBS"/>
    <m/>
    <m/>
    <m/>
    <m/>
    <m/>
    <m/>
    <m/>
    <m/>
    <s v="Management Janji"/>
    <s v="2026-08-12 13:00:00|Jam pemasangan : 12.00 Info Tambahan : Hubungi pelanggan dulu sebelum ke lokasi terimakasih  |40900827|MYDITA"/>
    <s v="FCC"/>
    <d v="2026-10-08T18:39:50"/>
    <d v="2026-08-12T13:00:00"/>
    <m/>
    <s v="PS"/>
    <s v="SDA"/>
    <s v="NO ADDON"/>
    <n v="20260811"/>
    <s v="Completed"/>
    <s v="- BWY DL;BWY DL ~ Saluran Dua Arah(BothWay)[0]  - E23053;E23053 ~ ES23 - Paket HSI Bisnis  Phone (PHONE)[0]  - E23053~null~44864;E23053||11||Abodemen 0[0]  - E23053~null~E23053_IN800;IN800 ~ Free Lokal dan SLJJ 800 Menit ~ E23053[40000]  - 11_11446;Biaya "/>
    <s v="INDIBIZ"/>
    <m/>
    <m/>
    <d v="2026-08-12T13:00:00"/>
    <s v="2026-08-12 13:00:00|Jam pemasangan : 12.00 Info Tambahan : Hubungi pelanggan dulu sebelum ke lokasi terimakasih  |40900827|MYDITA"/>
    <n v="2026"/>
    <n v="8"/>
    <n v="11"/>
    <d v="2026-08-11T00:00:00"/>
    <n v="-1.5416666666642413"/>
    <x v="1"/>
  </r>
  <r>
    <n v="506"/>
    <n v="1002520582"/>
    <n v="3"/>
    <x v="4"/>
    <n v="4"/>
    <s v="PEKALONGAN"/>
    <s v="PEKALONGAN"/>
    <s v="KDW"/>
    <s v="REG"/>
    <s v="AO"/>
    <x v="0"/>
    <s v="1P INET"/>
    <s v="102 | FOLLOW UP COMPLETED"/>
    <s v="RBS-Regional 3"/>
    <d v="2026-08-11T15:49:56"/>
    <d v="2026-08-12T15:35:54"/>
    <n v="69363561"/>
    <m/>
    <n v="146285103784"/>
    <s v="CV. Retsa"/>
    <s v="ODP-KDW-FJ/020 FJ/D05/020.01"/>
    <s v="WO061518372"/>
    <m/>
    <m/>
    <m/>
    <n v="109.652518630027"/>
    <n v="-6.9767585838510602"/>
    <s v="|MB00449|MYIA-003788357338/POI/bapak/08122840814/saifuljauhari45@gmail.con"/>
    <s v="MYIB_ASSISTANT"/>
    <m/>
    <m/>
    <m/>
    <m/>
    <m/>
    <m/>
    <m/>
    <m/>
    <s v="Management Janji"/>
    <s v="2026-08-12 13:00:00 | Tanggal pemasangan : 12 AGUSTUS 2026 Jam pemasangan : pagi/siang Info Tambahan : Hubungi pelanggan dulu sebelum ke lokasi terima kasih"/>
    <s v="FCC"/>
    <d v="2026-11-08T15:55:14"/>
    <d v="2026-08-12T13:00:00"/>
    <s v="Kendala Teknik"/>
    <s v="REVOKE"/>
    <s v="KDW"/>
    <s v="NO ADDON"/>
    <m/>
    <s v="Follow Up Revoke Completed, New Order ID : SC1002522660"/>
    <s v="HSI Bisnis Promo HUT Telkom PSB 70% - 50 Mbps"/>
    <s v="INDIBIZ"/>
    <m/>
    <m/>
    <d v="2026-08-12T13:00:00"/>
    <s v="2026-08-12 13:00:00 | Tanggal pemasangan : 12 AGUSTUS 2026 Jam pemasangan : pagi/siang Info Tambahan : Hubungi pelanggan dulu sebelum ke lokasi terima kasih"/>
    <m/>
    <m/>
    <m/>
    <e v="#NUM!"/>
    <e v="#NUM!"/>
    <x v="0"/>
  </r>
  <r>
    <n v="507"/>
    <n v="1002528044"/>
    <n v="3"/>
    <x v="1"/>
    <n v="5"/>
    <s v="MALANG"/>
    <s v="KEPANJEN"/>
    <s v="SWJ"/>
    <s v="REG"/>
    <s v="AO"/>
    <x v="0"/>
    <m/>
    <s v="Completed (PS)"/>
    <s v="RBS-Regional 3"/>
    <d v="2026-08-15T11:25:17"/>
    <d v="2026-08-15T15:15:45"/>
    <n v="69365963"/>
    <m/>
    <n v="152705285015"/>
    <s v="dina anggrek"/>
    <s v="ODP-MLG-FBU/59"/>
    <s v="WO061811437"/>
    <m/>
    <m/>
    <m/>
    <n v="112.6708569"/>
    <n v="-7.9895054999999999"/>
    <s v="|MN02812|MYIA-065238168782/POI/dina wahyu ajarini/081999404260/dinawahyuajarini@gmail.com"/>
    <s v="Sales Profesional"/>
    <m/>
    <m/>
    <m/>
    <m/>
    <m/>
    <m/>
    <m/>
    <m/>
    <s v="Management Janji"/>
    <s v="2026-08-15 08:00:00 | Nama PIC : bu dina   No HP : 081999404260  Alt :   M Janji : 15/AGUSTUS/2026  jam Pasang : Pagi  Note : hubungi pelanggan jika ingin kelokasi, terimakasih.  "/>
    <s v="FCC"/>
    <s v="15-08-2026 11:39:55"/>
    <m/>
    <m/>
    <s v="PS"/>
    <s v="SWJ"/>
    <s v="NO ADDON"/>
    <n v="20260815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5T07:00:00"/>
    <s v="2026-08-15 08:00:00 | Nama PIC : bu dina   No HP : 081999404260  Alt :   M Janji : 15/AGUSTUS/2026  jam Pasang : Pagi  Note : hubungi pelanggan jika ingin kelokasi, terimakasih.  "/>
    <n v="2026"/>
    <n v="8"/>
    <n v="15"/>
    <d v="2026-08-15T00:00:00"/>
    <n v="-0.29166666666424135"/>
    <x v="1"/>
  </r>
  <r>
    <n v="508"/>
    <n v="1002520870"/>
    <n v="3"/>
    <x v="1"/>
    <n v="5"/>
    <s v="KEDIRI"/>
    <s v="KEDIRI"/>
    <s v="KDI"/>
    <s v="REG"/>
    <s v="AO"/>
    <x v="0"/>
    <s v="1P INET"/>
    <s v="Completed (PS)"/>
    <s v="RBS-Regional 3"/>
    <d v="2026-08-11T17:05:56"/>
    <d v="2026-08-12T13:57:17"/>
    <n v="69363695"/>
    <m/>
    <n v="152610241496"/>
    <s v="PT. MOLADIN FINANCE INDONESIA"/>
    <s v="ODP-KDI-FM/09"/>
    <s v="WO061529258"/>
    <m/>
    <m/>
    <m/>
    <n v="112.010226"/>
    <n v="-7.8127750000000002"/>
    <s v="|MN02621|MYIA-052092539033/POI/Bp Hanif/085888444930/billing@moladin.com"/>
    <s v="MYIB_ASSISTANT"/>
    <m/>
    <m/>
    <m/>
    <m/>
    <m/>
    <m/>
    <m/>
    <m/>
    <s v="Management Janji"/>
    <s v="2026-08-12 15:00:00 | Jam pemasangan : 12.00 Info Tambahan : Hubungi pelanggan dulu sebelum ke lokasi terimakasih  "/>
    <s v="FCC"/>
    <d v="2026-11-08T17:10:12"/>
    <d v="2026-08-12T15:00:00"/>
    <m/>
    <s v="PS"/>
    <s v="KDI"/>
    <s v="NO ADDON"/>
    <n v="20260812"/>
    <s v="Completed"/>
    <s v="HSI Bisnis PSB 70% - 50 Mbps"/>
    <s v="INDIBIZ"/>
    <m/>
    <m/>
    <d v="2026-08-12T15:00:00"/>
    <s v="2026-08-12 15:00:00 | Jam pemasangan : 12.00 Info Tambahan : Hubungi pelanggan dulu sebelum ke lokasi terimakasih  "/>
    <n v="2026"/>
    <n v="8"/>
    <n v="12"/>
    <d v="2026-08-12T00:00:00"/>
    <n v="-0.625"/>
    <x v="1"/>
  </r>
  <r>
    <n v="509"/>
    <n v="1002513870"/>
    <n v="3"/>
    <x v="1"/>
    <n v="5"/>
    <s v="KEDIRI"/>
    <s v="BLITAR"/>
    <s v="WGI"/>
    <s v="REG"/>
    <s v="AO"/>
    <x v="0"/>
    <m/>
    <s v="Completed (PS)"/>
    <s v="RBS-Regional 3"/>
    <d v="2026-08-07T09:34:02"/>
    <d v="2026-08-08T10:48:50"/>
    <n v="69360473"/>
    <m/>
    <n v="152737203503"/>
    <s v="PT. BORWITA CITRA PRIMA"/>
    <s v="ODP-WGI-FC/42"/>
    <s v="WO061167108"/>
    <m/>
    <m/>
    <m/>
    <n v="112.3179568"/>
    <n v="-8.0664602999999993"/>
    <s v="AMRBS/405529/YULYAN MAHARTA SAVIAR/R3/JATIM TIMUR/WINBACK 2.0 HSI B2B (1:1) 50MBPS 355RB PSB DISC 70%/DODIK KURNIAWAN /Email : dodik.kurniawan@borwita.co.id"/>
    <s v="Amex"/>
    <m/>
    <m/>
    <m/>
    <m/>
    <m/>
    <m/>
    <m/>
    <m/>
    <s v="Management Janji"/>
    <s v="2026-08-10 08:00:00|Nama Pic : dodik No Hp Pic : 085736789776 No alt : - Jam Pemasangan : pagi siang  Tanggal Pemasangan : 10 Agustus 2026|40981182|MYDITA"/>
    <s v="FCC"/>
    <d v="2026-07-08T09:40:07"/>
    <d v="2026-08-10T08:00:00"/>
    <m/>
    <s v="PS"/>
    <s v="WGI"/>
    <s v="NO ADDON"/>
    <n v="20260808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0T08:00:00"/>
    <s v="2026-08-10 08:00:00|Nama Pic : dodik No Hp Pic : 085736789776 No alt : - Jam Pemasangan : pagi siang  Tanggal Pemasangan : 10 Agustus 2026|40981182|MYDITA"/>
    <n v="2026"/>
    <n v="8"/>
    <n v="8"/>
    <d v="2026-08-08T00:00:00"/>
    <n v="-2.3333333333357587"/>
    <x v="1"/>
  </r>
  <r>
    <n v="510"/>
    <n v="1002522497"/>
    <n v="3"/>
    <x v="4"/>
    <n v="4"/>
    <s v="PEKALONGAN"/>
    <s v="BREBES"/>
    <s v="KTM"/>
    <s v="REG"/>
    <s v="AO"/>
    <x v="0"/>
    <s v="1P INET"/>
    <s v="Completed (PS)"/>
    <s v="RBS-Regional 3"/>
    <d v="2026-08-12T14:52:56"/>
    <d v="2026-08-13T14:43:03"/>
    <n v="69364386"/>
    <m/>
    <n v="142214106727"/>
    <s v="SPBU 44.522.14"/>
    <s v="ODP-KTM-FE/023 FE/D04/023.01"/>
    <s v="WO061598957"/>
    <m/>
    <m/>
    <m/>
    <n v="108.93130011856501"/>
    <n v="-7.0003520549026099"/>
    <s v="MD|MYDB-20260812265088|DN00001/MN00377|SPBU 44.522.14|081542025073"/>
    <s v="MYDIGIBIZPARTNER"/>
    <m/>
    <m/>
    <m/>
    <m/>
    <m/>
    <m/>
    <m/>
    <m/>
    <s v="Management Janji"/>
    <s v="2026-08-13 13:00:00 | Nama PIC : bapak wono No HP : 081542025073 Alt :  M Janji : (KAMIS/13/AGUSTUS/2026) jam Pasang : 09:00 Note : hubungi pelanggan jika ingin kelokasi"/>
    <s v="FCC"/>
    <d v="2026-12-08T15:10:41"/>
    <d v="2026-08-13T13:00:00"/>
    <m/>
    <s v="PS"/>
    <s v="KTM"/>
    <s v="NO ADDON"/>
    <n v="20260813"/>
    <s v="Completed"/>
    <s v="HSI Bisnis Promo HUT Telkom PSB 70% - 100 Mbps"/>
    <s v="INDIBIZ"/>
    <m/>
    <m/>
    <d v="2026-08-13T13:00:00"/>
    <s v="2026-08-13 13:00:00 | Nama PIC : bapak wono No HP : 081542025073 Alt :  M Janji : (KAMIS/13/AGUSTUS/2026) jam Pasang : 09:00 Note : hubungi pelanggan jika ingin kelokasi"/>
    <n v="2026"/>
    <n v="8"/>
    <n v="13"/>
    <d v="2026-08-13T00:00:00"/>
    <n v="-0.54166666666424135"/>
    <x v="1"/>
  </r>
  <r>
    <n v="511"/>
    <n v="1002513750"/>
    <n v="3"/>
    <x v="6"/>
    <n v="5"/>
    <s v="SIDOARJO"/>
    <s v="INNER - JATIM TIMUR"/>
    <s v="KRN"/>
    <s v="REG"/>
    <s v="AO"/>
    <x v="0"/>
    <m/>
    <s v="Completed (PS)"/>
    <s v="RBS-Regional 3"/>
    <d v="2026-08-07T09:00:26"/>
    <d v="2026-08-08T09:36:32"/>
    <n v="69360412"/>
    <m/>
    <n v="152331250944"/>
    <s v="RK SMART"/>
    <s v="ODP-KRN-FAD/28"/>
    <s v="WO061139798"/>
    <m/>
    <m/>
    <m/>
    <n v="112.54783740000001"/>
    <n v="-7.4581958999999998"/>
    <s v="|MC30111|/MOCH ARIFIN /82126644904/achmadzainalarifin@gmail.com"/>
    <s v="Sales Force DBS"/>
    <m/>
    <m/>
    <m/>
    <m/>
    <m/>
    <m/>
    <m/>
    <m/>
    <s v="Management Janji"/>
    <s v="2026-08-08 08:00:00|Nama PIC : Arifin  No HP : 082126644904 Alt :  M Janji : 08/08/2026 Jam Pasang : 08.00 - 13:00  NoteÃ‚Â :  hubungi terlebih dahulu sebelum kelokasi|40981182|MYDITA"/>
    <s v="FCC"/>
    <d v="2026-07-08T09:10:56"/>
    <d v="2026-08-08T08:00:00"/>
    <s v="Kendala Pelanggan"/>
    <s v="PS"/>
    <s v="KRN"/>
    <s v="NETMONK - OCA"/>
    <n v="20260808"/>
    <s v="Completed"/>
    <s v="- 11_11446;Biaya PSB HSI EBIS Tunai di Depan ~ 11[150000]  - E23015;E23015 ~ ES23 - Perangkat ONT[0]  - E23015~null~44292;E23015||11||Abodemen 0[0]  - E23015~null~E23015_SWONTPREM;SWONTPREM ~ Biaya Sewa ONT Premium ~ E23015[50000]  - E24057;E24057 ~ ES24 "/>
    <s v="INDIBIZ"/>
    <m/>
    <m/>
    <d v="2026-08-08T08:00:00"/>
    <s v="2026-08-08 08:00:00|Nama PIC : Arifin  No HP : 082126644904 Alt :  M Janji : 08/08/2026 Jam Pasang : 08.00 - 13:00  NoteÃ‚Â :  hubungi terlebih dahulu sebelum kelokasi|40981182|MYDITA"/>
    <n v="2026"/>
    <n v="8"/>
    <n v="8"/>
    <d v="2026-08-08T00:00:00"/>
    <n v="-0.33333333333575865"/>
    <x v="1"/>
  </r>
  <r>
    <n v="512"/>
    <n v="1002524256"/>
    <n v="3"/>
    <x v="0"/>
    <n v="5"/>
    <s v="MATARAM"/>
    <s v="SUMBAWA"/>
    <s v="SBW"/>
    <s v="REG"/>
    <s v="AO"/>
    <x v="0"/>
    <s v="1P INET"/>
    <s v="Completed (PS)"/>
    <s v="RBS-Regional 3"/>
    <d v="2026-08-13T13:26:56"/>
    <d v="2026-08-14T15:48:15"/>
    <n v="69365153"/>
    <m/>
    <n v="172606791816"/>
    <s v="NUGRAHA HOMESTAY"/>
    <s v="ODP-SBW-FBB/38 FBB/D03/38.01"/>
    <s v="WO061669950"/>
    <m/>
    <m/>
    <m/>
    <n v="117.420354187488"/>
    <n v="-8.4941589197029099"/>
    <s v="MD|MYDB-20260813265217|DN00001/MN01576|NUGRAHA HOMESTAY|087863552030"/>
    <s v="MYDIGIBIZPARTNER"/>
    <m/>
    <m/>
    <m/>
    <m/>
    <m/>
    <m/>
    <m/>
    <m/>
    <s v="Management Janji"/>
    <s v="2026-08-14 13:00:00 | Waktu pemasangan : 13 agustus 2026 Jam pemasangan : 08.00 - 12.00 Info Tambahan : Hubungi pelanggan dulu sebelum ke lokasi terimakasih "/>
    <s v="FCC"/>
    <s v="13-08-2026 13:39:51"/>
    <d v="2026-08-14T13:00:00"/>
    <m/>
    <s v="PS"/>
    <s v="SBW"/>
    <s v="NO ADDON"/>
    <n v="20260814"/>
    <s v="Completed"/>
    <s v="HSI Bisnis Basic Promo HUT Telkom PSB 70% - 50 Mbps"/>
    <s v="INDIBIZ"/>
    <m/>
    <m/>
    <d v="2026-08-14T13:00:00"/>
    <s v="2026-08-14 13:00:00 | Waktu pemasangan : 13 agustus 2026 Jam pemasangan : 08.00 - 12.00 Info Tambahan : Hubungi pelanggan dulu sebelum ke lokasi terimakasih "/>
    <n v="2026"/>
    <n v="8"/>
    <n v="14"/>
    <d v="2026-08-14T00:00:00"/>
    <n v="-0.54166666666424135"/>
    <x v="1"/>
  </r>
  <r>
    <n v="513"/>
    <n v="1002516124"/>
    <n v="3"/>
    <x v="3"/>
    <n v="5"/>
    <s v="SBY SELATAN"/>
    <s v="KETINTANG"/>
    <s v="WRU"/>
    <s v="REG"/>
    <s v="AO"/>
    <x v="0"/>
    <s v="1P INET"/>
    <s v="Completed (PS)"/>
    <s v="RBS-Regional 3"/>
    <d v="2026-08-08T15:58:56"/>
    <d v="2026-08-09T20:06:10"/>
    <n v="69361579"/>
    <m/>
    <n v="152302236685"/>
    <s v="WARKOP TANPA STATUS"/>
    <s v="ODP-WR1-FGG/17 FGG/D02/17.01"/>
    <s v="WO061277939"/>
    <m/>
    <m/>
    <m/>
    <n v="112.7263873"/>
    <n v="-7.3612666999999998"/>
    <s v="MD|MYDB-20260808264766|DN00001/MN02094|WARKOP TANPA STATUS|0881025102119"/>
    <s v="MYDIGIBIZPARTNER"/>
    <m/>
    <m/>
    <m/>
    <m/>
    <m/>
    <m/>
    <m/>
    <m/>
    <s v="Management Janji"/>
    <s v="2026-08-09 13:00:00 | Nama Pic : BP RIFQI No Hp Pic : 0881025102119 Jam Pemasangan : 08:00 - 12.00 Tanggal Pemasangan : MINGGU 09 AGUSTUS 2026 Info Tambahan : Hubungi pelanggan sebelum datang ke lokasi, terima kasih."/>
    <s v="FCC"/>
    <d v="2026-08-08T16:09:53"/>
    <d v="2026-08-09T13:00:00"/>
    <m/>
    <s v="PS"/>
    <s v="WRU"/>
    <s v="NO ADDON"/>
    <n v="20260809"/>
    <s v="Completed"/>
    <s v="HSI Bisnis Promo HUT Telkom PSB 70% - 75 Mbps"/>
    <s v="INDIBIZ"/>
    <m/>
    <m/>
    <d v="2026-08-09T13:00:00"/>
    <s v="2026-08-09 13:00:00 | Nama Pic : BP RIFQI No Hp Pic : 0881025102119 Jam Pemasangan : 08:00 - 12.00 Tanggal Pemasangan : MINGGU 09 AGUSTUS 2026 Info Tambahan : Hubungi pelanggan sebelum datang ke lokasi, terima kasih."/>
    <n v="2026"/>
    <n v="8"/>
    <n v="9"/>
    <d v="2026-08-09T00:00:00"/>
    <n v="-0.54166666666424135"/>
    <x v="1"/>
  </r>
  <r>
    <n v="514"/>
    <n v="1002533814"/>
    <n v="3"/>
    <x v="3"/>
    <n v="5"/>
    <s v="MADURA"/>
    <s v="BANGKALAN"/>
    <s v="KML"/>
    <s v="REG"/>
    <s v="AO"/>
    <x v="0"/>
    <m/>
    <s v="QC MIA - INVALID QUALITY CONTROL MIA"/>
    <s v="RBS-Regional 3"/>
    <d v="2026-08-18T15:35:08"/>
    <d v="2026-08-18T16:04:00"/>
    <n v="69369252"/>
    <m/>
    <n v="152436202445"/>
    <s v="TOKO WARUNGMOE"/>
    <s v="ODP-KML-FAC/63"/>
    <m/>
    <m/>
    <m/>
    <m/>
    <n v="112.71889729999999"/>
    <n v="-7.1254999999999997"/>
    <s v="|MN02601|/TOKO WARUNGMOE/HSI Bisnis Promo HUT Telkom (1:1) 50 Mbps (Rp 355.000) PSB Rp 150.000/085648781918 - 085258297482/ismaw4099@gmail.com/ISMAWATI/-7.1255,112.7188973,769/JL. Raya Telang, kamal, Bangkalan"/>
    <s v="Sales Force DBS"/>
    <m/>
    <m/>
    <m/>
    <m/>
    <m/>
    <m/>
    <m/>
    <m/>
    <m/>
    <m/>
    <m/>
    <s v="18-08-2026 15:55:35"/>
    <m/>
    <m/>
    <s v="QC1"/>
    <s v="KML"/>
    <s v="NO ADDON"/>
    <m/>
    <s v="QC MIA - INVALID QUALITY CONTROL MIA - Tidak mengunggah Dokumen Usaha - uploadkan dokumen NIB/SKU/NPWP yang terdaftar atas n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515"/>
    <n v="1002529639"/>
    <n v="3"/>
    <x v="6"/>
    <n v="5"/>
    <s v="PASURUAN"/>
    <s v="PROBOLINGGO"/>
    <s v="SKP"/>
    <s v="REG"/>
    <s v="AO"/>
    <x v="0"/>
    <m/>
    <s v="Completed (PS)"/>
    <s v="RBS-Regional 3"/>
    <d v="2026-08-16T13:19:39"/>
    <d v="2026-08-16T18:18:19"/>
    <n v="69367510"/>
    <m/>
    <n v="152528204026"/>
    <s v="GUDANG TAHU LUMBANG"/>
    <s v="ODP-SKP-FE/43"/>
    <s v="WO061885310"/>
    <m/>
    <m/>
    <m/>
    <n v="113.21584009999999"/>
    <n v="-7.7441461"/>
    <s v="|MN01068|/GUDANG TAHU LUMBANG / NARYASIH 2/WINBACK HSI B2B + OCA BREACH CHECKER (1:1) 300MBPS 1,250,5JT PSB DISC 70%//naryasihbranggah@gmail.com/NARYASIH/85655623225"/>
    <s v="Sales Force DBS"/>
    <m/>
    <m/>
    <m/>
    <m/>
    <m/>
    <m/>
    <m/>
    <m/>
    <s v="Management Janji"/>
    <s v="2026-08-17 13:00:00|Nama : BU NARYASIH No Hp : 085655623225 No Alt :  Tgl Pemasangan : 17 Agustus 2026 Interval : SIANG Note : Hubungi pelanggan terlebih dahulu|40971402|MYDITA"/>
    <s v="FCC"/>
    <s v="16-08-2026 13:39:58"/>
    <d v="2026-08-17T13:00:00"/>
    <m/>
    <s v="PS"/>
    <s v="SKP"/>
    <s v="OCA"/>
    <n v="20260816"/>
    <s v="Completed"/>
    <s v="- 11_11446;Biaya PSB HSI EBIS Tunai di Depan ~ 11[150000]  - E25023;E25023 ~ ES25 - Paket Produk OCA Breach Checker[0]  - E25023~null~104837;E25023||77||Abodemen 0[0]  - E25023~null~E25023_OCABRECHE;OCABRECHE ~ OCA Breach Checker ~ E25023[30500]  - SP_NOS"/>
    <s v="INDIBIZ"/>
    <m/>
    <m/>
    <d v="2026-08-17T13:00:00"/>
    <s v="2026-08-17 13:00:00|Nama : BU NARYASIH No Hp : 085655623225 No Alt :  Tgl Pemasangan : 17 Agustus 2026 Interval : SIANG Note : Hubungi pelanggan terlebih dahulu|40971402|MYDITA"/>
    <n v="2026"/>
    <n v="8"/>
    <n v="16"/>
    <d v="2026-08-16T00:00:00"/>
    <n v="-1.5416666666642413"/>
    <x v="1"/>
  </r>
  <r>
    <n v="516"/>
    <n v="1002511221"/>
    <n v="3"/>
    <x v="3"/>
    <n v="5"/>
    <s v="SBY UTARA"/>
    <s v="TANDES"/>
    <s v="TNS"/>
    <s v="REG"/>
    <s v="AO"/>
    <x v="0"/>
    <s v="1P INET"/>
    <s v="Completed (PS)"/>
    <s v="RBS-Regional 3"/>
    <d v="2026-08-05T16:58:57"/>
    <d v="2026-08-06T15:44:46"/>
    <n v="69359428"/>
    <m/>
    <n v="152409278319"/>
    <s v="SD Khadijah 2"/>
    <s v="ODP-TDS-FCS/49 FCS/D06/49.01"/>
    <s v="WO061014599"/>
    <m/>
    <m/>
    <m/>
    <n v="112.6905166"/>
    <n v="-7.2803180000000003"/>
    <s v="|MN01794|MYIA-091479037303/POI/Rico susanto/082229547735/ricosusanto.600@gmail.com"/>
    <s v="MYIB_ASSISTANT"/>
    <m/>
    <m/>
    <m/>
    <m/>
    <m/>
    <m/>
    <m/>
    <m/>
    <s v="Management Janji"/>
    <s v="2026-08-06 13:00:00 | Tanggal Pemasangan : 06 Agustus 2026 Jam Pemasangan : 08:00 13:00 Info Tambahan : Hubungi pelanggan dulu sebelum ke lokasi terimakasih"/>
    <s v="FCC"/>
    <d v="2026-05-08T17:10:28"/>
    <d v="2026-08-06T13:00:00"/>
    <m/>
    <s v="PS"/>
    <s v="TNS"/>
    <s v="NO ADDON"/>
    <n v="20260806"/>
    <s v="Completed"/>
    <s v="HSI Bisnis Promo HUT Telkom PSB 70% - 100 Mbps"/>
    <s v="INDIBIZ"/>
    <m/>
    <m/>
    <d v="2026-08-06T13:00:00"/>
    <s v="2026-08-06 13:00:00 | Tanggal Pemasangan : 06 Agustus 2026 Jam Pemasangan : 08:00 13:00 Info Tambahan : Hubungi pelanggan dulu sebelum ke lokasi terimakasih"/>
    <n v="2026"/>
    <n v="8"/>
    <n v="6"/>
    <d v="2026-08-06T00:00:00"/>
    <n v="-0.54166666666424135"/>
    <x v="1"/>
  </r>
  <r>
    <n v="517"/>
    <n v="1002519655"/>
    <n v="3"/>
    <x v="3"/>
    <n v="5"/>
    <s v="SBY UTARA"/>
    <s v="TANDES"/>
    <s v="KLN"/>
    <s v="REG"/>
    <s v="AO"/>
    <x v="0"/>
    <s v="1P INET"/>
    <s v="Completed (PS)"/>
    <s v="RBS-Regional 3"/>
    <d v="2026-08-11T11:58:56"/>
    <d v="2026-08-13T15:04:18"/>
    <n v="69363218"/>
    <m/>
    <n v="152418251590"/>
    <s v="PT Laxo Global Akses margo L2"/>
    <s v="ODP-TDS-FDN/76 FDN/D06/76.01"/>
    <s v="WO061485160"/>
    <m/>
    <m/>
    <m/>
    <n v="112.688092254102"/>
    <n v="-7.2475379397391198"/>
    <s v="MD|MYDB-20260811264930|DN00001/MN02280|PT Laxo Global Akses margo L2|082245003307"/>
    <s v="MYDIGIBIZPARTNER"/>
    <m/>
    <m/>
    <m/>
    <m/>
    <m/>
    <m/>
    <m/>
    <m/>
    <s v="Management Janji"/>
    <s v="2026-08-13 15:00:00 | Nama PIC : bapak andi hermawan No HP : 082245003307 Alt :  M Janji : (kamis/13/AGUSTUS/2026) jam Pasang : 09:00 Note : hubungi pelanggan jika ingin kelokasi"/>
    <s v="FCC"/>
    <d v="2026-11-08T12:10:44"/>
    <d v="2026-08-13T15:00:00"/>
    <m/>
    <s v="PS"/>
    <s v="KLN"/>
    <s v="NO ADDON"/>
    <n v="20260813"/>
    <s v="Completed"/>
    <s v="HSI Bisnis Basic Promo HUT Telkom PSB 70% - 50 Mbps"/>
    <s v="INDIBIZ"/>
    <m/>
    <m/>
    <d v="2026-08-13T15:00:00"/>
    <s v="2026-08-13 15:00:00 | Nama PIC : bapak andi hermawan No HP : 082245003307 Alt :  M Janji : (kamis/13/AGUSTUS/2026) jam Pasang : 09:00 Note : hubungi pelanggan jika ingin kelokasi"/>
    <n v="2026"/>
    <n v="8"/>
    <n v="13"/>
    <d v="2026-08-13T00:00:00"/>
    <n v="-0.625"/>
    <x v="1"/>
  </r>
  <r>
    <n v="518"/>
    <n v="1002521753"/>
    <n v="3"/>
    <x v="4"/>
    <n v="4"/>
    <s v="PEKALONGAN"/>
    <s v="SLAWI"/>
    <s v="BLU"/>
    <s v="REG"/>
    <s v="AO"/>
    <x v="0"/>
    <s v="1P INET"/>
    <s v="Completed (PS)"/>
    <s v="RBS-Regional 3"/>
    <d v="2026-08-12T11:17:56"/>
    <d v="2026-08-13T13:24:14"/>
    <n v="69364049"/>
    <m/>
    <n v="142206131317"/>
    <s v="SPBU 44.524.04 BALAPULANG"/>
    <s v="ODP-BLU-FB/054 FB/D03/054.01"/>
    <s v="WO061569621"/>
    <m/>
    <m/>
    <m/>
    <n v="109.08451493829401"/>
    <n v="-7.0823300413959496"/>
    <s v="MD|MYDB-20260812265051|DN00001/MN00377|SPBU 44.524.04 BALAPULANG|085923381513"/>
    <s v="MYDIGIBIZPARTNER"/>
    <m/>
    <m/>
    <m/>
    <m/>
    <m/>
    <m/>
    <m/>
    <m/>
    <s v="Management Janji"/>
    <s v="2026-08-13 13:00:00 | Tanggal pemasangan: 13/08/2026 Jam pemasangan : siang Info Tambahan : Hubungi pelanggan dulu sebelum ke lokasi terima kasih."/>
    <s v="FCC"/>
    <d v="2026-12-08T11:39:52"/>
    <d v="2026-08-13T13:00:00"/>
    <m/>
    <s v="PS"/>
    <s v="BLU"/>
    <s v="NO ADDON"/>
    <n v="20260813"/>
    <s v="Completed"/>
    <s v="HSI Bisnis Promo HUT Telkom PSB 70% - 100 Mbps"/>
    <s v="INDIBIZ"/>
    <m/>
    <m/>
    <d v="2026-08-13T13:00:00"/>
    <s v="2026-08-13 13:00:00 | Tanggal pemasangan: 13/08/2026 Jam pemasangan : siang Info Tambahan : Hubungi pelanggan dulu sebelum ke lokasi terima kasih."/>
    <n v="2026"/>
    <n v="8"/>
    <n v="13"/>
    <d v="2026-08-13T00:00:00"/>
    <n v="-0.54166666666424135"/>
    <x v="1"/>
  </r>
  <r>
    <n v="519"/>
    <n v="1002511617"/>
    <n v="3"/>
    <x v="3"/>
    <n v="5"/>
    <s v="MADURA"/>
    <s v="BANGKALAN"/>
    <s v="KML"/>
    <s v="REG"/>
    <s v="AO"/>
    <x v="0"/>
    <m/>
    <s v="100 | REVOKE COMPLETED"/>
    <s v="RBS-Regional 3"/>
    <d v="2026-08-06T09:37:50"/>
    <d v="2026-08-14T10:38:25"/>
    <n v="69359616"/>
    <m/>
    <n v="152436204182"/>
    <s v="TOKO MUTIARA 2"/>
    <s v="ODP-KML-FAC/25"/>
    <s v="WO061063671"/>
    <m/>
    <m/>
    <m/>
    <n v="112.72248449999999"/>
    <n v="-7.1712109000000002"/>
    <s v="|MN02600|/TOKO MUTIARA 2/ABDURROHMAN/081398009969/Matdesuh@gmail.com/HSI Bisnis Promo HUT Telkom (1:1) 50 Mbps (Rp 355.000) PSB Rp 150.000"/>
    <s v="Sales Force DBS"/>
    <m/>
    <m/>
    <m/>
    <m/>
    <m/>
    <m/>
    <m/>
    <m/>
    <s v="Management Janji"/>
    <s v="2026-08-08 08:00:00|Nama PIC : ABDURROHMAN No HP : 081398009969 Alt :  M Janji : 07/08/2026 Jam Pasang : 08.00 - 13:00  NoteÃ‚Â :  hubungi terlebih dahulu sebelum kelokasi |40981182|MYDITA"/>
    <s v="FCC"/>
    <d v="2026-06-08T09:39:52"/>
    <d v="2026-08-08T08:00:00"/>
    <s v="Kendala Pelanggan"/>
    <s v="REVOKE"/>
    <s v="KML"/>
    <s v="NO ADDON"/>
    <m/>
    <s v="Revoke 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8T08:00:00"/>
    <s v="2026-08-08 08:00:00|Nama PIC : ABDURROHMAN No HP : 081398009969 Alt :  M Janji : 07/08/2026 Jam Pasang : 08.00 - 13:00  NoteÃ‚Â :  hubungi terlebih dahulu sebelum kelokasi |40981182|MYDITA"/>
    <m/>
    <m/>
    <m/>
    <e v="#NUM!"/>
    <e v="#NUM!"/>
    <x v="0"/>
  </r>
  <r>
    <n v="520"/>
    <n v="1002524126"/>
    <n v="3"/>
    <x v="2"/>
    <n v="4"/>
    <s v="MAGELANG"/>
    <s v="KEBUMEN"/>
    <s v="KAK"/>
    <s v="REG"/>
    <s v="AO"/>
    <x v="0"/>
    <m/>
    <s v="Completed (PS)"/>
    <s v="RBS-Regional 3"/>
    <d v="2026-08-13T12:42:27"/>
    <d v="2026-08-13T13:41:58"/>
    <n v="69363022"/>
    <m/>
    <n v="141177105422"/>
    <s v="PEMERINTAH DESA KEDALEMANWETAN"/>
    <s v="ODP-KAK-FAH/059"/>
    <s v="WO061662767"/>
    <m/>
    <m/>
    <m/>
    <n v="109.507008"/>
    <n v="-7.7343799999999998"/>
    <s v="|MN00662|MYIA-082797876696/POI/Asep/085290461690/pemdeskedalemanwetan@gmail.com"/>
    <s v="Sales Profesional"/>
    <m/>
    <m/>
    <m/>
    <m/>
    <m/>
    <m/>
    <m/>
    <m/>
    <s v="Management Janji"/>
    <s v="2026-08-12 08:00:00 | Jam pemasangan : 08.00 - 12.00  Info Tambahan : Hubungi pelanggan dulu sebelum ke lokasi  terimakasih "/>
    <s v="FCC"/>
    <s v="13-08-2026 12:54:45"/>
    <m/>
    <m/>
    <s v="PS"/>
    <s v="KAK"/>
    <s v="NO ADDON"/>
    <n v="20260813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13T07:00:00"/>
    <s v="2026-08-12 08:00:00 | Jam pemasangan : 08.00 - 12.00  Info Tambahan : Hubungi pelanggan dulu sebelum ke lokasi  terimakasih "/>
    <n v="2026"/>
    <n v="8"/>
    <n v="13"/>
    <d v="2026-08-13T00:00:00"/>
    <n v="-0.29166666666424135"/>
    <x v="1"/>
  </r>
  <r>
    <n v="521"/>
    <n v="1002516195"/>
    <n v="3"/>
    <x v="3"/>
    <n v="5"/>
    <s v="SBY SELATAN"/>
    <s v="MANYAR"/>
    <s v="MYR"/>
    <s v="REG"/>
    <s v="AO"/>
    <x v="0"/>
    <s v="1P INET"/>
    <s v="Completed (PS)"/>
    <s v="RBS-Regional 3"/>
    <d v="2026-08-08T17:40:57"/>
    <d v="2026-08-10T18:31:57"/>
    <n v="69361635"/>
    <m/>
    <n v="152303244193"/>
    <s v="AH PEK KOPITIAM / LOODEH"/>
    <s v="ODP-MYR-FNQ/03 FNQ/D03/03.01"/>
    <s v="WO061285621"/>
    <m/>
    <m/>
    <m/>
    <n v="112.782242149114"/>
    <n v="-7.2968707345482402"/>
    <s v="MD|MYDB-20260808264760|DN00001/MN00459|AH PEK KOPITIAM / LOODEH|087853926958"/>
    <s v="MYDIGIBIZPARTNER"/>
    <m/>
    <m/>
    <m/>
    <m/>
    <m/>
    <m/>
    <m/>
    <m/>
    <s v="Management Janji"/>
    <s v="2026-08-12 13:00:00 | M Janji : 12 agustus 2026 jam Pasang : pagi siang Note : hubungi pelanggan jika ingin kelokasi "/>
    <s v="FCC"/>
    <d v="2026-08-08T17:54:56"/>
    <d v="2026-08-12T13:00:00"/>
    <m/>
    <s v="PS"/>
    <s v="MYR"/>
    <s v="NO ADDON"/>
    <n v="20260810"/>
    <s v="Completed"/>
    <s v="HSI Bisnis Basic Promo HUT Telkom PSB 70% - 50 Mbps"/>
    <s v="INDIBIZ"/>
    <m/>
    <m/>
    <d v="2026-08-12T13:00:00"/>
    <s v="2026-08-12 13:00:00 | M Janji : 12 agustus 2026 jam Pasang : pagi siang Note : hubungi pelanggan jika ingin kelokasi "/>
    <n v="2026"/>
    <n v="8"/>
    <n v="10"/>
    <d v="2026-08-10T00:00:00"/>
    <n v="-2.5416666666642413"/>
    <x v="1"/>
  </r>
  <r>
    <n v="522"/>
    <n v="1002528870"/>
    <n v="3"/>
    <x v="7"/>
    <n v="4"/>
    <s v="KUDUS"/>
    <s v="JEPARA"/>
    <s v="KEL"/>
    <s v="REG"/>
    <s v="AO"/>
    <x v="0"/>
    <s v="1P INET"/>
    <s v="102 | FOLLOW UP COMPLETED"/>
    <s v="RBS-Regional 3"/>
    <d v="2026-08-15T18:28:56"/>
    <d v="2026-08-18T13:12:49"/>
    <n v="69367197"/>
    <m/>
    <n v="146508109167"/>
    <s v="Ayam Geprek Sa e Kelet"/>
    <s v="ODP-KEL-FA/014 FA/D04/01.14"/>
    <s v="WO061842156"/>
    <m/>
    <m/>
    <m/>
    <n v="110.9033025"/>
    <n v="-6.4977890999999897"/>
    <s v="MD|MYDB-20260815265601|EC60002/MC60029|Ayam Geprek Sa e Kelet|081252699001"/>
    <s v="MYDIGIBIZPARTNER"/>
    <m/>
    <m/>
    <m/>
    <m/>
    <m/>
    <m/>
    <m/>
    <m/>
    <s v="Management Janji"/>
    <s v="2026-08-16 15:00:00 | Tanggal Pemasangan : 16 Agustus 2026 Jam Pemasangan : 08:00 15:00 Info Tambahan : Hubungi pelanggan dulu sebelum ke lokasi terimakasih"/>
    <s v="FCC"/>
    <s v="15-08-2026 18:39:57"/>
    <d v="2026-08-16T15:00:00"/>
    <s v="Kendala Pelanggan"/>
    <s v="REVOKE"/>
    <s v="KEL"/>
    <s v="NO ADDON"/>
    <m/>
    <s v="Follow Up Revoke Completed, New Order ID : SC1002533088"/>
    <s v="HSI Bisnis Promo HUT Telkom PSB 70% - 300 Mbps"/>
    <s v="INDIBIZ"/>
    <m/>
    <m/>
    <d v="2026-08-16T15:00:00"/>
    <s v="2026-08-16 15:00:00 | Tanggal Pemasangan : 16 Agustus 2026 Jam Pemasangan : 08:00 15:00 Info Tambahan : Hubungi pelanggan dulu sebelum ke lokasi terimakasih"/>
    <m/>
    <m/>
    <m/>
    <e v="#NUM!"/>
    <e v="#NUM!"/>
    <x v="0"/>
  </r>
  <r>
    <n v="523"/>
    <n v="1002505263"/>
    <n v="3"/>
    <x v="3"/>
    <n v="5"/>
    <s v="MADURA"/>
    <s v="BANGKALAN"/>
    <s v="SPG"/>
    <s v="REG"/>
    <s v="AO"/>
    <x v="0"/>
    <m/>
    <s v="Completed (PS)"/>
    <s v="RBS-Regional 3"/>
    <d v="2026-08-02T13:36:31"/>
    <d v="2026-08-02T19:42:50"/>
    <n v="69251063"/>
    <m/>
    <n v="152434913428"/>
    <s v="Toko Rohman"/>
    <s v="ODP-SPG-FS/61"/>
    <s v="WO060717871"/>
    <m/>
    <m/>
    <m/>
    <n v="113.207784820028"/>
    <n v="-7.0519537318538701"/>
    <s v="|MN02600|/Toko Rohman/087770222745/mbak8568@gmail.com/HSI Bisnis Winback + Netmonk (1:1) 50 Mbps (Rp 461.100) PSB Rp 150.000/Abd. Rohman/-7.038163673894115, 113.20578535838261"/>
    <s v="Sales Force DBS"/>
    <m/>
    <m/>
    <m/>
    <m/>
    <m/>
    <m/>
    <m/>
    <m/>
    <s v="Management Janji"/>
    <s v="2026-02-24 13:00:00|M Janji : 21  Feb 2026  Jam Pasang : Siang  Note : hubungi pelanggan jika ingin ke lokasi, terima kasih|SO5830|MYDITA"/>
    <s v="FCC"/>
    <d v="2026-02-08T13:39:43"/>
    <m/>
    <m/>
    <s v="PS"/>
    <s v="SPG"/>
    <s v="NETMONK"/>
    <n v="20260802"/>
    <s v="Completed"/>
    <s v="- 11_11446;Biaya PSB HSI EBIS Tunai di Depan ~ 11[150000]  - E24057;E24057 ~ ES24 - Paket HSI Bisnis (HSIE) Khusus Winback[0]  - E24057~null~E24057_UNL;UNL ~ Internet-Link Unlimited Internet Usage ~ E24057[0]  - E24057~null~103818;E24057||11||Abodemen 0[0"/>
    <s v="INDIBIZ"/>
    <m/>
    <m/>
    <d v="2026-08-02T07:00:00"/>
    <s v="2026-02-24 13:00:00|M Janji : 21  Feb 2026  Jam Pasang : Siang  Note : hubungi pelanggan jika ingin ke lokasi, terima kasih|SO5830|MYDITA"/>
    <n v="2026"/>
    <n v="8"/>
    <n v="2"/>
    <d v="2026-08-02T00:00:00"/>
    <n v="-0.29166666666424135"/>
    <x v="1"/>
  </r>
  <r>
    <n v="524"/>
    <n v="1002528476"/>
    <n v="3"/>
    <x v="1"/>
    <n v="5"/>
    <s v="KEDIRI"/>
    <s v="NGANJUK"/>
    <s v="WRJ"/>
    <s v="REG"/>
    <s v="AO"/>
    <x v="0"/>
    <s v="1P INET"/>
    <s v="Completed (PS)"/>
    <s v="RBS-Regional 3"/>
    <d v="2026-08-15T14:38:56"/>
    <d v="2026-08-16T13:30:56"/>
    <n v="69367008"/>
    <m/>
    <n v="152641205056"/>
    <s v="SPBU 54.644.19 UD ARIF NUR SAIFULLAH"/>
    <s v="ODP-WRJ-FA/54 FA/D05/54.01"/>
    <s v="WO061828973"/>
    <m/>
    <m/>
    <m/>
    <n v="112.016525119543"/>
    <n v="-7.6383691143177499"/>
    <s v="MD|MYDB-20260815265532|DC20010/MC20002|SPBU 54.644.19 UD ARIF NUR SAIFULLAH|085335106918"/>
    <s v="MYDIGIBIZPARTNER"/>
    <m/>
    <m/>
    <m/>
    <m/>
    <m/>
    <m/>
    <m/>
    <m/>
    <s v="Management Janji"/>
    <s v="2026-08-18 08:00:00 | Nama PIC : bapak wahyu No HP : 085335106918 Alt :  M Janji : (selasa/18/AGUSTUS/2026) jam Pasang : 09:00 Note : hubungi pelanggan jika ingin kelokasi"/>
    <s v="FCC"/>
    <s v="15-08-2026 14:39:57"/>
    <d v="2026-08-18T08:00:00"/>
    <m/>
    <s v="PS"/>
    <s v="WRJ"/>
    <s v="NO ADDON"/>
    <n v="20260816"/>
    <s v="Completed"/>
    <s v="HSI Bisnis Promo HUT Telkom PSB 70% - 50 Mbps"/>
    <s v="INDIBIZ"/>
    <m/>
    <m/>
    <d v="2026-08-18T08:00:00"/>
    <s v="2026-08-18 08:00:00 | Nama PIC : bapak wahyu No HP : 085335106918 Alt :  M Janji : (selasa/18/AGUSTUS/2026) jam Pasang : 09:00 Note : hubungi pelanggan jika ingin kelokasi"/>
    <n v="2026"/>
    <n v="8"/>
    <n v="16"/>
    <d v="2026-08-16T00:00:00"/>
    <n v="-2.3333333333357587"/>
    <x v="1"/>
  </r>
  <r>
    <n v="525"/>
    <n v="1002507616"/>
    <n v="3"/>
    <x v="7"/>
    <n v="4"/>
    <s v="KUDUS"/>
    <s v="PURWODADI"/>
    <s v="GBU"/>
    <s v="REG"/>
    <s v="AO"/>
    <x v="0"/>
    <s v="1P INET"/>
    <s v="102 | FOLLOW UP COMPLETED"/>
    <s v="RBS-Regional 3"/>
    <d v="2026-08-04T11:02:57"/>
    <d v="2026-08-06T13:11:51"/>
    <n v="69358101"/>
    <m/>
    <n v="142516104443"/>
    <s v="MESS FORMUSA BAG"/>
    <s v="ODP-GBU-FB/112 FB/D01/112.01"/>
    <s v="WO060870531"/>
    <m/>
    <m/>
    <m/>
    <n v="110.625086"/>
    <n v="-7.0518599999999996"/>
    <s v="|MN01996|MYIA-023256355286/POI/Nisa Firdausi Riski/081228257499/nisafriski@gmail.com"/>
    <s v="MYIB_ASSISTANT"/>
    <m/>
    <m/>
    <m/>
    <m/>
    <m/>
    <m/>
    <m/>
    <m/>
    <s v="Management Janji"/>
    <s v="2026-08-05 13:00:00 | Nama PIC: bu nisa Notel: 081228257499 Alt: -  Tanggal: 5/8/2026 Jam Pasang: Siang Note: Hubungi sebelum ke lokasi, terimakasih."/>
    <s v="FCC"/>
    <d v="2026-04-08T11:10:54"/>
    <d v="2026-08-05T13:00:00"/>
    <m/>
    <s v="REVOKE"/>
    <s v="GBU"/>
    <s v="NO ADDON"/>
    <m/>
    <s v="Follow Up Revoke Completed, New Order ID : SC1002512336"/>
    <s v="HSI Bisnis Promo HUT Telkom PSB 70% - 100 Mbps Dual Band"/>
    <s v="INDIBIZ"/>
    <m/>
    <m/>
    <d v="2026-08-05T13:00:00"/>
    <s v="2026-08-05 13:00:00 | Nama PIC: bu nisa Notel: 081228257499 Alt: -  Tanggal: 5/8/2026 Jam Pasang: Siang Note: Hubungi sebelum ke lokasi, terimakasih."/>
    <m/>
    <m/>
    <m/>
    <e v="#NUM!"/>
    <e v="#NUM!"/>
    <x v="0"/>
  </r>
  <r>
    <n v="526"/>
    <n v="1002524132"/>
    <n v="3"/>
    <x v="1"/>
    <n v="5"/>
    <s v="MADIUN"/>
    <s v="BOJONEGORO"/>
    <s v="KDU"/>
    <s v="REG"/>
    <s v="AO"/>
    <x v="0"/>
    <s v="1P INET"/>
    <s v="Completed (PS)"/>
    <s v="RBS-Regional 3"/>
    <d v="2026-08-13T12:44:57"/>
    <d v="2026-08-14T16:28:10"/>
    <n v="69365092"/>
    <m/>
    <n v="152643202392"/>
    <s v="Spbu 54.621.07"/>
    <s v="ODP-KDU-FA/03 FA/D01/03.01"/>
    <s v="WO061662550"/>
    <m/>
    <m/>
    <m/>
    <n v="111.73818799999999"/>
    <n v="-7.1314869999999999"/>
    <s v="|MN02619|MYIA-021158228222/POI/EDI SUSANTO/082338033765/spbu5462107@yahoo.co.id"/>
    <s v="MYIB_ASSISTANT"/>
    <m/>
    <m/>
    <m/>
    <m/>
    <m/>
    <m/>
    <m/>
    <m/>
    <s v="Management Janji"/>
    <s v="2026-08-14 13:00:00 | Tanggal pemasangan: 14/08/2026 Jam pemasangan : pagi / siang Info Tambahan : Hubungi pelanggan dulu sebelum ke lokasi terima kasih."/>
    <s v="FCC"/>
    <s v="13-08-2026 12:54:45"/>
    <d v="2026-08-14T13:00:00"/>
    <m/>
    <s v="PS"/>
    <s v="KDU"/>
    <s v="NO ADDON"/>
    <n v="20260814"/>
    <s v="Completed"/>
    <s v="HSI Bisnis Promo HUT Telkom PSB 70% - 50 Mbps"/>
    <s v="INDIBIZ"/>
    <m/>
    <m/>
    <d v="2026-08-14T13:00:00"/>
    <s v="2026-08-14 13:00:00 | Tanggal pemasangan: 14/08/2026 Jam pemasangan : pagi / siang Info Tambahan : Hubungi pelanggan dulu sebelum ke lokasi terima kasih."/>
    <n v="2026"/>
    <n v="8"/>
    <n v="14"/>
    <d v="2026-08-14T00:00:00"/>
    <n v="-0.54166666666424135"/>
    <x v="1"/>
  </r>
  <r>
    <n v="527"/>
    <n v="1002522082"/>
    <n v="3"/>
    <x v="0"/>
    <n v="5"/>
    <s v="KUPANG"/>
    <s v="ENDE"/>
    <s v="END"/>
    <s v="REG"/>
    <s v="AO"/>
    <x v="0"/>
    <s v="1P INET"/>
    <s v="Completed (PS)"/>
    <s v="RBS-Regional 3"/>
    <d v="2026-08-12T13:10:56"/>
    <d v="2026-08-14T12:54:22"/>
    <n v="69364212"/>
    <m/>
    <n v="172506789017"/>
    <s v="DPC PKB KAB ENDE"/>
    <s v="ODP-END-FD/12 FD/D01/12.01"/>
    <s v="WO061583147"/>
    <m/>
    <m/>
    <m/>
    <n v="121.666696071624"/>
    <n v="-8.8383010807756595"/>
    <s v="|MC40142|MYIA-009731729154/POI/yulius cesar nonga/082145663007/dpcpkb.endejaya@gmail.com"/>
    <s v="MYIB_ASSISTANT"/>
    <m/>
    <m/>
    <m/>
    <m/>
    <m/>
    <m/>
    <m/>
    <m/>
    <s v="Management Janji"/>
    <s v="2026-08-13 15:00:00 | Nama Pic : BP YULIUS No Hp Pic : 082145663007 Jam Pemasangan : 08:00 - 12.00 Tanggal Pemasangan : KAMIS 13 AGUSTUS 2026 Info Tambahan : Hubungi pelanggan sebelum datang ke lokasi"/>
    <s v="FCC"/>
    <d v="2026-12-08T13:39:52"/>
    <d v="2026-08-13T15:00:00"/>
    <m/>
    <s v="PS"/>
    <s v="END"/>
    <s v="NO ADDON"/>
    <n v="20260814"/>
    <s v="Completed"/>
    <s v="HSI Bisnis Promo HUT Telkom PSB 70% - 100 Mbps"/>
    <s v="INDIBIZ"/>
    <m/>
    <m/>
    <d v="2026-08-13T15:00:00"/>
    <s v="2026-08-13 15:00:00 | Nama Pic : BP YULIUS No Hp Pic : 082145663007 Jam Pemasangan : 08:00 - 12.00 Tanggal Pemasangan : KAMIS 13 AGUSTUS 2026 Info Tambahan : Hubungi pelanggan sebelum datang ke lokasi"/>
    <n v="2026"/>
    <n v="8"/>
    <n v="14"/>
    <d v="2026-08-14T00:00:00"/>
    <n v="0.375"/>
    <x v="1"/>
  </r>
  <r>
    <n v="528"/>
    <n v="1002527804"/>
    <n v="3"/>
    <x v="3"/>
    <n v="5"/>
    <s v="SBY UTARA"/>
    <s v="TANDES"/>
    <s v="KNN"/>
    <s v="REG"/>
    <s v="AO"/>
    <x v="0"/>
    <s v="1P INET"/>
    <s v="Completed (PS)"/>
    <s v="RBS-Regional 3"/>
    <d v="2026-08-15T09:37:56"/>
    <d v="2026-08-16T16:56:48"/>
    <n v="69366596"/>
    <m/>
    <n v="152412248878"/>
    <s v="Warkop Pojok Makam"/>
    <s v="ODP-TDS-FLM/19"/>
    <s v="WO061801186"/>
    <m/>
    <m/>
    <m/>
    <n v="112.66034620000001"/>
    <n v="-7.2824747999999904"/>
    <s v="|MN02435|MYIA-066715800601/POI/Cahaya Wardani/081934443997/cahayuwarda@gmail.com"/>
    <s v="MYIB_ASSISTANT"/>
    <m/>
    <m/>
    <m/>
    <m/>
    <m/>
    <m/>
    <m/>
    <m/>
    <s v="Management Janji"/>
    <s v="2026-08-16 12:00:00 | Waktu pemasangan : 16 agustus 2026 Jam pemasangan : 08.00 - 12.00 Info Tambahan : Hubungi pelanggan dulu sebelum ke lokasi terimakasih "/>
    <s v="FCC"/>
    <s v="15-08-2026 09:40:30"/>
    <d v="2026-08-16T12:00:00"/>
    <m/>
    <s v="PS"/>
    <s v="KNN"/>
    <s v="NO ADDON"/>
    <n v="20260816"/>
    <s v="Completed"/>
    <s v="HSI Bisnis Promo HUT Telkom PSB 70% - 100 Mbps Dual Band"/>
    <s v="INDIBIZ"/>
    <m/>
    <m/>
    <d v="2026-08-16T12:00:00"/>
    <s v="2026-08-16 12:00:00 | Waktu pemasangan : 16 agustus 2026 Jam pemasangan : 08.00 - 12.00 Info Tambahan : Hubungi pelanggan dulu sebelum ke lokasi terimakasih "/>
    <n v="2026"/>
    <n v="8"/>
    <n v="16"/>
    <d v="2026-08-16T00:00:00"/>
    <n v="-0.5"/>
    <x v="1"/>
  </r>
  <r>
    <n v="529"/>
    <n v="1002531188"/>
    <n v="3"/>
    <x v="1"/>
    <n v="5"/>
    <s v="MALANG"/>
    <s v="KEPANJEN"/>
    <s v="APG"/>
    <s v="REG"/>
    <s v="AO"/>
    <x v="0"/>
    <s v="1P INET"/>
    <s v="Completed (PS)"/>
    <s v="RBS-Regional 3"/>
    <d v="2026-08-17T15:53:56"/>
    <d v="2026-08-18T14:48:35"/>
    <n v="69368268"/>
    <m/>
    <n v="152725202666"/>
    <s v="SPBU 5465141"/>
    <s v="ODP-APG-FCLB/08 FCLB/D02/08.01"/>
    <s v="WO061943577"/>
    <m/>
    <m/>
    <m/>
    <n v="112.837892098097"/>
    <n v="-8.2279921656039594"/>
    <s v="|MN02703|MYIA-053122121110/POI/Afan Candra Wiranika/081336474479/rizalsoleh980@gmail.com"/>
    <s v="MYIB_ASSISTANT"/>
    <m/>
    <m/>
    <m/>
    <m/>
    <m/>
    <m/>
    <m/>
    <m/>
    <s v="Management Janji"/>
    <s v="2026-08-18 13:00:00 | Tanggal Pemasangan : 18 Agustus 2026 Jam Pemasangan : 08:00 13:00 Info Tambahan : Hubungi pelanggan dulu sebelum ke lokasi terimakasih"/>
    <s v="FCC"/>
    <s v="17-08-2026 15:55:05"/>
    <d v="2026-08-18T13:00:00"/>
    <m/>
    <s v="PS"/>
    <s v="APG"/>
    <s v="NO ADDON"/>
    <n v="20260818"/>
    <s v="Completed"/>
    <s v="HSI Bisnis Promo HUT Telkom PSB 70% - 50 Mbps"/>
    <s v="INDIBIZ"/>
    <m/>
    <m/>
    <d v="2026-08-18T13:00:00"/>
    <s v="2026-08-18 13:00:00 | Tanggal Pemasangan : 18 Agustus 2026 Jam Pemasangan : 08:00 13:00 Info Tambahan : Hubungi pelanggan dulu sebelum ke lokasi terimakasih"/>
    <n v="2026"/>
    <n v="8"/>
    <n v="18"/>
    <d v="2026-08-18T00:00:00"/>
    <n v="-0.54166666666424135"/>
    <x v="1"/>
  </r>
  <r>
    <n v="530"/>
    <n v="1002512086"/>
    <n v="3"/>
    <x v="7"/>
    <n v="4"/>
    <s v="KUDUS"/>
    <s v="PURWODADI"/>
    <s v="WRO"/>
    <s v="REG"/>
    <s v="AO"/>
    <x v="0"/>
    <s v="1P INET"/>
    <s v="Completed (PS)"/>
    <s v="RBS-Regional 3"/>
    <d v="2026-08-06T11:34:56"/>
    <d v="2026-08-06T15:29:24"/>
    <n v="69359865"/>
    <m/>
    <n v="142509107220"/>
    <s v="SPBU 4458117 TLOGOTIRTO"/>
    <s v="ODP-WRO-FJ/006"/>
    <s v="WO061060938"/>
    <m/>
    <m/>
    <m/>
    <n v="111.209734"/>
    <n v="-7.1746869999999996"/>
    <s v="|MN01996|MYIA-074381841558/POI/Yusuf Agus Mulyono /087833124062/spbu4458117tlogotirto@gmail.com"/>
    <s v="MYIB_ASSISTANT"/>
    <m/>
    <m/>
    <m/>
    <m/>
    <m/>
    <m/>
    <m/>
    <m/>
    <s v="Management Janji"/>
    <s v="2026-08-07 08:00:00 | Nama PIC : bapak yusuf No HP : 087833124062 No Alternatif : - M Janji : 07/08/2026 Jam Pasang : Pagi NoteÃ‚Â :  Hubungi terlebih dahulu sebelum ke lokasi "/>
    <s v="FCC"/>
    <d v="2026-06-08T11:39:52"/>
    <d v="2026-08-07T08:00:00"/>
    <m/>
    <s v="PS"/>
    <s v="WRO"/>
    <s v="NO ADDON"/>
    <n v="20260806"/>
    <s v="Completed"/>
    <s v="HSI Bisnis Promo HUT Telkom PSB 70% - 50 Mbps"/>
    <s v="INDIBIZ"/>
    <m/>
    <m/>
    <d v="2026-08-07T08:00:00"/>
    <s v="2026-08-07 08:00:00 | Nama PIC : bapak yusuf No HP : 087833124062 No Alternatif : - M Janji : 07/08/2026 Jam Pasang : Pagi NoteÃ‚Â :  Hubungi terlebih dahulu sebelum ke lokasi "/>
    <n v="2026"/>
    <n v="8"/>
    <n v="6"/>
    <d v="2026-08-06T00:00:00"/>
    <n v="-1.3333333333357587"/>
    <x v="1"/>
  </r>
  <r>
    <n v="531"/>
    <n v="1002512548"/>
    <n v="3"/>
    <x v="6"/>
    <n v="5"/>
    <s v="PASURUAN"/>
    <s v="PASURUAN"/>
    <s v="PSN"/>
    <s v="REG"/>
    <s v="AO"/>
    <x v="0"/>
    <m/>
    <s v="Completed (PS)"/>
    <s v="RBS-Regional 3"/>
    <d v="2026-08-06T13:57:56"/>
    <d v="2026-08-07T11:23:11"/>
    <n v="69360010"/>
    <m/>
    <n v="152729256549"/>
    <s v="KANTOR PEMASARAN PALM SAFIRA RESIDENCE"/>
    <s v="ODP-PSN-FBW/68"/>
    <s v="WO061099368"/>
    <m/>
    <m/>
    <m/>
    <n v="112.92003699999999"/>
    <n v="-7.6432884000000003"/>
    <s v="|MN00025|/KANTOR PEMASARAN PALM SAFIRA RESIDENCE/WINBACK 2.0 HSI B2B (1:1) 50MBPS 355RB PSB DISC 70%//nofitakumalasari347@gmail.com/NOFITA KUMALASARI/085733033343 / 85748468468"/>
    <s v="Sales Force DBS"/>
    <m/>
    <m/>
    <m/>
    <m/>
    <m/>
    <m/>
    <m/>
    <m/>
    <s v="Management Janji"/>
    <s v="2026-08-07 13:00:00|Nama : BU NOFITA KUMALASARI No Hp : 085733033343 No Alt :  Tgl Pemasangan : 07 Agustus 2026 Interval : PAGI  Note : Hubungi pelanggan terlebih dahulu|40981182|MYDITA"/>
    <s v="FCC"/>
    <d v="2026-06-08T14:10:26"/>
    <d v="2026-08-07T13:00:00"/>
    <m/>
    <s v="PS"/>
    <s v="PSN"/>
    <s v="NO ADDON"/>
    <n v="202608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13:00:00"/>
    <s v="2026-08-07 13:00:00|Nama : BU NOFITA KUMALASARI No Hp : 085733033343 No Alt :  Tgl Pemasangan : 07 Agustus 2026 Interval : PAGI  Note : Hubungi pelanggan terlebih dahulu|40981182|MYDITA"/>
    <n v="2026"/>
    <n v="8"/>
    <n v="7"/>
    <d v="2026-08-07T00:00:00"/>
    <n v="-0.54166666666424135"/>
    <x v="1"/>
  </r>
  <r>
    <n v="532"/>
    <n v="1002531389"/>
    <n v="3"/>
    <x v="1"/>
    <n v="5"/>
    <s v="KEDIRI"/>
    <s v="NGANJUK"/>
    <s v="NJK"/>
    <s v="REG"/>
    <s v="AO"/>
    <x v="0"/>
    <s v="1P INET"/>
    <s v="Completed (PS)"/>
    <s v="RBS-Regional 3"/>
    <d v="2026-08-17T17:41:57"/>
    <d v="2026-08-18T14:06:54"/>
    <n v="69368354"/>
    <m/>
    <n v="152611229909"/>
    <s v="SDN GEJAGAN 2"/>
    <s v="ODP-NJK-FL/29 FL/D05/29.01"/>
    <s v="WO061949749"/>
    <m/>
    <m/>
    <m/>
    <n v="111.89092498272601"/>
    <n v="-7.6322430989298002"/>
    <s v="MD|MYDB-20260817265895|DC20010/MC20003|SDN GEJAGAN 2|08980538372"/>
    <s v="MYDIGIBIZPARTNER"/>
    <m/>
    <m/>
    <m/>
    <m/>
    <m/>
    <m/>
    <m/>
    <m/>
    <s v="Management Janji"/>
    <s v="2026-08-18 15:00:00 | M janji : pagi Tanggal Pemasangan : 18/agustus/2026 Note : hubungi pelanggan jika ingin kelokasi "/>
    <s v="FCC"/>
    <s v="17-08-2026 17:55:10"/>
    <d v="2026-08-18T15:00:00"/>
    <m/>
    <s v="PS"/>
    <s v="NJK"/>
    <s v="NO ADDON"/>
    <n v="20260818"/>
    <s v="Completed"/>
    <s v="HSI Bisnis Promo HUT Telkom PSB 70% - 200 Mbps"/>
    <s v="INDIBIZ"/>
    <m/>
    <m/>
    <d v="2026-08-18T15:00:00"/>
    <s v="2026-08-18 15:00:00 | M janji : pagi Tanggal Pemasangan : 18/agustus/2026 Note : hubungi pelanggan jika ingin kelokasi "/>
    <n v="2026"/>
    <n v="8"/>
    <n v="18"/>
    <d v="2026-08-18T00:00:00"/>
    <n v="-0.625"/>
    <x v="1"/>
  </r>
  <r>
    <n v="533"/>
    <n v="1002525596"/>
    <n v="3"/>
    <x v="4"/>
    <n v="4"/>
    <s v="SEMARANG"/>
    <s v="INNER - SEMARANG JATENG UTARA"/>
    <s v="JHR"/>
    <s v="REG"/>
    <s v="AO"/>
    <x v="0"/>
    <s v="1P INET"/>
    <s v="8 | OSS - PONR"/>
    <s v="RBS-Regional 3"/>
    <d v="2026-08-14T09:19:57"/>
    <d v="2026-08-18T13:34:04"/>
    <n v="69365688"/>
    <m/>
    <n v="142406122770"/>
    <s v="PT UNO PRIMA NUSANTARA"/>
    <s v="ODP-JHR-FA/020"/>
    <s v="WO061720652"/>
    <m/>
    <m/>
    <m/>
    <n v="110.4112598"/>
    <n v="-6.9546017000000004"/>
    <s v="MD|MYDB-20260812265137|DN00001/MN00966|PT UNO PRIMA NUSANTARA|081215844100"/>
    <s v="MYDIGIBIZPARTNER"/>
    <m/>
    <m/>
    <m/>
    <m/>
    <m/>
    <m/>
    <m/>
    <m/>
    <s v="Management Janji"/>
    <s v="2026-08-18 13:00:00 | Nama PIC:  bu tiwi No HP: 081215844100 Alt: 08816982242 / hesti  Tanggal: 18/8/2026 Jam Pasang: SIANG Note: Hubungi sebelum ke lokasi, terimakasih."/>
    <s v="FCC"/>
    <s v="14-08-2026 09:40:20"/>
    <d v="2026-08-18T13:00:00"/>
    <m/>
    <s v="ACT_COM"/>
    <s v="JHR"/>
    <s v="NO ADDON"/>
    <m/>
    <s v="PONR"/>
    <s v="HSI Bisnis Promo HUT Telkom PSB 70% - 100 Mbps"/>
    <s v="INDIBIZ"/>
    <m/>
    <m/>
    <d v="2026-08-18T13:00:00"/>
    <s v="2026-08-18 13:00:00 | Nama PIC:  bu tiwi No HP: 081215844100 Alt: 08816982242 / hesti  Tanggal: 18/8/2026 Jam Pasang: SIANG Note: Hubungi sebelum ke lokasi, terimakasih."/>
    <m/>
    <m/>
    <m/>
    <e v="#NUM!"/>
    <e v="#NUM!"/>
    <x v="0"/>
  </r>
  <r>
    <n v="534"/>
    <n v="1002505916"/>
    <n v="3"/>
    <x v="1"/>
    <n v="5"/>
    <s v="KEDIRI"/>
    <s v="NGANJUK"/>
    <s v="PRB"/>
    <s v="REG"/>
    <s v="AO"/>
    <x v="0"/>
    <m/>
    <s v="Completed (PS)"/>
    <s v="RBS-Regional 3"/>
    <d v="2026-08-03T11:44:15"/>
    <d v="2026-08-03T20:37:20"/>
    <n v="69357419"/>
    <m/>
    <n v="152627203626"/>
    <s v="SMP Negeri 1 Prambon"/>
    <s v="ODP-PRB-FB/92"/>
    <s v="WO060813548"/>
    <m/>
    <m/>
    <m/>
    <n v="112.0196308"/>
    <n v="-7.6876004"/>
    <s v="MN00451|SMP Negeri 1 Prambon /085233929938/hudazuana@gmail.com/PSB 50MB 355K PSB 150K/MOZAK KARIM AR"/>
    <s v="Sales Force DBS"/>
    <m/>
    <m/>
    <m/>
    <m/>
    <m/>
    <m/>
    <m/>
    <m/>
    <s v="Management Janji"/>
    <s v="2026-08-04 13:00:00| M Janji : (04/08/2026) jam Pasang : 09:00 Note : hubungi pelanggan jika ingin kelokasi|40010577|MYDITA"/>
    <s v="FCC"/>
    <d v="2026-03-08T11:55:02"/>
    <d v="2026-08-04T13:00:00"/>
    <m/>
    <s v="PS"/>
    <s v="PRB"/>
    <s v="NO ADDON"/>
    <n v="20260803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4T13:00:00"/>
    <s v="2026-08-04 13:00:00| M Janji : (04/08/2026) jam Pasang : 09:00 Note : hubungi pelanggan jika ingin kelokasi|40010577|MYDITA"/>
    <n v="2026"/>
    <n v="8"/>
    <n v="3"/>
    <d v="2026-08-03T00:00:00"/>
    <n v="-1.5416666666642413"/>
    <x v="1"/>
  </r>
  <r>
    <n v="535"/>
    <n v="1002504491"/>
    <n v="3"/>
    <x v="0"/>
    <n v="5"/>
    <s v="MATARAM"/>
    <s v="LOMBOK TIMUR UTARA"/>
    <s v="SEL"/>
    <s v="REG"/>
    <s v="AO"/>
    <x v="0"/>
    <m/>
    <s v="100 | REVOKE COMPLETED"/>
    <s v="RBS-Regional 2"/>
    <d v="2026-08-01T12:08:57"/>
    <d v="2026-08-06T14:29:54"/>
    <n v="69356689"/>
    <m/>
    <n v="172619203310"/>
    <s v="warung kopi Bujang"/>
    <s v="ODP-SEL-FAM/49"/>
    <s v="WO060655963"/>
    <m/>
    <m/>
    <m/>
    <n v="116.66752580000001"/>
    <n v="-8.5008976999999994"/>
    <s v="|MN00915|Riska apriyani/warung kopi Bujang/200mbps 675rb/0881025675389/087749965959/: ainunpero@gmail.com/Supriadi"/>
    <s v="Sales Force DBS"/>
    <m/>
    <m/>
    <m/>
    <m/>
    <m/>
    <m/>
    <m/>
    <m/>
    <s v="Management Janji"/>
    <s v="2026-08-07 08:00:00|M Janji : 7 agustus 2026 jam Pasang : pagi  Note : hubungi pelanggan jika ingin kelokasi|MU1366|MYDITA"/>
    <s v="FCC"/>
    <d v="2026-01-08T12:09:52"/>
    <d v="2026-08-07T08:00:00"/>
    <s v="Kendala Pelanggan"/>
    <s v="REVOKE"/>
    <s v="SEL"/>
    <s v="NO ADDON"/>
    <m/>
    <s v="Revoke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08:00:00"/>
    <s v="2026-08-07 08:00:00|M Janji : 7 agustus 2026 jam Pasang : pagi  Note : hubungi pelanggan jika ingin kelokasi|MU1366|MYDITA"/>
    <m/>
    <m/>
    <m/>
    <e v="#NUM!"/>
    <e v="#NUM!"/>
    <x v="0"/>
  </r>
  <r>
    <n v="536"/>
    <n v="1002532199"/>
    <n v="3"/>
    <x v="5"/>
    <n v="5"/>
    <s v="SINGARJA"/>
    <s v="GIANYAR"/>
    <s v="GIN"/>
    <s v="REG"/>
    <s v="AO"/>
    <x v="0"/>
    <m/>
    <s v="QC MIA - INVALID QUALITY CONTROL MIA"/>
    <s v="RBS-Regional 3"/>
    <d v="2026-08-18T09:29:07"/>
    <d v="2026-08-18T19:59:51"/>
    <n v="69368584"/>
    <m/>
    <n v="172407214477"/>
    <s v="PITU SANTI"/>
    <s v="ODP-GIN-FD/90"/>
    <m/>
    <m/>
    <m/>
    <m/>
    <n v="115.3388604"/>
    <n v="-8.5632359000000005"/>
    <s v="|MN02642|/PIC I KADE YOGA VIRGANTARA/085792114619/wedhavirga29@gmail.com"/>
    <s v="Sales Force DBS"/>
    <m/>
    <m/>
    <m/>
    <m/>
    <m/>
    <m/>
    <m/>
    <m/>
    <m/>
    <m/>
    <m/>
    <s v="18-08-2026 09:40:32"/>
    <m/>
    <m/>
    <s v="QC1"/>
    <s v="GIN"/>
    <s v="NO ADDON"/>
    <m/>
    <s v="QC MIA - INVALID QUALITY CONTROL MIA - Foto Rumah &amp;gt; 1 Bangunan (Tidak Spesifik) - mohon upload 1 bangunan saja terdapat 2 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m/>
    <m/>
    <m/>
    <m/>
    <m/>
    <e v="#NUM!"/>
    <e v="#NUM!"/>
    <x v="0"/>
  </r>
  <r>
    <n v="537"/>
    <n v="1002508532"/>
    <n v="3"/>
    <x v="6"/>
    <n v="5"/>
    <s v="JEMBER"/>
    <s v="JEMBER"/>
    <s v="KBS"/>
    <s v="REG"/>
    <s v="AO"/>
    <x v="0"/>
    <s v="1P INET"/>
    <s v="Completed (PS)"/>
    <s v="RBS-Regional 3"/>
    <d v="2026-08-04T14:22:57"/>
    <d v="2026-08-05T18:23:47"/>
    <n v="69358351"/>
    <m/>
    <n v="152502216847"/>
    <s v="KOST PUTRI POPPY"/>
    <s v="ODP-KBS-FP/69 FP/D02/69.01"/>
    <s v="WO060901398"/>
    <m/>
    <m/>
    <m/>
    <n v="113.722092"/>
    <n v="-8.1676880000000001"/>
    <s v="|MN00906|MYIA-004543762834/POI/poppy/0895623050012/poppyhomestay@gmail.com"/>
    <s v="MYIB_ASSISTANT"/>
    <m/>
    <m/>
    <m/>
    <m/>
    <m/>
    <m/>
    <m/>
    <m/>
    <s v="Management Janji"/>
    <s v="2026-08-06 08:00:00 | Tanggal Pemasangan : 06 Agustus 2026 Jam Pemasangan : 08:00 13:00 Info Tambahan : Hubungi pelanggan dulu sebelum ke lokasi terimakasih"/>
    <s v="FCC"/>
    <d v="2026-04-08T14:25:58"/>
    <d v="2026-08-06T08:00:00"/>
    <m/>
    <s v="PS"/>
    <s v="KBS"/>
    <s v="NO ADDON"/>
    <n v="20260805"/>
    <s v="Completed"/>
    <s v="HSI Bisnis Promo HUT Telkom PSB 70% - 50 Mbps"/>
    <s v="INDIBIZ"/>
    <m/>
    <m/>
    <d v="2026-08-06T08:00:00"/>
    <s v="2026-08-06 08:00:00 | Tanggal Pemasangan : 06 Agustus 2026 Jam Pemasangan : 08:00 13:00 Info Tambahan : Hubungi pelanggan dulu sebelum ke lokasi terimakasih"/>
    <n v="2026"/>
    <n v="8"/>
    <n v="5"/>
    <d v="2026-08-05T00:00:00"/>
    <n v="-1.3333333333357587"/>
    <x v="1"/>
  </r>
  <r>
    <n v="538"/>
    <n v="1002513663"/>
    <n v="3"/>
    <x v="2"/>
    <n v="4"/>
    <s v="MAGELANG"/>
    <s v="KEBUMEN"/>
    <s v="KBM"/>
    <s v="REG"/>
    <s v="AO"/>
    <x v="0"/>
    <s v="1P INET"/>
    <s v="Completed (PS)"/>
    <s v="RBS-Regional 3"/>
    <d v="2026-08-07T08:08:57"/>
    <d v="2026-08-09T10:16:32"/>
    <n v="69360399"/>
    <m/>
    <n v="142141120163"/>
    <s v="PERPUSTAKAAN SMP MUHAMMADIYAH 2 KEBUMEN"/>
    <s v="ODP-KBM-FAC/10 FAC/D01/02.10"/>
    <s v="WO061127925"/>
    <m/>
    <m/>
    <m/>
    <n v="109.667141"/>
    <n v="-7.6780049999999997"/>
    <s v="|MC80224|MYIA-034162493034/POI/IMAM ROMZAN FAUZI/087868675959/smp.muhduakbm@gmail.com"/>
    <s v="MYIB_ASSISTANT"/>
    <m/>
    <m/>
    <m/>
    <m/>
    <m/>
    <m/>
    <m/>
    <m/>
    <s v="Management Janji"/>
    <s v="2026-08-10 08:00:00 | telp :087868675959  alt : pagi / siang 10/08/2026 hub sebelum ke lokasi "/>
    <s v="FCC"/>
    <d v="2026-07-08T08:10:34"/>
    <d v="2026-08-10T08:00:00"/>
    <m/>
    <s v="PS"/>
    <s v="KBM"/>
    <s v="NO ADDON"/>
    <n v="20260809"/>
    <s v="Completed"/>
    <s v="HSI Bisnis Promo HUT Telkom PSB 70% - 200 Mbps"/>
    <s v="INDIBIZ"/>
    <m/>
    <m/>
    <d v="2026-08-10T08:00:00"/>
    <s v="2026-08-10 08:00:00 | telp :087868675959  alt : pagi / siang 10/08/2026 hub sebelum ke lokasi "/>
    <n v="2026"/>
    <n v="8"/>
    <n v="9"/>
    <d v="2026-08-09T00:00:00"/>
    <n v="-1.3333333333357587"/>
    <x v="1"/>
  </r>
  <r>
    <n v="539"/>
    <n v="1002527887"/>
    <n v="3"/>
    <x v="3"/>
    <n v="5"/>
    <s v="MADURA"/>
    <s v="BANGKALAN"/>
    <s v="SPG"/>
    <s v="REG"/>
    <s v="AO"/>
    <x v="0"/>
    <s v="1P INET"/>
    <s v="MIA - INVALID SURVEY"/>
    <s v="RBS-Regional 3"/>
    <d v="2026-08-15T10:20:56"/>
    <d v="2026-08-15T16:34:26"/>
    <n v="69366663"/>
    <m/>
    <n v="152434913059"/>
    <s v="Warung Madura SUMBER REZEKI"/>
    <s v="ODP-SPG-FF/127 FF/D07/127.01"/>
    <s v="WO061804474"/>
    <m/>
    <m/>
    <m/>
    <n v="113.28202039999999"/>
    <n v="-7.1700678"/>
    <s v="MD|MYDB-20260815265475|DN00001/MN00558|Warung Madura SUMBER REZEKI|0895703207863"/>
    <s v="MYDIGIBIZPARTNER"/>
    <m/>
    <m/>
    <m/>
    <m/>
    <m/>
    <m/>
    <m/>
    <m/>
    <s v="Management Janji"/>
    <s v="2026-08-16 08:00:00 | Nama PIC : BAPAK ASNAWI No HP : 0895703207863 Alt :  M Janji : (MINGGU/16/AGUSTUS/2026) jam Pasang : 09:00 Note : hubungi pelanggan jika ingin kelokasi"/>
    <s v="FCC"/>
    <s v="15-08-2026 10:39:56"/>
    <d v="2026-08-16T08:00:00"/>
    <m/>
    <s v="SURVEY_NEW_MANJA"/>
    <s v="SPG"/>
    <s v="NO ADDON"/>
    <m/>
    <s v="MIE - INVALID SURVEY - Kendala Jalur/Rute Tarikan"/>
    <s v="HSI Bisnis Promo HUT Telkom PSB 70% - 100 Mbps Dual Band"/>
    <s v="INDIBIZ"/>
    <m/>
    <m/>
    <d v="2026-08-16T08:00:00"/>
    <s v="2026-08-16 08:00:00 | Nama PIC : BAPAK ASNAWI No HP : 0895703207863 Alt :  M Janji : (MINGGU/16/AGUSTUS/2026) jam Pasang : 09:00 Note : hubungi pelanggan jika ingin kelokasi"/>
    <m/>
    <m/>
    <m/>
    <e v="#NUM!"/>
    <e v="#NUM!"/>
    <x v="0"/>
  </r>
  <r>
    <n v="540"/>
    <n v="1002518617"/>
    <n v="3"/>
    <x v="6"/>
    <n v="5"/>
    <s v="JEMBER"/>
    <s v="BONDOWOSO"/>
    <s v="BOW"/>
    <s v="REG"/>
    <s v="AO"/>
    <x v="0"/>
    <s v="1P INET"/>
    <s v="Completed (PS)"/>
    <s v="RBS-Regional 3"/>
    <d v="2026-08-10T17:28:56"/>
    <d v="2026-08-11T21:42:31"/>
    <n v="69362765"/>
    <m/>
    <n v="152507225789"/>
    <s v="RUMAH KOST NOVIATUL"/>
    <s v="ODP-BOW-FC/47 FC/D03/47.01"/>
    <s v="WO061438273"/>
    <m/>
    <m/>
    <m/>
    <n v="113.87431162541"/>
    <n v="-7.9535125503052404"/>
    <s v="|MN02331|MYIA-091928291386/POI/NOVIATUL HASANAH/082220031997/noviatuljoss@gmail.com"/>
    <s v="MYIB_ASSISTANT"/>
    <m/>
    <m/>
    <m/>
    <m/>
    <m/>
    <m/>
    <m/>
    <m/>
    <s v="Management Janji"/>
    <s v="2026-08-11 15:00:00 | Nama PIC:  bp tasman No HP: 082220031997 Alt: Tanggal: 11/8/2026 Jam Pasang: Sore Note: Hubungi sebelum ke lokasi, terimakasih."/>
    <s v="FCC"/>
    <d v="2026-10-08T17:39:53"/>
    <d v="2026-08-11T15:00:00"/>
    <m/>
    <s v="PS"/>
    <s v="BOW"/>
    <s v="NO ADDON"/>
    <n v="20260811"/>
    <s v="Completed"/>
    <s v="HSI Bisnis Promo HUT Telkom PSB 70% - 50 Mbps"/>
    <s v="INDIBIZ"/>
    <m/>
    <m/>
    <d v="2026-08-11T15:00:00"/>
    <s v="2026-08-11 15:00:00 | Nama PIC:  bp tasman No HP: 082220031997 Alt: Tanggal: 11/8/2026 Jam Pasang: Sore Note: Hubungi sebelum ke lokasi, terimakasih."/>
    <n v="2026"/>
    <n v="8"/>
    <n v="11"/>
    <d v="2026-08-11T00:00:00"/>
    <n v="-0.625"/>
    <x v="1"/>
  </r>
  <r>
    <n v="541"/>
    <n v="1002526307"/>
    <n v="3"/>
    <x v="3"/>
    <n v="5"/>
    <s v="MADURA"/>
    <s v="BANGKALAN"/>
    <s v="OMB"/>
    <s v="REG"/>
    <s v="AO"/>
    <x v="0"/>
    <s v="1P INET"/>
    <s v="102 | FOLLOW UP COMPLETED"/>
    <s v="RBS-Regional 3"/>
    <d v="2026-08-14T12:25:57"/>
    <d v="2026-08-18T06:58:51"/>
    <n v="69365976"/>
    <m/>
    <n v="152438209029"/>
    <s v="SMK MAWADDAH PALENGAAN"/>
    <s v="ODP-OMB-FB/68 FB/D06/68.01"/>
    <s v="WO061739406"/>
    <m/>
    <m/>
    <m/>
    <n v="113.396406"/>
    <n v="-7.0362790000000004"/>
    <s v="MD|MYDB-20260814265327|DN00001/MN00558|SMK MAWADDAH PALENGAAN|087888433908"/>
    <s v="MYDIGIBIZPARTNER"/>
    <m/>
    <m/>
    <m/>
    <m/>
    <m/>
    <m/>
    <m/>
    <m/>
    <s v="Management Janji"/>
    <s v="2026-08-15 13:00:00 | Nama PIC : Subaidi No HP : 087888433908 Alt : 085257641478 M Janji : 15 Augustus 2026 Jam Pasang : 08.00 - 13:00  NoteÃ‚Â :  hubungi terlebih dahulu sebelum kelokasi"/>
    <s v="FCC"/>
    <s v="14-08-2026 12:39:47"/>
    <d v="2026-08-15T13:00:00"/>
    <s v="Kendala Pelanggan"/>
    <s v="REVOKE"/>
    <s v="OMB"/>
    <s v="NO ADDON"/>
    <m/>
    <s v="Follow Up Revoke Completed, New Order ID : SC1002531894"/>
    <s v="HSI Bisnis Promo HUT Telkom PSB 70% - 50 Mbps"/>
    <s v="INDIBIZ"/>
    <m/>
    <m/>
    <d v="2026-08-15T13:00:00"/>
    <s v="2026-08-15 13:00:00 | Nama PIC : Subaidi No HP : 087888433908 Alt : 085257641478 M Janji : 15 Augustus 2026 Jam Pasang : 08.00 - 13:00  NoteÃ‚Â :  hubungi terlebih dahulu sebelum kelokasi"/>
    <m/>
    <m/>
    <m/>
    <e v="#NUM!"/>
    <e v="#NUM!"/>
    <x v="0"/>
  </r>
  <r>
    <n v="542"/>
    <n v="1002519492"/>
    <n v="3"/>
    <x v="1"/>
    <n v="5"/>
    <s v="KEDIRI"/>
    <s v="KEDIRI"/>
    <s v="WAT"/>
    <s v="REG"/>
    <s v="AO"/>
    <x v="0"/>
    <s v="1P INET"/>
    <s v="Completed (PS)"/>
    <s v="RBS-Regional 3"/>
    <d v="2026-08-11T11:19:58"/>
    <d v="2026-08-12T14:18:01"/>
    <n v="69363124"/>
    <m/>
    <n v="152650208652"/>
    <s v="SPBU 54.641.41"/>
    <s v="ODP-WAT-FF/12 FF/D02/12.01"/>
    <s v="WO061479751"/>
    <m/>
    <m/>
    <m/>
    <n v="112.132126881617"/>
    <n v="-7.9311262621235397"/>
    <s v="|MN00418|MYIA-032241701099/POI/HENRI LOMAX WIDARAONO/085736277777/kunjangspbu41@gmail.com"/>
    <s v="MYIB_ASSISTANT"/>
    <m/>
    <m/>
    <m/>
    <m/>
    <m/>
    <m/>
    <m/>
    <m/>
    <s v="Management Janji"/>
    <s v="2026-08-12 08:00:00 | Tanggal pemasangan : 12 AGUSTUS 2026 Jam pemasangan : pagi/siang Info Tambahan : Hubungi pelanggan dulu sebelum ke lokasi terima kasih"/>
    <s v="FCC"/>
    <d v="2026-11-08T11:40:03"/>
    <d v="2026-08-12T08:00:00"/>
    <m/>
    <s v="PS"/>
    <s v="WAT"/>
    <s v="NO ADDON"/>
    <n v="20260812"/>
    <s v="Completed"/>
    <s v="HSI Bisnis Promo HUT Telkom PSB 70% - 50 Mbps"/>
    <s v="INDIBIZ"/>
    <m/>
    <m/>
    <d v="2026-08-12T08:00:00"/>
    <s v="2026-08-12 08:00:00 | Tanggal pemasangan : 12 AGUSTUS 2026 Jam pemasangan : pagi/siang Info Tambahan : Hubungi pelanggan dulu sebelum ke lokasi terima kasih"/>
    <n v="2026"/>
    <n v="8"/>
    <n v="12"/>
    <d v="2026-08-12T00:00:00"/>
    <n v="-0.33333333333575865"/>
    <x v="1"/>
  </r>
  <r>
    <n v="543"/>
    <n v="1002506516"/>
    <n v="3"/>
    <x v="7"/>
    <n v="4"/>
    <s v="SOLO"/>
    <s v="INNER - SOLO JATENG TIMUR"/>
    <s v="GLD"/>
    <s v="REG"/>
    <s v="AO"/>
    <x v="0"/>
    <m/>
    <s v="97 | SIBEL - CANCEL COMPLETE"/>
    <s v="RBS-Regional 3"/>
    <d v="2026-08-03T16:30:33"/>
    <d v="2026-08-03T17:48:04"/>
    <n v="69348406"/>
    <m/>
    <n v="146514602580"/>
    <s v="Blue Bake Houf Kitchen"/>
    <s v="ODP-GLD-FBC/059"/>
    <s v="WO060822839"/>
    <m/>
    <m/>
    <m/>
    <n v="110.821685781062"/>
    <n v="-7.5711869123187503"/>
    <s v="|MN01857|MYIA-070482244462/POI/Erry Bima Nugroho/085232027079/bbhkitchen5758@gmail.com"/>
    <s v="Amex"/>
    <m/>
    <m/>
    <m/>
    <m/>
    <m/>
    <m/>
    <m/>
    <m/>
    <s v="Management Janji"/>
    <s v="2026-07-22 13:00:00 | Tanggal Pemasangan : 22 Juli 2026  Jam Pemasangan : 08:00 13:00  Info Tambahan : Hubungi pelanggan dulu sebelum ke lokasi terimakasih"/>
    <s v="FCC"/>
    <d v="2026-03-08T16:39:49"/>
    <m/>
    <m/>
    <s v="CANCEL"/>
    <s v="GLD"/>
    <s v="NO ADDON"/>
    <m/>
    <m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3T07:00:00"/>
    <s v="2026-07-22 13:00:00 | Tanggal Pemasangan : 22 Juli 2026  Jam Pemasangan : 08:00 13:00  Info Tambahan : Hubungi pelanggan dulu sebelum ke lokasi terimakasih"/>
    <m/>
    <m/>
    <m/>
    <e v="#NUM!"/>
    <e v="#NUM!"/>
    <x v="0"/>
  </r>
  <r>
    <n v="544"/>
    <n v="1002526177"/>
    <n v="3"/>
    <x v="1"/>
    <n v="5"/>
    <s v="MALANG"/>
    <s v="KEPANJEN"/>
    <s v="MLG"/>
    <s v="REG"/>
    <s v="AO"/>
    <x v="0"/>
    <s v="1P INET"/>
    <s v="Completed (PS)"/>
    <s v="RBS-Regional 3"/>
    <d v="2026-08-14T11:31:57"/>
    <d v="2026-08-14T18:47:58"/>
    <n v="69365947"/>
    <m/>
    <n v="152701239039"/>
    <s v="TOKO FIRFAN 3"/>
    <s v="ODP-MLG-FEK/64 FEK/D06/64.01"/>
    <s v="WO061734554"/>
    <m/>
    <m/>
    <m/>
    <n v="112.641239762306"/>
    <n v="-7.9913749909242204"/>
    <s v="MD|MYDB-20260813265262|SC20017/MC20200|TOKO FIRFAN 3|081336664745"/>
    <s v="MYDIGIBIZPARTNER"/>
    <m/>
    <m/>
    <m/>
    <m/>
    <m/>
    <m/>
    <m/>
    <m/>
    <s v="Management Janji"/>
    <s v="2026-08-15 08:00:00 | Tanggal pemasangan: 27/07/2026 Jam pemasangan : pagi / siang Info Tambahan : Hubungi pelanggan dulu sebelum ke lokasi. terima kasih"/>
    <s v="FCC"/>
    <s v="14-08-2026 11:39:52"/>
    <d v="2026-08-15T08:00:00"/>
    <m/>
    <s v="PS"/>
    <s v="MLG"/>
    <s v="NO ADDON"/>
    <n v="20260814"/>
    <s v="Completed"/>
    <s v="HSI Bisnis PSB 70% - 300 Mbps"/>
    <s v="INDIBIZ"/>
    <m/>
    <m/>
    <d v="2026-08-15T08:00:00"/>
    <s v="2026-08-15 08:00:00 | Tanggal pemasangan: 27/07/2026 Jam pemasangan : pagi / siang Info Tambahan : Hubungi pelanggan dulu sebelum ke lokasi. terima kasih"/>
    <n v="2026"/>
    <n v="8"/>
    <n v="14"/>
    <d v="2026-08-14T00:00:00"/>
    <n v="-1.3333333333357587"/>
    <x v="1"/>
  </r>
  <r>
    <n v="545"/>
    <n v="1002529926"/>
    <n v="3"/>
    <x v="4"/>
    <n v="4"/>
    <s v="SEMARANG"/>
    <s v="SALATIGA"/>
    <s v="SLI"/>
    <s v="REG"/>
    <s v="AO"/>
    <x v="0"/>
    <s v="1P INET"/>
    <s v="7 | OSS - PROVISIONING ISSUED"/>
    <s v="RBS-Regional 3"/>
    <d v="2026-08-16T16:14:56"/>
    <d v="2026-08-17T13:08:50"/>
    <n v="69367687"/>
    <m/>
    <n v="142434111152"/>
    <s v="GRAHA SEBAWANA"/>
    <s v="ODP-SLI-FAT/031 FAT/D01/031.01"/>
    <s v="WO061890792"/>
    <m/>
    <m/>
    <m/>
    <n v="110.63767350000001"/>
    <n v="-7.23076779999999"/>
    <s v="|MN00238|MYIA-060849330502/POI/YUSUF ABDURROSYID/082220458919/abduryusuf8@gmail.com"/>
    <s v="MYIB_ASSISTANT"/>
    <m/>
    <m/>
    <m/>
    <m/>
    <m/>
    <m/>
    <m/>
    <m/>
    <s v="Management Janji"/>
    <s v="2026-08-17 13:00:00 | Tanggal pemasangan: 17/08/2026 Jam pemasangan : pagi / siang Info Tambahan : Hubungi pelanggan dulu sebelum ke lokasi terima kasih."/>
    <s v="FCC"/>
    <s v="16-08-2026 16:39:59"/>
    <d v="2026-08-17T13:00:00"/>
    <m/>
    <s v="PI"/>
    <s v="SLI"/>
    <s v="NO ADDON"/>
    <m/>
    <s v="Provisioning Issued"/>
    <s v="HSI Bisnis Promo HUT Telkom PSB 70% - 100 Mbps"/>
    <s v="INDIBIZ"/>
    <m/>
    <m/>
    <d v="2026-08-17T13:00:00"/>
    <s v="2026-08-17 13:00:00 | Tanggal pemasangan: 17/08/2026 Jam pemasangan : pagi / siang Info Tambahan : Hubungi pelanggan dulu sebelum ke lokasi terima kasih."/>
    <m/>
    <m/>
    <m/>
    <e v="#NUM!"/>
    <e v="#NUM!"/>
    <x v="0"/>
  </r>
  <r>
    <n v="546"/>
    <n v="1002506219"/>
    <n v="3"/>
    <x v="7"/>
    <n v="4"/>
    <s v="SOLO"/>
    <s v="INNER - SOLO JATENG TIMUR"/>
    <s v="KRT"/>
    <s v="REG"/>
    <s v="AO"/>
    <x v="0"/>
    <m/>
    <s v="CANCEL COMPLETED"/>
    <s v="RBS-Regional 3"/>
    <d v="2026-08-03T14:17:22"/>
    <d v="2026-08-17T11:47:46"/>
    <n v="69357615"/>
    <m/>
    <m/>
    <s v="GEDUNG ANSENA AUDIT GLOBAL 1"/>
    <m/>
    <m/>
    <m/>
    <m/>
    <m/>
    <n v="110.7651979"/>
    <n v="-7.5410035000000004"/>
    <s v="|MN00440|/Elyoenai Christian Kuntolukito/085764652186/elyoenaikunto@gmail.com/ PSB  1S INET ONLY BISNIS WINBACK 2.0 100mbps ABODEMEN 535.000 PLUS PPN"/>
    <s v="Sales Force DBS"/>
    <m/>
    <m/>
    <m/>
    <m/>
    <m/>
    <m/>
    <m/>
    <m/>
    <s v="Management Janji"/>
    <d v="1970-01-01T00:00:00"/>
    <s v="FCC"/>
    <d v="2026-03-08T14:40:09"/>
    <m/>
    <m/>
    <s v="REJECT_FCC"/>
    <s v="KRT"/>
    <s v="NO ADDON"/>
    <m/>
    <s v="DECLINE : Decline - Batal Order EVI PUSPITA EKASARI 40931150|MYDITA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s v="DECLINE : Decline - Batal Order EVI PUSPITA EKASARI 40931150|MYDITA"/>
    <d v="1970-01-01T00:00:00"/>
    <d v="1970-01-01T00:00:00"/>
    <m/>
    <m/>
    <m/>
    <e v="#NUM!"/>
    <e v="#NUM!"/>
    <x v="0"/>
  </r>
  <r>
    <n v="547"/>
    <n v="1002532535"/>
    <n v="3"/>
    <x v="1"/>
    <n v="5"/>
    <s v="KEDIRI"/>
    <s v="KEDIRI"/>
    <s v="KDI"/>
    <s v="REG"/>
    <s v="AO"/>
    <x v="0"/>
    <s v="1P INET"/>
    <s v="MIE - SEND SURVEY"/>
    <s v="RBS-Regional 3"/>
    <d v="2026-08-18T10:34:56"/>
    <d v="2026-08-18T10:36:01"/>
    <n v="69368698"/>
    <m/>
    <n v="152610241509"/>
    <s v="MTS ARRAHMAH"/>
    <s v="ODP-KDI-FAA/02 FAA/D01/02.01"/>
    <s v="WO061985082"/>
    <m/>
    <m/>
    <m/>
    <n v="112.026839486094"/>
    <n v="-7.7318513012499501"/>
    <s v="|MC20003|MYIA-039192881778/POI/AGIL DAFFA MAULANA ILNASI/085236823300/mts.arrahmah20@gmail.com"/>
    <s v="MYIB_ASSISTANT"/>
    <m/>
    <m/>
    <m/>
    <m/>
    <m/>
    <m/>
    <m/>
    <m/>
    <s v="Management Janji"/>
    <s v="2026-08-19 08:00:00 | Jam Pemasangan : 08:00 - 12.00 Tanggal Pemasangan : 18/08/2026 Info Tambahan : Hubungi pelanggan sebelum datang ke lokasi"/>
    <s v="FCC"/>
    <s v="18-08-2026 10:39:58"/>
    <d v="2026-08-19T08:00:00"/>
    <m/>
    <s v="SURVEY_NEW_MANJA"/>
    <s v="KDI"/>
    <s v="NO ADDON"/>
    <m/>
    <s v="MIE - SEND SURVEY"/>
    <s v="HSI Bisnis Promo HUT Telkom PSB 70% - 300 Mbps"/>
    <s v="INDIBIZ"/>
    <m/>
    <m/>
    <d v="2026-08-19T08:00:00"/>
    <s v="2026-08-19 08:00:00 | Jam Pemasangan : 08:00 - 12.00 Tanggal Pemasangan : 18/08/2026 Info Tambahan : Hubungi pelanggan sebelum datang ke lokasi"/>
    <m/>
    <m/>
    <m/>
    <e v="#NUM!"/>
    <e v="#NUM!"/>
    <x v="0"/>
  </r>
  <r>
    <n v="548"/>
    <n v="1002515840"/>
    <n v="3"/>
    <x v="0"/>
    <n v="5"/>
    <s v="MATARAM"/>
    <s v="BIMA"/>
    <s v="SIL"/>
    <s v="REG"/>
    <s v="AO"/>
    <x v="0"/>
    <m/>
    <s v="Completed (PS)"/>
    <s v="RBS-Regional 3"/>
    <d v="2026-08-08T11:57:47"/>
    <d v="2026-08-08T12:31:20"/>
    <n v="69357755"/>
    <m/>
    <n v="172617203001"/>
    <s v="Toko Aisyah plus plus"/>
    <s v="ODP-SIL-FAB/04"/>
    <s v="WO061252170"/>
    <m/>
    <m/>
    <m/>
    <n v="118.571001681203"/>
    <n v="-8.5180584778785402"/>
    <s v="|MN02085|MYIA-074173164245/POI/umar/082341477797/wadubura1976@gmail.com"/>
    <s v="MYDIGIBIZPARTNER"/>
    <m/>
    <m/>
    <m/>
    <m/>
    <m/>
    <m/>
    <m/>
    <m/>
    <s v="Management Janji"/>
    <s v="2026-08-04 13:00:00 |   M Janji : (04/08/2026)  jam Pasang : 09:00  Note : hubungi pelanggan jika ingin kelokasi"/>
    <s v="FCC"/>
    <d v="2026-08-08T12:09:43"/>
    <m/>
    <m/>
    <s v="PS"/>
    <s v="SIL"/>
    <s v="NETMONK"/>
    <n v="2026080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8T07:00:00"/>
    <s v="2026-08-04 13:00:00 |   M Janji : (04/08/2026)  jam Pasang : 09:00  Note : hubungi pelanggan jika ingin kelokasi"/>
    <n v="2026"/>
    <n v="8"/>
    <n v="8"/>
    <d v="2026-08-08T00:00:00"/>
    <n v="-0.29166666666424135"/>
    <x v="1"/>
  </r>
  <r>
    <n v="549"/>
    <n v="1002527785"/>
    <n v="3"/>
    <x v="3"/>
    <n v="5"/>
    <s v="SBY UTARA"/>
    <s v="KENJERAN"/>
    <s v="KJR"/>
    <s v="REG"/>
    <s v="AO"/>
    <x v="0"/>
    <m/>
    <s v="Completed (PS)"/>
    <s v="RBS-Regional 3"/>
    <d v="2026-08-15T09:30:27"/>
    <d v="2026-08-15T20:16:47"/>
    <n v="69366589"/>
    <m/>
    <n v="152407282097"/>
    <s v="UD MOETHIA SETIYAWATI"/>
    <s v="ODP-MYR-FDW/05"/>
    <s v="WO061808303"/>
    <m/>
    <m/>
    <m/>
    <n v="112.7735728"/>
    <n v="-7.2323031000000002"/>
    <s v="AMRBS;403536;AMEX;FANI INDRA;RBS-3;SURAMADU;PSB;MOETHIA SETIYAWATI;089634313237;spbu601116@yahoo.co.id;HSI Bisnis (1:1) 150 Mbps (Rp 819.000) PSB Rp 150.000;Rudolfo Samuai;https://maps.app.goo.gl/mnqCKabjuEfuVNZ66"/>
    <s v="Amex"/>
    <m/>
    <m/>
    <m/>
    <m/>
    <m/>
    <m/>
    <m/>
    <m/>
    <s v="Management Janji"/>
    <s v="2026-08-16 08:00:00|Nama PIC : BAPAK rudolfo No HP : 089634313237 Alt :  M Janji : (MINGGU/16/AGUSTUS/2026) jam Pasang : 09:00 Note : hubungi pelanggan jika ingin kelokasi|40961371|MYDITA"/>
    <s v="FCC"/>
    <s v="15-08-2026 09:40:30"/>
    <d v="2026-08-16T08:00:00"/>
    <m/>
    <s v="PS"/>
    <s v="KJR"/>
    <s v="NO ADDON"/>
    <n v="2026081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6T08:00:00"/>
    <s v="2026-08-16 08:00:00|Nama PIC : BAPAK rudolfo No HP : 089634313237 Alt :  M Janji : (MINGGU/16/AGUSTUS/2026) jam Pasang : 09:00 Note : hubungi pelanggan jika ingin kelokasi|40961371|MYDITA"/>
    <n v="2026"/>
    <n v="8"/>
    <n v="15"/>
    <d v="2026-08-15T00:00:00"/>
    <n v="-1.3333333333357587"/>
    <x v="1"/>
  </r>
  <r>
    <n v="550"/>
    <n v="1002525880"/>
    <n v="3"/>
    <x v="4"/>
    <n v="4"/>
    <s v="SEMARANG"/>
    <s v="INNER - SEMARANG JATENG UTARA"/>
    <s v="MJP"/>
    <s v="REG"/>
    <s v="AO"/>
    <x v="0"/>
    <m/>
    <s v="CC - HD1A - INPROGRESS UNCONTACTED"/>
    <s v="RBS-Regional 3"/>
    <d v="2026-08-14T10:28:11"/>
    <d v="2026-08-16T14:45:24"/>
    <n v="69365768"/>
    <m/>
    <n v="142410346133"/>
    <s v="PT. CIPTA KAYA WARNA (SPBU 4459520)"/>
    <s v="ODP-MJP-FCA/046"/>
    <m/>
    <m/>
    <m/>
    <m/>
    <n v="110.56377021081001"/>
    <n v="-7.0405199626899"/>
    <s v="AMRBS;406295;REG3;UKHIBUL MUKHSININ;ADI SULISTYO WIBOWO;082220938883;PSB INDIBIZ 50MB 310K 150K"/>
    <s v="Account Manager"/>
    <m/>
    <m/>
    <m/>
    <m/>
    <m/>
    <m/>
    <m/>
    <m/>
    <m/>
    <m/>
    <m/>
    <s v="14-08-2026 10:39:51"/>
    <m/>
    <m/>
    <s v="FCC"/>
    <s v="MJP"/>
    <s v="NO ADDON"/>
    <m/>
    <s v="UNCONTACTED : Invalid Phone Number Ika Paramitha M 40921089|MYDITA"/>
    <s v="- 11_11446;Biaya PSB HSI EBIS Tunai di Depan ~ 11[150000]  - E26016;E26016 ~ ES26 - Paket HSI Bisnis (HSIE) Khusus Winback 3.0[0]  - E26016~null~E26016_UNL;UNL ~ Internet-Link Unlimited Internet Usage ~ E26016[0]  - E26016~null~105863;E26016||11||Abodemen"/>
    <s v="INDIBIZ"/>
    <m/>
    <m/>
    <m/>
    <m/>
    <m/>
    <m/>
    <m/>
    <e v="#NUM!"/>
    <e v="#NUM!"/>
    <x v="0"/>
  </r>
  <r>
    <n v="551"/>
    <n v="1002525544"/>
    <n v="3"/>
    <x v="4"/>
    <n v="4"/>
    <s v="SEMARANG"/>
    <s v="INNER - SEMARANG JATENG UTARA"/>
    <s v="JHR"/>
    <s v="REG"/>
    <s v="AO"/>
    <x v="0"/>
    <s v="1P INET"/>
    <s v="OSS - FALLOUT"/>
    <s v="RBS-Regional 3"/>
    <d v="2026-08-14T09:04:56"/>
    <d v="2026-08-18T08:58:52"/>
    <n v="69364136"/>
    <m/>
    <n v="142406122724"/>
    <s v="PT KLA TEKNOLOGI INDONESIA"/>
    <s v="ODP-JHR-FCA/041 FCA/D04/13.041"/>
    <s v="WO061719776"/>
    <m/>
    <m/>
    <m/>
    <n v="110.431018967111"/>
    <n v="-6.9839681628893802"/>
    <s v="MD|MYIB-099281727936|SYSTEM|PT KLA TEKNOLOGI INDONESIA|085357628866"/>
    <s v="LPC_EBIS"/>
    <m/>
    <m/>
    <m/>
    <m/>
    <m/>
    <m/>
    <m/>
    <m/>
    <s v="Management Janji"/>
    <s v="2026-08-15 08:00:00 | Tanggal pemasangan : 15 Agustus 2026 Jam pemasangan : pagi/siang Info Tambahan : Hubungi pelanggan dulu sebelum ke lokasi terima kasih"/>
    <s v="FCC"/>
    <s v="14-08-2026 09:10:50"/>
    <d v="2026-08-15T08:00:00"/>
    <s v="Kendala Pelanggan"/>
    <s v="FO_WFM"/>
    <s v="JHR"/>
    <s v="NO ADDON"/>
    <m/>
    <s v="Provisioning Failed|WFM|INF009061205|PP_-7.0194128,110.4668589_PP_PELANGGAN MINTA HARI KAMIS 20/08 CP_085357628866"/>
    <s v="HSI Basic Khusus Winback 3.0 PSB 70% - 200 Mbps"/>
    <s v="INDIBIZ"/>
    <m/>
    <m/>
    <d v="2026-08-15T08:00:00"/>
    <s v="2026-08-15 08:00:00 | Tanggal pemasangan : 15 Agustus 2026 Jam pemasangan : pagi/siang Info Tambahan : Hubungi pelanggan dulu sebelum ke lokasi terima kasih"/>
    <m/>
    <m/>
    <m/>
    <e v="#NUM!"/>
    <e v="#NUM!"/>
    <x v="0"/>
  </r>
  <r>
    <n v="552"/>
    <n v="1002527243"/>
    <n v="3"/>
    <x v="7"/>
    <n v="4"/>
    <s v="KUDUS"/>
    <s v="PURWODADI"/>
    <s v="PWB"/>
    <s v="REG"/>
    <s v="AO"/>
    <x v="0"/>
    <m/>
    <s v="Completed (PS)"/>
    <s v="RBS-Regional 3"/>
    <d v="2026-08-14T16:51:01"/>
    <d v="2026-08-14T20:54:41"/>
    <n v="69364053"/>
    <n v="2922952031"/>
    <n v="141568113927"/>
    <s v="SPBU 4458107"/>
    <s v="ODP-PWB-FG/028"/>
    <s v="WO061773344"/>
    <m/>
    <m/>
    <m/>
    <n v="110.9044"/>
    <n v="-7.0917199999999996"/>
    <s v="|MN01314|MYIA-013334079149/POI/SIMON HARSONO /081328284840/harsonosimon@yahoo.co.id"/>
    <s v="Amex"/>
    <m/>
    <m/>
    <m/>
    <m/>
    <m/>
    <m/>
    <m/>
    <m/>
    <s v="Management Janji"/>
    <s v="2026-08-13 08:00:00 | M Janji : (14/08/2026)  jam Pasang : 09:00  Note : hubungi pelanggan jika ingin kelokasi"/>
    <s v="FCC"/>
    <s v="14-08-2026 16:54:56"/>
    <m/>
    <m/>
    <s v="PS"/>
    <s v="PWB"/>
    <s v="NO ADDON"/>
    <n v="202608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4T07:00:00"/>
    <s v="2026-08-13 08:00:00 | M Janji : (14/08/2026)  jam Pasang : 09:00  Note : hubungi pelanggan jika ingin kelokasi"/>
    <n v="2026"/>
    <n v="8"/>
    <n v="14"/>
    <d v="2026-08-14T00:00:00"/>
    <n v="-0.29166666666424135"/>
    <x v="1"/>
  </r>
  <r>
    <n v="553"/>
    <n v="1002524222"/>
    <n v="3"/>
    <x v="1"/>
    <n v="5"/>
    <s v="MADIUN"/>
    <s v="PONOROGO"/>
    <s v="SLH"/>
    <s v="REG"/>
    <s v="AO"/>
    <x v="0"/>
    <s v="1P INET"/>
    <s v="Completed (PS)"/>
    <s v="RBS-Regional 3"/>
    <d v="2026-08-13T13:17:56"/>
    <d v="2026-08-14T12:41:20"/>
    <n v="69365123"/>
    <m/>
    <n v="152620220511"/>
    <s v="SPBU 54.634.15"/>
    <s v="ODP-SLH-FA/15"/>
    <s v="WO061669043"/>
    <m/>
    <m/>
    <m/>
    <n v="111.414829210082"/>
    <n v="-8.0319679995436193"/>
    <s v="|MN00282|MYIA-031447322166/POI/Ascholi Retno Wulandari/087786793857/spbuslahung0@gmail.com"/>
    <s v="MYIB_ASSISTANT"/>
    <m/>
    <m/>
    <m/>
    <m/>
    <m/>
    <m/>
    <m/>
    <m/>
    <s v="Management Janji"/>
    <s v="2026-08-14 13:00:00 | Nama PIC : Ibu Retno No HP : 087786793857 No Alt : - M Janji :  14 Agustus 2026 Jam Pasang : Pagi / Siang Note : hubungi pelanggan jika ingin kelokasi "/>
    <s v="FCC"/>
    <s v="13-08-2026 13:25:44"/>
    <d v="2026-08-14T13:00:00"/>
    <m/>
    <s v="PS"/>
    <s v="SLH"/>
    <s v="NO ADDON"/>
    <n v="20260814"/>
    <s v="Completed"/>
    <s v="HSI Bisnis Promo HUT Telkom PSB 70% - 50 Mbps"/>
    <s v="INDIBIZ"/>
    <m/>
    <m/>
    <d v="2026-08-14T13:00:00"/>
    <s v="2026-08-14 13:00:00 | Nama PIC : Ibu Retno No HP : 087786793857 No Alt : - M Janji :  14 Agustus 2026 Jam Pasang : Pagi / Siang Note : hubungi pelanggan jika ingin kelokasi "/>
    <n v="2026"/>
    <n v="8"/>
    <n v="14"/>
    <d v="2026-08-14T00:00:00"/>
    <n v="-0.54166666666424135"/>
    <x v="1"/>
  </r>
  <r>
    <n v="554"/>
    <n v="1002517464"/>
    <n v="3"/>
    <x v="3"/>
    <n v="5"/>
    <s v="SBY UTARA"/>
    <s v="GRESIK"/>
    <s v="BPG"/>
    <s v="REG"/>
    <s v="AO"/>
    <x v="0"/>
    <s v="1P INET"/>
    <s v="Completed (PS)"/>
    <s v="RBS-Regional 3"/>
    <d v="2026-08-10T11:32:56"/>
    <d v="2026-08-10T22:22:47"/>
    <n v="69362307"/>
    <m/>
    <n v="152443208730"/>
    <s v="PKMÃ‚Â DAWARBLANDONG RUANG ADMIN"/>
    <s v="ODP-BPG-FL/35 FL/D04/35.01"/>
    <s v="WO061379839"/>
    <m/>
    <m/>
    <m/>
    <n v="112.425116"/>
    <n v="-7.3288089999999997"/>
    <s v="MD|MYDB-20260808264717|DN00001/MN02100|PKMÃ‚Â DAWARBLANDONG RUANG ADMIN|081357066470"/>
    <s v="MYDIGIBIZPARTNER"/>
    <m/>
    <m/>
    <m/>
    <m/>
    <m/>
    <m/>
    <m/>
    <m/>
    <s v="Management Janji"/>
    <s v="2026-08-11 08:00:00 | Nama PIC : Ibu Wijayanti No HP : 081357066470 Alt : - M Janji : 11/08/2026 Jam Pasang : 08.00 - 13:00  NoteÃ‚Â :  hubungi terlebih dahulu sebelum kelokasi"/>
    <s v="FCC"/>
    <d v="2026-10-08T11:40:04"/>
    <d v="2026-08-11T08:00:00"/>
    <m/>
    <s v="PS"/>
    <s v="BPG"/>
    <s v="NO ADDON"/>
    <n v="20260810"/>
    <s v="Completed"/>
    <s v="HSI Bisnis Promo HUT Telkom PSB 70% - 75 Mbps"/>
    <s v="INDIBIZ"/>
    <m/>
    <m/>
    <d v="2026-08-11T08:00:00"/>
    <s v="2026-08-11 08:00:00 | Nama PIC : Ibu Wijayanti No HP : 081357066470 Alt : - M Janji : 11/08/2026 Jam Pasang : 08.00 - 13:00  NoteÃ‚Â :  hubungi terlebih dahulu sebelum kelokasi"/>
    <n v="2026"/>
    <n v="8"/>
    <n v="10"/>
    <d v="2026-08-10T00:00:00"/>
    <n v="-1.3333333333357587"/>
    <x v="1"/>
  </r>
  <r>
    <n v="555"/>
    <n v="1002528959"/>
    <n v="3"/>
    <x v="3"/>
    <n v="5"/>
    <s v="MADURA"/>
    <s v="BANGKALAN"/>
    <s v="OMB"/>
    <s v="REG"/>
    <s v="AO"/>
    <x v="0"/>
    <s v="1P INET"/>
    <s v="Completed (PS)"/>
    <s v="RBS-Regional 3"/>
    <d v="2026-08-15T20:10:56"/>
    <d v="2026-08-17T14:27:09"/>
    <n v="69367224"/>
    <m/>
    <n v="152438209198"/>
    <s v="Yayasan Pondok Pesantren Assalamah"/>
    <s v="ODP-OMB-FAA/04"/>
    <s v="WO061847324"/>
    <m/>
    <m/>
    <m/>
    <n v="113.32154285162601"/>
    <n v="-7.1039069620857296"/>
    <s v="MD|MYDB-20260815265608|DN00001/MN00802|Yayasan Pondok Pesantren Assalamah|082334066262"/>
    <s v="MYDIGIBIZPARTNER"/>
    <m/>
    <m/>
    <m/>
    <m/>
    <m/>
    <m/>
    <m/>
    <m/>
    <s v="Management Janji"/>
    <s v="2026-08-17 08:00:00 | Jam Pemasangan : 08:00 - 12.00 Tanggal Pemasangan : MINGGU 16 AGUSTUS 2026 Info Tambahan : Hubungi pelanggan sebelum datang ke lokasi"/>
    <s v="FCC"/>
    <s v="15-08-2026 20:25:20"/>
    <d v="2026-08-17T08:00:00"/>
    <m/>
    <s v="PS"/>
    <s v="OMB"/>
    <s v="NETMONK"/>
    <n v="20260817"/>
    <s v="Completed"/>
    <s v="HSI Bisnis Bundling Netmonk Promo 2026 PSB 70% - 100 Mbps"/>
    <s v="INDIBIZ"/>
    <m/>
    <m/>
    <d v="2026-08-17T08:00:00"/>
    <s v="2026-08-17 08:00:00 | Jam Pemasangan : 08:00 - 12.00 Tanggal Pemasangan : MINGGU 16 AGUSTUS 2026 Info Tambahan : Hubungi pelanggan sebelum datang ke lokasi"/>
    <n v="2026"/>
    <n v="8"/>
    <n v="17"/>
    <d v="2026-08-17T00:00:00"/>
    <n v="-0.33333333333575865"/>
    <x v="1"/>
  </r>
  <r>
    <n v="556"/>
    <n v="1002516090"/>
    <n v="3"/>
    <x v="3"/>
    <n v="5"/>
    <s v="MADURA"/>
    <s v="BANGKALAN"/>
    <s v="KPP"/>
    <s v="REG"/>
    <s v="AO"/>
    <x v="0"/>
    <s v="1P INET"/>
    <s v="Completed (PS)"/>
    <s v="RBS-Regional 3"/>
    <d v="2026-08-08T15:20:56"/>
    <d v="2026-08-10T10:05:31"/>
    <n v="69361553"/>
    <m/>
    <n v="152437905587"/>
    <s v="TOKO DIEGO"/>
    <s v="ODP-KPP-FAD/92 FAD/D09/92.01"/>
    <s v="WO061274608"/>
    <m/>
    <m/>
    <m/>
    <n v="113.279474750161"/>
    <n v="-6.9499173479608602"/>
    <s v="MD|MYDB-20260805264404|DN00001/MN02006|TOKO DIEGO|08567525556"/>
    <s v="MYDIGIBIZPARTNER"/>
    <m/>
    <m/>
    <m/>
    <m/>
    <m/>
    <m/>
    <m/>
    <m/>
    <s v="Management Janji"/>
    <s v="2026-08-09 13:00:00 | M Janji : 9 agustus 2026 jam Pasang : pagi siang Note : hubungi pelanggan jika ingin kelokasi "/>
    <s v="FCC"/>
    <d v="2026-08-08T15:25:37"/>
    <d v="2026-08-09T13:00:00"/>
    <m/>
    <s v="PS"/>
    <s v="KPP"/>
    <s v="NETMONK"/>
    <n v="20260810"/>
    <s v="Completed"/>
    <s v="HSI Bisnis Bundling Netmonk Promo 2026 PSB 70% - 300 Mbps"/>
    <s v="INDIBIZ"/>
    <m/>
    <m/>
    <d v="2026-08-09T13:00:00"/>
    <s v="2026-08-09 13:00:00 | M Janji : 9 agustus 2026 jam Pasang : pagi siang Note : hubungi pelanggan jika ingin kelokasi "/>
    <n v="2026"/>
    <n v="8"/>
    <n v="10"/>
    <d v="2026-08-10T00:00:00"/>
    <n v="0.45833333333575865"/>
    <x v="1"/>
  </r>
  <r>
    <n v="557"/>
    <n v="1002516534"/>
    <n v="3"/>
    <x v="4"/>
    <n v="4"/>
    <s v="PEKALONGAN"/>
    <s v="TEGAL"/>
    <s v="TEG"/>
    <s v="REG"/>
    <s v="AO"/>
    <x v="0"/>
    <s v="1P INET"/>
    <s v="Completed (PS)"/>
    <s v="RBS-Regional 3"/>
    <d v="2026-08-09T14:32:57"/>
    <d v="2026-08-10T13:21:25"/>
    <n v="69361882"/>
    <m/>
    <n v="142212126690"/>
    <s v="CV. SUBEKTI SETIABUDI"/>
    <s v="ODP-TEG-FAG/030 FAG/D02/030.01"/>
    <s v="WO061325791"/>
    <m/>
    <m/>
    <m/>
    <n v="109.1876377"/>
    <n v="-6.9037999000000001"/>
    <s v="|MN00292|MYIA-018362209124/POI/BUDI WAHYONO/087730339348/budieaces3@gmail.com"/>
    <s v="MYIB_ASSISTANT"/>
    <m/>
    <m/>
    <m/>
    <m/>
    <m/>
    <m/>
    <m/>
    <m/>
    <s v="Management Janji"/>
    <s v="2026-08-10 13:00:00 | M Janji : (10/08/2026) jam Pasang : 09:00 Note : hubungi pelanggan jika ingin kelokasi "/>
    <s v="FCC"/>
    <d v="2026-09-08T14:39:46"/>
    <d v="2026-08-10T13:00:00"/>
    <m/>
    <s v="PS"/>
    <s v="TEG"/>
    <s v="NO ADDON"/>
    <n v="20260810"/>
    <s v="Completed"/>
    <s v="HSI Bisnis Promo HUT Telkom PSB 70% - 100 Mbps"/>
    <s v="INDIBIZ"/>
    <m/>
    <m/>
    <d v="2026-08-10T13:00:00"/>
    <s v="2026-08-10 13:00:00 | M Janji : (10/08/2026) jam Pasang : 09:00 Note : hubungi pelanggan jika ingin kelokasi "/>
    <n v="2026"/>
    <n v="8"/>
    <n v="10"/>
    <d v="2026-08-10T00:00:00"/>
    <n v="-0.54166666666424135"/>
    <x v="1"/>
  </r>
  <r>
    <n v="558"/>
    <n v="1002521356"/>
    <n v="3"/>
    <x v="1"/>
    <n v="5"/>
    <s v="KEDIRI"/>
    <s v="NGANJUK"/>
    <s v="PRB"/>
    <s v="REG"/>
    <s v="AO"/>
    <x v="0"/>
    <s v="1P INET"/>
    <s v="Completed (PS)"/>
    <s v="RBS-Regional 3"/>
    <d v="2026-08-12T09:16:56"/>
    <d v="2026-08-12T12:34:38"/>
    <n v="69363887"/>
    <m/>
    <n v="152627203803"/>
    <s v="MI MIFTAHUL MUNA"/>
    <s v="ODP-PRB-FC/66"/>
    <s v="WO061556820"/>
    <m/>
    <m/>
    <m/>
    <n v="112.01900550000001"/>
    <n v="-7.7518209000000002"/>
    <s v="|MN02812|MYIA-094852776543/POI/NAFHAN TAUFIK KHAKIM/08553251499/nafhant@gmail.com"/>
    <s v="MYIB_ASSISTANT"/>
    <m/>
    <m/>
    <m/>
    <m/>
    <m/>
    <m/>
    <m/>
    <m/>
    <s v="Management Janji"/>
    <s v="2026-08-13 08:00:00 | Nama PIC : Bp Nafhan No HP : 08553251499 No Alt : - M Janji :  13 Agustus 2026 Jam Pasang : Pagi / Siang Note : hubungi pelanggan jika ingin kelokasi"/>
    <s v="FCC"/>
    <d v="2026-12-08T09:40:31"/>
    <d v="2026-08-13T08:00:00"/>
    <m/>
    <s v="PS"/>
    <s v="PRB"/>
    <s v="NO ADDON"/>
    <n v="20260812"/>
    <s v="Completed"/>
    <s v="HSI Bisnis Basic Promo HUT Telkom PSB 70% - 50 Mbps"/>
    <s v="INDIBIZ"/>
    <m/>
    <m/>
    <d v="2026-08-13T08:00:00"/>
    <s v="2026-08-13 08:00:00 | Nama PIC : Bp Nafhan No HP : 08553251499 No Alt : - M Janji :  13 Agustus 2026 Jam Pasang : Pagi / Siang Note : hubungi pelanggan jika ingin kelokasi"/>
    <n v="2026"/>
    <n v="8"/>
    <n v="12"/>
    <d v="2026-08-12T00:00:00"/>
    <n v="-1.3333333333357587"/>
    <x v="1"/>
  </r>
  <r>
    <n v="559"/>
    <n v="1002525594"/>
    <n v="3"/>
    <x v="5"/>
    <n v="5"/>
    <s v="DENPASAR"/>
    <s v="UBUNG"/>
    <s v="UBN"/>
    <s v="REG"/>
    <s v="AO"/>
    <x v="0"/>
    <m/>
    <s v="Completed (PS)"/>
    <s v="RBS-Regional 3"/>
    <d v="2026-08-14T09:20:05"/>
    <d v="2026-08-18T15:49:29"/>
    <n v="69365674"/>
    <m/>
    <n v="172418757531"/>
    <s v="PT INTAN SURYA PRIMA ABADI"/>
    <s v="ODP-UBN-FV/34"/>
    <s v="WO061945361"/>
    <m/>
    <m/>
    <m/>
    <n v="115.180974653123"/>
    <n v="-8.6344524704889292"/>
    <s v="AMRBS;940137;AM;ISTIHAMIN FITRIYAH;RBS-3;SURAMADU;PSB;PT INTAN SURYA PRIMA ABADI;GEDE MUDITA;081241818747;Ispa.denpasar@yahoo.co.id;HSI Bisnis (1:1) 100 Mbps (Rp 669.000) PSB Rp 150.000;"/>
    <s v="Account Manager"/>
    <m/>
    <m/>
    <m/>
    <m/>
    <m/>
    <m/>
    <m/>
    <m/>
    <s v="Management Janji"/>
    <s v="2026-08-18 13:00:00|Nama Pic : BP WARIS No Hp Pic : 081241818747 Jam Pemasangan : 08:00 - 12.00 Tanggal Pemasangan : SELASA 18 AGUSTUS 2026 Info Tambahan : Hubungi pelanggan sebelum datang ke lokasi|40000798|MYDITA"/>
    <s v="FCC"/>
    <s v="14-08-2026 09:40:20"/>
    <d v="2026-08-18T13:00:00"/>
    <m/>
    <s v="PS"/>
    <s v="UBN"/>
    <s v="NO ADDON"/>
    <n v="20260818"/>
    <s v="Completed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d v="2026-08-18T13:00:00"/>
    <s v="2026-08-18 13:00:00|Nama Pic : BP WARIS No Hp Pic : 081241818747 Jam Pemasangan : 08:00 - 12.00 Tanggal Pemasangan : SELASA 18 AGUSTUS 2026 Info Tambahan : Hubungi pelanggan sebelum datang ke lokasi|40000798|MYDITA"/>
    <n v="2026"/>
    <n v="8"/>
    <n v="18"/>
    <d v="2026-08-18T00:00:00"/>
    <n v="-0.54166666666424135"/>
    <x v="1"/>
  </r>
  <r>
    <n v="560"/>
    <n v="1002523368"/>
    <n v="3"/>
    <x v="3"/>
    <n v="5"/>
    <s v="MADURA"/>
    <s v="PAMEKASAN"/>
    <s v="SMP"/>
    <s v="REG"/>
    <s v="AO"/>
    <x v="0"/>
    <m/>
    <s v="Completed (PS)"/>
    <s v="RBS-Regional 3"/>
    <d v="2026-08-13T09:00:34"/>
    <d v="2026-08-13T18:36:15"/>
    <n v="69364735"/>
    <m/>
    <n v="152431232368"/>
    <s v="TOKO PELANGI PANDIAN"/>
    <s v="ODP-SMP-FCL/23"/>
    <s v="WO061649808"/>
    <m/>
    <m/>
    <m/>
    <n v="113.8514247"/>
    <n v="-7.0055193999999998"/>
    <s v="|MN00213|/TOKO PELANGI PANDIAN/Antony Boediharto/081934931399/pelangipandian@gmail.com/HSI Bisnis Promo HUT Telkom (1:1) 50 Mbps (Rp 355.000) PSB Rp 150.000"/>
    <s v="Sales Force DBS"/>
    <m/>
    <m/>
    <m/>
    <m/>
    <m/>
    <m/>
    <m/>
    <m/>
    <s v="Management Janji"/>
    <s v="2026-08-14 08:00:00|Jam Pemasangan : 08:00 - 12.00 Tanggal Pemasangan : 14/08/2026 Info Tambahan : Hubungi pelanggan sebelum datang ke lokasi |40981184|MYDITA"/>
    <s v="FCC"/>
    <s v="13-08-2026 09:10:25"/>
    <d v="2026-08-14T08:00:00"/>
    <m/>
    <s v="PS"/>
    <s v="SMP"/>
    <s v="NO ADDON"/>
    <n v="2026081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4T08:00:00"/>
    <s v="2026-08-14 08:00:00|Jam Pemasangan : 08:00 - 12.00 Tanggal Pemasangan : 14/08/2026 Info Tambahan : Hubungi pelanggan sebelum datang ke lokasi |40981184|MYDITA"/>
    <n v="2026"/>
    <n v="8"/>
    <n v="13"/>
    <d v="2026-08-13T00:00:00"/>
    <n v="-1.3333333333357587"/>
    <x v="1"/>
  </r>
  <r>
    <n v="561"/>
    <n v="1002505027"/>
    <n v="3"/>
    <x v="6"/>
    <n v="5"/>
    <s v="PASURUAN"/>
    <s v="PASURUAN"/>
    <s v="PSN"/>
    <s v="REG"/>
    <s v="AO"/>
    <x v="0"/>
    <m/>
    <s v="Completed (PS)"/>
    <s v="RBS-Regional 3"/>
    <d v="2026-08-02T08:38:22"/>
    <d v="2026-08-02T12:25:52"/>
    <n v="69356936"/>
    <m/>
    <n v="152729256671"/>
    <s v="PT PUSPA CAHAYA TRANS"/>
    <s v="ODP-PSN-FP/28"/>
    <s v="WO060697645"/>
    <m/>
    <m/>
    <m/>
    <n v="112.9070632"/>
    <n v="-7.6399593000000001"/>
    <s v="|MN01982|/PT PUSPA CAHAYA TRANS/WINBACK 2.0 HSI B2B (1:2) 50MBPS 320RB PSB DISC 70%/PSN/Briananda12@gmail.com/BRIAN TRINANDA PRIYOADI/81217171915"/>
    <s v="Sales Force DBS"/>
    <m/>
    <m/>
    <m/>
    <m/>
    <m/>
    <m/>
    <m/>
    <m/>
    <s v="Management Janji"/>
    <s v="2026-08-03 08:00:00|M Janji : 3 agustus 2026 jam Pasang : pagi  Note : hubungi pelanggan jika ingin kelokasi|MU1366|MYDITA"/>
    <s v="FCC"/>
    <d v="2026-02-08T08:39:50"/>
    <d v="2026-08-03T08:00:00"/>
    <m/>
    <s v="PS"/>
    <s v="PSN"/>
    <s v="NO ADDON"/>
    <n v="2026080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8:00:00"/>
    <s v="2026-08-03 08:00:00|M Janji : 3 agustus 2026 jam Pasang : pagi  Note : hubungi pelanggan jika ingin kelokasi|MU1366|MYDITA"/>
    <n v="2026"/>
    <n v="8"/>
    <n v="2"/>
    <d v="2026-08-02T00:00:00"/>
    <n v="-1.3333333333357587"/>
    <x v="1"/>
  </r>
  <r>
    <n v="562"/>
    <n v="1002512635"/>
    <n v="3"/>
    <x v="4"/>
    <n v="4"/>
    <s v="SEMARANG"/>
    <s v="INNER - SEMARANG JATENG UTARA"/>
    <s v="BMK"/>
    <s v="REG"/>
    <s v="AO"/>
    <x v="0"/>
    <s v="1P INET"/>
    <s v="Completed (PS)"/>
    <s v="RBS-Regional 3"/>
    <d v="2026-08-06T14:17:04"/>
    <d v="2026-08-07T16:17:48"/>
    <n v="69360034"/>
    <m/>
    <n v="141423136604"/>
    <s v="PT GOMBEL MAKMUR SEJAHTERA"/>
    <s v="ODP-BMK-FAL/088 FAL/D05/088.01"/>
    <s v="WO061083541"/>
    <m/>
    <m/>
    <m/>
    <n v="110.422380343079"/>
    <n v="-7.0432277032644404"/>
    <s v="MD|MYDB-20260806264533|DN00001/MN00345|PT GOMBEL MAKMUR SEJAHTERA|081226809838"/>
    <s v="MYDIGIBIZPARTNER"/>
    <m/>
    <m/>
    <m/>
    <m/>
    <m/>
    <m/>
    <m/>
    <m/>
    <s v="Management Janji"/>
    <s v="2026-08-07 13:00:00 | Nama PIC : Muhsinin No HP : 081226809838 Alt : 085712326209 M Janji : 07/08/2026 Jam Pasang : 08.00 - 13:00  NoteÃ‚Â :  hubungi terlebih dahulu sebelum kelokasi"/>
    <s v="FCC"/>
    <d v="2026-06-08T14:26:03"/>
    <d v="2026-08-07T13:00:00"/>
    <m/>
    <s v="PS"/>
    <s v="BMK"/>
    <s v="NO ADDON"/>
    <n v="20260807"/>
    <s v="Completed"/>
    <s v="HSI Bisnis Promo HUT Telkom PSB 70% - 100 Mbps Dual Band"/>
    <s v="INDIBIZ"/>
    <m/>
    <m/>
    <d v="2026-08-07T13:00:00"/>
    <s v="2026-08-07 13:00:00 | Nama PIC : Muhsinin No HP : 081226809838 Alt : 085712326209 M Janji : 07/08/2026 Jam Pasang : 08.00 - 13:00  NoteÃ‚Â :  hubungi terlebih dahulu sebelum kelokasi"/>
    <n v="2026"/>
    <n v="8"/>
    <n v="7"/>
    <d v="2026-08-07T00:00:00"/>
    <n v="-0.54166666666424135"/>
    <x v="1"/>
  </r>
  <r>
    <n v="563"/>
    <n v="1002523598"/>
    <n v="3"/>
    <x v="2"/>
    <n v="4"/>
    <s v="PURWOKERTO"/>
    <s v="CILACAP"/>
    <s v="MAN"/>
    <s v="REG"/>
    <s v="AO"/>
    <x v="0"/>
    <s v="1P INET"/>
    <s v="Completed (PS)"/>
    <s v="RBS-Regional 3"/>
    <d v="2026-08-13T10:01:57"/>
    <d v="2026-08-13T21:15:46"/>
    <n v="69364823"/>
    <m/>
    <n v="146391109364"/>
    <s v="SPBU MAJENANG"/>
    <s v="ODP-MAN-FF/039 FF/D03/039.01"/>
    <s v="WO061645878"/>
    <m/>
    <m/>
    <m/>
    <n v="108.75435520000001"/>
    <n v="-7.3012383999999999"/>
    <s v="|MN02591|MYIA-074538668258/POI/ODY SETYAWAN /083863283659/odisetyafgz@gmail.com"/>
    <s v="MYIB_ASSISTANT"/>
    <m/>
    <m/>
    <m/>
    <m/>
    <m/>
    <m/>
    <m/>
    <m/>
    <s v="Management Janji"/>
    <s v="2026-08-15 08:00:00 | Nama PIC : BAPA ODI No HP : 083863283659 No Alternatif : M Janji : 14/07/2026 Jam Pasang : Pagi NoteÃ‚Â :  Hubungi terlebih dahulu sebelum ke lokasi "/>
    <s v="FCC"/>
    <s v="13-08-2026 10:09:52"/>
    <d v="2026-08-15T08:00:00"/>
    <m/>
    <s v="PS"/>
    <s v="MAN"/>
    <s v="NO ADDON"/>
    <n v="20260813"/>
    <s v="Completed"/>
    <s v="HSI Bisnis Promo HUT Telkom PSB 70% - 100 Mbps"/>
    <s v="INDIBIZ"/>
    <m/>
    <m/>
    <d v="2026-08-15T08:00:00"/>
    <s v="2026-08-15 08:00:00 | Nama PIC : BAPA ODI No HP : 083863283659 No Alternatif : M Janji : 14/07/2026 Jam Pasang : Pagi NoteÃ‚Â :  Hubungi terlebih dahulu sebelum ke lokasi "/>
    <n v="2026"/>
    <n v="8"/>
    <n v="13"/>
    <d v="2026-08-13T00:00:00"/>
    <n v="-2.3333333333357587"/>
    <x v="1"/>
  </r>
  <r>
    <n v="564"/>
    <n v="1002528436"/>
    <n v="3"/>
    <x v="7"/>
    <n v="4"/>
    <s v="KUDUS"/>
    <s v="JEPARA"/>
    <s v="BAN"/>
    <s v="REG"/>
    <s v="AO"/>
    <x v="0"/>
    <s v="1P INET"/>
    <s v="Completed (PS)"/>
    <s v="RBS-Regional 3"/>
    <d v="2026-08-15T14:13:57"/>
    <d v="2026-08-18T14:04:29"/>
    <n v="69366964"/>
    <m/>
    <n v="142507105392"/>
    <s v="CV TEAK JEPARA FURNITURE"/>
    <s v="ODP-BAN-FF/025"/>
    <s v="WO061827674"/>
    <m/>
    <m/>
    <m/>
    <n v="110.711638145148"/>
    <n v="-6.5344828727912896"/>
    <s v="MD|MYDB-20260815265533|EC60002/MC60029|CV TEAK JEPARA FURNITURE|085325933523"/>
    <s v="MYDIGIBIZPARTNER"/>
    <m/>
    <m/>
    <m/>
    <m/>
    <m/>
    <m/>
    <m/>
    <m/>
    <s v="Management Janji"/>
    <s v="2026-08-18 13:00:00 | Jam Pemasangan : 08:00 - 12.00 Tanggal Pemasangan : MINGGU 16 AGUSTUS 2026 Info Tambahan : Hubungi pelanggan sebelum datang ke lokasi"/>
    <s v="FCC"/>
    <s v="15-08-2026 14:25:27"/>
    <d v="2026-08-18T13:00:00"/>
    <m/>
    <s v="PS"/>
    <s v="BAN"/>
    <s v="NO ADDON"/>
    <n v="20260818"/>
    <s v="Completed"/>
    <s v="HSI Bisnis Promo HUT Telkom PSB 70% - 100 Mbps Dual Band"/>
    <s v="INDIBIZ"/>
    <m/>
    <m/>
    <d v="2026-08-18T13:00:00"/>
    <s v="2026-08-18 13:00:00 | Jam Pemasangan : 08:00 - 12.00 Tanggal Pemasangan : MINGGU 16 AGUSTUS 2026 Info Tambahan : Hubungi pelanggan sebelum datang ke lokasi"/>
    <n v="2026"/>
    <n v="8"/>
    <n v="18"/>
    <d v="2026-08-18T00:00:00"/>
    <n v="-0.54166666666424135"/>
    <x v="1"/>
  </r>
  <r>
    <n v="565"/>
    <n v="1002505177"/>
    <n v="3"/>
    <x v="3"/>
    <n v="5"/>
    <s v="SBY UTARA"/>
    <s v="TANDES"/>
    <s v="LKI"/>
    <s v="REG"/>
    <s v="AO"/>
    <x v="0"/>
    <s v="1P INET"/>
    <s v="Completed (PS)"/>
    <s v="RBS-Regional 3"/>
    <d v="2026-08-02T11:43:56"/>
    <d v="2026-08-02T20:21:54"/>
    <n v="69356975"/>
    <m/>
    <n v="152424213146"/>
    <s v="Superkitty"/>
    <s v="ODP-LKS-FZ/32 FZ/D03/32.01"/>
    <s v="WO060705533"/>
    <m/>
    <m/>
    <m/>
    <n v="112.6418224"/>
    <n v="-7.3048986999999999"/>
    <s v="|MN02435|MYIA-049741671181/POI/Indah Dewi Apriliani/08133039988/indahdewiapril@gmail.com"/>
    <s v="MYIB_ASSISTANT"/>
    <m/>
    <m/>
    <m/>
    <m/>
    <m/>
    <m/>
    <m/>
    <m/>
    <s v="Management Janji"/>
    <s v="2026-08-03 08:00:00 | Nama PIC : IBU INDAH No HP : 08133039988 Alt :  M Janji : (SENIN/3/AGUSTUS/2026) jam Pasang : 09:00 Note : hubungi pelanggan jika ingin kelokasi"/>
    <s v="FCC"/>
    <d v="2026-02-08T11:54:49"/>
    <d v="2026-08-03T08:00:00"/>
    <m/>
    <s v="PS"/>
    <s v="LKI"/>
    <s v="NO ADDON"/>
    <n v="20260802"/>
    <s v="Completed"/>
    <s v="HSI Bisnis Promo HUT Telkom PSB 70% - 100 Mbps Dual Band"/>
    <s v="INDIBIZ"/>
    <m/>
    <m/>
    <d v="2026-08-03T08:00:00"/>
    <s v="2026-08-03 08:00:00 | Nama PIC : IBU INDAH No HP : 08133039988 Alt :  M Janji : (SENIN/3/AGUSTUS/2026) jam Pasang : 09:00 Note : hubungi pelanggan jika ingin kelokasi"/>
    <n v="2026"/>
    <n v="8"/>
    <n v="2"/>
    <d v="2026-08-02T00:00:00"/>
    <n v="-1.3333333333357587"/>
    <x v="1"/>
  </r>
  <r>
    <n v="566"/>
    <n v="1002531522"/>
    <n v="3"/>
    <x v="4"/>
    <n v="4"/>
    <s v="SEMARANG"/>
    <s v="UNGARAN"/>
    <s v="ABR"/>
    <s v="REG"/>
    <s v="AO"/>
    <x v="0"/>
    <s v="1P INET"/>
    <s v="8 | OSS - PONR"/>
    <s v="RBS-Regional 3"/>
    <d v="2026-08-17T19:05:56"/>
    <d v="2026-08-18T15:25:53"/>
    <n v="69368414"/>
    <m/>
    <n v="141459108165"/>
    <s v="Toko Perlengkapan Kantor"/>
    <s v="ODP-ABR-FL/015"/>
    <s v="WO061954188"/>
    <m/>
    <m/>
    <m/>
    <n v="110.4109005"/>
    <n v="-7.2579969999999996"/>
    <s v="|MN02374|MYIA-075885844101/POI/Uki Roland/0882007421713/ukiroland310@gmail.com"/>
    <s v="MYIB_ASSISTANT"/>
    <m/>
    <m/>
    <m/>
    <m/>
    <m/>
    <m/>
    <m/>
    <m/>
    <s v="Management Janji"/>
    <s v="2026-08-18 15:00:00 | telp :0882007421713 alt : Tanggal pemasangan :18/08/2026 Jam pemasangan : pagi/siang Info Tambahan : Hubungi pelanggan dulu sebelum ke lokasi terima kasih."/>
    <s v="FCC"/>
    <s v="17-08-2026 19:10:30"/>
    <d v="2026-08-18T15:00:00"/>
    <m/>
    <s v="ACT_COM"/>
    <s v="ABR"/>
    <s v="NO ADDON"/>
    <m/>
    <s v="PONR"/>
    <s v="HSI Bisnis Promo HUT Telkom PSB 70% - 300 Mbps"/>
    <s v="INDIBIZ"/>
    <m/>
    <m/>
    <d v="2026-08-18T15:00:00"/>
    <s v="2026-08-18 15:00:00 | telp :0882007421713 alt : Tanggal pemasangan :18/08/2026 Jam pemasangan : pagi/siang Info Tambahan : Hubungi pelanggan dulu sebelum ke lokasi terima kasih."/>
    <m/>
    <m/>
    <m/>
    <e v="#NUM!"/>
    <e v="#NUM!"/>
    <x v="0"/>
  </r>
  <r>
    <n v="567"/>
    <n v="1002518163"/>
    <n v="3"/>
    <x v="4"/>
    <n v="4"/>
    <s v="PEKALONGAN"/>
    <s v="SLAWI"/>
    <s v="BLU"/>
    <s v="REG"/>
    <s v="AO"/>
    <x v="0"/>
    <m/>
    <s v="Completed (PS)"/>
    <s v="RBS-Regional 3"/>
    <d v="2026-08-10T15:00:03"/>
    <d v="2026-08-10T19:41:53"/>
    <n v="69361814"/>
    <m/>
    <n v="142206131316"/>
    <s v="BUMDES KARYA MANDIRI BALARADIN"/>
    <s v="ODP-BLU-FW/025"/>
    <s v="WO061416310"/>
    <m/>
    <m/>
    <m/>
    <n v="109.110934"/>
    <n v="-7.0348889999999997"/>
    <s v="MD|MYDB-20260808264792|DN00001/MN00377|BUMDES KARYA MANDIRI BALARADIN|0895402116088"/>
    <s v="MYDIGIBIZPARTNER"/>
    <m/>
    <m/>
    <m/>
    <m/>
    <m/>
    <m/>
    <m/>
    <m/>
    <s v="Management Janji"/>
    <s v="2026-08-10 08:00:00 | M Janji : 10 agustus 2026  jam Pasang : pagi   Note : hubungi pelanggan jika ingin kelokasi"/>
    <s v="FCC"/>
    <d v="2026-10-08T15:09:52"/>
    <m/>
    <m/>
    <s v="PS"/>
    <s v="BLU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7:00:00"/>
    <s v="2026-08-10 08:00:00 | M Janji : 10 agustus 2026  jam Pasang : pagi   Note : hubungi pelanggan jika ingin kelokasi"/>
    <n v="2026"/>
    <n v="8"/>
    <n v="10"/>
    <d v="2026-08-10T00:00:00"/>
    <n v="-0.29166666666424135"/>
    <x v="1"/>
  </r>
  <r>
    <n v="568"/>
    <n v="1002519465"/>
    <n v="3"/>
    <x v="4"/>
    <n v="4"/>
    <s v="PEKALONGAN"/>
    <s v="BREBES"/>
    <s v="BRB"/>
    <s v="REG"/>
    <s v="AO"/>
    <x v="0"/>
    <m/>
    <s v="Completed (PS)"/>
    <s v="RBS-Regional 3"/>
    <d v="2026-08-11T11:15:53"/>
    <d v="2026-08-11T13:16:10"/>
    <n v="69357430"/>
    <m/>
    <n v="146284106533"/>
    <s v="SDIT HARAPAN UMAT"/>
    <s v="ODP-BRB-FJ/055"/>
    <s v="WO061479898"/>
    <m/>
    <m/>
    <m/>
    <n v="109.04882600000001"/>
    <n v="-6.857437"/>
    <s v="AMRBS;403095;REG3;BAYU;085100296564;PIC ASTUTI 083166559676;HSI 1S 50MB;355k;sditharapanumat@gmail.com"/>
    <s v="Account Manager"/>
    <m/>
    <m/>
    <m/>
    <m/>
    <m/>
    <m/>
    <m/>
    <m/>
    <s v="Management Janji"/>
    <s v="2026-08-10 08:00:00|Tanggal pemasangan: 10/08/2026  Jam pemasangan : pagi  Info Tambahan : Hubungi pelanggan dulu sebelum ke lokasi  terima kasih.|40951378|MYDITA"/>
    <s v="FCC"/>
    <d v="2026-11-08T11:40:03"/>
    <m/>
    <m/>
    <s v="PS"/>
    <s v="BRB"/>
    <s v="NO ADDON"/>
    <n v="20260811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1T07:00:00"/>
    <s v="2026-08-10 08:00:00|Tanggal pemasangan: 10/08/2026  Jam pemasangan : pagi  Info Tambahan : Hubungi pelanggan dulu sebelum ke lokasi  terima kasih.|40951378|MYDITA"/>
    <n v="2026"/>
    <n v="8"/>
    <n v="11"/>
    <d v="2026-08-11T00:00:00"/>
    <n v="-0.29166666666424135"/>
    <x v="1"/>
  </r>
  <r>
    <n v="569"/>
    <n v="1002528491"/>
    <n v="3"/>
    <x v="0"/>
    <n v="5"/>
    <s v="MATARAM"/>
    <s v="INNER - NUSA TENGGARA"/>
    <s v="MTR"/>
    <s v="REG"/>
    <s v="AO"/>
    <x v="0"/>
    <s v="1P INET"/>
    <s v="102 | FOLLOW UP COMPLETED"/>
    <s v="RBS-Regional 3"/>
    <d v="2026-08-15T14:47:57"/>
    <d v="2026-08-18T09:34:14"/>
    <n v="69366982"/>
    <m/>
    <n v="172601796334"/>
    <s v="SASAKU LOMBOK INDONESIA"/>
    <s v="ODP-MTR-FAE/11 FAE/D01/11.01"/>
    <s v="WO061829443"/>
    <m/>
    <m/>
    <m/>
    <n v="116.0700583"/>
    <n v="-8.5307329000000003"/>
    <s v="MD|MYDB-20260812265146|DN00001/MN01272|SASAKU LOMBOK INDONESIA|08196000031"/>
    <s v="MYDIGIBIZPARTNER"/>
    <m/>
    <m/>
    <m/>
    <m/>
    <m/>
    <m/>
    <m/>
    <m/>
    <s v="Management Janji"/>
    <s v="2026-08-17 08:00:00 | Jam Pemasangan : 08:00 - 12.00 Tanggal Pemasangan : MINGGU 16 AGUSTUS 2026 Info Tambahan : Hubungi pelanggan sebelum datang ke lokasi"/>
    <s v="FCC"/>
    <s v="15-08-2026 14:55:18"/>
    <d v="2026-08-17T08:00:00"/>
    <m/>
    <s v="REVOKE"/>
    <s v="MTR"/>
    <s v="NO ADDON"/>
    <m/>
    <s v="Follow Up Revoke Completed, New Order ID : SC1002532224"/>
    <s v="HSI Bisnis Promo HUT Telkom PSB 70% - 150 Mbps"/>
    <s v="INDIBIZ"/>
    <m/>
    <m/>
    <d v="2026-08-17T08:00:00"/>
    <s v="2026-08-17 08:00:00 | Jam Pemasangan : 08:00 - 12.00 Tanggal Pemasangan : MINGGU 16 AGUSTUS 2026 Info Tambahan : Hubungi pelanggan sebelum datang ke lokasi"/>
    <m/>
    <m/>
    <m/>
    <e v="#NUM!"/>
    <e v="#NUM!"/>
    <x v="0"/>
  </r>
  <r>
    <n v="570"/>
    <n v="1002505218"/>
    <n v="3"/>
    <x v="0"/>
    <n v="5"/>
    <s v="MATARAM"/>
    <s v="BIMA"/>
    <s v="BIM"/>
    <s v="REG"/>
    <s v="AO"/>
    <x v="0"/>
    <s v="1P INET"/>
    <s v="102 | FOLLOW UP COMPLETED"/>
    <s v="RBS-Regional 3"/>
    <d v="2026-08-02T12:38:56"/>
    <d v="2026-08-12T09:39:31"/>
    <n v="69356981"/>
    <m/>
    <n v="172616801723"/>
    <s v="PT BRAMASTRA BAKTI SOLUSINDO UR APOTEK PRO BIMA"/>
    <s v="ODP-BIM-FAC/69 FAC/D06/69.01"/>
    <s v="WO060709852"/>
    <m/>
    <m/>
    <m/>
    <n v="118.7327141"/>
    <n v="-8.4568989999999999"/>
    <s v="|MN00542|MYIA-035213225797/POI/HUSEIN/089672423536/bramastrajakarta1@gmail.com"/>
    <s v="MYIB_ASSISTANT"/>
    <m/>
    <m/>
    <m/>
    <m/>
    <m/>
    <m/>
    <m/>
    <m/>
    <s v="Management Janji"/>
    <s v="2026-08-03 13:00:00 | telp :089672423536 alt : manja : pagi / siang 03/08/2026 hub sebelum ke lokasi "/>
    <s v="FCC"/>
    <d v="2026-02-08T12:39:51"/>
    <d v="2026-08-03T13:00:00"/>
    <s v="Kendala Lainnya"/>
    <s v="REVOKE"/>
    <s v="BIM"/>
    <s v="NO ADDON"/>
    <m/>
    <s v="Follow Up Revoke Completed, New Order ID : SC1002521419"/>
    <s v="HSI Bisnis Promo HUT Telkom PSB 70% - 50 Mbps"/>
    <s v="INDIBIZ"/>
    <m/>
    <m/>
    <d v="2026-08-03T13:00:00"/>
    <s v="2026-08-03 13:00:00 | telp :089672423536 alt : manja : pagi / siang 03/08/2026 hub sebelum ke lokasi "/>
    <m/>
    <m/>
    <m/>
    <e v="#NUM!"/>
    <e v="#NUM!"/>
    <x v="0"/>
  </r>
  <r>
    <n v="571"/>
    <n v="1002513420"/>
    <n v="3"/>
    <x v="1"/>
    <n v="5"/>
    <s v="KEDIRI"/>
    <s v="KEDIRI"/>
    <s v="KAA"/>
    <s v="REG"/>
    <s v="AO"/>
    <x v="0"/>
    <s v="1P INET"/>
    <s v="Completed (PS)"/>
    <s v="RBS-Regional 3"/>
    <d v="2026-08-06T18:07:56"/>
    <d v="2026-08-07T12:22:37"/>
    <n v="69360328"/>
    <m/>
    <n v="152653205946"/>
    <s v="SPBU 54.641.02"/>
    <s v="ODP-KAA-FC/07 FC/D01/07.01"/>
    <s v="WO061112525"/>
    <m/>
    <m/>
    <m/>
    <n v="112.288122922182"/>
    <n v="-7.7630358594273901"/>
    <s v="MD|MYDB-20260806264578|SC20016/MC20202|SPBU 54.641.02|085608797290"/>
    <s v="MYDIGIBIZPARTNER"/>
    <m/>
    <m/>
    <m/>
    <m/>
    <m/>
    <m/>
    <m/>
    <m/>
    <s v="Management Janji"/>
    <s v="2026-08-07 15:00:00 |  M Janji : (07/08/026) jam Pasang : 09:00 Note : hubungi pelanggan jika ingin kelokasi"/>
    <s v="FCC"/>
    <d v="2026-06-08T18:09:46"/>
    <d v="2026-08-07T15:00:00"/>
    <m/>
    <s v="PS"/>
    <s v="KAA"/>
    <s v="NO ADDON"/>
    <n v="20260807"/>
    <s v="Completed"/>
    <s v="HSI Bisnis Promo HUT Telkom PSB 70% - 50 Mbps"/>
    <s v="INDIBIZ"/>
    <m/>
    <m/>
    <d v="2026-08-07T15:00:00"/>
    <s v="2026-08-07 15:00:00 |  M Janji : (07/08/026) jam Pasang : 09:00 Note : hubungi pelanggan jika ingin kelokasi"/>
    <n v="2026"/>
    <n v="8"/>
    <n v="7"/>
    <d v="2026-08-07T00:00:00"/>
    <n v="-0.625"/>
    <x v="1"/>
  </r>
  <r>
    <n v="572"/>
    <n v="1002528549"/>
    <n v="3"/>
    <x v="7"/>
    <n v="4"/>
    <s v="KUDUS"/>
    <s v="PATI"/>
    <s v="TAY"/>
    <s v="REG"/>
    <s v="AO"/>
    <x v="0"/>
    <m/>
    <s v="Completed (PS)"/>
    <s v="RBS-Regional 3"/>
    <d v="2026-08-15T15:26:09"/>
    <d v="2026-08-15T18:15:02"/>
    <n v="69364853"/>
    <m/>
    <n v="142599106002"/>
    <s v="CV. TAYU INDAH JAYA"/>
    <s v="ODP-TAY-FG/041"/>
    <s v="WO061832595"/>
    <m/>
    <m/>
    <m/>
    <n v="111.0497"/>
    <n v="-6.5457900000000002"/>
    <s v="AMRBS;403098;REG3;DANIEL MARWA DENERO;08112876658;CP.DWI RUSTINI;085728852436;PAKET PROMO 535.000 100mb 1:1;CV. TAYU INDAH JAYA"/>
    <s v="Account Manager"/>
    <m/>
    <m/>
    <m/>
    <m/>
    <m/>
    <m/>
    <m/>
    <m/>
    <s v="Management Janji"/>
    <s v="2026-08-14 13:00:00|telp : 085728852436  M Janji : (14/08/2026)  jam Pasang : 09:00  Note : hubungi pelanggan jika ingin kelokasi|40000802|MYDITA"/>
    <s v="FCC"/>
    <s v="15-08-2026 15:39:51"/>
    <m/>
    <m/>
    <s v="PS"/>
    <s v="TAY"/>
    <s v="NO ADDON"/>
    <n v="20260815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15T07:00:00"/>
    <s v="2026-08-14 13:00:00|telp : 085728852436  M Janji : (14/08/2026)  jam Pasang : 09:00  Note : hubungi pelanggan jika ingin kelokasi|40000802|MYDITA"/>
    <n v="2026"/>
    <n v="8"/>
    <n v="15"/>
    <d v="2026-08-15T00:00:00"/>
    <n v="-0.29166666666424135"/>
    <x v="1"/>
  </r>
  <r>
    <n v="573"/>
    <n v="1002516332"/>
    <n v="3"/>
    <x v="0"/>
    <n v="5"/>
    <s v="MATARAM"/>
    <s v="LOMBOK TIMUR UTARA"/>
    <s v="SGG"/>
    <s v="REG"/>
    <s v="AO"/>
    <x v="0"/>
    <s v="1P INET"/>
    <s v="102 | FOLLOW UP COMPLETED"/>
    <s v="RBS-Regional 3"/>
    <d v="2026-08-09T09:40:56"/>
    <d v="2026-08-10T18:05:43"/>
    <n v="69361748"/>
    <m/>
    <n v="172604213943"/>
    <s v="TOKO PORTUGAL"/>
    <s v="ODP-SGG-FAF/02 FAF/D01/02.01"/>
    <s v="WO061304281"/>
    <m/>
    <m/>
    <m/>
    <n v="116.03900883346699"/>
    <n v="-8.4576210010101605"/>
    <s v="MD|MYDB-20260808264780|DN00001/MN01272|TOKO PORTUGAL|085205044407"/>
    <s v="MYDIGIBIZPARTNER"/>
    <m/>
    <m/>
    <m/>
    <m/>
    <m/>
    <m/>
    <m/>
    <m/>
    <s v="Management Janji"/>
    <s v="2026-08-10 08:00:00 | Nama PIC : Bp Isnaidi No Hp : 085205044407 No Alt : - Tgl Pemasangan : 10 Agustus 2026 Interval : PAGI SIANG Note : Hubungi pelanggan terlebih dahulu"/>
    <s v="FCC"/>
    <d v="2026-09-08T09:55:03"/>
    <d v="2026-08-10T08:00:00"/>
    <s v="Kendala Lainnya"/>
    <s v="REVOKE"/>
    <s v="SGG"/>
    <s v="NO ADDON"/>
    <m/>
    <s v="Follow Up Revoke Completed, New Order ID : SC1002518658"/>
    <s v="HSI Bisnis Promo HUT Telkom PSB 70% - 100 Mbps"/>
    <s v="INDIBIZ"/>
    <m/>
    <m/>
    <d v="2026-08-10T08:00:00"/>
    <s v="2026-08-10 08:00:00 | Nama PIC : Bp Isnaidi No Hp : 085205044407 No Alt : - Tgl Pemasangan : 10 Agustus 2026 Interval : PAGI SIANG Note : Hubungi pelanggan terlebih dahulu"/>
    <m/>
    <m/>
    <m/>
    <e v="#NUM!"/>
    <e v="#NUM!"/>
    <x v="0"/>
  </r>
  <r>
    <n v="574"/>
    <n v="1002533495"/>
    <n v="3"/>
    <x v="1"/>
    <n v="5"/>
    <s v="KEDIRI"/>
    <s v="NGANJUK"/>
    <s v="NJK"/>
    <s v="REG"/>
    <s v="AO"/>
    <x v="0"/>
    <s v="1P INET"/>
    <s v="MIE - SEND SURVEY"/>
    <s v="RBS-Regional 3"/>
    <d v="2026-08-18T14:26:57"/>
    <d v="2026-08-18T14:28:02"/>
    <n v="69369120"/>
    <m/>
    <n v="152611229915"/>
    <s v="YAYASAN AL-BAROKAH KEPEL"/>
    <s v="ODP-NJK-FAJ/48 FAJ/D06/48.01"/>
    <s v="WO062020215"/>
    <m/>
    <m/>
    <m/>
    <n v="111.816143449234"/>
    <n v="-7.7282814019683697"/>
    <s v="|MC20202|MYIA-088298934952/POI/MOH HAMID/082330830698/al.ikhlas22992@gmail.com"/>
    <s v="MYIB_ASSISTANT"/>
    <m/>
    <m/>
    <m/>
    <m/>
    <m/>
    <m/>
    <m/>
    <m/>
    <s v="Management Janji"/>
    <s v="2026-08-19 13:00:00 | Nama Pic : BP HAMID No Hp Pic : 082330830698 Jam Pemasangan : 08:00 - 12.00 Tanggal Pemasangan : RABU 19 AGUSTUS 2026 Info Tambahan : Hubungi pelanggan sebelum datang ke lokasi"/>
    <s v="FCC"/>
    <s v="18-08-2026 14:40:02"/>
    <d v="2026-08-19T13:00:00"/>
    <m/>
    <s v="SURVEY_NEW_MANJA"/>
    <s v="NJK"/>
    <s v="NO ADDON"/>
    <m/>
    <s v="MIE - SEND SURVEY"/>
    <s v="HSI Bisnis Promo HUT RI PSB 70% - 150 Mbps"/>
    <s v="INDIBIZ"/>
    <m/>
    <m/>
    <d v="2026-08-19T13:00:00"/>
    <s v="2026-08-19 13:00:00 | Nama Pic : BP HAMID No Hp Pic : 082330830698 Jam Pemasangan : 08:00 - 12.00 Tanggal Pemasangan : RABU 19 AGUSTUS 2026 Info Tambahan : Hubungi pelanggan sebelum datang ke lokasi"/>
    <m/>
    <m/>
    <m/>
    <e v="#NUM!"/>
    <e v="#NUM!"/>
    <x v="0"/>
  </r>
  <r>
    <n v="575"/>
    <n v="1002514325"/>
    <n v="3"/>
    <x v="1"/>
    <n v="5"/>
    <s v="MADIUN"/>
    <s v="BOJONEGORO"/>
    <s v="BJN"/>
    <s v="REG"/>
    <s v="AO"/>
    <x v="0"/>
    <s v="1P INET"/>
    <s v="Completed (PS)"/>
    <s v="RBS-Regional 3"/>
    <d v="2026-08-07T11:22:57"/>
    <d v="2026-08-08T18:09:22"/>
    <n v="69360630"/>
    <m/>
    <n v="152609258538"/>
    <s v="KANTOR NOTARIS PPAT ACHMAD MUAS SH MH MKn"/>
    <s v="ODP-BJN-FN/34 FN/D03/34.01"/>
    <s v="WO061150077"/>
    <m/>
    <m/>
    <m/>
    <n v="111.879258903476"/>
    <n v="-7.14906695405538"/>
    <s v="|MN02619|MYIA-012609897405/POI/ACHMAD MUAS SH MH MKn/085230414243/nip873153@gmail.com"/>
    <s v="MYIB_ASSISTANT"/>
    <m/>
    <m/>
    <m/>
    <m/>
    <m/>
    <m/>
    <m/>
    <m/>
    <s v="Management Janji"/>
    <s v="2026-08-09 13:00:00 | Tanggal pemasangan: 08/08/2026 Jam pemasangan : pagi / siang Info Tambahan : Hubungi pelanggan dulu sebelum ke lokasi. terima kasih"/>
    <s v="FCC"/>
    <d v="2026-07-08T11:25:46"/>
    <d v="2026-08-09T13:00:00"/>
    <m/>
    <s v="PS"/>
    <s v="BJN"/>
    <s v="NO ADDON"/>
    <n v="20260808"/>
    <s v="Completed"/>
    <s v="HSI Bisnis Basic Promo HUT Telkom PSB 70% - 75 Mbps"/>
    <s v="INDIBIZ"/>
    <m/>
    <m/>
    <d v="2026-08-09T13:00:00"/>
    <s v="2026-08-09 13:00:00 | Tanggal pemasangan: 08/08/2026 Jam pemasangan : pagi / siang Info Tambahan : Hubungi pelanggan dulu sebelum ke lokasi. terima kasih"/>
    <n v="2026"/>
    <n v="8"/>
    <n v="8"/>
    <d v="2026-08-08T00:00:00"/>
    <n v="-1.5416666666642413"/>
    <x v="1"/>
  </r>
  <r>
    <n v="576"/>
    <n v="1002516275"/>
    <n v="3"/>
    <x v="2"/>
    <n v="4"/>
    <s v="PURWOKERTO"/>
    <s v="BANJARNEGARA"/>
    <s v="BJR"/>
    <s v="REG"/>
    <s v="AO"/>
    <x v="0"/>
    <s v="1P INET"/>
    <s v="Completed (PS)"/>
    <s v="RBS-Regional 3"/>
    <d v="2026-08-09T08:04:56"/>
    <d v="2026-08-10T16:09:48"/>
    <n v="69361680"/>
    <m/>
    <n v="146372102125"/>
    <s v="BERKAH SEMBAKO HERMAWAN"/>
    <s v="ODP-BJR-FAL/008 FAL/D01/008.01"/>
    <s v="WO061297994"/>
    <m/>
    <m/>
    <m/>
    <n v="109.65766000000001"/>
    <n v="-7.3215079999999997"/>
    <s v="|MC80042|MYIA-096287865218/POI/Teguh Hermawan /082324780003/teguhhermawant14@gmail.com"/>
    <s v="MYIB_ASSISTANT"/>
    <m/>
    <m/>
    <m/>
    <m/>
    <m/>
    <m/>
    <m/>
    <m/>
    <s v="Management Janji"/>
    <s v="2026-08-11 08:00:00 | Nama PIC : Bp Teguh No Hp : 082324780003 No Alt : - Tgl Pemasangan : 11 Agustus 2026 Interval : PAGI SIANG Note : Hubungi pelanggan terlebih dahulu"/>
    <s v="FCC"/>
    <d v="2026-09-08T08:09:54"/>
    <d v="2026-08-11T08:00:00"/>
    <m/>
    <s v="PS"/>
    <s v="BJR"/>
    <s v="NO ADDON"/>
    <n v="20260810"/>
    <s v="Completed"/>
    <s v="HSI Bisnis Promo HUT Telkom PSB 70% - 300 Mbps"/>
    <s v="INDIBIZ"/>
    <m/>
    <m/>
    <d v="2026-08-11T08:00:00"/>
    <s v="2026-08-11 08:00:00 | Nama PIC : Bp Teguh No Hp : 082324780003 No Alt : - Tgl Pemasangan : 11 Agustus 2026 Interval : PAGI SIANG Note : Hubungi pelanggan terlebih dahulu"/>
    <n v="2026"/>
    <n v="8"/>
    <n v="10"/>
    <d v="2026-08-10T00:00:00"/>
    <n v="-1.3333333333357587"/>
    <x v="1"/>
  </r>
  <r>
    <n v="577"/>
    <n v="1002527392"/>
    <n v="3"/>
    <x v="6"/>
    <n v="5"/>
    <s v="SIDOARJO"/>
    <s v="JOMBANG"/>
    <s v="MOJ"/>
    <s v="REG"/>
    <s v="AO"/>
    <x v="0"/>
    <m/>
    <s v="Completed (PS)"/>
    <s v="RBS-Regional 3"/>
    <d v="2026-08-14T18:16:07"/>
    <d v="2026-08-15T08:33:28"/>
    <n v="69366424"/>
    <m/>
    <n v="152319207748"/>
    <s v="GRANDONG CELL"/>
    <s v="ODP-MOJ-FP/33"/>
    <s v="WO061783388"/>
    <m/>
    <m/>
    <m/>
    <n v="112.3804872"/>
    <n v="-7.4941855000000004"/>
    <s v="|MN02084|/GRANDONG CELL/WINBACK HSI B2B + NETMONK 150 mbps 1: 1 bundling netmonk Rp 761.100//toharachmad2@gmail.com/ACHMAD TOHAR BACHRI /81919288171"/>
    <s v="Sales Force DBS"/>
    <m/>
    <m/>
    <m/>
    <m/>
    <m/>
    <m/>
    <m/>
    <m/>
    <s v="Management Janji"/>
    <s v="2026-08-16 08:00:00|Nama Pic : bp ACHMAD TOHAR BACHRI No Hp Pic : 081919288171 No alt : - Jam Pemasangan : pagi  Tanggal Pemasangan : 15 Agustus 2026|40951375|MYDITA"/>
    <s v="FCC"/>
    <s v="14-08-2026 18:39:59"/>
    <d v="2026-08-16T08:00:00"/>
    <m/>
    <s v="PS"/>
    <s v="MOJ"/>
    <s v="NETMONK"/>
    <n v="2026081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6T08:00:00"/>
    <s v="2026-08-16 08:00:00|Nama Pic : bp ACHMAD TOHAR BACHRI No Hp Pic : 081919288171 No alt : - Jam Pemasangan : pagi  Tanggal Pemasangan : 15 Agustus 2026|40951375|MYDITA"/>
    <n v="2026"/>
    <n v="8"/>
    <n v="15"/>
    <d v="2026-08-15T00:00:00"/>
    <n v="-1.3333333333357587"/>
    <x v="1"/>
  </r>
  <r>
    <n v="578"/>
    <n v="1002516506"/>
    <n v="3"/>
    <x v="2"/>
    <n v="4"/>
    <s v="PURWOKERTO"/>
    <s v="BANJARNEGARA"/>
    <s v="BJR"/>
    <s v="REG"/>
    <s v="AO"/>
    <x v="0"/>
    <m/>
    <s v="Completed (PS)"/>
    <s v="RBS-Regional 3"/>
    <d v="2026-08-09T13:52:13"/>
    <d v="2026-08-10T09:21:24"/>
    <n v="69361112"/>
    <m/>
    <n v="146372102130"/>
    <s v="MIYAVI STORE BNA"/>
    <s v="ODP-BJR-FU/113"/>
    <s v="WO061323609"/>
    <m/>
    <m/>
    <m/>
    <n v="109.593"/>
    <n v="-7.4141839999999997"/>
    <s v="|MN00649|MYIA-044608818602/POI/Miftahudin/088238656449/dianasipit62@gmail.com"/>
    <s v="Sales Profesional"/>
    <m/>
    <m/>
    <m/>
    <m/>
    <m/>
    <m/>
    <m/>
    <m/>
    <s v="Management Janji"/>
    <s v="2026-08-09 13:00:00 | M Janji : (08/08/026)  jam Pasang : 09:00  Note : hubungi pelanggan jika ingin kelokasi"/>
    <s v="FCC"/>
    <d v="2026-09-08T13:54:59"/>
    <m/>
    <m/>
    <s v="PS"/>
    <s v="BJR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9T07:00:00"/>
    <s v="2026-08-09 13:00:00 | M Janji : (08/08/026)  jam Pasang : 09:00  Note : hubungi pelanggan jika ingin kelokasi"/>
    <n v="2026"/>
    <n v="8"/>
    <n v="10"/>
    <d v="2026-08-10T00:00:00"/>
    <n v="0.70833333333575865"/>
    <x v="1"/>
  </r>
  <r>
    <n v="579"/>
    <n v="1002526056"/>
    <n v="3"/>
    <x v="6"/>
    <n v="5"/>
    <s v="PASURUAN"/>
    <s v="PROBOLINGGO"/>
    <s v="GND"/>
    <s v="REG"/>
    <s v="AO"/>
    <x v="0"/>
    <m/>
    <s v="Completed (PS)"/>
    <s v="RBS-Regional 3"/>
    <d v="2026-08-14T11:06:44"/>
    <d v="2026-08-16T14:54:19"/>
    <n v="69365886"/>
    <m/>
    <n v="152510206745"/>
    <s v="WARKOP SHANTI 2"/>
    <s v="ODP-GND-FE/53"/>
    <s v="WO061847212"/>
    <m/>
    <m/>
    <m/>
    <n v="113.3330406"/>
    <n v="-7.8715833999999996"/>
    <s v="|MN00836|/WARKOP SHANTI 2/WINBACK 2.0 HSI B2B (1:2) 100MBPS 440RB PSB DISC 70%//gesialex41@gmail.com/SHANTI YESSY PENALOSSA/82334455053"/>
    <s v="Sales Force DBS"/>
    <m/>
    <m/>
    <m/>
    <m/>
    <m/>
    <m/>
    <m/>
    <m/>
    <s v="Management Janji"/>
    <s v="2026-08-17 08:00:00|Jam Pemasangan : 08:00 - 12.00 Tanggal Pemasangan : MINGGU 16 AGUSTUS 2026 Info Tambahan : Hubungi pelanggan sebelum datang ke lokasi|40981182|MYDITA"/>
    <s v="FCC"/>
    <s v="14-08-2026 11:10:21"/>
    <d v="2026-08-17T08:00:00"/>
    <m/>
    <s v="PS"/>
    <s v="GND"/>
    <s v="NO ADDON"/>
    <n v="2026081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7T08:00:00"/>
    <s v="2026-08-17 08:00:00|Jam Pemasangan : 08:00 - 12.00 Tanggal Pemasangan : MINGGU 16 AGUSTUS 2026 Info Tambahan : Hubungi pelanggan sebelum datang ke lokasi|40981182|MYDITA"/>
    <n v="2026"/>
    <n v="8"/>
    <n v="16"/>
    <d v="2026-08-16T00:00:00"/>
    <n v="-1.3333333333357587"/>
    <x v="1"/>
  </r>
  <r>
    <n v="580"/>
    <n v="1002525404"/>
    <n v="3"/>
    <x v="3"/>
    <n v="5"/>
    <s v="SBY UTARA"/>
    <s v="MANYAR"/>
    <s v="MGO"/>
    <s v="REG"/>
    <s v="AO"/>
    <x v="0"/>
    <s v="1P INET"/>
    <s v="Completed (PS)"/>
    <s v="RBS-Regional 3"/>
    <d v="2026-08-14T07:52:57"/>
    <d v="2026-08-15T12:42:46"/>
    <n v="69365586"/>
    <m/>
    <n v="152413165807"/>
    <s v="TOKO ANEKA JAYA 2"/>
    <s v="ODP-DMO-FAN/03 FAN/D01/02.03"/>
    <s v="WO061713304"/>
    <m/>
    <m/>
    <m/>
    <n v="112.7322229743"/>
    <n v="-7.2487389473324004"/>
    <s v="MD|MYDB-20260813265191|DN00001/MN02280|TOKO ANEKA JAYA 2|082233700079"/>
    <s v="MYDIGIBIZPARTNER"/>
    <m/>
    <m/>
    <m/>
    <m/>
    <m/>
    <m/>
    <m/>
    <m/>
    <s v="Management Janji"/>
    <s v="2026-08-15 13:00:00 | M Janji :  14 Agustus 2026 Jam Pasang : Pagi Note : hubungi pelanggan jika ingin ke lokasi, terima kasih. "/>
    <s v="FCC"/>
    <s v="14-08-2026 08:10:10"/>
    <d v="2026-08-15T13:00:00"/>
    <m/>
    <s v="PS"/>
    <s v="MGO"/>
    <s v="NO ADDON"/>
    <n v="20260815"/>
    <s v="Completed"/>
    <s v="HSI Bisnis Promo HUT Telkom PSB 70% - 50 Mbps"/>
    <s v="INDIBIZ"/>
    <m/>
    <m/>
    <d v="2026-08-15T13:00:00"/>
    <s v="2026-08-15 13:00:00 | M Janji :  14 Agustus 2026 Jam Pasang : Pagi Note : hubungi pelanggan jika ingin ke lokasi, terima kasih. "/>
    <n v="2026"/>
    <n v="8"/>
    <n v="15"/>
    <d v="2026-08-15T00:00:00"/>
    <n v="-0.54166666666424135"/>
    <x v="1"/>
  </r>
  <r>
    <n v="581"/>
    <n v="1002507627"/>
    <n v="3"/>
    <x v="3"/>
    <n v="5"/>
    <s v="SBY SELATAN"/>
    <s v="KETINTANG"/>
    <s v="RKT"/>
    <s v="REG"/>
    <s v="AO"/>
    <x v="0"/>
    <s v="1P INET"/>
    <s v="102 | FOLLOW UP COMPLETED"/>
    <s v="RBS-Regional 3"/>
    <d v="2026-08-04T11:04:56"/>
    <d v="2026-08-04T17:19:06"/>
    <n v="69358109"/>
    <m/>
    <n v="152308210932"/>
    <s v="PT Tristar Logistik Transindo"/>
    <s v="ODP-RKT-FCG/94 FCG/D01/94.01"/>
    <s v="WO060870652"/>
    <m/>
    <m/>
    <m/>
    <n v="112.765275"/>
    <n v="-7.3309730000000002"/>
    <s v="|MN00843|MYIA-009802619742/POI/Hari Budi Mulyana/085759589579/haribudi.mulyana@tristartransindo.com"/>
    <s v="MYIB_ASSISTANT"/>
    <m/>
    <m/>
    <m/>
    <m/>
    <m/>
    <m/>
    <m/>
    <m/>
    <s v="Management Janji"/>
    <s v="2026-08-05 08:00:00 | M Janji : (05/08/2026) jam Pasang : 09:00 Note : hubungi pelanggan jika ingin kelokasi"/>
    <s v="FCC"/>
    <d v="2026-04-08T11:10:54"/>
    <d v="2026-08-05T08:00:00"/>
    <m/>
    <s v="REVOKE"/>
    <s v="RKT"/>
    <s v="NO ADDON"/>
    <m/>
    <s v="Follow Up Revoke Completed, New Order ID : SC1002509338"/>
    <s v="HSI Bisnis PSB 70% - 50 Mbps"/>
    <s v="INDIBIZ"/>
    <m/>
    <m/>
    <d v="2026-08-05T08:00:00"/>
    <s v="2026-08-05 08:00:00 | M Janji : (05/08/2026) jam Pasang : 09:00 Note : hubungi pelanggan jika ingin kelokasi"/>
    <m/>
    <m/>
    <m/>
    <e v="#NUM!"/>
    <e v="#NUM!"/>
    <x v="0"/>
  </r>
  <r>
    <n v="582"/>
    <n v="1002519842"/>
    <n v="3"/>
    <x v="2"/>
    <n v="4"/>
    <s v="YOGYAKARTA"/>
    <s v="SLEMAN"/>
    <s v="GOD"/>
    <s v="REG"/>
    <s v="AO"/>
    <x v="0"/>
    <m/>
    <s v="Completed (PS)"/>
    <s v="RBS-Regional 3"/>
    <d v="2026-08-11T13:19:09"/>
    <d v="2026-08-11T16:26:53"/>
    <n v="69361641"/>
    <m/>
    <n v="146136130141"/>
    <s v="PT Warisan Abadi Visi Edukasi, NWAVE Corp"/>
    <s v="ODP-GOD-VAY/060"/>
    <s v="WO061498825"/>
    <m/>
    <m/>
    <m/>
    <n v="110.342620791575"/>
    <n v="-7.7467784255493699"/>
    <s v="|MC80006|MYIA-080458309018/POI/Nisa Fadhilla/0895363272887/admnhr.office.dewave@gmail.com"/>
    <s v="Sales Profesional"/>
    <m/>
    <m/>
    <m/>
    <m/>
    <m/>
    <m/>
    <m/>
    <m/>
    <s v="Management Janji"/>
    <s v="2026-08-10 13:00:00 | M Janji : 10 agustus 2026  jam Pasang : siang  Note : hubungi pelanggan jika ingin kelokasi  "/>
    <s v="FCC"/>
    <d v="2026-11-08T13:39:46"/>
    <m/>
    <m/>
    <s v="PS"/>
    <s v="GOD"/>
    <s v="NO ADDON"/>
    <n v="20260811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1T07:00:00"/>
    <s v="2026-08-10 13:00:00 | M Janji : 10 agustus 2026  jam Pasang : siang  Note : hubungi pelanggan jika ingin kelokasi  "/>
    <n v="2026"/>
    <n v="8"/>
    <n v="11"/>
    <d v="2026-08-11T00:00:00"/>
    <n v="-0.29166666666424135"/>
    <x v="1"/>
  </r>
  <r>
    <n v="583"/>
    <n v="1002531550"/>
    <n v="3"/>
    <x v="0"/>
    <n v="5"/>
    <s v="MATARAM"/>
    <s v="LOMBOK TIMUR UTARA"/>
    <s v="SEL"/>
    <s v="REG"/>
    <s v="AO"/>
    <x v="0"/>
    <s v="1P INET"/>
    <s v="Completed (PS)"/>
    <s v="RBS-Regional 3"/>
    <d v="2026-08-17T19:26:57"/>
    <d v="2026-08-18T21:21:43"/>
    <n v="69368429"/>
    <m/>
    <n v="172619203358"/>
    <s v="Toko Mazrul"/>
    <s v="ODP-SEL-FAD/56 FAD/D01/56.01"/>
    <s v="WO061955249"/>
    <m/>
    <m/>
    <m/>
    <n v="116.5730549"/>
    <n v="-8.6470921000000001"/>
    <s v="MD|MYDB-20260817265836|SC00001/MC00149|Toko Mazrul|085925885827"/>
    <s v="MYDIGIBIZPARTNER"/>
    <m/>
    <m/>
    <m/>
    <m/>
    <m/>
    <m/>
    <m/>
    <m/>
    <s v="Management Janji"/>
    <s v="2026-08-20 15:00:00 | Tanggal Pemasangan : 20 Agustus 2026 Jam Pemasangan : 08:00 15:00 Info Tambahan : Hubungi pelanggan dulu sebelum ke lokasi terimakasih"/>
    <s v="FCC"/>
    <s v="17-08-2026 19:39:49"/>
    <d v="2026-08-20T15:00:00"/>
    <m/>
    <s v="PS"/>
    <s v="SEL"/>
    <s v="NO ADDON"/>
    <n v="20260818"/>
    <s v="Completed"/>
    <s v="HSI Bisnis Promo HUT Telkom PSB 70% - 150 Mbps"/>
    <s v="INDIBIZ"/>
    <m/>
    <m/>
    <d v="2026-08-20T15:00:00"/>
    <s v="2026-08-20 15:00:00 | Tanggal Pemasangan : 20 Agustus 2026 Jam Pemasangan : 08:00 15:00 Info Tambahan : Hubungi pelanggan dulu sebelum ke lokasi terimakasih"/>
    <n v="2026"/>
    <n v="8"/>
    <n v="18"/>
    <d v="2026-08-18T00:00:00"/>
    <n v="-2.625"/>
    <x v="1"/>
  </r>
  <r>
    <n v="584"/>
    <n v="1002505155"/>
    <n v="3"/>
    <x v="1"/>
    <n v="5"/>
    <s v="MADIUN"/>
    <s v="TUBAN"/>
    <s v="JTR"/>
    <s v="REG"/>
    <s v="AO"/>
    <x v="0"/>
    <m/>
    <s v="98 | OSS - CANCEL COMPLETE"/>
    <s v="RBS-Regional 3"/>
    <d v="2026-08-02T11:09:39"/>
    <d v="2026-08-03T13:30:47"/>
    <n v="69356245"/>
    <m/>
    <n v="152645203493"/>
    <s v="TOKO KAIN MURAH"/>
    <s v="ODP-JTR-FB/04"/>
    <s v="WO060703320"/>
    <m/>
    <m/>
    <m/>
    <n v="111.72356728"/>
    <n v="-7.0162159199999996"/>
    <s v="MD|MYDB-20260731264059|DN00001/MN01285|TOKO KAIN MURAH|0895384255955"/>
    <s v="MYDIGIBIZPARTNER"/>
    <m/>
    <m/>
    <m/>
    <m/>
    <m/>
    <m/>
    <m/>
    <m/>
    <s v="Management Janji"/>
    <s v="2026-08-01 15:00:00 | Jam pemasangan : 12.00  Info Tambahan : Hubungi pelanggan dulu sebelum ke lokasi  terimakasih "/>
    <s v="FCC"/>
    <d v="2026-02-08T11:25:15"/>
    <m/>
    <s v="Kendala Pelanggan"/>
    <s v="CANCEL"/>
    <s v="JTR"/>
    <s v="NO ADDON"/>
    <m/>
    <s v="Cancel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2T07:00:00"/>
    <s v="2026-08-01 15:00:00 | Jam pemasangan : 12.00  Info Tambahan : Hubungi pelanggan dulu sebelum ke lokasi  terimakasih "/>
    <m/>
    <m/>
    <m/>
    <e v="#NUM!"/>
    <e v="#NUM!"/>
    <x v="0"/>
  </r>
  <r>
    <n v="585"/>
    <n v="1002521878"/>
    <n v="3"/>
    <x v="4"/>
    <n v="4"/>
    <s v="PEKALONGAN"/>
    <s v="BATANG"/>
    <s v="SBA"/>
    <s v="REG"/>
    <s v="AO"/>
    <x v="0"/>
    <s v="1P INET"/>
    <s v="98 | OSS - CANCEL COMPLETE"/>
    <s v="RBS-Regional 3"/>
    <d v="2026-08-12T11:47:57"/>
    <d v="2026-08-14T08:55:49"/>
    <n v="69364104"/>
    <m/>
    <n v="142200200890"/>
    <s v="SMAN 1 SUBAH"/>
    <s v="ODP-SBA-FE/006 FE/D01/006.01"/>
    <s v="WO061573294"/>
    <m/>
    <m/>
    <m/>
    <n v="109.888338711771"/>
    <n v="-6.97644941327437"/>
    <s v="|MN02342|MYIA-075332042195/POI/Maulana Arfin Al Farisz/085747104262/saifhack77@gmail.com"/>
    <s v="MYIB_ASSISTANT"/>
    <m/>
    <m/>
    <m/>
    <m/>
    <m/>
    <m/>
    <m/>
    <m/>
    <s v="Management Janji"/>
    <s v="2026-08-13 08:00:00 | Waktu pemasnagan : 13 Agustus 2026 Jam pemasangan : 08.00 - 12.00 Mohon hubungi pelanggan sebelum ke lokasi  Terima kasih"/>
    <s v="FCC"/>
    <d v="2026-12-08T11:55:22"/>
    <d v="2026-08-13T08:00:00"/>
    <s v="Kendala Pelanggan"/>
    <s v="CANCEL"/>
    <s v="SBA"/>
    <s v="NO ADDON"/>
    <m/>
    <s v="Cancel Completed"/>
    <s v="HSI Bisnis Promo HUT Telkom PSB 70% - 200 Mbps"/>
    <s v="INDIBIZ"/>
    <m/>
    <m/>
    <d v="2026-08-13T08:00:00"/>
    <s v="2026-08-13 08:00:00 | Waktu pemasnagan : 13 Agustus 2026 Jam pemasangan : 08.00 - 12.00 Mohon hubungi pelanggan sebelum ke lokasi  Terima kasih"/>
    <m/>
    <m/>
    <m/>
    <e v="#NUM!"/>
    <e v="#NUM!"/>
    <x v="0"/>
  </r>
  <r>
    <n v="586"/>
    <n v="1002507848"/>
    <n v="3"/>
    <x v="2"/>
    <n v="4"/>
    <s v="MAGELANG"/>
    <s v="MUNTILAN"/>
    <s v="SWT"/>
    <s v="REG"/>
    <s v="AO"/>
    <x v="0"/>
    <m/>
    <s v="FCC - HD1A - PROGRESS"/>
    <s v="RBS-Regional 3"/>
    <d v="2026-08-04T11:47:24"/>
    <d v="2026-08-04T11:49:22"/>
    <n v="69358185"/>
    <m/>
    <n v="142164113596"/>
    <s v="Nanas decoration"/>
    <m/>
    <m/>
    <m/>
    <m/>
    <m/>
    <n v="110.3656861"/>
    <n v="-7.5299721999999996"/>
    <s v="|MN00935|/Nanas decoration/085881711485/idaratnasari15@gmail.com/ 1S HSI BISNIS BASIC PROMO HUT 50 Mbps / AGUS SADEWO"/>
    <s v="Sales Profesional"/>
    <m/>
    <m/>
    <m/>
    <m/>
    <m/>
    <m/>
    <m/>
    <m/>
    <m/>
    <m/>
    <m/>
    <d v="2026-04-08T11:55:14"/>
    <m/>
    <m/>
    <s v="FCC"/>
    <s v="SWT"/>
    <s v="NO ADDON"/>
    <m/>
    <s v="MYDITA RBS - HD1A - PROGRESS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587"/>
    <n v="1002508546"/>
    <n v="3"/>
    <x v="1"/>
    <n v="5"/>
    <s v="KEDIRI"/>
    <s v="KEDIRI"/>
    <s v="KDI"/>
    <s v="REG"/>
    <s v="AO"/>
    <x v="0"/>
    <s v="1P INET"/>
    <s v="Completed (PS)"/>
    <s v="RBS-Regional 3"/>
    <d v="2026-08-04T14:25:57"/>
    <d v="2026-08-04T20:12:49"/>
    <n v="69358375"/>
    <m/>
    <n v="152610241459"/>
    <s v="PUSKESMAS KOTA WILAYAH SELATAN I"/>
    <s v="ODP-KDI-FX/20"/>
    <s v="WO060901939"/>
    <m/>
    <m/>
    <m/>
    <n v="112.0299472"/>
    <n v="-7.8473625999999896"/>
    <s v="MD|MYDB-20260804264317|DN00001/MN00968|PUSKESMAS KOTA WILAYAH SELATAN I|08155605374"/>
    <s v="MYDIGIBIZPARTNER"/>
    <m/>
    <m/>
    <m/>
    <m/>
    <m/>
    <m/>
    <m/>
    <m/>
    <s v="Management Janji"/>
    <s v="2026-08-05 13:00:00 |  M Janji : (5 AGUSTUS 2026) jam Pasang : pagi siang Note : hubungi pelanggan jika ingin kelokasi "/>
    <s v="FCC"/>
    <d v="2026-04-08T14:40:14"/>
    <d v="2026-08-05T13:00:00"/>
    <m/>
    <s v="PS"/>
    <s v="KDI"/>
    <s v="NO ADDON"/>
    <n v="20260804"/>
    <s v="Completed"/>
    <s v="HSI Bisnis Promo HUT Telkom PSB 70% - 100 Mbps"/>
    <s v="INDIBIZ"/>
    <m/>
    <m/>
    <d v="2026-08-05T13:00:00"/>
    <s v="2026-08-05 13:00:00 |  M Janji : (5 AGUSTUS 2026) jam Pasang : pagi siang Note : hubungi pelanggan jika ingin kelokasi "/>
    <n v="2026"/>
    <n v="8"/>
    <n v="4"/>
    <d v="2026-08-04T00:00:00"/>
    <n v="-1.5416666666642413"/>
    <x v="1"/>
  </r>
  <r>
    <n v="588"/>
    <n v="1002534187"/>
    <n v="3"/>
    <x v="3"/>
    <n v="5"/>
    <s v="MADURA"/>
    <s v="PAMEKASAN"/>
    <s v="PME"/>
    <s v="REG"/>
    <s v="AO"/>
    <x v="0"/>
    <m/>
    <s v="CC - HD1A - INPROGRESS UNCONTACTED"/>
    <s v="RBS-Regional 3"/>
    <d v="2026-08-18T16:31:47"/>
    <d v="2026-08-18T17:33:43"/>
    <n v="69369337"/>
    <m/>
    <n v="152426928328"/>
    <s v="TOKO NASRULLAH JAYA"/>
    <s v="ODP-PME-FBK/92"/>
    <m/>
    <m/>
    <m/>
    <m/>
    <n v="113.4649675"/>
    <n v="-7.0851141000000002"/>
    <s v="|MC70132|/NASRULLAH-TOKO NASRULLAH JAYA/083110521217/nasurulllaj@gmail.com/HSI Bisnis + Netmonk Promo 2026 200 Mbps (Rp 846.100) PSB 150.000/ -7.0851665, 113.4649455/ Dekat Jl. PP. Banyuanyar, Potoan, Patoan Dajah, Kec. Palengaan, Kabupaten Pamekasan"/>
    <s v="Sales Force DBS"/>
    <m/>
    <m/>
    <m/>
    <m/>
    <m/>
    <m/>
    <m/>
    <m/>
    <m/>
    <m/>
    <m/>
    <s v="18-08-2026 16:39:51"/>
    <m/>
    <m/>
    <s v="FCC"/>
    <s v="PME"/>
    <s v="NETMONK"/>
    <m/>
    <s v="UNCONTACTED : Call rejected SOPHAN SOPYAN 40900827|MYDITA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m/>
    <m/>
    <m/>
    <m/>
    <m/>
    <e v="#NUM!"/>
    <e v="#NUM!"/>
    <x v="0"/>
  </r>
  <r>
    <n v="589"/>
    <n v="1002534578"/>
    <n v="3"/>
    <x v="7"/>
    <n v="4"/>
    <s v="KUDUS"/>
    <s v="BLORA"/>
    <s v="RDB"/>
    <s v="REG"/>
    <s v="AO"/>
    <x v="0"/>
    <s v="1P INET"/>
    <s v="MIE - SEND SURVEY"/>
    <s v="RBS-Regional 3"/>
    <d v="2026-08-18T17:53:57"/>
    <d v="2026-08-18T17:56:02"/>
    <n v="69369476"/>
    <m/>
    <n v="142512103101"/>
    <s v="SMK PSM RANDUBLATUNG(R.AULA)"/>
    <s v="ODP-RDB-FA/030 FA/D04/30.01"/>
    <s v="WO062048271"/>
    <m/>
    <m/>
    <m/>
    <n v="111.38601389999999"/>
    <n v="-7.2052423999999897"/>
    <s v="|MC60123|MYIA-001970567847/POI/RAHMA DIANTI PUTRI/087829817558/jgustomi@gmail.com"/>
    <s v="MYIB_ASSISTANT"/>
    <m/>
    <m/>
    <m/>
    <m/>
    <m/>
    <m/>
    <m/>
    <m/>
    <s v="Management Janji"/>
    <s v="2026-08-19 15:00:00 | Nama PIC : IBU RAHMA No HP : 087829817558 No Alternatif : 085747980477 M Janji : 19/07/2026 Jam Pasang : Pagi NoteÃ‚Â :  Hubungi terlebih dahulu sebelum ke lokasi "/>
    <s v="FCC"/>
    <s v="18-08-2026 17:55:23"/>
    <d v="2026-08-19T15:00:00"/>
    <m/>
    <s v="SURVEY_NEW_MANJA"/>
    <s v="RDB"/>
    <s v="NO ADDON"/>
    <m/>
    <s v="MIE - SEND SURVEY"/>
    <s v="HSI Bisnis Promo HUT RI PSB 70% - 150 Mbps"/>
    <s v="INDIBIZ"/>
    <m/>
    <m/>
    <d v="2026-08-19T15:00:00"/>
    <s v="2026-08-19 15:00:00 | Nama PIC : IBU RAHMA No HP : 087829817558 No Alternatif : 085747980477 M Janji : 19/07/2026 Jam Pasang : Pagi NoteÃ‚Â :  Hubungi terlebih dahulu sebelum ke lokasi "/>
    <m/>
    <m/>
    <m/>
    <e v="#NUM!"/>
    <e v="#NUM!"/>
    <x v="0"/>
  </r>
  <r>
    <n v="590"/>
    <n v="1002523238"/>
    <n v="3"/>
    <x v="3"/>
    <n v="5"/>
    <s v="MADURA"/>
    <s v="PAMEKASAN"/>
    <s v="PME"/>
    <s v="REG"/>
    <s v="AO"/>
    <x v="0"/>
    <s v="1P INET"/>
    <s v="Completed (PS)"/>
    <s v="RBS-Regional 3"/>
    <d v="2026-08-13T07:29:56"/>
    <d v="2026-08-13T21:24:27"/>
    <n v="69364663"/>
    <m/>
    <n v="152426928139"/>
    <s v="SMA Ihsaniyah"/>
    <s v="ODP-PME-FBB/10 FBB/D01/10.01"/>
    <s v="WO061634798"/>
    <m/>
    <m/>
    <m/>
    <n v="113.468610048294"/>
    <n v="-7.1720629632319097"/>
    <s v="MD|MYDB-20260812265157|DN00001/MN00572|SMA Ihsaniyah|081993172498"/>
    <s v="MYDIGIBIZPARTNER"/>
    <m/>
    <m/>
    <m/>
    <m/>
    <m/>
    <m/>
    <m/>
    <m/>
    <s v="Management Janji"/>
    <s v="2026-08-14 08:00:00 | Nama : BP ABD BASID  No Hp : 081993172498 No Alt :  Tgl Pemasangan : 14 Agustus 2026 Interval : PAGI  Note : Hubungi pelanggan terlebih dahulu"/>
    <s v="FCC"/>
    <s v="13-08-2026 07:39:52"/>
    <d v="2026-08-14T08:00:00"/>
    <m/>
    <s v="PS"/>
    <s v="PME"/>
    <s v="NETMONK"/>
    <n v="20260813"/>
    <s v="Completed"/>
    <s v="HSI Bisnis Bundling Netmonk Promo 2026 PSB 70% - 300 Mbps"/>
    <s v="INDIBIZ"/>
    <m/>
    <m/>
    <d v="2026-08-14T08:00:00"/>
    <s v="2026-08-14 08:00:00 | Nama : BP ABD BASID  No Hp : 081993172498 No Alt :  Tgl Pemasangan : 14 Agustus 2026 Interval : PAGI  Note : Hubungi pelanggan terlebih dahulu"/>
    <n v="2026"/>
    <n v="8"/>
    <n v="13"/>
    <d v="2026-08-13T00:00:00"/>
    <n v="-1.3333333333357587"/>
    <x v="1"/>
  </r>
  <r>
    <n v="591"/>
    <n v="1002527829"/>
    <n v="3"/>
    <x v="7"/>
    <n v="4"/>
    <s v="KUDUS"/>
    <s v="BLORA"/>
    <s v="NGA"/>
    <s v="REG"/>
    <s v="AO"/>
    <x v="0"/>
    <s v="2P INET + VOICE"/>
    <s v="102 | FOLLOW UP COMPLETED"/>
    <s v="RBS-Regional 3"/>
    <d v="2026-08-15T09:52:56"/>
    <d v="2026-08-18T14:17:21"/>
    <n v="69366602"/>
    <n v="2968152009"/>
    <n v="142519105204"/>
    <s v="KSPPS BMT PETA Capem Kunduran"/>
    <s v="ODP-NGA-FB/012"/>
    <s v="WO061802303"/>
    <m/>
    <m/>
    <m/>
    <n v="111.243982"/>
    <n v="-7.05009"/>
    <s v="|MC60133|MYIA-001270602359/POI/MUHAMMAD ALI MUSTHOFA/088220007878/bmtpeta.blora@gmail.com"/>
    <s v="MYIB_ASSISTANT"/>
    <m/>
    <m/>
    <m/>
    <m/>
    <m/>
    <m/>
    <m/>
    <m/>
    <s v="Management Janji"/>
    <s v="2026-08-16 08:00:00 | Nama PIC : BAPAK MUSTOFA No HP : 088220007878 Alt :  M Janji : (MINGGU/16/AGUSTUS/2026) jam Pasang : 09:00 Note : hubungi pelanggan jika ingin kelokasi"/>
    <s v="FCC"/>
    <s v="15-08-2026 09:55:09"/>
    <d v="2026-08-16T08:00:00"/>
    <m/>
    <s v="REVOKE"/>
    <s v="NGA"/>
    <s v="NO ADDON"/>
    <m/>
    <s v="Follow Up Revoke Completed, New Order ID : SC1002533430"/>
    <s v="HSI Bisnis Bundling Phone PSB 70% - Free 800 Menit - 50 Mbps"/>
    <s v="INDIBIZ"/>
    <m/>
    <m/>
    <d v="2026-08-16T08:00:00"/>
    <s v="2026-08-16 08:00:00 | Nama PIC : BAPAK MUSTOFA No HP : 088220007878 Alt :  M Janji : (MINGGU/16/AGUSTUS/2026) jam Pasang : 09:00 Note : hubungi pelanggan jika ingin kelokasi"/>
    <m/>
    <m/>
    <m/>
    <e v="#NUM!"/>
    <e v="#NUM!"/>
    <x v="0"/>
  </r>
  <r>
    <n v="592"/>
    <n v="1002516926"/>
    <n v="3"/>
    <x v="3"/>
    <n v="5"/>
    <s v="SBY SELATAN"/>
    <s v="KETINTANG"/>
    <s v="IJK"/>
    <s v="REG"/>
    <s v="AO"/>
    <x v="0"/>
    <m/>
    <s v="Completed (PS)"/>
    <s v="RBS-Regional 3"/>
    <d v="2026-08-10T09:02:38"/>
    <d v="2026-08-10T18:32:07"/>
    <n v="69362108"/>
    <m/>
    <n v="152306253207"/>
    <s v="PT PUSAT EMAS INDONESIA"/>
    <s v="ODP-IJK-FLV/35"/>
    <s v="WO061372625"/>
    <m/>
    <m/>
    <m/>
    <n v="112.73461775722301"/>
    <n v="-7.30932041893921"/>
    <s v="AMRBS;400664;AMEX;ASANDHYASARI P;RBS-3;SURAMADU;PSB;PT PUSAT EMAS INDONESIA;M. IRGI MUNGGARAN;081119807105;pusatemasirgi@gmail.com;HSI Bisnis (1:1) 50 Mbps (Rp 439.000) PSB Rp 150.000;"/>
    <s v="Amex"/>
    <m/>
    <m/>
    <m/>
    <m/>
    <m/>
    <m/>
    <m/>
    <m/>
    <s v="Management Janji"/>
    <s v="2026-08-14 08:00:00|Nama PIC : bapak irgi No HP : 081119807105 Alt :  M Janji : (jumat/14/AGUSTUS/2026) jam Pasang : 09:00 Note : hubungi pelanggan jika ingin kelokasi|40961371|MYDITA"/>
    <s v="FCC"/>
    <d v="2026-10-08T09:25:41"/>
    <d v="2026-08-14T08:00:00"/>
    <m/>
    <s v="PS"/>
    <s v="IJK"/>
    <s v="NO ADDON"/>
    <n v="20260810"/>
    <s v="Completed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d v="2026-08-14T08:00:00"/>
    <s v="2026-08-14 08:00:00|Nama PIC : bapak irgi No HP : 081119807105 Alt :  M Janji : (jumat/14/AGUSTUS/2026) jam Pasang : 09:00 Note : hubungi pelanggan jika ingin kelokasi|40961371|MYDITA"/>
    <n v="2026"/>
    <n v="8"/>
    <n v="10"/>
    <d v="2026-08-10T00:00:00"/>
    <n v="-4.3333333333357587"/>
    <x v="1"/>
  </r>
  <r>
    <n v="593"/>
    <n v="1002527315"/>
    <n v="3"/>
    <x v="0"/>
    <n v="5"/>
    <s v="KUPANG"/>
    <s v="ATAMBUA"/>
    <s v="KEF"/>
    <s v="REG"/>
    <s v="AO"/>
    <x v="0"/>
    <s v="1P INET"/>
    <s v="7 | OSS - PROVISIONING ISSUED"/>
    <s v="RBS-Regional 3"/>
    <d v="2026-08-14T17:19:56"/>
    <d v="2026-08-15T15:31:56"/>
    <n v="69366394"/>
    <m/>
    <n v="172518796989"/>
    <s v="KLINIK DDC"/>
    <s v="ODP-KEF-FA/28 FA/D06/28.01"/>
    <s v="WO061775353"/>
    <m/>
    <m/>
    <m/>
    <n v="124.495601529688"/>
    <n v="-9.4929179216719497"/>
    <s v="|MC40283|MYIA-090975989042/POI/drg.DIONYDIUS SAIJAO S.KG/085253037223/saijaodionysius@yahoo.com"/>
    <s v="MYIB_ASSISTANT"/>
    <m/>
    <m/>
    <m/>
    <m/>
    <m/>
    <m/>
    <m/>
    <m/>
    <s v="Management Janji"/>
    <s v="2026-08-15 15:00:00 | Jam Pemasangan : 08:00 - 12.00 Tanggal Pemasangan : 15/08/2026 Info Tambahan : Hubungi pelanggan sebelum datang ke lokasi"/>
    <s v="FCC"/>
    <s v="14-08-2026 17:25:05"/>
    <d v="2026-08-15T15:00:00"/>
    <m/>
    <s v="PI"/>
    <s v="KEF"/>
    <s v="NO ADDON"/>
    <m/>
    <s v="Provisioning Issued"/>
    <s v="HSI Bisnis Promo HUT Telkom PSB 70% - 50 Mbps"/>
    <s v="INDIBIZ"/>
    <m/>
    <m/>
    <d v="2026-08-15T15:00:00"/>
    <s v="2026-08-15 15:00:00 | Jam Pemasangan : 08:00 - 12.00 Tanggal Pemasangan : 15/08/2026 Info Tambahan : Hubungi pelanggan sebelum datang ke lokasi"/>
    <m/>
    <m/>
    <m/>
    <e v="#NUM!"/>
    <e v="#NUM!"/>
    <x v="0"/>
  </r>
  <r>
    <n v="594"/>
    <n v="1002526532"/>
    <n v="3"/>
    <x v="3"/>
    <n v="5"/>
    <s v="MADURA"/>
    <s v="PAMEKASAN"/>
    <s v="ABT"/>
    <s v="REG"/>
    <s v="AO"/>
    <x v="0"/>
    <s v="1P INET"/>
    <s v="Completed (PS)"/>
    <s v="RBS-Regional 3"/>
    <d v="2026-08-14T14:19:57"/>
    <d v="2026-08-14T18:29:55"/>
    <n v="69366111"/>
    <m/>
    <n v="152429208586"/>
    <s v="HIDAYAH MART"/>
    <s v="ODP-ABU-FE/18 FE/D02/18.01"/>
    <s v="WO061753070"/>
    <m/>
    <m/>
    <m/>
    <n v="113.804020956158"/>
    <n v="-6.8921781442727701"/>
    <s v="MD|MYDB-20260814265366|DN00001/MN00806|HIDAYAH MART|087893843352"/>
    <s v="MYDIGIBIZPARTNER"/>
    <m/>
    <m/>
    <m/>
    <m/>
    <m/>
    <m/>
    <m/>
    <m/>
    <s v="Management Janji"/>
    <s v="2026-08-15 13:00:00 | Waktu pemasangan : 15 agustus 2026 Jam pemasangan : 08.00 - 12.00 Info Tambahan : Hubungi pelanggan dulu sebelum ke lokasi terimakasih "/>
    <s v="FCC"/>
    <s v="14-08-2026 14:40:08"/>
    <d v="2026-08-15T13:00:00"/>
    <m/>
    <s v="PS"/>
    <s v="ABT"/>
    <s v="NO ADDON"/>
    <n v="20260814"/>
    <s v="Completed"/>
    <s v="HSI Bisnis Promo HUT Telkom PSB 70% - 300 Mbps"/>
    <s v="INDIBIZ"/>
    <m/>
    <m/>
    <d v="2026-08-15T13:00:00"/>
    <s v="2026-08-15 13:00:00 | Waktu pemasangan : 15 agustus 2026 Jam pemasangan : 08.00 - 12.00 Info Tambahan : Hubungi pelanggan dulu sebelum ke lokasi terimakasih "/>
    <n v="2026"/>
    <n v="8"/>
    <n v="14"/>
    <d v="2026-08-14T00:00:00"/>
    <n v="-1.5416666666642413"/>
    <x v="1"/>
  </r>
  <r>
    <n v="595"/>
    <n v="1002511181"/>
    <n v="3"/>
    <x v="3"/>
    <n v="5"/>
    <s v="SBY UTARA"/>
    <s v="KENJERAN"/>
    <s v="KPS"/>
    <s v="REG"/>
    <s v="AO"/>
    <x v="0"/>
    <m/>
    <s v="Completed (PS)"/>
    <s v="RBS-Regional 3"/>
    <d v="2026-08-05T16:43:51"/>
    <d v="2026-08-07T15:32:46"/>
    <n v="69359426"/>
    <m/>
    <n v="152404213348"/>
    <s v="KRI LKP KENJERAN"/>
    <s v="ODP-KBL-FAY/11"/>
    <s v="WO061024194"/>
    <m/>
    <m/>
    <m/>
    <n v="112.75530379999999"/>
    <n v="-7.2413996999999997"/>
    <s v="AMRBS;404252;NADHIRA AUDRIANKA;AO;HSI Bisnis 1:1 Promo Internet 50Mbps (355k);KRI LKP KENJERAN;81219854241;85285407674;it@karyarasaindonesia.co.id"/>
    <s v="Amex"/>
    <m/>
    <m/>
    <m/>
    <m/>
    <m/>
    <m/>
    <m/>
    <m/>
    <s v="Management Janji"/>
    <s v="2026-08-06 15:00:00|Nama Pic : BP IQBAL No Hp Pic : 081219854241 Jam Pemasangan : 08:00 - 12.00 Tanggal Pemasangan : KAMIS 06 AGUSTUS 2026 Info Tambahan : Hubungi pelanggan sebelum datang ke lokasi, terima kasih.|40961370|MYDITA"/>
    <s v="FCC"/>
    <d v="2026-05-08T16:55:35"/>
    <d v="2026-08-06T15:00:00"/>
    <m/>
    <s v="PS"/>
    <s v="KPS"/>
    <s v="NO ADDON"/>
    <n v="202608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15:00:00"/>
    <s v="2026-08-06 15:00:00|Nama Pic : BP IQBAL No Hp Pic : 081219854241 Jam Pemasangan : 08:00 - 12.00 Tanggal Pemasangan : KAMIS 06 AGUSTUS 2026 Info Tambahan : Hubungi pelanggan sebelum datang ke lokasi, terima kasih.|40961370|MYDITA"/>
    <n v="2026"/>
    <n v="8"/>
    <n v="7"/>
    <d v="2026-08-07T00:00:00"/>
    <n v="0.375"/>
    <x v="1"/>
  </r>
  <r>
    <n v="596"/>
    <n v="1002509245"/>
    <n v="3"/>
    <x v="7"/>
    <n v="4"/>
    <s v="KUDUS"/>
    <s v="KUDUS"/>
    <s v="KUD"/>
    <s v="REG"/>
    <s v="AO"/>
    <x v="0"/>
    <s v="1P INET"/>
    <s v="102 | FOLLOW UP COMPLETED"/>
    <s v="RBS-Regional 3"/>
    <d v="2026-08-04T16:44:56"/>
    <d v="2026-08-06T15:56:51"/>
    <n v="69358544"/>
    <m/>
    <n v="142401145966"/>
    <s v="SPBU 4459301"/>
    <s v="ODP-KUD-FAJ/137 FAJ/D07/137.01"/>
    <s v="WO060921534"/>
    <m/>
    <m/>
    <m/>
    <n v="110.82406229999999"/>
    <n v="-6.8016173999999996"/>
    <s v="|MC60142|MYIA-028825305017/POI/DERA BAHTIAR WIDIYANTO /08562685148/spbu_modern@yahoo.com"/>
    <s v="MYIB_ASSISTANT"/>
    <m/>
    <m/>
    <m/>
    <m/>
    <m/>
    <m/>
    <m/>
    <m/>
    <s v="Management Janji"/>
    <s v="2026-08-05 13:00:00 | M Janji : (05/08/2026) jam Pasang : 09:00 Note : hubungi pelanggan jika ingin kelokasi"/>
    <s v="FCC"/>
    <d v="2026-04-08T16:55:27"/>
    <d v="2026-08-05T13:00:00"/>
    <m/>
    <s v="REVOKE"/>
    <s v="KUD"/>
    <s v="NO ADDON"/>
    <m/>
    <s v="Follow Up Revoke Completed, New Order ID : SC1002513019"/>
    <s v="HSI Bisnis Basic Promo HUT Telkom PSB 70% - 100 Mbps Dual Band"/>
    <s v="INDIBIZ"/>
    <m/>
    <m/>
    <d v="2026-08-05T13:00:00"/>
    <s v="2026-08-05 13:00:00 | M Janji : (05/08/2026) jam Pasang : 09:00 Note : hubungi pelanggan jika ingin kelokasi"/>
    <m/>
    <m/>
    <m/>
    <e v="#NUM!"/>
    <e v="#NUM!"/>
    <x v="0"/>
  </r>
  <r>
    <n v="597"/>
    <n v="1002513895"/>
    <n v="3"/>
    <x v="2"/>
    <n v="4"/>
    <s v="PURWOKERTO"/>
    <s v="CILACAP"/>
    <s v="GML"/>
    <s v="REG"/>
    <s v="AO"/>
    <x v="0"/>
    <s v="1P INET"/>
    <s v="Completed (PS)"/>
    <s v="RBS-Regional 3"/>
    <d v="2026-08-07T09:41:56"/>
    <d v="2026-08-12T15:44:43"/>
    <n v="69360483"/>
    <m/>
    <n v="141362105334"/>
    <s v="SPBU Karangkandri"/>
    <s v="ODP-GML-FL/025 FL/D04/025.01"/>
    <s v="WO061138391"/>
    <m/>
    <m/>
    <m/>
    <n v="109.09109479999999"/>
    <n v="-7.6628204000000002"/>
    <s v="|MN00648|MYIA-082737877580/POI/Indra/081391637110/indraprasetyob7@gmail.com"/>
    <s v="MYIB_ASSISTANT"/>
    <m/>
    <m/>
    <m/>
    <m/>
    <m/>
    <m/>
    <m/>
    <m/>
    <s v="Management Janji"/>
    <s v="2026-08-11 08:00:00 | Nama PIC : INDRA  No HP : 081391637110 Alt :  M Janji : 08/08/2026 Jam Pasang : 08.00 - 13:00  NoteÃ‚Â :  hubungi terlebih dahulu sebelum kelokasi"/>
    <s v="FCC"/>
    <d v="2026-07-08T09:55:18"/>
    <d v="2026-08-11T08:00:00"/>
    <m/>
    <s v="PS"/>
    <s v="GML"/>
    <s v="NO ADDON"/>
    <n v="20260812"/>
    <s v="Completed"/>
    <s v="HSI Bisnis Promo HUT Telkom PSB 70% - 50 Mbps"/>
    <s v="INDIBIZ"/>
    <m/>
    <m/>
    <d v="2026-08-11T08:00:00"/>
    <s v="2026-08-11 08:00:00 | Nama PIC : INDRA  No HP : 081391637110 Alt :  M Janji : 08/08/2026 Jam Pasang : 08.00 - 13:00  NoteÃ‚Â :  hubungi terlebih dahulu sebelum kelokasi"/>
    <n v="2026"/>
    <n v="8"/>
    <n v="12"/>
    <d v="2026-08-12T00:00:00"/>
    <n v="0.66666666666424135"/>
    <x v="1"/>
  </r>
  <r>
    <n v="598"/>
    <n v="1002531304"/>
    <n v="3"/>
    <x v="3"/>
    <n v="5"/>
    <s v="MADURA"/>
    <s v="PAMEKASAN"/>
    <s v="SMP"/>
    <s v="REG"/>
    <s v="AO"/>
    <x v="0"/>
    <m/>
    <s v="MIE - SEND SURVEY"/>
    <s v="RBS-Regional 3"/>
    <d v="2026-08-17T16:46:59"/>
    <d v="2026-08-18T19:02:03"/>
    <n v="69368331"/>
    <m/>
    <n v="152431232411"/>
    <s v="Toko Mantap"/>
    <s v="ODP-SMP-FBD/03"/>
    <s v="WO062053543"/>
    <m/>
    <m/>
    <m/>
    <n v="113.746308"/>
    <n v="-6.9535282"/>
    <s v="|MN00569|/Toko mantap/HSI Bisnis Promo HUT Telkom (1:1) 200 Mbps (Rp 790.000) PSB Rp 150.000/082330700164/qobassah@gmail.com/zainal Arifin/-6.953532,113.746304/Kombira, Rubaru, Kec. Rubaru, Kabupaten Sumenep"/>
    <s v="Sales Force DBS"/>
    <m/>
    <m/>
    <m/>
    <m/>
    <m/>
    <m/>
    <m/>
    <m/>
    <s v="Management Janji"/>
    <s v="2026-08-19 15:00:00|Nama Pic : BP ZAINIL No Hp Pic : 082330700164 Jam Pemasangan : 08:00 - 12.00 Tanggal Pemasangan : RABU 19 AGUSTUS 2026 Info Tambahan : Hubungi pelanggan sebelum datang ke lokasi|40000798|MYDITA"/>
    <s v="FCC"/>
    <s v="17-08-2026 16:55:01"/>
    <d v="2026-08-19T15:00:00"/>
    <m/>
    <s v="SURVEY_NEW_MANJA"/>
    <s v="SMP"/>
    <s v="NO ADDON"/>
    <m/>
    <s v="MIE - SEND SURVEY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19T15:00:00"/>
    <s v="2026-08-19 15:00:00|Nama Pic : BP ZAINIL No Hp Pic : 082330700164 Jam Pemasangan : 08:00 - 12.00 Tanggal Pemasangan : RABU 19 AGUSTUS 2026 Info Tambahan : Hubungi pelanggan sebelum datang ke lokasi|40000798|MYDITA"/>
    <m/>
    <m/>
    <m/>
    <e v="#NUM!"/>
    <e v="#NUM!"/>
    <x v="0"/>
  </r>
  <r>
    <n v="599"/>
    <n v="1002530947"/>
    <n v="3"/>
    <x v="6"/>
    <n v="5"/>
    <s v="PASURUAN"/>
    <s v="LUMAJANG"/>
    <s v="TPH"/>
    <s v="REG"/>
    <s v="AO"/>
    <x v="0"/>
    <s v="1P INET"/>
    <s v="Completed (PS)"/>
    <s v="RBS-Regional 3"/>
    <d v="2026-08-17T13:59:56"/>
    <d v="2026-08-18T17:45:58"/>
    <n v="69368138"/>
    <m/>
    <n v="152543206023"/>
    <s v="CHIKEY STORE"/>
    <s v="ODP-TPH-FG/19 FG/D03/19.01"/>
    <s v="WO061934412"/>
    <m/>
    <m/>
    <m/>
    <n v="113.122575098824"/>
    <n v="-8.1506856723767793"/>
    <s v="|MN01068|MYIA-083134676835/POI/MUHAMMAD SYAIFUDDIN/085785050194/msyaifud490@gmail.com"/>
    <s v="MYIB_ASSISTANT"/>
    <m/>
    <m/>
    <m/>
    <m/>
    <m/>
    <m/>
    <m/>
    <m/>
    <s v="Management Janji"/>
    <s v="2026-08-18 13:00:00 | Nama Pic : BP SYAIFUDIN No Hp Pic : 085785050194 Jam Pemasangan : 08:00 - 12.00 Tanggal Pemasangan : SELASA 18 AGUSTUS 2026 Info Tambahan : Hubungi pelanggan sebelum datang ke lokasi"/>
    <s v="FCC"/>
    <s v="17-08-2026 14:10:14"/>
    <d v="2026-08-18T13:00:00"/>
    <m/>
    <s v="PS"/>
    <s v="TPH"/>
    <s v="NO ADDON"/>
    <n v="20260818"/>
    <s v="Completed"/>
    <s v="HSI Bisnis Promo HUT Telkom PSB 70% - 200 Mbps"/>
    <s v="INDIBIZ"/>
    <m/>
    <m/>
    <d v="2026-08-18T13:00:00"/>
    <s v="2026-08-18 13:00:00 | Nama Pic : BP SYAIFUDIN No Hp Pic : 085785050194 Jam Pemasangan : 08:00 - 12.00 Tanggal Pemasangan : SELASA 18 AGUSTUS 2026 Info Tambahan : Hubungi pelanggan sebelum datang ke lokasi"/>
    <n v="2026"/>
    <n v="8"/>
    <n v="18"/>
    <d v="2026-08-18T00:00:00"/>
    <n v="-0.54166666666424135"/>
    <x v="1"/>
  </r>
  <r>
    <n v="600"/>
    <n v="1002528548"/>
    <n v="3"/>
    <x v="6"/>
    <n v="5"/>
    <s v="JEMBER"/>
    <s v="BONDOWOSO"/>
    <s v="BOW"/>
    <s v="REG"/>
    <s v="AO"/>
    <x v="0"/>
    <s v="1P INET"/>
    <s v="Completed (PS)"/>
    <s v="RBS-Regional 3"/>
    <d v="2026-08-15T15:22:57"/>
    <d v="2026-08-16T17:21:04"/>
    <n v="69367042"/>
    <m/>
    <n v="152507223676"/>
    <s v="Ruang Guru Yayasan Nurul Hidayah"/>
    <s v="ODP-BOW-FE/13 FE/D01/13.01"/>
    <s v="WO061832155"/>
    <m/>
    <m/>
    <m/>
    <n v="113.915310300565"/>
    <n v="-7.8848704601461099"/>
    <s v="|MN02331|MYIA-074613249927/POI/Indah Riyani/08139379128/yayasannurulhiidayah@gmail.com"/>
    <s v="MYIB_ASSISTANT"/>
    <m/>
    <m/>
    <m/>
    <m/>
    <m/>
    <m/>
    <m/>
    <m/>
    <s v="Management Janji"/>
    <s v="2026-08-16 13:00:00 | Waktu pemasangan : 16 agustus 2026 Jam pemasangan : 08.00 - 12.00 Info Tambahan : Hubungi pelanggan dulu sebelum ke lokasi terimakasih "/>
    <s v="FCC"/>
    <s v="15-08-2026 15:39:51"/>
    <d v="2026-08-16T13:00:00"/>
    <m/>
    <s v="PS"/>
    <s v="BOW"/>
    <s v="NO ADDON"/>
    <n v="20260816"/>
    <s v="Completed"/>
    <s v="HSI Bisnis Promo HUT Telkom PSB 70% - 300 Mbps"/>
    <s v="INDIBIZ"/>
    <m/>
    <m/>
    <d v="2026-08-16T13:00:00"/>
    <s v="2026-08-16 13:00:00 | Waktu pemasangan : 16 agustus 2026 Jam pemasangan : 08.00 - 12.00 Info Tambahan : Hubungi pelanggan dulu sebelum ke lokasi terimakasih "/>
    <n v="2026"/>
    <n v="8"/>
    <n v="16"/>
    <d v="2026-08-16T00:00:00"/>
    <n v="-0.54166666666424135"/>
    <x v="1"/>
  </r>
  <r>
    <n v="601"/>
    <n v="1002512998"/>
    <n v="3"/>
    <x v="7"/>
    <n v="4"/>
    <s v="KUDUS"/>
    <s v="PATI"/>
    <s v="PAT"/>
    <s v="REG"/>
    <s v="AO"/>
    <x v="0"/>
    <m/>
    <s v="Completed (PS)"/>
    <s v="RBS-Regional 3"/>
    <d v="2026-08-06T15:51:38"/>
    <d v="2026-08-15T13:18:41"/>
    <n v="69360192"/>
    <m/>
    <n v="142551119502"/>
    <s v="PT Fuhua Travel Goods Indonesia"/>
    <s v="ODP-PAT-FR/108"/>
    <s v="WO061736619"/>
    <m/>
    <m/>
    <m/>
    <n v="111.015390240481"/>
    <n v="-6.7921805440204901"/>
    <s v="|MC60053|/Fitri Aprilia/085643101528/fgoodsindonesia@gmail.com /Permintaan PSB HSI BISNIS REG 300MBPS/PT Fuhua Travel Goods Indonesia"/>
    <s v="Sales Profesional"/>
    <m/>
    <m/>
    <m/>
    <m/>
    <m/>
    <m/>
    <m/>
    <m/>
    <s v="Management Janji"/>
    <s v="2026-08-15 08:00:00|Nama Pic : bu susan No Hp Pic : 085643101528 No alt : - Jam Pemasangan : pagi  Tanggal Pemasangan : 15 Agustus 2026|40951375|MYDITA"/>
    <s v="FCC"/>
    <d v="2026-06-08T16:10:32"/>
    <d v="2026-08-15T08:00:00"/>
    <m/>
    <s v="PS"/>
    <s v="PAT"/>
    <s v="NO ADDON"/>
    <n v="20260815"/>
    <s v="Completed"/>
    <s v="- 11_11446;Biaya PSB HSI EBIS Tunai di Depan ~ 11[150000]  - E23046;E23046 ~ ES23 - Paket HSI Bisnis[0]  - E23046~null~E23046_UNL;UNL ~ Internet-Link Unlimited Internet Usage ~ E23046[0]  - E23046~null~44877;E23046||11||Abodemen 0[0]  - E23046~null~E23046"/>
    <s v="INDIBIZ"/>
    <m/>
    <m/>
    <d v="2026-08-15T08:00:00"/>
    <s v="2026-08-15 08:00:00|Nama Pic : bu susan No Hp Pic : 085643101528 No alt : - Jam Pemasangan : pagi  Tanggal Pemasangan : 15 Agustus 2026|40951375|MYDITA"/>
    <n v="2026"/>
    <n v="8"/>
    <n v="15"/>
    <d v="2026-08-15T00:00:00"/>
    <n v="-0.33333333333575865"/>
    <x v="1"/>
  </r>
  <r>
    <n v="602"/>
    <n v="1002512873"/>
    <n v="3"/>
    <x v="2"/>
    <n v="4"/>
    <s v="YOGYAKARTA"/>
    <s v="GUNUNG KIDUL"/>
    <s v="WNS"/>
    <s v="REG"/>
    <s v="AO"/>
    <x v="0"/>
    <m/>
    <s v="FCC - HD1A - PROGRESS"/>
    <s v="RBS-Regional 3"/>
    <d v="2026-08-06T15:21:11"/>
    <d v="2026-08-06T15:22:14"/>
    <n v="69360122"/>
    <m/>
    <n v="143135115040"/>
    <s v="Jaringan Multimedia Indonesia"/>
    <m/>
    <m/>
    <m/>
    <m/>
    <m/>
    <n v="110.792395000689"/>
    <n v="-8.18449538677935"/>
    <s v="AMRBS/403103/ANISA DWIARYANI/R3/YOGYAKARTA/PSB HSI BISNIS BASIC 1S 50 MBPS PROMO HUT TELKOM 1:2/Jaringan Multimedia Indonesia/081229749275 081804098210/johanfirdi@gmail.com"/>
    <s v="Amex"/>
    <m/>
    <m/>
    <m/>
    <m/>
    <m/>
    <m/>
    <m/>
    <m/>
    <m/>
    <m/>
    <m/>
    <d v="2026-06-08T15:25:44"/>
    <m/>
    <m/>
    <s v="FCC"/>
    <s v="WNS"/>
    <s v="NO ADDON"/>
    <m/>
    <s v="MYDITA RBS - HD1A - PROGRESS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603"/>
    <n v="1002525305"/>
    <n v="3"/>
    <x v="6"/>
    <n v="5"/>
    <s v="SIDOARJO"/>
    <s v="MOJOKERTO"/>
    <s v="PCT"/>
    <s v="REG"/>
    <s v="AO"/>
    <x v="0"/>
    <m/>
    <s v="CC - HD1A - INPROGRESS UNCONTACTED"/>
    <s v="RBS-Regional 3"/>
    <d v="2026-08-13T20:21:50"/>
    <d v="2026-08-17T16:39:57"/>
    <n v="69365576"/>
    <m/>
    <n v="152324211485"/>
    <s v="TOKO ORY"/>
    <s v="ODP-PCT-FA/30"/>
    <m/>
    <m/>
    <m/>
    <m/>
    <n v="112.5248732"/>
    <n v="-7.6123364999999996"/>
    <s v="|MC30111|/PONINTEN/82326971354/sriayuponinten@gmail.com  "/>
    <s v="Sales Force DBS"/>
    <m/>
    <m/>
    <m/>
    <m/>
    <m/>
    <m/>
    <m/>
    <m/>
    <m/>
    <m/>
    <m/>
    <s v="13-08-2026 20:25:02"/>
    <m/>
    <m/>
    <s v="FCC"/>
    <s v="PCT"/>
    <s v="NETMONK"/>
    <m/>
    <s v="UNCONTACTED : Telepon Tidak Diangkat - RNA YUDA SEPTIAN 40000798|MYDITA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m/>
    <m/>
    <m/>
    <m/>
    <m/>
    <e v="#NUM!"/>
    <e v="#NUM!"/>
    <x v="0"/>
  </r>
  <r>
    <n v="604"/>
    <n v="1002516519"/>
    <n v="3"/>
    <x v="4"/>
    <n v="4"/>
    <s v="SEMARANG"/>
    <s v="KENDAL"/>
    <s v="WLR"/>
    <s v="REG"/>
    <s v="AO"/>
    <x v="0"/>
    <m/>
    <s v="Completed (PS)"/>
    <s v="RBS-Regional 3"/>
    <d v="2026-08-09T14:07:03"/>
    <d v="2026-08-09T19:58:24"/>
    <n v="69359839"/>
    <n v="2946102031"/>
    <n v="143407106645"/>
    <s v="PT GLOBAL JET EXPRESS"/>
    <s v="ODP-WLR-FF/131"/>
    <s v="WO061324658"/>
    <m/>
    <m/>
    <m/>
    <n v="110.04456769164599"/>
    <n v="-6.9676223701402602"/>
    <s v="AMRBS;403099;TREG4;MUHAMMAD MASTUR;081226139781;CP HENDRIK KURNISANDI;088985037014;PAKET 2S INET VOICE 50 MBPS (479.000);PT GLOBAL JET EXPRESS//GRINGSING LAMA;input by tito"/>
    <s v="Account Manager"/>
    <m/>
    <m/>
    <m/>
    <m/>
    <m/>
    <m/>
    <m/>
    <m/>
    <s v="Management Janji"/>
    <s v="2026-08-10 13:00:00|Nama PIC: bp hendrik  Notel: 088985037014  Alt: -   Tanggal: 10/8/2026  Jam Pasang: Siang  Note: Hubungi pelanggan sebelum ke lokasi, terima kasih.  |40010577|MYDITA"/>
    <s v="FCC"/>
    <d v="2026-09-08T14:10:26"/>
    <m/>
    <m/>
    <s v="PS"/>
    <s v="WLR"/>
    <s v="NO ADDON"/>
    <n v="20260809"/>
    <s v="Completed"/>
    <s v="- 11_11446;Biaya PSB HSI EBIS Tunai di Depan ~ 11[150000]  - E23015;E23015 ~ ES23 - Perangkat ONT[0]  - E23015~null~44292;E23015||11||Abodemen 0[0]  - E23015~null~E23015_SWONT;SWONT ~ Biaya Sewa ONT ~ E23015[30000]  - E23046;E23046 ~ ES23 - Paket HSI Bisn"/>
    <s v="INDIBIZ"/>
    <m/>
    <m/>
    <d v="2026-08-09T07:00:00"/>
    <s v="2026-08-10 13:00:00|Nama PIC: bp hendrik  Notel: 088985037014  Alt: -   Tanggal: 10/8/2026  Jam Pasang: Siang  Note: Hubungi pelanggan sebelum ke lokasi, terima kasih.  |40010577|MYDITA"/>
    <n v="2026"/>
    <n v="8"/>
    <n v="9"/>
    <d v="2026-08-09T00:00:00"/>
    <n v="-0.29166666666424135"/>
    <x v="1"/>
  </r>
  <r>
    <n v="605"/>
    <n v="1002512978"/>
    <n v="3"/>
    <x v="5"/>
    <n v="5"/>
    <s v="DENPASAR"/>
    <s v="SANUR"/>
    <s v="SWI"/>
    <s v="REG"/>
    <s v="AO"/>
    <x v="0"/>
    <m/>
    <s v="102 | FOLLOW UP COMPLETED"/>
    <s v="RBS-Regional 3"/>
    <d v="2026-08-06T15:47:46"/>
    <d v="2026-08-10T15:05:13"/>
    <n v="69360182"/>
    <m/>
    <n v="172423220325"/>
    <s v="Koperasi Simpan Pinjam Sari Sedana Bali"/>
    <s v="ODP-SWI-FE/88"/>
    <s v="WO061151391"/>
    <m/>
    <m/>
    <m/>
    <n v="115.27793749999999"/>
    <n v="-8.5812606000000002"/>
    <s v="|MN02644|/PIC NI LUH ERA WIANTARI/085847477624/era.wd24@gmail.com"/>
    <s v="Sales Force DBS"/>
    <m/>
    <m/>
    <m/>
    <m/>
    <m/>
    <m/>
    <m/>
    <m/>
    <s v="Management Janji"/>
    <s v="2026-08-08 08:00:00|Nama PIC:  bu era No HP: 085847477624 Alt: Tanggal: 8/8/2026 Jam Pasang: pagi Note: Hubungi sebelum ke lokasi, terimakasih|40010577|MYDITA"/>
    <s v="FCC"/>
    <d v="2026-06-08T16:10:32"/>
    <d v="2026-08-08T08:00:00"/>
    <s v="Kendala Pelanggan"/>
    <s v="REVOKE"/>
    <s v="SWI"/>
    <s v="NO ADDON"/>
    <m/>
    <s v="Follow Up Revoke Completed, New Order ID : SC1002518192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8T08:00:00"/>
    <s v="2026-08-08 08:00:00|Nama PIC:  bu era No HP: 085847477624 Alt: Tanggal: 8/8/2026 Jam Pasang: pagi Note: Hubungi sebelum ke lokasi, terimakasih|40010577|MYDITA"/>
    <m/>
    <m/>
    <m/>
    <e v="#NUM!"/>
    <e v="#NUM!"/>
    <x v="0"/>
  </r>
  <r>
    <n v="606"/>
    <n v="1002533391"/>
    <n v="3"/>
    <x v="0"/>
    <n v="5"/>
    <s v="MATARAM"/>
    <s v="LOMBOK TIMUR UTARA"/>
    <s v="SGG"/>
    <s v="REG"/>
    <s v="AO"/>
    <x v="0"/>
    <s v="1P INET"/>
    <s v="Completed (PS)"/>
    <s v="RBS-Regional 3"/>
    <d v="2026-08-18T14:08:56"/>
    <d v="2026-08-18T22:04:08"/>
    <n v="69369084"/>
    <m/>
    <n v="172604214125"/>
    <s v="TOKO PENGOK JAYA"/>
    <s v="ODP-SGG-FBB/03 FBB/D01/03.01"/>
    <s v="WO062017418"/>
    <m/>
    <m/>
    <m/>
    <n v="116.426749974489"/>
    <n v="-8.2624110248601301"/>
    <s v="MD|MYDB-20260817265870|DN00001/MN01272|TOKO PENGOK JAYA|082313026154"/>
    <s v="MYDIGIBIZPARTNER"/>
    <m/>
    <m/>
    <m/>
    <m/>
    <m/>
    <m/>
    <m/>
    <m/>
    <s v="Management Janji"/>
    <s v="2026-08-21 15:00:00 | M Janji : (19/agustus/2026) jam Pasang : 09:00 Note : hubungi pelanggan jika ingin kelokasi"/>
    <s v="FCC"/>
    <s v="18-08-2026 14:40:02"/>
    <d v="2026-08-21T15:00:00"/>
    <m/>
    <s v="PS"/>
    <s v="SGG"/>
    <s v="NO ADDON"/>
    <n v="20260818"/>
    <s v="Completed"/>
    <s v="HSI Bisnis Promo HUT RI PSB 70% - 150 Mbps"/>
    <s v="INDIBIZ"/>
    <m/>
    <m/>
    <d v="2026-08-21T15:00:00"/>
    <s v="2026-08-21 15:00:00 | M Janji : (19/agustus/2026) jam Pasang : 09:00 Note : hubungi pelanggan jika ingin kelokasi"/>
    <n v="2026"/>
    <n v="8"/>
    <n v="18"/>
    <d v="2026-08-18T00:00:00"/>
    <n v="-3.625"/>
    <x v="1"/>
  </r>
  <r>
    <n v="607"/>
    <n v="1002504838"/>
    <n v="3"/>
    <x v="2"/>
    <n v="4"/>
    <s v="PURWOKERTO"/>
    <s v="PURWOKERTO"/>
    <s v="PWT"/>
    <s v="REG"/>
    <s v="AO"/>
    <x v="0"/>
    <s v="1P INET"/>
    <s v="102 | FOLLOW UP COMPLETED"/>
    <s v="RBS-Regional 3"/>
    <d v="2026-08-01T16:49:58"/>
    <d v="2026-08-03T16:10:57"/>
    <n v="69356855"/>
    <m/>
    <n v="146303609069"/>
    <s v="TOKO ROHMAH"/>
    <s v="ODP-PWT-FAH/043 FAH/D04/043.01"/>
    <s v="WO060672032"/>
    <m/>
    <m/>
    <m/>
    <n v="109.228101"/>
    <n v="-7.4376329999999999"/>
    <s v="|MC00213|MYIA-064172393120/POI/FADHILATUR ROHMAH/089670120643/fadilaturrohmah96@gmail.com"/>
    <s v="MYIB_ASSISTANT"/>
    <m/>
    <m/>
    <m/>
    <m/>
    <m/>
    <m/>
    <m/>
    <m/>
    <s v="Management Janji"/>
    <s v="2026-08-02 13:00:00 | telp :089670120643 Tanggal pemasangan :03/08/2026 Jam pemasangan : pagi/siang Info Tambahan : Hubungi pelanggan dulu sebelum ke lokasi terima kasih"/>
    <s v="FCC"/>
    <d v="2026-01-08T16:54:55"/>
    <d v="2026-08-02T13:00:00"/>
    <m/>
    <s v="REVOKE"/>
    <s v="PWT"/>
    <s v="NO ADDON"/>
    <m/>
    <s v="Follow Up Revoke Completed, New Order ID : SC1002506479"/>
    <s v="HSI Bisnis Promo HUT Telkom PSB 70% - 75 Mbps"/>
    <s v="INDIBIZ"/>
    <m/>
    <m/>
    <d v="2026-08-02T13:00:00"/>
    <s v="2026-08-02 13:00:00 | telp :089670120643 Tanggal pemasangan :03/08/2026 Jam pemasangan : pagi/siang Info Tambahan : Hubungi pelanggan dulu sebelum ke lokasi terima kasih"/>
    <m/>
    <m/>
    <m/>
    <e v="#NUM!"/>
    <e v="#NUM!"/>
    <x v="0"/>
  </r>
  <r>
    <n v="608"/>
    <n v="1002509442"/>
    <n v="3"/>
    <x v="7"/>
    <n v="4"/>
    <s v="KUDUS"/>
    <s v="PURWODADI"/>
    <s v="WRO"/>
    <s v="REG"/>
    <s v="AO"/>
    <x v="0"/>
    <s v="1P INET"/>
    <s v="Completed (PS)"/>
    <s v="RBS-Regional 3"/>
    <d v="2026-08-04T18:46:57"/>
    <d v="2026-08-06T14:58:00"/>
    <n v="69358662"/>
    <m/>
    <n v="142509107213"/>
    <s v="SPBU 4458118"/>
    <s v="ODP-WRO-FL/035 FL/D05/035.01"/>
    <s v="WO060931766"/>
    <m/>
    <m/>
    <m/>
    <n v="111.206036"/>
    <n v="-7.0492239999999997"/>
    <s v="|MN01996|MYIA-003223560368/POI/Heri Susilo /085325311653/sandiblora36@gmail.com"/>
    <s v="MYIB_ASSISTANT"/>
    <m/>
    <m/>
    <m/>
    <m/>
    <m/>
    <m/>
    <m/>
    <m/>
    <s v="Management Janji"/>
    <s v="2026-08-05 15:00:00 | Tanggal Pemasangan : 05 Agustus 2026 Jam Pemasangan : 08:00 15:00 Info Tambahan : Hubungi pelanggan dulu sebelum ke lokasi terimakasih"/>
    <s v="FCC"/>
    <d v="2026-04-08T18:55:33"/>
    <d v="2026-08-05T15:00:00"/>
    <m/>
    <s v="PS"/>
    <s v="WRO"/>
    <s v="NO ADDON"/>
    <n v="20260806"/>
    <s v="Completed"/>
    <s v="HSI Bisnis Basic Promo HUT Telkom PSB 70% - 50 Mbps"/>
    <s v="INDIBIZ"/>
    <m/>
    <m/>
    <d v="2026-08-05T15:00:00"/>
    <s v="2026-08-05 15:00:00 | Tanggal Pemasangan : 05 Agustus 2026 Jam Pemasangan : 08:00 15:00 Info Tambahan : Hubungi pelanggan dulu sebelum ke lokasi terimakasih"/>
    <n v="2026"/>
    <n v="8"/>
    <n v="6"/>
    <d v="2026-08-06T00:00:00"/>
    <n v="0.375"/>
    <x v="1"/>
  </r>
  <r>
    <n v="609"/>
    <n v="1002531173"/>
    <n v="3"/>
    <x v="4"/>
    <n v="4"/>
    <s v="PEKALONGAN"/>
    <s v="BATANG"/>
    <s v="BTG"/>
    <s v="REG"/>
    <s v="AO"/>
    <x v="0"/>
    <s v="1P INET"/>
    <s v="Completed (PS)"/>
    <s v="RBS-Regional 3"/>
    <d v="2026-08-17T15:44:57"/>
    <d v="2026-08-18T13:30:15"/>
    <n v="69368262"/>
    <m/>
    <n v="142201101593"/>
    <s v="OUTFIT NUSANTARA"/>
    <s v="ODP-BTG-FAB/113 FAB/D07/113.01"/>
    <s v="WO061942849"/>
    <m/>
    <m/>
    <m/>
    <n v="109.710613"/>
    <n v="-6.9343709999999996"/>
    <s v="|MN00925|MYIA-078583019492/POI/muhamad muhdhor/082226776572/otfit.nusantara@gmail.com"/>
    <s v="MYIB_ASSISTANT"/>
    <m/>
    <m/>
    <m/>
    <m/>
    <m/>
    <m/>
    <m/>
    <m/>
    <s v="Management Janji"/>
    <s v="2026-08-18 13:00:00 | M Janji : (18 AGUSTUS 2026) jam Pasang : siang Note : hubungi pelanggan jika ingin kelokasi"/>
    <s v="FCC"/>
    <s v="17-08-2026 15:55:05"/>
    <d v="2026-08-18T13:00:00"/>
    <m/>
    <s v="PS"/>
    <s v="BTG"/>
    <s v="NO ADDON"/>
    <n v="20260818"/>
    <s v="Completed"/>
    <s v="HSI Bisnis Promo HUT Telkom PSB 70% - 50 Mbps"/>
    <s v="INDIBIZ"/>
    <m/>
    <m/>
    <d v="2026-08-18T13:00:00"/>
    <s v="2026-08-18 13:00:00 | M Janji : (18 AGUSTUS 2026) jam Pasang : siang Note : hubungi pelanggan jika ingin kelokasi"/>
    <n v="2026"/>
    <n v="8"/>
    <n v="18"/>
    <d v="2026-08-18T00:00:00"/>
    <n v="-0.54166666666424135"/>
    <x v="1"/>
  </r>
  <r>
    <n v="610"/>
    <n v="1002522746"/>
    <n v="3"/>
    <x v="0"/>
    <n v="5"/>
    <s v="MATARAM"/>
    <s v="SUMBAWA"/>
    <s v="MLK"/>
    <s v="REG"/>
    <s v="AO"/>
    <x v="0"/>
    <s v="1P INET"/>
    <s v="Completed (PS)"/>
    <s v="RBS-Regional 3"/>
    <d v="2026-08-12T15:55:56"/>
    <d v="2026-08-13T20:35:42"/>
    <n v="69364482"/>
    <m/>
    <n v="172608206143"/>
    <s v="KOST PAK ROZAK"/>
    <s v="ODP-MLK-FAD/66 FAD/D06/66.01"/>
    <s v="WO061609151"/>
    <m/>
    <m/>
    <m/>
    <n v="116.752135450518"/>
    <n v="-8.9101572113841296"/>
    <s v="|MN02367|MYIA-068827468684/POI/AMIR HIDAYAT/085694549667/amirhidayatofficial@gmail.com"/>
    <s v="MYIB_ASSISTANT"/>
    <m/>
    <m/>
    <m/>
    <m/>
    <m/>
    <m/>
    <m/>
    <m/>
    <s v="Management Janji"/>
    <s v="2026-08-13 13:00:00 | Tanggal pemasangan: 13/08/2026 Jam pemasangan : siang Info Tambahan : Hubungi pelanggan dulu sebelum ke lokasi terima kasih."/>
    <s v="FCC"/>
    <d v="2026-12-08T16:09:48"/>
    <d v="2026-08-13T13:00:00"/>
    <m/>
    <s v="PS"/>
    <s v="MLK"/>
    <s v="NO ADDON"/>
    <n v="20260813"/>
    <s v="Completed"/>
    <s v="HSI Bisnis Basic Promo HUT Telkom PSB 70% - 50 Mbps"/>
    <s v="INDIBIZ"/>
    <m/>
    <m/>
    <d v="2026-08-13T13:00:00"/>
    <s v="2026-08-13 13:00:00 | Tanggal pemasangan: 13/08/2026 Jam pemasangan : siang Info Tambahan : Hubungi pelanggan dulu sebelum ke lokasi terima kasih."/>
    <n v="2026"/>
    <n v="8"/>
    <n v="13"/>
    <d v="2026-08-13T00:00:00"/>
    <n v="-0.54166666666424135"/>
    <x v="1"/>
  </r>
  <r>
    <n v="611"/>
    <n v="1002531072"/>
    <n v="3"/>
    <x v="3"/>
    <n v="5"/>
    <s v="MADURA"/>
    <s v="BANGKALAN"/>
    <s v="KML"/>
    <s v="REG"/>
    <s v="AO"/>
    <x v="0"/>
    <m/>
    <s v="Completed (PS)"/>
    <s v="RBS-Regional 3"/>
    <d v="2026-08-17T15:00:10"/>
    <d v="2026-08-18T16:37:41"/>
    <n v="69368210"/>
    <m/>
    <n v="152436202368"/>
    <s v="TOKO TIRTA WANGI"/>
    <s v="ODP-KML-FB/45"/>
    <s v="WO061946975"/>
    <m/>
    <m/>
    <m/>
    <n v="112.708325"/>
    <n v="-7.0899774999999998"/>
    <s v="|MN00213|/TOKO TIRTA WANGI/HSI Basic Promo HUT Telkom (1:2) 75 Mbps (Rp 365.000) PSB Rp 150.000/081331967888/santosotapip2@gmail.com/TAPIP SANTOSO/-7.089884, 112.708181/ Bandung Barat, Keleyan, Kec. Socah, Kabupaten Bangkalan, Jawa Timur 69161"/>
    <s v="Sales Force DBS"/>
    <m/>
    <m/>
    <m/>
    <m/>
    <m/>
    <m/>
    <m/>
    <m/>
    <s v="Management Janji"/>
    <s v="2026-08-18 13:00:00|Nama : BP TAPIP SANTOSO  No Hp : 081331967888 No Alt :  Tgl Pemasangan : 18 Agustus 2026 Interval : PAGI  Note : Hubungi pelanggan terlebih dahulu|40971402|MYDITA"/>
    <s v="FCC"/>
    <s v="17-08-2026 15:10:37"/>
    <d v="2026-08-18T13:00:00"/>
    <m/>
    <s v="PS"/>
    <s v="KML"/>
    <s v="NO ADDON"/>
    <n v="20260818"/>
    <s v="Completed"/>
    <s v="- 11_11446;Biaya PSB HSI EBIS Tunai di Depan ~ 11[150000]  - E23015;E23015 ~ ES23 - Perangkat ONT[0]  - E23015~null~44292;E23015||11||Abodemen 0[0]  - E23015~null~E23015_SWONT;SWONT ~ Biaya Sewa ONT ~ E23015[30000]  - E25061;E25061 ~ ES25 - Paket HSI Basi"/>
    <s v="INDIBIZ"/>
    <m/>
    <m/>
    <d v="2026-08-18T13:00:00"/>
    <s v="2026-08-18 13:00:00|Nama : BP TAPIP SANTOSO  No Hp : 081331967888 No Alt :  Tgl Pemasangan : 18 Agustus 2026 Interval : PAGI  Note : Hubungi pelanggan terlebih dahulu|40971402|MYDITA"/>
    <n v="2026"/>
    <n v="8"/>
    <n v="18"/>
    <d v="2026-08-18T00:00:00"/>
    <n v="-0.54166666666424135"/>
    <x v="1"/>
  </r>
  <r>
    <n v="612"/>
    <n v="1002517755"/>
    <n v="3"/>
    <x v="4"/>
    <n v="4"/>
    <s v="PEKALONGAN"/>
    <s v="PEKALONGAN"/>
    <s v="KDW"/>
    <s v="REG"/>
    <s v="AO"/>
    <x v="0"/>
    <s v="1P INET"/>
    <s v="Completed (PS)"/>
    <s v="RBS-Regional 3"/>
    <d v="2026-08-10T13:28:56"/>
    <d v="2026-08-11T15:36:50"/>
    <n v="69362440"/>
    <m/>
    <n v="146285103773"/>
    <s v="SPBU 4451110 WONOPRINGGO"/>
    <s v="ODP-KDW-FK/114 FK/D01/114.01"/>
    <s v="WO061399319"/>
    <m/>
    <m/>
    <m/>
    <n v="109.634497"/>
    <n v="-6.9731059999999996"/>
    <s v="|MN01881|MYIA-052334514542/POI/aji kurniawan/081227469459/44.51110.spbu@gmail.com"/>
    <s v="MYIB_ASSISTANT"/>
    <m/>
    <m/>
    <m/>
    <m/>
    <m/>
    <m/>
    <m/>
    <m/>
    <s v="Management Janji"/>
    <s v="2026-08-11 13:00:00 | Tanggal pemasangan: 11/08/2026 Jam pemasangan : pagi / siang Info Tambahan : Hubungi pelanggan dulu sebelum ke lokasi terima kasih."/>
    <s v="FCC"/>
    <d v="2026-10-08T13:39:47"/>
    <d v="2026-08-11T13:00:00"/>
    <m/>
    <s v="PS"/>
    <s v="KDW"/>
    <s v="NO ADDON"/>
    <n v="20260811"/>
    <s v="Completed"/>
    <s v="HSI Bisnis Promo HUT Telkom PSB 70% - 100 Mbps Dual Band"/>
    <s v="INDIBIZ"/>
    <m/>
    <m/>
    <d v="2026-08-11T13:00:00"/>
    <s v="2026-08-11 13:00:00 | Tanggal pemasangan: 11/08/2026 Jam pemasangan : pagi / siang Info Tambahan : Hubungi pelanggan dulu sebelum ke lokasi terima kasih."/>
    <n v="2026"/>
    <n v="8"/>
    <n v="11"/>
    <d v="2026-08-11T00:00:00"/>
    <n v="-0.54166666666424135"/>
    <x v="1"/>
  </r>
  <r>
    <n v="613"/>
    <n v="1002511022"/>
    <n v="3"/>
    <x v="3"/>
    <n v="5"/>
    <s v="SBY UTARA"/>
    <s v="MANYAR"/>
    <s v="MGO"/>
    <s v="REG"/>
    <s v="AO"/>
    <x v="0"/>
    <m/>
    <s v="Completed (PS)"/>
    <s v="RBS-Regional 3"/>
    <d v="2026-08-05T15:32:25"/>
    <d v="2026-08-05T17:42:35"/>
    <n v="69351264"/>
    <m/>
    <n v="152413167539"/>
    <s v="STORE KKV PLAZA SURABAYA"/>
    <s v="ODP-DMO-FSY/18"/>
    <s v="WO061004852"/>
    <m/>
    <m/>
    <m/>
    <n v="112.749053"/>
    <n v="-7.2652659999999996"/>
    <s v="AMRBS;402409;AMEX;DODOD HERMANU;RBS-3;SURAMADU;PSB;STORE KKV PLAZA SURABAYA;HSI Bisnis + Netmonk (1:1) 300 Mbps (Rp 1.559.000) PSB Rp 150.000;081274594701;elisa@kkgroup.cn;ELISA MARTA NUGRAHA;Plaza Surabaya Lantai I/SC/029-030, Jalan Pemuda 33-37 Surabaya"/>
    <s v="Sales Force DBS"/>
    <m/>
    <m/>
    <m/>
    <m/>
    <m/>
    <m/>
    <m/>
    <m/>
    <s v="Management Janji"/>
    <s v="2026-07-28 08:00:00|Jam pemasangan : 12.00  Info Tambahan : Hubungi pelanggan dulu sebelum ke lokasi  terimakasih |SO5830|MYDITA"/>
    <s v="FCC"/>
    <d v="2026-05-08T15:39:51"/>
    <m/>
    <m/>
    <s v="PS"/>
    <s v="MGO"/>
    <s v="NETMONK"/>
    <n v="20260805"/>
    <s v="Completed"/>
    <s v="- 11_11446;Biaya PSB HSI EBIS Tunai di Depan ~ 11[150000]  - E23015;E23015 ~ ES23 - Perangkat ONT[0]  - E23015~null~44292;E23015||11||Abodemen 0[0]  - E23015~null~E23015_SWONTPREM;SWONTPREM ~ Biaya Sewa ONT Premium ~ E23015[50000]  - E23046;E23046 ~ ES23 "/>
    <s v="INDIBIZ"/>
    <m/>
    <m/>
    <d v="2026-08-05T07:00:00"/>
    <s v="2026-07-28 08:00:00|Jam pemasangan : 12.00  Info Tambahan : Hubungi pelanggan dulu sebelum ke lokasi  terimakasih |SO5830|MYDITA"/>
    <n v="2026"/>
    <n v="8"/>
    <n v="5"/>
    <d v="2026-08-05T00:00:00"/>
    <n v="-0.29166666666424135"/>
    <x v="1"/>
  </r>
  <r>
    <n v="614"/>
    <n v="1002530381"/>
    <n v="3"/>
    <x v="1"/>
    <n v="5"/>
    <s v="MALANG"/>
    <s v="BATU"/>
    <s v="BTU"/>
    <s v="REG"/>
    <s v="AO"/>
    <x v="0"/>
    <s v="1P INET"/>
    <s v="Completed (PS)"/>
    <s v="RBS-Regional 3"/>
    <d v="2026-08-17T07:53:56"/>
    <d v="2026-08-18T14:03:09"/>
    <n v="69367797"/>
    <m/>
    <n v="152707239264"/>
    <s v="SMAN 3 BATU"/>
    <s v="ODP-BTU-FAG/129 FAG/D14/129.01"/>
    <s v="WO061907533"/>
    <m/>
    <m/>
    <m/>
    <n v="112.5300441"/>
    <n v="-7.8345248999999999"/>
    <s v="|MN01864|MYIA-028434661702/POI/INDRA RIBAWA/0881027643853/sman3batu@gmail.com"/>
    <s v="MYIB_ASSISTANT"/>
    <m/>
    <m/>
    <m/>
    <m/>
    <m/>
    <m/>
    <m/>
    <m/>
    <s v="Management Janji"/>
    <s v="2026-08-18 08:00:00 | Jam Pemasangan : 08:00 - 12.00 Tanggal Pemasangan : 18/08/2026 Info Tambahan : Hubungi pelanggan sebelum datang ke lokasi"/>
    <s v="FCC"/>
    <s v="17-08-2026 07:54:41"/>
    <d v="2026-08-18T08:00:00"/>
    <m/>
    <s v="PS"/>
    <s v="BTU"/>
    <s v="NO ADDON"/>
    <n v="20260818"/>
    <s v="Completed"/>
    <s v="HSI Bisnis Basic Promo HUT Telkom PSB 70% - 50 Mbps"/>
    <s v="INDIBIZ"/>
    <m/>
    <m/>
    <d v="2026-08-18T08:00:00"/>
    <s v="2026-08-18 08:00:00 | Jam Pemasangan : 08:00 - 12.00 Tanggal Pemasangan : 18/08/2026 Info Tambahan : Hubungi pelanggan sebelum datang ke lokasi"/>
    <n v="2026"/>
    <n v="8"/>
    <n v="18"/>
    <d v="2026-08-18T00:00:00"/>
    <n v="-0.33333333333575865"/>
    <x v="1"/>
  </r>
  <r>
    <n v="615"/>
    <n v="1002524487"/>
    <n v="3"/>
    <x v="3"/>
    <n v="5"/>
    <s v="SBY SELATAN"/>
    <s v="MANYAR"/>
    <s v="MYR"/>
    <s v="REG"/>
    <s v="AO"/>
    <x v="0"/>
    <m/>
    <s v="102 | FOLLOW UP COMPLETED"/>
    <s v="RBS-Regional 2"/>
    <d v="2026-08-13T14:29:07"/>
    <d v="2026-08-18T11:22:14"/>
    <n v="69365274"/>
    <m/>
    <n v="152303243849"/>
    <s v="KRI Store Nginden"/>
    <s v="ODP-MYR-FQG/08"/>
    <s v="WO061863851"/>
    <m/>
    <m/>
    <m/>
    <n v="112.7684419"/>
    <n v="-7.3055025000000002"/>
    <s v="AMRBS;404252;NADHIRA AUDRIANKA;AO;1S HSI Bisnis 1:1 Internet 50Mbps (355k);KRI Store Nginden;PIC IQBAL 087872217552;it@karyarasaindonesia.co.id"/>
    <s v="Account Manager"/>
    <m/>
    <m/>
    <m/>
    <m/>
    <m/>
    <m/>
    <m/>
    <m/>
    <s v="Management Janji"/>
    <s v="2026-08-17 08:00:00|Nama Pic : bp iqbal  No Hp Pic : 081219854241 No alt : - Jam Pemasangan : pagi  Tanggal Pemasangan : 17 Agustus 2026|40951375|MYDITA"/>
    <s v="FCC"/>
    <s v="13-08-2026 14:39:50"/>
    <d v="2026-08-17T08:00:00"/>
    <m/>
    <s v="REVOKE"/>
    <s v="MYR"/>
    <s v="NO ADDON"/>
    <m/>
    <s v="Follow Up Revoke Completed, New Order ID : SC1002532740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08-17T08:00:00"/>
    <s v="2026-08-17 08:00:00|Nama Pic : bp iqbal  No Hp Pic : 081219854241 No alt : - Jam Pemasangan : pagi  Tanggal Pemasangan : 17 Agustus 2026|40951375|MYDITA"/>
    <m/>
    <m/>
    <m/>
    <e v="#NUM!"/>
    <e v="#NUM!"/>
    <x v="0"/>
  </r>
  <r>
    <n v="616"/>
    <n v="1002534246"/>
    <n v="3"/>
    <x v="0"/>
    <n v="5"/>
    <s v="MATARAM"/>
    <s v="LOMBOK TIMUR UTARA"/>
    <s v="MBG"/>
    <s v="REG"/>
    <s v="AO"/>
    <x v="0"/>
    <s v="1P INET"/>
    <s v="MIE - SEND SURVEY"/>
    <s v="RBS-Regional 3"/>
    <d v="2026-08-18T16:38:57"/>
    <d v="2026-08-18T16:40:03"/>
    <n v="69369357"/>
    <m/>
    <n v="172620205050"/>
    <s v="Toko Lutpi"/>
    <s v="ODP-MBG-FAJ/07 FAJ/D01/07.01"/>
    <s v="WO062040645"/>
    <m/>
    <m/>
    <m/>
    <n v="116.540673114359"/>
    <n v="-8.6137500743196398"/>
    <s v="MD|MYDB-20260818265959|SC00001/MC00149|Toko Lutpi|087752059858"/>
    <s v="MYDIGIBIZPARTNER"/>
    <m/>
    <m/>
    <m/>
    <m/>
    <m/>
    <m/>
    <m/>
    <m/>
    <s v="Management Janji"/>
    <s v="2026-08-20 08:00:00 | Waktu pemasangan : 17 agustus 2026 Jam pemasangan : 08.00 - 12.00 Info Tambahan : Hubungi pelanggan dulu sebelum ke lokasi terimakasih "/>
    <s v="FCC"/>
    <s v="18-08-2026 16:39:51"/>
    <d v="2026-08-20T08:00:00"/>
    <m/>
    <s v="SURVEY_NEW_MANJA"/>
    <s v="MBG"/>
    <s v="NO ADDON"/>
    <m/>
    <s v="MIE - SEND SURVEY"/>
    <s v="HSI Bisnis Promo HUT RI PSB 70% - 150 Mbps"/>
    <s v="INDIBIZ"/>
    <m/>
    <m/>
    <d v="2026-08-20T08:00:00"/>
    <s v="2026-08-20 08:00:00 | Waktu pemasangan : 17 agustus 2026 Jam pemasangan : 08.00 - 12.00 Info Tambahan : Hubungi pelanggan dulu sebelum ke lokasi terimakasih "/>
    <m/>
    <m/>
    <m/>
    <e v="#NUM!"/>
    <e v="#NUM!"/>
    <x v="0"/>
  </r>
  <r>
    <n v="617"/>
    <n v="1002511906"/>
    <n v="3"/>
    <x v="0"/>
    <n v="5"/>
    <s v="KUPANG"/>
    <s v="WAINGAPU"/>
    <s v="WGP"/>
    <s v="REG"/>
    <s v="AO"/>
    <x v="0"/>
    <s v="1P INET"/>
    <s v="Completed (PS)"/>
    <s v="RBS-Regional 3"/>
    <d v="2026-08-06T10:55:56"/>
    <d v="2026-08-08T19:05:40"/>
    <n v="69359787"/>
    <m/>
    <n v="172517222517"/>
    <s v="KOSKOSAN ARON"/>
    <s v="ODP-WGP-FA/14 FA/D01/14.01"/>
    <s v="WO061055570"/>
    <m/>
    <m/>
    <m/>
    <n v="120.26008710000001"/>
    <n v="-9.6502677000000006"/>
    <s v="|MN00122|MYIA-060972473707/POI/Jacoba Lifine Djoh, S.Sos/081226361576/lifinejacoba@gmail.com"/>
    <s v="MYIB_ASSISTANT"/>
    <m/>
    <m/>
    <m/>
    <m/>
    <m/>
    <m/>
    <m/>
    <m/>
    <s v="Management Janji"/>
    <s v="2026-08-08 13:00:00 | Nama PIC : bapak lifine No HP : 081226361576 No Alternatif : - M Janji : 07/08/2026 Jam Pasang : Pagi NoteÃ‚Â :  Hubungi terlebih dahulu sebelum ke lokasi "/>
    <s v="FCC"/>
    <d v="2026-06-08T11:10:06"/>
    <d v="2026-08-08T13:00:00"/>
    <m/>
    <s v="PS"/>
    <s v="WGP"/>
    <s v="NO ADDON"/>
    <n v="20260808"/>
    <s v="Completed"/>
    <s v="HSI Bisnis Basic Promo HUT Telkom PSB 70% - 75 Mbps"/>
    <s v="INDIBIZ"/>
    <m/>
    <m/>
    <d v="2026-08-08T13:00:00"/>
    <s v="2026-08-08 13:00:00 | Nama PIC : bapak lifine No HP : 081226361576 No Alternatif : - M Janji : 07/08/2026 Jam Pasang : Pagi NoteÃ‚Â :  Hubungi terlebih dahulu sebelum ke lokasi "/>
    <n v="2026"/>
    <n v="8"/>
    <n v="8"/>
    <d v="2026-08-08T00:00:00"/>
    <n v="-0.54166666666424135"/>
    <x v="1"/>
  </r>
  <r>
    <n v="618"/>
    <n v="1002524042"/>
    <n v="3"/>
    <x v="3"/>
    <n v="5"/>
    <s v="MADURA"/>
    <s v="PAMEKASAN"/>
    <s v="SMP"/>
    <s v="REG"/>
    <s v="AO"/>
    <x v="0"/>
    <s v="1P INET"/>
    <s v="MIA - INVALID SURVEY"/>
    <s v="RBS-Regional 3"/>
    <d v="2026-08-13T12:01:56"/>
    <d v="2026-08-14T10:38:34"/>
    <n v="69365003"/>
    <m/>
    <n v="152431232371"/>
    <s v="RAJA PULSA"/>
    <s v="ODP-SMP-FDB/05 FDB/D01/05.01"/>
    <s v="WO061657704"/>
    <m/>
    <m/>
    <m/>
    <n v="113.925364027646"/>
    <n v="-7.1747008977962698"/>
    <s v="MD|MYIB-032778880572|SYSTEM|Raja Pulsa|0817813879"/>
    <s v="LPC_EBIS"/>
    <m/>
    <m/>
    <m/>
    <m/>
    <m/>
    <m/>
    <m/>
    <m/>
    <s v="Management Janji"/>
    <s v="2026-08-14 13:00:00 | Nama : BP RUDI HARTONO No Hp : 0817813879 No Alt :  Tgl Pemasangan : 14 Agustus 2026 Interval : SIANG Note : Hubungi pelanggan terlebih dahulu"/>
    <s v="FCC"/>
    <s v="13-08-2026 12:09:47"/>
    <d v="2026-08-14T13:00:00"/>
    <m/>
    <s v="SURVEY_NEW_MANJA"/>
    <s v="SMP"/>
    <s v="NO ADDON"/>
    <m/>
    <s v="MIE - INVALID SURVEY - Kendala Jalur/Rute Tarikan"/>
    <s v="HSI Bisnis Khusus Winback 3.0 PSB 70% - 300 Mbps"/>
    <s v="INDIBIZ"/>
    <m/>
    <m/>
    <d v="2026-08-14T13:00:00"/>
    <s v="2026-08-14 13:00:00 | Nama : BP RUDI HARTONO No Hp : 0817813879 No Alt :  Tgl Pemasangan : 14 Agustus 2026 Interval : SIANG Note : Hubungi pelanggan terlebih dahulu"/>
    <m/>
    <m/>
    <m/>
    <e v="#NUM!"/>
    <e v="#NUM!"/>
    <x v="0"/>
  </r>
  <r>
    <n v="619"/>
    <n v="1002527727"/>
    <n v="3"/>
    <x v="2"/>
    <n v="4"/>
    <s v="PURWOKERTO"/>
    <s v="BANJARNEGARA"/>
    <s v="BJR"/>
    <s v="REG"/>
    <s v="AO"/>
    <x v="0"/>
    <s v="1P INET"/>
    <s v="Completed (PS)"/>
    <s v="RBS-Regional 3"/>
    <d v="2026-08-15T08:50:57"/>
    <d v="2026-08-16T11:25:06"/>
    <n v="69366550"/>
    <m/>
    <n v="146372103455"/>
    <s v="ANEKA JAJAN"/>
    <s v="ODP-BJR-FT/024"/>
    <s v="WO061798133"/>
    <m/>
    <m/>
    <m/>
    <n v="109.699294439917"/>
    <n v="-7.3965395983920104"/>
    <s v="|MC80042|MYIA-082671874130/POI/Dheni Irawan /081315444555/registrasipendaft.araninter.net1@gmail.com"/>
    <s v="MYIB_ASSISTANT"/>
    <m/>
    <m/>
    <m/>
    <m/>
    <m/>
    <m/>
    <m/>
    <m/>
    <s v="Management Janji"/>
    <s v="2026-08-20 08:00:00 | Nama PIC : ANEKA JAJAN No HP : 081315444555  No Alt : - M Janji :  17 Agustus 2026 Jam Pasang : Pagi / Siang Note : hubungi pelanggan jika ingin kelokasi"/>
    <s v="FCC"/>
    <s v="15-08-2026 08:54:52"/>
    <d v="2026-08-20T08:00:00"/>
    <m/>
    <s v="PS"/>
    <s v="BJR"/>
    <s v="NO ADDON"/>
    <n v="20260816"/>
    <s v="Completed"/>
    <s v="HSI Bisnis Promo HUT Telkom PSB 70% - 300 Mbps"/>
    <s v="INDIBIZ"/>
    <m/>
    <m/>
    <d v="2026-08-20T08:00:00"/>
    <s v="2026-08-20 08:00:00 | Nama PIC : ANEKA JAJAN No HP : 081315444555  No Alt : - M Janji :  17 Agustus 2026 Jam Pasang : Pagi / Siang Note : hubungi pelanggan jika ingin kelokasi"/>
    <n v="2026"/>
    <n v="8"/>
    <n v="16"/>
    <d v="2026-08-16T00:00:00"/>
    <n v="-4.3333333333357587"/>
    <x v="1"/>
  </r>
  <r>
    <n v="620"/>
    <n v="1002510839"/>
    <n v="3"/>
    <x v="5"/>
    <n v="5"/>
    <s v="SINGARJA"/>
    <s v="TABANAN"/>
    <s v="TBN"/>
    <s v="REG"/>
    <s v="AO"/>
    <x v="0"/>
    <m/>
    <s v="Completed (PS)"/>
    <s v="RBS-Regional 3"/>
    <d v="2026-08-05T14:37:09"/>
    <d v="2026-08-05T17:18:52"/>
    <n v="69357177"/>
    <m/>
    <n v="172413244317"/>
    <s v="Pusat Gadai MGW010"/>
    <s v="ODP-TBN-FCP/35"/>
    <s v="WO060996291"/>
    <m/>
    <m/>
    <m/>
    <n v="115.173106"/>
    <n v="-8.5284519999999997"/>
    <s v="|MN02515|MYIA-051165239783/POI/AULIYA PRADITA NUR/081119917743/pusatgadaisintyadewi@gmail.com"/>
    <s v="MYDIGIBIZPARTNER"/>
    <m/>
    <m/>
    <m/>
    <m/>
    <m/>
    <m/>
    <m/>
    <m/>
    <s v="Management Janji"/>
    <s v="2026-08-04 08:00:00 | Tanggal pemasangan : 04 agustus 2026  Jam pemasangan : pagi/siang  Info Tambahan : Hubungi pelanggan dulu sebelum ke lokasi  terima kasih"/>
    <s v="FCC"/>
    <d v="2026-05-08T14:39:46"/>
    <m/>
    <m/>
    <s v="PS"/>
    <s v="TBN"/>
    <s v="NO ADDON"/>
    <n v="20260805"/>
    <s v="Completed"/>
    <s v="- 11_11446;Biaya PSB HSI EBIS Tunai di Depan ~ 11[150000]  - E23015;E23015 ~ ES23 - Perangkat ONT[0]  - E23015~null~44292;E23015||11||Abodemen 0[0]  - E23015~null~E23015_SWONT;SWONT ~ Biaya Sewa ONT ~ E23015[30000]  - SP_NOSS;SP_NOSS ~ Internet NOSS Multi"/>
    <s v="INDIBIZ"/>
    <m/>
    <m/>
    <d v="2026-08-05T07:00:00"/>
    <s v="2026-08-04 08:00:00 | Tanggal pemasangan : 04 agustus 2026  Jam pemasangan : pagi/siang  Info Tambahan : Hubungi pelanggan dulu sebelum ke lokasi  terima kasih"/>
    <n v="2026"/>
    <n v="8"/>
    <n v="5"/>
    <d v="2026-08-05T00:00:00"/>
    <n v="-0.29166666666424135"/>
    <x v="1"/>
  </r>
  <r>
    <n v="621"/>
    <n v="1002516094"/>
    <n v="3"/>
    <x v="2"/>
    <n v="4"/>
    <s v="PURWOKERTO"/>
    <s v="PURWOKERTO"/>
    <s v="PWT"/>
    <s v="REG"/>
    <s v="AO"/>
    <x v="0"/>
    <s v="1P INET"/>
    <s v="102 | FOLLOW UP COMPLETED"/>
    <s v="RBS-Regional 3"/>
    <d v="2026-08-08T15:28:56"/>
    <d v="2026-08-11T09:33:52"/>
    <n v="69361544"/>
    <m/>
    <n v="146303609762"/>
    <s v="PT. SYNERGY INTERCONECT TECHNOLOGY"/>
    <s v="ODP-PWT-FAX/058 FAX/D04/058.01"/>
    <s v="WO061275206"/>
    <m/>
    <m/>
    <m/>
    <n v="109.25425399999899"/>
    <n v="-7.4114837728337504"/>
    <s v="|MN01513|MYIA-001862644556/POI/Bp Yogi/089691681027/synergyinterconecttechnology@gmail.com"/>
    <s v="MYIB_ASSISTANT"/>
    <m/>
    <m/>
    <m/>
    <m/>
    <m/>
    <m/>
    <m/>
    <m/>
    <s v="Management Janji"/>
    <s v="2026-08-09 13:00:00 | Tgl Pemasangan : 09 Agustus 2026 Interval : PAGI SIANG Note : Hubungi pelanggan terlebih dahulu"/>
    <s v="FCC"/>
    <d v="2026-08-08T15:40:04"/>
    <d v="2026-08-09T13:00:00"/>
    <s v="Kendala Teknik"/>
    <s v="REVOKE"/>
    <s v="PWT"/>
    <s v="NO ADDON"/>
    <m/>
    <s v="Follow Up Revoke Completed, New Order ID : SC1002519026"/>
    <s v="HSI Bisnis Basic Promo HUT Telkom PSB 70% - 200 Mbps"/>
    <s v="INDIBIZ"/>
    <m/>
    <m/>
    <d v="2026-08-09T13:00:00"/>
    <s v="2026-08-09 13:00:00 | Tgl Pemasangan : 09 Agustus 2026 Interval : PAGI SIANG Note : Hubungi pelanggan terlebih dahulu"/>
    <m/>
    <m/>
    <m/>
    <e v="#NUM!"/>
    <e v="#NUM!"/>
    <x v="0"/>
  </r>
  <r>
    <n v="622"/>
    <n v="1002522282"/>
    <n v="3"/>
    <x v="5"/>
    <n v="5"/>
    <s v="SINGARJA"/>
    <s v="KLUNGKUNG"/>
    <s v="APR"/>
    <s v="REG"/>
    <s v="AO"/>
    <x v="0"/>
    <m/>
    <s v="102 | FOLLOW UP COMPLETED"/>
    <s v="RBS-Regional 3"/>
    <d v="2026-08-12T13:58:00"/>
    <d v="2026-08-18T15:44:51"/>
    <n v="69364308"/>
    <m/>
    <n v="172404209332"/>
    <s v="SMP NEGERI 2 ABANG"/>
    <s v="ODP-APR-FD/37"/>
    <s v="WO061604110"/>
    <m/>
    <m/>
    <m/>
    <n v="115.58680649999999"/>
    <n v="-8.4129594999999995"/>
    <s v="|MN02750|/PIC I WAYAN SARYA/085842056440-082144951066/spandabang60@gmail.com"/>
    <s v="Sales Force DBS"/>
    <m/>
    <m/>
    <m/>
    <m/>
    <m/>
    <m/>
    <m/>
    <m/>
    <s v="Management Janji"/>
    <s v="2026-08-15 08:00:00|M Janji : (13/08/2026) jam Pasang : 09:00 Note : hubungi pelanggan jika ingin kelokasi|40981182|MYDITA"/>
    <s v="FCC"/>
    <d v="2026-12-08T14:10:11"/>
    <d v="2026-08-15T08:00:00"/>
    <s v="Kendala Teknik"/>
    <s v="REVOKE"/>
    <s v="APR"/>
    <s v="NO ADDON"/>
    <m/>
    <s v="Follow Up Revoke Completed, New Order ID : SC1002533942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5T08:00:00"/>
    <s v="2026-08-15 08:00:00|M Janji : (13/08/2026) jam Pasang : 09:00 Note : hubungi pelanggan jika ingin kelokasi|40981182|MYDITA"/>
    <m/>
    <m/>
    <m/>
    <e v="#NUM!"/>
    <e v="#NUM!"/>
    <x v="0"/>
  </r>
  <r>
    <n v="623"/>
    <n v="1002514445"/>
    <n v="3"/>
    <x v="3"/>
    <n v="5"/>
    <s v="SBY UTARA"/>
    <s v="TANDES"/>
    <s v="KRP"/>
    <s v="REG"/>
    <s v="AO"/>
    <x v="0"/>
    <m/>
    <s v="102 | FOLLOW UP COMPLETED"/>
    <s v="RBS-Regional 3"/>
    <d v="2026-08-07T12:01:44"/>
    <d v="2026-08-10T11:02:23"/>
    <n v="69360705"/>
    <m/>
    <n v="152415234840"/>
    <s v="SD MA&amp; 39;ARIF AL-FATTAH SURABAYA"/>
    <s v="ODP-KRP-FBN/11"/>
    <s v="WO061197240"/>
    <m/>
    <m/>
    <m/>
    <n v="112.7099192"/>
    <n v="-7.3164404000000003"/>
    <s v="|MN01993|/SD MA'ARIF AL-FATTAH SURABAYA/081232283576/sdalfattahsurabaya@gmail.com/HSI Basic Winback + Antares Eazy (1:2) 50 Mbps (Rp 395.000) PSB Rp 150.000/Aprilia awanda putri/Jl. Mastrip 35,karangpilang.Surabaya"/>
    <s v="Sales Force DBS"/>
    <m/>
    <m/>
    <m/>
    <m/>
    <m/>
    <m/>
    <m/>
    <m/>
    <s v="Management Janji"/>
    <s v="2026-08-08 15:00:00|Jam pemasangan : 12.00 Info Tambahan : Hubungi pelanggan dulu sebelum ke lokasi terimakasih |40951378|MYDITA"/>
    <s v="FCC"/>
    <d v="2026-07-08T12:10:12"/>
    <d v="2026-08-08T15:00:00"/>
    <s v="Kendala Pelanggan"/>
    <s v="REVOKE"/>
    <s v="KRP"/>
    <s v="ANTAREZ"/>
    <m/>
    <s v="Follow Up Revoke Completed, New Order ID : SC1002517320"/>
    <s v="- 11_11446;Biaya PSB HSI EBIS Tunai di Depan ~ 11[150000]  - E23015;E23015 ~ ES23 - Perangkat ONT[0]  - E23015~null~44292;E23015||11||Abodemen 0[0]  - E23015~null~E23015_SWONT;SWONT ~ Biaya Sewa ONT ~ E23015[30000]  - E24058;E24058 ~ ES24 - Paket HSI Bisn"/>
    <s v="INDIBIZ"/>
    <m/>
    <m/>
    <d v="2026-08-08T15:00:00"/>
    <s v="2026-08-08 15:00:00|Jam pemasangan : 12.00 Info Tambahan : Hubungi pelanggan dulu sebelum ke lokasi terimakasih |40951378|MYDITA"/>
    <m/>
    <m/>
    <m/>
    <e v="#NUM!"/>
    <e v="#NUM!"/>
    <x v="0"/>
  </r>
  <r>
    <n v="624"/>
    <n v="1002532811"/>
    <n v="3"/>
    <x v="3"/>
    <n v="5"/>
    <s v="SBY UTARA"/>
    <s v="TANDES"/>
    <s v="LKI"/>
    <s v="REG"/>
    <s v="AO"/>
    <x v="0"/>
    <s v="1P INET"/>
    <s v="MIE - SEND SURVEY"/>
    <s v="RBS-Regional 3"/>
    <d v="2026-08-18T11:37:58"/>
    <d v="2026-08-18T11:40:01"/>
    <n v="69368840"/>
    <m/>
    <n v="152424212462"/>
    <s v="STK OFFICE"/>
    <s v="ODP-LKS-FAY/29 FAY/D03/29.01"/>
    <s v="WO061993639"/>
    <m/>
    <m/>
    <m/>
    <n v="112.6778422"/>
    <n v="-7.3162309999999904"/>
    <s v="MD|MYDB-20260818265970|DN00001/MN00459|STK OFFICE|08133306690"/>
    <s v="MYDIGIBIZPARTNER"/>
    <m/>
    <m/>
    <m/>
    <m/>
    <m/>
    <m/>
    <m/>
    <m/>
    <s v="Management Janji"/>
    <s v="2026-08-24 08:00:00 |  M Janji : (24 AGUSTUS 2026) jam Pasang : pagi  Note : hubungi pelanggan jika ingin kelokasi"/>
    <s v="FCC"/>
    <s v="18-08-2026 11:39:55"/>
    <d v="2026-08-24T08:00:00"/>
    <m/>
    <s v="SURVEY_NEW_MANJA"/>
    <s v="LKI"/>
    <s v="NO ADDON"/>
    <m/>
    <s v="MIE - SEND SURVEY"/>
    <s v="HSI Bisnis Promo HUT Telkom PSB 70% - 300 Mbps"/>
    <s v="INDIBIZ"/>
    <m/>
    <m/>
    <d v="2026-08-24T08:00:00"/>
    <s v="2026-08-24 08:00:00 |  M Janji : (24 AGUSTUS 2026) jam Pasang : pagi  Note : hubungi pelanggan jika ingin kelokasi"/>
    <m/>
    <m/>
    <m/>
    <e v="#NUM!"/>
    <e v="#NUM!"/>
    <x v="0"/>
  </r>
  <r>
    <n v="625"/>
    <n v="1002508098"/>
    <n v="3"/>
    <x v="4"/>
    <n v="4"/>
    <s v="SEMARANG"/>
    <s v="INNER - SEMARANG JATENG UTARA"/>
    <s v="JHR"/>
    <s v="REG"/>
    <s v="AO"/>
    <x v="0"/>
    <s v="1P INET"/>
    <s v="100 | REVOKE COMPLETED"/>
    <s v="RBS-Regional 3"/>
    <d v="2026-08-04T12:58:56"/>
    <d v="2026-08-06T15:17:42"/>
    <n v="69358259"/>
    <m/>
    <n v="142406122675"/>
    <s v="BOSS DUTA PERTIWI MALL"/>
    <s v="ODP-JHR-FEJ/015 FEJ/D01/015.01"/>
    <s v="WO060886097"/>
    <m/>
    <m/>
    <m/>
    <n v="110.41254904121099"/>
    <n v="-6.9834600001257296"/>
    <s v="MD|MYDB-20260801264162|DN00001/MN02280|BOSS DUTA PERTIWI MALL|081289614441"/>
    <s v="MYDIGIBIZPARTNER"/>
    <m/>
    <m/>
    <m/>
    <m/>
    <m/>
    <m/>
    <m/>
    <m/>
    <s v="Management Janji"/>
    <s v="2026-08-05 13:00:00 | Nama PIC: bp danny  Notel: 081289614441 Alt: -  Tanggal: 5/8/2026 Jam Pasang: Pagi Note: Hubungi sebelum ke lokasi, terimakasih."/>
    <s v="FCC"/>
    <d v="2026-04-08T13:10:23"/>
    <d v="2026-08-05T13:00:00"/>
    <s v="Kendala Pelanggan"/>
    <s v="REVOKE"/>
    <s v="JHR"/>
    <s v="NO ADDON"/>
    <m/>
    <s v="Revoke Completed"/>
    <s v="HSI Bisnis Promo HUT Telkom PSB 70% - 50 Mbps"/>
    <s v="INDIBIZ"/>
    <m/>
    <m/>
    <d v="2026-08-05T13:00:00"/>
    <s v="2026-08-05 13:00:00 | Nama PIC: bp danny  Notel: 081289614441 Alt: -  Tanggal: 5/8/2026 Jam Pasang: Pagi Note: Hubungi sebelum ke lokasi, terimakasih."/>
    <m/>
    <m/>
    <m/>
    <e v="#NUM!"/>
    <e v="#NUM!"/>
    <x v="0"/>
  </r>
  <r>
    <n v="626"/>
    <n v="1002513228"/>
    <n v="3"/>
    <x v="6"/>
    <n v="5"/>
    <s v="SIDOARJO"/>
    <s v="INNER - JATIM TIMUR"/>
    <s v="SDA"/>
    <s v="REG"/>
    <s v="AO"/>
    <x v="0"/>
    <m/>
    <s v="102 | FOLLOW UP COMPLETED"/>
    <s v="RBS-Regional 3"/>
    <d v="2026-08-06T16:51:06"/>
    <d v="2026-08-11T13:04:49"/>
    <n v="69360235"/>
    <m/>
    <n v="152316231944"/>
    <s v="SMP PLUS SABILUR ROSYAD"/>
    <s v="ODP-SDA-FDL/11"/>
    <s v="WO061113765"/>
    <m/>
    <m/>
    <m/>
    <n v="112.7174174"/>
    <n v="-7.4553083999999998"/>
    <s v="|MN02627|/SMP PLUS SABILUR ROSYAD/WINBACK 2.0 HSI B2B (1:1) 50MBPS 355RB PSB DISC 70%/-/sabilurrosyad22@yahoo.com/ALI MASUM/85731104611"/>
    <s v="Sales Force DBS"/>
    <m/>
    <m/>
    <m/>
    <m/>
    <m/>
    <m/>
    <m/>
    <m/>
    <s v="Management Janji"/>
    <s v="2026-08-07 15:00:00| M Janji : (07/08/026) jam Pasang : 09:00 Note : hubungi pelanggan jika ingin kelokasi|40951378|MYDITA"/>
    <s v="FCC"/>
    <d v="2026-06-08T16:55:32"/>
    <d v="2026-08-07T15:00:00"/>
    <s v="Kendala Pelanggan"/>
    <s v="REVOKE"/>
    <s v="SDA"/>
    <s v="NO ADDON"/>
    <m/>
    <s v="Follow Up Revoke Completed, New Order ID : SC1002519790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15:00:00"/>
    <s v="2026-08-07 15:00:00| M Janji : (07/08/026) jam Pasang : 09:00 Note : hubungi pelanggan jika ingin kelokasi|40951378|MYDITA"/>
    <m/>
    <m/>
    <m/>
    <e v="#NUM!"/>
    <e v="#NUM!"/>
    <x v="0"/>
  </r>
  <r>
    <n v="627"/>
    <n v="1002513021"/>
    <n v="3"/>
    <x v="3"/>
    <n v="5"/>
    <s v="SBY UTARA"/>
    <s v="TANDES"/>
    <s v="KNN"/>
    <s v="REG"/>
    <s v="AO"/>
    <x v="0"/>
    <s v="1P INET"/>
    <s v="Completed (PS)"/>
    <s v="RBS-Regional 3"/>
    <d v="2026-08-06T15:55:57"/>
    <d v="2026-08-07T13:41:27"/>
    <n v="69360161"/>
    <m/>
    <n v="152412248714"/>
    <s v="Giras 50 mbae"/>
    <s v="ODP-TDS-FHD/51 FHD/D03/51.01"/>
    <s v="WO061098306"/>
    <m/>
    <m/>
    <m/>
    <n v="112.6083362"/>
    <n v="-7.2389790999999999"/>
    <s v="|MN01794|MYIA-024129719144/POI/mochamad ferdiansyah/081336999908/wgiras18@gmail.com"/>
    <s v="MYIB_ASSISTANT"/>
    <m/>
    <m/>
    <m/>
    <m/>
    <m/>
    <m/>
    <m/>
    <m/>
    <s v="Management Janji"/>
    <s v="2026-08-07 12:00:00 | Nama PIC : bapak ferdiansyah No HP : 081336999908 Alt :  M Janji : (JUMAT/7/AGUSTUS/2026) jam Pasang : 09:00 Note : hubungi pelanggan jika ingin kelokasi"/>
    <s v="FCC"/>
    <d v="2026-06-08T16:10:32"/>
    <d v="2026-08-07T12:00:00"/>
    <m/>
    <s v="PS"/>
    <s v="KNN"/>
    <s v="NO ADDON"/>
    <n v="20260807"/>
    <s v="Completed"/>
    <s v="HSI Bisnis Promo HUT Telkom PSB 70% - 100 Mbps"/>
    <s v="INDIBIZ"/>
    <m/>
    <m/>
    <d v="2026-08-07T12:00:00"/>
    <s v="2026-08-07 12:00:00 | Nama PIC : bapak ferdiansyah No HP : 081336999908 Alt :  M Janji : (JUMAT/7/AGUSTUS/2026) jam Pasang : 09:00 Note : hubungi pelanggan jika ingin kelokasi"/>
    <n v="2026"/>
    <n v="8"/>
    <n v="7"/>
    <d v="2026-08-07T00:00:00"/>
    <n v="-0.5"/>
    <x v="1"/>
  </r>
  <r>
    <n v="628"/>
    <n v="1002511640"/>
    <n v="3"/>
    <x v="1"/>
    <n v="5"/>
    <s v="KEDIRI"/>
    <s v="KEDIRI"/>
    <s v="PAE"/>
    <s v="REG"/>
    <s v="AO"/>
    <x v="0"/>
    <s v="1P INET"/>
    <s v="Completed (PS)"/>
    <s v="RBS-Regional 3"/>
    <d v="2026-08-06T09:43:56"/>
    <d v="2026-08-06T17:32:40"/>
    <n v="69359657"/>
    <m/>
    <n v="152639219480"/>
    <s v="jaya sakti motor"/>
    <s v="ODP-PAE-FL/91"/>
    <s v="WO061047051"/>
    <m/>
    <m/>
    <m/>
    <n v="112.193164005875"/>
    <n v="-7.7769127621991503"/>
    <s v="MD|MYDB-20260805264389|DC20002/MC20030|jaya sakti motor|082364041761"/>
    <s v="MYDIGIBIZPARTNER"/>
    <m/>
    <m/>
    <m/>
    <m/>
    <m/>
    <m/>
    <m/>
    <m/>
    <s v="Management Janji"/>
    <s v="2026-08-07 08:00:00 | Nama PIC : BAPAK AHMAD No HP : 082364041761 No Alternatif : 087830540022 M Janji : 07/07/2026 Jam Pasang : Pagi NoteÃ‚Â :  Hubungi terlebih dahulu sebelum ke lokasi "/>
    <s v="FCC"/>
    <d v="2026-06-08T09:55:05"/>
    <d v="2026-08-07T08:00:00"/>
    <m/>
    <s v="PS"/>
    <s v="PAE"/>
    <s v="NO ADDON"/>
    <n v="20260806"/>
    <s v="Completed"/>
    <s v="HSI Bisnis Promo HUT Telkom PSB 70% - 50 Mbps"/>
    <s v="INDIBIZ"/>
    <m/>
    <m/>
    <d v="2026-08-07T08:00:00"/>
    <s v="2026-08-07 08:00:00 | Nama PIC : BAPAK AHMAD No HP : 082364041761 No Alternatif : 087830540022 M Janji : 07/07/2026 Jam Pasang : Pagi NoteÃ‚Â :  Hubungi terlebih dahulu sebelum ke lokasi "/>
    <n v="2026"/>
    <n v="8"/>
    <n v="6"/>
    <d v="2026-08-06T00:00:00"/>
    <n v="-1.3333333333357587"/>
    <x v="1"/>
  </r>
  <r>
    <n v="629"/>
    <n v="1002511803"/>
    <n v="3"/>
    <x v="2"/>
    <n v="4"/>
    <s v="YOGYAKARTA"/>
    <s v="INNER - YOGYA JATENG SELATAN"/>
    <s v="PGR"/>
    <s v="REG"/>
    <s v="AO"/>
    <x v="0"/>
    <m/>
    <s v="Completed (PS)"/>
    <s v="RBS-Regional 3"/>
    <d v="2026-08-06T10:33:10"/>
    <d v="2026-08-18T12:00:04"/>
    <n v="69359732"/>
    <m/>
    <n v="141114227403"/>
    <s v="SMP PGRI KASIHAN"/>
    <s v="ODP-PGR-FEJ/039"/>
    <s v="WO061773367"/>
    <m/>
    <m/>
    <m/>
    <n v="110.33950539999999"/>
    <n v="-7.8071804"/>
    <s v="AMRBS/403104/KRISFIAN TRI SAPUTRA/R3/YOGYAKARTA/PSB HSI BISNIS 1S 150 MBPS + PIJAR/ANJARWATI/081328022634/anjarwatipgri@gmail.com"/>
    <s v="Amex"/>
    <m/>
    <m/>
    <m/>
    <m/>
    <m/>
    <m/>
    <m/>
    <m/>
    <s v="Management Janji"/>
    <s v="2026-08-18 08:00:00|Nama PIC : Ibu Hedi No HP : 082146118884 No Alt : - M Janji :  18 Agustus 2026 Jam Pasang : Pagi / Siang Note : hubungi pelanggan jika ingin kelokasi|40951378|MYDITA"/>
    <s v="FCC"/>
    <d v="2026-06-08T10:39:54"/>
    <d v="2026-08-18T08:00:00"/>
    <m/>
    <s v="PS"/>
    <s v="PGR"/>
    <s v="PIJAR"/>
    <n v="20260818"/>
    <s v="Completed"/>
    <s v="- 11_11446;Biaya PSB HSI EBIS Tunai di Depan ~ 11[250000]  - SP_NOSS;SP_NOSS ~ Internet NOSS Multispeed Network[0]  - E23015;E23015 ~ ES23 - Perangkat ONT[0]  - E23015~null~44292;E23015||11||Abodemen 0[0]  - E23015~null~E23015_SWONTPREM;SWONTPREM ~ Biaya "/>
    <s v="INDIBIZ"/>
    <m/>
    <m/>
    <d v="2026-08-18T08:00:00"/>
    <s v="2026-08-18 08:00:00|Nama PIC : Ibu Hedi No HP : 082146118884 No Alt : - M Janji :  18 Agustus 2026 Jam Pasang : Pagi / Siang Note : hubungi pelanggan jika ingin kelokasi|40951378|MYDITA"/>
    <n v="2026"/>
    <n v="8"/>
    <n v="18"/>
    <d v="2026-08-18T00:00:00"/>
    <n v="-0.33333333333575865"/>
    <x v="1"/>
  </r>
  <r>
    <n v="630"/>
    <n v="1002522076"/>
    <n v="3"/>
    <x v="1"/>
    <n v="5"/>
    <s v="KEDIRI"/>
    <s v="KEDIRI"/>
    <s v="GUR"/>
    <s v="REG"/>
    <s v="AO"/>
    <x v="0"/>
    <s v="1P INET"/>
    <s v="Completed (PS)"/>
    <s v="RBS-Regional 3"/>
    <d v="2026-08-12T13:08:56"/>
    <d v="2026-08-12T16:42:21"/>
    <n v="69364209"/>
    <m/>
    <n v="152625207542"/>
    <s v="SPBU 54.641.01"/>
    <s v="ODP-GUR-FB/05 FB/D01/05.01"/>
    <s v="WO061582991"/>
    <m/>
    <m/>
    <m/>
    <n v="112.069078"/>
    <n v="-7.8157050000000003"/>
    <s v="|MN00418|MYIA-031193488219/POI/HERMUDJANTO/082141646462/gurahspbu01@gmail.com"/>
    <s v="MYIB_ASSISTANT"/>
    <m/>
    <m/>
    <m/>
    <m/>
    <m/>
    <m/>
    <m/>
    <m/>
    <s v="Management Janji"/>
    <s v="2026-08-13 13:00:00 | M Janji : (13 AGUSTUS 2026) jam Pasang : siang Note : hubungi pelanggan jika ingin kelokasi"/>
    <s v="FCC"/>
    <d v="2026-12-08T13:10:01"/>
    <d v="2026-08-13T13:00:00"/>
    <m/>
    <s v="PS"/>
    <s v="GUR"/>
    <s v="NO ADDON"/>
    <n v="20260812"/>
    <s v="Completed"/>
    <s v="HSI Bisnis Promo HUT Telkom PSB 70% - 50 Mbps"/>
    <s v="INDIBIZ"/>
    <m/>
    <m/>
    <d v="2026-08-13T13:00:00"/>
    <s v="2026-08-13 13:00:00 | M Janji : (13 AGUSTUS 2026) jam Pasang : siang Note : hubungi pelanggan jika ingin kelokasi"/>
    <n v="2026"/>
    <n v="8"/>
    <n v="12"/>
    <d v="2026-08-12T00:00:00"/>
    <n v="-1.5416666666642413"/>
    <x v="1"/>
  </r>
  <r>
    <n v="631"/>
    <n v="1002528087"/>
    <n v="3"/>
    <x v="6"/>
    <n v="5"/>
    <s v="PASURUAN"/>
    <s v="PROBOLINGGO"/>
    <s v="GND"/>
    <s v="REG"/>
    <s v="AO"/>
    <x v="0"/>
    <m/>
    <s v="CC - HD1A - INPROGRESS UNCONTACTED"/>
    <s v="RBS-Regional 3"/>
    <d v="2026-08-15T11:38:43"/>
    <d v="2026-08-18T09:25:42"/>
    <n v="69366754"/>
    <m/>
    <n v="152510206748"/>
    <s v="LSM LIRA"/>
    <s v="ODP-GND-FL/22"/>
    <m/>
    <m/>
    <m/>
    <m/>
    <n v="113.4445533"/>
    <n v="-7.9494683000000004"/>
    <s v="|MN00836|/KANTOR LIRA 2/WINBACK 2.0 HSI B2B (1:2) 100MBPS 440RB PSB DISC 70%/085259461903/Asanzy0203@gmail.com/HARSONO/-7.949503, 113.444513"/>
    <s v="Sales Force DBS"/>
    <m/>
    <m/>
    <m/>
    <m/>
    <m/>
    <m/>
    <m/>
    <m/>
    <m/>
    <m/>
    <m/>
    <s v="15-08-2026 11:39:55"/>
    <m/>
    <m/>
    <s v="FCC"/>
    <s v="GND"/>
    <s v="NO ADDON"/>
    <m/>
    <s v="UNCONTACTED : Telepon Tidak Diangkat - RNA Muhammad Fauzan Fidhianta 40961370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632"/>
    <n v="1002512242"/>
    <n v="3"/>
    <x v="7"/>
    <n v="4"/>
    <s v="SOLO"/>
    <s v="INNER - SOLO JATENG TIMUR"/>
    <s v="GLD"/>
    <s v="REG"/>
    <s v="AO"/>
    <x v="0"/>
    <s v="1P INET"/>
    <s v="Completed (PS)"/>
    <s v="RBS-Regional 3"/>
    <d v="2026-08-06T12:31:56"/>
    <d v="2026-08-08T12:12:57"/>
    <n v="69359918"/>
    <m/>
    <n v="146514602418"/>
    <s v="SLICK DESIGN"/>
    <s v="ODP-GLD-FBN/055 FBN/D05/07.55"/>
    <s v="WO061067454"/>
    <m/>
    <m/>
    <m/>
    <n v="110.834253"/>
    <n v="-7.6112719999999996"/>
    <s v="|MN00943|MYIA-032363664640/POI/RIVAI DHIMAS SAPUTRO /0895391250603/masdimmrisen@gmail.com"/>
    <s v="MYIB_ASSISTANT"/>
    <m/>
    <m/>
    <m/>
    <m/>
    <m/>
    <m/>
    <m/>
    <m/>
    <s v="Management Janji"/>
    <s v="2026-08-07 13:00:00 | Tanggal pemasangan: 07/08/2026 Jam pemasangan : pagi/siang Info Tambahan : Hubungi pelanggan dulu sebelum ke lokasi. terima kasih"/>
    <s v="FCC"/>
    <d v="2026-06-08T12:40:10"/>
    <d v="2026-08-07T13:00:00"/>
    <m/>
    <s v="PS"/>
    <s v="GLD"/>
    <s v="NO ADDON"/>
    <n v="20260808"/>
    <s v="Completed"/>
    <s v="HSI Bisnis Promo HUT Telkom PSB 70% - 150 Mbps"/>
    <s v="INDIBIZ"/>
    <m/>
    <m/>
    <d v="2026-08-07T13:00:00"/>
    <s v="2026-08-07 13:00:00 | Tanggal pemasangan: 07/08/2026 Jam pemasangan : pagi/siang Info Tambahan : Hubungi pelanggan dulu sebelum ke lokasi. terima kasih"/>
    <n v="2026"/>
    <n v="8"/>
    <n v="8"/>
    <d v="2026-08-08T00:00:00"/>
    <n v="0.45833333333575865"/>
    <x v="1"/>
  </r>
  <r>
    <n v="633"/>
    <n v="1002505968"/>
    <n v="3"/>
    <x v="2"/>
    <n v="4"/>
    <s v="MAGELANG"/>
    <s v="MAGELANG"/>
    <s v="MGE"/>
    <s v="REG"/>
    <s v="AO"/>
    <x v="0"/>
    <s v="1P INET"/>
    <s v="Completed (PS)"/>
    <s v="RBS-Regional 3"/>
    <d v="2026-08-03T12:10:56"/>
    <d v="2026-08-04T12:23:37"/>
    <n v="69357438"/>
    <m/>
    <n v="146137149595"/>
    <s v="SPBU 44 561 21 SUKARNO HATTA"/>
    <s v="ODP-MGE-FAE/049 FAE/D04/049.01"/>
    <s v="WO060779843"/>
    <m/>
    <m/>
    <m/>
    <n v="110.2346386"/>
    <n v="-7.4879699999999998"/>
    <s v="|MN02395|MYIA-098952472085/POI/MISBACHUL MUNIR/081915514708/spbu_sajogja4456121@yahoo.co.id"/>
    <s v="MYIB_ASSISTANT"/>
    <m/>
    <m/>
    <m/>
    <m/>
    <m/>
    <m/>
    <m/>
    <m/>
    <s v="Management Janji"/>
    <s v="2026-08-07 15:00:00 | Nama PIC : Bapak Ahmad No HP : 081915514708 No Alternatif : - M Janji : 04/08/2026 Jam Pasang : Pagi NoteÃ‚Â :  Hubungi terlebih dahulu sebelum ke lokasi  "/>
    <s v="FCC"/>
    <d v="2026-03-08T12:25:25"/>
    <d v="2026-08-07T15:00:00"/>
    <m/>
    <s v="PS"/>
    <s v="MGE"/>
    <s v="NO ADDON"/>
    <n v="20260804"/>
    <s v="Completed"/>
    <s v="HSI Bisnis Basic Promo HUT Telkom PSB 70% - 100 Mbps"/>
    <s v="INDIBIZ"/>
    <m/>
    <m/>
    <d v="2026-08-07T15:00:00"/>
    <s v="2026-08-07 15:00:00 | Nama PIC : Bapak Ahmad No HP : 081915514708 No Alternatif : - M Janji : 04/08/2026 Jam Pasang : Pagi NoteÃ‚Â :  Hubungi terlebih dahulu sebelum ke lokasi  "/>
    <n v="2026"/>
    <n v="8"/>
    <n v="4"/>
    <d v="2026-08-04T00:00:00"/>
    <n v="-3.625"/>
    <x v="1"/>
  </r>
  <r>
    <n v="634"/>
    <n v="1002510693"/>
    <n v="3"/>
    <x v="1"/>
    <n v="5"/>
    <s v="MALANG"/>
    <s v="BATU"/>
    <s v="TMP"/>
    <s v="REG"/>
    <s v="AO"/>
    <x v="0"/>
    <s v="1P INET"/>
    <s v="Completed (PS)"/>
    <s v="RBS-Regional 3"/>
    <d v="2026-08-05T14:04:56"/>
    <d v="2026-08-05T18:57:21"/>
    <n v="69359237"/>
    <m/>
    <n v="152717206254"/>
    <s v="WARKOP 70"/>
    <s v="ODP-TMP-FH/31 FH/D03/31.01"/>
    <s v="WO060991008"/>
    <m/>
    <m/>
    <m/>
    <n v="112.698652781546"/>
    <n v="-8.0009646194729296"/>
    <s v="MD|MYDB-20260805264424|SC20017/MC20200|WARKOP 70|082230755532"/>
    <s v="MYDIGIBIZPARTNER"/>
    <m/>
    <m/>
    <m/>
    <m/>
    <m/>
    <m/>
    <m/>
    <m/>
    <s v="Management Janji"/>
    <s v="2026-08-06 13:00:00 | Tanggal Pemasangan : 06 Agustus 2026 Jam Pemasangan : 08:00 13:00 Info Tambahan : Hubungi pelanggan dulu sebelum ke lokasi terimakasih"/>
    <s v="FCC"/>
    <d v="2026-05-08T14:10:37"/>
    <d v="2026-08-06T13:00:00"/>
    <m/>
    <s v="PS"/>
    <s v="TMP"/>
    <s v="NO ADDON"/>
    <n v="20260805"/>
    <s v="Completed"/>
    <s v="HSI Bisnis Promo HUT Telkom PSB 70% - 300 Mbps"/>
    <s v="INDIBIZ"/>
    <m/>
    <m/>
    <d v="2026-08-06T13:00:00"/>
    <s v="2026-08-06 13:00:00 | Tanggal Pemasangan : 06 Agustus 2026 Jam Pemasangan : 08:00 13:00 Info Tambahan : Hubungi pelanggan dulu sebelum ke lokasi terimakasih"/>
    <n v="2026"/>
    <n v="8"/>
    <n v="5"/>
    <d v="2026-08-05T00:00:00"/>
    <n v="-1.5416666666642413"/>
    <x v="1"/>
  </r>
  <r>
    <n v="635"/>
    <n v="1002509539"/>
    <n v="3"/>
    <x v="1"/>
    <n v="5"/>
    <s v="KEDIRI"/>
    <s v="TULUNGAGUNG"/>
    <s v="TUL"/>
    <s v="REG"/>
    <s v="AO"/>
    <x v="0"/>
    <s v="1P INET"/>
    <s v="Completed (PS)"/>
    <s v="RBS-Regional 3"/>
    <d v="2026-08-05T08:17:56"/>
    <d v="2026-08-05T15:31:38"/>
    <n v="69358735"/>
    <m/>
    <n v="152606246376"/>
    <s v="PT. MUJI KARUNIA JAYA (SPBU Terminal)"/>
    <s v="ODP-TUL-FCLD/02 FCL/F01/01.02"/>
    <s v="WO060948470"/>
    <m/>
    <m/>
    <m/>
    <n v="111.89589678220899"/>
    <n v="-8.0731820225064705"/>
    <s v="|MN00418|MYIA-039164358425/POI/EKO SUTRIONO/081336551939/spbu5466230@gmail.com"/>
    <s v="MYIB_ASSISTANT"/>
    <m/>
    <m/>
    <m/>
    <m/>
    <m/>
    <m/>
    <m/>
    <m/>
    <s v="Management Janji"/>
    <s v="2026-08-06 08:00:00 | Tanggal pemasangan: 06/08/2026 Jam pemasangan : pagi / siang Info Tambahan : Hubungi pelanggan dulu sebelum ke lokasi terima kasih"/>
    <s v="FCC"/>
    <d v="2026-05-08T08:25:38"/>
    <d v="2026-08-06T08:00:00"/>
    <m/>
    <s v="PS"/>
    <s v="TUL"/>
    <s v="NO ADDON"/>
    <n v="20260805"/>
    <s v="Completed"/>
    <s v="HSI Bisnis Promo HUT Telkom PSB 70% - 50 Mbps"/>
    <s v="INDIBIZ"/>
    <m/>
    <m/>
    <d v="2026-08-06T08:00:00"/>
    <s v="2026-08-06 08:00:00 | Tanggal pemasangan: 06/08/2026 Jam pemasangan : pagi / siang Info Tambahan : Hubungi pelanggan dulu sebelum ke lokasi terima kasih"/>
    <n v="2026"/>
    <n v="8"/>
    <n v="5"/>
    <d v="2026-08-05T00:00:00"/>
    <n v="-1.3333333333357587"/>
    <x v="1"/>
  </r>
  <r>
    <n v="636"/>
    <n v="1002515573"/>
    <n v="3"/>
    <x v="7"/>
    <n v="4"/>
    <s v="KUDUS"/>
    <s v="JEPARA"/>
    <s v="JPR"/>
    <s v="REG"/>
    <s v="AO"/>
    <x v="0"/>
    <s v="1P INET"/>
    <s v="Completed (PS)"/>
    <s v="RBS-Regional 3"/>
    <d v="2026-08-08T08:19:57"/>
    <d v="2026-08-09T19:07:59"/>
    <n v="69361226"/>
    <m/>
    <n v="142539117740"/>
    <s v="Waroeng Mebel"/>
    <s v="ODP-JPR-FK/163 FK/D08/163.01"/>
    <s v="WO061233625"/>
    <m/>
    <m/>
    <m/>
    <n v="110.6721762"/>
    <n v="-6.5685433999999896"/>
    <s v="MD|MYDB-20260807264613|EC60002/MC60029|Waroeng Mebel|085643092750"/>
    <s v="MYDIGIBIZPARTNER"/>
    <m/>
    <m/>
    <m/>
    <m/>
    <m/>
    <m/>
    <m/>
    <m/>
    <s v="Management Janji"/>
    <s v="2026-08-09 08:00:00 | Nama PIC : Bp Zian No Hp : 085643092750 No Alt : - Tgl Pemasangan : 09 Agustus 2026 Interval : PAGI SIANG Note : Hubungi pelanggan terlebih dahulu"/>
    <s v="FCC"/>
    <d v="2026-08-08T08:25:17"/>
    <d v="2026-08-09T08:00:00"/>
    <m/>
    <s v="PS"/>
    <s v="JPR"/>
    <s v="NO ADDON"/>
    <n v="20260809"/>
    <s v="Completed"/>
    <s v="HSI Bisnis Promo HUT Telkom PSB 70% - 50 Mbps"/>
    <s v="INDIBIZ"/>
    <m/>
    <m/>
    <d v="2026-08-09T08:00:00"/>
    <s v="2026-08-09 08:00:00 | Nama PIC : Bp Zian No Hp : 085643092750 No Alt : - Tgl Pemasangan : 09 Agustus 2026 Interval : PAGI SIANG Note : Hubungi pelanggan terlebih dahulu"/>
    <n v="2026"/>
    <n v="8"/>
    <n v="9"/>
    <d v="2026-08-09T00:00:00"/>
    <n v="-0.33333333333575865"/>
    <x v="1"/>
  </r>
  <r>
    <n v="637"/>
    <n v="1002508611"/>
    <n v="3"/>
    <x v="2"/>
    <n v="4"/>
    <s v="MAGELANG"/>
    <s v="MUNTILAN"/>
    <s v="SWT"/>
    <s v="REG"/>
    <s v="AO"/>
    <x v="0"/>
    <m/>
    <s v="FCC - HD1A - PROGRESS"/>
    <s v="RBS-Regional 3"/>
    <d v="2026-08-04T14:37:30"/>
    <d v="2026-08-04T14:39:14"/>
    <n v="69358359"/>
    <m/>
    <n v="142164113607"/>
    <s v="Harnani farm"/>
    <m/>
    <m/>
    <m/>
    <m/>
    <m/>
    <n v="110.3616167"/>
    <n v="-7.5322221999999996"/>
    <s v="|MN00935|/Harnani farm/085868746990/shnikuk93@gmail.com/ 1S HSI BISNIS BASIC PROMO HUT 50 Mbps / AGUS SADEWO"/>
    <s v="Sales Profesional"/>
    <m/>
    <m/>
    <m/>
    <m/>
    <m/>
    <m/>
    <m/>
    <m/>
    <m/>
    <m/>
    <m/>
    <d v="2026-04-08T14:40:14"/>
    <m/>
    <m/>
    <s v="FCC"/>
    <s v="SWT"/>
    <s v="NO ADDON"/>
    <m/>
    <s v="MYDITA RBS - HD1A - PROGRESS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m/>
    <m/>
    <m/>
    <m/>
    <m/>
    <e v="#NUM!"/>
    <e v="#NUM!"/>
    <x v="0"/>
  </r>
  <r>
    <n v="638"/>
    <n v="1002518502"/>
    <n v="3"/>
    <x v="6"/>
    <n v="5"/>
    <s v="SIDOARJO"/>
    <s v="INNER - JATIM TIMUR"/>
    <s v="SDA"/>
    <s v="REG"/>
    <s v="AO"/>
    <x v="0"/>
    <m/>
    <s v="Completed (PS)"/>
    <s v="RBS-Regional 3"/>
    <d v="2026-08-10T16:38:23"/>
    <d v="2026-08-10T21:15:28"/>
    <n v="69345020"/>
    <n v="3135917281"/>
    <n v="152316231203"/>
    <s v="PT. KENT MANDIRI TEKNIK"/>
    <s v="ODP-SDA-FHD/39"/>
    <s v="WO061431753"/>
    <m/>
    <m/>
    <m/>
    <n v="112.755130755219"/>
    <n v="-7.4442643883951201"/>
    <s v="AMRBS/403113/RACHMANTO PRIYO KUNCORO/R3/JATIM TIMUR/HSI B2B (1:1) + PHONE (800 MENIT) 100MBPS 645RB PSB DISC 70%/MAHPUT DAROINI /financekentmandiriteknik@gmail.com"/>
    <s v="Amex"/>
    <m/>
    <m/>
    <m/>
    <m/>
    <m/>
    <m/>
    <m/>
    <m/>
    <s v="Management Janji"/>
    <s v="2026-08-05 15:00:00|CENTRAL INDUSTRIAL PARK KAPPA 18 KEMIRI SIDOARJO|SYSTEM|MYDITA"/>
    <s v="FCC"/>
    <d v="2026-10-08T16:39:46"/>
    <m/>
    <m/>
    <s v="PS"/>
    <s v="SDA"/>
    <s v="NO ADDON"/>
    <n v="20260810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10T07:00:00"/>
    <s v="2026-08-05 15:00:00|CENTRAL INDUSTRIAL PARK KAPPA 18 KEMIRI SIDOARJO|SYSTEM|MYDITA"/>
    <n v="2026"/>
    <n v="8"/>
    <n v="10"/>
    <d v="2026-08-10T00:00:00"/>
    <n v="-0.29166666666424135"/>
    <x v="1"/>
  </r>
  <r>
    <n v="639"/>
    <n v="1002509770"/>
    <n v="3"/>
    <x v="6"/>
    <n v="5"/>
    <s v="SIDOARJO"/>
    <s v="INNER - JATIM TIMUR"/>
    <s v="KRN"/>
    <s v="REG"/>
    <s v="AO"/>
    <x v="0"/>
    <m/>
    <s v="102 | FOLLOW UP COMPLETED"/>
    <s v="RBS-Regional 3"/>
    <d v="2026-08-05T09:35:53"/>
    <d v="2026-08-14T09:03:31"/>
    <n v="69358832"/>
    <m/>
    <n v="152331250911"/>
    <s v="MI NURUL ULUM R.LAB"/>
    <s v="ODP-KRN-FAF/40"/>
    <s v="WO061061745"/>
    <m/>
    <m/>
    <m/>
    <n v="112.62424470000001"/>
    <n v="-7.4491252000000001"/>
    <s v="|MN00370|/MI NURUL ULUM R.LAB/WINBACK 2.0 HSI B2B (1:1) 100MBPS 535RB PSB DISC 70%//111muchlissh@gmail.com/MUHAMMAD MUCHLIS/89504592018"/>
    <s v="Sales Force DBS"/>
    <m/>
    <m/>
    <m/>
    <m/>
    <m/>
    <m/>
    <m/>
    <m/>
    <s v="Management Janji"/>
    <s v="2026-08-07 08:00:00|Tanggal pemasangan: 6/08/2026 Jam pemasangan : pagi / siang Info Tambahan : Hubungi pelanggan dulu sebelum ke lokasi. terima kasih|40010577|MYDITA"/>
    <s v="FCC"/>
    <d v="2026-05-08T09:39:56"/>
    <d v="2026-08-07T08:00:00"/>
    <s v="Kendala Teknik"/>
    <s v="REVOKE"/>
    <s v="KRN"/>
    <s v="NO ADDON"/>
    <m/>
    <s v="Follow Up Revoke Completed, New Order ID : SC1002525541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08:00:00"/>
    <s v="2026-08-07 08:00:00|Tanggal pemasangan: 6/08/2026 Jam pemasangan : pagi / siang Info Tambahan : Hubungi pelanggan dulu sebelum ke lokasi. terima kasih|40010577|MYDITA"/>
    <m/>
    <m/>
    <m/>
    <e v="#NUM!"/>
    <e v="#NUM!"/>
    <x v="0"/>
  </r>
  <r>
    <n v="640"/>
    <n v="1002507658"/>
    <n v="3"/>
    <x v="3"/>
    <n v="5"/>
    <s v="SBY SELATAN"/>
    <s v="KETINTANG"/>
    <s v="RKT"/>
    <s v="REG"/>
    <s v="AO"/>
    <x v="0"/>
    <s v="1P INET"/>
    <s v="Completed (PS)"/>
    <s v="RBS-Regional 3"/>
    <d v="2026-08-04T11:10:56"/>
    <d v="2026-08-04T16:09:42"/>
    <n v="69358126"/>
    <m/>
    <n v="152308241262"/>
    <s v="KOS SIWALAN KERTO"/>
    <s v="ODP-RKT-FCU/36"/>
    <s v="WO060871471"/>
    <m/>
    <m/>
    <m/>
    <n v="112.7393304"/>
    <n v="-7.3415568999999996"/>
    <s v="MD|MYDB-20260804264298|DN00001/MN00443|KOS SIWALAN KERTO|085777777745"/>
    <s v="MYDIGIBIZPARTNER"/>
    <m/>
    <m/>
    <m/>
    <m/>
    <m/>
    <m/>
    <m/>
    <m/>
    <s v="Management Janji"/>
    <s v="2026-08-05 08:00:00 | Tanggal Pemasangan : 05 Agustus 2026 Jam Pemasangan : 08:00 13:00 Info Tambahan : Hubungi pelanggan dulu sebelum ke lokasi terimakasih"/>
    <s v="FCC"/>
    <d v="2026-04-08T11:25:40"/>
    <d v="2026-08-05T08:00:00"/>
    <m/>
    <s v="PS"/>
    <s v="RKT"/>
    <s v="NO ADDON"/>
    <n v="20260804"/>
    <s v="Completed"/>
    <s v="HSI Bisnis Promo HUT Telkom PSB 70% - 200 Mbps"/>
    <s v="INDIBIZ"/>
    <m/>
    <m/>
    <d v="2026-08-05T08:00:00"/>
    <s v="2026-08-05 08:00:00 | Tanggal Pemasangan : 05 Agustus 2026 Jam Pemasangan : 08:00 13:00 Info Tambahan : Hubungi pelanggan dulu sebelum ke lokasi terimakasih"/>
    <n v="2026"/>
    <n v="8"/>
    <n v="4"/>
    <d v="2026-08-04T00:00:00"/>
    <n v="-1.3333333333357587"/>
    <x v="1"/>
  </r>
  <r>
    <n v="641"/>
    <n v="1002517689"/>
    <n v="3"/>
    <x v="0"/>
    <n v="5"/>
    <s v="MATARAM"/>
    <s v="SUMBAWA"/>
    <s v="SBW"/>
    <s v="REG"/>
    <s v="AO"/>
    <x v="0"/>
    <m/>
    <s v="Completed (PS)"/>
    <s v="RBS-Regional 3"/>
    <d v="2026-08-10T13:10:37"/>
    <d v="2026-08-10T14:08:43"/>
    <n v="69360771"/>
    <m/>
    <n v="172606792136"/>
    <s v="LAUNDRY EL"/>
    <s v="ODP-SBW-FBG/07"/>
    <s v="WO061397103"/>
    <m/>
    <m/>
    <m/>
    <n v="117.70505249999999"/>
    <n v="-8.6698895"/>
    <s v="|MN01595|MYIA-086815516183/POI/fajriansyah/085927313163/fajriansyah030597@gmail.com"/>
    <s v="Sales Profesional"/>
    <m/>
    <m/>
    <m/>
    <m/>
    <m/>
    <m/>
    <m/>
    <m/>
    <s v="Management Janji"/>
    <s v="2026-08-08 13:00:00 | Nama Pic : bp fajriansyah  No Hp Pic : 088292061272  No alt : -  Jam Pemasangan : pagi   Tanggal Pemasangan : 8 Agustus 2026"/>
    <s v="FCC"/>
    <d v="2026-10-08T13:25:34"/>
    <m/>
    <m/>
    <s v="PS"/>
    <s v="SBW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7:00:00"/>
    <s v="2026-08-08 13:00:00 | Nama Pic : bp fajriansyah  No Hp Pic : 088292061272  No alt : -  Jam Pemasangan : pagi   Tanggal Pemasangan : 8 Agustus 2026"/>
    <n v="2026"/>
    <n v="8"/>
    <n v="10"/>
    <d v="2026-08-10T00:00:00"/>
    <n v="-0.29166666666424135"/>
    <x v="1"/>
  </r>
  <r>
    <n v="642"/>
    <n v="1002515708"/>
    <n v="3"/>
    <x v="1"/>
    <n v="5"/>
    <s v="KEDIRI"/>
    <s v="NGANJUK"/>
    <s v="WRJ"/>
    <s v="REG"/>
    <s v="AO"/>
    <x v="0"/>
    <s v="1P INET"/>
    <s v="Completed (PS)"/>
    <s v="RBS-Regional 3"/>
    <d v="2026-08-08T10:13:57"/>
    <d v="2026-08-08T21:57:29"/>
    <n v="69361303"/>
    <m/>
    <n v="152641205431"/>
    <s v="FOMO CAFE"/>
    <s v="ODP-WRJ-FD/21 FD/D03/21.01"/>
    <s v="WO061241331"/>
    <m/>
    <m/>
    <m/>
    <n v="112.058712"/>
    <n v="-7.6771010000000004"/>
    <s v="|MN02812|MYIA-063944870176/POI/PUTRA SURYA ADTYA DIMAS/082134306950/adittyadiimas@gmail.com"/>
    <s v="MYIB_ASSISTANT"/>
    <m/>
    <m/>
    <m/>
    <m/>
    <m/>
    <m/>
    <m/>
    <m/>
    <s v="Management Janji"/>
    <s v="2026-08-09 08:00:00 | Nama PIC: BP PUTRA Notel: 082134306950 Alt: -  Tanggal: 9/8/2026 Jam Pasang: Pagi  Note: Hubungi pelanggan sebelum ke lokasi, terima kasih. "/>
    <s v="FCC"/>
    <d v="2026-08-08T10:25:14"/>
    <d v="2026-08-09T08:00:00"/>
    <m/>
    <s v="PS"/>
    <s v="WRJ"/>
    <s v="NO ADDON"/>
    <n v="20260808"/>
    <s v="Completed"/>
    <s v="HSI Bisnis Promo HUT Telkom PSB 70% - 200 Mbps"/>
    <s v="INDIBIZ"/>
    <m/>
    <m/>
    <d v="2026-08-09T08:00:00"/>
    <s v="2026-08-09 08:00:00 | Nama PIC: BP PUTRA Notel: 082134306950 Alt: -  Tanggal: 9/8/2026 Jam Pasang: Pagi  Note: Hubungi pelanggan sebelum ke lokasi, terima kasih. "/>
    <n v="2026"/>
    <n v="8"/>
    <n v="8"/>
    <d v="2026-08-08T00:00:00"/>
    <n v="-1.3333333333357587"/>
    <x v="1"/>
  </r>
  <r>
    <n v="643"/>
    <n v="1002525493"/>
    <n v="3"/>
    <x v="3"/>
    <n v="5"/>
    <s v="SBY UTARA"/>
    <s v="LAMONGAN"/>
    <s v="BBA"/>
    <s v="REG"/>
    <s v="AO"/>
    <x v="0"/>
    <m/>
    <s v="Completed (PS)"/>
    <s v="RBS-Regional 3"/>
    <d v="2026-08-14T08:49:47"/>
    <d v="2026-08-14T10:28:18"/>
    <n v="69364646"/>
    <m/>
    <n v="152441211306"/>
    <s v="warkop Baim"/>
    <s v="ODP-BBA-FAK/26"/>
    <s v="WO061719164"/>
    <m/>
    <m/>
    <m/>
    <n v="112.16443099999999"/>
    <n v="-7.2331940000000001"/>
    <s v="MD|MYDB-20260812265142|DC20002/MC20039|warkop Baim|085172377660"/>
    <s v="MYDIGIBIZPARTNER"/>
    <m/>
    <m/>
    <m/>
    <m/>
    <m/>
    <m/>
    <m/>
    <m/>
    <s v="Management Janji"/>
    <s v="2026-08-13 15:00:00 | Nama Pic : Baim  No Hp Pic : 085172377660  No alt : -  Jam Pemasangan : siang   Tanggal Pemasangan : 13 Agustus 2026"/>
    <s v="FCC"/>
    <s v="14-08-2026 09:10:50"/>
    <m/>
    <m/>
    <s v="PS"/>
    <s v="BBA"/>
    <s v="NO ADDON"/>
    <n v="20260814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4T07:00:00"/>
    <s v="2026-08-13 15:00:00 | Nama Pic : Baim  No Hp Pic : 085172377660  No alt : -  Jam Pemasangan : siang   Tanggal Pemasangan : 13 Agustus 2026"/>
    <n v="2026"/>
    <n v="8"/>
    <n v="14"/>
    <d v="2026-08-14T00:00:00"/>
    <n v="-0.29166666666424135"/>
    <x v="1"/>
  </r>
  <r>
    <n v="644"/>
    <n v="1002518516"/>
    <n v="3"/>
    <x v="4"/>
    <n v="4"/>
    <s v="SEMARANG"/>
    <s v="INNER - SEMARANG JATENG UTARA"/>
    <s v="BMK"/>
    <s v="REG"/>
    <s v="AO"/>
    <x v="0"/>
    <s v="1P INET"/>
    <s v="Completed (PS)"/>
    <s v="RBS-Regional 3"/>
    <d v="2026-08-10T16:41:57"/>
    <d v="2026-08-11T19:25:22"/>
    <n v="69362732"/>
    <m/>
    <n v="141423136633"/>
    <s v="ERABLUE NGESREP"/>
    <s v="ODP-BMK-FB/010 FB/D09/010.01"/>
    <s v="WO061431637"/>
    <m/>
    <m/>
    <m/>
    <n v="110.422167"/>
    <n v="-7.0496670000000003"/>
    <s v="|MN02713|MYIA-080701073796/POI/HASBIBINTARO SHIDDIQ/081249549394/nextperdanaone@gmail.com"/>
    <s v="MYIB_ASSISTANT"/>
    <m/>
    <m/>
    <m/>
    <m/>
    <m/>
    <m/>
    <m/>
    <m/>
    <s v="Management Janji"/>
    <s v="2026-08-11 13:00:00 | Waktu pemasnagan : 11 Agustus 2026 Jam pemasangan : 08.00 - 12.00 Mohon hubungi pelanggan sebelum ke lokasi  Terima kasih"/>
    <s v="FCC"/>
    <d v="2026-10-08T16:55:23"/>
    <d v="2026-08-11T13:00:00"/>
    <m/>
    <s v="PS"/>
    <s v="BMK"/>
    <s v="NO ADDON"/>
    <n v="20260811"/>
    <s v="Completed"/>
    <s v="HSI Bisnis PSB 70% - 50 Mbps"/>
    <s v="INDIBIZ"/>
    <m/>
    <m/>
    <d v="2026-08-11T13:00:00"/>
    <s v="2026-08-11 13:00:00 | Waktu pemasnagan : 11 Agustus 2026 Jam pemasangan : 08.00 - 12.00 Mohon hubungi pelanggan sebelum ke lokasi  Terima kasih"/>
    <n v="2026"/>
    <n v="8"/>
    <n v="11"/>
    <d v="2026-08-11T00:00:00"/>
    <n v="-0.54166666666424135"/>
    <x v="1"/>
  </r>
  <r>
    <n v="645"/>
    <n v="1002533010"/>
    <n v="3"/>
    <x v="3"/>
    <n v="5"/>
    <s v="MADURA"/>
    <s v="BANGKALAN"/>
    <s v="TBU"/>
    <s v="REG"/>
    <s v="AO"/>
    <x v="0"/>
    <s v="1P INET"/>
    <s v="MIE - SEND SURVEY"/>
    <s v="RBS-Regional 3"/>
    <d v="2026-08-18T12:47:56"/>
    <d v="2026-08-18T12:50:01"/>
    <n v="69368896"/>
    <m/>
    <n v="152458900691"/>
    <s v="TOKO NAWAWI HIDAYATULLOH 1"/>
    <s v="ODP-TBU-FAB/55 FAB/D07/55.01"/>
    <s v="WO062002572"/>
    <m/>
    <m/>
    <m/>
    <n v="113.0235376"/>
    <n v="-6.8852115999999999"/>
    <s v="|MN00086|MYIA-088256117407/POI/Khotibul Umam/085743155632/ananda.nawal@gmail.com"/>
    <s v="MYIB_ASSISTANT"/>
    <m/>
    <m/>
    <m/>
    <m/>
    <m/>
    <m/>
    <m/>
    <m/>
    <s v="Management Janji"/>
    <s v="2026-08-19 13:00:00 | M Janji : (19/agustus/2026) jam Pasang : 09:00 Note : hubungi pelanggan jika ingin kelokasi"/>
    <s v="FCC"/>
    <s v="18-08-2026 12:54:52"/>
    <d v="2026-08-19T13:00:00"/>
    <m/>
    <s v="SURVEY_NEW_MANJA"/>
    <s v="TBU"/>
    <s v="NO ADDON"/>
    <m/>
    <s v="MIE - SEND SURVEY"/>
    <s v="HSI Bisnis Promo HUT Telkom PSB 70% - 100 Mbps"/>
    <s v="INDIBIZ"/>
    <m/>
    <m/>
    <d v="2026-08-19T13:00:00"/>
    <s v="2026-08-19 13:00:00 | M Janji : (19/agustus/2026) jam Pasang : 09:00 Note : hubungi pelanggan jika ingin kelokasi"/>
    <m/>
    <m/>
    <m/>
    <e v="#NUM!"/>
    <e v="#NUM!"/>
    <x v="0"/>
  </r>
  <r>
    <n v="646"/>
    <n v="1002516330"/>
    <n v="3"/>
    <x v="4"/>
    <n v="4"/>
    <s v="PEKALONGAN"/>
    <s v="BREBES"/>
    <s v="TTL"/>
    <s v="REG"/>
    <s v="AO"/>
    <x v="0"/>
    <s v="1P INET"/>
    <s v="Completed (PS)"/>
    <s v="RBS-Regional 3"/>
    <d v="2026-08-09T09:37:56"/>
    <d v="2026-08-10T12:40:10"/>
    <n v="69361726"/>
    <m/>
    <n v="142204107554"/>
    <s v="ONLINESHOP ADIM"/>
    <s v="ODP-TTL-FL/072 FL/D02/072.01"/>
    <s v="WO061304103"/>
    <m/>
    <m/>
    <m/>
    <n v="108.884513005614"/>
    <n v="-6.8923399109646102"/>
    <s v="MD|MYDB-20260808264793|SC20016/MC20202|ONLINESHOP ADIM|08981271816"/>
    <s v="MYDIGIBIZPARTNER"/>
    <m/>
    <m/>
    <m/>
    <m/>
    <m/>
    <m/>
    <m/>
    <m/>
    <s v="Management Janji"/>
    <s v="2026-08-10 08:00:00 | Nama PIC:  bp adim  No HP: 08981271816 Alt: Tanggal: 10/8/2026 Jam Pasang: Pagi Note: Hubungi sebelum ke lokasi, terimakasih."/>
    <s v="FCC"/>
    <d v="2026-09-08T09:39:50"/>
    <d v="2026-08-10T08:00:00"/>
    <m/>
    <s v="PS"/>
    <s v="TTL"/>
    <s v="NO ADDON"/>
    <n v="20260810"/>
    <s v="Completed"/>
    <s v="HSI Bisnis Promo HUT Telkom PSB 70% - 200 Mbps"/>
    <s v="INDIBIZ"/>
    <m/>
    <m/>
    <d v="2026-08-10T08:00:00"/>
    <s v="2026-08-10 08:00:00 | Nama PIC:  bp adim  No HP: 08981271816 Alt: Tanggal: 10/8/2026 Jam Pasang: Pagi Note: Hubungi sebelum ke lokasi, terimakasih."/>
    <n v="2026"/>
    <n v="8"/>
    <n v="10"/>
    <d v="2026-08-10T00:00:00"/>
    <n v="-0.33333333333575865"/>
    <x v="1"/>
  </r>
  <r>
    <n v="647"/>
    <n v="1002526821"/>
    <n v="3"/>
    <x v="4"/>
    <n v="4"/>
    <s v="SEMARANG"/>
    <s v="INNER - SEMARANG JATENG UTARA"/>
    <s v="MJP"/>
    <s v="REG"/>
    <s v="AO"/>
    <x v="0"/>
    <m/>
    <s v="Completed (PS)"/>
    <s v="RBS-Regional 3"/>
    <d v="2026-08-14T15:09:03"/>
    <d v="2026-08-15T13:06:48"/>
    <n v="69366223"/>
    <m/>
    <n v="142410346137"/>
    <s v="PT Kreasi Pangan Lokal / 007 Kalicari"/>
    <s v="ODP-MJP-FJ/026"/>
    <s v="WO061769153"/>
    <m/>
    <m/>
    <m/>
    <n v="110.45650209999999"/>
    <n v="-6.9970775999999999"/>
    <s v="|MC80228|/PT Kreasi Pangan Lokal 007 Kalicari/Paket HSI Bisnis Promo HUT Telkom 1:1 50Mbps/Conan Ryan Hindarto/081127012432/iot.004@apps.langkahkecil.id"/>
    <s v="Sales Profesional"/>
    <m/>
    <m/>
    <m/>
    <m/>
    <m/>
    <m/>
    <m/>
    <m/>
    <s v="Management Janji"/>
    <s v="2026-08-15 15:00:00|telp:081127012432 alt : manja : pagi / siang 15/08/2026 hub sebelum ke lokasi |40000802|MYDITA"/>
    <s v="FCC"/>
    <s v="14-08-2026 15:10:48"/>
    <d v="2026-08-15T15:00:00"/>
    <m/>
    <s v="PS"/>
    <s v="MJP"/>
    <s v="NO ADDON"/>
    <n v="20260815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5T15:00:00"/>
    <s v="2026-08-15 15:00:00|telp:081127012432 alt : manja : pagi / siang 15/08/2026 hub sebelum ke lokasi |40000802|MYDITA"/>
    <n v="2026"/>
    <n v="8"/>
    <n v="15"/>
    <d v="2026-08-15T00:00:00"/>
    <n v="-0.625"/>
    <x v="1"/>
  </r>
  <r>
    <n v="648"/>
    <n v="1002519050"/>
    <n v="3"/>
    <x v="1"/>
    <n v="5"/>
    <s v="MADIUN"/>
    <s v="MADIUN"/>
    <s v="MSP"/>
    <s v="REG"/>
    <s v="AO"/>
    <x v="0"/>
    <s v="1P INET"/>
    <s v="Completed (PS)"/>
    <s v="RBS-Regional 3"/>
    <d v="2026-08-11T09:37:56"/>
    <d v="2026-08-12T15:42:52"/>
    <n v="69362934"/>
    <m/>
    <n v="152631207128"/>
    <s v="SPBU 54.633.19"/>
    <s v="ODP-MSP-FK/16 FK/D02/16.01"/>
    <s v="WO061467663"/>
    <m/>
    <m/>
    <m/>
    <n v="111.40669"/>
    <n v="-7.5737920000000001"/>
    <s v="|MN00286|MYIA-014612377157/POI/SURYANTO/08125983783/spbu5463319karas@gmail.com"/>
    <s v="MYIB_ASSISTANT"/>
    <m/>
    <m/>
    <m/>
    <m/>
    <m/>
    <m/>
    <m/>
    <m/>
    <s v="Management Janji"/>
    <s v="2026-08-12 08:00:00 | Tanggal pemasangan: 12/08/2026 Jam pemasangan : pagi Info Tambahan : Hubungi pelanggan dulu sebelum ke lokasi terima kasih."/>
    <s v="FCC"/>
    <d v="2026-11-08T09:40:16"/>
    <d v="2026-08-12T08:00:00"/>
    <m/>
    <s v="PS"/>
    <s v="MSP"/>
    <s v="NO ADDON"/>
    <n v="20260812"/>
    <s v="Completed"/>
    <s v="HSI Bisnis Promo HUT Telkom PSB 70% - 50 Mbps"/>
    <s v="INDIBIZ"/>
    <m/>
    <m/>
    <d v="2026-08-12T08:00:00"/>
    <s v="2026-08-12 08:00:00 | Tanggal pemasangan: 12/08/2026 Jam pemasangan : pagi Info Tambahan : Hubungi pelanggan dulu sebelum ke lokasi terima kasih."/>
    <n v="2026"/>
    <n v="8"/>
    <n v="12"/>
    <d v="2026-08-12T00:00:00"/>
    <n v="-0.33333333333575865"/>
    <x v="1"/>
  </r>
  <r>
    <n v="649"/>
    <n v="1002511793"/>
    <n v="3"/>
    <x v="6"/>
    <n v="5"/>
    <s v="SIDOARJO"/>
    <s v="MOJOKERTO"/>
    <s v="MJS"/>
    <s v="REG"/>
    <s v="AO"/>
    <x v="0"/>
    <m/>
    <s v="Completed (PS)"/>
    <s v="RBS-Regional 3"/>
    <d v="2026-08-06T10:28:43"/>
    <d v="2026-08-06T18:45:39"/>
    <n v="69359729"/>
    <m/>
    <n v="152330220677"/>
    <s v="SMA NEGERI 1 MOJOSARI"/>
    <s v="ODP-MJS-FQ/29"/>
    <s v="WO061069510"/>
    <m/>
    <m/>
    <m/>
    <n v="112.5609852"/>
    <n v="-7.5090361000000003"/>
    <s v="|MN01575|/SMA NEGERI 1 MOJOSARI/WINBACK 2.0 HSI B2B (1:2) 100MBPS 440RB PSB DISC 70%//info@sman1mojosari.sch.id/HERMAWAN/89629723894"/>
    <s v="Sales Force DBS"/>
    <m/>
    <m/>
    <m/>
    <m/>
    <m/>
    <m/>
    <m/>
    <m/>
    <s v="Management Janji"/>
    <s v="2026-08-07 13:00:00|Jam pemasangan : 12.00 Info Tambahan : Hubungi pelanggan dulu sebelum ke lokasi terimakasih  |40951378|MYDITA"/>
    <s v="FCC"/>
    <d v="2026-06-08T10:39:54"/>
    <d v="2026-08-07T13:00:00"/>
    <m/>
    <s v="PS"/>
    <s v="MJS"/>
    <s v="NO ADDON"/>
    <n v="20260806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7T13:00:00"/>
    <s v="2026-08-07 13:00:00|Jam pemasangan : 12.00 Info Tambahan : Hubungi pelanggan dulu sebelum ke lokasi terimakasih  |40951378|MYDITA"/>
    <n v="2026"/>
    <n v="8"/>
    <n v="6"/>
    <d v="2026-08-06T00:00:00"/>
    <n v="-1.5416666666642413"/>
    <x v="1"/>
  </r>
  <r>
    <n v="650"/>
    <n v="1002524106"/>
    <n v="3"/>
    <x v="6"/>
    <n v="5"/>
    <s v="JEMBER"/>
    <s v="BONDOWOSO"/>
    <s v="BOW"/>
    <s v="REG"/>
    <s v="AO"/>
    <x v="0"/>
    <s v="2P INET + VOICE"/>
    <s v="Completed (PS)"/>
    <s v="RBS-Regional 3"/>
    <d v="2026-08-13T12:31:57"/>
    <d v="2026-08-13T17:16:16"/>
    <n v="69365077"/>
    <n v="3322010102"/>
    <n v="152507226148"/>
    <s v="RUMAH KOST FATHORRASI DUA"/>
    <s v="ODP-BOW-FAC/30 FAC/D01/30.01"/>
    <s v="WO061661164"/>
    <m/>
    <m/>
    <m/>
    <n v="113.82839470978701"/>
    <n v="-7.9849958654486102"/>
    <s v="|MC30175|MYIA-091509299613/POI/ FATHORRASI /083853348579/fathorrasi5@gmail.com"/>
    <s v="MYIB_ASSISTANT"/>
    <m/>
    <m/>
    <m/>
    <m/>
    <m/>
    <m/>
    <m/>
    <m/>
    <s v="Management Janji"/>
    <s v="2026-08-14 13:00:00 | Nama : BP FATHORRASI No Hp : 083853348579 No Alt :  Tgl Pemasangan : 14 Agustus 2026 Interval : PAGI  Note : Hubungi pelanggan terlebih dahulu"/>
    <s v="FCC"/>
    <s v="13-08-2026 12:39:48"/>
    <d v="2026-08-14T13:00:00"/>
    <m/>
    <s v="PS"/>
    <s v="BOW"/>
    <s v="NO ADDON"/>
    <n v="20260813"/>
    <s v="Completed"/>
    <s v="HSI Bisnis Bundling Phone PSB 70% - Free 800 Menit Promo - 300 Mbps"/>
    <s v="INDIBIZ"/>
    <m/>
    <m/>
    <d v="2026-08-14T13:00:00"/>
    <s v="2026-08-14 13:00:00 | Nama : BP FATHORRASI No Hp : 083853348579 No Alt :  Tgl Pemasangan : 14 Agustus 2026 Interval : PAGI  Note : Hubungi pelanggan terlebih dahulu"/>
    <n v="2026"/>
    <n v="8"/>
    <n v="13"/>
    <d v="2026-08-13T00:00:00"/>
    <n v="-1.5416666666642413"/>
    <x v="1"/>
  </r>
  <r>
    <n v="651"/>
    <n v="1002516576"/>
    <n v="3"/>
    <x v="1"/>
    <n v="5"/>
    <s v="MALANG"/>
    <s v="KEPANJEN"/>
    <s v="TUR"/>
    <s v="REG"/>
    <s v="AO"/>
    <x v="0"/>
    <s v="1P INET"/>
    <s v="Completed (PS)"/>
    <s v="RBS-Regional 3"/>
    <d v="2026-08-09T15:53:58"/>
    <d v="2026-08-10T13:22:57"/>
    <n v="69361937"/>
    <m/>
    <n v="152713217304"/>
    <s v="Spbu 54.651.36"/>
    <s v="ODP-TUR-FS/14 FS/D02/14.01"/>
    <s v="WO061331875"/>
    <m/>
    <m/>
    <m/>
    <n v="112.67891299999999"/>
    <n v="-8.1314449999999994"/>
    <s v="|MN02540|MYIA-060344004279/POI/Muhamad Ardiani/081333219720/muhammadardiani98@gmail.com"/>
    <s v="MYIB_ASSISTANT"/>
    <m/>
    <m/>
    <m/>
    <m/>
    <m/>
    <m/>
    <m/>
    <m/>
    <s v="Management Janji"/>
    <s v="2026-08-10 13:00:00 | Tanggal pemasangan: 10/08/2026 Jam pemasangan : 08.00 - 12.00 Info Tambahan : Hubungi pelanggan dulu sebelum ke lokasi. terima kasih  "/>
    <s v="FCC"/>
    <d v="2026-09-08T15:55:13"/>
    <d v="2026-08-10T13:00:00"/>
    <m/>
    <s v="PS"/>
    <s v="TUR"/>
    <s v="NO ADDON"/>
    <n v="20260810"/>
    <s v="Completed"/>
    <s v="HSI Bisnis Promo HUT Telkom PSB 70% - 50 Mbps"/>
    <s v="INDIBIZ"/>
    <m/>
    <m/>
    <d v="2026-08-10T13:00:00"/>
    <s v="2026-08-10 13:00:00 | Tanggal pemasangan: 10/08/2026 Jam pemasangan : 08.00 - 12.00 Info Tambahan : Hubungi pelanggan dulu sebelum ke lokasi. terima kasih  "/>
    <n v="2026"/>
    <n v="8"/>
    <n v="10"/>
    <d v="2026-08-10T00:00:00"/>
    <n v="-0.54166666666424135"/>
    <x v="1"/>
  </r>
  <r>
    <n v="652"/>
    <n v="1002525198"/>
    <n v="3"/>
    <x v="1"/>
    <n v="5"/>
    <s v="MADIUN"/>
    <s v="BOJONEGORO"/>
    <s v="BJN"/>
    <s v="REG"/>
    <s v="AO"/>
    <x v="0"/>
    <s v="1P INET"/>
    <s v="Completed (PS)"/>
    <s v="RBS-Regional 3"/>
    <d v="2026-08-13T18:31:56"/>
    <d v="2026-08-14T20:28:38"/>
    <n v="69365532"/>
    <m/>
    <n v="152609258418"/>
    <s v="TOKO ELVI KOMPUTER KAPAS"/>
    <s v="ODP-BJN-FAG/06 FAG/D01/06.01"/>
    <s v="WO061701419"/>
    <m/>
    <m/>
    <m/>
    <n v="111.929348"/>
    <n v="-7.1982609999999996"/>
    <s v="|MN00799|MYIA-059433990897/POI/SRI WAHYUNINGSIH/082140326771/elvikomputer@gmail.com"/>
    <s v="MYIB_ASSISTANT"/>
    <m/>
    <m/>
    <m/>
    <m/>
    <m/>
    <m/>
    <m/>
    <m/>
    <s v="Management Janji"/>
    <s v="2026-08-14 15:00:00 | Tanggal pemasangan: 14/08/2026 Jam pemasangan : pagi / siang Info Tambahan : Hubungi pelanggan dulu sebelum ke lokasi terima kasih."/>
    <s v="FCC"/>
    <s v="13-08-2026 18:39:53"/>
    <d v="2026-08-14T15:00:00"/>
    <m/>
    <s v="PS"/>
    <s v="BJN"/>
    <s v="NO ADDON"/>
    <n v="20260814"/>
    <s v="Completed"/>
    <s v="HSI Bisnis Basic Promo HUT Telkom PSB 70% - 100 Mbps"/>
    <s v="INDIBIZ"/>
    <m/>
    <m/>
    <d v="2026-08-14T15:00:00"/>
    <s v="2026-08-14 15:00:00 | Tanggal pemasangan: 14/08/2026 Jam pemasangan : pagi / siang Info Tambahan : Hubungi pelanggan dulu sebelum ke lokasi terima kasih."/>
    <n v="2026"/>
    <n v="8"/>
    <n v="14"/>
    <d v="2026-08-14T00:00:00"/>
    <n v="-0.625"/>
    <x v="1"/>
  </r>
  <r>
    <n v="653"/>
    <n v="1002532531"/>
    <n v="3"/>
    <x v="6"/>
    <n v="5"/>
    <s v="PASURUAN"/>
    <s v="LUMAJANG"/>
    <s v="LMJ"/>
    <s v="REG"/>
    <s v="AO"/>
    <x v="0"/>
    <m/>
    <s v="Completed (PS)"/>
    <s v="RBS-Regional 3"/>
    <d v="2026-08-18T10:34:31"/>
    <d v="2026-08-18T13:48:59"/>
    <n v="69368710"/>
    <m/>
    <n v="152504261528"/>
    <s v="TOKO GEMILANG ABADI"/>
    <s v="ODP-LMJ-FF/04"/>
    <s v="WO061999951"/>
    <m/>
    <m/>
    <m/>
    <n v="113.2098572"/>
    <n v="-8.1377667000000002"/>
    <s v="|MN01068|/TOKO GEMILANG ABADI/WINBACK 2.0 HSI B2B (1:1) 100MBPS 535RB PSB DISC 70%//Elisaw2504@gmail.com/MASLUCHAH/81949407924"/>
    <s v="Sales Force DBS"/>
    <m/>
    <m/>
    <m/>
    <m/>
    <m/>
    <m/>
    <m/>
    <m/>
    <s v="Management Janji"/>
    <s v="2026-08-19 13:00:00|Nama : BU MASLUCHAH  No Hp : 081949407924 No Alt :  Tgl Pemasangan : 19 Agustus 2026 Interval : PAGI  Note : Hubungi pelanggan terlebih dahulu|40971402|MYDITA"/>
    <s v="FCC"/>
    <s v="18-08-2026 10:39:58"/>
    <d v="2026-08-19T13:00:00"/>
    <m/>
    <s v="PS"/>
    <s v="LMJ"/>
    <s v="NO ADDON"/>
    <n v="2026081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9T13:00:00"/>
    <s v="2026-08-19 13:00:00|Nama : BU MASLUCHAH  No Hp : 081949407924 No Alt :  Tgl Pemasangan : 19 Agustus 2026 Interval : PAGI  Note : Hubungi pelanggan terlebih dahulu|40971402|MYDITA"/>
    <n v="2026"/>
    <n v="8"/>
    <n v="18"/>
    <d v="2026-08-18T00:00:00"/>
    <n v="-1.5416666666642413"/>
    <x v="1"/>
  </r>
  <r>
    <n v="654"/>
    <n v="1002523440"/>
    <n v="3"/>
    <x v="3"/>
    <n v="5"/>
    <s v="SBY UTARA"/>
    <s v="LAMONGAN"/>
    <s v="BBA"/>
    <s v="REG"/>
    <s v="AO"/>
    <x v="0"/>
    <s v="1P INET"/>
    <s v="Completed (PS)"/>
    <s v="RBS-Regional 3"/>
    <d v="2026-08-13T09:17:57"/>
    <d v="2026-08-14T15:39:11"/>
    <n v="69364768"/>
    <m/>
    <n v="152441211303"/>
    <s v="LAB SMA SUNAN DRAJAT"/>
    <s v="ODP-BBA-FAG/12 FAG/D02/12.01"/>
    <s v="WO061642644"/>
    <m/>
    <m/>
    <m/>
    <n v="112.293347"/>
    <n v="-7.1570739999999997"/>
    <s v="|MN02646|MYIA-019314316928/POI/muh syamsul spd/0881026631280/muhsyamsul43@gmail.com"/>
    <s v="MYIB_ASSISTANT"/>
    <m/>
    <m/>
    <m/>
    <m/>
    <m/>
    <m/>
    <m/>
    <m/>
    <s v="Management Janji"/>
    <s v="2026-08-14 10:00:00 | Nama : BP MUH SYAMSUL SPD No Hp : 0881026631280 No Alt :  Tgl Pemasangan : 14 Agustus 2026 Interval : PAGI  Note : Hubungi pelanggan terlebih dahulu"/>
    <s v="FCC"/>
    <s v="13-08-2026 09:40:08"/>
    <d v="2026-08-14T10:00:00"/>
    <m/>
    <s v="PS"/>
    <s v="BBA"/>
    <s v="NO ADDON"/>
    <n v="20260814"/>
    <s v="Completed"/>
    <s v="HSI Bisnis Basic Promo HUT Telkom PSB 70% - 75 Mbps"/>
    <s v="INDIBIZ"/>
    <m/>
    <m/>
    <d v="2026-08-14T10:00:00"/>
    <s v="2026-08-14 10:00:00 | Nama : BP MUH SYAMSUL SPD No Hp : 0881026631280 No Alt :  Tgl Pemasangan : 14 Agustus 2026 Interval : PAGI  Note : Hubungi pelanggan terlebih dahulu"/>
    <n v="2026"/>
    <n v="8"/>
    <n v="14"/>
    <d v="2026-08-14T00:00:00"/>
    <n v="-0.41666666666424135"/>
    <x v="1"/>
  </r>
  <r>
    <n v="655"/>
    <n v="1002515853"/>
    <n v="3"/>
    <x v="5"/>
    <n v="5"/>
    <s v="DENPASAR"/>
    <s v="JIMBARAN"/>
    <s v="JBR"/>
    <s v="REG"/>
    <s v="AO"/>
    <x v="0"/>
    <m/>
    <s v="CANCEL COMPLETED"/>
    <s v="RBS-Regional 3"/>
    <d v="2026-08-08T12:12:28"/>
    <d v="2026-08-10T12:54:49"/>
    <n v="69361394"/>
    <m/>
    <n v="172415797892"/>
    <s v="TOKO SEMBAKO WISNU"/>
    <s v="ODP-JBR-FY/22"/>
    <m/>
    <m/>
    <m/>
    <m/>
    <n v="115.1381749"/>
    <n v="-8.8239608999999994"/>
    <s v="|MN00087|/CP PAK KADEK KERTANA/081959428867/kadektana994@gmail.com"/>
    <s v="Sales Force DBS"/>
    <m/>
    <m/>
    <m/>
    <m/>
    <m/>
    <m/>
    <m/>
    <m/>
    <m/>
    <m/>
    <m/>
    <d v="2026-08-08T12:25:24"/>
    <m/>
    <m/>
    <s v="REJECT_FCC"/>
    <s v="JBR"/>
    <s v="NO ADDON"/>
    <m/>
    <s v="DECLINE : Decline - Salah Tagging Lokasi / Venue EVI PUSPITA EKASARI 40931150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656"/>
    <n v="1002504694"/>
    <n v="3"/>
    <x v="0"/>
    <n v="5"/>
    <s v="MATARAM"/>
    <s v="LOMBOK BARAT TENGAH"/>
    <s v="PRY"/>
    <s v="REG"/>
    <s v="AO"/>
    <x v="0"/>
    <m/>
    <s v="Completed (PS)"/>
    <s v="RBS-Regional 3"/>
    <d v="2026-08-01T15:11:51"/>
    <d v="2026-08-01T16:16:29"/>
    <n v="69355251"/>
    <m/>
    <n v="172603791293"/>
    <s v="CAHAYA MUTIARA"/>
    <s v="ODP-PYA-FAC/14"/>
    <s v="WO060663523"/>
    <m/>
    <m/>
    <m/>
    <n v="116.35271"/>
    <n v="-8.7611399839999997"/>
    <s v="MD|MYDB-20260730263926|SC00001/MC00069|CAHAYA MUTIARA|081929345128"/>
    <s v="MYDIGIBIZPARTNER"/>
    <m/>
    <m/>
    <m/>
    <m/>
    <m/>
    <m/>
    <m/>
    <m/>
    <s v="Management Janji"/>
    <s v="2026-07-31 13:00:00 | Tanggal Pemasangan : 31 Juli 2026  Jam Pemasangan : 08:00 13:00  Info Tambahan : Hubungi pelanggan dulu sebelum ke lokasi terimakasih"/>
    <s v="FCC"/>
    <d v="2026-01-08T15:25:05"/>
    <m/>
    <m/>
    <s v="PS"/>
    <s v="PRY"/>
    <s v="NO ADDON"/>
    <n v="2026080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1T07:00:00"/>
    <s v="2026-07-31 13:00:00 | Tanggal Pemasangan : 31 Juli 2026  Jam Pemasangan : 08:00 13:00  Info Tambahan : Hubungi pelanggan dulu sebelum ke lokasi terimakasih"/>
    <n v="2026"/>
    <n v="8"/>
    <n v="1"/>
    <d v="2026-08-01T00:00:00"/>
    <n v="-0.29166666666424135"/>
    <x v="1"/>
  </r>
  <r>
    <n v="657"/>
    <n v="1002520616"/>
    <n v="3"/>
    <x v="2"/>
    <n v="4"/>
    <s v="MAGELANG"/>
    <s v="MAGELANG"/>
    <s v="MGE"/>
    <s v="REG"/>
    <s v="AO"/>
    <x v="0"/>
    <s v="1P INET"/>
    <s v="Completed (PS)"/>
    <s v="RBS-Regional 3"/>
    <d v="2026-08-11T15:59:56"/>
    <d v="2026-08-13T09:11:49"/>
    <n v="69363589"/>
    <m/>
    <n v="146137149716"/>
    <s v="BAROKAH CAHAYA SEJAHTERA SPBU 4456118"/>
    <s v="ODP-MGE-FAM/100 FAM/D07/100.01"/>
    <s v="WO061519805"/>
    <m/>
    <m/>
    <m/>
    <n v="110.1909417"/>
    <n v="-7.4663507999999998"/>
    <s v="|MN02255|MYIA-040713113547/POI/AHMAD HAJIR/085643680706/spbubandongan@gmail.com"/>
    <s v="MYIB_ASSISTANT"/>
    <m/>
    <m/>
    <m/>
    <m/>
    <m/>
    <m/>
    <m/>
    <m/>
    <s v="Management Janji"/>
    <s v="2026-08-12 16:00:00 | Nama : BP AHMAD HAJIR  No Hp : 085643680706 No Alt :  Tgl Pemasangan : 12 Agustus 2026 Interval : PAGI  Note : Hubungi pelanggan terlebih dahulu"/>
    <s v="FCC"/>
    <d v="2026-11-08T16:09:49"/>
    <d v="2026-08-12T16:00:00"/>
    <m/>
    <s v="PS"/>
    <s v="MGE"/>
    <s v="NO ADDON"/>
    <n v="20260813"/>
    <s v="Completed"/>
    <s v="HSI Bisnis Basic Promo HUT Telkom PSB 70% - 50 Mbps"/>
    <s v="INDIBIZ"/>
    <m/>
    <m/>
    <d v="2026-08-12T16:00:00"/>
    <s v="2026-08-12 16:00:00 | Nama : BP AHMAD HAJIR  No Hp : 085643680706 No Alt :  Tgl Pemasangan : 12 Agustus 2026 Interval : PAGI  Note : Hubungi pelanggan terlebih dahulu"/>
    <n v="2026"/>
    <n v="8"/>
    <n v="13"/>
    <d v="2026-08-13T00:00:00"/>
    <n v="0.33333333333575865"/>
    <x v="1"/>
  </r>
  <r>
    <n v="658"/>
    <n v="1002524083"/>
    <n v="3"/>
    <x v="4"/>
    <n v="4"/>
    <s v="PEKALONGAN"/>
    <s v="BREBES"/>
    <s v="BMU"/>
    <s v="REG"/>
    <s v="AO"/>
    <x v="0"/>
    <m/>
    <s v="Completed (PS)"/>
    <s v="RBS-Regional 3"/>
    <d v="2026-08-13T12:23:36"/>
    <d v="2026-08-13T13:26:25"/>
    <n v="69363057"/>
    <m/>
    <n v="146281108189"/>
    <s v="SPBU 4452226 KALIERANG"/>
    <s v="ODP-BMU-FJ/083"/>
    <s v="WO061660805"/>
    <m/>
    <m/>
    <m/>
    <n v="109.00494399999999"/>
    <n v="-7.2607889999999999"/>
    <s v="AMRBS;403095;REG3;BAYU;085100296564;PIC 082135564896 INA;HSI 100MB;535k;spbukalierang.4452226@gmail.com"/>
    <s v="Account Manager"/>
    <m/>
    <m/>
    <m/>
    <m/>
    <m/>
    <m/>
    <m/>
    <m/>
    <s v="Management Janji"/>
    <s v="2026-08-13 13:00:00|  M Janji : (13/AGUSTUS/2026)  jam Pasang : 09:00  Note : hubungi pelanggan jika ingin kelokasi|40900827|MYDITA"/>
    <s v="FCC"/>
    <s v="13-08-2026 12:25:00"/>
    <m/>
    <m/>
    <s v="PS"/>
    <s v="BMU"/>
    <s v="NO ADDON"/>
    <n v="20260813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13T07:00:00"/>
    <s v="2026-08-13 13:00:00|  M Janji : (13/AGUSTUS/2026)  jam Pasang : 09:00  Note : hubungi pelanggan jika ingin kelokasi|40900827|MYDITA"/>
    <n v="2026"/>
    <n v="8"/>
    <n v="13"/>
    <d v="2026-08-13T00:00:00"/>
    <n v="-0.29166666666424135"/>
    <x v="1"/>
  </r>
  <r>
    <n v="659"/>
    <n v="1002511735"/>
    <n v="3"/>
    <x v="7"/>
    <n v="4"/>
    <s v="KUDUS"/>
    <s v="KUDUS"/>
    <s v="DMA"/>
    <s v="REG"/>
    <s v="AO"/>
    <x v="0"/>
    <s v="1P INET"/>
    <s v="Completed (PS)"/>
    <s v="RBS-Regional 3"/>
    <d v="2026-08-06T10:13:58"/>
    <d v="2026-08-06T19:44:45"/>
    <n v="69359706"/>
    <m/>
    <n v="141456115384"/>
    <s v="SPBU 4459508"/>
    <s v="ODP-DMA-FAC/044"/>
    <s v="WO061050476"/>
    <m/>
    <m/>
    <m/>
    <n v="110.7269093"/>
    <n v="-6.8246034999999896"/>
    <s v="|MC60142|MYIA-085292593138/POI/DERA BAHTIAR WIDIYANTO /08562685148/spbu_modern@yahoo.com"/>
    <s v="MYIB_ASSISTANT"/>
    <m/>
    <m/>
    <m/>
    <m/>
    <m/>
    <m/>
    <m/>
    <m/>
    <s v="Management Janji"/>
    <s v="2026-08-07 08:00:00 | Nama PIC : Dera No HP : 08562685148 Alt :  M Janji : 07/08/2026 Jam Pasang : 08.00 - 13:00  NoteÃ‚Â :  hubungi terlebih dahulu sebelum kelokasi "/>
    <s v="FCC"/>
    <d v="2026-06-08T10:25:07"/>
    <d v="2026-08-07T08:00:00"/>
    <m/>
    <s v="PS"/>
    <s v="DMA"/>
    <s v="NO ADDON"/>
    <n v="20260806"/>
    <s v="Completed"/>
    <s v="HSI Bisnis Basic Promo HUT Telkom PSB 70% - 100 Mbps Dual Band"/>
    <s v="INDIBIZ"/>
    <m/>
    <m/>
    <d v="2026-08-07T08:00:00"/>
    <s v="2026-08-07 08:00:00 | Nama PIC : Dera No HP : 08562685148 Alt :  M Janji : 07/08/2026 Jam Pasang : 08.00 - 13:00  NoteÃ‚Â :  hubungi terlebih dahulu sebelum kelokasi "/>
    <n v="2026"/>
    <n v="8"/>
    <n v="6"/>
    <d v="2026-08-06T00:00:00"/>
    <n v="-1.3333333333357587"/>
    <x v="1"/>
  </r>
  <r>
    <n v="660"/>
    <n v="1002528729"/>
    <n v="3"/>
    <x v="6"/>
    <n v="5"/>
    <s v="SIDOARJO"/>
    <s v="MOJOKERTO"/>
    <s v="PCT"/>
    <s v="REG"/>
    <s v="AO"/>
    <x v="0"/>
    <m/>
    <s v="CANCEL COMPLETED"/>
    <s v="RBS-Regional 3"/>
    <d v="2026-08-15T16:49:04"/>
    <d v="2026-08-18T17:52:50"/>
    <n v="69367148"/>
    <m/>
    <n v="152324211133"/>
    <s v="JAYA ABDI GUNA ( JAG ) "/>
    <s v="ODP-PCT-FA/26"/>
    <m/>
    <m/>
    <m/>
    <m/>
    <n v="112.53438060000001"/>
    <n v="-7.6288095"/>
    <s v="|MC30111|/AGUS IMAM MAHSUS/085604594857/imammahsus166@gmail.com"/>
    <s v="Sales Force DBS"/>
    <m/>
    <m/>
    <m/>
    <m/>
    <m/>
    <m/>
    <m/>
    <m/>
    <m/>
    <m/>
    <m/>
    <s v="15-08-2026 16:55:08"/>
    <m/>
    <m/>
    <s v="REJECT_FCC"/>
    <s v="PCT"/>
    <s v="NETMONK"/>
    <m/>
    <s v="DECLINE : Decline - Batal Order Yusnani Manalu 40951378|MYDITA"/>
    <s v="- 11_11446;Biaya PSB HSI EBIS Tunai di Depan ~ 11[150000]  - E23015;E23015 ~ ES23 - Perangkat ONT[0]  - E23015~null~44292;E23015||11||Abodemen 0[0]  - E23015~null~E23015_SWONTPREM;SWONTPREM ~ Biaya Sewa ONT Premium ~ E23015[50000]  - SP_NOSS;SP_NOSS ~ Int"/>
    <s v="INDIBIZ"/>
    <m/>
    <m/>
    <m/>
    <m/>
    <m/>
    <m/>
    <m/>
    <e v="#NUM!"/>
    <e v="#NUM!"/>
    <x v="0"/>
  </r>
  <r>
    <n v="661"/>
    <n v="1002517481"/>
    <n v="3"/>
    <x v="3"/>
    <n v="5"/>
    <s v="SBY SELATAN"/>
    <s v="KETINTANG"/>
    <s v="IJK"/>
    <s v="REG"/>
    <s v="AO"/>
    <x v="0"/>
    <s v="1P INET"/>
    <s v="Completed (PS)"/>
    <s v="RBS-Regional 3"/>
    <d v="2026-08-10T11:37:57"/>
    <d v="2026-08-11T19:44:24"/>
    <n v="69362309"/>
    <m/>
    <n v="152306253210"/>
    <s v="Sakinah Kocika lt 2"/>
    <s v="ODP-IJK-FCH/12 FCH/D02/12.01"/>
    <s v="WO061380397"/>
    <m/>
    <m/>
    <m/>
    <n v="112.729135"/>
    <n v="-7.3098019000000001"/>
    <s v="MD|MYDB-20260809264811|DN00001/MN00442|Sakinah Kocika lt 2|089502526791"/>
    <s v="MYDIGIBIZPARTNER"/>
    <m/>
    <m/>
    <m/>
    <m/>
    <m/>
    <m/>
    <m/>
    <m/>
    <s v="Management Janji"/>
    <s v="2026-08-14 15:00:00 | M Janji : (11/08/2026) jam Pasang : 09:00 Note : hubungi pelanggan jika ingin kelokasi "/>
    <s v="FCC"/>
    <d v="2026-10-08T11:40:04"/>
    <d v="2026-08-14T15:00:00"/>
    <m/>
    <s v="PS"/>
    <s v="IJK"/>
    <s v="NO ADDON"/>
    <n v="20260811"/>
    <s v="Completed"/>
    <s v="HSI Bisnis Basic Promo HUT Telkom PSB 70% - 50 Mbps"/>
    <s v="INDIBIZ"/>
    <m/>
    <m/>
    <d v="2026-08-14T15:00:00"/>
    <s v="2026-08-14 15:00:00 | M Janji : (11/08/2026) jam Pasang : 09:00 Note : hubungi pelanggan jika ingin kelokasi "/>
    <n v="2026"/>
    <n v="8"/>
    <n v="11"/>
    <d v="2026-08-11T00:00:00"/>
    <n v="-3.625"/>
    <x v="1"/>
  </r>
  <r>
    <n v="662"/>
    <n v="1002511061"/>
    <n v="3"/>
    <x v="2"/>
    <n v="4"/>
    <s v="YOGYAKARTA"/>
    <s v="SLEMAN"/>
    <s v="GOD"/>
    <s v="REG"/>
    <s v="AO"/>
    <x v="0"/>
    <m/>
    <s v="MYDITA - GAGAL SEND CARING UNSC"/>
    <s v="RBS-Regional 3"/>
    <d v="2026-08-05T15:40:34"/>
    <d v="2026-08-06T09:36:02"/>
    <n v="69359369"/>
    <m/>
    <n v="146136130063"/>
    <s v="SMP NEGERI 2 SEDAYU"/>
    <m/>
    <m/>
    <m/>
    <m/>
    <m/>
    <n v="110.23697300000001"/>
    <n v="-7.8453245000000003"/>
    <s v="|MC80066|/BENNY DWI PUTRA/081328858736/benydwiputra1994@gmail.com"/>
    <s v="Sales Profesional"/>
    <m/>
    <m/>
    <m/>
    <m/>
    <m/>
    <m/>
    <m/>
    <m/>
    <m/>
    <m/>
    <m/>
    <d v="2026-05-08T15:55:29"/>
    <m/>
    <m/>
    <m/>
    <s v="GOD"/>
    <s v="NO ADDON"/>
    <m/>
    <s v="MYDITA - GAGAL SEND CARING UNSC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m/>
    <m/>
    <m/>
    <m/>
    <m/>
    <e v="#NUM!"/>
    <e v="#NUM!"/>
    <x v="0"/>
  </r>
  <r>
    <n v="663"/>
    <n v="1002527274"/>
    <n v="3"/>
    <x v="6"/>
    <n v="5"/>
    <s v="PASURUAN"/>
    <s v="LUMAJANG"/>
    <s v="LMJ"/>
    <s v="REG"/>
    <s v="AO"/>
    <x v="0"/>
    <m/>
    <s v="MIE - SEND SURVEY"/>
    <s v="RBS-Regional 3"/>
    <d v="2026-08-14T17:01:16"/>
    <d v="2026-08-18T18:56:01"/>
    <n v="69366360"/>
    <m/>
    <n v="152504261521"/>
    <s v="TOKO ARINDI"/>
    <s v="ODP-LMJ-FJ/55"/>
    <s v="WO062053080"/>
    <m/>
    <m/>
    <m/>
    <n v="113.200456"/>
    <n v="-8.1464689000000003"/>
    <s v="|MC30211|/EDY HARIYANTO/85184972514/Achmadabdulrozaq9@gmail.com"/>
    <s v="Sales Force DBS"/>
    <m/>
    <m/>
    <m/>
    <m/>
    <m/>
    <m/>
    <m/>
    <m/>
    <s v="Management Janji"/>
    <s v="2026-08-19 15:00:00|Nama PIC : Bp Edy No HP : 085184972514 No Alt : - M Janji : 19 Agustus 2026 Jam Pasang : Pagi / Siang Note : hubungi pelanggan jika ingin kelokasi|40951378|MYDITA"/>
    <s v="FCC"/>
    <s v="14-08-2026 17:10:17"/>
    <d v="2026-08-19T15:00:00"/>
    <m/>
    <s v="SURVEY_NEW_MANJA"/>
    <s v="LMJ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9T15:00:00"/>
    <s v="2026-08-19 15:00:00|Nama PIC : Bp Edy No HP : 085184972514 No Alt : - M Janji : 19 Agustus 2026 Jam Pasang : Pagi / Siang Note : hubungi pelanggan jika ingin kelokasi|40951378|MYDITA"/>
    <m/>
    <m/>
    <m/>
    <e v="#NUM!"/>
    <e v="#NUM!"/>
    <x v="0"/>
  </r>
  <r>
    <n v="664"/>
    <n v="1002527658"/>
    <n v="3"/>
    <x v="3"/>
    <n v="5"/>
    <s v="SBY UTARA"/>
    <s v="TANDES"/>
    <s v="TNS"/>
    <s v="REG"/>
    <s v="AO"/>
    <x v="0"/>
    <m/>
    <s v="MIE - SEND SURVEY"/>
    <s v="RBS-Regional 3"/>
    <d v="2026-08-15T08:06:15"/>
    <d v="2026-08-18T15:20:09"/>
    <n v="69366518"/>
    <m/>
    <n v="152409278118"/>
    <s v="SURABAYA EUROPEAN SCHOOL"/>
    <s v="ODP-TDS-FX/52"/>
    <s v="WO062029809"/>
    <m/>
    <m/>
    <m/>
    <n v="112.66582150000001"/>
    <n v="-7.2941098999999996"/>
    <s v="|MC70131|/SURABAYA EUROPEAN SCHOOL/081233775623/085173281368/yunita@surabayaeuropeanschool.com/HSI Bisnis Promo HUT Telkom (1:1) 300 Mbps (Rp 1.130.000) PSB Rp 150.000/AULIA/-7.293992,112.665746"/>
    <s v="Sales Force DBS"/>
    <m/>
    <m/>
    <m/>
    <m/>
    <m/>
    <m/>
    <m/>
    <m/>
    <s v="Management Janji"/>
    <s v="2026-08-19 13:00:00|Nama PIC : ibu yunita No HP : 081233775623 No Alternatif : M Janji : 19/07/2026 Jam Pasang : Pagi NoteÃ‚Â :  Hubungi terlebih dahulu sebelum ke lokasi |40961370|MYDITA"/>
    <s v="FCC"/>
    <s v="15-08-2026 08:10:40"/>
    <d v="2026-08-19T13:00:00"/>
    <m/>
    <s v="SURVEY_NEW_MANJA"/>
    <s v="TNS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9T13:00:00"/>
    <s v="2026-08-19 13:00:00|Nama PIC : ibu yunita No HP : 081233775623 No Alternatif : M Janji : 19/07/2026 Jam Pasang : Pagi NoteÃ‚Â :  Hubungi terlebih dahulu sebelum ke lokasi |40961370|MYDITA"/>
    <m/>
    <m/>
    <m/>
    <e v="#NUM!"/>
    <e v="#NUM!"/>
    <x v="0"/>
  </r>
  <r>
    <n v="665"/>
    <n v="1002510395"/>
    <n v="3"/>
    <x v="3"/>
    <n v="5"/>
    <s v="SBY SELATAN"/>
    <s v="KETINTANG"/>
    <s v="TPO"/>
    <s v="REG"/>
    <s v="AO"/>
    <x v="0"/>
    <s v="1P INET"/>
    <s v="Completed (PS)"/>
    <s v="RBS-Regional 3"/>
    <d v="2026-08-05T12:31:56"/>
    <d v="2026-08-06T18:53:00"/>
    <n v="69359096"/>
    <m/>
    <n v="152305230209"/>
    <s v="R TU SDN Sedati 2"/>
    <s v="ODP-TPO-FDL/03"/>
    <s v="WO060976046"/>
    <m/>
    <m/>
    <m/>
    <n v="112.757569711749"/>
    <n v="-7.3778230863215502"/>
    <s v="MD|MYDB-20260805264385|DN00001/MN00442|R TU SDN Sedati 2|081252275235"/>
    <s v="MYDIGIBIZPARTNER"/>
    <m/>
    <m/>
    <m/>
    <m/>
    <m/>
    <m/>
    <m/>
    <m/>
    <s v="Management Janji"/>
    <s v="2026-08-06 13:00:00 | M Janji : (06/08/2026) jam Pasang pagi / siang  Note : hubungi pelanggan jika ingin kelokasi"/>
    <s v="FCC"/>
    <d v="2026-05-08T12:40:22"/>
    <d v="2026-08-06T13:00:00"/>
    <m/>
    <s v="PS"/>
    <s v="TPO"/>
    <s v="NO ADDON"/>
    <n v="20260806"/>
    <s v="Completed"/>
    <s v="HSI Bisnis Basic Promo HUT Telkom PSB 70% - 100 Mbps"/>
    <s v="INDIBIZ"/>
    <m/>
    <m/>
    <d v="2026-08-06T13:00:00"/>
    <s v="2026-08-06 13:00:00 | M Janji : (06/08/2026) jam Pasang pagi / siang  Note : hubungi pelanggan jika ingin kelokasi"/>
    <n v="2026"/>
    <n v="8"/>
    <n v="6"/>
    <d v="2026-08-06T00:00:00"/>
    <n v="-0.54166666666424135"/>
    <x v="1"/>
  </r>
  <r>
    <n v="666"/>
    <n v="1002532823"/>
    <n v="3"/>
    <x v="2"/>
    <n v="4"/>
    <s v="MAGELANG"/>
    <s v="KEBUMEN"/>
    <s v="KTW"/>
    <s v="REG"/>
    <s v="AO"/>
    <x v="0"/>
    <s v="1P INET"/>
    <s v="MIE - SEND SURVEY"/>
    <s v="RBS-Regional 3"/>
    <d v="2026-08-18T11:40:56"/>
    <d v="2026-08-18T11:42:02"/>
    <n v="69368845"/>
    <m/>
    <n v="141176104986"/>
    <s v="PEMERINTAH DESA WINONG"/>
    <s v="ODP-KTW-FAA/012 FAA/D02/012.01"/>
    <s v="WO061994088"/>
    <m/>
    <m/>
    <m/>
    <n v="109.781099"/>
    <n v="-7.7504150000000003"/>
    <s v="|MN00662|MYIA-049804360147/POI/Doni/085291052574/pemdeswinong08.2019@gmail.com"/>
    <s v="MYIB_ASSISTANT"/>
    <m/>
    <m/>
    <m/>
    <m/>
    <m/>
    <m/>
    <m/>
    <m/>
    <s v="Management Janji"/>
    <s v="2026-08-19 13:00:00 | Nama : BP DONI FIRDAUS  No Hp : 085291052574 No Alt :  Tgl Pemasangan : 19 Agustus 2026 Interval : PAGI  Note : Hubungi pelanggan terlebih dahulu"/>
    <s v="FCC"/>
    <s v="18-08-2026 11:54:51"/>
    <d v="2026-08-19T13:00:00"/>
    <m/>
    <s v="SURVEY_NEW_MANJA"/>
    <s v="KTW"/>
    <s v="NO ADDON"/>
    <m/>
    <s v="MIE - SEND SURVEY"/>
    <s v="HSI Bisnis Basic Promo HUT Telkom PSB 70% - 100 Mbps Dual Band"/>
    <s v="INDIBIZ"/>
    <m/>
    <m/>
    <d v="2026-08-19T13:00:00"/>
    <s v="2026-08-19 13:00:00 | Nama : BP DONI FIRDAUS  No Hp : 085291052574 No Alt :  Tgl Pemasangan : 19 Agustus 2026 Interval : PAGI  Note : Hubungi pelanggan terlebih dahulu"/>
    <m/>
    <m/>
    <m/>
    <e v="#NUM!"/>
    <e v="#NUM!"/>
    <x v="0"/>
  </r>
  <r>
    <n v="667"/>
    <n v="1002504472"/>
    <n v="3"/>
    <x v="4"/>
    <n v="4"/>
    <s v="SEMARANG"/>
    <s v="KENDAL"/>
    <s v="KDL"/>
    <s v="REG"/>
    <s v="AO"/>
    <x v="0"/>
    <s v="1P INET"/>
    <s v="Completed (PS)"/>
    <s v="RBS-Regional 3"/>
    <d v="2026-08-01T11:52:56"/>
    <d v="2026-08-02T16:10:00"/>
    <n v="69356679"/>
    <m/>
    <n v="146457106310"/>
    <s v="TOKO SEMBAKO MADURA"/>
    <s v="ODP-KDL-FAS/011 FAS/D03/011.01"/>
    <s v="WO060637379"/>
    <m/>
    <m/>
    <m/>
    <n v="110.1240483"/>
    <n v="-6.9358605000000004"/>
    <s v="|MN02256|MYIA-068299663654/POI/MUHAMAD SANTOSO SAPUTRA/085707586512/asunyose@gmail.com"/>
    <s v="MYIB_ASSISTANT"/>
    <m/>
    <m/>
    <m/>
    <m/>
    <m/>
    <m/>
    <m/>
    <m/>
    <s v="Management Janji"/>
    <s v="2026-08-02 08:00:00 | Tanggal pemasangan: 01/08/2026 Jam pemasangan : pagi / siang Info Tambahan : Hubungi pelanggan dulu sebelum ke lokasi terima kasih"/>
    <s v="FCC"/>
    <d v="2026-01-08T11:54:49"/>
    <d v="2026-08-02T08:00:00"/>
    <m/>
    <s v="PS"/>
    <s v="KDL"/>
    <s v="NO ADDON"/>
    <n v="20260802"/>
    <s v="Completed"/>
    <s v="HSI Bisnis Promo HUT Telkom PSB 70% - 300 Mbps"/>
    <s v="INDIBIZ"/>
    <m/>
    <m/>
    <d v="2026-08-02T08:00:00"/>
    <s v="2026-08-02 08:00:00 | Tanggal pemasangan: 01/08/2026 Jam pemasangan : pagi / siang Info Tambahan : Hubungi pelanggan dulu sebelum ke lokasi terima kasih"/>
    <n v="2026"/>
    <n v="8"/>
    <n v="2"/>
    <d v="2026-08-02T00:00:00"/>
    <n v="-0.33333333333575865"/>
    <x v="1"/>
  </r>
  <r>
    <n v="668"/>
    <n v="1002519530"/>
    <n v="3"/>
    <x v="7"/>
    <n v="4"/>
    <s v="SOLO"/>
    <s v="SRAGEN"/>
    <s v="KAR"/>
    <s v="REG"/>
    <s v="AO"/>
    <x v="0"/>
    <s v="1P INET"/>
    <s v="Completed (PS)"/>
    <s v="RBS-Regional 3"/>
    <d v="2026-08-11T11:25:56"/>
    <d v="2026-08-13T08:17:05"/>
    <n v="69363152"/>
    <m/>
    <n v="142567104612"/>
    <s v="Penggilingan Padi Makmur"/>
    <s v="ODP-KAR-FG/009 FG/D01/009.01"/>
    <s v="WO061480411"/>
    <m/>
    <m/>
    <m/>
    <n v="111.036681979894"/>
    <n v="-7.6187911445802898"/>
    <s v="MD|MYDB-20260811264933|DN00001/MN00396|Penggilingan Padi Makmur|089658992218"/>
    <s v="MYDIGIBIZPARTNER"/>
    <m/>
    <m/>
    <m/>
    <m/>
    <m/>
    <m/>
    <m/>
    <m/>
    <s v="Management Janji"/>
    <s v="2026-08-12 13:00:00 | Nama : BP RIYAN TEGUH PRAKOSO No Hp : 089658992218 No Alt :  Tgl Pemasangan : 12 Agustus 2026 Interval : SIANG Note : Hubungi pelanggan terlebih dahulu"/>
    <s v="FCC"/>
    <d v="2026-11-08T11:40:03"/>
    <d v="2026-08-12T13:00:00"/>
    <m/>
    <s v="PS"/>
    <s v="KAR"/>
    <s v="NO ADDON"/>
    <n v="20260813"/>
    <s v="Completed"/>
    <s v="HSI Bisnis Promo HUT Telkom PSB 70% - 50 Mbps"/>
    <s v="INDIBIZ"/>
    <m/>
    <m/>
    <d v="2026-08-12T13:00:00"/>
    <s v="2026-08-12 13:00:00 | Nama : BP RIYAN TEGUH PRAKOSO No Hp : 089658992218 No Alt :  Tgl Pemasangan : 12 Agustus 2026 Interval : SIANG Note : Hubungi pelanggan terlebih dahulu"/>
    <n v="2026"/>
    <n v="8"/>
    <n v="13"/>
    <d v="2026-08-13T00:00:00"/>
    <n v="0.45833333333575865"/>
    <x v="1"/>
  </r>
  <r>
    <n v="669"/>
    <n v="1002511663"/>
    <n v="3"/>
    <x v="0"/>
    <n v="5"/>
    <s v="KUPANG"/>
    <s v="LABOAN BAJO"/>
    <s v="RTE"/>
    <s v="REG"/>
    <s v="AO"/>
    <x v="0"/>
    <s v="1P INET"/>
    <s v="Completed (PS)"/>
    <s v="RBS-Regional 3"/>
    <d v="2026-08-06T09:49:57"/>
    <d v="2026-08-08T09:14:10"/>
    <n v="69359663"/>
    <m/>
    <n v="172514216874"/>
    <s v="Depo Air Minum Cool Day Lembor"/>
    <s v="ODP-RTE-FH/16 FH/D01/16.01"/>
    <s v="WO061047692"/>
    <m/>
    <m/>
    <m/>
    <n v="120.1677018"/>
    <n v="-8.7081252999999901"/>
    <s v="|MN00118|MYIA-020391539974/POI/Pak Fahrul/082314395072/fahrulalamsyah405@gmail.com"/>
    <s v="MYIB_ASSISTANT"/>
    <m/>
    <m/>
    <m/>
    <m/>
    <m/>
    <m/>
    <m/>
    <m/>
    <s v="Management Janji"/>
    <s v="2026-08-07 08:00:00 | Tanggal pemasangan : 07 AGUSTUS 2026 Jam pemasangan : pagi/siang Info Tambahan : Hubungi pelanggan dulu sebelum ke lokasi terima kasih"/>
    <s v="FCC"/>
    <d v="2026-06-08T09:55:05"/>
    <d v="2026-08-07T08:00:00"/>
    <m/>
    <s v="PS"/>
    <s v="RTE"/>
    <s v="NO ADDON"/>
    <n v="20260808"/>
    <s v="Completed"/>
    <s v="HSI Bisnis Basic Promo HUT Telkom PSB 70% - 100 Mbps Dual Band"/>
    <s v="INDIBIZ"/>
    <m/>
    <m/>
    <d v="2026-08-07T08:00:00"/>
    <s v="2026-08-07 08:00:00 | Tanggal pemasangan : 07 AGUSTUS 2026 Jam pemasangan : pagi/siang Info Tambahan : Hubungi pelanggan dulu sebelum ke lokasi terima kasih"/>
    <n v="2026"/>
    <n v="8"/>
    <n v="8"/>
    <d v="2026-08-08T00:00:00"/>
    <n v="0.66666666666424135"/>
    <x v="1"/>
  </r>
  <r>
    <n v="670"/>
    <n v="1002532066"/>
    <n v="3"/>
    <x v="3"/>
    <n v="5"/>
    <s v="MADURA"/>
    <s v="BANGKALAN"/>
    <s v="OMB"/>
    <s v="REG"/>
    <s v="AO"/>
    <x v="0"/>
    <s v="1P INET"/>
    <s v="MIA - INVALID SURVEY"/>
    <s v="RBS-Regional 3"/>
    <d v="2026-08-18T08:58:56"/>
    <d v="2026-08-18T20:45:02"/>
    <n v="69368529"/>
    <m/>
    <n v="152438209355"/>
    <s v="YAYASAN AL-MADANI"/>
    <s v="ODP-OMB-FAA/42 FAA/D06/42.01"/>
    <s v="WO061974725"/>
    <m/>
    <m/>
    <m/>
    <n v="113.331645391881"/>
    <n v="-7.1289218401371901"/>
    <s v="MD|MYDB-20260817265926|DN00001/MN02006|YAYASAN AL-MADANI|082327145087"/>
    <s v="MYDIGIBIZPARTNER"/>
    <m/>
    <m/>
    <m/>
    <m/>
    <m/>
    <m/>
    <m/>
    <m/>
    <s v="Management Janji"/>
    <s v="2026-08-19 08:00:00 | Nama PIC : Sayudi No HP : 082327145087 Alt :  M Janji : 19 Augustus 2026 Jam Pasang : 08.00 - 13:00  NoteÃ‚Â :  hubungi terlebih dahulu sebelum kelokasi"/>
    <s v="FCC"/>
    <s v="18-08-2026 09:10:38"/>
    <d v="2026-08-19T08:00:00"/>
    <m/>
    <s v="SURVEY_NEW_MANJA"/>
    <s v="OMB"/>
    <s v="NETMONK"/>
    <m/>
    <s v="MIE - INVALID SURVEY - Kendala Jalur/Rute Tarikan"/>
    <s v="HSI Bisnis Bundling Netmonk PSB 70% Promo - 200 Mbps"/>
    <s v="INDIBIZ"/>
    <m/>
    <m/>
    <d v="2026-08-19T08:00:00"/>
    <s v="2026-08-19 08:00:00 | Nama PIC : Sayudi No HP : 082327145087 Alt :  M Janji : 19 Augustus 2026 Jam Pasang : 08.00 - 13:00  NoteÃ‚Â :  hubungi terlebih dahulu sebelum kelokasi"/>
    <m/>
    <m/>
    <m/>
    <e v="#NUM!"/>
    <e v="#NUM!"/>
    <x v="0"/>
  </r>
  <r>
    <n v="671"/>
    <n v="1002526426"/>
    <n v="3"/>
    <x v="6"/>
    <n v="5"/>
    <s v="JEMBER"/>
    <s v="BANYUWANGI"/>
    <s v="PSG"/>
    <s v="REG"/>
    <s v="AO"/>
    <x v="0"/>
    <s v="2P INET + VOICE"/>
    <s v="Completed (PS)"/>
    <s v="RBS-Regional 3"/>
    <d v="2026-08-14T13:47:56"/>
    <d v="2026-08-14T18:15:34"/>
    <n v="69366066"/>
    <n v="3332816011"/>
    <n v="152521203439"/>
    <s v="Gpdi getsemani siliragung"/>
    <s v="ODP-PSG-FD/24"/>
    <s v="WO061749562"/>
    <m/>
    <m/>
    <m/>
    <n v="114.11558333784301"/>
    <n v="-8.5538506087359494"/>
    <s v="MD|MYDB-20260814265349|DC30004/MC30053|Gpdi getsemani siliragung|085258445673"/>
    <s v="MYDIGIBIZPARTNER"/>
    <m/>
    <m/>
    <m/>
    <m/>
    <m/>
    <m/>
    <m/>
    <m/>
    <s v="Management Janji"/>
    <s v="2026-08-15 13:00:00 | Nama Pic : bp edih  No Hp Pic : 085258445673 No alt : - Jam Pemasangan : pagi  Tanggal Pemasangan : 15 Agustus 2026"/>
    <s v="FCC"/>
    <s v="14-08-2026 14:10:15"/>
    <d v="2026-08-15T13:00:00"/>
    <m/>
    <s v="PS"/>
    <s v="PSG"/>
    <s v="NO ADDON"/>
    <n v="20260814"/>
    <s v="Completed"/>
    <s v="HSI Bisnis Bundling Phone PSB 70% - Free 800 Menit Promo - 300 Mbps"/>
    <s v="INDIBIZ"/>
    <m/>
    <m/>
    <d v="2026-08-15T13:00:00"/>
    <s v="2026-08-15 13:00:00 | Nama Pic : bp edih  No Hp Pic : 085258445673 No alt : - Jam Pemasangan : pagi  Tanggal Pemasangan : 15 Agustus 2026"/>
    <n v="2026"/>
    <n v="8"/>
    <n v="14"/>
    <d v="2026-08-14T00:00:00"/>
    <n v="-1.5416666666642413"/>
    <x v="1"/>
  </r>
  <r>
    <n v="672"/>
    <n v="1002507756"/>
    <n v="3"/>
    <x v="2"/>
    <n v="4"/>
    <s v="MAGELANG"/>
    <s v="MUNTILAN"/>
    <s v="SWT"/>
    <s v="REG"/>
    <s v="AO"/>
    <x v="0"/>
    <m/>
    <s v="FCC - HD1A - PROGRESS"/>
    <s v="RBS-Regional 3"/>
    <d v="2026-08-04T11:29:32"/>
    <d v="2026-08-04T11:31:15"/>
    <n v="69358151"/>
    <m/>
    <n v="142164113592"/>
    <s v="Chamid farm"/>
    <m/>
    <m/>
    <m/>
    <m/>
    <m/>
    <n v="110.36676110000001"/>
    <n v="-7.5306860999999996"/>
    <s v="|MN00935|/Chamid farm/085641992018/nurhamidsewukan1988@gmail.com/ 1S HSI BISNIS BASIC PROMO HUT 50 Mbps / AGUS SADEWO"/>
    <s v="Sales Profesional"/>
    <m/>
    <m/>
    <m/>
    <m/>
    <m/>
    <m/>
    <m/>
    <m/>
    <m/>
    <m/>
    <m/>
    <d v="2026-04-08T11:40:22"/>
    <m/>
    <m/>
    <s v="FCC"/>
    <s v="SWT"/>
    <s v="NO ADDON"/>
    <m/>
    <s v="MYDITA RBS - HD1A - PROGRESS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673"/>
    <n v="1002511968"/>
    <n v="3"/>
    <x v="1"/>
    <n v="5"/>
    <s v="MADIUN"/>
    <s v="MADIUN"/>
    <s v="UTR"/>
    <s v="REG"/>
    <s v="AO"/>
    <x v="0"/>
    <s v="1P INET"/>
    <s v="102 | FOLLOW UP COMPLETED"/>
    <s v="RBS-Regional 3"/>
    <d v="2026-08-06T11:10:57"/>
    <d v="2026-08-10T13:41:31"/>
    <n v="69359801"/>
    <m/>
    <n v="152630205058"/>
    <s v="SPBU 54.631.06"/>
    <s v="ODP-UTR-FD/55 FD/D08/55.01"/>
    <s v="WO061057605"/>
    <m/>
    <m/>
    <m/>
    <n v="111.53267"/>
    <n v="-7.7295889999999998"/>
    <s v="|MN00265|MYIA-060859571947/POI/ROBBY PERMANA PUTRA/089619618698/spbu5463106@gmail.com"/>
    <s v="MYIB_ASSISTANT"/>
    <m/>
    <m/>
    <m/>
    <m/>
    <m/>
    <m/>
    <m/>
    <m/>
    <s v="Management Janji"/>
    <s v="2026-08-07 08:00:00 | Jam pemasangan : 12.00 Info Tambahan : Hubungi pelanggan dulu sebelum ke lokasi terimakasih "/>
    <s v="FCC"/>
    <d v="2026-06-08T11:25:46"/>
    <d v="2026-08-07T08:00:00"/>
    <s v="Kendala Lainnya"/>
    <s v="REVOKE"/>
    <s v="UTR"/>
    <s v="NO ADDON"/>
    <m/>
    <s v="Follow Up Revoke Completed, New Order ID : SC1002517816"/>
    <s v="HSI Bisnis Promo HUT Telkom PSB 70% - 50 Mbps"/>
    <s v="INDIBIZ"/>
    <m/>
    <m/>
    <d v="2026-08-07T08:00:00"/>
    <s v="2026-08-07 08:00:00 | Jam pemasangan : 12.00 Info Tambahan : Hubungi pelanggan dulu sebelum ke lokasi terimakasih "/>
    <m/>
    <m/>
    <m/>
    <e v="#NUM!"/>
    <e v="#NUM!"/>
    <x v="0"/>
  </r>
  <r>
    <n v="674"/>
    <n v="1002528166"/>
    <n v="3"/>
    <x v="1"/>
    <n v="5"/>
    <s v="MALANG"/>
    <s v="KEPANJEN"/>
    <s v="TUR"/>
    <s v="REG"/>
    <s v="AO"/>
    <x v="0"/>
    <s v="1P INET"/>
    <s v="Completed (PS)"/>
    <s v="RBS-Regional 3"/>
    <d v="2026-08-15T12:05:56"/>
    <d v="2026-08-15T19:30:10"/>
    <n v="69366793"/>
    <m/>
    <n v="152713217312"/>
    <s v="XMC GARAGE"/>
    <s v="ODP-TUR-FW/44 FW/D04/44.01"/>
    <s v="WO061814877"/>
    <m/>
    <m/>
    <m/>
    <n v="112.67254269999999"/>
    <n v="-8.1221701999999993"/>
    <s v="|MC20235|MYIA-053045248457/POI/ARIF SYAIFUDIN /082195568016/arifsyaifuddin.skuter@gmail.com"/>
    <s v="MYIB_ASSISTANT"/>
    <m/>
    <m/>
    <m/>
    <m/>
    <m/>
    <m/>
    <m/>
    <m/>
    <s v="Management Janji"/>
    <s v="2026-08-16 13:00:00 | Jam Pemasangan : 08:00 - 12.00 Tanggal Pemasangan : MINGGU 16 AGUSTUS 2026 Info Tambahan : Hubungi pelanggan sebelum datang ke lokasi"/>
    <s v="FCC"/>
    <s v="15-08-2026 12:10:01"/>
    <d v="2026-08-16T13:00:00"/>
    <m/>
    <s v="PS"/>
    <s v="TUR"/>
    <s v="OCA"/>
    <n v="20260815"/>
    <s v="Completed"/>
    <s v="HSI Bisnis Bundling OCA Breach Checker Promo 2026 PSB 70% - 200 Mbps"/>
    <s v="INDIBIZ"/>
    <m/>
    <m/>
    <d v="2026-08-16T13:00:00"/>
    <s v="2026-08-16 13:00:00 | Jam Pemasangan : 08:00 - 12.00 Tanggal Pemasangan : MINGGU 16 AGUSTUS 2026 Info Tambahan : Hubungi pelanggan sebelum datang ke lokasi"/>
    <n v="2026"/>
    <n v="8"/>
    <n v="15"/>
    <d v="2026-08-15T00:00:00"/>
    <n v="-1.5416666666642413"/>
    <x v="1"/>
  </r>
  <r>
    <n v="675"/>
    <n v="1002521958"/>
    <n v="3"/>
    <x v="1"/>
    <n v="5"/>
    <s v="KEDIRI"/>
    <s v="NGANJUK"/>
    <s v="NJK"/>
    <s v="REG"/>
    <s v="AO"/>
    <x v="0"/>
    <s v="1P INET"/>
    <s v="Completed (PS)"/>
    <s v="RBS-Regional 3"/>
    <d v="2026-08-12T12:08:56"/>
    <d v="2026-08-12T16:25:19"/>
    <n v="69364114"/>
    <m/>
    <n v="152611229880"/>
    <s v="WARKOP PAK AHMAD"/>
    <s v="ODP-NJK-FM/22 FM/D03/22.01"/>
    <s v="WO061576040"/>
    <m/>
    <m/>
    <m/>
    <n v="111.97209100000001"/>
    <n v="-7.604082"/>
    <s v="|MC20191|MYIA-092085626710/POI/AHMAD ZAINUL MUHIBUN NIAM/087717920455/mukibzainul220@gmail.com"/>
    <s v="MYIB_ASSISTANT"/>
    <m/>
    <m/>
    <m/>
    <m/>
    <m/>
    <m/>
    <m/>
    <m/>
    <s v="Management Janji"/>
    <s v="2026-08-13 13:00:00 | M Janji : (14/08/2026) jam Pasang : 09:00 Note : hubungi pelanggan jika ingin kelokasi"/>
    <s v="FCC"/>
    <d v="2026-12-08T12:10:13"/>
    <d v="2026-08-13T13:00:00"/>
    <m/>
    <s v="PS"/>
    <s v="NJK"/>
    <s v="NO ADDON"/>
    <n v="20260812"/>
    <s v="Completed"/>
    <s v="HSI Bisnis Basic Promo HUT Telkom PSB 70% - 50 Mbps"/>
    <s v="INDIBIZ"/>
    <m/>
    <m/>
    <d v="2026-08-13T13:00:00"/>
    <s v="2026-08-13 13:00:00 | M Janji : (14/08/2026) jam Pasang : 09:00 Note : hubungi pelanggan jika ingin kelokasi"/>
    <n v="2026"/>
    <n v="8"/>
    <n v="12"/>
    <d v="2026-08-12T00:00:00"/>
    <n v="-1.5416666666642413"/>
    <x v="1"/>
  </r>
  <r>
    <n v="676"/>
    <n v="1002521226"/>
    <n v="3"/>
    <x v="5"/>
    <n v="5"/>
    <s v="SINGARJA"/>
    <s v="SINGARAJA"/>
    <s v="LVN"/>
    <s v="REG"/>
    <s v="AO"/>
    <x v="0"/>
    <s v="1P INET"/>
    <s v="100 | REVOKE COMPLETED"/>
    <s v="RBS-Regional 3"/>
    <d v="2026-08-12T08:29:56"/>
    <d v="2026-08-18T15:17:45"/>
    <n v="69363803"/>
    <m/>
    <n v="172426206488"/>
    <s v="Koperasi Berlian Emas Sejahtera Terus"/>
    <s v="ODP-LVN-FAF/06 FAF/D01/06.01"/>
    <s v="WO061553630"/>
    <m/>
    <m/>
    <m/>
    <n v="115.0488908"/>
    <n v="-8.1461714999999995"/>
    <s v="|MN02631|MYIA-044812841323/POI/Pak Fajar/081338338700/it.supportbali@datajayaperkasa.com"/>
    <s v="MYIB_ASSISTANT"/>
    <m/>
    <m/>
    <m/>
    <m/>
    <m/>
    <m/>
    <m/>
    <m/>
    <s v="Management Janji"/>
    <s v="2026-08-13 13:00:00 | M Janji : (13 AGUSTUS 2026) jam Pasang : siang Note : hubungi pelanggan jika ingin kelokasi"/>
    <s v="FCC"/>
    <d v="2026-12-08T08:39:52"/>
    <d v="2026-08-13T13:00:00"/>
    <s v="Kendala Pelanggan"/>
    <s v="REVOKE"/>
    <s v="LVN"/>
    <s v="NO ADDON"/>
    <m/>
    <s v="Revoke Completed"/>
    <s v="HSI Bisnis Promo HUT Telkom PSB 70% - 75 Mbps"/>
    <s v="INDIBIZ"/>
    <m/>
    <m/>
    <d v="2026-08-13T13:00:00"/>
    <s v="2026-08-13 13:00:00 | M Janji : (13 AGUSTUS 2026) jam Pasang : siang Note : hubungi pelanggan jika ingin kelokasi"/>
    <m/>
    <m/>
    <m/>
    <e v="#NUM!"/>
    <e v="#NUM!"/>
    <x v="0"/>
  </r>
  <r>
    <n v="677"/>
    <n v="1002515484"/>
    <n v="3"/>
    <x v="2"/>
    <n v="4"/>
    <s v="MAGELANG"/>
    <s v="MAGELANG"/>
    <s v="MGE"/>
    <s v="REG"/>
    <s v="AO"/>
    <x v="0"/>
    <s v="1P INET"/>
    <s v="Completed (PS)"/>
    <s v="RBS-Regional 3"/>
    <d v="2026-08-07T18:50:56"/>
    <d v="2026-08-11T13:31:04"/>
    <n v="69361150"/>
    <m/>
    <n v="146137149701"/>
    <s v="ROCKET CHICKEN GRABAG NEW"/>
    <s v="ODP-MGE-FU/033"/>
    <s v="WO061201704"/>
    <m/>
    <m/>
    <m/>
    <n v="110.3259362"/>
    <n v="-7.3706834999999904"/>
    <s v="|MN02255|MYIA-098297979091/POI/WILDAN ERSYADI ULA/0895392430133/dhearozzi@gmail.com"/>
    <s v="MYIB_ASSISTANT"/>
    <m/>
    <m/>
    <m/>
    <m/>
    <m/>
    <m/>
    <m/>
    <m/>
    <s v="Management Janji"/>
    <s v="2026-08-12 15:00:00 | M Janji : (08/08/026) jam Pasang : 09:00 Note : hubungi pelanggan jika ingin kelokasi"/>
    <s v="FCC"/>
    <d v="2026-07-08T18:55:10"/>
    <d v="2026-08-12T15:00:00"/>
    <m/>
    <s v="PS"/>
    <s v="MGE"/>
    <s v="NO ADDON"/>
    <n v="20260811"/>
    <s v="Completed"/>
    <s v="HSI Bisnis Basic Promo HUT Telkom PSB 70% - 50 Mbps"/>
    <s v="INDIBIZ"/>
    <m/>
    <m/>
    <d v="2026-08-12T15:00:00"/>
    <s v="2026-08-12 15:00:00 | M Janji : (08/08/026) jam Pasang : 09:00 Note : hubungi pelanggan jika ingin kelokasi"/>
    <n v="2026"/>
    <n v="8"/>
    <n v="11"/>
    <d v="2026-08-11T00:00:00"/>
    <n v="-1.625"/>
    <x v="1"/>
  </r>
  <r>
    <n v="678"/>
    <n v="1002526268"/>
    <n v="3"/>
    <x v="6"/>
    <n v="5"/>
    <s v="JEMBER"/>
    <s v="BANYUWANGI"/>
    <s v="GEN"/>
    <s v="REG"/>
    <s v="AO"/>
    <x v="0"/>
    <s v="1P INET"/>
    <s v="Completed (PS)"/>
    <s v="RBS-Regional 3"/>
    <d v="2026-08-14T11:55:56"/>
    <d v="2026-08-14T19:25:41"/>
    <n v="69365986"/>
    <m/>
    <n v="152519203960"/>
    <s v="toko surya gambiran1"/>
    <s v="ODP-GEN-FH/17 FH/D02/17.01"/>
    <s v="WO061737085"/>
    <m/>
    <m/>
    <m/>
    <n v="114.14657257497301"/>
    <n v="-8.3914445420877009"/>
    <s v="MD|MYDB-20260814265313|DC30004/MC30053|toko surya gambiran1|089682904797"/>
    <s v="MYDIGIBIZPARTNER"/>
    <m/>
    <m/>
    <m/>
    <m/>
    <m/>
    <m/>
    <m/>
    <m/>
    <s v="Management Janji"/>
    <s v="2026-08-15 08:00:00 | Nama PIC : bu vega  No HP : 089682904797 Alt :  M Janji : 15/AGUSTUS/2026 jam Pasang : Pagi Note : hubungi pelanggan jika ingin kelokasi, terimakasih. "/>
    <s v="FCC"/>
    <s v="14-08-2026 12:09:49"/>
    <d v="2026-08-15T08:00:00"/>
    <m/>
    <s v="PS"/>
    <s v="GEN"/>
    <s v="NETMONK"/>
    <n v="20260814"/>
    <s v="Completed"/>
    <s v="HSI Bisnis Bundling Netmonk PSB 70% Promo - 300 Mbps"/>
    <s v="INDIBIZ"/>
    <m/>
    <m/>
    <d v="2026-08-15T08:00:00"/>
    <s v="2026-08-15 08:00:00 | Nama PIC : bu vega  No HP : 089682904797 Alt :  M Janji : 15/AGUSTUS/2026 jam Pasang : Pagi Note : hubungi pelanggan jika ingin kelokasi, terimakasih. "/>
    <n v="2026"/>
    <n v="8"/>
    <n v="14"/>
    <d v="2026-08-14T00:00:00"/>
    <n v="-1.3333333333357587"/>
    <x v="1"/>
  </r>
  <r>
    <n v="679"/>
    <n v="1002530865"/>
    <n v="3"/>
    <x v="0"/>
    <n v="5"/>
    <s v="MATARAM"/>
    <s v="LOMBOK TIMUR UTARA"/>
    <s v="SGG"/>
    <s v="REG"/>
    <s v="AO"/>
    <x v="0"/>
    <s v="1P INET"/>
    <s v="MIE - SEND SURVEY"/>
    <s v="RBS-Regional 3"/>
    <d v="2026-08-17T13:14:57"/>
    <d v="2026-08-17T13:16:02"/>
    <n v="69368096"/>
    <m/>
    <n v="172604214119"/>
    <s v="TOKO SAHNAN"/>
    <s v="ODP-SGG-FAN/17 FAN/D05/17.01"/>
    <s v="WO061929958"/>
    <m/>
    <m/>
    <m/>
    <n v="116.112536564469"/>
    <n v="-8.38103541046085"/>
    <s v="MD|MYDB-20260817265835|SC00001/MC00069|TOKO SAHNAN|085923631589"/>
    <s v="MYDIGIBIZPARTNER"/>
    <m/>
    <m/>
    <m/>
    <m/>
    <m/>
    <m/>
    <m/>
    <m/>
    <s v="Management Janji"/>
    <s v="2026-08-20 13:00:00 | M janji : pagi Tanggal Pemasangan : 18/agustus/2026 Note : hubungi pelanggan jika ingin kelokasi "/>
    <s v="FCC"/>
    <s v="17-08-2026 13:39:51"/>
    <d v="2026-08-20T13:00:00"/>
    <m/>
    <s v="SURVEY_NEW_MANJA"/>
    <s v="SGG"/>
    <s v="NO ADDON"/>
    <m/>
    <s v="MIE - SEND SURVEY"/>
    <s v="HSI Bisnis Promo HUT Telkom PSB 70% - 100 Mbps Dual Band"/>
    <s v="INDIBIZ"/>
    <m/>
    <m/>
    <d v="2026-08-20T13:00:00"/>
    <s v="2026-08-20 13:00:00 | M janji : pagi Tanggal Pemasangan : 18/agustus/2026 Note : hubungi pelanggan jika ingin kelokasi "/>
    <m/>
    <m/>
    <m/>
    <e v="#NUM!"/>
    <e v="#NUM!"/>
    <x v="0"/>
  </r>
  <r>
    <n v="680"/>
    <n v="1002513327"/>
    <n v="3"/>
    <x v="3"/>
    <n v="5"/>
    <s v="SBY SELATAN"/>
    <s v="MANYAR"/>
    <s v="MYR"/>
    <s v="REG"/>
    <s v="AO"/>
    <x v="0"/>
    <m/>
    <s v="Completed (PS)"/>
    <s v="RBS-Regional 3"/>
    <d v="2026-08-06T17:22:17"/>
    <d v="2026-08-07T22:04:51"/>
    <n v="69360273"/>
    <m/>
    <n v="152303247149"/>
    <s v="PT SUMBER HIDUP SEHAT"/>
    <s v="ODP-MYR-FJP/09"/>
    <s v="WO061116231"/>
    <m/>
    <m/>
    <m/>
    <n v="112.76368100000001"/>
    <n v="-7.2750244000000004"/>
    <s v="AMRBS;405075;REG3;KATATA VEKANIDYA;082225049060;CP.VINDYA RUSTAMA WARDHANA;081327371234;PAKET 50MBPS PROMO 355K;PT SUMBER HIDUP SEHAT KALIDAMI"/>
    <s v="Account Manager"/>
    <m/>
    <m/>
    <m/>
    <m/>
    <m/>
    <m/>
    <m/>
    <m/>
    <s v="Management Janji"/>
    <s v="2026-08-07 15:00:00|Jam pemasangan : 12.00 Info Tambahan : Hubungi pelanggan dulu sebelum ke lokasi terimakasih  |40951378|MYDITA"/>
    <s v="FCC"/>
    <d v="2026-06-08T17:26:01"/>
    <d v="2026-08-07T15:00:00"/>
    <m/>
    <s v="PS"/>
    <s v="MYR"/>
    <s v="NO ADDON"/>
    <n v="202608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15:00:00"/>
    <s v="2026-08-07 15:00:00|Jam pemasangan : 12.00 Info Tambahan : Hubungi pelanggan dulu sebelum ke lokasi terimakasih  |40951378|MYDITA"/>
    <n v="2026"/>
    <n v="8"/>
    <n v="7"/>
    <d v="2026-08-07T00:00:00"/>
    <n v="-0.625"/>
    <x v="1"/>
  </r>
  <r>
    <n v="681"/>
    <n v="1002520537"/>
    <n v="3"/>
    <x v="2"/>
    <n v="4"/>
    <s v="PURWOKERTO"/>
    <s v="PURWOKERTO"/>
    <s v="PWT"/>
    <s v="REG"/>
    <s v="AO"/>
    <x v="0"/>
    <s v="1P INET"/>
    <s v="102 | FOLLOW UP COMPLETED"/>
    <s v="RBS-Regional 3"/>
    <d v="2026-08-11T15:40:57"/>
    <d v="2026-08-13T14:54:32"/>
    <n v="69363570"/>
    <m/>
    <n v="146303609818"/>
    <s v="SPBU PERTAMINA 44.531.31 RAWALO"/>
    <s v="ODP-PWT-FDV/021 FDV/D02/021.01"/>
    <s v="WO061517219"/>
    <m/>
    <m/>
    <m/>
    <n v="109.19077799999999"/>
    <n v="-7.5298889999999998"/>
    <s v="|MC00213|MYIA-045856108212/POI/DES SANDY FITHAN PRIHANTOKO/081226597181/spburwlo@gmail.com"/>
    <s v="MYIB_ASSISTANT"/>
    <m/>
    <m/>
    <m/>
    <m/>
    <m/>
    <m/>
    <m/>
    <m/>
    <s v="Management Janji"/>
    <s v="2026-08-12 13:00:00 | Tanggal pemasangan: 12/08/2026 Jam pemasangan : siang Info Tambahan : Hubungi pelanggan dulu sebelum ke lokasi terima kasih."/>
    <s v="FCC"/>
    <d v="2026-11-08T15:55:14"/>
    <d v="2026-08-12T13:00:00"/>
    <s v="Kendala Lainnya"/>
    <s v="REVOKE"/>
    <s v="PWT"/>
    <s v="NO ADDON"/>
    <m/>
    <s v="Follow Up Revoke Completed, New Order ID : SC1002524584"/>
    <s v="HSI Bisnis Basic Promo HUT Telkom PSB 70% - 50 Mbps"/>
    <s v="INDIBIZ"/>
    <m/>
    <m/>
    <d v="2026-08-12T13:00:00"/>
    <s v="2026-08-12 13:00:00 | Tanggal pemasangan: 12/08/2026 Jam pemasangan : siang Info Tambahan : Hubungi pelanggan dulu sebelum ke lokasi terima kasih."/>
    <m/>
    <m/>
    <m/>
    <e v="#NUM!"/>
    <e v="#NUM!"/>
    <x v="0"/>
  </r>
  <r>
    <n v="682"/>
    <n v="1002515880"/>
    <n v="3"/>
    <x v="1"/>
    <n v="5"/>
    <s v="MADIUN"/>
    <s v="MADIUN"/>
    <s v="MSP"/>
    <s v="REG"/>
    <s v="AO"/>
    <x v="0"/>
    <s v="1P INET"/>
    <s v="102 | FOLLOW UP COMPLETED"/>
    <s v="RBS-Regional 3"/>
    <d v="2026-08-08T12:29:56"/>
    <d v="2026-08-10T13:32:29"/>
    <n v="69361414"/>
    <m/>
    <n v="152631206950"/>
    <s v="SPBU 54.633.08"/>
    <s v="ODP-MSP-FD/51 FD/D04/51.01"/>
    <s v="WO061255119"/>
    <m/>
    <m/>
    <m/>
    <n v="111.448189"/>
    <n v="-7.5627199999999997"/>
    <s v="|MN02429|MYIA-015541949861/POI/ARIS WIDIYANTO/081335618198/spbu.dewisri.5463308@gmail.com"/>
    <s v="MYIB_ASSISTANT"/>
    <m/>
    <m/>
    <m/>
    <m/>
    <m/>
    <m/>
    <m/>
    <m/>
    <s v="Management Janji"/>
    <s v="2026-08-09 13:00:00 | Nama Pic : BP ARIS No Hp Pic : 081335618198 Jam Pemasangan : 08:00 - 12.00 Tanggal Pemasangan : MINGGU 09 AGUSTUS 2026 Info Tambahan : Hubungi pelanggan sebelum datang ke lokasi, terima kasih."/>
    <s v="FCC"/>
    <d v="2026-08-08T12:39:51"/>
    <d v="2026-08-09T13:00:00"/>
    <s v="Kendala Lainnya"/>
    <s v="REVOKE"/>
    <s v="MSP"/>
    <s v="NO ADDON"/>
    <m/>
    <s v="Follow Up Revoke Completed, New Order ID : SC1002517766"/>
    <s v="HSI Bisnis Promo HUT Telkom PSB 70% - 50 Mbps"/>
    <s v="INDIBIZ"/>
    <m/>
    <m/>
    <d v="2026-08-09T13:00:00"/>
    <s v="2026-08-09 13:00:00 | Nama Pic : BP ARIS No Hp Pic : 081335618198 Jam Pemasangan : 08:00 - 12.00 Tanggal Pemasangan : MINGGU 09 AGUSTUS 2026 Info Tambahan : Hubungi pelanggan sebelum datang ke lokasi, terima kasih."/>
    <m/>
    <m/>
    <m/>
    <e v="#NUM!"/>
    <e v="#NUM!"/>
    <x v="0"/>
  </r>
  <r>
    <n v="683"/>
    <n v="1002510008"/>
    <n v="3"/>
    <x v="5"/>
    <n v="5"/>
    <s v="SINGARJA"/>
    <s v="KLUNGKUNG"/>
    <s v="SMA"/>
    <s v="REG"/>
    <s v="AO"/>
    <x v="0"/>
    <m/>
    <s v="98 | OSS - CANCEL COMPLETE"/>
    <s v="RBS-Regional 3"/>
    <d v="2026-08-05T10:34:31"/>
    <d v="2026-08-12T09:04:41"/>
    <n v="69358911"/>
    <m/>
    <n v="172428815934"/>
    <s v="Lumbung umaluah villa"/>
    <s v="ODP-SMA-FAK/06"/>
    <s v="WO061152318"/>
    <m/>
    <m/>
    <m/>
    <n v="115.43618979999999"/>
    <n v="-8.4658975000000005"/>
    <s v="|MN02750|/CP NI NYOMAN SULADRI/082340669469/lumbungumaluah@gmail.com"/>
    <s v="Sales Force DBS"/>
    <m/>
    <m/>
    <m/>
    <m/>
    <m/>
    <m/>
    <m/>
    <m/>
    <s v="Management Janji"/>
    <s v="2026-08-08 15:00:00|Nama PIC : BAPAK KETUT No HP : 082340669469 Alt :  M Janji : (SABTU/8/AGUSTUS/2026) jam Pasang : 09:00 Note : hubungi pelanggan jika ingin kelokasi|40951378|MYDITA"/>
    <s v="FCC"/>
    <d v="2026-05-08T10:39:45"/>
    <d v="2026-08-08T15:00:00"/>
    <s v="Kendala Teknik"/>
    <s v="CANCEL"/>
    <s v="SMA"/>
    <s v="NO ADDON"/>
    <m/>
    <s v="Cancel Completed"/>
    <s v="- 11_11446;Biaya PSB HSI EBIS Tunai di Depan ~ 11[150000]  - SP_NOSS;SP_NOSS ~ Internet NOSS Multispeed Network[0]  - E25061;E25061 ~ ES25 - Paket HSI Basic (HSIEF) Khusus Winback 2.0[0]  - E25061~null~E25061_UNL;UNL ~ Internet-Link Unlimited Internet Usa"/>
    <s v="INDIBIZ"/>
    <m/>
    <m/>
    <d v="2026-08-08T15:00:00"/>
    <s v="2026-08-08 15:00:00|Nama PIC : BAPAK KETUT No HP : 082340669469 Alt :  M Janji : (SABTU/8/AGUSTUS/2026) jam Pasang : 09:00 Note : hubungi pelanggan jika ingin kelokasi|40951378|MYDITA"/>
    <m/>
    <m/>
    <m/>
    <e v="#NUM!"/>
    <e v="#NUM!"/>
    <x v="0"/>
  </r>
  <r>
    <n v="684"/>
    <n v="1002525107"/>
    <n v="3"/>
    <x v="1"/>
    <n v="5"/>
    <s v="MALANG"/>
    <s v="KEPANJEN"/>
    <s v="APG"/>
    <s v="REG"/>
    <s v="AO"/>
    <x v="0"/>
    <s v="1P INET"/>
    <s v="Completed (PS)"/>
    <s v="RBS-Regional 3"/>
    <d v="2026-08-13T17:20:56"/>
    <d v="2026-08-14T12:52:48"/>
    <n v="69365487"/>
    <m/>
    <n v="152725202664"/>
    <s v="toko ampera"/>
    <s v="ODP-APG-FA/08"/>
    <s v="WO061696553"/>
    <m/>
    <m/>
    <m/>
    <n v="112.894146473139"/>
    <n v="-8.2228603410914207"/>
    <s v="|MN02462|MYIA-085687022674/POI/ampera/085210374542/harisubekti025@gmail.com"/>
    <s v="MYIB_ASSISTANT"/>
    <m/>
    <m/>
    <m/>
    <m/>
    <m/>
    <m/>
    <m/>
    <m/>
    <s v="Management Janji"/>
    <s v="2026-08-14 15:00:00 | M Janji : (14/08/2026) jam Pasang :pagi / siang  Note : hubungi pelanggan jika ingin kelokasi"/>
    <s v="FCC"/>
    <s v="13-08-2026 17:25:32"/>
    <d v="2026-08-14T15:00:00"/>
    <m/>
    <s v="PS"/>
    <s v="APG"/>
    <s v="NO ADDON"/>
    <n v="20260814"/>
    <s v="Completed"/>
    <s v="HSI Bisnis Promo HUT Telkom PSB 70% - 200 Mbps"/>
    <s v="INDIBIZ"/>
    <m/>
    <m/>
    <d v="2026-08-14T15:00:00"/>
    <s v="2026-08-14 15:00:00 | M Janji : (14/08/2026) jam Pasang :pagi / siang  Note : hubungi pelanggan jika ingin kelokasi"/>
    <n v="2026"/>
    <n v="8"/>
    <n v="14"/>
    <d v="2026-08-14T00:00:00"/>
    <n v="-0.625"/>
    <x v="1"/>
  </r>
  <r>
    <n v="685"/>
    <n v="1002528266"/>
    <n v="3"/>
    <x v="2"/>
    <n v="4"/>
    <s v="MAGELANG"/>
    <s v="KEBUMEN"/>
    <s v="KBM"/>
    <s v="REG"/>
    <s v="AO"/>
    <x v="0"/>
    <m/>
    <s v="Completed (PS)"/>
    <s v="RBS-Regional 3"/>
    <d v="2026-08-15T12:51:46"/>
    <d v="2026-08-15T13:56:56"/>
    <n v="69364858"/>
    <m/>
    <n v="142141120209"/>
    <s v="SD NEGERI AYAM PUTIH 1&amp;2 - KBM"/>
    <s v="ODP-KBM-FBH/001"/>
    <s v="WO061820194"/>
    <m/>
    <m/>
    <m/>
    <n v="109.650841"/>
    <n v="-7.766718"/>
    <s v="|MN00664|MYIA-051944183613/POI/Joko Siswanto/085722800062/sdnayamputih@gmail.com"/>
    <s v="Sales Profesional"/>
    <m/>
    <m/>
    <m/>
    <m/>
    <m/>
    <m/>
    <m/>
    <m/>
    <s v="Management Janji"/>
    <s v="2026-08-14 08:00:00 | telp : 085722800062  M Janji : (14/08/2026)  jam Pasang : 09:00  Note : hubungi pelanggan jika ingin kelokasi"/>
    <s v="FCC"/>
    <s v="15-08-2026 12:55:19"/>
    <m/>
    <m/>
    <s v="PS"/>
    <s v="KBM"/>
    <s v="NO ADDON"/>
    <n v="2026081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5T07:00:00"/>
    <s v="2026-08-14 08:00:00 | telp : 085722800062  M Janji : (14/08/2026)  jam Pasang : 09:00  Note : hubungi pelanggan jika ingin kelokasi"/>
    <n v="2026"/>
    <n v="8"/>
    <n v="15"/>
    <d v="2026-08-15T00:00:00"/>
    <n v="-0.29166666666424135"/>
    <x v="1"/>
  </r>
  <r>
    <n v="686"/>
    <n v="1002506292"/>
    <n v="3"/>
    <x v="1"/>
    <n v="5"/>
    <s v="MADIUN"/>
    <s v="BOJONEGORO"/>
    <s v="PAD"/>
    <s v="REG"/>
    <s v="AO"/>
    <x v="0"/>
    <s v="1P INET"/>
    <s v="Completed (PS)"/>
    <s v="RBS-Regional 3"/>
    <d v="2026-08-03T14:41:56"/>
    <d v="2026-08-04T12:55:00"/>
    <n v="69357634"/>
    <m/>
    <n v="152644204953"/>
    <s v="LALA MIE PADANGAN"/>
    <s v="ODP-PAZ-FL/09 FL/D02/09.01"/>
    <s v="WO060804989"/>
    <m/>
    <m/>
    <m/>
    <n v="111.605583"/>
    <n v="-7.174722"/>
    <s v="|MN00799|MYIA-085553204094/POI/LAELATUL AFIATUN NISAK/085733668576/laskarbuah470@gmail.com"/>
    <s v="MYIB_ASSISTANT"/>
    <m/>
    <m/>
    <m/>
    <m/>
    <m/>
    <m/>
    <m/>
    <m/>
    <s v="Management Janji"/>
    <s v="2026-08-04 13:00:00 | Tanggal pemasangan : 04 agustus 2026 Jam pemasangan : 08.00 - 12.00 Info Tambahan : Hubungi pelanggan dulu sebelum ke lokasi terimakasih"/>
    <s v="FCC"/>
    <d v="2026-03-08T14:55:18"/>
    <d v="2026-08-04T13:00:00"/>
    <m/>
    <s v="PS"/>
    <s v="PAD"/>
    <s v="NO ADDON"/>
    <n v="20260804"/>
    <s v="Completed"/>
    <s v="HSI Bisnis Basic Promo HUT Telkom PSB 70% - 50 Mbps"/>
    <s v="INDIBIZ"/>
    <m/>
    <m/>
    <d v="2026-08-04T13:00:00"/>
    <s v="2026-08-04 13:00:00 | Tanggal pemasangan : 04 agustus 2026 Jam pemasangan : 08.00 - 12.00 Info Tambahan : Hubungi pelanggan dulu sebelum ke lokasi terimakasih"/>
    <n v="2026"/>
    <n v="8"/>
    <n v="4"/>
    <d v="2026-08-04T00:00:00"/>
    <n v="-0.54166666666424135"/>
    <x v="1"/>
  </r>
  <r>
    <n v="687"/>
    <n v="1002520067"/>
    <n v="3"/>
    <x v="3"/>
    <n v="5"/>
    <s v="SBY UTARA"/>
    <s v="TANDES"/>
    <s v="KNN"/>
    <s v="REG"/>
    <s v="AO"/>
    <x v="0"/>
    <s v="1P INET"/>
    <s v="100 | REVOKE COMPLETED"/>
    <s v="RBS-Regional 3"/>
    <d v="2026-08-11T14:01:56"/>
    <d v="2026-08-13T09:01:07"/>
    <n v="69363395"/>
    <m/>
    <n v="152412248802"/>
    <s v="SPBU 5460173"/>
    <s v="ODP-TDS-FHE/40 FHE/D04/40.01"/>
    <s v="WO061503101"/>
    <m/>
    <m/>
    <m/>
    <n v="112.61844910000001"/>
    <n v="-7.2370279999999898"/>
    <s v="MD|MYDB-20260810264872|DN00001/MN00018|SPBU 5460173|081231013880"/>
    <s v="MYDIGIBIZPARTNER"/>
    <m/>
    <m/>
    <m/>
    <m/>
    <m/>
    <m/>
    <m/>
    <m/>
    <s v="Management Janji"/>
    <s v="2026-08-12 13:00:00 | Nama PIC:  BP YUNUS No HP: 081231013880 Alt: Tanggal: 12/8/2026 Jam Pasang: Siang Note: Hubungi sebelum ke lokasi, terimakasih."/>
    <s v="FCC"/>
    <d v="2026-11-08T14:10:22"/>
    <d v="2026-08-12T13:00:00"/>
    <s v="Kendala Pelanggan"/>
    <s v="REVOKE"/>
    <s v="KNN"/>
    <s v="NO ADDON"/>
    <m/>
    <s v="Revoke Completed"/>
    <s v="HSI Bisnis Promo HUT Telkom PSB 70% - 50 Mbps"/>
    <s v="INDIBIZ"/>
    <m/>
    <m/>
    <d v="2026-08-12T13:00:00"/>
    <s v="2026-08-12 13:00:00 | Nama PIC:  BP YUNUS No HP: 081231013880 Alt: Tanggal: 12/8/2026 Jam Pasang: Siang Note: Hubungi sebelum ke lokasi, terimakasih."/>
    <m/>
    <m/>
    <m/>
    <e v="#NUM!"/>
    <e v="#NUM!"/>
    <x v="0"/>
  </r>
  <r>
    <n v="688"/>
    <n v="1002516295"/>
    <n v="3"/>
    <x v="2"/>
    <n v="4"/>
    <s v="PURWOKERTO"/>
    <s v="PURBALINGGA"/>
    <s v="PBG"/>
    <s v="REG"/>
    <s v="AO"/>
    <x v="0"/>
    <s v="1P INET"/>
    <s v="Completed (PS)"/>
    <s v="RBS-Regional 3"/>
    <d v="2026-08-09T08:55:57"/>
    <d v="2026-08-10T09:54:03"/>
    <n v="69361709"/>
    <m/>
    <n v="143363110993"/>
    <s v="SPBU KALIMANAH"/>
    <s v="ODP-PBG-FX/032"/>
    <s v="WO061302574"/>
    <m/>
    <m/>
    <m/>
    <n v="109.33948338031701"/>
    <n v="-7.4172933468515003"/>
    <s v="|MN02834|MYIA-004699633598/POI/SIGIT SUTRIYANTO/0895384086298/kalimanahspbu@yahoo.co.id"/>
    <s v="MYIB_ASSISTANT"/>
    <m/>
    <m/>
    <m/>
    <m/>
    <m/>
    <m/>
    <m/>
    <m/>
    <s v="Management Janji"/>
    <s v="2026-08-15 15:00:00 | Tanggal pemasangan: 10/08/2026 Jam pemasangan : 08.00 - 12.00 Info Tambahan : Hubungi pelanggan dulu sebelum ke lokasi. terima kasih"/>
    <s v="FCC"/>
    <d v="2026-09-08T09:10:18"/>
    <d v="2026-08-15T15:00:00"/>
    <m/>
    <s v="PS"/>
    <s v="PBG"/>
    <s v="NO ADDON"/>
    <n v="20260810"/>
    <s v="Completed"/>
    <s v="HSI Bisnis Promo HUT Telkom PSB 70% - 100 Mbps Dual Band"/>
    <s v="INDIBIZ"/>
    <m/>
    <m/>
    <d v="2026-08-15T15:00:00"/>
    <s v="2026-08-15 15:00:00 | Tanggal pemasangan: 10/08/2026 Jam pemasangan : 08.00 - 12.00 Info Tambahan : Hubungi pelanggan dulu sebelum ke lokasi. terima kasih"/>
    <n v="2026"/>
    <n v="8"/>
    <n v="10"/>
    <d v="2026-08-10T00:00:00"/>
    <n v="-5.625"/>
    <x v="1"/>
  </r>
  <r>
    <n v="689"/>
    <n v="1002516423"/>
    <n v="3"/>
    <x v="3"/>
    <n v="5"/>
    <s v="SBY SELATAN"/>
    <s v="MANYAR"/>
    <s v="MYR"/>
    <s v="REG"/>
    <s v="AO"/>
    <x v="0"/>
    <s v="1P INET"/>
    <s v="102 | FOLLOW UP COMPLETED"/>
    <s v="RBS-Regional 3"/>
    <d v="2026-08-09T11:40:57"/>
    <d v="2026-08-14T08:33:40"/>
    <n v="69361781"/>
    <m/>
    <n v="152303244365"/>
    <s v="PT ROYAL TATA VISINDO"/>
    <s v="ODP-MYR-FWQ/17 FWQ/D01/17.01"/>
    <s v="WO061311253"/>
    <m/>
    <m/>
    <m/>
    <n v="112.781682573258"/>
    <n v="-7.2717783154385804"/>
    <s v="MD|MYDB-20260807264677|DN00001/MN02094|PT ROYAL TATA VISINDO|081132018899"/>
    <s v="MYDIGIBIZPARTNER"/>
    <m/>
    <m/>
    <m/>
    <m/>
    <m/>
    <m/>
    <m/>
    <m/>
    <s v="Management Janji"/>
    <s v="2026-08-12 15:00:00 | Nama PIC:  bu novia No HP: 085738296680 Alt: Tanggal: 12/8/2026 Jam Pasang: Sore Note: Hubungi sebelum ke lokasi, terimakasih."/>
    <s v="FCC"/>
    <d v="2026-09-08T11:54:51"/>
    <d v="2026-08-12T15:00:00"/>
    <s v="Kendala Pelanggan"/>
    <s v="REVOKE"/>
    <s v="MYR"/>
    <s v="NO ADDON"/>
    <m/>
    <s v="Follow Up Revoke Completed, New Order ID : SC1002525463"/>
    <s v="HSI Bisnis Promo HUT Telkom PSB 70% - 200 Mbps"/>
    <s v="INDIBIZ"/>
    <m/>
    <m/>
    <d v="2026-08-12T15:00:00"/>
    <s v="2026-08-12 15:00:00 | Nama PIC:  bu novia No HP: 085738296680 Alt: Tanggal: 12/8/2026 Jam Pasang: Sore Note: Hubungi sebelum ke lokasi, terimakasih."/>
    <m/>
    <m/>
    <m/>
    <e v="#NUM!"/>
    <e v="#NUM!"/>
    <x v="0"/>
  </r>
  <r>
    <n v="690"/>
    <n v="1002520657"/>
    <n v="3"/>
    <x v="4"/>
    <n v="4"/>
    <s v="PEKALONGAN"/>
    <s v="SLAWI"/>
    <s v="SLW"/>
    <s v="REG"/>
    <s v="AO"/>
    <x v="0"/>
    <m/>
    <s v="Completed (PS)"/>
    <s v="RBS-Regional 3"/>
    <d v="2026-08-11T16:11:29"/>
    <d v="2026-08-13T09:19:05"/>
    <n v="69363607"/>
    <m/>
    <n v="142283119925"/>
    <s v="PT Dewangga Kusuma Pratama"/>
    <s v="ODP-SLW-FT/019"/>
    <s v="WO061569888"/>
    <m/>
    <m/>
    <m/>
    <n v="109.14392582282601"/>
    <n v="-7.0326836205030103"/>
    <s v="AMRBS;404469;REG3;ALI;085100284847;HSI 1S 100MB;535k;PIC 081226472698;44.52405.spbu@gmail.com"/>
    <s v="Account Manager"/>
    <m/>
    <m/>
    <m/>
    <m/>
    <m/>
    <m/>
    <m/>
    <m/>
    <s v="Management Janji"/>
    <s v="2026-08-13 08:00:00|Tanggal pemasangan :13/08/2026 Jam pemasangan : pagi/siang Info Tambahan : Hubungi pelanggan dulu sebelum ke lokasi terima kasih.|40971401|MYDITA"/>
    <s v="FCC"/>
    <d v="2026-11-08T16:39:47"/>
    <d v="2026-08-13T08:00:00"/>
    <m/>
    <s v="PS"/>
    <s v="SLW"/>
    <s v="NO ADDON"/>
    <n v="20260813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3T08:00:00"/>
    <s v="2026-08-13 08:00:00|Tanggal pemasangan :13/08/2026 Jam pemasangan : pagi/siang Info Tambahan : Hubungi pelanggan dulu sebelum ke lokasi terima kasih.|40971401|MYDITA"/>
    <n v="2026"/>
    <n v="8"/>
    <n v="13"/>
    <d v="2026-08-13T00:00:00"/>
    <n v="-0.33333333333575865"/>
    <x v="1"/>
  </r>
  <r>
    <n v="691"/>
    <n v="1002528159"/>
    <n v="3"/>
    <x v="2"/>
    <n v="4"/>
    <s v="PURWOKERTO"/>
    <s v="CILACAP"/>
    <s v="GML"/>
    <s v="REG"/>
    <s v="AO"/>
    <x v="0"/>
    <s v="1P INET"/>
    <s v="Completed (PS)"/>
    <s v="RBS-Regional 3"/>
    <d v="2026-08-15T12:02:57"/>
    <d v="2026-08-15T15:29:14"/>
    <n v="69366807"/>
    <m/>
    <n v="141362106274"/>
    <s v="SPBU PERTAMINA 44 532 19 CANTELAN SLARANG"/>
    <s v="ODP-GML-FAF/020"/>
    <s v="WO061814522"/>
    <m/>
    <m/>
    <m/>
    <n v="109.11779"/>
    <n v="-7.6533009999999999"/>
    <s v="|MC00213|MYIA-005070658191/POI/DIAN NURMAYA SARI/085869518006/spbu4453219cantelan@yahoo.com"/>
    <s v="MYIB_ASSISTANT"/>
    <m/>
    <m/>
    <m/>
    <m/>
    <m/>
    <m/>
    <m/>
    <m/>
    <s v="Management Janji"/>
    <s v="2026-08-20 13:00:00 | Nama Pic : IBU DIAN No Hp Pic : 085869518006 Jam Pemasangan : 08:00 - 12.00 Tanggal Pemasangan : MINGGU 16 AGUSTUS 2026 Info Tambahan : Hubungi pelanggan sebelum datang ke lokasi"/>
    <s v="FCC"/>
    <s v="15-08-2026 12:10:01"/>
    <d v="2026-08-20T13:00:00"/>
    <m/>
    <s v="PS"/>
    <s v="GML"/>
    <s v="NO ADDON"/>
    <n v="20260815"/>
    <s v="Completed"/>
    <s v="HSI Bisnis Promo HUT Telkom PSB 70% - 100 Mbps Dual Band"/>
    <s v="INDIBIZ"/>
    <m/>
    <m/>
    <d v="2026-08-20T13:00:00"/>
    <s v="2026-08-20 13:00:00 | Nama Pic : IBU DIAN No Hp Pic : 085869518006 Jam Pemasangan : 08:00 - 12.00 Tanggal Pemasangan : MINGGU 16 AGUSTUS 2026 Info Tambahan : Hubungi pelanggan sebelum datang ke lokasi"/>
    <n v="2026"/>
    <n v="8"/>
    <n v="15"/>
    <d v="2026-08-15T00:00:00"/>
    <n v="-5.5416666666642413"/>
    <x v="1"/>
  </r>
  <r>
    <n v="692"/>
    <n v="1002518844"/>
    <n v="3"/>
    <x v="1"/>
    <n v="5"/>
    <s v="MADIUN"/>
    <s v="TUBAN"/>
    <s v="TNZ"/>
    <s v="REG"/>
    <s v="AO"/>
    <x v="0"/>
    <s v="1P INET"/>
    <s v="Completed (PS)"/>
    <s v="RBS-Regional 3"/>
    <d v="2026-08-11T08:28:57"/>
    <d v="2026-08-11T20:29:29"/>
    <n v="69362857"/>
    <m/>
    <n v="152612240446"/>
    <s v="SPBU 53.623.23"/>
    <s v="ODP-TNZ-FE/61"/>
    <s v="WO061462382"/>
    <m/>
    <m/>
    <m/>
    <n v="112.115767858922"/>
    <n v="-6.9000830121199499"/>
    <s v="MD|MYDB-20260811264920|DN00001/MN01285|SPBU 53.623.23|087794605974"/>
    <s v="MYDIGIBIZPARTNER"/>
    <m/>
    <m/>
    <m/>
    <m/>
    <m/>
    <m/>
    <m/>
    <m/>
    <s v="Management Janji"/>
    <s v="2026-08-12 08:00:00 | M Janji : (12/08/2026) jam Pasang : 09:00 Note : hubungi pelanggan jika ingin kelokasi"/>
    <s v="FCC"/>
    <d v="2026-11-08T08:40:11"/>
    <d v="2026-08-12T08:00:00"/>
    <m/>
    <s v="PS"/>
    <s v="TNZ"/>
    <s v="NO ADDON"/>
    <n v="20260811"/>
    <s v="Completed"/>
    <s v="HSI Bisnis Promo HUT Telkom PSB 70% - 50 Mbps"/>
    <s v="INDIBIZ"/>
    <m/>
    <m/>
    <d v="2026-08-12T08:00:00"/>
    <s v="2026-08-12 08:00:00 | M Janji : (12/08/2026) jam Pasang : 09:00 Note : hubungi pelanggan jika ingin kelokasi"/>
    <n v="2026"/>
    <n v="8"/>
    <n v="11"/>
    <d v="2026-08-11T00:00:00"/>
    <n v="-1.3333333333357587"/>
    <x v="1"/>
  </r>
  <r>
    <n v="693"/>
    <n v="1002527995"/>
    <n v="3"/>
    <x v="1"/>
    <n v="5"/>
    <s v="KEDIRI"/>
    <s v="KEDIRI"/>
    <s v="PAE"/>
    <s v="REG"/>
    <s v="AO"/>
    <x v="0"/>
    <s v="1P INET"/>
    <s v="102 | FOLLOW UP COMPLETED"/>
    <s v="RBS-Regional 3"/>
    <d v="2026-08-15T11:04:57"/>
    <d v="2026-08-17T19:45:02"/>
    <n v="69366716"/>
    <m/>
    <n v="152639219498"/>
    <s v="KLINIK SEHAT TRADISIONAL"/>
    <s v="ODP-PAE-FU/73 FU/D07/73.01"/>
    <s v="WO061808513"/>
    <m/>
    <m/>
    <m/>
    <n v="112.269560024142"/>
    <n v="-7.8656199799413704"/>
    <s v="MD|MYDB-20260814265427|SC20016/MC20202|KLINIK SEHAT TRADISIONAL|08213329614"/>
    <s v="MYDIGIBIZPARTNER"/>
    <m/>
    <m/>
    <m/>
    <m/>
    <m/>
    <m/>
    <m/>
    <m/>
    <s v="Management Janji"/>
    <s v="2026-08-16 08:00:00 | Tanggal Pemasangan : 16 Agustus 2026 Jam Pemasangan : 08:00 15:00 Info Tambahan : Hubungi pelanggan dulu sebelum ke lokasi terimakasih"/>
    <s v="FCC"/>
    <s v="15-08-2026 11:09:59"/>
    <d v="2026-08-16T08:00:00"/>
    <m/>
    <s v="REVOKE"/>
    <s v="PAE"/>
    <s v="NO ADDON"/>
    <m/>
    <s v="Follow Up Revoke Completed, New Order ID : SC1002531567"/>
    <s v="HSI Bisnis PSB 70% - 300 Mbps"/>
    <s v="INDIBIZ"/>
    <m/>
    <m/>
    <d v="2026-08-16T08:00:00"/>
    <s v="2026-08-16 08:00:00 | Tanggal Pemasangan : 16 Agustus 2026 Jam Pemasangan : 08:00 15:00 Info Tambahan : Hubungi pelanggan dulu sebelum ke lokasi terimakasih"/>
    <m/>
    <m/>
    <m/>
    <e v="#NUM!"/>
    <e v="#NUM!"/>
    <x v="0"/>
  </r>
  <r>
    <n v="694"/>
    <n v="1002523016"/>
    <n v="3"/>
    <x v="1"/>
    <n v="5"/>
    <s v="MALANG"/>
    <s v="BATU"/>
    <s v="KPO"/>
    <s v="REG"/>
    <s v="AO"/>
    <x v="0"/>
    <s v="1P INET"/>
    <s v="102 | FOLLOW UP COMPLETED"/>
    <s v="RBS-Regional 3"/>
    <d v="2026-08-12T17:13:56"/>
    <d v="2026-08-14T16:55:01"/>
    <n v="69364569"/>
    <m/>
    <n v="152711247361"/>
    <s v="MAXXIS"/>
    <s v="ODP-KPO-FC/69 FC/D10/69.01"/>
    <s v="WO061617552"/>
    <m/>
    <m/>
    <m/>
    <n v="112.5905846"/>
    <n v="-7.9186654000000001"/>
    <s v="|MN02703|MYIA-055438232586/POI/Tony Setiawan/082330752145/tonyst2@givmail.com"/>
    <s v="MYIB_ASSISTANT"/>
    <m/>
    <m/>
    <m/>
    <m/>
    <m/>
    <m/>
    <m/>
    <m/>
    <s v="Management Janji"/>
    <s v="2026-08-13 15:00:00 |  M Janji : (13/AGUSTUS/2026) jam Pasang : 09:00 Note : hubungi pelanggan jika ingin kelokasi"/>
    <s v="FCC"/>
    <d v="2026-12-08T17:39:53"/>
    <d v="2026-08-13T15:00:00"/>
    <m/>
    <s v="REVOKE"/>
    <s v="KPO"/>
    <s v="NO ADDON"/>
    <m/>
    <s v="Follow Up Revoke Completed, New Order ID : SC1002527258"/>
    <s v="HSI Bisnis Promo HUT Telkom PSB 70% - 150 Mbps"/>
    <s v="INDIBIZ"/>
    <m/>
    <m/>
    <d v="2026-08-13T15:00:00"/>
    <s v="2026-08-13 15:00:00 |  M Janji : (13/AGUSTUS/2026) jam Pasang : 09:00 Note : hubungi pelanggan jika ingin kelokasi"/>
    <m/>
    <m/>
    <m/>
    <e v="#NUM!"/>
    <e v="#NUM!"/>
    <x v="0"/>
  </r>
  <r>
    <n v="695"/>
    <n v="1002505411"/>
    <n v="3"/>
    <x v="1"/>
    <n v="5"/>
    <s v="MADIUN"/>
    <s v="NGAWI"/>
    <s v="SAR"/>
    <s v="REG"/>
    <s v="AO"/>
    <x v="0"/>
    <s v="1P INET"/>
    <s v="Completed (PS)"/>
    <s v="RBS-Regional 3"/>
    <d v="2026-08-02T18:34:56"/>
    <d v="2026-08-03T12:29:57"/>
    <n v="69357114"/>
    <m/>
    <n v="152633207491"/>
    <s v="TIRTO GUMARANG PARK"/>
    <s v="ODP-SAR-FA/62"/>
    <s v="WO060738527"/>
    <m/>
    <m/>
    <m/>
    <n v="111.18952699333001"/>
    <n v="-7.6661947365014704"/>
    <s v="|MN02429|MYIA-055016711824/POI/Marjono/081326991299/marjonogumarangpark1@gmail.com"/>
    <s v="MYIB_ASSISTANT"/>
    <m/>
    <m/>
    <m/>
    <m/>
    <m/>
    <m/>
    <m/>
    <m/>
    <s v="Management Janji"/>
    <s v="2026-08-03 15:00:00 | M Janji : (03/08/2026) jam Pasang : 09:00 Note : hubungi pelanggan jika ingin kelokasi"/>
    <s v="FCC"/>
    <d v="2026-02-08T18:39:42"/>
    <d v="2026-08-03T15:00:00"/>
    <m/>
    <s v="PS"/>
    <s v="SAR"/>
    <s v="NO ADDON"/>
    <n v="20260803"/>
    <s v="Completed"/>
    <s v="HSI Bisnis Promo HUT Telkom PSB 70% - 50 Mbps"/>
    <s v="INDIBIZ"/>
    <m/>
    <m/>
    <d v="2026-08-03T15:00:00"/>
    <s v="2026-08-03 15:00:00 | M Janji : (03/08/2026) jam Pasang : 09:00 Note : hubungi pelanggan jika ingin kelokasi"/>
    <n v="2026"/>
    <n v="8"/>
    <n v="3"/>
    <d v="2026-08-03T00:00:00"/>
    <n v="-0.625"/>
    <x v="1"/>
  </r>
  <r>
    <n v="696"/>
    <n v="1002534590"/>
    <n v="3"/>
    <x v="0"/>
    <n v="5"/>
    <s v="KUPANG"/>
    <s v="LABOAN BAJO"/>
    <s v="RTE"/>
    <s v="REG"/>
    <s v="AO"/>
    <x v="0"/>
    <s v="1P INET"/>
    <s v="MIE - SEND SURVEY"/>
    <s v="RBS-Regional 3"/>
    <d v="2026-08-18T18:02:56"/>
    <d v="2026-08-18T18:06:01"/>
    <n v="69369477"/>
    <m/>
    <n v="172514216958"/>
    <s v="PT. Flores Editorial Cyber Media"/>
    <s v="ODP-RTE-FE/25 FE/D04/25.01"/>
    <s v="WO062048992"/>
    <m/>
    <m/>
    <m/>
    <n v="120.6063032"/>
    <n v="-8.8056684000000001"/>
    <s v="|MN00118|MYIA-073415971708/POI/Pak Hernando/085124127383/redaksifloreseditorial@gmail.com"/>
    <s v="MYIB_ASSISTANT"/>
    <m/>
    <m/>
    <m/>
    <m/>
    <m/>
    <m/>
    <m/>
    <m/>
    <s v="Management Janji"/>
    <s v="2026-08-19 15:00:00 | Nama Pic : BP HERNANDO No Hp Pic : 085124127383 Jam Pemasangan : 08:00 - 12.00 Tanggal Pemasangan : RABU 19 AGUSTUS 2026 Info Tambahan : Hubungi pelanggan sebelum datang ke lokasi"/>
    <s v="FCC"/>
    <s v="18-08-2026 18:10:08"/>
    <d v="2026-08-19T15:00:00"/>
    <m/>
    <s v="SURVEY_NEW_MANJA"/>
    <s v="RTE"/>
    <s v="NO ADDON"/>
    <m/>
    <s v="MIE - SEND SURVEY"/>
    <s v="HSI Bisnis Promo HUT RI PSB 70% - 75 Mbps"/>
    <s v="INDIBIZ"/>
    <m/>
    <m/>
    <d v="2026-08-19T15:00:00"/>
    <s v="2026-08-19 15:00:00 | Nama Pic : BP HERNANDO No Hp Pic : 085124127383 Jam Pemasangan : 08:00 - 12.00 Tanggal Pemasangan : RABU 19 AGUSTUS 2026 Info Tambahan : Hubungi pelanggan sebelum datang ke lokasi"/>
    <m/>
    <m/>
    <m/>
    <e v="#NUM!"/>
    <e v="#NUM!"/>
    <x v="0"/>
  </r>
  <r>
    <n v="697"/>
    <n v="1002524430"/>
    <n v="3"/>
    <x v="2"/>
    <n v="4"/>
    <s v="YOGYAKARTA"/>
    <s v="INNER - YOGYA JATENG SELATAN"/>
    <s v="KBU"/>
    <s v="REG"/>
    <s v="AO"/>
    <x v="0"/>
    <m/>
    <s v="100 | REVOKE COMPLETED"/>
    <s v="RBS-Regional 2"/>
    <d v="2026-08-13T14:14:26"/>
    <d v="2026-08-18T14:38:27"/>
    <n v="69365246"/>
    <m/>
    <n v="146113145619"/>
    <s v="KRI Store Malioboro"/>
    <s v="ODP-KBU-FGA/056"/>
    <s v="WO061863649"/>
    <m/>
    <m/>
    <m/>
    <n v="110.3656422"/>
    <n v="-7.7934761999999997"/>
    <s v="AMRBS;404252;NADHIRA AUDRIANKA;AO;1S HSI Bisnis 1:1 Internet 50Mbps (355k);KRI Store Malioboro;PIC IQBAL 087872217552;it@karyarasaindonesia.co.id"/>
    <s v="Account Manager"/>
    <m/>
    <m/>
    <m/>
    <m/>
    <m/>
    <m/>
    <m/>
    <m/>
    <s v="Management Janji"/>
    <s v="2026-08-17 15:00:00|Nama Pic : KRI Store Malioboro No Hp Pic : 081219854241 No alt : - Jam Pemasangan : pagi  Tanggal Pemasangan : 17 Agustus 2026|40951375|MYDITA"/>
    <s v="FCC"/>
    <s v="13-08-2026 14:39:50"/>
    <d v="2026-08-17T15:00:00"/>
    <m/>
    <s v="REVOKE"/>
    <s v="KBU"/>
    <s v="NO ADDON"/>
    <m/>
    <s v="Revoke Completed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08-17T15:00:00"/>
    <s v="2026-08-17 15:00:00|Nama Pic : KRI Store Malioboro No Hp Pic : 081219854241 No alt : - Jam Pemasangan : pagi  Tanggal Pemasangan : 17 Agustus 2026|40951375|MYDITA"/>
    <m/>
    <m/>
    <m/>
    <e v="#NUM!"/>
    <e v="#NUM!"/>
    <x v="0"/>
  </r>
  <r>
    <n v="698"/>
    <n v="1002519137"/>
    <n v="3"/>
    <x v="5"/>
    <n v="5"/>
    <s v="DENPASAR"/>
    <s v="UBUNG"/>
    <s v="MMN"/>
    <s v="REG"/>
    <s v="AO"/>
    <x v="0"/>
    <m/>
    <s v="CANCEL COMPLETED"/>
    <s v="RBS-Regional 3"/>
    <d v="2026-08-11T09:58:10"/>
    <d v="2026-08-15T02:01:18"/>
    <n v="69362975"/>
    <m/>
    <n v="172419207118"/>
    <s v="Mitra Akses Globalindo"/>
    <s v="ODP-MMN-FM/13"/>
    <m/>
    <m/>
    <m/>
    <m/>
    <n v="115.18856924052599"/>
    <n v="-8.6828454220860998"/>
    <s v="AM/920377/AZARIA NATASHA/R3/BALI/1S HSI BISNIS WINBACK 2.0 50MBPS/PIC Mitra Akses Globalindo/08111632268/fin.ops@mag.net.id"/>
    <s v="Sales Force DBS"/>
    <m/>
    <m/>
    <m/>
    <m/>
    <m/>
    <m/>
    <m/>
    <m/>
    <m/>
    <m/>
    <m/>
    <d v="2026-11-08T10:10:31"/>
    <m/>
    <m/>
    <s v="REJECT_FCC"/>
    <s v="MMN"/>
    <s v="NO ADDON"/>
    <m/>
    <s v="Order dicancel oleh SYSTEM remark : CANCEL ORDER by System : pelanggan belum melakukan upload dokumen melebihi 3 hari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Order dicancel oleh SYSTEM remark : CANCEL ORDER by System : pelanggan belum melakukan upload dokumen melebihi 3 hari"/>
    <m/>
    <m/>
    <m/>
    <m/>
    <m/>
    <e v="#NUM!"/>
    <e v="#NUM!"/>
    <x v="0"/>
  </r>
  <r>
    <n v="699"/>
    <n v="1002516482"/>
    <n v="3"/>
    <x v="1"/>
    <n v="5"/>
    <s v="MALANG"/>
    <s v="KEPANJEN"/>
    <s v="KLJ"/>
    <s v="REG"/>
    <s v="AO"/>
    <x v="0"/>
    <s v="1P INET"/>
    <s v="Completed (PS)"/>
    <s v="RBS-Regional 3"/>
    <d v="2026-08-09T13:07:56"/>
    <d v="2026-08-11T07:09:15"/>
    <n v="69361863"/>
    <m/>
    <n v="152703903481"/>
    <s v="Spbu 54.65160"/>
    <s v="ODP-KLJ-FCD/102 FCD/D10/102.01"/>
    <s v="WO061317177"/>
    <m/>
    <m/>
    <m/>
    <n v="112.60303399999999"/>
    <n v="-7.9642499999999998"/>
    <s v="|MN02540|MYIA-012154851776/POI/ACHMAD ZAKI WUDDANA ROHMAN/085607020709/sandycrabs87@gmail.com"/>
    <s v="MYIB_ASSISTANT"/>
    <m/>
    <m/>
    <m/>
    <m/>
    <m/>
    <m/>
    <m/>
    <m/>
    <s v="Management Janji"/>
    <s v="2026-08-10 13:00:00 | Tgl Pemasangan : 09 Agustus 2026 Interval : PAGI SIANG Note : Hubungi pelanggan terlebih dahulu"/>
    <s v="FCC"/>
    <d v="2026-09-08T13:10:37"/>
    <d v="2026-08-10T13:00:00"/>
    <m/>
    <s v="PS"/>
    <s v="KLJ"/>
    <s v="NO ADDON"/>
    <n v="20260811"/>
    <s v="Completed"/>
    <s v="HSI Bisnis Promo HUT Telkom PSB 70% - 50 Mbps"/>
    <s v="INDIBIZ"/>
    <m/>
    <m/>
    <d v="2026-08-10T13:00:00"/>
    <s v="2026-08-10 13:00:00 | Tgl Pemasangan : 09 Agustus 2026 Interval : PAGI SIANG Note : Hubungi pelanggan terlebih dahulu"/>
    <n v="2026"/>
    <n v="8"/>
    <n v="11"/>
    <d v="2026-08-11T00:00:00"/>
    <n v="0.45833333333575865"/>
    <x v="1"/>
  </r>
  <r>
    <n v="700"/>
    <n v="1002521720"/>
    <n v="3"/>
    <x v="1"/>
    <n v="5"/>
    <s v="KEDIRI"/>
    <s v="BLITAR"/>
    <s v="KBN"/>
    <s v="REG"/>
    <s v="AO"/>
    <x v="0"/>
    <s v="1P INET"/>
    <s v="Completed (PS)"/>
    <s v="RBS-Regional 3"/>
    <d v="2026-08-12T11:10:56"/>
    <d v="2026-08-13T16:16:39"/>
    <n v="69364036"/>
    <m/>
    <n v="152732202394"/>
    <s v="Sppg Blitar Selorejo Selorejo"/>
    <s v="ODP-KBN-FB/11 FB/D03/11.01"/>
    <s v="WO061568494"/>
    <m/>
    <m/>
    <m/>
    <n v="112.42917895316999"/>
    <n v="-8.1436759558648593"/>
    <s v="MD|MYDB-20260811264923|DN00001/MN00385|Sppg Blitar Selorejo Selorejo|0881027511619"/>
    <s v="MYDIGIBIZPARTNER"/>
    <m/>
    <m/>
    <m/>
    <m/>
    <m/>
    <m/>
    <m/>
    <m/>
    <s v="Management Janji"/>
    <s v="2026-08-13 08:00:00 | Nama Pic : BP MIKA No Hp Pic : 0881027511619 Jam Pemasangan : 08:00 - 12.00 Tanggal Pemasangan : KAMIS 13 AGUSTUS 2026 Info Tambahan : Hubungi pelanggan sebelum datang ke lokasi"/>
    <s v="FCC"/>
    <d v="2026-12-08T11:39:52"/>
    <d v="2026-08-13T08:00:00"/>
    <m/>
    <s v="PS"/>
    <s v="KBN"/>
    <s v="NO ADDON"/>
    <n v="20260813"/>
    <s v="Completed"/>
    <s v="HSI Bisnis Promo HUT Telkom PSB 70% - 150 Mbps"/>
    <s v="INDIBIZ"/>
    <m/>
    <m/>
    <d v="2026-08-13T08:00:00"/>
    <s v="2026-08-13 08:00:00 | Nama Pic : BP MIKA No Hp Pic : 0881027511619 Jam Pemasangan : 08:00 - 12.00 Tanggal Pemasangan : KAMIS 13 AGUSTUS 2026 Info Tambahan : Hubungi pelanggan sebelum datang ke lokasi"/>
    <n v="2026"/>
    <n v="8"/>
    <n v="13"/>
    <d v="2026-08-13T00:00:00"/>
    <n v="-0.33333333333575865"/>
    <x v="1"/>
  </r>
  <r>
    <n v="701"/>
    <n v="1002514702"/>
    <n v="3"/>
    <x v="6"/>
    <n v="5"/>
    <s v="JEMBER"/>
    <s v="BANYUWANGI"/>
    <s v="MCR"/>
    <s v="REG"/>
    <s v="AO"/>
    <x v="0"/>
    <m/>
    <s v="Completed (PS)"/>
    <s v="RBS-Regional 3"/>
    <d v="2026-08-07T13:54:32"/>
    <d v="2026-08-10T12:59:52"/>
    <n v="69360812"/>
    <m/>
    <n v="152522206591"/>
    <s v="SMP DARUL ULUM MUNCAR"/>
    <s v="ODP-MCR-FC/01"/>
    <s v="WO061248879"/>
    <m/>
    <m/>
    <m/>
    <n v="114.3317059"/>
    <n v="-8.4807846999999992"/>
    <s v="|MC30051|/NINDA SINTIA WULANDARI/85336258440/smpdu.muncar@gmail.com"/>
    <s v="Sales Force DBS"/>
    <m/>
    <m/>
    <m/>
    <m/>
    <m/>
    <m/>
    <m/>
    <m/>
    <s v="Management Janji"/>
    <s v="2026-08-09 08:00:00|Tanggal pemasangan: 09/08/2026 Jam pemasangan : pagi / siang Info Tambahan : Hubungi pelanggan dulu sebelum ke lokasi. terima kasih|40951377|MYDITA"/>
    <s v="FCC"/>
    <d v="2026-07-08T14:10:02"/>
    <d v="2026-08-09T08:00:00"/>
    <m/>
    <s v="PS"/>
    <s v="MCR"/>
    <s v="NETMONK"/>
    <n v="20260810"/>
    <s v="Completed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d v="2026-08-09T08:00:00"/>
    <s v="2026-08-09 08:00:00|Tanggal pemasangan: 09/08/2026 Jam pemasangan : pagi / siang Info Tambahan : Hubungi pelanggan dulu sebelum ke lokasi. terima kasih|40951377|MYDITA"/>
    <n v="2026"/>
    <n v="8"/>
    <n v="10"/>
    <d v="2026-08-10T00:00:00"/>
    <n v="0.66666666666424135"/>
    <x v="1"/>
  </r>
  <r>
    <n v="702"/>
    <n v="1002523663"/>
    <n v="3"/>
    <x v="3"/>
    <n v="5"/>
    <s v="SBY UTARA"/>
    <s v="MANYAR"/>
    <s v="MGO"/>
    <s v="REG"/>
    <s v="AO"/>
    <x v="0"/>
    <s v="1P INET"/>
    <s v="Completed (PS)"/>
    <s v="RBS-Regional 3"/>
    <d v="2026-08-13T10:16:57"/>
    <d v="2026-08-14T08:15:24"/>
    <n v="69364874"/>
    <m/>
    <n v="152413166432"/>
    <s v="SMP NEGERI 1 SURABAYA"/>
    <s v="ODP-DMO-FMC/13 FMC/D02/13.01"/>
    <s v="WO061647174"/>
    <m/>
    <m/>
    <m/>
    <n v="112.74768570000001"/>
    <n v="-7.2573064"/>
    <s v="MD|MYDB-20260813265176|DN00001/MN00443|SMP NEGERI 1 SURABAYA|085648090121"/>
    <s v="MYDIGIBIZPARTNER"/>
    <m/>
    <m/>
    <m/>
    <m/>
    <m/>
    <m/>
    <m/>
    <m/>
    <s v="Management Janji"/>
    <s v="2026-08-14 13:00:00 | Nama : BP WEKA ARDIANSYAH SPD No Hp : 085648090121 No Alt :  Tgl Pemasangan : 14 Agustus 2026 Interval : SIANG Note : Hubungi pelanggan terlebih dahulu"/>
    <s v="FCC"/>
    <s v="13-08-2026 10:39:50"/>
    <d v="2026-08-14T13:00:00"/>
    <m/>
    <s v="PS"/>
    <s v="MGO"/>
    <s v="NO ADDON"/>
    <n v="20260814"/>
    <s v="Completed"/>
    <s v="HSI Bisnis Promo HUT Telkom PSB 70% - 100 Mbps"/>
    <s v="INDIBIZ"/>
    <m/>
    <m/>
    <d v="2026-08-14T13:00:00"/>
    <s v="2026-08-14 13:00:00 | Nama : BP WEKA ARDIANSYAH SPD No Hp : 085648090121 No Alt :  Tgl Pemasangan : 14 Agustus 2026 Interval : SIANG Note : Hubungi pelanggan terlebih dahulu"/>
    <n v="2026"/>
    <n v="8"/>
    <n v="14"/>
    <d v="2026-08-14T00:00:00"/>
    <n v="-0.54166666666424135"/>
    <x v="1"/>
  </r>
  <r>
    <n v="703"/>
    <n v="1002512782"/>
    <n v="3"/>
    <x v="2"/>
    <n v="4"/>
    <s v="YOGYAKARTA"/>
    <s v="SLEMAN"/>
    <s v="SMN"/>
    <s v="REG"/>
    <s v="AO"/>
    <x v="0"/>
    <m/>
    <s v="MYDITA - GAGAL SEND CARING UNSC"/>
    <s v="RBS-Regional 3"/>
    <d v="2026-08-06T14:57:24"/>
    <d v="2026-08-10T16:23:02"/>
    <n v="69360102"/>
    <m/>
    <n v="146133131413"/>
    <s v="PT KARYA SOLUSI ANGKASA"/>
    <m/>
    <m/>
    <m/>
    <m/>
    <m/>
    <n v="110.358524601195"/>
    <n v="-7.7323649202704896"/>
    <s v="|MC80045|/ROSENNA KARISMA RASUL/082213937887 081279678673/inibisnisseno@gmail.com"/>
    <s v="Sales Profesional"/>
    <m/>
    <m/>
    <m/>
    <m/>
    <m/>
    <m/>
    <m/>
    <m/>
    <m/>
    <m/>
    <m/>
    <d v="2026-06-08T15:25:44"/>
    <m/>
    <m/>
    <m/>
    <s v="SMN"/>
    <s v="NO ADDON"/>
    <m/>
    <s v="MYDITA - GAGAL SEND CARING UNSC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m/>
    <m/>
    <m/>
    <m/>
    <m/>
    <e v="#NUM!"/>
    <e v="#NUM!"/>
    <x v="0"/>
  </r>
  <r>
    <n v="704"/>
    <n v="1002505115"/>
    <n v="3"/>
    <x v="6"/>
    <n v="5"/>
    <s v="SIDOARJO"/>
    <s v="JOMBANG"/>
    <s v="JOM"/>
    <s v="REG"/>
    <s v="AO"/>
    <x v="0"/>
    <m/>
    <s v="Completed (PS)"/>
    <s v="RBS-Regional 3"/>
    <d v="2026-08-02T10:20:33"/>
    <d v="2026-08-02T17:32:27"/>
    <n v="69356965"/>
    <m/>
    <n v="152318240208"/>
    <s v="SPPG TAMBAKREJO 08"/>
    <s v="ODP-JOM-FE/22"/>
    <s v="WO060707595"/>
    <m/>
    <m/>
    <m/>
    <n v="112.23798840000001"/>
    <n v="-7.5384528"/>
    <s v="|MN01614|/SPPG TAMBAKREJO 08/WINBACK 2.0 HSI B2B (1:1) 50MBPS 355RB PSB DISC 70%//firzamubarok14@gmail.com/FIRZATUNNISAK/81938669361"/>
    <s v="Sales Force DBS"/>
    <m/>
    <m/>
    <m/>
    <m/>
    <m/>
    <m/>
    <m/>
    <m/>
    <s v="Management Janji"/>
    <s v="2026-08-03 08:00:00|telp :081938669361  alt : manja : pagi / siang 03/08/2026 hub sebelum ke lokasi |IL1380|MYDITA"/>
    <s v="FCC"/>
    <d v="2026-02-08T10:25:14"/>
    <d v="2026-08-03T08:00:00"/>
    <m/>
    <s v="PS"/>
    <s v="JOM"/>
    <s v="NO ADDON"/>
    <n v="2026080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8:00:00"/>
    <s v="2026-08-03 08:00:00|telp :081938669361  alt : manja : pagi / siang 03/08/2026 hub sebelum ke lokasi |IL1380|MYDITA"/>
    <n v="2026"/>
    <n v="8"/>
    <n v="2"/>
    <d v="2026-08-02T00:00:00"/>
    <n v="-1.3333333333357587"/>
    <x v="1"/>
  </r>
  <r>
    <n v="705"/>
    <n v="1002510647"/>
    <n v="3"/>
    <x v="0"/>
    <n v="5"/>
    <s v="KUPANG"/>
    <s v="KUPANG"/>
    <s v="KPN"/>
    <s v="REG"/>
    <s v="AO"/>
    <x v="0"/>
    <m/>
    <s v="CANCEL COMPLETED"/>
    <s v="RBS-Regional 3"/>
    <d v="2026-08-05T13:56:06"/>
    <d v="2026-08-09T02:01:03"/>
    <n v="69359216"/>
    <m/>
    <n v="172502311374"/>
    <s v="COLORBOX"/>
    <s v="ODP-KPN-FQD/59"/>
    <m/>
    <m/>
    <m/>
    <m/>
    <n v="123.61124662597599"/>
    <n v="-10.158908731287999"/>
    <s v="|IBCARE-PI|403112|087778191985|billing@bnteknologi.com|-10.158908731288042, 123.61124662597672"/>
    <s v="Amex"/>
    <m/>
    <m/>
    <m/>
    <m/>
    <m/>
    <m/>
    <m/>
    <m/>
    <m/>
    <m/>
    <m/>
    <d v="2026-05-08T14:10:37"/>
    <m/>
    <m/>
    <s v="REJECT_FCC"/>
    <s v="KPN"/>
    <s v="NETMONK"/>
    <m/>
    <s v="Order dicancel oleh SYSTEM remark : CANCEL ORDER by System : pelanggan belum melakukan upload dokumen melebihi 3 hari"/>
    <s v="- 11_11446;Biaya PSB HSI EBIS Tunai di Depan ~ 11[150000]  - SP_NOSS;SP_NOSS ~ Internet NOSS Multispeed Network[0]  - E23046;E23046 ~ ES23 - Paket HSI Bisnis[0]  - E23046~null~E23046_UNL;UNL ~ Internet-Link Unlimited Internet Usage ~ E23046[0]  - E23046~n"/>
    <s v="INDIBIZ"/>
    <m/>
    <s v="Order dicancel oleh SYSTEM remark : CANCEL ORDER by System : pelanggan belum melakukan upload dokumen melebihi 3 hari"/>
    <m/>
    <m/>
    <m/>
    <m/>
    <m/>
    <e v="#NUM!"/>
    <e v="#NUM!"/>
    <x v="0"/>
  </r>
  <r>
    <n v="706"/>
    <n v="1002531437"/>
    <n v="3"/>
    <x v="6"/>
    <n v="5"/>
    <s v="JEMBER"/>
    <s v="BANYUWANGI"/>
    <s v="RGJ"/>
    <s v="REG"/>
    <s v="AO"/>
    <x v="0"/>
    <s v="1P INET"/>
    <s v="Completed (PS)"/>
    <s v="RBS-Regional 3"/>
    <d v="2026-08-17T18:17:56"/>
    <d v="2026-08-18T20:39:51"/>
    <n v="69368389"/>
    <m/>
    <n v="152516208103"/>
    <s v="F2B KONVEKSI"/>
    <s v="ODP-RGJ-FD/82 FD/D01/82.01"/>
    <s v="WO061951455"/>
    <m/>
    <m/>
    <m/>
    <n v="114.311935454607"/>
    <n v="-8.3627993547958202"/>
    <s v="MD|MYDB-20260817265860|DC30008/MC30020|F2B KONVEKSI|085258447721"/>
    <s v="MYDIGIBIZPARTNER"/>
    <m/>
    <m/>
    <m/>
    <m/>
    <m/>
    <m/>
    <m/>
    <m/>
    <s v="Management Janji"/>
    <s v="2026-08-18 15:00:00 | Nama : BP NURHADI  No Hp : 085258447721 No Alt :  Tgl Pemasangan : 18 Agustus 2026 Interval : PAGI  Note : Hubungi pelanggan terlebih dahulu"/>
    <s v="FCC"/>
    <s v="17-08-2026 18:39:59"/>
    <d v="2026-08-18T15:00:00"/>
    <m/>
    <s v="PS"/>
    <s v="RGJ"/>
    <s v="NETMONK"/>
    <n v="20260818"/>
    <s v="Completed"/>
    <s v="HSI Bisnis Bundling Netmonk Promo 2026 PSB 70% - 300 Mbps"/>
    <s v="INDIBIZ"/>
    <m/>
    <m/>
    <d v="2026-08-18T15:00:00"/>
    <s v="2026-08-18 15:00:00 | Nama : BP NURHADI  No Hp : 085258447721 No Alt :  Tgl Pemasangan : 18 Agustus 2026 Interval : PAGI  Note : Hubungi pelanggan terlebih dahulu"/>
    <n v="2026"/>
    <n v="8"/>
    <n v="18"/>
    <d v="2026-08-18T00:00:00"/>
    <n v="-0.625"/>
    <x v="1"/>
  </r>
  <r>
    <n v="707"/>
    <n v="1002510794"/>
    <n v="3"/>
    <x v="6"/>
    <n v="5"/>
    <s v="PASURUAN"/>
    <s v="PASURUAN"/>
    <s v="BNL"/>
    <s v="REG"/>
    <s v="AO"/>
    <x v="0"/>
    <m/>
    <s v="Completed (PS)"/>
    <s v="RBS-Regional 3"/>
    <d v="2026-08-05T14:28:42"/>
    <d v="2026-08-07T13:47:55"/>
    <n v="69359276"/>
    <m/>
    <n v="152744222125"/>
    <s v="PUSTU ORO-ORO OMBO KULON"/>
    <s v="ODP-BNL-FAH/13"/>
    <s v="WO061017182"/>
    <m/>
    <m/>
    <m/>
    <n v="112.77974399999999"/>
    <n v="-7.6156718000000003"/>
    <s v="|MN02680|/PUSTU ORO-ORO OMBO KULON/WINBACK 2.0 HSI B2B (1:1) 50MBPS 355RB PSB DISC 70%//uptdkes.rembang@gmail.com/I WAYAN SUARKA/85655077680"/>
    <s v="Sales Force DBS"/>
    <m/>
    <m/>
    <m/>
    <m/>
    <m/>
    <m/>
    <m/>
    <m/>
    <s v="Management Janji"/>
    <s v="2026-08-06 15:00:00|Tanggal pemasangan : 06 AGUSTUS 2026 Jam pemasangan : pagi/siang Info Tambahan : Hubungi pelanggan dulu sebelum ke lokasi terima kasih|40010577|MYDITA"/>
    <s v="FCC"/>
    <d v="2026-05-08T14:39:46"/>
    <d v="2026-08-06T15:00:00"/>
    <m/>
    <s v="PS"/>
    <s v="BNL"/>
    <s v="NO ADDON"/>
    <n v="20260807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6T15:00:00"/>
    <s v="2026-08-06 15:00:00|Tanggal pemasangan : 06 AGUSTUS 2026 Jam pemasangan : pagi/siang Info Tambahan : Hubungi pelanggan dulu sebelum ke lokasi terima kasih|40010577|MYDITA"/>
    <n v="2026"/>
    <n v="8"/>
    <n v="7"/>
    <d v="2026-08-07T00:00:00"/>
    <n v="0.375"/>
    <x v="1"/>
  </r>
  <r>
    <n v="708"/>
    <n v="1002505287"/>
    <n v="3"/>
    <x v="2"/>
    <n v="4"/>
    <s v="YOGYAKARTA"/>
    <s v="INNER - YOGYA JATENG SELATAN"/>
    <s v="KBU"/>
    <s v="REG"/>
    <s v="AO"/>
    <x v="0"/>
    <s v="1P INET"/>
    <s v="102 | FOLLOW UP COMPLETED"/>
    <s v="RBS-Regional 3"/>
    <d v="2026-08-02T14:10:56"/>
    <d v="2026-08-06T10:52:21"/>
    <n v="69357038"/>
    <m/>
    <n v="146113146857"/>
    <s v="PT TRANS HYBRID COMMUNICATION UR APOTEK PRO MANGKUBUMI"/>
    <s v="ODP-KBU-FCT/055 FCT/D04/055.01"/>
    <s v="WO060720151"/>
    <m/>
    <m/>
    <m/>
    <n v="110.366919"/>
    <n v="-7.7850219000000003"/>
    <s v="|MN00542|MYIA-010419496493/POI/SYUKUR/089672423542/pttcjakarta2@gmail.com"/>
    <s v="MYIB_ASSISTANT"/>
    <m/>
    <m/>
    <m/>
    <m/>
    <m/>
    <m/>
    <m/>
    <m/>
    <s v="Management Janji"/>
    <s v="2026-08-03 13:00:00 | Nama PIC : Sykur No HP : 089672423542 Alt :  M Janji : 03/08/2026 Jam Pasang : 08.00 - 13:00  NoteÃ‚Â :  hubungi terlebih dahulu sebelum kelokasi "/>
    <s v="FCC"/>
    <d v="2026-02-08T14:25:15"/>
    <d v="2026-08-03T13:00:00"/>
    <m/>
    <s v="REVOKE"/>
    <s v="KBU"/>
    <s v="NO ADDON"/>
    <m/>
    <s v="Follow Up Revoke Completed, New Order ID : SC1002511888"/>
    <s v="HSI Bisnis Promo HUT Telkom PSB 70% - 50 Mbps"/>
    <s v="INDIBIZ"/>
    <m/>
    <m/>
    <d v="2026-08-03T13:00:00"/>
    <s v="2026-08-03 13:00:00 | Nama PIC : Sykur No HP : 089672423542 Alt :  M Janji : 03/08/2026 Jam Pasang : 08.00 - 13:00  NoteÃ‚Â :  hubungi terlebih dahulu sebelum kelokasi "/>
    <m/>
    <m/>
    <m/>
    <e v="#NUM!"/>
    <e v="#NUM!"/>
    <x v="0"/>
  </r>
  <r>
    <n v="709"/>
    <n v="1002520949"/>
    <n v="3"/>
    <x v="7"/>
    <n v="4"/>
    <s v="SOLO"/>
    <s v="KLATEN"/>
    <s v="DLG"/>
    <s v="REG"/>
    <s v="AO"/>
    <x v="0"/>
    <s v="1P INET"/>
    <s v="Completed (PS)"/>
    <s v="RBS-Regional 3"/>
    <d v="2026-08-11T18:04:57"/>
    <d v="2026-08-13T13:26:15"/>
    <n v="69363709"/>
    <m/>
    <n v="143592108800"/>
    <s v="PT. Tridaya Klaten Delanggu M3"/>
    <s v="ODP-DLG-FG/028 FG/D02/028.01"/>
    <s v="WO061534151"/>
    <m/>
    <m/>
    <m/>
    <n v="110.722649"/>
    <n v="-7.6349640000000001"/>
    <s v="|MN00396|MYIA-060840703434/POI/Sukasno/082226387546/ksntridaya@gmail.com"/>
    <s v="MYIB_ASSISTANT"/>
    <m/>
    <m/>
    <m/>
    <m/>
    <m/>
    <m/>
    <m/>
    <m/>
    <s v="Management Janji"/>
    <s v="2026-08-12 15:00:00 | Nama : BP SUKASNO  No Hp : 082226387546 No Alt :  Tgl Pemasangan : 12 Agustus 2026 Interval : PAGI  Note : Hubungi pelanggan terlebih dahulu"/>
    <s v="FCC"/>
    <d v="2026-11-08T18:10:11"/>
    <d v="2026-08-12T15:00:00"/>
    <m/>
    <s v="PS"/>
    <s v="DLG"/>
    <s v="NO ADDON"/>
    <n v="20260813"/>
    <s v="Completed"/>
    <s v="HSI Bisnis Promo HUT Telkom PSB 70% - 50 Mbps"/>
    <s v="INDIBIZ"/>
    <m/>
    <m/>
    <d v="2026-08-12T15:00:00"/>
    <s v="2026-08-12 15:00:00 | Nama : BP SUKASNO  No Hp : 082226387546 No Alt :  Tgl Pemasangan : 12 Agustus 2026 Interval : PAGI  Note : Hubungi pelanggan terlebih dahulu"/>
    <n v="2026"/>
    <n v="8"/>
    <n v="13"/>
    <d v="2026-08-13T00:00:00"/>
    <n v="0.375"/>
    <x v="1"/>
  </r>
  <r>
    <n v="710"/>
    <n v="1002533088"/>
    <n v="3"/>
    <x v="7"/>
    <n v="4"/>
    <s v="KUDUS"/>
    <s v="JEPARA"/>
    <s v="KEL"/>
    <s v="REG"/>
    <s v="AO"/>
    <x v="0"/>
    <m/>
    <s v="Completed (PS)"/>
    <s v="RBS-Regional 3"/>
    <d v="2026-08-18T13:12:50"/>
    <d v="2026-08-18T14:14:11"/>
    <n v="69367197"/>
    <m/>
    <n v="146508100223"/>
    <s v="Ayam Geprek Sa e Kelet"/>
    <s v="ODP-KEL-FA/014"/>
    <s v="WO062009948"/>
    <m/>
    <m/>
    <m/>
    <n v="110.903222"/>
    <n v="-6.4976390000000004"/>
    <s v="MD|MYDB-20260815265601|EC60002/MC60029|Ayam Geprek Sa e Kelet|081252699001"/>
    <s v="MYDIGIBIZPARTNER"/>
    <m/>
    <m/>
    <m/>
    <m/>
    <m/>
    <m/>
    <m/>
    <m/>
    <s v="Management Janji"/>
    <s v="2026-08-16 15:00:00 | Tanggal Pemasangan : 16 Agustus 2026  Jam Pemasangan : 08:00 15:00  Info Tambahan : Hubungi pelanggan dulu sebelum ke lokasi terimakasih"/>
    <s v="FCC"/>
    <s v="18-08-2026 13:25:51"/>
    <m/>
    <m/>
    <s v="PS"/>
    <s v="KEL"/>
    <s v="NO ADDON"/>
    <n v="20260818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8T07:00:00"/>
    <s v="2026-08-16 15:00:00 | Tanggal Pemasangan : 16 Agustus 2026  Jam Pemasangan : 08:00 15:00  Info Tambahan : Hubungi pelanggan dulu sebelum ke lokasi terimakasih"/>
    <n v="2026"/>
    <n v="8"/>
    <n v="18"/>
    <d v="2026-08-18T00:00:00"/>
    <n v="-0.29166666666424135"/>
    <x v="1"/>
  </r>
  <r>
    <n v="711"/>
    <n v="1002508396"/>
    <n v="3"/>
    <x v="1"/>
    <n v="5"/>
    <s v="MADIUN"/>
    <s v="MADIUN"/>
    <s v="MNZ"/>
    <s v="REG"/>
    <s v="AO"/>
    <x v="0"/>
    <s v="1P INET"/>
    <s v="Completed (PS)"/>
    <s v="RBS-Regional 3"/>
    <d v="2026-08-04T13:58:56"/>
    <d v="2026-08-08T17:06:20"/>
    <n v="69358317"/>
    <m/>
    <n v="152601214964"/>
    <s v="KOST YANI"/>
    <s v="ODP-MNZ-FAL/10 FAL/D03/10.01"/>
    <s v="WO060897972"/>
    <m/>
    <m/>
    <m/>
    <n v="111.516366466013"/>
    <n v="-7.6404736347352102"/>
    <s v="|MC20208|MYIA-092177748556/POI/YANI DWI WULANDARI/0895347480501/yani00landri@gmail.com"/>
    <s v="MYIB_ASSISTANT"/>
    <m/>
    <m/>
    <m/>
    <m/>
    <m/>
    <m/>
    <m/>
    <m/>
    <s v="Management Janji"/>
    <s v="2026-08-05 13:00:00 | Tanggal Pemasangan : 05 Agustus 2026 Jam Pemasangan : 08:00 13:00 Info Tambahan : Hubungi pelanggan dulu sebelum ke lokasi terimakasih"/>
    <s v="FCC"/>
    <d v="2026-04-08T14:10:29"/>
    <d v="2026-08-05T13:00:00"/>
    <m/>
    <s v="PS"/>
    <s v="MNZ"/>
    <s v="NO ADDON"/>
    <n v="20260808"/>
    <s v="Completed"/>
    <s v="HSI Bisnis Promo HUT Telkom PSB 70% - 100 Mbps Dual Band"/>
    <s v="INDIBIZ"/>
    <m/>
    <m/>
    <d v="2026-08-05T13:00:00"/>
    <s v="2026-08-05 13:00:00 | Tanggal Pemasangan : 05 Agustus 2026 Jam Pemasangan : 08:00 13:00 Info Tambahan : Hubungi pelanggan dulu sebelum ke lokasi terimakasih"/>
    <n v="2026"/>
    <n v="8"/>
    <n v="8"/>
    <d v="2026-08-08T00:00:00"/>
    <n v="2.4583333333357587"/>
    <x v="2"/>
  </r>
  <r>
    <n v="712"/>
    <n v="1002506117"/>
    <n v="3"/>
    <x v="6"/>
    <n v="5"/>
    <s v="SIDOARJO"/>
    <s v="INNER - JATIM TIMUR"/>
    <s v="SDA"/>
    <s v="REG"/>
    <s v="AO"/>
    <x v="0"/>
    <s v="1P INET"/>
    <s v="98 | OSS - CANCEL COMPLETE"/>
    <s v="RBS-Regional 3"/>
    <d v="2026-08-03T13:34:57"/>
    <d v="2026-08-05T11:49:20"/>
    <n v="69357538"/>
    <m/>
    <n v="152316231843"/>
    <s v="Intan express laundry"/>
    <s v="ODP-SDA-FGV/41 FGV/D05/41.01"/>
    <s v="WO060795331"/>
    <m/>
    <m/>
    <m/>
    <n v="112.69651707261799"/>
    <n v="-7.4745709725910103"/>
    <s v="MD|MYDB-20260803264245|DC20002/MC20039|Intan express laundry|085196679377"/>
    <s v="MYDIGIBIZPARTNER"/>
    <m/>
    <m/>
    <m/>
    <m/>
    <m/>
    <m/>
    <m/>
    <m/>
    <s v="Management Janji"/>
    <s v="2026-08-04 15:00:00 | Nama PIC : bapak Rudi No HP : 085196679377 No Alternatif : 081230813688 M Janji : 04/08/2026 Jam Pasang : Pagi NoteÃ‚Â :  Hubungi terlebih dahulu sebelum ke lokasi "/>
    <s v="FCC"/>
    <d v="2026-03-08T13:40:15"/>
    <d v="2026-08-04T15:00:00"/>
    <s v="Kendala Pelanggan"/>
    <s v="CANCEL"/>
    <s v="SDA"/>
    <s v="NO ADDON"/>
    <m/>
    <s v="Cancel Completed"/>
    <s v="HSI Bisnis Promo HUT Telkom PSB 70% - 50 Mbps"/>
    <s v="INDIBIZ"/>
    <m/>
    <m/>
    <d v="2026-08-04T15:00:00"/>
    <s v="2026-08-04 15:00:00 | Nama PIC : bapak Rudi No HP : 085196679377 No Alternatif : 081230813688 M Janji : 04/08/2026 Jam Pasang : Pagi NoteÃ‚Â :  Hubungi terlebih dahulu sebelum ke lokasi "/>
    <m/>
    <m/>
    <m/>
    <e v="#NUM!"/>
    <e v="#NUM!"/>
    <x v="0"/>
  </r>
  <r>
    <n v="713"/>
    <n v="1002516502"/>
    <n v="3"/>
    <x v="1"/>
    <n v="5"/>
    <s v="MALANG"/>
    <s v="KEPANJEN"/>
    <s v="SWJ"/>
    <s v="REG"/>
    <s v="AO"/>
    <x v="0"/>
    <s v="1P INET"/>
    <s v="Completed (PS)"/>
    <s v="RBS-Regional 3"/>
    <d v="2026-08-09T13:37:56"/>
    <d v="2026-08-11T07:09:37"/>
    <n v="69361871"/>
    <m/>
    <n v="152705285007"/>
    <s v="mocca mart"/>
    <s v="ODP-SWJ-FK/16 FK/D03/16.01"/>
    <s v="WO061322152"/>
    <m/>
    <m/>
    <m/>
    <n v="112.65282120555599"/>
    <n v="-7.9883844734599601"/>
    <s v="MD|MYDB-20260809264817|DN00001/MN01844|mocca mart|087796640526"/>
    <s v="MYDIGIBIZPARTNER"/>
    <m/>
    <m/>
    <m/>
    <m/>
    <m/>
    <m/>
    <m/>
    <m/>
    <s v="Management Janji"/>
    <s v="2026-08-10 13:00:00 | Tanggal pemasangan: 10/08/2026 Jam pemasangan : pagi / siang Info Tambahan : Hubungi pelanggan dulu sebelum ke lokasi. terima kasih"/>
    <s v="FCC"/>
    <d v="2026-09-08T13:39:46"/>
    <d v="2026-08-10T13:00:00"/>
    <m/>
    <s v="PS"/>
    <s v="SWJ"/>
    <s v="NO ADDON"/>
    <n v="20260811"/>
    <s v="Completed"/>
    <s v="HSI Bisnis Promo HUT Telkom PSB 70% - 50 Mbps"/>
    <s v="INDIBIZ"/>
    <m/>
    <m/>
    <d v="2026-08-10T13:00:00"/>
    <s v="2026-08-10 13:00:00 | Tanggal pemasangan: 10/08/2026 Jam pemasangan : pagi / siang Info Tambahan : Hubungi pelanggan dulu sebelum ke lokasi. terima kasih"/>
    <n v="2026"/>
    <n v="8"/>
    <n v="11"/>
    <d v="2026-08-11T00:00:00"/>
    <n v="0.45833333333575865"/>
    <x v="1"/>
  </r>
  <r>
    <n v="714"/>
    <n v="1002515920"/>
    <n v="3"/>
    <x v="4"/>
    <n v="4"/>
    <s v="PEKALONGAN"/>
    <s v="SLAWI"/>
    <s v="ADW"/>
    <s v="REG"/>
    <s v="AO"/>
    <x v="0"/>
    <m/>
    <s v="CANCEL COMPLETED"/>
    <s v="RBS-Regional 3"/>
    <d v="2026-08-08T13:11:59"/>
    <d v="2026-08-08T15:30:44"/>
    <n v="69361443"/>
    <m/>
    <n v="146282105531"/>
    <s v="KANTOR BAPAS TEGAL"/>
    <s v="ODP-ADW-FA/008"/>
    <m/>
    <m/>
    <m/>
    <m/>
    <n v="109.1386134"/>
    <n v="-6.9529582999999997"/>
    <s v="| MN00347 | 085860762926 | posbapastegal@gmail.com"/>
    <s v="Sales Profesional"/>
    <m/>
    <m/>
    <m/>
    <m/>
    <m/>
    <m/>
    <m/>
    <m/>
    <m/>
    <m/>
    <m/>
    <d v="2026-08-08T13:25:30"/>
    <m/>
    <m/>
    <s v="REJECT_FCC"/>
    <s v="ADW"/>
    <s v="NO ADDON"/>
    <m/>
    <s v="DECLINE : Decline - Pindah Segmentasi Yusnani Manalu 40951378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DECLINE : Decline - Pindah Segmentasi Yusnani Manalu 40951378|MYDITA"/>
    <m/>
    <m/>
    <m/>
    <m/>
    <m/>
    <e v="#NUM!"/>
    <e v="#NUM!"/>
    <x v="0"/>
  </r>
  <r>
    <n v="715"/>
    <n v="1002516016"/>
    <n v="3"/>
    <x v="4"/>
    <n v="4"/>
    <s v="PEKALONGAN"/>
    <s v="SLAWI"/>
    <s v="BLU"/>
    <s v="REG"/>
    <s v="AO"/>
    <x v="0"/>
    <s v="1P INET"/>
    <s v="Completed (PS)"/>
    <s v="RBS-Regional 3"/>
    <d v="2026-08-08T14:13:57"/>
    <d v="2026-08-10T15:04:51"/>
    <n v="69361496"/>
    <m/>
    <n v="142206131181"/>
    <s v="PT JINZAI SUPPORT"/>
    <s v="ODP-BLU-FC/117 FC/D02/117.01"/>
    <s v="WO061267651"/>
    <m/>
    <m/>
    <m/>
    <n v="109.11459624767301"/>
    <n v="-7.0477343946396402"/>
    <s v="MD|MYDB-20260803264260|DN00001/MN00347|PT JINZAI SUPPORT|085792368222"/>
    <s v="MYDIGIBIZPARTNER"/>
    <m/>
    <m/>
    <m/>
    <m/>
    <m/>
    <m/>
    <m/>
    <m/>
    <s v="Management Janji"/>
    <s v="2026-08-09 13:00:00 | Nama Pic : IBU EKA No Hp Pic : 085792368222 Jam Pemasangan : 08:00 - 12.00 Tanggal Pemasangan : MINGGU 09 AGUSTUS 2026 Info Tambahan : Hubungi pelanggan sebelum datang ke lokasi, terima kasih."/>
    <s v="FCC"/>
    <d v="2026-08-08T14:25:43"/>
    <d v="2026-08-09T13:00:00"/>
    <m/>
    <s v="PS"/>
    <s v="BLU"/>
    <s v="NO ADDON"/>
    <n v="20260810"/>
    <s v="Completed"/>
    <s v="HSI Bisnis Promo HUT Telkom PSB 70% - 200 Mbps"/>
    <s v="INDIBIZ"/>
    <m/>
    <m/>
    <d v="2026-08-09T13:00:00"/>
    <s v="2026-08-09 13:00:00 | Nama Pic : IBU EKA No Hp Pic : 085792368222 Jam Pemasangan : 08:00 - 12.00 Tanggal Pemasangan : MINGGU 09 AGUSTUS 2026 Info Tambahan : Hubungi pelanggan sebelum datang ke lokasi, terima kasih."/>
    <n v="2026"/>
    <n v="8"/>
    <n v="10"/>
    <d v="2026-08-10T00:00:00"/>
    <n v="0.45833333333575865"/>
    <x v="1"/>
  </r>
  <r>
    <n v="716"/>
    <n v="1002532777"/>
    <n v="3"/>
    <x v="7"/>
    <n v="4"/>
    <s v="KUDUS"/>
    <s v="BLORA"/>
    <s v="CEP"/>
    <s v="REG"/>
    <s v="AO"/>
    <x v="0"/>
    <m/>
    <s v="Completed (PS)"/>
    <s v="RBS-Regional 3"/>
    <d v="2026-08-18T11:30:13"/>
    <d v="2026-08-18T15:38:48"/>
    <n v="69365824"/>
    <m/>
    <n v="142552107789"/>
    <s v="MTS AL MUHAMMAD CEPU"/>
    <s v="ODP-CEP-FC/122"/>
    <s v="WO061993204"/>
    <m/>
    <m/>
    <m/>
    <n v="111.5852253858"/>
    <n v="-7.1361022343775398"/>
    <s v="|MN02756|MYIA-030101274574/POI/PURWANTI/082138304274/onetiex82@gmail.com"/>
    <s v="Amex"/>
    <m/>
    <m/>
    <m/>
    <m/>
    <m/>
    <m/>
    <m/>
    <m/>
    <s v="Management Janji"/>
    <s v="2026-08-15 08:00:00 | Jam pemasangan : 12.00  Info Tambahan : Hubungi pelanggan dulu sebelum ke lokasi  terimakasih "/>
    <s v="FCC"/>
    <s v="18-08-2026 11:39:55"/>
    <m/>
    <m/>
    <s v="PS"/>
    <s v="CEP"/>
    <s v="NO ADDON"/>
    <n v="2026081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8T07:00:00"/>
    <s v="2026-08-15 08:00:00 | Jam pemasangan : 12.00  Info Tambahan : Hubungi pelanggan dulu sebelum ke lokasi  terimakasih "/>
    <n v="2026"/>
    <n v="8"/>
    <n v="18"/>
    <d v="2026-08-18T00:00:00"/>
    <n v="-0.29166666666424135"/>
    <x v="1"/>
  </r>
  <r>
    <n v="717"/>
    <n v="1002516430"/>
    <n v="3"/>
    <x v="3"/>
    <n v="5"/>
    <s v="SBY UTARA"/>
    <s v="TANDES"/>
    <s v="KLN"/>
    <s v="REG"/>
    <s v="AO"/>
    <x v="0"/>
    <s v="1P INET"/>
    <s v="100 | REVOKE COMPLETED"/>
    <s v="RBS-Regional 3"/>
    <d v="2026-08-09T11:47:57"/>
    <d v="2026-08-11T13:53:01"/>
    <n v="69361827"/>
    <m/>
    <n v="152418251061"/>
    <s v="PT Laxo Global Akses margo H24"/>
    <s v="ODP-TDS-FDN/76 FDN/D06/76.01"/>
    <s v="WO061311718"/>
    <m/>
    <m/>
    <m/>
    <n v="112.688232064247"/>
    <n v="-7.2474870523347796"/>
    <s v="MD|MYDB-20260809264807|DN00001/MN02280|PT Laxo Global Akses margo H24|082245003307"/>
    <s v="MYDIGIBIZPARTNER"/>
    <m/>
    <m/>
    <m/>
    <m/>
    <m/>
    <m/>
    <m/>
    <m/>
    <s v="Management Janji"/>
    <s v="2026-08-10 13:00:00 | Nama PIC:  bp andi  No HP: 082245003307 Alt: Tanggal: 10/8/2026 Jam Pasang: Siang Note: Hubungi sebelum ke lokasi, terimakasih."/>
    <s v="FCC"/>
    <d v="2026-09-08T11:54:51"/>
    <d v="2026-08-10T13:00:00"/>
    <s v="Kendala Pelanggan"/>
    <s v="REVOKE"/>
    <s v="KLN"/>
    <s v="NO ADDON"/>
    <m/>
    <s v="Revoke Completed"/>
    <s v="HSI Bisnis Basic Promo HUT Telkom PSB 70% - 50 Mbps"/>
    <s v="INDIBIZ"/>
    <m/>
    <m/>
    <d v="2026-08-10T13:00:00"/>
    <s v="2026-08-10 13:00:00 | Nama PIC:  bp andi  No HP: 082245003307 Alt: Tanggal: 10/8/2026 Jam Pasang: Siang Note: Hubungi sebelum ke lokasi, terimakasih."/>
    <m/>
    <m/>
    <m/>
    <e v="#NUM!"/>
    <e v="#NUM!"/>
    <x v="0"/>
  </r>
  <r>
    <n v="718"/>
    <n v="1002514334"/>
    <n v="3"/>
    <x v="2"/>
    <n v="4"/>
    <s v="PURWOKERTO"/>
    <s v="PURWOKERTO"/>
    <s v="PWT"/>
    <s v="REG"/>
    <s v="AO"/>
    <x v="0"/>
    <m/>
    <s v="Completed (PS)"/>
    <s v="RBS-Regional 3"/>
    <d v="2026-08-07T11:26:40"/>
    <d v="2026-08-07T13:37:34"/>
    <n v="69357877"/>
    <m/>
    <n v="146303609727"/>
    <s v="PT MODULAR KULINER INDONESIA"/>
    <s v="ODP-PWT-FBE/141"/>
    <s v="WO061151117"/>
    <m/>
    <m/>
    <m/>
    <n v="109.2415692"/>
    <n v="-7.4302891000000004"/>
    <s v="|MN02587|MYIA-089124800085/POI/JULIO PRATAMA PUTRA/081291522934/it.support@ishangry.com"/>
    <s v="Sales Profesional"/>
    <m/>
    <m/>
    <m/>
    <m/>
    <m/>
    <m/>
    <m/>
    <m/>
    <s v="Management Janji"/>
    <s v="2026-08-05 08:00:00 | Nama PIC: BP JULIO  Notel: 081291522934  Alt: -   Tanggal: 5/8/2026  Jam Pasang: Pagi  Note: Hubungi sebelum ke lokasi, terimakasih.  "/>
    <s v="FCC"/>
    <d v="2026-07-08T11:40:14"/>
    <m/>
    <m/>
    <s v="PS"/>
    <s v="PWT"/>
    <s v="NO ADDON"/>
    <n v="20260807"/>
    <s v="Completed"/>
    <s v="- 11_11446;Biaya PSB HSI EBIS Tunai di Depan ~ 11[150000]  - E23015;E23015 ~ ES23 - Perangkat ONT[0]  - E23015~null~44292;E23015||11||Abodemen 0[0]  - E23015~null~E23015_SWONT;SWONT ~ Biaya Sewa ONT ~ E23015[30000]  - E23046;E23046 ~ ES23 - Paket HSI Bisn"/>
    <s v="INDIBIZ"/>
    <m/>
    <m/>
    <d v="2026-08-07T07:00:00"/>
    <s v="2026-08-05 08:00:00 | Nama PIC: BP JULIO  Notel: 081291522934  Alt: -   Tanggal: 5/8/2026  Jam Pasang: Pagi  Note: Hubungi sebelum ke lokasi, terimakasih.  "/>
    <n v="2026"/>
    <n v="8"/>
    <n v="7"/>
    <d v="2026-08-07T00:00:00"/>
    <n v="-0.29166666666424135"/>
    <x v="1"/>
  </r>
  <r>
    <n v="719"/>
    <n v="1002515557"/>
    <n v="3"/>
    <x v="6"/>
    <n v="5"/>
    <s v="SIDOARJO"/>
    <s v="MOJOKERTO"/>
    <s v="MIP"/>
    <s v="REG"/>
    <s v="AO"/>
    <x v="0"/>
    <m/>
    <s v="IHLD - UNSC PT2"/>
    <s v="RBS-Regional 3"/>
    <d v="2026-08-08T07:53:47"/>
    <d v="2026-08-08T15:47:10"/>
    <n v="69359412"/>
    <m/>
    <m/>
    <s v="MTS UNGGULAN DARUL FALAH"/>
    <m/>
    <s v="WO061204291"/>
    <m/>
    <m/>
    <m/>
    <n v="112.4006"/>
    <n v="-7.4249000000000001"/>
    <s v="|MN01575|/MTS UNGGULAN DARUL FALAH/WINBACK HSI B2B + OCA BREACH CHECKER  (1:1) 100MBPS 635,5RB PSB DISC 70%//mtsdfjerukmacan@gmail.com/RAMADHAN ARYO PUTRA/85792761317"/>
    <s v="Sales Force DBS"/>
    <m/>
    <m/>
    <m/>
    <m/>
    <m/>
    <m/>
    <m/>
    <m/>
    <s v="Management Janji"/>
    <s v="2026-08-07 13:00:00|Waktu pemasnagan : 07 agustus 2026  Jam pemasangan : 08.00 - 12.00  Mohon hubungi pelanggan sebelum ke lokasi   Terima kasih|40010577|MYDITA"/>
    <s v="FCC"/>
    <d v="2026-08-08T07:55:20"/>
    <m/>
    <m/>
    <m/>
    <s v="MIP"/>
    <s v="OCA"/>
    <m/>
    <s v="IHLD - UNSC PT2"/>
    <s v="- 11_11446;Biaya PSB HSI EBIS Tunai di Depan ~ 11[150000]  - E23015;E23015 ~ ES23 - Perangkat ONT[0]  - E23015~null~44292;E23015||11||Abodemen 0[0]  - E23015~null~E23015_SWONTPREM;SWONTPREM ~ Biaya Sewa ONT Premium ~ E23015[50000]  - E24057;E24057 ~ ES24 "/>
    <s v="INDIBIZ"/>
    <m/>
    <m/>
    <d v="2026-08-07T07:00:00"/>
    <s v="2026-08-07 13:00:00|Waktu pemasnagan : 07 agustus 2026  Jam pemasangan : 08.00 - 12.00  Mohon hubungi pelanggan sebelum ke lokasi   Terima kasih|40010577|MYDITA"/>
    <m/>
    <m/>
    <m/>
    <e v="#NUM!"/>
    <e v="#NUM!"/>
    <x v="0"/>
  </r>
  <r>
    <n v="720"/>
    <n v="1002528507"/>
    <n v="3"/>
    <x v="6"/>
    <n v="5"/>
    <s v="SIDOARJO"/>
    <s v="MOJOKERTO"/>
    <s v="PCT"/>
    <s v="REG"/>
    <s v="AO"/>
    <x v="0"/>
    <m/>
    <s v="CC - HD1A - INPROGRESS UNCONTACTED"/>
    <s v="RBS-Regional 3"/>
    <d v="2026-08-15T15:20:36"/>
    <d v="2026-08-18T10:48:10"/>
    <n v="69367020"/>
    <m/>
    <n v="152324211131"/>
    <s v="GIRAS SOEDJANA"/>
    <s v="ODP-PCT-FB/19"/>
    <m/>
    <m/>
    <m/>
    <m/>
    <n v="112.5113228"/>
    <n v="-7.6456255000000004"/>
    <s v="|MC30080|/SAIFUN FIKRI/08211847307/saifunfikri1997@gmail.com"/>
    <s v="Sales Force DBS"/>
    <m/>
    <m/>
    <m/>
    <m/>
    <m/>
    <m/>
    <m/>
    <m/>
    <m/>
    <m/>
    <m/>
    <s v="15-08-2026 15:39:51"/>
    <m/>
    <m/>
    <s v="FCC"/>
    <s v="PCT"/>
    <s v="NETMONK - OCA"/>
    <m/>
    <s v="UNCONTACTED : Telepon Tidak Diangkat - RNA Benita Lailani 40951377|MYDITA"/>
    <s v="- E23015;E23015 ~ ES23 - Perangkat ONT[0]  - E23015~null~44292;E23015||11||Abodemen 0[0]  - E23015~null~E23015_SWONTPREM;SWONTPREM ~ Biaya Sewa ONT Premium ~ E23015[50000]  - E24057;E24057 ~ ES24 - Paket HSI Bisnis (HSIE) Khusus Winback[0]  - E24057~null~"/>
    <s v="INDIBIZ"/>
    <m/>
    <m/>
    <m/>
    <m/>
    <m/>
    <m/>
    <m/>
    <e v="#NUM!"/>
    <e v="#NUM!"/>
    <x v="0"/>
  </r>
  <r>
    <n v="721"/>
    <n v="1002516508"/>
    <n v="3"/>
    <x v="5"/>
    <n v="5"/>
    <s v="DENPASAR"/>
    <s v="JIMBARAN"/>
    <s v="BNO"/>
    <s v="REG"/>
    <s v="AO"/>
    <x v="0"/>
    <m/>
    <s v="Completed (PS)"/>
    <s v="RBS-Regional 3"/>
    <d v="2026-08-09T13:53:18"/>
    <d v="2026-08-10T04:44:58"/>
    <n v="69360566"/>
    <m/>
    <n v="172402802776"/>
    <s v="PT. MITRA BALI SUKSES"/>
    <s v="ODP-BNO-FG/32"/>
    <s v="WO061323773"/>
    <m/>
    <m/>
    <m/>
    <n v="115.22080870000001"/>
    <n v="-8.7086562999999995"/>
    <s v="|MN02545|/PIC WAHYUDI/08995847815-081381829072/it.info@mitrabalisukses.co.id"/>
    <s v="Sales Force DBS"/>
    <m/>
    <m/>
    <m/>
    <m/>
    <m/>
    <m/>
    <m/>
    <m/>
    <s v="Management Janji"/>
    <s v="2026-08-08 13:00:00|Nama : PT. MITRA BALI SUKSES  Cp : 08995847815  2026-08-08 13:00  Sebelum kelokasi hub terlebih dahulu |40931150|MYDITA"/>
    <s v="FCC"/>
    <d v="2026-09-08T13:54:59"/>
    <m/>
    <m/>
    <s v="PS"/>
    <s v="BNO"/>
    <s v="NO ADDON"/>
    <n v="20260810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9T07:00:00"/>
    <s v="2026-08-08 13:00:00|Nama : PT. MITRA BALI SUKSES  Cp : 08995847815  2026-08-08 13:00  Sebelum kelokasi hub terlebih dahulu |40931150|MYDITA"/>
    <n v="2026"/>
    <n v="8"/>
    <n v="10"/>
    <d v="2026-08-10T00:00:00"/>
    <n v="0.70833333333575865"/>
    <x v="1"/>
  </r>
  <r>
    <n v="722"/>
    <n v="1002514309"/>
    <n v="3"/>
    <x v="2"/>
    <n v="4"/>
    <s v="PURWOKERTO"/>
    <s v="BANJARNEGARA"/>
    <s v="BJR"/>
    <s v="REG"/>
    <s v="AO"/>
    <x v="0"/>
    <s v="1P INET"/>
    <s v="Completed (PS)"/>
    <s v="RBS-Regional 3"/>
    <d v="2026-08-07T11:19:58"/>
    <d v="2026-08-08T15:15:28"/>
    <n v="69360628"/>
    <m/>
    <n v="146372101964"/>
    <s v="BERKAH SEMBAKO MULYADI"/>
    <s v="ODP-BJR-FAC/053 FAC/D04/053.01"/>
    <s v="WO061149643"/>
    <m/>
    <m/>
    <m/>
    <n v="109.818455"/>
    <n v="-7.2014399999999998"/>
    <s v="|MN00909|MYIA-009476230769/POI/mulyadi/085643064718/registrasipenda.ftaraninter.net1@gmail.com"/>
    <s v="MYIB_ASSISTANT"/>
    <m/>
    <m/>
    <m/>
    <m/>
    <m/>
    <m/>
    <m/>
    <m/>
    <s v="Management Janji"/>
    <s v="2026-08-09 15:00:00 | Nama Pic : BP MULYADI No Hp Pic : 085643064718 Jam Pemasangan : 08:00 - 12.00 Tanggal Pemasangan : SABTU 08 AGUSTUS 2026 Info Tambahan : Hubungi pelanggan sebelum datang ke lokasi, terima kasih."/>
    <s v="FCC"/>
    <d v="2026-07-08T11:25:46"/>
    <d v="2026-08-09T15:00:00"/>
    <m/>
    <s v="PS"/>
    <s v="BJR"/>
    <s v="NO ADDON"/>
    <n v="20260808"/>
    <s v="Completed"/>
    <s v="HSI Bisnis Promo HUT Telkom PSB 70% - 150 Mbps"/>
    <s v="INDIBIZ"/>
    <m/>
    <m/>
    <d v="2026-08-09T15:00:00"/>
    <s v="2026-08-09 15:00:00 | Nama Pic : BP MULYADI No Hp Pic : 085643064718 Jam Pemasangan : 08:00 - 12.00 Tanggal Pemasangan : SABTU 08 AGUSTUS 2026 Info Tambahan : Hubungi pelanggan sebelum datang ke lokasi, terima kasih."/>
    <n v="2026"/>
    <n v="8"/>
    <n v="8"/>
    <d v="2026-08-08T00:00:00"/>
    <n v="-1.625"/>
    <x v="1"/>
  </r>
  <r>
    <n v="723"/>
    <n v="1002520118"/>
    <n v="3"/>
    <x v="6"/>
    <n v="5"/>
    <s v="SIDOARJO"/>
    <s v="MOJOKERTO"/>
    <s v="MRT"/>
    <s v="REG"/>
    <s v="AO"/>
    <x v="0"/>
    <m/>
    <s v="Completed (PS)"/>
    <s v="RBS-Regional 3"/>
    <d v="2026-08-11T14:11:07"/>
    <d v="2026-08-11T22:23:55"/>
    <n v="69363436"/>
    <m/>
    <n v="152312243260"/>
    <s v="ROCKET CHICKEN PURI"/>
    <s v="ODP-MRT-FAL/10"/>
    <s v="WO061513787"/>
    <m/>
    <m/>
    <m/>
    <n v="112.4594067"/>
    <n v="-7.5067810000000001"/>
    <s v="|MN01575|/ROCKET CHICKEN PURI/WINBACK 2.0 HSI B2B (1:2) 50MBPS 320RB PSB DISC 70%//Vera.andriyani31@gmail.com/VERA ANDRIYANI/8819704407"/>
    <s v="Sales Force DBS"/>
    <m/>
    <m/>
    <m/>
    <m/>
    <m/>
    <m/>
    <m/>
    <m/>
    <s v="Management Janji"/>
    <s v="2026-08-12 13:00:00|M Janji : (12/08/2026) jam Pasang : 09:00 Note : hubungi pelanggan jika ingin kelokasi |40981184|MYDITA"/>
    <s v="FCC"/>
    <d v="2026-11-08T14:39:49"/>
    <d v="2026-08-12T13:00:00"/>
    <m/>
    <s v="PS"/>
    <s v="MRT"/>
    <s v="NO ADDON"/>
    <n v="20260811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12T13:00:00"/>
    <s v="2026-08-12 13:00:00|M Janji : (12/08/2026) jam Pasang : 09:00 Note : hubungi pelanggan jika ingin kelokasi |40981184|MYDITA"/>
    <n v="2026"/>
    <n v="8"/>
    <n v="11"/>
    <d v="2026-08-11T00:00:00"/>
    <n v="-1.5416666666642413"/>
    <x v="1"/>
  </r>
  <r>
    <n v="724"/>
    <n v="1002515373"/>
    <n v="3"/>
    <x v="4"/>
    <n v="4"/>
    <s v="SEMARANG"/>
    <s v="INNER - SEMARANG JATENG UTARA"/>
    <s v="GNK"/>
    <s v="REG"/>
    <s v="AO"/>
    <x v="0"/>
    <m/>
    <s v="Completed (PS)"/>
    <s v="RBS-Regional 3"/>
    <d v="2026-08-07T16:58:57"/>
    <d v="2026-08-07T20:37:00"/>
    <n v="69356866"/>
    <m/>
    <n v="143424113537"/>
    <s v="SPBU 44.595.21 DEMAK"/>
    <s v="ODP-GNK-FE/024"/>
    <s v="WO061193491"/>
    <m/>
    <m/>
    <m/>
    <n v="110.54570895273601"/>
    <n v="-6.9293956982594596"/>
    <s v="|MN02184|MYIA-014095114720/POI/ACHMAD MUJIB/085325058548/spbu4459521@gmail.com"/>
    <s v="MYDIGIBIZPARTNER"/>
    <m/>
    <m/>
    <m/>
    <m/>
    <m/>
    <m/>
    <m/>
    <m/>
    <s v="Management Janji"/>
    <s v="2026-08-02 13:00:00 | telp :085325058548  Tanggal pemasangan :02/08/2026  Jam pemasangan : pagi/siang  Info Tambahan : Hubungi pelanggan dulu sebelum ke lokasi  terima kasih"/>
    <s v="FCC"/>
    <d v="2026-07-08T17:10:45"/>
    <m/>
    <m/>
    <s v="PS"/>
    <s v="GNK"/>
    <s v="NO ADDON"/>
    <n v="202608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07:00:00"/>
    <s v="2026-08-02 13:00:00 | telp :085325058548  Tanggal pemasangan :02/08/2026  Jam pemasangan : pagi/siang  Info Tambahan : Hubungi pelanggan dulu sebelum ke lokasi  terima kasih"/>
    <n v="2026"/>
    <n v="8"/>
    <n v="7"/>
    <d v="2026-08-07T00:00:00"/>
    <n v="-0.29166666666424135"/>
    <x v="1"/>
  </r>
  <r>
    <n v="725"/>
    <n v="1002517677"/>
    <n v="3"/>
    <x v="5"/>
    <n v="5"/>
    <s v="DENPASAR"/>
    <s v="SANUR"/>
    <s v="SWI"/>
    <s v="REG"/>
    <s v="AO"/>
    <x v="0"/>
    <m/>
    <s v="98 | OSS - CANCEL COMPLETE"/>
    <s v="RBS-Regional 3"/>
    <d v="2026-08-10T13:02:12"/>
    <d v="2026-08-13T09:20:15"/>
    <n v="69362407"/>
    <m/>
    <n v="172423220311"/>
    <s v="OMNI SPACE"/>
    <s v="ODP-SWI-FE/85"/>
    <s v="WO061439995"/>
    <m/>
    <m/>
    <m/>
    <n v="115.27735319999999"/>
    <n v="-8.5787233000000001"/>
    <s v="|MN02365|/PIC I WAYAN GDE EKA PRATAMA/081905575737-08135906565/omnispaceoffice@gmail.com"/>
    <s v="Sales Force DBS"/>
    <m/>
    <m/>
    <m/>
    <m/>
    <m/>
    <m/>
    <m/>
    <m/>
    <s v="Management Janji"/>
    <s v="2026-08-11 15:00:00|Nama PIC:  bp i wayan gde eka No HP: 081905575737 Alt: Tanggal: 11/8/2026 Jam Pasang: Sore Note: Hubungi sebelum ke lokasi, terimakasih.|40010577|MYDITA"/>
    <s v="FCC"/>
    <d v="2026-10-08T13:09:48"/>
    <d v="2026-08-11T15:00:00"/>
    <s v="Kendala Pelanggan"/>
    <s v="CANCEL"/>
    <s v="SWI"/>
    <s v="NO ADDON"/>
    <m/>
    <s v="Cancel 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1T15:00:00"/>
    <s v="2026-08-11 15:00:00|Nama PIC:  bp i wayan gde eka No HP: 081905575737 Alt: Tanggal: 11/8/2026 Jam Pasang: Sore Note: Hubungi sebelum ke lokasi, terimakasih.|40010577|MYDITA"/>
    <m/>
    <m/>
    <m/>
    <e v="#NUM!"/>
    <e v="#NUM!"/>
    <x v="0"/>
  </r>
  <r>
    <n v="726"/>
    <n v="1002522970"/>
    <n v="3"/>
    <x v="4"/>
    <n v="4"/>
    <s v="PEKALONGAN"/>
    <s v="BREBES"/>
    <s v="BMU"/>
    <s v="REG"/>
    <s v="AO"/>
    <x v="0"/>
    <s v="1P INET"/>
    <s v="Completed (PS)"/>
    <s v="RBS-Regional 3"/>
    <d v="2026-08-12T16:53:57"/>
    <d v="2026-08-14T19:04:49"/>
    <n v="69364550"/>
    <m/>
    <n v="146281108099"/>
    <s v="SPBU KALISALAK 44.52208"/>
    <s v="ODP-BMU-FB/007 FB/D03/007.01"/>
    <s v="WO061615671"/>
    <m/>
    <m/>
    <m/>
    <n v="109.01867009999999"/>
    <n v="-7.2156104999999897"/>
    <s v="MD|MYDB-20260812265042|DN00001/MN00347|SPBU KALISALAK 44.52208|081328907930"/>
    <s v="MYDIGIBIZPARTNER"/>
    <m/>
    <m/>
    <m/>
    <m/>
    <m/>
    <m/>
    <m/>
    <m/>
    <s v="Management Janji"/>
    <s v="2026-08-14 08:00:00 | Tanggal pemasangan: 13/08/2026 Jam pemasangan : siang Info Tambahan : Hubungi pelanggan dulu sebelum ke lokasi terima kasih."/>
    <s v="FCC"/>
    <d v="2026-12-08T16:54:54"/>
    <d v="2026-08-14T08:00:00"/>
    <m/>
    <s v="PS"/>
    <s v="BMU"/>
    <s v="NO ADDON"/>
    <n v="20260814"/>
    <s v="Completed"/>
    <s v="HSI Bisnis Promo HUT Telkom PSB 70% - 100 Mbps"/>
    <s v="INDIBIZ"/>
    <m/>
    <m/>
    <d v="2026-08-14T08:00:00"/>
    <s v="2026-08-14 08:00:00 | Tanggal pemasangan: 13/08/2026 Jam pemasangan : siang Info Tambahan : Hubungi pelanggan dulu sebelum ke lokasi terima kasih."/>
    <n v="2026"/>
    <n v="8"/>
    <n v="14"/>
    <d v="2026-08-14T00:00:00"/>
    <n v="-0.33333333333575865"/>
    <x v="1"/>
  </r>
  <r>
    <n v="727"/>
    <n v="1002534601"/>
    <n v="3"/>
    <x v="6"/>
    <n v="5"/>
    <s v="JEMBER"/>
    <s v="JEMBER"/>
    <s v="KLT"/>
    <s v="REG"/>
    <s v="AO"/>
    <x v="0"/>
    <s v="1P INET"/>
    <s v="MIE - SEND SURVEY"/>
    <s v="RBS-Regional 3"/>
    <d v="2026-08-18T18:08:56"/>
    <d v="2026-08-18T18:10:01"/>
    <n v="69369478"/>
    <m/>
    <n v="152538203667"/>
    <s v="SPBU 5468109 MAYANG JEMBER"/>
    <s v="ODP-KLT-FH/15 FH/D03/15.01"/>
    <s v="WO062049468"/>
    <m/>
    <m/>
    <m/>
    <n v="113.793356"/>
    <n v="-8.1712509999999998"/>
    <s v="|MN02617|MYIA-045322235304/POI/FREDY SUSANTO/085251693497/spbu109.jbr@gmail.com"/>
    <s v="MYIB_ASSISTANT"/>
    <m/>
    <m/>
    <m/>
    <m/>
    <m/>
    <m/>
    <m/>
    <m/>
    <s v="Management Janji"/>
    <s v="2026-08-19 15:00:00 | telp : 085251693497 alt : manja : pagi /siang 19/08/2026 hub sebelum kelokasi "/>
    <s v="FCC"/>
    <s v="18-08-2026 18:10:08"/>
    <d v="2026-08-19T15:00:00"/>
    <m/>
    <s v="SURVEY_NEW_MANJA"/>
    <s v="KLT"/>
    <s v="NO ADDON"/>
    <m/>
    <s v="MIE - SEND SURVEY"/>
    <s v="HSI Bisnis Promo HUT RI PSB 70% - 50 Mbps"/>
    <s v="INDIBIZ"/>
    <m/>
    <m/>
    <d v="2026-08-19T15:00:00"/>
    <s v="2026-08-19 15:00:00 | telp : 085251693497 alt : manja : pagi /siang 19/08/2026 hub sebelum kelokasi "/>
    <m/>
    <m/>
    <m/>
    <e v="#NUM!"/>
    <e v="#NUM!"/>
    <x v="0"/>
  </r>
  <r>
    <n v="728"/>
    <n v="1002510663"/>
    <n v="3"/>
    <x v="5"/>
    <n v="5"/>
    <s v="DENPASAR"/>
    <s v="UBUNG"/>
    <s v="UBN"/>
    <s v="REG"/>
    <s v="AO"/>
    <x v="0"/>
    <m/>
    <s v="Completed (PS)"/>
    <s v="RBS-Regional 3"/>
    <d v="2026-08-05T13:58:42"/>
    <d v="2026-08-05T17:34:54"/>
    <n v="69357156"/>
    <m/>
    <n v="172418758200"/>
    <s v="Pusat Gadai MGW009"/>
    <s v="ODP-UBN-FL/19"/>
    <s v="WO060990961"/>
    <m/>
    <m/>
    <m/>
    <n v="115.153324"/>
    <n v="-8.6430764999999994"/>
    <s v="|MN02515|MYIA-028505707724/POI/AULIYA PRADITA NUR/081119917743/pusatgadaisintyadewi@gmail.com"/>
    <s v="MYDIGIBIZPARTNER"/>
    <m/>
    <m/>
    <m/>
    <m/>
    <m/>
    <m/>
    <m/>
    <m/>
    <s v="Management Janji"/>
    <s v="2026-08-04 08:00:00 | JAM : 08:00  TGL : 4 AGUSTUS  2026  CATATAN : HUBUNGI PELANGGAN SEBELUM BERKUNJUNG UNTUK PEMASANGAN "/>
    <s v="FCC"/>
    <d v="2026-05-08T14:10:37"/>
    <m/>
    <m/>
    <s v="PS"/>
    <s v="UBN"/>
    <s v="NO ADDON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7:00:00"/>
    <s v="2026-08-04 08:00:00 | JAM : 08:00  TGL : 4 AGUSTUS  2026  CATATAN : HUBUNGI PELANGGAN SEBELUM BERKUNJUNG UNTUK PEMASANGAN "/>
    <n v="2026"/>
    <n v="8"/>
    <n v="5"/>
    <d v="2026-08-05T00:00:00"/>
    <n v="-0.29166666666424135"/>
    <x v="1"/>
  </r>
  <r>
    <n v="729"/>
    <n v="1002526280"/>
    <n v="3"/>
    <x v="2"/>
    <n v="4"/>
    <s v="PURWOKERTO"/>
    <s v="BANJARNEGARA"/>
    <s v="BJR"/>
    <s v="REG"/>
    <s v="AO"/>
    <x v="0"/>
    <s v="1P INET"/>
    <s v="98 | OSS - CANCEL COMPLETE"/>
    <s v="RBS-Regional 3"/>
    <d v="2026-08-14T12:01:57"/>
    <d v="2026-08-18T15:49:03"/>
    <n v="69365971"/>
    <m/>
    <n v="146372102789"/>
    <s v="TOKO BERKAH SEMBAKO WANITI"/>
    <s v="ODP-BJR-FAH/025"/>
    <s v="WO061737752"/>
    <m/>
    <m/>
    <m/>
    <n v="109.78860400000001"/>
    <n v="-7.318416"/>
    <s v="|MC80042|MYIA-058046167718/POI/WANITI /081392329155/andriyawa25@gmail.com"/>
    <s v="MYIB_ASSISTANT"/>
    <m/>
    <m/>
    <m/>
    <m/>
    <m/>
    <m/>
    <m/>
    <m/>
    <s v="Management Janji"/>
    <s v="2026-08-15 08:00:00 | Nama PIC : bu waniti No HP : 081392329155 Alt :  M Janji : 15/AGUSTUS/2026 jam Pasang : Pagi  Note : hubungi pelanggan jika ingin kelokasi, terimakasih. "/>
    <s v="FCC"/>
    <s v="14-08-2026 12:09:49"/>
    <d v="2026-08-15T08:00:00"/>
    <s v="Kendala Lainnya"/>
    <s v="CANCEL"/>
    <s v="BJR"/>
    <s v="NO ADDON"/>
    <m/>
    <s v="Cancel Completed"/>
    <s v="HSI Bisnis Promo HUT Telkom PSB 70% - 300 Mbps"/>
    <s v="INDIBIZ"/>
    <m/>
    <m/>
    <d v="2026-08-15T08:00:00"/>
    <s v="2026-08-15 08:00:00 | Nama PIC : bu waniti No HP : 081392329155 Alt :  M Janji : 15/AGUSTUS/2026 jam Pasang : Pagi  Note : hubungi pelanggan jika ingin kelokasi, terimakasih. "/>
    <m/>
    <m/>
    <m/>
    <e v="#NUM!"/>
    <e v="#NUM!"/>
    <x v="0"/>
  </r>
  <r>
    <n v="730"/>
    <n v="1002526457"/>
    <n v="3"/>
    <x v="1"/>
    <n v="5"/>
    <s v="KEDIRI"/>
    <s v="KEDIRI"/>
    <s v="PAE"/>
    <s v="REG"/>
    <s v="AO"/>
    <x v="0"/>
    <s v="1P INET"/>
    <s v="Completed (PS)"/>
    <s v="RBS-Regional 3"/>
    <d v="2026-08-14T14:02:58"/>
    <d v="2026-08-14T19:16:30"/>
    <n v="69366072"/>
    <m/>
    <n v="152639219419"/>
    <s v="PAPRINGAN KAPE"/>
    <s v="ODP-PAE-FU/33 FU/D01/33.01"/>
    <s v="WO061751021"/>
    <m/>
    <m/>
    <m/>
    <n v="112.26758893579201"/>
    <n v="-7.8651380709762497"/>
    <s v="MD|MYDB-20260813265282|SC20016/MC20202|PAPRINGAN KAPE|08213329615"/>
    <s v="MYDIGIBIZPARTNER"/>
    <m/>
    <m/>
    <m/>
    <m/>
    <m/>
    <m/>
    <m/>
    <m/>
    <s v="Management Janji"/>
    <s v="2026-08-15 13:00:00 | M Janji : (15/08/2026) jam Pasang : 09:00 Note : hubungi pelanggan jika ingin kelokasi"/>
    <s v="FCC"/>
    <s v="14-08-2026 14:10:15"/>
    <d v="2026-08-15T13:00:00"/>
    <m/>
    <s v="PS"/>
    <s v="PAE"/>
    <s v="NO ADDON"/>
    <n v="20260814"/>
    <s v="Completed"/>
    <s v="HSI Bisnis PSB 70% - 300 Mbps"/>
    <s v="INDIBIZ"/>
    <m/>
    <m/>
    <d v="2026-08-15T13:00:00"/>
    <s v="2026-08-15 13:00:00 | M Janji : (15/08/2026) jam Pasang : 09:00 Note : hubungi pelanggan jika ingin kelokasi"/>
    <n v="2026"/>
    <n v="8"/>
    <n v="14"/>
    <d v="2026-08-14T00:00:00"/>
    <n v="-1.5416666666642413"/>
    <x v="1"/>
  </r>
  <r>
    <n v="731"/>
    <n v="1002504878"/>
    <n v="3"/>
    <x v="4"/>
    <n v="4"/>
    <s v="PEKALONGAN"/>
    <s v="PEMALANG"/>
    <s v="PML"/>
    <s v="REG"/>
    <s v="AO"/>
    <x v="0"/>
    <m/>
    <s v="Completed (PS)"/>
    <s v="RBS-Regional 3"/>
    <d v="2026-08-01T17:29:39"/>
    <d v="2026-08-01T19:18:17"/>
    <n v="69356286"/>
    <m/>
    <n v="142278112604"/>
    <s v="PT. Bangkit Lakuliner Indonesia Pemalang Jateng"/>
    <s v="ODP-PML-FA/013"/>
    <s v="WO060675673"/>
    <m/>
    <m/>
    <m/>
    <n v="109.379239373018"/>
    <n v="-6.8895426887887901"/>
    <s v="|MN02235|MYIA-022383961209/POI/Muhamad Arif Nurdin/085283300362/arif.nurdin@seindonesia.co.id"/>
    <s v="MYDIGIBIZPARTNER"/>
    <m/>
    <m/>
    <m/>
    <m/>
    <m/>
    <m/>
    <m/>
    <m/>
    <s v="Management Janji"/>
    <s v="2026-08-01 13:00:00 | Tanggal pemasangan : 01 AGUSTUS 2026  Jam pemasangan : pagi/siang  Info Tambahan : Hubungi pelanggan dulu sebelum ke lokasi  terima kasih"/>
    <s v="FCC"/>
    <d v="2026-01-08T17:39:50"/>
    <m/>
    <m/>
    <s v="PS"/>
    <s v="PML"/>
    <s v="NO ADDON"/>
    <n v="20260801"/>
    <s v="Completed"/>
    <s v="- 11_11446;Biaya PSB HSI EBIS Tunai di Depan ~ 11[150000]  - E23015;E23015 ~ ES23 - Perangkat ONT[0]  - E23015~null~44292;E23015||11||Abodemen 0[0]  - E23015~null~E23015_SWONT;SWONT ~ Biaya Sewa ONT ~ E23015[30000]  - SP_NOSS;SP_NOSS ~ Internet NOSS Multi"/>
    <s v="INDIBIZ"/>
    <m/>
    <m/>
    <d v="2026-08-01T07:00:00"/>
    <s v="2026-08-01 13:00:00 | Tanggal pemasangan : 01 AGUSTUS 2026  Jam pemasangan : pagi/siang  Info Tambahan : Hubungi pelanggan dulu sebelum ke lokasi  terima kasih"/>
    <n v="2026"/>
    <n v="8"/>
    <n v="1"/>
    <d v="2026-08-01T00:00:00"/>
    <n v="-0.29166666666424135"/>
    <x v="1"/>
  </r>
  <r>
    <n v="732"/>
    <n v="1002528406"/>
    <n v="3"/>
    <x v="7"/>
    <n v="4"/>
    <s v="KUDUS"/>
    <s v="BLORA"/>
    <s v="RDB"/>
    <s v="REG"/>
    <s v="AO"/>
    <x v="0"/>
    <s v="1P INET"/>
    <s v="Completed (PS)"/>
    <s v="RBS-Regional 3"/>
    <d v="2026-08-15T13:58:57"/>
    <d v="2026-08-17T12:43:44"/>
    <n v="69366952"/>
    <m/>
    <n v="142512103099"/>
    <s v="cafe 68"/>
    <s v="ODP-RDB-FE/037 FE/D01/037.01"/>
    <s v="WO061826862"/>
    <m/>
    <m/>
    <m/>
    <n v="111.362543"/>
    <n v="-7.1405279999999998"/>
    <s v="|MN00408|MYIA-079876412668/POI/edo triutomo/0882006453523/carahoki2@gmail.com"/>
    <s v="MYIB_ASSISTANT"/>
    <m/>
    <m/>
    <m/>
    <m/>
    <m/>
    <m/>
    <m/>
    <m/>
    <s v="Management Janji"/>
    <s v="2026-08-16 13:00:00 | Tanggal pemasangan: 16/08/2026 Jam pemasangan : pagi / siang Info Tambahan : Hubungi pelanggan dulu sebelum ke lokasi terima kasih."/>
    <s v="FCC"/>
    <s v="15-08-2026 14:09:43"/>
    <d v="2026-08-16T13:00:00"/>
    <m/>
    <s v="PS"/>
    <s v="RDB"/>
    <s v="NO ADDON"/>
    <n v="20260817"/>
    <s v="Completed"/>
    <s v="HSI Bisnis Khusus Winback PSB 70% - 300 Mbps"/>
    <s v="INDIBIZ"/>
    <m/>
    <m/>
    <d v="2026-08-16T13:00:00"/>
    <s v="2026-08-16 13:00:00 | Tanggal pemasangan: 16/08/2026 Jam pemasangan : pagi / siang Info Tambahan : Hubungi pelanggan dulu sebelum ke lokasi terima kasih."/>
    <n v="2026"/>
    <n v="8"/>
    <n v="17"/>
    <d v="2026-08-17T00:00:00"/>
    <n v="0.45833333333575865"/>
    <x v="1"/>
  </r>
  <r>
    <n v="733"/>
    <n v="1002519442"/>
    <n v="3"/>
    <x v="3"/>
    <n v="5"/>
    <s v="MADURA"/>
    <s v="PAMEKASAN"/>
    <s v="PRG"/>
    <s v="REG"/>
    <s v="AO"/>
    <x v="0"/>
    <m/>
    <s v="Completed (PS)"/>
    <s v="RBS-Regional 3"/>
    <d v="2026-08-11T11:10:43"/>
    <d v="2026-08-11T13:49:54"/>
    <n v="69352432"/>
    <m/>
    <n v="152428209679"/>
    <s v="SPBU 54.694.05"/>
    <s v="ODP-PRG-FAC/21"/>
    <s v="WO061479081"/>
    <m/>
    <m/>
    <m/>
    <n v="113.637328646174"/>
    <n v="-7.1116107731897404"/>
    <s v="|MN00213|/SPBU 54.694.05/85257003788/nadiafahrezaabadi@gmail.com/HSI Bisnis Promo HUT Telkom (1:1) 75 Mbps (Rp 415.000) PSB Rp 150.000/MOH HASAN/VJQP+6WM, Dusun Kacangan, Pakamban Laok, Kec. Pragaan, Kabupaten Sumenep, Jawa Timur 69465"/>
    <s v="Sales Force DBS"/>
    <m/>
    <m/>
    <m/>
    <m/>
    <m/>
    <m/>
    <m/>
    <m/>
    <s v="Management Janji"/>
    <s v="2026-07-29 08:00:00|Waktu pemasnagan : 29 Juli 2026  Jam pemasangan : 08.00 - 12.00  Mohon hubungi pelanggan sebelum ke lokasi   Terima kasih|DA7880|MYDITA"/>
    <s v="FCC"/>
    <d v="2026-11-08T11:40:03"/>
    <m/>
    <m/>
    <s v="PS"/>
    <s v="PRG"/>
    <s v="NO ADDON"/>
    <n v="20260811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11T07:00:00"/>
    <s v="2026-07-29 08:00:00|Waktu pemasnagan : 29 Juli 2026  Jam pemasangan : 08.00 - 12.00  Mohon hubungi pelanggan sebelum ke lokasi   Terima kasih|DA7880|MYDITA"/>
    <n v="2026"/>
    <n v="8"/>
    <n v="11"/>
    <d v="2026-08-11T00:00:00"/>
    <n v="-0.29166666666424135"/>
    <x v="1"/>
  </r>
  <r>
    <n v="734"/>
    <n v="1002533304"/>
    <n v="3"/>
    <x v="2"/>
    <n v="4"/>
    <s v="MAGELANG"/>
    <s v="WONOSOBO"/>
    <s v="WOS"/>
    <s v="REG"/>
    <s v="AO"/>
    <x v="0"/>
    <s v="1P INET"/>
    <s v="8 | OSS - PONR"/>
    <s v="RBS-Regional 3"/>
    <d v="2026-08-18T13:53:56"/>
    <d v="2026-08-18T17:36:15"/>
    <n v="69369053"/>
    <m/>
    <n v="141373127468"/>
    <s v="NARASI UNGGUL"/>
    <s v="ODP-WOS-FG/010"/>
    <s v="WO062014781"/>
    <m/>
    <m/>
    <m/>
    <n v="109.955888014142"/>
    <n v="-7.26408860627616"/>
    <s v="|MC80016|MYIA-099215225589/POI/Janatur Rofingah/081228870907/rofingahjanatur@gmail.com"/>
    <s v="MYIB_ASSISTANT"/>
    <m/>
    <m/>
    <m/>
    <m/>
    <m/>
    <m/>
    <m/>
    <m/>
    <s v="Management Janji"/>
    <s v="2026-08-19 13:00:00 | Nama PIC:  bu janatur  No HP: 081228870907 Alt: Tanggal: 19/8/2026 Jam Pasang: Siang Note: Hubungi sebelum ke lokasi, terimakasih"/>
    <s v="FCC"/>
    <s v="18-08-2026 13:55:52"/>
    <d v="2026-08-19T13:00:00"/>
    <m/>
    <s v="ACT_COM"/>
    <s v="WOS"/>
    <s v="NO ADDON"/>
    <m/>
    <s v="PONR"/>
    <s v="HSI Bisnis Promo HUT RI PSB 70% - 300 Mbps"/>
    <s v="INDIBIZ"/>
    <m/>
    <m/>
    <d v="2026-08-19T13:00:00"/>
    <s v="2026-08-19 13:00:00 | Nama PIC:  bu janatur  No HP: 081228870907 Alt: Tanggal: 19/8/2026 Jam Pasang: Siang Note: Hubungi sebelum ke lokasi, terimakasih"/>
    <m/>
    <m/>
    <m/>
    <e v="#NUM!"/>
    <e v="#NUM!"/>
    <x v="0"/>
  </r>
  <r>
    <n v="735"/>
    <n v="1002529499"/>
    <n v="3"/>
    <x v="6"/>
    <n v="5"/>
    <s v="SIDOARJO"/>
    <s v="MOJOKERTO"/>
    <s v="MRT"/>
    <s v="REG"/>
    <s v="AO"/>
    <x v="0"/>
    <m/>
    <s v="MYCX - SEND OPEN PAPERLESS"/>
    <s v="RBS-Regional 3"/>
    <d v="2026-08-16T11:29:46"/>
    <d v="2026-08-16T11:32:05"/>
    <n v="69367411"/>
    <m/>
    <n v="152312243070"/>
    <s v="PT SUN RISE MILL"/>
    <s v="ODP-MRT-FP/42"/>
    <m/>
    <m/>
    <m/>
    <m/>
    <n v="112.422492270782"/>
    <n v="-7.51440429540152"/>
    <s v="AMRBS;940137;AM;ISTIHAMIN FITRI;RBS-3;SURAMADU;PSB :+6282137332214/FAJAR/+6282331115521/YOLANDA/purchase7.sunrise@gmail.com/HSI Bisnis (1:1) 50 Mbps (Rp 439.000) PSB Rp 150.000"/>
    <s v="Account Manager"/>
    <m/>
    <m/>
    <m/>
    <m/>
    <m/>
    <m/>
    <m/>
    <m/>
    <m/>
    <m/>
    <m/>
    <s v="16-08-2026 11:39:53"/>
    <m/>
    <m/>
    <s v="INPROGRESS_SC"/>
    <s v="MRT"/>
    <s v="NO ADDON"/>
    <m/>
    <s v="SEND PAPERLESS OPEN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m/>
    <m/>
    <m/>
    <m/>
    <m/>
    <e v="#NUM!"/>
    <e v="#NUM!"/>
    <x v="0"/>
  </r>
  <r>
    <n v="736"/>
    <n v="1002524414"/>
    <n v="3"/>
    <x v="3"/>
    <n v="5"/>
    <s v="SBY SELATAN"/>
    <s v="TANDES"/>
    <s v="DMO"/>
    <s v="REG"/>
    <s v="AO"/>
    <x v="0"/>
    <m/>
    <s v="Completed (PS)"/>
    <s v="RBS-Regional 3"/>
    <d v="2026-08-13T14:11:29"/>
    <d v="2026-08-14T17:19:57"/>
    <n v="69365237"/>
    <m/>
    <n v="152301273621"/>
    <s v="Warnyet By Miatun"/>
    <s v="ODP-DMO-FNS/60"/>
    <s v="WO061690175"/>
    <m/>
    <m/>
    <m/>
    <n v="112.71390649999999"/>
    <n v="-7.2685792999999999"/>
    <s v="|MN02435|/Warnyet By Miatun/083833183825/Fahrymerana@gmail.com/HSI Bisnis Winback + Antares Eazy (1:1) 50 Mbps (Rp 440.000) PSB Rp 150.000/MADDAHRI/-7.2681431,112.7103435"/>
    <s v="Sales Force DBS"/>
    <m/>
    <m/>
    <m/>
    <m/>
    <m/>
    <m/>
    <m/>
    <m/>
    <s v="Management Janji"/>
    <s v="2026-08-14 15:00:00|Waktu pemasangan : 13 agustus 2026 Jam pemasangan : 08.00 - 12.00 Info Tambahan : Hubungi pelanggan dulu sebelum ke lokasi terimakasih |40951377|MYDITA"/>
    <s v="FCC"/>
    <s v="13-08-2026 14:39:50"/>
    <d v="2026-08-14T15:00:00"/>
    <m/>
    <s v="PS"/>
    <s v="DMO"/>
    <s v="ANTAREZ"/>
    <n v="20260814"/>
    <s v="Completed"/>
    <s v="- 11_11446;Biaya PSB HSI EBIS Tunai di Depan ~ 11[150000]  - E23015;E23015 ~ ES23 - Perangkat ONT[0]  - E23015~null~44292;E23015||11||Abodemen 0[0]  - E23015~null~E23015_SWONT;SWONT ~ Biaya Sewa ONT ~ E23015[30000]  - E24057;E24057 ~ ES24 - Paket HSI Bisn"/>
    <s v="INDIBIZ"/>
    <m/>
    <m/>
    <d v="2026-08-14T15:00:00"/>
    <s v="2026-08-14 15:00:00|Waktu pemasangan : 13 agustus 2026 Jam pemasangan : 08.00 - 12.00 Info Tambahan : Hubungi pelanggan dulu sebelum ke lokasi terimakasih |40951377|MYDITA"/>
    <n v="2026"/>
    <n v="8"/>
    <n v="14"/>
    <d v="2026-08-14T00:00:00"/>
    <n v="-0.625"/>
    <x v="1"/>
  </r>
  <r>
    <n v="737"/>
    <n v="1002529940"/>
    <n v="3"/>
    <x v="7"/>
    <n v="4"/>
    <s v="KUDUS"/>
    <s v="PATI"/>
    <s v="PAT"/>
    <s v="REG"/>
    <s v="AO"/>
    <x v="0"/>
    <m/>
    <s v="MIE - SEND SURVEY"/>
    <s v="RBS-Regional 3"/>
    <d v="2026-08-16T16:23:37"/>
    <d v="2026-08-18T15:48:03"/>
    <n v="69367677"/>
    <m/>
    <n v="142551119348"/>
    <s v="CV. TAYU INDAH JAYA (SPBU 44.592.07)"/>
    <s v="ODP-PAT-FAG/039"/>
    <s v="WO062034083"/>
    <m/>
    <m/>
    <m/>
    <n v="111.042181"/>
    <n v="-6.7391319999999997"/>
    <s v="AMRBS;403098;REG3;DANIEL MARWA DENERO;08112876658;CP.DWI RUSTINI;085728852436;PAKET 535 RB 100MB 1:1;CV. TAYU INDAH JAYA (SPBU 44.592.07)"/>
    <s v="Account Manager"/>
    <m/>
    <m/>
    <m/>
    <m/>
    <m/>
    <m/>
    <m/>
    <m/>
    <s v="Management Janji"/>
    <s v="2026-08-19 13:00:00|M janji : siang Tanggal Pemasangan : 19 /agustus/2026 Note : hubungi pelanggan jika ingin ke lokasi, terima kasih.|40941148|MYDITA"/>
    <s v="FCC"/>
    <s v="16-08-2026 16:39:59"/>
    <d v="2026-08-19T13:00:00"/>
    <m/>
    <s v="SURVEY_NEW_MANJA"/>
    <s v="PAT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9T13:00:00"/>
    <s v="2026-08-19 13:00:00|M janji : siang Tanggal Pemasangan : 19 /agustus/2026 Note : hubungi pelanggan jika ingin ke lokasi, terima kasih.|40941148|MYDITA"/>
    <m/>
    <m/>
    <m/>
    <e v="#NUM!"/>
    <e v="#NUM!"/>
    <x v="0"/>
  </r>
  <r>
    <n v="738"/>
    <n v="1002509984"/>
    <n v="3"/>
    <x v="1"/>
    <n v="5"/>
    <s v="MADIUN"/>
    <s v="BOJONEGORO"/>
    <s v="BJN"/>
    <s v="REG"/>
    <s v="AO"/>
    <x v="0"/>
    <s v="1P INET"/>
    <s v="Completed (PS)"/>
    <s v="RBS-Regional 3"/>
    <d v="2026-08-05T10:28:56"/>
    <d v="2026-08-05T16:10:45"/>
    <n v="69358910"/>
    <m/>
    <n v="152609258518"/>
    <s v="MTs ABU DARRIN"/>
    <s v="ODP-BJN-FU/50 FU/D05/50.01"/>
    <s v="WO060960318"/>
    <m/>
    <m/>
    <m/>
    <n v="111.865348"/>
    <n v="-7.1845509999999999"/>
    <s v="|MN00799|MYIA-085512615277/POI/MUHTAROM/085736336929/bang.tar90@gmail.com"/>
    <s v="MYIB_ASSISTANT"/>
    <m/>
    <m/>
    <m/>
    <m/>
    <m/>
    <m/>
    <m/>
    <m/>
    <s v="Management Janji"/>
    <s v="2026-08-06 15:00:00 | Tanggal: 06/8/2026 Jam Pasang: Siang Note: Hubungi pelanggan sebelum ke lokasi, terima kasih."/>
    <s v="FCC"/>
    <d v="2026-05-08T10:39:45"/>
    <d v="2026-08-06T15:00:00"/>
    <m/>
    <s v="PS"/>
    <s v="BJN"/>
    <s v="NO ADDON"/>
    <n v="20260805"/>
    <s v="Completed"/>
    <s v="HSI Bisnis Promo HUT Telkom PSB 70% - 100 Mbps Dual Band"/>
    <s v="INDIBIZ"/>
    <m/>
    <m/>
    <d v="2026-08-06T15:00:00"/>
    <s v="2026-08-06 15:00:00 | Tanggal: 06/8/2026 Jam Pasang: Siang Note: Hubungi pelanggan sebelum ke lokasi, terima kasih."/>
    <n v="2026"/>
    <n v="8"/>
    <n v="5"/>
    <d v="2026-08-05T00:00:00"/>
    <n v="-1.625"/>
    <x v="1"/>
  </r>
  <r>
    <n v="739"/>
    <n v="1002519835"/>
    <n v="3"/>
    <x v="2"/>
    <n v="4"/>
    <s v="YOGYAKARTA"/>
    <s v="INNER - YOGYA JATENG SELATAN"/>
    <s v="KEN"/>
    <s v="REG"/>
    <s v="AO"/>
    <x v="0"/>
    <s v="1P INET"/>
    <s v="Completed (PS)"/>
    <s v="RBS-Regional 3"/>
    <d v="2026-08-11T13:16:56"/>
    <d v="2026-08-12T17:27:57"/>
    <n v="69363312"/>
    <m/>
    <n v="146130138493"/>
    <s v="SPBU KADISOKA"/>
    <s v="ODP-KEN-FGM/086 FGM/D02/086.01"/>
    <s v="WO061497815"/>
    <m/>
    <m/>
    <m/>
    <n v="110.4462946"/>
    <n v="-7.7533002"/>
    <s v="|MN02579|MYIA-023196783926/POI/ISMAN NUR RAHMAN/085720254999/spbu.kadisoka@gmail.com"/>
    <s v="MYIB_ASSISTANT"/>
    <m/>
    <m/>
    <m/>
    <m/>
    <m/>
    <m/>
    <m/>
    <m/>
    <s v="Management Janji"/>
    <s v="2026-08-12 13:00:00 | Tanggal pemasangan: 12/08/2026 Jam pemasangan : siang Info Tambahan : Hubungi pelanggan dulu sebelum ke lokasi terima kasih."/>
    <s v="FCC"/>
    <d v="2026-11-08T13:39:46"/>
    <d v="2026-08-12T13:00:00"/>
    <m/>
    <s v="PS"/>
    <s v="KEN"/>
    <s v="NO ADDON"/>
    <n v="20260812"/>
    <s v="Completed"/>
    <s v="HSI Bisnis Promo HUT Telkom PSB 70% - 100 Mbps Dual Band"/>
    <s v="INDIBIZ"/>
    <m/>
    <m/>
    <d v="2026-08-12T13:00:00"/>
    <s v="2026-08-12 13:00:00 | Tanggal pemasangan: 12/08/2026 Jam pemasangan : siang Info Tambahan : Hubungi pelanggan dulu sebelum ke lokasi terima kasih."/>
    <n v="2026"/>
    <n v="8"/>
    <n v="12"/>
    <d v="2026-08-12T00:00:00"/>
    <n v="-0.54166666666424135"/>
    <x v="1"/>
  </r>
  <r>
    <n v="740"/>
    <n v="1002522173"/>
    <n v="3"/>
    <x v="7"/>
    <n v="4"/>
    <s v="KUDUS"/>
    <s v="PURWODADI"/>
    <s v="WRO"/>
    <s v="REG"/>
    <s v="AO"/>
    <x v="0"/>
    <s v="1P INET"/>
    <s v="98 | OSS - CANCEL COMPLETE"/>
    <s v="RBS-Regional 3"/>
    <d v="2026-08-12T13:34:57"/>
    <d v="2026-08-16T14:33:25"/>
    <n v="69364268"/>
    <m/>
    <n v="142509107239"/>
    <s v="PT. AMARTHA MIKRO FINTEK"/>
    <s v="ODP-WRO-FC/127 FC/D05/127.01"/>
    <s v="WO061588922"/>
    <m/>
    <m/>
    <m/>
    <n v="111.1256223"/>
    <n v="-7.1252035999999999"/>
    <s v="MD|MYDB-20260811265009|DN00001/MN00966|PT. AMARTHA MIKRO FINTEK|085943519355"/>
    <s v="MYDIGIBIZPARTNER"/>
    <m/>
    <m/>
    <m/>
    <m/>
    <m/>
    <m/>
    <m/>
    <m/>
    <s v="Management Janji"/>
    <s v="2026-08-14 13:00:00 | Nama Pic : bu eka No Hp Pic : 085943519355 No alt : - Jam Pemasangan : pagi  Tanggal Pemasangan : 14 Agustus 2026"/>
    <s v="FCC"/>
    <d v="2026-12-08T13:39:52"/>
    <d v="2026-08-14T13:00:00"/>
    <s v="Kendala Pelanggan"/>
    <s v="CANCEL"/>
    <s v="WRO"/>
    <s v="NO ADDON"/>
    <m/>
    <s v="Cancel Completed"/>
    <s v="HSI Bisnis Promo HUT Telkom PSB 70% - 50 Mbps"/>
    <s v="INDIBIZ"/>
    <m/>
    <m/>
    <d v="2026-08-14T13:00:00"/>
    <s v="2026-08-14 13:00:00 | Nama Pic : bu eka No Hp Pic : 085943519355 No alt : - Jam Pemasangan : pagi  Tanggal Pemasangan : 14 Agustus 2026"/>
    <m/>
    <m/>
    <m/>
    <e v="#NUM!"/>
    <e v="#NUM!"/>
    <x v="0"/>
  </r>
  <r>
    <n v="741"/>
    <n v="1002506172"/>
    <n v="3"/>
    <x v="2"/>
    <n v="4"/>
    <s v="YOGYAKARTA"/>
    <s v="SLEMAN"/>
    <s v="SMN"/>
    <s v="REG"/>
    <s v="AO"/>
    <x v="0"/>
    <m/>
    <s v="Completed (PS)"/>
    <s v="RBS-Regional 3"/>
    <d v="2026-08-03T13:56:52"/>
    <d v="2026-08-04T17:36:05"/>
    <n v="69357584"/>
    <m/>
    <n v="146133132985"/>
    <s v="SMP N 3 MLATI"/>
    <s v="ODP-SMN-FDG/034"/>
    <s v="WO060806035"/>
    <m/>
    <m/>
    <m/>
    <n v="110.3374091"/>
    <n v="-7.7449422999999999"/>
    <s v="|MC80228|/SMP N 3 MLATI/Paket HSI Bisnis Promo HUT Telkom 1:1 300Mbps/AHMAD NUGROHO/085743385751/ahmadnugroho7@gmail.com"/>
    <s v="Sales Profesional"/>
    <m/>
    <m/>
    <m/>
    <m/>
    <m/>
    <m/>
    <m/>
    <m/>
    <s v="Management Janji"/>
    <s v="2026-08-04 13:00:00|Tanggal pemasangan : 04 agustus 2026 Jam pemasangan : 08.00 - 12.00 Info Tambahan : Hubungi pelanggan dulu sebelum ke lokasi terimakasih|40981182|MYDITA"/>
    <s v="FCC"/>
    <d v="2026-03-08T14:10:30"/>
    <d v="2026-08-04T13:00:00"/>
    <m/>
    <s v="PS"/>
    <s v="SMN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13:00:00"/>
    <s v="2026-08-04 13:00:00|Tanggal pemasangan : 04 agustus 2026 Jam pemasangan : 08.00 - 12.00 Info Tambahan : Hubungi pelanggan dulu sebelum ke lokasi terimakasih|40981182|MYDITA"/>
    <n v="2026"/>
    <n v="8"/>
    <n v="4"/>
    <d v="2026-08-04T00:00:00"/>
    <n v="-0.54166666666424135"/>
    <x v="1"/>
  </r>
  <r>
    <n v="742"/>
    <n v="1002532130"/>
    <n v="3"/>
    <x v="0"/>
    <n v="5"/>
    <s v="MATARAM"/>
    <s v="LOMBOK BARAT TENGAH"/>
    <s v="PRY"/>
    <s v="REG"/>
    <s v="AO"/>
    <x v="0"/>
    <s v="1P INET"/>
    <s v="MIE - SEND SURVEY"/>
    <s v="RBS-Regional 3"/>
    <d v="2026-08-18T09:13:56"/>
    <d v="2026-08-18T09:16:01"/>
    <n v="69368551"/>
    <m/>
    <n v="172603791404"/>
    <s v="Toko Dirawan"/>
    <s v="ODP-PYA-FAB/33 FAB/D06/33.01"/>
    <s v="WO061975962"/>
    <m/>
    <m/>
    <m/>
    <n v="116.293435804545"/>
    <n v="-8.8030565643980694"/>
    <s v="MD|MYDB-20260818265942|SC00001/MC00149|Toko Dirawan|081995259933"/>
    <s v="MYDIGIBIZPARTNER"/>
    <m/>
    <m/>
    <m/>
    <m/>
    <m/>
    <m/>
    <m/>
    <m/>
    <s v="Management Janji"/>
    <s v="2026-08-20 08:00:00 | M Janji : (19/08/2026) jam Pasang : 09:00 Note : hubungi pelanggan jika ingin kelokasi"/>
    <s v="FCC"/>
    <s v="18-08-2026 09:25:47"/>
    <d v="2026-08-20T08:00:00"/>
    <m/>
    <s v="SURVEY_NEW_MANJA"/>
    <s v="PRY"/>
    <s v="NO ADDON"/>
    <m/>
    <s v="MIE - SEND SURVEY"/>
    <s v="HSI Bisnis Promo HUT Telkom PSB 70% - 150 Mbps"/>
    <s v="INDIBIZ"/>
    <m/>
    <m/>
    <d v="2026-08-20T08:00:00"/>
    <s v="2026-08-20 08:00:00 | M Janji : (19/08/2026) jam Pasang : 09:00 Note : hubungi pelanggan jika ingin kelokasi"/>
    <m/>
    <m/>
    <m/>
    <e v="#NUM!"/>
    <e v="#NUM!"/>
    <x v="0"/>
  </r>
  <r>
    <n v="743"/>
    <n v="1002527333"/>
    <n v="3"/>
    <x v="6"/>
    <n v="5"/>
    <s v="JEMBER"/>
    <s v="BANYUWANGI"/>
    <s v="BWG"/>
    <s v="REG"/>
    <s v="AO"/>
    <x v="0"/>
    <s v="1P INET"/>
    <s v="Completed (PS)"/>
    <s v="RBS-Regional 3"/>
    <d v="2026-08-14T17:28:56"/>
    <d v="2026-08-17T13:02:03"/>
    <n v="69366425"/>
    <m/>
    <n v="152503269652"/>
    <s v="PT Tridayabakti Ketapanggilimanuk"/>
    <s v="ODP-BWG-FAZ/44 FAZ/D01/44.01"/>
    <s v="WO061776092"/>
    <m/>
    <m/>
    <m/>
    <n v="114.4004219"/>
    <n v="-8.1459124999999997"/>
    <s v="MD|MYDB-20260814265391|DN00001/MN01010|PT Tridayabakti Ketapanggilimanuk|082144718055"/>
    <s v="MYDIGIBIZPARTNER"/>
    <m/>
    <m/>
    <m/>
    <m/>
    <m/>
    <m/>
    <m/>
    <m/>
    <s v="Management Janji"/>
    <s v="2026-08-15 15:00:00 | Nama PIC : Bp Bhima No HP : 082144718055 No Alt : - M Janji :  15 Agustus 2026 Jam Pasang : Pagi / Siang Note : hubungi pelanggan jika ingin kelokasi"/>
    <s v="FCC"/>
    <s v="14-08-2026 17:39:52"/>
    <d v="2026-08-15T15:00:00"/>
    <s v="Kendala Pelanggan"/>
    <s v="PS"/>
    <s v="BWG"/>
    <s v="NO ADDON"/>
    <n v="20260817"/>
    <s v="Completed"/>
    <s v="HSI Bisnis Promo HUT Telkom PSB 70% - 50 Mbps"/>
    <s v="INDIBIZ"/>
    <m/>
    <m/>
    <d v="2026-08-15T15:00:00"/>
    <s v="2026-08-15 15:00:00 | Nama PIC : Bp Bhima No HP : 082144718055 No Alt : - M Janji :  15 Agustus 2026 Jam Pasang : Pagi / Siang Note : hubungi pelanggan jika ingin kelokasi"/>
    <n v="2026"/>
    <n v="8"/>
    <n v="17"/>
    <d v="2026-08-17T00:00:00"/>
    <n v="1.375"/>
    <x v="2"/>
  </r>
  <r>
    <n v="744"/>
    <n v="1002517372"/>
    <n v="3"/>
    <x v="1"/>
    <n v="5"/>
    <s v="KEDIRI"/>
    <s v="TULUNGAGUNG"/>
    <s v="TUL"/>
    <s v="REG"/>
    <s v="AO"/>
    <x v="0"/>
    <m/>
    <s v="Completed (PS)"/>
    <s v="RBS-Regional 3"/>
    <d v="2026-08-10T11:12:24"/>
    <d v="2026-08-10T13:03:25"/>
    <n v="69361598"/>
    <m/>
    <n v="152606246416"/>
    <s v="SPBU 54.662.22 TULUNGAGUNG"/>
    <s v="ODP-TUL-FS/06"/>
    <s v="WO061377543"/>
    <m/>
    <m/>
    <m/>
    <n v="111.8703546"/>
    <n v="-8.0448619000000008"/>
    <s v="|MN00418|MYIA-036256364083/POI/YUDA ROCHMANSYAH /085161151181/spbu5466222tulungagung@gmail.com"/>
    <s v="Sales Profesional"/>
    <m/>
    <m/>
    <m/>
    <m/>
    <m/>
    <m/>
    <m/>
    <m/>
    <s v="Management Janji"/>
    <s v="2026-08-09 13:00:00 | Nama Pic : bp YUDA   No Hp Pic : 085161151181  No alt : -  Jam Pemasangan : pagi   Tanggal Pemasangan : 9 Agustus 2026"/>
    <s v="FCC"/>
    <d v="2026-10-08T11:40:04"/>
    <m/>
    <m/>
    <s v="PS"/>
    <s v="TUL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7:00:00"/>
    <s v="2026-08-09 13:00:00 | Nama Pic : bp YUDA   No Hp Pic : 085161151181  No alt : -  Jam Pemasangan : pagi   Tanggal Pemasangan : 9 Agustus 2026"/>
    <n v="2026"/>
    <n v="8"/>
    <n v="10"/>
    <d v="2026-08-10T00:00:00"/>
    <n v="-0.29166666666424135"/>
    <x v="1"/>
  </r>
  <r>
    <n v="745"/>
    <n v="1002510579"/>
    <n v="3"/>
    <x v="0"/>
    <n v="5"/>
    <s v="KUPANG"/>
    <s v="KUPANG"/>
    <s v="KPN"/>
    <s v="REG"/>
    <s v="AO"/>
    <x v="0"/>
    <s v="1P INET"/>
    <s v="Completed (PS)"/>
    <s v="RBS-Regional 3"/>
    <d v="2026-08-05T13:34:57"/>
    <d v="2026-08-06T18:07:25"/>
    <n v="69359197"/>
    <m/>
    <n v="172502311370"/>
    <s v="Rumah Makan BROTUS lantai 2"/>
    <s v="ODP-KPN-FQD/09 FQD/D01/09.01"/>
    <s v="WO060987312"/>
    <m/>
    <m/>
    <m/>
    <n v="123.616439066827"/>
    <n v="-10.1583318093216"/>
    <s v="MD|MYDB-20260805264434|DC40005/MC40070|Rumah Makan BROTUS lantai 2|082235258049"/>
    <s v="MYDIGIBIZPARTNER"/>
    <m/>
    <m/>
    <m/>
    <m/>
    <m/>
    <m/>
    <m/>
    <m/>
    <s v="Management Janji"/>
    <s v="2026-08-06 13:00:00 | M Janji : (06/08/2026) jam Pasang : 09:00 Note : hubungi pelanggan jika ingin kelokasi"/>
    <s v="FCC"/>
    <d v="2026-05-08T13:39:44"/>
    <d v="2026-08-06T13:00:00"/>
    <m/>
    <s v="PS"/>
    <s v="KPN"/>
    <s v="NO ADDON"/>
    <n v="20260806"/>
    <s v="Completed"/>
    <s v="HSI Bisnis Promo HUT Telkom PSB 70% - 75 Mbps"/>
    <s v="INDIBIZ"/>
    <m/>
    <m/>
    <d v="2026-08-06T13:00:00"/>
    <s v="2026-08-06 13:00:00 | M Janji : (06/08/2026) jam Pasang : 09:00 Note : hubungi pelanggan jika ingin kelokasi"/>
    <n v="2026"/>
    <n v="8"/>
    <n v="6"/>
    <d v="2026-08-06T00:00:00"/>
    <n v="-0.54166666666424135"/>
    <x v="1"/>
  </r>
  <r>
    <n v="746"/>
    <n v="1002523841"/>
    <n v="3"/>
    <x v="3"/>
    <n v="5"/>
    <s v="SBY SELATAN"/>
    <s v="MANYAR"/>
    <s v="JGR"/>
    <s v="REG"/>
    <s v="AO"/>
    <x v="0"/>
    <m/>
    <s v="Completed (PS)"/>
    <s v="RBS-Regional 3"/>
    <d v="2026-08-13T11:09:54"/>
    <d v="2026-08-14T18:31:15"/>
    <n v="69364933"/>
    <m/>
    <n v="152310255717"/>
    <s v="PT GIGAN TRANS LOGISTICS"/>
    <s v="ODP-RKT-FPA/33"/>
    <s v="WO061739562"/>
    <m/>
    <m/>
    <m/>
    <n v="112.8155738"/>
    <n v="-7.3088677000000004"/>
    <s v="|MN01731|/PT GIGAN TRANS LOGISTICS/HSI Basic Promo HUT Telkom (1:2) 50 Mbps (Rp 320.000) PSB Rp 150.000/0811333514/gigantrans@gmail.com/GOEY SOEDRAJAT WIBOWO/Jl. Green Semnaggi Mangrove J1-21 Agiceras Cluster, Wonorejo, Rungkut, Surabaya"/>
    <s v="Sales Force DBS"/>
    <m/>
    <m/>
    <m/>
    <m/>
    <m/>
    <m/>
    <m/>
    <m/>
    <s v="Management Janji"/>
    <s v="2026-08-15 13:00:00|Jam Pemasangan : 08:00 - 12.00 Tanggal Pemasangan : 15/08/2026 Info Tambahan : Hubungi pelanggan sebelum datang ke lokasi|40971402|MYDITA"/>
    <s v="FCC"/>
    <s v="13-08-2026 11:25:53"/>
    <d v="2026-08-15T13:00:00"/>
    <m/>
    <s v="PS"/>
    <s v="JGR"/>
    <s v="NO ADDON"/>
    <n v="20260814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15T13:00:00"/>
    <s v="2026-08-15 13:00:00|Jam Pemasangan : 08:00 - 12.00 Tanggal Pemasangan : 15/08/2026 Info Tambahan : Hubungi pelanggan sebelum datang ke lokasi|40971402|MYDITA"/>
    <n v="2026"/>
    <n v="8"/>
    <n v="14"/>
    <d v="2026-08-14T00:00:00"/>
    <n v="-1.5416666666642413"/>
    <x v="1"/>
  </r>
  <r>
    <n v="747"/>
    <n v="1002518435"/>
    <n v="3"/>
    <x v="5"/>
    <n v="5"/>
    <s v="SINGARJA"/>
    <s v="GIANYAR"/>
    <s v="GIN"/>
    <s v="REG"/>
    <s v="AO"/>
    <x v="0"/>
    <m/>
    <s v="Completed (PS)"/>
    <s v="RBS-Regional 3"/>
    <d v="2026-08-10T16:11:29"/>
    <d v="2026-08-13T08:35:04"/>
    <n v="69362712"/>
    <m/>
    <n v="172407213930"/>
    <s v="SD NEGERI 3 BURUAN"/>
    <s v="ODP-GIN-FAN/21"/>
    <s v="WO061444908"/>
    <m/>
    <m/>
    <m/>
    <n v="115.3020191"/>
    <n v="-8.5440394000000008"/>
    <s v="|MN02658|/PIC LUH PT OKA MAHAYANI/081339731300/sdburuan3@gmail.com"/>
    <s v="Sales Force DBS"/>
    <m/>
    <m/>
    <m/>
    <m/>
    <m/>
    <m/>
    <m/>
    <m/>
    <s v="Management Janji"/>
    <s v="2026-08-11 15:00:00|Tanggal pemasangan : 11 AGUSTUS 2026 Jam pemasangan : pagi/siang Info Tambahan : Hubungi pelanggan dulu sebelum ke lokasi terima kasih|40010577|MYDITA"/>
    <s v="FCC"/>
    <d v="2026-10-08T16:25:38"/>
    <d v="2026-08-11T15:00:00"/>
    <m/>
    <s v="PS"/>
    <s v="GIN"/>
    <s v="NO ADDON"/>
    <n v="2026081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15:00:00"/>
    <s v="2026-08-11 15:00:00|Tanggal pemasangan : 11 AGUSTUS 2026 Jam pemasangan : pagi/siang Info Tambahan : Hubungi pelanggan dulu sebelum ke lokasi terima kasih|40010577|MYDITA"/>
    <n v="2026"/>
    <n v="8"/>
    <n v="13"/>
    <d v="2026-08-13T00:00:00"/>
    <n v="1.375"/>
    <x v="2"/>
  </r>
  <r>
    <n v="748"/>
    <n v="1002531480"/>
    <n v="3"/>
    <x v="0"/>
    <n v="5"/>
    <s v="MATARAM"/>
    <s v="LOMBOK TIMUR UTARA"/>
    <s v="SEL"/>
    <s v="REG"/>
    <s v="AO"/>
    <x v="0"/>
    <s v="2P INET + VOICE"/>
    <s v="MIE - SEND SURVEY"/>
    <s v="RBS-Regional 3"/>
    <d v="2026-08-17T18:38:56"/>
    <d v="2026-08-17T18:40:08"/>
    <n v="69368381"/>
    <n v="3763531099"/>
    <n v="172619203286"/>
    <s v="Dagang kecil"/>
    <s v="ODP-SEL-FAZ/17 FAZ/D04/17.01"/>
    <s v="WO061952726"/>
    <m/>
    <m/>
    <m/>
    <n v="116.5740141"/>
    <n v="-8.5234781000000002"/>
    <s v="MD|MYID-4042608170001|RBIZTLKMACCES|WARUNG YOGI ALPIAN|081907712941"/>
    <s v="SOBIZ"/>
    <m/>
    <m/>
    <m/>
    <m/>
    <m/>
    <m/>
    <m/>
    <m/>
    <s v="Management Janji"/>
    <s v="2026-08-20 13:00:00 |  M janji : pagi Tanggal Pemasangan : 18/agustus/2026 Note : hubungi pelanggan jika ingin kelokasi "/>
    <s v="FCC"/>
    <s v="17-08-2026 18:39:59"/>
    <d v="2026-08-20T13:00:00"/>
    <m/>
    <s v="SURVEY_NEW_MANJA"/>
    <s v="SEL"/>
    <s v="NO ADDON"/>
    <m/>
    <s v="MIE - SEND SURVEY"/>
    <s v="HSI Bisnis Bundling Phone PSB 70% - Free 800 Menit Promo - 200 Mbps"/>
    <s v="INDIBIZ"/>
    <m/>
    <m/>
    <d v="2026-08-20T13:00:00"/>
    <s v="2026-08-20 13:00:00 |  M janji : pagi Tanggal Pemasangan : 18/agustus/2026 Note : hubungi pelanggan jika ingin kelokasi "/>
    <m/>
    <m/>
    <m/>
    <e v="#NUM!"/>
    <e v="#NUM!"/>
    <x v="0"/>
  </r>
  <r>
    <n v="749"/>
    <n v="1002509974"/>
    <n v="3"/>
    <x v="6"/>
    <n v="5"/>
    <s v="PASURUAN"/>
    <s v="PASURUAN"/>
    <s v="PSN"/>
    <s v="REG"/>
    <s v="AO"/>
    <x v="0"/>
    <m/>
    <s v="CANCEL COMPLETED"/>
    <s v="RBS-Regional 3"/>
    <d v="2026-08-05T10:27:06"/>
    <d v="2026-08-05T11:24:27"/>
    <n v="69358909"/>
    <m/>
    <n v="152729256692"/>
    <s v="WARUNG DYNASTY"/>
    <s v="ODP-PSN-FBF/79"/>
    <m/>
    <m/>
    <m/>
    <m/>
    <n v="112.90692900000001"/>
    <n v="-7.6490361"/>
    <s v="|MN00025|/WARUNG DYNASTY/WINBACK 2.0 HSI B2B (1:1) 50MBPS 355RB PSB DISC 70%//dinastywarkop@gmail.com/MASDUKI ZAKARIA/85607809498"/>
    <s v="Sales Force DBS"/>
    <m/>
    <m/>
    <m/>
    <m/>
    <m/>
    <m/>
    <m/>
    <m/>
    <m/>
    <m/>
    <m/>
    <d v="2026-05-08T10:39:45"/>
    <m/>
    <m/>
    <s v="REJECT_FCC"/>
    <s v="PSN"/>
    <s v="NO ADDON"/>
    <m/>
    <s v="DECLINE : Decline - Batal Order Yusnani Manalu 40951378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750"/>
    <n v="1002514594"/>
    <n v="3"/>
    <x v="0"/>
    <n v="5"/>
    <s v="MATARAM"/>
    <s v="SUMBAWA"/>
    <s v="SBW"/>
    <s v="REG"/>
    <s v="AO"/>
    <x v="0"/>
    <s v="1P INET"/>
    <s v="102 | FOLLOW UP COMPLETED"/>
    <s v="RBS-Regional 3"/>
    <d v="2026-08-07T13:23:56"/>
    <d v="2026-08-10T13:10:37"/>
    <n v="69360771"/>
    <m/>
    <n v="172606792116"/>
    <s v="LAUNDRY EL"/>
    <s v="ODP-SBW-FBG/06 FBG/D02/06.01"/>
    <s v="WO061164954"/>
    <m/>
    <m/>
    <m/>
    <n v="117.7059984"/>
    <n v="-8.6711797999999902"/>
    <s v="|MN01595|MYIA-086815516183/POI/fajriansyah/085927313163/fajriansyah030597@gmail.com"/>
    <s v="MYIB_ASSISTANT"/>
    <m/>
    <m/>
    <m/>
    <m/>
    <m/>
    <m/>
    <m/>
    <m/>
    <s v="Management Janji"/>
    <s v="2026-08-08 13:00:00 | Nama Pic : bp fajriansyah No Hp Pic : 088292061272 No alt : - Jam Pemasangan : pagi  Tanggal Pemasangan : 8 Agustus 2026"/>
    <s v="FCC"/>
    <d v="2026-07-08T13:25:39"/>
    <d v="2026-08-08T13:00:00"/>
    <s v="Kendala Lainnya"/>
    <s v="REVOKE"/>
    <s v="SBW"/>
    <s v="NO ADDON"/>
    <m/>
    <s v="Follow Up Revoke Completed, New Order ID : SC1002517689"/>
    <s v="HSI Bisnis Promo HUT Telkom PSB 70% - 50 Mbps"/>
    <s v="INDIBIZ"/>
    <m/>
    <m/>
    <d v="2026-08-08T13:00:00"/>
    <s v="2026-08-08 13:00:00 | Nama Pic : bp fajriansyah No Hp Pic : 088292061272 No alt : - Jam Pemasangan : pagi  Tanggal Pemasangan : 8 Agustus 2026"/>
    <m/>
    <m/>
    <m/>
    <e v="#NUM!"/>
    <e v="#NUM!"/>
    <x v="0"/>
  </r>
  <r>
    <n v="751"/>
    <n v="1002510436"/>
    <n v="3"/>
    <x v="0"/>
    <n v="5"/>
    <s v="KUPANG"/>
    <s v="ENDE"/>
    <s v="END"/>
    <s v="REG"/>
    <s v="AO"/>
    <x v="0"/>
    <s v="1P INET"/>
    <s v="Completed (PS)"/>
    <s v="RBS-Regional 3"/>
    <d v="2026-08-05T12:55:56"/>
    <d v="2026-08-07T13:30:16"/>
    <n v="69359116"/>
    <m/>
    <n v="172506788953"/>
    <s v="SDK DETUMBAWA"/>
    <s v="ODP-END-FDA/52 FDA/D03/52.01"/>
    <s v="WO060978813"/>
    <m/>
    <m/>
    <m/>
    <n v="121.6719839"/>
    <n v="-8.7859672999999994"/>
    <s v="|MC40144|MYIA-078361669405/POI/ADRIANUS LAWI SAMBI/085238366910/adrianussambi@gmail.com"/>
    <s v="MYIB_ASSISTANT"/>
    <m/>
    <m/>
    <m/>
    <m/>
    <m/>
    <m/>
    <m/>
    <m/>
    <s v="Management Janji"/>
    <s v="2026-08-06 13:00:00 | Tanggal pemasangan: 06/08/2026 Jam pemasangan : pagi / siang Info Tambahan : Hubungi pelanggan dulu sebelum ke lokasi terima kasih"/>
    <s v="FCC"/>
    <d v="2026-05-08T13:10:17"/>
    <d v="2026-08-06T13:00:00"/>
    <m/>
    <s v="PS"/>
    <s v="END"/>
    <s v="NO ADDON"/>
    <n v="20260807"/>
    <s v="Completed"/>
    <s v="HSI Bisnis Promo HUT Telkom PSB 70% - 100 Mbps"/>
    <s v="INDIBIZ"/>
    <m/>
    <m/>
    <d v="2026-08-06T13:00:00"/>
    <s v="2026-08-06 13:00:00 | Tanggal pemasangan: 06/08/2026 Jam pemasangan : pagi / siang Info Tambahan : Hubungi pelanggan dulu sebelum ke lokasi terima kasih"/>
    <n v="2026"/>
    <n v="8"/>
    <n v="7"/>
    <d v="2026-08-07T00:00:00"/>
    <n v="0.45833333333575865"/>
    <x v="1"/>
  </r>
  <r>
    <n v="752"/>
    <n v="1002508243"/>
    <n v="3"/>
    <x v="6"/>
    <n v="5"/>
    <s v="PASURUAN"/>
    <s v="PROBOLINGGO"/>
    <s v="TGS"/>
    <s v="REG"/>
    <s v="AO"/>
    <x v="0"/>
    <m/>
    <s v="Completed (PS)"/>
    <s v="RBS-Regional 3"/>
    <d v="2026-08-04T13:32:33"/>
    <d v="2026-08-05T21:18:56"/>
    <n v="69358296"/>
    <m/>
    <n v="152530201994"/>
    <s v="TOKO HLP"/>
    <s v="ODP-TGS-FA/54"/>
    <s v="WO060959527"/>
    <m/>
    <m/>
    <m/>
    <n v="113.1076104"/>
    <n v="-7.7498443999999997"/>
    <s v="|MN01068|/TOKO HLP/WINBACK HSI B2B + OCA BREACH CHECKER  (1:1) 300MBPS 1,250,5JT PSB DISC 70%//Mhidayatullah620@gmail.com/HOLIPA/89527814408"/>
    <s v="Sales Force DBS"/>
    <m/>
    <m/>
    <m/>
    <m/>
    <m/>
    <m/>
    <m/>
    <m/>
    <s v="Management Janji"/>
    <s v="2026-08-06 08:00:00|Tanggal: 06/8/2026 Jam Pasang: Pagi Note: Hubungi pelanggan sebelum ke lokasi, terima kasih.|40981182|MYDITA"/>
    <s v="FCC"/>
    <d v="2026-04-08T13:39:51"/>
    <d v="2026-08-06T08:00:00"/>
    <m/>
    <s v="PS"/>
    <s v="TGS"/>
    <s v="OCA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8:00:00"/>
    <s v="2026-08-06 08:00:00|Tanggal: 06/8/2026 Jam Pasang: Pagi Note: Hubungi pelanggan sebelum ke lokasi, terima kasih.|40981182|MYDITA"/>
    <n v="2026"/>
    <n v="8"/>
    <n v="5"/>
    <d v="2026-08-05T00:00:00"/>
    <n v="-1.3333333333357587"/>
    <x v="1"/>
  </r>
  <r>
    <n v="753"/>
    <n v="1002504718"/>
    <n v="3"/>
    <x v="3"/>
    <n v="5"/>
    <s v="SBY UTARA"/>
    <s v="GRESIK"/>
    <s v="GSK"/>
    <s v="REG"/>
    <s v="AO"/>
    <x v="0"/>
    <s v="1P INET"/>
    <s v="Completed (PS)"/>
    <s v="RBS-Regional 3"/>
    <d v="2026-08-01T15:19:57"/>
    <d v="2026-08-02T22:45:44"/>
    <n v="69356811"/>
    <m/>
    <n v="152421262082"/>
    <s v="SPBUN 5861102"/>
    <s v="ODP-GSK-FAQ/61 FAQ/D04/61.01"/>
    <s v="WO060663811"/>
    <m/>
    <m/>
    <m/>
    <n v="112.659298740327"/>
    <n v="-7.1539250396975804"/>
    <s v="MD|MYDB-20260731264027|DN00001/MN02100|SPBUN 5861102|085707551304"/>
    <s v="MYDIGIBIZPARTNER"/>
    <m/>
    <m/>
    <m/>
    <m/>
    <m/>
    <m/>
    <m/>
    <m/>
    <s v="Management Janji"/>
    <s v="2026-08-03 08:00:00 | Nama PIC : Bp Achmad No Hp : 085707551304 No Alt : - Tgl Pemasangan : 03 Agustus 2026 Interval : PAGI SIANG Note : Hubungi pelanggan terlebih dahulu"/>
    <s v="FCC"/>
    <d v="2026-01-08T15:25:05"/>
    <d v="2026-08-03T08:00:00"/>
    <m/>
    <s v="PS"/>
    <s v="GSK"/>
    <s v="NO ADDON"/>
    <n v="20260802"/>
    <s v="Completed"/>
    <s v="HSI Bisnis Promo HUT Telkom PSB 70% - 50 Mbps"/>
    <s v="INDIBIZ"/>
    <m/>
    <m/>
    <d v="2026-08-03T08:00:00"/>
    <s v="2026-08-03 08:00:00 | Nama PIC : Bp Achmad No Hp : 085707551304 No Alt : - Tgl Pemasangan : 03 Agustus 2026 Interval : PAGI SIANG Note : Hubungi pelanggan terlebih dahulu"/>
    <n v="2026"/>
    <n v="8"/>
    <n v="2"/>
    <d v="2026-08-02T00:00:00"/>
    <n v="-1.3333333333357587"/>
    <x v="1"/>
  </r>
  <r>
    <n v="754"/>
    <n v="1002519169"/>
    <n v="3"/>
    <x v="3"/>
    <n v="5"/>
    <s v="MADURA"/>
    <s v="BANGKALAN"/>
    <s v="KML"/>
    <s v="REG"/>
    <s v="AO"/>
    <x v="0"/>
    <m/>
    <s v="Completed (PS)"/>
    <s v="RBS-Regional 3"/>
    <d v="2026-08-11T10:05:18"/>
    <d v="2026-08-11T15:30:57"/>
    <n v="69361506"/>
    <m/>
    <n v="152436204691"/>
    <s v="Toko Santriawan UTM"/>
    <s v="ODP-KML-FAC/18"/>
    <s v="WO061471137"/>
    <m/>
    <m/>
    <m/>
    <n v="112.72676914"/>
    <n v="-7.1258755999999996"/>
    <s v="|MN02600|/Toko Santriawan UTM/SALMAN AL FARISI/087892187243/oohppp858@gmail.com/HSI Bisnis Promo HUT Telkom (1:1) 50 Mbps (Rp 355.000) PSB Rp 150.000"/>
    <s v="Sales Force DBS"/>
    <m/>
    <m/>
    <m/>
    <m/>
    <m/>
    <m/>
    <m/>
    <m/>
    <s v="Management Janji"/>
    <s v="2026-08-09 15:00:00|Tgl Pemasangan : 09 Agustus 2026  Interval : PAGI SIANG  Note : Hubungi pelanggan terlebih dahulu|40981182|MYDITA"/>
    <s v="FCC"/>
    <d v="2026-11-08T10:10:31"/>
    <m/>
    <m/>
    <s v="PS"/>
    <s v="KML"/>
    <s v="NO ADDON"/>
    <n v="20260811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1T07:00:00"/>
    <s v="2026-08-09 15:00:00|Tgl Pemasangan : 09 Agustus 2026  Interval : PAGI SIANG  Note : Hubungi pelanggan terlebih dahulu|40981182|MYDITA"/>
    <n v="2026"/>
    <n v="8"/>
    <n v="11"/>
    <d v="2026-08-11T00:00:00"/>
    <n v="-0.29166666666424135"/>
    <x v="1"/>
  </r>
  <r>
    <n v="755"/>
    <n v="1002505758"/>
    <n v="3"/>
    <x v="6"/>
    <n v="5"/>
    <s v="JEMBER"/>
    <s v="BONDOWOSO"/>
    <s v="PRJ"/>
    <s v="REG"/>
    <s v="AO"/>
    <x v="0"/>
    <s v="2P INET + VOICE"/>
    <s v="Completed (PS)"/>
    <s v="RBS-Regional 3"/>
    <d v="2026-08-03T10:25:56"/>
    <d v="2026-08-03T21:09:34"/>
    <n v="69357314"/>
    <n v="3322011034"/>
    <n v="152526201925"/>
    <s v="RUMAH KOST DWI ADITAMA"/>
    <s v="ODP-PRJ-FB/38 FB/D03/38.01"/>
    <s v="WO060764860"/>
    <m/>
    <m/>
    <m/>
    <n v="113.98102450942"/>
    <n v="-7.7945371523285001"/>
    <s v="|MC30175|MYIA-010148255900/POI/RAFLY DWI ADITAMA/083842084874/dwiaditama00@gmail.com"/>
    <s v="MYIB_ASSISTANT"/>
    <m/>
    <m/>
    <m/>
    <m/>
    <m/>
    <m/>
    <m/>
    <m/>
    <s v="Management Janji"/>
    <s v="2026-08-04 08:00:00 | M Janji : 4 agustus 2026 jam Pasang : pagi  Note : hubungi pelanggan jika ingin kelokasi"/>
    <s v="FCC"/>
    <d v="2026-03-08T10:40:22"/>
    <d v="2026-08-04T08:00:00"/>
    <m/>
    <s v="PS"/>
    <s v="PRJ"/>
    <s v="NO ADDON"/>
    <n v="20260803"/>
    <s v="Completed"/>
    <s v="HSI Bisnis Bundling Phone PSB 70% - Free 800 Menit Promo - 300 Mbps"/>
    <s v="INDIBIZ"/>
    <m/>
    <m/>
    <d v="2026-08-04T08:00:00"/>
    <s v="2026-08-04 08:00:00 | M Janji : 4 agustus 2026 jam Pasang : pagi  Note : hubungi pelanggan jika ingin kelokasi"/>
    <n v="2026"/>
    <n v="8"/>
    <n v="3"/>
    <d v="2026-08-03T00:00:00"/>
    <n v="-1.3333333333357587"/>
    <x v="1"/>
  </r>
  <r>
    <n v="756"/>
    <n v="1002532218"/>
    <n v="3"/>
    <x v="2"/>
    <n v="4"/>
    <s v="PURWOKERTO"/>
    <s v="BANJARNEGARA"/>
    <s v="BJR"/>
    <s v="REG"/>
    <s v="AO"/>
    <x v="0"/>
    <s v="1P INET"/>
    <s v="MIE - SEND SURVEY"/>
    <s v="RBS-Regional 3"/>
    <d v="2026-08-18T09:31:56"/>
    <d v="2026-08-18T09:34:01"/>
    <n v="69368614"/>
    <m/>
    <n v="146372103730"/>
    <s v="TOKO ARYA PERABOT RUMAH TANGGA 2"/>
    <s v="ODP-BJR-FAN/018"/>
    <s v="WO061977666"/>
    <m/>
    <m/>
    <m/>
    <n v="109.736925"/>
    <n v="-7.3499980000000003"/>
    <s v="|MC00213|MYIA-061711082944/POI/ARYA BUDHI PRAJNA/0882006386703/sirandujaya69@gmail.com"/>
    <s v="MYIB_ASSISTANT"/>
    <m/>
    <m/>
    <m/>
    <m/>
    <m/>
    <m/>
    <m/>
    <m/>
    <s v="Management Janji"/>
    <s v="2026-08-19 15:00:00 | Nama PIC:  bp arya  No HP: 0882006386703 Alt: Tanggal: 19/8/2026 Jam Pasang: Sore Note: Hubungi sebelum ke lokasi, terimakasih"/>
    <s v="FCC"/>
    <s v="18-08-2026 09:40:32"/>
    <d v="2026-08-19T15:00:00"/>
    <m/>
    <s v="SURVEY_NEW_MANJA"/>
    <s v="BJR"/>
    <s v="NO ADDON"/>
    <m/>
    <s v="MIE - SEND SURVEY"/>
    <s v="HSI Bisnis Promo HUT Telkom PSB 70% - 300 Mbps"/>
    <s v="INDIBIZ"/>
    <m/>
    <m/>
    <d v="2026-08-19T15:00:00"/>
    <s v="2026-08-19 15:00:00 | Nama PIC:  bp arya  No HP: 0882006386703 Alt: Tanggal: 19/8/2026 Jam Pasang: Sore Note: Hubungi sebelum ke lokasi, terimakasih"/>
    <m/>
    <m/>
    <m/>
    <e v="#NUM!"/>
    <e v="#NUM!"/>
    <x v="0"/>
  </r>
  <r>
    <n v="757"/>
    <n v="1002533985"/>
    <n v="3"/>
    <x v="1"/>
    <n v="5"/>
    <s v="MADIUN"/>
    <s v="MADIUN"/>
    <s v="MSP"/>
    <s v="REG"/>
    <s v="AO"/>
    <x v="0"/>
    <s v="1P INET"/>
    <s v="MIE - SEND SURVEY"/>
    <s v="RBS-Regional 3"/>
    <d v="2026-08-18T15:50:56"/>
    <d v="2026-08-18T15:52:01"/>
    <n v="69369282"/>
    <m/>
    <n v="152631207852"/>
    <s v="SPPG MANGGE"/>
    <s v="ODP-MSP-FD/36 FD/D07/36.01"/>
    <s v="WO062034391"/>
    <m/>
    <m/>
    <m/>
    <n v="111.450286617496"/>
    <n v="-7.55992409373642"/>
    <s v="|MN00264|MYIA-012494194371/POI/NUNUNG EMALYA PUTRI/0895704185733/sppgmanggebarat@gmail.com"/>
    <s v="MYIB_ASSISTANT"/>
    <m/>
    <m/>
    <m/>
    <m/>
    <m/>
    <m/>
    <m/>
    <m/>
    <s v="Management Janji"/>
    <s v="2026-08-19 13:00:00 |  M Janji : (19 AGUSTUS 2026) jam Pasang : pagi siang Note : hubungi pelanggan jika ingin kelokasi"/>
    <s v="FCC"/>
    <s v="18-08-2026 15:55:35"/>
    <d v="2026-08-19T13:00:00"/>
    <m/>
    <s v="SURVEY_NEW_MANJA"/>
    <s v="MSP"/>
    <s v="NO ADDON"/>
    <m/>
    <s v="MIE - SEND SURVEY"/>
    <s v="HSI Bisnis Promo HUT RI PSB 70% - 50 Mbps"/>
    <s v="INDIBIZ"/>
    <m/>
    <m/>
    <d v="2026-08-19T13:00:00"/>
    <s v="2026-08-19 13:00:00 |  M Janji : (19 AGUSTUS 2026) jam Pasang : pagi siang Note : hubungi pelanggan jika ingin kelokasi"/>
    <m/>
    <m/>
    <m/>
    <e v="#NUM!"/>
    <e v="#NUM!"/>
    <x v="0"/>
  </r>
  <r>
    <n v="758"/>
    <n v="1002515887"/>
    <n v="3"/>
    <x v="2"/>
    <n v="4"/>
    <s v="PURWOKERTO"/>
    <s v="CILACAP"/>
    <s v="MAO"/>
    <s v="REG"/>
    <s v="AO"/>
    <x v="0"/>
    <s v="1P INET"/>
    <s v="Completed (PS)"/>
    <s v="RBS-Regional 3"/>
    <d v="2026-08-08T12:35:57"/>
    <d v="2026-08-09T19:52:54"/>
    <n v="69361429"/>
    <m/>
    <n v="146389104315"/>
    <s v="SMP PGRI 09 MAOS"/>
    <s v="ODP-MAO-FA/012"/>
    <s v="WO061255778"/>
    <m/>
    <m/>
    <m/>
    <n v="109.149761"/>
    <n v="-7.6236335999999998"/>
    <s v="|MN00648|MYIA-023831554777/POI/Dwi Martiwi/085201472166/tiwi.dwi.martiwi@gmail.com"/>
    <s v="MYIB_ASSISTANT"/>
    <m/>
    <m/>
    <m/>
    <m/>
    <m/>
    <m/>
    <m/>
    <m/>
    <s v="Management Janji"/>
    <s v="2026-08-13 08:00:00 | Nama Pic : bu Dwi Martiwi No Hp Pic : 085201472166 No alt : - Jam Pemasangan : pagi  Tanggal Pemasangan : 13 Agustus 2026"/>
    <s v="FCC"/>
    <d v="2026-08-08T12:39:51"/>
    <d v="2026-08-13T08:00:00"/>
    <m/>
    <s v="PS"/>
    <s v="MAO"/>
    <s v="NO ADDON"/>
    <n v="20260809"/>
    <s v="Completed"/>
    <s v="HSI Bisnis Promo HUT Telkom PSB 70% - 100 Mbps Dual Band"/>
    <s v="INDIBIZ"/>
    <m/>
    <m/>
    <d v="2026-08-13T08:00:00"/>
    <s v="2026-08-13 08:00:00 | Nama Pic : bu Dwi Martiwi No Hp Pic : 085201472166 No alt : - Jam Pemasangan : pagi  Tanggal Pemasangan : 13 Agustus 2026"/>
    <n v="2026"/>
    <n v="8"/>
    <n v="9"/>
    <d v="2026-08-09T00:00:00"/>
    <n v="-4.3333333333357587"/>
    <x v="1"/>
  </r>
  <r>
    <n v="759"/>
    <n v="1002530564"/>
    <n v="3"/>
    <x v="4"/>
    <n v="4"/>
    <s v="SEMARANG"/>
    <s v="INNER - SEMARANG JATENG UTARA"/>
    <s v="GNK"/>
    <s v="REG"/>
    <s v="AO"/>
    <x v="0"/>
    <s v="1P INET"/>
    <s v="Completed (PS)"/>
    <s v="RBS-Regional 3"/>
    <d v="2026-08-17T10:17:56"/>
    <d v="2026-08-18T19:22:49"/>
    <n v="69367895"/>
    <m/>
    <n v="143424113710"/>
    <s v="Toko Wahyu"/>
    <s v="ODP-GNK-FE/032 FE/D03/032.01"/>
    <s v="WO061915537"/>
    <m/>
    <m/>
    <m/>
    <n v="110.53408400000001"/>
    <n v="-6.9331810000000003"/>
    <s v="|MN02374|MYIA-056667418611/POI/Rocky Saputro/08132758952/nurfaidahfaidah.400@gmail.com"/>
    <s v="MYIB_ASSISTANT"/>
    <m/>
    <m/>
    <m/>
    <m/>
    <m/>
    <m/>
    <m/>
    <m/>
    <s v="Management Janji"/>
    <s v="2026-08-19 13:00:00 | Nama : BP ROCKY SAPUTRO No Hp : 08132758952 No Alt :  Tgl Pemasangan : 19 Agustus 2026 Interval : SIANG Note : Hubungi pelanggan terlebih dahulu"/>
    <s v="FCC"/>
    <s v="17-08-2026 10:25:20"/>
    <d v="2026-08-19T13:00:00"/>
    <m/>
    <s v="PS"/>
    <s v="GNK"/>
    <s v="NO ADDON"/>
    <n v="20260818"/>
    <s v="Completed"/>
    <s v="HSI Bisnis Promo HUT Telkom PSB 70% - 150 Mbps"/>
    <s v="INDIBIZ"/>
    <m/>
    <m/>
    <d v="2026-08-19T13:00:00"/>
    <s v="2026-08-19 13:00:00 | Nama : BP ROCKY SAPUTRO No Hp : 08132758952 No Alt :  Tgl Pemasangan : 19 Agustus 2026 Interval : SIANG Note : Hubungi pelanggan terlebih dahulu"/>
    <n v="2026"/>
    <n v="8"/>
    <n v="18"/>
    <d v="2026-08-18T00:00:00"/>
    <n v="-1.5416666666642413"/>
    <x v="1"/>
  </r>
  <r>
    <n v="760"/>
    <n v="1002527366"/>
    <n v="3"/>
    <x v="2"/>
    <n v="4"/>
    <s v="PURWOKERTO"/>
    <s v="BANJARNEGARA"/>
    <s v="BJR"/>
    <s v="REG"/>
    <s v="AO"/>
    <x v="0"/>
    <s v="1P INET"/>
    <s v="Completed (PS)"/>
    <s v="RBS-Regional 3"/>
    <d v="2026-08-14T17:49:57"/>
    <d v="2026-08-16T11:51:29"/>
    <n v="69366416"/>
    <m/>
    <n v="146372102956"/>
    <s v="TOKO BERKAH SEMBAKO WANITI"/>
    <s v="ODP-BJR-FAH/026"/>
    <s v="WO061777997"/>
    <m/>
    <m/>
    <m/>
    <n v="109.78860400000001"/>
    <n v="-7.318416"/>
    <s v="|MC80042|MYIA-078781739357/POI/WANITI /081326092639/andriyawa25@gmail.com"/>
    <s v="MYIB_ASSISTANT"/>
    <m/>
    <m/>
    <m/>
    <m/>
    <m/>
    <m/>
    <m/>
    <m/>
    <s v="Management Janji"/>
    <s v="2026-08-17 08:00:00 | Nama PIC : BAPAK TARNO No HP : 081392329155 Alt :  M Janji : 17/08/2026 Jam Pasang : 08.00  - 13:00  NoteÃ‚Â :  hubungi terlebih dahulu sebelum ke lokasi, terima kasih."/>
    <s v="FCC"/>
    <s v="14-08-2026 17:54:48"/>
    <d v="2026-08-17T08:00:00"/>
    <m/>
    <s v="PS"/>
    <s v="BJR"/>
    <s v="NO ADDON"/>
    <n v="20260816"/>
    <s v="Completed"/>
    <s v="HSI Bisnis Promo HUT Telkom PSB 70% - 300 Mbps"/>
    <s v="INDIBIZ"/>
    <m/>
    <m/>
    <d v="2026-08-17T08:00:00"/>
    <s v="2026-08-17 08:00:00 | Nama PIC : BAPAK TARNO No HP : 081392329155 Alt :  M Janji : 17/08/2026 Jam Pasang : 08.00  - 13:00  NoteÃ‚Â :  hubungi terlebih dahulu sebelum ke lokasi, terima kasih."/>
    <n v="2026"/>
    <n v="8"/>
    <n v="16"/>
    <d v="2026-08-16T00:00:00"/>
    <n v="-1.3333333333357587"/>
    <x v="1"/>
  </r>
  <r>
    <n v="761"/>
    <n v="1002516573"/>
    <n v="3"/>
    <x v="1"/>
    <n v="5"/>
    <s v="MADIUN"/>
    <s v="NGAWI"/>
    <s v="MGT"/>
    <s v="REG"/>
    <s v="AO"/>
    <x v="0"/>
    <s v="1P INET"/>
    <s v="Completed (PS)"/>
    <s v="RBS-Regional 3"/>
    <d v="2026-08-09T15:49:56"/>
    <d v="2026-08-12T10:02:49"/>
    <n v="69361922"/>
    <m/>
    <n v="152603215870"/>
    <s v="SPBU 54.633.02"/>
    <s v="ODP-MGT-FU/45 FU/D03/45.01"/>
    <s v="WO061331697"/>
    <m/>
    <m/>
    <m/>
    <n v="111.3276128"/>
    <n v="-7.6481788999999996"/>
    <s v="|MN00285|MYIA-025397263711/POI/JUMALI/085785922229/spbu63302@gmail.com"/>
    <s v="MYIB_ASSISTANT"/>
    <m/>
    <m/>
    <m/>
    <m/>
    <m/>
    <m/>
    <m/>
    <m/>
    <s v="Management Janji"/>
    <s v="2026-08-10 13:00:00 | Tanggal pemasangan: 10/08/2026 Jam pemasangan : 10.00 Info Tambahan : Hubungi pelanggan dulu sebelum ke lokasi. terima kasih"/>
    <s v="FCC"/>
    <d v="2026-09-08T15:55:13"/>
    <d v="2026-08-10T13:00:00"/>
    <m/>
    <s v="PS"/>
    <s v="MGT"/>
    <s v="NO ADDON"/>
    <n v="20260812"/>
    <s v="Completed"/>
    <s v="HSI Bisnis Promo HUT Telkom PSB 70% - 50 Mbps"/>
    <s v="INDIBIZ"/>
    <m/>
    <m/>
    <d v="2026-08-10T13:00:00"/>
    <s v="2026-08-10 13:00:00 | Tanggal pemasangan: 10/08/2026 Jam pemasangan : 10.00 Info Tambahan : Hubungi pelanggan dulu sebelum ke lokasi. terima kasih"/>
    <n v="2026"/>
    <n v="8"/>
    <n v="12"/>
    <d v="2026-08-12T00:00:00"/>
    <n v="1.4583333333357587"/>
    <x v="2"/>
  </r>
  <r>
    <n v="762"/>
    <n v="1002534151"/>
    <n v="3"/>
    <x v="3"/>
    <n v="5"/>
    <s v="MADURA"/>
    <s v="BANGKALAN"/>
    <s v="SPG"/>
    <s v="REG"/>
    <s v="AO"/>
    <x v="0"/>
    <m/>
    <s v="8 | OSS - PONR"/>
    <s v="RBS-Regional 3"/>
    <d v="2026-08-18T16:23:15"/>
    <d v="2026-08-18T20:28:58"/>
    <n v="69367097"/>
    <m/>
    <n v="152434913772"/>
    <s v="PP Nahdatul Islamiyah"/>
    <s v="ODP-SPG-FS/46"/>
    <s v="WO062039523"/>
    <m/>
    <m/>
    <m/>
    <n v="113.23572745592899"/>
    <n v="-7.0797699651242301"/>
    <s v="MD|MYDB-20260815265571|DN00001/MN00572|PP Nahdatul Islamiyah|08999957320"/>
    <s v="MYDIGIBIZPARTNER"/>
    <m/>
    <m/>
    <m/>
    <m/>
    <m/>
    <m/>
    <m/>
    <m/>
    <s v="Management Janji"/>
    <s v="2026-08-16 13:00:00 | Tanggal pemasangan: 16/08/2026  Jam pemasangan : pagi / siang  Info Tambahan : Hubungi pelanggan dulu sebelum ke lokasi  terima kasih."/>
    <s v="FCC"/>
    <s v="18-08-2026 16:39:51"/>
    <m/>
    <m/>
    <s v="ACT_COM"/>
    <s v="SPG"/>
    <s v="NETMONK"/>
    <m/>
    <s v="PONR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d v="2026-08-18T07:00:00"/>
    <s v="2026-08-16 13:00:00 | Tanggal pemasangan: 16/08/2026  Jam pemasangan : pagi / siang  Info Tambahan : Hubungi pelanggan dulu sebelum ke lokasi  terima kasih."/>
    <m/>
    <m/>
    <m/>
    <e v="#NUM!"/>
    <e v="#NUM!"/>
    <x v="0"/>
  </r>
  <r>
    <n v="763"/>
    <n v="1002525267"/>
    <n v="3"/>
    <x v="2"/>
    <n v="4"/>
    <s v="YOGYAKARTA"/>
    <s v="GUNUNG KIDUL"/>
    <s v="WNS"/>
    <s v="REG"/>
    <s v="AO"/>
    <x v="0"/>
    <s v="2P INET + VOICE"/>
    <s v="102 | FOLLOW UP COMPLETED"/>
    <s v="RBS-Regional 3"/>
    <d v="2026-08-13T19:29:56"/>
    <d v="2026-08-18T15:52:50"/>
    <n v="69365548"/>
    <n v="2745042029"/>
    <n v="143135115088"/>
    <s v="PT MUTIARA AGUNG ABADI"/>
    <s v="ODP-WNS-FAE/06 FAE/D03/02.06"/>
    <s v="WO061704579"/>
    <m/>
    <m/>
    <m/>
    <n v="110.6029597"/>
    <n v="-7.9672131999999998"/>
    <s v="|MC80054|MYIA-071140234446/POI/YULIANTO.,S.T/081215510270/ptmutiaraaggungabadi@gmail.com"/>
    <s v="MYIB_ASSISTANT"/>
    <m/>
    <m/>
    <m/>
    <m/>
    <m/>
    <m/>
    <m/>
    <m/>
    <s v="Management Janji"/>
    <s v="2026-08-15 08:00:00 | M Janji : (Jumat/14/Agustus/2026) jam Pasang : 09:00 Note : hubungi pelanggan jika ingin kelokasi"/>
    <s v="FCC"/>
    <s v="13-08-2026 19:39:52"/>
    <d v="2026-08-15T08:00:00"/>
    <m/>
    <s v="REVOKE"/>
    <s v="WNS"/>
    <s v="NO ADDON"/>
    <m/>
    <s v="Follow Up Revoke Completed, New Order ID : SC1002533995"/>
    <s v="HSI Bisnis Bundling Phone PSB 70% - Free 800 Menit - 50 Mbps"/>
    <s v="INDIBIZ"/>
    <m/>
    <m/>
    <d v="2026-08-15T08:00:00"/>
    <s v="2026-08-15 08:00:00 | M Janji : (Jumat/14/Agustus/2026) jam Pasang : 09:00 Note : hubungi pelanggan jika ingin kelokasi"/>
    <m/>
    <m/>
    <m/>
    <e v="#NUM!"/>
    <e v="#NUM!"/>
    <x v="0"/>
  </r>
  <r>
    <n v="764"/>
    <n v="1002522813"/>
    <n v="3"/>
    <x v="1"/>
    <n v="5"/>
    <s v="MADIUN"/>
    <s v="BOJONEGORO"/>
    <s v="BJN"/>
    <s v="REG"/>
    <s v="AO"/>
    <x v="0"/>
    <s v="1P INET"/>
    <s v="Completed (PS)"/>
    <s v="RBS-Regional 3"/>
    <d v="2026-08-12T16:11:57"/>
    <d v="2026-08-13T14:34:44"/>
    <n v="69364491"/>
    <m/>
    <n v="152609258582"/>
    <s v="SMP NEGERI 6 RUANG TU"/>
    <s v="ODP-BJN-FM/08 FM/D03/08.01"/>
    <s v="WO061611132"/>
    <m/>
    <m/>
    <m/>
    <n v="111.8772115"/>
    <n v="-7.1664307999999899"/>
    <s v="|MC20010|MYIA-092844592461/POI/Ali Safaat /082333813737/srikurniawatiira@gmail.com"/>
    <s v="MYIB_ASSISTANT"/>
    <m/>
    <m/>
    <m/>
    <m/>
    <m/>
    <m/>
    <m/>
    <m/>
    <s v="Management Janji"/>
    <s v="2026-08-14 08:00:00 | Nama PIC : SMP NEGERI 6 RUANG TU No HP : 082333813737 Alt :  M Janji : (KAMIS/13/AGUSTUS/2026) jam Pasang : 09:00 Note : hubungi pelanggan jika ingin kelokasi"/>
    <s v="FCC"/>
    <d v="2026-12-08T16:25:57"/>
    <d v="2026-08-14T08:00:00"/>
    <m/>
    <s v="PS"/>
    <s v="BJN"/>
    <s v="NO ADDON"/>
    <n v="20260813"/>
    <s v="Completed"/>
    <s v="HSI Bisnis Promo HUT Telkom PSB 70% - 75 Mbps"/>
    <s v="INDIBIZ"/>
    <m/>
    <m/>
    <d v="2026-08-14T08:00:00"/>
    <s v="2026-08-14 08:00:00 | Nama PIC : SMP NEGERI 6 RUANG TU No HP : 082333813737 Alt :  M Janji : (KAMIS/13/AGUSTUS/2026) jam Pasang : 09:00 Note : hubungi pelanggan jika ingin kelokasi"/>
    <n v="2026"/>
    <n v="8"/>
    <n v="13"/>
    <d v="2026-08-13T00:00:00"/>
    <n v="-1.3333333333357587"/>
    <x v="1"/>
  </r>
  <r>
    <n v="765"/>
    <n v="1002530482"/>
    <n v="3"/>
    <x v="1"/>
    <n v="5"/>
    <s v="KEDIRI"/>
    <s v="KEDIRI"/>
    <s v="PPR"/>
    <s v="REG"/>
    <s v="AO"/>
    <x v="0"/>
    <s v="1P INET"/>
    <s v="8 | OSS - PONR"/>
    <s v="RBS-Regional 3"/>
    <d v="2026-08-17T09:26:57"/>
    <d v="2026-08-18T14:51:02"/>
    <n v="69367867"/>
    <m/>
    <n v="152652204463"/>
    <s v="TOKO TRIO"/>
    <s v="ODP-PPR-FH/05"/>
    <s v="WO061913289"/>
    <m/>
    <m/>
    <m/>
    <n v="112.13569432497"/>
    <n v="-7.6886675669299001"/>
    <s v="MD|MYDB-20260816265769|DN00001/MN01011|TOKO TRIO|088901882089"/>
    <s v="MYDIGIBIZPARTNER"/>
    <m/>
    <m/>
    <m/>
    <m/>
    <m/>
    <m/>
    <m/>
    <m/>
    <s v="Management Janji"/>
    <s v="2026-08-18 08:00:00 | Nama PIC : Bp Trio No Hp : 088901882089 No Alt : - Tgl Pemasangan : 18 Agustus 2026 Interval : PAGI SIANG Note : Hubungi pelanggan terlebih dahulu"/>
    <s v="FCC"/>
    <s v="17-08-2026 09:39:54"/>
    <d v="2026-08-18T08:00:00"/>
    <m/>
    <s v="ACT_COM"/>
    <s v="PPR"/>
    <s v="NO ADDON"/>
    <m/>
    <s v="PONR"/>
    <s v="HSI Bisnis Promo HUT Telkom PSB 70% - 200 Mbps"/>
    <s v="INDIBIZ"/>
    <m/>
    <m/>
    <d v="2026-08-18T08:00:00"/>
    <s v="2026-08-18 08:00:00 | Nama PIC : Bp Trio No Hp : 088901882089 No Alt : - Tgl Pemasangan : 18 Agustus 2026 Interval : PAGI SIANG Note : Hubungi pelanggan terlebih dahulu"/>
    <m/>
    <m/>
    <m/>
    <e v="#NUM!"/>
    <e v="#NUM!"/>
    <x v="0"/>
  </r>
  <r>
    <n v="766"/>
    <n v="1002519818"/>
    <n v="3"/>
    <x v="5"/>
    <n v="5"/>
    <s v="DENPASAR"/>
    <s v="JIMBARAN"/>
    <s v="KUT"/>
    <s v="REG"/>
    <s v="AO"/>
    <x v="0"/>
    <m/>
    <s v="Completed (PS)"/>
    <s v="RBS-Regional 3"/>
    <d v="2026-08-11T13:12:52"/>
    <d v="2026-08-12T12:57:34"/>
    <n v="69304240"/>
    <m/>
    <n v="172416429254"/>
    <s v="PT. Baekjeong Korean Restaurant Indonesia"/>
    <s v="ODP-KUT-FAG/16"/>
    <s v="WO061497800"/>
    <m/>
    <m/>
    <m/>
    <n v="115.18510000000001"/>
    <n v="-8.7218"/>
    <s v="|MN02545|MYIA-064056216822/POI/Kwak Myong/081337802155/captkwak@gmail.com"/>
    <s v="Sales Force DBS"/>
    <m/>
    <m/>
    <m/>
    <m/>
    <m/>
    <m/>
    <m/>
    <m/>
    <s v="Management Janji"/>
    <s v="2026-05-15 08:00:00 | Tanggal pemasangan: 13/05/2026  Jam pemasangan : pagi/siang  Info Tambahan : Hubungi pelanggan dulu sebelum ke lokasi.  terima kasih"/>
    <s v="FCC"/>
    <d v="2026-11-08T13:39:46"/>
    <m/>
    <m/>
    <s v="PS"/>
    <s v="KUT"/>
    <s v="NO ADDON"/>
    <n v="20260812"/>
    <s v="Completed"/>
    <s v="- 11_11446;Biaya PSB HSI EBIS Tunai di Depan ~ 11[150000]  - SP_NOSS;SP_NOSS ~ Internet NOSS Multispeed Network[0]  - E23015;E23015 ~ ES23 - Perangkat ONT[0]  - E23015~null~44292;E23015||11||Abodemen 0[0]  - E23015~null~E23015_SWONTDUALB;SWONTDUALB ~ Biay"/>
    <s v="INDIBIZ"/>
    <m/>
    <m/>
    <d v="2026-08-11T07:00:00"/>
    <s v="2026-05-15 08:00:00 | Tanggal pemasangan: 13/05/2026  Jam pemasangan : pagi/siang  Info Tambahan : Hubungi pelanggan dulu sebelum ke lokasi.  terima kasih"/>
    <n v="2026"/>
    <n v="8"/>
    <n v="12"/>
    <d v="2026-08-12T00:00:00"/>
    <n v="0.70833333333575865"/>
    <x v="1"/>
  </r>
  <r>
    <n v="767"/>
    <n v="1002507501"/>
    <n v="3"/>
    <x v="6"/>
    <n v="5"/>
    <s v="SIDOARJO"/>
    <s v="MOJOKERTO"/>
    <s v="DLA"/>
    <s v="REG"/>
    <s v="AO"/>
    <x v="0"/>
    <m/>
    <s v="Completed (PS)"/>
    <s v="RBS-Regional 3"/>
    <d v="2026-08-04T10:46:13"/>
    <d v="2026-08-05T13:18:31"/>
    <n v="69358090"/>
    <m/>
    <n v="152329215038"/>
    <s v="KOPI DEL REY"/>
    <s v="ODP-DLA-FM/31"/>
    <s v="WO060894964"/>
    <m/>
    <m/>
    <m/>
    <n v="112.4772844"/>
    <n v="-7.6128821000000002"/>
    <s v="|MN00518|/KOPI DEL REY/WINBACK 2.0 HSI B2B (1:1) 50MBPS 355RB PSB DISC 70%//siswianielka@gmail.com/SISWIANI ELKA PRAWESTI/81296699886"/>
    <s v="Sales Force DBS"/>
    <m/>
    <m/>
    <m/>
    <m/>
    <m/>
    <m/>
    <m/>
    <m/>
    <s v="Management Janji"/>
    <s v="2026-08-05 13:00:00|Tanggal pemasangan : 05 AGUSTUS 2026 Jam pemasangan : pagi/siang Info Tambahan : Hubungi pelanggan dulu sebelum ke lokasi terima kasih|40010577|MYDITA"/>
    <s v="FCC"/>
    <d v="2026-04-08T10:55:08"/>
    <d v="2026-08-05T13:00:00"/>
    <m/>
    <s v="PS"/>
    <s v="DLA"/>
    <s v="NO ADDON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13:00:00"/>
    <s v="2026-08-05 13:00:00|Tanggal pemasangan : 05 AGUSTUS 2026 Jam pemasangan : pagi/siang Info Tambahan : Hubungi pelanggan dulu sebelum ke lokasi terima kasih|40010577|MYDITA"/>
    <n v="2026"/>
    <n v="8"/>
    <n v="5"/>
    <d v="2026-08-05T00:00:00"/>
    <n v="-0.54166666666424135"/>
    <x v="1"/>
  </r>
  <r>
    <n v="768"/>
    <n v="1002509520"/>
    <n v="3"/>
    <x v="0"/>
    <n v="5"/>
    <s v="MATARAM"/>
    <s v="SUMBAWA"/>
    <s v="SBW"/>
    <s v="REG"/>
    <s v="AO"/>
    <x v="0"/>
    <s v="1P INET"/>
    <s v="Completed (PS)"/>
    <s v="RBS-Regional 3"/>
    <d v="2026-08-05T08:05:56"/>
    <d v="2026-08-05T21:24:57"/>
    <n v="69358730"/>
    <m/>
    <n v="172606792090"/>
    <s v="UD AVATAR"/>
    <s v="ODP-SBW-FAB/46 FAB/D05/46.01"/>
    <s v="WO060944160"/>
    <m/>
    <m/>
    <m/>
    <n v="117.41827245801601"/>
    <n v="-8.4913055043574506"/>
    <s v="MD|MYDB-20260804264357|DN00001/MN01576|UD AVATAR|085338992945"/>
    <s v="MYDIGIBIZPARTNER"/>
    <m/>
    <m/>
    <m/>
    <m/>
    <m/>
    <m/>
    <m/>
    <m/>
    <s v="Management Janji"/>
    <s v="2026-08-06 08:00:00 | Tanggal pemasangan: 06/08/2026 Jam pemasangan : pagi / siang Info Tambahan : Hubungi pelanggan dulu sebelum ke lokasi terima kasih"/>
    <s v="FCC"/>
    <d v="2026-05-08T08:10:19"/>
    <d v="2026-08-06T08:00:00"/>
    <m/>
    <s v="PS"/>
    <s v="SBW"/>
    <s v="NETMONK"/>
    <n v="20260805"/>
    <s v="Completed"/>
    <s v="HSI Bisnis Bundling Netmonk Promo 2026 PSB 70% - 50 Mbps"/>
    <s v="INDIBIZ"/>
    <m/>
    <m/>
    <d v="2026-08-06T08:00:00"/>
    <s v="2026-08-06 08:00:00 | Tanggal pemasangan: 06/08/2026 Jam pemasangan : pagi / siang Info Tambahan : Hubungi pelanggan dulu sebelum ke lokasi terima kasih"/>
    <n v="2026"/>
    <n v="8"/>
    <n v="5"/>
    <d v="2026-08-05T00:00:00"/>
    <n v="-1.3333333333357587"/>
    <x v="1"/>
  </r>
  <r>
    <n v="769"/>
    <n v="1002532850"/>
    <n v="3"/>
    <x v="6"/>
    <n v="5"/>
    <s v="SIDOARJO"/>
    <s v="MOJOKERTO"/>
    <s v="MRT"/>
    <s v="REG"/>
    <s v="AO"/>
    <x v="0"/>
    <m/>
    <s v="MIE - SEND SURVEY"/>
    <s v="RBS-Regional 3"/>
    <d v="2026-08-18T11:46:11"/>
    <d v="2026-08-18T14:32:01"/>
    <n v="69368855"/>
    <m/>
    <n v="152312243278"/>
    <s v="SMK PGRI KOTA MOJOKERTO R.BKK"/>
    <s v="ODP-MRT-FU/01"/>
    <s v="WO062021229"/>
    <m/>
    <m/>
    <m/>
    <n v="112.42220519999999"/>
    <n v="-7.4845883999999998"/>
    <s v="|MN02783|/SMK PGRI KOTA MOJOKERTO R.BKK/WINBACK 2.0 HSI B2B (1:1) 50MBPS 355RB PSB DISC 70%//sari88398@gmail.com/RATNA SARI/85857649642"/>
    <s v="Sales Force DBS"/>
    <m/>
    <m/>
    <m/>
    <m/>
    <m/>
    <m/>
    <m/>
    <m/>
    <s v="Management Janji"/>
    <s v="2026-08-19 13:00:00|Nama PIC : Ratna  No HP : 085857649642 Alt : 083189825398 M Janji : 19 Augustus 2026 Jam Pasang : 08.00 - 13:00  NoteÃ‚Â :  hubungi terlebih dahulu sebelum kelokasi|40981184|MYDITA"/>
    <s v="FCC"/>
    <s v="18-08-2026 11:54:51"/>
    <d v="2026-08-19T13:00:00"/>
    <m/>
    <s v="SURVEY_NEW_MANJA"/>
    <s v="MRT"/>
    <s v="NO ADDON"/>
    <m/>
    <s v="MIE - SEND SURVEY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9T13:00:00"/>
    <s v="2026-08-19 13:00:00|Nama PIC : Ratna  No HP : 085857649642 Alt : 083189825398 M Janji : 19 Augustus 2026 Jam Pasang : 08.00 - 13:00  NoteÃ‚Â :  hubungi terlebih dahulu sebelum kelokasi|40981184|MYDITA"/>
    <m/>
    <m/>
    <m/>
    <e v="#NUM!"/>
    <e v="#NUM!"/>
    <x v="0"/>
  </r>
  <r>
    <n v="770"/>
    <n v="1002533074"/>
    <n v="3"/>
    <x v="7"/>
    <n v="4"/>
    <s v="KUDUS"/>
    <s v="KUDUS"/>
    <s v="KUD"/>
    <s v="REG"/>
    <s v="AO"/>
    <x v="0"/>
    <m/>
    <s v="Completed (PS)"/>
    <s v="RBS-Regional 3"/>
    <d v="2026-08-18T13:08:16"/>
    <d v="2026-08-18T14:33:17"/>
    <n v="69363751"/>
    <m/>
    <n v="142401146057"/>
    <s v="ERABLUE WH KUDUS"/>
    <s v="ODP-KUD-FBD/035"/>
    <s v="WO062007453"/>
    <m/>
    <m/>
    <m/>
    <n v="110.800600165387"/>
    <n v="-6.8120327982121003"/>
    <s v="|MN02713|MYIA-091683043021/POI/HASBIBINTARO SHIDDIQ/081249549394/nextperdanaone@gmail.com"/>
    <s v="Sales Profesional"/>
    <m/>
    <m/>
    <m/>
    <m/>
    <m/>
    <m/>
    <m/>
    <m/>
    <s v="Management Janji"/>
    <s v="2026-08-18 08:00:00 | telp : 081249549394  alt :   M Janji : (18/08/2026)  jam Pasang :pagi / siang   Note : hubungi pelanggan jika ingin kelokasi"/>
    <s v="FCC"/>
    <s v="18-08-2026 13:10:28"/>
    <m/>
    <m/>
    <s v="PS"/>
    <s v="KUD"/>
    <s v="NO ADDON"/>
    <n v="20260818"/>
    <s v="Completed"/>
    <s v="- 11_11446;Biaya PSB HSI EBIS Tunai di Depan ~ 11[150000]  - E23046;E23046 ~ ES23 - Paket HSI Bisnis[0]  - E23046~null~E23046_UNL;UNL ~ Internet-Link Unlimited Internet Usage ~ E23046[0]  - E23046~null~44877;E23046||11||Abodemen 0[0]  - E23046~null~E23046"/>
    <s v="INDIBIZ"/>
    <m/>
    <m/>
    <d v="2026-08-18T07:00:00"/>
    <s v="2026-08-18 08:00:00 | telp : 081249549394  alt :   M Janji : (18/08/2026)  jam Pasang :pagi / siang   Note : hubungi pelanggan jika ingin kelokasi"/>
    <n v="2026"/>
    <n v="8"/>
    <n v="18"/>
    <d v="2026-08-18T00:00:00"/>
    <n v="-0.29166666666424135"/>
    <x v="1"/>
  </r>
  <r>
    <n v="771"/>
    <n v="1002507113"/>
    <n v="3"/>
    <x v="6"/>
    <n v="5"/>
    <s v="JEMBER"/>
    <s v="JEMBER"/>
    <s v="JER"/>
    <s v="REG"/>
    <s v="AO"/>
    <x v="0"/>
    <s v="1P INET"/>
    <s v="Completed (PS)"/>
    <s v="RBS-Regional 3"/>
    <d v="2026-08-04T09:47:56"/>
    <d v="2026-08-04T16:14:17"/>
    <n v="69358016"/>
    <m/>
    <n v="152501280840"/>
    <s v="Darul Arifin 2"/>
    <s v="ODP-JER-FAD/39 FAD/D03/39.01"/>
    <s v="WO060859369"/>
    <m/>
    <m/>
    <m/>
    <n v="113.6572671"/>
    <n v="-8.1929903999999993"/>
    <s v="|MN00086|MYIA-037477881507/POI/Himmatur Rofi&amp; 39;ah/083111484364/himmaturrofiah27@gmail.com"/>
    <s v="MYIB_ASSISTANT"/>
    <m/>
    <m/>
    <m/>
    <m/>
    <m/>
    <m/>
    <m/>
    <m/>
    <s v="Management Janji"/>
    <s v="2026-08-05 08:00:00 | M Janji : (05/08/2026) jam Pasang : 09:00 Note : hubungi pelanggan jika ingin kelokasi"/>
    <s v="FCC"/>
    <d v="2026-04-08T09:55:31"/>
    <d v="2026-08-05T08:00:00"/>
    <m/>
    <s v="PS"/>
    <s v="JER"/>
    <s v="NO ADDON"/>
    <n v="20260804"/>
    <s v="Completed"/>
    <s v="HSI Bisnis Promo HUT Telkom PSB 70% - 100 Mbps"/>
    <s v="INDIBIZ"/>
    <m/>
    <m/>
    <d v="2026-08-05T08:00:00"/>
    <s v="2026-08-05 08:00:00 | M Janji : (05/08/2026) jam Pasang : 09:00 Note : hubungi pelanggan jika ingin kelokasi"/>
    <n v="2026"/>
    <n v="8"/>
    <n v="4"/>
    <d v="2026-08-04T00:00:00"/>
    <n v="-1.3333333333357587"/>
    <x v="1"/>
  </r>
  <r>
    <n v="772"/>
    <n v="1002519754"/>
    <n v="3"/>
    <x v="1"/>
    <n v="5"/>
    <s v="MADIUN"/>
    <s v="BOJONEGORO"/>
    <s v="SMJ"/>
    <s v="REG"/>
    <s v="AO"/>
    <x v="0"/>
    <s v="1P INET"/>
    <s v="Completed (PS)"/>
    <s v="RBS-Regional 3"/>
    <d v="2026-08-11T12:46:56"/>
    <d v="2026-08-12T18:26:33"/>
    <n v="69363274"/>
    <m/>
    <n v="152642207933"/>
    <s v="SPBU 54.621.11 SYIRKAH"/>
    <s v="ODP-SMJ-FA/35 FA/D04/35.01"/>
    <s v="WO061490590"/>
    <m/>
    <m/>
    <m/>
    <n v="111.956371199999"/>
    <n v="-7.1936450000000001"/>
    <s v="|MC20010|MYIA-085082542281/POI/FITRIYA SUKIDJAN/081335613143/spbu5462111@gmail.com"/>
    <s v="MYIB_ASSISTANT"/>
    <m/>
    <m/>
    <m/>
    <m/>
    <m/>
    <m/>
    <m/>
    <m/>
    <s v="Management Janji"/>
    <s v="2026-08-12 13:00:00 | Waktu pemasangan : 12 agustus 2026 Jam pemasangan : 08.00 - 12.00 Info Tambahan : Hubungi pelanggan dulu sebelum ke lokasi terimakasih "/>
    <s v="FCC"/>
    <d v="2026-11-08T12:54:45"/>
    <d v="2026-08-12T13:00:00"/>
    <m/>
    <s v="PS"/>
    <s v="SMJ"/>
    <s v="NO ADDON"/>
    <n v="20260812"/>
    <s v="Completed"/>
    <s v="HSI Bisnis Promo HUT Telkom PSB 70% - 50 Mbps"/>
    <s v="INDIBIZ"/>
    <m/>
    <m/>
    <d v="2026-08-12T13:00:00"/>
    <s v="2026-08-12 13:00:00 | Waktu pemasangan : 12 agustus 2026 Jam pemasangan : 08.00 - 12.00 Info Tambahan : Hubungi pelanggan dulu sebelum ke lokasi terimakasih "/>
    <n v="2026"/>
    <n v="8"/>
    <n v="12"/>
    <d v="2026-08-12T00:00:00"/>
    <n v="-0.54166666666424135"/>
    <x v="1"/>
  </r>
  <r>
    <n v="773"/>
    <n v="1002513806"/>
    <n v="3"/>
    <x v="6"/>
    <n v="5"/>
    <s v="JEMBER"/>
    <s v="BANYUWANGI"/>
    <s v="MCR"/>
    <s v="REG"/>
    <s v="AO"/>
    <x v="0"/>
    <s v="1P INET"/>
    <s v="Completed (PS)"/>
    <s v="RBS-Regional 3"/>
    <d v="2026-08-07T09:16:57"/>
    <d v="2026-08-07T22:55:07"/>
    <n v="69360446"/>
    <m/>
    <n v="152522206590"/>
    <s v="BAHAGIA PLASTIK"/>
    <s v="ODP-MCR-FA/24 FA/D04/24.01"/>
    <s v="WO061136142"/>
    <m/>
    <m/>
    <m/>
    <n v="114.339919947087"/>
    <n v="-8.4316767157732002"/>
    <s v="MD|MYDB-20260807264610|DC30004/MC30042|BAHAGIA PLASTIK|081232525957"/>
    <s v="MYDIGIBIZPARTNER"/>
    <m/>
    <m/>
    <m/>
    <m/>
    <m/>
    <m/>
    <m/>
    <m/>
    <s v="Management Janji"/>
    <s v="2026-08-08 08:00:00 | M Janji : 8 agustus 2026 jam Pasang : pagi  Note : hubungi pelanggan jika ingin kelokasi"/>
    <s v="FCC"/>
    <d v="2026-07-08T09:25:58"/>
    <d v="2026-08-08T08:00:00"/>
    <m/>
    <s v="PS"/>
    <s v="MCR"/>
    <s v="NO ADDON"/>
    <n v="20260807"/>
    <s v="Completed"/>
    <s v="HSI Bisnis Khusus Winback PSB 70% - 300 Mbps"/>
    <s v="INDIBIZ"/>
    <m/>
    <m/>
    <d v="2026-08-08T08:00:00"/>
    <s v="2026-08-08 08:00:00 | M Janji : 8 agustus 2026 jam Pasang : pagi  Note : hubungi pelanggan jika ingin kelokasi"/>
    <n v="2026"/>
    <n v="8"/>
    <n v="7"/>
    <d v="2026-08-07T00:00:00"/>
    <n v="-1.3333333333357587"/>
    <x v="1"/>
  </r>
  <r>
    <n v="774"/>
    <n v="1002522674"/>
    <n v="3"/>
    <x v="6"/>
    <n v="5"/>
    <s v="PASURUAN"/>
    <s v="LUMAJANG"/>
    <s v="LMJ"/>
    <s v="REG"/>
    <s v="AO"/>
    <x v="0"/>
    <s v="1P INET"/>
    <s v="Completed (PS)"/>
    <s v="RBS-Regional 3"/>
    <d v="2026-08-12T15:37:57"/>
    <d v="2026-08-12T20:32:47"/>
    <n v="69364449"/>
    <m/>
    <n v="152504261520"/>
    <s v="INAYAH GORDEN"/>
    <s v="ODP-LMJ-FE/156 FE/D11/156.01"/>
    <s v="WO061606636"/>
    <m/>
    <m/>
    <m/>
    <n v="113.227642402052"/>
    <n v="-8.1127348285240206"/>
    <s v="MD|MYDB-20260812265058|DN00001/MN01309|INAYAH GORDEN|085229094242"/>
    <s v="MYDIGIBIZPARTNER"/>
    <m/>
    <m/>
    <m/>
    <m/>
    <m/>
    <m/>
    <m/>
    <m/>
    <s v="Management Janji"/>
    <s v="2026-08-13 13:00:00 | Waktu pemasnagan : 13 Agustus 2026 Jam pemasangan : 08.00 - 12.00 Mohon hubungi pelanggan sebelum ke lokasi  Terima kasih"/>
    <s v="FCC"/>
    <d v="2026-12-08T15:39:50"/>
    <d v="2026-08-13T13:00:00"/>
    <m/>
    <s v="PS"/>
    <s v="LMJ"/>
    <s v="NO ADDON"/>
    <n v="20260812"/>
    <s v="Completed"/>
    <s v="HSI Bisnis Basic Promo HUT Telkom PSB 70% - 100 Mbps"/>
    <s v="INDIBIZ"/>
    <m/>
    <m/>
    <d v="2026-08-13T13:00:00"/>
    <s v="2026-08-13 13:00:00 | Waktu pemasnagan : 13 Agustus 2026 Jam pemasangan : 08.00 - 12.00 Mohon hubungi pelanggan sebelum ke lokasi  Terima kasih"/>
    <n v="2026"/>
    <n v="8"/>
    <n v="12"/>
    <d v="2026-08-12T00:00:00"/>
    <n v="-1.5416666666642413"/>
    <x v="1"/>
  </r>
  <r>
    <n v="775"/>
    <n v="1002519878"/>
    <n v="3"/>
    <x v="2"/>
    <n v="4"/>
    <s v="YOGYAKARTA"/>
    <s v="BANTUL"/>
    <s v="BTL"/>
    <s v="REG"/>
    <s v="AO"/>
    <x v="0"/>
    <m/>
    <s v="Completed (PS)"/>
    <s v="RBS-Regional 3"/>
    <d v="2026-08-11T13:28:49"/>
    <d v="2026-08-11T14:12:07"/>
    <n v="69361817"/>
    <m/>
    <n v="146129128576"/>
    <s v="LB PLERET BANTUL"/>
    <s v="ODP-BTL-FBZ/067"/>
    <s v="WO061499691"/>
    <m/>
    <m/>
    <m/>
    <n v="110.408756026601"/>
    <n v="-7.8615169620085696"/>
    <s v="|MN00799|MYIA-060043396531/POI/LAELATUL AFIATUN NISAK/085733668576/kantorhrdlaskarbuah@gmail.com"/>
    <s v="Sales Profesional"/>
    <m/>
    <m/>
    <m/>
    <m/>
    <m/>
    <m/>
    <m/>
    <m/>
    <s v="Management Janji"/>
    <s v="2026-08-11 09:00:00 | Tanggal Pemasangan : 11 Agustus 2026  Jam Pemasangan : 08:00 13:00  Info Tambahan : Hubungi pelanggan dulu sebelum ke lokasi terimakasih"/>
    <s v="FCC"/>
    <d v="2026-11-08T13:39:46"/>
    <m/>
    <m/>
    <s v="PS"/>
    <s v="BTL"/>
    <s v="NO ADDON"/>
    <n v="20260811"/>
    <s v="Completed"/>
    <s v="- 11_11446;Biaya PSB HSI EBIS Tunai di Depan ~ 11[150000]  - SP_NOSS;SP_NOSS ~ Internet NOSS Multispeed Network[0]  - E25061;E25061 ~ ES25 - Paket HSI Basic (HSIEF) Khusus Winback 2.0[0]  - E25061~null~E25061_UNL;UNL ~ Internet-Link Unlimited Internet Usa"/>
    <s v="INDIBIZ"/>
    <m/>
    <m/>
    <d v="2026-08-11T07:00:00"/>
    <s v="2026-08-11 09:00:00 | Tanggal Pemasangan : 11 Agustus 2026  Jam Pemasangan : 08:00 13:00  Info Tambahan : Hubungi pelanggan dulu sebelum ke lokasi terimakasih"/>
    <n v="2026"/>
    <n v="8"/>
    <n v="11"/>
    <d v="2026-08-11T00:00:00"/>
    <n v="-0.29166666666424135"/>
    <x v="1"/>
  </r>
  <r>
    <n v="776"/>
    <n v="1002532464"/>
    <n v="3"/>
    <x v="1"/>
    <n v="5"/>
    <s v="MALANG"/>
    <s v="KEPANJEN"/>
    <s v="TUR"/>
    <s v="REG"/>
    <s v="AO"/>
    <x v="0"/>
    <s v="1P INET"/>
    <s v="Completed (PS)"/>
    <s v="RBS-Regional 3"/>
    <d v="2026-08-18T10:16:57"/>
    <d v="2026-08-18T18:42:14"/>
    <n v="69368677"/>
    <m/>
    <n v="152713217464"/>
    <s v="toko wahyu 2"/>
    <s v="ODP-TUR-FF/27 FF/D05/27.01"/>
    <s v="WO061982500"/>
    <m/>
    <m/>
    <m/>
    <n v="112.6726371"/>
    <n v="-8.1534842999999899"/>
    <s v="|MN02462|MYIA-038406454108/POI/hasan 082228025558/087796642411/wahyuta443@gmail.com"/>
    <s v="MYIB_ASSISTANT"/>
    <m/>
    <m/>
    <m/>
    <m/>
    <m/>
    <m/>
    <m/>
    <m/>
    <s v="Management Janji"/>
    <s v="2026-08-19 08:00:00 | Jam Pemasangan : 08:00 - 12.00 Tanggal Pemasangan :19/08/2025 Info Tambahan : Hubungi pelanggan sebelum datang ke lokasi"/>
    <s v="FCC"/>
    <s v="18-08-2026 10:25:47"/>
    <d v="2026-08-19T08:00:00"/>
    <m/>
    <s v="PS"/>
    <s v="TUR"/>
    <s v="NO ADDON"/>
    <n v="20260818"/>
    <s v="Completed"/>
    <s v="HSI Bisnis Khusus Winback PSB 70% - 150 Mbps"/>
    <s v="INDIBIZ"/>
    <m/>
    <m/>
    <d v="2026-08-19T08:00:00"/>
    <s v="2026-08-19 08:00:00 | Jam Pemasangan : 08:00 - 12.00 Tanggal Pemasangan :19/08/2025 Info Tambahan : Hubungi pelanggan sebelum datang ke lokasi"/>
    <n v="2026"/>
    <n v="8"/>
    <n v="18"/>
    <d v="2026-08-18T00:00:00"/>
    <n v="-1.3333333333357587"/>
    <x v="1"/>
  </r>
  <r>
    <n v="777"/>
    <n v="1002526697"/>
    <n v="3"/>
    <x v="3"/>
    <n v="5"/>
    <s v="MADURA"/>
    <s v="PAMEKASAN"/>
    <s v="PME"/>
    <s v="REG"/>
    <s v="AO"/>
    <x v="0"/>
    <m/>
    <s v="CANCEL COMPLETED"/>
    <s v="RBS-Regional 3"/>
    <d v="2026-08-14T14:49:17"/>
    <d v="2026-08-16T09:19:30"/>
    <n v="69366169"/>
    <m/>
    <n v="152426928184"/>
    <s v="TOKO MASHUD BAROKAH"/>
    <s v="ODP-PME-FL/56"/>
    <m/>
    <m/>
    <m/>
    <m/>
    <n v="113.4165541"/>
    <n v="-7.1645894999999999"/>
    <s v="|MC70132|/FADILAH MASHUD-TOKO MASHUD BAROKAH/081997015248/mashudfasdi@gmail.com/HSI Bisnis + Netmonk Promo 2026 300 Mbps (Rp 1.186.100) PSB 150.000/-7.1645526, 113.4165856/Dekat Relubeng, Toket, Kec. Proppo, Kabupaten Pamekasan, Jawa Timur 69363"/>
    <s v="Sales Force DBS"/>
    <m/>
    <m/>
    <m/>
    <m/>
    <m/>
    <m/>
    <m/>
    <m/>
    <m/>
    <m/>
    <m/>
    <s v="14-08-2026 14:55:03"/>
    <m/>
    <m/>
    <s v="REJECT_FCC"/>
    <s v="PME"/>
    <s v="NETMONK"/>
    <m/>
    <s v="DECLINE : Decline - Batal Order Sonya Rahma Winata 40951375|MYDITA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s v="DECLINE : Decline - Batal Order Sonya Rahma Winata 40951375|MYDITA"/>
    <m/>
    <m/>
    <m/>
    <m/>
    <m/>
    <e v="#NUM!"/>
    <e v="#NUM!"/>
    <x v="0"/>
  </r>
  <r>
    <n v="778"/>
    <n v="1002507648"/>
    <n v="3"/>
    <x v="6"/>
    <n v="5"/>
    <s v="SIDOARJO"/>
    <s v="JOMBANG"/>
    <s v="JOM"/>
    <s v="REG"/>
    <s v="AO"/>
    <x v="0"/>
    <m/>
    <s v="Completed (PS)"/>
    <s v="RBS-Regional 3"/>
    <d v="2026-08-04T11:10:34"/>
    <d v="2026-08-04T17:48:06"/>
    <n v="69358116"/>
    <m/>
    <n v="152318240369"/>
    <s v="UNWAHA U/KANTOR"/>
    <s v="ODP-JOM-FE/28"/>
    <s v="WO060877530"/>
    <m/>
    <m/>
    <m/>
    <n v="112.2322135"/>
    <n v="-7.5205311000000004"/>
    <s v="|MN01463|/UNWAHA U/KANTOR /WINBACK 2.0 HSI B2B (1:1) 50MBPS 355RB PSB DISC 70%/1:1 WINBACK 50MBPS INET ONLY TARIF 355000 BELUM PPN /zuhrisyaifuddin52@gmail.com/SYAIFUDDIN ZUHRI/85784996850"/>
    <s v="Sales Force DBS"/>
    <m/>
    <m/>
    <m/>
    <m/>
    <m/>
    <m/>
    <m/>
    <m/>
    <s v="Management Janji"/>
    <s v="2026-08-05 08:00:00|Tanggal Pemasangan : 05 Agustus 2026 Jam Pemasangan : 08:00 13:00 Info Tambahan : Hubungi pelanggan dulu sebelum ke lokasi terimakasih|40010577|MYDITA"/>
    <s v="FCC"/>
    <d v="2026-04-08T11:25:40"/>
    <d v="2026-08-05T08:00:00"/>
    <m/>
    <s v="PS"/>
    <s v="JOM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8:00:00"/>
    <s v="2026-08-05 08:00:00|Tanggal Pemasangan : 05 Agustus 2026 Jam Pemasangan : 08:00 13:00 Info Tambahan : Hubungi pelanggan dulu sebelum ke lokasi terimakasih|40010577|MYDITA"/>
    <n v="2026"/>
    <n v="8"/>
    <n v="4"/>
    <d v="2026-08-04T00:00:00"/>
    <n v="-1.3333333333357587"/>
    <x v="1"/>
  </r>
  <r>
    <n v="779"/>
    <n v="1002516187"/>
    <n v="3"/>
    <x v="1"/>
    <n v="5"/>
    <s v="MADIUN"/>
    <s v="NGAWI"/>
    <s v="MGT"/>
    <s v="REG"/>
    <s v="AO"/>
    <x v="0"/>
    <s v="1P INET"/>
    <s v="Completed (PS)"/>
    <s v="RBS-Regional 3"/>
    <d v="2026-08-08T17:10:56"/>
    <d v="2026-08-09T20:00:59"/>
    <n v="69361616"/>
    <m/>
    <n v="152603215869"/>
    <s v="SPBU 54.633.11"/>
    <s v="ODP-MGT-FQ/27 FQ/D02/27.01"/>
    <s v="WO061283558"/>
    <m/>
    <m/>
    <m/>
    <n v="111.37651820000001"/>
    <n v="-7.6261605000000001"/>
    <s v="|MN00285|MYIA-038049613810/POI/H SOETOMO/085335609009/spbu05.5463311mgt@gmail.com"/>
    <s v="MYIB_ASSISTANT"/>
    <m/>
    <m/>
    <m/>
    <m/>
    <m/>
    <m/>
    <m/>
    <m/>
    <s v="Management Janji"/>
    <s v="2026-08-09 15:00:00 | Nama PIC: bp slamet Notel: 085335609009 Alt: -  Tanggal: 9/8/2026 Jam Pasang: Sore Note: Hubungi pelanggan sebelum ke lokasi, terima kasih. "/>
    <s v="FCC"/>
    <d v="2026-08-08T17:24:45"/>
    <d v="2026-08-09T15:00:00"/>
    <m/>
    <s v="PS"/>
    <s v="MGT"/>
    <s v="NO ADDON"/>
    <n v="20260809"/>
    <s v="Completed"/>
    <s v="HSI Bisnis Promo HUT Telkom PSB 70% - 50 Mbps"/>
    <s v="INDIBIZ"/>
    <m/>
    <m/>
    <d v="2026-08-09T15:00:00"/>
    <s v="2026-08-09 15:00:00 | Nama PIC: bp slamet Notel: 085335609009 Alt: -  Tanggal: 9/8/2026 Jam Pasang: Sore Note: Hubungi pelanggan sebelum ke lokasi, terima kasih. "/>
    <n v="2026"/>
    <n v="8"/>
    <n v="9"/>
    <d v="2026-08-09T00:00:00"/>
    <n v="-0.625"/>
    <x v="1"/>
  </r>
  <r>
    <n v="780"/>
    <n v="1002515795"/>
    <n v="3"/>
    <x v="4"/>
    <n v="4"/>
    <s v="PEKALONGAN"/>
    <s v="TEGAL"/>
    <s v="TEG"/>
    <s v="REG"/>
    <s v="AO"/>
    <x v="0"/>
    <s v="1P INET"/>
    <s v="Completed (PS)"/>
    <s v="RBS-Regional 3"/>
    <d v="2026-08-08T11:16:56"/>
    <d v="2026-08-10T21:12:07"/>
    <n v="69361342"/>
    <m/>
    <n v="142212126685"/>
    <s v="SMK SUPM YAMIPURA SURADADI"/>
    <s v="ODP-TEG-FBJ/109 FBJ/D08/109.01"/>
    <s v="WO061247400"/>
    <m/>
    <m/>
    <m/>
    <n v="109.27170099999999"/>
    <n v="-6.8795760000000001"/>
    <s v="|MN00292|MYIA-074963561232/POI/Mufti Farij/081225426866/mufti95farij@gmail.com"/>
    <s v="MYIB_ASSISTANT"/>
    <m/>
    <m/>
    <m/>
    <m/>
    <m/>
    <m/>
    <m/>
    <m/>
    <s v="Management Janji"/>
    <s v="2026-08-09 08:00:00 | Nama PIC : bapak mufti No HP : 081225426866 Alt :  M Janji : (RABU/6/AGUSTUS/2026) jam Pasang : 09:00 Note : hubungi pelanggan jika ingin kelokasi"/>
    <s v="FCC"/>
    <d v="2026-08-08T11:25:30"/>
    <d v="2026-08-09T08:00:00"/>
    <m/>
    <s v="PS"/>
    <s v="TEG"/>
    <s v="NO ADDON"/>
    <n v="20260810"/>
    <s v="Completed"/>
    <s v="HSI Bisnis Basic Promo HUT Telkom PSB 70% - 50 Mbps"/>
    <s v="INDIBIZ"/>
    <m/>
    <m/>
    <d v="2026-08-09T08:00:00"/>
    <s v="2026-08-09 08:00:00 | Nama PIC : bapak mufti No HP : 081225426866 Alt :  M Janji : (RABU/6/AGUSTUS/2026) jam Pasang : 09:00 Note : hubungi pelanggan jika ingin kelokasi"/>
    <n v="2026"/>
    <n v="8"/>
    <n v="10"/>
    <d v="2026-08-10T00:00:00"/>
    <n v="0.66666666666424135"/>
    <x v="1"/>
  </r>
  <r>
    <n v="781"/>
    <n v="1002511481"/>
    <n v="3"/>
    <x v="0"/>
    <n v="5"/>
    <s v="KUPANG"/>
    <s v="KUPANG"/>
    <s v="KPN"/>
    <s v="REG"/>
    <s v="AO"/>
    <x v="0"/>
    <s v="1P INET"/>
    <s v="Completed (PS)"/>
    <s v="RBS-Regional 3"/>
    <d v="2026-08-06T08:43:56"/>
    <d v="2026-08-09T17:49:22"/>
    <n v="69359589"/>
    <m/>
    <n v="172502311085"/>
    <s v="CAFE KOPI &amp; TEH"/>
    <s v="ODP-KPN-FGC/47 FGC/D03/47.01"/>
    <s v="WO061041081"/>
    <m/>
    <m/>
    <m/>
    <n v="123.6068441"/>
    <n v="-10.164740699999999"/>
    <s v="|MN01740|MYIA-003885753529/POI/Dr.ARLEY SADRA TELUSSA /085336541987/saver_edybria@yahoo.co.id"/>
    <s v="MYIB_ASSISTANT"/>
    <m/>
    <m/>
    <m/>
    <m/>
    <m/>
    <m/>
    <m/>
    <m/>
    <s v="Management Janji"/>
    <s v="2026-08-07 08:00:00 | telp :085336541987 alt : manja : pagi : siang 07/08/2026 hub sebelum ke lokasi "/>
    <s v="FCC"/>
    <d v="2026-06-08T08:55:04"/>
    <d v="2026-08-07T08:00:00"/>
    <m/>
    <s v="PS"/>
    <s v="KPN"/>
    <s v="NO ADDON"/>
    <n v="20260809"/>
    <s v="Completed"/>
    <s v="HSI Bisnis Basic Promo HUT Telkom PSB 70% - 75 Mbps"/>
    <s v="INDIBIZ"/>
    <m/>
    <m/>
    <d v="2026-08-07T08:00:00"/>
    <s v="2026-08-07 08:00:00 | telp :085336541987 alt : manja : pagi : siang 07/08/2026 hub sebelum ke lokasi "/>
    <n v="2026"/>
    <n v="8"/>
    <n v="9"/>
    <d v="2026-08-09T00:00:00"/>
    <n v="1.6666666666642413"/>
    <x v="2"/>
  </r>
  <r>
    <n v="782"/>
    <n v="1002533140"/>
    <n v="3"/>
    <x v="4"/>
    <n v="4"/>
    <s v="PEKALONGAN"/>
    <s v="TEGAL"/>
    <s v="TEG"/>
    <s v="REG"/>
    <s v="AO"/>
    <x v="0"/>
    <s v="1P INET"/>
    <s v="MIE - SEND SURVEY"/>
    <s v="RBS-Regional 3"/>
    <d v="2026-08-18T13:23:56"/>
    <d v="2026-08-18T13:26:02"/>
    <n v="69368990"/>
    <m/>
    <n v="142212126310"/>
    <s v="sppg yayasan potensi anak cerdas dan berkah"/>
    <s v="ODP-TEG-FAG/145 FAG/D03/145.01"/>
    <s v="WO062010587"/>
    <m/>
    <m/>
    <m/>
    <n v="109.18896599999999"/>
    <n v="-6.896083"/>
    <s v="|MN00377|MYIA-071298557052/POI/sidowati/085870464804/sidowati8@gmail.com"/>
    <s v="MYIB_ASSISTANT"/>
    <m/>
    <m/>
    <m/>
    <m/>
    <m/>
    <m/>
    <m/>
    <m/>
    <s v="Management Janji"/>
    <s v="2026-08-19 13:00:00 | M Janji : (19/agustus/2026) jam Pasang : 09:00 Note : hubungi pelanggan jika ingin kelokasi"/>
    <s v="FCC"/>
    <s v="18-08-2026 13:25:51"/>
    <d v="2026-08-19T13:00:00"/>
    <m/>
    <s v="SURVEY_NEW_MANJA"/>
    <s v="TEG"/>
    <s v="NO ADDON"/>
    <m/>
    <s v="MIE - SEND SURVEY"/>
    <s v="HSI Bisnis Promo HUT Telkom PSB 70% - 50 Mbps"/>
    <s v="INDIBIZ"/>
    <m/>
    <m/>
    <d v="2026-08-19T13:00:00"/>
    <s v="2026-08-19 13:00:00 | M Janji : (19/agustus/2026) jam Pasang : 09:00 Note : hubungi pelanggan jika ingin kelokasi"/>
    <m/>
    <m/>
    <m/>
    <e v="#NUM!"/>
    <e v="#NUM!"/>
    <x v="0"/>
  </r>
  <r>
    <n v="783"/>
    <n v="1002522989"/>
    <n v="3"/>
    <x v="3"/>
    <n v="5"/>
    <s v="SBY UTARA"/>
    <s v="TANDES"/>
    <s v="KNN"/>
    <s v="REG"/>
    <s v="AO"/>
    <x v="0"/>
    <s v="1P INET"/>
    <s v="Completed (PS)"/>
    <s v="RBS-Regional 3"/>
    <d v="2026-08-12T17:01:57"/>
    <d v="2026-08-14T08:13:44"/>
    <n v="69364557"/>
    <m/>
    <n v="152412248839"/>
    <s v="SMK Wijaya Putra (Gedung D)"/>
    <s v="ODP-KND-FAF/39"/>
    <s v="WO061616319"/>
    <m/>
    <m/>
    <m/>
    <n v="112.6128794"/>
    <n v="-7.2347336999999996"/>
    <s v="|MN02813|MYIA-042405094623/POI/Yulian Varantino/087787386225/varantino@wijayaputra.sch.id"/>
    <s v="MYIB_ASSISTANT"/>
    <m/>
    <m/>
    <m/>
    <m/>
    <m/>
    <m/>
    <m/>
    <m/>
    <s v="Management Janji"/>
    <s v="2026-08-13 13:00:00 | M Janji : (13/08/2026) jam Pasang : 08:00 Note : hubungi pelanggan jika ingin kelokasi"/>
    <s v="FCC"/>
    <d v="2026-12-08T17:10:31"/>
    <d v="2026-08-13T13:00:00"/>
    <m/>
    <s v="PS"/>
    <s v="KNN"/>
    <s v="NO ADDON"/>
    <n v="20260814"/>
    <s v="Completed"/>
    <s v="HSI Bisnis Basic Promo HUT Telkom PSB 70% - 75 Mbps"/>
    <s v="INDIBIZ"/>
    <m/>
    <m/>
    <d v="2026-08-13T13:00:00"/>
    <s v="2026-08-13 13:00:00 | M Janji : (13/08/2026) jam Pasang : 08:00 Note : hubungi pelanggan jika ingin kelokasi"/>
    <n v="2026"/>
    <n v="8"/>
    <n v="14"/>
    <d v="2026-08-14T00:00:00"/>
    <n v="0.45833333333575865"/>
    <x v="1"/>
  </r>
  <r>
    <n v="784"/>
    <n v="1002519306"/>
    <n v="3"/>
    <x v="0"/>
    <n v="5"/>
    <s v="MATARAM"/>
    <s v="SUMBAWA"/>
    <s v="SBW"/>
    <s v="REG"/>
    <s v="AO"/>
    <x v="0"/>
    <s v="1P INET"/>
    <s v="WAITING AKTIFASI IHLD"/>
    <s v="RBS-Regional 3"/>
    <d v="2026-08-11T10:36:53"/>
    <d v="2026-08-12T10:41:01"/>
    <n v="69357062"/>
    <m/>
    <m/>
    <s v="NATASYA HOUSE"/>
    <m/>
    <s v="WO060724128"/>
    <m/>
    <m/>
    <m/>
    <n v="117.42574"/>
    <n v="-8.4972999999999992"/>
    <s v="|MN02367|MYIA-022626439990/POI/NATASYA DILA AGUSTIN/088991617173/natasyadila62@gmail.com"/>
    <s v="MYIB_ASSISTANT"/>
    <m/>
    <m/>
    <m/>
    <m/>
    <m/>
    <m/>
    <m/>
    <m/>
    <s v="Management Janji"/>
    <s v="2026-08-03 13:00:00 | Tanggal pemasangan :03 agustus 2026 Jam pemasangan : 08.00 - 12.00 Info Tambahan : Hubungi pelanggan dulu sebelum ke lokasi terimakasih"/>
    <s v="FCC"/>
    <d v="2026-11-08T10:39:50"/>
    <d v="2026-08-03T00:00:00"/>
    <m/>
    <s v="UNSC"/>
    <s v="SBW"/>
    <s v="NO ADDON"/>
    <m/>
    <s v="WAITING : |MYDITA"/>
    <s v="HSI Bisnis Basic Promo HUT Telkom PSB 70% - 50 Mbps"/>
    <s v="INDIBIZ"/>
    <m/>
    <m/>
    <d v="2026-08-03T13:00:00"/>
    <s v="2026-08-03 13:00:00 | Tanggal pemasangan :03 agustus 2026 Jam pemasangan : 08.00 - 12.00 Info Tambahan : Hubungi pelanggan dulu sebelum ke lokasi terimakasih"/>
    <m/>
    <m/>
    <m/>
    <e v="#NUM!"/>
    <e v="#NUM!"/>
    <x v="0"/>
  </r>
  <r>
    <n v="785"/>
    <n v="1002510033"/>
    <n v="3"/>
    <x v="5"/>
    <n v="5"/>
    <s v="SINGARJA"/>
    <s v="KLUNGKUNG"/>
    <s v="SMA"/>
    <s v="REG"/>
    <s v="AO"/>
    <x v="0"/>
    <m/>
    <s v="CANCEL COMPLETED"/>
    <s v="RBS-Regional 3"/>
    <d v="2026-08-05T10:41:27"/>
    <d v="2026-08-07T11:38:19"/>
    <n v="69358913"/>
    <m/>
    <n v="172428815935"/>
    <s v="Lumbung umaluah villa"/>
    <s v="ODP-SMA-FAK/06"/>
    <m/>
    <m/>
    <m/>
    <m/>
    <n v="115.43618979999999"/>
    <n v="-8.4658975000000005"/>
    <s v="|MN02750|/CP NI NYOMAN SULADRI/082340669469/lumbungumaluah@gmail.com"/>
    <s v="Sales Force DBS"/>
    <m/>
    <m/>
    <m/>
    <m/>
    <m/>
    <m/>
    <m/>
    <m/>
    <m/>
    <m/>
    <m/>
    <d v="2026-05-08T10:54:57"/>
    <m/>
    <m/>
    <s v="REJECT_FCC"/>
    <s v="SMA"/>
    <s v="NO ADDON"/>
    <m/>
    <s v="DECLINE : Decline - Batal Order Yusnani Manalu 40951378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DECLINE : Decline - Batal Order Yusnani Manalu 40951378|MYDITA"/>
    <m/>
    <m/>
    <m/>
    <m/>
    <m/>
    <e v="#NUM!"/>
    <e v="#NUM!"/>
    <x v="0"/>
  </r>
  <r>
    <n v="786"/>
    <n v="1002519276"/>
    <n v="3"/>
    <x v="3"/>
    <n v="5"/>
    <s v="SBY UTARA"/>
    <s v="LAMONGAN"/>
    <s v="BBA"/>
    <s v="REG"/>
    <s v="AO"/>
    <x v="0"/>
    <s v="1P INET"/>
    <s v="102 | FOLLOW UP COMPLETED"/>
    <s v="RBS-Regional 3"/>
    <d v="2026-08-11T10:29:56"/>
    <d v="2026-08-13T14:24:36"/>
    <n v="69363052"/>
    <m/>
    <n v="152441211131"/>
    <s v="TOKO BU DIA"/>
    <s v="ODP-BBA-FAK/25 FAK/D03/25.01"/>
    <s v="WO061473407"/>
    <m/>
    <m/>
    <m/>
    <n v="112.151629"/>
    <n v="-7.2398150000000001"/>
    <s v="|MN02646|MYIA-085160341313/POI/dyah kumolosari/0881036108508/kumolosarid@gmail.com"/>
    <s v="MYIB_ASSISTANT"/>
    <m/>
    <m/>
    <m/>
    <m/>
    <m/>
    <m/>
    <m/>
    <m/>
    <s v="Management Janji"/>
    <s v="2026-08-12 10:00:00 | M Janji : (12/08/2026) jam Pasang : 09:00 Note : hubungi pelanggan jika ingin kelokasi "/>
    <s v="FCC"/>
    <d v="2026-11-08T10:39:50"/>
    <d v="2026-08-12T10:00:00"/>
    <s v="Kendala Pelanggan"/>
    <s v="REVOKE"/>
    <s v="BBA"/>
    <s v="NO ADDON"/>
    <m/>
    <s v="Follow Up Revoke Completed, New Order ID : SC1002524460"/>
    <s v="HSI Bisnis Basic Promo HUT Telkom PSB 70% - 50 Mbps"/>
    <s v="INDIBIZ"/>
    <m/>
    <m/>
    <d v="2026-08-12T10:00:00"/>
    <s v="2026-08-12 10:00:00 | M Janji : (12/08/2026) jam Pasang : 09:00 Note : hubungi pelanggan jika ingin kelokasi "/>
    <m/>
    <m/>
    <m/>
    <e v="#NUM!"/>
    <e v="#NUM!"/>
    <x v="0"/>
  </r>
  <r>
    <n v="787"/>
    <n v="1002512276"/>
    <n v="3"/>
    <x v="7"/>
    <n v="4"/>
    <s v="KUDUS"/>
    <s v="PURWODADI"/>
    <s v="WRO"/>
    <s v="REG"/>
    <s v="AO"/>
    <x v="0"/>
    <s v="1P INET"/>
    <s v="Completed (PS)"/>
    <s v="RBS-Regional 3"/>
    <d v="2026-08-06T12:49:57"/>
    <d v="2026-08-07T17:04:35"/>
    <n v="69359924"/>
    <m/>
    <n v="142509107217"/>
    <s v="SPBU 4458116"/>
    <s v="ODP-WRO-FC/105 FC/D03/105.01"/>
    <s v="WO061069386"/>
    <m/>
    <m/>
    <m/>
    <n v="111.11573"/>
    <n v="-7.1114290000000002"/>
    <s v="|MN01996|MYIA-065390110769/POI/Aris Budi Wintolo /082137255959/bakullengo7@gmail.com"/>
    <s v="MYIB_ASSISTANT"/>
    <m/>
    <m/>
    <m/>
    <m/>
    <m/>
    <m/>
    <m/>
    <m/>
    <s v="Management Janji"/>
    <s v="2026-08-07 13:00:00 | M Janji : (07/08/026) jam Pasang : 09:00 Note : hubungi pelanggan jika ingin kelokasi "/>
    <s v="FCC"/>
    <d v="2026-06-08T12:55:41"/>
    <d v="2026-08-07T13:00:00"/>
    <m/>
    <s v="PS"/>
    <s v="WRO"/>
    <s v="NO ADDON"/>
    <n v="20260807"/>
    <s v="Completed"/>
    <s v="HSI Bisnis Promo HUT Telkom PSB 70% - 50 Mbps"/>
    <s v="INDIBIZ"/>
    <m/>
    <m/>
    <d v="2026-08-07T13:00:00"/>
    <s v="2026-08-07 13:00:00 | M Janji : (07/08/026) jam Pasang : 09:00 Note : hubungi pelanggan jika ingin kelokasi "/>
    <n v="2026"/>
    <n v="8"/>
    <n v="7"/>
    <d v="2026-08-07T00:00:00"/>
    <n v="-0.54166666666424135"/>
    <x v="1"/>
  </r>
  <r>
    <n v="788"/>
    <n v="1002516635"/>
    <n v="3"/>
    <x v="3"/>
    <n v="5"/>
    <s v="MADURA"/>
    <s v="BANGKALAN"/>
    <s v="OMB"/>
    <s v="REG"/>
    <s v="AO"/>
    <x v="0"/>
    <s v="1P INET"/>
    <s v="102 | FOLLOW UP COMPLETED"/>
    <s v="RBS-Regional 3"/>
    <d v="2026-08-09T18:16:56"/>
    <d v="2026-08-11T18:15:59"/>
    <n v="69361988"/>
    <m/>
    <n v="152438901626"/>
    <s v="SMA Al Hikmah"/>
    <s v="ODP-OMB-FAA/65 FAA/D07/65.01"/>
    <s v="WO061339818"/>
    <m/>
    <m/>
    <m/>
    <n v="113.339825123548"/>
    <n v="-7.1196288768284601"/>
    <s v="MD|MYDB-20260806264569|DN00001/MN00572|SMA Al Hikmah|085230900285"/>
    <s v="MYDIGIBIZPARTNER"/>
    <m/>
    <m/>
    <m/>
    <m/>
    <m/>
    <m/>
    <m/>
    <m/>
    <s v="Management Janji"/>
    <s v="2026-08-10 15:00:00 | M Janji : (10/08/2026) jam Pasang : 09:00 Note : hubungi pelanggan jika ingin kelokasi "/>
    <s v="FCC"/>
    <d v="2026-09-08T18:25:18"/>
    <d v="2026-08-10T15:00:00"/>
    <m/>
    <s v="REVOKE"/>
    <s v="OMB"/>
    <s v="NETMONK"/>
    <m/>
    <s v="Follow Up Revoke Completed, New Order ID : SC1002520957"/>
    <s v="HSI Bisnis Bundling Netmonk Promo 2026 PSB 70% - 300 Mbps"/>
    <s v="INDIBIZ"/>
    <m/>
    <m/>
    <d v="2026-08-10T15:00:00"/>
    <s v="2026-08-10 15:00:00 | M Janji : (10/08/2026) jam Pasang : 09:00 Note : hubungi pelanggan jika ingin kelokasi "/>
    <m/>
    <m/>
    <m/>
    <e v="#NUM!"/>
    <e v="#NUM!"/>
    <x v="0"/>
  </r>
  <r>
    <n v="789"/>
    <n v="1002516364"/>
    <n v="3"/>
    <x v="5"/>
    <n v="5"/>
    <s v="SINGARJA"/>
    <s v="SINGARAJA"/>
    <s v="SGR"/>
    <s v="REG"/>
    <s v="AO"/>
    <x v="0"/>
    <m/>
    <s v="Completed (PS)"/>
    <s v="RBS-Regional 3"/>
    <d v="2026-08-09T10:20:42"/>
    <d v="2026-08-10T07:31:05"/>
    <n v="69361755"/>
    <m/>
    <n v="172424836840"/>
    <s v="TOKO SEMBAKO WISNU"/>
    <s v="ODP-SGR-FC/27"/>
    <s v="WO061323705"/>
    <m/>
    <m/>
    <m/>
    <n v="115.0637388"/>
    <n v="-8.1278047999999998"/>
    <s v="MN00087/TOKO SEMBAKO WISNU/PIC Kadek Kertana/081959428867/kadektana994@gmail.com"/>
    <s v="Sales Force DBS"/>
    <m/>
    <m/>
    <m/>
    <m/>
    <m/>
    <m/>
    <m/>
    <m/>
    <s v="Management Janji"/>
    <s v="2026-08-10 13:00:00|M Janji : (10/08/2026) jam Pasang : 09:00 Note : hubungi pelanggan jika ingin kelokasi |40981182|MYDITA"/>
    <s v="FCC"/>
    <d v="2026-09-08T10:25:41"/>
    <d v="2026-08-10T13:00:00"/>
    <m/>
    <s v="PS"/>
    <s v="SGR"/>
    <s v="NO ADDON"/>
    <n v="20260810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0T13:00:00"/>
    <s v="2026-08-10 13:00:00|M Janji : (10/08/2026) jam Pasang : 09:00 Note : hubungi pelanggan jika ingin kelokasi |40981182|MYDITA"/>
    <n v="2026"/>
    <n v="8"/>
    <n v="10"/>
    <d v="2026-08-10T00:00:00"/>
    <n v="-0.54166666666424135"/>
    <x v="1"/>
  </r>
  <r>
    <n v="790"/>
    <n v="1002530445"/>
    <n v="3"/>
    <x v="1"/>
    <n v="5"/>
    <s v="MALANG"/>
    <s v="BATU"/>
    <s v="SGS"/>
    <s v="REG"/>
    <s v="AO"/>
    <x v="0"/>
    <s v="1P INET"/>
    <s v="Completed (PS)"/>
    <s v="RBS-Regional 3"/>
    <d v="2026-08-17T09:05:57"/>
    <d v="2026-08-17T21:01:13"/>
    <n v="69367823"/>
    <m/>
    <n v="152721299865"/>
    <s v="BAROKAH JAYA"/>
    <s v="ODP-SGS-FS/23 FS/D01/23.01"/>
    <s v="WO061912512"/>
    <m/>
    <m/>
    <m/>
    <n v="112.6809157"/>
    <n v="-7.9200140000000001"/>
    <s v="|MN02703|MYIA-042564827398/POI/Rapiyadi Yuwono/088987027739/ryuwono2@givmail.com"/>
    <s v="MYIB_ASSISTANT"/>
    <m/>
    <m/>
    <m/>
    <m/>
    <m/>
    <m/>
    <m/>
    <m/>
    <s v="Management Janji"/>
    <s v="2026-08-18 08:00:00 | Jam Pemasangan : 08:00 - 12.00 Tanggal Pemasangan : 18/08/2026 Info Tambahan : Hubungi pelanggan sebelum datang ke lokasi"/>
    <s v="FCC"/>
    <s v="17-08-2026 09:10:46"/>
    <d v="2026-08-18T08:00:00"/>
    <m/>
    <s v="PS"/>
    <s v="SGS"/>
    <s v="NO ADDON"/>
    <n v="20260817"/>
    <s v="Completed"/>
    <s v="HSI Bisnis Promo HUT Telkom PSB 70% - 50 Mbps"/>
    <s v="INDIBIZ"/>
    <m/>
    <m/>
    <d v="2026-08-18T08:00:00"/>
    <s v="2026-08-18 08:00:00 | Jam Pemasangan : 08:00 - 12.00 Tanggal Pemasangan : 18/08/2026 Info Tambahan : Hubungi pelanggan sebelum datang ke lokasi"/>
    <n v="2026"/>
    <n v="8"/>
    <n v="17"/>
    <d v="2026-08-17T00:00:00"/>
    <n v="-1.3333333333357587"/>
    <x v="1"/>
  </r>
  <r>
    <n v="791"/>
    <n v="1002515751"/>
    <n v="3"/>
    <x v="3"/>
    <n v="5"/>
    <s v="SBY SELATAN"/>
    <s v="KETINTANG"/>
    <s v="WRU"/>
    <s v="REG"/>
    <s v="AO"/>
    <x v="0"/>
    <s v="1P INET"/>
    <s v="Completed (PS)"/>
    <s v="RBS-Regional 3"/>
    <d v="2026-08-08T10:43:57"/>
    <d v="2026-08-09T20:03:04"/>
    <n v="69361333"/>
    <m/>
    <n v="152302236102"/>
    <s v="Fotocopy AZKA"/>
    <s v="ODP-WR1-FLC/99 FLC/D01/99.01"/>
    <s v="WO061244049"/>
    <m/>
    <m/>
    <m/>
    <n v="112.722636368194"/>
    <n v="-7.3488283326413599"/>
    <s v="|MN00458|MYIA-024097076361/POI/Ita Fitriyah/081231939422/ita.fitriyah5@gmail.com"/>
    <s v="MYIB_ASSISTANT"/>
    <m/>
    <m/>
    <m/>
    <m/>
    <m/>
    <m/>
    <m/>
    <m/>
    <s v="Management Janji"/>
    <s v="2026-08-09 08:00:00 | Tgl Pemasangan : 09 Agustus 2026 Interval : PAGI SIANG Note : Hubungi pelanggan terlebih dahulu"/>
    <s v="FCC"/>
    <d v="2026-08-08T10:54:57"/>
    <d v="2026-08-09T08:00:00"/>
    <m/>
    <s v="PS"/>
    <s v="WRU"/>
    <s v="NO ADDON"/>
    <n v="20260809"/>
    <s v="Completed"/>
    <s v="HSI Bisnis Basic Promo HUT Telkom PSB 70% - 50 Mbps"/>
    <s v="INDIBIZ"/>
    <m/>
    <m/>
    <d v="2026-08-09T08:00:00"/>
    <s v="2026-08-09 08:00:00 | Tgl Pemasangan : 09 Agustus 2026 Interval : PAGI SIANG Note : Hubungi pelanggan terlebih dahulu"/>
    <n v="2026"/>
    <n v="8"/>
    <n v="9"/>
    <d v="2026-08-09T00:00:00"/>
    <n v="-0.33333333333575865"/>
    <x v="1"/>
  </r>
  <r>
    <n v="792"/>
    <n v="1002513435"/>
    <n v="3"/>
    <x v="1"/>
    <n v="5"/>
    <s v="KEDIRI"/>
    <s v="TRENGGALEK"/>
    <s v="TRE"/>
    <s v="REG"/>
    <s v="AO"/>
    <x v="0"/>
    <s v="1P INET"/>
    <s v="Completed (PS)"/>
    <s v="RBS-Regional 3"/>
    <d v="2026-08-06T18:22:56"/>
    <d v="2026-08-07T13:21:14"/>
    <n v="69360322"/>
    <m/>
    <n v="152608207569"/>
    <s v="SPBU 54.663.10 TRENGGALEK"/>
    <s v="ODP-TRE-FM/35 FM/D06/35.01"/>
    <s v="WO061113828"/>
    <m/>
    <m/>
    <m/>
    <n v="111.71340571503301"/>
    <n v="-8.0887429214024902"/>
    <s v="|MN00418|MYIA-067867252317/POI/SUYADI/082244213266/spbukarangsoko@yahoo.co.id"/>
    <s v="MYIB_ASSISTANT"/>
    <m/>
    <m/>
    <m/>
    <m/>
    <m/>
    <m/>
    <m/>
    <m/>
    <s v="Management Janji"/>
    <s v="2026-08-07 15:00:00 | Tanggal pemasangan: 07/08/2026 Jam pemasangan : pagi/siang Info Tambahan : Hubungi pelanggan dulu sebelum ke lokasi. terima kasih"/>
    <s v="FCC"/>
    <d v="2026-06-08T18:39:57"/>
    <d v="2026-08-07T15:00:00"/>
    <m/>
    <s v="PS"/>
    <s v="TRE"/>
    <s v="NO ADDON"/>
    <n v="20260807"/>
    <s v="Completed"/>
    <s v="HSI Bisnis Promo HUT Telkom PSB 70% - 50 Mbps"/>
    <s v="INDIBIZ"/>
    <m/>
    <m/>
    <d v="2026-08-07T15:00:00"/>
    <s v="2026-08-07 15:00:00 | Tanggal pemasangan: 07/08/2026 Jam pemasangan : pagi/siang Info Tambahan : Hubungi pelanggan dulu sebelum ke lokasi. terima kasih"/>
    <n v="2026"/>
    <n v="8"/>
    <n v="7"/>
    <d v="2026-08-07T00:00:00"/>
    <n v="-0.625"/>
    <x v="1"/>
  </r>
  <r>
    <n v="793"/>
    <n v="1002521572"/>
    <n v="3"/>
    <x v="6"/>
    <n v="5"/>
    <s v="SIDOARJO"/>
    <s v="INNER - JATIM TIMUR"/>
    <s v="SDN"/>
    <s v="REG"/>
    <s v="AO"/>
    <x v="0"/>
    <m/>
    <s v="102 | FOLLOW UP COMPLETED"/>
    <s v="RBS-Regional 3"/>
    <d v="2026-08-12T10:30:25"/>
    <d v="2026-08-14T14:22:05"/>
    <n v="69363958"/>
    <m/>
    <n v="152328218240"/>
    <s v="PT TRANS MERDEKA INVESTAMA"/>
    <s v="ODP-SDN-FC/33"/>
    <s v="WO061575489"/>
    <m/>
    <m/>
    <m/>
    <n v="112.69592179999999"/>
    <n v="-7.3897535000000003"/>
    <s v="|MN02627|/PT TRANS MERDEKA INVESTAMA/WINBACK HSI B2B  (1:1) 150MBPS 705RB PSB DISC 70%/REQ PAKET 150MBPS - 705K/transmerdekainvesment@gmail.com/82234861166/82234861166"/>
    <s v="Sales Force DBS"/>
    <m/>
    <m/>
    <m/>
    <m/>
    <m/>
    <m/>
    <m/>
    <m/>
    <s v="Management Janji"/>
    <s v="2026-08-13 13:00:00|Tanggal pemasangan :13/08/2026 Jam pemasangan : pagi/siang Info Tambahan : Hubungi pelanggan dulu sebelum ke lokasi terima kasih.|40971401|MYDITA"/>
    <s v="FCC"/>
    <d v="2026-12-08T10:39:53"/>
    <d v="2026-08-13T13:00:00"/>
    <s v="Kendala Pelanggan"/>
    <s v="REVOKE"/>
    <s v="SDN"/>
    <s v="NO ADDON"/>
    <m/>
    <s v="Follow Up Revoke Completed, New Order ID : SC1002526545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3T13:00:00"/>
    <s v="2026-08-13 13:00:00|Tanggal pemasangan :13/08/2026 Jam pemasangan : pagi/siang Info Tambahan : Hubungi pelanggan dulu sebelum ke lokasi terima kasih.|40971401|MYDITA"/>
    <m/>
    <m/>
    <m/>
    <e v="#NUM!"/>
    <e v="#NUM!"/>
    <x v="0"/>
  </r>
  <r>
    <n v="794"/>
    <n v="1002508319"/>
    <n v="3"/>
    <x v="3"/>
    <n v="5"/>
    <s v="SBY SELATAN"/>
    <s v="KETINTANG"/>
    <s v="IJK"/>
    <s v="REG"/>
    <s v="AO"/>
    <x v="0"/>
    <m/>
    <s v="Completed (PS)"/>
    <s v="RBS-Regional 2"/>
    <d v="2026-08-04T13:47:04"/>
    <d v="2026-08-07T19:09:08"/>
    <n v="66525052"/>
    <m/>
    <n v="152306253171"/>
    <s v="PT. BANGUN INFORMASI TEKNOLOGI"/>
    <s v="ODP-IJK-FHT/04"/>
    <s v="WO060934766"/>
    <m/>
    <m/>
    <m/>
    <n v="112.727100369114"/>
    <n v="-7.3123265180214903"/>
    <s v="AMRBS;950223;ALDHIAZ;JKT OUTER;HSI Bisnis PSB 70% - 100 Mbps - (669000);CP  RIZIQ 0877-1577-1000 ALT SANDY 087778113956;billing@bnteknologi.com  "/>
    <s v="Account Manager"/>
    <m/>
    <m/>
    <m/>
    <m/>
    <m/>
    <m/>
    <m/>
    <m/>
    <s v="Management Janji"/>
    <s v="2026-08-09 15:00:00|PT Bangun Informasi Teknologi 087778113956|40981182|MYDITA"/>
    <s v="FCC"/>
    <d v="2026-04-08T13:54:57"/>
    <d v="2026-08-09T15:00:00"/>
    <m/>
    <s v="PS"/>
    <s v="IJK"/>
    <s v="NO ADDON"/>
    <n v="20260807"/>
    <s v="Completed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d v="2026-08-09T15:00:00"/>
    <s v="2026-08-09 15:00:00|PT Bangun Informasi Teknologi 087778113956|40981182|MYDITA"/>
    <n v="2026"/>
    <n v="8"/>
    <n v="7"/>
    <d v="2026-08-07T00:00:00"/>
    <n v="-2.625"/>
    <x v="1"/>
  </r>
  <r>
    <n v="795"/>
    <n v="1002513632"/>
    <n v="3"/>
    <x v="1"/>
    <n v="5"/>
    <s v="MALANG"/>
    <s v="KEPANJEN"/>
    <s v="KLJ"/>
    <s v="REG"/>
    <s v="AO"/>
    <x v="0"/>
    <s v="1P INET"/>
    <s v="Completed (PS)"/>
    <s v="RBS-Regional 3"/>
    <d v="2026-08-07T07:43:56"/>
    <d v="2026-08-10T16:06:48"/>
    <n v="69360391"/>
    <m/>
    <n v="152703903456"/>
    <s v="SMPN 4 MALANG"/>
    <s v="ODP-KLJ-FAK/09 KLJ/D01/01.09"/>
    <s v="WO061126843"/>
    <m/>
    <m/>
    <m/>
    <n v="112.6161731"/>
    <n v="-7.9575198"/>
    <s v="|MN01864|MYIA-030203574489/POI/NGATEMAN/087796646626/smpn4malang@yahoo.co.id"/>
    <s v="MYIB_ASSISTANT"/>
    <m/>
    <m/>
    <m/>
    <m/>
    <m/>
    <m/>
    <m/>
    <m/>
    <s v="Management Janji"/>
    <s v="2026-08-10 08:00:00 | telp :087796646626  alt : pagi / siang 10/08/2026 hub sebelum ke lokasi "/>
    <s v="FCC"/>
    <d v="2026-07-08T07:55:14"/>
    <d v="2026-08-10T08:00:00"/>
    <m/>
    <s v="PS"/>
    <s v="KLJ"/>
    <s v="NO ADDON"/>
    <n v="20260810"/>
    <s v="Completed"/>
    <s v="HSI Bisnis Basic Promo HUT Telkom PSB 70% - 50 Mbps"/>
    <s v="INDIBIZ"/>
    <m/>
    <m/>
    <d v="2026-08-10T08:00:00"/>
    <s v="2026-08-10 08:00:00 | telp :087796646626  alt : pagi / siang 10/08/2026 hub sebelum ke lokasi "/>
    <n v="2026"/>
    <n v="8"/>
    <n v="10"/>
    <d v="2026-08-10T00:00:00"/>
    <n v="-0.33333333333575865"/>
    <x v="1"/>
  </r>
  <r>
    <n v="796"/>
    <n v="1002517580"/>
    <n v="3"/>
    <x v="5"/>
    <n v="5"/>
    <s v="SINGARJA"/>
    <s v="SINGARAJA"/>
    <s v="SGR"/>
    <s v="REG"/>
    <s v="AO"/>
    <x v="0"/>
    <m/>
    <s v="Completed (PS)"/>
    <s v="RBS-Regional 3"/>
    <d v="2026-08-10T12:04:55"/>
    <d v="2026-08-10T14:42:57"/>
    <n v="69360310"/>
    <m/>
    <n v="172424836878"/>
    <s v="RANGGA MART"/>
    <s v="ODP-SGR-FDS/31"/>
    <s v="WO061385475"/>
    <m/>
    <m/>
    <m/>
    <n v="115.3245606"/>
    <n v="-8.1200947299999999"/>
    <s v="|MN02665|MYIA-071215966227/POI/KETUT SIGARTA/085238068995/sugiartha83.bali@gmail.com"/>
    <s v="MYDIGIBIZPARTNER"/>
    <m/>
    <m/>
    <m/>
    <m/>
    <m/>
    <m/>
    <m/>
    <m/>
    <s v="Management Janji"/>
    <s v="2026-08-07 15:00:00 | Nama PIC : Bapak Ketut Sugiarta  No HP : 085238068995  No Alternatif : 081338326051  M Janji : 07/08/2026  Jam Pasang : Pagi  NoteÃ‚Â :  Hubungi terlebih dahulu sebelum ke lokasi "/>
    <s v="FCC"/>
    <d v="2026-10-08T12:09:56"/>
    <m/>
    <m/>
    <s v="PS"/>
    <s v="SGR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7:00:00"/>
    <s v="2026-08-07 15:00:00 | Nama PIC : Bapak Ketut Sugiarta  No HP : 085238068995  No Alternatif : 081338326051  M Janji : 07/08/2026  Jam Pasang : Pagi  NoteÃ‚Â :  Hubungi terlebih dahulu sebelum ke lokasi "/>
    <n v="2026"/>
    <n v="8"/>
    <n v="10"/>
    <d v="2026-08-10T00:00:00"/>
    <n v="-0.29166666666424135"/>
    <x v="1"/>
  </r>
  <r>
    <n v="797"/>
    <n v="1002522640"/>
    <n v="3"/>
    <x v="3"/>
    <n v="5"/>
    <s v="SBY UTARA"/>
    <s v="GRESIK"/>
    <s v="BWN"/>
    <s v="REG"/>
    <s v="AO"/>
    <x v="0"/>
    <m/>
    <s v="Completed (PS)"/>
    <s v="RBS-Regional 3"/>
    <d v="2026-08-12T15:30:13"/>
    <d v="2026-08-12T21:29:21"/>
    <n v="69341777"/>
    <m/>
    <n v="152453209411"/>
    <s v="Toko WAWA SEJAHTERA"/>
    <s v="ODP-BWN-FAA/42"/>
    <s v="WO061605827"/>
    <m/>
    <m/>
    <m/>
    <n v="112.620024"/>
    <n v="-5.8422809999999998"/>
    <s v="|MC70134|/Toko WAWA SEJAHTERA/081331728088/Heisynuddinunda@gmail.com/HSI Bisnis Promo HUT Telkom (1:1) 150 Mbps (Rp 620.000) PSB Rp 150.000/HEISYNUDDIN/-5.841612,112.619715"/>
    <s v="Sales Force DBS"/>
    <m/>
    <m/>
    <m/>
    <m/>
    <m/>
    <m/>
    <m/>
    <m/>
    <s v="Management Janji"/>
    <s v="2026-07-20 10:00:00|Tanggal Pemasangan : 20 Juli 2026  Jam Pemasangan : 08:00 13:00  Info Tambahan : Hubungi pelanggan dulu sebelum ke lokasi terimakasih|40961370|MYDITA"/>
    <s v="FCC"/>
    <d v="2026-12-08T15:39:50"/>
    <m/>
    <m/>
    <s v="PS"/>
    <s v="BWN"/>
    <s v="NO ADDON"/>
    <n v="20260812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12T07:00:00"/>
    <s v="2026-07-20 10:00:00|Tanggal Pemasangan : 20 Juli 2026  Jam Pemasangan : 08:00 13:00  Info Tambahan : Hubungi pelanggan dulu sebelum ke lokasi terimakasih|40961370|MYDITA"/>
    <n v="2026"/>
    <n v="8"/>
    <n v="12"/>
    <d v="2026-08-12T00:00:00"/>
    <n v="-0.29166666666424135"/>
    <x v="1"/>
  </r>
  <r>
    <n v="798"/>
    <n v="1002533904"/>
    <n v="3"/>
    <x v="1"/>
    <n v="5"/>
    <s v="MALANG"/>
    <s v="KEPANJEN"/>
    <s v="GDI"/>
    <s v="REG"/>
    <s v="AO"/>
    <x v="0"/>
    <s v="1P INET"/>
    <s v="MIE - SEND SURVEY"/>
    <s v="RBS-Regional 3"/>
    <d v="2026-08-18T15:38:56"/>
    <d v="2026-08-18T15:40:02"/>
    <n v="69369266"/>
    <m/>
    <n v="152715213798"/>
    <s v="a Cheng servis"/>
    <s v="ODP-GDI-FAD/32 FAD/D03/32.01"/>
    <s v="WO062032523"/>
    <m/>
    <m/>
    <m/>
    <n v="112.662104581081"/>
    <n v="-8.1412276061219604"/>
    <s v="|MN02462|MYIA-062340357696/POI/+62 857-3273-5659/085732735659/adikpakisaji@gmail.com"/>
    <s v="MYIB_ASSISTANT"/>
    <m/>
    <m/>
    <m/>
    <m/>
    <m/>
    <m/>
    <m/>
    <m/>
    <s v="Management Janji"/>
    <s v="2026-08-19 13:00:00 | Nama : BP MUSTAKIN (SUAMI) No Hp : 085732735659 No Alt :  Tgl Pemasangan : 19 Agustus 2026 Interval : PAGI  Note : Hubungi pelanggan terlebih dahulu"/>
    <s v="FCC"/>
    <s v="18-08-2026 15:55:35"/>
    <d v="2026-08-19T13:00:00"/>
    <m/>
    <s v="SURVEY_NEW_MANJA"/>
    <s v="GDI"/>
    <s v="NO ADDON"/>
    <m/>
    <s v="MIE - SEND SURVEY"/>
    <s v="HSI Bisnis Promo HUT RI PSB 70% - 200 Mbps"/>
    <s v="INDIBIZ"/>
    <m/>
    <m/>
    <d v="2026-08-19T13:00:00"/>
    <s v="2026-08-19 13:00:00 | Nama : BP MUSTAKIN (SUAMI) No Hp : 085732735659 No Alt :  Tgl Pemasangan : 19 Agustus 2026 Interval : PAGI  Note : Hubungi pelanggan terlebih dahulu"/>
    <m/>
    <m/>
    <m/>
    <e v="#NUM!"/>
    <e v="#NUM!"/>
    <x v="0"/>
  </r>
  <r>
    <n v="799"/>
    <n v="1002507154"/>
    <n v="3"/>
    <x v="2"/>
    <n v="4"/>
    <s v="PURWOKERTO"/>
    <s v="PURWOKERTO"/>
    <s v="AJB"/>
    <s v="REG"/>
    <s v="AO"/>
    <x v="0"/>
    <s v="1P INET"/>
    <s v="Completed (PS)"/>
    <s v="RBS-Regional 3"/>
    <d v="2026-08-04T09:52:57"/>
    <d v="2026-08-05T17:32:51"/>
    <n v="69358018"/>
    <m/>
    <n v="143387115757"/>
    <s v="PEMDES CIHONJE"/>
    <s v="ODP-AJB-FZ/001 FZ/D01/001.01"/>
    <s v="WO060859840"/>
    <m/>
    <m/>
    <m/>
    <n v="108.9847327"/>
    <n v="-7.3947370000000001"/>
    <s v="|MC80052|MYIA-081669636774/POI/SRI MULYANI/085732364077/mulyanies06@gmail.com"/>
    <s v="MYIB_ASSISTANT"/>
    <m/>
    <m/>
    <m/>
    <m/>
    <m/>
    <m/>
    <m/>
    <m/>
    <s v="Management Janji"/>
    <s v="2026-08-05 08:00:00 | M Janji : (05/08/2026) jam Pasang : 09:00 Note : hubungi pelanggan jika ingin kelokasi"/>
    <s v="FCC"/>
    <d v="2026-04-08T09:55:31"/>
    <d v="2026-08-05T08:00:00"/>
    <m/>
    <s v="PS"/>
    <s v="AJB"/>
    <s v="NO ADDON"/>
    <n v="20260805"/>
    <s v="Completed"/>
    <s v="HSI Bisnis Promo HUT Telkom PSB 70% - 150 Mbps"/>
    <s v="INDIBIZ"/>
    <m/>
    <m/>
    <d v="2026-08-05T08:00:00"/>
    <s v="2026-08-05 08:00:00 | M Janji : (05/08/2026) jam Pasang : 09:00 Note : hubungi pelanggan jika ingin kelokasi"/>
    <n v="2026"/>
    <n v="8"/>
    <n v="5"/>
    <d v="2026-08-05T00:00:00"/>
    <n v="-0.33333333333575865"/>
    <x v="1"/>
  </r>
  <r>
    <n v="800"/>
    <n v="1002505594"/>
    <n v="3"/>
    <x v="5"/>
    <n v="5"/>
    <s v="SINGARJA"/>
    <s v="SINGARAJA"/>
    <s v="KNT"/>
    <s v="REG"/>
    <s v="AO"/>
    <x v="0"/>
    <s v="1P INET"/>
    <s v="Completed (PS)"/>
    <s v="RBS-Regional 3"/>
    <d v="2026-08-03T09:19:56"/>
    <d v="2026-08-15T14:02:56"/>
    <n v="69357245"/>
    <m/>
    <n v="172406214840"/>
    <s v="PT SARI ARTHA BUANA"/>
    <s v="ODP-KNT-FD/18 FD/D04/18.01"/>
    <s v="WO060757891"/>
    <m/>
    <m/>
    <m/>
    <n v="115.25451700000001"/>
    <n v="-8.2236510000000003"/>
    <s v="|MN02745|MYIA-053889203327/POI/NI MADE SEKARUNI/087861604643/a.n.isa.ria.id@gmail.com"/>
    <s v="MYIB_ASSISTANT"/>
    <m/>
    <m/>
    <m/>
    <m/>
    <m/>
    <m/>
    <m/>
    <m/>
    <s v="Management Janji"/>
    <s v="2026-08-04 08:00:00 | Nama Pic : bu NI MADE SEKARUNI No Hp Pic : 087861604643 No alt : - Jam Pemasangan : pagi  Tanggal Pemasangan : 4 Agustus 2026"/>
    <s v="FCC"/>
    <d v="2026-03-08T09:25:39"/>
    <d v="2026-08-04T08:00:00"/>
    <s v="Kendala Teknik"/>
    <s v="PS"/>
    <s v="KNT"/>
    <s v="NO ADDON"/>
    <n v="20260815"/>
    <s v="Completed"/>
    <s v="HSI Bisnis Promo HUT Telkom PSB 70% - 50 Mbps"/>
    <s v="INDIBIZ"/>
    <m/>
    <m/>
    <d v="2026-08-04T08:00:00"/>
    <s v="2026-08-04 08:00:00 | Nama Pic : bu NI MADE SEKARUNI No Hp Pic : 087861604643 No alt : - Jam Pemasangan : pagi  Tanggal Pemasangan : 4 Agustus 2026"/>
    <n v="2026"/>
    <n v="8"/>
    <n v="15"/>
    <d v="2026-08-15T00:00:00"/>
    <n v="10.666666666664241"/>
    <x v="2"/>
  </r>
  <r>
    <n v="801"/>
    <n v="1002504739"/>
    <n v="3"/>
    <x v="7"/>
    <n v="4"/>
    <s v="KUDUS"/>
    <s v="KUDUS"/>
    <s v="DMA"/>
    <s v="REG"/>
    <s v="AO"/>
    <x v="0"/>
    <s v="1P INET"/>
    <s v="102 | FOLLOW UP COMPLETED"/>
    <s v="RBS-Regional 3"/>
    <d v="2026-08-01T15:31:56"/>
    <d v="2026-08-04T14:32:25"/>
    <n v="69356800"/>
    <m/>
    <n v="141456115282"/>
    <s v="PT Bintang Sayap Utama"/>
    <s v="ODP-DMA-FF/05 FF/D01/07.05"/>
    <s v="WO060665032"/>
    <m/>
    <m/>
    <m/>
    <n v="110.65232899999999"/>
    <n v="-6.9066809999999998"/>
    <s v="|MN02256|MYIA-038846615886/POI/IRA MARYATI/082383669498/ira.maryati@bintangsayaputama.com"/>
    <s v="MYIB_ASSISTANT"/>
    <m/>
    <m/>
    <m/>
    <m/>
    <m/>
    <m/>
    <m/>
    <m/>
    <s v="Management Janji"/>
    <s v="2026-08-02 13:00:00 | Nama Pic : IBU IRA No Hp Pic : 082383669498 Jam Pemasangan : 08:00 - 12.00 Tanggal Pemasangan : MINGGU 02 AGUSTUS 2026 Info Tambahan : Hubungi pelanggan sebelum datang ke lokasi, terima kasih."/>
    <s v="FCC"/>
    <d v="2026-01-08T15:39:52"/>
    <d v="2026-08-02T13:00:00"/>
    <m/>
    <s v="REVOKE"/>
    <s v="DMA"/>
    <s v="NO ADDON"/>
    <m/>
    <s v="Follow Up Revoke Completed, New Order ID : SC1002508584"/>
    <s v="HSI Bisnis Promo HUT Telkom PSB 70% - 100 Mbps"/>
    <s v="INDIBIZ"/>
    <m/>
    <m/>
    <d v="2026-08-02T13:00:00"/>
    <s v="2026-08-02 13:00:00 | Nama Pic : IBU IRA No Hp Pic : 082383669498 Jam Pemasangan : 08:00 - 12.00 Tanggal Pemasangan : MINGGU 02 AGUSTUS 2026 Info Tambahan : Hubungi pelanggan sebelum datang ke lokasi, terima kasih."/>
    <m/>
    <m/>
    <m/>
    <e v="#NUM!"/>
    <e v="#NUM!"/>
    <x v="0"/>
  </r>
  <r>
    <n v="802"/>
    <n v="1002532292"/>
    <n v="3"/>
    <x v="0"/>
    <n v="5"/>
    <s v="MATARAM"/>
    <s v="INNER - NUSA TENGGARA"/>
    <s v="SWE"/>
    <s v="REG"/>
    <s v="AO"/>
    <x v="0"/>
    <s v="1P INET"/>
    <s v="MIE - SEND SURVEY"/>
    <s v="RBS-Regional 3"/>
    <d v="2026-08-18T09:46:57"/>
    <d v="2026-08-18T09:48:01"/>
    <n v="69368648"/>
    <m/>
    <n v="172605804172"/>
    <s v="TOKO DINDA"/>
    <s v="ODP-SWE-FAW/47 FAW/D02/47.01"/>
    <s v="WO061978965"/>
    <m/>
    <m/>
    <m/>
    <n v="116.20313969999999"/>
    <n v="-8.6070148"/>
    <s v="|MC40234|MYIA-091478715777/POI/sahim/085971189490/jumaidiher@gmail.com"/>
    <s v="MYIB_ASSISTANT"/>
    <m/>
    <m/>
    <m/>
    <m/>
    <m/>
    <m/>
    <m/>
    <m/>
    <s v="Management Janji"/>
    <s v="2026-08-19 08:00:00 | M Janji : (19/08/2026) jam Pasang : 09:00 Note : hubungi pelanggan jika ingin kelokasi"/>
    <s v="FCC"/>
    <s v="18-08-2026 09:55:10"/>
    <d v="2026-08-19T08:00:00"/>
    <m/>
    <s v="SURVEY_NEW_MANJA"/>
    <s v="SWE"/>
    <s v="NO ADDON"/>
    <m/>
    <s v="MIE - SEND SURVEY"/>
    <s v="HSI Bisnis PSB 70% - 150 Mbps"/>
    <s v="INDIBIZ"/>
    <m/>
    <m/>
    <d v="2026-08-19T08:00:00"/>
    <s v="2026-08-19 08:00:00 | M Janji : (19/08/2026) jam Pasang : 09:00 Note : hubungi pelanggan jika ingin kelokasi"/>
    <m/>
    <m/>
    <m/>
    <e v="#NUM!"/>
    <e v="#NUM!"/>
    <x v="0"/>
  </r>
  <r>
    <n v="803"/>
    <n v="1002516170"/>
    <n v="3"/>
    <x v="3"/>
    <n v="5"/>
    <s v="SBY SELATAN"/>
    <s v="TANDES"/>
    <s v="DMO"/>
    <s v="REG"/>
    <s v="AO"/>
    <x v="0"/>
    <s v="1P INET"/>
    <s v="Completed (PS)"/>
    <s v="RBS-Regional 3"/>
    <d v="2026-08-08T16:43:57"/>
    <d v="2026-08-09T19:48:52"/>
    <n v="69361604"/>
    <m/>
    <n v="152301273014"/>
    <s v="Warkop Basecamp"/>
    <s v="ODP-DMO-FPP/43"/>
    <s v="WO061281452"/>
    <m/>
    <m/>
    <m/>
    <n v="112.7148838"/>
    <n v="-7.2816912999999897"/>
    <s v="|MN02435|MYIA-026913344064/POI/Dedi Triyanto /081333986880/dehajayamakmur@gmail.com"/>
    <s v="MYIB_ASSISTANT"/>
    <m/>
    <m/>
    <m/>
    <m/>
    <m/>
    <m/>
    <m/>
    <m/>
    <s v="Management Janji"/>
    <s v="2026-08-09 13:00:00 | Nama Pic : BP DEDI No Hp Pic : 081333986880 Jam Pemasangan : 08:00 - 12.00 Tanggal Pemasangan : MINGGU 09 AGUSTUS 2026 Info Tambahan : Hubungi pelanggan sebelum datang ke lokasi, terima kasih."/>
    <s v="FCC"/>
    <d v="2026-08-08T16:55:05"/>
    <d v="2026-08-09T13:00:00"/>
    <m/>
    <s v="PS"/>
    <s v="DMO"/>
    <s v="NO ADDON"/>
    <n v="20260809"/>
    <s v="Completed"/>
    <s v="HSI Bisnis Promo HUT Telkom PSB 70% - 50 Mbps"/>
    <s v="INDIBIZ"/>
    <m/>
    <m/>
    <d v="2026-08-09T13:00:00"/>
    <s v="2026-08-09 13:00:00 | Nama Pic : BP DEDI No Hp Pic : 081333986880 Jam Pemasangan : 08:00 - 12.00 Tanggal Pemasangan : MINGGU 09 AGUSTUS 2026 Info Tambahan : Hubungi pelanggan sebelum datang ke lokasi, terima kasih."/>
    <n v="2026"/>
    <n v="8"/>
    <n v="9"/>
    <d v="2026-08-09T00:00:00"/>
    <n v="-0.54166666666424135"/>
    <x v="1"/>
  </r>
  <r>
    <n v="804"/>
    <n v="1002517637"/>
    <n v="3"/>
    <x v="0"/>
    <n v="5"/>
    <s v="MATARAM"/>
    <s v="BIMA"/>
    <s v="TET"/>
    <s v="REG"/>
    <s v="AO"/>
    <x v="0"/>
    <m/>
    <s v="Completed (PS)"/>
    <s v="RBS-Regional 3"/>
    <d v="2026-08-10T12:41:26"/>
    <d v="2026-08-11T16:02:03"/>
    <n v="69359853"/>
    <m/>
    <n v="172616220058"/>
    <s v="SPPG SUCI DESA TANGGA YAYASAN MUTIARA CIPTA BIMA"/>
    <s v="ODP-TET-FAF/17"/>
    <s v="WO061390853"/>
    <m/>
    <m/>
    <m/>
    <n v="118.69305780000001"/>
    <n v="-8.6500274000000008"/>
    <s v="MD|MYDB-20260805264396|SC00001/MC00152|SPPG SUCI DESA TANGGA YAYASAN MUTIARA CIPTA BIMA|082339162590"/>
    <s v="MYDIGIBIZPARTNER"/>
    <m/>
    <m/>
    <m/>
    <m/>
    <m/>
    <m/>
    <m/>
    <m/>
    <s v="Management Janji"/>
    <s v="2026-08-07 08:00:00 | Nama PIC : BAPAK FATURAHMAN  No HP :  082339162590  Alt :   M Janji : (JUMAT/7/AGUSTUS/2026)  jam Pasang : 09:00  Note : hubungi pelanggan jika ingin kelokasi"/>
    <s v="FCC"/>
    <d v="2026-10-08T12:54:40"/>
    <m/>
    <m/>
    <s v="PS"/>
    <s v="TET"/>
    <s v="NETMONK"/>
    <n v="2026081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7:00:00"/>
    <s v="2026-08-07 08:00:00 | Nama PIC : BAPAK FATURAHMAN  No HP :  082339162590  Alt :   M Janji : (JUMAT/7/AGUSTUS/2026)  jam Pasang : 09:00  Note : hubungi pelanggan jika ingin kelokasi"/>
    <n v="2026"/>
    <n v="8"/>
    <n v="11"/>
    <d v="2026-08-11T00:00:00"/>
    <n v="0.70833333333575865"/>
    <x v="1"/>
  </r>
  <r>
    <n v="805"/>
    <n v="1002506659"/>
    <n v="3"/>
    <x v="3"/>
    <n v="5"/>
    <s v="MADURA"/>
    <s v="BANGKALAN"/>
    <s v="KML"/>
    <s v="REG"/>
    <s v="AO"/>
    <x v="0"/>
    <m/>
    <s v="CANCEL COMPLETED"/>
    <s v="RBS-Regional 3"/>
    <d v="2026-08-03T21:26:19"/>
    <d v="2026-08-04T14:17:06"/>
    <n v="69357868"/>
    <m/>
    <n v="152436204005"/>
    <s v="Toko Santriawan UTM"/>
    <s v="ODP-KML-FF/46"/>
    <m/>
    <m/>
    <m/>
    <m/>
    <n v="112.7226233"/>
    <n v="-7.1128659000000001"/>
    <s v="|MN02600|/Toko Santriawan UTM/HSI Bisnis Promo HUT Telkom (1:1) 50 Mbps (Rp 355.000) PSB Rp 150.000/087892187243 - 082139042266/oohppp858@gmail.com/Salman Al Farisi/Jln. Raya Telang GG 2 ,Kama Bangkalan"/>
    <s v="Sales Force DBS"/>
    <m/>
    <m/>
    <m/>
    <m/>
    <m/>
    <m/>
    <m/>
    <m/>
    <m/>
    <m/>
    <m/>
    <d v="2026-03-08T21:40:17"/>
    <m/>
    <m/>
    <s v="REJECT_FCC"/>
    <s v="KML"/>
    <s v="NO ADDON"/>
    <m/>
    <s v="DECLINE : Decline - Batal Order HANIF NUROHMAN 40981182|MYDITA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s v="DECLINE : Decline - Batal Order HANIF NUROHMAN 40981182|MYDITA"/>
    <m/>
    <m/>
    <m/>
    <m/>
    <m/>
    <e v="#NUM!"/>
    <e v="#NUM!"/>
    <x v="0"/>
  </r>
  <r>
    <n v="806"/>
    <n v="1002520568"/>
    <n v="3"/>
    <x v="3"/>
    <n v="5"/>
    <s v="SBY UTARA"/>
    <s v="TANDES"/>
    <s v="TNS"/>
    <s v="REG"/>
    <s v="AO"/>
    <x v="0"/>
    <s v="1P INET"/>
    <s v="Completed (PS)"/>
    <s v="RBS-Regional 3"/>
    <d v="2026-08-11T15:46:56"/>
    <d v="2026-08-12T14:27:21"/>
    <n v="69363576"/>
    <m/>
    <n v="152409278348"/>
    <s v="MINT PATISSERIE SURABAYA"/>
    <s v="ODP-TDS-FJ/41"/>
    <s v="WO061517992"/>
    <m/>
    <m/>
    <m/>
    <n v="112.690972"/>
    <n v="-7.2772129999999997"/>
    <s v="MD|MYDB-20260811264975|DN00001/MN00884|MINT PATISSERIE SURABAYA|0818669019"/>
    <s v="MYDIGIBIZPARTNER"/>
    <m/>
    <m/>
    <m/>
    <m/>
    <m/>
    <m/>
    <m/>
    <m/>
    <s v="Management Janji"/>
    <s v="2026-08-12 15:00:00 | Tanggal pemasangan: 12/08/2026 Jam pemasangan : siang Info Tambahan : Hubungi pelanggan dulu sebelum ke lokasi terima kasih."/>
    <s v="FCC"/>
    <d v="2026-11-08T15:55:14"/>
    <d v="2026-08-12T15:00:00"/>
    <m/>
    <s v="PS"/>
    <s v="TNS"/>
    <s v="NO ADDON"/>
    <n v="20260812"/>
    <s v="Completed"/>
    <s v="HSI Bisnis Basic PSB 70% - 75 Mbps"/>
    <s v="INDIBIZ"/>
    <m/>
    <m/>
    <d v="2026-08-12T15:00:00"/>
    <s v="2026-08-12 15:00:00 | Tanggal pemasangan: 12/08/2026 Jam pemasangan : siang Info Tambahan : Hubungi pelanggan dulu sebelum ke lokasi terima kasih."/>
    <n v="2026"/>
    <n v="8"/>
    <n v="12"/>
    <d v="2026-08-12T00:00:00"/>
    <n v="-0.625"/>
    <x v="1"/>
  </r>
  <r>
    <n v="807"/>
    <n v="1002532526"/>
    <n v="3"/>
    <x v="3"/>
    <n v="5"/>
    <s v="MADURA"/>
    <s v="BANGKALAN"/>
    <s v="ARB"/>
    <s v="REG"/>
    <s v="AO"/>
    <x v="0"/>
    <s v="1P INET"/>
    <s v="MIA - INVALID SURVEY"/>
    <s v="RBS-Regional 3"/>
    <d v="2026-08-18T10:32:56"/>
    <d v="2026-08-18T20:44:08"/>
    <n v="69368697"/>
    <m/>
    <n v="152439201535"/>
    <s v="CAFE HOMPIMPA"/>
    <s v="ODP-ARB-FD/14 FD/D01/14.01"/>
    <s v="WO061984968"/>
    <m/>
    <m/>
    <m/>
    <n v="112.931873872876"/>
    <n v="-6.9897679694898303"/>
    <s v="MD|MYDB-20260818265954|DN00001/MN00802|CAFE HOMPIMPA|085746020076"/>
    <s v="MYDIGIBIZPARTNER"/>
    <m/>
    <m/>
    <m/>
    <m/>
    <m/>
    <m/>
    <m/>
    <m/>
    <s v="Management Janji"/>
    <s v="2026-08-19 08:00:00 | Nama Pic : BP IMAM No Hp Pic : 085746020076 Jam Pemasangan : 08:00 - 12.00 Tanggal Pemasangan : RABU 19 AGUSTUS 2026 Info Tambahan : Hubungi pelanggan sebelum datang ke lokasi"/>
    <s v="FCC"/>
    <s v="18-08-2026 10:39:58"/>
    <d v="2026-08-19T08:00:00"/>
    <m/>
    <s v="SURVEY_NEW_MANJA"/>
    <s v="ARB"/>
    <s v="NO ADDON"/>
    <m/>
    <s v="MIE - INVALID SURVEY - Kendala Jalur/Rute Tarikan"/>
    <s v="HSI Bisnis Promo HUT Telkom PSB 70% - 50 Mbps"/>
    <s v="INDIBIZ"/>
    <m/>
    <m/>
    <d v="2026-08-19T08:00:00"/>
    <s v="2026-08-19 08:00:00 | Nama Pic : BP IMAM No Hp Pic : 085746020076 Jam Pemasangan : 08:00 - 12.00 Tanggal Pemasangan : RABU 19 AGUSTUS 2026 Info Tambahan : Hubungi pelanggan sebelum datang ke lokasi"/>
    <m/>
    <m/>
    <m/>
    <e v="#NUM!"/>
    <e v="#NUM!"/>
    <x v="0"/>
  </r>
  <r>
    <n v="808"/>
    <n v="1002521427"/>
    <n v="3"/>
    <x v="6"/>
    <n v="5"/>
    <s v="JEMBER"/>
    <s v="SITUBONDO"/>
    <s v="SIT"/>
    <s v="REG"/>
    <s v="AO"/>
    <x v="0"/>
    <s v="1P INET"/>
    <s v="Completed (PS)"/>
    <s v="RBS-Regional 3"/>
    <d v="2026-08-12T09:40:57"/>
    <d v="2026-08-12T15:10:18"/>
    <n v="69363896"/>
    <m/>
    <n v="152506219074"/>
    <s v="TOKO MISNATO"/>
    <s v="ODP-SIT-FAC/45 FAC/D04/45.01"/>
    <s v="WO061558750"/>
    <m/>
    <m/>
    <m/>
    <n v="114.085076"/>
    <n v="-7.7163250000000003"/>
    <s v="|MN02617|MYIA-063559137301/POI/MISNATO AFANDI/082233022832/agussupriyono9478@gmail.com"/>
    <s v="MYIB_ASSISTANT"/>
    <m/>
    <m/>
    <m/>
    <m/>
    <m/>
    <m/>
    <m/>
    <m/>
    <s v="Management Janji"/>
    <s v="2026-08-13 08:00:00 | M Janji : (14/08/2026) jam Pasang : 09:00 Note : hubungi pelanggan jika ingin kelokasi "/>
    <s v="FCC"/>
    <d v="2026-12-08T09:55:11"/>
    <d v="2026-08-13T08:00:00"/>
    <m/>
    <s v="PS"/>
    <s v="SIT"/>
    <s v="NETMONK"/>
    <n v="20260812"/>
    <s v="Completed"/>
    <s v="HSI Bisnis Bundling Netmonk Promo 2026 PSB 70% - 150 Mbps"/>
    <s v="INDIBIZ"/>
    <m/>
    <m/>
    <d v="2026-08-13T08:00:00"/>
    <s v="2026-08-13 08:00:00 | M Janji : (14/08/2026) jam Pasang : 09:00 Note : hubungi pelanggan jika ingin kelokasi "/>
    <n v="2026"/>
    <n v="8"/>
    <n v="12"/>
    <d v="2026-08-12T00:00:00"/>
    <n v="-1.3333333333357587"/>
    <x v="1"/>
  </r>
  <r>
    <n v="809"/>
    <n v="1002506078"/>
    <n v="3"/>
    <x v="5"/>
    <n v="5"/>
    <s v="SINGARJA"/>
    <s v="SINGARAJA"/>
    <s v="SGR"/>
    <s v="REG"/>
    <s v="AO"/>
    <x v="0"/>
    <m/>
    <s v="102 | FOLLOW UP COMPLETED"/>
    <s v="RBS-Regional 3"/>
    <d v="2026-08-03T13:23:10"/>
    <d v="2026-08-07T10:48:55"/>
    <n v="69357509"/>
    <m/>
    <n v="172424836788"/>
    <s v="TK NEGERI LILIGUNDI"/>
    <s v="ODP-SGR-FCU/14"/>
    <s v="WO060809314"/>
    <m/>
    <m/>
    <m/>
    <n v="115.0979859"/>
    <n v="-8.1274271000000002"/>
    <s v="|MC10009|/TK NEGERI LILIGUNDI/PIC IDA AYU KADE MARET/082221571674/081246431476/tknegerililigundi20@gmail.com"/>
    <s v="Sales Force DBS"/>
    <m/>
    <m/>
    <m/>
    <m/>
    <m/>
    <m/>
    <m/>
    <m/>
    <s v="Management Janji"/>
    <s v="2026-08-04 13:00:00|Nama PIC: bu ida ayu Notel: 082221571674 Alt: -  Tanggal: 4/8/2026 Jam Pasang: Siang Note: Hubungi sebelum ke lokasi, terimakasih. |40961370|MYDITA"/>
    <s v="FCC"/>
    <d v="2026-03-08T13:25:40"/>
    <d v="2026-08-04T13:00:00"/>
    <s v="Kendala Pelanggan"/>
    <s v="REVOKE"/>
    <s v="SGR"/>
    <s v="NETMONK"/>
    <m/>
    <s v="Follow Up Revoke Completed, New Order ID : SC1002514199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4T13:00:00"/>
    <s v="2026-08-04 13:00:00|Nama PIC: bu ida ayu Notel: 082221571674 Alt: -  Tanggal: 4/8/2026 Jam Pasang: Siang Note: Hubungi sebelum ke lokasi, terimakasih. |40961370|MYDITA"/>
    <m/>
    <m/>
    <m/>
    <e v="#NUM!"/>
    <e v="#NUM!"/>
    <x v="0"/>
  </r>
  <r>
    <n v="810"/>
    <n v="1002530864"/>
    <n v="3"/>
    <x v="0"/>
    <n v="5"/>
    <s v="MATARAM"/>
    <s v="LOMBOK BARAT TENGAH"/>
    <s v="GER"/>
    <s v="REG"/>
    <s v="AO"/>
    <x v="0"/>
    <s v="1P INET"/>
    <s v="8 | OSS - PONR"/>
    <s v="RBS-Regional 3"/>
    <d v="2026-08-17T13:14:57"/>
    <d v="2026-08-18T16:45:42"/>
    <n v="69368097"/>
    <m/>
    <n v="172602204109"/>
    <s v="UD MUNAWIR"/>
    <s v="ODP-GER-FAM/22 FAM/D05/22.01"/>
    <s v="WO061930027"/>
    <m/>
    <m/>
    <m/>
    <n v="116.00951329999999"/>
    <n v="-8.7516742000000001"/>
    <s v="|MC40230|MYIA-093053297575/POI/MUNAWIR/087750983177/harisgazali61@gmail.com"/>
    <s v="MYIB_ASSISTANT"/>
    <m/>
    <m/>
    <m/>
    <m/>
    <m/>
    <m/>
    <m/>
    <m/>
    <s v="Management Janji"/>
    <s v="2026-08-18 13:00:00 | M janji : pagi Tanggal Pemasangan : 18/agustus/2026 Note : hubungi pelanggan jika ingin kelokasi "/>
    <s v="FCC"/>
    <s v="17-08-2026 13:39:51"/>
    <d v="2026-08-18T13:00:00"/>
    <m/>
    <s v="ACT_COM"/>
    <s v="GER"/>
    <s v="NO ADDON"/>
    <m/>
    <s v="PONR"/>
    <s v="HSI Bisnis Promo HUT Telkom PSB 70% - 100 Mbps"/>
    <s v="INDIBIZ"/>
    <m/>
    <m/>
    <d v="2026-08-18T13:00:00"/>
    <s v="2026-08-18 13:00:00 | M janji : pagi Tanggal Pemasangan : 18/agustus/2026 Note : hubungi pelanggan jika ingin kelokasi "/>
    <m/>
    <m/>
    <m/>
    <e v="#NUM!"/>
    <e v="#NUM!"/>
    <x v="0"/>
  </r>
  <r>
    <n v="811"/>
    <n v="1002518219"/>
    <n v="3"/>
    <x v="3"/>
    <n v="5"/>
    <s v="SBY UTARA"/>
    <s v="TANDES"/>
    <s v="BBE"/>
    <s v="REG"/>
    <s v="AO"/>
    <x v="0"/>
    <s v="1P INET"/>
    <s v="Completed (PS)"/>
    <s v="RBS-Regional 3"/>
    <d v="2026-08-10T15:10:56"/>
    <d v="2026-08-11T19:55:15"/>
    <n v="69362629"/>
    <m/>
    <n v="152417233932"/>
    <s v="TOKO RIZKY JAYA"/>
    <s v="ODP-BBE-FFB/42 FFB/D07/42.01"/>
    <s v="WO061417340"/>
    <m/>
    <m/>
    <m/>
    <n v="112.6295365"/>
    <n v="-7.3673234000000001"/>
    <s v="MD|MYDB-20260810264875|DN00001/MN00443|TOKO RIZKY JAYA|085335499901"/>
    <s v="MYDIGIBIZPARTNER"/>
    <m/>
    <m/>
    <m/>
    <m/>
    <m/>
    <m/>
    <m/>
    <m/>
    <s v="Management Janji"/>
    <s v="2026-08-11 13:00:00 | Waktu pemasnagan : 11 Agustus 2026 Jam pemasangan : 08.00 - 12.00 Mohon hubungi pelanggan sebelum ke lokasi  Terima kasih"/>
    <s v="FCC"/>
    <d v="2026-10-08T15:25:39"/>
    <d v="2026-08-11T13:00:00"/>
    <m/>
    <s v="PS"/>
    <s v="BBE"/>
    <s v="NO ADDON"/>
    <n v="20260811"/>
    <s v="Completed"/>
    <s v="HSI Bisnis Basic Promo HUT Telkom PSB 70% - 50 Mbps"/>
    <s v="INDIBIZ"/>
    <m/>
    <m/>
    <d v="2026-08-11T13:00:00"/>
    <s v="2026-08-11 13:00:00 | Waktu pemasnagan : 11 Agustus 2026 Jam pemasangan : 08.00 - 12.00 Mohon hubungi pelanggan sebelum ke lokasi  Terima kasih"/>
    <n v="2026"/>
    <n v="8"/>
    <n v="11"/>
    <d v="2026-08-11T00:00:00"/>
    <n v="-0.54166666666424135"/>
    <x v="1"/>
  </r>
  <r>
    <n v="812"/>
    <n v="1002528611"/>
    <n v="3"/>
    <x v="7"/>
    <n v="4"/>
    <s v="KUDUS"/>
    <s v="BLORA"/>
    <s v="BLO"/>
    <s v="REG"/>
    <s v="AO"/>
    <x v="0"/>
    <s v="1P INET"/>
    <s v="Completed (PS)"/>
    <s v="RBS-Regional 3"/>
    <d v="2026-08-15T15:49:56"/>
    <d v="2026-08-17T12:33:28"/>
    <n v="69367075"/>
    <m/>
    <n v="141569115579"/>
    <s v="BLORA PETSHOP"/>
    <s v="ODP-BLO-FDD/028 FDD/D03/028.01"/>
    <s v="WO061833565"/>
    <m/>
    <m/>
    <m/>
    <n v="111.44313990000001"/>
    <n v="-6.9127293999999999"/>
    <s v="|MC60133|MYIA-052857611397/POI/Ahmad faiza nur sufani/085736202383/45faiza44@gmail.com"/>
    <s v="MYIB_ASSISTANT"/>
    <m/>
    <m/>
    <m/>
    <m/>
    <m/>
    <m/>
    <m/>
    <m/>
    <s v="Management Janji"/>
    <s v="2026-08-16 13:00:00 | Tanggal pemasangan: 16/08/2026 Jam pemasangan : pagi / siang Info Tambahan : Hubungi pelanggan dulu sebelum ke lokasi terima kasih."/>
    <s v="FCC"/>
    <s v="15-08-2026 15:54:49"/>
    <d v="2026-08-16T13:00:00"/>
    <m/>
    <s v="PS"/>
    <s v="BLO"/>
    <s v="NO ADDON"/>
    <n v="20260817"/>
    <s v="Completed"/>
    <s v="HSI Bisnis PSB 70% - 150 Mbps"/>
    <s v="INDIBIZ"/>
    <m/>
    <m/>
    <d v="2026-08-16T13:00:00"/>
    <s v="2026-08-16 13:00:00 | Tanggal pemasangan: 16/08/2026 Jam pemasangan : pagi / siang Info Tambahan : Hubungi pelanggan dulu sebelum ke lokasi terima kasih."/>
    <n v="2026"/>
    <n v="8"/>
    <n v="17"/>
    <d v="2026-08-17T00:00:00"/>
    <n v="0.45833333333575865"/>
    <x v="1"/>
  </r>
  <r>
    <n v="813"/>
    <n v="1002517592"/>
    <n v="3"/>
    <x v="2"/>
    <n v="4"/>
    <s v="MAGELANG"/>
    <s v="MUNTILAN"/>
    <s v="MUN"/>
    <s v="REG"/>
    <s v="AO"/>
    <x v="0"/>
    <s v="1P INET"/>
    <s v="Completed (PS)"/>
    <s v="RBS-Regional 3"/>
    <d v="2026-08-10T12:07:56"/>
    <d v="2026-08-11T14:22:59"/>
    <n v="69362367"/>
    <m/>
    <n v="141146114811"/>
    <s v="SPBU 44 564 01 SUCEN"/>
    <s v="ODP-MUN-FAD/072 FAD/D05/072.01"/>
    <s v="WO061385076"/>
    <m/>
    <m/>
    <m/>
    <n v="110.312033661928"/>
    <n v="-7.6216592984421601"/>
    <s v="|MN02395|MYIA-054720966135/POI/GOEI ING TOENALIAS YONG TJONG/083899125835/padimakmur01@gmail.com"/>
    <s v="MYIB_ASSISTANT"/>
    <m/>
    <m/>
    <m/>
    <m/>
    <m/>
    <m/>
    <m/>
    <m/>
    <s v="Management Janji"/>
    <s v="2026-08-11 15:00:00 | telp : 083899125835 alt :  M Janji : (11/08/2026) jam Pasang :pagi / siang  Note : hubungi pelanggan jika ingin kelokasi "/>
    <s v="FCC"/>
    <d v="2026-10-08T12:09:56"/>
    <d v="2026-08-11T15:00:00"/>
    <m/>
    <s v="PS"/>
    <s v="MUN"/>
    <s v="NO ADDON"/>
    <n v="20260811"/>
    <s v="Completed"/>
    <s v="HSI Bisnis Basic Promo HUT Telkom PSB 70% - 100 Mbps"/>
    <s v="INDIBIZ"/>
    <m/>
    <m/>
    <d v="2026-08-11T15:00:00"/>
    <s v="2026-08-11 15:00:00 | telp : 083899125835 alt :  M Janji : (11/08/2026) jam Pasang :pagi / siang  Note : hubungi pelanggan jika ingin kelokasi "/>
    <n v="2026"/>
    <n v="8"/>
    <n v="11"/>
    <d v="2026-08-11T00:00:00"/>
    <n v="-0.625"/>
    <x v="1"/>
  </r>
  <r>
    <n v="814"/>
    <n v="1002530493"/>
    <n v="3"/>
    <x v="6"/>
    <n v="5"/>
    <s v="JEMBER"/>
    <s v="SITUBONDO"/>
    <s v="SIT"/>
    <s v="REG"/>
    <s v="AO"/>
    <x v="0"/>
    <s v="1P INET"/>
    <s v="Completed (PS)"/>
    <s v="RBS-Regional 3"/>
    <d v="2026-08-17T09:32:56"/>
    <d v="2026-08-18T09:57:23"/>
    <n v="69367852"/>
    <m/>
    <n v="152506219133"/>
    <s v="TOKO CITRA"/>
    <s v="ODP-SIT-FQ/48 FQ/D05/48.01"/>
    <s v="WO061913602"/>
    <m/>
    <m/>
    <m/>
    <n v="114.04164299999999"/>
    <n v="-7.6627660000000004"/>
    <s v="|MN02617|MYIA-014778849619/POI/085218960556/085218960556/pranataaprilio90@gmail.com"/>
    <s v="MYIB_ASSISTANT"/>
    <m/>
    <m/>
    <m/>
    <m/>
    <m/>
    <m/>
    <m/>
    <m/>
    <s v="Management Janji"/>
    <s v="2026-08-18 08:00:00 | Jam Pemasangan : 08:00 - 12.00 Tanggal Pemasangan : 18/08/2026 Info Tambahan : Hubungi pelanggan sebelum datang ke lokasi"/>
    <s v="FCC"/>
    <s v="17-08-2026 09:39:54"/>
    <d v="2026-08-18T08:00:00"/>
    <m/>
    <s v="PS"/>
    <s v="SIT"/>
    <s v="NETMONK"/>
    <n v="20260818"/>
    <s v="Completed"/>
    <s v="HSI Bisnis Bundling Netmonk PSB 70% Promo - 150 Mbps"/>
    <s v="INDIBIZ"/>
    <m/>
    <m/>
    <d v="2026-08-18T08:00:00"/>
    <s v="2026-08-18 08:00:00 | Jam Pemasangan : 08:00 - 12.00 Tanggal Pemasangan : 18/08/2026 Info Tambahan : Hubungi pelanggan sebelum datang ke lokasi"/>
    <n v="2026"/>
    <n v="8"/>
    <n v="18"/>
    <d v="2026-08-18T00:00:00"/>
    <n v="-0.33333333333575865"/>
    <x v="1"/>
  </r>
  <r>
    <n v="815"/>
    <n v="1002515883"/>
    <n v="3"/>
    <x v="1"/>
    <n v="5"/>
    <s v="MALANG"/>
    <s v="BATU"/>
    <s v="BLB"/>
    <s v="REG"/>
    <s v="AO"/>
    <x v="0"/>
    <s v="1P INET"/>
    <s v="102 | FOLLOW UP COMPLETED"/>
    <s v="RBS-Regional 3"/>
    <d v="2026-08-08T12:32:57"/>
    <d v="2026-08-10T12:57:06"/>
    <n v="69361415"/>
    <m/>
    <n v="152702231724"/>
    <s v="CV Smart Artha Muda"/>
    <s v="ODP-BLB-FBD/14 FBD/D02/14.01"/>
    <s v="WO061255404"/>
    <m/>
    <m/>
    <m/>
    <n v="112.65626880000001"/>
    <n v="-7.9255599999999999"/>
    <s v="|MC20057|MYIA-030570485283/POI/Nurul Fatimah/085804286006/smartarthamuda@gmail.com"/>
    <s v="MYIB_ASSISTANT"/>
    <m/>
    <m/>
    <m/>
    <m/>
    <m/>
    <m/>
    <m/>
    <m/>
    <s v="Management Janji"/>
    <s v="2026-08-09 13:00:00 | Nama PIC: bu nurul  Notel: 085804286006 Alt: -  Tanggal: 9/8/2026 Jam Pasang: Siang Note: Hubungi pelanggan sebelum ke lokasi, terima kasih. "/>
    <s v="FCC"/>
    <d v="2026-08-08T12:39:51"/>
    <d v="2026-08-09T13:00:00"/>
    <m/>
    <s v="REVOKE"/>
    <s v="BLB"/>
    <s v="NO ADDON"/>
    <m/>
    <s v="Follow Up Revoke Completed, New Order ID : SC1002517668"/>
    <s v="HSI Bisnis PSB 70% - 100 Mbps"/>
    <s v="INDIBIZ"/>
    <m/>
    <m/>
    <d v="2026-08-09T13:00:00"/>
    <s v="2026-08-09 13:00:00 | Nama PIC: bu nurul  Notel: 085804286006 Alt: -  Tanggal: 9/8/2026 Jam Pasang: Siang Note: Hubungi pelanggan sebelum ke lokasi, terima kasih. "/>
    <m/>
    <m/>
    <m/>
    <e v="#NUM!"/>
    <e v="#NUM!"/>
    <x v="0"/>
  </r>
  <r>
    <n v="816"/>
    <n v="1002506572"/>
    <n v="3"/>
    <x v="1"/>
    <n v="5"/>
    <s v="KEDIRI"/>
    <s v="NGANJUK"/>
    <s v="PRB"/>
    <s v="REG"/>
    <s v="AO"/>
    <x v="0"/>
    <s v="1P INET"/>
    <s v="Completed (PS)"/>
    <s v="RBS-Regional 3"/>
    <d v="2026-08-03T17:14:56"/>
    <d v="2026-08-04T16:28:28"/>
    <n v="69357810"/>
    <m/>
    <n v="152627203800"/>
    <s v="Line cook &amp; cookies"/>
    <s v="ODP-PRB-FB/02 FB/D01/02.01"/>
    <s v="WO060827645"/>
    <m/>
    <m/>
    <m/>
    <n v="112.020458243787"/>
    <n v="-7.6745714546624297"/>
    <s v="MD|MYDB-20260803264280|DN00001/MN00451|Line cook &amp; cookies|085649111879"/>
    <s v="MYDIGIBIZPARTNER"/>
    <m/>
    <m/>
    <m/>
    <m/>
    <m/>
    <m/>
    <m/>
    <m/>
    <s v="Management Janji"/>
    <s v="2026-08-04 15:00:00 | Nama Pic : bp TRI SULASTYO PRAMONO No Hp Pic : 085649111879 No alt : - Jam Pemasangan : siang  Tanggal Pemasangan : 4 Agustus 2026"/>
    <s v="FCC"/>
    <d v="2026-03-08T17:24:53"/>
    <d v="2026-08-04T15:00:00"/>
    <m/>
    <s v="PS"/>
    <s v="PRB"/>
    <s v="NO ADDON"/>
    <n v="20260804"/>
    <s v="Completed"/>
    <s v="HSI Bisnis Promo HUT Telkom PSB 70% - 50 Mbps"/>
    <s v="INDIBIZ"/>
    <m/>
    <m/>
    <d v="2026-08-04T15:00:00"/>
    <s v="2026-08-04 15:00:00 | Nama Pic : bp TRI SULASTYO PRAMONO No Hp Pic : 085649111879 No alt : - Jam Pemasangan : siang  Tanggal Pemasangan : 4 Agustus 2026"/>
    <n v="2026"/>
    <n v="8"/>
    <n v="4"/>
    <d v="2026-08-04T00:00:00"/>
    <n v="-0.625"/>
    <x v="1"/>
  </r>
  <r>
    <n v="817"/>
    <n v="1002533942"/>
    <n v="3"/>
    <x v="5"/>
    <n v="5"/>
    <s v="SINGARJA"/>
    <s v="KLUNGKUNG"/>
    <s v="APR"/>
    <s v="REG"/>
    <s v="AO"/>
    <x v="0"/>
    <m/>
    <s v="7 | OSS - PROVISIONING ISSUED"/>
    <s v="RBS-Regional 3"/>
    <d v="2026-08-18T15:44:51"/>
    <d v="2026-08-18T15:50:33"/>
    <n v="69364308"/>
    <m/>
    <n v="172403227442"/>
    <s v="SMP NEGERI 2 ABANG"/>
    <s v="ODP-APR-FD/58"/>
    <s v="WO062034257"/>
    <m/>
    <m/>
    <m/>
    <n v="115.614019"/>
    <n v="-8.3507639999999999"/>
    <s v="|MN02750|/PIC I WAYAN SARYA/085842056440-082144951066/spandabang60@gmail.com"/>
    <s v="Sales Force DBS"/>
    <m/>
    <m/>
    <m/>
    <m/>
    <m/>
    <m/>
    <m/>
    <m/>
    <s v="Management Janji"/>
    <s v="2026-08-15 08:00:00|M Janji : (13/08/2026)  jam Pasang : 09:00  Note : hubungi pelanggan jika ingin kelokasi|40981182|MYDITA"/>
    <s v="FCC"/>
    <s v="18-08-2026 15:55:35"/>
    <m/>
    <m/>
    <s v="PI"/>
    <s v="APR"/>
    <s v="NO ADDON"/>
    <m/>
    <s v="Provisioning Issu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18T07:00:00"/>
    <s v="2026-08-15 08:00:00|M Janji : (13/08/2026)  jam Pasang : 09:00  Note : hubungi pelanggan jika ingin kelokasi|40981182|MYDITA"/>
    <m/>
    <m/>
    <m/>
    <e v="#NUM!"/>
    <e v="#NUM!"/>
    <x v="0"/>
  </r>
  <r>
    <n v="818"/>
    <n v="1002532813"/>
    <n v="3"/>
    <x v="7"/>
    <n v="4"/>
    <s v="KUDUS"/>
    <s v="JEPARA"/>
    <s v="KEL"/>
    <s v="REG"/>
    <s v="AO"/>
    <x v="0"/>
    <m/>
    <s v="QC MIA - INVALID QUALITY CONTROL MIA"/>
    <s v="RBS-Regional 3"/>
    <d v="2026-08-18T11:40:43"/>
    <d v="2026-08-18T15:51:30"/>
    <n v="69368839"/>
    <m/>
    <n v="146508100220"/>
    <s v="CV. TAYU INDAH JAYA (SPBU 44.594 05) KELED JEPARA"/>
    <s v="ODP-KEL-FD/056"/>
    <m/>
    <m/>
    <m/>
    <m/>
    <n v="110.904705485722"/>
    <n v="-6.4819714608721801"/>
    <s v="AMRBS;403098;REG3;DANIEL MARWA DENERO;08112876658;CP.DWI RUSTINI;085728852436;PAKET PROMO 535K 100MB;CV. TAYU INDAH JAYA (SPBU 44.594 05) KELED JEPARA"/>
    <s v="Account Manager"/>
    <m/>
    <m/>
    <m/>
    <m/>
    <m/>
    <m/>
    <m/>
    <m/>
    <m/>
    <m/>
    <m/>
    <s v="18-08-2026 11:54:51"/>
    <m/>
    <m/>
    <s v="QC1"/>
    <s v="KEL"/>
    <s v="NO ADDON"/>
    <m/>
    <s v="QC MIA - INVALID QUALITY CONTROL MIA - Foto Lokasi Instalasi Tidak Valid - uploadkan foto lokasi sesuai nama usaha yg didafta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m/>
    <m/>
    <m/>
    <m/>
    <m/>
    <e v="#NUM!"/>
    <e v="#NUM!"/>
    <x v="0"/>
  </r>
  <r>
    <n v="819"/>
    <n v="1002528147"/>
    <n v="3"/>
    <x v="1"/>
    <n v="5"/>
    <s v="KEDIRI"/>
    <s v="KEDIRI"/>
    <s v="KDI"/>
    <s v="REG"/>
    <s v="AO"/>
    <x v="0"/>
    <s v="2P INET + VOICE"/>
    <s v="100 | REVOKE COMPLETED"/>
    <s v="RBS-Regional 3"/>
    <d v="2026-08-15T11:59:56"/>
    <d v="2026-08-18T10:46:59"/>
    <n v="69366806"/>
    <n v="3546098716"/>
    <n v="152610241503"/>
    <s v="PT. WILL CORP INDONESIA"/>
    <s v="ODP-KDI-FAH/17 FAH/D03/17.01"/>
    <s v="WO061814520"/>
    <m/>
    <m/>
    <m/>
    <n v="112.0113436"/>
    <n v="-7.8251305999999996"/>
    <s v="|MN02691|MYIA-042856375103/POI/SOEPRIADI/085173306144/khamidn688@gmail.com"/>
    <s v="MYIB_ASSISTANT"/>
    <m/>
    <m/>
    <m/>
    <m/>
    <m/>
    <m/>
    <m/>
    <m/>
    <s v="Management Janji"/>
    <s v="2026-08-16 08:00:00 | M Janji :  16 Agustus 2026 Jam Pasang : Pagi Note : hubungi pelanggan jika ingin ke lokasi, terima kasih"/>
    <s v="FCC"/>
    <s v="15-08-2026 12:10:01"/>
    <d v="2026-08-16T08:00:00"/>
    <s v="Kendala Pelanggan"/>
    <s v="REVOKE"/>
    <s v="KDI"/>
    <s v="NO ADDON"/>
    <m/>
    <s v="Revoke Completed"/>
    <s v="HSI Bisnis Bundling Phone Dual Band PSB 70% - Free 800 Menit Promo - 100 Mbps"/>
    <s v="INDIBIZ"/>
    <m/>
    <m/>
    <d v="2026-08-16T08:00:00"/>
    <s v="2026-08-16 08:00:00 | M Janji :  16 Agustus 2026 Jam Pasang : Pagi Note : hubungi pelanggan jika ingin ke lokasi, terima kasih"/>
    <m/>
    <m/>
    <m/>
    <e v="#NUM!"/>
    <e v="#NUM!"/>
    <x v="0"/>
  </r>
  <r>
    <n v="820"/>
    <n v="1002516296"/>
    <n v="3"/>
    <x v="3"/>
    <n v="5"/>
    <s v="SBY UTARA"/>
    <s v="GRESIK"/>
    <s v="SDY"/>
    <s v="REG"/>
    <s v="AO"/>
    <x v="0"/>
    <m/>
    <s v="Completed (PS)"/>
    <s v="RBS-Regional 3"/>
    <d v="2026-08-09T09:00:58"/>
    <d v="2026-08-10T12:39:50"/>
    <n v="69361710"/>
    <m/>
    <n v="152451212132"/>
    <s v="Yayasan Ponpes Sunanul Muhtadin"/>
    <s v="ODP-SDY-FB/85"/>
    <s v="WO061306085"/>
    <m/>
    <m/>
    <m/>
    <n v="112.5211195"/>
    <n v="-6.9821574999999996"/>
    <s v="|MN02280|/Yayasan Ponpes Sunanul Muhtadin/085645019135/ysq.sunanulmuhtadin@gmail.com/HSI Bisnis Winback + Antares Eazy (1:1) 300 Mbps (Rp 1.255.000) PSB Rp 150.000/MAHBUB AUFAR/-6.982285,112.521220"/>
    <s v="Sales Force DBS"/>
    <m/>
    <m/>
    <m/>
    <m/>
    <m/>
    <m/>
    <m/>
    <m/>
    <s v="Management Janji"/>
    <s v="2026-08-10 08:00:00|M Janji : (10/08/2026) jam Pasang : 09:00 Note : hubungi pelanggan jika ingin kelokasi|40981182|MYDITA"/>
    <s v="FCC"/>
    <d v="2026-09-08T09:10:18"/>
    <d v="2026-08-10T08:00:00"/>
    <m/>
    <s v="PS"/>
    <s v="SDY"/>
    <s v="ANTAREZ"/>
    <n v="20260810"/>
    <s v="Completed"/>
    <s v="- E23015;E23015 ~ ES23 - Perangkat ONT[0]  - E23015~null~44292;E23015||11||Abodemen 0[0]  - E23015~null~E23015_SWONTPREM;SWONTPREM ~ Biaya Sewa ONT Premium ~ E23015[50000]  - E24057;E24057 ~ ES24 - Paket HSI Bisnis (HSIE) Khusus Winback[0]  - E24057~null~"/>
    <s v="INDIBIZ"/>
    <m/>
    <m/>
    <d v="2026-08-10T08:00:00"/>
    <s v="2026-08-10 08:00:00|M Janji : (10/08/2026) jam Pasang : 09:00 Note : hubungi pelanggan jika ingin kelokasi|40981182|MYDITA"/>
    <n v="2026"/>
    <n v="8"/>
    <n v="10"/>
    <d v="2026-08-10T00:00:00"/>
    <n v="-0.33333333333575865"/>
    <x v="1"/>
  </r>
  <r>
    <n v="821"/>
    <n v="1002506094"/>
    <n v="3"/>
    <x v="4"/>
    <n v="4"/>
    <s v="PEKALONGAN"/>
    <s v="BREBES"/>
    <s v="BKA"/>
    <s v="REG"/>
    <s v="AO"/>
    <x v="0"/>
    <s v="1P INET"/>
    <s v="Completed (PS)"/>
    <s v="RBS-Regional 3"/>
    <d v="2026-08-03T13:26:56"/>
    <d v="2026-08-04T13:41:49"/>
    <n v="69357532"/>
    <m/>
    <n v="142205105783"/>
    <s v="Toko Sembako Sumber Barokah"/>
    <s v="ODP-BKA-FG/005 FG/D01/005.01"/>
    <s v="WO060794114"/>
    <m/>
    <m/>
    <m/>
    <n v="108.981479890644"/>
    <n v="-6.8663859701590901"/>
    <s v="MD|MYDB-20260802264192|EC50002/MC50042|Toko Sembako Sumber Barokah|082221122183"/>
    <s v="MYDIGIBIZPARTNER"/>
    <m/>
    <m/>
    <m/>
    <m/>
    <m/>
    <m/>
    <m/>
    <m/>
    <s v="Management Janji"/>
    <s v="2026-08-04 13:00:00 | Tanggal Pemasangan : 04 Agustus 2026 Jam Pemasangan : 08:00 13:00 Info Tambahan : Hubungi pelanggan dulu sebelum ke lokasi terimakasih"/>
    <s v="FCC"/>
    <d v="2026-03-08T13:40:15"/>
    <d v="2026-08-04T13:00:00"/>
    <m/>
    <s v="PS"/>
    <s v="BKA"/>
    <s v="NO ADDON"/>
    <n v="20260804"/>
    <s v="Completed"/>
    <s v="HSI Bisnis PSB 70% - 300 Mbps"/>
    <s v="INDIBIZ"/>
    <m/>
    <m/>
    <d v="2026-08-04T13:00:00"/>
    <s v="2026-08-04 13:00:00 | Tanggal Pemasangan : 04 Agustus 2026 Jam Pemasangan : 08:00 13:00 Info Tambahan : Hubungi pelanggan dulu sebelum ke lokasi terimakasih"/>
    <n v="2026"/>
    <n v="8"/>
    <n v="4"/>
    <d v="2026-08-04T00:00:00"/>
    <n v="-0.54166666666424135"/>
    <x v="1"/>
  </r>
  <r>
    <n v="822"/>
    <n v="1002524337"/>
    <n v="3"/>
    <x v="6"/>
    <n v="5"/>
    <s v="SIDOARJO"/>
    <s v="PASURUAN"/>
    <s v="PDA"/>
    <s v="REG"/>
    <s v="AO"/>
    <x v="0"/>
    <m/>
    <s v="Completed (PS)"/>
    <s v="RBS-Regional 3"/>
    <d v="2026-08-13T13:49:22"/>
    <d v="2026-08-14T09:15:47"/>
    <n v="69365208"/>
    <m/>
    <n v="152741225088"/>
    <s v="SULTAN SEAFOOD"/>
    <s v="ODP-PDA-FJ/02"/>
    <s v="WO061678845"/>
    <m/>
    <m/>
    <m/>
    <n v="112.6752358"/>
    <n v="-7.6587417999999996"/>
    <s v="|MC30112|/WAHYU AJENG PROKLAMIR DAASMARA/82331271252/sultanseafood01@gmail.com"/>
    <s v="Sales Force DBS"/>
    <m/>
    <m/>
    <m/>
    <m/>
    <m/>
    <m/>
    <m/>
    <m/>
    <s v="Management Janji"/>
    <s v="2026-08-14 13:00:00|Nama PIC : Ibu Wahyu No HP : 082331271252 No Alt : - M Janji :  14 Agustus 2026 Jam Pasang : Pagi / Siang Note : hubungi pelanggan jika ingin kelokasi |40951378|MYDITA"/>
    <s v="FCC"/>
    <s v="13-08-2026 13:54:52"/>
    <d v="2026-08-14T13:00:00"/>
    <m/>
    <s v="PS"/>
    <s v="PDA"/>
    <s v="NO ADDON"/>
    <n v="20260814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14T13:00:00"/>
    <s v="2026-08-14 13:00:00|Nama PIC : Ibu Wahyu No HP : 082331271252 No Alt : - M Janji :  14 Agustus 2026 Jam Pasang : Pagi / Siang Note : hubungi pelanggan jika ingin kelokasi |40951378|MYDITA"/>
    <n v="2026"/>
    <n v="8"/>
    <n v="14"/>
    <d v="2026-08-14T00:00:00"/>
    <n v="-0.54166666666424135"/>
    <x v="1"/>
  </r>
  <r>
    <n v="823"/>
    <n v="1002534503"/>
    <n v="3"/>
    <x v="3"/>
    <n v="5"/>
    <s v="SBY UTARA"/>
    <s v="LAMONGAN"/>
    <s v="BDG"/>
    <s v="REG"/>
    <s v="AO"/>
    <x v="0"/>
    <s v="1P INET"/>
    <s v="MIE - SEND SURVEY"/>
    <s v="RBS-Regional 3"/>
    <d v="2026-08-18T17:29:56"/>
    <d v="2026-08-18T17:32:29"/>
    <n v="69369448"/>
    <m/>
    <n v="152448203695"/>
    <s v="DEWA SHOP"/>
    <s v="ODP-BDG-FF/15 FF/D05/15.01"/>
    <s v="WO062046125"/>
    <m/>
    <m/>
    <m/>
    <n v="112.19798695295999"/>
    <n v="-6.8868970638929001"/>
    <s v="MD|MYDB-20260817265872|DD00001/MN01781|DEWA SHOP|08212598782"/>
    <s v="MYDIGIBIZPARTNER"/>
    <m/>
    <m/>
    <m/>
    <m/>
    <m/>
    <m/>
    <m/>
    <m/>
    <s v="Management Janji"/>
    <s v="2026-08-19 15:00:00 | Waktu pemasangan : 17 agustus 2026 Jam pemasangan : 08.00 - 12.00 Info Tambahan : Hubungi pelanggan dulu sebelum ke lokasi terimakasih "/>
    <s v="FCC"/>
    <s v="18-08-2026 17:40:04"/>
    <d v="2026-08-19T15:00:00"/>
    <m/>
    <s v="SURVEY_NEW_MANJA"/>
    <s v="BDG"/>
    <s v="NO ADDON"/>
    <m/>
    <s v="MIE - SEND SURVEY"/>
    <s v="HSI Bisnis Promo HUT RI PSB 70% - 100 Mbps"/>
    <s v="INDIBIZ"/>
    <m/>
    <m/>
    <d v="2026-08-19T15:00:00"/>
    <s v="2026-08-19 15:00:00 | Waktu pemasangan : 17 agustus 2026 Jam pemasangan : 08.00 - 12.00 Info Tambahan : Hubungi pelanggan dulu sebelum ke lokasi terimakasih "/>
    <m/>
    <m/>
    <m/>
    <e v="#NUM!"/>
    <e v="#NUM!"/>
    <x v="0"/>
  </r>
  <r>
    <n v="824"/>
    <n v="1002505412"/>
    <n v="3"/>
    <x v="4"/>
    <n v="4"/>
    <s v="PEKALONGAN"/>
    <s v="BREBES"/>
    <s v="BMU"/>
    <s v="REG"/>
    <s v="AO"/>
    <x v="0"/>
    <s v="1P INET"/>
    <s v="Completed (PS)"/>
    <s v="RBS-Regional 3"/>
    <d v="2026-08-02T18:41:58"/>
    <d v="2026-08-04T16:59:26"/>
    <n v="69357128"/>
    <m/>
    <n v="146281108770"/>
    <s v="CV. DUTA NIRMALA"/>
    <s v="ODP-BMU-FK/039 FK/D04/039.01"/>
    <s v="WO060738927"/>
    <m/>
    <m/>
    <m/>
    <n v="109.020976"/>
    <n v="-7.2506899999999996"/>
    <s v="|MC60040|MYIA-077693543272/POI/Lysia Lidia/087712031893/nirmaladuta3@gmail.com"/>
    <s v="MYIB_ASSISTANT"/>
    <m/>
    <m/>
    <m/>
    <m/>
    <m/>
    <m/>
    <m/>
    <m/>
    <s v="Management Janji"/>
    <s v="2026-08-03 15:00:00 | M Janji : (03/08/2026) jam Pasang : 09:00 Note : hubungi pelanggan jika ingin kelokasi "/>
    <s v="FCC"/>
    <d v="2026-02-08T18:54:42"/>
    <d v="2026-08-03T15:00:00"/>
    <m/>
    <s v="PS"/>
    <s v="BMU"/>
    <s v="NO ADDON"/>
    <n v="20260804"/>
    <s v="Completed"/>
    <s v="HSI Bisnis Promo HUT Telkom PSB 70% - 300 Mbps"/>
    <s v="INDIBIZ"/>
    <m/>
    <m/>
    <d v="2026-08-03T15:00:00"/>
    <s v="2026-08-03 15:00:00 | M Janji : (03/08/2026) jam Pasang : 09:00 Note : hubungi pelanggan jika ingin kelokasi "/>
    <n v="2026"/>
    <n v="8"/>
    <n v="4"/>
    <d v="2026-08-04T00:00:00"/>
    <n v="0.375"/>
    <x v="1"/>
  </r>
  <r>
    <n v="825"/>
    <n v="1002508229"/>
    <n v="3"/>
    <x v="2"/>
    <n v="4"/>
    <s v="YOGYAKARTA"/>
    <s v="INNER - YOGYA JATENG SELATAN"/>
    <s v="KEN"/>
    <s v="REG"/>
    <s v="AO"/>
    <x v="0"/>
    <m/>
    <s v="Completed (PS)"/>
    <s v="RBS-Regional 3"/>
    <d v="2026-08-04T13:28:56"/>
    <d v="2026-08-04T14:07:31"/>
    <n v="69349609"/>
    <m/>
    <n v="146130138381"/>
    <s v="PT JOGJA CANTIK SELALU"/>
    <s v="ODP-KEN-FBT/053"/>
    <s v="WO060894459"/>
    <m/>
    <m/>
    <m/>
    <n v="110.42647700000001"/>
    <n v="-7.7588429999999997"/>
    <s v="|MC80225|MYIA-017276362044/POI/SHOLIKHAH MULYA EFFENDI /082386999999/lovinabeauty.official@gmail.com"/>
    <s v="Sales Profesional"/>
    <m/>
    <m/>
    <m/>
    <m/>
    <m/>
    <m/>
    <m/>
    <m/>
    <s v="Management Janji"/>
    <s v="2026-07-24 14:00:00 | Nama Pic : PT JOGJA CANTIK SELALU  No Hp Pic : 082386999999  Jam Pemasangan : 08:00 - 12.00  Tanggal Pemasangan : KAMIS 23 JULI 2026  Info Tambahan : Hubungi pelanggan sebelum datang ke lokasi"/>
    <s v="FCC"/>
    <d v="2026-04-08T13:39:51"/>
    <m/>
    <m/>
    <s v="PS"/>
    <s v="KEN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07:00:00"/>
    <s v="2026-07-24 14:00:00 | Nama Pic : PT JOGJA CANTIK SELALU  No Hp Pic : 082386999999  Jam Pemasangan : 08:00 - 12.00  Tanggal Pemasangan : KAMIS 23 JULI 2026  Info Tambahan : Hubungi pelanggan sebelum datang ke lokasi"/>
    <n v="2026"/>
    <n v="8"/>
    <n v="4"/>
    <d v="2026-08-04T00:00:00"/>
    <n v="-0.29166666666424135"/>
    <x v="1"/>
  </r>
  <r>
    <n v="826"/>
    <n v="1002516043"/>
    <n v="3"/>
    <x v="7"/>
    <n v="4"/>
    <s v="KUDUS"/>
    <s v="JEPARA"/>
    <s v="BAN"/>
    <s v="REG"/>
    <s v="AO"/>
    <x v="0"/>
    <s v="1P INET"/>
    <s v="OSS - FALLOUT"/>
    <s v="RBS-Regional 3"/>
    <d v="2026-08-08T14:37:56"/>
    <d v="2026-08-11T21:27:53"/>
    <n v="69361517"/>
    <m/>
    <n v="142507105333"/>
    <s v="PT WASA MITRA ENGINEERING"/>
    <s v="ODP-BAN-FA/045 FA/D04/045.01"/>
    <s v="WO061269769"/>
    <m/>
    <m/>
    <m/>
    <n v="110.79662"/>
    <n v="-6.507333"/>
    <s v="|MC60052|MYIA-031466492350/POI/Andika Janu Pradana /085325614409/andika.point@gmail.com"/>
    <s v="MYIB_ASSISTANT"/>
    <m/>
    <m/>
    <m/>
    <m/>
    <m/>
    <m/>
    <m/>
    <m/>
    <s v="Management Janji"/>
    <s v="2026-08-10 08:00:00 | Nama : BP ANDIKA JANU PRADANA No Hp : 085325614409 No Alt :  Tgl Pemasangan : 10 Agustus 2026 Interval : PAGI  Note : Hubungi pelanggan terlebih dahulu"/>
    <s v="FCC"/>
    <d v="2026-08-08T14:40:05"/>
    <d v="2026-08-10T08:00:00"/>
    <s v="Kendala Pelanggan"/>
    <s v="FO_WFM"/>
    <s v="BAN"/>
    <s v="NO ADDON"/>
    <m/>
    <s v="Provisioning Failed|WFM|INF009025863|PP_-6.5228214,110.7087879_manja pemasangan rabu tgl 12"/>
    <s v="HSI Bisnis Promo HUT Telkom PSB 70% - 50 Mbps"/>
    <s v="INDIBIZ"/>
    <m/>
    <m/>
    <d v="2026-08-10T08:00:00"/>
    <s v="2026-08-10 08:00:00 | Nama : BP ANDIKA JANU PRADANA No Hp : 085325614409 No Alt :  Tgl Pemasangan : 10 Agustus 2026 Interval : PAGI  Note : Hubungi pelanggan terlebih dahulu"/>
    <m/>
    <m/>
    <m/>
    <e v="#NUM!"/>
    <e v="#NUM!"/>
    <x v="0"/>
  </r>
  <r>
    <n v="827"/>
    <n v="1002525870"/>
    <n v="3"/>
    <x v="2"/>
    <n v="4"/>
    <s v="MAGELANG"/>
    <s v="MAGELANG"/>
    <s v="MGE"/>
    <s v="REG"/>
    <s v="AO"/>
    <x v="0"/>
    <m/>
    <s v="Completed (PS)"/>
    <s v="RBS-Regional 3"/>
    <d v="2026-08-14T10:25:25"/>
    <d v="2026-08-15T14:33:50"/>
    <n v="69365781"/>
    <m/>
    <n v="146137149325"/>
    <s v="Global Jet Express / MUG02 GRABAG"/>
    <s v="ODP-MGE-FU/051"/>
    <s v="WO061734565"/>
    <m/>
    <m/>
    <m/>
    <n v="110.3283897"/>
    <n v="-7.3680933"/>
    <s v="|MC80228|/Global Jet Express MUG02 GRABAG/Paket HSI Bisnis Promo HUT Telkom 1:1 50Mbps/Rahmawati Tianingrum/081127008226 081391662927/purchasepilarprima@gmail.com"/>
    <s v="Sales Profesional"/>
    <m/>
    <m/>
    <m/>
    <m/>
    <m/>
    <m/>
    <m/>
    <m/>
    <s v="Management Janji"/>
    <s v="2026-08-16 15:00:00|Nama Pic : bu neni  No Hp Pic : 081127008226 No alt : - Jam Pemasangan : pagi  Tanggal Pemasangan : 15 Agustus 2026|40951375|MYDITA"/>
    <s v="FCC"/>
    <s v="14-08-2026 10:39:51"/>
    <d v="2026-08-16T15:00:00"/>
    <m/>
    <s v="PS"/>
    <s v="MGE"/>
    <s v="NO ADDON"/>
    <n v="2026081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6T15:00:00"/>
    <s v="2026-08-16 15:00:00|Nama Pic : bu neni  No Hp Pic : 081127008226 No alt : - Jam Pemasangan : pagi  Tanggal Pemasangan : 15 Agustus 2026|40951375|MYDITA"/>
    <n v="2026"/>
    <n v="8"/>
    <n v="15"/>
    <d v="2026-08-15T00:00:00"/>
    <n v="-1.625"/>
    <x v="1"/>
  </r>
  <r>
    <n v="828"/>
    <n v="1002526859"/>
    <n v="3"/>
    <x v="0"/>
    <n v="5"/>
    <s v="MATARAM"/>
    <s v="LOMBOK BARAT TENGAH"/>
    <s v="PRY"/>
    <s v="REG"/>
    <s v="AO"/>
    <x v="0"/>
    <s v="1P INET"/>
    <s v="102 | FOLLOW UP COMPLETED"/>
    <s v="RBS-Regional 3"/>
    <d v="2026-08-14T15:14:57"/>
    <d v="2026-08-16T17:42:39"/>
    <n v="69366204"/>
    <m/>
    <n v="172603791585"/>
    <s v="TOKO GROSIR HARIANTO"/>
    <s v="ODP-PYA-FAN/53 FAN/D01/53.01"/>
    <s v="WO061760848"/>
    <m/>
    <m/>
    <m/>
    <n v="116.288543"/>
    <n v="-8.6125019999999992"/>
    <s v="|MC40272|MYIA-092573299711/POI/Muh arianto /085353847804/itemele726@gmail.com"/>
    <s v="MYIB_ASSISTANT"/>
    <m/>
    <m/>
    <m/>
    <m/>
    <m/>
    <m/>
    <m/>
    <m/>
    <s v="Management Janji"/>
    <s v="2026-08-15 13:00:00 | M Janji : (15/08/2026) jam Pasang : 09:00 Note : hubungi pelanggan jika ingin kelokasi"/>
    <s v="FCC"/>
    <s v="14-08-2026 15:25:22"/>
    <d v="2026-08-15T13:00:00"/>
    <m/>
    <s v="REVOKE"/>
    <s v="PRY"/>
    <s v="NO ADDON"/>
    <m/>
    <s v="Follow Up Revoke Completed, New Order ID : SC1002530021"/>
    <s v="HSI Bisnis PSB 70% - 150 Mbps"/>
    <s v="INDIBIZ"/>
    <m/>
    <m/>
    <d v="2026-08-15T13:00:00"/>
    <s v="2026-08-15 13:00:00 | M Janji : (15/08/2026) jam Pasang : 09:00 Note : hubungi pelanggan jika ingin kelokasi"/>
    <m/>
    <m/>
    <m/>
    <e v="#NUM!"/>
    <e v="#NUM!"/>
    <x v="0"/>
  </r>
  <r>
    <n v="829"/>
    <n v="1002517328"/>
    <n v="3"/>
    <x v="1"/>
    <n v="5"/>
    <s v="MALANG"/>
    <s v="KEPANJEN"/>
    <s v="GDG"/>
    <s v="REG"/>
    <s v="AO"/>
    <x v="0"/>
    <s v="1P INET"/>
    <s v="Completed (PS)"/>
    <s v="RBS-Regional 3"/>
    <d v="2026-08-10T10:58:56"/>
    <d v="2026-08-11T06:40:40"/>
    <n v="69362253"/>
    <m/>
    <n v="152704231215"/>
    <s v="Spbu 54-65101"/>
    <s v="ODP-GDG-FE/60 FE/D07/60.01"/>
    <s v="WO061374610"/>
    <m/>
    <m/>
    <m/>
    <n v="112.608304"/>
    <n v="-8.0448660000000007"/>
    <s v="|MN02540|MYIA-028367288063/POI/Arya putra sabilillah/083165607902/aryaputra260604@gmail.com"/>
    <s v="MYIB_ASSISTANT"/>
    <m/>
    <m/>
    <m/>
    <m/>
    <m/>
    <m/>
    <m/>
    <m/>
    <s v="Management Janji"/>
    <s v="2026-08-13 08:00:00 | Tanggal pemasangan :11/08/2026 Jam pemasangan : pagi Info Tambahan : Hubungi pelanggan dulu sebelum ke lokasi terima kasih."/>
    <s v="FCC"/>
    <d v="2026-10-08T11:10:24"/>
    <d v="2026-08-13T08:00:00"/>
    <m/>
    <s v="PS"/>
    <s v="GDG"/>
    <s v="NO ADDON"/>
    <n v="20260811"/>
    <s v="Completed"/>
    <s v="HSI Bisnis Promo HUT Telkom PSB 70% - 50 Mbps"/>
    <s v="INDIBIZ"/>
    <m/>
    <m/>
    <d v="2026-08-13T08:00:00"/>
    <s v="2026-08-13 08:00:00 | Tanggal pemasangan :11/08/2026 Jam pemasangan : pagi Info Tambahan : Hubungi pelanggan dulu sebelum ke lokasi terima kasih."/>
    <n v="2026"/>
    <n v="8"/>
    <n v="11"/>
    <d v="2026-08-11T00:00:00"/>
    <n v="-2.3333333333357587"/>
    <x v="1"/>
  </r>
  <r>
    <n v="830"/>
    <n v="1002505365"/>
    <n v="3"/>
    <x v="2"/>
    <n v="4"/>
    <s v="YOGYAKARTA"/>
    <s v="INNER - YOGYA JATENG SELATAN"/>
    <s v="KBU"/>
    <s v="REG"/>
    <s v="AO"/>
    <x v="0"/>
    <s v="1P INET"/>
    <s v="Completed (PS)"/>
    <s v="RBS-Regional 3"/>
    <d v="2026-08-02T16:13:56"/>
    <d v="2026-08-03T16:41:13"/>
    <n v="69357094"/>
    <m/>
    <n v="146113146882"/>
    <s v="BANYU MILI RESTO"/>
    <s v="ODP-KBU-FDK/09"/>
    <s v="WO060729870"/>
    <m/>
    <m/>
    <m/>
    <n v="110.34544219999999"/>
    <n v="-7.7755234"/>
    <s v="|MN00277|MYIA-035107784095/POI/BR Suyadi/087834446557/sostridanaingg@gmail.com"/>
    <s v="MYIB_ASSISTANT"/>
    <m/>
    <m/>
    <m/>
    <m/>
    <m/>
    <m/>
    <m/>
    <m/>
    <s v="Management Janji"/>
    <s v="2026-08-04 13:00:00 | Tanggal pemasangan :03/08/2026 Jam pemasangan : siang Info Tambahan : Hubungi pelanggan dulu sebelum ke lokasi terima kasih."/>
    <s v="FCC"/>
    <d v="2026-02-08T16:25:05"/>
    <d v="2026-08-04T13:00:00"/>
    <m/>
    <s v="PS"/>
    <s v="KBU"/>
    <s v="NO ADDON"/>
    <n v="20260803"/>
    <s v="Completed"/>
    <s v="HSI Bisnis Basic Promo HUT Telkom PSB 70% - 100 Mbps"/>
    <s v="INDIBIZ"/>
    <m/>
    <m/>
    <d v="2026-08-04T13:00:00"/>
    <s v="2026-08-04 13:00:00 | Tanggal pemasangan :03/08/2026 Jam pemasangan : siang Info Tambahan : Hubungi pelanggan dulu sebelum ke lokasi terima kasih."/>
    <n v="2026"/>
    <n v="8"/>
    <n v="3"/>
    <d v="2026-08-03T00:00:00"/>
    <n v="-1.5416666666642413"/>
    <x v="1"/>
  </r>
  <r>
    <n v="831"/>
    <n v="1002529341"/>
    <n v="3"/>
    <x v="4"/>
    <n v="4"/>
    <s v="PEKALONGAN"/>
    <s v="PEKALONGAN"/>
    <s v="KDW"/>
    <s v="REG"/>
    <s v="AO"/>
    <x v="0"/>
    <s v="1P INET"/>
    <s v="OSS - FALLOUT"/>
    <s v="RBS-Regional 3"/>
    <d v="2026-08-16T10:10:56"/>
    <d v="2026-08-18T17:03:43"/>
    <n v="69367321"/>
    <m/>
    <n v="146285103813"/>
    <s v="insert.shop"/>
    <s v="ODP-KDW-FAD/050 FAD/D02/050.01"/>
    <s v="WO061860169"/>
    <m/>
    <m/>
    <m/>
    <n v="109.655883"/>
    <n v="-6.9887309999999996"/>
    <s v="|MN01913|MYIA-016172840667/POI/NASRUL HAYAT/085113282237/nurhayatty87@gmail.com"/>
    <s v="MYIB_ASSISTANT"/>
    <m/>
    <m/>
    <m/>
    <m/>
    <m/>
    <m/>
    <m/>
    <m/>
    <s v="Management Janji"/>
    <s v="2026-08-17 08:00:00 | Waktu pemasangan : 17 agustus 2026 Jam pemasangan : 08.00 - 12.00 Info Tambahan : Hubungi pelanggan dulu sebelum ke lokasi terimakasih "/>
    <s v="FCC"/>
    <s v="16-08-2026 10:25:34"/>
    <d v="2026-08-17T08:00:00"/>
    <s v="Kendala Teknik"/>
    <s v="FO_WFM"/>
    <s v="KDW"/>
    <s v="NO ADDON"/>
    <m/>
    <s v="Provisioning Failed|WFM|INF009067683|TOR_-6.960719500000001,109.63941000000001_ODP PERLU RECOVERY"/>
    <s v="HSI Bisnis Promo HUT Telkom PSB 70% - 50 Mbps"/>
    <s v="INDIBIZ"/>
    <m/>
    <m/>
    <d v="2026-08-17T08:00:00"/>
    <s v="2026-08-17 08:00:00 | Waktu pemasangan : 17 agustus 2026 Jam pemasangan : 08.00 - 12.00 Info Tambahan : Hubungi pelanggan dulu sebelum ke lokasi terimakasih "/>
    <m/>
    <m/>
    <m/>
    <e v="#NUM!"/>
    <e v="#NUM!"/>
    <x v="0"/>
  </r>
  <r>
    <n v="832"/>
    <n v="1002517521"/>
    <n v="3"/>
    <x v="6"/>
    <n v="5"/>
    <s v="JEMBER"/>
    <s v="BANYUWANGI"/>
    <s v="WSO"/>
    <s v="REG"/>
    <s v="AO"/>
    <x v="0"/>
    <s v="1P INET"/>
    <s v="Completed (PS)"/>
    <s v="RBS-Regional 3"/>
    <d v="2026-08-10T11:49:57"/>
    <d v="2026-08-10T15:25:23"/>
    <n v="69362337"/>
    <m/>
    <n v="152518202029"/>
    <s v="SPBU 5468405 WONGSOREJO"/>
    <s v="ODP-WSO-FC/12 FC/D04/12.01"/>
    <s v="WO061382595"/>
    <m/>
    <m/>
    <m/>
    <n v="114.39774300000001"/>
    <n v="-7.9825980000000003"/>
    <s v="|MN00099|MYIA-015187968640/POI/DODIK KURNIAWAN/083147895700/pomwongsorejo5@gmail.com"/>
    <s v="MYIB_ASSISTANT"/>
    <m/>
    <m/>
    <m/>
    <m/>
    <m/>
    <m/>
    <m/>
    <m/>
    <s v="Management Janji"/>
    <s v="2026-08-11 08:00:00 | Tanggal pemasangan : 11 AGUSTUS 2026 Jam pemasangan : pagi/siang Info Tambahan : Hubungi pelanggan dulu sebelum ke lokasi terima kasih"/>
    <s v="FCC"/>
    <d v="2026-10-08T11:54:41"/>
    <d v="2026-08-11T08:00:00"/>
    <m/>
    <s v="PS"/>
    <s v="WSO"/>
    <s v="NO ADDON"/>
    <n v="20260810"/>
    <s v="Completed"/>
    <s v="HSI Bisnis Promo HUT Telkom PSB 70% - 50 Mbps"/>
    <s v="INDIBIZ"/>
    <m/>
    <m/>
    <d v="2026-08-11T08:00:00"/>
    <s v="2026-08-11 08:00:00 | Tanggal pemasangan : 11 AGUSTUS 2026 Jam pemasangan : pagi/siang Info Tambahan : Hubungi pelanggan dulu sebelum ke lokasi terima kasih"/>
    <n v="2026"/>
    <n v="8"/>
    <n v="10"/>
    <d v="2026-08-10T00:00:00"/>
    <n v="-1.3333333333357587"/>
    <x v="1"/>
  </r>
  <r>
    <n v="833"/>
    <n v="1002512214"/>
    <n v="3"/>
    <x v="3"/>
    <n v="5"/>
    <s v="MADURA"/>
    <s v="BANGKALAN"/>
    <s v="ARB"/>
    <s v="REG"/>
    <s v="AO"/>
    <x v="0"/>
    <m/>
    <s v="100 | REVOKE COMPLETED"/>
    <s v="RBS-Regional 3"/>
    <d v="2026-08-06T12:14:57"/>
    <d v="2026-08-13T08:52:14"/>
    <n v="69359912"/>
    <m/>
    <n v="152439201469"/>
    <s v="SPBU KLAMPIS (PT.KLAMPIS PETRO SETIA JAYA)"/>
    <s v="ODP-ARB-FA/40"/>
    <s v="WO061200236"/>
    <m/>
    <m/>
    <m/>
    <n v="112.72248449999999"/>
    <n v="-7.1712109000000002"/>
    <s v="|MN02600|/SPBU KLAMPIS (PT.KLAMPIS PETRO SETIA JAYA)/MUZAYYANAH/081333484599/spbu5469118@gmail.com/HSI Bisnis Promo HUT Telkom (1:1) 50 Mbps (Rp 355.000) PSB Rp 150.000/"/>
    <s v="Sales Force DBS"/>
    <m/>
    <m/>
    <m/>
    <m/>
    <m/>
    <m/>
    <m/>
    <m/>
    <s v="Management Janji"/>
    <s v="2026-08-08 15:00:00|Nama PIC : ibu MUZAYYANAH No HP : 081333484599 Alt :  M Janji : (SABTU/8/AGUSTUS/2026) jam Pasang : 09:00 Note : hubungi pelanggan jika ingin kelokasi|40951378|MYDITA"/>
    <s v="FCC"/>
    <d v="2026-06-08T12:25:42"/>
    <d v="2026-08-08T15:00:00"/>
    <s v="Kendala Teknik"/>
    <s v="REVOKE"/>
    <s v="ARB"/>
    <s v="NO ADDON"/>
    <m/>
    <s v="Revoke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8T15:00:00"/>
    <s v="2026-08-08 15:00:00|Nama PIC : ibu MUZAYYANAH No HP : 081333484599 Alt :  M Janji : (SABTU/8/AGUSTUS/2026) jam Pasang : 09:00 Note : hubungi pelanggan jika ingin kelokasi|40951378|MYDITA"/>
    <m/>
    <m/>
    <m/>
    <e v="#NUM!"/>
    <e v="#NUM!"/>
    <x v="0"/>
  </r>
  <r>
    <n v="834"/>
    <n v="1002531438"/>
    <n v="3"/>
    <x v="2"/>
    <n v="4"/>
    <s v="PURWOKERTO"/>
    <s v="CILACAP"/>
    <s v="MAN"/>
    <s v="REG"/>
    <s v="AO"/>
    <x v="0"/>
    <s v="1P INET"/>
    <s v="Completed (PS)"/>
    <s v="RBS-Regional 3"/>
    <d v="2026-08-17T18:17:56"/>
    <d v="2026-08-18T13:42:36"/>
    <n v="69368388"/>
    <m/>
    <n v="146391107569"/>
    <s v="SPBU CIMANGGU"/>
    <s v="ODP-MAN-FA/030 FA/D02/030.01"/>
    <s v="WO061951346"/>
    <m/>
    <m/>
    <m/>
    <n v="108.8423715"/>
    <n v="-7.3573660999999904"/>
    <s v="|MN02591|MYIA-042287221713/POI/TOTO SUSILO/083843625700/spbucimanggu@yahoo.co.id"/>
    <s v="MYIB_ASSISTANT"/>
    <m/>
    <m/>
    <m/>
    <m/>
    <m/>
    <m/>
    <m/>
    <m/>
    <s v="Management Janji"/>
    <s v="2026-08-19 08:00:00 | M Janji : (19 AGUSTUS 2026) jam Pasang : pagi  Note : hubungi pelanggan jika ingin kelokasi"/>
    <s v="FCC"/>
    <s v="17-08-2026 18:39:59"/>
    <d v="2026-08-19T08:00:00"/>
    <m/>
    <s v="PS"/>
    <s v="MAN"/>
    <s v="NO ADDON"/>
    <n v="20260818"/>
    <s v="Completed"/>
    <s v="HSI Bisnis Promo HUT Telkom PSB 70% - 75 Mbps"/>
    <s v="INDIBIZ"/>
    <m/>
    <m/>
    <d v="2026-08-19T08:00:00"/>
    <s v="2026-08-19 08:00:00 | M Janji : (19 AGUSTUS 2026) jam Pasang : pagi  Note : hubungi pelanggan jika ingin kelokasi"/>
    <n v="2026"/>
    <n v="8"/>
    <n v="18"/>
    <d v="2026-08-18T00:00:00"/>
    <n v="-1.3333333333357587"/>
    <x v="1"/>
  </r>
  <r>
    <n v="835"/>
    <n v="1002527917"/>
    <n v="3"/>
    <x v="1"/>
    <n v="5"/>
    <s v="KEDIRI"/>
    <s v="KEDIRI"/>
    <s v="PAE"/>
    <s v="REG"/>
    <s v="AO"/>
    <x v="0"/>
    <s v="1P INET"/>
    <s v="Completed (PS)"/>
    <s v="RBS-Regional 3"/>
    <d v="2026-08-15T10:34:56"/>
    <d v="2026-08-15T19:35:13"/>
    <n v="69366638"/>
    <m/>
    <n v="152639219497"/>
    <s v="Niswa Fashion"/>
    <s v="ODP-PAE-FS/46 FS/D05/46.01"/>
    <s v="WO061805695"/>
    <m/>
    <m/>
    <m/>
    <n v="112.185925447437"/>
    <n v="-7.8271339625827503"/>
    <s v="MD|MYDB-20260814265375|DC20002/MC20030|Niswa Fashion|0881027165655"/>
    <s v="MYDIGIBIZPARTNER"/>
    <m/>
    <m/>
    <m/>
    <m/>
    <m/>
    <m/>
    <m/>
    <m/>
    <s v="Management Janji"/>
    <s v="2026-08-18 08:00:00 | Tanggal pemasangan: 15/08/2026 Jam pemasangan : pagi / siang Info Tambahan : Hubungi pelanggan dulu sebelum ke lokasi. terima kasih"/>
    <s v="FCC"/>
    <s v="15-08-2026 10:39:56"/>
    <d v="2026-08-18T08:00:00"/>
    <m/>
    <s v="PS"/>
    <s v="PAE"/>
    <s v="NO ADDON"/>
    <n v="20260815"/>
    <s v="Completed"/>
    <s v="HSI Bisnis Promo HUT Telkom PSB 70% - 200 Mbps"/>
    <s v="INDIBIZ"/>
    <m/>
    <m/>
    <d v="2026-08-18T08:00:00"/>
    <s v="2026-08-18 08:00:00 | Tanggal pemasangan: 15/08/2026 Jam pemasangan : pagi / siang Info Tambahan : Hubungi pelanggan dulu sebelum ke lokasi. terima kasih"/>
    <n v="2026"/>
    <n v="8"/>
    <n v="15"/>
    <d v="2026-08-15T00:00:00"/>
    <n v="-3.3333333333357587"/>
    <x v="1"/>
  </r>
  <r>
    <n v="836"/>
    <n v="1002520506"/>
    <n v="3"/>
    <x v="3"/>
    <n v="5"/>
    <s v="SBY UTARA"/>
    <s v="MANYAR"/>
    <s v="MGO"/>
    <s v="REG"/>
    <s v="AO"/>
    <x v="0"/>
    <m/>
    <s v="Completed (PS)"/>
    <s v="RBS-Regional 3"/>
    <d v="2026-08-11T15:33:06"/>
    <d v="2026-08-11T16:37:28"/>
    <n v="69359891"/>
    <m/>
    <n v="152413167627"/>
    <s v="PT SEMBILAN CAHAYA LESTARI"/>
    <s v="ODP-DMO-FMG/02"/>
    <s v="WO061517049"/>
    <m/>
    <m/>
    <m/>
    <n v="112.7392974"/>
    <n v="-7.2673370909999999"/>
    <s v="AMRBS;400664;AMEX;ASANDHYASARI;RBS-3;SURAMADU;PT SEMBILAN CAHAYA LESTARI;HSI Basic (1:2) 50 Mbps (Rp 387.000) PSB Rp 150.000;Hendy Simon 082302331284 -Jericho Anthony 082251117350;it.spv@9cl.co.id;Jl. Pregolan Bunder No. 9 Surabaya"/>
    <s v="Amex"/>
    <m/>
    <m/>
    <m/>
    <m/>
    <m/>
    <m/>
    <m/>
    <m/>
    <s v="Management Janji"/>
    <s v="2026-08-10 13:00:00|Nama : BP HENDY SIMON   No Hp : 082302331284  No Alt : 082251117350   Tgl Pemasangan : 10 Agustus 2026  Interval : SIANG  Note : Hubungi pelanggan terlebih dahulu|40981182|MYDITA"/>
    <s v="FCC"/>
    <d v="2026-11-08T15:39:49"/>
    <m/>
    <m/>
    <s v="PS"/>
    <s v="MGO"/>
    <s v="NO ADDON"/>
    <n v="20260811"/>
    <s v="Completed"/>
    <s v="- 11_11446;Biaya PSB HSI EBIS Tunai di Depan ~ 11[150000]  - E23047;E23047 ~ ES23 - Paket HSI Bisnis Basic[0]  - E23047~null~E23047_UNL;UNL ~ Internet-Link Unlimited Internet Usage ~ E23047[0]  - E23047~null~44841;E23047||11||Abodemen 0[0]  - E23047~null~"/>
    <s v="INDIBIZ"/>
    <m/>
    <m/>
    <d v="2026-08-11T07:00:00"/>
    <s v="2026-08-10 13:00:00|Nama : BP HENDY SIMON   No Hp : 082302331284  No Alt : 082251117350   Tgl Pemasangan : 10 Agustus 2026  Interval : SIANG  Note : Hubungi pelanggan terlebih dahulu|40981182|MYDITA"/>
    <n v="2026"/>
    <n v="8"/>
    <n v="11"/>
    <d v="2026-08-11T00:00:00"/>
    <n v="-0.29166666666424135"/>
    <x v="1"/>
  </r>
  <r>
    <n v="837"/>
    <n v="1002532509"/>
    <n v="3"/>
    <x v="3"/>
    <n v="5"/>
    <s v="MADURA"/>
    <s v="BANGKALAN"/>
    <s v="BEA"/>
    <s v="REG"/>
    <s v="AO"/>
    <x v="0"/>
    <m/>
    <s v="MYCX - SEND OPEN PAPERLESS"/>
    <s v="RBS-Regional 3"/>
    <d v="2026-08-18T10:30:58"/>
    <d v="2026-08-18T10:34:09"/>
    <n v="69368692"/>
    <m/>
    <n v="152459200904"/>
    <s v="YAYASAN PONDOK PESANTREN AL-HAMIDI AL-HASANI"/>
    <s v="ODP-BEA-FC/02"/>
    <m/>
    <m/>
    <m/>
    <m/>
    <n v="113.104"/>
    <n v="-7.2270500000000002"/>
    <s v="|MN00213|/YAYASAN PONDOK PESANTREN AL-HAMIDI AL-HASANI/083155655502/andrisetiawan555@gmail.com/HSI Bisnis + Netmonk Promo 2026 200 Mbps (Rp 846.100) PSB 150.000/ANDRI SETIAWAN/-7.2147366,113.128386"/>
    <s v="Sales Force DBS"/>
    <m/>
    <m/>
    <m/>
    <m/>
    <m/>
    <m/>
    <m/>
    <m/>
    <m/>
    <m/>
    <m/>
    <s v="18-08-2026 10:39:58"/>
    <m/>
    <m/>
    <s v="INPROGRESS_SC"/>
    <s v="BEA"/>
    <s v="NETMONK"/>
    <m/>
    <s v="SEND PAPERLESS OPEN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838"/>
    <n v="1002511060"/>
    <n v="3"/>
    <x v="4"/>
    <n v="4"/>
    <s v="SEMARANG"/>
    <s v="INNER - SEMARANG JATENG UTARA"/>
    <s v="SMC"/>
    <s v="REG"/>
    <s v="AO"/>
    <x v="0"/>
    <m/>
    <s v="Completed (PS)"/>
    <s v="RBS-Regional 3"/>
    <d v="2026-08-05T15:40:57"/>
    <d v="2026-08-05T17:44:55"/>
    <n v="69357715"/>
    <m/>
    <n v="146422108926"/>
    <s v="KOST PUTRI SWARGA KANTAKU"/>
    <s v="ODP-SMC-FAP/038"/>
    <s v="WO061005876"/>
    <m/>
    <m/>
    <m/>
    <n v="110.390987440112"/>
    <n v="-7.05375131275754"/>
    <s v="|MC50018|MYIA-037888593114/POI/Chris Setianingsih/081277154180/christsetia123@gmail.com"/>
    <s v="MYDIGIBIZPARTNER"/>
    <m/>
    <m/>
    <m/>
    <m/>
    <m/>
    <m/>
    <m/>
    <m/>
    <s v="Management Janji"/>
    <s v="2026-08-04 13:00:00 | Tanggal pemasangan : 04 agustus 2026  Jam pemasangan : pagi/siang  Info Tambahan : Hubungi pelanggan dulu sebelum ke lokasi  terima kasih"/>
    <s v="FCC"/>
    <d v="2026-05-08T15:55:29"/>
    <m/>
    <m/>
    <s v="PS"/>
    <s v="SMC"/>
    <s v="NO ADDON"/>
    <n v="20260805"/>
    <s v="Completed"/>
    <s v="- 11_11446;Biaya PSB HSI EBIS Tunai di Depan ~ 11[150000]  - SP_NOSS;SP_NOSS ~ Internet NOSS Multispeed Network[0]  - E25061;E25061 ~ ES25 - Paket HSI Basic (HSIEF) Khusus Winback 2.0[0]  - E25061~null~E25061_UNL;UNL ~ Internet-Link Unlimited Internet Usa"/>
    <s v="INDIBIZ"/>
    <m/>
    <m/>
    <d v="2026-08-05T07:00:00"/>
    <s v="2026-08-04 13:00:00 | Tanggal pemasangan : 04 agustus 2026  Jam pemasangan : pagi/siang  Info Tambahan : Hubungi pelanggan dulu sebelum ke lokasi  terima kasih"/>
    <n v="2026"/>
    <n v="8"/>
    <n v="5"/>
    <d v="2026-08-05T00:00:00"/>
    <n v="-0.29166666666424135"/>
    <x v="1"/>
  </r>
  <r>
    <n v="839"/>
    <n v="1002518402"/>
    <n v="3"/>
    <x v="3"/>
    <n v="5"/>
    <s v="SBY UTARA"/>
    <s v="MANYAR"/>
    <s v="MGO"/>
    <s v="REG"/>
    <s v="AO"/>
    <x v="0"/>
    <m/>
    <s v="100 | REVOKE COMPLETED"/>
    <s v="RBS-Regional 3"/>
    <d v="2026-08-10T16:06:54"/>
    <d v="2026-08-12T10:14:10"/>
    <n v="69359701"/>
    <m/>
    <n v="152413167606"/>
    <s v="LEMBAGA PENDIDIKAN BAHASA CHINA"/>
    <s v="ODP-DMO-FQD/06"/>
    <s v="WO061427531"/>
    <m/>
    <m/>
    <m/>
    <n v="112.7513218"/>
    <n v="-7.2599382439999998"/>
    <s v="MD|MYDB-20260805264493|DN00001/MN00443|LEMBAGA PENDIDIKAN BAHASA CHINA|085113162223"/>
    <s v="MYDIGIBIZPARTNER"/>
    <m/>
    <m/>
    <m/>
    <m/>
    <m/>
    <m/>
    <m/>
    <m/>
    <s v="Management Janji"/>
    <s v="2026-08-07 08:00:00 | Nama PIC : Risky  No HP : 085113162223  Alt :   M Janji : 07/08/2026  Jam Pasang : 08.00 - 13:00   NoteÃ‚Â :  hubungi terlebih dahulu sebelum kelokasi "/>
    <s v="FCC"/>
    <d v="2026-10-08T16:10:07"/>
    <m/>
    <s v="Kendala Lainnya"/>
    <s v="REVOKE"/>
    <s v="MGO"/>
    <s v="NO ADDON"/>
    <m/>
    <s v="Revoke Completed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08-10T07:00:00"/>
    <s v="2026-08-07 08:00:00 | Nama PIC : Risky  No HP : 085113162223  Alt :   M Janji : 07/08/2026  Jam Pasang : 08.00 - 13:00   NoteÃ‚Â :  hubungi terlebih dahulu sebelum kelokasi "/>
    <m/>
    <m/>
    <m/>
    <e v="#NUM!"/>
    <e v="#NUM!"/>
    <x v="0"/>
  </r>
  <r>
    <n v="840"/>
    <n v="1002526258"/>
    <n v="3"/>
    <x v="1"/>
    <n v="5"/>
    <s v="MALANG"/>
    <s v="KEPANJEN"/>
    <s v="SWJ"/>
    <s v="REG"/>
    <s v="AO"/>
    <x v="0"/>
    <s v="1P INET"/>
    <s v="102 | FOLLOW UP COMPLETED"/>
    <s v="RBS-Regional 3"/>
    <d v="2026-08-14T11:50:56"/>
    <d v="2026-08-15T11:25:16"/>
    <n v="69365963"/>
    <m/>
    <n v="152705284894"/>
    <s v="dina anggrek"/>
    <s v="ODP-MLG-FBU/35 FBU/D03/35.01"/>
    <s v="WO061736605"/>
    <m/>
    <m/>
    <m/>
    <n v="112.67177239999999"/>
    <n v="-7.9895885"/>
    <s v="|MN02812|MYIA-065238168782/POI/dina wahyu ajarini/081999404260/dinawahyuajarini@gmail.com"/>
    <s v="MYIB_ASSISTANT"/>
    <m/>
    <m/>
    <m/>
    <m/>
    <m/>
    <m/>
    <m/>
    <m/>
    <s v="Management Janji"/>
    <s v="2026-08-15 08:00:00 | Nama PIC : bu dina  No HP : 081999404260 Alt :  M Janji : 15/AGUSTUS/2026 jam Pasang : Pagi Note : hubungi pelanggan jika ingin kelokasi, terimakasih. "/>
    <s v="FCC"/>
    <s v="14-08-2026 11:54:50"/>
    <d v="2026-08-15T08:00:00"/>
    <m/>
    <s v="REVOKE"/>
    <s v="SWJ"/>
    <s v="NO ADDON"/>
    <m/>
    <s v="Follow Up Revoke Completed, New Order ID : SC1002528044"/>
    <s v="HSI Bisnis Promo HUT Telkom PSB 70% - 50 Mbps"/>
    <s v="INDIBIZ"/>
    <m/>
    <m/>
    <d v="2026-08-15T08:00:00"/>
    <s v="2026-08-15 08:00:00 | Nama PIC : bu dina  No HP : 081999404260 Alt :  M Janji : 15/AGUSTUS/2026 jam Pasang : Pagi Note : hubungi pelanggan jika ingin kelokasi, terimakasih. "/>
    <m/>
    <m/>
    <m/>
    <e v="#NUM!"/>
    <e v="#NUM!"/>
    <x v="0"/>
  </r>
  <r>
    <n v="841"/>
    <n v="1002515020"/>
    <n v="3"/>
    <x v="5"/>
    <n v="5"/>
    <s v="SINGARJA"/>
    <s v="TABANAN"/>
    <s v="TBN"/>
    <s v="REG"/>
    <s v="AO"/>
    <x v="0"/>
    <m/>
    <s v="102 | FOLLOW UP COMPLETED"/>
    <s v="RBS-Regional 3"/>
    <d v="2026-08-07T15:18:16"/>
    <d v="2026-08-11T15:52:12"/>
    <n v="69360940"/>
    <m/>
    <n v="172413244347"/>
    <s v="Sela waktu"/>
    <s v="ODP-TBN-FW/36"/>
    <s v="WO061297704"/>
    <m/>
    <m/>
    <m/>
    <n v="115.1996566"/>
    <n v="-8.5484174999999993"/>
    <s v="MN02658/Sela waktu/PIC I Putu Anom Arimbawa/085738534306/ayusintya11234@gmail.com"/>
    <s v="Sales Force DBS"/>
    <m/>
    <m/>
    <m/>
    <m/>
    <m/>
    <m/>
    <m/>
    <m/>
    <s v="Management Janji"/>
    <s v="2026-08-10 08:00:00|Nama PIC : Bp Putu No Hp : 085738534306 No Alt : - Tgl Pemasangan : 10 Agustus 2026 Interval : PAGI SIANG Note : Hubungi pelanggan terlebih dahulu|40951378|MYDITA"/>
    <s v="FCC"/>
    <d v="2026-07-08T15:25:38"/>
    <d v="2026-08-10T08:00:00"/>
    <s v="Kendala Pelanggan"/>
    <s v="REVOKE"/>
    <s v="TBN"/>
    <s v="NO ADDON"/>
    <m/>
    <s v="Follow Up Revoke Completed, New Order ID : SC1002520589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8:00:00"/>
    <s v="2026-08-10 08:00:00|Nama PIC : Bp Putu No Hp : 085738534306 No Alt : - Tgl Pemasangan : 10 Agustus 2026 Interval : PAGI SIANG Note : Hubungi pelanggan terlebih dahulu|40951378|MYDITA"/>
    <m/>
    <m/>
    <m/>
    <e v="#NUM!"/>
    <e v="#NUM!"/>
    <x v="0"/>
  </r>
  <r>
    <n v="842"/>
    <n v="1002519100"/>
    <n v="3"/>
    <x v="7"/>
    <n v="4"/>
    <s v="SOLO"/>
    <s v="INNER - SOLO JATENG TIMUR"/>
    <s v="MSO"/>
    <s v="REG"/>
    <s v="AO"/>
    <x v="0"/>
    <m/>
    <s v="Completed (PS)"/>
    <s v="RBS-Regional 3"/>
    <d v="2026-08-11T09:50:35"/>
    <d v="2026-08-14T12:34:16"/>
    <n v="69362987"/>
    <m/>
    <n v="142566102282"/>
    <s v="Universitas Slamet Riyadi Kampus 2"/>
    <s v="ODP-MSO-FF/122"/>
    <s v="WO061643383"/>
    <m/>
    <m/>
    <m/>
    <n v="110.82818589999999"/>
    <n v="-7.5403699"/>
    <s v="AMRBS;406949/Elsa//TREG4SOLO/Moenawar Kholil 08112635143/moenawarkholil@gmail.com/PSB BISNIS WINBACK 2.0 1S INET ONLY 300Mbps ABODEMEN 1.130.000 PLUS PPN "/>
    <s v="Amex"/>
    <m/>
    <m/>
    <m/>
    <m/>
    <m/>
    <m/>
    <m/>
    <m/>
    <s v="Management Janji"/>
    <s v="2026-08-14 08:00:00|Nama PIC : Moenawar Kholil  No HP : 08112635143 Alt :  M Janji : 14/08/2026 Jam Pasang : 08.00  - 13:00  NoteÃ‚Â :  hubungi terlebih dahulu sebelum ke lokasi, terima kasih.|40981184|MYDITA"/>
    <s v="FCC"/>
    <d v="2026-11-08T09:54:44"/>
    <d v="2026-08-14T08:00:00"/>
    <m/>
    <s v="PS"/>
    <s v="MSO"/>
    <s v="NO ADDON"/>
    <n v="202608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4T08:00:00"/>
    <s v="2026-08-14 08:00:00|Nama PIC : Moenawar Kholil  No HP : 08112635143 Alt :  M Janji : 14/08/2026 Jam Pasang : 08.00  - 13:00  NoteÃ‚Â :  hubungi terlebih dahulu sebelum ke lokasi, terima kasih.|40981184|MYDITA"/>
    <n v="2026"/>
    <n v="8"/>
    <n v="14"/>
    <d v="2026-08-14T00:00:00"/>
    <n v="-0.33333333333575865"/>
    <x v="1"/>
  </r>
  <r>
    <n v="843"/>
    <n v="1002533032"/>
    <n v="3"/>
    <x v="4"/>
    <n v="4"/>
    <s v="PEKALONGAN"/>
    <s v="BATANG"/>
    <s v="SBA"/>
    <s v="REG"/>
    <s v="AO"/>
    <x v="0"/>
    <s v="1P INET"/>
    <s v="MIE - SEND SURVEY"/>
    <s v="RBS-Regional 3"/>
    <d v="2026-08-18T12:53:58"/>
    <d v="2026-08-18T12:56:01"/>
    <n v="69368936"/>
    <m/>
    <n v="142200200776"/>
    <s v="PT HIPERNET INDODATA"/>
    <s v="ODP-SBA-FN/003 FN/D01/003.01"/>
    <s v="WO062003580"/>
    <m/>
    <m/>
    <m/>
    <n v="109.86429769999999"/>
    <n v="-6.9205405000000004"/>
    <s v="|MN00483|MYIA-008013621562/POI/Iman Irmansyah/087835316536/eriza.a@hypernet.co.id"/>
    <s v="MYIB_ASSISTANT"/>
    <m/>
    <m/>
    <m/>
    <m/>
    <m/>
    <m/>
    <m/>
    <m/>
    <s v="Management Janji"/>
    <s v="2026-08-19 13:00:00 | Nama Pic : IBU ERIZA No Hp Pic : 087835316536 Jam Pemasangan : 08:00 - 12.00 Tanggal Pemasangan : RABU 19 AGUSTUS 2026 Info Tambahan : Hubungi pelanggan sebelum datang ke lokasi"/>
    <s v="FCC"/>
    <s v="18-08-2026 12:54:52"/>
    <d v="2026-08-19T13:00:00"/>
    <m/>
    <s v="SURVEY_NEW_MANJA"/>
    <s v="SBA"/>
    <s v="NO ADDON"/>
    <m/>
    <s v="MIE - SEND SURVEY"/>
    <s v="HSI Bisnis Promo HUT Telkom PSB 70% - 50 Mbps"/>
    <s v="INDIBIZ"/>
    <m/>
    <m/>
    <d v="2026-08-19T13:00:00"/>
    <s v="2026-08-19 13:00:00 | Nama Pic : IBU ERIZA No Hp Pic : 087835316536 Jam Pemasangan : 08:00 - 12.00 Tanggal Pemasangan : RABU 19 AGUSTUS 2026 Info Tambahan : Hubungi pelanggan sebelum datang ke lokasi"/>
    <m/>
    <m/>
    <m/>
    <e v="#NUM!"/>
    <e v="#NUM!"/>
    <x v="0"/>
  </r>
  <r>
    <n v="844"/>
    <n v="1002513509"/>
    <n v="3"/>
    <x v="1"/>
    <n v="5"/>
    <s v="KEDIRI"/>
    <s v="KEDIRI"/>
    <s v="MJT"/>
    <s v="REG"/>
    <s v="AO"/>
    <x v="0"/>
    <s v="1P INET"/>
    <s v="Completed (PS)"/>
    <s v="RBS-Regional 3"/>
    <d v="2026-08-06T20:01:56"/>
    <d v="2026-08-07T11:11:10"/>
    <n v="69360369"/>
    <m/>
    <n v="152640225871"/>
    <s v="Toko Bismillah"/>
    <s v="ODP-MJT-FC/12 FC/D03/12.01"/>
    <s v="WO061119535"/>
    <m/>
    <m/>
    <m/>
    <n v="111.98936708271501"/>
    <n v="-7.7393680279514099"/>
    <s v="MD|MYDB-20260806264597|DC20002/MC20039|Toko Bismillah|087760386159"/>
    <s v="MYDIGIBIZPARTNER"/>
    <m/>
    <m/>
    <m/>
    <m/>
    <m/>
    <m/>
    <m/>
    <m/>
    <s v="Management Janji"/>
    <s v="2026-08-08 08:00:00 | Tanggal pemasangan: 07/08/2026 Jam pemasangan : pagi/siang Info Tambahan : Hubungi pelanggan dulu sebelum ke lokasi. terima kasih"/>
    <s v="FCC"/>
    <d v="2026-06-08T20:39:55"/>
    <d v="2026-08-08T08:00:00"/>
    <m/>
    <s v="PS"/>
    <s v="MJT"/>
    <s v="NO ADDON"/>
    <n v="20260807"/>
    <s v="Completed"/>
    <s v="HSI Bisnis Promo HUT Telkom PSB 70% - 200 Mbps"/>
    <s v="INDIBIZ"/>
    <m/>
    <m/>
    <d v="2026-08-08T08:00:00"/>
    <s v="2026-08-08 08:00:00 | Tanggal pemasangan: 07/08/2026 Jam pemasangan : pagi/siang Info Tambahan : Hubungi pelanggan dulu sebelum ke lokasi. terima kasih"/>
    <n v="2026"/>
    <n v="8"/>
    <n v="7"/>
    <d v="2026-08-07T00:00:00"/>
    <n v="-1.3333333333357587"/>
    <x v="1"/>
  </r>
  <r>
    <n v="845"/>
    <n v="1002509397"/>
    <n v="3"/>
    <x v="6"/>
    <n v="5"/>
    <s v="JEMBER"/>
    <s v="JEMBER"/>
    <s v="JER"/>
    <s v="REG"/>
    <s v="AO"/>
    <x v="0"/>
    <s v="1P INET"/>
    <s v="Completed (PS)"/>
    <s v="RBS-Regional 3"/>
    <d v="2026-08-04T17:56:57"/>
    <d v="2026-08-05T19:06:12"/>
    <n v="69358655"/>
    <m/>
    <n v="152501280845"/>
    <s v="CV GUDANG BAJU SUJARWO"/>
    <s v="ODP-JER-FA/49 FA/D06/49.01"/>
    <s v="WO060928340"/>
    <m/>
    <m/>
    <m/>
    <n v="113.6783075"/>
    <n v="-8.1775074999999902"/>
    <s v="|MN00086|MYIA-038325500528/POI/Arindia Merry Firdiana/082143445359/dandimadya4@gmail.com"/>
    <s v="MYIB_ASSISTANT"/>
    <m/>
    <m/>
    <m/>
    <m/>
    <m/>
    <m/>
    <m/>
    <m/>
    <s v="Management Janji"/>
    <s v="2026-08-05 15:00:00 | Nama : BP DANDI MADYA (MANAGER) No Hp : 089610405144 No Alt :  Tgl Pemasangan : 05 Agustus 2026 Interval : PAGI  Note : Hubungi pelanggan terlebih dahulu"/>
    <s v="FCC"/>
    <d v="2026-04-08T18:09:54"/>
    <d v="2026-08-05T15:00:00"/>
    <m/>
    <s v="PS"/>
    <s v="JER"/>
    <s v="NO ADDON"/>
    <n v="20260805"/>
    <s v="Completed"/>
    <s v="HSI Bisnis Promo HUT Telkom PSB 70% - 75 Mbps"/>
    <s v="INDIBIZ"/>
    <m/>
    <m/>
    <d v="2026-08-05T15:00:00"/>
    <s v="2026-08-05 15:00:00 | Nama : BP DANDI MADYA (MANAGER) No Hp : 089610405144 No Alt :  Tgl Pemasangan : 05 Agustus 2026 Interval : PAGI  Note : Hubungi pelanggan terlebih dahulu"/>
    <n v="2026"/>
    <n v="8"/>
    <n v="5"/>
    <d v="2026-08-05T00:00:00"/>
    <n v="-0.625"/>
    <x v="1"/>
  </r>
  <r>
    <n v="846"/>
    <n v="1002514519"/>
    <n v="3"/>
    <x v="4"/>
    <n v="4"/>
    <s v="PEKALONGAN"/>
    <s v="PEKALONGAN"/>
    <s v="KJE"/>
    <s v="REG"/>
    <s v="AO"/>
    <x v="0"/>
    <s v="1P INET"/>
    <s v="102 | FOLLOW UP COMPLETED"/>
    <s v="RBS-Regional 3"/>
    <d v="2026-08-07T12:55:56"/>
    <d v="2026-08-09T12:49:02"/>
    <n v="69360724"/>
    <m/>
    <n v="146219104009"/>
    <s v="KONVEKSI BAIVAVI"/>
    <s v="ODP-KJE-FD/032"/>
    <s v="WO061158554"/>
    <m/>
    <m/>
    <m/>
    <n v="109.5762"/>
    <n v="-7.0229999999999997"/>
    <s v="|MC50009|MYIA-025628572701/POI/egah pandu septiawan/085865548343/baivaviofficial@gmail.com"/>
    <s v="MYIB_ASSISTANT"/>
    <m/>
    <m/>
    <m/>
    <m/>
    <m/>
    <m/>
    <m/>
    <m/>
    <s v="Management Janji"/>
    <s v="2026-08-08 13:00:00 | Tanggal pemasangan: 08/08/2026 Jam pemasangan : pagi / siang Info Tambahan : Hubungi pelanggan dulu sebelum ke lokasi. terima kasih"/>
    <s v="FCC"/>
    <d v="2026-07-08T13:10:14"/>
    <d v="2026-08-08T13:00:00"/>
    <s v="Kendala Teknik"/>
    <s v="REVOKE"/>
    <s v="KJE"/>
    <s v="NO ADDON"/>
    <m/>
    <s v="Follow Up Revoke Completed, New Order ID : SC1002516470"/>
    <s v="HSI Bisnis Promo HUT Telkom PSB 70% - 200 Mbps"/>
    <s v="INDIBIZ"/>
    <m/>
    <m/>
    <d v="2026-08-08T13:00:00"/>
    <s v="2026-08-08 13:00:00 | Tanggal pemasangan: 08/08/2026 Jam pemasangan : pagi / siang Info Tambahan : Hubungi pelanggan dulu sebelum ke lokasi. terima kasih"/>
    <m/>
    <m/>
    <m/>
    <e v="#NUM!"/>
    <e v="#NUM!"/>
    <x v="0"/>
  </r>
  <r>
    <n v="847"/>
    <n v="1002534504"/>
    <n v="3"/>
    <x v="4"/>
    <n v="4"/>
    <s v="SEMARANG"/>
    <s v="INNER - SEMARANG JATENG UTARA"/>
    <s v="GNK"/>
    <s v="REG"/>
    <s v="AO"/>
    <x v="0"/>
    <s v="1P INET"/>
    <s v="8 | OSS - PONR"/>
    <s v="RBS-Regional 3"/>
    <d v="2026-08-18T17:29:56"/>
    <d v="2026-08-18T20:10:45"/>
    <n v="69369446"/>
    <m/>
    <n v="143424113946"/>
    <s v="Toko Jaya Motor"/>
    <s v="ODP-GNK-FAH/032"/>
    <s v="WO062046067"/>
    <m/>
    <m/>
    <m/>
    <n v="110.5073417"/>
    <n v="-6.9824104"/>
    <s v="|MN02374|MYIA-077092249777/POI/TAUFIK/0895326543232/fullwash.robusta@gmail.com"/>
    <s v="MYIB_ASSISTANT"/>
    <m/>
    <m/>
    <m/>
    <m/>
    <m/>
    <m/>
    <m/>
    <m/>
    <s v="Management Janji"/>
    <s v="2026-08-19 15:00:00 | M Janji : (19/agustus/2026) jam Pasang : 09:00 Note : hubungi pelanggan jika ingin kelokasi"/>
    <s v="FCC"/>
    <s v="18-08-2026 17:40:04"/>
    <d v="2026-08-19T15:00:00"/>
    <m/>
    <s v="ACT_COM"/>
    <s v="GNK"/>
    <s v="NO ADDON"/>
    <m/>
    <s v="PONR"/>
    <s v="HSI Bisnis Promo HUT RI PSB 70% - 150 Mbps"/>
    <s v="INDIBIZ"/>
    <m/>
    <m/>
    <d v="2026-08-19T15:00:00"/>
    <s v="2026-08-19 15:00:00 | M Janji : (19/agustus/2026) jam Pasang : 09:00 Note : hubungi pelanggan jika ingin kelokasi"/>
    <m/>
    <m/>
    <m/>
    <e v="#NUM!"/>
    <e v="#NUM!"/>
    <x v="0"/>
  </r>
  <r>
    <n v="848"/>
    <n v="1002510848"/>
    <n v="3"/>
    <x v="5"/>
    <n v="5"/>
    <s v="SINGARJA"/>
    <s v="KLUNGKUNG"/>
    <s v="SMA"/>
    <s v="REG"/>
    <s v="AO"/>
    <x v="0"/>
    <s v="1P INET"/>
    <s v="Completed (PS)"/>
    <s v="RBS-Regional 3"/>
    <d v="2026-08-05T14:37:56"/>
    <d v="2026-08-07T09:11:16"/>
    <n v="69359309"/>
    <m/>
    <n v="172428815938"/>
    <s v="Villa 221 House Ceningan"/>
    <s v="ODP-SMA-FY/22 FY/D03/22.01"/>
    <s v="WO060995522"/>
    <m/>
    <m/>
    <m/>
    <n v="115.44473290000001"/>
    <n v="-8.7001319000000006"/>
    <s v="|MN02745|MYIA-072037416480/POI/Ni Nyoman Astini/082228753732/villahouseceningan221@gmail.com"/>
    <s v="MYIB_ASSISTANT"/>
    <m/>
    <m/>
    <m/>
    <m/>
    <m/>
    <m/>
    <m/>
    <m/>
    <s v="Management Janji"/>
    <s v="2026-08-06 13:00:00 | Nama PIC : Bapak Radika No HP : 082228753732 No Alternatif : 081338732503 M Janji : 06/08/2026 Jam Pasang : Pagi NoteÃ‚Â :  Hubungi terlebih dahulu sebelum ke lokasi "/>
    <s v="FCC"/>
    <d v="2026-05-08T14:39:46"/>
    <d v="2026-08-06T13:00:00"/>
    <m/>
    <s v="PS"/>
    <s v="SMA"/>
    <s v="NO ADDON"/>
    <n v="20260807"/>
    <s v="Completed"/>
    <s v="HSI Bisnis Basic Promo HUT Telkom PSB 70% - 50 Mbps"/>
    <s v="INDIBIZ"/>
    <m/>
    <m/>
    <d v="2026-08-06T13:00:00"/>
    <s v="2026-08-06 13:00:00 | Nama PIC : Bapak Radika No HP : 082228753732 No Alternatif : 081338732503 M Janji : 06/08/2026 Jam Pasang : Pagi NoteÃ‚Â :  Hubungi terlebih dahulu sebelum ke lokasi "/>
    <n v="2026"/>
    <n v="8"/>
    <n v="7"/>
    <d v="2026-08-07T00:00:00"/>
    <n v="0.45833333333575865"/>
    <x v="1"/>
  </r>
  <r>
    <n v="849"/>
    <n v="1002532579"/>
    <n v="3"/>
    <x v="6"/>
    <n v="5"/>
    <s v="SIDOARJO"/>
    <s v="INNER - JATIM TIMUR"/>
    <s v="SDA"/>
    <s v="REG"/>
    <s v="AO"/>
    <x v="0"/>
    <s v="1P INET"/>
    <s v="Completed (PS)"/>
    <s v="RBS-Regional 3"/>
    <d v="2026-08-18T10:43:56"/>
    <d v="2026-08-18T15:18:09"/>
    <n v="69368715"/>
    <m/>
    <n v="152316232176"/>
    <s v="GIRAS 50"/>
    <s v="ODP-SDA-FGU/32 FGU/D04/32.01"/>
    <s v="WO061986122"/>
    <m/>
    <m/>
    <m/>
    <n v="112.7156033"/>
    <n v="-7.4710069999999904"/>
    <s v="MD|MYDB-20260816265776|DN00001/MN00501|GIRAS 50|081336999908"/>
    <s v="MYDIGIBIZPARTNER"/>
    <m/>
    <m/>
    <m/>
    <m/>
    <m/>
    <m/>
    <m/>
    <m/>
    <s v="Management Janji"/>
    <s v="2026-08-19 08:00:00 | Nama PIC : Bp Hilmi No HP : 081336999908 No Alt : - M Janji : 19 Agustus 2026 Jam Pasang : Pagi / Siang Note : hubungi pelanggan jika ingin kelokasi"/>
    <s v="FCC"/>
    <s v="18-08-2026 10:55:00"/>
    <d v="2026-08-19T08:00:00"/>
    <m/>
    <s v="PS"/>
    <s v="SDA"/>
    <s v="NO ADDON"/>
    <n v="20260818"/>
    <s v="Completed"/>
    <s v="HSI Bisnis Promo HUT Telkom PSB 70% - 50 Mbps"/>
    <s v="INDIBIZ"/>
    <m/>
    <m/>
    <d v="2026-08-19T08:00:00"/>
    <s v="2026-08-19 08:00:00 | Nama PIC : Bp Hilmi No HP : 081336999908 No Alt : - M Janji : 19 Agustus 2026 Jam Pasang : Pagi / Siang Note : hubungi pelanggan jika ingin kelokasi"/>
    <n v="2026"/>
    <n v="8"/>
    <n v="18"/>
    <d v="2026-08-18T00:00:00"/>
    <n v="-1.3333333333357587"/>
    <x v="1"/>
  </r>
  <r>
    <n v="850"/>
    <n v="1002510213"/>
    <n v="3"/>
    <x v="3"/>
    <n v="5"/>
    <s v="SBY UTARA"/>
    <s v="MANYAR"/>
    <s v="MGO"/>
    <s v="REG"/>
    <s v="AO"/>
    <x v="0"/>
    <s v="1P INET"/>
    <s v="102 | FOLLOW UP COMPLETED"/>
    <s v="RBS-Regional 3"/>
    <d v="2026-08-05T11:25:57"/>
    <d v="2026-08-07T11:07:53"/>
    <n v="69359002"/>
    <m/>
    <n v="152413167537"/>
    <s v="JNT"/>
    <s v="ODP-DMO-FAC/34 FAC/D04/34.01"/>
    <s v="WO060967554"/>
    <m/>
    <m/>
    <m/>
    <n v="112.7520883"/>
    <n v="-7.2574718999999996"/>
    <s v="MD|MYID-4042608050002|RBIZTOP|PT PAKET KILAT RAHARJA|081232358866"/>
    <s v="SOBIZ"/>
    <m/>
    <m/>
    <m/>
    <m/>
    <m/>
    <m/>
    <m/>
    <m/>
    <s v="Management Janji"/>
    <s v="2026-08-06 08:00:00 | Tanggal pemasangan: 6/08/2026 Jam pemasangan : pagi / siang Info Tambahan : Hubungi pelanggan dulu sebelum ke lokasi. terima kasih"/>
    <s v="FCC"/>
    <d v="2026-05-08T11:39:53"/>
    <d v="2026-08-06T08:00:00"/>
    <s v="Kendala Lainnya"/>
    <s v="REVOKE"/>
    <s v="MGO"/>
    <s v="NO ADDON"/>
    <m/>
    <s v="Follow Up Revoke Completed, New Order ID : SC1002514264"/>
    <s v="HSI Basic Khusus Winback 3.0 PSB 70% - 50 Mbps"/>
    <s v="INDIBIZ"/>
    <m/>
    <m/>
    <d v="2026-08-06T08:00:00"/>
    <s v="2026-08-06 08:00:00 | Tanggal pemasangan: 6/08/2026 Jam pemasangan : pagi / siang Info Tambahan : Hubungi pelanggan dulu sebelum ke lokasi. terima kasih"/>
    <m/>
    <m/>
    <m/>
    <e v="#NUM!"/>
    <e v="#NUM!"/>
    <x v="0"/>
  </r>
  <r>
    <n v="851"/>
    <n v="1002529323"/>
    <n v="3"/>
    <x v="6"/>
    <n v="5"/>
    <s v="JEMBER"/>
    <s v="BANYUWANGI"/>
    <s v="MCR"/>
    <s v="REG"/>
    <s v="AO"/>
    <x v="0"/>
    <s v="1P INET"/>
    <s v="Completed (PS)"/>
    <s v="RBS-Regional 3"/>
    <d v="2026-08-16T09:55:56"/>
    <d v="2026-08-17T14:29:43"/>
    <n v="69367337"/>
    <m/>
    <n v="152522205163"/>
    <s v="ANDA MAKMUR"/>
    <s v="ODP-MCR-FC/20"/>
    <s v="WO061859667"/>
    <m/>
    <m/>
    <m/>
    <n v="114.313938058912"/>
    <n v="-8.4872728843322296"/>
    <s v="MD|MYDB-20260815265489|DN00001/MN00580|ANDA MAKMUR|085333005310"/>
    <s v="MYDIGIBIZPARTNER"/>
    <m/>
    <m/>
    <m/>
    <m/>
    <m/>
    <m/>
    <m/>
    <m/>
    <s v="Management Janji"/>
    <s v="2026-08-17 08:00:00 | Nama Pic : yanuar No Hp Pic : 085333005310 No alt : - Jam Pemasangan : pagi  Tanggal Pemasangan : 17 Agustus 2026"/>
    <s v="FCC"/>
    <s v="16-08-2026 10:25:34"/>
    <d v="2026-08-17T08:00:00"/>
    <m/>
    <s v="PS"/>
    <s v="MCR"/>
    <s v="NO ADDON"/>
    <n v="20260817"/>
    <s v="Completed"/>
    <s v="HSI Bisnis Promo HUT Telkom PSB 70% - 50 Mbps"/>
    <s v="INDIBIZ"/>
    <m/>
    <m/>
    <d v="2026-08-17T08:00:00"/>
    <s v="2026-08-17 08:00:00 | Nama Pic : yanuar No Hp Pic : 085333005310 No alt : - Jam Pemasangan : pagi  Tanggal Pemasangan : 17 Agustus 2026"/>
    <n v="2026"/>
    <n v="8"/>
    <n v="17"/>
    <d v="2026-08-17T00:00:00"/>
    <n v="-0.33333333333575865"/>
    <x v="1"/>
  </r>
  <r>
    <n v="852"/>
    <n v="1002522268"/>
    <n v="3"/>
    <x v="1"/>
    <n v="5"/>
    <s v="KEDIRI"/>
    <s v="KEDIRI"/>
    <s v="SBI"/>
    <s v="REG"/>
    <s v="AO"/>
    <x v="0"/>
    <s v="1P INET"/>
    <s v="Completed (PS)"/>
    <s v="RBS-Regional 3"/>
    <d v="2026-08-12T13:53:58"/>
    <d v="2026-08-13T16:06:03"/>
    <n v="69364262"/>
    <m/>
    <n v="152626204669"/>
    <s v="Intan express laundry"/>
    <s v="ODP-SBI-FG/03 FG/D01/03.01"/>
    <s v="WO061591105"/>
    <m/>
    <m/>
    <m/>
    <n v="112.01373495161501"/>
    <n v="-7.9483860675966902"/>
    <s v="MD|MYDB-20260812265103|DC20002/MC20039|Intan express laundry|085708429500"/>
    <s v="MYDIGIBIZPARTNER"/>
    <m/>
    <m/>
    <m/>
    <m/>
    <m/>
    <m/>
    <m/>
    <m/>
    <s v="Management Janji"/>
    <s v="2026-08-16 08:00:00 | Nama Pic : ika No Hp Pic : 085708429500 No alt : - Jam Pemasangan : pagi  Tanggal Pemasangan : 16 Agustus 2026"/>
    <s v="FCC"/>
    <d v="2026-12-08T13:55:01"/>
    <d v="2026-08-16T08:00:00"/>
    <m/>
    <s v="PS"/>
    <s v="SBI"/>
    <s v="NO ADDON"/>
    <n v="20260813"/>
    <s v="Completed"/>
    <s v="HSI Bisnis Promo HUT Telkom PSB 70% - 75 Mbps"/>
    <s v="INDIBIZ"/>
    <m/>
    <m/>
    <d v="2026-08-16T08:00:00"/>
    <s v="2026-08-16 08:00:00 | Nama Pic : ika No Hp Pic : 085708429500 No alt : - Jam Pemasangan : pagi  Tanggal Pemasangan : 16 Agustus 2026"/>
    <n v="2026"/>
    <n v="8"/>
    <n v="13"/>
    <d v="2026-08-13T00:00:00"/>
    <n v="-3.3333333333357587"/>
    <x v="1"/>
  </r>
  <r>
    <n v="853"/>
    <n v="1002519854"/>
    <n v="3"/>
    <x v="2"/>
    <n v="4"/>
    <s v="MAGELANG"/>
    <s v="TEMANGGUNG"/>
    <s v="PRN"/>
    <s v="REG"/>
    <s v="AO"/>
    <x v="0"/>
    <s v="1P INET"/>
    <s v="Completed (PS)"/>
    <s v="RBS-Regional 3"/>
    <d v="2026-08-11T13:20:56"/>
    <d v="2026-08-12T14:40:04"/>
    <n v="69363318"/>
    <m/>
    <n v="141149112791"/>
    <s v="SPBU 44 562 10 MANDISARI"/>
    <s v="ODP-PRN-FAD/005 FAD/D01/005.01"/>
    <s v="WO061498391"/>
    <m/>
    <m/>
    <m/>
    <n v="110.09096165695"/>
    <n v="-7.2708101844280701"/>
    <s v="|MN02495|MYIA-051480665003/POI/DAVID SETIAWAN HARAHAP/082220300499/dataspbu4456210@gmail.com"/>
    <s v="MYIB_ASSISTANT"/>
    <m/>
    <m/>
    <m/>
    <m/>
    <m/>
    <m/>
    <m/>
    <m/>
    <s v="Management Janji"/>
    <s v="2026-08-12 13:00:00 | Nama PIC : bapak david No HP : 082220300499 Alt :  M Janji : (RABU/12/AGUSTUS/2026) jam Pasang : 09:00 Note : hubungi pelanggan jika ingin kelokasi"/>
    <s v="FCC"/>
    <d v="2026-11-08T13:39:46"/>
    <d v="2026-08-12T13:00:00"/>
    <m/>
    <s v="PS"/>
    <s v="PRN"/>
    <s v="NO ADDON"/>
    <n v="20260812"/>
    <s v="Completed"/>
    <s v="HSI Bisnis Basic Promo HUT Telkom PSB 70% - 100 Mbps"/>
    <s v="INDIBIZ"/>
    <m/>
    <m/>
    <d v="2026-08-12T13:00:00"/>
    <s v="2026-08-12 13:00:00 | Nama PIC : bapak david No HP : 082220300499 Alt :  M Janji : (RABU/12/AGUSTUS/2026) jam Pasang : 09:00 Note : hubungi pelanggan jika ingin kelokasi"/>
    <n v="2026"/>
    <n v="8"/>
    <n v="12"/>
    <d v="2026-08-12T00:00:00"/>
    <n v="-0.54166666666424135"/>
    <x v="1"/>
  </r>
  <r>
    <n v="854"/>
    <n v="1002529227"/>
    <n v="3"/>
    <x v="1"/>
    <n v="5"/>
    <s v="KEDIRI"/>
    <s v="NGANJUK"/>
    <s v="NJK"/>
    <s v="REG"/>
    <s v="AO"/>
    <x v="0"/>
    <s v="1P INET"/>
    <s v="Completed (PS)"/>
    <s v="RBS-Regional 3"/>
    <d v="2026-08-16T08:31:57"/>
    <d v="2026-08-17T13:14:22"/>
    <n v="69367285"/>
    <m/>
    <n v="152611229898"/>
    <s v="AINI COLLECTION"/>
    <s v="ODP-NJK-FT/47 FT/D06/47.01"/>
    <s v="WO061857754"/>
    <m/>
    <m/>
    <m/>
    <n v="111.931764967739"/>
    <n v="-7.6696202271592098"/>
    <s v="MD|MYDB-20260815265632|DN00001/MN00968|AINI COLLECTION|081233320679"/>
    <s v="MYDIGIBIZPARTNER"/>
    <m/>
    <m/>
    <m/>
    <m/>
    <m/>
    <m/>
    <m/>
    <m/>
    <s v="Management Janji"/>
    <s v="2026-08-17 08:00:00 | M Janji : (17 AGUSTUS 2026) jam Pasang : pagi  Note : hubungi pelanggan jika ingin kelokasi"/>
    <s v="FCC"/>
    <s v="16-08-2026 08:40:01"/>
    <d v="2026-08-17T08:00:00"/>
    <m/>
    <s v="PS"/>
    <s v="NJK"/>
    <s v="NO ADDON"/>
    <n v="20260817"/>
    <s v="Completed"/>
    <s v="HSI Bisnis Promo HUT Telkom PSB 70% - 300 Mbps"/>
    <s v="INDIBIZ"/>
    <m/>
    <m/>
    <d v="2026-08-17T08:00:00"/>
    <s v="2026-08-17 08:00:00 | M Janji : (17 AGUSTUS 2026) jam Pasang : pagi  Note : hubungi pelanggan jika ingin kelokasi"/>
    <n v="2026"/>
    <n v="8"/>
    <n v="17"/>
    <d v="2026-08-17T00:00:00"/>
    <n v="-0.33333333333575865"/>
    <x v="1"/>
  </r>
  <r>
    <n v="855"/>
    <n v="1002520022"/>
    <n v="3"/>
    <x v="4"/>
    <n v="4"/>
    <s v="PEKALONGAN"/>
    <s v="BREBES"/>
    <s v="BMU"/>
    <s v="REG"/>
    <s v="AO"/>
    <x v="0"/>
    <m/>
    <s v="FCC - HD1A - COMPLETED - WAIT FOR PAYMEN"/>
    <s v="RBS-Regional 3"/>
    <d v="2026-08-11T13:56:59"/>
    <d v="2026-08-11T15:20:45"/>
    <n v="69363368"/>
    <m/>
    <n v="146281108019"/>
    <s v="SPBU 4452215 NEGARADAHA"/>
    <s v="ODP-BMU-FG/044"/>
    <s v="WO061514913"/>
    <m/>
    <m/>
    <m/>
    <n v="109.0238056"/>
    <n v="-7.2643190999999998"/>
    <s v="AMRBS;403095;REG3;BAYU;085100296564;HSI 1S 100MB;535k;PIC ALFIAN 085884760517 ;spbunegaradaha@gmail.com"/>
    <s v="Account Manager"/>
    <m/>
    <m/>
    <m/>
    <m/>
    <m/>
    <m/>
    <m/>
    <m/>
    <s v="Management Janji"/>
    <s v="2026-08-12 13:00:00|Jam pemasangan : 12.00 Info Tambahan : Hubungi pelanggan dulu sebelum ke lokasi terimakasih |40900827|MYDITA"/>
    <s v="FCC"/>
    <d v="2026-11-08T14:10:22"/>
    <d v="2026-08-12T00:00:00"/>
    <m/>
    <m/>
    <s v="BMU"/>
    <s v="NO ADDON"/>
    <m/>
    <s v="FCC DBS - HD1A - AGREE - WAIT FOR PAYMENT"/>
    <s v="- 11_11450;Biaya PSB Reguler HSI EBIS ~ 11[500000]  - SP_NOSS;SP_NOSS ~ Internet NOSS Multispeed Network[0]  - SP_NOSS;SP_NOSS ~ Internet NOSS Multispeed Network[0]  - E25060;E25060 ~ ES25 - Paket HSI Bisnis (HSIE) Khusus Winback 2.0[0]  - E25060~null~E25"/>
    <s v="INDIBIZ"/>
    <m/>
    <m/>
    <d v="2026-08-12T13:00:00"/>
    <s v="2026-08-12 13:00:00|Jam pemasangan : 12.00 Info Tambahan : Hubungi pelanggan dulu sebelum ke lokasi terimakasih |40900827|MYDITA"/>
    <m/>
    <m/>
    <m/>
    <e v="#NUM!"/>
    <e v="#NUM!"/>
    <x v="0"/>
  </r>
  <r>
    <n v="856"/>
    <n v="1002529973"/>
    <n v="3"/>
    <x v="1"/>
    <n v="5"/>
    <s v="KEDIRI"/>
    <s v="KEDIRI"/>
    <s v="PAE"/>
    <s v="REG"/>
    <s v="AO"/>
    <x v="0"/>
    <s v="1P INET"/>
    <s v="Completed (PS)"/>
    <s v="RBS-Regional 3"/>
    <d v="2026-08-16T16:46:56"/>
    <d v="2026-08-17T13:17:27"/>
    <n v="69367712"/>
    <m/>
    <n v="152639219333"/>
    <s v="TPQ - MI NURUL ISLAM"/>
    <s v="ODP-PAE-FU/41"/>
    <s v="WO061892887"/>
    <m/>
    <m/>
    <m/>
    <n v="112.259917147457"/>
    <n v="-7.82405286143951"/>
    <s v="MD|MYDB-20260815265613|SC20016/MC20202|TPQ - MI NURUL ISLAM|08213329613"/>
    <s v="MYDIGIBIZPARTNER"/>
    <m/>
    <m/>
    <m/>
    <m/>
    <m/>
    <m/>
    <m/>
    <m/>
    <s v="Management Janji"/>
    <s v="2026-08-17 13:00:00 | Tanggal pemasangan: 17/08/2026 Jam pemasangan : pagi / siang Info Tambahan : Hubungi pelanggan dulu sebelum ke lokasi terima kasih."/>
    <s v="FCC"/>
    <s v="16-08-2026 16:54:58"/>
    <d v="2026-08-17T13:00:00"/>
    <m/>
    <s v="PS"/>
    <s v="PAE"/>
    <s v="NO ADDON"/>
    <n v="20260817"/>
    <s v="Completed"/>
    <s v="HSI Bisnis PSB 70% - 300 Mbps"/>
    <s v="INDIBIZ"/>
    <m/>
    <m/>
    <d v="2026-08-17T13:00:00"/>
    <s v="2026-08-17 13:00:00 | Tanggal pemasangan: 17/08/2026 Jam pemasangan : pagi / siang Info Tambahan : Hubungi pelanggan dulu sebelum ke lokasi terima kasih."/>
    <n v="2026"/>
    <n v="8"/>
    <n v="17"/>
    <d v="2026-08-17T00:00:00"/>
    <n v="-0.54166666666424135"/>
    <x v="1"/>
  </r>
  <r>
    <n v="857"/>
    <n v="1002512148"/>
    <n v="3"/>
    <x v="6"/>
    <n v="5"/>
    <s v="SIDOARJO"/>
    <s v="MOJOKERTO"/>
    <s v="MIP"/>
    <s v="REG"/>
    <s v="AO"/>
    <x v="0"/>
    <s v="1P INET"/>
    <s v="Completed (PS)"/>
    <s v="RBS-Regional 3"/>
    <d v="2026-08-06T11:49:58"/>
    <d v="2026-08-08T08:13:45"/>
    <n v="69359885"/>
    <m/>
    <n v="152313204401"/>
    <s v="WARKOP NGOPI JOSS TA"/>
    <s v="ODP-MIP-FB/118 FB/D10/118.01"/>
    <s v="WO061062740"/>
    <m/>
    <m/>
    <m/>
    <n v="112.43553199999999"/>
    <n v="-7.4510350000000001"/>
    <s v="|MC20217|MYIA-098770704914/POI/mocammad wachid/085113136062/ngopijossta@gmail.com"/>
    <s v="MYIB_ASSISTANT"/>
    <m/>
    <m/>
    <m/>
    <m/>
    <m/>
    <m/>
    <m/>
    <m/>
    <s v="Management Janji"/>
    <s v="2026-08-07 08:00:00 | telp :085113136062 alt : manja : pagi : siang 07/08/2026 hub sebelum ke lokasi "/>
    <s v="FCC"/>
    <d v="2026-06-08T11:54:59"/>
    <d v="2026-08-07T08:00:00"/>
    <m/>
    <s v="PS"/>
    <s v="MIP"/>
    <s v="NO ADDON"/>
    <n v="20260808"/>
    <s v="Completed"/>
    <s v="HSI Bisnis Promo HUT Telkom PSB 70% - 150 Mbps"/>
    <s v="INDIBIZ"/>
    <m/>
    <m/>
    <d v="2026-08-07T08:00:00"/>
    <s v="2026-08-07 08:00:00 | telp :085113136062 alt : manja : pagi : siang 07/08/2026 hub sebelum ke lokasi "/>
    <n v="2026"/>
    <n v="8"/>
    <n v="8"/>
    <d v="2026-08-08T00:00:00"/>
    <n v="0.66666666666424135"/>
    <x v="1"/>
  </r>
  <r>
    <n v="858"/>
    <n v="1002531916"/>
    <n v="3"/>
    <x v="3"/>
    <n v="5"/>
    <s v="SBY UTARA"/>
    <s v="LAMONGAN"/>
    <s v="BBA"/>
    <s v="REG"/>
    <s v="AO"/>
    <x v="0"/>
    <s v="1P INET"/>
    <s v="MIE - SEND SURVEY"/>
    <s v="RBS-Regional 3"/>
    <d v="2026-08-18T07:43:56"/>
    <d v="2026-08-18T07:46:29"/>
    <n v="69368467"/>
    <m/>
    <n v="152441211304"/>
    <s v="AISYAH STORE"/>
    <s v="ODP-BBA-FAT/06 FAT/D01/06.01"/>
    <s v="WO061967498"/>
    <m/>
    <m/>
    <m/>
    <n v="112.215552"/>
    <n v="-7.2878809999999996"/>
    <s v="|MN02646|MYIA-031942364709/POI/aisyah cellina septya sari/081529807504/aisyahcellinaseptyasari@gmail.com"/>
    <s v="MYIB_ASSISTANT"/>
    <m/>
    <m/>
    <m/>
    <m/>
    <m/>
    <m/>
    <m/>
    <m/>
    <s v="Management Janji"/>
    <s v="2026-08-19 10:00:00 | M janji : pagi Tanggal Pemasangan : 19 /agustus/2026 Note : hubungi pelanggan jika ingin ke lokasi, terima kasih."/>
    <s v="FCC"/>
    <s v="18-08-2026 07:55:10"/>
    <d v="2026-08-19T10:00:00"/>
    <m/>
    <s v="SURVEY_NEW_MANJA"/>
    <s v="BBA"/>
    <s v="NO ADDON"/>
    <m/>
    <s v="MIE - SEND SURVEY"/>
    <s v="HSI Bisnis Promo HUT Telkom PSB 70% - 75 Mbps"/>
    <s v="INDIBIZ"/>
    <m/>
    <m/>
    <d v="2026-08-19T10:00:00"/>
    <s v="2026-08-19 10:00:00 | M janji : pagi Tanggal Pemasangan : 19 /agustus/2026 Note : hubungi pelanggan jika ingin ke lokasi, terima kasih."/>
    <m/>
    <m/>
    <m/>
    <e v="#NUM!"/>
    <e v="#NUM!"/>
    <x v="0"/>
  </r>
  <r>
    <n v="859"/>
    <n v="1002514543"/>
    <n v="3"/>
    <x v="1"/>
    <n v="5"/>
    <s v="KEDIRI"/>
    <s v="BLITAR"/>
    <s v="LDY"/>
    <s v="REG"/>
    <s v="AO"/>
    <x v="0"/>
    <s v="1P INET"/>
    <s v="Completed (PS)"/>
    <s v="RBS-Regional 3"/>
    <d v="2026-08-07T13:11:58"/>
    <d v="2026-08-10T17:04:46"/>
    <n v="69360757"/>
    <m/>
    <n v="152734208665"/>
    <s v="UPT SMP Negeri 1 Wonotirto"/>
    <s v="ODP-LDY-FE/21 FE/D05/21.01"/>
    <s v="WO061160756"/>
    <m/>
    <m/>
    <m/>
    <n v="112.15512200000001"/>
    <n v="-8.2201109999999993"/>
    <s v="|MN00385|MYIA-055211737537/POI/Bambang Saifudin/08563298916/smpnsatuwonotirto@gmail.com"/>
    <s v="MYIB_ASSISTANT"/>
    <m/>
    <m/>
    <m/>
    <m/>
    <m/>
    <m/>
    <m/>
    <m/>
    <s v="Management Janji"/>
    <s v="2026-08-10 08:00:00 | Tanggal pemasangan: 10/08/2026 Jam pemasangan : Pagi Info Tambahan : Hubungi pelanggan dulu sebelum ke lokasi terima kasih."/>
    <s v="FCC"/>
    <d v="2026-07-08T13:25:39"/>
    <d v="2026-08-10T08:00:00"/>
    <m/>
    <s v="PS"/>
    <s v="LDY"/>
    <s v="NO ADDON"/>
    <n v="20260810"/>
    <s v="Completed"/>
    <s v="HSI Bisnis Basic Promo HUT Telkom PSB 70% - 50 Mbps"/>
    <s v="INDIBIZ"/>
    <m/>
    <m/>
    <d v="2026-08-10T08:00:00"/>
    <s v="2026-08-10 08:00:00 | Tanggal pemasangan: 10/08/2026 Jam pemasangan : Pagi Info Tambahan : Hubungi pelanggan dulu sebelum ke lokasi terima kasih."/>
    <n v="2026"/>
    <n v="8"/>
    <n v="10"/>
    <d v="2026-08-10T00:00:00"/>
    <n v="-0.33333333333575865"/>
    <x v="1"/>
  </r>
  <r>
    <n v="860"/>
    <n v="1002510212"/>
    <n v="3"/>
    <x v="3"/>
    <n v="5"/>
    <s v="SBY UTARA"/>
    <s v="GRESIK"/>
    <s v="GSK"/>
    <s v="REG"/>
    <s v="AO"/>
    <x v="0"/>
    <s v="1P INET"/>
    <s v="Completed (PS)"/>
    <s v="RBS-Regional 3"/>
    <d v="2026-08-05T11:25:57"/>
    <d v="2026-08-05T18:26:27"/>
    <n v="69358977"/>
    <m/>
    <n v="152421262136"/>
    <s v="Toko Oktavian"/>
    <s v="ODP-GSK-FBX/25 FBX/D02/25.01"/>
    <s v="WO060967779"/>
    <m/>
    <m/>
    <m/>
    <n v="112.60519549999999"/>
    <n v="-7.1770965000000002"/>
    <s v="|MN02435|MYIA-054309464545/POI/Oktavian Adisaputra /081321039250/oktavianadisaputra14@gmail.com"/>
    <s v="MYIB_ASSISTANT"/>
    <m/>
    <m/>
    <m/>
    <m/>
    <m/>
    <m/>
    <m/>
    <m/>
    <s v="Management Janji"/>
    <s v="2026-08-09 13:00:00 | Tanggal: 06/8/2026 Jam Pasang: Siang Note: Hubungi pelanggan sebelum ke lokasi, terima kasih."/>
    <s v="FCC"/>
    <d v="2026-05-08T11:39:53"/>
    <d v="2026-08-09T13:00:00"/>
    <m/>
    <s v="PS"/>
    <s v="GSK"/>
    <s v="NO ADDON"/>
    <n v="20260805"/>
    <s v="Completed"/>
    <s v="HSI Bisnis Basic Promo HUT Telkom PSB 70% - 75 Mbps"/>
    <s v="INDIBIZ"/>
    <m/>
    <m/>
    <d v="2026-08-09T13:00:00"/>
    <s v="2026-08-09 13:00:00 | Tanggal: 06/8/2026 Jam Pasang: Siang Note: Hubungi pelanggan sebelum ke lokasi, terima kasih."/>
    <n v="2026"/>
    <n v="8"/>
    <n v="5"/>
    <d v="2026-08-05T00:00:00"/>
    <n v="-4.5416666666642413"/>
    <x v="1"/>
  </r>
  <r>
    <n v="861"/>
    <n v="1002516338"/>
    <n v="3"/>
    <x v="7"/>
    <n v="4"/>
    <s v="KUDUS"/>
    <s v="JEPARA"/>
    <s v="JPR"/>
    <s v="REG"/>
    <s v="AO"/>
    <x v="0"/>
    <s v="1P INET"/>
    <s v="98 | OSS - CANCEL COMPLETE"/>
    <s v="RBS-Regional 3"/>
    <d v="2026-08-09T09:55:56"/>
    <d v="2026-08-12T14:10:49"/>
    <n v="69361729"/>
    <m/>
    <n v="142539117749"/>
    <s v="TOKO DHITO"/>
    <s v="ODP-JPR-FS/114"/>
    <s v="WO061304845"/>
    <m/>
    <m/>
    <m/>
    <n v="110.724441"/>
    <n v="-6.5686200000000001"/>
    <s v="|MC60040|MYIA-024365547546/POI/Evaldi Silva Ainil Aziz/085933833422/dhitotoko@gmail.com"/>
    <s v="MYIB_ASSISTANT"/>
    <m/>
    <m/>
    <m/>
    <m/>
    <m/>
    <m/>
    <m/>
    <m/>
    <s v="Management Janji"/>
    <s v="2026-08-10 15:00:00 | Tanggal pemasangan: 10/08/2026 Jam pemasangan : 15.00 Info Tambahan : Hubungi pelanggan dulu sebelum ke lokasi. terima kasih "/>
    <s v="FCC"/>
    <d v="2026-09-08T10:09:51"/>
    <d v="2026-08-10T15:00:00"/>
    <s v="Kendala Pelanggan"/>
    <s v="CANCEL"/>
    <s v="JPR"/>
    <s v="NO ADDON"/>
    <m/>
    <s v="Cancel Completed"/>
    <s v="HSI Bisnis Promo HUT Telkom PSB 70% - 75 Mbps"/>
    <s v="INDIBIZ"/>
    <m/>
    <m/>
    <d v="2026-08-10T15:00:00"/>
    <s v="2026-08-10 15:00:00 | Tanggal pemasangan: 10/08/2026 Jam pemasangan : 15.00 Info Tambahan : Hubungi pelanggan dulu sebelum ke lokasi. terima kasih "/>
    <m/>
    <m/>
    <m/>
    <e v="#NUM!"/>
    <e v="#NUM!"/>
    <x v="0"/>
  </r>
  <r>
    <n v="862"/>
    <n v="1002525906"/>
    <n v="3"/>
    <x v="3"/>
    <n v="5"/>
    <s v="SBY UTARA"/>
    <s v="GRESIK"/>
    <s v="GSK"/>
    <s v="REG"/>
    <s v="AO"/>
    <x v="0"/>
    <s v="1P INET"/>
    <s v="Completed (PS)"/>
    <s v="RBS-Regional 3"/>
    <d v="2026-08-14T10:31:57"/>
    <d v="2026-08-14T19:45:12"/>
    <n v="69365805"/>
    <m/>
    <n v="152421262326"/>
    <s v="DD STORE"/>
    <s v="ODP-GSK-FJ/68 FJ/D-07/68-01"/>
    <s v="WO061727678"/>
    <m/>
    <m/>
    <m/>
    <n v="112.61822050000001"/>
    <n v="-7.1446120999999998"/>
    <s v="MD|MYDB-20260813265273|DN00001/MN02094|DD STORE|085117346467"/>
    <s v="MYDIGIBIZPARTNER"/>
    <m/>
    <m/>
    <m/>
    <m/>
    <m/>
    <m/>
    <m/>
    <m/>
    <s v="Management Janji"/>
    <s v="2026-08-15 10:00:00 | M Janji : (15/08/2026) jam Pasang : 09:00 Note : hubungi pelanggan jika ingin kelokasi"/>
    <s v="FCC"/>
    <s v="14-08-2026 10:39:51"/>
    <d v="2026-08-15T10:00:00"/>
    <m/>
    <s v="PS"/>
    <s v="GSK"/>
    <s v="NO ADDON"/>
    <n v="20260814"/>
    <s v="Completed"/>
    <s v="HSI Bisnis Promo HUT Telkom PSB 70% - 300 Mbps"/>
    <s v="INDIBIZ"/>
    <m/>
    <m/>
    <d v="2026-08-15T10:00:00"/>
    <s v="2026-08-15 10:00:00 | M Janji : (15/08/2026) jam Pasang : 09:00 Note : hubungi pelanggan jika ingin kelokasi"/>
    <n v="2026"/>
    <n v="8"/>
    <n v="14"/>
    <d v="2026-08-14T00:00:00"/>
    <n v="-1.4166666666642413"/>
    <x v="1"/>
  </r>
  <r>
    <n v="863"/>
    <n v="1002510687"/>
    <n v="3"/>
    <x v="6"/>
    <n v="5"/>
    <s v="PASURUAN"/>
    <s v="PASURUAN"/>
    <s v="BNL"/>
    <s v="REG"/>
    <s v="AO"/>
    <x v="0"/>
    <m/>
    <s v="Completed (PS)"/>
    <s v="RBS-Regional 3"/>
    <d v="2026-08-05T14:04:03"/>
    <d v="2026-08-07T13:18:04"/>
    <n v="69359252"/>
    <m/>
    <n v="152744222121"/>
    <s v="PUSTU KEDUNG BANTENG"/>
    <s v="ODP-BNL-FAA/85"/>
    <s v="WO061016672"/>
    <m/>
    <m/>
    <m/>
    <n v="112.78354950000001"/>
    <n v="-7.6446240000000003"/>
    <s v="|MN02680|/PUSTU KEDUNG BANTENG/WINBACK 2.0 HSI B2B (1:1) 50MBPS 355RB PSB DISC 70%//uptdkes.rembang@gmail com/I WAYAN SUARKA/85655077680"/>
    <s v="Sales Force DBS"/>
    <m/>
    <m/>
    <m/>
    <m/>
    <m/>
    <m/>
    <m/>
    <m/>
    <s v="Management Janji"/>
    <s v="2026-08-06 15:00:00|M Janji : (06/08/2026) jam Pasang : 09:00 Note : hubungi pelanggan jika ingin kelokasi|40961370|MYDITA"/>
    <s v="FCC"/>
    <d v="2026-05-08T14:10:37"/>
    <d v="2026-08-06T15:00:00"/>
    <m/>
    <s v="PS"/>
    <s v="BNL"/>
    <s v="NO ADDON"/>
    <n v="202608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15:00:00"/>
    <s v="2026-08-06 15:00:00|M Janji : (06/08/2026) jam Pasang : 09:00 Note : hubungi pelanggan jika ingin kelokasi|40961370|MYDITA"/>
    <n v="2026"/>
    <n v="8"/>
    <n v="7"/>
    <d v="2026-08-07T00:00:00"/>
    <n v="0.375"/>
    <x v="1"/>
  </r>
  <r>
    <n v="864"/>
    <n v="1002528459"/>
    <n v="3"/>
    <x v="2"/>
    <n v="4"/>
    <s v="PURWOKERTO"/>
    <s v="BANJARNEGARA"/>
    <s v="BJR"/>
    <s v="REG"/>
    <s v="AO"/>
    <x v="0"/>
    <s v="1P INET"/>
    <s v="Completed (PS)"/>
    <s v="RBS-Regional 3"/>
    <d v="2026-08-15T14:26:57"/>
    <d v="2026-08-16T11:25:47"/>
    <n v="69366999"/>
    <m/>
    <n v="146372103135"/>
    <s v="TOKO DAFA"/>
    <s v="ODP-BJR-FAF/006"/>
    <s v="WO061828406"/>
    <m/>
    <m/>
    <m/>
    <n v="109.627836776199"/>
    <n v="-7.3343773071856404"/>
    <s v="|MC80042|MYIA-081477174713/POI/Dafa/082135507759/registrasipendafta.raninter.net1@gmail.com"/>
    <s v="MYIB_ASSISTANT"/>
    <m/>
    <m/>
    <m/>
    <m/>
    <m/>
    <m/>
    <m/>
    <m/>
    <s v="Management Janji"/>
    <s v="2026-08-17 08:00:00 | Waktu pemasangan : 16 agustus 2026 Jam pemasangan : 08.00 - 12.00 Info Tambahan : Hubungi pelanggan dulu sebelum ke lokasi terimakasih"/>
    <s v="FCC"/>
    <s v="15-08-2026 14:39:57"/>
    <d v="2026-08-17T08:00:00"/>
    <m/>
    <s v="PS"/>
    <s v="BJR"/>
    <s v="NO ADDON"/>
    <n v="20260816"/>
    <s v="Completed"/>
    <s v="HSI Bisnis Promo HUT Telkom PSB 70% - 300 Mbps"/>
    <s v="INDIBIZ"/>
    <m/>
    <m/>
    <d v="2026-08-17T08:00:00"/>
    <s v="2026-08-17 08:00:00 | Waktu pemasangan : 16 agustus 2026 Jam pemasangan : 08.00 - 12.00 Info Tambahan : Hubungi pelanggan dulu sebelum ke lokasi terimakasih"/>
    <n v="2026"/>
    <n v="8"/>
    <n v="16"/>
    <d v="2026-08-16T00:00:00"/>
    <n v="-1.3333333333357587"/>
    <x v="1"/>
  </r>
  <r>
    <n v="865"/>
    <n v="1002515815"/>
    <n v="3"/>
    <x v="7"/>
    <n v="4"/>
    <s v="KUDUS"/>
    <s v="REMBANG"/>
    <s v="LSE"/>
    <s v="REG"/>
    <s v="AO"/>
    <x v="0"/>
    <s v="1P INET"/>
    <s v="98 | OSS - CANCEL COMPLETE"/>
    <s v="RBS-Regional 3"/>
    <d v="2026-08-08T11:29:57"/>
    <d v="2026-08-12T09:39:58"/>
    <n v="69361361"/>
    <m/>
    <n v="142598105504"/>
    <s v="KSPPS BMT ASALAM ARTHADAYA.KK MARYUN"/>
    <s v="ODP-LSE-FC/012"/>
    <s v="WO061248581"/>
    <m/>
    <m/>
    <m/>
    <n v="111.58652135035599"/>
    <n v="-6.8762507145352698"/>
    <s v="|MN02366|MYIA-068064921863/POI/AMAR MARUF/081228813815/bmt.assalamarthadaya@gmail.com"/>
    <s v="MYIB_ASSISTANT"/>
    <m/>
    <m/>
    <m/>
    <m/>
    <m/>
    <m/>
    <m/>
    <m/>
    <s v="Management Janji"/>
    <s v="2026-08-10 08:00:00 | M Janji : 10 agustus 2026 jam Pasang : pagi  Note : hubungi pelanggan jika ingin kelokasi"/>
    <s v="FCC"/>
    <d v="2026-08-08T11:39:57"/>
    <d v="2026-08-10T08:00:00"/>
    <s v="Kendala Teknik"/>
    <s v="CANCEL"/>
    <s v="LSE"/>
    <s v="NO ADDON"/>
    <m/>
    <s v="Cancel Completed"/>
    <s v="HSI Bisnis Promo HUT Telkom PSB 70% - 50 Mbps"/>
    <s v="INDIBIZ"/>
    <m/>
    <m/>
    <d v="2026-08-10T08:00:00"/>
    <s v="2026-08-10 08:00:00 | M Janji : 10 agustus 2026 jam Pasang : pagi  Note : hubungi pelanggan jika ingin kelokasi"/>
    <m/>
    <m/>
    <m/>
    <e v="#NUM!"/>
    <e v="#NUM!"/>
    <x v="0"/>
  </r>
  <r>
    <n v="866"/>
    <n v="1002511659"/>
    <n v="3"/>
    <x v="4"/>
    <n v="4"/>
    <s v="PEKALONGAN"/>
    <s v="PEMALANG"/>
    <s v="PML"/>
    <s v="REG"/>
    <s v="AO"/>
    <x v="0"/>
    <s v="1P INET"/>
    <s v="102 | FOLLOW UP COMPLETED"/>
    <s v="RBS-Regional 3"/>
    <d v="2026-08-06T09:47:56"/>
    <d v="2026-08-07T11:32:12"/>
    <n v="69359666"/>
    <m/>
    <n v="142278112622"/>
    <s v="KUD MISOYO SARI"/>
    <s v="ODP-PML-FS/001 FS/D01/001.01"/>
    <s v="WO061047490"/>
    <m/>
    <m/>
    <m/>
    <n v="109.368638"/>
    <n v="-6.8634389999999996"/>
    <s v="|MN02086|MYIA-004026900870/POI/aris kusnandar /085225051702/kud.misoyo.sari@gmail.com"/>
    <s v="MYIB_ASSISTANT"/>
    <m/>
    <m/>
    <m/>
    <m/>
    <m/>
    <m/>
    <m/>
    <m/>
    <s v="Management Janji"/>
    <s v="2026-08-07 08:00:00 | Nama Pic : bp aris kusnandar  No Hp Pic : 085225051702 No alt : - Jam Pemasangan : pagi  Tanggal Pemasangan : 7 Agustus 2026"/>
    <s v="FCC"/>
    <d v="2026-06-08T09:55:05"/>
    <d v="2026-08-07T08:00:00"/>
    <m/>
    <s v="REVOKE"/>
    <s v="PML"/>
    <s v="NO ADDON"/>
    <m/>
    <s v="Follow Up Revoke Completed, New Order ID : SC1002514362"/>
    <s v="HSI Bisnis Basic Promo HUT Telkom PSB 70% - 50 Mbps"/>
    <s v="INDIBIZ"/>
    <m/>
    <m/>
    <d v="2026-08-07T08:00:00"/>
    <s v="2026-08-07 08:00:00 | Nama Pic : bp aris kusnandar  No Hp Pic : 085225051702 No alt : - Jam Pemasangan : pagi  Tanggal Pemasangan : 7 Agustus 2026"/>
    <m/>
    <m/>
    <m/>
    <e v="#NUM!"/>
    <e v="#NUM!"/>
    <x v="0"/>
  </r>
  <r>
    <n v="867"/>
    <n v="1002528924"/>
    <n v="3"/>
    <x v="3"/>
    <n v="5"/>
    <s v="SBY UTARA"/>
    <s v="GRESIK"/>
    <s v="DDS"/>
    <s v="REG"/>
    <s v="AO"/>
    <x v="0"/>
    <s v="1P INET"/>
    <s v="Completed (PS)"/>
    <s v="RBS-Regional 3"/>
    <d v="2026-08-15T19:34:56"/>
    <d v="2026-08-16T14:25:45"/>
    <n v="69367231"/>
    <m/>
    <n v="152445901961"/>
    <s v="toko fauziah"/>
    <s v="ODP-DDS-FF/03 FF/D01/03.01"/>
    <s v="WO061845582"/>
    <m/>
    <m/>
    <m/>
    <n v="112.54390373826"/>
    <n v="-7.1617908608622898"/>
    <s v="MD|MYDB-20260815265595|DN00001/MN00018|toko fauziah|081553820156"/>
    <s v="MYDIGIBIZPARTNER"/>
    <m/>
    <m/>
    <m/>
    <m/>
    <m/>
    <m/>
    <m/>
    <m/>
    <s v="Management Janji"/>
    <s v="2026-08-17 08:00:00 | Nama PIC:  bu fauziah  No HP: 081553820156 Alt: Tanggal: 17/08/2026 Jam Pasang: Pagi Note: Hubungi sebelum ke lokasi, terimakasih. "/>
    <s v="FCC"/>
    <s v="15-08-2026 19:39:46"/>
    <d v="2026-08-17T08:00:00"/>
    <m/>
    <s v="PS"/>
    <s v="DDS"/>
    <s v="NO ADDON"/>
    <n v="20260816"/>
    <s v="Completed"/>
    <s v="HSI Bisnis Promo HUT Telkom PSB 70% - 150 Mbps"/>
    <s v="INDIBIZ"/>
    <m/>
    <m/>
    <d v="2026-08-17T08:00:00"/>
    <s v="2026-08-17 08:00:00 | Nama PIC:  bu fauziah  No HP: 081553820156 Alt: Tanggal: 17/08/2026 Jam Pasang: Pagi Note: Hubungi sebelum ke lokasi, terimakasih. "/>
    <n v="2026"/>
    <n v="8"/>
    <n v="16"/>
    <d v="2026-08-16T00:00:00"/>
    <n v="-1.3333333333357587"/>
    <x v="1"/>
  </r>
  <r>
    <n v="868"/>
    <n v="1002530523"/>
    <n v="3"/>
    <x v="3"/>
    <n v="5"/>
    <s v="MADURA"/>
    <s v="PAMEKASAN"/>
    <s v="PME"/>
    <s v="REG"/>
    <s v="AO"/>
    <x v="0"/>
    <m/>
    <s v="Completed (PS)"/>
    <s v="RBS-Regional 3"/>
    <d v="2026-08-17T09:54:50"/>
    <d v="2026-08-18T16:02:21"/>
    <n v="69367885"/>
    <m/>
    <n v="152426928321"/>
    <s v="TOKO WIDIYATUL BAROKAH"/>
    <s v="ODP-PME-FBK/112"/>
    <s v="WO061921065"/>
    <m/>
    <m/>
    <m/>
    <n v="113.44988752646201"/>
    <n v="-7.0750957698925196"/>
    <s v="|MC70132|/WIDIYATUL HASANAH-TOKO WIDIYATUL BAROKAH/087830421696/widiyatulkasa@gmail.com/HSI Bisnis + Netmonk Promo 2026 200 Mbps (Rp 846.100) PSB 150.000/-7.0744339, 113.4493612/Dekat UD ISTANA TERNAK, Bapao II, Kacok, Kec. Palengaan, Kabupaten Pamekasan,"/>
    <s v="Sales Force DBS"/>
    <m/>
    <m/>
    <m/>
    <m/>
    <m/>
    <m/>
    <m/>
    <m/>
    <s v="Management Janji"/>
    <s v="2026-08-18 13:00:00|Nama PIC : Ibu Widiyatul No Hp : 087830421696 No Alt : - Tgl Pemasangan : 18 Agustus 2026 Interval : PAGI SIANG Note : Hubungi pelanggan terlebih dahulu|40951378|MYDITA"/>
    <s v="FCC"/>
    <s v="17-08-2026 10:10:25"/>
    <d v="2026-08-18T13:00:00"/>
    <m/>
    <s v="PS"/>
    <s v="PME"/>
    <s v="NETMONK"/>
    <n v="20260818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8T13:00:00"/>
    <s v="2026-08-18 13:00:00|Nama PIC : Ibu Widiyatul No Hp : 087830421696 No Alt : - Tgl Pemasangan : 18 Agustus 2026 Interval : PAGI SIANG Note : Hubungi pelanggan terlebih dahulu|40951378|MYDITA"/>
    <n v="2026"/>
    <n v="8"/>
    <n v="18"/>
    <d v="2026-08-18T00:00:00"/>
    <n v="-0.54166666666424135"/>
    <x v="1"/>
  </r>
  <r>
    <n v="869"/>
    <n v="1002505992"/>
    <n v="3"/>
    <x v="7"/>
    <n v="4"/>
    <s v="KUDUS"/>
    <s v="BLORA"/>
    <s v="BLO"/>
    <s v="REG"/>
    <s v="AO"/>
    <x v="0"/>
    <s v="1P INET"/>
    <s v="Completed (PS)"/>
    <s v="RBS-Regional 3"/>
    <d v="2026-08-03T12:34:56"/>
    <d v="2026-08-04T15:03:18"/>
    <n v="69357456"/>
    <m/>
    <n v="141569115674"/>
    <s v="KOPI PAHING"/>
    <s v="ODP-BLO-FJ/023 FJ/D03/023.01"/>
    <s v="WO060783211"/>
    <m/>
    <m/>
    <m/>
    <n v="111.4098855"/>
    <n v="-7.0323032000000003"/>
    <s v="|MC60133|MYIA-065472751284/POI/WIO ISTANZA/081227832961/wio398023@gmail.com"/>
    <s v="MYIB_ASSISTANT"/>
    <m/>
    <m/>
    <m/>
    <m/>
    <m/>
    <m/>
    <m/>
    <m/>
    <s v="Management Janji"/>
    <s v="2026-08-04 13:00:00 | M Janji : 4 agustus 2026 jam Pasang : pagi siang Note : hubungi pelanggan jika ingin kelokasi"/>
    <s v="FCC"/>
    <d v="2026-03-08T12:40:00"/>
    <d v="2026-08-04T13:00:00"/>
    <m/>
    <s v="PS"/>
    <s v="BLO"/>
    <s v="NO ADDON"/>
    <n v="20260804"/>
    <s v="Completed"/>
    <s v="HSI Bisnis PSB 70% - 75 Mbps"/>
    <s v="INDIBIZ"/>
    <m/>
    <m/>
    <d v="2026-08-04T13:00:00"/>
    <s v="2026-08-04 13:00:00 | M Janji : 4 agustus 2026 jam Pasang : pagi siang Note : hubungi pelanggan jika ingin kelokasi"/>
    <n v="2026"/>
    <n v="8"/>
    <n v="4"/>
    <d v="2026-08-04T00:00:00"/>
    <n v="-0.54166666666424135"/>
    <x v="1"/>
  </r>
  <r>
    <n v="870"/>
    <n v="1002533002"/>
    <n v="3"/>
    <x v="0"/>
    <n v="5"/>
    <s v="MATARAM"/>
    <s v="INNER - NUSA TENGGARA"/>
    <s v="MTR"/>
    <s v="REG"/>
    <s v="AO"/>
    <x v="0"/>
    <s v="1P INET"/>
    <s v="8 | OSS - PONR"/>
    <s v="RBS-Regional 3"/>
    <d v="2026-08-18T12:41:57"/>
    <d v="2026-08-18T18:38:03"/>
    <n v="69368932"/>
    <m/>
    <n v="172601797079"/>
    <s v="toko seniwati"/>
    <s v="ODP-MTR-FDB/153 FDB/D06/153.01"/>
    <s v="WO062002020"/>
    <m/>
    <m/>
    <m/>
    <n v="116.14269040000001"/>
    <n v="-8.5359859"/>
    <s v="MD|MYDB-20260817265867|SC00001/MC00222|toko seniwati|085977582183"/>
    <s v="MYDIGIBIZPARTNER"/>
    <m/>
    <m/>
    <m/>
    <m/>
    <m/>
    <m/>
    <m/>
    <m/>
    <s v="Management Janji"/>
    <s v="2026-08-21 08:00:00 |  M Janji : (19 AGUSTUS 2026) jam Pasang : pagi  Note : hubungi pelanggan jika ingin kelokasi"/>
    <s v="FCC"/>
    <s v="18-08-2026 12:54:52"/>
    <d v="2026-08-21T08:00:00"/>
    <m/>
    <s v="ACT_COM"/>
    <s v="MTR"/>
    <s v="NO ADDON"/>
    <m/>
    <s v="PONR"/>
    <s v="HSI Bisnis Khusus Winback PSB 70% - 150 Mbps"/>
    <s v="INDIBIZ"/>
    <m/>
    <m/>
    <d v="2026-08-21T08:00:00"/>
    <s v="2026-08-21 08:00:00 |  M Janji : (19 AGUSTUS 2026) jam Pasang : pagi  Note : hubungi pelanggan jika ingin kelokasi"/>
    <m/>
    <m/>
    <m/>
    <e v="#NUM!"/>
    <e v="#NUM!"/>
    <x v="0"/>
  </r>
  <r>
    <n v="871"/>
    <n v="1002509568"/>
    <n v="3"/>
    <x v="1"/>
    <n v="5"/>
    <s v="KEDIRI"/>
    <s v="KEDIRI"/>
    <s v="WAT"/>
    <s v="REG"/>
    <s v="AO"/>
    <x v="0"/>
    <m/>
    <s v="Completed (PS)"/>
    <s v="RBS-Regional 3"/>
    <d v="2026-08-05T08:31:30"/>
    <d v="2026-08-05T09:21:32"/>
    <n v="69342995"/>
    <m/>
    <n v="152650208477"/>
    <s v="SMK CANDA BHIRAWA PARE"/>
    <s v="ODP-WAT-FP/37"/>
    <s v="WO060949308"/>
    <m/>
    <m/>
    <m/>
    <n v="112.174926"/>
    <n v="-7.9410720000000001"/>
    <s v="AMRBS;404945;ASIH TRI HARTANTI;PSB PAKET 1P-75MB 415K PSB 150K;081556472540"/>
    <s v="Amex"/>
    <m/>
    <m/>
    <m/>
    <m/>
    <m/>
    <m/>
    <m/>
    <m/>
    <s v="Management Janji"/>
    <s v="2026-08-05 13:00:00|Tanggal Pemasangan : 05 Agustus 2026  Jam Pemasangan : 08:00 13:00  Info Tambahan : Hubungi pelanggan dulu sebelum ke lokasi terimakasih|40010577|MYDITA"/>
    <s v="FCC"/>
    <d v="2026-05-08T08:39:46"/>
    <m/>
    <m/>
    <s v="PS"/>
    <s v="WAT"/>
    <s v="NO ADDON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7:00:00"/>
    <s v="2026-08-05 13:00:00|Tanggal Pemasangan : 05 Agustus 2026  Jam Pemasangan : 08:00 13:00  Info Tambahan : Hubungi pelanggan dulu sebelum ke lokasi terimakasih|40010577|MYDITA"/>
    <n v="2026"/>
    <n v="8"/>
    <n v="5"/>
    <d v="2026-08-05T00:00:00"/>
    <n v="-0.29166666666424135"/>
    <x v="1"/>
  </r>
  <r>
    <n v="872"/>
    <n v="1002505607"/>
    <n v="3"/>
    <x v="3"/>
    <n v="5"/>
    <s v="SBY SELATAN"/>
    <s v="KETINTANG"/>
    <s v="IJK"/>
    <s v="REG"/>
    <s v="AO"/>
    <x v="0"/>
    <s v="1P INET"/>
    <s v="Completed (PS)"/>
    <s v="RBS-Regional 3"/>
    <d v="2026-08-03T09:25:58"/>
    <d v="2026-08-08T18:05:55"/>
    <n v="69357247"/>
    <m/>
    <n v="152306253201"/>
    <s v="TOKO DIAN"/>
    <s v="ODP-IJK-FHD/06"/>
    <s v="WO060758272"/>
    <m/>
    <m/>
    <m/>
    <n v="112.711232006549"/>
    <n v="-7.3234731482247399"/>
    <s v="MD|MYDB-20260802264211|DN00001/MN02280|TOKO DIAN|082245010104"/>
    <s v="MYDIGIBIZPARTNER"/>
    <m/>
    <m/>
    <m/>
    <m/>
    <m/>
    <m/>
    <m/>
    <m/>
    <s v="Management Janji"/>
    <s v="2026-08-08 08:00:00 | Tanggal Pemasangan : 08 Agustus 2026 Jam Pemasangan : 08:00 13:00 Info Tambahan : Hubungi pelanggan dulu sebelum ke lokasi terimakasih"/>
    <s v="FCC"/>
    <d v="2026-03-08T09:40:13"/>
    <d v="2026-08-08T08:00:00"/>
    <m/>
    <s v="PS"/>
    <s v="IJK"/>
    <s v="NO ADDON"/>
    <n v="20260808"/>
    <s v="Completed"/>
    <s v="HSI Bisnis Basic Promo HUT Telkom PSB 70% - 50 Mbps"/>
    <s v="INDIBIZ"/>
    <m/>
    <m/>
    <d v="2026-08-08T08:00:00"/>
    <s v="2026-08-08 08:00:00 | Tanggal Pemasangan : 08 Agustus 2026 Jam Pemasangan : 08:00 13:00 Info Tambahan : Hubungi pelanggan dulu sebelum ke lokasi terimakasih"/>
    <n v="2026"/>
    <n v="8"/>
    <n v="8"/>
    <d v="2026-08-08T00:00:00"/>
    <n v="-0.33333333333575865"/>
    <x v="1"/>
  </r>
  <r>
    <n v="873"/>
    <n v="1002532704"/>
    <n v="3"/>
    <x v="6"/>
    <n v="5"/>
    <s v="PASURUAN"/>
    <s v="PROBOLINGGO"/>
    <s v="TGS"/>
    <s v="REG"/>
    <s v="AO"/>
    <x v="0"/>
    <m/>
    <s v="CC - HD1A - INPROGRESS UNCONTACTED"/>
    <s v="RBS-Regional 3"/>
    <d v="2026-08-18T11:12:42"/>
    <d v="2026-08-18T16:11:16"/>
    <n v="69368764"/>
    <m/>
    <n v="152530201522"/>
    <s v="TOKO H MASNAN 2"/>
    <s v="ODP-TGS-FA/51"/>
    <m/>
    <m/>
    <m/>
    <m/>
    <n v="113.09428149999999"/>
    <n v="-7.7278243"/>
    <s v="|MC30181|/MUJIANA/85150765532/zulfabadriyah48@gmail.com"/>
    <s v="Sales Force DBS"/>
    <m/>
    <m/>
    <m/>
    <m/>
    <m/>
    <m/>
    <m/>
    <m/>
    <m/>
    <m/>
    <m/>
    <s v="18-08-2026 11:25:40"/>
    <m/>
    <m/>
    <s v="FCC"/>
    <s v="TGS"/>
    <s v="NO ADDON"/>
    <m/>
    <s v="UNCONTACTED : Line Busy Benita Lailani 40951377|MYDITA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m/>
    <m/>
    <m/>
    <m/>
    <m/>
    <e v="#NUM!"/>
    <e v="#NUM!"/>
    <x v="0"/>
  </r>
  <r>
    <n v="874"/>
    <n v="1002523904"/>
    <n v="3"/>
    <x v="1"/>
    <n v="5"/>
    <s v="MALANG"/>
    <s v="KEPANJEN"/>
    <s v="GDI"/>
    <s v="REG"/>
    <s v="AO"/>
    <x v="0"/>
    <s v="1P INET"/>
    <s v="Completed (PS)"/>
    <s v="RBS-Regional 3"/>
    <d v="2026-08-13T11:22:57"/>
    <d v="2026-08-14T05:56:14"/>
    <n v="69364968"/>
    <m/>
    <n v="152715213990"/>
    <s v="BARKAS MALANG"/>
    <s v="ODP-GDI-FT/56"/>
    <s v="WO061653859"/>
    <m/>
    <m/>
    <m/>
    <n v="112.593051195144"/>
    <n v="-8.1388418732488006"/>
    <s v="MD|MYDB-20260813265184|DN00001/MN01844|BARKAS MALANG|087870686279"/>
    <s v="MYDIGIBIZPARTNER"/>
    <m/>
    <m/>
    <m/>
    <m/>
    <m/>
    <m/>
    <m/>
    <m/>
    <s v="Management Janji"/>
    <s v="2026-08-14 08:00:00 | Waktu pemasangan : 13 agustus 2026 Jam pemasangan : 08.00 - 12.00 Info Tambahan : Hubungi pelanggan dulu sebelum ke lokasi terimakasih "/>
    <s v="FCC"/>
    <s v="13-08-2026 11:25:53"/>
    <d v="2026-08-14T08:00:00"/>
    <m/>
    <s v="PS"/>
    <s v="GDI"/>
    <s v="NO ADDON"/>
    <n v="20260814"/>
    <s v="Completed"/>
    <s v="HSI Bisnis Basic Promo HUT Telkom PSB 70% - 50 Mbps"/>
    <s v="INDIBIZ"/>
    <m/>
    <m/>
    <d v="2026-08-14T08:00:00"/>
    <s v="2026-08-14 08:00:00 | Waktu pemasangan : 13 agustus 2026 Jam pemasangan : 08.00 - 12.00 Info Tambahan : Hubungi pelanggan dulu sebelum ke lokasi terimakasih "/>
    <n v="2026"/>
    <n v="8"/>
    <n v="14"/>
    <d v="2026-08-14T00:00:00"/>
    <n v="-0.33333333333575865"/>
    <x v="1"/>
  </r>
  <r>
    <n v="875"/>
    <n v="1002505801"/>
    <n v="3"/>
    <x v="5"/>
    <n v="5"/>
    <s v="SINGARJA"/>
    <s v="KLUNGKUNG"/>
    <s v="SMA"/>
    <s v="REG"/>
    <s v="AO"/>
    <x v="0"/>
    <m/>
    <s v="Completed (PS)"/>
    <s v="RBS-Regional 3"/>
    <d v="2026-08-03T10:47:45"/>
    <d v="2026-08-03T13:12:12"/>
    <n v="69356202"/>
    <m/>
    <n v="172428815923"/>
    <s v="DIRGAPURA PUTRA MANDIRI"/>
    <s v="ODP-SMA-FN/19"/>
    <s v="WO060768619"/>
    <m/>
    <m/>
    <m/>
    <n v="115.416381"/>
    <n v="-8.5651740000000007"/>
    <s v="|MN02745|MYIA-006844395185/POI/Ida Bagus Wahyu Wedanta/081238719387/iva.n.g.fa.h.mi.fauzi96@gmail.com"/>
    <s v="Sales Force DBS"/>
    <m/>
    <m/>
    <m/>
    <m/>
    <m/>
    <m/>
    <m/>
    <m/>
    <s v="Management Janji"/>
    <s v="2026-08-02 08:00:00 | Jam pemasangan : 12.00  Info Tambahan : Hubungi pelanggan dulu sebelum ke lokasi  terimakasih "/>
    <s v="FCC"/>
    <d v="2026-03-08T10:55:07"/>
    <m/>
    <m/>
    <s v="PS"/>
    <s v="SMA"/>
    <s v="NO ADDON"/>
    <n v="202608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8-02 08:00:00 | Jam pemasangan : 12.00  Info Tambahan : Hubungi pelanggan dulu sebelum ke lokasi  terimakasih "/>
    <n v="2026"/>
    <n v="8"/>
    <n v="3"/>
    <d v="2026-08-03T00:00:00"/>
    <n v="-0.29166666666424135"/>
    <x v="1"/>
  </r>
  <r>
    <n v="876"/>
    <n v="1002533041"/>
    <n v="3"/>
    <x v="1"/>
    <n v="5"/>
    <s v="KEDIRI"/>
    <s v="NGANJUK"/>
    <s v="WRJ"/>
    <s v="REG"/>
    <s v="AO"/>
    <x v="0"/>
    <s v="1P INET"/>
    <s v="Completed (PS)"/>
    <s v="RBS-Regional 3"/>
    <d v="2026-08-18T12:56:58"/>
    <d v="2026-08-18T19:23:39"/>
    <n v="69368937"/>
    <m/>
    <n v="152641205783"/>
    <s v="SMK PSM WARUJAYENG"/>
    <s v="ODP-WRJ-FH/33 FH/D03/33.01"/>
    <s v="WO062003708"/>
    <m/>
    <m/>
    <m/>
    <n v="112.03576769999999"/>
    <n v="-7.63787419999999"/>
    <s v="MD|MYDB-20260813265259|DN00001/MN00451|SMK PSM WARUJAYENG|085655840828"/>
    <s v="MYDIGIBIZPARTNER"/>
    <m/>
    <m/>
    <m/>
    <m/>
    <m/>
    <m/>
    <m/>
    <m/>
    <s v="Management Janji"/>
    <s v="2026-08-19 13:00:00 | M Janji : (19/agustus/2026) jam Pasang : 09:00 Note : hubungi pelanggan jika ingin kelokasi"/>
    <s v="FCC"/>
    <s v="18-08-2026 13:10:28"/>
    <d v="2026-08-19T13:00:00"/>
    <m/>
    <s v="PS"/>
    <s v="WRJ"/>
    <s v="NO ADDON"/>
    <n v="20260818"/>
    <s v="Completed"/>
    <s v="HSI Bisnis Promo HUT Telkom PSB 70% - 100 Mbps"/>
    <s v="INDIBIZ"/>
    <m/>
    <m/>
    <d v="2026-08-19T13:00:00"/>
    <s v="2026-08-19 13:00:00 | M Janji : (19/agustus/2026) jam Pasang : 09:00 Note : hubungi pelanggan jika ingin kelokasi"/>
    <n v="2026"/>
    <n v="8"/>
    <n v="18"/>
    <d v="2026-08-18T00:00:00"/>
    <n v="-1.5416666666642413"/>
    <x v="1"/>
  </r>
  <r>
    <n v="877"/>
    <n v="1002532336"/>
    <n v="3"/>
    <x v="7"/>
    <n v="4"/>
    <s v="KUDUS"/>
    <s v="PURWODADI"/>
    <s v="WRO"/>
    <s v="REG"/>
    <s v="AO"/>
    <x v="0"/>
    <m/>
    <s v="Completed (PS)"/>
    <s v="RBS-Regional 3"/>
    <d v="2026-08-18T09:56:03"/>
    <d v="2026-08-18T14:42:14"/>
    <n v="69368634"/>
    <m/>
    <n v="142509107084"/>
    <s v="PT. AMARTHA MIKRO FINTEK"/>
    <s v="ODP-WRO-FC/127"/>
    <s v="WO061995659"/>
    <m/>
    <m/>
    <m/>
    <n v="111.1256166"/>
    <n v="-7.1253250000000001"/>
    <s v="|MN00966|/PT. AMARTHA MIKRO FINTEK/INFOMEDIA/HSI BISNIS PROMO HUT TElKOM PSB 70% INTERNET ONLY 50 MBPS 355K BLM PPN/EKA LIA WULAN AZANI/085215169819"/>
    <s v="Sales Profesional"/>
    <m/>
    <m/>
    <m/>
    <m/>
    <m/>
    <m/>
    <m/>
    <m/>
    <s v="Management Janji"/>
    <s v="2026-08-19 08:00:00|telp : 085215169819 alt : manja : pagi /siang 19/08/2026 hub sebelum kelokasi |40000802|MYDITA"/>
    <s v="FCC"/>
    <s v="18-08-2026 10:10:24"/>
    <d v="2026-08-19T08:00:00"/>
    <m/>
    <s v="PS"/>
    <s v="WRO"/>
    <s v="NO ADDON"/>
    <n v="20260818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9T08:00:00"/>
    <s v="2026-08-19 08:00:00|telp : 085215169819 alt : manja : pagi /siang 19/08/2026 hub sebelum kelokasi |40000802|MYDITA"/>
    <n v="2026"/>
    <n v="8"/>
    <n v="18"/>
    <d v="2026-08-18T00:00:00"/>
    <n v="-1.3333333333357587"/>
    <x v="1"/>
  </r>
  <r>
    <n v="878"/>
    <n v="1002521644"/>
    <n v="3"/>
    <x v="6"/>
    <n v="5"/>
    <s v="PASURUAN"/>
    <s v="LUMAJANG"/>
    <s v="TPH"/>
    <s v="REG"/>
    <s v="AO"/>
    <x v="0"/>
    <s v="1P INET"/>
    <s v="Completed (PS)"/>
    <s v="RBS-Regional 3"/>
    <d v="2026-08-12T10:49:56"/>
    <d v="2026-08-12T18:48:14"/>
    <n v="69363992"/>
    <m/>
    <n v="152543206019"/>
    <s v="TOKO JAYA"/>
    <s v="ODP-TPH-FG/06 FG/D01/06.01"/>
    <s v="WO061566254"/>
    <m/>
    <m/>
    <m/>
    <n v="113.11456684023101"/>
    <n v="-8.1542297518533307"/>
    <s v="MD|MYDB-20260811265029|DN00001/MN01309|TOKO JAYA|083141427031"/>
    <s v="MYDIGIBIZPARTNER"/>
    <m/>
    <m/>
    <m/>
    <m/>
    <m/>
    <m/>
    <m/>
    <m/>
    <s v="Management Janji"/>
    <s v="2026-08-13 08:00:00 | Tanggal Pemasangan : 13 Agustus 2026 Jam Pemasangan : 08:00 13:00 Info Tambahan : Hubungi pelanggan dulu sebelum ke lokasi terimakasih"/>
    <s v="FCC"/>
    <d v="2026-12-08T10:55:16"/>
    <d v="2026-08-13T08:00:00"/>
    <m/>
    <s v="PS"/>
    <s v="TPH"/>
    <s v="NO ADDON"/>
    <n v="20260812"/>
    <s v="Completed"/>
    <s v="HSI Bisnis Basic Promo HUT Telkom PSB 70% - 100 Mbps"/>
    <s v="INDIBIZ"/>
    <m/>
    <m/>
    <d v="2026-08-13T08:00:00"/>
    <s v="2026-08-13 08:00:00 | Tanggal Pemasangan : 13 Agustus 2026 Jam Pemasangan : 08:00 13:00 Info Tambahan : Hubungi pelanggan dulu sebelum ke lokasi terimakasih"/>
    <n v="2026"/>
    <n v="8"/>
    <n v="12"/>
    <d v="2026-08-12T00:00:00"/>
    <n v="-1.3333333333357587"/>
    <x v="1"/>
  </r>
  <r>
    <n v="879"/>
    <n v="1002522359"/>
    <n v="3"/>
    <x v="5"/>
    <n v="5"/>
    <s v="SINGARJA"/>
    <s v="GIANYAR"/>
    <s v="UBU"/>
    <s v="REG"/>
    <s v="AO"/>
    <x v="0"/>
    <m/>
    <s v="Completed (PS)"/>
    <s v="RBS-Regional 3"/>
    <d v="2026-08-12T14:18:22"/>
    <d v="2026-08-13T13:28:59"/>
    <n v="69364331"/>
    <m/>
    <n v="172408247751"/>
    <s v="SD NEGERI 4 BEDULU"/>
    <s v="ODP-UBU-FG/100"/>
    <s v="WO061604490"/>
    <m/>
    <m/>
    <m/>
    <n v="115.2902917"/>
    <n v="-8.5277806999999992"/>
    <s v="|MN02658|/PIC I KETUT WIARTA/087744013736/sdn4bedulu@gmail.com"/>
    <s v="Sales Force DBS"/>
    <m/>
    <m/>
    <m/>
    <m/>
    <m/>
    <m/>
    <m/>
    <m/>
    <s v="Management Janji"/>
    <s v="2026-08-13 13:00:00|Tanggal pemasangan :13/08/2026 Jam pemasangan : pagi/siang Info Tambahan : Hubungi pelanggan dulu sebelum ke lokasi terima kasih.|40971401|MYDITA"/>
    <s v="FCC"/>
    <d v="2026-12-08T14:39:59"/>
    <d v="2026-08-13T13:00:00"/>
    <m/>
    <s v="PS"/>
    <s v="UBU"/>
    <s v="NO ADDON"/>
    <n v="20260813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13T13:00:00"/>
    <s v="2026-08-13 13:00:00|Tanggal pemasangan :13/08/2026 Jam pemasangan : pagi/siang Info Tambahan : Hubungi pelanggan dulu sebelum ke lokasi terima kasih.|40971401|MYDITA"/>
    <n v="2026"/>
    <n v="8"/>
    <n v="13"/>
    <d v="2026-08-13T00:00:00"/>
    <n v="-0.54166666666424135"/>
    <x v="1"/>
  </r>
  <r>
    <n v="880"/>
    <n v="1002527963"/>
    <n v="3"/>
    <x v="0"/>
    <n v="5"/>
    <s v="MATARAM"/>
    <s v="LOMBOK TIMUR UTARA"/>
    <s v="SEL"/>
    <s v="REG"/>
    <s v="AO"/>
    <x v="0"/>
    <s v="1P INET"/>
    <s v="Completed (PS)"/>
    <s v="RBS-Regional 3"/>
    <d v="2026-08-15T10:50:56"/>
    <d v="2026-08-16T18:38:31"/>
    <n v="69366710"/>
    <m/>
    <n v="172619203355"/>
    <s v="Toko Siswandi"/>
    <s v="ODP-SEL-FAZ/15 FAZ/D02/15.01"/>
    <s v="WO061807206"/>
    <m/>
    <m/>
    <m/>
    <n v="116.57169654965401"/>
    <n v="-8.5251216695254293"/>
    <s v="MD|MYDB-20260814265406|SC00001/MC00149|Toko Siswandi|087798572570"/>
    <s v="MYDIGIBIZPARTNER"/>
    <m/>
    <m/>
    <m/>
    <m/>
    <m/>
    <m/>
    <m/>
    <m/>
    <s v="Management Janji"/>
    <s v="2026-08-21 15:00:00 | Nama PIC : Bp Saparwadi No HP : 087798572570 No Alt : - M Janji :  16 Agustus 2026 Jam Pasang : Pagi / Siang Note : hubungi pelanggan jika ingin kelokasi"/>
    <s v="FCC"/>
    <s v="15-08-2026 10:54:52"/>
    <d v="2026-08-21T15:00:00"/>
    <m/>
    <s v="PS"/>
    <s v="SEL"/>
    <s v="NO ADDON"/>
    <n v="20260816"/>
    <s v="Completed"/>
    <s v="HSI Bisnis Promo HUT Telkom PSB 70% - 150 Mbps"/>
    <s v="INDIBIZ"/>
    <m/>
    <m/>
    <d v="2026-08-21T15:00:00"/>
    <s v="2026-08-21 15:00:00 | Nama PIC : Bp Saparwadi No HP : 087798572570 No Alt : - M Janji :  16 Agustus 2026 Jam Pasang : Pagi / Siang Note : hubungi pelanggan jika ingin kelokasi"/>
    <n v="2026"/>
    <n v="8"/>
    <n v="16"/>
    <d v="2026-08-16T00:00:00"/>
    <n v="-5.625"/>
    <x v="1"/>
  </r>
  <r>
    <n v="881"/>
    <n v="1002525405"/>
    <n v="3"/>
    <x v="7"/>
    <n v="4"/>
    <s v="SOLO"/>
    <s v="INNER - SOLO JATENG TIMUR"/>
    <s v="KTO"/>
    <s v="REG"/>
    <s v="AO"/>
    <x v="0"/>
    <s v="2P INET + VOICE"/>
    <s v="Completed (PS)"/>
    <s v="RBS-Regional 3"/>
    <d v="2026-08-14T07:53:56"/>
    <d v="2026-08-14T11:55:41"/>
    <n v="69365585"/>
    <n v="2716001363"/>
    <n v="142505113914"/>
    <s v="PT. NS TRADE"/>
    <s v="ODP-KTO-FG/003 FG/D02/003.01"/>
    <s v="WO061713308"/>
    <m/>
    <m/>
    <m/>
    <n v="110.73618605732899"/>
    <n v="-7.5518029101688997"/>
    <s v="MD|MYDB-20260813265193|DN00001/MN00440|PT. NS TRADE|087783274625"/>
    <s v="MYDIGIBIZPARTNER"/>
    <m/>
    <m/>
    <m/>
    <m/>
    <m/>
    <m/>
    <m/>
    <m/>
    <s v="Management Janji"/>
    <s v="2026-08-15 08:00:00 | Waktu pemasangan : 15 agustus 2026 Jam pemasangan : 08.00 - 12.00 Info Tambahan : Hubungi pelanggan dulu sebelum ke lokasi terimakasih"/>
    <s v="FCC"/>
    <s v="14-08-2026 08:10:10"/>
    <d v="2026-08-15T08:00:00"/>
    <m/>
    <s v="PS"/>
    <s v="KTO"/>
    <s v="NO ADDON"/>
    <n v="20260814"/>
    <s v="Completed"/>
    <s v="HSI Bisnis Basic Bundling Phone PSB 70% - Free 800 Menit Promo - 50 Mbps"/>
    <s v="INDIBIZ"/>
    <m/>
    <m/>
    <d v="2026-08-15T08:00:00"/>
    <s v="2026-08-15 08:00:00 | Waktu pemasangan : 15 agustus 2026 Jam pemasangan : 08.00 - 12.00 Info Tambahan : Hubungi pelanggan dulu sebelum ke lokasi terimakasih"/>
    <n v="2026"/>
    <n v="8"/>
    <n v="14"/>
    <d v="2026-08-14T00:00:00"/>
    <n v="-1.3333333333357587"/>
    <x v="1"/>
  </r>
  <r>
    <n v="882"/>
    <n v="1002514985"/>
    <n v="3"/>
    <x v="2"/>
    <n v="4"/>
    <s v="YOGYAKARTA"/>
    <s v="GUNUNG KIDUL"/>
    <s v="WNS"/>
    <s v="REG"/>
    <s v="AO"/>
    <x v="0"/>
    <s v="1P INET"/>
    <s v="102 | FOLLOW UP COMPLETED"/>
    <s v="RBS-Regional 3"/>
    <d v="2026-08-07T15:07:57"/>
    <d v="2026-08-10T14:41:36"/>
    <n v="69360950"/>
    <m/>
    <n v="143135115048"/>
    <s v="UPT PUSKESMAS PALIYAN"/>
    <s v="ODP-WNS-FAY/038 FAY/D03/038.01"/>
    <s v="WO061177723"/>
    <m/>
    <m/>
    <m/>
    <n v="110.51406950000001"/>
    <n v="-7.9993638999999996"/>
    <s v="|MN00277|MYIA-069233367829/POI/Supriayanta/081326235702/pusk.paliyan@gmail.com"/>
    <s v="MYIB_ASSISTANT"/>
    <m/>
    <m/>
    <m/>
    <m/>
    <m/>
    <m/>
    <m/>
    <m/>
    <s v="Management Janji"/>
    <s v="2026-08-08 13:00:00 | telp :081326235702  alt : pagi / siang 08/08/2026 hub sebelum ke lokasi  "/>
    <s v="FCC"/>
    <d v="2026-07-08T15:25:38"/>
    <d v="2026-08-08T13:00:00"/>
    <s v="Kendala Pelanggan"/>
    <s v="REVOKE"/>
    <s v="WNS"/>
    <s v="NO ADDON"/>
    <m/>
    <s v="Follow Up Revoke Completed, New Order ID : SC1002518080"/>
    <s v="HSI Bisnis Promo HUT Telkom PSB 70% - 75 Mbps"/>
    <s v="INDIBIZ"/>
    <m/>
    <m/>
    <d v="2026-08-08T13:00:00"/>
    <s v="2026-08-08 13:00:00 | telp :081326235702  alt : pagi / siang 08/08/2026 hub sebelum ke lokasi  "/>
    <m/>
    <m/>
    <m/>
    <e v="#NUM!"/>
    <e v="#NUM!"/>
    <x v="0"/>
  </r>
  <r>
    <n v="883"/>
    <n v="1002522431"/>
    <n v="3"/>
    <x v="3"/>
    <n v="5"/>
    <s v="MADURA"/>
    <s v="BANGKALAN"/>
    <s v="BKL"/>
    <s v="REG"/>
    <s v="AO"/>
    <x v="0"/>
    <s v="1P INET"/>
    <s v="MIA - INVALID SURVEY"/>
    <s v="RBS-Regional 3"/>
    <d v="2026-08-12T14:34:57"/>
    <d v="2026-08-13T12:36:01"/>
    <n v="69364373"/>
    <m/>
    <n v="152435910056"/>
    <s v="THE NICE PLAYLAND"/>
    <s v="ODP-BKL-FAZ/16 FAZ/D02/16.01"/>
    <s v="WO061596654"/>
    <m/>
    <m/>
    <m/>
    <n v="112.799487673461"/>
    <n v="-7.0604442288248901"/>
    <s v="|MN00613|MYIA-050528124076/POI/Jemi Kisroh /082310510505/jemilestari85@gmail.com"/>
    <s v="MYIB_ASSISTANT"/>
    <m/>
    <m/>
    <m/>
    <m/>
    <m/>
    <m/>
    <m/>
    <m/>
    <s v="Management Janji"/>
    <s v="2026-08-13 13:00:00 | Waktu pemasnagan : 13 Agustus 2026 Jam pemasangan : 08.00 - 12.00 Mohon hubungi pelanggan sebelum ke lokasi  Terima kasih"/>
    <s v="FCC"/>
    <d v="2026-12-08T14:39:59"/>
    <d v="2026-08-13T13:00:00"/>
    <m/>
    <s v="SURVEY_NEW_MANJA"/>
    <s v="BKL"/>
    <s v="NO ADDON"/>
    <m/>
    <s v="MIE - INVALID SURVEY - Kendala Jalur/Rute Tarikan"/>
    <s v="HSI Bisnis Basic Promo HUT Telkom PSB 70% - 50 Mbps"/>
    <s v="INDIBIZ"/>
    <m/>
    <m/>
    <d v="2026-08-13T13:00:00"/>
    <s v="2026-08-13 13:00:00 | Waktu pemasnagan : 13 Agustus 2026 Jam pemasangan : 08.00 - 12.00 Mohon hubungi pelanggan sebelum ke lokasi  Terima kasih"/>
    <m/>
    <m/>
    <m/>
    <e v="#NUM!"/>
    <e v="#NUM!"/>
    <x v="0"/>
  </r>
  <r>
    <n v="884"/>
    <n v="1002514746"/>
    <n v="3"/>
    <x v="6"/>
    <n v="5"/>
    <s v="PASURUAN"/>
    <s v="PASURUAN"/>
    <s v="PSN"/>
    <s v="REG"/>
    <s v="AO"/>
    <x v="0"/>
    <m/>
    <s v="Completed (PS)"/>
    <s v="RBS-Regional 3"/>
    <d v="2026-08-07T14:04:40"/>
    <d v="2026-08-08T14:12:00"/>
    <n v="69360842"/>
    <m/>
    <n v="152729256395"/>
    <s v="KOST PUTRI GADING ASRI"/>
    <s v="ODP-PSN-FAS/02"/>
    <s v="WO061181042"/>
    <m/>
    <m/>
    <m/>
    <n v="112.8972947"/>
    <n v="-7.6365635000000003"/>
    <s v="|MN00025|/KOST PUTRI GADING ASRI/WINBACK 2.0 HSI B2B (1:1) 50MBPS 355RB PSB DISC 70%//gasri2029@gmail.com/MUHAMMAD IQBAL/87774145339"/>
    <s v="Sales Force DBS"/>
    <m/>
    <m/>
    <m/>
    <m/>
    <m/>
    <m/>
    <m/>
    <m/>
    <s v="Management Janji"/>
    <s v="2026-08-11 08:00:00|Nama PIC : bapak iqbal No HP : 087774145339 Alt :  M Janji : (selasa/11/AGUSTUS/2026) jam Pasang : 09:00 Note : hubungi pelanggan jika ingin kelokasi|40951378|MYDITA"/>
    <s v="FCC"/>
    <d v="2026-07-08T14:10:02"/>
    <d v="2026-08-11T08:00:00"/>
    <m/>
    <s v="PS"/>
    <s v="PSN"/>
    <s v="NO ADDON"/>
    <n v="20260808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1T08:00:00"/>
    <s v="2026-08-11 08:00:00|Nama PIC : bapak iqbal No HP : 087774145339 Alt :  M Janji : (selasa/11/AGUSTUS/2026) jam Pasang : 09:00 Note : hubungi pelanggan jika ingin kelokasi|40951378|MYDITA"/>
    <n v="2026"/>
    <n v="8"/>
    <n v="8"/>
    <d v="2026-08-08T00:00:00"/>
    <n v="-3.3333333333357587"/>
    <x v="1"/>
  </r>
  <r>
    <n v="885"/>
    <n v="1002515429"/>
    <n v="3"/>
    <x v="7"/>
    <n v="4"/>
    <s v="SOLO"/>
    <s v="KLATEN"/>
    <s v="PEN"/>
    <s v="REG"/>
    <s v="AO"/>
    <x v="0"/>
    <s v="1P INET"/>
    <s v="Completed (PS)"/>
    <s v="RBS-Regional 3"/>
    <d v="2026-08-07T17:52:57"/>
    <d v="2026-08-08T12:58:50"/>
    <n v="69361124"/>
    <m/>
    <n v="142510106179"/>
    <s v="SD Muh Nurul Ilmi Karangdowo (R.Kantor)"/>
    <s v="ODP-PEN-F01/022"/>
    <s v="WO061198052"/>
    <m/>
    <m/>
    <m/>
    <n v="110.7351073"/>
    <n v="-7.7089489999999996"/>
    <s v="|MN00951|MYIA-011027171015/POI/ARIF HIDAYAT/085640187778/hidayataarief@gmail.com"/>
    <s v="MYIB_ASSISTANT"/>
    <m/>
    <m/>
    <m/>
    <m/>
    <m/>
    <m/>
    <m/>
    <m/>
    <s v="Management Janji"/>
    <s v="2026-08-08 15:00:00 | Tanggal pemasangan: 08/08/2026 Jam pemasangan : siang Info Tambahan : Hubungi pelanggan dulu sebelum ke lokasi terima kasih."/>
    <s v="FCC"/>
    <d v="2026-07-08T17:54:44"/>
    <d v="2026-08-08T15:00:00"/>
    <m/>
    <s v="PS"/>
    <s v="PEN"/>
    <s v="NO ADDON"/>
    <n v="20260808"/>
    <s v="Completed"/>
    <s v="HSI Bisnis Promo HUT Telkom PSB 70% - 100 Mbps"/>
    <s v="INDIBIZ"/>
    <m/>
    <m/>
    <d v="2026-08-08T15:00:00"/>
    <s v="2026-08-08 15:00:00 | Tanggal pemasangan: 08/08/2026 Jam pemasangan : siang Info Tambahan : Hubungi pelanggan dulu sebelum ke lokasi terima kasih."/>
    <n v="2026"/>
    <n v="8"/>
    <n v="8"/>
    <d v="2026-08-08T00:00:00"/>
    <n v="-0.625"/>
    <x v="1"/>
  </r>
  <r>
    <n v="886"/>
    <n v="1002523499"/>
    <n v="3"/>
    <x v="1"/>
    <n v="5"/>
    <s v="KEDIRI"/>
    <s v="NGANJUK"/>
    <s v="NJK"/>
    <s v="REG"/>
    <s v="AO"/>
    <x v="0"/>
    <s v="1P INET"/>
    <s v="Completed (PS)"/>
    <s v="RBS-Regional 3"/>
    <d v="2026-08-13T09:35:56"/>
    <d v="2026-08-14T16:37:20"/>
    <n v="69364784"/>
    <m/>
    <n v="152611229884"/>
    <s v="SPPG SENGKUT"/>
    <s v="ODP-NJK-FK/44 FK/D06/44.01"/>
    <s v="WO061643964"/>
    <m/>
    <m/>
    <m/>
    <n v="111.87481150000001"/>
    <n v="-7.6612100999999901"/>
    <s v="MD|MYDB-20260812265122|EN00005/MC20190|SPPG SENGKUT|081333585896"/>
    <s v="MYDIGIBIZPARTNER"/>
    <m/>
    <m/>
    <m/>
    <m/>
    <m/>
    <m/>
    <m/>
    <m/>
    <s v="Management Janji"/>
    <s v="2026-08-14 08:00:00 | M Janji : (14 AGUSTUS 2026) jam Pasang : pagi  Note : hubungi pelanggan jika ingin kelokasi "/>
    <s v="FCC"/>
    <s v="13-08-2026 09:40:08"/>
    <d v="2026-08-14T08:00:00"/>
    <m/>
    <s v="PS"/>
    <s v="NJK"/>
    <s v="NO ADDON"/>
    <n v="20260814"/>
    <s v="Completed"/>
    <s v="HSI Bisnis Promo HUT Telkom PSB 70% - 100 Mbps Dual Band"/>
    <s v="INDIBIZ"/>
    <m/>
    <m/>
    <d v="2026-08-14T08:00:00"/>
    <s v="2026-08-14 08:00:00 | M Janji : (14 AGUSTUS 2026) jam Pasang : pagi  Note : hubungi pelanggan jika ingin kelokasi "/>
    <n v="2026"/>
    <n v="8"/>
    <n v="14"/>
    <d v="2026-08-14T00:00:00"/>
    <n v="-0.33333333333575865"/>
    <x v="1"/>
  </r>
  <r>
    <n v="887"/>
    <n v="1002524505"/>
    <n v="3"/>
    <x v="1"/>
    <n v="5"/>
    <s v="MALANG"/>
    <s v="KEPANJEN"/>
    <s v="GDI"/>
    <s v="REG"/>
    <s v="AO"/>
    <x v="0"/>
    <s v="1P INET"/>
    <s v="Completed (PS)"/>
    <s v="RBS-Regional 3"/>
    <d v="2026-08-13T14:32:56"/>
    <d v="2026-08-14T13:28:07"/>
    <n v="69365252"/>
    <m/>
    <n v="152715213991"/>
    <s v="PONDOK MODERN AL-RIFA&amp; 39;IE 2"/>
    <s v="ODP-GDI-FM/11 FM/D03/11.01"/>
    <s v="WO061677110"/>
    <m/>
    <m/>
    <m/>
    <n v="112.641994"/>
    <n v="-8.1377950000000006"/>
    <s v="|MC20232|MYIA-008293069435/POI/WAHYU SULAIMAN/085178966608/wahyusnerut@gmail.com"/>
    <s v="MYIB_ASSISTANT"/>
    <m/>
    <m/>
    <m/>
    <m/>
    <m/>
    <m/>
    <m/>
    <m/>
    <s v="Management Janji"/>
    <s v="2026-08-14 13:00:00 | Nama PIC : bapa wahyu No HP : 085178966608 No Alternatif : 0855850434084 M Janji : 14/07/2026 Jam Pasang : Pagi NoteÃ‚Â :  Hubungi terlebih dahulu sebelum ke lokasi "/>
    <s v="FCC"/>
    <s v="13-08-2026 14:39:50"/>
    <d v="2026-08-14T13:00:00"/>
    <m/>
    <s v="PS"/>
    <s v="GDI"/>
    <s v="NO ADDON"/>
    <n v="20260814"/>
    <s v="Completed"/>
    <s v="HSI Bisnis Basic Promo HUT Telkom PSB 70% - 75 Mbps"/>
    <s v="INDIBIZ"/>
    <m/>
    <m/>
    <d v="2026-08-14T13:00:00"/>
    <s v="2026-08-14 13:00:00 | Nama PIC : bapa wahyu No HP : 085178966608 No Alternatif : 0855850434084 M Janji : 14/07/2026 Jam Pasang : Pagi NoteÃ‚Â :  Hubungi terlebih dahulu sebelum ke lokasi "/>
    <n v="2026"/>
    <n v="8"/>
    <n v="14"/>
    <d v="2026-08-14T00:00:00"/>
    <n v="-0.54166666666424135"/>
    <x v="1"/>
  </r>
  <r>
    <n v="888"/>
    <n v="1002521165"/>
    <n v="3"/>
    <x v="3"/>
    <n v="5"/>
    <s v="SBY UTARA"/>
    <s v="TANDES"/>
    <s v="LKI"/>
    <s v="REG"/>
    <s v="AO"/>
    <x v="0"/>
    <s v="1P INET"/>
    <s v="Completed (PS)"/>
    <s v="RBS-Regional 3"/>
    <d v="2026-08-12T07:58:56"/>
    <d v="2026-08-12T11:34:34"/>
    <n v="69363787"/>
    <m/>
    <n v="152424213142"/>
    <s v="PT Jantra Grupo Indonesia"/>
    <s v="ODP-LKS-FAX/31 FAX/D04/31.01"/>
    <s v="WO061548610"/>
    <m/>
    <m/>
    <m/>
    <n v="112.6767588"/>
    <n v="-7.3092370000000004"/>
    <s v="MD|MYIB-001568809332|SYSTEM|PT Jantra Grupo Indonesia|081213651933"/>
    <s v="LPC_EBIS"/>
    <m/>
    <m/>
    <m/>
    <m/>
    <m/>
    <m/>
    <m/>
    <m/>
    <s v="Management Janji"/>
    <s v="2026-08-15 10:00:00 | Nama PIC : Ari No HP : 081213651933 Alt : 089681628174 M Janji : 11/08/2026 Jam Pasang : 08.00 - 13:00  NoteÃ‚Â :  hubungi terlebih dahulu sebelum kelokasi"/>
    <s v="FCC"/>
    <d v="2026-12-08T08:10:35"/>
    <d v="2026-08-15T10:00:00"/>
    <m/>
    <s v="PS"/>
    <s v="LKI"/>
    <s v="NO ADDON"/>
    <n v="20260812"/>
    <s v="Completed"/>
    <s v="HSI Bisnis Promo HUT Telkom PSB 70% - 50 Mbps"/>
    <s v="INDIBIZ"/>
    <m/>
    <m/>
    <d v="2026-08-15T10:00:00"/>
    <s v="2026-08-15 10:00:00 | Nama PIC : Ari No HP : 081213651933 Alt : 089681628174 M Janji : 11/08/2026 Jam Pasang : 08.00 - 13:00  NoteÃ‚Â :  hubungi terlebih dahulu sebelum kelokasi"/>
    <n v="2026"/>
    <n v="8"/>
    <n v="12"/>
    <d v="2026-08-12T00:00:00"/>
    <n v="-3.4166666666642413"/>
    <x v="1"/>
  </r>
  <r>
    <n v="889"/>
    <n v="1002523572"/>
    <n v="3"/>
    <x v="1"/>
    <n v="5"/>
    <s v="MALANG"/>
    <s v="KEPANJEN"/>
    <s v="GDG"/>
    <s v="REG"/>
    <s v="AO"/>
    <x v="0"/>
    <s v="1P INET"/>
    <s v="Completed (PS)"/>
    <s v="RBS-Regional 3"/>
    <d v="2026-08-13T09:56:56"/>
    <d v="2026-08-15T14:09:05"/>
    <n v="69364833"/>
    <m/>
    <n v="152704231441"/>
    <s v="SMKN 7 MALANG"/>
    <s v="ODP-GDG-FA/36 FA/D04/36.01"/>
    <s v="WO061645308"/>
    <m/>
    <m/>
    <m/>
    <n v="112.622069343924"/>
    <n v="-8.0255610194934093"/>
    <s v="MD|MYDB-20260811264992|SC20017/MC20200|SMKN 7 MALANG|085546222546"/>
    <s v="MYDIGIBIZPARTNER"/>
    <m/>
    <m/>
    <m/>
    <m/>
    <m/>
    <m/>
    <m/>
    <m/>
    <s v="Management Janji"/>
    <s v="2026-08-16 08:00:00 | Nama PIC : Mahersea No HP : 085546222546 Alt :  M Janji : 15/08/2026 Jam Pasang : 08.00  - 13:00  NoteÃ‚Â :  hubungi terlebih dahulu sebelum ke lokasi, terima kasih."/>
    <s v="FCC"/>
    <s v="13-08-2026 10:09:52"/>
    <d v="2026-08-16T08:00:00"/>
    <m/>
    <s v="PS"/>
    <s v="GDG"/>
    <s v="NO ADDON"/>
    <n v="20260815"/>
    <s v="Completed"/>
    <s v="HSI Bisnis Promo HUT Telkom PSB 70% - 200 Mbps"/>
    <s v="INDIBIZ"/>
    <m/>
    <m/>
    <d v="2026-08-16T08:00:00"/>
    <s v="2026-08-16 08:00:00 | Nama PIC : Mahersea No HP : 085546222546 Alt :  M Janji : 15/08/2026 Jam Pasang : 08.00  - 13:00  NoteÃ‚Â :  hubungi terlebih dahulu sebelum ke lokasi, terima kasih."/>
    <n v="2026"/>
    <n v="8"/>
    <n v="15"/>
    <d v="2026-08-15T00:00:00"/>
    <n v="-1.3333333333357587"/>
    <x v="1"/>
  </r>
  <r>
    <n v="890"/>
    <n v="1002530398"/>
    <n v="3"/>
    <x v="1"/>
    <n v="5"/>
    <s v="MALANG"/>
    <s v="KEPANJEN"/>
    <s v="BNR"/>
    <s v="REG"/>
    <s v="AO"/>
    <x v="0"/>
    <s v="1P INET"/>
    <s v="Completed (PS)"/>
    <s v="RBS-Regional 3"/>
    <d v="2026-08-17T08:14:56"/>
    <d v="2026-08-17T12:53:10"/>
    <n v="69367800"/>
    <m/>
    <n v="152727201286"/>
    <s v="TOKO SAHABAT"/>
    <s v="ODP-BNR-FA/03 BNR/D02/08.03"/>
    <s v="WO061910505"/>
    <m/>
    <m/>
    <m/>
    <n v="112.574425265192"/>
    <n v="-8.3168012491479502"/>
    <s v="MD|MYDB-20260816265779|SC20017/MC20200|TOKO SAHABAT|6285649272972"/>
    <s v="MYDIGIBIZPARTNER"/>
    <m/>
    <m/>
    <m/>
    <m/>
    <m/>
    <m/>
    <m/>
    <m/>
    <s v="Management Janji"/>
    <s v="2026-08-18 08:00:00 | Waktu pemasangan : 17 agustus 2026 Jam pemasangan : 08.00 - 12.00 Info Tambahan : Hubungi pelanggan dulu sebelum ke lokasi terimakasih "/>
    <s v="FCC"/>
    <s v="17-08-2026 08:26:02"/>
    <d v="2026-08-18T08:00:00"/>
    <m/>
    <s v="PS"/>
    <s v="BNR"/>
    <s v="NO ADDON"/>
    <n v="20260817"/>
    <s v="Completed"/>
    <s v="HSI Bisnis PSB 70% - 200 Mbps"/>
    <s v="INDIBIZ"/>
    <m/>
    <m/>
    <d v="2026-08-18T08:00:00"/>
    <s v="2026-08-18 08:00:00 | Waktu pemasangan : 17 agustus 2026 Jam pemasangan : 08.00 - 12.00 Info Tambahan : Hubungi pelanggan dulu sebelum ke lokasi terimakasih "/>
    <n v="2026"/>
    <n v="8"/>
    <n v="17"/>
    <d v="2026-08-17T00:00:00"/>
    <n v="-1.3333333333357587"/>
    <x v="1"/>
  </r>
  <r>
    <n v="891"/>
    <n v="1002511984"/>
    <n v="3"/>
    <x v="1"/>
    <n v="5"/>
    <s v="MALANG"/>
    <s v="BATU"/>
    <s v="PKS"/>
    <s v="REG"/>
    <s v="AO"/>
    <x v="0"/>
    <s v="1P INET"/>
    <s v="Completed (PS)"/>
    <s v="RBS-Regional 3"/>
    <d v="2026-08-06T11:13:56"/>
    <d v="2026-08-06T14:52:38"/>
    <n v="69359826"/>
    <m/>
    <n v="152710214207"/>
    <s v="Kopi Kampoeng"/>
    <s v="ODP-PKS-FQ/61 FQ/D06/61.01"/>
    <s v="WO061058232"/>
    <m/>
    <m/>
    <m/>
    <n v="112.684485"/>
    <n v="-7.9529158999999998"/>
    <s v="|MN00814|MYIA-037665130340/POI/Aditya Prayoga/0881026044796/adityapecesprayoga@gmail.com"/>
    <s v="MYIB_ASSISTANT"/>
    <m/>
    <m/>
    <m/>
    <m/>
    <m/>
    <m/>
    <m/>
    <m/>
    <s v="Management Janji"/>
    <s v="2026-08-07 08:00:00 | Waktu pemasnagan : 07 agustus 2026 Jam pemasangan : 08.00 - 12.00 Mohon hubungi pelanggan sebelum ke lokasi  Terima kasih"/>
    <s v="FCC"/>
    <d v="2026-06-08T11:25:46"/>
    <d v="2026-08-07T08:00:00"/>
    <m/>
    <s v="PS"/>
    <s v="PKS"/>
    <s v="NO ADDON"/>
    <n v="20260806"/>
    <s v="Completed"/>
    <s v="HSI Bisnis Promo HUT Telkom PSB 70% - 50 Mbps"/>
    <s v="INDIBIZ"/>
    <m/>
    <m/>
    <d v="2026-08-07T08:00:00"/>
    <s v="2026-08-07 08:00:00 | Waktu pemasnagan : 07 agustus 2026 Jam pemasangan : 08.00 - 12.00 Mohon hubungi pelanggan sebelum ke lokasi  Terima kasih"/>
    <n v="2026"/>
    <n v="8"/>
    <n v="6"/>
    <d v="2026-08-06T00:00:00"/>
    <n v="-1.3333333333357587"/>
    <x v="1"/>
  </r>
  <r>
    <n v="892"/>
    <n v="1002516937"/>
    <n v="3"/>
    <x v="6"/>
    <n v="5"/>
    <s v="SIDOARJO"/>
    <s v="INNER - JATIM TIMUR"/>
    <s v="GDA"/>
    <s v="REG"/>
    <s v="AO"/>
    <x v="0"/>
    <m/>
    <s v="Completed (PS)"/>
    <s v="RBS-Regional 3"/>
    <d v="2026-08-10T09:05:19"/>
    <d v="2026-08-10T13:22:35"/>
    <n v="69362111"/>
    <m/>
    <n v="152317261857"/>
    <s v="CV DEWI VENEER INDONESIA"/>
    <s v="ODP-GDA-FC/05"/>
    <s v="WO061365216"/>
    <m/>
    <m/>
    <m/>
    <n v="112.7488762"/>
    <n v="-7.3882997000000001"/>
    <s v="|MN02774|/CV DEWI VENEER INDONESIA/WINBACK 2.0 HSI B2B (1:1) 100MBPS 535RB PSB DISC 70%//dewiveneer@gmail.com/DEWI MASITA/81229015587"/>
    <s v="Sales Force DBS"/>
    <m/>
    <m/>
    <m/>
    <m/>
    <m/>
    <m/>
    <m/>
    <m/>
    <s v="Management Janji"/>
    <s v="2026-08-11 08:00:00|M Janji : (09/08/2026) jam Pasang : 09:00 Note : hubungi pelanggan jika ingin kelokasi|40900827|MYDITA"/>
    <s v="FCC"/>
    <d v="2026-10-08T09:25:41"/>
    <d v="2026-08-11T08:00:00"/>
    <m/>
    <s v="PS"/>
    <s v="GDA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08:00:00"/>
    <s v="2026-08-11 08:00:00|M Janji : (09/08/2026) jam Pasang : 09:00 Note : hubungi pelanggan jika ingin kelokasi|40900827|MYDITA"/>
    <n v="2026"/>
    <n v="8"/>
    <n v="10"/>
    <d v="2026-08-10T00:00:00"/>
    <n v="-1.3333333333357587"/>
    <x v="1"/>
  </r>
  <r>
    <n v="893"/>
    <n v="1002521456"/>
    <n v="3"/>
    <x v="2"/>
    <n v="4"/>
    <s v="PURWOKERTO"/>
    <s v="CILACAP"/>
    <s v="KRY"/>
    <s v="REG"/>
    <s v="AO"/>
    <x v="0"/>
    <s v="1P INET"/>
    <s v="Completed (PS)"/>
    <s v="RBS-Regional 3"/>
    <d v="2026-08-12T09:49:56"/>
    <d v="2026-08-12T14:22:30"/>
    <n v="69363904"/>
    <m/>
    <n v="143385101946"/>
    <s v="SPBU PERTAMINA 44 532 13 RANDEGAN"/>
    <s v="ODP-KRY-FT/024"/>
    <s v="WO061559666"/>
    <m/>
    <m/>
    <m/>
    <n v="109.23486699999999"/>
    <n v="-7.5784529999999997"/>
    <s v="|MC00213|MYIA-027910061862/POI/SOCHIBUN/08981005480/sochibun16@gmail.com"/>
    <s v="MYIB_ASSISTANT"/>
    <m/>
    <m/>
    <m/>
    <m/>
    <m/>
    <m/>
    <m/>
    <m/>
    <s v="Management Janji"/>
    <s v="2026-08-14 13:00:00 | M Janji : (14 AGUSTUS 2026) jam Pasang : siang Note : hubungi pelanggan jika ingin kelokasi"/>
    <s v="FCC"/>
    <d v="2026-12-08T09:55:11"/>
    <d v="2026-08-14T13:00:00"/>
    <m/>
    <s v="PS"/>
    <s v="KRY"/>
    <s v="NO ADDON"/>
    <n v="20260812"/>
    <s v="Completed"/>
    <s v="HSI Bisnis Promo HUT Telkom PSB 70% - 75 Mbps"/>
    <s v="INDIBIZ"/>
    <m/>
    <m/>
    <d v="2026-08-14T13:00:00"/>
    <s v="2026-08-14 13:00:00 | M Janji : (14 AGUSTUS 2026) jam Pasang : siang Note : hubungi pelanggan jika ingin kelokasi"/>
    <n v="2026"/>
    <n v="8"/>
    <n v="12"/>
    <d v="2026-08-12T00:00:00"/>
    <n v="-2.5416666666642413"/>
    <x v="1"/>
  </r>
  <r>
    <n v="894"/>
    <n v="1002505590"/>
    <n v="3"/>
    <x v="0"/>
    <n v="5"/>
    <s v="MATARAM"/>
    <s v="LOMBOK TIMUR UTARA"/>
    <s v="SGG"/>
    <s v="REG"/>
    <s v="AO"/>
    <x v="0"/>
    <m/>
    <s v="7 | OSS - PROVISIONING ISSUED"/>
    <s v="RBS-Regional 3"/>
    <d v="2026-08-03T09:19:49"/>
    <d v="2026-08-14T13:10:50"/>
    <n v="69357200"/>
    <m/>
    <n v="172604214068"/>
    <s v="Ocean 2 (Athaya Resto)"/>
    <s v="ODP-SGG-FCLG/17"/>
    <s v="WO061609295"/>
    <m/>
    <m/>
    <m/>
    <n v="116.044062700995"/>
    <n v="-8.3513605029258002"/>
    <s v="RBS HSI |Rian Puja Atmawikarsa | 406910 | TREG 3 |Ocean 2 (Athaya Resto) | 82236305911|81803680445| HSI BISNIS 50 MBPS"/>
    <s v="Amex"/>
    <m/>
    <m/>
    <m/>
    <m/>
    <m/>
    <m/>
    <m/>
    <m/>
    <s v="Management Janji"/>
    <s v="2026-08-14 13:00:00|Nama PIC : Yuli No HP : 082236305911 Alt : 081803680445 M Janji : 13/08/2026 Jam Pasang : 08.00  - 13:00  NoteÃ‚Â :  hubungi terlebih dahulu sebelum ke lokasi, terima kasih.|40981184|MYDITA"/>
    <s v="FCC"/>
    <d v="2026-03-08T09:25:39"/>
    <d v="2026-08-14T13:00:00"/>
    <m/>
    <s v="PI"/>
    <s v="SGG"/>
    <s v="NO ADDON"/>
    <m/>
    <s v="Provisioning Issu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14T13:00:00"/>
    <s v="2026-08-14 13:00:00|Nama PIC : Yuli No HP : 082236305911 Alt : 081803680445 M Janji : 13/08/2026 Jam Pasang : 08.00  - 13:00  NoteÃ‚Â :  hubungi terlebih dahulu sebelum ke lokasi, terima kasih.|40981184|MYDITA"/>
    <m/>
    <m/>
    <m/>
    <e v="#NUM!"/>
    <e v="#NUM!"/>
    <x v="0"/>
  </r>
  <r>
    <n v="895"/>
    <n v="1002530070"/>
    <n v="3"/>
    <x v="1"/>
    <n v="5"/>
    <s v="KEDIRI"/>
    <s v="KEDIRI"/>
    <s v="MJT"/>
    <s v="REG"/>
    <s v="AO"/>
    <x v="0"/>
    <s v="1P INET"/>
    <s v="Completed (PS)"/>
    <s v="RBS-Regional 3"/>
    <d v="2026-08-16T18:31:57"/>
    <d v="2026-08-18T16:00:51"/>
    <n v="69367769"/>
    <m/>
    <n v="152640225902"/>
    <s v="SMKN 1 SEMEN"/>
    <s v="ODP-MJT-FV/44"/>
    <s v="WO061898497"/>
    <m/>
    <m/>
    <m/>
    <n v="111.977315"/>
    <n v="-7.8348380000000004"/>
    <s v="|MC20231|MYIA-069157500554/POI/MUHAMMAD DARUSALAM/085135675838/smkn1semen@tmails.net"/>
    <s v="MYIB_ASSISTANT"/>
    <m/>
    <m/>
    <m/>
    <m/>
    <m/>
    <m/>
    <m/>
    <m/>
    <s v="Management Janji"/>
    <s v="2026-08-17 15:00:00 | Tanggal Pemasangan : 17 Agustus 2026 Jam Pemasangan : 08:00 15:00 Info Tambahan : Hubungi pelanggan dulu sebelum ke lokasi terimakasih"/>
    <s v="FCC"/>
    <s v="16-08-2026 18:39:58"/>
    <d v="2026-08-17T15:00:00"/>
    <m/>
    <s v="PS"/>
    <s v="MJT"/>
    <s v="NO ADDON"/>
    <n v="20260818"/>
    <s v="Completed"/>
    <s v="HSI Bisnis Promo HUT Telkom PSB 70% - 50 Mbps"/>
    <s v="INDIBIZ"/>
    <m/>
    <m/>
    <d v="2026-08-17T15:00:00"/>
    <s v="2026-08-17 15:00:00 | Tanggal Pemasangan : 17 Agustus 2026 Jam Pemasangan : 08:00 15:00 Info Tambahan : Hubungi pelanggan dulu sebelum ke lokasi terimakasih"/>
    <n v="2026"/>
    <n v="8"/>
    <n v="18"/>
    <d v="2026-08-18T00:00:00"/>
    <n v="0.375"/>
    <x v="1"/>
  </r>
  <r>
    <n v="896"/>
    <n v="1002515494"/>
    <n v="3"/>
    <x v="6"/>
    <n v="5"/>
    <s v="SIDOARJO"/>
    <s v="INNER - JATIM TIMUR"/>
    <s v="SDN"/>
    <s v="REG"/>
    <s v="AO"/>
    <x v="0"/>
    <s v="1P INET"/>
    <s v="Completed (PS)"/>
    <s v="RBS-Regional 3"/>
    <d v="2026-08-07T19:07:56"/>
    <d v="2026-08-08T07:56:02"/>
    <n v="69361156"/>
    <m/>
    <n v="152328218222"/>
    <s v="TOKO PAK WAKIT"/>
    <s v="ODP-SDN-FX/035 FX/D02/035.01"/>
    <s v="WO061203689"/>
    <m/>
    <m/>
    <m/>
    <n v="112.65189669999999"/>
    <n v="-7.4235829999999998"/>
    <s v="MD|MYDB-20260806264600|DN00001/MN01572|TOKO PAK WAKIT|08559994191"/>
    <s v="MYDIGIBIZPARTNER"/>
    <m/>
    <m/>
    <m/>
    <m/>
    <m/>
    <m/>
    <m/>
    <m/>
    <s v="Management Janji"/>
    <s v="2026-08-09 08:00:00 | M Janji : (08/08/026) jam Pasang : 09:00 Note : hubungi pelanggan jika ingin kelokasi"/>
    <s v="FCC"/>
    <d v="2026-07-08T19:10:04"/>
    <d v="2026-08-09T08:00:00"/>
    <m/>
    <s v="PS"/>
    <s v="SDN"/>
    <s v="NO ADDON"/>
    <n v="20260808"/>
    <s v="Completed"/>
    <s v="HSI Bisnis Promo HUT Telkom PSB 70% - 100 Mbps"/>
    <s v="INDIBIZ"/>
    <m/>
    <m/>
    <d v="2026-08-09T08:00:00"/>
    <s v="2026-08-09 08:00:00 | M Janji : (08/08/026) jam Pasang : 09:00 Note : hubungi pelanggan jika ingin kelokasi"/>
    <n v="2026"/>
    <n v="8"/>
    <n v="8"/>
    <d v="2026-08-08T00:00:00"/>
    <n v="-1.3333333333357587"/>
    <x v="1"/>
  </r>
  <r>
    <n v="897"/>
    <n v="1002532155"/>
    <n v="3"/>
    <x v="4"/>
    <n v="4"/>
    <s v="SEMARANG"/>
    <s v="INNER - SEMARANG JATENG UTARA"/>
    <s v="MJP"/>
    <s v="REG"/>
    <s v="AO"/>
    <x v="0"/>
    <m/>
    <s v="MIE - SEND SURVEY"/>
    <s v="RBS-Regional 2"/>
    <d v="2026-08-18T09:21:22"/>
    <d v="2026-08-18T14:04:02"/>
    <n v="69368559"/>
    <m/>
    <n v="142410346186"/>
    <s v="PT Data Prima Solusindo"/>
    <s v="ODP-MJP-FAG/043"/>
    <s v="WO062016844"/>
    <m/>
    <m/>
    <m/>
    <n v="110.51322003387401"/>
    <n v="-7.02546271943958"/>
    <s v="AMRBS;404486;ADALYDE M JOWEY;JKT OUTER; PT Data Prima Solusindo ;Hsi inet only 100 Mbps ;Pic Harizan Farizi ; Cp 085718503440 - 082295880875 ; harizan.farizi@newconnext.com  "/>
    <s v="Amex"/>
    <m/>
    <m/>
    <m/>
    <m/>
    <m/>
    <m/>
    <m/>
    <m/>
    <s v="Management Janji"/>
    <s v="2026-08-19 11:00:00|telp : 085718503440 alt : manja : pagi /siang 19/08/2026 hub sebelum kelokasi |40000802|MYDITA"/>
    <s v="FCC"/>
    <s v="18-08-2026 09:25:47"/>
    <d v="2026-08-19T11:00:00"/>
    <m/>
    <s v="SURVEY_NEW_MANJA"/>
    <s v="MJP"/>
    <s v="NO ADDON"/>
    <m/>
    <s v="MIE - SEND SURVEY"/>
    <s v="- SP_NOSS;SP_NOSS ~ Internet NOSS Multispeed Network[0]  - SP_NOSS;SP_NOSS ~ Internet NOSS Multispeed Network[0]  - E23015;E23015 ~ ES23 - Perangkat ONT[0]  - E23015~null~44292;E23015||11||Abodemen 0[0]  - E23015~null~E23015_SWONTPREM;SWONTPREM ~ Biaya Se"/>
    <s v="INDIBIZ"/>
    <m/>
    <m/>
    <d v="2026-08-19T11:00:00"/>
    <s v="2026-08-19 11:00:00|telp : 085718503440 alt : manja : pagi /siang 19/08/2026 hub sebelum kelokasi |40000802|MYDITA"/>
    <m/>
    <m/>
    <m/>
    <e v="#NUM!"/>
    <e v="#NUM!"/>
    <x v="0"/>
  </r>
  <r>
    <n v="898"/>
    <n v="1002522006"/>
    <n v="3"/>
    <x v="2"/>
    <n v="4"/>
    <s v="MAGELANG"/>
    <s v="PURWOREJJO"/>
    <s v="PWJ"/>
    <s v="REG"/>
    <s v="AO"/>
    <x v="0"/>
    <s v="1P INET"/>
    <s v="Completed (PS)"/>
    <s v="RBS-Regional 3"/>
    <d v="2026-08-12T12:34:57"/>
    <d v="2026-08-13T15:12:27"/>
    <n v="69364164"/>
    <m/>
    <n v="142138510556"/>
    <s v="SPBU 44 541 05 CANGKREP"/>
    <s v="ODP-PWJ-FAS/121 FAS/D09/121.01"/>
    <s v="WO061578949"/>
    <m/>
    <m/>
    <m/>
    <n v="110.02460240000001"/>
    <n v="-7.7246769000000004"/>
    <s v="|MN02495|MYIA-004466990619/POI/MUHAMMAD NAFIDZ FATHNANA/081326407565/spbucangkrep4454105@gmail.com"/>
    <s v="MYIB_ASSISTANT"/>
    <m/>
    <m/>
    <m/>
    <m/>
    <m/>
    <m/>
    <m/>
    <m/>
    <s v="Management Janji"/>
    <s v="2026-08-15 15:00:00 | Nama PIC : BAPAK NAFIZ No HP : 081326407565 Alt :  M Janji : (SABTU/15/AGUSTUS/2026) jam Pasang : 09:00 Note : hubungi pelanggan jika ingin kelokasi"/>
    <s v="FCC"/>
    <d v="2026-12-08T12:39:53"/>
    <d v="2026-08-15T15:00:00"/>
    <m/>
    <s v="PS"/>
    <s v="PWJ"/>
    <s v="NO ADDON"/>
    <n v="20260813"/>
    <s v="Completed"/>
    <s v="HSI Bisnis Basic Promo HUT Telkom PSB 70% - 50 Mbps"/>
    <s v="INDIBIZ"/>
    <m/>
    <m/>
    <d v="2026-08-15T15:00:00"/>
    <s v="2026-08-15 15:00:00 | Nama PIC : BAPAK NAFIZ No HP : 081326407565 Alt :  M Janji : (SABTU/15/AGUSTUS/2026) jam Pasang : 09:00 Note : hubungi pelanggan jika ingin kelokasi"/>
    <n v="2026"/>
    <n v="8"/>
    <n v="13"/>
    <d v="2026-08-13T00:00:00"/>
    <n v="-2.625"/>
    <x v="1"/>
  </r>
  <r>
    <n v="899"/>
    <n v="1002515957"/>
    <n v="3"/>
    <x v="4"/>
    <n v="4"/>
    <s v="PEKALONGAN"/>
    <s v="TEGAL"/>
    <s v="MGN"/>
    <s v="REG"/>
    <s v="AO"/>
    <x v="0"/>
    <s v="1P INET"/>
    <s v="102 | FOLLOW UP COMPLETED"/>
    <s v="RBS-Regional 3"/>
    <d v="2026-08-08T13:31:56"/>
    <d v="2026-08-11T12:02:39"/>
    <n v="69361473"/>
    <m/>
    <n v="142203104979"/>
    <s v="PANGKALAN GAS LPG LUTFIAUDIN"/>
    <s v="ODP-MGN-FA/023 FA/D04/023.01"/>
    <s v="WO061264265"/>
    <m/>
    <m/>
    <m/>
    <n v="109.08526025712401"/>
    <n v="-6.8790345826377202"/>
    <s v="MD|MYDB-20260807264669|DB10005/MB10071|PANGKALAN GAS LPG LUTFIAUDIN|085700961173"/>
    <s v="MYDIGIBIZPARTNER"/>
    <m/>
    <m/>
    <m/>
    <m/>
    <m/>
    <m/>
    <m/>
    <m/>
    <s v="Management Janji"/>
    <s v="2026-08-09 13:00:00 | Tgl Pemasangan : 09 Agustus 2026 Interval : PAGI SIANG Note : Hubungi pelanggan terlebih dahulu"/>
    <s v="FCC"/>
    <d v="2026-08-08T13:39:52"/>
    <d v="2026-08-09T13:00:00"/>
    <s v="Kendala Pelanggan"/>
    <s v="REVOKE"/>
    <s v="MGN"/>
    <s v="NO ADDON"/>
    <m/>
    <s v="Follow Up Revoke Completed, New Order ID : SC1002519662"/>
    <s v="HSI Bisnis Khusus Winback PSB 70% - 150 Mbps"/>
    <s v="INDIBIZ"/>
    <m/>
    <m/>
    <d v="2026-08-09T13:00:00"/>
    <s v="2026-08-09 13:00:00 | Tgl Pemasangan : 09 Agustus 2026 Interval : PAGI SIANG Note : Hubungi pelanggan terlebih dahulu"/>
    <m/>
    <m/>
    <m/>
    <e v="#NUM!"/>
    <e v="#NUM!"/>
    <x v="0"/>
  </r>
  <r>
    <n v="900"/>
    <n v="1002533340"/>
    <n v="3"/>
    <x v="1"/>
    <n v="5"/>
    <s v="KEDIRI"/>
    <s v="NGANJUK"/>
    <s v="PRB"/>
    <s v="REG"/>
    <s v="AO"/>
    <x v="0"/>
    <s v="1P INET"/>
    <s v="Completed (PS)"/>
    <s v="RBS-Regional 3"/>
    <d v="2026-08-18T13:59:57"/>
    <d v="2026-08-18T20:07:54"/>
    <n v="69369075"/>
    <m/>
    <n v="152627203440"/>
    <s v="KONVEKSI DAN TOKO BUSANA FAUZAN"/>
    <s v="ODP-PRB-FA/25 FA/D03/25.01"/>
    <s v="WO062015761"/>
    <m/>
    <m/>
    <m/>
    <n v="112.01893944293199"/>
    <n v="-7.7073047234342402"/>
    <s v="MD|MYDB-20260817265910|DN00001/MN00968|KONVEKSI DAN TOKO BUSANA FAUZAN|082331102420"/>
    <s v="MYDIGIBIZPARTNER"/>
    <m/>
    <m/>
    <m/>
    <m/>
    <m/>
    <m/>
    <m/>
    <m/>
    <s v="Management Janji"/>
    <s v="2026-08-19 13:00:00 | Nama PIC : bapak fauzan No HP : 082331102420 No Alternatif : - M Janji : 19/07/2026 Jam Pasang : Pagi NoteÃ‚Â :  Hubungi terlebih dahulu sebelum ke lokasi "/>
    <s v="FCC"/>
    <s v="18-08-2026 14:40:02"/>
    <d v="2026-08-19T13:00:00"/>
    <m/>
    <s v="PS"/>
    <s v="PRB"/>
    <s v="NO ADDON"/>
    <n v="20260818"/>
    <s v="Completed"/>
    <s v="HSI Bisnis Promo HUT RI PSB 70% - 150 Mbps"/>
    <s v="INDIBIZ"/>
    <m/>
    <m/>
    <d v="2026-08-19T13:00:00"/>
    <s v="2026-08-19 13:00:00 | Nama PIC : bapak fauzan No HP : 082331102420 No Alternatif : - M Janji : 19/07/2026 Jam Pasang : Pagi NoteÃ‚Â :  Hubungi terlebih dahulu sebelum ke lokasi "/>
    <n v="2026"/>
    <n v="8"/>
    <n v="18"/>
    <d v="2026-08-18T00:00:00"/>
    <n v="-1.5416666666642413"/>
    <x v="1"/>
  </r>
  <r>
    <n v="901"/>
    <n v="1002528463"/>
    <n v="3"/>
    <x v="1"/>
    <n v="5"/>
    <s v="KEDIRI"/>
    <s v="BLITAR"/>
    <s v="WGI"/>
    <s v="REG"/>
    <s v="AO"/>
    <x v="0"/>
    <s v="1P INET"/>
    <s v="Completed (PS)"/>
    <s v="RBS-Regional 3"/>
    <d v="2026-08-15T14:28:57"/>
    <d v="2026-08-18T13:32:59"/>
    <n v="69367000"/>
    <m/>
    <n v="152737203837"/>
    <s v="Klinik Pratama Wlingi"/>
    <s v="ODP-WGI-FC/39"/>
    <s v="WO061828449"/>
    <m/>
    <m/>
    <m/>
    <n v="112.326812781393"/>
    <n v="-8.0774915959226696"/>
    <s v="MD|MYDB-20260813265210|DN00001/MN00285|Klinik Pratama Wlingi|081556774395"/>
    <s v="MYDIGIBIZPARTNER"/>
    <m/>
    <m/>
    <m/>
    <m/>
    <m/>
    <m/>
    <m/>
    <m/>
    <s v="Management Janji"/>
    <s v="2026-08-18 08:00:00 | Nama PIC:  bp robig  No HP: 081556774395 Alt: 082374868686 / catur  Tanggal: 18/08/2026 Jam Pasang: Pagi Note: Hubungi sebelum ke lokasi, terimakasih. "/>
    <s v="FCC"/>
    <s v="15-08-2026 14:39:57"/>
    <d v="2026-08-18T08:00:00"/>
    <m/>
    <s v="PS"/>
    <s v="WGI"/>
    <s v="NO ADDON"/>
    <n v="20260818"/>
    <s v="Completed"/>
    <s v="HSI Bisnis Promo HUT Telkom PSB 70% - 50 Mbps"/>
    <s v="INDIBIZ"/>
    <m/>
    <m/>
    <d v="2026-08-18T08:00:00"/>
    <s v="2026-08-18 08:00:00 | Nama PIC:  bp robig  No HP: 081556774395 Alt: 082374868686 / catur  Tanggal: 18/08/2026 Jam Pasang: Pagi Note: Hubungi sebelum ke lokasi, terimakasih. "/>
    <n v="2026"/>
    <n v="8"/>
    <n v="18"/>
    <d v="2026-08-18T00:00:00"/>
    <n v="-0.33333333333575865"/>
    <x v="1"/>
  </r>
  <r>
    <n v="902"/>
    <n v="1002524631"/>
    <n v="3"/>
    <x v="0"/>
    <n v="5"/>
    <s v="KUPANG"/>
    <s v="KUPANG"/>
    <s v="KPN"/>
    <s v="REG"/>
    <s v="AO"/>
    <x v="0"/>
    <s v="1P INET"/>
    <s v="Completed (PS)"/>
    <s v="RBS-Regional 3"/>
    <d v="2026-08-13T15:04:57"/>
    <d v="2026-08-14T19:36:03"/>
    <n v="69365308"/>
    <m/>
    <n v="172502311149"/>
    <s v="Diamond Playstation Kupang"/>
    <s v="ODP-KPN-FDB/29 FDB/D02/29.01"/>
    <s v="WO061680801"/>
    <m/>
    <m/>
    <m/>
    <n v="123.57585"/>
    <n v="-10.169729500000001"/>
    <s v="|MN00365|MYIA-077781480417/POI/Ayu Puspitasari/085190446163/diamondplaystation70@gmail.com"/>
    <s v="MYIB_ASSISTANT"/>
    <m/>
    <m/>
    <m/>
    <m/>
    <m/>
    <m/>
    <m/>
    <m/>
    <s v="Management Janji"/>
    <s v="2026-08-14 13:00:00 | Nama PIC : bapak dedi No HP : 085190446163 No Alternatif : - M Janji : 14/07/2026 Jam Pasang : Pagi NoteÃ‚Â :  Hubungi terlebih dahulu sebelum ke lokasi "/>
    <s v="FCC"/>
    <s v="13-08-2026 15:10:25"/>
    <d v="2026-08-14T13:00:00"/>
    <m/>
    <s v="PS"/>
    <s v="KPN"/>
    <s v="NO ADDON"/>
    <n v="20260814"/>
    <s v="Completed"/>
    <s v="HSI Bisnis Promo HUT Telkom PSB 70% - 100 Mbps"/>
    <s v="INDIBIZ"/>
    <m/>
    <m/>
    <d v="2026-08-14T13:00:00"/>
    <s v="2026-08-14 13:00:00 | Nama PIC : bapak dedi No HP : 085190446163 No Alternatif : - M Janji : 14/07/2026 Jam Pasang : Pagi NoteÃ‚Â :  Hubungi terlebih dahulu sebelum ke lokasi "/>
    <n v="2026"/>
    <n v="8"/>
    <n v="14"/>
    <d v="2026-08-14T00:00:00"/>
    <n v="-0.54166666666424135"/>
    <x v="1"/>
  </r>
  <r>
    <n v="903"/>
    <n v="1002531500"/>
    <n v="3"/>
    <x v="2"/>
    <n v="4"/>
    <s v="PURWOKERTO"/>
    <s v="PURWOKERTO"/>
    <s v="SUK"/>
    <s v="REG"/>
    <s v="AO"/>
    <x v="0"/>
    <s v="1P INET"/>
    <s v="Completed (PS)"/>
    <s v="RBS-Regional 3"/>
    <d v="2026-08-17T18:53:56"/>
    <d v="2026-08-18T16:01:21"/>
    <n v="69368406"/>
    <m/>
    <n v="146374601612"/>
    <s v="Erablue Sudirman Sokaraja"/>
    <s v="ODP-SUK-FG/006"/>
    <s v="WO061953590"/>
    <m/>
    <m/>
    <m/>
    <n v="109.288213"/>
    <n v="-7.4576529999999996"/>
    <s v="|MN02054|MYIA-074510949162/POI/Chaidar syuryo samudro/081249549394/anext213@gmail.com"/>
    <s v="MYIB_ASSISTANT"/>
    <m/>
    <m/>
    <m/>
    <m/>
    <m/>
    <m/>
    <m/>
    <m/>
    <s v="Management Janji"/>
    <s v="2026-08-18 15:00:00 | Nama : BP HASBIBINTARO SHIDDIQ No Hp : 081249549394 No Alt :  Tgl Pemasangan : 18 Agustus 2026 Interval : PAGI  Note : Hubungi pelanggan terlebih dahulu"/>
    <s v="FCC"/>
    <s v="17-08-2026 18:55:33"/>
    <d v="2026-08-18T15:00:00"/>
    <m/>
    <s v="PS"/>
    <s v="SUK"/>
    <s v="NO ADDON"/>
    <n v="20260818"/>
    <s v="Completed"/>
    <s v="HSI Bisnis Khusus Winback PSB 70% - 100 Mbps"/>
    <s v="INDIBIZ"/>
    <m/>
    <m/>
    <d v="2026-08-18T15:00:00"/>
    <s v="2026-08-18 15:00:00 | Nama : BP HASBIBINTARO SHIDDIQ No Hp : 081249549394 No Alt :  Tgl Pemasangan : 18 Agustus 2026 Interval : PAGI  Note : Hubungi pelanggan terlebih dahulu"/>
    <n v="2026"/>
    <n v="8"/>
    <n v="18"/>
    <d v="2026-08-18T00:00:00"/>
    <n v="-0.625"/>
    <x v="1"/>
  </r>
  <r>
    <n v="904"/>
    <n v="1002516771"/>
    <n v="3"/>
    <x v="0"/>
    <n v="5"/>
    <s v="KUPANG"/>
    <s v="WAINGAPU"/>
    <s v="WGP"/>
    <s v="REG"/>
    <s v="AO"/>
    <x v="0"/>
    <s v="1P INET"/>
    <s v="Completed (PS)"/>
    <s v="RBS-Regional 3"/>
    <d v="2026-08-10T08:14:57"/>
    <d v="2026-08-12T08:45:52"/>
    <n v="69362029"/>
    <m/>
    <n v="172517222527"/>
    <s v="tunas disel"/>
    <s v="ODP-WGP-FR/22 FR/D03/22.01"/>
    <s v="WO061356227"/>
    <m/>
    <m/>
    <m/>
    <n v="120.26682599999999"/>
    <n v="-9.6540432000000003"/>
    <s v="|MN00122|MYIA-000378619602/POI/Erlin/085253273500/erlinlie02@gmail.com"/>
    <s v="MYIB_ASSISTANT"/>
    <m/>
    <m/>
    <m/>
    <m/>
    <m/>
    <m/>
    <m/>
    <m/>
    <s v="Management Janji"/>
    <s v="2026-08-11 15:00:00 | M Janji : (09/08/2026) jam Pasang : 09:00 Note : hubungi pelanggan jika ingin kelokasi"/>
    <s v="FCC"/>
    <d v="2026-10-08T08:40:06"/>
    <d v="2026-08-11T15:00:00"/>
    <m/>
    <s v="PS"/>
    <s v="WGP"/>
    <s v="NO ADDON"/>
    <n v="20260812"/>
    <s v="Completed"/>
    <s v="HSI Bisnis Promo HUT Telkom PSB 70% - 150 Mbps"/>
    <s v="INDIBIZ"/>
    <m/>
    <m/>
    <d v="2026-08-11T15:00:00"/>
    <s v="2026-08-11 15:00:00 | M Janji : (09/08/2026) jam Pasang : 09:00 Note : hubungi pelanggan jika ingin kelokasi"/>
    <n v="2026"/>
    <n v="8"/>
    <n v="12"/>
    <d v="2026-08-12T00:00:00"/>
    <n v="0.375"/>
    <x v="1"/>
  </r>
  <r>
    <n v="905"/>
    <n v="1002516228"/>
    <n v="3"/>
    <x v="2"/>
    <n v="4"/>
    <s v="PURWOKERTO"/>
    <s v="CILACAP"/>
    <s v="CLC"/>
    <s v="REG"/>
    <s v="AO"/>
    <x v="0"/>
    <s v="1P INET"/>
    <s v="Completed (PS)"/>
    <s v="RBS-Regional 3"/>
    <d v="2026-08-08T19:22:56"/>
    <d v="2026-08-11T09:02:03"/>
    <n v="69361655"/>
    <m/>
    <n v="143361126909"/>
    <s v="TK Aisyiyah Bustanul Athfal 12"/>
    <s v="ODP-CLC-FC/042 FC/D02/042.01"/>
    <s v="WO061291079"/>
    <m/>
    <m/>
    <m/>
    <n v="109.00618059999999"/>
    <n v="-7.7296054999999999"/>
    <s v="|MN02740|MYIA-053838854373/POI/Eka Kadarwati/085975154131/eka539152@gmail.com"/>
    <s v="MYIB_ASSISTANT"/>
    <m/>
    <m/>
    <m/>
    <m/>
    <m/>
    <m/>
    <m/>
    <m/>
    <s v="Management Janji"/>
    <s v="2026-08-11 08:00:00 | M Janji : 11 agustus 2026 jam Pasang : pagi  Note : hubungi pelanggan jika ingin kelokasi "/>
    <s v="FCC"/>
    <d v="2026-08-08T19:25:21"/>
    <d v="2026-08-11T08:00:00"/>
    <m/>
    <s v="PS"/>
    <s v="CLC"/>
    <s v="NO ADDON"/>
    <n v="20260811"/>
    <s v="Completed"/>
    <s v="HSI Bisnis Basic Promo HUT Telkom PSB 70% - 50 Mbps"/>
    <s v="INDIBIZ"/>
    <m/>
    <m/>
    <d v="2026-08-11T08:00:00"/>
    <s v="2026-08-11 08:00:00 | M Janji : 11 agustus 2026 jam Pasang : pagi  Note : hubungi pelanggan jika ingin kelokasi "/>
    <n v="2026"/>
    <n v="8"/>
    <n v="11"/>
    <d v="2026-08-11T00:00:00"/>
    <n v="-0.33333333333575865"/>
    <x v="1"/>
  </r>
  <r>
    <n v="906"/>
    <n v="1002516401"/>
    <n v="3"/>
    <x v="2"/>
    <n v="4"/>
    <s v="PURWOKERTO"/>
    <s v="CILACAP"/>
    <s v="KRY"/>
    <s v="REG"/>
    <s v="AO"/>
    <x v="0"/>
    <m/>
    <s v="Completed (PS)"/>
    <s v="RBS-Regional 3"/>
    <d v="2026-08-09T11:16:36"/>
    <d v="2026-08-09T20:12:21"/>
    <n v="69361512"/>
    <m/>
    <n v="143385101141"/>
    <s v="PONDOK PESANTREN MADRASAH TSANAWIYAH WATHONNIYAH ISLAMIYYAH"/>
    <s v="ODP-KRY-FK/019"/>
    <s v="WO061310107"/>
    <m/>
    <m/>
    <m/>
    <n v="109.28839031"/>
    <n v="-7.5962016290000003"/>
    <s v="|MC00213|MYIA-021445685851/POI/SUNARYO/088226611123/mtsmwi@yahoo.com"/>
    <s v="Sales Profesional"/>
    <m/>
    <m/>
    <m/>
    <m/>
    <m/>
    <m/>
    <m/>
    <m/>
    <s v="Management Janji"/>
    <s v="2026-08-12 13:00:00 | M Janji : 12 agustus 2026  jam Pasang : siang   Note : hubungi pelanggan jika ingin kelokasi  "/>
    <s v="FCC"/>
    <d v="2026-09-08T11:25:00"/>
    <m/>
    <m/>
    <s v="PS"/>
    <s v="KRY"/>
    <s v="NO ADDON"/>
    <n v="20260809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9T07:00:00"/>
    <s v="2026-08-12 13:00:00 | M Janji : 12 agustus 2026  jam Pasang : siang   Note : hubungi pelanggan jika ingin kelokasi  "/>
    <n v="2026"/>
    <n v="8"/>
    <n v="9"/>
    <d v="2026-08-09T00:00:00"/>
    <n v="-0.29166666666424135"/>
    <x v="1"/>
  </r>
  <r>
    <n v="907"/>
    <n v="1002527293"/>
    <n v="3"/>
    <x v="4"/>
    <n v="4"/>
    <s v="SEMARANG"/>
    <s v="UNGARAN"/>
    <s v="BDN"/>
    <s v="REG"/>
    <s v="AO"/>
    <x v="0"/>
    <s v="1P INET"/>
    <s v="Completed (PS)"/>
    <s v="RBS-Regional 3"/>
    <d v="2026-08-14T17:08:56"/>
    <d v="2026-08-15T19:18:31"/>
    <n v="69366364"/>
    <m/>
    <n v="141411106675"/>
    <s v="Burjo dan Kost Putri"/>
    <s v="ODP-BDN-FE/013"/>
    <s v="WO061774476"/>
    <m/>
    <m/>
    <m/>
    <n v="110.345113277435"/>
    <n v="-7.2298183536129201"/>
    <s v="|MN02374|MYIA-084053309407/POI/Agustinus Heri Setyawan/083137623228/anginse.gar19.98@gmail.com"/>
    <s v="MYIB_ASSISTANT"/>
    <m/>
    <m/>
    <m/>
    <m/>
    <m/>
    <m/>
    <m/>
    <m/>
    <s v="Management Janji"/>
    <s v="2026-08-15 15:00:00 | Jam Pemasangan : 08:00 - 12.00 Tanggal Pemasangan : 15/08/2026 Info Tambahan : Hubungi pelanggan sebelum datang ke lokasi"/>
    <s v="FCC"/>
    <s v="14-08-2026 17:10:17"/>
    <d v="2026-08-15T15:00:00"/>
    <m/>
    <s v="PS"/>
    <s v="BDN"/>
    <s v="NO ADDON"/>
    <n v="20260815"/>
    <s v="Completed"/>
    <s v="HSI Bisnis Promo HUT Telkom PSB 70% - 300 Mbps"/>
    <s v="INDIBIZ"/>
    <m/>
    <m/>
    <d v="2026-08-15T15:00:00"/>
    <s v="2026-08-15 15:00:00 | Jam Pemasangan : 08:00 - 12.00 Tanggal Pemasangan : 15/08/2026 Info Tambahan : Hubungi pelanggan sebelum datang ke lokasi"/>
    <n v="2026"/>
    <n v="8"/>
    <n v="15"/>
    <d v="2026-08-15T00:00:00"/>
    <n v="-0.625"/>
    <x v="1"/>
  </r>
  <r>
    <n v="908"/>
    <n v="1002528916"/>
    <n v="3"/>
    <x v="6"/>
    <n v="5"/>
    <s v="PASURUAN"/>
    <s v="PROBOLINGGO"/>
    <s v="LCE"/>
    <s v="REG"/>
    <s v="AO"/>
    <x v="0"/>
    <m/>
    <s v="Completed (PS)"/>
    <s v="RBS-Regional 3"/>
    <d v="2026-08-15T19:24:26"/>
    <d v="2026-08-18T12:07:40"/>
    <n v="69367212"/>
    <m/>
    <n v="152511206437"/>
    <s v="TB PUTRA JAYA"/>
    <s v="ODP-LCE-FC/100"/>
    <s v="WO061977771"/>
    <m/>
    <m/>
    <m/>
    <n v="113.2133199"/>
    <n v="-7.8566554000000002"/>
    <s v="|MN01316 |/TB PUTRA JAYA/WINBACK 2.0 HSI B2B (1:1) 100MBPS 535RB PSB DISC 70%/085230747202/enoniqaye@gmail.com/KHUSNUL YAQIN/-7.856661, 113.213319"/>
    <s v="Sales Force DBS"/>
    <m/>
    <m/>
    <m/>
    <m/>
    <m/>
    <m/>
    <m/>
    <m/>
    <s v="Management Janji"/>
    <s v="2026-08-19 08:00:00|M janji : pagi Tanggal Pemasangan : 19 /agustus/2026 Note : hubungi pelanggan jika ingin ke lokasi, terima kasih.|40941148|MYDITA"/>
    <s v="FCC"/>
    <s v="15-08-2026 19:25:46"/>
    <d v="2026-08-19T08:00:00"/>
    <m/>
    <s v="PS"/>
    <s v="LCE"/>
    <s v="NO ADDON"/>
    <n v="20260818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9T08:00:00"/>
    <s v="2026-08-19 08:00:00|M janji : pagi Tanggal Pemasangan : 19 /agustus/2026 Note : hubungi pelanggan jika ingin ke lokasi, terima kasih.|40941148|MYDITA"/>
    <n v="2026"/>
    <n v="8"/>
    <n v="18"/>
    <d v="2026-08-18T00:00:00"/>
    <n v="-1.3333333333357587"/>
    <x v="1"/>
  </r>
  <r>
    <n v="909"/>
    <n v="1002530910"/>
    <n v="3"/>
    <x v="6"/>
    <n v="5"/>
    <s v="SIDOARJO"/>
    <s v="MOJOKERTO"/>
    <s v="NGI"/>
    <s v="REG"/>
    <s v="AO"/>
    <x v="0"/>
    <m/>
    <s v="Completed (PS)"/>
    <s v="RBS-Regional 3"/>
    <d v="2026-08-17T13:37:08"/>
    <d v="2026-08-17T20:43:51"/>
    <n v="69368119"/>
    <m/>
    <n v="152321202275"/>
    <s v="WARKOP LINA 24JAM"/>
    <s v="ODP-NGI-FD/10"/>
    <s v="WO061943976"/>
    <m/>
    <m/>
    <m/>
    <n v="112.5860698"/>
    <n v="-7.5815108000000002"/>
    <s v="WINBACK HSI B2B + NETMONK + OCA BREACH CHECKER (1:1) 300MBPS 1,306,5RB PSB DISC 70%"/>
    <s v="Sales Force DBS"/>
    <m/>
    <m/>
    <m/>
    <m/>
    <m/>
    <m/>
    <m/>
    <m/>
    <s v="Management Janji"/>
    <s v="2026-08-18 13:00:00|Jam Pemasangan : 08:00 - 12.00 Tanggal Pemasangan : 18/08/2026 Info Tambahan : Hubungi pelanggan sebelum datang ke lokasi|40981184|MYDITA"/>
    <s v="FCC"/>
    <s v="17-08-2026 13:39:51"/>
    <d v="2026-08-18T13:00:00"/>
    <m/>
    <s v="PS"/>
    <s v="NGI"/>
    <s v="NETMONK - OCA"/>
    <n v="20260817"/>
    <s v="Completed"/>
    <s v="- 11_11446;Biaya PSB HSI EBIS Tunai di Depan ~ 11[150000]  - E23015;E23015 ~ ES23 - Perangkat ONT[0]  - E23015~null~44292;E23015||11||Abodemen 0[0]  - E23015~null~E23015_SWONTPREM;SWONTPREM ~ Biaya Sewa ONT Premium ~ E23015[50000]  - E24057;E24057 ~ ES24 "/>
    <s v="INDIBIZ"/>
    <m/>
    <m/>
    <d v="2026-08-18T13:00:00"/>
    <s v="2026-08-18 13:00:00|Jam Pemasangan : 08:00 - 12.00 Tanggal Pemasangan : 18/08/2026 Info Tambahan : Hubungi pelanggan sebelum datang ke lokasi|40981184|MYDITA"/>
    <n v="2026"/>
    <n v="8"/>
    <n v="17"/>
    <d v="2026-08-17T00:00:00"/>
    <n v="-1.5416666666642413"/>
    <x v="1"/>
  </r>
  <r>
    <n v="910"/>
    <n v="1002505699"/>
    <n v="3"/>
    <x v="1"/>
    <n v="5"/>
    <s v="KEDIRI"/>
    <s v="KEDIRI"/>
    <s v="KDI"/>
    <s v="REG"/>
    <s v="AO"/>
    <x v="0"/>
    <s v="1P INET"/>
    <s v="Completed (PS)"/>
    <s v="RBS-Regional 3"/>
    <d v="2026-08-03T10:02:57"/>
    <d v="2026-08-03T15:40:07"/>
    <n v="69357276"/>
    <m/>
    <n v="152610241444"/>
    <s v="KOST BU NURRA"/>
    <s v="ODP-KDI-FS/13 FS/D02/13.01"/>
    <s v="WO060762060"/>
    <m/>
    <m/>
    <m/>
    <n v="112.018585391342"/>
    <n v="-7.8150032011846697"/>
    <s v="MD|MYDB-20260801264152|DN00001/MN01011|KOST BU NURRA|081359041118"/>
    <s v="MYDIGIBIZPARTNER"/>
    <m/>
    <m/>
    <m/>
    <m/>
    <m/>
    <m/>
    <m/>
    <m/>
    <s v="Management Janji"/>
    <s v="2026-08-04 08:00:00 | Nama Pic : bu nurrawati No Hp Pic : 081359041118 No alt : - Jam Pemasangan : pagi  Tanggal Pemasangan : 4 Agustus 2026"/>
    <s v="FCC"/>
    <d v="2026-03-08T10:10:41"/>
    <d v="2026-08-04T08:00:00"/>
    <m/>
    <s v="PS"/>
    <s v="KDI"/>
    <s v="NO ADDON"/>
    <n v="20260803"/>
    <s v="Completed"/>
    <s v="HSI Bisnis Basic Promo HUT Telkom PSB 70% - 50 Mbps"/>
    <s v="INDIBIZ"/>
    <m/>
    <m/>
    <d v="2026-08-04T08:00:00"/>
    <s v="2026-08-04 08:00:00 | Nama Pic : bu nurrawati No Hp Pic : 081359041118 No alt : - Jam Pemasangan : pagi  Tanggal Pemasangan : 4 Agustus 2026"/>
    <n v="2026"/>
    <n v="8"/>
    <n v="3"/>
    <d v="2026-08-03T00:00:00"/>
    <n v="-1.3333333333357587"/>
    <x v="1"/>
  </r>
  <r>
    <n v="911"/>
    <n v="1002512021"/>
    <n v="3"/>
    <x v="1"/>
    <n v="5"/>
    <s v="MALANG"/>
    <s v="KEPANJEN"/>
    <s v="KLJ"/>
    <s v="REG"/>
    <s v="AO"/>
    <x v="0"/>
    <m/>
    <s v="Completed (PS)"/>
    <s v="RBS-Regional 3"/>
    <d v="2026-08-06T11:22:38"/>
    <d v="2026-08-06T19:56:45"/>
    <n v="69358189"/>
    <m/>
    <n v="152703903444"/>
    <s v="TOKO KUE DINOYO MALANG"/>
    <s v="ODP-KLJ-FCA/14"/>
    <s v="WO061060052"/>
    <m/>
    <m/>
    <m/>
    <n v="112.60627479999999"/>
    <n v="-7.9373589999999998"/>
    <s v="|MN02214|MYIA-030609418801/POI/SOFANDI/081211377715/sofandioncom@gmail.com"/>
    <s v="Sales Profesional"/>
    <m/>
    <m/>
    <m/>
    <m/>
    <m/>
    <m/>
    <m/>
    <m/>
    <s v="Management Janji"/>
    <s v="2026-08-05 08:00:00 | Nama Pic : bp SOFANDI  No Hp Pic : 081211377715  No alt : -  Jam Pemasangan : pagi   Tanggal Pemasangan : 5 Agustus 2026"/>
    <s v="FCC"/>
    <d v="2026-06-08T11:25:46"/>
    <m/>
    <m/>
    <s v="PS"/>
    <s v="KLJ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7:00:00"/>
    <s v="2026-08-05 08:00:00 | Nama Pic : bp SOFANDI  No Hp Pic : 081211377715  No alt : -  Jam Pemasangan : pagi   Tanggal Pemasangan : 5 Agustus 2026"/>
    <n v="2026"/>
    <n v="8"/>
    <n v="6"/>
    <d v="2026-08-06T00:00:00"/>
    <n v="-0.29166666666424135"/>
    <x v="1"/>
  </r>
  <r>
    <n v="912"/>
    <n v="1002523559"/>
    <n v="3"/>
    <x v="5"/>
    <n v="5"/>
    <s v="SINGARJA"/>
    <s v="KLUNGKUNG"/>
    <s v="SMA"/>
    <s v="REG"/>
    <s v="AO"/>
    <x v="0"/>
    <m/>
    <s v="FCC - HD1A - PROGRESS"/>
    <s v="RBS-Regional 3"/>
    <d v="2026-08-13T09:53:09"/>
    <d v="2026-08-13T09:54:15"/>
    <n v="69364832"/>
    <m/>
    <m/>
    <s v="BAV ( Bagus Alit Villa )"/>
    <m/>
    <m/>
    <m/>
    <m/>
    <m/>
    <n v="115.44125"/>
    <n v="-8.4669620000000005"/>
    <s v="|MN02677|/PIC I Gusti Lanang Jelantik/087786694644/agungjelantik61@gmail.com"/>
    <s v="Sales Force DBS"/>
    <m/>
    <m/>
    <m/>
    <m/>
    <m/>
    <m/>
    <m/>
    <m/>
    <s v="Management Janji"/>
    <d v="1970-01-01T00:00:00"/>
    <s v="FCC"/>
    <s v="13-08-2026 09:54:52"/>
    <m/>
    <m/>
    <s v="FCC"/>
    <s v="SMA"/>
    <s v="NO ADDON"/>
    <m/>
    <s v="MYDITA RBS - HD1A - PROGRESS"/>
    <s v="- 11_11446;Biaya PSB HSI EBIS Tunai di Depan ~ 11[150000]  - E23015;E23015 ~ ES23 - Perangkat ONT[0]  - E23015~null~44292;E23015||11||Abodemen 0[0]  - E23015~null~E23015_SWONTPREM;SWONTPREM ~ Biaya Sewa ONT Premium ~ E23015[50000]  - E23047;E23047 ~ ES23 "/>
    <s v="INDIBIZ"/>
    <m/>
    <m/>
    <d v="1970-01-01T00:00:00"/>
    <d v="1970-01-01T00:00:00"/>
    <m/>
    <m/>
    <m/>
    <e v="#NUM!"/>
    <e v="#NUM!"/>
    <x v="0"/>
  </r>
  <r>
    <n v="913"/>
    <n v="1002532481"/>
    <n v="3"/>
    <x v="0"/>
    <n v="5"/>
    <s v="KUPANG"/>
    <s v="KUPANG"/>
    <s v="KPN"/>
    <s v="REG"/>
    <s v="AO"/>
    <x v="0"/>
    <s v="1P INET"/>
    <s v="8 | OSS - PONR"/>
    <s v="RBS-Regional 3"/>
    <d v="2026-08-18T10:19:57"/>
    <d v="2026-08-18T18:59:29"/>
    <n v="69368685"/>
    <m/>
    <n v="172502311501"/>
    <s v="SATU SODARA"/>
    <s v="ODP-KPN-FL/41 FL/D08/41.01"/>
    <s v="WO061982950"/>
    <m/>
    <m/>
    <m/>
    <n v="123.607803406427"/>
    <n v="-10.1675155063672"/>
    <s v="|MN01740|MYIA-012619702593/POI/DENI GUNAWAN/082145957781/deni_hardtopmerah@yahoo.co.id"/>
    <s v="MYIB_ASSISTANT"/>
    <m/>
    <m/>
    <m/>
    <m/>
    <m/>
    <m/>
    <m/>
    <m/>
    <s v="Management Janji"/>
    <s v="2026-08-19 08:00:00 | Nama PIC : Deni No HP : 082145957781 Alt :  M Janji : 19 Augustus 2026 Jam Pasang : 08.00 - 13:00  NoteÃ‚Â :  hubungi terlebih dahulu sebelum kelokasi"/>
    <s v="FCC"/>
    <s v="18-08-2026 10:25:47"/>
    <d v="2026-08-19T08:00:00"/>
    <m/>
    <s v="ACT_COM"/>
    <s v="KPN"/>
    <s v="NO ADDON"/>
    <m/>
    <s v="PONR"/>
    <s v="HSI Bisnis Basic Promo HUT Telkom PSB 70% - 50 Mbps"/>
    <s v="INDIBIZ"/>
    <m/>
    <m/>
    <d v="2026-08-19T08:00:00"/>
    <s v="2026-08-19 08:00:00 | Nama PIC : Deni No HP : 082145957781 Alt :  M Janji : 19 Augustus 2026 Jam Pasang : 08.00 - 13:00  NoteÃ‚Â :  hubungi terlebih dahulu sebelum kelokasi"/>
    <m/>
    <m/>
    <m/>
    <e v="#NUM!"/>
    <e v="#NUM!"/>
    <x v="0"/>
  </r>
  <r>
    <n v="914"/>
    <n v="1002528025"/>
    <n v="3"/>
    <x v="6"/>
    <n v="5"/>
    <s v="JEMBER"/>
    <s v="BANYUWANGI"/>
    <s v="MCR"/>
    <s v="REG"/>
    <s v="AO"/>
    <x v="0"/>
    <s v="1P INET"/>
    <s v="Completed (PS)"/>
    <s v="RBS-Regional 3"/>
    <d v="2026-08-15T11:16:57"/>
    <d v="2026-08-15T22:28:57"/>
    <n v="69366743"/>
    <m/>
    <n v="152522205161"/>
    <s v="TOKO ARUM"/>
    <s v="ODP-MCR-FC/87"/>
    <s v="WO061809926"/>
    <m/>
    <m/>
    <m/>
    <n v="114.31939389999999"/>
    <n v="-8.5050603999999996"/>
    <s v="MD|MYDB-20260815265480|DC30004/MC30042|TOKO ARUM|085185048520"/>
    <s v="MYDIGIBIZPARTNER"/>
    <m/>
    <m/>
    <m/>
    <m/>
    <m/>
    <m/>
    <m/>
    <m/>
    <s v="Management Janji"/>
    <s v="2026-08-16 08:00:00 | Tanggal pemasangan: 16/08/2026 Jam pemasangan : pagi / siang Info Tambahan : Hubungi pelanggan dulu sebelum ke lokasi terima kasih."/>
    <s v="FCC"/>
    <s v="15-08-2026 11:25:43"/>
    <d v="2026-08-16T08:00:00"/>
    <m/>
    <s v="PS"/>
    <s v="MCR"/>
    <s v="NETMONK"/>
    <n v="20260815"/>
    <s v="Completed"/>
    <s v="HSI Bisnis Bundling Netmonk PSB 70% Promo - 300 Mbps"/>
    <s v="INDIBIZ"/>
    <m/>
    <m/>
    <d v="2026-08-16T08:00:00"/>
    <s v="2026-08-16 08:00:00 | Tanggal pemasangan: 16/08/2026 Jam pemasangan : pagi / siang Info Tambahan : Hubungi pelanggan dulu sebelum ke lokasi terima kasih."/>
    <n v="2026"/>
    <n v="8"/>
    <n v="15"/>
    <d v="2026-08-15T00:00:00"/>
    <n v="-1.3333333333357587"/>
    <x v="1"/>
  </r>
  <r>
    <n v="915"/>
    <n v="1002526375"/>
    <n v="3"/>
    <x v="6"/>
    <n v="5"/>
    <s v="JEMBER"/>
    <s v="BANYUWANGI"/>
    <s v="GEN"/>
    <s v="REG"/>
    <s v="AO"/>
    <x v="0"/>
    <s v="1P INET"/>
    <s v="Completed (PS)"/>
    <s v="RBS-Regional 3"/>
    <d v="2026-08-14T13:14:57"/>
    <d v="2026-08-14T16:00:27"/>
    <n v="69366028"/>
    <m/>
    <n v="152519203966"/>
    <s v="toko surya Gambiran 2"/>
    <s v="ODP-GEN-FH/15 FH/D02/15.01"/>
    <s v="WO061745444"/>
    <m/>
    <m/>
    <m/>
    <n v="114.15111925452899"/>
    <n v="-8.3914654383496199"/>
    <s v="MD|MYDB-20260814265314|DC30004/MC30053|toko surya Gambiran 2|089682904797"/>
    <s v="MYDIGIBIZPARTNER"/>
    <m/>
    <m/>
    <m/>
    <m/>
    <m/>
    <m/>
    <m/>
    <m/>
    <s v="Management Janji"/>
    <s v="2026-08-15 13:00:00 | M Janji :  15 Agustus 2026 Jam Pasang : Pagi Note : hubungi pelanggan jika ingin ke lokasi, terima kasih. "/>
    <s v="FCC"/>
    <s v="14-08-2026 13:25:32"/>
    <d v="2026-08-15T13:00:00"/>
    <m/>
    <s v="PS"/>
    <s v="GEN"/>
    <s v="NETMONK"/>
    <n v="20260814"/>
    <s v="Completed"/>
    <s v="HSI Bisnis Bundling Netmonk PSB 70% Promo - 300 Mbps"/>
    <s v="INDIBIZ"/>
    <m/>
    <m/>
    <d v="2026-08-15T13:00:00"/>
    <s v="2026-08-15 13:00:00 | M Janji :  15 Agustus 2026 Jam Pasang : Pagi Note : hubungi pelanggan jika ingin ke lokasi, terima kasih. "/>
    <n v="2026"/>
    <n v="8"/>
    <n v="14"/>
    <d v="2026-08-14T00:00:00"/>
    <n v="-1.5416666666642413"/>
    <x v="1"/>
  </r>
  <r>
    <n v="916"/>
    <n v="1002517364"/>
    <n v="3"/>
    <x v="4"/>
    <n v="4"/>
    <s v="PEKALONGAN"/>
    <s v="TEGAL"/>
    <s v="TEG"/>
    <s v="REG"/>
    <s v="AO"/>
    <x v="0"/>
    <m/>
    <s v="Completed (PS)"/>
    <s v="RBS-Regional 3"/>
    <d v="2026-08-10T11:10:44"/>
    <d v="2026-08-10T13:23:15"/>
    <n v="69358089"/>
    <m/>
    <n v="142212126153"/>
    <s v="PT. DEDY JAYA LAMBANG PERKASA"/>
    <s v="ODP-TEG-FBP/013"/>
    <s v="WO061377287"/>
    <m/>
    <m/>
    <m/>
    <n v="109.132043"/>
    <n v="-6.8589640000000003"/>
    <s v="|MN00292|MYIA-012469433290/POI/Ariesti Gita Mentari/081329821989/gitamentari3030@gmail.com"/>
    <s v="Account Manager"/>
    <m/>
    <m/>
    <m/>
    <m/>
    <m/>
    <m/>
    <m/>
    <m/>
    <s v="Management Janji"/>
    <s v="2026-08-05 08:00:00 | Nama PIC: bu ariesta gita  Notel: 081329821989  Alt: -   Tanggal: 5/8/2026  Jam Pasang: Pagi  Note: Hubungi sebelum ke lokasi, terimakasih."/>
    <s v="FCC"/>
    <d v="2026-10-08T11:40:04"/>
    <m/>
    <m/>
    <s v="PS"/>
    <s v="TEG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7:00:00"/>
    <s v="2026-08-05 08:00:00 | Nama PIC: bu ariesta gita  Notel: 081329821989  Alt: -   Tanggal: 5/8/2026  Jam Pasang: Pagi  Note: Hubungi sebelum ke lokasi, terimakasih."/>
    <n v="2026"/>
    <n v="8"/>
    <n v="10"/>
    <d v="2026-08-10T00:00:00"/>
    <n v="-0.29166666666424135"/>
    <x v="1"/>
  </r>
  <r>
    <n v="917"/>
    <n v="1002517006"/>
    <n v="3"/>
    <x v="1"/>
    <n v="5"/>
    <s v="MADIUN"/>
    <s v="NGAWI"/>
    <s v="WKU"/>
    <s v="REG"/>
    <s v="AO"/>
    <x v="0"/>
    <s v="1P INET"/>
    <s v="Completed (PS)"/>
    <s v="RBS-Regional 3"/>
    <d v="2026-08-10T09:19:57"/>
    <d v="2026-08-10T16:28:41"/>
    <n v="69362103"/>
    <m/>
    <n v="152634205526"/>
    <s v="SPBU 54.632.14"/>
    <s v="ODP-WKU-FC/24 FC/D05/24.01"/>
    <s v="WO061360692"/>
    <m/>
    <m/>
    <m/>
    <n v="111.22532699999999"/>
    <n v="-7.4103079999999997"/>
    <s v="|MN00265|MYIA-062981920887/POI/JOKO SUPRIYANTO/081335179885/spbu5463214@gmail.com"/>
    <s v="MYIB_ASSISTANT"/>
    <m/>
    <m/>
    <m/>
    <m/>
    <m/>
    <m/>
    <m/>
    <m/>
    <s v="Management Janji"/>
    <s v="2026-08-11 08:00:00 | Nama PIC : bapak joko No HP : 081335179885 Alt :  M Janji : (SELASA/11/AGUSTUS/2026) jam Pasang : 09:00 Note : hubungi pelanggan jika ingin kelokasi"/>
    <s v="FCC"/>
    <d v="2026-10-08T09:25:41"/>
    <d v="2026-08-11T08:00:00"/>
    <m/>
    <s v="PS"/>
    <s v="WKU"/>
    <s v="NO ADDON"/>
    <n v="20260810"/>
    <s v="Completed"/>
    <s v="HSI Bisnis Promo HUT Telkom PSB 70% - 50 Mbps"/>
    <s v="INDIBIZ"/>
    <m/>
    <m/>
    <d v="2026-08-11T08:00:00"/>
    <s v="2026-08-11 08:00:00 | Nama PIC : bapak joko No HP : 081335179885 Alt :  M Janji : (SELASA/11/AGUSTUS/2026) jam Pasang : 09:00 Note : hubungi pelanggan jika ingin kelokasi"/>
    <n v="2026"/>
    <n v="8"/>
    <n v="10"/>
    <d v="2026-08-10T00:00:00"/>
    <n v="-1.3333333333357587"/>
    <x v="1"/>
  </r>
  <r>
    <n v="918"/>
    <n v="1002525204"/>
    <n v="3"/>
    <x v="1"/>
    <n v="5"/>
    <s v="MALANG"/>
    <s v="BATU"/>
    <s v="SGS"/>
    <s v="REG"/>
    <s v="AO"/>
    <x v="0"/>
    <s v="1P INET"/>
    <s v="Completed (PS)"/>
    <s v="RBS-Regional 3"/>
    <d v="2026-08-13T18:35:56"/>
    <d v="2026-08-14T11:52:05"/>
    <n v="69365519"/>
    <m/>
    <n v="152721299884"/>
    <s v="TOKOMU 24 BARENG"/>
    <s v="ODP-SGS-FAC/87 FAC/D07/87.01"/>
    <s v="WO061701545"/>
    <m/>
    <m/>
    <m/>
    <n v="112.683423198759"/>
    <n v="-7.9098472693809301"/>
    <s v="MD|MYDB-20260813265261|SC20017/MC20200|TOKOMU 24 BARENG|085101693003"/>
    <s v="MYDIGIBIZPARTNER"/>
    <m/>
    <m/>
    <m/>
    <m/>
    <m/>
    <m/>
    <m/>
    <m/>
    <s v="Management Janji"/>
    <s v="2026-08-14 15:00:00 | Nama Pic : BP GIGIK No Hp Pic : 085101693003 Jam Pemasangan : 08:00 - 12.00 Tanggal Pemasangan : JUMAT 14 AGUSTUS 2026 Info Tambahan : Hubungi pelanggan sebelum datang ke lokasi"/>
    <s v="FCC"/>
    <s v="13-08-2026 18:39:53"/>
    <d v="2026-08-14T15:00:00"/>
    <m/>
    <s v="PS"/>
    <s v="SGS"/>
    <s v="NO ADDON"/>
    <n v="20260814"/>
    <s v="Completed"/>
    <s v="HSI Bisnis PSB 70% - 300 Mbps"/>
    <s v="INDIBIZ"/>
    <m/>
    <m/>
    <d v="2026-08-14T15:00:00"/>
    <s v="2026-08-14 15:00:00 | Nama Pic : BP GIGIK No Hp Pic : 085101693003 Jam Pemasangan : 08:00 - 12.00 Tanggal Pemasangan : JUMAT 14 AGUSTUS 2026 Info Tambahan : Hubungi pelanggan sebelum datang ke lokasi"/>
    <n v="2026"/>
    <n v="8"/>
    <n v="14"/>
    <d v="2026-08-14T00:00:00"/>
    <n v="-0.625"/>
    <x v="1"/>
  </r>
  <r>
    <n v="919"/>
    <n v="1002524181"/>
    <n v="3"/>
    <x v="2"/>
    <n v="4"/>
    <s v="PURWOKERTO"/>
    <s v="PURWOKERTO"/>
    <s v="PWT"/>
    <s v="REG"/>
    <s v="AO"/>
    <x v="0"/>
    <m/>
    <s v="Completed (PS)"/>
    <s v="RBS-Regional 3"/>
    <d v="2026-08-13T13:07:59"/>
    <d v="2026-08-13T15:45:51"/>
    <n v="69362850"/>
    <m/>
    <n v="146303609839"/>
    <s v="NAYYARA PROJECT"/>
    <s v="ODP-PWT-FDD/078"/>
    <s v="WO061666906"/>
    <m/>
    <m/>
    <m/>
    <n v="109.21255410000001"/>
    <n v="-7.4129988999999998"/>
    <s v="|MC00213|MYIA-078416611205/POI/FARHATUN NI&amp; 39;MAH WULANDA/085726802885/gibstore65@gmail.com"/>
    <s v="Sales Profesional"/>
    <m/>
    <m/>
    <m/>
    <m/>
    <m/>
    <m/>
    <m/>
    <m/>
    <s v="Management Janji"/>
    <s v="2026-08-12 08:00:00 | Tanggal pemasangan: 12/08/2026  Jam pemasangan : pagi  Info Tambahan : Hubungi pelanggan dulu sebelum ke lokasi  terima kasih."/>
    <s v="FCC"/>
    <s v="13-08-2026 13:10:22"/>
    <m/>
    <m/>
    <s v="PS"/>
    <s v="PWT"/>
    <s v="NO ADDON"/>
    <n v="20260813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13T07:00:00"/>
    <s v="2026-08-12 08:00:00 | Tanggal pemasangan: 12/08/2026  Jam pemasangan : pagi  Info Tambahan : Hubungi pelanggan dulu sebelum ke lokasi  terima kasih."/>
    <n v="2026"/>
    <n v="8"/>
    <n v="13"/>
    <d v="2026-08-13T00:00:00"/>
    <n v="-0.29166666666424135"/>
    <x v="1"/>
  </r>
  <r>
    <n v="920"/>
    <n v="1002510565"/>
    <n v="3"/>
    <x v="0"/>
    <n v="5"/>
    <s v="MATARAM"/>
    <s v="INNER - NUSA TENGGARA"/>
    <s v="MTR"/>
    <s v="REG"/>
    <s v="AO"/>
    <x v="0"/>
    <s v="1P INET"/>
    <s v="Completed (PS)"/>
    <s v="RBS-Regional 3"/>
    <d v="2026-08-05T13:31:56"/>
    <d v="2026-08-07T14:23:12"/>
    <n v="69359155"/>
    <m/>
    <n v="172601796082"/>
    <s v="JASA INSTALASI LISTRIK"/>
    <s v="ODP-MTR-FDP/133 FDP/D05/133.01"/>
    <s v="WO060987027"/>
    <m/>
    <m/>
    <m/>
    <n v="116.142519862084"/>
    <n v="-8.5480137834756302"/>
    <s v="|MC40316|MYIA-057384613979/POI/MUHAMMAD ABI ILHAM/087750862830/akelektrik723@gmail.com"/>
    <s v="MYIB_ASSISTANT"/>
    <m/>
    <m/>
    <m/>
    <m/>
    <m/>
    <m/>
    <m/>
    <m/>
    <s v="Management Janji"/>
    <s v="2026-08-07 08:00:00 | Tanggal Pemasangan : 07 Agustus 2026 Jam Pemasangan : 08:00 13:00 Info Tambahan : Hubungi pelanggan dulu sebelum ke lokasi terimakasih"/>
    <s v="FCC"/>
    <d v="2026-05-08T13:39:44"/>
    <d v="2026-08-07T08:00:00"/>
    <m/>
    <s v="PS"/>
    <s v="MTR"/>
    <s v="NO ADDON"/>
    <n v="20260807"/>
    <s v="Completed"/>
    <s v="HSI Bisnis Promo HUT Telkom PSB 70% - 200 Mbps"/>
    <s v="INDIBIZ"/>
    <m/>
    <m/>
    <d v="2026-08-07T08:00:00"/>
    <s v="2026-08-07 08:00:00 | Tanggal Pemasangan : 07 Agustus 2026 Jam Pemasangan : 08:00 13:00 Info Tambahan : Hubungi pelanggan dulu sebelum ke lokasi terimakasih"/>
    <n v="2026"/>
    <n v="8"/>
    <n v="7"/>
    <d v="2026-08-07T00:00:00"/>
    <n v="-0.33333333333575865"/>
    <x v="1"/>
  </r>
  <r>
    <n v="921"/>
    <n v="1002505723"/>
    <n v="3"/>
    <x v="7"/>
    <n v="4"/>
    <s v="SOLO"/>
    <s v="INNER - SOLO JATENG TIMUR"/>
    <s v="SLO"/>
    <s v="REG"/>
    <s v="AO"/>
    <x v="0"/>
    <s v="1P INET"/>
    <s v="Completed (PS)"/>
    <s v="RBS-Regional 3"/>
    <d v="2026-08-03T10:11:57"/>
    <d v="2026-08-03T16:09:21"/>
    <n v="69357306"/>
    <m/>
    <n v="146527605351"/>
    <s v="Mess Wahyu Redjo Joglo"/>
    <s v="ODP-SLO-FP/035"/>
    <s v="WO060763170"/>
    <m/>
    <m/>
    <m/>
    <n v="110.81580390000001"/>
    <n v="-7.6048957000000001"/>
    <s v="|MN01401|MYIA-012286464671/POI/Sani/081513999957/eslilin8788@gmail.com"/>
    <s v="MYIB_ASSISTANT"/>
    <m/>
    <m/>
    <m/>
    <m/>
    <m/>
    <m/>
    <m/>
    <m/>
    <s v="Management Janji"/>
    <s v="2026-08-04 08:00:00 | M Janji : 4 agustus 2026 jam Pasang : pagi  Note : hubungi pelanggan jika ingin kelokasi"/>
    <s v="FCC"/>
    <d v="2026-03-08T10:40:22"/>
    <d v="2026-08-04T08:00:00"/>
    <m/>
    <s v="PS"/>
    <s v="SLO"/>
    <s v="NO ADDON"/>
    <n v="20260803"/>
    <s v="Completed"/>
    <s v="HSI Bisnis Promo HUT Telkom PSB 70% - 50 Mbps"/>
    <s v="INDIBIZ"/>
    <m/>
    <m/>
    <d v="2026-08-04T08:00:00"/>
    <s v="2026-08-04 08:00:00 | M Janji : 4 agustus 2026 jam Pasang : pagi  Note : hubungi pelanggan jika ingin kelokasi"/>
    <n v="2026"/>
    <n v="8"/>
    <n v="3"/>
    <d v="2026-08-03T00:00:00"/>
    <n v="-1.3333333333357587"/>
    <x v="1"/>
  </r>
  <r>
    <n v="922"/>
    <n v="1002523347"/>
    <n v="3"/>
    <x v="6"/>
    <n v="5"/>
    <s v="JEMBER"/>
    <s v="SITUBONDO"/>
    <s v="BKI"/>
    <s v="REG"/>
    <s v="AO"/>
    <x v="0"/>
    <s v="1P INET"/>
    <s v="Completed (PS)"/>
    <s v="RBS-Regional 3"/>
    <d v="2026-08-13T08:50:56"/>
    <d v="2026-08-14T14:07:22"/>
    <n v="69364746"/>
    <m/>
    <n v="152531208003"/>
    <s v="TOKO SEJATI"/>
    <s v="ODP-BKI-FB/54 FB/D07/54.01"/>
    <s v="WO061637864"/>
    <m/>
    <m/>
    <m/>
    <n v="113.720754"/>
    <n v="-7.763674"/>
    <s v="|MN02617|MYIA-030842988800/POI/SUYITNO/082286000967/menyala221991@gmail.com"/>
    <s v="MYIB_ASSISTANT"/>
    <m/>
    <m/>
    <m/>
    <m/>
    <m/>
    <m/>
    <m/>
    <m/>
    <s v="Management Janji"/>
    <s v="2026-08-14 08:00:00 | telp : 082286000967 M Janji : (14/08/2026) jam Pasang : 09:00 Note : hubungi pelanggan jika ingin kelokasi"/>
    <s v="FCC"/>
    <s v="13-08-2026 08:55:52"/>
    <d v="2026-08-14T08:00:00"/>
    <m/>
    <s v="PS"/>
    <s v="BKI"/>
    <s v="NO ADDON"/>
    <n v="20260814"/>
    <s v="Completed"/>
    <s v="HSI Bisnis Promo HUT Telkom PSB 70% - 50 Mbps"/>
    <s v="INDIBIZ"/>
    <m/>
    <m/>
    <d v="2026-08-14T08:00:00"/>
    <s v="2026-08-14 08:00:00 | telp : 082286000967 M Janji : (14/08/2026) jam Pasang : 09:00 Note : hubungi pelanggan jika ingin kelokasi"/>
    <n v="2026"/>
    <n v="8"/>
    <n v="14"/>
    <d v="2026-08-14T00:00:00"/>
    <n v="-0.33333333333575865"/>
    <x v="1"/>
  </r>
  <r>
    <n v="923"/>
    <n v="1002518428"/>
    <n v="3"/>
    <x v="4"/>
    <n v="4"/>
    <s v="SEMARANG"/>
    <s v="INNER - SEMARANG JATENG UTARA"/>
    <s v="MJP"/>
    <s v="REG"/>
    <s v="AO"/>
    <x v="0"/>
    <m/>
    <s v="Completed (PS)"/>
    <s v="RBS-Regional 2"/>
    <d v="2026-08-10T16:09:39"/>
    <d v="2026-08-10T17:24:09"/>
    <n v="69359679"/>
    <m/>
    <n v="142410346072"/>
    <s v="CV. Rabbani Asysa"/>
    <s v="ODP-MJP-FAU/111"/>
    <s v="WO061428002"/>
    <m/>
    <m/>
    <m/>
    <n v="110.4451365"/>
    <n v="-6.9993068000000003"/>
    <s v="AMRBS;406230;SANTOSO AJI;WITEL BDG;CV. Rabbani Asysa;082216797750;faidept@rabbani.co.id;1S HSI BASIC 50MBPS 320K"/>
    <s v="Amex"/>
    <m/>
    <m/>
    <m/>
    <m/>
    <m/>
    <m/>
    <m/>
    <m/>
    <s v="Management Janji"/>
    <s v="2026-08-08 08:00:00|M Janji : (07/08/026)  jam Pasang : 09:00  Note : hubungi pelanggan jika ingin kelokasi  |40931150|MYDITA"/>
    <s v="FCC"/>
    <d v="2026-10-08T16:10:07"/>
    <m/>
    <m/>
    <s v="PS"/>
    <s v="MJP"/>
    <s v="NO ADDON"/>
    <n v="20260810"/>
    <s v="Completed"/>
    <s v="- 11_11446;Biaya PSB HSI EBIS Tunai di Depan ~ 11[150000]  - E23015;E23015 ~ ES23 - Perangkat ONT[0]  - E23015~null~44292;E23015||11||Abodemen 0[0]  - E23015~null~E23015_SWONT;SWONT ~ Biaya Sewa ONT ~ E23015[30000]  - E25061;E25061 ~ ES25 - Paket HSI Basi"/>
    <s v="INDIBIZ"/>
    <m/>
    <m/>
    <d v="2026-08-10T07:00:00"/>
    <s v="2026-08-08 08:00:00|M Janji : (07/08/026)  jam Pasang : 09:00  Note : hubungi pelanggan jika ingin kelokasi  |40931150|MYDITA"/>
    <n v="2026"/>
    <n v="8"/>
    <n v="10"/>
    <d v="2026-08-10T00:00:00"/>
    <n v="-0.29166666666424135"/>
    <x v="1"/>
  </r>
  <r>
    <n v="924"/>
    <n v="1002514096"/>
    <n v="3"/>
    <x v="5"/>
    <n v="5"/>
    <s v="DENPASAR"/>
    <s v="JIMBARAN"/>
    <s v="KUT"/>
    <s v="REG"/>
    <s v="AO"/>
    <x v="0"/>
    <m/>
    <s v="Completed (PS)"/>
    <s v="RBS-Regional 3"/>
    <d v="2026-08-07T10:30:25"/>
    <d v="2026-08-11T07:59:26"/>
    <n v="69360540"/>
    <m/>
    <n v="172416429089"/>
    <s v="PT. MITRA BALI SUKSES"/>
    <s v="ODP-KUT-FAC/68"/>
    <s v="WO061155305"/>
    <m/>
    <m/>
    <m/>
    <n v="115.1773062"/>
    <n v="-8.7052385000000001"/>
    <s v="|MN02545|/PIC WAHYUDI/08995847815-081381829072/it.info@mitrabalisukses.co.id"/>
    <s v="Sales Force DBS"/>
    <m/>
    <m/>
    <m/>
    <m/>
    <m/>
    <m/>
    <m/>
    <m/>
    <s v="Management Janji"/>
    <s v="2026-08-08 13:00:00|Nama : BP WAHYUDI No Hp : 08995847815 No Alt : 081381829072 Tgl Pemasangan : 08 Agustus 2026 Interval : PAGI  Note : Hubungi pelanggan terlebih dahulu|40931149|MYDITA"/>
    <s v="FCC"/>
    <d v="2026-07-08T10:39:56"/>
    <d v="2026-08-08T13:00:00"/>
    <s v="Kendala Pelanggan"/>
    <s v="PS"/>
    <s v="KUT"/>
    <s v="NO ADDON"/>
    <n v="20260811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08T13:00:00"/>
    <s v="2026-08-08 13:00:00|Nama : BP WAHYUDI No Hp : 08995847815 No Alt : 081381829072 Tgl Pemasangan : 08 Agustus 2026 Interval : PAGI  Note : Hubungi pelanggan terlebih dahulu|40931149|MYDITA"/>
    <n v="2026"/>
    <n v="8"/>
    <n v="11"/>
    <d v="2026-08-11T00:00:00"/>
    <n v="2.4583333333357587"/>
    <x v="2"/>
  </r>
  <r>
    <n v="925"/>
    <n v="1002515500"/>
    <n v="3"/>
    <x v="3"/>
    <n v="5"/>
    <s v="SBY UTARA"/>
    <s v="LAMONGAN"/>
    <s v="BDG"/>
    <s v="REG"/>
    <s v="AO"/>
    <x v="0"/>
    <s v="1P INET"/>
    <s v="Completed (PS)"/>
    <s v="RBS-Regional 3"/>
    <d v="2026-08-07T19:16:56"/>
    <d v="2026-08-08T19:52:21"/>
    <n v="69361169"/>
    <m/>
    <n v="152448205816"/>
    <s v="SPBU 54.622.16"/>
    <s v="ODP-BDG-FC/85 FC/D05/85.01"/>
    <s v="WO061204158"/>
    <m/>
    <m/>
    <m/>
    <n v="112.33197199999999"/>
    <n v="-6.8681869999999998"/>
    <s v="|MN02646|MYIA-065691762565/POI/AMAR GADHAFI/0881036108456/gadhafiamar0@gmail.com"/>
    <s v="MYIB_ASSISTANT"/>
    <m/>
    <m/>
    <m/>
    <m/>
    <m/>
    <m/>
    <m/>
    <m/>
    <s v="Management Janji"/>
    <s v="2026-08-09 10:00:00 | Tanggal pemasangan: 09/08/2026 Jam pemasangan : pagi Info Tambahan : Hubungi pelanggan dulu sebelum ke lokasi terima kasih."/>
    <s v="FCC"/>
    <d v="2026-07-08T19:25:29"/>
    <d v="2026-08-09T10:00:00"/>
    <m/>
    <s v="PS"/>
    <s v="BDG"/>
    <s v="NO ADDON"/>
    <n v="20260808"/>
    <s v="Completed"/>
    <s v="HSI Bisnis Basic Promo HUT Telkom PSB 70% - 50 Mbps"/>
    <s v="INDIBIZ"/>
    <m/>
    <m/>
    <d v="2026-08-09T10:00:00"/>
    <s v="2026-08-09 10:00:00 | Tanggal pemasangan: 09/08/2026 Jam pemasangan : pagi Info Tambahan : Hubungi pelanggan dulu sebelum ke lokasi terima kasih."/>
    <n v="2026"/>
    <n v="8"/>
    <n v="8"/>
    <d v="2026-08-08T00:00:00"/>
    <n v="-1.4166666666642413"/>
    <x v="1"/>
  </r>
  <r>
    <n v="926"/>
    <n v="1002524710"/>
    <n v="3"/>
    <x v="7"/>
    <n v="4"/>
    <s v="SOLO"/>
    <s v="BOYOLALI"/>
    <s v="BYL"/>
    <s v="REG"/>
    <s v="AO"/>
    <x v="0"/>
    <s v="1P INET"/>
    <s v="Completed (PS)"/>
    <s v="RBS-Regional 3"/>
    <d v="2026-08-13T15:26:56"/>
    <d v="2026-08-15T08:46:59"/>
    <n v="69365350"/>
    <m/>
    <n v="143553212788"/>
    <s v="pr santoso"/>
    <s v="ODP-BYL-FA/083 FA/D06/083.01"/>
    <s v="WO061684301"/>
    <m/>
    <m/>
    <m/>
    <n v="110.574873219376"/>
    <n v="-7.5010089616666296"/>
    <s v="|MN00372|MYIA-047444164649/POI/yusuf ahmadi/085212212221/jusuflaw@gmail.com"/>
    <s v="MYIB_ASSISTANT"/>
    <m/>
    <m/>
    <m/>
    <m/>
    <m/>
    <m/>
    <m/>
    <m/>
    <s v="Management Janji"/>
    <s v="2026-08-14 13:00:00 | M Janji : (14/08/2026) jam Pasang :pagi / siang  Note : hubungi pelanggan jika ingin kelokasi"/>
    <s v="FCC"/>
    <s v="13-08-2026 15:39:59"/>
    <d v="2026-08-14T13:00:00"/>
    <m/>
    <s v="PS"/>
    <s v="BYL"/>
    <s v="NO ADDON"/>
    <n v="20260815"/>
    <s v="Completed"/>
    <s v="HSI Bisnis Promo HUT Telkom PSB 70% - 50 Mbps"/>
    <s v="INDIBIZ"/>
    <m/>
    <m/>
    <d v="2026-08-14T13:00:00"/>
    <s v="2026-08-14 13:00:00 | M Janji : (14/08/2026) jam Pasang :pagi / siang  Note : hubungi pelanggan jika ingin kelokasi"/>
    <n v="2026"/>
    <n v="8"/>
    <n v="15"/>
    <d v="2026-08-15T00:00:00"/>
    <n v="0.45833333333575865"/>
    <x v="1"/>
  </r>
  <r>
    <n v="927"/>
    <n v="1002506163"/>
    <n v="3"/>
    <x v="5"/>
    <n v="5"/>
    <s v="SINGARJA"/>
    <s v="TABANAN"/>
    <s v="BTR"/>
    <s v="REG"/>
    <s v="AO"/>
    <x v="0"/>
    <m/>
    <s v="100 | REVOKE COMPLETED"/>
    <s v="RBS-Regional 3"/>
    <d v="2026-08-03T13:54:32"/>
    <d v="2026-08-05T09:31:32"/>
    <n v="69357579"/>
    <m/>
    <n v="172414214569"/>
    <s v="The Bloom Garden - Gazebo"/>
    <s v="ODP-BTR-FK/18"/>
    <s v="WO060832619"/>
    <m/>
    <m/>
    <m/>
    <n v="115.1589243"/>
    <n v="-8.3022460999999996"/>
    <s v="|MC10009|/The Bloom Garden - Gazebo/ PIC Komang Angga Antika/082245325931/Infothebloomsbali@gmail.com"/>
    <s v="Sales Force DBS"/>
    <m/>
    <m/>
    <m/>
    <m/>
    <m/>
    <m/>
    <m/>
    <m/>
    <s v="Management Janji"/>
    <s v="2026-08-04 15:00:00| M Janji : (04/08/2026) jam Pasang : 09:00 Note : hubungi pelanggan jika ingin kelokasi|40010577|MYDITA"/>
    <s v="FCC"/>
    <d v="2026-03-08T13:55:38"/>
    <d v="2026-08-04T15:00:00"/>
    <s v="Kendala Pelanggan"/>
    <s v="REVOKE"/>
    <s v="BTR"/>
    <s v="NETMONK"/>
    <m/>
    <s v="Revoke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15:00:00"/>
    <s v="2026-08-04 15:00:00| M Janji : (04/08/2026) jam Pasang : 09:00 Note : hubungi pelanggan jika ingin kelokasi|40010577|MYDITA"/>
    <m/>
    <m/>
    <m/>
    <e v="#NUM!"/>
    <e v="#NUM!"/>
    <x v="0"/>
  </r>
  <r>
    <n v="928"/>
    <n v="1002529293"/>
    <n v="3"/>
    <x v="3"/>
    <n v="5"/>
    <s v="MADURA"/>
    <s v="PAMEKASAN"/>
    <s v="WRP"/>
    <s v="REG"/>
    <s v="AO"/>
    <x v="0"/>
    <m/>
    <s v="Completed (PS)"/>
    <s v="RBS-Regional 3"/>
    <d v="2026-08-16T09:26:43"/>
    <d v="2026-08-18T17:33:49"/>
    <n v="69367310"/>
    <m/>
    <n v="152427203174"/>
    <s v="YAYASAN RIYADLATUL MUBTADIIN"/>
    <s v="ODP-WRP-FL/39"/>
    <s v="WO061893695"/>
    <m/>
    <m/>
    <m/>
    <n v="113.55024722017301"/>
    <n v="-6.9318079243892203"/>
    <s v="|MC70132|/YAYASAN RIYADLATUL MUBTADIIN/ACHMAD MOKID/082359623003/yayasanriyad@gmail.com/HSI Bisnis + Netmonk Promo 2026 200 Mbps (Rp 846.100) PSB 150.000"/>
    <s v="Sales Force DBS"/>
    <m/>
    <m/>
    <m/>
    <m/>
    <m/>
    <m/>
    <m/>
    <m/>
    <s v="Management Janji"/>
    <s v="2026-08-17 13:00:00|Nama : BP ACHMAD MOKID No Hp : 082359623003 No Alt :  Tgl Pemasangan : 17 Agustus 2026 Interval : SIANG Note : Hubungi pelanggan terlebih dahulu|40971402|MYDITA"/>
    <s v="FCC"/>
    <s v="16-08-2026 09:40:18"/>
    <d v="2026-08-17T13:00:00"/>
    <m/>
    <s v="PS"/>
    <s v="WRP"/>
    <s v="NETMONK"/>
    <n v="2026081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7T13:00:00"/>
    <s v="2026-08-17 13:00:00|Nama : BP ACHMAD MOKID No Hp : 082359623003 No Alt :  Tgl Pemasangan : 17 Agustus 2026 Interval : SIANG Note : Hubungi pelanggan terlebih dahulu|40971402|MYDITA"/>
    <n v="2026"/>
    <n v="8"/>
    <n v="18"/>
    <d v="2026-08-18T00:00:00"/>
    <n v="0.45833333333575865"/>
    <x v="1"/>
  </r>
  <r>
    <n v="929"/>
    <n v="1002513992"/>
    <n v="3"/>
    <x v="1"/>
    <n v="5"/>
    <s v="MADIUN"/>
    <s v="NGAWI"/>
    <s v="MGT"/>
    <s v="REG"/>
    <s v="AO"/>
    <x v="0"/>
    <s v="1P INET"/>
    <s v="Completed (PS)"/>
    <s v="RBS-Regional 3"/>
    <d v="2026-08-07T10:01:57"/>
    <d v="2026-08-08T14:54:43"/>
    <n v="69360512"/>
    <m/>
    <n v="152603215986"/>
    <s v="KOST ABDULLAH"/>
    <s v="ODP-MGT-FY/28 FY/D04/28.01"/>
    <s v="WO061140349"/>
    <m/>
    <m/>
    <m/>
    <n v="111.327721"/>
    <n v="-7.666207"/>
    <s v="|MN00265|MYIA-051062785910/POI/ABDULLAH/085749013783/kostabdullah@gmail.com"/>
    <s v="MYIB_ASSISTANT"/>
    <m/>
    <m/>
    <m/>
    <m/>
    <m/>
    <m/>
    <m/>
    <m/>
    <s v="Management Janji"/>
    <s v="2026-08-08 08:00:00 | Nama PIC:  bp abdullah No HP: 085749013783 Alt:  Tanggal: 8/8/2026 Jam Pasang: Pagi Note: Hubungi sebelum ke lokasi, terimakasih"/>
    <s v="FCC"/>
    <d v="2026-07-08T10:10:08"/>
    <d v="2026-08-08T08:00:00"/>
    <m/>
    <s v="PS"/>
    <s v="MGT"/>
    <s v="NO ADDON"/>
    <n v="20260808"/>
    <s v="Completed"/>
    <s v="HSI Bisnis Promo HUT Telkom PSB 70% - 75 Mbps"/>
    <s v="INDIBIZ"/>
    <m/>
    <m/>
    <d v="2026-08-08T08:00:00"/>
    <s v="2026-08-08 08:00:00 | Nama PIC:  bp abdullah No HP: 085749013783 Alt:  Tanggal: 8/8/2026 Jam Pasang: Pagi Note: Hubungi sebelum ke lokasi, terimakasih"/>
    <n v="2026"/>
    <n v="8"/>
    <n v="8"/>
    <d v="2026-08-08T00:00:00"/>
    <n v="-0.33333333333575865"/>
    <x v="1"/>
  </r>
  <r>
    <n v="930"/>
    <n v="1002505949"/>
    <n v="3"/>
    <x v="2"/>
    <n v="4"/>
    <s v="YOGYAKARTA"/>
    <s v="BANTUL"/>
    <s v="BTL"/>
    <s v="REG"/>
    <s v="AO"/>
    <x v="0"/>
    <m/>
    <s v="Completed (PS)"/>
    <s v="RBS-Regional 3"/>
    <d v="2026-08-03T11:58:01"/>
    <d v="2026-08-03T21:09:34"/>
    <n v="69354475"/>
    <n v="2745040071"/>
    <n v="146129128455"/>
    <s v="Royal Sutan Agung (GEA) Yogyakarta"/>
    <s v="ODP-BTL-FBN/017"/>
    <s v="WO060778605"/>
    <m/>
    <m/>
    <m/>
    <n v="110.3728"/>
    <n v="-7.9061000000000003"/>
    <s v="AMRBS/403103/ANISA DWIARYANI/R3/YOGYAKARTA/PSBHSI BISNIS 2S  200 MBPS BUNDLING PHONE PROMO HUT TELKOM 1:1 /Ervan Fakhri/85642919113/rsayogya@gea-rsa.com"/>
    <s v="Amex"/>
    <m/>
    <m/>
    <m/>
    <m/>
    <m/>
    <m/>
    <m/>
    <m/>
    <s v="Management Janji"/>
    <s v="2026-07-31 09:00:00|Nama PIC:  bu uswa   No HP: 085642919113  Alt:  Tanggal: 31/7/2026  Jam Pasang: Pagi   Note: Hubungi sebelum ke lokasi, terimakasih.|RI2334|MYDITA"/>
    <s v="FCC"/>
    <d v="2026-03-08T12:10:27"/>
    <m/>
    <m/>
    <s v="PS"/>
    <s v="BTL"/>
    <s v="NO ADDON"/>
    <n v="20260803"/>
    <s v="Completed"/>
    <s v="- BWY DL;BWY DL ~ Saluran Dua Arah(BothWay)[0]  - E23053;E23053 ~ ES23 - Paket HSI Bisnis  Phone (PHONE)[0]  - E23053~null~44864;E23053||11||Abodemen 0[0]  - E23053~null~E23053_IN800;IN800 ~ Free Lokal dan SLJJ 800 Menit ~ E23053[40000]  - 11_11446;Biaya "/>
    <s v="INDIBIZ"/>
    <m/>
    <m/>
    <d v="2026-08-03T07:00:00"/>
    <s v="2026-07-31 09:00:00|Nama PIC:  bu uswa   No HP: 085642919113  Alt:  Tanggal: 31/7/2026  Jam Pasang: Pagi   Note: Hubungi sebelum ke lokasi, terimakasih.|RI2334|MYDITA"/>
    <n v="2026"/>
    <n v="8"/>
    <n v="3"/>
    <d v="2026-08-03T00:00:00"/>
    <n v="-0.29166666666424135"/>
    <x v="1"/>
  </r>
  <r>
    <n v="931"/>
    <n v="1002510971"/>
    <n v="3"/>
    <x v="6"/>
    <n v="5"/>
    <s v="SIDOARJO"/>
    <s v="INNER - JATIM TIMUR"/>
    <s v="TUN"/>
    <s v="REG"/>
    <s v="AO"/>
    <x v="0"/>
    <m/>
    <s v="Completed (PS)"/>
    <s v="RBS-Regional 3"/>
    <d v="2026-08-05T15:14:07"/>
    <d v="2026-08-10T21:31:34"/>
    <n v="69359358"/>
    <m/>
    <n v="152327226300"/>
    <s v="FIFA JAYA LEATHER"/>
    <s v="ODP-TUN-FN/04"/>
    <s v="WO061136671"/>
    <m/>
    <m/>
    <m/>
    <n v="112.6917643"/>
    <n v="-7.5022266999999996"/>
    <s v="|MN02332|/FIFA JAYA LEATHER/WINBACK 2.0 HSI B2B (1:1) 50MBPS 355RB PSB DISC 70%//fifajayaleather07@gmail.com/SUNDARI/85745519001"/>
    <s v="Sales Force DBS"/>
    <m/>
    <m/>
    <m/>
    <m/>
    <m/>
    <m/>
    <m/>
    <m/>
    <s v="Management Janji"/>
    <s v="2026-08-10 08:00:00|M Janji : 10 agustus 2026 jam Pasang : pagi  Note : hubungi pelanggan jika ingin kelokasi|40961370|MYDITA"/>
    <s v="FCC"/>
    <d v="2026-05-08T15:25:21"/>
    <d v="2026-08-10T08:00:00"/>
    <m/>
    <s v="PS"/>
    <s v="TUN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8:00:00"/>
    <s v="2026-08-10 08:00:00|M Janji : 10 agustus 2026 jam Pasang : pagi  Note : hubungi pelanggan jika ingin kelokasi|40961370|MYDITA"/>
    <n v="2026"/>
    <n v="8"/>
    <n v="10"/>
    <d v="2026-08-10T00:00:00"/>
    <n v="-0.33333333333575865"/>
    <x v="1"/>
  </r>
  <r>
    <n v="932"/>
    <n v="1002506288"/>
    <n v="3"/>
    <x v="4"/>
    <n v="4"/>
    <s v="SEMARANG"/>
    <s v="KENDAL"/>
    <s v="WLR"/>
    <s v="REG"/>
    <s v="AO"/>
    <x v="0"/>
    <m/>
    <s v="102 | FOLLOW UP COMPLETED"/>
    <s v="RBS-Regional 3"/>
    <d v="2026-08-03T14:44:02"/>
    <d v="2026-08-05T16:47:34"/>
    <n v="69357653"/>
    <n v="2946102028"/>
    <n v="143407106619"/>
    <s v="PT ARDJUNA PUTERA KERETEK"/>
    <s v="ODP-WLR-FH/048"/>
    <s v="WO060898952"/>
    <m/>
    <m/>
    <m/>
    <n v="110.1415463"/>
    <n v="-6.9662455000000003"/>
    <s v="AMRBS;400664;AMEX;ASANDHYASARI;RBS-3;SURAMADU;PT ARDJUNA PUTERA KERETEK;HSI Basic + Phone 800 Menit (1:2) 50 Mbps (Rp 427.000) PSB Rp 150.000;Cp. Edward 089676104600 -"/>
    <s v="Amex"/>
    <m/>
    <m/>
    <m/>
    <m/>
    <m/>
    <m/>
    <m/>
    <m/>
    <s v="Management Janji"/>
    <s v="2026-08-05 13:00:00|Tanggal pemasangan : 05 agustus 2026 Jam pemasangan : 08.00 - 12.00 Info Tambahan : Hubungi pelanggan dulu sebelum ke lokasi terimakasih|40010577|MYDITA"/>
    <s v="FCC"/>
    <d v="2026-03-08T14:55:18"/>
    <d v="2026-08-05T00:00:00"/>
    <s v="Kendala Pelanggan"/>
    <s v="REVOKE"/>
    <s v="WLR"/>
    <s v="NO ADDON"/>
    <m/>
    <s v="Follow Up Revoke Completed, New Order ID : SC1002511190"/>
    <s v="- 11_11446;Biaya PSB HSI EBIS Tunai di Depan ~ 11[150000]  - BWY DL;BWY DL ~ Saluran Dua Arah(BothWay)[0]  - E23057;E23057 ~ ES23 - Paket HSI Bisnis Basic Phone (PHONE)[0]  - E23057~null~44873;E23057||11||Abodemen 0[0]  - E23057~null~E23057_IN800;IN800 ~ "/>
    <s v="INDIBIZ"/>
    <m/>
    <m/>
    <d v="2026-08-05T13:00:00"/>
    <s v="2026-08-05 13:00:00|Tanggal pemasangan : 05 agustus 2026 Jam pemasangan : 08.00 - 12.00 Info Tambahan : Hubungi pelanggan dulu sebelum ke lokasi terimakasih|40010577|MYDITA"/>
    <m/>
    <m/>
    <m/>
    <e v="#NUM!"/>
    <e v="#NUM!"/>
    <x v="0"/>
  </r>
  <r>
    <n v="933"/>
    <n v="1002528326"/>
    <n v="3"/>
    <x v="1"/>
    <n v="5"/>
    <s v="KEDIRI"/>
    <s v="NGANJUK"/>
    <s v="NJK"/>
    <s v="REG"/>
    <s v="AO"/>
    <x v="0"/>
    <s v="1P INET"/>
    <s v="Completed (PS)"/>
    <s v="RBS-Regional 3"/>
    <d v="2026-08-15T13:23:57"/>
    <d v="2026-08-15T20:27:48"/>
    <n v="69366886"/>
    <m/>
    <n v="152611229896"/>
    <s v="warkop mabar"/>
    <s v="ODP-NJK-FAT/46 FAT/D04/46.01"/>
    <s v="WO061825020"/>
    <m/>
    <m/>
    <m/>
    <n v="112.037883885204"/>
    <n v="-7.5990889849493497"/>
    <s v="MD|MYDB-20260815265519|DC20002/MC20039|warkop mabar|085601244905"/>
    <s v="MYDIGIBIZPARTNER"/>
    <m/>
    <m/>
    <m/>
    <m/>
    <m/>
    <m/>
    <m/>
    <m/>
    <s v="Management Janji"/>
    <s v="2026-08-16 13:00:00 | Tanggal pemasangan : 16AGUSTUS 2026 Jam pemasangan : pagi/siang Info Tambahan : Hubungi pelanggan dulu sebelum ke lokasi terima kasih"/>
    <s v="FCC"/>
    <s v="15-08-2026 13:39:51"/>
    <d v="2026-08-16T13:00:00"/>
    <m/>
    <s v="PS"/>
    <s v="NJK"/>
    <s v="NO ADDON"/>
    <n v="20260815"/>
    <s v="Completed"/>
    <s v="HSI Bisnis Promo HUT Telkom PSB 70% - 200 Mbps"/>
    <s v="INDIBIZ"/>
    <m/>
    <m/>
    <d v="2026-08-16T13:00:00"/>
    <s v="2026-08-16 13:00:00 | Tanggal pemasangan : 16AGUSTUS 2026 Jam pemasangan : pagi/siang Info Tambahan : Hubungi pelanggan dulu sebelum ke lokasi terima kasih"/>
    <n v="2026"/>
    <n v="8"/>
    <n v="15"/>
    <d v="2026-08-15T00:00:00"/>
    <n v="-1.5416666666642413"/>
    <x v="1"/>
  </r>
  <r>
    <n v="934"/>
    <n v="1002523924"/>
    <n v="3"/>
    <x v="1"/>
    <n v="5"/>
    <s v="MALANG"/>
    <s v="BATU"/>
    <s v="BTU"/>
    <s v="REG"/>
    <s v="AO"/>
    <x v="0"/>
    <m/>
    <s v="Completed (PS)"/>
    <s v="RBS-Regional 2"/>
    <d v="2026-08-13T11:26:54"/>
    <d v="2026-08-13T16:16:18"/>
    <n v="69361537"/>
    <m/>
    <n v="152707239251"/>
    <s v="PT Multirasa Nusantara"/>
    <s v="ODP-BTU-FY/59"/>
    <s v="WO061654655"/>
    <m/>
    <m/>
    <m/>
    <n v="112.55397929999999"/>
    <n v="-7.8981211"/>
    <s v="|MN00483|/ PT Multirasa Nusantara  / Pic Akhmad Sugiarto/ Cp 085174000139 / akhmad.sugiarto@multirasa.co.id"/>
    <s v="Sales Profesional"/>
    <m/>
    <m/>
    <m/>
    <m/>
    <m/>
    <m/>
    <m/>
    <m/>
    <s v="Management Janji"/>
    <s v="2026-08-10 08:00:00|Tanggal pemasangan: 10/08/2026  Jam pemasangan : pagi / siang  Info Tambahan : Hubungi pelanggan dulu sebelum ke lokasi  terima kasih.|40951378|MYDITA"/>
    <s v="FCC"/>
    <s v="13-08-2026 11:39:50"/>
    <m/>
    <m/>
    <s v="PS"/>
    <s v="BTU"/>
    <s v="NO ADDON"/>
    <n v="20260813"/>
    <s v="Completed"/>
    <s v="- 11_11446;Biaya PSB HSI EBIS Tunai di Depan ~ 11[150000]  - E23015;E23015 ~ ES23 - Perangkat ONT[0]  - E23015~null~44292;E23015||11||Abodemen 0[0]  - E23015~null~E23015_SWONT;SWONT ~ Biaya Sewa ONT ~ E23015[30000]  - E24058;E24058 ~ ES24 - Paket HSI Bisn"/>
    <s v="INDIBIZ"/>
    <m/>
    <m/>
    <d v="2026-08-13T07:00:00"/>
    <s v="2026-08-10 08:00:00|Tanggal pemasangan: 10/08/2026  Jam pemasangan : pagi / siang  Info Tambahan : Hubungi pelanggan dulu sebelum ke lokasi  terima kasih.|40951378|MYDITA"/>
    <n v="2026"/>
    <n v="8"/>
    <n v="13"/>
    <d v="2026-08-13T00:00:00"/>
    <n v="-0.29166666666424135"/>
    <x v="1"/>
  </r>
  <r>
    <n v="935"/>
    <n v="1002515426"/>
    <n v="3"/>
    <x v="6"/>
    <n v="5"/>
    <s v="SIDOARJO"/>
    <s v="INNER - JATIM TIMUR"/>
    <s v="GDA"/>
    <s v="REG"/>
    <s v="AO"/>
    <x v="0"/>
    <m/>
    <s v="Completed (PS)"/>
    <s v="RBS-Regional 3"/>
    <d v="2026-08-07T17:52:14"/>
    <d v="2026-08-07T21:23:56"/>
    <n v="69357539"/>
    <n v="3135910052"/>
    <n v="152317261833"/>
    <s v="PT. BQUIK OTOMOTIF INDONESIA"/>
    <s v="ODP-GDA-FAL/52"/>
    <s v="WO061198470"/>
    <m/>
    <m/>
    <m/>
    <n v="112.730757754762"/>
    <n v="-7.3948873954626704"/>
    <s v="AMRBS;403145;EVA LESTARI BANGUN;AO;PT. BQUIK OTOMOTIF INDONESIA;HSI Bisnis 1:1 (INET+Voice) 50 Mbps (479k);81181141676;81119922069;dimas.m@b-quik.co.id"/>
    <s v="Teknisi"/>
    <m/>
    <m/>
    <m/>
    <m/>
    <m/>
    <m/>
    <m/>
    <m/>
    <s v="Management Janji"/>
    <s v="2026-08-04 15:00:00 |   M Janji : (04/08/2026)  jam Pasang : 09:00  Note : hubungi pelanggan jika ingin kelokasi"/>
    <s v="FCC"/>
    <d v="2026-07-08T17:54:44"/>
    <m/>
    <m/>
    <s v="PS"/>
    <s v="GDA"/>
    <s v="NO ADDON"/>
    <n v="202608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07:00:00"/>
    <s v="2026-08-04 15:00:00 |   M Janji : (04/08/2026)  jam Pasang : 09:00  Note : hubungi pelanggan jika ingin kelokasi"/>
    <n v="2026"/>
    <n v="8"/>
    <n v="7"/>
    <d v="2026-08-07T00:00:00"/>
    <n v="-0.29166666666424135"/>
    <x v="1"/>
  </r>
  <r>
    <n v="936"/>
    <n v="1002523117"/>
    <n v="3"/>
    <x v="3"/>
    <n v="5"/>
    <s v="SBY UTARA"/>
    <s v="LAMONGAN"/>
    <s v="BBA"/>
    <s v="REG"/>
    <s v="AO"/>
    <x v="0"/>
    <s v="1P INET"/>
    <s v="102 | FOLLOW UP COMPLETED"/>
    <s v="RBS-Regional 3"/>
    <d v="2026-08-12T18:46:56"/>
    <d v="2026-08-14T08:49:46"/>
    <n v="69364646"/>
    <m/>
    <n v="152441211302"/>
    <s v="warkop Baim"/>
    <s v="ODP-BBA-FAQ/47 FAQ/D02/47.01"/>
    <s v="WO061624161"/>
    <m/>
    <m/>
    <m/>
    <n v="112.163656018674"/>
    <n v="-7.2336870410418497"/>
    <s v="MD|MYDB-20260812265142|DC20002/MC20039|warkop Baim|085172377660"/>
    <s v="MYDIGIBIZPARTNER"/>
    <m/>
    <m/>
    <m/>
    <m/>
    <m/>
    <m/>
    <m/>
    <m/>
    <s v="Management Janji"/>
    <s v="2026-08-13 15:00:00 | Nama Pic : Baim No Hp Pic : 085172377660 No alt : - Jam Pemasangan : siang  Tanggal Pemasangan : 13 Agustus 2026"/>
    <s v="FCC"/>
    <d v="2026-12-08T18:55:07"/>
    <d v="2026-08-13T15:00:00"/>
    <m/>
    <s v="REVOKE"/>
    <s v="BBA"/>
    <s v="NO ADDON"/>
    <m/>
    <s v="Follow Up Revoke Completed, New Order ID : SC1002525493"/>
    <s v="HSI Bisnis Promo HUT Telkom PSB 70% - 50 Mbps"/>
    <s v="INDIBIZ"/>
    <m/>
    <m/>
    <d v="2026-08-13T15:00:00"/>
    <s v="2026-08-13 15:00:00 | Nama Pic : Baim No Hp Pic : 085172377660 No alt : - Jam Pemasangan : siang  Tanggal Pemasangan : 13 Agustus 2026"/>
    <m/>
    <m/>
    <m/>
    <e v="#NUM!"/>
    <e v="#NUM!"/>
    <x v="0"/>
  </r>
  <r>
    <n v="937"/>
    <n v="1002521694"/>
    <n v="3"/>
    <x v="5"/>
    <n v="5"/>
    <s v="SINGARJA"/>
    <s v="KLUNGKUNG"/>
    <s v="SMA"/>
    <s v="REG"/>
    <s v="AO"/>
    <x v="0"/>
    <m/>
    <s v="Completed (PS)"/>
    <s v="RBS-Regional 3"/>
    <d v="2026-08-12T11:04:16"/>
    <d v="2026-08-14T16:45:12"/>
    <n v="69364031"/>
    <m/>
    <n v="172428815793"/>
    <s v="SLBN 1 KLUNGKUNG"/>
    <s v="ODP-SMA-FAU/43"/>
    <s v="WO061609459"/>
    <m/>
    <m/>
    <m/>
    <n v="115.4005705"/>
    <n v="-8.5313443000000007"/>
    <s v="|MN02750|/PIC NI MADE SANTINIWATI/087766770010/slbn.klungkung@gmail.com"/>
    <s v="Sales Force DBS"/>
    <m/>
    <m/>
    <m/>
    <m/>
    <m/>
    <m/>
    <m/>
    <m/>
    <s v="Management Janji"/>
    <s v="2026-08-14 15:00:00|Nama PIC : Bp Wike No HP : 087766770010 No Alt : - M Janji :  13 Agustus 2026 Jam Pasang : Pagi / Siang Note : hubungi pelanggan jika ingin kelokasi|40951378|MYDITA"/>
    <s v="FCC"/>
    <d v="2026-12-08T11:10:28"/>
    <d v="2026-08-14T15:00:00"/>
    <m/>
    <s v="PS"/>
    <s v="SMA"/>
    <s v="NO ADDON"/>
    <n v="202608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4T15:00:00"/>
    <s v="2026-08-14 15:00:00|Nama PIC : Bp Wike No HP : 087766770010 No Alt : - M Janji :  13 Agustus 2026 Jam Pasang : Pagi / Siang Note : hubungi pelanggan jika ingin kelokasi|40951378|MYDITA"/>
    <n v="2026"/>
    <n v="8"/>
    <n v="14"/>
    <d v="2026-08-14T00:00:00"/>
    <n v="-0.625"/>
    <x v="1"/>
  </r>
  <r>
    <n v="938"/>
    <n v="1002533005"/>
    <n v="3"/>
    <x v="4"/>
    <n v="4"/>
    <s v="PEKALONGAN"/>
    <s v="SLAWI"/>
    <s v="ADW"/>
    <s v="REG"/>
    <s v="AO"/>
    <x v="0"/>
    <s v="1P INET"/>
    <s v="MIE - SEND SURVEY"/>
    <s v="RBS-Regional 3"/>
    <d v="2026-08-18T12:44:56"/>
    <d v="2026-08-18T12:46:01"/>
    <n v="69368933"/>
    <m/>
    <n v="146282105565"/>
    <s v="SD NU PENAWAJA KAJEN 01"/>
    <s v="ODP-ADW-FG/168 FG/D02/168.01"/>
    <s v="WO062002241"/>
    <m/>
    <m/>
    <m/>
    <n v="109.1359904"/>
    <n v="-6.9197654999999996"/>
    <s v="|MN00292|MYIA-092867547512/POI/Agus Maliki/085879877267/agusmalikpenawaja@gmail.com"/>
    <s v="MYIB_ASSISTANT"/>
    <m/>
    <m/>
    <m/>
    <m/>
    <m/>
    <m/>
    <m/>
    <m/>
    <s v="Management Janji"/>
    <s v="2026-08-19 15:00:00 | Nama PIC : Agus No HP : 085879877267 Alt :  M Janji : 19 Augustus 2026 Jam Pasang : 08.00 - 13:00  NoteÃ‚Â :  hubungi terlebih dahulu sebelum kelokasi"/>
    <s v="FCC"/>
    <s v="18-08-2026 12:54:52"/>
    <d v="2026-08-19T15:00:00"/>
    <m/>
    <s v="SURVEY_NEW_MANJA"/>
    <s v="ADW"/>
    <s v="NO ADDON"/>
    <m/>
    <s v="MIE - SEND SURVEY"/>
    <s v="HSI Bisnis Promo HUT Telkom PSB 70% - 50 Mbps"/>
    <s v="INDIBIZ"/>
    <m/>
    <m/>
    <d v="2026-08-19T15:00:00"/>
    <s v="2026-08-19 15:00:00 | Nama PIC : Agus No HP : 085879877267 Alt :  M Janji : 19 Augustus 2026 Jam Pasang : 08.00 - 13:00  NoteÃ‚Â :  hubungi terlebih dahulu sebelum kelokasi"/>
    <m/>
    <m/>
    <m/>
    <e v="#NUM!"/>
    <e v="#NUM!"/>
    <x v="0"/>
  </r>
  <r>
    <n v="939"/>
    <n v="1002530783"/>
    <n v="3"/>
    <x v="0"/>
    <n v="5"/>
    <s v="MATARAM"/>
    <s v="INNER - NUSA TENGGARA"/>
    <s v="SWE"/>
    <s v="REG"/>
    <s v="AO"/>
    <x v="0"/>
    <s v="1P INET"/>
    <s v="Completed (PS)"/>
    <s v="RBS-Regional 3"/>
    <d v="2026-08-17T12:23:57"/>
    <d v="2026-08-18T22:08:52"/>
    <n v="69368031"/>
    <m/>
    <n v="172605804168"/>
    <s v="Toko Fahrurrozi"/>
    <s v="ODP-SWE-FAU/71 FAU/D06/71.01"/>
    <s v="WO061924488"/>
    <m/>
    <m/>
    <m/>
    <n v="116.28827154636301"/>
    <n v="-8.5684566177334496"/>
    <s v="MD|MYDB-20260816265784|SC00001/MC00046|Toko Fahrurrozi|083143173079"/>
    <s v="MYDIGIBIZPARTNER"/>
    <m/>
    <m/>
    <m/>
    <m/>
    <m/>
    <m/>
    <m/>
    <m/>
    <s v="Management Janji"/>
    <s v="2026-08-18 13:00:00 | Tanggal Pemasangan : 18 Agustus 2026 Jam Pemasangan : 08:00 13:00 Info Tambahan : Hubungi pelanggan dulu sebelum ke lokasi terimakasih"/>
    <s v="FCC"/>
    <s v="17-08-2026 12:40:04"/>
    <d v="2026-08-18T13:00:00"/>
    <m/>
    <s v="PS"/>
    <s v="SWE"/>
    <s v="NO ADDON"/>
    <n v="20260818"/>
    <s v="Completed"/>
    <s v="HSI Bisnis PSB 70% - 150 Mbps"/>
    <s v="INDIBIZ"/>
    <m/>
    <m/>
    <d v="2026-08-18T13:00:00"/>
    <s v="2026-08-18 13:00:00 | Tanggal Pemasangan : 18 Agustus 2026 Jam Pemasangan : 08:00 13:00 Info Tambahan : Hubungi pelanggan dulu sebelum ke lokasi terimakasih"/>
    <n v="2026"/>
    <n v="8"/>
    <n v="18"/>
    <d v="2026-08-18T00:00:00"/>
    <n v="-0.54166666666424135"/>
    <x v="1"/>
  </r>
  <r>
    <n v="940"/>
    <n v="1002532224"/>
    <n v="3"/>
    <x v="0"/>
    <n v="5"/>
    <s v="MATARAM"/>
    <s v="INNER - NUSA TENGGARA"/>
    <s v="MTR"/>
    <s v="REG"/>
    <s v="AO"/>
    <x v="0"/>
    <m/>
    <s v="Completed (PS)"/>
    <s v="RBS-Regional 3"/>
    <d v="2026-08-18T09:34:15"/>
    <d v="2026-08-18T21:18:55"/>
    <n v="69366982"/>
    <m/>
    <n v="172601797062"/>
    <s v="SASAKU LOMBOK INDONESIA"/>
    <s v="ODP-MTR-FDH/01"/>
    <s v="WO061978246"/>
    <m/>
    <m/>
    <m/>
    <n v="116.07038009999999"/>
    <n v="-8.5307770000000005"/>
    <s v="MD|MYDB-20260812265146|DN00001/MN01272|SASAKU LOMBOK INDONESIA|08196000031"/>
    <s v="MYDIGIBIZPARTNER"/>
    <m/>
    <m/>
    <m/>
    <m/>
    <m/>
    <m/>
    <m/>
    <m/>
    <s v="Management Janji"/>
    <s v="2026-08-17 08:00:00 | Jam Pemasangan : 08:00 - 12.00  Tanggal Pemasangan : MINGGU 16 AGUSTUS 2026  Info Tambahan : Hubungi pelanggan sebelum datang ke lokasi"/>
    <s v="FCC"/>
    <s v="18-08-2026 09:40:32"/>
    <m/>
    <m/>
    <s v="PS"/>
    <s v="MTR"/>
    <s v="NO ADDON"/>
    <n v="2026081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8T07:00:00"/>
    <s v="2026-08-17 08:00:00 | Jam Pemasangan : 08:00 - 12.00  Tanggal Pemasangan : MINGGU 16 AGUSTUS 2026  Info Tambahan : Hubungi pelanggan sebelum datang ke lokasi"/>
    <n v="2026"/>
    <n v="8"/>
    <n v="18"/>
    <d v="2026-08-18T00:00:00"/>
    <n v="-0.29166666666424135"/>
    <x v="1"/>
  </r>
  <r>
    <n v="941"/>
    <n v="1002506820"/>
    <n v="3"/>
    <x v="3"/>
    <n v="5"/>
    <s v="SBY UTARA"/>
    <s v="TANDES"/>
    <s v="LKI"/>
    <s v="REG"/>
    <s v="AO"/>
    <x v="0"/>
    <s v="1P INET"/>
    <s v="Completed (PS)"/>
    <s v="RBS-Regional 3"/>
    <d v="2026-08-04T08:56:57"/>
    <d v="2026-08-04T16:20:33"/>
    <n v="69357941"/>
    <m/>
    <n v="152424213290"/>
    <s v="PT Sejahtera Esa Dunia"/>
    <s v="ODP-LKS-FAJ/35 FAJ/D05/35.02"/>
    <s v="WO060854307"/>
    <m/>
    <m/>
    <m/>
    <n v="112.6990909"/>
    <n v="-7.3133687999999903"/>
    <s v="|MN00086|MYIA-052545263190/POI/Riska Maulita/089523429605/ncsaindonesia@gmail.com"/>
    <s v="MYIB_ASSISTANT"/>
    <m/>
    <m/>
    <m/>
    <m/>
    <m/>
    <m/>
    <m/>
    <m/>
    <s v="Management Janji"/>
    <s v="2026-08-05 08:00:00 | M Janji : (05/08/2026) jam Pasang : 09:00 Note : hubungi pelanggan jika ingin kelokasi"/>
    <s v="FCC"/>
    <d v="2026-04-08T09:10:36"/>
    <d v="2026-08-05T08:00:00"/>
    <m/>
    <s v="PS"/>
    <s v="LKI"/>
    <s v="NETMONK"/>
    <n v="20260804"/>
    <s v="Completed"/>
    <s v="HSI Bisnis Bundling Netmonk Promo 2026 PSB 70% - 150 Mbps"/>
    <s v="INDIBIZ"/>
    <m/>
    <m/>
    <d v="2026-08-05T08:00:00"/>
    <s v="2026-08-05 08:00:00 | M Janji : (05/08/2026) jam Pasang : 09:00 Note : hubungi pelanggan jika ingin kelokasi"/>
    <n v="2026"/>
    <n v="8"/>
    <n v="4"/>
    <d v="2026-08-04T00:00:00"/>
    <n v="-1.3333333333357587"/>
    <x v="1"/>
  </r>
  <r>
    <n v="942"/>
    <n v="1002506123"/>
    <n v="3"/>
    <x v="2"/>
    <n v="4"/>
    <s v="YOGYAKARTA"/>
    <s v="INNER - YOGYA JATENG SELATAN"/>
    <s v="KGD"/>
    <s v="REG"/>
    <s v="AO"/>
    <x v="0"/>
    <m/>
    <s v="Completed (PS)"/>
    <s v="RBS-Regional 3"/>
    <d v="2026-08-03T13:38:46"/>
    <d v="2026-08-05T15:50:30"/>
    <n v="69357520"/>
    <m/>
    <n v="143132123217"/>
    <s v="Alif&amp; 39;s Bakery Office Marketing"/>
    <s v="ODP-KGD-FAP/097"/>
    <s v="WO060877181"/>
    <m/>
    <m/>
    <m/>
    <n v="110.40456578135399"/>
    <n v="-7.8152104703287097"/>
    <s v="AMRBS ; 920111 ; AM ; BINDA ANISSA ; TREG3 ; MAGELANG ;1S HSI BISNIS 50MB 1:1 ; Irwan Adi Saputra/085188140787/ageneraffair6@gmail.com"/>
    <s v="Account Manager"/>
    <m/>
    <m/>
    <m/>
    <m/>
    <m/>
    <m/>
    <m/>
    <m/>
    <s v="Management Janji"/>
    <s v="2026-08-05 16:00:00|M Janji : (05/08/2026) jam Pasang pagi / siang  Note : hubungi pelanggan jika ingin kelokasi|40981182|MYDITA"/>
    <s v="FCC"/>
    <d v="2026-03-08T13:40:15"/>
    <d v="2026-08-05T16:00:00"/>
    <m/>
    <s v="PS"/>
    <s v="KGD"/>
    <s v="NO ADDON"/>
    <n v="20260805"/>
    <s v="Completed"/>
    <s v="- 11_11446;Biaya PSB HSI EBIS Tunai di Depan ~ 11[150000]  - E23046;E23046 ~ ES23 - Paket HSI Bisnis[0]  - E23046~null~E23046_UNL;UNL ~ Internet-Link Unlimited Internet Usage ~ E23046[0]  - E23046~null~44877;E23046||11||Abodemen 0[0]  - E23046~null~E23046"/>
    <s v="INDIBIZ"/>
    <m/>
    <m/>
    <d v="2026-08-05T16:00:00"/>
    <s v="2026-08-05 16:00:00|M Janji : (05/08/2026) jam Pasang pagi / siang  Note : hubungi pelanggan jika ingin kelokasi|40981182|MYDITA"/>
    <n v="2026"/>
    <n v="8"/>
    <n v="5"/>
    <d v="2026-08-05T00:00:00"/>
    <n v="-0.66666666666424135"/>
    <x v="1"/>
  </r>
  <r>
    <n v="943"/>
    <n v="1002526221"/>
    <n v="3"/>
    <x v="1"/>
    <n v="5"/>
    <s v="MADIUN"/>
    <s v="PONOROGO"/>
    <s v="SMO"/>
    <s v="REG"/>
    <s v="AO"/>
    <x v="0"/>
    <s v="1P INET"/>
    <s v="Completed (PS)"/>
    <s v="RBS-Regional 3"/>
    <d v="2026-08-14T11:40:56"/>
    <d v="2026-08-15T18:39:57"/>
    <n v="69365957"/>
    <m/>
    <n v="152614209519"/>
    <s v="BUMDES DESA KREBET"/>
    <s v="ODP-SMO-FC/40 FC/D02/40.01"/>
    <s v="WO061735614"/>
    <m/>
    <m/>
    <m/>
    <n v="111.371033079922"/>
    <n v="-7.9048101543606997"/>
    <s v="MD|MYDB-20260814265317|DN00001/MN02053|BUMDES DESA KREBET|085738073433"/>
    <s v="MYDIGIBIZPARTNER"/>
    <m/>
    <m/>
    <m/>
    <m/>
    <m/>
    <m/>
    <m/>
    <m/>
    <s v="Management Janji"/>
    <s v="2026-08-15 15:00:00 | Nama Pic : bp parno  No Hp Pic : 085738073433 No alt : - Jam Pemasangan : pagi  Tanggal Pemasangan : 15 Agustus 2026"/>
    <s v="FCC"/>
    <s v="14-08-2026 11:54:50"/>
    <d v="2026-08-15T15:00:00"/>
    <m/>
    <s v="PS"/>
    <s v="SMO"/>
    <s v="NO ADDON"/>
    <n v="20260815"/>
    <s v="Completed"/>
    <s v="HSI Bisnis Promo HUT Telkom PSB 70% - 200 Mbps"/>
    <s v="INDIBIZ"/>
    <m/>
    <m/>
    <d v="2026-08-15T15:00:00"/>
    <s v="2026-08-15 15:00:00 | Nama Pic : bp parno  No Hp Pic : 085738073433 No alt : - Jam Pemasangan : pagi  Tanggal Pemasangan : 15 Agustus 2026"/>
    <n v="2026"/>
    <n v="8"/>
    <n v="15"/>
    <d v="2026-08-15T00:00:00"/>
    <n v="-0.625"/>
    <x v="1"/>
  </r>
  <r>
    <n v="944"/>
    <n v="1002508067"/>
    <n v="3"/>
    <x v="3"/>
    <n v="5"/>
    <s v="SBY SELATAN"/>
    <s v="KETINTANG"/>
    <s v="IJK"/>
    <s v="REG"/>
    <s v="AO"/>
    <x v="0"/>
    <s v="1P INET"/>
    <s v="100 | REVOKE COMPLETED"/>
    <s v="RBS-Regional 3"/>
    <d v="2026-08-04T12:49:56"/>
    <d v="2026-08-10T09:27:56"/>
    <n v="69358254"/>
    <m/>
    <n v="152306253168"/>
    <s v="PUSATEMAS.ID"/>
    <s v="ODP-IJK-FLV/18"/>
    <s v="WO060884918"/>
    <m/>
    <m/>
    <m/>
    <n v="112.7351173"/>
    <n v="-7.3094443999999896"/>
    <s v="|MN01715|MYIA-018902417796/POI/M. IRGI MUNGGARAN /081119807105/pusatemasirgi@gmail.com"/>
    <s v="MYIB_ASSISTANT"/>
    <m/>
    <m/>
    <m/>
    <m/>
    <m/>
    <m/>
    <m/>
    <m/>
    <s v="Management Janji"/>
    <s v="2026-08-05 11:00:00 |  M Janji : (5 AGUSTUS 2026) jam Pasang : siang Note : hubungi pelanggan jika ingin kelokasi"/>
    <s v="FCC"/>
    <d v="2026-04-08T12:55:04"/>
    <d v="2026-08-05T11:00:00"/>
    <s v="Kendala Pelanggan"/>
    <s v="REVOKE"/>
    <s v="IJK"/>
    <s v="NO ADDON"/>
    <m/>
    <s v="Revoke Completed"/>
    <s v="HSI Bisnis Basic Promo HUT Telkom PSB 70% - 50 Mbps"/>
    <s v="INDIBIZ"/>
    <m/>
    <m/>
    <d v="2026-08-05T11:00:00"/>
    <s v="2026-08-05 11:00:00 |  M Janji : (5 AGUSTUS 2026) jam Pasang : siang Note : hubungi pelanggan jika ingin kelokasi"/>
    <m/>
    <m/>
    <m/>
    <e v="#NUM!"/>
    <e v="#NUM!"/>
    <x v="0"/>
  </r>
  <r>
    <n v="945"/>
    <n v="1002529399"/>
    <n v="3"/>
    <x v="6"/>
    <n v="5"/>
    <s v="JEMBER"/>
    <s v="SITUBONDO"/>
    <s v="MLD"/>
    <s v="REG"/>
    <s v="AO"/>
    <x v="0"/>
    <s v="1P INET"/>
    <s v="Completed (PS)"/>
    <s v="RBS-Regional 3"/>
    <d v="2026-08-16T10:35:56"/>
    <d v="2026-08-16T19:15:15"/>
    <n v="69367375"/>
    <m/>
    <n v="152529201010"/>
    <s v="TOKO SEMBAKO AURELLIA"/>
    <s v="ODP-MLD-FD/05 FD/D02/05.01"/>
    <s v="WO061861207"/>
    <m/>
    <m/>
    <m/>
    <n v="113.80352428472099"/>
    <n v="-7.7764714042430096"/>
    <s v="|MN00099|MYIA-004006629129/POI/SULHADI/082330528967/mursidimladingan@gmail.com"/>
    <s v="MYIB_ASSISTANT"/>
    <m/>
    <m/>
    <m/>
    <m/>
    <m/>
    <m/>
    <m/>
    <m/>
    <s v="Management Janji"/>
    <s v="2026-08-17 08:00:00 | Nama : BU TINA (ANAK) No Hp : 082330528967 No Alt :  Tgl Pemasangan : 17 Agustus 2026 Interval : PAGI  Note : Hubungi pelanggan terlebih dahulu"/>
    <s v="FCC"/>
    <s v="16-08-2026 10:40:33"/>
    <d v="2026-08-17T08:00:00"/>
    <m/>
    <s v="PS"/>
    <s v="MLD"/>
    <s v="NO ADDON"/>
    <n v="20260816"/>
    <s v="Completed"/>
    <s v="HSI Bisnis Khusus Winback PSB 70% - 200 Mbps"/>
    <s v="INDIBIZ"/>
    <m/>
    <m/>
    <d v="2026-08-17T08:00:00"/>
    <s v="2026-08-17 08:00:00 | Nama : BU TINA (ANAK) No Hp : 082330528967 No Alt :  Tgl Pemasangan : 17 Agustus 2026 Interval : PAGI  Note : Hubungi pelanggan terlebih dahulu"/>
    <n v="2026"/>
    <n v="8"/>
    <n v="16"/>
    <d v="2026-08-16T00:00:00"/>
    <n v="-1.3333333333357587"/>
    <x v="1"/>
  </r>
  <r>
    <n v="946"/>
    <n v="1002516945"/>
    <n v="3"/>
    <x v="3"/>
    <n v="5"/>
    <s v="SBY SELATAN"/>
    <s v="TANDES"/>
    <s v="DMO"/>
    <s v="REG"/>
    <s v="AO"/>
    <x v="0"/>
    <m/>
    <s v="Completed (PS)"/>
    <s v="RBS-Regional 3"/>
    <d v="2026-08-10T09:18:19"/>
    <d v="2026-08-10T16:05:18"/>
    <n v="69362114"/>
    <m/>
    <n v="152301273580"/>
    <s v="SERASACAFESBY"/>
    <s v="ODP-DMO-FNA/10"/>
    <s v="WO061376419"/>
    <m/>
    <m/>
    <m/>
    <n v="112.73893219999999"/>
    <n v="-7.2915653000000002"/>
    <s v="|MN02093|/SERASACAFESBY/Andi Muhammad N/082344652389/ajoppar@gmail.com/HSI Basic Winback + Antares Eazy (1:2) 50 Mbps (Rp 395.000) PSB Rp 150.000"/>
    <s v="Sales Force DBS"/>
    <m/>
    <m/>
    <m/>
    <m/>
    <m/>
    <m/>
    <m/>
    <m/>
    <s v="Management Janji"/>
    <s v="2026-08-11 13:00:00|Nama : BP ANDI MUHAMMAD NUR S No Hp : 082344652389 No Alt :  Tgl Pemasangan : 11 Agustus 2026 Interval : SIANG Note : Hubungi pelanggan terlebih dahulu|40971402|MYDITA"/>
    <s v="FCC"/>
    <d v="2026-10-08T09:25:41"/>
    <d v="2026-08-11T13:00:00"/>
    <m/>
    <s v="PS"/>
    <s v="DMO"/>
    <s v="ANTAREZ"/>
    <n v="20260810"/>
    <s v="Completed"/>
    <s v="- 11_11446;Biaya PSB HSI EBIS Tunai di Depan ~ 11[150000]  - E23015;E23015 ~ ES23 - Perangkat ONT[0]  - E23015~null~44292;E23015||11||Abodemen 0[0]  - E23015~null~E23015_SWONT;SWONT ~ Biaya Sewa ONT ~ E23015[30000]  - E24058;E24058 ~ ES24 - Paket HSI Bisn"/>
    <s v="INDIBIZ"/>
    <m/>
    <m/>
    <d v="2026-08-11T13:00:00"/>
    <s v="2026-08-11 13:00:00|Nama : BP ANDI MUHAMMAD NUR S No Hp : 082344652389 No Alt :  Tgl Pemasangan : 11 Agustus 2026 Interval : SIANG Note : Hubungi pelanggan terlebih dahulu|40971402|MYDITA"/>
    <n v="2026"/>
    <n v="8"/>
    <n v="10"/>
    <d v="2026-08-10T00:00:00"/>
    <n v="-1.5416666666642413"/>
    <x v="1"/>
  </r>
  <r>
    <n v="947"/>
    <n v="1002515842"/>
    <n v="3"/>
    <x v="7"/>
    <n v="4"/>
    <s v="KUDUS"/>
    <s v="PURWODADI"/>
    <s v="PWB"/>
    <s v="REG"/>
    <s v="AO"/>
    <x v="0"/>
    <s v="1P INET"/>
    <s v="102 | FOLLOW UP COMPLETED"/>
    <s v="RBS-Regional 3"/>
    <d v="2026-08-08T11:58:56"/>
    <d v="2026-08-11T16:37:53"/>
    <n v="69361390"/>
    <m/>
    <n v="141568113904"/>
    <s v="ONDOL"/>
    <s v="ODP-PWB-FD/156 FD/D05/156.01"/>
    <s v="WO061251811"/>
    <m/>
    <m/>
    <m/>
    <n v="110.92130698836699"/>
    <n v="-7.02527454543403"/>
    <s v="|MN00410|MYIA-046729611048/POI/ALI MUCHSIN/082327602683/amuh2150@gmail.com"/>
    <s v="MYIB_ASSISTANT"/>
    <m/>
    <m/>
    <m/>
    <m/>
    <m/>
    <m/>
    <m/>
    <m/>
    <s v="Management Janji"/>
    <s v="2026-08-09 13:00:00 | Nama PIC: bp muchsin Notel: 082327602683 Alt: -  Tanggal: 9/8/2026 Jam Pasang: Siang Note: Hubungi pelanggan sebelum ke lokasi, terima kasih. "/>
    <s v="FCC"/>
    <d v="2026-08-08T12:09:43"/>
    <d v="2026-08-09T13:00:00"/>
    <m/>
    <s v="REVOKE"/>
    <s v="PWB"/>
    <s v="NO ADDON"/>
    <m/>
    <s v="Follow Up Revoke Completed, New Order ID : SC1002520758"/>
    <s v="HSI Bisnis Promo HUT Telkom PSB 70% - 150 Mbps"/>
    <s v="INDIBIZ"/>
    <m/>
    <m/>
    <d v="2026-08-09T13:00:00"/>
    <s v="2026-08-09 13:00:00 | Nama PIC: bp muchsin Notel: 082327602683 Alt: -  Tanggal: 9/8/2026 Jam Pasang: Siang Note: Hubungi pelanggan sebelum ke lokasi, terima kasih. "/>
    <m/>
    <m/>
    <m/>
    <e v="#NUM!"/>
    <e v="#NUM!"/>
    <x v="0"/>
  </r>
  <r>
    <n v="948"/>
    <n v="1002510097"/>
    <n v="3"/>
    <x v="6"/>
    <n v="5"/>
    <s v="SIDOARJO"/>
    <s v="JOMBANG"/>
    <s v="JOM"/>
    <s v="REG"/>
    <s v="AO"/>
    <x v="0"/>
    <m/>
    <s v="Completed (PS)"/>
    <s v="RBS-Regional 3"/>
    <d v="2026-08-05T10:59:01"/>
    <d v="2026-08-06T19:45:54"/>
    <n v="69358945"/>
    <m/>
    <n v="152318240530"/>
    <s v="KAMIMA"/>
    <s v="ODP-JOM-FS/71"/>
    <s v="WO061110249"/>
    <m/>
    <m/>
    <m/>
    <n v="112.2182945"/>
    <n v="-7.5307591"/>
    <s v="|MN02084|/KAMIMA/WINBACK 2.0 HSI B2B (1:1) 50MBPS 355RB PSB DISC 70%//crahmadanty@gmail.com/CECIA RAHMADANTY /81252330223"/>
    <s v="Sales Force DBS"/>
    <m/>
    <m/>
    <m/>
    <m/>
    <m/>
    <m/>
    <m/>
    <m/>
    <s v="Management Janji"/>
    <s v="2026-08-07 15:00:00|Tanggal pemasangan: 6/08/2026 Jam pemasangan : pagi / siang Info Tambahan : Hubungi pelanggan dulu sebelum ke lokasi. terima kasih|40010577|MYDITA"/>
    <s v="FCC"/>
    <d v="2026-05-08T11:24:55"/>
    <d v="2026-08-07T15:00:00"/>
    <m/>
    <s v="PS"/>
    <s v="JOM"/>
    <s v="NO ADDON"/>
    <n v="20260806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7T15:00:00"/>
    <s v="2026-08-07 15:00:00|Tanggal pemasangan: 6/08/2026 Jam pemasangan : pagi / siang Info Tambahan : Hubungi pelanggan dulu sebelum ke lokasi. terima kasih|40010577|MYDITA"/>
    <n v="2026"/>
    <n v="8"/>
    <n v="6"/>
    <d v="2026-08-06T00:00:00"/>
    <n v="-1.625"/>
    <x v="1"/>
  </r>
  <r>
    <n v="949"/>
    <n v="1002521164"/>
    <n v="3"/>
    <x v="0"/>
    <n v="5"/>
    <s v="KUPANG"/>
    <s v="ENDE"/>
    <s v="END"/>
    <s v="REG"/>
    <s v="AO"/>
    <x v="0"/>
    <s v="1P INET"/>
    <s v="MIE - SEND SURVEY"/>
    <s v="RBS-Regional 3"/>
    <d v="2026-08-12T07:58:56"/>
    <d v="2026-08-12T08:00:01"/>
    <n v="69363788"/>
    <m/>
    <n v="172506789008"/>
    <s v="SPBU WZ YOHANES"/>
    <s v="ODP-END-FH/11 FH/D03/11.01"/>
    <s v="WO061548603"/>
    <m/>
    <m/>
    <m/>
    <n v="121.668233"/>
    <n v="-8.8336962000000003"/>
    <s v="|MC40144|MYIA-097284783270/POI/OKTOVIANUS LIE/087831645463/spbuyohanes@gmail.com"/>
    <s v="MYIB_ASSISTANT"/>
    <m/>
    <m/>
    <m/>
    <m/>
    <m/>
    <m/>
    <m/>
    <m/>
    <s v="Management Janji"/>
    <s v="2026-08-19 08:00:00 | telp : 087831645463 alt :  M Janji : (12/08/2026) jam Pasang :pagi / siang  Note : hubungi pelanggan jika ingin kelokasi "/>
    <s v="FCC"/>
    <d v="2026-12-08T08:10:35"/>
    <d v="2026-08-19T08:00:00"/>
    <m/>
    <s v="SURVEY_NEW_MANJA"/>
    <s v="END"/>
    <s v="NO ADDON"/>
    <m/>
    <s v="MIE - SEND SURVEY"/>
    <s v="HSI Bisnis Promo HUT Telkom PSB 70% - 50 Mbps"/>
    <s v="INDIBIZ"/>
    <m/>
    <m/>
    <d v="2026-08-19T08:00:00"/>
    <s v="2026-08-19 08:00:00 | telp : 087831645463 alt :  M Janji : (12/08/2026) jam Pasang :pagi / siang  Note : hubungi pelanggan jika ingin kelokasi "/>
    <m/>
    <m/>
    <m/>
    <e v="#NUM!"/>
    <e v="#NUM!"/>
    <x v="0"/>
  </r>
  <r>
    <n v="950"/>
    <n v="1002520749"/>
    <n v="3"/>
    <x v="6"/>
    <n v="5"/>
    <s v="JEMBER"/>
    <s v="BANYUWANGI"/>
    <s v="GEN"/>
    <s v="REG"/>
    <s v="AO"/>
    <x v="0"/>
    <m/>
    <s v="Completed (PS)"/>
    <s v="RBS-Regional 2"/>
    <d v="2026-08-11T16:32:58"/>
    <d v="2026-08-13T14:28:12"/>
    <n v="69363632"/>
    <m/>
    <n v="152519203623"/>
    <s v="PT HIPERNET INDODATA"/>
    <s v="ODP-GEN-FD/06"/>
    <s v="WO061573575"/>
    <m/>
    <m/>
    <m/>
    <n v="114.146401"/>
    <n v="-8.3624670999999999"/>
    <s v="|MN00483|/PT HIPERNET INDODATA/HSI BASIC 1S INET 50MBPS/087835316536/eriza.a@hypernet.co.id/Iman Irmansyah  "/>
    <s v="B2B Partner Management (PM)"/>
    <m/>
    <m/>
    <m/>
    <m/>
    <m/>
    <m/>
    <m/>
    <m/>
    <s v="Management Janji"/>
    <s v="2026-08-13 08:00:00|M Janji : (14/08/2026) jam Pasang : 09:00 Note : hubungi pelanggan jika ingin kelokasi|40981182|MYDITA"/>
    <s v="FCC"/>
    <d v="2026-11-08T16:39:47"/>
    <d v="2026-08-13T08:00:00"/>
    <m/>
    <s v="PS"/>
    <s v="GEN"/>
    <s v="NO ADDON"/>
    <n v="2026081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3T08:00:00"/>
    <s v="2026-08-13 08:00:00|M Janji : (14/08/2026) jam Pasang : 09:00 Note : hubungi pelanggan jika ingin kelokasi|40981182|MYDITA"/>
    <n v="2026"/>
    <n v="8"/>
    <n v="13"/>
    <d v="2026-08-13T00:00:00"/>
    <n v="-0.33333333333575865"/>
    <x v="1"/>
  </r>
  <r>
    <n v="951"/>
    <n v="1002508007"/>
    <n v="3"/>
    <x v="7"/>
    <n v="4"/>
    <s v="KUDUS"/>
    <s v="PATI"/>
    <s v="PAT"/>
    <s v="REG"/>
    <s v="AO"/>
    <x v="0"/>
    <m/>
    <s v="98 | OSS - CANCEL COMPLETE"/>
    <s v="RBS-Regional 3"/>
    <d v="2026-08-04T12:26:57"/>
    <d v="2026-08-10T17:15:47"/>
    <n v="69358221"/>
    <n v="2955162063"/>
    <n v="142551119447"/>
    <s v="PT GLOBAL JET EXPRESS"/>
    <s v="ODP-PAT-FAJ/001"/>
    <s v="WO060926902"/>
    <m/>
    <m/>
    <m/>
    <n v="111.0626635"/>
    <n v="-6.6565117000000003"/>
    <s v="AMRBS;403099;TREG4;MUHAMMAD MASTUR;081226139781;CP EKO RIWAYAT PUJI SISWANTO ;089672004708;PAKET 2S INET VOICE 50 MBPS (479.000);PT GLOBAL JET EXPRESS//TRANGKIL;input by tito  "/>
    <s v="Account Manager"/>
    <m/>
    <m/>
    <m/>
    <m/>
    <m/>
    <m/>
    <m/>
    <m/>
    <s v="Management Janji"/>
    <s v="2026-08-06 08:00:00|Nama Pic : bp EKO  No Hp Pic : 089672004708 No alt : - Jam Pemasangan : pagi  Tanggal Pemasangan : 6 Agustus 2026|40981182|MYDITA"/>
    <s v="FCC"/>
    <d v="2026-04-08T12:39:55"/>
    <d v="2026-08-06T08:00:00"/>
    <s v="Kendala Pelanggan"/>
    <s v="CANCEL"/>
    <s v="PAT"/>
    <s v="NO ADDON"/>
    <m/>
    <s v="Cancel 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06T08:00:00"/>
    <s v="2026-08-06 08:00:00|Nama Pic : bp EKO  No Hp Pic : 089672004708 No alt : - Jam Pemasangan : pagi  Tanggal Pemasangan : 6 Agustus 2026|40981182|MYDITA"/>
    <m/>
    <m/>
    <m/>
    <e v="#NUM!"/>
    <e v="#NUM!"/>
    <x v="0"/>
  </r>
  <r>
    <n v="952"/>
    <n v="1002521248"/>
    <n v="3"/>
    <x v="3"/>
    <n v="5"/>
    <s v="SBY UTARA"/>
    <s v="TANDES"/>
    <s v="KNN"/>
    <s v="REG"/>
    <s v="AO"/>
    <x v="0"/>
    <m/>
    <s v="Completed (PS)"/>
    <s v="RBS-Regional 3"/>
    <d v="2026-08-12T08:44:38"/>
    <d v="2026-08-13T19:18:44"/>
    <n v="69363846"/>
    <m/>
    <n v="152412248277"/>
    <s v="SMPN 20 SURABAYA"/>
    <s v="ODP-KND-FEQ/01"/>
    <s v="WO061669309"/>
    <m/>
    <m/>
    <m/>
    <n v="112.6528909"/>
    <n v="-7.2698945999999998"/>
    <s v="|MN00086|/SMPN 20 SURABAYA/BANGKIT IRMANUDIN BAHRI/085645018597/smpn20sby@gmail.com/HSI Basic Winback + Antares Eazy (1:2) 50 Mbps (Rp 395.000) PSB Rp 150.000/"/>
    <s v="Sales Force DBS"/>
    <m/>
    <m/>
    <m/>
    <m/>
    <m/>
    <m/>
    <m/>
    <m/>
    <s v="Management Janji"/>
    <s v="2026-08-14 13:00:00|Nama : BP BANGKIT IRMANUDIN BAHRI No Hp : 085645018597 No Alt :  Tgl Pemasangan : 14 Agustus 2026 Interval : PAGI  Note : Hubungi pelanggan terlebih dahulu|40971402|MYDITA"/>
    <s v="FCC"/>
    <d v="2026-12-08T08:55:52"/>
    <d v="2026-08-14T13:00:00"/>
    <m/>
    <s v="PS"/>
    <s v="KNN"/>
    <s v="ANTAREZ"/>
    <n v="20260813"/>
    <s v="Completed"/>
    <s v="- 11_11446;Biaya PSB HSI EBIS Tunai di Depan ~ 11[150000]  - E23015;E23015 ~ ES23 - Perangkat ONT[0]  - E23015~null~44292;E23015||11||Abodemen 0[0]  - E23015~null~E23015_SWONTDUALB;SWONTDUALB ~ Biaya Sewa ONT Dual Band ~ E23015[30000]  - E24058;E24058 ~ E"/>
    <s v="INDIBIZ"/>
    <m/>
    <m/>
    <d v="2026-08-14T13:00:00"/>
    <s v="2026-08-14 13:00:00|Nama : BP BANGKIT IRMANUDIN BAHRI No Hp : 085645018597 No Alt :  Tgl Pemasangan : 14 Agustus 2026 Interval : PAGI  Note : Hubungi pelanggan terlebih dahulu|40971402|MYDITA"/>
    <n v="2026"/>
    <n v="8"/>
    <n v="13"/>
    <d v="2026-08-13T00:00:00"/>
    <n v="-1.5416666666642413"/>
    <x v="1"/>
  </r>
  <r>
    <n v="953"/>
    <n v="1002504611"/>
    <n v="3"/>
    <x v="1"/>
    <n v="5"/>
    <s v="KEDIRI"/>
    <s v="TULUNGAGUNG"/>
    <s v="TUL"/>
    <s v="REG"/>
    <s v="AO"/>
    <x v="0"/>
    <s v="1P INET"/>
    <s v="Completed (PS)"/>
    <s v="RBS-Regional 3"/>
    <d v="2026-08-01T13:58:56"/>
    <d v="2026-08-02T14:00:48"/>
    <n v="69356768"/>
    <m/>
    <n v="152606246179"/>
    <s v="SPBU NGANTRU 54.662.06"/>
    <s v="ODP-TUL-FAP/66 FAP/D05/66.01"/>
    <s v="WO060653984"/>
    <m/>
    <m/>
    <m/>
    <n v="111.93244199999999"/>
    <n v="-8.0037260000000003"/>
    <s v="|MN01011|MYIA-094533404365/POI/ARIF PRASETYA WARAHAP/082234244764/itafifarma@gmail.com"/>
    <s v="MYIB_ASSISTANT"/>
    <m/>
    <m/>
    <m/>
    <m/>
    <m/>
    <m/>
    <m/>
    <m/>
    <s v="Management Janji"/>
    <s v="2026-08-02 13:00:00 | M Janji : 2 agustus 2026 jam Pasang : pagi siang Note : hubungi pelanggan jika ingin kelokasi"/>
    <s v="FCC"/>
    <d v="2026-01-08T14:09:52"/>
    <d v="2026-08-02T13:00:00"/>
    <m/>
    <s v="PS"/>
    <s v="TUL"/>
    <s v="NO ADDON"/>
    <n v="20260802"/>
    <s v="Completed"/>
    <s v="HSI Bisnis Promo HUT Telkom PSB 70% - 50 Mbps"/>
    <s v="INDIBIZ"/>
    <m/>
    <m/>
    <d v="2026-08-02T13:00:00"/>
    <s v="2026-08-02 13:00:00 | M Janji : 2 agustus 2026 jam Pasang : pagi siang Note : hubungi pelanggan jika ingin kelokasi"/>
    <n v="2026"/>
    <n v="8"/>
    <n v="2"/>
    <d v="2026-08-02T00:00:00"/>
    <n v="-0.54166666666424135"/>
    <x v="1"/>
  </r>
  <r>
    <n v="954"/>
    <n v="1002523750"/>
    <n v="3"/>
    <x v="0"/>
    <n v="5"/>
    <s v="MATARAM"/>
    <s v="LOMBOK TIMUR UTARA"/>
    <s v="SGG"/>
    <s v="REG"/>
    <s v="AO"/>
    <x v="0"/>
    <m/>
    <s v="CC - HD1A - INPROGRESS UNCONTACTED"/>
    <s v="RBS-Regional 3"/>
    <d v="2026-08-13T10:39:25"/>
    <d v="2026-08-18T17:07:13"/>
    <n v="69364895"/>
    <m/>
    <n v="172604213972"/>
    <s v="TRANS MARINE INDONESIA"/>
    <s v="ODP-SGG-FCLG/17"/>
    <m/>
    <m/>
    <m/>
    <m/>
    <n v="116.0433773"/>
    <n v="-8.3538440000000005"/>
    <s v="RBS HSI |ADE RAGIL PURWANDANI | 406650 | TREG 3 | TRANS MARINE INDONESIA | BP AGUS| 085238565557 | PSB INET NETMONK 50 MBPS"/>
    <s v="Amex"/>
    <m/>
    <m/>
    <m/>
    <m/>
    <m/>
    <m/>
    <m/>
    <m/>
    <m/>
    <m/>
    <m/>
    <s v="13-08-2026 10:54:48"/>
    <m/>
    <m/>
    <s v="FCC"/>
    <s v="SGG"/>
    <s v="NETMONK"/>
    <m/>
    <s v="UNCONTACTED : Telepon Tidak Diangkat - RNA Yusnani Manalu 40951378|MYDITA"/>
    <s v="- SP_NOSS;SP_NOSS ~ Internet NOSS Multispeed Network[0]  - SP_NOSS;SP_NOSS ~ Internet NOSS Multispeed Network[0]  - E23015;E23015 ~ ES23 - Perangkat ONT[0]  - E23015~null~44292;E23015||11||Abodemen 0[0]  - E23015~null~E23015_SWONT;SWONT ~ Biaya Sewa ONT ~"/>
    <s v="INDIBIZ"/>
    <m/>
    <m/>
    <m/>
    <m/>
    <m/>
    <m/>
    <m/>
    <e v="#NUM!"/>
    <e v="#NUM!"/>
    <x v="0"/>
  </r>
  <r>
    <n v="955"/>
    <n v="1002532207"/>
    <n v="3"/>
    <x v="6"/>
    <n v="5"/>
    <s v="JEMBER"/>
    <s v="BANYUWANGI"/>
    <s v="BWG"/>
    <s v="REG"/>
    <s v="AO"/>
    <x v="0"/>
    <s v="1P INET"/>
    <s v="CANCEL COMPLETED"/>
    <s v="RBS-Regional 3"/>
    <d v="2026-08-18T09:29:56"/>
    <d v="2026-08-18T17:14:26"/>
    <n v="69368609"/>
    <m/>
    <n v="152503269668"/>
    <s v="Toko bintang"/>
    <s v="ODP-BWG-FAB/07 FAB/D02/07.01"/>
    <s v="WO061977432"/>
    <m/>
    <m/>
    <m/>
    <n v="114.3724376"/>
    <n v="-8.2050903999999996"/>
    <s v="MD|MYDB-20260817265880|DC30008/MC30031|Toko bintang|081249305052"/>
    <s v="MYDIGIBIZPARTNER"/>
    <m/>
    <m/>
    <m/>
    <m/>
    <m/>
    <m/>
    <m/>
    <m/>
    <s v="Management Janji"/>
    <s v="2026-08-19 08:00:00 | Waktu pemasangan : 17 agustus 2026 Jam pemasangan : 08.00 - 12.00 Info Tambahan : Hubungi pelanggan dulu sebelum ke lokasi terimakasih "/>
    <s v="FCC"/>
    <s v="18-08-2026 09:40:32"/>
    <d v="2026-08-19T08:00:00"/>
    <m/>
    <s v="CANCEL"/>
    <s v="BWG"/>
    <s v="OCA"/>
    <m/>
    <s v="CANCEL ORDER INVALID SURVEY remark : BATAL ORDER ............ response : OK"/>
    <s v="HSI Bisnis Bundling OCA Breach Checker PSB 70% Promo - 300 Mbps"/>
    <s v="INDIBIZ"/>
    <m/>
    <m/>
    <d v="2026-08-19T08:00:00"/>
    <s v="2026-08-19 08:00:00 | Waktu pemasangan : 17 agustus 2026 Jam pemasangan : 08.00 - 12.00 Info Tambahan : Hubungi pelanggan dulu sebelum ke lokasi terimakasih "/>
    <m/>
    <m/>
    <m/>
    <e v="#NUM!"/>
    <e v="#NUM!"/>
    <x v="0"/>
  </r>
  <r>
    <n v="956"/>
    <n v="1002516422"/>
    <n v="3"/>
    <x v="3"/>
    <n v="5"/>
    <s v="SBY SELATAN"/>
    <s v="KETINTANG"/>
    <s v="RKT"/>
    <s v="REG"/>
    <s v="AO"/>
    <x v="0"/>
    <s v="1P INET"/>
    <s v="100 | REVOKE COMPLETED"/>
    <s v="RBS-Regional 3"/>
    <d v="2026-08-09T11:40:57"/>
    <d v="2026-08-11T13:54:54"/>
    <n v="69361782"/>
    <m/>
    <n v="152308241996"/>
    <s v="PT. Senlan Jaya Abadi"/>
    <s v="ODP-RKT-FBA/11 FBA/D01/11.01"/>
    <s v="WO061311294"/>
    <m/>
    <m/>
    <m/>
    <n v="112.751086"/>
    <n v="-7.3037729999999996"/>
    <s v="|MN02351|MYIA-029619196030/POI/Wu Fengmei/082266696168/senlan.88888@gmail.com"/>
    <s v="MYIB_ASSISTANT"/>
    <m/>
    <m/>
    <m/>
    <m/>
    <m/>
    <m/>
    <m/>
    <m/>
    <s v="Management Janji"/>
    <s v="2026-08-10 08:00:00 | Tanggal pemasangan: 10/08/2026 Jam pemasangan : pagi / siang Info Tambahan : Hubungi pelanggan dulu sebelum ke lokasi terima kasih."/>
    <s v="FCC"/>
    <d v="2026-09-08T11:54:51"/>
    <d v="2026-08-10T08:00:00"/>
    <s v="Kendala Pelanggan"/>
    <s v="REVOKE"/>
    <s v="RKT"/>
    <s v="NO ADDON"/>
    <m/>
    <s v="Revoke Completed"/>
    <s v="HSI Bisnis Basic PSB 70% Dual Band - 100 Mbps"/>
    <s v="INDIBIZ"/>
    <m/>
    <m/>
    <d v="2026-08-10T08:00:00"/>
    <s v="2026-08-10 08:00:00 | Tanggal pemasangan: 10/08/2026 Jam pemasangan : pagi / siang Info Tambahan : Hubungi pelanggan dulu sebelum ke lokasi terima kasih."/>
    <m/>
    <m/>
    <m/>
    <e v="#NUM!"/>
    <e v="#NUM!"/>
    <x v="0"/>
  </r>
  <r>
    <n v="957"/>
    <n v="1002512245"/>
    <n v="3"/>
    <x v="3"/>
    <n v="5"/>
    <s v="SBY UTARA"/>
    <s v="MANYAR"/>
    <s v="MGO"/>
    <s v="REG"/>
    <s v="AO"/>
    <x v="0"/>
    <s v="1P INET"/>
    <s v="102 | FOLLOW UP COMPLETED"/>
    <s v="RBS-Regional 3"/>
    <d v="2026-08-06T12:34:56"/>
    <d v="2026-08-10T16:13:02"/>
    <n v="69359904"/>
    <m/>
    <n v="152413167553"/>
    <s v="LEMBAGA PENDIDIKAN BAHASA CHINA"/>
    <s v="ODP-DMO-FAC/14 FAC/D03/14.01"/>
    <s v="WO061067864"/>
    <m/>
    <m/>
    <m/>
    <n v="112.75182599999999"/>
    <n v="-7.2598849999999997"/>
    <s v="MD|MYDB-20260805264496|DN00001/MN00443|LEMBAGA PENDIDIKAN BAHASA CHINA|085113162223"/>
    <s v="MYDIGIBIZPARTNER"/>
    <m/>
    <m/>
    <m/>
    <m/>
    <m/>
    <m/>
    <m/>
    <m/>
    <s v="Management Janji"/>
    <s v="2026-08-07 13:00:00 | M Janji : (07/08/026) jam Pasang : 09:00 Note : hubungi pelanggan jika ingin kelokasi "/>
    <s v="FCC"/>
    <d v="2026-06-08T12:40:10"/>
    <d v="2026-08-07T13:00:00"/>
    <s v="Kendala Pelanggan"/>
    <s v="REVOKE"/>
    <s v="MGO"/>
    <s v="NO ADDON"/>
    <m/>
    <s v="Follow Up Revoke Completed, New Order ID : SC1002518438"/>
    <s v="HSI Bisnis Promo HUT Telkom PSB 70% - 200 Mbps"/>
    <s v="INDIBIZ"/>
    <m/>
    <m/>
    <d v="2026-08-07T13:00:00"/>
    <s v="2026-08-07 13:00:00 | M Janji : (07/08/026) jam Pasang : 09:00 Note : hubungi pelanggan jika ingin kelokasi "/>
    <m/>
    <m/>
    <m/>
    <e v="#NUM!"/>
    <e v="#NUM!"/>
    <x v="0"/>
  </r>
  <r>
    <n v="958"/>
    <n v="1002530538"/>
    <n v="3"/>
    <x v="1"/>
    <n v="5"/>
    <s v="MALANG"/>
    <s v="BATU"/>
    <s v="SGS"/>
    <s v="REG"/>
    <s v="AO"/>
    <x v="0"/>
    <s v="1P INET"/>
    <s v="Completed (PS)"/>
    <s v="RBS-Regional 3"/>
    <d v="2026-08-17T10:02:56"/>
    <d v="2026-08-17T21:02:48"/>
    <n v="69367905"/>
    <m/>
    <n v="152721298740"/>
    <s v="TOKOMU 24 BARENG"/>
    <s v="ODP-SGS-FN/51 FN/D04/51.01"/>
    <s v="WO061914755"/>
    <m/>
    <m/>
    <m/>
    <n v="112.684249319136"/>
    <n v="-7.91022518336207"/>
    <s v="MD|MYDB-20260817265810|SC20017/MC20200|TOKOMU 24 BARENG|.085101693003"/>
    <s v="MYDIGIBIZPARTNER"/>
    <m/>
    <m/>
    <m/>
    <m/>
    <m/>
    <m/>
    <m/>
    <m/>
    <s v="Management Janji"/>
    <s v="2026-08-18 08:00:00 | Nama PIC : Bp Gigik No Hp : 085101693003 No Alt : - Tgl Pemasangan : 18 Agustus 2026 Interval : PAGI SIANG Note : Hubungi pelanggan terlebih dahulu"/>
    <s v="FCC"/>
    <s v="17-08-2026 10:10:25"/>
    <d v="2026-08-18T08:00:00"/>
    <m/>
    <s v="PS"/>
    <s v="SGS"/>
    <s v="NO ADDON"/>
    <n v="20260817"/>
    <s v="Completed"/>
    <s v="HSI Bisnis PSB 70% - 300 Mbps"/>
    <s v="INDIBIZ"/>
    <m/>
    <m/>
    <d v="2026-08-18T08:00:00"/>
    <s v="2026-08-18 08:00:00 | Nama PIC : Bp Gigik No Hp : 085101693003 No Alt : - Tgl Pemasangan : 18 Agustus 2026 Interval : PAGI SIANG Note : Hubungi pelanggan terlebih dahulu"/>
    <n v="2026"/>
    <n v="8"/>
    <n v="17"/>
    <d v="2026-08-17T00:00:00"/>
    <n v="-1.3333333333357587"/>
    <x v="1"/>
  </r>
  <r>
    <n v="959"/>
    <n v="1002517230"/>
    <n v="3"/>
    <x v="7"/>
    <n v="4"/>
    <s v="KUDUS"/>
    <s v="PURWODADI"/>
    <s v="WRO"/>
    <s v="REG"/>
    <s v="AO"/>
    <x v="0"/>
    <m/>
    <s v="Completed (PS)"/>
    <s v="RBS-Regional 3"/>
    <d v="2026-08-10T10:26:10"/>
    <d v="2026-08-10T16:09:48"/>
    <n v="69361025"/>
    <m/>
    <n v="142509107229"/>
    <s v="SPBU 4458112"/>
    <s v="ODP-WRO-FG/112"/>
    <s v="WO061370905"/>
    <m/>
    <m/>
    <m/>
    <n v="111.13602040252501"/>
    <n v="-7.0904512744156003"/>
    <s v="|MN01996|MYIA-091289207121/POI/Siti Munfaizah/085325118582/spbutruwolu@gmail.com"/>
    <s v="Amex"/>
    <m/>
    <m/>
    <m/>
    <m/>
    <m/>
    <m/>
    <m/>
    <m/>
    <s v="Management Janji"/>
    <s v="2026-08-08 13:00:00 | telp :085325118582   alt : pagi / siang 08/08/2026  hub sebelum ke lokasi   "/>
    <s v="FCC"/>
    <d v="2026-10-08T10:39:47"/>
    <m/>
    <m/>
    <s v="PS"/>
    <s v="WRO"/>
    <s v="NO ADDON"/>
    <n v="20260810"/>
    <s v="Completed"/>
    <s v="- SP_NOSS;SP_NOSS ~ Internet NOSS Multispeed Network[0]  - SP_NOSS;SP_NOSS ~ Internet NOSS Multispeed Network[0]  - E23015;E23015 ~ ES23 - Perangkat ONT[0]  - E23015~null~44292;E23015||11||Abodemen 0[0]  - E23015~null~E23015_SWONTPREM;SWONTPREM ~ Biaya Se"/>
    <s v="INDIBIZ"/>
    <m/>
    <m/>
    <d v="2026-08-10T07:00:00"/>
    <s v="2026-08-08 13:00:00 | telp :085325118582   alt : pagi / siang 08/08/2026  hub sebelum ke lokasi   "/>
    <n v="2026"/>
    <n v="8"/>
    <n v="10"/>
    <d v="2026-08-10T00:00:00"/>
    <n v="-0.29166666666424135"/>
    <x v="1"/>
  </r>
  <r>
    <n v="960"/>
    <n v="1002519464"/>
    <n v="3"/>
    <x v="3"/>
    <n v="5"/>
    <s v="SBY UTARA"/>
    <s v="TANDES"/>
    <s v="KNN"/>
    <s v="REG"/>
    <s v="AO"/>
    <x v="0"/>
    <s v="2P INET + VOICE"/>
    <s v="MIA - INVALID SURVEY"/>
    <s v="RBS-Regional 3"/>
    <d v="2026-08-11T11:13:57"/>
    <d v="2026-08-11T18:26:38"/>
    <n v="69363110"/>
    <n v="3135923028"/>
    <n v="152412248793"/>
    <s v="PT. Industrial Robotic Automation"/>
    <s v="ODP-KND-FS/06 FS/D01/06.01"/>
    <s v="WO061478933"/>
    <m/>
    <m/>
    <m/>
    <n v="112.64777580000001"/>
    <n v="-7.2585898000000002"/>
    <s v="MD|MYDB-20260808264733|DN00001/MN00086|PT. Industrial Robotic Automation|085741412162"/>
    <s v="MYDIGIBIZPARTNER"/>
    <m/>
    <m/>
    <m/>
    <m/>
    <m/>
    <m/>
    <m/>
    <m/>
    <s v="Management Janji"/>
    <s v="2026-08-12 10:00:00 | Nama PIC : Bapak Alfian No HP : 085741412162 No Alternatif : - M Janji : 12/07/2026 Jam Pasang : Pagi NoteÃ‚Â :  Hubungi terlebih dahulu sebelum ke lokasi "/>
    <s v="FCC"/>
    <d v="2026-11-08T11:40:03"/>
    <d v="2026-08-12T10:00:00"/>
    <m/>
    <s v="SURVEY_NEW_MANJA"/>
    <s v="KNN"/>
    <s v="NO ADDON"/>
    <m/>
    <s v="MIE - INVALID SURVEY - Kendala Jalur/Rute Tarikan"/>
    <s v="HSI Bisnis Bundling Phone PSB 70% - Free 800 Menit - 150 Mbps"/>
    <s v="INDIBIZ"/>
    <m/>
    <m/>
    <d v="2026-08-12T10:00:00"/>
    <s v="2026-08-12 10:00:00 | Nama PIC : Bapak Alfian No HP : 085741412162 No Alternatif : - M Janji : 12/07/2026 Jam Pasang : Pagi NoteÃ‚Â :  Hubungi terlebih dahulu sebelum ke lokasi "/>
    <m/>
    <m/>
    <m/>
    <e v="#NUM!"/>
    <e v="#NUM!"/>
    <x v="0"/>
  </r>
  <r>
    <n v="961"/>
    <n v="1002508356"/>
    <n v="3"/>
    <x v="1"/>
    <n v="5"/>
    <s v="KEDIRI"/>
    <s v="KEDIRI"/>
    <s v="KDI"/>
    <s v="REG"/>
    <s v="AO"/>
    <x v="0"/>
    <s v="1P INET"/>
    <s v="Completed (PS)"/>
    <s v="RBS-Regional 3"/>
    <d v="2026-08-04T13:50:56"/>
    <d v="2026-08-05T10:11:58"/>
    <n v="69358325"/>
    <m/>
    <n v="152610241454"/>
    <s v="PRATAMA CAFE"/>
    <s v="ODP-KDI-FAQ/37 FAQ/D03/37.01"/>
    <s v="WO060897076"/>
    <m/>
    <m/>
    <m/>
    <n v="112.03705157186501"/>
    <n v="-7.7964092157564204"/>
    <s v="|MC20191|MYIA-016305736447/POI/JEFRY PRATAMA DINATA/08213638925/jefrypratama@web-library.net"/>
    <s v="MYIB_ASSISTANT"/>
    <m/>
    <m/>
    <m/>
    <m/>
    <m/>
    <m/>
    <m/>
    <m/>
    <s v="Management Janji"/>
    <s v="2026-08-05 13:00:00 | Nama Pic : BP JEFRY No Hp Pic : 08213638925 Jam Pemasangan : 08:00 - 12.00 Tanggal Pemasangan : RABU 05 AGUSTUS 2026 Info Tambahan : Hubungi pelanggan sebelum datang ke lokasi, terima kasih."/>
    <s v="FCC"/>
    <d v="2026-04-08T13:54:57"/>
    <d v="2026-08-05T13:00:00"/>
    <m/>
    <s v="PS"/>
    <s v="KDI"/>
    <s v="NO ADDON"/>
    <n v="20260805"/>
    <s v="Completed"/>
    <s v="HSI Bisnis Promo HUT Telkom PSB 70% - 200 Mbps"/>
    <s v="INDIBIZ"/>
    <m/>
    <m/>
    <d v="2026-08-05T13:00:00"/>
    <s v="2026-08-05 13:00:00 | Nama Pic : BP JEFRY No Hp Pic : 08213638925 Jam Pemasangan : 08:00 - 12.00 Tanggal Pemasangan : RABU 05 AGUSTUS 2026 Info Tambahan : Hubungi pelanggan sebelum datang ke lokasi, terima kasih."/>
    <n v="2026"/>
    <n v="8"/>
    <n v="5"/>
    <d v="2026-08-05T00:00:00"/>
    <n v="-0.54166666666424135"/>
    <x v="1"/>
  </r>
  <r>
    <n v="962"/>
    <n v="1002514357"/>
    <n v="3"/>
    <x v="2"/>
    <n v="4"/>
    <s v="PURWOKERTO"/>
    <s v="PURWOKERTO"/>
    <s v="PWT"/>
    <s v="REG"/>
    <s v="AO"/>
    <x v="0"/>
    <m/>
    <s v="Completed (PS)"/>
    <s v="RBS-Regional 3"/>
    <d v="2026-08-07T11:31:57"/>
    <d v="2026-08-07T13:07:16"/>
    <n v="69358365"/>
    <m/>
    <n v="146303609728"/>
    <s v="sd negri 1 karangklesem"/>
    <s v="ODP-PWT-FAL/109"/>
    <s v="WO061151789"/>
    <m/>
    <m/>
    <m/>
    <n v="109.2428989"/>
    <n v="-7.4509164999999999"/>
    <s v="|MN02742|MYIA-037073417638/POI/arisa rahmawati romadlon/082227022522/risa.zaenudin30@gmail.com"/>
    <s v="Sales Profesional"/>
    <m/>
    <m/>
    <m/>
    <m/>
    <m/>
    <m/>
    <m/>
    <m/>
    <s v="Management Janji"/>
    <s v="2026-08-05 13:00:00 | Tanggal pemasangan : 05 AGUSTUS 2026  Jam pemasangan : pagi/siang  Info Tambahan : Hubungi pelanggan dulu sebelum ke lokasi  terima kasih"/>
    <s v="FCC"/>
    <d v="2026-07-08T11:40:14"/>
    <m/>
    <m/>
    <s v="PS"/>
    <s v="PWT"/>
    <s v="NO ADDON"/>
    <n v="20260807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07T07:00:00"/>
    <s v="2026-08-05 13:00:00 | Tanggal pemasangan : 05 AGUSTUS 2026  Jam pemasangan : pagi/siang  Info Tambahan : Hubungi pelanggan dulu sebelum ke lokasi  terima kasih"/>
    <n v="2026"/>
    <n v="8"/>
    <n v="7"/>
    <d v="2026-08-07T00:00:00"/>
    <n v="-0.29166666666424135"/>
    <x v="1"/>
  </r>
  <r>
    <n v="963"/>
    <n v="1002510055"/>
    <n v="3"/>
    <x v="3"/>
    <n v="5"/>
    <s v="SBY UTARA"/>
    <s v="TANDES"/>
    <s v="LKI"/>
    <s v="REG"/>
    <s v="AO"/>
    <x v="0"/>
    <s v="1P INET"/>
    <s v="100 | REVOKE COMPLETED"/>
    <s v="RBS-Regional 3"/>
    <d v="2026-08-05T10:46:56"/>
    <d v="2026-08-10T09:35:47"/>
    <n v="69358916"/>
    <m/>
    <n v="152424213432"/>
    <s v="STAR JAYA ANUGERAH"/>
    <s v="ODP-LKS-FDA/23 FDA/D02/23.01"/>
    <s v="WO060962583"/>
    <m/>
    <m/>
    <m/>
    <n v="112.69563220000001"/>
    <n v="-7.3047093999999904"/>
    <s v="MD|MYDB-20260805264400|DN00001/MN00443|STAR JAYA ANUGERAH|081808868863"/>
    <s v="MYDIGIBIZPARTNER"/>
    <m/>
    <m/>
    <m/>
    <m/>
    <m/>
    <m/>
    <m/>
    <m/>
    <s v="Management Janji"/>
    <s v="2026-08-07 15:00:00 | Nama Pic : BP ROY No Hp Pic : 081808868863 Jam Pemasangan : 08:00 - 12.00 Tanggal Pemasangan : KAMIS 06 AGUSTUS 2026 Info Tambahan : Hubungi pelanggan sebelum datang ke lokasi, terima kasih."/>
    <s v="FCC"/>
    <d v="2026-05-08T10:54:57"/>
    <d v="2026-08-07T15:00:00"/>
    <s v="Kendala Teknik"/>
    <s v="REVOKE"/>
    <s v="LKI"/>
    <s v="NO ADDON"/>
    <m/>
    <s v="Revoke Completed"/>
    <s v="HSI Bisnis Basic Promo HUT Telkom PSB 70% - 50 Mbps"/>
    <s v="INDIBIZ"/>
    <m/>
    <m/>
    <d v="2026-08-07T15:00:00"/>
    <s v="2026-08-07 15:00:00 | Nama Pic : BP ROY No Hp Pic : 081808868863 Jam Pemasangan : 08:00 - 12.00 Tanggal Pemasangan : KAMIS 06 AGUSTUS 2026 Info Tambahan : Hubungi pelanggan sebelum datang ke lokasi, terima kasih."/>
    <m/>
    <m/>
    <m/>
    <e v="#NUM!"/>
    <e v="#NUM!"/>
    <x v="0"/>
  </r>
  <r>
    <n v="964"/>
    <n v="1002528760"/>
    <n v="3"/>
    <x v="6"/>
    <n v="5"/>
    <s v="PASURUAN"/>
    <s v="PROBOLINGGO"/>
    <s v="PBL"/>
    <s v="REG"/>
    <s v="AO"/>
    <x v="0"/>
    <m/>
    <s v="Completed (PS)"/>
    <s v="RBS-Regional 3"/>
    <d v="2026-08-15T17:12:32"/>
    <d v="2026-08-16T19:49:45"/>
    <n v="69367169"/>
    <m/>
    <n v="152505340843"/>
    <s v="PONPES AL FATAH PUTRA"/>
    <s v="ODP-PBL-FBD/09"/>
    <s v="WO061890205"/>
    <m/>
    <m/>
    <m/>
    <n v="113.0982048"/>
    <n v="-7.9607549999999998"/>
    <s v="|MN01068|/PONPES AL FATAH PUTRA/WINBACK HSI B2B + OCA BREACH CHECKER  (1:1) 200MBPS 920,5RB PSB DISC 70%/087810634409/alfiatulayusetiyawati@gmail.com/ALFIATUL AYU SETIYAWATI/-7.960754, 113.098204"/>
    <s v="Sales Force DBS"/>
    <m/>
    <m/>
    <m/>
    <m/>
    <m/>
    <m/>
    <m/>
    <m/>
    <s v="Management Janji"/>
    <s v="2026-08-17 13:00:00|Tanggal pemasangan : 17 AGUSTUS 2026 Jam pemasangan : pagi/siang Info Tambahan : Hubungi pelanggan dulu sebelum ke lokasi terima kasih|40010577|MYDITA"/>
    <s v="FCC"/>
    <s v="15-08-2026 17:39:56"/>
    <d v="2026-08-17T13:00:00"/>
    <m/>
    <s v="PS"/>
    <s v="PBL"/>
    <s v="OCA"/>
    <n v="2026081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7T13:00:00"/>
    <s v="2026-08-17 13:00:00|Tanggal pemasangan : 17 AGUSTUS 2026 Jam pemasangan : pagi/siang Info Tambahan : Hubungi pelanggan dulu sebelum ke lokasi terima kasih|40010577|MYDITA"/>
    <n v="2026"/>
    <n v="8"/>
    <n v="16"/>
    <d v="2026-08-16T00:00:00"/>
    <n v="-1.5416666666642413"/>
    <x v="1"/>
  </r>
  <r>
    <n v="965"/>
    <n v="1002527961"/>
    <n v="3"/>
    <x v="1"/>
    <n v="5"/>
    <s v="MADIUN"/>
    <s v="PONOROGO"/>
    <s v="SMO"/>
    <s v="REG"/>
    <s v="AO"/>
    <x v="0"/>
    <s v="1P INET"/>
    <s v="Completed (PS)"/>
    <s v="RBS-Regional 3"/>
    <d v="2026-08-15T10:49:57"/>
    <d v="2026-08-16T18:05:06"/>
    <n v="69366708"/>
    <m/>
    <n v="152614209523"/>
    <s v="PT Bank Rasuna - Somoroto"/>
    <s v="ODP-SMO-FA/23 FA/D01/23.01"/>
    <s v="WO061807052"/>
    <m/>
    <m/>
    <m/>
    <n v="111.40521099999999"/>
    <n v="-7.8617869999999996"/>
    <s v="|MN00282|MYIA-070096340318/POI/Bagas Zulfan Anugerah/087814992249/bankrasuna@gmail.com"/>
    <s v="MYIB_ASSISTANT"/>
    <m/>
    <m/>
    <m/>
    <m/>
    <m/>
    <m/>
    <m/>
    <m/>
    <s v="Management Janji"/>
    <s v="2026-08-16 15:00:00 | Jam pemasangan : 12.00 Info Tambahan : Hubungi pelanggan dulu sebelum ke lokasi terimakasih  "/>
    <s v="FCC"/>
    <s v="15-08-2026 10:54:52"/>
    <d v="2026-08-16T15:00:00"/>
    <m/>
    <s v="PS"/>
    <s v="SMO"/>
    <s v="NO ADDON"/>
    <n v="20260816"/>
    <s v="Completed"/>
    <s v="HSI Bisnis Basic Promo HUT Telkom PSB 70% - 50 Mbps"/>
    <s v="INDIBIZ"/>
    <m/>
    <m/>
    <d v="2026-08-16T15:00:00"/>
    <s v="2026-08-16 15:00:00 | Jam pemasangan : 12.00 Info Tambahan : Hubungi pelanggan dulu sebelum ke lokasi terimakasih  "/>
    <n v="2026"/>
    <n v="8"/>
    <n v="16"/>
    <d v="2026-08-16T00:00:00"/>
    <n v="-0.625"/>
    <x v="1"/>
  </r>
  <r>
    <n v="966"/>
    <n v="1002527948"/>
    <n v="3"/>
    <x v="6"/>
    <n v="5"/>
    <s v="SIDOARJO"/>
    <s v="MOJOKERTO"/>
    <s v="PCT"/>
    <s v="REG"/>
    <s v="AO"/>
    <x v="0"/>
    <m/>
    <s v="Completed (PS)"/>
    <s v="RBS-Regional 3"/>
    <d v="2026-08-15T10:47:39"/>
    <d v="2026-08-15T18:05:03"/>
    <n v="69366684"/>
    <m/>
    <n v="152324211130"/>
    <s v="AGEN MINYAK MURAH"/>
    <s v="ODP-PCT-FE/23"/>
    <s v="WO061812198"/>
    <m/>
    <m/>
    <m/>
    <n v="112.55973815917901"/>
    <n v="-7.6341469858578996"/>
    <s v="|MC30111|/FATONI ALAMSYAH/082132716632/fathonialamsyah82@gmail.com"/>
    <s v="Sales Force DBS"/>
    <m/>
    <m/>
    <m/>
    <m/>
    <m/>
    <m/>
    <m/>
    <m/>
    <s v="Management Janji"/>
    <s v="2026-08-16 08:00:00|Jam pemasangan : 12.00 Info Tambahan : Hubungi pelanggan dulu sebelum ke lokasi terimakasih |40951381|MYDITA"/>
    <s v="FCC"/>
    <s v="15-08-2026 10:54:52"/>
    <d v="2026-08-16T08:00:00"/>
    <m/>
    <s v="PS"/>
    <s v="PCT"/>
    <s v="NETMONK"/>
    <n v="20260815"/>
    <s v="Completed"/>
    <s v="- 11_11446;Biaya PSB HSI EBIS Tunai di Depan ~ 11[150000]  - E23015;E23015 ~ ES23 - Perangkat ONT[0]  - E23015~null~44292;E23015||11||Abodemen 0[0]  - E23015~null~E23015_SWONTPREM;SWONTPREM ~ Biaya Sewa ONT Premium ~ E23015[50000]  - SP_NOSS;SP_NOSS ~ Int"/>
    <s v="INDIBIZ"/>
    <m/>
    <m/>
    <d v="2026-08-16T08:00:00"/>
    <s v="2026-08-16 08:00:00|Jam pemasangan : 12.00 Info Tambahan : Hubungi pelanggan dulu sebelum ke lokasi terimakasih |40951381|MYDITA"/>
    <n v="2026"/>
    <n v="8"/>
    <n v="15"/>
    <d v="2026-08-15T00:00:00"/>
    <n v="-1.3333333333357587"/>
    <x v="1"/>
  </r>
  <r>
    <n v="967"/>
    <n v="1002527872"/>
    <n v="3"/>
    <x v="3"/>
    <n v="5"/>
    <s v="SBY SELATAN"/>
    <s v="KETINTANG"/>
    <s v="RKT"/>
    <s v="REG"/>
    <s v="AO"/>
    <x v="0"/>
    <s v="1P INET"/>
    <s v="MIA - INVALID SURVEY"/>
    <s v="RBS-Regional 3"/>
    <d v="2026-08-15T10:16:57"/>
    <d v="2026-08-15T16:33:04"/>
    <n v="69366658"/>
    <m/>
    <n v="152308242762"/>
    <s v="PT RJGF INTERNATIONAL INDONESIA"/>
    <s v="ODP-RKT-FUG/45 FUG/D03/45.01"/>
    <s v="WO061804194"/>
    <m/>
    <m/>
    <m/>
    <n v="112.74478379999999"/>
    <n v="-7.3030520000000001"/>
    <s v="MD|MYDB-20260814265430|DN00001/MN00443|PT RJGF INTERNATIONAL INDONESIA|081324374859"/>
    <s v="MYDIGIBIZPARTNER"/>
    <m/>
    <m/>
    <m/>
    <m/>
    <m/>
    <m/>
    <m/>
    <m/>
    <s v="Management Janji"/>
    <s v="2026-08-16 08:00:00 | Nama Pic : BP IMANEUL No Hp Pic : 081324374859 Jam Pemasangan : 08:00 - 12.00 Tanggal Pemasangan : MINGGU 16 AGUSTUS 2026 Info Tambahan : Hubungi pelanggan sebelum datang ke lokasi"/>
    <s v="FCC"/>
    <s v="15-08-2026 10:39:56"/>
    <d v="2026-08-16T08:00:00"/>
    <m/>
    <s v="SURVEY_NEW_MANJA"/>
    <s v="RKT"/>
    <s v="NO ADDON"/>
    <m/>
    <s v="MIE - INVALID SURVEY - Kendala Jalur/Rute Tarikan"/>
    <s v="HSI Bisnis Basic Promo HUT Telkom PSB 70% - 50 Mbps"/>
    <s v="INDIBIZ"/>
    <m/>
    <m/>
    <d v="2026-08-16T08:00:00"/>
    <s v="2026-08-16 08:00:00 | Nama Pic : BP IMANEUL No Hp Pic : 081324374859 Jam Pemasangan : 08:00 - 12.00 Tanggal Pemasangan : MINGGU 16 AGUSTUS 2026 Info Tambahan : Hubungi pelanggan sebelum datang ke lokasi"/>
    <m/>
    <m/>
    <m/>
    <e v="#NUM!"/>
    <e v="#NUM!"/>
    <x v="0"/>
  </r>
  <r>
    <n v="968"/>
    <n v="1002530855"/>
    <n v="3"/>
    <x v="3"/>
    <n v="5"/>
    <s v="MADURA"/>
    <s v="BANGKALAN"/>
    <s v="OMB"/>
    <s v="REG"/>
    <s v="AO"/>
    <x v="0"/>
    <s v="1P INET"/>
    <s v="MIA - INVALID SURVEY"/>
    <s v="RBS-Regional 3"/>
    <d v="2026-08-17T13:08:57"/>
    <d v="2026-08-18T11:49:07"/>
    <n v="69368092"/>
    <m/>
    <n v="152438209348"/>
    <s v="Yayasan Al-Jennah"/>
    <s v="ODP-OMB-FAA/10 FAA/D05/10.01"/>
    <s v="WO061927882"/>
    <m/>
    <m/>
    <m/>
    <n v="113.32154285162601"/>
    <n v="-7.1039069620857296"/>
    <s v="MD|MYDB-20260816265700|DN00001/MN00802|Yayasan Al-Jennah|087750312176"/>
    <s v="MYDIGIBIZPARTNER"/>
    <m/>
    <m/>
    <m/>
    <m/>
    <m/>
    <m/>
    <m/>
    <m/>
    <s v="Management Janji"/>
    <s v="2026-08-18 13:00:00 | M Janji : (18 AGUSTUS 2026) jam Pasang : siang Note : hubungi pelanggan jika ingin kelokasi"/>
    <s v="FCC"/>
    <s v="17-08-2026 13:10:11"/>
    <d v="2026-08-18T13:00:00"/>
    <m/>
    <s v="SURVEY_NEW_MANJA"/>
    <s v="OMB"/>
    <s v="NETMONK"/>
    <m/>
    <s v="MIE - INVALID SURVEY - Kendala Jalur/Rute Tarikan"/>
    <s v="HSI Bisnis Bundling Netmonk Promo 2026 PSB 70% - 100 Mbps"/>
    <s v="INDIBIZ"/>
    <m/>
    <m/>
    <d v="2026-08-18T13:00:00"/>
    <s v="2026-08-18 13:00:00 | M Janji : (18 AGUSTUS 2026) jam Pasang : siang Note : hubungi pelanggan jika ingin kelokasi"/>
    <m/>
    <m/>
    <m/>
    <e v="#NUM!"/>
    <e v="#NUM!"/>
    <x v="0"/>
  </r>
  <r>
    <n v="969"/>
    <n v="1002529461"/>
    <n v="3"/>
    <x v="6"/>
    <n v="5"/>
    <s v="SIDOARJO"/>
    <s v="MOJOKERTO"/>
    <s v="MRT"/>
    <s v="REG"/>
    <s v="AO"/>
    <x v="0"/>
    <m/>
    <s v="MYCX - SEND OPEN PAPERLESS"/>
    <s v="RBS-Regional 3"/>
    <d v="2026-08-16T11:07:50"/>
    <d v="2026-08-16T11:10:05"/>
    <n v="69367387"/>
    <m/>
    <n v="152312243054"/>
    <s v="PT SUN RISE MILL"/>
    <s v="ODP-MRT-FP/29"/>
    <m/>
    <m/>
    <m/>
    <m/>
    <n v="112.42238835582"/>
    <n v="-7.51440931834835"/>
    <s v="AMRBS;940137;AM;ISTIHAMIN FITRI;RBS-3;SURAMADU;PSB :+6282137332214/FAJAR/+6282331115521/YOLANDA/purchase7.sunrise@gmail.com/HSI Bisnis (1:1) 50 Mbps (Rp 439.000) PSB Rp 150.000"/>
    <s v="Account Manager"/>
    <m/>
    <m/>
    <m/>
    <m/>
    <m/>
    <m/>
    <m/>
    <m/>
    <m/>
    <m/>
    <m/>
    <s v="16-08-2026 11:10:25"/>
    <m/>
    <m/>
    <s v="INPROGRESS_SC"/>
    <s v="MRT"/>
    <s v="NO ADDON"/>
    <m/>
    <s v="SEND PAPERLESS OPEN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m/>
    <m/>
    <m/>
    <m/>
    <m/>
    <e v="#NUM!"/>
    <e v="#NUM!"/>
    <x v="0"/>
  </r>
  <r>
    <n v="970"/>
    <n v="1002533802"/>
    <n v="3"/>
    <x v="3"/>
    <n v="5"/>
    <s v="MADURA"/>
    <s v="PAMEKASAN"/>
    <s v="PME"/>
    <s v="REG"/>
    <s v="AO"/>
    <x v="0"/>
    <s v="1P INET"/>
    <s v="MIE - SEND SURVEY"/>
    <s v="RBS-Regional 3"/>
    <d v="2026-08-18T15:20:56"/>
    <d v="2026-08-18T15:22:24"/>
    <n v="69369224"/>
    <m/>
    <n v="152426928326"/>
    <s v="TOKO AMANAH"/>
    <s v="ODP-PME-FAU/27 FAU/D04/27.01"/>
    <s v="WO062029623"/>
    <m/>
    <m/>
    <m/>
    <n v="113.519155606627"/>
    <n v="-7.2087011992653096"/>
    <s v="MD|MYDB-20260818266008|DN00001/MN02006|TOKO AMANAH|085196192108"/>
    <s v="MYDIGIBIZPARTNER"/>
    <m/>
    <m/>
    <m/>
    <m/>
    <m/>
    <m/>
    <m/>
    <m/>
    <s v="Management Janji"/>
    <s v="2026-08-19 15:00:00 | Nama PIC:  bp joni  No HP: 085196192108 Alt: Tanggal: 19/8/2026 Jam Pasang: Sore Note: Hubungi sebelum ke lokasi, terimakasih"/>
    <s v="FCC"/>
    <s v="18-08-2026 15:55:35"/>
    <d v="2026-08-19T15:00:00"/>
    <m/>
    <s v="SURVEY_NEW_MANJA"/>
    <s v="PME"/>
    <s v="NO ADDON"/>
    <m/>
    <s v="MIE - SEND SURVEY"/>
    <s v="HSI Bisnis Promo HUT RI PSB 70% - 100 Mbps"/>
    <s v="INDIBIZ"/>
    <m/>
    <m/>
    <d v="2026-08-19T15:00:00"/>
    <s v="2026-08-19 15:00:00 | Nama PIC:  bp joni  No HP: 085196192108 Alt: Tanggal: 19/8/2026 Jam Pasang: Sore Note: Hubungi sebelum ke lokasi, terimakasih"/>
    <m/>
    <m/>
    <m/>
    <e v="#NUM!"/>
    <e v="#NUM!"/>
    <x v="0"/>
  </r>
  <r>
    <n v="971"/>
    <n v="1002522660"/>
    <n v="3"/>
    <x v="4"/>
    <n v="4"/>
    <s v="PEKALONGAN"/>
    <s v="PEKALONGAN"/>
    <s v="KDW"/>
    <s v="REG"/>
    <s v="AO"/>
    <x v="0"/>
    <m/>
    <s v="Completed (PS)"/>
    <s v="RBS-Regional 3"/>
    <d v="2026-08-12T15:35:54"/>
    <d v="2026-08-12T17:17:16"/>
    <n v="69363561"/>
    <m/>
    <n v="146285103795"/>
    <s v="CV. Retsa"/>
    <s v="ODP-KDW-FJ/044"/>
    <s v="WO061607023"/>
    <m/>
    <m/>
    <m/>
    <n v="109.652074"/>
    <n v="-6.9767479999999997"/>
    <s v="|MB00449|MYIA-003788357338/POI/bapak/08122840814/saifuljauhari45@gmail.con"/>
    <s v="Account Manager"/>
    <m/>
    <m/>
    <m/>
    <m/>
    <m/>
    <m/>
    <m/>
    <m/>
    <s v="Management Janji"/>
    <s v="2026-08-12 13:00:00 | Tanggal pemasangan : 12 AGUSTUS 2026  Jam pemasangan : pagi/siang  Info Tambahan : Hubungi pelanggan dulu sebelum ke lokasi  terima kasih"/>
    <s v="FCC"/>
    <d v="2026-12-08T15:39:50"/>
    <m/>
    <m/>
    <s v="PS"/>
    <s v="KDW"/>
    <s v="NO ADDON"/>
    <n v="20260812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2T07:00:00"/>
    <s v="2026-08-12 13:00:00 | Tanggal pemasangan : 12 AGUSTUS 2026  Jam pemasangan : pagi/siang  Info Tambahan : Hubungi pelanggan dulu sebelum ke lokasi  terima kasih"/>
    <n v="2026"/>
    <n v="8"/>
    <n v="12"/>
    <d v="2026-08-12T00:00:00"/>
    <n v="-0.29166666666424135"/>
    <x v="1"/>
  </r>
  <r>
    <n v="972"/>
    <n v="1002523864"/>
    <n v="3"/>
    <x v="5"/>
    <n v="5"/>
    <s v="DENPASAR"/>
    <s v="SANUR"/>
    <s v="TOP"/>
    <s v="REG"/>
    <s v="AO"/>
    <x v="0"/>
    <m/>
    <s v="Completed (PS)"/>
    <s v="RBS-Regional 3"/>
    <d v="2026-08-13T11:14:17"/>
    <d v="2026-08-13T15:40:43"/>
    <n v="69361068"/>
    <m/>
    <n v="172422212485"/>
    <s v="SMP Raj Yamuna Denpasar"/>
    <s v="ODP-TOP-FT/35"/>
    <s v="WO061653456"/>
    <m/>
    <m/>
    <m/>
    <n v="115.25737001"/>
    <n v="-8.6508100189999997"/>
    <s v="MD|MYID-4042608070001|RBIZmochamad|SMP RAJ YUMUNA|081717312128"/>
    <s v="MYDIGIBIZPARTNER"/>
    <m/>
    <m/>
    <m/>
    <m/>
    <m/>
    <m/>
    <m/>
    <m/>
    <s v="Management Janji"/>
    <s v="2026-08-12 13:00:00 | 2026-08-12 13:00"/>
    <s v="FCC"/>
    <s v="13-08-2026 11:25:53"/>
    <m/>
    <m/>
    <s v="PS"/>
    <s v="TOP"/>
    <s v="PIJAR"/>
    <n v="2026081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3T07:00:00"/>
    <s v="2026-08-12 13:00:00 | 2026-08-12 13:00"/>
    <n v="2026"/>
    <n v="8"/>
    <n v="13"/>
    <d v="2026-08-13T00:00:00"/>
    <n v="-0.29166666666424135"/>
    <x v="1"/>
  </r>
  <r>
    <n v="973"/>
    <n v="1002521332"/>
    <n v="3"/>
    <x v="1"/>
    <n v="5"/>
    <s v="MADIUN"/>
    <s v="PONOROGO"/>
    <s v="SAT"/>
    <s v="REG"/>
    <s v="AO"/>
    <x v="0"/>
    <s v="1P INET"/>
    <s v="Completed (PS)"/>
    <s v="RBS-Regional 3"/>
    <d v="2026-08-12T09:07:57"/>
    <d v="2026-08-13T19:53:08"/>
    <n v="69363840"/>
    <m/>
    <n v="152618204331"/>
    <s v="SPBU 54.634.11"/>
    <s v="ODP-SAT-FC/27 FC/D05/27.01"/>
    <s v="WO061556182"/>
    <m/>
    <m/>
    <m/>
    <n v="111.53113"/>
    <n v="-7.9640959999999996"/>
    <s v="|MN00282|MYIA-027782782555/POI/Fajar Isnani/08123420960/isnani1964@gmail.com"/>
    <s v="MYIB_ASSISTANT"/>
    <m/>
    <m/>
    <m/>
    <m/>
    <m/>
    <m/>
    <m/>
    <m/>
    <s v="Management Janji"/>
    <s v="2026-08-13 08:00:00 | M Janji : (14/08/2026) jam Pasang : 09:00 Note : hubungi pelanggan jika ingin kelokasi "/>
    <s v="FCC"/>
    <d v="2026-12-08T09:10:20"/>
    <d v="2026-08-13T08:00:00"/>
    <m/>
    <s v="PS"/>
    <s v="SAT"/>
    <s v="NO ADDON"/>
    <n v="20260813"/>
    <s v="Completed"/>
    <s v="HSI Bisnis Promo HUT Telkom PSB 70% - 50 Mbps"/>
    <s v="INDIBIZ"/>
    <m/>
    <m/>
    <d v="2026-08-13T08:00:00"/>
    <s v="2026-08-13 08:00:00 | M Janji : (14/08/2026) jam Pasang : 09:00 Note : hubungi pelanggan jika ingin kelokasi "/>
    <n v="2026"/>
    <n v="8"/>
    <n v="13"/>
    <d v="2026-08-13T00:00:00"/>
    <n v="-0.33333333333575865"/>
    <x v="1"/>
  </r>
  <r>
    <n v="974"/>
    <n v="1002509040"/>
    <n v="3"/>
    <x v="6"/>
    <n v="5"/>
    <s v="PASURUAN"/>
    <s v="LUMAJANG"/>
    <s v="LMJ"/>
    <s v="REG"/>
    <s v="AO"/>
    <x v="0"/>
    <m/>
    <s v="Completed (PS)"/>
    <s v="RBS-Regional 3"/>
    <d v="2026-08-04T15:56:08"/>
    <d v="2026-08-05T15:00:57"/>
    <n v="69358498"/>
    <m/>
    <n v="152504261492"/>
    <s v="TOKO PODO LANCAR"/>
    <s v="ODP-LMJ-FD/55"/>
    <s v="WO060920090"/>
    <m/>
    <m/>
    <m/>
    <n v="113.22537079999999"/>
    <n v="-8.1253221"/>
    <s v="|MN02178|/TOKO PODO LANCAR/WINBACK 2.0 HSI B2B (1:1) 50MBPS 355RB PSB DISC 70%//pasarplj9@gmai.com/ANDIKA LESMANA/85194582895 / 81232866"/>
    <s v="Sales Force DBS"/>
    <m/>
    <m/>
    <m/>
    <m/>
    <m/>
    <m/>
    <m/>
    <m/>
    <s v="Management Janji"/>
    <s v="2026-08-05 13:00:00| M Janji : (5 AGUSTUS 2026) jam Pasang : siang Note : hubungi pelanggan jika ingin kelokasi|40981182|MYDITA"/>
    <s v="FCC"/>
    <d v="2026-04-08T16:25:34"/>
    <d v="2026-08-05T13:00:00"/>
    <m/>
    <s v="PS"/>
    <s v="LMJ"/>
    <s v="NO ADDON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13:00:00"/>
    <s v="2026-08-05 13:00:00| M Janji : (5 AGUSTUS 2026) jam Pasang : siang Note : hubungi pelanggan jika ingin kelokasi|40981182|MYDITA"/>
    <n v="2026"/>
    <n v="8"/>
    <n v="5"/>
    <d v="2026-08-05T00:00:00"/>
    <n v="-0.54166666666424135"/>
    <x v="1"/>
  </r>
  <r>
    <n v="975"/>
    <n v="1002511870"/>
    <n v="3"/>
    <x v="5"/>
    <n v="5"/>
    <s v="DENPASAR"/>
    <s v="JIMBARAN"/>
    <s v="JBR"/>
    <s v="REG"/>
    <s v="AO"/>
    <x v="0"/>
    <m/>
    <s v="QC MIA - INVALID QUALITY CONTROL MIA"/>
    <s v="RBS-Regional 3"/>
    <d v="2026-08-06T10:48:43"/>
    <d v="2026-08-12T18:46:24"/>
    <n v="69359749"/>
    <m/>
    <n v="172415798468"/>
    <s v="KOS 88"/>
    <s v="ODP-JBR-FA/51"/>
    <m/>
    <m/>
    <m/>
    <m/>
    <n v="115.182647"/>
    <n v="-8.8198720000000002"/>
    <s v="|MN02677|/CP I MADE ADI HERMAWAN/085792583858/kadekadiadihermawan@gmail.com"/>
    <s v="Sales Force DBS"/>
    <m/>
    <m/>
    <m/>
    <m/>
    <m/>
    <m/>
    <m/>
    <m/>
    <m/>
    <m/>
    <m/>
    <d v="2026-06-08T10:55:32"/>
    <m/>
    <m/>
    <s v="QC1"/>
    <s v="JBR"/>
    <s v="NO ADDON"/>
    <m/>
    <s v="QC MIA - INVALID QUALITY CONTROL MIA - Foto Lokasi Instalasi Tidak Valid - upload dokumen SKU dari RT dan foto lokasi berbeda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m/>
    <m/>
    <m/>
    <m/>
    <m/>
    <e v="#NUM!"/>
    <e v="#NUM!"/>
    <x v="0"/>
  </r>
  <r>
    <n v="976"/>
    <n v="1002519584"/>
    <n v="3"/>
    <x v="6"/>
    <n v="5"/>
    <s v="PASURUAN"/>
    <s v="PASURUAN"/>
    <s v="GDW"/>
    <s v="REG"/>
    <s v="AO"/>
    <x v="0"/>
    <m/>
    <s v="Completed (PS)"/>
    <s v="RBS-Regional 3"/>
    <d v="2026-08-11T11:41:11"/>
    <d v="2026-08-12T14:24:11"/>
    <n v="69363187"/>
    <m/>
    <n v="152731203846"/>
    <s v="SDN TUNDOSORO KEJAYAN"/>
    <s v="ODP-GDW-FD/11"/>
    <s v="WO061531741"/>
    <m/>
    <m/>
    <m/>
    <n v="112.89175109999999"/>
    <n v="-7.7297317999999997"/>
    <s v="|MN00833|/SDN TUNDOSORO KEJAYAN/WINBACK 2.0 HSI B2B (1:2) 50MBPS 320RB PSB DISC 70%//sdntundosoroyes@gmail.com/APRILIA PUJIASTUTIK/85803335998"/>
    <s v="Sales Force DBS"/>
    <m/>
    <m/>
    <m/>
    <m/>
    <m/>
    <m/>
    <m/>
    <m/>
    <s v="Management Janji"/>
    <s v="2026-08-13 08:00:00|Nama PIC : IBU APRILIA No HP : 085803335998 Alt :  M Janji : (KAMIS/13/AGUSTUS/2026) jam Pasang : 09:00 Note : hubungi pelanggan jika ingin kelokasi|40961371|MYDITA"/>
    <s v="FCC"/>
    <d v="2026-11-08T11:55:29"/>
    <d v="2026-08-13T08:00:00"/>
    <m/>
    <s v="PS"/>
    <s v="GDW"/>
    <s v="NO ADDON"/>
    <n v="20260812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13T08:00:00"/>
    <s v="2026-08-13 08:00:00|Nama PIC : IBU APRILIA No HP : 085803335998 Alt :  M Janji : (KAMIS/13/AGUSTUS/2026) jam Pasang : 09:00 Note : hubungi pelanggan jika ingin kelokasi|40961371|MYDITA"/>
    <n v="2026"/>
    <n v="8"/>
    <n v="12"/>
    <d v="2026-08-12T00:00:00"/>
    <n v="-1.3333333333357587"/>
    <x v="1"/>
  </r>
  <r>
    <n v="977"/>
    <n v="1002507002"/>
    <n v="3"/>
    <x v="6"/>
    <n v="5"/>
    <s v="JEMBER"/>
    <s v="SITUBONDO"/>
    <s v="SIT"/>
    <s v="REG"/>
    <s v="AO"/>
    <x v="0"/>
    <m/>
    <s v="MYDITA - GAGAL SEND CARING UNSC"/>
    <s v="RBS-Regional 3"/>
    <d v="2026-08-04T09:35:08"/>
    <d v="2026-08-12T10:47:02"/>
    <n v="69358005"/>
    <m/>
    <n v="152506219051"/>
    <s v="MOMOYO ROXY SITUBONDO"/>
    <s v="ODP-SIT-FB/41"/>
    <s v="WO060863543"/>
    <m/>
    <m/>
    <m/>
    <n v="114.0233145"/>
    <n v="-7.7001004999999996"/>
    <s v="AMRBS/405591/AZKI ZARKASI MUHAMMAD/R3/JATIM TIMUR/WINBACK 2.0 HSI B2B (1:1) 75MBPS 415RB PSB DISC 70%/SANDI SAPUTRA ZANZILI /momoyoroxysitubondo@gmail.com"/>
    <s v="Amex"/>
    <m/>
    <m/>
    <m/>
    <m/>
    <m/>
    <m/>
    <m/>
    <m/>
    <s v="Management Janji"/>
    <s v="2026-08-05 08:00:00|Tanggal pemasangan : 05 agustus 2026 Jam pemasangan : 10.00 Info Tambahan : Hubungi pelanggan dulu sebelum ke lokasi terimakasih|40010577|MYDITA"/>
    <s v="FCC"/>
    <d v="2026-04-08T09:40:48"/>
    <d v="2026-08-05T08:00:00"/>
    <m/>
    <m/>
    <s v="SIT"/>
    <s v="NO ADDON"/>
    <m/>
    <s v="MYDITA - GAGAL SEND CARING UNSC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8:00:00"/>
    <s v="2026-08-05 08:00:00|Tanggal pemasangan : 05 agustus 2026 Jam pemasangan : 10.00 Info Tambahan : Hubungi pelanggan dulu sebelum ke lokasi terimakasih|40010577|MYDITA"/>
    <m/>
    <m/>
    <m/>
    <e v="#NUM!"/>
    <e v="#NUM!"/>
    <x v="0"/>
  </r>
  <r>
    <n v="978"/>
    <n v="1002512663"/>
    <n v="3"/>
    <x v="3"/>
    <n v="5"/>
    <s v="SBY SELATAN"/>
    <s v="KETINTANG"/>
    <s v="WRU"/>
    <s v="REG"/>
    <s v="AO"/>
    <x v="0"/>
    <s v="1P INET"/>
    <s v="Completed (PS)"/>
    <s v="RBS-Regional 3"/>
    <d v="2026-08-06T14:25:58"/>
    <d v="2026-08-08T08:13:36"/>
    <n v="69360037"/>
    <m/>
    <n v="152302236655"/>
    <s v="SMK AL WAHYU"/>
    <s v="ODP-WR1-FBM/04 FBM/D01/04.01"/>
    <s v="WO061084619"/>
    <m/>
    <m/>
    <m/>
    <n v="112.74784099999999"/>
    <n v="-7.3433039999999998"/>
    <s v="|MN02145|MYIA-013102338877/POI/Ashari/082231202252/harisahara99@gmail.com"/>
    <s v="MYIB_ASSISTANT"/>
    <m/>
    <m/>
    <m/>
    <m/>
    <m/>
    <m/>
    <m/>
    <m/>
    <s v="Management Janji"/>
    <s v="2026-08-07 13:00:00 | Tanggal pemasangan: 07/08/2026 Jam pemasangan : pagi/siang Info Tambahan : Hubungi pelanggan dulu sebelum ke lokasi. terima kasih"/>
    <s v="FCC"/>
    <d v="2026-06-08T14:40:01"/>
    <d v="2026-08-07T13:00:00"/>
    <m/>
    <s v="PS"/>
    <s v="WRU"/>
    <s v="NO ADDON"/>
    <n v="20260808"/>
    <s v="Completed"/>
    <s v="HSI Bisnis Promo HUT Telkom PSB 70% - 100 Mbps"/>
    <s v="INDIBIZ"/>
    <m/>
    <m/>
    <d v="2026-08-07T13:00:00"/>
    <s v="2026-08-07 13:00:00 | Tanggal pemasangan: 07/08/2026 Jam pemasangan : pagi/siang Info Tambahan : Hubungi pelanggan dulu sebelum ke lokasi. terima kasih"/>
    <n v="2026"/>
    <n v="8"/>
    <n v="8"/>
    <d v="2026-08-08T00:00:00"/>
    <n v="0.45833333333575865"/>
    <x v="1"/>
  </r>
  <r>
    <n v="979"/>
    <n v="1002529493"/>
    <n v="3"/>
    <x v="1"/>
    <n v="5"/>
    <s v="MADIUN"/>
    <s v="PONOROGO"/>
    <s v="PON"/>
    <s v="REG"/>
    <s v="AO"/>
    <x v="0"/>
    <s v="1P INET"/>
    <s v="Completed (PS)"/>
    <s v="RBS-Regional 3"/>
    <d v="2026-08-16T11:25:56"/>
    <d v="2026-08-17T18:55:55"/>
    <n v="69367403"/>
    <m/>
    <n v="152604231013"/>
    <s v="TOKO POJOK NDANYANG"/>
    <s v="ODP-PON-FH/27 FH/D04/27.01"/>
    <s v="WO061865414"/>
    <m/>
    <m/>
    <m/>
    <n v="111.4544179"/>
    <n v="-7.7991372999999999"/>
    <s v="MD|MYDB-20260815265635|DN00001/MN02053|TOKO POJOK NDANYANG|082359607055"/>
    <s v="MYDIGIBIZPARTNER"/>
    <m/>
    <m/>
    <m/>
    <m/>
    <m/>
    <m/>
    <m/>
    <m/>
    <s v="Management Janji"/>
    <s v="2026-08-17 08:00:00 | Jam pemasangan : 12.00 Info Tambahan : Hubungi pelanggan dulu sebelum ke lokasi terimakasih  "/>
    <s v="FCC"/>
    <s v="16-08-2026 11:39:53"/>
    <d v="2026-08-17T08:00:00"/>
    <m/>
    <s v="PS"/>
    <s v="PON"/>
    <s v="NO ADDON"/>
    <n v="20260817"/>
    <s v="Completed"/>
    <s v="HSI Bisnis Promo HUT Telkom PSB 70% - 300 Mbps"/>
    <s v="INDIBIZ"/>
    <m/>
    <m/>
    <d v="2026-08-17T08:00:00"/>
    <s v="2026-08-17 08:00:00 | Jam pemasangan : 12.00 Info Tambahan : Hubungi pelanggan dulu sebelum ke lokasi terimakasih  "/>
    <n v="2026"/>
    <n v="8"/>
    <n v="17"/>
    <d v="2026-08-17T00:00:00"/>
    <n v="-0.33333333333575865"/>
    <x v="1"/>
  </r>
  <r>
    <n v="980"/>
    <n v="1002516404"/>
    <n v="3"/>
    <x v="0"/>
    <n v="5"/>
    <s v="MATARAM"/>
    <s v="BIMA"/>
    <s v="SAP"/>
    <s v="REG"/>
    <s v="AO"/>
    <x v="0"/>
    <m/>
    <s v="Completed (PS)"/>
    <s v="RBS-Regional 3"/>
    <d v="2026-08-09T11:21:28"/>
    <d v="2026-08-11T20:16:13"/>
    <n v="69361794"/>
    <m/>
    <n v="172610305461"/>
    <s v="MY PERABOTAN"/>
    <s v="ODP-SAP-FAB/18"/>
    <s v="WO061356833"/>
    <m/>
    <m/>
    <m/>
    <n v="119.012289182055"/>
    <n v="-8.5878288891298205"/>
    <s v="PSB;ISE207465;MY PERABOTAN;081239626520;PAKET HSI BISNIS 1:1  50 Mbps;yazidsalem53@gmail.com;-8.587772, 119.012494"/>
    <s v="Plasa"/>
    <m/>
    <m/>
    <m/>
    <m/>
    <m/>
    <m/>
    <m/>
    <m/>
    <s v="Management Janji"/>
    <s v="2026-08-11 08:00:00|M Janji : (11/08/2026) jam Pasang : 09:00 Note : hubungi pelanggan jika ingin kelokasi |40981184|MYDITA"/>
    <s v="FCC"/>
    <d v="2026-09-08T11:25:00"/>
    <d v="2026-08-11T08:00:00"/>
    <m/>
    <s v="PS"/>
    <s v="SAP"/>
    <s v="NO ADDON"/>
    <n v="20260811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1T08:00:00"/>
    <s v="2026-08-11 08:00:00|M Janji : (11/08/2026) jam Pasang : 09:00 Note : hubungi pelanggan jika ingin kelokasi |40981184|MYDITA"/>
    <n v="2026"/>
    <n v="8"/>
    <n v="11"/>
    <d v="2026-08-11T00:00:00"/>
    <n v="-0.33333333333575865"/>
    <x v="1"/>
  </r>
  <r>
    <n v="981"/>
    <n v="1002524460"/>
    <n v="3"/>
    <x v="3"/>
    <n v="5"/>
    <s v="SBY UTARA"/>
    <s v="LAMONGAN"/>
    <s v="BBA"/>
    <s v="REG"/>
    <s v="AO"/>
    <x v="0"/>
    <m/>
    <s v="Completed (PS)"/>
    <s v="RBS-Regional 3"/>
    <d v="2026-08-13T14:24:37"/>
    <d v="2026-08-13T15:00:45"/>
    <n v="69363052"/>
    <m/>
    <n v="152441211610"/>
    <s v="TOKO BU DIA"/>
    <s v="ODP-BBA-FAK/25"/>
    <s v="WO061676649"/>
    <m/>
    <m/>
    <m/>
    <n v="112.15132699999999"/>
    <n v="-7.2396130000000003"/>
    <s v="|MN02646|MYIA-085160341313/POI/dyah kumolosari/0881036108508/kumolosarid@gmail.com"/>
    <s v="Sales Force DBS"/>
    <m/>
    <m/>
    <m/>
    <m/>
    <m/>
    <m/>
    <m/>
    <m/>
    <s v="Management Janji"/>
    <s v="2026-08-12 10:00:00 | M Janji : (12/08/2026)  jam Pasang : 09:00  Note : hubungi pelanggan jika ingin kelokasi  "/>
    <s v="FCC"/>
    <s v="13-08-2026 14:39:50"/>
    <m/>
    <m/>
    <s v="PS"/>
    <s v="BBA"/>
    <s v="NO ADDON"/>
    <n v="20260813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13T07:00:00"/>
    <s v="2026-08-12 10:00:00 | M Janji : (12/08/2026)  jam Pasang : 09:00  Note : hubungi pelanggan jika ingin kelokasi  "/>
    <n v="2026"/>
    <n v="8"/>
    <n v="13"/>
    <d v="2026-08-13T00:00:00"/>
    <n v="-0.29166666666424135"/>
    <x v="1"/>
  </r>
  <r>
    <n v="982"/>
    <n v="1002526767"/>
    <n v="3"/>
    <x v="1"/>
    <n v="5"/>
    <s v="MADIUN"/>
    <s v="MADIUN"/>
    <s v="UTR"/>
    <s v="REG"/>
    <s v="AO"/>
    <x v="0"/>
    <s v="1P INET"/>
    <s v="Completed (PS)"/>
    <s v="RBS-Regional 3"/>
    <d v="2026-08-14T14:58:57"/>
    <d v="2026-08-15T11:44:36"/>
    <n v="69366189"/>
    <m/>
    <n v="152630205419"/>
    <s v="CV. RAHAYU JAYA"/>
    <s v="ODP-UTR-FC/77"/>
    <s v="WO061758026"/>
    <m/>
    <m/>
    <m/>
    <n v="111.509331464767"/>
    <n v="-7.7472570099922997"/>
    <s v="|MN01066|MYIA-073522805642/POI/FAYZAL ANWAR/082329830323/anwarfayzal90@gmail.com"/>
    <s v="MYIB_ASSISTANT"/>
    <m/>
    <m/>
    <m/>
    <m/>
    <m/>
    <m/>
    <m/>
    <m/>
    <s v="Management Janji"/>
    <s v="2026-08-15 13:00:00 |  M Janji : (15/08/2026) jam Pasang :pagi Note : hubungi pelanggan jika ingin kelokasi "/>
    <s v="FCC"/>
    <s v="14-08-2026 15:10:48"/>
    <d v="2026-08-15T13:00:00"/>
    <m/>
    <s v="PS"/>
    <s v="UTR"/>
    <s v="NO ADDON"/>
    <n v="20260815"/>
    <s v="Completed"/>
    <s v="HSI Bisnis Promo HUT Telkom PSB 70% - 200 Mbps"/>
    <s v="INDIBIZ"/>
    <m/>
    <m/>
    <d v="2026-08-15T13:00:00"/>
    <s v="2026-08-15 13:00:00 |  M Janji : (15/08/2026) jam Pasang :pagi Note : hubungi pelanggan jika ingin kelokasi "/>
    <n v="2026"/>
    <n v="8"/>
    <n v="15"/>
    <d v="2026-08-15T00:00:00"/>
    <n v="-0.54166666666424135"/>
    <x v="1"/>
  </r>
  <r>
    <n v="983"/>
    <n v="1002512229"/>
    <n v="3"/>
    <x v="0"/>
    <n v="5"/>
    <s v="KUPANG"/>
    <s v="KUPANG"/>
    <s v="OSP"/>
    <s v="REG"/>
    <s v="AO"/>
    <x v="0"/>
    <s v="1P INET"/>
    <s v="Completed (PS)"/>
    <s v="RBS-Regional 3"/>
    <d v="2026-08-06T12:23:56"/>
    <d v="2026-08-11T14:10:37"/>
    <n v="69359916"/>
    <m/>
    <n v="172503813554"/>
    <s v="WARKOP SODARA"/>
    <s v="ODP-OSP-FP/52 FP/D01/52.01"/>
    <s v="WO061066750"/>
    <m/>
    <m/>
    <m/>
    <n v="123.66292249999999"/>
    <n v="-10.1499592"/>
    <s v="|MN01740|MYIA-077185528587/POI/JESSICA ERMANILDA ANGKIRIWANG/08118192092/jeajessang@gmail.com"/>
    <s v="MYIB_ASSISTANT"/>
    <m/>
    <m/>
    <m/>
    <m/>
    <m/>
    <m/>
    <m/>
    <m/>
    <s v="Management Janji"/>
    <s v="2026-08-07 13:00:00 | Tanggal pemasangan: 07/08/2026 Jam pemasangan : pagi/siang Info Tambahan : Hubungi pelanggan dulu sebelum ke lokasi. terima kasih"/>
    <s v="FCC"/>
    <d v="2026-06-08T12:25:42"/>
    <d v="2026-08-07T13:00:00"/>
    <m/>
    <s v="PS"/>
    <s v="OSP"/>
    <s v="NO ADDON"/>
    <n v="20260811"/>
    <s v="Completed"/>
    <s v="HSI Bisnis Basic Promo HUT Telkom PSB 70% - 50 Mbps"/>
    <s v="INDIBIZ"/>
    <m/>
    <m/>
    <d v="2026-08-07T13:00:00"/>
    <s v="2026-08-07 13:00:00 | Tanggal pemasangan: 07/08/2026 Jam pemasangan : pagi/siang Info Tambahan : Hubungi pelanggan dulu sebelum ke lokasi. terima kasih"/>
    <n v="2026"/>
    <n v="8"/>
    <n v="11"/>
    <d v="2026-08-11T00:00:00"/>
    <n v="3.4583333333357587"/>
    <x v="2"/>
  </r>
  <r>
    <n v="984"/>
    <n v="1002523647"/>
    <n v="3"/>
    <x v="7"/>
    <n v="4"/>
    <s v="KUDUS"/>
    <s v="PATI"/>
    <s v="PAT"/>
    <s v="REG"/>
    <s v="AO"/>
    <x v="0"/>
    <m/>
    <s v="102 | FOLLOW UP COMPLETED"/>
    <s v="RBS-Regional 3"/>
    <d v="2026-08-13T10:14:46"/>
    <d v="2026-08-15T15:26:08"/>
    <n v="69364853"/>
    <m/>
    <n v="142551119494"/>
    <s v="CV. TAYU INDAH JAYA"/>
    <s v="ODP-PAT-FAA/114"/>
    <s v="WO061658581"/>
    <m/>
    <m/>
    <m/>
    <n v="111.0367706"/>
    <n v="-6.7480839000000001"/>
    <s v="AMRBS;403098;REG3;DANIEL MARWA DENERO;08112876658;CP.DWI RUSTINI;085728852436;PAKET PROMO 535.000 100mb 1:1;CV. TAYU INDAH JAYA"/>
    <s v="Account Manager"/>
    <m/>
    <m/>
    <m/>
    <m/>
    <m/>
    <m/>
    <m/>
    <m/>
    <s v="Management Janji"/>
    <s v="2026-08-14 13:00:00|telp : 085728852436 M Janji : (14/08/2026) jam Pasang : 09:00 Note : hubungi pelanggan jika ingin kelokasi|40000802|MYDITA"/>
    <s v="FCC"/>
    <s v="13-08-2026 10:39:50"/>
    <d v="2026-08-14T13:00:00"/>
    <s v="Kendala Teknik"/>
    <s v="REVOKE"/>
    <s v="PAT"/>
    <s v="NO ADDON"/>
    <m/>
    <s v="Follow Up Revoke Completed, New Order ID : SC1002528549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4T13:00:00"/>
    <s v="2026-08-14 13:00:00|telp : 085728852436 M Janji : (14/08/2026) jam Pasang : 09:00 Note : hubungi pelanggan jika ingin kelokasi|40000802|MYDITA"/>
    <m/>
    <m/>
    <m/>
    <e v="#NUM!"/>
    <e v="#NUM!"/>
    <x v="0"/>
  </r>
  <r>
    <n v="985"/>
    <n v="1002509526"/>
    <n v="3"/>
    <x v="1"/>
    <n v="5"/>
    <s v="MADIUN"/>
    <s v="NGAWI"/>
    <s v="JGO"/>
    <s v="REG"/>
    <s v="AO"/>
    <x v="0"/>
    <s v="1P INET"/>
    <s v="Completed (PS)"/>
    <s v="RBS-Regional 3"/>
    <d v="2026-08-05T08:10:57"/>
    <d v="2026-08-05T20:30:56"/>
    <n v="69358722"/>
    <m/>
    <n v="152635205068"/>
    <s v="SPBU 54.632.24"/>
    <s v="ODP-JGO-FC/20"/>
    <s v="WO060944467"/>
    <m/>
    <m/>
    <m/>
    <n v="111.207784949098"/>
    <n v="-7.4987047736103003"/>
    <s v="|MN00265|MYIA-007360304680/POI/DHONY SANJAYA/085649138273/spbu54.632.24@gmail.com"/>
    <s v="MYIB_ASSISTANT"/>
    <m/>
    <m/>
    <m/>
    <m/>
    <m/>
    <m/>
    <m/>
    <m/>
    <s v="Management Janji"/>
    <s v="2026-08-06 08:00:00 | Tanggal pemasangan: 06/08/2026 Jam pemasangan : pagi / siang Info Tambahan : Hubungi pelanggan dulu sebelum ke lokasi terima kasih"/>
    <s v="FCC"/>
    <d v="2026-05-08T08:25:38"/>
    <d v="2026-08-06T08:00:00"/>
    <m/>
    <s v="PS"/>
    <s v="JGO"/>
    <s v="NO ADDON"/>
    <n v="20260805"/>
    <s v="Completed"/>
    <s v="HSI Bisnis Promo HUT Telkom PSB 70% - 100 Mbps"/>
    <s v="INDIBIZ"/>
    <m/>
    <m/>
    <d v="2026-08-06T08:00:00"/>
    <s v="2026-08-06 08:00:00 | Tanggal pemasangan: 06/08/2026 Jam pemasangan : pagi / siang Info Tambahan : Hubungi pelanggan dulu sebelum ke lokasi terima kasih"/>
    <n v="2026"/>
    <n v="8"/>
    <n v="5"/>
    <d v="2026-08-05T00:00:00"/>
    <n v="-1.3333333333357587"/>
    <x v="1"/>
  </r>
  <r>
    <n v="986"/>
    <n v="1002514033"/>
    <n v="3"/>
    <x v="1"/>
    <n v="5"/>
    <s v="KEDIRI"/>
    <s v="TULUNGAGUNG"/>
    <s v="TUL"/>
    <s v="REG"/>
    <s v="AO"/>
    <x v="0"/>
    <s v="1P INET"/>
    <s v="Completed (PS)"/>
    <s v="RBS-Regional 3"/>
    <d v="2026-08-07T10:11:56"/>
    <d v="2026-08-08T18:31:44"/>
    <n v="69360519"/>
    <m/>
    <n v="152606246396"/>
    <s v="SPBU 54.662.10"/>
    <s v="ODP-TUL-FU/59 FU/D06/59.01"/>
    <s v="WO061141611"/>
    <m/>
    <m/>
    <m/>
    <n v="111.892640599999"/>
    <n v="-8.1282428105297004"/>
    <s v="|MN00418|MYIA-087326441874/POI/ADE TAUFIK ARIYANTO/082257371565/adetariyanto@gmail.com"/>
    <s v="MYIB_ASSISTANT"/>
    <m/>
    <m/>
    <m/>
    <m/>
    <m/>
    <m/>
    <m/>
    <m/>
    <s v="Management Janji"/>
    <s v="2026-08-08 08:00:00 | Nama Pic : BP ADE No Hp Pic : 082257371565 Jam Pemasangan : 08:00 - 12.00 Tanggal Pemasangan : SABTU 08 AGUSTUS 2026 Info Tambahan : Hubungi pelanggan sebelum datang ke lokasi, terima kasih."/>
    <s v="FCC"/>
    <d v="2026-07-08T10:25:16"/>
    <d v="2026-08-08T08:00:00"/>
    <m/>
    <s v="PS"/>
    <s v="TUL"/>
    <s v="NO ADDON"/>
    <n v="20260808"/>
    <s v="Completed"/>
    <s v="HSI Bisnis Promo HUT Telkom PSB 70% - 50 Mbps"/>
    <s v="INDIBIZ"/>
    <m/>
    <m/>
    <d v="2026-08-08T08:00:00"/>
    <s v="2026-08-08 08:00:00 | Nama Pic : BP ADE No Hp Pic : 082257371565 Jam Pemasangan : 08:00 - 12.00 Tanggal Pemasangan : SABTU 08 AGUSTUS 2026 Info Tambahan : Hubungi pelanggan sebelum datang ke lokasi, terima kasih."/>
    <n v="2026"/>
    <n v="8"/>
    <n v="8"/>
    <d v="2026-08-08T00:00:00"/>
    <n v="-0.33333333333575865"/>
    <x v="1"/>
  </r>
  <r>
    <n v="987"/>
    <n v="1002521702"/>
    <n v="3"/>
    <x v="2"/>
    <n v="4"/>
    <s v="YOGYAKARTA"/>
    <s v="SLEMAN"/>
    <s v="PKM"/>
    <s v="REG"/>
    <s v="AO"/>
    <x v="0"/>
    <s v="1P INET"/>
    <s v="CANCEL COMPLETED"/>
    <s v="RBS-Regional 3"/>
    <d v="2026-08-12T11:05:56"/>
    <d v="2026-08-15T04:05:19"/>
    <n v="69364032"/>
    <m/>
    <n v="146144118570"/>
    <s v="PT LIMA BERDIKASIH CAHAYA"/>
    <s v="ODP-PKM-FAN/027 FAN/D02/027.01"/>
    <s v="WO061568054"/>
    <m/>
    <m/>
    <m/>
    <n v="110.3891236"/>
    <n v="-7.6807092999999904"/>
    <s v="|MC80054|MYIA-099063892728/POI/FURNIAWAN TIJA/08119825322/furniawan_chen@yahoo.co.id"/>
    <s v="MYIB_ASSISTANT"/>
    <m/>
    <m/>
    <m/>
    <m/>
    <m/>
    <m/>
    <m/>
    <m/>
    <s v="Management Janji"/>
    <s v="2026-08-14 10:00:00 | Tanggal Pemasangan : 14 Agustus 2026 Jam Pemasangan : 08:00 13:00 Info Tambahan : Hubungi pelanggan dulu sebelum ke lokasi terimakasih"/>
    <s v="FCC"/>
    <d v="2026-12-08T11:10:28"/>
    <d v="2026-08-14T10:00:00"/>
    <m/>
    <s v="CANCEL"/>
    <s v="PKM"/>
    <s v="NO ADDON"/>
    <m/>
    <s v="Cancel Completed"/>
    <s v="HSI Bisnis PSB 70% - 300 Mbps"/>
    <s v="INDIBIZ"/>
    <m/>
    <s v="Cancel Completed"/>
    <d v="2026-08-14T10:00:00"/>
    <s v="2026-08-14 10:00:00 | Tanggal Pemasangan : 14 Agustus 2026 Jam Pemasangan : 08:00 13:00 Info Tambahan : Hubungi pelanggan dulu sebelum ke lokasi terimakasih"/>
    <m/>
    <m/>
    <m/>
    <e v="#NUM!"/>
    <e v="#NUM!"/>
    <x v="0"/>
  </r>
  <r>
    <n v="988"/>
    <n v="1002530940"/>
    <n v="3"/>
    <x v="3"/>
    <n v="5"/>
    <s v="MADURA"/>
    <s v="BANGKALAN"/>
    <s v="OMB"/>
    <s v="REG"/>
    <s v="AO"/>
    <x v="0"/>
    <s v="1P INET"/>
    <s v="MIA - INVALID SURVEY"/>
    <s v="RBS-Regional 3"/>
    <d v="2026-08-17T13:53:56"/>
    <d v="2026-08-18T13:30:53"/>
    <n v="69368137"/>
    <m/>
    <n v="152438209349"/>
    <s v="Toko sembako cc clariss"/>
    <s v="ODP-OMB-FAA/45 FAA/D04/45.01"/>
    <s v="WO061934000"/>
    <m/>
    <m/>
    <m/>
    <n v="113.313693031668"/>
    <n v="-7.1352178462506402"/>
    <s v="MD|MYDB-20260816265715|DN00001/MN00572|Toko sembako cc clariss|083845242806"/>
    <s v="MYDIGIBIZPARTNER"/>
    <m/>
    <m/>
    <m/>
    <m/>
    <m/>
    <m/>
    <m/>
    <m/>
    <s v="Management Janji"/>
    <s v="2026-08-18 15:00:00 | Nama : BU USWATUN HASANAH No Hp : 083845242806 No Alt :  Tgl Pemasangan : 18 Agustus 2026 Interval : PAGI  Note : Hubungi pelanggan terlebih dahulu"/>
    <s v="FCC"/>
    <s v="17-08-2026 13:55:06"/>
    <d v="2026-08-18T15:00:00"/>
    <m/>
    <s v="SURVEY_NEW_MANJA"/>
    <s v="OMB"/>
    <s v="NO ADDON"/>
    <m/>
    <s v="MIE - INVALID SURVEY - Kendala Jalur/Rute Tarikan"/>
    <s v="HSI Bisnis Promo HUT Telkom PSB 70% - 100 Mbps"/>
    <s v="INDIBIZ"/>
    <m/>
    <m/>
    <d v="2026-08-18T15:00:00"/>
    <s v="2026-08-18 15:00:00 | Nama : BU USWATUN HASANAH No Hp : 083845242806 No Alt :  Tgl Pemasangan : 18 Agustus 2026 Interval : PAGI  Note : Hubungi pelanggan terlebih dahulu"/>
    <m/>
    <m/>
    <m/>
    <e v="#NUM!"/>
    <e v="#NUM!"/>
    <x v="0"/>
  </r>
  <r>
    <n v="989"/>
    <n v="1002527242"/>
    <n v="3"/>
    <x v="2"/>
    <n v="4"/>
    <s v="PURWOKERTO"/>
    <s v="BANJARNEGARA"/>
    <s v="BJR"/>
    <s v="REG"/>
    <s v="AO"/>
    <x v="0"/>
    <s v="1P INET"/>
    <s v="Completed (PS)"/>
    <s v="RBS-Regional 3"/>
    <d v="2026-08-14T16:49:57"/>
    <d v="2026-08-15T12:06:21"/>
    <n v="69366376"/>
    <m/>
    <n v="146372103277"/>
    <s v="TOKO SEMBAKO IRWANTO"/>
    <s v="ODP-BJR-FAR/021 FAR/D02/021.01"/>
    <s v="WO061772731"/>
    <m/>
    <m/>
    <m/>
    <n v="109.691266"/>
    <n v="-7.4610709999999996"/>
    <s v="|MC80042|MYIA-078083065672/POI/irwanto/082324780003/registrasipendaf.taraninter.net1@gmail.com"/>
    <s v="MYIB_ASSISTANT"/>
    <m/>
    <m/>
    <m/>
    <m/>
    <m/>
    <m/>
    <m/>
    <m/>
    <s v="Management Janji"/>
    <s v="2026-08-17 08:00:00 | Tanggal pemasangan: 27/07/2026 Jam pemasangan : pagi / siang Info Tambahan : Hubungi pelanggan dulu sebelum ke lokasi. terima kasih"/>
    <s v="FCC"/>
    <s v="14-08-2026 16:54:56"/>
    <d v="2026-08-17T08:00:00"/>
    <m/>
    <s v="PS"/>
    <s v="BJR"/>
    <s v="NO ADDON"/>
    <n v="20260815"/>
    <s v="Completed"/>
    <s v="HSI Bisnis Promo HUT Telkom PSB 70% - 300 Mbps"/>
    <s v="INDIBIZ"/>
    <m/>
    <m/>
    <d v="2026-08-17T08:00:00"/>
    <s v="2026-08-17 08:00:00 | Tanggal pemasangan: 27/07/2026 Jam pemasangan : pagi / siang Info Tambahan : Hubungi pelanggan dulu sebelum ke lokasi. terima kasih"/>
    <n v="2026"/>
    <n v="8"/>
    <n v="15"/>
    <d v="2026-08-15T00:00:00"/>
    <n v="-2.3333333333357587"/>
    <x v="1"/>
  </r>
  <r>
    <n v="990"/>
    <n v="1002529850"/>
    <n v="3"/>
    <x v="4"/>
    <n v="4"/>
    <s v="PEKALONGAN"/>
    <s v="BREBES"/>
    <s v="BMU"/>
    <s v="REG"/>
    <s v="AO"/>
    <x v="0"/>
    <m/>
    <s v="Completed (PS)"/>
    <s v="RBS-Regional 3"/>
    <d v="2026-08-16T15:20:16"/>
    <d v="2026-08-16T15:54:03"/>
    <n v="69364332"/>
    <m/>
    <n v="146281108287"/>
    <s v="SPPG PAGUYANGAN WINDUAJI"/>
    <s v="ODP-BMU-FL/069"/>
    <s v="WO061887303"/>
    <m/>
    <m/>
    <m/>
    <n v="109.06211225396299"/>
    <n v="-7.3309132781576301"/>
    <s v="|MN00292|MYIA-047497960010/POI/DIO DWIYAN PAZHARI/082328899767/diodwiyanp@gmail.com"/>
    <s v="MYDIGIBIZPARTNER"/>
    <m/>
    <m/>
    <m/>
    <m/>
    <m/>
    <m/>
    <m/>
    <m/>
    <s v="Management Janji"/>
    <s v="2026-08-13 15:00:00 | Waktu pemasnagan : 13 Agustus 2026  Jam pemasangan : 08.00 - 12.00  Mohon hubungi pelanggan sebelum ke lokasi   Terima kasih"/>
    <s v="FCC"/>
    <s v="16-08-2026 15:25:15"/>
    <m/>
    <m/>
    <s v="PS"/>
    <s v="BMU"/>
    <s v="NO ADDON"/>
    <n v="2026081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6T07:00:00"/>
    <s v="2026-08-13 15:00:00 | Waktu pemasnagan : 13 Agustus 2026  Jam pemasangan : 08.00 - 12.00  Mohon hubungi pelanggan sebelum ke lokasi   Terima kasih"/>
    <n v="2026"/>
    <n v="8"/>
    <n v="16"/>
    <d v="2026-08-16T00:00:00"/>
    <n v="-0.29166666666424135"/>
    <x v="1"/>
  </r>
  <r>
    <n v="991"/>
    <n v="1002533784"/>
    <n v="3"/>
    <x v="3"/>
    <n v="5"/>
    <s v="SBY UTARA"/>
    <s v="TANDES"/>
    <s v="TNS"/>
    <s v="REG"/>
    <s v="AO"/>
    <x v="0"/>
    <s v="2P INET + VOICE"/>
    <s v="MIE - SEND SURVEY"/>
    <s v="RBS-Regional 3"/>
    <d v="2026-08-18T15:17:56"/>
    <d v="2026-08-18T15:20:02"/>
    <n v="69369219"/>
    <n v="3135973105"/>
    <n v="152409278379"/>
    <s v="CV. TEMPAT UNTUK TERSENYUM"/>
    <s v="ODP-TDS-FBG/38 FBG/D04/38.01"/>
    <s v="WO062029159"/>
    <m/>
    <m/>
    <m/>
    <n v="112.699617"/>
    <n v="-7.2660679999999997"/>
    <s v="|MN02280|MYIA-050001215326/POI/MOHAMMAD RAFI IRDANI /081233264124/brisurabayapahlawan@gmail.com"/>
    <s v="MYIB_ASSISTANT"/>
    <m/>
    <m/>
    <m/>
    <m/>
    <m/>
    <m/>
    <m/>
    <m/>
    <s v="Management Janji"/>
    <s v="2026-08-19 13:00:00 | M Janji : (19/08/2026) jam Pasang : 09:00 Note : hubungi pelanggan jika ingin kelokasi"/>
    <s v="FCC"/>
    <s v="18-08-2026 15:55:35"/>
    <d v="2026-08-19T13:00:00"/>
    <m/>
    <s v="SURVEY_NEW_MANJA"/>
    <s v="TNS"/>
    <s v="NO ADDON"/>
    <m/>
    <s v="MIE - SEND SURVEY"/>
    <s v="HSI Bisnis Basic Bundling Phone PSB 70% - Free 800 Menit - 75 Mbps"/>
    <s v="INDIBIZ"/>
    <m/>
    <m/>
    <d v="2026-08-19T13:00:00"/>
    <s v="2026-08-19 13:00:00 | M Janji : (19/08/2026) jam Pasang : 09:00 Note : hubungi pelanggan jika ingin kelokasi"/>
    <m/>
    <m/>
    <m/>
    <e v="#NUM!"/>
    <e v="#NUM!"/>
    <x v="0"/>
  </r>
  <r>
    <n v="992"/>
    <n v="1002530587"/>
    <n v="3"/>
    <x v="3"/>
    <n v="5"/>
    <s v="MADURA"/>
    <s v="BANGKALAN"/>
    <s v="OMB"/>
    <s v="REG"/>
    <s v="AO"/>
    <x v="0"/>
    <s v="1P INET"/>
    <s v="MIA - INVALID SURVEY"/>
    <s v="RBS-Regional 3"/>
    <d v="2026-08-17T10:32:56"/>
    <d v="2026-08-18T11:51:30"/>
    <n v="69367912"/>
    <m/>
    <n v="152438209196"/>
    <s v="TOKO AZIZI BAROKAH"/>
    <s v="ODP-OMB-FG/01 FG/D01/01.01"/>
    <s v="WO061916426"/>
    <m/>
    <m/>
    <m/>
    <n v="113.432417996227"/>
    <n v="-6.96115296759071"/>
    <s v="MD|MYDB-20260815265611|DN00001/MN00802|TOKO AZIZI BAROKAH|085856976028"/>
    <s v="MYDIGIBIZPARTNER"/>
    <m/>
    <m/>
    <m/>
    <m/>
    <m/>
    <m/>
    <m/>
    <m/>
    <s v="Management Janji"/>
    <s v="2026-08-18 13:00:00 | Nama Pic : bp nauval No Hp Pic : 085856976028 No alt : - Jam Pemasangan : pagi siang  Tanggal Pemasangan : 17 Agustus 2026"/>
    <s v="FCC"/>
    <s v="17-08-2026 10:39:55"/>
    <d v="2026-08-18T13:00:00"/>
    <m/>
    <s v="SURVEY_NEW_MANJA"/>
    <s v="OMB"/>
    <s v="NETMONK"/>
    <m/>
    <s v="MIE - INVALID SURVEY - Kendala Jalur/Rute Tarikan"/>
    <s v="HSI Bisnis Bundling Netmonk Promo 2026 PSB 70% - 150 Mbps"/>
    <s v="INDIBIZ"/>
    <m/>
    <m/>
    <d v="2026-08-18T13:00:00"/>
    <s v="2026-08-18 13:00:00 | Nama Pic : bp nauval No Hp Pic : 085856976028 No alt : - Jam Pemasangan : pagi siang  Tanggal Pemasangan : 17 Agustus 2026"/>
    <m/>
    <m/>
    <m/>
    <e v="#NUM!"/>
    <e v="#NUM!"/>
    <x v="0"/>
  </r>
  <r>
    <n v="993"/>
    <n v="1002524376"/>
    <n v="3"/>
    <x v="3"/>
    <n v="5"/>
    <s v="SBY UTARA"/>
    <s v="GRESIK"/>
    <s v="CRM"/>
    <s v="REG"/>
    <s v="AO"/>
    <x v="0"/>
    <s v="1P INET"/>
    <s v="Completed (PS)"/>
    <s v="RBS-Regional 3"/>
    <d v="2026-08-13T13:59:57"/>
    <d v="2026-08-14T22:13:09"/>
    <n v="69365198"/>
    <m/>
    <n v="152446246196"/>
    <s v="UPT SD Negeri 215 Gresik Ruang Lab"/>
    <s v="ODP-CRM-FG/04 FG/D03/04.01"/>
    <s v="WO061673444"/>
    <m/>
    <m/>
    <m/>
    <n v="112.572727762162"/>
    <n v="-7.24864814847641"/>
    <s v="MD|MYDB-20260813265215|DN00001/MN02100|UPT SD Negeri 215 Gresik Ruang Lab|085648972100"/>
    <s v="MYDIGIBIZPARTNER"/>
    <m/>
    <m/>
    <m/>
    <m/>
    <m/>
    <m/>
    <m/>
    <m/>
    <s v="Management Janji"/>
    <s v="2026-08-14 13:00:00 | Nama : BU SHELLA MASDJID No Hp : 085648972100 No Alt :  Tgl Pemasangan : 14 Agustus 2026 Interval : PAGI  Note : Hubungi pelanggan terlebih dahulu"/>
    <s v="FCC"/>
    <s v="13-08-2026 14:39:50"/>
    <d v="2026-08-14T13:00:00"/>
    <m/>
    <s v="PS"/>
    <s v="CRM"/>
    <s v="NO ADDON"/>
    <n v="20260814"/>
    <s v="Completed"/>
    <s v="HSI Bisnis Promo HUT Telkom PSB 70% - 75 Mbps"/>
    <s v="INDIBIZ"/>
    <m/>
    <m/>
    <d v="2026-08-14T13:00:00"/>
    <s v="2026-08-14 13:00:00 | Nama : BU SHELLA MASDJID No Hp : 085648972100 No Alt :  Tgl Pemasangan : 14 Agustus 2026 Interval : PAGI  Note : Hubungi pelanggan terlebih dahulu"/>
    <n v="2026"/>
    <n v="8"/>
    <n v="14"/>
    <d v="2026-08-14T00:00:00"/>
    <n v="-0.54166666666424135"/>
    <x v="1"/>
  </r>
  <r>
    <n v="994"/>
    <n v="1002506779"/>
    <n v="3"/>
    <x v="6"/>
    <n v="5"/>
    <s v="PASURUAN"/>
    <s v="LUMAJANG"/>
    <s v="PII"/>
    <s v="REG"/>
    <s v="AO"/>
    <x v="0"/>
    <m/>
    <s v="Completed (PS)"/>
    <s v="RBS-Regional 3"/>
    <d v="2026-08-04T08:34:52"/>
    <d v="2026-08-05T16:49:09"/>
    <n v="69357919"/>
    <m/>
    <n v="152542208048"/>
    <s v="SPBU PERTAMINA 53.673.17"/>
    <s v="ODP-PII-FF/34"/>
    <s v="WO060878580"/>
    <m/>
    <m/>
    <m/>
    <n v="113.13930860000001"/>
    <n v="-8.2252443"/>
    <s v="|MN02178|/SPBU PERTAMINA 53.673.17/WINBACK 2.0 HSI B2B (1:1) 50MBPS 355RB PSB DISC 70%//spbu5367317@gmail.com/SENDY WAHYU TYA ANGGARDA/085204603860085649679996"/>
    <s v="Sales Force DBS"/>
    <m/>
    <m/>
    <m/>
    <m/>
    <m/>
    <m/>
    <m/>
    <m/>
    <s v="Management Janji"/>
    <s v="2026-08-05 08:00:00|Nama Pic : BP SENDY No Hp Pic : 085204603860 Jam Pemasangan : 08:00 - 12.00 Tanggal Pemasangan : RABU 05 AGUSTUS 2026 Info Tambahan : Hubungi pelanggan sebelum datang ke lokasi, terima kasih.|40961370|MYDITA"/>
    <s v="FCC"/>
    <d v="2026-04-08T08:40:22"/>
    <d v="2026-08-05T08:00:00"/>
    <m/>
    <s v="PS"/>
    <s v="PII"/>
    <s v="NO ADDON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8:00:00"/>
    <s v="2026-08-05 08:00:00|Nama Pic : BP SENDY No Hp Pic : 085204603860 Jam Pemasangan : 08:00 - 12.00 Tanggal Pemasangan : RABU 05 AGUSTUS 2026 Info Tambahan : Hubungi pelanggan sebelum datang ke lokasi, terima kasih.|40961370|MYDITA"/>
    <n v="2026"/>
    <n v="8"/>
    <n v="5"/>
    <d v="2026-08-05T00:00:00"/>
    <n v="-0.33333333333575865"/>
    <x v="1"/>
  </r>
  <r>
    <n v="995"/>
    <n v="1002522159"/>
    <n v="3"/>
    <x v="2"/>
    <n v="4"/>
    <s v="MAGELANG"/>
    <s v="PURWOREJJO"/>
    <s v="PWJ"/>
    <s v="REG"/>
    <s v="AO"/>
    <x v="0"/>
    <s v="1P INET"/>
    <s v="Completed (PS)"/>
    <s v="RBS-Regional 3"/>
    <d v="2026-08-12T13:31:58"/>
    <d v="2026-08-13T16:32:40"/>
    <n v="69364247"/>
    <m/>
    <n v="142138510557"/>
    <s v="PEMDES MUDALREJO"/>
    <s v="ODP-PWJ-FAN/056 FAN/D01/056.01"/>
    <s v="WO061588696"/>
    <m/>
    <m/>
    <m/>
    <n v="110.0505996"/>
    <n v="-7.6604540999999999"/>
    <s v="|MN01685|MYIA-085676889841/POI/TAFSIR BADAWI/085329323909/tafsirbadawi12@gmail.com"/>
    <s v="MYIB_ASSISTANT"/>
    <m/>
    <m/>
    <m/>
    <m/>
    <m/>
    <m/>
    <m/>
    <m/>
    <s v="Management Janji"/>
    <s v="2026-08-17 13:00:00 | Tanggal pemasangan :13/08/2026 Jam pemasangan : pagi/siang Info Tambahan : Hubungi pelanggan dulu sebelum ke lokasi terima kasih."/>
    <s v="FCC"/>
    <d v="2026-12-08T13:39:52"/>
    <d v="2026-08-17T13:00:00"/>
    <m/>
    <s v="PS"/>
    <s v="PWJ"/>
    <s v="NO ADDON"/>
    <n v="20260813"/>
    <s v="Completed"/>
    <s v="HSI Bisnis Basic Promo HUT Telkom PSB 70% - 100 Mbps"/>
    <s v="INDIBIZ"/>
    <m/>
    <m/>
    <d v="2026-08-17T13:00:00"/>
    <s v="2026-08-17 13:00:00 | Tanggal pemasangan :13/08/2026 Jam pemasangan : pagi/siang Info Tambahan : Hubungi pelanggan dulu sebelum ke lokasi terima kasih."/>
    <n v="2026"/>
    <n v="8"/>
    <n v="13"/>
    <d v="2026-08-13T00:00:00"/>
    <n v="-4.5416666666642413"/>
    <x v="1"/>
  </r>
  <r>
    <n v="996"/>
    <n v="1002529473"/>
    <n v="3"/>
    <x v="7"/>
    <n v="4"/>
    <s v="SOLO"/>
    <s v="INNER - SOLO JATENG TIMUR"/>
    <s v="KRT"/>
    <s v="REG"/>
    <s v="AO"/>
    <x v="0"/>
    <m/>
    <s v="QC MIA - INVALID QUALITY CONTROL MIA"/>
    <s v="RBS-Regional 3"/>
    <d v="2026-08-16T11:13:51"/>
    <d v="2026-08-18T17:56:13"/>
    <n v="69367364"/>
    <m/>
    <n v="142505403042"/>
    <s v="Rumah Harwanto"/>
    <s v="ODP-KRT-FC/002"/>
    <m/>
    <m/>
    <m/>
    <m/>
    <n v="110.80446000000001"/>
    <n v="-7.5405360000000003"/>
    <s v="AMRBS;960218/Candra Evita Tryariestya/TREG4SOLO/Sinta Fitrianingrum/08994114600/082226006543/sinta.fitrii@gmail.com /PSB HSI BISNIS WB2 1S INET 200MBPS 790K/Rumah Harwanto/PASANG 2 LINE"/>
    <s v="Account Manager"/>
    <m/>
    <m/>
    <m/>
    <m/>
    <m/>
    <m/>
    <m/>
    <m/>
    <m/>
    <m/>
    <m/>
    <s v="16-08-2026 11:39:53"/>
    <m/>
    <m/>
    <s v="QC1"/>
    <s v="KRT"/>
    <s v="NO ADDON"/>
    <m/>
    <s v="QC MIA - INVALID QUALITY CONTROL MIA - Foto Lokasi Instalasi Tidak Valid - Ingin konfirmasi nama terdaftar - Invalid number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997"/>
    <n v="1002525616"/>
    <n v="3"/>
    <x v="7"/>
    <n v="4"/>
    <s v="KUDUS"/>
    <s v="BLORA"/>
    <s v="CEP"/>
    <s v="REG"/>
    <s v="AO"/>
    <x v="0"/>
    <s v="1P INET"/>
    <s v="Completed (PS)"/>
    <s v="RBS-Regional 3"/>
    <d v="2026-08-14T09:25:57"/>
    <d v="2026-08-15T14:12:15"/>
    <n v="69365677"/>
    <m/>
    <n v="142552107776"/>
    <s v="DIGITAL KREASI NETWORK (Cepu)"/>
    <s v="ODP-CEP-FE/045 FE/D06/045.01"/>
    <s v="WO061720940"/>
    <m/>
    <m/>
    <m/>
    <n v="111.59342599999999"/>
    <n v="-7.1407860000000003"/>
    <s v="|MN02760|MYIA-029093073061/POI/Marsya/08212469479/networkdigitalkreasi@gmail.com"/>
    <s v="MYIB_ASSISTANT"/>
    <m/>
    <m/>
    <m/>
    <m/>
    <m/>
    <m/>
    <m/>
    <m/>
    <s v="Management Janji"/>
    <s v="2026-08-15 08:00:00 | Nama PIC : bu rani  No HP : 08212469479 Alt : 081943566206 / reza M Janji : 15/AGUSTUS/2026 jam Pasang : Pagi  Note : hubungi pelanggan jika ingin kelokasi, terimakasih. "/>
    <s v="FCC"/>
    <s v="14-08-2026 09:40:20"/>
    <d v="2026-08-15T08:00:00"/>
    <m/>
    <s v="PS"/>
    <s v="CEP"/>
    <s v="NO ADDON"/>
    <n v="20260815"/>
    <s v="Completed"/>
    <s v="HSI Bisnis Promo HUT Telkom PSB 70% - 50 Mbps"/>
    <s v="INDIBIZ"/>
    <m/>
    <m/>
    <d v="2026-08-15T08:00:00"/>
    <s v="2026-08-15 08:00:00 | Nama PIC : bu rani  No HP : 08212469479 Alt : 081943566206 / reza M Janji : 15/AGUSTUS/2026 jam Pasang : Pagi  Note : hubungi pelanggan jika ingin kelokasi, terimakasih. "/>
    <n v="2026"/>
    <n v="8"/>
    <n v="15"/>
    <d v="2026-08-15T00:00:00"/>
    <n v="-0.33333333333575865"/>
    <x v="1"/>
  </r>
  <r>
    <n v="998"/>
    <n v="1002514379"/>
    <n v="3"/>
    <x v="0"/>
    <n v="5"/>
    <s v="MATARAM"/>
    <s v="BIMA"/>
    <s v="TET"/>
    <s v="REG"/>
    <s v="AO"/>
    <x v="0"/>
    <s v="1P INET"/>
    <s v="102 | FOLLOW UP COMPLETED"/>
    <s v="RBS-Regional 3"/>
    <d v="2026-08-07T11:35:58"/>
    <d v="2026-08-09T16:05:21"/>
    <n v="69360666"/>
    <m/>
    <n v="172616790168"/>
    <s v="toko Nandang"/>
    <s v="ODP-TET-FAF/35 FAF/D04/35.01"/>
    <s v="WO061151647"/>
    <m/>
    <m/>
    <m/>
    <n v="118.66921786218801"/>
    <n v="-8.6906542293912299"/>
    <s v="MD|MYDB-20260805264431|SC00001/MC00152|toko Nandang|081398945118"/>
    <s v="MYDIGIBIZPARTNER"/>
    <m/>
    <m/>
    <m/>
    <m/>
    <m/>
    <m/>
    <m/>
    <m/>
    <s v="Management Janji"/>
    <s v="2026-08-08 08:00:00 | Nama : BP NANDANG No Hp : 081398945118 No Alt :  Tgl Pemasangan : 08 Agustus 2026 Interval : PAGI  Note : Hubungi pelanggan terlebih dahulu"/>
    <s v="FCC"/>
    <d v="2026-07-08T11:40:14"/>
    <d v="2026-08-08T08:00:00"/>
    <m/>
    <s v="REVOKE"/>
    <s v="TET"/>
    <s v="NETMONK"/>
    <m/>
    <s v="Follow Up Revoke Completed, New Order ID : SC1002516582"/>
    <s v="HSI Bisnis Bundling Netmonk Dual Band PSB 70% Promo - 100 Mbps"/>
    <s v="INDIBIZ"/>
    <m/>
    <m/>
    <d v="2026-08-08T08:00:00"/>
    <s v="2026-08-08 08:00:00 | Nama : BP NANDANG No Hp : 081398945118 No Alt :  Tgl Pemasangan : 08 Agustus 2026 Interval : PAGI  Note : Hubungi pelanggan terlebih dahulu"/>
    <m/>
    <m/>
    <m/>
    <e v="#NUM!"/>
    <e v="#NUM!"/>
    <x v="0"/>
  </r>
  <r>
    <n v="999"/>
    <n v="1002505020"/>
    <n v="3"/>
    <x v="6"/>
    <n v="5"/>
    <s v="JEMBER"/>
    <s v="BONDOWOSO"/>
    <s v="BOW"/>
    <s v="REG"/>
    <s v="AO"/>
    <x v="0"/>
    <s v="1P INET"/>
    <s v="Completed (PS)"/>
    <s v="RBS-Regional 3"/>
    <d v="2026-08-02T08:13:56"/>
    <d v="2026-08-02T20:47:04"/>
    <n v="69356934"/>
    <m/>
    <n v="152507225958"/>
    <s v="RUMAH KOST RIFIN"/>
    <s v="ODP-BOW-FA/43 FA/D06/43.01"/>
    <s v="WO060693014"/>
    <m/>
    <m/>
    <m/>
    <n v="113.830169637324"/>
    <n v="-7.93602077639125"/>
    <s v="|MC30175|MYIA-070943804512/POI/Samsul Arifin/083184374910/kzak268@gmail.com"/>
    <s v="MYIB_ASSISTANT"/>
    <m/>
    <m/>
    <m/>
    <m/>
    <m/>
    <m/>
    <m/>
    <m/>
    <s v="Management Janji"/>
    <s v="2026-08-03 08:00:00 | M Janji : 3 agustus 2026 jam Pasang : pagi siang Note : hubungi pelanggan jika ingin kelokasi"/>
    <s v="FCC"/>
    <d v="2026-02-08T08:24:55"/>
    <d v="2026-08-03T08:00:00"/>
    <m/>
    <s v="PS"/>
    <s v="BOW"/>
    <s v="NO ADDON"/>
    <n v="20260802"/>
    <s v="Completed"/>
    <s v="HSI Bisnis Promo HUT Telkom PSB 70% - 100 Mbps"/>
    <s v="INDIBIZ"/>
    <m/>
    <m/>
    <d v="2026-08-03T08:00:00"/>
    <s v="2026-08-03 08:00:00 | M Janji : 3 agustus 2026 jam Pasang : pagi siang Note : hubungi pelanggan jika ingin kelokasi"/>
    <n v="2026"/>
    <n v="8"/>
    <n v="2"/>
    <d v="2026-08-02T00:00:00"/>
    <n v="-1.3333333333357587"/>
    <x v="1"/>
  </r>
  <r>
    <n v="1000"/>
    <n v="1002529430"/>
    <n v="3"/>
    <x v="0"/>
    <n v="5"/>
    <s v="MATARAM"/>
    <s v="SUMBAWA"/>
    <s v="ALA"/>
    <s v="REG"/>
    <s v="AO"/>
    <x v="0"/>
    <s v="1P INET"/>
    <s v="7 | OSS - PROVISIONING ISSUED"/>
    <s v="RBS-Regional 3"/>
    <d v="2026-08-16T10:48:57"/>
    <d v="2026-08-17T08:06:13"/>
    <n v="69367383"/>
    <m/>
    <n v="172607203825"/>
    <s v="TOKO ANJANI RS"/>
    <s v="ODP-ALA-FAC/12 FAC/D01/12.01"/>
    <s v="WO061862330"/>
    <m/>
    <m/>
    <m/>
    <n v="116.940004080533"/>
    <n v="-8.5213360972809493"/>
    <s v="MD|MYDB-20260814265428|SC00001/MC00025|TOKO ANJANI RS|085139051982"/>
    <s v="MYDIGIBIZPARTNER"/>
    <m/>
    <m/>
    <m/>
    <m/>
    <m/>
    <m/>
    <m/>
    <m/>
    <s v="Management Janji"/>
    <s v="2026-08-17 08:00:00 | Waktu pemasangan : 17 agustus 2026 Jam pemasangan : 08.00 - 12.00 Info Tambahan : Hubungi pelanggan dulu sebelum ke lokasi terimakasih "/>
    <s v="FCC"/>
    <s v="16-08-2026 10:54:48"/>
    <d v="2026-08-17T08:00:00"/>
    <m/>
    <s v="PI"/>
    <s v="ALA"/>
    <s v="NO ADDON"/>
    <m/>
    <s v="Provisioning Issued"/>
    <s v="HSI Bisnis Promo HUT Telkom PSB 70% - 75 Mbps"/>
    <s v="INDIBIZ"/>
    <m/>
    <m/>
    <d v="2026-08-17T08:00:00"/>
    <s v="2026-08-17 08:00:00 | Waktu pemasangan : 17 agustus 2026 Jam pemasangan : 08.00 - 12.00 Info Tambahan : Hubungi pelanggan dulu sebelum ke lokasi terimakasih "/>
    <m/>
    <m/>
    <m/>
    <e v="#NUM!"/>
    <e v="#NUM!"/>
    <x v="0"/>
  </r>
  <r>
    <n v="1001"/>
    <n v="1002533928"/>
    <n v="3"/>
    <x v="1"/>
    <n v="5"/>
    <s v="KEDIRI"/>
    <s v="NGANJUK"/>
    <s v="NJK"/>
    <s v="REG"/>
    <s v="AO"/>
    <x v="0"/>
    <s v="1P INET"/>
    <s v="MIE - SEND SURVEY"/>
    <s v="RBS-Regional 3"/>
    <d v="2026-08-18T15:41:57"/>
    <d v="2026-08-18T15:44:02"/>
    <n v="69369288"/>
    <m/>
    <n v="152611229916"/>
    <s v="TOKO BU DARTI"/>
    <s v="ODP-NJK-FAJ/68 FAJ/D07/68.01"/>
    <s v="WO062032817"/>
    <m/>
    <m/>
    <m/>
    <n v="111.8331448"/>
    <n v="-7.7385307999999897"/>
    <s v="MD|MYDB-20260815265459|EN00005/MC20190|TOKO BU DARTI|085601243978"/>
    <s v="MYDIGIBIZPARTNER"/>
    <m/>
    <m/>
    <m/>
    <m/>
    <m/>
    <m/>
    <m/>
    <m/>
    <s v="Management Janji"/>
    <s v="2026-08-19 13:00:00 | Waktu pemasangan : 17 agustus 2026 Jam pemasangan : 08.00 - 12.00 Info Tambahan : Hubungi pelanggan dulu sebelum ke lokasi terimakasih "/>
    <s v="FCC"/>
    <s v="18-08-2026 15:55:35"/>
    <d v="2026-08-19T13:00:00"/>
    <m/>
    <s v="SURVEY_NEW_MANJA"/>
    <s v="NJK"/>
    <s v="NO ADDON"/>
    <m/>
    <s v="MIE - SEND SURVEY"/>
    <s v="HSI Bisnis Promo HUT RI PSB 70% - 100 Mbps Dual Band"/>
    <s v="INDIBIZ"/>
    <m/>
    <m/>
    <d v="2026-08-19T13:00:00"/>
    <s v="2026-08-19 13:00:00 | Waktu pemasangan : 17 agustus 2026 Jam pemasangan : 08.00 - 12.00 Info Tambahan : Hubungi pelanggan dulu sebelum ke lokasi terimakasih "/>
    <m/>
    <m/>
    <m/>
    <e v="#NUM!"/>
    <e v="#NUM!"/>
    <x v="0"/>
  </r>
  <r>
    <n v="1002"/>
    <n v="1002513253"/>
    <n v="3"/>
    <x v="4"/>
    <n v="4"/>
    <s v="SEMARANG"/>
    <s v="INNER - SEMARANG JATENG UTARA"/>
    <s v="JHR"/>
    <s v="REG"/>
    <s v="AO"/>
    <x v="0"/>
    <m/>
    <s v="102 | FOLLOW UP COMPLETED"/>
    <s v="RBS-Regional 3"/>
    <d v="2026-08-06T16:58:08"/>
    <d v="2026-08-15T12:07:55"/>
    <n v="69360260"/>
    <m/>
    <n v="142406119775"/>
    <s v="DP MALL BOSS"/>
    <s v="ODP-JHR-FEJ/012"/>
    <s v="WO061648333"/>
    <m/>
    <m/>
    <m/>
    <n v="110.4123384"/>
    <n v="-6.9829374"/>
    <s v="AMRBS;403098;REG3;DANIEL MARWA DENERO;08112876658;CP.DANNY;081289614441;PAKET 50 Mbps promo 1:1 355rb;DP MALL BOSS"/>
    <s v="Account Manager"/>
    <m/>
    <m/>
    <m/>
    <m/>
    <m/>
    <m/>
    <m/>
    <m/>
    <s v="Management Janji"/>
    <s v="2026-08-14 08:00:00|Waktu pemasangan : 13 agustus 2026 Jam pemasangan : 08.00 - 12.00 Info Tambahan : Hubungi pelanggan dulu sebelum ke lokasi terimakasih |40951377|MYDITA"/>
    <s v="FCC"/>
    <d v="2026-06-08T17:26:01"/>
    <d v="2026-08-14T08:00:00"/>
    <s v="Kendala Teknik"/>
    <s v="REVOKE"/>
    <s v="JHR"/>
    <s v="NO ADDON"/>
    <m/>
    <s v="Follow Up Revoke Completed, New Order ID : SC1002528168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4T08:00:00"/>
    <s v="2026-08-14 08:00:00|Waktu pemasangan : 13 agustus 2026 Jam pemasangan : 08.00 - 12.00 Info Tambahan : Hubungi pelanggan dulu sebelum ke lokasi terimakasih |40951377|MYDITA"/>
    <m/>
    <m/>
    <m/>
    <e v="#NUM!"/>
    <e v="#NUM!"/>
    <x v="0"/>
  </r>
  <r>
    <n v="1003"/>
    <n v="1002506605"/>
    <n v="3"/>
    <x v="6"/>
    <n v="5"/>
    <s v="SIDOARJO"/>
    <s v="INNER - JATIM TIMUR"/>
    <s v="GDA"/>
    <s v="REG"/>
    <s v="AO"/>
    <x v="0"/>
    <s v="2P INET + VOICE"/>
    <s v="102 | FOLLOW UP COMPLETED"/>
    <s v="RBS-Regional 3"/>
    <d v="2026-08-03T18:08:56"/>
    <d v="2026-08-07T17:52:13"/>
    <n v="69357539"/>
    <n v="3135910043"/>
    <n v="152317261788"/>
    <s v="PT. BQUIK OTOMOTIF INDONESIA"/>
    <s v="ODP-GDA-FAL/55"/>
    <s v="WO060832129"/>
    <m/>
    <m/>
    <m/>
    <n v="112.730757754762"/>
    <n v="-7.3948873954626704"/>
    <s v="AMRBS;403145;EVA LESTARI BANGUN;AO;PT. BQUIK OTOMOTIF INDONESIA;HSI Bisnis 1:1 (INET+Voice) 50 Mbps (479k);81181141676;81119922069;dimas.m@b-quik.co.id"/>
    <s v="Teknisi"/>
    <m/>
    <m/>
    <m/>
    <m/>
    <m/>
    <m/>
    <m/>
    <m/>
    <s v="Management Janji"/>
    <s v="2026-08-04 15:00:00 |  M Janji : (04/08/2026) jam Pasang : 09:00 Note : hubungi pelanggan jika ingin kelokasi"/>
    <s v="FCC"/>
    <d v="2026-03-08T18:10:15"/>
    <d v="2026-08-04T15:00:00"/>
    <s v="Kendala Pelanggan"/>
    <s v="REVOKE"/>
    <s v="GDA"/>
    <s v="NO ADDON"/>
    <m/>
    <s v="Follow Up Revoke Completed, New Order ID : SC1002515426"/>
    <s v="HSI Bisnis Bundling Phone PSB 70% - Free 800 Menit - 50 Mbps"/>
    <s v="INDIBIZ"/>
    <m/>
    <m/>
    <d v="2026-08-04T15:00:00"/>
    <s v="2026-08-04 15:00:00 |  M Janji : (04/08/2026) jam Pasang : 09:00 Note : hubungi pelanggan jika ingin kelokasi"/>
    <m/>
    <m/>
    <m/>
    <e v="#NUM!"/>
    <e v="#NUM!"/>
    <x v="0"/>
  </r>
  <r>
    <n v="1004"/>
    <n v="1002520918"/>
    <n v="3"/>
    <x v="2"/>
    <n v="4"/>
    <s v="PURWOKERTO"/>
    <s v="PURBALINGGA"/>
    <s v="PBG"/>
    <s v="REG"/>
    <s v="AO"/>
    <x v="0"/>
    <s v="1P INET"/>
    <s v="Completed (PS)"/>
    <s v="RBS-Regional 3"/>
    <d v="2026-08-11T17:34:57"/>
    <d v="2026-08-12T13:39:34"/>
    <n v="69363664"/>
    <m/>
    <n v="143363111019"/>
    <s v="SPBU 4353317 Bojongsari Purbalingga"/>
    <s v="ODP-PBG-FAF/119"/>
    <s v="WO061531763"/>
    <m/>
    <m/>
    <m/>
    <n v="109.355762292403"/>
    <n v="-7.3582562665557996"/>
    <s v="|MN02834|MYIA-030345768634/POI/WIWIT HERAWANTO/081229412381/kajonganspbu@gmail.com"/>
    <s v="MYIB_ASSISTANT"/>
    <m/>
    <m/>
    <m/>
    <m/>
    <m/>
    <m/>
    <m/>
    <m/>
    <s v="Management Janji"/>
    <s v="2026-08-14 10:00:00 | Nama Pic : bp WIWIT HERAWANTO No Hp Pic : 081229412381 No alt : - Jam Pemasangan : pagi  Tanggal Pemasangan : 12 Agustus 2026"/>
    <s v="FCC"/>
    <d v="2026-11-08T17:39:47"/>
    <d v="2026-08-14T10:00:00"/>
    <m/>
    <s v="PS"/>
    <s v="PBG"/>
    <s v="NO ADDON"/>
    <n v="20260812"/>
    <s v="Completed"/>
    <s v="HSI Bisnis Promo HUT Telkom PSB 70% - 100 Mbps Dual Band"/>
    <s v="INDIBIZ"/>
    <m/>
    <m/>
    <d v="2026-08-14T10:00:00"/>
    <s v="2026-08-14 10:00:00 | Nama Pic : bp WIWIT HERAWANTO No Hp Pic : 081229412381 No alt : - Jam Pemasangan : pagi  Tanggal Pemasangan : 12 Agustus 2026"/>
    <n v="2026"/>
    <n v="8"/>
    <n v="12"/>
    <d v="2026-08-12T00:00:00"/>
    <n v="-2.4166666666642413"/>
    <x v="1"/>
  </r>
  <r>
    <n v="1005"/>
    <n v="1002506074"/>
    <n v="3"/>
    <x v="2"/>
    <n v="4"/>
    <s v="YOGYAKARTA"/>
    <s v="GUNUNG KIDUL"/>
    <s v="WNS"/>
    <s v="REG"/>
    <s v="AO"/>
    <x v="0"/>
    <m/>
    <s v="CANCEL COMPLETED"/>
    <s v="RBS-Regional 3"/>
    <d v="2026-08-03T13:19:36"/>
    <d v="2026-08-13T15:07:43"/>
    <n v="69357501"/>
    <m/>
    <n v="143135115012"/>
    <s v="PT. Prasetya Maju Mapan (Kampoeng Gamers)"/>
    <m/>
    <m/>
    <m/>
    <m/>
    <m/>
    <n v="110.39949324208"/>
    <n v="-7.8815152131208004"/>
    <s v="|MC80045|/Ega Prasetya/081328454344/mandiriegg@gmail.com"/>
    <s v="Sales Profesional"/>
    <m/>
    <m/>
    <m/>
    <m/>
    <m/>
    <m/>
    <m/>
    <m/>
    <m/>
    <m/>
    <m/>
    <d v="2026-03-08T13:25:40"/>
    <m/>
    <m/>
    <s v="REJECT_FCC"/>
    <s v="WNS"/>
    <s v="NO ADDON"/>
    <m/>
    <s v="DECLINE : Decline - Batal Order EVI PUSPITA EKASARI 40931150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DECLINE : Decline - Batal Order EVI PUSPITA EKASARI 40931150|MYDITA"/>
    <m/>
    <m/>
    <m/>
    <m/>
    <m/>
    <e v="#NUM!"/>
    <e v="#NUM!"/>
    <x v="0"/>
  </r>
  <r>
    <n v="1006"/>
    <n v="1002524429"/>
    <n v="3"/>
    <x v="0"/>
    <n v="5"/>
    <s v="MATARAM"/>
    <s v="BIMA"/>
    <s v="SAP"/>
    <s v="REG"/>
    <s v="AO"/>
    <x v="0"/>
    <m/>
    <s v="Completed (PS)"/>
    <s v="RBS-Regional 3"/>
    <d v="2026-08-13T14:14:39"/>
    <d v="2026-08-15T14:54:02"/>
    <n v="69365238"/>
    <m/>
    <n v="172610305727"/>
    <s v="SMPN 3 SAPE"/>
    <s v="ODP-SAP-FAA/99"/>
    <s v="WO061690830"/>
    <m/>
    <m/>
    <m/>
    <n v="119.01000310000001"/>
    <n v="-8.5281903999999997"/>
    <s v="RBS|HSI|TREG3|AO|SMPN 3 SAPE|M.Faridilhaq|MC40312|82340079918|100mbps 1:1 netmonk "/>
    <s v="Sales Profesional"/>
    <m/>
    <m/>
    <m/>
    <m/>
    <m/>
    <m/>
    <m/>
    <m/>
    <s v="Management Janji"/>
    <s v="2026-08-14 13:00:00|telp : 082340079918 M Janji : (14/08/2026) jam Pasang : 09:00 Note : hubungi pelanggan jika ingin kelokasi|40000802|MYDITA"/>
    <s v="FCC"/>
    <s v="13-08-2026 14:39:50"/>
    <d v="2026-08-14T13:00:00"/>
    <m/>
    <s v="PS"/>
    <s v="SAP"/>
    <s v="NETMONK"/>
    <n v="20260815"/>
    <s v="Completed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d v="2026-08-14T13:00:00"/>
    <s v="2026-08-14 13:00:00|telp : 082340079918 M Janji : (14/08/2026) jam Pasang : 09:00 Note : hubungi pelanggan jika ingin kelokasi|40000802|MYDITA"/>
    <n v="2026"/>
    <n v="8"/>
    <n v="15"/>
    <d v="2026-08-15T00:00:00"/>
    <n v="0.45833333333575865"/>
    <x v="1"/>
  </r>
  <r>
    <n v="1007"/>
    <n v="1002529465"/>
    <n v="3"/>
    <x v="7"/>
    <n v="4"/>
    <s v="SOLO"/>
    <s v="INNER - SOLO JATENG TIMUR"/>
    <s v="KRT"/>
    <s v="REG"/>
    <s v="AO"/>
    <x v="0"/>
    <m/>
    <s v="QC MIA - INVALID QUALITY CONTROL MIA"/>
    <s v="RBS-Regional 3"/>
    <d v="2026-08-16T11:09:13"/>
    <d v="2026-08-18T17:55:09"/>
    <n v="69367361"/>
    <m/>
    <n v="142505403041"/>
    <s v="Rumah Harwanto"/>
    <s v="ODP-KRT-FC/002"/>
    <m/>
    <m/>
    <m/>
    <m/>
    <n v="110.80446000000001"/>
    <n v="-7.5405360000000003"/>
    <s v="AMRBS;960218/Candra Evita Tryariestya/TREG4SOLO/Sinta Fitrianingrum/08994114600/082226006543/sinta.fitrii@gmail.com /PSB HSI BISNIS WB2 1S INET 200MBPS 790K/Rumah Harwanto/PASANG 2 LINE"/>
    <s v="Account Manager"/>
    <m/>
    <m/>
    <m/>
    <m/>
    <m/>
    <m/>
    <m/>
    <m/>
    <m/>
    <m/>
    <m/>
    <s v="16-08-2026 11:10:25"/>
    <m/>
    <m/>
    <s v="QC1"/>
    <s v="KRT"/>
    <s v="NO ADDON"/>
    <m/>
    <s v="QC MIA - INVALID QUALITY CONTROL MIA - Foto Lokasi Instalasi Tidak Valid - Ingin konfirmasi nama terdaftar - Invalid number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m/>
    <m/>
    <m/>
    <m/>
    <m/>
    <e v="#NUM!"/>
    <e v="#NUM!"/>
    <x v="0"/>
  </r>
  <r>
    <n v="1008"/>
    <n v="1002510843"/>
    <n v="3"/>
    <x v="6"/>
    <n v="5"/>
    <s v="SIDOARJO"/>
    <s v="MOJOKERTO"/>
    <s v="NGI"/>
    <s v="REG"/>
    <s v="AO"/>
    <x v="0"/>
    <m/>
    <s v="102 | FOLLOW UP COMPLETED"/>
    <s v="RBS-Regional 3"/>
    <d v="2026-08-05T14:37:59"/>
    <d v="2026-08-06T20:44:18"/>
    <n v="69359281"/>
    <m/>
    <n v="152321202948"/>
    <s v="MESH KARYAWAN"/>
    <s v="ODP-NGI-FG/20"/>
    <s v="WO061110551"/>
    <m/>
    <m/>
    <m/>
    <n v="112.6093259"/>
    <n v="-7.5503302000000003"/>
    <s v="|MN01575|/MESH KARYAWAN/WINBACK 2.0 HSI B2B (1:1) 100MBPS 535RB PSB DISC 70%//yarohman2001@gmail.com/ABDUR ROHMAN/085701795348 / 85655870884"/>
    <s v="Sales Force DBS"/>
    <m/>
    <m/>
    <m/>
    <m/>
    <m/>
    <m/>
    <m/>
    <m/>
    <s v="Management Janji"/>
    <s v="2026-08-07 15:00:00|Waktu pemasnagan : 07 agustus 2026 Jam pemasangan : 08.00 - 12.00 Mohon hubungi pelanggan sebelum ke lokasi  Terima kasih|40010577|MYDITA"/>
    <s v="FCC"/>
    <d v="2026-05-08T14:39:46"/>
    <d v="2026-08-07T15:00:00"/>
    <s v="Kendala Teknik"/>
    <s v="REVOKE"/>
    <s v="NGI"/>
    <s v="NO ADDON"/>
    <m/>
    <s v="Follow Up Revoke Completed, New Order ID : SC1002513511"/>
    <s v="- E25060;E25060 ~ ES25 - Paket HSI Bisnis (HSIE) Khusus Winback 2.0[0]  - E25060~null~E25060_UNL;UNL ~ Internet-Link Unlimited Internet Usage ~ E25060[0]  - E25060~null~105343;E25060||11||Abodemen 0[0]  - E25060~null~E25060_HSIE100M;HSIE100M ~ High Speed "/>
    <s v="INDIBIZ"/>
    <m/>
    <m/>
    <d v="2026-08-07T15:00:00"/>
    <s v="2026-08-07 15:00:00|Waktu pemasnagan : 07 agustus 2026 Jam pemasangan : 08.00 - 12.00 Mohon hubungi pelanggan sebelum ke lokasi  Terima kasih|40010577|MYDITA"/>
    <m/>
    <m/>
    <m/>
    <e v="#NUM!"/>
    <e v="#NUM!"/>
    <x v="0"/>
  </r>
  <r>
    <n v="1009"/>
    <n v="1002521498"/>
    <n v="3"/>
    <x v="1"/>
    <n v="5"/>
    <s v="MADIUN"/>
    <s v="MADIUN"/>
    <s v="CRB"/>
    <s v="REG"/>
    <s v="AO"/>
    <x v="0"/>
    <m/>
    <s v="Completed (PS)"/>
    <s v="RBS-Regional 3"/>
    <d v="2026-08-12T10:04:26"/>
    <d v="2026-08-12T12:57:14"/>
    <n v="69361565"/>
    <m/>
    <n v="152632206653"/>
    <s v="SPBU SIDOMULYO"/>
    <s v="ODP-CRB-FK/32"/>
    <s v="WO061561647"/>
    <m/>
    <m/>
    <m/>
    <n v="111.62013450000001"/>
    <n v="-7.5787487999999996"/>
    <s v="|MC20208|MYIA-047366687312/POI/Muhammad rizal muhaimin/085745335317/muh13092002@gmail.com"/>
    <s v="MYDIGIBIZPARTNER"/>
    <m/>
    <m/>
    <m/>
    <m/>
    <m/>
    <m/>
    <m/>
    <m/>
    <s v="Management Janji"/>
    <s v="2026-08-10 08:00:00 | Tanggal Pemasangan : 10 Agustus 2026  Jam Pemasangan : 08:00 13:00  Info Tambahan : Hubungi pelanggan dulu sebelum ke lokasi terimakasih"/>
    <s v="FCC"/>
    <d v="2026-12-08T10:39:53"/>
    <m/>
    <m/>
    <s v="PS"/>
    <s v="CRB"/>
    <s v="NO ADDON"/>
    <n v="20260812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2T07:00:00"/>
    <s v="2026-08-10 08:00:00 | Tanggal Pemasangan : 10 Agustus 2026  Jam Pemasangan : 08:00 13:00  Info Tambahan : Hubungi pelanggan dulu sebelum ke lokasi terimakasih"/>
    <n v="2026"/>
    <n v="8"/>
    <n v="12"/>
    <d v="2026-08-12T00:00:00"/>
    <n v="-0.29166666666424135"/>
    <x v="1"/>
  </r>
  <r>
    <n v="1010"/>
    <n v="1002504406"/>
    <n v="3"/>
    <x v="1"/>
    <n v="5"/>
    <s v="KEDIRI"/>
    <s v="TULUNGAGUNG"/>
    <s v="KWR"/>
    <s v="REG"/>
    <s v="AO"/>
    <x v="0"/>
    <s v="1P INET"/>
    <s v="Completed (PS)"/>
    <s v="RBS-Regional 3"/>
    <d v="2026-08-01T11:13:57"/>
    <d v="2026-08-02T15:19:55"/>
    <n v="69356635"/>
    <m/>
    <n v="152624201712"/>
    <s v="Bocah Gunung production"/>
    <s v="ODP-KWR-FA/91 FA/D08/91.01"/>
    <s v="WO060632586"/>
    <m/>
    <m/>
    <m/>
    <n v="111.930992"/>
    <n v="-8.2003079999999997"/>
    <s v="|MN02540|MYIA-080345581936/POI/AHMAD RIZAL ARDIANSYAH/085123756937/cctve985@gmail.com"/>
    <s v="MYIB_ASSISTANT"/>
    <m/>
    <m/>
    <m/>
    <m/>
    <m/>
    <m/>
    <m/>
    <m/>
    <s v="Management Janji"/>
    <s v="2026-08-02 08:00:00 | telp :085123756937  Tanggal pemasangan :02/08/2026 Jam pemasangan : pagi/siang Info Tambahan : Hubungi pelanggan dulu sebelum ke lokasi terima kasih"/>
    <s v="FCC"/>
    <d v="2026-01-08T11:25:25"/>
    <d v="2026-08-02T08:00:00"/>
    <m/>
    <s v="PS"/>
    <s v="KWR"/>
    <s v="NO ADDON"/>
    <n v="20260802"/>
    <s v="Completed"/>
    <s v="HSI Bisnis Promo HUT Telkom PSB 70% - 300 Mbps"/>
    <s v="INDIBIZ"/>
    <m/>
    <m/>
    <d v="2026-08-02T08:00:00"/>
    <s v="2026-08-02 08:00:00 | telp :085123756937  Tanggal pemasangan :02/08/2026 Jam pemasangan : pagi/siang Info Tambahan : Hubungi pelanggan dulu sebelum ke lokasi terima kasih"/>
    <n v="2026"/>
    <n v="8"/>
    <n v="2"/>
    <d v="2026-08-02T00:00:00"/>
    <n v="-0.33333333333575865"/>
    <x v="1"/>
  </r>
  <r>
    <n v="1011"/>
    <n v="1002505962"/>
    <n v="3"/>
    <x v="3"/>
    <n v="5"/>
    <s v="SBY UTARA"/>
    <s v="GRESIK"/>
    <s v="GSK"/>
    <s v="REG"/>
    <s v="AO"/>
    <x v="0"/>
    <s v="1P INET"/>
    <s v="MIA - INVALID SURVEY"/>
    <s v="RBS-Regional 3"/>
    <d v="2026-08-03T12:04:56"/>
    <d v="2026-08-05T13:59:19"/>
    <n v="69357433"/>
    <m/>
    <n v="152421261491"/>
    <s v="GLOBAL YMI CARGO"/>
    <s v="ODP-GSK-FAF/70 FAF/D07/70.01"/>
    <s v="WO060778948"/>
    <m/>
    <m/>
    <m/>
    <n v="112.581851"/>
    <n v="-7.1695700000000002"/>
    <s v="|MB00449|MYIA-038486925660/POI/bapak/083852359924/it.support.jt.cargo@gmail.com"/>
    <s v="MYIB_ASSISTANT"/>
    <m/>
    <m/>
    <m/>
    <m/>
    <m/>
    <m/>
    <m/>
    <m/>
    <s v="Management Janji"/>
    <s v="2026-08-06 15:00:00 | M Janji : 04/08/2026 Jam Pasang : 13:00  NoteÃ‚Â :  hubungi terlebih dahulu sebelum ke lokasi, terima kasih."/>
    <s v="FCC"/>
    <d v="2026-03-08T12:10:27"/>
    <d v="2026-08-06T15:00:00"/>
    <m/>
    <s v="SURVEY_NEW_MANJA"/>
    <s v="GSK"/>
    <s v="NO ADDON"/>
    <m/>
    <s v="MIE - INVALID SURVEY - ODP Jauh"/>
    <s v="HSI Bisnis PSB 70% - 300 Mbps"/>
    <s v="INDIBIZ"/>
    <m/>
    <m/>
    <d v="2026-08-06T15:00:00"/>
    <s v="2026-08-06 15:00:00 | M Janji : 04/08/2026 Jam Pasang : 13:00  NoteÃ‚Â :  hubungi terlebih dahulu sebelum ke lokasi, terima kasih."/>
    <m/>
    <m/>
    <m/>
    <e v="#NUM!"/>
    <e v="#NUM!"/>
    <x v="0"/>
  </r>
  <r>
    <n v="1012"/>
    <n v="1002522852"/>
    <n v="3"/>
    <x v="2"/>
    <n v="4"/>
    <s v="YOGYAKARTA"/>
    <s v="INNER - YOGYA JATENG SELATAN"/>
    <s v="KBU"/>
    <s v="REG"/>
    <s v="AO"/>
    <x v="0"/>
    <m/>
    <s v="MIE - SEND SURVEY"/>
    <s v="RBS-Regional 3"/>
    <d v="2026-08-12T16:24:08"/>
    <d v="2026-08-18T11:58:10"/>
    <n v="69364506"/>
    <m/>
    <n v="146113146021"/>
    <s v="PT Kanisius"/>
    <s v="ODP-KBU-FEE/093"/>
    <s v="WO061996422"/>
    <m/>
    <m/>
    <m/>
    <n v="110.3890773"/>
    <n v="-7.7640744000000002"/>
    <s v="AMRBS/403103/ANISA DWIARYANI/R3/YOGYAKARTA/PSB HSI BISNIS 1S 300 MBPS PROMO HUT TELKOM 1:1/Margaretha Sulistyorini/08132745792/office@kanisiusmedia.co.id"/>
    <s v="Amex"/>
    <m/>
    <m/>
    <m/>
    <m/>
    <m/>
    <m/>
    <m/>
    <m/>
    <s v="Management Janji"/>
    <s v="2026-08-19 13:00:00|Waktu pemasangan : 17 agustus 2026 Jam pemasangan : 08.00 - 12.00 Info Tambahan : Hubungi pelanggan dulu sebelum ke lokasi terimakasih |40951377|MYDITA"/>
    <s v="FCC"/>
    <d v="2026-12-08T16:25:57"/>
    <d v="2026-08-19T13:00:00"/>
    <m/>
    <s v="SURVEY_NEW_MANJA"/>
    <s v="KBU"/>
    <s v="NO ADDON"/>
    <m/>
    <s v="MIE - SEND SURVEY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08-19T13:00:00"/>
    <s v="2026-08-19 13:00:00|Waktu pemasangan : 17 agustus 2026 Jam pemasangan : 08.00 - 12.00 Info Tambahan : Hubungi pelanggan dulu sebelum ke lokasi terimakasih |40951377|MYDITA"/>
    <m/>
    <m/>
    <m/>
    <e v="#NUM!"/>
    <e v="#NUM!"/>
    <x v="0"/>
  </r>
  <r>
    <n v="1013"/>
    <n v="1002534706"/>
    <n v="3"/>
    <x v="5"/>
    <n v="5"/>
    <s v="DENPASAR"/>
    <s v="UBUNG"/>
    <s v="UBN"/>
    <s v="REG"/>
    <s v="AO"/>
    <x v="0"/>
    <s v="1P INET"/>
    <s v="MIE - SEND SURVEY"/>
    <s v="RBS-Regional 3"/>
    <d v="2026-08-18T19:08:56"/>
    <d v="2026-08-18T19:10:01"/>
    <n v="69369522"/>
    <m/>
    <n v="172418758473"/>
    <s v="PT Batara Surya Semesta"/>
    <s v="ODP-UBN-FDQ/11 FDQ/D01/11.01"/>
    <s v="WO062053997"/>
    <m/>
    <m/>
    <m/>
    <n v="115.23063347487"/>
    <n v="-8.6356736837977603"/>
    <s v="|MB00503|MYIA-059284941049/POI/bapak/08999049991/stefansantoso@gmail.com"/>
    <s v="MYIB_ASSISTANT"/>
    <m/>
    <m/>
    <m/>
    <m/>
    <m/>
    <m/>
    <m/>
    <m/>
    <s v="Management Janji"/>
    <s v="2026-08-25 08:00:00 | Nama : BP STEFAN FEBRI SANTOSO No Hp : 08999049991 No Alt :  Tgl Pemasangan : 25 Agustus 2026 Interval : PAGI  Note : Hubungi pelanggan terlebih dahulu"/>
    <s v="FCC"/>
    <s v="18-08-2026 19:10:29"/>
    <d v="2026-08-25T08:00:00"/>
    <m/>
    <s v="SURVEY_NEW_MANJA"/>
    <s v="UBN"/>
    <s v="NO ADDON"/>
    <m/>
    <s v="MIE - SEND SURVEY"/>
    <s v="HSI Bisnis Promo HUT RI PSB 70% - 150 Mbps"/>
    <s v="INDIBIZ"/>
    <m/>
    <m/>
    <d v="2026-08-25T08:00:00"/>
    <s v="2026-08-25 08:00:00 | Nama : BP STEFAN FEBRI SANTOSO No Hp : 08999049991 No Alt :  Tgl Pemasangan : 25 Agustus 2026 Interval : PAGI  Note : Hubungi pelanggan terlebih dahulu"/>
    <m/>
    <m/>
    <m/>
    <e v="#NUM!"/>
    <e v="#NUM!"/>
    <x v="0"/>
  </r>
  <r>
    <n v="1014"/>
    <n v="1002515329"/>
    <n v="3"/>
    <x v="6"/>
    <n v="5"/>
    <s v="JEMBER"/>
    <s v="BANYUWANGI"/>
    <s v="GEN"/>
    <s v="REG"/>
    <s v="AO"/>
    <x v="0"/>
    <s v="2P INET + VOICE"/>
    <s v="Completed (PS)"/>
    <s v="RBS-Regional 3"/>
    <d v="2026-08-07T16:40:56"/>
    <d v="2026-08-07T22:15:43"/>
    <n v="69361056"/>
    <n v="3332811023"/>
    <n v="152519203437"/>
    <s v="toko jaya abadi tlogosari"/>
    <s v="ODP-GEN-FS/13 FS/D02/13.01"/>
    <s v="WO061190927"/>
    <m/>
    <m/>
    <m/>
    <n v="114.15409918874499"/>
    <n v="-8.2954870488716494"/>
    <s v="MD|MYDB-20260807264649|DC30004/MC30053|toko jaya abadi tlogosari|081249400096"/>
    <s v="MYDIGIBIZPARTNER"/>
    <m/>
    <m/>
    <m/>
    <m/>
    <m/>
    <m/>
    <m/>
    <m/>
    <s v="Management Janji"/>
    <s v="2026-08-08 13:00:00 | Nama Pic : rendi No Hp Pic : 081249400096 No alt : - Jam Pemasangan : pagi  Tanggal Pemasangan : 8 Agustus 2026"/>
    <s v="FCC"/>
    <d v="2026-07-08T16:55:31"/>
    <d v="2026-08-08T13:00:00"/>
    <m/>
    <s v="PS"/>
    <s v="GEN"/>
    <s v="NO ADDON"/>
    <n v="20260807"/>
    <s v="Completed"/>
    <s v="HSI Bisnis Bundling Phone PSB 70% - Free 800 Menit Promo - 300 Mbps"/>
    <s v="INDIBIZ"/>
    <m/>
    <m/>
    <d v="2026-08-08T13:00:00"/>
    <s v="2026-08-08 13:00:00 | Nama Pic : rendi No Hp Pic : 081249400096 No alt : - Jam Pemasangan : pagi  Tanggal Pemasangan : 8 Agustus 2026"/>
    <n v="2026"/>
    <n v="8"/>
    <n v="7"/>
    <d v="2026-08-07T00:00:00"/>
    <n v="-1.5416666666642413"/>
    <x v="1"/>
  </r>
  <r>
    <n v="1015"/>
    <n v="1002505176"/>
    <n v="3"/>
    <x v="3"/>
    <n v="5"/>
    <s v="SBY UTARA"/>
    <s v="TANDES"/>
    <s v="LKI"/>
    <s v="REG"/>
    <s v="AO"/>
    <x v="0"/>
    <s v="1P INET"/>
    <s v="Completed (PS)"/>
    <s v="RBS-Regional 3"/>
    <d v="2026-08-02T11:43:56"/>
    <d v="2026-08-02T20:35:07"/>
    <n v="69356997"/>
    <m/>
    <n v="152424213147"/>
    <s v="Superkitty"/>
    <s v="ODP-LKS-FZ/32 FZ/D03/32.01"/>
    <s v="WO060705557"/>
    <m/>
    <m/>
    <m/>
    <n v="112.6418224"/>
    <n v="-7.3048986999999999"/>
    <s v="|MN02435|MYIA-083272108085/POI/Indaha Dewi Apriliani /08133039988/indahdewiapril@gmail.com"/>
    <s v="MYIB_ASSISTANT"/>
    <m/>
    <m/>
    <m/>
    <m/>
    <m/>
    <m/>
    <m/>
    <m/>
    <s v="Management Janji"/>
    <s v="2026-08-03 08:00:00 | Nama PIC : IBU INDAH No HP : 08133039988 Alt :  M Janji : (SENIN/3/AGUSTUS/2026) jam Pasang : 09:00 Note : hubungi pelanggan jika ingin kelokasi"/>
    <s v="FCC"/>
    <d v="2026-02-08T11:54:49"/>
    <d v="2026-08-03T08:00:00"/>
    <m/>
    <s v="PS"/>
    <s v="LKI"/>
    <s v="NO ADDON"/>
    <n v="20260802"/>
    <s v="Completed"/>
    <s v="HSI Bisnis Promo HUT Telkom PSB 70% - 100 Mbps Dual Band"/>
    <s v="INDIBIZ"/>
    <m/>
    <m/>
    <d v="2026-08-03T08:00:00"/>
    <s v="2026-08-03 08:00:00 | Nama PIC : IBU INDAH No HP : 08133039988 Alt :  M Janji : (SENIN/3/AGUSTUS/2026) jam Pasang : 09:00 Note : hubungi pelanggan jika ingin kelokasi"/>
    <n v="2026"/>
    <n v="8"/>
    <n v="2"/>
    <d v="2026-08-02T00:00:00"/>
    <n v="-1.3333333333357587"/>
    <x v="1"/>
  </r>
  <r>
    <n v="1016"/>
    <n v="1002510492"/>
    <n v="3"/>
    <x v="2"/>
    <n v="4"/>
    <s v="YOGYAKARTA"/>
    <s v="INNER - YOGYA JATENG SELATAN"/>
    <s v="PGR"/>
    <s v="REG"/>
    <s v="AO"/>
    <x v="0"/>
    <s v="1P INET"/>
    <s v="Completed (PS)"/>
    <s v="RBS-Regional 3"/>
    <d v="2026-08-05T13:16:56"/>
    <d v="2026-08-06T14:02:02"/>
    <n v="69359151"/>
    <m/>
    <n v="141114227818"/>
    <s v="BSS BUAH SAYUR SEMBAKO GROSIR DAN ECERAN"/>
    <s v="ODP-PGR-FDJ/042"/>
    <s v="WO060985068"/>
    <m/>
    <m/>
    <m/>
    <n v="110.3229844"/>
    <n v="-7.8278512999999998"/>
    <s v="|MC80054|MYIA-096453315569/POI/CANDRA/081328362219/candra123krs@gmail.com"/>
    <s v="MYIB_ASSISTANT"/>
    <m/>
    <m/>
    <m/>
    <m/>
    <m/>
    <m/>
    <m/>
    <m/>
    <s v="Management Janji"/>
    <s v="2026-08-06 13:00:00 | Tanggal pemasangan: 06/08/2026 Jam pemasangan : pagi / siang Info Tambahan : Hubungi pelanggan dulu sebelum ke lokasi terima kasih"/>
    <s v="FCC"/>
    <d v="2026-05-08T13:25:39"/>
    <d v="2026-08-06T13:00:00"/>
    <m/>
    <s v="PS"/>
    <s v="PGR"/>
    <s v="NO ADDON"/>
    <n v="20260806"/>
    <s v="Completed"/>
    <s v="HSI Bisnis Basic Promo HUT Telkom PSB 70% - 50 Mbps"/>
    <s v="INDIBIZ"/>
    <m/>
    <m/>
    <d v="2026-08-06T13:00:00"/>
    <s v="2026-08-06 13:00:00 | Tanggal pemasangan: 06/08/2026 Jam pemasangan : pagi / siang Info Tambahan : Hubungi pelanggan dulu sebelum ke lokasi terima kasih"/>
    <n v="2026"/>
    <n v="8"/>
    <n v="6"/>
    <d v="2026-08-06T00:00:00"/>
    <n v="-0.54166666666424135"/>
    <x v="1"/>
  </r>
  <r>
    <n v="1017"/>
    <n v="1002525459"/>
    <n v="3"/>
    <x v="3"/>
    <n v="5"/>
    <s v="SBY SELATAN"/>
    <s v="MANYAR"/>
    <s v="JGR"/>
    <s v="REG"/>
    <s v="AO"/>
    <x v="0"/>
    <s v="1P INET"/>
    <s v="Completed (PS)"/>
    <s v="RBS-Regional 3"/>
    <d v="2026-08-14T08:31:57"/>
    <d v="2026-08-14T15:44:54"/>
    <n v="69365628"/>
    <m/>
    <n v="152310255730"/>
    <s v="Dash Kost 1"/>
    <s v="ODP-RKT-FGS/39 FGS/D03/01.39"/>
    <s v="WO061718024"/>
    <m/>
    <m/>
    <m/>
    <n v="112.79013449999999"/>
    <n v="-7.3276243999999897"/>
    <s v="|MN02083|MYIA-036229748057/POI/Pak Dimas/085733083275/dimas.andi.sh@gmail.com"/>
    <s v="MYIB_ASSISTANT"/>
    <m/>
    <m/>
    <m/>
    <m/>
    <m/>
    <m/>
    <m/>
    <m/>
    <s v="Management Janji"/>
    <s v="2026-08-15 08:00:00 | Nama PIC : BAPAK ANDRI No HP : 085733083275 No Alternatif : - M Janji : 15/07/2026 Jam Pasang : SIANG NoteÃ‚Â :  Hubungi terlebih dahulu sebelum ke lokasi "/>
    <s v="FCC"/>
    <s v="14-08-2026 08:39:59"/>
    <d v="2026-08-15T08:00:00"/>
    <m/>
    <s v="PS"/>
    <s v="JGR"/>
    <s v="NO ADDON"/>
    <n v="20260814"/>
    <s v="Completed"/>
    <s v="HSI Bisnis Promo HUT Telkom PSB 70% - 50 Mbps"/>
    <s v="INDIBIZ"/>
    <m/>
    <m/>
    <d v="2026-08-15T08:00:00"/>
    <s v="2026-08-15 08:00:00 | Nama PIC : BAPAK ANDRI No HP : 085733083275 No Alternatif : - M Janji : 15/07/2026 Jam Pasang : SIANG NoteÃ‚Â :  Hubungi terlebih dahulu sebelum ke lokasi "/>
    <n v="2026"/>
    <n v="8"/>
    <n v="14"/>
    <d v="2026-08-14T00:00:00"/>
    <n v="-1.3333333333357587"/>
    <x v="1"/>
  </r>
  <r>
    <n v="1018"/>
    <n v="1002517632"/>
    <n v="3"/>
    <x v="6"/>
    <n v="5"/>
    <s v="JEMBER"/>
    <s v="SITUBONDO"/>
    <s v="BKI"/>
    <s v="REG"/>
    <s v="AO"/>
    <x v="0"/>
    <s v="1P INET"/>
    <s v="Completed (PS)"/>
    <s v="RBS-Regional 3"/>
    <d v="2026-08-10T12:34:58"/>
    <d v="2026-08-11T16:10:52"/>
    <n v="69362378"/>
    <m/>
    <n v="152531208024"/>
    <s v="PONDOK PESANTREN NURUL IHSAN SPPG JATIBANTENG"/>
    <s v="ODP-BKI-FA/95 FA/D11/95.01"/>
    <s v="WO061389211"/>
    <m/>
    <m/>
    <m/>
    <n v="113.685"/>
    <n v="-7.7777219999999998"/>
    <s v="|MN02617|MYIA-008234548856/POI/SOFI DWITA LESTARI/085646801433/sppgjatibanteng@gmail.com"/>
    <s v="MYIB_ASSISTANT"/>
    <m/>
    <m/>
    <m/>
    <m/>
    <m/>
    <m/>
    <m/>
    <m/>
    <s v="Management Janji"/>
    <s v="2026-08-11 13:00:00 | M Janji : (09/08/2026) jam Pasang : 09:00 Note : hubungi pelanggan jika ingin kelokasi"/>
    <s v="FCC"/>
    <d v="2026-10-08T12:39:53"/>
    <d v="2026-08-11T13:00:00"/>
    <m/>
    <s v="PS"/>
    <s v="BKI"/>
    <s v="NO ADDON"/>
    <n v="20260811"/>
    <s v="Completed"/>
    <s v="HSI Bisnis Promo HUT Telkom PSB 70% - 100 Mbps"/>
    <s v="INDIBIZ"/>
    <m/>
    <m/>
    <d v="2026-08-11T13:00:00"/>
    <s v="2026-08-11 13:00:00 | M Janji : (09/08/2026) jam Pasang : 09:00 Note : hubungi pelanggan jika ingin kelokasi"/>
    <n v="2026"/>
    <n v="8"/>
    <n v="11"/>
    <d v="2026-08-11T00:00:00"/>
    <n v="-0.54166666666424135"/>
    <x v="1"/>
  </r>
  <r>
    <n v="1019"/>
    <n v="1002522868"/>
    <n v="3"/>
    <x v="2"/>
    <n v="4"/>
    <s v="YOGYAKARTA"/>
    <s v="INNER - YOGYA JATENG SELATAN"/>
    <s v="KBU"/>
    <s v="REG"/>
    <s v="AO"/>
    <x v="0"/>
    <s v="1P INET"/>
    <s v="102 | FOLLOW UP COMPLETED"/>
    <s v="RBS-Regional 3"/>
    <d v="2026-08-12T16:26:57"/>
    <d v="2026-08-14T16:06:04"/>
    <n v="69364503"/>
    <m/>
    <n v="146113146023"/>
    <s v="Villa Dibali - Godean 2"/>
    <s v="ODP-KBU-FDK/78 FDK/D07/78.01"/>
    <s v="WO061612910"/>
    <m/>
    <m/>
    <m/>
    <n v="110.3468496"/>
    <n v="-7.7789608000000001"/>
    <s v="|MC80150|MYIA-012801611862/POI/yona/081225560048/yonameii95@gmail.com"/>
    <s v="MYIB_ASSISTANT"/>
    <m/>
    <m/>
    <m/>
    <m/>
    <m/>
    <m/>
    <m/>
    <m/>
    <s v="Management Janji"/>
    <s v="2026-08-13 13:00:00 | Nama PIC : IBU YONA No HP : 082283559281 No Alternatif : - M Janji : 13/07/2026 Jam Pasang : Pagi NoteÃ‚Â :  Hubungi terlebih dahulu sebelum ke lokasi"/>
    <s v="FCC"/>
    <d v="2026-12-08T16:39:59"/>
    <d v="2026-08-13T13:00:00"/>
    <m/>
    <s v="REVOKE"/>
    <s v="KBU"/>
    <s v="NO ADDON"/>
    <m/>
    <s v="Follow Up Revoke Completed, New Order ID : SC1002527073"/>
    <s v="HSI Bisnis PSB 70% - 75 Mbps"/>
    <s v="INDIBIZ"/>
    <m/>
    <m/>
    <d v="2026-08-13T13:00:00"/>
    <s v="2026-08-13 13:00:00 | Nama PIC : IBU YONA No HP : 082283559281 No Alternatif : - M Janji : 13/07/2026 Jam Pasang : Pagi NoteÃ‚Â :  Hubungi terlebih dahulu sebelum ke lokasi"/>
    <m/>
    <m/>
    <m/>
    <e v="#NUM!"/>
    <e v="#NUM!"/>
    <x v="0"/>
  </r>
  <r>
    <n v="1020"/>
    <n v="1002530708"/>
    <n v="3"/>
    <x v="1"/>
    <n v="5"/>
    <s v="KEDIRI"/>
    <s v="NGANJUK"/>
    <s v="WRJ"/>
    <s v="REG"/>
    <s v="AO"/>
    <x v="0"/>
    <s v="1P INET"/>
    <s v="Completed (PS)"/>
    <s v="RBS-Regional 3"/>
    <d v="2026-08-17T11:41:57"/>
    <d v="2026-08-18T17:30:46"/>
    <n v="69367977"/>
    <m/>
    <n v="152641205611"/>
    <s v="ALL STARS"/>
    <s v="ODP-WRJ-FA/08 FA/D02/08.01"/>
    <s v="WO061921169"/>
    <m/>
    <m/>
    <m/>
    <n v="112.02146675437599"/>
    <n v="-7.6081465874870799"/>
    <s v="MD|MYDB-20260817265822|DN00001/MN02309|ALL STARS|08139245757"/>
    <s v="MYDIGIBIZPARTNER"/>
    <m/>
    <m/>
    <m/>
    <m/>
    <m/>
    <m/>
    <m/>
    <m/>
    <s v="Management Janji"/>
    <s v="2026-08-18 08:00:00 | Jam Pemasangan : 08:00 - 12.00 Tanggal Pemasangan : 18/08/2026 Info Tambahan : Hubungi pelanggan sebelum datang ke lokasi"/>
    <s v="FCC"/>
    <s v="17-08-2026 11:55:11"/>
    <d v="2026-08-18T08:00:00"/>
    <m/>
    <s v="PS"/>
    <s v="WRJ"/>
    <s v="NO ADDON"/>
    <n v="20260818"/>
    <s v="Completed"/>
    <s v="HSI Bisnis Basic Promo HUT Telkom PSB 70% - 50 Mbps"/>
    <s v="INDIBIZ"/>
    <m/>
    <m/>
    <d v="2026-08-18T08:00:00"/>
    <s v="2026-08-18 08:00:00 | Jam Pemasangan : 08:00 - 12.00 Tanggal Pemasangan : 18/08/2026 Info Tambahan : Hubungi pelanggan sebelum datang ke lokasi"/>
    <n v="2026"/>
    <n v="8"/>
    <n v="18"/>
    <d v="2026-08-18T00:00:00"/>
    <n v="-0.33333333333575865"/>
    <x v="1"/>
  </r>
  <r>
    <n v="1021"/>
    <n v="1002507947"/>
    <n v="3"/>
    <x v="7"/>
    <n v="4"/>
    <s v="KUDUS"/>
    <s v="KUDUS"/>
    <s v="KUD"/>
    <s v="REG"/>
    <s v="AO"/>
    <x v="0"/>
    <m/>
    <s v="8 | OSS - PONR"/>
    <s v="RBS-Regional 3"/>
    <d v="2026-08-04T12:07:15"/>
    <d v="2026-08-18T16:30:11"/>
    <n v="69358163"/>
    <n v="2916948103"/>
    <n v="142401145962"/>
    <s v="PT GLOBAL JET EXPRESS"/>
    <s v="ODP-KUD-FAK/045"/>
    <s v="WO061656296"/>
    <m/>
    <m/>
    <m/>
    <n v="110.8317335"/>
    <n v="-6.7781691000000004"/>
    <s v="AMRBS;403099;TREG4;MUHAMMAD MASTUR;081226139781;CP FATKHUR ROZAQ ;089668130939;PAKET 2S INET VOICE 50 MBPS (479.000);PT GLOBAL JET EXPRESS//GEBOG;input by Tito  "/>
    <s v="Account Manager"/>
    <m/>
    <m/>
    <m/>
    <m/>
    <m/>
    <m/>
    <m/>
    <m/>
    <s v="Management Janji"/>
    <s v="2026-08-20 13:00:00|Nama PIC : Bp Fatkhur No HP : 089668130939 No Alt : - M Janji :  20 Agustus 2026 Jam Pasang : Pagi / Siang Note : hubungi pelanggan jika ingin kelokasi |40951378|MYDITA"/>
    <s v="FCC"/>
    <d v="2026-04-08T12:09:53"/>
    <d v="2026-08-20T13:00:00"/>
    <m/>
    <s v="ACT_COM"/>
    <s v="KUD"/>
    <s v="NO ADDON"/>
    <m/>
    <s v="PONR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d v="2026-08-20T13:00:00"/>
    <s v="2026-08-20 13:00:00|Nama PIC : Bp Fatkhur No HP : 089668130939 No Alt : - M Janji :  20 Agustus 2026 Jam Pasang : Pagi / Siang Note : hubungi pelanggan jika ingin kelokasi |40951378|MYDITA"/>
    <m/>
    <m/>
    <m/>
    <e v="#NUM!"/>
    <e v="#NUM!"/>
    <x v="0"/>
  </r>
  <r>
    <n v="1022"/>
    <n v="1002528752"/>
    <n v="3"/>
    <x v="7"/>
    <n v="4"/>
    <s v="KUDUS"/>
    <s v="PATI"/>
    <s v="TAY"/>
    <s v="REG"/>
    <s v="AO"/>
    <x v="0"/>
    <m/>
    <s v="MYCX - SEND OPEN PAPERLESS"/>
    <s v="RBS-Regional 3"/>
    <d v="2026-08-15T17:03:18"/>
    <d v="2026-08-15T17:06:04"/>
    <n v="69367154"/>
    <m/>
    <n v="142599106005"/>
    <s v="CV. TAYU INDAH JAYA"/>
    <s v="ODP-TAY-FG/069"/>
    <m/>
    <m/>
    <m/>
    <m/>
    <n v="111.051912"/>
    <n v="-6.541315"/>
    <s v="AMRBS;403098;REG3;DANIEL MARWA DENERO;08112876658;HSI 1S 100MB;669k;PIC 085728852436;1068office@gmail.com"/>
    <s v="Sales Profesional"/>
    <m/>
    <m/>
    <m/>
    <m/>
    <m/>
    <m/>
    <m/>
    <m/>
    <m/>
    <m/>
    <m/>
    <s v="15-08-2026 17:10:04"/>
    <m/>
    <m/>
    <s v="INPROGRESS_SC"/>
    <s v="TAY"/>
    <s v="NO ADDON"/>
    <m/>
    <s v="SEND PAPERLESS OPEN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1023"/>
    <n v="1002519587"/>
    <n v="3"/>
    <x v="7"/>
    <n v="4"/>
    <s v="SOLO"/>
    <s v="SRAGEN"/>
    <s v="SRG"/>
    <s v="REG"/>
    <s v="AO"/>
    <x v="0"/>
    <s v="1P INET"/>
    <s v="102 | FOLLOW UP COMPLETED"/>
    <s v="RBS-Regional 3"/>
    <d v="2026-08-11T11:40:56"/>
    <d v="2026-08-13T11:44:04"/>
    <n v="69363186"/>
    <m/>
    <n v="146565009628"/>
    <s v="DAPUR MBG BIRRU"/>
    <s v="ODP-SRG-FH/048 FH/D04/048.01"/>
    <s v="WO061482470"/>
    <m/>
    <m/>
    <m/>
    <n v="111.02344600000001"/>
    <n v="-7.4204400999999898"/>
    <s v="|MN01811|MYIA-019499952721/POI/SRI LESTARI/085293863420/sri074766@gmail.com"/>
    <s v="MYIB_ASSISTANT"/>
    <m/>
    <m/>
    <m/>
    <m/>
    <m/>
    <m/>
    <m/>
    <m/>
    <s v="Management Janji"/>
    <s v="2026-08-12 08:00:00 | M Janji : (12/08/2026) jam Pasang : 09:00 Note : hubungi pelanggan jika ingin kelokasi "/>
    <s v="FCC"/>
    <d v="2026-11-08T11:55:29"/>
    <d v="2026-08-12T08:00:00"/>
    <m/>
    <s v="REVOKE"/>
    <s v="SRG"/>
    <s v="NO ADDON"/>
    <m/>
    <s v="Follow Up Revoke Completed, New Order ID : SC1002523987"/>
    <s v="HSI Bisnis Basic Promo HUT Telkom PSB 70% - 50 Mbps"/>
    <s v="INDIBIZ"/>
    <m/>
    <m/>
    <d v="2026-08-12T08:00:00"/>
    <s v="2026-08-12 08:00:00 | M Janji : (12/08/2026) jam Pasang : 09:00 Note : hubungi pelanggan jika ingin kelokasi "/>
    <m/>
    <m/>
    <m/>
    <e v="#NUM!"/>
    <e v="#NUM!"/>
    <x v="0"/>
  </r>
  <r>
    <n v="1024"/>
    <n v="1002526815"/>
    <n v="3"/>
    <x v="1"/>
    <n v="5"/>
    <s v="KEDIRI"/>
    <s v="NGANJUK"/>
    <s v="NJK"/>
    <s v="REG"/>
    <s v="AO"/>
    <x v="0"/>
    <m/>
    <s v="Completed (PS)"/>
    <s v="RBS-Regional 3"/>
    <d v="2026-08-14T15:08:34"/>
    <d v="2026-08-14T17:53:41"/>
    <n v="69365765"/>
    <m/>
    <n v="152611229893"/>
    <s v="WARKOP BERKAH"/>
    <s v="ODP-NJK-FM/14"/>
    <s v="WO061760913"/>
    <m/>
    <m/>
    <m/>
    <n v="111.9449151"/>
    <n v="-7.6046595000000003"/>
    <s v="MD|MYDB-20260814265294|EN00005/MC20190|WARKOP BERKAH|081947734828"/>
    <s v="MYDIGIBIZPARTNER"/>
    <m/>
    <m/>
    <m/>
    <m/>
    <m/>
    <m/>
    <m/>
    <m/>
    <s v="Management Janji"/>
    <s v="2026-08-15 08:00:00 | Tanggal pemasangan : 15 AGUSTUS 2026  Jam pemasangan : pagi/siang  Info Tambahan : Hubungi pelanggan dulu sebelum ke lokasi  terima kasih"/>
    <s v="FCC"/>
    <s v="14-08-2026 15:10:48"/>
    <m/>
    <m/>
    <s v="PS"/>
    <s v="NJK"/>
    <s v="NO ADDON"/>
    <n v="202608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4T07:00:00"/>
    <s v="2026-08-15 08:00:00 | Tanggal pemasangan : 15 AGUSTUS 2026  Jam pemasangan : pagi/siang  Info Tambahan : Hubungi pelanggan dulu sebelum ke lokasi  terima kasih"/>
    <n v="2026"/>
    <n v="8"/>
    <n v="14"/>
    <d v="2026-08-14T00:00:00"/>
    <n v="-0.29166666666424135"/>
    <x v="1"/>
  </r>
  <r>
    <n v="1025"/>
    <n v="1002515239"/>
    <n v="3"/>
    <x v="2"/>
    <n v="4"/>
    <s v="YOGYAKARTA"/>
    <s v="GUNUNG KIDUL"/>
    <s v="WNS"/>
    <s v="REG"/>
    <s v="AO"/>
    <x v="0"/>
    <s v="1P INET"/>
    <s v="100 | REVOKE COMPLETED"/>
    <s v="RBS-Regional 3"/>
    <d v="2026-08-07T16:16:56"/>
    <d v="2026-08-11T09:45:23"/>
    <n v="69361039"/>
    <m/>
    <n v="143135115049"/>
    <s v="SPX POJONG HUB"/>
    <s v="ODP-WNS-FAT/021 FAT/D02/021.01"/>
    <s v="WO061188133"/>
    <m/>
    <m/>
    <m/>
    <n v="110.7095832"/>
    <n v="-7.969087"/>
    <s v="|MC80054|MYIA-056521296516/POI/SYAHRUL RAHMADANI SALIM/085713251539/syahrul.salim@spxexpress.com"/>
    <s v="MYIB_ASSISTANT"/>
    <m/>
    <m/>
    <m/>
    <m/>
    <m/>
    <m/>
    <m/>
    <m/>
    <s v="Management Janji"/>
    <s v="2026-08-09 08:00:00 | Nama PIC:  BP SYAHRUL  No HP: 085713251539 Alt: Tanggal: 9/8/2026 Jam Pasang: Pagi Note: Hubungi sebelum ke lokasi"/>
    <s v="FCC"/>
    <d v="2026-07-08T16:25:36"/>
    <d v="2026-08-09T08:00:00"/>
    <s v="Kendala Pelanggan"/>
    <s v="REVOKE"/>
    <s v="WNS"/>
    <s v="NO ADDON"/>
    <m/>
    <s v="Revoke Completed"/>
    <s v="HSI Bisnis Promo HUT Telkom PSB 70% - 50 Mbps"/>
    <s v="INDIBIZ"/>
    <m/>
    <m/>
    <d v="2026-08-09T08:00:00"/>
    <s v="2026-08-09 08:00:00 | Nama PIC:  BP SYAHRUL  No HP: 085713251539 Alt: Tanggal: 9/8/2026 Jam Pasang: Pagi Note: Hubungi sebelum ke lokasi"/>
    <m/>
    <m/>
    <m/>
    <e v="#NUM!"/>
    <e v="#NUM!"/>
    <x v="0"/>
  </r>
  <r>
    <n v="1026"/>
    <n v="1002532645"/>
    <n v="3"/>
    <x v="3"/>
    <n v="5"/>
    <s v="MADURA"/>
    <s v="BANGKALAN"/>
    <s v="KPP"/>
    <s v="REG"/>
    <s v="AO"/>
    <x v="0"/>
    <m/>
    <s v="MIE - SEND SURVEY"/>
    <s v="RBS-Regional 3"/>
    <d v="2026-08-18T10:59:51"/>
    <d v="2026-08-18T12:26:01"/>
    <n v="69368738"/>
    <m/>
    <n v="152437905645"/>
    <s v="YAYASAN AN NUR SOKOBANAH MADURA"/>
    <s v="ODP-KPP-FH/27"/>
    <s v="WO062000050"/>
    <m/>
    <m/>
    <m/>
    <n v="113.4253258"/>
    <n v="-6.9200727000000004"/>
    <s v="|MN00213|/YAYASAN AN NUR SOKOBANAH MADURA/APRILIN ARDIYANTI/087851233417/aprilinduadua@gmail.com/HSI Bisnis + Netmonk Promo 2026 100 Mbps (Rp 591.100) PSB 150.000/"/>
    <s v="Sales Force DBS"/>
    <m/>
    <m/>
    <m/>
    <m/>
    <m/>
    <m/>
    <m/>
    <m/>
    <s v="Management Janji"/>
    <s v="2026-08-20 13:00:00| M Janji : (20 AGUSTUS 2026) jam Pasang : siang Note : hubungi pelanggan jika ingin kelokasi|40900827|MYDITA"/>
    <s v="FCC"/>
    <s v="18-08-2026 11:10:13"/>
    <d v="2026-08-20T13:00:00"/>
    <m/>
    <s v="SURVEY_NEW_MANJA"/>
    <s v="KPP"/>
    <s v="NETMONK"/>
    <m/>
    <s v="MIE - SEND SURVEY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08-20T13:00:00"/>
    <s v="2026-08-20 13:00:00| M Janji : (20 AGUSTUS 2026) jam Pasang : siang Note : hubungi pelanggan jika ingin kelokasi|40900827|MYDITA"/>
    <m/>
    <m/>
    <m/>
    <e v="#NUM!"/>
    <e v="#NUM!"/>
    <x v="0"/>
  </r>
  <r>
    <n v="1027"/>
    <n v="1002516805"/>
    <n v="3"/>
    <x v="3"/>
    <n v="5"/>
    <s v="MADURA"/>
    <s v="PAMEKASAN"/>
    <s v="ABT"/>
    <s v="REG"/>
    <s v="AO"/>
    <x v="0"/>
    <s v="1P INET"/>
    <s v="100 | REVOKE COMPLETED"/>
    <s v="RBS-Regional 3"/>
    <d v="2026-08-10T08:25:57"/>
    <d v="2026-08-11T13:55:42"/>
    <n v="69362048"/>
    <m/>
    <n v="152429209475"/>
    <s v="SEMERU JAYA"/>
    <s v="ODP-ABU-FE/18 FE/D02/18.01"/>
    <s v="WO061356768"/>
    <m/>
    <m/>
    <m/>
    <n v="113.804009892046"/>
    <n v="-6.8921395332846602"/>
    <s v="MD|MYDB-20260807264705|DN00001/MN00806|SEMERU JAYA|085927736727"/>
    <s v="MYDIGIBIZPARTNER"/>
    <m/>
    <m/>
    <m/>
    <m/>
    <m/>
    <m/>
    <m/>
    <m/>
    <s v="Management Janji"/>
    <s v="2026-08-11 08:00:00 | Tanggal pemasangan: 11/08/2026 Jam pemasangan : pagi / siang Info Tambahan : Hubungi pelanggan dulu sebelum ke lokasi terima kasih."/>
    <s v="FCC"/>
    <d v="2026-10-08T08:40:06"/>
    <d v="2026-08-11T08:00:00"/>
    <s v="Kendala Pelanggan"/>
    <s v="REVOKE"/>
    <s v="ABT"/>
    <s v="NO ADDON"/>
    <m/>
    <s v="Revoke Completed"/>
    <s v="HSI Bisnis Promo HUT Telkom PSB 70% - 300 Mbps"/>
    <s v="INDIBIZ"/>
    <m/>
    <m/>
    <d v="2026-08-11T08:00:00"/>
    <s v="2026-08-11 08:00:00 | Tanggal pemasangan: 11/08/2026 Jam pemasangan : pagi / siang Info Tambahan : Hubungi pelanggan dulu sebelum ke lokasi terima kasih."/>
    <m/>
    <m/>
    <m/>
    <e v="#NUM!"/>
    <e v="#NUM!"/>
    <x v="0"/>
  </r>
  <r>
    <n v="1028"/>
    <n v="1002534603"/>
    <n v="3"/>
    <x v="6"/>
    <n v="5"/>
    <s v="JEMBER"/>
    <s v="BANYUWANGI"/>
    <s v="PSG"/>
    <s v="REG"/>
    <s v="AO"/>
    <x v="0"/>
    <s v="2P INET + VOICE"/>
    <s v="MIE - SEND SURVEY"/>
    <s v="RBS-Regional 3"/>
    <d v="2026-08-18T18:11:56"/>
    <d v="2026-08-18T18:14:23"/>
    <n v="69369480"/>
    <n v="3332816013"/>
    <n v="152521203441"/>
    <s v="toko jaya abadi pesanggaran"/>
    <s v="ODP-PSG-FA/22 FA/D05/22.01"/>
    <s v="WO062049771"/>
    <m/>
    <m/>
    <m/>
    <n v="114.04914535582"/>
    <n v="-8.5836050971010902"/>
    <s v="MD|MYDB-20260818266023|DC30004/MC30053|toko jaya abadi pesanggaran|081234902148"/>
    <s v="MYDIGIBIZPARTNER"/>
    <m/>
    <m/>
    <m/>
    <m/>
    <m/>
    <m/>
    <m/>
    <m/>
    <s v="Management Janji"/>
    <s v="2026-08-19 15:00:00 | Nama : BU UMU ROFIKOH No Hp : 081234902148 No Alt :  Tgl Pemasangan : 19 Agustus 2026 Interval : PAGI  Note : Hubungi pelanggan terlebih dahulu"/>
    <s v="FCC"/>
    <s v="18-08-2026 18:25:35"/>
    <d v="2026-08-19T15:00:00"/>
    <m/>
    <s v="SURVEY_NEW_MANJA"/>
    <s v="PSG"/>
    <s v="NO ADDON"/>
    <m/>
    <s v="MIE - SEND SURVEY"/>
    <s v="HSI Bisnis Bundling Phone PSB 70% - Free 800 Menit Promo - 150 Mbps"/>
    <s v="INDIBIZ"/>
    <m/>
    <m/>
    <d v="2026-08-19T15:00:00"/>
    <s v="2026-08-19 15:00:00 | Nama : BU UMU ROFIKOH No Hp : 081234902148 No Alt :  Tgl Pemasangan : 19 Agustus 2026 Interval : PAGI  Note : Hubungi pelanggan terlebih dahulu"/>
    <m/>
    <m/>
    <m/>
    <e v="#NUM!"/>
    <e v="#NUM!"/>
    <x v="0"/>
  </r>
  <r>
    <n v="1029"/>
    <n v="1002533110"/>
    <n v="3"/>
    <x v="3"/>
    <n v="5"/>
    <s v="MADURA"/>
    <s v="BANGKALAN"/>
    <s v="TBU"/>
    <s v="REG"/>
    <s v="AO"/>
    <x v="0"/>
    <s v="1P INET"/>
    <s v="MIE - SEND SURVEY"/>
    <s v="RBS-Regional 3"/>
    <d v="2026-08-18T13:17:58"/>
    <d v="2026-08-18T13:20:01"/>
    <n v="69368978"/>
    <m/>
    <n v="152458900692"/>
    <s v="TOKO NAWAWI HIDAYATULLOH 2"/>
    <s v="ODP-TBU-FAB/55 FAB/D07/55.01"/>
    <s v="WO062009648"/>
    <m/>
    <m/>
    <m/>
    <n v="113.0235376"/>
    <n v="-6.8852115999999999"/>
    <s v="|MN00086|MYIA-081545133599/POI/KHOTBUL UMAM/085743155632/ananda.nawal@gmail.com"/>
    <s v="MYIB_ASSISTANT"/>
    <m/>
    <m/>
    <m/>
    <m/>
    <m/>
    <m/>
    <m/>
    <m/>
    <s v="Management Janji"/>
    <s v="2026-08-19 15:00:00 | Nama PIC : BAPAK UMAM No HP : 085743155632 No Alternatif : M Janji : 19/07/2026 Jam Pasang : Pagi NoteÃ‚Â :  Hubungi terlebih dahulu sebelum ke lokasi "/>
    <s v="FCC"/>
    <s v="18-08-2026 13:25:51"/>
    <d v="2026-08-19T15:00:00"/>
    <m/>
    <s v="SURVEY_NEW_MANJA"/>
    <s v="TBU"/>
    <s v="NO ADDON"/>
    <m/>
    <s v="MIE - SEND SURVEY"/>
    <s v="HSI Bisnis Promo HUT Telkom PSB 70% - 100 Mbps"/>
    <s v="INDIBIZ"/>
    <m/>
    <m/>
    <d v="2026-08-19T15:00:00"/>
    <s v="2026-08-19 15:00:00 | Nama PIC : BAPAK UMAM No HP : 085743155632 No Alternatif : M Janji : 19/07/2026 Jam Pasang : Pagi NoteÃ‚Â :  Hubungi terlebih dahulu sebelum ke lokasi "/>
    <m/>
    <m/>
    <m/>
    <e v="#NUM!"/>
    <e v="#NUM!"/>
    <x v="0"/>
  </r>
  <r>
    <n v="1030"/>
    <n v="1002518424"/>
    <n v="3"/>
    <x v="3"/>
    <n v="5"/>
    <s v="SBY UTARA"/>
    <s v="MANYAR"/>
    <s v="MGO"/>
    <s v="REG"/>
    <s v="AO"/>
    <x v="0"/>
    <m/>
    <s v="Completed (PS)"/>
    <s v="RBS-Regional 3"/>
    <d v="2026-08-10T16:08:50"/>
    <d v="2026-08-10T19:00:39"/>
    <n v="69359895"/>
    <m/>
    <n v="152413167608"/>
    <s v="LEMBAGA PENDIDIKAN BAHASA CHINA"/>
    <s v="ODP-DMO-FQD/06"/>
    <s v="WO061427786"/>
    <m/>
    <m/>
    <m/>
    <n v="112.7513218"/>
    <n v="-7.2599382439999998"/>
    <s v="MD|MYDB-20260805264494|DN00001/MN00443|LEMBAGA PENDIDIKAN BAHASA CHINA|085113162223"/>
    <s v="MYDIGIBIZPARTNER"/>
    <m/>
    <m/>
    <m/>
    <m/>
    <m/>
    <m/>
    <m/>
    <m/>
    <s v="Management Janji"/>
    <s v="2026-08-07 13:00:00 | Nama PIC : LEMBAGA PENDIDIKAN BAHASA CHINA  No HP : 085113162223  Alt :   M Janji : 07/08/2026  Jam Pasang : 08.00 - 13:00   NoteÃ‚Â :  hubungi terlebih dahulu sebelum kelokasi "/>
    <s v="FCC"/>
    <d v="2026-10-08T16:10:07"/>
    <m/>
    <m/>
    <s v="PS"/>
    <s v="MGO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7:00:00"/>
    <s v="2026-08-07 13:00:00 | Nama PIC : LEMBAGA PENDIDIKAN BAHASA CHINA  No HP : 085113162223  Alt :   M Janji : 07/08/2026  Jam Pasang : 08.00 - 13:00   NoteÃ‚Â :  hubungi terlebih dahulu sebelum kelokasi "/>
    <n v="2026"/>
    <n v="8"/>
    <n v="10"/>
    <d v="2026-08-10T00:00:00"/>
    <n v="-0.29166666666424135"/>
    <x v="1"/>
  </r>
  <r>
    <n v="1031"/>
    <n v="1002508835"/>
    <n v="3"/>
    <x v="0"/>
    <n v="5"/>
    <s v="KUPANG"/>
    <s v="LABOAN BAJO"/>
    <s v="RTE"/>
    <s v="REG"/>
    <s v="AO"/>
    <x v="0"/>
    <s v="1P INET"/>
    <s v="Completed (PS)"/>
    <s v="RBS-Regional 3"/>
    <d v="2026-08-04T15:14:56"/>
    <d v="2026-08-05T22:12:11"/>
    <n v="69358435"/>
    <m/>
    <n v="172514216865"/>
    <s v="Prisilia Shop"/>
    <s v="ODP-RTE-FA/64 FA/D13/64.01"/>
    <s v="WO060910403"/>
    <m/>
    <m/>
    <m/>
    <n v="120.4581323"/>
    <n v="-8.5996983999999994"/>
    <s v="|MN00118|MYIA-074018412999/POI/Pak Apri/081246492880/radegundisjehanus@gmail.com"/>
    <s v="MYIB_ASSISTANT"/>
    <m/>
    <m/>
    <m/>
    <m/>
    <m/>
    <m/>
    <m/>
    <m/>
    <s v="Management Janji"/>
    <s v="2026-08-05 13:00:00 | Tanggal pemasangan : 05 agustus 2026 Jam pemasangan : 08.00 - 12.00 Info Tambahan : Hubungi pelanggan dulu sebelum ke lokasi terimakasih"/>
    <s v="FCC"/>
    <d v="2026-04-08T15:25:54"/>
    <d v="2026-08-05T13:00:00"/>
    <m/>
    <s v="PS"/>
    <s v="RTE"/>
    <s v="NO ADDON"/>
    <n v="20260805"/>
    <s v="Completed"/>
    <s v="HSI Bisnis Basic Promo HUT Telkom PSB 70% - 50 Mbps"/>
    <s v="INDIBIZ"/>
    <m/>
    <m/>
    <d v="2026-08-05T13:00:00"/>
    <s v="2026-08-05 13:00:00 | Tanggal pemasangan : 05 agustus 2026 Jam pemasangan : 08.00 - 12.00 Info Tambahan : Hubungi pelanggan dulu sebelum ke lokasi terimakasih"/>
    <n v="2026"/>
    <n v="8"/>
    <n v="5"/>
    <d v="2026-08-05T00:00:00"/>
    <n v="-0.54166666666424135"/>
    <x v="1"/>
  </r>
  <r>
    <n v="1032"/>
    <n v="1002530707"/>
    <n v="3"/>
    <x v="2"/>
    <n v="4"/>
    <s v="PURWOKERTO"/>
    <s v="BANJARNEGARA"/>
    <s v="KLP"/>
    <s v="REG"/>
    <s v="AO"/>
    <x v="0"/>
    <s v="1P INET"/>
    <s v="Completed (PS)"/>
    <s v="RBS-Regional 3"/>
    <d v="2026-08-17T11:41:57"/>
    <d v="2026-08-18T11:24:05"/>
    <n v="69367954"/>
    <m/>
    <n v="143395108597"/>
    <s v="TOKO SURATMI"/>
    <s v="ODP-KLP-FN/007 FN/D02/007.01"/>
    <s v="WO061921298"/>
    <m/>
    <m/>
    <m/>
    <n v="109.540885"/>
    <n v="-7.4685790000000001"/>
    <s v="|MN00909|MYIA-071519790407/POI/solikhin/082136374411/aqeelaalmaqhvira3@gmail.com"/>
    <s v="MYIB_ASSISTANT"/>
    <m/>
    <m/>
    <m/>
    <m/>
    <m/>
    <m/>
    <m/>
    <m/>
    <s v="Management Janji"/>
    <s v="2026-08-20 08:00:00 | M janji : pagi Tanggal Pemasangan : 18/agustus/2026 Note : hubungi pelanggan jika ingin kelokasi "/>
    <s v="FCC"/>
    <s v="17-08-2026 11:55:11"/>
    <d v="2026-08-20T08:00:00"/>
    <m/>
    <s v="PS"/>
    <s v="KLP"/>
    <s v="NO ADDON"/>
    <n v="20260818"/>
    <s v="Completed"/>
    <s v="HSI Bisnis Promo HUT Telkom PSB 70% - 50 Mbps"/>
    <s v="INDIBIZ"/>
    <m/>
    <m/>
    <d v="2026-08-20T08:00:00"/>
    <s v="2026-08-20 08:00:00 | M janji : pagi Tanggal Pemasangan : 18/agustus/2026 Note : hubungi pelanggan jika ingin kelokasi "/>
    <n v="2026"/>
    <n v="8"/>
    <n v="18"/>
    <d v="2026-08-18T00:00:00"/>
    <n v="-2.3333333333357587"/>
    <x v="1"/>
  </r>
  <r>
    <n v="1033"/>
    <n v="1002523815"/>
    <n v="3"/>
    <x v="1"/>
    <n v="5"/>
    <s v="MADIUN"/>
    <s v="PONOROGO"/>
    <s v="SAT"/>
    <s v="REG"/>
    <s v="AO"/>
    <x v="0"/>
    <s v="1P INET"/>
    <s v="102 | FOLLOW UP COMPLETED"/>
    <s v="RBS-Regional 3"/>
    <d v="2026-08-13T10:55:58"/>
    <d v="2026-08-15T11:10:28"/>
    <n v="69364932"/>
    <m/>
    <n v="152618204333"/>
    <s v="BOT NESCAFE MLARAK"/>
    <s v="ODP-SAT-FE/06 FE/D02/06.01"/>
    <s v="WO061650929"/>
    <m/>
    <m/>
    <m/>
    <n v="111.515766084194"/>
    <n v="-7.9218241181200204"/>
    <s v="MD|MYDB-20260812265143|DN00001/MN02053|BOT NESCAFE MLARAK|088292221694"/>
    <s v="MYDIGIBIZPARTNER"/>
    <m/>
    <m/>
    <m/>
    <m/>
    <m/>
    <m/>
    <m/>
    <m/>
    <s v="Management Janji"/>
    <s v="2026-08-14 08:00:00 | Nama PIC : Akzha No HP : 088292221694 Alt :  M Janji : 14/08/2026 Jam Pasang : 08.00  - 13:00  NoteÃ‚Â :  hubungi terlebih dahulu sebelum ke lokasi, terima kasih."/>
    <s v="FCC"/>
    <s v="13-08-2026 11:10:22"/>
    <d v="2026-08-14T08:00:00"/>
    <s v="Kendala Lainnya"/>
    <s v="REVOKE"/>
    <s v="SAT"/>
    <s v="NO ADDON"/>
    <m/>
    <s v="Follow Up Revoke Completed, New Order ID : SC1002528009"/>
    <s v="HSI Bisnis Promo HUT Telkom PSB 70% - 50 Mbps"/>
    <s v="INDIBIZ"/>
    <m/>
    <m/>
    <d v="2026-08-14T08:00:00"/>
    <s v="2026-08-14 08:00:00 | Nama PIC : Akzha No HP : 088292221694 Alt :  M Janji : 14/08/2026 Jam Pasang : 08.00  - 13:00  NoteÃ‚Â :  hubungi terlebih dahulu sebelum ke lokasi, terima kasih."/>
    <m/>
    <m/>
    <m/>
    <e v="#NUM!"/>
    <e v="#NUM!"/>
    <x v="0"/>
  </r>
  <r>
    <n v="1034"/>
    <n v="1002527764"/>
    <n v="3"/>
    <x v="0"/>
    <n v="5"/>
    <s v="MATARAM"/>
    <s v="LOMBOK TIMUR UTARA"/>
    <s v="SEL"/>
    <s v="REG"/>
    <s v="AO"/>
    <x v="0"/>
    <s v="1P INET"/>
    <s v="Completed (PS)"/>
    <s v="RBS-Regional 3"/>
    <d v="2026-08-15T09:20:56"/>
    <d v="2026-08-15T18:51:06"/>
    <n v="69366584"/>
    <m/>
    <n v="172619203351"/>
    <s v="Toko Samsuddin"/>
    <s v="ODP-SEL-FAT/13 FAT/D02/13.01"/>
    <s v="WO061799921"/>
    <m/>
    <m/>
    <m/>
    <n v="116.5179878"/>
    <n v="-8.7673185"/>
    <s v="MD|MYDB-20260815265452|SC00001/MC00149|Toko Samsuddin|081996629007"/>
    <s v="MYDIGIBIZPARTNER"/>
    <m/>
    <m/>
    <m/>
    <m/>
    <m/>
    <m/>
    <m/>
    <m/>
    <s v="Management Janji"/>
    <s v="2026-08-18 15:00:00 | Nama PIC : bapak samsudin No HP : 081996629007 Alt :  M Janji : (selasa/18/AGUSTUS/2026) jam Pasang : 09:00 Note : hubungi pelanggan jika ingin kelokasi"/>
    <s v="FCC"/>
    <s v="15-08-2026 09:40:30"/>
    <d v="2026-08-18T15:00:00"/>
    <m/>
    <s v="PS"/>
    <s v="SEL"/>
    <s v="NO ADDON"/>
    <n v="20260815"/>
    <s v="Completed"/>
    <s v="HSI Bisnis Promo HUT Telkom PSB 70% - 100 Mbps"/>
    <s v="INDIBIZ"/>
    <m/>
    <m/>
    <d v="2026-08-18T15:00:00"/>
    <s v="2026-08-18 15:00:00 | Nama PIC : bapak samsudin No HP : 081996629007 Alt :  M Janji : (selasa/18/AGUSTUS/2026) jam Pasang : 09:00 Note : hubungi pelanggan jika ingin kelokasi"/>
    <n v="2026"/>
    <n v="8"/>
    <n v="15"/>
    <d v="2026-08-15T00:00:00"/>
    <n v="-3.625"/>
    <x v="1"/>
  </r>
  <r>
    <n v="1035"/>
    <n v="1002511482"/>
    <n v="3"/>
    <x v="5"/>
    <n v="5"/>
    <s v="SINGARJA"/>
    <s v="KLUNGKUNG"/>
    <s v="SMA"/>
    <s v="REG"/>
    <s v="AO"/>
    <x v="0"/>
    <m/>
    <s v="Completed (PS)"/>
    <s v="RBS-Regional 3"/>
    <d v="2026-08-06T08:45:08"/>
    <d v="2026-08-08T06:11:22"/>
    <n v="69359573"/>
    <m/>
    <n v="172428815945"/>
    <s v="TK NEGERI PEMBINA KECAMATAN DAWAN"/>
    <s v="ODP-SMA-FAD/20"/>
    <s v="WO061063694"/>
    <m/>
    <m/>
    <m/>
    <n v="115.4234185"/>
    <n v="-8.5456836999999997"/>
    <s v="|MN02750|/PIC NI KETUT SUARMINI/081238234066/arminiayu05@gmail.com"/>
    <s v="Sales Force DBS"/>
    <m/>
    <m/>
    <m/>
    <m/>
    <m/>
    <m/>
    <m/>
    <m/>
    <s v="Management Janji"/>
    <s v="2026-08-07 15:00:00|Waktu pemasnagan : 07 agustus 2026 Jam pemasangan : 08.00 - 12.00 Mohon hubungi pelanggan sebelum ke lokasi  Terima kasih|40010577|MYDITA"/>
    <s v="FCC"/>
    <d v="2026-06-08T08:55:04"/>
    <d v="2026-08-07T15:00:00"/>
    <m/>
    <s v="PS"/>
    <s v="SMA"/>
    <s v="NO ADDON"/>
    <n v="2026080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15:00:00"/>
    <s v="2026-08-07 15:00:00|Waktu pemasnagan : 07 agustus 2026 Jam pemasangan : 08.00 - 12.00 Mohon hubungi pelanggan sebelum ke lokasi  Terima kasih|40010577|MYDITA"/>
    <n v="2026"/>
    <n v="8"/>
    <n v="8"/>
    <d v="2026-08-08T00:00:00"/>
    <n v="0.375"/>
    <x v="1"/>
  </r>
  <r>
    <n v="1036"/>
    <n v="1002533417"/>
    <n v="3"/>
    <x v="4"/>
    <n v="4"/>
    <s v="PEKALONGAN"/>
    <s v="BREBES"/>
    <s v="BMU"/>
    <s v="REG"/>
    <s v="AO"/>
    <x v="0"/>
    <s v="1P INET"/>
    <s v="MIE - SEND SURVEY"/>
    <s v="RBS-Regional 3"/>
    <d v="2026-08-18T14:14:56"/>
    <d v="2026-08-18T14:16:01"/>
    <n v="69369096"/>
    <m/>
    <n v="146281108386"/>
    <s v="DWI CELL"/>
    <s v="ODP-BMU-FH/010 FH/D01/010.01"/>
    <s v="WO062018100"/>
    <m/>
    <m/>
    <m/>
    <n v="109.02785299999999"/>
    <n v="-7.2862869999999997"/>
    <s v="|MC50133|MYIA-077269776842/POI/TITI NOVITA/082324833752/titinovita888@gmail.com"/>
    <s v="MYIB_ASSISTANT"/>
    <m/>
    <m/>
    <m/>
    <m/>
    <m/>
    <m/>
    <m/>
    <m/>
    <s v="Management Janji"/>
    <s v="2026-08-19 15:00:00 | Nama Pic : IBU TITI No Hp Pic : 082324833752 Jam Pemasangan : 08:00 - 12.00 Tanggal Pemasangan : RABU 19 AGUSTUS 2026 Info Tambahan : Hubungi pelanggan sebelum datang ke lokasi"/>
    <s v="FCC"/>
    <s v="18-08-2026 14:40:02"/>
    <d v="2026-08-19T15:00:00"/>
    <m/>
    <s v="SURVEY_NEW_MANJA"/>
    <s v="BMU"/>
    <s v="NO ADDON"/>
    <m/>
    <s v="MIE - SEND SURVEY"/>
    <s v="HSI Bisnis Promo HUT RI PSB 70% - 150 Mbps"/>
    <s v="INDIBIZ"/>
    <m/>
    <m/>
    <d v="2026-08-19T15:00:00"/>
    <s v="2026-08-19 15:00:00 | Nama Pic : IBU TITI No Hp Pic : 082324833752 Jam Pemasangan : 08:00 - 12.00 Tanggal Pemasangan : RABU 19 AGUSTUS 2026 Info Tambahan : Hubungi pelanggan sebelum datang ke lokasi"/>
    <m/>
    <m/>
    <m/>
    <e v="#NUM!"/>
    <e v="#NUM!"/>
    <x v="0"/>
  </r>
  <r>
    <n v="1037"/>
    <n v="1002534727"/>
    <n v="3"/>
    <x v="3"/>
    <n v="5"/>
    <s v="SBY UTARA"/>
    <s v="LAMONGAN"/>
    <s v="LMG"/>
    <s v="REG"/>
    <s v="AO"/>
    <x v="0"/>
    <s v="1P INET"/>
    <s v="MIE - SEND SURVEY"/>
    <s v="RBS-Regional 3"/>
    <d v="2026-08-18T19:17:57"/>
    <d v="2026-08-18T19:20:01"/>
    <n v="69368511"/>
    <m/>
    <n v="152433909964"/>
    <s v="madrasah diniyah takmiliyah ula"/>
    <s v="ODP-LMG-FV/41 FV/D02/41.01"/>
    <s v="WO062054533"/>
    <m/>
    <m/>
    <m/>
    <n v="112.48634587973299"/>
    <n v="-7.0509000995165501"/>
    <s v="MD|MYDB-20260817265923|DN00001/MN00018|madrasah diniyah takmiliyah ula|085725001534"/>
    <s v="MYDIGIBIZPARTNER"/>
    <m/>
    <m/>
    <m/>
    <m/>
    <m/>
    <m/>
    <m/>
    <m/>
    <s v="Management Janji"/>
    <s v="2026-08-21 13:00:00 | madrasah diniyah takmiliyah ula 085725001534"/>
    <s v="FCC"/>
    <s v="18-08-2026 19:39:57"/>
    <d v="2026-08-21T13:00:00"/>
    <m/>
    <s v="SURVEY_NEW_MANJA"/>
    <s v="LMG"/>
    <s v="NO ADDON"/>
    <m/>
    <s v="MIE - SEND SURVEY"/>
    <s v="HSI Bisnis Promo HUT RI PSB 70% - 75 Mbps"/>
    <s v="INDIBIZ"/>
    <m/>
    <m/>
    <d v="2026-08-21T13:00:00"/>
    <s v="2026-08-21 13:00:00 | madrasah diniyah takmiliyah ula 085725001534"/>
    <m/>
    <m/>
    <m/>
    <e v="#NUM!"/>
    <e v="#NUM!"/>
    <x v="0"/>
  </r>
  <r>
    <n v="1038"/>
    <n v="1002506772"/>
    <n v="3"/>
    <x v="2"/>
    <n v="4"/>
    <s v="MAGELANG"/>
    <s v="WONOSOBO"/>
    <s v="WOS"/>
    <s v="REG"/>
    <s v="AO"/>
    <x v="0"/>
    <s v="1P INET"/>
    <s v="Completed (PS)"/>
    <s v="RBS-Regional 3"/>
    <d v="2026-08-04T08:29:57"/>
    <d v="2026-08-04T18:03:08"/>
    <n v="69357918"/>
    <m/>
    <n v="141373127387"/>
    <s v="BENGKEL MOTOR HABIBI"/>
    <s v="ODP-WOS-FAD/017"/>
    <s v="WO060852664"/>
    <m/>
    <m/>
    <m/>
    <n v="109.898872"/>
    <n v="-7.3585649999999996"/>
    <s v="|MN00909|MYIA-033654055388/POI/rizal/089524970672/bungkuadrat@gmail.com"/>
    <s v="MYIB_ASSISTANT"/>
    <m/>
    <m/>
    <m/>
    <m/>
    <m/>
    <m/>
    <m/>
    <m/>
    <s v="Management Janji"/>
    <s v="2026-08-05 08:00:00 | M Janji : (05/08/2026) jam Pasang : 09:00 Note : hubungi pelanggan jika ingin kelokasi"/>
    <s v="FCC"/>
    <d v="2026-04-08T08:40:22"/>
    <d v="2026-08-05T08:00:00"/>
    <m/>
    <s v="PS"/>
    <s v="WOS"/>
    <s v="NO ADDON"/>
    <n v="20260804"/>
    <s v="Completed"/>
    <s v="HSI Bisnis Promo HUT Telkom PSB 70% - 50 Mbps"/>
    <s v="INDIBIZ"/>
    <m/>
    <m/>
    <d v="2026-08-05T08:00:00"/>
    <s v="2026-08-05 08:00:00 | M Janji : (05/08/2026) jam Pasang : 09:00 Note : hubungi pelanggan jika ingin kelokasi"/>
    <n v="2026"/>
    <n v="8"/>
    <n v="4"/>
    <d v="2026-08-04T00:00:00"/>
    <n v="-1.3333333333357587"/>
    <x v="1"/>
  </r>
  <r>
    <n v="1039"/>
    <n v="1002510174"/>
    <n v="3"/>
    <x v="2"/>
    <n v="4"/>
    <s v="PURWOKERTO"/>
    <s v="PURWOKERTO"/>
    <s v="PWT"/>
    <s v="REG"/>
    <s v="AO"/>
    <x v="0"/>
    <s v="1P INET"/>
    <s v="Completed (PS)"/>
    <s v="RBS-Regional 3"/>
    <d v="2026-08-05T11:19:57"/>
    <d v="2026-08-06T13:59:10"/>
    <n v="69358993"/>
    <m/>
    <n v="146303609683"/>
    <s v="Sd muhammadiyah purwokerto"/>
    <s v="ODP-PWT-FDM/045 FDM/D04/045.01"/>
    <s v="WO060966748"/>
    <m/>
    <m/>
    <m/>
    <n v="109.2377888"/>
    <n v="-7.4100881000000003"/>
    <s v="|MN02742|MYIA-019816562190/POI/luky sagita dewi/08996645908/lukysagita.ls@gmail.com"/>
    <s v="MYIB_ASSISTANT"/>
    <m/>
    <m/>
    <m/>
    <m/>
    <m/>
    <m/>
    <m/>
    <m/>
    <s v="Management Janji"/>
    <s v="2026-08-06 08:00:00 | M Janji : (06/08/2026) jam Pasang : 09:00 Note : hubungi pelanggan jika ingin kelokasi"/>
    <s v="FCC"/>
    <d v="2026-05-08T11:24:55"/>
    <d v="2026-08-06T08:00:00"/>
    <m/>
    <s v="PS"/>
    <s v="PWT"/>
    <s v="NO ADDON"/>
    <n v="20260806"/>
    <s v="Completed"/>
    <s v="HSI Bisnis Promo HUT Telkom PSB 70% - 150 Mbps"/>
    <s v="INDIBIZ"/>
    <m/>
    <m/>
    <d v="2026-08-06T08:00:00"/>
    <s v="2026-08-06 08:00:00 | M Janji : (06/08/2026) jam Pasang : 09:00 Note : hubungi pelanggan jika ingin kelokasi"/>
    <n v="2026"/>
    <n v="8"/>
    <n v="6"/>
    <d v="2026-08-06T00:00:00"/>
    <n v="-0.33333333333575865"/>
    <x v="1"/>
  </r>
  <r>
    <n v="1040"/>
    <n v="1002506322"/>
    <n v="3"/>
    <x v="5"/>
    <n v="5"/>
    <s v="SINGARJA"/>
    <s v="SINGARAJA"/>
    <s v="SRR"/>
    <s v="REG"/>
    <s v="AO"/>
    <x v="0"/>
    <m/>
    <s v="98 | OSS - CANCEL COMPLETE"/>
    <s v="RBS-Regional 3"/>
    <d v="2026-08-03T14:55:26"/>
    <d v="2026-08-05T09:45:44"/>
    <n v="69353114"/>
    <m/>
    <n v="172425707959"/>
    <s v="PT KENCANA MAJU BERSAMA"/>
    <s v="ODP-SRR-FC/14"/>
    <s v="WO060807888"/>
    <m/>
    <m/>
    <m/>
    <n v="114.973015235703"/>
    <n v="-8.18761870275946"/>
    <s v="AMRBS;940137;AM;ISTIHAMIN FITRIYAH;RBS-3;SURAMADU;PSB;PT KENCANA MAJU BERSAMA;HERMIN LISTIONINGSIH;085648550065;kencanainternet001@gmail.com;HSI Bisnis (1:1) 100 Mbps (Rp 669.000) PSB Rp 150.000;"/>
    <s v="Account Manager"/>
    <m/>
    <m/>
    <m/>
    <m/>
    <m/>
    <m/>
    <m/>
    <m/>
    <s v="Management Janji"/>
    <s v="2026-07-30 08:00:00|Jam pemasangan : 12.00  Info Tambahan : Hubungi pelanggan dulu sebelum ke lokasi  terimakasih |MU5280|MYDITA"/>
    <s v="FCC"/>
    <d v="2026-03-08T15:10:29"/>
    <m/>
    <s v="Kendala Teknik"/>
    <s v="CANCEL"/>
    <s v="SRR"/>
    <s v="NO ADDON"/>
    <m/>
    <s v="Cancel Completed"/>
    <s v="- 11_11446;Biaya PSB HSI EBIS Tunai di Depan ~ 11[150000]  - E23015;E23015 ~ ES23 - Perangkat ONT[0]  - E23015~null~44292;E23015||11||Abodemen 0[0]  - E23015~null~E23015_SWONTDUALB;SWONTDUALB ~ Biaya Sewa ONT Dual Band ~ E23015[50000]  - E23046;E23046 ~ E"/>
    <s v="INDIBIZ"/>
    <m/>
    <m/>
    <d v="2026-08-03T07:00:00"/>
    <s v="2026-07-30 08:00:00|Jam pemasangan : 12.00  Info Tambahan : Hubungi pelanggan dulu sebelum ke lokasi  terimakasih |MU5280|MYDITA"/>
    <m/>
    <m/>
    <m/>
    <e v="#NUM!"/>
    <e v="#NUM!"/>
    <x v="0"/>
  </r>
  <r>
    <n v="1041"/>
    <n v="1002534612"/>
    <n v="3"/>
    <x v="1"/>
    <n v="5"/>
    <s v="KEDIRI"/>
    <s v="KEDIRI"/>
    <s v="KDI"/>
    <s v="REG"/>
    <s v="AO"/>
    <x v="0"/>
    <s v="1P INET"/>
    <s v="MIE - SEND SURVEY"/>
    <s v="RBS-Regional 3"/>
    <d v="2026-08-18T18:17:56"/>
    <d v="2026-08-18T18:20:01"/>
    <n v="69369483"/>
    <m/>
    <n v="152610241513"/>
    <s v="toko Berkah"/>
    <s v="ODP-KDI-FN/31 FN/D03/31.01"/>
    <s v="WO062049993"/>
    <m/>
    <m/>
    <m/>
    <n v="112.034379914402"/>
    <n v="-7.7695320464036302"/>
    <s v="MD|MYDB-20260818265982|DC20002/MC20039|toko Berkah|085235675555"/>
    <s v="MYDIGIBIZPARTNER"/>
    <m/>
    <m/>
    <m/>
    <m/>
    <m/>
    <m/>
    <m/>
    <m/>
    <s v="Management Janji"/>
    <s v="2026-08-19 15:00:00 | M Janji : (19/agustus/2026) jam Pasang : 09:00 Note : hubungi pelanggan jika ingin kelokasi"/>
    <s v="FCC"/>
    <s v="18-08-2026 18:25:35"/>
    <d v="2026-08-19T15:00:00"/>
    <m/>
    <s v="SURVEY_NEW_MANJA"/>
    <s v="KDI"/>
    <s v="NO ADDON"/>
    <m/>
    <s v="MIE - SEND SURVEY"/>
    <s v="HSI Bisnis Promo HUT RI PSB 70% - 75 Mbps"/>
    <s v="INDIBIZ"/>
    <m/>
    <m/>
    <d v="2026-08-19T15:00:00"/>
    <s v="2026-08-19 15:00:00 | M Janji : (19/agustus/2026) jam Pasang : 09:00 Note : hubungi pelanggan jika ingin kelokasi"/>
    <m/>
    <m/>
    <m/>
    <e v="#NUM!"/>
    <e v="#NUM!"/>
    <x v="0"/>
  </r>
  <r>
    <n v="1042"/>
    <n v="1002516563"/>
    <n v="3"/>
    <x v="0"/>
    <n v="5"/>
    <s v="MATARAM"/>
    <s v="SUMBAWA"/>
    <s v="MLK"/>
    <s v="REG"/>
    <s v="AO"/>
    <x v="0"/>
    <s v="1P INET"/>
    <s v="102 | FOLLOW UP COMPLETED"/>
    <s v="RBS-Regional 3"/>
    <d v="2026-08-09T15:32:56"/>
    <d v="2026-08-13T09:40:52"/>
    <n v="69361913"/>
    <m/>
    <n v="172608206126"/>
    <s v="KEDAI SAE"/>
    <s v="ODP-MLK-FAD/55 FAD/D05/55.01"/>
    <s v="WO061330547"/>
    <m/>
    <m/>
    <m/>
    <n v="116.74930060762701"/>
    <n v="-8.9167805375867299"/>
    <s v="|MN02367|MYIA-028760493407/POI/RINAWATI/082147552840/rinawtii70@gmail.com"/>
    <s v="MYIB_ASSISTANT"/>
    <m/>
    <m/>
    <m/>
    <m/>
    <m/>
    <m/>
    <m/>
    <m/>
    <s v="Management Janji"/>
    <s v="2026-08-10 13:00:00 | Nama PIC : Ibu Rina No Hp : 082147552840 No Alt : - Tgl Pemasangan : 10 Agustus 2026 Interval : PAGI SIANG Note : Hubungi pelanggan terlebih dahulu"/>
    <s v="FCC"/>
    <d v="2026-09-08T15:39:44"/>
    <d v="2026-08-10T13:00:00"/>
    <m/>
    <s v="REVOKE"/>
    <s v="MLK"/>
    <s v="NO ADDON"/>
    <m/>
    <s v="Follow Up Revoke Completed, New Order ID : SC1002523511"/>
    <s v="HSI Bisnis Basic Promo HUT Telkom PSB 70% - 50 Mbps"/>
    <s v="INDIBIZ"/>
    <m/>
    <m/>
    <d v="2026-08-10T13:00:00"/>
    <s v="2026-08-10 13:00:00 | Nama PIC : Ibu Rina No Hp : 082147552840 No Alt : - Tgl Pemasangan : 10 Agustus 2026 Interval : PAGI SIANG Note : Hubungi pelanggan terlebih dahulu"/>
    <m/>
    <m/>
    <m/>
    <e v="#NUM!"/>
    <e v="#NUM!"/>
    <x v="0"/>
  </r>
  <r>
    <n v="1043"/>
    <n v="1002516819"/>
    <n v="3"/>
    <x v="3"/>
    <n v="5"/>
    <s v="SBY UTARA"/>
    <s v="GRESIK"/>
    <s v="BPG"/>
    <s v="REG"/>
    <s v="AO"/>
    <x v="0"/>
    <m/>
    <s v="Completed (PS)"/>
    <s v="RBS-Regional 3"/>
    <d v="2026-08-10T08:31:31"/>
    <d v="2026-08-11T19:25:32"/>
    <n v="69362038"/>
    <m/>
    <n v="152443207465"/>
    <s v="WARKOP KAMDAN"/>
    <s v="ODP-BPG-FA/100"/>
    <s v="WO061420968"/>
    <m/>
    <m/>
    <m/>
    <n v="112.4871285"/>
    <n v="-7.2671915"/>
    <s v="|MC70134|/WARKOP KAMDAN/KAMDAN SADAM ALIBI/087785706072/hamdansadamalibi@gmail.com/HSI Bisnis Promo HUT Telkom (1:1) 200 Mbps (Rp 790.000) PSB Rp 150.000/"/>
    <s v="Sales Force DBS"/>
    <m/>
    <m/>
    <m/>
    <m/>
    <m/>
    <m/>
    <m/>
    <m/>
    <s v="Management Janji"/>
    <s v="2026-08-11 13:00:00|Nama PIC:  BP KAMDAN  No HP: 087785706072 Alt: 087830543454 / WhatsApp Tanggal: 11/8/2026 Jam Pasang: Siang Note: Hubungi sebelum ke lokasi, terimakasih.|40010577|MYDITA"/>
    <s v="FCC"/>
    <d v="2026-10-08T08:40:06"/>
    <d v="2026-08-11T13:00:00"/>
    <m/>
    <s v="PS"/>
    <s v="BPG"/>
    <s v="NO ADDON"/>
    <n v="2026081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13:00:00"/>
    <s v="2026-08-11 13:00:00|Nama PIC:  BP KAMDAN  No HP: 087785706072 Alt: 087830543454 / WhatsApp Tanggal: 11/8/2026 Jam Pasang: Siang Note: Hubungi sebelum ke lokasi, terimakasih.|40010577|MYDITA"/>
    <n v="2026"/>
    <n v="8"/>
    <n v="11"/>
    <d v="2026-08-11T00:00:00"/>
    <n v="-0.54166666666424135"/>
    <x v="1"/>
  </r>
  <r>
    <n v="1044"/>
    <n v="1002519717"/>
    <n v="3"/>
    <x v="7"/>
    <n v="4"/>
    <s v="KUDUS"/>
    <s v="BLORA"/>
    <s v="CEP"/>
    <s v="REG"/>
    <s v="AO"/>
    <x v="0"/>
    <s v="1P INET"/>
    <s v="7 | OSS - PROVISIONING ISSUED"/>
    <s v="RBS-Regional 3"/>
    <d v="2026-08-11T12:20:56"/>
    <d v="2026-08-12T13:15:49"/>
    <n v="69363239"/>
    <m/>
    <n v="142552107762"/>
    <s v="TOKO SUGENG"/>
    <s v="ODP-CEP-FE/090 FE/D08/090.01"/>
    <s v="WO061487810"/>
    <m/>
    <m/>
    <m/>
    <n v="111.5505526"/>
    <n v="-7.1586190999999904"/>
    <s v="|MC60162|MYIA-067287512504/POI/FAIZAL RAHMAD NAUVANDA/082341906523/dp3787913@gmail.com"/>
    <s v="MYIB_ASSISTANT"/>
    <m/>
    <m/>
    <m/>
    <m/>
    <m/>
    <m/>
    <m/>
    <m/>
    <s v="Management Janji"/>
    <s v="2026-08-12 13:00:00 | telp : 082341906523 alt :  M Janji : (12/08/2026) jam Pasang :pagi / siang  Note : hubungi pelanggan jika ingin kelokasi"/>
    <s v="FCC"/>
    <d v="2026-11-08T12:25:22"/>
    <d v="2026-08-12T13:00:00"/>
    <m/>
    <s v="PI"/>
    <s v="CEP"/>
    <s v="NO ADDON"/>
    <m/>
    <s v="Provisioning Issued"/>
    <s v="HSI Bisnis Promo HUT Telkom PSB 70% - 50 Mbps"/>
    <s v="INDIBIZ"/>
    <m/>
    <m/>
    <d v="2026-08-12T13:00:00"/>
    <s v="2026-08-12 13:00:00 | telp : 082341906523 alt :  M Janji : (12/08/2026) jam Pasang :pagi / siang  Note : hubungi pelanggan jika ingin kelokasi"/>
    <m/>
    <m/>
    <m/>
    <e v="#NUM!"/>
    <e v="#NUM!"/>
    <x v="0"/>
  </r>
  <r>
    <n v="1045"/>
    <n v="1002518218"/>
    <n v="3"/>
    <x v="1"/>
    <n v="5"/>
    <s v="KEDIRI"/>
    <s v="NGANJUK"/>
    <s v="NJK"/>
    <s v="REG"/>
    <s v="AO"/>
    <x v="0"/>
    <s v="1P INET"/>
    <s v="Completed (PS)"/>
    <s v="RBS-Regional 3"/>
    <d v="2026-08-10T15:10:56"/>
    <d v="2026-08-10T18:52:27"/>
    <n v="69362627"/>
    <m/>
    <n v="152611229872"/>
    <s v="SPBU 5464403"/>
    <s v="ODP-NJK-FQ/08 FQ/D02/08.01"/>
    <s v="WO061417215"/>
    <m/>
    <m/>
    <m/>
    <n v="111.920222781557"/>
    <n v="-7.6007293486941299"/>
    <s v="|MN02822|MYIA-050278662963/POI/SULIS SETYAJI/082140584771/spbu5464403ngk@gmail.com"/>
    <s v="MYIB_ASSISTANT"/>
    <m/>
    <m/>
    <m/>
    <m/>
    <m/>
    <m/>
    <m/>
    <m/>
    <s v="Management Janji"/>
    <s v="2026-08-11 13:00:00 | Tanggal pemasangan :11/08/2026 Jam pemasangan : siang Info Tambahan : Hubungi pelanggan dulu sebelum ke lokasi terima kasih."/>
    <s v="FCC"/>
    <d v="2026-10-08T15:25:39"/>
    <d v="2026-08-11T13:00:00"/>
    <m/>
    <s v="PS"/>
    <s v="NJK"/>
    <s v="NO ADDON"/>
    <n v="20260810"/>
    <s v="Completed"/>
    <s v="HSI Bisnis Promo HUT Telkom PSB 70% - 50 Mbps"/>
    <s v="INDIBIZ"/>
    <m/>
    <m/>
    <d v="2026-08-11T13:00:00"/>
    <s v="2026-08-11 13:00:00 | Tanggal pemasangan :11/08/2026 Jam pemasangan : siang Info Tambahan : Hubungi pelanggan dulu sebelum ke lokasi terima kasih."/>
    <n v="2026"/>
    <n v="8"/>
    <n v="10"/>
    <d v="2026-08-10T00:00:00"/>
    <n v="-1.5416666666642413"/>
    <x v="1"/>
  </r>
  <r>
    <n v="1046"/>
    <n v="1002533061"/>
    <n v="3"/>
    <x v="6"/>
    <n v="5"/>
    <s v="SIDOARJO"/>
    <s v="INNER - JATIM TIMUR"/>
    <s v="SDA"/>
    <s v="REG"/>
    <s v="AO"/>
    <x v="0"/>
    <m/>
    <s v="CC - HD1A - INPROGRESS UNCONTACTED"/>
    <s v="RBS-Regional 3"/>
    <d v="2026-08-18T13:05:38"/>
    <d v="2026-08-18T18:39:46"/>
    <n v="69368949"/>
    <m/>
    <n v="152316232183"/>
    <s v="Majaya Integritas Perkasa"/>
    <s v="ODP-SDA-FFZ/02"/>
    <m/>
    <m/>
    <m/>
    <m/>
    <n v="112.7373273"/>
    <n v="-7.4565856999999998"/>
    <s v="|MN00737|/PIC PAK HARDY WIJAYA/0811398893/Mip.headadm@gmail.com"/>
    <s v="Sales Force DBS"/>
    <m/>
    <m/>
    <m/>
    <m/>
    <m/>
    <m/>
    <m/>
    <m/>
    <m/>
    <m/>
    <m/>
    <s v="18-08-2026 13:10:28"/>
    <m/>
    <m/>
    <s v="FCC"/>
    <s v="SDA"/>
    <s v="NO ADDON"/>
    <m/>
    <s v="UNCONTACTED : Telepon Tidak Diangkat - RNA Ilham Budhi Prasetya 40000802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1047"/>
    <n v="1002514829"/>
    <n v="3"/>
    <x v="3"/>
    <n v="5"/>
    <s v="SBY UTARA"/>
    <s v="TANDES"/>
    <s v="KLN"/>
    <s v="REG"/>
    <s v="AO"/>
    <x v="0"/>
    <s v="1P INET"/>
    <s v="Completed (PS)"/>
    <s v="RBS-Regional 3"/>
    <d v="2026-08-07T14:25:58"/>
    <d v="2026-08-08T18:23:43"/>
    <n v="69360876"/>
    <m/>
    <n v="152418251057"/>
    <s v="CV. Paracom"/>
    <s v="ODP-KLN-FBE/31 FBE/D01/31.01"/>
    <s v="WO061172044"/>
    <m/>
    <m/>
    <m/>
    <n v="112.703339"/>
    <n v="-7.2574899999999998"/>
    <s v="|MB00449|MYIA-023341108656/POI/bapak/085792529001/firdaamufliha@gmail.com"/>
    <s v="MYIB_ASSISTANT"/>
    <m/>
    <m/>
    <m/>
    <m/>
    <m/>
    <m/>
    <m/>
    <m/>
    <s v="Management Janji"/>
    <s v="2026-08-09 13:00:00 | telp :085792529001  alt : pagi / siang 099/08/2026 hub sebelum ke lokasi  "/>
    <s v="FCC"/>
    <d v="2026-07-08T14:40:02"/>
    <d v="2026-08-09T13:00:00"/>
    <m/>
    <s v="PS"/>
    <s v="KLN"/>
    <s v="NO ADDON"/>
    <n v="20260808"/>
    <s v="Completed"/>
    <s v="HSI Bisnis Promo HUT Telkom PSB 70% - 150 Mbps"/>
    <s v="INDIBIZ"/>
    <m/>
    <m/>
    <d v="2026-08-09T13:00:00"/>
    <s v="2026-08-09 13:00:00 | telp :085792529001  alt : pagi / siang 099/08/2026 hub sebelum ke lokasi  "/>
    <n v="2026"/>
    <n v="8"/>
    <n v="8"/>
    <d v="2026-08-08T00:00:00"/>
    <n v="-1.5416666666642413"/>
    <x v="1"/>
  </r>
  <r>
    <n v="1048"/>
    <n v="1002513456"/>
    <n v="3"/>
    <x v="1"/>
    <n v="5"/>
    <s v="KEDIRI"/>
    <s v="TULUNGAGUNG"/>
    <s v="NGU"/>
    <s v="REG"/>
    <s v="AO"/>
    <x v="0"/>
    <s v="1P INET"/>
    <s v="Completed (PS)"/>
    <s v="RBS-Regional 3"/>
    <d v="2026-08-06T18:46:56"/>
    <d v="2026-08-07T13:06:21"/>
    <n v="69360334"/>
    <m/>
    <n v="152637211080"/>
    <s v="UD. TRI SULISTYANINGSIH (SPBU Pertamina 54.662.03)"/>
    <s v="ODP-NGU-FC/58 FC/D01/58.01"/>
    <s v="WO061115422"/>
    <m/>
    <m/>
    <m/>
    <n v="111.993217035581"/>
    <n v="-8.0962161328539093"/>
    <s v="|MN02702|MYIA-008524629991/POI/DWI ARIS SETIAWAN/085749666110/spbu.bsgroup03@gmail.com"/>
    <s v="MYIB_ASSISTANT"/>
    <m/>
    <m/>
    <m/>
    <m/>
    <m/>
    <m/>
    <m/>
    <m/>
    <s v="Management Janji"/>
    <s v="2026-08-07 15:00:00 | Nama PIC : BAPAK DWI No HP : 085749666110 Alt :  M Janji : (JUMAT/7/AGUSTUS/2026) jam Pasang : 09:00 Note : hubungi pelanggan jika ingin kelokasi"/>
    <s v="FCC"/>
    <d v="2026-06-08T18:55:50"/>
    <d v="2026-08-07T15:00:00"/>
    <m/>
    <s v="PS"/>
    <s v="NGU"/>
    <s v="NO ADDON"/>
    <n v="20260807"/>
    <s v="Completed"/>
    <s v="HSI Bisnis Promo HUT Telkom PSB 70% - 50 Mbps"/>
    <s v="INDIBIZ"/>
    <m/>
    <m/>
    <d v="2026-08-07T15:00:00"/>
    <s v="2026-08-07 15:00:00 | Nama PIC : BAPAK DWI No HP : 085749666110 Alt :  M Janji : (JUMAT/7/AGUSTUS/2026) jam Pasang : 09:00 Note : hubungi pelanggan jika ingin kelokasi"/>
    <n v="2026"/>
    <n v="8"/>
    <n v="7"/>
    <d v="2026-08-07T00:00:00"/>
    <n v="-0.625"/>
    <x v="1"/>
  </r>
  <r>
    <n v="1049"/>
    <n v="1002518364"/>
    <n v="3"/>
    <x v="1"/>
    <n v="5"/>
    <s v="MADIUN"/>
    <s v="NGAWI"/>
    <s v="MGT"/>
    <s v="REG"/>
    <s v="AO"/>
    <x v="0"/>
    <s v="1P INET"/>
    <s v="Completed (PS)"/>
    <s v="RBS-Regional 3"/>
    <d v="2026-08-10T15:50:57"/>
    <d v="2026-08-11T11:38:19"/>
    <n v="69362655"/>
    <m/>
    <n v="152603215873"/>
    <s v="SPBU 54.633.18"/>
    <s v="ODP-MGT-FN/23 FN/D04/23.01"/>
    <s v="WO061424049"/>
    <m/>
    <m/>
    <m/>
    <n v="111.3357355"/>
    <n v="-7.7476133999999997"/>
    <s v="|MN00285|MYIA-064970504293/POI/ANDIKA FAJAR SULENDRA/081335455766/spbuparang.5463318@gmail.com"/>
    <s v="MYIB_ASSISTANT"/>
    <m/>
    <m/>
    <m/>
    <m/>
    <m/>
    <m/>
    <m/>
    <m/>
    <s v="Management Janji"/>
    <s v="2026-08-11 13:00:00 | Nama PIC : bapak rustam No HP : 081335455766 Alt :  M Janji : (SELASA/11/AGUSTUS/2026) jam Pasang : 09:00 Note : hubungi pelanggan jika ingin kelokasi"/>
    <s v="FCC"/>
    <d v="2026-10-08T15:55:05"/>
    <d v="2026-08-11T13:00:00"/>
    <m/>
    <s v="PS"/>
    <s v="MGT"/>
    <s v="NO ADDON"/>
    <n v="20260811"/>
    <s v="Completed"/>
    <s v="HSI Bisnis Promo HUT Telkom PSB 70% - 50 Mbps"/>
    <s v="INDIBIZ"/>
    <m/>
    <m/>
    <d v="2026-08-11T13:00:00"/>
    <s v="2026-08-11 13:00:00 | Nama PIC : bapak rustam No HP : 081335455766 Alt :  M Janji : (SELASA/11/AGUSTUS/2026) jam Pasang : 09:00 Note : hubungi pelanggan jika ingin kelokasi"/>
    <n v="2026"/>
    <n v="8"/>
    <n v="11"/>
    <d v="2026-08-11T00:00:00"/>
    <n v="-0.54166666666424135"/>
    <x v="1"/>
  </r>
  <r>
    <n v="1050"/>
    <n v="1002522714"/>
    <n v="3"/>
    <x v="5"/>
    <n v="5"/>
    <s v="DENPASAR"/>
    <s v="UBUNG"/>
    <s v="UBN"/>
    <s v="REG"/>
    <s v="AO"/>
    <x v="0"/>
    <m/>
    <s v="Completed (PS)"/>
    <s v="RBS-Regional 3"/>
    <d v="2026-08-12T15:50:52"/>
    <d v="2026-08-13T15:51:11"/>
    <n v="69364468"/>
    <m/>
    <n v="172418757499"/>
    <s v="MI AL - MA&amp; 39;RUF DENPASAR"/>
    <s v="ODP-UBN-FBE/33"/>
    <s v="WO061618104"/>
    <m/>
    <m/>
    <m/>
    <n v="115.1946403"/>
    <n v="-8.6226292000000004"/>
    <s v="|MN02545|/PIC IBU PENY MARLISTYAWARDHANY/081999148710/mialmarufdps@gmail.com"/>
    <s v="Sales Force DBS"/>
    <m/>
    <m/>
    <m/>
    <m/>
    <m/>
    <m/>
    <m/>
    <m/>
    <s v="Management Janji"/>
    <s v="2026-08-13 15:00:00|Nama PIC : MI AL - MA&amp; 39;RUF DENPASAR No HP : 081999148710 Alt :  M Janji : (KAMIS/13/AGUSTUS/2026) jam Pasang : 09:00 Note : hubungi pelanggan jika ingin kelokasi|40961371|MYDITA"/>
    <s v="FCC"/>
    <d v="2026-12-08T15:55:11"/>
    <d v="2026-08-13T15:00:00"/>
    <m/>
    <s v="PS"/>
    <s v="UBN"/>
    <s v="NO ADDON"/>
    <n v="2026081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3T15:00:00"/>
    <s v="2026-08-13 15:00:00|Nama PIC : MI AL - MA&amp; 39;RUF DENPASAR No HP : 081999148710 Alt :  M Janji : (KAMIS/13/AGUSTUS/2026) jam Pasang : 09:00 Note : hubungi pelanggan jika ingin kelokasi|40961371|MYDITA"/>
    <n v="2026"/>
    <n v="8"/>
    <n v="13"/>
    <d v="2026-08-13T00:00:00"/>
    <n v="-0.625"/>
    <x v="1"/>
  </r>
  <r>
    <n v="1051"/>
    <n v="1002514707"/>
    <n v="3"/>
    <x v="6"/>
    <n v="5"/>
    <s v="JEMBER"/>
    <s v="JEMBER"/>
    <s v="TGU"/>
    <s v="REG"/>
    <s v="AO"/>
    <x v="0"/>
    <s v="1P INET"/>
    <s v="Completed (PS)"/>
    <s v="RBS-Regional 3"/>
    <d v="2026-08-07T13:53:56"/>
    <d v="2026-08-07T16:14:18"/>
    <n v="69360815"/>
    <m/>
    <n v="152513202840"/>
    <s v="PTmarga jaya mapan SPBU 5468138 semboro"/>
    <s v="ODP-TGU-FB/90"/>
    <s v="WO061168364"/>
    <m/>
    <m/>
    <m/>
    <n v="113.43891410000001"/>
    <n v="-8.1858673"/>
    <s v="|MC30146|MYIA-032300727967/POI/SONNY YOHANES SUGIYANTO/08113509618/sonny.yohanes@gmail.com"/>
    <s v="MYIB_ASSISTANT"/>
    <m/>
    <m/>
    <m/>
    <m/>
    <m/>
    <m/>
    <m/>
    <m/>
    <s v="Management Janji"/>
    <s v="2026-08-08 13:00:00 | Nama PIC:  bu maratus No HP: 08113509618 Alt: Tanggal: 8/8/2026 Jam Pasang: Siang Note: Hubungi sebelum ke lokasi, terimakasih"/>
    <s v="FCC"/>
    <d v="2026-07-08T13:54:50"/>
    <d v="2026-08-08T13:00:00"/>
    <m/>
    <s v="PS"/>
    <s v="TGU"/>
    <s v="NO ADDON"/>
    <n v="20260807"/>
    <s v="Completed"/>
    <s v="HSI Bisnis Promo HUT Telkom PSB 70% - 50 Mbps"/>
    <s v="INDIBIZ"/>
    <m/>
    <m/>
    <d v="2026-08-08T13:00:00"/>
    <s v="2026-08-08 13:00:00 | Nama PIC:  bu maratus No HP: 08113509618 Alt: Tanggal: 8/8/2026 Jam Pasang: Siang Note: Hubungi sebelum ke lokasi, terimakasih"/>
    <n v="2026"/>
    <n v="8"/>
    <n v="7"/>
    <d v="2026-08-07T00:00:00"/>
    <n v="-1.5416666666642413"/>
    <x v="1"/>
  </r>
  <r>
    <n v="1052"/>
    <n v="1002520340"/>
    <n v="3"/>
    <x v="1"/>
    <n v="5"/>
    <s v="KEDIRI"/>
    <s v="NGANJUK"/>
    <s v="WRJ"/>
    <s v="REG"/>
    <s v="AO"/>
    <x v="0"/>
    <s v="1P INET"/>
    <s v="Completed (PS)"/>
    <s v="RBS-Regional 3"/>
    <d v="2026-08-11T15:05:56"/>
    <d v="2026-08-12T08:55:33"/>
    <n v="69363513"/>
    <m/>
    <n v="152641205607"/>
    <s v="YOUNEEDMEE"/>
    <s v="ODP-WRJ-FD/51 FD/D01/51.01"/>
    <s v="WO061511362"/>
    <m/>
    <m/>
    <m/>
    <n v="112.0134274"/>
    <n v="-7.6636949999999997"/>
    <s v="MD|MYDB-20260809264802|EN00005/MC20190|YOUNEEDMEE|085181739148"/>
    <s v="MYDIGIBIZPARTNER"/>
    <m/>
    <m/>
    <m/>
    <m/>
    <m/>
    <m/>
    <m/>
    <m/>
    <s v="Management Janji"/>
    <s v="2026-08-12 13:00:00 | Tanggal Pemasangan : 12 Agustus 2026 Jam Pemasangan : 08:00 13:00 Info Tambahan : Hubungi pelanggan dulu sebelum ke lokasi terimakasih"/>
    <s v="FCC"/>
    <d v="2026-11-08T15:10:17"/>
    <d v="2026-08-12T13:00:00"/>
    <m/>
    <s v="PS"/>
    <s v="WRJ"/>
    <s v="NO ADDON"/>
    <n v="20260812"/>
    <s v="Completed"/>
    <s v="HSI Bisnis Promo HUT Telkom PSB 70% - 75 Mbps"/>
    <s v="INDIBIZ"/>
    <m/>
    <m/>
    <d v="2026-08-12T13:00:00"/>
    <s v="2026-08-12 13:00:00 | Tanggal Pemasangan : 12 Agustus 2026 Jam Pemasangan : 08:00 13:00 Info Tambahan : Hubungi pelanggan dulu sebelum ke lokasi terimakasih"/>
    <n v="2026"/>
    <n v="8"/>
    <n v="12"/>
    <d v="2026-08-12T00:00:00"/>
    <n v="-0.54166666666424135"/>
    <x v="1"/>
  </r>
  <r>
    <n v="1053"/>
    <n v="1002507761"/>
    <n v="3"/>
    <x v="1"/>
    <n v="5"/>
    <s v="MALANG"/>
    <s v="KEPANJEN"/>
    <s v="SWJ"/>
    <s v="REG"/>
    <s v="AO"/>
    <x v="0"/>
    <s v="1P INET"/>
    <s v="Completed (PS)"/>
    <s v="RBS-Regional 3"/>
    <d v="2026-08-04T11:28:57"/>
    <d v="2026-08-04T14:52:47"/>
    <n v="69358143"/>
    <m/>
    <n v="152705284843"/>
    <s v="PT. Zigma Teknologi Indonesia"/>
    <s v="ODP-MLG-FBU/70 FBU/D01/70.01"/>
    <s v="WO060874329"/>
    <m/>
    <m/>
    <m/>
    <n v="112.6729254"/>
    <n v="-7.9821304"/>
    <s v="|MC20200|MYIA-041450520555/POI/Reyki Irmawan/087856888785/reyki.irmawan@gmail.com"/>
    <s v="MYIB_ASSISTANT"/>
    <m/>
    <m/>
    <m/>
    <m/>
    <m/>
    <m/>
    <m/>
    <m/>
    <s v="Management Janji"/>
    <s v="2026-08-05 08:00:00 | Nama PIC : Bp Reyki No HP : 087856888785 No Alt : - M Janji : 05 Agustus 2026 Jam Pasang : Pagi / Siang Note : hubungi pelanggan jika ingin ke lokasi, terima kasih"/>
    <s v="FCC"/>
    <d v="2026-04-08T11:40:22"/>
    <d v="2026-08-05T08:00:00"/>
    <m/>
    <s v="PS"/>
    <s v="SWJ"/>
    <s v="NO ADDON"/>
    <n v="20260804"/>
    <s v="Completed"/>
    <s v="HSI Bisnis Promo HUT Telkom PSB 70% - 300 Mbps"/>
    <s v="INDIBIZ"/>
    <m/>
    <m/>
    <d v="2026-08-05T08:00:00"/>
    <s v="2026-08-05 08:00:00 | Nama PIC : Bp Reyki No HP : 087856888785 No Alt : - M Janji : 05 Agustus 2026 Jam Pasang : Pagi / Siang Note : hubungi pelanggan jika ingin ke lokasi, terima kasih"/>
    <n v="2026"/>
    <n v="8"/>
    <n v="4"/>
    <d v="2026-08-04T00:00:00"/>
    <n v="-1.3333333333357587"/>
    <x v="1"/>
  </r>
  <r>
    <n v="1054"/>
    <n v="1002513051"/>
    <n v="3"/>
    <x v="7"/>
    <n v="4"/>
    <s v="KUDUS"/>
    <s v="PATI"/>
    <s v="JWN"/>
    <s v="REG"/>
    <s v="AO"/>
    <x v="0"/>
    <m/>
    <s v="Completed (PS)"/>
    <s v="RBS-Regional 3"/>
    <d v="2026-08-06T16:04:30"/>
    <d v="2026-08-06T20:07:38"/>
    <n v="69359310"/>
    <m/>
    <n v="141571105598"/>
    <s v="SMPN 2 BATANGAN"/>
    <s v="ODP-JWN-FH/047"/>
    <s v="WO061099899"/>
    <m/>
    <m/>
    <m/>
    <n v="111.200972100996"/>
    <n v="-6.7138903372497802"/>
    <s v="|MC60052|MYIA-042546297745/POI/Mukhlisin/082335357398/smpn2batangan@gmail.com"/>
    <s v="Sales Profesional"/>
    <m/>
    <m/>
    <m/>
    <m/>
    <m/>
    <m/>
    <m/>
    <m/>
    <s v="Management Janji"/>
    <s v="2026-08-06 13:00:00 | Nama PIC : BAPAK MUHLISIN  No HP :  082335357398  Alt :   M Janji : (kamis/6/AGUSTUS/2026)  jam Pasang : 09:00  Note : hubungi pelanggan jika ingin kelokasi"/>
    <s v="FCC"/>
    <d v="2026-06-08T16:10:32"/>
    <m/>
    <m/>
    <s v="PS"/>
    <s v="JWN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7:00:00"/>
    <s v="2026-08-06 13:00:00 | Nama PIC : BAPAK MUHLISIN  No HP :  082335357398  Alt :   M Janji : (kamis/6/AGUSTUS/2026)  jam Pasang : 09:00  Note : hubungi pelanggan jika ingin kelokasi"/>
    <n v="2026"/>
    <n v="8"/>
    <n v="6"/>
    <d v="2026-08-06T00:00:00"/>
    <n v="-0.29166666666424135"/>
    <x v="1"/>
  </r>
  <r>
    <n v="1055"/>
    <n v="1002518294"/>
    <n v="3"/>
    <x v="5"/>
    <n v="5"/>
    <s v="SINGARJA"/>
    <s v="GIANYAR"/>
    <s v="GIN"/>
    <s v="REG"/>
    <s v="AO"/>
    <x v="0"/>
    <m/>
    <s v="Completed (PS)"/>
    <s v="RBS-Regional 3"/>
    <d v="2026-08-10T15:32:36"/>
    <d v="2026-08-14T08:10:30"/>
    <n v="69362644"/>
    <m/>
    <n v="172407213925"/>
    <s v="PT Purty Energi Abadi"/>
    <s v="ODP-GIN-FAN/26"/>
    <s v="WO061497761"/>
    <m/>
    <m/>
    <m/>
    <n v="115.3084132"/>
    <n v="-8.5483568000000005"/>
    <s v="|MN02658|/PIC I WAYAN AGUS WIRASA/083119378360/spbu.bali.5480507@gmail.com"/>
    <s v="Sales Force DBS"/>
    <m/>
    <m/>
    <m/>
    <m/>
    <m/>
    <m/>
    <m/>
    <m/>
    <s v="Management Janji"/>
    <s v="2026-08-12 13:00:00|Nama PIC : Bapak Agus No HP : 083119378360 No Alternatif : - M Janji : 12/07/2026 Jam Pasang : Pagi NoteÃ‚Â :  Hubungi terlebih dahulu sebelum ke lokasi |40961370|MYDITA"/>
    <s v="FCC"/>
    <d v="2026-10-08T15:39:56"/>
    <d v="2026-08-12T13:00:00"/>
    <m/>
    <s v="PS"/>
    <s v="GIN"/>
    <s v="NO ADDON"/>
    <n v="202608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2T13:00:00"/>
    <s v="2026-08-12 13:00:00|Nama PIC : Bapak Agus No HP : 083119378360 No Alternatif : - M Janji : 12/07/2026 Jam Pasang : Pagi NoteÃ‚Â :  Hubungi terlebih dahulu sebelum ke lokasi |40961370|MYDITA"/>
    <n v="2026"/>
    <n v="8"/>
    <n v="14"/>
    <d v="2026-08-14T00:00:00"/>
    <n v="1.4583333333357587"/>
    <x v="2"/>
  </r>
  <r>
    <n v="1056"/>
    <n v="1002518852"/>
    <n v="3"/>
    <x v="1"/>
    <n v="5"/>
    <s v="MADIUN"/>
    <s v="MADIUN"/>
    <s v="MNZ"/>
    <s v="REG"/>
    <s v="AO"/>
    <x v="0"/>
    <m/>
    <s v="Completed (PS)"/>
    <s v="RBS-Regional 3"/>
    <d v="2026-08-11T08:32:30"/>
    <d v="2026-08-12T08:48:33"/>
    <n v="69361634"/>
    <m/>
    <n v="152601215002"/>
    <s v="SPBU 54.631.17 (SERVER)"/>
    <s v="ODP-MNZ-FAN/12"/>
    <s v="WO061462935"/>
    <m/>
    <m/>
    <m/>
    <n v="111.53443799999999"/>
    <n v="-7.6061719999999999"/>
    <s v="|MN00286|MYIA-037907539632/POI/IWAN SETYAWAN/08563623930/iwansetawan1989e3@gmail.com"/>
    <s v="MYDIGIBIZPARTNER"/>
    <m/>
    <m/>
    <m/>
    <m/>
    <m/>
    <m/>
    <m/>
    <m/>
    <s v="Management Janji"/>
    <s v="2026-08-09 15:00:00 | Nama Pic : BP IWAN  No Hp Pic : 08563623930  Jam Pemasangan : 08:00 - 12.00  Tanggal Pemasangan : MINGGU 09 AGUSTUS 2026  Info Tambahan : Hubungi pelanggan sebelum datang ke lokasi, terima kasih."/>
    <s v="FCC"/>
    <d v="2026-11-08T08:40:11"/>
    <m/>
    <m/>
    <s v="PS"/>
    <s v="MNZ"/>
    <s v="NO ADDON"/>
    <n v="2026081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07:00:00"/>
    <s v="2026-08-09 15:00:00 | Nama Pic : BP IWAN  No Hp Pic : 08563623930  Jam Pemasangan : 08:00 - 12.00  Tanggal Pemasangan : MINGGU 09 AGUSTUS 2026  Info Tambahan : Hubungi pelanggan sebelum datang ke lokasi, terima kasih."/>
    <n v="2026"/>
    <n v="8"/>
    <n v="12"/>
    <d v="2026-08-12T00:00:00"/>
    <n v="0.70833333333575865"/>
    <x v="1"/>
  </r>
  <r>
    <n v="1057"/>
    <n v="1002527866"/>
    <n v="3"/>
    <x v="3"/>
    <n v="5"/>
    <s v="MADURA"/>
    <s v="PAMEKASAN"/>
    <s v="WRP"/>
    <s v="REG"/>
    <s v="AO"/>
    <x v="0"/>
    <m/>
    <s v="102 | FOLLOW UP COMPLETED"/>
    <s v="RBS-Regional 3"/>
    <d v="2026-08-15T10:16:14"/>
    <d v="2026-08-17T13:20:10"/>
    <n v="69366655"/>
    <m/>
    <n v="152427202989"/>
    <s v="TOKO MAULANA BAROKAH"/>
    <s v="ODP-WRP-FE/32"/>
    <s v="WO061811367"/>
    <m/>
    <m/>
    <m/>
    <n v="113.5911509"/>
    <n v="-7.0348664999999997"/>
    <s v="|MC70132|/TOKO MAULANA BAROKAH/087712871553/riskimauula@gmail.com/HSI Bisnis + Netmonk Promo 2026 200 Mbps (Rp 846.100) PSB 150.000/MOH RISKI MAULANA/-7.0349150, 113.5911494"/>
    <s v="Sales Force DBS"/>
    <m/>
    <m/>
    <m/>
    <m/>
    <m/>
    <m/>
    <m/>
    <m/>
    <s v="Management Janji"/>
    <s v="2026-08-16 08:00:00|Jam pemasangan : 12.00 Info Tambahan : Hubungi pelanggan dulu sebelum ke lokasi terimakasih|40951381|MYDITA"/>
    <s v="FCC"/>
    <s v="15-08-2026 10:39:56"/>
    <d v="2026-08-16T08:00:00"/>
    <s v="Kendala Pelanggan"/>
    <s v="REVOKE"/>
    <s v="WRP"/>
    <s v="NETMONK"/>
    <m/>
    <s v="Follow Up Revoke Completed, New Order ID : SC1002530873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d v="2026-08-16T08:00:00"/>
    <s v="2026-08-16 08:00:00|Jam pemasangan : 12.00 Info Tambahan : Hubungi pelanggan dulu sebelum ke lokasi terimakasih|40951381|MYDITA"/>
    <m/>
    <m/>
    <m/>
    <e v="#NUM!"/>
    <e v="#NUM!"/>
    <x v="0"/>
  </r>
  <r>
    <n v="1058"/>
    <n v="1002529554"/>
    <n v="3"/>
    <x v="1"/>
    <n v="5"/>
    <s v="MALANG"/>
    <s v="KEPANJEN"/>
    <s v="GDI"/>
    <s v="REG"/>
    <s v="AO"/>
    <x v="0"/>
    <s v="1P INET"/>
    <s v="Completed (PS)"/>
    <s v="RBS-Regional 3"/>
    <d v="2026-08-16T12:01:57"/>
    <d v="2026-08-16T16:24:18"/>
    <n v="69367448"/>
    <m/>
    <n v="152715213793"/>
    <s v="a Cheng service"/>
    <s v="ODP-GDI-FAD/41 FAD/D03/41.01"/>
    <s v="WO061868688"/>
    <m/>
    <m/>
    <m/>
    <n v="112.654429770291"/>
    <n v="-8.1431931887268405"/>
    <s v="|MN02462|MYIA-096162051902/POI/mustakim/085732735659/ptandalan190@gmail.com"/>
    <s v="MYIB_ASSISTANT"/>
    <m/>
    <m/>
    <m/>
    <m/>
    <m/>
    <m/>
    <m/>
    <m/>
    <s v="Management Janji"/>
    <s v="2026-08-17 08:00:00 | Tanggal pemasangan: 17/08/2026 Jam pemasangan : pagi / siang Info Tambahan : Hubungi pelanggan dulu sebelum ke lokasi terima kasih."/>
    <s v="FCC"/>
    <s v="16-08-2026 12:10:22"/>
    <d v="2026-08-17T08:00:00"/>
    <m/>
    <s v="PS"/>
    <s v="GDI"/>
    <s v="NO ADDON"/>
    <n v="20260816"/>
    <s v="Completed"/>
    <s v="HSI Bisnis Khusus Winback PSB 70% - 200 Mbps"/>
    <s v="INDIBIZ"/>
    <m/>
    <m/>
    <d v="2026-08-17T08:00:00"/>
    <s v="2026-08-17 08:00:00 | Tanggal pemasangan: 17/08/2026 Jam pemasangan : pagi / siang Info Tambahan : Hubungi pelanggan dulu sebelum ke lokasi terima kasih."/>
    <n v="2026"/>
    <n v="8"/>
    <n v="16"/>
    <d v="2026-08-16T00:00:00"/>
    <n v="-1.3333333333357587"/>
    <x v="1"/>
  </r>
  <r>
    <n v="1059"/>
    <n v="1002516443"/>
    <n v="3"/>
    <x v="2"/>
    <n v="4"/>
    <s v="YOGYAKARTA"/>
    <s v="BANTUL"/>
    <s v="BTL"/>
    <s v="REG"/>
    <s v="AO"/>
    <x v="0"/>
    <s v="1P INET"/>
    <s v="102 | FOLLOW UP COMPLETED"/>
    <s v="RBS-Regional 3"/>
    <d v="2026-08-09T12:04:56"/>
    <d v="2026-08-11T13:28:48"/>
    <n v="69361817"/>
    <m/>
    <n v="146129128559"/>
    <s v="LB PLERET BANTUL"/>
    <s v="ODP-BTL-FBZ/030 FBZ/D01/030.01"/>
    <s v="WO061312803"/>
    <m/>
    <m/>
    <m/>
    <n v="110.40861099999999"/>
    <n v="-7.8619719999999997"/>
    <s v="|MN00799|MYIA-060043396531/POI/LAELATUL AFIATUN NISAK/085733668576/kantorhrdlaskarbuah@gmail.com"/>
    <s v="MYIB_ASSISTANT"/>
    <m/>
    <m/>
    <m/>
    <m/>
    <m/>
    <m/>
    <m/>
    <m/>
    <s v="Management Janji"/>
    <s v="2026-08-11 09:00:00 | Tanggal Pemasangan : 11 Agustus 2026 Jam Pemasangan : 08:00 13:00 Info Tambahan : Hubungi pelanggan dulu sebelum ke lokasi terimakasih"/>
    <s v="FCC"/>
    <d v="2026-09-08T12:09:50"/>
    <d v="2026-08-11T09:00:00"/>
    <m/>
    <s v="REVOKE"/>
    <s v="BTL"/>
    <s v="NO ADDON"/>
    <m/>
    <s v="Follow Up Revoke Completed, New Order ID : SC1002519878"/>
    <s v="HSI Bisnis Basic Promo HUT Telkom PSB 70% - 50 Mbps"/>
    <s v="INDIBIZ"/>
    <m/>
    <m/>
    <d v="2026-08-11T09:00:00"/>
    <s v="2026-08-11 09:00:00 | Tanggal Pemasangan : 11 Agustus 2026 Jam Pemasangan : 08:00 13:00 Info Tambahan : Hubungi pelanggan dulu sebelum ke lokasi terimakasih"/>
    <m/>
    <m/>
    <m/>
    <e v="#NUM!"/>
    <e v="#NUM!"/>
    <x v="0"/>
  </r>
  <r>
    <n v="1060"/>
    <n v="1002524443"/>
    <n v="3"/>
    <x v="2"/>
    <n v="4"/>
    <s v="MAGELANG"/>
    <s v="KEBUMEN"/>
    <s v="KBM"/>
    <s v="REG"/>
    <s v="AO"/>
    <x v="0"/>
    <s v="1P INET"/>
    <s v="Completed (PS)"/>
    <s v="RBS-Regional 3"/>
    <d v="2026-08-13T14:16:56"/>
    <d v="2026-08-15T15:51:46"/>
    <n v="69365241"/>
    <m/>
    <n v="142141120206"/>
    <s v="SPBU PERTAMINA 44.543.10 KUWAYUHAN"/>
    <s v="ODP-KBM-FAF/053 FAF/D03/053.01"/>
    <s v="WO061675277"/>
    <m/>
    <m/>
    <m/>
    <n v="109.63938020000001"/>
    <n v="-7.6916194000000004"/>
    <s v="|MN00648|MYIA-084850189370/POI/MICHELLE/081326186535/3spas44.543.10@gmail.com"/>
    <s v="MYIB_ASSISTANT"/>
    <m/>
    <m/>
    <m/>
    <m/>
    <m/>
    <m/>
    <m/>
    <m/>
    <s v="Management Janji"/>
    <s v="2026-08-14 15:00:00 | Nama PIC : Bp Michell No HP : 081326186535 No Alt : - M Janji :  14 Agustus 2026 Jam Pasang : Pagi / Siang Note : hubungi pelanggan jika ingin kelokasi "/>
    <s v="FCC"/>
    <s v="13-08-2026 14:39:50"/>
    <d v="2026-08-14T15:00:00"/>
    <m/>
    <s v="PS"/>
    <s v="KBM"/>
    <s v="NO ADDON"/>
    <n v="20260815"/>
    <s v="Completed"/>
    <s v="HSI Bisnis Promo HUT Telkom PSB 70% - 75 Mbps"/>
    <s v="INDIBIZ"/>
    <m/>
    <m/>
    <d v="2026-08-14T15:00:00"/>
    <s v="2026-08-14 15:00:00 | Nama PIC : Bp Michell No HP : 081326186535 No Alt : - M Janji :  14 Agustus 2026 Jam Pasang : Pagi / Siang Note : hubungi pelanggan jika ingin kelokasi "/>
    <n v="2026"/>
    <n v="8"/>
    <n v="15"/>
    <d v="2026-08-15T00:00:00"/>
    <n v="0.375"/>
    <x v="1"/>
  </r>
  <r>
    <n v="1061"/>
    <n v="1002508676"/>
    <n v="3"/>
    <x v="2"/>
    <n v="4"/>
    <s v="MAGELANG"/>
    <s v="MUNTILAN"/>
    <s v="SWT"/>
    <s v="REG"/>
    <s v="AO"/>
    <x v="0"/>
    <m/>
    <s v="FCC - HD1A - PROGRESS"/>
    <s v="RBS-Regional 3"/>
    <d v="2026-08-04T14:46:10"/>
    <d v="2026-08-04T14:47:14"/>
    <n v="69358406"/>
    <m/>
    <n v="142164113608"/>
    <s v="Baron farm"/>
    <m/>
    <m/>
    <m/>
    <m/>
    <m/>
    <n v="110.3616889"/>
    <n v="-7.5318167000000003"/>
    <s v="|MN00935|/Baron farm/081329500767/baronmerapi@gmail.com/ 1S HSI BISNIS BASIC PROMO HUT 50 Mbps / AGUS SADEWO"/>
    <s v="Sales Profesional"/>
    <m/>
    <m/>
    <m/>
    <m/>
    <m/>
    <m/>
    <m/>
    <m/>
    <m/>
    <m/>
    <m/>
    <d v="2026-04-08T14:55:17"/>
    <m/>
    <m/>
    <s v="FCC"/>
    <s v="SWT"/>
    <s v="NO ADDON"/>
    <m/>
    <s v="MYDITA RBS - HD1A - PROGRESS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1062"/>
    <n v="1002504604"/>
    <n v="3"/>
    <x v="3"/>
    <n v="5"/>
    <s v="MADURA"/>
    <s v="PAMEKASAN"/>
    <s v="SMP"/>
    <s v="REG"/>
    <s v="AO"/>
    <x v="0"/>
    <s v="1P INET"/>
    <s v="Completed (PS)"/>
    <s v="RBS-Regional 3"/>
    <d v="2026-08-01T13:55:56"/>
    <d v="2026-08-02T10:46:34"/>
    <n v="69356739"/>
    <m/>
    <n v="152431232263"/>
    <s v="RUMAH TRANSAKSI"/>
    <s v="ODP-SMP-FK/38 FK/D02/38.01"/>
    <s v="WO060653657"/>
    <m/>
    <m/>
    <m/>
    <n v="113.793256245553"/>
    <n v="-7.0943380093368802"/>
    <s v="MD|MYDB-20260801264138|DN00001/MN00806|RUMAH TRANSAKSI|08213325454"/>
    <s v="MYDIGIBIZPARTNER"/>
    <m/>
    <m/>
    <m/>
    <m/>
    <m/>
    <m/>
    <m/>
    <m/>
    <s v="Management Janji"/>
    <s v="2026-08-02 13:00:00 | Nama PIC : Ibu Sima No Hp : 08213325454 No Alt : - Tgl Pemasangan : 02 Agustus 2026 Interval : PAGI SIANG Note : Hubungi pelanggan terlebih dahulu"/>
    <s v="FCC"/>
    <d v="2026-01-08T14:09:52"/>
    <d v="2026-08-02T13:00:00"/>
    <m/>
    <s v="PS"/>
    <s v="SMP"/>
    <s v="NO ADDON"/>
    <n v="20260802"/>
    <s v="Completed"/>
    <s v="HSI Bisnis Promo HUT Telkom PSB 70% - 300 Mbps"/>
    <s v="INDIBIZ"/>
    <m/>
    <m/>
    <d v="2026-08-02T13:00:00"/>
    <s v="2026-08-02 13:00:00 | Nama PIC : Ibu Sima No Hp : 08213325454 No Alt : - Tgl Pemasangan : 02 Agustus 2026 Interval : PAGI SIANG Note : Hubungi pelanggan terlebih dahulu"/>
    <n v="2026"/>
    <n v="8"/>
    <n v="2"/>
    <d v="2026-08-02T00:00:00"/>
    <n v="-0.54166666666424135"/>
    <x v="1"/>
  </r>
  <r>
    <n v="1063"/>
    <n v="1002525869"/>
    <n v="3"/>
    <x v="1"/>
    <n v="5"/>
    <s v="MADIUN"/>
    <s v="TUBAN"/>
    <s v="TNZ"/>
    <s v="REG"/>
    <s v="AO"/>
    <x v="0"/>
    <s v="1P INET"/>
    <s v="Completed (PS)"/>
    <s v="RBS-Regional 3"/>
    <d v="2026-08-14T10:23:56"/>
    <d v="2026-08-15T12:41:35"/>
    <n v="69365791"/>
    <m/>
    <n v="152612240249"/>
    <s v="MTSN1tuban"/>
    <s v="ODP-TNZ-FT/85 FT/D07/85.01"/>
    <s v="WO061727033"/>
    <m/>
    <m/>
    <m/>
    <n v="112.05223161525301"/>
    <n v="-6.8872037567760698"/>
    <s v="|MN02366|MYIA-079223650635/POI/DANIEL ASYHADA ST/08123394014/mtsn1tuban@gmail.com"/>
    <s v="MYIB_ASSISTANT"/>
    <m/>
    <m/>
    <m/>
    <m/>
    <m/>
    <m/>
    <m/>
    <m/>
    <s v="Management Janji"/>
    <s v="2026-08-21 08:00:00 | Tanggal pemasangan: 14/08/2026 Jam pemasangan : pagi / siang Info Tambahan : Hubungi pelanggan dulu sebelum ke lokasi terima kasih."/>
    <s v="FCC"/>
    <s v="14-08-2026 10:39:51"/>
    <d v="2026-08-21T08:00:00"/>
    <m/>
    <s v="PS"/>
    <s v="TNZ"/>
    <s v="NO ADDON"/>
    <n v="20260815"/>
    <s v="Completed"/>
    <s v="HSI Bisnis Promo HUT Telkom PSB 70% - 50 Mbps"/>
    <s v="INDIBIZ"/>
    <m/>
    <m/>
    <d v="2026-08-21T08:00:00"/>
    <s v="2026-08-21 08:00:00 | Tanggal pemasangan: 14/08/2026 Jam pemasangan : pagi / siang Info Tambahan : Hubungi pelanggan dulu sebelum ke lokasi terima kasih."/>
    <n v="2026"/>
    <n v="8"/>
    <n v="15"/>
    <d v="2026-08-15T00:00:00"/>
    <n v="-6.3333333333357587"/>
    <x v="1"/>
  </r>
  <r>
    <n v="1064"/>
    <n v="1002514820"/>
    <n v="3"/>
    <x v="7"/>
    <n v="4"/>
    <s v="KUDUS"/>
    <s v="REMBANG"/>
    <s v="LSE"/>
    <s v="REG"/>
    <s v="AO"/>
    <x v="0"/>
    <m/>
    <s v="Completed (PS)"/>
    <s v="RBS-Regional 3"/>
    <d v="2026-08-07T14:28:33"/>
    <d v="2026-08-10T12:41:00"/>
    <n v="69360858"/>
    <n v="2955161013"/>
    <n v="142598105500"/>
    <s v="PT GLOBAL JET EXPRESS"/>
    <s v="ODP-LSE-FE/114"/>
    <s v="WO061275738"/>
    <m/>
    <m/>
    <m/>
    <n v="111.61727759999999"/>
    <n v="-6.6934297999999997"/>
    <s v="AMRBS;403099;TREG4;MUHAMMAD MASTUR;081226139781;CP EKO YASWANTO;08978379539PAKET 2S INET VOICE 50 MBPS (479.000);PT GLOBAL JET EXPRESS//KRAGAN;input by Tito"/>
    <s v="Account Manager"/>
    <m/>
    <m/>
    <m/>
    <m/>
    <m/>
    <m/>
    <m/>
    <m/>
    <s v="Management Janji"/>
    <s v="2026-08-09 13:00:00|Tanggal pemasangan: 09/08/2026 Jam pemasangan : pagi / siang Info Tambahan : Hubungi pelanggan dulu sebelum ke lokasi. terima kasih|40951377|MYDITA"/>
    <s v="FCC"/>
    <d v="2026-07-08T14:40:02"/>
    <d v="2026-08-09T13:00:00"/>
    <m/>
    <s v="PS"/>
    <s v="LSE"/>
    <s v="NO ADDON"/>
    <n v="20260810"/>
    <s v="Completed"/>
    <s v="- BWY DL;BWY DL ~ Saluran Dua Arah(BothWay)[0]  - E23053;E23053 ~ ES23 - Paket HSI Bisnis  Phone (PHONE)[0]  - E23053~null~44864;E23053||11||Abodemen 0[0]  - E23053~null~E23053_IN800;IN800 ~ Free Lokal dan SLJJ 800 Menit ~ E23053[40000]  - 11_11446;Biaya "/>
    <s v="INDIBIZ"/>
    <m/>
    <m/>
    <d v="2026-08-09T13:00:00"/>
    <s v="2026-08-09 13:00:00|Tanggal pemasangan: 09/08/2026 Jam pemasangan : pagi / siang Info Tambahan : Hubungi pelanggan dulu sebelum ke lokasi. terima kasih|40951377|MYDITA"/>
    <n v="2026"/>
    <n v="8"/>
    <n v="10"/>
    <d v="2026-08-10T00:00:00"/>
    <n v="0.45833333333575865"/>
    <x v="1"/>
  </r>
  <r>
    <n v="1065"/>
    <n v="1002526836"/>
    <n v="3"/>
    <x v="6"/>
    <n v="5"/>
    <s v="JEMBER"/>
    <s v="SITUBONDO"/>
    <s v="BKI"/>
    <s v="REG"/>
    <s v="AO"/>
    <x v="0"/>
    <s v="1P INET"/>
    <s v="Completed (PS)"/>
    <s v="RBS-Regional 3"/>
    <d v="2026-08-14T15:10:57"/>
    <d v="2026-08-14T18:52:48"/>
    <n v="69366222"/>
    <m/>
    <n v="152531208028"/>
    <s v="TOKO BAROKAH"/>
    <s v="ODP-BKI-FH/37 FH/D03/37.01"/>
    <s v="WO061759472"/>
    <m/>
    <m/>
    <m/>
    <n v="113.703571"/>
    <n v="-7.7638759999999998"/>
    <s v="|MN02617|MYIA-077891365911/POI/MAHRUS ALI/08561136623/motorcb95@gmail.com"/>
    <s v="MYIB_ASSISTANT"/>
    <m/>
    <m/>
    <m/>
    <m/>
    <m/>
    <m/>
    <m/>
    <m/>
    <s v="Management Janji"/>
    <s v="2026-08-15 13:00:00 | M Janji : (15/08/2026) jam Pasang : 09:00 Note : hubungi pelanggan jika ingin kelokasi"/>
    <s v="FCC"/>
    <s v="14-08-2026 15:25:22"/>
    <d v="2026-08-15T13:00:00"/>
    <m/>
    <s v="PS"/>
    <s v="BKI"/>
    <s v="NETMONK"/>
    <n v="20260814"/>
    <s v="Completed"/>
    <s v="HSI Bisnis Bundling Netmonk PSB 70% Promo - 300 Mbps"/>
    <s v="INDIBIZ"/>
    <m/>
    <m/>
    <d v="2026-08-15T13:00:00"/>
    <s v="2026-08-15 13:00:00 | M Janji : (15/08/2026) jam Pasang : 09:00 Note : hubungi pelanggan jika ingin kelokasi"/>
    <n v="2026"/>
    <n v="8"/>
    <n v="14"/>
    <d v="2026-08-14T00:00:00"/>
    <n v="-1.5416666666642413"/>
    <x v="1"/>
  </r>
  <r>
    <n v="1066"/>
    <n v="1002530542"/>
    <n v="3"/>
    <x v="6"/>
    <n v="5"/>
    <s v="SIDOARJO"/>
    <s v="JOMBANG"/>
    <s v="JOM"/>
    <s v="REG"/>
    <s v="AO"/>
    <x v="0"/>
    <m/>
    <s v="Completed (PS)"/>
    <s v="RBS-Regional 3"/>
    <d v="2026-08-17T10:05:45"/>
    <d v="2026-08-17T19:12:27"/>
    <n v="69367909"/>
    <m/>
    <n v="152318242388"/>
    <s v="MEUBEL BERKAH"/>
    <s v="ODP-JOM-FAB/107"/>
    <s v="WO061919388"/>
    <m/>
    <m/>
    <m/>
    <n v="112.27169790000001"/>
    <n v="-7.5783063999999998"/>
    <s v="|MN01463|/MEUBEL BERKAH/WINBACK HSI B2B + NETMONK (1:1) 150MBPS 761,1RB PSB DISC 70%/1:1 WINBACK 150MBPS INET +; NETMONK 761100 BELUM PPN /renymufidah785@gmail.com/RENY MUFIDAH /85850870233"/>
    <s v="Sales Force DBS"/>
    <m/>
    <m/>
    <m/>
    <m/>
    <m/>
    <m/>
    <m/>
    <m/>
    <s v="Management Janji"/>
    <s v="2026-08-18 08:00:00|Jam Pemasangan : 08:00 - 12.00 Tanggal Pemasangan : 18/08/2026 Info Tambahan : Hubungi pelanggan sebelum datang ke lokasi|40981184|MYDITA"/>
    <s v="FCC"/>
    <s v="17-08-2026 10:10:25"/>
    <d v="2026-08-18T08:00:00"/>
    <m/>
    <s v="PS"/>
    <s v="JOM"/>
    <s v="NETMONK"/>
    <n v="2026081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8T08:00:00"/>
    <s v="2026-08-18 08:00:00|Jam Pemasangan : 08:00 - 12.00 Tanggal Pemasangan : 18/08/2026 Info Tambahan : Hubungi pelanggan sebelum datang ke lokasi|40981184|MYDITA"/>
    <n v="2026"/>
    <n v="8"/>
    <n v="17"/>
    <d v="2026-08-17T00:00:00"/>
    <n v="-1.3333333333357587"/>
    <x v="1"/>
  </r>
  <r>
    <n v="1067"/>
    <n v="1002516384"/>
    <n v="3"/>
    <x v="7"/>
    <n v="4"/>
    <s v="KUDUS"/>
    <s v="KUDUS"/>
    <s v="KUD"/>
    <s v="REG"/>
    <s v="AO"/>
    <x v="0"/>
    <m/>
    <s v="98 | OSS - CANCEL COMPLETE"/>
    <s v="RBS-Regional 2"/>
    <d v="2026-08-09T10:53:56"/>
    <d v="2026-08-10T16:38:52"/>
    <n v="69361768"/>
    <m/>
    <n v="142401146001"/>
    <s v="Qeela.Net Game"/>
    <s v="ODP-KUD-FZ/042"/>
    <s v="WO061313732"/>
    <m/>
    <m/>
    <m/>
    <n v="110.91332540000001"/>
    <n v="-6.7864544999999996"/>
    <s v="|MN00915|/ Qeela.Net Game / 08562788488 - 085735001555 / Cp Wahyu Hadi Kuntarto / doiku_1986@yahoo.co.id"/>
    <s v="Sales Profesional"/>
    <m/>
    <m/>
    <m/>
    <m/>
    <m/>
    <m/>
    <m/>
    <m/>
    <s v="Management Janji"/>
    <s v="2026-08-10 13:00:00|Tanggal pemasangan: 10/08/2026 Jam pemasangan : pagi / siang Info Tambahan : Hubungi pelanggan dulu sebelum ke lokasi. terima kasih|40951377|MYDITA"/>
    <s v="FCC"/>
    <d v="2026-09-08T10:54:43"/>
    <d v="2026-08-10T13:00:00"/>
    <s v="Kendala Lainnya"/>
    <s v="CANCEL"/>
    <s v="KUD"/>
    <s v="NO ADDON"/>
    <m/>
    <s v="Cancel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13:00:00"/>
    <s v="2026-08-10 13:00:00|Tanggal pemasangan: 10/08/2026 Jam pemasangan : pagi / siang Info Tambahan : Hubungi pelanggan dulu sebelum ke lokasi. terima kasih|40951377|MYDITA"/>
    <m/>
    <m/>
    <m/>
    <e v="#NUM!"/>
    <e v="#NUM!"/>
    <x v="0"/>
  </r>
  <r>
    <n v="1068"/>
    <n v="1002509899"/>
    <n v="3"/>
    <x v="6"/>
    <n v="5"/>
    <s v="PASURUAN"/>
    <s v="PROBOLINGGO"/>
    <s v="TGS"/>
    <s v="REG"/>
    <s v="AO"/>
    <x v="0"/>
    <m/>
    <s v="Completed (PS)"/>
    <s v="RBS-Regional 3"/>
    <d v="2026-08-05T10:10:00"/>
    <d v="2026-08-05T17:03:29"/>
    <n v="69358860"/>
    <m/>
    <n v="152530201997"/>
    <s v="BAROKAH CELL"/>
    <s v="ODP-TGS-FE/06"/>
    <s v="WO060964009"/>
    <m/>
    <m/>
    <m/>
    <n v="113.12125090000001"/>
    <n v="-7.7387446000000004"/>
    <s v="|MC30006|/SULAIMAN/8133301745/yusufavgpass@gmail.com"/>
    <s v="Sales Force DBS"/>
    <m/>
    <m/>
    <m/>
    <m/>
    <m/>
    <m/>
    <m/>
    <m/>
    <s v="Management Janji"/>
    <s v="2026-08-06 08:00:00|Tanggal pemasangan: 6/08/2026 Jam pemasangan : pagi / siang Info Tambahan : Hubungi pelanggan dulu sebelum ke lokasi. terima kasih|40010577|MYDITA"/>
    <s v="FCC"/>
    <d v="2026-05-08T10:39:45"/>
    <d v="2026-08-06T08:00:00"/>
    <m/>
    <s v="PS"/>
    <s v="TGS"/>
    <s v="NETMONK"/>
    <n v="20260805"/>
    <s v="Completed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d v="2026-08-06T08:00:00"/>
    <s v="2026-08-06 08:00:00|Tanggal pemasangan: 6/08/2026 Jam pemasangan : pagi / siang Info Tambahan : Hubungi pelanggan dulu sebelum ke lokasi. terima kasih|40010577|MYDITA"/>
    <n v="2026"/>
    <n v="8"/>
    <n v="5"/>
    <d v="2026-08-05T00:00:00"/>
    <n v="-1.3333333333357587"/>
    <x v="1"/>
  </r>
  <r>
    <n v="1069"/>
    <n v="1002508869"/>
    <n v="3"/>
    <x v="5"/>
    <n v="5"/>
    <s v="SINGARJA"/>
    <s v="GIANYAR"/>
    <s v="GIN"/>
    <s v="REG"/>
    <s v="AO"/>
    <x v="0"/>
    <m/>
    <s v="Completed (PS)"/>
    <s v="RBS-Regional 3"/>
    <d v="2026-08-04T15:22:33"/>
    <d v="2026-08-07T09:34:19"/>
    <n v="69358442"/>
    <m/>
    <n v="172407213203"/>
    <s v="SD NEGERI 2 BLAHBATUH"/>
    <s v="ODP-GIN-FP/117"/>
    <s v="WO060931059"/>
    <m/>
    <m/>
    <m/>
    <n v="115.2998659"/>
    <n v="-8.5620264000000006"/>
    <s v="|MN02658|/PIC ANAK AGUNG ISTRI MAS UDAYANI/089630112174/sdblahbatuh2n@gmail.com"/>
    <s v="Sales Force DBS"/>
    <m/>
    <m/>
    <m/>
    <m/>
    <m/>
    <m/>
    <m/>
    <m/>
    <s v="Management Janji"/>
    <s v="2026-08-06 08:00:00| M Janji : (6 AGUSTUS 2026) jam Pasang : pagi  Note : hubungi pelanggan jika ingin kelokasi|40981182|MYDITA"/>
    <s v="FCC"/>
    <d v="2026-04-08T15:25:54"/>
    <d v="2026-08-06T08:00:00"/>
    <m/>
    <s v="PS"/>
    <s v="GIN"/>
    <s v="NO ADDON"/>
    <n v="202608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8:00:00"/>
    <s v="2026-08-06 08:00:00| M Janji : (6 AGUSTUS 2026) jam Pasang : pagi  Note : hubungi pelanggan jika ingin kelokasi|40981182|MYDITA"/>
    <n v="2026"/>
    <n v="8"/>
    <n v="7"/>
    <d v="2026-08-07T00:00:00"/>
    <n v="0.66666666666424135"/>
    <x v="1"/>
  </r>
  <r>
    <n v="1070"/>
    <n v="1002510227"/>
    <n v="3"/>
    <x v="3"/>
    <n v="5"/>
    <s v="SBY UTARA"/>
    <s v="TANDES"/>
    <s v="TNS"/>
    <s v="REG"/>
    <s v="AO"/>
    <x v="0"/>
    <s v="1P INET"/>
    <s v="Completed (PS)"/>
    <s v="RBS-Regional 3"/>
    <d v="2026-08-05T11:28:56"/>
    <d v="2026-08-06T16:16:00"/>
    <n v="69358979"/>
    <m/>
    <n v="152409278315"/>
    <s v="SD Khadijah II Surabaya"/>
    <s v="ODP-TDS-FCS/49 FCS/D06/49.01"/>
    <s v="WO060968023"/>
    <m/>
    <m/>
    <m/>
    <n v="112.6905166"/>
    <n v="-7.2803180000000003"/>
    <s v="|MN01794|MYIA-025228777466/POI/Rico susanto/082229547735/ricosusanto.600@gmail.com"/>
    <s v="MYIB_ASSISTANT"/>
    <m/>
    <m/>
    <m/>
    <m/>
    <m/>
    <m/>
    <m/>
    <m/>
    <s v="Management Janji"/>
    <s v="2026-08-06 15:00:00 | Tanggal Pemasangan : 06 Agustus 2026 Jam Pemasangan : 08:00 15:00 Info Tambahan : Hubungi pelanggan dulu sebelum ke lokasi terimakasih"/>
    <s v="FCC"/>
    <d v="2026-05-08T11:39:53"/>
    <d v="2026-08-06T15:00:00"/>
    <m/>
    <s v="PS"/>
    <s v="TNS"/>
    <s v="NO ADDON"/>
    <n v="20260806"/>
    <s v="Completed"/>
    <s v="HSI Bisnis Promo HUT Telkom PSB 70% - 50 Mbps"/>
    <s v="INDIBIZ"/>
    <m/>
    <m/>
    <d v="2026-08-06T15:00:00"/>
    <s v="2026-08-06 15:00:00 | Tanggal Pemasangan : 06 Agustus 2026 Jam Pemasangan : 08:00 15:00 Info Tambahan : Hubungi pelanggan dulu sebelum ke lokasi terimakasih"/>
    <n v="2026"/>
    <n v="8"/>
    <n v="6"/>
    <d v="2026-08-06T00:00:00"/>
    <n v="-0.625"/>
    <x v="1"/>
  </r>
  <r>
    <n v="1071"/>
    <n v="1002512768"/>
    <n v="3"/>
    <x v="3"/>
    <n v="5"/>
    <s v="SBY SELATAN"/>
    <s v="MANYAR"/>
    <s v="MYR"/>
    <s v="REG"/>
    <s v="AO"/>
    <x v="0"/>
    <s v="1P INET"/>
    <s v="Completed (PS)"/>
    <s v="RBS-Regional 3"/>
    <d v="2026-08-06T14:52:57"/>
    <d v="2026-08-07T20:58:47"/>
    <n v="69360080"/>
    <m/>
    <n v="152303246805"/>
    <s v="SMK METRIKA"/>
    <s v="ODP-MYR-FWH/43 FWH/D03/43.01"/>
    <s v="WO061088224"/>
    <m/>
    <m/>
    <m/>
    <n v="112.79629509999999"/>
    <n v="-7.2612380999999999"/>
    <s v="|MN00458|MYIA-014285914617/POI/smk metrika/0882022605196/smkmetrika205@gmail.com"/>
    <s v="MYIB_ASSISTANT"/>
    <m/>
    <m/>
    <m/>
    <m/>
    <m/>
    <m/>
    <m/>
    <m/>
    <s v="Management Janji"/>
    <s v="2026-08-08 15:00:00 | Nama PIC : Ibu Firda No HP : 0882022605196 No Alternatif : 081330256904 M Janji : 07/08/2026 Jam Pasang : Pagi NoteÃ‚Â :  Hubungi terlebih dahulu sebelum ke lokasi "/>
    <s v="FCC"/>
    <d v="2026-06-08T14:55:39"/>
    <d v="2026-08-08T15:00:00"/>
    <m/>
    <s v="PS"/>
    <s v="MYR"/>
    <s v="NO ADDON"/>
    <n v="20260807"/>
    <s v="Completed"/>
    <s v="HSI Bisnis Promo HUT Telkom PSB 70% - 100 Mbps"/>
    <s v="INDIBIZ"/>
    <m/>
    <m/>
    <d v="2026-08-08T15:00:00"/>
    <s v="2026-08-08 15:00:00 | Nama PIC : Ibu Firda No HP : 0882022605196 No Alternatif : 081330256904 M Janji : 07/08/2026 Jam Pasang : Pagi NoteÃ‚Â :  Hubungi terlebih dahulu sebelum ke lokasi "/>
    <n v="2026"/>
    <n v="8"/>
    <n v="7"/>
    <d v="2026-08-07T00:00:00"/>
    <n v="-1.625"/>
    <x v="1"/>
  </r>
  <r>
    <n v="1072"/>
    <n v="1002523697"/>
    <n v="3"/>
    <x v="6"/>
    <n v="5"/>
    <s v="SIDOARJO"/>
    <s v="MOJOKERTO"/>
    <s v="MJS"/>
    <s v="REG"/>
    <s v="AO"/>
    <x v="0"/>
    <m/>
    <s v="OSS - FALLOUT"/>
    <s v="RBS-Regional 3"/>
    <d v="2026-08-13T10:25:30"/>
    <d v="2026-08-18T08:24:25"/>
    <n v="69364877"/>
    <n v="3215217037"/>
    <n v="152330220706"/>
    <s v="PT. INOCYCLE TECHNOLOGI GROUP CAB"/>
    <s v="ODP-MJS-FAC/27"/>
    <s v="WO061672133"/>
    <m/>
    <m/>
    <m/>
    <n v="112.5595477"/>
    <n v="-7.5436052"/>
    <s v="|MN00518|/PT. INOCYCLE TECHNOLOGI GROUP CAB MOJOKERTO /HSI B2B (1:1) + PHONE (800 MENIT) 100MBPS 645RB PSB DISC 70%//mokhamadcahyono200597@gmail.com/MOKHAMAD CAHYONO/85700111264"/>
    <s v="Sales Force DBS"/>
    <m/>
    <m/>
    <m/>
    <m/>
    <m/>
    <m/>
    <m/>
    <m/>
    <s v="Management Janji"/>
    <s v="2026-08-14 13:00:00|Nama PIC : Cahyono No HP : 085700111264 Alt :  M Janji : 14/08/2026 Jam Pasang : 08.00  - 13:00  NoteÃ‚Â :  hubungi terlebih dahulu sebelum ke lokasi, terima kasih.|40981184|MYDITA"/>
    <s v="FCC"/>
    <s v="13-08-2026 10:39:50"/>
    <d v="2026-08-14T13:00:00"/>
    <s v="Kendala Pelanggan"/>
    <s v="FO_WFM"/>
    <s v="MJS"/>
    <s v="NO ADDON"/>
    <m/>
    <s v="Provisioning Failed|WFM|INF009061027|ODP FULL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14T13:00:00"/>
    <s v="2026-08-14 13:00:00|Nama PIC : Cahyono No HP : 085700111264 Alt :  M Janji : 14/08/2026 Jam Pasang : 08.00  - 13:00  NoteÃ‚Â :  hubungi terlebih dahulu sebelum ke lokasi, terima kasih.|40981184|MYDITA"/>
    <m/>
    <m/>
    <m/>
    <e v="#NUM!"/>
    <e v="#NUM!"/>
    <x v="0"/>
  </r>
  <r>
    <n v="1073"/>
    <n v="1002530813"/>
    <n v="3"/>
    <x v="1"/>
    <n v="5"/>
    <s v="KEDIRI"/>
    <s v="BLITAR"/>
    <s v="SNT"/>
    <s v="REG"/>
    <s v="AO"/>
    <x v="0"/>
    <s v="1P INET"/>
    <s v="Completed (PS)"/>
    <s v="RBS-Regional 3"/>
    <d v="2026-08-17T12:41:56"/>
    <d v="2026-08-17T20:41:10"/>
    <n v="69368050"/>
    <m/>
    <n v="152736205291"/>
    <s v="Warkop Mabar"/>
    <s v="ODP-SNT-FCLC/02 001"/>
    <s v="WO061925785"/>
    <m/>
    <m/>
    <m/>
    <n v="112.069109156727"/>
    <n v="-8.0603231178690606"/>
    <s v="MD|MYDB-20260814265285|DC20002/MC20039|Warkop Mabar|082302111666"/>
    <s v="MYDIGIBIZPARTNER"/>
    <m/>
    <m/>
    <m/>
    <m/>
    <m/>
    <m/>
    <m/>
    <m/>
    <s v="Management Janji"/>
    <s v="2026-08-18 13:00:00 | Tanggal Pemasangan : 18 Agustus 2026 Jam Pemasangan : 08:00 13:00 Info Tambahan : Hubungi pelanggan dulu sebelum ke lokasi terimakasih"/>
    <s v="FCC"/>
    <s v="17-08-2026 12:54:48"/>
    <d v="2026-08-18T13:00:00"/>
    <m/>
    <s v="PS"/>
    <s v="SNT"/>
    <s v="NO ADDON"/>
    <n v="20260817"/>
    <s v="Completed"/>
    <s v="HSI Bisnis Promo HUT Telkom PSB 70% - 100 Mbps Dual Band"/>
    <s v="INDIBIZ"/>
    <m/>
    <m/>
    <d v="2026-08-18T13:00:00"/>
    <s v="2026-08-18 13:00:00 | Tanggal Pemasangan : 18 Agustus 2026 Jam Pemasangan : 08:00 13:00 Info Tambahan : Hubungi pelanggan dulu sebelum ke lokasi terimakasih"/>
    <n v="2026"/>
    <n v="8"/>
    <n v="17"/>
    <d v="2026-08-17T00:00:00"/>
    <n v="-1.5416666666642413"/>
    <x v="1"/>
  </r>
  <r>
    <n v="1074"/>
    <n v="1002529358"/>
    <n v="3"/>
    <x v="3"/>
    <n v="5"/>
    <s v="MADURA"/>
    <s v="PAMEKASAN"/>
    <s v="PME"/>
    <s v="REG"/>
    <s v="AO"/>
    <x v="0"/>
    <m/>
    <s v="QC MIA - INVALID QUALITY CONTROL MIA"/>
    <s v="RBS-Regional 4"/>
    <d v="2026-08-16T10:23:32"/>
    <d v="2026-08-16T11:08:19"/>
    <n v="69367342"/>
    <m/>
    <n v="152426928229"/>
    <s v="WARUNG SIGAP"/>
    <s v="ODP-PME-FAS/23"/>
    <m/>
    <m/>
    <m/>
    <m/>
    <n v="113.49128861649901"/>
    <n v="-7.12536549551064"/>
    <s v="|MN00558|/WARUNG SIGAP/Fauzan/087891093191/achmadfauzan@gmail.com/HSI Bisnis Winback + Antares Eazy (1:1) 100 Mbps (Rp 640.000) PSB Rp 150.000"/>
    <s v="Sales Force DBS"/>
    <m/>
    <m/>
    <m/>
    <m/>
    <m/>
    <m/>
    <m/>
    <m/>
    <m/>
    <m/>
    <m/>
    <s v="16-08-2026 10:25:34"/>
    <m/>
    <m/>
    <s v="QC1"/>
    <s v="PME"/>
    <s v="ANTAREZ"/>
    <m/>
    <s v="QC MIA - INVALID QUALITY CONTROL MIA - Indikasi Foto Diambil dari Google Maps - Upload foto tampak depan bangunan secara lang"/>
    <s v="- E23015;E23015 ~ ES23 - Perangkat ONT[0]  - E23015~null~44292;E23015||11||Abodemen 0[0]  - E23015~null~E23015_SWONTDUALB;SWONTDUALB ~ Biaya Sewa ONT Dual Band ~ E23015[50000]  - E24057;E24057 ~ ES24 - Paket HSI Bisnis (HSIE) Khusus Winback[0]  - E24057~n"/>
    <s v="INDIBIZ"/>
    <m/>
    <m/>
    <m/>
    <m/>
    <m/>
    <m/>
    <m/>
    <e v="#NUM!"/>
    <e v="#NUM!"/>
    <x v="0"/>
  </r>
  <r>
    <n v="1075"/>
    <n v="1002532972"/>
    <n v="3"/>
    <x v="1"/>
    <n v="5"/>
    <s v="KEDIRI"/>
    <s v="TULUNGAGUNG"/>
    <s v="CAT"/>
    <s v="REG"/>
    <s v="AO"/>
    <x v="0"/>
    <s v="1P INET"/>
    <s v="MIE - SEND SURVEY"/>
    <s v="RBS-Regional 3"/>
    <d v="2026-08-18T12:29:57"/>
    <d v="2026-08-18T12:32:02"/>
    <n v="69368920"/>
    <m/>
    <n v="152622209050"/>
    <s v="LPK langgeng Cipta Makmur Tulungagung"/>
    <s v="ODP-CAT-FC/01"/>
    <s v="WO062000346"/>
    <m/>
    <m/>
    <m/>
    <n v="111.763306"/>
    <n v="-8.1715630000000008"/>
    <s v="|MN00458|MYIA-018377346447/POI/Yovita Mudji rahayu/+6281210127271/langgengciptamakmur01@gmail.com"/>
    <s v="MYIB_ASSISTANT"/>
    <m/>
    <m/>
    <m/>
    <m/>
    <m/>
    <m/>
    <m/>
    <m/>
    <s v="Management Janji"/>
    <s v="2026-08-19 13:00:00 | Nama PIC : ibu yovita No HP : 081210127271 No Alternatif : M Janji : 19/07/2026 Jam Pasang : Pagi NoteÃ‚Â :  Hubungi terlebih dahulu sebelum ke lokasi "/>
    <s v="FCC"/>
    <s v="18-08-2026 12:40:11"/>
    <d v="2026-08-19T13:00:00"/>
    <m/>
    <s v="SURVEY_NEW_MANJA"/>
    <s v="CAT"/>
    <s v="NO ADDON"/>
    <m/>
    <s v="MIE - SEND SURVEY"/>
    <s v="HSI Bisnis Promo HUT Telkom PSB 70% - 50 Mbps"/>
    <s v="INDIBIZ"/>
    <m/>
    <m/>
    <d v="2026-08-19T13:00:00"/>
    <s v="2026-08-19 13:00:00 | Nama PIC : ibu yovita No HP : 081210127271 No Alternatif : M Janji : 19/07/2026 Jam Pasang : Pagi NoteÃ‚Â :  Hubungi terlebih dahulu sebelum ke lokasi "/>
    <m/>
    <m/>
    <m/>
    <e v="#NUM!"/>
    <e v="#NUM!"/>
    <x v="0"/>
  </r>
  <r>
    <n v="1076"/>
    <n v="1002521756"/>
    <n v="3"/>
    <x v="4"/>
    <n v="4"/>
    <s v="PEKALONGAN"/>
    <s v="TEGAL"/>
    <s v="TEG"/>
    <s v="REG"/>
    <s v="AO"/>
    <x v="0"/>
    <m/>
    <s v="CANCEL COMPLETED"/>
    <s v="RBS-Regional 3"/>
    <d v="2026-08-12T11:20:23"/>
    <d v="2026-08-12T14:04:55"/>
    <n v="69364050"/>
    <m/>
    <n v="142212126188"/>
    <s v="SPBU KS TUBUN TEGAL"/>
    <s v="ODP-TEG-FT/066"/>
    <m/>
    <m/>
    <m/>
    <m/>
    <n v="108.9867514"/>
    <n v="-7.1551226999999997"/>
    <s v="AMRBS;404469;REG3;ALI;085100284847;HSI 1S 200MB;PIC 0895397962226;790k;spbu4452115.kstubun@gmail.com"/>
    <s v="Account Manager"/>
    <m/>
    <m/>
    <m/>
    <m/>
    <m/>
    <m/>
    <m/>
    <m/>
    <m/>
    <m/>
    <m/>
    <d v="2026-12-08T11:39:52"/>
    <m/>
    <m/>
    <s v="REJECT_FCC"/>
    <s v="TEG"/>
    <s v="NO ADDON"/>
    <m/>
    <s v="DECLINE : Decline - Batal Order Ivan Sutiawan 40010577|MYDITA"/>
    <s v="- 11_11446;Biaya PSB HSI EBIS Tunai di Depan ~ 11[150000]  - E23015;E23015 ~ ES23 - Perangkat ONT[0]  - E23015~null~44292;E23015||11||Abodemen 0[0]  - E23015~null~E23015_SWONTPREM;SWONTPREM ~ Biaya Sewa ONT Premium ~ E23015[50000]  - SP_NOSS;SP_NOSS ~ Int"/>
    <s v="INDIBIZ"/>
    <m/>
    <s v="DECLINE : Decline - Batal Order Ivan Sutiawan 40010577|MYDITA"/>
    <m/>
    <m/>
    <m/>
    <m/>
    <m/>
    <e v="#NUM!"/>
    <e v="#NUM!"/>
    <x v="0"/>
  </r>
  <r>
    <n v="1077"/>
    <n v="1002517499"/>
    <n v="3"/>
    <x v="1"/>
    <n v="5"/>
    <s v="MADIUN"/>
    <s v="PONOROGO"/>
    <s v="PON"/>
    <s v="REG"/>
    <s v="AO"/>
    <x v="0"/>
    <s v="1P INET"/>
    <s v="Completed (PS)"/>
    <s v="RBS-Regional 3"/>
    <d v="2026-08-10T11:43:57"/>
    <d v="2026-08-11T21:42:47"/>
    <n v="69362314"/>
    <m/>
    <n v="152604231084"/>
    <s v="SPBU 54.634.04"/>
    <s v="ODP-PON-FW/63 FW/D02/63.01"/>
    <s v="WO061381449"/>
    <m/>
    <m/>
    <m/>
    <n v="111.480836"/>
    <n v="-7.8407840000000002"/>
    <s v="|MN00282|MYIA-027182251327/POI/Wahyudi Nugroho/081329248170/spbu5.5463404@gmail.com"/>
    <s v="MYIB_ASSISTANT"/>
    <m/>
    <m/>
    <m/>
    <m/>
    <m/>
    <m/>
    <m/>
    <m/>
    <s v="Management Janji"/>
    <s v="2026-08-11 08:00:00 | Tanggal pemasangan: 11/08/2026 Jam pemasangan : pagi / siang Info Tambahan : Hubungi pelanggan dulu sebelum ke lokasi terima kasih."/>
    <s v="FCC"/>
    <d v="2026-10-08T11:54:41"/>
    <d v="2026-08-11T08:00:00"/>
    <m/>
    <s v="PS"/>
    <s v="PON"/>
    <s v="NO ADDON"/>
    <n v="20260811"/>
    <s v="Completed"/>
    <s v="HSI Bisnis Promo HUT Telkom PSB 70% - 50 Mbps"/>
    <s v="INDIBIZ"/>
    <m/>
    <m/>
    <d v="2026-08-11T08:00:00"/>
    <s v="2026-08-11 08:00:00 | Tanggal pemasangan: 11/08/2026 Jam pemasangan : pagi / siang Info Tambahan : Hubungi pelanggan dulu sebelum ke lokasi terima kasih."/>
    <n v="2026"/>
    <n v="8"/>
    <n v="11"/>
    <d v="2026-08-11T00:00:00"/>
    <n v="-0.33333333333575865"/>
    <x v="1"/>
  </r>
  <r>
    <n v="1078"/>
    <n v="1002516331"/>
    <n v="3"/>
    <x v="1"/>
    <n v="5"/>
    <s v="MALANG"/>
    <s v="BATU"/>
    <s v="TMP"/>
    <s v="REG"/>
    <s v="AO"/>
    <x v="0"/>
    <s v="1P INET"/>
    <s v="Completed (PS)"/>
    <s v="RBS-Regional 3"/>
    <d v="2026-08-09T09:40:56"/>
    <d v="2026-08-09T18:49:47"/>
    <n v="69361747"/>
    <m/>
    <n v="152717204931"/>
    <s v="ANDROMEDA27"/>
    <s v="ODP-TMP-FE/71 FE/D08/71.01"/>
    <s v="WO061304214"/>
    <m/>
    <m/>
    <m/>
    <n v="112.761312872171"/>
    <n v="-7.9952177753545399"/>
    <s v="MD|MYDB-20260809264805|SC20017/MC20200|ANDROMEDA27|6282245408500"/>
    <s v="MYDIGIBIZPARTNER"/>
    <m/>
    <m/>
    <m/>
    <m/>
    <m/>
    <m/>
    <m/>
    <m/>
    <s v="Management Janji"/>
    <s v="2026-08-10 08:00:00 | Tanggal pemasangan: 10/08/2026 Jam pemasangan : pagi / siang Info Tambahan : Hubungi pelanggan dulu sebelum ke lokasi terima kasih."/>
    <s v="FCC"/>
    <d v="2026-09-08T09:55:03"/>
    <d v="2026-08-10T08:00:00"/>
    <m/>
    <s v="PS"/>
    <s v="TMP"/>
    <s v="NO ADDON"/>
    <n v="20260809"/>
    <s v="Completed"/>
    <s v="HSI Bisnis PSB 70% - 300 Mbps"/>
    <s v="INDIBIZ"/>
    <m/>
    <m/>
    <d v="2026-08-10T08:00:00"/>
    <s v="2026-08-10 08:00:00 | Tanggal pemasangan: 10/08/2026 Jam pemasangan : pagi / siang Info Tambahan : Hubungi pelanggan dulu sebelum ke lokasi terima kasih."/>
    <n v="2026"/>
    <n v="8"/>
    <n v="9"/>
    <d v="2026-08-09T00:00:00"/>
    <n v="-1.3333333333357587"/>
    <x v="1"/>
  </r>
  <r>
    <n v="1079"/>
    <n v="1002527672"/>
    <n v="3"/>
    <x v="3"/>
    <n v="5"/>
    <s v="MADURA"/>
    <s v="BANGKALAN"/>
    <s v="KPP"/>
    <s v="REG"/>
    <s v="AO"/>
    <x v="0"/>
    <s v="1P INET"/>
    <s v="Completed (PS)"/>
    <s v="RBS-Regional 3"/>
    <d v="2026-08-15T08:17:56"/>
    <d v="2026-08-17T21:33:36"/>
    <n v="69365873"/>
    <m/>
    <n v="152437905619"/>
    <s v="Warung Madura Silvi fahim"/>
    <s v="ODP-KPP-FD/17 FD/D01/17.01"/>
    <s v="WO061796476"/>
    <m/>
    <m/>
    <m/>
    <n v="113.211982995271"/>
    <n v="-6.8989649751130999"/>
    <s v="MD|MYDB-20260813265276|DN00001/MN00572|Warung Madura Silvi fahim|085745754726"/>
    <s v="MYDIGIBIZPARTNER"/>
    <m/>
    <m/>
    <m/>
    <m/>
    <m/>
    <m/>
    <m/>
    <m/>
    <s v="Management Janji"/>
    <s v="2026-08-18 08:00:00 | Warung Madura Silvi fahim 085745754726"/>
    <s v="FCC"/>
    <s v="15-08-2026 08:25:42"/>
    <d v="2026-08-18T08:00:00"/>
    <m/>
    <s v="PS"/>
    <s v="KPP"/>
    <s v="NO ADDON"/>
    <n v="20260817"/>
    <s v="Completed"/>
    <s v="HSI Bisnis Promo HUT Telkom PSB 70% - 100 Mbps"/>
    <s v="INDIBIZ"/>
    <m/>
    <m/>
    <d v="2026-08-18T08:00:00"/>
    <s v="2026-08-18 08:00:00 | Warung Madura Silvi fahim 085745754726"/>
    <n v="2026"/>
    <n v="8"/>
    <n v="17"/>
    <d v="2026-08-17T00:00:00"/>
    <n v="-1.3333333333357587"/>
    <x v="1"/>
  </r>
  <r>
    <n v="1080"/>
    <n v="1002520222"/>
    <n v="3"/>
    <x v="4"/>
    <n v="4"/>
    <s v="PEKALONGAN"/>
    <s v="BREBES"/>
    <s v="BRB"/>
    <s v="REG"/>
    <s v="AO"/>
    <x v="0"/>
    <s v="1P INET"/>
    <s v="Completed (PS)"/>
    <s v="RBS-Regional 3"/>
    <d v="2026-08-11T14:34:56"/>
    <d v="2026-08-12T13:30:52"/>
    <n v="69363457"/>
    <m/>
    <n v="146284106669"/>
    <s v="MA AS SYAMSURIYYAH"/>
    <s v="ODP-BRB-FAH/015"/>
    <s v="WO061507582"/>
    <m/>
    <m/>
    <m/>
    <n v="109.012076519429"/>
    <n v="-6.9380690695069296"/>
    <s v="MD|MYDB-20260810264890|DB10005/MB10071|MA AS SYAMSURIYYAH|08553261297"/>
    <s v="MYDIGIBIZPARTNER"/>
    <m/>
    <m/>
    <m/>
    <m/>
    <m/>
    <m/>
    <m/>
    <m/>
    <s v="Management Janji"/>
    <s v="2026-08-12 13:00:00 | Nama PIC : BAPAK MUHAMMAD ABDULLAH No HP : 08553261297 No Alternatif : - M Janji : 12/07/2026 Jam Pasang : Pagi NoteÃ‚Â :  Hubungi terlebih dahulu sebelum ke lokasi "/>
    <s v="FCC"/>
    <d v="2026-11-08T14:39:49"/>
    <d v="2026-08-12T13:00:00"/>
    <m/>
    <s v="PS"/>
    <s v="BRB"/>
    <s v="NO ADDON"/>
    <n v="20260812"/>
    <s v="Completed"/>
    <s v="HSI Bisnis Khusus Winback PSB 70% - 50 Mbps"/>
    <s v="INDIBIZ"/>
    <m/>
    <m/>
    <d v="2026-08-12T13:00:00"/>
    <s v="2026-08-12 13:00:00 | Nama PIC : BAPAK MUHAMMAD ABDULLAH No HP : 08553261297 No Alternatif : - M Janji : 12/07/2026 Jam Pasang : Pagi NoteÃ‚Â :  Hubungi terlebih dahulu sebelum ke lokasi "/>
    <n v="2026"/>
    <n v="8"/>
    <n v="12"/>
    <d v="2026-08-12T00:00:00"/>
    <n v="-0.54166666666424135"/>
    <x v="1"/>
  </r>
  <r>
    <n v="1081"/>
    <n v="1002521538"/>
    <n v="3"/>
    <x v="1"/>
    <n v="5"/>
    <s v="MADIUN"/>
    <s v="PONOROGO"/>
    <s v="SMO"/>
    <s v="REG"/>
    <s v="AO"/>
    <x v="0"/>
    <s v="1P INET"/>
    <s v="Completed (PS)"/>
    <s v="RBS-Regional 3"/>
    <d v="2026-08-12T10:16:56"/>
    <d v="2026-08-13T16:25:26"/>
    <n v="69363922"/>
    <m/>
    <n v="152614209515"/>
    <s v="SPBU 54.634.13"/>
    <s v="ODP-SMO-FC/26 FC/D06/26.01"/>
    <s v="WO061562380"/>
    <m/>
    <m/>
    <m/>
    <n v="111.34801899999999"/>
    <n v="-7.8723200000000002"/>
    <s v="|MN00282|MYIA-024043119875/POI/Fajar Isnani/08123420960/isnani1964@gmail.com"/>
    <s v="MYIB_ASSISTANT"/>
    <m/>
    <m/>
    <m/>
    <m/>
    <m/>
    <m/>
    <m/>
    <m/>
    <s v="Management Janji"/>
    <s v="2026-08-13 08:00:00 | Tanggal Pemasangan : 13 Agustus 2026 Jam Pemasangan : 08:00 13:00 Info Tambahan : Hubungi pelanggan dulu sebelum ke lokasi terimakasih"/>
    <s v="FCC"/>
    <d v="2026-12-08T10:39:53"/>
    <d v="2026-08-13T08:00:00"/>
    <m/>
    <s v="PS"/>
    <s v="SMO"/>
    <s v="NO ADDON"/>
    <n v="20260813"/>
    <s v="Completed"/>
    <s v="HSI Bisnis Promo HUT Telkom PSB 70% - 50 Mbps"/>
    <s v="INDIBIZ"/>
    <m/>
    <m/>
    <d v="2026-08-13T08:00:00"/>
    <s v="2026-08-13 08:00:00 | Tanggal Pemasangan : 13 Agustus 2026 Jam Pemasangan : 08:00 13:00 Info Tambahan : Hubungi pelanggan dulu sebelum ke lokasi terimakasih"/>
    <n v="2026"/>
    <n v="8"/>
    <n v="13"/>
    <d v="2026-08-13T00:00:00"/>
    <n v="-0.33333333333575865"/>
    <x v="1"/>
  </r>
  <r>
    <n v="1082"/>
    <n v="1002527820"/>
    <n v="3"/>
    <x v="5"/>
    <n v="5"/>
    <s v="SINGARJA"/>
    <s v="KLUNGKUNG"/>
    <s v="APR"/>
    <s v="REG"/>
    <s v="AO"/>
    <x v="0"/>
    <m/>
    <s v="Completed (PS)"/>
    <s v="RBS-Regional 3"/>
    <d v="2026-08-15T09:46:40"/>
    <d v="2026-08-15T13:43:54"/>
    <n v="69363051"/>
    <m/>
    <n v="172404209342"/>
    <s v="SMP NEGERI 2 ABANG"/>
    <s v="ODP-APR-FD/58"/>
    <s v="WO061802278"/>
    <m/>
    <m/>
    <m/>
    <n v="115.614019"/>
    <n v="-8.3507639999999999"/>
    <s v="|MN02750|/PIC I WAYAN SARYA/085842056440-082144951066/spandabang60@gmail.com"/>
    <s v="Sales Force DBS"/>
    <m/>
    <m/>
    <m/>
    <m/>
    <m/>
    <m/>
    <m/>
    <m/>
    <s v="Management Janji"/>
    <s v="2026-08-12 13:00:00|M Janji : (12/08/2026)  jam Pasang : 09:00  Note : hubungi pelanggan jika ingin kelokasi|40900827|MYDITA"/>
    <s v="FCC"/>
    <s v="15-08-2026 09:55:09"/>
    <m/>
    <s v="Kendala Teknik"/>
    <s v="PS"/>
    <s v="APR"/>
    <s v="NO ADDON"/>
    <n v="20260815"/>
    <s v="Completed"/>
    <s v="- 11_11446;Biaya PSB HSI EBIS Tunai di Depan ~ 11[150000]  - E23015;E23015 ~ ES23 - Perangkat ONT[0]  - E23015~null~44292;E23015||11||Abodemen 0[0]  - E23015~null~E23015_SWONT;SWONT ~ Biaya Sewa ONT ~ E23015[30000]  - E25061;E25061 ~ ES25 - Paket HSI Basi"/>
    <s v="INDIBIZ"/>
    <m/>
    <m/>
    <d v="2026-08-15T07:00:00"/>
    <s v="2026-08-12 13:00:00|M Janji : (12/08/2026)  jam Pasang : 09:00  Note : hubungi pelanggan jika ingin kelokasi|40900827|MYDITA"/>
    <n v="2026"/>
    <n v="8"/>
    <n v="15"/>
    <d v="2026-08-15T00:00:00"/>
    <n v="-0.29166666666424135"/>
    <x v="1"/>
  </r>
  <r>
    <n v="1083"/>
    <n v="1002509403"/>
    <n v="3"/>
    <x v="4"/>
    <n v="4"/>
    <s v="PEKALONGAN"/>
    <s v="PEKALONGAN"/>
    <s v="PKL"/>
    <s v="REG"/>
    <s v="AO"/>
    <x v="0"/>
    <m/>
    <s v="Completed (PS)"/>
    <s v="RBS-Regional 3"/>
    <d v="2026-08-04T18:05:02"/>
    <d v="2026-08-04T18:54:13"/>
    <n v="69357831"/>
    <m/>
    <n v="142202154687"/>
    <s v="LYY MEDIA CELLULER"/>
    <s v="ODP-PKL-FS/015"/>
    <s v="WO060929311"/>
    <m/>
    <m/>
    <m/>
    <n v="109.668244"/>
    <n v="-6.9062729999999997"/>
    <s v="|MN00925|MYIA-006352795685/POI/m erikza al fajrisyah/085199193282/hulandafluu@gmail.com"/>
    <s v="Sales Profesional"/>
    <m/>
    <m/>
    <m/>
    <m/>
    <m/>
    <m/>
    <m/>
    <m/>
    <s v="Management Janji"/>
    <s v="2026-08-04 15:00:00 |   M Janji : (04/08/2026)  jam Pasang : 09:00  Note : hubungi pelanggan jika ingin kelokasi"/>
    <s v="FCC"/>
    <d v="2026-04-08T18:09:54"/>
    <m/>
    <m/>
    <s v="PS"/>
    <s v="PKL"/>
    <s v="NO ADDON"/>
    <n v="20260804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4T07:00:00"/>
    <s v="2026-08-04 15:00:00 |   M Janji : (04/08/2026)  jam Pasang : 09:00  Note : hubungi pelanggan jika ingin kelokasi"/>
    <n v="2026"/>
    <n v="8"/>
    <n v="4"/>
    <d v="2026-08-04T00:00:00"/>
    <n v="-0.29166666666424135"/>
    <x v="1"/>
  </r>
  <r>
    <n v="1084"/>
    <n v="1002524072"/>
    <n v="3"/>
    <x v="5"/>
    <n v="5"/>
    <s v="SINGARJA"/>
    <s v="TABANAN"/>
    <s v="TBN"/>
    <s v="REG"/>
    <s v="AO"/>
    <x v="0"/>
    <m/>
    <s v="Completed (PS)"/>
    <s v="RBS-Regional 3"/>
    <d v="2026-08-13T12:20:03"/>
    <d v="2026-08-13T17:09:56"/>
    <n v="69365040"/>
    <m/>
    <n v="172413244435"/>
    <s v="PT. MERTA HARUMAS"/>
    <s v="ODP-TBN-FDD/17"/>
    <s v="WO061669488"/>
    <m/>
    <m/>
    <m/>
    <n v="115.2225619"/>
    <n v="-8.3272320999999998"/>
    <s v="MN02658/PT. MERTA HARUMAS/PIC NI NYOMAN SUMAWATI/081339049176/spbu.bali.5480326@gmail.com"/>
    <s v="Sales Force DBS"/>
    <m/>
    <m/>
    <m/>
    <m/>
    <m/>
    <m/>
    <m/>
    <m/>
    <s v="Management Janji"/>
    <s v="2026-08-14 13:00:00|Jam Pemasangan : 08:00 - 12.00 Tanggal Pemasangan : 14/08/2026 Info Tambahan : Hubungi pelanggan sebelum datang ke lokasi|40981184|MYDITA"/>
    <s v="FCC"/>
    <s v="13-08-2026 12:25:00"/>
    <d v="2026-08-14T13:00:00"/>
    <m/>
    <s v="PS"/>
    <s v="TBN"/>
    <s v="NO ADDON"/>
    <n v="20260813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14T13:00:00"/>
    <s v="2026-08-14 13:00:00|Jam Pemasangan : 08:00 - 12.00 Tanggal Pemasangan : 14/08/2026 Info Tambahan : Hubungi pelanggan sebelum datang ke lokasi|40981184|MYDITA"/>
    <n v="2026"/>
    <n v="8"/>
    <n v="13"/>
    <d v="2026-08-13T00:00:00"/>
    <n v="-1.5416666666642413"/>
    <x v="1"/>
  </r>
  <r>
    <n v="1085"/>
    <n v="1002514413"/>
    <n v="3"/>
    <x v="3"/>
    <n v="5"/>
    <s v="SBY SELATAN"/>
    <s v="KETINTANG"/>
    <s v="IJK"/>
    <s v="REG"/>
    <s v="AO"/>
    <x v="0"/>
    <s v="1P INET"/>
    <s v="Completed (PS)"/>
    <s v="RBS-Regional 3"/>
    <d v="2026-08-07T11:47:57"/>
    <d v="2026-08-08T14:25:22"/>
    <n v="69360679"/>
    <m/>
    <n v="152306253187"/>
    <s v="SPARTAN INDONESIA"/>
    <s v="ODP-IJK-FBP/13 FBP/D02/13.01"/>
    <s v="WO061152965"/>
    <m/>
    <m/>
    <m/>
    <n v="112.726981831705"/>
    <n v="-7.3456357125932303"/>
    <s v="|MN00458|MYIA-083793578515/POI/BINCAR/085791348876/bincartsinurat@gmail.com"/>
    <s v="MYIB_ASSISTANT"/>
    <m/>
    <m/>
    <m/>
    <m/>
    <m/>
    <m/>
    <m/>
    <m/>
    <s v="Management Janji"/>
    <s v="2026-08-10 15:00:00 | M Janji : (08/08/026) jam Pasang : 09:00 Note : hubungi pelanggan jika ingin kelokasi"/>
    <s v="FCC"/>
    <d v="2026-07-08T11:55:04"/>
    <d v="2026-08-10T15:00:00"/>
    <m/>
    <s v="PS"/>
    <s v="IJK"/>
    <s v="NO ADDON"/>
    <n v="20260808"/>
    <s v="Completed"/>
    <s v="HSI Bisnis Basic Promo HUT Telkom PSB 70% - 75 Mbps"/>
    <s v="INDIBIZ"/>
    <m/>
    <m/>
    <d v="2026-08-10T15:00:00"/>
    <s v="2026-08-10 15:00:00 | M Janji : (08/08/026) jam Pasang : 09:00 Note : hubungi pelanggan jika ingin kelokasi"/>
    <n v="2026"/>
    <n v="8"/>
    <n v="8"/>
    <d v="2026-08-08T00:00:00"/>
    <n v="-2.625"/>
    <x v="1"/>
  </r>
  <r>
    <n v="1086"/>
    <n v="1002524904"/>
    <n v="3"/>
    <x v="7"/>
    <n v="4"/>
    <s v="KUDUS"/>
    <s v="PURWODADI"/>
    <s v="GBU"/>
    <s v="REG"/>
    <s v="AO"/>
    <x v="0"/>
    <m/>
    <s v="Completed (PS)"/>
    <s v="RBS-Regional 3"/>
    <d v="2026-08-13T16:18:37"/>
    <d v="2026-08-14T13:53:26"/>
    <n v="69363257"/>
    <m/>
    <n v="142516104517"/>
    <s v="SDN 3 GUBUG"/>
    <s v="ODP-GBU-FC/055"/>
    <s v="WO061691319"/>
    <m/>
    <m/>
    <m/>
    <n v="110.67169111"/>
    <n v="-7.0595498839999999"/>
    <s v="|MN00410|MYIA-032328219026/POI/DITYA SYETIA AKBAR/081542215717/varestasabrina@gmail.com"/>
    <s v="Amex"/>
    <m/>
    <m/>
    <m/>
    <m/>
    <m/>
    <m/>
    <m/>
    <m/>
    <s v="Management Janji"/>
    <s v="2026-08-12 15:00:00 | Tanggal pemasangan : 12 AGUSTUS 2026  Jam pemasangan : pagi/siang  Info Tambahan : Hubungi pelanggan dulu sebelum ke lokasi  terima kasih"/>
    <s v="FCC"/>
    <s v="13-08-2026 16:25:51"/>
    <m/>
    <m/>
    <s v="PS"/>
    <s v="GBU"/>
    <s v="NO ADDON"/>
    <n v="202608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3T07:00:00"/>
    <s v="2026-08-12 15:00:00 | Tanggal pemasangan : 12 AGUSTUS 2026  Jam pemasangan : pagi/siang  Info Tambahan : Hubungi pelanggan dulu sebelum ke lokasi  terima kasih"/>
    <n v="2026"/>
    <n v="8"/>
    <n v="14"/>
    <d v="2026-08-14T00:00:00"/>
    <n v="0.70833333333575865"/>
    <x v="1"/>
  </r>
  <r>
    <n v="1087"/>
    <n v="1002506542"/>
    <n v="3"/>
    <x v="0"/>
    <n v="5"/>
    <s v="MATARAM"/>
    <s v="BIMA"/>
    <s v="SIL"/>
    <s v="REG"/>
    <s v="AO"/>
    <x v="0"/>
    <s v="1P INET"/>
    <s v="102 | FOLLOW UP COMPLETED"/>
    <s v="RBS-Regional 3"/>
    <d v="2026-08-03T16:43:57"/>
    <d v="2026-08-08T11:57:46"/>
    <n v="69357755"/>
    <m/>
    <n v="172617203039"/>
    <s v="Toko Aisyah plus plus"/>
    <s v="ODP-SIL-FAB/09 FAB/D01/09.01"/>
    <s v="WO060823979"/>
    <m/>
    <m/>
    <m/>
    <n v="118.569523"/>
    <n v="-8.5263609999999996"/>
    <s v="|MN02085|MYIA-074173164245/POI/umar/082341477797/wadubura1976@gmail.com"/>
    <s v="MYIB_ASSISTANT"/>
    <m/>
    <m/>
    <m/>
    <m/>
    <m/>
    <m/>
    <m/>
    <m/>
    <s v="Management Janji"/>
    <s v="2026-08-04 13:00:00 |  M Janji : (04/08/2026) jam Pasang : 09:00 Note : hubungi pelanggan jika ingin kelokasi"/>
    <s v="FCC"/>
    <d v="2026-03-08T16:54:53"/>
    <d v="2026-08-04T13:00:00"/>
    <s v="Kendala Lainnya"/>
    <s v="REVOKE"/>
    <s v="SIL"/>
    <s v="NETMONK"/>
    <m/>
    <s v="Follow Up Revoke Completed, New Order ID : SC1002515840"/>
    <s v="HSI Bisnis Bundling Netmonk PSB 70% - 200 Mbps"/>
    <s v="INDIBIZ"/>
    <m/>
    <m/>
    <d v="2026-08-04T13:00:00"/>
    <s v="2026-08-04 13:00:00 |  M Janji : (04/08/2026) jam Pasang : 09:00 Note : hubungi pelanggan jika ingin kelokasi"/>
    <m/>
    <m/>
    <m/>
    <e v="#NUM!"/>
    <e v="#NUM!"/>
    <x v="0"/>
  </r>
  <r>
    <n v="1088"/>
    <n v="1002507666"/>
    <n v="3"/>
    <x v="4"/>
    <n v="4"/>
    <s v="PEKALONGAN"/>
    <s v="PEMALANG"/>
    <s v="RDD"/>
    <s v="REG"/>
    <s v="AO"/>
    <x v="0"/>
    <m/>
    <s v="98 | OSS - CANCEL COMPLETE"/>
    <s v="RBS-Regional 3"/>
    <d v="2026-08-04T11:17:37"/>
    <d v="2026-08-06T09:50:39"/>
    <n v="69358113"/>
    <n v="2846131004"/>
    <n v="142213107363"/>
    <s v="PT GLOBAL JET EXPRESS"/>
    <s v="ODP-RDD-FD/032"/>
    <s v="WO060881525"/>
    <m/>
    <m/>
    <m/>
    <n v="109.2400177"/>
    <n v="-7.0606057"/>
    <s v="AMRBS;403099;TREG4;MUHAMMAD MASTUR;081226139781;CP IS MAELAL HIKAM;082324798182;PAKET 2S INET VOICE 50 MBPS (479.000);PT GLOBAL JET EXPRESS//KEDUNGBANTENG;input by Tito"/>
    <s v="Account Manager"/>
    <m/>
    <m/>
    <m/>
    <m/>
    <m/>
    <m/>
    <m/>
    <m/>
    <s v="Management Janji"/>
    <s v="2026-08-06 08:00:00|Nama PIC : Bp Hikam No HP : 082324798182 No Alt : - M Janji : 06 Agustus 2026 Jam Pasang : Pagi / Siang Note : hubungi pelanggan jika ingin ke lokasi, terima kasih|40951378|MYDITA"/>
    <s v="FCC"/>
    <d v="2026-04-08T11:25:40"/>
    <d v="2026-08-06T08:00:00"/>
    <m/>
    <s v="CANCEL"/>
    <s v="RDD"/>
    <s v="NO ADDON"/>
    <m/>
    <s v="Cancel Completed"/>
    <s v="- 11_11446;Biaya PSB HSI EBIS Tunai di Depan ~ 11[150000]  - SP_NOSS;SP_NOSS ~ Internet NOSS Multispeed Network[0]  - E23046;E23046 ~ ES23 - Paket HSI Bisnis[0]  - E23046~null~E23046_UNL;UNL ~ Internet-Link Unlimited Internet Usage ~ E23046[0]  - E23046~n"/>
    <s v="INDIBIZ"/>
    <m/>
    <m/>
    <d v="2026-08-06T08:00:00"/>
    <s v="2026-08-06 08:00:00|Nama PIC : Bp Hikam No HP : 082324798182 No Alt : - M Janji : 06 Agustus 2026 Jam Pasang : Pagi / Siang Note : hubungi pelanggan jika ingin ke lokasi, terima kasih|40951378|MYDITA"/>
    <m/>
    <m/>
    <m/>
    <e v="#NUM!"/>
    <e v="#NUM!"/>
    <x v="0"/>
  </r>
  <r>
    <n v="1089"/>
    <n v="1002506111"/>
    <n v="3"/>
    <x v="0"/>
    <n v="5"/>
    <s v="MATARAM"/>
    <s v="SUMBAWA"/>
    <s v="SBW"/>
    <s v="REG"/>
    <s v="AO"/>
    <x v="0"/>
    <m/>
    <s v="Completed (PS)"/>
    <s v="RBS-Regional 3"/>
    <d v="2026-08-03T13:32:46"/>
    <d v="2026-08-03T14:45:39"/>
    <n v="69356666"/>
    <m/>
    <n v="172606792070"/>
    <s v="SMP IT ABU HURAIRAH SUMBAWA"/>
    <s v="ODP-SBW-FBK/61"/>
    <s v="WO060795577"/>
    <m/>
    <m/>
    <m/>
    <n v="117.4524673"/>
    <n v="-8.5887779000000002"/>
    <s v="|MN01595|MYIA-012000125241/POI/FIRMAN/087860187055/smpitputra.abhursumbawa@gmail.com"/>
    <s v="Cesa"/>
    <m/>
    <m/>
    <m/>
    <m/>
    <m/>
    <m/>
    <m/>
    <m/>
    <s v="Management Janji"/>
    <s v="2026-08-02 08:00:00 | M Janji : (02/08/2026)  jam Pasang : 09:00  Note : hubungi pelanggan jika ingin kelokasi"/>
    <s v="FCC"/>
    <d v="2026-03-08T13:40:15"/>
    <m/>
    <m/>
    <s v="PS"/>
    <s v="SBW"/>
    <s v="NO ADDON"/>
    <n v="202608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8-02 08:00:00 | M Janji : (02/08/2026)  jam Pasang : 09:00  Note : hubungi pelanggan jika ingin kelokasi"/>
    <n v="2026"/>
    <n v="8"/>
    <n v="3"/>
    <d v="2026-08-03T00:00:00"/>
    <n v="-0.29166666666424135"/>
    <x v="1"/>
  </r>
  <r>
    <n v="1090"/>
    <n v="1002525776"/>
    <n v="3"/>
    <x v="3"/>
    <n v="5"/>
    <s v="SBY SELATAN"/>
    <s v="MANYAR"/>
    <s v="GBG"/>
    <s v="REG"/>
    <s v="AO"/>
    <x v="0"/>
    <m/>
    <s v="Completed (PS)"/>
    <s v="RBS-Regional 3"/>
    <d v="2026-08-14T10:08:56"/>
    <d v="2026-08-15T16:27:02"/>
    <n v="69365747"/>
    <m/>
    <n v="152320246276"/>
    <s v="TOKO SEMBAKO MADURA MART"/>
    <s v="ODP-MYR-FTW/23"/>
    <s v="WO061736514"/>
    <m/>
    <m/>
    <m/>
    <n v="112.75801800000001"/>
    <n v="-7.2755777000000004"/>
    <s v="|MN02083|/WIVIA BUMIAIRINI/TOKO SEMBAKO MADURA MART/ZENNY EKAWATI/085820188589/Zennyeka08@gmail.com/HSI Basic Promo HUT Telkom (1:2) 50 Mbps (Rp 320.000) PSB Rp 150.000/"/>
    <s v="Sales Force DBS"/>
    <m/>
    <m/>
    <m/>
    <m/>
    <m/>
    <m/>
    <m/>
    <m/>
    <s v="Management Janji"/>
    <s v="2026-08-18 08:00:00|M Janji : (15/08/2026) jam Pasang :pagi Note : hubungi pelanggan jika ingin kelokasi|40971304|MYDITA"/>
    <s v="FCC"/>
    <s v="14-08-2026 10:09:48"/>
    <d v="2026-08-18T08:00:00"/>
    <m/>
    <s v="PS"/>
    <s v="GBG"/>
    <s v="NO ADDON"/>
    <n v="2026081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8T08:00:00"/>
    <s v="2026-08-18 08:00:00|M Janji : (15/08/2026) jam Pasang :pagi Note : hubungi pelanggan jika ingin kelokasi|40971304|MYDITA"/>
    <n v="2026"/>
    <n v="8"/>
    <n v="15"/>
    <d v="2026-08-15T00:00:00"/>
    <n v="-3.3333333333357587"/>
    <x v="1"/>
  </r>
  <r>
    <n v="1091"/>
    <n v="1002526311"/>
    <n v="3"/>
    <x v="2"/>
    <n v="4"/>
    <s v="YOGYAKARTA"/>
    <s v="INNER - YOGYA JATENG SELATAN"/>
    <s v="KBU"/>
    <s v="REG"/>
    <s v="AO"/>
    <x v="0"/>
    <s v="1P INET"/>
    <s v="100 | REVOKE COMPLETED"/>
    <s v="RBS-Regional 3"/>
    <d v="2026-08-14T12:28:56"/>
    <d v="2026-08-18T12:50:59"/>
    <n v="69365999"/>
    <m/>
    <n v="146113147002"/>
    <s v="PT HIPERNET INDODATA"/>
    <s v="ODP-KBU-FGH/008 FGH/D01/008.01"/>
    <s v="WO061739617"/>
    <m/>
    <m/>
    <m/>
    <n v="110.3616918"/>
    <n v="-7.7553269999999896"/>
    <s v="|MN00483|MYIA-081248002933/POI/Iman Irmansyah/087835316536/eriza.a@hypernet.co.id"/>
    <s v="MYIB_ASSISTANT"/>
    <m/>
    <m/>
    <m/>
    <m/>
    <m/>
    <m/>
    <m/>
    <m/>
    <s v="Management Janji"/>
    <s v="2026-08-15 13:00:00 | Nama PIC : Eriza No HP : 087835316536 M Janji : 15 Augustus 2026 Jam Pasang : 08.00 - 13:00  NoteÃ‚Â :  hubungi terlebih dahulu sebelum kelokasi"/>
    <s v="FCC"/>
    <s v="14-08-2026 12:39:47"/>
    <d v="2026-08-15T13:00:00"/>
    <s v="Kendala Pelanggan"/>
    <s v="REVOKE"/>
    <s v="KBU"/>
    <s v="NO ADDON"/>
    <m/>
    <s v="Revoke Completed"/>
    <s v="HSI Bisnis Promo HUT Telkom PSB 70% - 50 Mbps"/>
    <s v="INDIBIZ"/>
    <m/>
    <m/>
    <d v="2026-08-15T13:00:00"/>
    <s v="2026-08-15 13:00:00 | Nama PIC : Eriza No HP : 087835316536 M Janji : 15 Augustus 2026 Jam Pasang : 08.00 - 13:00  NoteÃ‚Â :  hubungi terlebih dahulu sebelum kelokasi"/>
    <m/>
    <m/>
    <m/>
    <e v="#NUM!"/>
    <e v="#NUM!"/>
    <x v="0"/>
  </r>
  <r>
    <n v="1092"/>
    <n v="1002518608"/>
    <n v="3"/>
    <x v="3"/>
    <n v="5"/>
    <s v="SBY UTARA"/>
    <s v="GRESIK"/>
    <s v="GSK"/>
    <s v="REG"/>
    <s v="AO"/>
    <x v="0"/>
    <s v="1P INET"/>
    <s v="Completed (PS)"/>
    <s v="RBS-Regional 3"/>
    <d v="2026-08-10T17:19:56"/>
    <d v="2026-08-12T15:51:44"/>
    <n v="69362751"/>
    <m/>
    <n v="152421262262"/>
    <s v="Warkop Bintang"/>
    <s v="ODP-GSK-FAG/22 FAG/D04/22.01"/>
    <s v="WO061436975"/>
    <m/>
    <m/>
    <m/>
    <n v="112.572677806019"/>
    <n v="-7.0877669537364696"/>
    <s v="MD|MYDB-20260805264475|DN00001/MN01211|Warkop Bintang|081234657534"/>
    <s v="MYDIGIBIZPARTNER"/>
    <m/>
    <m/>
    <m/>
    <m/>
    <m/>
    <m/>
    <m/>
    <m/>
    <s v="Management Janji"/>
    <s v="2026-08-11 15:00:00 | Nama PIC:  bp saiful  No HP: 081234657534 Alt: Tanggal: 11/8/2026 Jam Pasang: Sore Note: Hubungi sebelum ke lokasi, terimakasih."/>
    <s v="FCC"/>
    <d v="2026-10-08T17:39:53"/>
    <d v="2026-08-11T15:00:00"/>
    <m/>
    <s v="PS"/>
    <s v="GSK"/>
    <s v="NO ADDON"/>
    <n v="20260812"/>
    <s v="Completed"/>
    <s v="HSI Bisnis Promo HUT Telkom PSB 70% - 50 Mbps"/>
    <s v="INDIBIZ"/>
    <m/>
    <m/>
    <d v="2026-08-11T15:00:00"/>
    <s v="2026-08-11 15:00:00 | Nama PIC:  bp saiful  No HP: 081234657534 Alt: Tanggal: 11/8/2026 Jam Pasang: Sore Note: Hubungi sebelum ke lokasi, terimakasih."/>
    <n v="2026"/>
    <n v="8"/>
    <n v="12"/>
    <d v="2026-08-12T00:00:00"/>
    <n v="0.375"/>
    <x v="1"/>
  </r>
  <r>
    <n v="1093"/>
    <n v="1002508839"/>
    <n v="3"/>
    <x v="2"/>
    <n v="4"/>
    <s v="MAGELANG"/>
    <s v="MUNTILAN"/>
    <s v="SWT"/>
    <s v="REG"/>
    <s v="AO"/>
    <x v="0"/>
    <m/>
    <s v="MYDITA RBS - HD1A - FAILED"/>
    <s v="RBS-Regional 3"/>
    <d v="2026-08-04T15:17:01"/>
    <d v="2026-08-04T15:21:02"/>
    <n v="69358453"/>
    <m/>
    <n v="142164113614"/>
    <s v="Putra mandiri"/>
    <m/>
    <m/>
    <m/>
    <m/>
    <m/>
    <n v="110.3606111"/>
    <n v="-7.5323972000000001"/>
    <s v="|MN00935|/Putra mandiri/085743093597/nuryanto293@gmail.com/ 1S HSI BISNIS BASIC PROMO HUT 50 Mbps / AGUS SADEWO"/>
    <s v="Sales Profesional"/>
    <m/>
    <m/>
    <m/>
    <m/>
    <m/>
    <m/>
    <m/>
    <m/>
    <m/>
    <m/>
    <m/>
    <d v="2026-04-08T15:25:54"/>
    <m/>
    <m/>
    <m/>
    <s v="SWT"/>
    <s v="NO ADDON"/>
    <m/>
    <s v="MYDITA RBS - HD1A - FAIL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m/>
    <m/>
    <m/>
    <m/>
    <m/>
    <e v="#NUM!"/>
    <e v="#NUM!"/>
    <x v="0"/>
  </r>
  <r>
    <n v="1094"/>
    <n v="1002508430"/>
    <n v="3"/>
    <x v="3"/>
    <n v="5"/>
    <s v="SBY UTARA"/>
    <s v="TANDES"/>
    <s v="KNN"/>
    <s v="REG"/>
    <s v="AO"/>
    <x v="0"/>
    <s v="1P INET"/>
    <s v="100 | REVOKE COMPLETED"/>
    <s v="RBS-Regional 3"/>
    <d v="2026-08-04T14:04:56"/>
    <d v="2026-08-10T09:34:28"/>
    <n v="69358335"/>
    <m/>
    <n v="152412248707"/>
    <s v="PT. Aplikasi Solusi Kreatif site WH Emado&amp; 39;s Surabaya"/>
    <s v="ODP-TDS-FLC/04 FLC/D01/04.01"/>
    <s v="WO060898971"/>
    <m/>
    <m/>
    <m/>
    <n v="112.6550977"/>
    <n v="-7.2534036000000004"/>
    <s v="|MN01063|MYIA-073039694217/POI/Choirul Anam /085859950494/admin@skynetindonesia.id"/>
    <s v="MYIB_ASSISTANT"/>
    <m/>
    <m/>
    <m/>
    <m/>
    <m/>
    <m/>
    <m/>
    <m/>
    <s v="Management Janji"/>
    <s v="2026-08-05 12:00:00 | Nama Pic : BP CHOIRUL No Hp Pic : 085859950494 Jam Pemasangan : 08:00 - 12.00 Tanggal Pemasangan : RABU 05 AGUSTUS 2026 Info Tambahan : Hubungi pelanggan sebelum datang ke lokasi, terima kasih."/>
    <s v="FCC"/>
    <d v="2026-04-08T14:10:29"/>
    <d v="2026-08-05T12:00:00"/>
    <s v="Kendala Pelanggan"/>
    <s v="REVOKE"/>
    <s v="KNN"/>
    <s v="NO ADDON"/>
    <m/>
    <s v="Revoke Completed"/>
    <s v="HSI Bisnis Basic Promo HUT Telkom PSB 70% - 75 Mbps"/>
    <s v="INDIBIZ"/>
    <m/>
    <m/>
    <d v="2026-08-05T12:00:00"/>
    <s v="2026-08-05 12:00:00 | Nama Pic : BP CHOIRUL No Hp Pic : 085859950494 Jam Pemasangan : 08:00 - 12.00 Tanggal Pemasangan : RABU 05 AGUSTUS 2026 Info Tambahan : Hubungi pelanggan sebelum datang ke lokasi, terima kasih."/>
    <m/>
    <m/>
    <m/>
    <e v="#NUM!"/>
    <e v="#NUM!"/>
    <x v="0"/>
  </r>
  <r>
    <n v="1095"/>
    <n v="1002524890"/>
    <n v="3"/>
    <x v="4"/>
    <n v="4"/>
    <s v="PEKALONGAN"/>
    <s v="SLAWI"/>
    <s v="SLW"/>
    <s v="REG"/>
    <s v="AO"/>
    <x v="0"/>
    <s v="1P INET"/>
    <s v="98 | OSS - CANCEL COMPLETE"/>
    <s v="RBS-Regional 3"/>
    <d v="2026-08-13T16:14:56"/>
    <d v="2026-08-18T10:10:09"/>
    <n v="69365428"/>
    <m/>
    <n v="142283119783"/>
    <s v="SMK SHOFA PLUS PANGKAH"/>
    <s v="ODP-SLW-FP/098 FP/D05/098.01"/>
    <s v="WO061690347"/>
    <m/>
    <m/>
    <m/>
    <n v="109.15015099999999"/>
    <n v="-7.001538"/>
    <s v="|MN02303|MYIA-003596459248/POI/Moh. Naenul Rizqoni/087856009296/masrizqoni@gmail.com"/>
    <s v="MYIB_ASSISTANT"/>
    <m/>
    <m/>
    <m/>
    <m/>
    <m/>
    <m/>
    <m/>
    <m/>
    <s v="Management Janji"/>
    <s v="2026-08-14 13:00:00 | Nama PIC : Rizqon No HP : 087856009296 Alt : 085600635347 M Janji : 14/08/2026 Jam Pasang : 08.00  - 13:00  NoteÃ‚Â :  hubungi terlebih dahulu sebelum ke lokasi, terima kasih."/>
    <s v="FCC"/>
    <s v="13-08-2026 16:25:51"/>
    <d v="2026-08-14T13:00:00"/>
    <s v="Kendala Pelanggan"/>
    <s v="CANCEL"/>
    <s v="SLW"/>
    <s v="NO ADDON"/>
    <m/>
    <s v="Cancel Completed"/>
    <s v="HSI Bisnis Basic Promo HUT Telkom PSB 70% - 50 Mbps"/>
    <s v="INDIBIZ"/>
    <m/>
    <m/>
    <d v="2026-08-14T13:00:00"/>
    <s v="2026-08-14 13:00:00 | Nama PIC : Rizqon No HP : 087856009296 Alt : 085600635347 M Janji : 14/08/2026 Jam Pasang : 08.00  - 13:00  NoteÃ‚Â :  hubungi terlebih dahulu sebelum ke lokasi, terima kasih."/>
    <m/>
    <m/>
    <m/>
    <e v="#NUM!"/>
    <e v="#NUM!"/>
    <x v="0"/>
  </r>
  <r>
    <n v="1096"/>
    <n v="1002510332"/>
    <n v="3"/>
    <x v="7"/>
    <n v="4"/>
    <s v="SOLO"/>
    <s v="INNER - SOLO JATENG TIMUR"/>
    <s v="SKH"/>
    <s v="REG"/>
    <s v="AO"/>
    <x v="0"/>
    <s v="1P INET"/>
    <s v="Completed (PS)"/>
    <s v="RBS-Regional 3"/>
    <d v="2026-08-05T11:58:56"/>
    <d v="2026-08-06T09:19:54"/>
    <n v="69359048"/>
    <m/>
    <n v="143555101543"/>
    <s v="PT KARYA HNS"/>
    <s v="ODP-SKH-FL/015"/>
    <s v="WO060972010"/>
    <m/>
    <m/>
    <m/>
    <n v="110.854668617248"/>
    <n v="-7.7044264554728503"/>
    <s v="MD|MYDB-20260804264362|DN00001/MN00440|PT KARYA HNS|08122970843"/>
    <s v="MYDIGIBIZPARTNER"/>
    <m/>
    <m/>
    <m/>
    <m/>
    <m/>
    <m/>
    <m/>
    <m/>
    <s v="Management Janji"/>
    <s v="2026-08-06 08:00:00 | Jam pemasangan : 12.00 Info Tambahan : Hubungi pelanggan dulu sebelum ke lokasi terimakasih  "/>
    <s v="FCC"/>
    <d v="2026-05-08T12:09:50"/>
    <d v="2026-08-06T08:00:00"/>
    <m/>
    <s v="PS"/>
    <s v="SKH"/>
    <s v="NO ADDON"/>
    <n v="20260806"/>
    <s v="Completed"/>
    <s v="HSI Bisnis Promo HUT Telkom PSB 70% - 100 Mbps"/>
    <s v="INDIBIZ"/>
    <m/>
    <m/>
    <d v="2026-08-06T08:00:00"/>
    <s v="2026-08-06 08:00:00 | Jam pemasangan : 12.00 Info Tambahan : Hubungi pelanggan dulu sebelum ke lokasi terimakasih  "/>
    <n v="2026"/>
    <n v="8"/>
    <n v="6"/>
    <d v="2026-08-06T00:00:00"/>
    <n v="-0.33333333333575865"/>
    <x v="1"/>
  </r>
  <r>
    <n v="1097"/>
    <n v="1002517054"/>
    <n v="3"/>
    <x v="0"/>
    <n v="5"/>
    <s v="KUPANG"/>
    <s v="KUPANG"/>
    <s v="KPN"/>
    <s v="REG"/>
    <s v="AO"/>
    <x v="0"/>
    <m/>
    <s v="7 | OSS - PROVISIONING ISSUED"/>
    <s v="RBS-Regional 3"/>
    <d v="2026-08-10T09:35:15"/>
    <d v="2026-08-11T08:07:17"/>
    <n v="69362133"/>
    <m/>
    <n v="172502311412"/>
    <s v="COLORBOX"/>
    <s v="ODP-KPN-FQD/59"/>
    <s v="WO061380701"/>
    <m/>
    <m/>
    <m/>
    <n v="123.609579649547"/>
    <n v="-10.158573709740701"/>
    <s v="|IBCARE-PI|403112|087778191985|billing@bnteknologi.com|-10.158908731288042, 123.61124662597672"/>
    <s v="Amex"/>
    <m/>
    <m/>
    <m/>
    <m/>
    <m/>
    <m/>
    <m/>
    <m/>
    <s v="Management Janji"/>
    <s v="2026-08-11 08:00:00|Nama PIC : Farhan No HP : 087778191985 Alt : 087778113956 M Janji : 11/08/2026 Jam Pasang : 08.00 - 13:00  NoteÃ‚Â :  hubungi terlebih dahulu sebelum kelokasi|40981184|MYDITA"/>
    <s v="FCC"/>
    <d v="2026-10-08T09:40:02"/>
    <d v="2026-08-11T08:00:00"/>
    <m/>
    <s v="PI"/>
    <s v="KPN"/>
    <s v="NETMONK"/>
    <m/>
    <s v="Provisioning Issued"/>
    <s v="- 11_11446;Biaya PSB HSI EBIS Tunai di Depan ~ 11[150000]  - E23046;E23046 ~ ES23 - Paket HSI Bisnis[0]  - E23046~null~E23046_UNL;UNL ~ Internet-Link Unlimited Internet Usage ~ E23046[0]  - E23046~null~44877;E23046||11||Abodemen 0[0]  - E23046~null~E23046"/>
    <s v="INDIBIZ"/>
    <m/>
    <m/>
    <d v="2026-08-11T08:00:00"/>
    <s v="2026-08-11 08:00:00|Nama PIC : Farhan No HP : 087778191985 Alt : 087778113956 M Janji : 11/08/2026 Jam Pasang : 08.00 - 13:00  NoteÃ‚Â :  hubungi terlebih dahulu sebelum kelokasi|40981184|MYDITA"/>
    <m/>
    <m/>
    <m/>
    <e v="#NUM!"/>
    <e v="#NUM!"/>
    <x v="0"/>
  </r>
  <r>
    <n v="1098"/>
    <n v="1002532694"/>
    <n v="3"/>
    <x v="1"/>
    <n v="5"/>
    <s v="MADIUN"/>
    <s v="TUBAN"/>
    <s v="TNZ"/>
    <s v="REG"/>
    <s v="AO"/>
    <x v="0"/>
    <s v="1P INET"/>
    <s v="MIE - SEND SURVEY"/>
    <s v="RBS-Regional 3"/>
    <d v="2026-08-18T11:10:57"/>
    <d v="2026-08-18T11:12:02"/>
    <n v="69368763"/>
    <m/>
    <n v="152612240476"/>
    <s v="KOST MEGA"/>
    <s v="ODP-TNZ-FAF/18 FAF/D01/18.01"/>
    <s v="WO061990042"/>
    <m/>
    <m/>
    <m/>
    <n v="112.065793"/>
    <n v="-6.923387"/>
    <s v="|MN02771|MYIA-022552428596/POI/Mega Purnamasari/081217798277/martha2023@gmail.com"/>
    <s v="MYIB_ASSISTANT"/>
    <m/>
    <m/>
    <m/>
    <m/>
    <m/>
    <m/>
    <m/>
    <m/>
    <s v="Management Janji"/>
    <s v="2026-08-20 10:00:00 | Waktu pemasangan : 17 agustus 2026 Jam pemasangan : 08.00 - 12.00 Info Tambahan : Hubungi pelanggan dulu sebelum ke lokasi terimakasih "/>
    <s v="FCC"/>
    <s v="18-08-2026 11:25:40"/>
    <d v="2026-08-20T10:00:00"/>
    <m/>
    <s v="SURVEY_NEW_MANJA"/>
    <s v="TNZ"/>
    <s v="NO ADDON"/>
    <m/>
    <s v="MIE - SEND SURVEY"/>
    <s v="HSI Bisnis Basic Promo HUT Telkom PSB 70% - 50 Mbps"/>
    <s v="INDIBIZ"/>
    <m/>
    <m/>
    <d v="2026-08-20T10:00:00"/>
    <s v="2026-08-20 10:00:00 | Waktu pemasangan : 17 agustus 2026 Jam pemasangan : 08.00 - 12.00 Info Tambahan : Hubungi pelanggan dulu sebelum ke lokasi terimakasih "/>
    <m/>
    <m/>
    <m/>
    <e v="#NUM!"/>
    <e v="#NUM!"/>
    <x v="0"/>
  </r>
  <r>
    <n v="1099"/>
    <n v="1002533885"/>
    <n v="3"/>
    <x v="3"/>
    <n v="5"/>
    <s v="SBY UTARA"/>
    <s v="TANDES"/>
    <s v="LKI"/>
    <s v="REG"/>
    <s v="AO"/>
    <x v="0"/>
    <s v="1P INET"/>
    <s v="MIE - SEND SURVEY"/>
    <s v="RBS-Regional 3"/>
    <d v="2026-08-18T15:35:56"/>
    <d v="2026-08-18T15:38:01"/>
    <n v="69369264"/>
    <m/>
    <n v="152424212593"/>
    <s v="KIMCHI LAB"/>
    <s v="ODP-LKS-FAV/21 FAV/D06/21.01"/>
    <s v="WO062032130"/>
    <m/>
    <m/>
    <m/>
    <n v="112.6754684"/>
    <n v="-7.3050420999999996"/>
    <s v="MD|MYDB-20260816265695|DN00001/MN00889|KIMCHI LAB|082132202110"/>
    <s v="MYDIGIBIZPARTNER"/>
    <m/>
    <m/>
    <m/>
    <m/>
    <m/>
    <m/>
    <m/>
    <m/>
    <s v="Management Janji"/>
    <s v="2026-08-23 13:00:00 | Nama PIC : BAPAK ALVIN No HP : 082132202110 No Alternatif :  M Janji : 23/07/2026 Jam Pasang : Pagi NoteÃ‚Â :  Hubungi terlebih dahulu sebelum ke lokasi "/>
    <s v="FCC"/>
    <s v="18-08-2026 15:55:35"/>
    <d v="2026-08-23T13:00:00"/>
    <m/>
    <s v="SURVEY_NEW_MANJA"/>
    <s v="LKI"/>
    <s v="NO ADDON"/>
    <m/>
    <s v="MIE - SEND SURVEY"/>
    <s v="HSI Bisnis Promo HUT RI PSB 70% - 50 Mbps"/>
    <s v="INDIBIZ"/>
    <m/>
    <m/>
    <d v="2026-08-23T13:00:00"/>
    <s v="2026-08-23 13:00:00 | Nama PIC : BAPAK ALVIN No HP : 082132202110 No Alternatif :  M Janji : 23/07/2026 Jam Pasang : Pagi NoteÃ‚Â :  Hubungi terlebih dahulu sebelum ke lokasi "/>
    <m/>
    <m/>
    <m/>
    <e v="#NUM!"/>
    <e v="#NUM!"/>
    <x v="0"/>
  </r>
  <r>
    <n v="1100"/>
    <n v="1002509335"/>
    <n v="3"/>
    <x v="6"/>
    <n v="5"/>
    <s v="SIDOARJO"/>
    <s v="INNER - JATIM TIMUR"/>
    <s v="SDA"/>
    <s v="REG"/>
    <s v="AO"/>
    <x v="0"/>
    <m/>
    <s v="Completed (PS)"/>
    <s v="RBS-Regional 3"/>
    <d v="2026-08-04T17:17:46"/>
    <d v="2026-08-06T20:07:18"/>
    <n v="69358577"/>
    <m/>
    <n v="152316231899"/>
    <s v="PT. Netmarks Indonesia"/>
    <s v="ODP-SDA-FCL/87"/>
    <s v="WO060963331"/>
    <m/>
    <m/>
    <m/>
    <n v="112.711331469803"/>
    <n v="-7.4497235507133599"/>
    <s v="AMRBS;950197;AM;M. ALFIAN FADLI JAUHARI;RBS-3;SURAMADU;PT. Netmarks Indonesia/+6282333543030/ABDI/bu Pingkan /+6281219160922/PINGKAN/pingkan.anggrahini@netmarks.co.id/HSI Bisnis (1:1) 100 Mbps (Rp 669.000) PSB Rp 150.000"/>
    <s v="Account Manager"/>
    <m/>
    <m/>
    <m/>
    <m/>
    <m/>
    <m/>
    <m/>
    <m/>
    <s v="Management Janji"/>
    <s v="2026-08-06 13:00:00|Nama PIC : Bapak Nurul No HP : 082333543030 No Alternatif : 081219160922 M Janji : 06/08/2026 Jam Pasang : Pagi NoteÃ‚Â :  Hubungi terlebih dahulu sebelum ke lokasi |40961370|MYDITA"/>
    <s v="FCC"/>
    <d v="2026-04-08T17:25:39"/>
    <d v="2026-08-06T13:00:00"/>
    <s v="Kendala Pelanggan"/>
    <s v="PS"/>
    <s v="SDA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13:00:00"/>
    <s v="2026-08-06 13:00:00|Nama PIC : Bapak Nurul No HP : 082333543030 No Alternatif : 081219160922 M Janji : 06/08/2026 Jam Pasang : Pagi NoteÃ‚Â :  Hubungi terlebih dahulu sebelum ke lokasi |40961370|MYDITA"/>
    <n v="2026"/>
    <n v="8"/>
    <n v="6"/>
    <d v="2026-08-06T00:00:00"/>
    <n v="-0.54166666666424135"/>
    <x v="1"/>
  </r>
  <r>
    <n v="1101"/>
    <n v="1002533401"/>
    <n v="3"/>
    <x v="1"/>
    <n v="5"/>
    <s v="KEDIRI"/>
    <s v="NGANJUK"/>
    <s v="KTS"/>
    <s v="REG"/>
    <s v="AO"/>
    <x v="0"/>
    <s v="1P INET"/>
    <s v="MIE - SEND SURVEY"/>
    <s v="RBS-Regional 3"/>
    <d v="2026-08-18T14:11:57"/>
    <d v="2026-08-18T14:14:01"/>
    <n v="69369095"/>
    <m/>
    <n v="152615203543"/>
    <s v="YAYASAN AL-BAROKAH NGLAWAK"/>
    <s v="ODP-KTS-FH/27 FH/D05/27.01"/>
    <s v="WO062017766"/>
    <m/>
    <m/>
    <m/>
    <n v="112.08412199999999"/>
    <n v="-7.6112650000000004"/>
    <s v="|MC20202|MYIA-065757792182/POI/MOH HAMID/082330830698/al.ikhlas22992@gmail.com"/>
    <s v="MYIB_ASSISTANT"/>
    <m/>
    <m/>
    <m/>
    <m/>
    <m/>
    <m/>
    <m/>
    <m/>
    <s v="Management Janji"/>
    <s v="2026-08-19 13:00:00 | M Janji : (19/08/2026) jam Pasang : 09:00 Note : hubungi pelanggan jika ingin kelokasi"/>
    <s v="FCC"/>
    <s v="18-08-2026 14:40:02"/>
    <d v="2026-08-19T13:00:00"/>
    <m/>
    <s v="SURVEY_NEW_MANJA"/>
    <s v="KTS"/>
    <s v="NO ADDON"/>
    <m/>
    <s v="MIE - SEND SURVEY"/>
    <s v="HSI Bisnis Promo HUT RI PSB 70% - 300 Mbps"/>
    <s v="INDIBIZ"/>
    <m/>
    <m/>
    <d v="2026-08-19T13:00:00"/>
    <s v="2026-08-19 13:00:00 | M Janji : (19/08/2026) jam Pasang : 09:00 Note : hubungi pelanggan jika ingin kelokasi"/>
    <m/>
    <m/>
    <m/>
    <e v="#NUM!"/>
    <e v="#NUM!"/>
    <x v="0"/>
  </r>
  <r>
    <n v="1102"/>
    <n v="1002532747"/>
    <n v="3"/>
    <x v="1"/>
    <n v="5"/>
    <s v="KEDIRI"/>
    <s v="KEDIRI"/>
    <s v="NDL"/>
    <s v="REG"/>
    <s v="AO"/>
    <x v="0"/>
    <s v="1P INET"/>
    <s v="MIE - SEND SURVEY"/>
    <s v="RBS-Regional 3"/>
    <d v="2026-08-18T11:22:57"/>
    <d v="2026-08-18T11:24:02"/>
    <n v="69368792"/>
    <m/>
    <n v="152651207267"/>
    <s v="KING TAYLOR"/>
    <s v="ODP-NDL-FD/46 FD/D06/46.01"/>
    <s v="WO061991635"/>
    <m/>
    <m/>
    <m/>
    <n v="111.967621743679"/>
    <n v="-7.89243395941409"/>
    <s v="MD|MYDB-20260817265899|DN00001/MN01011|KING TAYLOR|085229552220"/>
    <s v="MYDIGIBIZPARTNER"/>
    <m/>
    <m/>
    <m/>
    <m/>
    <m/>
    <m/>
    <m/>
    <m/>
    <s v="Management Janji"/>
    <s v="2026-08-19 13:00:00 | Waktu pemasangan : 17 agustus 2026 Jam pemasangan : 08.00 - 12.00 Info Tambahan : Hubungi pelanggan dulu sebelum ke lokasi terimakasih "/>
    <s v="FCC"/>
    <s v="18-08-2026 11:25:40"/>
    <d v="2026-08-19T13:00:00"/>
    <m/>
    <s v="SURVEY_NEW_MANJA"/>
    <s v="NDL"/>
    <s v="NO ADDON"/>
    <m/>
    <s v="MIE - SEND SURVEY"/>
    <s v="HSI Bisnis Promo HUT Telkom PSB 70% - 150 Mbps"/>
    <s v="INDIBIZ"/>
    <m/>
    <m/>
    <d v="2026-08-19T13:00:00"/>
    <s v="2026-08-19 13:00:00 | Waktu pemasangan : 17 agustus 2026 Jam pemasangan : 08.00 - 12.00 Info Tambahan : Hubungi pelanggan dulu sebelum ke lokasi terimakasih "/>
    <m/>
    <m/>
    <m/>
    <e v="#NUM!"/>
    <e v="#NUM!"/>
    <x v="0"/>
  </r>
  <r>
    <n v="1103"/>
    <n v="1002527369"/>
    <n v="3"/>
    <x v="6"/>
    <n v="5"/>
    <s v="SIDOARJO"/>
    <s v="INNER - JATIM TIMUR"/>
    <s v="GDA"/>
    <s v="REG"/>
    <s v="AO"/>
    <x v="0"/>
    <m/>
    <s v="Completed (PS)"/>
    <s v="RBS-Regional 3"/>
    <d v="2026-08-14T17:54:18"/>
    <d v="2026-08-17T09:28:55"/>
    <n v="69366419"/>
    <m/>
    <n v="152317261885"/>
    <s v="KOST B22"/>
    <s v="ODP-GDA-FAR/11"/>
    <s v="WO061782837"/>
    <m/>
    <m/>
    <m/>
    <n v="112.7658874"/>
    <n v="-7.4090828000000002"/>
    <s v="|MC30223|/EKA KURNIAWAN SUMBAWANTO, ST/82214145736/slametslumanslumun427@gmail.com"/>
    <s v="Sales Force DBS"/>
    <m/>
    <m/>
    <m/>
    <m/>
    <m/>
    <m/>
    <m/>
    <m/>
    <s v="Management Janji"/>
    <s v="2026-08-15 15:00:00|Jam Pemasangan : 08:00 - 12.00 Tanggal Pemasangan : 15/08/2026 Info Tambahan : Hubungi pelanggan sebelum datang ke lokasi|40971402|MYDITA"/>
    <s v="FCC"/>
    <s v="14-08-2026 18:09:52"/>
    <d v="2026-08-15T15:00:00"/>
    <m/>
    <s v="PS"/>
    <s v="GDA"/>
    <s v="NETMONK"/>
    <n v="2026081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5T15:00:00"/>
    <s v="2026-08-15 15:00:00|Jam Pemasangan : 08:00 - 12.00 Tanggal Pemasangan : 15/08/2026 Info Tambahan : Hubungi pelanggan sebelum datang ke lokasi|40971402|MYDITA"/>
    <n v="2026"/>
    <n v="8"/>
    <n v="17"/>
    <d v="2026-08-17T00:00:00"/>
    <n v="1.375"/>
    <x v="2"/>
  </r>
  <r>
    <n v="1104"/>
    <n v="1002515996"/>
    <n v="3"/>
    <x v="3"/>
    <n v="5"/>
    <s v="MADURA"/>
    <s v="BANGKALAN"/>
    <s v="KML"/>
    <s v="REG"/>
    <s v="AO"/>
    <x v="0"/>
    <m/>
    <s v="102 | FOLLOW UP COMPLETED"/>
    <s v="RBS-Regional 3"/>
    <d v="2026-08-08T13:58:37"/>
    <d v="2026-08-11T10:05:17"/>
    <n v="69361506"/>
    <m/>
    <n v="152436204353"/>
    <s v="Toko Santriawan UTM"/>
    <s v="ODP-KML-FJ/45"/>
    <s v="WO061284729"/>
    <m/>
    <m/>
    <m/>
    <n v="112.7226233"/>
    <n v="-7.1128659000000001"/>
    <s v="|MN02600|/Toko Santriawan UTM/SALMAN AL FARISI/087892187243/oohppp858@gmail.com/HSI Bisnis Promo HUT Telkom (1:1) 50 Mbps (Rp 355.000) PSB Rp 150.000"/>
    <s v="Sales Force DBS"/>
    <m/>
    <m/>
    <m/>
    <m/>
    <m/>
    <m/>
    <m/>
    <m/>
    <s v="Management Janji"/>
    <s v="2026-08-09 15:00:00|Tgl Pemasangan : 09 Agustus 2026 Interval : PAGI SIANG Note : Hubungi pelanggan terlebih dahulu|40981182|MYDITA"/>
    <s v="FCC"/>
    <d v="2026-08-08T14:10:30"/>
    <d v="2026-08-09T15:00:00"/>
    <s v="Kendala Lainnya"/>
    <s v="REVOKE"/>
    <s v="KML"/>
    <s v="NO ADDON"/>
    <m/>
    <s v="Follow Up Revoke Completed, New Order ID : SC1002519169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9T15:00:00"/>
    <s v="2026-08-09 15:00:00|Tgl Pemasangan : 09 Agustus 2026 Interval : PAGI SIANG Note : Hubungi pelanggan terlebih dahulu|40981182|MYDITA"/>
    <m/>
    <m/>
    <m/>
    <e v="#NUM!"/>
    <e v="#NUM!"/>
    <x v="0"/>
  </r>
  <r>
    <n v="1105"/>
    <n v="1002529276"/>
    <n v="3"/>
    <x v="6"/>
    <n v="5"/>
    <s v="SIDOARJO"/>
    <s v="JOMBANG"/>
    <s v="MOJ"/>
    <s v="REG"/>
    <s v="AO"/>
    <x v="0"/>
    <s v="1P INET"/>
    <s v="102 | FOLLOW UP COMPLETED"/>
    <s v="RBS-Regional 3"/>
    <d v="2026-08-16T09:10:56"/>
    <d v="2026-08-18T15:35:02"/>
    <n v="69367308"/>
    <m/>
    <n v="152319208892"/>
    <s v="SPBU 54.613.33"/>
    <s v="ODP-MOJ-FK/01"/>
    <s v="WO061858558"/>
    <m/>
    <m/>
    <m/>
    <n v="112.4144268"/>
    <n v="-7.5602213000000003"/>
    <s v="|MN02540|MYIA-022267046317/POI/M. adi vaishal/085784760355/madivaishal@gmail.com"/>
    <s v="MYIB_ASSISTANT"/>
    <m/>
    <m/>
    <m/>
    <m/>
    <m/>
    <m/>
    <m/>
    <m/>
    <s v="Management Janji"/>
    <s v="2026-08-17 08:00:00 | M Janji : (17 AGUSTUS 2026) jam Pasang : pagi  Note : hubungi pelanggan jika ingin kelokasi"/>
    <s v="FCC"/>
    <s v="16-08-2026 09:25:37"/>
    <d v="2026-08-17T08:00:00"/>
    <s v="Kendala Lainnya"/>
    <s v="REVOKE"/>
    <s v="MOJ"/>
    <s v="NO ADDON"/>
    <m/>
    <s v="Follow Up Revoke Completed, New Order ID : SC1002533877"/>
    <s v="HSI Bisnis Promo HUT Telkom PSB 70% - 50 Mbps"/>
    <s v="INDIBIZ"/>
    <m/>
    <m/>
    <d v="2026-08-17T08:00:00"/>
    <s v="2026-08-17 08:00:00 | M Janji : (17 AGUSTUS 2026) jam Pasang : pagi  Note : hubungi pelanggan jika ingin kelokasi"/>
    <m/>
    <m/>
    <m/>
    <e v="#NUM!"/>
    <e v="#NUM!"/>
    <x v="0"/>
  </r>
  <r>
    <n v="1106"/>
    <n v="1002514708"/>
    <n v="3"/>
    <x v="7"/>
    <n v="4"/>
    <s v="KUDUS"/>
    <s v="BLORA"/>
    <s v="BLO"/>
    <s v="REG"/>
    <s v="AO"/>
    <x v="0"/>
    <s v="1P INET"/>
    <s v="Completed (PS)"/>
    <s v="RBS-Regional 3"/>
    <d v="2026-08-07T13:53:56"/>
    <d v="2026-08-11T15:57:02"/>
    <n v="69360813"/>
    <m/>
    <n v="141569115694"/>
    <s v="SMK NEGERI 1 JEPON"/>
    <s v="ODP-BLO-FFD/037 FFD/D05/037.01"/>
    <s v="WO061168327"/>
    <m/>
    <m/>
    <m/>
    <n v="111.4781053"/>
    <n v="-6.9687655999999896"/>
    <s v="|MN02756|MYIA-087871136124/POI/Olivia Noor Prita sari/085728035407/smkn1jepon@yahoo.com"/>
    <s v="MYIB_ASSISTANT"/>
    <m/>
    <m/>
    <m/>
    <m/>
    <m/>
    <m/>
    <m/>
    <m/>
    <s v="Management Janji"/>
    <s v="2026-08-11 08:00:00 | Nama PIC : Olivia No HP : 085728035407 Alt :  M Janji : 11/08/2026 Jam Pasang : 08.00 - 13:00  NoteÃ‚Â :  hubungi terlebih dahulu sebelum kelokasi"/>
    <s v="FCC"/>
    <d v="2026-07-08T13:54:50"/>
    <d v="2026-08-11T08:00:00"/>
    <m/>
    <s v="PS"/>
    <s v="BLO"/>
    <s v="NO ADDON"/>
    <n v="20260811"/>
    <s v="Completed"/>
    <s v="HSI Bisnis Promo HUT Telkom PSB 70% - 100 Mbps Dual Band"/>
    <s v="INDIBIZ"/>
    <m/>
    <m/>
    <d v="2026-08-11T08:00:00"/>
    <s v="2026-08-11 08:00:00 | Nama PIC : Olivia No HP : 085728035407 Alt :  M Janji : 11/08/2026 Jam Pasang : 08.00 - 13:00  NoteÃ‚Â :  hubungi terlebih dahulu sebelum kelokasi"/>
    <n v="2026"/>
    <n v="8"/>
    <n v="11"/>
    <d v="2026-08-11T00:00:00"/>
    <n v="-0.33333333333575865"/>
    <x v="1"/>
  </r>
  <r>
    <n v="1107"/>
    <n v="1002532939"/>
    <n v="3"/>
    <x v="0"/>
    <n v="5"/>
    <s v="KUPANG"/>
    <s v="ATAMBUA"/>
    <s v="ATB"/>
    <s v="REG"/>
    <s v="AO"/>
    <x v="0"/>
    <s v="1P INET"/>
    <s v="7 | OSS - PROVISIONING ISSUED"/>
    <s v="RBS-Regional 3"/>
    <d v="2026-08-18T12:11:56"/>
    <d v="2026-08-18T16:52:23"/>
    <n v="69368884"/>
    <m/>
    <n v="172521216504"/>
    <s v="TOKO INTAN X BADMINTON"/>
    <s v="ODP-ATB-FD/11 FD/D02/11.01"/>
    <s v="WO061998187"/>
    <m/>
    <m/>
    <m/>
    <n v="124.88293491303899"/>
    <n v="-9.1052437273966191"/>
    <s v="MD|MYDB-20260818265972|SC00001/MC00133|TOKO INTAN X BADMINTON|081241171419"/>
    <s v="MYDIGIBIZPARTNER"/>
    <m/>
    <m/>
    <m/>
    <m/>
    <m/>
    <m/>
    <m/>
    <m/>
    <s v="Management Janji"/>
    <s v="2026-08-19 13:00:00 | Nama Pic : BP FADIL No Hp Pic : 081241171419 Jam Pemasangan : 08:00 - 12.00 Tanggal Pemasangan : RABU 19 AGUSTUS 2026 Info Tambahan : Hubungi pelanggan sebelum datang ke lokasi"/>
    <s v="FCC"/>
    <s v="18-08-2026 12:40:11"/>
    <d v="2026-08-19T13:00:00"/>
    <m/>
    <s v="PI"/>
    <s v="ATB"/>
    <s v="NO ADDON"/>
    <m/>
    <s v="Provisioning Issued"/>
    <s v="HSI Bisnis Basic PSB 70% - 100 Mbps"/>
    <s v="INDIBIZ"/>
    <m/>
    <m/>
    <d v="2026-08-19T13:00:00"/>
    <s v="2026-08-19 13:00:00 | Nama Pic : BP FADIL No Hp Pic : 081241171419 Jam Pemasangan : 08:00 - 12.00 Tanggal Pemasangan : RABU 19 AGUSTUS 2026 Info Tambahan : Hubungi pelanggan sebelum datang ke lokasi"/>
    <m/>
    <m/>
    <m/>
    <e v="#NUM!"/>
    <e v="#NUM!"/>
    <x v="0"/>
  </r>
  <r>
    <n v="1108"/>
    <n v="1002519831"/>
    <n v="3"/>
    <x v="3"/>
    <n v="5"/>
    <s v="SBY UTARA"/>
    <s v="MANYAR"/>
    <s v="MGO"/>
    <s v="REG"/>
    <s v="AO"/>
    <x v="0"/>
    <m/>
    <s v="Completed (PS)"/>
    <s v="RBS-Regional 3"/>
    <d v="2026-08-11T13:17:08"/>
    <d v="2026-08-11T15:26:47"/>
    <n v="69360168"/>
    <m/>
    <n v="152413167623"/>
    <s v="PT STRATEGI CENTRAL CAPITAL"/>
    <s v="ODP-MGO-FAL/09"/>
    <s v="WO061498601"/>
    <m/>
    <m/>
    <m/>
    <n v="112.75060000000001"/>
    <n v="-7.2561"/>
    <s v="|MN02394|MYIA-024014342297/POI/MOCH ANJAS PUTRA DARMAWAN /085165932082/anjasputrad18@gmail.com"/>
    <s v="MYDIGIBIZPARTNER"/>
    <m/>
    <m/>
    <m/>
    <m/>
    <m/>
    <m/>
    <m/>
    <m/>
    <s v="Management Janji"/>
    <s v="2026-08-07 13:00:00 |   M Janji : (07/08/026)  jam Pasang : 09:00  Note : hubungi pelanggan jika ingin kelokasi"/>
    <s v="FCC"/>
    <d v="2026-11-08T13:39:46"/>
    <m/>
    <m/>
    <s v="PS"/>
    <s v="MGO"/>
    <s v="NO ADDON"/>
    <n v="2026081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07:00:00"/>
    <s v="2026-08-07 13:00:00 |   M Janji : (07/08/026)  jam Pasang : 09:00  Note : hubungi pelanggan jika ingin kelokasi"/>
    <n v="2026"/>
    <n v="8"/>
    <n v="11"/>
    <d v="2026-08-11T00:00:00"/>
    <n v="-0.29166666666424135"/>
    <x v="1"/>
  </r>
  <r>
    <n v="1109"/>
    <n v="1002521010"/>
    <n v="3"/>
    <x v="7"/>
    <n v="4"/>
    <s v="KUDUS"/>
    <s v="KUDUS"/>
    <s v="KUD"/>
    <s v="REG"/>
    <s v="AO"/>
    <x v="0"/>
    <s v="1P INET"/>
    <s v="102 | FOLLOW UP COMPLETED"/>
    <s v="RBS-Regional 3"/>
    <d v="2026-08-11T19:19:56"/>
    <d v="2026-08-18T13:08:15"/>
    <n v="69363751"/>
    <m/>
    <n v="142401145559"/>
    <s v="ERABLUE WH KUDUS"/>
    <s v="ODP-KUD-FBD/035 FBD/D03/035.01"/>
    <s v="WO061539185"/>
    <m/>
    <m/>
    <m/>
    <n v="110.80042"/>
    <n v="-6.811731"/>
    <s v="|MN02713|MYIA-091683043021/POI/HASBIBINTARO SHIDDIQ/081249549394/nextperdanaone@gmail.com"/>
    <s v="MYIB_ASSISTANT"/>
    <m/>
    <m/>
    <m/>
    <m/>
    <m/>
    <m/>
    <m/>
    <m/>
    <s v="Management Janji"/>
    <s v="2026-08-18 08:00:00 | telp : 081249549394 alt :  M Janji : (18/08/2026) jam Pasang :pagi / siang  Note : hubungi pelanggan jika ingin kelokasi"/>
    <s v="FCC"/>
    <d v="2026-11-08T19:39:45"/>
    <d v="2026-08-18T08:00:00"/>
    <s v="Kendala Pelanggan"/>
    <s v="REVOKE"/>
    <s v="KUD"/>
    <s v="NO ADDON"/>
    <m/>
    <s v="Follow Up Revoke Completed, New Order ID : SC1002533074"/>
    <s v="HSI Bisnis PSB 70% Dual Band - 100 Mbps"/>
    <s v="INDIBIZ"/>
    <m/>
    <m/>
    <d v="2026-08-18T08:00:00"/>
    <s v="2026-08-18 08:00:00 | telp : 081249549394 alt :  M Janji : (18/08/2026) jam Pasang :pagi / siang  Note : hubungi pelanggan jika ingin kelokasi"/>
    <m/>
    <m/>
    <m/>
    <e v="#NUM!"/>
    <e v="#NUM!"/>
    <x v="0"/>
  </r>
  <r>
    <n v="1110"/>
    <n v="1002505414"/>
    <n v="3"/>
    <x v="0"/>
    <n v="5"/>
    <s v="MATARAM"/>
    <s v="INNER - NUSA TENGGARA"/>
    <s v="SWE"/>
    <s v="REG"/>
    <s v="AO"/>
    <x v="0"/>
    <s v="1P INET"/>
    <s v="Completed (PS)"/>
    <s v="RBS-Regional 3"/>
    <d v="2026-08-02T18:58:57"/>
    <d v="2026-08-03T18:43:00"/>
    <n v="69357115"/>
    <m/>
    <n v="172605804072"/>
    <s v="toko maman"/>
    <s v="ODP-SWE-FAJ/22 FAJ/D06/22.01"/>
    <s v="WO060739769"/>
    <m/>
    <m/>
    <m/>
    <n v="116.15962748263"/>
    <n v="-8.66535221961038"/>
    <s v="|MC40230|MYIA-067576799528/POI/H EDWAR RIDHO/081934968110/m4893469@gmail.com"/>
    <s v="MYIB_ASSISTANT"/>
    <m/>
    <m/>
    <m/>
    <m/>
    <m/>
    <m/>
    <m/>
    <m/>
    <s v="Management Janji"/>
    <s v="2026-08-04 08:00:00 | Nama Pic : BP EDWAR No Hp Pic : 081934968110 Jam Pemasangan : 08:00 - 12.00 Tanggal Pemasangan : SENIN 03 AGUSTUS 2026 Info Tambahan : Hubungi pelanggan sebelum datang ke lokasi, terima kasih."/>
    <s v="FCC"/>
    <d v="2026-02-08T19:09:51"/>
    <d v="2026-08-04T08:00:00"/>
    <m/>
    <s v="PS"/>
    <s v="SWE"/>
    <s v="NO ADDON"/>
    <n v="20260803"/>
    <s v="Completed"/>
    <s v="HSI Bisnis Promo HUT Telkom PSB 70% - 50 Mbps"/>
    <s v="INDIBIZ"/>
    <m/>
    <m/>
    <d v="2026-08-04T08:00:00"/>
    <s v="2026-08-04 08:00:00 | Nama Pic : BP EDWAR No Hp Pic : 081934968110 Jam Pemasangan : 08:00 - 12.00 Tanggal Pemasangan : SENIN 03 AGUSTUS 2026 Info Tambahan : Hubungi pelanggan sebelum datang ke lokasi, terima kasih."/>
    <n v="2026"/>
    <n v="8"/>
    <n v="3"/>
    <d v="2026-08-03T00:00:00"/>
    <n v="-1.3333333333357587"/>
    <x v="1"/>
  </r>
  <r>
    <n v="1111"/>
    <n v="1002514233"/>
    <n v="3"/>
    <x v="7"/>
    <n v="4"/>
    <s v="KUDUS"/>
    <s v="PATI"/>
    <s v="PAT"/>
    <s v="REG"/>
    <s v="AO"/>
    <x v="0"/>
    <s v="1P INET"/>
    <s v="98 | OSS - CANCEL COMPLETE"/>
    <s v="RBS-Regional 3"/>
    <d v="2026-08-07T10:55:56"/>
    <d v="2026-08-10T09:37:37"/>
    <n v="69360621"/>
    <m/>
    <n v="142551119467"/>
    <s v="J&amp;T Cargo"/>
    <s v="ODP-PAT-FD/008 FD/D02/008.01"/>
    <s v="WO061146854"/>
    <m/>
    <m/>
    <m/>
    <n v="110.90396174032701"/>
    <n v="-6.9382654468967697"/>
    <s v="|MC60043|MYIA-090609432088/POI/Prasetiyo Noto Kamil/081335372960/netfa859@gmail.com"/>
    <s v="MYIB_ASSISTANT"/>
    <m/>
    <m/>
    <m/>
    <m/>
    <m/>
    <m/>
    <m/>
    <m/>
    <s v="Management Janji"/>
    <s v="2026-08-08 08:00:00 | telp :081335372960   alt : pagi / siang 08/08/2026 hub sebelum ke lokasi "/>
    <s v="FCC"/>
    <d v="2026-07-08T11:10:29"/>
    <d v="2026-08-08T08:00:00"/>
    <s v="Kendala Pelanggan"/>
    <s v="CANCEL"/>
    <s v="PAT"/>
    <s v="NO ADDON"/>
    <m/>
    <s v="Cancel Completed"/>
    <s v="HSI Bisnis Promo HUT Telkom PSB 70% - 150 Mbps"/>
    <s v="INDIBIZ"/>
    <m/>
    <m/>
    <d v="2026-08-08T08:00:00"/>
    <s v="2026-08-08 08:00:00 | telp :081335372960   alt : pagi / siang 08/08/2026 hub sebelum ke lokasi "/>
    <m/>
    <m/>
    <m/>
    <e v="#NUM!"/>
    <e v="#NUM!"/>
    <x v="0"/>
  </r>
  <r>
    <n v="1112"/>
    <n v="1002510937"/>
    <n v="3"/>
    <x v="2"/>
    <n v="4"/>
    <s v="PURWOKERTO"/>
    <s v="PURWOKERTO"/>
    <s v="SUK"/>
    <s v="REG"/>
    <s v="AO"/>
    <x v="0"/>
    <s v="1P INET"/>
    <s v="102 | FOLLOW UP COMPLETED"/>
    <s v="RBS-Regional 3"/>
    <d v="2026-08-05T15:01:56"/>
    <d v="2026-08-07T11:54:16"/>
    <n v="69359347"/>
    <m/>
    <n v="146374601248"/>
    <s v="SEKOLAH NASIONAL TERINTEGRASI 2 BANYUMAS"/>
    <s v="ODP-SUK-FM/011 FM/D01/011.01"/>
    <s v="WO060998550"/>
    <m/>
    <m/>
    <m/>
    <n v="109.2979802"/>
    <n v="-7.4743869999999903"/>
    <s v="|MC80052|MYIA-069319206183/POI/SIGIT PURNOMO ADI/085701442444/11sigitpadi10@gmail.com"/>
    <s v="MYIB_ASSISTANT"/>
    <m/>
    <m/>
    <m/>
    <m/>
    <m/>
    <m/>
    <m/>
    <m/>
    <s v="Management Janji"/>
    <s v="2026-08-06 13:00:00 | Tanggal pemasangan: 6/08/2026 Jam pemasangan : pagi / siang Info Tambahan : Hubungi pelanggan dulu sebelum ke lokasi. terima kasih"/>
    <s v="FCC"/>
    <d v="2026-05-08T15:10:31"/>
    <d v="2026-08-06T13:00:00"/>
    <m/>
    <s v="REVOKE"/>
    <s v="SUK"/>
    <s v="NO ADDON"/>
    <m/>
    <s v="Follow Up Revoke Completed, New Order ID : SC1002514430"/>
    <s v="HSI Bisnis Promo HUT Telkom PSB 70% - 100 Mbps"/>
    <s v="INDIBIZ"/>
    <m/>
    <m/>
    <d v="2026-08-06T13:00:00"/>
    <s v="2026-08-06 13:00:00 | Tanggal pemasangan: 6/08/2026 Jam pemasangan : pagi / siang Info Tambahan : Hubungi pelanggan dulu sebelum ke lokasi. terima kasih"/>
    <m/>
    <m/>
    <m/>
    <e v="#NUM!"/>
    <e v="#NUM!"/>
    <x v="0"/>
  </r>
  <r>
    <n v="1113"/>
    <n v="1002512900"/>
    <n v="3"/>
    <x v="2"/>
    <n v="4"/>
    <s v="YOGYAKARTA"/>
    <s v="SLEMAN"/>
    <s v="GOD"/>
    <s v="REG"/>
    <s v="AO"/>
    <x v="0"/>
    <m/>
    <s v="FCC - HD1A - PROGRESS"/>
    <s v="RBS-Regional 3"/>
    <d v="2026-08-06T15:28:38"/>
    <d v="2026-08-06T15:30:16"/>
    <n v="69360166"/>
    <m/>
    <n v="146136130074"/>
    <s v="Jaringan Multimedia Indonesia"/>
    <m/>
    <m/>
    <m/>
    <m/>
    <m/>
    <n v="110.14196505769399"/>
    <n v="-7.6890022438008003"/>
    <s v="AMRBS/403103/ANISA DWIARYANI/R3/YOGYAKARTA/PSB HSI BISNIS BASIC 1S 50 MBPS PROMO HUT TELKOM 1:2/Jaringan Multimedia Indonesia/081229749275 081804098210/johanfirdi@gmail.com"/>
    <s v="Amex"/>
    <m/>
    <m/>
    <m/>
    <m/>
    <m/>
    <m/>
    <m/>
    <m/>
    <m/>
    <m/>
    <m/>
    <d v="2026-06-08T15:40:04"/>
    <m/>
    <m/>
    <s v="FCC"/>
    <s v="GOD"/>
    <s v="NO ADDON"/>
    <m/>
    <s v="MYDITA RBS - HD1A - PROGRESS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1114"/>
    <n v="1002526624"/>
    <n v="3"/>
    <x v="4"/>
    <n v="4"/>
    <s v="PEKALONGAN"/>
    <s v="SLAWI"/>
    <s v="ADW"/>
    <s v="REG"/>
    <s v="AO"/>
    <x v="0"/>
    <m/>
    <s v="Completed (PS)"/>
    <s v="RBS-Regional 3"/>
    <d v="2026-08-14T14:37:05"/>
    <d v="2026-08-14T16:39:41"/>
    <n v="69365129"/>
    <m/>
    <n v="146282105555"/>
    <s v="PT. SEKARJATI (SPBU MINDAKA)"/>
    <s v="ODP-ADW-FF/013"/>
    <s v="WO061756074"/>
    <m/>
    <m/>
    <m/>
    <n v="109.18682"/>
    <n v="-6.92483"/>
    <s v="|MN00292|MYIA-097157995104/POI/Hadi Sucipto/085700873963/pt.sekarjati10@gmail.com"/>
    <s v="Sales Profesional"/>
    <m/>
    <m/>
    <m/>
    <m/>
    <m/>
    <m/>
    <m/>
    <m/>
    <s v="Management Janji"/>
    <s v="2026-08-14 13:00:00 | M Janji : (14 AGUSTUS 2026)  jam Pasang : siang  Note : hubungi pelanggan jika ingin kelokasi"/>
    <s v="FCC"/>
    <s v="14-08-2026 14:40:08"/>
    <m/>
    <m/>
    <s v="PS"/>
    <s v="ADW"/>
    <s v="NO ADDON"/>
    <n v="202608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4T07:00:00"/>
    <s v="2026-08-14 13:00:00 | M Janji : (14 AGUSTUS 2026)  jam Pasang : siang  Note : hubungi pelanggan jika ingin kelokasi"/>
    <n v="2026"/>
    <n v="8"/>
    <n v="14"/>
    <d v="2026-08-14T00:00:00"/>
    <n v="-0.29166666666424135"/>
    <x v="1"/>
  </r>
  <r>
    <n v="1115"/>
    <n v="1002524145"/>
    <n v="3"/>
    <x v="1"/>
    <n v="5"/>
    <s v="KEDIRI"/>
    <s v="KEDIRI"/>
    <s v="PAE"/>
    <s v="REG"/>
    <s v="AO"/>
    <x v="0"/>
    <s v="1P INET"/>
    <s v="Completed (PS)"/>
    <s v="RBS-Regional 3"/>
    <d v="2026-08-13T12:49:56"/>
    <d v="2026-08-14T09:34:18"/>
    <n v="69365108"/>
    <m/>
    <n v="152639219494"/>
    <s v="KLINIK PRATAMA RAWAT INAP RAHMADANA"/>
    <s v="ODP-PAE-FZ/11 FZ/D02/11.01"/>
    <s v="WO061662955"/>
    <m/>
    <m/>
    <m/>
    <n v="112.20415804535099"/>
    <n v="-7.71741621632055"/>
    <s v="MD|MYDB-20260812265149|DN00001/MN00419|KLINIK PRATAMA RAWAT INAP RAHMADANA|082131572514"/>
    <s v="MYDIGIBIZPARTNER"/>
    <m/>
    <m/>
    <m/>
    <m/>
    <m/>
    <m/>
    <m/>
    <m/>
    <s v="Management Janji"/>
    <s v="2026-08-14 13:00:00 | Tanggal pemasangan: 14/08/2026 Jam pemasangan : pagi / siang Info Tambahan : Hubungi pelanggan dulu sebelum ke lokasi terima kasih."/>
    <s v="FCC"/>
    <s v="13-08-2026 12:54:45"/>
    <d v="2026-08-14T13:00:00"/>
    <m/>
    <s v="PS"/>
    <s v="PAE"/>
    <s v="NO ADDON"/>
    <n v="20260814"/>
    <s v="Completed"/>
    <s v="HSI Bisnis Promo HUT Telkom PSB 70% - 50 Mbps"/>
    <s v="INDIBIZ"/>
    <m/>
    <m/>
    <d v="2026-08-14T13:00:00"/>
    <s v="2026-08-14 13:00:00 | Tanggal pemasangan: 14/08/2026 Jam pemasangan : pagi / siang Info Tambahan : Hubungi pelanggan dulu sebelum ke lokasi terima kasih."/>
    <n v="2026"/>
    <n v="8"/>
    <n v="14"/>
    <d v="2026-08-14T00:00:00"/>
    <n v="-0.54166666666424135"/>
    <x v="1"/>
  </r>
  <r>
    <n v="1116"/>
    <n v="1002524285"/>
    <n v="3"/>
    <x v="0"/>
    <n v="5"/>
    <s v="KUPANG"/>
    <s v="ATAMBUA"/>
    <s v="ATB"/>
    <s v="REG"/>
    <s v="AO"/>
    <x v="0"/>
    <m/>
    <s v="OSS - FALLOUT"/>
    <s v="RBS-Regional 3"/>
    <d v="2026-08-13T13:38:37"/>
    <d v="2026-08-18T09:55:55"/>
    <n v="69365156"/>
    <m/>
    <n v="172521216613"/>
    <s v="Apotek K24 Atambua Belu (PT Anugerah Timur Gemilang)"/>
    <s v="ODP-ATB-FA/43"/>
    <s v="WO061694876"/>
    <m/>
    <m/>
    <m/>
    <n v="124.89242089968801"/>
    <n v="-9.1078109557641191"/>
    <s v="AMRBS/403103/ANISA DWIARYANI/R3/YOGYAKARTA/PSB HSI BISNIS 1S 50 MBPS PROMO HUT TELKOM 1:1/Witarso Praditya/81229773200/anjaraji1996@gmail.com"/>
    <s v="Amex"/>
    <m/>
    <m/>
    <m/>
    <m/>
    <m/>
    <m/>
    <m/>
    <m/>
    <s v="Management Janji"/>
    <s v="2026-08-14 15:00:00|M Janji : (14/08/2026) jam Pasang :pagi / siang  Note : hubungi pelanggan jika ingin kelokasi|40981182|MYDITA"/>
    <s v="FCC"/>
    <s v="13-08-2026 13:39:51"/>
    <d v="2026-08-14T15:00:00"/>
    <s v="Kendala Teknik"/>
    <s v="FO_WFM"/>
    <s v="ATB"/>
    <s v="NO ADDON"/>
    <m/>
    <s v="Provisioning Failed|WFM|INF009061786|TOF_-10.174130199999999,123.5480258_ODP full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08-14T15:00:00"/>
    <s v="2026-08-14 15:00:00|M Janji : (14/08/2026) jam Pasang :pagi / siang  Note : hubungi pelanggan jika ingin kelokasi|40981182|MYDITA"/>
    <m/>
    <m/>
    <m/>
    <e v="#NUM!"/>
    <e v="#NUM!"/>
    <x v="0"/>
  </r>
  <r>
    <n v="1117"/>
    <n v="1002508367"/>
    <n v="3"/>
    <x v="2"/>
    <n v="4"/>
    <s v="MAGELANG"/>
    <s v="MUNTILAN"/>
    <s v="SWT"/>
    <s v="REG"/>
    <s v="AO"/>
    <x v="0"/>
    <m/>
    <s v="FCC - HD1A - PROGRESS"/>
    <s v="RBS-Regional 3"/>
    <d v="2026-08-04T13:59:34"/>
    <d v="2026-08-04T14:01:15"/>
    <n v="69358328"/>
    <m/>
    <n v="142164113603"/>
    <s v="Sumarno farm"/>
    <m/>
    <m/>
    <m/>
    <m/>
    <m/>
    <n v="110.3626"/>
    <n v="-7.5319611000000002"/>
    <s v="|MN00935|/Sumarno farm/08818633565/fh880784@gmail.com/ 1S HSI BISNIS BASIC PROMO HUT 50 Mbps / AGUS SADEWO"/>
    <s v="Sales Profesional"/>
    <m/>
    <m/>
    <m/>
    <m/>
    <m/>
    <m/>
    <m/>
    <m/>
    <m/>
    <m/>
    <m/>
    <d v="2026-04-08T14:10:29"/>
    <m/>
    <m/>
    <s v="FCC"/>
    <s v="SWT"/>
    <s v="NO ADDON"/>
    <m/>
    <s v="MYDITA RBS - HD1A - PROGRESS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1118"/>
    <n v="1002528943"/>
    <n v="3"/>
    <x v="3"/>
    <n v="5"/>
    <s v="SBY UTARA"/>
    <s v="LAMONGAN"/>
    <s v="BBA"/>
    <s v="REG"/>
    <s v="AO"/>
    <x v="0"/>
    <s v="1P INET"/>
    <s v="Completed (PS)"/>
    <s v="RBS-Regional 3"/>
    <d v="2026-08-15T19:55:56"/>
    <d v="2026-08-17T11:16:31"/>
    <n v="69367220"/>
    <m/>
    <n v="152441211986"/>
    <s v="SUMADI COFFEE"/>
    <s v="ODP-BBA-FB/62 FB/D02/62.01"/>
    <s v="WO061846734"/>
    <m/>
    <m/>
    <m/>
    <n v="112.20326300000001"/>
    <n v="-7.0792799999999998"/>
    <s v="|MN00216|MYIA-011432491432/POI/sumadi/0881026630610/s7256371@gmail.com"/>
    <s v="MYIB_ASSISTANT"/>
    <m/>
    <m/>
    <m/>
    <m/>
    <m/>
    <m/>
    <m/>
    <m/>
    <s v="Management Janji"/>
    <s v="2026-08-17 10:00:00 | Nama PIC:  bp sumadi No HP: 0881026630610 Alt: Tanggal: 17/08/2026 Jam Pasang: 10.00 pagi Note: Hubungi sebelum ke lokasi, terimakasih. "/>
    <s v="FCC"/>
    <s v="15-08-2026 20:10:13"/>
    <d v="2026-08-17T10:00:00"/>
    <m/>
    <s v="PS"/>
    <s v="BBA"/>
    <s v="NO ADDON"/>
    <n v="20260817"/>
    <s v="Completed"/>
    <s v="HSI Bisnis Promo HUT Telkom PSB 70% - 100 Mbps"/>
    <s v="INDIBIZ"/>
    <m/>
    <m/>
    <d v="2026-08-17T10:00:00"/>
    <s v="2026-08-17 10:00:00 | Nama PIC:  bp sumadi No HP: 0881026630610 Alt: Tanggal: 17/08/2026 Jam Pasang: 10.00 pagi Note: Hubungi sebelum ke lokasi, terimakasih. "/>
    <n v="2026"/>
    <n v="8"/>
    <n v="17"/>
    <d v="2026-08-17T00:00:00"/>
    <n v="-0.41666666666424135"/>
    <x v="1"/>
  </r>
  <r>
    <n v="1119"/>
    <n v="1002509852"/>
    <n v="3"/>
    <x v="2"/>
    <n v="4"/>
    <s v="MAGELANG"/>
    <s v="MUNTILAN"/>
    <s v="MUN"/>
    <s v="REG"/>
    <s v="AO"/>
    <x v="0"/>
    <m/>
    <s v="FCC - HD1A - SUBMIT"/>
    <s v="RBS-Regional 3"/>
    <d v="2026-08-05T09:55:56"/>
    <d v="2026-08-05T13:20:21"/>
    <n v="69358850"/>
    <m/>
    <n v="142164113620"/>
    <s v="Sumanto farm"/>
    <s v="ODP-MUN-FAM/056"/>
    <s v="WO060985966"/>
    <m/>
    <m/>
    <m/>
    <n v="110.3618694"/>
    <n v="-7.5320916999999996"/>
    <s v="|MN00935|/Sumanto farm/085729793368/Mantosumanto1019@gmail.com/ 1S HSI BISNIS BASIC PROMO HUT 50 Mbps / AGUS SADEWO"/>
    <s v="Sales Profesional"/>
    <m/>
    <m/>
    <m/>
    <m/>
    <m/>
    <m/>
    <m/>
    <m/>
    <s v="Management Janji"/>
    <s v="2026-08-06 15:00:00|Waktu pemasnagan : 06 Agustus 2026 Jam pemasangan : 08.00 - 12.00 Mohon hubungi pelanggan sebelum ke lokasi  Terima kasih|40010577|MYDITA"/>
    <s v="FCC"/>
    <d v="2026-05-08T10:09:56"/>
    <d v="2026-08-06T00:00:00"/>
    <m/>
    <s v="FCC"/>
    <s v="MUN"/>
    <s v="NO ADDON"/>
    <m/>
    <s v="AGREE : Lanjut berlangganan by Ivan Sutiawan 40010577|MYDITA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06T15:00:00"/>
    <s v="2026-08-06 15:00:00|Waktu pemasnagan : 06 Agustus 2026 Jam pemasangan : 08.00 - 12.00 Mohon hubungi pelanggan sebelum ke lokasi  Terima kasih|40010577|MYDITA"/>
    <m/>
    <m/>
    <m/>
    <e v="#NUM!"/>
    <e v="#NUM!"/>
    <x v="0"/>
  </r>
  <r>
    <n v="1120"/>
    <n v="1002505697"/>
    <n v="3"/>
    <x v="1"/>
    <n v="5"/>
    <s v="MADIUN"/>
    <s v="PONOROGO"/>
    <s v="PNZ"/>
    <s v="REG"/>
    <s v="AO"/>
    <x v="0"/>
    <s v="1P INET"/>
    <s v="Completed (PS)"/>
    <s v="RBS-Regional 3"/>
    <d v="2026-08-03T10:02:04"/>
    <d v="2026-08-05T15:55:24"/>
    <n v="69357298"/>
    <m/>
    <n v="152607221758"/>
    <s v="AZMA OLSHOP"/>
    <s v="ODP-PNZ-FB/114"/>
    <s v="WO060762015"/>
    <m/>
    <m/>
    <m/>
    <n v="111.112409457564"/>
    <n v="-8.1950832134515696"/>
    <s v="MD|MYDB-20260802264196|DC20015/MC20183|AZMA OLSHOP|085175467873"/>
    <s v="MYDIGIBIZPARTNER"/>
    <m/>
    <m/>
    <m/>
    <m/>
    <m/>
    <m/>
    <m/>
    <m/>
    <s v="Management Janji"/>
    <s v="2026-08-06 08:00:00 | Tanggal Pemasangan : 06 Agustus 2026 Jam Pemasangan : 08:00 13:00 Info Tambahan : Hubungi pelanggan dulu sebelum ke lokasi terimakasih"/>
    <s v="FCC"/>
    <d v="2026-03-08T10:10:41"/>
    <d v="2026-08-06T08:00:00"/>
    <m/>
    <s v="PS"/>
    <s v="PNZ"/>
    <s v="NO ADDON"/>
    <n v="20260805"/>
    <s v="Completed"/>
    <s v="HSI Bisnis Promo HUT Telkom PSB 70% - 300 Mbps"/>
    <s v="INDIBIZ"/>
    <m/>
    <m/>
    <d v="2026-08-06T08:00:00"/>
    <s v="2026-08-06 08:00:00 | Tanggal Pemasangan : 06 Agustus 2026 Jam Pemasangan : 08:00 13:00 Info Tambahan : Hubungi pelanggan dulu sebelum ke lokasi terimakasih"/>
    <n v="2026"/>
    <n v="8"/>
    <n v="5"/>
    <d v="2026-08-05T00:00:00"/>
    <n v="-1.3333333333357587"/>
    <x v="1"/>
  </r>
  <r>
    <n v="1121"/>
    <n v="1002531274"/>
    <n v="3"/>
    <x v="5"/>
    <n v="5"/>
    <s v="SINGARJA"/>
    <s v="SINGARAJA"/>
    <s v="SGR"/>
    <s v="REG"/>
    <s v="AO"/>
    <x v="0"/>
    <s v="1P INET"/>
    <s v="8 | OSS - PONR"/>
    <s v="RBS-Regional 3"/>
    <d v="2026-08-17T16:32:56"/>
    <d v="2026-08-18T16:59:03"/>
    <n v="69368298"/>
    <m/>
    <n v="172424836921"/>
    <s v="Warung Widari"/>
    <s v="ODP-SGR-FC/44"/>
    <s v="WO061945946"/>
    <m/>
    <m/>
    <m/>
    <n v="115.08611399999999"/>
    <n v="-8.1474449999999994"/>
    <s v="|MN00176|MYIA-095043627421/POI/Putu Kajeng Sudirja Asprilla, S. pd/081353733901/warungwidari2@gmail.com"/>
    <s v="MYIB_ASSISTANT"/>
    <m/>
    <m/>
    <m/>
    <m/>
    <m/>
    <m/>
    <m/>
    <m/>
    <s v="Management Janji"/>
    <s v="2026-08-22 08:00:00 | Nama Pic : BP PUTU KAJENG SUDIRJA ASPRILLA SPD No Hp Pic : 081353733901 Jam Pemasangan : 08:00 - 12.00 Tanggal Pemasangan : 22 AGUSTUS 2026 Info Tambahan : Hubungi pelanggan sebelum datang ke lokasi"/>
    <s v="FCC"/>
    <s v="17-08-2026 16:39:54"/>
    <d v="2026-08-22T08:00:00"/>
    <m/>
    <s v="ACT_COM"/>
    <s v="SGR"/>
    <s v="NO ADDON"/>
    <m/>
    <s v="PONR"/>
    <s v="HSI Bisnis Promo HUT Telkom PSB 70% - 150 Mbps"/>
    <s v="INDIBIZ"/>
    <m/>
    <m/>
    <d v="2026-08-22T08:00:00"/>
    <s v="2026-08-22 08:00:00 | Nama Pic : BP PUTU KAJENG SUDIRJA ASPRILLA SPD No Hp Pic : 081353733901 Jam Pemasangan : 08:00 - 12.00 Tanggal Pemasangan : 22 AGUSTUS 2026 Info Tambahan : Hubungi pelanggan sebelum datang ke lokasi"/>
    <m/>
    <m/>
    <m/>
    <e v="#NUM!"/>
    <e v="#NUM!"/>
    <x v="0"/>
  </r>
  <r>
    <n v="1122"/>
    <n v="1002530772"/>
    <n v="3"/>
    <x v="0"/>
    <n v="5"/>
    <s v="MATARAM"/>
    <s v="LOMBOK BARAT TENGAH"/>
    <s v="PRY"/>
    <s v="REG"/>
    <s v="AO"/>
    <x v="0"/>
    <s v="1P INET"/>
    <s v="Completed (PS)"/>
    <s v="RBS-Regional 3"/>
    <d v="2026-08-17T12:17:57"/>
    <d v="2026-08-18T11:54:43"/>
    <n v="69368029"/>
    <m/>
    <n v="172603791596"/>
    <s v="Toko Syamsuddin"/>
    <s v="ODP-PYA-FAP/40 FAP/D06/40.01"/>
    <s v="WO061924188"/>
    <m/>
    <m/>
    <m/>
    <n v="116.373887993395"/>
    <n v="-8.6498742715522194"/>
    <s v="MD|MYDB-20260816265785|SC00001/MC00046|Toko Syamsuddin|083134987052"/>
    <s v="MYDIGIBIZPARTNER"/>
    <m/>
    <m/>
    <m/>
    <m/>
    <m/>
    <m/>
    <m/>
    <m/>
    <s v="Management Janji"/>
    <s v="2026-08-18 13:00:00 | Tanggal Pemasangan : 18 Agustus 2026 Jam Pemasangan : 08:00 13:00 Info Tambahan : Hubungi pelanggan dulu sebelum ke lokasi terimakasih"/>
    <s v="FCC"/>
    <s v="17-08-2026 12:40:04"/>
    <d v="2026-08-18T13:00:00"/>
    <m/>
    <s v="PS"/>
    <s v="PRY"/>
    <s v="NO ADDON"/>
    <n v="20260818"/>
    <s v="Completed"/>
    <s v="HSI Bisnis Promo HUT Telkom PSB 70% - 150 Mbps"/>
    <s v="INDIBIZ"/>
    <m/>
    <m/>
    <d v="2026-08-18T13:00:00"/>
    <s v="2026-08-18 13:00:00 | Tanggal Pemasangan : 18 Agustus 2026 Jam Pemasangan : 08:00 13:00 Info Tambahan : Hubungi pelanggan dulu sebelum ke lokasi terimakasih"/>
    <n v="2026"/>
    <n v="8"/>
    <n v="18"/>
    <d v="2026-08-18T00:00:00"/>
    <n v="-0.54166666666424135"/>
    <x v="1"/>
  </r>
  <r>
    <n v="1123"/>
    <n v="1002526164"/>
    <n v="3"/>
    <x v="3"/>
    <n v="5"/>
    <s v="SBY UTARA"/>
    <s v="KENJERAN"/>
    <s v="KPS"/>
    <s v="REG"/>
    <s v="AO"/>
    <x v="0"/>
    <s v="1P INET"/>
    <s v="Completed (PS)"/>
    <s v="RBS-Regional 3"/>
    <d v="2026-08-14T11:28:56"/>
    <d v="2026-08-14T16:36:40"/>
    <n v="69365924"/>
    <m/>
    <n v="152404213637"/>
    <s v="PT. Artha Permai Kencana"/>
    <s v="ODP-KBL-FAJ/08 FAJ/D02/08.01"/>
    <s v="WO061734141"/>
    <m/>
    <m/>
    <m/>
    <n v="112.74694529788199"/>
    <n v="-7.2423527296308396"/>
    <s v="|MB00449|MYIA-071205252228/POI/bapak/081333454152/cashier@apk.co.id"/>
    <s v="MYIB_ASSISTANT"/>
    <m/>
    <m/>
    <m/>
    <m/>
    <m/>
    <m/>
    <m/>
    <m/>
    <s v="Management Janji"/>
    <s v="2026-08-15 10:00:00 | Jam pemasangan : 12.00 Info Tambahan : Hubungi pelanggan dulu sebelum ke lokasi terimakasih  "/>
    <s v="FCC"/>
    <s v="14-08-2026 11:39:52"/>
    <d v="2026-08-15T10:00:00"/>
    <m/>
    <s v="PS"/>
    <s v="KPS"/>
    <s v="NO ADDON"/>
    <n v="20260814"/>
    <s v="Completed"/>
    <s v="HSI Bisnis Promo HUT Telkom PSB 70% - 100 Mbps Dual Band"/>
    <s v="INDIBIZ"/>
    <m/>
    <m/>
    <d v="2026-08-15T10:00:00"/>
    <s v="2026-08-15 10:00:00 | Jam pemasangan : 12.00 Info Tambahan : Hubungi pelanggan dulu sebelum ke lokasi terimakasih  "/>
    <n v="2026"/>
    <n v="8"/>
    <n v="14"/>
    <d v="2026-08-14T00:00:00"/>
    <n v="-1.4166666666642413"/>
    <x v="1"/>
  </r>
  <r>
    <n v="1124"/>
    <n v="1002515802"/>
    <n v="3"/>
    <x v="1"/>
    <n v="5"/>
    <s v="KEDIRI"/>
    <s v="TULUNGAGUNG"/>
    <s v="TUL"/>
    <s v="REG"/>
    <s v="AO"/>
    <x v="0"/>
    <s v="1P INET"/>
    <s v="Completed (PS)"/>
    <s v="RBS-Regional 3"/>
    <d v="2026-08-08T11:20:58"/>
    <d v="2026-08-09T18:16:09"/>
    <n v="69361366"/>
    <m/>
    <n v="152606246405"/>
    <s v="UD. HARMI SULISTYORINI (SPBU Pertamina 54.662.01)"/>
    <s v="ODP-TUL-FAN/06 FAN/D01/06.01"/>
    <s v="WO061247775"/>
    <m/>
    <m/>
    <m/>
    <n v="111.912828133028"/>
    <n v="-8.0405224629432901"/>
    <s v="|MN02702|MYIA-064112401733/POI/BUDI PRIYANTO/081359692889/spbu.bsgroup01@gmail.com"/>
    <s v="MYIB_ASSISTANT"/>
    <m/>
    <m/>
    <m/>
    <m/>
    <m/>
    <m/>
    <m/>
    <m/>
    <s v="Management Janji"/>
    <s v="2026-08-09 08:00:00 | Nama Pic : BP BUDI No Hp Pic : 081359692889 Jam Pemasangan : 08:00 - 12.00 Tanggal Pemasangan : MINGGU 09 AGUSTUS 2026 Info Tambahan : Hubungi pelanggan sebelum datang ke lokasi, terima kasih."/>
    <s v="FCC"/>
    <d v="2026-08-08T11:25:30"/>
    <d v="2026-08-09T08:00:00"/>
    <m/>
    <s v="PS"/>
    <s v="TUL"/>
    <s v="NO ADDON"/>
    <n v="20260809"/>
    <s v="Completed"/>
    <s v="HSI Bisnis Promo HUT Telkom PSB 70% - 50 Mbps"/>
    <s v="INDIBIZ"/>
    <m/>
    <m/>
    <d v="2026-08-09T08:00:00"/>
    <s v="2026-08-09 08:00:00 | Nama Pic : BP BUDI No Hp Pic : 081359692889 Jam Pemasangan : 08:00 - 12.00 Tanggal Pemasangan : MINGGU 09 AGUSTUS 2026 Info Tambahan : Hubungi pelanggan sebelum datang ke lokasi, terima kasih."/>
    <n v="2026"/>
    <n v="8"/>
    <n v="9"/>
    <d v="2026-08-09T00:00:00"/>
    <n v="-0.33333333333575865"/>
    <x v="1"/>
  </r>
  <r>
    <n v="1125"/>
    <n v="1002520411"/>
    <n v="3"/>
    <x v="2"/>
    <n v="4"/>
    <s v="YOGYAKARTA"/>
    <s v="INNER - YOGYA JATENG SELATAN"/>
    <s v="KBU"/>
    <s v="REG"/>
    <s v="AO"/>
    <x v="0"/>
    <m/>
    <s v="Completed (PS)"/>
    <s v="RBS-Regional 3"/>
    <d v="2026-08-11T15:18:17"/>
    <d v="2026-08-11T17:27:10"/>
    <n v="69361092"/>
    <m/>
    <n v="146113146006"/>
    <s v="The Prajan Hotel &amp; Villas"/>
    <s v="ODP-KBU-FEL/19"/>
    <s v="WO061514830"/>
    <m/>
    <m/>
    <m/>
    <n v="110.37690000000001"/>
    <n v="-7.7809999999999997"/>
    <s v="|MC80224|MYIA-036229692047/POI/DIMAS ARIFAN FEBRIYANTO/08132077719/dg@nattshospitality.com"/>
    <s v="Sales Profesional"/>
    <m/>
    <m/>
    <m/>
    <m/>
    <m/>
    <m/>
    <m/>
    <m/>
    <s v="Management Janji"/>
    <s v="2026-08-09 14:00:00 | Nama : BP DIMAS ARIFAN FEBRIYANTO  No Hp : 08132077719  No Alt : 0895363656031  Tgl Pemasangan : 08 Agustus 2026  Interval : SIANG  Note : Hubungi pelanggan terlebih dahulu"/>
    <s v="FCC"/>
    <d v="2026-11-08T15:25:50"/>
    <m/>
    <m/>
    <s v="PS"/>
    <s v="KBU"/>
    <s v="NO ADDON"/>
    <n v="20260811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11T07:00:00"/>
    <s v="2026-08-09 14:00:00 | Nama : BP DIMAS ARIFAN FEBRIYANTO  No Hp : 08132077719  No Alt : 0895363656031  Tgl Pemasangan : 08 Agustus 2026  Interval : SIANG  Note : Hubungi pelanggan terlebih dahulu"/>
    <n v="2026"/>
    <n v="8"/>
    <n v="11"/>
    <d v="2026-08-11T00:00:00"/>
    <n v="-0.29166666666424135"/>
    <x v="1"/>
  </r>
  <r>
    <n v="1126"/>
    <n v="1002516495"/>
    <n v="3"/>
    <x v="1"/>
    <n v="5"/>
    <s v="MADIUN"/>
    <s v="BOJONEGORO"/>
    <s v="BJN"/>
    <s v="REG"/>
    <s v="AO"/>
    <x v="0"/>
    <s v="1P INET"/>
    <s v="98 | OSS - CANCEL COMPLETE"/>
    <s v="RBS-Regional 3"/>
    <d v="2026-08-09T13:25:58"/>
    <d v="2026-08-11T12:08:15"/>
    <n v="69361886"/>
    <m/>
    <n v="152609258256"/>
    <s v="SPBU 5462330 Parengan"/>
    <s v="ODP-BJN-FBN/17 FBN/D04/17.01"/>
    <s v="WO061321391"/>
    <m/>
    <m/>
    <m/>
    <n v="111.845803186297"/>
    <n v="-7.0707779287582699"/>
    <s v="MD|MYDB-20260809264816|DN00001/MN01285|SPBU 5462330 Parengan|085155412250"/>
    <s v="MYDIGIBIZPARTNER"/>
    <m/>
    <m/>
    <m/>
    <m/>
    <m/>
    <m/>
    <m/>
    <m/>
    <s v="Management Janji"/>
    <s v="2026-08-10 13:00:00 | Tanggal pemasangan: 10/08/2026 Jam pemasangan : pagi / siang Info Tambahan : Hubungi pelanggan dulu sebelum ke lokasi terima kasih."/>
    <s v="FCC"/>
    <d v="2026-09-08T13:39:46"/>
    <d v="2026-08-10T13:00:00"/>
    <s v="Kendala Teknik"/>
    <s v="CANCEL"/>
    <s v="BJN"/>
    <s v="NO ADDON"/>
    <m/>
    <s v="Cancel Completed"/>
    <s v="HSI Bisnis Promo HUT Telkom PSB 70% - 50 Mbps"/>
    <s v="INDIBIZ"/>
    <m/>
    <m/>
    <d v="2026-08-10T13:00:00"/>
    <s v="2026-08-10 13:00:00 | Tanggal pemasangan: 10/08/2026 Jam pemasangan : pagi / siang Info Tambahan : Hubungi pelanggan dulu sebelum ke lokasi terima kasih."/>
    <m/>
    <m/>
    <m/>
    <e v="#NUM!"/>
    <e v="#NUM!"/>
    <x v="0"/>
  </r>
  <r>
    <n v="1127"/>
    <n v="1002513460"/>
    <n v="3"/>
    <x v="2"/>
    <n v="4"/>
    <s v="MAGELANG"/>
    <s v="MAGELANG"/>
    <s v="MGE"/>
    <s v="REG"/>
    <s v="AO"/>
    <x v="0"/>
    <s v="1P INET"/>
    <s v="Completed (PS)"/>
    <s v="RBS-Regional 3"/>
    <d v="2026-08-06T18:58:57"/>
    <d v="2026-08-07T11:54:08"/>
    <n v="69360346"/>
    <m/>
    <n v="146137149674"/>
    <s v="SPBU 44 561 01 PAKELAN"/>
    <s v="ODP-MGE-FRN/055"/>
    <s v="WO061116037"/>
    <m/>
    <m/>
    <m/>
    <n v="110.2047543"/>
    <n v="-7.5060150999999999"/>
    <s v="|MN02395|MYIA-059062595089/POI/FEDY TAURINO CHRISTIAN/085725725888/spbu_sajogja4456101@yahoo.co.id"/>
    <s v="MYIB_ASSISTANT"/>
    <m/>
    <m/>
    <m/>
    <m/>
    <m/>
    <m/>
    <m/>
    <m/>
    <s v="Management Janji"/>
    <s v="2026-08-12 08:00:00 |  M Janji : (07/08/026) jam Pasang : 09:00 Note : hubungi pelanggan jika ingin kelokasi"/>
    <s v="FCC"/>
    <d v="2026-06-08T19:10:22"/>
    <d v="2026-08-12T08:00:00"/>
    <m/>
    <s v="PS"/>
    <s v="MGE"/>
    <s v="NO ADDON"/>
    <n v="20260807"/>
    <s v="Completed"/>
    <s v="HSI Bisnis Basic Promo HUT Telkom PSB 70% - 50 Mbps"/>
    <s v="INDIBIZ"/>
    <m/>
    <m/>
    <d v="2026-08-12T08:00:00"/>
    <s v="2026-08-12 08:00:00 |  M Janji : (07/08/026) jam Pasang : 09:00 Note : hubungi pelanggan jika ingin kelokasi"/>
    <n v="2026"/>
    <n v="8"/>
    <n v="7"/>
    <d v="2026-08-07T00:00:00"/>
    <n v="-5.3333333333357587"/>
    <x v="1"/>
  </r>
  <r>
    <n v="1128"/>
    <n v="1002524713"/>
    <n v="3"/>
    <x v="3"/>
    <n v="5"/>
    <s v="SBY UTARA"/>
    <s v="GRESIK"/>
    <s v="CRM"/>
    <s v="REG"/>
    <s v="AO"/>
    <x v="0"/>
    <m/>
    <s v="CANCEL COMPLETED"/>
    <s v="RBS-Regional 3"/>
    <d v="2026-08-13T15:29:11"/>
    <d v="2026-08-18T16:43:03"/>
    <n v="69365318"/>
    <m/>
    <n v="152446245967"/>
    <s v="PT. EVA CIPTA MAKMUR JAYA"/>
    <s v="ODP-CRM-F02/11"/>
    <m/>
    <m/>
    <m/>
    <m/>
    <n v="112.6001687"/>
    <n v="-7.2463372000000001"/>
    <s v="|MN00086|/PT. EVA CIPTA MAKMUR JAYA/ROKMA SUTAMININGSIH/082231135237/evaciptamj@gmail.com/HSI Bisnis Promo HUT Telkom (1:1) 75 Mbps (Rp 415.000) PSB Rp 150.000/"/>
    <s v="Sales Force DBS"/>
    <m/>
    <m/>
    <m/>
    <m/>
    <m/>
    <m/>
    <m/>
    <m/>
    <m/>
    <m/>
    <m/>
    <s v="13-08-2026 15:39:59"/>
    <m/>
    <m/>
    <s v="REJECT_FCC"/>
    <s v="CRM"/>
    <s v="NO ADDON"/>
    <m/>
    <s v="DECLINE : Decline - Menolak Dikonfirmasi Mita lailatul Badriyah 40961350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1129"/>
    <n v="1002511712"/>
    <n v="3"/>
    <x v="1"/>
    <n v="5"/>
    <s v="MALANG"/>
    <s v="KEPANJEN"/>
    <s v="KLJ"/>
    <s v="REG"/>
    <s v="AO"/>
    <x v="0"/>
    <s v="1P INET"/>
    <s v="Completed (PS)"/>
    <s v="RBS-Regional 3"/>
    <d v="2026-08-06T10:04:57"/>
    <d v="2026-08-07T16:40:41"/>
    <n v="69359682"/>
    <m/>
    <n v="152703903442"/>
    <s v="SDN DINOYO 2"/>
    <s v="ODP-KLJ-FB/23 FB/D02/01.23"/>
    <s v="WO061049240"/>
    <m/>
    <m/>
    <m/>
    <n v="112.61115340000001"/>
    <n v="-7.9431544999999897"/>
    <s v="|MN01864|MYIA-077022376405/POI/indah siatin/085928167431/tusdndinoyo2@gmail.com"/>
    <s v="MYIB_ASSISTANT"/>
    <m/>
    <m/>
    <m/>
    <m/>
    <m/>
    <m/>
    <m/>
    <m/>
    <s v="Management Janji"/>
    <s v="2026-08-07 15:00:00 | telp :085928167431 alt : manja : pagi : siang 07/08/2026 hub sebelum ke lokasi "/>
    <s v="FCC"/>
    <d v="2026-06-08T10:10:02"/>
    <d v="2026-08-07T15:00:00"/>
    <m/>
    <s v="PS"/>
    <s v="KLJ"/>
    <s v="NO ADDON"/>
    <n v="20260807"/>
    <s v="Completed"/>
    <s v="HSI Bisnis Basic Promo HUT Telkom PSB 70% - 50 Mbps"/>
    <s v="INDIBIZ"/>
    <m/>
    <m/>
    <d v="2026-08-07T15:00:00"/>
    <s v="2026-08-07 15:00:00 | telp :085928167431 alt : manja : pagi : siang 07/08/2026 hub sebelum ke lokasi "/>
    <n v="2026"/>
    <n v="8"/>
    <n v="7"/>
    <d v="2026-08-07T00:00:00"/>
    <n v="-0.625"/>
    <x v="1"/>
  </r>
  <r>
    <n v="1130"/>
    <n v="1002531003"/>
    <n v="3"/>
    <x v="1"/>
    <n v="5"/>
    <s v="KEDIRI"/>
    <s v="NGANJUK"/>
    <s v="NJK"/>
    <s v="REG"/>
    <s v="AO"/>
    <x v="0"/>
    <s v="1P INET"/>
    <s v="Completed (PS)"/>
    <s v="RBS-Regional 3"/>
    <d v="2026-08-17T14:29:57"/>
    <d v="2026-08-18T13:48:18"/>
    <n v="69368175"/>
    <m/>
    <n v="152611229772"/>
    <s v="PONDOK PESANTREN TARBIYATUL AL-QUR&amp; 39;AN"/>
    <s v="ODP-NJK-FAC/44 FAC/D04/44.01"/>
    <s v="WO061936560"/>
    <m/>
    <m/>
    <m/>
    <n v="111.876524873077"/>
    <n v="-7.6171880475252101"/>
    <s v="MD|MYDB-20260817265849|DC20010/MC20003|PONDOK PESANTREN TARBIYATUL AL-QUR&amp; 39;AN|085236823300"/>
    <s v="MYDIGIBIZPARTNER"/>
    <m/>
    <m/>
    <m/>
    <m/>
    <m/>
    <m/>
    <m/>
    <m/>
    <s v="Management Janji"/>
    <s v="2026-08-18 13:00:00 | Waktu pemasangan : 17 agustus 2026 Jam pemasangan : 08.00 - 12.00 Info Tambahan : Hubungi pelanggan dulu sebelum ke lokasi terimakasih "/>
    <s v="FCC"/>
    <s v="17-08-2026 14:40:02"/>
    <d v="2026-08-18T13:00:00"/>
    <m/>
    <s v="PS"/>
    <s v="NJK"/>
    <s v="NO ADDON"/>
    <n v="20260818"/>
    <s v="Completed"/>
    <s v="HSI Bisnis Promo HUT Telkom PSB 70% - 300 Mbps"/>
    <s v="INDIBIZ"/>
    <m/>
    <m/>
    <d v="2026-08-18T13:00:00"/>
    <s v="2026-08-18 13:00:00 | Waktu pemasangan : 17 agustus 2026 Jam pemasangan : 08.00 - 12.00 Info Tambahan : Hubungi pelanggan dulu sebelum ke lokasi terimakasih "/>
    <n v="2026"/>
    <n v="8"/>
    <n v="18"/>
    <d v="2026-08-18T00:00:00"/>
    <n v="-0.54166666666424135"/>
    <x v="1"/>
  </r>
  <r>
    <n v="1131"/>
    <n v="1002531989"/>
    <n v="3"/>
    <x v="3"/>
    <n v="5"/>
    <s v="MADURA"/>
    <s v="BANGKALAN"/>
    <s v="SPG"/>
    <s v="REG"/>
    <s v="AO"/>
    <x v="0"/>
    <s v="1P INET"/>
    <s v="MIA - INVALID SURVEY"/>
    <s v="RBS-Regional 3"/>
    <d v="2026-08-18T08:29:57"/>
    <d v="2026-08-18T20:48:48"/>
    <n v="69368492"/>
    <m/>
    <n v="152434913743"/>
    <s v="TOKO AL-HIKMAH"/>
    <s v="ODP-SPG-FY/51 FY/D04/51.01"/>
    <s v="WO061972701"/>
    <m/>
    <m/>
    <m/>
    <n v="113.15836764872"/>
    <n v="-7.0577085876077401"/>
    <s v="MD|MYDB-20260817265868|DN00001/MN02006|TOKO AL-HIKMAH|082323093931"/>
    <s v="MYDIGIBIZPARTNER"/>
    <m/>
    <m/>
    <m/>
    <m/>
    <m/>
    <m/>
    <m/>
    <m/>
    <s v="Management Janji"/>
    <s v="2026-08-19 08:00:00 | M janji : pagi Tanggal Pemasangan : 19 /agustus/2026 Note : hubungi pelanggan jika ingin ke lokasi, terima kasih."/>
    <s v="FCC"/>
    <s v="18-08-2026 08:40:21"/>
    <d v="2026-08-19T08:00:00"/>
    <m/>
    <s v="SURVEY_NEW_MANJA"/>
    <s v="SPG"/>
    <s v="NETMONK"/>
    <m/>
    <s v="MIE - INVALID SURVEY - Kendala Jalur/Rute Tarikan"/>
    <s v="HSI Bisnis Bundling Netmonk Promo 2026 PSB 70% - 100 Mbps"/>
    <s v="INDIBIZ"/>
    <m/>
    <m/>
    <d v="2026-08-19T08:00:00"/>
    <s v="2026-08-19 08:00:00 | M janji : pagi Tanggal Pemasangan : 19 /agustus/2026 Note : hubungi pelanggan jika ingin ke lokasi, terima kasih."/>
    <m/>
    <m/>
    <m/>
    <e v="#NUM!"/>
    <e v="#NUM!"/>
    <x v="0"/>
  </r>
  <r>
    <n v="1132"/>
    <n v="1002510500"/>
    <n v="3"/>
    <x v="6"/>
    <n v="5"/>
    <s v="PASURUAN"/>
    <s v="PASURUAN"/>
    <s v="GDW"/>
    <s v="REG"/>
    <s v="AO"/>
    <x v="0"/>
    <m/>
    <s v="Completed (PS)"/>
    <s v="RBS-Regional 3"/>
    <d v="2026-08-05T13:20:44"/>
    <d v="2026-08-06T15:52:57"/>
    <n v="69359173"/>
    <m/>
    <n v="152731203673"/>
    <s v="MUTIARA GROUP"/>
    <s v="ODP-GDW-FG/03"/>
    <s v="WO061022846"/>
    <m/>
    <m/>
    <m/>
    <n v="112.9018069"/>
    <n v="-7.6961456000000004"/>
    <s v="|MN01809|/MUTIARA GROUP/WINBACK 2.0 HSI B2B (1:1) 100MBPS 535RB PSB DISC 70%//mutiaraurwah.1@gmail.com/ANI FEBRIYANTI/8125219897"/>
    <s v="Sales Force DBS"/>
    <m/>
    <m/>
    <m/>
    <m/>
    <m/>
    <m/>
    <m/>
    <m/>
    <s v="Management Janji"/>
    <s v="2026-08-07 08:00:00|M Janji : (07/08/2026) jam Pasang pagi Note : hubungi pelanggan jika ingin kelokasi|40981182|MYDITA"/>
    <s v="FCC"/>
    <d v="2026-05-08T13:25:39"/>
    <d v="2026-08-07T08:00:00"/>
    <m/>
    <s v="PS"/>
    <s v="GDW"/>
    <s v="NO ADDON"/>
    <n v="20260806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7T08:00:00"/>
    <s v="2026-08-07 08:00:00|M Janji : (07/08/2026) jam Pasang pagi Note : hubungi pelanggan jika ingin kelokasi|40981182|MYDITA"/>
    <n v="2026"/>
    <n v="8"/>
    <n v="6"/>
    <d v="2026-08-06T00:00:00"/>
    <n v="-1.3333333333357587"/>
    <x v="1"/>
  </r>
  <r>
    <n v="1133"/>
    <n v="1002512816"/>
    <n v="3"/>
    <x v="2"/>
    <n v="4"/>
    <s v="YOGYAKARTA"/>
    <s v="GUNUNG KIDUL"/>
    <s v="WNS"/>
    <s v="REG"/>
    <s v="AO"/>
    <x v="0"/>
    <m/>
    <s v="FCC - HD1A - PROGRESS"/>
    <s v="RBS-Regional 3"/>
    <d v="2026-08-06T15:05:23"/>
    <d v="2026-08-06T15:07:15"/>
    <n v="69360131"/>
    <m/>
    <n v="143135115034"/>
    <s v="Jaringan Multimedia Indonesia"/>
    <m/>
    <m/>
    <m/>
    <m/>
    <m/>
    <n v="110.733663308782"/>
    <n v="-8.0604997679575305"/>
    <s v="AMRBS/403103/ANISA DWIARYANI/R3/YOGYAKARTA/PSB HSI BISNIS BASIC 1S 50 MBPS PROMO HUT TELKOM 1:2/Jaringan Multimedia Indonesia/081229749275 081804098210/johanfirdi@gmail.com"/>
    <s v="Amex"/>
    <m/>
    <m/>
    <m/>
    <m/>
    <m/>
    <m/>
    <m/>
    <m/>
    <m/>
    <m/>
    <m/>
    <d v="2026-06-08T15:25:44"/>
    <m/>
    <m/>
    <s v="FCC"/>
    <s v="WNS"/>
    <s v="NO ADDON"/>
    <m/>
    <s v="MYDITA RBS - HD1A - PROGRESS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1134"/>
    <n v="1002510571"/>
    <n v="3"/>
    <x v="2"/>
    <n v="4"/>
    <s v="YOGYAKARTA"/>
    <s v="INNER - YOGYA JATENG SELATAN"/>
    <s v="PGR"/>
    <s v="REG"/>
    <s v="AO"/>
    <x v="0"/>
    <m/>
    <s v="Completed (PS)"/>
    <s v="RBS-Regional 3"/>
    <d v="2026-08-05T13:34:04"/>
    <d v="2026-08-07T06:24:16"/>
    <n v="69359198"/>
    <m/>
    <n v="141114227800"/>
    <s v="Adanu Adhinata Semesta"/>
    <s v="ODP-PGR-FCC/024"/>
    <s v="WO060991693"/>
    <m/>
    <m/>
    <m/>
    <n v="110.3861309"/>
    <n v="-7.8130996000000001"/>
    <s v="|MC80228|/Adanu Adhinata Semesta /Paket HSI Bisnis Promo HUT Telkom 1:1 100Mbps/Auzan Iman Patria/085888176424/ga.staff.adanuadhinatasemesta@gmail.com"/>
    <s v="Sales Profesional"/>
    <m/>
    <m/>
    <m/>
    <m/>
    <m/>
    <m/>
    <m/>
    <m/>
    <s v="Management Janji"/>
    <s v="2026-08-06 13:00:00|Tanggal pemasangan: 6/08/2026 Jam pemasangan : pagi / siang Info Tambahan : Hubungi pelanggan dulu sebelum ke lokasi. terima kasih|40010577|MYDITA"/>
    <s v="FCC"/>
    <d v="2026-05-08T13:39:44"/>
    <d v="2026-08-06T13:00:00"/>
    <m/>
    <s v="PS"/>
    <s v="PGR"/>
    <s v="NO ADDON"/>
    <n v="202608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13:00:00"/>
    <s v="2026-08-06 13:00:00|Tanggal pemasangan: 6/08/2026 Jam pemasangan : pagi / siang Info Tambahan : Hubungi pelanggan dulu sebelum ke lokasi. terima kasih|40010577|MYDITA"/>
    <n v="2026"/>
    <n v="8"/>
    <n v="7"/>
    <d v="2026-08-07T00:00:00"/>
    <n v="0.45833333333575865"/>
    <x v="1"/>
  </r>
  <r>
    <n v="1135"/>
    <n v="1002517085"/>
    <n v="3"/>
    <x v="3"/>
    <n v="5"/>
    <s v="SBY UTARA"/>
    <s v="MANYAR"/>
    <s v="MGO"/>
    <s v="REG"/>
    <s v="AO"/>
    <x v="0"/>
    <m/>
    <s v="Completed (PS)"/>
    <s v="RBS-Regional 3"/>
    <d v="2026-08-10T09:48:04"/>
    <d v="2026-08-10T14:26:05"/>
    <n v="69362165"/>
    <m/>
    <n v="152413167598"/>
    <s v="CV. KARTIKA PERMATA"/>
    <s v="ODP-DMO-FDF/04"/>
    <s v="WO061375187"/>
    <m/>
    <m/>
    <m/>
    <n v="112.7299569"/>
    <n v="-7.2508828999999997"/>
    <s v="AMRBS;403536;AMEX;FANI INDRA;RBS-3;SURAMADU;PSB;CV. KARTIKA PERMATA;085 230 264 644;spbu60132@yahoo.co.id;HSI Bisnis (1:1) 50 Mbps (Rp 439.000) PSB Rp 150.000;sutrisno;https://share.google/siQ94HUNEKmyIUens"/>
    <s v="Amex"/>
    <m/>
    <m/>
    <m/>
    <m/>
    <m/>
    <m/>
    <m/>
    <m/>
    <s v="Management Janji"/>
    <s v="2026-08-11 08:00:00|Waktu pemasnagan : 11 Agustus 2026 Jam pemasangan : 08.00 - 12.00 Mohon hubungi pelanggan sebelum ke lokasi  Terima kasih|40971401|MYDITA"/>
    <s v="FCC"/>
    <d v="2026-10-08T09:55:35"/>
    <d v="2026-08-11T08:00:00"/>
    <m/>
    <s v="PS"/>
    <s v="MGO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08:00:00"/>
    <s v="2026-08-11 08:00:00|Waktu pemasnagan : 11 Agustus 2026 Jam pemasangan : 08.00 - 12.00 Mohon hubungi pelanggan sebelum ke lokasi  Terima kasih|40971401|MYDITA"/>
    <n v="2026"/>
    <n v="8"/>
    <n v="10"/>
    <d v="2026-08-10T00:00:00"/>
    <n v="-1.3333333333357587"/>
    <x v="1"/>
  </r>
  <r>
    <n v="1136"/>
    <n v="1002505719"/>
    <n v="3"/>
    <x v="4"/>
    <n v="4"/>
    <s v="PEKALONGAN"/>
    <s v="SLAWI"/>
    <s v="BLU"/>
    <s v="REG"/>
    <s v="AO"/>
    <x v="0"/>
    <m/>
    <s v="Completed (PS)"/>
    <s v="RBS-Regional 3"/>
    <d v="2026-08-03T10:12:34"/>
    <d v="2026-08-05T17:26:01"/>
    <n v="69357283"/>
    <m/>
    <n v="142206131308"/>
    <s v="BUMI ASRI GUCIKU"/>
    <s v="ODP-BLU-FK/010"/>
    <s v="WO060933662"/>
    <m/>
    <m/>
    <m/>
    <n v="109.1620116"/>
    <n v="-7.1951413999999998"/>
    <s v="AMRBS;403095;REG3;BAYU;085100296564;HSI 1S 50MB;PIC 082234038686;gucikuhotwaterboomkonten@gmail.com"/>
    <s v="Account Manager"/>
    <m/>
    <m/>
    <m/>
    <m/>
    <m/>
    <m/>
    <m/>
    <m/>
    <s v="Management Janji"/>
    <s v="2026-08-06 08:00:00|M Janji : (05/08/2026) jam Pasang pagi / siang  Note : hubungi pelanggan jika ingin kelokasi|40981182|MYDITA"/>
    <s v="FCC"/>
    <d v="2026-03-08T10:40:22"/>
    <d v="2026-08-06T08:00:00"/>
    <m/>
    <s v="PS"/>
    <s v="BLU"/>
    <s v="NO ADDON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8:00:00"/>
    <s v="2026-08-06 08:00:00|M Janji : (05/08/2026) jam Pasang pagi / siang  Note : hubungi pelanggan jika ingin kelokasi|40981182|MYDITA"/>
    <n v="2026"/>
    <n v="8"/>
    <n v="5"/>
    <d v="2026-08-05T00:00:00"/>
    <n v="-1.3333333333357587"/>
    <x v="1"/>
  </r>
  <r>
    <n v="1137"/>
    <n v="1002511443"/>
    <n v="3"/>
    <x v="3"/>
    <n v="5"/>
    <s v="SBY UTARA"/>
    <s v="LAMONGAN"/>
    <s v="LMG"/>
    <s v="REG"/>
    <s v="AO"/>
    <x v="0"/>
    <m/>
    <s v="CANCEL COMPLETED"/>
    <s v="RBS-Regional 3"/>
    <d v="2026-08-06T08:26:01"/>
    <d v="2026-08-09T10:13:27"/>
    <n v="69359541"/>
    <m/>
    <n v="152433910083"/>
    <s v="Hj via homestay"/>
    <s v="ODP-LMG-FJ/60"/>
    <m/>
    <m/>
    <m/>
    <m/>
    <n v="112.4032284"/>
    <n v="-7.1241047999999996"/>
    <s v="|MN00882|/Hj via homestay/Laylun Nashrul 'Alim/085731001111/satutama884@gmail.com/HSI Basic Promo HUT Telkom (1:2) 50 Mbps (Rp 320.000) PSB Rp 150.000"/>
    <s v="Sales Force DBS"/>
    <m/>
    <m/>
    <m/>
    <m/>
    <m/>
    <m/>
    <m/>
    <m/>
    <m/>
    <m/>
    <m/>
    <d v="2026-06-08T08:39:52"/>
    <m/>
    <m/>
    <s v="REJECT_FCC"/>
    <s v="LMG"/>
    <s v="NO ADDON"/>
    <m/>
    <s v="DECLINE : Decline - Batal Order EVI PUSPITA EKASARI 40931150|MYDITA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s v="DECLINE : Decline - Batal Order EVI PUSPITA EKASARI 40931150|MYDITA"/>
    <m/>
    <m/>
    <m/>
    <m/>
    <m/>
    <e v="#NUM!"/>
    <e v="#NUM!"/>
    <x v="0"/>
  </r>
  <r>
    <n v="1138"/>
    <n v="1002531330"/>
    <n v="3"/>
    <x v="7"/>
    <n v="4"/>
    <s v="KUDUS"/>
    <s v="BLORA"/>
    <s v="NGA"/>
    <s v="REG"/>
    <s v="AO"/>
    <x v="0"/>
    <s v="1P INET"/>
    <s v="8 | OSS - PONR"/>
    <s v="RBS-Regional 3"/>
    <d v="2026-08-17T17:02:56"/>
    <d v="2026-08-18T12:13:44"/>
    <n v="69368311"/>
    <m/>
    <n v="142519105206"/>
    <s v="Luthfi baja cemerlang"/>
    <s v="ODP-NGA-FD/042 FD/D05/042.01"/>
    <s v="WO061947786"/>
    <m/>
    <m/>
    <m/>
    <n v="111.1441159"/>
    <n v="-6.9181242999999997"/>
    <s v="|MC60134|MYIA-050751839136/POI/Muhammad aliyul muttaqin/088985550465/sis718328@gmail.com"/>
    <s v="MYIB_ASSISTANT"/>
    <m/>
    <m/>
    <m/>
    <m/>
    <m/>
    <m/>
    <m/>
    <m/>
    <s v="Management Janji"/>
    <s v="2026-08-18 13:00:00 | Tanggal Pemasangan : 18 Agustus 2026 Jam Pemasangan : 08:00 13:00 Info Tambahan : Hubungi pelanggan dulu sebelum ke lokasi terimakasih"/>
    <s v="FCC"/>
    <s v="17-08-2026 17:10:14"/>
    <d v="2026-08-18T13:00:00"/>
    <m/>
    <s v="ACT_COM"/>
    <s v="NGA"/>
    <s v="NO ADDON"/>
    <m/>
    <s v="PONR"/>
    <s v="HSI Bisnis PSB 70% - 300 Mbps"/>
    <s v="INDIBIZ"/>
    <m/>
    <m/>
    <d v="2026-08-18T13:00:00"/>
    <s v="2026-08-18 13:00:00 | Tanggal Pemasangan : 18 Agustus 2026 Jam Pemasangan : 08:00 13:00 Info Tambahan : Hubungi pelanggan dulu sebelum ke lokasi terimakasih"/>
    <m/>
    <m/>
    <m/>
    <e v="#NUM!"/>
    <e v="#NUM!"/>
    <x v="0"/>
  </r>
  <r>
    <n v="1139"/>
    <n v="1002527870"/>
    <n v="3"/>
    <x v="3"/>
    <n v="5"/>
    <s v="MADURA"/>
    <s v="PAMEKASAN"/>
    <s v="PRG"/>
    <s v="REG"/>
    <s v="AO"/>
    <x v="0"/>
    <s v="1P INET"/>
    <s v="Completed (PS)"/>
    <s v="RBS-Regional 3"/>
    <d v="2026-08-15T10:16:57"/>
    <d v="2026-08-15T18:03:53"/>
    <n v="69366631"/>
    <m/>
    <n v="152428209682"/>
    <s v="CAHAYA SURYA"/>
    <s v="ODP-PRG-FAA/27 FAA/D04/27.01"/>
    <s v="WO061804151"/>
    <m/>
    <m/>
    <m/>
    <n v="113.744173832237"/>
    <n v="-7.1146344924729901"/>
    <s v="MD|MYDB-20260814265394|DN00001/MN00806|CAHAYA SURYA|082327147062"/>
    <s v="MYDIGIBIZPARTNER"/>
    <m/>
    <m/>
    <m/>
    <m/>
    <m/>
    <m/>
    <m/>
    <m/>
    <s v="Management Janji"/>
    <s v="2026-08-16 08:00:00 | Waktu pemasangan : 16 agustus 2026 Jam pemasangan : 08.00 - 12.00 Info Tambahan : Hubungi pelanggan dulu sebelum ke lokasi terimakasih "/>
    <s v="FCC"/>
    <s v="15-08-2026 10:39:56"/>
    <d v="2026-08-16T08:00:00"/>
    <m/>
    <s v="PS"/>
    <s v="PRG"/>
    <s v="NO ADDON"/>
    <n v="20260815"/>
    <s v="Completed"/>
    <s v="HSI Bisnis Promo HUT Telkom PSB 70% - 300 Mbps"/>
    <s v="INDIBIZ"/>
    <m/>
    <m/>
    <d v="2026-08-16T08:00:00"/>
    <s v="2026-08-16 08:00:00 | Waktu pemasangan : 16 agustus 2026 Jam pemasangan : 08.00 - 12.00 Info Tambahan : Hubungi pelanggan dulu sebelum ke lokasi terimakasih "/>
    <n v="2026"/>
    <n v="8"/>
    <n v="15"/>
    <d v="2026-08-15T00:00:00"/>
    <n v="-1.3333333333357587"/>
    <x v="1"/>
  </r>
  <r>
    <n v="1140"/>
    <n v="1002525630"/>
    <n v="3"/>
    <x v="7"/>
    <n v="4"/>
    <s v="KUDUS"/>
    <s v="PURWODADI"/>
    <s v="GDO"/>
    <s v="REG"/>
    <s v="AO"/>
    <x v="0"/>
    <s v="1P INET"/>
    <s v="Completed (PS)"/>
    <s v="RBS-Regional 3"/>
    <d v="2026-08-14T09:29:56"/>
    <d v="2026-08-15T16:25:42"/>
    <n v="69365699"/>
    <m/>
    <n v="142521103398"/>
    <s v="BALAI DESA TELAWAH"/>
    <s v="ODP-GDO-FH/059"/>
    <s v="WO061721429"/>
    <m/>
    <m/>
    <m/>
    <n v="110.8028869"/>
    <n v="-7.1764748999999997"/>
    <s v="|MN02756|MYIA-048987443535/POI/dodid anggas wari/0882005396160/dodidwari10@gmail.com"/>
    <s v="MYIB_ASSISTANT"/>
    <m/>
    <m/>
    <m/>
    <m/>
    <m/>
    <m/>
    <m/>
    <m/>
    <s v="Management Janji"/>
    <s v="2026-08-15 13:00:00 | M Janji :  15 Agustus 2026 Jam Pasang : Siang Note : hubungi pelanggan jika ingin ke lokasi, terima kasih. "/>
    <s v="FCC"/>
    <s v="14-08-2026 09:40:20"/>
    <d v="2026-08-15T13:00:00"/>
    <m/>
    <s v="PS"/>
    <s v="GDO"/>
    <s v="NO ADDON"/>
    <n v="20260815"/>
    <s v="Completed"/>
    <s v="HSI Bisnis Promo HUT Telkom PSB 70% - 50 Mbps"/>
    <s v="INDIBIZ"/>
    <m/>
    <m/>
    <d v="2026-08-15T13:00:00"/>
    <s v="2026-08-15 13:00:00 | M Janji :  15 Agustus 2026 Jam Pasang : Siang Note : hubungi pelanggan jika ingin ke lokasi, terima kasih. "/>
    <n v="2026"/>
    <n v="8"/>
    <n v="15"/>
    <d v="2026-08-15T00:00:00"/>
    <n v="-0.54166666666424135"/>
    <x v="1"/>
  </r>
  <r>
    <n v="1141"/>
    <n v="1002519676"/>
    <n v="3"/>
    <x v="0"/>
    <n v="5"/>
    <s v="MATARAM"/>
    <s v="LOMBOK BARAT TENGAH"/>
    <s v="GER"/>
    <s v="REG"/>
    <s v="AO"/>
    <x v="0"/>
    <s v="2P INET + VOICE"/>
    <s v="102 | FOLLOW UP COMPLETED"/>
    <s v="RBS-Regional 3"/>
    <d v="2026-08-11T12:04:56"/>
    <d v="2026-08-18T13:56:06"/>
    <n v="69363199"/>
    <n v="3707702032"/>
    <n v="172602203927"/>
    <s v="PCN MR DIY XGRG"/>
    <s v="ODP-GER-FAA/23 FAA/D02/23.01"/>
    <s v="WO061485808"/>
    <m/>
    <m/>
    <m/>
    <n v="116.128697"/>
    <n v="-8.6841050000000006"/>
    <s v="|MN02621|MYIA-041207783254/POI/RIZKY NANDA/081289014442/diy.xgrg@panducitiakses.com"/>
    <s v="MYIB_ASSISTANT"/>
    <m/>
    <m/>
    <m/>
    <m/>
    <m/>
    <m/>
    <m/>
    <m/>
    <s v="Management Janji"/>
    <s v="2026-08-12 15:00:00 | Tanggal pemasangan: 12/08/2026 Jam pemasangan : 10.00 Info Tambahan : Hubungi pelanggan dulu sebelum ke lokasi terima kasih."/>
    <s v="FCC"/>
    <d v="2026-11-08T12:10:44"/>
    <d v="2026-08-12T15:00:00"/>
    <s v="Kendala Lainnya"/>
    <s v="REVOKE"/>
    <s v="GER"/>
    <s v="NO ADDON"/>
    <m/>
    <s v="Follow Up Revoke Completed, New Order ID : SC1002533310"/>
    <s v="HSI Bisnis Basic Bundling Phone PSB 70% - Free 800 Menit - 50 Mbps"/>
    <s v="INDIBIZ"/>
    <m/>
    <m/>
    <d v="2026-08-12T15:00:00"/>
    <s v="2026-08-12 15:00:00 | Tanggal pemasangan: 12/08/2026 Jam pemasangan : 10.00 Info Tambahan : Hubungi pelanggan dulu sebelum ke lokasi terima kasih."/>
    <m/>
    <m/>
    <m/>
    <e v="#NUM!"/>
    <e v="#NUM!"/>
    <x v="0"/>
  </r>
  <r>
    <n v="1142"/>
    <n v="1002531219"/>
    <n v="3"/>
    <x v="0"/>
    <n v="5"/>
    <s v="MATARAM"/>
    <s v="BIMA"/>
    <s v="SAP"/>
    <s v="REG"/>
    <s v="AO"/>
    <x v="0"/>
    <s v="1P INET"/>
    <s v="7 | OSS - PROVISIONING ISSUED"/>
    <s v="RBS-Regional 3"/>
    <d v="2026-08-17T16:08:56"/>
    <d v="2026-08-18T13:08:54"/>
    <n v="69368242"/>
    <m/>
    <n v="172610305734"/>
    <s v="KIOS AIRYN NAZRIL"/>
    <s v="ODP-SAP-FAD/28 FAD/D05/28.01"/>
    <s v="WO061944395"/>
    <m/>
    <m/>
    <m/>
    <n v="118.916659"/>
    <n v="-8.3661630000000002"/>
    <s v="|MC40040|MYIA-005131899182/POI/Mawardin/085338599759/mawardinalmihra4@gmail.com"/>
    <s v="MYIB_ASSISTANT"/>
    <m/>
    <m/>
    <m/>
    <m/>
    <m/>
    <m/>
    <m/>
    <m/>
    <s v="Management Janji"/>
    <s v="2026-08-18 13:00:00 | Nama : BP MAWARDIN  No Hp : 085338599759 No Alt :  Tgl Pemasangan : 18 Agustus 2026 Interval : PAGI  Note : Hubungi pelanggan terlebih dahulu"/>
    <s v="FCC"/>
    <s v="17-08-2026 16:10:22"/>
    <d v="2026-08-18T13:00:00"/>
    <m/>
    <s v="PI"/>
    <s v="SAP"/>
    <s v="NO ADDON"/>
    <m/>
    <s v="Provisioning Issued"/>
    <s v="HSI Bisnis Promo HUT Telkom PSB 70% - 75 Mbps"/>
    <s v="INDIBIZ"/>
    <m/>
    <m/>
    <d v="2026-08-18T13:00:00"/>
    <s v="2026-08-18 13:00:00 | Nama : BP MAWARDIN  No Hp : 085338599759 No Alt :  Tgl Pemasangan : 18 Agustus 2026 Interval : PAGI  Note : Hubungi pelanggan terlebih dahulu"/>
    <m/>
    <m/>
    <m/>
    <e v="#NUM!"/>
    <e v="#NUM!"/>
    <x v="0"/>
  </r>
  <r>
    <n v="1143"/>
    <n v="1002528477"/>
    <n v="3"/>
    <x v="1"/>
    <n v="5"/>
    <s v="KEDIRI"/>
    <s v="NGANJUK"/>
    <s v="KTS"/>
    <s v="REG"/>
    <s v="AO"/>
    <x v="0"/>
    <s v="1P INET"/>
    <s v="Completed (PS)"/>
    <s v="RBS-Regional 3"/>
    <d v="2026-08-15T14:38:56"/>
    <d v="2026-08-17T18:33:13"/>
    <n v="69366977"/>
    <m/>
    <n v="152615203203"/>
    <s v="SPBU 54.644.20 UD FITRIA EVY FERDIANSYAH"/>
    <s v="ODP-KTS-FE/58 FE/D08/58.01"/>
    <s v="WO061828962"/>
    <m/>
    <m/>
    <m/>
    <n v="112.101025097072"/>
    <n v="-7.59035289503956"/>
    <s v="MD|MYDB-20260815265530|DC20010/MC20002|SPBU 54.644.20 UD FITRIA EVY FERDIANSYAH|081216434953"/>
    <s v="MYDIGIBIZPARTNER"/>
    <m/>
    <m/>
    <m/>
    <m/>
    <m/>
    <m/>
    <m/>
    <m/>
    <s v="Management Janji"/>
    <s v="2026-08-16 13:00:00 | Jam Pemasangan : 08:00 - 12.00 Tanggal Pemasangan : MINGGU 16 AGUSTUS 2026 Info Tambahan : Hubungi pelanggan sebelum datang ke lokasi"/>
    <s v="FCC"/>
    <s v="15-08-2026 14:39:57"/>
    <d v="2026-08-16T13:00:00"/>
    <m/>
    <s v="PS"/>
    <s v="KTS"/>
    <s v="NO ADDON"/>
    <n v="20260817"/>
    <s v="Completed"/>
    <s v="HSI Bisnis Promo HUT Telkom PSB 70% - 50 Mbps"/>
    <s v="INDIBIZ"/>
    <m/>
    <m/>
    <d v="2026-08-16T13:00:00"/>
    <s v="2026-08-16 13:00:00 | Jam Pemasangan : 08:00 - 12.00 Tanggal Pemasangan : MINGGU 16 AGUSTUS 2026 Info Tambahan : Hubungi pelanggan sebelum datang ke lokasi"/>
    <n v="2026"/>
    <n v="8"/>
    <n v="17"/>
    <d v="2026-08-17T00:00:00"/>
    <n v="0.45833333333575865"/>
    <x v="1"/>
  </r>
  <r>
    <n v="1144"/>
    <n v="1002522148"/>
    <n v="3"/>
    <x v="3"/>
    <n v="5"/>
    <s v="MADURA"/>
    <s v="BANGKALAN"/>
    <s v="KPP"/>
    <s v="REG"/>
    <s v="AO"/>
    <x v="0"/>
    <s v="1P INET"/>
    <s v="102 | FOLLOW UP COMPLETED"/>
    <s v="RBS-Regional 3"/>
    <d v="2026-08-12T13:29:57"/>
    <d v="2026-08-14T14:35:49"/>
    <n v="69364224"/>
    <m/>
    <n v="152437905607"/>
    <s v="SMA Hasyim Baidhowi"/>
    <s v="ODP-KPP-FE/41 FE/D01/41.01"/>
    <s v="WO061588333"/>
    <m/>
    <m/>
    <m/>
    <n v="113.270641900599"/>
    <n v="-7.0412871239064101"/>
    <s v="MD|MYDB-20260812265085|DN00001/MN00572|SMA Hasyim Baidhowi|082315371464"/>
    <s v="MYDIGIBIZPARTNER"/>
    <m/>
    <m/>
    <m/>
    <m/>
    <m/>
    <m/>
    <m/>
    <m/>
    <s v="Management Janji"/>
    <s v="2026-08-13 13:00:00 | Nama PIC : Imam  No HP : 082315371464 Alt :  M Janji : 13/08/2026 Jam Pasang : 08.00  - 13:00  NoteÃ‚Â :  hubungi terlebih dahulu sebelum ke lokasi, terima kasih."/>
    <s v="FCC"/>
    <d v="2026-12-08T13:39:52"/>
    <d v="2026-08-13T13:00:00"/>
    <s v="Kendala Pelanggan"/>
    <s v="REVOKE"/>
    <s v="KPP"/>
    <s v="NETMONK"/>
    <m/>
    <s v="Follow Up Revoke Completed, New Order ID : SC1002526618"/>
    <s v="HSI Bisnis Bundling Netmonk Promo 2026 PSB 70% - 300 Mbps"/>
    <s v="INDIBIZ"/>
    <m/>
    <m/>
    <d v="2026-08-13T13:00:00"/>
    <s v="2026-08-13 13:00:00 | Nama PIC : Imam  No HP : 082315371464 Alt :  M Janji : 13/08/2026 Jam Pasang : 08.00  - 13:00  NoteÃ‚Â :  hubungi terlebih dahulu sebelum ke lokasi, terima kasih."/>
    <m/>
    <m/>
    <m/>
    <e v="#NUM!"/>
    <e v="#NUM!"/>
    <x v="0"/>
  </r>
  <r>
    <n v="1145"/>
    <n v="1002513438"/>
    <n v="3"/>
    <x v="1"/>
    <n v="5"/>
    <s v="KEDIRI"/>
    <s v="KEDIRI"/>
    <s v="KDI"/>
    <s v="REG"/>
    <s v="AO"/>
    <x v="0"/>
    <s v="1P INET"/>
    <s v="Completed (PS)"/>
    <s v="RBS-Regional 3"/>
    <d v="2026-08-06T18:25:57"/>
    <d v="2026-08-07T16:52:34"/>
    <n v="69360323"/>
    <m/>
    <n v="152610241469"/>
    <s v="SPBU 54.641.26 KEDIRI"/>
    <s v="ODP-KDI-FAS/49 FAS/D03/49.01"/>
    <s v="WO061114049"/>
    <m/>
    <m/>
    <m/>
    <n v="112.040719"/>
    <n v="-7.8081211000000001"/>
    <s v="|MN00418|MYIA-045777034632/POI/PUPUT WIJAYANTI/085736677773/spbukatang1@gmail.com"/>
    <s v="MYIB_ASSISTANT"/>
    <m/>
    <m/>
    <m/>
    <m/>
    <m/>
    <m/>
    <m/>
    <m/>
    <s v="Management Janji"/>
    <s v="2026-08-08 08:00:00 | M Janji :  08 Agustus 2026 Jam Pasang : Pagi Note : hubungi pelanggan jika ingin ke lokasi, terima kasih."/>
    <s v="FCC"/>
    <d v="2026-06-08T18:39:57"/>
    <d v="2026-08-08T08:00:00"/>
    <m/>
    <s v="PS"/>
    <s v="KDI"/>
    <s v="NO ADDON"/>
    <n v="20260807"/>
    <s v="Completed"/>
    <s v="HSI Bisnis Promo HUT Telkom PSB 70% - 50 Mbps"/>
    <s v="INDIBIZ"/>
    <m/>
    <m/>
    <d v="2026-08-08T08:00:00"/>
    <s v="2026-08-08 08:00:00 | M Janji :  08 Agustus 2026 Jam Pasang : Pagi Note : hubungi pelanggan jika ingin ke lokasi, terima kasih."/>
    <n v="2026"/>
    <n v="8"/>
    <n v="7"/>
    <d v="2026-08-07T00:00:00"/>
    <n v="-1.3333333333357587"/>
    <x v="1"/>
  </r>
  <r>
    <n v="1146"/>
    <n v="1002531104"/>
    <n v="3"/>
    <x v="3"/>
    <n v="5"/>
    <s v="MADURA"/>
    <s v="PAMEKASAN"/>
    <s v="PME"/>
    <s v="REG"/>
    <s v="AO"/>
    <x v="0"/>
    <s v="1P INET"/>
    <s v="Completed (PS)"/>
    <s v="RBS-Regional 3"/>
    <d v="2026-08-17T15:11:56"/>
    <d v="2026-08-18T15:12:28"/>
    <n v="69368221"/>
    <m/>
    <n v="152426928308"/>
    <s v="UD. LIN"/>
    <s v="ODP-PME-FBV/12"/>
    <s v="WO061939369"/>
    <m/>
    <m/>
    <m/>
    <n v="113.43908759999999"/>
    <n v="-7.1277887"/>
    <s v="MD|MYDB-20260817265864|DN00001/MN00558|UD. LIN|085801312339"/>
    <s v="MYDIGIBIZPARTNER"/>
    <m/>
    <m/>
    <m/>
    <m/>
    <m/>
    <m/>
    <m/>
    <m/>
    <s v="Management Janji"/>
    <s v="2026-08-18 15:00:00 | Jam Pemasangan : 08:00 - 12.00 Tanggal Pemasangan : 18/08/2026 Info Tambahan : Hubungi pelanggan sebelum datang ke lokasi"/>
    <s v="FCC"/>
    <s v="17-08-2026 15:25:50"/>
    <d v="2026-08-18T15:00:00"/>
    <m/>
    <s v="PS"/>
    <s v="PME"/>
    <s v="NO ADDON"/>
    <n v="20260818"/>
    <s v="Completed"/>
    <s v="HSI Bisnis Promo HUT Telkom PSB 70% - 200 Mbps"/>
    <s v="INDIBIZ"/>
    <m/>
    <m/>
    <d v="2026-08-18T15:00:00"/>
    <s v="2026-08-18 15:00:00 | Jam Pemasangan : 08:00 - 12.00 Tanggal Pemasangan : 18/08/2026 Info Tambahan : Hubungi pelanggan sebelum datang ke lokasi"/>
    <n v="2026"/>
    <n v="8"/>
    <n v="18"/>
    <d v="2026-08-18T00:00:00"/>
    <n v="-0.625"/>
    <x v="1"/>
  </r>
  <r>
    <n v="1147"/>
    <n v="1002504378"/>
    <n v="3"/>
    <x v="2"/>
    <n v="4"/>
    <s v="PURWOKERTO"/>
    <s v="BANJARNEGARA"/>
    <s v="BJR"/>
    <s v="REG"/>
    <s v="AO"/>
    <x v="0"/>
    <m/>
    <s v="Completed (PS)"/>
    <s v="RBS-Regional 3"/>
    <d v="2026-08-01T10:45:59"/>
    <d v="2026-08-01T11:41:28"/>
    <n v="69355162"/>
    <m/>
    <n v="146372103592"/>
    <s v="TOKO MULYA"/>
    <s v="ODP-BJR-FAG/013"/>
    <s v="WO060630011"/>
    <m/>
    <m/>
    <m/>
    <n v="109.600122"/>
    <n v="-7.3503530000000001"/>
    <s v="|MC00213|MYIA-052175650340/POI/MULYATI/088708175802/poncokrc31@gmail.com"/>
    <s v="Sales Profesional"/>
    <m/>
    <m/>
    <m/>
    <m/>
    <m/>
    <m/>
    <m/>
    <m/>
    <s v="Management Janji"/>
    <s v="2026-07-31 13:00:00 | M Janji :  31 Juli 2026  Jam Pasang : Pagi / Siang  Note : hubungi pelanggan jika ingin kelokasi"/>
    <s v="FCC"/>
    <d v="2026-01-08T10:54:54"/>
    <m/>
    <m/>
    <s v="PS"/>
    <s v="BJR"/>
    <s v="NO ADDON"/>
    <n v="2026080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1T07:00:00"/>
    <s v="2026-07-31 13:00:00 | M Janji :  31 Juli 2026  Jam Pasang : Pagi / Siang  Note : hubungi pelanggan jika ingin kelokasi"/>
    <n v="2026"/>
    <n v="8"/>
    <n v="1"/>
    <d v="2026-08-01T00:00:00"/>
    <n v="-0.29166666666424135"/>
    <x v="1"/>
  </r>
  <r>
    <n v="1148"/>
    <n v="1002516587"/>
    <n v="3"/>
    <x v="5"/>
    <n v="5"/>
    <s v="DENPASAR"/>
    <s v="SANUR"/>
    <s v="TOP"/>
    <s v="REG"/>
    <s v="AO"/>
    <x v="0"/>
    <m/>
    <s v="Completed (PS)"/>
    <s v="RBS-Regional 3"/>
    <d v="2026-08-09T16:17:31"/>
    <d v="2026-08-10T16:04:58"/>
    <n v="69360114"/>
    <m/>
    <n v="172422212704"/>
    <s v="SPBU5480103"/>
    <s v="ODP-TOP-FF/41"/>
    <s v="WO061333724"/>
    <m/>
    <m/>
    <m/>
    <n v="115.251884"/>
    <n v="-8.6410959999999992"/>
    <s v="|MN02665|MYIA-048118956985/POI/pak agung/085738735929/spbu.bali.5480103@gmail.com"/>
    <s v="Sales Force DBS"/>
    <m/>
    <m/>
    <m/>
    <m/>
    <m/>
    <m/>
    <m/>
    <m/>
    <s v="Management Janji"/>
    <s v="2026-08-07 13:00:00 | Nama PIC : Dwija   No HP : 085738735929  Alt :   M Janji : 07/08/2026  Jam Pasang : 08.00 - 13:00   NoteÃ‚Â :  hubungi terlebih dahulu sebelum kelokasi"/>
    <s v="FCC"/>
    <d v="2026-09-08T16:25:16"/>
    <m/>
    <m/>
    <s v="PS"/>
    <s v="TOP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9T07:00:00"/>
    <s v="2026-08-07 13:00:00 | Nama PIC : Dwija   No HP : 085738735929  Alt :   M Janji : 07/08/2026  Jam Pasang : 08.00 - 13:00   NoteÃ‚Â :  hubungi terlebih dahulu sebelum kelokasi"/>
    <n v="2026"/>
    <n v="8"/>
    <n v="10"/>
    <d v="2026-08-10T00:00:00"/>
    <n v="0.70833333333575865"/>
    <x v="1"/>
  </r>
  <r>
    <n v="1149"/>
    <n v="1002516964"/>
    <n v="3"/>
    <x v="3"/>
    <n v="5"/>
    <s v="SBY SELATAN"/>
    <s v="MANYAR"/>
    <s v="GBG"/>
    <s v="REG"/>
    <s v="AO"/>
    <x v="0"/>
    <m/>
    <s v="Completed (PS)"/>
    <s v="RBS-Regional 3"/>
    <d v="2026-08-10T09:14:22"/>
    <d v="2026-08-11T14:35:02"/>
    <n v="69362098"/>
    <m/>
    <n v="152320246238"/>
    <s v="PT PELITA MULYA"/>
    <s v="ODP-MYR-FTZ/44"/>
    <s v="WO061384112"/>
    <m/>
    <m/>
    <m/>
    <n v="112.7538989"/>
    <n v="-7.2605101000000003"/>
    <s v="AMRBS;405989;AMEX;SRI MUJI H;RBS-3;SURAMADU;PSB;PT PELITA MULYA;YOKO;081357674198;pt.pelitamulya@gmail.com;HSI Bisnis (1:1) 50 Mbps (Rp 439.000) PSB Rp 150.000;"/>
    <s v="Amex"/>
    <m/>
    <m/>
    <m/>
    <m/>
    <m/>
    <m/>
    <m/>
    <m/>
    <s v="Management Janji"/>
    <s v="2026-08-13 15:00:00|Nama PIC:  bp yoko  No HP: 081357674198 Alt: 0315024217 Tanggal: 13/8/2026 Jam Pasang: Sore Note: Hubungi sebelum ke lokasi, terimakasih.|40010577|MYDITA"/>
    <s v="FCC"/>
    <d v="2026-10-08T09:25:41"/>
    <d v="2026-08-13T15:00:00"/>
    <m/>
    <s v="PS"/>
    <s v="GBG"/>
    <s v="NO ADDON"/>
    <n v="2026081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3T15:00:00"/>
    <s v="2026-08-13 15:00:00|Nama PIC:  bp yoko  No HP: 081357674198 Alt: 0315024217 Tanggal: 13/8/2026 Jam Pasang: Sore Note: Hubungi sebelum ke lokasi, terimakasih.|40010577|MYDITA"/>
    <n v="2026"/>
    <n v="8"/>
    <n v="11"/>
    <d v="2026-08-11T00:00:00"/>
    <n v="-2.625"/>
    <x v="1"/>
  </r>
  <r>
    <n v="1150"/>
    <n v="1002521368"/>
    <n v="3"/>
    <x v="6"/>
    <n v="5"/>
    <s v="JEMBER"/>
    <s v="BONDOWOSO"/>
    <s v="PRJ"/>
    <s v="REG"/>
    <s v="AO"/>
    <x v="0"/>
    <m/>
    <s v="OSS - FALLOUT"/>
    <s v="RBS-Regional 3"/>
    <d v="2026-08-12T09:25:06"/>
    <d v="2026-08-14T17:50:05"/>
    <n v="69363888"/>
    <m/>
    <n v="152526201571"/>
    <s v="RUMAH KOST SUMARNI SATU"/>
    <s v="ODP-PRJ-FB/57"/>
    <s v="WO061566185"/>
    <m/>
    <m/>
    <m/>
    <n v="114.0030976"/>
    <n v="-7.8382443000000004"/>
    <s v="|MC30175|/SUMARNI/85745512394/mkoyyimo@gmail.com"/>
    <s v="Sales Force DBS"/>
    <m/>
    <m/>
    <m/>
    <m/>
    <m/>
    <m/>
    <m/>
    <m/>
    <s v="Management Janji"/>
    <s v="2026-08-13 08:00:00|Tanggal pemasangan: 13/08/2026 Jam pemasangan : siang Info Tambahan : Hubungi pelanggan dulu sebelum ke lokasi terima kasih.|40010577|MYDITA"/>
    <s v="FCC"/>
    <d v="2026-12-08T09:40:31"/>
    <d v="2026-08-13T08:00:00"/>
    <s v="Kendala Teknik"/>
    <s v="FO_WFM"/>
    <s v="PRJ"/>
    <s v="NETMONK - OCA"/>
    <m/>
    <s v="Provisioning Failed|WFM|INF009045673|TOJ_-7.9224536,113.81831299999999_jarak odp lebih 250m"/>
    <s v="- E23015;E23015 ~ ES23 - Perangkat ONT[0]  - E23015~null~44292;E23015||11||Abodemen 0[0]  - E23015~null~E23015_SWONTPREM;SWONTPREM ~ Biaya Sewa ONT Premium ~ E23015[50000]  - E24057;E24057 ~ ES24 - Paket HSI Bisnis (HSIE) Khusus Winback[0]  - E24057~null~"/>
    <s v="INDIBIZ"/>
    <m/>
    <m/>
    <d v="2026-08-13T08:00:00"/>
    <s v="2026-08-13 08:00:00|Tanggal pemasangan: 13/08/2026 Jam pemasangan : siang Info Tambahan : Hubungi pelanggan dulu sebelum ke lokasi terima kasih.|40010577|MYDITA"/>
    <m/>
    <m/>
    <m/>
    <e v="#NUM!"/>
    <e v="#NUM!"/>
    <x v="0"/>
  </r>
  <r>
    <n v="1151"/>
    <n v="1002531162"/>
    <n v="3"/>
    <x v="6"/>
    <n v="5"/>
    <s v="SIDOARJO"/>
    <s v="MOJOKERTO"/>
    <s v="MIP"/>
    <s v="REG"/>
    <s v="AO"/>
    <x v="0"/>
    <s v="1P INET"/>
    <s v="Completed (PS)"/>
    <s v="RBS-Regional 3"/>
    <d v="2026-08-17T15:38:56"/>
    <d v="2026-08-17T20:51:41"/>
    <n v="69368256"/>
    <m/>
    <n v="152313205656"/>
    <s v="wakop LEGEND"/>
    <s v="ODP-MIP-FE/30 FE/D01/30.01"/>
    <s v="WO061942220"/>
    <m/>
    <m/>
    <m/>
    <n v="112.390982955694"/>
    <n v="-7.4269488525726404"/>
    <s v="MD|MYDB-20260817265848|DN00001/MN02271|wakop LEGEND|085194570176"/>
    <s v="MYDIGIBIZPARTNER"/>
    <m/>
    <m/>
    <m/>
    <m/>
    <m/>
    <m/>
    <m/>
    <m/>
    <s v="Management Janji"/>
    <s v="2026-08-18 13:00:00 | Jam Pemasangan : 08:00 - 12.00 Tanggal Pemasangan : 18/08/2026 Info Tambahan : Hubungi pelanggan sebelum datang ke lokasi"/>
    <s v="FCC"/>
    <s v="17-08-2026 15:40:12"/>
    <d v="2026-08-18T13:00:00"/>
    <m/>
    <s v="PS"/>
    <s v="MIP"/>
    <s v="NO ADDON"/>
    <n v="20260817"/>
    <s v="Completed"/>
    <s v="HSI Bisnis Promo HUT Telkom PSB 70% - 300 Mbps"/>
    <s v="INDIBIZ"/>
    <m/>
    <m/>
    <d v="2026-08-18T13:00:00"/>
    <s v="2026-08-18 13:00:00 | Jam Pemasangan : 08:00 - 12.00 Tanggal Pemasangan : 18/08/2026 Info Tambahan : Hubungi pelanggan sebelum datang ke lokasi"/>
    <n v="2026"/>
    <n v="8"/>
    <n v="17"/>
    <d v="2026-08-17T00:00:00"/>
    <n v="-1.5416666666642413"/>
    <x v="1"/>
  </r>
  <r>
    <n v="1152"/>
    <n v="1002519706"/>
    <n v="3"/>
    <x v="7"/>
    <n v="4"/>
    <s v="KUDUS"/>
    <s v="BLORA"/>
    <s v="BLO"/>
    <s v="REG"/>
    <s v="AO"/>
    <x v="0"/>
    <s v="1P INET"/>
    <s v="Completed (PS)"/>
    <s v="RBS-Regional 3"/>
    <d v="2026-08-11T12:14:56"/>
    <d v="2026-08-12T12:39:48"/>
    <n v="69363247"/>
    <m/>
    <n v="141569115721"/>
    <s v="SMP PLUS INSAN GEMILANG"/>
    <s v="ODP-BLO-FFA/140 FFA/D06/140.01"/>
    <s v="WO061487168"/>
    <m/>
    <m/>
    <m/>
    <n v="111.41297659999999"/>
    <n v="-6.9759814999999996"/>
    <s v="|MN02756|MYIA-084351735759/POI/DWI WAHYUNI/082226166897/smpinsangemilang@gmail.com"/>
    <s v="MYIB_ASSISTANT"/>
    <m/>
    <m/>
    <m/>
    <m/>
    <m/>
    <m/>
    <m/>
    <m/>
    <s v="Management Janji"/>
    <s v="2026-08-12 13:00:00 | Jam pemasangan : 12.00 Info Tambahan : Hubungi pelanggan dulu sebelum ke lokasi terimakasih "/>
    <s v="FCC"/>
    <d v="2026-11-08T12:25:22"/>
    <d v="2026-08-12T13:00:00"/>
    <m/>
    <s v="PS"/>
    <s v="BLO"/>
    <s v="NO ADDON"/>
    <n v="20260812"/>
    <s v="Completed"/>
    <s v="HSI Bisnis Basic Promo HUT Telkom PSB 70% - 75 Mbps"/>
    <s v="INDIBIZ"/>
    <m/>
    <m/>
    <d v="2026-08-12T13:00:00"/>
    <s v="2026-08-12 13:00:00 | Jam pemasangan : 12.00 Info Tambahan : Hubungi pelanggan dulu sebelum ke lokasi terimakasih "/>
    <n v="2026"/>
    <n v="8"/>
    <n v="12"/>
    <d v="2026-08-12T00:00:00"/>
    <n v="-0.54166666666424135"/>
    <x v="1"/>
  </r>
  <r>
    <n v="1153"/>
    <n v="1002532080"/>
    <n v="3"/>
    <x v="4"/>
    <n v="4"/>
    <s v="PEKALONGAN"/>
    <s v="BREBES"/>
    <s v="KTM"/>
    <s v="REG"/>
    <s v="AO"/>
    <x v="0"/>
    <s v="1P INET"/>
    <s v="102 | FOLLOW UP COMPLETED"/>
    <s v="RBS-Regional 3"/>
    <d v="2026-08-18T09:01:56"/>
    <d v="2026-08-18T16:43:50"/>
    <n v="69368531"/>
    <m/>
    <n v="142214106732"/>
    <s v="warung sembako"/>
    <s v="ODP-KTM-FD/052 FD/D02/052.01"/>
    <s v="WO061974928"/>
    <m/>
    <m/>
    <m/>
    <n v="108.95405899733299"/>
    <n v="-6.9449141492495903"/>
    <s v="MD|MYDB-20260818265937|EC50002/MC50042|warung sembako|083160111623"/>
    <s v="MYDIGIBIZPARTNER"/>
    <m/>
    <m/>
    <m/>
    <m/>
    <m/>
    <m/>
    <m/>
    <m/>
    <s v="Management Janji"/>
    <s v="2026-08-19 08:00:00 | Nama PIC:  BP JAKA  No HP: 083160111623 Alt: Tanggal: 19/8/2026 Jam Pasang: Pagi Note: Hubungi sebelum ke lokasi, terimakasih"/>
    <s v="FCC"/>
    <s v="18-08-2026 09:10:38"/>
    <d v="2026-08-19T08:00:00"/>
    <s v="Kendala Teknik"/>
    <s v="REVOKE"/>
    <s v="KTM"/>
    <s v="NO ADDON"/>
    <m/>
    <s v="Follow Up Revoke Completed, New Order ID : SC1002534267"/>
    <s v="HSI Bisnis Promo HUT Telkom PSB 70% - 200 Mbps"/>
    <s v="INDIBIZ"/>
    <m/>
    <m/>
    <d v="2026-08-19T08:00:00"/>
    <s v="2026-08-19 08:00:00 | Nama PIC:  BP JAKA  No HP: 083160111623 Alt: Tanggal: 19/8/2026 Jam Pasang: Pagi Note: Hubungi sebelum ke lokasi, terimakasih"/>
    <m/>
    <m/>
    <m/>
    <e v="#NUM!"/>
    <e v="#NUM!"/>
    <x v="0"/>
  </r>
  <r>
    <n v="1154"/>
    <n v="1002519286"/>
    <n v="3"/>
    <x v="4"/>
    <n v="4"/>
    <s v="PEKALONGAN"/>
    <s v="BREBES"/>
    <s v="BMU"/>
    <s v="REG"/>
    <s v="AO"/>
    <x v="0"/>
    <m/>
    <s v="102 | FOLLOW UP COMPLETED"/>
    <s v="RBS-Regional 3"/>
    <d v="2026-08-11T10:32:54"/>
    <d v="2026-08-13T12:23:35"/>
    <n v="69363057"/>
    <m/>
    <n v="146281107959"/>
    <s v="SPBU 4452226 KALIERANG"/>
    <s v="ODP-BMU-FJ/030"/>
    <s v="WO061557704"/>
    <m/>
    <m/>
    <m/>
    <n v="109.0044565"/>
    <n v="-7.2608404999999996"/>
    <s v="AMRBS;403095;REG3;BAYU;085100296564;PIC 082135564896 INA;HSI 100MB;535k;spbukalierang.4452226@gmail.com"/>
    <s v="Account Manager"/>
    <m/>
    <m/>
    <m/>
    <m/>
    <m/>
    <m/>
    <m/>
    <m/>
    <s v="Management Janji"/>
    <s v="2026-08-13 13:00:00| M Janji : (13/AGUSTUS/2026) jam Pasang : 09:00 Note : hubungi pelanggan jika ingin kelokasi|40900827|MYDITA"/>
    <s v="FCC"/>
    <d v="2026-11-08T10:39:50"/>
    <d v="2026-08-13T13:00:00"/>
    <m/>
    <s v="REVOKE"/>
    <s v="BMU"/>
    <s v="NO ADDON"/>
    <m/>
    <s v="Follow Up Revoke Completed, New Order ID : SC1002524083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3T13:00:00"/>
    <s v="2026-08-13 13:00:00| M Janji : (13/AGUSTUS/2026) jam Pasang : 09:00 Note : hubungi pelanggan jika ingin kelokasi|40900827|MYDITA"/>
    <m/>
    <m/>
    <m/>
    <e v="#NUM!"/>
    <e v="#NUM!"/>
    <x v="0"/>
  </r>
  <r>
    <n v="1155"/>
    <n v="1002511256"/>
    <n v="3"/>
    <x v="6"/>
    <n v="5"/>
    <s v="PASURUAN"/>
    <s v="PROBOLINGGO"/>
    <s v="SKP"/>
    <s v="REG"/>
    <s v="AO"/>
    <x v="0"/>
    <m/>
    <s v="Completed (PS)"/>
    <s v="RBS-Regional 3"/>
    <d v="2026-08-05T17:20:09"/>
    <d v="2026-08-06T16:02:48"/>
    <n v="69359441"/>
    <m/>
    <n v="152528204011"/>
    <s v="VILLA NGADAS MOTOR"/>
    <s v="ODP-SKP-FC/29"/>
    <s v="WO061078510"/>
    <m/>
    <m/>
    <m/>
    <n v="112.99459640000001"/>
    <n v="-7.9194627999999998"/>
    <s v="|MN00836|/VILLA NGADAS MOTOR/WINBACK 2.0 HSI B2B (1:1) 50MBPS 355RB PSB DISC 70%//anggiagrisyandi@gmail.com/WINDARTO/082334668879 / 82246780298"/>
    <s v="Sales Force DBS"/>
    <m/>
    <m/>
    <m/>
    <m/>
    <m/>
    <m/>
    <m/>
    <m/>
    <s v="Management Janji"/>
    <s v="2026-08-07 13:00:00|Nama PIC : BAPAK WINDARTO No HP : 082334668879 Alt :  M Janji : (JUMAT/7/AGUSTUS/2026) jam Pasang : 09:00 Note : hubungi pelanggan jika ingin kelokasi|40961370|MYDITA"/>
    <s v="FCC"/>
    <d v="2026-05-08T17:25:33"/>
    <d v="2026-08-07T13:00:00"/>
    <m/>
    <s v="PS"/>
    <s v="SKP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13:00:00"/>
    <s v="2026-08-07 13:00:00|Nama PIC : BAPAK WINDARTO No HP : 082334668879 Alt :  M Janji : (JUMAT/7/AGUSTUS/2026) jam Pasang : 09:00 Note : hubungi pelanggan jika ingin kelokasi|40961370|MYDITA"/>
    <n v="2026"/>
    <n v="8"/>
    <n v="6"/>
    <d v="2026-08-06T00:00:00"/>
    <n v="-1.5416666666642413"/>
    <x v="1"/>
  </r>
  <r>
    <n v="1156"/>
    <n v="1002532976"/>
    <n v="3"/>
    <x v="1"/>
    <n v="5"/>
    <s v="KEDIRI"/>
    <s v="NGANJUK"/>
    <s v="NJK"/>
    <s v="REG"/>
    <s v="AO"/>
    <x v="0"/>
    <s v="1P INET"/>
    <s v="MIE - SEND SURVEY"/>
    <s v="RBS-Regional 3"/>
    <d v="2026-08-18T12:29:57"/>
    <d v="2026-08-18T12:32:02"/>
    <n v="69368922"/>
    <m/>
    <n v="152611229914"/>
    <s v="SMA NEGERI 1 NGRAMBE"/>
    <s v="ODP-NJK-FAJ/58 FAJ/D04/58.01"/>
    <s v="WO062000380"/>
    <m/>
    <m/>
    <m/>
    <n v="111.872191429138"/>
    <n v="-7.6693713517771904"/>
    <s v="MD|MYDB-20260818265975|DC20010/MC20003|SMA NEGERI 1 NGRAMBE|087762353083"/>
    <s v="MYDIGIBIZPARTNER"/>
    <m/>
    <m/>
    <m/>
    <m/>
    <m/>
    <m/>
    <m/>
    <m/>
    <s v="Management Janji"/>
    <s v="2026-08-19 13:00:00 | Nama : BP M YUSUF  No Hp : 087762353083 No Alt :  Tgl Pemasangan : 19 Agustus 2026 Interval : PAGI  Note : Hubungi pelanggan terlebih dahulu"/>
    <s v="FCC"/>
    <s v="18-08-2026 12:40:11"/>
    <d v="2026-08-19T13:00:00"/>
    <m/>
    <s v="SURVEY_NEW_MANJA"/>
    <s v="NJK"/>
    <s v="NO ADDON"/>
    <m/>
    <s v="MIE - SEND SURVEY"/>
    <s v="HSI Bisnis Promo HUT Telkom PSB 70% - 300 Mbps"/>
    <s v="INDIBIZ"/>
    <m/>
    <m/>
    <d v="2026-08-19T13:00:00"/>
    <s v="2026-08-19 13:00:00 | Nama : BP M YUSUF  No Hp : 087762353083 No Alt :  Tgl Pemasangan : 19 Agustus 2026 Interval : PAGI  Note : Hubungi pelanggan terlebih dahulu"/>
    <m/>
    <m/>
    <m/>
    <e v="#NUM!"/>
    <e v="#NUM!"/>
    <x v="0"/>
  </r>
  <r>
    <n v="1157"/>
    <n v="1002519296"/>
    <n v="3"/>
    <x v="6"/>
    <n v="5"/>
    <s v="PASURUAN"/>
    <s v="PROBOLINGGO"/>
    <s v="SKP"/>
    <s v="REG"/>
    <s v="AO"/>
    <x v="0"/>
    <m/>
    <s v="Completed (PS)"/>
    <s v="RBS-Regional 3"/>
    <d v="2026-08-11T10:35:03"/>
    <d v="2026-08-12T17:38:18"/>
    <n v="69363062"/>
    <m/>
    <n v="152528204017"/>
    <s v="BROMO PERMAI"/>
    <s v="ODP-SKP-FC/02"/>
    <s v="WO061487135"/>
    <m/>
    <m/>
    <m/>
    <n v="112.9646427"/>
    <n v="-7.9231110999999999"/>
    <s v="|MN01316|/BROMO PERMAI/WINBACK 2.0 HSI B2B (1:1) 100MBPS 535RB PSB DISC 70%//bromopermaiindah@gmail.com/MOCHAMMAD RIZKY SURYA GEMILANG/85231390107"/>
    <s v="Sales Force DBS"/>
    <m/>
    <m/>
    <m/>
    <m/>
    <m/>
    <m/>
    <m/>
    <m/>
    <s v="Management Janji"/>
    <s v="2026-08-12 13:00:00|Tanggal pemasangan : 12 AGUSTUS 2026 Jam pemasangan : pagi/siang Info Tambahan : Hubungi pelanggan dulu sebelum ke lokasi terima kasih|40010577|MYDITA"/>
    <s v="FCC"/>
    <d v="2026-11-08T10:39:50"/>
    <d v="2026-08-12T13:00:00"/>
    <m/>
    <s v="PS"/>
    <s v="SKP"/>
    <s v="NO ADDON"/>
    <n v="20260812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2T13:00:00"/>
    <s v="2026-08-12 13:00:00|Tanggal pemasangan : 12 AGUSTUS 2026 Jam pemasangan : pagi/siang Info Tambahan : Hubungi pelanggan dulu sebelum ke lokasi terima kasih|40010577|MYDITA"/>
    <n v="2026"/>
    <n v="8"/>
    <n v="12"/>
    <d v="2026-08-12T00:00:00"/>
    <n v="-0.54166666666424135"/>
    <x v="1"/>
  </r>
  <r>
    <n v="1158"/>
    <n v="1002531972"/>
    <n v="3"/>
    <x v="1"/>
    <n v="5"/>
    <s v="KEDIRI"/>
    <s v="KEDIRI"/>
    <s v="NDL"/>
    <s v="REG"/>
    <s v="AO"/>
    <x v="0"/>
    <s v="1P INET"/>
    <s v="Completed (PS)"/>
    <s v="RBS-Regional 3"/>
    <d v="2026-08-18T08:19:56"/>
    <d v="2026-08-18T15:43:58"/>
    <n v="69368478"/>
    <m/>
    <n v="152651207268"/>
    <s v="WIJAYA PLASTIK"/>
    <s v="ODP-NDL-FF/54"/>
    <s v="WO061971878"/>
    <m/>
    <m/>
    <m/>
    <n v="111.967899028075"/>
    <n v="-7.9365645216283296"/>
    <s v="MD|MYDB-20260817265921|DN00001/MN00968|WIJAYA PLASTIK|087760079664"/>
    <s v="MYDIGIBIZPARTNER"/>
    <m/>
    <m/>
    <m/>
    <m/>
    <m/>
    <m/>
    <m/>
    <m/>
    <s v="Management Janji"/>
    <s v="2026-08-19 08:00:00 | M Janji : (19/08/2026) jam Pasang : 09:00 Note : hubungi pelanggan jika ingin kelokasi"/>
    <s v="FCC"/>
    <s v="18-08-2026 08:26:25"/>
    <d v="2026-08-19T08:00:00"/>
    <m/>
    <s v="PS"/>
    <s v="NDL"/>
    <s v="NO ADDON"/>
    <n v="20260818"/>
    <s v="Completed"/>
    <s v="HSI Bisnis Promo HUT Telkom PSB 70% - 100 Mbps Dual Band"/>
    <s v="INDIBIZ"/>
    <m/>
    <m/>
    <d v="2026-08-19T08:00:00"/>
    <s v="2026-08-19 08:00:00 | M Janji : (19/08/2026) jam Pasang : 09:00 Note : hubungi pelanggan jika ingin kelokasi"/>
    <n v="2026"/>
    <n v="8"/>
    <n v="18"/>
    <d v="2026-08-18T00:00:00"/>
    <n v="-1.3333333333357587"/>
    <x v="1"/>
  </r>
  <r>
    <n v="1159"/>
    <n v="1002533954"/>
    <n v="3"/>
    <x v="5"/>
    <n v="5"/>
    <s v="SINGARJA"/>
    <s v="GIANYAR"/>
    <s v="UBU"/>
    <s v="REG"/>
    <s v="AO"/>
    <x v="0"/>
    <m/>
    <s v="MIE - SEND SURVEY"/>
    <s v="RBS-Regional 3"/>
    <d v="2026-08-18T15:47:16"/>
    <d v="2026-08-18T16:46:01"/>
    <n v="69369275"/>
    <m/>
    <n v="172408248178"/>
    <s v="GIO GRAB AND GO"/>
    <s v="ODP-UBU-FT/11"/>
    <s v="WO062041801"/>
    <m/>
    <m/>
    <m/>
    <n v="115.264782"/>
    <n v="-8.5002104000000003"/>
    <s v="|MN02642|/PIC IBU DENIS/082341413134-082323118701/giograbandgo@gmail.com"/>
    <s v="Sales Force DBS"/>
    <m/>
    <m/>
    <m/>
    <m/>
    <m/>
    <m/>
    <m/>
    <m/>
    <s v="Management Janji"/>
    <s v="2026-08-19 13:00:00|Nama PIC : Dhennis No HP : 082341413134 Alt : 082323118701 M Janji : 19/08/2026 Jam Pasang : 08.00 - 13:00  NoteÃ‚Â :  hubungi terlebih dahulu sebelum kelokasi |40981184|MYDITA"/>
    <s v="FCC"/>
    <s v="18-08-2026 15:55:35"/>
    <d v="2026-08-19T13:00:00"/>
    <m/>
    <s v="SURVEY_NEW_MANJA"/>
    <s v="UBU"/>
    <s v="NO ADDON"/>
    <m/>
    <s v="MIE - SEND SURVEY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19T13:00:00"/>
    <s v="2026-08-19 13:00:00|Nama PIC : Dhennis No HP : 082341413134 Alt : 082323118701 M Janji : 19/08/2026 Jam Pasang : 08.00 - 13:00  NoteÃ‚Â :  hubungi terlebih dahulu sebelum kelokasi |40981184|MYDITA"/>
    <m/>
    <m/>
    <m/>
    <e v="#NUM!"/>
    <e v="#NUM!"/>
    <x v="0"/>
  </r>
  <r>
    <n v="1160"/>
    <n v="1002527825"/>
    <n v="3"/>
    <x v="4"/>
    <n v="4"/>
    <s v="SEMARANG"/>
    <s v="UNGARAN"/>
    <s v="BWE"/>
    <s v="REG"/>
    <s v="AO"/>
    <x v="0"/>
    <s v="1P INET"/>
    <s v="Completed (PS)"/>
    <s v="RBS-Regional 3"/>
    <d v="2026-08-15T09:49:56"/>
    <d v="2026-08-15T19:17:21"/>
    <n v="69366617"/>
    <m/>
    <n v="141459107979"/>
    <s v="Toko dan kost Surya"/>
    <s v="ODP-BWE-FC/004"/>
    <s v="WO061802090"/>
    <m/>
    <m/>
    <m/>
    <n v="110.4302114"/>
    <n v="-7.1841704000000002"/>
    <s v="|MN02374|MYIA-000902782464/POI/Priyadi Handoko/081225566432/handoko.link@gmail.com"/>
    <s v="MYIB_ASSISTANT"/>
    <m/>
    <m/>
    <m/>
    <m/>
    <m/>
    <m/>
    <m/>
    <m/>
    <s v="Management Janji"/>
    <s v="2026-08-16 08:00:00 | Jam pemasangan : 12.00 Info Tambahan : Hubungi pelanggan dulu sebelum ke lokasi terimakasih "/>
    <s v="FCC"/>
    <s v="15-08-2026 09:55:09"/>
    <d v="2026-08-16T08:00:00"/>
    <m/>
    <s v="PS"/>
    <s v="BWE"/>
    <s v="NO ADDON"/>
    <n v="20260815"/>
    <s v="Completed"/>
    <s v="HSI Bisnis Promo HUT Telkom PSB 70% - 300 Mbps"/>
    <s v="INDIBIZ"/>
    <m/>
    <m/>
    <d v="2026-08-16T08:00:00"/>
    <s v="2026-08-16 08:00:00 | Jam pemasangan : 12.00 Info Tambahan : Hubungi pelanggan dulu sebelum ke lokasi terimakasih "/>
    <n v="2026"/>
    <n v="8"/>
    <n v="15"/>
    <d v="2026-08-15T00:00:00"/>
    <n v="-1.3333333333357587"/>
    <x v="1"/>
  </r>
  <r>
    <n v="1161"/>
    <n v="1002512393"/>
    <n v="3"/>
    <x v="6"/>
    <n v="5"/>
    <s v="SIDOARJO"/>
    <s v="INNER - JATIM TIMUR"/>
    <s v="GDA"/>
    <s v="REG"/>
    <s v="AO"/>
    <x v="0"/>
    <s v="1P INET"/>
    <s v="Completed (PS)"/>
    <s v="RBS-Regional 3"/>
    <d v="2026-08-06T13:25:57"/>
    <d v="2026-08-07T14:45:01"/>
    <n v="69359962"/>
    <m/>
    <n v="152317261813"/>
    <s v="PT. ASIA LUKI TRADING"/>
    <s v="ODP-GDA-FBH/05 FBH/D01/05.01"/>
    <s v="WO061076492"/>
    <m/>
    <m/>
    <m/>
    <n v="112.7206841"/>
    <n v="-7.3978486999999999"/>
    <s v="|MN00884|MYIA-049780388744/POI/Muhammad Zakky/082229331765/facclukas@gmail.com"/>
    <s v="MYIB_ASSISTANT"/>
    <m/>
    <m/>
    <m/>
    <m/>
    <m/>
    <m/>
    <m/>
    <m/>
    <s v="Management Janji"/>
    <s v="2026-08-07 15:00:00 | Nama PIC : Zakky No HP : 082229331765 Alt : 087848063429 M Janji : 07/08/2026 Jam Pasang : 08.00 - 13:00  NoteÃ‚Â :  hubungi terlebih dahulu sebelum kelokasi "/>
    <s v="FCC"/>
    <d v="2026-06-08T13:40:05"/>
    <d v="2026-08-07T15:00:00"/>
    <m/>
    <s v="PS"/>
    <s v="GDA"/>
    <s v="NO ADDON"/>
    <n v="20260807"/>
    <s v="Completed"/>
    <s v="HSI Bisnis Basic Promo HUT Telkom PSB 70% - 50 Mbps"/>
    <s v="INDIBIZ"/>
    <m/>
    <m/>
    <d v="2026-08-07T15:00:00"/>
    <s v="2026-08-07 15:00:00 | Nama PIC : Zakky No HP : 082229331765 Alt : 087848063429 M Janji : 07/08/2026 Jam Pasang : 08.00 - 13:00  NoteÃ‚Â :  hubungi terlebih dahulu sebelum kelokasi "/>
    <n v="2026"/>
    <n v="8"/>
    <n v="7"/>
    <d v="2026-08-07T00:00:00"/>
    <n v="-0.625"/>
    <x v="1"/>
  </r>
  <r>
    <n v="1162"/>
    <n v="1002511661"/>
    <n v="3"/>
    <x v="4"/>
    <n v="4"/>
    <s v="PEKALONGAN"/>
    <s v="PEMALANG"/>
    <s v="RDD"/>
    <s v="REG"/>
    <s v="AO"/>
    <x v="0"/>
    <m/>
    <s v="WAITING AKTIFASI IHLD"/>
    <s v="RBS-Regional 3"/>
    <d v="2026-08-06T09:49:46"/>
    <d v="2026-08-06T18:09:03"/>
    <n v="69358113"/>
    <m/>
    <m/>
    <s v="PT GLOBAL JET EXPRESS"/>
    <m/>
    <s v="WO060881525"/>
    <m/>
    <m/>
    <m/>
    <n v="109.239997"/>
    <n v="-7.0606"/>
    <s v="AMRBS;403099;TREG4;MUHAMMAD MASTUR;081226139781;CP IS MAELAL HIKAM;082324798182;PAKET 2S INET VOICE 50 MBPS (479.000);PT GLOBAL JET EXPRESS//KEDUNGBANTENG;input by Tito"/>
    <s v="Account Manager"/>
    <m/>
    <m/>
    <m/>
    <m/>
    <m/>
    <m/>
    <m/>
    <m/>
    <s v="Management Janji"/>
    <s v="2026-08-06 08:00:00|Nama PIC : Bp Hikam No HP : 082324798182 No Alt : - M Janji : 06 Agustus 2026 Jam Pasang : Pagi / Siang Note : hubungi pelanggan jika ingin ke lokasi, terima kasih|40951378|MYDITA"/>
    <s v="FCC"/>
    <d v="2026-06-08T09:55:05"/>
    <d v="2026-08-06T00:00:00"/>
    <m/>
    <s v="UNSC"/>
    <s v="RDD"/>
    <s v="NO ADDON"/>
    <m/>
    <s v="WAITING:  |MYDITA"/>
    <s v="- 11_11446;Biaya PSB HSI EBIS Tunai di Depan ~ 11[150000]  - SP_NOSS;SP_NOSS ~ Internet NOSS Multispeed Network[0]  - E23046;E23046 ~ ES23 - Paket HSI Bisnis[0]  - E23046~null~E23046_UNL;UNL ~ Internet-Link Unlimited Internet Usage ~ E23046[0]  - E23046~n"/>
    <s v="INDIBIZ"/>
    <m/>
    <m/>
    <d v="2026-08-06T08:00:00"/>
    <s v="2026-08-06 08:00:00|Nama PIC : Bp Hikam No HP : 082324798182 No Alt : - M Janji : 06 Agustus 2026 Jam Pasang : Pagi / Siang Note : hubungi pelanggan jika ingin ke lokasi, terima kasih|40951378|MYDITA"/>
    <m/>
    <m/>
    <m/>
    <e v="#NUM!"/>
    <e v="#NUM!"/>
    <x v="0"/>
  </r>
  <r>
    <n v="1163"/>
    <n v="1002514199"/>
    <n v="3"/>
    <x v="5"/>
    <n v="5"/>
    <s v="SINGARJA"/>
    <s v="SINGARAJA"/>
    <s v="SGR"/>
    <s v="REG"/>
    <s v="AO"/>
    <x v="0"/>
    <m/>
    <s v="Completed (PS)"/>
    <s v="RBS-Regional 3"/>
    <d v="2026-08-07T10:48:56"/>
    <d v="2026-08-08T09:31:15"/>
    <n v="69357509"/>
    <m/>
    <n v="172424836842"/>
    <s v="TK NEGERI LILIGUNDI"/>
    <s v="ODP-SGR-FCU/35"/>
    <s v="WO061146473"/>
    <m/>
    <m/>
    <m/>
    <n v="115.098439174446"/>
    <n v="-8.12850882318142"/>
    <s v="|MC10009|/TK NEGERI LILIGUNDI/PIC IDA AYU KADE MARET/082221571674/081246431476/tknegerililigundi20@gmail.com"/>
    <s v="Sales Force DBS"/>
    <m/>
    <m/>
    <m/>
    <m/>
    <m/>
    <m/>
    <m/>
    <m/>
    <s v="Management Janji"/>
    <s v="2026-08-04 13:00:00|Nama PIC: bu ida ayu  Notel: 082221571674  Alt: -   Tanggal: 4/8/2026  Jam Pasang: Siang  Note: Hubungi sebelum ke lokasi, terimakasih.  |40961370|MYDITA"/>
    <s v="FCC"/>
    <d v="2026-07-08T10:55:20"/>
    <m/>
    <m/>
    <s v="PS"/>
    <s v="SGR"/>
    <s v="NETMONK"/>
    <n v="20260808"/>
    <s v="Completed"/>
    <s v="- 11_11446;Biaya PSB HSI EBIS Tunai di Depan ~ 11[150000]  - E23015;E23015 ~ ES23 - Perangkat ONT[0]  - E23015~null~44292;E23015||11||Abodemen 0[0]  - E23015~null~E23015_SWONT;SWONT ~ Biaya Sewa ONT ~ E23015[30000]  - E25061;E25061 ~ ES25 - Paket HSI Basi"/>
    <s v="INDIBIZ"/>
    <m/>
    <m/>
    <d v="2026-08-07T07:00:00"/>
    <s v="2026-08-04 13:00:00|Nama PIC: bu ida ayu  Notel: 082221571674  Alt: -   Tanggal: 4/8/2026  Jam Pasang: Siang  Note: Hubungi sebelum ke lokasi, terimakasih.  |40961370|MYDITA"/>
    <n v="2026"/>
    <n v="8"/>
    <n v="8"/>
    <d v="2026-08-08T00:00:00"/>
    <n v="0.70833333333575865"/>
    <x v="1"/>
  </r>
  <r>
    <n v="1164"/>
    <n v="1002532371"/>
    <n v="3"/>
    <x v="2"/>
    <n v="4"/>
    <s v="PURWOKERTO"/>
    <s v="BANJARNEGARA"/>
    <s v="KLP"/>
    <s v="REG"/>
    <s v="AO"/>
    <x v="0"/>
    <s v="1P INET"/>
    <s v="MIE - SEND SURVEY"/>
    <s v="RBS-Regional 3"/>
    <d v="2026-08-18T10:01:57"/>
    <d v="2026-08-18T10:04:01"/>
    <n v="69368658"/>
    <m/>
    <n v="143395108758"/>
    <s v="RESTU COLLECTION"/>
    <s v="ODP-KLP-FA/082 FA/D06/082.01"/>
    <s v="WO061980763"/>
    <m/>
    <m/>
    <m/>
    <n v="109.523959"/>
    <n v="-7.454949"/>
    <s v="|MN00909|MYIA-033488210767/POI/panji/085291779112/2026revive@gmail.com"/>
    <s v="MYIB_ASSISTANT"/>
    <m/>
    <m/>
    <m/>
    <m/>
    <m/>
    <m/>
    <m/>
    <m/>
    <s v="Management Janji"/>
    <s v="2026-08-21 08:00:00 | Nama PIC : IBU RESTU No HP : 085291779112 No Alternatif : M Janji : 19/07/2026 Jam Pasang : Pagi NoteÃ‚Â :  Hubungi terlebih dahulu sebelum ke lokasi"/>
    <s v="FCC"/>
    <s v="18-08-2026 10:10:24"/>
    <d v="2026-08-21T08:00:00"/>
    <m/>
    <s v="SURVEY_NEW_MANJA"/>
    <s v="KLP"/>
    <s v="NO ADDON"/>
    <m/>
    <s v="MIE - SEND SURVEY"/>
    <s v="HSI Bisnis Promo HUT Telkom PSB 70% - 50 Mbps"/>
    <s v="INDIBIZ"/>
    <m/>
    <m/>
    <d v="2026-08-21T08:00:00"/>
    <s v="2026-08-21 08:00:00 | Nama PIC : IBU RESTU No HP : 085291779112 No Alternatif : M Janji : 19/07/2026 Jam Pasang : Pagi NoteÃ‚Â :  Hubungi terlebih dahulu sebelum ke lokasi"/>
    <m/>
    <m/>
    <m/>
    <e v="#NUM!"/>
    <e v="#NUM!"/>
    <x v="0"/>
  </r>
  <r>
    <n v="1165"/>
    <n v="1002506592"/>
    <n v="3"/>
    <x v="5"/>
    <n v="5"/>
    <s v="DENPASAR"/>
    <s v="JIMBARAN"/>
    <s v="JBR"/>
    <s v="REG"/>
    <s v="AO"/>
    <x v="0"/>
    <m/>
    <s v="Completed (PS)"/>
    <s v="RBS-Regional 3"/>
    <d v="2026-08-03T17:44:38"/>
    <d v="2026-08-04T10:42:32"/>
    <n v="69356742"/>
    <m/>
    <n v="172415798673"/>
    <s v="KOST SAFIRA LIMA SAUDARA"/>
    <s v="ODP-JBR-FG/08"/>
    <s v="WO060830546"/>
    <m/>
    <m/>
    <m/>
    <n v="115.17363687"/>
    <n v="-8.754737531"/>
    <s v="MD|MYDB-20260801264132|DN00001/MN00737|KOST SAFIRA LIMA SAUDARA|087862145892"/>
    <s v="MYDIGIBIZPARTNER"/>
    <m/>
    <m/>
    <m/>
    <m/>
    <m/>
    <m/>
    <m/>
    <m/>
    <s v="Management Janji"/>
    <s v="2026-08-02 13:00:00 | telp :087862145892  Tanggal pemasangan :02/08/2026  Jam pemasangan : pagi/siang  Info Tambahan : Hubungi pelanggan dulu sebelum ke lokasi  terima kasih"/>
    <s v="FCC"/>
    <d v="2026-03-08T17:54:48"/>
    <m/>
    <m/>
    <s v="PS"/>
    <s v="JBR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8-02 13:00:00 | telp :087862145892  Tanggal pemasangan :02/08/2026  Jam pemasangan : pagi/siang  Info Tambahan : Hubungi pelanggan dulu sebelum ke lokasi  terima kasih"/>
    <n v="2026"/>
    <n v="8"/>
    <n v="4"/>
    <d v="2026-08-04T00:00:00"/>
    <n v="0.70833333333575865"/>
    <x v="1"/>
  </r>
  <r>
    <n v="1166"/>
    <n v="1002509667"/>
    <n v="3"/>
    <x v="0"/>
    <n v="5"/>
    <s v="MATARAM"/>
    <s v="INNER - NUSA TENGGARA"/>
    <s v="MTR"/>
    <s v="REG"/>
    <s v="AO"/>
    <x v="0"/>
    <s v="1P INET"/>
    <s v="Completed (PS)"/>
    <s v="RBS-Regional 3"/>
    <d v="2026-08-05T08:58:58"/>
    <d v="2026-08-06T12:59:03"/>
    <n v="69358763"/>
    <m/>
    <n v="172601796813"/>
    <s v="Toko Depirtn Karangsukun"/>
    <s v="ODP-MTR-FDE/79 FDE/D07/79.01"/>
    <s v="WO060950825"/>
    <m/>
    <m/>
    <m/>
    <n v="116.11249789999999"/>
    <n v="-8.5882553000000001"/>
    <s v="MD|MYDB-20260804264345|SC00001/MC00046|Toko Depirtn Karangsukun|082339474323"/>
    <s v="MYDIGIBIZPARTNER"/>
    <m/>
    <m/>
    <m/>
    <m/>
    <m/>
    <m/>
    <m/>
    <m/>
    <s v="Management Janji"/>
    <s v="2026-08-06 15:00:00 | Tanggal pemasangan: 06/08/2026 Jam pemasangan : pagi / siang Info Tambahan : Hubungi pelanggan dulu sebelum ke lokasi terima kasih"/>
    <s v="FCC"/>
    <d v="2026-05-08T09:24:57"/>
    <d v="2026-08-06T15:00:00"/>
    <m/>
    <s v="PS"/>
    <s v="MTR"/>
    <s v="NO ADDON"/>
    <n v="20260806"/>
    <s v="Completed"/>
    <s v="HSI Bisnis Promo HUT Telkom PSB 70% - 75 Mbps"/>
    <s v="INDIBIZ"/>
    <m/>
    <m/>
    <d v="2026-08-06T15:00:00"/>
    <s v="2026-08-06 15:00:00 | Tanggal pemasangan: 06/08/2026 Jam pemasangan : pagi / siang Info Tambahan : Hubungi pelanggan dulu sebelum ke lokasi terima kasih"/>
    <n v="2026"/>
    <n v="8"/>
    <n v="6"/>
    <d v="2026-08-06T00:00:00"/>
    <n v="-0.625"/>
    <x v="1"/>
  </r>
  <r>
    <n v="1167"/>
    <n v="1002528727"/>
    <n v="3"/>
    <x v="4"/>
    <n v="4"/>
    <s v="PEKALONGAN"/>
    <s v="BREBES"/>
    <s v="BMU"/>
    <s v="REG"/>
    <s v="AO"/>
    <x v="0"/>
    <m/>
    <s v="Completed (PS)"/>
    <s v="RBS-Regional 3"/>
    <d v="2026-08-15T16:47:28"/>
    <d v="2026-08-15T17:24:59"/>
    <n v="69363445"/>
    <m/>
    <n v="146281108285"/>
    <s v="SPBU 4452216 SAKALIBELS"/>
    <s v="ODP-BMU-FV/015"/>
    <s v="WO061836590"/>
    <m/>
    <m/>
    <m/>
    <n v="109.0171977"/>
    <n v="-7.2361803"/>
    <s v="AMRBS;403095;REG3;BAYU;085100296564;HSI 1S 100MB;535k;PIC 087834130181;spbusakalibelsss16@gmail.com"/>
    <s v="Account Manager"/>
    <m/>
    <m/>
    <m/>
    <m/>
    <m/>
    <m/>
    <m/>
    <m/>
    <s v="Management Janji"/>
    <s v="2026-08-14 13:00:00|Nama PIC:  bu tasya   No HP: 087834130181  Alt:  Tanggal: 14/8/2026  Jam Pasang: Siang  Note: Hubungi sebelum ke lokasi, terimakasih.|40010577|MYDITA"/>
    <s v="FCC"/>
    <s v="15-08-2026 16:55:08"/>
    <m/>
    <m/>
    <s v="PS"/>
    <s v="BMU"/>
    <s v="NO ADDON"/>
    <n v="20260815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15T07:00:00"/>
    <s v="2026-08-14 13:00:00|Nama PIC:  bu tasya   No HP: 087834130181  Alt:  Tanggal: 14/8/2026  Jam Pasang: Siang  Note: Hubungi sebelum ke lokasi, terimakasih.|40010577|MYDITA"/>
    <n v="2026"/>
    <n v="8"/>
    <n v="15"/>
    <d v="2026-08-15T00:00:00"/>
    <n v="-0.29166666666424135"/>
    <x v="1"/>
  </r>
  <r>
    <n v="1168"/>
    <n v="1002511112"/>
    <n v="3"/>
    <x v="3"/>
    <n v="5"/>
    <s v="SBY UTARA"/>
    <s v="MANYAR"/>
    <s v="MGO"/>
    <s v="REG"/>
    <s v="AO"/>
    <x v="0"/>
    <m/>
    <s v="Completed (PS)"/>
    <s v="RBS-Regional 3"/>
    <d v="2026-08-05T16:09:36"/>
    <d v="2026-08-05T17:46:26"/>
    <n v="69351286"/>
    <m/>
    <n v="152413167540"/>
    <s v="STORE KKV PLAZA SURABAYA"/>
    <s v="ODP-DMO-FSY/18"/>
    <s v="WO061009503"/>
    <m/>
    <m/>
    <m/>
    <n v="112.749053"/>
    <n v="-7.2652659999999996"/>
    <s v="AMRBS;402409;AMEX;DODOD HERMANU;RBS-3;SURAMADU;PSB;STORE KKV PLAZA SURABAYA;HSI Bisnis + Netmonk (1:1) 300 Mbps (Rp 1.559.000) PSB Rp 150.000;081274594701;elisa@kkgroup.cn;ELISA MARTA NUGRAHA;Plaza Surabaya Lantai I/SC/029-030, Jalan Pemuda 33-37 Surabaya"/>
    <s v="Sales Force DBS"/>
    <m/>
    <m/>
    <m/>
    <m/>
    <m/>
    <m/>
    <m/>
    <m/>
    <s v="Management Janji"/>
    <s v="2026-07-25 15:00:00|  Nama Pic : TK. AL IRSYAD CILACAP  No Hp Pic : 08122513128  Jam Pemasangan : 08:00 - 12.00  Tanggal Pemasangan : 27 JULI  Info Tambahan : Hubungi pelanggan sebelum datang ke lokasi|BE1295|MYDITA"/>
    <s v="FCC"/>
    <d v="2026-05-08T16:10:18"/>
    <m/>
    <m/>
    <s v="PS"/>
    <s v="MGO"/>
    <s v="NETMONK"/>
    <n v="20260805"/>
    <s v="Completed"/>
    <s v="- 11_11446;Biaya PSB HSI EBIS Tunai di Depan ~ 11[150000]  - E23015;E23015 ~ ES23 - Perangkat ONT[0]  - E23015~null~44292;E23015||11||Abodemen 0[0]  - E23015~null~E23015_SWONTPREM;SWONTPREM ~ Biaya Sewa ONT Premium ~ E23015[50000]  - E23046;E23046 ~ ES23 "/>
    <s v="INDIBIZ"/>
    <m/>
    <m/>
    <d v="2026-08-05T07:00:00"/>
    <s v="2026-07-25 15:00:00|  Nama Pic : TK. AL IRSYAD CILACAP  No Hp Pic : 08122513128  Jam Pemasangan : 08:00 - 12.00  Tanggal Pemasangan : 27 JULI  Info Tambahan : Hubungi pelanggan sebelum datang ke lokasi|BE1295|MYDITA"/>
    <n v="2026"/>
    <n v="8"/>
    <n v="5"/>
    <d v="2026-08-05T00:00:00"/>
    <n v="-0.29166666666424135"/>
    <x v="1"/>
  </r>
  <r>
    <n v="1169"/>
    <n v="1002508543"/>
    <n v="3"/>
    <x v="5"/>
    <n v="5"/>
    <s v="SINGARJA"/>
    <s v="KLUNGKUNG"/>
    <s v="CDS"/>
    <s v="REG"/>
    <s v="AO"/>
    <x v="0"/>
    <m/>
    <s v="102 | FOLLOW UP COMPLETED"/>
    <s v="RBS-Regional 3"/>
    <d v="2026-08-04T14:26:24"/>
    <d v="2026-08-10T17:30:25"/>
    <n v="69358353"/>
    <m/>
    <n v="172404695095"/>
    <s v="ARSHOP Tech"/>
    <s v="ODP-CDS-FD/06"/>
    <s v="WO060927118"/>
    <m/>
    <m/>
    <m/>
    <n v="115.50443869999999"/>
    <n v="-8.5056940999999995"/>
    <s v="|MN02750|/PIC Komang Ari Juniawan/085737334535/ariajoes12062002@gmail.com"/>
    <s v="Sales Force DBS"/>
    <m/>
    <m/>
    <m/>
    <m/>
    <m/>
    <m/>
    <m/>
    <m/>
    <s v="Management Janji"/>
    <s v="2026-08-06 08:00:00|Nama : BP KOMANG ARI JUNIAWAN No Hp : 085737334535 No Alt :  Tgl Pemasangan : 05 Agustus 2026 Interval : SIANG Note : Hubungi pelanggan terlebih dahulu|40981182|MYDITA"/>
    <s v="FCC"/>
    <d v="2026-04-08T14:40:14"/>
    <d v="2026-08-06T08:00:00"/>
    <s v="Kendala Pelanggan"/>
    <s v="REVOKE"/>
    <s v="CDS"/>
    <s v="NO ADDON"/>
    <m/>
    <s v="Follow Up Revoke Completed, New Order ID : SC1002518620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6T08:00:00"/>
    <s v="2026-08-06 08:00:00|Nama : BP KOMANG ARI JUNIAWAN No Hp : 085737334535 No Alt :  Tgl Pemasangan : 05 Agustus 2026 Interval : SIANG Note : Hubungi pelanggan terlebih dahulu|40981182|MYDITA"/>
    <m/>
    <m/>
    <m/>
    <e v="#NUM!"/>
    <e v="#NUM!"/>
    <x v="0"/>
  </r>
  <r>
    <n v="1170"/>
    <n v="1002523548"/>
    <n v="3"/>
    <x v="5"/>
    <n v="5"/>
    <s v="SINGARJA"/>
    <s v="KLUNGKUNG"/>
    <s v="SMA"/>
    <s v="REG"/>
    <s v="AO"/>
    <x v="0"/>
    <m/>
    <s v="FCC - HD1A - PROGRESS"/>
    <s v="RBS-Regional 3"/>
    <d v="2026-08-13T09:50:37"/>
    <d v="2026-08-13T09:52:42"/>
    <n v="69364827"/>
    <m/>
    <m/>
    <s v="BAV ( Bagus Alit Villa )"/>
    <m/>
    <m/>
    <m/>
    <m/>
    <m/>
    <n v="115.44125"/>
    <n v="-8.4669620000000005"/>
    <s v="|MN02677|/PIC I Gusti Lanang Jelantik/087786694644/agungjelantik61@gmail.com"/>
    <s v="Sales Force DBS"/>
    <m/>
    <m/>
    <m/>
    <m/>
    <m/>
    <m/>
    <m/>
    <m/>
    <s v="Management Janji"/>
    <d v="1970-01-01T00:00:00"/>
    <s v="FCC"/>
    <s v="13-08-2026 09:54:52"/>
    <m/>
    <m/>
    <s v="FCC"/>
    <s v="SMA"/>
    <s v="NO ADDON"/>
    <m/>
    <s v="MYDITA RBS - HD1A - PROGRESS"/>
    <s v="- 11_11446;Biaya PSB HSI EBIS Tunai di Depan ~ 11[150000]  - E23015;E23015 ~ ES23 - Perangkat ONT[0]  - E23015~null~44292;E23015||11||Abodemen 0[0]  - E23015~null~E23015_SWONTPREM;SWONTPREM ~ Biaya Sewa ONT Premium ~ E23015[50000]  - E23047;E23047 ~ ES23 "/>
    <s v="INDIBIZ"/>
    <m/>
    <m/>
    <d v="1970-01-01T00:00:00"/>
    <d v="1970-01-01T00:00:00"/>
    <m/>
    <m/>
    <m/>
    <e v="#NUM!"/>
    <e v="#NUM!"/>
    <x v="0"/>
  </r>
  <r>
    <n v="1171"/>
    <n v="1002510604"/>
    <n v="3"/>
    <x v="2"/>
    <n v="4"/>
    <s v="YOGYAKARTA"/>
    <s v="SLEMAN"/>
    <s v="GOD"/>
    <s v="REG"/>
    <s v="AO"/>
    <x v="0"/>
    <m/>
    <s v="CC - HD1A - INPROGRESS UNCONTACTED"/>
    <s v="RBS-Regional 3"/>
    <d v="2026-08-05T13:41:05"/>
    <d v="2026-08-07T15:21:48"/>
    <n v="69359206"/>
    <m/>
    <n v="146136130060"/>
    <s v="SMP N 4 SENTOLO"/>
    <m/>
    <m/>
    <m/>
    <m/>
    <m/>
    <n v="110.246213"/>
    <n v="-7.8643509765776596"/>
    <s v="|MC80063|/Muhammad Thohar Mahmudi/085725511244/smp4sentolo@gmail.com"/>
    <s v="Sales Profesional"/>
    <m/>
    <m/>
    <m/>
    <m/>
    <m/>
    <m/>
    <m/>
    <m/>
    <m/>
    <m/>
    <m/>
    <d v="2026-05-08T13:54:46"/>
    <m/>
    <m/>
    <s v="FCC"/>
    <s v="GOD"/>
    <s v="NO ADDON"/>
    <m/>
    <s v="UNCONTACTED : Telepon Tidak Diangkat - RNA Muhammad Fauzan Fidhianta 40961370|MYDITA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m/>
    <m/>
    <m/>
    <m/>
    <m/>
    <e v="#NUM!"/>
    <e v="#NUM!"/>
    <x v="0"/>
  </r>
  <r>
    <n v="1172"/>
    <n v="1002525943"/>
    <n v="3"/>
    <x v="2"/>
    <n v="4"/>
    <s v="MAGELANG"/>
    <s v="MAGELANG"/>
    <s v="MGE"/>
    <s v="REG"/>
    <s v="AO"/>
    <x v="0"/>
    <s v="1P INET"/>
    <s v="Completed (PS)"/>
    <s v="RBS-Regional 3"/>
    <d v="2026-08-14T10:40:56"/>
    <d v="2026-08-15T15:44:58"/>
    <n v="69365828"/>
    <m/>
    <n v="146137149756"/>
    <s v="toko lancar jaya"/>
    <s v="ODP-MGE-FAD/055 FAD/D06/055.01"/>
    <s v="WO061728608"/>
    <m/>
    <m/>
    <m/>
    <n v="110.2786116"/>
    <n v="-7.5021559"/>
    <s v="|MN00935|MYIA-053085314536/POI/Haryadi/085113655578/lancarjayatoko123@gmail.com"/>
    <s v="MYIB_ASSISTANT"/>
    <m/>
    <m/>
    <m/>
    <m/>
    <m/>
    <m/>
    <m/>
    <m/>
    <s v="Management Janji"/>
    <s v="2026-08-15 15:00:00 | telp:085113655578 alt : manja : pagi / siang 15/08/2026 hub sebelum ke lokasi "/>
    <s v="FCC"/>
    <s v="14-08-2026 10:54:53"/>
    <d v="2026-08-15T15:00:00"/>
    <m/>
    <s v="PS"/>
    <s v="MGE"/>
    <s v="NO ADDON"/>
    <n v="20260815"/>
    <s v="Completed"/>
    <s v="HSI Bisnis Promo HUT Telkom PSB 70% - 50 Mbps"/>
    <s v="INDIBIZ"/>
    <m/>
    <m/>
    <d v="2026-08-15T15:00:00"/>
    <s v="2026-08-15 15:00:00 | telp:085113655578 alt : manja : pagi / siang 15/08/2026 hub sebelum ke lokasi "/>
    <n v="2026"/>
    <n v="8"/>
    <n v="15"/>
    <d v="2026-08-15T00:00:00"/>
    <n v="-0.625"/>
    <x v="1"/>
  </r>
  <r>
    <n v="1173"/>
    <n v="1002516852"/>
    <n v="3"/>
    <x v="5"/>
    <n v="5"/>
    <s v="SINGARJA"/>
    <s v="GIANYAR"/>
    <s v="GIN"/>
    <s v="REG"/>
    <s v="AO"/>
    <x v="0"/>
    <m/>
    <s v="Completed (PS)"/>
    <s v="RBS-Regional 3"/>
    <d v="2026-08-10T08:41:52"/>
    <d v="2026-08-11T16:17:42"/>
    <n v="69362072"/>
    <m/>
    <n v="172407213745"/>
    <s v="SD NEGERI 2 MEDAHAN"/>
    <s v="ODP-GIN-FC/14"/>
    <s v="WO061373163"/>
    <m/>
    <m/>
    <m/>
    <n v="115.3343012"/>
    <n v="-8.5726931000000004"/>
    <s v="|MN02658|/PIC NI WAYAN PUTRI ADNYANI/081933001477/sdn2medahan@gmail.com"/>
    <s v="Sales Force DBS"/>
    <m/>
    <m/>
    <m/>
    <m/>
    <m/>
    <m/>
    <m/>
    <m/>
    <s v="Management Janji"/>
    <s v="2026-08-11 08:00:00|Nama PIC : ibu putri No HP : 081933001477 Alt :  M Janji : (SELASA/11/AGUSTUS/2026) jam Pasang : 09:00 Note : hubungi pelanggan jika ingin kelokasi|40961371|MYDITA"/>
    <s v="FCC"/>
    <d v="2026-10-08T08:54:46"/>
    <d v="2026-08-11T08:00:00"/>
    <m/>
    <s v="PS"/>
    <s v="GIN"/>
    <s v="NO ADDON"/>
    <n v="20260811"/>
    <s v="Completed"/>
    <s v="- 11_11446;Biaya PSB HSI EBIS Tunai di Depan ~ 11[150000]  - SP_NOSS;SP_NOSS ~ Internet NOSS Multispeed Network[0]  - E25061;E25061 ~ ES25 - Paket HSI Basic (HSIEF) Khusus Winback 2.0[0]  - E25061~null~E25061_UNL;UNL ~ Internet-Link Unlimited Internet Usa"/>
    <s v="INDIBIZ"/>
    <m/>
    <m/>
    <d v="2026-08-11T08:00:00"/>
    <s v="2026-08-11 08:00:00|Nama PIC : ibu putri No HP : 081933001477 Alt :  M Janji : (SELASA/11/AGUSTUS/2026) jam Pasang : 09:00 Note : hubungi pelanggan jika ingin kelokasi|40961371|MYDITA"/>
    <n v="2026"/>
    <n v="8"/>
    <n v="11"/>
    <d v="2026-08-11T00:00:00"/>
    <n v="-0.33333333333575865"/>
    <x v="1"/>
  </r>
  <r>
    <n v="1174"/>
    <n v="1002515323"/>
    <n v="3"/>
    <x v="4"/>
    <n v="4"/>
    <s v="SEMARANG"/>
    <s v="INNER - SEMARANG JATENG UTARA"/>
    <s v="SSL"/>
    <s v="REG"/>
    <s v="AO"/>
    <x v="0"/>
    <m/>
    <s v="Completed (PS)"/>
    <s v="RBS-Regional 3"/>
    <d v="2026-08-07T16:41:20"/>
    <d v="2026-08-08T11:25:18"/>
    <n v="69359416"/>
    <m/>
    <n v="141408116054"/>
    <s v="Atlas spa&amp;message"/>
    <s v="ODP-SSL-FBM/004"/>
    <s v="WO061191541"/>
    <m/>
    <m/>
    <m/>
    <n v="110.433022666528"/>
    <n v="-7.0020713229609797"/>
    <s v="|MC50018|MYIA-015451999252/POI/Augustine Alphine surya putra/085601832284/intanmalino0217@gmail.com"/>
    <s v="MYDIGIBIZPARTNER"/>
    <m/>
    <m/>
    <m/>
    <m/>
    <m/>
    <m/>
    <m/>
    <m/>
    <s v="Management Janji"/>
    <s v="2026-08-06 13:00:00 | Jam pemasangan : 12.00  Info Tambahan : Hubungi pelanggan dulu sebelum ke lokasi  terimakasih   "/>
    <s v="FCC"/>
    <d v="2026-07-08T16:55:31"/>
    <m/>
    <m/>
    <s v="PS"/>
    <s v="SSL"/>
    <s v="NO ADDON"/>
    <n v="2026080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07:00:00"/>
    <s v="2026-08-06 13:00:00 | Jam pemasangan : 12.00  Info Tambahan : Hubungi pelanggan dulu sebelum ke lokasi  terimakasih   "/>
    <n v="2026"/>
    <n v="8"/>
    <n v="8"/>
    <d v="2026-08-08T00:00:00"/>
    <n v="0.70833333333575865"/>
    <x v="1"/>
  </r>
  <r>
    <n v="1175"/>
    <n v="1002510586"/>
    <n v="3"/>
    <x v="5"/>
    <n v="5"/>
    <s v="SINGARJA"/>
    <s v="SINGARAJA"/>
    <s v="SRR"/>
    <s v="REG"/>
    <s v="AO"/>
    <x v="0"/>
    <m/>
    <s v="102 | FOLLOW UP COMPLETED"/>
    <s v="RBS-Regional 3"/>
    <d v="2026-08-05T13:36:38"/>
    <d v="2026-08-07T12:49:47"/>
    <n v="69359202"/>
    <m/>
    <n v="172425707974"/>
    <s v="SMK NEGERI 1 SERIRIT"/>
    <s v="ODP-SRR-FN/66"/>
    <s v="WO060991530"/>
    <m/>
    <m/>
    <m/>
    <n v="114.9183065"/>
    <n v="-8.2022200000000005"/>
    <s v="|MN02677|/PIC PUTU BISMA PUTERA ARYANA/081936477999/tatausahaskanser@gmail.com"/>
    <s v="Sales Force DBS"/>
    <m/>
    <m/>
    <m/>
    <m/>
    <m/>
    <m/>
    <m/>
    <m/>
    <s v="Management Janji"/>
    <s v="2026-08-06 13:00:00|Jam pemasangan : 12.00 Info Tambahan : Hubungi pelanggan dulu sebelum ke lokasi terimakasih  |40951378|MYDITA"/>
    <s v="FCC"/>
    <d v="2026-05-08T13:39:44"/>
    <d v="2026-08-06T13:00:00"/>
    <s v="Kendala Pelanggan"/>
    <s v="REVOKE"/>
    <s v="SRR"/>
    <s v="NO ADDON"/>
    <m/>
    <s v="Follow Up Revoke Completed, New Order ID : SC1002514507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6T13:00:00"/>
    <s v="2026-08-06 13:00:00|Jam pemasangan : 12.00 Info Tambahan : Hubungi pelanggan dulu sebelum ke lokasi terimakasih  |40951378|MYDITA"/>
    <m/>
    <m/>
    <m/>
    <e v="#NUM!"/>
    <e v="#NUM!"/>
    <x v="0"/>
  </r>
  <r>
    <n v="1176"/>
    <n v="1002510009"/>
    <n v="3"/>
    <x v="7"/>
    <n v="4"/>
    <s v="SOLO"/>
    <s v="INNER - SOLO JATENG TIMUR"/>
    <s v="MSO"/>
    <s v="REG"/>
    <s v="AO"/>
    <x v="0"/>
    <m/>
    <s v="Completed (PS)"/>
    <s v="RBS-Regional 3"/>
    <d v="2026-08-05T10:35:13"/>
    <d v="2026-08-07T15:03:23"/>
    <n v="69358931"/>
    <m/>
    <n v="142566101746"/>
    <s v="Kommu Space UNS"/>
    <s v="ODP-MSO-FC/039"/>
    <s v="WO061075593"/>
    <m/>
    <m/>
    <m/>
    <n v="110.85869461297899"/>
    <n v="-7.54846924536721"/>
    <s v="AMRBS;960218/Candra Evita Tryariestya/TREG4SOLO/Dhanindra Khanza Wiratama/0882008699545 dan 085113634183/kommuspace.uns@gmail.com/PSB HSI BISNIS WINBACK 2.0 300MBPS ABODEMEN 1.130.000"/>
    <s v="Account Manager"/>
    <m/>
    <m/>
    <m/>
    <m/>
    <m/>
    <m/>
    <m/>
    <m/>
    <s v="Management Janji"/>
    <s v="2026-08-07 13:00:00|Tanggal pemasangan: 07/08/2026 Jam pemasangan : pagi/siang Info Tambahan : Hubungi pelanggan dulu sebelum ke lokasi. terima kasih|40010577|MYDITA"/>
    <s v="FCC"/>
    <d v="2026-05-08T10:39:45"/>
    <d v="2026-08-07T13:00:00"/>
    <m/>
    <s v="PS"/>
    <s v="MSO"/>
    <s v="NO ADDON"/>
    <n v="20260807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7T13:00:00"/>
    <s v="2026-08-07 13:00:00|Tanggal pemasangan: 07/08/2026 Jam pemasangan : pagi/siang Info Tambahan : Hubungi pelanggan dulu sebelum ke lokasi. terima kasih|40010577|MYDITA"/>
    <n v="2026"/>
    <n v="8"/>
    <n v="7"/>
    <d v="2026-08-07T00:00:00"/>
    <n v="-0.54166666666424135"/>
    <x v="1"/>
  </r>
  <r>
    <n v="1177"/>
    <n v="1002510312"/>
    <n v="3"/>
    <x v="6"/>
    <n v="5"/>
    <s v="PASURUAN"/>
    <s v="PROBOLINGGO"/>
    <s v="PBL"/>
    <s v="REG"/>
    <s v="AO"/>
    <x v="0"/>
    <m/>
    <s v="Completed (PS)"/>
    <s v="RBS-Regional 3"/>
    <d v="2026-08-05T11:52:24"/>
    <d v="2026-08-06T10:24:28"/>
    <n v="69359043"/>
    <m/>
    <n v="152505340794"/>
    <s v="SD NEGERI SUKABUMI 6"/>
    <s v="ODP-PBL-FAC/28"/>
    <s v="WO060975552"/>
    <m/>
    <m/>
    <m/>
    <n v="113.2100081"/>
    <n v="-7.7512401999999998"/>
    <s v="|MC30181|/TAUFIQURROHMAN /85330207253/sukabumienam2021@gmail.com"/>
    <s v="Sales Force DBS"/>
    <m/>
    <m/>
    <m/>
    <m/>
    <m/>
    <m/>
    <m/>
    <m/>
    <s v="Management Janji"/>
    <s v="2026-08-06 13:00:00|M Janji : (06/08/2026) jam Pasang : 09:00 Note : hubungi pelanggan jika ingin kelokasi|40961370|MYDITA"/>
    <s v="FCC"/>
    <d v="2026-05-08T11:55:33"/>
    <d v="2026-08-06T13:00:00"/>
    <m/>
    <s v="PS"/>
    <s v="PBL"/>
    <s v="NO ADDON"/>
    <n v="20260806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06T13:00:00"/>
    <s v="2026-08-06 13:00:00|M Janji : (06/08/2026) jam Pasang : 09:00 Note : hubungi pelanggan jika ingin kelokasi|40961370|MYDITA"/>
    <n v="2026"/>
    <n v="8"/>
    <n v="6"/>
    <d v="2026-08-06T00:00:00"/>
    <n v="-0.54166666666424135"/>
    <x v="1"/>
  </r>
  <r>
    <n v="1178"/>
    <n v="1002532025"/>
    <n v="3"/>
    <x v="2"/>
    <n v="4"/>
    <s v="PURWOKERTO"/>
    <s v="BANJARNEGARA"/>
    <s v="BJR"/>
    <s v="REG"/>
    <s v="AO"/>
    <x v="0"/>
    <s v="1P INET"/>
    <s v="MIE - SEND SURVEY"/>
    <s v="RBS-Regional 3"/>
    <d v="2026-08-18T08:43:56"/>
    <d v="2026-08-18T08:46:01"/>
    <n v="69368504"/>
    <m/>
    <n v="146372102914"/>
    <s v="TOKO KOMARUDIN"/>
    <s v="ODP-BJR-FAA/150 FAA/D08/150.01"/>
    <s v="WO061973771"/>
    <m/>
    <m/>
    <m/>
    <n v="109.63033799999999"/>
    <n v="-7.3686480000000003"/>
    <s v="|MN00909|MYIA-017811833169/POI/MUHAMMAD KOMARUDIN/085227022377/registrasipendaftarani.nter.net1@gmail.com"/>
    <s v="MYIB_ASSISTANT"/>
    <m/>
    <m/>
    <m/>
    <m/>
    <m/>
    <m/>
    <m/>
    <m/>
    <s v="Management Janji"/>
    <s v="2026-08-19 13:00:00 | Nama PIC:  bp komarudin No HP: 085227022377 Alt: Tanggal: 19/8/2026 Jam Pasang: Siang Note: Hubungi sebelum ke lokasi, terimakasih"/>
    <s v="FCC"/>
    <s v="18-08-2026 08:55:06"/>
    <d v="2026-08-19T13:00:00"/>
    <m/>
    <s v="SURVEY_NEW_MANJA"/>
    <s v="BJR"/>
    <s v="NO ADDON"/>
    <m/>
    <s v="MIE - SEND SURVEY"/>
    <s v="HSI Bisnis Basic Promo HUT Telkom PSB 70% - 50 Mbps"/>
    <s v="INDIBIZ"/>
    <m/>
    <m/>
    <d v="2026-08-19T13:00:00"/>
    <s v="2026-08-19 13:00:00 | Nama PIC:  bp komarudin No HP: 085227022377 Alt: Tanggal: 19/8/2026 Jam Pasang: Siang Note: Hubungi sebelum ke lokasi, terimakasih"/>
    <m/>
    <m/>
    <m/>
    <e v="#NUM!"/>
    <e v="#NUM!"/>
    <x v="0"/>
  </r>
  <r>
    <n v="1179"/>
    <n v="1002516466"/>
    <n v="3"/>
    <x v="6"/>
    <n v="5"/>
    <s v="SIDOARJO"/>
    <s v="INNER - JATIM TIMUR"/>
    <s v="SDN"/>
    <s v="REG"/>
    <s v="AO"/>
    <x v="0"/>
    <s v="1P INET"/>
    <s v="OSS - FALLOUT"/>
    <s v="RBS-Regional 3"/>
    <d v="2026-08-09T12:32:57"/>
    <d v="2026-08-13T14:34:03"/>
    <n v="69361839"/>
    <m/>
    <n v="152328218211"/>
    <s v="cafe &amp; resto marem 76"/>
    <s v="ODP-SDN-FW/25 FW/D02/25.01"/>
    <s v="WO061314840"/>
    <m/>
    <m/>
    <m/>
    <n v="112.68094790000001"/>
    <n v="-7.4049961"/>
    <s v="MD|MYDB-20260809264804|DN00001/MN01572|cafe &amp; resto marem 76|087852371049"/>
    <s v="MYDIGIBIZPARTNER"/>
    <m/>
    <m/>
    <m/>
    <m/>
    <m/>
    <m/>
    <m/>
    <m/>
    <s v="Management Janji"/>
    <s v="2026-08-10 13:00:00 | Nama PIC:  bp samsul No HP: 087852371049 Alt: Tanggal: 10/8/2026 Jam Pasang: Siang Note: Hubungi sebelum ke lokasi, terimakasih."/>
    <s v="FCC"/>
    <d v="2026-09-08T12:39:53"/>
    <d v="2026-08-10T13:00:00"/>
    <s v="Kendala Pelanggan"/>
    <s v="FO_WFM"/>
    <s v="SDN"/>
    <s v="NO ADDON"/>
    <m/>
    <s v="Provisioning Failed|WFM|INF009036806|TIDAK TERCOVER JARINGAN"/>
    <s v="HSI Bisnis Basic Promo HUT Telkom PSB 70% - 75 Mbps"/>
    <s v="INDIBIZ"/>
    <m/>
    <m/>
    <d v="2026-08-10T13:00:00"/>
    <s v="2026-08-10 13:00:00 | Nama PIC:  bp samsul No HP: 087852371049 Alt: Tanggal: 10/8/2026 Jam Pasang: Siang Note: Hubungi sebelum ke lokasi, terimakasih."/>
    <m/>
    <m/>
    <m/>
    <e v="#NUM!"/>
    <e v="#NUM!"/>
    <x v="0"/>
  </r>
  <r>
    <n v="1180"/>
    <n v="1002513640"/>
    <n v="3"/>
    <x v="2"/>
    <n v="4"/>
    <s v="PURWOKERTO"/>
    <s v="PURBALINGGA"/>
    <s v="PBG"/>
    <s v="REG"/>
    <s v="AO"/>
    <x v="0"/>
    <s v="1P INET"/>
    <s v="Completed (PS)"/>
    <s v="RBS-Regional 3"/>
    <d v="2026-08-07T07:50:56"/>
    <d v="2026-08-07T12:46:30"/>
    <n v="69360380"/>
    <m/>
    <n v="143363111977"/>
    <s v="Soto Semarang LARIS MANIS"/>
    <s v="ODP-PBG-FG/182 FG/D11/182.01"/>
    <s v="WO061126972"/>
    <m/>
    <m/>
    <m/>
    <n v="109.3744169"/>
    <n v="-7.3975834000000003"/>
    <s v="|MN02834|MYIA-039633963798/POI/EMI LESTARI FITRIYANA/081329847646/emi891076@gmail.com"/>
    <s v="MYIB_ASSISTANT"/>
    <m/>
    <m/>
    <m/>
    <m/>
    <m/>
    <m/>
    <m/>
    <m/>
    <s v="Management Janji"/>
    <s v="2026-08-14 08:00:00 | Nama Pic : IBU EMI No Hp Pic : 081329847646 Jam Pemasangan : 08:00 - 12.00 Tanggal Pemasangan : SABTU 08 AGUSTUS 2026 Info Tambahan : Hubungi pelanggan sebelum datang ke lokasi, terima kasih."/>
    <s v="FCC"/>
    <d v="2026-07-08T07:55:14"/>
    <d v="2026-08-14T08:00:00"/>
    <m/>
    <s v="PS"/>
    <s v="PBG"/>
    <s v="NO ADDON"/>
    <n v="20260807"/>
    <s v="Completed"/>
    <s v="HSI Bisnis Promo HUT Telkom PSB 70% - 50 Mbps"/>
    <s v="INDIBIZ"/>
    <m/>
    <m/>
    <d v="2026-08-14T08:00:00"/>
    <s v="2026-08-14 08:00:00 | Nama Pic : IBU EMI No Hp Pic : 081329847646 Jam Pemasangan : 08:00 - 12.00 Tanggal Pemasangan : SABTU 08 AGUSTUS 2026 Info Tambahan : Hubungi pelanggan sebelum datang ke lokasi, terima kasih."/>
    <n v="2026"/>
    <n v="8"/>
    <n v="7"/>
    <d v="2026-08-07T00:00:00"/>
    <n v="-7.3333333333357587"/>
    <x v="1"/>
  </r>
  <r>
    <n v="1181"/>
    <n v="1002531408"/>
    <n v="3"/>
    <x v="1"/>
    <n v="5"/>
    <s v="MADIUN"/>
    <s v="TUBAN"/>
    <s v="TNZ"/>
    <s v="REG"/>
    <s v="AO"/>
    <x v="0"/>
    <s v="1P INET"/>
    <s v="Completed (PS)"/>
    <s v="RBS-Regional 3"/>
    <d v="2026-08-17T17:57:05"/>
    <d v="2026-08-18T14:06:33"/>
    <n v="69368365"/>
    <m/>
    <n v="152612240480"/>
    <s v="RAFI VISION"/>
    <s v="ODP-TNZ-FG/78"/>
    <s v="WO061950403"/>
    <m/>
    <m/>
    <m/>
    <n v="112.04176560000001"/>
    <n v="-6.8979374999999896"/>
    <s v="MD|MYDB-20260813265188|DN00001/MN01010|RAFI VISION|085784002004"/>
    <s v="MYDIGIBIZPARTNER"/>
    <m/>
    <m/>
    <m/>
    <m/>
    <m/>
    <m/>
    <m/>
    <m/>
    <s v="Management Janji"/>
    <s v="2026-08-19 10:00:00 | Nama : BP FATKUR ROHMAN  No Hp : 085784002004 No Alt :  Tgl Pemasangan : 18 Agustus 2026 Interval : PAGI  Note : Hubungi pelanggan terlebih dahulu"/>
    <s v="FCC"/>
    <s v="17-08-2026 18:10:08"/>
    <d v="2026-08-19T10:00:00"/>
    <m/>
    <s v="PS"/>
    <s v="TNZ"/>
    <s v="NO ADDON"/>
    <n v="20260818"/>
    <s v="Completed"/>
    <s v="HSI Bisnis Promo HUT Telkom PSB 70% - 300 Mbps"/>
    <s v="INDIBIZ"/>
    <m/>
    <m/>
    <d v="2026-08-19T10:00:00"/>
    <s v="2026-08-19 10:00:00 | Nama : BP FATKUR ROHMAN  No Hp : 085784002004 No Alt :  Tgl Pemasangan : 18 Agustus 2026 Interval : PAGI  Note : Hubungi pelanggan terlebih dahulu"/>
    <n v="2026"/>
    <n v="8"/>
    <n v="18"/>
    <d v="2026-08-18T00:00:00"/>
    <n v="-1.4166666666642413"/>
    <x v="1"/>
  </r>
  <r>
    <n v="1182"/>
    <n v="1002522368"/>
    <n v="3"/>
    <x v="1"/>
    <n v="5"/>
    <s v="KEDIRI"/>
    <s v="BLITAR"/>
    <s v="BLR"/>
    <s v="REG"/>
    <s v="AO"/>
    <x v="0"/>
    <s v="1P INET"/>
    <s v="Completed (PS)"/>
    <s v="RBS-Regional 3"/>
    <d v="2026-08-12T14:19:56"/>
    <d v="2026-08-13T07:13:47"/>
    <n v="69364334"/>
    <m/>
    <n v="152730235381"/>
    <s v="PT. KOMPAS KONTRUKSI BERJAYA"/>
    <s v="ODP-BLR-FS/05 FS/D01/05.01"/>
    <s v="WO061594422"/>
    <m/>
    <m/>
    <m/>
    <n v="112.18516700000001"/>
    <n v="-8.0815420000000007"/>
    <s v="|MN00385|MYIA-092185599224/POI/kukuh supramono/081331274649/kompaskonstruksiberjaya@gmail.com"/>
    <s v="MYIB_ASSISTANT"/>
    <m/>
    <m/>
    <m/>
    <m/>
    <m/>
    <m/>
    <m/>
    <m/>
    <s v="Management Janji"/>
    <s v="2026-08-13 13:00:00 | Tanggal Pemasangan : 13 Agustus 2026 Jam Pemasangan : 08:00 13:00 Info Tambahan : Hubungi pelanggan dulu sebelum ke lokasi terimakasih"/>
    <s v="FCC"/>
    <d v="2026-12-08T14:39:59"/>
    <d v="2026-08-13T13:00:00"/>
    <s v="Kendala Lainnya"/>
    <s v="PS"/>
    <s v="BLR"/>
    <s v="NO ADDON"/>
    <n v="20260813"/>
    <s v="Completed"/>
    <s v="HSI Bisnis Promo HUT Telkom PSB 70% - 200 Mbps"/>
    <s v="INDIBIZ"/>
    <m/>
    <m/>
    <d v="2026-08-13T13:00:00"/>
    <s v="2026-08-13 13:00:00 | Tanggal Pemasangan : 13 Agustus 2026 Jam Pemasangan : 08:00 13:00 Info Tambahan : Hubungi pelanggan dulu sebelum ke lokasi terimakasih"/>
    <n v="2026"/>
    <n v="8"/>
    <n v="13"/>
    <d v="2026-08-13T00:00:00"/>
    <n v="-0.54166666666424135"/>
    <x v="1"/>
  </r>
  <r>
    <n v="1183"/>
    <n v="1002525456"/>
    <n v="3"/>
    <x v="3"/>
    <n v="5"/>
    <s v="MADURA"/>
    <s v="PAMEKASAN"/>
    <s v="WRP"/>
    <s v="REG"/>
    <s v="AO"/>
    <x v="0"/>
    <m/>
    <s v="Completed (PS)"/>
    <s v="RBS-Regional 3"/>
    <d v="2026-08-14T08:31:14"/>
    <d v="2026-08-14T10:46:57"/>
    <n v="69362518"/>
    <m/>
    <n v="152427205706"/>
    <s v="SPBU 5469306"/>
    <s v="ODP-WRP-FH/59"/>
    <s v="WO061718264"/>
    <m/>
    <m/>
    <m/>
    <n v="113.54683496956601"/>
    <n v="-7.0365661211882999"/>
    <s v="|MN00213|/UD. USAHA INDAH/082334605611/spbu5469306@gmail.com/HSI Bisnis Promo HUT Telkom (1:1) 75 Mbps (Rp 415.000) PSB Rp 150.000/JAUHARI WAHYUDI/-7.0368611, 113.5471389"/>
    <s v="Sales Force DBS"/>
    <m/>
    <m/>
    <m/>
    <m/>
    <m/>
    <m/>
    <m/>
    <m/>
    <s v="Management Janji"/>
    <s v="2026-08-11 13:00:00|telp : 082334605611  alt :   M Janji : (11/08/2026)  jam Pasang :pagi / siang   Note : hubungi pelanggan jika ingin kelokasi|40000802|MYDITA"/>
    <s v="FCC"/>
    <s v="14-08-2026 08:39:59"/>
    <m/>
    <m/>
    <s v="PS"/>
    <s v="WRP"/>
    <s v="NO ADDON"/>
    <n v="20260814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14T07:00:00"/>
    <s v="2026-08-11 13:00:00|telp : 082334605611  alt :   M Janji : (11/08/2026)  jam Pasang :pagi / siang   Note : hubungi pelanggan jika ingin kelokasi|40000802|MYDITA"/>
    <n v="2026"/>
    <n v="8"/>
    <n v="14"/>
    <d v="2026-08-14T00:00:00"/>
    <n v="-0.29166666666424135"/>
    <x v="1"/>
  </r>
  <r>
    <n v="1184"/>
    <n v="1002508644"/>
    <n v="3"/>
    <x v="4"/>
    <n v="4"/>
    <s v="SEMARANG"/>
    <s v="KENDAL"/>
    <s v="WLR"/>
    <s v="REG"/>
    <s v="AO"/>
    <x v="0"/>
    <m/>
    <s v="CANCEL COMPLETED"/>
    <s v="RBS-Regional 3"/>
    <d v="2026-08-04T14:45:48"/>
    <d v="2026-08-05T11:36:52"/>
    <n v="69358362"/>
    <n v="2946102024"/>
    <n v="143407106627"/>
    <s v="JET GLOBAL EXPRESS"/>
    <s v="ODP-WLR-FF/011"/>
    <m/>
    <m/>
    <m/>
    <m/>
    <n v="110.0445857"/>
    <n v="-6.9671436"/>
    <s v="AMRBS;403099;TREG4;MUHAMMAD MASTUR;081226139781;CP HENDRIK KURNISANDI;085161717359;PAKET 2S INET VOICE 50 MBPS (479.000);PT GLOBAL JET EXPRESS//GRINGSING LAMA;input by tito"/>
    <s v="Account Manager"/>
    <m/>
    <m/>
    <m/>
    <m/>
    <m/>
    <m/>
    <m/>
    <m/>
    <m/>
    <m/>
    <m/>
    <d v="2026-04-08T14:55:17"/>
    <m/>
    <m/>
    <s v="REJECT_FCC"/>
    <s v="WLR"/>
    <s v="NO ADDON"/>
    <m/>
    <s v="DECLINE : Decline - Batal Order Muhammad Fauzan Fidhianta 40961370|MYDITA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m/>
    <m/>
    <m/>
    <m/>
    <m/>
    <e v="#NUM!"/>
    <e v="#NUM!"/>
    <x v="0"/>
  </r>
  <r>
    <n v="1185"/>
    <n v="1002530912"/>
    <n v="3"/>
    <x v="3"/>
    <n v="5"/>
    <s v="MADURA"/>
    <s v="PAMEKASAN"/>
    <s v="PME"/>
    <s v="REG"/>
    <s v="AO"/>
    <x v="0"/>
    <s v="1P INET"/>
    <s v="Completed (PS)"/>
    <s v="RBS-Regional 3"/>
    <d v="2026-08-17T13:35:56"/>
    <d v="2026-08-18T21:10:31"/>
    <n v="69368116"/>
    <m/>
    <n v="152426928331"/>
    <s v="SEBRITA MART"/>
    <s v="ODP-PME-FBS/31"/>
    <s v="WO061932510"/>
    <m/>
    <m/>
    <m/>
    <n v="113.4611032"/>
    <n v="-7.0873062999999998"/>
    <s v="MD|MYDB-20260817265838|DN00001/MN00558|SEBRITA MART|0895703207876"/>
    <s v="MYDIGIBIZPARTNER"/>
    <m/>
    <m/>
    <m/>
    <m/>
    <m/>
    <m/>
    <m/>
    <m/>
    <s v="Management Janji"/>
    <s v="2026-08-18 15:00:00 | Nama PIC : Bp Syafiuddin No Hp : 0895703207876 No Alt : - Tgl Pemasangan : 18 Agustus 2026 Interval : PAGI SIANG Note : Hubungi pelanggan terlebih dahulu"/>
    <s v="FCC"/>
    <s v="17-08-2026 13:39:51"/>
    <d v="2026-08-18T15:00:00"/>
    <m/>
    <s v="PS"/>
    <s v="PME"/>
    <s v="NO ADDON"/>
    <n v="20260818"/>
    <s v="Completed"/>
    <s v="HSI Bisnis Promo HUT Telkom PSB 70% - 200 Mbps"/>
    <s v="INDIBIZ"/>
    <m/>
    <m/>
    <d v="2026-08-18T15:00:00"/>
    <s v="2026-08-18 15:00:00 | Nama PIC : Bp Syafiuddin No Hp : 0895703207876 No Alt : - Tgl Pemasangan : 18 Agustus 2026 Interval : PAGI SIANG Note : Hubungi pelanggan terlebih dahulu"/>
    <n v="2026"/>
    <n v="8"/>
    <n v="18"/>
    <d v="2026-08-18T00:00:00"/>
    <n v="-0.625"/>
    <x v="1"/>
  </r>
  <r>
    <n v="1186"/>
    <n v="1002527739"/>
    <n v="3"/>
    <x v="1"/>
    <n v="5"/>
    <s v="KEDIRI"/>
    <s v="TULUNGAGUNG"/>
    <s v="TUL"/>
    <s v="REG"/>
    <s v="AO"/>
    <x v="0"/>
    <s v="1P INET"/>
    <s v="Completed (PS)"/>
    <s v="RBS-Regional 3"/>
    <d v="2026-08-15T08:59:56"/>
    <d v="2026-08-15T19:26:50"/>
    <n v="69366574"/>
    <m/>
    <n v="152606246435"/>
    <s v="PT. BIOFEED TEKNOLOGI INDUSTRI"/>
    <s v="ODP-TUL-FAN/02 FAN/D01/02.01"/>
    <s v="WO061798735"/>
    <m/>
    <m/>
    <m/>
    <n v="111.918203353772"/>
    <n v="-8.0296601265738499"/>
    <s v="|MN00418|MYIA-034808356681/POI/EDO ARDYAN PRASETYA/082231911943/ardianedo106@gmail.com"/>
    <s v="MYIB_ASSISTANT"/>
    <m/>
    <m/>
    <m/>
    <m/>
    <m/>
    <m/>
    <m/>
    <m/>
    <s v="Management Janji"/>
    <s v="2026-08-19 08:00:00 | Nama PIC : Bp Edo No HP : 082231911943 No Alt : - M Janji :  18 Agustus 2026 Jam Pasang : Pagi / Siang Note : hubungi pelanggan jika ingin kelokasi"/>
    <s v="FCC"/>
    <s v="15-08-2026 09:09:57"/>
    <d v="2026-08-19T08:00:00"/>
    <m/>
    <s v="PS"/>
    <s v="TUL"/>
    <s v="NO ADDON"/>
    <n v="20260815"/>
    <s v="Completed"/>
    <s v="HSI Bisnis Promo HUT Telkom PSB 70% - 100 Mbps Dual Band"/>
    <s v="INDIBIZ"/>
    <m/>
    <m/>
    <d v="2026-08-19T08:00:00"/>
    <s v="2026-08-19 08:00:00 | Nama PIC : Bp Edo No HP : 082231911943 No Alt : - M Janji :  18 Agustus 2026 Jam Pasang : Pagi / Siang Note : hubungi pelanggan jika ingin kelokasi"/>
    <n v="2026"/>
    <n v="8"/>
    <n v="15"/>
    <d v="2026-08-15T00:00:00"/>
    <n v="-4.3333333333357587"/>
    <x v="1"/>
  </r>
  <r>
    <n v="1187"/>
    <n v="1002524555"/>
    <n v="3"/>
    <x v="6"/>
    <n v="5"/>
    <s v="SIDOARJO"/>
    <s v="MOJOKERTO"/>
    <s v="MRT"/>
    <s v="REG"/>
    <s v="AO"/>
    <x v="0"/>
    <m/>
    <s v="Completed (PS)"/>
    <s v="RBS-Regional 2"/>
    <d v="2026-08-13T14:46:56"/>
    <d v="2026-08-17T19:53:01"/>
    <n v="69365261"/>
    <m/>
    <n v="152312243274"/>
    <s v="KRI Store Mojopahit"/>
    <s v="ODP-MRT-FV/38"/>
    <s v="WO061864289"/>
    <m/>
    <m/>
    <m/>
    <n v="112.43199130000001"/>
    <n v="-7.4738692000000002"/>
    <s v="AMRBS;404252;NADHIRA AUDRIANKA;AO;1S HSI Bisnis 1:1 Internet 50Mbps (355k);KRI Store Mojopahit;PIC IQBAL 087872217552;it@karyarasaindonesia.co.id"/>
    <s v="Account Manager"/>
    <m/>
    <m/>
    <m/>
    <m/>
    <m/>
    <m/>
    <m/>
    <m/>
    <s v="Management Janji"/>
    <s v="2026-08-17 08:00:00|Nama Pic : bp iqbal  No Hp Pic : 081219854241 No alt : - Jam Pemasangan : pagi  Tanggal Pemasangan : 17 Agustus 2026|40951375|MYDITA"/>
    <s v="FCC"/>
    <s v="13-08-2026 14:55:15"/>
    <d v="2026-08-17T08:00:00"/>
    <m/>
    <s v="PS"/>
    <s v="MRT"/>
    <s v="NO ADDON"/>
    <n v="2026081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7T08:00:00"/>
    <s v="2026-08-17 08:00:00|Nama Pic : bp iqbal  No Hp Pic : 081219854241 No alt : - Jam Pemasangan : pagi  Tanggal Pemasangan : 17 Agustus 2026|40951375|MYDITA"/>
    <n v="2026"/>
    <n v="8"/>
    <n v="17"/>
    <d v="2026-08-17T00:00:00"/>
    <n v="-0.33333333333575865"/>
    <x v="1"/>
  </r>
  <r>
    <n v="1188"/>
    <n v="1002528364"/>
    <n v="3"/>
    <x v="2"/>
    <n v="4"/>
    <s v="YOGYAKARTA"/>
    <s v="SLEMAN"/>
    <s v="GOD"/>
    <s v="REG"/>
    <s v="AO"/>
    <x v="0"/>
    <s v="1P INET"/>
    <s v="7 | OSS - PROVISIONING ISSUED"/>
    <s v="RBS-Regional 3"/>
    <d v="2026-08-15T13:38:57"/>
    <d v="2026-08-16T11:22:09"/>
    <n v="69366921"/>
    <m/>
    <n v="146136130182"/>
    <s v="LASKAR BUAH GODEAN GAMPING YOGYAKARTA"/>
    <s v="ODP-GOD-FAD/100 FAD/D06/100.01"/>
    <s v="WO061825840"/>
    <m/>
    <m/>
    <m/>
    <n v="110.322833"/>
    <n v="-7.7813330000000001"/>
    <s v="|MN00799|MYIA-086722364901/POI/LAELATUL AFIATUN NISAK/085733668576/kantorhrdlaskarbuah@gmail.com"/>
    <s v="MYIB_ASSISTANT"/>
    <m/>
    <m/>
    <m/>
    <m/>
    <m/>
    <m/>
    <m/>
    <m/>
    <s v="Management Janji"/>
    <s v="2026-08-16 11:00:00 | Nama PIC:  bu laela No HP: 085733668576 Alt: Tanggal: 16/08/2026 Jam Pasang: Siang Note: Hubungi sebelum ke lokasi, terimakasih. "/>
    <s v="FCC"/>
    <s v="15-08-2026 13:39:51"/>
    <d v="2026-08-16T11:00:00"/>
    <m/>
    <s v="PI"/>
    <s v="GOD"/>
    <s v="NO ADDON"/>
    <m/>
    <s v="Provisioning Issued"/>
    <s v="HSI Bisnis Basic Promo HUT Telkom PSB 70% - 50 Mbps"/>
    <s v="INDIBIZ"/>
    <m/>
    <m/>
    <d v="2026-08-16T11:00:00"/>
    <s v="2026-08-16 11:00:00 | Nama PIC:  bu laela No HP: 085733668576 Alt: Tanggal: 16/08/2026 Jam Pasang: Siang Note: Hubungi sebelum ke lokasi, terimakasih. "/>
    <m/>
    <m/>
    <m/>
    <e v="#NUM!"/>
    <e v="#NUM!"/>
    <x v="0"/>
  </r>
  <r>
    <n v="1189"/>
    <n v="1002527145"/>
    <n v="3"/>
    <x v="6"/>
    <n v="5"/>
    <s v="JEMBER"/>
    <s v="SITUBONDO"/>
    <s v="MLD"/>
    <s v="REG"/>
    <s v="AO"/>
    <x v="0"/>
    <s v="1P INET"/>
    <s v="Completed (PS)"/>
    <s v="RBS-Regional 3"/>
    <d v="2026-08-14T16:22:57"/>
    <d v="2026-08-14T19:07:20"/>
    <n v="69366336"/>
    <m/>
    <n v="152529201008"/>
    <s v="TOKO JAMILAH"/>
    <s v="ODP-MLD-FD/08 FD/D02/08.01"/>
    <s v="WO061769795"/>
    <m/>
    <m/>
    <m/>
    <n v="113.79522299999999"/>
    <n v="-7.7742589999999998"/>
    <s v="|MN00099|MYIA-081888475790/POI/NUR JAMILAH/082231443669/nurjamilah65@gmail.com"/>
    <s v="MYIB_ASSISTANT"/>
    <m/>
    <m/>
    <m/>
    <m/>
    <m/>
    <m/>
    <m/>
    <m/>
    <s v="Management Janji"/>
    <s v="2026-08-15 13:00:00 | telp:082231443669 alt : manja : pagi / siang 15/08/2026 hub sebelum ke lokasi "/>
    <s v="FCC"/>
    <s v="14-08-2026 16:39:53"/>
    <d v="2026-08-15T13:00:00"/>
    <m/>
    <s v="PS"/>
    <s v="MLD"/>
    <s v="NO ADDON"/>
    <n v="20260814"/>
    <s v="Completed"/>
    <s v="HSI Bisnis Khusus Winback PSB 70% - 200 Mbps"/>
    <s v="INDIBIZ"/>
    <m/>
    <m/>
    <d v="2026-08-15T13:00:00"/>
    <s v="2026-08-15 13:00:00 | telp:082231443669 alt : manja : pagi / siang 15/08/2026 hub sebelum ke lokasi "/>
    <n v="2026"/>
    <n v="8"/>
    <n v="14"/>
    <d v="2026-08-14T00:00:00"/>
    <n v="-1.5416666666642413"/>
    <x v="1"/>
  </r>
  <r>
    <n v="1190"/>
    <n v="1002513130"/>
    <n v="3"/>
    <x v="7"/>
    <n v="4"/>
    <s v="SOLO"/>
    <s v="INNER - SOLO JATENG TIMUR"/>
    <s v="KRT"/>
    <s v="REG"/>
    <s v="AO"/>
    <x v="0"/>
    <m/>
    <s v="CANCEL COMPLETED"/>
    <s v="RBS-Regional 3"/>
    <d v="2026-08-06T16:26:25"/>
    <d v="2026-08-08T07:49:35"/>
    <n v="69360227"/>
    <m/>
    <n v="142505403880"/>
    <s v="PT DUA PENDEKAR AYAM (Dikichi)"/>
    <s v="ODP-KRT-FCL3/004"/>
    <m/>
    <m/>
    <m/>
    <m/>
    <n v="110.77004479999999"/>
    <n v="-7.5434258999999999"/>
    <s v="AMRBS;406961;DEVI PUSPITASARI;PT DUA PENDEKAR AYAM (Dikichi);HSI 150 Mbps 1:1;081321666999"/>
    <s v="Account Manager"/>
    <m/>
    <m/>
    <m/>
    <m/>
    <m/>
    <m/>
    <m/>
    <m/>
    <m/>
    <m/>
    <m/>
    <d v="2026-06-08T16:41:23"/>
    <m/>
    <m/>
    <s v="REJECT_FCC"/>
    <s v="KRT"/>
    <s v="NO ADDON"/>
    <m/>
    <s v="DECLINE : Decline - Batal Order Yusnani Manalu 40951378|MYDITA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s v="DECLINE : Decline - Batal Order Yusnani Manalu 40951378|MYDITA"/>
    <m/>
    <m/>
    <m/>
    <m/>
    <m/>
    <e v="#NUM!"/>
    <e v="#NUM!"/>
    <x v="0"/>
  </r>
  <r>
    <n v="1191"/>
    <n v="1002509553"/>
    <n v="3"/>
    <x v="6"/>
    <n v="5"/>
    <s v="JEMBER"/>
    <s v="BONDOWOSO"/>
    <s v="BOW"/>
    <s v="REG"/>
    <s v="AO"/>
    <x v="0"/>
    <s v="1P INET"/>
    <s v="Completed (PS)"/>
    <s v="RBS-Regional 3"/>
    <d v="2026-08-05T08:22:57"/>
    <d v="2026-08-05T14:29:49"/>
    <n v="69358751"/>
    <m/>
    <n v="152507225426"/>
    <s v="RUMAH KOST SITI MASNONAH"/>
    <s v="ODP-BOW-FAK/17 FAK/D03/17.01"/>
    <s v="WO060948696"/>
    <m/>
    <m/>
    <m/>
    <n v="113.916465990795"/>
    <n v="-7.9224904052311196"/>
    <s v="|MC30175|MYIA-091305779537/POI/SITI MASNONAH/083853348578/faizolabdullah86@gmail.com"/>
    <s v="MYIB_ASSISTANT"/>
    <m/>
    <m/>
    <m/>
    <m/>
    <m/>
    <m/>
    <m/>
    <m/>
    <s v="Management Janji"/>
    <s v="2026-08-06 08:00:00 | Tanggal pemasangan: 6/08/2026 Jam pemasangan : pagi / siang Info Tambahan : Hubungi pelanggan dulu sebelum ke lokasi. terima kasih"/>
    <s v="FCC"/>
    <d v="2026-05-08T08:25:38"/>
    <d v="2026-08-06T08:00:00"/>
    <m/>
    <s v="PS"/>
    <s v="BOW"/>
    <s v="NO ADDON"/>
    <n v="20260805"/>
    <s v="Completed"/>
    <s v="HSI Bisnis Promo HUT Telkom PSB 70% - 100 Mbps"/>
    <s v="INDIBIZ"/>
    <m/>
    <m/>
    <d v="2026-08-06T08:00:00"/>
    <s v="2026-08-06 08:00:00 | Tanggal pemasangan: 6/08/2026 Jam pemasangan : pagi / siang Info Tambahan : Hubungi pelanggan dulu sebelum ke lokasi. terima kasih"/>
    <n v="2026"/>
    <n v="8"/>
    <n v="5"/>
    <d v="2026-08-05T00:00:00"/>
    <n v="-1.3333333333357587"/>
    <x v="1"/>
  </r>
  <r>
    <n v="1192"/>
    <n v="1002511662"/>
    <n v="3"/>
    <x v="6"/>
    <n v="5"/>
    <s v="JEMBER"/>
    <s v="BANYUWANGI"/>
    <s v="WSO"/>
    <s v="REG"/>
    <s v="AO"/>
    <x v="0"/>
    <s v="2P INET + VOICE"/>
    <s v="Completed (PS)"/>
    <s v="RBS-Regional 3"/>
    <d v="2026-08-06T09:49:57"/>
    <d v="2026-08-07T15:27:41"/>
    <n v="69359669"/>
    <n v="3332818002"/>
    <n v="152518202021"/>
    <s v="TOKO PUTRI"/>
    <s v="ODP-WSO-FD/57 FD/D01/57.01"/>
    <s v="WO061047615"/>
    <m/>
    <m/>
    <m/>
    <n v="114.4022956"/>
    <n v="-7.9943971999999999"/>
    <s v="MD|MYDB-20260806264507|DC30008/MC30044|TOKO PUTRI|081999930512"/>
    <s v="MYDIGIBIZPARTNER"/>
    <m/>
    <m/>
    <m/>
    <m/>
    <m/>
    <m/>
    <m/>
    <m/>
    <s v="Management Janji"/>
    <s v="2026-08-07 08:00:00 | Nama : BU PUTRI EKA DWI RISMAWATI No Hp : 081999930512 No Alt :  Tgl Pemasangan : 07 Agustus 2026 Interval : PAGI  Note : Hubungi pelanggan terlebih dahulu"/>
    <s v="FCC"/>
    <d v="2026-06-08T09:55:05"/>
    <d v="2026-08-07T08:00:00"/>
    <m/>
    <s v="PS"/>
    <s v="WSO"/>
    <s v="NO ADDON"/>
    <n v="20260807"/>
    <s v="Completed"/>
    <s v="HSI Bisnis Basic Bundling Phone PSB 70% - Free 800 Menit Promo - 300 Mbps"/>
    <s v="INDIBIZ"/>
    <m/>
    <m/>
    <d v="2026-08-07T08:00:00"/>
    <s v="2026-08-07 08:00:00 | Nama : BU PUTRI EKA DWI RISMAWATI No Hp : 081999930512 No Alt :  Tgl Pemasangan : 07 Agustus 2026 Interval : PAGI  Note : Hubungi pelanggan terlebih dahulu"/>
    <n v="2026"/>
    <n v="8"/>
    <n v="7"/>
    <d v="2026-08-07T00:00:00"/>
    <n v="-0.33333333333575865"/>
    <x v="1"/>
  </r>
  <r>
    <n v="1193"/>
    <n v="1002529379"/>
    <n v="3"/>
    <x v="3"/>
    <n v="5"/>
    <s v="MADURA"/>
    <s v="PAMEKASAN"/>
    <s v="SMP"/>
    <s v="REG"/>
    <s v="AO"/>
    <x v="0"/>
    <s v="1P INET"/>
    <s v="MIA - INVALID SURVEY"/>
    <s v="RBS-Regional 3"/>
    <d v="2026-08-16T10:28:56"/>
    <d v="2026-08-16T21:37:09"/>
    <n v="69367368"/>
    <m/>
    <n v="152431232398"/>
    <s v="HAPPY MART"/>
    <s v="ODP-SMP-FJ/02 FJ/D01/02.01"/>
    <s v="WO061860914"/>
    <m/>
    <m/>
    <m/>
    <n v="113.81699077784999"/>
    <n v="-6.9888308479023102"/>
    <s v="MD|MYDB-20260816265665|DN00001/MN00806|HAPPY MART|087893843649"/>
    <s v="MYDIGIBIZPARTNER"/>
    <m/>
    <m/>
    <m/>
    <m/>
    <m/>
    <m/>
    <m/>
    <m/>
    <s v="Management Janji"/>
    <s v="2026-08-17 08:00:00 | Waktu pemasangan : 17 agustus 2026 Jam pemasangan : 08.00 - 12.00 Info Tambahan : Hubungi pelanggan dulu sebelum ke lokasi terimakasih "/>
    <s v="FCC"/>
    <s v="16-08-2026 10:40:33"/>
    <d v="2026-08-17T08:00:00"/>
    <m/>
    <s v="SURVEY_NEW_MANJA"/>
    <s v="SMP"/>
    <s v="NO ADDON"/>
    <m/>
    <s v="MIE - INVALID SURVEY - Kendala Jalur/Rute Tarikan"/>
    <s v="HSI Bisnis Promo HUT Telkom PSB 70% - 100 Mbps"/>
    <s v="INDIBIZ"/>
    <m/>
    <m/>
    <d v="2026-08-17T08:00:00"/>
    <s v="2026-08-17 08:00:00 | Waktu pemasangan : 17 agustus 2026 Jam pemasangan : 08.00 - 12.00 Info Tambahan : Hubungi pelanggan dulu sebelum ke lokasi terimakasih "/>
    <m/>
    <m/>
    <m/>
    <e v="#NUM!"/>
    <e v="#NUM!"/>
    <x v="0"/>
  </r>
  <r>
    <n v="1194"/>
    <n v="1002530735"/>
    <n v="3"/>
    <x v="1"/>
    <n v="5"/>
    <s v="MALANG"/>
    <s v="BATU"/>
    <s v="SGS"/>
    <s v="REG"/>
    <s v="AO"/>
    <x v="0"/>
    <s v="1P INET"/>
    <s v="MIE - SEND SURVEY"/>
    <s v="RBS-Regional 3"/>
    <d v="2026-08-17T11:56:56"/>
    <d v="2026-08-17T11:58:01"/>
    <n v="69367961"/>
    <m/>
    <n v="152721298738"/>
    <s v="DEA BAKERY ROGONOTO"/>
    <s v="ODP-SGS-FJ/40 FJ/D06/40.01"/>
    <s v="WO061922440"/>
    <m/>
    <m/>
    <m/>
    <n v="112.6691462"/>
    <n v="-7.8915310999999901"/>
    <s v="|MN01864|MYIA-096270659427/POI/EKO ALFIYANTO/0895395167680/systemdevelopmentdea@gmail.com"/>
    <s v="MYIB_ASSISTANT"/>
    <m/>
    <m/>
    <m/>
    <m/>
    <m/>
    <m/>
    <m/>
    <m/>
    <s v="Management Janji"/>
    <s v="2026-08-19 08:00:00 | M Janji : (19 AGUSTUS 2026) jam Pasang : pagi  Note : hubungi pelanggan jika ingin kelokasi"/>
    <s v="FCC"/>
    <s v="17-08-2026 12:10:09"/>
    <d v="2026-08-19T08:00:00"/>
    <m/>
    <s v="SURVEY_NEW_MANJA"/>
    <s v="SGS"/>
    <s v="NO ADDON"/>
    <m/>
    <s v="MIE - SEND SURVEY"/>
    <s v="HSI Bisnis Basic Promo HUT Telkom PSB 70% - 50 Mbps"/>
    <s v="INDIBIZ"/>
    <m/>
    <m/>
    <d v="2026-08-19T08:00:00"/>
    <s v="2026-08-19 08:00:00 | M Janji : (19 AGUSTUS 2026) jam Pasang : pagi  Note : hubungi pelanggan jika ingin kelokasi"/>
    <m/>
    <m/>
    <m/>
    <e v="#NUM!"/>
    <e v="#NUM!"/>
    <x v="0"/>
  </r>
  <r>
    <n v="1195"/>
    <n v="1002529474"/>
    <n v="3"/>
    <x v="6"/>
    <n v="5"/>
    <s v="PASURUAN"/>
    <s v="PROBOLINGGO"/>
    <s v="PBL"/>
    <s v="REG"/>
    <s v="AO"/>
    <x v="0"/>
    <m/>
    <s v="CANCEL COMPLETED"/>
    <s v="RBS-Regional 3"/>
    <d v="2026-08-16T11:14:12"/>
    <d v="2026-08-16T18:39:17"/>
    <n v="69367391"/>
    <m/>
    <n v="152505340846"/>
    <s v="ZEN AUDIO 2"/>
    <s v="ODP-PBL-FAX/03"/>
    <m/>
    <m/>
    <m/>
    <m/>
    <n v="113.21584009999999"/>
    <n v="-7.7441461"/>
    <s v="|MN01316 |/ZEN AUDIO 2/WINBACK 2.0 HSI B2B (1:2) 100MBPS 440RB PSB DISC 70%/081336902265 / 82334137395/muhammad80hanif@gmail.com/MUHAMMAD HANIF/82334137395"/>
    <s v="Sales Force DBS"/>
    <m/>
    <m/>
    <m/>
    <m/>
    <m/>
    <m/>
    <m/>
    <m/>
    <m/>
    <m/>
    <m/>
    <s v="16-08-2026 11:39:53"/>
    <m/>
    <m/>
    <s v="REJECT_FCC"/>
    <s v="PBL"/>
    <s v="NO ADDON"/>
    <m/>
    <s v="DECLINE : Decline - Pindah Segmentasi RANGGA WISNU EKAPAKSI 40951381|MYDITA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m/>
    <m/>
    <m/>
    <m/>
    <m/>
    <e v="#NUM!"/>
    <e v="#NUM!"/>
    <x v="0"/>
  </r>
  <r>
    <n v="1196"/>
    <n v="1002530752"/>
    <n v="3"/>
    <x v="1"/>
    <n v="5"/>
    <s v="KEDIRI"/>
    <s v="NGANJUK"/>
    <s v="WRJ"/>
    <s v="REG"/>
    <s v="AO"/>
    <x v="0"/>
    <s v="1P INET"/>
    <s v="Completed (PS)"/>
    <s v="RBS-Regional 3"/>
    <d v="2026-08-17T12:05:56"/>
    <d v="2026-08-18T18:51:05"/>
    <n v="69367964"/>
    <m/>
    <n v="152641205612"/>
    <s v="STT POMOSDA"/>
    <s v="ODP-WRJ-FH/33 FH/D03/33.01"/>
    <s v="WO061923356"/>
    <m/>
    <m/>
    <m/>
    <n v="112.03703179999999"/>
    <n v="-7.6380673999999997"/>
    <s v="|MC20057|MYIA-051141953467/POI/Dony Cahyo Dwi Putra/088983166308/karimjayasentosa@gmail.com"/>
    <s v="MYIB_ASSISTANT"/>
    <m/>
    <m/>
    <m/>
    <m/>
    <m/>
    <m/>
    <m/>
    <m/>
    <s v="Management Janji"/>
    <s v="2026-08-18 13:00:00 | Nama : BU SARAH (BENDAHARA) No Hp : 088983166308 No Alt :  Tgl Pemasangan : 18 Agustus 2026 Interval : PAGI  Note : Hubungi pelanggan terlebih dahulu"/>
    <s v="FCC"/>
    <s v="17-08-2026 12:10:09"/>
    <d v="2026-08-18T13:00:00"/>
    <m/>
    <s v="PS"/>
    <s v="WRJ"/>
    <s v="NO ADDON"/>
    <n v="20260818"/>
    <s v="Completed"/>
    <s v="HSI Bisnis Promo HUT Telkom PSB 70% - 300 Mbps"/>
    <s v="INDIBIZ"/>
    <m/>
    <m/>
    <d v="2026-08-18T13:00:00"/>
    <s v="2026-08-18 13:00:00 | Nama : BU SARAH (BENDAHARA) No Hp : 088983166308 No Alt :  Tgl Pemasangan : 18 Agustus 2026 Interval : PAGI  Note : Hubungi pelanggan terlebih dahulu"/>
    <n v="2026"/>
    <n v="8"/>
    <n v="18"/>
    <d v="2026-08-18T00:00:00"/>
    <n v="-0.54166666666424135"/>
    <x v="1"/>
  </r>
  <r>
    <n v="1197"/>
    <n v="1002528953"/>
    <n v="3"/>
    <x v="3"/>
    <n v="5"/>
    <s v="SBY UTARA"/>
    <s v="TANDES"/>
    <s v="KLN"/>
    <s v="REG"/>
    <s v="AO"/>
    <x v="0"/>
    <s v="1P INET"/>
    <s v="Completed (PS)"/>
    <s v="RBS-Regional 3"/>
    <d v="2026-08-15T20:04:57"/>
    <d v="2026-08-16T17:51:07"/>
    <n v="69367241"/>
    <m/>
    <n v="152418250685"/>
    <s v="toko udin"/>
    <s v="ODP-KLN-FAT/12 FAT/D02/12.01"/>
    <s v="WO061847109"/>
    <m/>
    <m/>
    <m/>
    <n v="112.651935070753"/>
    <n v="-7.2103310636794502"/>
    <s v="MD|MYDB-20260815265604|DN00001/MN00018|toko udin|087895083547"/>
    <s v="MYDIGIBIZPARTNER"/>
    <m/>
    <m/>
    <m/>
    <m/>
    <m/>
    <m/>
    <m/>
    <m/>
    <s v="Management Janji"/>
    <s v="2026-08-17 15:00:00 | Nama PIC:  bp zainuddin No HP: 087895083547 Alt: Tanggal: 17/08/2026 Jam Pasang: Sore Note: Hubungi sebelum ke lokasi, terimakasih. "/>
    <s v="FCC"/>
    <s v="15-08-2026 20:10:13"/>
    <d v="2026-08-17T15:00:00"/>
    <m/>
    <s v="PS"/>
    <s v="KLN"/>
    <s v="NO ADDON"/>
    <n v="20260816"/>
    <s v="Completed"/>
    <s v="HSI Bisnis Promo HUT Telkom PSB 70% - 100 Mbps"/>
    <s v="INDIBIZ"/>
    <m/>
    <m/>
    <d v="2026-08-17T15:00:00"/>
    <s v="2026-08-17 15:00:00 | Nama PIC:  bp zainuddin No HP: 087895083547 Alt: Tanggal: 17/08/2026 Jam Pasang: Sore Note: Hubungi sebelum ke lokasi, terimakasih. "/>
    <n v="2026"/>
    <n v="8"/>
    <n v="16"/>
    <d v="2026-08-16T00:00:00"/>
    <n v="-1.625"/>
    <x v="1"/>
  </r>
  <r>
    <n v="1198"/>
    <n v="1002520019"/>
    <n v="3"/>
    <x v="7"/>
    <n v="4"/>
    <s v="KUDUS"/>
    <s v="KUDUS"/>
    <s v="KUD"/>
    <s v="REG"/>
    <s v="AO"/>
    <x v="0"/>
    <s v="1P INET"/>
    <s v="Completed (PS)"/>
    <s v="RBS-Regional 3"/>
    <d v="2026-08-11T13:53:57"/>
    <d v="2026-08-12T15:15:08"/>
    <n v="69363376"/>
    <m/>
    <n v="142401145766"/>
    <s v="KB AL-IDRUS"/>
    <s v="ODP-KUD-FBH/004 FBH/D01/004.01"/>
    <s v="WO061502192"/>
    <m/>
    <m/>
    <m/>
    <n v="110.84754599999999"/>
    <n v="-6.7594018"/>
    <s v="|MC60024|MYIA-062993426175/POI/Dheta Carollyn /0895341343800/adhilesmana17@gmail.com"/>
    <s v="MYIB_ASSISTANT"/>
    <m/>
    <m/>
    <m/>
    <m/>
    <m/>
    <m/>
    <m/>
    <m/>
    <s v="Management Janji"/>
    <s v="2026-08-12 13:00:00 | M Janji : (12/08/2026) jam Pasang : 09:00 Note : hubungi pelanggan jika ingin kelokasi"/>
    <s v="FCC"/>
    <d v="2026-11-08T13:55:09"/>
    <d v="2026-08-12T13:00:00"/>
    <m/>
    <s v="PS"/>
    <s v="KUD"/>
    <s v="NO ADDON"/>
    <n v="20260812"/>
    <s v="Completed"/>
    <s v="HSI Bisnis Promo HUT Telkom PSB 70% - 50 Mbps"/>
    <s v="INDIBIZ"/>
    <m/>
    <m/>
    <d v="2026-08-12T13:00:00"/>
    <s v="2026-08-12 13:00:00 | M Janji : (12/08/2026) jam Pasang : 09:00 Note : hubungi pelanggan jika ingin kelokasi"/>
    <n v="2026"/>
    <n v="8"/>
    <n v="12"/>
    <d v="2026-08-12T00:00:00"/>
    <n v="-0.54166666666424135"/>
    <x v="1"/>
  </r>
  <r>
    <n v="1199"/>
    <n v="1002511320"/>
    <n v="3"/>
    <x v="1"/>
    <n v="5"/>
    <s v="KEDIRI"/>
    <s v="TRENGGALEK"/>
    <s v="TRE"/>
    <s v="REG"/>
    <s v="AO"/>
    <x v="0"/>
    <s v="1P INET"/>
    <s v="Completed (PS)"/>
    <s v="RBS-Regional 3"/>
    <d v="2026-08-05T18:40:56"/>
    <d v="2026-08-06T09:48:20"/>
    <n v="69359482"/>
    <m/>
    <n v="152608207567"/>
    <s v="SPBU KARANGAN"/>
    <s v="ODP-TRE-FL/54"/>
    <s v="WO061023311"/>
    <m/>
    <m/>
    <m/>
    <n v="111.664558551369"/>
    <n v="-8.0801276114188596"/>
    <s v="|MN00418|MYIA-009672685314/POI/ARI SUNYOTO/085335590000/arisunyoto1@gmail.com"/>
    <s v="MYIB_ASSISTANT"/>
    <m/>
    <m/>
    <m/>
    <m/>
    <m/>
    <m/>
    <m/>
    <m/>
    <s v="Management Janji"/>
    <s v="2026-08-06 15:00:00 | M Janji : (06/08/2026) jam Pasang : 09:00 Note : hubungi pelanggan jika ingin kelokasi"/>
    <s v="FCC"/>
    <d v="2026-05-08T18:54:57"/>
    <d v="2026-08-06T15:00:00"/>
    <m/>
    <s v="PS"/>
    <s v="TRE"/>
    <s v="NO ADDON"/>
    <n v="20260806"/>
    <s v="Completed"/>
    <s v="HSI Bisnis Promo HUT Telkom PSB 70% - 50 Mbps"/>
    <s v="INDIBIZ"/>
    <m/>
    <m/>
    <d v="2026-08-06T15:00:00"/>
    <s v="2026-08-06 15:00:00 | M Janji : (06/08/2026) jam Pasang : 09:00 Note : hubungi pelanggan jika ingin kelokasi"/>
    <n v="2026"/>
    <n v="8"/>
    <n v="6"/>
    <d v="2026-08-06T00:00:00"/>
    <n v="-0.625"/>
    <x v="1"/>
  </r>
  <r>
    <n v="1200"/>
    <n v="1002521746"/>
    <n v="3"/>
    <x v="3"/>
    <n v="5"/>
    <s v="SBY UTARA"/>
    <s v="LAMONGAN"/>
    <s v="BBA"/>
    <s v="REG"/>
    <s v="AO"/>
    <x v="0"/>
    <s v="1P INET"/>
    <s v="Completed (PS)"/>
    <s v="RBS-Regional 3"/>
    <d v="2026-08-12T11:16:56"/>
    <d v="2026-08-12T19:33:31"/>
    <n v="69364047"/>
    <m/>
    <n v="152441211300"/>
    <s v="SPBU 54.621.10"/>
    <s v="ODP-BBA-FAC/35 FAC/D04/35.01"/>
    <s v="WO061569471"/>
    <m/>
    <m/>
    <m/>
    <n v="112.103714011609"/>
    <n v="-7.1356480008665297"/>
    <s v="MD|MYDB-20260812265035|DN00001/MN00216|SPBU 54.621.10|08125970465"/>
    <s v="MYDIGIBIZPARTNER"/>
    <m/>
    <m/>
    <m/>
    <m/>
    <m/>
    <m/>
    <m/>
    <m/>
    <s v="Management Janji"/>
    <s v="2026-08-13 10:00:00 | Waktu pemasnagan : 13 Agustus 2026 Jam pemasangan : 08.00 - 12.00 Mohon hubungi pelanggan sebelum ke lokasi  Terima kasih"/>
    <s v="FCC"/>
    <d v="2026-12-08T11:39:52"/>
    <d v="2026-08-13T10:00:00"/>
    <m/>
    <s v="PS"/>
    <s v="BBA"/>
    <s v="NO ADDON"/>
    <n v="20260812"/>
    <s v="Completed"/>
    <s v="HSI Bisnis Promo HUT Telkom PSB 70% - 100 Mbps"/>
    <s v="INDIBIZ"/>
    <m/>
    <m/>
    <d v="2026-08-13T10:00:00"/>
    <s v="2026-08-13 10:00:00 | Waktu pemasnagan : 13 Agustus 2026 Jam pemasangan : 08.00 - 12.00 Mohon hubungi pelanggan sebelum ke lokasi  Terima kasih"/>
    <n v="2026"/>
    <n v="8"/>
    <n v="12"/>
    <d v="2026-08-12T00:00:00"/>
    <n v="-1.4166666666642413"/>
    <x v="1"/>
  </r>
  <r>
    <n v="1201"/>
    <n v="1002504482"/>
    <n v="3"/>
    <x v="6"/>
    <n v="5"/>
    <s v="SIDOARJO"/>
    <s v="JOMBANG"/>
    <s v="JOM"/>
    <s v="REG"/>
    <s v="AO"/>
    <x v="0"/>
    <m/>
    <s v="Completed (PS)"/>
    <s v="RBS-Regional 3"/>
    <d v="2026-08-01T12:01:58"/>
    <d v="2026-08-01T16:32:31"/>
    <n v="69356688"/>
    <m/>
    <n v="152318240203"/>
    <s v="MTSN 2 JOMBANG"/>
    <s v="ODP-JOM-FT/18"/>
    <s v="WO060657861"/>
    <m/>
    <m/>
    <m/>
    <n v="112.2746909"/>
    <n v="-7.5449947000000002"/>
    <s v="|MN02084|/MTSN 2 JOMBANG/WINBACK 2.0 HSI B2B (1:1) 50MBPS 355RB PSB DISC 70%//arieferdem178@gmail.com/SAIFUL ARIF /82132400292"/>
    <s v="Sales Force DBS"/>
    <m/>
    <m/>
    <m/>
    <m/>
    <m/>
    <m/>
    <m/>
    <m/>
    <s v="Management Janji"/>
    <s v="2026-08-02 13:00:00|M Janji : (02/08/2026) jam Pasang : 09:00 Note : hubungi pelanggan jika ingin kelokasi|SO1317|MYDITA"/>
    <s v="FCC"/>
    <d v="2026-01-08T12:09:52"/>
    <d v="2026-08-02T13:00:00"/>
    <m/>
    <s v="PS"/>
    <s v="JOM"/>
    <s v="NO ADDON"/>
    <n v="2026080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2T13:00:00"/>
    <s v="2026-08-02 13:00:00|M Janji : (02/08/2026) jam Pasang : 09:00 Note : hubungi pelanggan jika ingin kelokasi|SO1317|MYDITA"/>
    <n v="2026"/>
    <n v="8"/>
    <n v="1"/>
    <d v="2026-08-01T00:00:00"/>
    <n v="-1.5416666666642413"/>
    <x v="1"/>
  </r>
  <r>
    <n v="1202"/>
    <n v="1002525290"/>
    <n v="3"/>
    <x v="1"/>
    <n v="5"/>
    <s v="MADIUN"/>
    <s v="NGAWI"/>
    <s v="NWI"/>
    <s v="REG"/>
    <s v="AO"/>
    <x v="0"/>
    <s v="1P INET"/>
    <s v="Completed (PS)"/>
    <s v="RBS-Regional 3"/>
    <d v="2026-08-13T19:50:57"/>
    <d v="2026-08-14T20:03:24"/>
    <n v="69365554"/>
    <m/>
    <n v="152605224551"/>
    <s v="KARAOKE MELODY"/>
    <s v="ODP-NWI-FE/107"/>
    <s v="WO061705676"/>
    <m/>
    <m/>
    <m/>
    <n v="111.438466165642"/>
    <n v="-7.4271625193646003"/>
    <s v="|MN00264|MYIA-064827278462/POI/yudha mahendra septiawan/085338541585/yudhamahendra09@gmail.com"/>
    <s v="MYIB_ASSISTANT"/>
    <m/>
    <m/>
    <m/>
    <m/>
    <m/>
    <m/>
    <m/>
    <m/>
    <s v="Management Janji"/>
    <s v="2026-08-15 08:00:00 | M Janji : (Jumat/14/Agustus/2026) jam Pasang : 09:00 Note : hubungi pelanggan jika ingin kelokasi"/>
    <s v="FCC"/>
    <s v="13-08-2026 19:55:23"/>
    <d v="2026-08-15T08:00:00"/>
    <m/>
    <s v="PS"/>
    <s v="NWI"/>
    <s v="NO ADDON"/>
    <n v="20260814"/>
    <s v="Completed"/>
    <s v="HSI Bisnis Promo HUT Telkom PSB 70% - 50 Mbps"/>
    <s v="INDIBIZ"/>
    <m/>
    <m/>
    <d v="2026-08-15T08:00:00"/>
    <s v="2026-08-15 08:00:00 | M Janji : (Jumat/14/Agustus/2026) jam Pasang : 09:00 Note : hubungi pelanggan jika ingin kelokasi"/>
    <n v="2026"/>
    <n v="8"/>
    <n v="14"/>
    <d v="2026-08-14T00:00:00"/>
    <n v="-1.3333333333357587"/>
    <x v="1"/>
  </r>
  <r>
    <n v="1203"/>
    <n v="1002524447"/>
    <n v="3"/>
    <x v="2"/>
    <n v="4"/>
    <s v="YOGYAKARTA"/>
    <s v="INNER - YOGYA JATENG SELATAN"/>
    <s v="PGR"/>
    <s v="REG"/>
    <s v="AO"/>
    <x v="0"/>
    <m/>
    <s v="98 | OSS - CANCEL COMPLETE"/>
    <s v="RBS-Regional 2"/>
    <d v="2026-08-13T14:24:13"/>
    <d v="2026-08-18T10:04:26"/>
    <n v="69365242"/>
    <m/>
    <n v="141114227924"/>
    <s v="PT Data Prima Solusindo"/>
    <s v="ODP-PGR-FBH/074"/>
    <s v="WO061874179"/>
    <m/>
    <m/>
    <m/>
    <n v="110.369451521546"/>
    <n v="-7.8062614023047301"/>
    <s v="AMRBS;404486;ADALYDE M JOWEY;JKT OUTER; PT Data Prima Solusindo ;Hsi inet only 100 Mbps ;Pic Harizan Farizi ; Cp 085718503440 - 082295880875 ; harizan.farizi@newconnext.com"/>
    <s v="Sales Profesional"/>
    <m/>
    <m/>
    <m/>
    <m/>
    <m/>
    <m/>
    <m/>
    <m/>
    <s v="Management Janji"/>
    <s v="2026-08-17 13:00:00|Tanggal pemasangan : 17 AGUSTUS 2026 Jam pemasangan : pagi/siang Info Tambahan : Hubungi pelanggan dulu sebelum ke lokasi terima kasih|40010577|MYDITA"/>
    <s v="FCC"/>
    <s v="13-08-2026 14:39:50"/>
    <d v="2026-08-17T13:00:00"/>
    <s v="Kendala Pelanggan"/>
    <s v="CANCEL"/>
    <s v="PGR"/>
    <s v="NO ADDON"/>
    <m/>
    <s v="Cancel 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17T13:00:00"/>
    <s v="2026-08-17 13:00:00|Tanggal pemasangan : 17 AGUSTUS 2026 Jam pemasangan : pagi/siang Info Tambahan : Hubungi pelanggan dulu sebelum ke lokasi terima kasih|40010577|MYDITA"/>
    <m/>
    <m/>
    <m/>
    <e v="#NUM!"/>
    <e v="#NUM!"/>
    <x v="0"/>
  </r>
  <r>
    <n v="1204"/>
    <n v="1002521306"/>
    <n v="3"/>
    <x v="1"/>
    <n v="5"/>
    <s v="MADIUN"/>
    <s v="MADIUN"/>
    <s v="CRB"/>
    <s v="REG"/>
    <s v="AO"/>
    <x v="0"/>
    <m/>
    <s v="Completed (PS)"/>
    <s v="RBS-Regional 3"/>
    <d v="2026-08-12T09:02:45"/>
    <d v="2026-08-12T13:52:28"/>
    <n v="69361592"/>
    <m/>
    <n v="152632201400"/>
    <s v="SPBU 54.631.01 (OFFICE)"/>
    <s v="ODP-CRB-FD/63"/>
    <s v="WO061556111"/>
    <m/>
    <m/>
    <m/>
    <n v="111.65669800000001"/>
    <n v="-7.5392479999999997"/>
    <s v="|MN00286|MYIA-001657676361/POI/PARJONO/087858060685/spbu5.5463110@gmail.com"/>
    <s v="MYDIGIBIZ"/>
    <m/>
    <m/>
    <m/>
    <m/>
    <m/>
    <m/>
    <m/>
    <m/>
    <s v="Management Janji"/>
    <s v="2026-08-09 13:00:00 | Tgl Pemasangan : 09 Agustus 2026  Interval : PAGI SIANG  Note : Hubungi pelanggan terlebih dahulu"/>
    <s v="FCC"/>
    <d v="2026-12-08T09:10:20"/>
    <m/>
    <m/>
    <s v="PS"/>
    <s v="CRB"/>
    <s v="NO ADDON"/>
    <n v="20260812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2T07:00:00"/>
    <s v="2026-08-09 13:00:00 | Tgl Pemasangan : 09 Agustus 2026  Interval : PAGI SIANG  Note : Hubungi pelanggan terlebih dahulu"/>
    <n v="2026"/>
    <n v="8"/>
    <n v="12"/>
    <d v="2026-08-12T00:00:00"/>
    <n v="-0.29166666666424135"/>
    <x v="1"/>
  </r>
  <r>
    <n v="1205"/>
    <n v="1002506373"/>
    <n v="3"/>
    <x v="6"/>
    <n v="5"/>
    <s v="PASURUAN"/>
    <s v="PASURUAN"/>
    <s v="PSN"/>
    <s v="REG"/>
    <s v="AO"/>
    <x v="0"/>
    <m/>
    <s v="98 | OSS - CANCEL COMPLETE"/>
    <s v="RBS-Regional 2"/>
    <d v="2026-08-03T15:19:40"/>
    <d v="2026-08-05T11:48:26"/>
    <n v="69357695"/>
    <m/>
    <n v="152729256368"/>
    <s v="Toko Syauqy Cell &amp; Digital Print"/>
    <s v="ODP-PSN-FCC/04"/>
    <s v="WO060819873"/>
    <m/>
    <m/>
    <m/>
    <n v="106.823590353645"/>
    <n v="-6.1833448719873303"/>
    <s v="|MN00915| Toko Syauqy Cell &amp; Digital Print / Pic Syarifuddin  / Pic 085119398998 - 082332171331 / syauqycell676@gmail.com"/>
    <s v="Sales Profesional"/>
    <m/>
    <m/>
    <m/>
    <m/>
    <m/>
    <m/>
    <m/>
    <m/>
    <s v="Management Janji"/>
    <s v="2026-08-04 13:00:00|M Janji : 4 agustus 2026 jam Pasang : siang Note : hubungi pelanggan jika ingin kelokasi|40981182|MYDITA"/>
    <s v="FCC"/>
    <d v="2026-03-08T15:25:36"/>
    <d v="2026-08-04T13:00:00"/>
    <s v="Kendala Pelanggan"/>
    <s v="CANCEL"/>
    <s v="PSN"/>
    <s v="NO ADDON"/>
    <m/>
    <s v="Cancel Completed"/>
    <s v="- E25060;E25060 ~ ES25 - Paket HSI Bisnis (HSIE) Khusus Winback 2.0[0]  - E25060~null~E25060_UNL;UNL ~ Internet-Link Unlimited Internet Usage ~ E25060[0]  - E25060~null~105343;E25060||11||Abodemen 0[0]  - E25060~null~E25060_HSIE200M;HSIE200M ~ High Speed "/>
    <s v="INDIBIZ"/>
    <m/>
    <m/>
    <d v="2026-08-04T13:00:00"/>
    <s v="2026-08-04 13:00:00|M Janji : 4 agustus 2026 jam Pasang : siang Note : hubungi pelanggan jika ingin kelokasi|40981182|MYDITA"/>
    <m/>
    <m/>
    <m/>
    <e v="#NUM!"/>
    <e v="#NUM!"/>
    <x v="0"/>
  </r>
  <r>
    <n v="1206"/>
    <n v="1002509800"/>
    <n v="3"/>
    <x v="3"/>
    <n v="5"/>
    <s v="SBY SELATAN"/>
    <s v="MANYAR"/>
    <s v="JGR"/>
    <s v="REG"/>
    <s v="AO"/>
    <x v="0"/>
    <s v="1P INET"/>
    <s v="Completed (PS)"/>
    <s v="RBS-Regional 3"/>
    <d v="2026-08-05T09:40:56"/>
    <d v="2026-08-06T14:03:41"/>
    <n v="69358819"/>
    <m/>
    <n v="152310255209"/>
    <s v="PT VARNION TECHNOLOGY SEMESTA"/>
    <s v="ODP-RKT-FGJ/26 FGJ/D03/26.01"/>
    <s v="WO060955202"/>
    <m/>
    <m/>
    <m/>
    <n v="112.772194688266"/>
    <n v="-7.3204054514343699"/>
    <s v="|MC50133|MYIA-011763664852/POI/Anita Octavia/081325889709/anita.octavia@varnion.com"/>
    <s v="MYIB_ASSISTANT"/>
    <m/>
    <m/>
    <m/>
    <m/>
    <m/>
    <m/>
    <m/>
    <m/>
    <s v="Management Janji"/>
    <s v="2026-08-06 08:00:00 | Nama PIC : Ibu Anita No HP : 081325889709 No Alternatif : - M Janji : 06/08/2026 Jam Pasang : Pagi NoteÃ‚Â :  Hubungi terlebih dahulu sebelum ke lokasi "/>
    <s v="FCC"/>
    <d v="2026-05-08T09:55:13"/>
    <d v="2026-08-06T08:00:00"/>
    <s v="Kendala Pelanggan"/>
    <s v="PS"/>
    <s v="JGR"/>
    <s v="NO ADDON"/>
    <n v="20260806"/>
    <s v="Completed"/>
    <s v="HSI Bisnis Promo HUT Telkom PSB 70% - 200 Mbps"/>
    <s v="INDIBIZ"/>
    <m/>
    <m/>
    <d v="2026-08-06T08:00:00"/>
    <s v="2026-08-06 08:00:00 | Nama PIC : Ibu Anita No HP : 081325889709 No Alternatif : - M Janji : 06/08/2026 Jam Pasang : Pagi NoteÃ‚Â :  Hubungi terlebih dahulu sebelum ke lokasi "/>
    <n v="2026"/>
    <n v="8"/>
    <n v="6"/>
    <d v="2026-08-06T00:00:00"/>
    <n v="-0.33333333333575865"/>
    <x v="1"/>
  </r>
  <r>
    <n v="1207"/>
    <n v="1002527009"/>
    <n v="3"/>
    <x v="6"/>
    <n v="5"/>
    <s v="PASURUAN"/>
    <s v="PROBOLINGGO"/>
    <s v="LCE"/>
    <s v="REG"/>
    <s v="AO"/>
    <x v="0"/>
    <s v="1P INET"/>
    <s v="Completed (PS)"/>
    <s v="RBS-Regional 3"/>
    <d v="2026-08-14T15:49:56"/>
    <d v="2026-08-14T17:38:09"/>
    <n v="69366280"/>
    <m/>
    <n v="152511206411"/>
    <s v="TOKO OKE ESQU"/>
    <s v="ODP-LCE-FE/03 FE/D01/03.01"/>
    <s v="WO061765814"/>
    <m/>
    <m/>
    <m/>
    <n v="113.2548"/>
    <n v="-7.8305809999999996"/>
    <s v="|MN01068|MYIA-076829544636/POI/LAILATUL NISFAH/087810634436/lailatulnisfah06@gmail.com"/>
    <s v="MYIB_ASSISTANT"/>
    <m/>
    <m/>
    <m/>
    <m/>
    <m/>
    <m/>
    <m/>
    <m/>
    <s v="Management Janji"/>
    <s v="2026-08-15 13:00:00 | Jam Pemasangan : 08:00 - 12.00 Tanggal Pemasangan : 15/08/2026 Info Tambahan : Hubungi pelanggan sebelum datang ke lokasi"/>
    <s v="FCC"/>
    <s v="14-08-2026 15:55:01"/>
    <d v="2026-08-15T13:00:00"/>
    <m/>
    <s v="PS"/>
    <s v="LCE"/>
    <s v="NO ADDON"/>
    <n v="20260814"/>
    <s v="Completed"/>
    <s v="HSI Bisnis Promo HUT Telkom PSB 70% - 200 Mbps"/>
    <s v="INDIBIZ"/>
    <m/>
    <m/>
    <d v="2026-08-15T13:00:00"/>
    <s v="2026-08-15 13:00:00 | Jam Pemasangan : 08:00 - 12.00 Tanggal Pemasangan : 15/08/2026 Info Tambahan : Hubungi pelanggan sebelum datang ke lokasi"/>
    <n v="2026"/>
    <n v="8"/>
    <n v="14"/>
    <d v="2026-08-14T00:00:00"/>
    <n v="-1.5416666666642413"/>
    <x v="1"/>
  </r>
  <r>
    <n v="1208"/>
    <n v="1002508924"/>
    <n v="3"/>
    <x v="0"/>
    <n v="5"/>
    <s v="KUPANG"/>
    <s v="MAUMERE"/>
    <s v="MMR"/>
    <s v="REG"/>
    <s v="AO"/>
    <x v="0"/>
    <m/>
    <s v="Completed (PS)"/>
    <s v="RBS-Regional 3"/>
    <d v="2026-08-04T15:33:34"/>
    <d v="2026-08-10T09:34:41"/>
    <n v="69358398"/>
    <m/>
    <n v="172508208833"/>
    <s v="PT. ADHAUS"/>
    <s v="ODP-MMR-F03/04"/>
    <s v="WO060964593"/>
    <m/>
    <m/>
    <m/>
    <n v="122.2079088"/>
    <n v="-8.6173681000000002"/>
    <s v="AMRBS;950197;AM;M. ALFIAN FJ;RBS-3;SURAMADU;PSB;PT. ADHAUS;DOMINGGUS EDMUNDUS BURA;Jian Jeraus Young/082160889856;Alfian/081321885813;jianjeraus@iconixid.com;HSI Bisnis (1:1) 200 Mbps (Rp 1.049.000) PSB Rp 150.000;"/>
    <s v="Account Manager"/>
    <m/>
    <m/>
    <m/>
    <m/>
    <m/>
    <m/>
    <m/>
    <m/>
    <s v="Management Janji"/>
    <s v="2026-08-06 13:00:00|Jam pemasangan : 12.00 Info Tambahan : Hubungi pelanggan dulu sebelum ke lokasi terimakasih |40951378|MYDITA"/>
    <s v="FCC"/>
    <d v="2026-04-08T15:40:01"/>
    <d v="2026-08-06T13:00:00"/>
    <m/>
    <s v="PS"/>
    <s v="MMR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13:00:00"/>
    <s v="2026-08-06 13:00:00|Jam pemasangan : 12.00 Info Tambahan : Hubungi pelanggan dulu sebelum ke lokasi terimakasih |40951378|MYDITA"/>
    <n v="2026"/>
    <n v="8"/>
    <n v="10"/>
    <d v="2026-08-10T00:00:00"/>
    <n v="3.4583333333357587"/>
    <x v="2"/>
  </r>
  <r>
    <n v="1209"/>
    <n v="1002514486"/>
    <n v="3"/>
    <x v="2"/>
    <n v="4"/>
    <s v="PURWOKERTO"/>
    <s v="PURWOKERTO"/>
    <s v="AJB"/>
    <s v="REG"/>
    <s v="AO"/>
    <x v="0"/>
    <s v="1P INET"/>
    <s v="102 | FOLLOW UP COMPLETED"/>
    <s v="RBS-Regional 3"/>
    <d v="2026-08-07T12:28:56"/>
    <d v="2026-08-12T11:26:15"/>
    <n v="69360725"/>
    <m/>
    <n v="143387115765"/>
    <s v="ZALFA CREATIVE"/>
    <s v="ODP-AJB-FQ/023 FQ/D01/023.01"/>
    <s v="WO061156167"/>
    <m/>
    <m/>
    <m/>
    <n v="109.0817299"/>
    <n v="-7.3860070999999996"/>
    <s v="|MC80052|MYIA-003526984620/POI/TIARA AINUR HIDAYATI/085865917180/tiaraainur19@gmail.com"/>
    <s v="MYIB_ASSISTANT"/>
    <m/>
    <m/>
    <m/>
    <m/>
    <m/>
    <m/>
    <m/>
    <m/>
    <s v="Management Janji"/>
    <s v="2026-08-08 13:00:00 | Nama PIC : Tiara No HP : 085865917180 Alt : 087826008469 M Janji : 08/08/2026 Jam Pasang : 08.00 - 13:00  NoteÃ‚Â :  hubungi terlebih dahulu sebelum kelokasi "/>
    <s v="FCC"/>
    <d v="2026-07-08T12:40:05"/>
    <d v="2026-08-08T13:00:00"/>
    <m/>
    <s v="REVOKE"/>
    <s v="AJB"/>
    <s v="NO ADDON"/>
    <m/>
    <s v="Follow Up Revoke Completed, New Order ID : SC1002521777"/>
    <s v="HSI Bisnis Promo HUT Telkom PSB 70% - 75 Mbps"/>
    <s v="INDIBIZ"/>
    <m/>
    <m/>
    <d v="2026-08-08T13:00:00"/>
    <s v="2026-08-08 13:00:00 | Nama PIC : Tiara No HP : 085865917180 Alt : 087826008469 M Janji : 08/08/2026 Jam Pasang : 08.00 - 13:00  NoteÃ‚Â :  hubungi terlebih dahulu sebelum kelokasi "/>
    <m/>
    <m/>
    <m/>
    <e v="#NUM!"/>
    <e v="#NUM!"/>
    <x v="0"/>
  </r>
  <r>
    <n v="1210"/>
    <n v="1002532184"/>
    <n v="3"/>
    <x v="3"/>
    <n v="5"/>
    <s v="SBY UTARA"/>
    <s v="GRESIK"/>
    <s v="GSK"/>
    <s v="REG"/>
    <s v="AO"/>
    <x v="0"/>
    <m/>
    <s v="Completed (PS)"/>
    <s v="RBS-Regional 3"/>
    <d v="2026-08-18T09:26:36"/>
    <d v="2026-08-18T12:37:48"/>
    <n v="69336371"/>
    <n v="3135946978"/>
    <n v="152421262375"/>
    <s v="Mortage Auto Loan"/>
    <s v="ODP-GSK-FAL/66"/>
    <s v="WO061977522"/>
    <m/>
    <m/>
    <m/>
    <n v="112.65562"/>
    <n v="-7.1679500000000003"/>
    <s v="|MN01735|/Mortage Auto Loan/085134366295/gresikmandiriberkah@gmail.com/HSI Bisnis + Phone Promo 2026 200 Mbps (Rp 830.000) PSB 150.000/Novia eltaria/-7.167710,112.654492"/>
    <s v="Sales Force DBS"/>
    <m/>
    <m/>
    <m/>
    <m/>
    <m/>
    <m/>
    <m/>
    <m/>
    <s v="Management Janji"/>
    <s v="2026-07-11 08:00:00|Nama PIC:  bu roudlatul  No HP: 085134366295  Alt:  Tanggal:11/7/2026  Jam Pasang: Pagi  Note: Hubungi sebelum ke lokasi  |RI2334|MYDITA"/>
    <s v="FCC"/>
    <s v="18-08-2026 09:40:32"/>
    <m/>
    <m/>
    <s v="PS"/>
    <s v="GSK"/>
    <s v="NO ADDON"/>
    <n v="20260818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18T07:00:00"/>
    <s v="2026-07-11 08:00:00|Nama PIC:  bu roudlatul  No HP: 085134366295  Alt:  Tanggal:11/7/2026  Jam Pasang: Pagi  Note: Hubungi sebelum ke lokasi  |RI2334|MYDITA"/>
    <n v="2026"/>
    <n v="8"/>
    <n v="18"/>
    <d v="2026-08-18T00:00:00"/>
    <n v="-0.29166666666424135"/>
    <x v="1"/>
  </r>
  <r>
    <n v="1211"/>
    <n v="1002517704"/>
    <n v="3"/>
    <x v="3"/>
    <n v="5"/>
    <s v="SBY UTARA"/>
    <s v="LAMONGAN"/>
    <s v="BDG"/>
    <s v="REG"/>
    <s v="AO"/>
    <x v="0"/>
    <m/>
    <s v="Completed (PS)"/>
    <s v="RBS-Regional 3"/>
    <d v="2026-08-10T13:18:26"/>
    <d v="2026-08-10T15:04:21"/>
    <n v="69356754"/>
    <m/>
    <n v="152448204557"/>
    <s v="LARVA COFFE"/>
    <s v="ODP-BDG-FP/21"/>
    <s v="WO061398701"/>
    <m/>
    <m/>
    <m/>
    <n v="112.279774"/>
    <n v="-6.8722849999999998"/>
    <s v="MD|MYDB-20260801264112|DN00001/MN01285|LARVA COFFE|085606172718"/>
    <s v="MYDIGIBIZPARTNER"/>
    <m/>
    <m/>
    <m/>
    <m/>
    <m/>
    <m/>
    <m/>
    <m/>
    <s v="Management Janji"/>
    <s v="2026-08-02 10:00:00 | Nama Pic : bp erif  No Hp Pic : 085606172718  No alt : -  Jam Pemasangan : pagi   Tanggal Pemasangan : 2 Agustus 2026"/>
    <s v="FCC"/>
    <d v="2026-10-08T13:25:34"/>
    <m/>
    <m/>
    <s v="PS"/>
    <s v="BDG"/>
    <s v="NO ADDON"/>
    <n v="20260810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10T07:00:00"/>
    <s v="2026-08-02 10:00:00 | Nama Pic : bp erif  No Hp Pic : 085606172718  No alt : -  Jam Pemasangan : pagi   Tanggal Pemasangan : 2 Agustus 2026"/>
    <n v="2026"/>
    <n v="8"/>
    <n v="10"/>
    <d v="2026-08-10T00:00:00"/>
    <n v="-0.29166666666424135"/>
    <x v="1"/>
  </r>
  <r>
    <n v="1212"/>
    <n v="1002532568"/>
    <n v="3"/>
    <x v="1"/>
    <n v="5"/>
    <s v="KEDIRI"/>
    <s v="KEDIRI"/>
    <s v="NDL"/>
    <s v="REG"/>
    <s v="AO"/>
    <x v="0"/>
    <s v="1P INET"/>
    <s v="MIE - SEND SURVEY"/>
    <s v="RBS-Regional 3"/>
    <d v="2026-08-18T10:40:56"/>
    <d v="2026-08-18T10:42:01"/>
    <n v="69368704"/>
    <m/>
    <n v="152651207266"/>
    <s v="TOKO SENTOSA"/>
    <s v="ODP-NDL-FG/55 FG/D01/55.01"/>
    <s v="WO061985739"/>
    <m/>
    <m/>
    <m/>
    <n v="111.977672986686"/>
    <n v="-7.8811194809053902"/>
    <s v="MD|MYDB-20260815265634|DC20010/MC20002|TOKO SENTOSA|085741870695"/>
    <s v="MYDIGIBIZPARTNER"/>
    <m/>
    <m/>
    <m/>
    <m/>
    <m/>
    <m/>
    <m/>
    <m/>
    <s v="Management Janji"/>
    <s v="2026-08-19 08:00:00 | Waktu pemasangan : 17 agustus 2026 Jam pemasangan : 08.00 - 12.00 Info Tambahan : Hubungi pelanggan dulu sebelum ke lokasi terimakasih "/>
    <s v="FCC"/>
    <s v="18-08-2026 10:55:00"/>
    <d v="2026-08-19T08:00:00"/>
    <m/>
    <s v="SURVEY_NEW_MANJA"/>
    <s v="NDL"/>
    <s v="NO ADDON"/>
    <m/>
    <s v="MIE - SEND SURVEY"/>
    <s v="HSI Bisnis Promo HUT Telkom PSB 70% - 75 Mbps"/>
    <s v="INDIBIZ"/>
    <m/>
    <m/>
    <d v="2026-08-19T08:00:00"/>
    <s v="2026-08-19 08:00:00 | Waktu pemasangan : 17 agustus 2026 Jam pemasangan : 08.00 - 12.00 Info Tambahan : Hubungi pelanggan dulu sebelum ke lokasi terimakasih "/>
    <m/>
    <m/>
    <m/>
    <e v="#NUM!"/>
    <e v="#NUM!"/>
    <x v="0"/>
  </r>
  <r>
    <n v="1213"/>
    <n v="1002526418"/>
    <n v="3"/>
    <x v="0"/>
    <n v="5"/>
    <s v="MATARAM"/>
    <s v="INNER - NUSA TENGGARA"/>
    <s v="SWE"/>
    <s v="REG"/>
    <s v="AO"/>
    <x v="0"/>
    <s v="1P INET"/>
    <s v="102 | FOLLOW UP COMPLETED"/>
    <s v="RBS-Regional 3"/>
    <d v="2026-08-14T13:39:56"/>
    <d v="2026-08-16T13:18:38"/>
    <n v="69366042"/>
    <m/>
    <n v="172605804148"/>
    <s v="AGEN BRI LINK ARBA&amp; 39;I"/>
    <s v="ODP-SWE-FAH/05 FAH/D04/05.01"/>
    <s v="WO061748771"/>
    <m/>
    <m/>
    <m/>
    <n v="116.244514994323"/>
    <n v="-8.5408318742717597"/>
    <s v="MD|MYDB-20260814265347|SC00001/MC00020|AGEN BRI LINK ARBA&amp; 39;I|087856666619"/>
    <s v="MYDIGIBIZPARTNER"/>
    <m/>
    <m/>
    <m/>
    <m/>
    <m/>
    <m/>
    <m/>
    <m/>
    <s v="Management Janji"/>
    <s v="2026-08-15 13:00:00 | Nama PIC : bp agus  No HP : 087856666619 Alt :  M Janji : 15/AGUSTUS/2026 jam Pasang : Siang Note : hubungi pelanggan jika ingin kelokasi, terimakasih. "/>
    <s v="FCC"/>
    <s v="14-08-2026 14:10:15"/>
    <d v="2026-08-15T13:00:00"/>
    <m/>
    <s v="REVOKE"/>
    <s v="SWE"/>
    <s v="OCA"/>
    <m/>
    <s v="Follow Up Revoke Completed, New Order ID : SC1002529635"/>
    <s v="HSI Bisnis Bundling OCA Blast Lite PSB 70% Promo - 200 Mbps"/>
    <s v="INDIBIZ"/>
    <m/>
    <m/>
    <d v="2026-08-15T13:00:00"/>
    <s v="2026-08-15 13:00:00 | Nama PIC : bp agus  No HP : 087856666619 Alt :  M Janji : 15/AGUSTUS/2026 jam Pasang : Siang Note : hubungi pelanggan jika ingin kelokasi, terimakasih. "/>
    <m/>
    <m/>
    <m/>
    <e v="#NUM!"/>
    <e v="#NUM!"/>
    <x v="0"/>
  </r>
  <r>
    <n v="1214"/>
    <n v="1002507376"/>
    <n v="3"/>
    <x v="6"/>
    <n v="5"/>
    <s v="SIDOARJO"/>
    <s v="INNER - JATIM TIMUR"/>
    <s v="SDA"/>
    <s v="REG"/>
    <s v="AO"/>
    <x v="0"/>
    <m/>
    <s v="Completed (PS)"/>
    <s v="RBS-Regional 3"/>
    <d v="2026-08-04T10:27:22"/>
    <d v="2026-08-06T16:13:00"/>
    <n v="69358055"/>
    <m/>
    <n v="152316231880"/>
    <s v="CV. HUTAMA CIPTA DIMENSI"/>
    <s v="ODP-SDA-FQ/13"/>
    <s v="WO060932400"/>
    <m/>
    <m/>
    <m/>
    <n v="112.70062"/>
    <n v="-7.4406451999999996"/>
    <s v="|MN02280|/CV. HUTAMA CIPTA DIMENSI/89601338294/0895329579037/airlanggaproject@gmail.com/HSI Bisnis Winback + Antares Eazy (1:1) 50 Mbps (Rp 440.000) PSB Rp 150.000/CHARIS WICAKSONO/-7.440653,112.700618"/>
    <s v="Sales Force DBS"/>
    <m/>
    <m/>
    <m/>
    <m/>
    <m/>
    <m/>
    <m/>
    <m/>
    <s v="Management Janji"/>
    <s v="2026-08-06 08:00:00|Tanggal Pemasangan : 06 Agustus 2026 Jam Pemasangan : 08:00 13:00 Info Tambahan : Hubungi pelanggan dulu sebelum ke lokasi terimakasih|40010577|MYDITA"/>
    <s v="FCC"/>
    <d v="2026-04-08T10:40:00"/>
    <d v="2026-08-06T08:00:00"/>
    <m/>
    <s v="PS"/>
    <s v="SDA"/>
    <s v="ANTAREZ"/>
    <n v="20260806"/>
    <s v="Completed"/>
    <s v="- E23015;E23015 ~ ES23 - Perangkat ONT[0]  - E23015~null~44292;E23015||11||Abodemen 0[0]  - E23015~null~E23015_SWONT;SWONT ~ Biaya Sewa ONT ~ E23015[30000]  - E24057;E24057 ~ ES24 - Paket HSI Bisnis (HSIE) Khusus Winback[0]  - E24057~null~E24057_UNL;UNL ~"/>
    <s v="INDIBIZ"/>
    <m/>
    <m/>
    <d v="2026-08-06T08:00:00"/>
    <s v="2026-08-06 08:00:00|Tanggal Pemasangan : 06 Agustus 2026 Jam Pemasangan : 08:00 13:00 Info Tambahan : Hubungi pelanggan dulu sebelum ke lokasi terimakasih|40010577|MYDITA"/>
    <n v="2026"/>
    <n v="8"/>
    <n v="6"/>
    <d v="2026-08-06T00:00:00"/>
    <n v="-0.33333333333575865"/>
    <x v="1"/>
  </r>
  <r>
    <n v="1215"/>
    <n v="1002512141"/>
    <n v="3"/>
    <x v="3"/>
    <n v="5"/>
    <s v="SBY SELATAN"/>
    <s v="KETINTANG"/>
    <s v="WRU"/>
    <s v="REG"/>
    <s v="AO"/>
    <x v="0"/>
    <m/>
    <s v="Completed (PS)"/>
    <s v="RBS-Regional 2"/>
    <d v="2026-08-06T11:50:17"/>
    <d v="2026-08-07T16:12:08"/>
    <n v="69359876"/>
    <n v="3135940016"/>
    <n v="152302236649"/>
    <s v="DEPOT AIR MINUM BIRU SUMBER JAYA"/>
    <s v="ODP-WR1-FKF/53"/>
    <s v="WO061097856"/>
    <m/>
    <m/>
    <m/>
    <n v="112.7682696"/>
    <n v="-7.3534416"/>
    <s v="|MN00062|/ DEPOT AIR MINUM BIRU SUMBER JAYA / Pic Feni Justiani Tjahjono / Cp 0818978997 -  082257418756/ sby.own@airminumbiru.comÃ‚Â "/>
    <s v="Sales Profesional"/>
    <m/>
    <m/>
    <m/>
    <m/>
    <m/>
    <m/>
    <m/>
    <m/>
    <s v="Management Janji"/>
    <s v="2026-08-07 13:00:00|Nama PIC : Jaka  No HP : 0818978997 Alt :  M Janji : 07/08/2026 Jam Pasang : 08.00 - 13:00  NoteÃ‚Â :  hubungi terlebih dahulu sebelum kelokasi|40981182|MYDITA"/>
    <s v="FCC"/>
    <d v="2026-06-08T11:54:59"/>
    <d v="2026-08-07T13:00:00"/>
    <m/>
    <s v="PS"/>
    <s v="WRU"/>
    <s v="NO ADDON"/>
    <n v="20260807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07T13:00:00"/>
    <s v="2026-08-07 13:00:00|Nama PIC : Jaka  No HP : 0818978997 Alt :  M Janji : 07/08/2026 Jam Pasang : 08.00 - 13:00  NoteÃ‚Â :  hubungi terlebih dahulu sebelum kelokasi|40981182|MYDITA"/>
    <n v="2026"/>
    <n v="8"/>
    <n v="7"/>
    <d v="2026-08-07T00:00:00"/>
    <n v="-0.54166666666424135"/>
    <x v="1"/>
  </r>
  <r>
    <n v="1216"/>
    <n v="1002530402"/>
    <n v="3"/>
    <x v="3"/>
    <n v="5"/>
    <s v="MADURA"/>
    <s v="BANGKALAN"/>
    <s v="TBU"/>
    <s v="REG"/>
    <s v="AO"/>
    <x v="0"/>
    <m/>
    <s v="8 | OSS - PONR"/>
    <s v="RBS-Regional 3"/>
    <d v="2026-08-17T08:23:56"/>
    <d v="2026-08-18T22:50:23"/>
    <n v="69367803"/>
    <m/>
    <n v="152458900693"/>
    <s v="TOKO MAKMUR REJEKI ABADI (Sepatu &amp; Sandal)"/>
    <s v="ODP-TBU-FAA/43"/>
    <s v="WO061929092"/>
    <m/>
    <m/>
    <m/>
    <n v="113.08355087"/>
    <n v="-6.8914118670000004"/>
    <s v="|MN00213|/TOKO MAKMUR REJEKI ABADI (Sepatu &amp; Sandal)/HSI Bisnis Promo HUT Telkom (1:1) 150 Mbps (Rp 620.000) PSB Rp 150.000/085234944944/saostomat102@gmail.com/ABDUL LATIP S.PD/Paseseh, Kec. Tj. Bumi, Kabupaten Bangkalan, Jawa Timur 69156"/>
    <s v="Sales Force DBS"/>
    <m/>
    <m/>
    <m/>
    <m/>
    <m/>
    <m/>
    <m/>
    <m/>
    <s v="Management Janji"/>
    <s v="2026-08-18 13:00:00|M janji : pagi Tanggal Pemasangan : 18/agustus/2026 Note : hubungi pelanggan jika ingin kelokasi |40971304|MYDITA"/>
    <s v="FCC"/>
    <s v="17-08-2026 08:26:02"/>
    <d v="2026-08-18T13:00:00"/>
    <m/>
    <s v="ACT_COM"/>
    <s v="TBU"/>
    <s v="NO ADDON"/>
    <m/>
    <s v="PONR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8T13:00:00"/>
    <s v="2026-08-18 13:00:00|M janji : pagi Tanggal Pemasangan : 18/agustus/2026 Note : hubungi pelanggan jika ingin kelokasi |40971304|MYDITA"/>
    <m/>
    <m/>
    <m/>
    <e v="#NUM!"/>
    <e v="#NUM!"/>
    <x v="0"/>
  </r>
  <r>
    <n v="1217"/>
    <n v="1002510110"/>
    <n v="3"/>
    <x v="1"/>
    <n v="5"/>
    <s v="MADIUN"/>
    <s v="BOJONEGORO"/>
    <s v="BJN"/>
    <s v="REG"/>
    <s v="AO"/>
    <x v="0"/>
    <s v="1P INET"/>
    <s v="Completed (PS)"/>
    <s v="RBS-Regional 3"/>
    <d v="2026-08-05T11:01:56"/>
    <d v="2026-08-05T20:56:39"/>
    <n v="69358947"/>
    <m/>
    <n v="152609258525"/>
    <s v="TOKO TIGAN JAYA"/>
    <s v="ODP-BJN-FBK/20"/>
    <s v="WO060964366"/>
    <m/>
    <m/>
    <m/>
    <n v="111.764422"/>
    <n v="-7.2351890000000001"/>
    <s v="|MN02619|MYIA-056086494898/POI/Gaguk Wahyu Puspito/08563203025/rnus705@gmail.com"/>
    <s v="MYIB_ASSISTANT"/>
    <m/>
    <m/>
    <m/>
    <m/>
    <m/>
    <m/>
    <m/>
    <m/>
    <s v="Management Janji"/>
    <s v="2026-08-06 08:00:00 | Waktu pemasnagan : 06 Agustus 2026 Jam pemasangan : 13.00 Mohon hubungi pelanggan sebelum ke lokasi  Terima kasih"/>
    <s v="FCC"/>
    <d v="2026-05-08T11:24:55"/>
    <d v="2026-08-06T08:00:00"/>
    <m/>
    <s v="PS"/>
    <s v="BJN"/>
    <s v="NO ADDON"/>
    <n v="20260805"/>
    <s v="Completed"/>
    <s v="HSI Bisnis Promo HUT Telkom PSB 70% - 50 Mbps"/>
    <s v="INDIBIZ"/>
    <m/>
    <m/>
    <d v="2026-08-06T08:00:00"/>
    <s v="2026-08-06 08:00:00 | Waktu pemasnagan : 06 Agustus 2026 Jam pemasangan : 13.00 Mohon hubungi pelanggan sebelum ke lokasi  Terima kasih"/>
    <n v="2026"/>
    <n v="8"/>
    <n v="5"/>
    <d v="2026-08-05T00:00:00"/>
    <n v="-1.3333333333357587"/>
    <x v="1"/>
  </r>
  <r>
    <n v="1218"/>
    <n v="1002530911"/>
    <n v="3"/>
    <x v="1"/>
    <n v="5"/>
    <s v="KEDIRI"/>
    <s v="TRENGGALEK"/>
    <s v="PRI"/>
    <s v="REG"/>
    <s v="AO"/>
    <x v="0"/>
    <s v="1P INET"/>
    <s v="Completed (PS)"/>
    <s v="RBS-Regional 3"/>
    <d v="2026-08-17T13:35:56"/>
    <d v="2026-08-18T15:19:09"/>
    <n v="69368125"/>
    <m/>
    <n v="152623202626"/>
    <s v="KARMILA COFFE"/>
    <s v="ODP-PRI-FB/02"/>
    <s v="WO061932492"/>
    <m/>
    <m/>
    <m/>
    <n v="111.726141013511"/>
    <n v="-8.2865235893455296"/>
    <s v="|MN00418|MYIA-025188175459/POI/ANAM TOFANI/085138434679/koperasippn6@gmail.com"/>
    <s v="MYIB_ASSISTANT"/>
    <m/>
    <m/>
    <m/>
    <m/>
    <m/>
    <m/>
    <m/>
    <m/>
    <s v="Management Janji"/>
    <s v="2026-08-18 13:00:00 | Tanggal Pemasangan : 18 Agustus 2026 Jam Pemasangan : 08:00 13:00 Info Tambahan : Hubungi pelanggan dulu sebelum ke lokasi terimakasih"/>
    <s v="FCC"/>
    <s v="17-08-2026 13:39:51"/>
    <d v="2026-08-18T13:00:00"/>
    <m/>
    <s v="PS"/>
    <s v="PRI"/>
    <s v="NO ADDON"/>
    <n v="20260818"/>
    <s v="Completed"/>
    <s v="HSI Bisnis Promo HUT Telkom PSB 70% - 100 Mbps"/>
    <s v="INDIBIZ"/>
    <m/>
    <m/>
    <d v="2026-08-18T13:00:00"/>
    <s v="2026-08-18 13:00:00 | Tanggal Pemasangan : 18 Agustus 2026 Jam Pemasangan : 08:00 13:00 Info Tambahan : Hubungi pelanggan dulu sebelum ke lokasi terimakasih"/>
    <n v="2026"/>
    <n v="8"/>
    <n v="18"/>
    <d v="2026-08-18T00:00:00"/>
    <n v="-0.54166666666424135"/>
    <x v="1"/>
  </r>
  <r>
    <n v="1219"/>
    <n v="1002513948"/>
    <n v="3"/>
    <x v="1"/>
    <n v="5"/>
    <s v="MADIUN"/>
    <s v="NGAWI"/>
    <s v="NWI"/>
    <s v="REG"/>
    <s v="AO"/>
    <x v="0"/>
    <s v="1P INET"/>
    <s v="Completed (PS)"/>
    <s v="RBS-Regional 3"/>
    <d v="2026-08-07T09:52:56"/>
    <d v="2026-08-08T11:40:10"/>
    <n v="69360491"/>
    <m/>
    <n v="152605224714"/>
    <s v="SPBU 54.632.02"/>
    <s v="ODP-NWI-FA/37"/>
    <s v="WO061139409"/>
    <m/>
    <m/>
    <m/>
    <n v="111.42888232784399"/>
    <n v="-7.4960584584111398"/>
    <s v="|MN00265|MYIA-087635737418/POI/BRONTHA BASKORO/081331599093/spbu.5463202@yahoo.com"/>
    <s v="MYIB_ASSISTANT"/>
    <m/>
    <m/>
    <m/>
    <m/>
    <m/>
    <m/>
    <m/>
    <m/>
    <s v="Management Janji"/>
    <s v="2026-08-10 08:00:00 | Nama PIC : Bapak Adi No HP : 081331599093 No Alternatif : - M Janji : 08/08/2026 Jam Pasang : Pagi NoteÃ‚Â :  Hubungi terlebih dahulu sebelum ke lokasi  "/>
    <s v="FCC"/>
    <d v="2026-07-08T09:55:18"/>
    <d v="2026-08-10T08:00:00"/>
    <m/>
    <s v="PS"/>
    <s v="NWI"/>
    <s v="NO ADDON"/>
    <n v="20260808"/>
    <s v="Completed"/>
    <s v="HSI Bisnis Promo HUT Telkom PSB 70% - 50 Mbps"/>
    <s v="INDIBIZ"/>
    <m/>
    <m/>
    <d v="2026-08-10T08:00:00"/>
    <s v="2026-08-10 08:00:00 | Nama PIC : Bapak Adi No HP : 081331599093 No Alternatif : - M Janji : 08/08/2026 Jam Pasang : Pagi NoteÃ‚Â :  Hubungi terlebih dahulu sebelum ke lokasi  "/>
    <n v="2026"/>
    <n v="8"/>
    <n v="8"/>
    <d v="2026-08-08T00:00:00"/>
    <n v="-2.3333333333357587"/>
    <x v="1"/>
  </r>
  <r>
    <n v="1220"/>
    <n v="1002527561"/>
    <n v="3"/>
    <x v="6"/>
    <n v="5"/>
    <s v="SIDOARJO"/>
    <s v="MOJOKERTO"/>
    <s v="NGI"/>
    <s v="REG"/>
    <s v="AO"/>
    <x v="0"/>
    <m/>
    <s v="Completed (PS)"/>
    <s v="RBS-Regional 3"/>
    <d v="2026-08-15T00:40:48"/>
    <d v="2026-08-15T18:14:44"/>
    <n v="69366501"/>
    <m/>
    <n v="152321203474"/>
    <s v="WARKOP BONOROWO"/>
    <s v="ODP-NGI-FD/17"/>
    <s v="WO061798037"/>
    <m/>
    <m/>
    <m/>
    <n v="112.5839155"/>
    <n v="-7.5694800999999998"/>
    <s v="|MC30080|/SEPTIAN WAHYU PRATAMA/82143136566/septianwahyu2121@gmail.com"/>
    <s v="Sales Force DBS"/>
    <m/>
    <m/>
    <m/>
    <m/>
    <m/>
    <m/>
    <m/>
    <m/>
    <s v="Management Janji"/>
    <s v="2026-08-16 15:00:00|Nama Pic : BP SEPTIAN No Hp Pic : 082143136566 Jam Pemasangan : 08:00 - 12.00 Tanggal Pemasangan : MINGGU 16 AGUSTUS 2026 Info Tambahan : Hubungi pelanggan sebelum datang ke lokasi|40961370|MYDITA"/>
    <s v="FCC"/>
    <s v="15-08-2026 01:39:53"/>
    <d v="2026-08-16T15:00:00"/>
    <m/>
    <s v="PS"/>
    <s v="NGI"/>
    <s v="NETMONK - OCA"/>
    <n v="20260815"/>
    <s v="Completed"/>
    <s v="- E23015;E23015 ~ ES23 - Perangkat ONT[0]  - E23015~null~44292;E23015||11||Abodemen 0[0]  - E23015~null~E23015_SWONTPREM;SWONTPREM ~ Biaya Sewa ONT Premium ~ E23015[50000]  - E24057;E24057 ~ ES24 - Paket HSI Bisnis (HSIE) Khusus Winback[0]  - E24057~null~"/>
    <s v="INDIBIZ"/>
    <m/>
    <m/>
    <d v="2026-08-16T15:00:00"/>
    <s v="2026-08-16 15:00:00|Nama Pic : BP SEPTIAN No Hp Pic : 082143136566 Jam Pemasangan : 08:00 - 12.00 Tanggal Pemasangan : MINGGU 16 AGUSTUS 2026 Info Tambahan : Hubungi pelanggan sebelum datang ke lokasi|40961370|MYDITA"/>
    <n v="2026"/>
    <n v="8"/>
    <n v="15"/>
    <d v="2026-08-15T00:00:00"/>
    <n v="-1.625"/>
    <x v="1"/>
  </r>
  <r>
    <n v="1221"/>
    <n v="1002533531"/>
    <n v="3"/>
    <x v="3"/>
    <n v="5"/>
    <s v="SBY UTARA"/>
    <s v="TANDES"/>
    <s v="LKI"/>
    <s v="REG"/>
    <s v="AO"/>
    <x v="0"/>
    <s v="1P INET"/>
    <s v="MIE - SEND SURVEY"/>
    <s v="RBS-Regional 3"/>
    <d v="2026-08-18T14:32:56"/>
    <d v="2026-08-18T14:34:02"/>
    <n v="69369159"/>
    <m/>
    <n v="152424212467"/>
    <s v="YOMAN CAFE"/>
    <s v="ODP-LKS-FBF/35 FBF/D03/35.01"/>
    <s v="WO062021194"/>
    <m/>
    <m/>
    <m/>
    <n v="112.66977540000001"/>
    <n v="-7.3030986000000002"/>
    <s v="MD|MYDB-20260816265693|DN00001/MN00889|YOMAN CAFE|085335507627"/>
    <s v="MYDIGIBIZPARTNER"/>
    <m/>
    <m/>
    <m/>
    <m/>
    <m/>
    <m/>
    <m/>
    <m/>
    <s v="Management Janji"/>
    <s v="2026-08-23 08:00:00 | M janji : siang Tanggal Pemasangan : 19 /agustus/2026 Note : hubungi pelanggan jika ingin ke lokasi, terima kasih."/>
    <s v="FCC"/>
    <s v="18-08-2026 14:40:02"/>
    <d v="2026-08-23T08:00:00"/>
    <m/>
    <s v="SURVEY_NEW_MANJA"/>
    <s v="LKI"/>
    <s v="NO ADDON"/>
    <m/>
    <s v="MIE - SEND SURVEY"/>
    <s v="HSI Bisnis Promo HUT RI PSB 70% - 50 Mbps"/>
    <s v="INDIBIZ"/>
    <m/>
    <m/>
    <d v="2026-08-23T08:00:00"/>
    <s v="2026-08-23 08:00:00 | M janji : siang Tanggal Pemasangan : 19 /agustus/2026 Note : hubungi pelanggan jika ingin ke lokasi, terima kasih."/>
    <m/>
    <m/>
    <m/>
    <e v="#NUM!"/>
    <e v="#NUM!"/>
    <x v="0"/>
  </r>
  <r>
    <n v="1222"/>
    <n v="1002515707"/>
    <n v="3"/>
    <x v="3"/>
    <n v="5"/>
    <s v="SBY UTARA"/>
    <s v="GRESIK"/>
    <s v="BPG"/>
    <s v="REG"/>
    <s v="AO"/>
    <x v="0"/>
    <s v="1P INET"/>
    <s v="102 | FOLLOW UP COMPLETED"/>
    <s v="RBS-Regional 3"/>
    <d v="2026-08-08T10:13:57"/>
    <d v="2026-08-11T14:07:32"/>
    <n v="69361282"/>
    <m/>
    <n v="152443206923"/>
    <s v="PKM DAWARBLANDONG RUANG LAYANAN"/>
    <s v="ODP-BPG-FL/35 FL/D04/35.01"/>
    <s v="WO061241233"/>
    <m/>
    <m/>
    <m/>
    <n v="112.425079531967"/>
    <n v="-7.3290119174684198"/>
    <s v="MD|MYDB-20260808264719|DN00001/MN02100|PKM DAWARBLANDONG RUANG LAYANAN|081333000850"/>
    <s v="MYDIGIBIZPARTNER"/>
    <m/>
    <m/>
    <m/>
    <m/>
    <m/>
    <m/>
    <m/>
    <m/>
    <s v="Management Janji"/>
    <s v="2026-08-09 08:00:00 | Tanggal Pemasangan : 09 Agustus 2026 Jam Pemasangan : 08:00 13:00 Info Tambahan : Hubungi pelanggan dulu sebelum ke lokasi terimakasih"/>
    <s v="FCC"/>
    <d v="2026-08-08T10:25:14"/>
    <d v="2026-08-09T08:00:00"/>
    <m/>
    <s v="REVOKE"/>
    <s v="BPG"/>
    <s v="NO ADDON"/>
    <m/>
    <s v="Follow Up Revoke Completed, New Order ID : SC1002520090"/>
    <s v="HSI Bisnis Promo HUT Telkom PSB 70% - 75 Mbps"/>
    <s v="INDIBIZ"/>
    <m/>
    <m/>
    <d v="2026-08-09T08:00:00"/>
    <s v="2026-08-09 08:00:00 | Tanggal Pemasangan : 09 Agustus 2026 Jam Pemasangan : 08:00 13:00 Info Tambahan : Hubungi pelanggan dulu sebelum ke lokasi terimakasih"/>
    <m/>
    <m/>
    <m/>
    <e v="#NUM!"/>
    <e v="#NUM!"/>
    <x v="0"/>
  </r>
  <r>
    <n v="1223"/>
    <n v="1002514433"/>
    <n v="3"/>
    <x v="7"/>
    <n v="4"/>
    <s v="KUDUS"/>
    <s v="PATI"/>
    <s v="PAT"/>
    <s v="REG"/>
    <s v="AO"/>
    <x v="0"/>
    <s v="1P INET"/>
    <s v="Completed (PS)"/>
    <s v="RBS-Regional 3"/>
    <d v="2026-08-07T11:53:56"/>
    <d v="2026-08-08T12:11:21"/>
    <n v="69360688"/>
    <m/>
    <n v="142551119470"/>
    <s v="SD PATI WETAN 01 PATI"/>
    <s v="ODP-PAT-FM/049 FM/D04/049.01"/>
    <s v="WO061153570"/>
    <m/>
    <m/>
    <m/>
    <n v="111.04174068036799"/>
    <n v="-6.75172001631881"/>
    <s v="|MC60052|MYIA-014135041955/POI/Evi Erlawati /081575636775/erlawati.evi14@gmail.com"/>
    <s v="MYIB_ASSISTANT"/>
    <m/>
    <m/>
    <m/>
    <m/>
    <m/>
    <m/>
    <m/>
    <m/>
    <s v="Management Janji"/>
    <s v="2026-08-08 08:00:00 | Tanggal pemasangan: 08/08/2026 Jam pemasangan : pagi Info Tambahan : Hubungi pelanggan dulu sebelum ke lokasi terima kasih."/>
    <s v="FCC"/>
    <d v="2026-07-08T11:55:04"/>
    <d v="2026-08-08T08:00:00"/>
    <m/>
    <s v="PS"/>
    <s v="PAT"/>
    <s v="NO ADDON"/>
    <n v="20260808"/>
    <s v="Completed"/>
    <s v="HSI Bisnis Promo HUT Telkom PSB 70% - 75 Mbps"/>
    <s v="INDIBIZ"/>
    <m/>
    <m/>
    <d v="2026-08-08T08:00:00"/>
    <s v="2026-08-08 08:00:00 | Tanggal pemasangan: 08/08/2026 Jam pemasangan : pagi Info Tambahan : Hubungi pelanggan dulu sebelum ke lokasi terima kasih."/>
    <n v="2026"/>
    <n v="8"/>
    <n v="8"/>
    <d v="2026-08-08T00:00:00"/>
    <n v="-0.33333333333575865"/>
    <x v="1"/>
  </r>
  <r>
    <n v="1224"/>
    <n v="1002505486"/>
    <n v="3"/>
    <x v="5"/>
    <n v="5"/>
    <s v="DENPASAR"/>
    <s v="UBUNG"/>
    <s v="UBN"/>
    <s v="REG"/>
    <s v="AO"/>
    <x v="0"/>
    <s v="1P INET"/>
    <s v="102 | FOLLOW UP COMPLETED"/>
    <s v="RBS-Regional 3"/>
    <d v="2026-08-03T08:25:58"/>
    <d v="2026-08-05T13:58:42"/>
    <n v="69357156"/>
    <m/>
    <n v="172418758121"/>
    <s v="Pusat Gadai MGW009"/>
    <s v="ODP-UBN-FQ/81 FQ/D03/81.01"/>
    <s v="WO060753565"/>
    <m/>
    <m/>
    <m/>
    <n v="115.14787699999999"/>
    <n v="-8.6551185000000004"/>
    <s v="|MN02515|MYIA-028505707724/POI/AULIYA PRADITA NUR/081119917743/pusatgadaisintyadewi@gmail.com"/>
    <s v="MYIB_ASSISTANT"/>
    <m/>
    <m/>
    <m/>
    <m/>
    <m/>
    <m/>
    <m/>
    <m/>
    <s v="Management Janji"/>
    <s v="2026-08-04 08:00:00 | JAM : 08:00 TGL : 4 AGUSTUS  2026 CATATAN : HUBUNGI PELANGGAN SEBELUM BERKUNJUNG UNTUK PEMASANGAN "/>
    <s v="FCC"/>
    <d v="2026-03-08T08:40:00"/>
    <d v="2026-08-04T08:00:00"/>
    <s v="Kendala Pelanggan"/>
    <s v="REVOKE"/>
    <s v="UBN"/>
    <s v="NO ADDON"/>
    <m/>
    <s v="Follow Up Revoke Completed, New Order ID : SC1002510663"/>
    <s v="HSI Bisnis Basic Promo HUT Telkom PSB 70% - 50 Mbps"/>
    <s v="INDIBIZ"/>
    <m/>
    <m/>
    <d v="2026-08-04T08:00:00"/>
    <s v="2026-08-04 08:00:00 | JAM : 08:00 TGL : 4 AGUSTUS  2026 CATATAN : HUBUNGI PELANGGAN SEBELUM BERKUNJUNG UNTUK PEMASANGAN "/>
    <m/>
    <m/>
    <m/>
    <e v="#NUM!"/>
    <e v="#NUM!"/>
    <x v="0"/>
  </r>
  <r>
    <n v="1225"/>
    <n v="1002530787"/>
    <n v="3"/>
    <x v="5"/>
    <n v="5"/>
    <s v="SINGARJA"/>
    <s v="TABANAN"/>
    <s v="BTR"/>
    <s v="REG"/>
    <s v="AO"/>
    <x v="0"/>
    <m/>
    <s v="CC - HD1A - INPROGRESS UNCONTACTED"/>
    <s v="RBS-Regional 3"/>
    <d v="2026-08-17T12:26:14"/>
    <d v="2026-08-18T13:27:22"/>
    <n v="69368032"/>
    <m/>
    <n v="172414214559"/>
    <s v="UD Aman Abadi Tabanan"/>
    <s v="ODP-BTR-FF/05"/>
    <m/>
    <m/>
    <m/>
    <m/>
    <n v="115.1962702"/>
    <n v="-8.4375184999999995"/>
    <s v="|MN02750|/PIC NI MADE NURATNI/085956420639/spbu.bali.5482103@gmail.com"/>
    <s v="Sales Force DBS"/>
    <m/>
    <m/>
    <m/>
    <m/>
    <m/>
    <m/>
    <m/>
    <m/>
    <m/>
    <m/>
    <m/>
    <s v="17-08-2026 12:40:04"/>
    <m/>
    <m/>
    <s v="FCC"/>
    <s v="BTR"/>
    <s v="NO ADDON"/>
    <m/>
    <s v="UNCONTACTED : Mail Box - Memo Ghina Swanti Ariesa 40941148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1226"/>
    <n v="1002511235"/>
    <n v="3"/>
    <x v="3"/>
    <n v="5"/>
    <s v="SBY UTARA"/>
    <s v="KENJERAN"/>
    <s v="KPS"/>
    <s v="REG"/>
    <s v="AO"/>
    <x v="0"/>
    <s v="1P INET"/>
    <s v="100 | REVOKE COMPLETED"/>
    <s v="RBS-Regional 3"/>
    <d v="2026-08-05T17:02:56"/>
    <d v="2026-08-10T09:37:20"/>
    <n v="69359433"/>
    <m/>
    <n v="152404213363"/>
    <s v="KOST GEOVANNY"/>
    <s v="ODP-KBL-FAW/54 FAW/D06/54.01"/>
    <s v="WO061015050"/>
    <m/>
    <m/>
    <m/>
    <n v="112.7447628"/>
    <n v="-7.2354738999999997"/>
    <s v="|MC30027|MYIA-017343415278/POI/GEOVANNY LEBA BENGU /085150609935/lebabengu71@gmail.com"/>
    <s v="MYIB_ASSISTANT"/>
    <m/>
    <m/>
    <m/>
    <m/>
    <m/>
    <m/>
    <m/>
    <m/>
    <s v="Management Janji"/>
    <s v="2026-08-06 13:00:00 | Tanggal Pemasangan : 06 Agustus 2026 Jam Pemasangan : 08:00 13:00 Info Tambahan : Hubungi pelanggan dulu sebelum ke lokasi terimakasih"/>
    <s v="FCC"/>
    <d v="2026-05-08T17:10:28"/>
    <d v="2026-08-06T13:00:00"/>
    <s v="Kendala Pelanggan"/>
    <s v="REVOKE"/>
    <s v="KPS"/>
    <s v="NO ADDON"/>
    <m/>
    <s v="Revoke Completed"/>
    <s v="HSI Bisnis Promo HUT Telkom PSB 70% - 50 Mbps"/>
    <s v="INDIBIZ"/>
    <m/>
    <m/>
    <d v="2026-08-06T13:00:00"/>
    <s v="2026-08-06 13:00:00 | Tanggal Pemasangan : 06 Agustus 2026 Jam Pemasangan : 08:00 13:00 Info Tambahan : Hubungi pelanggan dulu sebelum ke lokasi terimakasih"/>
    <m/>
    <m/>
    <m/>
    <e v="#NUM!"/>
    <e v="#NUM!"/>
    <x v="0"/>
  </r>
  <r>
    <n v="1227"/>
    <n v="1002509994"/>
    <n v="3"/>
    <x v="0"/>
    <n v="5"/>
    <s v="MATARAM"/>
    <s v="LOMBOK TIMUR UTARA"/>
    <s v="SGG"/>
    <s v="REG"/>
    <s v="AO"/>
    <x v="0"/>
    <m/>
    <s v="Completed (PS)"/>
    <s v="RBS-Regional 3"/>
    <d v="2026-08-05T10:35:31"/>
    <d v="2026-08-05T12:47:27"/>
    <n v="69357083"/>
    <m/>
    <n v="172604213915"/>
    <s v="Toko Sahrun"/>
    <s v="ODP-SGG-FBA/05"/>
    <s v="WO060961865"/>
    <m/>
    <m/>
    <m/>
    <n v="116.4975355"/>
    <n v="-8.3315584999999999"/>
    <s v="MD|MYDB-20260802264169|SC00001/MC00149|Toko Sahrun|08175764253"/>
    <s v="MYDIGIBIZPARTNER"/>
    <m/>
    <m/>
    <m/>
    <m/>
    <m/>
    <m/>
    <m/>
    <m/>
    <s v="Management Janji"/>
    <s v="2026-08-03 15:00:00 | M Janji : (03/08/2026)  jam Pasang : 09:00  Note : hubungi pelanggan jika ingin kelokasi  "/>
    <s v="FCC"/>
    <d v="2026-05-08T10:39:45"/>
    <m/>
    <m/>
    <s v="PS"/>
    <s v="SGG"/>
    <s v="NO ADDON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7:00:00"/>
    <s v="2026-08-03 15:00:00 | M Janji : (03/08/2026)  jam Pasang : 09:00  Note : hubungi pelanggan jika ingin kelokasi  "/>
    <n v="2026"/>
    <n v="8"/>
    <n v="5"/>
    <d v="2026-08-05T00:00:00"/>
    <n v="-0.29166666666424135"/>
    <x v="1"/>
  </r>
  <r>
    <n v="1228"/>
    <n v="1002516370"/>
    <n v="3"/>
    <x v="1"/>
    <n v="5"/>
    <s v="MADIUN"/>
    <s v="PONOROGO"/>
    <s v="PON"/>
    <s v="REG"/>
    <s v="AO"/>
    <x v="0"/>
    <s v="1P INET"/>
    <s v="Completed (PS)"/>
    <s v="RBS-Regional 3"/>
    <d v="2026-08-09T10:25:57"/>
    <d v="2026-08-09T20:33:17"/>
    <n v="69361759"/>
    <m/>
    <n v="152604231081"/>
    <s v="YAYASAN DARUL FIKRI"/>
    <s v="ODP-PON-FBJ/03 FBJ/D01/03.01"/>
    <s v="WO061306589"/>
    <m/>
    <m/>
    <m/>
    <n v="111.440313868224"/>
    <n v="-7.9157188445847702"/>
    <s v="MD|MYDB-20260808264761|DN00001/MN02053|YAYASAN DARUL FIKRI|082244022880"/>
    <s v="MYDIGIBIZPARTNER"/>
    <m/>
    <m/>
    <m/>
    <m/>
    <m/>
    <m/>
    <m/>
    <m/>
    <s v="Management Janji"/>
    <s v="2026-08-10 08:00:00 | Nama PIC : Sarwanto No HP : 082244022880 Alt :  M Janji : 09/08/2026 Jam Pasang : 08.00 - 13:00  NoteÃ‚Â :  hubungi terlebih dahulu sebelum kelokasi"/>
    <s v="FCC"/>
    <d v="2026-09-08T10:40:03"/>
    <d v="2026-08-10T08:00:00"/>
    <m/>
    <s v="PS"/>
    <s v="PON"/>
    <s v="NO ADDON"/>
    <n v="20260809"/>
    <s v="Completed"/>
    <s v="HSI Bisnis Promo HUT Telkom PSB 70% - 50 Mbps"/>
    <s v="INDIBIZ"/>
    <m/>
    <m/>
    <d v="2026-08-10T08:00:00"/>
    <s v="2026-08-10 08:00:00 | Nama PIC : Sarwanto No HP : 082244022880 Alt :  M Janji : 09/08/2026 Jam Pasang : 08.00 - 13:00  NoteÃ‚Â :  hubungi terlebih dahulu sebelum kelokasi"/>
    <n v="2026"/>
    <n v="8"/>
    <n v="9"/>
    <d v="2026-08-09T00:00:00"/>
    <n v="-1.3333333333357587"/>
    <x v="1"/>
  </r>
  <r>
    <n v="1229"/>
    <n v="1002505735"/>
    <n v="3"/>
    <x v="1"/>
    <n v="5"/>
    <s v="KEDIRI"/>
    <s v="TRENGGALEK"/>
    <s v="TRE"/>
    <s v="REG"/>
    <s v="AO"/>
    <x v="0"/>
    <s v="1P INET"/>
    <s v="Completed (PS)"/>
    <s v="RBS-Regional 3"/>
    <d v="2026-08-03T10:16:58"/>
    <d v="2026-08-03T21:09:34"/>
    <n v="69357328"/>
    <m/>
    <n v="152608209005"/>
    <s v="TOKO ARTHA"/>
    <s v="ODP-TRE-FF/05 FF/D01/05.01"/>
    <s v="WO060763761"/>
    <m/>
    <m/>
    <m/>
    <n v="111.693654234275"/>
    <n v="-8.0854542202949098"/>
    <s v="|MN00418|MYIA-010155824793/POI/MOCHAMAD HARI FAJAR UTAMA/085138434679/sayangterimakasih9@gmail.com"/>
    <s v="MYIB_ASSISTANT"/>
    <m/>
    <m/>
    <m/>
    <m/>
    <m/>
    <m/>
    <m/>
    <m/>
    <s v="Management Janji"/>
    <s v="2026-08-04 08:00:00 | JAM : 08:00 TGL : 4 AGUSTUS  2026 CATATAN : HUBUNGI PELANGGAN SEBELUM BERKUNJUNG UNTUK PEMASANGAN "/>
    <s v="FCC"/>
    <d v="2026-03-08T10:40:22"/>
    <d v="2026-08-04T08:00:00"/>
    <m/>
    <s v="PS"/>
    <s v="TRE"/>
    <s v="NO ADDON"/>
    <n v="20260803"/>
    <s v="Completed"/>
    <s v="HSI Bisnis Promo HUT Telkom PSB 70% - 50 Mbps"/>
    <s v="INDIBIZ"/>
    <m/>
    <m/>
    <d v="2026-08-04T08:00:00"/>
    <s v="2026-08-04 08:00:00 | JAM : 08:00 TGL : 4 AGUSTUS  2026 CATATAN : HUBUNGI PELANGGAN SEBELUM BERKUNJUNG UNTUK PEMASANGAN "/>
    <n v="2026"/>
    <n v="8"/>
    <n v="3"/>
    <d v="2026-08-03T00:00:00"/>
    <n v="-1.3333333333357587"/>
    <x v="1"/>
  </r>
  <r>
    <n v="1230"/>
    <n v="1002532516"/>
    <n v="3"/>
    <x v="1"/>
    <n v="5"/>
    <s v="MADIUN"/>
    <s v="PONOROGO"/>
    <s v="LOG"/>
    <s v="REG"/>
    <s v="AO"/>
    <x v="0"/>
    <s v="1P INET"/>
    <s v="MIE - SEND SURVEY"/>
    <s v="RBS-Regional 3"/>
    <d v="2026-08-18T10:29:56"/>
    <d v="2026-08-18T10:32:01"/>
    <n v="69368695"/>
    <m/>
    <n v="152621201617"/>
    <s v="Kantor Desa Sidomulyo Ngadirojo Pacitan"/>
    <s v="ODP-LOG-FC/25 FC/D04/25.01"/>
    <s v="WO061984544"/>
    <m/>
    <m/>
    <m/>
    <n v="111.275579966604"/>
    <n v="-8.2443628977763392"/>
    <s v="MD|MYDB-20260817265914|DN00001/MN02053|Kantor Desa Sidomulyo Ngadirojo Pacitan|082143144674"/>
    <s v="MYDIGIBIZPARTNER"/>
    <m/>
    <m/>
    <m/>
    <m/>
    <m/>
    <m/>
    <m/>
    <m/>
    <s v="Management Janji"/>
    <s v="2026-08-19 08:00:00 | Waktu pemasangan : 17 agustus 2026 Jam pemasangan : 08.00 - 12.00 Info Tambahan : Hubungi pelanggan dulu sebelum ke lokasi terimakasih "/>
    <s v="FCC"/>
    <s v="18-08-2026 10:39:58"/>
    <d v="2026-08-19T08:00:00"/>
    <m/>
    <s v="SURVEY_NEW_MANJA"/>
    <s v="LOG"/>
    <s v="NO ADDON"/>
    <m/>
    <s v="MIE - SEND SURVEY"/>
    <s v="HSI Bisnis Promo HUT Telkom PSB 70% - 50 Mbps"/>
    <s v="INDIBIZ"/>
    <m/>
    <m/>
    <d v="2026-08-19T08:00:00"/>
    <s v="2026-08-19 08:00:00 | Waktu pemasangan : 17 agustus 2026 Jam pemasangan : 08.00 - 12.00 Info Tambahan : Hubungi pelanggan dulu sebelum ke lokasi terimakasih "/>
    <m/>
    <m/>
    <m/>
    <e v="#NUM!"/>
    <e v="#NUM!"/>
    <x v="0"/>
  </r>
  <r>
    <n v="1231"/>
    <n v="1002524893"/>
    <n v="3"/>
    <x v="6"/>
    <n v="5"/>
    <s v="PASURUAN"/>
    <s v="PROBOLINGGO"/>
    <s v="KRZ"/>
    <s v="REG"/>
    <s v="AO"/>
    <x v="0"/>
    <m/>
    <s v="Completed (PS)"/>
    <s v="RBS-Regional 3"/>
    <d v="2026-08-13T16:17:03"/>
    <d v="2026-08-14T13:55:00"/>
    <n v="69365411"/>
    <m/>
    <n v="152509216253"/>
    <s v="PT WALI SONGO (SPBU 5467209 SEMAMPIR)"/>
    <s v="ODP-KRZ-FF/24"/>
    <s v="WO061705629"/>
    <m/>
    <m/>
    <m/>
    <n v="113.4004104"/>
    <n v="-7.7616335000000003"/>
    <s v="|MN01068|/PT WALI SONGO (SPBU 5467209 SEMAMPIR)/WINBACK 2.0 HSI B2B (1:2) 50MBPS 320RB PSB DISC 70%//walisongo_pt@ymail.com/SYAMSUDDIN/85347646825"/>
    <s v="Sales Force DBS"/>
    <m/>
    <m/>
    <m/>
    <m/>
    <m/>
    <m/>
    <m/>
    <m/>
    <s v="Management Janji"/>
    <s v="2026-08-15 08:00:00|Nama Pic : BP SYAMSUDDIN No Hp Pic : 085347646825 Jam Pemasangan : 08:00 - 12.00 Tanggal Pemasangan : JUMAT 14 AGUSTUS 2026 Info Tambahan : Hubungi pelanggan sebelum datang ke lokasi|40961370|MYDITA"/>
    <s v="FCC"/>
    <s v="13-08-2026 16:25:51"/>
    <d v="2026-08-15T08:00:00"/>
    <m/>
    <s v="PS"/>
    <s v="KRZ"/>
    <s v="NO ADDON"/>
    <n v="202608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5T08:00:00"/>
    <s v="2026-08-15 08:00:00|Nama Pic : BP SYAMSUDDIN No Hp Pic : 085347646825 Jam Pemasangan : 08:00 - 12.00 Tanggal Pemasangan : JUMAT 14 AGUSTUS 2026 Info Tambahan : Hubungi pelanggan sebelum datang ke lokasi|40961370|MYDITA"/>
    <n v="2026"/>
    <n v="8"/>
    <n v="14"/>
    <d v="2026-08-14T00:00:00"/>
    <n v="-1.3333333333357587"/>
    <x v="1"/>
  </r>
  <r>
    <n v="1232"/>
    <n v="1002505386"/>
    <n v="3"/>
    <x v="6"/>
    <n v="5"/>
    <s v="SIDOARJO"/>
    <s v="INNER - JATIM TIMUR"/>
    <s v="KRN"/>
    <s v="REG"/>
    <s v="AO"/>
    <x v="0"/>
    <m/>
    <s v="Completed (PS)"/>
    <s v="RBS-Regional 3"/>
    <d v="2026-08-02T16:42:40"/>
    <d v="2026-08-04T20:49:57"/>
    <n v="69357103"/>
    <m/>
    <n v="152331250862"/>
    <s v="GOEM INDONESIA"/>
    <s v="ODP-KRN-FD/01"/>
    <s v="WO060882665"/>
    <m/>
    <m/>
    <m/>
    <n v="112.7178614"/>
    <n v="-7.4460407999999996"/>
    <s v="|MN02271|/GOEM INDONESIA/WINBACK 2.0 HSI B2B (1:1) 75MBPS 415RB PSB DISC 70%//goemoffice@gmail.com/KHOIRIL MIFTACHUL HUDA/85732763492"/>
    <s v="Sales Force DBS"/>
    <m/>
    <m/>
    <m/>
    <m/>
    <m/>
    <m/>
    <m/>
    <m/>
    <s v="Management Janji"/>
    <s v="2026-08-05 13:00:00|Nama : BP KHOIRIL MIFTACHUL HUDA No Hp : 085732763492 No Alt :  Tgl Pemasangan : 05 Agustus 2026 Interval : PAGI  Note : Hubungi pelanggan terlebih dahulu|40981182|MYDITA"/>
    <s v="FCC"/>
    <d v="2026-02-08T16:54:48"/>
    <d v="2026-08-05T13:00:00"/>
    <m/>
    <s v="PS"/>
    <s v="KRN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13:00:00"/>
    <s v="2026-08-05 13:00:00|Nama : BP KHOIRIL MIFTACHUL HUDA No Hp : 085732763492 No Alt :  Tgl Pemasangan : 05 Agustus 2026 Interval : PAGI  Note : Hubungi pelanggan terlebih dahulu|40981182|MYDITA"/>
    <n v="2026"/>
    <n v="8"/>
    <n v="4"/>
    <d v="2026-08-04T00:00:00"/>
    <n v="-1.5416666666642413"/>
    <x v="1"/>
  </r>
  <r>
    <n v="1233"/>
    <n v="1002517422"/>
    <n v="3"/>
    <x v="4"/>
    <n v="4"/>
    <s v="SEMARANG"/>
    <s v="INNER - SEMARANG JATENG UTARA"/>
    <s v="SMT"/>
    <s v="REG"/>
    <s v="AO"/>
    <x v="0"/>
    <m/>
    <s v="Completed (PS)"/>
    <s v="RBS-Regional 3"/>
    <d v="2026-08-10T11:24:06"/>
    <d v="2026-08-10T12:56:44"/>
    <n v="69360718"/>
    <m/>
    <n v="141420144975"/>
    <s v="PT. Pacific Furniture"/>
    <s v="ODP-SMT-FEE/085"/>
    <s v="WO061379187"/>
    <m/>
    <m/>
    <m/>
    <n v="110.3305154"/>
    <n v="-7.0006608999999997"/>
    <s v="|MC50018|MYIA-058480666546/POI/Darwen Cabucos Bregente/087898118877/sanam@ptpacificfurniture.id"/>
    <s v="MYDIGIBIZPARTNER"/>
    <m/>
    <m/>
    <m/>
    <m/>
    <m/>
    <m/>
    <m/>
    <m/>
    <s v="Management Janji"/>
    <s v="2026-08-10 08:00:00 | Tanggal pemasangan: 10/08/2026  Jam pemasangan : pagi  Info Tambahan : Hubungi pelanggan dulu sebelum ke lokasi  terima kasih."/>
    <s v="FCC"/>
    <d v="2026-10-08T11:40:04"/>
    <m/>
    <m/>
    <s v="PS"/>
    <s v="SMT"/>
    <s v="NO ADDON"/>
    <n v="20260810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10T07:00:00"/>
    <s v="2026-08-10 08:00:00 | Tanggal pemasangan: 10/08/2026  Jam pemasangan : pagi  Info Tambahan : Hubungi pelanggan dulu sebelum ke lokasi  terima kasih."/>
    <n v="2026"/>
    <n v="8"/>
    <n v="10"/>
    <d v="2026-08-10T00:00:00"/>
    <n v="-0.29166666666424135"/>
    <x v="1"/>
  </r>
  <r>
    <n v="1234"/>
    <n v="1002533476"/>
    <n v="3"/>
    <x v="5"/>
    <n v="5"/>
    <s v="SINGARJA"/>
    <s v="SINGARAJA"/>
    <s v="LVN"/>
    <s v="REG"/>
    <s v="AO"/>
    <x v="0"/>
    <m/>
    <s v="Completed (PS)"/>
    <s v="RBS-Regional 3"/>
    <d v="2026-08-18T14:24:52"/>
    <d v="2026-08-18T20:08:17"/>
    <n v="69363803"/>
    <m/>
    <n v="172426206496"/>
    <s v="Koperasi Berlian Emas Sejahtera Terus"/>
    <s v="ODP-LVN-FAE/59"/>
    <s v="WO062020572"/>
    <m/>
    <m/>
    <m/>
    <n v="115.0536871"/>
    <n v="-8.1401716000000004"/>
    <s v="|MN02631|MYIA-044812841323/POI/Pak Fajar/081338338700/it.supportbali@datajayaperkasa.com"/>
    <s v="MYDIGIBIZPARTNER"/>
    <m/>
    <m/>
    <m/>
    <m/>
    <m/>
    <m/>
    <m/>
    <m/>
    <s v="Management Janji"/>
    <s v="2026-08-13 13:00:00 | M Janji : (13 AGUSTUS 2026)  jam Pasang : siang  Note : hubungi pelanggan jika ingin kelokasi"/>
    <s v="FCC"/>
    <s v="18-08-2026 14:40:02"/>
    <m/>
    <m/>
    <s v="PS"/>
    <s v="LVN"/>
    <s v="NO ADDON"/>
    <n v="2026081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8T07:00:00"/>
    <s v="2026-08-13 13:00:00 | M Janji : (13 AGUSTUS 2026)  jam Pasang : siang  Note : hubungi pelanggan jika ingin kelokasi"/>
    <n v="2026"/>
    <n v="8"/>
    <n v="18"/>
    <d v="2026-08-18T00:00:00"/>
    <n v="-0.29166666666424135"/>
    <x v="1"/>
  </r>
  <r>
    <n v="1235"/>
    <n v="1002514504"/>
    <n v="3"/>
    <x v="5"/>
    <n v="5"/>
    <s v="SINGARJA"/>
    <s v="SINGARAJA"/>
    <s v="SRR"/>
    <s v="REG"/>
    <s v="AO"/>
    <x v="0"/>
    <m/>
    <s v="Completed (PS)"/>
    <s v="RBS-Regional 3"/>
    <d v="2026-08-07T12:47:55"/>
    <d v="2026-08-08T08:12:44"/>
    <n v="69359181"/>
    <m/>
    <n v="172425707991"/>
    <s v="SMK NEGERI 1 SERIRIT"/>
    <s v="ODP-SRR-FAA/16"/>
    <s v="WO061158263"/>
    <m/>
    <m/>
    <m/>
    <n v="114.9187"/>
    <n v="-8.2026000000000003"/>
    <s v="|MN02677|/PIC PUTU BISMA PUTERA ARYANA/081936477999/tatausahaskanser@gmail.com"/>
    <s v="Sales Force DBS"/>
    <m/>
    <m/>
    <m/>
    <m/>
    <m/>
    <m/>
    <m/>
    <m/>
    <s v="Management Janji"/>
    <s v="2026-08-06 13:00:00|Tanggal pemasangan: 6/08/2026  Jam pemasangan : pagi / siang  Info Tambahan : Hubungi pelanggan dulu sebelum ke lokasi.  terima kasih|40010577|MYDITA"/>
    <s v="FCC"/>
    <d v="2026-07-08T12:55:13"/>
    <m/>
    <m/>
    <s v="PS"/>
    <s v="SRR"/>
    <s v="NO ADDON"/>
    <n v="20260808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7T07:00:00"/>
    <s v="2026-08-06 13:00:00|Tanggal pemasangan: 6/08/2026  Jam pemasangan : pagi / siang  Info Tambahan : Hubungi pelanggan dulu sebelum ke lokasi.  terima kasih|40010577|MYDITA"/>
    <n v="2026"/>
    <n v="8"/>
    <n v="8"/>
    <d v="2026-08-08T00:00:00"/>
    <n v="0.70833333333575865"/>
    <x v="1"/>
  </r>
  <r>
    <n v="1236"/>
    <n v="1002519315"/>
    <n v="3"/>
    <x v="2"/>
    <n v="4"/>
    <s v="YOGYAKARTA"/>
    <s v="INNER - YOGYA JATENG SELATAN"/>
    <s v="KGD"/>
    <s v="REG"/>
    <s v="AO"/>
    <x v="0"/>
    <m/>
    <s v="Completed (PS)"/>
    <s v="RBS-Regional 3"/>
    <d v="2026-08-11T10:39:51"/>
    <d v="2026-08-11T19:56:11"/>
    <n v="69360738"/>
    <m/>
    <n v="143132123555"/>
    <s v="MI NURUL UMMAH KOTAGEDE"/>
    <s v="ODP-KGD-FBF/094"/>
    <s v="WO061475156"/>
    <m/>
    <m/>
    <m/>
    <n v="110.39603099999999"/>
    <n v="-7.8255610000000004"/>
    <s v="|MC80224|MYIA-001061067161/POI/MUNTAHA/081326211551/ubbaidme@gmail.com"/>
    <s v="Sales Profesional"/>
    <m/>
    <m/>
    <m/>
    <m/>
    <m/>
    <m/>
    <m/>
    <m/>
    <s v="Management Janji"/>
    <s v="2026-08-09 15:00:00 | Nama PIC : MUNTAHA  No HP : 081326211551  Alt :   M Janji : 08/08/2026  Jam Pasang : 08.00 - 13:00   NoteÃ‚Â :  hubungi terlebih dahulu sebelum kelokasi"/>
    <s v="FCC"/>
    <d v="2026-11-08T10:55:28"/>
    <m/>
    <m/>
    <s v="PS"/>
    <s v="KGD"/>
    <s v="NO ADDON"/>
    <n v="20260811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11T07:00:00"/>
    <s v="2026-08-09 15:00:00 | Nama PIC : MUNTAHA  No HP : 081326211551  Alt :   M Janji : 08/08/2026  Jam Pasang : 08.00 - 13:00   NoteÃ‚Â :  hubungi terlebih dahulu sebelum kelokasi"/>
    <n v="2026"/>
    <n v="8"/>
    <n v="11"/>
    <d v="2026-08-11T00:00:00"/>
    <n v="-0.29166666666424135"/>
    <x v="1"/>
  </r>
  <r>
    <n v="1237"/>
    <n v="1002511939"/>
    <n v="3"/>
    <x v="1"/>
    <n v="5"/>
    <s v="MALANG"/>
    <s v="KEPANJEN"/>
    <s v="SWJ"/>
    <s v="REG"/>
    <s v="AO"/>
    <x v="0"/>
    <s v="1P INET"/>
    <s v="102 | FOLLOW UP COMPLETED"/>
    <s v="RBS-Regional 3"/>
    <d v="2026-08-06T11:04:56"/>
    <d v="2026-08-10T12:02:20"/>
    <n v="69359794"/>
    <m/>
    <n v="152705284987"/>
    <s v="SMK WISNUWARDHANA"/>
    <s v="ODP-SWJ-FB/50 FB/D04/50.01"/>
    <s v="WO061056660"/>
    <m/>
    <m/>
    <m/>
    <n v="112.66926239999999"/>
    <n v="-7.9709640999999998"/>
    <s v="|MN01864|MYIA-098063558330/POI/ahmad mulasim/087796646630/smk.wisnuwardhana@gmail.com"/>
    <s v="MYIB_ASSISTANT"/>
    <m/>
    <m/>
    <m/>
    <m/>
    <m/>
    <m/>
    <m/>
    <m/>
    <s v="Management Janji"/>
    <s v="2026-08-07 08:00:00 | Nama : BP AHMAD MULASIM No Hp : 087796646630 No Alt :  Tgl Pemasangan : 07 Agustus 2026 Interval : PAGI  Note : Hubungi pelanggan terlebih dahulu"/>
    <s v="FCC"/>
    <d v="2026-06-08T11:10:06"/>
    <d v="2026-08-07T08:00:00"/>
    <m/>
    <s v="REVOKE"/>
    <s v="SWJ"/>
    <s v="NO ADDON"/>
    <m/>
    <s v="Follow Up Revoke Completed, New Order ID : SC1002517570"/>
    <s v="HSI Bisnis Basic Promo HUT Telkom PSB 70% - 50 Mbps"/>
    <s v="INDIBIZ"/>
    <m/>
    <m/>
    <d v="2026-08-07T08:00:00"/>
    <s v="2026-08-07 08:00:00 | Nama : BP AHMAD MULASIM No Hp : 087796646630 No Alt :  Tgl Pemasangan : 07 Agustus 2026 Interval : PAGI  Note : Hubungi pelanggan terlebih dahulu"/>
    <m/>
    <m/>
    <m/>
    <e v="#NUM!"/>
    <e v="#NUM!"/>
    <x v="0"/>
  </r>
  <r>
    <n v="1238"/>
    <n v="1002530025"/>
    <n v="3"/>
    <x v="5"/>
    <n v="5"/>
    <s v="DENPASAR"/>
    <s v="UBUNG"/>
    <s v="MMN"/>
    <s v="REG"/>
    <s v="AO"/>
    <x v="0"/>
    <m/>
    <s v="Completed (PS)"/>
    <s v="RBS-Regional 3"/>
    <d v="2026-08-16T17:45:11"/>
    <d v="2026-08-18T08:33:48"/>
    <n v="69364819"/>
    <m/>
    <n v="172419207160"/>
    <s v="SPBU BUANA RAYA"/>
    <s v="ODP-MMN-FB/75"/>
    <s v="WO061896593"/>
    <m/>
    <m/>
    <m/>
    <n v="115.18750541999999"/>
    <n v="-8.6674322020000005"/>
    <s v="MD|MYDB-20260812265126|DN00001/MN00737|SPBU BUANA RAYA|081236755881"/>
    <s v="MYDIGIBIZPARTNER"/>
    <m/>
    <m/>
    <m/>
    <m/>
    <m/>
    <m/>
    <m/>
    <m/>
    <s v="Management Janji"/>
    <s v="2026-08-14 08:00:00 | Nama : BP MULYANA SURYA  No Hp : 081236755881  No Alt :   Tgl Pemasangan : 14 Agustus 2026  Interval : PAGI   Note : Hubungi pelanggan terlebih dahulu"/>
    <s v="FCC"/>
    <s v="16-08-2026 17:55:00"/>
    <m/>
    <m/>
    <s v="PS"/>
    <s v="MMN"/>
    <s v="NO ADDON"/>
    <n v="2026081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6T07:00:00"/>
    <s v="2026-08-14 08:00:00 | Nama : BP MULYANA SURYA  No Hp : 081236755881  No Alt :   Tgl Pemasangan : 14 Agustus 2026  Interval : PAGI   Note : Hubungi pelanggan terlebih dahulu"/>
    <n v="2026"/>
    <n v="8"/>
    <n v="18"/>
    <d v="2026-08-18T00:00:00"/>
    <n v="1.7083333333357587"/>
    <x v="2"/>
  </r>
  <r>
    <n v="1239"/>
    <n v="1002532174"/>
    <n v="3"/>
    <x v="3"/>
    <n v="5"/>
    <s v="MADURA"/>
    <s v="PAMEKASAN"/>
    <s v="PME"/>
    <s v="REG"/>
    <s v="AO"/>
    <x v="0"/>
    <s v="1P INET"/>
    <s v="MIE - SEND SURVEY"/>
    <s v="RBS-Regional 3"/>
    <d v="2026-08-18T09:22:57"/>
    <d v="2026-08-18T09:24:01"/>
    <n v="69368573"/>
    <m/>
    <n v="152426928296"/>
    <s v="TOKO PAK DUL"/>
    <s v="ODP-PME-FG/25 FG/D06/25.01"/>
    <s v="WO061976773"/>
    <m/>
    <m/>
    <m/>
    <n v="113.474762365221"/>
    <n v="-7.1917193265891202"/>
    <s v="MD|MYDB-20260815265523|DN00001/MN00558|TOKO PAK DUL|081995232436"/>
    <s v="MYDIGIBIZPARTNER"/>
    <m/>
    <m/>
    <m/>
    <m/>
    <m/>
    <m/>
    <m/>
    <m/>
    <s v="Management Janji"/>
    <s v="2026-08-20 08:00:00 | Nama PIC : bapak jufriyadi No HP : 081995232436 No Alternatif : - M Janji : 19/07/2026 Jam Pasang : Pagi NoteÃ‚Â :  Hubungi terlebih dahulu sebelum ke lokasi "/>
    <s v="FCC"/>
    <s v="18-08-2026 09:25:47"/>
    <d v="2026-08-20T08:00:00"/>
    <m/>
    <s v="SURVEY_NEW_MANJA"/>
    <s v="PME"/>
    <s v="NO ADDON"/>
    <m/>
    <s v="MIE - SEND SURVEY"/>
    <s v="HSI Bisnis Promo HUT Telkom PSB 70% - 200 Mbps"/>
    <s v="INDIBIZ"/>
    <m/>
    <m/>
    <d v="2026-08-20T08:00:00"/>
    <s v="2026-08-20 08:00:00 | Nama PIC : bapak jufriyadi No HP : 081995232436 No Alternatif : - M Janji : 19/07/2026 Jam Pasang : Pagi NoteÃ‚Â :  Hubungi terlebih dahulu sebelum ke lokasi "/>
    <m/>
    <m/>
    <m/>
    <e v="#NUM!"/>
    <e v="#NUM!"/>
    <x v="0"/>
  </r>
  <r>
    <n v="1240"/>
    <n v="1002515315"/>
    <n v="3"/>
    <x v="3"/>
    <n v="5"/>
    <s v="MADURA"/>
    <s v="BANGKALAN"/>
    <s v="KPP"/>
    <s v="REG"/>
    <s v="AO"/>
    <x v="0"/>
    <m/>
    <s v="100 | REVOKE COMPLETED"/>
    <s v="RBS-Regional 3"/>
    <d v="2026-08-07T16:37:50"/>
    <d v="2026-08-08T08:31:36"/>
    <n v="69355678"/>
    <m/>
    <n v="152437905581"/>
    <s v="TOKO MUSTOFA"/>
    <s v="ODP-KPP-FE/14"/>
    <s v="WO061191148"/>
    <m/>
    <m/>
    <m/>
    <n v="113.274996174385"/>
    <n v="-7.0617935059015604"/>
    <s v="|MN00213|/TOKO MUSTOFA/MUSTOFA/087780880483/mustofajaya12@gmail.com/HSI Bisnis + Netmonk Promo 2026 300 Mbps (Rp 1.186.100) PSB 150.000/"/>
    <s v="Sales Force DBS"/>
    <m/>
    <m/>
    <m/>
    <m/>
    <m/>
    <m/>
    <m/>
    <m/>
    <s v="Management Janji"/>
    <s v="2026-08-01 08:00:00|telp :087780880483  alt :  pagi / siang 01/08/2026  hub sebelum ke lokasi |IL1380|MYDITA"/>
    <s v="FCC"/>
    <d v="2026-07-08T16:40:12"/>
    <m/>
    <s v="Kendala Pelanggan"/>
    <s v="REVOKE"/>
    <s v="KPP"/>
    <s v="NETMONK"/>
    <m/>
    <s v="Revoke 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07T07:00:00"/>
    <s v="2026-08-01 08:00:00|telp :087780880483  alt :  pagi / siang 01/08/2026  hub sebelum ke lokasi |IL1380|MYDITA"/>
    <m/>
    <m/>
    <m/>
    <e v="#NUM!"/>
    <e v="#NUM!"/>
    <x v="0"/>
  </r>
  <r>
    <n v="1241"/>
    <n v="1002523372"/>
    <n v="3"/>
    <x v="7"/>
    <n v="4"/>
    <s v="SOLO"/>
    <s v="INNER - SOLO JATENG TIMUR"/>
    <s v="KRT"/>
    <s v="REG"/>
    <s v="AO"/>
    <x v="0"/>
    <m/>
    <s v="Completed (PS)"/>
    <s v="RBS-Regional 3"/>
    <d v="2026-08-13T09:01:46"/>
    <d v="2026-08-15T08:48:29"/>
    <n v="69364750"/>
    <m/>
    <n v="142505404880"/>
    <s v="PT Solo Kulina Utama (R&amp;B Grill Solo)"/>
    <s v="ODP-KRT-FEC/084"/>
    <s v="WO061664009"/>
    <m/>
    <m/>
    <m/>
    <n v="110.81119342783001"/>
    <n v="-7.5612883064343199"/>
    <s v="AMRBS;406329/Afiq Adzana/TREG4SOLO/Guntur/085742212600 / 082226112532/it-solo@indoguna.co.id / acct-solo@indoguna.co.id /PSB Winback 2.0 Bisnis 150 Mbps Rp 620.000"/>
    <s v="Amex"/>
    <m/>
    <m/>
    <m/>
    <m/>
    <m/>
    <m/>
    <m/>
    <m/>
    <s v="Management Janji"/>
    <s v="2026-08-14 13:00:00|Waktu pemasangan : 13 agustus 2026 Jam pemasangan : 08.00 - 12.00 Info Tambahan : Hubungi pelanggan dulu sebelum ke lokasi terimakasih |40951377|MYDITA"/>
    <s v="FCC"/>
    <s v="13-08-2026 09:10:25"/>
    <d v="2026-08-14T13:00:00"/>
    <m/>
    <s v="PS"/>
    <s v="KRT"/>
    <s v="NO ADDON"/>
    <n v="20260815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4T13:00:00"/>
    <s v="2026-08-14 13:00:00|Waktu pemasangan : 13 agustus 2026 Jam pemasangan : 08.00 - 12.00 Info Tambahan : Hubungi pelanggan dulu sebelum ke lokasi terimakasih |40951377|MYDITA"/>
    <n v="2026"/>
    <n v="8"/>
    <n v="15"/>
    <d v="2026-08-15T00:00:00"/>
    <n v="0.45833333333575865"/>
    <x v="1"/>
  </r>
  <r>
    <n v="1242"/>
    <n v="1002505220"/>
    <n v="3"/>
    <x v="2"/>
    <n v="4"/>
    <s v="MAGELANG"/>
    <s v="PURWOREJJO"/>
    <s v="PWJ"/>
    <s v="REG"/>
    <s v="AO"/>
    <x v="0"/>
    <s v="1P INET"/>
    <s v="98 | OSS - CANCEL COMPLETE"/>
    <s v="RBS-Regional 3"/>
    <d v="2026-08-02T12:40:56"/>
    <d v="2026-08-04T16:32:45"/>
    <n v="69356982"/>
    <m/>
    <n v="142138510430"/>
    <s v="PT BRAMASTRA BAKTI SOLUSINDO UR APOTEK PRO PURWOREJO"/>
    <s v="ODP-PWJ-FAC/12 FAC/D04/01.12"/>
    <s v="WO060709881"/>
    <m/>
    <m/>
    <m/>
    <n v="110.0137514"/>
    <n v="-7.7153964999999998"/>
    <s v="|MN00542|MYIA-074953441460/POI/HUSEIN/089672423536/bramastrajakarta1@gmail.com"/>
    <s v="MYIB_ASSISTANT"/>
    <m/>
    <m/>
    <m/>
    <m/>
    <m/>
    <m/>
    <m/>
    <m/>
    <s v="Management Janji"/>
    <s v="2026-08-04 15:00:00 | telp :089672423536 alt : manja : pagi / siang 03/08/2026 hub sebelum ke lokasi "/>
    <s v="FCC"/>
    <d v="2026-02-08T12:54:43"/>
    <d v="2026-08-04T15:00:00"/>
    <s v="Kendala Pelanggan"/>
    <s v="CANCEL"/>
    <s v="PWJ"/>
    <s v="NO ADDON"/>
    <m/>
    <s v="Cancel Completed"/>
    <s v="HSI Bisnis Promo HUT Telkom PSB 70% - 50 Mbps"/>
    <s v="INDIBIZ"/>
    <m/>
    <m/>
    <d v="2026-08-04T15:00:00"/>
    <s v="2026-08-04 15:00:00 | telp :089672423536 alt : manja : pagi / siang 03/08/2026 hub sebelum ke lokasi "/>
    <m/>
    <m/>
    <m/>
    <e v="#NUM!"/>
    <e v="#NUM!"/>
    <x v="0"/>
  </r>
  <r>
    <n v="1243"/>
    <n v="1002523039"/>
    <n v="3"/>
    <x v="1"/>
    <n v="5"/>
    <s v="MALANG"/>
    <s v="BATU"/>
    <s v="NTG"/>
    <s v="REG"/>
    <s v="AO"/>
    <x v="0"/>
    <s v="1P INET"/>
    <s v="102 | FOLLOW UP COMPLETED"/>
    <s v="RBS-Regional 3"/>
    <d v="2026-08-12T17:26:56"/>
    <d v="2026-08-14T15:36:46"/>
    <n v="69364593"/>
    <m/>
    <n v="152724202004"/>
    <s v="SPBU 5465156 Ngantang"/>
    <s v="ODP-NTG-FB/16 FB/D04/16.01"/>
    <s v="WO061618667"/>
    <m/>
    <m/>
    <m/>
    <n v="112.37700516864"/>
    <n v="-7.87173906386999"/>
    <s v="|MN02703|MYIA-014891087980/POI/Arif Dwi Setiawan/082336646553/spbungantang@gmail.com"/>
    <s v="MYIB_ASSISTANT"/>
    <m/>
    <m/>
    <m/>
    <m/>
    <m/>
    <m/>
    <m/>
    <m/>
    <s v="Management Janji"/>
    <s v="2026-08-13 15:00:00 | Nama Pic : bp Arif Dwi  No Hp Pic : 082336646553 No alt : - Jam Pemasangan : siang  Tanggal Pemasangan : 13 Agustus 2026"/>
    <s v="FCC"/>
    <d v="2026-12-08T17:39:53"/>
    <d v="2026-08-13T15:00:00"/>
    <m/>
    <s v="REVOKE"/>
    <s v="NTG"/>
    <s v="NO ADDON"/>
    <m/>
    <s v="Follow Up Revoke Completed, New Order ID : SC1002526951"/>
    <s v="HSI Bisnis Promo HUT Telkom PSB 70% - 50 Mbps"/>
    <s v="INDIBIZ"/>
    <m/>
    <m/>
    <d v="2026-08-13T15:00:00"/>
    <s v="2026-08-13 15:00:00 | Nama Pic : bp Arif Dwi  No Hp Pic : 082336646553 No alt : - Jam Pemasangan : siang  Tanggal Pemasangan : 13 Agustus 2026"/>
    <m/>
    <m/>
    <m/>
    <e v="#NUM!"/>
    <e v="#NUM!"/>
    <x v="0"/>
  </r>
  <r>
    <n v="1244"/>
    <n v="1002534128"/>
    <n v="3"/>
    <x v="3"/>
    <n v="5"/>
    <s v="MADURA"/>
    <s v="PAMEKASAN"/>
    <s v="PME"/>
    <s v="REG"/>
    <s v="AO"/>
    <x v="0"/>
    <m/>
    <s v="QC MIA - INVALID QUALITY CONTROL MIA"/>
    <s v="RBS-Regional 3"/>
    <d v="2026-08-18T16:19:55"/>
    <d v="2026-08-18T17:04:34"/>
    <n v="69369350"/>
    <m/>
    <n v="152426928329"/>
    <s v="TOKO MUBAROQ JAYA"/>
    <s v="ODP-PME-FAT/15"/>
    <m/>
    <m/>
    <m/>
    <m/>
    <n v="113.47813859999999"/>
    <n v="-7.0796635999999999"/>
    <s v="|MC70132|/TOKO MUBAROQ JAYA/085337010565/mubaroqqsh@gmail.com/HSI Bisnis + Netmonk Promo 2026 100 Mbps (Rp 591.100) PSB 150.000/MOH HOSNI MUBAROQ/-7.0796636, 113.4781386"/>
    <s v="Sales Force DBS"/>
    <m/>
    <m/>
    <m/>
    <m/>
    <m/>
    <m/>
    <m/>
    <m/>
    <m/>
    <m/>
    <m/>
    <s v="18-08-2026 16:39:51"/>
    <m/>
    <m/>
    <s v="QC1"/>
    <s v="PME"/>
    <s v="NETMONK"/>
    <m/>
    <s v="QC MIA - INVALID QUALITY CONTROL MIA - Tidak mengunggah Dokumen Usaha - upload dokumen NIB/SIUP/IUMK/SKU atas nama pribadi at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m/>
    <m/>
    <m/>
    <m/>
    <m/>
    <e v="#NUM!"/>
    <e v="#NUM!"/>
    <x v="0"/>
  </r>
  <r>
    <n v="1245"/>
    <n v="1002516608"/>
    <n v="3"/>
    <x v="4"/>
    <n v="4"/>
    <s v="PEKALONGAN"/>
    <s v="BREBES"/>
    <s v="KTM"/>
    <s v="REG"/>
    <s v="AO"/>
    <x v="0"/>
    <s v="1P INET"/>
    <s v="Completed (PS)"/>
    <s v="RBS-Regional 3"/>
    <d v="2026-08-09T17:19:56"/>
    <d v="2026-08-10T14:25:44"/>
    <n v="69361959"/>
    <m/>
    <n v="142214106575"/>
    <s v="CV. SUBEKTI SETIABUDI"/>
    <s v="ODP-KTM-FK/038"/>
    <s v="WO061336968"/>
    <m/>
    <m/>
    <m/>
    <n v="108.883381"/>
    <n v="-6.9371479999999996"/>
    <s v="|MN00292|MYIA-020955482503/POI/WALUYO/083106402708/syafirareal8@gmail.com"/>
    <s v="MYIB_ASSISTANT"/>
    <m/>
    <m/>
    <m/>
    <m/>
    <m/>
    <m/>
    <m/>
    <m/>
    <s v="Management Janji"/>
    <s v="2026-08-10 15:00:00 | M Janji : (10/08/2026) jam Pasang : 09:00 Note : hubungi pelanggan jika ingin kelokasi "/>
    <s v="FCC"/>
    <d v="2026-09-08T17:25:08"/>
    <d v="2026-08-10T15:00:00"/>
    <m/>
    <s v="PS"/>
    <s v="KTM"/>
    <s v="NO ADDON"/>
    <n v="20260810"/>
    <s v="Completed"/>
    <s v="HSI Bisnis Promo HUT Telkom PSB 70% - 100 Mbps"/>
    <s v="INDIBIZ"/>
    <m/>
    <m/>
    <d v="2026-08-10T15:00:00"/>
    <s v="2026-08-10 15:00:00 | M Janji : (10/08/2026) jam Pasang : 09:00 Note : hubungi pelanggan jika ingin kelokasi "/>
    <n v="2026"/>
    <n v="8"/>
    <n v="10"/>
    <d v="2026-08-10T00:00:00"/>
    <n v="-0.625"/>
    <x v="1"/>
  </r>
  <r>
    <n v="1246"/>
    <n v="1002522854"/>
    <n v="3"/>
    <x v="0"/>
    <n v="5"/>
    <s v="MATARAM"/>
    <s v="SUMBAWA"/>
    <s v="MLK"/>
    <s v="REG"/>
    <s v="AO"/>
    <x v="0"/>
    <s v="1P INET"/>
    <s v="102 | FOLLOW UP COMPLETED"/>
    <s v="RBS-Regional 3"/>
    <d v="2026-08-12T16:22:56"/>
    <d v="2026-08-14T15:11:08"/>
    <n v="69364505"/>
    <m/>
    <n v="172608206144"/>
    <s v="SPBU MALUK 5484304"/>
    <s v="ODP-MLK-FAE/17 FAE/D01/17.01"/>
    <s v="WO061612325"/>
    <m/>
    <m/>
    <m/>
    <n v="116.75238858908401"/>
    <n v="-8.9051814725208498"/>
    <s v="MD|MYDB-20260812265080|DN00001/MN01576|SPBU MALUK 5484304|085205613275"/>
    <s v="MYDIGIBIZPARTNER"/>
    <m/>
    <m/>
    <m/>
    <m/>
    <m/>
    <m/>
    <m/>
    <m/>
    <s v="Management Janji"/>
    <s v="2026-08-13 15:00:00 | Nama PIC : Bp Yamin No HP : 085205613275 No Alt : - M Janji :  13 Agustus 2026 Jam Pasang : Pagi / Siang Note : hubungi pelanggan jika ingin kelokasi"/>
    <s v="FCC"/>
    <d v="2026-12-08T16:25:57"/>
    <d v="2026-08-13T15:00:00"/>
    <m/>
    <s v="REVOKE"/>
    <s v="MLK"/>
    <s v="NO ADDON"/>
    <m/>
    <s v="Follow Up Revoke Completed, New Order ID : SC1002526834"/>
    <s v="HSI Bisnis Promo HUT Telkom PSB 70% - 75 Mbps"/>
    <s v="INDIBIZ"/>
    <m/>
    <m/>
    <d v="2026-08-13T15:00:00"/>
    <s v="2026-08-13 15:00:00 | Nama PIC : Bp Yamin No HP : 085205613275 No Alt : - M Janji :  13 Agustus 2026 Jam Pasang : Pagi / Siang Note : hubungi pelanggan jika ingin kelokasi"/>
    <m/>
    <m/>
    <m/>
    <e v="#NUM!"/>
    <e v="#NUM!"/>
    <x v="0"/>
  </r>
  <r>
    <n v="1247"/>
    <n v="1002515673"/>
    <n v="3"/>
    <x v="1"/>
    <n v="5"/>
    <s v="KEDIRI"/>
    <s v="NGANJUK"/>
    <s v="WRJ"/>
    <s v="REG"/>
    <s v="AO"/>
    <x v="0"/>
    <s v="1P INET"/>
    <s v="Completed (PS)"/>
    <s v="RBS-Regional 3"/>
    <d v="2026-08-08T09:52:56"/>
    <d v="2026-08-08T22:00:44"/>
    <n v="69361272"/>
    <m/>
    <n v="152641204883"/>
    <s v="FOMO CAFE"/>
    <s v="ODP-WRJ-FD/21 FD/D03/21.01"/>
    <s v="WO061239452"/>
    <m/>
    <m/>
    <m/>
    <n v="112.058712"/>
    <n v="-7.6771010000000004"/>
    <s v="|MN02822|MYIA-053189488492/POI/PUTRA SURYA ADITYA DIMAS/085733670542/fomoprambon@gmail.com"/>
    <s v="MYIB_ASSISTANT"/>
    <m/>
    <m/>
    <m/>
    <m/>
    <m/>
    <m/>
    <m/>
    <m/>
    <s v="Management Janji"/>
    <s v="2026-08-09 08:00:00 | Nama PIC : Ibu Lulu No Hp : 085733670542 No Alt : - Tgl Pemasangan : 09 Agustus 2026 Interval : PAGI SIANG Note : Hubungi pelanggan terlebih dahulu"/>
    <s v="FCC"/>
    <d v="2026-08-08T09:55:05"/>
    <d v="2026-08-09T08:00:00"/>
    <m/>
    <s v="PS"/>
    <s v="WRJ"/>
    <s v="NO ADDON"/>
    <n v="20260808"/>
    <s v="Completed"/>
    <s v="HSI Bisnis Promo HUT Telkom PSB 70% - 200 Mbps"/>
    <s v="INDIBIZ"/>
    <m/>
    <m/>
    <d v="2026-08-09T08:00:00"/>
    <s v="2026-08-09 08:00:00 | Nama PIC : Ibu Lulu No Hp : 085733670542 No Alt : - Tgl Pemasangan : 09 Agustus 2026 Interval : PAGI SIANG Note : Hubungi pelanggan terlebih dahulu"/>
    <n v="2026"/>
    <n v="8"/>
    <n v="8"/>
    <d v="2026-08-08T00:00:00"/>
    <n v="-1.3333333333357587"/>
    <x v="1"/>
  </r>
  <r>
    <n v="1248"/>
    <n v="1002518881"/>
    <n v="3"/>
    <x v="4"/>
    <n v="4"/>
    <s v="SEMARANG"/>
    <s v="UNGARAN"/>
    <s v="WNJ"/>
    <s v="REG"/>
    <s v="AO"/>
    <x v="0"/>
    <s v="1P INET"/>
    <s v="Completed (PS)"/>
    <s v="RBS-Regional 3"/>
    <d v="2026-08-11T08:43:57"/>
    <d v="2026-08-12T17:20:26"/>
    <n v="69362863"/>
    <m/>
    <n v="146460104574"/>
    <s v="SDN Klepu 03"/>
    <s v="ODP-PUS-FB/020 FB/D03/020.01"/>
    <s v="WO061463388"/>
    <m/>
    <m/>
    <m/>
    <n v="110.4587355"/>
    <n v="-7.1822832999999999"/>
    <s v="|MN00426|MYIA-004617892114/POI/Didit Sulistio/081325414933/sdklepu03@gmail.com"/>
    <s v="MYIB_ASSISTANT"/>
    <m/>
    <m/>
    <m/>
    <m/>
    <m/>
    <m/>
    <m/>
    <m/>
    <s v="Management Janji"/>
    <s v="2026-08-12 08:00:00 | Tanggal Pemasangan : 12 Agustus 2026 Jam Pemasangan : 08:00 13:00 Info Tambahan : Hubungi pelanggan dulu sebelum ke lokasi terimakasih"/>
    <s v="FCC"/>
    <d v="2026-11-08T08:55:45"/>
    <d v="2026-08-12T08:00:00"/>
    <m/>
    <s v="PS"/>
    <s v="WNJ"/>
    <s v="NO ADDON"/>
    <n v="20260812"/>
    <s v="Completed"/>
    <s v="HSI Bisnis Basic Promo HUT Telkom PSB 70% - 50 Mbps"/>
    <s v="INDIBIZ"/>
    <m/>
    <m/>
    <d v="2026-08-12T08:00:00"/>
    <s v="2026-08-12 08:00:00 | Tanggal Pemasangan : 12 Agustus 2026 Jam Pemasangan : 08:00 13:00 Info Tambahan : Hubungi pelanggan dulu sebelum ke lokasi terimakasih"/>
    <n v="2026"/>
    <n v="8"/>
    <n v="12"/>
    <d v="2026-08-12T00:00:00"/>
    <n v="-0.33333333333575865"/>
    <x v="1"/>
  </r>
  <r>
    <n v="1249"/>
    <n v="1002527952"/>
    <n v="3"/>
    <x v="1"/>
    <n v="5"/>
    <s v="KEDIRI"/>
    <s v="TULUNGAGUNG"/>
    <s v="TUL"/>
    <s v="REG"/>
    <s v="AO"/>
    <x v="0"/>
    <s v="1P INET"/>
    <s v="Completed (PS)"/>
    <s v="RBS-Regional 3"/>
    <d v="2026-08-15T10:46:57"/>
    <d v="2026-08-16T08:22:39"/>
    <n v="69366694"/>
    <m/>
    <n v="152606246436"/>
    <s v="SPPG DESA BANJARSARI"/>
    <s v="ODP-TUL-FAP/83 FAP/D04/83.01"/>
    <s v="WO061806809"/>
    <m/>
    <m/>
    <m/>
    <n v="111.94133810698899"/>
    <n v="-7.9663498572908003"/>
    <s v="MD|MYDB-20260814265301|DC20015/MC20183|SPPG DESA BANJARSARI|0881036708501"/>
    <s v="MYDIGIBIZPARTNER"/>
    <m/>
    <m/>
    <m/>
    <m/>
    <m/>
    <m/>
    <m/>
    <m/>
    <s v="Management Janji"/>
    <s v="2026-08-16 08:00:00 | Waktu pemasangan : 16 agustus 2026 Jam pemasangan : 08.00 - 12.00 Info Tambahan : Hubungi pelanggan dulu sebelum ke lokasi terimakasih  "/>
    <s v="FCC"/>
    <s v="15-08-2026 10:54:52"/>
    <d v="2026-08-16T08:00:00"/>
    <m/>
    <s v="PS"/>
    <s v="TUL"/>
    <s v="NO ADDON"/>
    <n v="20260816"/>
    <s v="Completed"/>
    <s v="HSI Bisnis Promo HUT Telkom PSB 70% - 300 Mbps"/>
    <s v="INDIBIZ"/>
    <m/>
    <m/>
    <d v="2026-08-16T08:00:00"/>
    <s v="2026-08-16 08:00:00 | Waktu pemasangan : 16 agustus 2026 Jam pemasangan : 08.00 - 12.00 Info Tambahan : Hubungi pelanggan dulu sebelum ke lokasi terimakasih  "/>
    <n v="2026"/>
    <n v="8"/>
    <n v="16"/>
    <d v="2026-08-16T00:00:00"/>
    <n v="-0.33333333333575865"/>
    <x v="1"/>
  </r>
  <r>
    <n v="1250"/>
    <n v="1002521270"/>
    <n v="3"/>
    <x v="7"/>
    <n v="4"/>
    <s v="KUDUS"/>
    <s v="PURWODADI"/>
    <s v="TRO"/>
    <s v="REG"/>
    <s v="AO"/>
    <x v="0"/>
    <s v="1P INET"/>
    <s v="Completed (PS)"/>
    <s v="RBS-Regional 3"/>
    <d v="2026-08-12T08:46:56"/>
    <d v="2026-08-13T22:27:58"/>
    <n v="69363855"/>
    <m/>
    <n v="142515101047"/>
    <s v="SPBU 4458114 TOROH"/>
    <s v="ODP-TRO-FC/056 FC/D02/056.01"/>
    <s v="WO061554511"/>
    <m/>
    <m/>
    <m/>
    <n v="110.901409"/>
    <n v="-7.1715039999999997"/>
    <s v="|MN01996|MYIA-040129459675/POI/Mustofa Budi Santoso,M.Si./082226117055/4458114@gmail.com"/>
    <s v="MYIB_ASSISTANT"/>
    <m/>
    <m/>
    <m/>
    <m/>
    <m/>
    <m/>
    <m/>
    <m/>
    <s v="Management Janji"/>
    <s v="2026-08-13 08:00:00 | Nama PIC : Wibowo No HP : 082226117055 Alt :  M Janji : 13/08/2026 Jam Pasang : 08.00  - 13:00  NoteÃ‚Â :  hubungi terlebih dahulu sebelum ke lokasi, terima kasih."/>
    <s v="FCC"/>
    <d v="2026-12-08T08:55:52"/>
    <d v="2026-08-13T08:00:00"/>
    <m/>
    <s v="PS"/>
    <s v="TRO"/>
    <s v="NO ADDON"/>
    <n v="20260813"/>
    <s v="Completed"/>
    <s v="HSI Bisnis Promo HUT Telkom PSB 70% - 50 Mbps"/>
    <s v="INDIBIZ"/>
    <m/>
    <m/>
    <d v="2026-08-13T08:00:00"/>
    <s v="2026-08-13 08:00:00 | Nama PIC : Wibowo No HP : 082226117055 Alt :  M Janji : 13/08/2026 Jam Pasang : 08.00  - 13:00  NoteÃ‚Â :  hubungi terlebih dahulu sebelum ke lokasi, terima kasih."/>
    <n v="2026"/>
    <n v="8"/>
    <n v="13"/>
    <d v="2026-08-13T00:00:00"/>
    <n v="-0.33333333333575865"/>
    <x v="1"/>
  </r>
  <r>
    <n v="1251"/>
    <n v="1002519234"/>
    <n v="3"/>
    <x v="2"/>
    <n v="4"/>
    <s v="MAGELANG"/>
    <s v="KEBUMEN"/>
    <s v="KAK"/>
    <s v="REG"/>
    <s v="AO"/>
    <x v="0"/>
    <s v="1P INET"/>
    <s v="102 | FOLLOW UP COMPLETED"/>
    <s v="RBS-Regional 3"/>
    <d v="2026-08-11T10:19:56"/>
    <d v="2026-08-13T12:42:27"/>
    <n v="69363022"/>
    <m/>
    <n v="141177105416"/>
    <s v="PEMERINTAH DESA KEDALEMANWETAN"/>
    <s v="ODP-KAK-FAH/059 FAH/D03/059.01"/>
    <s v="WO061472195"/>
    <m/>
    <m/>
    <m/>
    <n v="109.507271"/>
    <n v="-7.7346252"/>
    <s v="|MN00662|MYIA-082797876696/POI/Asep/085290461690/pemdeskedalemanwetan@gmail.com"/>
    <s v="MYIB_ASSISTANT"/>
    <m/>
    <m/>
    <m/>
    <m/>
    <m/>
    <m/>
    <m/>
    <m/>
    <s v="Management Janji"/>
    <s v="2026-08-12 08:00:00 | Jam pemasangan : 08.00 - 12.00 Info Tambahan : Hubungi pelanggan dulu sebelum ke lokasi terimakasih "/>
    <s v="FCC"/>
    <d v="2026-11-08T10:39:50"/>
    <d v="2026-08-12T08:00:00"/>
    <s v="Kendala Pelanggan"/>
    <s v="REVOKE"/>
    <s v="KAK"/>
    <s v="NO ADDON"/>
    <m/>
    <s v="Follow Up Revoke Completed, New Order ID : SC1002524126"/>
    <s v="HSI Bisnis Basic Promo HUT Telkom PSB 70% - 50 Mbps"/>
    <s v="INDIBIZ"/>
    <m/>
    <m/>
    <d v="2026-08-12T08:00:00"/>
    <s v="2026-08-12 08:00:00 | Jam pemasangan : 08.00 - 12.00 Info Tambahan : Hubungi pelanggan dulu sebelum ke lokasi terimakasih "/>
    <m/>
    <m/>
    <m/>
    <e v="#NUM!"/>
    <e v="#NUM!"/>
    <x v="0"/>
  </r>
  <r>
    <n v="1252"/>
    <n v="1002504523"/>
    <n v="3"/>
    <x v="7"/>
    <n v="4"/>
    <s v="KUDUS"/>
    <s v="JEPARA"/>
    <s v="PEC"/>
    <s v="REG"/>
    <s v="AO"/>
    <x v="0"/>
    <s v="1P INET"/>
    <s v="Completed (PS)"/>
    <s v="RBS-Regional 3"/>
    <d v="2026-08-01T12:31:56"/>
    <d v="2026-08-02T16:52:24"/>
    <n v="69356695"/>
    <m/>
    <n v="146593115331"/>
    <s v="Kaizen Home Service (AC &amp; Listrik)"/>
    <s v="ODP-PEC-FN/001"/>
    <s v="WO060641761"/>
    <m/>
    <m/>
    <m/>
    <n v="110.7395842"/>
    <n v="-6.6907300999999997"/>
    <s v="|MN01761|MYIA-052025500867/POI/khazinul Asror/085226507007/koziac07@gmail.com"/>
    <s v="MYIB_ASSISTANT"/>
    <m/>
    <m/>
    <m/>
    <m/>
    <m/>
    <m/>
    <m/>
    <m/>
    <s v="Management Janji"/>
    <s v="2026-08-02 13:00:00 | telp :085226507007 Tanggal pemasangan :02/08/2026 Jam pemasangan : pagi/siang Info Tambahan : Hubungi pelanggan dulu sebelum ke lokasi terima kasih"/>
    <s v="FCC"/>
    <d v="2026-01-08T12:40:34"/>
    <d v="2026-08-02T13:00:00"/>
    <m/>
    <s v="PS"/>
    <s v="PEC"/>
    <s v="NO ADDON"/>
    <n v="20260802"/>
    <s v="Completed"/>
    <s v="HSI Bisnis Promo HUT Telkom PSB 70% - 50 Mbps"/>
    <s v="INDIBIZ"/>
    <m/>
    <m/>
    <d v="2026-08-02T13:00:00"/>
    <s v="2026-08-02 13:00:00 | telp :085226507007 Tanggal pemasangan :02/08/2026 Jam pemasangan : pagi/siang Info Tambahan : Hubungi pelanggan dulu sebelum ke lokasi terima kasih"/>
    <n v="2026"/>
    <n v="8"/>
    <n v="2"/>
    <d v="2026-08-02T00:00:00"/>
    <n v="-0.54166666666424135"/>
    <x v="1"/>
  </r>
  <r>
    <n v="1253"/>
    <n v="1002504535"/>
    <n v="3"/>
    <x v="1"/>
    <n v="5"/>
    <s v="MALANG"/>
    <s v="BATU"/>
    <s v="BTU"/>
    <s v="REG"/>
    <s v="AO"/>
    <x v="0"/>
    <m/>
    <s v="Completed (PS)"/>
    <s v="RBS-Regional 3"/>
    <d v="2026-08-01T12:49:22"/>
    <d v="2026-08-01T15:39:12"/>
    <n v="69343828"/>
    <m/>
    <n v="152707239166"/>
    <s v="JATIMPARK 1"/>
    <s v="ODP-BTU-FCE/33"/>
    <s v="WO060643882"/>
    <m/>
    <m/>
    <m/>
    <n v="112.443376"/>
    <n v="-7.865888"/>
    <s v="|MN02703|MYIA-028806572290/POI/Jemmy/08123305579/jemmy.indo@yahoo.com"/>
    <s v="Sales Profesional"/>
    <m/>
    <m/>
    <m/>
    <m/>
    <m/>
    <m/>
    <m/>
    <m/>
    <s v="Management Janji"/>
    <s v="2026-07-16 13:00:00 | Jam Pemasangan : 08:00 - 12.00  Tanggal Pemasangan : Kamis 16 JULI 2026  Info Tambahan : Hubungi pelanggan sebelum datang ke lokasi"/>
    <s v="FCC"/>
    <d v="2026-01-08T12:54:47"/>
    <m/>
    <m/>
    <s v="PS"/>
    <s v="BTU"/>
    <s v="NO ADDON"/>
    <n v="20260801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1T07:00:00"/>
    <s v="2026-07-16 13:00:00 | Jam Pemasangan : 08:00 - 12.00  Tanggal Pemasangan : Kamis 16 JULI 2026  Info Tambahan : Hubungi pelanggan sebelum datang ke lokasi"/>
    <n v="2026"/>
    <n v="8"/>
    <n v="1"/>
    <d v="2026-08-01T00:00:00"/>
    <n v="-0.29166666666424135"/>
    <x v="1"/>
  </r>
  <r>
    <n v="1254"/>
    <n v="1002512038"/>
    <n v="3"/>
    <x v="2"/>
    <n v="4"/>
    <s v="MAGELANG"/>
    <s v="KEBUMEN"/>
    <s v="KTW"/>
    <s v="REG"/>
    <s v="AO"/>
    <x v="0"/>
    <s v="1P INET"/>
    <s v="Completed (PS)"/>
    <s v="RBS-Regional 3"/>
    <d v="2026-08-06T11:25:57"/>
    <d v="2026-08-07T11:56:55"/>
    <n v="69359821"/>
    <m/>
    <n v="141176104947"/>
    <s v="PEMDES BALINGASAL - KBM"/>
    <s v="ODP-KTW-FAK/028"/>
    <s v="WO061059880"/>
    <m/>
    <m/>
    <m/>
    <n v="109.793613614085"/>
    <n v="-7.66375820832166"/>
    <s v="|MN00664|MYIA-000047470872/POI/Udhi Purnomo/082322047770/pemdesbalingasal3@gmail.com"/>
    <s v="MYIB_ASSISTANT"/>
    <m/>
    <m/>
    <m/>
    <m/>
    <m/>
    <m/>
    <m/>
    <m/>
    <s v="Management Janji"/>
    <s v="2026-08-07 15:00:00 | Nama : BP UDHI PURNOMO No Hp : 082322047770 No Alt :  Tgl Pemasangan : 07 Agustus 2026 Interval : PAGI  Note : Hubungi pelanggan terlebih dahulu"/>
    <s v="FCC"/>
    <d v="2026-06-08T11:39:52"/>
    <d v="2026-08-07T15:00:00"/>
    <m/>
    <s v="PS"/>
    <s v="KTW"/>
    <s v="NO ADDON"/>
    <n v="20260807"/>
    <s v="Completed"/>
    <s v="HSI Bisnis Basic Promo HUT Telkom PSB 70% - 50 Mbps"/>
    <s v="INDIBIZ"/>
    <m/>
    <m/>
    <d v="2026-08-07T15:00:00"/>
    <s v="2026-08-07 15:00:00 | Nama : BP UDHI PURNOMO No Hp : 082322047770 No Alt :  Tgl Pemasangan : 07 Agustus 2026 Interval : PAGI  Note : Hubungi pelanggan terlebih dahulu"/>
    <n v="2026"/>
    <n v="8"/>
    <n v="7"/>
    <d v="2026-08-07T00:00:00"/>
    <n v="-0.625"/>
    <x v="1"/>
  </r>
  <r>
    <n v="1255"/>
    <n v="1002521825"/>
    <n v="3"/>
    <x v="6"/>
    <n v="5"/>
    <s v="JEMBER"/>
    <s v="BANYUWANGI"/>
    <s v="BWG"/>
    <s v="REG"/>
    <s v="AO"/>
    <x v="0"/>
    <s v="1P INET"/>
    <s v="Completed (PS)"/>
    <s v="RBS-Regional 3"/>
    <d v="2026-08-12T11:34:57"/>
    <d v="2026-08-13T17:49:30"/>
    <n v="69364082"/>
    <m/>
    <n v="152503269642"/>
    <s v="TOKO ZUHFI"/>
    <s v="ODP-BWG-FAP/25 FAP/D03/25.01"/>
    <s v="WO061571687"/>
    <m/>
    <m/>
    <m/>
    <n v="114.3692267"/>
    <n v="-8.2192334999999996"/>
    <s v="MD|MYDB-20260811264929|DN00001/MN01010|TOKO ZUHFI|083851996075"/>
    <s v="MYDIGIBIZPARTNER"/>
    <m/>
    <m/>
    <m/>
    <m/>
    <m/>
    <m/>
    <m/>
    <m/>
    <s v="Management Janji"/>
    <s v="2026-08-13 08:00:00 | Tanggal Pemasangan : 13 Agustus 2026 Jam Pemasangan : 08:00 13:00 Info Tambahan : Hubungi pelanggan dulu sebelum ke lokasi terimakasih"/>
    <s v="FCC"/>
    <d v="2026-12-08T11:39:52"/>
    <d v="2026-08-13T08:00:00"/>
    <m/>
    <s v="PS"/>
    <s v="BWG"/>
    <s v="NO ADDON"/>
    <n v="20260813"/>
    <s v="Completed"/>
    <s v="HSI Bisnis Promo HUT Telkom PSB 70% - 300 Mbps"/>
    <s v="INDIBIZ"/>
    <m/>
    <m/>
    <d v="2026-08-13T08:00:00"/>
    <s v="2026-08-13 08:00:00 | Tanggal Pemasangan : 13 Agustus 2026 Jam Pemasangan : 08:00 13:00 Info Tambahan : Hubungi pelanggan dulu sebelum ke lokasi terimakasih"/>
    <n v="2026"/>
    <n v="8"/>
    <n v="13"/>
    <d v="2026-08-13T00:00:00"/>
    <n v="-0.33333333333575865"/>
    <x v="1"/>
  </r>
  <r>
    <n v="1256"/>
    <n v="1002530518"/>
    <n v="3"/>
    <x v="6"/>
    <n v="5"/>
    <s v="JEMBER"/>
    <s v="BANYUWANGI"/>
    <s v="PSG"/>
    <s v="REG"/>
    <s v="AO"/>
    <x v="0"/>
    <s v="2P INET + VOICE"/>
    <s v="Completed (PS)"/>
    <s v="RBS-Regional 3"/>
    <d v="2026-08-17T09:50:56"/>
    <d v="2026-08-18T10:15:35"/>
    <n v="69367883"/>
    <n v="3332816012"/>
    <n v="152521203440"/>
    <s v="toko jaya abadi sumberagung"/>
    <s v="ODP-PSG-FA/22 FA/D05/22.01"/>
    <s v="WO061914198"/>
    <m/>
    <m/>
    <m/>
    <n v="114.05022393912"/>
    <n v="-8.5839415905054199"/>
    <s v="MD|MYDB-20260816265774|DC30004/MC30053|toko jaya abadi sumberagung|085139140506"/>
    <s v="MYDIGIBIZPARTNER"/>
    <m/>
    <m/>
    <m/>
    <m/>
    <m/>
    <m/>
    <m/>
    <m/>
    <s v="Management Janji"/>
    <s v="2026-08-18 08:00:00 | Jam Pemasangan : 08:00 - 12.00 Tanggal Pemasangan : 18/08/2026 Info Tambahan : Hubungi pelanggan sebelum datang ke lokasi"/>
    <s v="FCC"/>
    <s v="17-08-2026 09:55:06"/>
    <d v="2026-08-18T08:00:00"/>
    <m/>
    <s v="PS"/>
    <s v="PSG"/>
    <s v="NO ADDON"/>
    <n v="20260818"/>
    <s v="Completed"/>
    <s v="HSI Bisnis Bundling Phone PSB 70% - Free 800 Menit Promo - 150 Mbps"/>
    <s v="INDIBIZ"/>
    <m/>
    <m/>
    <d v="2026-08-18T08:00:00"/>
    <s v="2026-08-18 08:00:00 | Jam Pemasangan : 08:00 - 12.00 Tanggal Pemasangan : 18/08/2026 Info Tambahan : Hubungi pelanggan sebelum datang ke lokasi"/>
    <n v="2026"/>
    <n v="8"/>
    <n v="18"/>
    <d v="2026-08-18T00:00:00"/>
    <n v="-0.33333333333575865"/>
    <x v="1"/>
  </r>
  <r>
    <n v="1257"/>
    <n v="1002529609"/>
    <n v="3"/>
    <x v="1"/>
    <n v="5"/>
    <s v="MADIUN"/>
    <s v="PONOROGO"/>
    <s v="PON"/>
    <s v="REG"/>
    <s v="AO"/>
    <x v="0"/>
    <s v="1P INET"/>
    <s v="Completed (PS)"/>
    <s v="RBS-Regional 3"/>
    <d v="2026-08-16T12:53:56"/>
    <d v="2026-08-17T14:06:17"/>
    <n v="69367482"/>
    <m/>
    <n v="152604231014"/>
    <s v="JUAL BELI LAPTOP"/>
    <s v="ODP-PON-FK/19 FK/D01/19.01"/>
    <s v="WO061872950"/>
    <m/>
    <m/>
    <m/>
    <n v="111.482943892478"/>
    <n v="-7.8120399719302496"/>
    <s v="MD|MYDB-20260816265638|DN00001/MN02053|JUAL BELI LAPTOP|085233618522"/>
    <s v="MYDIGIBIZPARTNER"/>
    <m/>
    <m/>
    <m/>
    <m/>
    <m/>
    <m/>
    <m/>
    <m/>
    <s v="Management Janji"/>
    <s v="2026-08-17 13:00:00 | Waktu pemasangan : 17 agustus 2026 Jam pemasangan : 08.00 - 12.00 Info Tambahan : Hubungi pelanggan dulu sebelum ke lokasi terimakasih "/>
    <s v="FCC"/>
    <s v="16-08-2026 12:55:02"/>
    <d v="2026-08-17T13:00:00"/>
    <m/>
    <s v="PS"/>
    <s v="PON"/>
    <s v="NO ADDON"/>
    <n v="20260817"/>
    <s v="Completed"/>
    <s v="HSI Bisnis Promo HUT Telkom PSB 70% - 300 Mbps"/>
    <s v="INDIBIZ"/>
    <m/>
    <m/>
    <d v="2026-08-17T13:00:00"/>
    <s v="2026-08-17 13:00:00 | Waktu pemasangan : 17 agustus 2026 Jam pemasangan : 08.00 - 12.00 Info Tambahan : Hubungi pelanggan dulu sebelum ke lokasi terimakasih "/>
    <n v="2026"/>
    <n v="8"/>
    <n v="17"/>
    <d v="2026-08-17T00:00:00"/>
    <n v="-0.54166666666424135"/>
    <x v="1"/>
  </r>
  <r>
    <n v="1258"/>
    <n v="1002521996"/>
    <n v="3"/>
    <x v="2"/>
    <n v="4"/>
    <s v="MAGELANG"/>
    <s v="MUNTILAN"/>
    <s v="MUN"/>
    <s v="REG"/>
    <s v="AO"/>
    <x v="0"/>
    <m/>
    <s v="Completed (PS)"/>
    <s v="RBS-Regional 3"/>
    <d v="2026-08-12T12:32:38"/>
    <d v="2026-08-15T16:08:20"/>
    <n v="69364158"/>
    <m/>
    <n v="141146114825"/>
    <s v="SMK MUHAMMADIYAH 2 MUNTILAN"/>
    <s v="ODP-MUN-FAH/027"/>
    <s v="WO061655051"/>
    <m/>
    <m/>
    <m/>
    <n v="110.283558490874"/>
    <n v="-7.5742070200745797"/>
    <s v="AMRBS ; 920111 ; AM ; BINDA ANISSA ; TREG3 ; MAGELANG ; PSB 1S HSI  BISNIS 1:1 50 MB; 081210166085 NOVIC SETIAJI PANUNTUN;  smkmuh2muntilan@gmail.com"/>
    <s v="Account Manager"/>
    <m/>
    <m/>
    <m/>
    <m/>
    <m/>
    <m/>
    <m/>
    <m/>
    <s v="Management Janji"/>
    <s v="2026-08-15 08:00:00|Nama Pic : BP NOVI No Hp Pic : 081210166085 Jam Pemasangan : 08:00 - 12.00 Tanggal Pemasangan : JUMAT 14 AGUSTUS 2026 Info Tambahan : Hubungi pelanggan sebelum datang ke lokasi|40961370|MYDITA"/>
    <s v="FCC"/>
    <d v="2026-12-08T12:39:53"/>
    <d v="2026-08-15T08:00:00"/>
    <m/>
    <s v="PS"/>
    <s v="MUN"/>
    <s v="NO ADDON"/>
    <n v="2026081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5T08:00:00"/>
    <s v="2026-08-15 08:00:00|Nama Pic : BP NOVI No Hp Pic : 081210166085 Jam Pemasangan : 08:00 - 12.00 Tanggal Pemasangan : JUMAT 14 AGUSTUS 2026 Info Tambahan : Hubungi pelanggan sebelum datang ke lokasi|40961370|MYDITA"/>
    <n v="2026"/>
    <n v="8"/>
    <n v="15"/>
    <d v="2026-08-15T00:00:00"/>
    <n v="-0.33333333333575865"/>
    <x v="1"/>
  </r>
  <r>
    <n v="1259"/>
    <n v="1002514471"/>
    <n v="3"/>
    <x v="0"/>
    <n v="5"/>
    <s v="MATARAM"/>
    <s v="SUMBAWA"/>
    <s v="SBW"/>
    <s v="REG"/>
    <s v="AO"/>
    <x v="0"/>
    <s v="1P INET"/>
    <s v="102 | FOLLOW UP COMPLETED"/>
    <s v="RBS-Regional 3"/>
    <d v="2026-08-07T12:20:56"/>
    <d v="2026-08-10T13:17:12"/>
    <n v="69360715"/>
    <m/>
    <n v="172606792114"/>
    <s v="RUMAH MAKAN BESTUNGIL"/>
    <s v="ODP-SBW-FBE/32 FBE/D04/32.01"/>
    <s v="WO061155727"/>
    <m/>
    <m/>
    <m/>
    <n v="117.406251234387"/>
    <n v="-8.4901076653998508"/>
    <s v="|MN01595|MYIA-008416179563/POI/NURUL WAHIDAH/081237072219/ptbestungilmitrasejahtera@gmail.com"/>
    <s v="MYIB_ASSISTANT"/>
    <m/>
    <m/>
    <m/>
    <m/>
    <m/>
    <m/>
    <m/>
    <m/>
    <s v="Management Janji"/>
    <s v="2026-08-08 13:00:00 | Tanggal pemasangan: 08/08/2026 Jam pemasangan : siang Info Tambahan : Hubungi pelanggan dulu sebelum ke lokasi terima kasih."/>
    <s v="FCC"/>
    <d v="2026-07-08T12:25:19"/>
    <d v="2026-08-08T13:00:00"/>
    <s v="Kendala Lainnya"/>
    <s v="REVOKE"/>
    <s v="SBW"/>
    <s v="NO ADDON"/>
    <m/>
    <s v="Follow Up Revoke Completed, New Order ID : SC1002517716"/>
    <s v="HSI Bisnis Promo HUT Telkom PSB 70% - 50 Mbps"/>
    <s v="INDIBIZ"/>
    <m/>
    <m/>
    <d v="2026-08-08T13:00:00"/>
    <s v="2026-08-08 13:00:00 | Tanggal pemasangan: 08/08/2026 Jam pemasangan : siang Info Tambahan : Hubungi pelanggan dulu sebelum ke lokasi terima kasih."/>
    <m/>
    <m/>
    <m/>
    <e v="#NUM!"/>
    <e v="#NUM!"/>
    <x v="0"/>
  </r>
  <r>
    <n v="1260"/>
    <n v="1002520600"/>
    <n v="3"/>
    <x v="2"/>
    <n v="4"/>
    <s v="YOGYAKARTA"/>
    <s v="INNER - YOGYA JATENG SELATAN"/>
    <s v="PGR"/>
    <s v="REG"/>
    <s v="AO"/>
    <x v="0"/>
    <m/>
    <s v="Completed (PS)"/>
    <s v="RBS-Regional 3"/>
    <d v="2026-08-11T15:54:17"/>
    <d v="2026-08-12T12:34:28"/>
    <n v="69363563"/>
    <n v="2745060952"/>
    <n v="141114227900"/>
    <s v="SD Muhammadiyah Jogokariyan (Kampus 2)"/>
    <s v="ODP-PGR-FBT/008"/>
    <s v="WO061529245"/>
    <m/>
    <m/>
    <m/>
    <n v="110.3660582"/>
    <n v="-7.8230108999999999"/>
    <s v="|MC80228|/SD Muhammadiyah Jogokariyan (Kampus 2)/Paket HSI 2S Bisnis Promo HUT Telkom 1:1 300Mbps + Telp/Fika Widiana Kuspratiwi/085348548664/sdmjogokariyan@gmail.com"/>
    <s v="Sales Profesional"/>
    <m/>
    <m/>
    <m/>
    <m/>
    <m/>
    <m/>
    <m/>
    <m/>
    <s v="Management Janji"/>
    <s v="2026-08-13 08:00:00|Waktu pemasangan : 12 agustus 2026 Jam pemasangan : 08.00 - 12.00 Info Tambahan : Hubungi pelanggan dulu sebelum ke lokasi terimakasih |40971401|MYDITA"/>
    <s v="FCC"/>
    <d v="2026-11-08T15:55:14"/>
    <d v="2026-08-13T08:00:00"/>
    <m/>
    <s v="PS"/>
    <s v="PGR"/>
    <s v="NO ADDON"/>
    <n v="20260812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13T08:00:00"/>
    <s v="2026-08-13 08:00:00|Waktu pemasangan : 12 agustus 2026 Jam pemasangan : 08.00 - 12.00 Info Tambahan : Hubungi pelanggan dulu sebelum ke lokasi terimakasih |40971401|MYDITA"/>
    <n v="2026"/>
    <n v="8"/>
    <n v="12"/>
    <d v="2026-08-12T00:00:00"/>
    <n v="-1.3333333333357587"/>
    <x v="1"/>
  </r>
  <r>
    <n v="1261"/>
    <n v="1002534231"/>
    <n v="3"/>
    <x v="0"/>
    <n v="5"/>
    <s v="MATARAM"/>
    <s v="SUMBAWA"/>
    <s v="EMP"/>
    <s v="REG"/>
    <s v="AO"/>
    <x v="0"/>
    <s v="1P INET"/>
    <s v="Completed (PS)"/>
    <s v="RBS-Regional 3"/>
    <d v="2026-08-18T16:35:56"/>
    <d v="2026-08-18T22:18:23"/>
    <n v="69367104"/>
    <m/>
    <n v="172612801224"/>
    <s v="I&amp; 39;M STORE"/>
    <s v="ODP-EMP-FAD/09"/>
    <s v="WO062040180"/>
    <m/>
    <m/>
    <m/>
    <n v="117.778030447661"/>
    <n v="-8.7989918267627498"/>
    <s v="MD|MYDB-20260815265582|DN00001/MN01576|I&amp; 39;M STORE|087713004598"/>
    <s v="MYDIGIBIZPARTNER"/>
    <m/>
    <m/>
    <m/>
    <m/>
    <m/>
    <m/>
    <m/>
    <m/>
    <s v="Management Janji"/>
    <s v="2026-08-22 08:00:00 | 087713004598  I&amp; 39;M STORE"/>
    <s v="FCC"/>
    <s v="18-08-2026 16:39:51"/>
    <d v="2026-08-22T08:00:00"/>
    <m/>
    <s v="PS"/>
    <s v="EMP"/>
    <s v="OCA"/>
    <n v="20260818"/>
    <s v="Completed"/>
    <s v="HSI Bisnis Bundling OCA Breach Checker Promo 2026 PSB 70% - 150 Mbps"/>
    <s v="INDIBIZ"/>
    <m/>
    <m/>
    <d v="2026-08-22T08:00:00"/>
    <s v="2026-08-22 08:00:00 | 087713004598  I&amp; 39;M STORE"/>
    <n v="2026"/>
    <n v="8"/>
    <n v="18"/>
    <d v="2026-08-18T00:00:00"/>
    <n v="-4.3333333333357587"/>
    <x v="1"/>
  </r>
  <r>
    <n v="1262"/>
    <n v="1002526301"/>
    <n v="3"/>
    <x v="7"/>
    <n v="4"/>
    <s v="SOLO"/>
    <s v="INNER - SOLO JATENG TIMUR"/>
    <s v="SKH"/>
    <s v="REG"/>
    <s v="AO"/>
    <x v="0"/>
    <s v="1P INET"/>
    <s v="Completed (PS)"/>
    <s v="RBS-Regional 3"/>
    <d v="2026-08-14T12:19:56"/>
    <d v="2026-08-15T15:20:15"/>
    <n v="69365997"/>
    <m/>
    <n v="143555102292"/>
    <s v="LAB KOM SMPN 5 WONOGIRI"/>
    <s v="ODP-SKH-FZ/009"/>
    <s v="WO061738984"/>
    <m/>
    <m/>
    <m/>
    <n v="110.9537749"/>
    <n v="-7.7658282999999999"/>
    <s v="|MN02255|MYIA-045464525674/POI/GATOT WINOWO/081329246246/gaguma.81@gmail.com"/>
    <s v="MYIB_ASSISTANT"/>
    <m/>
    <m/>
    <m/>
    <m/>
    <m/>
    <m/>
    <m/>
    <m/>
    <s v="Management Janji"/>
    <s v="2026-08-15 13:00:00 | Nama PIC : Gatot  No HP : 081329246246 Alt :  M Janji : 15 Augustus 2026 Jam Pasang : 08.00 - 13:00  NoteÃ‚Â :  hubungi terlebih dahulu sebelum kelokasi"/>
    <s v="FCC"/>
    <s v="14-08-2026 12:39:47"/>
    <d v="2026-08-15T13:00:00"/>
    <m/>
    <s v="PS"/>
    <s v="SKH"/>
    <s v="NO ADDON"/>
    <n v="20260815"/>
    <s v="Completed"/>
    <s v="HSI Bisnis Promo HUT Telkom PSB 70% - 150 Mbps"/>
    <s v="INDIBIZ"/>
    <m/>
    <m/>
    <d v="2026-08-15T13:00:00"/>
    <s v="2026-08-15 13:00:00 | Nama PIC : Gatot  No HP : 081329246246 Alt :  M Janji : 15 Augustus 2026 Jam Pasang : 08.00 - 13:00  NoteÃ‚Â :  hubungi terlebih dahulu sebelum kelokasi"/>
    <n v="2026"/>
    <n v="8"/>
    <n v="15"/>
    <d v="2026-08-15T00:00:00"/>
    <n v="-0.54166666666424135"/>
    <x v="1"/>
  </r>
  <r>
    <n v="1263"/>
    <n v="1002523063"/>
    <n v="3"/>
    <x v="3"/>
    <n v="5"/>
    <s v="MADURA"/>
    <s v="BANGKALAN"/>
    <s v="KPP"/>
    <s v="REG"/>
    <s v="AO"/>
    <x v="0"/>
    <m/>
    <s v="CANCEL COMPLETED"/>
    <s v="RBS-Regional 3"/>
    <d v="2026-08-12T17:54:28"/>
    <d v="2026-08-14T10:13:29"/>
    <n v="69364590"/>
    <m/>
    <n v="152437905608"/>
    <s v="YAYASAN AN NUR SOKOBANAH MADURA"/>
    <s v="ODP-KPP-FG/12"/>
    <m/>
    <m/>
    <m/>
    <m/>
    <n v="113.39064620000001"/>
    <n v="-6.9106610999999996"/>
    <s v="|MN00213|/YAYASAN AN NUR SOKOBANAH MADURA/APRILIN ARDIYANTI/087851233417/april.ardiyanti@gmail.com/HSI Bisnis + Netmonk Promo 2026 300 Mbps (Rp 1.186.100) PSB 150.000/"/>
    <s v="Sales Force DBS"/>
    <m/>
    <m/>
    <m/>
    <m/>
    <m/>
    <m/>
    <m/>
    <m/>
    <m/>
    <m/>
    <m/>
    <d v="2026-12-08T17:55:33"/>
    <m/>
    <m/>
    <s v="REJECT_FCC"/>
    <s v="KPP"/>
    <s v="NETMONK"/>
    <m/>
    <s v="DECLINE : Decline - Batal Order EVI PUSPITA EKASARI 40931150|MYDITA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s v="DECLINE : Decline - Batal Order EVI PUSPITA EKASARI 40931150|MYDITA"/>
    <m/>
    <m/>
    <m/>
    <m/>
    <m/>
    <e v="#NUM!"/>
    <e v="#NUM!"/>
    <x v="0"/>
  </r>
  <r>
    <n v="1264"/>
    <n v="1002516595"/>
    <n v="3"/>
    <x v="3"/>
    <n v="5"/>
    <s v="MADURA"/>
    <s v="PAMEKASAN"/>
    <s v="ABT"/>
    <s v="REG"/>
    <s v="AO"/>
    <x v="0"/>
    <s v="1P INET"/>
    <s v="Completed (PS)"/>
    <s v="RBS-Regional 3"/>
    <d v="2026-08-09T16:28:57"/>
    <d v="2026-08-10T09:46:51"/>
    <n v="69361948"/>
    <m/>
    <n v="152429209474"/>
    <s v="HIDAYAH MART"/>
    <s v="ODP-ABU-FE/18 FE/D02/18.01"/>
    <s v="WO061334032"/>
    <m/>
    <m/>
    <m/>
    <n v="113.804009892046"/>
    <n v="-6.8922204166440704"/>
    <s v="MD|MYDB-20260809264827|DN00001/MN00806|HIDAYAH MART|087893843352"/>
    <s v="MYDIGIBIZPARTNER"/>
    <m/>
    <m/>
    <m/>
    <m/>
    <m/>
    <m/>
    <m/>
    <m/>
    <s v="Management Janji"/>
    <s v="2026-08-10 13:00:00 | M Janji : 10 agustus 2026 jam Pasang : siang Note : hubungi pelanggan jika ingin kelokasi"/>
    <s v="FCC"/>
    <d v="2026-09-08T16:39:48"/>
    <d v="2026-08-10T13:00:00"/>
    <m/>
    <s v="PS"/>
    <s v="ABT"/>
    <s v="NO ADDON"/>
    <n v="20260810"/>
    <s v="Completed"/>
    <s v="HSI Bisnis Promo HUT Telkom PSB 70% - 300 Mbps"/>
    <s v="INDIBIZ"/>
    <m/>
    <m/>
    <d v="2026-08-10T13:00:00"/>
    <s v="2026-08-10 13:00:00 | M Janji : 10 agustus 2026 jam Pasang : siang Note : hubungi pelanggan jika ingin kelokasi"/>
    <n v="2026"/>
    <n v="8"/>
    <n v="10"/>
    <d v="2026-08-10T00:00:00"/>
    <n v="-0.54166666666424135"/>
    <x v="1"/>
  </r>
  <r>
    <n v="1265"/>
    <n v="1002525993"/>
    <n v="3"/>
    <x v="2"/>
    <n v="4"/>
    <s v="MAGELANG"/>
    <s v="WONOSOBO"/>
    <s v="WOS"/>
    <s v="REG"/>
    <s v="AO"/>
    <x v="0"/>
    <s v="1P INET"/>
    <s v="Completed (PS)"/>
    <s v="RBS-Regional 3"/>
    <d v="2026-08-14T10:52:56"/>
    <d v="2026-08-15T11:14:24"/>
    <n v="69365821"/>
    <m/>
    <n v="141373127451"/>
    <s v="KANTOR DESA BANDINGAN"/>
    <s v="ODP-WOS-FQ/043 FQ/D05/043.01"/>
    <s v="WO061729822"/>
    <m/>
    <m/>
    <m/>
    <n v="109.796278"/>
    <n v="-7.4120929999999996"/>
    <s v="|MN00909|MYIA-082222002669/POI/widi/087856968204/widisumono@gmail.com"/>
    <s v="MYIB_ASSISTANT"/>
    <m/>
    <m/>
    <m/>
    <m/>
    <m/>
    <m/>
    <m/>
    <m/>
    <s v="Management Janji"/>
    <s v="2026-08-15 08:00:00 | M Janji :  15 Agustus 2026 Jam Pasang : Pagi Note : hubungi pelanggan jika ingin ke lokasi, terima kasih. "/>
    <s v="FCC"/>
    <s v="14-08-2026 10:54:53"/>
    <d v="2026-08-15T08:00:00"/>
    <m/>
    <s v="PS"/>
    <s v="WOS"/>
    <s v="NO ADDON"/>
    <n v="20260815"/>
    <s v="Completed"/>
    <s v="HSI Bisnis Promo HUT Telkom PSB 70% - 75 Mbps"/>
    <s v="INDIBIZ"/>
    <m/>
    <m/>
    <d v="2026-08-15T08:00:00"/>
    <s v="2026-08-15 08:00:00 | M Janji :  15 Agustus 2026 Jam Pasang : Pagi Note : hubungi pelanggan jika ingin ke lokasi, terima kasih. "/>
    <n v="2026"/>
    <n v="8"/>
    <n v="15"/>
    <d v="2026-08-15T00:00:00"/>
    <n v="-0.33333333333575865"/>
    <x v="1"/>
  </r>
  <r>
    <n v="1266"/>
    <n v="1002531242"/>
    <n v="3"/>
    <x v="1"/>
    <n v="5"/>
    <s v="MADIUN"/>
    <s v="BOJONEGORO"/>
    <s v="KDU"/>
    <s v="REG"/>
    <s v="AO"/>
    <x v="0"/>
    <s v="1P INET"/>
    <s v="Completed (PS)"/>
    <s v="RBS-Regional 3"/>
    <d v="2026-08-17T16:20:57"/>
    <d v="2026-08-18T15:58:31"/>
    <n v="69368283"/>
    <m/>
    <n v="152643202394"/>
    <s v="SPBU LERAN KALITIDU"/>
    <s v="ODP-KDU-FE/07 FE/D02/07.01"/>
    <s v="WO061945279"/>
    <m/>
    <m/>
    <m/>
    <n v="111.8271879"/>
    <n v="-7.1449569000000004"/>
    <s v="|MC20010|MYIA-039379594642/POI/Ade Setiawan /085893095578/spbuleran@gmail.com"/>
    <s v="MYIB_ASSISTANT"/>
    <m/>
    <m/>
    <m/>
    <m/>
    <m/>
    <m/>
    <m/>
    <m/>
    <s v="Management Janji"/>
    <s v="2026-08-18 13:00:00 | Tanggal Pemasangan : 18 Agustus 2026 Jam Pemasangan : 08:00 13:00 Info Tambahan : Hubungi pelanggan dulu sebelum ke lokasi terimakasih"/>
    <s v="FCC"/>
    <s v="17-08-2026 16:25:32"/>
    <d v="2026-08-18T13:00:00"/>
    <m/>
    <s v="PS"/>
    <s v="KDU"/>
    <s v="NO ADDON"/>
    <n v="20260818"/>
    <s v="Completed"/>
    <s v="HSI Bisnis Promo HUT Telkom PSB 70% - 50 Mbps"/>
    <s v="INDIBIZ"/>
    <m/>
    <m/>
    <d v="2026-08-18T13:00:00"/>
    <s v="2026-08-18 13:00:00 | Tanggal Pemasangan : 18 Agustus 2026 Jam Pemasangan : 08:00 13:00 Info Tambahan : Hubungi pelanggan dulu sebelum ke lokasi terimakasih"/>
    <n v="2026"/>
    <n v="8"/>
    <n v="18"/>
    <d v="2026-08-18T00:00:00"/>
    <n v="-0.54166666666424135"/>
    <x v="1"/>
  </r>
  <r>
    <n v="1267"/>
    <n v="1002517694"/>
    <n v="3"/>
    <x v="0"/>
    <n v="5"/>
    <s v="MATARAM"/>
    <s v="LOMBOK TIMUR UTARA"/>
    <s v="MBG"/>
    <s v="REG"/>
    <s v="AO"/>
    <x v="0"/>
    <s v="1P INET"/>
    <s v="Completed (PS)"/>
    <s v="RBS-Regional 3"/>
    <d v="2026-08-10T13:08:58"/>
    <d v="2026-08-10T17:38:00"/>
    <n v="69362412"/>
    <m/>
    <n v="172620205021"/>
    <s v="iA-CAKE"/>
    <s v="ODP-MBG-FAF/13"/>
    <s v="WO061393640"/>
    <m/>
    <m/>
    <m/>
    <n v="116.47072378546"/>
    <n v="-8.6226522507887697"/>
    <s v="MD|MYDB-20260810264863|EC40001/MC40003|iA-CAKE|081933145006"/>
    <s v="MYDIGIBIZPARTNER"/>
    <m/>
    <m/>
    <m/>
    <m/>
    <m/>
    <m/>
    <m/>
    <m/>
    <s v="Management Janji"/>
    <s v="2026-08-11 13:00:00 | telp : 081933145006 alt :  M Janji : (11/08/2026) jam Pasang :pagi / siang  Note : hubungi pelanggan jika ingin kelokasi "/>
    <s v="FCC"/>
    <d v="2026-10-08T13:09:48"/>
    <d v="2026-08-11T13:00:00"/>
    <m/>
    <s v="PS"/>
    <s v="MBG"/>
    <s v="NO ADDON"/>
    <n v="20260810"/>
    <s v="Completed"/>
    <s v="HSI Bisnis Promo HUT Telkom PSB 70% - 75 Mbps"/>
    <s v="INDIBIZ"/>
    <m/>
    <m/>
    <d v="2026-08-11T13:00:00"/>
    <s v="2026-08-11 13:00:00 | telp : 081933145006 alt :  M Janji : (11/08/2026) jam Pasang :pagi / siang  Note : hubungi pelanggan jika ingin kelokasi "/>
    <n v="2026"/>
    <n v="8"/>
    <n v="10"/>
    <d v="2026-08-10T00:00:00"/>
    <n v="-1.5416666666642413"/>
    <x v="1"/>
  </r>
  <r>
    <n v="1268"/>
    <n v="1002534971"/>
    <n v="3"/>
    <x v="6"/>
    <n v="5"/>
    <s v="PASURUAN"/>
    <s v="PROBOLINGGO"/>
    <s v="PBL"/>
    <s v="REG"/>
    <s v="AO"/>
    <x v="0"/>
    <m/>
    <s v="QC MIA - SEND QUALITY CONTROL MIA"/>
    <s v="RBS-Regional 3"/>
    <d v="2026-08-18T23:28:13"/>
    <d v="2026-08-18T23:36:01"/>
    <n v="69369593"/>
    <m/>
    <n v="152505340850"/>
    <s v="MTS HIDAYAT"/>
    <s v="ODP-PBL-FX/43"/>
    <m/>
    <m/>
    <m/>
    <m/>
    <n v="113.201149584775"/>
    <n v="-7.7558625987227101"/>
    <s v="|MC30181|/IMAM HARIYADI/81334559295/labkomhidayat@gmail.com"/>
    <s v="Sales Force DBS"/>
    <m/>
    <m/>
    <m/>
    <m/>
    <m/>
    <m/>
    <m/>
    <m/>
    <m/>
    <m/>
    <m/>
    <s v="18-08-2026 23:39:54"/>
    <m/>
    <m/>
    <s v="QC1"/>
    <s v="PBL"/>
    <s v="NO ADDON"/>
    <m/>
    <s v="QC MIA - SEND QUALITY CONTROL MI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1269"/>
    <n v="1002527936"/>
    <n v="3"/>
    <x v="3"/>
    <n v="5"/>
    <s v="MADURA"/>
    <s v="PAMEKASAN"/>
    <s v="PME"/>
    <s v="REG"/>
    <s v="AO"/>
    <x v="0"/>
    <m/>
    <s v="Completed (PS)"/>
    <s v="RBS-Regional 3"/>
    <d v="2026-08-15T10:44:50"/>
    <d v="2026-08-15T13:48:05"/>
    <n v="69365776"/>
    <m/>
    <n v="152426928205"/>
    <s v="TOKO RENALDI JAYA"/>
    <s v="ODP-PME-FAP/17"/>
    <s v="WO061807004"/>
    <m/>
    <m/>
    <m/>
    <n v="113.476433"/>
    <n v="-7.2207052000000003"/>
    <s v="|MC70132|/TOKO RENALDI JAYA/087839454000/rendaliigskah@gmail.com/HSI Bisnis + Netmonk Promo 2026 200 Mbps (Rp 846.100) PSB 150.000/MOH RENALDI SAPUTRA/-7.2207052, 113.476433"/>
    <s v="Sales Force DBS"/>
    <m/>
    <m/>
    <m/>
    <m/>
    <m/>
    <m/>
    <m/>
    <m/>
    <s v="Management Janji"/>
    <s v="2026-08-15 13:00:00|  M Janji : (15/08/2026)  jam Pasang :pagi  Note : hubungi pelanggan jika ingin kelokasi  |40971304|MYDITA"/>
    <s v="FCC"/>
    <s v="15-08-2026 10:54:52"/>
    <m/>
    <m/>
    <s v="PS"/>
    <s v="PME"/>
    <s v="NETMONK"/>
    <n v="2026081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5T07:00:00"/>
    <s v="2026-08-15 13:00:00|  M Janji : (15/08/2026)  jam Pasang :pagi  Note : hubungi pelanggan jika ingin kelokasi  |40971304|MYDITA"/>
    <n v="2026"/>
    <n v="8"/>
    <n v="15"/>
    <d v="2026-08-15T00:00:00"/>
    <n v="-0.29166666666424135"/>
    <x v="1"/>
  </r>
  <r>
    <n v="1270"/>
    <n v="1002525429"/>
    <n v="3"/>
    <x v="0"/>
    <n v="5"/>
    <s v="MATARAM"/>
    <s v="LOMBOK BARAT TENGAH"/>
    <s v="PRY"/>
    <s v="REG"/>
    <s v="AO"/>
    <x v="0"/>
    <s v="1P INET"/>
    <s v="OSS - FALLOUT"/>
    <s v="RBS-Regional 3"/>
    <d v="2026-08-14T08:16:56"/>
    <d v="2026-08-17T13:43:36"/>
    <n v="69365594"/>
    <m/>
    <n v="172603791381"/>
    <s v="SDN PUNIK"/>
    <s v="ODP-PYA-FAD/45 FAD/D03/45.01"/>
    <s v="WO061717389"/>
    <m/>
    <m/>
    <m/>
    <n v="116.281946"/>
    <n v="-8.7148029999999999"/>
    <s v="|MC40040|MYIA-009625640684/POI/Rausul Akzam, S.Pd/087791221116/rausulakzam65@gmail.com"/>
    <s v="MYIB_ASSISTANT"/>
    <m/>
    <m/>
    <m/>
    <m/>
    <m/>
    <m/>
    <m/>
    <m/>
    <s v="Management Janji"/>
    <s v="2026-08-15 15:00:00 | Waktu pemasangan : 15 agustus 2026 Jam pemasangan : 15.00 Info Tambahan : Hubungi pelanggan dulu sebelum ke lokasi terimakasih "/>
    <s v="FCC"/>
    <s v="14-08-2026 08:26:00"/>
    <d v="2026-08-15T15:00:00"/>
    <s v="Kendala Pelanggan"/>
    <s v="FO_WFM"/>
    <s v="PRY"/>
    <s v="NO ADDON"/>
    <m/>
    <s v="Provisioning Failed|WFM|INF009058497|PCP_-8.6806212,116.2808445_FOLOUT"/>
    <s v="HSI Bisnis PSB 70% - 200 Mbps"/>
    <s v="INDIBIZ"/>
    <m/>
    <m/>
    <d v="2026-08-15T15:00:00"/>
    <s v="2026-08-15 15:00:00 | Waktu pemasangan : 15 agustus 2026 Jam pemasangan : 15.00 Info Tambahan : Hubungi pelanggan dulu sebelum ke lokasi terimakasih "/>
    <m/>
    <m/>
    <m/>
    <e v="#NUM!"/>
    <e v="#NUM!"/>
    <x v="0"/>
  </r>
  <r>
    <n v="1271"/>
    <n v="1002519567"/>
    <n v="3"/>
    <x v="1"/>
    <n v="5"/>
    <s v="KEDIRI"/>
    <s v="KEDIRI"/>
    <s v="PAE"/>
    <s v="REG"/>
    <s v="AO"/>
    <x v="0"/>
    <s v="1P INET"/>
    <s v="Completed (PS)"/>
    <s v="RBS-Regional 3"/>
    <d v="2026-08-11T11:34:56"/>
    <d v="2026-08-12T13:03:35"/>
    <n v="69363158"/>
    <m/>
    <n v="152639219486"/>
    <s v="SPBU 54.641.09"/>
    <s v="ODP-PAE-FF/60 FF/D04/60.01"/>
    <s v="WO061481599"/>
    <m/>
    <m/>
    <m/>
    <n v="112.1714284"/>
    <n v="-7.7623531999999997"/>
    <s v="|MN00418|MYIA-010741271193/POI/MUHAMMAD MANSYUR/081357425272/parespbu09@gmail.com"/>
    <s v="MYIB_ASSISTANT"/>
    <m/>
    <m/>
    <m/>
    <m/>
    <m/>
    <m/>
    <m/>
    <m/>
    <s v="Management Janji"/>
    <s v="2026-08-12 08:00:00 | Jam pemasangan : 12.00 Info Tambahan : Hubungi pelanggan dulu sebelum ke lokasi terimakasih  "/>
    <s v="FCC"/>
    <d v="2026-11-08T11:40:03"/>
    <d v="2026-08-12T08:00:00"/>
    <m/>
    <s v="PS"/>
    <s v="PAE"/>
    <s v="NO ADDON"/>
    <n v="20260812"/>
    <s v="Completed"/>
    <s v="HSI Bisnis Promo HUT Telkom PSB 70% - 50 Mbps"/>
    <s v="INDIBIZ"/>
    <m/>
    <m/>
    <d v="2026-08-12T08:00:00"/>
    <s v="2026-08-12 08:00:00 | Jam pemasangan : 12.00 Info Tambahan : Hubungi pelanggan dulu sebelum ke lokasi terimakasih  "/>
    <n v="2026"/>
    <n v="8"/>
    <n v="12"/>
    <d v="2026-08-12T00:00:00"/>
    <n v="-0.33333333333575865"/>
    <x v="1"/>
  </r>
  <r>
    <n v="1272"/>
    <n v="1002515442"/>
    <n v="3"/>
    <x v="2"/>
    <n v="4"/>
    <s v="YOGYAKARTA"/>
    <s v="INNER - YOGYA JATENG SELATAN"/>
    <s v="PGR"/>
    <s v="REG"/>
    <s v="AO"/>
    <x v="0"/>
    <m/>
    <s v="Completed (PS)"/>
    <s v="RBS-Regional 3"/>
    <d v="2026-08-07T18:10:21"/>
    <d v="2026-08-07T22:36:05"/>
    <n v="69356259"/>
    <m/>
    <n v="141114227834"/>
    <s v="CV. SEKAR KEDHATON"/>
    <s v="ODP-PGR-FDR/009"/>
    <s v="WO061199620"/>
    <m/>
    <m/>
    <m/>
    <n v="110.39221000000001"/>
    <n v="-7.8263889999999998"/>
    <s v="AMRBS/405613/FARISTA APRILLIA/R3/YOGYAKARTA/PSB HSI BISNIS 1S  200 MBPS PROMO HUT TELKOM 1:1/BETTA FARAH/085224408670/restaurantsekarkedhaton@gmail.com"/>
    <s v="Amex"/>
    <m/>
    <m/>
    <m/>
    <m/>
    <m/>
    <m/>
    <m/>
    <m/>
    <s v="Management Janji"/>
    <s v="2026-08-07 15:00:00|Tanggal pemasangan : 07 AGUSTUS 2026  Jam pemasangan : pagi/siang  Info Tambahan : Hubungi pelanggan dulu sebelum ke lokasi  terima kasih|40010577|MYDITA"/>
    <s v="FCC"/>
    <d v="2026-07-08T18:25:44"/>
    <m/>
    <m/>
    <s v="PS"/>
    <s v="PGR"/>
    <s v="NO ADDON"/>
    <n v="20260807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7T07:00:00"/>
    <s v="2026-08-07 15:00:00|Tanggal pemasangan : 07 AGUSTUS 2026  Jam pemasangan : pagi/siang  Info Tambahan : Hubungi pelanggan dulu sebelum ke lokasi  terima kasih|40010577|MYDITA"/>
    <n v="2026"/>
    <n v="8"/>
    <n v="7"/>
    <d v="2026-08-07T00:00:00"/>
    <n v="-0.29166666666424135"/>
    <x v="1"/>
  </r>
  <r>
    <n v="1273"/>
    <n v="1002520779"/>
    <n v="3"/>
    <x v="5"/>
    <n v="5"/>
    <s v="DENPASAR"/>
    <s v="JIMBARAN"/>
    <s v="JBR"/>
    <s v="REG"/>
    <s v="AO"/>
    <x v="0"/>
    <m/>
    <s v="Completed (PS)"/>
    <s v="RBS-Regional 3"/>
    <d v="2026-08-11T16:42:04"/>
    <d v="2026-08-14T08:08:37"/>
    <n v="69363675"/>
    <m/>
    <n v="172415798732"/>
    <s v="PT. MITRA BALI SUKSES"/>
    <s v="ODP-JBR-FF/45"/>
    <s v="WO061530506"/>
    <m/>
    <m/>
    <m/>
    <n v="115.1776443"/>
    <n v="-8.7611340999999996"/>
    <s v="|MN02545|/PIC WAHYUDI/08995847815-081381829072/it.info@mitrabalisukses.co.id"/>
    <s v="Sales Force DBS"/>
    <m/>
    <m/>
    <m/>
    <m/>
    <m/>
    <m/>
    <m/>
    <m/>
    <s v="Management Janji"/>
    <s v="2026-08-12 15:00:00|Nama Pic : bp wahyudi  No Hp Pic : 08995847815 No alt : - Jam Pemasangan : pagi  Tanggal Pemasangan : 12 Agustus 2026|40951375|MYDITA"/>
    <s v="FCC"/>
    <d v="2026-11-08T16:54:58"/>
    <d v="2026-08-12T15:00:00"/>
    <m/>
    <s v="PS"/>
    <s v="JBR"/>
    <s v="NO ADDON"/>
    <n v="20260814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2T15:00:00"/>
    <s v="2026-08-12 15:00:00|Nama Pic : bp wahyudi  No Hp Pic : 08995847815 No alt : - Jam Pemasangan : pagi  Tanggal Pemasangan : 12 Agustus 2026|40951375|MYDITA"/>
    <n v="2026"/>
    <n v="8"/>
    <n v="14"/>
    <d v="2026-08-14T00:00:00"/>
    <n v="1.375"/>
    <x v="2"/>
  </r>
  <r>
    <n v="1274"/>
    <n v="1002506617"/>
    <n v="3"/>
    <x v="4"/>
    <n v="4"/>
    <s v="PEKALONGAN"/>
    <s v="PEKALONGAN"/>
    <s v="PKL"/>
    <s v="REG"/>
    <s v="AO"/>
    <x v="0"/>
    <s v="1P INET"/>
    <s v="102 | FOLLOW UP COMPLETED"/>
    <s v="RBS-Regional 3"/>
    <d v="2026-08-03T18:52:57"/>
    <d v="2026-08-04T18:05:01"/>
    <n v="69357831"/>
    <m/>
    <n v="142202154680"/>
    <s v="LYY MEDIA CELLULER"/>
    <s v="ODP-PKL-FS/049 FS/D04/049.01"/>
    <s v="WO060835268"/>
    <m/>
    <m/>
    <m/>
    <n v="109.668487"/>
    <n v="-6.9063600000000003"/>
    <s v="|MN00925|MYIA-006352795685/POI/m erikza al fajrisyah/085199193282/hulandafluu@gmail.com"/>
    <s v="MYIB_ASSISTANT"/>
    <m/>
    <m/>
    <m/>
    <m/>
    <m/>
    <m/>
    <m/>
    <m/>
    <s v="Management Janji"/>
    <s v="2026-08-04 15:00:00 |  M Janji : (04/08/2026) jam Pasang : 09:00 Note : hubungi pelanggan jika ingin kelokasi"/>
    <s v="FCC"/>
    <d v="2026-03-08T18:55:22"/>
    <d v="2026-08-04T15:00:00"/>
    <s v="Kendala Teknik"/>
    <s v="REVOKE"/>
    <s v="PKL"/>
    <s v="NO ADDON"/>
    <m/>
    <s v="Follow Up Revoke Completed, New Order ID : SC1002509403"/>
    <s v="HSI Bisnis Promo HUT Telkom PSB 70% - 100 Mbps"/>
    <s v="INDIBIZ"/>
    <m/>
    <m/>
    <d v="2026-08-04T15:00:00"/>
    <s v="2026-08-04 15:00:00 |  M Janji : (04/08/2026) jam Pasang : 09:00 Note : hubungi pelanggan jika ingin kelokasi"/>
    <m/>
    <m/>
    <m/>
    <e v="#NUM!"/>
    <e v="#NUM!"/>
    <x v="0"/>
  </r>
  <r>
    <n v="1275"/>
    <n v="1002519431"/>
    <n v="3"/>
    <x v="4"/>
    <n v="4"/>
    <s v="SEMARANG"/>
    <s v="INNER - SEMARANG JATENG UTARA"/>
    <s v="MJP"/>
    <s v="REG"/>
    <s v="AO"/>
    <x v="0"/>
    <m/>
    <s v="Completed (PS)"/>
    <s v="RBS-Regional 3"/>
    <d v="2026-08-11T11:11:34"/>
    <d v="2026-08-14T16:05:45"/>
    <n v="69363089"/>
    <m/>
    <n v="142410346136"/>
    <s v="DUTA PATRADAYA"/>
    <s v="ODP-MJP-FAP/012"/>
    <s v="WO061690853"/>
    <m/>
    <m/>
    <m/>
    <n v="110.4559172"/>
    <n v="-6.9881637000000003"/>
    <s v="AMRBS;403099;TREG4;MUHAMMAD MASTUR;081226139781;CP Felix Yulisar;081325325171;PAKET 1S INET 100 MBPS (669.000);DUTA PATRADAYA;input by tito"/>
    <s v="Account Manager"/>
    <m/>
    <m/>
    <m/>
    <m/>
    <m/>
    <m/>
    <m/>
    <m/>
    <s v="Management Janji"/>
    <s v="2026-08-14 15:00:00|Nama PIC : Felix No HP : 081325325171 Alt :  M Janji : 14/08/2026 Jam Pasang : 08.00  - 13:00  NoteÃ‚Â :  hubungi terlebih dahulu sebelum ke lokasi, terima kasih.|40981184|MYDITA"/>
    <s v="FCC"/>
    <d v="2026-11-08T11:40:03"/>
    <d v="2026-08-14T15:00:00"/>
    <m/>
    <s v="PS"/>
    <s v="MJP"/>
    <s v="NO ADDON"/>
    <n v="202608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4T15:00:00"/>
    <s v="2026-08-14 15:00:00|Nama PIC : Felix No HP : 081325325171 Alt :  M Janji : 14/08/2026 Jam Pasang : 08.00  - 13:00  NoteÃ‚Â :  hubungi terlebih dahulu sebelum ke lokasi, terima kasih.|40981184|MYDITA"/>
    <n v="2026"/>
    <n v="8"/>
    <n v="14"/>
    <d v="2026-08-14T00:00:00"/>
    <n v="-0.625"/>
    <x v="1"/>
  </r>
  <r>
    <n v="1276"/>
    <n v="1002519942"/>
    <n v="3"/>
    <x v="1"/>
    <n v="5"/>
    <s v="MALANG"/>
    <s v="KEPANJEN"/>
    <s v="GDG"/>
    <s v="REG"/>
    <s v="AO"/>
    <x v="0"/>
    <s v="1P INET"/>
    <s v="Completed (PS)"/>
    <s v="RBS-Regional 3"/>
    <d v="2026-08-11T13:40:57"/>
    <d v="2026-08-11T18:21:36"/>
    <n v="69363347"/>
    <m/>
    <n v="152704231011"/>
    <s v="PT. Alphita Prima Era"/>
    <s v="ODP-GDG-FZ/70 FZ/D10/70.01"/>
    <s v="WO061500555"/>
    <m/>
    <m/>
    <m/>
    <n v="112.626816426988"/>
    <n v="-8.0578093960122708"/>
    <s v="|MN00814|MYIA-095453782890/POI/Vivi Milawati/081232765519/alphita.adm@gmail.com"/>
    <s v="MYIB_ASSISTANT"/>
    <m/>
    <m/>
    <m/>
    <m/>
    <m/>
    <m/>
    <m/>
    <m/>
    <s v="Management Janji"/>
    <s v="2026-08-14 08:00:00 | Nama PIC:  bp yogi No HP: 081232765519 Alt: Tanggal: 14/8/2026 Jam Pasang: Pagi Note: Hubungi sebelum ke lokasi, terimakasih."/>
    <s v="FCC"/>
    <d v="2026-11-08T13:55:09"/>
    <d v="2026-08-14T08:00:00"/>
    <m/>
    <s v="PS"/>
    <s v="GDG"/>
    <s v="NO ADDON"/>
    <n v="20260811"/>
    <s v="Completed"/>
    <s v="HSI Bisnis Promo HUT Telkom PSB 70% - 50 Mbps"/>
    <s v="INDIBIZ"/>
    <m/>
    <m/>
    <d v="2026-08-14T08:00:00"/>
    <s v="2026-08-14 08:00:00 | Nama PIC:  bp yogi No HP: 081232765519 Alt: Tanggal: 14/8/2026 Jam Pasang: Pagi Note: Hubungi sebelum ke lokasi, terimakasih."/>
    <n v="2026"/>
    <n v="8"/>
    <n v="11"/>
    <d v="2026-08-11T00:00:00"/>
    <n v="-3.3333333333357587"/>
    <x v="1"/>
  </r>
  <r>
    <n v="1277"/>
    <n v="1002531353"/>
    <n v="3"/>
    <x v="0"/>
    <n v="5"/>
    <s v="MATARAM"/>
    <s v="BIMA"/>
    <s v="DMP"/>
    <s v="REG"/>
    <s v="AO"/>
    <x v="0"/>
    <s v="1P INET"/>
    <s v="7 | OSS - PROVISIONING ISSUED"/>
    <s v="RBS-Regional 3"/>
    <d v="2026-08-17T17:17:56"/>
    <d v="2026-08-18T15:21:02"/>
    <n v="69368348"/>
    <m/>
    <n v="172611786231"/>
    <s v="SPBU 54 842 03"/>
    <s v="ODP-DMP-FAA/131"/>
    <s v="WO061948508"/>
    <m/>
    <m/>
    <m/>
    <n v="118.47471729999999"/>
    <n v="-8.4966317999999994"/>
    <s v="|MN02363|MYIA-054888285538/POI/sumarni/081239482000/cv.rizkyhellasnusantara@gmail.com"/>
    <s v="MYIB_ASSISTANT"/>
    <m/>
    <m/>
    <m/>
    <m/>
    <m/>
    <m/>
    <m/>
    <m/>
    <s v="Management Janji"/>
    <s v="2026-08-18 15:00:00 | Nama : BP PANOS (MANAGER) No Hp : 081239482000 No Alt :  Tgl Pemasangan : 18 Agustus 2026 Interval : PAGI  Note : Hubungi pelanggan terlebih dahulu"/>
    <s v="FCC"/>
    <s v="17-08-2026 17:39:44"/>
    <d v="2026-08-18T15:00:00"/>
    <m/>
    <s v="PI"/>
    <s v="DMP"/>
    <s v="NO ADDON"/>
    <m/>
    <s v="Provisioning Issued"/>
    <s v="HSI Bisnis Promo HUT Telkom PSB 70% - 50 Mbps"/>
    <s v="INDIBIZ"/>
    <m/>
    <m/>
    <d v="2026-08-18T15:00:00"/>
    <s v="2026-08-18 15:00:00 | Nama : BP PANOS (MANAGER) No Hp : 081239482000 No Alt :  Tgl Pemasangan : 18 Agustus 2026 Interval : PAGI  Note : Hubungi pelanggan terlebih dahulu"/>
    <m/>
    <m/>
    <m/>
    <e v="#NUM!"/>
    <e v="#NUM!"/>
    <x v="0"/>
  </r>
  <r>
    <n v="1278"/>
    <n v="1002520790"/>
    <n v="3"/>
    <x v="4"/>
    <n v="4"/>
    <s v="SEMARANG"/>
    <s v="SALATIGA"/>
    <s v="SLI"/>
    <s v="REG"/>
    <s v="AO"/>
    <x v="0"/>
    <s v="1P INET"/>
    <s v="Completed (PS)"/>
    <s v="RBS-Regional 3"/>
    <d v="2026-08-11T16:43:57"/>
    <d v="2026-08-13T11:26:11"/>
    <n v="69363678"/>
    <m/>
    <n v="142434111379"/>
    <s v="PT DARMA PUTRA LESTARI"/>
    <s v="ODP-SLI-FW/087 FW/D07/087.01"/>
    <s v="WO061525744"/>
    <m/>
    <m/>
    <m/>
    <n v="110.4773311"/>
    <n v="-7.3368434000000002"/>
    <s v="|MN00238|MYIA-081048668245/POI/M WAHYU SETIAWAN/085700273615/spbugamol4350716@gmail.com"/>
    <s v="MYIB_ASSISTANT"/>
    <m/>
    <m/>
    <m/>
    <m/>
    <m/>
    <m/>
    <m/>
    <m/>
    <s v="Management Janji"/>
    <s v="2026-08-12 13:00:00 | M Janji : (12/08/2026) jam Pasang : 09:00 Note : hubungi pelanggan jika ingin kelokasi"/>
    <s v="FCC"/>
    <d v="2026-11-08T16:54:58"/>
    <d v="2026-08-12T13:00:00"/>
    <m/>
    <s v="PS"/>
    <s v="SLI"/>
    <s v="NO ADDON"/>
    <n v="20260813"/>
    <s v="Completed"/>
    <s v="HSI Bisnis Promo HUT Telkom PSB 70% - 100 Mbps"/>
    <s v="INDIBIZ"/>
    <m/>
    <m/>
    <d v="2026-08-12T13:00:00"/>
    <s v="2026-08-12 13:00:00 | M Janji : (12/08/2026) jam Pasang : 09:00 Note : hubungi pelanggan jika ingin kelokasi"/>
    <n v="2026"/>
    <n v="8"/>
    <n v="13"/>
    <d v="2026-08-13T00:00:00"/>
    <n v="0.45833333333575865"/>
    <x v="1"/>
  </r>
  <r>
    <n v="1279"/>
    <n v="1002527004"/>
    <n v="3"/>
    <x v="0"/>
    <n v="5"/>
    <s v="MATARAM"/>
    <s v="SUMBAWA"/>
    <s v="MLK"/>
    <s v="REG"/>
    <s v="AO"/>
    <x v="0"/>
    <m/>
    <s v="OSS - FALLOUT"/>
    <s v="RBS-Regional 3"/>
    <d v="2026-08-14T15:51:09"/>
    <d v="2026-08-15T14:51:15"/>
    <n v="69364540"/>
    <m/>
    <n v="172608206228"/>
    <s v="Toko yuniarti"/>
    <s v="ODP-MLK-FAE/17"/>
    <s v="WO061766769"/>
    <m/>
    <m/>
    <m/>
    <n v="116.7523138"/>
    <n v="-8.9049376999999996"/>
    <s v="MD|MYDB-20260812265034|DN00001/MN02085|Toko yuniarti|085339262214"/>
    <s v="MYDIGIBIZPARTNER"/>
    <m/>
    <m/>
    <m/>
    <m/>
    <m/>
    <m/>
    <m/>
    <m/>
    <s v="Management Janji"/>
    <s v="2026-08-13 13:00:00 | Tanggal pemasangan :13/08/2026  Jam pemasangan : pagi/siang  Info Tambahan : Hubungi pelanggan dulu sebelum ke lokasi  terima kasih."/>
    <s v="FCC"/>
    <s v="14-08-2026 15:55:01"/>
    <m/>
    <s v="Kendala Lainnya"/>
    <s v="FO_WFM"/>
    <s v="MLK"/>
    <s v="NETMONK"/>
    <m/>
    <s v="Provisioning Failed|WFM|INF009049850|ont rusak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4T07:00:00"/>
    <s v="2026-08-13 13:00:00 | Tanggal pemasangan :13/08/2026  Jam pemasangan : pagi/siang  Info Tambahan : Hubungi pelanggan dulu sebelum ke lokasi  terima kasih."/>
    <m/>
    <m/>
    <m/>
    <e v="#NUM!"/>
    <e v="#NUM!"/>
    <x v="0"/>
  </r>
  <r>
    <n v="1280"/>
    <n v="1002517004"/>
    <n v="3"/>
    <x v="6"/>
    <n v="5"/>
    <s v="SIDOARJO"/>
    <s v="INNER - JATIM TIMUR"/>
    <s v="SDA"/>
    <s v="REG"/>
    <s v="AO"/>
    <x v="0"/>
    <m/>
    <s v="Completed (PS)"/>
    <s v="RBS-Regional 3"/>
    <d v="2026-08-10T09:20:39"/>
    <d v="2026-08-10T21:11:59"/>
    <n v="69362123"/>
    <m/>
    <n v="152316232009"/>
    <s v="SMK DIAN INDONESIA"/>
    <s v="ODP-SDA-FGY/68"/>
    <s v="WO061364909"/>
    <m/>
    <m/>
    <m/>
    <n v="112.7108266"/>
    <n v="-7.4701079999999997"/>
    <s v="|MN02627|/SMK DIAN INDONESIA/WINBACK 2.0 HSI B2B (1:1) 75MBPS 415RB PSB DISC 70%//smkdianindonesia.sda@gmail.com/ELMA YUNITA/85944002504"/>
    <s v="Sales Force DBS"/>
    <m/>
    <m/>
    <m/>
    <m/>
    <m/>
    <m/>
    <m/>
    <m/>
    <s v="Management Janji"/>
    <s v="2026-08-11 08:00:00|Tanggal pemasangan: 11/08/2026 Jam pemasangan : pagi / siang Info Tambahan : Hubungi pelanggan dulu sebelum ke lokasi terima kasih.|40951378|MYDITA"/>
    <s v="FCC"/>
    <d v="2026-10-08T09:25:41"/>
    <d v="2026-08-11T08:00:00"/>
    <m/>
    <s v="PS"/>
    <s v="SDA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08:00:00"/>
    <s v="2026-08-11 08:00:00|Tanggal pemasangan: 11/08/2026 Jam pemasangan : pagi / siang Info Tambahan : Hubungi pelanggan dulu sebelum ke lokasi terima kasih.|40951378|MYDITA"/>
    <n v="2026"/>
    <n v="8"/>
    <n v="10"/>
    <d v="2026-08-10T00:00:00"/>
    <n v="-1.3333333333357587"/>
    <x v="1"/>
  </r>
  <r>
    <n v="1281"/>
    <n v="1002518831"/>
    <n v="3"/>
    <x v="4"/>
    <n v="4"/>
    <s v="SEMARANG"/>
    <s v="KENDAL"/>
    <s v="WLR"/>
    <s v="REG"/>
    <s v="AO"/>
    <x v="0"/>
    <s v="1P INET"/>
    <s v="Completed (PS)"/>
    <s v="RBS-Regional 3"/>
    <d v="2026-08-11T08:23:56"/>
    <d v="2026-08-12T11:19:11"/>
    <n v="69362854"/>
    <m/>
    <n v="143407106649"/>
    <s v="SPBU 44.513.09 JENARSARI"/>
    <s v="ODP-WLR-FH/068 FH/D05/068.01"/>
    <s v="WO061462117"/>
    <m/>
    <m/>
    <m/>
    <n v="110.096524"/>
    <n v="-6.9538440000000001"/>
    <s v="|MN02184|MYIA-004506884937/POI/AHMAD ARI SANTOSO/085225751665/spbu4451309@gmail.com"/>
    <s v="MYIB_ASSISTANT"/>
    <m/>
    <m/>
    <m/>
    <m/>
    <m/>
    <m/>
    <m/>
    <m/>
    <s v="Management Janji"/>
    <s v="2026-08-12 08:00:00 | Tanggal Pemasangan : 12 Agustus 2026 Jam Pemasangan : 08:00 13:00 Info Tambahan : Hubungi pelanggan dulu sebelum ke lokasi terimakasih"/>
    <s v="FCC"/>
    <d v="2026-11-08T08:40:11"/>
    <d v="2026-08-12T08:00:00"/>
    <m/>
    <s v="PS"/>
    <s v="WLR"/>
    <s v="NO ADDON"/>
    <n v="20260812"/>
    <s v="Completed"/>
    <s v="HSI Bisnis Promo HUT Telkom PSB 70% - 100 Mbps"/>
    <s v="INDIBIZ"/>
    <m/>
    <m/>
    <d v="2026-08-12T08:00:00"/>
    <s v="2026-08-12 08:00:00 | Tanggal Pemasangan : 12 Agustus 2026 Jam Pemasangan : 08:00 13:00 Info Tambahan : Hubungi pelanggan dulu sebelum ke lokasi terimakasih"/>
    <n v="2026"/>
    <n v="8"/>
    <n v="12"/>
    <d v="2026-08-12T00:00:00"/>
    <n v="-0.33333333333575865"/>
    <x v="1"/>
  </r>
  <r>
    <n v="1282"/>
    <n v="1002505549"/>
    <n v="3"/>
    <x v="5"/>
    <n v="5"/>
    <s v="SINGARJA"/>
    <s v="GIANYAR"/>
    <s v="UBU"/>
    <s v="REG"/>
    <s v="AO"/>
    <x v="0"/>
    <m/>
    <s v="Completed (PS)"/>
    <s v="RBS-Regional 3"/>
    <d v="2026-08-03T08:54:36"/>
    <d v="2026-08-04T21:12:36"/>
    <n v="69357189"/>
    <m/>
    <n v="172408247850"/>
    <s v="PT Indonesia Kaishi (Jembatan Kaca Bali Tegenungan)"/>
    <s v="ODP-UBU-FP/88"/>
    <s v="WO060883001"/>
    <m/>
    <m/>
    <m/>
    <n v="115.2888986"/>
    <n v="-8.5771531000000003"/>
    <s v="|MN02644|/PIC TUTY KIRANA/082281818888/indonesiakaishi168@gmail.com"/>
    <s v="Sales Force DBS"/>
    <m/>
    <m/>
    <m/>
    <m/>
    <m/>
    <m/>
    <m/>
    <m/>
    <s v="Management Janji"/>
    <s v="2026-08-05 13:00:00|Nama PIC : Ibu Tuty No HP : 082281818888 No Alt : - M Janji : 05 Agustus 2026 Jam Pasang : Pagi / Siang Note : hubungi pelanggan jika ingin ke lokasi, terima kasih|40951378|MYDITA"/>
    <s v="FCC"/>
    <d v="2026-03-08T08:55:09"/>
    <d v="2026-08-05T13:00:00"/>
    <m/>
    <s v="PS"/>
    <s v="UBU"/>
    <s v="NO ADDON"/>
    <n v="20260804"/>
    <s v="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05T13:00:00"/>
    <s v="2026-08-05 13:00:00|Nama PIC : Ibu Tuty No HP : 082281818888 No Alt : - M Janji : 05 Agustus 2026 Jam Pasang : Pagi / Siang Note : hubungi pelanggan jika ingin ke lokasi, terima kasih|40951378|MYDITA"/>
    <n v="2026"/>
    <n v="8"/>
    <n v="4"/>
    <d v="2026-08-04T00:00:00"/>
    <n v="-1.5416666666642413"/>
    <x v="1"/>
  </r>
  <r>
    <n v="1283"/>
    <n v="1002515372"/>
    <n v="3"/>
    <x v="3"/>
    <n v="5"/>
    <s v="SBY UTARA"/>
    <s v="KENJERAN"/>
    <s v="KPS"/>
    <s v="REG"/>
    <s v="AO"/>
    <x v="0"/>
    <s v="1P INET"/>
    <s v="100 | REVOKE COMPLETED"/>
    <s v="RBS-Regional 3"/>
    <d v="2026-08-07T16:56:56"/>
    <d v="2026-08-13T08:54:40"/>
    <n v="69361062"/>
    <m/>
    <n v="152404213430"/>
    <s v="PT. Artha Permai Kencana"/>
    <s v="ODP-KBL-FWN/020"/>
    <s v="WO061192765"/>
    <m/>
    <m/>
    <m/>
    <n v="112.74720064418"/>
    <n v="-7.2421215865025097"/>
    <s v="|MB00449|MYIA-068394964915/POI/bapak/081333454152/cashier@apk.co.id"/>
    <s v="MYIB_ASSISTANT"/>
    <m/>
    <m/>
    <m/>
    <m/>
    <m/>
    <m/>
    <m/>
    <m/>
    <s v="Management Janji"/>
    <s v="2026-08-11 10:00:00 | Nama PIC:  bp afif No HP: 081333454152 Alt: Tanggal: 11/8/2026 Jam Pasang: 10.00 Note: Hubungi sebelum ke lokasi"/>
    <s v="FCC"/>
    <d v="2026-07-08T17:10:45"/>
    <d v="2026-08-11T10:00:00"/>
    <s v="Kendala Pelanggan"/>
    <s v="REVOKE"/>
    <s v="KPS"/>
    <s v="NO ADDON"/>
    <m/>
    <s v="Revoke Completed"/>
    <s v="HSI Bisnis Promo HUT Telkom PSB 70% - 200 Mbps"/>
    <s v="INDIBIZ"/>
    <m/>
    <m/>
    <d v="2026-08-11T10:00:00"/>
    <s v="2026-08-11 10:00:00 | Nama PIC:  bp afif No HP: 081333454152 Alt: Tanggal: 11/8/2026 Jam Pasang: 10.00 Note: Hubungi sebelum ke lokasi"/>
    <m/>
    <m/>
    <m/>
    <e v="#NUM!"/>
    <e v="#NUM!"/>
    <x v="0"/>
  </r>
  <r>
    <n v="1284"/>
    <n v="1002529742"/>
    <n v="3"/>
    <x v="3"/>
    <n v="5"/>
    <s v="MADURA"/>
    <s v="BANGKALAN"/>
    <s v="SPG"/>
    <s v="REG"/>
    <s v="AO"/>
    <x v="0"/>
    <s v="1P INET"/>
    <s v="Completed (PS)"/>
    <s v="RBS-Regional 3"/>
    <d v="2026-08-16T14:11:56"/>
    <d v="2026-08-18T17:01:55"/>
    <n v="69367559"/>
    <m/>
    <n v="152434913771"/>
    <s v="Toko Araf"/>
    <s v="ODP-SPG-FM/71"/>
    <s v="WO061881172"/>
    <m/>
    <m/>
    <m/>
    <n v="113.20147108286599"/>
    <n v="-7.1248650704601904"/>
    <s v="MD|MYDB-20260816265708|DN00001/MN00572|Toko Araf|087766972587"/>
    <s v="MYDIGIBIZPARTNER"/>
    <m/>
    <m/>
    <m/>
    <m/>
    <m/>
    <m/>
    <m/>
    <m/>
    <s v="Management Janji"/>
    <s v="2026-08-17 13:00:00 | Nama : BU SAHAROH No Hp : 087766972587 No Alt :  Tgl Pemasangan : 17 Agustus 2026 Interval : PAGI  Note : Hubungi pelanggan terlebih dahulu"/>
    <s v="FCC"/>
    <s v="16-08-2026 14:25:39"/>
    <d v="2026-08-17T13:00:00"/>
    <m/>
    <s v="PS"/>
    <s v="SPG"/>
    <s v="NO ADDON"/>
    <n v="20260818"/>
    <s v="Completed"/>
    <s v="HSI Bisnis Promo HUT Telkom PSB 70% - 100 Mbps"/>
    <s v="INDIBIZ"/>
    <m/>
    <m/>
    <d v="2026-08-17T13:00:00"/>
    <s v="2026-08-17 13:00:00 | Nama : BU SAHAROH No Hp : 087766972587 No Alt :  Tgl Pemasangan : 17 Agustus 2026 Interval : PAGI  Note : Hubungi pelanggan terlebih dahulu"/>
    <n v="2026"/>
    <n v="8"/>
    <n v="18"/>
    <d v="2026-08-18T00:00:00"/>
    <n v="0.45833333333575865"/>
    <x v="1"/>
  </r>
  <r>
    <n v="1285"/>
    <n v="1002524255"/>
    <n v="3"/>
    <x v="4"/>
    <n v="4"/>
    <s v="SEMARANG"/>
    <s v="INNER - SEMARANG JATENG UTARA"/>
    <s v="JHR"/>
    <s v="REG"/>
    <s v="AO"/>
    <x v="0"/>
    <m/>
    <s v="Completed (PS)"/>
    <s v="RBS-Regional 3"/>
    <d v="2026-08-13T13:29:04"/>
    <d v="2026-08-13T13:58:48"/>
    <n v="69362727"/>
    <m/>
    <n v="142406122738"/>
    <s v="ERABLUE ABIMANYU"/>
    <s v="ODP-JHR-FZ/105"/>
    <s v="WO061670785"/>
    <m/>
    <m/>
    <m/>
    <n v="110.41323853"/>
    <n v="-6.9748945000000004"/>
    <s v="|MN02713|MYIA-050676802290/POI/HASBIBINTARO SHIDDIQ/081249549394/nextperdanaone@gmail.com"/>
    <s v="MYDIGIBIZPARTNER"/>
    <m/>
    <m/>
    <m/>
    <m/>
    <m/>
    <m/>
    <m/>
    <m/>
    <s v="Management Janji"/>
    <s v="2026-08-11 13:00:00 | Waktu pemasnagan : 11 Agustus 2026  Jam pemasangan : 08.00 - 12.00  Mohon hubungi pelanggan sebelum ke lokasi   Terima kasih"/>
    <s v="FCC"/>
    <s v="13-08-2026 13:39:51"/>
    <m/>
    <m/>
    <s v="PS"/>
    <s v="JHR"/>
    <s v="NO ADDON"/>
    <n v="20260813"/>
    <s v="Completed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d v="2026-08-13T07:00:00"/>
    <s v="2026-08-11 13:00:00 | Waktu pemasnagan : 11 Agustus 2026  Jam pemasangan : 08.00 - 12.00  Mohon hubungi pelanggan sebelum ke lokasi   Terima kasih"/>
    <n v="2026"/>
    <n v="8"/>
    <n v="13"/>
    <d v="2026-08-13T00:00:00"/>
    <n v="-0.29166666666424135"/>
    <x v="1"/>
  </r>
  <r>
    <n v="1286"/>
    <n v="1002529613"/>
    <n v="3"/>
    <x v="1"/>
    <n v="5"/>
    <s v="KEDIRI"/>
    <s v="TRENGGALEK"/>
    <s v="TRE"/>
    <s v="REG"/>
    <s v="AO"/>
    <x v="0"/>
    <s v="1P INET"/>
    <s v="Completed (PS)"/>
    <s v="RBS-Regional 3"/>
    <d v="2026-08-16T12:59:56"/>
    <d v="2026-08-17T18:19:31"/>
    <n v="69367488"/>
    <m/>
    <n v="152608208104"/>
    <s v="TOKO MBA FENI"/>
    <s v="ODP-TRE-FP/60 FP/D04/60.01"/>
    <s v="WO061873244"/>
    <m/>
    <m/>
    <m/>
    <n v="111.7028756"/>
    <n v="-8.1167841999999997"/>
    <s v="|MN00418|MYIA-013411636506/POI/FENI FATIMAH/085124038457/embohkeenam@gmail.com"/>
    <s v="MYIB_ASSISTANT"/>
    <m/>
    <m/>
    <m/>
    <m/>
    <m/>
    <m/>
    <m/>
    <m/>
    <s v="Management Janji"/>
    <s v="2026-08-17 13:00:00 | Waktu pemasangan : 17 agustus 2026 Jam pemasangan : 08.00 - 12.00 Info Tambahan : Hubungi pelanggan dulu sebelum ke lokasi terimakasih "/>
    <s v="FCC"/>
    <s v="16-08-2026 13:10:27"/>
    <d v="2026-08-17T13:00:00"/>
    <m/>
    <s v="PS"/>
    <s v="TRE"/>
    <s v="OCA"/>
    <n v="20260817"/>
    <s v="Completed"/>
    <s v="HSI Bisnis Bundling OCA Breach Checker Promo 2026 PSB 70% - 200 Mbps"/>
    <s v="INDIBIZ"/>
    <m/>
    <m/>
    <d v="2026-08-17T13:00:00"/>
    <s v="2026-08-17 13:00:00 | Waktu pemasangan : 17 agustus 2026 Jam pemasangan : 08.00 - 12.00 Info Tambahan : Hubungi pelanggan dulu sebelum ke lokasi terimakasih "/>
    <n v="2026"/>
    <n v="8"/>
    <n v="17"/>
    <d v="2026-08-17T00:00:00"/>
    <n v="-0.54166666666424135"/>
    <x v="1"/>
  </r>
  <r>
    <n v="1287"/>
    <n v="1002532040"/>
    <n v="3"/>
    <x v="3"/>
    <n v="5"/>
    <s v="MADURA"/>
    <s v="BANGKALAN"/>
    <s v="KML"/>
    <s v="REG"/>
    <s v="AO"/>
    <x v="0"/>
    <m/>
    <s v="MIE - SEND SURVEY"/>
    <s v="RBS-Regional 3"/>
    <d v="2026-08-18T08:53:52"/>
    <d v="2026-08-18T11:00:01"/>
    <n v="69368502"/>
    <m/>
    <n v="152436202440"/>
    <s v="UPTD SMP 1 KWANYAR"/>
    <s v="ODP-KML-FL/39"/>
    <s v="WO061988521"/>
    <m/>
    <m/>
    <m/>
    <n v="112.8591268"/>
    <n v="-7.1551818000000003"/>
    <s v="|MN00213|/UPTD SMP 1 KWANYAR/SISWANTO/082330928139/siswantojaya77@gmail.com/HSI Bisnis + Netmonk Promo 2026 200 Mbps (Rp 846.100) PSB 150.000/"/>
    <s v="Sales Force DBS"/>
    <m/>
    <m/>
    <m/>
    <m/>
    <m/>
    <m/>
    <m/>
    <m/>
    <s v="Management Janji"/>
    <s v="2026-08-19 15:00:00|Nama PIC : Siswanto No HP :  082330928139 Alt :  M Janji : 19 Augustus 2026 Jam Pasang : 08.00 - 13:00  NoteÃ‚Â :  hubungi terlebih dahulu sebelum kelokasi|40981184|MYDITA"/>
    <s v="FCC"/>
    <s v="18-08-2026 08:55:06"/>
    <d v="2026-08-19T15:00:00"/>
    <m/>
    <s v="SURVEY_NEW_MANJA"/>
    <s v="KML"/>
    <s v="NETMONK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9T15:00:00"/>
    <s v="2026-08-19 15:00:00|Nama PIC : Siswanto No HP :  082330928139 Alt :  M Janji : 19 Augustus 2026 Jam Pasang : 08.00 - 13:00  NoteÃ‚Â :  hubungi terlebih dahulu sebelum kelokasi|40981184|MYDITA"/>
    <m/>
    <m/>
    <m/>
    <e v="#NUM!"/>
    <e v="#NUM!"/>
    <x v="0"/>
  </r>
  <r>
    <n v="1288"/>
    <n v="1002532926"/>
    <n v="3"/>
    <x v="6"/>
    <n v="5"/>
    <s v="PASURUAN"/>
    <s v="PROBOLINGGO"/>
    <s v="PBL"/>
    <s v="REG"/>
    <s v="AO"/>
    <x v="0"/>
    <s v="1P INET"/>
    <s v="MIE - SEND SURVEY"/>
    <s v="RBS-Regional 3"/>
    <d v="2026-08-18T12:05:57"/>
    <d v="2026-08-18T12:08:01"/>
    <n v="69368889"/>
    <m/>
    <n v="152505340693"/>
    <s v="FitriOlshopGrosir"/>
    <s v="ODP-PBL-FG/48 FG/D01/01.48"/>
    <s v="WO061997245"/>
    <m/>
    <m/>
    <m/>
    <n v="113.2148138"/>
    <n v="-7.7562585999999998"/>
    <s v="|MC20234|MYIA-052793030991/POI/Muhammad Yunus/085190806010/yunuskece009@gmail.com"/>
    <s v="MYIB_ASSISTANT"/>
    <m/>
    <m/>
    <m/>
    <m/>
    <m/>
    <m/>
    <m/>
    <m/>
    <s v="Management Janji"/>
    <s v="2026-08-19 13:00:00 | Nama PIC : Bp Yunus No HP : 085190806010 No Alt : - M Janji : 19 Agustus 2026 Jam Pasang : Pagi / Siang Note : hubungi pelanggan jika ingin kelokasi"/>
    <s v="FCC"/>
    <s v="18-08-2026 12:10:35"/>
    <d v="2026-08-19T13:00:00"/>
    <m/>
    <s v="SURVEY_NEW_MANJA"/>
    <s v="PBL"/>
    <s v="NO ADDON"/>
    <m/>
    <s v="MIE - SEND SURVEY"/>
    <s v="HSI Bisnis Promo HUT Telkom PSB 70% - 50 Mbps"/>
    <s v="INDIBIZ"/>
    <m/>
    <m/>
    <d v="2026-08-19T13:00:00"/>
    <s v="2026-08-19 13:00:00 | Nama PIC : Bp Yunus No HP : 085190806010 No Alt : - M Janji : 19 Agustus 2026 Jam Pasang : Pagi / Siang Note : hubungi pelanggan jika ingin kelokasi"/>
    <m/>
    <m/>
    <m/>
    <e v="#NUM!"/>
    <e v="#NUM!"/>
    <x v="0"/>
  </r>
  <r>
    <n v="1289"/>
    <n v="1002532468"/>
    <n v="3"/>
    <x v="1"/>
    <n v="5"/>
    <s v="MALANG"/>
    <s v="KEPANJEN"/>
    <s v="SBM"/>
    <s v="REG"/>
    <s v="AO"/>
    <x v="0"/>
    <s v="1P INET"/>
    <s v="Completed (PS)"/>
    <s v="RBS-Regional 3"/>
    <d v="2026-08-18T10:17:56"/>
    <d v="2026-08-18T18:37:04"/>
    <n v="69368679"/>
    <m/>
    <n v="152728201310"/>
    <s v="TOKO BELLA"/>
    <s v="ODP-SBM-FG/20 FE/D02/20.01"/>
    <s v="WO061982841"/>
    <m/>
    <m/>
    <m/>
    <n v="112.687487080693"/>
    <n v="-8.4202680411404707"/>
    <s v="MD|MYDB-20260817265901|SC20017/MC20200|TOKO BELLA|085126357513"/>
    <s v="MYDIGIBIZPARTNER"/>
    <m/>
    <m/>
    <m/>
    <m/>
    <m/>
    <m/>
    <m/>
    <m/>
    <s v="Management Janji"/>
    <s v="2026-08-19 08:00:00 | Waktu pemasangan : 17 agustus 2026 Jam pemasangan : 08.00 - 12.00 Info Tambahan : Hubungi pelanggan dulu sebelum ke lokasi terimakasih "/>
    <s v="FCC"/>
    <s v="18-08-2026 10:25:47"/>
    <d v="2026-08-19T08:00:00"/>
    <m/>
    <s v="PS"/>
    <s v="SBM"/>
    <s v="NO ADDON"/>
    <n v="20260818"/>
    <s v="Completed"/>
    <s v="HSI Bisnis PSB 70% - 200 Mbps"/>
    <s v="INDIBIZ"/>
    <m/>
    <m/>
    <d v="2026-08-19T08:00:00"/>
    <s v="2026-08-19 08:00:00 | Waktu pemasangan : 17 agustus 2026 Jam pemasangan : 08.00 - 12.00 Info Tambahan : Hubungi pelanggan dulu sebelum ke lokasi terimakasih "/>
    <n v="2026"/>
    <n v="8"/>
    <n v="18"/>
    <d v="2026-08-18T00:00:00"/>
    <n v="-1.3333333333357587"/>
    <x v="1"/>
  </r>
  <r>
    <n v="1290"/>
    <n v="1002516440"/>
    <n v="3"/>
    <x v="4"/>
    <n v="4"/>
    <s v="PEKALONGAN"/>
    <s v="SLAWI"/>
    <s v="BLU"/>
    <s v="REG"/>
    <s v="AO"/>
    <x v="0"/>
    <s v="1P INET"/>
    <s v="102 | FOLLOW UP COMPLETED"/>
    <s v="RBS-Regional 3"/>
    <d v="2026-08-09T12:01:57"/>
    <d v="2026-08-10T15:00:02"/>
    <n v="69361814"/>
    <m/>
    <n v="142206131248"/>
    <s v="BUMDES KARYA MANDIRI BALARADIN"/>
    <s v="ODP-BLU-FW/026 FW/D02/026.01"/>
    <s v="WO061312576"/>
    <m/>
    <m/>
    <m/>
    <n v="109.110665135085"/>
    <n v="-7.0349149655362702"/>
    <s v="MD|MYDB-20260808264792|DN00001/MN00377|BUMDES KARYA MANDIRI BALARADIN|0895402116088"/>
    <s v="MYDIGIBIZPARTNER"/>
    <m/>
    <m/>
    <m/>
    <m/>
    <m/>
    <m/>
    <m/>
    <m/>
    <s v="Management Janji"/>
    <s v="2026-08-10 08:00:00 | M Janji : 10 agustus 2026 jam Pasang : pagi  Note : hubungi pelanggan jika ingin kelokasi"/>
    <s v="FCC"/>
    <d v="2026-09-08T12:09:50"/>
    <d v="2026-08-10T08:00:00"/>
    <m/>
    <s v="REVOKE"/>
    <s v="BLU"/>
    <s v="NO ADDON"/>
    <m/>
    <s v="Follow Up Revoke Completed, New Order ID : SC1002518163"/>
    <s v="HSI Bisnis Promo HUT Telkom PSB 70% - 300 Mbps"/>
    <s v="INDIBIZ"/>
    <m/>
    <m/>
    <d v="2026-08-10T08:00:00"/>
    <s v="2026-08-10 08:00:00 | M Janji : 10 agustus 2026 jam Pasang : pagi  Note : hubungi pelanggan jika ingin kelokasi"/>
    <m/>
    <m/>
    <m/>
    <e v="#NUM!"/>
    <e v="#NUM!"/>
    <x v="0"/>
  </r>
  <r>
    <n v="1291"/>
    <n v="1002526346"/>
    <n v="3"/>
    <x v="7"/>
    <n v="4"/>
    <s v="KUDUS"/>
    <s v="PURWODADI"/>
    <s v="WRO"/>
    <s v="REG"/>
    <s v="AO"/>
    <x v="0"/>
    <m/>
    <s v="Completed (PS)"/>
    <s v="RBS-Regional 3"/>
    <d v="2026-08-14T13:00:26"/>
    <d v="2026-08-14T14:18:40"/>
    <n v="69364199"/>
    <m/>
    <n v="142509107249"/>
    <s v="SMA PGRI KUWU"/>
    <s v="ODP-WRO-FC/116"/>
    <s v="WO061742531"/>
    <m/>
    <m/>
    <m/>
    <n v="111.123853350822"/>
    <n v="-7.1226551497995096"/>
    <s v="|MN01314|MYIA-038356042830/POI/EMMANUEL DANANG RAHARJO/082353229550/smapgrikuwu00@gmail.com"/>
    <s v="Amex"/>
    <m/>
    <m/>
    <m/>
    <m/>
    <m/>
    <m/>
    <m/>
    <m/>
    <s v="Management Janji"/>
    <s v="2026-08-13 13:00:00 | Tanggal pemasangan :13/08/2026  Jam pemasangan : pagi/siang  Info Tambahan : Hubungi pelanggan dulu sebelum ke lokasi  terima kasih."/>
    <s v="FCC"/>
    <s v="14-08-2026 13:10:24"/>
    <m/>
    <m/>
    <s v="PS"/>
    <s v="WRO"/>
    <s v="NO ADDON"/>
    <n v="202608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4T07:00:00"/>
    <s v="2026-08-13 13:00:00 | Tanggal pemasangan :13/08/2026  Jam pemasangan : pagi/siang  Info Tambahan : Hubungi pelanggan dulu sebelum ke lokasi  terima kasih."/>
    <n v="2026"/>
    <n v="8"/>
    <n v="14"/>
    <d v="2026-08-14T00:00:00"/>
    <n v="-0.29166666666424135"/>
    <x v="1"/>
  </r>
  <r>
    <n v="1292"/>
    <n v="1002530367"/>
    <n v="3"/>
    <x v="1"/>
    <n v="5"/>
    <s v="KEDIRI"/>
    <s v="KEDIRI"/>
    <s v="PPR"/>
    <s v="REG"/>
    <s v="AO"/>
    <x v="0"/>
    <s v="1P INET"/>
    <s v="Completed (PS)"/>
    <s v="RBS-Regional 3"/>
    <d v="2026-08-17T07:35:57"/>
    <d v="2026-08-18T07:42:03"/>
    <n v="69367805"/>
    <m/>
    <n v="152652204461"/>
    <s v="KOPDES BOROKIDUL"/>
    <s v="ODP-PPR-FB/23 FB/D04/23.01"/>
    <s v="WO061907286"/>
    <m/>
    <m/>
    <m/>
    <n v="112.121885307133"/>
    <n v="-7.6930364559984001"/>
    <s v="MD|MYDB-20260816265770|DN00001/MN00968|KOPDES BOROKIDUL|08139247360"/>
    <s v="MYDIGIBIZPARTNER"/>
    <m/>
    <m/>
    <m/>
    <m/>
    <m/>
    <m/>
    <m/>
    <m/>
    <s v="Management Janji"/>
    <s v="2026-08-18 08:00:00 | Waktu pemasangan : 17 agustus 2026 Jam pemasangan : 08.00 - 12.00 Info Tambahan : Hubungi pelanggan dulu sebelum ke lokasi terimakasih "/>
    <s v="FCC"/>
    <s v="17-08-2026 07:39:56"/>
    <d v="2026-08-18T08:00:00"/>
    <m/>
    <s v="PS"/>
    <s v="PPR"/>
    <s v="NO ADDON"/>
    <n v="20260818"/>
    <s v="Completed"/>
    <s v="HSI Bisnis Promo HUT Telkom PSB 70% - 150 Mbps"/>
    <s v="INDIBIZ"/>
    <m/>
    <m/>
    <d v="2026-08-18T08:00:00"/>
    <s v="2026-08-18 08:00:00 | Waktu pemasangan : 17 agustus 2026 Jam pemasangan : 08.00 - 12.00 Info Tambahan : Hubungi pelanggan dulu sebelum ke lokasi terimakasih "/>
    <n v="2026"/>
    <n v="8"/>
    <n v="18"/>
    <d v="2026-08-18T00:00:00"/>
    <n v="-0.33333333333575865"/>
    <x v="1"/>
  </r>
  <r>
    <n v="1293"/>
    <n v="1002526478"/>
    <n v="3"/>
    <x v="0"/>
    <n v="5"/>
    <s v="MATARAM"/>
    <s v="INNER - NUSA TENGGARA"/>
    <s v="MTR"/>
    <s v="REG"/>
    <s v="AO"/>
    <x v="0"/>
    <s v="1P INET"/>
    <s v="Completed (PS)"/>
    <s v="RBS-Regional 3"/>
    <d v="2026-08-14T14:07:56"/>
    <d v="2026-08-15T19:21:41"/>
    <n v="69366076"/>
    <m/>
    <n v="172601796999"/>
    <s v="MINI ATM RIZQIA CELL"/>
    <s v="ODP-MTR-FBA/39 FBA/D01/39.01"/>
    <s v="WO061751700"/>
    <m/>
    <m/>
    <m/>
    <n v="116.113603077828"/>
    <n v="-8.6262419017199807"/>
    <s v="MD|MYDB-20260814265354|SC00001/MC00020|MINI ATM RIZQIA CELL|608132553790"/>
    <s v="MYDIGIBIZPARTNER"/>
    <m/>
    <m/>
    <m/>
    <m/>
    <m/>
    <m/>
    <m/>
    <m/>
    <s v="Management Janji"/>
    <s v="2026-08-16 08:00:00 | Tanggal pemasangan : 16 AGUSTUS 2026 Jam pemasangan : pagi/siang Info Tambahan : Hubungi pelanggan dulu sebelum ke lokasi terima kasih"/>
    <s v="FCC"/>
    <s v="14-08-2026 14:10:15"/>
    <d v="2026-08-16T08:00:00"/>
    <s v="Kendala Lainnya"/>
    <s v="PS"/>
    <s v="MTR"/>
    <s v="OCA"/>
    <n v="20260815"/>
    <s v="Completed"/>
    <s v="HSI Bisnis Bundling OCA Blast Lite PSB 70% Promo - 200 Mbps"/>
    <s v="INDIBIZ"/>
    <m/>
    <m/>
    <d v="2026-08-16T08:00:00"/>
    <s v="2026-08-16 08:00:00 | Tanggal pemasangan : 16 AGUSTUS 2026 Jam pemasangan : pagi/siang Info Tambahan : Hubungi pelanggan dulu sebelum ke lokasi terima kasih"/>
    <n v="2026"/>
    <n v="8"/>
    <n v="15"/>
    <d v="2026-08-15T00:00:00"/>
    <n v="-1.3333333333357587"/>
    <x v="1"/>
  </r>
  <r>
    <n v="1294"/>
    <n v="1002509018"/>
    <n v="3"/>
    <x v="2"/>
    <n v="4"/>
    <s v="YOGYAKARTA"/>
    <s v="INNER - YOGYA JATENG SELATAN"/>
    <s v="KEN"/>
    <s v="REG"/>
    <s v="AO"/>
    <x v="0"/>
    <s v="1P INET"/>
    <s v="Completed (PS)"/>
    <s v="RBS-Regional 3"/>
    <d v="2026-08-04T15:49:56"/>
    <d v="2026-08-05T18:32:40"/>
    <n v="69358509"/>
    <m/>
    <n v="146130138387"/>
    <s v="CV. SISY FOOD INDONESIA LAPIS SULTAN JOGJA"/>
    <s v="ODP-KEN-FBL/094 FBL/D06/094.01"/>
    <s v="WO060915085"/>
    <m/>
    <m/>
    <m/>
    <n v="110.399337"/>
    <n v="-7.7344949999999999"/>
    <s v="|MC80067|MYIA-063703242199/POI/SABRINA/081945710671/sabrinaswifties9@gmail.com"/>
    <s v="MYIB_ASSISTANT"/>
    <m/>
    <m/>
    <m/>
    <m/>
    <m/>
    <m/>
    <m/>
    <m/>
    <s v="Management Janji"/>
    <s v="2026-08-06 08:00:00 | Tanggal Pemasangan : 06 Agustus 2026 Jam Pemasangan : 08:00 13:00 Info Tambahan : Hubungi pelanggan dulu sebelum ke lokasi terimakasih"/>
    <s v="FCC"/>
    <d v="2026-04-08T15:55:14"/>
    <d v="2026-08-06T08:00:00"/>
    <m/>
    <s v="PS"/>
    <s v="KEN"/>
    <s v="NO ADDON"/>
    <n v="20260805"/>
    <s v="Completed"/>
    <s v="HSI Bisnis Basic Khusus Winback PSB 70% - 50 Mbps"/>
    <s v="INDIBIZ"/>
    <m/>
    <m/>
    <d v="2026-08-06T08:00:00"/>
    <s v="2026-08-06 08:00:00 | Tanggal Pemasangan : 06 Agustus 2026 Jam Pemasangan : 08:00 13:00 Info Tambahan : Hubungi pelanggan dulu sebelum ke lokasi terimakasih"/>
    <n v="2026"/>
    <n v="8"/>
    <n v="5"/>
    <d v="2026-08-05T00:00:00"/>
    <n v="-1.3333333333357587"/>
    <x v="1"/>
  </r>
  <r>
    <n v="1295"/>
    <n v="1002506125"/>
    <n v="3"/>
    <x v="6"/>
    <n v="5"/>
    <s v="SIDOARJO"/>
    <s v="INNER - JATIM TIMUR"/>
    <s v="GDA"/>
    <s v="REG"/>
    <s v="AO"/>
    <x v="0"/>
    <m/>
    <s v="102 | FOLLOW UP COMPLETED"/>
    <s v="RBS-Regional 3"/>
    <d v="2026-08-03T13:38:17"/>
    <d v="2026-08-13T14:56:56"/>
    <n v="69357539"/>
    <n v="3135910041"/>
    <n v="152317261463"/>
    <s v="PT. BQUIK OTOMOTIF INDONESIA"/>
    <s v="ODP-GDA-FAL/55"/>
    <s v="WO060832129"/>
    <m/>
    <m/>
    <m/>
    <n v="112.73104910000001"/>
    <n v="-7.3949324000000001"/>
    <s v="AMRBS;403145;EVA LESTARI BANGUN;AO;PT. BQUIK OTOMOTIF INDONESIA;HSI Bisnis 1:1 (INET+Voice) 50 Mbps (479k);81181141676;81119922069;dimas.m@b-quik.co.id"/>
    <s v="Amex"/>
    <m/>
    <m/>
    <m/>
    <m/>
    <m/>
    <m/>
    <m/>
    <m/>
    <s v="Management Janji"/>
    <s v="2026-08-15 08:00:00|M Janji : (04/08/2026) jam Pasang : 09:00 Note : hubungi pelanggan jika ingin kelokasi|40931150|MYDITA"/>
    <s v="FCC"/>
    <d v="2026-03-08T13:40:15"/>
    <d v="2026-08-15T08:00:00"/>
    <s v="Kendala Pelanggan"/>
    <s v="REVOKE"/>
    <s v="GDA"/>
    <s v="NO ADDON"/>
    <m/>
    <s v="Follow Up Revoke Completed, New Order ID : SC1002524596"/>
    <s v="- BWY DL;BWY DL ~ Saluran Dua Arah(BothWay)[0]  - E23053;E23053 ~ ES23 - Paket HSI Bisnis  Phone (PHONE)[0]  - E23053~null~44864;E23053||11||Abodemen 0[0]  - E23053~null~E23053_IN800;IN800 ~ Free Lokal dan SLJJ 800 Menit ~ E23053[40000]  - 11_11446;Biaya "/>
    <s v="INDIBIZ"/>
    <m/>
    <m/>
    <d v="2026-08-15T08:00:00"/>
    <s v="2026-08-15 08:00:00|M Janji : (04/08/2026) jam Pasang : 09:00 Note : hubungi pelanggan jika ingin kelokasi|40931150|MYDITA"/>
    <m/>
    <m/>
    <m/>
    <e v="#NUM!"/>
    <e v="#NUM!"/>
    <x v="0"/>
  </r>
  <r>
    <n v="1296"/>
    <n v="1002526367"/>
    <n v="3"/>
    <x v="1"/>
    <n v="5"/>
    <s v="MADIUN"/>
    <s v="PONOROGO"/>
    <s v="PLG"/>
    <s v="REG"/>
    <s v="AO"/>
    <x v="0"/>
    <s v="1P INET"/>
    <s v="Completed (PS)"/>
    <s v="RBS-Regional 3"/>
    <d v="2026-08-14T13:08:56"/>
    <d v="2026-08-15T14:39:58"/>
    <n v="69366046"/>
    <m/>
    <n v="152617204747"/>
    <s v="DUNIA KOMPUTER"/>
    <s v="ODP-PLG-FB/04"/>
    <s v="WO061742780"/>
    <m/>
    <m/>
    <m/>
    <n v="111.66143976231599"/>
    <n v="-7.9098196988432301"/>
    <s v="MD|MYDB-20260814265338|DN00001/MN02053|DUNIA KOMPUTER|085126431536"/>
    <s v="MYDIGIBIZPARTNER"/>
    <m/>
    <m/>
    <m/>
    <m/>
    <m/>
    <m/>
    <m/>
    <m/>
    <s v="Management Janji"/>
    <s v="2026-08-15 15:00:00 | M Janji :  15 Agustus 2026 Jam Pasang : Siang Note : hubungi pelanggan jika ingin ke lokasi, terima kasih. "/>
    <s v="FCC"/>
    <s v="14-08-2026 13:10:24"/>
    <d v="2026-08-15T15:00:00"/>
    <m/>
    <s v="PS"/>
    <s v="PLG"/>
    <s v="NO ADDON"/>
    <n v="20260815"/>
    <s v="Completed"/>
    <s v="HSI Bisnis Promo HUT Telkom PSB 70% - 300 Mbps"/>
    <s v="INDIBIZ"/>
    <m/>
    <m/>
    <d v="2026-08-15T15:00:00"/>
    <s v="2026-08-15 15:00:00 | M Janji :  15 Agustus 2026 Jam Pasang : Siang Note : hubungi pelanggan jika ingin ke lokasi, terima kasih. "/>
    <n v="2026"/>
    <n v="8"/>
    <n v="15"/>
    <d v="2026-08-15T00:00:00"/>
    <n v="-0.625"/>
    <x v="1"/>
  </r>
  <r>
    <n v="1297"/>
    <n v="1002511392"/>
    <n v="3"/>
    <x v="1"/>
    <n v="5"/>
    <s v="MALANG"/>
    <s v="KEPANJEN"/>
    <s v="MLG"/>
    <s v="REG"/>
    <s v="AO"/>
    <x v="0"/>
    <s v="1P INET"/>
    <s v="Completed (PS)"/>
    <s v="RBS-Regional 3"/>
    <d v="2026-08-06T07:11:56"/>
    <d v="2026-08-06T20:18:49"/>
    <n v="69359503"/>
    <m/>
    <n v="152701227181"/>
    <s v="SMA ISLAM Malang"/>
    <s v="ODP-MLG-FEP/53 FEP/D05/53.01"/>
    <s v="WO061034241"/>
    <m/>
    <m/>
    <m/>
    <n v="112.63413382549901"/>
    <n v="-7.9692785021603401"/>
    <s v="|MN02703|MYIA-028862108827/POI/Rusman/081334713449/afifrusman29@gmail.com"/>
    <s v="MYIB_ASSISTANT"/>
    <m/>
    <m/>
    <m/>
    <m/>
    <m/>
    <m/>
    <m/>
    <m/>
    <s v="Management Janji"/>
    <s v="2026-08-07 08:00:00 | Nama Pic : bp Rusman No Hp Pic : 081334713449 No alt : - Jam Pemasangan : pagi  Tanggal Pemasangan : 7 Agustus 2026"/>
    <s v="FCC"/>
    <d v="2026-06-08T07:25:26"/>
    <d v="2026-08-07T08:00:00"/>
    <m/>
    <s v="PS"/>
    <s v="MLG"/>
    <s v="NO ADDON"/>
    <n v="20260806"/>
    <s v="Completed"/>
    <s v="HSI Bisnis Promo HUT Telkom PSB 70% - 150 Mbps"/>
    <s v="INDIBIZ"/>
    <m/>
    <m/>
    <d v="2026-08-07T08:00:00"/>
    <s v="2026-08-07 08:00:00 | Nama Pic : bp Rusman No Hp Pic : 081334713449 No alt : - Jam Pemasangan : pagi  Tanggal Pemasangan : 7 Agustus 2026"/>
    <n v="2026"/>
    <n v="8"/>
    <n v="6"/>
    <d v="2026-08-06T00:00:00"/>
    <n v="-1.3333333333357587"/>
    <x v="1"/>
  </r>
  <r>
    <n v="1298"/>
    <n v="1002527414"/>
    <n v="3"/>
    <x v="3"/>
    <n v="5"/>
    <s v="MADURA"/>
    <s v="PAMEKASAN"/>
    <s v="BAB"/>
    <s v="REG"/>
    <s v="AO"/>
    <x v="0"/>
    <s v="1P INET"/>
    <s v="MIA - INVALID SURVEY"/>
    <s v="RBS-Regional 3"/>
    <d v="2026-08-14T18:43:57"/>
    <d v="2026-08-15T12:53:30"/>
    <n v="69366458"/>
    <m/>
    <n v="152430203677"/>
    <s v="MAJU SEJAHTERA"/>
    <s v="ODP-BAB-FAB/04 FAB/D01/04.01"/>
    <s v="WO061781753"/>
    <m/>
    <m/>
    <m/>
    <n v="114.096644930541"/>
    <n v="-6.9761302691571601"/>
    <s v="MD|MYDB-20260814265416|DN00001/MN00806|MAJU SEJAHTERA|085748668919"/>
    <s v="MYDIGIBIZPARTNER"/>
    <m/>
    <m/>
    <m/>
    <m/>
    <m/>
    <m/>
    <m/>
    <m/>
    <s v="Management Janji"/>
    <s v="2026-08-15 15:00:00 | Nama Pic : bp fauzi  No Hp Pic : 085748668919 No alt : - Jam Pemasangan : pagi siang  Tanggal Pemasangan : 15 Agustus 2026"/>
    <s v="FCC"/>
    <s v="14-08-2026 18:54:58"/>
    <d v="2026-08-15T15:00:00"/>
    <m/>
    <s v="SURVEY_NEW_MANJA"/>
    <s v="BAB"/>
    <s v="NO ADDON"/>
    <m/>
    <s v="MIE - INVALID SURVEY - Kendala Jalur/Rute Tarikan"/>
    <s v="HSI Bisnis Promo HUT Telkom PSB 70% - 300 Mbps"/>
    <s v="INDIBIZ"/>
    <m/>
    <m/>
    <d v="2026-08-15T15:00:00"/>
    <s v="2026-08-15 15:00:00 | Nama Pic : bp fauzi  No Hp Pic : 085748668919 No alt : - Jam Pemasangan : pagi siang  Tanggal Pemasangan : 15 Agustus 2026"/>
    <m/>
    <m/>
    <m/>
    <e v="#NUM!"/>
    <e v="#NUM!"/>
    <x v="0"/>
  </r>
  <r>
    <n v="1299"/>
    <n v="1002518643"/>
    <n v="3"/>
    <x v="2"/>
    <n v="4"/>
    <s v="YOGYAKARTA"/>
    <s v="INNER - YOGYA JATENG SELATAN"/>
    <s v="KBU"/>
    <s v="REG"/>
    <s v="AO"/>
    <x v="0"/>
    <m/>
    <s v="100 | REVOKE COMPLETED"/>
    <s v="RBS-Regional 3"/>
    <d v="2026-08-10T17:51:29"/>
    <d v="2026-08-11T15:16:35"/>
    <n v="69361092"/>
    <m/>
    <n v="146113146999"/>
    <s v="The Prajan Hotel &amp; Villas"/>
    <s v="ODP-KBU-FEL/19"/>
    <s v="WO061440952"/>
    <m/>
    <m/>
    <m/>
    <n v="110.37690000000001"/>
    <n v="-7.7809999999999997"/>
    <s v="|MC80224|MYIA-036229692047/POI/DIMAS ARIFAN FEBRIYANTO/08132077719/dg@nattshospitality.com"/>
    <s v="Sales Profesional"/>
    <m/>
    <m/>
    <m/>
    <m/>
    <m/>
    <m/>
    <m/>
    <m/>
    <s v="Management Janji"/>
    <s v="2026-08-09 14:00:00 | Nama : BP DIMAS ARIFAN FEBRIYANTO  No Hp : 08132077719  No Alt : 0895363656031  Tgl Pemasangan : 08 Agustus 2026  Interval : SIANG  Note : Hubungi pelanggan terlebih dahulu"/>
    <s v="FCC"/>
    <d v="2026-10-08T17:54:57"/>
    <m/>
    <m/>
    <s v="REVOKE"/>
    <s v="KBU"/>
    <s v="NO ADDON"/>
    <m/>
    <s v="Revoke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7:00:00"/>
    <s v="2026-08-09 14:00:00 | Nama : BP DIMAS ARIFAN FEBRIYANTO  No Hp : 08132077719  No Alt : 0895363656031  Tgl Pemasangan : 08 Agustus 2026  Interval : SIANG  Note : Hubungi pelanggan terlebih dahulu"/>
    <m/>
    <m/>
    <m/>
    <e v="#NUM!"/>
    <e v="#NUM!"/>
    <x v="0"/>
  </r>
  <r>
    <n v="1300"/>
    <n v="1002516468"/>
    <n v="3"/>
    <x v="1"/>
    <n v="5"/>
    <s v="MALANG"/>
    <s v="BATU"/>
    <s v="BTU"/>
    <s v="REG"/>
    <s v="AO"/>
    <x v="0"/>
    <s v="1P INET"/>
    <s v="102 | FOLLOW UP COMPLETED"/>
    <s v="RBS-Regional 3"/>
    <d v="2026-08-09T12:43:57"/>
    <d v="2026-08-11T13:18:20"/>
    <n v="69361856"/>
    <m/>
    <n v="152707239217"/>
    <s v="HANAN FRIEDCHICKEN"/>
    <s v="ODP-BTU-FF/27 FF/D03/27.01"/>
    <s v="WO061315594"/>
    <m/>
    <m/>
    <m/>
    <n v="112.5392576"/>
    <n v="-7.9115114000000002"/>
    <s v="|MN02703|MYIA-046086004150/POI/Kuswandi/0881026777400/kuswanditlekungbatu@gmail.com"/>
    <s v="MYIB_ASSISTANT"/>
    <m/>
    <m/>
    <m/>
    <m/>
    <m/>
    <m/>
    <m/>
    <m/>
    <s v="Management Janji"/>
    <s v="2026-08-10 13:00:00 | Nama PIC : Adi No HP : 082257501286 Alt :  M Janji : 09/08/2026 Jam Pasang : 08.00 - 13:00  NoteÃ‚Â :  hubungi terlebih dahulu sebelum kelokasi"/>
    <s v="FCC"/>
    <d v="2026-09-08T13:10:37"/>
    <d v="2026-08-10T13:00:00"/>
    <m/>
    <s v="REVOKE"/>
    <s v="BTU"/>
    <s v="NO ADDON"/>
    <m/>
    <s v="Follow Up Revoke Completed, New Order ID : SC1002519839"/>
    <s v="HSI Bisnis Promo HUT Telkom PSB 70% - 50 Mbps"/>
    <s v="INDIBIZ"/>
    <m/>
    <m/>
    <d v="2026-08-10T13:00:00"/>
    <s v="2026-08-10 13:00:00 | Nama PIC : Adi No HP : 082257501286 Alt :  M Janji : 09/08/2026 Jam Pasang : 08.00 - 13:00  NoteÃ‚Â :  hubungi terlebih dahulu sebelum kelokasi"/>
    <m/>
    <m/>
    <m/>
    <e v="#NUM!"/>
    <e v="#NUM!"/>
    <x v="0"/>
  </r>
  <r>
    <n v="1301"/>
    <n v="1002531261"/>
    <n v="3"/>
    <x v="3"/>
    <n v="5"/>
    <s v="SBY UTARA"/>
    <s v="TANDES"/>
    <s v="KNN"/>
    <s v="REG"/>
    <s v="AO"/>
    <x v="0"/>
    <s v="1P INET"/>
    <s v="Completed (PS)"/>
    <s v="RBS-Regional 3"/>
    <d v="2026-08-17T16:29:57"/>
    <d v="2026-08-18T13:56:12"/>
    <n v="69368296"/>
    <m/>
    <n v="152412248895"/>
    <s v="PT Somurah Karya Indonesia"/>
    <s v="ODP-TDS-FFD/36"/>
    <s v="WO061945750"/>
    <m/>
    <m/>
    <m/>
    <n v="112.662988"/>
    <n v="-7.2599720000000003"/>
    <s v="|MN00884|MYIA-085474164859/POI/Muhammad Zakky/082229331765/facclukas@gmail.com"/>
    <s v="MYIB_ASSISTANT"/>
    <m/>
    <m/>
    <m/>
    <m/>
    <m/>
    <m/>
    <m/>
    <m/>
    <s v="Management Janji"/>
    <s v="2026-08-18 13:00:00 | Nama PIC : Bp Zakky No Hp : 082229331765 No Alt : - Tgl Pemasangan : 18 Agustus 2026 Interval : PAGI SIANG Note : Hubungi pelanggan terlebih dahulu"/>
    <s v="FCC"/>
    <s v="17-08-2026 16:39:54"/>
    <d v="2026-08-18T13:00:00"/>
    <m/>
    <s v="PS"/>
    <s v="KNN"/>
    <s v="NO ADDON"/>
    <n v="20260818"/>
    <s v="Completed"/>
    <s v="HSI Bisnis Basic Promo HUT Telkom PSB 70% - 50 Mbps"/>
    <s v="INDIBIZ"/>
    <m/>
    <m/>
    <d v="2026-08-18T13:00:00"/>
    <s v="2026-08-18 13:00:00 | Nama PIC : Bp Zakky No Hp : 082229331765 No Alt : - Tgl Pemasangan : 18 Agustus 2026 Interval : PAGI SIANG Note : Hubungi pelanggan terlebih dahulu"/>
    <n v="2026"/>
    <n v="8"/>
    <n v="18"/>
    <d v="2026-08-18T00:00:00"/>
    <n v="-0.54166666666424135"/>
    <x v="1"/>
  </r>
  <r>
    <n v="1302"/>
    <n v="1002525983"/>
    <n v="3"/>
    <x v="3"/>
    <n v="5"/>
    <s v="SBY UTARA"/>
    <s v="MANYAR"/>
    <s v="MGO"/>
    <s v="REG"/>
    <s v="AO"/>
    <x v="0"/>
    <s v="1P INET"/>
    <s v="Completed (PS)"/>
    <s v="RBS-Regional 3"/>
    <d v="2026-08-14T10:49:57"/>
    <d v="2026-08-16T13:53:29"/>
    <n v="69365815"/>
    <m/>
    <n v="152413167183"/>
    <s v="Galaxy Solusindo"/>
    <s v="ODP-DMO-FTB/12"/>
    <s v="WO061729399"/>
    <m/>
    <m/>
    <m/>
    <n v="112.7473229"/>
    <n v="-7.2633963999999898"/>
    <s v="MD|MYDB-20260813265237|DN00001/MN02093|Galaxy Solusindo|08819368781"/>
    <s v="MYDIGIBIZPARTNER"/>
    <m/>
    <m/>
    <m/>
    <m/>
    <m/>
    <m/>
    <m/>
    <m/>
    <s v="Management Janji"/>
    <s v="2026-08-17 15:00:00 | Jam pemasangan : 12.00 Info Tambahan : Hubungi pelanggan dulu sebelum ke lokasi terimakasih "/>
    <s v="FCC"/>
    <s v="14-08-2026 10:54:53"/>
    <d v="2026-08-17T15:00:00"/>
    <m/>
    <s v="PS"/>
    <s v="MGO"/>
    <s v="NO ADDON"/>
    <n v="20260816"/>
    <s v="Completed"/>
    <s v="HSI Bisnis Promo HUT Telkom PSB 70% - 200 Mbps"/>
    <s v="INDIBIZ"/>
    <m/>
    <m/>
    <d v="2026-08-17T15:00:00"/>
    <s v="2026-08-17 15:00:00 | Jam pemasangan : 12.00 Info Tambahan : Hubungi pelanggan dulu sebelum ke lokasi terimakasih "/>
    <n v="2026"/>
    <n v="8"/>
    <n v="16"/>
    <d v="2026-08-16T00:00:00"/>
    <n v="-1.625"/>
    <x v="1"/>
  </r>
  <r>
    <n v="1303"/>
    <n v="1002532243"/>
    <n v="3"/>
    <x v="3"/>
    <n v="5"/>
    <s v="MADURA"/>
    <s v="BANGKALAN"/>
    <s v="OMB"/>
    <s v="REG"/>
    <s v="AO"/>
    <x v="0"/>
    <s v="1P INET"/>
    <s v="MIE - SEND SURVEY"/>
    <s v="RBS-Regional 3"/>
    <d v="2026-08-18T09:37:57"/>
    <d v="2026-08-18T09:40:01"/>
    <n v="69368604"/>
    <m/>
    <n v="152438209357"/>
    <s v="Yayasan Misftahul ulum"/>
    <s v="ODP-OMB-FAA/10 FAA/D05/10.01"/>
    <s v="WO061978077"/>
    <m/>
    <m/>
    <m/>
    <n v="113.32154285162601"/>
    <n v="-7.1039069620857296"/>
    <s v="MD|MYDB-20260816265698|DN00001/MN00802|Yayasan Misftahul ulum|081936074122"/>
    <s v="MYDIGIBIZPARTNER"/>
    <m/>
    <m/>
    <m/>
    <m/>
    <m/>
    <m/>
    <m/>
    <m/>
    <s v="Management Janji"/>
    <s v="2026-08-19 13:00:00 | M janji : siang Tanggal Pemasangan : 19 /agustus/2026 Note : hubungi pelanggan jika ingin ke lokasi, terima kasih."/>
    <s v="FCC"/>
    <s v="18-08-2026 09:40:32"/>
    <d v="2026-08-19T13:00:00"/>
    <m/>
    <s v="SURVEY_NEW_MANJA"/>
    <s v="OMB"/>
    <s v="NETMONK"/>
    <m/>
    <s v="MIE - SEND SURVEY"/>
    <s v="HSI Bisnis Bundling Netmonk Promo 2026 PSB 70% - 100 Mbps"/>
    <s v="INDIBIZ"/>
    <m/>
    <m/>
    <d v="2026-08-19T13:00:00"/>
    <s v="2026-08-19 13:00:00 | M janji : siang Tanggal Pemasangan : 19 /agustus/2026 Note : hubungi pelanggan jika ingin ke lokasi, terima kasih."/>
    <m/>
    <m/>
    <m/>
    <e v="#NUM!"/>
    <e v="#NUM!"/>
    <x v="0"/>
  </r>
  <r>
    <n v="1304"/>
    <n v="1002510296"/>
    <n v="3"/>
    <x v="0"/>
    <n v="5"/>
    <s v="MATARAM"/>
    <s v="LOMBOK BARAT TENGAH"/>
    <s v="PRY"/>
    <s v="REG"/>
    <s v="AO"/>
    <x v="0"/>
    <s v="1P INET"/>
    <s v="Completed (PS)"/>
    <s v="RBS-Regional 3"/>
    <d v="2026-08-05T11:46:56"/>
    <d v="2026-08-06T17:32:40"/>
    <n v="69359039"/>
    <m/>
    <n v="172603791542"/>
    <s v="CV LANCAR REZEKI BERKAT JAYA"/>
    <s v="ODP-PYA-FAV/01 FAV/D01/01.01"/>
    <s v="WO060970406"/>
    <m/>
    <m/>
    <m/>
    <n v="116.277814106249"/>
    <n v="-8.7091273234590592"/>
    <s v="|MC40315|MYIA-042139373297/POI/RYAN SANJAYA /087752423937/hemat20199@gmail.com"/>
    <s v="MYIB_ASSISTANT"/>
    <m/>
    <m/>
    <m/>
    <m/>
    <m/>
    <m/>
    <m/>
    <m/>
    <s v="Management Janji"/>
    <s v="2026-08-06 08:00:00 | Tanggal: 06/8/2026 Jam Pasang: Pagi Note: Hubungi pelanggan sebelum ke lokasi, terima kasih."/>
    <s v="FCC"/>
    <d v="2026-05-08T11:55:33"/>
    <d v="2026-08-06T08:00:00"/>
    <m/>
    <s v="PS"/>
    <s v="PRY"/>
    <s v="NO ADDON"/>
    <n v="20260806"/>
    <s v="Completed"/>
    <s v="HSI Bisnis Promo HUT Telkom PSB 70% - 150 Mbps"/>
    <s v="INDIBIZ"/>
    <m/>
    <m/>
    <d v="2026-08-06T08:00:00"/>
    <s v="2026-08-06 08:00:00 | Tanggal: 06/8/2026 Jam Pasang: Pagi Note: Hubungi pelanggan sebelum ke lokasi, terima kasih."/>
    <n v="2026"/>
    <n v="8"/>
    <n v="6"/>
    <d v="2026-08-06T00:00:00"/>
    <n v="-0.33333333333575865"/>
    <x v="1"/>
  </r>
  <r>
    <n v="1305"/>
    <n v="1002526860"/>
    <n v="3"/>
    <x v="3"/>
    <n v="5"/>
    <s v="SBY SELATAN"/>
    <s v="KETINTANG"/>
    <s v="RKT"/>
    <s v="REG"/>
    <s v="AO"/>
    <x v="0"/>
    <s v="1P INET"/>
    <s v="MIA - INVALID SURVEY"/>
    <s v="RBS-Regional 3"/>
    <d v="2026-08-14T15:14:56"/>
    <d v="2026-08-15T16:28:50"/>
    <n v="69366227"/>
    <m/>
    <n v="152308243042"/>
    <s v="Musholla Al - Amin"/>
    <s v="ODP-RKT-FBE/37 FBE/D03/01.37"/>
    <s v="WO061760968"/>
    <m/>
    <m/>
    <m/>
    <n v="112.75520011782601"/>
    <n v="-7.3056219877878803"/>
    <s v="MD|MYDB-20260813265195|DN00001/MN00459|Musholla Al - Amin|085847896686"/>
    <s v="MYDIGIBIZPARTNER"/>
    <m/>
    <m/>
    <m/>
    <m/>
    <m/>
    <m/>
    <m/>
    <m/>
    <s v="Management Janji"/>
    <s v="2026-08-16 08:00:00 | Nama PIC : bapak sumarjono No HP : 085847896686 Alt : - M Janji : 14/08/2026 Jam Pasang : 08.00  - 13:00  NoteÃ‚Â :  hubungi terlebih dahulu sebelum ke lokasi, terima kasih."/>
    <s v="FCC"/>
    <s v="14-08-2026 15:25:22"/>
    <d v="2026-08-16T08:00:00"/>
    <m/>
    <s v="SURVEY_NEW_MANJA"/>
    <s v="RKT"/>
    <s v="NO ADDON"/>
    <m/>
    <s v="MIE - INVALID SURVEY - Kendala Jalur/Rute Tarikan"/>
    <s v="HSI Bisnis Basic Promo HUT Telkom PSB 70% - 50 Mbps"/>
    <s v="INDIBIZ"/>
    <m/>
    <m/>
    <d v="2026-08-16T08:00:00"/>
    <s v="2026-08-16 08:00:00 | Nama PIC : bapak sumarjono No HP : 085847896686 Alt : - M Janji : 14/08/2026 Jam Pasang : 08.00  - 13:00  NoteÃ‚Â :  hubungi terlebih dahulu sebelum ke lokasi, terima kasih."/>
    <m/>
    <m/>
    <m/>
    <e v="#NUM!"/>
    <e v="#NUM!"/>
    <x v="0"/>
  </r>
  <r>
    <n v="1306"/>
    <n v="1002519252"/>
    <n v="3"/>
    <x v="1"/>
    <n v="5"/>
    <s v="MALANG"/>
    <s v="BATU"/>
    <s v="KPO"/>
    <s v="REG"/>
    <s v="AO"/>
    <x v="0"/>
    <m/>
    <s v="Completed (PS)"/>
    <s v="RBS-Regional 3"/>
    <d v="2026-08-11T10:25:10"/>
    <d v="2026-08-11T12:21:13"/>
    <n v="69361188"/>
    <m/>
    <n v="152711247347"/>
    <s v="Spbu 54.651.38"/>
    <s v="ODP-KPO-FBP/12"/>
    <s v="WO061473486"/>
    <m/>
    <m/>
    <m/>
    <n v="112.6017008"/>
    <n v="-7.8987278999999999"/>
    <s v="|MN02540|MYIA-037148780711/POI/zidan putra maulan/0881027667558/spbungijo65138@gmail.com"/>
    <s v="Sales Profesional"/>
    <m/>
    <m/>
    <m/>
    <m/>
    <m/>
    <m/>
    <m/>
    <m/>
    <s v="Management Janji"/>
    <s v="2026-08-09 08:00:00 | M Janji : (08/08/026)  jam Pasang : 09:00  Note : hubungi pelanggan jika ingin kelokasi"/>
    <s v="FCC"/>
    <d v="2026-11-08T10:39:50"/>
    <m/>
    <m/>
    <s v="PS"/>
    <s v="KPO"/>
    <s v="NO ADDON"/>
    <n v="2026081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07:00:00"/>
    <s v="2026-08-09 08:00:00 | M Janji : (08/08/026)  jam Pasang : 09:00  Note : hubungi pelanggan jika ingin kelokasi"/>
    <n v="2026"/>
    <n v="8"/>
    <n v="11"/>
    <d v="2026-08-11T00:00:00"/>
    <n v="-0.29166666666424135"/>
    <x v="1"/>
  </r>
  <r>
    <n v="1307"/>
    <n v="1002523645"/>
    <n v="3"/>
    <x v="6"/>
    <n v="5"/>
    <s v="SIDOARJO"/>
    <s v="JOMBANG"/>
    <s v="MOJ"/>
    <s v="REG"/>
    <s v="AO"/>
    <x v="0"/>
    <m/>
    <s v="Completed (PS)"/>
    <s v="RBS-Regional 3"/>
    <d v="2026-08-13T10:12:59"/>
    <d v="2026-08-13T16:21:15"/>
    <n v="69364869"/>
    <m/>
    <n v="152319208887"/>
    <s v="SMA NEGERI MOJOAGUNG U/ AULA"/>
    <s v="ODP-MOJ-FE/86"/>
    <s v="WO061655301"/>
    <m/>
    <m/>
    <m/>
    <n v="112.3318879"/>
    <n v="-7.5733056000000003"/>
    <s v="|MN01463|/SMA NEGERI MOJOAGUNG U/ AULA/WINBACK 2.0 HSI B2B (1:1) 50MBPS 355RB PSB DISC 70%/smun1mojoagung@yahoo.com/NANANG RUDIAWAN/85648993223"/>
    <s v="Sales Force DBS"/>
    <m/>
    <m/>
    <m/>
    <m/>
    <m/>
    <m/>
    <m/>
    <m/>
    <s v="Management Janji"/>
    <s v="2026-08-14 08:00:00|M Janji : (Jumat/14/Agustus/2026) jam Pasang : 09:00 Note : hubungi pelanggan jika ingin kelokasi|40900827|MYDITA"/>
    <s v="FCC"/>
    <s v="13-08-2026 10:39:50"/>
    <d v="2026-08-14T08:00:00"/>
    <m/>
    <s v="PS"/>
    <s v="MOJ"/>
    <s v="NO ADDON"/>
    <n v="20260813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14T08:00:00"/>
    <s v="2026-08-14 08:00:00|M Janji : (Jumat/14/Agustus/2026) jam Pasang : 09:00 Note : hubungi pelanggan jika ingin kelokasi|40900827|MYDITA"/>
    <n v="2026"/>
    <n v="8"/>
    <n v="13"/>
    <d v="2026-08-13T00:00:00"/>
    <n v="-1.3333333333357587"/>
    <x v="1"/>
  </r>
  <r>
    <n v="1308"/>
    <n v="1002509469"/>
    <n v="3"/>
    <x v="5"/>
    <n v="5"/>
    <s v="SINGARJA"/>
    <s v="KLUNGKUNG"/>
    <s v="SMA"/>
    <s v="REG"/>
    <s v="AO"/>
    <x v="0"/>
    <m/>
    <s v="Completed (PS)"/>
    <s v="RBS-Regional 3"/>
    <d v="2026-08-04T19:45:28"/>
    <d v="2026-08-04T20:26:41"/>
    <n v="69355711"/>
    <m/>
    <n v="172428815930"/>
    <s v="CV DHARMA MIGAS SEJAHTERA"/>
    <s v="ODP-SMA-FB/65"/>
    <s v="WO060935080"/>
    <m/>
    <m/>
    <m/>
    <n v="115.39841710070201"/>
    <n v="-8.5292211905873305"/>
    <s v="|MN02745|MYIA-034780021901/POI/NI WAYAN ALIT/082146307073/iva.n.g.fahmi.fauzi96@gmail.com"/>
    <s v="MYDIGIBIZPARTNER"/>
    <m/>
    <m/>
    <m/>
    <m/>
    <m/>
    <m/>
    <m/>
    <m/>
    <s v="Management Janji"/>
    <s v="2026-07-31 15:00:00 | Nama : BP WAYAN KARAS (MARKETING)  No Hp : 082146307073  No Alt :   Tgl Pemasangan : 31 Juli 2026  Interval : PAGI   Note : Hubungi pelanggan terlebih dahulu"/>
    <s v="FCC"/>
    <d v="2026-04-08T19:54:44"/>
    <m/>
    <m/>
    <s v="PS"/>
    <s v="SMA"/>
    <s v="NO ADDON"/>
    <n v="20260804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4T07:00:00"/>
    <s v="2026-07-31 15:00:00 | Nama : BP WAYAN KARAS (MARKETING)  No Hp : 082146307073  No Alt :   Tgl Pemasangan : 31 Juli 2026  Interval : PAGI   Note : Hubungi pelanggan terlebih dahulu"/>
    <n v="2026"/>
    <n v="8"/>
    <n v="4"/>
    <d v="2026-08-04T00:00:00"/>
    <n v="-0.29166666666424135"/>
    <x v="1"/>
  </r>
  <r>
    <n v="1309"/>
    <n v="1002504930"/>
    <n v="3"/>
    <x v="4"/>
    <n v="4"/>
    <s v="SEMARANG"/>
    <s v="KENDAL"/>
    <s v="KDL"/>
    <s v="REG"/>
    <s v="AO"/>
    <x v="0"/>
    <s v="1P INET"/>
    <s v="Completed (PS)"/>
    <s v="RBS-Regional 3"/>
    <d v="2026-08-01T18:47:56"/>
    <d v="2026-08-02T15:13:26"/>
    <n v="69356908"/>
    <m/>
    <n v="141457110816"/>
    <s v="SPBU 44.513.11 KALIWUNGU"/>
    <s v="ODP-KDL-FL/016"/>
    <s v="WO060680658"/>
    <m/>
    <m/>
    <m/>
    <n v="110.25691933934201"/>
    <n v="-6.9422208417194797"/>
    <s v="|MN02184|MYIA-030907881742/POI/AHMAD HUMAIDI /085931179265/spbu4451311@gmail.com"/>
    <s v="MYIB_ASSISTANT"/>
    <m/>
    <m/>
    <m/>
    <m/>
    <m/>
    <m/>
    <m/>
    <m/>
    <s v="Management Janji"/>
    <s v="2026-08-02 15:00:00 | Jam pemasangan : 12.00 Info Tambahan : Hubungi pelanggan dulu sebelum ke lokasi terimakasih "/>
    <s v="FCC"/>
    <d v="2026-01-08T18:54:55"/>
    <d v="2026-08-02T15:00:00"/>
    <m/>
    <s v="PS"/>
    <s v="KDL"/>
    <s v="NO ADDON"/>
    <n v="20260802"/>
    <s v="Completed"/>
    <s v="HSI Bisnis Promo HUT Telkom PSB 70% - 100 Mbps"/>
    <s v="INDIBIZ"/>
    <m/>
    <m/>
    <d v="2026-08-02T15:00:00"/>
    <s v="2026-08-02 15:00:00 | Jam pemasangan : 12.00 Info Tambahan : Hubungi pelanggan dulu sebelum ke lokasi terimakasih "/>
    <n v="2026"/>
    <n v="8"/>
    <n v="2"/>
    <d v="2026-08-02T00:00:00"/>
    <n v="-0.625"/>
    <x v="1"/>
  </r>
  <r>
    <n v="1310"/>
    <n v="1002524253"/>
    <n v="3"/>
    <x v="0"/>
    <n v="5"/>
    <s v="MATARAM"/>
    <s v="BIMA"/>
    <s v="DMP"/>
    <s v="REG"/>
    <s v="AO"/>
    <x v="0"/>
    <m/>
    <s v="QC MIA - INVALID QUALITY CONTROL MIA"/>
    <s v="RBS-Regional 3"/>
    <d v="2026-08-13T13:27:34"/>
    <d v="2026-08-14T11:40:08"/>
    <n v="69365151"/>
    <m/>
    <n v="172611786212"/>
    <s v="SPBU 54 842 03"/>
    <s v="ODP-DMP-FAA/131"/>
    <m/>
    <m/>
    <m/>
    <m/>
    <n v="118.431922"/>
    <n v="-8.5391399999999997"/>
    <s v="RBS|HSI|TREG3|AO|SPBU 54 842 03|Bambang Wahyudin MN02363|081239482000|Indibiz 50 Mbps "/>
    <s v="Sales Profesional"/>
    <m/>
    <m/>
    <m/>
    <m/>
    <m/>
    <m/>
    <m/>
    <m/>
    <m/>
    <m/>
    <m/>
    <s v="13-08-2026 13:39:51"/>
    <m/>
    <m/>
    <s v="QC1"/>
    <s v="DMP"/>
    <s v="NO ADDON"/>
    <m/>
    <s v="QC MIA - INVALID QUALITY CONTROL MIA - Sebagian Data Tidak terbaca - Ttd pada KTP tidak terbaca jelas,ganti SIM aktif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1311"/>
    <n v="1002522048"/>
    <n v="3"/>
    <x v="7"/>
    <n v="4"/>
    <s v="KUDUS"/>
    <s v="PURWODADI"/>
    <s v="WRO"/>
    <s v="REG"/>
    <s v="AO"/>
    <x v="0"/>
    <s v="1P INET"/>
    <s v="102 | FOLLOW UP COMPLETED"/>
    <s v="RBS-Regional 3"/>
    <d v="2026-08-12T12:54:06"/>
    <d v="2026-08-14T13:00:25"/>
    <n v="69364199"/>
    <m/>
    <n v="142509107238"/>
    <s v="SMA PGRI KUWU"/>
    <s v="ODP-WRO-FC/116 FC/D07/116.01"/>
    <s v="WO061581075"/>
    <m/>
    <m/>
    <m/>
    <n v="111.1232792"/>
    <n v="-7.1226444999999998"/>
    <s v="|MN01314|MYIA-038356042830/POI/EMMANUEL DANANG RAHARJO/082353229550/smapgrikuwu00@gmail.com"/>
    <s v="MYIB_ASSISTANT"/>
    <m/>
    <m/>
    <m/>
    <m/>
    <m/>
    <m/>
    <m/>
    <m/>
    <s v="Management Janji"/>
    <s v="2026-08-13 13:00:00 | Tanggal pemasangan :13/08/2026 Jam pemasangan : pagi/siang Info Tambahan : Hubungi pelanggan dulu sebelum ke lokasi terima kasih."/>
    <s v="FCC"/>
    <d v="2026-12-08T12:55:00"/>
    <d v="2026-08-13T13:00:00"/>
    <s v="Kendala Teknik"/>
    <s v="REVOKE"/>
    <s v="WRO"/>
    <s v="NETMONK"/>
    <m/>
    <s v="Follow Up Revoke Completed, New Order ID : SC1002526346"/>
    <s v="HSI Bisnis Basic Bundling Netmonk Dual Band Promo 2026 PSB 70% - 100 Mbps"/>
    <s v="INDIBIZ"/>
    <m/>
    <m/>
    <d v="2026-08-13T13:00:00"/>
    <s v="2026-08-13 13:00:00 | Tanggal pemasangan :13/08/2026 Jam pemasangan : pagi/siang Info Tambahan : Hubungi pelanggan dulu sebelum ke lokasi terima kasih."/>
    <m/>
    <m/>
    <m/>
    <e v="#NUM!"/>
    <e v="#NUM!"/>
    <x v="0"/>
  </r>
  <r>
    <n v="1312"/>
    <n v="1002521889"/>
    <n v="3"/>
    <x v="6"/>
    <n v="5"/>
    <s v="JEMBER"/>
    <s v="SITUBONDO"/>
    <s v="MLD"/>
    <s v="REG"/>
    <s v="AO"/>
    <x v="0"/>
    <s v="1P INET"/>
    <s v="Completed (PS)"/>
    <s v="RBS-Regional 3"/>
    <d v="2026-08-12T11:49:56"/>
    <d v="2026-08-12T20:09:14"/>
    <n v="69364129"/>
    <m/>
    <n v="152529201004"/>
    <s v="SPBU 5468307 KEMBANG SAMBI PASIR PUTIH SITUBONDO"/>
    <s v="ODP-MLD-FB/29 FB/D03/29.01"/>
    <s v="WO061573727"/>
    <m/>
    <m/>
    <m/>
    <n v="113.845755"/>
    <n v="-7.6859440000000001"/>
    <s v="|MN02617|MYIA-086079707773/POI/AGIL FADHLULLAH/083878239609/kembangsambi07@gmail.com"/>
    <s v="MYIB_ASSISTANT"/>
    <m/>
    <m/>
    <m/>
    <m/>
    <m/>
    <m/>
    <m/>
    <m/>
    <s v="Management Janji"/>
    <s v="2026-08-13 08:00:00 | Waktu pemasnagan : 13 Agustus 2026 Jam pemasangan : 08.00 - 12.00 Mohon hubungi pelanggan sebelum ke lokasi  Terima kasih"/>
    <s v="FCC"/>
    <d v="2026-12-08T11:55:22"/>
    <d v="2026-08-13T08:00:00"/>
    <m/>
    <s v="PS"/>
    <s v="MLD"/>
    <s v="NO ADDON"/>
    <n v="20260812"/>
    <s v="Completed"/>
    <s v="HSI Bisnis Promo HUT Telkom PSB 70% - 50 Mbps"/>
    <s v="INDIBIZ"/>
    <m/>
    <m/>
    <d v="2026-08-13T08:00:00"/>
    <s v="2026-08-13 08:00:00 | Waktu pemasnagan : 13 Agustus 2026 Jam pemasangan : 08.00 - 12.00 Mohon hubungi pelanggan sebelum ke lokasi  Terima kasih"/>
    <n v="2026"/>
    <n v="8"/>
    <n v="12"/>
    <d v="2026-08-12T00:00:00"/>
    <n v="-1.3333333333357587"/>
    <x v="1"/>
  </r>
  <r>
    <n v="1313"/>
    <n v="1002516520"/>
    <n v="3"/>
    <x v="2"/>
    <n v="4"/>
    <s v="PURWOKERTO"/>
    <s v="CILACAP"/>
    <s v="SDJ"/>
    <s v="REG"/>
    <s v="AO"/>
    <x v="0"/>
    <s v="1P INET"/>
    <s v="Completed (PS)"/>
    <s v="RBS-Regional 3"/>
    <d v="2026-08-09T14:11:58"/>
    <d v="2026-08-10T11:38:42"/>
    <n v="69361895"/>
    <m/>
    <n v="143390112667"/>
    <s v="HOTEL PAPAYA 3"/>
    <s v="ODP-SDJ-FF/079 FF/D04/079.01"/>
    <s v="WO061324578"/>
    <m/>
    <m/>
    <m/>
    <n v="108.798371"/>
    <n v="-7.487152"/>
    <s v="|MC00213|MYIA-007594524633/POI/FAZRI NUR AZIZ/085869416794/papayatiga3@gmail.com"/>
    <s v="MYIB_ASSISTANT"/>
    <m/>
    <m/>
    <m/>
    <m/>
    <m/>
    <m/>
    <m/>
    <m/>
    <s v="Management Janji"/>
    <s v="2026-08-10 13:00:00 | Nama PIC : Bp Fazri No Hp : 085869416794 No Alt : - Tgl Pemasangan : 10 Agustus 2026 Interval : PAGI SIANG Note : Hubungi pelanggan terlebih dahulu"/>
    <s v="FCC"/>
    <d v="2026-09-08T14:39:46"/>
    <d v="2026-08-10T13:00:00"/>
    <m/>
    <s v="PS"/>
    <s v="SDJ"/>
    <s v="NO ADDON"/>
    <n v="20260810"/>
    <s v="Completed"/>
    <s v="HSI Bisnis Promo HUT Telkom PSB 70% - 200 Mbps"/>
    <s v="INDIBIZ"/>
    <m/>
    <m/>
    <d v="2026-08-10T13:00:00"/>
    <s v="2026-08-10 13:00:00 | Nama PIC : Bp Fazri No Hp : 085869416794 No Alt : - Tgl Pemasangan : 10 Agustus 2026 Interval : PAGI SIANG Note : Hubungi pelanggan terlebih dahulu"/>
    <n v="2026"/>
    <n v="8"/>
    <n v="10"/>
    <d v="2026-08-10T00:00:00"/>
    <n v="-0.54166666666424135"/>
    <x v="1"/>
  </r>
  <r>
    <n v="1314"/>
    <n v="1002530384"/>
    <n v="3"/>
    <x v="3"/>
    <n v="5"/>
    <s v="MADURA"/>
    <s v="PAMEKASAN"/>
    <s v="PME"/>
    <s v="REG"/>
    <s v="AO"/>
    <x v="0"/>
    <s v="1P INET"/>
    <s v="Completed (PS)"/>
    <s v="RBS-Regional 3"/>
    <d v="2026-08-17T07:56:57"/>
    <d v="2026-08-17T18:07:34"/>
    <n v="69367809"/>
    <m/>
    <n v="152426928247"/>
    <s v="TOKO MAMAH MUDA"/>
    <s v="ODP-PME-FBS/15 FBS/D02/15.01"/>
    <s v="WO061907549"/>
    <m/>
    <m/>
    <m/>
    <n v="113.41325430000001"/>
    <n v="-7.057658"/>
    <s v="MD|MYDB-20260817265796|DN00001/MN00558|TOKO MAMAH MUDA|085337078375"/>
    <s v="MYDIGIBIZPARTNER"/>
    <m/>
    <m/>
    <m/>
    <m/>
    <m/>
    <m/>
    <m/>
    <m/>
    <s v="Management Janji"/>
    <s v="2026-08-18 08:00:00 | Waktu pemasangan : 17 agustus 2026 Jam pemasangan : 08.00 - 12.00 Info Tambahan : Hubungi pelanggan dulu sebelum ke lokasi terimakasih "/>
    <s v="FCC"/>
    <s v="17-08-2026 08:26:02"/>
    <d v="2026-08-18T08:00:00"/>
    <m/>
    <s v="PS"/>
    <s v="PME"/>
    <s v="NO ADDON"/>
    <n v="20260817"/>
    <s v="Completed"/>
    <s v="HSI Bisnis Promo HUT Telkom PSB 70% - 150 Mbps"/>
    <s v="INDIBIZ"/>
    <m/>
    <m/>
    <d v="2026-08-18T08:00:00"/>
    <s v="2026-08-18 08:00:00 | Waktu pemasangan : 17 agustus 2026 Jam pemasangan : 08.00 - 12.00 Info Tambahan : Hubungi pelanggan dulu sebelum ke lokasi terimakasih "/>
    <n v="2026"/>
    <n v="8"/>
    <n v="17"/>
    <d v="2026-08-17T00:00:00"/>
    <n v="-1.3333333333357587"/>
    <x v="1"/>
  </r>
  <r>
    <n v="1315"/>
    <n v="1002505700"/>
    <n v="3"/>
    <x v="7"/>
    <n v="4"/>
    <s v="SOLO"/>
    <s v="INNER - SOLO JATENG TIMUR"/>
    <s v="KRT"/>
    <s v="REG"/>
    <s v="AO"/>
    <x v="0"/>
    <m/>
    <s v="CANCEL COMPLETED"/>
    <s v="RBS-Regional 3"/>
    <d v="2026-08-03T10:04:19"/>
    <d v="2026-08-17T11:21:12"/>
    <n v="69357277"/>
    <m/>
    <m/>
    <s v="Gedung Audit fraud ANS 1"/>
    <m/>
    <m/>
    <m/>
    <m/>
    <m/>
    <n v="110.76519"/>
    <n v="-7.5410199999999996"/>
    <s v="|MN00440|/NIKO PUTRA JAYADI/0882008520002/Nicoallano181cm@gmail.com/ PSB  1S INET ONLY BISNIS WINBACK 2.0 300mbps ABODEMEN 1.130.000 PLUS PPN"/>
    <s v="Sales Force DBS"/>
    <m/>
    <m/>
    <m/>
    <m/>
    <m/>
    <m/>
    <m/>
    <m/>
    <s v="Management Janji"/>
    <d v="1970-01-01T00:00:00"/>
    <s v="FCC"/>
    <d v="2026-03-08T10:10:41"/>
    <m/>
    <m/>
    <s v="REJECT_FCC"/>
    <s v="KRT"/>
    <s v="NO ADDON"/>
    <m/>
    <s v="DECLINE : Decline - Batal Order EVI PUSPITA EKASARI 40931150|MYDITA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s v="DECLINE : Decline - Batal Order EVI PUSPITA EKASARI 40931150|MYDITA"/>
    <d v="1970-01-01T00:00:00"/>
    <d v="1970-01-01T00:00:00"/>
    <m/>
    <m/>
    <m/>
    <e v="#NUM!"/>
    <e v="#NUM!"/>
    <x v="0"/>
  </r>
  <r>
    <n v="1316"/>
    <n v="1002520854"/>
    <n v="3"/>
    <x v="6"/>
    <n v="5"/>
    <s v="SIDOARJO"/>
    <s v="INNER - JATIM TIMUR"/>
    <s v="KRN"/>
    <s v="REG"/>
    <s v="AO"/>
    <x v="0"/>
    <m/>
    <s v="Completed (PS)"/>
    <s v="RBS-Regional 3"/>
    <d v="2026-08-11T17:00:51"/>
    <d v="2026-08-12T16:17:37"/>
    <n v="69363658"/>
    <m/>
    <n v="152331251030"/>
    <s v="CV PATRA PUTRAMAS REDJO"/>
    <s v="ODP-KRN-FBB/11"/>
    <s v="WO061536072"/>
    <m/>
    <m/>
    <m/>
    <n v="112.5865337"/>
    <n v="-7.4237736999999999"/>
    <s v="|MN02627|/CV PATRA PUTRAMAS REDJO/WINBACK 2.0 HSI B2B (1:1) 50MBPS 355RB PSB DISC 70%/-/adi.setiyawan99@gmail.com/ADI SETIYAWAN /08123069191089675853244"/>
    <s v="Sales Force DBS"/>
    <m/>
    <m/>
    <m/>
    <m/>
    <m/>
    <m/>
    <m/>
    <m/>
    <s v="Management Janji"/>
    <s v="2026-08-12 15:00:00|Tanggal pemasangan : 12 AGUSTUS 2026 Jam pemasangan : pagi/siang Info Tambahan : Hubungi pelanggan dulu sebelum ke lokasi terima kasih|40010577|MYDITA"/>
    <s v="FCC"/>
    <d v="2026-11-08T17:10:12"/>
    <d v="2026-08-12T15:00:00"/>
    <m/>
    <s v="PS"/>
    <s v="KRN"/>
    <s v="NO ADDON"/>
    <n v="2026081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2T15:00:00"/>
    <s v="2026-08-12 15:00:00|Tanggal pemasangan : 12 AGUSTUS 2026 Jam pemasangan : pagi/siang Info Tambahan : Hubungi pelanggan dulu sebelum ke lokasi terima kasih|40010577|MYDITA"/>
    <n v="2026"/>
    <n v="8"/>
    <n v="12"/>
    <d v="2026-08-12T00:00:00"/>
    <n v="-0.625"/>
    <x v="1"/>
  </r>
  <r>
    <n v="1317"/>
    <n v="1002527421"/>
    <n v="3"/>
    <x v="3"/>
    <n v="5"/>
    <s v="MADURA"/>
    <s v="PAMEKASAN"/>
    <s v="BAB"/>
    <s v="REG"/>
    <s v="AO"/>
    <x v="0"/>
    <s v="1P INET"/>
    <s v="Completed (PS)"/>
    <s v="RBS-Regional 3"/>
    <d v="2026-08-14T18:48:56"/>
    <d v="2026-08-15T18:01:40"/>
    <n v="69366458"/>
    <m/>
    <n v="152430203677"/>
    <s v="MAJU SEJAHTERA"/>
    <s v="ODP-BAB-FAB/04 FAB/D01/04.01"/>
    <s v="WO061781753"/>
    <m/>
    <m/>
    <m/>
    <n v="114.096644930541"/>
    <n v="-6.9761302691571601"/>
    <s v="MD|MYDB-20260814265416|DN00001/MN00806|MAJU SEJAHTERA|085748668919"/>
    <s v="MYDIGIBIZPARTNER"/>
    <m/>
    <m/>
    <m/>
    <m/>
    <m/>
    <m/>
    <m/>
    <m/>
    <s v="Management Janji"/>
    <s v="2026-08-15 15:00:00 | Nama Pic : bp fauzi  No Hp Pic : 085748668919 No alt : - Jam Pemasangan : pagi siang  Tanggal Pemasangan : 15 Agustus 2026"/>
    <s v="FCC"/>
    <s v="14-08-2026 18:54:58"/>
    <d v="2026-08-15T15:00:00"/>
    <m/>
    <s v="PS"/>
    <s v="BAB"/>
    <s v="NO ADDON"/>
    <n v="20260815"/>
    <s v="Completed"/>
    <s v="HSI Bisnis Promo HUT Telkom PSB 70% - 300 Mbps"/>
    <s v="INDIBIZ"/>
    <m/>
    <m/>
    <d v="2026-08-15T15:00:00"/>
    <s v="2026-08-15 15:00:00 | Nama Pic : bp fauzi  No Hp Pic : 085748668919 No alt : - Jam Pemasangan : pagi siang  Tanggal Pemasangan : 15 Agustus 2026"/>
    <n v="2026"/>
    <n v="8"/>
    <n v="15"/>
    <d v="2026-08-15T00:00:00"/>
    <n v="-0.625"/>
    <x v="1"/>
  </r>
  <r>
    <n v="1318"/>
    <n v="1002525862"/>
    <n v="3"/>
    <x v="5"/>
    <n v="5"/>
    <s v="SINGARJA"/>
    <s v="SINGARAJA"/>
    <s v="SRR"/>
    <s v="REG"/>
    <s v="AO"/>
    <x v="0"/>
    <s v="1P INET"/>
    <s v="OSS - FALLOUT"/>
    <s v="RBS-Regional 3"/>
    <d v="2026-08-14T10:23:01"/>
    <d v="2026-08-17T08:27:24"/>
    <n v="69365778"/>
    <m/>
    <n v="172425708008"/>
    <s v="Agus Electronik"/>
    <s v="ODP-SRR-FAA/86 FAA/D02/86.01"/>
    <s v="WO061726877"/>
    <m/>
    <m/>
    <m/>
    <n v="114.93952400000001"/>
    <n v="-8.2210669999999997"/>
    <s v="|MN00176|MYIA-067773771401/POI/I Gst. PT. Agus Sudarsana/081936557222/agussudarsanagusti@gmail.com"/>
    <s v="MYIB_ASSISTANT"/>
    <m/>
    <m/>
    <m/>
    <m/>
    <m/>
    <m/>
    <m/>
    <m/>
    <s v="Management Janji"/>
    <s v="2026-08-15 08:00:00 | M Janji : (15/08/2026) jam Pasang : 09:00 Note : hubungi pelanggan jika ingin kelokasi"/>
    <s v="FCC"/>
    <s v="14-08-2026 10:39:51"/>
    <d v="2026-08-15T08:00:00"/>
    <s v="Kendala Teknik"/>
    <s v="FO_WFM"/>
    <s v="SRR"/>
    <s v="NO ADDON"/>
    <m/>
    <s v="Provisioning Failed|WFM|INF009056927|TOF_-8.1125659,115.0923744_odp full"/>
    <s v="HSI Bisnis Promo HUT Telkom PSB 70% - 150 Mbps"/>
    <s v="INDIBIZ"/>
    <m/>
    <m/>
    <d v="2026-08-15T08:00:00"/>
    <s v="2026-08-15 08:00:00 | M Janji : (15/08/2026) jam Pasang : 09:00 Note : hubungi pelanggan jika ingin kelokasi"/>
    <m/>
    <m/>
    <m/>
    <e v="#NUM!"/>
    <e v="#NUM!"/>
    <x v="0"/>
  </r>
  <r>
    <n v="1319"/>
    <n v="1002513991"/>
    <n v="3"/>
    <x v="0"/>
    <n v="5"/>
    <s v="MATARAM"/>
    <s v="BIMA"/>
    <s v="SIL"/>
    <s v="REG"/>
    <s v="AO"/>
    <x v="0"/>
    <s v="1P INET"/>
    <s v="102 | FOLLOW UP COMPLETED"/>
    <s v="RBS-Regional 3"/>
    <d v="2026-08-07T10:01:57"/>
    <d v="2026-08-08T19:01:03"/>
    <n v="69360511"/>
    <m/>
    <n v="172617203047"/>
    <s v="Toko hermansyah"/>
    <s v="ODP-SIL-FAA/22 FAA/D02/22.01"/>
    <s v="WO061140312"/>
    <m/>
    <m/>
    <m/>
    <n v="118.5814791"/>
    <n v="-8.5120611000000004"/>
    <s v="|MN02085|MYIA-013097393547/POI/Hermansyah/087890123319/bimasyamsudin015@gmail.com"/>
    <s v="MYIB_ASSISTANT"/>
    <m/>
    <m/>
    <m/>
    <m/>
    <m/>
    <m/>
    <m/>
    <m/>
    <s v="Management Janji"/>
    <s v="2026-08-08 13:00:00 | Nama Pic : BP HERMANSYAH No Hp Pic : 087890123319 Jam Pemasangan : 08:00 - 12.00 Tanggal Pemasangan : SABTU 08 AGUSTUS 2026 Info Tambahan : Hubungi pelanggan sebelum datang ke lokasi, terima kasih."/>
    <s v="FCC"/>
    <d v="2026-07-08T10:10:08"/>
    <d v="2026-08-08T13:00:00"/>
    <s v="Kendala Lainnya"/>
    <s v="REVOKE"/>
    <s v="SIL"/>
    <s v="NETMONK"/>
    <m/>
    <s v="Follow Up Revoke Completed, New Order ID : SC1002516222"/>
    <s v="HSI Bisnis Bundling Netmonk PSB 70% - 100 Mbps"/>
    <s v="INDIBIZ"/>
    <m/>
    <m/>
    <d v="2026-08-08T13:00:00"/>
    <s v="2026-08-08 13:00:00 | Nama Pic : BP HERMANSYAH No Hp Pic : 087890123319 Jam Pemasangan : 08:00 - 12.00 Tanggal Pemasangan : SABTU 08 AGUSTUS 2026 Info Tambahan : Hubungi pelanggan sebelum datang ke lokasi, terima kasih."/>
    <m/>
    <m/>
    <m/>
    <e v="#NUM!"/>
    <e v="#NUM!"/>
    <x v="0"/>
  </r>
  <r>
    <n v="1320"/>
    <n v="1002517590"/>
    <n v="3"/>
    <x v="4"/>
    <n v="4"/>
    <s v="PEKALONGAN"/>
    <s v="SLAWI"/>
    <s v="SLW"/>
    <s v="REG"/>
    <s v="AO"/>
    <x v="0"/>
    <s v="1P INET"/>
    <s v="102 | FOLLOW UP COMPLETED"/>
    <s v="RBS-Regional 3"/>
    <d v="2026-08-10T12:07:57"/>
    <d v="2026-08-11T16:57:45"/>
    <n v="69362368"/>
    <m/>
    <n v="142283119755"/>
    <s v="PONDOK PESANTREN MA&amp; 39;HAD ARRIFAH TEGAL"/>
    <s v="ODP-SLW-FT/088 FT/D04/088.01"/>
    <s v="WO061385285"/>
    <m/>
    <m/>
    <m/>
    <n v="109.1291394"/>
    <n v="-7.0231688999999999"/>
    <s v="|MN00292|MYIA-007240436981/POI/Masruri/081575144643/rurimas33@gmail.com"/>
    <s v="MYIB_ASSISTANT"/>
    <m/>
    <m/>
    <m/>
    <m/>
    <m/>
    <m/>
    <m/>
    <m/>
    <s v="Management Janji"/>
    <s v="2026-08-11 13:00:00 | Tanggal pemasangan : 11 AGUSTUS 2026 Jam pemasangan : pagi/siang Info Tambahan : Hubungi pelanggan dulu sebelum ke lokasi terima kasih"/>
    <s v="FCC"/>
    <d v="2026-10-08T12:09:56"/>
    <d v="2026-08-11T13:00:00"/>
    <m/>
    <s v="REVOKE"/>
    <s v="SLW"/>
    <s v="NO ADDON"/>
    <m/>
    <s v="Follow Up Revoke Completed, New Order ID : SC1002520843"/>
    <s v="HSI Bisnis Promo HUT Telkom PSB 70% - 50 Mbps"/>
    <s v="INDIBIZ"/>
    <m/>
    <m/>
    <d v="2026-08-11T13:00:00"/>
    <s v="2026-08-11 13:00:00 | Tanggal pemasangan : 11 AGUSTUS 2026 Jam pemasangan : pagi/siang Info Tambahan : Hubungi pelanggan dulu sebelum ke lokasi terima kasih"/>
    <m/>
    <m/>
    <m/>
    <e v="#NUM!"/>
    <e v="#NUM!"/>
    <x v="0"/>
  </r>
  <r>
    <n v="1321"/>
    <n v="1002533306"/>
    <n v="3"/>
    <x v="3"/>
    <n v="5"/>
    <s v="MADURA"/>
    <s v="PAMEKASAN"/>
    <s v="PME"/>
    <s v="REG"/>
    <s v="AO"/>
    <x v="0"/>
    <s v="1P INET"/>
    <s v="MIE - SEND SURVEY"/>
    <s v="RBS-Regional 3"/>
    <d v="2026-08-18T13:53:57"/>
    <d v="2026-08-18T13:56:02"/>
    <n v="69369057"/>
    <m/>
    <n v="152426926601"/>
    <s v="Toko SRC Luluk"/>
    <s v="ODP-PME-FK/30 FK/D08/30.01"/>
    <s v="WO062014891"/>
    <m/>
    <m/>
    <m/>
    <n v="113.47058314829999"/>
    <n v="-7.1534849222897696"/>
    <s v="MD|MYDB-20260817265842|DN00001/MN00572|Toko SRC Luluk|083155638449"/>
    <s v="MYDIGIBIZPARTNER"/>
    <m/>
    <m/>
    <m/>
    <m/>
    <m/>
    <m/>
    <m/>
    <m/>
    <s v="Management Janji"/>
    <s v="2026-08-19 15:00:00 | Nama PIC : Bp Abdul No HP : 083155638449 No Alt : - M Janji : 19 Agustus 2026 Jam Pasang : Pagi / Siang Note : hubungi pelanggan jika ingin kelokasi"/>
    <s v="FCC"/>
    <s v="18-08-2026 13:55:52"/>
    <d v="2026-08-19T15:00:00"/>
    <m/>
    <s v="SURVEY_NEW_MANJA"/>
    <s v="PME"/>
    <s v="NO ADDON"/>
    <m/>
    <s v="MIE - SEND SURVEY"/>
    <s v="HSI Bisnis Promo HUT RI PSB 70% - 150 Mbps"/>
    <s v="INDIBIZ"/>
    <m/>
    <m/>
    <d v="2026-08-19T15:00:00"/>
    <s v="2026-08-19 15:00:00 | Nama PIC : Bp Abdul No HP : 083155638449 No Alt : - M Janji : 19 Agustus 2026 Jam Pasang : Pagi / Siang Note : hubungi pelanggan jika ingin kelokasi"/>
    <m/>
    <m/>
    <m/>
    <e v="#NUM!"/>
    <e v="#NUM!"/>
    <x v="0"/>
  </r>
  <r>
    <n v="1322"/>
    <n v="1002510598"/>
    <n v="3"/>
    <x v="5"/>
    <n v="5"/>
    <s v="DENPASAR"/>
    <s v="SANUR"/>
    <s v="KLM"/>
    <s v="REG"/>
    <s v="AO"/>
    <x v="0"/>
    <m/>
    <s v="Completed (PS)"/>
    <s v="RBS-Regional 3"/>
    <d v="2026-08-05T13:41:08"/>
    <d v="2026-08-06T08:31:18"/>
    <n v="69357309"/>
    <m/>
    <n v="172401793397"/>
    <s v="PT POHON BIRU JAYA"/>
    <s v="ODP-KLM-FN/01"/>
    <s v="WO060988934"/>
    <m/>
    <m/>
    <m/>
    <n v="115.2385"/>
    <n v="-8.6734000000000009"/>
    <s v="|MN01984|MYIA-050116075476/POI/Rezza/08170904091/fina.finance@sozoskinclinic.com"/>
    <s v="Sales Force DBS"/>
    <m/>
    <m/>
    <m/>
    <m/>
    <m/>
    <m/>
    <m/>
    <m/>
    <s v="Management Janji"/>
    <s v="2026-08-04 08:00:00 | M Janji : 4 agustus 2026  jam Pasang : pagi siang  Note : hubungi pelanggan jika ingin kelokasi"/>
    <s v="FCC"/>
    <d v="2026-05-08T13:54:46"/>
    <m/>
    <m/>
    <s v="PS"/>
    <s v="KLM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7:00:00"/>
    <s v="2026-08-04 08:00:00 | M Janji : 4 agustus 2026  jam Pasang : pagi siang  Note : hubungi pelanggan jika ingin kelokasi"/>
    <n v="2026"/>
    <n v="8"/>
    <n v="6"/>
    <d v="2026-08-06T00:00:00"/>
    <n v="0.70833333333575865"/>
    <x v="1"/>
  </r>
  <r>
    <n v="1323"/>
    <n v="1002509821"/>
    <n v="3"/>
    <x v="6"/>
    <n v="5"/>
    <s v="SIDOARJO"/>
    <s v="INNER - JATIM TIMUR"/>
    <s v="KRN"/>
    <s v="REG"/>
    <s v="AO"/>
    <x v="0"/>
    <m/>
    <s v="102 | FOLLOW UP COMPLETED"/>
    <s v="RBS-Regional 3"/>
    <d v="2026-08-05T09:47:09"/>
    <d v="2026-08-14T09:09:53"/>
    <n v="69358844"/>
    <m/>
    <n v="152331250913"/>
    <s v="MI NURUL ULUM AULA"/>
    <s v="ODP-KRN-FAF/40"/>
    <s v="WO061061447"/>
    <m/>
    <m/>
    <m/>
    <n v="112.62424470000001"/>
    <n v="-7.4491252000000001"/>
    <s v="|MN00370|/MI NURUL ULUM AULA/WINBACK 2.0 HSI B2B (1:1) 100MBPS 535RB PSB DISC 70%//111muchlissh@gmail.com/MUHAMMAD MUCHLIS/89504592018"/>
    <s v="Sales Force DBS"/>
    <m/>
    <m/>
    <m/>
    <m/>
    <m/>
    <m/>
    <m/>
    <m/>
    <s v="Management Janji"/>
    <s v="2026-08-07 08:00:00|Tanggal pemasangan: 6/08/2026 Jam pemasangan : pagi / siang Info Tambahan : Hubungi pelanggan dulu sebelum ke lokasi. terima kasih|40010577|MYDITA"/>
    <s v="FCC"/>
    <d v="2026-05-08T09:55:13"/>
    <d v="2026-08-07T08:00:00"/>
    <s v="Kendala Teknik"/>
    <s v="REVOKE"/>
    <s v="KRN"/>
    <s v="NO ADDON"/>
    <m/>
    <s v="Follow Up Revoke Completed, New Order ID : SC1002525562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08:00:00"/>
    <s v="2026-08-07 08:00:00|Tanggal pemasangan: 6/08/2026 Jam pemasangan : pagi / siang Info Tambahan : Hubungi pelanggan dulu sebelum ke lokasi. terima kasih|40010577|MYDITA"/>
    <m/>
    <m/>
    <m/>
    <e v="#NUM!"/>
    <e v="#NUM!"/>
    <x v="0"/>
  </r>
  <r>
    <n v="1324"/>
    <n v="1002525297"/>
    <n v="3"/>
    <x v="3"/>
    <n v="5"/>
    <s v="SBY SELATAN"/>
    <s v="MANYAR"/>
    <s v="MYR"/>
    <s v="REG"/>
    <s v="AO"/>
    <x v="0"/>
    <m/>
    <s v="100 | REVOKE COMPLETED"/>
    <s v="RBS-Regional 3"/>
    <d v="2026-08-13T20:04:25"/>
    <d v="2026-08-14T08:29:28"/>
    <n v="69361781"/>
    <m/>
    <n v="152303248561"/>
    <s v="PT ROYAL TATA VISINDO"/>
    <s v="ODP-MYR-FJV/05"/>
    <s v="WO061706579"/>
    <m/>
    <m/>
    <m/>
    <n v="112.78255263"/>
    <n v="-7.2667680749999999"/>
    <s v="MD|MYDB-20260807264677|DN00001/MN02094|PT ROYAL TATA VISINDO|081132018899"/>
    <s v="MYDIGIBIZPARTNER"/>
    <m/>
    <m/>
    <m/>
    <m/>
    <m/>
    <m/>
    <m/>
    <m/>
    <s v="Management Janji"/>
    <s v="2026-08-12 15:00:00 | Nama PIC:  bu novia  No HP: 085738296680  Alt:  Tanggal: 12/8/2026  Jam Pasang: Sore  Note: Hubungi sebelum ke lokasi, terimakasih."/>
    <s v="FCC"/>
    <s v="13-08-2026 20:10:16"/>
    <m/>
    <s v="Kendala Pelanggan"/>
    <s v="REVOKE"/>
    <s v="MYR"/>
    <s v="NO ADDON"/>
    <m/>
    <s v="Revoke 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3T07:00:00"/>
    <s v="2026-08-12 15:00:00 | Nama PIC:  bu novia  No HP: 085738296680  Alt:  Tanggal: 12/8/2026  Jam Pasang: Sore  Note: Hubungi sebelum ke lokasi, terimakasih."/>
    <m/>
    <m/>
    <m/>
    <e v="#NUM!"/>
    <e v="#NUM!"/>
    <x v="0"/>
  </r>
  <r>
    <n v="1325"/>
    <n v="1002525397"/>
    <n v="3"/>
    <x v="7"/>
    <n v="4"/>
    <s v="KUDUS"/>
    <s v="BLORA"/>
    <s v="CEP"/>
    <s v="REG"/>
    <s v="AO"/>
    <x v="0"/>
    <s v="1P INET"/>
    <s v="Completed (PS)"/>
    <s v="RBS-Regional 3"/>
    <d v="2026-08-14T07:35:57"/>
    <d v="2026-08-15T18:43:15"/>
    <n v="69365582"/>
    <m/>
    <n v="142552107775"/>
    <s v="SMK MUHAMMADIYAH 2 CEPU"/>
    <s v="ODP-CEP-FH/091 FH/D09/091.01"/>
    <s v="WO061712973"/>
    <m/>
    <m/>
    <m/>
    <n v="111.58344510000001"/>
    <n v="-7.1494935999999996"/>
    <s v="|MC60138|MYIA-050155793559/POI/suharto/081575430880/suhartost71@gmail.com"/>
    <s v="MYIB_ASSISTANT"/>
    <m/>
    <m/>
    <m/>
    <m/>
    <m/>
    <m/>
    <m/>
    <m/>
    <s v="Management Janji"/>
    <s v="2026-08-15 08:00:00 | Waktu pemasangan : 15 agustus 2026 Jam pemasangan : 08.00 - 12.00 Info Tambahan : Hubungi pelanggan dulu sebelum ke lokasi terimakasih "/>
    <s v="FCC"/>
    <s v="14-08-2026 07:39:51"/>
    <d v="2026-08-15T08:00:00"/>
    <m/>
    <s v="PS"/>
    <s v="CEP"/>
    <s v="NO ADDON"/>
    <n v="20260815"/>
    <s v="Completed"/>
    <s v="HSI Bisnis Promo HUT Telkom PSB 70% - 300 Mbps"/>
    <s v="INDIBIZ"/>
    <m/>
    <m/>
    <d v="2026-08-15T08:00:00"/>
    <s v="2026-08-15 08:00:00 | Waktu pemasangan : 15 agustus 2026 Jam pemasangan : 08.00 - 12.00 Info Tambahan : Hubungi pelanggan dulu sebelum ke lokasi terimakasih "/>
    <n v="2026"/>
    <n v="8"/>
    <n v="15"/>
    <d v="2026-08-15T00:00:00"/>
    <n v="-0.33333333333575865"/>
    <x v="1"/>
  </r>
  <r>
    <n v="1326"/>
    <n v="1002521935"/>
    <n v="3"/>
    <x v="1"/>
    <n v="5"/>
    <s v="MALANG"/>
    <s v="BATU"/>
    <s v="BLB"/>
    <s v="REG"/>
    <s v="AO"/>
    <x v="0"/>
    <s v="1P INET"/>
    <s v="Completed (PS)"/>
    <s v="RBS-Regional 3"/>
    <d v="2026-08-12T12:01:56"/>
    <d v="2026-08-13T13:48:47"/>
    <n v="69364146"/>
    <m/>
    <n v="152702232220"/>
    <s v="Ragali Group"/>
    <s v="ODP-BLB-FAR/76 FAR/D11/76.01"/>
    <s v="WO061574912"/>
    <m/>
    <m/>
    <m/>
    <n v="112.634845"/>
    <n v="-7.9105672"/>
    <s v="|MN00814|MYIA-018217102621/POI/Citra Cholifatus Syaijiah/081233263778/citracholifatus@gmail.com"/>
    <s v="MYIB_ASSISTANT"/>
    <m/>
    <m/>
    <m/>
    <m/>
    <m/>
    <m/>
    <m/>
    <m/>
    <s v="Management Janji"/>
    <s v="2026-08-13 08:00:00 | Tanggal pemasangan :13/08/2026 Jam pemasangan : pagi/siang Info Tambahan : Hubungi pelanggan dulu sebelum ke lokasi terima kasih."/>
    <s v="FCC"/>
    <d v="2026-12-08T12:10:13"/>
    <d v="2026-08-13T08:00:00"/>
    <m/>
    <s v="PS"/>
    <s v="BLB"/>
    <s v="NO ADDON"/>
    <n v="20260813"/>
    <s v="Completed"/>
    <s v="HSI Bisnis Promo HUT Telkom PSB 70% - 100 Mbps"/>
    <s v="INDIBIZ"/>
    <m/>
    <m/>
    <d v="2026-08-13T08:00:00"/>
    <s v="2026-08-13 08:00:00 | Tanggal pemasangan :13/08/2026 Jam pemasangan : pagi/siang Info Tambahan : Hubungi pelanggan dulu sebelum ke lokasi terima kasih."/>
    <n v="2026"/>
    <n v="8"/>
    <n v="13"/>
    <d v="2026-08-13T00:00:00"/>
    <n v="-0.33333333333575865"/>
    <x v="1"/>
  </r>
  <r>
    <n v="1327"/>
    <n v="1002515938"/>
    <n v="3"/>
    <x v="1"/>
    <n v="5"/>
    <s v="KEDIRI"/>
    <s v="NGANJUK"/>
    <s v="NJK"/>
    <s v="REG"/>
    <s v="AO"/>
    <x v="0"/>
    <s v="1P INET"/>
    <s v="100 | REVOKE COMPLETED"/>
    <s v="RBS-Regional 3"/>
    <d v="2026-08-08T13:16:58"/>
    <d v="2026-08-13T10:01:01"/>
    <n v="69361465"/>
    <m/>
    <n v="152611229855"/>
    <s v="SPBU 54.644.01"/>
    <s v="ODP-NJK-FAT/25 FAT/D03/25.01"/>
    <s v="WO061263273"/>
    <m/>
    <m/>
    <m/>
    <n v="112.02078206768201"/>
    <n v="-7.6035256290969002"/>
    <s v="|MN00418|MYIA-046365256536/POI/MOCH JAKUB/085259414873/spbu5.5464401@gmail.com"/>
    <s v="MYIB_ASSISTANT"/>
    <m/>
    <m/>
    <m/>
    <m/>
    <m/>
    <m/>
    <m/>
    <m/>
    <s v="Management Janji"/>
    <s v="2026-08-10 13:00:00 | Nama PIC: bp heri Notel: 085259414873 Alt: -  Tanggal: 10/8/2026 Jam Pasang: Siang Note: Hubungi pelanggan sebelum ke lokasi, terima kasih. "/>
    <s v="FCC"/>
    <d v="2026-08-08T13:25:30"/>
    <d v="2026-08-10T13:00:00"/>
    <s v="Kendala Pelanggan"/>
    <s v="REVOKE"/>
    <s v="NJK"/>
    <s v="NO ADDON"/>
    <m/>
    <s v="Revoke Completed"/>
    <s v="HSI Bisnis Promo HUT Telkom PSB 70% - 100 Mbps Dual Band"/>
    <s v="INDIBIZ"/>
    <m/>
    <m/>
    <d v="2026-08-10T13:00:00"/>
    <s v="2026-08-10 13:00:00 | Nama PIC: bp heri Notel: 085259414873 Alt: -  Tanggal: 10/8/2026 Jam Pasang: Siang Note: Hubungi pelanggan sebelum ke lokasi, terima kasih. "/>
    <m/>
    <m/>
    <m/>
    <e v="#NUM!"/>
    <e v="#NUM!"/>
    <x v="0"/>
  </r>
  <r>
    <n v="1328"/>
    <n v="1002528246"/>
    <n v="3"/>
    <x v="1"/>
    <n v="5"/>
    <s v="KEDIRI"/>
    <s v="BLITAR"/>
    <s v="SNT"/>
    <s v="REG"/>
    <s v="AO"/>
    <x v="0"/>
    <s v="1P INET"/>
    <s v="Completed (PS)"/>
    <s v="RBS-Regional 3"/>
    <d v="2026-08-15T12:43:57"/>
    <d v="2026-08-16T21:06:25"/>
    <n v="69366839"/>
    <m/>
    <n v="152736205289"/>
    <s v="KLINIK GERAI SEHAT BLITAR"/>
    <s v="ODP-SNT-FD/08 FD/D02/08.01"/>
    <s v="WO061818724"/>
    <m/>
    <m/>
    <m/>
    <n v="112.06252098083399"/>
    <n v="-8.0615978573587892"/>
    <s v="MD|MYDB-20260815265460|DC20002/MC20039|KLINIK GERAI SEHAT BLITAR|085607556856"/>
    <s v="MYDIGIBIZPARTNER"/>
    <m/>
    <m/>
    <m/>
    <m/>
    <m/>
    <m/>
    <m/>
    <m/>
    <s v="Management Janji"/>
    <s v="2026-08-16 13:00:00 | Nama PIC:  bu iva  No HP: 085607556856 Alt: Tanggal: 16/08/2026 Jam Pasang: Siang Note: Hubungi sebelum ke lokasi, terimakasih. "/>
    <s v="FCC"/>
    <s v="15-08-2026 12:55:19"/>
    <d v="2026-08-16T13:00:00"/>
    <m/>
    <s v="PS"/>
    <s v="SNT"/>
    <s v="NO ADDON"/>
    <n v="20260816"/>
    <s v="Completed"/>
    <s v="HSI Bisnis Promo HUT Telkom PSB 70% - 150 Mbps"/>
    <s v="INDIBIZ"/>
    <m/>
    <m/>
    <d v="2026-08-16T13:00:00"/>
    <s v="2026-08-16 13:00:00 | Nama PIC:  bu iva  No HP: 085607556856 Alt: Tanggal: 16/08/2026 Jam Pasang: Siang Note: Hubungi sebelum ke lokasi, terimakasih. "/>
    <n v="2026"/>
    <n v="8"/>
    <n v="16"/>
    <d v="2026-08-16T00:00:00"/>
    <n v="-0.54166666666424135"/>
    <x v="1"/>
  </r>
  <r>
    <n v="1329"/>
    <n v="1002532916"/>
    <n v="3"/>
    <x v="1"/>
    <n v="5"/>
    <s v="KEDIRI"/>
    <s v="KEDIRI"/>
    <s v="PAE"/>
    <s v="REG"/>
    <s v="AO"/>
    <x v="0"/>
    <s v="1P INET"/>
    <s v="Completed (PS)"/>
    <s v="RBS-Regional 3"/>
    <d v="2026-08-18T12:02:58"/>
    <d v="2026-08-18T17:44:28"/>
    <n v="69368887"/>
    <m/>
    <n v="152639219507"/>
    <s v="M-TECH PARE"/>
    <s v="ODP-PAE-FAK/01 FAK/D01/01.01"/>
    <s v="WO061996681"/>
    <m/>
    <m/>
    <m/>
    <n v="112.196372"/>
    <n v="-7.7630499999999998"/>
    <s v="|MN02540|MYIA-093900703080/POI/ELLYAS ELVANDA/085139420572/mtechpare.kediri@gmail.com"/>
    <s v="MYIB_ASSISTANT"/>
    <m/>
    <m/>
    <m/>
    <m/>
    <m/>
    <m/>
    <m/>
    <m/>
    <s v="Management Janji"/>
    <s v="2026-08-19 13:00:00 | Nama Pic : BP ELLYAS No Hp Pic : 085139420572 Jam Pemasangan : 08:00 - 12.00 Tanggal Pemasangan : RABU 19 AGUSTUS 2026 Info Tambahan : Hubungi pelanggan sebelum datang ke lokasi"/>
    <s v="FCC"/>
    <s v="18-08-2026 12:10:35"/>
    <d v="2026-08-19T13:00:00"/>
    <m/>
    <s v="PS"/>
    <s v="PAE"/>
    <s v="NO ADDON"/>
    <n v="20260818"/>
    <s v="Completed"/>
    <s v="HSI Bisnis Promo HUT Telkom PSB 70% - 300 Mbps"/>
    <s v="INDIBIZ"/>
    <m/>
    <m/>
    <d v="2026-08-19T13:00:00"/>
    <s v="2026-08-19 13:00:00 | Nama Pic : BP ELLYAS No Hp Pic : 085139420572 Jam Pemasangan : 08:00 - 12.00 Tanggal Pemasangan : RABU 19 AGUSTUS 2026 Info Tambahan : Hubungi pelanggan sebelum datang ke lokasi"/>
    <n v="2026"/>
    <n v="8"/>
    <n v="18"/>
    <d v="2026-08-18T00:00:00"/>
    <n v="-1.5416666666642413"/>
    <x v="1"/>
  </r>
  <r>
    <n v="1330"/>
    <n v="1002519992"/>
    <n v="3"/>
    <x v="3"/>
    <n v="5"/>
    <s v="MADURA"/>
    <s v="BANGKALAN"/>
    <s v="ARB"/>
    <s v="REG"/>
    <s v="AO"/>
    <x v="0"/>
    <s v="1P INET"/>
    <s v="102 | FOLLOW UP COMPLETED"/>
    <s v="RBS-Regional 3"/>
    <d v="2026-08-11T13:49:57"/>
    <d v="2026-08-14T08:46:29"/>
    <n v="69363363"/>
    <m/>
    <n v="152439202698"/>
    <s v="TOKO LANCAR JAYA"/>
    <s v="ODP-ARB-FD/15 FD/D01/15.01"/>
    <s v="WO061501483"/>
    <m/>
    <m/>
    <m/>
    <n v="112.929484024643"/>
    <n v="-6.9886381653543799"/>
    <s v="MD|MYDB-20260811264962|DN00001/MN00802|TOKO LANCAR JAYA|081937393916"/>
    <s v="MYDIGIBIZPARTNER"/>
    <m/>
    <m/>
    <m/>
    <m/>
    <m/>
    <m/>
    <m/>
    <m/>
    <s v="Management Janji"/>
    <s v="2026-08-12 13:00:00 | M Janji : (12/08/2026) jam Pasang : 09:00 Note : hubungi pelanggan jika ingin kelokasi "/>
    <s v="FCC"/>
    <d v="2026-11-08T13:55:09"/>
    <d v="2026-08-12T13:00:00"/>
    <s v="Kendala Pelanggan"/>
    <s v="REVOKE"/>
    <s v="ARB"/>
    <s v="NO ADDON"/>
    <m/>
    <s v="Follow Up Revoke Completed, New Order ID : SC1002525496"/>
    <s v="HSI Bisnis Promo HUT Telkom PSB 70% - 75 Mbps"/>
    <s v="INDIBIZ"/>
    <m/>
    <m/>
    <d v="2026-08-12T13:00:00"/>
    <s v="2026-08-12 13:00:00 | M Janji : (12/08/2026) jam Pasang : 09:00 Note : hubungi pelanggan jika ingin kelokasi "/>
    <m/>
    <m/>
    <m/>
    <e v="#NUM!"/>
    <e v="#NUM!"/>
    <x v="0"/>
  </r>
  <r>
    <n v="1331"/>
    <n v="1002510870"/>
    <n v="3"/>
    <x v="6"/>
    <n v="5"/>
    <s v="JEMBER"/>
    <s v="BANYUWANGI"/>
    <s v="KET"/>
    <s v="REG"/>
    <s v="AO"/>
    <x v="0"/>
    <s v="1P INET"/>
    <s v="Completed (PS)"/>
    <s v="RBS-Regional 3"/>
    <d v="2026-08-05T14:44:57"/>
    <d v="2026-08-05T19:22:25"/>
    <n v="69359314"/>
    <m/>
    <n v="152517201804"/>
    <s v="SUMBER TANI"/>
    <s v="ODP-KET-FE/15 FE/D03/15.01"/>
    <s v="WO060996506"/>
    <m/>
    <m/>
    <m/>
    <n v="114.394027143716"/>
    <n v="-8.14936393521719"/>
    <s v="MD|MYDB-20260804264381|DC30004/MC30051|SUMBER TANI|081914838408"/>
    <s v="MYDIGIBIZPARTNER"/>
    <m/>
    <m/>
    <m/>
    <m/>
    <m/>
    <m/>
    <m/>
    <m/>
    <s v="Management Janji"/>
    <s v="2026-08-08 08:00:00 | Nama PIC : Ibu Hanifah No Hp : 081914838408 No Alt : - Tgl Pemasangan : 08 Agustus 2026 Interval : PAGI SIANG Note : Hubungi pelanggan terlebih dahulu"/>
    <s v="FCC"/>
    <d v="2026-05-08T14:54:47"/>
    <d v="2026-08-08T08:00:00"/>
    <m/>
    <s v="PS"/>
    <s v="KET"/>
    <s v="NETMONK"/>
    <n v="20260805"/>
    <s v="Completed"/>
    <s v="HSI Bisnis Bundling Netmonk PSB 70% Promo - 300 Mbps"/>
    <s v="INDIBIZ"/>
    <m/>
    <m/>
    <d v="2026-08-08T08:00:00"/>
    <s v="2026-08-08 08:00:00 | Nama PIC : Ibu Hanifah No Hp : 081914838408 No Alt : - Tgl Pemasangan : 08 Agustus 2026 Interval : PAGI SIANG Note : Hubungi pelanggan terlebih dahulu"/>
    <n v="2026"/>
    <n v="8"/>
    <n v="5"/>
    <d v="2026-08-05T00:00:00"/>
    <n v="-3.3333333333357587"/>
    <x v="1"/>
  </r>
  <r>
    <n v="1332"/>
    <n v="1002522693"/>
    <n v="3"/>
    <x v="7"/>
    <n v="4"/>
    <s v="KUDUS"/>
    <s v="PURWODADI"/>
    <s v="PWB"/>
    <s v="REG"/>
    <s v="AO"/>
    <x v="0"/>
    <s v="1P INET"/>
    <s v="Completed (PS)"/>
    <s v="RBS-Regional 3"/>
    <d v="2026-08-12T15:41:57"/>
    <d v="2026-08-14T07:51:48"/>
    <n v="69364424"/>
    <m/>
    <n v="141568113918"/>
    <s v="SPBU 4458115"/>
    <s v="ODP-PWB-FD/049 FD/D03/049.01"/>
    <s v="WO061607194"/>
    <m/>
    <m/>
    <m/>
    <n v="110.919571"/>
    <n v="-7.0396599999999996"/>
    <s v="|MN01047|MYIA-094744729195/POI/AGUS INA AENA/081390857555/spbu.ngabenrejo4458115@gmail.com"/>
    <s v="MYIB_ASSISTANT"/>
    <m/>
    <m/>
    <m/>
    <m/>
    <m/>
    <m/>
    <m/>
    <m/>
    <s v="Management Janji"/>
    <s v="2026-08-13 15:00:00 | Nama Pic : BP SUTARNO No Hp Pic : 081390857555 Jam Pemasangan : 08:00 - 12.00 Tanggal Pemasangan : KAMIS 13 AGUSTUS 2026 Info Tambahan : Hubungi pelanggan sebelum datang ke lokasi"/>
    <s v="FCC"/>
    <d v="2026-12-08T15:55:11"/>
    <d v="2026-08-13T15:00:00"/>
    <m/>
    <s v="PS"/>
    <s v="PWB"/>
    <s v="NO ADDON"/>
    <n v="20260814"/>
    <s v="Completed"/>
    <s v="HSI Bisnis Promo HUT Telkom PSB 70% - 50 Mbps"/>
    <s v="INDIBIZ"/>
    <m/>
    <m/>
    <d v="2026-08-13T15:00:00"/>
    <s v="2026-08-13 15:00:00 | Nama Pic : BP SUTARNO No Hp Pic : 081390857555 Jam Pemasangan : 08:00 - 12.00 Tanggal Pemasangan : KAMIS 13 AGUSTUS 2026 Info Tambahan : Hubungi pelanggan sebelum datang ke lokasi"/>
    <n v="2026"/>
    <n v="8"/>
    <n v="14"/>
    <d v="2026-08-14T00:00:00"/>
    <n v="0.375"/>
    <x v="1"/>
  </r>
  <r>
    <n v="1333"/>
    <n v="1002526702"/>
    <n v="3"/>
    <x v="1"/>
    <n v="5"/>
    <s v="MADIUN"/>
    <s v="MADIUN"/>
    <s v="UTR"/>
    <s v="REG"/>
    <s v="AO"/>
    <x v="0"/>
    <s v="1P INET"/>
    <s v="Completed (PS)"/>
    <s v="RBS-Regional 3"/>
    <d v="2026-08-14T14:46:56"/>
    <d v="2026-08-15T11:09:13"/>
    <n v="69366174"/>
    <m/>
    <n v="152630205418"/>
    <s v="CV. RAHAYU JAYA"/>
    <s v="ODP-UTR-FC/77"/>
    <s v="WO061756618"/>
    <m/>
    <m/>
    <m/>
    <n v="111.509685"/>
    <n v="-7.7476099999999999"/>
    <s v="|MN01066|MYIA-030286343931/POI/FAYZAL ANWAR/082329830323/anwarfayzal90@gmail.com"/>
    <s v="MYIB_ASSISTANT"/>
    <m/>
    <m/>
    <m/>
    <m/>
    <m/>
    <m/>
    <m/>
    <m/>
    <s v="Management Janji"/>
    <s v="2026-08-15 13:00:00 | Waktu pemasangan : 15 agustus 2026 Jam pemasangan : 08.00 - 12.00 Info Tambahan : Hubungi pelanggan dulu sebelum ke lokasi terimakasih"/>
    <s v="FCC"/>
    <s v="14-08-2026 14:55:03"/>
    <d v="2026-08-15T13:00:00"/>
    <m/>
    <s v="PS"/>
    <s v="UTR"/>
    <s v="NO ADDON"/>
    <n v="20260815"/>
    <s v="Completed"/>
    <s v="HSI Bisnis Promo HUT Telkom PSB 70% - 200 Mbps"/>
    <s v="INDIBIZ"/>
    <m/>
    <m/>
    <d v="2026-08-15T13:00:00"/>
    <s v="2026-08-15 13:00:00 | Waktu pemasangan : 15 agustus 2026 Jam pemasangan : 08.00 - 12.00 Info Tambahan : Hubungi pelanggan dulu sebelum ke lokasi terimakasih"/>
    <n v="2026"/>
    <n v="8"/>
    <n v="15"/>
    <d v="2026-08-15T00:00:00"/>
    <n v="-0.54166666666424135"/>
    <x v="1"/>
  </r>
  <r>
    <n v="1334"/>
    <n v="1002510641"/>
    <n v="3"/>
    <x v="6"/>
    <n v="5"/>
    <s v="PASURUAN"/>
    <s v="PASURUAN"/>
    <s v="BNL"/>
    <s v="REG"/>
    <s v="AO"/>
    <x v="0"/>
    <m/>
    <s v="Completed (PS)"/>
    <s v="RBS-Regional 3"/>
    <d v="2026-08-05T13:52:18"/>
    <d v="2026-08-06T16:30:12"/>
    <n v="69359218"/>
    <m/>
    <n v="152744222120"/>
    <s v="PUSKESMAS REMBANG KABUPATEN PASURUAN"/>
    <s v="ODP-BNL-FAA/33"/>
    <s v="WO060997783"/>
    <m/>
    <m/>
    <m/>
    <n v="112.81394179999999"/>
    <n v="-7.6427918999999997"/>
    <s v="|MN02680|/PUSKESMAS REMBANG KABUPATEN PASURUAN/WINBACK 2.0 HSI B2B (1:1) 75MBPS 415RB PSB DISC 70%//uptdkes.rembang@gmail com/I WAYAN SUARKA/85655077680"/>
    <s v="Sales Force DBS"/>
    <m/>
    <m/>
    <m/>
    <m/>
    <m/>
    <m/>
    <m/>
    <m/>
    <s v="Management Janji"/>
    <s v="2026-08-06 13:00:00|Nama PIC : Bp Dimas No Hp : 085655077680 No Alt : - Tgl Pemasangan : 06 Agustus 2026 Interval : PAGI SIANG Note : Hubungi pelanggan terlebih dahulu|40951378|MYDITA"/>
    <s v="FCC"/>
    <d v="2026-05-08T13:54:46"/>
    <d v="2026-08-06T13:00:00"/>
    <m/>
    <s v="PS"/>
    <s v="BNL"/>
    <s v="NO ADDON"/>
    <n v="20260806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6T13:00:00"/>
    <s v="2026-08-06 13:00:00|Nama PIC : Bp Dimas No Hp : 085655077680 No Alt : - Tgl Pemasangan : 06 Agustus 2026 Interval : PAGI SIANG Note : Hubungi pelanggan terlebih dahulu|40951378|MYDITA"/>
    <n v="2026"/>
    <n v="8"/>
    <n v="6"/>
    <d v="2026-08-06T00:00:00"/>
    <n v="-0.54166666666424135"/>
    <x v="1"/>
  </r>
  <r>
    <n v="1335"/>
    <n v="1002529749"/>
    <n v="3"/>
    <x v="1"/>
    <n v="5"/>
    <s v="KEDIRI"/>
    <s v="NGANJUK"/>
    <s v="NJK"/>
    <s v="REG"/>
    <s v="AO"/>
    <x v="0"/>
    <s v="1P INET"/>
    <s v="Completed (PS)"/>
    <s v="RBS-Regional 3"/>
    <d v="2026-08-16T14:14:56"/>
    <d v="2026-08-17T19:07:40"/>
    <n v="69367560"/>
    <m/>
    <n v="152611229899"/>
    <s v="Risma Olhsop"/>
    <s v="ODP-NJK-FAJ/72 FAJ/D07/72.01"/>
    <s v="WO061881359"/>
    <m/>
    <m/>
    <m/>
    <n v="111.833414062857"/>
    <n v="-7.7495478534874804"/>
    <s v="MD|MYDB-20260816265709|DC20002/MC20039|Risma Olhsop|08132957757"/>
    <s v="MYDIGIBIZPARTNER"/>
    <m/>
    <m/>
    <m/>
    <m/>
    <m/>
    <m/>
    <m/>
    <m/>
    <s v="Management Janji"/>
    <s v="2026-08-17 13:00:00 | Nama : BU RISMA PUTRI WAHYUNI No Hp : 08132957757 No Alt :  Tgl Pemasangan : 17 Agustus 2026 Interval : PAGI  Note : Hubungi pelanggan terlebih dahulu"/>
    <s v="FCC"/>
    <s v="16-08-2026 14:25:39"/>
    <d v="2026-08-17T13:00:00"/>
    <m/>
    <s v="PS"/>
    <s v="NJK"/>
    <s v="NO ADDON"/>
    <n v="20260817"/>
    <s v="Completed"/>
    <s v="HSI Bisnis Promo HUT Telkom PSB 70% - 100 Mbps Dual Band"/>
    <s v="INDIBIZ"/>
    <m/>
    <m/>
    <d v="2026-08-17T13:00:00"/>
    <s v="2026-08-17 13:00:00 | Nama : BU RISMA PUTRI WAHYUNI No Hp : 08132957757 No Alt :  Tgl Pemasangan : 17 Agustus 2026 Interval : PAGI  Note : Hubungi pelanggan terlebih dahulu"/>
    <n v="2026"/>
    <n v="8"/>
    <n v="17"/>
    <d v="2026-08-17T00:00:00"/>
    <n v="-0.54166666666424135"/>
    <x v="1"/>
  </r>
  <r>
    <n v="1336"/>
    <n v="1002505175"/>
    <n v="3"/>
    <x v="0"/>
    <n v="5"/>
    <s v="MATARAM"/>
    <s v="LOMBOK BARAT TENGAH"/>
    <s v="PRY"/>
    <s v="REG"/>
    <s v="AO"/>
    <x v="0"/>
    <s v="1P INET"/>
    <s v="102 | FOLLOW UP COMPLETED"/>
    <s v="RBS-Regional 3"/>
    <d v="2026-08-02T11:40:57"/>
    <d v="2026-08-11T13:03:06"/>
    <n v="69356996"/>
    <m/>
    <n v="172603791303"/>
    <s v="AL MIRA TOKO BANGUNAN"/>
    <s v="ODP-PYA-FAW/22"/>
    <s v="WO060705325"/>
    <m/>
    <m/>
    <m/>
    <n v="116.2675022"/>
    <n v="-8.78970979999999"/>
    <s v="MD|MYDB-20260731264098|SC00001/MC00046|AL MIRA TOKO BANGUNAN|089653976962"/>
    <s v="MYDIGIBIZPARTNER"/>
    <m/>
    <m/>
    <m/>
    <m/>
    <m/>
    <m/>
    <m/>
    <m/>
    <s v="Management Janji"/>
    <s v="2026-08-03 15:00:00 | Tanggal pemasangan :03/08/2026 Jam pemasangan : siang Info Tambahan : Hubungi pelanggan dulu sebelum ke lokasi terima kasih."/>
    <s v="FCC"/>
    <d v="2026-02-08T11:54:49"/>
    <d v="2026-08-03T15:00:00"/>
    <s v="Kendala Pelanggan"/>
    <s v="REVOKE"/>
    <s v="PRY"/>
    <s v="NO ADDON"/>
    <m/>
    <s v="Follow Up Revoke Completed, New Order ID : SC1002519787"/>
    <s v="HSI Bisnis PSB 70% - 200 Mbps"/>
    <s v="INDIBIZ"/>
    <m/>
    <m/>
    <d v="2026-08-03T15:00:00"/>
    <s v="2026-08-03 15:00:00 | Tanggal pemasangan :03/08/2026 Jam pemasangan : siang Info Tambahan : Hubungi pelanggan dulu sebelum ke lokasi terima kasih."/>
    <m/>
    <m/>
    <m/>
    <e v="#NUM!"/>
    <e v="#NUM!"/>
    <x v="0"/>
  </r>
  <r>
    <n v="1337"/>
    <n v="1002524116"/>
    <n v="3"/>
    <x v="7"/>
    <n v="4"/>
    <s v="SOLO"/>
    <s v="INNER - SOLO JATENG TIMUR"/>
    <s v="MSO"/>
    <s v="REG"/>
    <s v="AO"/>
    <x v="0"/>
    <s v="1P INET"/>
    <s v="MIA - INVALID SURVEY"/>
    <s v="RBS-Regional 3"/>
    <d v="2026-08-13T12:35:57"/>
    <d v="2026-08-13T18:35:43"/>
    <n v="69365080"/>
    <m/>
    <n v="142566102464"/>
    <s v="NEKA NUSUKAN SOLO"/>
    <s v="ODP-MSO-F09/004 FCL/F09/004.01"/>
    <s v="WO061661624"/>
    <m/>
    <m/>
    <m/>
    <n v="110.82986"/>
    <n v="-7.5509620000000002"/>
    <s v="|MN02054|MYIA-085917769935/POI/Ayu putri angreani kusanto/08990794495/anext213@gmail.com"/>
    <s v="MYIB_ASSISTANT"/>
    <m/>
    <m/>
    <m/>
    <m/>
    <m/>
    <m/>
    <m/>
    <m/>
    <s v="Management Janji"/>
    <s v="2026-08-14 15:00:00 | Nama Pic : IBU AYU No Hp Pic : 08990794495 Jam Pemasangan : 08:00 - 12.00 Tanggal Pemasangan : JUMAT 14 AGUSTUS 2026 Info Tambahan : Hubungi pelanggan sebelum datang ke lokasi"/>
    <s v="FCC"/>
    <s v="13-08-2026 12:39:48"/>
    <d v="2026-08-14T15:00:00"/>
    <m/>
    <s v="SURVEY_NEW_MANJA"/>
    <s v="MSO"/>
    <s v="NO ADDON"/>
    <m/>
    <s v="MIE - INVALID SURVEY - Kendala Jalur/Rute Tarikan"/>
    <s v="HSI Bisnis Promo HUT Telkom PSB 70% - 50 Mbps"/>
    <s v="INDIBIZ"/>
    <m/>
    <m/>
    <d v="2026-08-14T15:00:00"/>
    <s v="2026-08-14 15:00:00 | Nama Pic : IBU AYU No Hp Pic : 08990794495 Jam Pemasangan : 08:00 - 12.00 Tanggal Pemasangan : JUMAT 14 AGUSTUS 2026 Info Tambahan : Hubungi pelanggan sebelum datang ke lokasi"/>
    <m/>
    <m/>
    <m/>
    <e v="#NUM!"/>
    <e v="#NUM!"/>
    <x v="0"/>
  </r>
  <r>
    <n v="1338"/>
    <n v="1002523679"/>
    <n v="3"/>
    <x v="7"/>
    <n v="4"/>
    <s v="KUDUS"/>
    <s v="KUDUS"/>
    <s v="KUD"/>
    <s v="REG"/>
    <s v="AO"/>
    <x v="0"/>
    <s v="1P INET"/>
    <s v="Completed (PS)"/>
    <s v="RBS-Regional 3"/>
    <d v="2026-08-13T10:19:57"/>
    <d v="2026-08-14T13:19:46"/>
    <n v="69364856"/>
    <m/>
    <n v="142401145774"/>
    <s v="SPBU 4459319 GARUNGKIDUL"/>
    <s v="ODP-KUD-FL/11 FL/D05/05.11"/>
    <s v="WO061647379"/>
    <m/>
    <m/>
    <m/>
    <n v="110.796919"/>
    <n v="-6.8085009999999997"/>
    <s v="|MN01414|MYIA-071581173500/POI/CHAFIF FAUZI/087746466646/spbu4459319.gk@gmail.com"/>
    <s v="MYIB_ASSISTANT"/>
    <m/>
    <m/>
    <m/>
    <m/>
    <m/>
    <m/>
    <m/>
    <m/>
    <s v="Management Janji"/>
    <s v="2026-08-14 08:00:00 | Nama PIC : CHAFIF FAUZI No HP : 087746466646 Alt :  M Janji : 14/08/2026 Jam Pasang : 08.00  - 13:00  NoteÃ‚Â :  hubungi terlebih dahulu sebelum ke lokasi, terima kasih."/>
    <s v="FCC"/>
    <s v="13-08-2026 10:39:50"/>
    <d v="2026-08-14T08:00:00"/>
    <m/>
    <s v="PS"/>
    <s v="KUD"/>
    <s v="NO ADDON"/>
    <n v="20260814"/>
    <s v="Completed"/>
    <s v="HSI Bisnis Promo HUT Telkom PSB 70% - 75 Mbps"/>
    <s v="INDIBIZ"/>
    <m/>
    <m/>
    <d v="2026-08-14T08:00:00"/>
    <s v="2026-08-14 08:00:00 | Nama PIC : CHAFIF FAUZI No HP : 087746466646 Alt :  M Janji : 14/08/2026 Jam Pasang : 08.00  - 13:00  NoteÃ‚Â :  hubungi terlebih dahulu sebelum ke lokasi, terima kasih."/>
    <n v="2026"/>
    <n v="8"/>
    <n v="14"/>
    <d v="2026-08-14T00:00:00"/>
    <n v="-0.33333333333575865"/>
    <x v="1"/>
  </r>
  <r>
    <n v="1339"/>
    <n v="1002517919"/>
    <n v="3"/>
    <x v="0"/>
    <n v="5"/>
    <s v="MATARAM"/>
    <s v="SUMBAWA"/>
    <s v="EMP"/>
    <s v="REG"/>
    <s v="AO"/>
    <x v="0"/>
    <s v="1P INET"/>
    <s v="7 | OSS - PROVISIONING ISSUED"/>
    <s v="RBS-Regional 3"/>
    <d v="2026-08-10T14:01:57"/>
    <d v="2026-08-11T13:07:47"/>
    <n v="69362512"/>
    <m/>
    <n v="172612801044"/>
    <s v="UD MADI"/>
    <s v="ODP-EMP-FAB/39 FAB/D04/39.01"/>
    <s v="WO061404250"/>
    <m/>
    <m/>
    <m/>
    <n v="117.994206100702"/>
    <n v="-8.7441479714702197"/>
    <s v="MD|MYDB-20260806264543|DN00001/MN01576|UD MADI|085237468090"/>
    <s v="MYDIGIBIZPARTNER"/>
    <m/>
    <m/>
    <m/>
    <m/>
    <m/>
    <m/>
    <m/>
    <m/>
    <s v="Management Janji"/>
    <s v="2026-08-11 13:00:00 | Waktu pemasnagan : 11 Agustus 2026 Jam pemasangan : 08.00 - 12.00 Mohon hubungi pelanggan sebelum ke lokasi  Terima kasih"/>
    <s v="FCC"/>
    <d v="2026-10-08T14:09:59"/>
    <d v="2026-08-11T13:00:00"/>
    <m/>
    <s v="PI"/>
    <s v="EMP"/>
    <s v="OCA"/>
    <m/>
    <s v="Provisioning Issued"/>
    <s v="HSI Bisnis Bundling OCA Breach Checker Promo 2026 PSB 70% - 50 Mbps"/>
    <s v="INDIBIZ"/>
    <m/>
    <m/>
    <d v="2026-08-11T13:00:00"/>
    <s v="2026-08-11 13:00:00 | Waktu pemasnagan : 11 Agustus 2026 Jam pemasangan : 08.00 - 12.00 Mohon hubungi pelanggan sebelum ke lokasi  Terima kasih"/>
    <m/>
    <m/>
    <m/>
    <e v="#NUM!"/>
    <e v="#NUM!"/>
    <x v="0"/>
  </r>
  <r>
    <n v="1340"/>
    <n v="1002533713"/>
    <n v="3"/>
    <x v="3"/>
    <n v="5"/>
    <s v="MADURA"/>
    <s v="PAMEKASAN"/>
    <s v="PME"/>
    <s v="REG"/>
    <s v="AO"/>
    <x v="0"/>
    <s v="1P INET"/>
    <s v="MIE - SEND SURVEY"/>
    <s v="RBS-Regional 3"/>
    <d v="2026-08-18T15:05:57"/>
    <d v="2026-08-18T15:08:01"/>
    <n v="69369209"/>
    <m/>
    <n v="152426928325"/>
    <s v="TOKO BORNEO 78"/>
    <s v="ODP-PME-FAW/20 FAW/D01/20.01"/>
    <s v="WO062026041"/>
    <m/>
    <m/>
    <m/>
    <n v="113.4254844"/>
    <n v="-7.2145124999999997"/>
    <s v="MD|MYDB-20260818266009|DN00001/MN00558|TOKO BORNEO 78|085801312382"/>
    <s v="MYDIGIBIZPARTNER"/>
    <m/>
    <m/>
    <m/>
    <m/>
    <m/>
    <m/>
    <m/>
    <m/>
    <s v="Management Janji"/>
    <s v="2026-08-20 08:00:00 | Nama PIC:  bp abu bakri No HP: 085801312382 Alt: Tanggal: 20/8/2026 Jam Pasang: Pagi Note: Hubungi sebelum ke lokasi, terimakasih"/>
    <s v="FCC"/>
    <s v="18-08-2026 15:10:19"/>
    <d v="2026-08-20T08:00:00"/>
    <m/>
    <s v="SURVEY_NEW_MANJA"/>
    <s v="PME"/>
    <s v="NO ADDON"/>
    <m/>
    <s v="MIE - SEND SURVEY"/>
    <s v="HSI Bisnis Promo HUT RI PSB 70% - 150 Mbps"/>
    <s v="INDIBIZ"/>
    <m/>
    <m/>
    <d v="2026-08-20T08:00:00"/>
    <s v="2026-08-20 08:00:00 | Nama PIC:  bp abu bakri No HP: 085801312382 Alt: Tanggal: 20/8/2026 Jam Pasang: Pagi Note: Hubungi sebelum ke lokasi, terimakasih"/>
    <m/>
    <m/>
    <m/>
    <e v="#NUM!"/>
    <e v="#NUM!"/>
    <x v="0"/>
  </r>
  <r>
    <n v="1341"/>
    <n v="1002522469"/>
    <n v="3"/>
    <x v="7"/>
    <n v="4"/>
    <s v="KUDUS"/>
    <s v="PURWODADI"/>
    <s v="WRO"/>
    <s v="REG"/>
    <s v="AO"/>
    <x v="0"/>
    <s v="1P INET"/>
    <s v="Completed (PS)"/>
    <s v="RBS-Regional 3"/>
    <d v="2026-08-12T14:46:58"/>
    <d v="2026-08-13T22:28:03"/>
    <n v="69364359"/>
    <m/>
    <n v="142509107243"/>
    <s v="SPBU 4458109 PURI CITRA"/>
    <s v="ODP-WRO-FK/008 FK/D01/008.01"/>
    <s v="WO061597959"/>
    <m/>
    <m/>
    <m/>
    <n v="111.15289300000001"/>
    <n v="-7.1513970000000002"/>
    <s v="|MN02756|MYIA-072284567622/POI/Samekto hidayat/08122537472/spbu4458109kradenan@gmail.com"/>
    <s v="MYIB_ASSISTANT"/>
    <m/>
    <m/>
    <m/>
    <m/>
    <m/>
    <m/>
    <m/>
    <m/>
    <s v="Management Janji"/>
    <s v="2026-08-13 15:00:00 | Nama PIC : bapak samekto No HP : 08122537472 Alt :  M Janji : (KAMIS/13/AGUSTUS/2026) jam Pasang : 09:00 Note : hubungi pelanggan jika ingin kelokasi"/>
    <s v="FCC"/>
    <d v="2026-12-08T15:10:41"/>
    <d v="2026-08-13T15:00:00"/>
    <m/>
    <s v="PS"/>
    <s v="WRO"/>
    <s v="NO ADDON"/>
    <n v="20260813"/>
    <s v="Completed"/>
    <s v="HSI Bisnis Promo HUT Telkom PSB 70% - 50 Mbps"/>
    <s v="INDIBIZ"/>
    <m/>
    <m/>
    <d v="2026-08-13T15:00:00"/>
    <s v="2026-08-13 15:00:00 | Nama PIC : bapak samekto No HP : 08122537472 Alt :  M Janji : (KAMIS/13/AGUSTUS/2026) jam Pasang : 09:00 Note : hubungi pelanggan jika ingin kelokasi"/>
    <n v="2026"/>
    <n v="8"/>
    <n v="13"/>
    <d v="2026-08-13T00:00:00"/>
    <n v="-0.625"/>
    <x v="1"/>
  </r>
  <r>
    <n v="1342"/>
    <n v="1002506084"/>
    <n v="3"/>
    <x v="4"/>
    <n v="4"/>
    <s v="PEKALONGAN"/>
    <s v="BREBES"/>
    <s v="BRB"/>
    <s v="REG"/>
    <s v="AO"/>
    <x v="0"/>
    <m/>
    <s v="Completed (PS)"/>
    <s v="RBS-Regional 3"/>
    <d v="2026-08-03T13:24:01"/>
    <d v="2026-08-03T19:47:36"/>
    <n v="69355791"/>
    <m/>
    <n v="146284108499"/>
    <s v="CV. Langgeng Jaya Arthaka"/>
    <s v="ODP-BRB-FT/054"/>
    <s v="WO060794465"/>
    <m/>
    <m/>
    <m/>
    <n v="109.01378917135"/>
    <n v="-6.8654065605515502"/>
    <s v="|MC50042|MYIA-061757958542/POI/Nugroho Ciptaning Caroko/08568585849/kitarokid@yahoo.com"/>
    <s v="Account Manager"/>
    <m/>
    <m/>
    <m/>
    <m/>
    <m/>
    <m/>
    <m/>
    <m/>
    <s v="Management Janji"/>
    <s v="2026-08-01 08:00:00 | telp :08568585849  alt :  pagi / siang 01/08/2026  hub sebelum ke lokasi "/>
    <s v="FCC"/>
    <d v="2026-03-08T13:25:40"/>
    <m/>
    <m/>
    <s v="PS"/>
    <s v="BRB"/>
    <s v="NO ADDON"/>
    <n v="20260803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03T07:00:00"/>
    <s v="2026-08-01 08:00:00 | telp :08568585849  alt :  pagi / siang 01/08/2026  hub sebelum ke lokasi "/>
    <n v="2026"/>
    <n v="8"/>
    <n v="3"/>
    <d v="2026-08-03T00:00:00"/>
    <n v="-0.29166666666424135"/>
    <x v="1"/>
  </r>
  <r>
    <n v="1343"/>
    <n v="1002516503"/>
    <n v="3"/>
    <x v="3"/>
    <n v="5"/>
    <s v="SBY UTARA"/>
    <s v="LAMONGAN"/>
    <s v="BDG"/>
    <s v="REG"/>
    <s v="AO"/>
    <x v="0"/>
    <s v="1P INET"/>
    <s v="100 | REVOKE COMPLETED"/>
    <s v="RBS-Regional 3"/>
    <d v="2026-08-09T13:43:57"/>
    <d v="2026-08-12T13:46:04"/>
    <n v="69361815"/>
    <m/>
    <n v="152448204553"/>
    <s v="LARVA COFFE"/>
    <s v="ODP-BDG-FC/76 FC/D08/76.01"/>
    <s v="WO061322624"/>
    <m/>
    <m/>
    <m/>
    <n v="112.280131950974"/>
    <n v="-6.8721988680728199"/>
    <s v="MD|MYDB-20260806264538|DN00001/MN01285|LARVA COFFE|085606172718"/>
    <s v="MYDIGIBIZPARTNER"/>
    <m/>
    <m/>
    <m/>
    <m/>
    <m/>
    <m/>
    <m/>
    <m/>
    <s v="Management Janji"/>
    <s v="2026-08-12 10:00:00 | LARVA COFFE 085606172718"/>
    <s v="FCC"/>
    <d v="2026-09-08T13:54:59"/>
    <d v="2026-08-12T10:00:00"/>
    <s v="Kendala Pelanggan"/>
    <s v="REVOKE"/>
    <s v="BDG"/>
    <s v="NO ADDON"/>
    <m/>
    <s v="Revoke Completed"/>
    <s v="HSI Bisnis Promo HUT Telkom PSB 70% - 100 Mbps"/>
    <s v="INDIBIZ"/>
    <m/>
    <m/>
    <d v="2026-08-12T10:00:00"/>
    <s v="2026-08-12 10:00:00 | LARVA COFFE 085606172718"/>
    <m/>
    <m/>
    <m/>
    <e v="#NUM!"/>
    <e v="#NUM!"/>
    <x v="0"/>
  </r>
  <r>
    <n v="1344"/>
    <n v="1002516261"/>
    <n v="3"/>
    <x v="4"/>
    <n v="4"/>
    <s v="SEMARANG"/>
    <s v="SALATIGA"/>
    <s v="SLI"/>
    <s v="REG"/>
    <s v="AO"/>
    <x v="0"/>
    <s v="1P INET"/>
    <s v="Completed (PS)"/>
    <s v="RBS-Regional 3"/>
    <d v="2026-08-09T07:43:56"/>
    <d v="2026-08-10T16:17:49"/>
    <n v="69361663"/>
    <m/>
    <n v="142434111072"/>
    <s v="KOST KHOTIDJAH"/>
    <s v="ODP-SLI-FJ/007 FJ/D03/007.01"/>
    <s v="WO061297697"/>
    <m/>
    <m/>
    <m/>
    <n v="110.48695883481"/>
    <n v="-7.3271736595694499"/>
    <s v="|MN00238|MYIA-030704359141/POI/HASTADI WALUYO/085707687860/wandononirmanudatin@gmail.com"/>
    <s v="MYIB_ASSISTANT"/>
    <m/>
    <m/>
    <m/>
    <m/>
    <m/>
    <m/>
    <m/>
    <m/>
    <s v="Management Janji"/>
    <s v="2026-08-10 08:00:00 | Tanggal pemasangan: 10/08/2026 Jam pemasangan : pagi / siang Info Tambahan : Hubungi pelanggan dulu sebelum ke lokasi terima kasih."/>
    <s v="FCC"/>
    <d v="2026-09-08T07:54:52"/>
    <d v="2026-08-10T08:00:00"/>
    <m/>
    <s v="PS"/>
    <s v="SLI"/>
    <s v="NO ADDON"/>
    <n v="20260810"/>
    <s v="Completed"/>
    <s v="HSI Bisnis Basic Promo HUT Telkom PSB 70% - 50 Mbps"/>
    <s v="INDIBIZ"/>
    <m/>
    <m/>
    <d v="2026-08-10T08:00:00"/>
    <s v="2026-08-10 08:00:00 | Tanggal pemasangan: 10/08/2026 Jam pemasangan : pagi / siang Info Tambahan : Hubungi pelanggan dulu sebelum ke lokasi terima kasih."/>
    <n v="2026"/>
    <n v="8"/>
    <n v="10"/>
    <d v="2026-08-10T00:00:00"/>
    <n v="-0.33333333333575865"/>
    <x v="1"/>
  </r>
  <r>
    <n v="1345"/>
    <n v="1002531894"/>
    <n v="3"/>
    <x v="3"/>
    <n v="5"/>
    <s v="MADURA"/>
    <s v="PAMEKASAN"/>
    <s v="PME"/>
    <s v="REG"/>
    <s v="AO"/>
    <x v="0"/>
    <m/>
    <s v="Completed (PS)"/>
    <s v="RBS-Regional 3"/>
    <d v="2026-08-18T06:58:51"/>
    <d v="2026-08-18T09:14:11"/>
    <n v="69365976"/>
    <m/>
    <n v="152426928295"/>
    <s v="SMK MAWADDAH PALENGAAN"/>
    <s v="ODP-PME-FBS/32"/>
    <s v="WO061966842"/>
    <m/>
    <m/>
    <m/>
    <n v="113.42827954045001"/>
    <n v="-7.0621808778621196"/>
    <s v="MD|MYDB-20260814265327|DN00001/MN00558|SMK MAWADDAH PALENGAAN|087888433908"/>
    <s v="MYDIGIBIZPARTNER"/>
    <m/>
    <m/>
    <m/>
    <m/>
    <m/>
    <m/>
    <m/>
    <m/>
    <s v="Management Janji"/>
    <s v="2026-08-15 13:00:00 | Nama PIC : Subaidi  No HP : 087888433908  Alt : 085257641478  M Janji : 15 Augustus 2026  Jam Pasang : 08.00 - 13:00   NoteÃ‚Â :  hubungi terlebih dahulu sebelum kelokasi"/>
    <s v="FCC"/>
    <s v="18-08-2026 07:10:22"/>
    <m/>
    <m/>
    <s v="PS"/>
    <s v="PME"/>
    <s v="NO ADDON"/>
    <n v="20260818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8T07:00:00"/>
    <s v="2026-08-15 13:00:00 | Nama PIC : Subaidi  No HP : 087888433908  Alt : 085257641478  M Janji : 15 Augustus 2026  Jam Pasang : 08.00 - 13:00   NoteÃ‚Â :  hubungi terlebih dahulu sebelum kelokasi"/>
    <n v="2026"/>
    <n v="8"/>
    <n v="18"/>
    <d v="2026-08-18T00:00:00"/>
    <n v="-0.29166666666424135"/>
    <x v="1"/>
  </r>
  <r>
    <n v="1346"/>
    <n v="1002506059"/>
    <n v="3"/>
    <x v="0"/>
    <n v="5"/>
    <s v="KUPANG"/>
    <s v="MAUMERE"/>
    <s v="LRT"/>
    <s v="REG"/>
    <s v="AO"/>
    <x v="0"/>
    <s v="1P INET"/>
    <s v="Completed (PS)"/>
    <s v="RBS-Regional 3"/>
    <d v="2026-08-03T13:13:58"/>
    <d v="2026-08-13T09:01:18"/>
    <n v="69357481"/>
    <m/>
    <n v="172509796567"/>
    <s v="UD.REZKY"/>
    <s v="ODP-LRT-FC/03 FC/D01/03.01"/>
    <s v="WO060790309"/>
    <m/>
    <m/>
    <m/>
    <n v="122.956017851829"/>
    <n v="-8.3459036143228502"/>
    <s v="MD|MYDB-20260803264229|SC00001/MC00079|UD.REZKY|082348710002"/>
    <s v="MYDIGIBIZPARTNER"/>
    <m/>
    <m/>
    <m/>
    <m/>
    <m/>
    <m/>
    <m/>
    <m/>
    <s v="Management Janji"/>
    <s v="2026-08-04 13:00:00 | Tanggal pemasangan : 04 agustus 2026 Jam pemasangan : 08.00 - 12.00 Info Tambahan : Hubungi pelanggan dulu sebelum ke lokasi terimakasih"/>
    <s v="FCC"/>
    <d v="2026-03-08T13:25:40"/>
    <d v="2026-08-04T13:00:00"/>
    <m/>
    <s v="PS"/>
    <s v="LRT"/>
    <s v="NO ADDON"/>
    <n v="20260813"/>
    <s v="Completed"/>
    <s v="HSI Bisnis Basic Promo HUT Telkom PSB 70% - 50 Mbps"/>
    <s v="INDIBIZ"/>
    <m/>
    <m/>
    <d v="2026-08-04T13:00:00"/>
    <s v="2026-08-04 13:00:00 | Tanggal pemasangan : 04 agustus 2026 Jam pemasangan : 08.00 - 12.00 Info Tambahan : Hubungi pelanggan dulu sebelum ke lokasi terimakasih"/>
    <n v="2026"/>
    <n v="8"/>
    <n v="13"/>
    <d v="2026-08-13T00:00:00"/>
    <n v="8.4583333333357587"/>
    <x v="2"/>
  </r>
  <r>
    <n v="1347"/>
    <n v="1002517768"/>
    <n v="3"/>
    <x v="1"/>
    <n v="5"/>
    <s v="MADIUN"/>
    <s v="BOJONEGORO"/>
    <s v="BJN"/>
    <s v="REG"/>
    <s v="AO"/>
    <x v="0"/>
    <s v="1P INET"/>
    <s v="Completed (PS)"/>
    <s v="RBS-Regional 3"/>
    <d v="2026-08-10T13:31:56"/>
    <d v="2026-08-12T19:53:11"/>
    <n v="69362446"/>
    <m/>
    <n v="152609258563"/>
    <s v="IAI AL-FATIMAH BOJONEGORO"/>
    <s v="ODP-BJN-F10/02 FCL-10-02"/>
    <s v="WO061399639"/>
    <m/>
    <m/>
    <m/>
    <n v="111.89513009768901"/>
    <n v="-7.1650483361719104"/>
    <s v="|MN00271|MYIA-036613974630/POI/Abdul Khamid/081333388939/iaialfatimahbojonegoro@gmail.com"/>
    <s v="MYIB_ASSISTANT"/>
    <m/>
    <m/>
    <m/>
    <m/>
    <m/>
    <m/>
    <m/>
    <m/>
    <s v="Management Janji"/>
    <s v="2026-08-12 08:00:00 | telp : 081333388939 alt :  M Janji : (11/08/2026) jam Pasang :pagi / siang  Note : hubungi pelanggan jika ingin kelokasi "/>
    <s v="FCC"/>
    <d v="2026-10-08T13:39:47"/>
    <d v="2026-08-12T08:00:00"/>
    <m/>
    <s v="PS"/>
    <s v="BJN"/>
    <s v="NO ADDON"/>
    <n v="20260812"/>
    <s v="Completed"/>
    <s v="HSI Bisnis Promo HUT Telkom PSB 70% - 150 Mbps"/>
    <s v="INDIBIZ"/>
    <m/>
    <m/>
    <d v="2026-08-12T08:00:00"/>
    <s v="2026-08-12 08:00:00 | telp : 081333388939 alt :  M Janji : (11/08/2026) jam Pasang :pagi / siang  Note : hubungi pelanggan jika ingin kelokasi "/>
    <n v="2026"/>
    <n v="8"/>
    <n v="12"/>
    <d v="2026-08-12T00:00:00"/>
    <n v="-0.33333333333575865"/>
    <x v="1"/>
  </r>
  <r>
    <n v="1348"/>
    <n v="1002520788"/>
    <n v="3"/>
    <x v="2"/>
    <n v="4"/>
    <s v="MAGELANG"/>
    <s v="MUNTILAN"/>
    <s v="MUN"/>
    <s v="REG"/>
    <s v="AO"/>
    <x v="0"/>
    <s v="1P INET"/>
    <s v="Completed (PS)"/>
    <s v="RBS-Regional 3"/>
    <d v="2026-08-11T16:43:57"/>
    <d v="2026-08-12T12:38:22"/>
    <n v="69363677"/>
    <m/>
    <n v="141146114824"/>
    <s v="SPBU 44 561 19 BANYUBIRU"/>
    <s v="ODP-MUN-FAB/052"/>
    <s v="WO061525499"/>
    <m/>
    <m/>
    <m/>
    <n v="110.3131975"/>
    <n v="-7.5563438999999999"/>
    <s v="|MN02395|MYIA-083649661903/POI/YUDHI MULYANTORO/085643621726/pomyudie19@gmail.com"/>
    <s v="MYIB_ASSISTANT"/>
    <m/>
    <m/>
    <m/>
    <m/>
    <m/>
    <m/>
    <m/>
    <m/>
    <s v="Management Janji"/>
    <s v="2026-08-12 13:00:00 | Nama Pic : bp YUDHI  No Hp Pic : 085643621726 No alt : - Jam Pemasangan : siang  Tanggal Pemasangan : 12 Agustus 2026"/>
    <s v="FCC"/>
    <d v="2026-11-08T16:54:58"/>
    <d v="2026-08-12T13:00:00"/>
    <m/>
    <s v="PS"/>
    <s v="MUN"/>
    <s v="NO ADDON"/>
    <n v="20260812"/>
    <s v="Completed"/>
    <s v="HSI Bisnis Promo HUT Telkom PSB 70% - 75 Mbps"/>
    <s v="INDIBIZ"/>
    <m/>
    <m/>
    <d v="2026-08-12T13:00:00"/>
    <s v="2026-08-12 13:00:00 | Nama Pic : bp YUDHI  No Hp Pic : 085643621726 No alt : - Jam Pemasangan : siang  Tanggal Pemasangan : 12 Agustus 2026"/>
    <n v="2026"/>
    <n v="8"/>
    <n v="12"/>
    <d v="2026-08-12T00:00:00"/>
    <n v="-0.54166666666424135"/>
    <x v="1"/>
  </r>
  <r>
    <n v="1349"/>
    <n v="1002533997"/>
    <n v="3"/>
    <x v="6"/>
    <n v="5"/>
    <s v="SIDOARJO"/>
    <s v="MOJOKERTO"/>
    <s v="MIP"/>
    <s v="REG"/>
    <s v="AO"/>
    <x v="0"/>
    <m/>
    <s v="MIE - SEND SURVEY"/>
    <s v="RBS-Regional 3"/>
    <d v="2026-08-18T15:53:21"/>
    <d v="2026-08-18T16:56:02"/>
    <n v="69369284"/>
    <m/>
    <n v="152313205306"/>
    <s v="WARUNG LUMRAH"/>
    <s v="ODP-MIP-FN/26"/>
    <s v="WO062042740"/>
    <m/>
    <m/>
    <m/>
    <n v="112.3849787"/>
    <n v="-7.4141718000000001"/>
    <s v="|MC30217|/SIGIT PRIAMBODO/87717369360/rexusmiraa@gmail.com"/>
    <s v="Sales Force DBS"/>
    <m/>
    <m/>
    <m/>
    <m/>
    <m/>
    <m/>
    <m/>
    <m/>
    <s v="Management Janji"/>
    <s v="2026-08-19 13:00:00|Nama PIC :  No HP : 087717369360 Alt :  M Janji : 19/08/2026 Jam Pasang : 08.00 - 13:00  NoteÃ‚Â :  hubungi terlebih dahulu sebelum kelokasi |40981184|MYDITA"/>
    <s v="FCC"/>
    <s v="18-08-2026 15:55:35"/>
    <d v="2026-08-19T13:00:00"/>
    <m/>
    <s v="SURVEY_NEW_MANJA"/>
    <s v="MIP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9T13:00:00"/>
    <s v="2026-08-19 13:00:00|Nama PIC :  No HP : 087717369360 Alt :  M Janji : 19/08/2026 Jam Pasang : 08.00 - 13:00  NoteÃ‚Â :  hubungi terlebih dahulu sebelum kelokasi |40981184|MYDITA"/>
    <m/>
    <m/>
    <m/>
    <e v="#NUM!"/>
    <e v="#NUM!"/>
    <x v="0"/>
  </r>
  <r>
    <n v="1350"/>
    <n v="1002510520"/>
    <n v="3"/>
    <x v="5"/>
    <n v="5"/>
    <s v="SINGARJA"/>
    <s v="SINGARAJA"/>
    <s v="SRR"/>
    <s v="REG"/>
    <s v="AO"/>
    <x v="0"/>
    <m/>
    <s v="102 | FOLLOW UP COMPLETED"/>
    <s v="RBS-Regional 3"/>
    <d v="2026-08-05T13:25:56"/>
    <d v="2026-08-07T12:47:55"/>
    <n v="69359181"/>
    <m/>
    <n v="172425707973"/>
    <s v="SMK NEGERI 1 SERIRIT"/>
    <s v="ODP-SRR-FN/66"/>
    <s v="WO060995729"/>
    <m/>
    <m/>
    <m/>
    <n v="114.9183065"/>
    <n v="-8.2022200000000005"/>
    <s v="|MN02677|/PIC PUTU BISMA PUTERA ARYANA/081936477999/tatausahaskanser@gmail.com"/>
    <s v="Sales Force DBS"/>
    <m/>
    <m/>
    <m/>
    <m/>
    <m/>
    <m/>
    <m/>
    <m/>
    <s v="Management Janji"/>
    <s v="2026-08-06 13:00:00|Tanggal pemasangan: 6/08/2026 Jam pemasangan : pagi / siang Info Tambahan : Hubungi pelanggan dulu sebelum ke lokasi. terima kasih|40010577|MYDITA"/>
    <s v="FCC"/>
    <d v="2026-05-08T13:39:44"/>
    <d v="2026-08-06T13:00:00"/>
    <s v="Kendala Pelanggan"/>
    <s v="REVOKE"/>
    <s v="SRR"/>
    <s v="NO ADDON"/>
    <m/>
    <s v="Follow Up Revoke Completed, New Order ID : SC1002514504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13:00:00"/>
    <s v="2026-08-06 13:00:00|Tanggal pemasangan: 6/08/2026 Jam pemasangan : pagi / siang Info Tambahan : Hubungi pelanggan dulu sebelum ke lokasi. terima kasih|40010577|MYDITA"/>
    <m/>
    <m/>
    <m/>
    <e v="#NUM!"/>
    <e v="#NUM!"/>
    <x v="0"/>
  </r>
  <r>
    <n v="1351"/>
    <n v="1002504476"/>
    <n v="3"/>
    <x v="2"/>
    <n v="4"/>
    <s v="YOGYAKARTA"/>
    <s v="SLEMAN"/>
    <s v="GOD"/>
    <s v="REG"/>
    <s v="AO"/>
    <x v="0"/>
    <m/>
    <s v="Completed (PS)"/>
    <s v="RBS-Regional 2"/>
    <d v="2026-08-01T11:56:11"/>
    <d v="2026-08-04T11:29:05"/>
    <n v="69356681"/>
    <m/>
    <n v="146136130010"/>
    <s v="PT Bestari Mulia"/>
    <s v="ODP-GOD-FB/005"/>
    <s v="WO060652204"/>
    <m/>
    <m/>
    <m/>
    <n v="110.3310683"/>
    <n v="-7.7820229999999997"/>
    <s v="|MB10152|/PT Bestari Mulia/08112465562/081336445429/bakhtiyar@royalcorp.co.id"/>
    <s v="Sales Force DBS"/>
    <m/>
    <m/>
    <m/>
    <m/>
    <m/>
    <m/>
    <m/>
    <m/>
    <s v="Management Janji"/>
    <s v="2026-08-03 13:00:00|Tanggal pemasangan: 01/08/2026 Jam pemasangan : pagi / siang Info Tambahan : Hubungi pelanggan dulu sebelum ke lokasi terima kasih|40961370|MYDITA"/>
    <s v="FCC"/>
    <d v="2026-01-08T12:09:52"/>
    <d v="2026-08-03T13:00:00"/>
    <m/>
    <s v="PS"/>
    <s v="GOD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13:00:00"/>
    <s v="2026-08-03 13:00:00|Tanggal pemasangan: 01/08/2026 Jam pemasangan : pagi / siang Info Tambahan : Hubungi pelanggan dulu sebelum ke lokasi terima kasih|40961370|MYDITA"/>
    <n v="2026"/>
    <n v="8"/>
    <n v="4"/>
    <d v="2026-08-04T00:00:00"/>
    <n v="0.45833333333575865"/>
    <x v="1"/>
  </r>
  <r>
    <n v="1352"/>
    <n v="1002508918"/>
    <n v="3"/>
    <x v="2"/>
    <n v="4"/>
    <s v="PURWOKERTO"/>
    <s v="PURBALINGGA"/>
    <s v="BBT"/>
    <s v="REG"/>
    <s v="AO"/>
    <x v="0"/>
    <m/>
    <s v="Completed (PS)"/>
    <s v="RBS-Regional 3"/>
    <d v="2026-08-04T15:31:58"/>
    <d v="2026-08-06T17:34:50"/>
    <n v="69358462"/>
    <m/>
    <n v="146394104362"/>
    <s v="KSPPS ANUGERAH REMBANG"/>
    <s v="ODP-BBT-FS/015"/>
    <s v="WO060968767"/>
    <m/>
    <m/>
    <m/>
    <n v="109.518474"/>
    <n v="-7.3077800000000002"/>
    <s v="AMRBS ; 980066; AM ; GINA LYSA PUTRI ; TREG3 ; MAGELANG ;PSB 1S HSI BISNIS PROMO 1:1 100 MB;Amat Ariyanto 082138536755; anugerah.rembang@gmail.com"/>
    <s v="Account Manager"/>
    <m/>
    <m/>
    <m/>
    <m/>
    <m/>
    <m/>
    <m/>
    <m/>
    <s v="Management Janji"/>
    <s v="2026-08-10 12:00:00|M Janji : (06/08/2026) jam Pasang pagi / siang  Note : hubungi pelanggan jika ingin kelokasi|40981182|MYDITA"/>
    <s v="FCC"/>
    <d v="2026-04-08T15:40:01"/>
    <d v="2026-08-10T12:00:00"/>
    <m/>
    <s v="PS"/>
    <s v="BBT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12:00:00"/>
    <s v="2026-08-10 12:00:00|M Janji : (06/08/2026) jam Pasang pagi / siang  Note : hubungi pelanggan jika ingin kelokasi|40981182|MYDITA"/>
    <n v="2026"/>
    <n v="8"/>
    <n v="6"/>
    <d v="2026-08-06T00:00:00"/>
    <n v="-4.5"/>
    <x v="1"/>
  </r>
  <r>
    <n v="1353"/>
    <n v="1002515908"/>
    <n v="3"/>
    <x v="3"/>
    <n v="5"/>
    <s v="MADURA"/>
    <s v="PAMEKASAN"/>
    <s v="WRP"/>
    <s v="REG"/>
    <s v="AO"/>
    <x v="0"/>
    <s v="1P INET"/>
    <s v="100 | REVOKE COMPLETED"/>
    <s v="RBS-Regional 3"/>
    <d v="2026-08-08T12:59:56"/>
    <d v="2026-08-11T13:50:41"/>
    <n v="69361438"/>
    <m/>
    <n v="152427205515"/>
    <s v="SPBU 54.693.04"/>
    <s v="ODP-WRP-FC/18 FC/D01/18.01"/>
    <s v="WO061257884"/>
    <m/>
    <m/>
    <m/>
    <n v="113.53667177259899"/>
    <n v="-6.8961094586734104"/>
    <s v="MD|MYDB-20260807264692|DB10005/MB10071|SPBU 54.693.04|081803008030"/>
    <s v="MYDIGIBIZPARTNER"/>
    <m/>
    <m/>
    <m/>
    <m/>
    <m/>
    <m/>
    <m/>
    <m/>
    <s v="Management Janji"/>
    <s v="2026-08-09 13:00:00 | Tgl Pemasangan : 09 Agustus 2026 Interval : PAGI SIANG Note : Hubungi pelanggan terlebih dahulu"/>
    <s v="FCC"/>
    <d v="2026-08-08T13:10:17"/>
    <d v="2026-08-09T13:00:00"/>
    <s v="Kendala Teknik"/>
    <s v="REVOKE"/>
    <s v="WRP"/>
    <s v="NO ADDON"/>
    <m/>
    <s v="Revoke Completed"/>
    <s v="HSI Bisnis Promo HUT Telkom PSB 70% - 75 Mbps"/>
    <s v="INDIBIZ"/>
    <m/>
    <m/>
    <d v="2026-08-09T13:00:00"/>
    <s v="2026-08-09 13:00:00 | Tgl Pemasangan : 09 Agustus 2026 Interval : PAGI SIANG Note : Hubungi pelanggan terlebih dahulu"/>
    <m/>
    <m/>
    <m/>
    <e v="#NUM!"/>
    <e v="#NUM!"/>
    <x v="0"/>
  </r>
  <r>
    <n v="1354"/>
    <n v="1002520804"/>
    <n v="3"/>
    <x v="3"/>
    <n v="5"/>
    <s v="SBY UTARA"/>
    <s v="LAMONGAN"/>
    <s v="BDG"/>
    <s v="REG"/>
    <s v="AO"/>
    <x v="0"/>
    <m/>
    <s v="Completed (PS)"/>
    <s v="RBS-Regional 3"/>
    <d v="2026-08-11T16:47:59"/>
    <d v="2026-08-13T12:27:38"/>
    <n v="69363650"/>
    <m/>
    <n v="152448204561"/>
    <s v="SPBU 53.622.27"/>
    <s v="ODP-BDG-FG/05"/>
    <s v="WO061537340"/>
    <m/>
    <m/>
    <m/>
    <n v="112.356337"/>
    <n v="-6.8669846000000003"/>
    <s v="|MN01781|/SPBU 53.622.27/DANU ANUGRAH PERNIKADILAH/081322092660/spbu5362227@gmail.com/HSI Basic Promo HUT Telkom (1:2) 50 Mbps (Rp 320.000) PSB Rp 150.000/"/>
    <s v="Sales Force DBS"/>
    <m/>
    <m/>
    <m/>
    <m/>
    <m/>
    <m/>
    <m/>
    <m/>
    <s v="Management Janji"/>
    <s v="2026-08-12 15:00:00|Waktu pemasangan : 12 agustus 2026 Jam pemasangan : 08.00 - 12.00 Info Tambahan : Hubungi pelanggan dulu sebelum ke lokasi terimakasih |40971401|MYDITA"/>
    <s v="FCC"/>
    <d v="2026-11-08T16:54:58"/>
    <d v="2026-08-12T15:00:00"/>
    <s v="Kendala Teknik"/>
    <s v="PS"/>
    <s v="BDG"/>
    <s v="NO ADDON"/>
    <n v="2026081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2T15:00:00"/>
    <s v="2026-08-12 15:00:00|Waktu pemasangan : 12 agustus 2026 Jam pemasangan : 08.00 - 12.00 Info Tambahan : Hubungi pelanggan dulu sebelum ke lokasi terimakasih |40971401|MYDITA"/>
    <n v="2026"/>
    <n v="8"/>
    <n v="13"/>
    <d v="2026-08-13T00:00:00"/>
    <n v="0.375"/>
    <x v="1"/>
  </r>
  <r>
    <n v="1355"/>
    <n v="1002529924"/>
    <n v="3"/>
    <x v="7"/>
    <n v="4"/>
    <s v="KUDUS"/>
    <s v="JEPARA"/>
    <s v="BAN"/>
    <s v="REG"/>
    <s v="AO"/>
    <x v="0"/>
    <m/>
    <s v="CANCEL COMPLETED"/>
    <s v="RBS-Regional 3"/>
    <d v="2026-08-16T16:16:52"/>
    <d v="2026-08-17T15:12:08"/>
    <n v="69367685"/>
    <m/>
    <n v="142507105382"/>
    <s v="CV. TAYU INDAH JAYA (SPBU 44.594.03)"/>
    <s v="ODP-BAN-FC/073"/>
    <m/>
    <m/>
    <m/>
    <m/>
    <n v="110.7289937"/>
    <n v="-6.5278425000000002"/>
    <s v="AMRBS;403098;REG3;DANIEL MARWA DENERO;08112876658;CP.DWI RUSTINI;082137672229;PAKET PROMO 535 rb 100mb 1:1;CV. TAYU INDAH JAYA (SPBU 44.594.03)"/>
    <s v="Account Manager"/>
    <m/>
    <m/>
    <m/>
    <m/>
    <m/>
    <m/>
    <m/>
    <m/>
    <m/>
    <m/>
    <m/>
    <s v="16-08-2026 16:39:59"/>
    <m/>
    <m/>
    <s v="REJECT_FCC"/>
    <s v="BAN"/>
    <s v="NO ADDON"/>
    <m/>
    <s v="DECLINE : Decline - Tidak Merasa Melakukan Registrasi YUDA SEPTIAN 40000798|MYDITA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m/>
    <m/>
    <m/>
    <m/>
    <m/>
    <e v="#NUM!"/>
    <e v="#NUM!"/>
    <x v="0"/>
  </r>
  <r>
    <n v="1356"/>
    <n v="1002505119"/>
    <n v="3"/>
    <x v="3"/>
    <n v="5"/>
    <s v="MADURA"/>
    <s v="BANGKALAN"/>
    <s v="SPG"/>
    <s v="REG"/>
    <s v="AO"/>
    <x v="0"/>
    <m/>
    <s v="Completed (PS)"/>
    <s v="RBS-Regional 3"/>
    <d v="2026-08-02T10:24:07"/>
    <d v="2026-08-02T14:51:52"/>
    <n v="69251028"/>
    <m/>
    <n v="152434913425"/>
    <s v="Toko Munakib"/>
    <s v="ODP-SPG-FS/61"/>
    <s v="WO060700251"/>
    <m/>
    <m/>
    <m/>
    <n v="113.207784820028"/>
    <n v="-7.0519537318538701"/>
    <s v="|MN02600|/Toko Munakib/081220281034/aqib36212@gmail.com/HSI Bisnis Winback + Netmonk (1:1) 50 Mbps (Rp 461.100) PSB Rp 150.000/Munakib/-7.038163673894115, 113.20578535838261"/>
    <s v="Sales Force DBS"/>
    <m/>
    <m/>
    <m/>
    <m/>
    <m/>
    <m/>
    <m/>
    <m/>
    <s v="Management Janji"/>
    <s v="2026-02-21 13:00:00|Nama PIC : Bp Munakib  No Hp : 081220281034  Alt : -  Manja : 21 Feb 2026  Jam : Pagi / Siang  Note : Hubungi pelanggan terlebih dahulu  |MU7871|MYDITA"/>
    <s v="FCC"/>
    <d v="2026-02-08T10:25:14"/>
    <m/>
    <m/>
    <s v="PS"/>
    <s v="SPG"/>
    <s v="NETMONK"/>
    <n v="20260802"/>
    <s v="Completed"/>
    <s v="- 11_11446;Biaya PSB HSI EBIS Tunai di Depan ~ 11[150000]  - E23015;E23015 ~ ES23 - Perangkat ONT[0]  - E23015~null~44292;E23015||11||Abodemen 0[0]  - E23015~null~E23015_SWONT;SWONT ~ Biaya Sewa ONT ~ E23015[30000]  - E24057;E24057 ~ ES24 - Paket HSI Bisn"/>
    <s v="INDIBIZ"/>
    <m/>
    <m/>
    <d v="2026-08-02T07:00:00"/>
    <s v="2026-02-21 13:00:00|Nama PIC : Bp Munakib  No Hp : 081220281034  Alt : -  Manja : 21 Feb 2026  Jam : Pagi / Siang  Note : Hubungi pelanggan terlebih dahulu  |MU7871|MYDITA"/>
    <n v="2026"/>
    <n v="8"/>
    <n v="2"/>
    <d v="2026-08-02T00:00:00"/>
    <n v="-0.29166666666424135"/>
    <x v="1"/>
  </r>
  <r>
    <n v="1357"/>
    <n v="1002511692"/>
    <n v="3"/>
    <x v="4"/>
    <n v="4"/>
    <s v="SEMARANG"/>
    <s v="INNER - SEMARANG JATENG UTARA"/>
    <s v="SMT"/>
    <s v="REG"/>
    <s v="AO"/>
    <x v="0"/>
    <s v="1P INET"/>
    <s v="Completed (PS)"/>
    <s v="RBS-Regional 3"/>
    <d v="2026-08-06T09:58:56"/>
    <d v="2026-08-08T21:14:15"/>
    <n v="69359678"/>
    <m/>
    <n v="141420144940"/>
    <s v="CV Solusi Inovasi Properti"/>
    <s v="ODP-SMT-FBK/129 FBK/D09/129.01"/>
    <s v="WO061048653"/>
    <m/>
    <m/>
    <m/>
    <n v="110.386797152459"/>
    <n v="-6.9922062738481303"/>
    <s v="MD|MYDB-20260805264414|DN00001/MN00299|CV Solusi Inovasi Properti|081575628551"/>
    <s v="MYDIGIBIZPARTNER"/>
    <m/>
    <m/>
    <m/>
    <m/>
    <m/>
    <m/>
    <m/>
    <m/>
    <s v="Management Janji"/>
    <s v="2026-08-07 08:00:00 | telp :081575628551 alt : manja : pagi : siang 07/08/2026 hub sebelum ke lokasi "/>
    <s v="FCC"/>
    <d v="2026-06-08T10:10:02"/>
    <d v="2026-08-07T08:00:00"/>
    <m/>
    <s v="PS"/>
    <s v="SMT"/>
    <s v="NO ADDON"/>
    <n v="20260808"/>
    <s v="Completed"/>
    <s v="HSI Bisnis Promo HUT Telkom PSB 70% - 200 Mbps"/>
    <s v="INDIBIZ"/>
    <m/>
    <m/>
    <d v="2026-08-07T08:00:00"/>
    <s v="2026-08-07 08:00:00 | telp :081575628551 alt : manja : pagi : siang 07/08/2026 hub sebelum ke lokasi "/>
    <n v="2026"/>
    <n v="8"/>
    <n v="8"/>
    <d v="2026-08-08T00:00:00"/>
    <n v="0.66666666666424135"/>
    <x v="1"/>
  </r>
  <r>
    <n v="1358"/>
    <n v="1002517119"/>
    <n v="3"/>
    <x v="7"/>
    <n v="4"/>
    <s v="SOLO"/>
    <s v="WONOGIRI"/>
    <s v="WNG"/>
    <s v="REG"/>
    <s v="AO"/>
    <x v="0"/>
    <s v="2P INET + VOICE"/>
    <s v="Completed (PS)"/>
    <s v="RBS-Regional 3"/>
    <d v="2026-08-10T09:55:57"/>
    <d v="2026-08-11T13:43:33"/>
    <n v="69362186"/>
    <n v="2735504024"/>
    <n v="143554100559"/>
    <s v="PT KARYA DARMO TINEM SPBU 44.576.04"/>
    <s v="ODP-WNG-FE/074 FE/D01/074.01"/>
    <s v="WO061365262"/>
    <m/>
    <m/>
    <m/>
    <n v="110.9826278"/>
    <n v="-7.8151533000000004"/>
    <s v="|MN02255|MYIA-076795064714/POI/ELLISA YULIYANTI/085641059961/spbu4457604bbm@yahoo.com"/>
    <s v="MYIB_ASSISTANT"/>
    <m/>
    <m/>
    <m/>
    <m/>
    <m/>
    <m/>
    <m/>
    <m/>
    <s v="Management Janji"/>
    <s v="2026-08-11 08:00:00 | Tanggal pemasangan: 11/08/2026 Jam pemasangan : pagi / siang Info Tambahan : Hubungi pelanggan dulu sebelum ke lokasi terima kasih."/>
    <s v="FCC"/>
    <d v="2026-10-08T10:10:08"/>
    <d v="2026-08-11T08:00:00"/>
    <m/>
    <s v="PS"/>
    <s v="WNG"/>
    <s v="NO ADDON"/>
    <n v="20260811"/>
    <s v="Completed"/>
    <s v="HSI Bisnis Basic Bundling Phone PSB 70% - Free 800 Menit Promo - 75 Mbps"/>
    <s v="INDIBIZ"/>
    <m/>
    <m/>
    <d v="2026-08-11T08:00:00"/>
    <s v="2026-08-11 08:00:00 | Tanggal pemasangan: 11/08/2026 Jam pemasangan : pagi / siang Info Tambahan : Hubungi pelanggan dulu sebelum ke lokasi terima kasih."/>
    <n v="2026"/>
    <n v="8"/>
    <n v="11"/>
    <d v="2026-08-11T00:00:00"/>
    <n v="-0.33333333333575865"/>
    <x v="1"/>
  </r>
  <r>
    <n v="1359"/>
    <n v="1002533966"/>
    <n v="3"/>
    <x v="4"/>
    <n v="4"/>
    <s v="PEKALONGAN"/>
    <s v="BREBES"/>
    <s v="BKA"/>
    <s v="REG"/>
    <s v="AO"/>
    <x v="0"/>
    <m/>
    <s v="Completed (PS)"/>
    <s v="RBS-Regional 3"/>
    <d v="2026-08-18T15:48:45"/>
    <d v="2026-08-18T16:55:00"/>
    <n v="69368313"/>
    <m/>
    <n v="142205105762"/>
    <s v="brilink rancawuluh"/>
    <s v="ODP-BKA-FJ/083"/>
    <s v="WO062034718"/>
    <m/>
    <m/>
    <m/>
    <n v="108.943536169309"/>
    <n v="-6.9135615066025"/>
    <s v="MD|MYDB-20260817265885|EC50002/MC50042|brilink rancawuluh|083160111646"/>
    <s v="MYDIGIBIZPARTNER"/>
    <m/>
    <m/>
    <m/>
    <m/>
    <m/>
    <m/>
    <m/>
    <m/>
    <s v="Management Janji"/>
    <s v="2026-08-18 15:00:00 | telp :083160111646  alt :  Tanggal pemasangan :18/08/2026  Jam pemasangan : pagi/siang  Info Tambahan : Hubungi pelanggan dulu sebelum ke lokasi  terima kasih."/>
    <s v="FCC"/>
    <s v="18-08-2026 15:55:35"/>
    <m/>
    <m/>
    <s v="PS"/>
    <s v="BKA"/>
    <s v="NO ADDON"/>
    <n v="2026081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8T07:00:00"/>
    <s v="2026-08-18 15:00:00 | telp :083160111646  alt :  Tanggal pemasangan :18/08/2026  Jam pemasangan : pagi/siang  Info Tambahan : Hubungi pelanggan dulu sebelum ke lokasi  terima kasih."/>
    <n v="2026"/>
    <n v="8"/>
    <n v="18"/>
    <d v="2026-08-18T00:00:00"/>
    <n v="-0.29166666666424135"/>
    <x v="1"/>
  </r>
  <r>
    <n v="1360"/>
    <n v="1002505511"/>
    <n v="3"/>
    <x v="6"/>
    <n v="5"/>
    <s v="SIDOARJO"/>
    <s v="MOJOKERTO"/>
    <s v="MIP"/>
    <s v="REG"/>
    <s v="AO"/>
    <x v="0"/>
    <m/>
    <s v="OSS - FALLOUT"/>
    <s v="RBS-Regional 3"/>
    <d v="2026-08-03T08:42:40"/>
    <d v="2026-08-10T08:58:41"/>
    <n v="69357180"/>
    <m/>
    <n v="152313204392"/>
    <s v="SMP ENTREPRENEUR DAARUS SHALAWAT"/>
    <s v="ODP-MIP-FA/40"/>
    <s v="WO060760288"/>
    <m/>
    <m/>
    <m/>
    <n v="112.4777466"/>
    <n v="-7.4137721000000001"/>
    <s v="|MC30217|/AHMAD MAKSUM AMIN/87752703567/ppdaarusshalawat@gmail.com"/>
    <s v="Sales Force DBS"/>
    <m/>
    <m/>
    <m/>
    <m/>
    <m/>
    <m/>
    <m/>
    <m/>
    <s v="Management Janji"/>
    <s v="2026-08-04 08:00:00|Tanggal pemasangan: 04/08/2026 Jam pemasangan : pagi / siang Info Tambahan : Hubungi pelanggan dulu sebelum ke lokasi. terima kasih |40010577|MYDITA"/>
    <s v="FCC"/>
    <d v="2026-03-08T08:55:09"/>
    <d v="2026-08-04T08:00:00"/>
    <s v="Kendala Pelanggan"/>
    <s v="FO_WFM"/>
    <s v="MIP"/>
    <s v="NETMONK"/>
    <m/>
    <s v="Provisioning Failed|WFM|INF009008520|HOL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08:00:00"/>
    <s v="2026-08-04 08:00:00|Tanggal pemasangan: 04/08/2026 Jam pemasangan : pagi / siang Info Tambahan : Hubungi pelanggan dulu sebelum ke lokasi. terima kasih |40010577|MYDITA"/>
    <m/>
    <m/>
    <m/>
    <e v="#NUM!"/>
    <e v="#NUM!"/>
    <x v="0"/>
  </r>
  <r>
    <n v="1361"/>
    <n v="1002527384"/>
    <n v="3"/>
    <x v="3"/>
    <n v="5"/>
    <s v="MADURA"/>
    <s v="PAMEKASAN"/>
    <s v="SMP"/>
    <s v="REG"/>
    <s v="AO"/>
    <x v="0"/>
    <s v="1P INET"/>
    <s v="Completed (PS)"/>
    <s v="RBS-Regional 3"/>
    <d v="2026-08-14T18:04:56"/>
    <d v="2026-08-15T13:54:25"/>
    <n v="69366445"/>
    <m/>
    <n v="152431232388"/>
    <s v="JAYA SENTOSA"/>
    <s v="ODP-SMP-FK/17 FK/D03/17.01"/>
    <s v="WO061779105"/>
    <m/>
    <m/>
    <m/>
    <n v="113.82996127009299"/>
    <n v="-7.0804328796111999"/>
    <s v="MD|MYDB-20260814265399|DN00001/MN00806|JAYA SENTOSA|087713119194"/>
    <s v="MYDIGIBIZPARTNER"/>
    <m/>
    <m/>
    <m/>
    <m/>
    <m/>
    <m/>
    <m/>
    <m/>
    <s v="Management Janji"/>
    <s v="2026-08-15 15:00:00 |  M Janji : (15/08/2026) jam Pasang :pagi Note : hubungi pelanggan jika ingin kelokasi "/>
    <s v="FCC"/>
    <s v="14-08-2026 18:09:52"/>
    <d v="2026-08-15T15:00:00"/>
    <m/>
    <s v="PS"/>
    <s v="SMP"/>
    <s v="NO ADDON"/>
    <n v="20260815"/>
    <s v="Completed"/>
    <s v="HSI Bisnis Promo HUT Telkom PSB 70% - 300 Mbps"/>
    <s v="INDIBIZ"/>
    <m/>
    <m/>
    <d v="2026-08-15T15:00:00"/>
    <s v="2026-08-15 15:00:00 |  M Janji : (15/08/2026) jam Pasang :pagi Note : hubungi pelanggan jika ingin kelokasi "/>
    <n v="2026"/>
    <n v="8"/>
    <n v="15"/>
    <d v="2026-08-15T00:00:00"/>
    <n v="-0.625"/>
    <x v="1"/>
  </r>
  <r>
    <n v="1362"/>
    <n v="1002522567"/>
    <n v="3"/>
    <x v="3"/>
    <n v="5"/>
    <s v="SBY UTARA"/>
    <s v="MANYAR"/>
    <s v="MGO"/>
    <s v="REG"/>
    <s v="AO"/>
    <x v="0"/>
    <s v="1P INET"/>
    <s v="Completed (PS)"/>
    <s v="RBS-Regional 3"/>
    <d v="2026-08-12T15:11:56"/>
    <d v="2026-08-13T14:49:06"/>
    <n v="69364411"/>
    <m/>
    <n v="152413167089"/>
    <s v="UD SPBU KUSUMA BANGSA"/>
    <s v="ODP-DMO-FPK/12 FPK/D01/12.01"/>
    <s v="WO061602543"/>
    <m/>
    <m/>
    <m/>
    <n v="112.7495224"/>
    <n v="-7.2515773000000001"/>
    <s v="MD|MYDB-20260812265114|DN00001/MN02094|UD SPBU KUSUMA BANGSA|081330279580"/>
    <s v="MYDIGIBIZPARTNER"/>
    <m/>
    <m/>
    <m/>
    <m/>
    <m/>
    <m/>
    <m/>
    <m/>
    <s v="Management Janji"/>
    <s v="2026-08-15 08:00:00 |  M Janji : (13/AGUSTUS/2026) jam Pasang : 09:00 Note : hubungi pelanggan jika ingin kelokasi"/>
    <s v="FCC"/>
    <d v="2026-12-08T15:25:37"/>
    <d v="2026-08-15T08:00:00"/>
    <m/>
    <s v="PS"/>
    <s v="MGO"/>
    <s v="NO ADDON"/>
    <n v="20260813"/>
    <s v="Completed"/>
    <s v="HSI Bisnis Promo HUT Telkom PSB 70% - 50 Mbps"/>
    <s v="INDIBIZ"/>
    <m/>
    <m/>
    <d v="2026-08-15T08:00:00"/>
    <s v="2026-08-15 08:00:00 |  M Janji : (13/AGUSTUS/2026) jam Pasang : 09:00 Note : hubungi pelanggan jika ingin kelokasi"/>
    <n v="2026"/>
    <n v="8"/>
    <n v="13"/>
    <d v="2026-08-13T00:00:00"/>
    <n v="-2.3333333333357587"/>
    <x v="1"/>
  </r>
  <r>
    <n v="1363"/>
    <n v="1002505528"/>
    <n v="3"/>
    <x v="0"/>
    <n v="5"/>
    <s v="MATARAM"/>
    <s v="SUMBAWA"/>
    <s v="MLK"/>
    <s v="REG"/>
    <s v="AO"/>
    <x v="0"/>
    <s v="1P INET"/>
    <s v="Completed (PS)"/>
    <s v="RBS-Regional 3"/>
    <d v="2026-08-03T08:46:57"/>
    <d v="2026-08-04T15:00:58"/>
    <n v="69357164"/>
    <m/>
    <n v="172608206208"/>
    <s v="VECTOR UTAMA INDONESIA 02"/>
    <s v="ODP-MLK-FAE/18 FAE/D01/18.01"/>
    <s v="WO060755137"/>
    <m/>
    <m/>
    <m/>
    <n v="116.75307049704401"/>
    <n v="-8.9027604307455697"/>
    <s v="|MN02367|MYIA-043800500356/POI/RAHMAD RAMDHANI/081228245989/dhani@vector-corrosion.co.id"/>
    <s v="MYIB_ASSISTANT"/>
    <m/>
    <m/>
    <m/>
    <m/>
    <m/>
    <m/>
    <m/>
    <m/>
    <s v="Management Janji"/>
    <s v="2026-08-04 08:00:00 | Tanggal pemasangan: 27/07/2026 Jam pemasangan : pagi / siang Info Tambahan : Hubungi pelanggan dulu sebelum ke lokasi. terima kasih"/>
    <s v="FCC"/>
    <d v="2026-03-08T08:55:09"/>
    <d v="2026-08-04T08:00:00"/>
    <m/>
    <s v="PS"/>
    <s v="MLK"/>
    <s v="NETMONK"/>
    <n v="20260804"/>
    <s v="Completed"/>
    <s v="HSI Bisnis Bundling Netmonk Promo 2026 PSB 70% - 100 Mbps"/>
    <s v="INDIBIZ"/>
    <m/>
    <m/>
    <d v="2026-08-04T08:00:00"/>
    <s v="2026-08-04 08:00:00 | Tanggal pemasangan: 27/07/2026 Jam pemasangan : pagi / siang Info Tambahan : Hubungi pelanggan dulu sebelum ke lokasi. terima kasih"/>
    <n v="2026"/>
    <n v="8"/>
    <n v="4"/>
    <d v="2026-08-04T00:00:00"/>
    <n v="-0.33333333333575865"/>
    <x v="1"/>
  </r>
  <r>
    <n v="1364"/>
    <n v="1002515487"/>
    <n v="3"/>
    <x v="1"/>
    <n v="5"/>
    <s v="KEDIRI"/>
    <s v="KEDIRI"/>
    <s v="SBI"/>
    <s v="REG"/>
    <s v="AO"/>
    <x v="0"/>
    <s v="1P INET"/>
    <s v="Completed (PS)"/>
    <s v="RBS-Regional 3"/>
    <d v="2026-08-07T18:53:56"/>
    <d v="2026-08-08T13:33:44"/>
    <n v="69361153"/>
    <m/>
    <n v="152626204672"/>
    <s v="SPBU 54.641.32 CV SUMBER MAKMUR BERSAMA"/>
    <s v="ODP-SBI-FC/10 FC/D02/10.01"/>
    <s v="WO061201803"/>
    <m/>
    <m/>
    <m/>
    <n v="111.987472102046"/>
    <n v="-7.9586099180052097"/>
    <s v="MD|MYDB-20260806264580|DC20010/MC20002|SPBU 54.641.32 CV SUMBER MAKMUR BERSAMA|085259554964"/>
    <s v="MYDIGIBIZPARTNER"/>
    <m/>
    <m/>
    <m/>
    <m/>
    <m/>
    <m/>
    <m/>
    <m/>
    <s v="Management Janji"/>
    <s v="2026-08-08 15:00:00 | M Janji : (08/08/026) jam Pasang : 09:00 Note : hubungi pelanggan jika ingin kelokasi"/>
    <s v="FCC"/>
    <d v="2026-07-08T18:55:10"/>
    <d v="2026-08-08T15:00:00"/>
    <m/>
    <s v="PS"/>
    <s v="SBI"/>
    <s v="NO ADDON"/>
    <n v="20260808"/>
    <s v="Completed"/>
    <s v="HSI Bisnis Promo HUT Telkom PSB 70% - 100 Mbps"/>
    <s v="INDIBIZ"/>
    <m/>
    <m/>
    <d v="2026-08-08T15:00:00"/>
    <s v="2026-08-08 15:00:00 | M Janji : (08/08/026) jam Pasang : 09:00 Note : hubungi pelanggan jika ingin kelokasi"/>
    <n v="2026"/>
    <n v="8"/>
    <n v="8"/>
    <d v="2026-08-08T00:00:00"/>
    <n v="-0.625"/>
    <x v="1"/>
  </r>
  <r>
    <n v="1365"/>
    <n v="1002519531"/>
    <n v="3"/>
    <x v="1"/>
    <n v="5"/>
    <s v="KEDIRI"/>
    <s v="KEDIRI"/>
    <s v="MJT"/>
    <s v="REG"/>
    <s v="AO"/>
    <x v="0"/>
    <s v="1P INET"/>
    <s v="MIA - INVALID SURVEY"/>
    <s v="RBS-Regional 3"/>
    <d v="2026-08-11T11:25:57"/>
    <d v="2026-08-11T17:50:38"/>
    <n v="69363137"/>
    <m/>
    <n v="152640225878"/>
    <s v="TOKO KHALIF"/>
    <s v="ODP-MJT-FAU/07"/>
    <s v="WO061480581"/>
    <m/>
    <m/>
    <m/>
    <n v="111.9705232"/>
    <n v="-7.6940949999999999"/>
    <s v="|MN00968|MYIA-093470299262/POI/MUHAMMAD YAHYA KHAFITULLAH/085733241999/yahyahafidz81@gmail.com"/>
    <s v="MYIB_ASSISTANT"/>
    <m/>
    <m/>
    <m/>
    <m/>
    <m/>
    <m/>
    <m/>
    <m/>
    <s v="Management Janji"/>
    <s v="2026-08-12 08:00:00 | Nama PIC:  bp yahya No HP: 085733241999 Alt: Tanggal: 12/8/2026 Jam Pasang: Pagi Note: Hubungi sebelum ke lokasi, terimakasih."/>
    <s v="FCC"/>
    <d v="2026-11-08T11:40:03"/>
    <d v="2026-08-12T08:00:00"/>
    <m/>
    <s v="SURVEY_NEW_MANJA"/>
    <s v="MJT"/>
    <s v="NO ADDON"/>
    <m/>
    <s v="MIE - INVALID SURVEY - ODP Jauh"/>
    <s v="HSI Bisnis Promo HUT Telkom PSB 70% - 100 Mbps"/>
    <s v="INDIBIZ"/>
    <m/>
    <m/>
    <d v="2026-08-12T08:00:00"/>
    <s v="2026-08-12 08:00:00 | Nama PIC:  bp yahya No HP: 085733241999 Alt: Tanggal: 12/8/2026 Jam Pasang: Pagi Note: Hubungi sebelum ke lokasi, terimakasih."/>
    <m/>
    <m/>
    <m/>
    <e v="#NUM!"/>
    <e v="#NUM!"/>
    <x v="0"/>
  </r>
  <r>
    <n v="1366"/>
    <n v="1002517716"/>
    <n v="3"/>
    <x v="0"/>
    <n v="5"/>
    <s v="MATARAM"/>
    <s v="SUMBAWA"/>
    <s v="SBW"/>
    <s v="REG"/>
    <s v="AO"/>
    <x v="0"/>
    <m/>
    <s v="Completed (PS)"/>
    <s v="RBS-Regional 3"/>
    <d v="2026-08-10T13:17:13"/>
    <d v="2026-08-10T14:41:57"/>
    <n v="69360715"/>
    <m/>
    <n v="172606792137"/>
    <s v="RUMAH MAKAN BESTUNGIL"/>
    <s v="ODP-SBW-FBE/05"/>
    <s v="WO061398719"/>
    <m/>
    <m/>
    <m/>
    <n v="117.4053983"/>
    <n v="-8.4886441000000001"/>
    <s v="|MN01595|MYIA-008416179563/POI/NURUL WAHIDAH/081237072219/ptbestungilmitrasejahtera@gmail.com"/>
    <s v="Sales Profesional"/>
    <m/>
    <m/>
    <m/>
    <m/>
    <m/>
    <m/>
    <m/>
    <m/>
    <s v="Management Janji"/>
    <s v="2026-08-08 13:00:00 | Tanggal pemasangan: 08/08/2026  Jam pemasangan : siang  Info Tambahan : Hubungi pelanggan dulu sebelum ke lokasi  terima kasih."/>
    <s v="FCC"/>
    <d v="2026-10-08T13:25:34"/>
    <m/>
    <m/>
    <s v="PS"/>
    <s v="SBW"/>
    <s v="NO ADDON"/>
    <n v="20260810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0T07:00:00"/>
    <s v="2026-08-08 13:00:00 | Tanggal pemasangan: 08/08/2026  Jam pemasangan : siang  Info Tambahan : Hubungi pelanggan dulu sebelum ke lokasi  terima kasih."/>
    <n v="2026"/>
    <n v="8"/>
    <n v="10"/>
    <d v="2026-08-10T00:00:00"/>
    <n v="-0.29166666666424135"/>
    <x v="1"/>
  </r>
  <r>
    <n v="1367"/>
    <n v="1002516070"/>
    <n v="3"/>
    <x v="0"/>
    <n v="5"/>
    <s v="MATARAM"/>
    <s v="INNER - NUSA TENGGARA"/>
    <s v="SWE"/>
    <s v="REG"/>
    <s v="AO"/>
    <x v="0"/>
    <s v="1P INET"/>
    <s v="Completed (PS)"/>
    <s v="RBS-Regional 3"/>
    <d v="2026-08-08T15:04:57"/>
    <d v="2026-08-10T09:05:32"/>
    <n v="69361546"/>
    <m/>
    <n v="172605804107"/>
    <s v="TOKO WISNU"/>
    <s v="ODP-SWE-FAH/03"/>
    <s v="WO061271962"/>
    <m/>
    <m/>
    <m/>
    <n v="116.19621444493499"/>
    <n v="-8.5867684548415202"/>
    <s v="MD|MYDB-20260807264654|SC00001/MC00069|TOKO WISNU|085955055717"/>
    <s v="MYDIGIBIZPARTNER"/>
    <m/>
    <m/>
    <m/>
    <m/>
    <m/>
    <m/>
    <m/>
    <m/>
    <s v="Management Janji"/>
    <s v="2026-08-09 13:00:00 | Nama PIC : Bp Wisnu No Hp : 085955055717 No Alt : - Tgl Pemasangan : 09 Agustus 2026 Interval : PAGI  Note : Hubungi pelanggan terlebih dahulu"/>
    <s v="FCC"/>
    <d v="2026-08-08T15:10:03"/>
    <d v="2026-08-09T13:00:00"/>
    <m/>
    <s v="PS"/>
    <s v="SWE"/>
    <s v="NO ADDON"/>
    <n v="20260810"/>
    <s v="Completed"/>
    <s v="HSI Bisnis Promo HUT Telkom PSB 70% - 100 Mbps Dual Band"/>
    <s v="INDIBIZ"/>
    <m/>
    <m/>
    <d v="2026-08-09T13:00:00"/>
    <s v="2026-08-09 13:00:00 | Nama PIC : Bp Wisnu No Hp : 085955055717 No Alt : - Tgl Pemasangan : 09 Agustus 2026 Interval : PAGI  Note : Hubungi pelanggan terlebih dahulu"/>
    <n v="2026"/>
    <n v="8"/>
    <n v="10"/>
    <d v="2026-08-10T00:00:00"/>
    <n v="0.45833333333575865"/>
    <x v="1"/>
  </r>
  <r>
    <n v="1368"/>
    <n v="1002509817"/>
    <n v="3"/>
    <x v="5"/>
    <n v="5"/>
    <s v="SINGARJA"/>
    <s v="SINGARAJA"/>
    <s v="SRR"/>
    <s v="REG"/>
    <s v="AO"/>
    <x v="0"/>
    <m/>
    <s v="WAITING AKTIFASI IHLD"/>
    <s v="RBS-Regional 3"/>
    <d v="2026-08-05T09:44:48"/>
    <d v="2026-08-06T15:00:03"/>
    <n v="69353114"/>
    <m/>
    <m/>
    <s v="PT KENCANA MAJU BERSAMA"/>
    <m/>
    <s v="WO060807888"/>
    <m/>
    <m/>
    <m/>
    <n v="114.94404900000001"/>
    <n v="-8.2257459999999991"/>
    <s v="AMRBS;940137;AM;ISTIHAMIN FITRIYAH;RBS-3;SURAMADU;PSB;PT KENCANA MAJU BERSAMA;HERMIN LISTIONINGSIH;085648550065;kencanainternet001@gmail.com;HSI Bisnis (1:1) 100 Mbps (Rp 669.000) PSB Rp 150.000;"/>
    <s v="Account Manager"/>
    <m/>
    <m/>
    <m/>
    <m/>
    <m/>
    <m/>
    <m/>
    <m/>
    <s v="Management Janji"/>
    <s v="2026-07-30 08:00:00|Jam pemasangan : 12.00  Info Tambahan : Hubungi pelanggan dulu sebelum ke lokasi  terimakasih |MU5280|MYDITA"/>
    <s v="FCC"/>
    <d v="2026-05-08T09:55:13"/>
    <m/>
    <m/>
    <s v="UNSC"/>
    <s v="SRR"/>
    <s v="NO ADDON"/>
    <m/>
    <s v="WAITING:  |MYDITA"/>
    <s v="- 11_11446;Biaya PSB HSI EBIS Tunai di Depan ~ 11[150000]  - E23015;E23015 ~ ES23 - Perangkat ONT[0]  - E23015~null~44292;E23015||11||Abodemen 0[0]  - E23015~null~E23015_SWONTDUALB;SWONTDUALB ~ Biaya Sewa ONT Dual Band ~ E23015[50000]  - E23046;E23046 ~ E"/>
    <s v="INDIBIZ"/>
    <m/>
    <m/>
    <d v="2026-08-03T07:00:00"/>
    <s v="2026-07-30 08:00:00|Jam pemasangan : 12.00  Info Tambahan : Hubungi pelanggan dulu sebelum ke lokasi  terimakasih |MU5280|MYDITA"/>
    <m/>
    <m/>
    <m/>
    <e v="#NUM!"/>
    <e v="#NUM!"/>
    <x v="0"/>
  </r>
  <r>
    <n v="1369"/>
    <n v="1002525885"/>
    <n v="3"/>
    <x v="3"/>
    <n v="5"/>
    <s v="SBY UTARA"/>
    <s v="TANDES"/>
    <s v="KLN"/>
    <s v="REG"/>
    <s v="AO"/>
    <x v="0"/>
    <m/>
    <s v="CANCEL COMPLETED"/>
    <s v="RBS-Regional 3"/>
    <d v="2026-08-14T10:30:37"/>
    <d v="2026-08-15T16:36:35"/>
    <n v="69365782"/>
    <m/>
    <n v="152418250000"/>
    <s v="Avery Sentosa Indonesia"/>
    <s v="ODP-TDS-FGT/12"/>
    <m/>
    <m/>
    <m/>
    <m/>
    <n v="106.836676597595"/>
    <n v="-6.1796809219921904"/>
    <s v="|MN02749|/Avery Sentosa Indonesia/081353636794/averyfurnitures@gmail.com/HSI Bisnis Winback + Antares Eazy (1:1) 50 Mbps (Rp 440.000) PSB Rp 150.000/Helga Yosinda Violetta/jalan tanjungsari no 58 surabaya"/>
    <s v="Sales Force DBS"/>
    <m/>
    <m/>
    <m/>
    <m/>
    <m/>
    <m/>
    <m/>
    <m/>
    <m/>
    <m/>
    <m/>
    <s v="14-08-2026 10:39:51"/>
    <m/>
    <m/>
    <s v="REJECT_FCC"/>
    <s v="KLN"/>
    <s v="ANTAREZ"/>
    <m/>
    <s v="DECLINE : Decline - Batal Order EVI PUSPITA EKASARI 40931150|MYDITA"/>
    <s v="- E23015;E23015 ~ ES23 - Perangkat ONT[0]  - E23015~null~44292;E23015||11||Abodemen 0[0]  - E23015~null~E23015_SWONT;SWONT ~ Biaya Sewa ONT ~ E23015[30000]  - E24057;E24057 ~ ES24 - Paket HSI Bisnis (HSIE) Khusus Winback[0]  - E24057~null~E24057_UNL;UNL ~"/>
    <s v="INDIBIZ"/>
    <m/>
    <m/>
    <m/>
    <m/>
    <m/>
    <m/>
    <m/>
    <e v="#NUM!"/>
    <e v="#NUM!"/>
    <x v="0"/>
  </r>
  <r>
    <n v="1370"/>
    <n v="1002520915"/>
    <n v="3"/>
    <x v="2"/>
    <n v="4"/>
    <s v="PURWOKERTO"/>
    <s v="PURBALINGGA"/>
    <s v="PBG"/>
    <s v="REG"/>
    <s v="AO"/>
    <x v="0"/>
    <s v="1P INET"/>
    <s v="Completed (PS)"/>
    <s v="RBS-Regional 3"/>
    <d v="2026-08-11T17:32:56"/>
    <d v="2026-08-12T13:41:04"/>
    <n v="69363662"/>
    <m/>
    <n v="143363111986"/>
    <s v="ANTO CELL"/>
    <s v="ODP-PBG-FAB/039"/>
    <s v="WO061531596"/>
    <m/>
    <m/>
    <m/>
    <n v="109.36112199999999"/>
    <n v="-7.3905989999999999"/>
    <s v="|MC00213|MYIA-059772567192/POI/MERIYANTO/082326525973/arfsidodadi@gmail.com"/>
    <s v="MYIB_ASSISTANT"/>
    <m/>
    <m/>
    <m/>
    <m/>
    <m/>
    <m/>
    <m/>
    <m/>
    <s v="Management Janji"/>
    <s v="2026-08-14 08:00:00 | Nama : BP MERIYANTO No Hp : 082326525973 No Alt :  Tgl Pemasangan : 12 Agustus 2026 Interval : SIANG Note : Hubungi pelanggan terlebih dahulu"/>
    <s v="FCC"/>
    <d v="2026-11-08T17:39:47"/>
    <d v="2026-08-14T08:00:00"/>
    <m/>
    <s v="PS"/>
    <s v="PBG"/>
    <s v="NO ADDON"/>
    <n v="20260812"/>
    <s v="Completed"/>
    <s v="HSI Bisnis Promo HUT Telkom PSB 70% - 75 Mbps"/>
    <s v="INDIBIZ"/>
    <m/>
    <m/>
    <d v="2026-08-14T08:00:00"/>
    <s v="2026-08-14 08:00:00 | Nama : BP MERIYANTO No Hp : 082326525973 No Alt :  Tgl Pemasangan : 12 Agustus 2026 Interval : SIANG Note : Hubungi pelanggan terlebih dahulu"/>
    <n v="2026"/>
    <n v="8"/>
    <n v="12"/>
    <d v="2026-08-12T00:00:00"/>
    <n v="-2.3333333333357587"/>
    <x v="1"/>
  </r>
  <r>
    <n v="1371"/>
    <n v="1002521917"/>
    <n v="3"/>
    <x v="1"/>
    <n v="5"/>
    <s v="KEDIRI"/>
    <s v="NGANJUK"/>
    <s v="KTS"/>
    <s v="REG"/>
    <s v="AO"/>
    <x v="0"/>
    <s v="1P INET"/>
    <s v="Completed (PS)"/>
    <s v="RBS-Regional 3"/>
    <d v="2026-08-12T11:55:57"/>
    <d v="2026-08-12T13:54:46"/>
    <n v="69364110"/>
    <m/>
    <n v="152615203029"/>
    <s v="HAFID OLSHOP"/>
    <s v="ODP-KTS-FCLK/01 001"/>
    <s v="WO061574296"/>
    <m/>
    <m/>
    <m/>
    <n v="112.101771"/>
    <n v="-7.5905800000000001"/>
    <s v="|MC20191|MYIA-049590205059/POI/ABDUL HAFID/081334259869/hvidcoper@gmail.com"/>
    <s v="MYIB_ASSISTANT"/>
    <m/>
    <m/>
    <m/>
    <m/>
    <m/>
    <m/>
    <m/>
    <m/>
    <s v="Management Janji"/>
    <s v="2026-08-13 08:00:00 | Tanggal pemasangan :13/08/2026 Jam pemasangan : pagi/siang Info Tambahan : Hubungi pelanggan dulu sebelum ke lokasi terima kasih."/>
    <s v="FCC"/>
    <d v="2026-12-08T12:10:13"/>
    <d v="2026-08-13T08:00:00"/>
    <m/>
    <s v="PS"/>
    <s v="KTS"/>
    <s v="NO ADDON"/>
    <n v="20260812"/>
    <s v="Completed"/>
    <s v="HSI Bisnis Promo HUT Telkom PSB 70% - 50 Mbps"/>
    <s v="INDIBIZ"/>
    <m/>
    <m/>
    <d v="2026-08-13T08:00:00"/>
    <s v="2026-08-13 08:00:00 | Tanggal pemasangan :13/08/2026 Jam pemasangan : pagi/siang Info Tambahan : Hubungi pelanggan dulu sebelum ke lokasi terima kasih."/>
    <n v="2026"/>
    <n v="8"/>
    <n v="12"/>
    <d v="2026-08-12T00:00:00"/>
    <n v="-1.3333333333357587"/>
    <x v="1"/>
  </r>
  <r>
    <n v="1372"/>
    <n v="1002507657"/>
    <n v="3"/>
    <x v="2"/>
    <n v="4"/>
    <s v="MAGELANG"/>
    <s v="WONOSOBO"/>
    <s v="WOS"/>
    <s v="REG"/>
    <s v="AO"/>
    <x v="0"/>
    <m/>
    <s v="FCC - HD1A - PROGRESS"/>
    <s v="RBS-Regional 3"/>
    <d v="2026-08-04T11:11:36"/>
    <d v="2026-08-04T11:13:18"/>
    <n v="69358117"/>
    <m/>
    <n v="141373127382"/>
    <s v="The Heaven Glamping &amp; Resto"/>
    <m/>
    <m/>
    <m/>
    <m/>
    <m/>
    <n v="109.929609085224"/>
    <n v="-7.2712814676658901"/>
    <s v="AMRBS ; 402717 ; AMEX ; WIRA ; TREG3 ; MAGELANG ; 1S HSI BISNIS PROMO 100 Mbps ; Nurcholis 081225919606; heavenwisataindonesia@gmail.com"/>
    <s v="Amex"/>
    <m/>
    <m/>
    <m/>
    <m/>
    <m/>
    <m/>
    <m/>
    <m/>
    <m/>
    <m/>
    <m/>
    <d v="2026-04-08T11:25:40"/>
    <m/>
    <m/>
    <s v="FCC"/>
    <s v="WOS"/>
    <s v="NO ADDON"/>
    <m/>
    <s v="MYDITA RBS - HD1A - PROGRESS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m/>
    <m/>
    <m/>
    <m/>
    <m/>
    <e v="#NUM!"/>
    <e v="#NUM!"/>
    <x v="0"/>
  </r>
  <r>
    <n v="1373"/>
    <n v="1002531980"/>
    <n v="3"/>
    <x v="1"/>
    <n v="5"/>
    <s v="KEDIRI"/>
    <s v="NGANJUK"/>
    <s v="NJK"/>
    <s v="REG"/>
    <s v="AO"/>
    <x v="0"/>
    <s v="1P INET"/>
    <s v="MIE - SEND SURVEY"/>
    <s v="RBS-Regional 3"/>
    <d v="2026-08-18T08:22:57"/>
    <d v="2026-08-18T08:24:01"/>
    <n v="69368480"/>
    <m/>
    <n v="152611229911"/>
    <s v="SD NEGERI 2 BULU"/>
    <s v="ODP-NJK-FN/63 FN/D04/63.01"/>
    <s v="WO061972079"/>
    <m/>
    <m/>
    <m/>
    <n v="111.855647"/>
    <n v="-7.6273010000000001"/>
    <s v="|MC20003|MYIA-075061707661/POI/SITI NUR AINI/087762353083/sdnegeri.bulu2.nganjuk@gmail.com"/>
    <s v="MYIB_ASSISTANT"/>
    <m/>
    <m/>
    <m/>
    <m/>
    <m/>
    <m/>
    <m/>
    <m/>
    <s v="Management Janji"/>
    <s v="2026-08-19 08:00:00 | M janji : pagi Tanggal Pemasangan : 19 /agustus/2026 Note : hubungi pelanggan jika ingin ke lokasi, terima kasih."/>
    <s v="FCC"/>
    <s v="18-08-2026 08:26:25"/>
    <d v="2026-08-19T08:00:00"/>
    <m/>
    <s v="SURVEY_NEW_MANJA"/>
    <s v="NJK"/>
    <s v="NO ADDON"/>
    <m/>
    <s v="MIE - SEND SURVEY"/>
    <s v="HSI Bisnis Promo HUT Telkom PSB 70% - 300 Mbps"/>
    <s v="INDIBIZ"/>
    <m/>
    <m/>
    <d v="2026-08-19T08:00:00"/>
    <s v="2026-08-19 08:00:00 | M janji : pagi Tanggal Pemasangan : 19 /agustus/2026 Note : hubungi pelanggan jika ingin ke lokasi, terima kasih."/>
    <m/>
    <m/>
    <m/>
    <e v="#NUM!"/>
    <e v="#NUM!"/>
    <x v="0"/>
  </r>
  <r>
    <n v="1374"/>
    <n v="1002516125"/>
    <n v="3"/>
    <x v="3"/>
    <n v="5"/>
    <s v="SBY SELATAN"/>
    <s v="MANYAR"/>
    <s v="JGR"/>
    <s v="REG"/>
    <s v="AO"/>
    <x v="0"/>
    <s v="1P INET"/>
    <s v="100 | REVOKE COMPLETED"/>
    <s v="RBS-Regional 3"/>
    <d v="2026-08-08T15:58:57"/>
    <d v="2026-08-09T14:24:02"/>
    <n v="69361580"/>
    <m/>
    <n v="152310255671"/>
    <s v="CV IKSAN MANDIRI"/>
    <s v="ODP-RKT-FKE/12 FKE/D02/12.01"/>
    <s v="WO061278011"/>
    <m/>
    <m/>
    <m/>
    <n v="112.81386910000001"/>
    <n v="-7.3370407999999996"/>
    <s v="MD|MYDB-20260808264748|DN00001/MN00443|CV IKSAN MANDIRI|087747620077"/>
    <s v="MYDIGIBIZPARTNER"/>
    <m/>
    <m/>
    <m/>
    <m/>
    <m/>
    <m/>
    <m/>
    <m/>
    <s v="Management Janji"/>
    <s v="2026-08-09 13:00:00 | Tgl Pemasangan : 09 Agustus 2026 Interval : PAGI SIANG Note : Hubungi pelanggan terlebih dahulu"/>
    <s v="FCC"/>
    <d v="2026-08-08T16:09:53"/>
    <d v="2026-08-09T13:00:00"/>
    <m/>
    <s v="REVOKE"/>
    <s v="JGR"/>
    <s v="NO ADDON"/>
    <m/>
    <s v="Revoke Completed"/>
    <s v="HSI Bisnis Promo HUT Telkom PSB 70% - 300 Mbps"/>
    <s v="INDIBIZ"/>
    <m/>
    <m/>
    <d v="2026-08-09T13:00:00"/>
    <s v="2026-08-09 13:00:00 | Tgl Pemasangan : 09 Agustus 2026 Interval : PAGI SIANG Note : Hubungi pelanggan terlebih dahulu"/>
    <m/>
    <m/>
    <m/>
    <e v="#NUM!"/>
    <e v="#NUM!"/>
    <x v="0"/>
  </r>
  <r>
    <n v="1375"/>
    <n v="1002514524"/>
    <n v="3"/>
    <x v="6"/>
    <n v="5"/>
    <s v="JEMBER"/>
    <s v="BANYUWANGI"/>
    <s v="WSO"/>
    <s v="REG"/>
    <s v="AO"/>
    <x v="0"/>
    <s v="2P INET + VOICE"/>
    <s v="Completed (PS)"/>
    <s v="RBS-Regional 3"/>
    <d v="2026-08-07T12:58:56"/>
    <d v="2026-08-09T19:16:50"/>
    <n v="69360745"/>
    <n v="3332818006"/>
    <n v="152518202025"/>
    <s v="TOKO AYU"/>
    <s v="ODP-WSO-F01/02 GCL/F01/02.01"/>
    <s v="WO061158798"/>
    <m/>
    <m/>
    <m/>
    <n v="114.3926565"/>
    <n v="-7.9415131999999904"/>
    <s v="MD|MYDB-20260806264567|DC30008/MC30044|TOKO AYU|081230650815"/>
    <s v="MYDIGIBIZPARTNER"/>
    <m/>
    <m/>
    <m/>
    <m/>
    <m/>
    <m/>
    <m/>
    <m/>
    <s v="Management Janji"/>
    <s v="2026-08-08 13:00:00 | Tanggal pemasangan: 08/08/2026 Jam pemasangan : siang Info Tambahan : Hubungi pelanggan dulu sebelum ke lokasi terima kasih."/>
    <s v="FCC"/>
    <d v="2026-07-08T13:10:14"/>
    <d v="2026-08-08T13:00:00"/>
    <m/>
    <s v="PS"/>
    <s v="WSO"/>
    <s v="NO ADDON"/>
    <n v="20260809"/>
    <s v="Completed"/>
    <s v="HSI Bisnis Basic Bundling Phone PSB 70% - Free 800 Menit Promo - 300 Mbps"/>
    <s v="INDIBIZ"/>
    <m/>
    <m/>
    <d v="2026-08-08T13:00:00"/>
    <s v="2026-08-08 13:00:00 | Tanggal pemasangan: 08/08/2026 Jam pemasangan : siang Info Tambahan : Hubungi pelanggan dulu sebelum ke lokasi terima kasih."/>
    <n v="2026"/>
    <n v="8"/>
    <n v="9"/>
    <d v="2026-08-09T00:00:00"/>
    <n v="0.45833333333575865"/>
    <x v="1"/>
  </r>
  <r>
    <n v="1376"/>
    <n v="1002525904"/>
    <n v="3"/>
    <x v="6"/>
    <n v="5"/>
    <s v="JEMBER"/>
    <s v="BONDOWOSO"/>
    <s v="BOW"/>
    <s v="REG"/>
    <s v="AO"/>
    <x v="0"/>
    <s v="1P INET"/>
    <s v="Completed (PS)"/>
    <s v="RBS-Regional 3"/>
    <d v="2026-08-14T10:31:56"/>
    <d v="2026-08-14T21:19:41"/>
    <n v="69365796"/>
    <m/>
    <n v="152507223603"/>
    <s v="Rumah Kos Nur"/>
    <s v="ODP-BOW-FAM/11 FAM/D01/11.01"/>
    <s v="WO061727677"/>
    <m/>
    <m/>
    <m/>
    <n v="113.90390896875"/>
    <n v="-7.9694179204298203"/>
    <s v="|MC30280|MYIA-058362504828/POI/Siti Nur Khalifah/085738529343/masfud93@gmail.com"/>
    <s v="MYIB_ASSISTANT"/>
    <m/>
    <m/>
    <m/>
    <m/>
    <m/>
    <m/>
    <m/>
    <m/>
    <s v="Management Janji"/>
    <s v="2026-08-15 08:00:00 | Tanggal pemasangan : 15 AGUSTUS 2026 Jam pemasangan : pagi/siang Info Tambahan : Hubungi pelanggan dulu sebelum ke lokasi terima kasih"/>
    <s v="FCC"/>
    <s v="14-08-2026 10:39:51"/>
    <d v="2026-08-15T08:00:00"/>
    <m/>
    <s v="PS"/>
    <s v="BOW"/>
    <s v="NO ADDON"/>
    <n v="20260814"/>
    <s v="Completed"/>
    <s v="HSI Bisnis Promo HUT Telkom PSB 70% - 300 Mbps"/>
    <s v="INDIBIZ"/>
    <m/>
    <m/>
    <d v="2026-08-15T08:00:00"/>
    <s v="2026-08-15 08:00:00 | Tanggal pemasangan : 15 AGUSTUS 2026 Jam pemasangan : pagi/siang Info Tambahan : Hubungi pelanggan dulu sebelum ke lokasi terima kasih"/>
    <n v="2026"/>
    <n v="8"/>
    <n v="14"/>
    <d v="2026-08-14T00:00:00"/>
    <n v="-1.3333333333357587"/>
    <x v="1"/>
  </r>
  <r>
    <n v="1377"/>
    <n v="1002522962"/>
    <n v="3"/>
    <x v="0"/>
    <n v="5"/>
    <s v="MATARAM"/>
    <s v="BIMA"/>
    <s v="SIL"/>
    <s v="REG"/>
    <s v="AO"/>
    <x v="0"/>
    <s v="1P INET"/>
    <s v="102 | FOLLOW UP COMPLETED"/>
    <s v="RBS-Regional 3"/>
    <d v="2026-08-12T16:50:56"/>
    <d v="2026-08-14T15:51:08"/>
    <n v="69364540"/>
    <m/>
    <n v="172617203056"/>
    <s v="Toko yuniarti"/>
    <s v="ODP-SIL-FAA/44"/>
    <s v="WO061615161"/>
    <m/>
    <m/>
    <m/>
    <n v="118.62680174410301"/>
    <n v="-8.5003942464322204"/>
    <s v="MD|MYDB-20260812265034|DN00001/MN02085|Toko yuniarti|085339262214"/>
    <s v="MYDIGIBIZPARTNER"/>
    <m/>
    <m/>
    <m/>
    <m/>
    <m/>
    <m/>
    <m/>
    <m/>
    <s v="Management Janji"/>
    <s v="2026-08-13 13:00:00 | Tanggal pemasangan :13/08/2026 Jam pemasangan : pagi/siang Info Tambahan : Hubungi pelanggan dulu sebelum ke lokasi terima kasih."/>
    <s v="FCC"/>
    <d v="2026-12-08T16:54:54"/>
    <d v="2026-08-13T13:00:00"/>
    <s v="Kendala Lainnya"/>
    <s v="REVOKE"/>
    <s v="SIL"/>
    <s v="NETMONK"/>
    <m/>
    <s v="Follow Up Revoke Completed, New Order ID : SC1002527004"/>
    <s v="HSI Bisnis Bundling Netmonk PSB 70% - 100 Mbps"/>
    <s v="INDIBIZ"/>
    <m/>
    <m/>
    <d v="2026-08-13T13:00:00"/>
    <s v="2026-08-13 13:00:00 | Tanggal pemasangan :13/08/2026 Jam pemasangan : pagi/siang Info Tambahan : Hubungi pelanggan dulu sebelum ke lokasi terima kasih."/>
    <m/>
    <m/>
    <m/>
    <e v="#NUM!"/>
    <e v="#NUM!"/>
    <x v="0"/>
  </r>
  <r>
    <n v="1378"/>
    <n v="1002533240"/>
    <n v="3"/>
    <x v="3"/>
    <n v="5"/>
    <s v="SBY UTARA"/>
    <s v="TANDES"/>
    <s v="TNS"/>
    <s v="REG"/>
    <s v="AO"/>
    <x v="0"/>
    <s v="1P INET"/>
    <s v="MIE - SEND SURVEY"/>
    <s v="RBS-Regional 3"/>
    <d v="2026-08-18T13:41:57"/>
    <d v="2026-08-18T13:44:02"/>
    <n v="69369037"/>
    <m/>
    <n v="152409278376"/>
    <s v="Tino Homestay"/>
    <s v="ODP-TDS-FBH/27"/>
    <s v="WO062013075"/>
    <m/>
    <m/>
    <m/>
    <n v="112.6956082"/>
    <n v="-7.2711196999999999"/>
    <s v="|MN01401|MYIA-058024635752/POI/M. Tino/082226400682/bayujojo324@gmail.com"/>
    <s v="MYIB_ASSISTANT"/>
    <m/>
    <m/>
    <m/>
    <m/>
    <m/>
    <m/>
    <m/>
    <m/>
    <s v="Management Janji"/>
    <s v="2026-08-19 13:00:00 | M Janji : (19/agustus/2026) jam Pasang : 09:00 Note : hubungi pelanggan jika ingin kelokasi"/>
    <s v="FCC"/>
    <s v="18-08-2026 13:55:52"/>
    <d v="2026-08-19T13:00:00"/>
    <m/>
    <s v="SURVEY_NEW_MANJA"/>
    <s v="TNS"/>
    <s v="NO ADDON"/>
    <m/>
    <s v="MIE - SEND SURVEY"/>
    <s v="HSI Bisnis Promo HUT Telkom PSB 70% - 100 Mbps"/>
    <s v="INDIBIZ"/>
    <m/>
    <m/>
    <d v="2026-08-19T13:00:00"/>
    <s v="2026-08-19 13:00:00 | M Janji : (19/agustus/2026) jam Pasang : 09:00 Note : hubungi pelanggan jika ingin kelokasi"/>
    <m/>
    <m/>
    <m/>
    <e v="#NUM!"/>
    <e v="#NUM!"/>
    <x v="0"/>
  </r>
  <r>
    <n v="1379"/>
    <n v="1002526799"/>
    <n v="3"/>
    <x v="1"/>
    <n v="5"/>
    <s v="MALANG"/>
    <s v="BATU"/>
    <s v="BTU"/>
    <s v="REG"/>
    <s v="AO"/>
    <x v="0"/>
    <s v="1P INET"/>
    <s v="Completed (PS)"/>
    <s v="RBS-Regional 3"/>
    <d v="2026-08-14T15:04:58"/>
    <d v="2026-08-15T18:03:03"/>
    <n v="69366216"/>
    <m/>
    <n v="152707239051"/>
    <s v="SMAN 1 BATU"/>
    <s v="ODP-BTU-FG/50 FG/D05/50.01"/>
    <s v="WO061758942"/>
    <m/>
    <m/>
    <m/>
    <n v="112.52804853022"/>
    <n v="-7.87886777343126"/>
    <s v="MD|MYDB-20260813265214|SC20017/MC20200|SMAN 1 BATU|6285210490011"/>
    <s v="MYDIGIBIZPARTNER"/>
    <m/>
    <m/>
    <m/>
    <m/>
    <m/>
    <m/>
    <m/>
    <m/>
    <s v="Management Janji"/>
    <s v="2026-08-15 13:00:00 |  M Janji : (15/08/2026) jam Pasang :pagi Note : hubungi pelanggan jika ingin kelokasi "/>
    <s v="FCC"/>
    <s v="14-08-2026 15:10:48"/>
    <d v="2026-08-15T13:00:00"/>
    <m/>
    <s v="PS"/>
    <s v="BTU"/>
    <s v="NETMONK"/>
    <n v="20260815"/>
    <s v="Completed"/>
    <s v="HSI Bisnis Bundling Netmonk PSB 70% Promo - 300 Mbps"/>
    <s v="INDIBIZ"/>
    <m/>
    <m/>
    <d v="2026-08-15T13:00:00"/>
    <s v="2026-08-15 13:00:00 |  M Janji : (15/08/2026) jam Pasang :pagi Note : hubungi pelanggan jika ingin kelokasi "/>
    <n v="2026"/>
    <n v="8"/>
    <n v="15"/>
    <d v="2026-08-15T00:00:00"/>
    <n v="-0.54166666666424135"/>
    <x v="1"/>
  </r>
  <r>
    <n v="1380"/>
    <n v="1002511370"/>
    <n v="3"/>
    <x v="4"/>
    <n v="4"/>
    <s v="PEKALONGAN"/>
    <s v="BREBES"/>
    <s v="KTM"/>
    <s v="REG"/>
    <s v="AO"/>
    <x v="0"/>
    <s v="1P INET"/>
    <s v="Completed (PS)"/>
    <s v="RBS-Regional 3"/>
    <d v="2026-08-05T19:58:57"/>
    <d v="2026-08-06T14:01:30"/>
    <n v="69359515"/>
    <m/>
    <n v="142214106416"/>
    <s v="SPPG BREBES BANJARHARJO PAREREJA 2"/>
    <s v="ODP-KTM-FG/034 FG/D03/034.01"/>
    <s v="WO061027804"/>
    <m/>
    <m/>
    <m/>
    <n v="108.83592400000001"/>
    <n v="-6.979584"/>
    <s v="|MN00292|MYIA-087766088790/POI/NABILA TIARA AFIFAH/082138864800/nabillaafifah12345@gmail.com"/>
    <s v="MYIB_ASSISTANT"/>
    <m/>
    <m/>
    <m/>
    <m/>
    <m/>
    <m/>
    <m/>
    <m/>
    <s v="Management Janji"/>
    <s v="2026-08-07 08:00:00 | Tanggal pemasangan : 07 AGUSTUS 2026 Jam pemasangan : pagi/siang Info Tambahan : Hubungi pelanggan dulu sebelum ke lokasi terima kasih"/>
    <s v="FCC"/>
    <d v="2026-05-08T20:25:53"/>
    <d v="2026-08-07T08:00:00"/>
    <m/>
    <s v="PS"/>
    <s v="KTM"/>
    <s v="NO ADDON"/>
    <n v="20260806"/>
    <s v="Completed"/>
    <s v="HSI Bisnis Promo HUT Telkom PSB 70% - 75 Mbps"/>
    <s v="INDIBIZ"/>
    <m/>
    <m/>
    <d v="2026-08-07T08:00:00"/>
    <s v="2026-08-07 08:00:00 | Tanggal pemasangan : 07 AGUSTUS 2026 Jam pemasangan : pagi/siang Info Tambahan : Hubungi pelanggan dulu sebelum ke lokasi terima kasih"/>
    <n v="2026"/>
    <n v="8"/>
    <n v="6"/>
    <d v="2026-08-06T00:00:00"/>
    <n v="-1.3333333333357587"/>
    <x v="1"/>
  </r>
  <r>
    <n v="1381"/>
    <n v="1002504246"/>
    <n v="3"/>
    <x v="6"/>
    <n v="5"/>
    <s v="SIDOARJO"/>
    <s v="MOJOKERTO"/>
    <s v="MJS"/>
    <s v="REG"/>
    <s v="AO"/>
    <x v="0"/>
    <m/>
    <s v="Completed (PS)"/>
    <s v="RBS-Regional 3"/>
    <d v="2026-08-01T08:39:17"/>
    <d v="2026-08-01T16:36:21"/>
    <n v="69356588"/>
    <m/>
    <n v="152330220656"/>
    <s v="CV SINAR WANGI UTOMO"/>
    <s v="ODP-MJS-FU/08"/>
    <s v="WO060640185"/>
    <m/>
    <m/>
    <m/>
    <n v="112.5263041"/>
    <n v="-7.5386236999999996"/>
    <s v="|MN02271|/CV SINAR WANGI UTOMO/WINBACK 2.0 HSI B2B (1:2) 100MBPS 440RB PSB DISC 70%//cvsinarwangiutomo@gmail.com/NUR KHOFIFAH/81239583851 81233017448"/>
    <s v="Sales Force DBS"/>
    <m/>
    <m/>
    <m/>
    <m/>
    <m/>
    <m/>
    <m/>
    <m/>
    <s v="Management Janji"/>
    <s v="2026-08-03 08:00:00|Nama Pic : bu nur No Hp Pic : 081239583851 No alt : - Jam Pemasangan : pagi  Tanggal Pemasangan : 3 Agustus 2026|AF1585|MYDITA"/>
    <s v="FCC"/>
    <d v="2026-01-08T08:54:47"/>
    <d v="2026-08-03T08:00:00"/>
    <m/>
    <s v="PS"/>
    <s v="MJS"/>
    <s v="NO ADDON"/>
    <n v="20260801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3T08:00:00"/>
    <s v="2026-08-03 08:00:00|Nama Pic : bu nur No Hp Pic : 081239583851 No alt : - Jam Pemasangan : pagi  Tanggal Pemasangan : 3 Agustus 2026|AF1585|MYDITA"/>
    <n v="2026"/>
    <n v="8"/>
    <n v="1"/>
    <d v="2026-08-01T00:00:00"/>
    <n v="-2.3333333333357587"/>
    <x v="1"/>
  </r>
  <r>
    <n v="1382"/>
    <n v="1002515505"/>
    <n v="3"/>
    <x v="0"/>
    <n v="5"/>
    <s v="KUPANG"/>
    <s v="LABOAN BAJO"/>
    <s v="LBO"/>
    <s v="REG"/>
    <s v="AO"/>
    <x v="0"/>
    <s v="1P INET"/>
    <s v="Completed (PS)"/>
    <s v="RBS-Regional 3"/>
    <d v="2026-08-07T19:25:57"/>
    <d v="2026-08-10T12:41:03"/>
    <n v="69361173"/>
    <m/>
    <n v="172512452599"/>
    <s v="SUN KOMODO HOME STAY"/>
    <s v="ODP-LBO-FD/119 FD/D10/119.01"/>
    <s v="WO061204647"/>
    <m/>
    <m/>
    <m/>
    <n v="119.89698596298599"/>
    <n v="-8.5057401525771095"/>
    <s v="MD|MYDB-20260807264656|SC00001/MC00103|SUN KOMODO HOME STAY|082136815020"/>
    <s v="MYDIGIBIZPARTNER"/>
    <m/>
    <m/>
    <m/>
    <m/>
    <m/>
    <m/>
    <m/>
    <m/>
    <s v="Management Janji"/>
    <s v="2026-08-09 08:00:00 | Jam pemasangan : 12.00 Info Tambahan : Hubungi pelanggan dulu sebelum ke lokasi terimakasih "/>
    <s v="FCC"/>
    <d v="2026-07-08T19:40:07"/>
    <d v="2026-08-09T08:00:00"/>
    <m/>
    <s v="PS"/>
    <s v="LBO"/>
    <s v="NETMONK"/>
    <n v="20260810"/>
    <s v="Completed"/>
    <s v="HSI Bisnis Bundling Netmonk PSB 70% - 75 Mbps"/>
    <s v="INDIBIZ"/>
    <m/>
    <m/>
    <d v="2026-08-09T08:00:00"/>
    <s v="2026-08-09 08:00:00 | Jam pemasangan : 12.00 Info Tambahan : Hubungi pelanggan dulu sebelum ke lokasi terimakasih "/>
    <n v="2026"/>
    <n v="8"/>
    <n v="10"/>
    <d v="2026-08-10T00:00:00"/>
    <n v="0.66666666666424135"/>
    <x v="1"/>
  </r>
  <r>
    <n v="1383"/>
    <n v="1002510626"/>
    <n v="3"/>
    <x v="5"/>
    <n v="5"/>
    <s v="DENPASAR"/>
    <s v="JIMBARAN"/>
    <s v="NSD"/>
    <s v="REG"/>
    <s v="AO"/>
    <x v="0"/>
    <m/>
    <s v="Completed (PS)"/>
    <s v="RBS-Regional 3"/>
    <d v="2026-08-05T13:48:32"/>
    <d v="2026-08-06T11:34:52"/>
    <n v="69353730"/>
    <m/>
    <n v="172417225629"/>
    <s v="PT AUSTIN LINTAS INFORMATIKA"/>
    <s v="ODP-NDA-FF/59"/>
    <s v="WO060989721"/>
    <m/>
    <m/>
    <m/>
    <n v="115.20611214"/>
    <n v="-8.7873538399999997"/>
    <s v="|MN02665|MYIA-037808698297/POI/AZZA/081933021555/roykiyoshi823@gmail.com"/>
    <s v="Sales Force DBS"/>
    <m/>
    <m/>
    <m/>
    <m/>
    <m/>
    <m/>
    <m/>
    <m/>
    <s v="Management Janji"/>
    <s v="2026-07-29 13:00:00 | Nama PIC : Bp Azza  No HP : 081933021555  No Alt : -  M Janji :  29 Juli 2026  Jam Pasang : Pagi / Siang  Note : hubungi pelanggan jika ingin kelokasi"/>
    <s v="FCC"/>
    <d v="2026-05-08T13:54:46"/>
    <m/>
    <m/>
    <s v="PS"/>
    <s v="NSD"/>
    <s v="NO ADDON"/>
    <n v="20260806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5T07:00:00"/>
    <s v="2026-07-29 13:00:00 | Nama PIC : Bp Azza  No HP : 081933021555  No Alt : -  M Janji :  29 Juli 2026  Jam Pasang : Pagi / Siang  Note : hubungi pelanggan jika ingin kelokasi"/>
    <n v="2026"/>
    <n v="8"/>
    <n v="6"/>
    <d v="2026-08-06T00:00:00"/>
    <n v="0.70833333333575865"/>
    <x v="1"/>
  </r>
  <r>
    <n v="1384"/>
    <n v="1002530956"/>
    <n v="3"/>
    <x v="1"/>
    <n v="5"/>
    <s v="MALANG"/>
    <s v="KEPANJEN"/>
    <s v="KLJ"/>
    <s v="REG"/>
    <s v="AO"/>
    <x v="0"/>
    <m/>
    <s v="Completed (PS)"/>
    <s v="RBS-Regional 3"/>
    <d v="2026-08-17T14:07:35"/>
    <d v="2026-08-17T20:42:25"/>
    <n v="69367188"/>
    <m/>
    <n v="152703903556"/>
    <s v="LELY GUESTHOUSE"/>
    <s v="ODP-KLJ-FH/27"/>
    <s v="WO061935562"/>
    <m/>
    <m/>
    <m/>
    <n v="112.6053161"/>
    <n v="-7.9566965999999999"/>
    <s v="|MN02703|MYIA-093952377101/POI/Chofifah Yunita Indriana/081359941169/chofifahyunita16@gmail.com"/>
    <s v="Sales Profesional"/>
    <m/>
    <m/>
    <m/>
    <m/>
    <m/>
    <m/>
    <m/>
    <m/>
    <s v="Management Janji"/>
    <s v="2026-08-16 15:00:00 | M Janji :  16 Agustus 2026  Jam Pasang : Siang  Note : hubungi pelanggan jika ingin ke lokasi, terima kasih"/>
    <s v="FCC"/>
    <s v="17-08-2026 14:10:14"/>
    <m/>
    <m/>
    <s v="PS"/>
    <s v="KLJ"/>
    <s v="NO ADDON"/>
    <n v="20260817"/>
    <s v="Completed"/>
    <s v="- 11_11446;Biaya PSB HSI EBIS Tunai di Depan ~ 11[150000]  - E23015;E23015 ~ ES23 - Perangkat ONT[0]  - E23015~null~44292;E23015||11||Abodemen 0[0]  - E23015~null~E23015_SWONTPREM;SWONTPREM ~ Biaya Sewa ONT Premium ~ E23015[50000]  - SP_NOSS;SP_NOSS ~ Int"/>
    <s v="INDIBIZ"/>
    <m/>
    <m/>
    <d v="2026-08-17T07:00:00"/>
    <s v="2026-08-16 15:00:00 | M Janji :  16 Agustus 2026  Jam Pasang : Siang  Note : hubungi pelanggan jika ingin ke lokasi, terima kasih"/>
    <n v="2026"/>
    <n v="8"/>
    <n v="17"/>
    <d v="2026-08-17T00:00:00"/>
    <n v="-0.29166666666424135"/>
    <x v="1"/>
  </r>
  <r>
    <n v="1385"/>
    <n v="1002524860"/>
    <n v="3"/>
    <x v="1"/>
    <n v="5"/>
    <s v="KEDIRI"/>
    <s v="KEDIRI"/>
    <s v="MJT"/>
    <s v="REG"/>
    <s v="AO"/>
    <x v="0"/>
    <s v="1P INET"/>
    <s v="Completed (PS)"/>
    <s v="RBS-Regional 3"/>
    <d v="2026-08-13T16:07:56"/>
    <d v="2026-08-13T20:15:20"/>
    <n v="69365409"/>
    <m/>
    <n v="152640225890"/>
    <s v="SPBU 54.641.37"/>
    <s v="ODP-MJT-FAC/54"/>
    <s v="WO061689587"/>
    <m/>
    <m/>
    <m/>
    <n v="112.000259"/>
    <n v="-7.7883120000000003"/>
    <s v="|MN00418|MYIA-074663237498/POI/WIDHI NURTI HASMORO/085707625447/ngampelspbu37@gmail.com"/>
    <s v="MYIB_ASSISTANT"/>
    <m/>
    <m/>
    <m/>
    <m/>
    <m/>
    <m/>
    <m/>
    <m/>
    <s v="Management Janji"/>
    <s v="2026-08-14 15:00:00 | M Janji : (14/08/2026) jam Pasang :pagi / siang  Note : hubungi pelanggan jika ingin kelokasi"/>
    <s v="FCC"/>
    <s v="13-08-2026 16:09:57"/>
    <d v="2026-08-14T15:00:00"/>
    <m/>
    <s v="PS"/>
    <s v="MJT"/>
    <s v="NO ADDON"/>
    <n v="20260813"/>
    <s v="Completed"/>
    <s v="HSI Bisnis Promo HUT Telkom PSB 70% - 50 Mbps"/>
    <s v="INDIBIZ"/>
    <m/>
    <m/>
    <d v="2026-08-14T15:00:00"/>
    <s v="2026-08-14 15:00:00 | M Janji : (14/08/2026) jam Pasang :pagi / siang  Note : hubungi pelanggan jika ingin kelokasi"/>
    <n v="2026"/>
    <n v="8"/>
    <n v="13"/>
    <d v="2026-08-13T00:00:00"/>
    <n v="-1.625"/>
    <x v="1"/>
  </r>
  <r>
    <n v="1386"/>
    <n v="1002504858"/>
    <n v="3"/>
    <x v="5"/>
    <n v="5"/>
    <s v="SINGARJA"/>
    <s v="SINGARAJA"/>
    <s v="SGR"/>
    <s v="REG"/>
    <s v="AO"/>
    <x v="0"/>
    <m/>
    <s v="102 | FOLLOW UP COMPLETED"/>
    <s v="RBS-Regional 3"/>
    <d v="2026-08-01T17:14:21"/>
    <d v="2026-08-04T09:38:23"/>
    <n v="69356861"/>
    <m/>
    <n v="172424836770"/>
    <s v="PT. Semua karena Anugerah (PG Singaraja)"/>
    <s v="ODP-SGR-FDD/14"/>
    <s v="WO060690119"/>
    <m/>
    <m/>
    <m/>
    <n v="115.0834533"/>
    <n v="-8.1129694000000008"/>
    <s v="|MN02545|/CP I KOMANG MARIADA/081805682197-085161735371/it.support@planetgadget.store"/>
    <s v="Sales Force DBS"/>
    <m/>
    <m/>
    <m/>
    <m/>
    <m/>
    <m/>
    <m/>
    <m/>
    <s v="Management Janji"/>
    <s v="2026-08-03 08:00:00|M Janji : 3 agustus 2026 jam Pasang : pagi  Note : hubungi pelanggan jika ingin kelokasi|MU1366|MYDITA"/>
    <s v="FCC"/>
    <d v="2026-01-08T17:25:07"/>
    <d v="2026-08-03T08:00:00"/>
    <s v="Kendala Pelanggan"/>
    <s v="REVOKE"/>
    <s v="SGR"/>
    <s v="NO ADDON"/>
    <m/>
    <s v="Follow Up Revoke Completed, New Order ID : SC1002507032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03T08:00:00"/>
    <s v="2026-08-03 08:00:00|M Janji : 3 agustus 2026 jam Pasang : pagi  Note : hubungi pelanggan jika ingin kelokasi|MU1366|MYDITA"/>
    <m/>
    <m/>
    <m/>
    <e v="#NUM!"/>
    <e v="#NUM!"/>
    <x v="0"/>
  </r>
  <r>
    <n v="1387"/>
    <n v="1002522422"/>
    <n v="3"/>
    <x v="1"/>
    <n v="5"/>
    <s v="KEDIRI"/>
    <s v="KEDIRI"/>
    <s v="NDL"/>
    <s v="REG"/>
    <s v="AO"/>
    <x v="0"/>
    <s v="1P INET"/>
    <s v="Completed (PS)"/>
    <s v="RBS-Regional 3"/>
    <d v="2026-08-12T14:32:57"/>
    <d v="2026-08-13T21:08:46"/>
    <n v="69364371"/>
    <m/>
    <n v="152651207089"/>
    <s v="SPBU 54.641.17"/>
    <s v="ODP-NDL-FA/36 FA/D02/36.01"/>
    <s v="WO061596299"/>
    <m/>
    <m/>
    <m/>
    <n v="111.9870054"/>
    <n v="-7.9047856000000003"/>
    <s v="|MN00418|MYIA-005963266856/POI/DONI SUGIARTO/081818616363/branggahanspbu17@gmail.com"/>
    <s v="MYIB_ASSISTANT"/>
    <m/>
    <m/>
    <m/>
    <m/>
    <m/>
    <m/>
    <m/>
    <m/>
    <s v="Management Janji"/>
    <s v="2026-08-13 13:00:00 | Nama Pic : bp DONI  No Hp Pic : 081818616363 No alt : - Jam Pemasangan : siang  Tanggal Pemasangan : 13 Agustus 2026"/>
    <s v="FCC"/>
    <d v="2026-12-08T14:39:59"/>
    <d v="2026-08-13T13:00:00"/>
    <m/>
    <s v="PS"/>
    <s v="NDL"/>
    <s v="NO ADDON"/>
    <n v="20260813"/>
    <s v="Completed"/>
    <s v="HSI Bisnis Promo HUT Telkom PSB 70% - 50 Mbps"/>
    <s v="INDIBIZ"/>
    <m/>
    <m/>
    <d v="2026-08-13T13:00:00"/>
    <s v="2026-08-13 13:00:00 | Nama Pic : bp DONI  No Hp Pic : 081818616363 No alt : - Jam Pemasangan : siang  Tanggal Pemasangan : 13 Agustus 2026"/>
    <n v="2026"/>
    <n v="8"/>
    <n v="13"/>
    <d v="2026-08-13T00:00:00"/>
    <n v="-0.54166666666424135"/>
    <x v="1"/>
  </r>
  <r>
    <n v="1388"/>
    <n v="1002530648"/>
    <n v="3"/>
    <x v="1"/>
    <n v="5"/>
    <s v="KEDIRI"/>
    <s v="NGANJUK"/>
    <s v="NJK"/>
    <s v="REG"/>
    <s v="AO"/>
    <x v="0"/>
    <s v="1P INET"/>
    <s v="7 | OSS - PROVISIONING ISSUED"/>
    <s v="RBS-Regional 3"/>
    <d v="2026-08-17T11:08:56"/>
    <d v="2026-08-18T08:06:56"/>
    <n v="69367938"/>
    <m/>
    <n v="152611229903"/>
    <s v="TOKO PAK AHMAD"/>
    <s v="ODP-NJK-FAC/23"/>
    <s v="WO061918787"/>
    <m/>
    <m/>
    <m/>
    <n v="111.847331374883"/>
    <n v="-7.6107712791392403"/>
    <s v="MD|MYDB-20260816265711|EN00005/MC20190|TOKO PAK AHMAD|085601243956"/>
    <s v="MYDIGIBIZPARTNER"/>
    <m/>
    <m/>
    <m/>
    <m/>
    <m/>
    <m/>
    <m/>
    <m/>
    <s v="Management Janji"/>
    <s v="2026-08-18 08:00:00 | Waktu pemasangan : 17 agustus 2026 Jam pemasangan : 08.00 - 12.00 Info Tambahan : Hubungi pelanggan dulu sebelum ke lokasi terimakasih "/>
    <s v="FCC"/>
    <s v="17-08-2026 11:10:12"/>
    <d v="2026-08-18T08:00:00"/>
    <m/>
    <s v="PI"/>
    <s v="NJK"/>
    <s v="NO ADDON"/>
    <m/>
    <s v="Provisioning Issued"/>
    <s v="HSI Bisnis Promo HUT Telkom PSB 70% - 50 Mbps"/>
    <s v="INDIBIZ"/>
    <m/>
    <m/>
    <d v="2026-08-18T08:00:00"/>
    <s v="2026-08-18 08:00:00 | Waktu pemasangan : 17 agustus 2026 Jam pemasangan : 08.00 - 12.00 Info Tambahan : Hubungi pelanggan dulu sebelum ke lokasi terimakasih "/>
    <m/>
    <m/>
    <m/>
    <e v="#NUM!"/>
    <e v="#NUM!"/>
    <x v="0"/>
  </r>
  <r>
    <n v="1389"/>
    <n v="1002506450"/>
    <n v="3"/>
    <x v="1"/>
    <n v="5"/>
    <s v="KEDIRI"/>
    <s v="NGANJUK"/>
    <s v="PRB"/>
    <s v="REG"/>
    <s v="AO"/>
    <x v="0"/>
    <m/>
    <s v="100 | REVOKE COMPLETED"/>
    <s v="RBS-Regional 3"/>
    <d v="2026-08-03T15:57:35"/>
    <d v="2026-08-04T08:55:35"/>
    <n v="69356728"/>
    <m/>
    <n v="152627203799"/>
    <s v="SMP Negeri 1 Prambon"/>
    <s v="ODP-PRB-FA/01"/>
    <s v="WO060818672"/>
    <m/>
    <m/>
    <m/>
    <n v="112.01800476"/>
    <n v="-7.687501975"/>
    <s v="MD|MYDB-20260731264065|DN00001/MN00451|SMP Negeri 1 Prambon|085233929938"/>
    <s v="MYDIGIBIZPARTNER"/>
    <m/>
    <m/>
    <m/>
    <m/>
    <m/>
    <m/>
    <m/>
    <m/>
    <s v="Management Janji"/>
    <s v="2026-08-02 13:00:00 | Tanggal pemasangan: 01/08/2026  Jam pemasangan : pagi / siang  Info Tambahan : Hubungi pelanggan dulu sebelum ke lokasi  terima kasih"/>
    <s v="FCC"/>
    <d v="2026-03-08T16:10:38"/>
    <m/>
    <s v="Kendala Pelanggan"/>
    <s v="REVOKE"/>
    <s v="PRB"/>
    <s v="NO ADDON"/>
    <m/>
    <s v="Revoke 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3T07:00:00"/>
    <s v="2026-08-02 13:00:00 | Tanggal pemasangan: 01/08/2026  Jam pemasangan : pagi / siang  Info Tambahan : Hubungi pelanggan dulu sebelum ke lokasi  terima kasih"/>
    <m/>
    <m/>
    <m/>
    <e v="#NUM!"/>
    <e v="#NUM!"/>
    <x v="0"/>
  </r>
  <r>
    <n v="1390"/>
    <n v="1002524946"/>
    <n v="3"/>
    <x v="2"/>
    <n v="4"/>
    <s v="PURWOKERTO"/>
    <s v="CILACAP"/>
    <s v="KRY"/>
    <s v="REG"/>
    <s v="AO"/>
    <x v="0"/>
    <s v="1P INET"/>
    <s v="CANCEL COMPLETED"/>
    <s v="RBS-Regional 3"/>
    <d v="2026-08-13T16:28:56"/>
    <d v="2026-08-17T02:23:16"/>
    <n v="69365438"/>
    <m/>
    <n v="143385101153"/>
    <s v="MADRASAH TSANAWIYAH WATHONNIYAH ISLAMIYYAH"/>
    <s v="ODP-KRY-FK/013"/>
    <s v="WO061691901"/>
    <m/>
    <m/>
    <m/>
    <n v="109.287919"/>
    <n v="-7.597664"/>
    <s v="|MC00213|MYIA-030862619542/POI/SUNARYO/085743156716/mtsmwi@yahoo.com"/>
    <s v="MYIB_ASSISTANT"/>
    <m/>
    <m/>
    <m/>
    <m/>
    <m/>
    <m/>
    <m/>
    <m/>
    <s v="Management Janji"/>
    <s v="2026-08-15 13:00:00 | Nama PIC : bapak sunaryo No HP : 085743156716 No Alternatif : M Janji : 14/07/2026 Jam Pasang : Pagi NoteÃ‚Â :  Hubungi terlebih dahulu sebelum ke lokasi "/>
    <s v="FCC"/>
    <s v="13-08-2026 16:39:58"/>
    <d v="2026-08-15T13:00:00"/>
    <m/>
    <s v="CANCEL"/>
    <s v="KRY"/>
    <s v="NO ADDON"/>
    <m/>
    <s v="Cancel Completed"/>
    <s v="HSI Bisnis Promo HUT Telkom PSB 70% - 150 Mbps"/>
    <s v="INDIBIZ"/>
    <m/>
    <m/>
    <d v="2026-08-15T13:00:00"/>
    <s v="2026-08-15 13:00:00 | Nama PIC : bapak sunaryo No HP : 085743156716 No Alternatif : M Janji : 14/07/2026 Jam Pasang : Pagi NoteÃ‚Â :  Hubungi terlebih dahulu sebelum ke lokasi "/>
    <m/>
    <m/>
    <m/>
    <e v="#NUM!"/>
    <e v="#NUM!"/>
    <x v="0"/>
  </r>
  <r>
    <n v="1391"/>
    <n v="1002505089"/>
    <n v="3"/>
    <x v="6"/>
    <n v="5"/>
    <s v="SIDOARJO"/>
    <s v="JOMBANG"/>
    <s v="JOM"/>
    <s v="REG"/>
    <s v="AO"/>
    <x v="0"/>
    <m/>
    <s v="Completed (PS)"/>
    <s v="RBS-Regional 3"/>
    <d v="2026-08-02T09:57:44"/>
    <d v="2026-08-02T16:19:33"/>
    <n v="69356958"/>
    <m/>
    <n v="152318240207"/>
    <s v="WARKOP SEBAT 24 JAM"/>
    <s v="ODP-JOM-FU/30"/>
    <s v="WO060700604"/>
    <m/>
    <m/>
    <m/>
    <n v="112.23798840000001"/>
    <n v="-7.5384528"/>
    <s v="|MN02084|/WARKOP SEBAT /WINBACK HSI B2B + NETMONK (1:1) 200MBPS 946,1RB PSB DISC 70%//maulidyaanna1@gmail.com/ANNA MAULIDYA AL THOFUN NISA' /85815181106"/>
    <s v="Sales Force DBS"/>
    <m/>
    <m/>
    <m/>
    <m/>
    <m/>
    <m/>
    <m/>
    <m/>
    <s v="Management Janji"/>
    <s v="2026-08-03 08:00:00|telp :085815181106 alt : manja : pagi / siang 03/08/2026 hub sebelum ke lokasi |IL1380|MYDITA"/>
    <s v="FCC"/>
    <d v="2026-02-08T10:09:51"/>
    <d v="2026-08-03T08:00:00"/>
    <m/>
    <s v="PS"/>
    <s v="JOM"/>
    <s v="NETMONK"/>
    <n v="20260802"/>
    <s v="Completed"/>
    <s v="- 11_11446;Biaya PSB HSI EBIS Tunai di Depan ~ 11[150000]  - SP_NOSS;SP_NOSS ~ Internet NOSS Multispeed Network[0]  - SP_NOSS;SP_NOSS ~ Internet NOSS Multispeed Network[0]  - E24057;E24057 ~ ES24 - Paket HSI Bisnis (HSIE) Khusus Winback[0]  - E24057~null~"/>
    <s v="INDIBIZ"/>
    <m/>
    <m/>
    <d v="2026-08-03T08:00:00"/>
    <s v="2026-08-03 08:00:00|telp :085815181106 alt : manja : pagi / siang 03/08/2026 hub sebelum ke lokasi |IL1380|MYDITA"/>
    <n v="2026"/>
    <n v="8"/>
    <n v="2"/>
    <d v="2026-08-02T00:00:00"/>
    <n v="-1.3333333333357587"/>
    <x v="1"/>
  </r>
  <r>
    <n v="1392"/>
    <n v="1002504356"/>
    <n v="3"/>
    <x v="6"/>
    <n v="5"/>
    <s v="SIDOARJO"/>
    <s v="INNER - JATIM TIMUR"/>
    <s v="SDA"/>
    <s v="REG"/>
    <s v="AO"/>
    <x v="0"/>
    <m/>
    <s v="CANCEL COMPLETED"/>
    <s v="RBS-Regional 3"/>
    <d v="2026-08-01T10:27:23"/>
    <d v="2026-08-17T10:37:06"/>
    <n v="69356615"/>
    <m/>
    <n v="152316231777"/>
    <s v="RUMAH KOST HARMONIA"/>
    <s v="ODP-SDA-FAK/13"/>
    <m/>
    <m/>
    <m/>
    <m/>
    <n v="112.699763"/>
    <n v="-7.4547974000000004"/>
    <s v="|MN01572|/RUMAH KOST HARMONIA/WINBACK 2.0 HSI B2B (1:1) 75MBPS 415RB PSB DISC 70%//najwadindae@gmail.com/NAJWA ADINDA EUFRILL/82338876610"/>
    <s v="Sales Force DBS"/>
    <m/>
    <m/>
    <m/>
    <m/>
    <m/>
    <m/>
    <m/>
    <m/>
    <m/>
    <m/>
    <m/>
    <d v="2026-01-08T10:39:46"/>
    <m/>
    <m/>
    <s v="REJECT_FCC"/>
    <s v="SDA"/>
    <s v="NO ADDON"/>
    <m/>
    <s v="DECLINE : Decline - Batal Order EVI PUSPITA EKASARI 40931150|MYDITA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m/>
    <m/>
    <m/>
    <m/>
    <m/>
    <e v="#NUM!"/>
    <e v="#NUM!"/>
    <x v="0"/>
  </r>
  <r>
    <n v="1393"/>
    <n v="1002509116"/>
    <n v="3"/>
    <x v="3"/>
    <n v="5"/>
    <s v="MADURA"/>
    <s v="PAMEKASAN"/>
    <s v="SMP"/>
    <s v="REG"/>
    <s v="AO"/>
    <x v="0"/>
    <m/>
    <s v="CANCEL COMPLETED"/>
    <s v="RBS-Regional 3"/>
    <d v="2026-08-04T16:32:45"/>
    <d v="2026-08-05T11:34:34"/>
    <n v="69358530"/>
    <m/>
    <n v="152431232302"/>
    <s v="TOKO HAMIDI JAYA"/>
    <s v="ODP-SMP-FM/18"/>
    <m/>
    <m/>
    <m/>
    <m/>
    <n v="113.8145935"/>
    <n v="-6.9023933"/>
    <s v="|MN00213|/TOKO HAMIDI JAYA/HSI Bisnis Promo HUT Telkom (1:1) 100 Mbps (Rp 535.000) PSB Rp 150.000/081938395799/hamidijaya_id@gmail.com/Moh. Hamidi/-6.927324,113.830993,770/Dekat Jl. Raya Dasuk, Beringin Tengah, Bringin, Kec. Dasuk, Kabupaten Sumenep, Jawa"/>
    <s v="Sales Force DBS"/>
    <m/>
    <m/>
    <m/>
    <m/>
    <m/>
    <m/>
    <m/>
    <m/>
    <m/>
    <m/>
    <m/>
    <d v="2026-04-08T16:39:58"/>
    <m/>
    <m/>
    <s v="REJECT_FCC"/>
    <s v="SMP"/>
    <s v="NO ADDON"/>
    <m/>
    <s v="DECLINE : Decline - Batal Order HANIF NUROHMAN 40981182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DECLINE : Decline - Batal Order HANIF NUROHMAN 40981182|MYDITA"/>
    <m/>
    <m/>
    <m/>
    <m/>
    <m/>
    <e v="#NUM!"/>
    <e v="#NUM!"/>
    <x v="0"/>
  </r>
  <r>
    <n v="1394"/>
    <n v="1002530446"/>
    <n v="3"/>
    <x v="3"/>
    <n v="5"/>
    <s v="SBY UTARA"/>
    <s v="GRESIK"/>
    <s v="GSK"/>
    <s v="REG"/>
    <s v="AO"/>
    <x v="0"/>
    <m/>
    <s v="Completed (PS)"/>
    <s v="RBS-Regional 3"/>
    <d v="2026-08-17T09:07:50"/>
    <d v="2026-08-17T12:32:27"/>
    <n v="69336387"/>
    <n v="3135947349"/>
    <n v="152421262359"/>
    <s v="Treasury 1"/>
    <s v="ODP-GSK-FAL/66"/>
    <s v="WO061912876"/>
    <m/>
    <m/>
    <m/>
    <n v="112.65562"/>
    <n v="-7.1679500000000003"/>
    <s v="|MN01735|/Treasury 1/HSI Bisnis + Phone Promo 2026 200 Mbps (Rp 830.000) PSB 150.000/085134366295/gresikmandiriberkah@gmail.com/Dinar tanjung aditya putra/-7.167710,112.654492/Jl.pangsud no.111 gresik"/>
    <s v="Sales Force DBS"/>
    <m/>
    <m/>
    <m/>
    <m/>
    <m/>
    <m/>
    <m/>
    <m/>
    <s v="Management Janji"/>
    <s v="2026-07-11 08:00:00|Nama PIC:  bu rodlatul  No HP: 085134366295  Alt:  Tanggal:11/7/2026  Jam Pasang: Pagi  Note: Hubungi sebelum ke lokasi  |RI2334|MYDITA"/>
    <s v="FCC"/>
    <s v="17-08-2026 09:10:46"/>
    <m/>
    <m/>
    <s v="PS"/>
    <s v="GSK"/>
    <s v="NO ADDON"/>
    <n v="20260817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17T07:00:00"/>
    <s v="2026-07-11 08:00:00|Nama PIC:  bu rodlatul  No HP: 085134366295  Alt:  Tanggal:11/7/2026  Jam Pasang: Pagi  Note: Hubungi sebelum ke lokasi  |RI2334|MYDITA"/>
    <n v="2026"/>
    <n v="8"/>
    <n v="17"/>
    <d v="2026-08-17T00:00:00"/>
    <n v="-0.29166666666424135"/>
    <x v="1"/>
  </r>
  <r>
    <n v="1395"/>
    <n v="1002530552"/>
    <n v="3"/>
    <x v="1"/>
    <n v="5"/>
    <s v="MALANG"/>
    <s v="KEPANJEN"/>
    <s v="BRG"/>
    <s v="REG"/>
    <s v="AO"/>
    <x v="0"/>
    <s v="1P INET"/>
    <s v="Completed (PS)"/>
    <s v="RBS-Regional 3"/>
    <d v="2026-08-17T10:11:57"/>
    <d v="2026-08-17T20:43:06"/>
    <n v="69367891"/>
    <m/>
    <n v="152708208115"/>
    <s v="UMAR BAROKAH"/>
    <s v="ODP-BRG-FD/25 FD/D01/25.01"/>
    <s v="WO061915251"/>
    <m/>
    <m/>
    <m/>
    <n v="112.665311231174"/>
    <n v="-8.0412576560794005"/>
    <s v="|MN02703|MYIA-007679316642/POI/Daman Huri/08980365553/damanhuri1@givmail.com"/>
    <s v="MYIB_ASSISTANT"/>
    <m/>
    <m/>
    <m/>
    <m/>
    <m/>
    <m/>
    <m/>
    <m/>
    <s v="Management Janji"/>
    <s v="2026-08-18 08:00:00 | Waktu pemasangan : 17 agustus 2026 Jam pemasangan : 08.00 - 12.00 Info Tambahan : Hubungi pelanggan dulu sebelum ke lokasi terimakasih "/>
    <s v="FCC"/>
    <s v="17-08-2026 10:25:20"/>
    <d v="2026-08-18T08:00:00"/>
    <m/>
    <s v="PS"/>
    <s v="BRG"/>
    <s v="NO ADDON"/>
    <n v="20260817"/>
    <s v="Completed"/>
    <s v="HSI Bisnis Promo HUT Telkom PSB 70% - 150 Mbps"/>
    <s v="INDIBIZ"/>
    <m/>
    <m/>
    <d v="2026-08-18T08:00:00"/>
    <s v="2026-08-18 08:00:00 | Waktu pemasangan : 17 agustus 2026 Jam pemasangan : 08.00 - 12.00 Info Tambahan : Hubungi pelanggan dulu sebelum ke lokasi terimakasih "/>
    <n v="2026"/>
    <n v="8"/>
    <n v="17"/>
    <d v="2026-08-17T00:00:00"/>
    <n v="-1.3333333333357587"/>
    <x v="1"/>
  </r>
  <r>
    <n v="1396"/>
    <n v="1002511732"/>
    <n v="3"/>
    <x v="1"/>
    <n v="5"/>
    <s v="MALANG"/>
    <s v="KEPANJEN"/>
    <s v="KLJ"/>
    <s v="REG"/>
    <s v="AO"/>
    <x v="0"/>
    <s v="1P INET"/>
    <s v="Completed (PS)"/>
    <s v="RBS-Regional 3"/>
    <d v="2026-08-06T10:13:57"/>
    <d v="2026-08-07T16:33:01"/>
    <n v="69359704"/>
    <m/>
    <n v="152703903443"/>
    <s v="SDN DINOYO 2"/>
    <s v="ODP-KLJ-FB/23 FB/D02/01.23"/>
    <s v="WO061050371"/>
    <m/>
    <m/>
    <m/>
    <n v="112.61115340000001"/>
    <n v="-7.9431544999999897"/>
    <s v="|MN01864|MYIA-062859009610/POI/indah siatin/085928167431/tusdndinoyo2@gmail.com"/>
    <s v="MYIB_ASSISTANT"/>
    <m/>
    <m/>
    <m/>
    <m/>
    <m/>
    <m/>
    <m/>
    <m/>
    <s v="Management Janji"/>
    <s v="2026-08-07 15:00:00 | Nama : BP ANGGI (OPERATOR) No Hp : 085928167431 No Alt :  Tgl Pemasangan : 07 Agustus 2026 Interval : PAGI  Note : Hubungi pelanggan terlebih dahulu"/>
    <s v="FCC"/>
    <d v="2026-06-08T10:25:07"/>
    <d v="2026-08-07T15:00:00"/>
    <m/>
    <s v="PS"/>
    <s v="KLJ"/>
    <s v="NO ADDON"/>
    <n v="20260807"/>
    <s v="Completed"/>
    <s v="HSI Bisnis Basic Promo HUT Telkom PSB 70% - 50 Mbps"/>
    <s v="INDIBIZ"/>
    <m/>
    <m/>
    <d v="2026-08-07T15:00:00"/>
    <s v="2026-08-07 15:00:00 | Nama : BP ANGGI (OPERATOR) No Hp : 085928167431 No Alt :  Tgl Pemasangan : 07 Agustus 2026 Interval : PAGI  Note : Hubungi pelanggan terlebih dahulu"/>
    <n v="2026"/>
    <n v="8"/>
    <n v="7"/>
    <d v="2026-08-07T00:00:00"/>
    <n v="-0.625"/>
    <x v="1"/>
  </r>
  <r>
    <n v="1397"/>
    <n v="1002527135"/>
    <n v="3"/>
    <x v="0"/>
    <n v="5"/>
    <s v="MATARAM"/>
    <s v="LOMBOK TIMUR UTARA"/>
    <s v="SGG"/>
    <s v="REG"/>
    <s v="AO"/>
    <x v="0"/>
    <m/>
    <s v="Completed (PS)"/>
    <s v="RBS-Regional 3"/>
    <d v="2026-08-14T16:20:29"/>
    <d v="2026-08-14T20:00:25"/>
    <n v="69357231"/>
    <m/>
    <n v="172604214106"/>
    <s v="Juku Marlin (Athaya Resto)"/>
    <s v="ODP-SGG-FCLG/16"/>
    <s v="WO061770139"/>
    <m/>
    <m/>
    <m/>
    <n v="116.0441797"/>
    <n v="-8.3510191999999996"/>
    <s v="RBS HSI |Rian Puja Atmawikarsa | 406910 | TREG 3 |Juku Marlin ( Athaya Resto} | 82236305911|81803680445| HSI BISNIS 50 MBPS"/>
    <s v="Amex"/>
    <m/>
    <m/>
    <m/>
    <m/>
    <m/>
    <m/>
    <m/>
    <m/>
    <s v="Management Janji"/>
    <s v="2026-08-11 08:00:00|Nama PIC : Ibu Ni Wayan  No HP : 081803680445  Alt : -  M Janji : 11/08/2026  Jam Pasang : 08.00 - 13:00   NoteÃ‚Â :  hubungi terlebih dahulu sebelum kelokasi|40961370|MYDITA"/>
    <s v="FCC"/>
    <s v="14-08-2026 16:39:53"/>
    <m/>
    <m/>
    <s v="PS"/>
    <s v="SGG"/>
    <s v="NO ADDON"/>
    <n v="20260814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4T07:00:00"/>
    <s v="2026-08-11 08:00:00|Nama PIC : Ibu Ni Wayan  No HP : 081803680445  Alt : -  M Janji : 11/08/2026  Jam Pasang : 08.00 - 13:00   NoteÃ‚Â :  hubungi terlebih dahulu sebelum kelokasi|40961370|MYDITA"/>
    <n v="2026"/>
    <n v="8"/>
    <n v="14"/>
    <d v="2026-08-14T00:00:00"/>
    <n v="-0.29166666666424135"/>
    <x v="1"/>
  </r>
  <r>
    <n v="1398"/>
    <n v="1002512661"/>
    <n v="3"/>
    <x v="1"/>
    <n v="5"/>
    <s v="MADIUN"/>
    <s v="PONOROGO"/>
    <s v="PON"/>
    <s v="REG"/>
    <s v="AO"/>
    <x v="0"/>
    <s v="1P INET"/>
    <s v="Completed (PS)"/>
    <s v="RBS-Regional 3"/>
    <d v="2026-08-06T14:25:58"/>
    <d v="2026-08-07T16:10:10"/>
    <n v="69360056"/>
    <m/>
    <n v="152604231076"/>
    <s v="SPBU 54.634.17"/>
    <s v="ODP-PON-FAN/76 FAN/D05/76.01"/>
    <s v="WO061084638"/>
    <m/>
    <m/>
    <m/>
    <n v="111.485805"/>
    <n v="-7.9076339999999998"/>
    <s v="|MN00282|MYIA-053141221434/POI/HERJUNO PERWIRO SEKTI/085320077851/spbupertamina5463417@gmail.com"/>
    <s v="MYIB_ASSISTANT"/>
    <m/>
    <m/>
    <m/>
    <m/>
    <m/>
    <m/>
    <m/>
    <m/>
    <s v="Management Janji"/>
    <s v="2026-08-07 13:00:00 | Nama PIC : BAPAK KIKI No HP : 085320077851 Alt :  M Janji : (JUMAT/7/AGUSTUS/2026) jam Pasang : 09:00 Note : hubungi pelanggan jika ingin kelokasi"/>
    <s v="FCC"/>
    <d v="2026-06-08T14:40:01"/>
    <d v="2026-08-07T13:00:00"/>
    <m/>
    <s v="PS"/>
    <s v="PON"/>
    <s v="NO ADDON"/>
    <n v="20260807"/>
    <s v="Completed"/>
    <s v="HSI Bisnis Promo HUT Telkom PSB 70% - 50 Mbps"/>
    <s v="INDIBIZ"/>
    <m/>
    <m/>
    <d v="2026-08-07T13:00:00"/>
    <s v="2026-08-07 13:00:00 | Nama PIC : BAPAK KIKI No HP : 085320077851 Alt :  M Janji : (JUMAT/7/AGUSTUS/2026) jam Pasang : 09:00 Note : hubungi pelanggan jika ingin kelokasi"/>
    <n v="2026"/>
    <n v="8"/>
    <n v="7"/>
    <d v="2026-08-07T00:00:00"/>
    <n v="-0.54166666666424135"/>
    <x v="1"/>
  </r>
  <r>
    <n v="1399"/>
    <n v="1002527906"/>
    <n v="3"/>
    <x v="1"/>
    <n v="5"/>
    <s v="MALANG"/>
    <s v="KEPANJEN"/>
    <s v="TUR"/>
    <s v="REG"/>
    <s v="AO"/>
    <x v="0"/>
    <s v="1P INET"/>
    <s v="Completed (PS)"/>
    <s v="RBS-Regional 3"/>
    <d v="2026-08-15T10:30:56"/>
    <d v="2026-08-15T15:17:52"/>
    <n v="69366672"/>
    <m/>
    <n v="152713217311"/>
    <s v="barokah mandiri"/>
    <s v="ODP-TUR-FC/65 FC/D03/65.01"/>
    <s v="WO061805313"/>
    <m/>
    <m/>
    <m/>
    <n v="112.706980059755"/>
    <n v="-8.16668529216129"/>
    <s v="|MN02462|MYIA-071593056329/POI/ali mukhlas agung/085233163393/barokahmandiri@gmail.com"/>
    <s v="MYIB_ASSISTANT"/>
    <m/>
    <m/>
    <m/>
    <m/>
    <m/>
    <m/>
    <m/>
    <m/>
    <s v="Management Janji"/>
    <s v="2026-08-16 08:00:00 | Tanggal Pemasangan : 16 Agustus 2026 Jam Pemasangan : 08:00 15:00 Info Tambahan : Hubungi pelanggan dulu sebelum ke lokasi terimakasih"/>
    <s v="FCC"/>
    <s v="15-08-2026 10:39:56"/>
    <d v="2026-08-16T08:00:00"/>
    <s v="Kendala Lainnya"/>
    <s v="PS"/>
    <s v="TUR"/>
    <s v="NO ADDON"/>
    <n v="20260815"/>
    <s v="Completed"/>
    <s v="HSI Bisnis PSB 70% Dual Band - 100 Mbps"/>
    <s v="INDIBIZ"/>
    <m/>
    <m/>
    <d v="2026-08-16T08:00:00"/>
    <s v="2026-08-16 08:00:00 | Tanggal Pemasangan : 16 Agustus 2026 Jam Pemasangan : 08:00 15:00 Info Tambahan : Hubungi pelanggan dulu sebelum ke lokasi terimakasih"/>
    <n v="2026"/>
    <n v="8"/>
    <n v="15"/>
    <d v="2026-08-15T00:00:00"/>
    <n v="-1.3333333333357587"/>
    <x v="1"/>
  </r>
  <r>
    <n v="1400"/>
    <n v="1002505530"/>
    <n v="3"/>
    <x v="5"/>
    <n v="5"/>
    <s v="SINGARJA"/>
    <s v="GIANYAR"/>
    <s v="UBU"/>
    <s v="REG"/>
    <s v="AO"/>
    <x v="0"/>
    <m/>
    <s v="Completed (PS)"/>
    <s v="RBS-Regional 3"/>
    <d v="2026-08-03T08:47:52"/>
    <d v="2026-08-04T21:28:56"/>
    <n v="69357184"/>
    <m/>
    <n v="172408247848"/>
    <s v="PT Indonesia Kaishi (Jembatan Kaca Bali Tegenungan)"/>
    <s v="ODP-UBU-FP/88"/>
    <s v="WO060815199"/>
    <m/>
    <m/>
    <m/>
    <n v="115.2888986"/>
    <n v="-8.5771531000000003"/>
    <s v="|MN02644|/PIC TUTY KIRANA/082281818888/indonesiakaishi168@gmail.com"/>
    <s v="Sales Force DBS"/>
    <m/>
    <m/>
    <m/>
    <m/>
    <m/>
    <m/>
    <m/>
    <m/>
    <s v="Management Janji"/>
    <s v="2026-08-04 13:00:00|Tanggal pemasangan: 04/08/2026 Jam pemasangan : pagi / siang Info Tambahan : Hubungi pelanggan dulu sebelum ke lokasi. terima kasih |40961370|MYDITA"/>
    <s v="FCC"/>
    <d v="2026-03-08T08:55:09"/>
    <d v="2026-08-04T13:00:00"/>
    <m/>
    <s v="PS"/>
    <s v="UBU"/>
    <s v="NO ADDON"/>
    <n v="20260804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4T13:00:00"/>
    <s v="2026-08-04 13:00:00|Tanggal pemasangan: 04/08/2026 Jam pemasangan : pagi / siang Info Tambahan : Hubungi pelanggan dulu sebelum ke lokasi. terima kasih |40961370|MYDITA"/>
    <n v="2026"/>
    <n v="8"/>
    <n v="4"/>
    <d v="2026-08-04T00:00:00"/>
    <n v="-0.54166666666424135"/>
    <x v="1"/>
  </r>
  <r>
    <n v="1401"/>
    <n v="1002513342"/>
    <n v="3"/>
    <x v="4"/>
    <n v="4"/>
    <s v="SEMARANG"/>
    <s v="INNER - SEMARANG JATENG UTARA"/>
    <s v="SMT"/>
    <s v="REG"/>
    <s v="AO"/>
    <x v="0"/>
    <s v="1P INET"/>
    <s v="Completed (PS)"/>
    <s v="RBS-Regional 3"/>
    <d v="2026-08-06T17:25:56"/>
    <d v="2026-08-07T13:42:47"/>
    <n v="69360276"/>
    <m/>
    <n v="141420144693"/>
    <s v="KOST PUTRI"/>
    <s v="ODP-SMT-FY/020"/>
    <s v="WO061108460"/>
    <m/>
    <m/>
    <m/>
    <n v="110.3454625"/>
    <n v="-6.9958875999999997"/>
    <s v="MD|MYDB-20260806264539|DN00001/MN00966|KOST PUTRI|081242201561"/>
    <s v="MYDIGIBIZPARTNER"/>
    <m/>
    <m/>
    <m/>
    <m/>
    <m/>
    <m/>
    <m/>
    <m/>
    <s v="Management Janji"/>
    <s v="2026-08-08 08:00:00 | Nama PIC : bapak sandy No HP : 081242201561 No Alternatif : - M Janji : 07/08/2026 Jam Pasang : Pagi NoteÃ‚Â :  Hubungi terlebih dahulu sebelum ke lokasi "/>
    <s v="FCC"/>
    <d v="2026-06-08T17:39:45"/>
    <d v="2026-08-08T08:00:00"/>
    <m/>
    <s v="PS"/>
    <s v="SMT"/>
    <s v="NO ADDON"/>
    <n v="20260807"/>
    <s v="Completed"/>
    <s v="HSI Bisnis Promo HUT Telkom PSB 70% - 75 Mbps"/>
    <s v="INDIBIZ"/>
    <m/>
    <m/>
    <d v="2026-08-08T08:00:00"/>
    <s v="2026-08-08 08:00:00 | Nama PIC : bapak sandy No HP : 081242201561 No Alternatif : - M Janji : 07/08/2026 Jam Pasang : Pagi NoteÃ‚Â :  Hubungi terlebih dahulu sebelum ke lokasi "/>
    <n v="2026"/>
    <n v="8"/>
    <n v="7"/>
    <d v="2026-08-07T00:00:00"/>
    <n v="-1.3333333333357587"/>
    <x v="1"/>
  </r>
  <r>
    <n v="1402"/>
    <n v="1002511287"/>
    <n v="3"/>
    <x v="4"/>
    <n v="4"/>
    <s v="SEMARANG"/>
    <s v="INNER - SEMARANG JATENG UTARA"/>
    <s v="MJP"/>
    <s v="REG"/>
    <s v="AO"/>
    <x v="0"/>
    <s v="1P INET"/>
    <s v="Completed (PS)"/>
    <s v="RBS-Regional 3"/>
    <d v="2026-08-05T17:52:56"/>
    <d v="2026-08-06T13:57:11"/>
    <n v="69359469"/>
    <m/>
    <n v="142410344955"/>
    <s v="panti asuhan ybmi"/>
    <s v="ODP-MJP-FBF/022 FBF/D02/022.01"/>
    <s v="WO061019517"/>
    <m/>
    <m/>
    <m/>
    <n v="110.4581349"/>
    <n v="-7.0232703000000001"/>
    <s v="MD|MYDB-20260805264432|DN00001/MN02296|panti asuhan ybmi|085641654207"/>
    <s v="MYDIGIBIZPARTNER"/>
    <m/>
    <m/>
    <m/>
    <m/>
    <m/>
    <m/>
    <m/>
    <m/>
    <s v="Management Janji"/>
    <s v="2026-08-06 15:00:00 | Waktu pemasnagan : 06 Agustus 2026 Jam pemasangan : 08.00 - 12.00 Mohon hubungi pelanggan sebelum ke lokasi  Terima kasih"/>
    <s v="FCC"/>
    <d v="2026-05-08T17:54:51"/>
    <d v="2026-08-06T15:00:00"/>
    <m/>
    <s v="PS"/>
    <s v="MJP"/>
    <s v="NO ADDON"/>
    <n v="20260806"/>
    <s v="Completed"/>
    <s v="HSI Bisnis Basic Promo HUT Telkom PSB 70% - 50 Mbps"/>
    <s v="INDIBIZ"/>
    <m/>
    <m/>
    <d v="2026-08-06T15:00:00"/>
    <s v="2026-08-06 15:00:00 | Waktu pemasnagan : 06 Agustus 2026 Jam pemasangan : 08.00 - 12.00 Mohon hubungi pelanggan sebelum ke lokasi  Terima kasih"/>
    <n v="2026"/>
    <n v="8"/>
    <n v="6"/>
    <d v="2026-08-06T00:00:00"/>
    <n v="-0.625"/>
    <x v="1"/>
  </r>
  <r>
    <n v="1403"/>
    <n v="1002531014"/>
    <n v="3"/>
    <x v="5"/>
    <n v="5"/>
    <s v="SINGARJA"/>
    <s v="JEMBRANA"/>
    <s v="NGR"/>
    <s v="REG"/>
    <s v="AO"/>
    <x v="0"/>
    <s v="1P INET"/>
    <s v="8 | OSS - PONR"/>
    <s v="RBS-Regional 3"/>
    <d v="2026-08-17T14:32:56"/>
    <d v="2026-08-18T13:39:02"/>
    <n v="69368164"/>
    <m/>
    <n v="172411226118"/>
    <s v="TOKO LINDA"/>
    <s v="ODP-NGR-FG/11 FG/D02/11.01"/>
    <s v="WO061936815"/>
    <m/>
    <m/>
    <m/>
    <n v="114.556736186878"/>
    <n v="-8.33377208857938"/>
    <s v="|MN02718|MYIA-039368558074/POI/RETNO MELINDA/08213133374/retnomelinda30@gmail.com"/>
    <s v="MYIB_ASSISTANT"/>
    <m/>
    <m/>
    <m/>
    <m/>
    <m/>
    <m/>
    <m/>
    <m/>
    <s v="Management Janji"/>
    <s v="2026-08-18 13:00:00 | M janji : pagi Tanggal Pemasangan : 18/agustus/2026 Note : hubungi pelanggan jika ingin kelokasi "/>
    <s v="FCC"/>
    <s v="17-08-2026 14:40:02"/>
    <d v="2026-08-18T13:00:00"/>
    <m/>
    <s v="ACT_COM"/>
    <s v="NGR"/>
    <s v="NO ADDON"/>
    <m/>
    <s v="PONR"/>
    <s v="HSI Bisnis Promo HUT Telkom PSB 70% - 300 Mbps"/>
    <s v="INDIBIZ"/>
    <m/>
    <m/>
    <d v="2026-08-18T13:00:00"/>
    <s v="2026-08-18 13:00:00 | M janji : pagi Tanggal Pemasangan : 18/agustus/2026 Note : hubungi pelanggan jika ingin kelokasi "/>
    <m/>
    <m/>
    <m/>
    <e v="#NUM!"/>
    <e v="#NUM!"/>
    <x v="0"/>
  </r>
  <r>
    <n v="1404"/>
    <n v="1002512605"/>
    <n v="3"/>
    <x v="3"/>
    <n v="5"/>
    <s v="MADURA"/>
    <s v="BANGKALAN"/>
    <s v="BKL"/>
    <s v="REG"/>
    <s v="AO"/>
    <x v="0"/>
    <m/>
    <s v="Completed (PS)"/>
    <s v="RBS-Regional 3"/>
    <d v="2026-08-06T14:11:37"/>
    <d v="2026-08-06T16:55:15"/>
    <n v="69357423"/>
    <m/>
    <n v="152435221987"/>
    <s v="SPBU TANGKEL"/>
    <s v="ODP-BKL-FAZ/50"/>
    <s v="WO061083593"/>
    <m/>
    <m/>
    <m/>
    <n v="112.800239"/>
    <n v="-7.0609678000000002"/>
    <s v="|MN02600|/SPBU TANGKEL/H.ABDURRAHMAN SOLEH/0811330651/spbu5469111@yahoo.com/HSI Bisnis Promo HUT Telkom (1:1) 50 Mbps (Rp 355.000) PSB Rp 150.000/"/>
    <s v="Sales Force DBS"/>
    <m/>
    <m/>
    <m/>
    <m/>
    <m/>
    <m/>
    <m/>
    <m/>
    <s v="Management Janji"/>
    <s v="2026-08-04 13:00:00|Tanggal pemasangan : 04 agustus 2026  Jam pemasangan : 08.00 - 12.00  Info Tambahan : Hubungi pelanggan dulu sebelum ke lokasi  terimakasih  |40981182|MYDITA"/>
    <s v="FCC"/>
    <d v="2026-06-08T14:26:03"/>
    <m/>
    <m/>
    <s v="PS"/>
    <s v="BKL"/>
    <s v="NO ADDON"/>
    <n v="20260806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06T07:00:00"/>
    <s v="2026-08-04 13:00:00|Tanggal pemasangan : 04 agustus 2026  Jam pemasangan : 08.00 - 12.00  Info Tambahan : Hubungi pelanggan dulu sebelum ke lokasi  terimakasih  |40981182|MYDITA"/>
    <n v="2026"/>
    <n v="8"/>
    <n v="6"/>
    <d v="2026-08-06T00:00:00"/>
    <n v="-0.29166666666424135"/>
    <x v="1"/>
  </r>
  <r>
    <n v="1405"/>
    <n v="1002518496"/>
    <n v="3"/>
    <x v="4"/>
    <n v="4"/>
    <s v="PEKALONGAN"/>
    <s v="BREBES"/>
    <s v="KTM"/>
    <s v="REG"/>
    <s v="AO"/>
    <x v="0"/>
    <m/>
    <s v="Completed (PS)"/>
    <s v="RBS-Regional 3"/>
    <d v="2026-08-10T16:36:36"/>
    <d v="2026-08-10T19:38:53"/>
    <n v="69360947"/>
    <m/>
    <n v="142214105680"/>
    <s v="SPPG KARANGMALANG"/>
    <s v="ODP-KTM-FU/008"/>
    <s v="WO061431514"/>
    <m/>
    <m/>
    <m/>
    <n v="108.88790899999999"/>
    <n v="-6.9415950000000004"/>
    <s v="|MN00292|MYIA-046802533185/POI/MELISA ASTRIYANI/085869295036/sppgkarangmalang211@gmail.com"/>
    <s v="Sales Profesional"/>
    <m/>
    <m/>
    <m/>
    <m/>
    <m/>
    <m/>
    <m/>
    <m/>
    <s v="Management Janji"/>
    <s v="2026-08-08 13:00:00 | M Janji : 8 agustus 2026  jam Pasang : pagi siang  Note : hubungi pelanggan jika ingin kelokasi"/>
    <s v="FCC"/>
    <d v="2026-10-08T16:39:46"/>
    <m/>
    <m/>
    <s v="PS"/>
    <s v="KTM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7:00:00"/>
    <s v="2026-08-08 13:00:00 | M Janji : 8 agustus 2026  jam Pasang : pagi siang  Note : hubungi pelanggan jika ingin kelokasi"/>
    <n v="2026"/>
    <n v="8"/>
    <n v="10"/>
    <d v="2026-08-10T00:00:00"/>
    <n v="-0.29166666666424135"/>
    <x v="1"/>
  </r>
  <r>
    <n v="1406"/>
    <n v="1002533871"/>
    <n v="3"/>
    <x v="0"/>
    <n v="5"/>
    <s v="MATARAM"/>
    <s v="INNER - NUSA TENGGARA"/>
    <s v="MTR"/>
    <s v="REG"/>
    <s v="AO"/>
    <x v="0"/>
    <s v="1P INET"/>
    <s v="MIE - SEND SURVEY"/>
    <s v="RBS-Regional 3"/>
    <d v="2026-08-18T15:32:57"/>
    <d v="2026-08-18T15:34:01"/>
    <n v="69369262"/>
    <m/>
    <n v="172601797088"/>
    <s v="ComfyZone"/>
    <s v="ODP-MTR-FCB/44 FCB/D04/44.01"/>
    <s v="WO062031628"/>
    <m/>
    <m/>
    <m/>
    <n v="116.079491"/>
    <n v="-8.586843"/>
    <s v="|MC40311|MYIA-074776452510/POI/Danny Raffles H Sinaga/081337236842/dannyraffles@gmail.com"/>
    <s v="MYIB_ASSISTANT"/>
    <m/>
    <m/>
    <m/>
    <m/>
    <m/>
    <m/>
    <m/>
    <m/>
    <s v="Management Janji"/>
    <s v="2026-08-21 13:00:00 | M janji : siang Tanggal Pemasangan : 19 /agustus/2026 Note : hubungi pelanggan jika ingin ke lokasi, terima kasih."/>
    <s v="FCC"/>
    <s v="18-08-2026 15:55:35"/>
    <d v="2026-08-21T13:00:00"/>
    <m/>
    <s v="SURVEY_NEW_MANJA"/>
    <s v="MTR"/>
    <s v="NO ADDON"/>
    <m/>
    <s v="MIE - SEND SURVEY"/>
    <s v="HSI Bisnis Promo HUT RI PSB 70% - 50 Mbps"/>
    <s v="INDIBIZ"/>
    <m/>
    <m/>
    <d v="2026-08-21T13:00:00"/>
    <s v="2026-08-21 13:00:00 | M janji : siang Tanggal Pemasangan : 19 /agustus/2026 Note : hubungi pelanggan jika ingin ke lokasi, terima kasih."/>
    <m/>
    <m/>
    <m/>
    <e v="#NUM!"/>
    <e v="#NUM!"/>
    <x v="0"/>
  </r>
  <r>
    <n v="1407"/>
    <n v="1002515937"/>
    <n v="3"/>
    <x v="1"/>
    <n v="5"/>
    <s v="MALANG"/>
    <s v="KEPANJEN"/>
    <s v="MLG"/>
    <s v="REG"/>
    <s v="AO"/>
    <x v="0"/>
    <s v="1P INET"/>
    <s v="Completed (PS)"/>
    <s v="RBS-Regional 3"/>
    <d v="2026-08-08T13:16:57"/>
    <d v="2026-08-08T17:38:03"/>
    <n v="69361452"/>
    <m/>
    <n v="152701239020"/>
    <s v="SPBU 54.651.22"/>
    <s v="ODP-MLG-FFH/126 FFH/D07/126.01"/>
    <s v="WO061263059"/>
    <m/>
    <m/>
    <m/>
    <n v="112.626788"/>
    <n v="-7.9861592000000003"/>
    <s v="|MN02540|MYIA-080645730020/POI/RATNA SARI DEWI /089515692615/namputra.abadian@gmail.com"/>
    <s v="MYIB_ASSISTANT"/>
    <m/>
    <m/>
    <m/>
    <m/>
    <m/>
    <m/>
    <m/>
    <m/>
    <s v="Management Janji"/>
    <s v="2026-08-09 13:00:00 | Tanggal pemasangan: 09/08/2026 Jam pemasangan : pagi / siang Info Tambahan : Hubungi pelanggan dulu sebelum ke lokasi. terima kasih"/>
    <s v="FCC"/>
    <d v="2026-08-08T13:25:30"/>
    <d v="2026-08-09T13:00:00"/>
    <m/>
    <s v="PS"/>
    <s v="MLG"/>
    <s v="NO ADDON"/>
    <n v="20260808"/>
    <s v="Completed"/>
    <s v="HSI Bisnis Promo HUT Telkom PSB 70% - 50 Mbps"/>
    <s v="INDIBIZ"/>
    <m/>
    <m/>
    <d v="2026-08-09T13:00:00"/>
    <s v="2026-08-09 13:00:00 | Tanggal pemasangan: 09/08/2026 Jam pemasangan : pagi / siang Info Tambahan : Hubungi pelanggan dulu sebelum ke lokasi. terima kasih"/>
    <n v="2026"/>
    <n v="8"/>
    <n v="8"/>
    <d v="2026-08-08T00:00:00"/>
    <n v="-1.5416666666642413"/>
    <x v="1"/>
  </r>
  <r>
    <n v="1408"/>
    <n v="1002524387"/>
    <n v="3"/>
    <x v="2"/>
    <n v="4"/>
    <s v="YOGYAKARTA"/>
    <s v="INNER - YOGYA JATENG SELATAN"/>
    <s v="PGR"/>
    <s v="REG"/>
    <s v="AO"/>
    <x v="0"/>
    <m/>
    <s v="98 | OSS - CANCEL COMPLETE"/>
    <s v="RBS-Regional 2"/>
    <d v="2026-08-13T14:12:03"/>
    <d v="2026-08-18T10:08:08"/>
    <n v="69365202"/>
    <m/>
    <n v="141114227923"/>
    <s v="PT Data Prima Solusindo"/>
    <s v="ODP-PGR-FBH/074"/>
    <s v="WO061873846"/>
    <m/>
    <m/>
    <m/>
    <n v="110.36950242601201"/>
    <n v="-7.8062368432252001"/>
    <s v="AMRBS;404486;ADALYDE M JOWEY;JKT OUTER; PT Data Prima Solusindo ;Hsi inet only 100 Mbps ;Pic Harizan Farizi ; Cp 085718503440 - 082295880875  ;  harizan.farizi@newconnext.com"/>
    <s v="Amex"/>
    <m/>
    <m/>
    <m/>
    <m/>
    <m/>
    <m/>
    <m/>
    <m/>
    <s v="Management Janji"/>
    <s v="2026-08-17 13:00:00|Tanggal pemasangan : 17 AGUSTUS 2026 Jam pemasangan : pagi/siang Info Tambahan : Hubungi pelanggan dulu sebelum ke lokasi terima kasih|40010577|MYDITA"/>
    <s v="FCC"/>
    <s v="13-08-2026 14:39:50"/>
    <d v="2026-08-17T13:00:00"/>
    <s v="Kendala Pelanggan"/>
    <s v="CANCEL"/>
    <s v="PGR"/>
    <s v="NO ADDON"/>
    <m/>
    <s v="Cancel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7T13:00:00"/>
    <s v="2026-08-17 13:00:00|Tanggal pemasangan : 17 AGUSTUS 2026 Jam pemasangan : pagi/siang Info Tambahan : Hubungi pelanggan dulu sebelum ke lokasi terima kasih|40010577|MYDITA"/>
    <m/>
    <m/>
    <m/>
    <e v="#NUM!"/>
    <e v="#NUM!"/>
    <x v="0"/>
  </r>
  <r>
    <n v="1409"/>
    <n v="1002510441"/>
    <n v="3"/>
    <x v="0"/>
    <n v="5"/>
    <s v="KUPANG"/>
    <s v="KUPANG"/>
    <s v="KPN"/>
    <s v="REG"/>
    <s v="AO"/>
    <x v="0"/>
    <s v="1P INET"/>
    <s v="Completed (PS)"/>
    <s v="RBS-Regional 3"/>
    <d v="2026-08-05T12:58:57"/>
    <d v="2026-08-10T19:53:34"/>
    <n v="69359135"/>
    <m/>
    <n v="172502311368"/>
    <s v="CITRA PALM RESIDENCE"/>
    <s v="ODP-KPN-FGA/12 FGA/D02/12.01"/>
    <s v="WO060979138"/>
    <m/>
    <m/>
    <m/>
    <n v="123.600454442203"/>
    <n v="-10.1713534883239"/>
    <s v="MD|MYDB-20260805264386|SC00001/MC00124|CITRA PALM RESIDENCE|081353757677"/>
    <s v="MYDIGIBIZPARTNER"/>
    <m/>
    <m/>
    <m/>
    <m/>
    <m/>
    <m/>
    <m/>
    <m/>
    <s v="Management Janji"/>
    <s v="2026-08-06 13:00:00 | Nama PIC : Bp Hansel No Hp : 081353757677 No Alt : - Tgl Pemasangan : 06 Agustus 2026 Interval : PAGI SIANG Note : Hubungi pelanggan terlebih dahulu"/>
    <s v="FCC"/>
    <d v="2026-05-08T13:10:17"/>
    <d v="2026-08-06T13:00:00"/>
    <m/>
    <s v="PS"/>
    <s v="KPN"/>
    <s v="NETMONK"/>
    <n v="20260810"/>
    <s v="Completed"/>
    <s v="HSI Bisnis Bundling Netmonk PSB 70% Promo - 150 Mbps"/>
    <s v="INDIBIZ"/>
    <m/>
    <m/>
    <d v="2026-08-06T13:00:00"/>
    <s v="2026-08-06 13:00:00 | Nama PIC : Bp Hansel No Hp : 081353757677 No Alt : - Tgl Pemasangan : 06 Agustus 2026 Interval : PAGI SIANG Note : Hubungi pelanggan terlebih dahulu"/>
    <n v="2026"/>
    <n v="8"/>
    <n v="10"/>
    <d v="2026-08-10T00:00:00"/>
    <n v="3.4583333333357587"/>
    <x v="2"/>
  </r>
  <r>
    <n v="1410"/>
    <n v="1002505443"/>
    <n v="3"/>
    <x v="5"/>
    <n v="5"/>
    <s v="SINGARJA"/>
    <s v="SINGARAJA"/>
    <s v="BLI"/>
    <s v="REG"/>
    <s v="AO"/>
    <x v="0"/>
    <s v="1P INET"/>
    <s v="Completed (PS)"/>
    <s v="RBS-Regional 3"/>
    <d v="2026-08-03T07:22:57"/>
    <d v="2026-08-04T14:36:28"/>
    <n v="69357133"/>
    <m/>
    <n v="172405798300"/>
    <s v="PT Aman Utama Pusaka"/>
    <s v="ODP-BLI-FG/56 FG/D06/56.01"/>
    <s v="WO060747983"/>
    <m/>
    <m/>
    <m/>
    <n v="115.3453876"/>
    <n v="-8.3632212999999993"/>
    <s v="|MN02745|MYIA-044519319217/POI/I Wayan Sumerta Yasa/082247566992/iva.ng.fahmi.fauzi96@gmail.com"/>
    <s v="MYIB_ASSISTANT"/>
    <m/>
    <m/>
    <m/>
    <m/>
    <m/>
    <m/>
    <m/>
    <m/>
    <s v="Management Janji"/>
    <s v="2026-08-04 08:00:00 | Tanggal pemasangan : 04 agustus 2026 Jam pemasangan : pagi/siang Info Tambahan : Hubungi pelanggan dulu sebelum ke lokasi terima kasih"/>
    <s v="FCC"/>
    <d v="2026-03-08T07:25:35"/>
    <d v="2026-08-04T08:00:00"/>
    <m/>
    <s v="PS"/>
    <s v="BLI"/>
    <s v="NO ADDON"/>
    <n v="20260804"/>
    <s v="Completed"/>
    <s v="HSI Bisnis Promo HUT Telkom PSB 70% - 50 Mbps"/>
    <s v="INDIBIZ"/>
    <m/>
    <m/>
    <d v="2026-08-04T08:00:00"/>
    <s v="2026-08-04 08:00:00 | Tanggal pemasangan : 04 agustus 2026 Jam pemasangan : pagi/siang Info Tambahan : Hubungi pelanggan dulu sebelum ke lokasi terima kasih"/>
    <n v="2026"/>
    <n v="8"/>
    <n v="4"/>
    <d v="2026-08-04T00:00:00"/>
    <n v="-0.33333333333575865"/>
    <x v="1"/>
  </r>
  <r>
    <n v="1411"/>
    <n v="1002509453"/>
    <n v="3"/>
    <x v="0"/>
    <n v="5"/>
    <s v="MATARAM"/>
    <s v="LOMBOK BARAT TENGAH"/>
    <s v="PRY"/>
    <s v="REG"/>
    <s v="AO"/>
    <x v="0"/>
    <m/>
    <s v="Completed (PS)"/>
    <s v="RBS-Regional 3"/>
    <d v="2026-08-04T19:02:53"/>
    <d v="2026-08-04T20:50:13"/>
    <n v="69356961"/>
    <m/>
    <n v="172603791534"/>
    <s v="APOTEK MUJUR"/>
    <s v="ODP-PYA-FAC/14"/>
    <s v="WO060932862"/>
    <m/>
    <m/>
    <m/>
    <n v="116.352376279308"/>
    <n v="-8.7610257703329495"/>
    <s v="MD|MYDB-20260802264165|SC00001/MC00069|APOTEK MUJUR|081929345150"/>
    <s v="MYDIGIBIZPARTNER"/>
    <m/>
    <m/>
    <m/>
    <m/>
    <m/>
    <m/>
    <m/>
    <m/>
    <s v="Management Janji"/>
    <s v="2026-08-03 08:00:00 | Nama PIC : Sahnan  No HP : 081929345150  Alt :   M Janji : 03/08/2026  Jam Pasang : 08.00 - 13:00   NoteÃ‚Â :  hubungi terlebih dahulu sebelum kelokasi "/>
    <s v="FCC"/>
    <d v="2026-04-08T19:10:14"/>
    <m/>
    <m/>
    <s v="PS"/>
    <s v="PRY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07:00:00"/>
    <s v="2026-08-03 08:00:00 | Nama PIC : Sahnan  No HP : 081929345150  Alt :   M Janji : 03/08/2026  Jam Pasang : 08.00 - 13:00   NoteÃ‚Â :  hubungi terlebih dahulu sebelum kelokasi "/>
    <n v="2026"/>
    <n v="8"/>
    <n v="4"/>
    <d v="2026-08-04T00:00:00"/>
    <n v="-0.29166666666424135"/>
    <x v="1"/>
  </r>
  <r>
    <n v="1412"/>
    <n v="1002532284"/>
    <n v="3"/>
    <x v="3"/>
    <n v="5"/>
    <s v="SBY UTARA"/>
    <s v="KENJERAN"/>
    <s v="KPS"/>
    <s v="REG"/>
    <s v="AO"/>
    <x v="0"/>
    <m/>
    <s v="CC - HD1A - INPROGRESS UNCONTACTED"/>
    <s v="RBS-Regional 3"/>
    <d v="2026-08-18T09:46:30"/>
    <d v="2026-08-18T14:28:27"/>
    <n v="69368627"/>
    <m/>
    <n v="152404213746"/>
    <s v="TOKO CHIKA MADURA"/>
    <s v="ODP-KBL-FW/19"/>
    <m/>
    <m/>
    <m/>
    <m/>
    <n v="112.77700522292299"/>
    <n v="-7.2144304978478004"/>
    <s v="|MC70136|/TOKO CHIKA MADURA/085726087485/chikamad@gmail.com/HSI Bisnis (1:1) 300 Mbps (Rp 1.499.000) PSB Rp 150.000/Muhammad Romli/Tambak Wedi Tengah Timur No.2"/>
    <s v="Sales Force DBS"/>
    <m/>
    <m/>
    <m/>
    <m/>
    <m/>
    <m/>
    <m/>
    <m/>
    <m/>
    <m/>
    <m/>
    <s v="18-08-2026 09:55:10"/>
    <m/>
    <m/>
    <s v="FCC"/>
    <s v="KPS"/>
    <s v="NO ADDON"/>
    <m/>
    <s v="UNCONTACTED : Mail Box - Memo SOPHAN SOPYAN 40900827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1413"/>
    <n v="1002524667"/>
    <n v="3"/>
    <x v="2"/>
    <n v="4"/>
    <s v="YOGYAKARTA"/>
    <s v="INNER - YOGYA JATENG SELATAN"/>
    <s v="KBU"/>
    <s v="REG"/>
    <s v="AO"/>
    <x v="0"/>
    <m/>
    <s v="Completed (PS)"/>
    <s v="RBS-Regional 2"/>
    <d v="2026-08-13T15:20:24"/>
    <d v="2026-08-17T13:46:35"/>
    <n v="69365340"/>
    <m/>
    <n v="146113145624"/>
    <s v="KRI Store Tugu"/>
    <s v="ODP-KBU-FDD/088"/>
    <s v="WO061864812"/>
    <m/>
    <m/>
    <m/>
    <n v="110.36677880000001"/>
    <n v="-7.7834722000000003"/>
    <s v="AMRBS;404252;NADHIRA AUDRIANKA;AO;1S HSI Bisnis 1:1 Internet 50Mbps (355k);KRI Store Tugu;PIC IQBAL 087872217552;it@karyarasaindonesia.co.id"/>
    <s v="Account Manager"/>
    <m/>
    <m/>
    <m/>
    <m/>
    <m/>
    <m/>
    <m/>
    <m/>
    <s v="Management Janji"/>
    <s v="2026-08-18 13:00:00|Nama Pic : bp iqbal  No Hp Pic : 081219854241 No alt : - Jam Pemasangan : pagi  Tanggal Pemasangan : 17 Agustus 2026|40951375|MYDITA"/>
    <s v="FCC"/>
    <s v="13-08-2026 15:25:45"/>
    <d v="2026-08-18T13:00:00"/>
    <m/>
    <s v="PS"/>
    <s v="KBU"/>
    <s v="NO ADDON"/>
    <n v="2026081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8T13:00:00"/>
    <s v="2026-08-18 13:00:00|Nama Pic : bp iqbal  No Hp Pic : 081219854241 No alt : - Jam Pemasangan : pagi  Tanggal Pemasangan : 17 Agustus 2026|40951375|MYDITA"/>
    <n v="2026"/>
    <n v="8"/>
    <n v="17"/>
    <d v="2026-08-17T00:00:00"/>
    <n v="-1.5416666666642413"/>
    <x v="1"/>
  </r>
  <r>
    <n v="1414"/>
    <n v="1002527394"/>
    <n v="3"/>
    <x v="6"/>
    <n v="5"/>
    <s v="SIDOARJO"/>
    <s v="INNER - JATIM TIMUR"/>
    <s v="SDA"/>
    <s v="REG"/>
    <s v="AO"/>
    <x v="0"/>
    <s v="1P INET"/>
    <s v="Completed (PS)"/>
    <s v="RBS-Regional 3"/>
    <d v="2026-08-14T18:16:56"/>
    <d v="2026-08-16T10:15:20"/>
    <n v="69366452"/>
    <m/>
    <n v="152316231297"/>
    <s v="WARKOP VRB"/>
    <s v="ODP-SDA-FGJ/27 FGJ/D05/27.01"/>
    <s v="WO061779883"/>
    <m/>
    <m/>
    <m/>
    <n v="112.68182090000001"/>
    <n v="-7.4587409999999998"/>
    <s v="MD|MYDB-20260814265401|DN00001/MN00443|WARKOP VRB|085931352519"/>
    <s v="MYDIGIBIZPARTNER"/>
    <m/>
    <m/>
    <m/>
    <m/>
    <m/>
    <m/>
    <m/>
    <m/>
    <s v="Management Janji"/>
    <s v="2026-08-15 15:00:00 | Nama PIC : Bp Vito No HP : 085931352519 No Alt : - M Janji :  15 Agustus 2026 Jam Pasang : Pagi / Siang Note : hubungi pelanggan jika ingin kelokasi"/>
    <s v="FCC"/>
    <s v="14-08-2026 18:39:59"/>
    <d v="2026-08-15T15:00:00"/>
    <m/>
    <s v="PS"/>
    <s v="SDA"/>
    <s v="NO ADDON"/>
    <n v="20260816"/>
    <s v="Completed"/>
    <s v="HSI Bisnis Basic Promo HUT Telkom PSB 70% - 50 Mbps"/>
    <s v="INDIBIZ"/>
    <m/>
    <m/>
    <d v="2026-08-15T15:00:00"/>
    <s v="2026-08-15 15:00:00 | Nama PIC : Bp Vito No HP : 085931352519 No Alt : - M Janji :  15 Agustus 2026 Jam Pasang : Pagi / Siang Note : hubungi pelanggan jika ingin kelokasi"/>
    <n v="2026"/>
    <n v="8"/>
    <n v="16"/>
    <d v="2026-08-16T00:00:00"/>
    <n v="0.375"/>
    <x v="1"/>
  </r>
  <r>
    <n v="1415"/>
    <n v="1002518603"/>
    <n v="3"/>
    <x v="6"/>
    <n v="5"/>
    <s v="JEMBER"/>
    <s v="SITUBONDO"/>
    <s v="ASB"/>
    <s v="REG"/>
    <s v="AO"/>
    <x v="0"/>
    <s v="1P INET"/>
    <s v="Completed (PS)"/>
    <s v="RBS-Regional 3"/>
    <d v="2026-08-10T17:16:57"/>
    <d v="2026-08-11T20:04:36"/>
    <n v="69362749"/>
    <m/>
    <n v="152527209096"/>
    <s v="TOKO BAROKAH CENTER"/>
    <s v="ODP-ASB-FF/36 FF/D05/36.01"/>
    <s v="WO061436662"/>
    <m/>
    <m/>
    <m/>
    <n v="114.1632571"/>
    <n v="-7.7767279999999896"/>
    <s v="|MC30281|MYIA-040451663651/POI/ADIYANTO /081252736323/stbintan@gmail.com"/>
    <s v="MYIB_ASSISTANT"/>
    <m/>
    <m/>
    <m/>
    <m/>
    <m/>
    <m/>
    <m/>
    <m/>
    <s v="Management Janji"/>
    <s v="2026-08-11 15:00:00 | Jam pemasangan : 12.00 Info Tambahan : Hubungi pelanggan dulu sebelum ke lokasi terimakasih"/>
    <s v="FCC"/>
    <d v="2026-10-08T17:39:53"/>
    <d v="2026-08-11T15:00:00"/>
    <m/>
    <s v="PS"/>
    <s v="ASB"/>
    <s v="NO ADDON"/>
    <n v="20260811"/>
    <s v="Completed"/>
    <s v="HSI Bisnis Promo HUT Telkom PSB 70% - 100 Mbps"/>
    <s v="INDIBIZ"/>
    <m/>
    <m/>
    <d v="2026-08-11T15:00:00"/>
    <s v="2026-08-11 15:00:00 | Jam pemasangan : 12.00 Info Tambahan : Hubungi pelanggan dulu sebelum ke lokasi terimakasih"/>
    <n v="2026"/>
    <n v="8"/>
    <n v="11"/>
    <d v="2026-08-11T00:00:00"/>
    <n v="-0.625"/>
    <x v="1"/>
  </r>
  <r>
    <n v="1416"/>
    <n v="1002511700"/>
    <n v="3"/>
    <x v="7"/>
    <n v="4"/>
    <s v="KUDUS"/>
    <s v="REMBANG"/>
    <s v="RBN"/>
    <s v="REG"/>
    <s v="AO"/>
    <x v="0"/>
    <s v="1P INET"/>
    <s v="Completed (PS)"/>
    <s v="RBS-Regional 3"/>
    <d v="2026-08-06T10:01:57"/>
    <d v="2026-08-07T19:39:30"/>
    <n v="69359697"/>
    <m/>
    <n v="142570111966"/>
    <s v="SPBU 4459203"/>
    <s v="ODP-RBN-FF/077 FF/D01/077.01"/>
    <s v="WO061048911"/>
    <m/>
    <m/>
    <m/>
    <n v="111.3131825"/>
    <n v="-6.6995836999999998"/>
    <s v="|MC60142|MYIA-045327340075/POI/DERA BAHTIAR WIDIYANTO /08562685148/spbu_modern@yahoo.com"/>
    <s v="MYIB_ASSISTANT"/>
    <m/>
    <m/>
    <m/>
    <m/>
    <m/>
    <m/>
    <m/>
    <m/>
    <s v="Management Janji"/>
    <s v="2026-08-07 08:00:00 | telp :08562685148 alt : manja : pagi : siang 07/08/2026 hub sebelum ke lokasi "/>
    <s v="FCC"/>
    <d v="2026-06-08T10:10:02"/>
    <d v="2026-08-07T08:00:00"/>
    <m/>
    <s v="PS"/>
    <s v="RBN"/>
    <s v="NO ADDON"/>
    <n v="20260807"/>
    <s v="Completed"/>
    <s v="HSI Bisnis Basic Promo HUT Telkom PSB 70% - 150 Mbps"/>
    <s v="INDIBIZ"/>
    <m/>
    <m/>
    <d v="2026-08-07T08:00:00"/>
    <s v="2026-08-07 08:00:00 | telp :08562685148 alt : manja : pagi : siang 07/08/2026 hub sebelum ke lokasi "/>
    <n v="2026"/>
    <n v="8"/>
    <n v="7"/>
    <d v="2026-08-07T00:00:00"/>
    <n v="-0.33333333333575865"/>
    <x v="1"/>
  </r>
  <r>
    <n v="1417"/>
    <n v="1002519891"/>
    <n v="3"/>
    <x v="3"/>
    <n v="5"/>
    <s v="MADURA"/>
    <s v="BANGKALAN"/>
    <s v="KML"/>
    <s v="REG"/>
    <s v="AO"/>
    <x v="0"/>
    <m/>
    <s v="100 | REVOKE COMPLETED"/>
    <s v="RBS-Regional 3"/>
    <d v="2026-08-11T13:30:22"/>
    <d v="2026-08-12T11:06:06"/>
    <n v="69361695"/>
    <m/>
    <n v="152436204692"/>
    <s v="KOST ANDALUS PUTRI"/>
    <s v="ODP-KML-FJ/08"/>
    <s v="WO061499876"/>
    <m/>
    <m/>
    <m/>
    <n v="112.720381"/>
    <n v="-7.1262829999999999"/>
    <s v="|MN02600|/KOST ANDALUS PUTRI/087775209111/opporeno09871@gmail.com/HSI Bisnis Promo HUT Telkom (1:1) 150 Mbps (Rp 620.000) PSB Rp 150.000/Abdul Malik/-7.127820, 112.720659"/>
    <s v="Sales Force DBS"/>
    <m/>
    <m/>
    <m/>
    <m/>
    <m/>
    <m/>
    <m/>
    <m/>
    <s v="Management Janji"/>
    <s v="2026-08-10 13:00:00|Nama PIC:  bp aris  No HP: 087775209111  Alt:  Tanggal: 10/8/2026  Jam Pasang: Siang  Note: Hubungi sebelum ke lokasi, terimakasih.|40010577|MYDITA"/>
    <s v="FCC"/>
    <d v="2026-11-08T13:39:46"/>
    <m/>
    <s v="Kendala Pelanggan"/>
    <s v="REVOKE"/>
    <s v="KML"/>
    <s v="NO ADDON"/>
    <m/>
    <s v="Revoke 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11T07:00:00"/>
    <s v="2026-08-10 13:00:00|Nama PIC:  bp aris  No HP: 087775209111  Alt:  Tanggal: 10/8/2026  Jam Pasang: Siang  Note: Hubungi sebelum ke lokasi, terimakasih.|40010577|MYDITA"/>
    <m/>
    <m/>
    <m/>
    <e v="#NUM!"/>
    <e v="#NUM!"/>
    <x v="0"/>
  </r>
  <r>
    <n v="1418"/>
    <n v="1002513434"/>
    <n v="3"/>
    <x v="1"/>
    <n v="5"/>
    <s v="KEDIRI"/>
    <s v="TULUNGAGUNG"/>
    <s v="CAT"/>
    <s v="REG"/>
    <s v="AO"/>
    <x v="0"/>
    <s v="1P INET"/>
    <s v="Completed (PS)"/>
    <s v="RBS-Regional 3"/>
    <d v="2026-08-06T18:22:56"/>
    <d v="2026-08-08T06:15:36"/>
    <n v="69360330"/>
    <m/>
    <n v="152622208690"/>
    <s v="UD. SRI WAHYU WIDOWATI (SPBU 54.662.19)"/>
    <s v="ODP-CAT-FD/64 FD/D02/64.01"/>
    <s v="WO061113762"/>
    <m/>
    <m/>
    <m/>
    <n v="111.788876958114"/>
    <n v="-8.1512564511125802"/>
    <s v="|MN00418|MYIA-054659160784/POI/ ENDRI SUSANTO, S.H/081335070008/spbu.bsgroup19@gmail.com"/>
    <s v="MYIB_ASSISTANT"/>
    <m/>
    <m/>
    <m/>
    <m/>
    <m/>
    <m/>
    <m/>
    <m/>
    <s v="Management Janji"/>
    <s v="2026-08-07 15:00:00 | M Janji :  08  Agustus 2026 Jam Pasang : Pagi Note : hubungi pelanggan jika ingin ke lokasi, terima kasih."/>
    <s v="FCC"/>
    <d v="2026-06-08T18:39:57"/>
    <d v="2026-08-07T15:00:00"/>
    <m/>
    <s v="PS"/>
    <s v="CAT"/>
    <s v="NO ADDON"/>
    <n v="20260808"/>
    <s v="Completed"/>
    <s v="HSI Bisnis Promo HUT Telkom PSB 70% - 50 Mbps"/>
    <s v="INDIBIZ"/>
    <m/>
    <m/>
    <d v="2026-08-07T15:00:00"/>
    <s v="2026-08-07 15:00:00 | M Janji :  08  Agustus 2026 Jam Pasang : Pagi Note : hubungi pelanggan jika ingin ke lokasi, terima kasih."/>
    <n v="2026"/>
    <n v="8"/>
    <n v="8"/>
    <d v="2026-08-08T00:00:00"/>
    <n v="0.375"/>
    <x v="1"/>
  </r>
  <r>
    <n v="1419"/>
    <n v="1002517943"/>
    <n v="3"/>
    <x v="4"/>
    <n v="4"/>
    <s v="PEKALONGAN"/>
    <s v="TEGAL"/>
    <s v="TEG"/>
    <s v="REG"/>
    <s v="AO"/>
    <x v="0"/>
    <m/>
    <s v="Completed (PS)"/>
    <s v="RBS-Regional 3"/>
    <d v="2026-08-10T14:09:07"/>
    <d v="2026-08-10T14:45:08"/>
    <n v="69361457"/>
    <n v="2838428733"/>
    <n v="142212126691"/>
    <s v="PT VIVO MOBILE INDONESIA"/>
    <s v="ODP-TEG-FN/020"/>
    <s v="WO061407671"/>
    <m/>
    <m/>
    <m/>
    <n v="109.139302"/>
    <n v="-6.872503"/>
    <s v="MD|MYDB-20260808264741|DN00001/MN00347|PT VIVO MOBILE INDONESIA|082135851212"/>
    <s v="MYDIGIBIZPARTNER"/>
    <m/>
    <m/>
    <m/>
    <m/>
    <m/>
    <m/>
    <m/>
    <m/>
    <s v="Management Janji"/>
    <s v="2026-08-10 13:00:00 | Nama : BU IIS SUMARNI   No Hp : 082135851212  No Alt :   Tgl Pemasangan : 10 Agustus 2026  Interval : SIANG  Note : Hubungi pelanggan terlebih dahulu"/>
    <s v="FCC"/>
    <d v="2026-10-08T14:09:59"/>
    <m/>
    <m/>
    <s v="PS"/>
    <s v="TEG"/>
    <s v="NO ADDON"/>
    <n v="20260810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10T07:00:00"/>
    <s v="2026-08-10 13:00:00 | Nama : BU IIS SUMARNI   No Hp : 082135851212  No Alt :   Tgl Pemasangan : 10 Agustus 2026  Interval : SIANG  Note : Hubungi pelanggan terlebih dahulu"/>
    <n v="2026"/>
    <n v="8"/>
    <n v="10"/>
    <d v="2026-08-10T00:00:00"/>
    <n v="-0.29166666666424135"/>
    <x v="1"/>
  </r>
  <r>
    <n v="1420"/>
    <n v="1002523972"/>
    <n v="3"/>
    <x v="0"/>
    <n v="5"/>
    <s v="MATARAM"/>
    <s v="BIMA"/>
    <s v="SAP"/>
    <s v="REG"/>
    <s v="AO"/>
    <x v="0"/>
    <s v="1P INET"/>
    <s v="Completed (PS)"/>
    <s v="RBS-Regional 3"/>
    <d v="2026-08-13T11:37:56"/>
    <d v="2026-08-14T16:54:23"/>
    <n v="69365013"/>
    <m/>
    <n v="172610305726"/>
    <s v="Sangiang karya Pratama"/>
    <s v="ODP-SAP-FAA/01 FAA/D01/01.01"/>
    <s v="WO061655344"/>
    <m/>
    <m/>
    <m/>
    <n v="118.99089840000001"/>
    <n v="-8.5709488999999994"/>
    <s v="MD|MYDB-20260813265187|DN00001/MN02085|Sangiang karya Pratama|082339076557"/>
    <s v="MYDIGIBIZPARTNER"/>
    <m/>
    <m/>
    <m/>
    <m/>
    <m/>
    <m/>
    <m/>
    <m/>
    <s v="Management Janji"/>
    <s v="2026-08-14 15:00:00 | M Janji : (14 AGUSTUS 2026) jam Pasang : siang Note : hubungi pelanggan jika ingin kelokasi"/>
    <s v="FCC"/>
    <s v="13-08-2026 11:39:50"/>
    <d v="2026-08-14T15:00:00"/>
    <s v="Kendala Lainnya"/>
    <s v="PS"/>
    <s v="SAP"/>
    <s v="NETMONK"/>
    <n v="20260814"/>
    <s v="Completed"/>
    <s v="HSI Bisnis Bundling Netmonk PSB 70% - 50 Mbps"/>
    <s v="INDIBIZ"/>
    <m/>
    <m/>
    <d v="2026-08-14T15:00:00"/>
    <s v="2026-08-14 15:00:00 | M Janji : (14 AGUSTUS 2026) jam Pasang : siang Note : hubungi pelanggan jika ingin kelokasi"/>
    <n v="2026"/>
    <n v="8"/>
    <n v="14"/>
    <d v="2026-08-14T00:00:00"/>
    <n v="-0.625"/>
    <x v="1"/>
  </r>
  <r>
    <n v="1421"/>
    <n v="1002514894"/>
    <n v="3"/>
    <x v="1"/>
    <n v="5"/>
    <s v="KEDIRI"/>
    <s v="NGANJUK"/>
    <s v="GON"/>
    <s v="REG"/>
    <s v="AO"/>
    <x v="0"/>
    <s v="1P INET"/>
    <s v="Completed (PS)"/>
    <s v="RBS-Regional 3"/>
    <d v="2026-08-07T14:43:56"/>
    <d v="2026-08-07T16:29:41"/>
    <n v="69360925"/>
    <m/>
    <n v="152628206860"/>
    <s v="BENGKEL WAHYU"/>
    <s v="ODP-GDN-FC/19 FC/D02/19.01"/>
    <s v="WO061174608"/>
    <m/>
    <m/>
    <m/>
    <n v="111.91616999999999"/>
    <n v="-7.5354369999999999"/>
    <s v="|MN02822|MYIA-062005891778/POI/M WAHYUDA PRATAMA/082143164810/ysg69970@gmail.com"/>
    <s v="MYIB_ASSISTANT"/>
    <m/>
    <m/>
    <m/>
    <m/>
    <m/>
    <m/>
    <m/>
    <m/>
    <s v="Management Janji"/>
    <s v="2026-08-08 13:00:00 | Tanggal pemasangan: 08/08/2026 Jam pemasangan : pagi / siang Info Tambahan : Hubungi pelanggan dulu sebelum ke lokasi. terima kasih "/>
    <s v="FCC"/>
    <d v="2026-07-08T14:56:06"/>
    <d v="2026-08-08T13:00:00"/>
    <m/>
    <s v="PS"/>
    <s v="GON"/>
    <s v="NO ADDON"/>
    <n v="20260807"/>
    <s v="Completed"/>
    <s v="HSI Bisnis Promo HUT Telkom PSB 70% - 75 Mbps"/>
    <s v="INDIBIZ"/>
    <m/>
    <m/>
    <d v="2026-08-08T13:00:00"/>
    <s v="2026-08-08 13:00:00 | Tanggal pemasangan: 08/08/2026 Jam pemasangan : pagi / siang Info Tambahan : Hubungi pelanggan dulu sebelum ke lokasi. terima kasih "/>
    <n v="2026"/>
    <n v="8"/>
    <n v="7"/>
    <d v="2026-08-07T00:00:00"/>
    <n v="-1.5416666666642413"/>
    <x v="1"/>
  </r>
  <r>
    <n v="1422"/>
    <n v="1002508916"/>
    <n v="3"/>
    <x v="7"/>
    <n v="4"/>
    <s v="KUDUS"/>
    <s v="PURWODADI"/>
    <s v="WRO"/>
    <s v="REG"/>
    <s v="AO"/>
    <x v="0"/>
    <s v="1P INET"/>
    <s v="102 | FOLLOW UP COMPLETED"/>
    <s v="RBS-Regional 3"/>
    <d v="2026-08-04T15:29:56"/>
    <d v="2026-08-06T13:00:06"/>
    <n v="69358471"/>
    <m/>
    <n v="142509107211"/>
    <s v="SPBU 4458117"/>
    <s v="ODP-WRO-FK/024 FK/D05/024.01"/>
    <s v="WO060912545"/>
    <m/>
    <m/>
    <m/>
    <n v="111.209749"/>
    <n v="-7.1747110000000003"/>
    <s v="|MN01996|MYIA-038676306805/POI/Yusuf Agus Mulyono/087833124062/spbu4458117tlogotirto@gmail.com"/>
    <s v="MYIB_ASSISTANT"/>
    <m/>
    <m/>
    <m/>
    <m/>
    <m/>
    <m/>
    <m/>
    <m/>
    <s v="Management Janji"/>
    <s v="2026-08-05 13:00:00 | M Janji : (05/08/2026) jam Pasang pagi / siang  Note : hubungi pelanggan jika ingin kelokasi"/>
    <s v="FCC"/>
    <d v="2026-04-08T15:40:01"/>
    <d v="2026-08-05T13:00:00"/>
    <m/>
    <s v="REVOKE"/>
    <s v="WRO"/>
    <s v="NO ADDON"/>
    <m/>
    <s v="Follow Up Revoke Completed, New Order ID : SC1002512304"/>
    <s v="HSI Bisnis Promo HUT Telkom PSB 70% - 100 Mbps"/>
    <s v="INDIBIZ"/>
    <m/>
    <m/>
    <d v="2026-08-05T13:00:00"/>
    <s v="2026-08-05 13:00:00 | M Janji : (05/08/2026) jam Pasang pagi / siang  Note : hubungi pelanggan jika ingin kelokasi"/>
    <m/>
    <m/>
    <m/>
    <e v="#NUM!"/>
    <e v="#NUM!"/>
    <x v="0"/>
  </r>
  <r>
    <n v="1423"/>
    <n v="1002526658"/>
    <n v="3"/>
    <x v="1"/>
    <n v="5"/>
    <s v="KEDIRI"/>
    <s v="KEDIRI"/>
    <s v="PPR"/>
    <s v="REG"/>
    <s v="AO"/>
    <x v="0"/>
    <s v="1P INET"/>
    <s v="Completed (PS)"/>
    <s v="RBS-Regional 3"/>
    <d v="2026-08-14T14:40:56"/>
    <d v="2026-08-16T14:19:38"/>
    <n v="69366150"/>
    <m/>
    <n v="152652209192"/>
    <s v="BUMDES PEHKULON"/>
    <s v="ODP-PPR-FE/21 FE/D03/21.01"/>
    <s v="WO061755638"/>
    <m/>
    <m/>
    <m/>
    <n v="112.0745349"/>
    <n v="-7.7282510999999996"/>
    <s v="MD|MYDB-20260814265351|DN00001/MN00968|BUMDES PEHKULON|08128536082"/>
    <s v="MYDIGIBIZPARTNER"/>
    <m/>
    <m/>
    <m/>
    <m/>
    <m/>
    <m/>
    <m/>
    <m/>
    <s v="Management Janji"/>
    <s v="2026-08-15 15:00:00 | Nama PIC : Mujiati No HP : 08128536082 Alt :  M Janji : 15 Augustus 2026 Jam Pasang : 08.00 - 13:00  NoteÃ‚Â :  hubungi terlebih dahulu sebelum kelokasi"/>
    <s v="FCC"/>
    <s v="14-08-2026 14:55:03"/>
    <d v="2026-08-15T15:00:00"/>
    <m/>
    <s v="PS"/>
    <s v="PPR"/>
    <s v="NO ADDON"/>
    <n v="20260816"/>
    <s v="Completed"/>
    <s v="HSI Bisnis Promo HUT Telkom PSB 70% - 150 Mbps"/>
    <s v="INDIBIZ"/>
    <m/>
    <m/>
    <d v="2026-08-15T15:00:00"/>
    <s v="2026-08-15 15:00:00 | Nama PIC : Mujiati No HP : 08128536082 Alt :  M Janji : 15 Augustus 2026 Jam Pasang : 08.00 - 13:00  NoteÃ‚Â :  hubungi terlebih dahulu sebelum kelokasi"/>
    <n v="2026"/>
    <n v="8"/>
    <n v="16"/>
    <d v="2026-08-16T00:00:00"/>
    <n v="0.375"/>
    <x v="1"/>
  </r>
  <r>
    <n v="1424"/>
    <n v="1002514933"/>
    <n v="3"/>
    <x v="0"/>
    <n v="5"/>
    <s v="KUPANG"/>
    <s v="KUPANG"/>
    <s v="KPN"/>
    <s v="REG"/>
    <s v="AO"/>
    <x v="0"/>
    <s v="1P INET"/>
    <s v="98 | OSS - CANCEL COMPLETE"/>
    <s v="RBS-Regional 3"/>
    <d v="2026-08-07T14:55:56"/>
    <d v="2026-08-12T08:19:59"/>
    <n v="69360915"/>
    <m/>
    <n v="172502311393"/>
    <s v="CAFE KOPI &amp; TEH"/>
    <s v="ODP-KPN-FGC/47 FGC/D03/47.01"/>
    <s v="WO061176129"/>
    <m/>
    <m/>
    <m/>
    <n v="123.6068441"/>
    <n v="-10.164740699999999"/>
    <s v="|MN01740|MYIA-088289623326/POI/Dr.ARLEY SADRA TELUSSA/081216010785/saver_edybria@yahoo.co.id"/>
    <s v="MYIB_ASSISTANT"/>
    <m/>
    <m/>
    <m/>
    <m/>
    <m/>
    <m/>
    <m/>
    <m/>
    <s v="Management Janji"/>
    <s v="2026-08-08 13:00:00 | Tanggal pemasangan: 08/08/2026 Jam pemasangan : pagi / siang Info Tambahan : Hubungi pelanggan dulu sebelum ke lokasi. terima kasih "/>
    <s v="FCC"/>
    <d v="2026-07-08T15:25:38"/>
    <d v="2026-08-08T13:00:00"/>
    <s v="Kendala Lainnya"/>
    <s v="CANCEL"/>
    <s v="KPN"/>
    <s v="NO ADDON"/>
    <m/>
    <s v="Cancel Completed"/>
    <s v="HSI Bisnis Basic Promo HUT Telkom PSB 70% - 75 Mbps"/>
    <s v="INDIBIZ"/>
    <m/>
    <m/>
    <d v="2026-08-08T13:00:00"/>
    <s v="2026-08-08 13:00:00 | Tanggal pemasangan: 08/08/2026 Jam pemasangan : pagi / siang Info Tambahan : Hubungi pelanggan dulu sebelum ke lokasi. terima kasih "/>
    <m/>
    <m/>
    <m/>
    <e v="#NUM!"/>
    <e v="#NUM!"/>
    <x v="0"/>
  </r>
  <r>
    <n v="1425"/>
    <n v="1002518821"/>
    <n v="3"/>
    <x v="2"/>
    <n v="4"/>
    <s v="PURWOKERTO"/>
    <s v="PURWOKERTO"/>
    <s v="PWT"/>
    <s v="REG"/>
    <s v="AO"/>
    <x v="0"/>
    <s v="1P INET"/>
    <s v="102 | FOLLOW UP COMPLETED"/>
    <s v="RBS-Regional 3"/>
    <d v="2026-08-11T08:16:57"/>
    <d v="2026-08-13T13:07:58"/>
    <n v="69362850"/>
    <m/>
    <n v="146303609793"/>
    <s v="NAYYARA PROJECT"/>
    <s v="ODP-PWT-FDD/074 FDD/D07/074.01"/>
    <s v="WO061461885"/>
    <m/>
    <m/>
    <m/>
    <n v="109.211997"/>
    <n v="-7.4127739999999998"/>
    <s v="|MC00213|MYIA-078416611205/POI/FARHATUN NI&amp; 39;MAH WULANDA/085726802885/gibstore65@gmail.com"/>
    <s v="MYIB_ASSISTANT"/>
    <m/>
    <m/>
    <m/>
    <m/>
    <m/>
    <m/>
    <m/>
    <m/>
    <s v="Management Janji"/>
    <s v="2026-08-12 08:00:00 | Tanggal pemasangan: 12/08/2026 Jam pemasangan : pagi Info Tambahan : Hubungi pelanggan dulu sebelum ke lokasi terima kasih."/>
    <s v="FCC"/>
    <d v="2026-11-08T08:40:11"/>
    <d v="2026-08-12T08:00:00"/>
    <s v="Kendala Teknik"/>
    <s v="REVOKE"/>
    <s v="PWT"/>
    <s v="NO ADDON"/>
    <m/>
    <s v="Follow Up Revoke Completed, New Order ID : SC1002524181"/>
    <s v="HSI Bisnis Promo HUT Telkom PSB 70% - 150 Mbps"/>
    <s v="INDIBIZ"/>
    <m/>
    <m/>
    <d v="2026-08-12T08:00:00"/>
    <s v="2026-08-12 08:00:00 | Tanggal pemasangan: 12/08/2026 Jam pemasangan : pagi Info Tambahan : Hubungi pelanggan dulu sebelum ke lokasi terima kasih."/>
    <m/>
    <m/>
    <m/>
    <e v="#NUM!"/>
    <e v="#NUM!"/>
    <x v="0"/>
  </r>
  <r>
    <n v="1426"/>
    <n v="1002530586"/>
    <n v="3"/>
    <x v="0"/>
    <n v="5"/>
    <s v="MATARAM"/>
    <s v="LOMBOK TIMUR UTARA"/>
    <s v="SEL"/>
    <s v="REG"/>
    <s v="AO"/>
    <x v="0"/>
    <s v="1P INET"/>
    <s v="Completed (PS)"/>
    <s v="RBS-Regional 3"/>
    <d v="2026-08-17T10:32:56"/>
    <d v="2026-08-18T14:27:13"/>
    <n v="69367911"/>
    <m/>
    <n v="172619203277"/>
    <s v="Toko Sukiman"/>
    <s v="ODP-SEL-FAW/34 FAW/D01/34.01"/>
    <s v="WO061916441"/>
    <m/>
    <m/>
    <m/>
    <n v="116.496936678886"/>
    <n v="-8.6331471903169597"/>
    <s v="MD|MYDB-20260817265803|SC00001/MC00149|Toko Sukiman|087744563778"/>
    <s v="MYDIGIBIZPARTNER"/>
    <m/>
    <m/>
    <m/>
    <m/>
    <m/>
    <m/>
    <m/>
    <m/>
    <s v="Management Janji"/>
    <s v="2026-08-18 15:00:00 | Nama : BP MUHAMMAD SUKIMAN AZMY No Hp : 087744563778 No Alt :  Tgl Pemasangan : 18 Agustus 2026 Interval : SIANG Note : Hubungi pelanggan terlebih dahulu"/>
    <s v="FCC"/>
    <s v="17-08-2026 10:39:55"/>
    <d v="2026-08-18T15:00:00"/>
    <m/>
    <s v="PS"/>
    <s v="SEL"/>
    <s v="NO ADDON"/>
    <n v="20260818"/>
    <s v="Completed"/>
    <s v="HSI Bisnis Promo HUT Telkom PSB 70% - 150 Mbps"/>
    <s v="INDIBIZ"/>
    <m/>
    <m/>
    <d v="2026-08-18T15:00:00"/>
    <s v="2026-08-18 15:00:00 | Nama : BP MUHAMMAD SUKIMAN AZMY No Hp : 087744563778 No Alt :  Tgl Pemasangan : 18 Agustus 2026 Interval : SIANG Note : Hubungi pelanggan terlebih dahulu"/>
    <n v="2026"/>
    <n v="8"/>
    <n v="18"/>
    <d v="2026-08-18T00:00:00"/>
    <n v="-0.625"/>
    <x v="1"/>
  </r>
  <r>
    <n v="1427"/>
    <n v="1002524201"/>
    <n v="3"/>
    <x v="4"/>
    <n v="4"/>
    <s v="PEKALONGAN"/>
    <s v="SLAWI"/>
    <s v="ADW"/>
    <s v="REG"/>
    <s v="AO"/>
    <x v="0"/>
    <s v="1P INET"/>
    <s v="102 | FOLLOW UP COMPLETED"/>
    <s v="RBS-Regional 3"/>
    <d v="2026-08-13T13:11:56"/>
    <d v="2026-08-14T14:37:05"/>
    <n v="69365129"/>
    <m/>
    <n v="146282105551"/>
    <s v="PT. SEKARJATI (SPBU MINDAKA)"/>
    <s v="ODP-ADW-FF/011 FF/D01/011.01"/>
    <s v="WO061665478"/>
    <m/>
    <m/>
    <m/>
    <n v="109.1869793"/>
    <n v="-6.9246688999999897"/>
    <s v="|MN00292|MYIA-097157995104/POI/Hadi Sucipto/085700873963/pt.sekarjati10@gmail.com"/>
    <s v="MYIB_ASSISTANT"/>
    <m/>
    <m/>
    <m/>
    <m/>
    <m/>
    <m/>
    <m/>
    <m/>
    <s v="Management Janji"/>
    <s v="2026-08-14 13:00:00 | M Janji : (14 AGUSTUS 2026) jam Pasang : siang Note : hubungi pelanggan jika ingin kelokasi"/>
    <s v="FCC"/>
    <s v="13-08-2026 13:25:44"/>
    <d v="2026-08-14T13:00:00"/>
    <m/>
    <s v="REVOKE"/>
    <s v="ADW"/>
    <s v="NO ADDON"/>
    <m/>
    <s v="Follow Up Revoke Completed, New Order ID : SC1002526624"/>
    <s v="HSI Bisnis Promo HUT Telkom PSB 70% - 100 Mbps"/>
    <s v="INDIBIZ"/>
    <m/>
    <m/>
    <d v="2026-08-14T13:00:00"/>
    <s v="2026-08-14 13:00:00 | M Janji : (14 AGUSTUS 2026) jam Pasang : siang Note : hubungi pelanggan jika ingin kelokasi"/>
    <m/>
    <m/>
    <m/>
    <e v="#NUM!"/>
    <e v="#NUM!"/>
    <x v="0"/>
  </r>
  <r>
    <n v="1428"/>
    <n v="1002521730"/>
    <n v="3"/>
    <x v="0"/>
    <n v="5"/>
    <s v="MATARAM"/>
    <s v="SUMBAWA"/>
    <s v="SBW"/>
    <s v="REG"/>
    <s v="AO"/>
    <x v="0"/>
    <s v="1P INET"/>
    <s v="Completed (PS)"/>
    <s v="RBS-Regional 3"/>
    <d v="2026-08-12T11:13:56"/>
    <d v="2026-08-13T13:46:57"/>
    <n v="69364041"/>
    <m/>
    <n v="172606792157"/>
    <s v="SPBU 5484312 LABUHAN BADAS"/>
    <s v="ODP-SBW-FAA/72 FAA/D10/72.01"/>
    <s v="WO061569026"/>
    <m/>
    <m/>
    <m/>
    <n v="117.379958108067"/>
    <n v="-8.4718363890345696"/>
    <s v="MD|MYDB-20260812265048|DN00001/MN01576|SPBU 5484312 LABUHAN BADAS|081909020111"/>
    <s v="MYDIGIBIZPARTNER"/>
    <m/>
    <m/>
    <m/>
    <m/>
    <m/>
    <m/>
    <m/>
    <m/>
    <s v="Management Janji"/>
    <s v="2026-08-13 08:00:00 |  M Janji : (13/AGUSTUS/2026) jam Pasang : 09:00 Note : hubungi pelanggan jika ingin kelokasi"/>
    <s v="FCC"/>
    <d v="2026-12-08T11:39:52"/>
    <d v="2026-08-13T08:00:00"/>
    <m/>
    <s v="PS"/>
    <s v="SBW"/>
    <s v="NO ADDON"/>
    <n v="20260813"/>
    <s v="Completed"/>
    <s v="HSI Bisnis Promo HUT Telkom PSB 70% - 75 Mbps"/>
    <s v="INDIBIZ"/>
    <m/>
    <m/>
    <d v="2026-08-13T08:00:00"/>
    <s v="2026-08-13 08:00:00 |  M Janji : (13/AGUSTUS/2026) jam Pasang : 09:00 Note : hubungi pelanggan jika ingin kelokasi"/>
    <n v="2026"/>
    <n v="8"/>
    <n v="13"/>
    <d v="2026-08-13T00:00:00"/>
    <n v="-0.33333333333575865"/>
    <x v="1"/>
  </r>
  <r>
    <n v="1429"/>
    <n v="1002532869"/>
    <n v="3"/>
    <x v="6"/>
    <n v="5"/>
    <s v="SIDOARJO"/>
    <s v="MOJOKERTO"/>
    <s v="MRT"/>
    <s v="REG"/>
    <s v="AO"/>
    <x v="0"/>
    <m/>
    <s v="MIE - SEND SURVEY"/>
    <s v="RBS-Regional 3"/>
    <d v="2026-08-18T11:49:51"/>
    <d v="2026-08-18T14:38:02"/>
    <n v="69368867"/>
    <m/>
    <n v="152312243279"/>
    <s v="SMK PGRI KOTA MOJOKERTO R.BKK"/>
    <s v="ODP-MRT-FU/17"/>
    <s v="WO062021971"/>
    <m/>
    <m/>
    <m/>
    <n v="112.42220519999999"/>
    <n v="-7.4845883999999998"/>
    <s v="|MN02783|/SMK PGRI KOTA MOJOKERTO R.BKK/WINBACK 2.0 HSI B2B (1:1) 50MBPS 355RB PSB DISC 70%//sari88398@gmail.com/RATNA SARI/85857649642"/>
    <s v="Amex"/>
    <m/>
    <m/>
    <m/>
    <m/>
    <m/>
    <m/>
    <m/>
    <m/>
    <s v="Management Janji"/>
    <s v="2026-08-19 13:00:00|Nama PIC : Ratna  No HP : 085857649642 Alt : 083189825398 M Janji : 19 Augustus 2026 Jam Pasang : 08.00 - 13:00  NoteÃ‚Â :  hubungi terlebih dahulu sebelum kelokasi|40981184|MYDITA"/>
    <s v="FCC"/>
    <s v="18-08-2026 11:54:51"/>
    <d v="2026-08-19T13:00:00"/>
    <m/>
    <s v="SURVEY_NEW_MANJA"/>
    <s v="MRT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9T13:00:00"/>
    <s v="2026-08-19 13:00:00|Nama PIC : Ratna  No HP : 085857649642 Alt : 083189825398 M Janji : 19 Augustus 2026 Jam Pasang : 08.00 - 13:00  NoteÃ‚Â :  hubungi terlebih dahulu sebelum kelokasi|40981184|MYDITA"/>
    <m/>
    <m/>
    <m/>
    <e v="#NUM!"/>
    <e v="#NUM!"/>
    <x v="0"/>
  </r>
  <r>
    <n v="1430"/>
    <n v="1002518863"/>
    <n v="3"/>
    <x v="3"/>
    <n v="5"/>
    <s v="MADURA"/>
    <s v="BANGKALAN"/>
    <s v="BKL"/>
    <s v="REG"/>
    <s v="AO"/>
    <x v="0"/>
    <m/>
    <s v="MIA - INVALID SURVEY"/>
    <s v="RBS-Regional 3"/>
    <d v="2026-08-11T08:36:24"/>
    <d v="2026-08-12T19:25:51"/>
    <n v="69362884"/>
    <m/>
    <n v="152435222711"/>
    <s v="SPBU PETEMON"/>
    <s v="ODP-BKL-FAZ/48"/>
    <s v="WO061563986"/>
    <m/>
    <m/>
    <m/>
    <n v="112.72248449999999"/>
    <n v="-7.1712109000000002"/>
    <s v="|MN02600|/SPBU PETEMON/H. ABDURRAHMAN SOLEH/0811330651/spbu5469111@gmail.com/HSI Bisnis Promo HUT Telkom (1:1) 50 Mbps (Rp 355.000) PSB Rp 150.000/"/>
    <s v="Sales Force DBS"/>
    <m/>
    <m/>
    <m/>
    <m/>
    <m/>
    <m/>
    <m/>
    <m/>
    <s v="Management Janji"/>
    <s v="2026-08-13 08:00:00| M Janji : (13/AGUSTUS/2026) jam Pasang : 09:00 Note : hubungi pelanggan jika ingin kelokasi|40900827|MYDITA"/>
    <s v="FCC"/>
    <d v="2026-11-08T08:40:11"/>
    <d v="2026-08-13T08:00:00"/>
    <m/>
    <s v="SURVEY_NEW_MANJA"/>
    <s v="BKL"/>
    <s v="NO ADDON"/>
    <m/>
    <s v="MIE - INVALID SURVEY - Kendala Jalur/Rute Tarikan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3T08:00:00"/>
    <s v="2026-08-13 08:00:00| M Janji : (13/AGUSTUS/2026) jam Pasang : 09:00 Note : hubungi pelanggan jika ingin kelokasi|40900827|MYDITA"/>
    <m/>
    <m/>
    <m/>
    <e v="#NUM!"/>
    <e v="#NUM!"/>
    <x v="0"/>
  </r>
  <r>
    <n v="1431"/>
    <n v="1002511325"/>
    <n v="3"/>
    <x v="1"/>
    <n v="5"/>
    <s v="KEDIRI"/>
    <s v="TRENGGALEK"/>
    <s v="DRN"/>
    <s v="REG"/>
    <s v="AO"/>
    <x v="0"/>
    <s v="1P INET"/>
    <s v="Completed (PS)"/>
    <s v="RBS-Regional 3"/>
    <d v="2026-08-05T18:46:56"/>
    <d v="2026-08-06T15:45:06"/>
    <n v="69359485"/>
    <m/>
    <n v="152638204277"/>
    <s v="SPBU KRANDING POGALAN"/>
    <s v="ODP-DRN-FD/05 FD/D01/05.01"/>
    <s v="WO061023499"/>
    <m/>
    <m/>
    <m/>
    <n v="111.763418474533"/>
    <n v="-8.1063936560634104"/>
    <s v="|MN00418|MYIA-076787280421/POI/ARI SUNYOTO/085335590000/arisunyoto1@gmail.com"/>
    <s v="MYIB_ASSISTANT"/>
    <m/>
    <m/>
    <m/>
    <m/>
    <m/>
    <m/>
    <m/>
    <m/>
    <s v="Management Janji"/>
    <s v="2026-08-06 15:00:00 | M Janji : (06/08/2026) jam Pasang pagi / siang  Note : hubungi pelanggan jika ingin kelokasi"/>
    <s v="FCC"/>
    <d v="2026-05-08T18:54:57"/>
    <d v="2026-08-06T15:00:00"/>
    <m/>
    <s v="PS"/>
    <s v="DRN"/>
    <s v="NO ADDON"/>
    <n v="20260806"/>
    <s v="Completed"/>
    <s v="HSI Bisnis Promo HUT Telkom PSB 70% - 50 Mbps"/>
    <s v="INDIBIZ"/>
    <m/>
    <m/>
    <d v="2026-08-06T15:00:00"/>
    <s v="2026-08-06 15:00:00 | M Janji : (06/08/2026) jam Pasang pagi / siang  Note : hubungi pelanggan jika ingin kelokasi"/>
    <n v="2026"/>
    <n v="8"/>
    <n v="6"/>
    <d v="2026-08-06T00:00:00"/>
    <n v="-0.625"/>
    <x v="1"/>
  </r>
  <r>
    <n v="1432"/>
    <n v="1002506693"/>
    <n v="3"/>
    <x v="2"/>
    <n v="4"/>
    <s v="PURWOKERTO"/>
    <s v="CILACAP"/>
    <s v="KRY"/>
    <s v="REG"/>
    <s v="AO"/>
    <x v="0"/>
    <s v="1P INET"/>
    <s v="Completed (PS)"/>
    <s v="RBS-Regional 3"/>
    <d v="2026-08-04T07:32:56"/>
    <d v="2026-08-04T13:06:52"/>
    <n v="69357861"/>
    <m/>
    <n v="143385101104"/>
    <s v="SD NEGERI 1 PAGUBUGAN"/>
    <s v="ODP-KRY-FF/058 FF/D04/058.01"/>
    <s v="WO060846976"/>
    <m/>
    <m/>
    <m/>
    <n v="109.313632"/>
    <n v="-7.6915800000000001"/>
    <s v="|MC00213|MYIA-005342094390/POI/ROMIYATUN/085328416182/buromiyatun@gmail.com"/>
    <s v="MYIB_ASSISTANT"/>
    <m/>
    <m/>
    <m/>
    <m/>
    <m/>
    <m/>
    <m/>
    <m/>
    <s v="Management Janji"/>
    <s v="2026-08-05 08:00:00 | Nama PIC: bu romiyatun Notel: 085328416182 Alt: -  Tanggal: 5/8/2026 Jam Pasang: Pagi Note: Hubungi sebelum ke lokasi, terimakasih. "/>
    <s v="FCC"/>
    <d v="2026-04-08T07:40:08"/>
    <d v="2026-08-05T08:00:00"/>
    <m/>
    <s v="PS"/>
    <s v="KRY"/>
    <s v="NO ADDON"/>
    <n v="20260804"/>
    <s v="Completed"/>
    <s v="HSI Bisnis Promo HUT Telkom PSB 70% - 50 Mbps"/>
    <s v="INDIBIZ"/>
    <m/>
    <m/>
    <d v="2026-08-05T08:00:00"/>
    <s v="2026-08-05 08:00:00 | Nama PIC: bu romiyatun Notel: 085328416182 Alt: -  Tanggal: 5/8/2026 Jam Pasang: Pagi Note: Hubungi sebelum ke lokasi, terimakasih. "/>
    <n v="2026"/>
    <n v="8"/>
    <n v="4"/>
    <d v="2026-08-04T00:00:00"/>
    <n v="-1.3333333333357587"/>
    <x v="1"/>
  </r>
  <r>
    <n v="1433"/>
    <n v="1002512289"/>
    <n v="3"/>
    <x v="4"/>
    <n v="4"/>
    <s v="PEKALONGAN"/>
    <s v="BREBES"/>
    <s v="BRB"/>
    <s v="REG"/>
    <s v="AO"/>
    <x v="0"/>
    <m/>
    <s v="Completed (PS)"/>
    <s v="RBS-Regional 3"/>
    <d v="2026-08-06T12:55:33"/>
    <d v="2026-08-06T14:10:11"/>
    <n v="69357257"/>
    <m/>
    <n v="146284106910"/>
    <s v="Yayasan Harapan Umat"/>
    <s v="ODP-BRB-FJ/055"/>
    <s v="WO061070500"/>
    <m/>
    <m/>
    <m/>
    <n v="109.04882600000001"/>
    <n v="-6.857437"/>
    <s v="AMRBS;403095;REG3;BAYU;085100296564;HSI 1S 100MB;535k;PIC 089518687894;harapanumat1990@gmail.com"/>
    <s v="Account Manager"/>
    <m/>
    <m/>
    <m/>
    <m/>
    <m/>
    <m/>
    <m/>
    <m/>
    <s v="Management Janji"/>
    <s v="2026-08-06 08:00:00|M Janji : (06/08/2026)  jam Pasang pagi / siang   Note : hubungi pelanggan jika ingin kelokasi|40981182|MYDITA"/>
    <s v="FCC"/>
    <d v="2026-06-08T13:10:52"/>
    <m/>
    <m/>
    <s v="PS"/>
    <s v="BRB"/>
    <s v="NO ADDON"/>
    <n v="20260806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6T07:00:00"/>
    <s v="2026-08-06 08:00:00|M Janji : (06/08/2026)  jam Pasang pagi / siang   Note : hubungi pelanggan jika ingin kelokasi|40981182|MYDITA"/>
    <n v="2026"/>
    <n v="8"/>
    <n v="6"/>
    <d v="2026-08-06T00:00:00"/>
    <n v="-0.29166666666424135"/>
    <x v="1"/>
  </r>
  <r>
    <n v="1434"/>
    <n v="1002507635"/>
    <n v="3"/>
    <x v="2"/>
    <n v="4"/>
    <s v="MAGELANG"/>
    <s v="WONOSOBO"/>
    <s v="WOS"/>
    <s v="REG"/>
    <s v="AO"/>
    <x v="0"/>
    <m/>
    <s v="FCC - HD1A - PROGRESS"/>
    <s v="RBS-Regional 3"/>
    <d v="2026-08-04T11:07:07"/>
    <d v="2026-08-04T11:08:15"/>
    <n v="69358103"/>
    <m/>
    <n v="141373127381"/>
    <s v="The Lakebox"/>
    <m/>
    <m/>
    <m/>
    <m/>
    <m/>
    <n v="109.93055092246"/>
    <n v="-7.26728667952493"/>
    <s v="AMRBS ; 402717 ; AMEX ; WIRA ; TREG3 ; MAGELANG ; 1S HSI BISNIS PROMO 100 Mbps ; RINA 08902506301; Thelakebox.cabin@gmail.com"/>
    <s v="Amex"/>
    <m/>
    <m/>
    <m/>
    <m/>
    <m/>
    <m/>
    <m/>
    <m/>
    <m/>
    <m/>
    <m/>
    <d v="2026-04-08T11:10:54"/>
    <m/>
    <m/>
    <s v="FCC"/>
    <s v="WOS"/>
    <s v="NO ADDON"/>
    <m/>
    <s v="MYDITA RBS - HD1A - PROGRESS"/>
    <s v="- SP_NOSS;SP_NOSS ~ Internet NOSS Multispeed Network[0]  - SP_NOSS;SP_NOSS ~ Internet NOSS Multispeed Network[0]  - E23015;E23015 ~ ES23 - Perangkat ONT[0]  - E23015~null~44292;E23015||11||Abodemen 0[0]  - E23015~null~E23015_SWONTPREM;SWONTPREM ~ Biaya Se"/>
    <s v="INDIBIZ"/>
    <m/>
    <m/>
    <m/>
    <m/>
    <m/>
    <m/>
    <m/>
    <e v="#NUM!"/>
    <e v="#NUM!"/>
    <x v="0"/>
  </r>
  <r>
    <n v="1435"/>
    <n v="1002521320"/>
    <n v="3"/>
    <x v="5"/>
    <n v="5"/>
    <s v="SINGARJA"/>
    <s v="KLUNGKUNG"/>
    <s v="SMA"/>
    <s v="REG"/>
    <s v="AO"/>
    <x v="0"/>
    <m/>
    <s v="WAITING AKTIFASI IHLD"/>
    <s v="RBS-Regional 3"/>
    <d v="2026-08-12T09:03:47"/>
    <d v="2026-08-12T18:33:03"/>
    <n v="69358911"/>
    <m/>
    <m/>
    <s v="Lumbung umaluah villa"/>
    <m/>
    <s v="WO061152318"/>
    <m/>
    <m/>
    <m/>
    <n v="115.4341"/>
    <n v="-8.4644999999999992"/>
    <s v="|MN02750|/CP NI NYOMAN SULADRI/082340669469/lumbungumaluah@gmail.com"/>
    <s v="Sales Force DBS"/>
    <m/>
    <m/>
    <m/>
    <m/>
    <m/>
    <m/>
    <m/>
    <m/>
    <s v="Management Janji"/>
    <s v="2026-08-08 15:00:00|Nama PIC : BAPAK KETUT No HP : 082340669469 Alt :  M Janji : (SABTU/8/AGUSTUS/2026) jam Pasang : 09:00 Note : hubungi pelanggan jika ingin kelokasi|40951378|MYDITA"/>
    <s v="FCC"/>
    <d v="2026-12-08T09:10:20"/>
    <d v="2026-08-08T00:00:00"/>
    <m/>
    <s v="UNSC"/>
    <s v="SMA"/>
    <s v="NO ADDON"/>
    <m/>
    <s v="WAITING:  |MYDITA"/>
    <s v="- 11_11446;Biaya PSB HSI EBIS Tunai di Depan ~ 11[150000]  - SP_NOSS;SP_NOSS ~ Internet NOSS Multispeed Network[0]  - E25061;E25061 ~ ES25 - Paket HSI Basic (HSIEF) Khusus Winback 2.0[0]  - E25061~null~E25061_UNL;UNL ~ Internet-Link Unlimited Internet Usa"/>
    <s v="INDIBIZ"/>
    <m/>
    <m/>
    <d v="2026-08-08T15:00:00"/>
    <s v="2026-08-08 15:00:00|Nama PIC : BAPAK KETUT No HP : 082340669469 Alt :  M Janji : (SABTU/8/AGUSTUS/2026) jam Pasang : 09:00 Note : hubungi pelanggan jika ingin kelokasi|40951378|MYDITA"/>
    <m/>
    <m/>
    <m/>
    <e v="#NUM!"/>
    <e v="#NUM!"/>
    <x v="0"/>
  </r>
  <r>
    <n v="1436"/>
    <n v="1002527385"/>
    <n v="3"/>
    <x v="1"/>
    <n v="5"/>
    <s v="MALANG"/>
    <s v="BATU"/>
    <s v="PKS"/>
    <s v="REG"/>
    <s v="AO"/>
    <x v="0"/>
    <s v="1P INET"/>
    <s v="MIA - INVALID SURVEY"/>
    <s v="RBS-Regional 3"/>
    <d v="2026-08-14T18:05:57"/>
    <d v="2026-08-15T12:14:02"/>
    <n v="69366448"/>
    <m/>
    <n v="152710214230"/>
    <s v="TOKO MAS ALI RAHMAN"/>
    <s v="ODP-PKS-FW/18 FW/D04/18.01"/>
    <s v="WO061779234"/>
    <m/>
    <m/>
    <m/>
    <n v="112.766260488439"/>
    <n v="-7.9471624627403497"/>
    <s v="|MC20235|MYIA-069996015617/POI/HANDIK ALI RAHMAN/081511444415/cctvspr87@gmail.com"/>
    <s v="MYIB_ASSISTANT"/>
    <m/>
    <m/>
    <m/>
    <m/>
    <m/>
    <m/>
    <m/>
    <m/>
    <s v="Management Janji"/>
    <s v="2026-08-15 15:00:00 | Tanggal pemasangan: 27/07/2026 Jam pemasangan : pagi / siang Info Tambahan : Hubungi pelanggan dulu sebelum ke lokasi. terima kasih"/>
    <s v="FCC"/>
    <s v="14-08-2026 18:09:52"/>
    <d v="2026-08-15T15:00:00"/>
    <m/>
    <s v="SURVEY_NEW_MANJA"/>
    <s v="PKS"/>
    <s v="NETMONK"/>
    <m/>
    <s v="MIE - INVALID SURVEY - Kendala Jalur/Rute Tarikan"/>
    <s v="HSI Bisnis Bundling Netmonk Promo 2026 PSB 70% - 300 Mbps"/>
    <s v="INDIBIZ"/>
    <m/>
    <m/>
    <d v="2026-08-15T15:00:00"/>
    <s v="2026-08-15 15:00:00 | Tanggal pemasangan: 27/07/2026 Jam pemasangan : pagi / siang Info Tambahan : Hubungi pelanggan dulu sebelum ke lokasi. terima kasih"/>
    <m/>
    <m/>
    <m/>
    <e v="#NUM!"/>
    <e v="#NUM!"/>
    <x v="0"/>
  </r>
  <r>
    <n v="1437"/>
    <n v="1002510478"/>
    <n v="3"/>
    <x v="2"/>
    <n v="4"/>
    <s v="YOGYAKARTA"/>
    <s v="GUNUNG KIDUL"/>
    <s v="WNS"/>
    <s v="REG"/>
    <s v="AO"/>
    <x v="0"/>
    <s v="1P INET"/>
    <s v="CANCEL COMPLETED"/>
    <s v="RBS-Regional 3"/>
    <d v="2026-08-05T13:12:49"/>
    <d v="2026-08-16T11:39:03"/>
    <n v="69354224"/>
    <m/>
    <m/>
    <s v="PT MITRA ASTON (LOGISTIK)"/>
    <m/>
    <s v="WO060357522"/>
    <m/>
    <m/>
    <m/>
    <n v="110.475126"/>
    <n v="-7.9772210000000001"/>
    <s v="|MC80054|MYIA-062088024129/POI/YULIANTO S.T /085726445921/lamingaya204@gmail.com"/>
    <s v="MYIB_ASSISTANT"/>
    <m/>
    <m/>
    <m/>
    <m/>
    <m/>
    <m/>
    <m/>
    <m/>
    <s v="Management Janji"/>
    <s v="2026-07-30 13:00:00 | Jam Pemasangan : 16.00 Tanggal Pemasangan : 30 Juli 2026 Note : mohon hubungi pelanggan dulu sebelum ke lokasi, terima kasih."/>
    <s v="FCC"/>
    <d v="2026-05-08T13:25:39"/>
    <d v="2026-07-30T00:00:00"/>
    <m/>
    <s v="REJECT_FCC"/>
    <s v="WNS"/>
    <s v="NO ADDON"/>
    <m/>
    <s v="DECLINE : Decline - Batal Order EVI PUSPITA EKASARI 40931150|MYDITA"/>
    <s v="HSI Bisnis PSB 70% - 100 Mbps"/>
    <s v="INDIBIZ"/>
    <m/>
    <m/>
    <d v="2026-07-30T13:00:00"/>
    <s v="2026-07-30 13:00:00 | Jam Pemasangan : 16.00 Tanggal Pemasangan : 30 Juli 2026 Note : mohon hubungi pelanggan dulu sebelum ke lokasi, terima kasih."/>
    <m/>
    <m/>
    <m/>
    <e v="#NUM!"/>
    <e v="#NUM!"/>
    <x v="0"/>
  </r>
  <r>
    <n v="1438"/>
    <n v="1002530394"/>
    <n v="3"/>
    <x v="3"/>
    <n v="5"/>
    <s v="MADURA"/>
    <s v="PAMEKASAN"/>
    <s v="PME"/>
    <s v="REG"/>
    <s v="AO"/>
    <x v="0"/>
    <s v="1P INET"/>
    <s v="Completed (PS)"/>
    <s v="RBS-Regional 3"/>
    <d v="2026-08-17T08:08:56"/>
    <d v="2026-08-18T14:43:39"/>
    <n v="69367813"/>
    <m/>
    <n v="152426928248"/>
    <s v="TOKO CAKRABUWANA"/>
    <s v="ODP-PME-FBF/16 FBF/D05/16.01"/>
    <s v="WO061907938"/>
    <m/>
    <m/>
    <m/>
    <n v="113.41681960970099"/>
    <n v="-7.1278376208904897"/>
    <s v="MD|MYDB-20260817265794|DN00001/MN00558|TOKO CAKRABUWANA|08815020148"/>
    <s v="MYDIGIBIZPARTNER"/>
    <m/>
    <m/>
    <m/>
    <m/>
    <m/>
    <m/>
    <m/>
    <m/>
    <s v="Management Janji"/>
    <s v="2026-08-18 08:00:00 | Jam Pemasangan : 08:00 - 12.00 Tanggal Pemasangan : 18/08/2026 Info Tambahan : Hubungi pelanggan sebelum datang ke lokasi"/>
    <s v="FCC"/>
    <s v="17-08-2026 08:26:02"/>
    <d v="2026-08-18T08:00:00"/>
    <m/>
    <s v="PS"/>
    <s v="PME"/>
    <s v="NO ADDON"/>
    <n v="20260818"/>
    <s v="Completed"/>
    <s v="HSI Bisnis Promo HUT Telkom PSB 70% - 200 Mbps"/>
    <s v="INDIBIZ"/>
    <m/>
    <m/>
    <d v="2026-08-18T08:00:00"/>
    <s v="2026-08-18 08:00:00 | Jam Pemasangan : 08:00 - 12.00 Tanggal Pemasangan : 18/08/2026 Info Tambahan : Hubungi pelanggan sebelum datang ke lokasi"/>
    <n v="2026"/>
    <n v="8"/>
    <n v="18"/>
    <d v="2026-08-18T00:00:00"/>
    <n v="-0.33333333333575865"/>
    <x v="1"/>
  </r>
  <r>
    <n v="1439"/>
    <n v="1002506284"/>
    <n v="3"/>
    <x v="5"/>
    <n v="5"/>
    <s v="DENPASAR"/>
    <s v="UBUNG"/>
    <s v="SMY"/>
    <s v="REG"/>
    <s v="AO"/>
    <x v="0"/>
    <m/>
    <s v="102 | FOLLOW UP COMPLETED"/>
    <s v="RBS-Regional 1"/>
    <d v="2026-08-03T14:40:56"/>
    <d v="2026-08-05T10:41:12"/>
    <n v="69357651"/>
    <m/>
    <n v="172416797776"/>
    <s v="PT Cyberindo Aditama (KT&amp;G Indonesia)"/>
    <s v="ODP-SMY-FD/19"/>
    <s v="WO060821940"/>
    <m/>
    <m/>
    <m/>
    <n v="115.1821587"/>
    <n v="-8.6756408999999994"/>
    <s v="AMRBS;403076;WULAN ALFISAHRI; inet only 50 mbps;081264646699;081386870535;medan@cbn.net.id"/>
    <s v="Account Manager"/>
    <m/>
    <m/>
    <m/>
    <m/>
    <m/>
    <m/>
    <m/>
    <m/>
    <s v="Management Janji"/>
    <s v="2026-08-04 13:00:00|Nama Pic : bp riswan  No Hp Pic : 081264646699 No alt : - Jam Pemasangan : pagi  Tanggal Pemasangan : 4 Agustus 2026|40981182|MYDITA"/>
    <s v="FCC"/>
    <d v="2026-03-08T14:55:18"/>
    <d v="2026-08-04T13:00:00"/>
    <s v="Kendala Pelanggan"/>
    <s v="REVOKE"/>
    <s v="SMY"/>
    <s v="NO ADDON"/>
    <m/>
    <s v="Follow Up Revoke Completed, New Order ID : SC1002510037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04T13:00:00"/>
    <s v="2026-08-04 13:00:00|Nama Pic : bp riswan  No Hp Pic : 081264646699 No alt : - Jam Pemasangan : pagi  Tanggal Pemasangan : 4 Agustus 2026|40981182|MYDITA"/>
    <m/>
    <m/>
    <m/>
    <e v="#NUM!"/>
    <e v="#NUM!"/>
    <x v="0"/>
  </r>
  <r>
    <n v="1440"/>
    <n v="1002527931"/>
    <n v="3"/>
    <x v="6"/>
    <n v="5"/>
    <s v="JEMBER"/>
    <s v="BONDOWOSO"/>
    <s v="PRJ"/>
    <s v="REG"/>
    <s v="AO"/>
    <x v="0"/>
    <s v="2P INET + VOICE"/>
    <s v="MIE - SEND SURVEY"/>
    <s v="RBS-Regional 3"/>
    <d v="2026-08-15T10:40:58"/>
    <d v="2026-08-15T10:42:02"/>
    <n v="69366644"/>
    <n v="3322011035"/>
    <n v="152526201036"/>
    <s v="RUMAH KOST SITI NURHALISA"/>
    <s v="ODP-PRJ-FC/23 FC/D01/23.01"/>
    <s v="WO061806278"/>
    <m/>
    <m/>
    <m/>
    <n v="114.04859509900599"/>
    <n v="-7.7791233712169898"/>
    <s v="|MC30175|MYIA-048815721825/POI/SITI NURHALISA/083853348592/nurhaliza01@gmail.com"/>
    <s v="MYIB_ASSISTANT"/>
    <m/>
    <m/>
    <m/>
    <m/>
    <m/>
    <m/>
    <m/>
    <m/>
    <s v="Management Janji"/>
    <s v="2026-08-20 08:00:00 | Nama Pic : bp hermawan  No Hp Pic : 083853348592 No alt : - Jam Pemasangan : pagi siang  Tanggal Pemasangan : 15 Agustus 2026"/>
    <s v="FCC"/>
    <s v="15-08-2026 10:54:52"/>
    <d v="2026-08-20T08:00:00"/>
    <m/>
    <s v="SURVEY_NEW_MANJA"/>
    <s v="PRJ"/>
    <s v="NO ADDON"/>
    <m/>
    <s v="MIE - SEND SURVEY"/>
    <s v="HSI Bisnis Bundling Phone PSB 70% - Free 800 Menit Promo - 300 Mbps"/>
    <s v="INDIBIZ"/>
    <m/>
    <m/>
    <d v="2026-08-20T08:00:00"/>
    <s v="2026-08-20 08:00:00 | Nama Pic : bp hermawan  No Hp Pic : 083853348592 No alt : - Jam Pemasangan : pagi siang  Tanggal Pemasangan : 15 Agustus 2026"/>
    <m/>
    <m/>
    <m/>
    <e v="#NUM!"/>
    <e v="#NUM!"/>
    <x v="0"/>
  </r>
  <r>
    <n v="1441"/>
    <n v="1002529634"/>
    <n v="3"/>
    <x v="7"/>
    <n v="4"/>
    <s v="KUDUS"/>
    <s v="REMBANG"/>
    <s v="RBN"/>
    <s v="REG"/>
    <s v="AO"/>
    <x v="0"/>
    <s v="1P INET"/>
    <s v="Completed (PS)"/>
    <s v="RBS-Regional 3"/>
    <d v="2026-08-16T13:13:56"/>
    <d v="2026-08-18T13:52:50"/>
    <n v="69367506"/>
    <m/>
    <n v="142570111996"/>
    <s v="SPBU 44.592.24 KEMADU SULANG"/>
    <s v="ODP-RBN-FL/026 FL/D02/026.01"/>
    <s v="WO061876455"/>
    <m/>
    <m/>
    <m/>
    <n v="111.39394"/>
    <n v="-6.8375399999999997"/>
    <s v="|MC60037|MYIA-096743783981/POI/ANDRI SETIAWAN/085659354996/lolwildr2020@gmail.com"/>
    <s v="MYIB_ASSISTANT"/>
    <m/>
    <m/>
    <m/>
    <m/>
    <m/>
    <m/>
    <m/>
    <m/>
    <s v="Management Janji"/>
    <s v="2026-08-17 13:00:00 | Tanggal pemasangan : 17 AGUSTUS 2026 Jam pemasangan : pagi/siang Info Tambahan : Hubungi pelanggan dulu sebelum ke lokasi terima kasih"/>
    <s v="FCC"/>
    <s v="16-08-2026 13:39:58"/>
    <d v="2026-08-17T13:00:00"/>
    <m/>
    <s v="PS"/>
    <s v="RBN"/>
    <s v="NO ADDON"/>
    <n v="20260818"/>
    <s v="Completed"/>
    <s v="HSI Bisnis Promo HUT Telkom PSB 70% - 100 Mbps"/>
    <s v="INDIBIZ"/>
    <m/>
    <m/>
    <d v="2026-08-17T13:00:00"/>
    <s v="2026-08-17 13:00:00 | Tanggal pemasangan : 17 AGUSTUS 2026 Jam pemasangan : pagi/siang Info Tambahan : Hubungi pelanggan dulu sebelum ke lokasi terima kasih"/>
    <n v="2026"/>
    <n v="8"/>
    <n v="18"/>
    <d v="2026-08-18T00:00:00"/>
    <n v="0.45833333333575865"/>
    <x v="1"/>
  </r>
  <r>
    <n v="1442"/>
    <n v="1002514787"/>
    <n v="3"/>
    <x v="6"/>
    <n v="5"/>
    <s v="SIDOARJO"/>
    <s v="INNER - JATIM TIMUR"/>
    <s v="GDA"/>
    <s v="REG"/>
    <s v="AO"/>
    <x v="0"/>
    <m/>
    <s v="Completed (PS)"/>
    <s v="RBS-Regional 3"/>
    <d v="2026-08-07T14:15:11"/>
    <d v="2026-08-08T20:10:32"/>
    <n v="69360865"/>
    <m/>
    <n v="152317261516"/>
    <s v="PONDOK PESANTREN AL-FATTAH"/>
    <s v="ODP-GDA-FA/24"/>
    <s v="WO061255055"/>
    <m/>
    <m/>
    <m/>
    <n v="112.73942409999999"/>
    <n v="-7.4124081000000004"/>
    <s v="|MN02620|/PONDOK PESANTREN AL-FATTAH/WINBACK 2.0 HSI B2B (1:1) 100MBPS 535RB PSB DISC 70%//nuhungdawud1@gmail.com/NUHUNG DAWUD/82142206563"/>
    <s v="Sales Force DBS"/>
    <m/>
    <m/>
    <m/>
    <m/>
    <m/>
    <m/>
    <m/>
    <m/>
    <s v="Management Janji"/>
    <s v="2026-08-09 13:00:00|Tanggal pemasangan : 09 AGUSTUS 2026 Jam pemasangan : pagi/siang Info Tambahan : Hubungi pelanggan dulu sebelum ke lokasi terima kasih|40010577|MYDITA"/>
    <s v="FCC"/>
    <d v="2026-07-08T14:25:34"/>
    <d v="2026-08-09T13:00:00"/>
    <m/>
    <s v="PS"/>
    <s v="GDA"/>
    <s v="NO ADDON"/>
    <n v="20260808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9T13:00:00"/>
    <s v="2026-08-09 13:00:00|Tanggal pemasangan : 09 AGUSTUS 2026 Jam pemasangan : pagi/siang Info Tambahan : Hubungi pelanggan dulu sebelum ke lokasi terima kasih|40010577|MYDITA"/>
    <n v="2026"/>
    <n v="8"/>
    <n v="8"/>
    <d v="2026-08-08T00:00:00"/>
    <n v="-1.5416666666642413"/>
    <x v="1"/>
  </r>
  <r>
    <n v="1443"/>
    <n v="1002515807"/>
    <n v="3"/>
    <x v="4"/>
    <n v="4"/>
    <s v="SEMARANG"/>
    <s v="SALATIGA"/>
    <s v="SLI"/>
    <s v="REG"/>
    <s v="AO"/>
    <x v="0"/>
    <s v="1P INET"/>
    <s v="102 | FOLLOW UP COMPLETED"/>
    <s v="RBS-Regional 3"/>
    <d v="2026-08-08T11:22:56"/>
    <d v="2026-08-13T11:27:40"/>
    <n v="69361369"/>
    <m/>
    <n v="142434111351"/>
    <s v="PT AERONUSA INTI RAYA"/>
    <s v="ODP-SLI-FAN/024 FAN/D02/024.01"/>
    <s v="WO061247905"/>
    <m/>
    <m/>
    <m/>
    <n v="110.532135"/>
    <n v="-7.3621210000000001"/>
    <s v="|MN02587|MYIA-060484169050/POI/AMIN/087789912308/helpdesk@sentralcargo.co.id"/>
    <s v="MYIB_ASSISTANT"/>
    <m/>
    <m/>
    <m/>
    <m/>
    <m/>
    <m/>
    <m/>
    <m/>
    <s v="Management Janji"/>
    <s v="2026-08-10 08:00:00 | M Janji : 10 agustus 2026 jam Pasang : pagi  Note : hubungi pelanggan jika ingin kelokasi"/>
    <s v="FCC"/>
    <d v="2026-08-08T11:25:30"/>
    <d v="2026-08-10T08:00:00"/>
    <s v="Kendala Lainnya"/>
    <s v="REVOKE"/>
    <s v="SLI"/>
    <s v="NO ADDON"/>
    <m/>
    <s v="Follow Up Revoke Completed, New Order ID : SC1002523921"/>
    <s v="HSI Bisnis Promo HUT Telkom PSB 70% - 50 Mbps"/>
    <s v="INDIBIZ"/>
    <m/>
    <m/>
    <d v="2026-08-10T08:00:00"/>
    <s v="2026-08-10 08:00:00 | M Janji : 10 agustus 2026 jam Pasang : pagi  Note : hubungi pelanggan jika ingin kelokasi"/>
    <m/>
    <m/>
    <m/>
    <e v="#NUM!"/>
    <e v="#NUM!"/>
    <x v="0"/>
  </r>
  <r>
    <n v="1444"/>
    <n v="1002529421"/>
    <n v="3"/>
    <x v="0"/>
    <n v="5"/>
    <s v="MATARAM"/>
    <s v="LOMBOK TIMUR UTARA"/>
    <s v="SGG"/>
    <s v="REG"/>
    <s v="AO"/>
    <x v="0"/>
    <s v="1P INET"/>
    <s v="Completed (PS)"/>
    <s v="RBS-Regional 3"/>
    <d v="2026-08-16T10:44:56"/>
    <d v="2026-08-16T16:10:36"/>
    <n v="69367379"/>
    <m/>
    <n v="172604214111"/>
    <s v="Toko Munawir"/>
    <s v="ODP-SGG-FBB/05 FBB/D01/05.01"/>
    <s v="WO061861730"/>
    <m/>
    <m/>
    <m/>
    <n v="116.43098115921001"/>
    <n v="-8.2525794535158195"/>
    <s v="MD|MYDB-20260816265659|SC00001/MC00149|Toko Munawir|089656538779"/>
    <s v="MYDIGIBIZPARTNER"/>
    <m/>
    <m/>
    <m/>
    <m/>
    <m/>
    <m/>
    <m/>
    <m/>
    <s v="Management Janji"/>
    <s v="2026-08-17 13:00:00 | Nama : BP M MUNAWIR AZIS No Hp : 089656538779 No Alt :  Tgl Pemasangan : 17 Agustus 2026 Interval : PAGI  Note : Hubungi pelanggan terlebih dahulu"/>
    <s v="FCC"/>
    <s v="16-08-2026 10:54:48"/>
    <d v="2026-08-17T13:00:00"/>
    <m/>
    <s v="PS"/>
    <s v="SGG"/>
    <s v="NO ADDON"/>
    <n v="20260816"/>
    <s v="Completed"/>
    <s v="HSI Bisnis Promo HUT Telkom PSB 70% - 150 Mbps"/>
    <s v="INDIBIZ"/>
    <m/>
    <m/>
    <d v="2026-08-17T13:00:00"/>
    <s v="2026-08-17 13:00:00 | Nama : BP M MUNAWIR AZIS No Hp : 089656538779 No Alt :  Tgl Pemasangan : 17 Agustus 2026 Interval : PAGI  Note : Hubungi pelanggan terlebih dahulu"/>
    <n v="2026"/>
    <n v="8"/>
    <n v="16"/>
    <d v="2026-08-16T00:00:00"/>
    <n v="-1.5416666666642413"/>
    <x v="1"/>
  </r>
  <r>
    <n v="1445"/>
    <n v="1002526930"/>
    <n v="3"/>
    <x v="1"/>
    <n v="5"/>
    <s v="MADIUN"/>
    <s v="BOJONEGORO"/>
    <s v="BJN"/>
    <s v="REG"/>
    <s v="AO"/>
    <x v="0"/>
    <s v="1P INET"/>
    <s v="Completed (PS)"/>
    <s v="RBS-Regional 3"/>
    <d v="2026-08-14T15:31:56"/>
    <d v="2026-08-15T19:12:40"/>
    <n v="69366265"/>
    <m/>
    <n v="152609258594"/>
    <s v="giras tower 88"/>
    <s v="ODP-BJN-FV/05 FV/D01/05.01"/>
    <s v="WO061763553"/>
    <m/>
    <m/>
    <m/>
    <n v="111.8937403"/>
    <n v="-7.1529863999999996"/>
    <s v="|MN01794|MYIA-055874499470/POI/fatkan/085746360425/pojokgiras3@gmail.com"/>
    <s v="MYIB_ASSISTANT"/>
    <m/>
    <m/>
    <m/>
    <m/>
    <m/>
    <m/>
    <m/>
    <m/>
    <s v="Management Janji"/>
    <s v="2026-08-15 15:00:00 | Nama PIC : Fatkhan No HP : 085746360425 Alt :  M Janji : 15 Augustus 2026 Jam Pasang : 08.00 - 13:00  NoteÃ‚Â :  hubungi terlebih dahulu sebelum kelokasi"/>
    <s v="FCC"/>
    <s v="14-08-2026 15:39:56"/>
    <d v="2026-08-15T15:00:00"/>
    <m/>
    <s v="PS"/>
    <s v="BJN"/>
    <s v="NO ADDON"/>
    <n v="20260815"/>
    <s v="Completed"/>
    <s v="HSI Bisnis Promo HUT Telkom PSB 70% - 200 Mbps"/>
    <s v="INDIBIZ"/>
    <m/>
    <m/>
    <d v="2026-08-15T15:00:00"/>
    <s v="2026-08-15 15:00:00 | Nama PIC : Fatkhan No HP : 085746360425 Alt :  M Janji : 15 Augustus 2026 Jam Pasang : 08.00 - 13:00  NoteÃ‚Â :  hubungi terlebih dahulu sebelum kelokasi"/>
    <n v="2026"/>
    <n v="8"/>
    <n v="15"/>
    <d v="2026-08-15T00:00:00"/>
    <n v="-0.625"/>
    <x v="1"/>
  </r>
  <r>
    <n v="1446"/>
    <n v="1002505042"/>
    <n v="3"/>
    <x v="6"/>
    <n v="5"/>
    <s v="SIDOARJO"/>
    <s v="JOMBANG"/>
    <s v="JOM"/>
    <s v="REG"/>
    <s v="AO"/>
    <x v="0"/>
    <m/>
    <s v="Completed (PS)"/>
    <s v="RBS-Regional 3"/>
    <d v="2026-08-02T08:58:11"/>
    <d v="2026-08-02T14:55:13"/>
    <n v="69356948"/>
    <m/>
    <n v="152318241021"/>
    <s v="SPPG TAMBAKREJO 05"/>
    <s v="ODP-JOM-FE/13"/>
    <s v="WO060699923"/>
    <m/>
    <m/>
    <m/>
    <n v="112.23798840000001"/>
    <n v="-7.5384528"/>
    <s v="|MN01614|/SPPG TAMBAKREJO 05/WINBACK 2.0 HSI B2B (1:1) 50MBPS 355RB PSB DISC 70%//sulthanali150@gmail.com/ACHMAD SULTAN ALI WIJAYA/85733258831"/>
    <s v="Sales Force DBS"/>
    <m/>
    <m/>
    <m/>
    <m/>
    <m/>
    <m/>
    <m/>
    <m/>
    <s v="Management Janji"/>
    <s v="2026-08-03 08:00:00|Nama Pic : BP ALI No Hp Pic : 085733258831 Jam Pemasangan : 08:00 - 12.00 Tanggal Pemasangan : SENIN 03 AGUSTUS 2026 Info Tambahan : Hubungi pelanggan sebelum datang ke lokasi, terima kasih.|YU5156|MYDITA"/>
    <s v="FCC"/>
    <d v="2026-02-08T09:09:51"/>
    <d v="2026-08-03T08:00:00"/>
    <m/>
    <s v="PS"/>
    <s v="JOM"/>
    <s v="NO ADDON"/>
    <n v="2026080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8:00:00"/>
    <s v="2026-08-03 08:00:00|Nama Pic : BP ALI No Hp Pic : 085733258831 Jam Pemasangan : 08:00 - 12.00 Tanggal Pemasangan : SENIN 03 AGUSTUS 2026 Info Tambahan : Hubungi pelanggan sebelum datang ke lokasi, terima kasih.|YU5156|MYDITA"/>
    <n v="2026"/>
    <n v="8"/>
    <n v="2"/>
    <d v="2026-08-02T00:00:00"/>
    <n v="-1.3333333333357587"/>
    <x v="1"/>
  </r>
  <r>
    <n v="1447"/>
    <n v="1002521663"/>
    <n v="3"/>
    <x v="3"/>
    <n v="5"/>
    <s v="SBY UTARA"/>
    <s v="MANYAR"/>
    <s v="MGO"/>
    <s v="REG"/>
    <s v="AO"/>
    <x v="0"/>
    <m/>
    <s v="Completed (PS)"/>
    <s v="RBS-Regional 3"/>
    <d v="2026-08-12T10:55:59"/>
    <d v="2026-08-12T15:06:57"/>
    <n v="69359701"/>
    <m/>
    <n v="152413167636"/>
    <s v="LEMBAGA PENDIDIKAN BAHASA CHINA"/>
    <s v="ODP-DMO-FQD/06"/>
    <s v="WO061567453"/>
    <m/>
    <m/>
    <m/>
    <n v="112.7513218"/>
    <n v="-7.2599382439999998"/>
    <s v="MD|MYDB-20260805264493|DN00001/MN00443|LEMBAGA PENDIDIKAN BAHASA CHINA|085113162223"/>
    <s v="MYDIGIBIZPARTNER"/>
    <m/>
    <m/>
    <m/>
    <m/>
    <m/>
    <m/>
    <m/>
    <m/>
    <s v="Management Janji"/>
    <s v="2026-08-07 08:00:00 | Nama PIC : Risky  No HP : 085113162223  Alt :   M Janji : 07/08/2026  Jam Pasang : 08.00 - 13:00   NoteÃ‚Â :  hubungi terlebih dahulu sebelum kelokasi "/>
    <s v="FCC"/>
    <d v="2026-12-08T11:10:28"/>
    <m/>
    <m/>
    <s v="PS"/>
    <s v="MGO"/>
    <s v="NO ADDON"/>
    <n v="20260812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12T07:00:00"/>
    <s v="2026-08-07 08:00:00 | Nama PIC : Risky  No HP : 085113162223  Alt :   M Janji : 07/08/2026  Jam Pasang : 08.00 - 13:00   NoteÃ‚Â :  hubungi terlebih dahulu sebelum kelokasi "/>
    <n v="2026"/>
    <n v="8"/>
    <n v="12"/>
    <d v="2026-08-12T00:00:00"/>
    <n v="-0.29166666666424135"/>
    <x v="1"/>
  </r>
  <r>
    <n v="1448"/>
    <n v="1002504677"/>
    <n v="3"/>
    <x v="0"/>
    <n v="5"/>
    <s v="MATARAM"/>
    <s v="LOMBOK BARAT TENGAH"/>
    <s v="PRY"/>
    <s v="REG"/>
    <s v="AO"/>
    <x v="0"/>
    <m/>
    <s v="Completed (PS)"/>
    <s v="RBS-Regional 3"/>
    <d v="2026-08-01T15:01:24"/>
    <d v="2026-08-01T16:23:00"/>
    <n v="69355477"/>
    <m/>
    <n v="172603791292"/>
    <s v="KOPERASI NUSA"/>
    <s v="ODP-PYA-FAC/14"/>
    <s v="WO060661009"/>
    <m/>
    <m/>
    <m/>
    <n v="116.352376279308"/>
    <n v="-8.7610257703329495"/>
    <s v="MD|MYDB-20260730263961|SC00001/MC00069|KOPERASI NUSA|087793080830"/>
    <s v="MYDIGIBIZPARTNER"/>
    <m/>
    <m/>
    <m/>
    <m/>
    <m/>
    <m/>
    <m/>
    <m/>
    <s v="Management Janji"/>
    <s v="2026-07-31 15:00:00 | Nama : BP WIGUNA (SEKRETARIS)  No Hp : 087793080830  No Alt :   Tgl Pemasangan : 31 Juli 2026  Interval : PAGI SIANG  Note : Hubungi pelanggan terlebih dahulu"/>
    <s v="FCC"/>
    <d v="2026-01-08T15:09:59"/>
    <m/>
    <m/>
    <s v="PS"/>
    <s v="PRY"/>
    <s v="NO ADDON"/>
    <n v="2026080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1T07:00:00"/>
    <s v="2026-07-31 15:00:00 | Nama : BP WIGUNA (SEKRETARIS)  No Hp : 087793080830  No Alt :   Tgl Pemasangan : 31 Juli 2026  Interval : PAGI SIANG  Note : Hubungi pelanggan terlebih dahulu"/>
    <n v="2026"/>
    <n v="8"/>
    <n v="1"/>
    <d v="2026-08-01T00:00:00"/>
    <n v="-0.29166666666424135"/>
    <x v="1"/>
  </r>
  <r>
    <n v="1449"/>
    <n v="1002518131"/>
    <n v="3"/>
    <x v="7"/>
    <n v="4"/>
    <s v="KUDUS"/>
    <s v="KUDUS"/>
    <s v="KUD"/>
    <s v="REG"/>
    <s v="AO"/>
    <x v="0"/>
    <m/>
    <s v="Completed (PS)"/>
    <s v="RBS-Regional 3"/>
    <d v="2026-08-10T14:53:08"/>
    <d v="2026-08-11T14:40:41"/>
    <n v="69362593"/>
    <m/>
    <n v="142401145757"/>
    <s v="SPBU 4459312"/>
    <s v="ODP-KUD-FV/042"/>
    <s v="WO061428215"/>
    <m/>
    <m/>
    <m/>
    <n v="110.78982259999999"/>
    <n v="-6.9303517000000001"/>
    <s v="AMRBS;406740/MUHIBBUDDIN AL MARUF/TREG3/KUDUS/AM/085848866488/DESIE IRMA KUSUMA/spbu4459312@gmail.com /Permintaan PSB HSI WB1 BISNIS 1S INET 100MBPS/SPBU 4459312"/>
    <s v="Account Manager"/>
    <m/>
    <m/>
    <m/>
    <m/>
    <m/>
    <m/>
    <m/>
    <m/>
    <s v="Management Janji"/>
    <s v="2026-08-11 13:00:00|telp : 085848866488  alt :  M Janji : (11/08/2026) jam Pasang :pagi / siang  Note : hubungi pelanggan jika ingin kelokasi|40000802|MYDITA"/>
    <s v="FCC"/>
    <d v="2026-10-08T14:55:31"/>
    <d v="2026-08-11T13:00:00"/>
    <m/>
    <s v="PS"/>
    <s v="KUD"/>
    <s v="NO ADDON"/>
    <n v="20260811"/>
    <s v="Completed"/>
    <s v="- 11_11446;Biaya PSB HSI EBIS Tunai di Depan ~ 11[150000]  - SP_NOSS;SP_NOSS ~ Internet NOSS Multispeed Network[0]  - SP_NOSS;SP_NOSS ~ Internet NOSS Multispeed Network[0]  - E24057;E24057 ~ ES24 - Paket HSI Bisnis (HSIE) Khusus Winback[0]  - E24057~null~"/>
    <s v="INDIBIZ"/>
    <m/>
    <m/>
    <d v="2026-08-11T13:00:00"/>
    <s v="2026-08-11 13:00:00|telp : 085848866488  alt :  M Janji : (11/08/2026) jam Pasang :pagi / siang  Note : hubungi pelanggan jika ingin kelokasi|40000802|MYDITA"/>
    <n v="2026"/>
    <n v="8"/>
    <n v="11"/>
    <d v="2026-08-11T00:00:00"/>
    <n v="-0.54166666666424135"/>
    <x v="1"/>
  </r>
  <r>
    <n v="1450"/>
    <n v="1002505426"/>
    <n v="3"/>
    <x v="3"/>
    <n v="5"/>
    <s v="SBY UTARA"/>
    <s v="GRESIK"/>
    <s v="BWN"/>
    <s v="REG"/>
    <s v="AO"/>
    <x v="0"/>
    <s v="1P INET"/>
    <s v="102 | FOLLOW UP COMPLETED"/>
    <s v="RBS-Regional 3"/>
    <d v="2026-08-02T19:50:56"/>
    <d v="2026-08-14T11:02:32"/>
    <n v="69357121"/>
    <m/>
    <n v="152453209225"/>
    <s v="TOkO ANA"/>
    <s v="ODP-BWN-FAC/12 FAC/D03/12.01"/>
    <s v="WO060742029"/>
    <m/>
    <m/>
    <m/>
    <n v="112.727671936154"/>
    <n v="-5.8104920897655497"/>
    <s v="MD|MYDB-20260802264202|DN00001/MN00018|TOkO ANA|081259523748"/>
    <s v="MYDIGIBIZPARTNER"/>
    <m/>
    <m/>
    <m/>
    <m/>
    <m/>
    <m/>
    <m/>
    <m/>
    <s v="Management Janji"/>
    <s v="2026-08-04 08:00:00 | M Janji : (03/08/2026) jam Pasang : 09:00 Note : hubungi pelanggan jika ingin kelokasi"/>
    <s v="FCC"/>
    <d v="2026-02-08T19:54:46"/>
    <d v="2026-08-04T08:00:00"/>
    <s v="Kendala Lainnya"/>
    <s v="REVOKE"/>
    <s v="BWN"/>
    <s v="NO ADDON"/>
    <m/>
    <s v="Follow Up Revoke Completed, New Order ID : SC1002526016"/>
    <s v="HSI Bisnis Promo HUT Telkom PSB 70% - 50 Mbps"/>
    <s v="INDIBIZ"/>
    <m/>
    <m/>
    <d v="2026-08-04T08:00:00"/>
    <s v="2026-08-04 08:00:00 | M Janji : (03/08/2026) jam Pasang : 09:00 Note : hubungi pelanggan jika ingin kelokasi"/>
    <m/>
    <m/>
    <m/>
    <e v="#NUM!"/>
    <e v="#NUM!"/>
    <x v="0"/>
  </r>
  <r>
    <n v="1451"/>
    <n v="1002521004"/>
    <n v="3"/>
    <x v="3"/>
    <n v="5"/>
    <s v="MADURA"/>
    <s v="PAMEKASAN"/>
    <s v="PME"/>
    <s v="REG"/>
    <s v="AO"/>
    <x v="0"/>
    <s v="1P INET"/>
    <s v="Completed (PS)"/>
    <s v="RBS-Regional 3"/>
    <d v="2026-08-11T19:07:56"/>
    <d v="2026-08-13T15:24:41"/>
    <n v="69363748"/>
    <m/>
    <n v="152426928149"/>
    <s v="UD MAKMUR"/>
    <s v="ODP-PME-FBM/30"/>
    <s v="WO061538473"/>
    <m/>
    <m/>
    <m/>
    <n v="113.5063677"/>
    <n v="-7.1160457999999904"/>
    <s v="MD|MYDB-20260811264958|DN00001/MN00558|UD MAKMUR|085337059189"/>
    <s v="MYDIGIBIZPARTNER"/>
    <m/>
    <m/>
    <m/>
    <m/>
    <m/>
    <m/>
    <m/>
    <m/>
    <s v="Management Janji"/>
    <s v="2026-08-13 08:00:00 | telp : 085337059189 alt :  M Janji : (13/08/2026) jam Pasang :pagi / siang  Note : hubungi pelanggan jika ingin kelokasi"/>
    <s v="FCC"/>
    <d v="2026-11-08T19:09:51"/>
    <d v="2026-08-13T08:00:00"/>
    <m/>
    <s v="PS"/>
    <s v="PME"/>
    <s v="NO ADDON"/>
    <n v="20260813"/>
    <s v="Completed"/>
    <s v="HSI Bisnis Promo HUT Telkom PSB 70% - 150 Mbps"/>
    <s v="INDIBIZ"/>
    <m/>
    <m/>
    <d v="2026-08-13T08:00:00"/>
    <s v="2026-08-13 08:00:00 | telp : 085337059189 alt :  M Janji : (13/08/2026) jam Pasang :pagi / siang  Note : hubungi pelanggan jika ingin kelokasi"/>
    <n v="2026"/>
    <n v="8"/>
    <n v="13"/>
    <d v="2026-08-13T00:00:00"/>
    <n v="-0.33333333333575865"/>
    <x v="1"/>
  </r>
  <r>
    <n v="1452"/>
    <n v="1002520274"/>
    <n v="3"/>
    <x v="3"/>
    <n v="5"/>
    <s v="SBY UTARA"/>
    <s v="MANYAR"/>
    <s v="MGO"/>
    <s v="REG"/>
    <s v="AO"/>
    <x v="0"/>
    <m/>
    <s v="Completed (PS)"/>
    <s v="RBS-Regional 3"/>
    <d v="2026-08-11T14:58:49"/>
    <d v="2026-08-11T16:26:36"/>
    <n v="69356915"/>
    <m/>
    <n v="152413167621"/>
    <s v="Little Amsterdam (PT Memori Setiap Gigitan)"/>
    <s v="ODP-DMO-FTB/25"/>
    <s v="WO061511063"/>
    <m/>
    <m/>
    <m/>
    <n v="112.74749956687999"/>
    <n v="-7.2634318140746004"/>
    <s v="MD|MYDB-20260801264160|DN00001/MN02280|Little Amsterdam (PT Memori Setiap Gigitan)|087770104036"/>
    <s v="MYDIGIBIZPARTNER"/>
    <m/>
    <m/>
    <m/>
    <m/>
    <m/>
    <m/>
    <m/>
    <m/>
    <s v="Management Janji"/>
    <s v="2026-08-08 08:00:00 | Nama PIC : IBU RENNY  No HP :  087770104036  Alt :   M Janji : (SABTU/8/AGUSTUS/2026)  jam Pasang : 09:00  Note : hubungi pelanggan jika ingin kelokasi"/>
    <s v="FCC"/>
    <d v="2026-11-08T15:10:17"/>
    <m/>
    <m/>
    <s v="PS"/>
    <s v="MGO"/>
    <s v="NO ADDON"/>
    <n v="20260811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11T07:00:00"/>
    <s v="2026-08-08 08:00:00 | Nama PIC : IBU RENNY  No HP :  087770104036  Alt :   M Janji : (SABTU/8/AGUSTUS/2026)  jam Pasang : 09:00  Note : hubungi pelanggan jika ingin kelokasi"/>
    <n v="2026"/>
    <n v="8"/>
    <n v="11"/>
    <d v="2026-08-11T00:00:00"/>
    <n v="-0.29166666666424135"/>
    <x v="1"/>
  </r>
  <r>
    <n v="1453"/>
    <n v="1002519026"/>
    <n v="3"/>
    <x v="2"/>
    <n v="4"/>
    <s v="PURWOKERTO"/>
    <s v="PURWOKERTO"/>
    <s v="PWT"/>
    <s v="REG"/>
    <s v="AO"/>
    <x v="0"/>
    <m/>
    <s v="Completed (PS)"/>
    <s v="RBS-Regional 3"/>
    <d v="2026-08-11T09:33:53"/>
    <d v="2026-08-11T14:47:52"/>
    <n v="69361544"/>
    <m/>
    <n v="146303609799"/>
    <s v="PT. SYNERGY INTERCONECT TECHNOLOGY"/>
    <s v="ODP-PWT-FAX/058"/>
    <s v="WO061467862"/>
    <m/>
    <m/>
    <m/>
    <n v="109.253967"/>
    <n v="-7.4119729000000003"/>
    <s v="|MN01513|MYIA-001862644556/POI/Bp Yogi/089691681027/synergyinterconecttechnology@gmail.com"/>
    <s v="Sales Profesional"/>
    <m/>
    <m/>
    <m/>
    <m/>
    <m/>
    <m/>
    <m/>
    <m/>
    <s v="Management Janji"/>
    <s v="2026-08-09 13:00:00 | Tgl Pemasangan : 09 Agustus 2026  Interval : PAGI SIANG  Note : Hubungi pelanggan terlebih dahulu"/>
    <s v="FCC"/>
    <d v="2026-11-08T09:40:16"/>
    <m/>
    <m/>
    <s v="PS"/>
    <s v="PWT"/>
    <s v="NO ADDON"/>
    <n v="20260811"/>
    <s v="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11T07:00:00"/>
    <s v="2026-08-09 13:00:00 | Tgl Pemasangan : 09 Agustus 2026  Interval : PAGI SIANG  Note : Hubungi pelanggan terlebih dahulu"/>
    <n v="2026"/>
    <n v="8"/>
    <n v="11"/>
    <d v="2026-08-11T00:00:00"/>
    <n v="-0.29166666666424135"/>
    <x v="1"/>
  </r>
  <r>
    <n v="1454"/>
    <n v="1002512185"/>
    <n v="3"/>
    <x v="4"/>
    <n v="4"/>
    <s v="PEKALONGAN"/>
    <s v="TEGAL"/>
    <s v="TEG"/>
    <s v="REG"/>
    <s v="AO"/>
    <x v="0"/>
    <s v="1P INET"/>
    <s v="102 | FOLLOW UP COMPLETED"/>
    <s v="RBS-Regional 3"/>
    <d v="2026-08-06T11:59:56"/>
    <d v="2026-08-08T10:47:15"/>
    <n v="69359906"/>
    <m/>
    <n v="142212126662"/>
    <s v="PT. Patra Logistik"/>
    <s v="ODP-TEG-FAF/012 FAF/D02/012.01"/>
    <s v="WO061064015"/>
    <m/>
    <m/>
    <m/>
    <n v="109.187613"/>
    <n v="-6.8713160000000002"/>
    <s v="|MB00449|MYIA-045276889499/POI/ibu/081298132948/zaenal.arifin3@gmail.com"/>
    <s v="MYIB_ASSISTANT"/>
    <m/>
    <m/>
    <m/>
    <m/>
    <m/>
    <m/>
    <m/>
    <m/>
    <s v="Management Janji"/>
    <s v="2026-08-07 08:00:00 | M Janji : (07/08/026) jam Pasang : 09:00 Note : hubungi pelanggan jika ingin kelokasi "/>
    <s v="FCC"/>
    <d v="2026-06-08T12:10:32"/>
    <d v="2026-08-07T08:00:00"/>
    <s v="Kendala Teknik"/>
    <s v="REVOKE"/>
    <s v="TEG"/>
    <s v="NO ADDON"/>
    <m/>
    <s v="Follow Up Revoke Completed, New Order ID : SC1002515754"/>
    <s v="HSI Bisnis Promo HUT Telkom PSB 70% - 50 Mbps"/>
    <s v="INDIBIZ"/>
    <m/>
    <m/>
    <d v="2026-08-07T08:00:00"/>
    <s v="2026-08-07 08:00:00 | M Janji : (07/08/026) jam Pasang : 09:00 Note : hubungi pelanggan jika ingin kelokasi "/>
    <m/>
    <m/>
    <m/>
    <e v="#NUM!"/>
    <e v="#NUM!"/>
    <x v="0"/>
  </r>
  <r>
    <n v="1455"/>
    <n v="1002527730"/>
    <n v="3"/>
    <x v="0"/>
    <n v="5"/>
    <s v="KUPANG"/>
    <s v="MAUMERE"/>
    <s v="MMR"/>
    <s v="REG"/>
    <s v="AO"/>
    <x v="0"/>
    <s v="1P INET"/>
    <s v="7 | OSS - PROVISIONING ISSUED"/>
    <s v="RBS-Regional 3"/>
    <d v="2026-08-15T08:55:58"/>
    <d v="2026-08-18T08:08:53"/>
    <n v="69366554"/>
    <m/>
    <n v="172508208934"/>
    <s v="PT GADAI MAS NUSANTARA"/>
    <s v="ODP-MMR-FE/15 FE/D01/15.01"/>
    <s v="WO061798543"/>
    <m/>
    <m/>
    <m/>
    <n v="122.21782640000001"/>
    <n v="-8.6231445999999998"/>
    <s v="|MN01740|MYIA-006251396759/POI/MARSEL FERDINAN KASEH /082236338952/marsel.ferdinan@gadaimas.com"/>
    <s v="MYIB_ASSISTANT"/>
    <m/>
    <m/>
    <m/>
    <m/>
    <m/>
    <m/>
    <m/>
    <m/>
    <s v="Management Janji"/>
    <s v="2026-08-18 08:00:00 | Nama Pic : bp MARSEL  No Hp Pic : 082236338952 No alt : - Jam Pemasangan : pagi siang  Tanggal Pemasangan : 15 Agustus 2026"/>
    <s v="FCC"/>
    <s v="15-08-2026 09:09:57"/>
    <d v="2026-08-18T08:00:00"/>
    <m/>
    <s v="PI"/>
    <s v="MMR"/>
    <s v="NO ADDON"/>
    <m/>
    <s v="Provisioning Issued"/>
    <s v="HSI Bisnis Basic Promo HUT Telkom PSB 70% - 50 Mbps"/>
    <s v="INDIBIZ"/>
    <m/>
    <m/>
    <d v="2026-08-18T08:00:00"/>
    <s v="2026-08-18 08:00:00 | Nama Pic : bp MARSEL  No Hp Pic : 082236338952 No alt : - Jam Pemasangan : pagi siang  Tanggal Pemasangan : 15 Agustus 2026"/>
    <m/>
    <m/>
    <m/>
    <e v="#NUM!"/>
    <e v="#NUM!"/>
    <x v="0"/>
  </r>
  <r>
    <n v="1456"/>
    <n v="1002515951"/>
    <n v="3"/>
    <x v="0"/>
    <n v="5"/>
    <s v="KUPANG"/>
    <s v="LABOAN BAJO"/>
    <s v="RTE"/>
    <s v="REG"/>
    <s v="AO"/>
    <x v="0"/>
    <s v="1P INET"/>
    <s v="Completed (PS)"/>
    <s v="RBS-Regional 3"/>
    <d v="2026-08-08T13:26:58"/>
    <d v="2026-08-09T21:00:39"/>
    <n v="69361471"/>
    <m/>
    <n v="172514216906"/>
    <s v="MECEN SHOP"/>
    <s v="ODP-RTE-FG/32 FG/D01/32.01"/>
    <s v="WO061263965"/>
    <m/>
    <m/>
    <m/>
    <n v="120.450884138596"/>
    <n v="-8.5999956407606799"/>
    <s v="|MN02681|MYIA-069104438117/POI/YOVITA JUN/081239194929/mecenshop086@gmail.com"/>
    <s v="MYIB_ASSISTANT"/>
    <m/>
    <m/>
    <m/>
    <m/>
    <m/>
    <m/>
    <m/>
    <m/>
    <s v="Management Janji"/>
    <s v="2026-08-09 13:00:00 | Nama PIC: bu yovita Notel: 081239194929 Alt: -  Tanggal: 9/8/2026 Jam Pasang: Siang Note: Hubungi pelanggan sebelum ke lokasi, terima kasih. "/>
    <s v="FCC"/>
    <d v="2026-08-08T13:39:52"/>
    <d v="2026-08-09T13:00:00"/>
    <m/>
    <s v="PS"/>
    <s v="RTE"/>
    <s v="NO ADDON"/>
    <n v="20260809"/>
    <s v="Completed"/>
    <s v="HSI Bisnis Basic PSB 70% - 50 Mbps"/>
    <s v="INDIBIZ"/>
    <m/>
    <m/>
    <d v="2026-08-09T13:00:00"/>
    <s v="2026-08-09 13:00:00 | Nama PIC: bu yovita Notel: 081239194929 Alt: -  Tanggal: 9/8/2026 Jam Pasang: Siang Note: Hubungi pelanggan sebelum ke lokasi, terima kasih. "/>
    <n v="2026"/>
    <n v="8"/>
    <n v="9"/>
    <d v="2026-08-09T00:00:00"/>
    <n v="-0.54166666666424135"/>
    <x v="1"/>
  </r>
  <r>
    <n v="1457"/>
    <n v="1002506082"/>
    <n v="3"/>
    <x v="6"/>
    <n v="5"/>
    <s v="SIDOARJO"/>
    <s v="PASURUAN"/>
    <s v="GEM"/>
    <s v="REG"/>
    <s v="AO"/>
    <x v="0"/>
    <m/>
    <s v="Completed (PS)"/>
    <s v="RBS-Regional 3"/>
    <d v="2026-08-03T13:23:38"/>
    <d v="2026-08-04T19:50:27"/>
    <n v="69357529"/>
    <m/>
    <n v="152743206244"/>
    <s v="SUMBER REJEKI"/>
    <s v="ODP-GEM-FAE/08"/>
    <s v="WO060800947"/>
    <m/>
    <m/>
    <m/>
    <n v="112.6950853"/>
    <n v="-7.5210730000000003"/>
    <s v="|MC30223|/VANIA HARTONO/82229629998/vaniahartono1@gmail.com"/>
    <s v="Sales Force DBS"/>
    <m/>
    <m/>
    <m/>
    <m/>
    <m/>
    <m/>
    <m/>
    <m/>
    <s v="Management Janji"/>
    <s v="2026-08-04 13:00:00|M Janji : 4 agustus 2026 jam Pasang : siang Note : hubungi pelanggan jika ingin kelokasi|40981182|MYDITA"/>
    <s v="FCC"/>
    <d v="2026-03-08T13:25:40"/>
    <d v="2026-08-04T13:00:00"/>
    <m/>
    <s v="PS"/>
    <s v="GEM"/>
    <s v="NO ADDON"/>
    <n v="20260804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4T13:00:00"/>
    <s v="2026-08-04 13:00:00|M Janji : 4 agustus 2026 jam Pasang : siang Note : hubungi pelanggan jika ingin kelokasi|40981182|MYDITA"/>
    <n v="2026"/>
    <n v="8"/>
    <n v="4"/>
    <d v="2026-08-04T00:00:00"/>
    <n v="-0.54166666666424135"/>
    <x v="1"/>
  </r>
  <r>
    <n v="1458"/>
    <n v="1002525996"/>
    <n v="3"/>
    <x v="1"/>
    <n v="5"/>
    <s v="KEDIRI"/>
    <s v="KEDIRI"/>
    <s v="MJT"/>
    <s v="REG"/>
    <s v="AO"/>
    <x v="0"/>
    <s v="1P INET"/>
    <s v="Completed (PS)"/>
    <s v="RBS-Regional 3"/>
    <d v="2026-08-14T10:52:56"/>
    <d v="2026-08-14T18:54:48"/>
    <n v="69365822"/>
    <m/>
    <n v="152640225892"/>
    <s v="MA AL-MAHRUSIYAH u/ ruang SERVER"/>
    <s v="ODP-MJT-FM/02"/>
    <s v="WO061729804"/>
    <m/>
    <m/>
    <m/>
    <n v="111.996925611709"/>
    <n v="-7.8177761134150598"/>
    <s v="|MN02540|MYIA-013093430666/POI/YASIN/085755062469/vengevul@gmail.com"/>
    <s v="MYIB_ASSISTANT"/>
    <m/>
    <m/>
    <m/>
    <m/>
    <m/>
    <m/>
    <m/>
    <m/>
    <s v="Management Janji"/>
    <s v="2026-08-15 08:00:00 | Waktu pemasangan : 15 agustus 2026 Jam pemasangan : 08.00 - 12.00 Info Tambahan : Hubungi pelanggan dulu sebelum ke lokasi terimakasih "/>
    <s v="FCC"/>
    <s v="14-08-2026 10:54:53"/>
    <d v="2026-08-15T08:00:00"/>
    <m/>
    <s v="PS"/>
    <s v="MJT"/>
    <s v="NO ADDON"/>
    <n v="20260814"/>
    <s v="Completed"/>
    <s v="HSI Bisnis Promo HUT Telkom PSB 70% - 300 Mbps"/>
    <s v="INDIBIZ"/>
    <m/>
    <m/>
    <d v="2026-08-15T08:00:00"/>
    <s v="2026-08-15 08:00:00 | Waktu pemasangan : 15 agustus 2026 Jam pemasangan : 08.00 - 12.00 Info Tambahan : Hubungi pelanggan dulu sebelum ke lokasi terimakasih "/>
    <n v="2026"/>
    <n v="8"/>
    <n v="14"/>
    <d v="2026-08-14T00:00:00"/>
    <n v="-1.3333333333357587"/>
    <x v="1"/>
  </r>
  <r>
    <n v="1459"/>
    <n v="1002533593"/>
    <n v="3"/>
    <x v="1"/>
    <n v="5"/>
    <s v="MALANG"/>
    <s v="KEPANJEN"/>
    <s v="GDG"/>
    <s v="REG"/>
    <s v="AO"/>
    <x v="0"/>
    <s v="1P INET"/>
    <s v="MIE - SEND SURVEY"/>
    <s v="RBS-Regional 3"/>
    <d v="2026-08-18T14:44:57"/>
    <d v="2026-08-18T14:46:01"/>
    <n v="69369189"/>
    <m/>
    <n v="152704231458"/>
    <s v="kost klayatan"/>
    <s v="ODP-GDG-FAQ/26 FAQ/D03/26.01"/>
    <s v="WO062022987"/>
    <m/>
    <m/>
    <m/>
    <n v="112.61350069194999"/>
    <n v="-8.0040775563820894"/>
    <s v="MD|MYDB-20260818265996|DN00001/MN00519|kost klayatan|08970495102"/>
    <s v="MYDIGIBIZPARTNER"/>
    <m/>
    <m/>
    <m/>
    <m/>
    <m/>
    <m/>
    <m/>
    <m/>
    <s v="Management Janji"/>
    <s v="2026-08-21 08:00:00 | Nama PIC:  bp firman No HP: 08970495102 Alt: Tanggal: 21/8/2026 Jam Pasang: Pagi Note: Hubungi sebelum ke lokasi, terimakasih"/>
    <s v="FCC"/>
    <s v="18-08-2026 14:55:28"/>
    <d v="2026-08-21T08:00:00"/>
    <m/>
    <s v="SURVEY_NEW_MANJA"/>
    <s v="GDG"/>
    <s v="NO ADDON"/>
    <m/>
    <s v="MIE - SEND SURVEY"/>
    <s v="HSI Bisnis Promo HUT RI PSB 70% - 50 Mbps"/>
    <s v="INDIBIZ"/>
    <m/>
    <m/>
    <d v="2026-08-21T08:00:00"/>
    <s v="2026-08-21 08:00:00 | Nama PIC:  bp firman No HP: 08970495102 Alt: Tanggal: 21/8/2026 Jam Pasang: Pagi Note: Hubungi sebelum ke lokasi, terimakasih"/>
    <m/>
    <m/>
    <m/>
    <e v="#NUM!"/>
    <e v="#NUM!"/>
    <x v="0"/>
  </r>
  <r>
    <n v="1460"/>
    <n v="1002527068"/>
    <n v="3"/>
    <x v="6"/>
    <n v="5"/>
    <s v="SIDOARJO"/>
    <s v="PASURUAN"/>
    <s v="PGE"/>
    <s v="REG"/>
    <s v="AO"/>
    <x v="0"/>
    <m/>
    <s v="Completed (PS)"/>
    <s v="RBS-Regional 3"/>
    <d v="2026-08-14T16:05:16"/>
    <d v="2026-08-15T19:28:10"/>
    <n v="69366319"/>
    <m/>
    <n v="152746208623"/>
    <s v="VILLA KOES 3"/>
    <s v="ODP-PGE-FC/66"/>
    <s v="WO061808450"/>
    <m/>
    <m/>
    <m/>
    <n v="112.6387337"/>
    <n v="-7.6898115999999996"/>
    <s v="|MC30224|/KHUSAENI/81259415471/khusaenihaji@gmail.com"/>
    <s v="Sales Force DBS"/>
    <m/>
    <m/>
    <m/>
    <m/>
    <m/>
    <m/>
    <m/>
    <m/>
    <s v="Management Janji"/>
    <s v="2026-08-16 08:00:00|M Janji :  16 Agustus 2026 Jam Pasang : Pagi Note : hubungi pelanggan jika ingin ke lokasi, terima kasih|40941148|MYDITA"/>
    <s v="FCC"/>
    <s v="14-08-2026 16:10:01"/>
    <d v="2026-08-16T08:00:00"/>
    <m/>
    <s v="PS"/>
    <s v="PGE"/>
    <s v="NO ADDON"/>
    <n v="2026081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6T08:00:00"/>
    <s v="2026-08-16 08:00:00|M Janji :  16 Agustus 2026 Jam Pasang : Pagi Note : hubungi pelanggan jika ingin ke lokasi, terima kasih|40941148|MYDITA"/>
    <n v="2026"/>
    <n v="8"/>
    <n v="15"/>
    <d v="2026-08-15T00:00:00"/>
    <n v="-1.3333333333357587"/>
    <x v="1"/>
  </r>
  <r>
    <n v="1461"/>
    <n v="1002525728"/>
    <n v="3"/>
    <x v="1"/>
    <n v="5"/>
    <s v="MALANG"/>
    <s v="BATU"/>
    <s v="BTU"/>
    <s v="REG"/>
    <s v="AO"/>
    <x v="0"/>
    <s v="1P INET"/>
    <s v="MIA - INVALID SURVEY"/>
    <s v="RBS-Regional 3"/>
    <d v="2026-08-14T09:55:57"/>
    <d v="2026-08-15T05:40:50"/>
    <n v="69365721"/>
    <m/>
    <n v="152707239047"/>
    <s v="TOKO DEN BAGOES"/>
    <s v="ODP-BTU-FF/17 FF/D03/17.01"/>
    <s v="WO061724035"/>
    <m/>
    <m/>
    <m/>
    <n v="112.5382755"/>
    <n v="-7.9080776000000004"/>
    <s v="|MN02703|MYIA-080694385130/POI/Mochamad Iqbal Rato/085852266735/miqbalrato@gmail.com"/>
    <s v="MYIB_ASSISTANT"/>
    <m/>
    <m/>
    <m/>
    <m/>
    <m/>
    <m/>
    <m/>
    <m/>
    <s v="Management Janji"/>
    <s v="2026-08-15 08:00:00 | Nama PIC : BAPAK IQBAL No HP : 085852266735 No Alternatif : - M Janji : 15/07/2026 Jam Pasang : Pagi NoteÃ‚Â :  Hubungi terlebih dahulu sebelum ke lokasi"/>
    <s v="FCC"/>
    <s v="14-08-2026 10:09:48"/>
    <d v="2026-08-15T08:00:00"/>
    <m/>
    <s v="SURVEY_NEW_MANJA"/>
    <s v="BTU"/>
    <s v="NO ADDON"/>
    <m/>
    <s v="MIE - INVALID SURVEY - Kendala Jalur/Rute Tarikan"/>
    <s v="HSI Bisnis Promo HUT Telkom PSB 70% - 50 Mbps"/>
    <s v="INDIBIZ"/>
    <m/>
    <m/>
    <d v="2026-08-15T08:00:00"/>
    <s v="2026-08-15 08:00:00 | Nama PIC : BAPAK IQBAL No HP : 085852266735 No Alternatif : - M Janji : 15/07/2026 Jam Pasang : Pagi NoteÃ‚Â :  Hubungi terlebih dahulu sebelum ke lokasi"/>
    <m/>
    <m/>
    <m/>
    <e v="#NUM!"/>
    <e v="#NUM!"/>
    <x v="0"/>
  </r>
  <r>
    <n v="1462"/>
    <n v="1002510808"/>
    <n v="3"/>
    <x v="1"/>
    <n v="5"/>
    <s v="MADIUN"/>
    <s v="MADIUN"/>
    <s v="MNZ"/>
    <s v="REG"/>
    <s v="AO"/>
    <x v="0"/>
    <s v="1P INET"/>
    <s v="Completed (PS)"/>
    <s v="RBS-Regional 3"/>
    <d v="2026-08-05T14:29:57"/>
    <d v="2026-08-06T16:42:54"/>
    <n v="69359295"/>
    <m/>
    <n v="152601214975"/>
    <s v="MOVEN FITNESS"/>
    <s v="ODP-MNZ-FU/99"/>
    <s v="WO060994467"/>
    <m/>
    <m/>
    <m/>
    <n v="111.525505943307"/>
    <n v="-7.6229470195620799"/>
    <s v="|MN00285|MYIA-062364956774/POI/ARNOLD TRIANTONY CHANDRA/082226292859/arnoldtriantonychandra@gmail.com"/>
    <s v="MYIB_ASSISTANT"/>
    <m/>
    <m/>
    <m/>
    <m/>
    <m/>
    <m/>
    <m/>
    <m/>
    <s v="Management Janji"/>
    <s v="2026-08-06 13:00:00 | M Janji : (06/08/2026) jam Pasang : 09:00 Note : hubungi pelanggan jika ingin kelokasi"/>
    <s v="FCC"/>
    <d v="2026-05-08T14:39:46"/>
    <d v="2026-08-06T13:00:00"/>
    <m/>
    <s v="PS"/>
    <s v="MNZ"/>
    <s v="NO ADDON"/>
    <n v="20260806"/>
    <s v="Completed"/>
    <s v="HSI Bisnis Promo HUT Telkom PSB 70% - 50 Mbps"/>
    <s v="INDIBIZ"/>
    <m/>
    <m/>
    <d v="2026-08-06T13:00:00"/>
    <s v="2026-08-06 13:00:00 | M Janji : (06/08/2026) jam Pasang : 09:00 Note : hubungi pelanggan jika ingin kelokasi"/>
    <n v="2026"/>
    <n v="8"/>
    <n v="6"/>
    <d v="2026-08-06T00:00:00"/>
    <n v="-0.54166666666424135"/>
    <x v="1"/>
  </r>
  <r>
    <n v="1463"/>
    <n v="1002515611"/>
    <n v="3"/>
    <x v="2"/>
    <n v="4"/>
    <s v="PURWOKERTO"/>
    <s v="PURWOKERTO"/>
    <s v="PWT"/>
    <s v="REG"/>
    <s v="AO"/>
    <x v="0"/>
    <m/>
    <s v="Completed (PS)"/>
    <s v="RBS-Regional 3"/>
    <d v="2026-08-08T08:59:56"/>
    <d v="2026-08-08T10:32:29"/>
    <n v="69360049"/>
    <n v="2812959935"/>
    <n v="146303609747"/>
    <s v="mi ma&amp; 39;arif nu teluk"/>
    <s v="ODP-PWT-FP/085"/>
    <s v="WO061235887"/>
    <m/>
    <m/>
    <m/>
    <n v="109.25261260000001"/>
    <n v="-7.4512397999999997"/>
    <s v="|MN02742|MYIA-086458900272/POI/arif hidayat/+6285546640881/arifhidayat.mijen@gmail.com"/>
    <s v="Sales Profesional"/>
    <m/>
    <m/>
    <m/>
    <m/>
    <m/>
    <m/>
    <m/>
    <m/>
    <s v="Management Janji"/>
    <s v="2026-08-07 13:00:00 | Nama Pic : bp arif  No Hp Pic : 085546640881  No alt : -  Jam Pemasangan : siang   Tanggal Pemasangan : 7 Agustus 2026"/>
    <s v="FCC"/>
    <d v="2026-08-08T09:10:12"/>
    <m/>
    <m/>
    <s v="PS"/>
    <s v="PWT"/>
    <s v="NO ADDON"/>
    <n v="20260808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08T07:00:00"/>
    <s v="2026-08-07 13:00:00 | Nama Pic : bp arif  No Hp Pic : 085546640881  No alt : -  Jam Pemasangan : siang   Tanggal Pemasangan : 7 Agustus 2026"/>
    <n v="2026"/>
    <n v="8"/>
    <n v="8"/>
    <d v="2026-08-08T00:00:00"/>
    <n v="-0.29166666666424135"/>
    <x v="1"/>
  </r>
  <r>
    <n v="1464"/>
    <n v="1002511398"/>
    <n v="3"/>
    <x v="0"/>
    <n v="5"/>
    <s v="KUPANG"/>
    <s v="ENDE"/>
    <s v="END"/>
    <s v="REG"/>
    <s v="AO"/>
    <x v="0"/>
    <s v="1P INET"/>
    <s v="OSS - FALLOUT"/>
    <s v="RBS-Regional 3"/>
    <d v="2026-08-06T07:25:57"/>
    <d v="2026-08-13T18:41:26"/>
    <n v="69359519"/>
    <m/>
    <n v="172506788769"/>
    <s v="TOKO MEGA DARMA"/>
    <s v="ODP-END-FM/06 FM/D01/06.01"/>
    <s v="WO061034385"/>
    <m/>
    <m/>
    <m/>
    <n v="121.6514122"/>
    <n v="-8.8423689999999997"/>
    <s v="|MC40144|MYIA-077388511005/POI/GIOSCANI BRIAN G F/085231217979/brian0512fanggidae@gmail.com"/>
    <s v="MYIB_ASSISTANT"/>
    <m/>
    <m/>
    <m/>
    <m/>
    <m/>
    <m/>
    <m/>
    <m/>
    <s v="Management Janji"/>
    <s v="2026-08-07 08:00:00 | telp :085231217979 alt : manja : pagi : siang 07/08/2026 hub sebelum ke lokasi "/>
    <s v="FCC"/>
    <d v="2026-06-08T07:40:01"/>
    <d v="2026-08-07T08:00:00"/>
    <s v="Kendala Pelanggan"/>
    <s v="FO_WFM"/>
    <s v="END"/>
    <s v="NO ADDON"/>
    <m/>
    <s v="Provisioning Failed|WFM|INF009039203|PP_-8.841788900000001,121.65054090000001_RESCHEDULE"/>
    <s v="HSI Bisnis Promo HUT Telkom PSB 70% - 50 Mbps"/>
    <s v="INDIBIZ"/>
    <m/>
    <m/>
    <d v="2026-08-07T08:00:00"/>
    <s v="2026-08-07 08:00:00 | telp :085231217979 alt : manja : pagi : siang 07/08/2026 hub sebelum ke lokasi "/>
    <m/>
    <m/>
    <m/>
    <e v="#NUM!"/>
    <e v="#NUM!"/>
    <x v="0"/>
  </r>
  <r>
    <n v="1465"/>
    <n v="1002527757"/>
    <n v="3"/>
    <x v="3"/>
    <n v="5"/>
    <s v="SBY SELATAN"/>
    <s v="MANYAR"/>
    <s v="MYR"/>
    <s v="REG"/>
    <s v="AO"/>
    <x v="0"/>
    <s v="1P INET"/>
    <s v="Completed (PS)"/>
    <s v="RBS-Regional 3"/>
    <d v="2026-08-15T09:16:56"/>
    <d v="2026-08-15T16:23:00"/>
    <n v="69366581"/>
    <m/>
    <n v="152303246239"/>
    <s v="WARKOP TKK NGINDEN"/>
    <s v="ODP-MYR-FKM/02 FKM/D01/02.01"/>
    <s v="WO061799726"/>
    <m/>
    <m/>
    <m/>
    <n v="112.767563"/>
    <n v="-7.2999260000000001"/>
    <s v="|MN02280|MYIA-008042362451/POI/BAYU ADITYA CAESARYANDI/081217664565/warkoptkkreborn@gmail.com"/>
    <s v="MYIB_ASSISTANT"/>
    <m/>
    <m/>
    <m/>
    <m/>
    <m/>
    <m/>
    <m/>
    <m/>
    <s v="Management Janji"/>
    <s v="2026-08-16 08:00:00 | Nama PIC : bapak bayu No HP : 081217664565 Alt :  M Janji : (MINGGU/16/AGUSTUS/2026) jam Pasang : 09:00 Note : hubungi pelanggan jika ingin kelokasi"/>
    <s v="FCC"/>
    <s v="15-08-2026 09:40:30"/>
    <d v="2026-08-16T08:00:00"/>
    <m/>
    <s v="PS"/>
    <s v="MYR"/>
    <s v="NO ADDON"/>
    <n v="20260815"/>
    <s v="Completed"/>
    <s v="HSI Bisnis Promo HUT Telkom PSB 70% - 150 Mbps"/>
    <s v="INDIBIZ"/>
    <m/>
    <m/>
    <d v="2026-08-16T08:00:00"/>
    <s v="2026-08-16 08:00:00 | Nama PIC : bapak bayu No HP : 081217664565 Alt :  M Janji : (MINGGU/16/AGUSTUS/2026) jam Pasang : 09:00 Note : hubungi pelanggan jika ingin kelokasi"/>
    <n v="2026"/>
    <n v="8"/>
    <n v="15"/>
    <d v="2026-08-15T00:00:00"/>
    <n v="-1.3333333333357587"/>
    <x v="1"/>
  </r>
  <r>
    <n v="1466"/>
    <n v="1002534734"/>
    <n v="3"/>
    <x v="1"/>
    <n v="5"/>
    <s v="MALANG"/>
    <s v="KEPANJEN"/>
    <s v="GDG"/>
    <s v="REG"/>
    <s v="AO"/>
    <x v="0"/>
    <s v="1P INET"/>
    <s v="MIE - SEND SURVEY"/>
    <s v="RBS-Regional 3"/>
    <d v="2026-08-18T19:23:56"/>
    <d v="2026-08-18T19:26:01"/>
    <n v="69369547"/>
    <m/>
    <n v="152704231461"/>
    <s v="Empat7 Olshop"/>
    <s v="ODP-GDG-FH/17 FH/D05/17.01"/>
    <s v="WO062055006"/>
    <m/>
    <m/>
    <m/>
    <n v="112.607049"/>
    <n v="-8.0335920000000005"/>
    <s v="|MN00398|MYIA-071049901651/POI/AHMAD KHAIRUDDIN LEGAWA/081263615006/nidaadin321@gmail.com"/>
    <s v="MYIB_ASSISTANT"/>
    <m/>
    <m/>
    <m/>
    <m/>
    <m/>
    <m/>
    <m/>
    <m/>
    <s v="Management Janji"/>
    <s v="2026-08-21 08:00:00 | Nama : BP AHMAD KHAIRUDDIN LEGAWA No Hp : 081263615006 No Alt :  Tgl Pemasangan : 19 Agustus 2026 Interval : PAGI  Note : Hubungi pelanggan terlebih dahulu"/>
    <s v="FCC"/>
    <s v="18-08-2026 19:39:57"/>
    <d v="2026-08-21T08:00:00"/>
    <m/>
    <s v="SURVEY_NEW_MANJA"/>
    <s v="GDG"/>
    <s v="NO ADDON"/>
    <m/>
    <s v="MIE - SEND SURVEY"/>
    <s v="HSI Bisnis Promo HUT RI PSB 70% - 75 Mbps"/>
    <s v="INDIBIZ"/>
    <m/>
    <m/>
    <d v="2026-08-21T08:00:00"/>
    <s v="2026-08-21 08:00:00 | Nama : BP AHMAD KHAIRUDDIN LEGAWA No Hp : 081263615006 No Alt :  Tgl Pemasangan : 19 Agustus 2026 Interval : PAGI  Note : Hubungi pelanggan terlebih dahulu"/>
    <m/>
    <m/>
    <m/>
    <e v="#NUM!"/>
    <e v="#NUM!"/>
    <x v="0"/>
  </r>
  <r>
    <n v="1467"/>
    <n v="1002530516"/>
    <n v="3"/>
    <x v="6"/>
    <n v="5"/>
    <s v="PASURUAN"/>
    <s v="LUMAJANG"/>
    <s v="PII"/>
    <s v="REG"/>
    <s v="AO"/>
    <x v="0"/>
    <m/>
    <s v="MIE - SEND SURVEY"/>
    <s v="RBS-Regional 3"/>
    <d v="2026-08-17T09:50:04"/>
    <d v="2026-08-18T09:02:01"/>
    <n v="69367882"/>
    <m/>
    <n v="152542208088"/>
    <s v="MOI MART"/>
    <s v="ODP-PII-FF/46"/>
    <s v="WO061975050"/>
    <m/>
    <m/>
    <m/>
    <n v="113.13623990000001"/>
    <n v="-8.2274539999999998"/>
    <s v="|MN01068|/MOI MART/WINBACK HSI B2B + OCA BREACH CHECKER  (1:1) 300MBPS 1,250,5JT PSB DISC 70%//junaidiachmad810@gmail.com/ACHMAD JUNAIDI/89675014131"/>
    <s v="Sales Force DBS"/>
    <m/>
    <m/>
    <m/>
    <m/>
    <m/>
    <m/>
    <m/>
    <m/>
    <s v="Management Janji"/>
    <s v="2026-08-19 08:00:00|M janji : pagi siang Tanggal Pemasangan : 19 /agustus/2026 Note : hubungi pelanggan jika ingin ke lokasi, terima kasih.|40941148|MYDITA"/>
    <s v="FCC"/>
    <s v="17-08-2026 09:55:06"/>
    <d v="2026-08-19T08:00:00"/>
    <m/>
    <s v="SURVEY_NEW_MANJA"/>
    <s v="PII"/>
    <s v="OCA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9T08:00:00"/>
    <s v="2026-08-19 08:00:00|M janji : pagi siang Tanggal Pemasangan : 19 /agustus/2026 Note : hubungi pelanggan jika ingin ke lokasi, terima kasih.|40941148|MYDITA"/>
    <m/>
    <m/>
    <m/>
    <e v="#NUM!"/>
    <e v="#NUM!"/>
    <x v="0"/>
  </r>
  <r>
    <n v="1468"/>
    <n v="1002512142"/>
    <n v="3"/>
    <x v="4"/>
    <n v="4"/>
    <s v="SEMARANG"/>
    <s v="SALATIGA"/>
    <s v="SLI"/>
    <s v="REG"/>
    <s v="AO"/>
    <x v="0"/>
    <s v="1P INET"/>
    <s v="Completed (PS)"/>
    <s v="RBS-Regional 3"/>
    <d v="2026-08-06T11:47:57"/>
    <d v="2026-08-08T13:29:10"/>
    <n v="69359884"/>
    <m/>
    <n v="142434111346"/>
    <s v="Toko Najib"/>
    <s v="ODP-SLI-FAE/062 FAE/D02/062.01"/>
    <s v="WO061062452"/>
    <m/>
    <m/>
    <m/>
    <n v="110.42077101767001"/>
    <n v="-7.4028708677662003"/>
    <s v="MD|MYDB-20260805264412|DN00001/MN00663|Toko Najib|089635810679"/>
    <s v="MYDIGIBIZPARTNER"/>
    <m/>
    <m/>
    <m/>
    <m/>
    <m/>
    <m/>
    <m/>
    <m/>
    <s v="Management Janji"/>
    <s v="2026-08-07 08:00:00 | Nama Pic : bp Najib No Hp Pic : 089635810679 No alt : - Jam Pemasangan : pagi  Tanggal Pemasangan : 7 Agustus 2026"/>
    <s v="FCC"/>
    <d v="2026-06-08T11:54:59"/>
    <d v="2026-08-07T08:00:00"/>
    <m/>
    <s v="PS"/>
    <s v="SLI"/>
    <s v="NO ADDON"/>
    <n v="20260808"/>
    <s v="Completed"/>
    <s v="HSI Bisnis Promo HUT Telkom PSB 70% - 100 Mbps"/>
    <s v="INDIBIZ"/>
    <m/>
    <m/>
    <d v="2026-08-07T08:00:00"/>
    <s v="2026-08-07 08:00:00 | Nama Pic : bp Najib No Hp Pic : 089635810679 No alt : - Jam Pemasangan : pagi  Tanggal Pemasangan : 7 Agustus 2026"/>
    <n v="2026"/>
    <n v="8"/>
    <n v="8"/>
    <d v="2026-08-08T00:00:00"/>
    <n v="0.66666666666424135"/>
    <x v="1"/>
  </r>
  <r>
    <n v="1469"/>
    <n v="1002505606"/>
    <n v="3"/>
    <x v="6"/>
    <n v="5"/>
    <s v="SIDOARJO"/>
    <s v="JOMBANG"/>
    <s v="POS"/>
    <s v="REG"/>
    <s v="AO"/>
    <x v="0"/>
    <m/>
    <s v="Completed (PS)"/>
    <s v="RBS-Regional 3"/>
    <d v="2026-08-03T09:25:49"/>
    <d v="2026-08-04T15:26:35"/>
    <n v="69357248"/>
    <m/>
    <n v="152333218440"/>
    <s v="SEGO TEMPONG MBAK WIWIN"/>
    <s v="ODP-POS-FE/69"/>
    <s v="WO060863995"/>
    <m/>
    <m/>
    <m/>
    <n v="112.2292388"/>
    <n v="-7.4674636000000003"/>
    <s v="|MN01463|/SEGO TEMPONG MBAK WIWIN /WINBACK 2.0 HSI B2B (1:1) 50MBPS 355RB PSB DISC 70%/1:1 WINBACK 50MBPS INET ONLY TARIF 355000 BELUM PPN /yulipuji1107@gmail.com/YULI PUJI ASTUTIK/85894165726"/>
    <s v="Sales Force DBS"/>
    <m/>
    <m/>
    <m/>
    <m/>
    <m/>
    <m/>
    <m/>
    <m/>
    <s v="Management Janji"/>
    <s v="2026-08-05 08:00:00|NoteÃ‚Â :  Internet Sudah Terpasang Tinggal Aktivasi |40961370|MYDITA"/>
    <s v="FCC"/>
    <d v="2026-03-08T09:40:13"/>
    <d v="2026-08-05T08:00:00"/>
    <m/>
    <s v="PS"/>
    <s v="POS"/>
    <s v="NO ADDON"/>
    <n v="20260804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05T08:00:00"/>
    <s v="2026-08-05 08:00:00|NoteÃ‚Â :  Internet Sudah Terpasang Tinggal Aktivasi |40961370|MYDITA"/>
    <n v="2026"/>
    <n v="8"/>
    <n v="4"/>
    <d v="2026-08-04T00:00:00"/>
    <n v="-1.3333333333357587"/>
    <x v="1"/>
  </r>
  <r>
    <n v="1470"/>
    <n v="1002512123"/>
    <n v="3"/>
    <x v="1"/>
    <n v="5"/>
    <s v="KEDIRI"/>
    <s v="KEDIRI"/>
    <s v="PAE"/>
    <s v="REG"/>
    <s v="AO"/>
    <x v="0"/>
    <s v="1P INET"/>
    <s v="Completed (PS)"/>
    <s v="RBS-Regional 3"/>
    <d v="2026-08-06T11:43:56"/>
    <d v="2026-08-06T21:18:48"/>
    <n v="69359874"/>
    <m/>
    <n v="152639219479"/>
    <s v="TOKO NADILA"/>
    <s v="ODP-PAE-FA/39 FA/D07/39.01"/>
    <s v="WO061061888"/>
    <m/>
    <m/>
    <m/>
    <n v="112.188255"/>
    <n v="-7.7536740000000002"/>
    <s v="|MC20002|MYIA-033852787383/POI/MOH IQBAL ARIZAL/085334493999/hafidzcadang@tmails.net"/>
    <s v="MYIB_ASSISTANT"/>
    <m/>
    <m/>
    <m/>
    <m/>
    <m/>
    <m/>
    <m/>
    <m/>
    <s v="Management Janji"/>
    <s v="2026-08-07 08:00:00 | M Janji : (07/08/026) jam Pasang : 09:00 Note : hubungi pelanggan jika ingin kelokasi "/>
    <s v="FCC"/>
    <d v="2026-06-08T11:54:59"/>
    <d v="2026-08-07T08:00:00"/>
    <m/>
    <s v="PS"/>
    <s v="PAE"/>
    <s v="NO ADDON"/>
    <n v="20260806"/>
    <s v="Completed"/>
    <s v="HSI Bisnis Promo HUT Telkom PSB 70% - 100 Mbps"/>
    <s v="INDIBIZ"/>
    <m/>
    <m/>
    <d v="2026-08-07T08:00:00"/>
    <s v="2026-08-07 08:00:00 | M Janji : (07/08/026) jam Pasang : 09:00 Note : hubungi pelanggan jika ingin kelokasi "/>
    <n v="2026"/>
    <n v="8"/>
    <n v="6"/>
    <d v="2026-08-06T00:00:00"/>
    <n v="-1.3333333333357587"/>
    <x v="1"/>
  </r>
  <r>
    <n v="1471"/>
    <n v="1002527290"/>
    <n v="3"/>
    <x v="0"/>
    <n v="5"/>
    <s v="MATARAM"/>
    <s v="INNER - NUSA TENGGARA"/>
    <s v="MTR"/>
    <s v="REG"/>
    <s v="AO"/>
    <x v="0"/>
    <s v="1P INET"/>
    <s v="Completed (PS)"/>
    <s v="RBS-Regional 3"/>
    <d v="2026-08-14T17:07:56"/>
    <d v="2026-08-15T16:18:51"/>
    <n v="69366385"/>
    <m/>
    <n v="172601797003"/>
    <s v="KIOS YUSUF"/>
    <s v="ODP-MTR-FDP/64 FDP/D06/64.01"/>
    <s v="WO061774314"/>
    <m/>
    <m/>
    <m/>
    <n v="116.11994951963401"/>
    <n v="-8.5567181452157399"/>
    <s v="MD|MYDB-20260813265198|SC00001/MC00025|KIOS YUSUF|087733099089"/>
    <s v="MYDIGIBIZPARTNER"/>
    <m/>
    <m/>
    <m/>
    <m/>
    <m/>
    <m/>
    <m/>
    <m/>
    <s v="Management Janji"/>
    <s v="2026-08-16 13:00:00 | Tanggal pemasangan: 27/07/2026 Jam pemasangan : pagi / siang Info Tambahan : Hubungi pelanggan dulu sebelum ke lokasi. terima kasih"/>
    <s v="FCC"/>
    <s v="14-08-2026 17:10:17"/>
    <d v="2026-08-16T13:00:00"/>
    <m/>
    <s v="PS"/>
    <s v="MTR"/>
    <s v="NO ADDON"/>
    <n v="20260815"/>
    <s v="Completed"/>
    <s v="HSI Bisnis PSB 70% - 100 Mbps"/>
    <s v="INDIBIZ"/>
    <m/>
    <m/>
    <d v="2026-08-16T13:00:00"/>
    <s v="2026-08-16 13:00:00 | Tanggal pemasangan: 27/07/2026 Jam pemasangan : pagi / siang Info Tambahan : Hubungi pelanggan dulu sebelum ke lokasi. terima kasih"/>
    <n v="2026"/>
    <n v="8"/>
    <n v="15"/>
    <d v="2026-08-15T00:00:00"/>
    <n v="-1.5416666666642413"/>
    <x v="1"/>
  </r>
  <r>
    <n v="1472"/>
    <n v="1002512300"/>
    <n v="3"/>
    <x v="3"/>
    <n v="5"/>
    <s v="MADURA"/>
    <s v="BANGKALAN"/>
    <s v="SPG"/>
    <s v="REG"/>
    <s v="AO"/>
    <x v="0"/>
    <m/>
    <s v="Completed (PS)"/>
    <s v="RBS-Regional 3"/>
    <d v="2026-08-06T12:58:21"/>
    <d v="2026-08-06T15:45:57"/>
    <n v="69352598"/>
    <m/>
    <n v="152434913487"/>
    <s v="TOKO RIDOI"/>
    <s v="ODP-SPG-FS/61"/>
    <s v="WO061070684"/>
    <m/>
    <m/>
    <m/>
    <n v="113.20769919999999"/>
    <n v="-7.0520544000000003"/>
    <s v="|MN02600|/TOKO RIDOI/087750023016/087778000795/rifaproduction383@gmail.com/HSI Bisnis Promo HUT Telkom (1:1) 50 Mbps (Rp 355.000) PSB Rp 150.000/RIDOI/Desa Ombul, Kedundung, Sampang"/>
    <s v="Sales Force DBS"/>
    <m/>
    <m/>
    <m/>
    <m/>
    <m/>
    <m/>
    <m/>
    <m/>
    <s v="Management Janji"/>
    <s v="2026-07-31 15:00:00|Nama PIC:  bp ridoi   No HP: 087750023016  Alt:  Tanggal: 31/7/2026  Jam Pasang: Sore  Note: Hubungi sebelum ke lokasi, terimakasih.  Diusahakan siang |RI2334|MYDITA"/>
    <s v="FCC"/>
    <d v="2026-06-08T13:10:52"/>
    <m/>
    <m/>
    <s v="PS"/>
    <s v="SPG"/>
    <s v="NO ADDON"/>
    <n v="20260806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06T07:00:00"/>
    <s v="2026-07-31 15:00:00|Nama PIC:  bp ridoi   No HP: 087750023016  Alt:  Tanggal: 31/7/2026  Jam Pasang: Sore  Note: Hubungi sebelum ke lokasi, terimakasih.  Diusahakan siang |RI2334|MYDITA"/>
    <n v="2026"/>
    <n v="8"/>
    <n v="6"/>
    <d v="2026-08-06T00:00:00"/>
    <n v="-0.29166666666424135"/>
    <x v="1"/>
  </r>
  <r>
    <n v="1473"/>
    <n v="1002515955"/>
    <n v="3"/>
    <x v="1"/>
    <n v="5"/>
    <s v="MADIUN"/>
    <s v="MADIUN"/>
    <s v="MNZ"/>
    <s v="REG"/>
    <s v="AO"/>
    <x v="0"/>
    <s v="1P INET"/>
    <s v="Completed (PS)"/>
    <s v="RBS-Regional 3"/>
    <d v="2026-08-08T13:28:58"/>
    <d v="2026-08-09T21:56:24"/>
    <n v="69361458"/>
    <m/>
    <n v="152601214983"/>
    <s v="SPBU 54.631.24 (OFFICE)"/>
    <s v="ODP-MNZ-FD/198 FD/D19/198.01"/>
    <s v="WO061264067"/>
    <m/>
    <m/>
    <m/>
    <n v="111.512415"/>
    <n v="-7.6384629999999998"/>
    <s v="|MN00286|MYIA-074686908705/POI/IWAN SETYAWAN/08563623930/iwansetawan1989e3@gmail.com"/>
    <s v="MYIB_ASSISTANT"/>
    <m/>
    <m/>
    <m/>
    <m/>
    <m/>
    <m/>
    <m/>
    <m/>
    <s v="Management Janji"/>
    <s v="2026-08-09 13:00:00 | Nama : BP IWAN SETYAWAN No Hp : 08563623930 No Alt :  Tgl Pemasangan : 09 Agustus 2026 Interval : PAGI  Note : Hubungi pelanggan terlebih dahulu"/>
    <s v="FCC"/>
    <d v="2026-08-08T13:39:52"/>
    <d v="2026-08-09T13:00:00"/>
    <m/>
    <s v="PS"/>
    <s v="MNZ"/>
    <s v="NO ADDON"/>
    <n v="20260809"/>
    <s v="Completed"/>
    <s v="HSI Bisnis Promo HUT Telkom PSB 70% - 50 Mbps"/>
    <s v="INDIBIZ"/>
    <m/>
    <m/>
    <d v="2026-08-09T13:00:00"/>
    <s v="2026-08-09 13:00:00 | Nama : BP IWAN SETYAWAN No Hp : 08563623930 No Alt :  Tgl Pemasangan : 09 Agustus 2026 Interval : PAGI  Note : Hubungi pelanggan terlebih dahulu"/>
    <n v="2026"/>
    <n v="8"/>
    <n v="9"/>
    <d v="2026-08-09T00:00:00"/>
    <n v="-0.54166666666424135"/>
    <x v="1"/>
  </r>
  <r>
    <n v="1474"/>
    <n v="1002504770"/>
    <n v="3"/>
    <x v="1"/>
    <n v="5"/>
    <s v="MADIUN"/>
    <s v="TUBAN"/>
    <s v="JTR"/>
    <s v="REG"/>
    <s v="AO"/>
    <x v="0"/>
    <s v="1P INET"/>
    <s v="Completed (PS)"/>
    <s v="RBS-Regional 3"/>
    <d v="2026-08-01T15:47:56"/>
    <d v="2026-08-02T15:08:36"/>
    <n v="69356827"/>
    <m/>
    <n v="152645203491"/>
    <s v="TOKO KAIN MURAH"/>
    <s v="ODP-JTR-FB/15 FB/D03/15.01"/>
    <s v="WO060666682"/>
    <m/>
    <m/>
    <m/>
    <n v="111.72435209155"/>
    <n v="-7.0172890869492202"/>
    <s v="MD|MYDB-20260801264151|DN00001/MN01285|TOKO KAIN MURAH|0895384255955"/>
    <s v="MYDIGIBIZPARTNER"/>
    <m/>
    <m/>
    <m/>
    <m/>
    <m/>
    <m/>
    <m/>
    <m/>
    <s v="Management Janji"/>
    <s v="2026-08-02 13:00:00 | Nama Pic : bp ahmad  No Hp Pic : 0895384255955 No alt : - Jam Pemasangan : pagi  Tanggal Pemasangan : 2 Agustus 2026"/>
    <s v="FCC"/>
    <d v="2026-01-08T15:55:09"/>
    <d v="2026-08-02T13:00:00"/>
    <m/>
    <s v="PS"/>
    <s v="JTR"/>
    <s v="NO ADDON"/>
    <n v="20260802"/>
    <s v="Completed"/>
    <s v="HSI Bisnis Promo HUT Telkom PSB 70% - 150 Mbps"/>
    <s v="INDIBIZ"/>
    <m/>
    <m/>
    <d v="2026-08-02T13:00:00"/>
    <s v="2026-08-02 13:00:00 | Nama Pic : bp ahmad  No Hp Pic : 0895384255955 No alt : - Jam Pemasangan : pagi  Tanggal Pemasangan : 2 Agustus 2026"/>
    <n v="2026"/>
    <n v="8"/>
    <n v="2"/>
    <d v="2026-08-02T00:00:00"/>
    <n v="-0.54166666666424135"/>
    <x v="1"/>
  </r>
  <r>
    <n v="1475"/>
    <n v="1002530531"/>
    <n v="3"/>
    <x v="4"/>
    <n v="4"/>
    <s v="SEMARANG"/>
    <s v="UNGARAN"/>
    <s v="ABR"/>
    <s v="REG"/>
    <s v="AO"/>
    <x v="0"/>
    <s v="1P INET"/>
    <s v="8 | OSS - PONR"/>
    <s v="RBS-Regional 3"/>
    <d v="2026-08-17T09:56:56"/>
    <d v="2026-08-18T12:25:08"/>
    <n v="69367863"/>
    <m/>
    <n v="141459107988"/>
    <s v="darabell kosan"/>
    <s v="ODP-ABR-FB/003 FB/D01/003.01"/>
    <s v="WO061914538"/>
    <m/>
    <m/>
    <m/>
    <n v="110.406257"/>
    <n v="-7.2641210000000003"/>
    <s v="|MC50033|MYIA-019584528910/POI/Dwi Wahyu hastuti /085712325799/darrayanbella24@gmail.com"/>
    <s v="MYIB_ASSISTANT"/>
    <m/>
    <m/>
    <m/>
    <m/>
    <m/>
    <m/>
    <m/>
    <m/>
    <s v="Management Janji"/>
    <s v="2026-08-18 08:00:00 | Nama PIC : Ibu Wahyu No Hp : 085712325799 No Alt : - Tgl Pemasangan : 18 Agustus 2026 Interval : PAGI SIANG Note : Hubungi pelanggan terlebih dahulu"/>
    <s v="FCC"/>
    <s v="17-08-2026 10:10:25"/>
    <d v="2026-08-18T08:00:00"/>
    <m/>
    <s v="ACT_COM"/>
    <s v="ABR"/>
    <s v="NO ADDON"/>
    <m/>
    <s v="PONR"/>
    <s v="HSI Bisnis Promo HUT Telkom PSB 70% - 200 Mbps"/>
    <s v="INDIBIZ"/>
    <m/>
    <m/>
    <d v="2026-08-18T08:00:00"/>
    <s v="2026-08-18 08:00:00 | Nama PIC : Ibu Wahyu No Hp : 085712325799 No Alt : - Tgl Pemasangan : 18 Agustus 2026 Interval : PAGI SIANG Note : Hubungi pelanggan terlebih dahulu"/>
    <m/>
    <m/>
    <m/>
    <e v="#NUM!"/>
    <e v="#NUM!"/>
    <x v="0"/>
  </r>
  <r>
    <n v="1476"/>
    <n v="1002531412"/>
    <n v="3"/>
    <x v="6"/>
    <n v="5"/>
    <s v="SIDOARJO"/>
    <s v="MOJOKERTO"/>
    <s v="PCT"/>
    <s v="REG"/>
    <s v="AO"/>
    <x v="0"/>
    <m/>
    <s v="MIE - SEND SURVEY"/>
    <s v="RBS-Regional 3"/>
    <d v="2026-08-17T18:00:03"/>
    <d v="2026-08-17T19:12:01"/>
    <n v="69368366"/>
    <m/>
    <n v="152324211312"/>
    <s v="BAKSO BARONGAN"/>
    <s v="ODP-PCT-FB/10"/>
    <s v="WO061954535"/>
    <m/>
    <m/>
    <m/>
    <n v="112.56685179999999"/>
    <n v="-7.6750844000000003"/>
    <s v="|MN02271|/BAKSO BARONGAN/WINBACK 2.0 HSI B2B (1:1) 75MBPS 415RB PSB DISC 70%//ratumebel.16@g"/>
    <s v="Sales Force DBS"/>
    <m/>
    <m/>
    <m/>
    <m/>
    <m/>
    <m/>
    <m/>
    <m/>
    <s v="Management Janji"/>
    <s v="2026-08-19 08:00:00|telp :081992091619 alt : Tanggal pemasangan :19/08/2026 Jam pemasangan : pagi/siang Info Tambahan : Hubungi pelanggan dulu sebelum ke lokasi terima kasih.|40000802|MYDITA"/>
    <s v="FCC"/>
    <s v="17-08-2026 18:10:08"/>
    <d v="2026-08-19T08:00:00"/>
    <m/>
    <s v="SURVEY_NEW_MANJA"/>
    <s v="PCT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9T08:00:00"/>
    <s v="2026-08-19 08:00:00|telp :081992091619 alt : Tanggal pemasangan :19/08/2026 Jam pemasangan : pagi/siang Info Tambahan : Hubungi pelanggan dulu sebelum ke lokasi terima kasih.|40000802|MYDITA"/>
    <m/>
    <m/>
    <m/>
    <e v="#NUM!"/>
    <e v="#NUM!"/>
    <x v="0"/>
  </r>
  <r>
    <n v="1477"/>
    <n v="1002519767"/>
    <n v="3"/>
    <x v="2"/>
    <n v="4"/>
    <s v="MAGELANG"/>
    <s v="MUNTILAN"/>
    <s v="MUN"/>
    <s v="REG"/>
    <s v="AO"/>
    <x v="0"/>
    <s v="1P INET"/>
    <s v="Completed (PS)"/>
    <s v="RBS-Regional 3"/>
    <d v="2026-08-11T12:52:57"/>
    <d v="2026-08-12T12:52:09"/>
    <n v="69363283"/>
    <m/>
    <n v="141146114819"/>
    <s v="PT BUMI GATRA SEJATI SPBU 4456404"/>
    <s v="ODP-MUN-FAQ/029 FAQ/D02/029.01"/>
    <s v="WO061491494"/>
    <m/>
    <m/>
    <m/>
    <n v="110.32302730000001"/>
    <n v="-7.6403416000000002"/>
    <s v="|MN02255|MYIA-086521509888/POI/KRIS BIANTORO/081328859575/spbu_sajogja4456404@yahoo.co.id"/>
    <s v="MYIB_ASSISTANT"/>
    <m/>
    <m/>
    <m/>
    <m/>
    <m/>
    <m/>
    <m/>
    <m/>
    <s v="Management Janji"/>
    <s v="2026-08-15 08:00:00 | Nama PIC : BAPAK KRIS No HP : 081328859575 Alt :  M Janji : (SABTU/15/AGUSTUS/2026) jam Pasang : 09:00 Note : hubungi pelanggan jika ingin kelokasi"/>
    <s v="FCC"/>
    <d v="2026-11-08T12:54:45"/>
    <d v="2026-08-15T08:00:00"/>
    <m/>
    <s v="PS"/>
    <s v="MUN"/>
    <s v="NO ADDON"/>
    <n v="20260812"/>
    <s v="Completed"/>
    <s v="HSI Bisnis Basic Promo HUT Telkom PSB 70% - 50 Mbps"/>
    <s v="INDIBIZ"/>
    <m/>
    <m/>
    <d v="2026-08-15T08:00:00"/>
    <s v="2026-08-15 08:00:00 | Nama PIC : BAPAK KRIS No HP : 081328859575 Alt :  M Janji : (SABTU/15/AGUSTUS/2026) jam Pasang : 09:00 Note : hubungi pelanggan jika ingin kelokasi"/>
    <n v="2026"/>
    <n v="8"/>
    <n v="12"/>
    <d v="2026-08-12T00:00:00"/>
    <n v="-3.3333333333357587"/>
    <x v="1"/>
  </r>
  <r>
    <n v="1478"/>
    <n v="1002533995"/>
    <n v="3"/>
    <x v="2"/>
    <n v="4"/>
    <s v="YOGYAKARTA"/>
    <s v="GUNUNG KIDUL"/>
    <s v="WNS"/>
    <s v="REG"/>
    <s v="AO"/>
    <x v="0"/>
    <m/>
    <s v="Completed (PS)"/>
    <s v="RBS-Regional 3"/>
    <d v="2026-08-18T15:52:51"/>
    <d v="2026-08-18T16:28:49"/>
    <n v="69365548"/>
    <n v="2745042029"/>
    <n v="143135115108"/>
    <s v="PT MUTIARA AGUNG ABADI"/>
    <s v="ODP-WNS-FAY/002"/>
    <s v="WO062035349"/>
    <m/>
    <m/>
    <m/>
    <n v="110.475308"/>
    <n v="-7.9771809999999999"/>
    <s v="|MC80054|MYIA-071140234446/POI/YULIANTO.,S.T/081215510270/ptmutiaraaggungabadi@gmail.com"/>
    <s v="Sales Profesional"/>
    <m/>
    <m/>
    <m/>
    <m/>
    <m/>
    <m/>
    <m/>
    <m/>
    <s v="Management Janji"/>
    <s v="2026-08-15 08:00:00 | M Janji : (Jumat/14/Agustus/2026)  jam Pasang : 09:00  Note : hubungi pelanggan jika ingin kelokasi"/>
    <s v="FCC"/>
    <s v="18-08-2026 15:55:35"/>
    <m/>
    <m/>
    <s v="PS"/>
    <s v="WNS"/>
    <s v="NO ADDON"/>
    <n v="2026081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8T07:00:00"/>
    <s v="2026-08-15 08:00:00 | M Janji : (Jumat/14/Agustus/2026)  jam Pasang : 09:00  Note : hubungi pelanggan jika ingin kelokasi"/>
    <n v="2026"/>
    <n v="8"/>
    <n v="18"/>
    <d v="2026-08-18T00:00:00"/>
    <n v="-0.29166666666424135"/>
    <x v="1"/>
  </r>
  <r>
    <n v="1479"/>
    <n v="1002515554"/>
    <n v="3"/>
    <x v="0"/>
    <n v="5"/>
    <s v="MATARAM"/>
    <s v="BIMA"/>
    <s v="SAP"/>
    <s v="REG"/>
    <s v="AO"/>
    <x v="0"/>
    <s v="1P INET"/>
    <s v="102 | FOLLOW UP COMPLETED"/>
    <s v="RBS-Regional 3"/>
    <d v="2026-08-08T07:46:56"/>
    <d v="2026-08-18T10:11:56"/>
    <n v="69361211"/>
    <m/>
    <n v="172610305713"/>
    <s v="Kios Aiman"/>
    <s v="ODP-SAP-FAB/14 FAB/D02/14.01"/>
    <s v="WO061228600"/>
    <m/>
    <m/>
    <m/>
    <n v="119.012339"/>
    <n v="-8.5867240000000002"/>
    <s v="|MN02085|MYIA-040467897273/POI/rifdan/085338475722/rifdanwildan07@gmail.com"/>
    <s v="MYIB_ASSISTANT"/>
    <m/>
    <m/>
    <m/>
    <m/>
    <m/>
    <m/>
    <m/>
    <m/>
    <s v="Management Janji"/>
    <s v="2026-08-09 08:00:00 | Nama PIC : Bp Rifdan No Hp : 085338475722 No Alt : - Tgl Pemasangan : 09 Agustus 2026 Interval : PAGI SIANG Note : Hubungi pelanggan terlebih dahulu"/>
    <s v="FCC"/>
    <d v="2026-08-08T07:55:20"/>
    <d v="2026-08-09T08:00:00"/>
    <m/>
    <s v="REVOKE"/>
    <s v="SAP"/>
    <s v="ANTAREZ"/>
    <m/>
    <s v="Follow Up Revoke Completed, New Order ID : SC1002532436"/>
    <s v="HSI Bisnis Bundling Antares Eazy PSB 70% - 150 Mbps"/>
    <s v="INDIBIZ"/>
    <m/>
    <m/>
    <d v="2026-08-09T08:00:00"/>
    <s v="2026-08-09 08:00:00 | Nama PIC : Bp Rifdan No Hp : 085338475722 No Alt : - Tgl Pemasangan : 09 Agustus 2026 Interval : PAGI SIANG Note : Hubungi pelanggan terlebih dahulu"/>
    <m/>
    <m/>
    <m/>
    <e v="#NUM!"/>
    <e v="#NUM!"/>
    <x v="0"/>
  </r>
  <r>
    <n v="1480"/>
    <n v="1002530062"/>
    <n v="3"/>
    <x v="7"/>
    <n v="4"/>
    <s v="SOLO"/>
    <s v="SRAGEN"/>
    <s v="SRG"/>
    <s v="REG"/>
    <s v="AO"/>
    <x v="0"/>
    <s v="1P INET"/>
    <s v="Completed (PS)"/>
    <s v="RBS-Regional 3"/>
    <d v="2026-08-16T18:17:56"/>
    <d v="2026-08-18T12:42:39"/>
    <n v="69367744"/>
    <m/>
    <n v="142565107625"/>
    <s v="SMP Negeri 3 Satu Atap Sambirejo"/>
    <s v="ODP-SRG-FAJ/040 FAJ/D02/040.01"/>
    <s v="WO061897993"/>
    <m/>
    <m/>
    <m/>
    <n v="111.14368589999999"/>
    <n v="-7.5077292999999896"/>
    <s v="|MN01811|MYIA-072700561358/POI/Fendy Widyastono/081393181666/smpnsatap3sambirejo@gmail.com"/>
    <s v="MYIB_ASSISTANT"/>
    <m/>
    <m/>
    <m/>
    <m/>
    <m/>
    <m/>
    <m/>
    <m/>
    <s v="Management Janji"/>
    <s v="2026-08-18 08:00:00 | Tanggal Pemasangan : 18 Agustus 2026 Jam Pemasangan : 08:00 13:00 Info Tambahan : Hubungi pelanggan dulu sebelum ke lokasi terimakasih"/>
    <s v="FCC"/>
    <s v="16-08-2026 18:25:12"/>
    <d v="2026-08-18T08:00:00"/>
    <m/>
    <s v="PS"/>
    <s v="SRG"/>
    <s v="NO ADDON"/>
    <n v="20260818"/>
    <s v="Completed"/>
    <s v="HSI Bisnis Promo HUT Telkom PSB 70% - 75 Mbps"/>
    <s v="INDIBIZ"/>
    <m/>
    <m/>
    <d v="2026-08-18T08:00:00"/>
    <s v="2026-08-18 08:00:00 | Tanggal Pemasangan : 18 Agustus 2026 Jam Pemasangan : 08:00 13:00 Info Tambahan : Hubungi pelanggan dulu sebelum ke lokasi terimakasih"/>
    <n v="2026"/>
    <n v="8"/>
    <n v="18"/>
    <d v="2026-08-18T00:00:00"/>
    <n v="-0.33333333333575865"/>
    <x v="1"/>
  </r>
  <r>
    <n v="1481"/>
    <n v="1002534622"/>
    <n v="3"/>
    <x v="4"/>
    <n v="4"/>
    <s v="SEMARANG"/>
    <s v="KENDAL"/>
    <s v="WLR"/>
    <s v="REG"/>
    <s v="AO"/>
    <x v="0"/>
    <s v="1P INET"/>
    <s v="MIE - SEND SURVEY"/>
    <s v="RBS-Regional 3"/>
    <d v="2026-08-18T18:23:56"/>
    <d v="2026-08-18T18:26:01"/>
    <n v="69369506"/>
    <m/>
    <n v="143407106670"/>
    <s v="TOKO DELTA"/>
    <s v="ODP-WLR-FM/039 FM/D02/039.01"/>
    <s v="WO062050440"/>
    <m/>
    <m/>
    <m/>
    <n v="110.064667"/>
    <n v="-6.9325570000000001"/>
    <s v="|MN01867|MYIA-059542596460/POI/SUYONO/0812885567/yonosuusoyon@gmail.com"/>
    <s v="MYIB_ASSISTANT"/>
    <m/>
    <m/>
    <m/>
    <m/>
    <m/>
    <m/>
    <m/>
    <m/>
    <s v="Management Janji"/>
    <s v="2026-08-19 15:00:00 | M Janji : (19/agustus/2026) jam Pasang : 09:00 Note : hubungi pelanggan jika ingin kelokasi"/>
    <s v="FCC"/>
    <s v="18-08-2026 18:25:35"/>
    <d v="2026-08-19T15:00:00"/>
    <m/>
    <s v="SURVEY_NEW_MANJA"/>
    <s v="WLR"/>
    <s v="NO ADDON"/>
    <m/>
    <s v="MIE - SEND SURVEY"/>
    <s v="HSI Bisnis Promo HUT RI PSB 70% - 200 Mbps"/>
    <s v="INDIBIZ"/>
    <m/>
    <m/>
    <d v="2026-08-19T15:00:00"/>
    <s v="2026-08-19 15:00:00 | M Janji : (19/agustus/2026) jam Pasang : 09:00 Note : hubungi pelanggan jika ingin kelokasi"/>
    <m/>
    <m/>
    <m/>
    <e v="#NUM!"/>
    <e v="#NUM!"/>
    <x v="0"/>
  </r>
  <r>
    <n v="1482"/>
    <n v="1002513892"/>
    <n v="3"/>
    <x v="3"/>
    <n v="5"/>
    <s v="SBY UTARA"/>
    <s v="TANDES"/>
    <s v="BBE"/>
    <s v="REG"/>
    <s v="AO"/>
    <x v="0"/>
    <s v="1P INET"/>
    <s v="MIA - INVALID SURVEY"/>
    <s v="RBS-Regional 3"/>
    <d v="2026-08-07T09:40:56"/>
    <d v="2026-08-07T13:26:18"/>
    <n v="69360480"/>
    <m/>
    <n v="152417233897"/>
    <s v="TOKO PIREKI"/>
    <s v="ODP-BBE-FAX/37 FAX/D04/37.01"/>
    <s v="WO061138195"/>
    <m/>
    <m/>
    <m/>
    <n v="112.6424025"/>
    <n v="-7.3462629000000002"/>
    <s v="|MN00086|MYIA-047291489395/POI/RIFKY ARIYANTO /081235377718/ariyantorifky@gmail.com"/>
    <s v="MYIB_ASSISTANT"/>
    <m/>
    <m/>
    <m/>
    <m/>
    <m/>
    <m/>
    <m/>
    <m/>
    <s v="Management Janji"/>
    <s v="2026-08-08 08:00:00 | Nama PIC : Bapak Rifky No HP : 081235377718 No Alternatif : 085739617324 M Janji : 08/08/2026 Jam Pasang : Pagi NoteÃ‚Â :  Hubungi terlebih dahulu sebelum ke lokasi  "/>
    <s v="FCC"/>
    <d v="2026-07-08T09:55:18"/>
    <d v="2026-08-08T08:00:00"/>
    <m/>
    <s v="SURVEY_NEW_MANJA"/>
    <s v="BBE"/>
    <s v="NO ADDON"/>
    <m/>
    <s v="MIE - INVALID SURVEY - Tidak Ada ODP"/>
    <s v="HSI Bisnis Promo HUT Telkom PSB 70% - 50 Mbps"/>
    <s v="INDIBIZ"/>
    <m/>
    <m/>
    <d v="2026-08-08T08:00:00"/>
    <s v="2026-08-08 08:00:00 | Nama PIC : Bapak Rifky No HP : 081235377718 No Alternatif : 085739617324 M Janji : 08/08/2026 Jam Pasang : Pagi NoteÃ‚Â :  Hubungi terlebih dahulu sebelum ke lokasi  "/>
    <m/>
    <m/>
    <m/>
    <e v="#NUM!"/>
    <e v="#NUM!"/>
    <x v="0"/>
  </r>
  <r>
    <n v="1483"/>
    <n v="1002514066"/>
    <n v="3"/>
    <x v="2"/>
    <n v="4"/>
    <s v="PURWOKERTO"/>
    <s v="CILACAP"/>
    <s v="GML"/>
    <s v="REG"/>
    <s v="AO"/>
    <x v="0"/>
    <s v="1P INET"/>
    <s v="98 | OSS - CANCEL COMPLETE"/>
    <s v="RBS-Regional 3"/>
    <d v="2026-08-07T10:19:57"/>
    <d v="2026-08-18T15:47:53"/>
    <n v="69360545"/>
    <m/>
    <n v="141362105336"/>
    <s v="SPBU 44 532 19 Cantelan Slarang"/>
    <s v="ODP-GML-FAF/111 FAF/D06/111.01"/>
    <s v="WO061142453"/>
    <m/>
    <m/>
    <m/>
    <n v="109.11779"/>
    <n v="-7.6533009999999999"/>
    <s v="|MC00213|MYIA-056977305785/POI/DIAN NURMAYA SARI/085869518006/spbu4453219cantelan@yahoo.com"/>
    <s v="MYIB_ASSISTANT"/>
    <m/>
    <m/>
    <m/>
    <m/>
    <m/>
    <m/>
    <m/>
    <m/>
    <s v="Management Janji"/>
    <s v="2026-08-11 14:00:00 | Nama Pic : IBU DIAN No Hp Pic : 085869518006 Jam Pemasangan : 08:00 - 12.00 Tanggal Pemasangan : SABTU 08 AGUSTUS 2026 Info Tambahan : Hubungi pelanggan sebelum datang ke lokasi, terima kasih."/>
    <s v="FCC"/>
    <d v="2026-07-08T10:25:16"/>
    <d v="2026-08-11T14:00:00"/>
    <s v="Kendala Pelanggan"/>
    <s v="CANCEL"/>
    <s v="GML"/>
    <s v="NO ADDON"/>
    <m/>
    <s v="Cancel Completed"/>
    <s v="HSI Bisnis Promo HUT Telkom PSB 70% - 75 Mbps"/>
    <s v="INDIBIZ"/>
    <m/>
    <m/>
    <d v="2026-08-11T14:00:00"/>
    <s v="2026-08-11 14:00:00 | Nama Pic : IBU DIAN No Hp Pic : 085869518006 Jam Pemasangan : 08:00 - 12.00 Tanggal Pemasangan : SABTU 08 AGUSTUS 2026 Info Tambahan : Hubungi pelanggan sebelum datang ke lokasi, terima kasih."/>
    <m/>
    <m/>
    <m/>
    <e v="#NUM!"/>
    <e v="#NUM!"/>
    <x v="0"/>
  </r>
  <r>
    <n v="1484"/>
    <n v="1002530991"/>
    <n v="3"/>
    <x v="3"/>
    <n v="5"/>
    <s v="MADURA"/>
    <s v="BANGKALAN"/>
    <s v="SPG"/>
    <s v="REG"/>
    <s v="AO"/>
    <x v="0"/>
    <s v="1P INET"/>
    <s v="8 | OSS - PONR"/>
    <s v="RBS-Regional 3"/>
    <d v="2026-08-17T14:26:57"/>
    <d v="2026-08-18T13:32:49"/>
    <n v="69368173"/>
    <m/>
    <n v="152434913725"/>
    <s v="MADRASAH IBTIDAIYAH TANWIRUL ISLAM III"/>
    <s v="ODP-SPG-FF/93"/>
    <s v="WO061936391"/>
    <m/>
    <m/>
    <m/>
    <n v="113.26215606182799"/>
    <n v="-7.1823760818875302"/>
    <s v="MD|MYDB-20260817265812|DN00001/MN00802|MADRASAH IBTIDAIYAH TANWIRUL ISLAM III|082329848916"/>
    <s v="MYDIGIBIZPARTNER"/>
    <m/>
    <m/>
    <m/>
    <m/>
    <m/>
    <m/>
    <m/>
    <m/>
    <s v="Management Janji"/>
    <s v="2026-08-18 13:00:00 | Waktu pemasangan : 17 agustus 2026 Jam pemasangan : 08.00 - 12.00 Info Tambahan : Hubungi pelanggan dulu sebelum ke lokasi terimakasih "/>
    <s v="FCC"/>
    <s v="17-08-2026 14:40:02"/>
    <d v="2026-08-18T13:00:00"/>
    <m/>
    <s v="ACT_COM"/>
    <s v="SPG"/>
    <s v="NETMONK"/>
    <m/>
    <s v="PONR"/>
    <s v="HSI Bisnis Bundling Netmonk Promo 2026 PSB 70% - 200 Mbps"/>
    <s v="INDIBIZ"/>
    <m/>
    <m/>
    <d v="2026-08-18T13:00:00"/>
    <s v="2026-08-18 13:00:00 | Waktu pemasangan : 17 agustus 2026 Jam pemasangan : 08.00 - 12.00 Info Tambahan : Hubungi pelanggan dulu sebelum ke lokasi terimakasih "/>
    <m/>
    <m/>
    <m/>
    <e v="#NUM!"/>
    <e v="#NUM!"/>
    <x v="0"/>
  </r>
  <r>
    <n v="1485"/>
    <n v="1002532598"/>
    <n v="3"/>
    <x v="0"/>
    <n v="5"/>
    <s v="MATARAM"/>
    <s v="INNER - NUSA TENGGARA"/>
    <s v="MTR"/>
    <s v="REG"/>
    <s v="AO"/>
    <x v="0"/>
    <s v="1P INET"/>
    <s v="MIE - SEND SURVEY"/>
    <s v="RBS-Regional 3"/>
    <d v="2026-08-18T10:46:56"/>
    <d v="2026-08-18T10:48:01"/>
    <n v="69368722"/>
    <m/>
    <n v="172601797066"/>
    <s v="Toko hariyono"/>
    <s v="ODP-MTR-FBY/69 FBY/D12/69.01"/>
    <s v="WO061986645"/>
    <m/>
    <m/>
    <m/>
    <n v="116.0778957"/>
    <n v="-8.5653717"/>
    <s v="|MC40071|MYIA-037135788647/POI/Hariyono/081936051555/hariyonolombok7@gmail.com"/>
    <s v="MYIB_ASSISTANT"/>
    <m/>
    <m/>
    <m/>
    <m/>
    <m/>
    <m/>
    <m/>
    <m/>
    <s v="Management Janji"/>
    <s v="2026-08-20 13:00:00 | Nama PIC : hariyono No HP : 081936051555 Alt :  M Janji : 19 Augustus 2026 Jam Pasang : 08.00 - 13:00  NoteÃ‚Â :  hubungi terlebih dahulu sebelum kelokasi"/>
    <s v="FCC"/>
    <s v="18-08-2026 10:55:00"/>
    <d v="2026-08-20T13:00:00"/>
    <m/>
    <s v="SURVEY_NEW_MANJA"/>
    <s v="MTR"/>
    <s v="NO ADDON"/>
    <m/>
    <s v="MIE - SEND SURVEY"/>
    <s v="HSI Bisnis Promo HUT Telkom PSB 70% - 100 Mbps"/>
    <s v="INDIBIZ"/>
    <m/>
    <m/>
    <d v="2026-08-20T13:00:00"/>
    <s v="2026-08-20 13:00:00 | Nama PIC : hariyono No HP : 081936051555 Alt :  M Janji : 19 Augustus 2026 Jam Pasang : 08.00 - 13:00  NoteÃ‚Â :  hubungi terlebih dahulu sebelum kelokasi"/>
    <m/>
    <m/>
    <m/>
    <e v="#NUM!"/>
    <e v="#NUM!"/>
    <x v="0"/>
  </r>
  <r>
    <n v="1486"/>
    <n v="1002528112"/>
    <n v="3"/>
    <x v="4"/>
    <n v="4"/>
    <s v="PEKALONGAN"/>
    <s v="SLAWI"/>
    <s v="BLU"/>
    <s v="REG"/>
    <s v="AO"/>
    <x v="0"/>
    <m/>
    <s v="Completed (PS)"/>
    <s v="RBS-Regional 3"/>
    <d v="2026-08-15T11:47:56"/>
    <d v="2026-08-15T13:53:45"/>
    <n v="69361724"/>
    <m/>
    <n v="142206131328"/>
    <s v="toko wahyudi"/>
    <s v="ODP-BLU-FS/027"/>
    <s v="WO061813741"/>
    <m/>
    <m/>
    <m/>
    <n v="108.981315882313"/>
    <n v="-7.0916468868262603"/>
    <s v="|MN00377|MYIA-049320420852/POI/tri /085217989259/angkerxelon@gmail.com"/>
    <s v="Account Manager"/>
    <m/>
    <m/>
    <m/>
    <m/>
    <m/>
    <m/>
    <m/>
    <m/>
    <s v="Management Janji"/>
    <s v="2026-08-10 08:00:00 | Nama PIC:  bp tri   No HP: 085217989259  Alt: -  Tanggal: 10/8/2026  Jam Pasang: Pagi  Note: Hubungi sebelum ke lokasi, terimakasih."/>
    <s v="FCC"/>
    <s v="15-08-2026 11:54:56"/>
    <m/>
    <m/>
    <s v="PS"/>
    <s v="BLU"/>
    <s v="NO ADDON"/>
    <n v="2026081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5T07:00:00"/>
    <s v="2026-08-10 08:00:00 | Nama PIC:  bp tri   No HP: 085217989259  Alt: -  Tanggal: 10/8/2026  Jam Pasang: Pagi  Note: Hubungi sebelum ke lokasi, terimakasih."/>
    <n v="2026"/>
    <n v="8"/>
    <n v="15"/>
    <d v="2026-08-15T00:00:00"/>
    <n v="-0.29166666666424135"/>
    <x v="1"/>
  </r>
  <r>
    <n v="1487"/>
    <n v="1002519665"/>
    <n v="3"/>
    <x v="2"/>
    <n v="4"/>
    <s v="MAGELANG"/>
    <s v="MAGELANG"/>
    <s v="MGE"/>
    <s v="REG"/>
    <s v="AO"/>
    <x v="0"/>
    <s v="1P INET"/>
    <s v="Completed (PS)"/>
    <s v="RBS-Regional 3"/>
    <d v="2026-08-11T12:01:56"/>
    <d v="2026-08-12T12:44:29"/>
    <n v="69363220"/>
    <m/>
    <n v="146137149717"/>
    <s v="heri kos"/>
    <s v="ODP-MGE-FAB/125 FAB/D03/125.01"/>
    <s v="WO061485524"/>
    <m/>
    <m/>
    <m/>
    <n v="110.26108762848099"/>
    <n v="-7.4561405134910199"/>
    <s v="|MN02816|MYIA-088097674329/POI/Heri Purnomo/082142629996/harryozborn007@gmail.com"/>
    <s v="MYIB_ASSISTANT"/>
    <m/>
    <m/>
    <m/>
    <m/>
    <m/>
    <m/>
    <m/>
    <m/>
    <s v="Management Janji"/>
    <s v="2026-08-12 09:00:00 | Nama PIC : BAPAK HERI No HP : 082142629996 No Alternatif :  M Janji : 12/07/2026 Jam Pasang : Pagi NoteÃ‚Â :  Hubungi terlebih dahulu sebelum ke lokasi "/>
    <s v="FCC"/>
    <d v="2026-11-08T12:10:44"/>
    <d v="2026-08-12T09:00:00"/>
    <m/>
    <s v="PS"/>
    <s v="MGE"/>
    <s v="NO ADDON"/>
    <n v="20260812"/>
    <s v="Completed"/>
    <s v="HSI Bisnis Basic Promo HUT Telkom PSB 70% - 50 Mbps"/>
    <s v="INDIBIZ"/>
    <m/>
    <m/>
    <d v="2026-08-12T09:00:00"/>
    <s v="2026-08-12 09:00:00 | Nama PIC : BAPAK HERI No HP : 082142629996 No Alternatif :  M Janji : 12/07/2026 Jam Pasang : Pagi NoteÃ‚Â :  Hubungi terlebih dahulu sebelum ke lokasi "/>
    <n v="2026"/>
    <n v="8"/>
    <n v="12"/>
    <d v="2026-08-12T00:00:00"/>
    <n v="-0.375"/>
    <x v="1"/>
  </r>
  <r>
    <n v="1488"/>
    <n v="1002533029"/>
    <n v="3"/>
    <x v="1"/>
    <n v="5"/>
    <s v="KEDIRI"/>
    <s v="NGANJUK"/>
    <s v="GON"/>
    <s v="REG"/>
    <s v="AO"/>
    <x v="0"/>
    <s v="1P INET"/>
    <s v="Completed (PS)"/>
    <s v="RBS-Regional 3"/>
    <d v="2026-08-18T12:53:56"/>
    <d v="2026-08-18T19:53:05"/>
    <n v="69368935"/>
    <m/>
    <n v="152628204191"/>
    <s v="WARKOP TATA"/>
    <s v="ODP-GDN-FD/08 FD/D02/08.01"/>
    <s v="WO062003391"/>
    <m/>
    <m/>
    <m/>
    <n v="111.965608"/>
    <n v="-7.4395689999999997"/>
    <s v="|MC20191|MYIA-044167277501/POI/SUWARNO/081335308786/bayanwarno8@gmail.com"/>
    <s v="MYIB_ASSISTANT"/>
    <m/>
    <m/>
    <m/>
    <m/>
    <m/>
    <m/>
    <m/>
    <m/>
    <s v="Management Janji"/>
    <s v="2026-08-19 15:00:00 | Nama Pic : BP SUWARNO No Hp Pic : 081335308786 Jam Pemasangan : 08:00 - 12.00 Tanggal Pemasangan : RABU 19 AGUSTUS 2026 Info Tambahan : Hubungi pelanggan sebelum datang ke lokasi"/>
    <s v="FCC"/>
    <s v="18-08-2026 12:54:52"/>
    <d v="2026-08-19T15:00:00"/>
    <m/>
    <s v="PS"/>
    <s v="GON"/>
    <s v="NO ADDON"/>
    <n v="20260818"/>
    <s v="Completed"/>
    <s v="HSI Bisnis Promo HUT Telkom PSB 70% - 300 Mbps"/>
    <s v="INDIBIZ"/>
    <m/>
    <m/>
    <d v="2026-08-19T15:00:00"/>
    <s v="2026-08-19 15:00:00 | Nama Pic : BP SUWARNO No Hp Pic : 081335308786 Jam Pemasangan : 08:00 - 12.00 Tanggal Pemasangan : RABU 19 AGUSTUS 2026 Info Tambahan : Hubungi pelanggan sebelum datang ke lokasi"/>
    <n v="2026"/>
    <n v="8"/>
    <n v="18"/>
    <d v="2026-08-18T00:00:00"/>
    <n v="-1.625"/>
    <x v="1"/>
  </r>
  <r>
    <n v="1489"/>
    <n v="1002515460"/>
    <n v="3"/>
    <x v="5"/>
    <n v="5"/>
    <s v="SINGARJA"/>
    <s v="JEMBRANA"/>
    <s v="NGR"/>
    <s v="REG"/>
    <s v="AO"/>
    <x v="0"/>
    <s v="1P INET"/>
    <s v="Completed (PS)"/>
    <s v="RBS-Regional 3"/>
    <d v="2026-08-07T18:28:56"/>
    <d v="2026-08-10T09:12:26"/>
    <n v="69361138"/>
    <m/>
    <n v="172411226083"/>
    <s v="SD NEGERI 1 LOLOAN TIMUR"/>
    <s v="ODP-NGR-FH/28 FH/D03/28.01"/>
    <s v="WO061200441"/>
    <m/>
    <m/>
    <m/>
    <n v="114.625195047033"/>
    <n v="-8.3693071464069906"/>
    <s v="|MN02718|MYIA-038679946236/POI/WAYAN MAHARDIKA /085748355804/mahar982@gmail.com"/>
    <s v="MYIB_ASSISTANT"/>
    <m/>
    <m/>
    <m/>
    <m/>
    <m/>
    <m/>
    <m/>
    <m/>
    <s v="Management Janji"/>
    <s v="2026-08-08 15:00:00 | M Janji : (08/08/026) jam Pasang : 09:00 Note : hubungi pelanggan jika ingin kelokasi"/>
    <s v="FCC"/>
    <d v="2026-07-08T18:39:49"/>
    <d v="2026-08-08T15:00:00"/>
    <s v="Kendala Pelanggan"/>
    <s v="PS"/>
    <s v="NGR"/>
    <s v="NO ADDON"/>
    <n v="20260810"/>
    <s v="Completed"/>
    <s v="HSI Bisnis Promo HUT Telkom PSB 70% - 50 Mbps"/>
    <s v="INDIBIZ"/>
    <m/>
    <m/>
    <d v="2026-08-08T15:00:00"/>
    <s v="2026-08-08 15:00:00 | M Janji : (08/08/026) jam Pasang : 09:00 Note : hubungi pelanggan jika ingin kelokasi"/>
    <n v="2026"/>
    <n v="8"/>
    <n v="10"/>
    <d v="2026-08-10T00:00:00"/>
    <n v="1.375"/>
    <x v="2"/>
  </r>
  <r>
    <n v="1490"/>
    <n v="1002512111"/>
    <n v="3"/>
    <x v="2"/>
    <n v="4"/>
    <s v="PURWOKERTO"/>
    <s v="CILACAP"/>
    <s v="MAN"/>
    <s v="REG"/>
    <s v="AO"/>
    <x v="0"/>
    <s v="1P INET"/>
    <s v="Completed (PS)"/>
    <s v="RBS-Regional 3"/>
    <d v="2026-08-06T11:40:56"/>
    <d v="2026-08-07T13:17:37"/>
    <n v="69359851"/>
    <m/>
    <n v="146391107024"/>
    <s v="ERABLUE DIPONEGORO"/>
    <s v="ODP-MAN-FC/021"/>
    <s v="WO061061528"/>
    <m/>
    <m/>
    <m/>
    <n v="108.77170599999999"/>
    <n v="-7.2989259999999998"/>
    <s v="|MN02587|MYIA-005767090070/POI/HASBIBINTARO SHIDDIQ/081249549394/nextperdanaone@gmail.com"/>
    <s v="MYIB_ASSISTANT"/>
    <m/>
    <m/>
    <m/>
    <m/>
    <m/>
    <m/>
    <m/>
    <m/>
    <s v="Management Janji"/>
    <s v="2026-08-09 08:00:00 | Nama : BP HASBIBINTARO SHIDDIQ No Hp : 081249549394 No Alt :  Tgl Pemasangan : 07 Agustus 2026 Interval : PAGI  Note : Hubungi pelanggan terlebih dahulu"/>
    <s v="FCC"/>
    <d v="2026-06-08T11:54:59"/>
    <d v="2026-08-09T08:00:00"/>
    <m/>
    <s v="PS"/>
    <s v="MAN"/>
    <s v="NO ADDON"/>
    <n v="20260807"/>
    <s v="Completed"/>
    <s v="HSI Bisnis PSB 70% Dual Band - 100 Mbps"/>
    <s v="INDIBIZ"/>
    <m/>
    <m/>
    <d v="2026-08-09T08:00:00"/>
    <s v="2026-08-09 08:00:00 | Nama : BP HASBIBINTARO SHIDDIQ No Hp : 081249549394 No Alt :  Tgl Pemasangan : 07 Agustus 2026 Interval : PAGI  Note : Hubungi pelanggan terlebih dahulu"/>
    <n v="2026"/>
    <n v="8"/>
    <n v="7"/>
    <d v="2026-08-07T00:00:00"/>
    <n v="-2.3333333333357587"/>
    <x v="1"/>
  </r>
  <r>
    <n v="1491"/>
    <n v="1002510138"/>
    <n v="3"/>
    <x v="1"/>
    <n v="5"/>
    <s v="KEDIRI"/>
    <s v="KEDIRI"/>
    <s v="PAE"/>
    <s v="REG"/>
    <s v="AO"/>
    <x v="0"/>
    <s v="1P INET"/>
    <s v="Completed (PS)"/>
    <s v="RBS-Regional 3"/>
    <d v="2026-08-05T11:10:56"/>
    <d v="2026-08-06T14:31:56"/>
    <n v="69358959"/>
    <m/>
    <n v="152639219473"/>
    <s v="GPR 10 SAMBIREJO"/>
    <s v="ODP-PAE-FAD/04 FAD/D01/04.01"/>
    <s v="WO060965594"/>
    <m/>
    <m/>
    <m/>
    <n v="112.139983847737"/>
    <n v="-7.7702668682857201"/>
    <s v="MD|MYDB-20260805264401|SC20016/MC20202|GPR 10 SAMBIREJO|08132831080"/>
    <s v="MYDIGIBIZPARTNER"/>
    <m/>
    <m/>
    <m/>
    <m/>
    <m/>
    <m/>
    <m/>
    <m/>
    <s v="Management Janji"/>
    <s v="2026-08-06 08:00:00 | Nama Pic : BP CUCUK No Hp Pic : 08132831080 Jam Pemasangan : 08:00 - 12.00 Tanggal Pemasangan : KAMIS 06 AGUSTUS 2026 Info Tambahan : Hubungi pelanggan sebelum datang ke lokasi, terima kasih."/>
    <s v="FCC"/>
    <d v="2026-05-08T11:24:55"/>
    <d v="2026-08-06T08:00:00"/>
    <m/>
    <s v="PS"/>
    <s v="PAE"/>
    <s v="NO ADDON"/>
    <n v="20260806"/>
    <s v="Completed"/>
    <s v="HSI Bisnis Promo HUT Telkom PSB 70% - 50 Mbps"/>
    <s v="INDIBIZ"/>
    <m/>
    <m/>
    <d v="2026-08-06T08:00:00"/>
    <s v="2026-08-06 08:00:00 | Nama Pic : BP CUCUK No Hp Pic : 08132831080 Jam Pemasangan : 08:00 - 12.00 Tanggal Pemasangan : KAMIS 06 AGUSTUS 2026 Info Tambahan : Hubungi pelanggan sebelum datang ke lokasi, terima kasih."/>
    <n v="2026"/>
    <n v="8"/>
    <n v="6"/>
    <d v="2026-08-06T00:00:00"/>
    <n v="-0.33333333333575865"/>
    <x v="1"/>
  </r>
  <r>
    <n v="1492"/>
    <n v="1002525445"/>
    <n v="3"/>
    <x v="2"/>
    <n v="4"/>
    <s v="PURWOKERTO"/>
    <s v="BANJARNEGARA"/>
    <s v="BJR"/>
    <s v="REG"/>
    <s v="AO"/>
    <x v="0"/>
    <s v="1P INET"/>
    <s v="Completed (PS)"/>
    <s v="RBS-Regional 3"/>
    <d v="2026-08-14T08:25:56"/>
    <d v="2026-08-14T15:44:52"/>
    <n v="69365602"/>
    <m/>
    <n v="146372102785"/>
    <s v="TOKO BERKAH SAHABAT"/>
    <s v="ODP-BJR-FAB/071 FAB/D04/071.01"/>
    <s v="WO061717727"/>
    <m/>
    <m/>
    <m/>
    <n v="109.752798"/>
    <n v="-7.4030930000000001"/>
    <s v="|MN00649|MYIA-023052012281/POI/Heriyadi/6285136980919/alvar8488@gmail.com"/>
    <s v="MYIB_ASSISTANT"/>
    <m/>
    <m/>
    <m/>
    <m/>
    <m/>
    <m/>
    <m/>
    <m/>
    <s v="Management Janji"/>
    <s v="2026-08-16 08:00:00 | Waktu pemasangan : 15 agustus 2026 Jam pemasangan : 08.00 - 12.00 Info Tambahan : Hubungi pelanggan dulu sebelum ke lokasi terimakasih"/>
    <s v="FCC"/>
    <s v="14-08-2026 08:39:59"/>
    <d v="2026-08-16T08:00:00"/>
    <m/>
    <s v="PS"/>
    <s v="BJR"/>
    <s v="NO ADDON"/>
    <n v="20260814"/>
    <s v="Completed"/>
    <s v="HSI Bisnis Promo HUT Telkom PSB 70% - 200 Mbps"/>
    <s v="INDIBIZ"/>
    <m/>
    <m/>
    <d v="2026-08-16T08:00:00"/>
    <s v="2026-08-16 08:00:00 | Waktu pemasangan : 15 agustus 2026 Jam pemasangan : 08.00 - 12.00 Info Tambahan : Hubungi pelanggan dulu sebelum ke lokasi terimakasih"/>
    <n v="2026"/>
    <n v="8"/>
    <n v="14"/>
    <d v="2026-08-14T00:00:00"/>
    <n v="-2.3333333333357587"/>
    <x v="1"/>
  </r>
  <r>
    <n v="1493"/>
    <n v="1002525393"/>
    <n v="3"/>
    <x v="1"/>
    <n v="5"/>
    <s v="MADIUN"/>
    <s v="PONOROGO"/>
    <s v="SMO"/>
    <s v="REG"/>
    <s v="AO"/>
    <x v="0"/>
    <s v="1P INET"/>
    <s v="Completed (PS)"/>
    <s v="RBS-Regional 3"/>
    <d v="2026-08-14T07:16:57"/>
    <d v="2026-08-14T12:38:30"/>
    <n v="69365581"/>
    <m/>
    <n v="152614209518"/>
    <s v="IDEA KOMPUTER BADEGAN"/>
    <s v="ODP-SMO-FD/12"/>
    <s v="WO061712692"/>
    <m/>
    <m/>
    <m/>
    <n v="111.321131808548"/>
    <n v="-7.8973930498513401"/>
    <s v="MD|MYDB-20260813265271|DN00001/MN02053|IDEA KOMPUTER BADEGAN|088989468602"/>
    <s v="MYDIGIBIZPARTNER"/>
    <m/>
    <m/>
    <m/>
    <m/>
    <m/>
    <m/>
    <m/>
    <m/>
    <s v="Management Janji"/>
    <s v="2026-08-15 13:00:00 | Waktu pemasangan : 15 agustus 2026 Jam pemasangan : 08.00 - 12.00 Info Tambahan : Hubungi pelanggan dulu sebelum ke lokasi terimakasih "/>
    <s v="FCC"/>
    <s v="14-08-2026 07:25:56"/>
    <d v="2026-08-15T13:00:00"/>
    <m/>
    <s v="PS"/>
    <s v="SMO"/>
    <s v="NO ADDON"/>
    <n v="20260814"/>
    <s v="Completed"/>
    <s v="HSI Bisnis Promo HUT Telkom PSB 70% - 100 Mbps"/>
    <s v="INDIBIZ"/>
    <m/>
    <m/>
    <d v="2026-08-15T13:00:00"/>
    <s v="2026-08-15 13:00:00 | Waktu pemasangan : 15 agustus 2026 Jam pemasangan : 08.00 - 12.00 Info Tambahan : Hubungi pelanggan dulu sebelum ke lokasi terimakasih "/>
    <n v="2026"/>
    <n v="8"/>
    <n v="14"/>
    <d v="2026-08-14T00:00:00"/>
    <n v="-1.5416666666642413"/>
    <x v="1"/>
  </r>
  <r>
    <n v="1494"/>
    <n v="1002528168"/>
    <n v="3"/>
    <x v="4"/>
    <n v="4"/>
    <s v="SEMARANG"/>
    <s v="INNER - SEMARANG JATENG UTARA"/>
    <s v="JHR"/>
    <s v="REG"/>
    <s v="AO"/>
    <x v="0"/>
    <m/>
    <s v="Completed (PS)"/>
    <s v="RBS-Regional 3"/>
    <d v="2026-08-15T12:07:56"/>
    <d v="2026-08-15T16:35:11"/>
    <n v="69360260"/>
    <m/>
    <n v="142406122392"/>
    <s v="DP MALL BOSS"/>
    <s v="ODP-JHR-FCW/028"/>
    <s v="WO061815832"/>
    <m/>
    <m/>
    <m/>
    <n v="110.413365551818"/>
    <n v="-6.9838013269457697"/>
    <s v="AMRBS;403098;REG3;DANIEL MARWA DENERO;08112876658;CP.DANNY;081289614441;PAKET 50 Mbps promo 1:1 355rb;DP MALL BOSS"/>
    <s v="Account Manager"/>
    <m/>
    <m/>
    <m/>
    <m/>
    <m/>
    <m/>
    <m/>
    <m/>
    <s v="Management Janji"/>
    <s v="2026-08-14 08:00:00|Waktu pemasangan : 13 agustus 2026  Jam pemasangan : 08.00 - 12.00  Info Tambahan : Hubungi pelanggan dulu sebelum ke lokasi  terimakasih |40951377|MYDITA"/>
    <s v="FCC"/>
    <s v="15-08-2026 12:10:01"/>
    <m/>
    <m/>
    <s v="PS"/>
    <s v="JHR"/>
    <s v="NO ADDON"/>
    <n v="20260815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15T07:00:00"/>
    <s v="2026-08-14 08:00:00|Waktu pemasangan : 13 agustus 2026  Jam pemasangan : 08.00 - 12.00  Info Tambahan : Hubungi pelanggan dulu sebelum ke lokasi  terimakasih |40951377|MYDITA"/>
    <n v="2026"/>
    <n v="8"/>
    <n v="15"/>
    <d v="2026-08-15T00:00:00"/>
    <n v="-0.29166666666424135"/>
    <x v="1"/>
  </r>
  <r>
    <n v="1495"/>
    <n v="1002528469"/>
    <n v="3"/>
    <x v="1"/>
    <n v="5"/>
    <s v="KEDIRI"/>
    <s v="TULUNGAGUNG"/>
    <s v="TUL"/>
    <s v="REG"/>
    <s v="AO"/>
    <x v="0"/>
    <s v="1P INET"/>
    <s v="Completed (PS)"/>
    <s v="RBS-Regional 3"/>
    <d v="2026-08-15T14:32:56"/>
    <d v="2026-08-16T17:03:12"/>
    <n v="69366973"/>
    <m/>
    <n v="152606246440"/>
    <s v="WARKOP POJOK"/>
    <s v="ODP-TUL-FAP/09 FAP/D01/09.01"/>
    <s v="WO061828709"/>
    <m/>
    <m/>
    <m/>
    <n v="111.940780878067"/>
    <n v="-8.0054859400330898"/>
    <s v="MD|MYDB-20260815265481|DC20015/MC20183|WARKOP POJOK|085196901609"/>
    <s v="MYDIGIBIZPARTNER"/>
    <m/>
    <m/>
    <m/>
    <m/>
    <m/>
    <m/>
    <m/>
    <m/>
    <s v="Management Janji"/>
    <s v="2026-08-16 13:00:00 | Nama PIC:  BP MUH RIZAL No HP: 085196901609 Alt: Tanggal: 16/08/2026 Jam Pasang: Siang Note: Hubungi sebelum ke lokasi, terimakasih. "/>
    <s v="FCC"/>
    <s v="15-08-2026 14:39:57"/>
    <d v="2026-08-16T13:00:00"/>
    <m/>
    <s v="PS"/>
    <s v="TUL"/>
    <s v="NO ADDON"/>
    <n v="20260816"/>
    <s v="Completed"/>
    <s v="HSI Bisnis Promo HUT Telkom PSB 70% - 300 Mbps"/>
    <s v="INDIBIZ"/>
    <m/>
    <m/>
    <d v="2026-08-16T13:00:00"/>
    <s v="2026-08-16 13:00:00 | Nama PIC:  BP MUH RIZAL No HP: 085196901609 Alt: Tanggal: 16/08/2026 Jam Pasang: Siang Note: Hubungi sebelum ke lokasi, terimakasih. "/>
    <n v="2026"/>
    <n v="8"/>
    <n v="16"/>
    <d v="2026-08-16T00:00:00"/>
    <n v="-0.54166666666424135"/>
    <x v="1"/>
  </r>
  <r>
    <n v="1496"/>
    <n v="1002509561"/>
    <n v="3"/>
    <x v="5"/>
    <n v="5"/>
    <s v="DENPASAR"/>
    <s v="SANUR"/>
    <s v="KLM"/>
    <s v="REG"/>
    <s v="AO"/>
    <x v="0"/>
    <m/>
    <s v="Completed (PS)"/>
    <s v="RBS-Regional 3"/>
    <d v="2026-08-05T08:27:58"/>
    <d v="2026-08-10T15:52:26"/>
    <n v="69358752"/>
    <m/>
    <n v="172401792879"/>
    <s v="KIKI SKINCARE"/>
    <s v="ODP-KLM-FAP/26"/>
    <s v="WO060968682"/>
    <m/>
    <m/>
    <m/>
    <n v="115.22172500000001"/>
    <n v="-8.6459171999999995"/>
    <s v="|MN02364|/PIC PHANG ADRYAN FIANTA/081390091888-081916333866/adryanfianta@gmail.com"/>
    <s v="Sales Force DBS"/>
    <m/>
    <m/>
    <m/>
    <m/>
    <m/>
    <m/>
    <m/>
    <m/>
    <s v="Management Janji"/>
    <s v="2026-08-08 13:00:00|M Janji : (06/08/2026) jam Pasang pagi / siang  Note : hubungi pelanggan jika ingin kelokasi|40981182|MYDITA"/>
    <s v="FCC"/>
    <d v="2026-05-08T08:39:46"/>
    <d v="2026-08-08T13:00:00"/>
    <m/>
    <s v="PS"/>
    <s v="KLM"/>
    <s v="NO ADDON"/>
    <n v="20260810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8T13:00:00"/>
    <s v="2026-08-08 13:00:00|M Janji : (06/08/2026) jam Pasang pagi / siang  Note : hubungi pelanggan jika ingin kelokasi|40981182|MYDITA"/>
    <n v="2026"/>
    <n v="8"/>
    <n v="10"/>
    <d v="2026-08-10T00:00:00"/>
    <n v="1.4583333333357587"/>
    <x v="2"/>
  </r>
  <r>
    <n v="1497"/>
    <n v="1002512885"/>
    <n v="3"/>
    <x v="2"/>
    <n v="4"/>
    <s v="YOGYAKARTA"/>
    <s v="SLEMAN"/>
    <s v="SMN"/>
    <s v="REG"/>
    <s v="AO"/>
    <x v="0"/>
    <m/>
    <s v="MYDITA - GAGAL SEND CARING UNSC"/>
    <s v="RBS-Regional 3"/>
    <d v="2026-08-06T15:25:36"/>
    <d v="2026-08-07T10:10:10"/>
    <n v="69360148"/>
    <m/>
    <n v="146133131946"/>
    <s v="Jaringan Multimedia Indonesia"/>
    <s v="ODP-SMN-FAS/070"/>
    <s v="WO061109997"/>
    <m/>
    <m/>
    <m/>
    <n v="110.317965311724"/>
    <n v="-7.6703035543060398"/>
    <s v="AMRBS/403103/ANISA DWIARYANI/R3/YOGYAKARTA/PSB HSI BISNIS BASIC 1S 50 MBPS PROMO HUT TELKOM 1:2/Jaringan Multimedia Indonesia/081229749275 081804098210/johanfirdi@gmail.com"/>
    <s v="Amex"/>
    <m/>
    <m/>
    <m/>
    <m/>
    <m/>
    <m/>
    <m/>
    <m/>
    <s v="Management Janji"/>
    <s v="2026-08-08 08:00:00|Nama PIC : IBU USMA No HP : 081229749275 Alt :  M Janji : (SABTU/8/AGUSTUS/2026) jam Pasang : 09:00 Note : hubungi pelanggan jika ingin kelokasi|40961370|MYDITA"/>
    <s v="FCC"/>
    <d v="2026-06-08T15:40:04"/>
    <d v="2026-08-08T00:00:00"/>
    <m/>
    <m/>
    <s v="SMN"/>
    <s v="NO ADDON"/>
    <m/>
    <s v="MYDITA - GAGAL SEND CARING UNSC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8T08:00:00"/>
    <s v="2026-08-08 08:00:00|Nama PIC : IBU USMA No HP : 081229749275 Alt :  M Janji : (SABTU/8/AGUSTUS/2026) jam Pasang : 09:00 Note : hubungi pelanggan jika ingin kelokasi|40961370|MYDITA"/>
    <m/>
    <m/>
    <m/>
    <e v="#NUM!"/>
    <e v="#NUM!"/>
    <x v="0"/>
  </r>
  <r>
    <n v="1498"/>
    <n v="1002528684"/>
    <n v="3"/>
    <x v="1"/>
    <n v="5"/>
    <s v="MALANG"/>
    <s v="KEPANJEN"/>
    <s v="PGK"/>
    <s v="REG"/>
    <s v="AO"/>
    <x v="0"/>
    <s v="1P INET"/>
    <s v="Completed (PS)"/>
    <s v="RBS-Regional 3"/>
    <d v="2026-08-15T16:22:56"/>
    <d v="2026-08-16T20:49:10"/>
    <n v="69367131"/>
    <m/>
    <n v="152722205142"/>
    <s v="WARKOP 5758"/>
    <s v="ODP-PGK-FB/14 FB/D02/14.01"/>
    <s v="WO061835391"/>
    <m/>
    <m/>
    <m/>
    <n v="112.526570968329"/>
    <n v="-8.23094024280093"/>
    <s v="MD|MYDB-20260815265581|SC20017/MC20200|WARKOP 5758|6282330743067"/>
    <s v="MYDIGIBIZPARTNER"/>
    <m/>
    <m/>
    <m/>
    <m/>
    <m/>
    <m/>
    <m/>
    <m/>
    <s v="Management Janji"/>
    <s v="2026-08-16 13:00:00 | Waktu pemasangan : 16 agustus 2026 Jam pemasangan : 08.00 - 12.00 Info Tambahan : Hubungi pelanggan dulu sebelum ke lokasi terimakasih "/>
    <s v="FCC"/>
    <s v="15-08-2026 16:25:44"/>
    <d v="2026-08-16T13:00:00"/>
    <m/>
    <s v="PS"/>
    <s v="PGK"/>
    <s v="NO ADDON"/>
    <n v="20260816"/>
    <s v="Completed"/>
    <s v="HSI Bisnis Promo HUT Telkom PSB 70% - 300 Mbps"/>
    <s v="INDIBIZ"/>
    <m/>
    <m/>
    <d v="2026-08-16T13:00:00"/>
    <s v="2026-08-16 13:00:00 | Waktu pemasangan : 16 agustus 2026 Jam pemasangan : 08.00 - 12.00 Info Tambahan : Hubungi pelanggan dulu sebelum ke lokasi terimakasih "/>
    <n v="2026"/>
    <n v="8"/>
    <n v="16"/>
    <d v="2026-08-16T00:00:00"/>
    <n v="-0.54166666666424135"/>
    <x v="1"/>
  </r>
  <r>
    <n v="1499"/>
    <n v="1002534654"/>
    <n v="3"/>
    <x v="3"/>
    <n v="5"/>
    <s v="SBY UTARA"/>
    <s v="TANDES"/>
    <s v="BBE"/>
    <s v="REG"/>
    <s v="AO"/>
    <x v="0"/>
    <s v="1P INET"/>
    <s v="MIE - SEND SURVEY"/>
    <s v="RBS-Regional 3"/>
    <d v="2026-08-18T18:41:56"/>
    <d v="2026-08-18T18:44:01"/>
    <n v="69369497"/>
    <m/>
    <n v="152417233994"/>
    <s v="PT Kemasan Kertas Nusantara"/>
    <s v="ODP-BBE-FBJ/03 FBJ/D01/03.01"/>
    <s v="WO062051821"/>
    <m/>
    <m/>
    <m/>
    <n v="112.648242"/>
    <n v="-7.3536799999999998"/>
    <s v="|MN02280|MYIA-075600964151/POI/Eric Yonathan Soekamto/081231634448/kemasankertasnusantara@gmail.com"/>
    <s v="MYIB_ASSISTANT"/>
    <m/>
    <m/>
    <m/>
    <m/>
    <m/>
    <m/>
    <m/>
    <m/>
    <s v="Management Janji"/>
    <s v="2026-08-19 15:00:00 | Nama Pic : BP ERIC No Hp Pic : 081231634448 Jam Pemasangan : 08:00 - 12.00 Tanggal Pemasangan : RABU 19 AGUSTUS 2026 Info Tambahan : Hubungi pelanggan sebelum datang ke lokasi"/>
    <s v="FCC"/>
    <s v="18-08-2026 18:55:15"/>
    <d v="2026-08-19T15:00:00"/>
    <m/>
    <s v="SURVEY_NEW_MANJA"/>
    <s v="BBE"/>
    <s v="NO ADDON"/>
    <m/>
    <s v="MIE - SEND SURVEY"/>
    <s v="HSI Bisnis Basic Promo HUT RI PSB 70% - 50 Mbps"/>
    <s v="INDIBIZ"/>
    <m/>
    <m/>
    <d v="2026-08-19T15:00:00"/>
    <s v="2026-08-19 15:00:00 | Nama Pic : BP ERIC No Hp Pic : 081231634448 Jam Pemasangan : 08:00 - 12.00 Tanggal Pemasangan : RABU 19 AGUSTUS 2026 Info Tambahan : Hubungi pelanggan sebelum datang ke lokasi"/>
    <m/>
    <m/>
    <m/>
    <e v="#NUM!"/>
    <e v="#NUM!"/>
    <x v="0"/>
  </r>
  <r>
    <n v="1500"/>
    <n v="1002518995"/>
    <n v="3"/>
    <x v="4"/>
    <n v="4"/>
    <s v="PEKALONGAN"/>
    <s v="PEMALANG"/>
    <s v="RDD"/>
    <s v="REG"/>
    <s v="AO"/>
    <x v="0"/>
    <m/>
    <s v="Completed (PS)"/>
    <s v="RBS-Regional 3"/>
    <d v="2026-08-11T09:28:43"/>
    <d v="2026-08-13T16:29:16"/>
    <n v="69362928"/>
    <m/>
    <n v="142213107383"/>
    <s v="CV TRI PUTRA GEMILANG"/>
    <s v="ODP-RDD-FA/054"/>
    <s v="WO061479151"/>
    <m/>
    <m/>
    <m/>
    <n v="109.2459363"/>
    <n v="-7.1159718999999999"/>
    <s v="AMRBS;950393;REG3;INDRI;082121745712;HSI 100MB;PIC 08122551922;Spbu4452316@gmail.com"/>
    <s v="Account Manager"/>
    <m/>
    <m/>
    <m/>
    <m/>
    <m/>
    <m/>
    <m/>
    <m/>
    <s v="Management Janji"/>
    <s v="2026-08-12 08:00:00|Nama Pic : bp basyirun No Hp Pic : 08122551922 No alt : - Jam Pemasangan : pagi  Tanggal Pemasangan : 12 Agustus 2026|40951375|MYDITA"/>
    <s v="FCC"/>
    <d v="2026-11-08T09:40:16"/>
    <d v="2026-08-12T08:00:00"/>
    <m/>
    <s v="PS"/>
    <s v="RDD"/>
    <s v="NO ADDON"/>
    <n v="2026081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2T08:00:00"/>
    <s v="2026-08-12 08:00:00|Nama Pic : bp basyirun No Hp Pic : 08122551922 No alt : - Jam Pemasangan : pagi  Tanggal Pemasangan : 12 Agustus 2026|40951375|MYDITA"/>
    <n v="2026"/>
    <n v="8"/>
    <n v="13"/>
    <d v="2026-08-13T00:00:00"/>
    <n v="0.66666666666424135"/>
    <x v="1"/>
  </r>
  <r>
    <n v="1501"/>
    <n v="1002518669"/>
    <n v="3"/>
    <x v="0"/>
    <n v="5"/>
    <s v="MATARAM"/>
    <s v="SUMBAWA"/>
    <s v="ALA"/>
    <s v="REG"/>
    <s v="AO"/>
    <x v="0"/>
    <s v="1P INET"/>
    <s v="7 | OSS - PROVISIONING ISSUED"/>
    <s v="RBS-Regional 3"/>
    <d v="2026-08-10T18:11:56"/>
    <d v="2026-08-11T15:32:08"/>
    <n v="69362785"/>
    <m/>
    <n v="172607203818"/>
    <s v="LEVIUS CLUB"/>
    <s v="ODP-ALA-FAC/53 FAC/D04/53.01"/>
    <s v="WO061442495"/>
    <m/>
    <m/>
    <m/>
    <n v="116.92054552424101"/>
    <n v="-8.5259622878868502"/>
    <s v="|MN02367|MYIA-030800009794/POI/BAHTIARIADI/082340845961/leviusclub@gmail.com"/>
    <s v="MYIB_ASSISTANT"/>
    <m/>
    <m/>
    <m/>
    <m/>
    <m/>
    <m/>
    <m/>
    <m/>
    <s v="Management Janji"/>
    <s v="2026-08-11 15:00:00 | Jam pemasangan : 12.00 Info Tambahan : Hubungi pelanggan dulu sebelum ke lokasi terimakasih "/>
    <s v="FCC"/>
    <d v="2026-10-08T18:39:50"/>
    <d v="2026-08-11T15:00:00"/>
    <m/>
    <s v="PI"/>
    <s v="ALA"/>
    <s v="NO ADDON"/>
    <m/>
    <s v="Provisioning Issued"/>
    <s v="HSI Bisnis Promo HUT Telkom PSB 70% - 75 Mbps"/>
    <s v="INDIBIZ"/>
    <m/>
    <m/>
    <d v="2026-08-11T15:00:00"/>
    <s v="2026-08-11 15:00:00 | Jam pemasangan : 12.00 Info Tambahan : Hubungi pelanggan dulu sebelum ke lokasi terimakasih "/>
    <m/>
    <m/>
    <m/>
    <e v="#NUM!"/>
    <e v="#NUM!"/>
    <x v="0"/>
  </r>
  <r>
    <n v="1502"/>
    <n v="1002522283"/>
    <n v="3"/>
    <x v="6"/>
    <n v="5"/>
    <s v="SIDOARJO"/>
    <s v="INNER - JATIM TIMUR"/>
    <s v="TUN"/>
    <s v="REG"/>
    <s v="AO"/>
    <x v="0"/>
    <m/>
    <s v="Completed (PS)"/>
    <s v="RBS-Regional 3"/>
    <d v="2026-08-12T13:58:11"/>
    <d v="2026-08-13T20:22:01"/>
    <n v="69364311"/>
    <m/>
    <n v="152327226355"/>
    <s v="WARKOP KABE KABEAN"/>
    <s v="ODP-TUN-FF/27"/>
    <s v="WO061606942"/>
    <m/>
    <m/>
    <m/>
    <n v="112.6849138"/>
    <n v="-7.4980858000000001"/>
    <s v="|MN02580|/WARKOP KABE KABEAN/WINBACK 2.0 HSI B2B (1:1) 50MBPS 355RB PSB DISC 70%//mus023719@gmail.com/MUSTAKIM/85385229744"/>
    <s v="Sales Force DBS"/>
    <m/>
    <m/>
    <m/>
    <m/>
    <m/>
    <m/>
    <m/>
    <m/>
    <s v="Management Janji"/>
    <s v="2026-08-13 13:00:00|Nama Pic : bp MUSTAKIM No Hp Pic : 085385229744 No alt : - Jam Pemasangan : siang  Tanggal Pemasangan : 13 Agustus 2026|40951375|MYDITA"/>
    <s v="FCC"/>
    <d v="2026-12-08T14:10:11"/>
    <d v="2026-08-13T13:00:00"/>
    <m/>
    <s v="PS"/>
    <s v="TUN"/>
    <s v="NO ADDON"/>
    <n v="2026081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3T13:00:00"/>
    <s v="2026-08-13 13:00:00|Nama Pic : bp MUSTAKIM No Hp Pic : 085385229744 No alt : - Jam Pemasangan : siang  Tanggal Pemasangan : 13 Agustus 2026|40951375|MYDITA"/>
    <n v="2026"/>
    <n v="8"/>
    <n v="13"/>
    <d v="2026-08-13T00:00:00"/>
    <n v="-0.54166666666424135"/>
    <x v="1"/>
  </r>
  <r>
    <n v="1503"/>
    <n v="1002521149"/>
    <n v="3"/>
    <x v="0"/>
    <n v="5"/>
    <s v="KUPANG"/>
    <s v="ENDE"/>
    <s v="END"/>
    <s v="REG"/>
    <s v="AO"/>
    <x v="0"/>
    <s v="1P INET"/>
    <s v="Completed (PS)"/>
    <s v="RBS-Regional 3"/>
    <d v="2026-08-12T07:34:56"/>
    <d v="2026-08-14T20:02:46"/>
    <n v="69363781"/>
    <m/>
    <n v="172506789007"/>
    <s v="SMK YOS SUDARSO"/>
    <s v="ODP-END-FK/26 FK/D07/26.01"/>
    <s v="WO061548101"/>
    <m/>
    <m/>
    <m/>
    <n v="121.65509489999999"/>
    <n v="-8.8352108000000005"/>
    <s v="|MC40142|MYIA-097930461820/POI/Oskar Handrianus Ladja Neto/085337059120/arisladja@gmail.com"/>
    <s v="MYIB_ASSISTANT"/>
    <m/>
    <m/>
    <m/>
    <m/>
    <m/>
    <m/>
    <m/>
    <m/>
    <s v="Management Janji"/>
    <s v="2026-08-19 08:00:00 | M Janji : (13 AGUSTUS 2026) jam Pasang : pagi  Note : hubungi pelanggan jika ingin kelokasi"/>
    <s v="FCC"/>
    <d v="2026-12-08T07:39:44"/>
    <d v="2026-08-19T08:00:00"/>
    <m/>
    <s v="PS"/>
    <s v="END"/>
    <s v="NO ADDON"/>
    <n v="20260814"/>
    <s v="Completed"/>
    <s v="HSI Bisnis Promo HUT Telkom PSB 70% - 100 Mbps Dual Band"/>
    <s v="INDIBIZ"/>
    <m/>
    <m/>
    <d v="2026-08-19T08:00:00"/>
    <s v="2026-08-19 08:00:00 | M Janji : (13 AGUSTUS 2026) jam Pasang : pagi  Note : hubungi pelanggan jika ingin kelokasi"/>
    <n v="2026"/>
    <n v="8"/>
    <n v="14"/>
    <d v="2026-08-14T00:00:00"/>
    <n v="-5.3333333333357587"/>
    <x v="1"/>
  </r>
  <r>
    <n v="1504"/>
    <n v="1002510860"/>
    <n v="3"/>
    <x v="7"/>
    <n v="4"/>
    <s v="SOLO"/>
    <s v="INNER - SOLO JATENG TIMUR"/>
    <s v="SLO"/>
    <s v="REG"/>
    <s v="AO"/>
    <x v="0"/>
    <s v="2P INET + VOICE"/>
    <s v="Completed (PS)"/>
    <s v="RBS-Regional 3"/>
    <d v="2026-08-05T14:40:57"/>
    <d v="2026-08-06T13:27:48"/>
    <n v="69359284"/>
    <n v="2716007656"/>
    <n v="146527605614"/>
    <s v="PT CITRA WARNA ABADI"/>
    <s v="ODP-SLO-FA/077 FA/D08/077.01"/>
    <s v="WO060995758"/>
    <m/>
    <m/>
    <m/>
    <n v="110.81706620862001"/>
    <n v="-7.6264647892558601"/>
    <s v="|MN01857|MYIA-051309612257/POI/Nurul Hidayah/085725616916/maintenance@weldon.co.id"/>
    <s v="MYIB_ASSISTANT"/>
    <m/>
    <m/>
    <m/>
    <m/>
    <m/>
    <m/>
    <m/>
    <m/>
    <s v="Management Janji"/>
    <s v="2026-08-06 13:00:00 | M Janji : (06/08/2026) jam Pasang : 09:00 Note : hubungi pelanggan jika ingin kelokasi"/>
    <s v="FCC"/>
    <d v="2026-05-08T14:54:47"/>
    <d v="2026-08-06T13:00:00"/>
    <m/>
    <s v="PS"/>
    <s v="SLO"/>
    <s v="NO ADDON"/>
    <n v="20260806"/>
    <s v="Completed"/>
    <s v="HSI Bisnis Basic Bundling Phone PSB 70% - Free 800 Menit - 50 Mbps"/>
    <s v="INDIBIZ"/>
    <m/>
    <m/>
    <d v="2026-08-06T13:00:00"/>
    <s v="2026-08-06 13:00:00 | M Janji : (06/08/2026) jam Pasang : 09:00 Note : hubungi pelanggan jika ingin kelokasi"/>
    <n v="2026"/>
    <n v="8"/>
    <n v="6"/>
    <d v="2026-08-06T00:00:00"/>
    <n v="-0.54166666666424135"/>
    <x v="1"/>
  </r>
  <r>
    <n v="1505"/>
    <n v="1002512688"/>
    <n v="3"/>
    <x v="1"/>
    <n v="5"/>
    <s v="KEDIRI"/>
    <s v="TULUNGAGUNG"/>
    <s v="TUL"/>
    <s v="REG"/>
    <s v="AO"/>
    <x v="0"/>
    <s v="1P INET"/>
    <s v="Completed (PS)"/>
    <s v="RBS-Regional 3"/>
    <d v="2026-08-06T14:31:56"/>
    <d v="2026-08-07T13:06:32"/>
    <n v="69360066"/>
    <m/>
    <n v="152606246389"/>
    <s v="PT. MUGI GANGSAR LESTARI ( SPBU PLOSOKANDANG )"/>
    <s v="ODP-TUL-FF/21 FF/D02/21.01"/>
    <s v="WO061085738"/>
    <m/>
    <m/>
    <m/>
    <n v="111.931556452644"/>
    <n v="-8.0796325447702806"/>
    <s v="|MN00418|MYIA-055829676440/POI/EKO SUTRIONO/081252302634/mugigangsarlestari@gmail.com"/>
    <s v="MYIB_ASSISTANT"/>
    <m/>
    <m/>
    <m/>
    <m/>
    <m/>
    <m/>
    <m/>
    <m/>
    <s v="Management Janji"/>
    <s v="2026-08-07 13:00:00 | Nama PIC : bapak eko No HP : 085648989216 Alt :  M Janji : (JUMAT/7/AGUSTUS/2026) jam Pasang : 09:00 Note : hubungi pelanggan jika ingin kelokasi"/>
    <s v="FCC"/>
    <d v="2026-06-08T14:40:01"/>
    <d v="2026-08-07T13:00:00"/>
    <m/>
    <s v="PS"/>
    <s v="TUL"/>
    <s v="NO ADDON"/>
    <n v="20260807"/>
    <s v="Completed"/>
    <s v="HSI Bisnis Promo HUT Telkom PSB 70% - 50 Mbps"/>
    <s v="INDIBIZ"/>
    <m/>
    <m/>
    <d v="2026-08-07T13:00:00"/>
    <s v="2026-08-07 13:00:00 | Nama PIC : bapak eko No HP : 085648989216 Alt :  M Janji : (JUMAT/7/AGUSTUS/2026) jam Pasang : 09:00 Note : hubungi pelanggan jika ingin kelokasi"/>
    <n v="2026"/>
    <n v="8"/>
    <n v="7"/>
    <d v="2026-08-07T00:00:00"/>
    <n v="-0.54166666666424135"/>
    <x v="1"/>
  </r>
  <r>
    <n v="1506"/>
    <n v="1002524081"/>
    <n v="3"/>
    <x v="3"/>
    <n v="5"/>
    <s v="SBY SELATAN"/>
    <s v="MANYAR"/>
    <s v="JGR"/>
    <s v="REG"/>
    <s v="AO"/>
    <x v="0"/>
    <s v="1P INET"/>
    <s v="Completed (PS)"/>
    <s v="RBS-Regional 3"/>
    <d v="2026-08-13T12:22:56"/>
    <d v="2026-08-14T12:28:15"/>
    <n v="69365043"/>
    <m/>
    <n v="152310255738"/>
    <s v="PT RAMEN MASTER INDONESIA"/>
    <s v="ODP-RKT-FFV/11"/>
    <s v="WO061660192"/>
    <m/>
    <m/>
    <m/>
    <n v="112.78067406266899"/>
    <n v="-7.3178209122475399"/>
    <s v="MD|MYDB-20260813265200|DN00001/MN00519|PT RAMEN MASTER INDONESIA|6281217207780"/>
    <s v="MYDIGIBIZPARTNER"/>
    <m/>
    <m/>
    <m/>
    <m/>
    <m/>
    <m/>
    <m/>
    <m/>
    <s v="Management Janji"/>
    <s v="2026-08-14 13:00:00 | M Janji : (Jumat/14/Agustus/2026) jam Pasang : 09:00 Note : hubungi pelanggan jika ingin kelokasi"/>
    <s v="FCC"/>
    <s v="13-08-2026 12:25:00"/>
    <d v="2026-08-14T13:00:00"/>
    <m/>
    <s v="PS"/>
    <s v="JGR"/>
    <s v="NO ADDON"/>
    <n v="20260814"/>
    <s v="Completed"/>
    <s v="HSI Bisnis Basic Promo HUT Telkom PSB 70% - 50 Mbps"/>
    <s v="INDIBIZ"/>
    <m/>
    <m/>
    <d v="2026-08-14T13:00:00"/>
    <s v="2026-08-14 13:00:00 | M Janji : (Jumat/14/Agustus/2026) jam Pasang : 09:00 Note : hubungi pelanggan jika ingin kelokasi"/>
    <n v="2026"/>
    <n v="8"/>
    <n v="14"/>
    <d v="2026-08-14T00:00:00"/>
    <n v="-0.54166666666424135"/>
    <x v="1"/>
  </r>
  <r>
    <n v="1507"/>
    <n v="1002533877"/>
    <n v="3"/>
    <x v="6"/>
    <n v="5"/>
    <s v="SIDOARJO"/>
    <s v="JOMBANG"/>
    <s v="MOJ"/>
    <s v="REG"/>
    <s v="AO"/>
    <x v="0"/>
    <m/>
    <s v="Completed (PS)"/>
    <s v="RBS-Regional 3"/>
    <d v="2026-08-18T15:35:02"/>
    <d v="2026-08-18T20:36:10"/>
    <n v="69367308"/>
    <m/>
    <n v="152319208871"/>
    <s v="SPBU 54.613.33"/>
    <s v="ODP-MOJ-FK/01"/>
    <s v="WO062033045"/>
    <m/>
    <m/>
    <m/>
    <n v="112.41456100000001"/>
    <n v="-7.5627839999999997"/>
    <s v="|MN02540|MYIA-022267046317/POI/M. adi vaishal/085784760355/madivaishal@gmail.com"/>
    <s v="Sales Force DBS"/>
    <m/>
    <m/>
    <m/>
    <m/>
    <m/>
    <m/>
    <m/>
    <m/>
    <s v="Management Janji"/>
    <s v="2026-08-17 08:00:00 | M Janji : (17 AGUSTUS 2026)  jam Pasang : pagi   Note : hubungi pelanggan jika ingin kelokasi"/>
    <s v="FCC"/>
    <s v="18-08-2026 15:55:35"/>
    <m/>
    <m/>
    <s v="PS"/>
    <s v="MOJ"/>
    <s v="NO ADDON"/>
    <n v="2026081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8T07:00:00"/>
    <s v="2026-08-17 08:00:00 | M Janji : (17 AGUSTUS 2026)  jam Pasang : pagi   Note : hubungi pelanggan jika ingin kelokasi"/>
    <n v="2026"/>
    <n v="8"/>
    <n v="18"/>
    <d v="2026-08-18T00:00:00"/>
    <n v="-0.29166666666424135"/>
    <x v="1"/>
  </r>
  <r>
    <n v="1508"/>
    <n v="1002512235"/>
    <n v="3"/>
    <x v="2"/>
    <n v="4"/>
    <s v="PURWOKERTO"/>
    <s v="CILACAP"/>
    <s v="GML"/>
    <s v="REG"/>
    <s v="AO"/>
    <x v="0"/>
    <m/>
    <s v="Completed (PS)"/>
    <s v="RBS-Regional 3"/>
    <d v="2026-08-06T12:30:08"/>
    <d v="2026-08-07T15:26:11"/>
    <n v="69359898"/>
    <m/>
    <n v="141362105180"/>
    <s v="SPBU Candi mas"/>
    <s v="ODP-GML-FE/028"/>
    <s v="WO061118929"/>
    <m/>
    <m/>
    <m/>
    <n v="109.044604336372"/>
    <n v="-7.6649099393786297"/>
    <s v="AMRBS ; 404510 ; AM ; DANIERA ; TREG3 ; PURWOKERTO ;PSB 1S HSI BISNIS PROMO 100 MB;  Ari Triyarso/081392911191/spbucm5@gmail.com"/>
    <s v="Amex"/>
    <m/>
    <m/>
    <m/>
    <m/>
    <m/>
    <m/>
    <m/>
    <m/>
    <s v="Management Janji"/>
    <s v="2026-08-08 16:00:00| M Janji : (07/08/026) jam Pasang : 09:00 Note : hubungi pelanggan jika ingin kelokasi|40951378|MYDITA"/>
    <s v="FCC"/>
    <d v="2026-06-08T12:40:10"/>
    <d v="2026-08-08T16:00:00"/>
    <m/>
    <s v="PS"/>
    <s v="GML"/>
    <s v="NO ADDON"/>
    <n v="20260807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08T16:00:00"/>
    <s v="2026-08-08 16:00:00| M Janji : (07/08/026) jam Pasang : 09:00 Note : hubungi pelanggan jika ingin kelokasi|40951378|MYDITA"/>
    <n v="2026"/>
    <n v="8"/>
    <n v="7"/>
    <d v="2026-08-07T00:00:00"/>
    <n v="-1.6666666666642413"/>
    <x v="1"/>
  </r>
  <r>
    <n v="1509"/>
    <n v="1002528734"/>
    <n v="3"/>
    <x v="2"/>
    <n v="4"/>
    <s v="MAGELANG"/>
    <s v="WONOSOBO"/>
    <s v="WOS"/>
    <s v="REG"/>
    <s v="AO"/>
    <x v="0"/>
    <s v="1P INET"/>
    <s v="Completed (PS)"/>
    <s v="RBS-Regional 3"/>
    <d v="2026-08-15T16:50:57"/>
    <d v="2026-08-16T12:30:32"/>
    <n v="69367142"/>
    <m/>
    <n v="141373127458"/>
    <s v="WARUNG NAILA"/>
    <s v="ODP-WOS-FAX/042"/>
    <s v="WO061836512"/>
    <m/>
    <m/>
    <m/>
    <n v="109.867305"/>
    <n v="-7.4085710000000002"/>
    <s v="|MN00439|MYIA-001440409180/POI/PANDU MUKTI WIBOWO/085136992757/sayapandu43@gmail.com"/>
    <s v="MYIB_ASSISTANT"/>
    <m/>
    <m/>
    <m/>
    <m/>
    <m/>
    <m/>
    <m/>
    <m/>
    <s v="Management Janji"/>
    <s v="2026-08-16 13:00:00 | Tanggal pemasangan : 16AGUSTUS 2026 Jam pemasangan : pagi/siang Info Tambahan : Hubungi pelanggan dulu sebelum ke lokasi terima kasih"/>
    <s v="FCC"/>
    <s v="15-08-2026 16:55:08"/>
    <d v="2026-08-16T13:00:00"/>
    <m/>
    <s v="PS"/>
    <s v="WOS"/>
    <s v="NO ADDON"/>
    <n v="20260816"/>
    <s v="Completed"/>
    <s v="HSI Bisnis Basic Promo HUT Telkom PSB 70% - 50 Mbps"/>
    <s v="INDIBIZ"/>
    <m/>
    <m/>
    <d v="2026-08-16T13:00:00"/>
    <s v="2026-08-16 13:00:00 | Tanggal pemasangan : 16AGUSTUS 2026 Jam pemasangan : pagi/siang Info Tambahan : Hubungi pelanggan dulu sebelum ke lokasi terima kasih"/>
    <n v="2026"/>
    <n v="8"/>
    <n v="16"/>
    <d v="2026-08-16T00:00:00"/>
    <n v="-0.54166666666424135"/>
    <x v="1"/>
  </r>
  <r>
    <n v="1510"/>
    <n v="1002520937"/>
    <n v="3"/>
    <x v="3"/>
    <n v="5"/>
    <s v="SBY UTARA"/>
    <s v="LAMONGAN"/>
    <s v="BBA"/>
    <s v="REG"/>
    <s v="AO"/>
    <x v="0"/>
    <s v="1P INET"/>
    <s v="OSS - FALLOUT"/>
    <s v="RBS-Regional 3"/>
    <d v="2026-08-11T17:56:56"/>
    <d v="2026-08-12T18:59:10"/>
    <n v="69363730"/>
    <m/>
    <n v="152441211299"/>
    <s v="WARKOP KIRANA"/>
    <s v="ODP-BBA-FAA/30 FAA/D04/30.01"/>
    <s v="WO061533483"/>
    <m/>
    <m/>
    <m/>
    <n v="112.167616970837"/>
    <n v="-7.1605779797101299"/>
    <s v="MD|MYDB-20260811264950|DN00001/MN02280|WARKOP KIRANA|085707501773"/>
    <s v="MYDIGIBIZPARTNER"/>
    <m/>
    <m/>
    <m/>
    <m/>
    <m/>
    <m/>
    <m/>
    <m/>
    <s v="Management Janji"/>
    <s v="2026-08-12 15:00:00 | Nama : BU SRI NURHAYATI  No Hp : 085707501773 No Alt :  Tgl Pemasangan : 12 Agustus 2026 Interval : PAGI  Note : Hubungi pelanggan terlebih dahulu"/>
    <s v="FCC"/>
    <d v="2026-11-08T18:10:11"/>
    <d v="2026-08-12T15:00:00"/>
    <s v="Kendala Pelanggan"/>
    <s v="FO_WFM"/>
    <s v="BBA"/>
    <s v="NO ADDON"/>
    <m/>
    <s v="Provisioning Failed|WFM|INF009032600|PP_-7.135784200000001,112.1038545_PP PEL H&gt;3 TGL 18082026"/>
    <s v="HSI Bisnis Promo HUT Telkom PSB 70% - 50 Mbps"/>
    <s v="INDIBIZ"/>
    <m/>
    <m/>
    <d v="2026-08-12T15:00:00"/>
    <s v="2026-08-12 15:00:00 | Nama : BU SRI NURHAYATI  No Hp : 085707501773 No Alt :  Tgl Pemasangan : 12 Agustus 2026 Interval : PAGI  Note : Hubungi pelanggan terlebih dahulu"/>
    <m/>
    <m/>
    <m/>
    <e v="#NUM!"/>
    <e v="#NUM!"/>
    <x v="0"/>
  </r>
  <r>
    <n v="1511"/>
    <n v="1002515681"/>
    <n v="3"/>
    <x v="7"/>
    <n v="4"/>
    <s v="KUDUS"/>
    <s v="PURWODADI"/>
    <s v="WRO"/>
    <s v="REG"/>
    <s v="AO"/>
    <x v="0"/>
    <s v="1P INET"/>
    <s v="Completed (PS)"/>
    <s v="RBS-Regional 3"/>
    <d v="2026-08-08T09:55:56"/>
    <d v="2026-08-10T15:52:46"/>
    <n v="69361292"/>
    <m/>
    <n v="142509107225"/>
    <s v="BMT BUS"/>
    <s v="ODP-WRO-FD/023 FD/D03/023.01"/>
    <s v="WO061239714"/>
    <m/>
    <m/>
    <m/>
    <n v="111.09495800000001"/>
    <n v="-7.0892749999999998"/>
    <s v="|MN01047|MYIA-000893644610/POI/Dyah Nur Khaeni /082299345140/bmtbuswirosari02@gmail.com"/>
    <s v="MYIB_ASSISTANT"/>
    <m/>
    <m/>
    <m/>
    <m/>
    <m/>
    <m/>
    <m/>
    <m/>
    <s v="Management Janji"/>
    <s v="2026-08-10 08:00:00 | Nama PIC : Ibu Dyah No Hp : 082299345140 No Alt : - Tgl Pemasangan : 10 Agustus 2026 Interval : PAGI SIANG Note : Hubungi pelanggan terlebih dahulu"/>
    <s v="FCC"/>
    <d v="2026-08-08T10:10:05"/>
    <d v="2026-08-10T08:00:00"/>
    <m/>
    <s v="PS"/>
    <s v="WRO"/>
    <s v="NO ADDON"/>
    <n v="20260810"/>
    <s v="Completed"/>
    <s v="HSI Bisnis Promo HUT Telkom PSB 70% - 75 Mbps"/>
    <s v="INDIBIZ"/>
    <m/>
    <m/>
    <d v="2026-08-10T08:00:00"/>
    <s v="2026-08-10 08:00:00 | Nama PIC : Ibu Dyah No Hp : 082299345140 No Alt : - Tgl Pemasangan : 10 Agustus 2026 Interval : PAGI SIANG Note : Hubungi pelanggan terlebih dahulu"/>
    <n v="2026"/>
    <n v="8"/>
    <n v="10"/>
    <d v="2026-08-10T00:00:00"/>
    <n v="-0.33333333333575865"/>
    <x v="1"/>
  </r>
  <r>
    <n v="1512"/>
    <n v="1002509573"/>
    <n v="3"/>
    <x v="5"/>
    <n v="5"/>
    <s v="DENPASAR"/>
    <s v="JIMBARAN"/>
    <s v="KUT"/>
    <s v="REG"/>
    <s v="AO"/>
    <x v="0"/>
    <m/>
    <s v="Completed (PS)"/>
    <s v="RBS-Regional 3"/>
    <d v="2026-08-05T08:35:13"/>
    <d v="2026-08-07T18:17:32"/>
    <n v="69358754"/>
    <m/>
    <n v="172416429239"/>
    <s v="DEPO AIR MINUM HOLLY"/>
    <s v="ODP-KUT-FK/42"/>
    <s v="WO061066914"/>
    <m/>
    <m/>
    <m/>
    <n v="115.17978410000001"/>
    <n v="-8.7114194000000005"/>
    <s v="|MC10003|/PIC FILLIA CHRISTINA SURYADI/088103726089-083197993733/fsfillia@gmail.com"/>
    <s v="Sales Force DBS"/>
    <m/>
    <m/>
    <m/>
    <m/>
    <m/>
    <m/>
    <m/>
    <m/>
    <s v="Management Janji"/>
    <s v="2026-08-07 13:00:00|Nama : BU FILLIA CHRISTINA SURYADI No Hp : 083197993733 No Alt : 0881037260897 Tgl Pemasangan : 07 Agustus 2026 Interval : PAGI  Note : Hubungi pelanggan terlebih dahulu|40981182|MYDITA"/>
    <s v="FCC"/>
    <d v="2026-05-08T08:39:46"/>
    <d v="2026-08-07T13:00:00"/>
    <m/>
    <s v="PS"/>
    <s v="KUT"/>
    <s v="NO ADDON"/>
    <n v="20260807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7T13:00:00"/>
    <s v="2026-08-07 13:00:00|Nama : BU FILLIA CHRISTINA SURYADI No Hp : 083197993733 No Alt : 0881037260897 Tgl Pemasangan : 07 Agustus 2026 Interval : PAGI  Note : Hubungi pelanggan terlebih dahulu|40981182|MYDITA"/>
    <n v="2026"/>
    <n v="8"/>
    <n v="7"/>
    <d v="2026-08-07T00:00:00"/>
    <n v="-0.54166666666424135"/>
    <x v="1"/>
  </r>
  <r>
    <n v="1513"/>
    <n v="1002508039"/>
    <n v="3"/>
    <x v="6"/>
    <n v="5"/>
    <s v="SIDOARJO"/>
    <s v="INNER - JATIM TIMUR"/>
    <s v="SDA"/>
    <s v="REG"/>
    <s v="AO"/>
    <x v="0"/>
    <s v="2P INET + VOICE"/>
    <s v="Completed (PS)"/>
    <s v="RBS-Regional 3"/>
    <d v="2026-08-04T12:37:56"/>
    <d v="2026-08-05T22:57:34"/>
    <n v="69358250"/>
    <n v="3135917245"/>
    <n v="152316231889"/>
    <s v="WORKSHOP DWI PUTRA"/>
    <s v="ODP-SDA-FDH/11 FDH/D01/11.01"/>
    <s v="WO060883348"/>
    <m/>
    <m/>
    <m/>
    <n v="112.699966900099"/>
    <n v="-7.4489907985515096"/>
    <s v="MD|MYDB-20260804264307|DN00001/MN01572|WORKSHOP DWI PUTRA|085792720781"/>
    <s v="MYDIGIBIZPARTNER"/>
    <m/>
    <m/>
    <m/>
    <m/>
    <m/>
    <m/>
    <m/>
    <m/>
    <s v="Management Janji"/>
    <s v="2026-08-05 15:00:00 | Nama : BP DWI LOHDRA MANGGALA No Hp : 085792720781 No Alt :  Tgl Pemasangan : 05 Agustus 2026 Interval : SIANG Note : Hubungi pelanggan terlebih dahulu"/>
    <s v="FCC"/>
    <d v="2026-04-08T12:39:55"/>
    <d v="2026-08-05T15:00:00"/>
    <m/>
    <s v="PS"/>
    <s v="SDA"/>
    <s v="NO ADDON"/>
    <n v="20260805"/>
    <s v="Completed"/>
    <s v="HSI Bisnis Bundling Phone PSB 70% - Free 800 Menit Promo - 200 Mbps"/>
    <s v="INDIBIZ"/>
    <m/>
    <m/>
    <d v="2026-08-05T15:00:00"/>
    <s v="2026-08-05 15:00:00 | Nama : BP DWI LOHDRA MANGGALA No Hp : 085792720781 No Alt :  Tgl Pemasangan : 05 Agustus 2026 Interval : SIANG Note : Hubungi pelanggan terlebih dahulu"/>
    <n v="2026"/>
    <n v="8"/>
    <n v="5"/>
    <d v="2026-08-05T00:00:00"/>
    <n v="-0.625"/>
    <x v="1"/>
  </r>
  <r>
    <n v="1514"/>
    <n v="1002527930"/>
    <n v="3"/>
    <x v="1"/>
    <n v="5"/>
    <s v="MADIUN"/>
    <s v="NGAWI"/>
    <s v="JGO"/>
    <s v="REG"/>
    <s v="AO"/>
    <x v="0"/>
    <s v="1P INET"/>
    <s v="Completed (PS)"/>
    <s v="RBS-Regional 3"/>
    <d v="2026-08-15T10:40:57"/>
    <d v="2026-08-16T13:19:39"/>
    <n v="69366641"/>
    <m/>
    <n v="152635205072"/>
    <s v="HALAL MART"/>
    <s v="ODP-JGO-FD/28"/>
    <s v="WO061806187"/>
    <m/>
    <m/>
    <m/>
    <n v="111.142685555548"/>
    <n v="-7.47994629241113"/>
    <s v="|MN00264|MYIA-093395896313/POI/ROHMAT ABDUL LATHIF /085655755745/supriyantoeko23@yahoo.id"/>
    <s v="MYIB_ASSISTANT"/>
    <m/>
    <m/>
    <m/>
    <m/>
    <m/>
    <m/>
    <m/>
    <m/>
    <s v="Management Janji"/>
    <s v="2026-08-16 13:00:00 | Waktu pemasangan : 16 agustus 2026 Jam pemasangan : 13.00 Info Tambahan : Hubungi pelanggan dulu sebelum ke lokasi terimakasih "/>
    <s v="FCC"/>
    <s v="15-08-2026 10:54:52"/>
    <d v="2026-08-16T13:00:00"/>
    <m/>
    <s v="PS"/>
    <s v="JGO"/>
    <s v="NO ADDON"/>
    <n v="20260816"/>
    <s v="Completed"/>
    <s v="HSI Bisnis Khusus Winback PSB 70% - 300 Mbps"/>
    <s v="INDIBIZ"/>
    <m/>
    <m/>
    <d v="2026-08-16T13:00:00"/>
    <s v="2026-08-16 13:00:00 | Waktu pemasangan : 16 agustus 2026 Jam pemasangan : 13.00 Info Tambahan : Hubungi pelanggan dulu sebelum ke lokasi terimakasih "/>
    <n v="2026"/>
    <n v="8"/>
    <n v="16"/>
    <d v="2026-08-16T00:00:00"/>
    <n v="-0.54166666666424135"/>
    <x v="1"/>
  </r>
  <r>
    <n v="1515"/>
    <n v="1002522985"/>
    <n v="3"/>
    <x v="6"/>
    <n v="5"/>
    <s v="SIDOARJO"/>
    <s v="INNER - JATIM TIMUR"/>
    <s v="TUN"/>
    <s v="REG"/>
    <s v="AO"/>
    <x v="0"/>
    <m/>
    <s v="Completed (PS)"/>
    <s v="RBS-Regional 3"/>
    <d v="2026-08-12T17:00:45"/>
    <d v="2026-08-13T07:31:08"/>
    <n v="69361970"/>
    <m/>
    <n v="152327226360"/>
    <s v="warkop imron"/>
    <s v="ODP-TUN-FX/18"/>
    <s v="WO061616682"/>
    <m/>
    <m/>
    <m/>
    <n v="112.64965668310199"/>
    <n v="-7.4653585523908701"/>
    <s v="MD|MYDB-20260809264824|DN00001/MN01993|warkop imron|081999946906"/>
    <s v="MYDIGIBIZPARTNER"/>
    <m/>
    <m/>
    <m/>
    <m/>
    <m/>
    <m/>
    <m/>
    <m/>
    <s v="Management Janji"/>
    <s v="2026-08-10 15:00:00 | Nama Pic : BP IMRON  No Hp Pic : 081999946906  Jam Pemasangan : 08:00 - 12.00  Tanggal Pemasangan : SENIN 10 AGUSTUS 2026  Info Tambahan : Hubungi pelanggan sebelum datang ke lokasi"/>
    <s v="FCC"/>
    <d v="2026-12-08T17:10:31"/>
    <m/>
    <m/>
    <s v="PS"/>
    <s v="TUN"/>
    <s v="NO ADDON"/>
    <n v="20260813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12T07:00:00"/>
    <s v="2026-08-10 15:00:00 | Nama Pic : BP IMRON  No Hp Pic : 081999946906  Jam Pemasangan : 08:00 - 12.00  Tanggal Pemasangan : SENIN 10 AGUSTUS 2026  Info Tambahan : Hubungi pelanggan sebelum datang ke lokasi"/>
    <n v="2026"/>
    <n v="8"/>
    <n v="13"/>
    <d v="2026-08-13T00:00:00"/>
    <n v="0.70833333333575865"/>
    <x v="1"/>
  </r>
  <r>
    <n v="1516"/>
    <n v="1002516462"/>
    <n v="3"/>
    <x v="2"/>
    <n v="4"/>
    <s v="PURWOKERTO"/>
    <s v="BANJARNEGARA"/>
    <s v="KLP"/>
    <s v="REG"/>
    <s v="AO"/>
    <x v="0"/>
    <s v="1P INET"/>
    <s v="Completed (PS)"/>
    <s v="RBS-Regional 3"/>
    <d v="2026-08-09T12:25:58"/>
    <d v="2026-08-10T17:30:49"/>
    <n v="69361851"/>
    <m/>
    <n v="143395108273"/>
    <s v="WARNET SPEED NET"/>
    <s v="ODP-KLP-FQ/025"/>
    <s v="WO061314251"/>
    <m/>
    <m/>
    <m/>
    <n v="109.559673614204"/>
    <n v="-7.43927841419689"/>
    <s v="|MN00909|MYIA-090924779580/POI/sugeng riyadi/087878880605/yadhie9997@gmail.com"/>
    <s v="MYIB_ASSISTANT"/>
    <m/>
    <m/>
    <m/>
    <m/>
    <m/>
    <m/>
    <m/>
    <m/>
    <s v="Management Janji"/>
    <s v="2026-08-13 15:00:00 | Nama PIC:  bp sugeng No HP: 087878880605 Alt: Tanggal: 13/8/2026 Jam Pasang: Sore Note: Hubungi sebelum ke lokasi, terimakasih. Diusahakan secepatnya."/>
    <s v="FCC"/>
    <d v="2026-09-08T12:39:53"/>
    <d v="2026-08-13T15:00:00"/>
    <m/>
    <s v="PS"/>
    <s v="KLP"/>
    <s v="NO ADDON"/>
    <n v="20260810"/>
    <s v="Completed"/>
    <s v="HSI Bisnis Promo HUT Telkom PSB 70% - 150 Mbps"/>
    <s v="INDIBIZ"/>
    <m/>
    <m/>
    <d v="2026-08-13T15:00:00"/>
    <s v="2026-08-13 15:00:00 | Nama PIC:  bp sugeng No HP: 087878880605 Alt: Tanggal: 13/8/2026 Jam Pasang: Sore Note: Hubungi sebelum ke lokasi, terimakasih. Diusahakan secepatnya."/>
    <n v="2026"/>
    <n v="8"/>
    <n v="10"/>
    <d v="2026-08-10T00:00:00"/>
    <n v="-3.625"/>
    <x v="1"/>
  </r>
  <r>
    <n v="1517"/>
    <n v="1002521688"/>
    <n v="3"/>
    <x v="4"/>
    <n v="4"/>
    <s v="PEKALONGAN"/>
    <s v="PEKALONGAN"/>
    <s v="PKL"/>
    <s v="REG"/>
    <s v="AO"/>
    <x v="0"/>
    <s v="1P INET"/>
    <s v="Completed (PS)"/>
    <s v="RBS-Regional 3"/>
    <d v="2026-08-12T11:02:07"/>
    <d v="2026-08-14T07:55:19"/>
    <n v="69364004"/>
    <m/>
    <n v="142202154743"/>
    <s v="SMK ISLAMIYAH SAPUGARUT"/>
    <s v="ODP-PKL-FAK/018 FAK/D01/018.01"/>
    <s v="WO061567400"/>
    <m/>
    <m/>
    <m/>
    <n v="109.654679813491"/>
    <n v="-6.9377462693288896"/>
    <s v="|MB00449|MYIA-059096539680/POI/bapak/085740964441/smkislamiyah.s@gmail.com"/>
    <s v="MYIB_ASSISTANT"/>
    <m/>
    <m/>
    <m/>
    <m/>
    <m/>
    <m/>
    <m/>
    <m/>
    <s v="Management Janji"/>
    <s v="2026-08-13 08:00:00 | Nama PIC : bapak naufal No HP : 085740964441 No Alternatif : 085175040905 M Janji : 13/07/2026 Jam Pasang : Pagi NoteÃ‚Â :  Hubungi terlebih dahulu sebelum ke lokasi "/>
    <s v="FCC"/>
    <d v="2026-12-08T11:10:28"/>
    <d v="2026-08-13T08:00:00"/>
    <m/>
    <s v="PS"/>
    <s v="PKL"/>
    <s v="NO ADDON"/>
    <n v="20260814"/>
    <s v="Completed"/>
    <s v="HSI Bisnis Promo HUT Telkom PSB 70% - 200 Mbps"/>
    <s v="INDIBIZ"/>
    <m/>
    <m/>
    <d v="2026-08-13T08:00:00"/>
    <s v="2026-08-13 08:00:00 | Nama PIC : bapak naufal No HP : 085740964441 No Alternatif : 085175040905 M Janji : 13/07/2026 Jam Pasang : Pagi NoteÃ‚Â :  Hubungi terlebih dahulu sebelum ke lokasi "/>
    <n v="2026"/>
    <n v="8"/>
    <n v="14"/>
    <d v="2026-08-14T00:00:00"/>
    <n v="0.66666666666424135"/>
    <x v="1"/>
  </r>
  <r>
    <n v="1518"/>
    <n v="1002517195"/>
    <n v="3"/>
    <x v="1"/>
    <n v="5"/>
    <s v="KEDIRI"/>
    <s v="NGANJUK"/>
    <s v="NJK"/>
    <s v="REG"/>
    <s v="AO"/>
    <x v="0"/>
    <s v="1P INET"/>
    <s v="Completed (PS)"/>
    <s v="RBS-Regional 3"/>
    <d v="2026-08-10T10:16:57"/>
    <d v="2026-08-11T12:32:16"/>
    <n v="69362201"/>
    <m/>
    <n v="152611229868"/>
    <s v="SPBU 54.644.11"/>
    <s v="ODP-NJK-FAE/10 FAE/D01/10.01"/>
    <s v="WO061368426"/>
    <m/>
    <m/>
    <m/>
    <n v="111.938289577475"/>
    <n v="-7.6020775298222603"/>
    <s v="|MN00418|MYIA-019304988784/POI/H. IMAM BASUKI, IR. M. ENG, MM/085330371188/spbu5464411sukomoro@gmail.com"/>
    <s v="MYIB_ASSISTANT"/>
    <m/>
    <m/>
    <m/>
    <m/>
    <m/>
    <m/>
    <m/>
    <m/>
    <s v="Management Janji"/>
    <s v="2026-08-11 08:00:00 | Nama PIC : Sukidi No HP : 081330313300 Alt : 085330371188 M Janji : 11/08/2026 Jam Pasang : 08.00 - 13:00  NoteÃ‚Â :  hubungi terlebih dahulu sebelum kelokasi"/>
    <s v="FCC"/>
    <d v="2026-10-08T10:24:54"/>
    <d v="2026-08-11T08:00:00"/>
    <m/>
    <s v="PS"/>
    <s v="NJK"/>
    <s v="NO ADDON"/>
    <n v="20260811"/>
    <s v="Completed"/>
    <s v="HSI Bisnis Promo HUT Telkom PSB 70% - 100 Mbps Dual Band"/>
    <s v="INDIBIZ"/>
    <m/>
    <m/>
    <d v="2026-08-11T08:00:00"/>
    <s v="2026-08-11 08:00:00 | Nama PIC : Sukidi No HP : 081330313300 Alt : 085330371188 M Janji : 11/08/2026 Jam Pasang : 08.00 - 13:00  NoteÃ‚Â :  hubungi terlebih dahulu sebelum kelokasi"/>
    <n v="2026"/>
    <n v="8"/>
    <n v="11"/>
    <d v="2026-08-11T00:00:00"/>
    <n v="-0.33333333333575865"/>
    <x v="1"/>
  </r>
  <r>
    <n v="1519"/>
    <n v="1002533274"/>
    <n v="3"/>
    <x v="0"/>
    <n v="5"/>
    <s v="MATARAM"/>
    <s v="LOMBOK BARAT TENGAH"/>
    <s v="PRY"/>
    <s v="REG"/>
    <s v="AO"/>
    <x v="0"/>
    <s v="1P INET"/>
    <s v="MIE - SEND SURVEY"/>
    <s v="RBS-Regional 3"/>
    <d v="2026-08-18T13:47:56"/>
    <d v="2026-08-18T13:50:03"/>
    <n v="69369044"/>
    <m/>
    <n v="172603791625"/>
    <s v="NEOFIT"/>
    <s v="ODP-PYA-FAQ/06 FAQ/D02/06.01"/>
    <s v="WO062013974"/>
    <m/>
    <m/>
    <m/>
    <n v="116.32969199999999"/>
    <n v="-8.6830529999999992"/>
    <s v="|MC60023|MYIA-072993428168/POI/Samsul Hadi/085736219678/samsulhadi3011995@gmail.com"/>
    <s v="MYIB_ASSISTANT"/>
    <m/>
    <m/>
    <m/>
    <m/>
    <m/>
    <m/>
    <m/>
    <m/>
    <s v="Management Janji"/>
    <s v="2026-08-21 15:00:00 | telp : 085736219678 alt : manja : pagi /siang 19/08/2026 hub sebelum kelokasi "/>
    <s v="FCC"/>
    <s v="18-08-2026 13:55:52"/>
    <d v="2026-08-21T15:00:00"/>
    <m/>
    <s v="SURVEY_NEW_MANJA"/>
    <s v="PRY"/>
    <s v="NO ADDON"/>
    <m/>
    <s v="MIE - SEND SURVEY"/>
    <s v="HSI Bisnis PSB 70% - 200 Mbps"/>
    <s v="INDIBIZ"/>
    <m/>
    <m/>
    <d v="2026-08-21T15:00:00"/>
    <s v="2026-08-21 15:00:00 | telp : 085736219678 alt : manja : pagi /siang 19/08/2026 hub sebelum kelokasi "/>
    <m/>
    <m/>
    <m/>
    <e v="#NUM!"/>
    <e v="#NUM!"/>
    <x v="0"/>
  </r>
  <r>
    <n v="1520"/>
    <n v="1002505021"/>
    <n v="3"/>
    <x v="3"/>
    <n v="5"/>
    <s v="SBY UTARA"/>
    <s v="MANYAR"/>
    <s v="MGO"/>
    <s v="REG"/>
    <s v="AO"/>
    <x v="0"/>
    <s v="1P INET"/>
    <s v="Completed (PS)"/>
    <s v="RBS-Regional 3"/>
    <d v="2026-08-02T08:17:57"/>
    <d v="2026-08-03T17:20:23"/>
    <n v="69356921"/>
    <m/>
    <n v="152413165505"/>
    <s v="SMK KATOLIK ST. LOUIS (YAYASAN LAZARIS)"/>
    <s v="ODP-DMO-FMF/48 FMF/D04/48.01"/>
    <s v="WO060694495"/>
    <m/>
    <m/>
    <m/>
    <n v="112.72101704031201"/>
    <n v="-7.2576461263273604"/>
    <s v="MD|MYDB-20260801264163|DN00001/MN02280|SMK KATOLIK ST. LOUIS (YAYASAN LAZARIS)|085648384402"/>
    <s v="MYDIGIBIZPARTNER"/>
    <m/>
    <m/>
    <m/>
    <m/>
    <m/>
    <m/>
    <m/>
    <m/>
    <s v="Management Janji"/>
    <s v="2026-08-03 08:00:00 | Tanggal pemasangan :01 agustus 2026 Jam pemasangan : 08.00 - 12.00 Info Tambahan : Hubungi pelanggan dulu sebelum ke lokasi terimakasih"/>
    <s v="FCC"/>
    <d v="2026-02-08T08:24:55"/>
    <d v="2026-08-03T08:00:00"/>
    <m/>
    <s v="PS"/>
    <s v="MGO"/>
    <s v="NO ADDON"/>
    <n v="20260803"/>
    <s v="Completed"/>
    <s v="HSI Bisnis Promo HUT Telkom PSB 70% - 150 Mbps"/>
    <s v="INDIBIZ"/>
    <m/>
    <m/>
    <d v="2026-08-03T08:00:00"/>
    <s v="2026-08-03 08:00:00 | Tanggal pemasangan :01 agustus 2026 Jam pemasangan : 08.00 - 12.00 Info Tambahan : Hubungi pelanggan dulu sebelum ke lokasi terimakasih"/>
    <n v="2026"/>
    <n v="8"/>
    <n v="3"/>
    <d v="2026-08-03T00:00:00"/>
    <n v="-0.33333333333575865"/>
    <x v="1"/>
  </r>
  <r>
    <n v="1521"/>
    <n v="1002527674"/>
    <n v="3"/>
    <x v="2"/>
    <n v="4"/>
    <s v="PURWOKERTO"/>
    <s v="PURWOKERTO"/>
    <s v="PWT"/>
    <s v="REG"/>
    <s v="AO"/>
    <x v="0"/>
    <s v="1P INET"/>
    <s v="98 | OSS - CANCEL COMPLETE"/>
    <s v="RBS-Regional 3"/>
    <d v="2026-08-15T08:17:57"/>
    <d v="2026-08-18T15:45:52"/>
    <n v="69366535"/>
    <m/>
    <n v="146303609864"/>
    <s v="OCTOPUS PHONE"/>
    <s v="ODP-PWT-FAQ/012 FAQ/D01/012.01"/>
    <s v="WO061796613"/>
    <m/>
    <m/>
    <m/>
    <n v="109.24575900000001"/>
    <n v="-7.4096690000000001"/>
    <s v="|MC00213|MYIA-041299996822/POI/SIDI IRIANTO/081125209631/sidiirianto@gmail.com"/>
    <s v="MYIB_ASSISTANT"/>
    <m/>
    <m/>
    <m/>
    <m/>
    <m/>
    <m/>
    <m/>
    <m/>
    <s v="Management Janji"/>
    <s v="2026-08-16 08:00:00 | Tanggal pemasangan: 16/08/2026 Jam pemasangan : pagi / siang Info Tambahan : Hubungi pelanggan dulu sebelum ke lokasi terima kasih."/>
    <s v="FCC"/>
    <s v="15-08-2026 08:25:42"/>
    <d v="2026-08-16T08:00:00"/>
    <s v="Kendala Pelanggan"/>
    <s v="CANCEL"/>
    <s v="PWT"/>
    <s v="NO ADDON"/>
    <m/>
    <s v="Cancel Completed"/>
    <s v="HSI Bisnis Promo HUT Telkom PSB 70% - 50 Mbps"/>
    <s v="INDIBIZ"/>
    <m/>
    <m/>
    <d v="2026-08-16T08:00:00"/>
    <s v="2026-08-16 08:00:00 | Tanggal pemasangan: 16/08/2026 Jam pemasangan : pagi / siang Info Tambahan : Hubungi pelanggan dulu sebelum ke lokasi terima kasih."/>
    <m/>
    <m/>
    <m/>
    <e v="#NUM!"/>
    <e v="#NUM!"/>
    <x v="0"/>
  </r>
  <r>
    <n v="1522"/>
    <n v="1002517492"/>
    <n v="3"/>
    <x v="1"/>
    <n v="5"/>
    <s v="KEDIRI"/>
    <s v="TULUNGAGUNG"/>
    <s v="CAT"/>
    <s v="REG"/>
    <s v="AO"/>
    <x v="0"/>
    <m/>
    <s v="Completed (PS)"/>
    <s v="RBS-Regional 3"/>
    <d v="2026-08-10T11:43:41"/>
    <d v="2026-08-10T17:03:56"/>
    <n v="69361530"/>
    <m/>
    <n v="152622209045"/>
    <s v="SPBU 54.662.31 Tulungagung"/>
    <s v="ODP-CAT-FJ/09"/>
    <s v="WO061382338"/>
    <m/>
    <m/>
    <m/>
    <n v="111.823453"/>
    <n v="-8.2103059999999992"/>
    <s v="|MN00418|MYIA-051295835269/POI/YUDA ROCHMANSYAH/0851611511818/batumulyajaya@gmail.com"/>
    <s v="Sales Profesional"/>
    <m/>
    <m/>
    <m/>
    <m/>
    <m/>
    <m/>
    <m/>
    <m/>
    <s v="Management Janji"/>
    <s v="2026-08-09 13:00:00 | Nama PIC : Bp Yuda  No Hp : 0851611511818  No Alt : -  Tgl Pemasangan : 09 Agustus 2026  Interval : PAGI SIANG  Note : Hubungi pelanggan terlebih dahulu"/>
    <s v="FCC"/>
    <d v="2026-10-08T11:54:41"/>
    <m/>
    <m/>
    <s v="PS"/>
    <s v="CAT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7:00:00"/>
    <s v="2026-08-09 13:00:00 | Nama PIC : Bp Yuda  No Hp : 0851611511818  No Alt : -  Tgl Pemasangan : 09 Agustus 2026  Interval : PAGI SIANG  Note : Hubungi pelanggan terlebih dahulu"/>
    <n v="2026"/>
    <n v="8"/>
    <n v="10"/>
    <d v="2026-08-10T00:00:00"/>
    <n v="-0.29166666666424135"/>
    <x v="1"/>
  </r>
  <r>
    <n v="1523"/>
    <n v="1002530863"/>
    <n v="3"/>
    <x v="7"/>
    <n v="4"/>
    <s v="KUDUS"/>
    <s v="BLORA"/>
    <s v="CEP"/>
    <s v="REG"/>
    <s v="AO"/>
    <x v="0"/>
    <s v="1P INET"/>
    <s v="7 | OSS - PROVISIONING ISSUED"/>
    <s v="RBS-Regional 3"/>
    <d v="2026-08-17T13:14:57"/>
    <d v="2026-08-18T13:09:28"/>
    <n v="69368095"/>
    <m/>
    <n v="142552107787"/>
    <s v="TOKOSUGENG"/>
    <s v="ODP-CEP-FP/055 FP/D04/055.01"/>
    <s v="WO061929638"/>
    <m/>
    <m/>
    <m/>
    <n v="111.5028023"/>
    <n v="-7.1970659999999897"/>
    <s v="|MC60162|MYIA-054954455113/POI/FAIZAL RAHMAD NAUVANDA/082341906523/dp3787913@gmail.com"/>
    <s v="MYIB_ASSISTANT"/>
    <m/>
    <m/>
    <m/>
    <m/>
    <m/>
    <m/>
    <m/>
    <m/>
    <s v="Management Janji"/>
    <s v="2026-08-18 13:00:00 | M janji : pagi Tanggal Pemasangan : 18/agustus/2026 Note : hubungi pelanggan jika ingin kelokasi "/>
    <s v="FCC"/>
    <s v="17-08-2026 13:39:51"/>
    <d v="2026-08-18T13:00:00"/>
    <m/>
    <s v="PI"/>
    <s v="CEP"/>
    <s v="NO ADDON"/>
    <m/>
    <s v="Provisioning Issued"/>
    <s v="HSI Bisnis Promo HUT Telkom PSB 70% - 200 Mbps"/>
    <s v="INDIBIZ"/>
    <m/>
    <m/>
    <d v="2026-08-18T13:00:00"/>
    <s v="2026-08-18 13:00:00 | M janji : pagi Tanggal Pemasangan : 18/agustus/2026 Note : hubungi pelanggan jika ingin kelokasi "/>
    <m/>
    <m/>
    <m/>
    <e v="#NUM!"/>
    <e v="#NUM!"/>
    <x v="0"/>
  </r>
  <r>
    <n v="1524"/>
    <n v="1002515351"/>
    <n v="3"/>
    <x v="2"/>
    <n v="4"/>
    <s v="YOGYAKARTA"/>
    <s v="GUNUNG KIDUL"/>
    <s v="WNS"/>
    <s v="REG"/>
    <s v="AO"/>
    <x v="0"/>
    <s v="1P INET"/>
    <s v="98 | OSS - CANCEL COMPLETE"/>
    <s v="RBS-Regional 3"/>
    <d v="2026-08-07T16:47:01"/>
    <d v="2026-08-11T10:34:50"/>
    <n v="69361080"/>
    <m/>
    <n v="143135115050"/>
    <s v="PT MITRA ASTON LOGISTIK"/>
    <s v="ODP-WNS-FAE/06 FAE/D03/02.06"/>
    <s v="WO061191606"/>
    <m/>
    <m/>
    <m/>
    <n v="110.6029597"/>
    <n v="-7.9672131999999998"/>
    <s v="|MC80054|MYIA-042335457606/POI/YULIANTO /083178474657/officemitraaston@gmail.com"/>
    <s v="MYIB_ASSISTANT"/>
    <m/>
    <m/>
    <m/>
    <m/>
    <m/>
    <m/>
    <m/>
    <m/>
    <s v="Management Janji"/>
    <s v="2026-08-09 08:00:00 | Nama PIC : Bapak Cahyo No HP : 083178474657 No Alternatif :  M Janji : 08/08/2026 Jam Pasang : Pagi NoteÃ‚Â :  Hubungi terlebih dahulu sebelum ke lokasi  "/>
    <s v="FCC"/>
    <d v="2026-07-08T16:55:31"/>
    <d v="2026-08-09T08:00:00"/>
    <s v="Kendala Teknik"/>
    <s v="CANCEL"/>
    <s v="WNS"/>
    <s v="NO ADDON"/>
    <m/>
    <s v="Cancel Completed"/>
    <s v="HSI Bisnis PSB 70% - 75 Mbps"/>
    <s v="INDIBIZ"/>
    <m/>
    <m/>
    <d v="2026-08-09T08:00:00"/>
    <s v="2026-08-09 08:00:00 | Nama PIC : Bapak Cahyo No HP : 083178474657 No Alternatif :  M Janji : 08/08/2026 Jam Pasang : Pagi NoteÃ‚Â :  Hubungi terlebih dahulu sebelum ke lokasi  "/>
    <m/>
    <m/>
    <m/>
    <e v="#NUM!"/>
    <e v="#NUM!"/>
    <x v="0"/>
  </r>
  <r>
    <n v="1525"/>
    <n v="1002521303"/>
    <n v="3"/>
    <x v="7"/>
    <n v="4"/>
    <s v="SOLO"/>
    <s v="INNER - SOLO JATENG TIMUR"/>
    <s v="KRT"/>
    <s v="REG"/>
    <s v="AO"/>
    <x v="0"/>
    <s v="1P INET"/>
    <s v="Completed (PS)"/>
    <s v="RBS-Regional 3"/>
    <d v="2026-08-12T08:59:56"/>
    <d v="2026-08-12T18:34:24"/>
    <n v="69363863"/>
    <m/>
    <n v="142505404876"/>
    <s v="PTQ HAMILUL QUR&amp; 39;AN"/>
    <s v="ODP-KRT-FAH/045"/>
    <s v="WO061555464"/>
    <m/>
    <m/>
    <m/>
    <n v="110.7842424"/>
    <n v="-7.5284551000000004"/>
    <s v="|MC60006|MYIA-077360360424/POI/Mirza Zufraida/082265329827/khumayramidhfara@gmail.com"/>
    <s v="MYIB_ASSISTANT"/>
    <m/>
    <m/>
    <m/>
    <m/>
    <m/>
    <m/>
    <m/>
    <m/>
    <s v="Management Janji"/>
    <s v="2026-08-13 13:00:00 | Waktu pemasangan : 12 agustus 2026 Jam pemasangan : 08.00 - 12.00 Info Tambahan : Hubungi pelanggan dulu sebelum ke lokasi terimakasih "/>
    <s v="FCC"/>
    <d v="2026-12-08T09:10:20"/>
    <d v="2026-08-13T13:00:00"/>
    <m/>
    <s v="PS"/>
    <s v="KRT"/>
    <s v="NO ADDON"/>
    <n v="20260812"/>
    <s v="Completed"/>
    <s v="HSI Bisnis PSB 70% - 50 Mbps"/>
    <s v="INDIBIZ"/>
    <m/>
    <m/>
    <d v="2026-08-13T13:00:00"/>
    <s v="2026-08-13 13:00:00 | Waktu pemasangan : 12 agustus 2026 Jam pemasangan : 08.00 - 12.00 Info Tambahan : Hubungi pelanggan dulu sebelum ke lokasi terimakasih "/>
    <n v="2026"/>
    <n v="8"/>
    <n v="12"/>
    <d v="2026-08-12T00:00:00"/>
    <n v="-1.5416666666642413"/>
    <x v="1"/>
  </r>
  <r>
    <n v="1526"/>
    <n v="1002526125"/>
    <n v="3"/>
    <x v="1"/>
    <n v="5"/>
    <s v="MALANG"/>
    <s v="KEPANJEN"/>
    <s v="BRG"/>
    <s v="REG"/>
    <s v="AO"/>
    <x v="0"/>
    <s v="1P INET"/>
    <s v="Completed (PS)"/>
    <s v="RBS-Regional 3"/>
    <d v="2026-08-14T11:20:58"/>
    <d v="2026-08-14T16:24:58"/>
    <n v="69365914"/>
    <m/>
    <n v="152708207215"/>
    <s v="KOPI SEPUR"/>
    <s v="ODP-BRG-FB/18 BRG/D01/01.18"/>
    <s v="WO061733297"/>
    <m/>
    <m/>
    <m/>
    <n v="112.652608975768"/>
    <n v="-8.0294828267021199"/>
    <s v="MD|MYDB-20260813265260|SC20017/MC20200|KOPI SEPUR|081333232456"/>
    <s v="MYDIGIBIZPARTNER"/>
    <m/>
    <m/>
    <m/>
    <m/>
    <m/>
    <m/>
    <m/>
    <m/>
    <s v="Management Janji"/>
    <s v="2026-08-15 13:00:00 | Tanggal pemasangan: 27/07/2026 Jam pemasangan : pagi / siang Info Tambahan : Hubungi pelanggan dulu sebelum ke lokasi. terima kasih"/>
    <s v="FCC"/>
    <s v="14-08-2026 11:39:52"/>
    <d v="2026-08-15T13:00:00"/>
    <m/>
    <s v="PS"/>
    <s v="BRG"/>
    <s v="NO ADDON"/>
    <n v="20260814"/>
    <s v="Completed"/>
    <s v="HSI Bisnis PSB 70% - 300 Mbps"/>
    <s v="INDIBIZ"/>
    <m/>
    <m/>
    <d v="2026-08-15T13:00:00"/>
    <s v="2026-08-15 13:00:00 | Tanggal pemasangan: 27/07/2026 Jam pemasangan : pagi / siang Info Tambahan : Hubungi pelanggan dulu sebelum ke lokasi. terima kasih"/>
    <n v="2026"/>
    <n v="8"/>
    <n v="14"/>
    <d v="2026-08-14T00:00:00"/>
    <n v="-1.5416666666642413"/>
    <x v="1"/>
  </r>
  <r>
    <n v="1527"/>
    <n v="1002532751"/>
    <n v="3"/>
    <x v="6"/>
    <n v="5"/>
    <s v="SIDOARJO"/>
    <s v="MOJOKERTO"/>
    <s v="DLA"/>
    <s v="REG"/>
    <s v="AO"/>
    <x v="0"/>
    <m/>
    <s v="Completed (PS)"/>
    <s v="RBS-Regional 3"/>
    <d v="2026-08-18T11:25:18"/>
    <d v="2026-08-18T21:56:47"/>
    <n v="69368793"/>
    <m/>
    <n v="152329215217"/>
    <s v="TOKO MBAK LILIK"/>
    <s v="ODP-DLA-FB/38"/>
    <s v="WO062048684"/>
    <m/>
    <m/>
    <m/>
    <n v="112.49268549999999"/>
    <n v="-7.6169545999999997"/>
    <s v="|MC30111|/LILIK RAHMAWATI /81230949594/lilikrahmayuli@gmail.com"/>
    <s v="Sales Force DBS"/>
    <m/>
    <m/>
    <m/>
    <m/>
    <m/>
    <m/>
    <m/>
    <m/>
    <s v="Management Janji"/>
    <s v="2026-08-19 15:00:00|Waktu pemasangan : 17 agustus 2026 Jam pemasangan : 08.00 - 12.00 Info Tambahan : Hubungi pelanggan dulu sebelum ke lokasi terimakasih |40951377|MYDITA"/>
    <s v="FCC"/>
    <s v="18-08-2026 11:39:55"/>
    <d v="2026-08-19T15:00:00"/>
    <m/>
    <s v="PS"/>
    <s v="DLA"/>
    <s v="NETMONK"/>
    <n v="20260818"/>
    <s v="Completed"/>
    <s v="- 11_11446;Biaya PSB HSI EBIS Tunai di Depan ~ 11[150000]  - SP_NOSS;SP_NOSS ~ Internet NOSS Multispeed Network[0]  - SP_NOSS;SP_NOSS ~ Internet NOSS Multispeed Network[0]  - E24057;E24057 ~ ES24 - Paket HSI Bisnis (HSIE) Khusus Winback[0]  - E24057~null~"/>
    <s v="INDIBIZ"/>
    <m/>
    <m/>
    <d v="2026-08-19T15:00:00"/>
    <s v="2026-08-19 15:00:00|Waktu pemasangan : 17 agustus 2026 Jam pemasangan : 08.00 - 12.00 Info Tambahan : Hubungi pelanggan dulu sebelum ke lokasi terimakasih |40951377|MYDITA"/>
    <n v="2026"/>
    <n v="8"/>
    <n v="18"/>
    <d v="2026-08-18T00:00:00"/>
    <n v="-1.625"/>
    <x v="1"/>
  </r>
  <r>
    <n v="1528"/>
    <n v="1002504396"/>
    <n v="3"/>
    <x v="1"/>
    <n v="5"/>
    <s v="MADIUN"/>
    <s v="NGAWI"/>
    <s v="NWI"/>
    <s v="REG"/>
    <s v="AO"/>
    <x v="0"/>
    <s v="1P INET"/>
    <s v="Completed (PS)"/>
    <s v="RBS-Regional 3"/>
    <d v="2026-08-01T11:07:56"/>
    <d v="2026-08-02T12:48:44"/>
    <n v="69356633"/>
    <m/>
    <n v="152605224535"/>
    <s v="SPBU 54.632.16 SUMBER TANI 01"/>
    <s v="ODP-NWI-FL/09 FL/D01/09.01"/>
    <s v="WO060631712"/>
    <m/>
    <m/>
    <m/>
    <n v="111.469151368875"/>
    <n v="-7.3852604382568403"/>
    <s v="|MN00265|MYIA-069020721592/POI/FIRMANSYAH/08563283460/fmansyah923@gmail.com"/>
    <s v="MYIB_ASSISTANT"/>
    <m/>
    <m/>
    <m/>
    <m/>
    <m/>
    <m/>
    <m/>
    <m/>
    <s v="Management Janji"/>
    <s v="2026-08-02 08:00:00 | Tanggal pemasangan: 01/08/2026 Jam pemasangan : pagi / siang Info Tambahan : Hubungi pelanggan dulu sebelum ke lokasi terima kasih"/>
    <s v="FCC"/>
    <d v="2026-01-08T11:10:09"/>
    <d v="2026-08-02T08:00:00"/>
    <m/>
    <s v="PS"/>
    <s v="NWI"/>
    <s v="NO ADDON"/>
    <n v="20260802"/>
    <s v="Completed"/>
    <s v="HSI Bisnis Promo HUT Telkom PSB 70% - 50 Mbps"/>
    <s v="INDIBIZ"/>
    <m/>
    <m/>
    <d v="2026-08-02T08:00:00"/>
    <s v="2026-08-02 08:00:00 | Tanggal pemasangan: 01/08/2026 Jam pemasangan : pagi / siang Info Tambahan : Hubungi pelanggan dulu sebelum ke lokasi terima kasih"/>
    <n v="2026"/>
    <n v="8"/>
    <n v="2"/>
    <d v="2026-08-02T00:00:00"/>
    <n v="-0.33333333333575865"/>
    <x v="1"/>
  </r>
  <r>
    <n v="1529"/>
    <n v="1002513682"/>
    <n v="3"/>
    <x v="5"/>
    <n v="5"/>
    <s v="SINGARJA"/>
    <s v="GIANYAR"/>
    <s v="GIN"/>
    <s v="REG"/>
    <s v="AO"/>
    <x v="0"/>
    <m/>
    <s v="Completed (PS)"/>
    <s v="RBS-Regional 3"/>
    <d v="2026-08-07T08:24:33"/>
    <d v="2026-08-08T08:13:56"/>
    <n v="69357302"/>
    <m/>
    <n v="172407212650"/>
    <s v="SD NEGERI 5 PERING"/>
    <s v="ODP-GIN-FP/90"/>
    <s v="WO061132813"/>
    <m/>
    <m/>
    <m/>
    <n v="115.30133781042299"/>
    <n v="-8.5810374742345097"/>
    <s v="|MN02658|/PIC I PUTU DHARMENDRA/085333862495/sdn5pering@gmail.com"/>
    <s v="Sales Force DBS"/>
    <m/>
    <m/>
    <m/>
    <m/>
    <m/>
    <m/>
    <m/>
    <m/>
    <s v="Management Janji"/>
    <s v="2026-08-05 13:00:00|Nama Pic : IBU DAYU  No Hp Pic : 087744632973  Jam Pemasangan : 08:00 - 12.00  Tanggal Pemasangan : RABU 05 AGUSTUS 2026  Info Tambahan : Hubungi pelanggan sebelum datang ke lokasi, terima kasih.|40961370|MYDITA"/>
    <s v="FCC"/>
    <d v="2026-07-08T08:25:28"/>
    <m/>
    <m/>
    <s v="PS"/>
    <s v="GIN"/>
    <s v="NO ADDON"/>
    <n v="20260808"/>
    <s v="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07T07:00:00"/>
    <s v="2026-08-05 13:00:00|Nama Pic : IBU DAYU  No Hp Pic : 087744632973  Jam Pemasangan : 08:00 - 12.00  Tanggal Pemasangan : RABU 05 AGUSTUS 2026  Info Tambahan : Hubungi pelanggan sebelum datang ke lokasi, terima kasih.|40961370|MYDITA"/>
    <n v="2026"/>
    <n v="8"/>
    <n v="8"/>
    <d v="2026-08-08T00:00:00"/>
    <n v="0.70833333333575865"/>
    <x v="1"/>
  </r>
  <r>
    <n v="1530"/>
    <n v="1002506382"/>
    <n v="3"/>
    <x v="7"/>
    <n v="4"/>
    <s v="KUDUS"/>
    <s v="BLORA"/>
    <s v="BLO"/>
    <s v="REG"/>
    <s v="AO"/>
    <x v="0"/>
    <s v="1P INET"/>
    <s v="Completed (PS)"/>
    <s v="RBS-Regional 3"/>
    <d v="2026-08-03T15:20:57"/>
    <d v="2026-08-04T15:01:58"/>
    <n v="69357699"/>
    <m/>
    <n v="141569115680"/>
    <s v="LASKAR BUAH MLANGSEN BLORA"/>
    <s v="ODP-BLO-FFE/117 FFE/D07/117.01"/>
    <s v="WO060812562"/>
    <m/>
    <m/>
    <m/>
    <n v="111.410686"/>
    <n v="-6.9905850000000003"/>
    <s v="|MN00799|MYIA-045418772834/POI/LAELATUL AFIATUN NISAK/085733668576/kantorhrdlaskarbuah@gmail.com"/>
    <s v="MYIB_ASSISTANT"/>
    <m/>
    <m/>
    <m/>
    <m/>
    <m/>
    <m/>
    <m/>
    <m/>
    <s v="Management Janji"/>
    <s v="2026-08-04 13:00:00 | M Janji : 04/08/2026 Jam Pasang : 13:00  NoteÃ‚Â :  hubungi terlebih dahulu sebelum ke lokasi, terima kasih."/>
    <s v="FCC"/>
    <d v="2026-03-08T15:25:36"/>
    <d v="2026-08-04T13:00:00"/>
    <m/>
    <s v="PS"/>
    <s v="BLO"/>
    <s v="NO ADDON"/>
    <n v="20260804"/>
    <s v="Completed"/>
    <s v="HSI Bisnis Basic Promo HUT Telkom PSB 70% - 50 Mbps"/>
    <s v="INDIBIZ"/>
    <m/>
    <m/>
    <d v="2026-08-04T13:00:00"/>
    <s v="2026-08-04 13:00:00 | M Janji : 04/08/2026 Jam Pasang : 13:00  NoteÃ‚Â :  hubungi terlebih dahulu sebelum ke lokasi, terima kasih."/>
    <n v="2026"/>
    <n v="8"/>
    <n v="4"/>
    <d v="2026-08-04T00:00:00"/>
    <n v="-0.54166666666424135"/>
    <x v="1"/>
  </r>
  <r>
    <n v="1531"/>
    <n v="1002514582"/>
    <n v="3"/>
    <x v="2"/>
    <n v="4"/>
    <s v="YOGYAKARTA"/>
    <s v="SLEMAN"/>
    <s v="GOD"/>
    <s v="REG"/>
    <s v="AO"/>
    <x v="0"/>
    <m/>
    <s v="Completed (PS)"/>
    <s v="RBS-Regional 2"/>
    <d v="2026-08-07T13:22:04"/>
    <d v="2026-08-08T16:02:30"/>
    <n v="69360742"/>
    <m/>
    <n v="146136130088"/>
    <s v="PomPom Sports Hub / PT Ekspresi Langkah Inovasi"/>
    <s v="ODP-GOD-FAY/028"/>
    <s v="WO061180712"/>
    <m/>
    <m/>
    <m/>
    <n v="110.3382618"/>
    <n v="-7.7550401000000004"/>
    <s v="|MN00915|/Emi Sutanta/0815-7811-9933/pompom.sportshub@gmail.com"/>
    <s v="B2B Partner Management (PM)"/>
    <m/>
    <m/>
    <m/>
    <m/>
    <m/>
    <m/>
    <m/>
    <m/>
    <s v="Management Janji"/>
    <s v="2026-08-09 08:00:00|Nama PIC : Emi No HP : 081578119933 Alt :  M Janji : 08/08/2026 Jam Pasang : 08.00 - 13:00  NoteÃ‚Â :  hubungi terlebih dahulu sebelum kelokasi|40981182|MYDITA"/>
    <s v="FCC"/>
    <d v="2026-07-08T13:25:39"/>
    <d v="2026-08-09T08:00:00"/>
    <m/>
    <s v="PS"/>
    <s v="GOD"/>
    <s v="NO ADDON"/>
    <n v="20260808"/>
    <s v="Completed"/>
    <s v="- 11_11446;Biaya PSB HSI EBIS Tunai di Depan ~ 11[150000]  - SP_NOSS;SP_NOSS ~ Internet NOSS Multispeed Network[0]  - E25061;E25061 ~ ES25 - Paket HSI Basic (HSIEF) Khusus Winback 2.0[0]  - E25061~null~E25061_UNL;UNL ~ Internet-Link Unlimited Internet Usa"/>
    <s v="INDIBIZ"/>
    <m/>
    <m/>
    <d v="2026-08-09T08:00:00"/>
    <s v="2026-08-09 08:00:00|Nama PIC : Emi No HP : 081578119933 Alt :  M Janji : 08/08/2026 Jam Pasang : 08.00 - 13:00  NoteÃ‚Â :  hubungi terlebih dahulu sebelum kelokasi|40981182|MYDITA"/>
    <n v="2026"/>
    <n v="8"/>
    <n v="8"/>
    <d v="2026-08-08T00:00:00"/>
    <n v="-1.3333333333357587"/>
    <x v="1"/>
  </r>
  <r>
    <n v="1532"/>
    <n v="1002527120"/>
    <n v="3"/>
    <x v="2"/>
    <n v="4"/>
    <s v="PURWOKERTO"/>
    <s v="PURBALINGGA"/>
    <s v="PBG"/>
    <s v="REG"/>
    <s v="AO"/>
    <x v="0"/>
    <s v="1P INET"/>
    <s v="102 | FOLLOW UP COMPLETED"/>
    <s v="RBS-Regional 3"/>
    <d v="2026-08-14T16:16:56"/>
    <d v="2026-08-18T11:42:28"/>
    <n v="69366330"/>
    <m/>
    <n v="143363112139"/>
    <s v="SMP ISTIQOMAH SAMBAS PURBALINGGA BOARDING SCHOOL PUTRI"/>
    <s v="ODP-PBG-FZ/089 FZ/D03/089.01"/>
    <s v="WO061769166"/>
    <m/>
    <m/>
    <m/>
    <n v="109.34753600000001"/>
    <n v="-7.3727270000000003"/>
    <s v="|MN02713|MYIA-062516913427/POI/Giarto/085601017791/ggiarto89@gmail.com"/>
    <s v="MYIB_ASSISTANT"/>
    <m/>
    <m/>
    <m/>
    <m/>
    <m/>
    <m/>
    <m/>
    <m/>
    <s v="Management Janji"/>
    <s v="2026-08-16 11:00:00 | Nama Pic : bp Giarto No Hp Pic : 085601017791 No alt : - Jam Pemasangan : siang  Tanggal Pemasangan : 15 Agustus 2026"/>
    <s v="FCC"/>
    <s v="14-08-2026 16:39:53"/>
    <d v="2026-08-16T11:00:00"/>
    <m/>
    <s v="REVOKE"/>
    <s v="PBG"/>
    <s v="NO ADDON"/>
    <m/>
    <s v="Follow Up Revoke Completed, New Order ID : SC1002532821"/>
    <s v="HSI Bisnis Promo HUT Telkom PSB 70% - 100 Mbps"/>
    <s v="INDIBIZ"/>
    <m/>
    <m/>
    <d v="2026-08-16T11:00:00"/>
    <s v="2026-08-16 11:00:00 | Nama Pic : bp Giarto No Hp Pic : 085601017791 No alt : - Jam Pemasangan : siang  Tanggal Pemasangan : 15 Agustus 2026"/>
    <m/>
    <m/>
    <m/>
    <e v="#NUM!"/>
    <e v="#NUM!"/>
    <x v="0"/>
  </r>
  <r>
    <n v="1533"/>
    <n v="1002534468"/>
    <n v="3"/>
    <x v="1"/>
    <n v="5"/>
    <s v="KEDIRI"/>
    <s v="KEDIRI"/>
    <s v="NDL"/>
    <s v="REG"/>
    <s v="AO"/>
    <x v="0"/>
    <s v="1P INET"/>
    <s v="MIE - SEND SURVEY"/>
    <s v="RBS-Regional 3"/>
    <d v="2026-08-18T17:17:56"/>
    <d v="2026-08-18T17:20:01"/>
    <n v="69369421"/>
    <m/>
    <n v="152651209440"/>
    <s v="MUJI JAYA ELECTRIK"/>
    <s v="ODP-NDL-FG/16 FG/D02/16.01"/>
    <s v="WO062045167"/>
    <m/>
    <m/>
    <m/>
    <n v="112.010128051042"/>
    <n v="-7.8814343204434296"/>
    <s v="MD|MYDB-20260817265907|DN00001/MN00968|MUJI JAYA ELECTRIK|085198993289"/>
    <s v="MYDIGIBIZPARTNER"/>
    <m/>
    <m/>
    <m/>
    <m/>
    <m/>
    <m/>
    <m/>
    <m/>
    <s v="Management Janji"/>
    <s v="2026-08-19 15:00:00 | Waktu pemasangan : 17 agustus 2026 Jam pemasangan : 08.00 - 12.00 Info Tambahan : Hubungi pelanggan dulu sebelum ke lokasi terimakasih "/>
    <s v="FCC"/>
    <s v="18-08-2026 17:40:04"/>
    <d v="2026-08-19T15:00:00"/>
    <m/>
    <s v="SURVEY_NEW_MANJA"/>
    <s v="NDL"/>
    <s v="NO ADDON"/>
    <m/>
    <s v="MIE - SEND SURVEY"/>
    <s v="HSI Bisnis Promo HUT RI PSB 70% - 150 Mbps"/>
    <s v="INDIBIZ"/>
    <m/>
    <m/>
    <d v="2026-08-19T15:00:00"/>
    <s v="2026-08-19 15:00:00 | Waktu pemasangan : 17 agustus 2026 Jam pemasangan : 08.00 - 12.00 Info Tambahan : Hubungi pelanggan dulu sebelum ke lokasi terimakasih "/>
    <m/>
    <m/>
    <m/>
    <e v="#NUM!"/>
    <e v="#NUM!"/>
    <x v="0"/>
  </r>
  <r>
    <n v="1534"/>
    <n v="1002515837"/>
    <n v="3"/>
    <x v="4"/>
    <n v="4"/>
    <s v="PEKALONGAN"/>
    <s v="TEGAL"/>
    <s v="TEG"/>
    <s v="REG"/>
    <s v="AO"/>
    <x v="0"/>
    <s v="1P INET"/>
    <s v="102 | FOLLOW UP COMPLETED"/>
    <s v="RBS-Regional 3"/>
    <d v="2026-08-08T11:53:56"/>
    <d v="2026-08-10T14:27:26"/>
    <n v="69361380"/>
    <m/>
    <n v="142212126686"/>
    <s v="PT. ERA BAROKAH SANTOSA"/>
    <s v="ODP-TEG-FP/019 FP/D08/019.01"/>
    <s v="WO061251257"/>
    <m/>
    <m/>
    <m/>
    <n v="109.14579310000001"/>
    <n v="-6.8704896"/>
    <s v="|MN00292|MYIA-082674871932/POI/Gilang Permana/087822733582/spbuerabarokahsantosa@gmail.com"/>
    <s v="MYIB_ASSISTANT"/>
    <m/>
    <m/>
    <m/>
    <m/>
    <m/>
    <m/>
    <m/>
    <m/>
    <s v="Management Janji"/>
    <s v="2026-08-09 08:00:00 | Nama Pic : bp Gilang  No Hp Pic : 087822733582 No alt : - Jam Pemasangan : pagi  Tanggal Pemasangan : 9 Agustus 2026"/>
    <s v="FCC"/>
    <d v="2026-08-08T11:54:59"/>
    <d v="2026-08-09T08:00:00"/>
    <m/>
    <s v="REVOKE"/>
    <s v="TEG"/>
    <s v="NO ADDON"/>
    <m/>
    <s v="Follow Up Revoke Completed, New Order ID : SC1002518018"/>
    <s v="HSI Bisnis Promo HUT Telkom PSB 70% - 50 Mbps"/>
    <s v="INDIBIZ"/>
    <m/>
    <m/>
    <d v="2026-08-09T08:00:00"/>
    <s v="2026-08-09 08:00:00 | Nama Pic : bp Gilang  No Hp Pic : 087822733582 No alt : - Jam Pemasangan : pagi  Tanggal Pemasangan : 9 Agustus 2026"/>
    <m/>
    <m/>
    <m/>
    <e v="#NUM!"/>
    <e v="#NUM!"/>
    <x v="0"/>
  </r>
  <r>
    <n v="1535"/>
    <n v="1002514537"/>
    <n v="3"/>
    <x v="6"/>
    <n v="5"/>
    <s v="JEMBER"/>
    <s v="JEMBER"/>
    <s v="TGU"/>
    <s v="REG"/>
    <s v="AO"/>
    <x v="0"/>
    <s v="1P INET"/>
    <s v="102 | FOLLOW UP COMPLETED"/>
    <s v="RBS-Regional 3"/>
    <d v="2026-08-07T13:07:56"/>
    <d v="2026-08-10T11:08:57"/>
    <n v="69360737"/>
    <m/>
    <n v="152513202839"/>
    <s v="SMAN UMBULSARI"/>
    <s v="ODP-TGU-FA/04 FA/D02/04.01"/>
    <s v="WO061159472"/>
    <m/>
    <m/>
    <m/>
    <n v="113.42640012502601"/>
    <n v="-8.2555069521620403"/>
    <s v="MD|MYDB-20260806264570|DN00001/MN00906|SMAN UMBULSARI|088230129397"/>
    <s v="MYDIGIBIZPARTNER"/>
    <m/>
    <m/>
    <m/>
    <m/>
    <m/>
    <m/>
    <m/>
    <m/>
    <s v="Management Janji"/>
    <s v="2026-08-08 13:00:00 | Nama PIC : Bapak Imron No HP : 088230129397 No Alternatif : 085230549169 M Janji : 08/08/2026 Jam Pasang : Pagi NoteÃ‚Â :  Hubungi terlebih dahulu sebelum ke lokasi "/>
    <s v="FCC"/>
    <d v="2026-07-08T13:10:14"/>
    <d v="2026-08-08T13:00:00"/>
    <s v="Kendala Pelanggan"/>
    <s v="REVOKE"/>
    <s v="TGU"/>
    <s v="NO ADDON"/>
    <m/>
    <s v="Follow Up Revoke Completed, New Order ID : SC1002517354"/>
    <s v="HSI Bisnis Basic Promo HUT Telkom PSB 70% - 100 Mbps"/>
    <s v="INDIBIZ"/>
    <m/>
    <m/>
    <d v="2026-08-08T13:00:00"/>
    <s v="2026-08-08 13:00:00 | Nama PIC : Bapak Imron No HP : 088230129397 No Alternatif : 085230549169 M Janji : 08/08/2026 Jam Pasang : Pagi NoteÃ‚Â :  Hubungi terlebih dahulu sebelum ke lokasi "/>
    <m/>
    <m/>
    <m/>
    <e v="#NUM!"/>
    <e v="#NUM!"/>
    <x v="0"/>
  </r>
  <r>
    <n v="1536"/>
    <n v="1002523678"/>
    <n v="3"/>
    <x v="2"/>
    <n v="4"/>
    <s v="MAGELANG"/>
    <s v="KEBUMEN"/>
    <s v="KBM"/>
    <s v="REG"/>
    <s v="AO"/>
    <x v="0"/>
    <s v="1P INET"/>
    <s v="102 | FOLLOW UP COMPLETED"/>
    <s v="RBS-Regional 3"/>
    <d v="2026-08-13T10:19:56"/>
    <d v="2026-08-15T12:51:45"/>
    <n v="69364858"/>
    <m/>
    <n v="142141120203"/>
    <s v="SD NEGERI AYAM PUTIH 1&amp;2 - KBM"/>
    <s v="ODP-KBM-FBH/001 FBH/D01/001.01"/>
    <s v="WO061647447"/>
    <m/>
    <m/>
    <m/>
    <n v="109.6517044"/>
    <n v="-7.7668024000000004"/>
    <s v="|MN00664|MYIA-051944183613/POI/Joko Siswanto/085722800062/sdnayamputih@gmail.com"/>
    <s v="MYIB_ASSISTANT"/>
    <m/>
    <m/>
    <m/>
    <m/>
    <m/>
    <m/>
    <m/>
    <m/>
    <s v="Management Janji"/>
    <s v="2026-08-14 08:00:00 | telp : 085722800062 M Janji : (14/08/2026) jam Pasang : 09:00 Note : hubungi pelanggan jika ingin kelokasi"/>
    <s v="FCC"/>
    <s v="13-08-2026 10:39:50"/>
    <d v="2026-08-14T08:00:00"/>
    <s v="Kendala Pelanggan"/>
    <s v="REVOKE"/>
    <s v="KBM"/>
    <s v="NO ADDON"/>
    <m/>
    <s v="Follow Up Revoke Completed, New Order ID : SC1002528266"/>
    <s v="HSI Bisnis Promo HUT Telkom PSB 70% - 200 Mbps"/>
    <s v="INDIBIZ"/>
    <m/>
    <m/>
    <d v="2026-08-14T08:00:00"/>
    <s v="2026-08-14 08:00:00 | telp : 085722800062 M Janji : (14/08/2026) jam Pasang : 09:00 Note : hubungi pelanggan jika ingin kelokasi"/>
    <m/>
    <m/>
    <m/>
    <e v="#NUM!"/>
    <e v="#NUM!"/>
    <x v="0"/>
  </r>
  <r>
    <n v="1537"/>
    <n v="1002519328"/>
    <n v="3"/>
    <x v="4"/>
    <n v="4"/>
    <s v="SEMARANG"/>
    <s v="INNER - SEMARANG JATENG UTARA"/>
    <s v="GNK"/>
    <s v="REG"/>
    <s v="AO"/>
    <x v="0"/>
    <s v="1P INET"/>
    <s v="Completed (PS)"/>
    <s v="RBS-Regional 3"/>
    <d v="2026-08-11T10:40:56"/>
    <d v="2026-08-12T16:53:43"/>
    <n v="69363068"/>
    <m/>
    <n v="143424113414"/>
    <s v="CV JAYA ABADI PERKASA"/>
    <s v="ODP-GNK-FD/038 FD/D05/038.01"/>
    <s v="WO061474666"/>
    <m/>
    <m/>
    <m/>
    <n v="110.485224165022"/>
    <n v="-6.9495113163912396"/>
    <s v="MD|MYDB-20260811264938|DN00001/MN00345|CV JAYA ABADI PERKASA|081390540531"/>
    <s v="MYDIGIBIZPARTNER"/>
    <m/>
    <m/>
    <m/>
    <m/>
    <m/>
    <m/>
    <m/>
    <m/>
    <s v="Management Janji"/>
    <s v="2026-08-12 08:00:00 | Waktu pemasangan : 12 agustus 2026 Jam pemasangan : 08.00 - 12.00 Info Tambahan : Hubungi pelanggan dulu sebelum ke lokasi terimakasih  "/>
    <s v="FCC"/>
    <d v="2026-11-08T10:55:28"/>
    <d v="2026-08-12T08:00:00"/>
    <m/>
    <s v="PS"/>
    <s v="GNK"/>
    <s v="NO ADDON"/>
    <n v="20260812"/>
    <s v="Completed"/>
    <s v="HSI Bisnis Promo HUT Telkom PSB 70% - 50 Mbps"/>
    <s v="INDIBIZ"/>
    <m/>
    <m/>
    <d v="2026-08-12T08:00:00"/>
    <s v="2026-08-12 08:00:00 | Waktu pemasangan : 12 agustus 2026 Jam pemasangan : 08.00 - 12.00 Info Tambahan : Hubungi pelanggan dulu sebelum ke lokasi terimakasih  "/>
    <n v="2026"/>
    <n v="8"/>
    <n v="12"/>
    <d v="2026-08-12T00:00:00"/>
    <n v="-0.33333333333575865"/>
    <x v="1"/>
  </r>
  <r>
    <n v="1538"/>
    <n v="1002532256"/>
    <n v="3"/>
    <x v="4"/>
    <n v="4"/>
    <s v="SEMARANG"/>
    <s v="INNER - SEMARANG JATENG UTARA"/>
    <s v="MJP"/>
    <s v="REG"/>
    <s v="AO"/>
    <x v="0"/>
    <m/>
    <s v="MIE - SEND SURVEY"/>
    <s v="RBS-Regional 2"/>
    <d v="2026-08-18T09:41:34"/>
    <d v="2026-08-18T17:50:02"/>
    <n v="69368599"/>
    <m/>
    <n v="142410346187"/>
    <s v="PT Data Prima Solusindo"/>
    <s v="ODP-MJP-FC/030"/>
    <s v="WO062048061"/>
    <m/>
    <m/>
    <m/>
    <n v="110.51326006650901"/>
    <n v="-7.0255071928719302"/>
    <s v="AMRBS;404486;ADALYDE M JOWEY;JKT OUTER; PT Data Prima Solusindo ;Hsi inet only 50 Mbps ;Pic Harizan Farizi ; Cp 085718503440 - 082295880875 ; harizan.farizi@newconnext.com"/>
    <s v="Amex"/>
    <m/>
    <m/>
    <m/>
    <m/>
    <m/>
    <m/>
    <m/>
    <m/>
    <s v="Management Janji"/>
    <s v="2026-08-19 15:00:00|Nama : BP HARIZAN FARIZI  No Hp : 085718503440 No Alt : 082295880875 Tgl Pemasangan : 19 Agustus 2026 Interval : PAGI  Note : Hubungi pelanggan terlebih dahulu|40971402|MYDITA"/>
    <s v="FCC"/>
    <s v="18-08-2026 09:55:10"/>
    <d v="2026-08-19T15:00:00"/>
    <m/>
    <s v="SURVEY_NEW_MANJA"/>
    <s v="MJP"/>
    <s v="NO ADDON"/>
    <m/>
    <s v="MIE - SEND SURVEY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08-19T15:00:00"/>
    <s v="2026-08-19 15:00:00|Nama : BP HARIZAN FARIZI  No Hp : 085718503440 No Alt : 082295880875 Tgl Pemasangan : 19 Agustus 2026 Interval : PAGI  Note : Hubungi pelanggan terlebih dahulu|40971402|MYDITA"/>
    <m/>
    <m/>
    <m/>
    <e v="#NUM!"/>
    <e v="#NUM!"/>
    <x v="0"/>
  </r>
  <r>
    <n v="1539"/>
    <n v="1002518343"/>
    <n v="3"/>
    <x v="4"/>
    <n v="4"/>
    <s v="PEKALONGAN"/>
    <s v="PEMALANG"/>
    <s v="PML"/>
    <s v="REG"/>
    <s v="AO"/>
    <x v="0"/>
    <s v="1P INET"/>
    <s v="102 | FOLLOW UP COMPLETED"/>
    <s v="RBS-Regional 3"/>
    <d v="2026-08-10T15:44:57"/>
    <d v="2026-08-12T09:01:04"/>
    <n v="69362673"/>
    <m/>
    <n v="142278112660"/>
    <s v="EURO CELL"/>
    <s v="ODP-PML-FAV/008 FAV/D02/008.01"/>
    <s v="WO061423439"/>
    <m/>
    <m/>
    <m/>
    <n v="109.33093700000001"/>
    <n v="-6.9063480000000004"/>
    <s v="|MN02086|MYIA-089889720764/POI/khamim/085880209090/kamtaipa63@gmail.com"/>
    <s v="MYIB_ASSISTANT"/>
    <m/>
    <m/>
    <m/>
    <m/>
    <m/>
    <m/>
    <m/>
    <m/>
    <s v="Management Janji"/>
    <s v="2026-08-11 13:00:00 | Tanggal pemasangan :11/08/2026 Jam pemasangan : siang Info Tambahan : Hubungi pelanggan dulu sebelum ke lokasi terima kasih"/>
    <s v="FCC"/>
    <d v="2026-10-08T15:55:05"/>
    <d v="2026-08-11T13:00:00"/>
    <m/>
    <s v="REVOKE"/>
    <s v="PML"/>
    <s v="NO ADDON"/>
    <m/>
    <s v="Follow Up Revoke Completed, New Order ID : SC1002521302"/>
    <s v="HSI Bisnis Promo HUT Telkom PSB 70% - 100 Mbps"/>
    <s v="INDIBIZ"/>
    <m/>
    <m/>
    <d v="2026-08-11T13:00:00"/>
    <s v="2026-08-11 13:00:00 | Tanggal pemasangan :11/08/2026 Jam pemasangan : siang Info Tambahan : Hubungi pelanggan dulu sebelum ke lokasi terima kasih"/>
    <m/>
    <m/>
    <m/>
    <e v="#NUM!"/>
    <e v="#NUM!"/>
    <x v="0"/>
  </r>
  <r>
    <n v="1540"/>
    <n v="1002526121"/>
    <n v="3"/>
    <x v="3"/>
    <n v="5"/>
    <s v="SBY UTARA"/>
    <s v="TANDES"/>
    <s v="TNS"/>
    <s v="REG"/>
    <s v="AO"/>
    <x v="0"/>
    <s v="1P INET"/>
    <s v="Completed (PS)"/>
    <s v="RBS-Regional 3"/>
    <d v="2026-08-14T11:19:56"/>
    <d v="2026-08-15T15:40:07"/>
    <n v="69365912"/>
    <m/>
    <n v="152409278120"/>
    <s v="FTL GYM PAKUWON"/>
    <s v="ODP-TDS-FCK/15"/>
    <s v="WO061733144"/>
    <m/>
    <m/>
    <m/>
    <n v="112.6810031"/>
    <n v="-7.2852946000000003"/>
    <s v="|MN00458|MYIA-012456947056/POI/Vito/081806806070/vitovito.kuan@gmail.com"/>
    <s v="MYIB_ASSISTANT"/>
    <m/>
    <m/>
    <m/>
    <m/>
    <m/>
    <m/>
    <m/>
    <m/>
    <s v="Management Janji"/>
    <s v="2026-08-15 13:00:00 | Waktu pemasangan : 15 agustus 2026 Jam pemasangan : 13.00 Info Tambahan : Hubungi pelanggan dulu sebelum ke lokasi terimakasih "/>
    <s v="FCC"/>
    <s v="14-08-2026 11:39:52"/>
    <d v="2026-08-15T13:00:00"/>
    <m/>
    <s v="PS"/>
    <s v="TNS"/>
    <s v="NO ADDON"/>
    <n v="20260815"/>
    <s v="Completed"/>
    <s v="HSI Bisnis Promo HUT Telkom PSB 70% - 50 Mbps"/>
    <s v="INDIBIZ"/>
    <m/>
    <m/>
    <d v="2026-08-15T13:00:00"/>
    <s v="2026-08-15 13:00:00 | Waktu pemasangan : 15 agustus 2026 Jam pemasangan : 13.00 Info Tambahan : Hubungi pelanggan dulu sebelum ke lokasi terimakasih "/>
    <n v="2026"/>
    <n v="8"/>
    <n v="15"/>
    <d v="2026-08-15T00:00:00"/>
    <n v="-0.54166666666424135"/>
    <x v="1"/>
  </r>
  <r>
    <n v="1541"/>
    <n v="1002521904"/>
    <n v="3"/>
    <x v="4"/>
    <n v="4"/>
    <s v="PEKALONGAN"/>
    <s v="PEKALONGAN"/>
    <s v="KDW"/>
    <s v="REG"/>
    <s v="AO"/>
    <x v="0"/>
    <s v="1P INET"/>
    <s v="Completed (PS)"/>
    <s v="RBS-Regional 3"/>
    <d v="2026-08-12T11:52:56"/>
    <d v="2026-08-13T15:18:17"/>
    <n v="69364108"/>
    <m/>
    <n v="146285103787"/>
    <s v="PT. KARYA ROSO PUTRA"/>
    <s v="ODP-KDW-FB/045 FB/D05/045.01"/>
    <s v="WO061573876"/>
    <m/>
    <m/>
    <m/>
    <n v="109.644232"/>
    <n v="-6.9624779999999999"/>
    <s v="|MB00449|MYIA-001405462472/POI/bapak/08122883316/spbu4451116kdw@gmail.com"/>
    <s v="MYIB_ASSISTANT"/>
    <m/>
    <m/>
    <m/>
    <m/>
    <m/>
    <m/>
    <m/>
    <m/>
    <s v="Management Janji"/>
    <s v="2026-08-13 08:00:00 | Nama PIC : BAPAK EDI No HP : 08122883316 Alt :  M Janji : (KAMIS/13/AGUSTUS/2026) jam Pasang : 09:00 Note : hubungi pelanggan jika ingin kelokasi"/>
    <s v="FCC"/>
    <d v="2026-12-08T11:55:22"/>
    <d v="2026-08-13T08:00:00"/>
    <m/>
    <s v="PS"/>
    <s v="KDW"/>
    <s v="NO ADDON"/>
    <n v="20260813"/>
    <s v="Completed"/>
    <s v="HSI Bisnis Promo HUT Telkom PSB 70% - 50 Mbps"/>
    <s v="INDIBIZ"/>
    <m/>
    <m/>
    <d v="2026-08-13T08:00:00"/>
    <s v="2026-08-13 08:00:00 | Nama PIC : BAPAK EDI No HP : 08122883316 Alt :  M Janji : (KAMIS/13/AGUSTUS/2026) jam Pasang : 09:00 Note : hubungi pelanggan jika ingin kelokasi"/>
    <n v="2026"/>
    <n v="8"/>
    <n v="13"/>
    <d v="2026-08-13T00:00:00"/>
    <n v="-0.33333333333575865"/>
    <x v="1"/>
  </r>
  <r>
    <n v="1542"/>
    <n v="1002529743"/>
    <n v="3"/>
    <x v="4"/>
    <n v="4"/>
    <s v="PEKALONGAN"/>
    <s v="BREBES"/>
    <s v="KTM"/>
    <s v="REG"/>
    <s v="AO"/>
    <x v="0"/>
    <s v="1P INET"/>
    <s v="102 | FOLLOW UP COMPLETED"/>
    <s v="RBS-Regional 3"/>
    <d v="2026-08-16T14:11:56"/>
    <d v="2026-08-17T13:49:07"/>
    <n v="69367580"/>
    <m/>
    <n v="142214106733"/>
    <s v="warung sembako temukerep"/>
    <s v="ODP-KTM-FE/039 FE/D05/039.01"/>
    <s v="WO061880995"/>
    <m/>
    <m/>
    <m/>
    <n v="108.947178460657"/>
    <n v="-6.9739401465703201"/>
    <s v="MD|MYDB-20260815265567|EC50002/MC50042|warung sembako temukerep|087792997638"/>
    <s v="MYDIGIBIZPARTNER"/>
    <m/>
    <m/>
    <m/>
    <m/>
    <m/>
    <m/>
    <m/>
    <m/>
    <s v="Management Janji"/>
    <s v="2026-08-17 13:00:00 | Tanggal pemasangan: 17/08/2026 Jam pemasangan : pagi / siang Info Tambahan : Hubungi pelanggan dulu sebelum ke lokasi terima kasih."/>
    <s v="FCC"/>
    <s v="16-08-2026 14:25:39"/>
    <d v="2026-08-17T13:00:00"/>
    <s v="Kendala Teknik"/>
    <s v="REVOKE"/>
    <s v="KTM"/>
    <s v="NO ADDON"/>
    <m/>
    <s v="Follow Up Revoke Completed, New Order ID : SC1002530931"/>
    <s v="HSI Bisnis PSB 70% - 200 Mbps"/>
    <s v="INDIBIZ"/>
    <m/>
    <m/>
    <d v="2026-08-17T13:00:00"/>
    <s v="2026-08-17 13:00:00 | Tanggal pemasangan: 17/08/2026 Jam pemasangan : pagi / siang Info Tambahan : Hubungi pelanggan dulu sebelum ke lokasi terima kasih."/>
    <m/>
    <m/>
    <m/>
    <e v="#NUM!"/>
    <e v="#NUM!"/>
    <x v="0"/>
  </r>
  <r>
    <n v="1543"/>
    <n v="1002518793"/>
    <n v="3"/>
    <x v="4"/>
    <n v="4"/>
    <s v="SEMARANG"/>
    <s v="UNGARAN"/>
    <s v="ABR"/>
    <s v="REG"/>
    <s v="AO"/>
    <x v="0"/>
    <s v="1P INET"/>
    <s v="102 | FOLLOW UP COMPLETED"/>
    <s v="RBS-Regional 3"/>
    <d v="2026-08-11T07:52:56"/>
    <d v="2026-08-14T15:12:40"/>
    <n v="69362823"/>
    <m/>
    <n v="141459107798"/>
    <s v="SPPG PASEKAN"/>
    <s v="ODP-ABR-FD/143 FD/D09/143.01"/>
    <s v="WO061457164"/>
    <m/>
    <m/>
    <m/>
    <n v="110.36551559999999"/>
    <n v="-7.2444375000000001"/>
    <s v="MD|MYDB-20260811264921|DN00001/MN02296|SPPG PASEKAN|085867684179"/>
    <s v="MYDIGIBIZPARTNER"/>
    <m/>
    <m/>
    <m/>
    <m/>
    <m/>
    <m/>
    <m/>
    <m/>
    <s v="Management Janji"/>
    <s v="2026-08-12 08:00:00 | M Janji : (12/08/2026) jam Pasang : 09:00 Note : hubungi pelanggan jika ingin kelokasi "/>
    <s v="FCC"/>
    <d v="2026-11-08T07:55:13"/>
    <d v="2026-08-12T08:00:00"/>
    <s v="Kendala Lainnya"/>
    <s v="REVOKE"/>
    <s v="ABR"/>
    <s v="NO ADDON"/>
    <m/>
    <s v="Follow Up Revoke Completed, New Order ID : SC1002526844"/>
    <s v="HSI Bisnis Basic Promo HUT Telkom PSB 70% - 50 Mbps"/>
    <s v="INDIBIZ"/>
    <m/>
    <m/>
    <d v="2026-08-12T08:00:00"/>
    <s v="2026-08-12 08:00:00 | M Janji : (12/08/2026) jam Pasang : 09:00 Note : hubungi pelanggan jika ingin kelokasi "/>
    <m/>
    <m/>
    <m/>
    <e v="#NUM!"/>
    <e v="#NUM!"/>
    <x v="0"/>
  </r>
  <r>
    <n v="1544"/>
    <n v="1002504571"/>
    <n v="3"/>
    <x v="6"/>
    <n v="5"/>
    <s v="SIDOARJO"/>
    <s v="INNER - JATIM TIMUR"/>
    <s v="SDA"/>
    <s v="REG"/>
    <s v="AO"/>
    <x v="0"/>
    <m/>
    <s v="102 | FOLLOW UP COMPLETED"/>
    <s v="RBS-Regional 3"/>
    <d v="2026-08-01T13:22:56"/>
    <d v="2026-08-03T11:37:04"/>
    <n v="69356756"/>
    <n v="3135917276"/>
    <n v="152316231786"/>
    <s v="PT. OLAH KULINER NUSANTARA"/>
    <s v="ODP-SDA-FAG/13"/>
    <s v="WO060657461"/>
    <m/>
    <m/>
    <m/>
    <n v="112.6992666"/>
    <n v="-7.4508666000000003"/>
    <s v="|MN02332|/PT. OLAH KULINER NUSANTARA/HSI B2B (1:1) + PHONE (800 MENIT) 100MBPS 645RB PSB DISC 70%//mincha2805@gmail.com/ROVIK MAKRUFAH/085179647414 / 082198650011"/>
    <s v="Sales Force DBS"/>
    <m/>
    <m/>
    <m/>
    <m/>
    <m/>
    <m/>
    <m/>
    <m/>
    <s v="Management Janji"/>
    <s v="2026-08-02 13:00:00|Nama PIC : Rovik No HP : 085179647414 Alt : 082198650011 / 087870261013 M Janji : 02/08/2026 NoteÃ‚Â :  hubungi terlebih dahulu sebelum kelokasi|NE2261|MYDITA"/>
    <s v="FCC"/>
    <d v="2026-01-08T13:25:26"/>
    <d v="2026-08-02T13:00:00"/>
    <m/>
    <s v="REVOKE"/>
    <s v="SDA"/>
    <s v="NO ADDON"/>
    <m/>
    <s v="Follow Up Revoke Completed, New Order ID : SC1002505905"/>
    <s v="- 11_11446;Biaya PSB HSI EBIS Tunai di Depan ~ 11[150000]  - SP_NOSS;SP_NOSS ~ Internet NOSS Multispeed Network[0]  - SP_NOSS;SP_NOSS ~ Internet NOSS Multispeed Network[0]  - E24057;E24057 ~ ES24 - Paket HSI Bisnis (HSIE) Khusus Winback[0]  - E24057~null~"/>
    <s v="INDIBIZ"/>
    <m/>
    <m/>
    <d v="2026-08-02T13:00:00"/>
    <s v="2026-08-02 13:00:00|Nama PIC : Rovik No HP : 085179647414 Alt : 082198650011 / 087870261013 M Janji : 02/08/2026 NoteÃ‚Â :  hubungi terlebih dahulu sebelum kelokasi|NE2261|MYDITA"/>
    <m/>
    <m/>
    <m/>
    <e v="#NUM!"/>
    <e v="#NUM!"/>
    <x v="0"/>
  </r>
  <r>
    <n v="1545"/>
    <n v="1002508813"/>
    <n v="3"/>
    <x v="2"/>
    <n v="4"/>
    <s v="MAGELANG"/>
    <s v="MUNTILAN"/>
    <s v="SWT"/>
    <s v="REG"/>
    <s v="AO"/>
    <x v="0"/>
    <m/>
    <s v="FCC - HD1A - PROGRESS"/>
    <s v="RBS-Regional 3"/>
    <d v="2026-08-04T15:12:20"/>
    <d v="2026-08-04T15:14:14"/>
    <n v="69358433"/>
    <m/>
    <n v="142164113613"/>
    <s v="Asep farm"/>
    <m/>
    <m/>
    <m/>
    <m/>
    <m/>
    <n v="110.3612528"/>
    <n v="-7.5318306000000002"/>
    <s v="|MN00935|/Asep farm/085641893768/asepkms26@gmail.com/ 1S HSI BISNIS BASIC PROMO HUT 50 Mbps / AGUS SADEWO"/>
    <s v="Sales Profesional"/>
    <m/>
    <m/>
    <m/>
    <m/>
    <m/>
    <m/>
    <m/>
    <m/>
    <m/>
    <m/>
    <m/>
    <d v="2026-04-08T15:25:54"/>
    <m/>
    <m/>
    <s v="FCC"/>
    <s v="SWT"/>
    <s v="NO ADDON"/>
    <m/>
    <s v="MYDITA RBS - HD1A - PROGRESS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m/>
    <m/>
    <m/>
    <m/>
    <m/>
    <e v="#NUM!"/>
    <e v="#NUM!"/>
    <x v="0"/>
  </r>
  <r>
    <n v="1546"/>
    <n v="1002534529"/>
    <n v="3"/>
    <x v="6"/>
    <n v="5"/>
    <s v="PASURUAN"/>
    <s v="LUMAJANG"/>
    <s v="YSN"/>
    <s v="REG"/>
    <s v="AO"/>
    <x v="0"/>
    <s v="1P INET"/>
    <s v="MIE - SEND SURVEY"/>
    <s v="RBS-Regional 3"/>
    <d v="2026-08-18T17:38:57"/>
    <d v="2026-08-18T17:40:02"/>
    <n v="69369467"/>
    <m/>
    <n v="152535203640"/>
    <s v="KANTOR DESA KEDUNGREJO"/>
    <s v="ODP-YSN-FA/38 FA/D03/38.01"/>
    <s v="WO062046929"/>
    <m/>
    <m/>
    <m/>
    <n v="113.3093911"/>
    <n v="-8.2060309"/>
    <s v="|MC20057|MYIA-088697431486/POI/SRI WAHYUNI/081334114598/desakedungrejorwkk@gmail.com"/>
    <s v="MYIB_ASSISTANT"/>
    <m/>
    <m/>
    <m/>
    <m/>
    <m/>
    <m/>
    <m/>
    <m/>
    <s v="Management Janji"/>
    <s v="2026-08-19 15:00:00 | Nama PIC : Ibu Sri wahyuni No HP : 081334114598 No Alt : - M Janji : 19 Agustus 2026 Jam Pasang : Pagi / Siang Note : hubungi pelanggan jika ingin kelokasi"/>
    <s v="FCC"/>
    <s v="18-08-2026 17:40:04"/>
    <d v="2026-08-19T15:00:00"/>
    <m/>
    <s v="SURVEY_NEW_MANJA"/>
    <s v="YSN"/>
    <s v="NO ADDON"/>
    <m/>
    <s v="MIE - SEND SURVEY"/>
    <s v="HSI Bisnis Promo HUT RI PSB 70% - 300 Mbps"/>
    <s v="INDIBIZ"/>
    <m/>
    <m/>
    <d v="2026-08-19T15:00:00"/>
    <s v="2026-08-19 15:00:00 | Nama PIC : Ibu Sri wahyuni No HP : 081334114598 No Alt : - M Janji : 19 Agustus 2026 Jam Pasang : Pagi / Siang Note : hubungi pelanggan jika ingin kelokasi"/>
    <m/>
    <m/>
    <m/>
    <e v="#NUM!"/>
    <e v="#NUM!"/>
    <x v="0"/>
  </r>
  <r>
    <n v="1547"/>
    <n v="1002528361"/>
    <n v="3"/>
    <x v="1"/>
    <n v="5"/>
    <s v="MADIUN"/>
    <s v="TUBAN"/>
    <s v="TNZ"/>
    <s v="REG"/>
    <s v="AO"/>
    <x v="0"/>
    <s v="1P INET"/>
    <s v="Completed (PS)"/>
    <s v="RBS-Regional 3"/>
    <d v="2026-08-15T13:37:56"/>
    <d v="2026-08-17T11:58:54"/>
    <n v="69366894"/>
    <m/>
    <n v="152612240471"/>
    <s v="PT Istana Mitra Sendany ( Mitra Honda Tuban)"/>
    <s v="ODP-TNZ-FT/64"/>
    <s v="WO061825752"/>
    <m/>
    <m/>
    <m/>
    <n v="112.0448804"/>
    <n v="-6.8987552000000001"/>
    <s v="|MC20228|MYIA-096576214297/POI/Aang Kurniawan/082230052925/admbphmt@gmail.com"/>
    <s v="MYIB_ASSISTANT"/>
    <m/>
    <m/>
    <m/>
    <m/>
    <m/>
    <m/>
    <m/>
    <m/>
    <s v="Management Janji"/>
    <s v="2026-08-22 13:00:00 | Jam Pemasangan : 08:00 - 12.00 Tanggal Pemasangan : MINGGU 16 AGUSTUS 2026 Info Tambahan : Hubungi pelanggan sebelum datang ke lokasi"/>
    <s v="FCC"/>
    <s v="15-08-2026 13:39:51"/>
    <d v="2026-08-22T13:00:00"/>
    <m/>
    <s v="PS"/>
    <s v="TNZ"/>
    <s v="NO ADDON"/>
    <n v="20260817"/>
    <s v="Completed"/>
    <s v="HSI Bisnis Basic Promo HUT Telkom PSB 70% - 50 Mbps"/>
    <s v="INDIBIZ"/>
    <m/>
    <m/>
    <d v="2026-08-22T13:00:00"/>
    <s v="2026-08-22 13:00:00 | Jam Pemasangan : 08:00 - 12.00 Tanggal Pemasangan : MINGGU 16 AGUSTUS 2026 Info Tambahan : Hubungi pelanggan sebelum datang ke lokasi"/>
    <n v="2026"/>
    <n v="8"/>
    <n v="17"/>
    <d v="2026-08-17T00:00:00"/>
    <n v="-5.5416666666642413"/>
    <x v="1"/>
  </r>
  <r>
    <n v="1548"/>
    <n v="1002520769"/>
    <n v="3"/>
    <x v="4"/>
    <n v="4"/>
    <s v="PEKALONGAN"/>
    <s v="PEKALONGAN"/>
    <s v="KJE"/>
    <s v="REG"/>
    <s v="AO"/>
    <x v="0"/>
    <m/>
    <s v="Completed (PS)"/>
    <s v="RBS-Regional 3"/>
    <d v="2026-08-11T16:43:22"/>
    <d v="2026-08-12T15:11:38"/>
    <n v="69363671"/>
    <m/>
    <n v="146219104087"/>
    <s v="SMK MUHAMMADIYAH KARANGANYAR"/>
    <s v="ODP-KJE-FB/114"/>
    <s v="WO061537119"/>
    <m/>
    <m/>
    <m/>
    <n v="109.6075632"/>
    <n v="-7.0324717999999997"/>
    <s v="AMRBS;405260;TREG3;RIZKY WIBAWA;085728102811;PIC 082322122887 RIYANTO;HSI 1S 300MB;1.030.000;riankomp4@gmail.com"/>
    <s v="Account Manager"/>
    <m/>
    <m/>
    <m/>
    <m/>
    <m/>
    <m/>
    <m/>
    <m/>
    <s v="Management Janji"/>
    <s v="2026-08-12 15:00:00|Waktu pemasangan : 12 agustus 2026 Jam pemasangan : 08.00 - 12.00 Info Tambahan : Hubungi pelanggan dulu sebelum ke lokasi terimakasih |40971401|MYDITA"/>
    <s v="FCC"/>
    <d v="2026-11-08T16:54:58"/>
    <d v="2026-08-12T15:00:00"/>
    <m/>
    <s v="PS"/>
    <s v="KJE"/>
    <s v="NO ADDON"/>
    <n v="20260812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2T15:00:00"/>
    <s v="2026-08-12 15:00:00|Waktu pemasangan : 12 agustus 2026 Jam pemasangan : 08.00 - 12.00 Info Tambahan : Hubungi pelanggan dulu sebelum ke lokasi terimakasih |40971401|MYDITA"/>
    <n v="2026"/>
    <n v="8"/>
    <n v="12"/>
    <d v="2026-08-12T00:00:00"/>
    <n v="-0.625"/>
    <x v="1"/>
  </r>
  <r>
    <n v="1549"/>
    <n v="1002510858"/>
    <n v="3"/>
    <x v="7"/>
    <n v="4"/>
    <s v="KUDUS"/>
    <s v="PATI"/>
    <s v="JWN"/>
    <s v="REG"/>
    <s v="AO"/>
    <x v="0"/>
    <s v="1P INET"/>
    <s v="102 | FOLLOW UP COMPLETED"/>
    <s v="RBS-Regional 3"/>
    <d v="2026-08-05T14:40:57"/>
    <d v="2026-08-06T16:04:29"/>
    <n v="69359310"/>
    <m/>
    <n v="141571105596"/>
    <s v="SMPN 2 BATANGAN"/>
    <s v="ODP-JWN-FH/147 FH/D02/147.01"/>
    <s v="WO060995813"/>
    <m/>
    <m/>
    <m/>
    <n v="111.201481"/>
    <n v="-6.7131249999999998"/>
    <s v="|MC60052|MYIA-042546297745/POI/Mukhlisin/082335357398/smpn2batangan@gmail.com"/>
    <s v="MYIB_ASSISTANT"/>
    <m/>
    <m/>
    <m/>
    <m/>
    <m/>
    <m/>
    <m/>
    <m/>
    <s v="Management Janji"/>
    <s v="2026-08-06 13:00:00 | Nama PIC : BAPAK MUHLISIN No HP : 082335357398 Alt :  M Janji : (kamis/6/AGUSTUS/2026) jam Pasang : 09:00 Note : hubungi pelanggan jika ingin kelokasi"/>
    <s v="FCC"/>
    <d v="2026-05-08T14:54:47"/>
    <d v="2026-08-06T13:00:00"/>
    <m/>
    <s v="REVOKE"/>
    <s v="JWN"/>
    <s v="NO ADDON"/>
    <m/>
    <s v="Follow Up Revoke Completed, New Order ID : SC1002513051"/>
    <s v="HSI Bisnis Promo HUT Telkom PSB 70% - 200 Mbps"/>
    <s v="INDIBIZ"/>
    <m/>
    <m/>
    <d v="2026-08-06T13:00:00"/>
    <s v="2026-08-06 13:00:00 | Nama PIC : BAPAK MUHLISIN No HP : 082335357398 Alt :  M Janji : (kamis/6/AGUSTUS/2026) jam Pasang : 09:00 Note : hubungi pelanggan jika ingin kelokasi"/>
    <m/>
    <m/>
    <m/>
    <e v="#NUM!"/>
    <e v="#NUM!"/>
    <x v="0"/>
  </r>
  <r>
    <n v="1550"/>
    <n v="1002526392"/>
    <n v="3"/>
    <x v="6"/>
    <n v="5"/>
    <s v="JEMBER"/>
    <s v="BANYUWANGI"/>
    <s v="WSO"/>
    <s v="REG"/>
    <s v="AO"/>
    <x v="0"/>
    <s v="1P INET"/>
    <s v="Completed (PS)"/>
    <s v="RBS-Regional 3"/>
    <d v="2026-08-14T13:25:56"/>
    <d v="2026-08-14T16:54:23"/>
    <n v="69366055"/>
    <m/>
    <n v="152518202030"/>
    <s v="TOKO ABDUL"/>
    <s v="ODP-WSO-FD/09 FD/D01/09.01"/>
    <s v="WO061747449"/>
    <m/>
    <m/>
    <m/>
    <n v="114.4032031"/>
    <n v="-7.9966124999999897"/>
    <s v="MD|MYDB-20260813265280|DC30008/MC30044|TOKO ABDUL|08213320073"/>
    <s v="MYDIGIBIZPARTNER"/>
    <m/>
    <m/>
    <m/>
    <m/>
    <m/>
    <m/>
    <m/>
    <m/>
    <s v="Management Janji"/>
    <s v="2026-08-15 13:00:00 | M Janji :  15 Agustus 2026 Jam Pasang : Siang Note : hubungi pelanggan jika ingin ke lokasi, terima kasih. "/>
    <s v="FCC"/>
    <s v="14-08-2026 13:39:54"/>
    <d v="2026-08-15T13:00:00"/>
    <m/>
    <s v="PS"/>
    <s v="WSO"/>
    <s v="NO ADDON"/>
    <n v="20260814"/>
    <s v="Completed"/>
    <s v="HSI Bisnis Promo HUT Telkom PSB 70% - 300 Mbps"/>
    <s v="INDIBIZ"/>
    <m/>
    <m/>
    <d v="2026-08-15T13:00:00"/>
    <s v="2026-08-15 13:00:00 | M Janji :  15 Agustus 2026 Jam Pasang : Siang Note : hubungi pelanggan jika ingin ke lokasi, terima kasih. "/>
    <n v="2026"/>
    <n v="8"/>
    <n v="14"/>
    <d v="2026-08-14T00:00:00"/>
    <n v="-1.5416666666642413"/>
    <x v="1"/>
  </r>
  <r>
    <n v="1551"/>
    <n v="1002518631"/>
    <n v="3"/>
    <x v="0"/>
    <n v="5"/>
    <s v="KUPANG"/>
    <s v="ENDE"/>
    <s v="BJW"/>
    <s v="REG"/>
    <s v="AO"/>
    <x v="0"/>
    <s v="1P INET"/>
    <s v="OSS - FALLOUT"/>
    <s v="RBS-Regional 3"/>
    <d v="2026-08-10T17:37:56"/>
    <d v="2026-08-14T17:52:21"/>
    <n v="69362756"/>
    <m/>
    <n v="172511797112"/>
    <s v="SMAN 7 KOTA KOMBA"/>
    <s v="ODP-BJW-FT/08 FT/D02/08.01"/>
    <s v="WO061438984"/>
    <m/>
    <m/>
    <m/>
    <n v="120.7174851"/>
    <n v="-8.7837134999999993"/>
    <s v="|MN00118|MYIA-017159568467/POI/Pak Febrimans/081246321602/ansdyndejeng1@gmail.com"/>
    <s v="MYIB_ASSISTANT"/>
    <m/>
    <m/>
    <m/>
    <m/>
    <m/>
    <m/>
    <m/>
    <m/>
    <s v="Management Janji"/>
    <s v="2026-08-13 15:00:00 | Waktu pemasnagan : 11 Agustus 2026 Jam pemasangan : 08.00 - 12.00 Mohon hubungi pelanggan sebelum ke lokasi  Terima kasih"/>
    <s v="FCC"/>
    <d v="2026-10-08T17:39:53"/>
    <d v="2026-08-13T15:00:00"/>
    <s v="Kendala Pelanggan"/>
    <s v="FO_WFM"/>
    <s v="BJW"/>
    <s v="NO ADDON"/>
    <m/>
    <s v="Provisioning Failed|WFM|INF009045672|PP_-8.8417312,121.65056170000001_RESCHEDULE"/>
    <s v="HSI Bisnis Promo HUT Telkom PSB 70% - 50 Mbps"/>
    <s v="INDIBIZ"/>
    <m/>
    <m/>
    <d v="2026-08-13T15:00:00"/>
    <s v="2026-08-13 15:00:00 | Waktu pemasnagan : 11 Agustus 2026 Jam pemasangan : 08.00 - 12.00 Mohon hubungi pelanggan sebelum ke lokasi  Terima kasih"/>
    <m/>
    <m/>
    <m/>
    <e v="#NUM!"/>
    <e v="#NUM!"/>
    <x v="0"/>
  </r>
  <r>
    <n v="1552"/>
    <n v="1002505290"/>
    <n v="3"/>
    <x v="7"/>
    <n v="4"/>
    <s v="KUDUS"/>
    <s v="BLORA"/>
    <s v="CEP"/>
    <s v="REG"/>
    <s v="AO"/>
    <x v="0"/>
    <s v="1P INET"/>
    <s v="CANCEL COMPLETED"/>
    <s v="RBS-Regional 3"/>
    <d v="2026-08-02T14:11:57"/>
    <d v="2026-08-03T08:43:08"/>
    <n v="69357056"/>
    <m/>
    <n v="142552107736"/>
    <s v="PT TRANS HYBRID COMMUNICATION UR APOTEK PRO CEPU"/>
    <s v="ODP-CEP-FE/045 FE/D06/045.01"/>
    <s v="WO060720200"/>
    <m/>
    <m/>
    <m/>
    <n v="111.59343730000001"/>
    <n v="-7.1407641000000002"/>
    <s v="|MN00542|MYIA-095183574683/POI/SYUKUR/089672423542/pttcjakarta2@gmail.com"/>
    <s v="MYIB_ASSISTANT"/>
    <m/>
    <m/>
    <m/>
    <m/>
    <m/>
    <m/>
    <m/>
    <m/>
    <s v="Management Janji"/>
    <s v="2026-08-03 15:00:00 | Nama PIC : Sykur No HP : 089672423542 Alt :  M Janji : 03/08/2026 Jam Pasang : 08.00 - 13:00  NoteÃ‚Â :  hubungi terlebih dahulu sebelum kelokasi "/>
    <s v="FCC"/>
    <d v="2026-02-08T14:25:15"/>
    <d v="2026-08-03T15:00:00"/>
    <m/>
    <s v="CANCEL"/>
    <s v="CEP"/>
    <s v="NO ADDON"/>
    <m/>
    <s v="CANCEL ORDER INVALID SURVEY remark : Moban cancel order diatas sesuai NDE untuk tidak melakukan penarikan IndiBiz ke Prodia m"/>
    <s v="HSI Bisnis Promo HUT Telkom PSB 70% - 50 Mbps"/>
    <s v="INDIBIZ"/>
    <m/>
    <m/>
    <d v="2026-08-03T15:00:00"/>
    <s v="2026-08-03 15:00:00 | Nama PIC : Sykur No HP : 089672423542 Alt :  M Janji : 03/08/2026 Jam Pasang : 08.00 - 13:00  NoteÃ‚Â :  hubungi terlebih dahulu sebelum kelokasi "/>
    <m/>
    <m/>
    <m/>
    <e v="#NUM!"/>
    <e v="#NUM!"/>
    <x v="0"/>
  </r>
  <r>
    <n v="1553"/>
    <n v="1002529488"/>
    <n v="3"/>
    <x v="0"/>
    <n v="5"/>
    <s v="MATARAM"/>
    <s v="SUMBAWA"/>
    <s v="MLK"/>
    <s v="REG"/>
    <s v="AO"/>
    <x v="0"/>
    <s v="1P INET"/>
    <s v="OSS - FALLOUT"/>
    <s v="RBS-Regional 3"/>
    <d v="2026-08-16T11:22:56"/>
    <d v="2026-08-17T08:05:51"/>
    <n v="69367400"/>
    <m/>
    <n v="172608206231"/>
    <s v="NILAHOUSE"/>
    <s v="ODP-MLK-FAD/67 FAD/D06/67.01"/>
    <s v="WO061865186"/>
    <m/>
    <m/>
    <m/>
    <n v="116.753758122886"/>
    <n v="-8.9119030433195796"/>
    <s v="|MN02367|MYIA-061488130340/POI/NILASPRIANA, S.E/082340224553/nilaapriana402@gmail.com"/>
    <s v="MYIB_ASSISTANT"/>
    <m/>
    <m/>
    <m/>
    <m/>
    <m/>
    <m/>
    <m/>
    <m/>
    <s v="Management Janji"/>
    <s v="2026-08-17 08:00:00 | Jam pemasangan : 12.00 Info Tambahan : Hubungi pelanggan dulu sebelum ke lokasi terimakasih  "/>
    <s v="FCC"/>
    <s v="16-08-2026 11:39:53"/>
    <d v="2026-08-17T08:00:00"/>
    <m/>
    <s v="FO_UIM"/>
    <s v="MLK"/>
    <s v="NO ADDON"/>
    <m/>
    <s v="Provisioning Failed|UIM|INF009056882|1029:Reservation not found for Broadband CFS with Reservation ID : 37202732959"/>
    <s v="HSI Bisnis Basic Promo HUT Telkom PSB 70% - 50 Mbps"/>
    <s v="INDIBIZ"/>
    <m/>
    <m/>
    <d v="2026-08-17T08:00:00"/>
    <s v="2026-08-17 08:00:00 | Jam pemasangan : 12.00 Info Tambahan : Hubungi pelanggan dulu sebelum ke lokasi terimakasih  "/>
    <m/>
    <m/>
    <m/>
    <e v="#NUM!"/>
    <e v="#NUM!"/>
    <x v="0"/>
  </r>
  <r>
    <n v="1554"/>
    <n v="1002509859"/>
    <n v="3"/>
    <x v="5"/>
    <n v="5"/>
    <s v="SINGARJA"/>
    <s v="KLUNGKUNG"/>
    <s v="APR"/>
    <s v="REG"/>
    <s v="AO"/>
    <x v="0"/>
    <m/>
    <s v="102 | FOLLOW UP COMPLETED"/>
    <s v="RBS-Regional 3"/>
    <d v="2026-08-05T09:57:48"/>
    <d v="2026-08-16T12:25:35"/>
    <n v="69358874"/>
    <m/>
    <n v="172404209305"/>
    <s v="PT Noble Bali 3"/>
    <s v="ODP-APR-FF/42"/>
    <s v="WO060964315"/>
    <m/>
    <m/>
    <m/>
    <n v="115.5941828"/>
    <n v="-8.2799444999999992"/>
    <s v="|MN02677|/CP I NENGAH SUTA/0817562315-081237301115/sutanoble@gmail.com"/>
    <s v="Sales Force DBS"/>
    <m/>
    <m/>
    <m/>
    <m/>
    <m/>
    <m/>
    <m/>
    <m/>
    <s v="Management Janji"/>
    <s v="2026-08-07 13:00:00|Nama Pic :  No Hp Pic :  Jam Pemasangan : 08:00 - 12.00 Tanggal Pemasangan : KAMIS 06 AGUSTUS 2026 Info Tambahan : Hubungi pelanggan sebelum datang ke lokasi, terima kasih.|40961370|MYDITA"/>
    <s v="FCC"/>
    <d v="2026-05-08T10:09:56"/>
    <d v="2026-08-07T13:00:00"/>
    <s v="Kendala Pelanggan"/>
    <s v="REVOKE"/>
    <s v="APR"/>
    <s v="NO ADDON"/>
    <m/>
    <s v="Follow Up Revoke Completed, New Order ID : SC1002529582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7T13:00:00"/>
    <s v="2026-08-07 13:00:00|Nama Pic :  No Hp Pic :  Jam Pemasangan : 08:00 - 12.00 Tanggal Pemasangan : KAMIS 06 AGUSTUS 2026 Info Tambahan : Hubungi pelanggan sebelum datang ke lokasi, terima kasih.|40961370|MYDITA"/>
    <m/>
    <m/>
    <m/>
    <e v="#NUM!"/>
    <e v="#NUM!"/>
    <x v="0"/>
  </r>
  <r>
    <n v="1555"/>
    <n v="1002526834"/>
    <n v="3"/>
    <x v="0"/>
    <n v="5"/>
    <s v="MATARAM"/>
    <s v="SUMBAWA"/>
    <s v="MLK"/>
    <s v="REG"/>
    <s v="AO"/>
    <x v="0"/>
    <m/>
    <s v="Completed (PS)"/>
    <s v="RBS-Regional 3"/>
    <d v="2026-08-14T15:11:09"/>
    <d v="2026-08-14T17:06:25"/>
    <n v="69364505"/>
    <m/>
    <n v="172608206227"/>
    <s v="SPBU MALUK 5484304"/>
    <s v="ODP-MLK-FAE/17"/>
    <s v="WO061761526"/>
    <m/>
    <m/>
    <m/>
    <n v="116.7523138"/>
    <n v="-8.9049376999999996"/>
    <s v="MD|MYDB-20260812265080|DN00001/MN01576|SPBU MALUK 5484304|085205613275"/>
    <s v="MYDIGIBIZPARTNER"/>
    <m/>
    <m/>
    <m/>
    <m/>
    <m/>
    <m/>
    <m/>
    <m/>
    <s v="Management Janji"/>
    <s v="2026-08-13 15:00:00 | Nama PIC : Bp Yamin  No HP : 085205613275  No Alt : -  M Janji :  13 Agustus 2026  Jam Pasang : Pagi / Siang  Note : hubungi pelanggan jika ingin kelokasi"/>
    <s v="FCC"/>
    <s v="14-08-2026 15:25:22"/>
    <m/>
    <m/>
    <s v="PS"/>
    <s v="MLK"/>
    <s v="NO ADDON"/>
    <n v="202608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4T07:00:00"/>
    <s v="2026-08-13 15:00:00 | Nama PIC : Bp Yamin  No HP : 085205613275  No Alt : -  M Janji :  13 Agustus 2026  Jam Pasang : Pagi / Siang  Note : hubungi pelanggan jika ingin kelokasi"/>
    <n v="2026"/>
    <n v="8"/>
    <n v="14"/>
    <d v="2026-08-14T00:00:00"/>
    <n v="-0.29166666666424135"/>
    <x v="1"/>
  </r>
  <r>
    <n v="1556"/>
    <n v="1002531994"/>
    <n v="3"/>
    <x v="3"/>
    <n v="5"/>
    <s v="MADURA"/>
    <s v="BANGKALAN"/>
    <s v="KML"/>
    <s v="REG"/>
    <s v="AO"/>
    <x v="0"/>
    <m/>
    <s v="CANCEL COMPLETED"/>
    <s v="RBS-Regional 3"/>
    <d v="2026-08-18T08:32:51"/>
    <d v="2026-08-18T10:30:38"/>
    <n v="69368494"/>
    <m/>
    <n v="152436202438"/>
    <s v="UPTD SMP NEGERI 1 KWANYAR"/>
    <s v="ODP-KML-FL/39"/>
    <m/>
    <m/>
    <m/>
    <m/>
    <n v="106.837921142578"/>
    <n v="-6.1747743124896104"/>
    <s v="|MN00213|/UPTD SMP NEGERI 1 KWANYAR/ANDRI SETIAWAN/082330928139/andribogel12@gmail.com/HSI Bisnis + Netmonk Promo 2026 200 Mbps (Rp 846.100) PSB 150.000/"/>
    <s v="Sales Force DBS"/>
    <m/>
    <m/>
    <m/>
    <m/>
    <m/>
    <m/>
    <m/>
    <m/>
    <m/>
    <m/>
    <m/>
    <s v="18-08-2026 08:40:21"/>
    <m/>
    <m/>
    <s v="REJECT_FCC"/>
    <s v="KML"/>
    <s v="NETMONK"/>
    <m/>
    <s v="DECLINE : Decline - Batal Order EVI PUSPITA EKASARI 40931150|MYDITA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m/>
    <m/>
    <m/>
    <m/>
    <m/>
    <e v="#NUM!"/>
    <e v="#NUM!"/>
    <x v="0"/>
  </r>
  <r>
    <n v="1557"/>
    <n v="1002511645"/>
    <n v="3"/>
    <x v="5"/>
    <n v="5"/>
    <s v="SINGARJA"/>
    <s v="TABANAN"/>
    <s v="TBN"/>
    <s v="REG"/>
    <s v="AO"/>
    <x v="0"/>
    <m/>
    <s v="Completed (PS)"/>
    <s v="RBS-Regional 3"/>
    <d v="2026-08-06T09:50:45"/>
    <d v="2026-08-12T15:27:00"/>
    <n v="69359656"/>
    <m/>
    <n v="172413244326"/>
    <s v="SMPN 1 Abiansemal"/>
    <s v="ODP-TBN-FCS/36"/>
    <s v="WO061135412"/>
    <m/>
    <m/>
    <m/>
    <n v="115.2101701"/>
    <n v="-8.5104325000000003"/>
    <s v="MN00087/SMPN 1 Abiansemal/PIC Ida Bagus Mas Suryawan/083114712733/smpn1abiansemal@yahoo.co.id"/>
    <s v="Sales Force DBS"/>
    <m/>
    <m/>
    <m/>
    <m/>
    <m/>
    <m/>
    <m/>
    <m/>
    <s v="Management Janji"/>
    <s v="2026-08-10 08:00:00|Nama PIC : Ibu I Made No HP : 083114712733 No Alternatif :  M Janji : 10/08/2026 Jam Pasang : Pagi NoteÃ‚Â :  Hubungi terlebih dahulu sebelum ke lokasi |40961370|MYDITA"/>
    <s v="FCC"/>
    <d v="2026-06-08T09:55:05"/>
    <d v="2026-08-10T08:00:00"/>
    <s v="Kendala Pelanggan"/>
    <s v="PS"/>
    <s v="TBN"/>
    <s v="PIJAR"/>
    <n v="20260812"/>
    <s v="Completed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08-10T08:00:00"/>
    <s v="2026-08-10 08:00:00|Nama PIC : Ibu I Made No HP : 083114712733 No Alternatif :  M Janji : 10/08/2026 Jam Pasang : Pagi NoteÃ‚Â :  Hubungi terlebih dahulu sebelum ke lokasi |40961370|MYDITA"/>
    <n v="2026"/>
    <n v="8"/>
    <n v="12"/>
    <d v="2026-08-12T00:00:00"/>
    <n v="1.6666666666642413"/>
    <x v="2"/>
  </r>
  <r>
    <n v="1558"/>
    <n v="1002504905"/>
    <n v="3"/>
    <x v="1"/>
    <n v="5"/>
    <s v="MADIUN"/>
    <s v="MADIUN"/>
    <s v="MSP"/>
    <s v="REG"/>
    <s v="AO"/>
    <x v="0"/>
    <s v="1P INET"/>
    <s v="Completed (PS)"/>
    <s v="RBS-Regional 3"/>
    <d v="2026-08-01T18:13:56"/>
    <d v="2026-08-03T13:27:57"/>
    <n v="69356900"/>
    <m/>
    <n v="152631207303"/>
    <s v="BUSINESS CENTER HNI MAGETAN 1"/>
    <s v="ODP-MSP-FC/32 FC/D06/32.01"/>
    <s v="WO060678240"/>
    <m/>
    <m/>
    <m/>
    <n v="111.43723300000001"/>
    <n v="-7.5921969999999996"/>
    <s v="|MN00286|MYIA-042716226809/POI/SUJITO/081336597477/agenkopisevelmagetan@gmail.com"/>
    <s v="MYIB_ASSISTANT"/>
    <m/>
    <m/>
    <m/>
    <m/>
    <m/>
    <m/>
    <m/>
    <m/>
    <s v="Management Janji"/>
    <s v="2026-08-02 15:00:00 | Nama PIC : bapak SUJITO No HP : 081336597477 Alt :  M Janji : (MINGGU/2/AGUSTUS/2026) jam Pasang : 09:00 Note : hubungi pelanggan jika ingin kelokasi"/>
    <s v="FCC"/>
    <d v="2026-01-08T18:25:26"/>
    <d v="2026-08-02T15:00:00"/>
    <m/>
    <s v="PS"/>
    <s v="MSP"/>
    <s v="NO ADDON"/>
    <n v="20260803"/>
    <s v="Completed"/>
    <s v="HSI Bisnis Promo HUT Telkom PSB 70% - 50 Mbps"/>
    <s v="INDIBIZ"/>
    <m/>
    <m/>
    <d v="2026-08-02T15:00:00"/>
    <s v="2026-08-02 15:00:00 | Nama PIC : bapak SUJITO No HP : 081336597477 Alt :  M Janji : (MINGGU/2/AGUSTUS/2026) jam Pasang : 09:00 Note : hubungi pelanggan jika ingin kelokasi"/>
    <n v="2026"/>
    <n v="8"/>
    <n v="3"/>
    <d v="2026-08-03T00:00:00"/>
    <n v="0.375"/>
    <x v="1"/>
  </r>
  <r>
    <n v="1559"/>
    <n v="1002517320"/>
    <n v="3"/>
    <x v="3"/>
    <n v="5"/>
    <s v="SBY UTARA"/>
    <s v="TANDES"/>
    <s v="KRP"/>
    <s v="REG"/>
    <s v="AO"/>
    <x v="0"/>
    <m/>
    <s v="Completed (PS)"/>
    <s v="RBS-Regional 3"/>
    <d v="2026-08-10T11:02:24"/>
    <d v="2026-08-10T16:07:38"/>
    <n v="69360705"/>
    <m/>
    <n v="152415234847"/>
    <s v="SD MA&amp; 39;ARIF AL-FATTAH SURABAYA"/>
    <s v="ODP-KRP-FBG/02"/>
    <s v="WO061376049"/>
    <m/>
    <m/>
    <m/>
    <n v="112.6965369"/>
    <n v="-7.340522"/>
    <s v="|MN01993|/SD MA'ARIF AL-FATTAH SURABAYA/081232283576/sdalfattahsurabaya@gmail.com/HSI Basic Winback + Antares Eazy (1:2) 50 Mbps (Rp 395.000) PSB Rp 150.000/Aprilia awanda putri/Jl. Mastrip 35,karangpilang.Surabaya"/>
    <s v="Sales Force DBS"/>
    <m/>
    <m/>
    <m/>
    <m/>
    <m/>
    <m/>
    <m/>
    <m/>
    <s v="Management Janji"/>
    <s v="2026-08-08 15:00:00|Jam pemasangan : 12.00  Info Tambahan : Hubungi pelanggan dulu sebelum ke lokasi  terimakasih |40951378|MYDITA"/>
    <s v="FCC"/>
    <d v="2026-10-08T11:10:24"/>
    <m/>
    <m/>
    <s v="PS"/>
    <s v="KRP"/>
    <s v="ANTAREZ"/>
    <n v="20260810"/>
    <s v="Completed"/>
    <s v="- E23015;E23015 ~ ES23 - Perangkat ONT[0]  - E23015~null~44292;E23015||11||Abodemen 0[0]  - E23015~null~E23015_SWONTDUALB;SWONTDUALB ~ Biaya Sewa ONT Dual Band ~ E23015[30000]  - E24058;E24058 ~ ES24 - Paket HSI Bisnis (HSIEF) Khusus Winback[0]  - E24058~"/>
    <s v="INDIBIZ"/>
    <m/>
    <m/>
    <d v="2026-08-10T07:00:00"/>
    <s v="2026-08-08 15:00:00|Jam pemasangan : 12.00  Info Tambahan : Hubungi pelanggan dulu sebelum ke lokasi  terimakasih |40951378|MYDITA"/>
    <n v="2026"/>
    <n v="8"/>
    <n v="10"/>
    <d v="2026-08-10T00:00:00"/>
    <n v="-0.29166666666424135"/>
    <x v="1"/>
  </r>
  <r>
    <n v="1560"/>
    <n v="1002520725"/>
    <n v="3"/>
    <x v="3"/>
    <n v="5"/>
    <s v="SBY UTARA"/>
    <s v="TANDES"/>
    <s v="BBE"/>
    <s v="REG"/>
    <s v="AO"/>
    <x v="0"/>
    <s v="1P INET"/>
    <s v="CANCEL COMPLETED"/>
    <s v="RBS-Regional 3"/>
    <d v="2026-08-11T16:25:57"/>
    <d v="2026-08-14T20:05:18"/>
    <n v="69363630"/>
    <m/>
    <n v="152417233944"/>
    <s v="PT Petro Graha Medika Site site RS Petrokimia Driyorejo"/>
    <s v="ODP-BBE-FBC/06 FBC/D01/06.01"/>
    <s v="WO061522947"/>
    <m/>
    <m/>
    <m/>
    <n v="112.5746875"/>
    <n v="-7.3783124999999901"/>
    <s v="MD|MYID-4042608110002|RBIZindibiz|PETRO GHARA MEDIKA|085105779155"/>
    <s v="SOBIZ"/>
    <m/>
    <m/>
    <m/>
    <m/>
    <m/>
    <m/>
    <m/>
    <m/>
    <s v="Management Janji"/>
    <s v="2026-08-12 13:00:00 | Waktu pemasangan : 12 agustus 2026 Jam pemasangan : 08.00 - 12.00 Info Tambahan : Hubungi pelanggan dulu sebelum ke lokasi terimakasih  "/>
    <s v="FCC"/>
    <d v="2026-11-08T16:39:47"/>
    <d v="2026-08-12T13:00:00"/>
    <m/>
    <s v="CANCEL"/>
    <s v="BBE"/>
    <s v="NO ADDON"/>
    <m/>
    <s v="Cancel Completed"/>
    <s v="HSI Bisnis Promo HUT Telkom PSB 70% - 50 Mbps"/>
    <s v="INDIBIZ"/>
    <m/>
    <m/>
    <d v="2026-08-12T13:00:00"/>
    <s v="2026-08-12 13:00:00 | Waktu pemasangan : 12 agustus 2026 Jam pemasangan : 08.00 - 12.00 Info Tambahan : Hubungi pelanggan dulu sebelum ke lokasi terimakasih  "/>
    <m/>
    <m/>
    <m/>
    <e v="#NUM!"/>
    <e v="#NUM!"/>
    <x v="0"/>
  </r>
  <r>
    <n v="1561"/>
    <n v="1002514122"/>
    <n v="3"/>
    <x v="5"/>
    <n v="5"/>
    <s v="DENPASAR"/>
    <s v="JIMBARAN"/>
    <s v="BNO"/>
    <s v="REG"/>
    <s v="AO"/>
    <x v="0"/>
    <m/>
    <s v="102 | FOLLOW UP COMPLETED"/>
    <s v="RBS-Regional 3"/>
    <d v="2026-08-07T10:34:50"/>
    <d v="2026-08-09T13:53:18"/>
    <n v="69360566"/>
    <m/>
    <n v="172402803015"/>
    <s v="PT. MITRA BALI SUKSES"/>
    <s v="ODP-BNO-FV/28"/>
    <s v="WO061170112"/>
    <m/>
    <m/>
    <m/>
    <n v="115.2153156"/>
    <n v="-8.6857918999999999"/>
    <s v="|MN02545|/PIC WAHYUDI/08995847815-081381829072/it.info@mitrabalisukses.co.id"/>
    <s v="Sales Force DBS"/>
    <m/>
    <m/>
    <m/>
    <m/>
    <m/>
    <m/>
    <m/>
    <m/>
    <s v="Management Janji"/>
    <s v="2026-08-08 13:00:00|Nama : PT. MITRA BALI SUKSES Cp : 08995847815 2026-08-08 13:00 Sebelum kelokasi hub terlebih dahulu |40931150|MYDITA"/>
    <s v="FCC"/>
    <d v="2026-07-08T10:39:56"/>
    <d v="2026-08-08T13:00:00"/>
    <m/>
    <s v="REVOKE"/>
    <s v="BNO"/>
    <s v="NO ADDON"/>
    <m/>
    <s v="Follow Up Revoke Completed, New Order ID : SC1002516508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8T13:00:00"/>
    <s v="2026-08-08 13:00:00|Nama : PT. MITRA BALI SUKSES Cp : 08995847815 2026-08-08 13:00 Sebelum kelokasi hub terlebih dahulu |40931150|MYDITA"/>
    <m/>
    <m/>
    <m/>
    <e v="#NUM!"/>
    <e v="#NUM!"/>
    <x v="0"/>
  </r>
  <r>
    <n v="1562"/>
    <n v="1002518883"/>
    <n v="3"/>
    <x v="0"/>
    <n v="5"/>
    <s v="MATARAM"/>
    <s v="LOMBOK BARAT TENGAH"/>
    <s v="GER"/>
    <s v="REG"/>
    <s v="AO"/>
    <x v="0"/>
    <s v="1P INET"/>
    <s v="7 | OSS - PROVISIONING ISSUED"/>
    <s v="RBS-Regional 3"/>
    <d v="2026-08-11T08:43:57"/>
    <d v="2026-08-12T13:09:33"/>
    <n v="69362864"/>
    <m/>
    <n v="172602203926"/>
    <s v="UD SITI BAROKAH"/>
    <s v="ODP-GER-FAH/74"/>
    <s v="WO061463396"/>
    <m/>
    <m/>
    <m/>
    <n v="116.148222"/>
    <n v="-8.7095680000000009"/>
    <s v="|MC20037|MYIA-080754133223/POI/MUHAMMAD ZAINUDIN SANI /085923081813/orbitstarzkediri1@gmail.com"/>
    <s v="MYIB_ASSISTANT"/>
    <m/>
    <m/>
    <m/>
    <m/>
    <m/>
    <m/>
    <m/>
    <m/>
    <s v="Management Janji"/>
    <s v="2026-08-12 13:00:00 | Nama PIC : Bapak Zainudin No HP : 085923081813 No Alternatif : M Janji : 12/07/2026 Jam Pasang : Pagi NoteÃ‚Â :  Hubungi terlebih dahulu sebelum ke lokasi "/>
    <s v="FCC"/>
    <d v="2026-11-08T08:55:45"/>
    <d v="2026-08-12T13:00:00"/>
    <m/>
    <s v="PI"/>
    <s v="GER"/>
    <s v="NO ADDON"/>
    <m/>
    <s v="Provisioning Issued"/>
    <s v="HSI Bisnis Promo HUT Telkom PSB 70% - 200 Mbps"/>
    <s v="INDIBIZ"/>
    <m/>
    <m/>
    <d v="2026-08-12T13:00:00"/>
    <s v="2026-08-12 13:00:00 | Nama PIC : Bapak Zainudin No HP : 085923081813 No Alternatif : M Janji : 12/07/2026 Jam Pasang : Pagi NoteÃ‚Â :  Hubungi terlebih dahulu sebelum ke lokasi "/>
    <m/>
    <m/>
    <m/>
    <e v="#NUM!"/>
    <e v="#NUM!"/>
    <x v="0"/>
  </r>
  <r>
    <n v="1563"/>
    <n v="1002516591"/>
    <n v="3"/>
    <x v="5"/>
    <n v="5"/>
    <s v="DENPASAR"/>
    <s v="SANUR"/>
    <s v="KLM"/>
    <s v="REG"/>
    <s v="AO"/>
    <x v="0"/>
    <m/>
    <s v="Completed (PS)"/>
    <s v="RBS-Regional 3"/>
    <d v="2026-08-09T16:21:05"/>
    <d v="2026-08-10T08:11:09"/>
    <n v="69360741"/>
    <m/>
    <n v="172401793436"/>
    <s v="PT AGUNG ARYA HARDY"/>
    <s v="ODP-KLM-FL/20"/>
    <s v="WO061333992"/>
    <m/>
    <m/>
    <m/>
    <n v="115.2311"/>
    <n v="-8.6775000000000002"/>
    <s v="|MN02665|MYIA-079520489554/POI/Pak fandi/087857518641/spbu.bali.5480142@gmail.com"/>
    <s v="Sales Force DBS"/>
    <m/>
    <m/>
    <m/>
    <m/>
    <m/>
    <m/>
    <m/>
    <m/>
    <s v="Management Janji"/>
    <s v="2026-08-08 13:00:00 | Nama Pic : BP FANDI  No Hp Pic : 087866890803  Jam Pemasangan : 08:00 - 12.00  Tanggal Pemasangan : SABTU 08 AGUSTUS 2026  Info Tambahan : Hubungi pelanggan sebelum datang ke lokasi, terima kasih."/>
    <s v="FCC"/>
    <d v="2026-09-08T16:25:16"/>
    <m/>
    <m/>
    <s v="PS"/>
    <s v="KLM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9T07:00:00"/>
    <s v="2026-08-08 13:00:00 | Nama Pic : BP FANDI  No Hp Pic : 087866890803  Jam Pemasangan : 08:00 - 12.00  Tanggal Pemasangan : SABTU 08 AGUSTUS 2026  Info Tambahan : Hubungi pelanggan sebelum datang ke lokasi, terima kasih."/>
    <n v="2026"/>
    <n v="8"/>
    <n v="10"/>
    <d v="2026-08-10T00:00:00"/>
    <n v="0.70833333333575865"/>
    <x v="1"/>
  </r>
  <r>
    <n v="1564"/>
    <n v="1002515486"/>
    <n v="3"/>
    <x v="7"/>
    <n v="4"/>
    <s v="SOLO"/>
    <s v="WONOGIRI"/>
    <s v="JSO"/>
    <s v="REG"/>
    <s v="AO"/>
    <x v="0"/>
    <s v="1P INET"/>
    <s v="102 | FOLLOW UP COMPLETED"/>
    <s v="RBS-Regional 3"/>
    <d v="2026-08-07T18:52:56"/>
    <d v="2026-08-09T14:31:24"/>
    <n v="69361152"/>
    <m/>
    <n v="142523108541"/>
    <s v="MM Group"/>
    <s v="ODP-JSO-FE/055 FE/D06/055.01"/>
    <s v="WO061201771"/>
    <m/>
    <m/>
    <m/>
    <n v="111.256274431943"/>
    <n v="-7.8441328060763498"/>
    <s v="MD|MYDB-20260807264658|DN00001/MN00969|MM Group|085291919696"/>
    <s v="MYDIGIBIZPARTNER"/>
    <m/>
    <m/>
    <m/>
    <m/>
    <m/>
    <m/>
    <m/>
    <m/>
    <s v="Management Janji"/>
    <s v="2026-08-08 15:00:00 | Tanggal pemasangan: 09/08/2026 Jam pemasangan : siang Info Tambahan : Hubungi pelanggan dulu sebelum ke lokasi terima kasih."/>
    <s v="FCC"/>
    <d v="2026-07-08T18:55:10"/>
    <d v="2026-08-08T15:00:00"/>
    <m/>
    <s v="REVOKE"/>
    <s v="JSO"/>
    <s v="NO ADDON"/>
    <m/>
    <s v="Follow Up Revoke Completed, New Order ID : SC1002516532"/>
    <s v="HSI Bisnis Promo HUT Telkom PSB 70% - 100 Mbps Dual Band"/>
    <s v="INDIBIZ"/>
    <m/>
    <m/>
    <d v="2026-08-08T15:00:00"/>
    <s v="2026-08-08 15:00:00 | Tanggal pemasangan: 09/08/2026 Jam pemasangan : siang Info Tambahan : Hubungi pelanggan dulu sebelum ke lokasi terima kasih."/>
    <m/>
    <m/>
    <m/>
    <e v="#NUM!"/>
    <e v="#NUM!"/>
    <x v="0"/>
  </r>
  <r>
    <n v="1565"/>
    <n v="1002512280"/>
    <n v="3"/>
    <x v="7"/>
    <n v="4"/>
    <s v="KUDUS"/>
    <s v="PATI"/>
    <s v="PAT"/>
    <s v="REG"/>
    <s v="AO"/>
    <x v="0"/>
    <s v="1P INET"/>
    <s v="Completed (PS)"/>
    <s v="RBS-Regional 3"/>
    <d v="2026-08-06T12:50:56"/>
    <d v="2026-08-07T11:40:19"/>
    <n v="69359947"/>
    <m/>
    <n v="142551119463"/>
    <s v="Kantor Desa Panjunan"/>
    <s v="ODP-PAT-FR/104 FR/D06/104.01"/>
    <s v="WO061069520"/>
    <m/>
    <m/>
    <m/>
    <n v="111.04212440000001"/>
    <n v="-6.7585606999999897"/>
    <s v="|MC60053|MYIA-004339573928/POI/Yuliana/081337309219/retno4221@gmail.com"/>
    <s v="MYIB_ASSISTANT"/>
    <m/>
    <m/>
    <m/>
    <m/>
    <m/>
    <m/>
    <m/>
    <m/>
    <s v="Management Janji"/>
    <s v="2026-08-07 13:00:00 | Tanggal pemasangan: 6/08/2026 Jam pemasangan : pagi / siang Info Tambahan : Hubungi pelanggan dulu sebelum ke lokasi. terima kasih"/>
    <s v="FCC"/>
    <d v="2026-06-08T12:55:41"/>
    <d v="2026-08-07T13:00:00"/>
    <m/>
    <s v="PS"/>
    <s v="PAT"/>
    <s v="NO ADDON"/>
    <n v="20260807"/>
    <s v="Completed"/>
    <s v="HSI Bisnis Promo HUT Telkom PSB 70% - 50 Mbps"/>
    <s v="INDIBIZ"/>
    <m/>
    <m/>
    <d v="2026-08-07T13:00:00"/>
    <s v="2026-08-07 13:00:00 | Tanggal pemasangan: 6/08/2026 Jam pemasangan : pagi / siang Info Tambahan : Hubungi pelanggan dulu sebelum ke lokasi. terima kasih"/>
    <n v="2026"/>
    <n v="8"/>
    <n v="7"/>
    <d v="2026-08-07T00:00:00"/>
    <n v="-0.54166666666424135"/>
    <x v="1"/>
  </r>
  <r>
    <n v="1566"/>
    <n v="1002523921"/>
    <n v="3"/>
    <x v="4"/>
    <n v="4"/>
    <s v="SEMARANG"/>
    <s v="SALATIGA"/>
    <s v="SLI"/>
    <s v="REG"/>
    <s v="AO"/>
    <x v="0"/>
    <m/>
    <s v="Completed (PS)"/>
    <s v="RBS-Regional 3"/>
    <d v="2026-08-13T11:27:40"/>
    <d v="2026-08-13T12:11:16"/>
    <n v="69361369"/>
    <m/>
    <n v="142434111393"/>
    <s v="PT AERONUSA INTI RAYA"/>
    <s v="ODP-SLI-FAN/024"/>
    <s v="WO061654807"/>
    <m/>
    <m/>
    <m/>
    <n v="110.53187310073"/>
    <n v="-7.3620236148851896"/>
    <s v="|MN02587|MYIA-060484169050/POI/AMIN/087789912308/helpdesk@sentralcargo.co.id"/>
    <s v="MYDIGIBIZPARTNER"/>
    <m/>
    <m/>
    <m/>
    <m/>
    <m/>
    <m/>
    <m/>
    <m/>
    <s v="Management Janji"/>
    <s v="2026-08-10 08:00:00 | M Janji : 10 agustus 2026  jam Pasang : pagi   Note : hubungi pelanggan jika ingin kelokasi"/>
    <s v="FCC"/>
    <s v="13-08-2026 11:39:50"/>
    <m/>
    <m/>
    <s v="PS"/>
    <s v="SLI"/>
    <s v="NO ADDON"/>
    <n v="20260813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3T07:00:00"/>
    <s v="2026-08-10 08:00:00 | M Janji : 10 agustus 2026  jam Pasang : pagi   Note : hubungi pelanggan jika ingin kelokasi"/>
    <n v="2026"/>
    <n v="8"/>
    <n v="13"/>
    <d v="2026-08-13T00:00:00"/>
    <n v="-0.29166666666424135"/>
    <x v="1"/>
  </r>
  <r>
    <n v="1567"/>
    <n v="1002521718"/>
    <n v="3"/>
    <x v="0"/>
    <n v="5"/>
    <s v="KUPANG"/>
    <s v="LABOAN BAJO"/>
    <s v="RTE"/>
    <s v="REG"/>
    <s v="AO"/>
    <x v="0"/>
    <s v="1P INET"/>
    <s v="Completed (PS)"/>
    <s v="RBS-Regional 3"/>
    <d v="2026-08-12T11:10:56"/>
    <d v="2026-08-13T13:25:05"/>
    <n v="69364037"/>
    <m/>
    <n v="172514216933"/>
    <s v="CV. MONAS JAYA SEJAHTERA"/>
    <s v="ODP-RTE-FN/07 FN/D01/07.01"/>
    <s v="WO061568709"/>
    <m/>
    <m/>
    <m/>
    <n v="120.44091570000001"/>
    <n v="-8.5901166999999994"/>
    <s v="|MN00118|MYIA-037201756915/POI/Pak Heribertus/085380363834/erikaeriksamsun@gmail.com"/>
    <s v="MYIB_ASSISTANT"/>
    <m/>
    <m/>
    <m/>
    <m/>
    <m/>
    <m/>
    <m/>
    <m/>
    <s v="Management Janji"/>
    <s v="2026-08-13 08:00:00 | M Janji : (14/08/2026) jam Pasang : 09:00 Note : hubungi pelanggan jika ingin kelokasi "/>
    <s v="FCC"/>
    <d v="2026-12-08T11:39:52"/>
    <d v="2026-08-13T08:00:00"/>
    <m/>
    <s v="PS"/>
    <s v="RTE"/>
    <s v="NO ADDON"/>
    <n v="20260813"/>
    <s v="Completed"/>
    <s v="HSI Bisnis Basic Promo HUT Telkom PSB 70% - 75 Mbps"/>
    <s v="INDIBIZ"/>
    <m/>
    <m/>
    <d v="2026-08-13T08:00:00"/>
    <s v="2026-08-13 08:00:00 | M Janji : (14/08/2026) jam Pasang : 09:00 Note : hubungi pelanggan jika ingin kelokasi "/>
    <n v="2026"/>
    <n v="8"/>
    <n v="13"/>
    <d v="2026-08-13T00:00:00"/>
    <n v="-0.33333333333575865"/>
    <x v="1"/>
  </r>
  <r>
    <n v="1568"/>
    <n v="1002528638"/>
    <n v="3"/>
    <x v="3"/>
    <n v="5"/>
    <s v="SBY SELATAN"/>
    <s v="KETINTANG"/>
    <s v="RKT"/>
    <s v="REG"/>
    <s v="AO"/>
    <x v="0"/>
    <s v="1P INET"/>
    <s v="Completed (PS)"/>
    <s v="RBS-Regional 3"/>
    <d v="2026-08-15T15:59:56"/>
    <d v="2026-08-18T20:00:43"/>
    <n v="69367084"/>
    <m/>
    <n v="152308242771"/>
    <s v="SD Muhammadiyah 6 Surabaya"/>
    <s v="ODP-RKT-FBJ/34 FBJ/D03/01.34"/>
    <s v="WO061834040"/>
    <m/>
    <m/>
    <m/>
    <n v="112.7392243"/>
    <n v="-7.3067463999999998"/>
    <s v="|MN02749|MYIA-099739499289/POI/Warno/08113976667/sdmusixgadung@gmail.com"/>
    <s v="MYIB_ASSISTANT"/>
    <m/>
    <m/>
    <m/>
    <m/>
    <m/>
    <m/>
    <m/>
    <m/>
    <s v="Management Janji"/>
    <s v="2026-08-18 08:00:00 | M Janji :  18 Agustus 2026 Jam Pasang : Pagi Note : hubungi pelanggan jika ingin ke lokasi, terima kasih"/>
    <s v="FCC"/>
    <s v="15-08-2026 16:10:16"/>
    <d v="2026-08-18T08:00:00"/>
    <m/>
    <s v="PS"/>
    <s v="RKT"/>
    <s v="NO ADDON"/>
    <n v="20260818"/>
    <s v="Completed"/>
    <s v="HSI Bisnis Basic Promo HUT Telkom PSB 70% - 50 Mbps"/>
    <s v="INDIBIZ"/>
    <m/>
    <m/>
    <d v="2026-08-18T08:00:00"/>
    <s v="2026-08-18 08:00:00 | M Janji :  18 Agustus 2026 Jam Pasang : Pagi Note : hubungi pelanggan jika ingin ke lokasi, terima kasih"/>
    <n v="2026"/>
    <n v="8"/>
    <n v="18"/>
    <d v="2026-08-18T00:00:00"/>
    <n v="-0.33333333333575865"/>
    <x v="1"/>
  </r>
  <r>
    <n v="1569"/>
    <n v="1002522019"/>
    <n v="3"/>
    <x v="2"/>
    <n v="4"/>
    <s v="MAGELANG"/>
    <s v="MAGELANG"/>
    <s v="MGE"/>
    <s v="REG"/>
    <s v="AO"/>
    <x v="0"/>
    <m/>
    <s v="Completed (PS)"/>
    <s v="RBS-Regional 3"/>
    <d v="2026-08-12T12:43:27"/>
    <d v="2026-08-14T13:58:47"/>
    <n v="69364170"/>
    <m/>
    <n v="146137149729"/>
    <s v="Alif&amp; 39;s Bakery Bandongan"/>
    <s v="ODP-MGE-FAM/058"/>
    <s v="WO061643354"/>
    <m/>
    <m/>
    <m/>
    <n v="110.18978118896401"/>
    <n v="-7.4660441321345701"/>
    <s v="AMRBS ; 920111 ; AM ; BINDA ANISSA ; TREG3 ; MAGELANG ;1S HSI BISNIS PROMO 30MB 1:1 ; Irwan Adi Saputra/085188140787/alifsbakerybandongan@gmail.com"/>
    <s v="Account Manager"/>
    <m/>
    <m/>
    <m/>
    <m/>
    <m/>
    <m/>
    <m/>
    <m/>
    <s v="Management Janji"/>
    <s v="2026-08-15 13:00:00|Jam Pemasangan : 08:00 - 12.00 Tanggal Pemasangan : 14/08/2026 Info Tambahan : Hubungi pelanggan sebelum datang ke lokasi |40981184|MYDITA"/>
    <s v="FCC"/>
    <d v="2026-12-08T12:55:00"/>
    <d v="2026-08-15T13:00:00"/>
    <m/>
    <s v="PS"/>
    <s v="MGE"/>
    <s v="NO ADDON"/>
    <n v="20260814"/>
    <s v="Completed"/>
    <s v="- E23015;E23015 ~ ES23 - Perangkat ONT[0]  - E23015~null~44292;E23015||11||Abodemen 0[0]  - E23015~null~E23015_SWONT;SWONT ~ Biaya Sewa ONT ~ E23015[30000]  - E24058;E24058 ~ ES24 - Paket HSI Bisnis (HSIEF) Khusus Winback[0]  - E24058~null~103819;E24058||"/>
    <s v="INDIBIZ"/>
    <m/>
    <m/>
    <d v="2026-08-15T13:00:00"/>
    <s v="2026-08-15 13:00:00|Jam Pemasangan : 08:00 - 12.00 Tanggal Pemasangan : 14/08/2026 Info Tambahan : Hubungi pelanggan sebelum datang ke lokasi |40981184|MYDITA"/>
    <n v="2026"/>
    <n v="8"/>
    <n v="14"/>
    <d v="2026-08-14T00:00:00"/>
    <n v="-1.5416666666642413"/>
    <x v="1"/>
  </r>
  <r>
    <n v="1570"/>
    <n v="1002510339"/>
    <n v="3"/>
    <x v="7"/>
    <n v="4"/>
    <s v="KUDUS"/>
    <s v="BLORA"/>
    <s v="BLO"/>
    <s v="REG"/>
    <s v="AO"/>
    <x v="0"/>
    <s v="1P INET"/>
    <s v="Completed (PS)"/>
    <s v="RBS-Regional 3"/>
    <d v="2026-08-05T12:01:58"/>
    <d v="2026-08-06T16:03:09"/>
    <n v="69359068"/>
    <m/>
    <n v="141569115690"/>
    <s v="BANYU BIROE"/>
    <s v="ODP-BLO-FH/020 FH/D02/020.01"/>
    <s v="WO060972371"/>
    <m/>
    <m/>
    <m/>
    <n v="111.4842957"/>
    <n v="-6.9021403000000001"/>
    <s v="|MC60133|MYIA-001093782561/POI/INEKE WINDI ISNAWATI/081388885213/nawa01464@gmail.com"/>
    <s v="MYIB_ASSISTANT"/>
    <m/>
    <m/>
    <m/>
    <m/>
    <m/>
    <m/>
    <m/>
    <m/>
    <s v="Management Janji"/>
    <s v="2026-08-06 08:00:00 | Waktu pemasnagan : 06 Agustus 2026 Jam pemasangan : 08.00 - 12.00 Mohon hubungi pelanggan sebelum ke lokasi  Terima kasih"/>
    <s v="FCC"/>
    <d v="2026-05-08T12:09:50"/>
    <d v="2026-08-06T08:00:00"/>
    <m/>
    <s v="PS"/>
    <s v="BLO"/>
    <s v="NO ADDON"/>
    <n v="20260806"/>
    <s v="Completed"/>
    <s v="HSI Bisnis PSB 70% - 75 Mbps"/>
    <s v="INDIBIZ"/>
    <m/>
    <m/>
    <d v="2026-08-06T08:00:00"/>
    <s v="2026-08-06 08:00:00 | Waktu pemasnagan : 06 Agustus 2026 Jam pemasangan : 08.00 - 12.00 Mohon hubungi pelanggan sebelum ke lokasi  Terima kasih"/>
    <n v="2026"/>
    <n v="8"/>
    <n v="6"/>
    <d v="2026-08-06T00:00:00"/>
    <n v="-0.33333333333575865"/>
    <x v="1"/>
  </r>
  <r>
    <n v="1571"/>
    <n v="1002521028"/>
    <n v="3"/>
    <x v="7"/>
    <n v="4"/>
    <s v="SOLO"/>
    <s v="INNER - SOLO JATENG TIMUR"/>
    <s v="GLD"/>
    <s v="REG"/>
    <s v="AO"/>
    <x v="0"/>
    <s v="1P INET"/>
    <s v="Completed (PS)"/>
    <s v="RBS-Regional 3"/>
    <d v="2026-08-11T19:40:57"/>
    <d v="2026-08-12T18:07:51"/>
    <n v="69363766"/>
    <m/>
    <n v="146514602629"/>
    <s v="IMAM STORE"/>
    <s v="ODP-GLD-FAH/030 FAH/D03/02.30"/>
    <s v="WO061540280"/>
    <m/>
    <m/>
    <m/>
    <n v="110.85061074466201"/>
    <n v="-7.5722052566320102"/>
    <s v="|MN01857|MYIA-038645064927/POI/ANDIKA WAHYU PRASETYO/0895422589298/narayani.tajana28@gmail.com"/>
    <s v="MYIB_ASSISTANT"/>
    <m/>
    <m/>
    <m/>
    <m/>
    <m/>
    <m/>
    <m/>
    <m/>
    <s v="Management Janji"/>
    <s v="2026-08-13 08:00:00 | Nama : BP ANDIKA WAHYU PRASETYO  No Hp : 0895422589298 No Alt :  Tgl Pemasangan : 12 Agustus 2026 Interval : SIANG Note : Hubungi pelanggan terlebih dahulu"/>
    <s v="FCC"/>
    <d v="2026-11-08T19:54:58"/>
    <d v="2026-08-13T08:00:00"/>
    <m/>
    <s v="PS"/>
    <s v="GLD"/>
    <s v="NO ADDON"/>
    <n v="20260812"/>
    <s v="Completed"/>
    <s v="HSI Bisnis Promo HUT Telkom PSB 70% - 75 Mbps"/>
    <s v="INDIBIZ"/>
    <m/>
    <m/>
    <d v="2026-08-13T08:00:00"/>
    <s v="2026-08-13 08:00:00 | Nama : BP ANDIKA WAHYU PRASETYO  No Hp : 0895422589298 No Alt :  Tgl Pemasangan : 12 Agustus 2026 Interval : SIANG Note : Hubungi pelanggan terlebih dahulu"/>
    <n v="2026"/>
    <n v="8"/>
    <n v="12"/>
    <d v="2026-08-12T00:00:00"/>
    <n v="-1.3333333333357587"/>
    <x v="1"/>
  </r>
  <r>
    <n v="1572"/>
    <n v="1002529635"/>
    <n v="3"/>
    <x v="0"/>
    <n v="5"/>
    <s v="MATARAM"/>
    <s v="INNER - NUSA TENGGARA"/>
    <s v="SWE"/>
    <s v="REG"/>
    <s v="AO"/>
    <x v="0"/>
    <m/>
    <s v="Completed (PS)"/>
    <s v="RBS-Regional 3"/>
    <d v="2026-08-16T13:18:38"/>
    <d v="2026-08-16T18:31:08"/>
    <n v="69366042"/>
    <m/>
    <n v="172605804162"/>
    <s v="AGEN BRI LINK ARBA&amp; 39;I"/>
    <s v="ODP-SWE-FAH/05"/>
    <s v="WO061877676"/>
    <m/>
    <m/>
    <m/>
    <n v="116.24433329999999"/>
    <n v="-8.5414177000000002"/>
    <s v="MD|MYDB-20260814265347|SC00001/MC00020|AGEN BRI LINK ARBA&amp; 39;I|087856666619"/>
    <s v="MYDIGIBIZPARTNER"/>
    <m/>
    <m/>
    <m/>
    <m/>
    <m/>
    <m/>
    <m/>
    <m/>
    <s v="Management Janji"/>
    <s v="2026-08-15 13:00:00 | Nama PIC : bp agus   No HP : 087856666619  Alt :   M Janji : 15/AGUSTUS/2026  jam Pasang : Siang  Note : hubungi pelanggan jika ingin kelokasi, terimakasih.  "/>
    <s v="FCC"/>
    <s v="16-08-2026 13:39:58"/>
    <m/>
    <m/>
    <s v="PS"/>
    <s v="SWE"/>
    <s v="OCA"/>
    <n v="20260816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6T07:00:00"/>
    <s v="2026-08-15 13:00:00 | Nama PIC : bp agus   No HP : 087856666619  Alt :   M Janji : 15/AGUSTUS/2026  jam Pasang : Siang  Note : hubungi pelanggan jika ingin kelokasi, terimakasih.  "/>
    <n v="2026"/>
    <n v="8"/>
    <n v="16"/>
    <d v="2026-08-16T00:00:00"/>
    <n v="-0.29166666666424135"/>
    <x v="1"/>
  </r>
  <r>
    <n v="1573"/>
    <n v="1002533087"/>
    <n v="3"/>
    <x v="3"/>
    <n v="5"/>
    <s v="MADURA"/>
    <s v="BANGKALAN"/>
    <s v="KML"/>
    <s v="REG"/>
    <s v="AO"/>
    <x v="0"/>
    <m/>
    <s v="OSS - FALLOUT"/>
    <s v="RBS-Regional 3"/>
    <d v="2026-08-18T13:16:32"/>
    <d v="2026-08-18T20:18:35"/>
    <n v="69365643"/>
    <m/>
    <n v="152436202443"/>
    <s v="KOST BAROKAH"/>
    <s v="ODP-KML-FJ/38"/>
    <s v="WO062010452"/>
    <m/>
    <m/>
    <m/>
    <n v="112.71716426821899"/>
    <n v="-7.1273674727114198"/>
    <s v="|MN02600|/KOST BAROKAH/IMAM CHOSIIN/087755963068/mohfayrussofi1212@gmail.com/HSI Bisnis Promo HUT Telkom (1:1) 75 Mbps (Rp 415.000) PSB Rp 150.000/"/>
    <s v="Sales Force DBS"/>
    <m/>
    <m/>
    <m/>
    <m/>
    <m/>
    <m/>
    <m/>
    <m/>
    <s v="Management Janji"/>
    <s v="2026-08-15 08:00:00|Tanggal pemasangan : 15 AGUSTUS 2026  Jam pemasangan : pagi/siang  Info Tambahan : Hubungi pelanggan dulu sebelum ke lokasi  terima kasih|40010577|MYDITA"/>
    <s v="FCC"/>
    <s v="18-08-2026 13:25:51"/>
    <m/>
    <s v="Kendala Pelanggan"/>
    <s v="FO_WFM"/>
    <s v="KML"/>
    <s v="NO ADDON"/>
    <m/>
    <s v="Provisioning Failed|WFM|INF009069384|RNA ALAMAT TIDAK DI TEMUKAN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18T07:00:00"/>
    <s v="2026-08-15 08:00:00|Tanggal pemasangan : 15 AGUSTUS 2026  Jam pemasangan : pagi/siang  Info Tambahan : Hubungi pelanggan dulu sebelum ke lokasi  terima kasih|40010577|MYDITA"/>
    <m/>
    <m/>
    <m/>
    <e v="#NUM!"/>
    <e v="#NUM!"/>
    <x v="0"/>
  </r>
  <r>
    <n v="1574"/>
    <n v="1002518726"/>
    <n v="3"/>
    <x v="1"/>
    <n v="5"/>
    <s v="KEDIRI"/>
    <s v="KEDIRI"/>
    <s v="PPR"/>
    <s v="REG"/>
    <s v="AO"/>
    <x v="0"/>
    <s v="1P INET"/>
    <s v="Completed (PS)"/>
    <s v="RBS-Regional 3"/>
    <d v="2026-08-10T19:29:56"/>
    <d v="2026-08-11T13:58:43"/>
    <n v="69362808"/>
    <m/>
    <n v="152652209188"/>
    <s v="SPBU Kunjang 54.641.50"/>
    <s v="ODP-PPR-FG/32 FG/D01/32.01"/>
    <s v="WO061447495"/>
    <m/>
    <m/>
    <m/>
    <n v="112.157878"/>
    <n v="-7.6543749999999999"/>
    <s v="|MC20231|MYIA-003293560610/POI/FATUR ROHMAN/085607866716/spbu5464150@gmail.com"/>
    <s v="MYIB_ASSISTANT"/>
    <m/>
    <m/>
    <m/>
    <m/>
    <m/>
    <m/>
    <m/>
    <m/>
    <s v="Management Janji"/>
    <s v="2026-08-12 08:00:00 | Nama PIC:  bp bayu No HP: 085607866716 Alt: 0858500088411 Tanggal: 12/8/2026 Jam Pasang: Pagi Note: Hubungi sebelum ke lokasi, terimakasih."/>
    <s v="FCC"/>
    <d v="2026-10-08T19:39:53"/>
    <d v="2026-08-12T08:00:00"/>
    <m/>
    <s v="PS"/>
    <s v="PPR"/>
    <s v="NO ADDON"/>
    <n v="20260811"/>
    <s v="Completed"/>
    <s v="HSI Bisnis Promo HUT Telkom PSB 70% - 50 Mbps"/>
    <s v="INDIBIZ"/>
    <m/>
    <m/>
    <d v="2026-08-12T08:00:00"/>
    <s v="2026-08-12 08:00:00 | Nama PIC:  bp bayu No HP: 085607866716 Alt: 0858500088411 Tanggal: 12/8/2026 Jam Pasang: Pagi Note: Hubungi sebelum ke lokasi, terimakasih."/>
    <n v="2026"/>
    <n v="8"/>
    <n v="11"/>
    <d v="2026-08-11T00:00:00"/>
    <n v="-1.3333333333357587"/>
    <x v="1"/>
  </r>
  <r>
    <n v="1575"/>
    <n v="1002527647"/>
    <n v="3"/>
    <x v="3"/>
    <n v="5"/>
    <s v="MADURA"/>
    <s v="PAMEKASAN"/>
    <s v="PME"/>
    <s v="REG"/>
    <s v="AO"/>
    <x v="0"/>
    <s v="1P INET"/>
    <s v="Completed (PS)"/>
    <s v="RBS-Regional 3"/>
    <d v="2026-08-15T07:56:57"/>
    <d v="2026-08-16T12:32:33"/>
    <n v="69366514"/>
    <m/>
    <n v="152426928230"/>
    <s v="TOKO POTO&amp; 39;AN"/>
    <s v="ODP-PME-FBF/31"/>
    <s v="WO061792323"/>
    <m/>
    <m/>
    <m/>
    <n v="113.46129809999999"/>
    <n v="-7.0876972999999897"/>
    <s v="MD|MYDB-20260815265445|DN00001/MN00558|TOKO POTO&amp; 39;AN|0895703207866"/>
    <s v="MYDIGIBIZPARTNER"/>
    <m/>
    <m/>
    <m/>
    <m/>
    <m/>
    <m/>
    <m/>
    <m/>
    <s v="Management Janji"/>
    <s v="2026-08-16 08:00:00 | Nama PIC : bapak mudani No HP : 0895703207866 Alt :  M Janji : (MINGGU/16/AGUSTUS/2026) jam Pasang : 09:00 Note : hubungi pelanggan jika ingin kelokasi"/>
    <s v="FCC"/>
    <s v="15-08-2026 08:10:40"/>
    <d v="2026-08-16T08:00:00"/>
    <m/>
    <s v="PS"/>
    <s v="PME"/>
    <s v="NO ADDON"/>
    <n v="20260816"/>
    <s v="Completed"/>
    <s v="HSI Bisnis Promo HUT Telkom PSB 70% - 200 Mbps"/>
    <s v="INDIBIZ"/>
    <m/>
    <m/>
    <d v="2026-08-16T08:00:00"/>
    <s v="2026-08-16 08:00:00 | Nama PIC : bapak mudani No HP : 0895703207866 Alt :  M Janji : (MINGGU/16/AGUSTUS/2026) jam Pasang : 09:00 Note : hubungi pelanggan jika ingin kelokasi"/>
    <n v="2026"/>
    <n v="8"/>
    <n v="16"/>
    <d v="2026-08-16T00:00:00"/>
    <n v="-0.33333333333575865"/>
    <x v="1"/>
  </r>
  <r>
    <n v="1576"/>
    <n v="1002518855"/>
    <n v="3"/>
    <x v="4"/>
    <n v="4"/>
    <s v="SEMARANG"/>
    <s v="SALATIGA"/>
    <s v="SLI"/>
    <s v="REG"/>
    <s v="AO"/>
    <x v="0"/>
    <s v="1P INET"/>
    <s v="Completed (PS)"/>
    <s v="RBS-Regional 3"/>
    <d v="2026-08-11T08:31:57"/>
    <d v="2026-08-12T13:55:28"/>
    <n v="69362880"/>
    <m/>
    <n v="142434111371"/>
    <s v="SPBU OSAMALIKI KANTOR"/>
    <s v="ODP-SLI-FQ/103 FQ/D07/103.01"/>
    <s v="WO061462577"/>
    <m/>
    <m/>
    <m/>
    <n v="110.49585905885"/>
    <n v="-7.3300369070302001"/>
    <s v="|MN00238|MYIA-066893143547/POI/DR.H Achmad Purnomo/081393911231/spbu4450117@gmail.com"/>
    <s v="MYIB_ASSISTANT"/>
    <m/>
    <m/>
    <m/>
    <m/>
    <m/>
    <m/>
    <m/>
    <m/>
    <s v="Management Janji"/>
    <s v="2026-08-12 08:00:00 | Tanggal pemasangan: 12/08/2026 Jam pemasangan : pag Info Tambahan : Hubungi pelanggan dulu sebelum ke lokasi terima kasih."/>
    <s v="FCC"/>
    <d v="2026-11-08T08:40:11"/>
    <d v="2026-08-12T08:00:00"/>
    <m/>
    <s v="PS"/>
    <s v="SLI"/>
    <s v="NO ADDON"/>
    <n v="20260812"/>
    <s v="Completed"/>
    <s v="HSI Bisnis Promo HUT Telkom PSB 70% - 100 Mbps"/>
    <s v="INDIBIZ"/>
    <m/>
    <m/>
    <d v="2026-08-12T08:00:00"/>
    <s v="2026-08-12 08:00:00 | Tanggal pemasangan: 12/08/2026 Jam pemasangan : pag Info Tambahan : Hubungi pelanggan dulu sebelum ke lokasi terima kasih."/>
    <n v="2026"/>
    <n v="8"/>
    <n v="12"/>
    <d v="2026-08-12T00:00:00"/>
    <n v="-0.33333333333575865"/>
    <x v="1"/>
  </r>
  <r>
    <n v="1577"/>
    <n v="1002523378"/>
    <n v="3"/>
    <x v="3"/>
    <n v="5"/>
    <s v="SBY SELATAN"/>
    <s v="KETINTANG"/>
    <s v="IJK"/>
    <s v="REG"/>
    <s v="AO"/>
    <x v="0"/>
    <s v="1P INET"/>
    <s v="Completed (PS)"/>
    <s v="RBS-Regional 3"/>
    <d v="2026-08-13T09:02:56"/>
    <d v="2026-08-14T17:27:48"/>
    <n v="69364738"/>
    <m/>
    <n v="152306253248"/>
    <s v="KOPI SEDJAWA"/>
    <s v="ODP-IJK-FCC/08"/>
    <s v="WO061638524"/>
    <m/>
    <m/>
    <m/>
    <n v="112.7172932"/>
    <n v="-7.3383063999999996"/>
    <s v="|MN02083|MYIA-093520047367/POI/Wahyu Lavia Ridho/085536905230/laviawahyu@gmail.com"/>
    <s v="MYIB_ASSISTANT"/>
    <m/>
    <m/>
    <m/>
    <m/>
    <m/>
    <m/>
    <m/>
    <m/>
    <s v="Management Janji"/>
    <s v="2026-08-14 13:00:00 | M Janji : (14 AGUSTUS 2026) jam Pasang : pagi siang Note : hubungi pelanggan jika ingin kelokasi "/>
    <s v="FCC"/>
    <s v="13-08-2026 09:10:25"/>
    <d v="2026-08-14T13:00:00"/>
    <m/>
    <s v="PS"/>
    <s v="IJK"/>
    <s v="NO ADDON"/>
    <n v="20260814"/>
    <s v="Completed"/>
    <s v="HSI Bisnis Promo HUT Telkom PSB 70% - 50 Mbps"/>
    <s v="INDIBIZ"/>
    <m/>
    <m/>
    <d v="2026-08-14T13:00:00"/>
    <s v="2026-08-14 13:00:00 | M Janji : (14 AGUSTUS 2026) jam Pasang : pagi siang Note : hubungi pelanggan jika ingin kelokasi "/>
    <n v="2026"/>
    <n v="8"/>
    <n v="14"/>
    <d v="2026-08-14T00:00:00"/>
    <n v="-0.54166666666424135"/>
    <x v="1"/>
  </r>
  <r>
    <n v="1578"/>
    <n v="1002520905"/>
    <n v="3"/>
    <x v="3"/>
    <n v="5"/>
    <s v="MADURA"/>
    <s v="PAMEKASAN"/>
    <s v="PME"/>
    <s v="REG"/>
    <s v="AO"/>
    <x v="0"/>
    <s v="1P INET"/>
    <s v="Completed (PS)"/>
    <s v="RBS-Regional 3"/>
    <d v="2026-08-11T17:22:56"/>
    <d v="2026-08-13T09:18:35"/>
    <n v="69363701"/>
    <m/>
    <n v="152426928128"/>
    <s v="ORAY CELL"/>
    <s v="ODP-PME-FAS/57"/>
    <s v="WO061530878"/>
    <m/>
    <m/>
    <m/>
    <n v="113.51677479999999"/>
    <n v="-7.0924293"/>
    <s v="MD|MYDB-20260811264952|DN00001/MN00558|ORAY CELL|087899231350"/>
    <s v="MYDIGIBIZPARTNER"/>
    <m/>
    <m/>
    <m/>
    <m/>
    <m/>
    <m/>
    <m/>
    <m/>
    <s v="Management Janji"/>
    <s v="2026-08-12 15:00:00 | telp : 087899231350 alt :  M Janji : (12/08/2026) jam Pasang :pagi / siang  Note : hubungi pelanggan jika ingin kelokasi"/>
    <s v="FCC"/>
    <d v="2026-11-08T17:25:44"/>
    <d v="2026-08-12T15:00:00"/>
    <m/>
    <s v="PS"/>
    <s v="PME"/>
    <s v="NO ADDON"/>
    <n v="20260813"/>
    <s v="Completed"/>
    <s v="HSI Bisnis Promo HUT Telkom PSB 70% - 75 Mbps"/>
    <s v="INDIBIZ"/>
    <m/>
    <m/>
    <d v="2026-08-12T15:00:00"/>
    <s v="2026-08-12 15:00:00 | telp : 087899231350 alt :  M Janji : (12/08/2026) jam Pasang :pagi / siang  Note : hubungi pelanggan jika ingin kelokasi"/>
    <n v="2026"/>
    <n v="8"/>
    <n v="13"/>
    <d v="2026-08-13T00:00:00"/>
    <n v="0.375"/>
    <x v="1"/>
  </r>
  <r>
    <n v="1579"/>
    <n v="1002507307"/>
    <n v="3"/>
    <x v="2"/>
    <n v="4"/>
    <s v="MAGELANG"/>
    <s v="WONOSOBO"/>
    <s v="WOS"/>
    <s v="REG"/>
    <s v="AO"/>
    <x v="0"/>
    <m/>
    <s v="CANCEL COMPLETED"/>
    <s v="RBS-Regional 3"/>
    <d v="2026-08-04T10:14:50"/>
    <d v="2026-08-08T02:01:02"/>
    <n v="69358049"/>
    <m/>
    <n v="141373127378"/>
    <s v="The Heaven Glamping &amp; Resto"/>
    <s v="ODP-WOS-FAP/025"/>
    <m/>
    <m/>
    <m/>
    <m/>
    <n v="109.926529968709"/>
    <n v="-7.2733716078933801"/>
    <s v="AMRBS ; 402717 ; AMEX ; WIRA ; TREG3 ; MAGELANG ; 1S HSI BISNIS PROMO 100 Mbps ; Nurcholis 081225919606; heavenwisataindonesia@gmail.com"/>
    <s v="Amex"/>
    <m/>
    <m/>
    <m/>
    <m/>
    <m/>
    <m/>
    <m/>
    <m/>
    <m/>
    <m/>
    <m/>
    <d v="2026-04-08T10:25:32"/>
    <m/>
    <m/>
    <s v="REJECT_FCC"/>
    <s v="WOS"/>
    <s v="NO ADDON"/>
    <m/>
    <s v="Order dicancel oleh SYSTEM remark : CANCEL ORDER by System : pelanggan belum melakukan upload dokumen melebihi 3 hari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Order dicancel oleh SYSTEM remark : CANCEL ORDER by System : pelanggan belum melakukan upload dokumen melebihi 3 hari"/>
    <m/>
    <m/>
    <m/>
    <m/>
    <m/>
    <e v="#NUM!"/>
    <e v="#NUM!"/>
    <x v="0"/>
  </r>
  <r>
    <n v="1580"/>
    <n v="1002506541"/>
    <n v="3"/>
    <x v="1"/>
    <n v="5"/>
    <s v="MADIUN"/>
    <s v="TUBAN"/>
    <s v="JTR"/>
    <s v="REG"/>
    <s v="AO"/>
    <x v="0"/>
    <s v="1P INET"/>
    <s v="98 | OSS - CANCEL COMPLETE"/>
    <s v="RBS-Regional 3"/>
    <d v="2026-08-03T16:43:57"/>
    <d v="2026-08-05T08:44:07"/>
    <n v="69357756"/>
    <m/>
    <n v="152645203669"/>
    <s v="toko barokah"/>
    <s v="ODP-JTR-FF/57 FF/D03/57.01"/>
    <s v="WO060824008"/>
    <m/>
    <m/>
    <m/>
    <n v="111.685762545891"/>
    <n v="-6.9184010071025304"/>
    <s v="|MN02366|MYIA-006453022541/POI/prisca Dwi Fitri handayani/0882009145791/priscaadwii5@gmail.com"/>
    <s v="MYIB_ASSISTANT"/>
    <m/>
    <m/>
    <m/>
    <m/>
    <m/>
    <m/>
    <m/>
    <m/>
    <s v="Management Janji"/>
    <s v="2026-08-04 13:00:00 | M Janji : 04/08/2026 Jam Pasang : 13:00  NoteÃ‚Â :  hubungi terlebih dahulu sebelum ke lokasi, terima kasih."/>
    <s v="FCC"/>
    <d v="2026-03-08T16:54:53"/>
    <d v="2026-08-04T13:00:00"/>
    <s v="Kendala Pelanggan"/>
    <s v="CANCEL"/>
    <s v="JTR"/>
    <s v="NO ADDON"/>
    <m/>
    <s v="Cancel Completed"/>
    <s v="HSI Bisnis Basic Promo HUT Telkom PSB 70% - 50 Mbps"/>
    <s v="INDIBIZ"/>
    <m/>
    <m/>
    <d v="2026-08-04T13:00:00"/>
    <s v="2026-08-04 13:00:00 | M Janji : 04/08/2026 Jam Pasang : 13:00  NoteÃ‚Â :  hubungi terlebih dahulu sebelum ke lokasi, terima kasih."/>
    <m/>
    <m/>
    <m/>
    <e v="#NUM!"/>
    <e v="#NUM!"/>
    <x v="0"/>
  </r>
  <r>
    <n v="1581"/>
    <n v="1002507800"/>
    <n v="3"/>
    <x v="2"/>
    <n v="4"/>
    <s v="MAGELANG"/>
    <s v="MUNTILAN"/>
    <s v="SWT"/>
    <s v="REG"/>
    <s v="AO"/>
    <x v="0"/>
    <m/>
    <s v="MYDITA RBS - HD1A - FAILED"/>
    <s v="RBS-Regional 3"/>
    <d v="2026-08-04T11:37:14"/>
    <d v="2026-08-04T11:40:04"/>
    <n v="69358162"/>
    <m/>
    <n v="142164113594"/>
    <s v="Surahman farm"/>
    <m/>
    <m/>
    <m/>
    <m/>
    <m/>
    <n v="110.36586389999999"/>
    <n v="-7.5306443999999999"/>
    <s v="|MN00935|/Surahman farm/088239679174/surahmante...@gmail.com/ 1S HSI BISNIS BASIC PROMO HUT 50 Mbps / AGUS SADEWO"/>
    <s v="Sales Profesional"/>
    <m/>
    <m/>
    <m/>
    <m/>
    <m/>
    <m/>
    <m/>
    <m/>
    <m/>
    <m/>
    <m/>
    <d v="2026-04-08T11:40:22"/>
    <m/>
    <m/>
    <m/>
    <s v="SWT"/>
    <s v="NO ADDON"/>
    <m/>
    <s v="MYDITA RBS - HD1A - FAIL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1582"/>
    <n v="1002519687"/>
    <n v="3"/>
    <x v="1"/>
    <n v="5"/>
    <s v="MADIUN"/>
    <s v="BOJONEGORO"/>
    <s v="BJN"/>
    <s v="REG"/>
    <s v="AO"/>
    <x v="0"/>
    <s v="1P INET"/>
    <s v="WAITING AKTIFASI IHLD"/>
    <s v="RBS-Regional 3"/>
    <d v="2026-08-11T12:07:23"/>
    <d v="2026-08-11T13:09:03"/>
    <n v="69361886"/>
    <m/>
    <m/>
    <s v="SPBU 5462330 Parengan"/>
    <m/>
    <s v="WO061321391"/>
    <m/>
    <m/>
    <m/>
    <n v="111.84826"/>
    <n v="-7.0747099999999996"/>
    <s v="MD|MYDB-20260809264816|DN00001/MN01285|SPBU 5462330 Parengan|085155412250"/>
    <s v="MYDIGIBIZPARTNER"/>
    <m/>
    <m/>
    <m/>
    <m/>
    <m/>
    <m/>
    <m/>
    <m/>
    <s v="Management Janji"/>
    <s v="2026-08-10 13:00:00 | Tanggal pemasangan: 10/08/2026 Jam pemasangan : pagi / siang Info Tambahan : Hubungi pelanggan dulu sebelum ke lokasi terima kasih."/>
    <s v="FCC"/>
    <d v="2026-11-08T12:10:44"/>
    <d v="2026-08-10T00:00:00"/>
    <m/>
    <s v="UNSC"/>
    <s v="BJN"/>
    <s v="NO ADDON"/>
    <m/>
    <s v="WAITING:  |MYDITA"/>
    <s v="HSI Bisnis Promo HUT Telkom PSB 70% - 50 Mbps"/>
    <s v="INDIBIZ"/>
    <m/>
    <m/>
    <d v="2026-08-10T13:00:00"/>
    <s v="2026-08-10 13:00:00 | Tanggal pemasangan: 10/08/2026 Jam pemasangan : pagi / siang Info Tambahan : Hubungi pelanggan dulu sebelum ke lokasi terima kasih."/>
    <m/>
    <m/>
    <m/>
    <e v="#NUM!"/>
    <e v="#NUM!"/>
    <x v="0"/>
  </r>
  <r>
    <n v="1583"/>
    <n v="1002528869"/>
    <n v="3"/>
    <x v="4"/>
    <n v="4"/>
    <s v="PEKALONGAN"/>
    <s v="PEMALANG"/>
    <s v="PML"/>
    <s v="REG"/>
    <s v="AO"/>
    <x v="0"/>
    <s v="1P INET"/>
    <s v="Completed (PS)"/>
    <s v="RBS-Regional 3"/>
    <d v="2026-08-15T18:28:56"/>
    <d v="2026-08-18T15:19:55"/>
    <n v="69367196"/>
    <m/>
    <n v="142278112460"/>
    <s v="PT Tirtakencana Tatawarna"/>
    <s v="ODP-PML-FW/079 FW/D01/079.01"/>
    <s v="WO061842027"/>
    <m/>
    <m/>
    <m/>
    <n v="109.357029"/>
    <n v="-6.8729940000000003"/>
    <s v="|MC80042|MYIA-077141354178/POI/Ricky Albertus /089631707778/rickyalbertus5@gmail.com"/>
    <s v="MYIB_ASSISTANT"/>
    <m/>
    <m/>
    <m/>
    <m/>
    <m/>
    <m/>
    <m/>
    <m/>
    <s v="Management Janji"/>
    <s v="2026-08-18 08:00:00 | Jam Pemasangan : 08:00 - 12.00 Tanggal Pemasangan : MINGGU 16 AGUSTUS 2026 Info Tambahan : Hubungi pelanggan sebelum datang ke lokasi"/>
    <s v="FCC"/>
    <s v="15-08-2026 18:39:57"/>
    <d v="2026-08-18T08:00:00"/>
    <m/>
    <s v="PS"/>
    <s v="PML"/>
    <s v="NO ADDON"/>
    <n v="20260818"/>
    <s v="Completed"/>
    <s v="HSI Bisnis Khusus Winback PSB 70% - 75 Mbps"/>
    <s v="INDIBIZ"/>
    <m/>
    <m/>
    <d v="2026-08-18T08:00:00"/>
    <s v="2026-08-18 08:00:00 | Jam Pemasangan : 08:00 - 12.00 Tanggal Pemasangan : MINGGU 16 AGUSTUS 2026 Info Tambahan : Hubungi pelanggan sebelum datang ke lokasi"/>
    <n v="2026"/>
    <n v="8"/>
    <n v="18"/>
    <d v="2026-08-18T00:00:00"/>
    <n v="-0.33333333333575865"/>
    <x v="1"/>
  </r>
  <r>
    <n v="1584"/>
    <n v="1002527411"/>
    <n v="3"/>
    <x v="0"/>
    <n v="5"/>
    <s v="MATARAM"/>
    <s v="LOMBOK BARAT TENGAH"/>
    <s v="PRY"/>
    <s v="REG"/>
    <s v="AO"/>
    <x v="0"/>
    <s v="1P INET"/>
    <s v="102 | FOLLOW UP COMPLETED"/>
    <s v="RBS-Regional 3"/>
    <d v="2026-08-14T18:41:56"/>
    <d v="2026-08-16T09:08:56"/>
    <n v="69366469"/>
    <m/>
    <n v="172603791390"/>
    <s v="Toko Iman Adlian Kurniawan"/>
    <s v="ODP-PYA-FAP/40 FAP/D06/40.01"/>
    <s v="WO061781722"/>
    <m/>
    <m/>
    <m/>
    <n v="116.374030821025"/>
    <n v="-8.6510562654812109"/>
    <s v="MD|MYDB-20260814265370|SC00001/MC00046|Toko Iman Adlian Kurniawan|081937034418"/>
    <s v="MYDIGIBIZPARTNER"/>
    <m/>
    <m/>
    <m/>
    <m/>
    <m/>
    <m/>
    <m/>
    <m/>
    <s v="Management Janji"/>
    <s v="2026-08-15 15:00:00 | Nama PIC : Iman No HP : 081937034418 Alt :  M Janji : 15 Augustus 2026 Jam Pasang : 08.00 - 13:00  NoteÃ‚Â :  hubungi terlebih dahulu sebelum kelokasi "/>
    <s v="FCC"/>
    <s v="14-08-2026 18:54:58"/>
    <d v="2026-08-15T15:00:00"/>
    <s v="Kendala Lainnya"/>
    <s v="REVOKE"/>
    <s v="PRY"/>
    <s v="NO ADDON"/>
    <m/>
    <s v="Follow Up Revoke Completed, New Order ID : SC1002529270"/>
    <s v="HSI Bisnis Promo HUT Telkom PSB 70% - 150 Mbps"/>
    <s v="INDIBIZ"/>
    <m/>
    <m/>
    <d v="2026-08-15T15:00:00"/>
    <s v="2026-08-15 15:00:00 | Nama PIC : Iman No HP : 081937034418 Alt :  M Janji : 15 Augustus 2026 Jam Pasang : 08.00 - 13:00  NoteÃ‚Â :  hubungi terlebih dahulu sebelum kelokasi "/>
    <m/>
    <m/>
    <m/>
    <e v="#NUM!"/>
    <e v="#NUM!"/>
    <x v="0"/>
  </r>
  <r>
    <n v="1585"/>
    <n v="1002513461"/>
    <n v="3"/>
    <x v="4"/>
    <n v="4"/>
    <s v="SEMARANG"/>
    <s v="UNGARAN"/>
    <s v="ABR"/>
    <s v="REG"/>
    <s v="AO"/>
    <x v="0"/>
    <s v="1P INET"/>
    <s v="Completed (PS)"/>
    <s v="RBS-Regional 3"/>
    <d v="2026-08-06T18:58:57"/>
    <d v="2026-08-08T16:49:55"/>
    <n v="69360335"/>
    <m/>
    <n v="141459107434"/>
    <s v="SPBU 44 506 06 BEDONO"/>
    <s v="ODP-ABR-FF/042 FF/D04/042.01"/>
    <s v="WO061116023"/>
    <m/>
    <m/>
    <m/>
    <n v="110.34745150000001"/>
    <n v="-7.3084971999999997"/>
    <s v="|MN02495|MYIA-007803979152/POI/I MADE MUDITA/081328099275/spbu4450606@gmail.com"/>
    <s v="MYIB_ASSISTANT"/>
    <m/>
    <m/>
    <m/>
    <m/>
    <m/>
    <m/>
    <m/>
    <m/>
    <s v="Management Janji"/>
    <s v="2026-08-07 15:00:00 | Nama PIC : BAPAK MADE MUDITA No HP : 081328099275 Alt :  M Janji : (JUMAT/7/AGUSTUS/2026) jam Pasang : 09:00 Note : hubungi pelanggan jika ingin kelokasi"/>
    <s v="FCC"/>
    <d v="2026-06-08T19:10:22"/>
    <d v="2026-08-07T15:00:00"/>
    <m/>
    <s v="PS"/>
    <s v="ABR"/>
    <s v="NO ADDON"/>
    <n v="20260808"/>
    <s v="Completed"/>
    <s v="HSI Bisnis Basic Promo HUT Telkom PSB 70% - 50 Mbps"/>
    <s v="INDIBIZ"/>
    <m/>
    <m/>
    <d v="2026-08-07T15:00:00"/>
    <s v="2026-08-07 15:00:00 | Nama PIC : BAPAK MADE MUDITA No HP : 081328099275 Alt :  M Janji : (JUMAT/7/AGUSTUS/2026) jam Pasang : 09:00 Note : hubungi pelanggan jika ingin kelokasi"/>
    <n v="2026"/>
    <n v="8"/>
    <n v="8"/>
    <d v="2026-08-08T00:00:00"/>
    <n v="0.375"/>
    <x v="1"/>
  </r>
  <r>
    <n v="1586"/>
    <n v="1002522928"/>
    <n v="3"/>
    <x v="4"/>
    <n v="4"/>
    <s v="PEKALONGAN"/>
    <s v="SLAWI"/>
    <s v="BLU"/>
    <s v="REG"/>
    <s v="AO"/>
    <x v="0"/>
    <s v="1P INET"/>
    <s v="102 | FOLLOW UP COMPLETED"/>
    <s v="RBS-Regional 3"/>
    <d v="2026-08-12T16:41:57"/>
    <d v="2026-08-13T14:14:12"/>
    <n v="69364532"/>
    <m/>
    <n v="142206131320"/>
    <s v="SPBU TUWEL 44.52423"/>
    <s v="ODP-BLU-FE/052 FE/D03/052.01"/>
    <s v="WO061614438"/>
    <m/>
    <m/>
    <m/>
    <n v="109.150515"/>
    <n v="-7.1563602999999896"/>
    <s v="MD|MYDB-20260811265026|DN00001/MN00347|SPBU TUWEL 44.52423|085802727675"/>
    <s v="MYDIGIBIZPARTNER"/>
    <m/>
    <m/>
    <m/>
    <m/>
    <m/>
    <m/>
    <m/>
    <m/>
    <s v="Management Janji"/>
    <s v="2026-08-13 13:00:00 | Tanggal Pemasangan : 13 Agustus 2026 Jam Pemasangan : 08:00 13:00 Info Tambahan : Hubungi pelanggan dulu sebelum ke lokasi terimakasih"/>
    <s v="FCC"/>
    <d v="2026-12-08T16:54:54"/>
    <d v="2026-08-13T13:00:00"/>
    <m/>
    <s v="REVOKE"/>
    <s v="BLU"/>
    <s v="NO ADDON"/>
    <m/>
    <s v="Follow Up Revoke Completed, New Order ID : SC1002524427"/>
    <s v="HSI Bisnis Promo HUT Telkom PSB 70% - 200 Mbps"/>
    <s v="INDIBIZ"/>
    <m/>
    <m/>
    <d v="2026-08-13T13:00:00"/>
    <s v="2026-08-13 13:00:00 | Tanggal Pemasangan : 13 Agustus 2026 Jam Pemasangan : 08:00 13:00 Info Tambahan : Hubungi pelanggan dulu sebelum ke lokasi terimakasih"/>
    <m/>
    <m/>
    <m/>
    <e v="#NUM!"/>
    <e v="#NUM!"/>
    <x v="0"/>
  </r>
  <r>
    <n v="1587"/>
    <n v="1002523070"/>
    <n v="3"/>
    <x v="7"/>
    <n v="4"/>
    <s v="SOLO"/>
    <s v="INNER - SOLO JATENG TIMUR"/>
    <s v="KRT"/>
    <s v="REG"/>
    <s v="AO"/>
    <x v="0"/>
    <s v="1P INET"/>
    <s v="Completed (PS)"/>
    <s v="RBS-Regional 3"/>
    <d v="2026-08-12T17:59:57"/>
    <d v="2026-08-14T09:02:56"/>
    <n v="69364615"/>
    <m/>
    <n v="142505403347"/>
    <s v="PT VARNION TECHNOLOGY SEMESTA"/>
    <s v="ODP-KRT-FCT/015 FCT/D01/015-01"/>
    <s v="WO061621220"/>
    <m/>
    <m/>
    <m/>
    <n v="110.8200415"/>
    <n v="-7.5583678999999897"/>
    <s v="|MC50133|MYIA-046755141537/POI/Anita Octavia/081325889709/anita.octavia@varnion.com"/>
    <s v="MYIB_ASSISTANT"/>
    <m/>
    <m/>
    <m/>
    <m/>
    <m/>
    <m/>
    <m/>
    <m/>
    <s v="Management Janji"/>
    <s v="2026-08-13 15:00:00 | Tanggal pemasangan: 13/08/2026 Jam pemasangan : siang Info Tambahan : Hubungi pelanggan dulu sebelum ke lokasi terima kasih."/>
    <s v="FCC"/>
    <d v="2026-12-08T18:10:29"/>
    <d v="2026-08-13T15:00:00"/>
    <m/>
    <s v="PS"/>
    <s v="KRT"/>
    <s v="NO ADDON"/>
    <n v="20260814"/>
    <s v="Completed"/>
    <s v="HSI Bisnis Promo HUT Telkom PSB 70% - 300 Mbps"/>
    <s v="INDIBIZ"/>
    <m/>
    <m/>
    <d v="2026-08-13T15:00:00"/>
    <s v="2026-08-13 15:00:00 | Tanggal pemasangan: 13/08/2026 Jam pemasangan : siang Info Tambahan : Hubungi pelanggan dulu sebelum ke lokasi terima kasih."/>
    <n v="2026"/>
    <n v="8"/>
    <n v="14"/>
    <d v="2026-08-14T00:00:00"/>
    <n v="0.375"/>
    <x v="1"/>
  </r>
  <r>
    <n v="1588"/>
    <n v="1002521460"/>
    <n v="3"/>
    <x v="3"/>
    <n v="5"/>
    <s v="SBY UTARA"/>
    <s v="GRESIK"/>
    <s v="BWN"/>
    <s v="REG"/>
    <s v="AO"/>
    <x v="0"/>
    <m/>
    <s v="Completed (PS)"/>
    <s v="RBS-Regional 3"/>
    <d v="2026-08-12T09:52:08"/>
    <d v="2026-08-12T15:41:32"/>
    <n v="69356566"/>
    <m/>
    <n v="152453209405"/>
    <s v="toko sembako"/>
    <s v="ODP-BWN-FAA/15"/>
    <s v="WO061560518"/>
    <m/>
    <m/>
    <m/>
    <n v="112.65376512"/>
    <n v="-5.851414686"/>
    <s v="MD|MYDB-20260731264050|DN00001/MN00018|toko sembako|081230861298"/>
    <s v="MYDIGIBIZPARTNER"/>
    <m/>
    <m/>
    <m/>
    <m/>
    <m/>
    <m/>
    <m/>
    <m/>
    <s v="Management Janji"/>
    <s v="2026-08-02 08:00:00 | Nama Pic : BP BADAI  No Hp Pic : 081230861298  Jam Pemasangan : 08:00 - 12.00  Tanggal Pemasangan : MINGGU 02 AGUSTUS 2026  Info Tambahan : Hubungi pelanggan sebelum datang ke lokasi, terima kasih."/>
    <s v="FCC"/>
    <d v="2026-12-08T09:55:11"/>
    <m/>
    <m/>
    <s v="PS"/>
    <s v="BWN"/>
    <s v="NO ADDON"/>
    <n v="20260812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12T07:00:00"/>
    <s v="2026-08-02 08:00:00 | Nama Pic : BP BADAI  No Hp Pic : 081230861298  Jam Pemasangan : 08:00 - 12.00  Tanggal Pemasangan : MINGGU 02 AGUSTUS 2026  Info Tambahan : Hubungi pelanggan sebelum datang ke lokasi, terima kasih."/>
    <n v="2026"/>
    <n v="8"/>
    <n v="12"/>
    <d v="2026-08-12T00:00:00"/>
    <n v="-0.29166666666424135"/>
    <x v="1"/>
  </r>
  <r>
    <n v="1589"/>
    <n v="1002519746"/>
    <n v="3"/>
    <x v="2"/>
    <n v="4"/>
    <s v="PURWOKERTO"/>
    <s v="CILACAP"/>
    <s v="SDJ"/>
    <s v="REG"/>
    <s v="AO"/>
    <x v="0"/>
    <s v="1P INET"/>
    <s v="Completed (PS)"/>
    <s v="RBS-Regional 3"/>
    <d v="2026-08-11T12:38:57"/>
    <d v="2026-08-13T07:55:00"/>
    <n v="69363267"/>
    <m/>
    <n v="143390101206"/>
    <s v="SPBU KUBANGKANGKUNG"/>
    <s v="ODP-SDJ-FH/055 FH/D05/055.01"/>
    <s v="WO061489873"/>
    <m/>
    <m/>
    <m/>
    <n v="108.9352232"/>
    <n v="-7.6175476"/>
    <s v="|MN02591|MYIA-049903737331/POI/SANTOSO DWI NUGROHO/081228372533/spbu.kawunganten@gmail.com"/>
    <s v="MYIB_ASSISTANT"/>
    <m/>
    <m/>
    <m/>
    <m/>
    <m/>
    <m/>
    <m/>
    <m/>
    <s v="Management Janji"/>
    <s v="2026-08-12 13:00:00 | Waktu pemasangan : 12 agustus 2026 Jam pemasangan : 08.00 - 12.00 Info Tambahan : Hubungi pelanggan dulu sebelum ke lokasi terimakasih "/>
    <s v="FCC"/>
    <d v="2026-11-08T12:40:20"/>
    <d v="2026-08-12T13:00:00"/>
    <m/>
    <s v="PS"/>
    <s v="SDJ"/>
    <s v="NO ADDON"/>
    <n v="20260813"/>
    <s v="Completed"/>
    <s v="HSI Bisnis Promo HUT Telkom PSB 70% - 50 Mbps"/>
    <s v="INDIBIZ"/>
    <m/>
    <m/>
    <d v="2026-08-12T13:00:00"/>
    <s v="2026-08-12 13:00:00 | Waktu pemasangan : 12 agustus 2026 Jam pemasangan : 08.00 - 12.00 Info Tambahan : Hubungi pelanggan dulu sebelum ke lokasi terimakasih "/>
    <n v="2026"/>
    <n v="8"/>
    <n v="13"/>
    <d v="2026-08-13T00:00:00"/>
    <n v="0.45833333333575865"/>
    <x v="1"/>
  </r>
  <r>
    <n v="1590"/>
    <n v="1002515915"/>
    <n v="3"/>
    <x v="1"/>
    <n v="5"/>
    <s v="MADIUN"/>
    <s v="MADIUN"/>
    <s v="CRB"/>
    <s v="REG"/>
    <s v="AO"/>
    <x v="0"/>
    <s v="1P INET"/>
    <s v="102 | FOLLOW UP COMPLETED"/>
    <s v="RBS-Regional 3"/>
    <d v="2026-08-08T13:04:58"/>
    <d v="2026-08-12T11:51:42"/>
    <n v="69361421"/>
    <m/>
    <n v="152632208647"/>
    <s v="SPBU PILANGKENCENG"/>
    <s v="ODP-CRB-FF/01 FF/D01/01.01"/>
    <s v="WO061258269"/>
    <m/>
    <m/>
    <m/>
    <n v="111.663045"/>
    <n v="-7.5149819999999998"/>
    <s v="|MC20208|MYIA-037805015078/POI/RUDI RIANTO/081227456412/spbupilangkenceng5363127@gmail.com"/>
    <s v="MYIB_ASSISTANT"/>
    <m/>
    <m/>
    <m/>
    <m/>
    <m/>
    <m/>
    <m/>
    <m/>
    <s v="Management Janji"/>
    <s v="2026-08-09 13:00:00 | Nama PIC: bp rudi  Notel: 081227456412 Alt: -  Tanggal: 9/8/2026 Jam Pasang: Siang Note: Hubungi pelanggan sebelum ke lokasi, terima kasih. "/>
    <s v="FCC"/>
    <d v="2026-08-08T13:10:17"/>
    <d v="2026-08-09T13:00:00"/>
    <s v="Kendala Lainnya"/>
    <s v="REVOKE"/>
    <s v="CRB"/>
    <s v="NO ADDON"/>
    <m/>
    <s v="Follow Up Revoke Completed, New Order ID : SC1002521894"/>
    <s v="HSI Bisnis Promo HUT Telkom PSB 70% - 50 Mbps"/>
    <s v="INDIBIZ"/>
    <m/>
    <m/>
    <d v="2026-08-09T13:00:00"/>
    <s v="2026-08-09 13:00:00 | Nama PIC: bp rudi  Notel: 081227456412 Alt: -  Tanggal: 9/8/2026 Jam Pasang: Siang Note: Hubungi pelanggan sebelum ke lokasi, terima kasih. "/>
    <m/>
    <m/>
    <m/>
    <e v="#NUM!"/>
    <e v="#NUM!"/>
    <x v="0"/>
  </r>
  <r>
    <n v="1591"/>
    <n v="1002525992"/>
    <n v="3"/>
    <x v="1"/>
    <n v="5"/>
    <s v="MADIUN"/>
    <s v="PONOROGO"/>
    <s v="PNZ"/>
    <s v="REG"/>
    <s v="AO"/>
    <x v="0"/>
    <s v="1P INET"/>
    <s v="Completed (PS)"/>
    <s v="RBS-Regional 3"/>
    <d v="2026-08-14T10:52:56"/>
    <d v="2026-08-14T16:15:38"/>
    <n v="69365839"/>
    <m/>
    <n v="152607221714"/>
    <s v="MOZA KITCHEN"/>
    <s v="ODP-PNZ-FH/19 FH/D03/19.01"/>
    <s v="WO061729851"/>
    <m/>
    <m/>
    <m/>
    <n v="111.23085500000001"/>
    <n v="-8.0676609999999993"/>
    <s v="|MN00418|MYIA-005329855094/POI/SEFIE OKTA SAFANA/08213651481/embohketuju@gmail.com"/>
    <s v="MYIB_ASSISTANT"/>
    <m/>
    <m/>
    <m/>
    <m/>
    <m/>
    <m/>
    <m/>
    <m/>
    <s v="Management Janji"/>
    <s v="2026-08-15 13:00:00 | M Janji : (15/08/2026) jam Pasang : 09:00 Note : hubungi pelanggan jika ingin kelokasi"/>
    <s v="FCC"/>
    <s v="14-08-2026 10:54:53"/>
    <d v="2026-08-15T13:00:00"/>
    <m/>
    <s v="PS"/>
    <s v="PNZ"/>
    <s v="NO ADDON"/>
    <n v="20260814"/>
    <s v="Completed"/>
    <s v="HSI Bisnis Promo HUT Telkom PSB 70% - 200 Mbps"/>
    <s v="INDIBIZ"/>
    <m/>
    <m/>
    <d v="2026-08-15T13:00:00"/>
    <s v="2026-08-15 13:00:00 | M Janji : (15/08/2026) jam Pasang : 09:00 Note : hubungi pelanggan jika ingin kelokasi"/>
    <n v="2026"/>
    <n v="8"/>
    <n v="14"/>
    <d v="2026-08-14T00:00:00"/>
    <n v="-1.5416666666642413"/>
    <x v="1"/>
  </r>
  <r>
    <n v="1592"/>
    <n v="1002516393"/>
    <n v="3"/>
    <x v="3"/>
    <n v="5"/>
    <s v="SBY SELATAN"/>
    <s v="MANYAR"/>
    <s v="JGR"/>
    <s v="REG"/>
    <s v="AO"/>
    <x v="0"/>
    <m/>
    <s v="Completed (PS)"/>
    <s v="RBS-Regional 3"/>
    <d v="2026-08-09T11:08:32"/>
    <d v="2026-08-10T18:31:45"/>
    <n v="69361788"/>
    <m/>
    <n v="152310255290"/>
    <s v="CV. Anugrah jaya sukses"/>
    <s v="ODP-RKT-FGH/63"/>
    <s v="WO061329814"/>
    <m/>
    <m/>
    <m/>
    <n v="112.7692893"/>
    <n v="-7.3160546000000002"/>
    <s v="|MN02446|/CV. Anugrah jaya sukses/08113112900/anggra2608@gmai.com/HSI Bisnis Promo HUT Telkom (1:1) 200 Mbps (Rp 790.000) PSB Rp 150.000/Anggra kurniawan/-7,316,046,112.77"/>
    <s v="Sales Force DBS"/>
    <m/>
    <m/>
    <m/>
    <m/>
    <m/>
    <m/>
    <m/>
    <m/>
    <s v="Management Janji"/>
    <s v="2026-08-10 13:00:00|Nama PIC:  bp anggra  No HP: 08113112900 Alt: Tanggal: 10/8/2026 Jam Pasang: Siang Note: Hubungi sebelum ke lokasi, terimakasih.|40010577|MYDITA"/>
    <s v="FCC"/>
    <d v="2026-09-08T11:10:11"/>
    <d v="2026-08-10T13:00:00"/>
    <m/>
    <s v="PS"/>
    <s v="JGR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13:00:00"/>
    <s v="2026-08-10 13:00:00|Nama PIC:  bp anggra  No HP: 08113112900 Alt: Tanggal: 10/8/2026 Jam Pasang: Siang Note: Hubungi sebelum ke lokasi, terimakasih.|40010577|MYDITA"/>
    <n v="2026"/>
    <n v="8"/>
    <n v="10"/>
    <d v="2026-08-10T00:00:00"/>
    <n v="-0.54166666666424135"/>
    <x v="1"/>
  </r>
  <r>
    <n v="1593"/>
    <n v="1002508268"/>
    <n v="3"/>
    <x v="2"/>
    <n v="4"/>
    <s v="MAGELANG"/>
    <s v="MUNTILAN"/>
    <s v="SWT"/>
    <s v="REG"/>
    <s v="AO"/>
    <x v="0"/>
    <m/>
    <s v="FCC - HD1A - PROGRESS"/>
    <s v="RBS-Regional 3"/>
    <d v="2026-08-04T13:36:25"/>
    <d v="2026-08-04T13:38:14"/>
    <n v="69358298"/>
    <m/>
    <n v="142164113600"/>
    <s v="Priyanto farm"/>
    <m/>
    <m/>
    <m/>
    <m/>
    <m/>
    <n v="110.365425"/>
    <n v="-7.5303500000000003"/>
    <s v="|MN00935|/Priyanto farm/085801282125/priyantohadiprayitno@gmail.com/ 1S HSI BISNIS BASIC PROMO HUT 50 Mbps / AGUS SADEWO"/>
    <s v="Sales Profesional"/>
    <m/>
    <m/>
    <m/>
    <m/>
    <m/>
    <m/>
    <m/>
    <m/>
    <m/>
    <m/>
    <m/>
    <d v="2026-04-08T13:39:51"/>
    <m/>
    <m/>
    <s v="FCC"/>
    <s v="SWT"/>
    <s v="NO ADDON"/>
    <m/>
    <s v="MYDITA RBS - HD1A - PROGRESS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m/>
    <m/>
    <m/>
    <m/>
    <m/>
    <e v="#NUM!"/>
    <e v="#NUM!"/>
    <x v="0"/>
  </r>
  <r>
    <n v="1594"/>
    <n v="1002529533"/>
    <n v="3"/>
    <x v="4"/>
    <n v="4"/>
    <s v="PEKALONGAN"/>
    <s v="PEMALANG"/>
    <s v="CMA"/>
    <s v="REG"/>
    <s v="AO"/>
    <x v="0"/>
    <s v="1P INET"/>
    <s v="OSS - FALLOUT"/>
    <s v="RBS-Regional 3"/>
    <d v="2026-08-16T11:49:56"/>
    <d v="2026-08-18T12:51:04"/>
    <n v="69367423"/>
    <m/>
    <n v="142211111566"/>
    <s v="TEMAN SEMEJA CAFE"/>
    <s v="ODP-CMA-FB/060 FB/D05/060.01"/>
    <s v="WO061867608"/>
    <m/>
    <m/>
    <m/>
    <n v="109.563135"/>
    <n v="-6.9265090000000002"/>
    <s v="|MN01913|MYIA-020610363525/POI/AKHMAD SALEH/081910004414/akhhsaaa@gmail.com"/>
    <s v="MYIB_ASSISTANT"/>
    <m/>
    <m/>
    <m/>
    <m/>
    <m/>
    <m/>
    <m/>
    <m/>
    <s v="Management Janji"/>
    <s v="2026-08-17 08:00:00 | Jam pemasangan : 12.00 Info Tambahan : Hubungi pelanggan dulu sebelum ke lokasi terimakasih  "/>
    <s v="FCC"/>
    <s v="16-08-2026 11:55:09"/>
    <d v="2026-08-17T08:00:00"/>
    <s v="Kendala Teknik"/>
    <s v="FO_WFM"/>
    <s v="CMA"/>
    <s v="NO ADDON"/>
    <m/>
    <s v="Provisioning Failed|WFM|INF009063933|TKJ_-6.9609737,109.63928700000001_RUTE"/>
    <s v="HSI Bisnis Promo HUT Telkom PSB 70% - 200 Mbps"/>
    <s v="INDIBIZ"/>
    <m/>
    <m/>
    <d v="2026-08-17T08:00:00"/>
    <s v="2026-08-17 08:00:00 | Jam pemasangan : 12.00 Info Tambahan : Hubungi pelanggan dulu sebelum ke lokasi terimakasih  "/>
    <m/>
    <m/>
    <m/>
    <e v="#NUM!"/>
    <e v="#NUM!"/>
    <x v="0"/>
  </r>
  <r>
    <n v="1595"/>
    <n v="1002533285"/>
    <n v="3"/>
    <x v="0"/>
    <n v="5"/>
    <s v="MATARAM"/>
    <s v="LOMBOK TIMUR UTARA"/>
    <s v="MBG"/>
    <s v="REG"/>
    <s v="AO"/>
    <x v="0"/>
    <s v="1P INET"/>
    <s v="MIE - SEND SURVEY"/>
    <s v="RBS-Regional 3"/>
    <d v="2026-08-18T13:50:56"/>
    <d v="2026-08-18T13:52:01"/>
    <n v="69369048"/>
    <m/>
    <n v="172620205049"/>
    <s v="Toko Bu nurhayati"/>
    <s v="ODP-MBG-FAE/40 FAE/D03/40.01"/>
    <s v="WO062014570"/>
    <m/>
    <m/>
    <m/>
    <n v="116.427493281662"/>
    <n v="-8.5972837278551104"/>
    <s v="MD|MYDB-20260818265945|SC00001/MC00149|Toko Bu nurhayati|087864049758"/>
    <s v="MYDIGIBIZPARTNER"/>
    <m/>
    <m/>
    <m/>
    <m/>
    <m/>
    <m/>
    <m/>
    <m/>
    <s v="Management Janji"/>
    <s v="2026-08-19 15:00:00 | Nama PIC : Ferdi No HP : 087864049758 Alt :  M Janji : 19 Augustus 2026 Jam Pasang : 08.00 - 13:00  NoteÃ‚Â :  hubungi terlebih dahulu sebelum kelokasi"/>
    <s v="FCC"/>
    <s v="18-08-2026 13:55:52"/>
    <d v="2026-08-19T15:00:00"/>
    <m/>
    <s v="SURVEY_NEW_MANJA"/>
    <s v="MBG"/>
    <s v="NO ADDON"/>
    <m/>
    <s v="MIE - SEND SURVEY"/>
    <s v="HSI Bisnis Promo HUT RI PSB 70% - 150 Mbps"/>
    <s v="INDIBIZ"/>
    <m/>
    <m/>
    <d v="2026-08-19T15:00:00"/>
    <s v="2026-08-19 15:00:00 | Nama PIC : Ferdi No HP : 087864049758 Alt :  M Janji : 19 Augustus 2026 Jam Pasang : 08.00 - 13:00  NoteÃ‚Â :  hubungi terlebih dahulu sebelum kelokasi"/>
    <m/>
    <m/>
    <m/>
    <e v="#NUM!"/>
    <e v="#NUM!"/>
    <x v="0"/>
  </r>
  <r>
    <n v="1596"/>
    <n v="1002520980"/>
    <n v="3"/>
    <x v="1"/>
    <n v="5"/>
    <s v="MALANG"/>
    <s v="KEPANJEN"/>
    <s v="KEP"/>
    <s v="REG"/>
    <s v="AO"/>
    <x v="0"/>
    <s v="1P INET"/>
    <s v="Completed (PS)"/>
    <s v="RBS-Regional 3"/>
    <d v="2026-08-11T18:31:58"/>
    <d v="2026-08-12T13:58:58"/>
    <n v="69363714"/>
    <m/>
    <n v="152718219103"/>
    <s v="SMK CENDIKA BANGSA"/>
    <s v="ODP-KEP-FA/51 FA/D09/51.01"/>
    <s v="WO061536209"/>
    <m/>
    <m/>
    <m/>
    <n v="112.5823857"/>
    <n v="-8.0983023000000003"/>
    <s v="MD|MYDB-20260811265006|SC20017/MC20200|SMK CENDIKA BANGSA|082331041947"/>
    <s v="MYDIGIBIZPARTNER"/>
    <m/>
    <m/>
    <m/>
    <m/>
    <m/>
    <m/>
    <m/>
    <m/>
    <s v="Management Janji"/>
    <s v="2026-08-12 15:00:00 | Nama : BP SETIYO BUDI  No Hp : 082331041947 No Alt :  Tgl Pemasangan : 12 Agustus 2026 Interval : PAGI  Note : Hubungi pelanggan terlebih dahulu"/>
    <s v="FCC"/>
    <d v="2026-11-08T18:39:50"/>
    <d v="2026-08-12T15:00:00"/>
    <m/>
    <s v="PS"/>
    <s v="KEP"/>
    <s v="NO ADDON"/>
    <n v="20260812"/>
    <s v="Completed"/>
    <s v="HSI Bisnis Promo HUT Telkom PSB 70% - 200 Mbps"/>
    <s v="INDIBIZ"/>
    <m/>
    <m/>
    <d v="2026-08-12T15:00:00"/>
    <s v="2026-08-12 15:00:00 | Nama : BP SETIYO BUDI  No Hp : 082331041947 No Alt :  Tgl Pemasangan : 12 Agustus 2026 Interval : PAGI  Note : Hubungi pelanggan terlebih dahulu"/>
    <n v="2026"/>
    <n v="8"/>
    <n v="12"/>
    <d v="2026-08-12T00:00:00"/>
    <n v="-0.625"/>
    <x v="1"/>
  </r>
  <r>
    <n v="1597"/>
    <n v="1002524068"/>
    <n v="3"/>
    <x v="5"/>
    <n v="5"/>
    <s v="SINGARJA"/>
    <s v="KLUNGKUNG"/>
    <s v="SMA"/>
    <s v="REG"/>
    <s v="AO"/>
    <x v="0"/>
    <m/>
    <s v="OSS - FALLOUT"/>
    <s v="RBS-Regional 3"/>
    <d v="2026-08-13T12:16:30"/>
    <d v="2026-08-17T08:26:17"/>
    <n v="69365055"/>
    <m/>
    <n v="172428815990"/>
    <s v="PT Harapan Jaya Utama"/>
    <s v="ODP-SMA-FN/41"/>
    <s v="WO061663612"/>
    <m/>
    <m/>
    <m/>
    <n v="115.3746249"/>
    <n v="-8.5684764999999992"/>
    <s v="|MN02750|/CP I KOMANG SUPRIADI/08174701404/komangsuriadi582@gmail.com"/>
    <s v="Sales Force DBS"/>
    <m/>
    <m/>
    <m/>
    <m/>
    <m/>
    <m/>
    <m/>
    <m/>
    <s v="Management Janji"/>
    <s v="2026-08-15 08:00:00|Nama Pic : 08174701404 ada usaha PT Harapan Jaya Utama No Hp Pic :  Jam Pemasangan : 08:00 - 12.00 Tanggal Pemasangan : JUMAT 14 AGUSTUS 2026 Info Tambahan : Hubungi pelanggan sebelum datang ke lokasi|40961370|MYDITA"/>
    <s v="FCC"/>
    <s v="13-08-2026 12:25:00"/>
    <d v="2026-08-15T08:00:00"/>
    <s v="Kendala Pelanggan"/>
    <s v="FO_WFM"/>
    <s v="SMA"/>
    <s v="NO ADDON"/>
    <m/>
    <s v="Provisioning Failed|WFM|INF009056905|cp RN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5T08:00:00"/>
    <s v="2026-08-15 08:00:00|Nama Pic : 08174701404 ada usaha PT Harapan Jaya Utama No Hp Pic :  Jam Pemasangan : 08:00 - 12.00 Tanggal Pemasangan : JUMAT 14 AGUSTUS 2026 Info Tambahan : Hubungi pelanggan sebelum datang ke lokasi|40961370|MYDITA"/>
    <m/>
    <m/>
    <m/>
    <e v="#NUM!"/>
    <e v="#NUM!"/>
    <x v="0"/>
  </r>
  <r>
    <n v="1598"/>
    <n v="1002523876"/>
    <n v="3"/>
    <x v="1"/>
    <n v="5"/>
    <s v="MADIUN"/>
    <s v="PONOROGO"/>
    <s v="PNZ"/>
    <s v="REG"/>
    <s v="AO"/>
    <x v="0"/>
    <s v="1P INET"/>
    <s v="Completed (PS)"/>
    <s v="RBS-Regional 3"/>
    <d v="2026-08-13T11:13:56"/>
    <d v="2026-08-13T16:06:37"/>
    <n v="69364943"/>
    <m/>
    <n v="152607221713"/>
    <s v="TOKO MAS ADIT"/>
    <s v="ODP-PNZ-FC/98"/>
    <s v="WO061652805"/>
    <m/>
    <m/>
    <m/>
    <n v="111.07909188446401"/>
    <n v="-8.21593944849071"/>
    <s v="|MN00418|MYIA-045544358961/POI/ADITYA NURUL MUSTOFA/087758841618/bbaik4589@gmail.com"/>
    <s v="MYIB_ASSISTANT"/>
    <m/>
    <m/>
    <m/>
    <m/>
    <m/>
    <m/>
    <m/>
    <m/>
    <s v="Management Janji"/>
    <s v="2026-08-14 08:00:00 | Nama PIC : ADITYA  No HP : 087758841618 Alt : 08973418696 M Janji : 14/08/2026 Jam Pasang : 08.00  - 13:00  NoteÃ‚Â :  hubungi terlebih dahulu sebelum ke lokasi, terima kasih."/>
    <s v="FCC"/>
    <s v="13-08-2026 11:25:53"/>
    <d v="2026-08-14T08:00:00"/>
    <m/>
    <s v="PS"/>
    <s v="PNZ"/>
    <s v="NO ADDON"/>
    <n v="20260813"/>
    <s v="Completed"/>
    <s v="HSI Bisnis Promo HUT Telkom PSB 70% - 200 Mbps"/>
    <s v="INDIBIZ"/>
    <m/>
    <m/>
    <d v="2026-08-14T08:00:00"/>
    <s v="2026-08-14 08:00:00 | Nama PIC : ADITYA  No HP : 087758841618 Alt : 08973418696 M Janji : 14/08/2026 Jam Pasang : 08.00  - 13:00  NoteÃ‚Â :  hubungi terlebih dahulu sebelum ke lokasi, terima kasih."/>
    <n v="2026"/>
    <n v="8"/>
    <n v="13"/>
    <d v="2026-08-13T00:00:00"/>
    <n v="-1.3333333333357587"/>
    <x v="1"/>
  </r>
  <r>
    <n v="1599"/>
    <n v="1002520098"/>
    <n v="3"/>
    <x v="3"/>
    <n v="5"/>
    <s v="SBY SELATAN"/>
    <s v="KETINTANG"/>
    <s v="TPO"/>
    <s v="REG"/>
    <s v="AO"/>
    <x v="0"/>
    <s v="1P INET"/>
    <s v="Completed (PS)"/>
    <s v="RBS-Regional 3"/>
    <d v="2026-08-11T14:07:57"/>
    <d v="2026-08-12T22:16:15"/>
    <n v="69363426"/>
    <m/>
    <n v="152305230247"/>
    <s v="HOTEL TILAMAS"/>
    <s v="ODP-WR1-FAU/49 FAU/D04/49.01"/>
    <s v="WO061503738"/>
    <m/>
    <m/>
    <m/>
    <n v="112.7531747"/>
    <n v="-7.3808240999999999"/>
    <s v="|MN02620|MYIA-088521019132/POI/Sella Maria/08113071515/operasional.tilamas@gmail.com"/>
    <s v="MYIB_ASSISTANT"/>
    <m/>
    <m/>
    <m/>
    <m/>
    <m/>
    <m/>
    <m/>
    <m/>
    <s v="Management Janji"/>
    <s v="2026-08-12 13:00:00 | Waktu pemasangan : 12 agustus 2026 Jam pemasangan : 08.00 - 12.00 Info Tambahan : Hubungi pelanggan dulu sebelum ke lokasi terimakasih "/>
    <s v="FCC"/>
    <d v="2026-11-08T14:10:22"/>
    <d v="2026-08-12T13:00:00"/>
    <m/>
    <s v="PS"/>
    <s v="TPO"/>
    <s v="NETMONK"/>
    <n v="20260812"/>
    <s v="Completed"/>
    <s v="HSI Bisnis Bundling Netmonk PSB 70% Promo - 150 Mbps"/>
    <s v="INDIBIZ"/>
    <m/>
    <m/>
    <d v="2026-08-12T13:00:00"/>
    <s v="2026-08-12 13:00:00 | Waktu pemasangan : 12 agustus 2026 Jam pemasangan : 08.00 - 12.00 Info Tambahan : Hubungi pelanggan dulu sebelum ke lokasi terimakasih "/>
    <n v="2026"/>
    <n v="8"/>
    <n v="12"/>
    <d v="2026-08-12T00:00:00"/>
    <n v="-0.54166666666424135"/>
    <x v="1"/>
  </r>
  <r>
    <n v="1600"/>
    <n v="1002523511"/>
    <n v="3"/>
    <x v="0"/>
    <n v="5"/>
    <s v="MATARAM"/>
    <s v="SUMBAWA"/>
    <s v="MLK"/>
    <s v="REG"/>
    <s v="AO"/>
    <x v="0"/>
    <m/>
    <s v="Completed (PS)"/>
    <s v="RBS-Regional 3"/>
    <d v="2026-08-13T09:40:53"/>
    <d v="2026-08-13T14:14:50"/>
    <n v="69361913"/>
    <m/>
    <n v="172608206155"/>
    <s v="KEDAI SAE"/>
    <s v="ODP-MLK-FAA/17"/>
    <s v="WO061644595"/>
    <m/>
    <m/>
    <m/>
    <n v="116.74872816"/>
    <n v="-8.9113208230000005"/>
    <s v="|MN02367|MYIA-028760493407/POI/RINAWATI/082147552840/rinawtii70@gmail.com"/>
    <s v="Sales Profesional"/>
    <m/>
    <m/>
    <m/>
    <m/>
    <m/>
    <m/>
    <m/>
    <m/>
    <s v="Management Janji"/>
    <s v="2026-08-10 13:00:00 | Nama PIC : Ibu Rina  No Hp : 082147552840  No Alt : -  Tgl Pemasangan : 10 Agustus 2026  Interval : PAGI SIANG  Note : Hubungi pelanggan terlebih dahulu"/>
    <s v="FCC"/>
    <s v="13-08-2026 09:54:52"/>
    <m/>
    <m/>
    <s v="PS"/>
    <s v="MLK"/>
    <s v="NO ADDON"/>
    <n v="2026081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3T07:00:00"/>
    <s v="2026-08-10 13:00:00 | Nama PIC : Ibu Rina  No Hp : 082147552840  No Alt : -  Tgl Pemasangan : 10 Agustus 2026  Interval : PAGI SIANG  Note : Hubungi pelanggan terlebih dahulu"/>
    <n v="2026"/>
    <n v="8"/>
    <n v="13"/>
    <d v="2026-08-13T00:00:00"/>
    <n v="-0.29166666666424135"/>
    <x v="1"/>
  </r>
  <r>
    <n v="1601"/>
    <n v="1002507881"/>
    <n v="3"/>
    <x v="1"/>
    <n v="5"/>
    <s v="MALANG"/>
    <s v="KEPANJEN"/>
    <s v="KLJ"/>
    <s v="REG"/>
    <s v="AO"/>
    <x v="0"/>
    <s v="1P INET"/>
    <s v="102 | FOLLOW UP COMPLETED"/>
    <s v="RBS-Regional 3"/>
    <d v="2026-08-04T11:50:58"/>
    <d v="2026-08-06T11:22:38"/>
    <n v="69358189"/>
    <m/>
    <n v="152703903403"/>
    <s v="TOKO KUE DINOYO MALANG"/>
    <s v="ODP-KLJ-FAF/158 FAF/D04/158.01"/>
    <s v="WO060877303"/>
    <m/>
    <m/>
    <m/>
    <n v="112.6063291"/>
    <n v="-7.9375565999999997"/>
    <s v="|MN02214|MYIA-030609418801/POI/SOFANDI/081211377715/sofandioncom@gmail.com"/>
    <s v="MYIB_ASSISTANT"/>
    <m/>
    <m/>
    <m/>
    <m/>
    <m/>
    <m/>
    <m/>
    <m/>
    <s v="Management Janji"/>
    <s v="2026-08-05 08:00:00 | Nama Pic : bp SOFANDI No Hp Pic : 081211377715 No alt : - Jam Pemasangan : pagi  Tanggal Pemasangan : 5 Agustus 2026"/>
    <s v="FCC"/>
    <d v="2026-04-08T11:55:14"/>
    <d v="2026-08-05T08:00:00"/>
    <m/>
    <s v="REVOKE"/>
    <s v="KLJ"/>
    <s v="NO ADDON"/>
    <m/>
    <s v="Follow Up Revoke Completed, New Order ID : SC1002512021"/>
    <s v="HSI Bisnis Promo HUT Telkom PSB 70% - 50 Mbps"/>
    <s v="INDIBIZ"/>
    <m/>
    <m/>
    <d v="2026-08-05T08:00:00"/>
    <s v="2026-08-05 08:00:00 | Nama Pic : bp SOFANDI No Hp Pic : 081211377715 No alt : - Jam Pemasangan : pagi  Tanggal Pemasangan : 5 Agustus 2026"/>
    <m/>
    <m/>
    <m/>
    <e v="#NUM!"/>
    <e v="#NUM!"/>
    <x v="0"/>
  </r>
  <r>
    <n v="1602"/>
    <n v="1002516378"/>
    <n v="3"/>
    <x v="3"/>
    <n v="5"/>
    <s v="MADURA"/>
    <s v="BANGKALAN"/>
    <s v="SPG"/>
    <s v="REG"/>
    <s v="AO"/>
    <x v="0"/>
    <s v="1P INET"/>
    <s v="Completed (PS)"/>
    <s v="RBS-Regional 3"/>
    <d v="2026-08-09T10:40:56"/>
    <d v="2026-08-10T13:45:50"/>
    <n v="69361763"/>
    <m/>
    <n v="152434913563"/>
    <s v="SMA Nahdlatul ulama 1"/>
    <s v="ODP-SPG-FY/100 FY/D07/100.01"/>
    <s v="WO061307531"/>
    <m/>
    <m/>
    <m/>
    <n v="113.155218064785"/>
    <n v="-7.0075908919928098"/>
    <s v="MD|MYDB-20260809264808|DN00001/MN00572|SMA Nahdlatul ulama 1|08381054361"/>
    <s v="MYDIGIBIZPARTNER"/>
    <m/>
    <m/>
    <m/>
    <m/>
    <m/>
    <m/>
    <m/>
    <m/>
    <s v="Management Janji"/>
    <s v="2026-08-10 08:00:00 | M Janji : (10/08/2026) jam Pasang : 09:00 Note : hubungi pelanggan jika ingin kelokasi"/>
    <s v="FCC"/>
    <d v="2026-09-08T10:54:43"/>
    <d v="2026-08-10T08:00:00"/>
    <m/>
    <s v="PS"/>
    <s v="SPG"/>
    <s v="NETMONK"/>
    <n v="20260810"/>
    <s v="Completed"/>
    <s v="HSI Bisnis Bundling Netmonk Promo 2026 PSB 70% - 300 Mbps"/>
    <s v="INDIBIZ"/>
    <m/>
    <m/>
    <d v="2026-08-10T08:00:00"/>
    <s v="2026-08-10 08:00:00 | M Janji : (10/08/2026) jam Pasang : 09:00 Note : hubungi pelanggan jika ingin kelokasi"/>
    <n v="2026"/>
    <n v="8"/>
    <n v="10"/>
    <d v="2026-08-10T00:00:00"/>
    <n v="-0.33333333333575865"/>
    <x v="1"/>
  </r>
  <r>
    <n v="1603"/>
    <n v="1002534368"/>
    <n v="3"/>
    <x v="1"/>
    <n v="5"/>
    <s v="MADIUN"/>
    <s v="NGAWI"/>
    <s v="GGR"/>
    <s v="REG"/>
    <s v="AO"/>
    <x v="0"/>
    <s v="1P INET"/>
    <s v="MIE - SEND SURVEY"/>
    <s v="RBS-Regional 3"/>
    <d v="2026-08-18T16:56:57"/>
    <d v="2026-08-18T16:58:04"/>
    <n v="69369393"/>
    <m/>
    <n v="152613205370"/>
    <s v="SPBU 54.633.12"/>
    <s v="ODP-GGR-FF/02 FF/D01/02.01"/>
    <s v="WO062042645"/>
    <m/>
    <m/>
    <m/>
    <n v="111.423501"/>
    <n v="-7.6587199999999998"/>
    <s v="|MN01066|MYIA-053468014638/POI/TOTOK EKO PUJIANTO/081359251330/spbubelotan@gmail.com"/>
    <s v="MYIB_ASSISTANT"/>
    <m/>
    <m/>
    <m/>
    <m/>
    <m/>
    <m/>
    <m/>
    <m/>
    <s v="Management Janji"/>
    <s v="2026-08-19 13:00:00 | Nama PIC : Bp Dian No HP : 081359251330 No Alt : - M Janji : 19 Agustus 2026 Jam Pasang : Pagi / Siang Note : hubungi pelanggan jika ingin kelokasi"/>
    <s v="FCC"/>
    <s v="18-08-2026 17:10:14"/>
    <d v="2026-08-19T13:00:00"/>
    <m/>
    <s v="SURVEY_NEW_MANJA"/>
    <s v="GGR"/>
    <s v="NO ADDON"/>
    <m/>
    <s v="MIE - SEND SURVEY"/>
    <s v="HSI Bisnis Promo HUT RI PSB 70% - 50 Mbps"/>
    <s v="INDIBIZ"/>
    <m/>
    <m/>
    <d v="2026-08-19T13:00:00"/>
    <s v="2026-08-19 13:00:00 | Nama PIC : Bp Dian No HP : 081359251330 No Alt : - M Janji : 19 Agustus 2026 Jam Pasang : Pagi / Siang Note : hubungi pelanggan jika ingin kelokasi"/>
    <m/>
    <m/>
    <m/>
    <e v="#NUM!"/>
    <e v="#NUM!"/>
    <x v="0"/>
  </r>
  <r>
    <n v="1604"/>
    <n v="1002524843"/>
    <n v="3"/>
    <x v="3"/>
    <n v="5"/>
    <s v="SBY UTARA"/>
    <s v="GRESIK"/>
    <s v="CRM"/>
    <s v="REG"/>
    <s v="AO"/>
    <x v="0"/>
    <m/>
    <s v="MIE - SEND SURVEY"/>
    <s v="RBS-Regional 3"/>
    <d v="2026-08-13T16:10:20"/>
    <d v="2026-08-18T17:20:02"/>
    <n v="69365368"/>
    <m/>
    <n v="152446245968"/>
    <s v="PT Putra Hutama Investama"/>
    <s v="ODP-CRM-FK/18"/>
    <s v="WO062045466"/>
    <m/>
    <m/>
    <m/>
    <n v="112.5765457"/>
    <n v="-7.2200633999999999"/>
    <s v="AMRBS;402407;AMEX;TETTUKO WIWENGKU ADHIYAKSO;RBS-3;SURAMADU;PT Putra Hutama Investama;HSI Basic + OCA Breach Checker Promo 2026 50 Mbps (Rp 350.500) PSB 150.000;felicia / Ã¢ÂÂ 0813-3199-8887;Hrdteam.poi@gmail.com;FELICIA ANGELICA GIOVANI;-7.219340240462854, 1"/>
    <s v="Amex"/>
    <m/>
    <m/>
    <m/>
    <m/>
    <m/>
    <m/>
    <m/>
    <m/>
    <s v="Management Janji"/>
    <s v="2026-08-20 08:00:00|Waktu pemasangan : 17 agustus 2026 Jam pemasangan : 08.00 - 12.00 Info Tambahan : Hubungi pelanggan dulu sebelum ke lokasi terimakasih |40951377|MYDITA"/>
    <s v="FCC"/>
    <s v="13-08-2026 16:25:51"/>
    <d v="2026-08-20T08:00:00"/>
    <m/>
    <s v="SURVEY_NEW_MANJA"/>
    <s v="CRM"/>
    <s v="OCA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20T08:00:00"/>
    <s v="2026-08-20 08:00:00|Waktu pemasangan : 17 agustus 2026 Jam pemasangan : 08.00 - 12.00 Info Tambahan : Hubungi pelanggan dulu sebelum ke lokasi terimakasih |40951377|MYDITA"/>
    <m/>
    <m/>
    <m/>
    <e v="#NUM!"/>
    <e v="#NUM!"/>
    <x v="0"/>
  </r>
  <r>
    <n v="1605"/>
    <n v="1002508485"/>
    <n v="3"/>
    <x v="2"/>
    <n v="4"/>
    <s v="PURWOKERTO"/>
    <s v="PURWOKERTO"/>
    <s v="PWT"/>
    <s v="REG"/>
    <s v="AO"/>
    <x v="0"/>
    <s v="1P INET"/>
    <s v="102 | FOLLOW UP COMPLETED"/>
    <s v="RBS-Regional 3"/>
    <d v="2026-08-04T14:14:57"/>
    <d v="2026-08-07T11:31:57"/>
    <n v="69358365"/>
    <m/>
    <n v="146303609672"/>
    <s v="sd negri 1 karangklesem"/>
    <s v="ODP-PWT-FAL/004 FAL/D01/004.01"/>
    <s v="WO060900380"/>
    <m/>
    <m/>
    <m/>
    <n v="109.24334159999999"/>
    <n v="-7.4505498000000001"/>
    <s v="|MN02742|MYIA-037073417638/POI/arisa rahmawati romadlon/082227022522/risa.zaenudin30@gmail.com"/>
    <s v="MYIB_ASSISTANT"/>
    <m/>
    <m/>
    <m/>
    <m/>
    <m/>
    <m/>
    <m/>
    <m/>
    <s v="Management Janji"/>
    <s v="2026-08-05 13:00:00 | Tanggal pemasangan : 05 AGUSTUS 2026 Jam pemasangan : pagi/siang Info Tambahan : Hubungi pelanggan dulu sebelum ke lokasi terima kasih"/>
    <s v="FCC"/>
    <d v="2026-04-08T14:25:58"/>
    <d v="2026-08-05T13:00:00"/>
    <m/>
    <s v="REVOKE"/>
    <s v="PWT"/>
    <s v="NO ADDON"/>
    <m/>
    <s v="Follow Up Revoke Completed, New Order ID : SC1002514357"/>
    <s v="HSI Bisnis Promo HUT Telkom PSB 70% - 75 Mbps"/>
    <s v="INDIBIZ"/>
    <m/>
    <m/>
    <d v="2026-08-05T13:00:00"/>
    <s v="2026-08-05 13:00:00 | Tanggal pemasangan : 05 AGUSTUS 2026 Jam pemasangan : pagi/siang Info Tambahan : Hubungi pelanggan dulu sebelum ke lokasi terima kasih"/>
    <m/>
    <m/>
    <m/>
    <e v="#NUM!"/>
    <e v="#NUM!"/>
    <x v="0"/>
  </r>
  <r>
    <n v="1606"/>
    <n v="1002526484"/>
    <n v="3"/>
    <x v="2"/>
    <n v="4"/>
    <s v="YOGYAKARTA"/>
    <s v="SLEMAN"/>
    <s v="SMN"/>
    <s v="REG"/>
    <s v="AO"/>
    <x v="0"/>
    <m/>
    <s v="102 | FOLLOW UP COMPLETED"/>
    <s v="RBS-Regional 3"/>
    <d v="2026-08-14T14:10:09"/>
    <d v="2026-08-18T13:37:19"/>
    <n v="69366096"/>
    <m/>
    <n v="146133133002"/>
    <s v="BAMBINI MONTESSORI SCHOOL"/>
    <s v="ODP-SMN-FBE/133"/>
    <s v="WO061761998"/>
    <m/>
    <m/>
    <m/>
    <n v="110.366644447867"/>
    <n v="-7.7463082541802697"/>
    <s v="AMRBS/405613/FARISTA APRILLIA/R3/YOGYAKARTA/PSB HSI BISNIS 1S  100 MBPS PROMO HUT TELKOM 1:2/BENI S/085759285030/ybpb.purchasing@gmail.com"/>
    <s v="Amex"/>
    <m/>
    <m/>
    <m/>
    <m/>
    <m/>
    <m/>
    <m/>
    <m/>
    <s v="Management Janji"/>
    <s v="2026-08-15 15:00:00|Nama PIC : Beni No HP : 085759285030 Alt : 082289338883 M Janji : 15 Augustus 2026 Jam Pasang : 08.00 - 13:00  NoteÃ‚Â :  hubungi terlebih dahulu sebelum kelokasi|40981184|MYDITA"/>
    <s v="FCC"/>
    <s v="14-08-2026 14:40:08"/>
    <d v="2026-08-15T15:00:00"/>
    <s v="Kendala Pelanggan"/>
    <s v="REVOKE"/>
    <s v="SMN"/>
    <s v="NO ADDON"/>
    <m/>
    <s v="Follow Up Revoke Completed, New Order ID : SC1002533194"/>
    <s v="- 11_11446;Biaya PSB HSI EBIS Tunai di Depan ~ 11[150000]  - E23047;E23047 ~ ES23 - Paket HSI Bisnis Basic[0]  - E23047~null~E23047_UNL;UNL ~ Internet-Link Unlimited Internet Usage ~ E23047[0]  - E23047~null~44841;E23047||11||Abodemen 0[0]  - E23047~null~"/>
    <s v="INDIBIZ"/>
    <m/>
    <m/>
    <d v="2026-08-15T15:00:00"/>
    <s v="2026-08-15 15:00:00|Nama PIC : Beni No HP : 085759285030 Alt : 082289338883 M Janji : 15 Augustus 2026 Jam Pasang : 08.00 - 13:00  NoteÃ‚Â :  hubungi terlebih dahulu sebelum kelokasi|40981184|MYDITA"/>
    <m/>
    <m/>
    <m/>
    <e v="#NUM!"/>
    <e v="#NUM!"/>
    <x v="0"/>
  </r>
  <r>
    <n v="1607"/>
    <n v="1002517211"/>
    <n v="3"/>
    <x v="1"/>
    <n v="5"/>
    <s v="KEDIRI"/>
    <s v="TULUNGAGUNG"/>
    <s v="TUL"/>
    <s v="REG"/>
    <s v="AO"/>
    <x v="0"/>
    <s v="1P INET"/>
    <s v="Completed (PS)"/>
    <s v="RBS-Regional 3"/>
    <d v="2026-08-10T10:20:56"/>
    <d v="2026-08-11T18:22:26"/>
    <n v="69362225"/>
    <m/>
    <n v="152606246415"/>
    <s v="SPBU 54.662.25 JEPUN TULUNGAGUNG"/>
    <s v="ODP-TUL-FZ/91 FZ/D04/91.01"/>
    <s v="WO061368919"/>
    <m/>
    <m/>
    <m/>
    <n v="111.91009432724201"/>
    <n v="-8.0738687096259607"/>
    <s v="|MN00418|MYIA-019816580397/POI/YUDA ROCHMANSYAH/08516115118/officespbujepun@gmail.com"/>
    <s v="MYIB_ASSISTANT"/>
    <m/>
    <m/>
    <m/>
    <m/>
    <m/>
    <m/>
    <m/>
    <m/>
    <s v="Management Janji"/>
    <s v="2026-08-11 08:00:00 | Nama PIC : SPBU 54.662.25 JEPUN TULUNGAGUNG No HP : 085161151181 Alt : 08516115118 M Janji : 11/08/2026 Jam Pasang : 08.00 - 13:00  NoteÃ‚Â :  hubungi terlebih dahulu sebelum kelokasi"/>
    <s v="FCC"/>
    <d v="2026-10-08T10:24:54"/>
    <d v="2026-08-11T08:00:00"/>
    <m/>
    <s v="PS"/>
    <s v="TUL"/>
    <s v="NO ADDON"/>
    <n v="20260811"/>
    <s v="Completed"/>
    <s v="HSI Bisnis Promo HUT Telkom PSB 70% - 50 Mbps"/>
    <s v="INDIBIZ"/>
    <m/>
    <m/>
    <d v="2026-08-11T08:00:00"/>
    <s v="2026-08-11 08:00:00 | Nama PIC : SPBU 54.662.25 JEPUN TULUNGAGUNG No HP : 085161151181 Alt : 08516115118 M Janji : 11/08/2026 Jam Pasang : 08.00 - 13:00  NoteÃ‚Â :  hubungi terlebih dahulu sebelum kelokasi"/>
    <n v="2026"/>
    <n v="8"/>
    <n v="11"/>
    <d v="2026-08-11T00:00:00"/>
    <n v="-0.33333333333575865"/>
    <x v="1"/>
  </r>
  <r>
    <n v="1608"/>
    <n v="1002516514"/>
    <n v="3"/>
    <x v="7"/>
    <n v="4"/>
    <s v="KUDUS"/>
    <s v="PATI"/>
    <s v="PAT"/>
    <s v="REG"/>
    <s v="AO"/>
    <x v="0"/>
    <s v="1P INET"/>
    <s v="Completed (PS)"/>
    <s v="RBS-Regional 3"/>
    <d v="2026-08-09T13:58:56"/>
    <d v="2026-08-09T19:36:01"/>
    <n v="69361877"/>
    <m/>
    <n v="142551119475"/>
    <s v="SPBU 4459116 PATI"/>
    <s v="ODP-PAT-FM/120"/>
    <s v="WO061323677"/>
    <m/>
    <m/>
    <m/>
    <n v="111.045948"/>
    <n v="-6.7583630000000001"/>
    <s v="|MC60040|MYIA-036388763394/POI/Karisna Fatkhan/082325241117/kharisnaef@gmail.com"/>
    <s v="MYIB_ASSISTANT"/>
    <m/>
    <m/>
    <m/>
    <m/>
    <m/>
    <m/>
    <m/>
    <m/>
    <s v="Management Janji"/>
    <s v="2026-08-10 13:00:00 | Nama PIC : Bp Kharisna No Hp : 082325241117 No Alt : - Tgl Pemasangan : 10 Agustus 2026 Interval : PAGI SIANG Note : Hubungi pelanggan terlebih dahulu"/>
    <s v="FCC"/>
    <d v="2026-09-08T14:10:26"/>
    <d v="2026-08-10T13:00:00"/>
    <m/>
    <s v="PS"/>
    <s v="PAT"/>
    <s v="NO ADDON"/>
    <n v="20260809"/>
    <s v="Completed"/>
    <s v="HSI Bisnis Promo HUT Telkom PSB 70% - 50 Mbps"/>
    <s v="INDIBIZ"/>
    <m/>
    <m/>
    <d v="2026-08-10T13:00:00"/>
    <s v="2026-08-10 13:00:00 | Nama PIC : Bp Kharisna No Hp : 082325241117 No Alt : - Tgl Pemasangan : 10 Agustus 2026 Interval : PAGI SIANG Note : Hubungi pelanggan terlebih dahulu"/>
    <n v="2026"/>
    <n v="8"/>
    <n v="9"/>
    <d v="2026-08-09T00:00:00"/>
    <n v="-1.5416666666642413"/>
    <x v="1"/>
  </r>
  <r>
    <n v="1609"/>
    <n v="1002519838"/>
    <n v="3"/>
    <x v="0"/>
    <n v="5"/>
    <s v="MATARAM"/>
    <s v="INNER - NUSA TENGGARA"/>
    <s v="MTR"/>
    <s v="REG"/>
    <s v="AO"/>
    <x v="0"/>
    <s v="1P INET"/>
    <s v="Completed (PS)"/>
    <s v="RBS-Regional 3"/>
    <d v="2026-08-11T13:16:56"/>
    <d v="2026-08-12T18:22:42"/>
    <n v="69363314"/>
    <m/>
    <n v="172601796945"/>
    <s v="TOKO HANDA"/>
    <s v="ODP-MTR-FAH/59 FAH/D04/59.01"/>
    <s v="WO061497925"/>
    <m/>
    <m/>
    <m/>
    <n v="116.101824156939"/>
    <n v="-8.6031228786220098"/>
    <s v="MD|MYDB-20260810264908|DN00001/MN01272|TOKO HANDA|087855347263"/>
    <s v="MYDIGIBIZPARTNER"/>
    <m/>
    <m/>
    <m/>
    <m/>
    <m/>
    <m/>
    <m/>
    <m/>
    <s v="Management Janji"/>
    <s v="2026-08-13 13:00:00 | Tanggal pemasangan : 13 AGUSTUS 2026 Jam pemasangan : pagi/siang Info Tambahan : Hubungi pelanggan dulu sebelum ke lokasi terima kasih"/>
    <s v="FCC"/>
    <d v="2026-11-08T13:39:46"/>
    <d v="2026-08-13T13:00:00"/>
    <m/>
    <s v="PS"/>
    <s v="MTR"/>
    <s v="NO ADDON"/>
    <n v="20260812"/>
    <s v="Completed"/>
    <s v="HSI Bisnis Promo HUT Telkom PSB 70% - 50 Mbps"/>
    <s v="INDIBIZ"/>
    <m/>
    <m/>
    <d v="2026-08-13T13:00:00"/>
    <s v="2026-08-13 13:00:00 | Tanggal pemasangan : 13 AGUSTUS 2026 Jam pemasangan : pagi/siang Info Tambahan : Hubungi pelanggan dulu sebelum ke lokasi terima kasih"/>
    <n v="2026"/>
    <n v="8"/>
    <n v="12"/>
    <d v="2026-08-12T00:00:00"/>
    <n v="-1.5416666666642413"/>
    <x v="1"/>
  </r>
  <r>
    <n v="1610"/>
    <n v="1002532733"/>
    <n v="3"/>
    <x v="1"/>
    <n v="5"/>
    <s v="MADIUN"/>
    <s v="BOJONEGORO"/>
    <s v="KDU"/>
    <s v="REG"/>
    <s v="AO"/>
    <x v="0"/>
    <s v="1P INET"/>
    <s v="MIE - SEND SURVEY"/>
    <s v="RBS-Regional 3"/>
    <d v="2026-08-18T11:19:56"/>
    <d v="2026-08-18T11:22:02"/>
    <n v="69368788"/>
    <m/>
    <n v="152643202396"/>
    <s v="GUDANG &amp; AGEN BUAH WADANG"/>
    <s v="ODP-KDU-FB/35 FB/D06/35.01"/>
    <s v="WO061991116"/>
    <m/>
    <m/>
    <m/>
    <n v="111.780731"/>
    <n v="-7.1708470000000002"/>
    <s v="|MN02619|MYIA-050845654695/POI/AHMAD SAIFUDIN/085196672440/snarmi528@gmail.com"/>
    <s v="MYIB_ASSISTANT"/>
    <m/>
    <m/>
    <m/>
    <m/>
    <m/>
    <m/>
    <m/>
    <m/>
    <s v="Management Janji"/>
    <s v="2026-08-19 08:00:00 | Waktu pemasangan : 17 agustus 2026 Jam pemasangan : 08.00 - 12.00 Info Tambahan : Hubungi pelanggan dulu sebelum ke lokasi terimakasih "/>
    <s v="FCC"/>
    <s v="18-08-2026 11:25:40"/>
    <d v="2026-08-19T08:00:00"/>
    <m/>
    <s v="SURVEY_NEW_MANJA"/>
    <s v="KDU"/>
    <s v="NO ADDON"/>
    <m/>
    <s v="MIE - SEND SURVEY"/>
    <s v="HSI Bisnis Promo HUT Telkom PSB 70% - 200 Mbps"/>
    <s v="INDIBIZ"/>
    <m/>
    <m/>
    <d v="2026-08-19T08:00:00"/>
    <s v="2026-08-19 08:00:00 | Waktu pemasangan : 17 agustus 2026 Jam pemasangan : 08.00 - 12.00 Info Tambahan : Hubungi pelanggan dulu sebelum ke lokasi terimakasih "/>
    <m/>
    <m/>
    <m/>
    <e v="#NUM!"/>
    <e v="#NUM!"/>
    <x v="0"/>
  </r>
  <r>
    <n v="1611"/>
    <n v="1002522007"/>
    <n v="3"/>
    <x v="2"/>
    <n v="4"/>
    <s v="YOGYAKARTA"/>
    <s v="SLEMAN"/>
    <s v="GOD"/>
    <s v="REG"/>
    <s v="AO"/>
    <x v="0"/>
    <m/>
    <s v="Completed (PS)"/>
    <s v="RBS-Regional 3"/>
    <d v="2026-08-12T12:35:46"/>
    <d v="2026-08-12T13:50:36"/>
    <n v="69362619"/>
    <m/>
    <n v="146136130150"/>
    <s v="PT HASTA REKSA MANUNGGAL"/>
    <s v="ODP-GOD-FAE/02"/>
    <s v="WO061579791"/>
    <m/>
    <m/>
    <m/>
    <n v="110.22628539999999"/>
    <n v="-7.7155193999999998"/>
    <s v="|MN02579|MYIA-017063864225/POI/MUHAMMAD FAIZIN/085643382853/mustidzien@gmail.com"/>
    <s v="Sales Profesional"/>
    <m/>
    <m/>
    <m/>
    <m/>
    <m/>
    <m/>
    <m/>
    <m/>
    <s v="Management Janji"/>
    <s v="2026-08-11 15:00:00 | M Janji : (09/08/2026)  jam Pasang : 09:00  Note : hubungi pelanggan jika ingin kelokasi"/>
    <s v="FCC"/>
    <d v="2026-12-08T12:39:53"/>
    <m/>
    <m/>
    <s v="PS"/>
    <s v="GOD"/>
    <s v="NO ADDON"/>
    <n v="20260812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2T07:00:00"/>
    <s v="2026-08-11 15:00:00 | M Janji : (09/08/2026)  jam Pasang : 09:00  Note : hubungi pelanggan jika ingin kelokasi"/>
    <n v="2026"/>
    <n v="8"/>
    <n v="12"/>
    <d v="2026-08-12T00:00:00"/>
    <n v="-0.29166666666424135"/>
    <x v="1"/>
  </r>
  <r>
    <n v="1612"/>
    <n v="1002509945"/>
    <n v="3"/>
    <x v="3"/>
    <n v="5"/>
    <s v="SBY SELATAN"/>
    <s v="KETINTANG"/>
    <s v="TPO"/>
    <s v="REG"/>
    <s v="AO"/>
    <x v="0"/>
    <s v="1P INET"/>
    <s v="Completed (PS)"/>
    <s v="RBS-Regional 3"/>
    <d v="2026-08-05T10:19:56"/>
    <d v="2026-08-06T18:09:45"/>
    <n v="69358883"/>
    <m/>
    <n v="152305230198"/>
    <s v="R Lab SD Sedati gede 2"/>
    <s v="ODP-TPO-FDL/12 FDL/D02/12.01"/>
    <s v="WO060959442"/>
    <m/>
    <m/>
    <m/>
    <n v="112.7594053"/>
    <n v="-7.3780219000000002"/>
    <s v="|MN00442|MYIA-026707648616/POI/Heru/081252275235/sdnsedatigede2@gmail.com"/>
    <s v="MYIB_ASSISTANT"/>
    <m/>
    <m/>
    <m/>
    <m/>
    <m/>
    <m/>
    <m/>
    <m/>
    <s v="Management Janji"/>
    <s v="2026-08-06 08:00:00 | Jam pemasangan : 12.00 Info Tambahan : Hubungi pelanggan dulu sebelum ke lokasi terimakasih "/>
    <s v="FCC"/>
    <d v="2026-05-08T10:39:45"/>
    <d v="2026-08-06T08:00:00"/>
    <m/>
    <s v="PS"/>
    <s v="TPO"/>
    <s v="NO ADDON"/>
    <n v="20260806"/>
    <s v="Completed"/>
    <s v="HSI Bisnis Basic Promo HUT Telkom PSB 70% - 100 Mbps"/>
    <s v="INDIBIZ"/>
    <m/>
    <m/>
    <d v="2026-08-06T08:00:00"/>
    <s v="2026-08-06 08:00:00 | Jam pemasangan : 12.00 Info Tambahan : Hubungi pelanggan dulu sebelum ke lokasi terimakasih "/>
    <n v="2026"/>
    <n v="8"/>
    <n v="6"/>
    <d v="2026-08-06T00:00:00"/>
    <n v="-0.33333333333575865"/>
    <x v="1"/>
  </r>
  <r>
    <n v="1613"/>
    <n v="1002516345"/>
    <n v="3"/>
    <x v="1"/>
    <n v="5"/>
    <s v="MALANG"/>
    <s v="BATU"/>
    <s v="PKS"/>
    <s v="REG"/>
    <s v="AO"/>
    <x v="0"/>
    <m/>
    <s v="Completed (PS)"/>
    <s v="RBS-Regional 3"/>
    <d v="2026-08-09T10:05:18"/>
    <d v="2026-08-09T19:26:31"/>
    <n v="69359823"/>
    <m/>
    <n v="152710214158"/>
    <s v="Rumah Kost Bunga Sakura 2"/>
    <s v="ODP-PKS-FH/40"/>
    <s v="WO061305841"/>
    <m/>
    <m/>
    <m/>
    <n v="112.747158835893"/>
    <n v="-7.9457711819460703"/>
    <s v="|MN00814|MYIA-006730147993/POI/Moch. Ainur Rofin Anwar/089601828558/ainuranwar099@gmail.com"/>
    <s v="MYDIGIBIZPARTNER"/>
    <m/>
    <m/>
    <m/>
    <m/>
    <m/>
    <m/>
    <m/>
    <m/>
    <s v="Management Janji"/>
    <s v="2026-08-08 08:00:00 | Tanggal pemasangan: 6/08/2026  Jam pemasangan : pagi / siang  Info Tambahan : Hubungi pelanggan dulu sebelum ke lokasi.  terima kasih"/>
    <s v="FCC"/>
    <d v="2026-09-08T10:09:51"/>
    <m/>
    <m/>
    <s v="PS"/>
    <s v="PKS"/>
    <s v="NO ADDON"/>
    <n v="20260809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9T07:00:00"/>
    <s v="2026-08-08 08:00:00 | Tanggal pemasangan: 6/08/2026  Jam pemasangan : pagi / siang  Info Tambahan : Hubungi pelanggan dulu sebelum ke lokasi.  terima kasih"/>
    <n v="2026"/>
    <n v="8"/>
    <n v="9"/>
    <d v="2026-08-09T00:00:00"/>
    <n v="-0.29166666666424135"/>
    <x v="1"/>
  </r>
  <r>
    <n v="1614"/>
    <n v="1002527743"/>
    <n v="3"/>
    <x v="1"/>
    <n v="5"/>
    <s v="KEDIRI"/>
    <s v="TULUNGAGUNG"/>
    <s v="KWR"/>
    <s v="REG"/>
    <s v="AO"/>
    <x v="0"/>
    <s v="1P INET"/>
    <s v="102 | FOLLOW UP COMPLETED"/>
    <s v="RBS-Regional 3"/>
    <d v="2026-08-15T09:04:56"/>
    <d v="2026-08-18T12:54:55"/>
    <n v="69366559"/>
    <m/>
    <n v="152624201887"/>
    <s v="REZKY ABADI TOSERBA"/>
    <s v="ODP-KWR-FA/97"/>
    <s v="WO061798968"/>
    <m/>
    <m/>
    <m/>
    <n v="111.92703299999999"/>
    <n v="-8.2226320000000008"/>
    <s v="|MN02453|MYIA-042892311161/POI/ABDUL MUNIR MIFTAHUL HUDA/085648591415/ilahic178@gmail.com"/>
    <s v="MYIB_ASSISTANT"/>
    <m/>
    <m/>
    <m/>
    <m/>
    <m/>
    <m/>
    <m/>
    <m/>
    <s v="Management Janji"/>
    <s v="2026-08-16 15:00:00 | Waktu pemasangan : 16 agustus 2026 Jam pemasangan : 15.00 Info Tambahan : Hubungi pelanggan dulu sebelum ke lokasi terimakasih  "/>
    <s v="FCC"/>
    <s v="15-08-2026 09:09:57"/>
    <d v="2026-08-16T15:00:00"/>
    <m/>
    <s v="REVOKE"/>
    <s v="KWR"/>
    <s v="NO ADDON"/>
    <m/>
    <s v="Follow Up Revoke Completed, New Order ID : SC1002533028"/>
    <s v="HSI Bisnis Promo HUT Telkom PSB 70% - 300 Mbps"/>
    <s v="INDIBIZ"/>
    <m/>
    <m/>
    <d v="2026-08-16T15:00:00"/>
    <s v="2026-08-16 15:00:00 | Waktu pemasangan : 16 agustus 2026 Jam pemasangan : 15.00 Info Tambahan : Hubungi pelanggan dulu sebelum ke lokasi terimakasih  "/>
    <m/>
    <m/>
    <m/>
    <e v="#NUM!"/>
    <e v="#NUM!"/>
    <x v="0"/>
  </r>
  <r>
    <n v="1615"/>
    <n v="1002529218"/>
    <n v="3"/>
    <x v="1"/>
    <n v="5"/>
    <s v="KEDIRI"/>
    <s v="NGANJUK"/>
    <s v="KTS"/>
    <s v="REG"/>
    <s v="AO"/>
    <x v="0"/>
    <s v="1P INET"/>
    <s v="Completed (PS)"/>
    <s v="RBS-Regional 3"/>
    <d v="2026-08-16T08:19:56"/>
    <d v="2026-08-17T11:51:44"/>
    <n v="69367259"/>
    <m/>
    <n v="152615203204"/>
    <s v="WARKOP GAMING"/>
    <s v="ODP-KTS-FB/92 FB/D07/92.01"/>
    <s v="WO061857469"/>
    <m/>
    <m/>
    <m/>
    <n v="112.084265984594"/>
    <n v="-7.5147339718454997"/>
    <s v="MD|MYDB-20260815265625|DC20002/MC20039|WARKOP GAMING|085706776765"/>
    <s v="MYDIGIBIZPARTNER"/>
    <m/>
    <m/>
    <m/>
    <m/>
    <m/>
    <m/>
    <m/>
    <m/>
    <s v="Management Janji"/>
    <s v="2026-08-17 08:00:00 | Waktu pemasangan : 17 agustus 2026 Jam pemasangan : 08.00 - 12.00 Info Tambahan : Hubungi pelanggan dulu sebelum ke lokasi terimakasih "/>
    <s v="FCC"/>
    <s v="16-08-2026 08:25:54"/>
    <d v="2026-08-17T08:00:00"/>
    <m/>
    <s v="PS"/>
    <s v="KTS"/>
    <s v="NO ADDON"/>
    <n v="20260817"/>
    <s v="Completed"/>
    <s v="HSI Bisnis Promo HUT Telkom PSB 70% - 150 Mbps"/>
    <s v="INDIBIZ"/>
    <m/>
    <m/>
    <d v="2026-08-17T08:00:00"/>
    <s v="2026-08-17 08:00:00 | Waktu pemasangan : 17 agustus 2026 Jam pemasangan : 08.00 - 12.00 Info Tambahan : Hubungi pelanggan dulu sebelum ke lokasi terimakasih "/>
    <n v="2026"/>
    <n v="8"/>
    <n v="17"/>
    <d v="2026-08-17T00:00:00"/>
    <n v="-0.33333333333575865"/>
    <x v="1"/>
  </r>
  <r>
    <n v="1616"/>
    <n v="1002514620"/>
    <n v="3"/>
    <x v="3"/>
    <n v="5"/>
    <s v="MADURA"/>
    <s v="PAMEKASAN"/>
    <s v="SMP"/>
    <s v="REG"/>
    <s v="AO"/>
    <x v="0"/>
    <m/>
    <s v="Completed (PS)"/>
    <s v="RBS-Regional 3"/>
    <d v="2026-08-07T13:34:41"/>
    <d v="2026-08-07T19:07:17"/>
    <n v="69358552"/>
    <m/>
    <n v="152431232330"/>
    <s v="Yayasan Al khoiron"/>
    <s v="ODP-SMP-FBS/05"/>
    <s v="WO061166585"/>
    <m/>
    <m/>
    <m/>
    <n v="113.86953883"/>
    <n v="-7.0712554120000002"/>
    <s v="MD|MYDB-20260804264344|DN00001/MN00572|Yayasan Al khoiron|081957137909"/>
    <s v="MYDIGIBIZPARTNER"/>
    <m/>
    <m/>
    <m/>
    <m/>
    <m/>
    <m/>
    <m/>
    <m/>
    <s v="Management Janji"/>
    <s v="2026-08-05 13:00:00 | Nama PIC : Bp Baharuddin  No HP : 081957137909  No Alt : -  M Janji : 05 Agustus 2026  Jam Pasang : Pagi / Siang  Note : hubungi pelanggan jika ingin ke lokasi, terima kasih"/>
    <s v="FCC"/>
    <d v="2026-07-08T13:40:21"/>
    <m/>
    <m/>
    <s v="PS"/>
    <s v="SMP"/>
    <s v="NO ADDON"/>
    <n v="20260807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07T07:00:00"/>
    <s v="2026-08-05 13:00:00 | Nama PIC : Bp Baharuddin  No HP : 081957137909  No Alt : -  M Janji : 05 Agustus 2026  Jam Pasang : Pagi / Siang  Note : hubungi pelanggan jika ingin ke lokasi, terima kasih"/>
    <n v="2026"/>
    <n v="8"/>
    <n v="7"/>
    <d v="2026-08-07T00:00:00"/>
    <n v="-0.29166666666424135"/>
    <x v="1"/>
  </r>
  <r>
    <n v="1617"/>
    <n v="1002528002"/>
    <n v="3"/>
    <x v="7"/>
    <n v="4"/>
    <s v="KUDUS"/>
    <s v="KUDUS"/>
    <s v="KUD"/>
    <s v="REG"/>
    <s v="AO"/>
    <x v="0"/>
    <s v="1P INET"/>
    <s v="98 | OSS - CANCEL COMPLETE"/>
    <s v="RBS-Regional 3"/>
    <d v="2026-08-15T11:07:57"/>
    <d v="2026-08-18T10:28:06"/>
    <n v="69366719"/>
    <m/>
    <n v="142401146051"/>
    <s v="PT. KALAMAYA INTEGRA MEDIA"/>
    <s v="ODP-KUD-FM/106 FM/D06/106.01"/>
    <s v="WO061808957"/>
    <m/>
    <m/>
    <m/>
    <n v="110.84686918600801"/>
    <n v="-6.8037992104597702"/>
    <s v="|MN01006|MYIA-026807038696/POI/PT. KALAMAYA INTEGRA MEDIA/083173620166/kalammaya666@gmail.com"/>
    <s v="MYIB_ASSISTANT"/>
    <m/>
    <m/>
    <m/>
    <m/>
    <m/>
    <m/>
    <m/>
    <m/>
    <s v="Management Janji"/>
    <s v="2026-08-17 13:00:00 | M Janji :  17 Agustus 2026 Jam Pasang : Siang Note : hubungi pelanggan jika ingin ke lokasi, terima kasih"/>
    <s v="FCC"/>
    <s v="15-08-2026 11:09:59"/>
    <d v="2026-08-17T13:00:00"/>
    <s v="Kendala Pelanggan"/>
    <s v="CANCEL"/>
    <s v="KUD"/>
    <s v="NO ADDON"/>
    <m/>
    <s v="Cancel Completed"/>
    <s v="HSI Bisnis Basic Promo HUT Telkom PSB 70% - 50 Mbps"/>
    <s v="INDIBIZ"/>
    <m/>
    <m/>
    <d v="2026-08-17T13:00:00"/>
    <s v="2026-08-17 13:00:00 | M Janji :  17 Agustus 2026 Jam Pasang : Siang Note : hubungi pelanggan jika ingin ke lokasi, terima kasih"/>
    <m/>
    <m/>
    <m/>
    <e v="#NUM!"/>
    <e v="#NUM!"/>
    <x v="0"/>
  </r>
  <r>
    <n v="1618"/>
    <n v="1002515259"/>
    <n v="3"/>
    <x v="1"/>
    <n v="5"/>
    <s v="KEDIRI"/>
    <s v="BLITAR"/>
    <s v="BLR"/>
    <s v="REG"/>
    <s v="AO"/>
    <x v="0"/>
    <s v="1P INET"/>
    <s v="Completed (PS)"/>
    <s v="RBS-Regional 3"/>
    <d v="2026-08-07T16:22:56"/>
    <d v="2026-08-08T12:09:26"/>
    <n v="69361043"/>
    <m/>
    <n v="152730235347"/>
    <s v="SPBU BENCE 54.661.26 AGUNG CATUR UTAMA GROUP"/>
    <s v="ODP-BLR-FBN/21 FBN/D02/21.01"/>
    <s v="WO061188904"/>
    <m/>
    <m/>
    <m/>
    <n v="112.229193"/>
    <n v="-8.0762350000000005"/>
    <s v="|MN02734|MYIA-098957173801/POI/AGUNG SUYONO/082143999778/spbuagungbence@gmail.com"/>
    <s v="MYIB_ASSISTANT"/>
    <m/>
    <m/>
    <m/>
    <m/>
    <m/>
    <m/>
    <m/>
    <m/>
    <s v="Management Janji"/>
    <s v="2026-08-08 13:00:00 | Tanggal pemasangan: 08/08/2026 Jam pemasangan : siang Info Tambahan : Hubungi pelanggan dulu sebelum ke lokasi terima kasih."/>
    <s v="FCC"/>
    <d v="2026-07-08T16:25:36"/>
    <d v="2026-08-08T13:00:00"/>
    <m/>
    <s v="PS"/>
    <s v="BLR"/>
    <s v="NO ADDON"/>
    <n v="20260808"/>
    <s v="Completed"/>
    <s v="HSI Bisnis Basic Promo HUT Telkom PSB 70% - 50 Mbps"/>
    <s v="INDIBIZ"/>
    <m/>
    <m/>
    <d v="2026-08-08T13:00:00"/>
    <s v="2026-08-08 13:00:00 | Tanggal pemasangan: 08/08/2026 Jam pemasangan : siang Info Tambahan : Hubungi pelanggan dulu sebelum ke lokasi terima kasih."/>
    <n v="2026"/>
    <n v="8"/>
    <n v="8"/>
    <d v="2026-08-08T00:00:00"/>
    <n v="-0.54166666666424135"/>
    <x v="1"/>
  </r>
  <r>
    <n v="1619"/>
    <n v="1002506729"/>
    <n v="3"/>
    <x v="5"/>
    <n v="5"/>
    <s v="SINGARJA"/>
    <s v="JEMBRANA"/>
    <s v="NGR"/>
    <s v="REG"/>
    <s v="AO"/>
    <x v="0"/>
    <m/>
    <s v="Completed (PS)"/>
    <s v="RBS-Regional 3"/>
    <d v="2026-08-04T08:11:45"/>
    <d v="2026-08-04T12:37:19"/>
    <n v="69353227"/>
    <n v="3654571008"/>
    <n v="172411226065"/>
    <s v="PT. SUPRA PRIMATAMA NUSANTARA"/>
    <s v="ODP-NGR-FN/11"/>
    <s v="WO060851877"/>
    <m/>
    <m/>
    <m/>
    <n v="114.67391589018"/>
    <n v="-8.3698510161736692"/>
    <s v="|MN02677|/CP BACHARUDDIN YUSUF HABIBIE/081333336960/branch_bali_jembranamendoyo@biznetnetworks.com"/>
    <s v="Sales Force DBS"/>
    <m/>
    <m/>
    <m/>
    <m/>
    <m/>
    <m/>
    <m/>
    <m/>
    <s v="Management Janji"/>
    <s v="2026-07-29 13:00:00|Nama Pic : BP YUSUF  No Hp Pic : 081333336960  Jam Pemasangan : 08:00 - 12.00  Tanggal Pemasangan : RABU 29 JULI 2026  Info Tambahan : Hubungi pelanggan sebelum datang ke lokasi|YU5156|MYDITA"/>
    <s v="FCC"/>
    <d v="2026-04-08T08:25:42"/>
    <m/>
    <m/>
    <s v="PS"/>
    <s v="NGR"/>
    <s v="NO ADDON"/>
    <n v="20260804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04T07:00:00"/>
    <s v="2026-07-29 13:00:00|Nama Pic : BP YUSUF  No Hp Pic : 081333336960  Jam Pemasangan : 08:00 - 12.00  Tanggal Pemasangan : RABU 29 JULI 2026  Info Tambahan : Hubungi pelanggan sebelum datang ke lokasi|YU5156|MYDITA"/>
    <n v="2026"/>
    <n v="8"/>
    <n v="4"/>
    <d v="2026-08-04T00:00:00"/>
    <n v="-0.29166666666424135"/>
    <x v="1"/>
  </r>
  <r>
    <n v="1620"/>
    <n v="1002518220"/>
    <n v="3"/>
    <x v="2"/>
    <n v="4"/>
    <s v="YOGYAKARTA"/>
    <s v="SLEMAN"/>
    <s v="GOD"/>
    <s v="REG"/>
    <s v="AO"/>
    <x v="0"/>
    <s v="1P INET"/>
    <s v="102 | FOLLOW UP COMPLETED"/>
    <s v="RBS-Regional 3"/>
    <d v="2026-08-10T15:10:56"/>
    <d v="2026-08-12T12:35:46"/>
    <n v="69362619"/>
    <m/>
    <n v="146136130127"/>
    <s v="PT HASTA REKSA MANUNGGAL"/>
    <s v="ODP-GOD-FAF/028 FAF/D02/028.01"/>
    <s v="WO061417257"/>
    <m/>
    <m/>
    <m/>
    <n v="110.2268108"/>
    <n v="-7.7153622999999998"/>
    <s v="|MN02579|MYIA-017063864225/POI/MUHAMMAD FAIZIN/085643382853/mustidzien@gmail.com"/>
    <s v="MYIB_ASSISTANT"/>
    <m/>
    <m/>
    <m/>
    <m/>
    <m/>
    <m/>
    <m/>
    <m/>
    <s v="Management Janji"/>
    <s v="2026-08-11 15:00:00 | M Janji : (09/08/2026) jam Pasang : 09:00 Note : hubungi pelanggan jika ingin kelokasi"/>
    <s v="FCC"/>
    <d v="2026-10-08T15:25:39"/>
    <d v="2026-08-11T15:00:00"/>
    <s v="Kendala Teknik"/>
    <s v="REVOKE"/>
    <s v="GOD"/>
    <s v="NO ADDON"/>
    <m/>
    <s v="Follow Up Revoke Completed, New Order ID : SC1002522007"/>
    <s v="HSI Bisnis Promo HUT Telkom PSB 70% - 50 Mbps"/>
    <s v="INDIBIZ"/>
    <m/>
    <m/>
    <d v="2026-08-11T15:00:00"/>
    <s v="2026-08-11 15:00:00 | M Janji : (09/08/2026) jam Pasang : 09:00 Note : hubungi pelanggan jika ingin kelokasi"/>
    <m/>
    <m/>
    <m/>
    <e v="#NUM!"/>
    <e v="#NUM!"/>
    <x v="0"/>
  </r>
  <r>
    <n v="1621"/>
    <n v="1002525798"/>
    <n v="3"/>
    <x v="4"/>
    <n v="4"/>
    <s v="PEKALONGAN"/>
    <s v="PEKALONGAN"/>
    <s v="PKL"/>
    <s v="REG"/>
    <s v="AO"/>
    <x v="0"/>
    <s v="1P INET"/>
    <s v="Completed (PS)"/>
    <s v="RBS-Regional 3"/>
    <d v="2026-08-14T10:10:56"/>
    <d v="2026-08-15T17:38:20"/>
    <n v="69365762"/>
    <m/>
    <n v="142202154753"/>
    <s v="WARUNG GEN Z"/>
    <s v="ODP-PKL-FBJ/019 FBJ/D01/019.01"/>
    <s v="WO061725858"/>
    <m/>
    <m/>
    <m/>
    <n v="109.62922399999999"/>
    <n v="-6.9252469999999997"/>
    <s v="|MN01913|MYIA-025116068441/POI/MUCHAMMAD ISYUL AROB/085640099777/isyularob46@gmail.com"/>
    <s v="MYIB_ASSISTANT"/>
    <m/>
    <m/>
    <m/>
    <m/>
    <m/>
    <m/>
    <m/>
    <m/>
    <s v="Management Janji"/>
    <s v="2026-08-15 08:00:00 | Nama PIC : ISYUL AROB No HP : 085640099777 Alt :  M Janji : 15 Augustus 2026 Jam Pasang : 08.00 - 13:00  NoteÃ‚Â :  hubungi terlebih dahulu sebelum kelokasi"/>
    <s v="FCC"/>
    <s v="14-08-2026 10:39:51"/>
    <d v="2026-08-15T08:00:00"/>
    <m/>
    <s v="PS"/>
    <s v="PKL"/>
    <s v="NO ADDON"/>
    <n v="20260815"/>
    <s v="Completed"/>
    <s v="HSI Bisnis Promo HUT Telkom PSB 70% - 50 Mbps"/>
    <s v="INDIBIZ"/>
    <m/>
    <m/>
    <d v="2026-08-15T08:00:00"/>
    <s v="2026-08-15 08:00:00 | Nama PIC : ISYUL AROB No HP : 085640099777 Alt :  M Janji : 15 Augustus 2026 Jam Pasang : 08.00 - 13:00  NoteÃ‚Â :  hubungi terlebih dahulu sebelum kelokasi"/>
    <n v="2026"/>
    <n v="8"/>
    <n v="15"/>
    <d v="2026-08-15T00:00:00"/>
    <n v="-0.33333333333575865"/>
    <x v="1"/>
  </r>
  <r>
    <n v="1622"/>
    <n v="1002534255"/>
    <n v="3"/>
    <x v="5"/>
    <n v="5"/>
    <s v="DENPASAR"/>
    <s v="SANUR"/>
    <s v="SAU"/>
    <s v="REG"/>
    <s v="AO"/>
    <x v="0"/>
    <m/>
    <s v="MYCX - SEND OPEN PAPERLESS"/>
    <s v="RBS-Regional 2"/>
    <d v="2026-08-18T16:41:42"/>
    <d v="2026-08-18T16:44:05"/>
    <n v="69369359"/>
    <m/>
    <n v="172401298289"/>
    <s v="PT CERIA JUSINDO NUSANTARA"/>
    <s v="ODP-SAU-FP/37"/>
    <m/>
    <m/>
    <m/>
    <m/>
    <n v="115.265233820237"/>
    <n v="-8.6867821704139807"/>
    <s v="MB00304; Nuryadi +62 878-7721-2653 +62 857-4374-4255; finance@boostjuicebars.co.id; HSI BISNIS + NETMONK 50 MBPS 462K;FIRRA; Icon Mall Beach (Beach Floor), Jl. Segara Ayu No.36, Sanur, Denpasar Selatan, Kota Denpasar, Bali 80228 -8.686782170413984, 115.2"/>
    <s v="Sales Force DBS"/>
    <m/>
    <m/>
    <m/>
    <m/>
    <m/>
    <m/>
    <m/>
    <m/>
    <m/>
    <m/>
    <m/>
    <s v="18-08-2026 16:54:53"/>
    <m/>
    <m/>
    <s v="INPROGRESS_SC"/>
    <s v="SAU"/>
    <s v="NETMONK"/>
    <m/>
    <s v="SEND PAPERLESS OPEN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m/>
    <m/>
    <m/>
    <m/>
    <m/>
    <e v="#NUM!"/>
    <e v="#NUM!"/>
    <x v="0"/>
  </r>
  <r>
    <n v="1623"/>
    <n v="1002505630"/>
    <n v="3"/>
    <x v="1"/>
    <n v="5"/>
    <s v="KEDIRI"/>
    <s v="TULUNGAGUNG"/>
    <s v="TUL"/>
    <s v="REG"/>
    <s v="AO"/>
    <x v="0"/>
    <s v="1P INET"/>
    <s v="102 | FOLLOW UP COMPLETED"/>
    <s v="RBS-Regional 3"/>
    <d v="2026-08-03T09:34:56"/>
    <d v="2026-08-05T11:35:22"/>
    <n v="69357251"/>
    <m/>
    <n v="152606246366"/>
    <s v="PT. PUTRA SURYA MANDIRI SEJAHTERA"/>
    <s v="ODP-TUL-FAH/12 FAH/D02/12.01"/>
    <s v="WO060759125"/>
    <m/>
    <m/>
    <m/>
    <n v="111.93591501563699"/>
    <n v="-8.0175718760460093"/>
    <s v="MD|MYDB-20260803264213|DC20015/MC20183|PT. PUTRA SURYA MANDIRI SEJAHTERA|081227646666"/>
    <s v="MYDIGIBIZPARTNER"/>
    <m/>
    <m/>
    <m/>
    <m/>
    <m/>
    <m/>
    <m/>
    <m/>
    <s v="Management Janji"/>
    <s v="2026-08-04 08:00:00 | Tanggal Pemasangan : 04 Agustus 2026 Jam Pemasangan : 08:00 13:00 Info Tambahan : Hubungi pelanggan dulu sebelum ke lokasi terimakasih"/>
    <s v="FCC"/>
    <d v="2026-03-08T09:40:13"/>
    <d v="2026-08-04T08:00:00"/>
    <m/>
    <s v="REVOKE"/>
    <s v="TUL"/>
    <s v="NO ADDON"/>
    <m/>
    <s v="Follow Up Revoke Completed, New Order ID : SC1002510249"/>
    <s v="HSI Bisnis PSB 70% - 75 Mbps"/>
    <s v="INDIBIZ"/>
    <m/>
    <m/>
    <d v="2026-08-04T08:00:00"/>
    <s v="2026-08-04 08:00:00 | Tanggal Pemasangan : 04 Agustus 2026 Jam Pemasangan : 08:00 13:00 Info Tambahan : Hubungi pelanggan dulu sebelum ke lokasi terimakasih"/>
    <m/>
    <m/>
    <m/>
    <e v="#NUM!"/>
    <e v="#NUM!"/>
    <x v="0"/>
  </r>
  <r>
    <n v="1624"/>
    <n v="1002506824"/>
    <n v="3"/>
    <x v="1"/>
    <n v="5"/>
    <s v="MADIUN"/>
    <s v="TUBAN"/>
    <s v="RGL"/>
    <s v="REG"/>
    <s v="AO"/>
    <x v="0"/>
    <s v="1P INET"/>
    <s v="Completed (PS)"/>
    <s v="RBS-Regional 3"/>
    <d v="2026-08-04T08:58:57"/>
    <d v="2026-08-05T21:06:34"/>
    <n v="69357943"/>
    <m/>
    <n v="152646208072"/>
    <s v="MTs Syiar Islam"/>
    <s v="ODP-RGL-FAE/34"/>
    <s v="WO060854399"/>
    <m/>
    <m/>
    <m/>
    <n v="111.97839483618699"/>
    <n v="-7.0723869903472796"/>
    <s v="MD|MYDB-20260804264304|DN00001/MN01285|MTs Syiar Islam|082302325282"/>
    <s v="MYDIGIBIZPARTNER"/>
    <m/>
    <m/>
    <m/>
    <m/>
    <m/>
    <m/>
    <m/>
    <m/>
    <s v="Management Janji"/>
    <s v="2026-08-06 08:00:00 | Nama Pic : BP KHOIRUL No Hp Pic : 082302325282 Jam Pemasangan : 08:00 - 12.00 Tanggal Pemasangan : RABU 05 AGUSTUS 2026 Info Tambahan : Hubungi pelanggan sebelum datang ke lokasi, terima kasih."/>
    <s v="FCC"/>
    <d v="2026-04-08T09:10:36"/>
    <d v="2026-08-06T08:00:00"/>
    <m/>
    <s v="PS"/>
    <s v="RGL"/>
    <s v="NO ADDON"/>
    <n v="20260805"/>
    <s v="Completed"/>
    <s v="HSI Bisnis Promo HUT Telkom PSB 70% - 75 Mbps"/>
    <s v="INDIBIZ"/>
    <m/>
    <m/>
    <d v="2026-08-06T08:00:00"/>
    <s v="2026-08-06 08:00:00 | Nama Pic : BP KHOIRUL No Hp Pic : 082302325282 Jam Pemasangan : 08:00 - 12.00 Tanggal Pemasangan : RABU 05 AGUSTUS 2026 Info Tambahan : Hubungi pelanggan sebelum datang ke lokasi, terima kasih."/>
    <n v="2026"/>
    <n v="8"/>
    <n v="5"/>
    <d v="2026-08-05T00:00:00"/>
    <n v="-1.3333333333357587"/>
    <x v="1"/>
  </r>
  <r>
    <n v="1625"/>
    <n v="1002506604"/>
    <n v="3"/>
    <x v="2"/>
    <n v="4"/>
    <s v="MAGELANG"/>
    <s v="WONOSOBO"/>
    <s v="WOS"/>
    <s v="REG"/>
    <s v="AO"/>
    <x v="0"/>
    <s v="1P INET"/>
    <s v="98 | OSS - CANCEL COMPLETE"/>
    <s v="RBS-Regional 3"/>
    <d v="2026-08-03T18:04:57"/>
    <d v="2026-08-05T10:09:17"/>
    <n v="69357826"/>
    <m/>
    <n v="141373127367"/>
    <s v="PT BRAMASTRA BAKTI SOLUSINDO UR APOTEK PRO WONOSOBO"/>
    <s v="ODP-WOS-FAE/123 FAE/D08/123.01"/>
    <s v="WO060831723"/>
    <m/>
    <m/>
    <m/>
    <n v="109.9021889"/>
    <n v="-7.3546953999999998"/>
    <s v="|MN00542|MYIA-048065138011/POI/HUSEIN/089672423536/bramastrajakarta1@gmail.com"/>
    <s v="MYIB_ASSISTANT"/>
    <m/>
    <m/>
    <m/>
    <m/>
    <m/>
    <m/>
    <m/>
    <m/>
    <s v="Management Janji"/>
    <s v="2026-08-04 15:00:00 | Nama PIC : PT BRAMASTRA BAKTI SOLUSINDO UR APOTEK PRO WONOSOBO No HP : 089672423536 Alt :  M Janji : 04/08/2026 Jam Pasang : 08.00 - 13:00  NoteÃ‚Â :  hubungi terlebih dahulu sebelum kelokasi"/>
    <s v="FCC"/>
    <d v="2026-03-08T18:10:15"/>
    <d v="2026-08-04T15:00:00"/>
    <s v="Kendala Pelanggan"/>
    <s v="CANCEL"/>
    <s v="WOS"/>
    <s v="NO ADDON"/>
    <m/>
    <s v="Cancel Completed"/>
    <s v="HSI Bisnis Promo HUT Telkom PSB 70% - 50 Mbps"/>
    <s v="INDIBIZ"/>
    <m/>
    <m/>
    <d v="2026-08-04T15:00:00"/>
    <s v="2026-08-04 15:00:00 | Nama PIC : PT BRAMASTRA BAKTI SOLUSINDO UR APOTEK PRO WONOSOBO No HP : 089672423536 Alt :  M Janji : 04/08/2026 Jam Pasang : 08.00 - 13:00  NoteÃ‚Â :  hubungi terlebih dahulu sebelum kelokasi"/>
    <m/>
    <m/>
    <m/>
    <e v="#NUM!"/>
    <e v="#NUM!"/>
    <x v="0"/>
  </r>
  <r>
    <n v="1626"/>
    <n v="1002529595"/>
    <n v="3"/>
    <x v="1"/>
    <n v="5"/>
    <s v="KEDIRI"/>
    <s v="TRENGGALEK"/>
    <s v="TRE"/>
    <s v="REG"/>
    <s v="AO"/>
    <x v="0"/>
    <s v="1P INET"/>
    <s v="Completed (PS)"/>
    <s v="RBS-Regional 3"/>
    <d v="2026-08-16T12:44:57"/>
    <d v="2026-08-16T19:52:09"/>
    <n v="69367457"/>
    <m/>
    <n v="152608207925"/>
    <s v="SD NEGERI KRANDEGAN"/>
    <s v="ODP-TRE-FN/32 FN/D03/32.01"/>
    <s v="WO061872236"/>
    <m/>
    <m/>
    <m/>
    <n v="111.74679500000001"/>
    <n v="-8.1086589999999994"/>
    <s v="|MN02734|MYIA-004698951977/POI/APRIONO/083193582978/zadynfashion@tmails.net"/>
    <s v="MYIB_ASSISTANT"/>
    <m/>
    <m/>
    <m/>
    <m/>
    <m/>
    <m/>
    <m/>
    <m/>
    <s v="Management Janji"/>
    <s v="2026-08-17 13:00:00 | Tanggal Pemasangan : 17 Agustus 2026 Jam Pemasangan : 08:00 13:00 Info Tambahan : Hubungi pelanggan dulu sebelum ke lokasi terimakasih"/>
    <s v="FCC"/>
    <s v="16-08-2026 12:55:02"/>
    <d v="2026-08-17T13:00:00"/>
    <m/>
    <s v="PS"/>
    <s v="TRE"/>
    <s v="NO ADDON"/>
    <n v="20260816"/>
    <s v="Completed"/>
    <s v="HSI Bisnis Promo HUT Telkom PSB 70% - 150 Mbps"/>
    <s v="INDIBIZ"/>
    <m/>
    <m/>
    <d v="2026-08-17T13:00:00"/>
    <s v="2026-08-17 13:00:00 | Tanggal Pemasangan : 17 Agustus 2026 Jam Pemasangan : 08:00 13:00 Info Tambahan : Hubungi pelanggan dulu sebelum ke lokasi terimakasih"/>
    <n v="2026"/>
    <n v="8"/>
    <n v="16"/>
    <d v="2026-08-16T00:00:00"/>
    <n v="-1.5416666666642413"/>
    <x v="1"/>
  </r>
  <r>
    <n v="1627"/>
    <n v="1002526494"/>
    <n v="3"/>
    <x v="3"/>
    <n v="5"/>
    <s v="SBY UTARA"/>
    <s v="TANDES"/>
    <s v="KLN"/>
    <s v="REG"/>
    <s v="AO"/>
    <x v="0"/>
    <m/>
    <s v="MIE - SEND SURVEY"/>
    <s v="RBS-Regional 3"/>
    <d v="2026-08-14T14:18:08"/>
    <d v="2026-08-18T10:38:02"/>
    <n v="69366098"/>
    <m/>
    <n v="152418250004"/>
    <s v="PT Avery Sentra Furnitur"/>
    <s v="ODP-TDS-FEN/02"/>
    <s v="WO061985496"/>
    <m/>
    <m/>
    <m/>
    <n v="112.68494870000001"/>
    <n v="-7.2591576"/>
    <s v="|MN02749|/Avery Sentosa Indonesia/081353636794/averyfurnitures@gmail.com/ (averyfurnitures@gmail.com/HSI)HSI Basic Winback + Antares Eazy (1:2) 50 Mbps (Rp 395.000) PSB Rp 150.000/Helga Yosinda Violetta"/>
    <s v="Sales Force DBS"/>
    <m/>
    <m/>
    <m/>
    <m/>
    <m/>
    <m/>
    <m/>
    <m/>
    <s v="Management Janji"/>
    <s v="2026-08-20 08:00:00|Nama PIC : ibu helga No HP : 081353636794 No Alternatif : - M Janji : 19/07/2026 Jam Pasang : Pagi NoteÃ‚Â :  Hubungi terlebih dahulu sebelum ke lokasi|40961370|MYDITA"/>
    <s v="FCC"/>
    <s v="14-08-2026 14:40:08"/>
    <d v="2026-08-20T08:00:00"/>
    <m/>
    <s v="SURVEY_NEW_MANJA"/>
    <s v="KLN"/>
    <s v="ANTAREZ"/>
    <m/>
    <s v="MIE - SEND SURVEY"/>
    <s v="- E23015;E23015 ~ ES23 - Perangkat ONT[0]  - E23015~null~44292;E23015||11||Abodemen 0[0]  - E23015~null~E23015_SWONT;SWONT ~ Biaya Sewa ONT ~ E23015[30000]  - E24058;E24058 ~ ES24 - Paket HSI Bisnis (HSIEF) Khusus Winback[0]  - E24058~null~103819;E24058||"/>
    <s v="INDIBIZ"/>
    <m/>
    <m/>
    <d v="2026-08-20T08:00:00"/>
    <s v="2026-08-20 08:00:00|Nama PIC : ibu helga No HP : 081353636794 No Alternatif : - M Janji : 19/07/2026 Jam Pasang : Pagi NoteÃ‚Â :  Hubungi terlebih dahulu sebelum ke lokasi|40961370|MYDITA"/>
    <m/>
    <m/>
    <m/>
    <e v="#NUM!"/>
    <e v="#NUM!"/>
    <x v="0"/>
  </r>
  <r>
    <n v="1628"/>
    <n v="1002510652"/>
    <n v="3"/>
    <x v="3"/>
    <n v="5"/>
    <s v="SBY SELATAN"/>
    <s v="KETINTANG"/>
    <s v="RKT"/>
    <s v="REG"/>
    <s v="AO"/>
    <x v="0"/>
    <m/>
    <s v="Completed (PS)"/>
    <s v="RBS-Regional 3"/>
    <d v="2026-08-05T13:57:21"/>
    <d v="2026-08-05T16:11:25"/>
    <n v="69348277"/>
    <m/>
    <n v="152308241650"/>
    <s v="SMPN 39 Surabaya"/>
    <s v="ODP-RKT-FBF/53"/>
    <s v="WO060990962"/>
    <m/>
    <m/>
    <m/>
    <n v="112.7643726"/>
    <n v="-7.3098223999999998"/>
    <s v="|MN02083|MYIA-090689692083/POI/Bu Lany/081217353508/smpn39sby@gmail.com"/>
    <s v="Sales Force DBS"/>
    <m/>
    <m/>
    <m/>
    <m/>
    <m/>
    <m/>
    <m/>
    <m/>
    <s v="Management Janji"/>
    <s v="2026-08-05 08:00:00|SMPN 39 surabaya|SYSTEM|MYDITA"/>
    <s v="FCC"/>
    <d v="2026-05-08T14:10:37"/>
    <m/>
    <m/>
    <s v="PS"/>
    <s v="RKT"/>
    <s v="NETMONK"/>
    <n v="20260805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5T07:00:00"/>
    <s v="2026-08-05 08:00:00|SMPN 39 surabaya|SYSTEM|MYDITA"/>
    <n v="2026"/>
    <n v="8"/>
    <n v="5"/>
    <d v="2026-08-05T00:00:00"/>
    <n v="-0.29166666666424135"/>
    <x v="1"/>
  </r>
  <r>
    <n v="1629"/>
    <n v="1002516237"/>
    <n v="3"/>
    <x v="3"/>
    <n v="5"/>
    <s v="SBY UTARA"/>
    <s v="TANDES"/>
    <s v="KLN"/>
    <s v="REG"/>
    <s v="AO"/>
    <x v="0"/>
    <s v="1P INET"/>
    <s v="100 | REVOKE COMPLETED"/>
    <s v="RBS-Regional 3"/>
    <d v="2026-08-08T19:52:57"/>
    <d v="2026-08-11T13:53:41"/>
    <n v="69361660"/>
    <m/>
    <n v="152418251733"/>
    <s v="PT laxo global Akses"/>
    <s v="ODP-TDS-FDL/14 FDL/D02/14.01"/>
    <s v="WO061292457"/>
    <m/>
    <m/>
    <m/>
    <n v="112.701127119362"/>
    <n v="-7.2403730696992001"/>
    <s v="MD|MYDB-20260808264781|DN00001/MN02280|PT laxo global Akses|082245003307"/>
    <s v="MYDIGIBIZPARTNER"/>
    <m/>
    <m/>
    <m/>
    <m/>
    <m/>
    <m/>
    <m/>
    <m/>
    <s v="Management Janji"/>
    <s v="2026-08-13 08:00:00 | Nama : BP ANDI HERMAWAN  No Hp : 082245003307 No Alt :  Tgl Pemasangan : 10 Agustus 2026 Interval : SIANG Note : Hubungi pelanggan terlebih dahulu"/>
    <s v="FCC"/>
    <d v="2026-08-08T19:54:39"/>
    <d v="2026-08-13T08:00:00"/>
    <s v="Kendala Pelanggan"/>
    <s v="REVOKE"/>
    <s v="KLN"/>
    <s v="NO ADDON"/>
    <m/>
    <s v="Revoke Completed"/>
    <s v="HSI Bisnis Basic Promo HUT Telkom PSB 70% - 50 Mbps"/>
    <s v="INDIBIZ"/>
    <m/>
    <m/>
    <d v="2026-08-13T08:00:00"/>
    <s v="2026-08-13 08:00:00 | Nama : BP ANDI HERMAWAN  No Hp : 082245003307 No Alt :  Tgl Pemasangan : 10 Agustus 2026 Interval : SIANG Note : Hubungi pelanggan terlebih dahulu"/>
    <m/>
    <m/>
    <m/>
    <e v="#NUM!"/>
    <e v="#NUM!"/>
    <x v="0"/>
  </r>
  <r>
    <n v="1630"/>
    <n v="1002509294"/>
    <n v="3"/>
    <x v="2"/>
    <n v="4"/>
    <s v="MAGELANG"/>
    <s v="KEBUMEN"/>
    <s v="KBM"/>
    <s v="REG"/>
    <s v="AO"/>
    <x v="0"/>
    <s v="1P INET"/>
    <s v="Completed (PS)"/>
    <s v="RBS-Regional 3"/>
    <d v="2026-08-04T16:56:56"/>
    <d v="2026-08-05T12:51:42"/>
    <n v="69358607"/>
    <m/>
    <n v="142141120156"/>
    <s v="LABKOM SMP MUHAMMADIYAH 2 KEBUMEN"/>
    <s v="ODP-KBM-FAC/10 FAC/D01/02.10"/>
    <s v="WO060923084"/>
    <m/>
    <m/>
    <m/>
    <n v="109.66715600000001"/>
    <n v="-7.6780020000000002"/>
    <s v="|MC80224|MYIA-052922483486/POI/FACHTURHADI PRASANU/089619944349/fachturprasanu@gmail.com"/>
    <s v="MYIB_ASSISTANT"/>
    <m/>
    <m/>
    <m/>
    <m/>
    <m/>
    <m/>
    <m/>
    <m/>
    <s v="Management Janji"/>
    <s v="2026-08-06 08:00:00 | Tanggal pemasangan : 05 AGUSTUS 2026 Jam pemasangan : pagi/siang Info Tambahan : Hubungi pelanggan dulu sebelum ke lokasi terima kasih"/>
    <s v="FCC"/>
    <d v="2026-04-08T17:10:10"/>
    <d v="2026-08-06T08:00:00"/>
    <m/>
    <s v="PS"/>
    <s v="KBM"/>
    <s v="NO ADDON"/>
    <n v="20260805"/>
    <s v="Completed"/>
    <s v="HSI Bisnis Promo HUT Telkom PSB 70% - 200 Mbps"/>
    <s v="INDIBIZ"/>
    <m/>
    <m/>
    <d v="2026-08-06T08:00:00"/>
    <s v="2026-08-06 08:00:00 | Tanggal pemasangan : 05 AGUSTUS 2026 Jam pemasangan : pagi/siang Info Tambahan : Hubungi pelanggan dulu sebelum ke lokasi terima kasih"/>
    <n v="2026"/>
    <n v="8"/>
    <n v="5"/>
    <d v="2026-08-05T00:00:00"/>
    <n v="-1.3333333333357587"/>
    <x v="1"/>
  </r>
  <r>
    <n v="1631"/>
    <n v="1002513469"/>
    <n v="3"/>
    <x v="1"/>
    <n v="5"/>
    <s v="KEDIRI"/>
    <s v="KEDIRI"/>
    <s v="NDL"/>
    <s v="REG"/>
    <s v="AO"/>
    <x v="0"/>
    <s v="1P INET"/>
    <s v="Completed (PS)"/>
    <s v="RBS-Regional 3"/>
    <d v="2026-08-06T19:08:57"/>
    <d v="2026-08-08T18:11:42"/>
    <n v="69360348"/>
    <m/>
    <n v="152651207083"/>
    <s v="RUMAH SUNAT PANDAWA"/>
    <s v="ODP-NDL-FG/19 FG/D03/19.01"/>
    <s v="WO061116683"/>
    <m/>
    <m/>
    <m/>
    <n v="112.0142689"/>
    <n v="-7.8946975000000004"/>
    <s v="|MC20057|MYIA-008667405560/POI/Heni Nurhayati/085353176385/rumahlukapandawa@gmail.com"/>
    <s v="MYIB_ASSISTANT"/>
    <m/>
    <m/>
    <m/>
    <m/>
    <m/>
    <m/>
    <m/>
    <m/>
    <s v="Management Janji"/>
    <s v="2026-08-08 08:00:00 | Jam pemasangan : 12.00 Info Tambahan : Hubungi pelanggan dulu sebelum ke lokasi terimakasih "/>
    <s v="FCC"/>
    <d v="2026-06-08T19:10:22"/>
    <d v="2026-08-08T08:00:00"/>
    <m/>
    <s v="PS"/>
    <s v="NDL"/>
    <s v="NO ADDON"/>
    <n v="20260808"/>
    <s v="Completed"/>
    <s v="HSI Bisnis Promo HUT Telkom PSB 70% - 100 Mbps"/>
    <s v="INDIBIZ"/>
    <m/>
    <m/>
    <d v="2026-08-08T08:00:00"/>
    <s v="2026-08-08 08:00:00 | Jam pemasangan : 12.00 Info Tambahan : Hubungi pelanggan dulu sebelum ke lokasi terimakasih "/>
    <n v="2026"/>
    <n v="8"/>
    <n v="8"/>
    <d v="2026-08-08T00:00:00"/>
    <n v="-0.33333333333575865"/>
    <x v="1"/>
  </r>
  <r>
    <n v="1632"/>
    <n v="1002507674"/>
    <n v="3"/>
    <x v="2"/>
    <n v="4"/>
    <s v="MAGELANG"/>
    <s v="WONOSOBO"/>
    <s v="WOS"/>
    <s v="REG"/>
    <s v="AO"/>
    <x v="0"/>
    <m/>
    <s v="FCC - HD1A - PROGRESS"/>
    <s v="RBS-Regional 3"/>
    <d v="2026-08-04T11:14:57"/>
    <d v="2026-08-04T11:16:39"/>
    <n v="69358120"/>
    <m/>
    <n v="141373127383"/>
    <s v="Sikembang Glamping"/>
    <m/>
    <m/>
    <m/>
    <m/>
    <m/>
    <n v="109.97017364830501"/>
    <n v="-7.33648717810531"/>
    <s v="AMRBS ; 402717 ; AMEX ; WIRA ; TREG3 ; MAGELANG ; 1S HSI BISNIS  300 Mbps ; Sony 082220777701; Sonicahyadi0806@gmail.com"/>
    <s v="Amex"/>
    <m/>
    <m/>
    <m/>
    <m/>
    <m/>
    <m/>
    <m/>
    <m/>
    <m/>
    <m/>
    <m/>
    <d v="2026-04-08T11:25:40"/>
    <m/>
    <m/>
    <s v="FCC"/>
    <s v="WOS"/>
    <s v="NO ADDON"/>
    <m/>
    <s v="MYDITA RBS - HD1A - PROGRESS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m/>
    <m/>
    <m/>
    <m/>
    <m/>
    <e v="#NUM!"/>
    <e v="#NUM!"/>
    <x v="0"/>
  </r>
  <r>
    <n v="1633"/>
    <n v="1002514783"/>
    <n v="3"/>
    <x v="2"/>
    <n v="4"/>
    <s v="YOGYAKARTA"/>
    <s v="SLEMAN"/>
    <s v="PKM"/>
    <s v="REG"/>
    <s v="AO"/>
    <x v="0"/>
    <m/>
    <s v="CANCEL COMPLETED"/>
    <s v="RBS-Regional 3"/>
    <d v="2026-08-07T14:14:17"/>
    <d v="2026-08-11T02:01:07"/>
    <n v="69360855"/>
    <m/>
    <n v="146144118547"/>
    <s v="Di TURGO Village (PT DWI NUSA PERSADA INDONESIA)"/>
    <s v="ODP-PKM-FAK/032"/>
    <s v="WO061189442"/>
    <m/>
    <m/>
    <m/>
    <n v="110.405559061744"/>
    <n v="-7.6861112753583702"/>
    <s v="|MC80054|/DWI ANDI RIO/088901902661 081227709858/dwinusapersadaindonesia@gmail.com"/>
    <s v="Sales Profesional"/>
    <m/>
    <m/>
    <m/>
    <m/>
    <m/>
    <m/>
    <m/>
    <m/>
    <s v="Management Janji"/>
    <s v="2026-08-11 08:00:00|Nama PIC : bapak DWI ANDI RIO No HP : 088901902661 Alt :  M Janji : (senin/10/AGUSTUS/2026) jam Pasang : 09:00 Note : hubungi pelanggan jika ingin kelokasi|40951378|MYDITA"/>
    <s v="FCC"/>
    <d v="2026-07-08T14:25:34"/>
    <d v="2026-08-11T00:00:00"/>
    <m/>
    <s v="REJECT_FCC"/>
    <s v="PKM"/>
    <s v="NO ADDON"/>
    <m/>
    <s v="Order dicancel oleh SYSTEM remark : CANCEL ORDER by System : pelanggan belum melakukan upload dokumen melebihi 3 hari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Order dicancel oleh SYSTEM remark : CANCEL ORDER by System : pelanggan belum melakukan upload dokumen melebihi 3 hari"/>
    <d v="2026-08-11T08:00:00"/>
    <s v="2026-08-11 08:00:00|Nama PIC : bapak DWI ANDI RIO No HP : 088901902661 Alt :  M Janji : (senin/10/AGUSTUS/2026) jam Pasang : 09:00 Note : hubungi pelanggan jika ingin kelokasi|40951378|MYDITA"/>
    <m/>
    <m/>
    <m/>
    <e v="#NUM!"/>
    <e v="#NUM!"/>
    <x v="0"/>
  </r>
  <r>
    <n v="1634"/>
    <n v="1002505331"/>
    <n v="3"/>
    <x v="4"/>
    <n v="4"/>
    <s v="SEMARANG"/>
    <s v="KENDAL"/>
    <s v="KDL"/>
    <s v="REG"/>
    <s v="AO"/>
    <x v="0"/>
    <s v="1P INET"/>
    <s v="Completed (PS)"/>
    <s v="RBS-Regional 3"/>
    <d v="2026-08-02T15:19:57"/>
    <d v="2026-08-03T12:51:09"/>
    <n v="69357086"/>
    <m/>
    <n v="146457106324"/>
    <s v="TOKO SEMBAKO MADURA"/>
    <s v="ODP-KDL-FS/009"/>
    <s v="WO060726511"/>
    <m/>
    <m/>
    <m/>
    <n v="110.19132500000001"/>
    <n v="-6.8987999999999996"/>
    <s v="|MN02184|MYIA-089361482128/POI/NUR HADI/085226240396/nurhadi270577@gmail.com"/>
    <s v="MYIB_ASSISTANT"/>
    <m/>
    <m/>
    <m/>
    <m/>
    <m/>
    <m/>
    <m/>
    <m/>
    <s v="Management Janji"/>
    <s v="2026-08-03 13:00:00 | Nama PIC : Nur Hadi No HP : 085226240396 Alt :  M Janji : 03/08/2026 Jam Pasang : 08.00 - 13:00  NoteÃ‚Â :  hubungi terlebih dahulu sebelum kelokasi "/>
    <s v="FCC"/>
    <d v="2026-02-08T15:25:02"/>
    <d v="2026-08-03T13:00:00"/>
    <m/>
    <s v="PS"/>
    <s v="KDL"/>
    <s v="NO ADDON"/>
    <n v="20260803"/>
    <s v="Completed"/>
    <s v="HSI Bisnis Promo HUT Telkom PSB 70% - 200 Mbps"/>
    <s v="INDIBIZ"/>
    <m/>
    <m/>
    <d v="2026-08-03T13:00:00"/>
    <s v="2026-08-03 13:00:00 | Nama PIC : Nur Hadi No HP : 085226240396 Alt :  M Janji : 03/08/2026 Jam Pasang : 08.00 - 13:00  NoteÃ‚Â :  hubungi terlebih dahulu sebelum kelokasi "/>
    <n v="2026"/>
    <n v="8"/>
    <n v="3"/>
    <d v="2026-08-03T00:00:00"/>
    <n v="-0.54166666666424135"/>
    <x v="1"/>
  </r>
  <r>
    <n v="1635"/>
    <n v="1002523576"/>
    <n v="3"/>
    <x v="5"/>
    <n v="5"/>
    <s v="SINGARJA"/>
    <s v="KLUNGKUNG"/>
    <s v="SMA"/>
    <s v="REG"/>
    <s v="AO"/>
    <x v="0"/>
    <m/>
    <s v="FCC - HD1A - PROGRESS"/>
    <s v="RBS-Regional 3"/>
    <d v="2026-08-13T09:58:34"/>
    <d v="2026-08-13T10:00:16"/>
    <n v="69364838"/>
    <m/>
    <m/>
    <s v="BAV ( Bagus Alit Villa )"/>
    <m/>
    <m/>
    <m/>
    <m/>
    <m/>
    <n v="115.44123930000001"/>
    <n v="-8.4669793999999996"/>
    <s v="|MN02677|/PIC I Gusti Lanang Jelantik/087786694644/agungjelantik61@gmail.com"/>
    <s v="Sales Force DBS"/>
    <m/>
    <m/>
    <m/>
    <m/>
    <m/>
    <m/>
    <m/>
    <m/>
    <s v="Management Janji"/>
    <d v="1970-01-01T00:00:00"/>
    <s v="FCC"/>
    <s v="13-08-2026 10:09:52"/>
    <m/>
    <m/>
    <s v="FCC"/>
    <s v="SMA"/>
    <s v="NO ADDON"/>
    <m/>
    <s v="MYDITA RBS - HD1A - PROGRESS"/>
    <s v="- 11_11446;Biaya PSB HSI EBIS Tunai di Depan ~ 11[150000]  - E23015;E23015 ~ ES23 - Perangkat ONT[0]  - E23015~null~44292;E23015||11||Abodemen 0[0]  - E23015~null~E23015_SWONTPREM;SWONTPREM ~ Biaya Sewa ONT Premium ~ E23015[50000]  - E23047;E23047 ~ ES23 "/>
    <s v="INDIBIZ"/>
    <m/>
    <m/>
    <d v="1970-01-01T00:00:00"/>
    <d v="1970-01-01T00:00:00"/>
    <m/>
    <m/>
    <m/>
    <e v="#NUM!"/>
    <e v="#NUM!"/>
    <x v="0"/>
  </r>
  <r>
    <n v="1636"/>
    <n v="1002526998"/>
    <n v="3"/>
    <x v="3"/>
    <n v="5"/>
    <s v="SBY UTARA"/>
    <s v="GRESIK"/>
    <s v="GSK"/>
    <s v="REG"/>
    <s v="AO"/>
    <x v="0"/>
    <s v="2P INET + VOICE"/>
    <s v="Completed (PS)"/>
    <s v="RBS-Regional 3"/>
    <d v="2026-08-14T15:46:58"/>
    <d v="2026-08-15T17:12:48"/>
    <n v="69366273"/>
    <n v="3135947935"/>
    <n v="152421262339"/>
    <s v="DD STORE"/>
    <s v="ODP-GSK-FJ/65 FJ/D-07/65-01"/>
    <s v="WO061765468"/>
    <m/>
    <m/>
    <m/>
    <n v="112.61822050000001"/>
    <n v="-7.1446120999999998"/>
    <s v="MD|MYDB-20260814265376|DN00001/MN02094|DD STORE|085117346467"/>
    <s v="MYDIGIBIZPARTNER"/>
    <m/>
    <m/>
    <m/>
    <m/>
    <m/>
    <m/>
    <m/>
    <m/>
    <s v="Management Janji"/>
    <s v="2026-08-15 13:00:00 | Waktu pemasangan : 15 agustus 2026 Jam pemasangan : 08.00 - 12.00 Info Tambahan : Hubungi pelanggan dulu sebelum ke lokasi terimakasih "/>
    <s v="FCC"/>
    <s v="14-08-2026 15:55:01"/>
    <d v="2026-08-15T13:00:00"/>
    <m/>
    <s v="PS"/>
    <s v="GSK"/>
    <s v="NO ADDON"/>
    <n v="20260815"/>
    <s v="Completed"/>
    <s v="HSI Bisnis Bundling Phone Promo 2026 PSB 70% - Free 800 Menit Promo - 300 Mbps"/>
    <s v="INDIBIZ"/>
    <m/>
    <m/>
    <d v="2026-08-15T13:00:00"/>
    <s v="2026-08-15 13:00:00 | Waktu pemasangan : 15 agustus 2026 Jam pemasangan : 08.00 - 12.00 Info Tambahan : Hubungi pelanggan dulu sebelum ke lokasi terimakasih "/>
    <n v="2026"/>
    <n v="8"/>
    <n v="15"/>
    <d v="2026-08-15T00:00:00"/>
    <n v="-0.54166666666424135"/>
    <x v="1"/>
  </r>
  <r>
    <n v="1637"/>
    <n v="1002504841"/>
    <n v="3"/>
    <x v="2"/>
    <n v="4"/>
    <s v="YOGYAKARTA"/>
    <s v="SLEMAN"/>
    <s v="GOD"/>
    <s v="REG"/>
    <s v="AO"/>
    <x v="0"/>
    <s v="2P INET + VOICE"/>
    <s v="Completed (PS)"/>
    <s v="RBS-Regional 3"/>
    <d v="2026-08-01T16:52:56"/>
    <d v="2026-08-03T14:31:29"/>
    <n v="69356857"/>
    <n v="2745043041"/>
    <n v="146136130016"/>
    <s v="PT Neutron Baru Yogyakarta (DD Godean)"/>
    <s v="ODP-GOD-FAA/135 FAA/D06/135.01"/>
    <s v="WO060672336"/>
    <m/>
    <m/>
    <m/>
    <n v="110.301716"/>
    <n v="-7.7697409999999998"/>
    <s v="|MB00449|MYIA-008492384480/POI/bapak/08112865989/itheadofficegny@gmail.com"/>
    <s v="MYIB_ASSISTANT"/>
    <m/>
    <m/>
    <m/>
    <m/>
    <m/>
    <m/>
    <m/>
    <m/>
    <s v="Management Janji"/>
    <s v="2026-08-03 15:00:00 | Nama PIC : Niken  No HP : 08112865989 Alt :  M Janji : 02/08/2026 NoteÃ‚Â :  hubungi terlebih dahulu sebelum kelokasi"/>
    <s v="FCC"/>
    <d v="2026-01-08T16:54:55"/>
    <d v="2026-08-03T15:00:00"/>
    <m/>
    <s v="PS"/>
    <s v="GOD"/>
    <s v="NO ADDON"/>
    <n v="20260803"/>
    <s v="Completed"/>
    <s v="HSI Bisnis Bundling Phone Promo 2026 PSB 70% - Free 800 Menit Promo - 75 Mbps"/>
    <s v="INDIBIZ"/>
    <m/>
    <m/>
    <d v="2026-08-03T15:00:00"/>
    <s v="2026-08-03 15:00:00 | Nama PIC : Niken  No HP : 08112865989 Alt :  M Janji : 02/08/2026 NoteÃ‚Â :  hubungi terlebih dahulu sebelum kelokasi"/>
    <n v="2026"/>
    <n v="8"/>
    <n v="3"/>
    <d v="2026-08-03T00:00:00"/>
    <n v="-0.625"/>
    <x v="1"/>
  </r>
  <r>
    <n v="1638"/>
    <n v="1002511120"/>
    <n v="3"/>
    <x v="7"/>
    <n v="4"/>
    <s v="SOLO"/>
    <s v="INNER - SOLO JATENG TIMUR"/>
    <s v="KRT"/>
    <s v="REG"/>
    <s v="AO"/>
    <x v="0"/>
    <m/>
    <s v="Completed (PS)"/>
    <s v="RBS-Regional 3"/>
    <d v="2026-08-05T16:07:19"/>
    <d v="2026-08-10T16:38:23"/>
    <n v="69359379"/>
    <m/>
    <n v="142505403706"/>
    <s v="PT CENTRAL MOTOR SANDY SAKTI"/>
    <s v="ODP-KRT-FW/041"/>
    <s v="WO061245665"/>
    <m/>
    <m/>
    <m/>
    <n v="113.17271289999999"/>
    <n v="-7.7956694000000004"/>
    <s v="AMRBS;960218/Candra Evita Tryariestya/TREG4SOLO/RISKI AGUNG SAPUTRO/085792955580/centralsakti.adm@gmail.com/PSB HSI BISNIS WINBACK 1.0 75MBPS ABODEMEN 472.500"/>
    <s v="Account Manager"/>
    <m/>
    <m/>
    <m/>
    <m/>
    <m/>
    <m/>
    <m/>
    <m/>
    <s v="Management Janji"/>
    <s v="2026-08-10 08:00:00|Tanggal Pemasangan : 10 Agustus 2026 Jam Pemasangan : 08:00 13:00 Info Tambahan : Hubungi pelanggan dulu sebelum ke lokasi terimakasih|40961370|MYDITA"/>
    <s v="FCC"/>
    <d v="2026-05-08T16:10:18"/>
    <d v="2026-08-10T08:00:00"/>
    <m/>
    <s v="PS"/>
    <s v="KRT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8:00:00"/>
    <s v="2026-08-10 08:00:00|Tanggal Pemasangan : 10 Agustus 2026 Jam Pemasangan : 08:00 13:00 Info Tambahan : Hubungi pelanggan dulu sebelum ke lokasi terimakasih|40961370|MYDITA"/>
    <n v="2026"/>
    <n v="8"/>
    <n v="10"/>
    <d v="2026-08-10T00:00:00"/>
    <n v="-0.33333333333575865"/>
    <x v="1"/>
  </r>
  <r>
    <n v="1639"/>
    <n v="1002516565"/>
    <n v="3"/>
    <x v="2"/>
    <n v="4"/>
    <s v="YOGYAKARTA"/>
    <s v="BANTUL"/>
    <s v="BTL"/>
    <s v="REG"/>
    <s v="AO"/>
    <x v="0"/>
    <s v="1P INET"/>
    <s v="Completed (PS)"/>
    <s v="RBS-Regional 3"/>
    <d v="2026-08-09T15:37:56"/>
    <d v="2026-08-10T18:12:15"/>
    <n v="69361915"/>
    <m/>
    <n v="146129128569"/>
    <s v="PT SUBUR MAKMUR MAJU SEJAHTERA SPBU 4455705 imogiri"/>
    <s v="ODP-BTL-FGD/058"/>
    <s v="WO061330815"/>
    <m/>
    <m/>
    <m/>
    <n v="110.381934"/>
    <n v="-7.9150277999999998"/>
    <s v="|MC80054|MYIA-039146833529/POI/SUTOMO/082138835758/spbu_sajogja4455705@yahoo.co.id"/>
    <s v="MYIB_ASSISTANT"/>
    <m/>
    <m/>
    <m/>
    <m/>
    <m/>
    <m/>
    <m/>
    <m/>
    <s v="Management Janji"/>
    <s v="2026-08-11 09:00:00 | Nama PIC : Bp Galih No Hp : 082138835758 No Alt : - Tgl Pemasangan : 11 Agustus 2026 Interval : PAGI SIANG Note : Hubungi pelanggan terlebih dahulu"/>
    <s v="FCC"/>
    <d v="2026-09-08T15:39:44"/>
    <d v="2026-08-11T09:00:00"/>
    <m/>
    <s v="PS"/>
    <s v="BTL"/>
    <s v="NO ADDON"/>
    <n v="20260810"/>
    <s v="Completed"/>
    <s v="HSI Bisnis Promo HUT Telkom PSB 70% - 100 Mbps"/>
    <s v="INDIBIZ"/>
    <m/>
    <m/>
    <d v="2026-08-11T09:00:00"/>
    <s v="2026-08-11 09:00:00 | Nama PIC : Bp Galih No Hp : 082138835758 No Alt : - Tgl Pemasangan : 11 Agustus 2026 Interval : PAGI SIANG Note : Hubungi pelanggan terlebih dahulu"/>
    <n v="2026"/>
    <n v="8"/>
    <n v="10"/>
    <d v="2026-08-10T00:00:00"/>
    <n v="-1.375"/>
    <x v="1"/>
  </r>
  <r>
    <n v="1640"/>
    <n v="1002524740"/>
    <n v="3"/>
    <x v="2"/>
    <n v="4"/>
    <s v="YOGYAKARTA"/>
    <s v="INNER - YOGYA JATENG SELATAN"/>
    <s v="KBU"/>
    <s v="REG"/>
    <s v="AO"/>
    <x v="0"/>
    <s v="1P INET"/>
    <s v="100 | REVOKE COMPLETED"/>
    <s v="RBS-Regional 3"/>
    <d v="2026-08-13T15:34:56"/>
    <d v="2026-08-18T13:18:52"/>
    <n v="69365323"/>
    <m/>
    <n v="146113145625"/>
    <s v="PT HIPERNET INDODATA"/>
    <s v="ODP-KBU-FFA/027 FFA/D03/027.01"/>
    <s v="WO061685444"/>
    <m/>
    <m/>
    <m/>
    <n v="110.3781451"/>
    <n v="-7.7940446999999997"/>
    <s v="|MN00483|MYIA-056470952631/POI/Iman Irmansyah/087835316536/eriza.a@hypernet.co.id"/>
    <s v="MYIB_ASSISTANT"/>
    <m/>
    <m/>
    <m/>
    <m/>
    <m/>
    <m/>
    <m/>
    <m/>
    <s v="Management Janji"/>
    <s v="2026-08-14 13:00:00 | Nama Pic : IBU ERIZA No Hp Pic : 087835316536 Jam Pemasangan : 08:00 - 12.00 Tanggal Pemasangan : JUMAT 14 AGUSTUS 2026 Info Tambahan : Hubungi pelanggan sebelum datang ke lokasi"/>
    <s v="FCC"/>
    <s v="13-08-2026 15:39:59"/>
    <d v="2026-08-14T13:00:00"/>
    <s v="Kendala Pelanggan"/>
    <s v="REVOKE"/>
    <s v="KBU"/>
    <s v="NO ADDON"/>
    <m/>
    <s v="Revoke Completed"/>
    <s v="HSI Bisnis Promo HUT Telkom PSB 70% - 50 Mbps"/>
    <s v="INDIBIZ"/>
    <m/>
    <m/>
    <d v="2026-08-14T13:00:00"/>
    <s v="2026-08-14 13:00:00 | Nama Pic : IBU ERIZA No Hp Pic : 087835316536 Jam Pemasangan : 08:00 - 12.00 Tanggal Pemasangan : JUMAT 14 AGUSTUS 2026 Info Tambahan : Hubungi pelanggan sebelum datang ke lokasi"/>
    <m/>
    <m/>
    <m/>
    <e v="#NUM!"/>
    <e v="#NUM!"/>
    <x v="0"/>
  </r>
  <r>
    <n v="1641"/>
    <n v="1002512526"/>
    <n v="3"/>
    <x v="4"/>
    <n v="4"/>
    <s v="SEMARANG"/>
    <s v="UNGARAN"/>
    <s v="UNR"/>
    <s v="REG"/>
    <s v="AO"/>
    <x v="0"/>
    <s v="1P INET"/>
    <s v="Completed (PS)"/>
    <s v="RBS-Regional 3"/>
    <d v="2026-08-06T13:52:56"/>
    <d v="2026-08-06T20:14:10"/>
    <n v="69360008"/>
    <m/>
    <n v="146425112642"/>
    <s v="RSC widodo"/>
    <s v="ODP-UNR-FEB/001"/>
    <s v="WO061079852"/>
    <m/>
    <m/>
    <m/>
    <n v="110.409853166644"/>
    <n v="-7.1603173546852297"/>
    <s v="MD|MYDB-20260805264486|DN00001/MN00663|RSC widodo|0895637400193"/>
    <s v="MYDIGIBIZPARTNER"/>
    <m/>
    <m/>
    <m/>
    <m/>
    <m/>
    <m/>
    <m/>
    <m/>
    <s v="Management Janji"/>
    <s v="2026-08-08 08:00:00 | Nama PIC : Bapak ananda No HP : 0895637400193 No Alternatif : - M Janji : 08/08/2026 Jam Pasang : Pagi NoteÃ‚Â :  Hubungi terlebih dahulu sebelum ke lokasi "/>
    <s v="FCC"/>
    <d v="2026-06-08T13:54:55"/>
    <d v="2026-08-08T08:00:00"/>
    <m/>
    <s v="PS"/>
    <s v="UNR"/>
    <s v="NO ADDON"/>
    <n v="20260806"/>
    <s v="Completed"/>
    <s v="HSI Bisnis Promo HUT Telkom PSB 70% - 50 Mbps"/>
    <s v="INDIBIZ"/>
    <m/>
    <m/>
    <d v="2026-08-08T08:00:00"/>
    <s v="2026-08-08 08:00:00 | Nama PIC : Bapak ananda No HP : 0895637400193 No Alternatif : - M Janji : 08/08/2026 Jam Pasang : Pagi NoteÃ‚Â :  Hubungi terlebih dahulu sebelum ke lokasi "/>
    <n v="2026"/>
    <n v="8"/>
    <n v="6"/>
    <d v="2026-08-06T00:00:00"/>
    <n v="-2.3333333333357587"/>
    <x v="1"/>
  </r>
  <r>
    <n v="1642"/>
    <n v="1002527347"/>
    <n v="3"/>
    <x v="6"/>
    <n v="5"/>
    <s v="SIDOARJO"/>
    <s v="JOMBANG"/>
    <s v="POS"/>
    <s v="REG"/>
    <s v="AO"/>
    <x v="0"/>
    <m/>
    <s v="Completed (PS)"/>
    <s v="RBS-Regional 3"/>
    <d v="2026-08-14T17:37:30"/>
    <d v="2026-08-15T11:26:04"/>
    <n v="69366434"/>
    <m/>
    <n v="152333218071"/>
    <s v="WARKOP TITIK TERAS"/>
    <s v="ODP-POS-FH/24"/>
    <s v="WO061781387"/>
    <m/>
    <m/>
    <m/>
    <n v="112.3319454"/>
    <n v="-7.4275510000000002"/>
    <s v="|MN01222|/WARKOP TITIK TERAS/WINBACK HSI B2B + OCA BREACH CHECKER  (1:1) 300MBPS 1,250,5JT PSB DISC 70%//warkopteras63@gmail.com/AGUS ISWAHYUDI/81259784120"/>
    <s v="Sales Force DBS"/>
    <m/>
    <m/>
    <m/>
    <m/>
    <m/>
    <m/>
    <m/>
    <m/>
    <s v="Management Janji"/>
    <s v="2026-08-15 15:00:00|Nama PIC : Bp Agus No HP : 081259784120 No Alt : - M Janji :  Aktivasi Jam Pasang : Pagi / Siang Note : hubungi pelanggan jika ingin kelokasi|40951378|MYDITA"/>
    <s v="FCC"/>
    <s v="14-08-2026 17:39:52"/>
    <d v="2026-08-15T15:00:00"/>
    <m/>
    <s v="PS"/>
    <s v="POS"/>
    <s v="OCA"/>
    <n v="20260815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15T15:00:00"/>
    <s v="2026-08-15 15:00:00|Nama PIC : Bp Agus No HP : 081259784120 No Alt : - M Janji :  Aktivasi Jam Pasang : Pagi / Siang Note : hubungi pelanggan jika ingin kelokasi|40951378|MYDITA"/>
    <n v="2026"/>
    <n v="8"/>
    <n v="15"/>
    <d v="2026-08-15T00:00:00"/>
    <n v="-0.625"/>
    <x v="1"/>
  </r>
  <r>
    <n v="1643"/>
    <n v="1002506254"/>
    <n v="3"/>
    <x v="0"/>
    <n v="5"/>
    <s v="MATARAM"/>
    <s v="BIMA"/>
    <s v="DMP"/>
    <s v="REG"/>
    <s v="AO"/>
    <x v="0"/>
    <m/>
    <s v="Completed (PS)"/>
    <s v="RBS-Regional 3"/>
    <d v="2026-08-03T14:32:32"/>
    <d v="2026-08-03T15:40:58"/>
    <n v="69355380"/>
    <m/>
    <n v="172611786173"/>
    <s v="Toko Jalil MS"/>
    <s v="ODP-DMP-FAD/62"/>
    <s v="WO060804141"/>
    <m/>
    <m/>
    <m/>
    <n v="118.29993690000001"/>
    <n v="-8.4804066000000002"/>
    <s v="RBS| HSI |TREG 3 |Bambang wahyudin MN02363|85190337411|Toko Jalil MS |Indibiz 150MB"/>
    <s v="Sales Profesional"/>
    <m/>
    <m/>
    <m/>
    <m/>
    <m/>
    <m/>
    <m/>
    <m/>
    <s v="Management Janji"/>
    <s v="2026-08-02 08:00:00|Nama PIC : Bp Jalil  No Hp : 085339099066  No Alt : -  Tgl Pemasangan : 02 Agustus 2026  Interval : PAGI SIANG  Note : Hubungi pelanggan terlebih dahulu|40951378|MYDITA"/>
    <s v="FCC"/>
    <d v="2026-03-08T14:40:09"/>
    <m/>
    <m/>
    <s v="PS"/>
    <s v="DMP"/>
    <s v="NO ADDON"/>
    <n v="202608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8-02 08:00:00|Nama PIC : Bp Jalil  No Hp : 085339099066  No Alt : -  Tgl Pemasangan : 02 Agustus 2026  Interval : PAGI SIANG  Note : Hubungi pelanggan terlebih dahulu|40951378|MYDITA"/>
    <n v="2026"/>
    <n v="8"/>
    <n v="3"/>
    <d v="2026-08-03T00:00:00"/>
    <n v="-0.29166666666424135"/>
    <x v="1"/>
  </r>
  <r>
    <n v="1644"/>
    <n v="1002517822"/>
    <n v="3"/>
    <x v="3"/>
    <n v="5"/>
    <s v="SBY SELATAN"/>
    <s v="TANDES"/>
    <s v="DMO"/>
    <s v="REG"/>
    <s v="AO"/>
    <x v="0"/>
    <m/>
    <s v="Completed (PS)"/>
    <s v="RBS-Regional 3"/>
    <d v="2026-08-10T13:45:05"/>
    <d v="2026-08-10T15:22:43"/>
    <n v="69361588"/>
    <m/>
    <n v="152301273583"/>
    <s v="SMK Kawung 2 (Ruang Waka)"/>
    <s v="ODP-DMO-FKQ/14"/>
    <s v="WO061402516"/>
    <m/>
    <m/>
    <m/>
    <n v="112.71193149"/>
    <n v="-7.2703453500000004"/>
    <s v="|MN02813|MYIA-092531568209/POI/Ana/085333142872/smkkawungduasby@gmail.com"/>
    <s v="Sales Force DBS"/>
    <m/>
    <m/>
    <m/>
    <m/>
    <m/>
    <m/>
    <m/>
    <m/>
    <s v="Management Janji"/>
    <s v="2026-08-09 13:00:00 | Tanggal pemasangan: 09/08/2026  Jam pemasangan : pagi / siang  Info Tambahan : Hubungi pelanggan dulu sebelum ke lokasi.  terima kasih"/>
    <s v="FCC"/>
    <d v="2026-10-08T13:54:44"/>
    <m/>
    <m/>
    <s v="PS"/>
    <s v="DMO"/>
    <s v="OCA"/>
    <n v="20260810"/>
    <s v="Completed"/>
    <s v="- 11_11446;Biaya PSB HSI EBIS Tunai di Depan ~ 11[150000]  - E23015;E23015 ~ ES23 - Perangkat ONT[0]  - E23015~null~44292;E23015||11||Abodemen 0[0]  - E23015~null~E23015_SWONT;SWONT ~ Biaya Sewa ONT ~ E23015[30000]  - E25061;E25061 ~ ES25 - Paket HSI Basi"/>
    <s v="INDIBIZ"/>
    <m/>
    <m/>
    <d v="2026-08-10T07:00:00"/>
    <s v="2026-08-09 13:00:00 | Tanggal pemasangan: 09/08/2026  Jam pemasangan : pagi / siang  Info Tambahan : Hubungi pelanggan dulu sebelum ke lokasi.  terima kasih"/>
    <n v="2026"/>
    <n v="8"/>
    <n v="10"/>
    <d v="2026-08-10T00:00:00"/>
    <n v="-0.29166666666424135"/>
    <x v="1"/>
  </r>
  <r>
    <n v="1645"/>
    <n v="1002504714"/>
    <n v="3"/>
    <x v="3"/>
    <n v="5"/>
    <s v="MADURA"/>
    <s v="BANGKALAN"/>
    <s v="OMB"/>
    <s v="REG"/>
    <s v="AO"/>
    <x v="0"/>
    <m/>
    <s v="CANCEL COMPLETED"/>
    <s v="RBS-Regional 3"/>
    <d v="2026-08-01T15:22:08"/>
    <d v="2026-08-02T10:27:01"/>
    <n v="69356795"/>
    <m/>
    <n v="152438901084"/>
    <s v="SMA AT-Taubah"/>
    <s v="ODP-OMB-FAA/03"/>
    <m/>
    <m/>
    <m/>
    <m/>
    <n v="113.33976939999999"/>
    <n v="-7.1196311000000003"/>
    <s v="|MN00572|/SMA AT-Taubah/HSI Bisnis + Netmonk Promo 2026 300 Mbps (Rp 1.186.100) PSB 150.000/085230900285/Al.fiancathering@gmail.com/Ach Mustofa Zakki/-7.119629, 113.339825/Jl. Joko Tole, Piaan, Temoran, Kec. Omben, Kabupaten Sampang, Jawa Timur 69291"/>
    <s v="Sales Force DBS"/>
    <m/>
    <m/>
    <m/>
    <m/>
    <m/>
    <m/>
    <m/>
    <m/>
    <m/>
    <m/>
    <m/>
    <d v="2026-01-08T15:25:05"/>
    <m/>
    <m/>
    <s v="REJECT_FCC"/>
    <s v="OMB"/>
    <s v="NETMONK"/>
    <m/>
    <s v="DECLINE : Decline - Batal Order Neng Putri Meilinda Permatasari NE2261|MYDITA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s v="DECLINE : Decline - Batal Order Neng Putri Meilinda Permatasari NE2261|MYDITA"/>
    <m/>
    <m/>
    <m/>
    <m/>
    <m/>
    <e v="#NUM!"/>
    <e v="#NUM!"/>
    <x v="0"/>
  </r>
  <r>
    <n v="1646"/>
    <n v="1002506486"/>
    <n v="3"/>
    <x v="7"/>
    <n v="4"/>
    <s v="KUDUS"/>
    <s v="KUDUS"/>
    <s v="DMA"/>
    <s v="REG"/>
    <s v="AO"/>
    <x v="0"/>
    <m/>
    <s v="Completed (PS)"/>
    <s v="RBS-Regional 3"/>
    <d v="2026-08-03T16:14:37"/>
    <d v="2026-08-06T15:24:03"/>
    <n v="69356680"/>
    <m/>
    <n v="141456115371"/>
    <s v="BMB CELL"/>
    <s v="ODP-DMA-FDA/019"/>
    <s v="WO060820759"/>
    <m/>
    <m/>
    <m/>
    <n v="110.60458648148099"/>
    <n v="-6.9161991648992203"/>
    <s v="|MC60105|MYIA-047028032765/POI/MOKHAMAD YASIN/082322669796/novitahima.nh@gmail.com"/>
    <s v="Sales Profesional"/>
    <m/>
    <m/>
    <m/>
    <m/>
    <m/>
    <m/>
    <m/>
    <m/>
    <s v="Management Janji"/>
    <s v="2026-08-02 08:00:00 | Nama PIC : bapak yasin  No HP :  082322669796  Alt :   M Janji : (MINGGU/2/AGUSTUS/2026)  jam Pasang : 09:00  Note : hubungi pelanggan jika ingin kelokasi"/>
    <s v="FCC"/>
    <d v="2026-03-08T16:39:49"/>
    <m/>
    <m/>
    <s v="PS"/>
    <s v="DMA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8-02 08:00:00 | Nama PIC : bapak yasin  No HP :  082322669796  Alt :   M Janji : (MINGGU/2/AGUSTUS/2026)  jam Pasang : 09:00  Note : hubungi pelanggan jika ingin kelokasi"/>
    <n v="2026"/>
    <n v="8"/>
    <n v="6"/>
    <d v="2026-08-06T00:00:00"/>
    <n v="2.7083333333357587"/>
    <x v="2"/>
  </r>
  <r>
    <n v="1647"/>
    <n v="1002530938"/>
    <n v="3"/>
    <x v="7"/>
    <n v="4"/>
    <s v="SOLO"/>
    <s v="WONOGIRI"/>
    <s v="WNG"/>
    <s v="REG"/>
    <s v="AO"/>
    <x v="0"/>
    <s v="1P INET"/>
    <s v="Completed (PS)"/>
    <s v="RBS-Regional 3"/>
    <d v="2026-08-17T13:50:57"/>
    <d v="2026-08-18T22:14:32"/>
    <n v="69368136"/>
    <m/>
    <n v="143554101544"/>
    <s v="SCRET PROJECT GARAGE"/>
    <s v="ODP-WNG-FV/041 FV/D02/041.01"/>
    <s v="WO061933757"/>
    <m/>
    <m/>
    <m/>
    <n v="110.80748819999999"/>
    <n v="-7.8622027999999897"/>
    <s v="|MN02579|MYIA-099327025985/POI/ARDY DWI SAPUTRO/085198523463/ardydwis15@gmail.com"/>
    <s v="MYIB_ASSISTANT"/>
    <m/>
    <m/>
    <m/>
    <m/>
    <m/>
    <m/>
    <m/>
    <m/>
    <s v="Management Janji"/>
    <s v="2026-08-18 13:00:00 | Nama : BP ARDY DWI SAPUTRO  No Hp : 085198523463 No Alt :  Tgl Pemasangan : 18 Agustus 2026 Interval : PAGI  Note : Hubungi pelanggan terlebih dahulu"/>
    <s v="FCC"/>
    <s v="17-08-2026 13:55:06"/>
    <d v="2026-08-18T13:00:00"/>
    <m/>
    <s v="PS"/>
    <s v="WNG"/>
    <s v="NO ADDON"/>
    <n v="20260818"/>
    <s v="Completed"/>
    <s v="HSI Bisnis Promo HUT Telkom PSB 70% - 150 Mbps"/>
    <s v="INDIBIZ"/>
    <m/>
    <m/>
    <d v="2026-08-18T13:00:00"/>
    <s v="2026-08-18 13:00:00 | Nama : BP ARDY DWI SAPUTRO  No Hp : 085198523463 No Alt :  Tgl Pemasangan : 18 Agustus 2026 Interval : PAGI  Note : Hubungi pelanggan terlebih dahulu"/>
    <n v="2026"/>
    <n v="8"/>
    <n v="18"/>
    <d v="2026-08-18T00:00:00"/>
    <n v="-0.54166666666424135"/>
    <x v="1"/>
  </r>
  <r>
    <n v="1648"/>
    <n v="1002511049"/>
    <n v="3"/>
    <x v="6"/>
    <n v="5"/>
    <s v="SIDOARJO"/>
    <s v="PASURUAN"/>
    <s v="PWS"/>
    <s v="REG"/>
    <s v="AO"/>
    <x v="0"/>
    <m/>
    <s v="Completed (PS)"/>
    <s v="RBS-Regional 3"/>
    <d v="2026-08-05T15:35:53"/>
    <d v="2026-08-08T11:28:39"/>
    <n v="69359393"/>
    <m/>
    <n v="152740208085"/>
    <s v="PT. ALDTECH PRASIDA ASTAMA"/>
    <s v="ODP-PWS-FA/52"/>
    <s v="WO061191316"/>
    <m/>
    <m/>
    <m/>
    <n v="112.7861375"/>
    <n v="-7.7324888999999999"/>
    <s v="|MN02580|/PT. ALDTECH PRASIDA ASTAMA /WINBACK 2.0 HSI B2B (1:1) 100MBPS 535RB PSB DISC 70%//Hrdapa2019@gmail.com /CITRA TRI ANDARINI/85733300816"/>
    <s v="Sales Force DBS"/>
    <m/>
    <m/>
    <m/>
    <m/>
    <m/>
    <m/>
    <m/>
    <m/>
    <s v="Management Janji"/>
    <s v="2026-08-08 13:00:00|Nama PIC:  bp dimas No HP: 085733300816 Alt: Tanggal: 8/8/2026 Jam Pasang: Siang Note: Hubungi sebelum ke lokasi|40010577|MYDITA"/>
    <s v="FCC"/>
    <d v="2026-05-08T15:39:51"/>
    <d v="2026-08-08T13:00:00"/>
    <m/>
    <s v="PS"/>
    <s v="PWS"/>
    <s v="NO ADDON"/>
    <n v="2026080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8T13:00:00"/>
    <s v="2026-08-08 13:00:00|Nama PIC:  bp dimas No HP: 085733300816 Alt: Tanggal: 8/8/2026 Jam Pasang: Siang Note: Hubungi sebelum ke lokasi|40010577|MYDITA"/>
    <n v="2026"/>
    <n v="8"/>
    <n v="8"/>
    <d v="2026-08-08T00:00:00"/>
    <n v="-0.54166666666424135"/>
    <x v="1"/>
  </r>
  <r>
    <n v="1649"/>
    <n v="1002522295"/>
    <n v="3"/>
    <x v="7"/>
    <n v="4"/>
    <s v="KUDUS"/>
    <s v="PURWODADI"/>
    <s v="WRO"/>
    <s v="REG"/>
    <s v="AO"/>
    <x v="0"/>
    <s v="1P INET"/>
    <s v="102 | FOLLOW UP COMPLETED"/>
    <s v="RBS-Regional 3"/>
    <d v="2026-08-12T13:58:56"/>
    <d v="2026-08-14T13:12:26"/>
    <n v="69364307"/>
    <m/>
    <n v="142509107241"/>
    <s v="SMA PGRI KUWU"/>
    <s v="ODP-WRO-FC/116 FC/D07/116.01"/>
    <s v="WO061591665"/>
    <m/>
    <m/>
    <m/>
    <n v="111.1232792"/>
    <n v="-7.1226444999999998"/>
    <s v="|MN01314|MYIA-007331783878/POI/EMMANUEL DANANG RAHARJO/082353229550/smapgrikuwu00@gmail.com"/>
    <s v="MYIB_ASSISTANT"/>
    <m/>
    <m/>
    <m/>
    <m/>
    <m/>
    <m/>
    <m/>
    <m/>
    <s v="Management Janji"/>
    <s v="2026-08-13 13:00:00 | Waktu pemasangan : 13 agustus 2026 Jam pemasangan : 08.00 - 12.00 Info Tambahan : Hubungi pelanggan dulu sebelum ke lokasi terimakasih "/>
    <s v="FCC"/>
    <d v="2026-12-08T14:10:11"/>
    <d v="2026-08-13T13:00:00"/>
    <s v="Kendala Teknik"/>
    <s v="REVOKE"/>
    <s v="WRO"/>
    <s v="NETMONK"/>
    <m/>
    <s v="Follow Up Revoke Completed, New Order ID : SC1002526368"/>
    <s v="HSI Bisnis Basic Bundling Netmonk Dual Band Promo 2026 PSB 70% - 100 Mbps"/>
    <s v="INDIBIZ"/>
    <m/>
    <m/>
    <d v="2026-08-13T13:00:00"/>
    <s v="2026-08-13 13:00:00 | Waktu pemasangan : 13 agustus 2026 Jam pemasangan : 08.00 - 12.00 Info Tambahan : Hubungi pelanggan dulu sebelum ke lokasi terimakasih "/>
    <m/>
    <m/>
    <m/>
    <e v="#NUM!"/>
    <e v="#NUM!"/>
    <x v="0"/>
  </r>
  <r>
    <n v="1650"/>
    <n v="1002533513"/>
    <n v="3"/>
    <x v="6"/>
    <n v="5"/>
    <s v="PASURUAN"/>
    <s v="LUMAJANG"/>
    <s v="LMJ"/>
    <s v="REG"/>
    <s v="AO"/>
    <x v="0"/>
    <s v="1P INET"/>
    <s v="MIE - SEND SURVEY"/>
    <s v="RBS-Regional 3"/>
    <d v="2026-08-18T14:29:56"/>
    <d v="2026-08-18T14:32:01"/>
    <n v="69369123"/>
    <m/>
    <n v="152504261420"/>
    <s v="elda cell"/>
    <s v="ODP-LMJ-FM/25 FM/D02/25.01"/>
    <s v="WO062020335"/>
    <m/>
    <m/>
    <m/>
    <n v="113.251011573325"/>
    <n v="-8.1520373442559393"/>
    <s v="|MC30211|MYIA-096546387425/POI/ACHMAD WAHYUDI/081259585437/zahrosavana@gmail.com"/>
    <s v="MYIB_ASSISTANT"/>
    <m/>
    <m/>
    <m/>
    <m/>
    <m/>
    <m/>
    <m/>
    <m/>
    <s v="Management Janji"/>
    <s v="2026-08-19 13:00:00 | Nama PIC : Bp Maulana No HP : 081259585437 No Alt : - M Janji : 19 Agustus 2026 Jam Pasang : Pagi / Siang Note : hubungi pelanggan jika ingin kelokasi"/>
    <s v="FCC"/>
    <s v="18-08-2026 14:40:02"/>
    <d v="2026-08-19T13:00:00"/>
    <m/>
    <s v="SURVEY_NEW_MANJA"/>
    <s v="LMJ"/>
    <s v="NO ADDON"/>
    <m/>
    <s v="MIE - SEND SURVEY"/>
    <s v="HSI Bisnis Promo HUT RI PSB 70% - 150 Mbps"/>
    <s v="INDIBIZ"/>
    <m/>
    <m/>
    <d v="2026-08-19T13:00:00"/>
    <s v="2026-08-19 13:00:00 | Nama PIC : Bp Maulana No HP : 081259585437 No Alt : - M Janji : 19 Agustus 2026 Jam Pasang : Pagi / Siang Note : hubungi pelanggan jika ingin kelokasi"/>
    <m/>
    <m/>
    <m/>
    <e v="#NUM!"/>
    <e v="#NUM!"/>
    <x v="0"/>
  </r>
  <r>
    <n v="1651"/>
    <n v="1002524876"/>
    <n v="3"/>
    <x v="2"/>
    <n v="4"/>
    <s v="PURWOKERTO"/>
    <s v="PURWOKERTO"/>
    <s v="PWT"/>
    <s v="REG"/>
    <s v="AO"/>
    <x v="0"/>
    <s v="1P INET"/>
    <s v="Completed (PS)"/>
    <s v="RBS-Regional 3"/>
    <d v="2026-08-13T16:10:56"/>
    <d v="2026-08-15T13:15:18"/>
    <n v="69365404"/>
    <m/>
    <n v="146303609281"/>
    <s v="SPBU PERTAMINA 44.531.14 KEDUNGRANDU"/>
    <s v="ODP-PWT-FAR/006 FAR/D02/006.01"/>
    <s v="WO061690095"/>
    <m/>
    <m/>
    <m/>
    <n v="109.219613"/>
    <n v="-7.4719090000000001"/>
    <s v="|MC00213|MYIA-073765634558/POI/MASRURI/081227515505/pupantaraarhath@gmail.com"/>
    <s v="MYIB_ASSISTANT"/>
    <m/>
    <m/>
    <m/>
    <m/>
    <m/>
    <m/>
    <m/>
    <m/>
    <s v="Management Janji"/>
    <s v="2026-08-14 13:00:00 | Jam Pemasangan : 08:00 - 12.00 Tanggal Pemasangan : 14/08/2026 Info Tambahan : Hubungi pelanggan sebelum datang ke lokasi"/>
    <s v="FCC"/>
    <s v="13-08-2026 16:25:51"/>
    <d v="2026-08-14T13:00:00"/>
    <m/>
    <s v="PS"/>
    <s v="PWT"/>
    <s v="NO ADDON"/>
    <n v="20260815"/>
    <s v="Completed"/>
    <s v="HSI Bisnis Promo HUT Telkom PSB 70% - 100 Mbps Dual Band"/>
    <s v="INDIBIZ"/>
    <m/>
    <m/>
    <d v="2026-08-14T13:00:00"/>
    <s v="2026-08-14 13:00:00 | Jam Pemasangan : 08:00 - 12.00 Tanggal Pemasangan : 14/08/2026 Info Tambahan : Hubungi pelanggan sebelum datang ke lokasi"/>
    <n v="2026"/>
    <n v="8"/>
    <n v="15"/>
    <d v="2026-08-15T00:00:00"/>
    <n v="0.45833333333575865"/>
    <x v="1"/>
  </r>
  <r>
    <n v="1652"/>
    <n v="1002516560"/>
    <n v="3"/>
    <x v="6"/>
    <n v="5"/>
    <s v="SIDOARJO"/>
    <s v="INNER - JATIM TIMUR"/>
    <s v="GDA"/>
    <s v="REG"/>
    <s v="AO"/>
    <x v="0"/>
    <m/>
    <s v="102 | FOLLOW UP COMPLETED"/>
    <s v="RBS-Regional 3"/>
    <d v="2026-08-09T15:24:23"/>
    <d v="2026-08-12T11:18:27"/>
    <n v="69361935"/>
    <m/>
    <n v="152317261855"/>
    <s v="Primkopal Juanda"/>
    <s v="ODP-GDA-FS/02"/>
    <s v="WO061398908"/>
    <m/>
    <m/>
    <m/>
    <n v="112.7670104"/>
    <n v="-7.3999744999999999"/>
    <s v="AMRBS;405989;AMEX;MUJI;RBS-3;SURAMADU;PSB;Primkopal Juanda;082142425176;spbujuanda16@gmail.com;HSI Bisnis (1:1) 100 Mbps (Rp 669.000) PSB Rp 150.000;Surakim;Jalan Raya Sedati no. 1 Juanda, Sedati, Sidoarjo"/>
    <s v="Amex"/>
    <m/>
    <m/>
    <m/>
    <m/>
    <m/>
    <m/>
    <m/>
    <m/>
    <s v="Management Janji"/>
    <s v="2026-08-11 13:00:00|Nama PIC:  bp surakim No HP: 082142425176 Alt: 082132733944 Tanggal: 11/8/2026 Jam Pasang: Siang Note: Hubungi sebelum ke lokasi, terimakasih.|40010577|MYDITA"/>
    <s v="FCC"/>
    <d v="2026-09-08T15:39:44"/>
    <d v="2026-08-11T13:00:00"/>
    <s v="Kendala Teknik"/>
    <s v="REVOKE"/>
    <s v="GDA"/>
    <s v="NO ADDON"/>
    <m/>
    <s v="Follow Up Revoke Completed, New Order ID : SC1002521748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13:00:00"/>
    <s v="2026-08-11 13:00:00|Nama PIC:  bp surakim No HP: 082142425176 Alt: 082132733944 Tanggal: 11/8/2026 Jam Pasang: Siang Note: Hubungi sebelum ke lokasi, terimakasih.|40010577|MYDITA"/>
    <m/>
    <m/>
    <m/>
    <e v="#NUM!"/>
    <e v="#NUM!"/>
    <x v="0"/>
  </r>
  <r>
    <n v="1653"/>
    <n v="1002518634"/>
    <n v="3"/>
    <x v="1"/>
    <n v="5"/>
    <s v="MADIUN"/>
    <s v="PONOROGO"/>
    <s v="PON"/>
    <s v="REG"/>
    <s v="AO"/>
    <x v="0"/>
    <s v="1P INET"/>
    <s v="Completed (PS)"/>
    <s v="RBS-Regional 3"/>
    <d v="2026-08-10T17:40:57"/>
    <d v="2026-08-12T05:38:42"/>
    <n v="69362768"/>
    <m/>
    <n v="152604231087"/>
    <s v="SPBU 54.634.09"/>
    <s v="ODP-PON-FU/18 FU/D05/18.01"/>
    <s v="WO061439190"/>
    <m/>
    <m/>
    <m/>
    <n v="111.49917000000001"/>
    <n v="-7.8193979999999996"/>
    <s v="|MN00282|MYIA-069822458168/POI/Nova Eka Herawati/082331735920/spbu5.5463409@gmail.com"/>
    <s v="MYIB_ASSISTANT"/>
    <m/>
    <m/>
    <m/>
    <m/>
    <m/>
    <m/>
    <m/>
    <m/>
    <s v="Management Janji"/>
    <s v="2026-08-11 15:00:00 | telp : 082331735920 alt :  M Janji : (11/08/2026) jam Pasang :pagi / siang  Note : hubungi pelanggan jika ingin kelokasi"/>
    <s v="FCC"/>
    <d v="2026-10-08T17:54:57"/>
    <d v="2026-08-11T15:00:00"/>
    <m/>
    <s v="PS"/>
    <s v="PON"/>
    <s v="NO ADDON"/>
    <n v="20260812"/>
    <s v="Completed"/>
    <s v="HSI Bisnis Promo HUT Telkom PSB 70% - 50 Mbps"/>
    <s v="INDIBIZ"/>
    <m/>
    <m/>
    <d v="2026-08-11T15:00:00"/>
    <s v="2026-08-11 15:00:00 | telp : 082331735920 alt :  M Janji : (11/08/2026) jam Pasang :pagi / siang  Note : hubungi pelanggan jika ingin kelokasi"/>
    <n v="2026"/>
    <n v="8"/>
    <n v="12"/>
    <d v="2026-08-12T00:00:00"/>
    <n v="0.375"/>
    <x v="1"/>
  </r>
  <r>
    <n v="1654"/>
    <n v="1002514207"/>
    <n v="3"/>
    <x v="2"/>
    <n v="4"/>
    <s v="PURWOKERTO"/>
    <s v="CILACAP"/>
    <s v="KRY"/>
    <s v="REG"/>
    <s v="AO"/>
    <x v="0"/>
    <s v="1P INET"/>
    <s v="98 | OSS - CANCEL COMPLETE"/>
    <s v="RBS-Regional 3"/>
    <d v="2026-08-07T10:49:56"/>
    <d v="2026-08-11T10:57:23"/>
    <n v="69360609"/>
    <m/>
    <n v="143385101853"/>
    <s v="SMP NEGERI 2 SUMPIUH"/>
    <s v="ODP-KRY-FH/037 FH/D03/037.01"/>
    <s v="WO061145924"/>
    <m/>
    <m/>
    <m/>
    <n v="109.353478"/>
    <n v="-7.6089570000000002"/>
    <s v="|MC00213|MYIA-071140399755/POI/SMP NEGERI 2 SUMPIUH/089512063354/smpnduasumpiuh@gmail.com"/>
    <s v="MYIB_ASSISTANT"/>
    <m/>
    <m/>
    <m/>
    <m/>
    <m/>
    <m/>
    <m/>
    <m/>
    <s v="Management Janji"/>
    <s v="2026-08-10 13:00:00 | Nama : BP DIDIK FIRMANSYAH No Hp : 089512063354 No Alt : 082323397458 Tgl Pemasangan : 08 Agustus 2026 Interval : PAGI  Note : Hubungi pelanggan terlebih dahulu"/>
    <s v="FCC"/>
    <d v="2026-07-08T10:55:20"/>
    <d v="2026-08-10T13:00:00"/>
    <s v="Kendala Pelanggan"/>
    <s v="CANCEL"/>
    <s v="KRY"/>
    <s v="NO ADDON"/>
    <m/>
    <s v="Cancel Completed"/>
    <s v="HSI Bisnis Promo HUT Telkom PSB 70% - 200 Mbps"/>
    <s v="INDIBIZ"/>
    <m/>
    <m/>
    <d v="2026-08-10T13:00:00"/>
    <s v="2026-08-10 13:00:00 | Nama : BP DIDIK FIRMANSYAH No Hp : 089512063354 No Alt : 082323397458 Tgl Pemasangan : 08 Agustus 2026 Interval : PAGI  Note : Hubungi pelanggan terlebih dahulu"/>
    <m/>
    <m/>
    <m/>
    <e v="#NUM!"/>
    <e v="#NUM!"/>
    <x v="0"/>
  </r>
  <r>
    <n v="1655"/>
    <n v="1002531927"/>
    <n v="3"/>
    <x v="3"/>
    <n v="5"/>
    <s v="SBY UTARA"/>
    <s v="LAMONGAN"/>
    <s v="BBA"/>
    <s v="REG"/>
    <s v="AO"/>
    <x v="0"/>
    <s v="1P INET"/>
    <s v="MIA - INVALID SURVEY"/>
    <s v="RBS-Regional 3"/>
    <d v="2026-08-18T07:52:56"/>
    <d v="2026-08-18T17:58:09"/>
    <n v="69368441"/>
    <m/>
    <n v="152441211307"/>
    <s v="HARIA STORE"/>
    <s v="ODP-BBA-FAF/03 FAF/D03/03.01"/>
    <s v="WO061967703"/>
    <m/>
    <m/>
    <m/>
    <n v="112.172974"/>
    <n v="-7.0892400000000002"/>
    <s v="|MN02646|MYIA-023352250295/POI/supono/081529807442/supono310389@gmail.com"/>
    <s v="MYIB_ASSISTANT"/>
    <m/>
    <m/>
    <m/>
    <m/>
    <m/>
    <m/>
    <m/>
    <m/>
    <s v="Management Janji"/>
    <s v="2026-08-19 13:00:00 | M janji : pagi Tanggal Pemasangan : 19 /agustus/2026 Note : hubungi pelanggan jika ingin ke lokasi, terima kasih."/>
    <s v="FCC"/>
    <s v="18-08-2026 07:55:10"/>
    <d v="2026-08-19T13:00:00"/>
    <m/>
    <s v="SURVEY_NEW_MANJA"/>
    <s v="BBA"/>
    <s v="NO ADDON"/>
    <m/>
    <s v="MIE - INVALID SURVEY - Pelanggan RNA"/>
    <s v="HSI Bisnis Promo HUT Telkom PSB 70% - 75 Mbps"/>
    <s v="INDIBIZ"/>
    <m/>
    <m/>
    <d v="2026-08-19T13:00:00"/>
    <s v="2026-08-19 13:00:00 | M janji : pagi Tanggal Pemasangan : 19 /agustus/2026 Note : hubungi pelanggan jika ingin ke lokasi, terima kasih."/>
    <m/>
    <m/>
    <m/>
    <e v="#NUM!"/>
    <e v="#NUM!"/>
    <x v="0"/>
  </r>
  <r>
    <n v="1656"/>
    <n v="1002514658"/>
    <n v="3"/>
    <x v="3"/>
    <n v="5"/>
    <s v="SBY SELATAN"/>
    <s v="KETINTANG"/>
    <s v="IJK"/>
    <s v="REG"/>
    <s v="AO"/>
    <x v="0"/>
    <m/>
    <s v="Completed (PS)"/>
    <s v="RBS-Regional 3"/>
    <d v="2026-08-07T13:46:18"/>
    <d v="2026-08-08T13:03:20"/>
    <n v="69360807"/>
    <m/>
    <n v="152306253188"/>
    <s v="VIVA APOTEK KEBON SARI SBY"/>
    <s v="ODP-IJK-FHD/31"/>
    <s v="WO061182752"/>
    <m/>
    <m/>
    <m/>
    <n v="112.715985"/>
    <n v="-7.3274815999999996"/>
    <s v="AMRBS;405075;REG3;KATATA VEKANIDYA;082225049060;CP.VINDYA RUSTAMA WARDHANA;081327371234;PSB INET 50 MBPS 355.000;PT SUMBER HIDUP SEHAT (KEBONSARI)"/>
    <s v="Account Manager"/>
    <m/>
    <m/>
    <m/>
    <m/>
    <m/>
    <m/>
    <m/>
    <m/>
    <s v="Management Janji"/>
    <s v="2026-08-11 15:00:00|M Janji : 11 agustus 2026 jam Pasang : siang Note : hubungi pelanggan jika ingin kelokasi |40961370|MYDITA"/>
    <s v="FCC"/>
    <d v="2026-07-08T13:54:50"/>
    <d v="2026-08-11T15:00:00"/>
    <m/>
    <s v="PS"/>
    <s v="IJK"/>
    <s v="NO ADDON"/>
    <n v="20260808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1T15:00:00"/>
    <s v="2026-08-11 15:00:00|M Janji : 11 agustus 2026 jam Pasang : siang Note : hubungi pelanggan jika ingin kelokasi |40961370|MYDITA"/>
    <n v="2026"/>
    <n v="8"/>
    <n v="8"/>
    <d v="2026-08-08T00:00:00"/>
    <n v="-3.625"/>
    <x v="1"/>
  </r>
  <r>
    <n v="1657"/>
    <n v="1002529711"/>
    <n v="3"/>
    <x v="7"/>
    <n v="4"/>
    <s v="KUDUS"/>
    <s v="KUDUS"/>
    <s v="DMA"/>
    <s v="REG"/>
    <s v="AO"/>
    <x v="0"/>
    <s v="1P INET"/>
    <s v="Completed (PS)"/>
    <s v="RBS-Regional 3"/>
    <d v="2026-08-16T13:58:57"/>
    <d v="2026-08-18T08:23:53"/>
    <n v="69367565"/>
    <m/>
    <n v="141456115421"/>
    <s v="SPBU KARANGREJO DEMAK"/>
    <s v="ODP-DMA-FDA/095"/>
    <s v="WO061880138"/>
    <m/>
    <m/>
    <m/>
    <n v="110.61047600000001"/>
    <n v="-6.9136769999999999"/>
    <s v="|MC60105|MYIA-091170124000/POI/Farid Khoirul Rizal/082141897815/spbu4459523@gmail.com"/>
    <s v="MYIB_ASSISTANT"/>
    <m/>
    <m/>
    <m/>
    <m/>
    <m/>
    <m/>
    <m/>
    <m/>
    <s v="Management Janji"/>
    <s v="2026-08-17 13:00:00 | Tanggal pemasangan : 17 AGUSTUS 2026 Jam pemasangan : pagi/siang Info Tambahan : Hubungi pelanggan dulu sebelum ke lokasi terima kasih"/>
    <s v="FCC"/>
    <s v="16-08-2026 14:10:39"/>
    <d v="2026-08-17T13:00:00"/>
    <m/>
    <s v="PS"/>
    <s v="DMA"/>
    <s v="NO ADDON"/>
    <n v="20260818"/>
    <s v="Completed"/>
    <s v="HSI Bisnis Basic PSB 70% Dual Band - 100 Mbps"/>
    <s v="INDIBIZ"/>
    <m/>
    <m/>
    <d v="2026-08-17T13:00:00"/>
    <s v="2026-08-17 13:00:00 | Tanggal pemasangan : 17 AGUSTUS 2026 Jam pemasangan : pagi/siang Info Tambahan : Hubungi pelanggan dulu sebelum ke lokasi terima kasih"/>
    <n v="2026"/>
    <n v="8"/>
    <n v="18"/>
    <d v="2026-08-18T00:00:00"/>
    <n v="0.45833333333575865"/>
    <x v="1"/>
  </r>
  <r>
    <n v="1658"/>
    <n v="1002505776"/>
    <n v="3"/>
    <x v="0"/>
    <n v="5"/>
    <s v="MATARAM"/>
    <s v="INNER - NUSA TENGGARA"/>
    <s v="MTR"/>
    <s v="REG"/>
    <s v="AO"/>
    <x v="0"/>
    <s v="1P INET"/>
    <s v="Completed (PS)"/>
    <s v="RBS-Regional 3"/>
    <d v="2026-08-03T10:34:56"/>
    <d v="2026-08-05T20:27:50"/>
    <n v="69357321"/>
    <m/>
    <n v="172601796755"/>
    <s v="TOKO BU MUS"/>
    <s v="ODP-MTR-FAU/36 FAU/D03/36.36"/>
    <s v="WO060766032"/>
    <m/>
    <m/>
    <m/>
    <n v="116.10826940630299"/>
    <n v="-8.5977861843256207"/>
    <s v="MD|MYDB-20260803264226|SC00001/MC00069|TOKO BU MUS|087840014561"/>
    <s v="MYDIGIBIZPARTNER"/>
    <m/>
    <m/>
    <m/>
    <m/>
    <m/>
    <m/>
    <m/>
    <m/>
    <s v="Management Janji"/>
    <s v="2026-08-05 13:00:00 | Tanggal pemasangan: 04/08/2026 Jam pemasangan : pagi / siang Info Tambahan : Hubungi pelanggan dulu sebelum ke lokasi. terima kasih "/>
    <s v="FCC"/>
    <d v="2026-03-08T10:40:22"/>
    <d v="2026-08-05T13:00:00"/>
    <m/>
    <s v="PS"/>
    <s v="MTR"/>
    <s v="NO ADDON"/>
    <n v="20260805"/>
    <s v="Completed"/>
    <s v="HSI Bisnis Promo HUT Telkom PSB 70% - 75 Mbps"/>
    <s v="INDIBIZ"/>
    <m/>
    <m/>
    <d v="2026-08-05T13:00:00"/>
    <s v="2026-08-05 13:00:00 | Tanggal pemasangan: 04/08/2026 Jam pemasangan : pagi / siang Info Tambahan : Hubungi pelanggan dulu sebelum ke lokasi. terima kasih "/>
    <n v="2026"/>
    <n v="8"/>
    <n v="5"/>
    <d v="2026-08-05T00:00:00"/>
    <n v="-0.54166666666424135"/>
    <x v="1"/>
  </r>
  <r>
    <n v="1659"/>
    <n v="1002521525"/>
    <n v="3"/>
    <x v="2"/>
    <n v="4"/>
    <s v="YOGYAKARTA"/>
    <s v="INNER - YOGYA JATENG SELATAN"/>
    <s v="PGR"/>
    <s v="REG"/>
    <s v="AO"/>
    <x v="0"/>
    <m/>
    <s v="Completed (PS)"/>
    <s v="RBS-Regional 3"/>
    <d v="2026-08-12T10:13:27"/>
    <d v="2026-08-14T13:52:16"/>
    <n v="69363953"/>
    <m/>
    <n v="141114227016"/>
    <s v="PT Langkah Manajemen Indonesia / 009 Ngestiharjo"/>
    <s v="ODP-PGR-FEQ/048"/>
    <s v="WO061726813"/>
    <m/>
    <m/>
    <m/>
    <n v="110.3367164"/>
    <n v="-7.8059580999999998"/>
    <s v="AMRBS/403103/ANISA DWIARYANI/R3/YOGYAKARTA/PSB HSI BISNIS 1S 50 MBPS PROMO HUT TELKOM 1:1/Conan Ryan Hindarto/081127012432/iot.004@apps.langkahkecil.id"/>
    <s v="Amex"/>
    <m/>
    <m/>
    <m/>
    <m/>
    <m/>
    <m/>
    <m/>
    <m/>
    <s v="Management Janji"/>
    <s v="2026-08-15 08:00:00|M Janji : (15/08/2026) jam Pasang :pagi Note : hubungi pelanggan jika ingin kelokasi|40971304|MYDITA"/>
    <s v="FCC"/>
    <d v="2026-12-08T10:39:53"/>
    <d v="2026-08-15T08:00:00"/>
    <m/>
    <s v="PS"/>
    <s v="PGR"/>
    <s v="NO ADDON"/>
    <n v="202608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5T08:00:00"/>
    <s v="2026-08-15 08:00:00|M Janji : (15/08/2026) jam Pasang :pagi Note : hubungi pelanggan jika ingin kelokasi|40971304|MYDITA"/>
    <n v="2026"/>
    <n v="8"/>
    <n v="14"/>
    <d v="2026-08-14T00:00:00"/>
    <n v="-1.3333333333357587"/>
    <x v="1"/>
  </r>
  <r>
    <n v="1660"/>
    <n v="1002526699"/>
    <n v="3"/>
    <x v="0"/>
    <n v="5"/>
    <s v="KUPANG"/>
    <s v="ATAMBUA"/>
    <s v="KEF"/>
    <s v="REG"/>
    <s v="AO"/>
    <x v="0"/>
    <s v="1P INET"/>
    <s v="Completed (PS)"/>
    <s v="RBS-Regional 3"/>
    <d v="2026-08-14T14:46:56"/>
    <d v="2026-08-15T10:41:00"/>
    <n v="69366172"/>
    <m/>
    <n v="172518796986"/>
    <s v="CU SERVIAM WINI"/>
    <s v="ODP-KEF-FQ/09 FQ/D01/09.01"/>
    <s v="WO061756542"/>
    <m/>
    <m/>
    <m/>
    <n v="124.509034800599"/>
    <n v="-9.1827841681567399"/>
    <s v="|MN00130|MYIA-008756818720/POI/RICHARDUS HADIA PRANATA JELO/082237157032/richardusjello@gmail.com"/>
    <s v="MYIB_ASSISTANT"/>
    <m/>
    <m/>
    <m/>
    <m/>
    <m/>
    <m/>
    <m/>
    <m/>
    <s v="Management Janji"/>
    <s v="2026-08-15 13:00:00 | telp:082237157032 alt : sudah dipasang moban aktivasi"/>
    <s v="FCC"/>
    <s v="14-08-2026 14:55:03"/>
    <d v="2026-08-15T13:00:00"/>
    <m/>
    <s v="PS"/>
    <s v="KEF"/>
    <s v="NETMONK"/>
    <n v="20260815"/>
    <s v="Completed"/>
    <s v="HSI Bisnis Basic Bundling Netmonk Promo 2026 PSB 70% - 50 Mbps"/>
    <s v="INDIBIZ"/>
    <m/>
    <m/>
    <d v="2026-08-15T13:00:00"/>
    <s v="2026-08-15 13:00:00 | telp:082237157032 alt : sudah dipasang moban aktivasi"/>
    <n v="2026"/>
    <n v="8"/>
    <n v="15"/>
    <d v="2026-08-15T00:00:00"/>
    <n v="-0.54166666666424135"/>
    <x v="1"/>
  </r>
  <r>
    <n v="1661"/>
    <n v="1002527156"/>
    <n v="3"/>
    <x v="6"/>
    <n v="5"/>
    <s v="JEMBER"/>
    <s v="SITUBONDO"/>
    <s v="SIT"/>
    <s v="REG"/>
    <s v="AO"/>
    <x v="0"/>
    <s v="1P INET"/>
    <s v="Completed (PS)"/>
    <s v="RBS-Regional 3"/>
    <d v="2026-08-14T16:25:58"/>
    <d v="2026-08-14T19:45:14"/>
    <n v="69366303"/>
    <m/>
    <n v="152506219086"/>
    <s v="TOKO SEMBAKO RIZQIL JAYA"/>
    <s v="ODP-SIT-FN/69"/>
    <s v="WO061770233"/>
    <m/>
    <m/>
    <m/>
    <n v="113.933761"/>
    <n v="-7.6988960000000004"/>
    <s v="|MN00099|MYIA-080745790216/POI/HORIYANTO/085236909600/sayangphoto@gmail.com"/>
    <s v="MYIB_ASSISTANT"/>
    <m/>
    <m/>
    <m/>
    <m/>
    <m/>
    <m/>
    <m/>
    <m/>
    <s v="Management Janji"/>
    <s v="2026-08-15 13:00:00 | Nama PIC : Bp Horiyanto No HP : 085236909600 No Alt : - M Janji :  15 Agustus 2026 Jam Pasang : Pagi / Siang Note : hubungi pelanggan jika ingin kelokasi"/>
    <s v="FCC"/>
    <s v="14-08-2026 16:39:53"/>
    <d v="2026-08-15T13:00:00"/>
    <m/>
    <s v="PS"/>
    <s v="SIT"/>
    <s v="NO ADDON"/>
    <n v="20260814"/>
    <s v="Completed"/>
    <s v="HSI Bisnis Khusus Winback PSB 70% - 200 Mbps"/>
    <s v="INDIBIZ"/>
    <m/>
    <m/>
    <d v="2026-08-15T13:00:00"/>
    <s v="2026-08-15 13:00:00 | Nama PIC : Bp Horiyanto No HP : 085236909600 No Alt : - M Janji :  15 Agustus 2026 Jam Pasang : Pagi / Siang Note : hubungi pelanggan jika ingin kelokasi"/>
    <n v="2026"/>
    <n v="8"/>
    <n v="14"/>
    <d v="2026-08-14T00:00:00"/>
    <n v="-1.5416666666642413"/>
    <x v="1"/>
  </r>
  <r>
    <n v="1662"/>
    <n v="1002512102"/>
    <n v="3"/>
    <x v="4"/>
    <n v="4"/>
    <s v="SEMARANG"/>
    <s v="KENDAL"/>
    <s v="WLR"/>
    <s v="REG"/>
    <s v="AO"/>
    <x v="0"/>
    <m/>
    <s v="102 | FOLLOW UP COMPLETED"/>
    <s v="RBS-Regional 3"/>
    <d v="2026-08-06T11:46:58"/>
    <d v="2026-08-09T14:07:02"/>
    <n v="69359839"/>
    <n v="2946102028"/>
    <n v="143407106637"/>
    <s v="PT GLOBAL JET EXPRESS"/>
    <s v="ODP-WLR-FF/155"/>
    <s v="WO061250234"/>
    <m/>
    <m/>
    <m/>
    <n v="110.0445857"/>
    <n v="-6.9671436"/>
    <s v="AMRBS;403099;TREG4;MUHAMMAD MASTUR;081226139781;CP HENDRIK KURNISANDI;088985037014;PAKET 2S INET VOICE 50 MBPS (479.000);PT GLOBAL JET EXPRESS//GRINGSING LAMA;input by tito"/>
    <s v="Account Manager"/>
    <m/>
    <m/>
    <m/>
    <m/>
    <m/>
    <m/>
    <m/>
    <m/>
    <s v="Management Janji"/>
    <s v="2026-08-10 13:00:00|Nama PIC: bp hendrik Notel: 088985037014 Alt: -  Tanggal: 10/8/2026 Jam Pasang: Siang Note: Hubungi pelanggan sebelum ke lokasi, terima kasih. |40010577|MYDITA"/>
    <s v="FCC"/>
    <d v="2026-06-08T11:54:59"/>
    <d v="2026-08-10T13:00:00"/>
    <m/>
    <s v="REVOKE"/>
    <s v="WLR"/>
    <s v="NO ADDON"/>
    <m/>
    <s v="Follow Up Revoke Completed, New Order ID : SC1002516519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13:00:00"/>
    <s v="2026-08-10 13:00:00|Nama PIC: bp hendrik Notel: 088985037014 Alt: -  Tanggal: 10/8/2026 Jam Pasang: Siang Note: Hubungi pelanggan sebelum ke lokasi, terima kasih. |40010577|MYDITA"/>
    <m/>
    <m/>
    <m/>
    <e v="#NUM!"/>
    <e v="#NUM!"/>
    <x v="0"/>
  </r>
  <r>
    <n v="1663"/>
    <n v="1002529670"/>
    <n v="3"/>
    <x v="6"/>
    <n v="5"/>
    <s v="JEMBER"/>
    <s v="BANYUWANGI"/>
    <s v="GEN"/>
    <s v="REG"/>
    <s v="AO"/>
    <x v="0"/>
    <s v="1P INET"/>
    <s v="Completed (PS)"/>
    <s v="RBS-Regional 3"/>
    <d v="2026-08-16T13:35:56"/>
    <d v="2026-08-17T15:54:01"/>
    <n v="69367529"/>
    <m/>
    <n v="152519203988"/>
    <s v="ES TELLER JAMBEWANGI"/>
    <s v="ODP-GEN-FS/35 FS/D01/35.01"/>
    <s v="WO061878552"/>
    <m/>
    <m/>
    <m/>
    <n v="114.123612865805"/>
    <n v="-8.2788574805034401"/>
    <s v="MD|MYDB-20260816265690|DC30004/MC30050|ES TELLER JAMBEWANGI|081334620161"/>
    <s v="MYDIGIBIZPARTNER"/>
    <m/>
    <m/>
    <m/>
    <m/>
    <m/>
    <m/>
    <m/>
    <m/>
    <s v="Management Janji"/>
    <s v="2026-08-17 13:00:00 | Nama PIC : ibu winda No HP : 081334620161 Alt :  M Janji : (SENIN/17/AGUSTUS/2026) jam Pasang : 09:00 Note : hubungi pelanggan jika ingin kelokasi"/>
    <s v="FCC"/>
    <s v="16-08-2026 13:39:58"/>
    <d v="2026-08-17T13:00:00"/>
    <m/>
    <s v="PS"/>
    <s v="GEN"/>
    <s v="NO ADDON"/>
    <n v="20260817"/>
    <s v="Completed"/>
    <s v="HSI Bisnis Promo HUT Telkom PSB 70% - 300 Mbps"/>
    <s v="INDIBIZ"/>
    <m/>
    <m/>
    <d v="2026-08-17T13:00:00"/>
    <s v="2026-08-17 13:00:00 | Nama PIC : ibu winda No HP : 081334620161 Alt :  M Janji : (SENIN/17/AGUSTUS/2026) jam Pasang : 09:00 Note : hubungi pelanggan jika ingin kelokasi"/>
    <n v="2026"/>
    <n v="8"/>
    <n v="17"/>
    <d v="2026-08-17T00:00:00"/>
    <n v="-0.54166666666424135"/>
    <x v="1"/>
  </r>
  <r>
    <n v="1664"/>
    <n v="1002520490"/>
    <n v="3"/>
    <x v="6"/>
    <n v="5"/>
    <s v="SIDOARJO"/>
    <s v="PASURUAN"/>
    <s v="GEM"/>
    <s v="REG"/>
    <s v="AO"/>
    <x v="0"/>
    <m/>
    <s v="Completed (PS)"/>
    <s v="RBS-Regional 3"/>
    <d v="2026-08-11T15:31:05"/>
    <d v="2026-08-11T21:48:37"/>
    <n v="69363566"/>
    <m/>
    <n v="152743216281"/>
    <s v="UD. SUMBERJAYA"/>
    <s v="ODP-GEM-FAG/047"/>
    <s v="WO061523488"/>
    <m/>
    <m/>
    <m/>
    <n v="112.6951203"/>
    <n v="-7.5656860999999997"/>
    <s v="|MC30223|/ARI SUGIANTO/81252338289/fikrihanif909@gmail.com"/>
    <s v="Sales Force DBS"/>
    <m/>
    <m/>
    <m/>
    <m/>
    <m/>
    <m/>
    <m/>
    <m/>
    <s v="Management Janji"/>
    <s v="2026-08-12 13:00:00|Tanggal pemasangan: 12/08/2026 Jam pemasangan : siang Info Tambahan : Hubungi pelanggan dulu sebelum ke lokasi terima kasih.|40961370|MYDITA"/>
    <s v="FCC"/>
    <d v="2026-11-08T15:39:49"/>
    <d v="2026-08-12T13:00:00"/>
    <m/>
    <s v="PS"/>
    <s v="GEM"/>
    <s v="NETMONK"/>
    <n v="2026081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2T13:00:00"/>
    <s v="2026-08-12 13:00:00|Tanggal pemasangan: 12/08/2026 Jam pemasangan : siang Info Tambahan : Hubungi pelanggan dulu sebelum ke lokasi terima kasih.|40961370|MYDITA"/>
    <n v="2026"/>
    <n v="8"/>
    <n v="11"/>
    <d v="2026-08-11T00:00:00"/>
    <n v="-1.5416666666642413"/>
    <x v="1"/>
  </r>
  <r>
    <n v="1665"/>
    <n v="1002524844"/>
    <n v="3"/>
    <x v="3"/>
    <n v="5"/>
    <s v="MADURA"/>
    <s v="PAMEKASAN"/>
    <s v="PRG"/>
    <s v="REG"/>
    <s v="AO"/>
    <x v="0"/>
    <s v="1P INET"/>
    <s v="Completed (PS)"/>
    <s v="RBS-Regional 3"/>
    <d v="2026-08-13T16:02:57"/>
    <d v="2026-08-14T10:44:50"/>
    <n v="69365397"/>
    <m/>
    <n v="152428209680"/>
    <s v="JAYA CEMERLANG"/>
    <s v="ODP-PRG-FAA/27 FAA/D04/27.01"/>
    <s v="WO061689051"/>
    <m/>
    <m/>
    <m/>
    <n v="113.744204007089"/>
    <n v="-7.1146511272033397"/>
    <s v="MD|MYDB-20260813265235|DN00001/MN00806|JAYA CEMERLANG|082327147125"/>
    <s v="MYDIGIBIZPARTNER"/>
    <m/>
    <m/>
    <m/>
    <m/>
    <m/>
    <m/>
    <m/>
    <m/>
    <s v="Management Janji"/>
    <s v="2026-08-14 13:00:00 | Nama PIC : Bp Khalifi No HP : 082327147125 No Alt : - M Janji :  14 Agustus 2026 Jam Pasang : Pagi / Siang Note : hubungi pelanggan jika ingin kelokasi "/>
    <s v="FCC"/>
    <s v="13-08-2026 16:09:57"/>
    <d v="2026-08-14T13:00:00"/>
    <m/>
    <s v="PS"/>
    <s v="PRG"/>
    <s v="NO ADDON"/>
    <n v="20260814"/>
    <s v="Completed"/>
    <s v="HSI Bisnis Promo HUT Telkom PSB 70% - 300 Mbps"/>
    <s v="INDIBIZ"/>
    <m/>
    <m/>
    <d v="2026-08-14T13:00:00"/>
    <s v="2026-08-14 13:00:00 | Nama PIC : Bp Khalifi No HP : 082327147125 No Alt : - M Janji :  14 Agustus 2026 Jam Pasang : Pagi / Siang Note : hubungi pelanggan jika ingin kelokasi "/>
    <n v="2026"/>
    <n v="8"/>
    <n v="14"/>
    <d v="2026-08-14T00:00:00"/>
    <n v="-0.54166666666424135"/>
    <x v="1"/>
  </r>
  <r>
    <n v="1666"/>
    <n v="1002513019"/>
    <n v="3"/>
    <x v="7"/>
    <n v="4"/>
    <s v="KUDUS"/>
    <s v="KUDUS"/>
    <s v="KUD"/>
    <s v="REG"/>
    <s v="AO"/>
    <x v="0"/>
    <m/>
    <s v="Completed (PS)"/>
    <s v="RBS-Regional 3"/>
    <d v="2026-08-06T15:56:51"/>
    <d v="2026-08-06T17:40:41"/>
    <n v="69358544"/>
    <m/>
    <n v="142401145989"/>
    <s v="SPBU 4459301"/>
    <s v="ODP-KUD-FAJ/137"/>
    <s v="WO061098965"/>
    <m/>
    <m/>
    <m/>
    <n v="110.82376465999999"/>
    <n v="-6.8016982690000001"/>
    <s v="|MC60142|MYIA-028825305017/POI/DERA BAHTIAR WIDIYANTO /08562685148/spbu_modern@yahoo.com"/>
    <s v="Sales Profesional"/>
    <m/>
    <m/>
    <m/>
    <m/>
    <m/>
    <m/>
    <m/>
    <m/>
    <s v="Management Janji"/>
    <s v="2026-08-05 13:00:00 | M Janji : (05/08/2026)  jam Pasang : 09:00  Note : hubungi pelanggan jika ingin kelokasi"/>
    <s v="FCC"/>
    <d v="2026-06-08T16:10:32"/>
    <m/>
    <m/>
    <s v="PS"/>
    <s v="KUD"/>
    <s v="NO ADDON"/>
    <n v="20260806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6T07:00:00"/>
    <s v="2026-08-05 13:00:00 | M Janji : (05/08/2026)  jam Pasang : 09:00  Note : hubungi pelanggan jika ingin kelokasi"/>
    <n v="2026"/>
    <n v="8"/>
    <n v="6"/>
    <d v="2026-08-06T00:00:00"/>
    <n v="-0.29166666666424135"/>
    <x v="1"/>
  </r>
  <r>
    <n v="1667"/>
    <n v="1002520775"/>
    <n v="3"/>
    <x v="3"/>
    <n v="5"/>
    <s v="SBY UTARA"/>
    <s v="LAMONGAN"/>
    <s v="BDG"/>
    <s v="REG"/>
    <s v="AO"/>
    <x v="0"/>
    <m/>
    <s v="Completed (PS)"/>
    <s v="RBS-Regional 3"/>
    <d v="2026-08-11T16:40:59"/>
    <d v="2026-08-12T14:04:49"/>
    <n v="69363667"/>
    <m/>
    <n v="152448204560"/>
    <s v="SPBU 53.622.27"/>
    <s v="ODP-BDG-FG/05"/>
    <s v="WO061534994"/>
    <m/>
    <m/>
    <m/>
    <n v="112.356384625804"/>
    <n v="-6.8669660879565102"/>
    <s v="|MN01781|/SPBU 53.622.27/DANU ANUGRAH PERNIKADILAH/081322092660/spbu5362227@gmail.com/HSI Basic Promo HUT Telkom (1:2) 50 Mbps (Rp 320.000) PSB Rp 150.000/"/>
    <s v="Sales Force DBS"/>
    <m/>
    <m/>
    <m/>
    <m/>
    <m/>
    <m/>
    <m/>
    <m/>
    <s v="Management Janji"/>
    <s v="2026-08-12 15:00:00|Waktu pemasangan : 12 agustus 2026 Jam pemasangan : 08.00 - 12.00 Info Tambahan : Hubungi pelanggan dulu sebelum ke lokasi terimakasih  |40971401|MYDITA"/>
    <s v="FCC"/>
    <d v="2026-11-08T16:54:58"/>
    <d v="2026-08-12T15:00:00"/>
    <m/>
    <s v="PS"/>
    <s v="BDG"/>
    <s v="NO ADDON"/>
    <n v="20260812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12T15:00:00"/>
    <s v="2026-08-12 15:00:00|Waktu pemasangan : 12 agustus 2026 Jam pemasangan : 08.00 - 12.00 Info Tambahan : Hubungi pelanggan dulu sebelum ke lokasi terimakasih  |40971401|MYDITA"/>
    <n v="2026"/>
    <n v="8"/>
    <n v="12"/>
    <d v="2026-08-12T00:00:00"/>
    <n v="-0.625"/>
    <x v="1"/>
  </r>
  <r>
    <n v="1668"/>
    <n v="1002512835"/>
    <n v="3"/>
    <x v="2"/>
    <n v="4"/>
    <s v="YOGYAKARTA"/>
    <s v="GUNUNG KIDUL"/>
    <s v="WNS"/>
    <s v="REG"/>
    <s v="AO"/>
    <x v="0"/>
    <m/>
    <s v="FCC - HD1A - INPROGRESS FOLLOW UP"/>
    <s v="RBS-Regional 3"/>
    <d v="2026-08-06T15:11:12"/>
    <d v="2026-08-07T14:40:46"/>
    <n v="69360139"/>
    <m/>
    <n v="143135115037"/>
    <s v="Jaringan Multimedia Indonesia"/>
    <m/>
    <m/>
    <m/>
    <m/>
    <m/>
    <n v="110.42143016140901"/>
    <n v="-8.0286884557070994"/>
    <s v="AMRBS/403103/ANISA DWIARYANI/R3/YOGYAKARTA/PSB HSI BISNIS BASIC 1S 50 MBPS PROMO HUT TELKOM 1:2/Jaringan Multimedia Indonesia/081229749275 081804098210/johanfirdi@gmail.com"/>
    <s v="Amex"/>
    <m/>
    <m/>
    <m/>
    <m/>
    <m/>
    <m/>
    <m/>
    <m/>
    <m/>
    <m/>
    <m/>
    <d v="2026-06-08T15:25:44"/>
    <m/>
    <m/>
    <s v="FCC"/>
    <s v="WNS"/>
    <s v="NO ADDON"/>
    <m/>
    <s v="FOLLOW UP : Follow Up HANIF NUROHMAN 40981182|MYDITA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m/>
    <m/>
    <m/>
    <m/>
    <m/>
    <e v="#NUM!"/>
    <e v="#NUM!"/>
    <x v="0"/>
  </r>
  <r>
    <n v="1669"/>
    <n v="1002515894"/>
    <n v="3"/>
    <x v="4"/>
    <n v="4"/>
    <s v="PEKALONGAN"/>
    <s v="SLAWI"/>
    <s v="SLW"/>
    <s v="REG"/>
    <s v="AO"/>
    <x v="0"/>
    <s v="1P INET"/>
    <s v="102 | FOLLOW UP COMPLETED"/>
    <s v="RBS-Regional 3"/>
    <d v="2026-08-08T12:43:57"/>
    <d v="2026-08-10T14:36:25"/>
    <n v="69361431"/>
    <m/>
    <n v="142283119918"/>
    <s v="SPPG LAPAS SLAWI"/>
    <s v="ODP-SLW-FY/011 FY/D01/011.01"/>
    <s v="WO061256462"/>
    <m/>
    <m/>
    <m/>
    <n v="109.12327380000001"/>
    <n v="-7.0014816999999896"/>
    <s v="|MN00347|MYIA-086295526647/POI/EDI SUPRIADI/08976405111/sppglapasslawi@gmail.com"/>
    <s v="MYIB_ASSISTANT"/>
    <m/>
    <m/>
    <m/>
    <m/>
    <m/>
    <m/>
    <m/>
    <m/>
    <s v="Management Janji"/>
    <s v="2026-08-09 13:00:00 | Tanggal Pemasangan : 09 Agustus 2026 Jam Pemasangan : 08:00 13:00 Info Tambahan : Hubungi pelanggan dulu sebelum ke lokasi terimakasih"/>
    <s v="FCC"/>
    <d v="2026-08-08T12:55:02"/>
    <d v="2026-08-09T13:00:00"/>
    <s v="Kendala Lainnya"/>
    <s v="REVOKE"/>
    <s v="SLW"/>
    <s v="NO ADDON"/>
    <m/>
    <s v="Follow Up Revoke Completed, New Order ID : SC1002518058"/>
    <s v="HSI Bisnis Basic Promo HUT Telkom PSB 70% - 50 Mbps"/>
    <s v="INDIBIZ"/>
    <m/>
    <m/>
    <d v="2026-08-09T13:00:00"/>
    <s v="2026-08-09 13:00:00 | Tanggal Pemasangan : 09 Agustus 2026 Jam Pemasangan : 08:00 13:00 Info Tambahan : Hubungi pelanggan dulu sebelum ke lokasi terimakasih"/>
    <m/>
    <m/>
    <m/>
    <e v="#NUM!"/>
    <e v="#NUM!"/>
    <x v="0"/>
  </r>
  <r>
    <n v="1670"/>
    <n v="1002516177"/>
    <n v="3"/>
    <x v="2"/>
    <n v="4"/>
    <s v="PURWOKERTO"/>
    <s v="PURWOKERTO"/>
    <s v="AJB"/>
    <s v="REG"/>
    <s v="AO"/>
    <x v="0"/>
    <s v="1P INET"/>
    <s v="102 | FOLLOW UP COMPLETED"/>
    <s v="RBS-Regional 3"/>
    <d v="2026-08-08T16:55:57"/>
    <d v="2026-08-11T13:58:21"/>
    <n v="69361613"/>
    <m/>
    <n v="143387115914"/>
    <s v="SPBU CANDIMAS 44 531 24 JATILAWANG"/>
    <s v="ODP-AJB-FF/021 FF/D02/021.01"/>
    <s v="WO061282464"/>
    <m/>
    <m/>
    <m/>
    <n v="109.09837"/>
    <n v="-7.5303769999999997"/>
    <s v="|MC00213|MYIA-025938327552/POI/RIZKI SEFRITA WULANDARI/081313474706/spbu_cm6@yahoo.com"/>
    <s v="MYIB_ASSISTANT"/>
    <m/>
    <m/>
    <m/>
    <m/>
    <m/>
    <m/>
    <m/>
    <m/>
    <s v="Management Janji"/>
    <s v="2026-08-09 13:00:00 | Nama PIC: bu inka  Notel: 081313474706 Alt: -  Tanggal: 9/8/2026 Jam Pasang: Siang Note: Hubungi pelanggan sebelum ke lokasi, terima kasih. "/>
    <s v="FCC"/>
    <d v="2026-08-08T17:10:22"/>
    <d v="2026-08-09T13:00:00"/>
    <s v="Kendala Lainnya"/>
    <s v="REVOKE"/>
    <s v="AJB"/>
    <s v="NO ADDON"/>
    <m/>
    <s v="Follow Up Revoke Completed, New Order ID : SC1002520038"/>
    <s v="HSI Bisnis Promo HUT Telkom PSB 70% - 100 Mbps"/>
    <s v="INDIBIZ"/>
    <m/>
    <m/>
    <d v="2026-08-09T13:00:00"/>
    <s v="2026-08-09 13:00:00 | Nama PIC: bu inka  Notel: 081313474706 Alt: -  Tanggal: 9/8/2026 Jam Pasang: Siang Note: Hubungi pelanggan sebelum ke lokasi, terima kasih. "/>
    <m/>
    <m/>
    <m/>
    <e v="#NUM!"/>
    <e v="#NUM!"/>
    <x v="0"/>
  </r>
  <r>
    <n v="1671"/>
    <n v="1002523352"/>
    <n v="3"/>
    <x v="3"/>
    <n v="5"/>
    <s v="MADURA"/>
    <s v="PAMEKASAN"/>
    <s v="PME"/>
    <s v="REG"/>
    <s v="AO"/>
    <x v="0"/>
    <m/>
    <s v="Completed (PS)"/>
    <s v="RBS-Regional 3"/>
    <d v="2026-08-13T08:53:07"/>
    <d v="2026-08-13T17:46:13"/>
    <n v="69364729"/>
    <m/>
    <n v="152426928141"/>
    <s v="TB UTAMA"/>
    <s v="ODP-PME-FBF/29"/>
    <s v="WO061648467"/>
    <m/>
    <m/>
    <m/>
    <n v="113.3926275"/>
    <n v="-7.1226965"/>
    <s v="|MN00558|/TB UTAMA/087899231346/aguspurwanto9@gmail.com/HSI Bisnis Promo HUT Telkom (1:1) 300 Mbps (Rp 1.130.000) PSB Rp 150.000/Agus/-7,1226188, 113,3929332"/>
    <s v="Sales Force DBS"/>
    <m/>
    <m/>
    <m/>
    <m/>
    <m/>
    <m/>
    <m/>
    <m/>
    <s v="Management Janji"/>
    <s v="2026-08-14 08:00:00|M Janji : (14/08/2026) jam Pasang :pagi / siang  Note : hubungi pelanggan jika ingin kelokasi|40981182|MYDITA"/>
    <s v="FCC"/>
    <s v="13-08-2026 08:55:52"/>
    <d v="2026-08-14T08:00:00"/>
    <m/>
    <s v="PS"/>
    <s v="PME"/>
    <s v="NO ADDON"/>
    <n v="2026081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4T08:00:00"/>
    <s v="2026-08-14 08:00:00|M Janji : (14/08/2026) jam Pasang :pagi / siang  Note : hubungi pelanggan jika ingin kelokasi|40981182|MYDITA"/>
    <n v="2026"/>
    <n v="8"/>
    <n v="13"/>
    <d v="2026-08-13T00:00:00"/>
    <n v="-1.3333333333357587"/>
    <x v="1"/>
  </r>
  <r>
    <n v="1672"/>
    <n v="1002509338"/>
    <n v="3"/>
    <x v="3"/>
    <n v="5"/>
    <s v="SBY SELATAN"/>
    <s v="KETINTANG"/>
    <s v="RKT"/>
    <s v="REG"/>
    <s v="AO"/>
    <x v="0"/>
    <m/>
    <s v="Completed (PS)"/>
    <s v="RBS-Regional 3"/>
    <d v="2026-08-04T17:19:06"/>
    <d v="2026-08-04T19:15:14"/>
    <n v="69358109"/>
    <m/>
    <n v="152308241272"/>
    <s v="PT Tristar Logistik Transindo"/>
    <s v="ODP-RKT-FCG/03"/>
    <s v="WO060925727"/>
    <m/>
    <m/>
    <m/>
    <n v="112.76560000000001"/>
    <n v="-7.3310000000000004"/>
    <s v="|MN00843|MYIA-009802619742/POI/Hari Budi Mulyana/085759589579/haribudi.mulyana@tristartransindo.com"/>
    <s v="Sales Force DBS"/>
    <m/>
    <m/>
    <m/>
    <m/>
    <m/>
    <m/>
    <m/>
    <m/>
    <s v="Management Janji"/>
    <s v="2026-08-05 08:00:00 | M Janji : (05/08/2026)  jam Pasang : 09:00  Note : hubungi pelanggan jika ingin kelokasi"/>
    <s v="FCC"/>
    <d v="2026-04-08T17:25:39"/>
    <m/>
    <m/>
    <s v="PS"/>
    <s v="RKT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07:00:00"/>
    <s v="2026-08-05 08:00:00 | M Janji : (05/08/2026)  jam Pasang : 09:00  Note : hubungi pelanggan jika ingin kelokasi"/>
    <n v="2026"/>
    <n v="8"/>
    <n v="4"/>
    <d v="2026-08-04T00:00:00"/>
    <n v="-0.29166666666424135"/>
    <x v="1"/>
  </r>
  <r>
    <n v="1673"/>
    <n v="1002526152"/>
    <n v="3"/>
    <x v="6"/>
    <n v="5"/>
    <s v="JEMBER"/>
    <s v="SITUBONDO"/>
    <s v="BKI"/>
    <s v="REG"/>
    <s v="AO"/>
    <x v="0"/>
    <s v="1P INET"/>
    <s v="Completed (PS)"/>
    <s v="RBS-Regional 3"/>
    <d v="2026-08-14T11:25:56"/>
    <d v="2026-08-14T21:19:01"/>
    <n v="69365921"/>
    <m/>
    <n v="152531208027"/>
    <s v="TOKO MARHAM"/>
    <s v="ODP-BKI-FH/54 FH/D01/54.01"/>
    <s v="WO061733871"/>
    <m/>
    <m/>
    <m/>
    <n v="113.71419400000001"/>
    <n v="-7.7851400000000002"/>
    <s v="|MN00099|MYIA-002224267773/POI/SAIFUL MARHAMDI/081252182998/marhamdisaiful@gmail.com"/>
    <s v="MYIB_ASSISTANT"/>
    <m/>
    <m/>
    <m/>
    <m/>
    <m/>
    <m/>
    <m/>
    <m/>
    <s v="Management Janji"/>
    <s v="2026-08-15 08:00:00 | Nama PIC : SAIFUL  No HP : 081252182998 Alt : 085232460535 M Janji : 15 Augustus 2026 Jam Pasang : 08.00 - 13:00  NoteÃ‚Â :  hubungi terlebih dahulu sebelum kelokasi"/>
    <s v="FCC"/>
    <s v="14-08-2026 11:39:52"/>
    <d v="2026-08-15T08:00:00"/>
    <m/>
    <s v="PS"/>
    <s v="BKI"/>
    <s v="NO ADDON"/>
    <n v="20260814"/>
    <s v="Completed"/>
    <s v="HSI Bisnis Khusus Winback PSB 70% - 300 Mbps"/>
    <s v="INDIBIZ"/>
    <m/>
    <m/>
    <d v="2026-08-15T08:00:00"/>
    <s v="2026-08-15 08:00:00 | Nama PIC : SAIFUL  No HP : 081252182998 Alt : 085232460535 M Janji : 15 Augustus 2026 Jam Pasang : 08.00 - 13:00  NoteÃ‚Â :  hubungi terlebih dahulu sebelum kelokasi"/>
    <n v="2026"/>
    <n v="8"/>
    <n v="14"/>
    <d v="2026-08-14T00:00:00"/>
    <n v="-1.3333333333357587"/>
    <x v="1"/>
  </r>
  <r>
    <n v="1674"/>
    <n v="1002505520"/>
    <n v="3"/>
    <x v="1"/>
    <n v="5"/>
    <s v="KEDIRI"/>
    <s v="TRENGGALEK"/>
    <s v="TRE"/>
    <s v="REG"/>
    <s v="AO"/>
    <x v="0"/>
    <s v="1P INET"/>
    <s v="Completed (PS)"/>
    <s v="RBS-Regional 3"/>
    <d v="2026-08-03T08:43:57"/>
    <d v="2026-08-03T19:22:33"/>
    <n v="69357182"/>
    <m/>
    <n v="152608208821"/>
    <s v="SALIS OLSHOP"/>
    <s v="ODP-TRE-FZ/51 FZ/D04/51.01"/>
    <s v="WO060755029"/>
    <m/>
    <m/>
    <m/>
    <n v="111.706270815018"/>
    <n v="-8.0549025045825502"/>
    <s v="|MN02702|MYIA-067761340039/POI/SALIS FARIHA RAMADHANI/087896578557/ooke64707@gmail.com"/>
    <s v="MYIB_ASSISTANT"/>
    <m/>
    <m/>
    <m/>
    <m/>
    <m/>
    <m/>
    <m/>
    <m/>
    <s v="Management Janji"/>
    <s v="2026-08-04 08:00:00 | Nama PIC: bp rudi  Notel: 087896578557 Alt: -  Tanggal: 4/8/2026 Jam Pasang: Pagi Note: Hubungi sebelum ke lokasi, terimakasih. "/>
    <s v="FCC"/>
    <d v="2026-03-08T08:55:09"/>
    <d v="2026-08-04T08:00:00"/>
    <m/>
    <s v="PS"/>
    <s v="TRE"/>
    <s v="NO ADDON"/>
    <n v="20260803"/>
    <s v="Completed"/>
    <s v="HSI Bisnis Promo HUT Telkom PSB 70% - 150 Mbps"/>
    <s v="INDIBIZ"/>
    <m/>
    <m/>
    <d v="2026-08-04T08:00:00"/>
    <s v="2026-08-04 08:00:00 | Nama PIC: bp rudi  Notel: 087896578557 Alt: -  Tanggal: 4/8/2026 Jam Pasang: Pagi Note: Hubungi sebelum ke lokasi, terimakasih. "/>
    <n v="2026"/>
    <n v="8"/>
    <n v="3"/>
    <d v="2026-08-03T00:00:00"/>
    <n v="-1.3333333333357587"/>
    <x v="1"/>
  </r>
  <r>
    <n v="1675"/>
    <n v="1002519037"/>
    <n v="3"/>
    <x v="6"/>
    <n v="5"/>
    <s v="SIDOARJO"/>
    <s v="MOJOKERTO"/>
    <s v="MIP"/>
    <s v="REG"/>
    <s v="AO"/>
    <x v="0"/>
    <m/>
    <s v="OSS - FALLOUT"/>
    <s v="RBS-Regional 3"/>
    <d v="2026-08-11T09:34:05"/>
    <d v="2026-08-13T15:34:54"/>
    <n v="69362933"/>
    <m/>
    <n v="152313204581"/>
    <s v="DIARY PRINTWORKS"/>
    <s v="ODP-MIP-FD/25"/>
    <s v="WO061477068"/>
    <m/>
    <m/>
    <m/>
    <n v="112.400254"/>
    <n v="-7.4017485000000001"/>
    <s v="|MN01614|/DIARY PRINTWORKS/WINBACK 2.0 HSI B2B (1:1) 50MBPS 355RB PSB DISC 70%//dhanidablonk01@gmail.com/IQBAL DHANI MAULANA/82336460393"/>
    <s v="Sales Force DBS"/>
    <m/>
    <m/>
    <m/>
    <m/>
    <m/>
    <m/>
    <m/>
    <m/>
    <s v="Management Janji"/>
    <s v="2026-08-12 08:00:00|Nama Pic : bp dhani No Hp Pic : 082336460393 No alt : - Jam Pemasangan : pagi  Tanggal Pemasangan : 12 Agustus 2026|40951375|MYDITA"/>
    <s v="FCC"/>
    <d v="2026-11-08T09:40:16"/>
    <d v="2026-08-12T08:00:00"/>
    <s v="Kendala Pelanggan"/>
    <s v="FO_WFM"/>
    <s v="MIP"/>
    <s v="NO ADDON"/>
    <m/>
    <s v="Provisioning Failed|WFM|INF009037483|TIDAK TERCOVER JARINGAN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2T08:00:00"/>
    <s v="2026-08-12 08:00:00|Nama Pic : bp dhani No Hp Pic : 082336460393 No alt : - Jam Pemasangan : pagi  Tanggal Pemasangan : 12 Agustus 2026|40951375|MYDITA"/>
    <m/>
    <m/>
    <m/>
    <e v="#NUM!"/>
    <e v="#NUM!"/>
    <x v="0"/>
  </r>
  <r>
    <n v="1676"/>
    <n v="1002515816"/>
    <n v="3"/>
    <x v="1"/>
    <n v="5"/>
    <s v="KEDIRI"/>
    <s v="NGANJUK"/>
    <s v="KTS"/>
    <s v="REG"/>
    <s v="AO"/>
    <x v="0"/>
    <s v="1P INET"/>
    <s v="Completed (PS)"/>
    <s v="RBS-Regional 3"/>
    <d v="2026-08-08T11:29:58"/>
    <d v="2026-08-10T09:50:50"/>
    <n v="69361362"/>
    <m/>
    <n v="152615203027"/>
    <s v="SPBU 54.644.02 UD H MOCH THOHIR"/>
    <s v="ODP-KTS-FG/45 FG/D02/45.01"/>
    <s v="WO061248568"/>
    <m/>
    <m/>
    <m/>
    <n v="112.093054912984"/>
    <n v="-7.6016279909606004"/>
    <s v="MD|MYDB-20260808264736|DC20010/MC20002|SPBU 54.644.02 UD H MOCH THOHIR|08125966920"/>
    <s v="MYDIGIBIZPARTNER"/>
    <m/>
    <m/>
    <m/>
    <m/>
    <m/>
    <m/>
    <m/>
    <m/>
    <s v="Management Janji"/>
    <s v="2026-08-09 08:00:00 | Nama PIC: BP BUGINYONO  Notel: 08125966920 Alt: 085226364354 Tanggal: 9/8/2026 Jam Pasang: 09.00 Pagi Note: Hubungi pelanggan sebelum ke lokasi, terima kasih. "/>
    <s v="FCC"/>
    <d v="2026-08-08T11:39:57"/>
    <d v="2026-08-09T08:00:00"/>
    <m/>
    <s v="PS"/>
    <s v="KTS"/>
    <s v="NO ADDON"/>
    <n v="20260810"/>
    <s v="Completed"/>
    <s v="HSI Bisnis Promo HUT Telkom PSB 70% - 100 Mbps"/>
    <s v="INDIBIZ"/>
    <m/>
    <m/>
    <d v="2026-08-09T08:00:00"/>
    <s v="2026-08-09 08:00:00 | Nama PIC: BP BUGINYONO  Notel: 08125966920 Alt: 085226364354 Tanggal: 9/8/2026 Jam Pasang: 09.00 Pagi Note: Hubungi pelanggan sebelum ke lokasi, terima kasih. "/>
    <n v="2026"/>
    <n v="8"/>
    <n v="10"/>
    <d v="2026-08-10T00:00:00"/>
    <n v="0.66666666666424135"/>
    <x v="1"/>
  </r>
  <r>
    <n v="1677"/>
    <n v="1002519360"/>
    <n v="3"/>
    <x v="1"/>
    <n v="5"/>
    <s v="MALANG"/>
    <s v="KEPANJEN"/>
    <s v="TUR"/>
    <s v="REG"/>
    <s v="AO"/>
    <x v="0"/>
    <m/>
    <s v="Completed (PS)"/>
    <s v="RBS-Regional 3"/>
    <d v="2026-08-11T10:55:58"/>
    <d v="2026-08-11T12:53:10"/>
    <n v="69331973"/>
    <m/>
    <n v="152713217306"/>
    <s v="TOKO BUAH DAN JUS YUK NING"/>
    <s v="ODP-TUR-FZ/88"/>
    <s v="WO061477358"/>
    <m/>
    <m/>
    <m/>
    <n v="112.78662299413401"/>
    <n v="-8.1624810291709693"/>
    <s v="MD|MYDB-20260623260765|DN00001/MN01844|TOKO BUAH DAN JUS YUK NING|0881027039988"/>
    <s v="MYDIGIBIZPARTNER"/>
    <m/>
    <m/>
    <m/>
    <m/>
    <m/>
    <m/>
    <m/>
    <m/>
    <s v="Management Janji"/>
    <s v="2026-06-27 13:00:00 | telp :0881027039988  M Janji : (27/06/2026)  jam Pasang :pagi siang  Note : hubungi pelanggan jika ingin kelokasi "/>
    <s v="FCC"/>
    <d v="2026-11-08T11:10:21"/>
    <m/>
    <m/>
    <s v="PS"/>
    <s v="TUR"/>
    <s v="NETMONK"/>
    <n v="20260811"/>
    <s v="Completed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d v="2026-08-11T07:00:00"/>
    <s v="2026-06-27 13:00:00 | telp :0881027039988  M Janji : (27/06/2026)  jam Pasang :pagi siang  Note : hubungi pelanggan jika ingin kelokasi "/>
    <n v="2026"/>
    <n v="8"/>
    <n v="11"/>
    <d v="2026-08-11T00:00:00"/>
    <n v="-0.29166666666424135"/>
    <x v="1"/>
  </r>
  <r>
    <n v="1678"/>
    <n v="1002510939"/>
    <n v="3"/>
    <x v="1"/>
    <n v="5"/>
    <s v="KEDIRI"/>
    <s v="TULUNGAGUNG"/>
    <s v="NGU"/>
    <s v="REG"/>
    <s v="AO"/>
    <x v="0"/>
    <s v="1P INET"/>
    <s v="Completed (PS)"/>
    <s v="RBS-Regional 3"/>
    <d v="2026-08-05T15:01:56"/>
    <d v="2026-08-06T17:35:11"/>
    <n v="69359348"/>
    <m/>
    <n v="152637211079"/>
    <s v="PT. MUDJI GANGSAR JAYA"/>
    <s v="ODP-NGU-FD/47 FD/D07/47.01"/>
    <s v="WO060998610"/>
    <m/>
    <m/>
    <m/>
    <n v="111.99661244979001"/>
    <n v="-8.1382997294920099"/>
    <s v="|MN00418|MYIA-039129223992/POI/EKO SUTRIONO/085334196816/mgj_spbu@yahoo.com"/>
    <s v="MYIB_ASSISTANT"/>
    <m/>
    <m/>
    <m/>
    <m/>
    <m/>
    <m/>
    <m/>
    <m/>
    <s v="Management Janji"/>
    <s v="2026-08-06 13:00:00 | M Janji : (06/08/2026) jam Pasang : 09:00 Note : hubungi pelanggan jika ingin kelokasi"/>
    <s v="FCC"/>
    <d v="2026-05-08T15:10:31"/>
    <d v="2026-08-06T13:00:00"/>
    <m/>
    <s v="PS"/>
    <s v="NGU"/>
    <s v="NO ADDON"/>
    <n v="20260806"/>
    <s v="Completed"/>
    <s v="HSI Bisnis Promo HUT Telkom PSB 70% - 50 Mbps"/>
    <s v="INDIBIZ"/>
    <m/>
    <m/>
    <d v="2026-08-06T13:00:00"/>
    <s v="2026-08-06 13:00:00 | M Janji : (06/08/2026) jam Pasang : 09:00 Note : hubungi pelanggan jika ingin kelokasi"/>
    <n v="2026"/>
    <n v="8"/>
    <n v="6"/>
    <d v="2026-08-06T00:00:00"/>
    <n v="-0.54166666666424135"/>
    <x v="1"/>
  </r>
  <r>
    <n v="1679"/>
    <n v="1002505319"/>
    <n v="3"/>
    <x v="6"/>
    <n v="5"/>
    <s v="PASURUAN"/>
    <s v="LUMAJANG"/>
    <s v="YSN"/>
    <s v="REG"/>
    <s v="AO"/>
    <x v="0"/>
    <s v="1P INET"/>
    <s v="Completed (PS)"/>
    <s v="RBS-Regional 3"/>
    <d v="2026-08-02T14:59:56"/>
    <d v="2026-08-02T19:16:47"/>
    <n v="69357065"/>
    <m/>
    <n v="152535203750"/>
    <s v="TOKO E EN"/>
    <s v="ODP-YSN-FA/55"/>
    <s v="WO060723759"/>
    <m/>
    <m/>
    <m/>
    <n v="113.33255935460301"/>
    <n v="-8.1931604557476305"/>
    <s v="MD|MYDB-20260802264194|DC30008/MC30147|TOKO E EN|087701957904"/>
    <s v="MYDIGIBIZPARTNER"/>
    <m/>
    <m/>
    <m/>
    <m/>
    <m/>
    <m/>
    <m/>
    <m/>
    <s v="Management Janji"/>
    <s v="2026-08-03 13:00:00 | Nama Pic : BP YUSUF No Hp Pic : 087701957904 Jam Pemasangan : 08:00 - 12.00 Tanggal Pemasangan : SENIN 03 AGUSTUS 2026 Info Tambahan : Hubungi pelanggan sebelum datang ke lokasi, terima kasih."/>
    <s v="FCC"/>
    <d v="2026-02-08T15:09:58"/>
    <d v="2026-08-03T13:00:00"/>
    <m/>
    <s v="PS"/>
    <s v="YSN"/>
    <s v="NO ADDON"/>
    <n v="20260802"/>
    <s v="Completed"/>
    <s v="HSI Bisnis Promo HUT Telkom PSB 70% - 50 Mbps"/>
    <s v="INDIBIZ"/>
    <m/>
    <m/>
    <d v="2026-08-03T13:00:00"/>
    <s v="2026-08-03 13:00:00 | Nama Pic : BP YUSUF No Hp Pic : 087701957904 Jam Pemasangan : 08:00 - 12.00 Tanggal Pemasangan : SENIN 03 AGUSTUS 2026 Info Tambahan : Hubungi pelanggan sebelum datang ke lokasi, terima kasih."/>
    <n v="2026"/>
    <n v="8"/>
    <n v="2"/>
    <d v="2026-08-02T00:00:00"/>
    <n v="-1.5416666666642413"/>
    <x v="1"/>
  </r>
  <r>
    <n v="1680"/>
    <n v="1002510037"/>
    <n v="3"/>
    <x v="5"/>
    <n v="5"/>
    <s v="DENPASAR"/>
    <s v="UBUNG"/>
    <s v="MMN"/>
    <s v="REG"/>
    <s v="AO"/>
    <x v="0"/>
    <m/>
    <s v="Completed (PS)"/>
    <s v="RBS-Regional 1"/>
    <d v="2026-08-05T10:41:13"/>
    <d v="2026-08-06T09:09:55"/>
    <n v="69357651"/>
    <m/>
    <n v="172419206926"/>
    <s v="PT Cyberindo Aditama (KT&amp;G Indonesia)"/>
    <s v="ODP-MMN-FM/04"/>
    <s v="WO060962620"/>
    <m/>
    <m/>
    <m/>
    <n v="115.1847604"/>
    <n v="-8.6755513999999998"/>
    <s v="AMRBS;403076;WULAN ALFISAHRI; inet only 50 mbps;081264646699;081386870535;medan@cbn.net.id"/>
    <s v="Account Manager"/>
    <m/>
    <m/>
    <m/>
    <m/>
    <m/>
    <m/>
    <m/>
    <m/>
    <s v="Management Janji"/>
    <s v="2026-08-04 13:00:00|Nama Pic : bp riswan   No Hp Pic : 081264646699  No alt : -  Jam Pemasangan : pagi   Tanggal Pemasangan : 4 Agustus 2026|40981182|MYDITA"/>
    <s v="FCC"/>
    <d v="2026-05-08T10:54:57"/>
    <m/>
    <m/>
    <s v="PS"/>
    <s v="MMN"/>
    <s v="NO ADDON"/>
    <n v="20260806"/>
    <s v="Completed"/>
    <s v="- 11_11446;Biaya PSB HSI EBIS Tunai di Depan ~ 11[150000]  - E23015;E23015 ~ ES23 - Perangkat ONT[0]  - E23015~null~44292;E23015||11||Abodemen 0[0]  - E23015~null~E23015_SWONT;SWONT ~ Biaya Sewa ONT ~ E23015[30000]  - E24057;E24057 ~ ES24 - Paket HSI Bisn"/>
    <s v="INDIBIZ"/>
    <m/>
    <m/>
    <d v="2026-08-05T07:00:00"/>
    <s v="2026-08-04 13:00:00|Nama Pic : bp riswan   No Hp Pic : 081264646699  No alt : -  Jam Pemasangan : pagi   Tanggal Pemasangan : 4 Agustus 2026|40981182|MYDITA"/>
    <n v="2026"/>
    <n v="8"/>
    <n v="6"/>
    <d v="2026-08-06T00:00:00"/>
    <n v="0.70833333333575865"/>
    <x v="1"/>
  </r>
  <r>
    <n v="1681"/>
    <n v="1002529608"/>
    <n v="3"/>
    <x v="0"/>
    <n v="5"/>
    <s v="MATARAM"/>
    <s v="INNER - NUSA TENGGARA"/>
    <s v="MTR"/>
    <s v="REG"/>
    <s v="AO"/>
    <x v="0"/>
    <s v="1P INET"/>
    <s v="Completed (PS)"/>
    <s v="RBS-Regional 3"/>
    <d v="2026-08-16T12:53:56"/>
    <d v="2026-08-18T21:20:56"/>
    <n v="69367464"/>
    <m/>
    <n v="172601797050"/>
    <s v="Bengkel Motor semethon jempong"/>
    <s v="ODP-MTR-FBB/33"/>
    <s v="WO061872898"/>
    <m/>
    <m/>
    <m/>
    <n v="116.1041231"/>
    <n v="-8.6133676999999995"/>
    <s v="MD|MYDB-20260816265682|SC00001/MC00046|Bengkel Motor semethon jempong|087862251496"/>
    <s v="MYDIGIBIZPARTNER"/>
    <m/>
    <m/>
    <m/>
    <m/>
    <m/>
    <m/>
    <m/>
    <m/>
    <s v="Management Janji"/>
    <s v="2026-08-18 13:00:00 | Tanggal Pemasangan : 18 Agustus 2026 Jam Pemasangan : 08:00 13:00 Info Tambahan : Hubungi pelanggan dulu sebelum ke lokasi terimakasih"/>
    <s v="FCC"/>
    <s v="16-08-2026 12:55:02"/>
    <d v="2026-08-18T13:00:00"/>
    <m/>
    <s v="PS"/>
    <s v="MTR"/>
    <s v="NO ADDON"/>
    <n v="20260818"/>
    <s v="Completed"/>
    <s v="HSI Bisnis PSB 70% - 100 Mbps"/>
    <s v="INDIBIZ"/>
    <m/>
    <m/>
    <d v="2026-08-18T13:00:00"/>
    <s v="2026-08-18 13:00:00 | Tanggal Pemasangan : 18 Agustus 2026 Jam Pemasangan : 08:00 13:00 Info Tambahan : Hubungi pelanggan dulu sebelum ke lokasi terimakasih"/>
    <n v="2026"/>
    <n v="8"/>
    <n v="18"/>
    <d v="2026-08-18T00:00:00"/>
    <n v="-0.54166666666424135"/>
    <x v="1"/>
  </r>
  <r>
    <n v="1682"/>
    <n v="1002534097"/>
    <n v="3"/>
    <x v="1"/>
    <n v="5"/>
    <s v="MALANG"/>
    <s v="KEPANJEN"/>
    <s v="MLG"/>
    <s v="REG"/>
    <s v="AO"/>
    <x v="0"/>
    <m/>
    <s v="Completed (PS)"/>
    <s v="RBS-Regional 3"/>
    <d v="2026-08-18T16:13:32"/>
    <d v="2026-08-18T17:18:27"/>
    <n v="69367735"/>
    <m/>
    <n v="152701239057"/>
    <s v="Gudang Santosa"/>
    <s v="ODP-MLG-FET/39"/>
    <s v="WO062038149"/>
    <m/>
    <m/>
    <m/>
    <n v="112.634416"/>
    <n v="-7.9922458000000001"/>
    <s v="|MN00814|MYIA-099458101065/POI/Ervina Juwitasari/082229262016/juwitasariervina@gmail.com"/>
    <s v="Sales Profesional"/>
    <m/>
    <m/>
    <m/>
    <m/>
    <m/>
    <m/>
    <m/>
    <m/>
    <s v="Management Janji"/>
    <s v="2026-08-18 08:00:00 | Tanggal Pemasangan : 18 Agustus 2026  Jam Pemasangan : 08:00 13:00  Info Tambahan : Hubungi pelanggan dulu sebelum ke lokasi terimakasih"/>
    <s v="FCC"/>
    <s v="18-08-2026 16:39:51"/>
    <m/>
    <m/>
    <s v="PS"/>
    <s v="MLG"/>
    <s v="NO ADDON"/>
    <n v="2026081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8T07:00:00"/>
    <s v="2026-08-18 08:00:00 | Tanggal Pemasangan : 18 Agustus 2026  Jam Pemasangan : 08:00 13:00  Info Tambahan : Hubungi pelanggan dulu sebelum ke lokasi terimakasih"/>
    <n v="2026"/>
    <n v="8"/>
    <n v="18"/>
    <d v="2026-08-18T00:00:00"/>
    <n v="-0.29166666666424135"/>
    <x v="1"/>
  </r>
  <r>
    <n v="1683"/>
    <n v="1002523109"/>
    <n v="3"/>
    <x v="2"/>
    <n v="4"/>
    <s v="YOGYAKARTA"/>
    <s v="SLEMAN"/>
    <s v="PKM"/>
    <s v="REG"/>
    <s v="AO"/>
    <x v="0"/>
    <s v="1P INET"/>
    <s v="Completed (PS)"/>
    <s v="RBS-Regional 3"/>
    <d v="2026-08-12T18:37:56"/>
    <d v="2026-08-13T13:55:28"/>
    <n v="69364624"/>
    <m/>
    <n v="146144118578"/>
    <s v="KOST T2"/>
    <s v="ODP-PKM-FAF/073 FAF/D04/073.01"/>
    <s v="WO061623737"/>
    <m/>
    <m/>
    <m/>
    <n v="110.4107609"/>
    <n v="-7.6850658999999997"/>
    <s v="|MN02579|MYIA-037657642760/POI/RACHMANTA/085695080964/rafidhifa@gmail.com"/>
    <s v="MYIB_ASSISTANT"/>
    <m/>
    <m/>
    <m/>
    <m/>
    <m/>
    <m/>
    <m/>
    <m/>
    <s v="Management Janji"/>
    <s v="2026-08-14 12:00:00 | Tanggal pemasangan: 13/08/2026 Jam pemasangan : siang Info Tambahan : Hubungi pelanggan dulu sebelum ke lokasi terima kasih."/>
    <s v="FCC"/>
    <d v="2026-12-08T18:39:56"/>
    <d v="2026-08-14T12:00:00"/>
    <m/>
    <s v="PS"/>
    <s v="PKM"/>
    <s v="NO ADDON"/>
    <n v="20260813"/>
    <s v="Completed"/>
    <s v="HSI Bisnis Promo HUT Telkom PSB 70% - 100 Mbps"/>
    <s v="INDIBIZ"/>
    <m/>
    <m/>
    <d v="2026-08-14T12:00:00"/>
    <s v="2026-08-14 12:00:00 | Tanggal pemasangan: 13/08/2026 Jam pemasangan : siang Info Tambahan : Hubungi pelanggan dulu sebelum ke lokasi terima kasih."/>
    <n v="2026"/>
    <n v="8"/>
    <n v="13"/>
    <d v="2026-08-13T00:00:00"/>
    <n v="-1.5"/>
    <x v="1"/>
  </r>
  <r>
    <n v="1684"/>
    <n v="1002527828"/>
    <n v="3"/>
    <x v="0"/>
    <n v="5"/>
    <s v="MATARAM"/>
    <s v="LOMBOK TIMUR UTARA"/>
    <s v="SEL"/>
    <s v="REG"/>
    <s v="AO"/>
    <x v="0"/>
    <s v="1P INET"/>
    <s v="Completed (PS)"/>
    <s v="RBS-Regional 3"/>
    <d v="2026-08-15T09:52:56"/>
    <d v="2026-08-16T18:57:30"/>
    <n v="69366620"/>
    <m/>
    <n v="172619203354"/>
    <s v="Toko Uswatun"/>
    <s v="ODP-SEL-FAK/27 FAK/D05/27.01"/>
    <s v="WO061802272"/>
    <m/>
    <m/>
    <m/>
    <n v="116.526348777115"/>
    <n v="-8.7194381920669795"/>
    <s v="MD|MYDB-20260815265450|SC00001/MC00149|Toko Uswatun|081939610552"/>
    <s v="MYDIGIBIZPARTNER"/>
    <m/>
    <m/>
    <m/>
    <m/>
    <m/>
    <m/>
    <m/>
    <m/>
    <s v="Management Janji"/>
    <s v="2026-08-19 15:00:00 | Jam pemasangan : 12.00 Info Tambahan : Hubungi pelanggan dulu sebelum ke lokasi terimakasih  "/>
    <s v="FCC"/>
    <s v="15-08-2026 09:55:09"/>
    <d v="2026-08-19T15:00:00"/>
    <m/>
    <s v="PS"/>
    <s v="SEL"/>
    <s v="NO ADDON"/>
    <n v="20260816"/>
    <s v="Completed"/>
    <s v="HSI Bisnis Promo HUT Telkom PSB 70% - 100 Mbps"/>
    <s v="INDIBIZ"/>
    <m/>
    <m/>
    <d v="2026-08-19T15:00:00"/>
    <s v="2026-08-19 15:00:00 | Jam pemasangan : 12.00 Info Tambahan : Hubungi pelanggan dulu sebelum ke lokasi terimakasih  "/>
    <n v="2026"/>
    <n v="8"/>
    <n v="16"/>
    <d v="2026-08-16T00:00:00"/>
    <n v="-3.625"/>
    <x v="1"/>
  </r>
  <r>
    <n v="1685"/>
    <n v="1002516325"/>
    <n v="3"/>
    <x v="4"/>
    <n v="4"/>
    <s v="PEKALONGAN"/>
    <s v="SLAWI"/>
    <s v="BLU"/>
    <s v="REG"/>
    <s v="AO"/>
    <x v="0"/>
    <s v="1P INET"/>
    <s v="102 | FOLLOW UP COMPLETED"/>
    <s v="RBS-Regional 3"/>
    <d v="2026-08-09T09:29:56"/>
    <d v="2026-08-15T11:47:56"/>
    <n v="69361724"/>
    <m/>
    <n v="142206131314"/>
    <s v="toko wahyudi"/>
    <s v="ODP-BLU-FS/027 FS/D04/027.01"/>
    <s v="WO061303816"/>
    <m/>
    <m/>
    <m/>
    <n v="108.981295"/>
    <n v="-7.0916899999999998"/>
    <s v="|MN00377|MYIA-049320420852/POI/tri /085217989259/angkerxelon@gmail.com"/>
    <s v="MYIB_ASSISTANT"/>
    <m/>
    <m/>
    <m/>
    <m/>
    <m/>
    <m/>
    <m/>
    <m/>
    <s v="Management Janji"/>
    <s v="2026-08-10 08:00:00 | Nama PIC:  bp tri  No HP: 085217989259 Alt: - Tanggal: 10/8/2026 Jam Pasang: Pagi Note: Hubungi sebelum ke lokasi, terimakasih."/>
    <s v="FCC"/>
    <d v="2026-09-08T09:39:50"/>
    <d v="2026-08-10T08:00:00"/>
    <m/>
    <s v="REVOKE"/>
    <s v="BLU"/>
    <s v="NO ADDON"/>
    <m/>
    <s v="Follow Up Revoke Completed, New Order ID : SC1002528112"/>
    <s v="HSI Bisnis Promo HUT Telkom PSB 70% - 100 Mbps"/>
    <s v="INDIBIZ"/>
    <m/>
    <m/>
    <d v="2026-08-10T08:00:00"/>
    <s v="2026-08-10 08:00:00 | Nama PIC:  bp tri  No HP: 085217989259 Alt: - Tanggal: 10/8/2026 Jam Pasang: Pagi Note: Hubungi sebelum ke lokasi, terimakasih."/>
    <m/>
    <m/>
    <m/>
    <e v="#NUM!"/>
    <e v="#NUM!"/>
    <x v="0"/>
  </r>
  <r>
    <n v="1686"/>
    <n v="1002523992"/>
    <n v="3"/>
    <x v="2"/>
    <n v="4"/>
    <s v="YOGYAKARTA"/>
    <s v="INNER - YOGYA JATENG SELATAN"/>
    <s v="KBU"/>
    <s v="REG"/>
    <s v="AO"/>
    <x v="0"/>
    <m/>
    <s v="102 | FOLLOW UP COMPLETED"/>
    <s v="RBS-Regional 3"/>
    <d v="2026-08-13T11:46:54"/>
    <d v="2026-08-15T13:12:41"/>
    <n v="69364986"/>
    <m/>
    <n v="146113145612"/>
    <s v="CV MAJU JAYA ABADI"/>
    <s v="ODP-KBU-FCQ/102"/>
    <s v="WO061688575"/>
    <m/>
    <m/>
    <m/>
    <n v="110.3613924"/>
    <n v="-7.7972318999999999"/>
    <s v="AMRBS/965966/DINA MENTARI/R3/YOGYAKARTA/PSB HSI BISNIS 1S 300 MBPS PROMO KHUSUS/ARLEN PUTRA SANJAYA/+628112570238/finance@bakpia25.com"/>
    <s v="Account Manager"/>
    <m/>
    <m/>
    <m/>
    <m/>
    <m/>
    <m/>
    <m/>
    <m/>
    <s v="Management Janji"/>
    <s v="2026-08-14 13:00:00|Tanggal pemasangan: 14/08/2026 Jam pemasangan : pagi / siang Info Tambahan : Hubungi pelanggan dulu sebelum ke lokasi terima kasih.|40951377|MYDITA"/>
    <s v="FCC"/>
    <s v="13-08-2026 11:54:51"/>
    <d v="2026-08-14T13:00:00"/>
    <m/>
    <s v="REVOKE"/>
    <s v="KBU"/>
    <s v="NO ADDON"/>
    <m/>
    <s v="Follow Up Revoke Completed, New Order ID : SC1002528303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4T13:00:00"/>
    <s v="2026-08-14 13:00:00|Tanggal pemasangan: 14/08/2026 Jam pemasangan : pagi / siang Info Tambahan : Hubungi pelanggan dulu sebelum ke lokasi terima kasih.|40951377|MYDITA"/>
    <m/>
    <m/>
    <m/>
    <e v="#NUM!"/>
    <e v="#NUM!"/>
    <x v="0"/>
  </r>
  <r>
    <n v="1687"/>
    <n v="1002511638"/>
    <n v="3"/>
    <x v="6"/>
    <n v="5"/>
    <s v="SIDOARJO"/>
    <s v="INNER - JATIM TIMUR"/>
    <s v="SDA"/>
    <s v="REG"/>
    <s v="AO"/>
    <x v="0"/>
    <m/>
    <s v="CANCEL COMPLETED"/>
    <s v="RBS-Regional 3"/>
    <d v="2026-08-06T09:44:38"/>
    <d v="2026-08-07T11:10:38"/>
    <n v="69359658"/>
    <m/>
    <n v="152316231877"/>
    <s v="SMP PLUS SABILUR ROSYAD"/>
    <s v="ODP-SDA-FHM/26"/>
    <m/>
    <m/>
    <m/>
    <m/>
    <n v="112.7174174"/>
    <n v="-7.4553083999999998"/>
    <s v="|MN02627|/SMP PLUS SABILUR ROSYAD/WINBACK 2.0 HSI B2B (1:1) 75MBPS 415RB PSB DISC 70%/-/sabilurrosyad22@yahoo.com/ALI MASUM/85731104611"/>
    <s v="Sales Force DBS"/>
    <m/>
    <m/>
    <m/>
    <m/>
    <m/>
    <m/>
    <m/>
    <m/>
    <m/>
    <m/>
    <m/>
    <d v="2026-06-08T09:55:05"/>
    <m/>
    <m/>
    <s v="REJECT_FCC"/>
    <s v="SDA"/>
    <s v="NO ADDON"/>
    <m/>
    <s v="DECLINE : Decline - Batal Order Sonya Rahma Winata 40951375|MYDITA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m/>
    <m/>
    <m/>
    <m/>
    <m/>
    <e v="#NUM!"/>
    <e v="#NUM!"/>
    <x v="0"/>
  </r>
  <r>
    <n v="1688"/>
    <n v="1002529913"/>
    <n v="3"/>
    <x v="3"/>
    <n v="5"/>
    <s v="MADURA"/>
    <s v="PAMEKASAN"/>
    <s v="PRG"/>
    <s v="REG"/>
    <s v="AO"/>
    <x v="0"/>
    <m/>
    <s v="Completed (PS)"/>
    <s v="RBS-Regional 3"/>
    <d v="2026-08-16T16:08:35"/>
    <d v="2026-08-16T17:22:24"/>
    <n v="69366322"/>
    <m/>
    <n v="152428209846"/>
    <s v="SDN KERTAGENA LAOK 2"/>
    <s v="ODP-PRG-FE/01"/>
    <s v="WO061890757"/>
    <m/>
    <m/>
    <m/>
    <n v="113.611147"/>
    <n v="-7.1057969999999999"/>
    <s v="MD|MYDB-20260814265389|DN00001/MN00558|SDN KERTAGENA LAOK 2|08139381698"/>
    <s v="MYDIGIBIZPARTNER"/>
    <m/>
    <m/>
    <m/>
    <m/>
    <m/>
    <m/>
    <m/>
    <m/>
    <s v="Management Janji"/>
    <s v="2026-08-15 13:00:00 | Jam Pemasangan : 08:00 - 12.00  Tanggal Pemasangan : 15/08/2026  Info Tambahan : Hubungi pelanggan sebelum datang ke lokasi"/>
    <s v="FCC"/>
    <s v="16-08-2026 16:09:43"/>
    <m/>
    <m/>
    <s v="PS"/>
    <s v="PRG"/>
    <s v="NO ADDON"/>
    <n v="2026081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6T07:00:00"/>
    <s v="2026-08-15 13:00:00 | Jam Pemasangan : 08:00 - 12.00  Tanggal Pemasangan : 15/08/2026  Info Tambahan : Hubungi pelanggan sebelum datang ke lokasi"/>
    <n v="2026"/>
    <n v="8"/>
    <n v="16"/>
    <d v="2026-08-16T00:00:00"/>
    <n v="-0.29166666666424135"/>
    <x v="1"/>
  </r>
  <r>
    <n v="1689"/>
    <n v="1002526437"/>
    <n v="3"/>
    <x v="3"/>
    <n v="5"/>
    <s v="SBY UTARA"/>
    <s v="LAMONGAN"/>
    <s v="BDG"/>
    <s v="REG"/>
    <s v="AO"/>
    <x v="0"/>
    <s v="1P INET"/>
    <s v="Completed (PS)"/>
    <s v="RBS-Regional 3"/>
    <d v="2026-08-14T13:55:57"/>
    <d v="2026-08-15T16:05:18"/>
    <n v="69366069"/>
    <m/>
    <n v="152448203690"/>
    <s v="MEGANTARA COFFEE 03"/>
    <s v="ODP-BDG-FB/31 FB/D04/31.01"/>
    <s v="WO061750198"/>
    <m/>
    <m/>
    <m/>
    <n v="112.24852"/>
    <n v="-6.8906020000000003"/>
    <s v="|MB00449|MYIA-012803211790/POI/bapak/08132617559/megantaragamingid@gmail.com"/>
    <s v="MYIB_ASSISTANT"/>
    <m/>
    <m/>
    <m/>
    <m/>
    <m/>
    <m/>
    <m/>
    <m/>
    <s v="Management Janji"/>
    <s v="2026-08-15 10:00:00 | Nama PIC : Bp Ibadur No HP : 08132617559 No Alt : - M Janji :  15 Agustus 2026 Jam Pasang : Pagi / Siang Note : hubungi pelanggan jika ingin kelokasi"/>
    <s v="FCC"/>
    <s v="14-08-2026 14:10:15"/>
    <d v="2026-08-15T10:00:00"/>
    <m/>
    <s v="PS"/>
    <s v="BDG"/>
    <s v="NO ADDON"/>
    <n v="20260815"/>
    <s v="Completed"/>
    <s v="HSI Bisnis Promo HUT Telkom PSB 70% - 50 Mbps"/>
    <s v="INDIBIZ"/>
    <m/>
    <m/>
    <d v="2026-08-15T10:00:00"/>
    <s v="2026-08-15 10:00:00 | Nama PIC : Bp Ibadur No HP : 08132617559 No Alt : - M Janji :  15 Agustus 2026 Jam Pasang : Pagi / Siang Note : hubungi pelanggan jika ingin kelokasi"/>
    <n v="2026"/>
    <n v="8"/>
    <n v="15"/>
    <d v="2026-08-15T00:00:00"/>
    <n v="-0.41666666666424135"/>
    <x v="1"/>
  </r>
  <r>
    <n v="1690"/>
    <n v="1002527798"/>
    <n v="3"/>
    <x v="0"/>
    <n v="5"/>
    <s v="MATARAM"/>
    <s v="LOMBOK TIMUR UTARA"/>
    <s v="SEL"/>
    <s v="REG"/>
    <s v="AO"/>
    <x v="0"/>
    <s v="1P INET"/>
    <s v="Completed (PS)"/>
    <s v="RBS-Regional 3"/>
    <d v="2026-08-15T09:35:57"/>
    <d v="2026-08-18T22:53:02"/>
    <n v="69366611"/>
    <m/>
    <n v="172619203362"/>
    <s v="Toko jumadil"/>
    <s v="ODP-SEL-FAU/37"/>
    <s v="WO061801036"/>
    <m/>
    <m/>
    <m/>
    <n v="116.47216927494701"/>
    <n v="-8.8047816572171804"/>
    <s v="MD|MYDB-20260814265297|SC00001/MC00149|Toko jumadil|087894150060"/>
    <s v="MYDIGIBIZPARTNER"/>
    <m/>
    <m/>
    <m/>
    <m/>
    <m/>
    <m/>
    <m/>
    <m/>
    <s v="Management Janji"/>
    <s v="2026-08-19 08:00:00 | Jam pemasangan : 12.00 Info Tambahan : Hubungi pelanggan dulu sebelum ke lokasi terimakasih "/>
    <s v="FCC"/>
    <s v="15-08-2026 09:40:30"/>
    <d v="2026-08-19T08:00:00"/>
    <m/>
    <s v="PS"/>
    <s v="SEL"/>
    <s v="NO ADDON"/>
    <n v="20260818"/>
    <s v="Completed"/>
    <s v="HSI Bisnis Promo HUT Telkom PSB 70% - 150 Mbps"/>
    <s v="INDIBIZ"/>
    <m/>
    <m/>
    <d v="2026-08-19T08:00:00"/>
    <s v="2026-08-19 08:00:00 | Jam pemasangan : 12.00 Info Tambahan : Hubungi pelanggan dulu sebelum ke lokasi terimakasih "/>
    <n v="2026"/>
    <n v="8"/>
    <n v="18"/>
    <d v="2026-08-18T00:00:00"/>
    <n v="-1.3333333333357587"/>
    <x v="1"/>
  </r>
  <r>
    <n v="1691"/>
    <n v="1002519772"/>
    <n v="3"/>
    <x v="7"/>
    <n v="4"/>
    <s v="KUDUS"/>
    <s v="PURWODADI"/>
    <s v="GDO"/>
    <s v="REG"/>
    <s v="AO"/>
    <x v="0"/>
    <s v="1P INET"/>
    <s v="Completed (PS)"/>
    <s v="RBS-Regional 3"/>
    <d v="2026-08-11T12:55:57"/>
    <d v="2026-08-11T17:03:38"/>
    <n v="69363259"/>
    <m/>
    <n v="142521103422"/>
    <s v="KSP SANTOSA BERSAMA GROBOGAN"/>
    <s v="ODP-GDO-FB/091 FB/D02/091.01"/>
    <s v="WO061491734"/>
    <m/>
    <m/>
    <m/>
    <n v="110.77973799999999"/>
    <n v="-7.1187990000000001"/>
    <s v="|MN01047|MYIA-037928621320/POI/RINDA PANGESTUTI/085225751165/rindapangestu93@gmail.com"/>
    <s v="MYIB_ASSISTANT"/>
    <m/>
    <m/>
    <m/>
    <m/>
    <m/>
    <m/>
    <m/>
    <m/>
    <s v="Management Janji"/>
    <s v="2026-08-12 13:00:00 | Nama : BU RINDA PANGESTUTI  No Hp : 085225751165 No Alt :  Tgl Pemasangan : 12 Agustus 2026 Interval : PAGI  Note : Hubungi pelanggan terlebih dahulu"/>
    <s v="FCC"/>
    <d v="2026-11-08T13:10:18"/>
    <d v="2026-08-12T13:00:00"/>
    <m/>
    <s v="PS"/>
    <s v="GDO"/>
    <s v="NO ADDON"/>
    <n v="20260811"/>
    <s v="Completed"/>
    <s v="HSI Bisnis Promo HUT Telkom PSB 70% - 75 Mbps"/>
    <s v="INDIBIZ"/>
    <m/>
    <m/>
    <d v="2026-08-12T13:00:00"/>
    <s v="2026-08-12 13:00:00 | Nama : BU RINDA PANGESTUTI  No Hp : 085225751165 No Alt :  Tgl Pemasangan : 12 Agustus 2026 Interval : PAGI  Note : Hubungi pelanggan terlebih dahulu"/>
    <n v="2026"/>
    <n v="8"/>
    <n v="11"/>
    <d v="2026-08-11T00:00:00"/>
    <n v="-1.5416666666642413"/>
    <x v="1"/>
  </r>
  <r>
    <n v="1692"/>
    <n v="1002531512"/>
    <n v="3"/>
    <x v="1"/>
    <n v="5"/>
    <s v="MALANG"/>
    <s v="BATU"/>
    <s v="KPO"/>
    <s v="REG"/>
    <s v="AO"/>
    <x v="0"/>
    <s v="1P INET"/>
    <s v="Completed (PS)"/>
    <s v="RBS-Regional 3"/>
    <d v="2026-08-17T18:59:57"/>
    <d v="2026-08-18T14:46:59"/>
    <n v="69368411"/>
    <m/>
    <n v="152711247380"/>
    <s v="HIKAM GUESTHOUSE"/>
    <s v="ODP-KPO-FA/45 FA/D04/45.01"/>
    <s v="WO061953824"/>
    <m/>
    <m/>
    <m/>
    <n v="112.595848"/>
    <n v="-7.9282510000000004"/>
    <s v="|MN02703|MYIA-073790984959/POI/FAUZ HIKAM SADIED/081232388711/hikamfauz3@givmail.com"/>
    <s v="MYIB_ASSISTANT"/>
    <m/>
    <m/>
    <m/>
    <m/>
    <m/>
    <m/>
    <m/>
    <m/>
    <s v="Management Janji"/>
    <s v="2026-08-18 15:00:00 | Nama : BP FAUZ HIKAM SADIED No Hp : 081232388711 No Alt :  Tgl Pemasangan : 18 Agustus 2026 Interval : SIANG Note : Hubungi pelanggan terlebih dahulu"/>
    <s v="FCC"/>
    <s v="17-08-2026 19:10:30"/>
    <d v="2026-08-18T15:00:00"/>
    <m/>
    <s v="PS"/>
    <s v="KPO"/>
    <s v="NO ADDON"/>
    <n v="20260818"/>
    <s v="Completed"/>
    <s v="HSI Bisnis Promo HUT Telkom PSB 70% - 100 Mbps"/>
    <s v="INDIBIZ"/>
    <m/>
    <m/>
    <d v="2026-08-18T15:00:00"/>
    <s v="2026-08-18 15:00:00 | Nama : BP FAUZ HIKAM SADIED No Hp : 081232388711 No Alt :  Tgl Pemasangan : 18 Agustus 2026 Interval : SIANG Note : Hubungi pelanggan terlebih dahulu"/>
    <n v="2026"/>
    <n v="8"/>
    <n v="18"/>
    <d v="2026-08-18T00:00:00"/>
    <n v="-0.625"/>
    <x v="1"/>
  </r>
  <r>
    <n v="1693"/>
    <n v="1002519813"/>
    <n v="3"/>
    <x v="0"/>
    <n v="5"/>
    <s v="MATARAM"/>
    <s v="LOMBOK TIMUR UTARA"/>
    <s v="SGG"/>
    <s v="REG"/>
    <s v="AO"/>
    <x v="0"/>
    <s v="1P INET"/>
    <s v="Completed (PS)"/>
    <s v="RBS-Regional 3"/>
    <d v="2026-08-11T13:10:56"/>
    <d v="2026-08-12T18:53:35"/>
    <n v="69363297"/>
    <m/>
    <n v="172604214083"/>
    <s v="MTSN 1 LOMBOK UTARA"/>
    <s v="ODP-SGG-FAZ/41 FAZ/D05/41.01"/>
    <s v="WO061493794"/>
    <m/>
    <m/>
    <m/>
    <n v="116.1732114"/>
    <n v="-8.362933"/>
    <s v="MD|MYDB-20260810264915|DN00001/MN01272|MTSN 1 LOMBOK UTARA|081977358547"/>
    <s v="MYDIGIBIZPARTNER"/>
    <m/>
    <m/>
    <m/>
    <m/>
    <m/>
    <m/>
    <m/>
    <m/>
    <s v="Management Janji"/>
    <s v="2026-08-13 08:00:00 | M Janji : (12/08/2026) jam Pasang : 09:00 Note : hubungi pelanggan jika ingin kelokasi "/>
    <s v="FCC"/>
    <d v="2026-11-08T13:39:46"/>
    <d v="2026-08-13T08:00:00"/>
    <m/>
    <s v="PS"/>
    <s v="SGG"/>
    <s v="NO ADDON"/>
    <n v="20260812"/>
    <s v="Completed"/>
    <s v="HSI Bisnis Promo HUT Telkom PSB 70% - 50 Mbps"/>
    <s v="INDIBIZ"/>
    <m/>
    <m/>
    <d v="2026-08-13T08:00:00"/>
    <s v="2026-08-13 08:00:00 | M Janji : (12/08/2026) jam Pasang : 09:00 Note : hubungi pelanggan jika ingin kelokasi "/>
    <n v="2026"/>
    <n v="8"/>
    <n v="12"/>
    <d v="2026-08-12T00:00:00"/>
    <n v="-1.3333333333357587"/>
    <x v="1"/>
  </r>
  <r>
    <n v="1694"/>
    <n v="1002528146"/>
    <n v="3"/>
    <x v="4"/>
    <n v="4"/>
    <s v="PEKALONGAN"/>
    <s v="BREBES"/>
    <s v="BKA"/>
    <s v="REG"/>
    <s v="AO"/>
    <x v="0"/>
    <s v="1P INET"/>
    <s v="102 | FOLLOW UP COMPLETED"/>
    <s v="RBS-Regional 3"/>
    <d v="2026-08-15T11:59:56"/>
    <d v="2026-08-16T13:47:25"/>
    <n v="69366784"/>
    <m/>
    <n v="142205105797"/>
    <s v="Brilink cipelem"/>
    <s v="ODP-BKA-FJ/105 FJ/D04/105.01"/>
    <s v="WO061814434"/>
    <m/>
    <m/>
    <m/>
    <n v="108.943590000271"/>
    <n v="-6.9147161055451898"/>
    <s v="MD|MYDB-20260815265461|EC50002/MC50042|Brilink cipelem|083160111643"/>
    <s v="MYDIGIBIZPARTNER"/>
    <m/>
    <m/>
    <m/>
    <m/>
    <m/>
    <m/>
    <m/>
    <m/>
    <s v="Management Janji"/>
    <s v="2026-08-16 08:00:00 | Tanggal pemasangan: 16/08/2026 Jam pemasangan : pagi / siang Info Tambahan : Hubungi pelanggan dulu sebelum ke lokasi terima kasih."/>
    <s v="FCC"/>
    <s v="15-08-2026 12:10:01"/>
    <d v="2026-08-16T08:00:00"/>
    <m/>
    <s v="REVOKE"/>
    <s v="BKA"/>
    <s v="NO ADDON"/>
    <m/>
    <s v="Follow Up Revoke Completed, New Order ID : SC1002529691"/>
    <s v="HSI Bisnis PSB 70% - 200 Mbps"/>
    <s v="INDIBIZ"/>
    <m/>
    <m/>
    <d v="2026-08-16T08:00:00"/>
    <s v="2026-08-16 08:00:00 | Tanggal pemasangan: 16/08/2026 Jam pemasangan : pagi / siang Info Tambahan : Hubungi pelanggan dulu sebelum ke lokasi terima kasih."/>
    <m/>
    <m/>
    <m/>
    <e v="#NUM!"/>
    <e v="#NUM!"/>
    <x v="0"/>
  </r>
  <r>
    <n v="1695"/>
    <n v="1002530738"/>
    <n v="3"/>
    <x v="3"/>
    <n v="5"/>
    <s v="MADURA"/>
    <s v="BANGKALAN"/>
    <s v="SPG"/>
    <s v="REG"/>
    <s v="AO"/>
    <x v="0"/>
    <s v="1P INET"/>
    <s v="8 | OSS - PONR"/>
    <s v="RBS-Regional 3"/>
    <d v="2026-08-17T11:59:57"/>
    <d v="2026-08-18T13:26:04"/>
    <n v="69368000"/>
    <m/>
    <n v="152434913752"/>
    <s v="CAMPLONG JAYA MART"/>
    <s v="ODP-SPG-FP/54"/>
    <s v="WO061922821"/>
    <m/>
    <m/>
    <m/>
    <n v="113.33260964602199"/>
    <n v="-7.2133080457834904"/>
    <s v="MD|MYDB-20260817265826|DN00001/MN00558|CAMPLONG JAYA MART|085941875418"/>
    <s v="MYDIGIBIZPARTNER"/>
    <m/>
    <m/>
    <m/>
    <m/>
    <m/>
    <m/>
    <m/>
    <m/>
    <s v="Management Janji"/>
    <s v="2026-08-18 08:00:00 | M janji : pagi Tanggal Pemasangan : 18/agustus/2026 Note : hubungi pelanggan jika ingin kelokasi "/>
    <s v="FCC"/>
    <s v="17-08-2026 12:10:09"/>
    <d v="2026-08-18T08:00:00"/>
    <m/>
    <s v="ACT_COM"/>
    <s v="SPG"/>
    <s v="NO ADDON"/>
    <m/>
    <s v="PONR"/>
    <s v="HSI Bisnis Promo HUT Telkom PSB 70% - 100 Mbps Dual Band"/>
    <s v="INDIBIZ"/>
    <m/>
    <m/>
    <d v="2026-08-18T08:00:00"/>
    <s v="2026-08-18 08:00:00 | M janji : pagi Tanggal Pemasangan : 18/agustus/2026 Note : hubungi pelanggan jika ingin kelokasi "/>
    <m/>
    <m/>
    <m/>
    <e v="#NUM!"/>
    <e v="#NUM!"/>
    <x v="0"/>
  </r>
  <r>
    <n v="1696"/>
    <n v="1002512149"/>
    <n v="3"/>
    <x v="3"/>
    <n v="5"/>
    <s v="SBY UTARA"/>
    <s v="TANDES"/>
    <s v="KRP"/>
    <s v="REG"/>
    <s v="AO"/>
    <x v="0"/>
    <s v="1P INET"/>
    <s v="Completed (PS)"/>
    <s v="RBS-Regional 3"/>
    <d v="2026-08-06T11:49:57"/>
    <d v="2026-08-07T13:08:06"/>
    <n v="69359855"/>
    <m/>
    <n v="152415234835"/>
    <s v="SMP HANGTUAH 2 SBY"/>
    <s v="ODP-KRP-FBN/09 FBN/D02/09.01"/>
    <s v="WO061062509"/>
    <m/>
    <m/>
    <m/>
    <n v="112.68957880000001"/>
    <n v="-7.3387950999999996"/>
    <s v="MD|MYDB-20260805264439|DN00001/MN02093|SMP HANGTUAH 2 SBY|082245534563"/>
    <s v="MYDIGIBIZPARTNER"/>
    <m/>
    <m/>
    <m/>
    <m/>
    <m/>
    <m/>
    <m/>
    <m/>
    <s v="Management Janji"/>
    <s v="2026-08-08 15:00:00 | Tanggal pemasangan: 6/08/2026 Jam pemasangan : pagi / siang Info Tambahan : Hubungi pelanggan dulu sebelum ke lokasi. terima kasih"/>
    <s v="FCC"/>
    <d v="2026-06-08T11:54:59"/>
    <d v="2026-08-08T15:00:00"/>
    <m/>
    <s v="PS"/>
    <s v="KRP"/>
    <s v="NO ADDON"/>
    <n v="20260807"/>
    <s v="Completed"/>
    <s v="HSI Bisnis Basic Promo HUT Telkom PSB 70% - 75 Mbps"/>
    <s v="INDIBIZ"/>
    <m/>
    <m/>
    <d v="2026-08-08T15:00:00"/>
    <s v="2026-08-08 15:00:00 | Tanggal pemasangan: 6/08/2026 Jam pemasangan : pagi / siang Info Tambahan : Hubungi pelanggan dulu sebelum ke lokasi. terima kasih"/>
    <n v="2026"/>
    <n v="8"/>
    <n v="7"/>
    <d v="2026-08-07T00:00:00"/>
    <n v="-1.625"/>
    <x v="1"/>
  </r>
  <r>
    <n v="1697"/>
    <n v="1002527669"/>
    <n v="3"/>
    <x v="4"/>
    <n v="4"/>
    <s v="SEMARANG"/>
    <s v="UNGARAN"/>
    <s v="UNR"/>
    <s v="REG"/>
    <s v="AO"/>
    <x v="0"/>
    <s v="1P INET"/>
    <s v="Completed (PS)"/>
    <s v="RBS-Regional 3"/>
    <d v="2026-08-15T08:14:57"/>
    <d v="2026-08-15T16:29:33"/>
    <n v="69366534"/>
    <m/>
    <n v="146425112702"/>
    <s v="Sentra Busa dan Oscar"/>
    <s v="ODP-UNR-FEB/075"/>
    <s v="WO061795504"/>
    <m/>
    <m/>
    <m/>
    <n v="110.412189"/>
    <n v="-7.1650460000000002"/>
    <s v="|MN00481|MYIA-066882185730/POI/ikmaluddin arifan/08995935796/covermoe.carseat@gmail.com"/>
    <s v="MYIB_ASSISTANT"/>
    <m/>
    <m/>
    <m/>
    <m/>
    <m/>
    <m/>
    <m/>
    <m/>
    <s v="Management Janji"/>
    <s v="2026-08-16 08:00:00 | Tanggal pemasangan: 16/08/2026 Jam pemasangan : pagi / siang Info Tambahan : Hubungi pelanggan dulu sebelum ke lokasi terima kasih."/>
    <s v="FCC"/>
    <s v="15-08-2026 08:25:42"/>
    <d v="2026-08-16T08:00:00"/>
    <m/>
    <s v="PS"/>
    <s v="UNR"/>
    <s v="NO ADDON"/>
    <n v="20260815"/>
    <s v="Completed"/>
    <s v="HSI Bisnis Promo HUT Telkom PSB 70% - 50 Mbps"/>
    <s v="INDIBIZ"/>
    <m/>
    <m/>
    <d v="2026-08-16T08:00:00"/>
    <s v="2026-08-16 08:00:00 | Tanggal pemasangan: 16/08/2026 Jam pemasangan : pagi / siang Info Tambahan : Hubungi pelanggan dulu sebelum ke lokasi terima kasih."/>
    <n v="2026"/>
    <n v="8"/>
    <n v="15"/>
    <d v="2026-08-15T00:00:00"/>
    <n v="-1.3333333333357587"/>
    <x v="1"/>
  </r>
  <r>
    <n v="1698"/>
    <n v="1002505757"/>
    <n v="3"/>
    <x v="5"/>
    <n v="5"/>
    <s v="SINGARJA"/>
    <s v="GIANYAR"/>
    <s v="UBU"/>
    <s v="REG"/>
    <s v="AO"/>
    <x v="0"/>
    <m/>
    <s v="102 | FOLLOW UP COMPLETED"/>
    <s v="RBS-Regional 3"/>
    <d v="2026-08-03T10:26:51"/>
    <d v="2026-08-06T17:35:58"/>
    <n v="69357310"/>
    <m/>
    <n v="172408247858"/>
    <s v="LPD Desa Adat Nyuh Kuning Ubud Gianyar"/>
    <s v="ODP-UBU-FH/100"/>
    <s v="WO060772425"/>
    <m/>
    <m/>
    <m/>
    <n v="115.25672"/>
    <n v="-8.5232361999999995"/>
    <s v="|MN02658|/PIC NI KETUT KARSI/088212228875/nyuhkuninglpd@gmail.com"/>
    <s v="Sales Force DBS"/>
    <m/>
    <m/>
    <m/>
    <m/>
    <m/>
    <m/>
    <m/>
    <m/>
    <s v="Management Janji"/>
    <s v="2026-08-04 08:00:00|M Janji : 04/08/2026 Jam Pasang : 08.00 NoteÃ‚Â :  hubungi terlebih dahulu sebelum ke lokasi, terima kasih.|40961370|MYDITA"/>
    <s v="FCC"/>
    <d v="2026-03-08T10:40:22"/>
    <d v="2026-08-04T08:00:00"/>
    <s v="Kendala Pelanggan"/>
    <s v="REVOKE"/>
    <s v="UBU"/>
    <s v="NO ADDON"/>
    <m/>
    <s v="Follow Up Revoke Completed, New Order ID : SC1002513363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08:00:00"/>
    <s v="2026-08-04 08:00:00|M Janji : 04/08/2026 Jam Pasang : 08.00 NoteÃ‚Â :  hubungi terlebih dahulu sebelum ke lokasi, terima kasih.|40961370|MYDITA"/>
    <m/>
    <m/>
    <m/>
    <e v="#NUM!"/>
    <e v="#NUM!"/>
    <x v="0"/>
  </r>
  <r>
    <n v="1699"/>
    <n v="1002532119"/>
    <n v="3"/>
    <x v="0"/>
    <n v="5"/>
    <s v="MATARAM"/>
    <s v="SUMBAWA"/>
    <s v="TLW"/>
    <s v="REG"/>
    <s v="AO"/>
    <x v="0"/>
    <s v="1P INET"/>
    <s v="MIE - SEND SURVEY"/>
    <s v="RBS-Regional 3"/>
    <d v="2026-08-18T09:10:58"/>
    <d v="2026-08-18T09:12:01"/>
    <n v="69368540"/>
    <m/>
    <n v="172610203562"/>
    <s v="Kios bariri"/>
    <s v="ODP-TLW-FE/79 FE/D06/79.01"/>
    <s v="WO061975840"/>
    <m/>
    <m/>
    <m/>
    <n v="116.861407980322"/>
    <n v="-8.6228445129461093"/>
    <s v="MD|MYDB-20260815265566|SC00001/MC00149|Kios bariri|08567432789"/>
    <s v="MYDIGIBIZPARTNER"/>
    <m/>
    <m/>
    <m/>
    <m/>
    <m/>
    <m/>
    <m/>
    <m/>
    <s v="Management Janji"/>
    <s v="2026-08-19 13:00:00 | Nama Pic : bapak sudarmono No Hp Pic : 08567432789 No alt : - Jam Pemasangan : pagi siang  Tanggal Pemasangan : 19 Agustus 2026"/>
    <s v="FCC"/>
    <s v="18-08-2026 09:25:47"/>
    <d v="2026-08-19T13:00:00"/>
    <m/>
    <s v="SURVEY_NEW_MANJA"/>
    <s v="TLW"/>
    <s v="NO ADDON"/>
    <m/>
    <s v="MIE - SEND SURVEY"/>
    <s v="HSI Bisnis Promo HUT Telkom PSB 70% - 150 Mbps"/>
    <s v="INDIBIZ"/>
    <m/>
    <m/>
    <d v="2026-08-19T13:00:00"/>
    <s v="2026-08-19 13:00:00 | Nama Pic : bapak sudarmono No Hp Pic : 08567432789 No alt : - Jam Pemasangan : pagi siang  Tanggal Pemasangan : 19 Agustus 2026"/>
    <m/>
    <m/>
    <m/>
    <e v="#NUM!"/>
    <e v="#NUM!"/>
    <x v="0"/>
  </r>
  <r>
    <n v="1700"/>
    <n v="1002524082"/>
    <n v="3"/>
    <x v="4"/>
    <n v="4"/>
    <s v="SEMARANG"/>
    <s v="INNER - SEMARANG JATENG UTARA"/>
    <s v="MJP"/>
    <s v="REG"/>
    <s v="AO"/>
    <x v="0"/>
    <s v="1P INET"/>
    <s v="Completed (PS)"/>
    <s v="RBS-Regional 3"/>
    <d v="2026-08-13T12:22:56"/>
    <d v="2026-08-14T12:30:35"/>
    <n v="69365042"/>
    <m/>
    <n v="142410346120"/>
    <s v="LAB MA FUTUHIYYAH 2"/>
    <s v="ODP-MJP-FAG/178 FAG/D13/178.01"/>
    <s v="WO061660089"/>
    <m/>
    <m/>
    <m/>
    <n v="110.515419803559"/>
    <n v="-7.0228528792178402"/>
    <s v="MD|MYDB-20260813265204|DN00001/MN00345|LAB MA FUTUHIYYAH 2|08997077542"/>
    <s v="MYDIGIBIZPARTNER"/>
    <m/>
    <m/>
    <m/>
    <m/>
    <m/>
    <m/>
    <m/>
    <m/>
    <s v="Management Janji"/>
    <s v="2026-08-16 11:00:00 | telp : 08997077542 M Janji : minta di hari selasa jam Pasang : 09:00 Note : hubungi pelanggan jika ingin kelokasi"/>
    <s v="FCC"/>
    <s v="13-08-2026 12:25:00"/>
    <d v="2026-08-16T11:00:00"/>
    <m/>
    <s v="PS"/>
    <s v="MJP"/>
    <s v="NO ADDON"/>
    <n v="20260814"/>
    <s v="Completed"/>
    <s v="HSI Bisnis Promo HUT Telkom PSB 70% - 200 Mbps"/>
    <s v="INDIBIZ"/>
    <m/>
    <m/>
    <d v="2026-08-16T11:00:00"/>
    <s v="2026-08-16 11:00:00 | telp : 08997077542 M Janji : minta di hari selasa jam Pasang : 09:00 Note : hubungi pelanggan jika ingin kelokasi"/>
    <n v="2026"/>
    <n v="8"/>
    <n v="14"/>
    <d v="2026-08-14T00:00:00"/>
    <n v="-2.4583333333357587"/>
    <x v="1"/>
  </r>
  <r>
    <n v="1701"/>
    <n v="1002520623"/>
    <n v="3"/>
    <x v="5"/>
    <n v="5"/>
    <s v="SINGARJA"/>
    <s v="GIANYAR"/>
    <s v="UBU"/>
    <s v="REG"/>
    <s v="AO"/>
    <x v="0"/>
    <m/>
    <s v="Completed (PS)"/>
    <s v="RBS-Regional 3"/>
    <d v="2026-08-11T16:02:07"/>
    <d v="2026-08-16T14:22:12"/>
    <n v="69363590"/>
    <m/>
    <n v="172408248139"/>
    <s v="PT. SAMI ASIKI BERSAMA"/>
    <s v="ODP-UBU-FZ/16"/>
    <s v="WO061532415"/>
    <m/>
    <m/>
    <m/>
    <n v="115.28074119999999"/>
    <n v="-8.4154523000000001"/>
    <s v="|MN02658|/PIC  I WAYAN DARSANA/081236102125/spbu.bali.5480528@gmail.com"/>
    <s v="Sales Force DBS"/>
    <m/>
    <m/>
    <m/>
    <m/>
    <m/>
    <m/>
    <m/>
    <m/>
    <s v="Management Janji"/>
    <s v="2026-08-12 15:00:00|Waktu pemasangan : 12 agustus 2026 Jam pemasangan : 08.00 - 12.00 Info Tambahan : Hubungi pelanggan dulu sebelum ke lokasi terimakasih|40971401|MYDITA"/>
    <s v="FCC"/>
    <d v="2026-11-08T16:09:49"/>
    <d v="2026-08-12T15:00:00"/>
    <m/>
    <s v="PS"/>
    <s v="UBU"/>
    <s v="NO ADDON"/>
    <n v="2026081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2T15:00:00"/>
    <s v="2026-08-12 15:00:00|Waktu pemasangan : 12 agustus 2026 Jam pemasangan : 08.00 - 12.00 Info Tambahan : Hubungi pelanggan dulu sebelum ke lokasi terimakasih|40971401|MYDITA"/>
    <n v="2026"/>
    <n v="8"/>
    <n v="16"/>
    <d v="2026-08-16T00:00:00"/>
    <n v="3.375"/>
    <x v="2"/>
  </r>
  <r>
    <n v="1702"/>
    <n v="1002529638"/>
    <n v="3"/>
    <x v="2"/>
    <n v="4"/>
    <s v="PURWOKERTO"/>
    <s v="PURBALINGGA"/>
    <s v="PBG"/>
    <s v="REG"/>
    <s v="AO"/>
    <x v="0"/>
    <s v="1P INET"/>
    <s v="8 | OSS - PONR"/>
    <s v="RBS-Regional 3"/>
    <d v="2026-08-16T13:17:57"/>
    <d v="2026-08-18T10:25:04"/>
    <n v="69367502"/>
    <m/>
    <n v="143363112474"/>
    <s v="DRS KNALPOT"/>
    <s v="ODP-PBG-FT/094"/>
    <s v="WO061877392"/>
    <m/>
    <m/>
    <m/>
    <n v="109.356234"/>
    <n v="-7.3667366000000003"/>
    <s v="|MN02834|MYIA-074390086956/POI/FITRI WARDIYANTI/081388992552/fitriwardiyanti@gmail.com"/>
    <s v="MYIB_ASSISTANT"/>
    <m/>
    <m/>
    <m/>
    <m/>
    <m/>
    <m/>
    <m/>
    <m/>
    <s v="Management Janji"/>
    <s v="2026-08-18 13:00:00 | M Janji : (18 AGUSTUS 2026) jam Pasang : pagi siang Note : hubungi pelanggan jika ingin kelokasi"/>
    <s v="FCC"/>
    <s v="16-08-2026 13:39:58"/>
    <d v="2026-08-18T13:00:00"/>
    <m/>
    <s v="ACT_COM"/>
    <s v="PBG"/>
    <s v="NO ADDON"/>
    <m/>
    <s v="PONR"/>
    <s v="HSI Bisnis Promo HUT Telkom PSB 70% - 200 Mbps"/>
    <s v="INDIBIZ"/>
    <m/>
    <m/>
    <d v="2026-08-18T13:00:00"/>
    <s v="2026-08-18 13:00:00 | M Janji : (18 AGUSTUS 2026) jam Pasang : pagi siang Note : hubungi pelanggan jika ingin kelokasi"/>
    <m/>
    <m/>
    <m/>
    <e v="#NUM!"/>
    <e v="#NUM!"/>
    <x v="0"/>
  </r>
  <r>
    <n v="1703"/>
    <n v="1002530696"/>
    <n v="3"/>
    <x v="0"/>
    <n v="5"/>
    <s v="MATARAM"/>
    <s v="LOMBOK TIMUR UTARA"/>
    <s v="SEL"/>
    <s v="REG"/>
    <s v="AO"/>
    <x v="0"/>
    <s v="1P INET"/>
    <s v="Completed (PS)"/>
    <s v="RBS-Regional 3"/>
    <d v="2026-08-17T11:38:57"/>
    <d v="2026-08-18T17:31:59"/>
    <n v="69367976"/>
    <m/>
    <n v="172619203364"/>
    <s v="Toko Bustomi"/>
    <s v="ODP-SEL-FAU/24"/>
    <s v="WO061921066"/>
    <m/>
    <m/>
    <m/>
    <n v="116.45562294870599"/>
    <n v="-8.7738801160275095"/>
    <s v="MD|MYDB-20260815265521|SC00001/MC00149|Toko Bustomi|087819075360"/>
    <s v="MYDIGIBIZPARTNER"/>
    <m/>
    <m/>
    <m/>
    <m/>
    <m/>
    <m/>
    <m/>
    <m/>
    <s v="Management Janji"/>
    <s v="2026-08-19 13:00:00 | M Janji : (19 AGUSTUS 2026) jam Pasang : siang Note : hubungi pelanggan jika ingin kelokasi"/>
    <s v="FCC"/>
    <s v="17-08-2026 11:40:22"/>
    <d v="2026-08-19T13:00:00"/>
    <m/>
    <s v="PS"/>
    <s v="SEL"/>
    <s v="NO ADDON"/>
    <n v="20260818"/>
    <s v="Completed"/>
    <s v="HSI Bisnis Promo HUT Telkom PSB 70% - 150 Mbps"/>
    <s v="INDIBIZ"/>
    <m/>
    <m/>
    <d v="2026-08-19T13:00:00"/>
    <s v="2026-08-19 13:00:00 | M Janji : (19 AGUSTUS 2026) jam Pasang : siang Note : hubungi pelanggan jika ingin kelokasi"/>
    <n v="2026"/>
    <n v="8"/>
    <n v="18"/>
    <d v="2026-08-18T00:00:00"/>
    <n v="-1.5416666666642413"/>
    <x v="1"/>
  </r>
  <r>
    <n v="1704"/>
    <n v="1002511940"/>
    <n v="3"/>
    <x v="1"/>
    <n v="5"/>
    <s v="MADIUN"/>
    <s v="MADIUN"/>
    <s v="MNZ"/>
    <s v="REG"/>
    <s v="AO"/>
    <x v="0"/>
    <s v="1P INET"/>
    <s v="Completed (PS)"/>
    <s v="RBS-Regional 3"/>
    <d v="2026-08-06T11:04:57"/>
    <d v="2026-08-06T16:28:32"/>
    <n v="69359795"/>
    <m/>
    <n v="152601214909"/>
    <s v="SPBU 54.631.07"/>
    <s v="ODP-MNZ-FAX/37"/>
    <s v="WO061056718"/>
    <m/>
    <m/>
    <m/>
    <n v="111.50963"/>
    <n v="-7.6108029999999998"/>
    <s v="|MN00265|MYIA-078552717032/POI/ROBBY PERMANA PUTRA/089619618698/spbu_5463107_madiun@yahoo.com"/>
    <s v="MYIB_ASSISTANT"/>
    <m/>
    <m/>
    <m/>
    <m/>
    <m/>
    <m/>
    <m/>
    <m/>
    <s v="Management Janji"/>
    <s v="2026-08-07 08:00:00 | Jam pemasangan : 12.00 Info Tambahan : Hubungi pelanggan dulu sebelum ke lokasi terimakasih "/>
    <s v="FCC"/>
    <d v="2026-06-08T11:10:06"/>
    <d v="2026-08-07T08:00:00"/>
    <m/>
    <s v="PS"/>
    <s v="MNZ"/>
    <s v="NO ADDON"/>
    <n v="20260806"/>
    <s v="Completed"/>
    <s v="HSI Bisnis Promo HUT Telkom PSB 70% - 50 Mbps"/>
    <s v="INDIBIZ"/>
    <m/>
    <m/>
    <d v="2026-08-07T08:00:00"/>
    <s v="2026-08-07 08:00:00 | Jam pemasangan : 12.00 Info Tambahan : Hubungi pelanggan dulu sebelum ke lokasi terimakasih "/>
    <n v="2026"/>
    <n v="8"/>
    <n v="6"/>
    <d v="2026-08-06T00:00:00"/>
    <n v="-1.3333333333357587"/>
    <x v="1"/>
  </r>
  <r>
    <n v="1705"/>
    <n v="1002512810"/>
    <n v="3"/>
    <x v="5"/>
    <n v="5"/>
    <s v="SINGARJA"/>
    <s v="GIANYAR"/>
    <s v="GIN"/>
    <s v="REG"/>
    <s v="AO"/>
    <x v="0"/>
    <m/>
    <s v="Completed (PS)"/>
    <s v="RBS-Regional 3"/>
    <d v="2026-08-06T15:04:38"/>
    <d v="2026-08-09T20:53:49"/>
    <n v="69360128"/>
    <m/>
    <n v="172407213388"/>
    <s v="SD NEGERI 3 BONA"/>
    <s v="ODP-GIN-FA/53"/>
    <s v="WO061109550"/>
    <m/>
    <m/>
    <m/>
    <n v="115.3188648"/>
    <n v="-8.5513589999999997"/>
    <s v="|MN02658|/PIC Ni Made Kristiani/085964280157/madekristiani099@gmail.com"/>
    <s v="Sales Force DBS"/>
    <m/>
    <m/>
    <m/>
    <m/>
    <m/>
    <m/>
    <m/>
    <m/>
    <s v="Management Janji"/>
    <s v="2026-08-07 15:00:00|Jam pemasangan : 12.00 Info Tambahan : Hubungi pelanggan dulu sebelum ke lokasi terimakasih |40951378|MYDITA"/>
    <s v="FCC"/>
    <d v="2026-06-08T15:25:44"/>
    <d v="2026-08-07T15:00:00"/>
    <s v="Kendala Lainnya"/>
    <s v="PS"/>
    <s v="GIN"/>
    <s v="NO ADDON"/>
    <n v="20260809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7T15:00:00"/>
    <s v="2026-08-07 15:00:00|Jam pemasangan : 12.00 Info Tambahan : Hubungi pelanggan dulu sebelum ke lokasi terimakasih |40951378|MYDITA"/>
    <n v="2026"/>
    <n v="8"/>
    <n v="9"/>
    <d v="2026-08-09T00:00:00"/>
    <n v="1.375"/>
    <x v="2"/>
  </r>
  <r>
    <n v="1706"/>
    <n v="1002514842"/>
    <n v="3"/>
    <x v="6"/>
    <n v="5"/>
    <s v="JEMBER"/>
    <s v="JEMBER"/>
    <s v="JER"/>
    <s v="REG"/>
    <s v="AO"/>
    <x v="0"/>
    <s v="1P INET"/>
    <s v="Completed (PS)"/>
    <s v="RBS-Regional 3"/>
    <d v="2026-08-07T14:28:56"/>
    <d v="2026-08-09T10:53:46"/>
    <n v="69360886"/>
    <m/>
    <n v="152501280879"/>
    <s v="Bimbel Ganesha Operation"/>
    <s v="ODP-JER-FD/08 FD/D01/01.08"/>
    <s v="WO061172449"/>
    <m/>
    <m/>
    <m/>
    <n v="113.697486631572"/>
    <n v="-8.1747603830376701"/>
    <s v="MD|MYDB-20260806264563|DN00001/MN00906|Bimbel Ganesha Operation|085259222201"/>
    <s v="MYDIGIBIZPARTNER"/>
    <m/>
    <m/>
    <m/>
    <m/>
    <m/>
    <m/>
    <m/>
    <m/>
    <s v="Management Janji"/>
    <s v="2026-08-08 13:00:00 | Nama PIC : Huznil No HP : 085259222201 Alt :  M Janji : 08/08/2026 Jam Pasang : 08.00 - 13:00  NoteÃ‚Â :  hubungi terlebih dahulu sebelum kelokasi"/>
    <s v="FCC"/>
    <d v="2026-07-08T14:40:02"/>
    <d v="2026-08-08T13:00:00"/>
    <m/>
    <s v="PS"/>
    <s v="JER"/>
    <s v="NO ADDON"/>
    <n v="20260809"/>
    <s v="Completed"/>
    <s v="HSI Bisnis Basic Promo HUT Telkom PSB 70% - 50 Mbps"/>
    <s v="INDIBIZ"/>
    <m/>
    <m/>
    <d v="2026-08-08T13:00:00"/>
    <s v="2026-08-08 13:00:00 | Nama PIC : Huznil No HP : 085259222201 Alt :  M Janji : 08/08/2026 Jam Pasang : 08.00 - 13:00  NoteÃ‚Â :  hubungi terlebih dahulu sebelum kelokasi"/>
    <n v="2026"/>
    <n v="8"/>
    <n v="9"/>
    <d v="2026-08-09T00:00:00"/>
    <n v="0.45833333333575865"/>
    <x v="1"/>
  </r>
  <r>
    <n v="1707"/>
    <n v="1002505108"/>
    <n v="3"/>
    <x v="0"/>
    <n v="5"/>
    <s v="MATARAM"/>
    <s v="LOMBOK BARAT TENGAH"/>
    <s v="PRY"/>
    <s v="REG"/>
    <s v="AO"/>
    <x v="0"/>
    <s v="1P INET"/>
    <s v="102 | FOLLOW UP COMPLETED"/>
    <s v="RBS-Regional 3"/>
    <d v="2026-08-02T10:13:56"/>
    <d v="2026-08-04T19:02:39"/>
    <n v="69356961"/>
    <m/>
    <n v="172603791301"/>
    <s v="APOTEK MUJUR"/>
    <s v="ODP-PYA-FAC/12 FAC/D02/12.01"/>
    <s v="WO060699312"/>
    <m/>
    <m/>
    <m/>
    <n v="116.35284204035899"/>
    <n v="-8.7613090433028802"/>
    <s v="MD|MYDB-20260802264165|SC00001/MC00069|APOTEK MUJUR|081929345150"/>
    <s v="MYDIGIBIZPARTNER"/>
    <m/>
    <m/>
    <m/>
    <m/>
    <m/>
    <m/>
    <m/>
    <m/>
    <s v="Management Janji"/>
    <s v="2026-08-03 08:00:00 | Nama PIC : Sahnan No HP : 081929345150 Alt :  M Janji : 03/08/2026 Jam Pasang : 08.00 - 13:00  NoteÃ‚Â :  hubungi terlebih dahulu sebelum kelokasi "/>
    <s v="FCC"/>
    <d v="2026-02-08T10:25:14"/>
    <d v="2026-08-03T08:00:00"/>
    <s v="Kendala Lainnya"/>
    <s v="REVOKE"/>
    <s v="PRY"/>
    <s v="NO ADDON"/>
    <m/>
    <s v="Follow Up Revoke Completed, New Order ID : SC1002509453"/>
    <s v="HSI Bisnis Promo HUT Telkom PSB 70% - 150 Mbps"/>
    <s v="INDIBIZ"/>
    <m/>
    <m/>
    <d v="2026-08-03T08:00:00"/>
    <s v="2026-08-03 08:00:00 | Nama PIC : Sahnan No HP : 081929345150 Alt :  M Janji : 03/08/2026 Jam Pasang : 08.00 - 13:00  NoteÃ‚Â :  hubungi terlebih dahulu sebelum kelokasi "/>
    <m/>
    <m/>
    <m/>
    <e v="#NUM!"/>
    <e v="#NUM!"/>
    <x v="0"/>
  </r>
  <r>
    <n v="1708"/>
    <n v="1002527918"/>
    <n v="3"/>
    <x v="0"/>
    <n v="5"/>
    <s v="MATARAM"/>
    <s v="SUMBAWA"/>
    <s v="TLW"/>
    <s v="REG"/>
    <s v="AO"/>
    <x v="0"/>
    <s v="1P INET"/>
    <s v="Completed (PS)"/>
    <s v="RBS-Regional 3"/>
    <d v="2026-08-15T10:34:56"/>
    <d v="2026-08-16T18:17:19"/>
    <n v="69366678"/>
    <m/>
    <n v="172610203632"/>
    <s v="KOST &amp; HOMESTAY G.B SUMBAWANTO"/>
    <s v="ODP-TLW-FC/35"/>
    <s v="WO061805629"/>
    <m/>
    <m/>
    <m/>
    <n v="116.85098317980299"/>
    <n v="-8.7595364701043597"/>
    <s v="|MN02367|MYIA-042984570491/POI/Ir. GUSTI BAGUS SUMBAWANTO/085333203792/rizkiahmad2105@gmail.com"/>
    <s v="MYIB_ASSISTANT"/>
    <m/>
    <m/>
    <m/>
    <m/>
    <m/>
    <m/>
    <m/>
    <m/>
    <s v="Management Janji"/>
    <s v="2026-08-17 08:00:00 | Nama PIC : Bp Gusti No HP : 085333203792 No Alt : - M Janji :  16 Agustus 2026 Jam Pasang : Pagi / Siang Note : hubungi pelanggan jika ingin kelokasi"/>
    <s v="FCC"/>
    <s v="15-08-2026 10:39:56"/>
    <d v="2026-08-17T08:00:00"/>
    <m/>
    <s v="PS"/>
    <s v="TLW"/>
    <s v="NO ADDON"/>
    <n v="20260816"/>
    <s v="Completed"/>
    <s v="HSI Bisnis Promo HUT Telkom PSB 70% - 200 Mbps"/>
    <s v="INDIBIZ"/>
    <m/>
    <m/>
    <d v="2026-08-17T08:00:00"/>
    <s v="2026-08-17 08:00:00 | Nama PIC : Bp Gusti No HP : 085333203792 No Alt : - M Janji :  16 Agustus 2026 Jam Pasang : Pagi / Siang Note : hubungi pelanggan jika ingin kelokasi"/>
    <n v="2026"/>
    <n v="8"/>
    <n v="16"/>
    <d v="2026-08-16T00:00:00"/>
    <n v="-1.3333333333357587"/>
    <x v="1"/>
  </r>
  <r>
    <n v="1709"/>
    <n v="1002529582"/>
    <n v="3"/>
    <x v="5"/>
    <n v="5"/>
    <s v="SINGARJA"/>
    <s v="KLUNGKUNG"/>
    <s v="APR"/>
    <s v="REG"/>
    <s v="AO"/>
    <x v="0"/>
    <m/>
    <s v="Completed (PS)"/>
    <s v="RBS-Regional 3"/>
    <d v="2026-08-16T12:25:36"/>
    <d v="2026-08-16T15:28:28"/>
    <n v="69358874"/>
    <m/>
    <n v="172404209239"/>
    <s v="PT Noble Bali 3"/>
    <s v="ODP-APR-FF/42"/>
    <s v="WO061871183"/>
    <m/>
    <m/>
    <m/>
    <n v="115.594148"/>
    <n v="-8.2799940000000003"/>
    <s v="|MN02677|/CP I NENGAH SUTA/0817562315-081237301115/sutanoble@gmail.com"/>
    <s v="Sales Force DBS"/>
    <m/>
    <m/>
    <m/>
    <m/>
    <m/>
    <m/>
    <m/>
    <m/>
    <s v="Management Janji"/>
    <s v="2026-08-07 13:00:00|Nama Pic :   No Hp Pic :   Jam Pemasangan : 08:00 - 12.00  Tanggal Pemasangan : KAMIS 06 AGUSTUS 2026  Info Tambahan : Hubungi pelanggan sebelum datang ke lokasi, terima kasih.|40961370|MYDITA"/>
    <s v="FCC"/>
    <s v="16-08-2026 12:40:03"/>
    <m/>
    <m/>
    <s v="PS"/>
    <s v="APR"/>
    <s v="NO ADDON"/>
    <n v="20260816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16T07:00:00"/>
    <s v="2026-08-07 13:00:00|Nama Pic :   No Hp Pic :   Jam Pemasangan : 08:00 - 12.00  Tanggal Pemasangan : KAMIS 06 AGUSTUS 2026  Info Tambahan : Hubungi pelanggan sebelum datang ke lokasi, terima kasih.|40961370|MYDITA"/>
    <n v="2026"/>
    <n v="8"/>
    <n v="16"/>
    <d v="2026-08-16T00:00:00"/>
    <n v="-0.29166666666424135"/>
    <x v="1"/>
  </r>
  <r>
    <n v="1710"/>
    <n v="1002512150"/>
    <n v="3"/>
    <x v="2"/>
    <n v="4"/>
    <s v="YOGYAKARTA"/>
    <s v="INNER - YOGYA JATENG SELATAN"/>
    <s v="KBU"/>
    <s v="REG"/>
    <s v="AO"/>
    <x v="0"/>
    <s v="1P INET"/>
    <s v="Completed (PS)"/>
    <s v="RBS-Regional 3"/>
    <d v="2026-08-06T11:49:57"/>
    <d v="2026-08-08T18:09:52"/>
    <n v="69359856"/>
    <m/>
    <n v="146113146439"/>
    <s v="ERABLUE WH SLEMAN"/>
    <s v="ODP-KBU-FGB/041 FGB/D02/041.01"/>
    <s v="WO061062728"/>
    <m/>
    <m/>
    <m/>
    <n v="110.330237"/>
    <n v="-7.7973590000000002"/>
    <s v="|MN02587|MYIA-001120357446/POI/HASBIBINTARO SHIDDIQ/081249549394/nextperdanaone@gmail.com"/>
    <s v="MYIB_ASSISTANT"/>
    <m/>
    <m/>
    <m/>
    <m/>
    <m/>
    <m/>
    <m/>
    <m/>
    <s v="Management Janji"/>
    <s v="2026-08-08 13:00:00 | Nama PIC : bapak hasbi No HP : 081249549394 Alt :  M Janji : (JUMAT/7/AGUSTUS/2026) jam Pasang : 09:00 Note : hubungi pelanggan jika ingin kelokasi"/>
    <s v="FCC"/>
    <d v="2026-06-08T11:54:59"/>
    <d v="2026-08-08T13:00:00"/>
    <m/>
    <s v="PS"/>
    <s v="KBU"/>
    <s v="NO ADDON"/>
    <n v="20260808"/>
    <s v="Completed"/>
    <s v="HSI Bisnis PSB 70% - 100 Mbps"/>
    <s v="INDIBIZ"/>
    <m/>
    <m/>
    <d v="2026-08-08T13:00:00"/>
    <s v="2026-08-08 13:00:00 | Nama PIC : bapak hasbi No HP : 081249549394 Alt :  M Janji : (JUMAT/7/AGUSTUS/2026) jam Pasang : 09:00 Note : hubungi pelanggan jika ingin kelokasi"/>
    <n v="2026"/>
    <n v="8"/>
    <n v="8"/>
    <d v="2026-08-08T00:00:00"/>
    <n v="-0.54166666666424135"/>
    <x v="1"/>
  </r>
  <r>
    <n v="1711"/>
    <n v="1002522008"/>
    <n v="3"/>
    <x v="3"/>
    <n v="5"/>
    <s v="SBY UTARA"/>
    <s v="LAMONGAN"/>
    <s v="BBA"/>
    <s v="REG"/>
    <s v="AO"/>
    <x v="0"/>
    <s v="1P INET"/>
    <s v="Completed (PS)"/>
    <s v="RBS-Regional 3"/>
    <d v="2026-08-12T12:35:57"/>
    <d v="2026-08-13T12:07:35"/>
    <n v="69364185"/>
    <m/>
    <n v="152441211301"/>
    <s v="KANTOR SMK MUHAMMADIYYAH 7 KEDUNGPRING"/>
    <s v="ODP-BBA-FAE/77 FAE/D06/77.01"/>
    <s v="WO061579225"/>
    <m/>
    <m/>
    <m/>
    <n v="112.194653"/>
    <n v="-7.1881589999999997"/>
    <s v="|MN02646|MYIA-034473458908/POI/achmad sobri/0881036108338/achmadsobri814@gmail.com"/>
    <s v="MYIB_ASSISTANT"/>
    <m/>
    <m/>
    <m/>
    <m/>
    <m/>
    <m/>
    <m/>
    <m/>
    <s v="Management Janji"/>
    <s v="2026-08-13 10:00:00 | Nama PIC : Sobri No HP : 0881036108338 Alt :  M Janji : 13/08/2026 Jam Pasang : 08.00  - 13:00  NoteÃ‚Â :  hubungi terlebih dahulu sebelum ke lokasi, terima kasih."/>
    <s v="FCC"/>
    <d v="2026-12-08T12:39:53"/>
    <d v="2026-08-13T10:00:00"/>
    <m/>
    <s v="PS"/>
    <s v="BBA"/>
    <s v="NO ADDON"/>
    <n v="20260813"/>
    <s v="Completed"/>
    <s v="HSI Bisnis Basic Promo HUT Telkom PSB 70% - 150 Mbps"/>
    <s v="INDIBIZ"/>
    <m/>
    <m/>
    <d v="2026-08-13T10:00:00"/>
    <s v="2026-08-13 10:00:00 | Nama PIC : Sobri No HP : 0881036108338 Alt :  M Janji : 13/08/2026 Jam Pasang : 08.00  - 13:00  NoteÃ‚Â :  hubungi terlebih dahulu sebelum ke lokasi, terima kasih."/>
    <n v="2026"/>
    <n v="8"/>
    <n v="13"/>
    <d v="2026-08-13T00:00:00"/>
    <n v="-0.41666666666424135"/>
    <x v="1"/>
  </r>
  <r>
    <n v="1712"/>
    <n v="1002530740"/>
    <n v="3"/>
    <x v="7"/>
    <n v="4"/>
    <s v="KUDUS"/>
    <s v="BLORA"/>
    <s v="RDB"/>
    <s v="REG"/>
    <s v="AO"/>
    <x v="0"/>
    <s v="1P INET"/>
    <s v="Completed (PS)"/>
    <s v="RBS-Regional 3"/>
    <d v="2026-08-17T11:59:57"/>
    <d v="2026-08-18T18:34:47"/>
    <n v="69367999"/>
    <m/>
    <n v="142512103040"/>
    <s v="BALAIDESA SINGGET"/>
    <s v="ODP-RDB-FC/029 FC/D01/029.01"/>
    <s v="WO061922753"/>
    <m/>
    <m/>
    <m/>
    <n v="111.2480853"/>
    <n v="-7.1974400000000003"/>
    <s v="|MC60133|MYIA-073557239047/POI/085337294800/085337294800/d62048784@gmail.com"/>
    <s v="MYIB_ASSISTANT"/>
    <m/>
    <m/>
    <m/>
    <m/>
    <m/>
    <m/>
    <m/>
    <m/>
    <s v="Management Janji"/>
    <s v="2026-08-18 08:00:00 | M janji : pagi Tanggal Pemasangan : 18/agustus/2026 Note : hubungi pelanggan jika ingin kelokasi "/>
    <s v="FCC"/>
    <s v="17-08-2026 12:10:09"/>
    <d v="2026-08-18T08:00:00"/>
    <m/>
    <s v="PS"/>
    <s v="RDB"/>
    <s v="NO ADDON"/>
    <n v="20260818"/>
    <s v="Completed"/>
    <s v="HSI Bisnis PSB 70% - 300 Mbps"/>
    <s v="INDIBIZ"/>
    <m/>
    <m/>
    <d v="2026-08-18T08:00:00"/>
    <s v="2026-08-18 08:00:00 | M janji : pagi Tanggal Pemasangan : 18/agustus/2026 Note : hubungi pelanggan jika ingin kelokasi "/>
    <n v="2026"/>
    <n v="8"/>
    <n v="18"/>
    <d v="2026-08-18T00:00:00"/>
    <n v="-0.33333333333575865"/>
    <x v="1"/>
  </r>
  <r>
    <n v="1713"/>
    <n v="1002529766"/>
    <n v="3"/>
    <x v="6"/>
    <n v="5"/>
    <s v="PASURUAN"/>
    <s v="PROBOLINGGO"/>
    <s v="GND"/>
    <s v="REG"/>
    <s v="AO"/>
    <x v="0"/>
    <s v="1P INET"/>
    <s v="Completed (PS)"/>
    <s v="RBS-Regional 3"/>
    <d v="2026-08-16T14:22:56"/>
    <d v="2026-08-18T08:54:36"/>
    <n v="69367587"/>
    <m/>
    <n v="152510206861"/>
    <s v="EKA DF"/>
    <s v="ODP-GND-FK/26 FK/D03/26.01"/>
    <s v="WO061881913"/>
    <m/>
    <m/>
    <m/>
    <n v="113.47025256603899"/>
    <n v="-7.93739423114208"/>
    <s v="MD|MYDB-20260816265669|DN00001/MN00836|EKA DF|082332593981"/>
    <s v="MYDIGIBIZPARTNER"/>
    <m/>
    <m/>
    <m/>
    <m/>
    <m/>
    <m/>
    <m/>
    <m/>
    <s v="Management Janji"/>
    <s v="2026-08-17 13:00:00 | Tanggal pemasangan : 17 AGUSTUS 2026 Jam pemasangan : pagi/siang Info Tambahan : Hubungi pelanggan dulu sebelum ke lokasi terima kasih"/>
    <s v="FCC"/>
    <s v="16-08-2026 14:25:39"/>
    <d v="2026-08-17T13:00:00"/>
    <s v="Kendala Pelanggan"/>
    <s v="PS"/>
    <s v="GND"/>
    <s v="NETMONK"/>
    <n v="20260818"/>
    <s v="Completed"/>
    <s v="HSI Bisnis Bundling Netmonk PSB 70% Promo - 200 Mbps"/>
    <s v="INDIBIZ"/>
    <m/>
    <m/>
    <d v="2026-08-17T13:00:00"/>
    <s v="2026-08-17 13:00:00 | Tanggal pemasangan : 17 AGUSTUS 2026 Jam pemasangan : pagi/siang Info Tambahan : Hubungi pelanggan dulu sebelum ke lokasi terima kasih"/>
    <n v="2026"/>
    <n v="8"/>
    <n v="18"/>
    <d v="2026-08-18T00:00:00"/>
    <n v="0.45833333333575865"/>
    <x v="1"/>
  </r>
  <r>
    <n v="1714"/>
    <n v="1002509832"/>
    <n v="3"/>
    <x v="7"/>
    <n v="4"/>
    <s v="SOLO"/>
    <s v="BOYOLALI"/>
    <s v="BYL"/>
    <s v="REG"/>
    <s v="AO"/>
    <x v="0"/>
    <s v="2P INET + VOICE"/>
    <s v="WAITING AKTIFASI IHLD"/>
    <s v="RBS-Regional 3"/>
    <d v="2026-08-05T09:48:57"/>
    <d v="2026-08-05T11:15:02"/>
    <n v="69356637"/>
    <m/>
    <m/>
    <s v="PT. MITRA SARANA PLASTINDO"/>
    <m/>
    <s v="WO060633867"/>
    <m/>
    <m/>
    <m/>
    <n v="110.60401"/>
    <n v="-7.4904099999999998"/>
    <s v="|MN00396|MYIA-020519150788/POI/SHAKYRA JUNIA/089509772742/info.mitrasaranaplastindo@gmail.com"/>
    <s v="MYIB_ASSISTANT"/>
    <m/>
    <m/>
    <m/>
    <m/>
    <m/>
    <m/>
    <m/>
    <m/>
    <s v="Management Janji"/>
    <s v="2026-08-02 08:00:00 | Nama PIC : SHAKYRA No HP : 089509772742 Alt :  M Janji : 02/08/2026 NoteÃ‚Â :  hubungi terlebih dahulu sebelum kelokasi "/>
    <s v="FCC"/>
    <d v="2026-05-08T09:55:13"/>
    <d v="2026-08-02T00:00:00"/>
    <m/>
    <s v="UNSC"/>
    <s v="BYL"/>
    <s v="NO ADDON"/>
    <m/>
    <s v="WAITING:  |MYDITA"/>
    <s v="HSI Bisnis Bundling Phone PSB 70% - Free 800 Menit Promo - 200 Mbps"/>
    <s v="INDIBIZ"/>
    <m/>
    <m/>
    <d v="2026-08-02T08:00:00"/>
    <s v="2026-08-02 08:00:00 | Nama PIC : SHAKYRA No HP : 089509772742 Alt :  M Janji : 02/08/2026 NoteÃ‚Â :  hubungi terlebih dahulu sebelum kelokasi "/>
    <m/>
    <m/>
    <m/>
    <e v="#NUM!"/>
    <e v="#NUM!"/>
    <x v="0"/>
  </r>
  <r>
    <n v="1715"/>
    <n v="1002534570"/>
    <n v="3"/>
    <x v="7"/>
    <n v="4"/>
    <s v="SOLO"/>
    <s v="INNER - SOLO JATENG TIMUR"/>
    <s v="SLO"/>
    <s v="REG"/>
    <s v="AO"/>
    <x v="0"/>
    <s v="1P INET"/>
    <s v="MIE - SEND SURVEY"/>
    <s v="RBS-Regional 3"/>
    <d v="2026-08-18T17:47:57"/>
    <d v="2026-08-18T17:50:02"/>
    <n v="69369462"/>
    <m/>
    <n v="146527605394"/>
    <s v="TOKO KEDELAI BOLA"/>
    <s v="ODP-SLO-FL/113 FL/D03/113.01"/>
    <s v="WO062047802"/>
    <m/>
    <m/>
    <m/>
    <n v="110.798113"/>
    <n v="-7.6382159999999999"/>
    <s v="|MN00943|MYIA-098573894619/POI/MASUDIN ABDULLAH /085817121930/masudinabdullah354@gmail.com"/>
    <s v="MYIB_ASSISTANT"/>
    <m/>
    <m/>
    <m/>
    <m/>
    <m/>
    <m/>
    <m/>
    <m/>
    <s v="Management Janji"/>
    <s v="2026-08-19 15:00:00 | Waktu pemasangan : 17 agustus 2026 Jam pemasangan : 08.00 - 12.00 Info Tambahan : Hubungi pelanggan dulu sebelum ke lokasi terimakasih "/>
    <s v="FCC"/>
    <s v="18-08-2026 17:55:23"/>
    <d v="2026-08-19T15:00:00"/>
    <m/>
    <s v="SURVEY_NEW_MANJA"/>
    <s v="SLO"/>
    <s v="NO ADDON"/>
    <m/>
    <s v="MIE - SEND SURVEY"/>
    <s v="HSI Bisnis Promo HUT RI PSB 70% - 300 Mbps"/>
    <s v="INDIBIZ"/>
    <m/>
    <m/>
    <d v="2026-08-19T15:00:00"/>
    <s v="2026-08-19 15:00:00 | Waktu pemasangan : 17 agustus 2026 Jam pemasangan : 08.00 - 12.00 Info Tambahan : Hubungi pelanggan dulu sebelum ke lokasi terimakasih "/>
    <m/>
    <m/>
    <m/>
    <e v="#NUM!"/>
    <e v="#NUM!"/>
    <x v="0"/>
  </r>
  <r>
    <n v="1716"/>
    <n v="1002527334"/>
    <n v="3"/>
    <x v="4"/>
    <n v="4"/>
    <s v="PEKALONGAN"/>
    <s v="BREBES"/>
    <s v="BRB"/>
    <s v="REG"/>
    <s v="AO"/>
    <x v="0"/>
    <s v="1P INET"/>
    <s v="Completed (PS)"/>
    <s v="RBS-Regional 3"/>
    <d v="2026-08-14T17:28:57"/>
    <d v="2026-08-16T16:24:18"/>
    <n v="69366429"/>
    <m/>
    <n v="146284107615"/>
    <s v="SPPG KUPU WANASARI 1"/>
    <s v="ODP-BRB-FAA/050"/>
    <s v="WO061776190"/>
    <m/>
    <m/>
    <m/>
    <n v="109.01444100000001"/>
    <n v="-6.8526490000000004"/>
    <s v="|MN00292|MYIA-053465004972/POI/ILHAM NUR HABIBIE/0895704297703/ilhamnurhabibie17@gmail.com"/>
    <s v="MYIB_ASSISTANT"/>
    <m/>
    <m/>
    <m/>
    <m/>
    <m/>
    <m/>
    <m/>
    <m/>
    <s v="Management Janji"/>
    <s v="2026-08-15 15:00:00 | Nama PIC : Ilham  No HP : 0895704297703 Alt :  M Janji : 15 Augustus 2026 Jam Pasang : 08.00 - 13:00  NoteÃ‚Â :  hubungi terlebih dahulu sebelum kelokasi "/>
    <s v="FCC"/>
    <s v="14-08-2026 17:39:52"/>
    <d v="2026-08-15T15:00:00"/>
    <m/>
    <s v="PS"/>
    <s v="BRB"/>
    <s v="NO ADDON"/>
    <n v="20260816"/>
    <s v="Completed"/>
    <s v="HSI Bisnis Promo HUT Telkom PSB 70% - 100 Mbps"/>
    <s v="INDIBIZ"/>
    <m/>
    <m/>
    <d v="2026-08-15T15:00:00"/>
    <s v="2026-08-15 15:00:00 | Nama PIC : Ilham  No HP : 0895704297703 Alt :  M Janji : 15 Augustus 2026 Jam Pasang : 08.00 - 13:00  NoteÃ‚Â :  hubungi terlebih dahulu sebelum kelokasi "/>
    <n v="2026"/>
    <n v="8"/>
    <n v="16"/>
    <d v="2026-08-16T00:00:00"/>
    <n v="0.375"/>
    <x v="1"/>
  </r>
  <r>
    <n v="1717"/>
    <n v="1002504762"/>
    <n v="3"/>
    <x v="6"/>
    <n v="5"/>
    <s v="JEMBER"/>
    <s v="JEMBER"/>
    <s v="TGU"/>
    <s v="REG"/>
    <s v="AO"/>
    <x v="0"/>
    <s v="1P INET"/>
    <s v="Completed (PS)"/>
    <s v="RBS-Regional 3"/>
    <d v="2026-08-01T15:43:56"/>
    <d v="2026-08-02T13:41:50"/>
    <n v="69356803"/>
    <m/>
    <n v="152513202662"/>
    <s v="ponpes nurul ishlah"/>
    <s v="ODP-TGU-FA/40 FA/D02/40.01"/>
    <s v="WO060666277"/>
    <m/>
    <m/>
    <m/>
    <n v="113.44331916421601"/>
    <n v="-8.2481150011989008"/>
    <s v="MD|MYDB-20260801264123|DB10005/MB10152|ponpes nurul ishlah|088245575443"/>
    <s v="MYDIGIBIZPARTNER"/>
    <m/>
    <m/>
    <m/>
    <m/>
    <m/>
    <m/>
    <m/>
    <m/>
    <s v="Management Janji"/>
    <s v="2026-08-02 13:00:00 | M Janji : (02/08/2026) jam Pasang : 09:00 Note : hubungi pelanggan jika ingin kelokasi"/>
    <s v="FCC"/>
    <d v="2026-01-08T15:55:09"/>
    <d v="2026-08-02T13:00:00"/>
    <m/>
    <s v="PS"/>
    <s v="TGU"/>
    <s v="NO ADDON"/>
    <n v="20260802"/>
    <s v="Completed"/>
    <s v="HSI Bisnis Khusus Winback PSB 70% - 100 Mbps"/>
    <s v="INDIBIZ"/>
    <m/>
    <m/>
    <d v="2026-08-02T13:00:00"/>
    <s v="2026-08-02 13:00:00 | M Janji : (02/08/2026) jam Pasang : 09:00 Note : hubungi pelanggan jika ingin kelokasi"/>
    <n v="2026"/>
    <n v="8"/>
    <n v="2"/>
    <d v="2026-08-02T00:00:00"/>
    <n v="-0.54166666666424135"/>
    <x v="1"/>
  </r>
  <r>
    <n v="1718"/>
    <n v="1002506602"/>
    <n v="3"/>
    <x v="0"/>
    <n v="5"/>
    <s v="MATARAM"/>
    <s v="SUMBAWA"/>
    <s v="SBW"/>
    <s v="REG"/>
    <s v="AO"/>
    <x v="0"/>
    <m/>
    <s v="Completed (PS)"/>
    <s v="RBS-Regional 3"/>
    <d v="2026-08-03T18:03:42"/>
    <d v="2026-08-04T19:29:26"/>
    <n v="69356609"/>
    <m/>
    <n v="172606792080"/>
    <s v="SMP IT ABU HURAIRAH SUMBAWA"/>
    <s v="ODP-SBW-FBK/61"/>
    <s v="WO060832138"/>
    <m/>
    <m/>
    <m/>
    <n v="117.4524673"/>
    <n v="-8.5887779000000002"/>
    <s v="|MN01595|MYIA-046506313461/POI/FIRMAN/087860187055/smpitputra.abhursumbawa@gmail.com"/>
    <s v="Sales Profesional"/>
    <m/>
    <m/>
    <m/>
    <m/>
    <m/>
    <m/>
    <m/>
    <m/>
    <s v="Management Janji"/>
    <s v="2026-08-02 08:00:00 | Tanggal pemasangan: 01/08/2026  Jam pemasangan : pagi / siang  Info Tambahan : Hubungi pelanggan dulu sebelum ke lokasi  terima kasih"/>
    <s v="FCC"/>
    <d v="2026-03-08T18:10:15"/>
    <m/>
    <m/>
    <s v="PS"/>
    <s v="SBW"/>
    <s v="NO ADDON"/>
    <n v="20260804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3T07:00:00"/>
    <s v="2026-08-02 08:00:00 | Tanggal pemasangan: 01/08/2026  Jam pemasangan : pagi / siang  Info Tambahan : Hubungi pelanggan dulu sebelum ke lokasi  terima kasih"/>
    <n v="2026"/>
    <n v="8"/>
    <n v="4"/>
    <d v="2026-08-04T00:00:00"/>
    <n v="0.70833333333575865"/>
    <x v="1"/>
  </r>
  <r>
    <n v="1719"/>
    <n v="1002518994"/>
    <n v="3"/>
    <x v="2"/>
    <n v="4"/>
    <s v="PURWOKERTO"/>
    <s v="PURBALINGGA"/>
    <s v="PBG"/>
    <s v="REG"/>
    <s v="AO"/>
    <x v="0"/>
    <s v="1P INET"/>
    <s v="Completed (PS)"/>
    <s v="RBS-Regional 3"/>
    <d v="2026-08-11T09:23:56"/>
    <d v="2026-08-12T11:13:31"/>
    <n v="69362923"/>
    <m/>
    <n v="143363112634"/>
    <s v="Kantor Admin PT Boyang"/>
    <s v="ODP-PBG-FJ/050"/>
    <s v="WO061466521"/>
    <m/>
    <m/>
    <m/>
    <n v="109.35531279999999"/>
    <n v="-7.3943047999999898"/>
    <s v="|MC20234|MYIA-060927007406/POI/Muhammad Khusnul Imam/083843423802/imam.kinez@gmail.com"/>
    <s v="MYIB_ASSISTANT"/>
    <m/>
    <m/>
    <m/>
    <m/>
    <m/>
    <m/>
    <m/>
    <m/>
    <s v="Management Janji"/>
    <s v="2026-08-13 11:00:00 | M Janji : (12/08/2026) jam Pasang : 09:00 Note : hubungi pelanggan jika ingin kelokasi"/>
    <s v="FCC"/>
    <d v="2026-11-08T09:40:16"/>
    <d v="2026-08-13T11:00:00"/>
    <m/>
    <s v="PS"/>
    <s v="PBG"/>
    <s v="NO ADDON"/>
    <n v="20260812"/>
    <s v="Completed"/>
    <s v="HSI Bisnis Promo HUT Telkom PSB 70% - 150 Mbps"/>
    <s v="INDIBIZ"/>
    <m/>
    <m/>
    <d v="2026-08-13T11:00:00"/>
    <s v="2026-08-13 11:00:00 | M Janji : (12/08/2026) jam Pasang : 09:00 Note : hubungi pelanggan jika ingin kelokasi"/>
    <n v="2026"/>
    <n v="8"/>
    <n v="12"/>
    <d v="2026-08-12T00:00:00"/>
    <n v="-1.4583333333357587"/>
    <x v="1"/>
  </r>
  <r>
    <n v="1720"/>
    <n v="1002508370"/>
    <n v="3"/>
    <x v="4"/>
    <n v="4"/>
    <s v="PEKALONGAN"/>
    <s v="PEKALONGAN"/>
    <s v="KJE"/>
    <s v="REG"/>
    <s v="AO"/>
    <x v="0"/>
    <s v="1P INET"/>
    <s v="102 | FOLLOW UP COMPLETED"/>
    <s v="RBS-Regional 3"/>
    <d v="2026-08-04T13:52:56"/>
    <d v="2026-08-06T12:50:55"/>
    <n v="69358326"/>
    <m/>
    <n v="146219104074"/>
    <s v="SD NEGERI 1 KALIBENING"/>
    <s v="ODP-KJE-FH/026 FH/D04/026.01"/>
    <s v="WO060897105"/>
    <m/>
    <m/>
    <m/>
    <n v="109.6390347"/>
    <n v="-7.2211794999999999"/>
    <s v="|MN01881|MYIA-094712153027/POI/sri sunarsih /085879566626/srinarsih2403@gmail.com"/>
    <s v="MYIB_ASSISTANT"/>
    <m/>
    <m/>
    <m/>
    <m/>
    <m/>
    <m/>
    <m/>
    <m/>
    <s v="Management Janji"/>
    <s v="2026-08-05 13:00:00 | Nama : BU SRI SUNARSIH No Hp : 085879566626 No Alt :  Tgl Pemasangan : 05 Agustus 2026 Interval : PAGI  Note : Hubungi pelanggan terlebih dahulu"/>
    <s v="FCC"/>
    <d v="2026-04-08T13:54:57"/>
    <d v="2026-08-05T13:00:00"/>
    <s v="Kendala Lainnya"/>
    <s v="REVOKE"/>
    <s v="KJE"/>
    <s v="NO ADDON"/>
    <m/>
    <s v="Follow Up Revoke Completed, New Order ID : SC1002512273"/>
    <s v="HSI Bisnis Basic Promo HUT Telkom PSB 70% - 75 Mbps"/>
    <s v="INDIBIZ"/>
    <m/>
    <m/>
    <d v="2026-08-05T13:00:00"/>
    <s v="2026-08-05 13:00:00 | Nama : BU SRI SUNARSIH No Hp : 085879566626 No Alt :  Tgl Pemasangan : 05 Agustus 2026 Interval : PAGI  Note : Hubungi pelanggan terlebih dahulu"/>
    <m/>
    <m/>
    <m/>
    <e v="#NUM!"/>
    <e v="#NUM!"/>
    <x v="0"/>
  </r>
  <r>
    <n v="1721"/>
    <n v="1002510550"/>
    <n v="3"/>
    <x v="7"/>
    <n v="4"/>
    <s v="SOLO"/>
    <s v="INNER - SOLO JATENG TIMUR"/>
    <s v="KRT"/>
    <s v="REG"/>
    <s v="AO"/>
    <x v="0"/>
    <m/>
    <s v="Completed (PS)"/>
    <s v="RBS-Regional 3"/>
    <d v="2026-08-05T13:30:24"/>
    <d v="2026-08-06T19:52:17"/>
    <n v="69359192"/>
    <m/>
    <n v="142505404112"/>
    <s v="PT Langkah Manajemen Indonesia / 096 Sanggrahan"/>
    <s v="ODP-KRT-FAU/050"/>
    <s v="WO060993715"/>
    <m/>
    <m/>
    <m/>
    <n v="110.8029356"/>
    <n v="-7.5875968"/>
    <s v="|MC80228|/PT Langkah Manajemen Indonesia 096 Sanggrahan/Paket HSI Bisnis Promo HUT Telkom 1:1 50Mbps/Conan Ryan Hindarto/081127012432/iot.004@apps.langkahkecil.id"/>
    <s v="Sales Profesional"/>
    <m/>
    <m/>
    <m/>
    <m/>
    <m/>
    <m/>
    <m/>
    <m/>
    <s v="Management Janji"/>
    <s v="2026-08-06 15:00:00|Jam pemasangan : 12.00 Info Tambahan : Hubungi pelanggan dulu sebelum ke lokasi terimakasih |40951378|MYDITA"/>
    <s v="FCC"/>
    <d v="2026-05-08T13:39:44"/>
    <d v="2026-08-06T15:00:00"/>
    <m/>
    <s v="PS"/>
    <s v="KRT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15:00:00"/>
    <s v="2026-08-06 15:00:00|Jam pemasangan : 12.00 Info Tambahan : Hubungi pelanggan dulu sebelum ke lokasi terimakasih |40951378|MYDITA"/>
    <n v="2026"/>
    <n v="8"/>
    <n v="6"/>
    <d v="2026-08-06T00:00:00"/>
    <n v="-0.625"/>
    <x v="1"/>
  </r>
  <r>
    <n v="1722"/>
    <n v="1002533598"/>
    <n v="3"/>
    <x v="1"/>
    <n v="5"/>
    <s v="MALANG"/>
    <s v="BATU"/>
    <s v="BTU"/>
    <s v="REG"/>
    <s v="AO"/>
    <x v="0"/>
    <m/>
    <s v="MIE - SEND SURVEY"/>
    <s v="RBS-Regional 3"/>
    <d v="2026-08-18T14:49:08"/>
    <d v="2026-08-18T14:58:01"/>
    <n v="69369171"/>
    <m/>
    <n v="152707239278"/>
    <s v="PT Dasatria Utama"/>
    <s v="ODP-BTU-FB/65"/>
    <m/>
    <m/>
    <m/>
    <m/>
    <n v="112.52867408031"/>
    <n v="-7.8862473080442097"/>
    <s v="AMRBS;403109;SELLA;HSI 1:1 inet only 100mbps;PT Dasatria Utama;081383779587"/>
    <s v="Account Manager"/>
    <m/>
    <m/>
    <m/>
    <m/>
    <m/>
    <m/>
    <m/>
    <m/>
    <m/>
    <m/>
    <m/>
    <s v="18-08-2026 14:55:28"/>
    <m/>
    <m/>
    <s v="SURVEY_NEW_MANJA"/>
    <s v="BTU"/>
    <s v="NO ADDON"/>
    <m/>
    <s v="MIE - SEND SURVEY"/>
    <s v="- 11_11446;Biaya PSB HSI EBIS Tunai di Depan ~ 11[150000]  - E23046;E23046 ~ ES23 - Paket HSI Bisnis[0]  - E23046~null~E23046_UNL;UNL ~ Internet-Link Unlimited Internet Usage ~ E23046[0]  - E23046~null~44877;E23046||11||Abodemen 0[0]  - E23046~null~E23046"/>
    <s v="INDIBIZ"/>
    <m/>
    <m/>
    <m/>
    <m/>
    <m/>
    <m/>
    <m/>
    <e v="#NUM!"/>
    <e v="#NUM!"/>
    <x v="0"/>
  </r>
  <r>
    <n v="1723"/>
    <n v="1002529721"/>
    <n v="3"/>
    <x v="3"/>
    <n v="5"/>
    <s v="SBY UTARA"/>
    <s v="GRESIK"/>
    <s v="BWN"/>
    <s v="REG"/>
    <s v="AO"/>
    <x v="0"/>
    <m/>
    <s v="CANCEL COMPLETED"/>
    <s v="RBS-Regional 3"/>
    <d v="2026-08-16T14:06:11"/>
    <d v="2026-08-17T14:38:02"/>
    <n v="69367573"/>
    <m/>
    <n v="152453209768"/>
    <s v="WARKOP TELDA"/>
    <s v="ODP-BWN-FAE/22"/>
    <m/>
    <m/>
    <m/>
    <m/>
    <n v="112.6315233"/>
    <n v="-5.7479184999999999"/>
    <s v="|MC70134|/WARKOP TELDA/Ach Mubarok EP/082233377391/elly34808@gmail.com/HSI Bisnis Winback (1:1) 200 Mbps (Rp 890.000) PSB Rp 150.000"/>
    <s v="Sales Force DBS"/>
    <m/>
    <m/>
    <m/>
    <m/>
    <m/>
    <m/>
    <m/>
    <m/>
    <m/>
    <m/>
    <m/>
    <s v="16-08-2026 14:10:39"/>
    <m/>
    <m/>
    <s v="REJECT_FCC"/>
    <s v="BWN"/>
    <s v="NO ADDON"/>
    <m/>
    <s v="DECLINE : Decline - Batal Order YUDA SEPTIAN 40000798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DECLINE : Decline - Batal Order YUDA SEPTIAN 40000798|MYDITA"/>
    <m/>
    <m/>
    <m/>
    <m/>
    <m/>
    <e v="#NUM!"/>
    <e v="#NUM!"/>
    <x v="0"/>
  </r>
  <r>
    <n v="1724"/>
    <n v="1002513416"/>
    <n v="3"/>
    <x v="6"/>
    <n v="5"/>
    <s v="JEMBER"/>
    <s v="JEMBER"/>
    <s v="KNO"/>
    <s v="REG"/>
    <s v="AO"/>
    <x v="0"/>
    <s v="1P INET"/>
    <s v="Completed (PS)"/>
    <s v="RBS-Regional 3"/>
    <d v="2026-08-06T18:04:56"/>
    <d v="2026-08-07T14:24:54"/>
    <n v="69360326"/>
    <m/>
    <n v="152544205231"/>
    <s v="Kedai mamimauw"/>
    <s v="ODP-KNO-FD/72 FD/D02/72.01"/>
    <s v="WO061112238"/>
    <m/>
    <m/>
    <m/>
    <n v="113.3383288"/>
    <n v="-8.2561979999999995"/>
    <s v="|MC30146|MYIA-081083306159/POI/DINDA SARI FATMAWATI/089514435170/sarifdinda28@gmail.com"/>
    <s v="MYIB_ASSISTANT"/>
    <m/>
    <m/>
    <m/>
    <m/>
    <m/>
    <m/>
    <m/>
    <m/>
    <s v="Management Janji"/>
    <s v="2026-08-07 15:00:00 | Tanggal pemasangan: 6/08/2026 Jam pemasangan : pagi / siang Info Tambahan : Hubungi pelanggan dulu sebelum ke lokasi. terima kasih"/>
    <s v="FCC"/>
    <d v="2026-06-08T18:09:46"/>
    <d v="2026-08-07T15:00:00"/>
    <m/>
    <s v="PS"/>
    <s v="KNO"/>
    <s v="NO ADDON"/>
    <n v="20260807"/>
    <s v="Completed"/>
    <s v="HSI Bisnis Promo HUT Telkom PSB 70% - 200 Mbps"/>
    <s v="INDIBIZ"/>
    <m/>
    <m/>
    <d v="2026-08-07T15:00:00"/>
    <s v="2026-08-07 15:00:00 | Tanggal pemasangan: 6/08/2026 Jam pemasangan : pagi / siang Info Tambahan : Hubungi pelanggan dulu sebelum ke lokasi. terima kasih"/>
    <n v="2026"/>
    <n v="8"/>
    <n v="7"/>
    <d v="2026-08-07T00:00:00"/>
    <n v="-0.625"/>
    <x v="1"/>
  </r>
  <r>
    <n v="1725"/>
    <n v="1002515497"/>
    <n v="3"/>
    <x v="6"/>
    <n v="5"/>
    <s v="SIDOARJO"/>
    <s v="MOJOKERTO"/>
    <s v="MIP"/>
    <s v="REG"/>
    <s v="AO"/>
    <x v="0"/>
    <m/>
    <s v="98 | OSS - CANCEL COMPLETE"/>
    <s v="RBS-Regional 3"/>
    <d v="2026-08-07T19:14:14"/>
    <d v="2026-08-08T08:01:24"/>
    <n v="69359412"/>
    <m/>
    <n v="152313204575"/>
    <s v="MTS UNGGULAN DARUL FALAH"/>
    <s v="ODP-MIP-FE/27"/>
    <s v="WO061204291"/>
    <m/>
    <m/>
    <m/>
    <n v="112.40224432540801"/>
    <n v="-7.4252288884003903"/>
    <s v="|MN01575|/MTS UNGGULAN DARUL FALAH/WINBACK HSI B2B + OCA BREACH CHECKER  (1:1) 100MBPS 635,5RB PSB DISC 70%//mtsdfjerukmacan@gmail.com/RAMADHAN ARYO PUTRA/85792761317"/>
    <s v="Sales Force DBS"/>
    <m/>
    <m/>
    <m/>
    <m/>
    <m/>
    <m/>
    <m/>
    <m/>
    <s v="Management Janji"/>
    <s v="2026-08-07 13:00:00|Waktu pemasnagan : 07 agustus 2026  Jam pemasangan : 08.00 - 12.00  Mohon hubungi pelanggan sebelum ke lokasi   Terima kasih|40010577|MYDITA"/>
    <s v="FCC"/>
    <d v="2026-07-08T19:25:29"/>
    <m/>
    <s v="Kendala Teknik"/>
    <s v="CANCEL"/>
    <s v="MIP"/>
    <s v="OCA"/>
    <m/>
    <s v="Cancel Completed"/>
    <s v="- 11_11446;Biaya PSB HSI EBIS Tunai di Depan ~ 11[150000]  - E23015;E23015 ~ ES23 - Perangkat ONT[0]  - E23015~null~44292;E23015||11||Abodemen 0[0]  - E23015~null~E23015_SWONTPREM;SWONTPREM ~ Biaya Sewa ONT Premium ~ E23015[50000]  - E24057;E24057 ~ ES24 "/>
    <s v="INDIBIZ"/>
    <m/>
    <m/>
    <d v="2026-08-07T07:00:00"/>
    <s v="2026-08-07 13:00:00|Waktu pemasnagan : 07 agustus 2026  Jam pemasangan : 08.00 - 12.00  Mohon hubungi pelanggan sebelum ke lokasi   Terima kasih|40010577|MYDITA"/>
    <m/>
    <m/>
    <m/>
    <e v="#NUM!"/>
    <e v="#NUM!"/>
    <x v="0"/>
  </r>
  <r>
    <n v="1726"/>
    <n v="1002527750"/>
    <n v="3"/>
    <x v="3"/>
    <n v="5"/>
    <s v="MADURA"/>
    <s v="BANGKALAN"/>
    <s v="OMB"/>
    <s v="REG"/>
    <s v="AO"/>
    <x v="0"/>
    <m/>
    <s v="Completed (PS)"/>
    <s v="RBS-Regional 3"/>
    <d v="2026-08-15T09:10:21"/>
    <d v="2026-08-15T13:37:23"/>
    <n v="69364878"/>
    <m/>
    <n v="152438209032"/>
    <s v="UD BERSAUDARA"/>
    <s v="ODP-OMB-FAA/56"/>
    <s v="WO061799583"/>
    <m/>
    <m/>
    <m/>
    <n v="113.37155"/>
    <n v="-7.1305319999999996"/>
    <s v="|MN00558|/UD BERSAUDARA/HSI Bisnis Promo HUT Telkom (1:1) 200 Mbps (Rp 790.000) PSB Rp 150.000/0895703207862/mohismail22@gmail.com/Sa'roni/-7.1304016, 113.3710531/Dekat Jl. Kyai H. Agus Salim, Badung Tengah, Badung, Kec. Proppo, Kabupaten Sampang, Jawa Ti"/>
    <s v="Sales Force DBS"/>
    <m/>
    <m/>
    <m/>
    <m/>
    <m/>
    <m/>
    <m/>
    <m/>
    <s v="Management Janji"/>
    <s v="2026-08-14 08:00:00|M Janji : (14/08/2026)  jam Pasang :pagi / siang   Note : hubungi pelanggan jika ingin kelokasi|40981182|MYDITA"/>
    <s v="FCC"/>
    <s v="15-08-2026 09:40:30"/>
    <m/>
    <m/>
    <s v="PS"/>
    <s v="OMB"/>
    <s v="NO ADDON"/>
    <n v="20260815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5T07:00:00"/>
    <s v="2026-08-14 08:00:00|M Janji : (14/08/2026)  jam Pasang :pagi / siang   Note : hubungi pelanggan jika ingin kelokasi|40981182|MYDITA"/>
    <n v="2026"/>
    <n v="8"/>
    <n v="15"/>
    <d v="2026-08-15T00:00:00"/>
    <n v="-0.29166666666424135"/>
    <x v="1"/>
  </r>
  <r>
    <n v="1727"/>
    <n v="1002525174"/>
    <n v="3"/>
    <x v="0"/>
    <n v="5"/>
    <s v="MATARAM"/>
    <s v="LOMBOK TIMUR UTARA"/>
    <s v="SGG"/>
    <s v="REG"/>
    <s v="AO"/>
    <x v="0"/>
    <s v="1P INET"/>
    <s v="102 | FOLLOW UP COMPLETED"/>
    <s v="RBS-Regional 3"/>
    <d v="2026-08-13T18:04:57"/>
    <d v="2026-08-15T17:04:27"/>
    <n v="69365514"/>
    <m/>
    <n v="172604213978"/>
    <s v="TOKO SRC YUDE"/>
    <s v="ODP-SGG-FAW/52 FAW/D06/52.01"/>
    <s v="WO061699765"/>
    <m/>
    <m/>
    <m/>
    <n v="116.285367049276"/>
    <n v="-8.2673829574108098"/>
    <s v="MD|MYDB-20260812265153|DN00001/MN01272|TOKO SRC YUDE|087866750145"/>
    <s v="MYDIGIBIZPARTNER"/>
    <m/>
    <m/>
    <m/>
    <m/>
    <m/>
    <m/>
    <m/>
    <m/>
    <s v="Management Janji"/>
    <s v="2026-08-15 13:00:00 | Nama PIC : Bp Budi No HP : 087866750145 No Alt : - M Janji :  15 Agustus 2026 Jam Pasang : Pagi / Siang Note : hubungi pelanggan jika ingin kelokasi "/>
    <s v="FCC"/>
    <s v="13-08-2026 18:25:15"/>
    <d v="2026-08-15T13:00:00"/>
    <m/>
    <s v="REVOKE"/>
    <s v="SGG"/>
    <s v="NO ADDON"/>
    <m/>
    <s v="Follow Up Revoke Completed, New Order ID : SC1002528753"/>
    <s v="HSI Bisnis Promo HUT Telkom PSB 70% - 100 Mbps"/>
    <s v="INDIBIZ"/>
    <m/>
    <m/>
    <d v="2026-08-15T13:00:00"/>
    <s v="2026-08-15 13:00:00 | Nama PIC : Bp Budi No HP : 087866750145 No Alt : - M Janji :  15 Agustus 2026 Jam Pasang : Pagi / Siang Note : hubungi pelanggan jika ingin kelokasi "/>
    <m/>
    <m/>
    <m/>
    <e v="#NUM!"/>
    <e v="#NUM!"/>
    <x v="0"/>
  </r>
  <r>
    <n v="1728"/>
    <n v="1002527073"/>
    <n v="3"/>
    <x v="2"/>
    <n v="4"/>
    <s v="YOGYAKARTA"/>
    <s v="INNER - YOGYA JATENG SELATAN"/>
    <s v="KBU"/>
    <s v="REG"/>
    <s v="AO"/>
    <x v="0"/>
    <m/>
    <s v="Completed (PS)"/>
    <s v="RBS-Regional 3"/>
    <d v="2026-08-14T16:06:06"/>
    <d v="2026-08-14T18:09:33"/>
    <n v="69364503"/>
    <m/>
    <n v="146113147006"/>
    <s v="Villa Dibali - Godean 2"/>
    <s v="ODP-KBU-FDK/78"/>
    <s v="WO061768465"/>
    <m/>
    <m/>
    <m/>
    <n v="110.3466"/>
    <n v="-7.7797999999999998"/>
    <s v="|MC80150|MYIA-012801611862/POI/yona/081225560048/yonameii95@gmail.com"/>
    <s v="Sales Profesional"/>
    <m/>
    <m/>
    <m/>
    <m/>
    <m/>
    <m/>
    <m/>
    <m/>
    <s v="Management Janji"/>
    <s v="2026-08-13 13:00:00 | Nama PIC : IBU YONA  No HP : 082283559281  No Alternatif : -  M Janji : 13/07/2026  Jam Pasang : Pagi  NoteÃ‚Â :  Hubungi terlebih dahulu sebelum ke lokasi"/>
    <s v="FCC"/>
    <s v="14-08-2026 16:10:01"/>
    <m/>
    <m/>
    <s v="PS"/>
    <s v="KBU"/>
    <s v="NO ADDON"/>
    <n v="20260814"/>
    <s v="Completed"/>
    <s v="- 11_11446;Biaya PSB HSI EBIS Tunai di Depan ~ 11[150000]  - E23046;E23046 ~ ES23 - Paket HSI Bisnis[0]  - E23046~null~E23046_UNL;UNL ~ Internet-Link Unlimited Internet Usage ~ E23046[0]  - E23046~null~44877;E23046||11||Abodemen 0[0]  - E23046~null~E23046"/>
    <s v="INDIBIZ"/>
    <m/>
    <m/>
    <d v="2026-08-14T07:00:00"/>
    <s v="2026-08-13 13:00:00 | Nama PIC : IBU YONA  No HP : 082283559281  No Alternatif : -  M Janji : 13/07/2026  Jam Pasang : Pagi  NoteÃ‚Â :  Hubungi terlebih dahulu sebelum ke lokasi"/>
    <n v="2026"/>
    <n v="8"/>
    <n v="14"/>
    <d v="2026-08-14T00:00:00"/>
    <n v="-0.29166666666424135"/>
    <x v="1"/>
  </r>
  <r>
    <n v="1729"/>
    <n v="1002534794"/>
    <n v="3"/>
    <x v="1"/>
    <n v="5"/>
    <s v="MALANG"/>
    <s v="KEPANJEN"/>
    <s v="KEP"/>
    <s v="REG"/>
    <s v="AO"/>
    <x v="0"/>
    <s v="1P INET"/>
    <s v="MIE - SEND SURVEY"/>
    <s v="RBS-Regional 3"/>
    <d v="2026-08-18T20:05:57"/>
    <d v="2026-08-18T20:08:01"/>
    <n v="69369557"/>
    <m/>
    <n v="152718219117"/>
    <s v="ONE CELL"/>
    <s v="ODP-KEP-FH/62"/>
    <s v="WO062057234"/>
    <m/>
    <m/>
    <m/>
    <n v="112.55179982632301"/>
    <n v="-8.1897539593749205"/>
    <s v="MD|MYDB-20260818266046|SC20017/MC20200|ONE CELL|628813305312"/>
    <s v="MYDIGIBIZPARTNER"/>
    <m/>
    <m/>
    <m/>
    <m/>
    <m/>
    <m/>
    <m/>
    <m/>
    <s v="Management Janji"/>
    <s v="2026-08-20 08:00:00 | M Janji : (19/agustus/2026) jam Pasang : 09:00 Note : hubungi pelanggan jika ingin kelokasi"/>
    <s v="FCC"/>
    <s v="18-08-2026 20:10:25"/>
    <d v="2026-08-20T08:00:00"/>
    <m/>
    <s v="SURVEY_NEW_MANJA"/>
    <s v="KEP"/>
    <s v="NO ADDON"/>
    <m/>
    <s v="MIE - SEND SURVEY"/>
    <s v="HSI Bisnis Promo HUT RI PSB 70% - 300 Mbps"/>
    <s v="INDIBIZ"/>
    <m/>
    <m/>
    <d v="2026-08-20T08:00:00"/>
    <s v="2026-08-20 08:00:00 | M Janji : (19/agustus/2026) jam Pasang : 09:00 Note : hubungi pelanggan jika ingin kelokasi"/>
    <m/>
    <m/>
    <m/>
    <e v="#NUM!"/>
    <e v="#NUM!"/>
    <x v="0"/>
  </r>
  <r>
    <n v="1730"/>
    <n v="1002506438"/>
    <n v="3"/>
    <x v="1"/>
    <n v="5"/>
    <s v="KEDIRI"/>
    <s v="NGANJUK"/>
    <s v="KTS"/>
    <s v="REG"/>
    <s v="AO"/>
    <x v="0"/>
    <m/>
    <s v="Completed (PS)"/>
    <s v="RBS-Regional 3"/>
    <d v="2026-08-03T15:50:30"/>
    <d v="2026-08-04T18:27:59"/>
    <n v="69345409"/>
    <m/>
    <n v="152615203023"/>
    <s v="SMK BUDI UTOMO KERTOSONO"/>
    <s v="ODP-KTS-FA/32"/>
    <s v="WO060817548"/>
    <m/>
    <m/>
    <m/>
    <n v="112.110415"/>
    <n v="-7.5831299999999997"/>
    <s v="|MC20233|MYIA-090935432600/POI/M YAFI ALHAQ MERDEKA UBAIDAH/082260932313/yafialhaq96@gmail.com"/>
    <s v="MYDIGIBIZPARTNER"/>
    <m/>
    <m/>
    <m/>
    <m/>
    <m/>
    <m/>
    <m/>
    <m/>
    <s v="Management Janji"/>
    <s v="2026-07-31 08:00:00|Jl. Supriadi No 41 Desa Kudu Kecamatan Kertosono Kabupaten Nganjuk Provinsi Jawa Timur (SMK BUDI UTOMO KERTOSONO)|SYSTEM|MYDITA"/>
    <s v="FCC"/>
    <d v="2026-03-08T16:10:38"/>
    <m/>
    <m/>
    <s v="PS"/>
    <s v="KTS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7-31 08:00:00|Jl. Supriadi No 41 Desa Kudu Kecamatan Kertosono Kabupaten Nganjuk Provinsi Jawa Timur (SMK BUDI UTOMO KERTOSONO)|SYSTEM|MYDITA"/>
    <n v="2026"/>
    <n v="8"/>
    <n v="4"/>
    <d v="2026-08-04T00:00:00"/>
    <n v="0.70833333333575865"/>
    <x v="1"/>
  </r>
  <r>
    <n v="1731"/>
    <n v="1002532725"/>
    <n v="3"/>
    <x v="5"/>
    <n v="5"/>
    <s v="DENPASAR"/>
    <s v="SANUR"/>
    <s v="KLM"/>
    <s v="REG"/>
    <s v="AO"/>
    <x v="0"/>
    <m/>
    <s v="MIE - SEND SURVEY"/>
    <s v="RBS-Regional 3"/>
    <d v="2026-08-18T11:21:51"/>
    <d v="2026-08-18T17:50:02"/>
    <n v="69368775"/>
    <m/>
    <n v="172401793091"/>
    <s v="SMP PGRI 2 DENPASAR"/>
    <s v="ODP-KLM-FZ/76"/>
    <s v="WO062048145"/>
    <m/>
    <m/>
    <m/>
    <n v="115.23340109999999"/>
    <n v="-8.6455655"/>
    <s v="| MN02665 | IBU AYU SRI WAHYUNI /083117926063/ayuwahyuni28@admin.smp.belajar.id"/>
    <s v="Sales Force DBS"/>
    <m/>
    <m/>
    <m/>
    <m/>
    <m/>
    <m/>
    <m/>
    <m/>
    <s v="Management Janji"/>
    <s v="2026-08-19 15:00:00|M Janji : (19/agustus/2026) jam Pasang : 09:00 Note : hubungi pelanggan jika ingin kelokasi|40971304|MYDITA"/>
    <s v="FCC"/>
    <s v="18-08-2026 11:25:40"/>
    <d v="2026-08-19T15:00:00"/>
    <m/>
    <s v="SURVEY_NEW_MANJA"/>
    <s v="KLM"/>
    <s v="NO ADDON"/>
    <m/>
    <s v="MIE - SEND SURVEY"/>
    <s v="- SP_NOSS;SP_NOSS ~ Internet NOSS Multispeed Network[0]  - E25060;E25060 ~ ES25 - Paket HSI Bisnis (HSIE) Khusus Winback 2.0[0]  - E25060~null~E25060_UNL;UNL ~ Internet-Link Unlimited Internet Usage ~ E25060[0]  - E25060~null~105343;E25060||11||Abodemen 0"/>
    <s v="INDIBIZ"/>
    <m/>
    <m/>
    <d v="2026-08-19T15:00:00"/>
    <s v="2026-08-19 15:00:00|M Janji : (19/agustus/2026) jam Pasang : 09:00 Note : hubungi pelanggan jika ingin kelokasi|40971304|MYDITA"/>
    <m/>
    <m/>
    <m/>
    <e v="#NUM!"/>
    <e v="#NUM!"/>
    <x v="0"/>
  </r>
  <r>
    <n v="1732"/>
    <n v="1002525555"/>
    <n v="3"/>
    <x v="6"/>
    <n v="5"/>
    <s v="SIDOARJO"/>
    <s v="INNER - JATIM TIMUR"/>
    <s v="KRN"/>
    <s v="REG"/>
    <s v="AO"/>
    <x v="0"/>
    <m/>
    <s v="Completed (PS)"/>
    <s v="RBS-Regional 3"/>
    <d v="2026-08-14T09:07:41"/>
    <d v="2026-08-14T12:49:48"/>
    <n v="69358841"/>
    <m/>
    <n v="152331251060"/>
    <s v="MI NURUL R.ULUM KELAS"/>
    <s v="ODP-KRN-FAF/40"/>
    <s v="WO061720271"/>
    <m/>
    <m/>
    <m/>
    <n v="112.62412735773501"/>
    <n v="-7.4490811419691196"/>
    <s v="|MN00370|/MI NURUL R.ULUM KELAS/WINBACK 2.0 HSI B2B (1:1) 100MBPS 535RB PSB DISC 70%//111muchlissh@gmail.com/MUHAMMAD MUCHLIS/89504592018"/>
    <s v="Sales Force DBS"/>
    <m/>
    <m/>
    <m/>
    <m/>
    <m/>
    <m/>
    <m/>
    <m/>
    <s v="Management Janji"/>
    <s v="2026-08-07 08:00:00|Tanggal pemasangan: 6/08/2026  Jam pemasangan : pagi / siang  Info Tambahan : Hubungi pelanggan dulu sebelum ke lokasi.  terima kasih|40010577|MYDITA"/>
    <s v="FCC"/>
    <s v="14-08-2026 09:10:50"/>
    <m/>
    <m/>
    <s v="PS"/>
    <s v="KRN"/>
    <s v="NO ADDON"/>
    <n v="20260814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14T07:00:00"/>
    <s v="2026-08-07 08:00:00|Tanggal pemasangan: 6/08/2026  Jam pemasangan : pagi / siang  Info Tambahan : Hubungi pelanggan dulu sebelum ke lokasi.  terima kasih|40010577|MYDITA"/>
    <n v="2026"/>
    <n v="8"/>
    <n v="14"/>
    <d v="2026-08-14T00:00:00"/>
    <n v="-0.29166666666424135"/>
    <x v="1"/>
  </r>
  <r>
    <n v="1733"/>
    <n v="1002518727"/>
    <n v="3"/>
    <x v="7"/>
    <n v="4"/>
    <s v="KUDUS"/>
    <s v="BLORA"/>
    <s v="RDB"/>
    <s v="REG"/>
    <s v="AO"/>
    <x v="0"/>
    <s v="1P INET"/>
    <s v="Completed (PS)"/>
    <s v="RBS-Regional 3"/>
    <d v="2026-08-10T19:31:56"/>
    <d v="2026-08-13T14:14:32"/>
    <n v="69362809"/>
    <m/>
    <n v="142512103095"/>
    <s v="kopi jokek"/>
    <s v="ODP-RDB-FA/047 FA/D05/047.01"/>
    <s v="WO061447659"/>
    <m/>
    <m/>
    <m/>
    <n v="111.392082"/>
    <n v="-7.1901149999999996"/>
    <s v="|MN00408|MYIA-030524581060/POI/doni kurniawan/081928040944/dojokon92@gmail.com"/>
    <s v="MYIB_ASSISTANT"/>
    <m/>
    <m/>
    <m/>
    <m/>
    <m/>
    <m/>
    <m/>
    <m/>
    <s v="Management Janji"/>
    <s v="2026-08-12 08:00:00 | Tanggal pemasangan : 12 AGUSTUS 2026 Jam pemasangan : pagi/siang Info Tambahan : Hubungi pelanggan dulu sebelum ke lokasi terima kasih"/>
    <s v="FCC"/>
    <d v="2026-10-08T19:39:53"/>
    <d v="2026-08-12T08:00:00"/>
    <m/>
    <s v="PS"/>
    <s v="RDB"/>
    <s v="NO ADDON"/>
    <n v="20260813"/>
    <s v="Completed"/>
    <s v="HSI Bisnis Promo HUT Telkom PSB 70% - 100 Mbps"/>
    <s v="INDIBIZ"/>
    <m/>
    <m/>
    <d v="2026-08-12T08:00:00"/>
    <s v="2026-08-12 08:00:00 | Tanggal pemasangan : 12 AGUSTUS 2026 Jam pemasangan : pagi/siang Info Tambahan : Hubungi pelanggan dulu sebelum ke lokasi terima kasih"/>
    <n v="2026"/>
    <n v="8"/>
    <n v="13"/>
    <d v="2026-08-13T00:00:00"/>
    <n v="0.66666666666424135"/>
    <x v="1"/>
  </r>
  <r>
    <n v="1734"/>
    <n v="1002526618"/>
    <n v="3"/>
    <x v="3"/>
    <n v="5"/>
    <s v="MADURA"/>
    <s v="BANGKALAN"/>
    <s v="KPP"/>
    <s v="REG"/>
    <s v="AO"/>
    <x v="0"/>
    <m/>
    <s v="Completed (PS)"/>
    <s v="RBS-Regional 3"/>
    <d v="2026-08-14T14:35:49"/>
    <d v="2026-08-14T22:20:57"/>
    <n v="69364224"/>
    <m/>
    <n v="152437905622"/>
    <s v="SMA Hasyim Baidhowi"/>
    <s v="ODP-KPP-FE/22"/>
    <s v="WO061755820"/>
    <m/>
    <m/>
    <m/>
    <n v="113.27446591682801"/>
    <n v="-7.0361926698297204"/>
    <s v="MD|MYDB-20260812265085|DN00001/MN00572|SMA Hasyim Baidhowi|082315371464"/>
    <s v="MYDIGIBIZPARTNER"/>
    <m/>
    <m/>
    <m/>
    <m/>
    <m/>
    <m/>
    <m/>
    <m/>
    <s v="Management Janji"/>
    <s v="2026-08-13 13:00:00 | Nama PIC : Imam   No HP : 082315371464  Alt :   M Janji : 13/08/2026  Jam Pasang : 08.00  - 13:00   NoteÃ‚Â :  hubungi terlebih dahulu sebelum ke lokasi, terima kasih."/>
    <s v="FCC"/>
    <s v="14-08-2026 14:40:08"/>
    <m/>
    <m/>
    <s v="PS"/>
    <s v="KPP"/>
    <s v="NETMONK"/>
    <n v="20260814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14T07:00:00"/>
    <s v="2026-08-13 13:00:00 | Nama PIC : Imam   No HP : 082315371464  Alt :   M Janji : 13/08/2026  Jam Pasang : 08.00  - 13:00   NoteÃ‚Â :  hubungi terlebih dahulu sebelum ke lokasi, terima kasih."/>
    <n v="2026"/>
    <n v="8"/>
    <n v="14"/>
    <d v="2026-08-14T00:00:00"/>
    <n v="-0.29166666666424135"/>
    <x v="1"/>
  </r>
  <r>
    <n v="1735"/>
    <n v="1002519161"/>
    <n v="3"/>
    <x v="1"/>
    <n v="5"/>
    <s v="KEDIRI"/>
    <s v="KEDIRI"/>
    <s v="MJT"/>
    <s v="REG"/>
    <s v="AO"/>
    <x v="0"/>
    <s v="1P INET"/>
    <s v="Completed (PS)"/>
    <s v="RBS-Regional 3"/>
    <d v="2026-08-11T10:01:56"/>
    <d v="2026-08-11T16:18:15"/>
    <n v="69362994"/>
    <m/>
    <n v="152640225876"/>
    <s v="SPBU TAROKAN 54.641.49"/>
    <s v="ODP-MJT-FA/48 FA/D01/48.01"/>
    <s v="WO061470140"/>
    <m/>
    <m/>
    <m/>
    <n v="111.9366335"/>
    <n v="-7.7133855000000002"/>
    <s v="|MC20231|MYIA-010136691788/POI/Fatur Rohman/081249324232/nararizka3@gmail.com"/>
    <s v="MYIB_ASSISTANT"/>
    <m/>
    <m/>
    <m/>
    <m/>
    <m/>
    <m/>
    <m/>
    <m/>
    <s v="Management Janji"/>
    <s v="2026-08-12 08:00:00 | Tanggal Pemasangan : 12 Agustus 2026 Jam Pemasangan : 08:00 13:00 Info Tambahan : Hubungi pelanggan dulu sebelum ke lokasi terimakasih"/>
    <s v="FCC"/>
    <d v="2026-11-08T10:10:31"/>
    <d v="2026-08-12T08:00:00"/>
    <m/>
    <s v="PS"/>
    <s v="MJT"/>
    <s v="NO ADDON"/>
    <n v="20260811"/>
    <s v="Completed"/>
    <s v="HSI Bisnis Promo HUT Telkom PSB 70% - 50 Mbps"/>
    <s v="INDIBIZ"/>
    <m/>
    <m/>
    <d v="2026-08-12T08:00:00"/>
    <s v="2026-08-12 08:00:00 | Tanggal Pemasangan : 12 Agustus 2026 Jam Pemasangan : 08:00 13:00 Info Tambahan : Hubungi pelanggan dulu sebelum ke lokasi terimakasih"/>
    <n v="2026"/>
    <n v="8"/>
    <n v="11"/>
    <d v="2026-08-11T00:00:00"/>
    <n v="-1.3333333333357587"/>
    <x v="1"/>
  </r>
  <r>
    <n v="1736"/>
    <n v="1002510105"/>
    <n v="3"/>
    <x v="7"/>
    <n v="4"/>
    <s v="KUDUS"/>
    <s v="BLORA"/>
    <s v="BLO"/>
    <s v="REG"/>
    <s v="AO"/>
    <x v="0"/>
    <s v="1P INET"/>
    <s v="Completed (PS)"/>
    <s v="RBS-Regional 3"/>
    <d v="2026-08-05T10:59:56"/>
    <d v="2026-08-06T09:26:54"/>
    <n v="69358944"/>
    <m/>
    <n v="141569115688"/>
    <s v="TOKOSUGENG"/>
    <s v="ODP-BLO-FFE/040 FFE/D03/040.01"/>
    <s v="WO060964221"/>
    <m/>
    <m/>
    <m/>
    <n v="111.41995931855"/>
    <n v="-6.9986560561332603"/>
    <s v="|MC60162|MYIA-008544800368/POI/FAIZAL RAHMAD NAUVANDA/082341906523/dp3787913@gmail.com"/>
    <s v="MYIB_ASSISTANT"/>
    <m/>
    <m/>
    <m/>
    <m/>
    <m/>
    <m/>
    <m/>
    <m/>
    <s v="Management Janji"/>
    <s v="2026-08-06 08:00:00 | Tanggal pemasangan: 06/08/2026 Jam pemasangan : pagi / siang Info Tambahan : Hubungi pelanggan dulu sebelum ke lokasi terima kasih"/>
    <s v="FCC"/>
    <d v="2026-05-08T11:24:55"/>
    <d v="2026-08-06T08:00:00"/>
    <m/>
    <s v="PS"/>
    <s v="BLO"/>
    <s v="NO ADDON"/>
    <n v="20260806"/>
    <s v="Completed"/>
    <s v="HSI Bisnis Promo HUT Telkom PSB 70% - 200 Mbps"/>
    <s v="INDIBIZ"/>
    <m/>
    <m/>
    <d v="2026-08-06T08:00:00"/>
    <s v="2026-08-06 08:00:00 | Tanggal pemasangan: 06/08/2026 Jam pemasangan : pagi / siang Info Tambahan : Hubungi pelanggan dulu sebelum ke lokasi terima kasih"/>
    <n v="2026"/>
    <n v="8"/>
    <n v="6"/>
    <d v="2026-08-06T00:00:00"/>
    <n v="-0.33333333333575865"/>
    <x v="1"/>
  </r>
  <r>
    <n v="1737"/>
    <n v="1002523961"/>
    <n v="3"/>
    <x v="4"/>
    <n v="4"/>
    <s v="SEMARANG"/>
    <s v="INNER - SEMARANG JATENG UTARA"/>
    <s v="SMT"/>
    <s v="REG"/>
    <s v="AO"/>
    <x v="0"/>
    <s v="2P INET + VOICE"/>
    <s v="OSS - FALLOUT"/>
    <s v="RBS-Regional 3"/>
    <d v="2026-08-13T11:34:56"/>
    <d v="2026-08-18T16:46:45"/>
    <n v="69365008"/>
    <n v="2435320546"/>
    <n v="141420142145"/>
    <s v="PT SHAKA BERKAH JAYA LOGISTIK"/>
    <s v="ODP-SMT-FBB/032 FBB/D03/05.032"/>
    <s v="WO061654986"/>
    <m/>
    <m/>
    <m/>
    <n v="110.396623760461"/>
    <n v="-6.97001746865421"/>
    <s v="MD|MYDB-20260813265180|DB10005/MB10139|PT SHAKA BERKAH JAYA LOGISTIK|0895398936707"/>
    <s v="MYDIGIBIZPARTNER"/>
    <m/>
    <m/>
    <m/>
    <m/>
    <m/>
    <m/>
    <m/>
    <m/>
    <s v="Management Janji"/>
    <s v="2026-08-14 08:00:00 | Waktu pemasangan : 13 agustus 2026 Jam pemasangan : 08.00 - 12.00 Info Tambahan : Hubungi pelanggan dulu sebelum ke lokasi terimakasih "/>
    <s v="FCC"/>
    <s v="13-08-2026 11:39:50"/>
    <d v="2026-08-14T08:00:00"/>
    <s v="Kendala Pelanggan"/>
    <s v="FO_WFM"/>
    <s v="SMT"/>
    <s v="NO ADDON"/>
    <m/>
    <s v="Provisioning Failed|WFM|INF009067478|PP_-7.0312833999999995,110.3909206_PP_19 AGUSTUS 2026, CP 0895398936707 PELANGGAN MEMINT"/>
    <s v="HSI Bisnis Bundling Phone PSB 70% - Free 800 Menit - 200 Mbps"/>
    <s v="INDIBIZ"/>
    <m/>
    <m/>
    <d v="2026-08-14T08:00:00"/>
    <s v="2026-08-14 08:00:00 | Waktu pemasangan : 13 agustus 2026 Jam pemasangan : 08.00 - 12.00 Info Tambahan : Hubungi pelanggan dulu sebelum ke lokasi terimakasih "/>
    <m/>
    <m/>
    <m/>
    <e v="#NUM!"/>
    <e v="#NUM!"/>
    <x v="0"/>
  </r>
  <r>
    <n v="1738"/>
    <n v="1002518504"/>
    <n v="3"/>
    <x v="4"/>
    <n v="4"/>
    <s v="SEMARANG"/>
    <s v="INNER - SEMARANG JATENG UTARA"/>
    <s v="JHR"/>
    <s v="REG"/>
    <s v="AO"/>
    <x v="0"/>
    <s v="1P INET"/>
    <s v="102 | FOLLOW UP COMPLETED"/>
    <s v="RBS-Regional 3"/>
    <d v="2026-08-10T16:37:57"/>
    <d v="2026-08-13T13:29:04"/>
    <n v="69362727"/>
    <m/>
    <n v="142406122714"/>
    <s v="ERABLUE ABIMANYU"/>
    <s v="ODP-JHR-FZ/105 FZ/D07/105.01"/>
    <s v="WO061430938"/>
    <m/>
    <m/>
    <m/>
    <n v="110.413222"/>
    <n v="-6.9748890000000001"/>
    <s v="|MN02713|MYIA-050676802290/POI/HASBIBINTARO SHIDDIQ/081249549394/nextperdanaone@gmail.com"/>
    <s v="MYIB_ASSISTANT"/>
    <m/>
    <m/>
    <m/>
    <m/>
    <m/>
    <m/>
    <m/>
    <m/>
    <s v="Management Janji"/>
    <s v="2026-08-11 13:00:00 | Waktu pemasnagan : 11 Agustus 2026 Jam pemasangan : 08.00 - 12.00 Mohon hubungi pelanggan sebelum ke lokasi  Terima kasih"/>
    <s v="FCC"/>
    <d v="2026-10-08T16:39:46"/>
    <d v="2026-08-11T13:00:00"/>
    <s v="Kendala Pelanggan"/>
    <s v="REVOKE"/>
    <s v="JHR"/>
    <s v="NO ADDON"/>
    <m/>
    <s v="Follow Up Revoke Completed, New Order ID : SC1002524255"/>
    <s v="HSI Bisnis PSB 70% - 50 Mbps"/>
    <s v="INDIBIZ"/>
    <m/>
    <m/>
    <d v="2026-08-11T13:00:00"/>
    <s v="2026-08-11 13:00:00 | Waktu pemasnagan : 11 Agustus 2026 Jam pemasangan : 08.00 - 12.00 Mohon hubungi pelanggan sebelum ke lokasi  Terima kasih"/>
    <m/>
    <m/>
    <m/>
    <e v="#NUM!"/>
    <e v="#NUM!"/>
    <x v="0"/>
  </r>
  <r>
    <n v="1739"/>
    <n v="1002531226"/>
    <n v="3"/>
    <x v="2"/>
    <n v="4"/>
    <s v="MAGELANG"/>
    <s v="MAGELANG"/>
    <s v="MGE"/>
    <s v="REG"/>
    <s v="AO"/>
    <x v="0"/>
    <s v="1P INET"/>
    <s v="8 | OSS - PONR"/>
    <s v="RBS-Regional 3"/>
    <d v="2026-08-17T16:11:56"/>
    <d v="2026-08-18T11:42:48"/>
    <n v="69368286"/>
    <m/>
    <n v="146137149798"/>
    <s v="Kantor Balaidesa Sidomulyo"/>
    <s v="ODP-MGE-FQ/030"/>
    <s v="WO061944636"/>
    <m/>
    <m/>
    <m/>
    <n v="110.1524"/>
    <n v="-7.5735146000000002"/>
    <s v="|MC80006|MYIA-097869397891/POI/Tristanto/087845611911/wannabe4media@gmail.com"/>
    <s v="MYIB_ASSISTANT"/>
    <m/>
    <m/>
    <m/>
    <m/>
    <m/>
    <m/>
    <m/>
    <m/>
    <s v="Management Janji"/>
    <s v="2026-08-18 15:00:00 | M Janji : (18 AGUSTUS 2026) jam Pasang : siang Note : hubungi pelanggan jika ingin kelokasi"/>
    <s v="FCC"/>
    <s v="17-08-2026 16:25:32"/>
    <d v="2026-08-18T15:00:00"/>
    <m/>
    <s v="ACT_COM"/>
    <s v="MGE"/>
    <s v="NO ADDON"/>
    <m/>
    <s v="PONR"/>
    <s v="HSI Bisnis PSB 70% - 200 Mbps"/>
    <s v="INDIBIZ"/>
    <m/>
    <m/>
    <d v="2026-08-18T15:00:00"/>
    <s v="2026-08-18 15:00:00 | M Janji : (18 AGUSTUS 2026) jam Pasang : siang Note : hubungi pelanggan jika ingin kelokasi"/>
    <m/>
    <m/>
    <m/>
    <e v="#NUM!"/>
    <e v="#NUM!"/>
    <x v="0"/>
  </r>
  <r>
    <n v="1740"/>
    <n v="1002522301"/>
    <n v="3"/>
    <x v="0"/>
    <n v="5"/>
    <s v="MATARAM"/>
    <s v="LOMBOK BARAT TENGAH"/>
    <s v="PRY"/>
    <s v="REG"/>
    <s v="AO"/>
    <x v="0"/>
    <m/>
    <s v="9 | WFM - UN-SCS"/>
    <s v="RBS-Regional 2"/>
    <d v="2026-08-12T14:00:03"/>
    <d v="2026-08-12T14:00:04"/>
    <n v="69362498"/>
    <m/>
    <m/>
    <s v="PT RaColand Mutiara Khatulistiwa ( RaCottage Mandalika )"/>
    <m/>
    <s v="WO061428846"/>
    <m/>
    <m/>
    <m/>
    <n v="116.27800000000001"/>
    <n v="-8.8748400000000007"/>
    <s v="MB00449; Julia Aznawati 081914833672 081239733736; racottage23@gmail.com; HSI BISNIS INET ONLY 200 MBPS 790k; FADLI; Dusun Emate Jl. Raya Kuta, Kuta, Kec. Pujut, Kabupaten Lombok Tengah, Nusa Tenggara Bar. 83573 -8.87005793774224, 116.2758656404744"/>
    <s v="Sales Force DBS"/>
    <m/>
    <m/>
    <m/>
    <m/>
    <m/>
    <m/>
    <m/>
    <m/>
    <s v="Management Janji"/>
    <s v="2026-08-11 13:00:00|telp : 081239733736 alt :  M Janji : (11/08/2026) jam Pasang :pagi / siang  Note : hubungi pelanggan jika ingin kelokasi|40000802|MYDITA"/>
    <s v="FCC"/>
    <d v="2026-12-08T14:10:11"/>
    <d v="2026-08-11T00:00:00"/>
    <m/>
    <s v="UNSC"/>
    <s v="PRY"/>
    <s v="NO ADDON"/>
    <m/>
    <s v="Inprogress Alpro, SC Lama : SC1002517909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1T13:00:00"/>
    <s v="2026-08-11 13:00:00|telp : 081239733736 alt :  M Janji : (11/08/2026) jam Pasang :pagi / siang  Note : hubungi pelanggan jika ingin kelokasi|40000802|MYDITA"/>
    <m/>
    <m/>
    <m/>
    <e v="#NUM!"/>
    <e v="#NUM!"/>
    <x v="0"/>
  </r>
  <r>
    <n v="1741"/>
    <n v="1002534610"/>
    <n v="3"/>
    <x v="1"/>
    <n v="5"/>
    <s v="KEDIRI"/>
    <s v="KEDIRI"/>
    <s v="MJT"/>
    <s v="REG"/>
    <s v="AO"/>
    <x v="0"/>
    <s v="1P INET"/>
    <s v="MIE - SEND SURVEY"/>
    <s v="RBS-Regional 3"/>
    <d v="2026-08-18T18:14:56"/>
    <d v="2026-08-18T18:16:01"/>
    <n v="69369482"/>
    <m/>
    <n v="152640225817"/>
    <s v="SG NET"/>
    <s v="ODP-MJT-FB/68"/>
    <s v="WO062049944"/>
    <m/>
    <m/>
    <m/>
    <n v="111.962146013975"/>
    <n v="-7.7393740079485296"/>
    <s v="MD|MYDB-20260817265827|DC20015/MC20167|SG NET|085645866763"/>
    <s v="MYDIGIBIZPARTNER"/>
    <m/>
    <m/>
    <m/>
    <m/>
    <m/>
    <m/>
    <m/>
    <m/>
    <s v="Management Janji"/>
    <s v="2026-08-19 15:00:00 | telp : 085645866763 alt : manja : pagi /siang 19/08/2026 hub sebelum kelokasi "/>
    <s v="FCC"/>
    <s v="18-08-2026 18:25:35"/>
    <d v="2026-08-19T15:00:00"/>
    <m/>
    <s v="SURVEY_NEW_MANJA"/>
    <s v="MJT"/>
    <s v="NO ADDON"/>
    <m/>
    <s v="MIE - SEND SURVEY"/>
    <s v="HSI Bisnis Promo HUT RI PSB 70% - 300 Mbps"/>
    <s v="INDIBIZ"/>
    <m/>
    <m/>
    <d v="2026-08-19T15:00:00"/>
    <s v="2026-08-19 15:00:00 | telp : 085645866763 alt : manja : pagi /siang 19/08/2026 hub sebelum kelokasi "/>
    <m/>
    <m/>
    <m/>
    <e v="#NUM!"/>
    <e v="#NUM!"/>
    <x v="0"/>
  </r>
  <r>
    <n v="1742"/>
    <n v="1002531401"/>
    <n v="3"/>
    <x v="4"/>
    <n v="4"/>
    <s v="SEMARANG"/>
    <s v="SALATIGA"/>
    <s v="SLI"/>
    <s v="REG"/>
    <s v="AO"/>
    <x v="0"/>
    <s v="1P INET"/>
    <s v="Completed (PS)"/>
    <s v="RBS-Regional 3"/>
    <d v="2026-08-17T17:53:57"/>
    <d v="2026-08-18T19:42:34"/>
    <n v="69368359"/>
    <m/>
    <n v="142434111429"/>
    <s v="krizna cell"/>
    <s v="ODP-SLI-FAA/087 FAA/D08/087.01"/>
    <s v="WO061950256"/>
    <m/>
    <m/>
    <m/>
    <n v="110.535439"/>
    <n v="-7.4322699999999999"/>
    <s v="|MN00481|MYIA-057479899931/POI/budi harsoyo/085725151235/harsoyobudi826@gmail.com"/>
    <s v="MYIB_ASSISTANT"/>
    <m/>
    <m/>
    <m/>
    <m/>
    <m/>
    <m/>
    <m/>
    <m/>
    <s v="Management Janji"/>
    <s v="2026-08-18 15:00:00 | Nama PIC : Ibu pri No Hp : 085725151235 No Alt : - Tgl Pemasangan : 18 Agustus 2026 Interval : PAGI SIANG Note : Hubungi pelanggan terlebih dahulu"/>
    <s v="FCC"/>
    <s v="17-08-2026 17:55:10"/>
    <d v="2026-08-18T15:00:00"/>
    <m/>
    <s v="PS"/>
    <s v="SLI"/>
    <s v="NO ADDON"/>
    <n v="20260818"/>
    <s v="Completed"/>
    <s v="HSI Bisnis Promo HUT Telkom PSB 70% - 50 Mbps"/>
    <s v="INDIBIZ"/>
    <m/>
    <m/>
    <d v="2026-08-18T15:00:00"/>
    <s v="2026-08-18 15:00:00 | Nama PIC : Ibu pri No Hp : 085725151235 No Alt : - Tgl Pemasangan : 18 Agustus 2026 Interval : PAGI SIANG Note : Hubungi pelanggan terlebih dahulu"/>
    <n v="2026"/>
    <n v="8"/>
    <n v="18"/>
    <d v="2026-08-18T00:00:00"/>
    <n v="-0.625"/>
    <x v="1"/>
  </r>
  <r>
    <n v="1743"/>
    <n v="1002515979"/>
    <n v="3"/>
    <x v="3"/>
    <n v="5"/>
    <s v="SBY UTARA"/>
    <s v="LAMONGAN"/>
    <s v="BDG"/>
    <s v="REG"/>
    <s v="AO"/>
    <x v="0"/>
    <m/>
    <s v="Completed (PS)"/>
    <s v="RBS-Regional 3"/>
    <d v="2026-08-08T13:44:31"/>
    <d v="2026-08-08T23:00:46"/>
    <n v="69360083"/>
    <m/>
    <n v="152448204410"/>
    <s v="Gyoza Kitchen"/>
    <s v="ODP-BDG-FB/29"/>
    <s v="WO061265691"/>
    <m/>
    <m/>
    <m/>
    <n v="112.248097"/>
    <n v="-6.8890580000000003"/>
    <s v="MD|MYIB-008476048485|SYSTEM|GYOZA KITCHEN|087822761246"/>
    <s v="Sales Force DBS"/>
    <m/>
    <m/>
    <m/>
    <m/>
    <m/>
    <m/>
    <m/>
    <m/>
    <s v="Management Janji"/>
    <s v="2026-08-07 13:00:00 |   M Janji : (07/08/026)  jam Pasang : 09:00  Note : hubungi pelanggan jika ingin kelokasi"/>
    <s v="FCC"/>
    <d v="2026-08-08T13:55:01"/>
    <m/>
    <m/>
    <s v="PS"/>
    <s v="BDG"/>
    <s v="NO ADDON"/>
    <n v="2026080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8T07:00:00"/>
    <s v="2026-08-07 13:00:00 |   M Janji : (07/08/026)  jam Pasang : 09:00  Note : hubungi pelanggan jika ingin kelokasi"/>
    <n v="2026"/>
    <n v="8"/>
    <n v="8"/>
    <d v="2026-08-08T00:00:00"/>
    <n v="-0.29166666666424135"/>
    <x v="1"/>
  </r>
  <r>
    <n v="1744"/>
    <n v="1002515555"/>
    <n v="3"/>
    <x v="3"/>
    <n v="5"/>
    <s v="SBY UTARA"/>
    <s v="LAMONGAN"/>
    <s v="BBA"/>
    <s v="REG"/>
    <s v="AO"/>
    <x v="0"/>
    <s v="1P INET"/>
    <s v="Completed (PS)"/>
    <s v="RBS-Regional 3"/>
    <d v="2026-08-08T07:49:56"/>
    <d v="2026-08-09T18:15:24"/>
    <n v="69361197"/>
    <m/>
    <n v="152441211803"/>
    <s v="SPBU 54.622.04"/>
    <s v="ODP-BBA-FAH/38 FAH/D02/38.01"/>
    <s v="WO061228680"/>
    <m/>
    <m/>
    <m/>
    <n v="112.20841571688599"/>
    <n v="-7.1012859252489999"/>
    <s v="MD|MYDB-20260808264715|DN00001/MN00216|SPBU 54.622.04|085843102464"/>
    <s v="MYDIGIBIZPARTNER"/>
    <m/>
    <m/>
    <m/>
    <m/>
    <m/>
    <m/>
    <m/>
    <m/>
    <s v="Management Janji"/>
    <s v="2026-08-09 10:00:00 | Nama PIC : Bp Khafid No Hp : 085843102464 No Alt : - Tgl Pemasangan : 09 Agustus 2026 Interval : PAGI SIANG Note : Hubungi pelanggan terlebih dahulu"/>
    <s v="FCC"/>
    <d v="2026-08-08T07:55:20"/>
    <d v="2026-08-09T10:00:00"/>
    <m/>
    <s v="PS"/>
    <s v="BBA"/>
    <s v="NO ADDON"/>
    <n v="20260809"/>
    <s v="Completed"/>
    <s v="HSI Bisnis Promo HUT Telkom PSB 70% - 50 Mbps"/>
    <s v="INDIBIZ"/>
    <m/>
    <m/>
    <d v="2026-08-09T10:00:00"/>
    <s v="2026-08-09 10:00:00 | Nama PIC : Bp Khafid No Hp : 085843102464 No Alt : - Tgl Pemasangan : 09 Agustus 2026 Interval : PAGI SIANG Note : Hubungi pelanggan terlebih dahulu"/>
    <n v="2026"/>
    <n v="8"/>
    <n v="9"/>
    <d v="2026-08-09T00:00:00"/>
    <n v="-0.41666666666424135"/>
    <x v="1"/>
  </r>
  <r>
    <n v="1745"/>
    <n v="1002513502"/>
    <n v="3"/>
    <x v="4"/>
    <n v="4"/>
    <s v="SEMARANG"/>
    <s v="INNER - SEMARANG JATENG UTARA"/>
    <s v="GNK"/>
    <s v="REG"/>
    <s v="AO"/>
    <x v="0"/>
    <s v="1P INET"/>
    <s v="Completed (PS)"/>
    <s v="RBS-Regional 3"/>
    <d v="2026-08-06T19:49:56"/>
    <d v="2026-08-07T15:22:31"/>
    <n v="69360358"/>
    <m/>
    <n v="143424113136"/>
    <s v="Cahaya Wangi"/>
    <s v="ODP-GNK-FE/032 FE/D03/032.01"/>
    <s v="WO061118991"/>
    <m/>
    <m/>
    <m/>
    <n v="110.534083954989"/>
    <n v="-6.9331809021058302"/>
    <s v="MD|MYDB-20260806264592|DN00001/MN00663|Cahaya Wangi|08132758966"/>
    <s v="MYDIGIBIZPARTNER"/>
    <m/>
    <m/>
    <m/>
    <m/>
    <m/>
    <m/>
    <m/>
    <m/>
    <s v="Management Janji"/>
    <s v="2026-08-08 08:00:00 | M Janji :  08 Agustus 2026 Jam Pasang : 11.00 Note : hubungi pelanggan jika ingin ke lokasi, terima kasih."/>
    <s v="FCC"/>
    <d v="2026-06-08T19:55:11"/>
    <d v="2026-08-08T08:00:00"/>
    <m/>
    <s v="PS"/>
    <s v="GNK"/>
    <s v="NO ADDON"/>
    <n v="20260807"/>
    <s v="Completed"/>
    <s v="HSI Bisnis Promo HUT Telkom PSB 70% - 150 Mbps"/>
    <s v="INDIBIZ"/>
    <m/>
    <m/>
    <d v="2026-08-08T08:00:00"/>
    <s v="2026-08-08 08:00:00 | M Janji :  08 Agustus 2026 Jam Pasang : 11.00 Note : hubungi pelanggan jika ingin ke lokasi, terima kasih."/>
    <n v="2026"/>
    <n v="8"/>
    <n v="7"/>
    <d v="2026-08-07T00:00:00"/>
    <n v="-1.3333333333357587"/>
    <x v="1"/>
  </r>
  <r>
    <n v="1746"/>
    <n v="1002515874"/>
    <n v="3"/>
    <x v="1"/>
    <n v="5"/>
    <s v="KEDIRI"/>
    <s v="NGANJUK"/>
    <s v="NJK"/>
    <s v="REG"/>
    <s v="AO"/>
    <x v="0"/>
    <s v="1P INET"/>
    <s v="Completed (PS)"/>
    <s v="RBS-Regional 3"/>
    <d v="2026-08-08T12:25:57"/>
    <d v="2026-08-10T10:06:24"/>
    <n v="69361411"/>
    <m/>
    <n v="152611229854"/>
    <s v="SPBU 54.644.01 UD. MOCH JAKUB"/>
    <s v="ODP-NJK-FAT/25 FAT/D03/25.01"/>
    <s v="WO061254508"/>
    <m/>
    <m/>
    <m/>
    <n v="112.020655050873"/>
    <n v="-7.6032879743386799"/>
    <s v="MD|MYDB-20260808264740|DC20010/MC20002|SPBU 54.644.01 UD. MOCH JAKUB|085259414873"/>
    <s v="MYDIGIBIZPARTNER"/>
    <m/>
    <m/>
    <m/>
    <m/>
    <m/>
    <m/>
    <m/>
    <m/>
    <s v="Management Janji"/>
    <s v="2026-08-09 13:00:00 | Nama PIC : Bp Heri No Hp : 085259414873 No Alt : - Tgl Pemasangan : 09 Agustus 2026 Interval : PAGI SIANG Note : Hubungi pelanggan terlebih dahulu"/>
    <s v="FCC"/>
    <d v="2026-08-08T12:39:51"/>
    <d v="2026-08-09T13:00:00"/>
    <m/>
    <s v="PS"/>
    <s v="NJK"/>
    <s v="NO ADDON"/>
    <n v="20260810"/>
    <s v="Completed"/>
    <s v="HSI Bisnis Promo HUT Telkom PSB 70% - 100 Mbps"/>
    <s v="INDIBIZ"/>
    <m/>
    <m/>
    <d v="2026-08-09T13:00:00"/>
    <s v="2026-08-09 13:00:00 | Nama PIC : Bp Heri No Hp : 085259414873 No Alt : - Tgl Pemasangan : 09 Agustus 2026 Interval : PAGI SIANG Note : Hubungi pelanggan terlebih dahulu"/>
    <n v="2026"/>
    <n v="8"/>
    <n v="10"/>
    <d v="2026-08-10T00:00:00"/>
    <n v="0.45833333333575865"/>
    <x v="1"/>
  </r>
  <r>
    <n v="1747"/>
    <n v="1002527039"/>
    <n v="3"/>
    <x v="4"/>
    <n v="4"/>
    <s v="PEKALONGAN"/>
    <s v="BREBES"/>
    <s v="BMU"/>
    <s v="REG"/>
    <s v="AO"/>
    <x v="0"/>
    <m/>
    <s v="Completed (PS)"/>
    <s v="RBS-Regional 3"/>
    <d v="2026-08-14T15:59:19"/>
    <d v="2026-08-14T16:40:52"/>
    <n v="69363832"/>
    <m/>
    <n v="146281108282"/>
    <s v="SPBU 4452205 JATISAWIT"/>
    <s v="ODP-BMU-FG/027"/>
    <s v="WO061767730"/>
    <m/>
    <m/>
    <m/>
    <n v="109.012467"/>
    <n v="-7.2654449999999997"/>
    <s v="MD|MYDB-20260811264940|DN00001/MN00347|SPBU 4452205 JATISAWIT|082166654711"/>
    <s v="MYDIGIBIZPARTNER"/>
    <m/>
    <m/>
    <m/>
    <m/>
    <m/>
    <m/>
    <m/>
    <m/>
    <s v="Management Janji"/>
    <s v="2026-08-13 08:00:00 | M Janji : (13 AGUSTUS 2026)  jam Pasang : pagi   Note : hubungi pelanggan jika ingin kelokasi"/>
    <s v="FCC"/>
    <s v="14-08-2026 16:10:01"/>
    <m/>
    <m/>
    <s v="PS"/>
    <s v="BMU"/>
    <s v="NO ADDON"/>
    <n v="202608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4T07:00:00"/>
    <s v="2026-08-13 08:00:00 | M Janji : (13 AGUSTUS 2026)  jam Pasang : pagi   Note : hubungi pelanggan jika ingin kelokasi"/>
    <n v="2026"/>
    <n v="8"/>
    <n v="14"/>
    <d v="2026-08-14T00:00:00"/>
    <n v="-0.29166666666424135"/>
    <x v="1"/>
  </r>
  <r>
    <n v="1748"/>
    <n v="1002528414"/>
    <n v="3"/>
    <x v="1"/>
    <n v="5"/>
    <s v="MALANG"/>
    <s v="BATU"/>
    <s v="BTU"/>
    <s v="REG"/>
    <s v="AO"/>
    <x v="0"/>
    <s v="1P INET"/>
    <s v="Completed (PS)"/>
    <s v="RBS-Regional 3"/>
    <d v="2026-08-15T14:04:56"/>
    <d v="2026-08-16T13:42:51"/>
    <n v="69366943"/>
    <m/>
    <n v="152707239056"/>
    <s v="Belva Food"/>
    <s v="ODP-BTU-FBS/06 FBS/D01/06.01"/>
    <s v="WO061827047"/>
    <m/>
    <m/>
    <m/>
    <n v="112.45713039"/>
    <n v="-7.8276458199999999"/>
    <s v="MD|MYIB-036204487115|SYSTEM|Belva Kitchen|085156596804"/>
    <s v="LPC_EBIS"/>
    <m/>
    <m/>
    <m/>
    <m/>
    <m/>
    <m/>
    <m/>
    <m/>
    <s v="Management Janji"/>
    <s v="2026-08-16 13:00:00 | Tanggal pemasangan: 16/08/2026 Jam pemasangan : pagi / siang Info Tambahan : Hubungi pelanggan dulu sebelum ke lokasi terima kasih."/>
    <s v="FCC"/>
    <s v="15-08-2026 14:09:43"/>
    <d v="2026-08-16T13:00:00"/>
    <m/>
    <s v="PS"/>
    <s v="BTU"/>
    <s v="NO ADDON"/>
    <n v="20260816"/>
    <s v="Completed"/>
    <s v="HSI Bisnis Promo HUT Telkom PSB 70% - 200 Mbps"/>
    <s v="INDIBIZ"/>
    <m/>
    <m/>
    <d v="2026-08-16T13:00:00"/>
    <s v="2026-08-16 13:00:00 | Tanggal pemasangan: 16/08/2026 Jam pemasangan : pagi / siang Info Tambahan : Hubungi pelanggan dulu sebelum ke lokasi terima kasih."/>
    <n v="2026"/>
    <n v="8"/>
    <n v="16"/>
    <d v="2026-08-16T00:00:00"/>
    <n v="-0.54166666666424135"/>
    <x v="1"/>
  </r>
  <r>
    <n v="1749"/>
    <n v="1002524301"/>
    <n v="3"/>
    <x v="6"/>
    <n v="5"/>
    <s v="SIDOARJO"/>
    <s v="MOJOKERTO"/>
    <s v="DLA"/>
    <s v="REG"/>
    <s v="AO"/>
    <x v="0"/>
    <m/>
    <s v="Completed (PS)"/>
    <s v="RBS-Regional 3"/>
    <d v="2026-08-13T13:40:35"/>
    <d v="2026-08-16T15:02:34"/>
    <n v="69365192"/>
    <m/>
    <n v="152329216254"/>
    <s v="PT MAKMUR SUMBERSONO SEJAHTERA"/>
    <s v="ODP-DLA-FD/15"/>
    <s v="WO061831954"/>
    <m/>
    <m/>
    <m/>
    <n v="112.48480005655399"/>
    <n v="-7.5719870920851298"/>
    <s v="|MC30249|/YUSUF ISMAIL MATTALITTI, S.H./085881461977 / 082139731648/spbu61322@gmail.com"/>
    <s v="Sales Force DBS"/>
    <m/>
    <m/>
    <m/>
    <m/>
    <m/>
    <m/>
    <m/>
    <m/>
    <s v="Management Janji"/>
    <s v="2026-08-16 13:00:00|M Janji :  16 Agustus 2026 Jam Pasang : Siang Note : hubungi pelanggan jika ingin ke lokasi, terima kasih|40941148|MYDITA"/>
    <s v="FCC"/>
    <s v="13-08-2026 13:54:52"/>
    <d v="2026-08-16T13:00:00"/>
    <m/>
    <s v="PS"/>
    <s v="DLA"/>
    <s v="NO ADDON"/>
    <n v="2026081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6T13:00:00"/>
    <s v="2026-08-16 13:00:00|M Janji :  16 Agustus 2026 Jam Pasang : Siang Note : hubungi pelanggan jika ingin ke lokasi, terima kasih|40941148|MYDITA"/>
    <n v="2026"/>
    <n v="8"/>
    <n v="16"/>
    <d v="2026-08-16T00:00:00"/>
    <n v="-0.54166666666424135"/>
    <x v="1"/>
  </r>
  <r>
    <n v="1750"/>
    <n v="1002518875"/>
    <n v="3"/>
    <x v="2"/>
    <n v="4"/>
    <s v="MAGELANG"/>
    <s v="MUNTILAN"/>
    <s v="SWT"/>
    <s v="REG"/>
    <s v="AO"/>
    <x v="0"/>
    <s v="1P INET"/>
    <s v="Completed (PS)"/>
    <s v="RBS-Regional 3"/>
    <d v="2026-08-11T08:40:56"/>
    <d v="2026-08-12T11:23:09"/>
    <n v="69362889"/>
    <m/>
    <n v="142164113461"/>
    <s v="PT ANUGERAH AGAWE MULYO SPBU 44.565.01"/>
    <s v="ODP-SWT-FAF/005 FAF/D01/005.01"/>
    <s v="WO061463144"/>
    <m/>
    <m/>
    <m/>
    <n v="110.22520849999999"/>
    <n v="-7.6025337999999998"/>
    <s v="|MN02255|MYIA-057261799700/POI/SUKANDAR/085225696580/soekandar.oye@gmail.com"/>
    <s v="MYIB_ASSISTANT"/>
    <m/>
    <m/>
    <m/>
    <m/>
    <m/>
    <m/>
    <m/>
    <m/>
    <s v="Management Janji"/>
    <s v="2026-08-13 08:00:00 | M Janji : (12/08/2026) jam Pasang : 09:00 Note : hubungi pelanggan jika ingin kelokasi "/>
    <s v="FCC"/>
    <d v="2026-11-08T08:55:45"/>
    <d v="2026-08-13T08:00:00"/>
    <m/>
    <s v="PS"/>
    <s v="SWT"/>
    <s v="NO ADDON"/>
    <n v="20260812"/>
    <s v="Completed"/>
    <s v="HSI Bisnis Basic Promo HUT Telkom PSB 70% - 100 Mbps"/>
    <s v="INDIBIZ"/>
    <m/>
    <m/>
    <d v="2026-08-13T08:00:00"/>
    <s v="2026-08-13 08:00:00 | M Janji : (12/08/2026) jam Pasang : 09:00 Note : hubungi pelanggan jika ingin kelokasi "/>
    <n v="2026"/>
    <n v="8"/>
    <n v="12"/>
    <d v="2026-08-12T00:00:00"/>
    <n v="-1.3333333333357587"/>
    <x v="1"/>
  </r>
  <r>
    <n v="1751"/>
    <n v="1002514473"/>
    <n v="3"/>
    <x v="7"/>
    <n v="4"/>
    <s v="KUDUS"/>
    <s v="BLORA"/>
    <s v="BLO"/>
    <s v="REG"/>
    <s v="AO"/>
    <x v="0"/>
    <s v="1P INET"/>
    <s v="Completed (PS)"/>
    <s v="RBS-Regional 3"/>
    <d v="2026-08-07T12:22:57"/>
    <d v="2026-08-11T15:43:40"/>
    <n v="69360699"/>
    <m/>
    <n v="141569115549"/>
    <s v="SMK NEGERI 1 JEPON"/>
    <s v="ODP-BLO-FFD/037 FFD/D05/037.01"/>
    <s v="WO061155851"/>
    <m/>
    <m/>
    <m/>
    <n v="111.4781053"/>
    <n v="-6.9687655999999896"/>
    <s v="|MN02756|MYIA-091273360153/POI/Olivia Noor Prita sari/085728035407/smkn1jepon@yahoo.com"/>
    <s v="MYIB_ASSISTANT"/>
    <m/>
    <m/>
    <m/>
    <m/>
    <m/>
    <m/>
    <m/>
    <m/>
    <s v="Management Janji"/>
    <s v="2026-08-11 08:00:00 | Tanggal pemasangan: 11/08/2026 Jam pemasangan : pagi Info Tambahan : Hubungi pelanggan dulu sebelum ke lokasi terima kasih."/>
    <s v="FCC"/>
    <d v="2026-07-08T12:25:19"/>
    <d v="2026-08-11T08:00:00"/>
    <m/>
    <s v="PS"/>
    <s v="BLO"/>
    <s v="NO ADDON"/>
    <n v="20260811"/>
    <s v="Completed"/>
    <s v="HSI Bisnis Promo HUT Telkom PSB 70% - 200 Mbps"/>
    <s v="INDIBIZ"/>
    <m/>
    <m/>
    <d v="2026-08-11T08:00:00"/>
    <s v="2026-08-11 08:00:00 | Tanggal pemasangan: 11/08/2026 Jam pemasangan : pagi Info Tambahan : Hubungi pelanggan dulu sebelum ke lokasi terima kasih."/>
    <n v="2026"/>
    <n v="8"/>
    <n v="11"/>
    <d v="2026-08-11T00:00:00"/>
    <n v="-0.33333333333575865"/>
    <x v="1"/>
  </r>
  <r>
    <n v="1752"/>
    <n v="1002532829"/>
    <n v="3"/>
    <x v="2"/>
    <n v="4"/>
    <s v="MAGELANG"/>
    <s v="MAGELANG"/>
    <s v="MGE"/>
    <s v="REG"/>
    <s v="AO"/>
    <x v="0"/>
    <s v="1P INET"/>
    <s v="MIE - SEND SURVEY"/>
    <s v="RBS-Regional 3"/>
    <d v="2026-08-18T11:40:56"/>
    <d v="2026-08-18T11:42:02"/>
    <n v="69368815"/>
    <m/>
    <n v="146137149800"/>
    <s v="Barokah Mart &amp; Travel"/>
    <s v="ODP-MGE-FAD/098 FAD/D07/098.01"/>
    <s v="WO061994099"/>
    <m/>
    <m/>
    <m/>
    <n v="110.3359207"/>
    <n v="-7.4804478999999997"/>
    <s v="|MN00935|MYIA-094031685537/POI/HARYADI/085113655578/groupbarokah114@gmail.com"/>
    <s v="MYIB_ASSISTANT"/>
    <m/>
    <m/>
    <m/>
    <m/>
    <m/>
    <m/>
    <m/>
    <m/>
    <s v="Management Janji"/>
    <s v="2026-08-19 15:00:00 | Nama : BP HARYADI  No Hp : 085113655578 No Alt :  Tgl Pemasangan : 19 Agustus 2026 Interval : PAGI  Note : Hubungi pelanggan terlebih dahulu"/>
    <s v="FCC"/>
    <s v="18-08-2026 11:54:51"/>
    <d v="2026-08-19T15:00:00"/>
    <m/>
    <s v="SURVEY_NEW_MANJA"/>
    <s v="MGE"/>
    <s v="NO ADDON"/>
    <m/>
    <s v="MIE - SEND SURVEY"/>
    <s v="HSI Bisnis Promo HUT Telkom PSB 70% - 200 Mbps"/>
    <s v="INDIBIZ"/>
    <m/>
    <m/>
    <d v="2026-08-19T15:00:00"/>
    <s v="2026-08-19 15:00:00 | Nama : BP HARYADI  No Hp : 085113655578 No Alt :  Tgl Pemasangan : 19 Agustus 2026 Interval : PAGI  Note : Hubungi pelanggan terlebih dahulu"/>
    <m/>
    <m/>
    <m/>
    <e v="#NUM!"/>
    <e v="#NUM!"/>
    <x v="0"/>
  </r>
  <r>
    <n v="1753"/>
    <n v="1002519527"/>
    <n v="3"/>
    <x v="1"/>
    <n v="5"/>
    <s v="MALANG"/>
    <s v="BATU"/>
    <s v="BTU"/>
    <s v="REG"/>
    <s v="AO"/>
    <x v="0"/>
    <s v="1P INET"/>
    <s v="MIA - INVALID SURVEY"/>
    <s v="RBS-Regional 3"/>
    <d v="2026-08-11T11:25:56"/>
    <d v="2026-08-12T05:33:57"/>
    <n v="69363136"/>
    <m/>
    <n v="152707239230"/>
    <s v="SPBU PUJON 54.653.30 / CV. SEMBILAN SEMBILAN"/>
    <s v="ODP-BTU-FBF/15 FBF/D03/15.01"/>
    <s v="WO061480559"/>
    <m/>
    <m/>
    <m/>
    <n v="112.477532"/>
    <n v="-7.8479606999999998"/>
    <s v="|MN00398|MYIA-019357139161/POI/HANDINI RATIH SURYORINI/081329046359/holding99tuban@gmail.com"/>
    <s v="MYIB_ASSISTANT"/>
    <m/>
    <m/>
    <m/>
    <m/>
    <m/>
    <m/>
    <m/>
    <m/>
    <s v="Management Janji"/>
    <s v="2026-08-12 08:00:00 | telp : 081329046359 alt :  M Janji : (12/08/2026) jam Pasang :pagi / siang  Note : hubungi pelanggan jika ingin kelokasi"/>
    <s v="FCC"/>
    <d v="2026-11-08T11:40:03"/>
    <d v="2026-08-12T08:00:00"/>
    <m/>
    <s v="SURVEY_NEW_MANJA"/>
    <s v="BTU"/>
    <s v="NO ADDON"/>
    <m/>
    <s v="MIE - INVALID SURVEY - Kendala Jalur/Rute Tarikan"/>
    <s v="HSI Bisnis Promo HUT Telkom PSB 70% - 50 Mbps"/>
    <s v="INDIBIZ"/>
    <m/>
    <m/>
    <d v="2026-08-12T08:00:00"/>
    <s v="2026-08-12 08:00:00 | telp : 081329046359 alt :  M Janji : (12/08/2026) jam Pasang :pagi / siang  Note : hubungi pelanggan jika ingin kelokasi"/>
    <m/>
    <m/>
    <m/>
    <e v="#NUM!"/>
    <e v="#NUM!"/>
    <x v="0"/>
  </r>
  <r>
    <n v="1754"/>
    <n v="1002523826"/>
    <n v="3"/>
    <x v="0"/>
    <n v="5"/>
    <s v="KUPANG"/>
    <s v="ENDE"/>
    <s v="BJW"/>
    <s v="REG"/>
    <s v="AO"/>
    <x v="0"/>
    <s v="1P INET"/>
    <s v="7 | OSS - PROVISIONING ISSUED"/>
    <s v="RBS-Regional 3"/>
    <d v="2026-08-13T10:58:58"/>
    <d v="2026-08-17T13:06:06"/>
    <n v="69364909"/>
    <m/>
    <n v="172511797000"/>
    <s v="CV SURYA MANDIRI FLORES"/>
    <s v="ODP-BJW-FA/02 FA/D01/02.01"/>
    <s v="WO061651215"/>
    <m/>
    <m/>
    <m/>
    <n v="121.2734241"/>
    <n v="-8.5617373000000008"/>
    <s v="|MC40144|MYIA-082665526095/POI/NICHOLAS ARIEL ADINATHA/082144939303/arieladinatha18@gmail.com"/>
    <s v="MYIB_ASSISTANT"/>
    <m/>
    <m/>
    <m/>
    <m/>
    <m/>
    <m/>
    <m/>
    <m/>
    <s v="Management Janji"/>
    <s v="2026-08-17 13:00:00 | Jam Pemasangan : 08:00 - 12.00 Tanggal Pemasangan : 17/08/2026 Info Tambahan : Hubungi pelanggan sebelum datang ke lokasi "/>
    <s v="FCC"/>
    <s v="13-08-2026 11:10:22"/>
    <d v="2026-08-17T13:00:00"/>
    <m/>
    <s v="PI"/>
    <s v="BJW"/>
    <s v="NO ADDON"/>
    <m/>
    <s v="Provisioning Issued"/>
    <s v="HSI Bisnis Promo HUT Telkom PSB 70% - 100 Mbps"/>
    <s v="INDIBIZ"/>
    <m/>
    <m/>
    <d v="2026-08-17T13:00:00"/>
    <s v="2026-08-17 13:00:00 | Jam Pemasangan : 08:00 - 12.00 Tanggal Pemasangan : 17/08/2026 Info Tambahan : Hubungi pelanggan sebelum datang ke lokasi "/>
    <m/>
    <m/>
    <m/>
    <e v="#NUM!"/>
    <e v="#NUM!"/>
    <x v="0"/>
  </r>
  <r>
    <n v="1755"/>
    <n v="1002521207"/>
    <n v="3"/>
    <x v="2"/>
    <n v="4"/>
    <s v="PURWOKERTO"/>
    <s v="PURWOKERTO"/>
    <s v="PWT"/>
    <s v="REG"/>
    <s v="AO"/>
    <x v="0"/>
    <s v="1P INET"/>
    <s v="Completed (PS)"/>
    <s v="RBS-Regional 3"/>
    <d v="2026-08-12T08:19:56"/>
    <d v="2026-08-13T14:47:24"/>
    <n v="69363822"/>
    <m/>
    <n v="146303609824"/>
    <s v="SPBU PERTAMINA 44 531 21 LARANGAN"/>
    <s v="ODP-PWT-FBL/057 FBL/D04/057.01"/>
    <s v="WO061552960"/>
    <m/>
    <m/>
    <m/>
    <n v="109.28317800000001"/>
    <n v="-7.3968780000000001"/>
    <s v="|MC00213|MYIA-091601238003/POI/PURWANTO/081327233368/spbu4453121_karangkemiri@yahoo.com"/>
    <s v="MYIB_ASSISTANT"/>
    <m/>
    <m/>
    <m/>
    <m/>
    <m/>
    <m/>
    <m/>
    <m/>
    <s v="Management Janji"/>
    <s v="2026-08-13 08:00:00 | Waktu pemasangan : 12 agustus 2026 Jam pemasangan : 08.00 - 12.00 Info Tambahan : Hubungi pelanggan dulu sebelum ke lokasi terimakasih "/>
    <s v="FCC"/>
    <d v="2026-12-08T08:39:52"/>
    <d v="2026-08-13T08:00:00"/>
    <m/>
    <s v="PS"/>
    <s v="PWT"/>
    <s v="NO ADDON"/>
    <n v="20260813"/>
    <s v="Completed"/>
    <s v="HSI Bisnis Promo HUT Telkom PSB 70% - 100 Mbps Dual Band"/>
    <s v="INDIBIZ"/>
    <m/>
    <m/>
    <d v="2026-08-13T08:00:00"/>
    <s v="2026-08-13 08:00:00 | Waktu pemasangan : 12 agustus 2026 Jam pemasangan : 08.00 - 12.00 Info Tambahan : Hubungi pelanggan dulu sebelum ke lokasi terimakasih "/>
    <n v="2026"/>
    <n v="8"/>
    <n v="13"/>
    <d v="2026-08-13T00:00:00"/>
    <n v="-0.33333333333575865"/>
    <x v="1"/>
  </r>
  <r>
    <n v="1756"/>
    <n v="1002515043"/>
    <n v="3"/>
    <x v="2"/>
    <n v="4"/>
    <s v="MAGELANG"/>
    <s v="KEBUMEN"/>
    <s v="KBM"/>
    <s v="REG"/>
    <s v="AO"/>
    <x v="0"/>
    <m/>
    <s v="Completed (PS)"/>
    <s v="RBS-Regional 3"/>
    <d v="2026-08-07T15:20:56"/>
    <d v="2026-08-10T10:45:46"/>
    <n v="69356291"/>
    <m/>
    <n v="142141120171"/>
    <s v="PT. Bangkit Lakuliner Indonesia Pemuda Kebumen"/>
    <s v="ODP-KBM-FAQ/125"/>
    <s v="WO061181725"/>
    <m/>
    <m/>
    <m/>
    <n v="109.661357"/>
    <n v="-7.671799"/>
    <s v="|MN02235|MYIA-076891144730/POI/Muhamad Arif Nurdin/085283300362/arif.nurdin@seindonesia.co.id"/>
    <s v="Sales Profesional"/>
    <m/>
    <m/>
    <m/>
    <m/>
    <m/>
    <m/>
    <m/>
    <m/>
    <s v="Management Janji"/>
    <s v="2026-08-02 08:00:00 | Tanggal Pemasangan : 02 Agustus 2026  Jam Pemasangan : 08:00 13:00  Info Tambahan : Hubungi pelanggan dulu sebelum ke lokasi terimakasih"/>
    <s v="FCC"/>
    <d v="2026-07-08T15:25:38"/>
    <m/>
    <m/>
    <s v="PS"/>
    <s v="KBM"/>
    <s v="NO ADDON"/>
    <n v="20260810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7T07:00:00"/>
    <s v="2026-08-02 08:00:00 | Tanggal Pemasangan : 02 Agustus 2026  Jam Pemasangan : 08:00 13:00  Info Tambahan : Hubungi pelanggan dulu sebelum ke lokasi terimakasih"/>
    <n v="2026"/>
    <n v="8"/>
    <n v="10"/>
    <d v="2026-08-10T00:00:00"/>
    <n v="2.7083333333357587"/>
    <x v="2"/>
  </r>
  <r>
    <n v="1757"/>
    <n v="1002517530"/>
    <n v="3"/>
    <x v="1"/>
    <n v="5"/>
    <s v="MALANG"/>
    <s v="KEPANJEN"/>
    <s v="SWJ"/>
    <s v="REG"/>
    <s v="AO"/>
    <x v="0"/>
    <m/>
    <s v="Completed (PS)"/>
    <s v="RBS-Regional 3"/>
    <d v="2026-08-10T11:53:00"/>
    <d v="2026-08-10T14:18:13"/>
    <n v="69359786"/>
    <m/>
    <n v="152705285009"/>
    <s v="SMK WISNUWARDHANA"/>
    <s v="ODP-SWJ-FB/49"/>
    <s v="WO061384095"/>
    <m/>
    <m/>
    <m/>
    <n v="112.66998769999999"/>
    <n v="-7.9717034"/>
    <s v="|MN01864|MYIA-088710620385/POI/ahmad mulasim/087796646630/smk.wisnuwardhana@gmail.com"/>
    <s v="Sales Profesional"/>
    <m/>
    <m/>
    <m/>
    <m/>
    <m/>
    <m/>
    <m/>
    <m/>
    <s v="Management Janji"/>
    <s v="2026-08-07 08:00:00 | Nama : BP AHMAD MULASIM  No Hp : 087796646630  No Alt :   Tgl Pemasangan : 07 Agustus 2026  Interval : PAGI   Note : Hubungi pelanggan terlebih dahulu"/>
    <s v="FCC"/>
    <d v="2026-10-08T11:54:41"/>
    <m/>
    <m/>
    <s v="PS"/>
    <s v="SWJ"/>
    <s v="NO ADDON"/>
    <n v="20260810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10T07:00:00"/>
    <s v="2026-08-07 08:00:00 | Nama : BP AHMAD MULASIM  No Hp : 087796646630  No Alt :   Tgl Pemasangan : 07 Agustus 2026  Interval : PAGI   Note : Hubungi pelanggan terlebih dahulu"/>
    <n v="2026"/>
    <n v="8"/>
    <n v="10"/>
    <d v="2026-08-10T00:00:00"/>
    <n v="-0.29166666666424135"/>
    <x v="1"/>
  </r>
  <r>
    <n v="1758"/>
    <n v="1002505946"/>
    <n v="3"/>
    <x v="1"/>
    <n v="5"/>
    <s v="KEDIRI"/>
    <s v="KEDIRI"/>
    <s v="PAE"/>
    <s v="REG"/>
    <s v="AO"/>
    <x v="0"/>
    <s v="1P INET"/>
    <s v="Completed (PS)"/>
    <s v="RBS-Regional 3"/>
    <d v="2026-08-03T11:55:57"/>
    <d v="2026-08-04T15:34:46"/>
    <n v="69357402"/>
    <m/>
    <n v="152639219389"/>
    <s v="warkop bumimas &amp; billiard"/>
    <s v="ODP-PAE-FK/04 FK/D01/04.01"/>
    <s v="WO060777563"/>
    <m/>
    <m/>
    <m/>
    <n v="112.192085757851"/>
    <n v="-7.8281908274882204"/>
    <s v="MD|MYDB-20260803264236|DC20002/MC20030|warkop bumimas &amp; billiard|085707787099"/>
    <s v="MYDIGIBIZPARTNER"/>
    <m/>
    <m/>
    <m/>
    <m/>
    <m/>
    <m/>
    <m/>
    <m/>
    <s v="Management Janji"/>
    <s v="2026-08-04 08:00:00 | Nama : BU RATNA PUJI MAHARANI (OWNER) No Hp : 085707787099 No Alt :  Tgl Pemasangan : 04 Agustus 2026 Interval : PAGI  Note : Hubungi pelanggan terlebih dahulu"/>
    <s v="FCC"/>
    <d v="2026-03-08T12:10:27"/>
    <d v="2026-08-04T08:00:00"/>
    <m/>
    <s v="PS"/>
    <s v="PAE"/>
    <s v="NO ADDON"/>
    <n v="20260804"/>
    <s v="Completed"/>
    <s v="HSI Bisnis Promo HUT Telkom PSB 70% - 300 Mbps"/>
    <s v="INDIBIZ"/>
    <m/>
    <m/>
    <d v="2026-08-04T08:00:00"/>
    <s v="2026-08-04 08:00:00 | Nama : BU RATNA PUJI MAHARANI (OWNER) No Hp : 085707787099 No Alt :  Tgl Pemasangan : 04 Agustus 2026 Interval : PAGI  Note : Hubungi pelanggan terlebih dahulu"/>
    <n v="2026"/>
    <n v="8"/>
    <n v="4"/>
    <d v="2026-08-04T00:00:00"/>
    <n v="-0.33333333333575865"/>
    <x v="1"/>
  </r>
  <r>
    <n v="1759"/>
    <n v="1002511749"/>
    <n v="3"/>
    <x v="7"/>
    <n v="4"/>
    <s v="KUDUS"/>
    <s v="PATI"/>
    <s v="PAT"/>
    <s v="REG"/>
    <s v="AO"/>
    <x v="0"/>
    <s v="1P INET"/>
    <s v="Completed (PS)"/>
    <s v="RBS-Regional 3"/>
    <d v="2026-08-06T10:16:56"/>
    <d v="2026-08-07T12:15:37"/>
    <n v="69359710"/>
    <m/>
    <n v="142551119459"/>
    <s v="SPBU 4459317"/>
    <s v="ODP-PAT-FP/042 FP/D06/042.01"/>
    <s v="WO061050694"/>
    <m/>
    <m/>
    <m/>
    <n v="110.95531149999999"/>
    <n v="-6.7964392"/>
    <s v="|MC60142|MYIA-038638740377/POI/DERA BAHTIAR WIDIYANTO /08562685148/spbu_modern@yahoo.com"/>
    <s v="MYIB_ASSISTANT"/>
    <m/>
    <m/>
    <m/>
    <m/>
    <m/>
    <m/>
    <m/>
    <m/>
    <s v="Management Janji"/>
    <s v="2026-08-07 08:00:00 | Nama : BP DERA BAHTIAR WIDIYANTO No Hp : 08562685148 No Alt :  Tgl Pemasangan : 07 Agustus 2026 Interval : PAGI  Note : Hubungi pelanggan terlebih dahulu"/>
    <s v="FCC"/>
    <d v="2026-06-08T10:25:07"/>
    <d v="2026-08-07T08:00:00"/>
    <m/>
    <s v="PS"/>
    <s v="PAT"/>
    <s v="NO ADDON"/>
    <n v="20260807"/>
    <s v="Completed"/>
    <s v="HSI Bisnis Basic Promo HUT Telkom PSB 70% - 150 Mbps"/>
    <s v="INDIBIZ"/>
    <m/>
    <m/>
    <d v="2026-08-07T08:00:00"/>
    <s v="2026-08-07 08:00:00 | Nama : BP DERA BAHTIAR WIDIYANTO No Hp : 08562685148 No Alt :  Tgl Pemasangan : 07 Agustus 2026 Interval : PAGI  Note : Hubungi pelanggan terlebih dahulu"/>
    <n v="2026"/>
    <n v="8"/>
    <n v="7"/>
    <d v="2026-08-07T00:00:00"/>
    <n v="-0.33333333333575865"/>
    <x v="1"/>
  </r>
  <r>
    <n v="1760"/>
    <n v="1002519752"/>
    <n v="3"/>
    <x v="7"/>
    <n v="4"/>
    <s v="KUDUS"/>
    <s v="PURWODADI"/>
    <s v="GBU"/>
    <s v="REG"/>
    <s v="AO"/>
    <x v="0"/>
    <s v="1P INET"/>
    <s v="102 | FOLLOW UP COMPLETED"/>
    <s v="RBS-Regional 3"/>
    <d v="2026-08-11T12:43:57"/>
    <d v="2026-08-13T16:18:37"/>
    <n v="69363257"/>
    <m/>
    <n v="142516104730"/>
    <s v="SDN 3 GUBUG"/>
    <s v="ODP-GBU-FC/030 FC/D02/030.01"/>
    <s v="WO061490385"/>
    <m/>
    <m/>
    <m/>
    <n v="110.671824"/>
    <n v="-7.0595749999999997"/>
    <s v="|MN00410|MYIA-032328219026/POI/DITYA SYETIA AKBAR/081542215717/varestasabrina@gmail.com"/>
    <s v="MYIB_ASSISTANT"/>
    <m/>
    <m/>
    <m/>
    <m/>
    <m/>
    <m/>
    <m/>
    <m/>
    <s v="Management Janji"/>
    <s v="2026-08-12 15:00:00 | Tanggal pemasangan : 12 AGUSTUS 2026 Jam pemasangan : pagi/siang Info Tambahan : Hubungi pelanggan dulu sebelum ke lokasi terima kasih"/>
    <s v="FCC"/>
    <d v="2026-11-08T12:54:45"/>
    <d v="2026-08-12T15:00:00"/>
    <s v="Kendala Lainnya"/>
    <s v="REVOKE"/>
    <s v="GBU"/>
    <s v="NO ADDON"/>
    <m/>
    <s v="Follow Up Revoke Completed, New Order ID : SC1002524904"/>
    <s v="HSI Bisnis Promo HUT Telkom PSB 70% - 150 Mbps"/>
    <s v="INDIBIZ"/>
    <m/>
    <m/>
    <d v="2026-08-12T15:00:00"/>
    <s v="2026-08-12 15:00:00 | Tanggal pemasangan : 12 AGUSTUS 2026 Jam pemasangan : pagi/siang Info Tambahan : Hubungi pelanggan dulu sebelum ke lokasi terima kasih"/>
    <m/>
    <m/>
    <m/>
    <e v="#NUM!"/>
    <e v="#NUM!"/>
    <x v="0"/>
  </r>
  <r>
    <n v="1761"/>
    <n v="1002522467"/>
    <n v="3"/>
    <x v="5"/>
    <n v="5"/>
    <s v="SINGARJA"/>
    <s v="GIANYAR"/>
    <s v="UBU"/>
    <s v="REG"/>
    <s v="AO"/>
    <x v="0"/>
    <m/>
    <s v="Completed (PS)"/>
    <s v="RBS-Regional 3"/>
    <d v="2026-08-12T14:47:55"/>
    <d v="2026-08-13T18:18:43"/>
    <n v="69364361"/>
    <m/>
    <n v="172408248147"/>
    <s v="UD Lodtunduh Pratama Jaya"/>
    <s v="ODP-UBU-FAR/10"/>
    <s v="WO061605476"/>
    <m/>
    <m/>
    <m/>
    <n v="115.261646"/>
    <n v="-8.5633320000000008"/>
    <s v="|MN02658|/PIC I GUSTI AGUNG AYU PARTINI/0895347694489/SPBU.bali.5480513@gmail.com"/>
    <s v="Sales Force DBS"/>
    <m/>
    <m/>
    <m/>
    <m/>
    <m/>
    <m/>
    <m/>
    <m/>
    <s v="Management Janji"/>
    <s v="2026-08-13 13:00:00| M Janji : (13/AGUSTUS/2026) jam Pasang : 09:00 Note : hubungi pelanggan jika ingin kelokasi|40900827|MYDITA"/>
    <s v="FCC"/>
    <d v="2026-12-08T15:10:41"/>
    <d v="2026-08-13T13:00:00"/>
    <m/>
    <s v="PS"/>
    <s v="UBU"/>
    <s v="NO ADDON"/>
    <n v="2026081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3T13:00:00"/>
    <s v="2026-08-13 13:00:00| M Janji : (13/AGUSTUS/2026) jam Pasang : 09:00 Note : hubungi pelanggan jika ingin kelokasi|40900827|MYDITA"/>
    <n v="2026"/>
    <n v="8"/>
    <n v="13"/>
    <d v="2026-08-13T00:00:00"/>
    <n v="-0.54166666666424135"/>
    <x v="1"/>
  </r>
  <r>
    <n v="1762"/>
    <n v="1002514082"/>
    <n v="3"/>
    <x v="5"/>
    <n v="5"/>
    <s v="SINGARJA"/>
    <s v="TABANAN"/>
    <s v="TBN"/>
    <s v="REG"/>
    <s v="AO"/>
    <x v="0"/>
    <m/>
    <s v="102 | FOLLOW UP COMPLETED"/>
    <s v="RBS-Regional 3"/>
    <d v="2026-08-07T10:25:49"/>
    <d v="2026-08-09T10:14:34"/>
    <n v="69360552"/>
    <m/>
    <n v="172413244341"/>
    <s v="PT. MITRA BALI SUKSES"/>
    <s v="ODP-TBN-FAW/21"/>
    <s v="WO061154121"/>
    <m/>
    <m/>
    <m/>
    <n v="115.13354510000001"/>
    <n v="-8.5526064000000002"/>
    <s v="|MN02545|/PIC WAHYUDI/08995847815-081381829072/it.info@mitrabalisukses.co.id"/>
    <s v="Sales Force DBS"/>
    <m/>
    <m/>
    <m/>
    <m/>
    <m/>
    <m/>
    <m/>
    <m/>
    <s v="Management Janji"/>
    <s v="2026-08-08 08:00:00|Nama PIC:  bp wahyudi  No HP: 08995847815 Alt: Tanggal: 8/8/2026 Jam Pasang: Pagi Note: Hubungi sebelum ke lokasi, terimakasih|40010577|MYDITA"/>
    <s v="FCC"/>
    <d v="2026-07-08T10:39:56"/>
    <d v="2026-08-08T08:00:00"/>
    <s v="Kendala Teknik"/>
    <s v="REVOKE"/>
    <s v="TBN"/>
    <s v="NO ADDON"/>
    <m/>
    <s v="Follow Up Revoke Completed, New Order ID : SC1002516361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8T08:00:00"/>
    <s v="2026-08-08 08:00:00|Nama PIC:  bp wahyudi  No HP: 08995847815 Alt: Tanggal: 8/8/2026 Jam Pasang: Pagi Note: Hubungi sebelum ke lokasi, terimakasih|40010577|MYDITA"/>
    <m/>
    <m/>
    <m/>
    <e v="#NUM!"/>
    <e v="#NUM!"/>
    <x v="0"/>
  </r>
  <r>
    <n v="1763"/>
    <n v="1002520389"/>
    <n v="3"/>
    <x v="2"/>
    <n v="4"/>
    <s v="PURWOKERTO"/>
    <s v="PURWOKERTO"/>
    <s v="PWT"/>
    <s v="REG"/>
    <s v="AO"/>
    <x v="0"/>
    <s v="2P INET + VOICE"/>
    <s v="102 | FOLLOW UP COMPLETED"/>
    <s v="RBS-Regional 3"/>
    <d v="2026-08-11T15:13:57"/>
    <d v="2026-08-12T14:01:29"/>
    <n v="69363531"/>
    <n v="2812958016"/>
    <n v="146303609815"/>
    <s v="sd negri 1 karanglewas lor"/>
    <s v="ODP-PWT-FBA/179 FBA/D10/179.01"/>
    <s v="WO061513469"/>
    <m/>
    <m/>
    <m/>
    <n v="109.2014286"/>
    <n v="-7.4215112000000003"/>
    <s v="|MN02742|MYIA-024899288325/POI/rochimi/+6281327377026/sdsatukaranglewaslor@gmail.com"/>
    <s v="MYIB_ASSISTANT"/>
    <m/>
    <m/>
    <m/>
    <m/>
    <m/>
    <m/>
    <m/>
    <m/>
    <s v="Management Janji"/>
    <s v="2026-08-12 13:00:00 | Tanggal pemasangan : 12 AGUSTUS 2026 Jam pemasangan : pagi/siang Info Tambahan : Hubungi pelanggan dulu sebelum ke lokasi terima kasih"/>
    <s v="FCC"/>
    <d v="2026-11-08T15:25:50"/>
    <d v="2026-08-12T13:00:00"/>
    <s v="Kendala Lainnya"/>
    <s v="REVOKE"/>
    <s v="PWT"/>
    <s v="NO ADDON"/>
    <m/>
    <s v="Follow Up Revoke Completed, New Order ID : SC1002522304"/>
    <s v="HSI Bisnis Basic Bundling Phone Dual Band PSB 70% - Free 800 Menit Promo - 100 Mbps"/>
    <s v="INDIBIZ"/>
    <m/>
    <m/>
    <d v="2026-08-12T13:00:00"/>
    <s v="2026-08-12 13:00:00 | Tanggal pemasangan : 12 AGUSTUS 2026 Jam pemasangan : pagi/siang Info Tambahan : Hubungi pelanggan dulu sebelum ke lokasi terima kasih"/>
    <m/>
    <m/>
    <m/>
    <e v="#NUM!"/>
    <e v="#NUM!"/>
    <x v="0"/>
  </r>
  <r>
    <n v="1764"/>
    <n v="1002516151"/>
    <n v="3"/>
    <x v="1"/>
    <n v="5"/>
    <s v="MADIUN"/>
    <s v="MADIUN"/>
    <s v="CRB"/>
    <s v="REG"/>
    <s v="AO"/>
    <x v="0"/>
    <s v="1P INET"/>
    <s v="102 | FOLLOW UP COMPLETED"/>
    <s v="RBS-Regional 3"/>
    <d v="2026-08-08T16:23:56"/>
    <d v="2026-08-12T08:55:27"/>
    <n v="69361606"/>
    <m/>
    <n v="152632208648"/>
    <s v="SPBU 54.631.01"/>
    <s v="ODP-CRB-FD/63 FD/D04/63.01"/>
    <s v="WO061279940"/>
    <m/>
    <m/>
    <m/>
    <n v="111.656671"/>
    <n v="-7.5392109999999999"/>
    <s v="|MN00286|MYIA-090139880285/POI/PARJONO/087858060685/spbu5.5463110@gmail.com"/>
    <s v="MYIB_ASSISTANT"/>
    <m/>
    <m/>
    <m/>
    <m/>
    <m/>
    <m/>
    <m/>
    <m/>
    <s v="Management Janji"/>
    <s v="2026-08-09 13:00:00 | Tgl Pemasangan : 09 Agustus 2026 Interval : PAGI SIANG Note : Hubungi pelanggan terlebih dahulu"/>
    <s v="FCC"/>
    <d v="2026-08-08T16:25:12"/>
    <d v="2026-08-09T13:00:00"/>
    <m/>
    <s v="REVOKE"/>
    <s v="CRB"/>
    <s v="NO ADDON"/>
    <m/>
    <s v="Follow Up Revoke Completed, New Order ID : SC1002521288"/>
    <s v="HSI Bisnis Promo HUT Telkom PSB 70% - 50 Mbps"/>
    <s v="INDIBIZ"/>
    <m/>
    <m/>
    <d v="2026-08-09T13:00:00"/>
    <s v="2026-08-09 13:00:00 | Tgl Pemasangan : 09 Agustus 2026 Interval : PAGI SIANG Note : Hubungi pelanggan terlebih dahulu"/>
    <m/>
    <m/>
    <m/>
    <e v="#NUM!"/>
    <e v="#NUM!"/>
    <x v="0"/>
  </r>
  <r>
    <n v="1765"/>
    <n v="1002504237"/>
    <n v="3"/>
    <x v="1"/>
    <n v="5"/>
    <s v="MADIUN"/>
    <s v="TUBAN"/>
    <s v="TNZ"/>
    <s v="REG"/>
    <s v="AO"/>
    <x v="0"/>
    <s v="1P INET"/>
    <s v="Completed (PS)"/>
    <s v="RBS-Regional 3"/>
    <d v="2026-08-01T08:19:57"/>
    <d v="2026-08-03T09:10:47"/>
    <n v="69356562"/>
    <m/>
    <n v="152612240409"/>
    <s v="JHON CAFE"/>
    <s v="ODP-TNZ-FK/109 FK/D03/109.01"/>
    <s v="WO060617479"/>
    <m/>
    <m/>
    <m/>
    <n v="112.08015885204"/>
    <n v="-6.9086441123884397"/>
    <s v="MD|MYDB-20260731264086|DN00001/MN01285|JHON CAFE|089679349030"/>
    <s v="MYDIGIBIZPARTNER"/>
    <m/>
    <m/>
    <m/>
    <m/>
    <m/>
    <m/>
    <m/>
    <m/>
    <s v="Management Janji"/>
    <s v="2026-08-03 08:00:00 | Tanggal pemasangan: 01/08/2026 Jam pemasangan : pagi / siang Info Tambahan : Hubungi pelanggan dulu sebelum ke lokasi terima kasih"/>
    <s v="FCC"/>
    <d v="2026-01-08T08:24:57"/>
    <d v="2026-08-03T08:00:00"/>
    <m/>
    <s v="PS"/>
    <s v="TNZ"/>
    <s v="NO ADDON"/>
    <n v="20260803"/>
    <s v="Completed"/>
    <s v="HSI Bisnis Promo HUT Telkom PSB 70% - 100 Mbps"/>
    <s v="INDIBIZ"/>
    <m/>
    <m/>
    <d v="2026-08-03T08:00:00"/>
    <s v="2026-08-03 08:00:00 | Tanggal pemasangan: 01/08/2026 Jam pemasangan : pagi / siang Info Tambahan : Hubungi pelanggan dulu sebelum ke lokasi terima kasih"/>
    <n v="2026"/>
    <n v="8"/>
    <n v="3"/>
    <d v="2026-08-03T00:00:00"/>
    <n v="-0.33333333333575865"/>
    <x v="1"/>
  </r>
  <r>
    <n v="1766"/>
    <n v="1002516197"/>
    <n v="3"/>
    <x v="2"/>
    <n v="4"/>
    <s v="MAGELANG"/>
    <s v="TEMANGGUNG"/>
    <s v="TEM"/>
    <s v="REG"/>
    <s v="AO"/>
    <x v="0"/>
    <s v="1P INET"/>
    <s v="Completed (PS)"/>
    <s v="RBS-Regional 3"/>
    <d v="2026-08-08T17:46:56"/>
    <d v="2026-08-10T07:57:01"/>
    <n v="69361621"/>
    <m/>
    <n v="146149124344"/>
    <s v="BAKSO TETELAN NGAPAK"/>
    <s v="ODP-TMG-FAY/058 FAY/D03/058.01"/>
    <s v="WO061285953"/>
    <m/>
    <m/>
    <m/>
    <n v="110.180368"/>
    <n v="-7.3415109999999997"/>
    <s v="|MN02587|MYIA-068803338131/POI/IKA PURWANINGSIH/085921491161/ykstorenew@gmail.com"/>
    <s v="MYIB_ASSISTANT"/>
    <m/>
    <m/>
    <m/>
    <m/>
    <m/>
    <m/>
    <m/>
    <m/>
    <s v="Management Janji"/>
    <s v="2026-08-09 15:00:00 | Nama Pic : IBU IKA No Hp Pic : 085921491161 Jam Pemasangan : 08:00 - 12.00 Tanggal Pemasangan : MINGGU 09 AGUSTUS 2026 Info Tambahan : Hubungi pelanggan sebelum datang ke lokasi, terima kasih."/>
    <s v="FCC"/>
    <d v="2026-08-08T17:54:56"/>
    <d v="2026-08-09T15:00:00"/>
    <m/>
    <s v="PS"/>
    <s v="TEM"/>
    <s v="NO ADDON"/>
    <n v="20260810"/>
    <s v="Completed"/>
    <s v="HSI Bisnis Promo HUT Telkom PSB 70% - 50 Mbps"/>
    <s v="INDIBIZ"/>
    <m/>
    <m/>
    <d v="2026-08-09T15:00:00"/>
    <s v="2026-08-09 15:00:00 | Nama Pic : IBU IKA No Hp Pic : 085921491161 Jam Pemasangan : 08:00 - 12.00 Tanggal Pemasangan : MINGGU 09 AGUSTUS 2026 Info Tambahan : Hubungi pelanggan sebelum datang ke lokasi, terima kasih."/>
    <n v="2026"/>
    <n v="8"/>
    <n v="10"/>
    <d v="2026-08-10T00:00:00"/>
    <n v="0.375"/>
    <x v="1"/>
  </r>
  <r>
    <n v="1767"/>
    <n v="1002523703"/>
    <n v="3"/>
    <x v="1"/>
    <n v="5"/>
    <s v="KEDIRI"/>
    <s v="TULUNGAGUNG"/>
    <s v="TUL"/>
    <s v="REG"/>
    <s v="AO"/>
    <x v="0"/>
    <s v="1P INET"/>
    <s v="Completed (PS)"/>
    <s v="RBS-Regional 3"/>
    <d v="2026-08-13T10:25:58"/>
    <d v="2026-08-14T15:59:26"/>
    <n v="69364879"/>
    <m/>
    <n v="152606246429"/>
    <s v="SMK SORE TULUNGAGUNG"/>
    <s v="ODP-TUL-FG/38 FG/D03/38.01"/>
    <s v="WO061647895"/>
    <m/>
    <m/>
    <m/>
    <n v="111.90755799999999"/>
    <n v="-8.0773019999999995"/>
    <s v="|MN00419|MYIA-027717370765/POI/ALFANO ENDRA WARDHANA/081332030960/alfanoewa@gmail.com"/>
    <s v="MYIB_ASSISTANT"/>
    <m/>
    <m/>
    <m/>
    <m/>
    <m/>
    <m/>
    <m/>
    <m/>
    <s v="Management Janji"/>
    <s v="2026-08-14 08:00:00 | Waktu pemasangan : 13 agustus 2026 Jam pemasangan : 08.00 - 12.00 Info Tambahan : Hubungi pelanggan dulu sebelum ke lokasi terimakasih "/>
    <s v="FCC"/>
    <s v="13-08-2026 10:39:50"/>
    <d v="2026-08-14T08:00:00"/>
    <m/>
    <s v="PS"/>
    <s v="TUL"/>
    <s v="NO ADDON"/>
    <n v="20260814"/>
    <s v="Completed"/>
    <s v="HSI Bisnis Promo HUT Telkom PSB 70% - 100 Mbps Dual Band"/>
    <s v="INDIBIZ"/>
    <m/>
    <m/>
    <d v="2026-08-14T08:00:00"/>
    <s v="2026-08-14 08:00:00 | Waktu pemasangan : 13 agustus 2026 Jam pemasangan : 08.00 - 12.00 Info Tambahan : Hubungi pelanggan dulu sebelum ke lokasi terimakasih "/>
    <n v="2026"/>
    <n v="8"/>
    <n v="14"/>
    <d v="2026-08-14T00:00:00"/>
    <n v="-0.33333333333575865"/>
    <x v="1"/>
  </r>
  <r>
    <n v="1768"/>
    <n v="1002514646"/>
    <n v="3"/>
    <x v="4"/>
    <n v="4"/>
    <s v="SEMARANG"/>
    <s v="INNER - SEMARANG JATENG UTARA"/>
    <s v="BMK"/>
    <s v="REG"/>
    <s v="AO"/>
    <x v="0"/>
    <s v="2P INET + VOICE"/>
    <s v="Completed (PS)"/>
    <s v="RBS-Regional 3"/>
    <d v="2026-08-07T13:40:57"/>
    <d v="2026-08-07T20:38:35"/>
    <n v="69360791"/>
    <n v="2470040527"/>
    <n v="141423136618"/>
    <s v="PT ROSIVAN NUSA SEJAHTERA"/>
    <s v="ODP-BMK-FAU/062"/>
    <s v="WO061166837"/>
    <m/>
    <m/>
    <m/>
    <n v="110.4155253"/>
    <n v="-7.0609473999999999"/>
    <s v="MD|MYDB-20260807264604|DN00001/MN00966|PT ROSIVAN NUSA SEJAHTERA|085643175333"/>
    <s v="MYDIGIBIZPARTNER"/>
    <m/>
    <m/>
    <m/>
    <m/>
    <m/>
    <m/>
    <m/>
    <m/>
    <s v="Management Janji"/>
    <s v="2026-08-08 13:00:00 | Nama PIC : Bapak Wahyu No HP : 085643175333 No Alternatif : - M Janji : 08/08/2026 Jam Pasang : Pagi NoteÃ‚Â :  Hubungi terlebih dahulu sebelum ke lokasi "/>
    <s v="FCC"/>
    <d v="2026-07-08T13:54:50"/>
    <d v="2026-08-08T13:00:00"/>
    <m/>
    <s v="PS"/>
    <s v="BMK"/>
    <s v="NO ADDON"/>
    <n v="20260807"/>
    <s v="Completed"/>
    <s v="HSI Bisnis Bundling Phone PSB 70% - Free 800 Menit Promo - 50 Mbps"/>
    <s v="INDIBIZ"/>
    <m/>
    <m/>
    <d v="2026-08-08T13:00:00"/>
    <s v="2026-08-08 13:00:00 | Nama PIC : Bapak Wahyu No HP : 085643175333 No Alternatif : - M Janji : 08/08/2026 Jam Pasang : Pagi NoteÃ‚Â :  Hubungi terlebih dahulu sebelum ke lokasi "/>
    <n v="2026"/>
    <n v="8"/>
    <n v="7"/>
    <d v="2026-08-07T00:00:00"/>
    <n v="-1.5416666666642413"/>
    <x v="1"/>
  </r>
  <r>
    <n v="1769"/>
    <n v="1002506796"/>
    <n v="3"/>
    <x v="5"/>
    <n v="5"/>
    <s v="DENPASAR"/>
    <s v="JIMBARAN"/>
    <s v="KUT"/>
    <s v="REG"/>
    <s v="AO"/>
    <x v="0"/>
    <m/>
    <s v="CANCEL COMPLETED"/>
    <s v="RBS-Regional 3"/>
    <d v="2026-08-04T08:44:26"/>
    <d v="2026-08-04T18:38:34"/>
    <n v="69357934"/>
    <m/>
    <n v="172416428837"/>
    <s v="PT Dewata Tirta Perkasa"/>
    <s v="ODP-KUT-FK/50"/>
    <m/>
    <m/>
    <m/>
    <m/>
    <n v="115.17978410000001"/>
    <n v="-8.7114194000000005"/>
    <s v="|MC10003|/PIC FILLIA CHRISTINA SURYADI/088103726089/fsfillia@gmail.com"/>
    <s v="Sales Force DBS"/>
    <m/>
    <m/>
    <m/>
    <m/>
    <m/>
    <m/>
    <m/>
    <m/>
    <m/>
    <m/>
    <m/>
    <d v="2026-04-08T08:55:45"/>
    <m/>
    <m/>
    <s v="REJECT_FCC"/>
    <s v="KUT"/>
    <s v="NO ADDON"/>
    <m/>
    <s v="DECLINE : Decline - Batal Order HANIF NUROHMAN 40981182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1770"/>
    <n v="1002517063"/>
    <n v="3"/>
    <x v="1"/>
    <n v="5"/>
    <s v="KEDIRI"/>
    <s v="NGANJUK"/>
    <s v="NJK"/>
    <s v="REG"/>
    <s v="AO"/>
    <x v="0"/>
    <s v="1P INET"/>
    <s v="Completed (PS)"/>
    <s v="RBS-Regional 3"/>
    <d v="2026-08-10T09:34:57"/>
    <d v="2026-08-11T17:37:16"/>
    <n v="69362155"/>
    <m/>
    <n v="152611229865"/>
    <s v="WARKOP HARAPAN LITE"/>
    <s v="ODP-NJK-FE/11 FE/D02/11.01"/>
    <s v="WO061361973"/>
    <m/>
    <m/>
    <m/>
    <n v="111.901897899806"/>
    <n v="-7.6042949280944603"/>
    <s v="MD|MYDB-20260809264840|DC20010/MC20002|WARKOP HARAPAN LITE|085791635635"/>
    <s v="MYDIGIBIZPARTNER"/>
    <m/>
    <m/>
    <m/>
    <m/>
    <m/>
    <m/>
    <m/>
    <m/>
    <s v="Management Janji"/>
    <s v="2026-08-11 08:00:00 | Nama PIC : Danang  No HP : 085791635635 Alt :  M Janji : 11/08/2026 Jam Pasang : 08.00 - 13:00  NoteÃ‚Â :  hubungi terlebih dahulu sebelum kelokasi"/>
    <s v="FCC"/>
    <d v="2026-10-08T09:40:02"/>
    <d v="2026-08-11T08:00:00"/>
    <m/>
    <s v="PS"/>
    <s v="NJK"/>
    <s v="NO ADDON"/>
    <n v="20260811"/>
    <s v="Completed"/>
    <s v="HSI Bisnis Promo HUT Telkom PSB 70% - 50 Mbps"/>
    <s v="INDIBIZ"/>
    <m/>
    <m/>
    <d v="2026-08-11T08:00:00"/>
    <s v="2026-08-11 08:00:00 | Nama PIC : Danang  No HP : 085791635635 Alt :  M Janji : 11/08/2026 Jam Pasang : 08.00 - 13:00  NoteÃ‚Â :  hubungi terlebih dahulu sebelum kelokasi"/>
    <n v="2026"/>
    <n v="8"/>
    <n v="11"/>
    <d v="2026-08-11T00:00:00"/>
    <n v="-0.33333333333575865"/>
    <x v="1"/>
  </r>
  <r>
    <n v="1771"/>
    <n v="1002523527"/>
    <n v="3"/>
    <x v="0"/>
    <n v="5"/>
    <s v="MATARAM"/>
    <s v="INNER - NUSA TENGGARA"/>
    <s v="MTR"/>
    <s v="REG"/>
    <s v="AO"/>
    <x v="0"/>
    <s v="1P INET"/>
    <s v="Completed (PS)"/>
    <s v="RBS-Regional 3"/>
    <d v="2026-08-13T09:43:57"/>
    <d v="2026-08-13T17:42:04"/>
    <n v="69364812"/>
    <m/>
    <n v="172601796974"/>
    <s v="PT.TUNAS DWIPA MATRA (POS LABUAPI)"/>
    <s v="ODP-MTR-FBA/65 FBA/D06/65.01"/>
    <s v="WO061644539"/>
    <m/>
    <m/>
    <m/>
    <n v="116.1137566"/>
    <n v="-8.6248529999999999"/>
    <s v="|MC40311|MYIA-035099400371/POI/Ego Dwi Cahyo/081299927270/tdm.adm.lombok@gmail.com"/>
    <s v="MYIB_ASSISTANT"/>
    <m/>
    <m/>
    <m/>
    <m/>
    <m/>
    <m/>
    <m/>
    <m/>
    <s v="Management Janji"/>
    <s v="2026-08-14 08:00:00 | Nama PIC : EGO No HP : 081299927270 Alt : 085333520905 M Janji : 14/08/2026 Jam Pasang : 08.00  - 13:00  NoteÃ‚Â :  hubungi terlebih dahulu sebelum ke lokasi, terima kasih."/>
    <s v="FCC"/>
    <s v="13-08-2026 09:54:52"/>
    <d v="2026-08-14T08:00:00"/>
    <m/>
    <s v="PS"/>
    <s v="MTR"/>
    <s v="NO ADDON"/>
    <n v="20260813"/>
    <s v="Completed"/>
    <s v="HSI Bisnis Basic Promo HUT Telkom PSB 70% - 50 Mbps"/>
    <s v="INDIBIZ"/>
    <m/>
    <m/>
    <d v="2026-08-14T08:00:00"/>
    <s v="2026-08-14 08:00:00 | Nama PIC : EGO No HP : 081299927270 Alt : 085333520905 M Janji : 14/08/2026 Jam Pasang : 08.00  - 13:00  NoteÃ‚Â :  hubungi terlebih dahulu sebelum ke lokasi, terima kasih."/>
    <n v="2026"/>
    <n v="8"/>
    <n v="13"/>
    <d v="2026-08-13T00:00:00"/>
    <n v="-1.3333333333357587"/>
    <x v="1"/>
  </r>
  <r>
    <n v="1772"/>
    <n v="1002525403"/>
    <n v="3"/>
    <x v="6"/>
    <n v="5"/>
    <s v="JEMBER"/>
    <s v="BONDOWOSO"/>
    <s v="BOW"/>
    <s v="REG"/>
    <s v="AO"/>
    <x v="0"/>
    <s v="1P INET"/>
    <s v="Completed (PS)"/>
    <s v="RBS-Regional 3"/>
    <d v="2026-08-14T07:49:57"/>
    <d v="2026-08-14T13:16:12"/>
    <n v="69365584"/>
    <m/>
    <n v="152507223600"/>
    <s v="RUMAH KOST MUZAKKI 22"/>
    <s v="ODP-BOW-FAK/17 FAK/D03/17.01"/>
    <s v="WO061713250"/>
    <m/>
    <m/>
    <m/>
    <n v="113.914893157297"/>
    <n v="-7.9205724456149298"/>
    <s v="|MC30175|MYIA-073601771593/POI/MUZAKKI/083853348580/muzakki70@gmail.com"/>
    <s v="MYIB_ASSISTANT"/>
    <m/>
    <m/>
    <m/>
    <m/>
    <m/>
    <m/>
    <m/>
    <m/>
    <s v="Management Janji"/>
    <s v="2026-08-15 08:00:00 | Waktu pemasangan : 15 agustus 2026 Jam pemasangan : 08.00 - 12.00 Info Tambahan : Hubungi pelanggan dulu sebelum ke lokasi terimakasih "/>
    <s v="FCC"/>
    <s v="14-08-2026 08:10:10"/>
    <d v="2026-08-15T08:00:00"/>
    <m/>
    <s v="PS"/>
    <s v="BOW"/>
    <s v="NO ADDON"/>
    <n v="20260814"/>
    <s v="Completed"/>
    <s v="HSI Bisnis Promo HUT Telkom PSB 70% - 300 Mbps"/>
    <s v="INDIBIZ"/>
    <m/>
    <m/>
    <d v="2026-08-15T08:00:00"/>
    <s v="2026-08-15 08:00:00 | Waktu pemasangan : 15 agustus 2026 Jam pemasangan : 08.00 - 12.00 Info Tambahan : Hubungi pelanggan dulu sebelum ke lokasi terimakasih "/>
    <n v="2026"/>
    <n v="8"/>
    <n v="14"/>
    <d v="2026-08-14T00:00:00"/>
    <n v="-1.3333333333357587"/>
    <x v="1"/>
  </r>
  <r>
    <n v="1773"/>
    <n v="1002505324"/>
    <n v="3"/>
    <x v="0"/>
    <n v="5"/>
    <s v="MATARAM"/>
    <s v="SUMBAWA"/>
    <s v="SBW"/>
    <s v="REG"/>
    <s v="AO"/>
    <x v="0"/>
    <s v="1P INET"/>
    <s v="98 | OSS - CANCEL COMPLETE"/>
    <s v="RBS-Regional 3"/>
    <d v="2026-08-02T15:05:04"/>
    <d v="2026-08-11T10:37:51"/>
    <n v="69357062"/>
    <m/>
    <n v="172606792065"/>
    <s v="NATASYA HOUSE"/>
    <s v="ODP-SBW-FAE/23 FAE/D05/23.01"/>
    <s v="WO060724128"/>
    <m/>
    <m/>
    <m/>
    <n v="117.43369839953"/>
    <n v="-8.5032128537963398"/>
    <s v="|MN02367|MYIA-022626439990/POI/NATASYA DILA AGUSTIN/088991617173/natasyadila62@gmail.com"/>
    <s v="MYIB_ASSISTANT"/>
    <m/>
    <m/>
    <m/>
    <m/>
    <m/>
    <m/>
    <m/>
    <m/>
    <s v="Management Janji"/>
    <s v="2026-08-03 13:00:00 | Tanggal pemasangan :03 agustus 2026 Jam pemasangan : 08.00 - 12.00 Info Tambahan : Hubungi pelanggan dulu sebelum ke lokasi terimakasih"/>
    <s v="FCC"/>
    <d v="2026-02-08T15:09:58"/>
    <d v="2026-08-03T13:00:00"/>
    <s v="Kendala Teknik"/>
    <s v="CANCEL"/>
    <s v="SBW"/>
    <s v="NO ADDON"/>
    <m/>
    <s v="Cancel Completed"/>
    <s v="HSI Bisnis Basic Promo HUT Telkom PSB 70% - 50 Mbps"/>
    <s v="INDIBIZ"/>
    <m/>
    <m/>
    <d v="2026-08-03T13:00:00"/>
    <s v="2026-08-03 13:00:00 | Tanggal pemasangan :03 agustus 2026 Jam pemasangan : 08.00 - 12.00 Info Tambahan : Hubungi pelanggan dulu sebelum ke lokasi terimakasih"/>
    <m/>
    <m/>
    <m/>
    <e v="#NUM!"/>
    <e v="#NUM!"/>
    <x v="0"/>
  </r>
  <r>
    <n v="1774"/>
    <n v="1002529194"/>
    <n v="3"/>
    <x v="6"/>
    <n v="5"/>
    <s v="JEMBER"/>
    <s v="JEMBER"/>
    <s v="SPO"/>
    <s v="REG"/>
    <s v="AO"/>
    <x v="0"/>
    <s v="1P INET"/>
    <s v="Completed (PS)"/>
    <s v="RBS-Regional 3"/>
    <d v="2026-08-16T07:22:57"/>
    <d v="2026-08-17T19:02:20"/>
    <n v="69367252"/>
    <m/>
    <n v="152536202256"/>
    <s v="AGEN AYAM BOILER AL ALIEF"/>
    <s v="ODP-SPO-FA/28 FA/D03/28.01"/>
    <s v="WO061853492"/>
    <m/>
    <m/>
    <m/>
    <n v="113.860790297401"/>
    <n v="-8.2091631255398791"/>
    <s v="|MN02331|MYIA-069489941014/POI/HOIRUL ANAM/081535297210/khoiruljoss8@gmail.com"/>
    <s v="MYIB_ASSISTANT"/>
    <m/>
    <m/>
    <m/>
    <m/>
    <m/>
    <m/>
    <m/>
    <m/>
    <s v="Management Janji"/>
    <s v="2026-08-17 08:00:00 | Nama Pic : bp HOIRUL  No Hp Pic : 081535297210 No alt : - Jam Pemasangan : pagi  Tanggal Pemasangan : 17 Agustus 2026"/>
    <s v="FCC"/>
    <s v="16-08-2026 07:25:31"/>
    <d v="2026-08-17T08:00:00"/>
    <m/>
    <s v="PS"/>
    <s v="SPO"/>
    <s v="NO ADDON"/>
    <n v="20260817"/>
    <s v="Completed"/>
    <s v="HSI Bisnis Promo HUT Telkom PSB 70% - 150 Mbps"/>
    <s v="INDIBIZ"/>
    <m/>
    <m/>
    <d v="2026-08-17T08:00:00"/>
    <s v="2026-08-17 08:00:00 | Nama Pic : bp HOIRUL  No Hp Pic : 081535297210 No alt : - Jam Pemasangan : pagi  Tanggal Pemasangan : 17 Agustus 2026"/>
    <n v="2026"/>
    <n v="8"/>
    <n v="17"/>
    <d v="2026-08-17T00:00:00"/>
    <n v="-0.33333333333575865"/>
    <x v="1"/>
  </r>
  <r>
    <n v="1775"/>
    <n v="1002523136"/>
    <n v="3"/>
    <x v="6"/>
    <n v="5"/>
    <s v="JEMBER"/>
    <s v="BONDOWOSO"/>
    <s v="BOW"/>
    <s v="REG"/>
    <s v="AO"/>
    <x v="0"/>
    <s v="2P INET + VOICE"/>
    <s v="Completed (PS)"/>
    <s v="RBS-Regional 3"/>
    <d v="2026-08-12T19:10:57"/>
    <d v="2026-08-13T21:12:26"/>
    <n v="69364633"/>
    <n v="3322010093"/>
    <n v="152507225964"/>
    <s v="RUMAH KOST ASNAWI"/>
    <s v="ODP-BOW-FAC/30 FAC/D01/30.01"/>
    <s v="WO061625518"/>
    <m/>
    <m/>
    <m/>
    <n v="113.82838144792601"/>
    <n v="-7.9850983835606604"/>
    <s v="|MC30175|MYIA-059798012317/POI/ASNAWI/083853348594/asnawi81@gmail.com"/>
    <s v="MYIB_ASSISTANT"/>
    <m/>
    <m/>
    <m/>
    <m/>
    <m/>
    <m/>
    <m/>
    <m/>
    <s v="Management Janji"/>
    <s v="2026-08-14 08:00:00 | Tanggal pemasangan :13/08/2026 Jam pemasangan : pagi/siang Info Tambahan : Hubungi pelanggan dulu sebelum ke lokasi terima kasih."/>
    <s v="FCC"/>
    <d v="2026-12-08T19:25:41"/>
    <d v="2026-08-14T08:00:00"/>
    <m/>
    <s v="PS"/>
    <s v="BOW"/>
    <s v="NO ADDON"/>
    <n v="20260813"/>
    <s v="Completed"/>
    <s v="HSI Bisnis Bundling Phone PSB 70% - Free 800 Menit Promo - 200 Mbps"/>
    <s v="INDIBIZ"/>
    <m/>
    <m/>
    <d v="2026-08-14T08:00:00"/>
    <s v="2026-08-14 08:00:00 | Tanggal pemasangan :13/08/2026 Jam pemasangan : pagi/siang Info Tambahan : Hubungi pelanggan dulu sebelum ke lokasi terima kasih."/>
    <n v="2026"/>
    <n v="8"/>
    <n v="13"/>
    <d v="2026-08-13T00:00:00"/>
    <n v="-1.3333333333357587"/>
    <x v="1"/>
  </r>
  <r>
    <n v="1776"/>
    <n v="1002533949"/>
    <n v="3"/>
    <x v="4"/>
    <n v="4"/>
    <s v="SEMARANG"/>
    <s v="UNGARAN"/>
    <s v="UNR"/>
    <s v="REG"/>
    <s v="AO"/>
    <x v="0"/>
    <s v="1P INET"/>
    <s v="MIE - SEND SURVEY"/>
    <s v="RBS-Regional 3"/>
    <d v="2026-08-18T15:44:57"/>
    <d v="2026-08-18T15:46:02"/>
    <n v="69369273"/>
    <m/>
    <n v="146425112371"/>
    <s v="MTS SUDIRMAN KAWENGEN"/>
    <s v="ODP-UNR-FAU/007 FAU/D02/007.01"/>
    <s v="WO062033308"/>
    <m/>
    <m/>
    <m/>
    <n v="110.47717799999999"/>
    <n v="-7.1021953"/>
    <s v="|MN00238|MYIA-040005374945/POI/YASIN /085640505639/mtssudirmankawengen@gmail.com"/>
    <s v="MYIB_ASSISTANT"/>
    <m/>
    <m/>
    <m/>
    <m/>
    <m/>
    <m/>
    <m/>
    <m/>
    <s v="Management Janji"/>
    <s v="2026-08-19 13:00:00 |  M Janji : (19 AGUSTUS 2026) jam Pasang : siang Note : hubungi pelanggan jika ingin kelokasi"/>
    <s v="FCC"/>
    <s v="18-08-2026 15:55:35"/>
    <d v="2026-08-19T13:00:00"/>
    <m/>
    <s v="SURVEY_NEW_MANJA"/>
    <s v="UNR"/>
    <s v="NO ADDON"/>
    <m/>
    <s v="MIE - SEND SURVEY"/>
    <s v="HSI Bisnis Basic Promo HUT RI PSB 70% - 100 Mbps"/>
    <s v="INDIBIZ"/>
    <m/>
    <m/>
    <d v="2026-08-19T13:00:00"/>
    <s v="2026-08-19 13:00:00 |  M Janji : (19 AGUSTUS 2026) jam Pasang : siang Note : hubungi pelanggan jika ingin kelokasi"/>
    <m/>
    <m/>
    <m/>
    <e v="#NUM!"/>
    <e v="#NUM!"/>
    <x v="0"/>
  </r>
  <r>
    <n v="1777"/>
    <n v="1002517959"/>
    <n v="3"/>
    <x v="6"/>
    <n v="5"/>
    <s v="SIDOARJO"/>
    <s v="INNER - JATIM TIMUR"/>
    <s v="SPJ"/>
    <s v="REG"/>
    <s v="AO"/>
    <x v="0"/>
    <s v="1P INET"/>
    <s v="OSS - FALLOUT"/>
    <s v="RBS-Regional 3"/>
    <d v="2026-08-10T14:10:56"/>
    <d v="2026-08-11T17:42:48"/>
    <n v="69362523"/>
    <m/>
    <n v="152332252825"/>
    <s v="warkop compas"/>
    <s v="ODP-SPJ-FAJ/31 FAJ/D03/31.01"/>
    <s v="WO061406875"/>
    <m/>
    <m/>
    <m/>
    <n v="112.674146108329"/>
    <n v="-7.3656689434028504"/>
    <s v="MD|MYDB-20260810264864|DN00001/MN01993|warkop compas|81334151456"/>
    <s v="MYDIGIBIZPARTNER"/>
    <m/>
    <m/>
    <m/>
    <m/>
    <m/>
    <m/>
    <m/>
    <m/>
    <s v="Management Janji"/>
    <s v="2026-08-11 13:00:00 | M Janji : (11/08/2026) jam Pasang : 09:00 Note : hubungi pelanggan jika ingin kelokasi "/>
    <s v="FCC"/>
    <d v="2026-10-08T14:25:37"/>
    <d v="2026-08-11T13:00:00"/>
    <s v="Kendala Pelanggan"/>
    <s v="FO_WFM"/>
    <s v="SPJ"/>
    <s v="NO ADDON"/>
    <m/>
    <s v="Provisioning Failed|WFM|INF009024436|PP_-7.349449099999999,112.694201_PP_MENUNGGU INFO PLG_KP RESCHEDULE DENGAN PIC warkop co"/>
    <s v="HSI Bisnis Basic Promo HUT Telkom PSB 70% - 50 Mbps"/>
    <s v="INDIBIZ"/>
    <m/>
    <m/>
    <d v="2026-08-11T13:00:00"/>
    <s v="2026-08-11 13:00:00 | M Janji : (11/08/2026) jam Pasang : 09:00 Note : hubungi pelanggan jika ingin kelokasi "/>
    <m/>
    <m/>
    <m/>
    <e v="#NUM!"/>
    <e v="#NUM!"/>
    <x v="0"/>
  </r>
  <r>
    <n v="1778"/>
    <n v="1002532998"/>
    <n v="3"/>
    <x v="0"/>
    <n v="5"/>
    <s v="MATARAM"/>
    <s v="INNER - NUSA TENGGARA"/>
    <s v="MTR"/>
    <s v="REG"/>
    <s v="AO"/>
    <x v="0"/>
    <s v="1P INET"/>
    <s v="MIE - SEND SURVEY"/>
    <s v="RBS-Regional 3"/>
    <d v="2026-08-18T12:41:57"/>
    <d v="2026-08-18T12:44:01"/>
    <n v="69368931"/>
    <m/>
    <n v="172601797078"/>
    <s v="SMPK Kesuma Mataram"/>
    <s v="ODP-MTR-FCH/56 FCH/D07/56.01"/>
    <s v="WO062001907"/>
    <m/>
    <m/>
    <m/>
    <n v="116.110471"/>
    <n v="-8.5787999999999993"/>
    <s v="|MC40311|MYIA-036340621392/POI/Lukman/081803719111/luk181885@gmail.com"/>
    <s v="MYIB_ASSISTANT"/>
    <m/>
    <m/>
    <m/>
    <m/>
    <m/>
    <m/>
    <m/>
    <m/>
    <s v="Management Janji"/>
    <s v="2026-08-21 08:00:00 | Nama PIC:  bp luka No HP: 081803719111 Alt: Tanggal: 21/8/2026 Jam Pasang: Pagi Note: Hubungi sebelum ke lokasi, terimakasih"/>
    <s v="FCC"/>
    <s v="18-08-2026 12:54:52"/>
    <d v="2026-08-21T08:00:00"/>
    <m/>
    <s v="SURVEY_NEW_MANJA"/>
    <s v="MTR"/>
    <s v="NO ADDON"/>
    <m/>
    <s v="MIE - SEND SURVEY"/>
    <s v="HSI Bisnis Promo HUT Telkom PSB 70% - 100 Mbps"/>
    <s v="INDIBIZ"/>
    <m/>
    <m/>
    <d v="2026-08-21T08:00:00"/>
    <s v="2026-08-21 08:00:00 | Nama PIC:  bp luka No HP: 081803719111 Alt: Tanggal: 21/8/2026 Jam Pasang: Pagi Note: Hubungi sebelum ke lokasi, terimakasih"/>
    <m/>
    <m/>
    <m/>
    <e v="#NUM!"/>
    <e v="#NUM!"/>
    <x v="0"/>
  </r>
  <r>
    <n v="1779"/>
    <n v="1002513899"/>
    <n v="3"/>
    <x v="3"/>
    <n v="5"/>
    <s v="MADURA"/>
    <s v="PAMEKASAN"/>
    <s v="PME"/>
    <s v="REG"/>
    <s v="AO"/>
    <x v="0"/>
    <m/>
    <s v="Completed (PS)"/>
    <s v="RBS-Regional 3"/>
    <d v="2026-08-07T09:44:03"/>
    <d v="2026-08-09T20:05:16"/>
    <n v="69360459"/>
    <m/>
    <n v="152426928026"/>
    <s v="SPBU Pertamina 54.693.10"/>
    <s v="ODP-PME-FQ/07"/>
    <s v="WO061281615"/>
    <m/>
    <m/>
    <m/>
    <n v="113.4685222"/>
    <n v="-7.2044565"/>
    <s v="|MN00213|/SPBU Pertamina 54.693.10/823-3851-4545/sam.p.oernajayasehatselalu@gmail.com/HSI Bisnis Promo HUT Telkom (1:1) 75 Mbps (Rp 415.000) PSB Rp 150.000/ACH. IDRIS/QCHR+Q6V, Jl. Raya Ambat, Tlanakan, Kec. Tlanakan, Kabupaten Pamekasan, Jawa Timur 69371"/>
    <s v="Sales Force DBS"/>
    <m/>
    <m/>
    <m/>
    <m/>
    <m/>
    <m/>
    <m/>
    <m/>
    <s v="Management Janji"/>
    <s v="2026-08-09 13:00:00|Nama : BP ROUF (PENGAWAS) No Hp : 082338514545 No Alt :  Tgl Pemasangan : 09 Agustus 2026 Interval : PAGI  Note : Hubungi pelanggan terlebih dahulu|40971402|MYDITA"/>
    <s v="FCC"/>
    <d v="2026-07-08T09:55:18"/>
    <d v="2026-08-09T13:00:00"/>
    <m/>
    <s v="PS"/>
    <s v="PME"/>
    <s v="NO ADDON"/>
    <n v="20260809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9T13:00:00"/>
    <s v="2026-08-09 13:00:00|Nama : BP ROUF (PENGAWAS) No Hp : 082338514545 No Alt :  Tgl Pemasangan : 09 Agustus 2026 Interval : PAGI  Note : Hubungi pelanggan terlebih dahulu|40971402|MYDITA"/>
    <n v="2026"/>
    <n v="8"/>
    <n v="9"/>
    <d v="2026-08-09T00:00:00"/>
    <n v="-0.54166666666424135"/>
    <x v="1"/>
  </r>
  <r>
    <n v="1780"/>
    <n v="1002526102"/>
    <n v="3"/>
    <x v="6"/>
    <n v="5"/>
    <s v="JEMBER"/>
    <s v="SITUBONDO"/>
    <s v="ASB"/>
    <s v="REG"/>
    <s v="AO"/>
    <x v="0"/>
    <s v="1P INET"/>
    <s v="Completed (PS)"/>
    <s v="RBS-Regional 3"/>
    <d v="2026-08-14T11:17:56"/>
    <d v="2026-08-14T16:50:44"/>
    <n v="69365905"/>
    <m/>
    <n v="152527209105"/>
    <s v="TOKO LISTRIK KITA"/>
    <s v="ODP-ASB-FC/38 FC/D05/38.01"/>
    <s v="WO061732862"/>
    <m/>
    <m/>
    <m/>
    <n v="114.233496"/>
    <n v="-7.7505930000000003"/>
    <s v="|MN00099|MYIA-017969395415/POI/AHMAD ZAMROJI/085231353155/adisasmoko5@gmail.com"/>
    <s v="MYIB_ASSISTANT"/>
    <m/>
    <m/>
    <m/>
    <m/>
    <m/>
    <m/>
    <m/>
    <m/>
    <s v="Management Janji"/>
    <s v="2026-08-15 08:00:00 | Nama PIC : Bp Ahmad No HP : 085231353155 No Alt : - M Janji :  15 Agustus 2026 Jam Pasang : Pagi / Siang Note : hubungi pelanggan jika ingin kelokasi"/>
    <s v="FCC"/>
    <s v="14-08-2026 11:39:52"/>
    <d v="2026-08-15T08:00:00"/>
    <m/>
    <s v="PS"/>
    <s v="ASB"/>
    <s v="NO ADDON"/>
    <n v="20260814"/>
    <s v="Completed"/>
    <s v="HSI Bisnis Promo HUT Telkom PSB 70% - 50 Mbps"/>
    <s v="INDIBIZ"/>
    <m/>
    <m/>
    <d v="2026-08-15T08:00:00"/>
    <s v="2026-08-15 08:00:00 | Nama PIC : Bp Ahmad No HP : 085231353155 No Alt : - M Janji :  15 Agustus 2026 Jam Pasang : Pagi / Siang Note : hubungi pelanggan jika ingin kelokasi"/>
    <n v="2026"/>
    <n v="8"/>
    <n v="14"/>
    <d v="2026-08-14T00:00:00"/>
    <n v="-1.3333333333357587"/>
    <x v="1"/>
  </r>
  <r>
    <n v="1781"/>
    <n v="1002516436"/>
    <n v="3"/>
    <x v="5"/>
    <n v="5"/>
    <s v="SINGARJA"/>
    <s v="SINGARAJA"/>
    <s v="SGR"/>
    <s v="REG"/>
    <s v="AO"/>
    <x v="0"/>
    <m/>
    <s v="CANCEL COMPLETED"/>
    <s v="RBS-Regional 3"/>
    <d v="2026-08-09T11:58:44"/>
    <d v="2026-08-10T12:20:22"/>
    <n v="69361810"/>
    <m/>
    <n v="172424806035"/>
    <s v="TOKO SEMBAKO WISNU"/>
    <s v="ODP-SGR-FC/27"/>
    <m/>
    <m/>
    <m/>
    <m/>
    <n v="115.0637388"/>
    <n v="-8.1278047999999998"/>
    <s v="|MN00087|/CP KADEK KERTANA/081959428867/kadektana994@gmail.com"/>
    <s v="Sales Force DBS"/>
    <m/>
    <m/>
    <m/>
    <m/>
    <m/>
    <m/>
    <m/>
    <m/>
    <m/>
    <m/>
    <m/>
    <d v="2026-09-08T12:09:50"/>
    <m/>
    <m/>
    <s v="REJECT_FCC"/>
    <s v="SGR"/>
    <s v="NO ADDON"/>
    <m/>
    <s v="DECLINE : Decline - Batal Order EVI PUSPITA EKASARI 40931150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DECLINE : Decline - Batal Order EVI PUSPITA EKASARI 40931150|MYDITA"/>
    <m/>
    <m/>
    <m/>
    <m/>
    <m/>
    <e v="#NUM!"/>
    <e v="#NUM!"/>
    <x v="0"/>
  </r>
  <r>
    <n v="1782"/>
    <n v="1002523613"/>
    <n v="3"/>
    <x v="2"/>
    <n v="4"/>
    <s v="MAGELANG"/>
    <s v="WONOSOBO"/>
    <s v="WOS"/>
    <s v="REG"/>
    <s v="AO"/>
    <x v="0"/>
    <s v="1P INET"/>
    <s v="Completed (PS)"/>
    <s v="RBS-Regional 3"/>
    <d v="2026-08-13T10:04:56"/>
    <d v="2026-08-13T14:49:44"/>
    <n v="69364845"/>
    <m/>
    <n v="141373127443"/>
    <s v="MTS MUHAMMADIYAH SIGALUH"/>
    <s v="ODP-WOS-FQ/041 FQ/D05/041.01"/>
    <s v="WO061646065"/>
    <m/>
    <m/>
    <m/>
    <n v="109.78700000000001"/>
    <n v="-7.4245320000000001"/>
    <s v="|MN00909|MYIA-031096276909/POI/neneng/085228938661/mtsmuhsigaluh@gmail.com"/>
    <s v="MYIB_ASSISTANT"/>
    <m/>
    <m/>
    <m/>
    <m/>
    <m/>
    <m/>
    <m/>
    <m/>
    <s v="Management Janji"/>
    <s v="2026-08-14 08:00:00 | Nama PIC:  bu tri neneng No HP: 085228938661 Alt: 081392678626 / epi  Tanggal: 14/8/2026 Jam Pasang: Pagi Note: Hubungi sebelum ke lokasi, terimakasih."/>
    <s v="FCC"/>
    <s v="13-08-2026 10:09:52"/>
    <d v="2026-08-14T08:00:00"/>
    <m/>
    <s v="PS"/>
    <s v="WOS"/>
    <s v="NO ADDON"/>
    <n v="20260813"/>
    <s v="Completed"/>
    <s v="HSI Bisnis Basic Promo HUT Telkom PSB 70% - 50 Mbps"/>
    <s v="INDIBIZ"/>
    <m/>
    <m/>
    <d v="2026-08-14T08:00:00"/>
    <s v="2026-08-14 08:00:00 | Nama PIC:  bu tri neneng No HP: 085228938661 Alt: 081392678626 / epi  Tanggal: 14/8/2026 Jam Pasang: Pagi Note: Hubungi sebelum ke lokasi, terimakasih."/>
    <n v="2026"/>
    <n v="8"/>
    <n v="13"/>
    <d v="2026-08-13T00:00:00"/>
    <n v="-1.3333333333357587"/>
    <x v="1"/>
  </r>
  <r>
    <n v="1783"/>
    <n v="1002528592"/>
    <n v="3"/>
    <x v="0"/>
    <n v="5"/>
    <s v="MATARAM"/>
    <s v="INNER - NUSA TENGGARA"/>
    <s v="MTR"/>
    <s v="REG"/>
    <s v="AO"/>
    <x v="0"/>
    <s v="1P INET"/>
    <s v="102 | FOLLOW UP COMPLETED"/>
    <s v="RBS-Regional 3"/>
    <d v="2026-08-15T15:43:56"/>
    <d v="2026-08-18T11:58:17"/>
    <n v="69367073"/>
    <m/>
    <n v="172601796340"/>
    <s v="Toko Muhammad Suhaili"/>
    <s v="ODP-MTR-FAE/09 FAE/D02/03.09"/>
    <s v="WO061833328"/>
    <m/>
    <m/>
    <m/>
    <n v="116.07248045503999"/>
    <n v="-8.5330551019803593"/>
    <s v="MD|MYDB-20260815265553|SC00001/MC00046|Toko Muhammad Suhaili|087750768656"/>
    <s v="MYDIGIBIZPARTNER"/>
    <m/>
    <m/>
    <m/>
    <m/>
    <m/>
    <m/>
    <m/>
    <m/>
    <s v="Management Janji"/>
    <s v="2026-08-16 13:00:00 | Tanggal pemasangan: 16/08/2026 Jam pemasangan : pagi / siang Info Tambahan : Hubungi pelanggan dulu sebelum ke lokasi terima kasih."/>
    <s v="FCC"/>
    <s v="15-08-2026 15:54:49"/>
    <d v="2026-08-16T13:00:00"/>
    <s v="Kendala Lainnya"/>
    <s v="REVOKE"/>
    <s v="MTR"/>
    <s v="NO ADDON"/>
    <m/>
    <s v="Follow Up Revoke Completed, New Order ID : SC1002532893"/>
    <s v="HSI Bisnis PSB 70% - 50 Mbps"/>
    <s v="INDIBIZ"/>
    <m/>
    <m/>
    <d v="2026-08-16T13:00:00"/>
    <s v="2026-08-16 13:00:00 | Tanggal pemasangan: 16/08/2026 Jam pemasangan : pagi / siang Info Tambahan : Hubungi pelanggan dulu sebelum ke lokasi terima kasih."/>
    <m/>
    <m/>
    <m/>
    <e v="#NUM!"/>
    <e v="#NUM!"/>
    <x v="0"/>
  </r>
  <r>
    <n v="1784"/>
    <n v="1002519645"/>
    <n v="3"/>
    <x v="1"/>
    <n v="5"/>
    <s v="KEDIRI"/>
    <s v="KEDIRI"/>
    <s v="MJT"/>
    <s v="REG"/>
    <s v="AO"/>
    <x v="0"/>
    <s v="1P INET"/>
    <s v="Completed (PS)"/>
    <s v="RBS-Regional 3"/>
    <d v="2026-08-11T11:55:57"/>
    <d v="2026-08-11T16:20:43"/>
    <n v="69363208"/>
    <m/>
    <n v="152640225881"/>
    <s v="SPBU 54.641.30 BANYAKAN"/>
    <s v="ODP-MJT-FD/20"/>
    <s v="WO061484485"/>
    <m/>
    <m/>
    <m/>
    <n v="111.97801000218"/>
    <n v="-7.7619329575028999"/>
    <s v="MD|MYDB-20260810264898|SC20016/MC20202|SPBU 54.641.30 BANYAKAN|082244605642"/>
    <s v="MYDIGIBIZPARTNER"/>
    <m/>
    <m/>
    <m/>
    <m/>
    <m/>
    <m/>
    <m/>
    <m/>
    <s v="Management Janji"/>
    <s v="2026-08-12 08:00:00 | Nama: Bapak Bisri telp : 082244605642 alt : - M Janji : (12/08/2026) jam Pasang :pagi Note : hubungi pelanggan jika ingin kelokasi"/>
    <s v="FCC"/>
    <d v="2026-11-08T12:10:44"/>
    <d v="2026-08-12T08:00:00"/>
    <m/>
    <s v="PS"/>
    <s v="MJT"/>
    <s v="NO ADDON"/>
    <n v="20260811"/>
    <s v="Completed"/>
    <s v="HSI Bisnis Promo HUT Telkom PSB 70% - 50 Mbps"/>
    <s v="INDIBIZ"/>
    <m/>
    <m/>
    <d v="2026-08-12T08:00:00"/>
    <s v="2026-08-12 08:00:00 | Nama: Bapak Bisri telp : 082244605642 alt : - M Janji : (12/08/2026) jam Pasang :pagi Note : hubungi pelanggan jika ingin kelokasi"/>
    <n v="2026"/>
    <n v="8"/>
    <n v="11"/>
    <d v="2026-08-11T00:00:00"/>
    <n v="-1.3333333333357587"/>
    <x v="1"/>
  </r>
  <r>
    <n v="1785"/>
    <n v="1002531064"/>
    <n v="3"/>
    <x v="6"/>
    <n v="5"/>
    <s v="PASURUAN"/>
    <s v="LUMAJANG"/>
    <s v="LMJ"/>
    <s v="REG"/>
    <s v="AO"/>
    <x v="0"/>
    <s v="1P INET"/>
    <s v="Completed (PS)"/>
    <s v="RBS-Regional 3"/>
    <d v="2026-08-17T14:56:56"/>
    <d v="2026-08-18T10:52:35"/>
    <n v="69368197"/>
    <m/>
    <n v="152504261418"/>
    <s v="RIDHO CELL"/>
    <s v="ODP-LMJ-FZ/01 FZ/D01/01.01"/>
    <s v="WO061938408"/>
    <m/>
    <m/>
    <m/>
    <n v="113.213106505572"/>
    <n v="-8.0645489966471597"/>
    <s v="MD|MYDB-20260817265823|DN00001/MN01309|RIDHO CELL|085743647434"/>
    <s v="MYDIGIBIZPARTNER"/>
    <m/>
    <m/>
    <m/>
    <m/>
    <m/>
    <m/>
    <m/>
    <m/>
    <s v="Management Janji"/>
    <s v="2026-08-18 13:00:00 | Waktu pemasangan : 17 agustus 2026 Jam pemasangan : 08.00 - 12.00 Info Tambahan : Hubungi pelanggan dulu sebelum ke lokasi terimakasih "/>
    <s v="FCC"/>
    <s v="17-08-2026 15:10:37"/>
    <d v="2026-08-18T13:00:00"/>
    <m/>
    <s v="PS"/>
    <s v="LMJ"/>
    <s v="NETMONK"/>
    <n v="20260818"/>
    <s v="Completed"/>
    <s v="HSI Bisnis Basic Bundling Netmonk PSB 70% Promo - 150 Mbps"/>
    <s v="INDIBIZ"/>
    <m/>
    <m/>
    <d v="2026-08-18T13:00:00"/>
    <s v="2026-08-18 13:00:00 | Waktu pemasangan : 17 agustus 2026 Jam pemasangan : 08.00 - 12.00 Info Tambahan : Hubungi pelanggan dulu sebelum ke lokasi terimakasih "/>
    <n v="2026"/>
    <n v="8"/>
    <n v="18"/>
    <d v="2026-08-18T00:00:00"/>
    <n v="-0.54166666666424135"/>
    <x v="1"/>
  </r>
  <r>
    <n v="1786"/>
    <n v="1002505826"/>
    <n v="3"/>
    <x v="3"/>
    <n v="5"/>
    <s v="SBY UTARA"/>
    <s v="KENJERAN"/>
    <s v="KBL"/>
    <s v="REG"/>
    <s v="AO"/>
    <x v="0"/>
    <m/>
    <s v="Completed (PS)"/>
    <s v="RBS-Regional 3"/>
    <d v="2026-08-03T11:00:55"/>
    <d v="2026-08-03T21:09:34"/>
    <n v="69355820"/>
    <m/>
    <n v="152401227305"/>
    <s v="RUKO PAMUNGKAS"/>
    <s v="ODP-KBL-FEF/21"/>
    <s v="WO060770244"/>
    <m/>
    <m/>
    <m/>
    <n v="112.73384203000001"/>
    <n v="-7.2000520889999997"/>
    <s v="|MN00086|MYIA-046678569030/POI/Hilman Pamungkas /089520207522/hilmanpamungkas231@gmail.com"/>
    <s v="Sales Force DBS"/>
    <m/>
    <m/>
    <m/>
    <m/>
    <m/>
    <m/>
    <m/>
    <m/>
    <s v="Management Janji"/>
    <s v="2026-08-01 08:00:00 | Tanggal pemasangan :01 agustus 2026  Jam pemasangan : 08.00 - 12.00  Info Tambahan : Hubungi pelanggan dulu sebelum ke lokasi  terimakasih"/>
    <s v="FCC"/>
    <d v="2026-03-08T11:10:34"/>
    <m/>
    <m/>
    <s v="PS"/>
    <s v="KBL"/>
    <s v="NO ADDON"/>
    <n v="202608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8-01 08:00:00 | Tanggal pemasangan :01 agustus 2026  Jam pemasangan : 08.00 - 12.00  Info Tambahan : Hubungi pelanggan dulu sebelum ke lokasi  terimakasih"/>
    <n v="2026"/>
    <n v="8"/>
    <n v="3"/>
    <d v="2026-08-03T00:00:00"/>
    <n v="-0.29166666666424135"/>
    <x v="1"/>
  </r>
  <r>
    <n v="1787"/>
    <n v="1002512650"/>
    <n v="3"/>
    <x v="6"/>
    <n v="5"/>
    <s v="SIDOARJO"/>
    <s v="JOMBANG"/>
    <s v="MOJ"/>
    <s v="REG"/>
    <s v="AO"/>
    <x v="0"/>
    <m/>
    <s v="Completed (PS)"/>
    <s v="RBS-Regional 3"/>
    <d v="2026-08-06T14:24:02"/>
    <d v="2026-08-06T19:52:27"/>
    <n v="69360057"/>
    <m/>
    <n v="152319208226"/>
    <s v="YAYASAN ISLAMIC CENTER WONOSALAM JOMBANG"/>
    <s v="ODP-MOJ-FG/34"/>
    <s v="WO061096552"/>
    <m/>
    <m/>
    <m/>
    <n v="112.3720793"/>
    <n v="-7.7094909999999999"/>
    <s v="|MN02084|/YAYASAN ISLAMIC CENTER WONOSALAM JOMBANG/WINBACK 2.0 HSI B2B (1:1) 50MBPS 355RB PSB DISC 70%//wonosalamlpitalazhaar@gmail.com/PUTHUT KURNIA ROHADI/85190009681"/>
    <s v="Sales Force DBS"/>
    <m/>
    <m/>
    <m/>
    <m/>
    <m/>
    <m/>
    <m/>
    <m/>
    <s v="Management Janji"/>
    <s v="2026-08-07 13:00:00| M Janji : (07/08/026) jam Pasang : 09:00 Note : hubungi pelanggan jika ingin kelokasi|40951378|MYDITA"/>
    <s v="FCC"/>
    <d v="2026-06-08T14:26:03"/>
    <d v="2026-08-07T13:00:00"/>
    <m/>
    <s v="PS"/>
    <s v="MOJ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13:00:00"/>
    <s v="2026-08-07 13:00:00| M Janji : (07/08/026) jam Pasang : 09:00 Note : hubungi pelanggan jika ingin kelokasi|40951378|MYDITA"/>
    <n v="2026"/>
    <n v="8"/>
    <n v="6"/>
    <d v="2026-08-06T00:00:00"/>
    <n v="-1.5416666666642413"/>
    <x v="1"/>
  </r>
  <r>
    <n v="1788"/>
    <n v="1002521447"/>
    <n v="3"/>
    <x v="6"/>
    <n v="5"/>
    <s v="PASURUAN"/>
    <s v="PASURUAN"/>
    <s v="GDW"/>
    <s v="REG"/>
    <s v="AO"/>
    <x v="0"/>
    <m/>
    <s v="Completed (PS)"/>
    <s v="RBS-Regional 3"/>
    <d v="2026-08-12T09:48:43"/>
    <d v="2026-08-15T07:30:43"/>
    <n v="69363911"/>
    <m/>
    <n v="152731203850"/>
    <s v="KANDANG AYAM BAJANGAN B"/>
    <s v="ODP-GDW-FB/118"/>
    <s v="WO061570499"/>
    <m/>
    <m/>
    <m/>
    <n v="112.8934718"/>
    <n v="-7.7054999999999998"/>
    <s v="|MN00025|/KANDANG AYAM BAJANGAN B/WINBACK 2.0 HSI B2B (1:2) 50MBPS 320RB PSB DISC 70%//mu.happyernestoputra@gmail.com/HAPPY ERNESTO/82330736168"/>
    <s v="Sales Force DBS"/>
    <m/>
    <m/>
    <m/>
    <m/>
    <m/>
    <m/>
    <m/>
    <m/>
    <s v="Management Janji"/>
    <s v="2026-08-13 08:00:00|Tanggal pemasangan: 13/08/2026 Jam pemasangan : pagi Info Tambahan : Hubungi pelanggan dulu sebelum ke lokasi terima kasih.|40010577|MYDITA"/>
    <s v="FCC"/>
    <d v="2026-12-08T09:55:11"/>
    <d v="2026-08-13T08:00:00"/>
    <m/>
    <s v="PS"/>
    <s v="GDW"/>
    <s v="NO ADDON"/>
    <n v="20260815"/>
    <s v="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13T08:00:00"/>
    <s v="2026-08-13 08:00:00|Tanggal pemasangan: 13/08/2026 Jam pemasangan : pagi Info Tambahan : Hubungi pelanggan dulu sebelum ke lokasi terima kasih.|40010577|MYDITA"/>
    <n v="2026"/>
    <n v="8"/>
    <n v="15"/>
    <d v="2026-08-15T00:00:00"/>
    <n v="1.6666666666642413"/>
    <x v="2"/>
  </r>
  <r>
    <n v="1789"/>
    <n v="1002518871"/>
    <n v="3"/>
    <x v="3"/>
    <n v="5"/>
    <s v="SBY UTARA"/>
    <s v="TANDES"/>
    <s v="TNS"/>
    <s v="REG"/>
    <s v="AO"/>
    <x v="0"/>
    <m/>
    <s v="Completed (PS)"/>
    <s v="RBS-Regional 3"/>
    <d v="2026-08-11T08:51:11"/>
    <d v="2026-08-13T12:13:39"/>
    <n v="69362885"/>
    <m/>
    <n v="152409278355"/>
    <s v="ALESHA HIJAB"/>
    <s v="ODP-TDS-FAV/40"/>
    <s v="WO061527910"/>
    <m/>
    <m/>
    <m/>
    <n v="112.702965047681"/>
    <n v="-7.2754137200314997"/>
    <s v="|MN02094|/ALESHA HIJABHSI Bisnis Winback + Antares Eazy (1:1) 150 Mbps (Rp 740.000) PSB Rp 150.000/083830161893/ayuftria1@gmail.com/Siti Ayu Fitria/Jl. Simo Gunung Barat 1/29 Surabaya"/>
    <s v="Sales Force DBS"/>
    <m/>
    <m/>
    <m/>
    <m/>
    <m/>
    <m/>
    <m/>
    <m/>
    <s v="Management Janji"/>
    <s v="2026-08-12 13:00:00|telp : 083830161893 alt :  M Janji : (12/08/2026) jam Pasang :pagi / siang  Note : hubungi pelanggan jika ingin kelokasi|40000802|MYDITA"/>
    <s v="FCC"/>
    <d v="2026-11-08T08:55:45"/>
    <d v="2026-08-12T13:00:00"/>
    <m/>
    <s v="PS"/>
    <s v="TNS"/>
    <s v="ANTAREZ"/>
    <n v="20260813"/>
    <s v="Completed"/>
    <s v="- 11_11446;Biaya PSB HSI EBIS Tunai di Depan ~ 11[150000]  - E23015;E23015 ~ ES23 - Perangkat ONT[0]  - E23015~null~44292;E23015||11||Abodemen 0[0]  - E23015~null~E23015_SWONTPREM;SWONTPREM ~ Biaya Sewa ONT Premium ~ E23015[50000]  - E24057;E24057 ~ ES24 "/>
    <s v="INDIBIZ"/>
    <m/>
    <m/>
    <d v="2026-08-12T13:00:00"/>
    <s v="2026-08-12 13:00:00|telp : 083830161893 alt :  M Janji : (12/08/2026) jam Pasang :pagi / siang  Note : hubungi pelanggan jika ingin kelokasi|40000802|MYDITA"/>
    <n v="2026"/>
    <n v="8"/>
    <n v="13"/>
    <d v="2026-08-13T00:00:00"/>
    <n v="0.45833333333575865"/>
    <x v="1"/>
  </r>
  <r>
    <n v="1790"/>
    <n v="1002512822"/>
    <n v="3"/>
    <x v="4"/>
    <n v="4"/>
    <s v="SEMARANG"/>
    <s v="KENDAL"/>
    <s v="KDL"/>
    <s v="REG"/>
    <s v="AO"/>
    <x v="0"/>
    <s v="1P INET"/>
    <s v="Completed (PS)"/>
    <s v="RBS-Regional 3"/>
    <d v="2026-08-06T15:05:56"/>
    <d v="2026-08-08T07:55:43"/>
    <n v="69360110"/>
    <m/>
    <n v="146457106341"/>
    <s v="ULYA MART"/>
    <s v="ODP-KDL-FJ/014 FJ/D02/014.01"/>
    <s v="WO061090016"/>
    <m/>
    <m/>
    <m/>
    <n v="110.2506534"/>
    <n v="-6.9564329999999996"/>
    <s v="|MN02256|MYIA-045994678303/POI/AGUS MAULANA/081957054145/fiber2759@gmail.com"/>
    <s v="MYIB_ASSISTANT"/>
    <m/>
    <m/>
    <m/>
    <m/>
    <m/>
    <m/>
    <m/>
    <m/>
    <s v="Management Janji"/>
    <s v="2026-08-07 13:00:00 | Nama PIC : Wati No HP : 081957054145 Alt : 081392106026 M Janji : 07/08/2026 Jam Pasang : 08.00 - 13:00  NoteÃ‚Â :  hubungi terlebih dahulu sebelum kelokasi"/>
    <s v="FCC"/>
    <d v="2026-06-08T15:25:44"/>
    <d v="2026-08-07T13:00:00"/>
    <m/>
    <s v="PS"/>
    <s v="KDL"/>
    <s v="NO ADDON"/>
    <n v="20260808"/>
    <s v="Completed"/>
    <s v="HSI Bisnis Promo HUT Telkom PSB 70% - 50 Mbps"/>
    <s v="INDIBIZ"/>
    <m/>
    <m/>
    <d v="2026-08-07T13:00:00"/>
    <s v="2026-08-07 13:00:00 | Nama PIC : Wati No HP : 081957054145 Alt : 081392106026 M Janji : 07/08/2026 Jam Pasang : 08.00 - 13:00  NoteÃ‚Â :  hubungi terlebih dahulu sebelum kelokasi"/>
    <n v="2026"/>
    <n v="8"/>
    <n v="8"/>
    <d v="2026-08-08T00:00:00"/>
    <n v="0.45833333333575865"/>
    <x v="1"/>
  </r>
  <r>
    <n v="1791"/>
    <n v="1002530767"/>
    <n v="3"/>
    <x v="5"/>
    <n v="5"/>
    <s v="DENPASAR"/>
    <s v="UBUNG"/>
    <s v="UBN"/>
    <s v="REG"/>
    <s v="AO"/>
    <x v="0"/>
    <m/>
    <s v="Completed (PS)"/>
    <s v="RBS-Regional 3"/>
    <d v="2026-08-17T12:18:32"/>
    <d v="2026-08-18T14:44:39"/>
    <n v="69368008"/>
    <m/>
    <n v="172418758458"/>
    <s v="UD Karya Mandiri"/>
    <s v="ODP-UBN-FAF/44"/>
    <s v="WO061936814"/>
    <m/>
    <m/>
    <m/>
    <n v="115.1863788"/>
    <n v="-8.6490071999999998"/>
    <s v="|MN02750|/PIC EKO SUPRIADI/081338282011/Spbu.bali.5480102@gmail.com"/>
    <s v="Sales Force DBS"/>
    <m/>
    <m/>
    <m/>
    <m/>
    <m/>
    <m/>
    <m/>
    <m/>
    <s v="Management Janji"/>
    <s v="2026-08-18 13:00:00|M janji : pagi Tanggal Pemasangan : 18/agustus/2026 Note : hubungi pelanggan jika ingin kelokasi |40971304|MYDITA"/>
    <s v="FCC"/>
    <s v="17-08-2026 12:40:04"/>
    <d v="2026-08-18T13:00:00"/>
    <m/>
    <s v="PS"/>
    <s v="UBN"/>
    <s v="NO ADDON"/>
    <n v="2026081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8T13:00:00"/>
    <s v="2026-08-18 13:00:00|M janji : pagi Tanggal Pemasangan : 18/agustus/2026 Note : hubungi pelanggan jika ingin kelokasi |40971304|MYDITA"/>
    <n v="2026"/>
    <n v="8"/>
    <n v="18"/>
    <d v="2026-08-18T00:00:00"/>
    <n v="-0.54166666666424135"/>
    <x v="1"/>
  </r>
  <r>
    <n v="1792"/>
    <n v="1002521806"/>
    <n v="3"/>
    <x v="3"/>
    <n v="5"/>
    <s v="MADURA"/>
    <s v="BANGKALAN"/>
    <s v="KML"/>
    <s v="REG"/>
    <s v="AO"/>
    <x v="0"/>
    <m/>
    <s v="Completed (PS)"/>
    <s v="RBS-Regional 3"/>
    <d v="2026-08-12T11:32:57"/>
    <d v="2026-08-12T12:59:35"/>
    <n v="69361695"/>
    <m/>
    <n v="152436202074"/>
    <s v="KOST ANDALUS PUTRI"/>
    <s v="ODP-KML-FJ/07"/>
    <s v="WO061572325"/>
    <m/>
    <m/>
    <m/>
    <n v="112.720381"/>
    <n v="-7.1262829999999999"/>
    <s v="|MN02600|/KOST ANDALUS PUTRI/087775209111/opporeno09871@gmail.com/HSI Bisnis Promo HUT Telkom (1:1) 150 Mbps (Rp 620.000) PSB Rp 150.000/Abdul Malik/-7.127820, 112.720659"/>
    <s v="Sales Force DBS"/>
    <m/>
    <m/>
    <m/>
    <m/>
    <m/>
    <m/>
    <m/>
    <m/>
    <s v="Management Janji"/>
    <s v="2026-08-10 13:00:00|Nama PIC:  bp aris  No HP: 087775209111  Alt:  Tanggal: 10/8/2026  Jam Pasang: Siang  Note: Hubungi sebelum ke lokasi, terimakasih.|40010577|MYDITA"/>
    <s v="FCC"/>
    <d v="2026-12-08T11:39:52"/>
    <m/>
    <m/>
    <s v="PS"/>
    <s v="KML"/>
    <s v="NO ADDON"/>
    <n v="20260812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12T07:00:00"/>
    <s v="2026-08-10 13:00:00|Nama PIC:  bp aris  No HP: 087775209111  Alt:  Tanggal: 10/8/2026  Jam Pasang: Siang  Note: Hubungi sebelum ke lokasi, terimakasih.|40010577|MYDITA"/>
    <n v="2026"/>
    <n v="8"/>
    <n v="12"/>
    <d v="2026-08-12T00:00:00"/>
    <n v="-0.29166666666424135"/>
    <x v="1"/>
  </r>
  <r>
    <n v="1793"/>
    <n v="1002524165"/>
    <n v="3"/>
    <x v="4"/>
    <n v="4"/>
    <s v="PEKALONGAN"/>
    <s v="SLAWI"/>
    <s v="SLW"/>
    <s v="REG"/>
    <s v="AO"/>
    <x v="0"/>
    <s v="1P INET"/>
    <s v="102 | FOLLOW UP COMPLETED"/>
    <s v="RBS-Regional 3"/>
    <d v="2026-08-13T13:01:56"/>
    <d v="2026-08-14T17:02:28"/>
    <n v="69365098"/>
    <m/>
    <n v="142283119782"/>
    <s v="SMK SHOFA PLUS PANGKAH (Kampus 1)"/>
    <s v="ODP-SLW-FP/098 FP/D05/098.01"/>
    <s v="WO061664291"/>
    <m/>
    <m/>
    <m/>
    <n v="109.15015099999999"/>
    <n v="-7.001538"/>
    <s v="|MN02810|MYIA-083287854023/POI/Moh. Naenul Rizqoni/085928058012/masrizqoni@gmail.com"/>
    <s v="MYIB_ASSISTANT"/>
    <m/>
    <m/>
    <m/>
    <m/>
    <m/>
    <m/>
    <m/>
    <m/>
    <s v="Management Janji"/>
    <s v="2026-08-14 13:00:00 | M Janji : (Jumat/14/Agustus/2026) jam Pasang : 09:00 Note : hubungi pelanggan jika ingin kelokasi"/>
    <s v="FCC"/>
    <s v="13-08-2026 13:10:22"/>
    <d v="2026-08-14T13:00:00"/>
    <s v="Kendala Teknik"/>
    <s v="REVOKE"/>
    <s v="SLW"/>
    <s v="NO ADDON"/>
    <m/>
    <s v="Follow Up Revoke Completed, New Order ID : SC1002527276"/>
    <s v="HSI Bisnis Basic Promo HUT Telkom PSB 70% - 50 Mbps"/>
    <s v="INDIBIZ"/>
    <m/>
    <m/>
    <d v="2026-08-14T13:00:00"/>
    <s v="2026-08-14 13:00:00 | M Janji : (Jumat/14/Agustus/2026) jam Pasang : 09:00 Note : hubungi pelanggan jika ingin kelokasi"/>
    <m/>
    <m/>
    <m/>
    <e v="#NUM!"/>
    <e v="#NUM!"/>
    <x v="0"/>
  </r>
  <r>
    <n v="1794"/>
    <n v="1002509343"/>
    <n v="3"/>
    <x v="7"/>
    <n v="4"/>
    <s v="KUDUS"/>
    <s v="KUDUS"/>
    <s v="KUD"/>
    <s v="REG"/>
    <s v="AO"/>
    <x v="0"/>
    <s v="1P INET"/>
    <s v="Completed (PS)"/>
    <s v="RBS-Regional 3"/>
    <d v="2026-08-04T17:20:56"/>
    <d v="2026-08-06T14:20:14"/>
    <n v="69358619"/>
    <m/>
    <n v="142401145968"/>
    <s v="SPBU 4459309"/>
    <s v="ODP-KUD-FB/09 FB/D01/009.01"/>
    <s v="WO060925411"/>
    <m/>
    <m/>
    <m/>
    <n v="110.91021600000001"/>
    <n v="-6.8051500000000003"/>
    <s v="|MC60142|MYIA-083859494361/POI/DERA BAHTIAR WIDIYANTO /08562685148/spbu_modern@yahoo.com"/>
    <s v="MYIB_ASSISTANT"/>
    <m/>
    <m/>
    <m/>
    <m/>
    <m/>
    <m/>
    <m/>
    <m/>
    <s v="Management Janji"/>
    <s v="2026-08-05 15:00:00 | Nama PIC : Bp Dera No HP : 08562685148 No Alt : - M Janji : 05 Agustus 2026 Jam Pasang : Pagi / Siang Note : hubungi pelanggan jika ingin ke lokasi, terima kasih"/>
    <s v="FCC"/>
    <d v="2026-04-08T17:25:39"/>
    <d v="2026-08-05T15:00:00"/>
    <m/>
    <s v="PS"/>
    <s v="KUD"/>
    <s v="NO ADDON"/>
    <n v="20260806"/>
    <s v="Completed"/>
    <s v="HSI Bisnis Basic Promo HUT Telkom PSB 70% - 150 Mbps"/>
    <s v="INDIBIZ"/>
    <m/>
    <m/>
    <d v="2026-08-05T15:00:00"/>
    <s v="2026-08-05 15:00:00 | Nama PIC : Bp Dera No HP : 08562685148 No Alt : - M Janji : 05 Agustus 2026 Jam Pasang : Pagi / Siang Note : hubungi pelanggan jika ingin ke lokasi, terima kasih"/>
    <n v="2026"/>
    <n v="8"/>
    <n v="6"/>
    <d v="2026-08-06T00:00:00"/>
    <n v="0.375"/>
    <x v="1"/>
  </r>
  <r>
    <n v="1795"/>
    <n v="1002521765"/>
    <n v="3"/>
    <x v="1"/>
    <n v="5"/>
    <s v="MALANG"/>
    <s v="KEPANJEN"/>
    <s v="KEP"/>
    <s v="REG"/>
    <s v="AO"/>
    <x v="0"/>
    <s v="1P INET"/>
    <s v="Completed (PS)"/>
    <s v="RBS-Regional 3"/>
    <d v="2026-08-12T11:20:57"/>
    <d v="2026-08-12T16:30:29"/>
    <n v="69364068"/>
    <m/>
    <n v="152718219105"/>
    <s v="aida training center"/>
    <s v="ODP-KEP-FA/74 FA/D09/74.01"/>
    <s v="WO061570010"/>
    <m/>
    <m/>
    <m/>
    <n v="112.583115151122"/>
    <n v="-8.0973105733724395"/>
    <s v="|MN02462|MYIA-061639612380/POI/+62 812-5291-3196/085928160777/aidatrainingcenter@gmail.com"/>
    <s v="MYIB_ASSISTANT"/>
    <m/>
    <m/>
    <m/>
    <m/>
    <m/>
    <m/>
    <m/>
    <m/>
    <s v="Management Janji"/>
    <s v="2026-08-13 08:00:00 | Tanggal pemasangan: 13/08/2026 Jam pemasangan : pagi Info Tambahan : Hubungi pelanggan dulu sebelum ke lokasi terima kasih."/>
    <s v="FCC"/>
    <d v="2026-12-08T11:39:52"/>
    <d v="2026-08-13T08:00:00"/>
    <m/>
    <s v="PS"/>
    <s v="KEP"/>
    <s v="NO ADDON"/>
    <n v="20260812"/>
    <s v="Completed"/>
    <s v="HSI Bisnis Basic Promo HUT Telkom PSB 70% - 50 Mbps"/>
    <s v="INDIBIZ"/>
    <m/>
    <m/>
    <d v="2026-08-13T08:00:00"/>
    <s v="2026-08-13 08:00:00 | Tanggal pemasangan: 13/08/2026 Jam pemasangan : pagi Info Tambahan : Hubungi pelanggan dulu sebelum ke lokasi terima kasih."/>
    <n v="2026"/>
    <n v="8"/>
    <n v="12"/>
    <d v="2026-08-12T00:00:00"/>
    <n v="-1.3333333333357587"/>
    <x v="1"/>
  </r>
  <r>
    <n v="1796"/>
    <n v="1002520671"/>
    <n v="3"/>
    <x v="0"/>
    <n v="5"/>
    <s v="KUPANG"/>
    <s v="LABOAN BAJO"/>
    <s v="LBO"/>
    <s v="REG"/>
    <s v="AO"/>
    <x v="0"/>
    <s v="1P INET"/>
    <s v="Completed (PS)"/>
    <s v="RBS-Regional 3"/>
    <d v="2026-08-11T16:13:56"/>
    <d v="2026-08-14T16:44:33"/>
    <n v="69363610"/>
    <m/>
    <n v="172512452617"/>
    <s v="PT Solusindo Bintang Pratama"/>
    <s v="ODP-LBO-FB/60 FB/D01/60.01"/>
    <s v="WO061521287"/>
    <m/>
    <m/>
    <m/>
    <n v="119.8793823"/>
    <n v="-8.4930275999999996"/>
    <s v="|MN02665|MYIA-089615070682/POI/pak ndrue/08174983899/dco@sbp.net.id"/>
    <s v="MYIB_ASSISTANT"/>
    <m/>
    <m/>
    <m/>
    <m/>
    <m/>
    <m/>
    <m/>
    <m/>
    <s v="Management Janji"/>
    <s v="2026-08-13 08:00:00 | Tanggal pemasangan: 13/08/2026 Jam pemasangan : 10.00 Info Tambahan : Hubungi pelanggan dulu sebelum ke lokasi terima kasih."/>
    <s v="FCC"/>
    <d v="2026-11-08T16:39:47"/>
    <d v="2026-08-13T08:00:00"/>
    <m/>
    <s v="PS"/>
    <s v="LBO"/>
    <s v="NO ADDON"/>
    <n v="20260814"/>
    <s v="Completed"/>
    <s v="HSI Bisnis Promo HUT Telkom PSB 70% - 50 Mbps"/>
    <s v="INDIBIZ"/>
    <m/>
    <m/>
    <d v="2026-08-13T08:00:00"/>
    <s v="2026-08-13 08:00:00 | Tanggal pemasangan: 13/08/2026 Jam pemasangan : 10.00 Info Tambahan : Hubungi pelanggan dulu sebelum ke lokasi terima kasih."/>
    <n v="2026"/>
    <n v="8"/>
    <n v="14"/>
    <d v="2026-08-14T00:00:00"/>
    <n v="0.66666666666424135"/>
    <x v="1"/>
  </r>
  <r>
    <n v="1797"/>
    <n v="1002512691"/>
    <n v="3"/>
    <x v="2"/>
    <n v="4"/>
    <s v="MAGELANG"/>
    <s v="PURWOREJJO"/>
    <s v="KTA"/>
    <s v="REG"/>
    <s v="AO"/>
    <x v="0"/>
    <s v="1P INET"/>
    <s v="Completed (PS)"/>
    <s v="RBS-Regional 3"/>
    <d v="2026-08-06T14:31:57"/>
    <d v="2026-08-08T16:11:14"/>
    <n v="69360065"/>
    <m/>
    <n v="146142107611"/>
    <s v="Apotik Ummati"/>
    <s v="ODP-KTA-FAG/008 FAG/D01/008.01"/>
    <s v="WO061085517"/>
    <m/>
    <m/>
    <m/>
    <n v="109.9217113"/>
    <n v="-7.7553115999999997"/>
    <s v="|MN01685|MYIA-082751782251/POI/ARIF BUDI SANTOSO/081392666125/arifbudi.sdr@gmail.com"/>
    <s v="MYIB_ASSISTANT"/>
    <m/>
    <m/>
    <m/>
    <m/>
    <m/>
    <m/>
    <m/>
    <m/>
    <s v="Management Janji"/>
    <s v="2026-08-07 13:00:00 | Tanggal pemasangan: 07/08/2026 Jam pemasangan : pagi/siang Info Tambahan : Hubungi pelanggan dulu sebelum ke lokasi. terima kasih"/>
    <s v="FCC"/>
    <d v="2026-06-08T14:40:01"/>
    <d v="2026-08-07T13:00:00"/>
    <m/>
    <s v="PS"/>
    <s v="KTA"/>
    <s v="NO ADDON"/>
    <n v="20260808"/>
    <s v="Completed"/>
    <s v="HSI Bisnis Basic Promo HUT Telkom PSB 70% - 50 Mbps"/>
    <s v="INDIBIZ"/>
    <m/>
    <m/>
    <d v="2026-08-07T13:00:00"/>
    <s v="2026-08-07 13:00:00 | Tanggal pemasangan: 07/08/2026 Jam pemasangan : pagi/siang Info Tambahan : Hubungi pelanggan dulu sebelum ke lokasi. terima kasih"/>
    <n v="2026"/>
    <n v="8"/>
    <n v="8"/>
    <d v="2026-08-08T00:00:00"/>
    <n v="0.45833333333575865"/>
    <x v="1"/>
  </r>
  <r>
    <n v="1798"/>
    <n v="1002519074"/>
    <n v="3"/>
    <x v="5"/>
    <n v="5"/>
    <s v="SINGARJA"/>
    <s v="KLUNGKUNG"/>
    <s v="SMA"/>
    <s v="REG"/>
    <s v="AO"/>
    <x v="0"/>
    <m/>
    <s v="OSS - FALLOUT"/>
    <s v="RBS-Regional 3"/>
    <d v="2026-08-11T09:43:43"/>
    <d v="2026-08-12T16:04:10"/>
    <n v="69362938"/>
    <n v="3665512014"/>
    <n v="172428815973"/>
    <s v="BAV ( Bagus Alit Villa )"/>
    <s v="ODP-SMA-FM/29"/>
    <s v="WO061520250"/>
    <m/>
    <m/>
    <m/>
    <n v="115.4465709"/>
    <n v="-8.4808534000000009"/>
    <s v="|MN02677|/PIC I Gusti Lanang Jelantik/087786694644/agungjelantik61@gmail.com"/>
    <s v="Sales Force DBS"/>
    <m/>
    <m/>
    <m/>
    <m/>
    <m/>
    <m/>
    <m/>
    <m/>
    <s v="Management Janji"/>
    <s v="2026-08-12 15:00:00|Tanggal pemasangan : 12 AGUSTUS 2026 Jam pemasangan : pagi/siang Info Tambahan : Hubungi pelanggan dulu sebelum ke lokasi terima kasih|40010577|MYDITA"/>
    <s v="FCC"/>
    <d v="2026-11-08T09:54:44"/>
    <d v="2026-08-12T15:00:00"/>
    <s v="Kendala Pelanggan"/>
    <s v="FO_WFM"/>
    <s v="SMA"/>
    <s v="NO ADDON"/>
    <m/>
    <s v="Provisioning Failed|WFM|INF009031014|PP_-8.5485946,115.31997129999999_planggan minta besok Sekarang GK ada orang  di lokasi."/>
    <s v="- 11_11446;Biaya PSB HSI EBIS Tunai di Depan ~ 11[150000]  - BWY DL;BWY DL ~ Saluran Dua Arah(BothWay)[0]  - E23057;E23057 ~ ES23 - Paket HSI Bisnis Basic Phone (PHONE)[0]  - E23057~null~44873;E23057||11||Abodemen 0[0]  - E23057~null~E23057_IN800;IN800 ~ "/>
    <s v="INDIBIZ"/>
    <m/>
    <m/>
    <d v="2026-08-12T15:00:00"/>
    <s v="2026-08-12 15:00:00|Tanggal pemasangan : 12 AGUSTUS 2026 Jam pemasangan : pagi/siang Info Tambahan : Hubungi pelanggan dulu sebelum ke lokasi terima kasih|40010577|MYDITA"/>
    <m/>
    <m/>
    <m/>
    <e v="#NUM!"/>
    <e v="#NUM!"/>
    <x v="0"/>
  </r>
  <r>
    <n v="1799"/>
    <n v="1002527258"/>
    <n v="3"/>
    <x v="1"/>
    <n v="5"/>
    <s v="MALANG"/>
    <s v="BATU"/>
    <s v="KPO"/>
    <s v="REG"/>
    <s v="AO"/>
    <x v="0"/>
    <m/>
    <s v="Completed (PS)"/>
    <s v="RBS-Regional 3"/>
    <d v="2026-08-14T16:55:02"/>
    <d v="2026-08-14T21:50:26"/>
    <n v="69364569"/>
    <m/>
    <n v="152711247096"/>
    <s v="MAXXIS"/>
    <s v="ODP-KPO-FBE/16"/>
    <s v="WO061773769"/>
    <m/>
    <m/>
    <m/>
    <n v="112.5834231"/>
    <n v="-7.9120096000000002"/>
    <s v="|MN02703|MYIA-055438232586/POI/Tony Setiawan/082330752145/tonyst2@givmail.com"/>
    <s v="MYDIGIBIZPARTNER"/>
    <m/>
    <m/>
    <m/>
    <m/>
    <m/>
    <m/>
    <m/>
    <m/>
    <s v="Management Janji"/>
    <s v="2026-08-13 15:00:00 |   M Janji : (13/AGUSTUS/2026)  jam Pasang : 09:00  Note : hubungi pelanggan jika ingin kelokasi"/>
    <s v="FCC"/>
    <s v="14-08-2026 17:10:17"/>
    <m/>
    <m/>
    <s v="PS"/>
    <s v="KPO"/>
    <s v="NO ADDON"/>
    <n v="202608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4T07:00:00"/>
    <s v="2026-08-13 15:00:00 |   M Janji : (13/AGUSTUS/2026)  jam Pasang : 09:00  Note : hubungi pelanggan jika ingin kelokasi"/>
    <n v="2026"/>
    <n v="8"/>
    <n v="14"/>
    <d v="2026-08-14T00:00:00"/>
    <n v="-0.29166666666424135"/>
    <x v="1"/>
  </r>
  <r>
    <n v="1800"/>
    <n v="1002531414"/>
    <n v="3"/>
    <x v="4"/>
    <n v="4"/>
    <s v="PEKALONGAN"/>
    <s v="PEKALONGAN"/>
    <s v="PKL"/>
    <s v="REG"/>
    <s v="AO"/>
    <x v="0"/>
    <s v="1P INET"/>
    <s v="Completed (PS)"/>
    <s v="RBS-Regional 3"/>
    <d v="2026-08-17T17:59:56"/>
    <d v="2026-08-18T13:30:35"/>
    <n v="69368367"/>
    <m/>
    <n v="142202154773"/>
    <s v="Gendhisbatik.id"/>
    <s v="ODP-PKL-FCG/138"/>
    <s v="WO061950562"/>
    <m/>
    <m/>
    <m/>
    <n v="109.65576077259"/>
    <n v="-6.92515093498311"/>
    <s v="|MC50067|MYIA-028013322113/POI/M TAUFAN/085777774324/alsaa6x22@gmail.com"/>
    <s v="MYIB_ASSISTANT"/>
    <m/>
    <m/>
    <m/>
    <m/>
    <m/>
    <m/>
    <m/>
    <m/>
    <s v="Management Janji"/>
    <s v="2026-08-18 15:00:00 | Nama : BP M TAUFAN  No Hp : 085777774324 No Alt :  Tgl Pemasangan : 18 Agustus 2026 Interval : PAGI  Note : Hubungi pelanggan terlebih dahulu"/>
    <s v="FCC"/>
    <s v="17-08-2026 18:10:08"/>
    <d v="2026-08-18T15:00:00"/>
    <m/>
    <s v="PS"/>
    <s v="PKL"/>
    <s v="NO ADDON"/>
    <n v="20260818"/>
    <s v="Completed"/>
    <s v="HSI Bisnis Promo HUT Telkom PSB 70% - 75 Mbps"/>
    <s v="INDIBIZ"/>
    <m/>
    <m/>
    <d v="2026-08-18T15:00:00"/>
    <s v="2026-08-18 15:00:00 | Nama : BP M TAUFAN  No Hp : 085777774324 No Alt :  Tgl Pemasangan : 18 Agustus 2026 Interval : PAGI  Note : Hubungi pelanggan terlebih dahulu"/>
    <n v="2026"/>
    <n v="8"/>
    <n v="18"/>
    <d v="2026-08-18T00:00:00"/>
    <n v="-0.625"/>
    <x v="1"/>
  </r>
  <r>
    <n v="1801"/>
    <n v="1002530483"/>
    <n v="3"/>
    <x v="1"/>
    <n v="5"/>
    <s v="KEDIRI"/>
    <s v="KEDIRI"/>
    <s v="PPR"/>
    <s v="REG"/>
    <s v="AO"/>
    <x v="0"/>
    <s v="1P INET"/>
    <s v="Completed (PS)"/>
    <s v="RBS-Regional 3"/>
    <d v="2026-08-17T09:26:57"/>
    <d v="2026-08-18T15:10:18"/>
    <n v="69367848"/>
    <m/>
    <n v="152652204464"/>
    <s v="SDN PEHWETAN 1"/>
    <s v="ODP-PPR-FE/78 FE/D08/78.01"/>
    <s v="WO061913346"/>
    <m/>
    <m/>
    <m/>
    <n v="112.0906356"/>
    <n v="-7.7309663999999998"/>
    <s v="|MC20057|MYIA-063953679208/POI/Rekza Ravi Anggara/081992623703/sdnpehwetan36@gmail.com"/>
    <s v="MYIB_ASSISTANT"/>
    <m/>
    <m/>
    <m/>
    <m/>
    <m/>
    <m/>
    <m/>
    <m/>
    <s v="Management Janji"/>
    <s v="2026-08-18 13:00:00 | Waktu pemasangan : 17 agustus 2026 Jam pemasangan : 08.00 - 12.00 Info Tambahan : Hubungi pelanggan dulu sebelum ke lokasi terimakasih "/>
    <s v="FCC"/>
    <s v="17-08-2026 09:39:54"/>
    <d v="2026-08-18T13:00:00"/>
    <m/>
    <s v="PS"/>
    <s v="PPR"/>
    <s v="NO ADDON"/>
    <n v="20260818"/>
    <s v="Completed"/>
    <s v="HSI Bisnis Promo HUT Telkom PSB 70% - 300 Mbps"/>
    <s v="INDIBIZ"/>
    <m/>
    <m/>
    <d v="2026-08-18T13:00:00"/>
    <s v="2026-08-18 13:00:00 | Waktu pemasangan : 17 agustus 2026 Jam pemasangan : 08.00 - 12.00 Info Tambahan : Hubungi pelanggan dulu sebelum ke lokasi terimakasih "/>
    <n v="2026"/>
    <n v="8"/>
    <n v="18"/>
    <d v="2026-08-18T00:00:00"/>
    <n v="-0.54166666666424135"/>
    <x v="1"/>
  </r>
  <r>
    <n v="1802"/>
    <n v="1002531032"/>
    <n v="3"/>
    <x v="2"/>
    <n v="4"/>
    <s v="YOGYAKARTA"/>
    <s v="BANTUL"/>
    <s v="BTL"/>
    <s v="REG"/>
    <s v="AO"/>
    <x v="0"/>
    <m/>
    <s v="Completed (PS)"/>
    <s v="RBS-Regional 3"/>
    <d v="2026-08-17T14:41:23"/>
    <d v="2026-08-18T09:51:57"/>
    <n v="69366310"/>
    <m/>
    <n v="146129128622"/>
    <s v="SPBU PENDOWOHARJO 44.557.11"/>
    <s v="ODP-BTL-FBD/043"/>
    <s v="WO061937687"/>
    <m/>
    <m/>
    <m/>
    <n v="110.338926"/>
    <n v="-7.8653729999999999"/>
    <s v="|MN02579|MYIA-098633278047/POI/AGUS SURAWAN/085743422968/spbupucung4455711@gmail.com"/>
    <s v="Sales Profesional"/>
    <m/>
    <m/>
    <m/>
    <m/>
    <m/>
    <m/>
    <m/>
    <m/>
    <s v="Management Janji"/>
    <s v="2026-08-16 08:00:00 | Tanggal pemasangan : 16 AGUSTUS 2026  Jam pemasangan : pagi/siang  Info Tambahan : Hubungi pelanggan dulu sebelum ke lokasi  terima kasih"/>
    <s v="FCC"/>
    <s v="17-08-2026 14:55:19"/>
    <m/>
    <m/>
    <s v="PS"/>
    <s v="BTL"/>
    <s v="NO ADDON"/>
    <n v="20260818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7T07:00:00"/>
    <s v="2026-08-16 08:00:00 | Tanggal pemasangan : 16 AGUSTUS 2026  Jam pemasangan : pagi/siang  Info Tambahan : Hubungi pelanggan dulu sebelum ke lokasi  terima kasih"/>
    <n v="2026"/>
    <n v="8"/>
    <n v="18"/>
    <d v="2026-08-18T00:00:00"/>
    <n v="0.70833333333575865"/>
    <x v="1"/>
  </r>
  <r>
    <n v="1803"/>
    <n v="1002527680"/>
    <n v="3"/>
    <x v="1"/>
    <n v="5"/>
    <s v="KEDIRI"/>
    <s v="KEDIRI"/>
    <s v="NDL"/>
    <s v="REG"/>
    <s v="AO"/>
    <x v="0"/>
    <s v="1P INET"/>
    <s v="Completed (PS)"/>
    <s v="RBS-Regional 3"/>
    <d v="2026-08-15T08:18:57"/>
    <d v="2026-08-16T18:28:37"/>
    <n v="69366522"/>
    <m/>
    <n v="152651209258"/>
    <s v="SD PLOSO"/>
    <s v="ODP-NDL-FP/36 FP/D02/36.01"/>
    <s v="WO061796676"/>
    <m/>
    <m/>
    <m/>
    <n v="111.9552762"/>
    <n v="-7.9247509999999997"/>
    <s v="|MC20057|MYIA-090461247327/POI/Muhamad Chusni M/088983009495/sd.ploso.kediri@gmail.com"/>
    <s v="MYIB_ASSISTANT"/>
    <m/>
    <m/>
    <m/>
    <m/>
    <m/>
    <m/>
    <m/>
    <m/>
    <s v="Management Janji"/>
    <s v="2026-08-16 08:00:00 | Nama PIC : bapak cusni No HP : 088983009495 Alt :  M Janji : (MINGGU/16/AGUSTUS/2026) jam Pasang : 09:00 Note : hubungi pelanggan jika ingin kelokasi"/>
    <s v="FCC"/>
    <s v="15-08-2026 08:25:42"/>
    <d v="2026-08-16T08:00:00"/>
    <m/>
    <s v="PS"/>
    <s v="NDL"/>
    <s v="NO ADDON"/>
    <n v="20260816"/>
    <s v="Completed"/>
    <s v="HSI Bisnis Promo HUT Telkom PSB 70% - 300 Mbps"/>
    <s v="INDIBIZ"/>
    <m/>
    <m/>
    <d v="2026-08-16T08:00:00"/>
    <s v="2026-08-16 08:00:00 | Nama PIC : bapak cusni No HP : 088983009495 Alt :  M Janji : (MINGGU/16/AGUSTUS/2026) jam Pasang : 09:00 Note : hubungi pelanggan jika ingin kelokasi"/>
    <n v="2026"/>
    <n v="8"/>
    <n v="16"/>
    <d v="2026-08-16T00:00:00"/>
    <n v="-0.33333333333575865"/>
    <x v="1"/>
  </r>
  <r>
    <n v="1804"/>
    <n v="1002505634"/>
    <n v="3"/>
    <x v="0"/>
    <n v="5"/>
    <s v="MATARAM"/>
    <s v="LOMBOK TIMUR UTARA"/>
    <s v="SGG"/>
    <s v="REG"/>
    <s v="AO"/>
    <x v="0"/>
    <m/>
    <s v="102 | FOLLOW UP COMPLETED"/>
    <s v="RBS-Regional 3"/>
    <d v="2026-08-03T09:39:05"/>
    <d v="2026-08-18T12:07:06"/>
    <n v="69357254"/>
    <m/>
    <n v="172604214070"/>
    <s v="White Bamboo (Athaya Resto)"/>
    <s v="ODP-SGG-FCLG/22"/>
    <s v="WO061576543"/>
    <m/>
    <m/>
    <m/>
    <n v="116.039921419411"/>
    <n v="-8.3535348464118204"/>
    <s v="RBS HSI |Rian Puja Atmawikarsa | 406910 | TREG 3 |White Bamboo (Athaya Resto)| 82236305911|81803680445| HSI BISNIS 50 MBPS"/>
    <s v="Amex"/>
    <m/>
    <m/>
    <m/>
    <m/>
    <m/>
    <m/>
    <m/>
    <m/>
    <s v="Management Janji"/>
    <s v="2026-08-13 13:00:00|Nama Pic : bu yulianti  No Hp Pic : 081803680445 No alt : - Jam Pemasangan : pagi  Tanggal Pemasangan : 13 Agustus 2026|40951375|MYDITA"/>
    <s v="FCC"/>
    <d v="2026-03-08T09:40:13"/>
    <d v="2026-08-13T13:00:00"/>
    <s v="Kendala Lainnya"/>
    <s v="REVOKE"/>
    <s v="SGG"/>
    <s v="NO ADDON"/>
    <m/>
    <s v="Follow Up Revoke Completed, New Order ID : SC1002532920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3T13:00:00"/>
    <s v="2026-08-13 13:00:00|Nama Pic : bu yulianti  No Hp Pic : 081803680445 No alt : - Jam Pemasangan : pagi  Tanggal Pemasangan : 13 Agustus 2026|40951375|MYDITA"/>
    <m/>
    <m/>
    <m/>
    <e v="#NUM!"/>
    <e v="#NUM!"/>
    <x v="0"/>
  </r>
  <r>
    <n v="1805"/>
    <n v="1002515987"/>
    <n v="3"/>
    <x v="3"/>
    <n v="5"/>
    <s v="SBY UTARA"/>
    <s v="GRESIK"/>
    <s v="SDY"/>
    <s v="REG"/>
    <s v="AO"/>
    <x v="0"/>
    <m/>
    <s v="Completed (PS)"/>
    <s v="RBS-Regional 3"/>
    <d v="2026-08-08T13:49:54"/>
    <d v="2026-08-08T15:21:49"/>
    <n v="69360038"/>
    <m/>
    <n v="152451212004"/>
    <s v="SPPG DAPUR SINTA"/>
    <s v="ODP-SDY-FAD/01"/>
    <s v="WO061266154"/>
    <m/>
    <m/>
    <m/>
    <n v="112.450649"/>
    <n v="-6.8808889999999998"/>
    <s v="MD|MYDB-20260806264536|DN00001/MN00018|SPPG DAPUR SINTA|081234572334"/>
    <s v="MYDIGIBIZPARTNER"/>
    <m/>
    <m/>
    <m/>
    <m/>
    <m/>
    <m/>
    <m/>
    <m/>
    <s v="Management Janji"/>
    <s v="2026-08-07 13:00:00 | Nama PIC : SINTA  No HP : 081234572334  Alt :   M Janji : 07/08/2026  Jam Pasang : 08.00 - 13:00   NoteÃ‚Â :  hubungi terlebih dahulu sebelum kelokasi"/>
    <s v="FCC"/>
    <d v="2026-08-08T13:55:01"/>
    <m/>
    <m/>
    <s v="PS"/>
    <s v="SDY"/>
    <s v="NO ADDON"/>
    <n v="20260808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8T07:00:00"/>
    <s v="2026-08-07 13:00:00 | Nama PIC : SINTA  No HP : 081234572334  Alt :   M Janji : 07/08/2026  Jam Pasang : 08.00 - 13:00   NoteÃ‚Â :  hubungi terlebih dahulu sebelum kelokasi"/>
    <n v="2026"/>
    <n v="8"/>
    <n v="8"/>
    <d v="2026-08-08T00:00:00"/>
    <n v="-0.29166666666424135"/>
    <x v="1"/>
  </r>
  <r>
    <n v="1806"/>
    <n v="1002527277"/>
    <n v="3"/>
    <x v="6"/>
    <n v="5"/>
    <s v="JEMBER"/>
    <s v="BONDOWOSO"/>
    <s v="BOW"/>
    <s v="REG"/>
    <s v="AO"/>
    <x v="0"/>
    <s v="1P INET"/>
    <s v="Completed (PS)"/>
    <s v="RBS-Regional 3"/>
    <d v="2026-08-14T17:01:57"/>
    <d v="2026-08-15T14:56:20"/>
    <n v="69366361"/>
    <m/>
    <n v="152507223583"/>
    <s v="rumah kos reswara"/>
    <s v="ODP-BOW-FX/24 FX/D01/24.01"/>
    <s v="WO061773858"/>
    <m/>
    <m/>
    <m/>
    <n v="113.776015"/>
    <n v="-8.0322589999999998"/>
    <s v="|MC30280|MYIA-057036475407/POI/reswara favian afiff/085257349400/reswarafavian9865@gmail.com"/>
    <s v="MYIB_ASSISTANT"/>
    <m/>
    <m/>
    <m/>
    <m/>
    <m/>
    <m/>
    <m/>
    <m/>
    <s v="Management Janji"/>
    <s v="2026-08-15 13:00:00 | Nama Pic : bp reswara No Hp Pic : 085257349400 No alt : - Jam Pemasangan : pagi siang  Tanggal Pemasangan : 15 Agustus 2026"/>
    <s v="FCC"/>
    <s v="14-08-2026 17:10:17"/>
    <d v="2026-08-15T13:00:00"/>
    <m/>
    <s v="PS"/>
    <s v="BOW"/>
    <s v="NO ADDON"/>
    <n v="20260815"/>
    <s v="Completed"/>
    <s v="HSI Bisnis Khusus Winback PSB 70% - 300 Mbps"/>
    <s v="INDIBIZ"/>
    <m/>
    <m/>
    <d v="2026-08-15T13:00:00"/>
    <s v="2026-08-15 13:00:00 | Nama Pic : bp reswara No Hp Pic : 085257349400 No alt : - Jam Pemasangan : pagi siang  Tanggal Pemasangan : 15 Agustus 2026"/>
    <n v="2026"/>
    <n v="8"/>
    <n v="15"/>
    <d v="2026-08-15T00:00:00"/>
    <n v="-0.54166666666424135"/>
    <x v="1"/>
  </r>
  <r>
    <n v="1807"/>
    <n v="1002532642"/>
    <n v="3"/>
    <x v="2"/>
    <n v="4"/>
    <s v="MAGELANG"/>
    <s v="MAGELANG"/>
    <s v="MGE"/>
    <s v="REG"/>
    <s v="AO"/>
    <x v="0"/>
    <s v="1P INET"/>
    <s v="Completed (PS)"/>
    <s v="RBS-Regional 3"/>
    <d v="2026-08-18T10:56:57"/>
    <d v="2026-08-18T14:39:54"/>
    <n v="69368734"/>
    <m/>
    <n v="146137149801"/>
    <s v="ARS Arif Racing Shop"/>
    <s v="ODP-MGE-FX/105"/>
    <s v="WO061988095"/>
    <m/>
    <m/>
    <m/>
    <n v="110.2414532"/>
    <n v="-7.4097226000000003"/>
    <s v="|MN02816|MYIA-025894794144/POI/Achmad Arif Widodo/081328310871/akodok73@gmail.com"/>
    <s v="MYIB_ASSISTANT"/>
    <m/>
    <m/>
    <m/>
    <m/>
    <m/>
    <m/>
    <m/>
    <m/>
    <s v="Management Janji"/>
    <s v="2026-08-21 08:00:00 | Jam Pemasangan : 08:00 - 12.00 Tanggal Pemasangan :19/08/2025 Info Tambahan : Hubungi pelanggan sebelum datang ke lokasi"/>
    <s v="FCC"/>
    <s v="18-08-2026 11:10:13"/>
    <d v="2026-08-21T08:00:00"/>
    <m/>
    <s v="PS"/>
    <s v="MGE"/>
    <s v="NO ADDON"/>
    <n v="20260818"/>
    <s v="Completed"/>
    <s v="HSI Bisnis Basic Promo HUT Telkom PSB 70% - 50 Mbps"/>
    <s v="INDIBIZ"/>
    <m/>
    <m/>
    <d v="2026-08-21T08:00:00"/>
    <s v="2026-08-21 08:00:00 | Jam Pemasangan : 08:00 - 12.00 Tanggal Pemasangan :19/08/2025 Info Tambahan : Hubungi pelanggan sebelum datang ke lokasi"/>
    <n v="2026"/>
    <n v="8"/>
    <n v="18"/>
    <d v="2026-08-18T00:00:00"/>
    <n v="-3.3333333333357587"/>
    <x v="1"/>
  </r>
  <r>
    <n v="1808"/>
    <n v="1002519709"/>
    <n v="3"/>
    <x v="4"/>
    <n v="4"/>
    <s v="SEMARANG"/>
    <s v="INNER - SEMARANG JATENG UTARA"/>
    <s v="MJP"/>
    <s v="REG"/>
    <s v="AO"/>
    <x v="0"/>
    <s v="1P INET"/>
    <s v="Completed (PS)"/>
    <s v="RBS-Regional 3"/>
    <d v="2026-08-11T12:16:56"/>
    <d v="2026-08-12T17:22:36"/>
    <n v="69363234"/>
    <m/>
    <n v="142410346083"/>
    <s v="KELOMPOK TANI BANGUN KARYO"/>
    <s v="ODP-MJP-FBH/081 FBH/D06/081.01"/>
    <s v="WO061487249"/>
    <m/>
    <m/>
    <m/>
    <n v="110.486463"/>
    <n v="-7.0039809999999996"/>
    <s v="|MC50018|MYIA-041679607948/POI/sutarsono/082233309898/kelompoktanibangunkaryo@gmail.com"/>
    <s v="MYIB_ASSISTANT"/>
    <m/>
    <m/>
    <m/>
    <m/>
    <m/>
    <m/>
    <m/>
    <m/>
    <s v="Management Janji"/>
    <s v="2026-08-13 08:00:00 | Nama Pic : bp sutarsono No Hp Pic : 082233309898 No alt : - Jam Pemasangan : pagi  Tanggal Pemasangan : 13 Agustus 2026"/>
    <s v="FCC"/>
    <d v="2026-11-08T12:25:22"/>
    <d v="2026-08-13T08:00:00"/>
    <m/>
    <s v="PS"/>
    <s v="MJP"/>
    <s v="NO ADDON"/>
    <n v="20260812"/>
    <s v="Completed"/>
    <s v="HSI Bisnis PSB 70% - 200 Mbps"/>
    <s v="INDIBIZ"/>
    <m/>
    <m/>
    <d v="2026-08-13T08:00:00"/>
    <s v="2026-08-13 08:00:00 | Nama Pic : bp sutarsono No Hp Pic : 082233309898 No alt : - Jam Pemasangan : pagi  Tanggal Pemasangan : 13 Agustus 2026"/>
    <n v="2026"/>
    <n v="8"/>
    <n v="12"/>
    <d v="2026-08-12T00:00:00"/>
    <n v="-1.3333333333357587"/>
    <x v="1"/>
  </r>
  <r>
    <n v="1809"/>
    <n v="1002511761"/>
    <n v="3"/>
    <x v="6"/>
    <n v="5"/>
    <s v="JEMBER"/>
    <s v="BANYUWANGI"/>
    <s v="PSG"/>
    <s v="REG"/>
    <s v="AO"/>
    <x v="0"/>
    <s v="2P INET + VOICE"/>
    <s v="Completed (PS)"/>
    <s v="RBS-Regional 3"/>
    <d v="2026-08-06T10:19:56"/>
    <d v="2026-08-06T16:34:12"/>
    <n v="69359716"/>
    <n v="3332816010"/>
    <n v="152521203263"/>
    <s v="toko jaya abadi"/>
    <s v="ODP-PSG-FC/34 FC/D04/34.01"/>
    <s v="WO061051080"/>
    <m/>
    <m/>
    <m/>
    <n v="114.1237674281"/>
    <n v="-8.5380434612435003"/>
    <s v="MD|MYDB-20260806264506|DC30004/MC30053|toko jaya abadi|082318199799"/>
    <s v="MYDIGIBIZPARTNER"/>
    <m/>
    <m/>
    <m/>
    <m/>
    <m/>
    <m/>
    <m/>
    <m/>
    <s v="Management Janji"/>
    <s v="2026-08-07 08:00:00 | Nama : BP APIN EKO PRASETYO No Hp : 082318199799 No Alt :  Tgl Pemasangan : 07 Agustus 2026 Interval : PAGI  Note : Hubungi pelanggan terlebih dahulu"/>
    <s v="FCC"/>
    <d v="2026-06-08T10:25:07"/>
    <d v="2026-08-07T08:00:00"/>
    <m/>
    <s v="PS"/>
    <s v="PSG"/>
    <s v="NO ADDON"/>
    <n v="20260806"/>
    <s v="Completed"/>
    <s v="HSI Bisnis Bundling Phone Promo 2026 PSB 70% - Free 800 Menit Promo - 150 Mbps"/>
    <s v="INDIBIZ"/>
    <m/>
    <m/>
    <d v="2026-08-07T08:00:00"/>
    <s v="2026-08-07 08:00:00 | Nama : BP APIN EKO PRASETYO No Hp : 082318199799 No Alt :  Tgl Pemasangan : 07 Agustus 2026 Interval : PAGI  Note : Hubungi pelanggan terlebih dahulu"/>
    <n v="2026"/>
    <n v="8"/>
    <n v="6"/>
    <d v="2026-08-06T00:00:00"/>
    <n v="-1.3333333333357587"/>
    <x v="1"/>
  </r>
  <r>
    <n v="1810"/>
    <n v="1002531343"/>
    <n v="3"/>
    <x v="0"/>
    <n v="5"/>
    <s v="MATARAM"/>
    <s v="SUMBAWA"/>
    <s v="MLK"/>
    <s v="REG"/>
    <s v="AO"/>
    <x v="0"/>
    <s v="1P INET"/>
    <s v="7 | OSS - PROVISIONING ISSUED"/>
    <s v="RBS-Regional 3"/>
    <d v="2026-08-17T17:14:57"/>
    <d v="2026-08-18T15:38:19"/>
    <n v="69368315"/>
    <m/>
    <n v="172608206232"/>
    <s v="BAHA BAHA VILLAS 2"/>
    <s v="ODP-MLK-FAC/28 FAC/D04/28.01"/>
    <s v="WO061948364"/>
    <m/>
    <m/>
    <m/>
    <n v="116.736665234565"/>
    <n v="-8.9753948978266607"/>
    <s v="|MN02367|MYIA-059357153844/POI/PANDITA WIRAWAN/082144952971/pandytawirawan96@gmail.com"/>
    <s v="MYIB_ASSISTANT"/>
    <m/>
    <m/>
    <m/>
    <m/>
    <m/>
    <m/>
    <m/>
    <m/>
    <s v="Management Janji"/>
    <s v="2026-08-18 15:00:00 | M janji : pagi Tanggal Pemasangan : 18/agustus/2026 Note : hubungi pelanggan jika ingin kelokasi "/>
    <s v="FCC"/>
    <s v="17-08-2026 17:39:44"/>
    <d v="2026-08-18T15:00:00"/>
    <m/>
    <s v="PI"/>
    <s v="MLK"/>
    <s v="NO ADDON"/>
    <m/>
    <s v="Provisioning Issued"/>
    <s v="HSI Bisnis Basic Promo HUT Telkom PSB 70% - 150 Mbps"/>
    <s v="INDIBIZ"/>
    <m/>
    <m/>
    <d v="2026-08-18T15:00:00"/>
    <s v="2026-08-18 15:00:00 | M janji : pagi Tanggal Pemasangan : 18/agustus/2026 Note : hubungi pelanggan jika ingin kelokasi "/>
    <m/>
    <m/>
    <m/>
    <e v="#NUM!"/>
    <e v="#NUM!"/>
    <x v="0"/>
  </r>
  <r>
    <n v="1811"/>
    <n v="1002519059"/>
    <n v="3"/>
    <x v="7"/>
    <n v="4"/>
    <s v="SOLO"/>
    <s v="INNER - SOLO JATENG TIMUR"/>
    <s v="MSO"/>
    <s v="REG"/>
    <s v="AO"/>
    <x v="0"/>
    <m/>
    <s v="Completed (PS)"/>
    <s v="RBS-Regional 3"/>
    <d v="2026-08-11T09:40:56"/>
    <d v="2026-08-14T12:24:48"/>
    <n v="69362936"/>
    <m/>
    <n v="142566102110"/>
    <s v="Universitas Slamet Riyadi Kampus 2"/>
    <s v="ODP-MSO-FF/122"/>
    <s v="WO061643208"/>
    <m/>
    <m/>
    <m/>
    <n v="110.8280903"/>
    <n v="-7.5391358999999998"/>
    <s v="AMRBS;406949/Elsa//TREG4SOLO/Moenawar Kholil 08112635143/moenawarkholil@gmail.com/PSB BISNIS WINBACK 2.0 1S INET ONLY 300Mbps ABODEMEN 1.130.000 PLUS PPN "/>
    <s v="Amex"/>
    <m/>
    <m/>
    <m/>
    <m/>
    <m/>
    <m/>
    <m/>
    <m/>
    <s v="Management Janji"/>
    <s v="2026-08-14 08:00:00|Nama PIC : Moenawar Kholil  No HP : 08112635143 Alt :  M Janji : 14/08/2026 Jam Pasang : 08.00  - 13:00  NoteÃ‚Â :  hubungi terlebih dahulu sebelum ke lokasi, terima kasih.|40981184|MYDITA"/>
    <s v="FCC"/>
    <d v="2026-11-08T09:54:44"/>
    <d v="2026-08-14T08:00:00"/>
    <m/>
    <s v="PS"/>
    <s v="MSO"/>
    <s v="NO ADDON"/>
    <n v="20260814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4T08:00:00"/>
    <s v="2026-08-14 08:00:00|Nama PIC : Moenawar Kholil  No HP : 08112635143 Alt :  M Janji : 14/08/2026 Jam Pasang : 08.00  - 13:00  NoteÃ‚Â :  hubungi terlebih dahulu sebelum ke lokasi, terima kasih.|40981184|MYDITA"/>
    <n v="2026"/>
    <n v="8"/>
    <n v="14"/>
    <d v="2026-08-14T00:00:00"/>
    <n v="-0.33333333333575865"/>
    <x v="1"/>
  </r>
  <r>
    <n v="1812"/>
    <n v="1002531521"/>
    <n v="3"/>
    <x v="6"/>
    <n v="5"/>
    <s v="JEMBER"/>
    <s v="BANYUWANGI"/>
    <s v="RGJ"/>
    <s v="REG"/>
    <s v="AO"/>
    <x v="0"/>
    <s v="1P INET"/>
    <s v="Completed (PS)"/>
    <s v="RBS-Regional 3"/>
    <d v="2026-08-17T19:05:56"/>
    <d v="2026-08-18T15:14:18"/>
    <n v="69368403"/>
    <m/>
    <n v="152516208104"/>
    <s v="TOKO FIRMAN"/>
    <s v="ODP-RGJ-FC/36 FC/D03/36.01"/>
    <s v="WO061954198"/>
    <m/>
    <m/>
    <m/>
    <n v="114.29172149999999"/>
    <n v="-8.3104333999999902"/>
    <s v="MD|MYDB-20260817265906|DC30008/MC30044|TOKO FIRMAN|089627274535"/>
    <s v="MYDIGIBIZPARTNER"/>
    <m/>
    <m/>
    <m/>
    <m/>
    <m/>
    <m/>
    <m/>
    <m/>
    <s v="Management Janji"/>
    <s v="2026-08-19 08:00:00 | telp :089627274535 alt : Tanggal pemasangan :18/08/2026 Jam pemasangan : pagi/siang Info Tambahan : Hubungi pelanggan dulu sebelum ke lokasi terima kasih."/>
    <s v="FCC"/>
    <s v="17-08-2026 19:10:30"/>
    <d v="2026-08-19T08:00:00"/>
    <m/>
    <s v="PS"/>
    <s v="RGJ"/>
    <s v="NO ADDON"/>
    <n v="20260818"/>
    <s v="Completed"/>
    <s v="HSI Bisnis Promo HUT Telkom PSB 70% - 300 Mbps"/>
    <s v="INDIBIZ"/>
    <m/>
    <m/>
    <d v="2026-08-19T08:00:00"/>
    <s v="2026-08-19 08:00:00 | telp :089627274535 alt : Tanggal pemasangan :18/08/2026 Jam pemasangan : pagi/siang Info Tambahan : Hubungi pelanggan dulu sebelum ke lokasi terima kasih."/>
    <n v="2026"/>
    <n v="8"/>
    <n v="18"/>
    <d v="2026-08-18T00:00:00"/>
    <n v="-1.3333333333357587"/>
    <x v="1"/>
  </r>
  <r>
    <n v="1813"/>
    <n v="1002517561"/>
    <n v="3"/>
    <x v="2"/>
    <n v="4"/>
    <s v="YOGYAKARTA"/>
    <s v="INNER - YOGYA JATENG SELATAN"/>
    <s v="PGR"/>
    <s v="REG"/>
    <s v="AO"/>
    <x v="0"/>
    <s v="1P INET"/>
    <s v="Completed (PS)"/>
    <s v="RBS-Regional 3"/>
    <d v="2026-08-10T11:58:56"/>
    <d v="2026-08-11T16:27:47"/>
    <n v="69362355"/>
    <m/>
    <n v="141114227875"/>
    <s v="KOST BAYU"/>
    <s v="ODP-PGR-FCC/047 FCC/D04/047.01"/>
    <s v="WO061384013"/>
    <m/>
    <m/>
    <m/>
    <n v="110.387641"/>
    <n v="-7.8132849999999996"/>
    <s v="|MC80046|MYIA-011666451827/POI/Bayu Rahmat Setiadi/085640907690/bayursetiadi@gmail.com"/>
    <s v="MYIB_ASSISTANT"/>
    <m/>
    <m/>
    <m/>
    <m/>
    <m/>
    <m/>
    <m/>
    <m/>
    <s v="Management Janji"/>
    <s v="2026-08-11 08:00:00 | M Janji : (11/08/2026) jam Pasang : 09:00 Note : hubungi pelanggan jika ingin kelokasi "/>
    <s v="FCC"/>
    <d v="2026-10-08T12:09:56"/>
    <d v="2026-08-11T08:00:00"/>
    <m/>
    <s v="PS"/>
    <s v="PGR"/>
    <s v="NO ADDON"/>
    <n v="20260811"/>
    <s v="Completed"/>
    <s v="HSI Bisnis Promo HUT Telkom PSB 70% - 50 Mbps"/>
    <s v="INDIBIZ"/>
    <m/>
    <m/>
    <d v="2026-08-11T08:00:00"/>
    <s v="2026-08-11 08:00:00 | M Janji : (11/08/2026) jam Pasang : 09:00 Note : hubungi pelanggan jika ingin kelokasi "/>
    <n v="2026"/>
    <n v="8"/>
    <n v="11"/>
    <d v="2026-08-11T00:00:00"/>
    <n v="-0.33333333333575865"/>
    <x v="1"/>
  </r>
  <r>
    <n v="1814"/>
    <n v="1002528538"/>
    <n v="3"/>
    <x v="1"/>
    <n v="5"/>
    <s v="KEDIRI"/>
    <s v="KEDIRI"/>
    <s v="WAT"/>
    <s v="REG"/>
    <s v="AO"/>
    <x v="0"/>
    <s v="1P INET"/>
    <s v="Completed (PS)"/>
    <s v="RBS-Regional 3"/>
    <d v="2026-08-15T15:16:56"/>
    <d v="2026-08-16T08:20:57"/>
    <n v="69367048"/>
    <m/>
    <n v="152650208115"/>
    <s v="SMP KARYA WATES"/>
    <s v="ODP-WAT-FB/26 FB/D03/26.01"/>
    <s v="WO061831913"/>
    <m/>
    <m/>
    <m/>
    <n v="112.127319"/>
    <n v="-7.9212600000000002"/>
    <s v="|MC20002|MYIA-006945002001/POI/GURUH BAYU ANGGARA/081333884916/kopiungu19@gmail.com"/>
    <s v="MYIB_ASSISTANT"/>
    <m/>
    <m/>
    <m/>
    <m/>
    <m/>
    <m/>
    <m/>
    <m/>
    <s v="Management Janji"/>
    <s v="2026-08-16 13:00:00 | Jam Pemasangan : JAM 4 SORE Tanggal Pemasangan : SABTU 15 AGUSTUS 2026 Info Tambahan : Hubungi pelanggan sebelum datang ke lokasi"/>
    <s v="FCC"/>
    <s v="15-08-2026 15:39:51"/>
    <d v="2026-08-16T13:00:00"/>
    <m/>
    <s v="PS"/>
    <s v="WAT"/>
    <s v="NO ADDON"/>
    <n v="20260816"/>
    <s v="Completed"/>
    <s v="HSI Bisnis Promo HUT Telkom PSB 70% - 150 Mbps"/>
    <s v="INDIBIZ"/>
    <m/>
    <m/>
    <d v="2026-08-16T13:00:00"/>
    <s v="2026-08-16 13:00:00 | Jam Pemasangan : JAM 4 SORE Tanggal Pemasangan : SABTU 15 AGUSTUS 2026 Info Tambahan : Hubungi pelanggan sebelum datang ke lokasi"/>
    <n v="2026"/>
    <n v="8"/>
    <n v="16"/>
    <d v="2026-08-16T00:00:00"/>
    <n v="-0.54166666666424135"/>
    <x v="1"/>
  </r>
  <r>
    <n v="1815"/>
    <n v="1002517613"/>
    <n v="3"/>
    <x v="1"/>
    <n v="5"/>
    <s v="MADIUN"/>
    <s v="NGAWI"/>
    <s v="GGR"/>
    <s v="REG"/>
    <s v="AO"/>
    <x v="0"/>
    <s v="1P INET"/>
    <s v="Completed (PS)"/>
    <s v="RBS-Regional 3"/>
    <d v="2026-08-10T12:16:56"/>
    <d v="2026-08-11T11:36:28"/>
    <n v="69362375"/>
    <m/>
    <n v="152613205904"/>
    <s v="SPBU 54.633.03"/>
    <s v="ODP-GGR-FA/21 FA/D02/21.01"/>
    <s v="WO061386647"/>
    <m/>
    <m/>
    <m/>
    <n v="111.4203938"/>
    <n v="-7.6827044000000004"/>
    <s v="|MN00285|MYIA-085224559777/POI/DIAN ARDHANA RESWARI/081556445838/spbu5463303magetan@gmail.com"/>
    <s v="MYIB_ASSISTANT"/>
    <m/>
    <m/>
    <m/>
    <m/>
    <m/>
    <m/>
    <m/>
    <m/>
    <s v="Management Janji"/>
    <s v="2026-08-11 13:00:00 | Jam pemasangan : 12.00 Info Tambahan : Hubungi pelanggan dulu sebelum ke lokasi terimakasih "/>
    <s v="FCC"/>
    <d v="2026-10-08T12:39:53"/>
    <d v="2026-08-11T13:00:00"/>
    <m/>
    <s v="PS"/>
    <s v="GGR"/>
    <s v="NO ADDON"/>
    <n v="20260811"/>
    <s v="Completed"/>
    <s v="HSI Bisnis Promo HUT Telkom PSB 70% - 50 Mbps"/>
    <s v="INDIBIZ"/>
    <m/>
    <m/>
    <d v="2026-08-11T13:00:00"/>
    <s v="2026-08-11 13:00:00 | Jam pemasangan : 12.00 Info Tambahan : Hubungi pelanggan dulu sebelum ke lokasi terimakasih "/>
    <n v="2026"/>
    <n v="8"/>
    <n v="11"/>
    <d v="2026-08-11T00:00:00"/>
    <n v="-0.54166666666424135"/>
    <x v="1"/>
  </r>
  <r>
    <n v="1816"/>
    <n v="1002515819"/>
    <n v="3"/>
    <x v="7"/>
    <n v="4"/>
    <s v="KUDUS"/>
    <s v="REMBANG"/>
    <s v="LSE"/>
    <s v="REG"/>
    <s v="AO"/>
    <x v="0"/>
    <s v="1P INET"/>
    <s v="Completed (PS)"/>
    <s v="RBS-Regional 3"/>
    <d v="2026-08-08T11:32:56"/>
    <d v="2026-08-10T17:35:10"/>
    <n v="69361373"/>
    <m/>
    <n v="142598105505"/>
    <s v="KSPPS ASSALAM ARTHADAYA KK TAHUNAN"/>
    <s v="ODP-LSE-FC/051 FC/D05/051.01"/>
    <s v="WO061248955"/>
    <m/>
    <m/>
    <m/>
    <n v="111.553060351377"/>
    <n v="-6.8823045876572397"/>
    <s v="|MN02366|MYIA-001588518261/POI/Amar maruf/085225567772/bmt.assalamarthadaya@gmail.com"/>
    <s v="MYIB_ASSISTANT"/>
    <m/>
    <m/>
    <m/>
    <m/>
    <m/>
    <m/>
    <m/>
    <m/>
    <s v="Management Janji"/>
    <s v="2026-08-10 08:00:00 | M Janji : 10 agustus 2026 jam Pasang : pagi  Note : hubungi pelanggan jika ingin kelokasi"/>
    <s v="FCC"/>
    <d v="2026-08-08T11:39:57"/>
    <d v="2026-08-10T08:00:00"/>
    <m/>
    <s v="PS"/>
    <s v="LSE"/>
    <s v="NO ADDON"/>
    <n v="20260810"/>
    <s v="Completed"/>
    <s v="HSI Bisnis Promo HUT Telkom PSB 70% - 50 Mbps"/>
    <s v="INDIBIZ"/>
    <m/>
    <m/>
    <d v="2026-08-10T08:00:00"/>
    <s v="2026-08-10 08:00:00 | M Janji : 10 agustus 2026 jam Pasang : pagi  Note : hubungi pelanggan jika ingin kelokasi"/>
    <n v="2026"/>
    <n v="8"/>
    <n v="10"/>
    <d v="2026-08-10T00:00:00"/>
    <n v="-0.33333333333575865"/>
    <x v="1"/>
  </r>
  <r>
    <n v="1817"/>
    <n v="1002528196"/>
    <n v="3"/>
    <x v="1"/>
    <n v="5"/>
    <s v="MADIUN"/>
    <s v="PONOROGO"/>
    <s v="SMO"/>
    <s v="REG"/>
    <s v="AO"/>
    <x v="0"/>
    <s v="1P INET"/>
    <s v="Completed (PS)"/>
    <s v="RBS-Regional 3"/>
    <d v="2026-08-15T12:19:57"/>
    <d v="2026-08-17T15:35:06"/>
    <n v="69366802"/>
    <m/>
    <n v="152614209524"/>
    <s v="IDEA KOMPUTER BADEGAN"/>
    <s v="ODP-SMO-FC/01 FC/D02/01.01"/>
    <s v="WO061816492"/>
    <m/>
    <m/>
    <m/>
    <n v="111.3724512"/>
    <n v="-7.8987597000000003"/>
    <s v="MD|MYDB-20260815265495|DN00001/MN02053|IDEA KOMPUTER BADEGAN|088989468602"/>
    <s v="MYDIGIBIZPARTNER"/>
    <m/>
    <m/>
    <m/>
    <m/>
    <m/>
    <m/>
    <m/>
    <m/>
    <s v="Management Janji"/>
    <s v="2026-08-17 08:00:00 | Tanggal Pemasangan : 16 Agustus 2026 Jam Pemasangan : 08:00 15:00 Info Tambahan : Hubungi pelanggan dulu sebelum ke lokasi terimakasih"/>
    <s v="FCC"/>
    <s v="15-08-2026 12:25:37"/>
    <d v="2026-08-17T08:00:00"/>
    <m/>
    <s v="PS"/>
    <s v="SMO"/>
    <s v="NO ADDON"/>
    <n v="20260817"/>
    <s v="Completed"/>
    <s v="HSI Bisnis Promo HUT Telkom PSB 70% - 300 Mbps"/>
    <s v="INDIBIZ"/>
    <m/>
    <m/>
    <d v="2026-08-17T08:00:00"/>
    <s v="2026-08-17 08:00:00 | Tanggal Pemasangan : 16 Agustus 2026 Jam Pemasangan : 08:00 15:00 Info Tambahan : Hubungi pelanggan dulu sebelum ke lokasi terimakasih"/>
    <n v="2026"/>
    <n v="8"/>
    <n v="17"/>
    <d v="2026-08-17T00:00:00"/>
    <n v="-0.33333333333575865"/>
    <x v="1"/>
  </r>
  <r>
    <n v="1818"/>
    <n v="1002505749"/>
    <n v="3"/>
    <x v="4"/>
    <n v="4"/>
    <s v="PEKALONGAN"/>
    <s v="BREBES"/>
    <s v="BRB"/>
    <s v="REG"/>
    <s v="AO"/>
    <x v="0"/>
    <m/>
    <s v="Completed (PS)"/>
    <s v="RBS-Regional 3"/>
    <d v="2026-08-03T10:22:16"/>
    <d v="2026-08-04T15:40:38"/>
    <n v="69357331"/>
    <m/>
    <n v="146284108355"/>
    <s v="SMPIT Harapan Umat Brebes"/>
    <s v="ODP-BRB-FJ/055"/>
    <s v="WO060801546"/>
    <m/>
    <m/>
    <m/>
    <n v="109.04786692735399"/>
    <n v="-6.8570585999707196"/>
    <s v="AMRBS;403095;REG3;BAYU;085100296564;HSI 1S 100MB;535k;PIC 089501893076"/>
    <s v="Account Manager"/>
    <m/>
    <m/>
    <m/>
    <m/>
    <m/>
    <m/>
    <m/>
    <m/>
    <s v="Management Janji"/>
    <s v="2026-08-04 13:00:00|Tanggal pemasangan : 04 agustus 2026 Jam pemasangan : pagi/siang Info Tambahan : Hubungi pelanggan dulu sebelum ke lokasi terima kasih|40010577|MYDITA"/>
    <s v="FCC"/>
    <d v="2026-03-08T10:40:22"/>
    <d v="2026-08-04T13:00:00"/>
    <m/>
    <s v="PS"/>
    <s v="BRB"/>
    <s v="NO ADDON"/>
    <n v="20260804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4T13:00:00"/>
    <s v="2026-08-04 13:00:00|Tanggal pemasangan : 04 agustus 2026 Jam pemasangan : pagi/siang Info Tambahan : Hubungi pelanggan dulu sebelum ke lokasi terima kasih|40010577|MYDITA"/>
    <n v="2026"/>
    <n v="8"/>
    <n v="4"/>
    <d v="2026-08-04T00:00:00"/>
    <n v="-0.54166666666424135"/>
    <x v="1"/>
  </r>
  <r>
    <n v="1819"/>
    <n v="1002523265"/>
    <n v="3"/>
    <x v="6"/>
    <n v="5"/>
    <s v="JEMBER"/>
    <s v="BONDOWOSO"/>
    <s v="BOW"/>
    <s v="REG"/>
    <s v="AO"/>
    <x v="0"/>
    <s v="1P INET"/>
    <s v="98 | OSS - CANCEL COMPLETE"/>
    <s v="RBS-Regional 3"/>
    <d v="2026-08-13T08:08:57"/>
    <d v="2026-08-13T16:49:02"/>
    <n v="69364682"/>
    <m/>
    <n v="152507225969"/>
    <s v="RUMAH KOST FATHORRASI SATU"/>
    <s v="ODP-BOW-FAC/30 FAC/D01/30.01"/>
    <s v="WO061635677"/>
    <m/>
    <m/>
    <m/>
    <n v="113.828454520867"/>
    <n v="-7.9851476524784699"/>
    <s v="|MC30175|MYIA-030471190511/POI/Fathorrasi/083853348579/fathorrasi5@gmail.com"/>
    <s v="MYIB_ASSISTANT"/>
    <m/>
    <m/>
    <m/>
    <m/>
    <m/>
    <m/>
    <m/>
    <m/>
    <s v="Management Janji"/>
    <s v="2026-08-14 13:00:00 | Nama : BP FATHORRASI No Hp : 083853348579 No Alt :  Tgl Pemasangan : 14 Agustus 2026 Interval : SIANG Note : Hubungi pelanggan terlebih dahulu"/>
    <s v="FCC"/>
    <s v="13-08-2026 08:10:40"/>
    <d v="2026-08-14T13:00:00"/>
    <s v="Kendala Pelanggan"/>
    <s v="CANCEL"/>
    <s v="BOW"/>
    <s v="NO ADDON"/>
    <m/>
    <s v="Cancel Completed"/>
    <s v="HSI Bisnis Promo HUT Telkom PSB 70% - 100 Mbps"/>
    <s v="INDIBIZ"/>
    <m/>
    <m/>
    <d v="2026-08-14T13:00:00"/>
    <s v="2026-08-14 13:00:00 | Nama : BP FATHORRASI No Hp : 083853348579 No Alt :  Tgl Pemasangan : 14 Agustus 2026 Interval : SIANG Note : Hubungi pelanggan terlebih dahulu"/>
    <m/>
    <m/>
    <m/>
    <e v="#NUM!"/>
    <e v="#NUM!"/>
    <x v="0"/>
  </r>
  <r>
    <n v="1820"/>
    <n v="1002525541"/>
    <n v="3"/>
    <x v="6"/>
    <n v="5"/>
    <s v="SIDOARJO"/>
    <s v="INNER - JATIM TIMUR"/>
    <s v="KRN"/>
    <s v="REG"/>
    <s v="AO"/>
    <x v="0"/>
    <m/>
    <s v="Completed (PS)"/>
    <s v="RBS-Regional 3"/>
    <d v="2026-08-14T09:03:32"/>
    <d v="2026-08-14T12:51:38"/>
    <n v="69358832"/>
    <m/>
    <n v="152331251058"/>
    <s v="MI NURUL ULUM R.LAB"/>
    <s v="ODP-KRN-FAF/40"/>
    <s v="WO061719961"/>
    <m/>
    <m/>
    <m/>
    <n v="112.62412735773501"/>
    <n v="-7.4490811419691196"/>
    <s v="|MN00370|/MI NURUL ULUM R.LAB/WINBACK 2.0 HSI B2B (1:1) 100MBPS 535RB PSB DISC 70%//111muchlissh@gmail.com/MUHAMMAD MUCHLIS/89504592018"/>
    <s v="Sales Force DBS"/>
    <m/>
    <m/>
    <m/>
    <m/>
    <m/>
    <m/>
    <m/>
    <m/>
    <s v="Management Janji"/>
    <s v="2026-08-07 08:00:00|Tanggal pemasangan: 6/08/2026  Jam pemasangan : pagi / siang  Info Tambahan : Hubungi pelanggan dulu sebelum ke lokasi.  terima kasih|40010577|MYDITA"/>
    <s v="FCC"/>
    <s v="14-08-2026 09:10:50"/>
    <m/>
    <m/>
    <s v="PS"/>
    <s v="KRN"/>
    <s v="NO ADDON"/>
    <n v="20260814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14T07:00:00"/>
    <s v="2026-08-07 08:00:00|Tanggal pemasangan: 6/08/2026  Jam pemasangan : pagi / siang  Info Tambahan : Hubungi pelanggan dulu sebelum ke lokasi.  terima kasih|40010577|MYDITA"/>
    <n v="2026"/>
    <n v="8"/>
    <n v="14"/>
    <d v="2026-08-14T00:00:00"/>
    <n v="-0.29166666666424135"/>
    <x v="1"/>
  </r>
  <r>
    <n v="1821"/>
    <n v="1002506662"/>
    <n v="3"/>
    <x v="3"/>
    <n v="5"/>
    <s v="SBY UTARA"/>
    <s v="TANDES"/>
    <s v="KNN"/>
    <s v="REG"/>
    <s v="AO"/>
    <x v="0"/>
    <m/>
    <s v="100 | REVOKE COMPLETED"/>
    <s v="RBS-Regional 3"/>
    <d v="2026-08-03T21:37:02"/>
    <d v="2026-08-10T09:30:38"/>
    <n v="69357870"/>
    <m/>
    <n v="152412248704"/>
    <s v="PT. ATMODJO SURYA TEHNIK"/>
    <s v="ODP-KND-FCA/29"/>
    <s v="WO060883605"/>
    <m/>
    <m/>
    <m/>
    <n v="112.65315529999999"/>
    <n v="-7.2181911999999997"/>
    <s v="|MN01735|/PT. ATMODJO SURYA TEHNIK/HSI Basic Promo HUT Telkom (1:2) 50 Mbps (Rp 320.000) PSB Rp 150.000/081217673531/supardoyo.abr@gmail.com/Soepardojo/-7.212307,112.652900/Jl.raya tambak osowilangon,  surabaya"/>
    <s v="Sales Force DBS"/>
    <m/>
    <m/>
    <m/>
    <m/>
    <m/>
    <m/>
    <m/>
    <m/>
    <s v="Management Janji"/>
    <s v="2026-08-05 10:00:00|M Janji : (05/08/2026) jam Pasang : 09:00 Note : hubungi pelanggan jika ingin kelokasi|40961370|MYDITA"/>
    <s v="FCC"/>
    <d v="2026-03-08T21:40:17"/>
    <d v="2026-08-05T10:00:00"/>
    <s v="FALLOUT HOMEPASS"/>
    <s v="REVOKE"/>
    <s v="KNN"/>
    <s v="NO ADDON"/>
    <m/>
    <s v="Revoke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10:00:00"/>
    <s v="2026-08-05 10:00:00|M Janji : (05/08/2026) jam Pasang : 09:00 Note : hubungi pelanggan jika ingin kelokasi|40961370|MYDITA"/>
    <m/>
    <m/>
    <m/>
    <e v="#NUM!"/>
    <e v="#NUM!"/>
    <x v="0"/>
  </r>
  <r>
    <n v="1822"/>
    <n v="1002524769"/>
    <n v="3"/>
    <x v="2"/>
    <n v="4"/>
    <s v="MAGELANG"/>
    <s v="PURWOREJJO"/>
    <s v="PWJ"/>
    <s v="REG"/>
    <s v="AO"/>
    <x v="0"/>
    <s v="1P INET"/>
    <s v="MIE - SEND SURVEY"/>
    <s v="RBS-Regional 3"/>
    <d v="2026-08-13T15:43:57"/>
    <d v="2026-08-13T15:46:01"/>
    <n v="69365371"/>
    <m/>
    <n v="142138510568"/>
    <s v="PT ASRY MANDIRI SEJAHTERA Kaliboto"/>
    <s v="ODP-PWJ-FAM/044 FAM/D02/044.01"/>
    <s v="WO061686600"/>
    <m/>
    <m/>
    <m/>
    <n v="110.052016979822"/>
    <n v="-7.63701589375881"/>
    <s v="|MB00450|MYIA-050947217266/POI/NOVIANI ARIFAH/085157955964/admiin.artha1234@gmail.com"/>
    <s v="MYIB_ASSISTANT"/>
    <m/>
    <m/>
    <m/>
    <m/>
    <m/>
    <m/>
    <m/>
    <m/>
    <s v="Management Janji"/>
    <s v="2026-08-19 08:00:00 | Nama : BU NOVIANI ARIFAH  No Hp : 085157955964 No Alt :  Tgl Pemasangan : 14 Agustus 2026 Interval : SIANG Note : Hubungi pelanggan terlebih dahulu"/>
    <s v="FCC"/>
    <s v="13-08-2026 15:55:16"/>
    <d v="2026-08-19T08:00:00"/>
    <m/>
    <s v="SURVEY_NEW_MANJA"/>
    <s v="PWJ"/>
    <s v="NO ADDON"/>
    <m/>
    <s v="MIE - SEND SURVEY"/>
    <s v="HSI Bisnis Basic PSB 70% - 50 Mbps"/>
    <s v="INDIBIZ"/>
    <m/>
    <m/>
    <d v="2026-08-19T08:00:00"/>
    <s v="2026-08-19 08:00:00 | Nama : BU NOVIANI ARIFAH  No Hp : 085157955964 No Alt :  Tgl Pemasangan : 14 Agustus 2026 Interval : SIANG Note : Hubungi pelanggan terlebih dahulu"/>
    <m/>
    <m/>
    <m/>
    <e v="#NUM!"/>
    <e v="#NUM!"/>
    <x v="0"/>
  </r>
  <r>
    <n v="1823"/>
    <n v="1002506502"/>
    <n v="3"/>
    <x v="6"/>
    <n v="5"/>
    <s v="SIDOARJO"/>
    <s v="MOJOKERTO"/>
    <s v="PCT"/>
    <s v="REG"/>
    <s v="AO"/>
    <x v="0"/>
    <m/>
    <s v="Completed (PS)"/>
    <s v="RBS-Regional 3"/>
    <d v="2026-08-03T16:24:28"/>
    <d v="2026-08-04T22:06:51"/>
    <n v="69357771"/>
    <m/>
    <n v="152324211847"/>
    <s v="TOKO DT ACC"/>
    <s v="ODP-PCT-FD/22"/>
    <s v="WO060872334"/>
    <m/>
    <m/>
    <m/>
    <n v="112.5224434"/>
    <n v="-7.6529258999999996"/>
    <s v="|MC30223|/EKA DEVIYANTI/81336653161/noernoell20@gmai.co"/>
    <s v="Sales Force DBS"/>
    <m/>
    <m/>
    <m/>
    <m/>
    <m/>
    <m/>
    <m/>
    <m/>
    <s v="Management Janji"/>
    <s v="2026-08-05 08:00:00|Nama PIC : Ibu Eka  No HP : 081336653161 No Alternatif : - M Janji : 05/08/2026 Jam Pasang : Pagi NoteÃ‚Â :  Hubungi terlebih dahulu sebelum ke lokasi  |40961370|MYDITA"/>
    <s v="FCC"/>
    <d v="2026-03-08T16:39:49"/>
    <d v="2026-08-05T08:00:00"/>
    <m/>
    <s v="PS"/>
    <s v="PCT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8:00:00"/>
    <s v="2026-08-05 08:00:00|Nama PIC : Ibu Eka  No HP : 081336653161 No Alternatif : - M Janji : 05/08/2026 Jam Pasang : Pagi NoteÃ‚Â :  Hubungi terlebih dahulu sebelum ke lokasi  |40961370|MYDITA"/>
    <n v="2026"/>
    <n v="8"/>
    <n v="4"/>
    <d v="2026-08-04T00:00:00"/>
    <n v="-1.3333333333357587"/>
    <x v="1"/>
  </r>
  <r>
    <n v="1824"/>
    <n v="1002512827"/>
    <n v="3"/>
    <x v="7"/>
    <n v="4"/>
    <s v="KUDUS"/>
    <s v="BLORA"/>
    <s v="RDB"/>
    <s v="REG"/>
    <s v="AO"/>
    <x v="0"/>
    <s v="1P INET"/>
    <s v="98 | OSS - CANCEL COMPLETE"/>
    <s v="RBS-Regional 3"/>
    <d v="2026-08-06T15:07:56"/>
    <d v="2026-08-07T16:07:16"/>
    <n v="69360111"/>
    <m/>
    <n v="142512103092"/>
    <s v="ART TECH X FASTGASS"/>
    <s v="ODP-RDB-FA/180 FA/D08/180.01"/>
    <s v="WO061090110"/>
    <m/>
    <m/>
    <m/>
    <n v="111.366546079516"/>
    <n v="-7.2182720783213297"/>
    <s v="MD|MYDB-20260806264545|DB10005/MB10071|ART TECH X FASTGASS|08816970175"/>
    <s v="MYDIGIBIZPARTNER"/>
    <m/>
    <m/>
    <m/>
    <m/>
    <m/>
    <m/>
    <m/>
    <m/>
    <s v="Management Janji"/>
    <s v="2026-08-07 13:00:00 |  M Janji : (07/08/026) jam Pasang : 09:00 Note : hubungi pelanggan jika ingin kelokasi"/>
    <s v="FCC"/>
    <d v="2026-06-08T15:25:44"/>
    <d v="2026-08-07T13:00:00"/>
    <s v="Kendala Lainnya"/>
    <s v="CANCEL"/>
    <s v="RDB"/>
    <s v="NO ADDON"/>
    <m/>
    <s v="Cancel Completed"/>
    <s v="HSI Bisnis Khusus Winback PSB 70% - 100 Mbps"/>
    <s v="INDIBIZ"/>
    <m/>
    <m/>
    <d v="2026-08-07T13:00:00"/>
    <s v="2026-08-07 13:00:00 |  M Janji : (07/08/026) jam Pasang : 09:00 Note : hubungi pelanggan jika ingin kelokasi"/>
    <m/>
    <m/>
    <m/>
    <e v="#NUM!"/>
    <e v="#NUM!"/>
    <x v="0"/>
  </r>
  <r>
    <n v="1825"/>
    <n v="1002522293"/>
    <n v="3"/>
    <x v="1"/>
    <n v="5"/>
    <s v="MALANG"/>
    <s v="KEPANJEN"/>
    <s v="MLG"/>
    <s v="REG"/>
    <s v="AO"/>
    <x v="0"/>
    <m/>
    <s v="Completed (PS)"/>
    <s v="RBS-Regional 3"/>
    <d v="2026-08-12T13:59:32"/>
    <d v="2026-08-12T15:32:31"/>
    <n v="68573442"/>
    <m/>
    <n v="152701907677"/>
    <s v="SMAN 1 MALANG"/>
    <s v="ODP-MLG-FEP/136"/>
    <s v="WO061592692"/>
    <m/>
    <m/>
    <m/>
    <n v="112.6355042"/>
    <n v="-7.9772264000000002"/>
    <s v="MC20200|SMAN 1 MALANG|HSI Bisnis Promo HUT Telkom 200 mbps|081359436279"/>
    <s v="Sales Force DBS"/>
    <m/>
    <m/>
    <m/>
    <m/>
    <m/>
    <m/>
    <m/>
    <m/>
    <s v="Management Janji"/>
    <d v="2026-08-12T00:00:00"/>
    <s v="FCC"/>
    <d v="2026-12-08T14:10:11"/>
    <m/>
    <m/>
    <s v="PS"/>
    <s v="MLG"/>
    <s v="NO ADDON"/>
    <n v="20260812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12T07:00:00"/>
    <d v="2026-08-12T00:00:00"/>
    <n v="2026"/>
    <n v="8"/>
    <n v="12"/>
    <d v="2026-08-12T00:00:00"/>
    <n v="-0.29166666666424135"/>
    <x v="1"/>
  </r>
  <r>
    <n v="1826"/>
    <n v="1002514550"/>
    <n v="3"/>
    <x v="3"/>
    <n v="5"/>
    <s v="SBY SELATAN"/>
    <s v="MANYAR"/>
    <s v="GBG"/>
    <s v="REG"/>
    <s v="AO"/>
    <x v="0"/>
    <m/>
    <s v="Completed (PS)"/>
    <s v="RBS-Regional 3"/>
    <d v="2026-08-07T13:14:55"/>
    <d v="2026-08-07T15:58:46"/>
    <n v="69358491"/>
    <m/>
    <n v="152320245940"/>
    <s v="SEKOLAH GRACIA"/>
    <s v="ODP-MYR-FBL/10"/>
    <s v="WO061164421"/>
    <m/>
    <m/>
    <m/>
    <n v="112.75880600000001"/>
    <n v="-7.2907219999999997"/>
    <s v="|MN02749|MYIA-055423623156/POI/Joko Iswandono/087853008685/sekolahgraciasd@gmail.com"/>
    <s v="Sales Force DBS"/>
    <m/>
    <m/>
    <m/>
    <m/>
    <m/>
    <m/>
    <m/>
    <m/>
    <s v="Management Janji"/>
    <s v="2026-08-05 13:00:00 | Nama : BU IRENE (ADMIN)  No Hp : 082232027184  No Alt : 087853008685  Tgl Pemasangan : 05 Agustus 2026  Interval : SIANG  Note : Hubungi pelanggan terlebih dahulu"/>
    <s v="FCC"/>
    <d v="2026-07-08T13:25:39"/>
    <m/>
    <m/>
    <s v="PS"/>
    <s v="GBG"/>
    <s v="OCA"/>
    <n v="20260807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7T07:00:00"/>
    <s v="2026-08-05 13:00:00 | Nama : BU IRENE (ADMIN)  No Hp : 082232027184  No Alt : 087853008685  Tgl Pemasangan : 05 Agustus 2026  Interval : SIANG  Note : Hubungi pelanggan terlebih dahulu"/>
    <n v="2026"/>
    <n v="8"/>
    <n v="7"/>
    <d v="2026-08-07T00:00:00"/>
    <n v="-0.29166666666424135"/>
    <x v="1"/>
  </r>
  <r>
    <n v="1827"/>
    <n v="1002529199"/>
    <n v="3"/>
    <x v="3"/>
    <n v="5"/>
    <s v="MADURA"/>
    <s v="PAMEKASAN"/>
    <s v="PME"/>
    <s v="REG"/>
    <s v="AO"/>
    <x v="0"/>
    <s v="1P INET"/>
    <s v="Completed (PS)"/>
    <s v="RBS-Regional 3"/>
    <d v="2026-08-16T07:52:57"/>
    <d v="2026-08-16T15:26:09"/>
    <n v="69367254"/>
    <m/>
    <n v="152426928227"/>
    <s v="TOKO JABOLANI"/>
    <s v="ODP-PME-FBQ/16 FBQ/D03/16.01"/>
    <s v="WO061853742"/>
    <m/>
    <m/>
    <m/>
    <n v="113.59698349999999"/>
    <n v="-7.1291890999999996"/>
    <s v="MD|MYDB-20260815265621|DN00001/MN00558|TOKO JABOLANI|085741855102"/>
    <s v="MYDIGIBIZPARTNER"/>
    <m/>
    <m/>
    <m/>
    <m/>
    <m/>
    <m/>
    <m/>
    <m/>
    <s v="Management Janji"/>
    <s v="2026-08-17 08:00:00 | Nama Pic : bp salam No Hp Pic : 085741855102 No alt : - Jam Pemasangan : pagi  Tanggal Pemasangan : 17 Agustus 2026"/>
    <s v="FCC"/>
    <s v="16-08-2026 07:54:59"/>
    <d v="2026-08-17T08:00:00"/>
    <m/>
    <s v="PS"/>
    <s v="PME"/>
    <s v="NO ADDON"/>
    <n v="20260816"/>
    <s v="Completed"/>
    <s v="HSI Bisnis Promo HUT Telkom PSB 70% - 300 Mbps"/>
    <s v="INDIBIZ"/>
    <m/>
    <m/>
    <d v="2026-08-17T08:00:00"/>
    <s v="2026-08-17 08:00:00 | Nama Pic : bp salam No Hp Pic : 085741855102 No alt : - Jam Pemasangan : pagi  Tanggal Pemasangan : 17 Agustus 2026"/>
    <n v="2026"/>
    <n v="8"/>
    <n v="16"/>
    <d v="2026-08-16T00:00:00"/>
    <n v="-1.3333333333357587"/>
    <x v="1"/>
  </r>
  <r>
    <n v="1828"/>
    <n v="1002512916"/>
    <n v="3"/>
    <x v="3"/>
    <n v="5"/>
    <s v="SBY UTARA"/>
    <s v="MANYAR"/>
    <s v="MGO"/>
    <s v="REG"/>
    <s v="AO"/>
    <x v="0"/>
    <s v="1P INET"/>
    <s v="102 | FOLLOW UP COMPLETED"/>
    <s v="RBS-Regional 3"/>
    <d v="2026-08-06T15:31:57"/>
    <d v="2026-08-11T13:17:08"/>
    <n v="69360168"/>
    <m/>
    <n v="152413167561"/>
    <s v="PT STRATEGI CENTRAL CAPITAL"/>
    <s v="ODP-DMO-FQM/18 FQM/D02/18.01"/>
    <s v="WO061095063"/>
    <m/>
    <m/>
    <m/>
    <n v="112.7508321"/>
    <n v="-7.2558214999999997"/>
    <s v="|MN02394|MYIA-024014342297/POI/MOCH ANJAS PUTRA DARMAWAN /085165932082/anjasputrad18@gmail.com"/>
    <s v="MYIB_ASSISTANT"/>
    <m/>
    <m/>
    <m/>
    <m/>
    <m/>
    <m/>
    <m/>
    <m/>
    <s v="Management Janji"/>
    <s v="2026-08-07 13:00:00 |  M Janji : (07/08/026) jam Pasang : 09:00 Note : hubungi pelanggan jika ingin kelokasi"/>
    <s v="FCC"/>
    <d v="2026-06-08T15:40:04"/>
    <d v="2026-08-07T13:00:00"/>
    <s v="Kendala Pelanggan"/>
    <s v="REVOKE"/>
    <s v="MGO"/>
    <s v="NO ADDON"/>
    <m/>
    <s v="Follow Up Revoke Completed, New Order ID : SC1002519831"/>
    <s v="HSI Bisnis Promo HUT Telkom PSB 70% - 300 Mbps"/>
    <s v="INDIBIZ"/>
    <m/>
    <m/>
    <d v="2026-08-07T13:00:00"/>
    <s v="2026-08-07 13:00:00 |  M Janji : (07/08/026) jam Pasang : 09:00 Note : hubungi pelanggan jika ingin kelokasi"/>
    <m/>
    <m/>
    <m/>
    <e v="#NUM!"/>
    <e v="#NUM!"/>
    <x v="0"/>
  </r>
  <r>
    <n v="1829"/>
    <n v="1002507780"/>
    <n v="3"/>
    <x v="3"/>
    <n v="5"/>
    <s v="MADURA"/>
    <s v="BANGKALAN"/>
    <s v="BKL"/>
    <s v="REG"/>
    <s v="AO"/>
    <x v="0"/>
    <m/>
    <s v="Completed (PS)"/>
    <s v="RBS-Regional 3"/>
    <d v="2026-08-04T11:33:01"/>
    <d v="2026-08-04T13:06:12"/>
    <n v="69353156"/>
    <m/>
    <n v="152435221712"/>
    <s v="CAFE RATU 2"/>
    <s v="ODP-BKL-FGB/13"/>
    <s v="WO060875649"/>
    <m/>
    <m/>
    <m/>
    <n v="112.749189657256"/>
    <n v="-7.0295498396642904"/>
    <s v="|MN02601|/CAFE RATU 2/NABILA PUTRI SARI/082323095417/putrinabila2284@gmail.com/HSI Bisnis Promo HUT Telkom (1:1) 150 Mbps (Rp 620.000) PSB Rp 150.000"/>
    <s v="Sales Force DBS"/>
    <m/>
    <m/>
    <m/>
    <m/>
    <m/>
    <m/>
    <m/>
    <m/>
    <s v="Management Janji"/>
    <s v="2026-07-29 13:00:00|Nama PIC:  bu nabila   No HP: 082323095417  Alt:  Tanggal: 29/7/2026  Jam Pasang: Siang  Note: Hubungi sebelum ke lokasi, terimakasih.  |RI2334|MYDITA"/>
    <s v="FCC"/>
    <d v="2026-04-08T11:40:22"/>
    <m/>
    <m/>
    <s v="PS"/>
    <s v="BKL"/>
    <s v="NO ADDON"/>
    <n v="20260804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4T07:00:00"/>
    <s v="2026-07-29 13:00:00|Nama PIC:  bu nabila   No HP: 082323095417  Alt:  Tanggal: 29/7/2026  Jam Pasang: Siang  Note: Hubungi sebelum ke lokasi, terimakasih.  |RI2334|MYDITA"/>
    <n v="2026"/>
    <n v="8"/>
    <n v="4"/>
    <d v="2026-08-04T00:00:00"/>
    <n v="-0.29166666666424135"/>
    <x v="1"/>
  </r>
  <r>
    <n v="1830"/>
    <n v="1002512825"/>
    <n v="3"/>
    <x v="2"/>
    <n v="4"/>
    <s v="YOGYAKARTA"/>
    <s v="GUNUNG KIDUL"/>
    <s v="WNS"/>
    <s v="REG"/>
    <s v="AO"/>
    <x v="0"/>
    <m/>
    <s v="MYDITA - GAGAL SEND CARING UNSC"/>
    <s v="RBS-Regional 3"/>
    <d v="2026-08-06T15:07:03"/>
    <d v="2026-08-07T10:08:02"/>
    <n v="69360134"/>
    <m/>
    <n v="143135115035"/>
    <s v="Jaringan Multimedia Indonesia"/>
    <s v="ODP-WNS-FGB/009"/>
    <s v="WO061109259"/>
    <m/>
    <m/>
    <m/>
    <n v="110.754928306746"/>
    <n v="-8.1720768397829708"/>
    <s v="AMRBS/403103/ANISA DWIARYANI/R3/YOGYAKARTA/PSB HSI BISNIS 1S 50 MBPS PROMO HUT TELKOM 1:2/Tri Johan Firdiyanto/081229749275/081804098210/johanfirdi@gmail.com"/>
    <s v="Amex"/>
    <m/>
    <m/>
    <m/>
    <m/>
    <m/>
    <m/>
    <m/>
    <m/>
    <s v="Management Janji"/>
    <s v="2026-08-07 15:00:00|Nama PIC : IBU USMA No HP : 081229749275 Alt :  M Janji : (JUMAT/7/AGUSTUS/2026) jam Pasang : 09:00 Note : hubungi pelanggan jika ingin kelokasi|40961370|MYDITA"/>
    <s v="FCC"/>
    <d v="2026-06-08T15:25:44"/>
    <d v="2026-08-07T00:00:00"/>
    <m/>
    <m/>
    <s v="WNS"/>
    <s v="NO ADDON"/>
    <m/>
    <s v="MYDITA - GAGAL SEND CARING UNSC"/>
    <s v="- 11_11446;Biaya PSB HSI EBIS Tunai di Depan ~ 11[150000]  - SP_NOSS;SP_NOSS ~ Internet NOSS Multispeed Network[0]  - E25061;E25061 ~ ES25 - Paket HSI Basic (HSIEF) Khusus Winback 2.0[0]  - E25061~null~E25061_UNL;UNL ~ Internet-Link Unlimited Internet Usa"/>
    <s v="INDIBIZ"/>
    <m/>
    <m/>
    <d v="2026-08-07T15:00:00"/>
    <s v="2026-08-07 15:00:00|Nama PIC : IBU USMA No HP : 081229749275 Alt :  M Janji : (JUMAT/7/AGUSTUS/2026) jam Pasang : 09:00 Note : hubungi pelanggan jika ingin kelokasi|40961370|MYDITA"/>
    <m/>
    <m/>
    <m/>
    <e v="#NUM!"/>
    <e v="#NUM!"/>
    <x v="0"/>
  </r>
  <r>
    <n v="1831"/>
    <n v="1002530755"/>
    <n v="3"/>
    <x v="1"/>
    <n v="5"/>
    <s v="KEDIRI"/>
    <s v="BLITAR"/>
    <s v="WGI"/>
    <s v="REG"/>
    <s v="AO"/>
    <x v="0"/>
    <s v="1P INET"/>
    <s v="Completed (PS)"/>
    <s v="RBS-Regional 3"/>
    <d v="2026-08-17T12:08:56"/>
    <d v="2026-08-17T20:44:01"/>
    <n v="69368005"/>
    <m/>
    <n v="152737203679"/>
    <s v="REYGA CELL &amp; SHOP"/>
    <s v="ODP-WGI-FU/02 FU/D01/02.01"/>
    <s v="WO061923467"/>
    <m/>
    <m/>
    <m/>
    <n v="112.26095214486099"/>
    <n v="-8.0840259754343702"/>
    <s v="MD|MYDB-20260815265575|DC20015/MC20167|REYGA CELL &amp; SHOP|085857150210"/>
    <s v="MYDIGIBIZPARTNER"/>
    <m/>
    <m/>
    <m/>
    <m/>
    <m/>
    <m/>
    <m/>
    <m/>
    <s v="Management Janji"/>
    <s v="2026-08-18 13:00:00 | Nama : BP NANANG CAHYONO No Hp : 085857150210 No Alt :  Tgl Pemasangan : 18 Agustus 2026 Interval : PAGI  Note : Hubungi pelanggan terlebih dahulu"/>
    <s v="FCC"/>
    <s v="17-08-2026 12:10:09"/>
    <d v="2026-08-18T13:00:00"/>
    <m/>
    <s v="PS"/>
    <s v="WGI"/>
    <s v="NO ADDON"/>
    <n v="20260817"/>
    <s v="Completed"/>
    <s v="HSI Bisnis Promo HUT Telkom PSB 70% - 300 Mbps"/>
    <s v="INDIBIZ"/>
    <m/>
    <m/>
    <d v="2026-08-18T13:00:00"/>
    <s v="2026-08-18 13:00:00 | Nama : BP NANANG CAHYONO No Hp : 085857150210 No Alt :  Tgl Pemasangan : 18 Agustus 2026 Interval : PAGI  Note : Hubungi pelanggan terlebih dahulu"/>
    <n v="2026"/>
    <n v="8"/>
    <n v="17"/>
    <d v="2026-08-17T00:00:00"/>
    <n v="-1.5416666666642413"/>
    <x v="1"/>
  </r>
  <r>
    <n v="1832"/>
    <n v="1002511691"/>
    <n v="3"/>
    <x v="4"/>
    <n v="4"/>
    <s v="SEMARANG"/>
    <s v="INNER - SEMARANG JATENG UTARA"/>
    <s v="MJP"/>
    <s v="REG"/>
    <s v="AO"/>
    <x v="0"/>
    <m/>
    <s v="102 | FOLLOW UP COMPLETED"/>
    <s v="RBS-Regional 2"/>
    <d v="2026-08-06T09:59:27"/>
    <d v="2026-08-10T16:09:25"/>
    <n v="69359679"/>
    <m/>
    <n v="142410345314"/>
    <s v="CV. Rabbani Asysa"/>
    <s v="ODP-MJP-FAU/111"/>
    <s v="WO061145389"/>
    <m/>
    <m/>
    <m/>
    <n v="110.44700570000001"/>
    <n v="-6.9930374000000004"/>
    <s v="AMRBS;406230;SANTOSO AJI;WITEL BDG;CV. Rabbani Asysa;082216797750;faidept@rabbani.co.id;1S HSI BASIC 50MBPS 320K"/>
    <s v="Amex"/>
    <m/>
    <m/>
    <m/>
    <m/>
    <m/>
    <m/>
    <m/>
    <m/>
    <s v="Management Janji"/>
    <s v="2026-08-08 08:00:00|M Janji : (07/08/026) jam Pasang : 09:00 Note : hubungi pelanggan jika ingin kelokasi |40931150|MYDITA"/>
    <s v="FCC"/>
    <d v="2026-06-08T10:10:02"/>
    <d v="2026-08-08T08:00:00"/>
    <m/>
    <s v="REVOKE"/>
    <s v="MJP"/>
    <s v="NO ADDON"/>
    <m/>
    <s v="Follow Up Revoke Completed, New Order ID : SC1002518428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08T08:00:00"/>
    <s v="2026-08-08 08:00:00|M Janji : (07/08/026) jam Pasang : 09:00 Note : hubungi pelanggan jika ingin kelokasi |40931150|MYDITA"/>
    <m/>
    <m/>
    <m/>
    <e v="#NUM!"/>
    <e v="#NUM!"/>
    <x v="0"/>
  </r>
  <r>
    <n v="1833"/>
    <n v="1002527327"/>
    <n v="3"/>
    <x v="6"/>
    <n v="5"/>
    <s v="SIDOARJO"/>
    <s v="PASURUAN"/>
    <s v="PWS"/>
    <s v="REG"/>
    <s v="AO"/>
    <x v="0"/>
    <m/>
    <s v="Completed (PS)"/>
    <s v="RBS-Regional 3"/>
    <d v="2026-08-14T17:27:11"/>
    <d v="2026-08-15T19:27:00"/>
    <n v="69366404"/>
    <n v="3436014031"/>
    <n v="152740208004"/>
    <s v="BENGKEL TRI POETRA PASURUAN"/>
    <s v="ODP-PWS-FK/06"/>
    <s v="WO061803474"/>
    <m/>
    <m/>
    <m/>
    <n v="112.7400181"/>
    <n v="-7.7467017"/>
    <s v="|MC30224|/FAKI IMAWAN BAC/81283376909/fk.imawan@gmail.com"/>
    <s v="Sales Force DBS"/>
    <m/>
    <m/>
    <m/>
    <m/>
    <m/>
    <m/>
    <m/>
    <m/>
    <s v="Management Janji"/>
    <s v="2026-08-16 13:00:00|Waktu pemasangan : 16 agustus 2026 Jam pemasangan : 08.00 - 12.00 Info Tambahan : Hubungi pelanggan dulu sebelum ke lokasi terimakasih |40971401|MYDITA"/>
    <s v="FCC"/>
    <s v="14-08-2026 17:39:52"/>
    <d v="2026-08-16T13:00:00"/>
    <m/>
    <s v="PS"/>
    <s v="PWS"/>
    <s v="NO ADDON"/>
    <n v="20260815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16T13:00:00"/>
    <s v="2026-08-16 13:00:00|Waktu pemasangan : 16 agustus 2026 Jam pemasangan : 08.00 - 12.00 Info Tambahan : Hubungi pelanggan dulu sebelum ke lokasi terimakasih |40971401|MYDITA"/>
    <n v="2026"/>
    <n v="8"/>
    <n v="15"/>
    <d v="2026-08-15T00:00:00"/>
    <n v="-1.5416666666642413"/>
    <x v="1"/>
  </r>
  <r>
    <n v="1834"/>
    <n v="1002505748"/>
    <n v="3"/>
    <x v="0"/>
    <n v="5"/>
    <s v="MATARAM"/>
    <s v="LOMBOK TIMUR UTARA"/>
    <s v="SEL"/>
    <s v="REG"/>
    <s v="AO"/>
    <x v="0"/>
    <m/>
    <s v="Completed (PS)"/>
    <s v="RBS-Regional 2"/>
    <d v="2026-08-03T10:21:33"/>
    <d v="2026-08-03T13:31:08"/>
    <n v="69356689"/>
    <m/>
    <n v="172619203314"/>
    <s v="warung kopi Bujang"/>
    <s v="ODP-SEL-FAM/49"/>
    <s v="WO060765127"/>
    <m/>
    <m/>
    <m/>
    <n v="116.66754709999999"/>
    <n v="-8.5009108999999992"/>
    <s v="|MN00915|Riska apriyani/warung kopi Bujang/200mbps 675rb/0881025675389/087749965959/: ainunpero@gmail.com/Supriadi"/>
    <s v="Sales Force DBS"/>
    <m/>
    <m/>
    <m/>
    <m/>
    <m/>
    <m/>
    <m/>
    <m/>
    <s v="Management Janji"/>
    <s v="2026-08-07 08:00:00|M Janji : 7 agustus 2026  jam Pasang : pagi   Note : hubungi pelanggan jika ingin kelokasi|MU1366|MYDITA"/>
    <s v="FCC"/>
    <d v="2026-03-08T10:40:22"/>
    <m/>
    <m/>
    <s v="PS"/>
    <s v="SEL"/>
    <s v="NO ADDON"/>
    <n v="20260803"/>
    <s v="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03T07:00:00"/>
    <s v="2026-08-07 08:00:00|M Janji : 7 agustus 2026  jam Pasang : pagi   Note : hubungi pelanggan jika ingin kelokasi|MU1366|MYDITA"/>
    <n v="2026"/>
    <n v="8"/>
    <n v="3"/>
    <d v="2026-08-03T00:00:00"/>
    <n v="-0.29166666666424135"/>
    <x v="1"/>
  </r>
  <r>
    <n v="1835"/>
    <n v="1002517800"/>
    <n v="3"/>
    <x v="2"/>
    <n v="4"/>
    <s v="MAGELANG"/>
    <s v="MAGELANG"/>
    <s v="MGE"/>
    <s v="REG"/>
    <s v="AO"/>
    <x v="0"/>
    <s v="1P INET"/>
    <s v="Completed (PS)"/>
    <s v="RBS-Regional 3"/>
    <d v="2026-08-10T13:37:56"/>
    <d v="2026-08-11T16:14:32"/>
    <n v="69362476"/>
    <m/>
    <n v="146137149704"/>
    <s v="SPBU 44 565 04 KALIANGKRIK"/>
    <s v="ODP-MGE-FAY/220 FAY/D02/220.01"/>
    <s v="WO061400485"/>
    <m/>
    <m/>
    <m/>
    <n v="110.114536536825"/>
    <n v="-7.4627770472978998"/>
    <s v="|MN02395|MYIA-066837189910/POI/ABDUL MUFID/085800015587/abdulmufit370@gmail.com"/>
    <s v="MYIB_ASSISTANT"/>
    <m/>
    <m/>
    <m/>
    <m/>
    <m/>
    <m/>
    <m/>
    <m/>
    <s v="Management Janji"/>
    <s v="2026-08-12 13:00:00 | M Janji : (11/08/2026) jam Pasang : 09:00 Note : hubungi pelanggan jika ingin kelokasi "/>
    <s v="FCC"/>
    <d v="2026-10-08T13:39:47"/>
    <d v="2026-08-12T13:00:00"/>
    <m/>
    <s v="PS"/>
    <s v="MGE"/>
    <s v="NO ADDON"/>
    <n v="20260811"/>
    <s v="Completed"/>
    <s v="HSI Bisnis Basic Promo HUT Telkom PSB 70% - 100 Mbps"/>
    <s v="INDIBIZ"/>
    <m/>
    <m/>
    <d v="2026-08-12T13:00:00"/>
    <s v="2026-08-12 13:00:00 | M Janji : (11/08/2026) jam Pasang : 09:00 Note : hubungi pelanggan jika ingin kelokasi "/>
    <n v="2026"/>
    <n v="8"/>
    <n v="11"/>
    <d v="2026-08-11T00:00:00"/>
    <n v="-1.5416666666642413"/>
    <x v="1"/>
  </r>
  <r>
    <n v="1836"/>
    <n v="1002504662"/>
    <n v="3"/>
    <x v="3"/>
    <n v="5"/>
    <s v="SBY UTARA"/>
    <s v="GRESIK"/>
    <s v="BPG"/>
    <s v="REG"/>
    <s v="AO"/>
    <x v="0"/>
    <s v="1P INET"/>
    <s v="102 | FOLLOW UP COMPLETED"/>
    <s v="RBS-Regional 3"/>
    <d v="2026-08-01T14:44:56"/>
    <d v="2026-08-03T13:44:38"/>
    <n v="69356780"/>
    <m/>
    <n v="152443206741"/>
    <s v="SMP MUHAMMADIYAH 2 BALONGPANGGANG Ruang Guru"/>
    <s v="ODP-BPG-FB/46 FB/D07/46.01"/>
    <s v="WO060658729"/>
    <m/>
    <m/>
    <m/>
    <n v="112.44515"/>
    <n v="-7.2681268000000001"/>
    <s v="MD|MYDB-20260729263896|DN00001/MN01273|SMP MUHAMMADIYAH 2 BALONGPANGGANG Ruang Guru|0085101543633"/>
    <s v="MYDIGIBIZPARTNER"/>
    <m/>
    <m/>
    <m/>
    <m/>
    <m/>
    <m/>
    <m/>
    <m/>
    <s v="Management Janji"/>
    <s v="2026-08-02 13:00:00 | Tanggal pemasangan: 01/08/2026 Jam pemasangan : pagi / siang Info Tambahan : Hubungi pelanggan dulu sebelum ke lokasi terima kasih"/>
    <s v="FCC"/>
    <d v="2026-01-08T14:54:52"/>
    <d v="2026-08-02T13:00:00"/>
    <s v="Kendala Pelanggan"/>
    <s v="REVOKE"/>
    <s v="BPG"/>
    <s v="NO ADDON"/>
    <m/>
    <s v="Follow Up Revoke Completed, New Order ID : SC1002506129"/>
    <s v="HSI Bisnis Promo HUT Telkom PSB 70% - 75 Mbps"/>
    <s v="INDIBIZ"/>
    <m/>
    <m/>
    <d v="2026-08-02T13:00:00"/>
    <s v="2026-08-02 13:00:00 | Tanggal pemasangan: 01/08/2026 Jam pemasangan : pagi / siang Info Tambahan : Hubungi pelanggan dulu sebelum ke lokasi terima kasih"/>
    <m/>
    <m/>
    <m/>
    <e v="#NUM!"/>
    <e v="#NUM!"/>
    <x v="0"/>
  </r>
  <r>
    <n v="1837"/>
    <n v="1002515917"/>
    <n v="3"/>
    <x v="1"/>
    <n v="5"/>
    <s v="MALANG"/>
    <s v="KEPANJEN"/>
    <s v="GDI"/>
    <s v="REG"/>
    <s v="AO"/>
    <x v="0"/>
    <s v="1P INET"/>
    <s v="Completed (PS)"/>
    <s v="RBS-Regional 3"/>
    <d v="2026-08-08T13:07:56"/>
    <d v="2026-08-10T21:11:42"/>
    <n v="69361441"/>
    <m/>
    <n v="152715213809"/>
    <s v="MIS DARUL ULUM"/>
    <s v="ODP-GDI-FA/84 FA/D07/84.01"/>
    <s v="WO061258615"/>
    <m/>
    <m/>
    <m/>
    <n v="112.612066567761"/>
    <n v="-8.1661233104471602"/>
    <s v="|MN02462|MYIA-032749747581/POI/fanani muhammad /083894463266/midarulu1@gmail.com"/>
    <s v="MYIB_ASSISTANT"/>
    <m/>
    <m/>
    <m/>
    <m/>
    <m/>
    <m/>
    <m/>
    <m/>
    <s v="Management Janji"/>
    <s v="2026-08-10 08:00:00 | Nama Pic : BP SYAFIQ No Hp Pic : 083894463266 Jam Pemasangan : 08:00 - 12.00 Tanggal Pemasangan : 10 AGUSTUS 2026 Info Tambahan : Hubungi pelanggan sebelum datang ke lokasi, terima kasih."/>
    <s v="FCC"/>
    <d v="2026-08-08T13:10:17"/>
    <d v="2026-08-10T08:00:00"/>
    <m/>
    <s v="PS"/>
    <s v="GDI"/>
    <s v="NO ADDON"/>
    <n v="20260810"/>
    <s v="Completed"/>
    <s v="HSI Bisnis Promo HUT Telkom PSB 70% - 50 Mbps"/>
    <s v="INDIBIZ"/>
    <m/>
    <m/>
    <d v="2026-08-10T08:00:00"/>
    <s v="2026-08-10 08:00:00 | Nama Pic : BP SYAFIQ No Hp Pic : 083894463266 Jam Pemasangan : 08:00 - 12.00 Tanggal Pemasangan : 10 AGUSTUS 2026 Info Tambahan : Hubungi pelanggan sebelum datang ke lokasi, terima kasih."/>
    <n v="2026"/>
    <n v="8"/>
    <n v="10"/>
    <d v="2026-08-10T00:00:00"/>
    <n v="-0.33333333333575865"/>
    <x v="1"/>
  </r>
  <r>
    <n v="1838"/>
    <n v="1002531296"/>
    <n v="3"/>
    <x v="3"/>
    <n v="5"/>
    <s v="SBY UTARA"/>
    <s v="KENJERAN"/>
    <s v="KPS"/>
    <s v="REG"/>
    <s v="AO"/>
    <x v="0"/>
    <s v="1P INET"/>
    <s v="MIA - INVALID SURVEY"/>
    <s v="RBS-Regional 3"/>
    <d v="2026-08-17T16:41:56"/>
    <d v="2026-08-18T11:34:35"/>
    <n v="69368303"/>
    <m/>
    <n v="152404213721"/>
    <s v="toko sampurna"/>
    <s v="ODP-KBL-FBV/39"/>
    <s v="WO061946594"/>
    <m/>
    <m/>
    <m/>
    <n v="112.7631119"/>
    <n v="-7.2200515000000003"/>
    <s v="|MC30211|MYIA-022999305819/POI/abdul hadi/083831070940/msy4fiq123@gmail.com"/>
    <s v="MYIB_ASSISTANT"/>
    <m/>
    <m/>
    <m/>
    <m/>
    <m/>
    <m/>
    <m/>
    <m/>
    <s v="Management Janji"/>
    <s v="2026-08-18 13:00:00 | M janji : pagi Tanggal Pemasangan : 18/agustus/2026 Note : hubungi pelanggan jika ingin kelokasi "/>
    <s v="FCC"/>
    <s v="17-08-2026 16:55:01"/>
    <d v="2026-08-18T13:00:00"/>
    <m/>
    <s v="SURVEY_NEW_MANJA"/>
    <s v="KPS"/>
    <s v="NO ADDON"/>
    <m/>
    <s v="MIE - INVALID SURVEY - Kendala Jalur/Rute Tarikan"/>
    <s v="HSI Bisnis Promo HUT Telkom PSB 70% - 75 Mbps"/>
    <s v="INDIBIZ"/>
    <m/>
    <m/>
    <d v="2026-08-18T13:00:00"/>
    <s v="2026-08-18 13:00:00 | M janji : pagi Tanggal Pemasangan : 18/agustus/2026 Note : hubungi pelanggan jika ingin kelokasi "/>
    <m/>
    <m/>
    <m/>
    <e v="#NUM!"/>
    <e v="#NUM!"/>
    <x v="0"/>
  </r>
  <r>
    <n v="1839"/>
    <n v="1002517792"/>
    <n v="3"/>
    <x v="1"/>
    <n v="5"/>
    <s v="MADIUN"/>
    <s v="MADIUN"/>
    <s v="MNZ"/>
    <s v="REG"/>
    <s v="AO"/>
    <x v="0"/>
    <m/>
    <s v="Completed (PS)"/>
    <s v="RBS-Regional 3"/>
    <d v="2026-08-10T13:37:27"/>
    <d v="2026-08-10T16:38:12"/>
    <n v="69361453"/>
    <m/>
    <n v="152601214997"/>
    <s v="SPBU 54.631.24 (SERVER)"/>
    <s v="ODP-MNZ-FD/198"/>
    <s v="WO061401373"/>
    <m/>
    <m/>
    <m/>
    <n v="111.5126346"/>
    <n v="-7.6387413000000004"/>
    <s v="|MN00286|MYIA-074344221507/POI/IWAN SETYAWAN/08563623930/iwansetawan1989e3@gmail.com"/>
    <s v="MYDIGIBIZPARTNER"/>
    <m/>
    <m/>
    <m/>
    <m/>
    <m/>
    <m/>
    <m/>
    <m/>
    <s v="Management Janji"/>
    <s v="2026-08-09 13:00:00 | Nama : BP IWAN SETYAWAN  No Hp : 08563623930  No Alt :   Tgl Pemasangan : 09 Agustus 2026  Interval : PAGI   Note : Hubungi pelanggan terlebih dahulu"/>
    <s v="FCC"/>
    <d v="2026-10-08T13:39:47"/>
    <m/>
    <m/>
    <s v="PS"/>
    <s v="MNZ"/>
    <s v="NO ADDON"/>
    <n v="20260810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10T07:00:00"/>
    <s v="2026-08-09 13:00:00 | Nama : BP IWAN SETYAWAN  No Hp : 08563623930  No Alt :   Tgl Pemasangan : 09 Agustus 2026  Interval : PAGI   Note : Hubungi pelanggan terlebih dahulu"/>
    <n v="2026"/>
    <n v="8"/>
    <n v="10"/>
    <d v="2026-08-10T00:00:00"/>
    <n v="-0.29166666666424135"/>
    <x v="1"/>
  </r>
  <r>
    <n v="1840"/>
    <n v="1002515177"/>
    <n v="3"/>
    <x v="1"/>
    <n v="5"/>
    <s v="MALANG"/>
    <s v="KEPANJEN"/>
    <s v="GDG"/>
    <s v="REG"/>
    <s v="AO"/>
    <x v="0"/>
    <s v="1P INET"/>
    <s v="CANCEL COMPLETED"/>
    <s v="RBS-Regional 3"/>
    <d v="2026-08-07T15:59:57"/>
    <d v="2026-08-10T22:50:16"/>
    <n v="69361003"/>
    <m/>
    <n v="152704231200"/>
    <s v="PONPES NURUL ULUM DARUL HIKAM"/>
    <s v="ODP-GDG-FF/92 FF/D10/92.01"/>
    <s v="WO061186220"/>
    <m/>
    <m/>
    <m/>
    <n v="112.596061238133"/>
    <n v="-8.0548822942923195"/>
    <s v="|MC20235|MYIA-089212759972/POI/MUHAMMAD HARIS UBAIDILLAH /0895360517060/mhq16199@gmail.com"/>
    <s v="MYIB_ASSISTANT"/>
    <m/>
    <m/>
    <m/>
    <m/>
    <m/>
    <m/>
    <m/>
    <m/>
    <s v="Management Janji"/>
    <s v="2026-08-10 08:00:00 | Nama PIC:  bp muh harris No HP:  Alt: Tanggal: 10/8/2026 Jam Pasang: Pagi Note: Hubungi sebelum ke lokasi, terima kasih"/>
    <s v="FCC"/>
    <d v="2026-07-08T16:25:36"/>
    <d v="2026-08-10T08:00:00"/>
    <m/>
    <s v="CANCEL"/>
    <s v="GDG"/>
    <s v="NO ADDON"/>
    <m/>
    <s v="Cancel Completed"/>
    <s v="HSI Bisnis Promo HUT Telkom PSB 70% - 100 Mbps"/>
    <s v="INDIBIZ"/>
    <m/>
    <m/>
    <d v="2026-08-10T08:00:00"/>
    <s v="2026-08-10 08:00:00 | Nama PIC:  bp muh harris No HP:  Alt: Tanggal: 10/8/2026 Jam Pasang: Pagi Note: Hubungi sebelum ke lokasi, terima kasih"/>
    <m/>
    <m/>
    <m/>
    <e v="#NUM!"/>
    <e v="#NUM!"/>
    <x v="0"/>
  </r>
  <r>
    <n v="1841"/>
    <n v="1002521769"/>
    <n v="3"/>
    <x v="7"/>
    <n v="4"/>
    <s v="KUDUS"/>
    <s v="PURWODADI"/>
    <s v="PWB"/>
    <s v="REG"/>
    <s v="AO"/>
    <x v="0"/>
    <s v="2P INET + VOICE"/>
    <s v="102 | FOLLOW UP COMPLETED"/>
    <s v="RBS-Regional 3"/>
    <d v="2026-08-12T11:22:57"/>
    <d v="2026-08-14T16:51:00"/>
    <n v="69364053"/>
    <n v="2922952031"/>
    <n v="141568113660"/>
    <s v="SPBU 4458107"/>
    <s v="ODP-PWB-FG/028 FG/D02/028.01"/>
    <s v="WO061570121"/>
    <m/>
    <m/>
    <m/>
    <n v="110.90456039999999"/>
    <n v="-7.0914763999999897"/>
    <s v="|MN01314|MYIA-013334079149/POI/SIMON HARSONO /081328284840/harsonosimon@yahoo.co.id"/>
    <s v="MYIB_ASSISTANT"/>
    <m/>
    <m/>
    <m/>
    <m/>
    <m/>
    <m/>
    <m/>
    <m/>
    <s v="Management Janji"/>
    <s v="2026-08-13 08:00:00 | M Janji : (14/08/2026) jam Pasang : 09:00 Note : hubungi pelanggan jika ingin kelokasi"/>
    <s v="FCC"/>
    <d v="2026-12-08T11:39:52"/>
    <d v="2026-08-13T08:00:00"/>
    <s v="Kendala Teknik"/>
    <s v="REVOKE"/>
    <s v="PWB"/>
    <s v="NO ADDON"/>
    <m/>
    <s v="Follow Up Revoke Completed, New Order ID : SC1002527243"/>
    <s v="HSI Bisnis Bundling Phone Promo 2026 PSB 70% - Free 800 Menit Promo - 75 Mbps"/>
    <s v="INDIBIZ"/>
    <m/>
    <m/>
    <d v="2026-08-13T08:00:00"/>
    <s v="2026-08-13 08:00:00 | M Janji : (14/08/2026) jam Pasang : 09:00 Note : hubungi pelanggan jika ingin kelokasi"/>
    <m/>
    <m/>
    <m/>
    <e v="#NUM!"/>
    <e v="#NUM!"/>
    <x v="0"/>
  </r>
  <r>
    <n v="1842"/>
    <n v="1002525299"/>
    <n v="3"/>
    <x v="6"/>
    <n v="5"/>
    <s v="PASURUAN"/>
    <s v="PROBOLINGGO"/>
    <s v="PTN"/>
    <s v="REG"/>
    <s v="AO"/>
    <x v="0"/>
    <m/>
    <s v="Completed (PS)"/>
    <s v="RBS-Regional 3"/>
    <d v="2026-08-13T20:05:28"/>
    <d v="2026-08-14T19:36:02"/>
    <n v="69365575"/>
    <m/>
    <n v="152508210583"/>
    <s v="PT WALI SONGO (SPBU 5467216 RANDU MERAK PAITON)"/>
    <s v="ODP-PTN-FE/44"/>
    <s v="WO061720809"/>
    <m/>
    <m/>
    <m/>
    <n v="113.4884758"/>
    <n v="-7.7243291000000003"/>
    <s v="|MN01068|/PT WALI SONGO (SPBU 5467216 RANDU MERAK PAITON) /WINBACK 2.0 HSI B2B (1:2) 50MBPS 320RB PSB DISC 70%//walisongo_pt@ymail.com/SYAMSUDDIN/85347646825"/>
    <s v="Sales Force DBS"/>
    <m/>
    <m/>
    <m/>
    <m/>
    <m/>
    <m/>
    <m/>
    <m/>
    <s v="Management Janji"/>
    <s v="2026-08-15 08:00:00|M Janji :  15 Agustus 2026 Jam Pasang : Pagi Note : hubungi pelanggan jika ingin ke lokasi, terima kasih. |40941148|MYDITA"/>
    <s v="FCC"/>
    <s v="13-08-2026 20:10:16"/>
    <d v="2026-08-15T08:00:00"/>
    <m/>
    <s v="PS"/>
    <s v="PTN"/>
    <s v="NO ADDON"/>
    <n v="202608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5T08:00:00"/>
    <s v="2026-08-15 08:00:00|M Janji :  15 Agustus 2026 Jam Pasang : Pagi Note : hubungi pelanggan jika ingin ke lokasi, terima kasih. |40941148|MYDITA"/>
    <n v="2026"/>
    <n v="8"/>
    <n v="14"/>
    <d v="2026-08-14T00:00:00"/>
    <n v="-1.3333333333357587"/>
    <x v="1"/>
  </r>
  <r>
    <n v="1843"/>
    <n v="1002527276"/>
    <n v="3"/>
    <x v="4"/>
    <n v="4"/>
    <s v="PEKALONGAN"/>
    <s v="SLAWI"/>
    <s v="SLW"/>
    <s v="REG"/>
    <s v="AO"/>
    <x v="0"/>
    <m/>
    <s v="Completed (PS)"/>
    <s v="RBS-Regional 3"/>
    <d v="2026-08-14T17:02:28"/>
    <d v="2026-08-15T11:22:15"/>
    <n v="69365098"/>
    <m/>
    <n v="142283119939"/>
    <s v="SMK SHOFA PLUS PANGKAH (Kampus 1)"/>
    <s v="ODP-SLW-FP/026"/>
    <s v="WO061774304"/>
    <m/>
    <m/>
    <m/>
    <n v="109.148547962403"/>
    <n v="-7.0017480432870798"/>
    <s v="|MN02810|MYIA-083287854023/POI/Moh. Naenul Rizqoni/085928058012/masrizqoni@gmail.com"/>
    <s v="Sales Profesional"/>
    <m/>
    <m/>
    <m/>
    <m/>
    <m/>
    <m/>
    <m/>
    <m/>
    <s v="Management Janji"/>
    <s v="2026-08-14 13:00:00 | M Janji : (Jumat/14/Agustus/2026)  jam Pasang : 09:00  Note : hubungi pelanggan jika ingin kelokasi"/>
    <s v="FCC"/>
    <s v="14-08-2026 17:10:17"/>
    <m/>
    <m/>
    <s v="PS"/>
    <s v="SLW"/>
    <s v="NO ADDON"/>
    <n v="2026081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4T07:00:00"/>
    <s v="2026-08-14 13:00:00 | M Janji : (Jumat/14/Agustus/2026)  jam Pasang : 09:00  Note : hubungi pelanggan jika ingin kelokasi"/>
    <n v="2026"/>
    <n v="8"/>
    <n v="15"/>
    <d v="2026-08-15T00:00:00"/>
    <n v="0.70833333333575865"/>
    <x v="1"/>
  </r>
  <r>
    <n v="1844"/>
    <n v="1002524114"/>
    <n v="3"/>
    <x v="1"/>
    <n v="5"/>
    <s v="KEDIRI"/>
    <s v="TRENGGALEK"/>
    <s v="PRI"/>
    <s v="REG"/>
    <s v="AO"/>
    <x v="0"/>
    <s v="1P INET"/>
    <s v="Completed (PS)"/>
    <s v="RBS-Regional 3"/>
    <d v="2026-08-13T12:35:56"/>
    <d v="2026-08-13T19:56:54"/>
    <n v="69365087"/>
    <m/>
    <n v="152623202623"/>
    <s v="KPRI KARMILA"/>
    <s v="ODP-PRI-FB/02"/>
    <s v="WO061661554"/>
    <m/>
    <m/>
    <m/>
    <n v="111.73080146312699"/>
    <n v="-8.2888020842202206"/>
    <s v="|MN00418|MYIA-046338213905/POI/ANAM TOFANI/085138434679/kopersippn6@gmail.com"/>
    <s v="MYIB_ASSISTANT"/>
    <m/>
    <m/>
    <m/>
    <m/>
    <m/>
    <m/>
    <m/>
    <m/>
    <s v="Management Janji"/>
    <s v="2026-08-14 13:00:00 | Nama PIC : Ibu Dina No HP : 085138434679 No Alt : - M Janji :  14 Agustus 2026 Jam Pasang : Pagi / Siang Note : hubungi pelanggan jika ingin kelokasi "/>
    <s v="FCC"/>
    <s v="13-08-2026 12:39:48"/>
    <d v="2026-08-14T13:00:00"/>
    <m/>
    <s v="PS"/>
    <s v="PRI"/>
    <s v="NO ADDON"/>
    <n v="20260813"/>
    <s v="Completed"/>
    <s v="HSI Bisnis Promo HUT Telkom PSB 70% - 50 Mbps"/>
    <s v="INDIBIZ"/>
    <m/>
    <m/>
    <d v="2026-08-14T13:00:00"/>
    <s v="2026-08-14 13:00:00 | Nama PIC : Ibu Dina No HP : 085138434679 No Alt : - M Janji :  14 Agustus 2026 Jam Pasang : Pagi / Siang Note : hubungi pelanggan jika ingin kelokasi "/>
    <n v="2026"/>
    <n v="8"/>
    <n v="13"/>
    <d v="2026-08-13T00:00:00"/>
    <n v="-1.5416666666642413"/>
    <x v="1"/>
  </r>
  <r>
    <n v="1845"/>
    <n v="1002527685"/>
    <n v="3"/>
    <x v="6"/>
    <n v="5"/>
    <s v="JEMBER"/>
    <s v="BONDOWOSO"/>
    <s v="BOW"/>
    <s v="REG"/>
    <s v="AO"/>
    <x v="0"/>
    <s v="1P INET"/>
    <s v="7 | OSS - PROVISIONING ISSUED"/>
    <s v="RBS-Regional 3"/>
    <d v="2026-08-15T08:25:56"/>
    <d v="2026-08-16T08:05:22"/>
    <n v="69366524"/>
    <m/>
    <n v="152507223618"/>
    <s v="Toko Bangunan Ngecer 2"/>
    <s v="ODP-BOW-FF/36 FF/D01/36.01"/>
    <s v="WO061796853"/>
    <m/>
    <m/>
    <m/>
    <n v="113.81467646378999"/>
    <n v="-7.9085367629342898"/>
    <s v="|MN02331|MYIA-091186210695/POI/TRI AGUNG BUDIMAN/083178970342/paklopakjoss@gmail.com"/>
    <s v="MYIB_ASSISTANT"/>
    <m/>
    <m/>
    <m/>
    <m/>
    <m/>
    <m/>
    <m/>
    <m/>
    <s v="Management Janji"/>
    <s v="2026-08-16 08:00:00 | Nama PIC : bapak agung No HP : 083178970342 Alt :  M Janji : (MINGGU/16/AGUSTUS/2026) jam Pasang : 09:00 Note : hubungi pelanggan jika ingin kelokasi"/>
    <s v="FCC"/>
    <s v="15-08-2026 08:39:51"/>
    <d v="2026-08-16T08:00:00"/>
    <m/>
    <s v="PI"/>
    <s v="BOW"/>
    <s v="NO ADDON"/>
    <m/>
    <s v="Provisioning Issued"/>
    <s v="HSI Bisnis Promo HUT Telkom PSB 70% - 300 Mbps"/>
    <s v="INDIBIZ"/>
    <m/>
    <m/>
    <d v="2026-08-16T08:00:00"/>
    <s v="2026-08-16 08:00:00 | Nama PIC : bapak agung No HP : 083178970342 Alt :  M Janji : (MINGGU/16/AGUSTUS/2026) jam Pasang : 09:00 Note : hubungi pelanggan jika ingin kelokasi"/>
    <m/>
    <m/>
    <m/>
    <e v="#NUM!"/>
    <e v="#NUM!"/>
    <x v="0"/>
  </r>
  <r>
    <n v="1846"/>
    <n v="1002520929"/>
    <n v="3"/>
    <x v="7"/>
    <n v="4"/>
    <s v="SOLO"/>
    <s v="INNER - SOLO JATENG TIMUR"/>
    <s v="SOP"/>
    <s v="REG"/>
    <s v="AO"/>
    <x v="0"/>
    <s v="1P INET"/>
    <s v="Completed (PS)"/>
    <s v="RBS-Regional 3"/>
    <d v="2026-08-11T17:49:57"/>
    <d v="2026-08-12T16:02:35"/>
    <n v="69363704"/>
    <m/>
    <n v="142526106289"/>
    <s v="UD ASTAR ADI JAYA"/>
    <s v="ODP-SOP-FD/003 FD/D01/003.01"/>
    <s v="WO061532971"/>
    <m/>
    <m/>
    <m/>
    <n v="110.87026953697099"/>
    <n v="-7.5676913794516398"/>
    <s v="|MB00449|MYIA-017762226532/POI/bapak/085742326169/spbu_sajogja4457502@yahoo.co.id"/>
    <s v="MYIB_ASSISTANT"/>
    <m/>
    <m/>
    <m/>
    <m/>
    <m/>
    <m/>
    <m/>
    <m/>
    <s v="Management Janji"/>
    <s v="2026-08-14 08:00:00 | Nama : BP RUDIANTO UTOMO  No Hp : 085742326169 No Alt :  Tgl Pemasangan : 12 Agustus 2026 Interval : PAGI  Note : Hubungi pelanggan terlebih dahulu"/>
    <s v="FCC"/>
    <d v="2026-11-08T17:55:17"/>
    <d v="2026-08-14T08:00:00"/>
    <m/>
    <s v="PS"/>
    <s v="SOP"/>
    <s v="NO ADDON"/>
    <n v="20260812"/>
    <s v="Completed"/>
    <s v="HSI Bisnis Promo HUT Telkom PSB 70% - 75 Mbps"/>
    <s v="INDIBIZ"/>
    <m/>
    <m/>
    <d v="2026-08-14T08:00:00"/>
    <s v="2026-08-14 08:00:00 | Nama : BP RUDIANTO UTOMO  No Hp : 085742326169 No Alt :  Tgl Pemasangan : 12 Agustus 2026 Interval : PAGI  Note : Hubungi pelanggan terlebih dahulu"/>
    <n v="2026"/>
    <n v="8"/>
    <n v="12"/>
    <d v="2026-08-12T00:00:00"/>
    <n v="-2.3333333333357587"/>
    <x v="1"/>
  </r>
  <r>
    <n v="1847"/>
    <n v="1002517621"/>
    <n v="3"/>
    <x v="5"/>
    <n v="5"/>
    <s v="DENPASAR"/>
    <s v="SANUR"/>
    <s v="SAU"/>
    <s v="REG"/>
    <s v="AO"/>
    <x v="0"/>
    <m/>
    <s v="Completed (PS)"/>
    <s v="RBS-Regional 3"/>
    <d v="2026-08-10T12:25:06"/>
    <d v="2026-08-11T08:00:12"/>
    <n v="69361627"/>
    <m/>
    <n v="172401298265"/>
    <s v="KARUNIA SEDANA ARTA"/>
    <s v="ODP-SAU-FV/38"/>
    <s v="WO061388642"/>
    <m/>
    <m/>
    <m/>
    <n v="115.250778"/>
    <n v="-8.6666349999999994"/>
    <s v="|MN02665|MYIA-042053483282/POI/pak dwi/081237942443/karuniaardanaarta07@gmail.com"/>
    <s v="MYDIGIBIZPARTNER"/>
    <m/>
    <m/>
    <m/>
    <m/>
    <m/>
    <m/>
    <m/>
    <m/>
    <s v="Management Janji"/>
    <s v="2026-08-09 13:00:00 | M Janji : 9 agustus 2026  jam Pasang : siang  Note : hubungi pelanggan jika ingin kelokasi  "/>
    <s v="FCC"/>
    <d v="2026-10-08T12:39:53"/>
    <m/>
    <m/>
    <s v="PS"/>
    <s v="SAU"/>
    <s v="NO ADDON"/>
    <n v="20260811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0T07:00:00"/>
    <s v="2026-08-09 13:00:00 | M Janji : 9 agustus 2026  jam Pasang : siang  Note : hubungi pelanggan jika ingin kelokasi  "/>
    <n v="2026"/>
    <n v="8"/>
    <n v="11"/>
    <d v="2026-08-11T00:00:00"/>
    <n v="0.70833333333575865"/>
    <x v="1"/>
  </r>
  <r>
    <n v="1848"/>
    <n v="1002522296"/>
    <n v="3"/>
    <x v="3"/>
    <n v="5"/>
    <s v="SBY UTARA"/>
    <s v="KENJERAN"/>
    <s v="KBL"/>
    <s v="REG"/>
    <s v="AO"/>
    <x v="0"/>
    <m/>
    <s v="Completed (PS)"/>
    <s v="RBS-Regional 3"/>
    <d v="2026-08-12T14:00:39"/>
    <d v="2026-08-14T16:49:13"/>
    <n v="69364306"/>
    <m/>
    <n v="152401227394"/>
    <s v="MUSHOLA NURUL HAQ"/>
    <s v="ODP-KBL-FTJ/20"/>
    <s v="WO061735506"/>
    <m/>
    <m/>
    <m/>
    <n v="112.72110000000001"/>
    <n v="-7.2429835999999996"/>
    <s v="|MN02813|/MUSHOLA NURUL HAQ/087751282899/muhadjirbelantik@gmail.com/HSI Basic Promo HUT Telkom (1:2) 50 Mbps (Rp 320.000) PSB Rp 150.000"/>
    <s v="Sales Force DBS"/>
    <m/>
    <m/>
    <m/>
    <m/>
    <m/>
    <m/>
    <m/>
    <m/>
    <s v="Management Janji"/>
    <s v="2026-08-15 13:00:00|Tanggal pemasangan: 27/07/2026 Jam pemasangan : pagi / siang Info Tambahan : Hubungi pelanggan dulu sebelum ke lokasi. terima kasih|40951377|MYDITA"/>
    <s v="FCC"/>
    <d v="2026-12-08T14:10:11"/>
    <d v="2026-08-15T13:00:00"/>
    <m/>
    <s v="PS"/>
    <s v="KBL"/>
    <s v="NO ADDON"/>
    <n v="20260814"/>
    <s v="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15T13:00:00"/>
    <s v="2026-08-15 13:00:00|Tanggal pemasangan: 27/07/2026 Jam pemasangan : pagi / siang Info Tambahan : Hubungi pelanggan dulu sebelum ke lokasi. terima kasih|40951377|MYDITA"/>
    <n v="2026"/>
    <n v="8"/>
    <n v="14"/>
    <d v="2026-08-14T00:00:00"/>
    <n v="-1.5416666666642413"/>
    <x v="1"/>
  </r>
  <r>
    <n v="1849"/>
    <n v="1002518077"/>
    <n v="3"/>
    <x v="6"/>
    <n v="5"/>
    <s v="SIDOARJO"/>
    <s v="PASURUAN"/>
    <s v="PWS"/>
    <s v="REG"/>
    <s v="AO"/>
    <x v="0"/>
    <m/>
    <s v="Completed (PS)"/>
    <s v="RBS-Regional 3"/>
    <d v="2026-08-10T14:42:23"/>
    <d v="2026-08-13T08:35:19"/>
    <n v="69362571"/>
    <m/>
    <n v="152740208014"/>
    <s v="SPBU.5467139"/>
    <s v="ODP-PWS-FL/49"/>
    <s v="WO061554136"/>
    <m/>
    <m/>
    <m/>
    <n v="112.7293124"/>
    <n v="-7.7442026000000004"/>
    <s v="AMRBS;404543;WAHYU NUR A'DILLA HAQI;SPBU.5467139;1P inet only 50mbps;081235027967"/>
    <s v="Account Manager"/>
    <m/>
    <m/>
    <m/>
    <m/>
    <m/>
    <m/>
    <m/>
    <m/>
    <s v="Management Janji"/>
    <s v="2026-08-13 13:00:00|M Janji : (13 AGUSTUS 2026) jam Pasang : siang Note : hubungi pelanggan jika ingin kelokasi|40931149|MYDITA"/>
    <s v="FCC"/>
    <d v="2026-10-08T14:55:31"/>
    <d v="2026-08-13T13:00:00"/>
    <m/>
    <s v="PS"/>
    <s v="PWS"/>
    <s v="NO ADDON"/>
    <n v="20260813"/>
    <s v="Completed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08-13T13:00:00"/>
    <s v="2026-08-13 13:00:00|M Janji : (13 AGUSTUS 2026) jam Pasang : siang Note : hubungi pelanggan jika ingin kelokasi|40931149|MYDITA"/>
    <n v="2026"/>
    <n v="8"/>
    <n v="13"/>
    <d v="2026-08-13T00:00:00"/>
    <n v="-0.54166666666424135"/>
    <x v="1"/>
  </r>
  <r>
    <n v="1850"/>
    <n v="1002524637"/>
    <n v="3"/>
    <x v="1"/>
    <n v="5"/>
    <s v="KEDIRI"/>
    <s v="TULUNGAGUNG"/>
    <s v="TUL"/>
    <s v="REG"/>
    <s v="AO"/>
    <x v="0"/>
    <m/>
    <s v="MIA - INVALID SURVEY"/>
    <s v="RBS-Regional 2"/>
    <d v="2026-08-13T15:13:54"/>
    <d v="2026-08-17T05:18:34"/>
    <n v="69365328"/>
    <m/>
    <n v="152606246247"/>
    <s v="KRI Store Merr"/>
    <s v="ODP-TUL-FX/28"/>
    <s v="WO061864629"/>
    <m/>
    <m/>
    <m/>
    <n v="112.7820609"/>
    <n v="-7.3069360999999997"/>
    <s v="AMRBS;404252;NADHIRA AUDRIANKA;AO;1S HSI Bisnis 1:1 Internet 50Mbps (355k);KRI Store Merr;PIC IQBAL 087872217552;it@karyarasaindonesia.co.id"/>
    <s v="Account Manager"/>
    <m/>
    <m/>
    <m/>
    <m/>
    <m/>
    <m/>
    <m/>
    <m/>
    <s v="Management Janji"/>
    <s v="2026-08-17 08:00:00|Nama Pic : bp iqbal  No Hp Pic : 081219854241 No alt : - Jam Pemasangan : pagi  Tanggal Pemasangan : 17 Agustus 2026|40951375|MYDITA"/>
    <s v="FCC"/>
    <s v="13-08-2026 15:25:45"/>
    <d v="2026-08-17T08:00:00"/>
    <m/>
    <s v="SURVEY_NEW_MANJA"/>
    <s v="TUL"/>
    <s v="NO ADDON"/>
    <m/>
    <s v="MIE - INVALID SURVEY - Kendala Jalur/Rute Tarikan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7T08:00:00"/>
    <s v="2026-08-17 08:00:00|Nama Pic : bp iqbal  No Hp Pic : 081219854241 No alt : - Jam Pemasangan : pagi  Tanggal Pemasangan : 17 Agustus 2026|40951375|MYDITA"/>
    <m/>
    <m/>
    <m/>
    <e v="#NUM!"/>
    <e v="#NUM!"/>
    <x v="0"/>
  </r>
  <r>
    <n v="1851"/>
    <n v="1002530969"/>
    <n v="3"/>
    <x v="1"/>
    <n v="5"/>
    <s v="KEDIRI"/>
    <s v="NGANJUK"/>
    <s v="WRJ"/>
    <s v="REG"/>
    <s v="AO"/>
    <x v="0"/>
    <s v="1P INET"/>
    <s v="7 | OSS - PROVISIONING ISSUED"/>
    <s v="RBS-Regional 3"/>
    <d v="2026-08-17T14:14:56"/>
    <d v="2026-08-18T15:33:19"/>
    <n v="69368155"/>
    <m/>
    <n v="152641205613"/>
    <s v="WIWIT SHUTTLECOCK"/>
    <s v="ODP-WRJ-FG/61 FG/D05/61.01"/>
    <s v="WO061935573"/>
    <m/>
    <m/>
    <m/>
    <n v="112.04927120357701"/>
    <n v="-7.6040885526161999"/>
    <s v="MD|MYDB-20260816265702|EN00005/MC20190|WIWIT SHUTTLECOCK|085923055162"/>
    <s v="MYDIGIBIZPARTNER"/>
    <m/>
    <m/>
    <m/>
    <m/>
    <m/>
    <m/>
    <m/>
    <m/>
    <s v="Management Janji"/>
    <s v="2026-08-18 15:00:00 | telp :085923055162 alt : Tanggal pemasangan :18/08/2026 Jam pemasangan : pagi/siang Info Tambahan : Hubungi pelanggan dulu sebelum ke lokasi terima kasih."/>
    <s v="FCC"/>
    <s v="17-08-2026 14:25:30"/>
    <d v="2026-08-18T15:00:00"/>
    <m/>
    <s v="PI"/>
    <s v="WRJ"/>
    <s v="NO ADDON"/>
    <m/>
    <s v="Provisioning Issued"/>
    <s v="HSI Bisnis Promo HUT Telkom PSB 70% - 75 Mbps"/>
    <s v="INDIBIZ"/>
    <m/>
    <m/>
    <d v="2026-08-18T15:00:00"/>
    <s v="2026-08-18 15:00:00 | telp :085923055162 alt : Tanggal pemasangan :18/08/2026 Jam pemasangan : pagi/siang Info Tambahan : Hubungi pelanggan dulu sebelum ke lokasi terima kasih."/>
    <m/>
    <m/>
    <m/>
    <e v="#NUM!"/>
    <e v="#NUM!"/>
    <x v="0"/>
  </r>
  <r>
    <n v="1852"/>
    <n v="1002520940"/>
    <n v="3"/>
    <x v="0"/>
    <n v="5"/>
    <s v="MATARAM"/>
    <s v="LOMBOK TIMUR UTARA"/>
    <s v="SGG"/>
    <s v="REG"/>
    <s v="AO"/>
    <x v="0"/>
    <s v="1P INET"/>
    <s v="Completed (PS)"/>
    <s v="RBS-Regional 3"/>
    <d v="2026-08-11T17:58:57"/>
    <d v="2026-08-12T18:55:35"/>
    <n v="69363731"/>
    <m/>
    <n v="172604214087"/>
    <s v="Toko Pak Sofian"/>
    <s v="ODP-SGG-FAW/02 FAW/D02/02.01"/>
    <s v="WO061533691"/>
    <m/>
    <m/>
    <m/>
    <n v="116.282816603779"/>
    <n v="-8.3102292232498698"/>
    <s v="MD|MYDB-20260811264974|SC00001/MC00149|Toko Pak Sofian|087816337522"/>
    <s v="MYDIGIBIZPARTNER"/>
    <m/>
    <m/>
    <m/>
    <m/>
    <m/>
    <m/>
    <m/>
    <m/>
    <s v="Management Janji"/>
    <s v="2026-08-13 08:00:00 | Nama : BP SOFIAN HADI  No Hp : 087816337522 No Alt :  Tgl Pemasangan : 12 Agustus 2026 Interval : PAGI  Note : Hubungi pelanggan terlebih dahulu"/>
    <s v="FCC"/>
    <d v="2026-11-08T18:10:11"/>
    <d v="2026-08-13T08:00:00"/>
    <m/>
    <s v="PS"/>
    <s v="SGG"/>
    <s v="NO ADDON"/>
    <n v="20260812"/>
    <s v="Completed"/>
    <s v="HSI Bisnis Promo HUT Telkom PSB 70% - 100 Mbps"/>
    <s v="INDIBIZ"/>
    <m/>
    <m/>
    <d v="2026-08-13T08:00:00"/>
    <s v="2026-08-13 08:00:00 | Nama : BP SOFIAN HADI  No Hp : 087816337522 No Alt :  Tgl Pemasangan : 12 Agustus 2026 Interval : PAGI  Note : Hubungi pelanggan terlebih dahulu"/>
    <n v="2026"/>
    <n v="8"/>
    <n v="12"/>
    <d v="2026-08-12T00:00:00"/>
    <n v="-1.3333333333357587"/>
    <x v="1"/>
  </r>
  <r>
    <n v="1853"/>
    <n v="1002522984"/>
    <n v="3"/>
    <x v="0"/>
    <n v="5"/>
    <s v="MATARAM"/>
    <s v="SUMBAWA"/>
    <s v="SBW"/>
    <s v="REG"/>
    <s v="AO"/>
    <x v="0"/>
    <s v="1P INET"/>
    <s v="Completed (PS)"/>
    <s v="RBS-Regional 3"/>
    <d v="2026-08-12T16:58:57"/>
    <d v="2026-08-14T10:57:48"/>
    <n v="69364555"/>
    <m/>
    <n v="172606791498"/>
    <s v="SPBU Ratna 5484314"/>
    <s v="ODP-SBW-FBK/57 FBK/D03/57.01"/>
    <s v="WO061616135"/>
    <m/>
    <m/>
    <m/>
    <n v="117.452129311859"/>
    <n v="-8.5979265228465902"/>
    <s v="MD|MYDB-20260812265091|DN00001/MN01576|SPBU Ratna 5484314|081312122047"/>
    <s v="MYDIGIBIZPARTNER"/>
    <m/>
    <m/>
    <m/>
    <m/>
    <m/>
    <m/>
    <m/>
    <m/>
    <s v="Management Janji"/>
    <s v="2026-08-13 13:00:00 | Tanggal pemasangan: 13/08/2026 Jam pemasangan : siang Info Tambahan : Hubungi pelanggan dulu sebelum ke lokasi terima kasih."/>
    <s v="FCC"/>
    <d v="2026-12-08T17:10:31"/>
    <d v="2026-08-13T13:00:00"/>
    <m/>
    <s v="PS"/>
    <s v="SBW"/>
    <s v="NO ADDON"/>
    <n v="20260814"/>
    <s v="Completed"/>
    <s v="HSI Bisnis Promo HUT Telkom PSB 70% - 75 Mbps"/>
    <s v="INDIBIZ"/>
    <m/>
    <m/>
    <d v="2026-08-13T13:00:00"/>
    <s v="2026-08-13 13:00:00 | Tanggal pemasangan: 13/08/2026 Jam pemasangan : siang Info Tambahan : Hubungi pelanggan dulu sebelum ke lokasi terima kasih."/>
    <n v="2026"/>
    <n v="8"/>
    <n v="14"/>
    <d v="2026-08-14T00:00:00"/>
    <n v="0.45833333333575865"/>
    <x v="1"/>
  </r>
  <r>
    <n v="1854"/>
    <n v="1002519902"/>
    <n v="3"/>
    <x v="4"/>
    <n v="4"/>
    <s v="PEKALONGAN"/>
    <s v="BREBES"/>
    <s v="BMU"/>
    <s v="REG"/>
    <s v="AO"/>
    <x v="0"/>
    <m/>
    <s v="Completed (PS)"/>
    <s v="RBS-Regional 3"/>
    <d v="2026-08-11T13:32:31"/>
    <d v="2026-08-13T19:41:47"/>
    <n v="69363334"/>
    <m/>
    <n v="146281108015"/>
    <s v="SPBU 4452213 KALIWADAS"/>
    <s v="ODP-BMU-FJ/046"/>
    <s v="WO061587816"/>
    <m/>
    <m/>
    <m/>
    <n v="110.458749"/>
    <n v="-7.0365346999999998"/>
    <s v="AMRBS;403095;REG3;BAYU;085100296564;HSI 1S 100MB;535k;PIC 081225588474;ida.rodlotuljanah1984@gmail.com"/>
    <s v="Account Manager"/>
    <m/>
    <m/>
    <m/>
    <m/>
    <m/>
    <m/>
    <m/>
    <m/>
    <s v="Management Janji"/>
    <s v="2026-08-13 13:00:00|Nama PIC : Ibu Ida No HP : 081225588474 No Alt : - M Janji :  13 Agustus 2026 Jam Pasang : Pagi / Siang Note : hubungi pelanggan jika ingin kelokasi|40951378|MYDITA"/>
    <s v="FCC"/>
    <d v="2026-11-08T13:39:46"/>
    <d v="2026-08-13T13:00:00"/>
    <m/>
    <s v="PS"/>
    <s v="BMU"/>
    <s v="NO ADDON"/>
    <n v="2026081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3T13:00:00"/>
    <s v="2026-08-13 13:00:00|Nama PIC : Ibu Ida No HP : 081225588474 No Alt : - M Janji :  13 Agustus 2026 Jam Pasang : Pagi / Siang Note : hubungi pelanggan jika ingin kelokasi|40951378|MYDITA"/>
    <n v="2026"/>
    <n v="8"/>
    <n v="13"/>
    <d v="2026-08-13T00:00:00"/>
    <n v="-0.54166666666424135"/>
    <x v="1"/>
  </r>
  <r>
    <n v="1855"/>
    <n v="1002534056"/>
    <n v="3"/>
    <x v="4"/>
    <n v="4"/>
    <s v="SEMARANG"/>
    <s v="UNGARAN"/>
    <s v="BDN"/>
    <s v="REG"/>
    <s v="AO"/>
    <x v="0"/>
    <s v="1P INET"/>
    <s v="MIE - SEND SURVEY"/>
    <s v="RBS-Regional 3"/>
    <d v="2026-08-18T16:02:57"/>
    <d v="2026-08-18T16:04:01"/>
    <n v="69369299"/>
    <m/>
    <n v="141411106676"/>
    <s v="Kost Putri Mawar"/>
    <s v="ODP-BDN-FA/014 FA/D02/014.01"/>
    <s v="WO062035948"/>
    <m/>
    <m/>
    <m/>
    <n v="110.36858599999999"/>
    <n v="-7.2228558999999999"/>
    <s v="|MN00426|MYIA-080489745216/POI/M Agung Wahyu Jadmiko/088980313897/jadmikoagung96@gmail.com"/>
    <s v="MYIB_ASSISTANT"/>
    <m/>
    <m/>
    <m/>
    <m/>
    <m/>
    <m/>
    <m/>
    <m/>
    <s v="Management Janji"/>
    <s v="2026-08-19 13:00:00 |  M Janji : (19 AGUSTUS 2026) jam Pasang : siang Note : hubungi pelanggan jika ingin kelokasi"/>
    <s v="FCC"/>
    <s v="18-08-2026 16:10:25"/>
    <d v="2026-08-19T13:00:00"/>
    <m/>
    <s v="SURVEY_NEW_MANJA"/>
    <s v="BDN"/>
    <s v="NO ADDON"/>
    <m/>
    <s v="MIE - SEND SURVEY"/>
    <s v="HSI Bisnis Promo HUT RI PSB 70% - 50 Mbps"/>
    <s v="INDIBIZ"/>
    <m/>
    <m/>
    <d v="2026-08-19T13:00:00"/>
    <s v="2026-08-19 13:00:00 |  M Janji : (19 AGUSTUS 2026) jam Pasang : siang Note : hubungi pelanggan jika ingin kelokasi"/>
    <m/>
    <m/>
    <m/>
    <e v="#NUM!"/>
    <e v="#NUM!"/>
    <x v="0"/>
  </r>
  <r>
    <n v="1856"/>
    <n v="1002517228"/>
    <n v="3"/>
    <x v="6"/>
    <n v="5"/>
    <s v="PASURUAN"/>
    <s v="PROBOLINGGO"/>
    <s v="KRZ"/>
    <s v="REG"/>
    <s v="AO"/>
    <x v="0"/>
    <m/>
    <s v="CANCEL COMPLETED"/>
    <s v="RBS-Regional 3"/>
    <d v="2026-08-10T10:25:05"/>
    <d v="2026-08-10T13:32:23"/>
    <n v="69362230"/>
    <m/>
    <n v="152509216354"/>
    <s v="PEMERINTAH DESA KARANGBONG"/>
    <s v="ODP-KRZ-FK/41"/>
    <m/>
    <m/>
    <m/>
    <m/>
    <n v="113.3752181"/>
    <n v="-7.7884696"/>
    <s v="|MC30181|/SAIFUL HAQ/085236952514 / 081336559918/desakarangbong99@gmail.com  "/>
    <s v="Sales Force DBS"/>
    <m/>
    <m/>
    <m/>
    <m/>
    <m/>
    <m/>
    <m/>
    <m/>
    <m/>
    <m/>
    <m/>
    <d v="2026-10-08T10:39:47"/>
    <m/>
    <m/>
    <s v="REJECT_FCC"/>
    <s v="KRZ"/>
    <s v="NO ADDON"/>
    <m/>
    <s v="DECLINE : Decline - Batal Order NENG PUTRI MEILINDA PERMATASARI 40981184|MYDITA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s v="DECLINE : Decline - Batal Order NENG PUTRI MEILINDA PERMATASARI 40981184|MYDITA"/>
    <m/>
    <m/>
    <m/>
    <m/>
    <m/>
    <e v="#NUM!"/>
    <e v="#NUM!"/>
    <x v="0"/>
  </r>
  <r>
    <n v="1857"/>
    <n v="1002506091"/>
    <n v="3"/>
    <x v="1"/>
    <n v="5"/>
    <s v="KEDIRI"/>
    <s v="TRENGGALEK"/>
    <s v="TRE"/>
    <s v="REG"/>
    <s v="AO"/>
    <x v="0"/>
    <s v="1P INET"/>
    <s v="Completed (PS)"/>
    <s v="RBS-Regional 3"/>
    <d v="2026-08-03T13:25:56"/>
    <d v="2026-08-03T19:49:16"/>
    <n v="69357530"/>
    <m/>
    <n v="152608209007"/>
    <s v="PR ALFI PUTRA"/>
    <s v="ODP-TRE-FN/20 FN/D02/20.01"/>
    <s v="WO060794012"/>
    <m/>
    <m/>
    <m/>
    <n v="111.75874296011401"/>
    <n v="-8.0848471183703392"/>
    <s v="|MN00418|MYIA-037110045139/POI/DWI NUR AINIYATIL/08139346792/pr.alfiputra@gmail.com"/>
    <s v="MYIB_ASSISTANT"/>
    <m/>
    <m/>
    <m/>
    <m/>
    <m/>
    <m/>
    <m/>
    <m/>
    <s v="Management Janji"/>
    <s v="2026-08-04 13:00:00 | Nama PIC: bu dwi nur  Notel: 08139346792 Alt: -  Tanggal: 4/8/2026 Jam Pasang: Siang Note: Hubungi sebelum ke lokasi, terimakasih. Info pl "/>
    <s v="FCC"/>
    <d v="2026-03-08T13:40:15"/>
    <d v="2026-08-04T13:00:00"/>
    <m/>
    <s v="PS"/>
    <s v="TRE"/>
    <s v="NO ADDON"/>
    <n v="20260803"/>
    <s v="Completed"/>
    <s v="HSI Bisnis Promo HUT Telkom PSB 70% - 200 Mbps"/>
    <s v="INDIBIZ"/>
    <m/>
    <m/>
    <d v="2026-08-04T13:00:00"/>
    <s v="2026-08-04 13:00:00 | Nama PIC: bu dwi nur  Notel: 08139346792 Alt: -  Tanggal: 4/8/2026 Jam Pasang: Siang Note: Hubungi sebelum ke lokasi, terimakasih. Info pl "/>
    <n v="2026"/>
    <n v="8"/>
    <n v="3"/>
    <d v="2026-08-03T00:00:00"/>
    <n v="-1.5416666666642413"/>
    <x v="1"/>
  </r>
  <r>
    <n v="1858"/>
    <n v="1002514898"/>
    <n v="3"/>
    <x v="6"/>
    <n v="5"/>
    <s v="SIDOARJO"/>
    <s v="MOJOKERTO"/>
    <s v="NGI"/>
    <s v="REG"/>
    <s v="AO"/>
    <x v="0"/>
    <m/>
    <s v="Completed (PS)"/>
    <s v="RBS-Regional 3"/>
    <d v="2026-08-07T14:50:57"/>
    <d v="2026-08-08T15:56:13"/>
    <n v="69360908"/>
    <m/>
    <n v="152321202952"/>
    <s v="TOKO COMODORE"/>
    <s v="ODP-NGI-FH/07"/>
    <s v="WO061266850"/>
    <m/>
    <m/>
    <m/>
    <n v="112.6247166"/>
    <n v="-7.5501629000000001"/>
    <s v="|MN02783|/TOKO COMODORE/WINBACK HSI B2B + NETMONK (1:1) 150MBPS 761,1RB PSB DISC 70%//riefputraragil@gmail.com/MUHAMMAD FARHAN FUADI/85233377738"/>
    <s v="Sales Force DBS"/>
    <m/>
    <m/>
    <m/>
    <m/>
    <m/>
    <m/>
    <m/>
    <m/>
    <s v="Management Janji"/>
    <s v="2026-08-09 13:00:00|Nama : BP MUHAMMAD FARHAN FUADI  No Hp : 085233377738 No Alt :  Tgl Pemasangan : 09 Agustus 2026 Interval : PAGI  Note : Hubungi pelanggan terlebih dahulu|40971402|MYDITA"/>
    <s v="FCC"/>
    <d v="2026-07-08T14:56:06"/>
    <d v="2026-08-09T13:00:00"/>
    <m/>
    <s v="PS"/>
    <s v="NGI"/>
    <s v="NETMONK"/>
    <n v="2026080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9T13:00:00"/>
    <s v="2026-08-09 13:00:00|Nama : BP MUHAMMAD FARHAN FUADI  No Hp : 085233377738 No Alt :  Tgl Pemasangan : 09 Agustus 2026 Interval : PAGI  Note : Hubungi pelanggan terlebih dahulu|40971402|MYDITA"/>
    <n v="2026"/>
    <n v="8"/>
    <n v="8"/>
    <d v="2026-08-08T00:00:00"/>
    <n v="-1.5416666666642413"/>
    <x v="1"/>
  </r>
  <r>
    <n v="1859"/>
    <n v="1002517757"/>
    <n v="3"/>
    <x v="6"/>
    <n v="5"/>
    <s v="SIDOARJO"/>
    <s v="PASURUAN"/>
    <s v="BEJ"/>
    <s v="REG"/>
    <s v="AO"/>
    <x v="0"/>
    <m/>
    <s v="Completed (PS)"/>
    <s v="RBS-Regional 3"/>
    <d v="2026-08-10T13:30:10"/>
    <d v="2026-08-11T14:07:06"/>
    <n v="69362443"/>
    <m/>
    <n v="152742207095"/>
    <s v="RYAN COMPUTER"/>
    <s v="ODP-BEJ-FJ/08"/>
    <s v="WO061467462"/>
    <m/>
    <m/>
    <m/>
    <n v="112.73333030000001"/>
    <n v="-7.5878936000000001"/>
    <s v="|MN01982|/RYAN COMPUTER/WINBACK 2.0 HSI B2B (1:2) 50MBPS 320RB PSB DISC 70%//Mukhammadluddin7@gmail.com/MUHAMMAD LUDDIN/85708945003"/>
    <s v="Sales Force DBS"/>
    <m/>
    <m/>
    <m/>
    <m/>
    <m/>
    <m/>
    <m/>
    <m/>
    <s v="Management Janji"/>
    <s v="2026-08-12 13:00:00|Tanggal Pemasangan : 12 Agustus 2026 Jam Pemasangan : 08:00 13:00 Info Tambahan : Hubungi pelanggan dulu sebelum ke lokasi terimakasih|40961370|MYDITA"/>
    <s v="FCC"/>
    <d v="2026-10-08T13:39:47"/>
    <d v="2026-08-12T13:00:00"/>
    <m/>
    <s v="PS"/>
    <s v="BEJ"/>
    <s v="NO ADDON"/>
    <n v="20260811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12T13:00:00"/>
    <s v="2026-08-12 13:00:00|Tanggal Pemasangan : 12 Agustus 2026 Jam Pemasangan : 08:00 13:00 Info Tambahan : Hubungi pelanggan dulu sebelum ke lokasi terimakasih|40961370|MYDITA"/>
    <n v="2026"/>
    <n v="8"/>
    <n v="11"/>
    <d v="2026-08-11T00:00:00"/>
    <n v="-1.5416666666642413"/>
    <x v="1"/>
  </r>
  <r>
    <n v="1860"/>
    <n v="1002519757"/>
    <n v="3"/>
    <x v="4"/>
    <n v="4"/>
    <s v="SEMARANG"/>
    <s v="SALATIGA"/>
    <s v="SLI"/>
    <s v="REG"/>
    <s v="AO"/>
    <x v="0"/>
    <s v="1P INET"/>
    <s v="Completed (PS)"/>
    <s v="RBS-Regional 3"/>
    <d v="2026-08-11T12:47:57"/>
    <d v="2026-08-12T13:20:31"/>
    <n v="69363275"/>
    <m/>
    <n v="142434111386"/>
    <s v="SPBU TINGKIR KANTOR"/>
    <s v="ODP-SLI-FE/062"/>
    <s v="WO061490868"/>
    <m/>
    <m/>
    <m/>
    <n v="110.5137967"/>
    <n v="-7.3607141999999897"/>
    <s v="|MN00238|MYIA-007179996864/POI/NATALIA/085741444431/spbu4450704@yahoo.co.id"/>
    <s v="MYIB_ASSISTANT"/>
    <m/>
    <m/>
    <m/>
    <m/>
    <m/>
    <m/>
    <m/>
    <m/>
    <s v="Management Janji"/>
    <s v="2026-08-12 13:00:00 | Nama PIC:  BU NATALIA No HP: 085741444431 Alt: Tanggal: 12/8/2026 Jam Pasang: Siang Note: Hubungi sebelum ke lokasi, terimakasih."/>
    <s v="FCC"/>
    <d v="2026-11-08T12:54:45"/>
    <d v="2026-08-12T13:00:00"/>
    <m/>
    <s v="PS"/>
    <s v="SLI"/>
    <s v="NO ADDON"/>
    <n v="20260812"/>
    <s v="Completed"/>
    <s v="HSI Bisnis Basic Promo HUT Telkom PSB 70% - 100 Mbps"/>
    <s v="INDIBIZ"/>
    <m/>
    <m/>
    <d v="2026-08-12T13:00:00"/>
    <s v="2026-08-12 13:00:00 | Nama PIC:  BU NATALIA No HP: 085741444431 Alt: Tanggal: 12/8/2026 Jam Pasang: Siang Note: Hubungi sebelum ke lokasi, terimakasih."/>
    <n v="2026"/>
    <n v="8"/>
    <n v="12"/>
    <d v="2026-08-12T00:00:00"/>
    <n v="-0.54166666666424135"/>
    <x v="1"/>
  </r>
  <r>
    <n v="1861"/>
    <n v="1002511052"/>
    <n v="3"/>
    <x v="2"/>
    <n v="4"/>
    <s v="YOGYAKARTA"/>
    <s v="INNER - YOGYA JATENG SELATAN"/>
    <s v="PGR"/>
    <s v="REG"/>
    <s v="AO"/>
    <x v="0"/>
    <m/>
    <s v="Completed (PS)"/>
    <s v="RBS-Regional 3"/>
    <d v="2026-08-05T15:36:41"/>
    <d v="2026-08-06T12:18:17"/>
    <n v="69359392"/>
    <m/>
    <n v="141114227812"/>
    <s v="The Foresta"/>
    <s v="ODP-PGR-FBB/087"/>
    <s v="WO061027254"/>
    <m/>
    <m/>
    <m/>
    <n v="110.3681193"/>
    <n v="-7.8147181999999997"/>
    <s v="AMRBS/965966/DINA MENTARI/R3/YOGYAKARTA/PSB HSI BISNIS 1S  150 MBPS PROMO HUT TELKOM 1:1/VIKA/0811250505/clarissaroselynn@yahoo.com"/>
    <s v="Account Manager"/>
    <m/>
    <m/>
    <m/>
    <m/>
    <m/>
    <m/>
    <m/>
    <m/>
    <s v="Management Janji"/>
    <s v="2026-08-07 08:00:00|Tanggal Pemasangan : 07 Agustus 2026 Jam Pemasangan : 08:00 15:00 Info Tambahan : Hubungi pelanggan dulu sebelum ke lokasi terimakasih|40010577|MYDITA"/>
    <s v="FCC"/>
    <d v="2026-05-08T15:39:51"/>
    <d v="2026-08-07T08:00:00"/>
    <m/>
    <s v="PS"/>
    <s v="PGR"/>
    <s v="NO ADDON"/>
    <n v="20260806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7T08:00:00"/>
    <s v="2026-08-07 08:00:00|Tanggal Pemasangan : 07 Agustus 2026 Jam Pemasangan : 08:00 15:00 Info Tambahan : Hubungi pelanggan dulu sebelum ke lokasi terimakasih|40010577|MYDITA"/>
    <n v="2026"/>
    <n v="8"/>
    <n v="6"/>
    <d v="2026-08-06T00:00:00"/>
    <n v="-1.3333333333357587"/>
    <x v="1"/>
  </r>
  <r>
    <n v="1862"/>
    <n v="1002510076"/>
    <n v="3"/>
    <x v="2"/>
    <n v="4"/>
    <s v="MAGELANG"/>
    <s v="PURWOREJJO"/>
    <s v="PWJ"/>
    <s v="REG"/>
    <s v="AO"/>
    <x v="0"/>
    <m/>
    <s v="SIBEL - CREATE ORDER FAIL"/>
    <s v="RBS-Regional 3"/>
    <d v="2026-08-05T10:54:10"/>
    <d v="2026-08-18T17:20:22"/>
    <n v="69358920"/>
    <m/>
    <n v="142138510581"/>
    <s v="MTS AL IMAN 2 BULUS"/>
    <s v="ODP-PWJ-FBC/022"/>
    <s v="WO060991479"/>
    <m/>
    <m/>
    <m/>
    <n v="110.005751634004"/>
    <n v="-7.6874878557081701"/>
    <s v="AMRBS ; 402718 ; AMEX ; AMY ; TREG3 ; MAGELANG ;/PSB 2S HSI BISNIS NETMONK 300 MB PROMO SAMBUT AWAL TAHUN/DWI RIZQIYANTO/085148350154/rdwi53774@gmail.com/INPUL 1002215760"/>
    <s v="Amex"/>
    <m/>
    <m/>
    <m/>
    <m/>
    <m/>
    <m/>
    <m/>
    <m/>
    <s v="Management Janji"/>
    <s v="2026-08-20 15:00:00|M Janji : (19/agustus/2026) jam Pasang : 09:00 Note : hubungi pelanggan jika ingin kelokasi|40971304|MYDITA"/>
    <s v="FCC"/>
    <d v="2026-05-08T10:54:57"/>
    <d v="2026-08-09T08:00:00"/>
    <m/>
    <s v="INPROGRESS_SC"/>
    <s v="PWJ"/>
    <s v="NETMONK"/>
    <m/>
    <s v="[ERROR Orchestrate Product] -  - Missing DN Number on Product : Telkom Digital Product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20T15:00:00"/>
    <s v="2026-08-20 15:00:00|M Janji : (19/agustus/2026) jam Pasang : 09:00 Note : hubungi pelanggan jika ingin kelokasi|40971304|MYDITA"/>
    <m/>
    <m/>
    <m/>
    <e v="#NUM!"/>
    <e v="#NUM!"/>
    <x v="0"/>
  </r>
  <r>
    <n v="1863"/>
    <n v="1002509983"/>
    <n v="3"/>
    <x v="4"/>
    <n v="4"/>
    <s v="SEMARANG"/>
    <s v="SALATIGA"/>
    <s v="SLI"/>
    <s v="REG"/>
    <s v="AO"/>
    <x v="0"/>
    <s v="1P INET"/>
    <s v="Completed (PS)"/>
    <s v="RBS-Regional 3"/>
    <d v="2026-08-05T10:28:56"/>
    <d v="2026-08-05T17:02:21"/>
    <n v="69358903"/>
    <m/>
    <n v="142434111004"/>
    <s v="KB-TK-TPA AL QUDWAH KIDS CENTER"/>
    <s v="ODP-SLI-FM/087 FM/D07/087.01"/>
    <s v="WO060960400"/>
    <m/>
    <m/>
    <m/>
    <n v="110.49071043565399"/>
    <n v="-7.3057998761191696"/>
    <s v="|MN00481|MYIA-049321494918/POI/suyati/08122889983/nasya0123@gmail.com"/>
    <s v="MYIB_ASSISTANT"/>
    <m/>
    <m/>
    <m/>
    <m/>
    <m/>
    <m/>
    <m/>
    <m/>
    <s v="Management Janji"/>
    <s v="2026-08-06 08:00:00 | Jam pemasangan : 12.00 Info Tambahan : Hubungi pelanggan dulu sebelum ke lokasi terimakasih  "/>
    <s v="FCC"/>
    <d v="2026-05-08T10:39:45"/>
    <d v="2026-08-06T08:00:00"/>
    <m/>
    <s v="PS"/>
    <s v="SLI"/>
    <s v="NO ADDON"/>
    <n v="20260805"/>
    <s v="Completed"/>
    <s v="HSI Bisnis Promo HUT Telkom PSB 70% - 50 Mbps"/>
    <s v="INDIBIZ"/>
    <m/>
    <m/>
    <d v="2026-08-06T08:00:00"/>
    <s v="2026-08-06 08:00:00 | Jam pemasangan : 12.00 Info Tambahan : Hubungi pelanggan dulu sebelum ke lokasi terimakasih  "/>
    <n v="2026"/>
    <n v="8"/>
    <n v="5"/>
    <d v="2026-08-05T00:00:00"/>
    <n v="-1.3333333333357587"/>
    <x v="1"/>
  </r>
  <r>
    <n v="1864"/>
    <n v="1002515024"/>
    <n v="3"/>
    <x v="1"/>
    <n v="5"/>
    <s v="KEDIRI"/>
    <s v="TRENGGALEK"/>
    <s v="TRE"/>
    <s v="REG"/>
    <s v="AO"/>
    <x v="0"/>
    <s v="1P INET"/>
    <s v="Completed (PS)"/>
    <s v="RBS-Regional 3"/>
    <d v="2026-08-07T15:16:56"/>
    <d v="2026-08-08T08:19:06"/>
    <n v="69360962"/>
    <m/>
    <n v="152608207746"/>
    <s v="SPBU 54.663.04 TRENGGALEK"/>
    <s v="ODP-TRE-FG/50"/>
    <s v="WO061180349"/>
    <m/>
    <m/>
    <m/>
    <n v="111.717043741187"/>
    <n v="-8.0484108462416497"/>
    <s v="|MN02702|MYIA-014483538663/POI/KURNIA TRI BASKORO EDI/08113638346/kurniaedi72@gmail.com"/>
    <s v="MYIB_ASSISTANT"/>
    <m/>
    <m/>
    <m/>
    <m/>
    <m/>
    <m/>
    <m/>
    <m/>
    <s v="Management Janji"/>
    <s v="2026-08-08 13:00:00 | M Janji : 8 agustus 2026 jam Pasang : siang (AKTIVASI) Note : hubungi pelanggan jika ingin kelokasi "/>
    <s v="FCC"/>
    <d v="2026-07-08T15:25:38"/>
    <d v="2026-08-08T13:00:00"/>
    <m/>
    <s v="PS"/>
    <s v="TRE"/>
    <s v="NO ADDON"/>
    <n v="20260808"/>
    <s v="Completed"/>
    <s v="HSI Bisnis Promo HUT Telkom PSB 70% - 50 Mbps"/>
    <s v="INDIBIZ"/>
    <m/>
    <m/>
    <d v="2026-08-08T13:00:00"/>
    <s v="2026-08-08 13:00:00 | M Janji : 8 agustus 2026 jam Pasang : siang (AKTIVASI) Note : hubungi pelanggan jika ingin kelokasi "/>
    <n v="2026"/>
    <n v="8"/>
    <n v="8"/>
    <d v="2026-08-08T00:00:00"/>
    <n v="-0.54166666666424135"/>
    <x v="1"/>
  </r>
  <r>
    <n v="1865"/>
    <n v="1002507817"/>
    <n v="3"/>
    <x v="6"/>
    <n v="5"/>
    <s v="PASURUAN"/>
    <s v="PASURUAN"/>
    <s v="PSN"/>
    <s v="REG"/>
    <s v="AO"/>
    <x v="0"/>
    <m/>
    <s v="Completed (PS)"/>
    <s v="RBS-Regional 3"/>
    <d v="2026-08-04T11:39:28"/>
    <d v="2026-08-04T19:09:48"/>
    <n v="69358171"/>
    <m/>
    <n v="152729256680"/>
    <s v="KEPONTEN SIDOGIRI"/>
    <s v="ODP-PSN-FB/02"/>
    <s v="WO060879430"/>
    <m/>
    <m/>
    <m/>
    <n v="112.8389274"/>
    <n v="-7.6677393"/>
    <s v="|MN02680|/KEPONTEN SIDOGIRI/WINBACK 2.0 HSI B2B (1:2) 50MBPS 320RB PSB DISC 70%// solihinyani@gmail.com/SLAMET/85203030789"/>
    <s v="Sales Force DBS"/>
    <m/>
    <m/>
    <m/>
    <m/>
    <m/>
    <m/>
    <m/>
    <m/>
    <s v="Management Janji"/>
    <s v="2026-08-05 13:00:00|M Janji : (05/08/2026) jam Pasang : 09:00 Note : hubungi pelanggan jika ingin kelokasi`|40961370|MYDITA"/>
    <s v="FCC"/>
    <d v="2026-04-08T11:40:22"/>
    <d v="2026-08-05T13:00:00"/>
    <m/>
    <s v="PS"/>
    <s v="PSN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13:00:00"/>
    <s v="2026-08-05 13:00:00|M Janji : (05/08/2026) jam Pasang : 09:00 Note : hubungi pelanggan jika ingin kelokasi`|40961370|MYDITA"/>
    <n v="2026"/>
    <n v="8"/>
    <n v="4"/>
    <d v="2026-08-04T00:00:00"/>
    <n v="-1.5416666666642413"/>
    <x v="1"/>
  </r>
  <r>
    <n v="1866"/>
    <n v="1002530019"/>
    <n v="3"/>
    <x v="1"/>
    <n v="5"/>
    <s v="KEDIRI"/>
    <s v="KEDIRI"/>
    <s v="PAE"/>
    <s v="REG"/>
    <s v="AO"/>
    <x v="0"/>
    <s v="1P INET"/>
    <s v="Completed (PS)"/>
    <s v="RBS-Regional 3"/>
    <d v="2026-08-16T17:37:56"/>
    <d v="2026-08-17T21:08:24"/>
    <n v="69367724"/>
    <m/>
    <n v="152639219503"/>
    <s v="TPQ/TK NURUL ISLAM"/>
    <s v="ODP-PAE-FE/04 FE/D01/04.01"/>
    <s v="WO061895976"/>
    <m/>
    <m/>
    <m/>
    <n v="112.145069472177"/>
    <n v="-7.7385198194073297"/>
    <s v="|MC20202|MYIA-077194636342/POI/NUFAL BAIDAWI/08213329613/tpq.nurulislam2929@gmail.com"/>
    <s v="MYIB_ASSISTANT"/>
    <m/>
    <m/>
    <m/>
    <m/>
    <m/>
    <m/>
    <m/>
    <m/>
    <s v="Management Janji"/>
    <s v="2026-08-17 15:00:00 | Tanggal Pemasangan : 17 Agustus 2026 Jam Pemasangan : 08:00 15:00 Info Tambahan : Hubungi pelanggan dulu sebelum ke lokasi terimakasih"/>
    <s v="FCC"/>
    <s v="16-08-2026 17:39:54"/>
    <d v="2026-08-17T15:00:00"/>
    <m/>
    <s v="PS"/>
    <s v="PAE"/>
    <s v="NO ADDON"/>
    <n v="20260817"/>
    <s v="Completed"/>
    <s v="HSI Bisnis PSB 70% - 300 Mbps"/>
    <s v="INDIBIZ"/>
    <m/>
    <m/>
    <d v="2026-08-17T15:00:00"/>
    <s v="2026-08-17 15:00:00 | Tanggal Pemasangan : 17 Agustus 2026 Jam Pemasangan : 08:00 15:00 Info Tambahan : Hubungi pelanggan dulu sebelum ke lokasi terimakasih"/>
    <n v="2026"/>
    <n v="8"/>
    <n v="17"/>
    <d v="2026-08-17T00:00:00"/>
    <n v="-0.625"/>
    <x v="1"/>
  </r>
  <r>
    <n v="1867"/>
    <n v="1002528937"/>
    <n v="3"/>
    <x v="3"/>
    <n v="5"/>
    <s v="SBY UTARA"/>
    <s v="LAMONGAN"/>
    <s v="BDG"/>
    <s v="REG"/>
    <s v="AO"/>
    <x v="0"/>
    <s v="1P INET"/>
    <s v="Completed (PS)"/>
    <s v="RBS-Regional 3"/>
    <d v="2026-08-15T19:49:57"/>
    <d v="2026-08-17T14:20:51"/>
    <n v="69367217"/>
    <m/>
    <n v="152448203694"/>
    <s v="PT. ARSUAR DIGITAL BISNIS"/>
    <s v="ODP-BDG-FJ/10 FJ/D01/10.01"/>
    <s v="WO061846384"/>
    <m/>
    <m/>
    <m/>
    <n v="112.41572360000001"/>
    <n v="-6.9189581000000002"/>
    <s v="|MYIB-CUST|MYTN-074371274459/POI/AHMAD FERI INDRA JAYA/085111342200/ptafi.lmg@gmail.com"/>
    <s v="MYINDIBIZ"/>
    <m/>
    <m/>
    <m/>
    <m/>
    <m/>
    <m/>
    <m/>
    <m/>
    <s v="Management Janji"/>
    <s v="2026-08-17 10:00:00 | Jam Pemasangan : 08:00 - 12.00 Tanggal Pemasangan : MINGGU 16 AGUSTUS 2026 Info Tambahan : Hubungi pelanggan sebelum datang ke lokasi"/>
    <s v="FCC"/>
    <s v="15-08-2026 19:54:57"/>
    <d v="2026-08-17T10:00:00"/>
    <m/>
    <s v="PS"/>
    <s v="BDG"/>
    <s v="NO ADDON"/>
    <n v="20260817"/>
    <s v="Completed"/>
    <s v="HSI Bisnis Promo HUT Telkom PSB 70% - 200 Mbps"/>
    <s v="INDIBIZ"/>
    <m/>
    <m/>
    <d v="2026-08-17T10:00:00"/>
    <s v="2026-08-17 10:00:00 | Jam Pemasangan : 08:00 - 12.00 Tanggal Pemasangan : MINGGU 16 AGUSTUS 2026 Info Tambahan : Hubungi pelanggan sebelum datang ke lokasi"/>
    <n v="2026"/>
    <n v="8"/>
    <n v="17"/>
    <d v="2026-08-17T00:00:00"/>
    <n v="-0.41666666666424135"/>
    <x v="1"/>
  </r>
  <r>
    <n v="1868"/>
    <n v="1002515519"/>
    <n v="3"/>
    <x v="1"/>
    <n v="5"/>
    <s v="MALANG"/>
    <s v="KEPANJEN"/>
    <s v="GDG"/>
    <s v="REG"/>
    <s v="AO"/>
    <x v="0"/>
    <s v="1P INET"/>
    <s v="Completed (PS)"/>
    <s v="RBS-Regional 3"/>
    <d v="2026-08-07T19:55:57"/>
    <d v="2026-08-09T08:39:36"/>
    <n v="69361187"/>
    <m/>
    <n v="152704231416"/>
    <s v="Spbu 54.651.19"/>
    <s v="ODP-GDG-FAC/44 FAC/D10/44.01"/>
    <s v="WO061210337"/>
    <m/>
    <m/>
    <m/>
    <n v="112.628193"/>
    <n v="-8.0196629999999995"/>
    <s v="|MN02540|MYIA-084525555246/POI/Nikko adam alexsandro/085704246151/ayikpurwanti01@gmail.com"/>
    <s v="MYIB_ASSISTANT"/>
    <m/>
    <m/>
    <m/>
    <m/>
    <m/>
    <m/>
    <m/>
    <m/>
    <s v="Management Janji"/>
    <s v="2026-08-10 08:00:00 | M Janji : (08/08/026) jam Pasang : 09:00 Note : hubungi pelanggan jika ingin kelokasi"/>
    <s v="FCC"/>
    <d v="2026-07-08T20:10:53"/>
    <d v="2026-08-10T08:00:00"/>
    <m/>
    <s v="PS"/>
    <s v="GDG"/>
    <s v="NO ADDON"/>
    <n v="20260809"/>
    <s v="Completed"/>
    <s v="HSI Bisnis Promo HUT Telkom PSB 70% - 50 Mbps"/>
    <s v="INDIBIZ"/>
    <m/>
    <m/>
    <d v="2026-08-10T08:00:00"/>
    <s v="2026-08-10 08:00:00 | M Janji : (08/08/026) jam Pasang : 09:00 Note : hubungi pelanggan jika ingin kelokasi"/>
    <n v="2026"/>
    <n v="8"/>
    <n v="9"/>
    <d v="2026-08-09T00:00:00"/>
    <n v="-1.3333333333357587"/>
    <x v="1"/>
  </r>
  <r>
    <n v="1869"/>
    <n v="1002530637"/>
    <n v="3"/>
    <x v="6"/>
    <n v="5"/>
    <s v="JEMBER"/>
    <s v="SITUBONDO"/>
    <s v="SIT"/>
    <s v="REG"/>
    <s v="AO"/>
    <x v="0"/>
    <s v="1P INET"/>
    <s v="Completed (PS)"/>
    <s v="RBS-Regional 3"/>
    <d v="2026-08-17T11:02:56"/>
    <d v="2026-08-17T18:35:03"/>
    <n v="69367923"/>
    <m/>
    <n v="152506219138"/>
    <s v="TOKO HAFID"/>
    <s v="ODP-SIT-FN/64"/>
    <s v="WO061918353"/>
    <m/>
    <m/>
    <m/>
    <n v="113.933599"/>
    <n v="-7.6996190000000002"/>
    <s v="|MN00099|MYIA-070842329245/POI/HAFID SULAEMAN RIDHO/083169868003/plaosawardatul@gmail.com"/>
    <s v="MYIB_ASSISTANT"/>
    <m/>
    <m/>
    <m/>
    <m/>
    <m/>
    <m/>
    <m/>
    <m/>
    <s v="Management Janji"/>
    <s v="2026-08-18 08:00:00 | telp :083169868003 alt : Tanggal pemasangan :18/08/2026 Jam pemasangan : pagi/siang Info Tambahan : Hubungi pelanggan dulu sebelum ke lokasi terima kasih."/>
    <s v="FCC"/>
    <s v="17-08-2026 11:10:12"/>
    <d v="2026-08-18T08:00:00"/>
    <m/>
    <s v="PS"/>
    <s v="SIT"/>
    <s v="NO ADDON"/>
    <n v="20260817"/>
    <s v="Completed"/>
    <s v="HSI Bisnis Khusus Winback PSB 70% - 200 Mbps"/>
    <s v="INDIBIZ"/>
    <m/>
    <m/>
    <d v="2026-08-18T08:00:00"/>
    <s v="2026-08-18 08:00:00 | telp :083169868003 alt : Tanggal pemasangan :18/08/2026 Jam pemasangan : pagi/siang Info Tambahan : Hubungi pelanggan dulu sebelum ke lokasi terima kasih."/>
    <n v="2026"/>
    <n v="8"/>
    <n v="17"/>
    <d v="2026-08-17T00:00:00"/>
    <n v="-1.3333333333357587"/>
    <x v="1"/>
  </r>
  <r>
    <n v="1870"/>
    <n v="1002514056"/>
    <n v="3"/>
    <x v="1"/>
    <n v="5"/>
    <s v="MALANG"/>
    <s v="KEPANJEN"/>
    <s v="GDI"/>
    <s v="REG"/>
    <s v="AO"/>
    <x v="0"/>
    <s v="1P INET"/>
    <s v="Completed (PS)"/>
    <s v="RBS-Regional 3"/>
    <d v="2026-08-07T10:16:58"/>
    <d v="2026-08-07T16:12:07"/>
    <n v="69360522"/>
    <m/>
    <n v="152715213805"/>
    <s v="SMKS AL-LATHIFI Gondanglegi"/>
    <s v="ODP-GDI-FT/43 FT/D03/43.01"/>
    <s v="WO061142102"/>
    <m/>
    <m/>
    <m/>
    <n v="112.6118317"/>
    <n v="-8.1653344000000008"/>
    <s v="MD|MYIB-000625895290|SYSTEM|SMK Al-lathifi|08971412112"/>
    <s v="LPC_EBIS"/>
    <m/>
    <m/>
    <m/>
    <m/>
    <m/>
    <m/>
    <m/>
    <m/>
    <s v="Management Janji"/>
    <s v="2026-08-08 08:00:00 | Nama PIC:  bp m faris  No HP: 08971412112 Alt: Tanggal: 8/8/2026 Jam Pasang: Pagi Note: Hubungi sebelum ke lokasi, terimakasih"/>
    <s v="FCC"/>
    <d v="2026-07-08T10:25:16"/>
    <d v="2026-08-08T08:00:00"/>
    <m/>
    <s v="PS"/>
    <s v="GDI"/>
    <s v="NO ADDON"/>
    <n v="20260807"/>
    <s v="Completed"/>
    <s v="HSI Basic Khusus Winback 3.0 PSB 70% - 50 Mbps"/>
    <s v="INDIBIZ"/>
    <m/>
    <m/>
    <d v="2026-08-08T08:00:00"/>
    <s v="2026-08-08 08:00:00 | Nama PIC:  bp m faris  No HP: 08971412112 Alt: Tanggal: 8/8/2026 Jam Pasang: Pagi Note: Hubungi sebelum ke lokasi, terimakasih"/>
    <n v="2026"/>
    <n v="8"/>
    <n v="7"/>
    <d v="2026-08-07T00:00:00"/>
    <n v="-1.3333333333357587"/>
    <x v="1"/>
  </r>
  <r>
    <n v="1871"/>
    <n v="1002518931"/>
    <n v="3"/>
    <x v="3"/>
    <n v="5"/>
    <s v="MADURA"/>
    <s v="BANGKALAN"/>
    <s v="KPP"/>
    <s v="REG"/>
    <s v="AO"/>
    <x v="0"/>
    <s v="1P INET"/>
    <s v="Completed (PS)"/>
    <s v="RBS-Regional 3"/>
    <d v="2026-08-11T09:01:58"/>
    <d v="2026-08-11T20:27:44"/>
    <n v="69362913"/>
    <m/>
    <n v="152437905597"/>
    <s v="SMA NU Sappar"/>
    <s v="ODP-KPP-FE/41 FE/D01/41.01"/>
    <s v="WO061464430"/>
    <m/>
    <m/>
    <m/>
    <n v="113.270740136504"/>
    <n v="-7.0409111190795004"/>
    <s v="MD|MYDB-20260810264883|DN00001/MN00572|SMA NU Sappar|087766381766"/>
    <s v="MYDIGIBIZPARTNER"/>
    <m/>
    <m/>
    <m/>
    <m/>
    <m/>
    <m/>
    <m/>
    <m/>
    <s v="Management Janji"/>
    <s v="2026-08-12 08:00:00 | Tanggal Pemasangan : 12 Agustus 2026 Jam Pemasangan : 08:00 13:00 Info Tambahan : Hubungi pelanggan dulu sebelum ke lokasi terimakasih"/>
    <s v="FCC"/>
    <d v="2026-11-08T09:09:52"/>
    <d v="2026-08-12T08:00:00"/>
    <m/>
    <s v="PS"/>
    <s v="KPP"/>
    <s v="NETMONK"/>
    <n v="20260811"/>
    <s v="Completed"/>
    <s v="HSI Bisnis Bundling Netmonk Promo 2026 PSB 70% - 300 Mbps"/>
    <s v="INDIBIZ"/>
    <m/>
    <m/>
    <d v="2026-08-12T08:00:00"/>
    <s v="2026-08-12 08:00:00 | Tanggal Pemasangan : 12 Agustus 2026 Jam Pemasangan : 08:00 13:00 Info Tambahan : Hubungi pelanggan dulu sebelum ke lokasi terimakasih"/>
    <n v="2026"/>
    <n v="8"/>
    <n v="11"/>
    <d v="2026-08-11T00:00:00"/>
    <n v="-1.3333333333357587"/>
    <x v="1"/>
  </r>
  <r>
    <n v="1872"/>
    <n v="1002510029"/>
    <n v="3"/>
    <x v="7"/>
    <n v="4"/>
    <s v="SOLO"/>
    <s v="INNER - SOLO JATENG TIMUR"/>
    <s v="MSO"/>
    <s v="REG"/>
    <s v="AO"/>
    <x v="0"/>
    <m/>
    <s v="Completed (PS)"/>
    <s v="RBS-Regional 3"/>
    <d v="2026-08-05T10:40:29"/>
    <d v="2026-08-07T13:51:15"/>
    <n v="69358914"/>
    <m/>
    <n v="142566101919"/>
    <s v="Kommu Space UNS"/>
    <s v="ODP-MSO-FC/039"/>
    <s v="WO061044510"/>
    <m/>
    <m/>
    <m/>
    <n v="110.85869193076999"/>
    <n v="-7.5484586095061799"/>
    <s v="AMRBS;960218/Candra Evita Tryariestya/TREG4SOLO/Dhanindra Khanza Wiratama/0882008699545 dan 085113634183/kommuspace.uns@gmail.com/PSB HSI BISNIS WINBACK 2.0 50MBPS ABODEMEN 320.000"/>
    <s v="Account Manager"/>
    <m/>
    <m/>
    <m/>
    <m/>
    <m/>
    <m/>
    <m/>
    <m/>
    <s v="Management Janji"/>
    <s v="2026-08-07 08:00:00|Nama PIC : Indra  No HP : 0882008699545 Alt : 085113634183 M Janji : 07/08/2026 Jam Pasang : 08.00 - 13:00  NoteÃ‚Â :  hubungi terlebih dahulu sebelum kelokasi |40981182|MYDITA"/>
    <s v="FCC"/>
    <d v="2026-05-08T10:54:57"/>
    <d v="2026-08-07T08:00:00"/>
    <m/>
    <s v="PS"/>
    <s v="MSO"/>
    <s v="NO ADDON"/>
    <n v="20260807"/>
    <s v="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07T08:00:00"/>
    <s v="2026-08-07 08:00:00|Nama PIC : Indra  No HP : 0882008699545 Alt : 085113634183 M Janji : 07/08/2026 Jam Pasang : 08.00 - 13:00  NoteÃ‚Â :  hubungi terlebih dahulu sebelum kelokasi |40981182|MYDITA"/>
    <n v="2026"/>
    <n v="8"/>
    <n v="7"/>
    <d v="2026-08-07T00:00:00"/>
    <n v="-0.33333333333575865"/>
    <x v="1"/>
  </r>
  <r>
    <n v="1873"/>
    <n v="1002512264"/>
    <n v="3"/>
    <x v="4"/>
    <n v="4"/>
    <s v="PEKALONGAN"/>
    <s v="BREBES"/>
    <s v="BMU"/>
    <s v="REG"/>
    <s v="AO"/>
    <x v="0"/>
    <m/>
    <s v="Completed (PS)"/>
    <s v="RBS-Regional 3"/>
    <d v="2026-08-06T12:46:10"/>
    <d v="2026-08-06T13:45:50"/>
    <n v="69359036"/>
    <m/>
    <n v="146281107950"/>
    <s v="al barokah"/>
    <s v="ODP-BMU-FS/029"/>
    <s v="WO061069503"/>
    <m/>
    <m/>
    <m/>
    <n v="108.990334"/>
    <n v="-7.269749"/>
    <s v="|MN01881|MYIA-054323853870/POI/purwanto/081225564113/hermanvanarsyad@gmail.com"/>
    <s v="Sales Profesional"/>
    <m/>
    <m/>
    <m/>
    <m/>
    <m/>
    <m/>
    <m/>
    <m/>
    <s v="Management Janji"/>
    <s v="2026-08-06 08:00:00 | Tanggal pemasangan: 06/08/2026  Jam pemasangan : pagi / siang  Info Tambahan : Hubungi pelanggan dulu sebelum ke lokasi  terima kasih"/>
    <s v="FCC"/>
    <d v="2026-06-08T12:55:41"/>
    <m/>
    <m/>
    <s v="PS"/>
    <s v="BMU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7:00:00"/>
    <s v="2026-08-06 08:00:00 | Tanggal pemasangan: 06/08/2026  Jam pemasangan : pagi / siang  Info Tambahan : Hubungi pelanggan dulu sebelum ke lokasi  terima kasih"/>
    <n v="2026"/>
    <n v="8"/>
    <n v="6"/>
    <d v="2026-08-06T00:00:00"/>
    <n v="-0.29166666666424135"/>
    <x v="1"/>
  </r>
  <r>
    <n v="1874"/>
    <n v="1002504696"/>
    <n v="3"/>
    <x v="0"/>
    <n v="5"/>
    <s v="MATARAM"/>
    <s v="INNER - NUSA TENGGARA"/>
    <s v="SWE"/>
    <s v="REG"/>
    <s v="AO"/>
    <x v="0"/>
    <s v="1P INET"/>
    <s v="102 | FOLLOW UP COMPLETED"/>
    <s v="RBS-Regional 3"/>
    <d v="2026-08-01T15:11:56"/>
    <d v="2026-08-03T13:05:20"/>
    <n v="69356809"/>
    <m/>
    <n v="172605804058"/>
    <s v="Toko Akbal"/>
    <s v="ODP-SWE-FAD/97 FAD/D09/97.01"/>
    <s v="WO060662381"/>
    <m/>
    <m/>
    <m/>
    <n v="116.16481829999999"/>
    <n v="-8.5739798"/>
    <s v="|MC40234|MYIA-056913885278/POI/akbal binan/083866857254/devamotor305@gmail.com"/>
    <s v="MYIB_ASSISTANT"/>
    <m/>
    <m/>
    <m/>
    <m/>
    <m/>
    <m/>
    <m/>
    <m/>
    <s v="Management Janji"/>
    <s v="2026-08-02 13:00:00 | Nama PIC : bapak Akbal No HP : 083866857254 Alt :  M Janji : (MINGGU/2/AGUSTUS/2026) jam Pasang : 09:00 Note : hubungi pelanggan jika ingin kelokasi"/>
    <s v="FCC"/>
    <d v="2026-01-08T15:25:05"/>
    <d v="2026-08-02T13:00:00"/>
    <m/>
    <s v="REVOKE"/>
    <s v="SWE"/>
    <s v="NO ADDON"/>
    <m/>
    <s v="Follow Up Revoke Completed, New Order ID : SC1002506038"/>
    <s v="HSI Bisnis PSB 70% - 150 Mbps"/>
    <s v="INDIBIZ"/>
    <m/>
    <m/>
    <d v="2026-08-02T13:00:00"/>
    <s v="2026-08-02 13:00:00 | Nama PIC : bapak Akbal No HP : 083866857254 Alt :  M Janji : (MINGGU/2/AGUSTUS/2026) jam Pasang : 09:00 Note : hubungi pelanggan jika ingin kelokasi"/>
    <m/>
    <m/>
    <m/>
    <e v="#NUM!"/>
    <e v="#NUM!"/>
    <x v="0"/>
  </r>
  <r>
    <n v="1875"/>
    <n v="1002515622"/>
    <n v="3"/>
    <x v="0"/>
    <n v="5"/>
    <s v="MATARAM"/>
    <s v="BIMA"/>
    <s v="SIL"/>
    <s v="REG"/>
    <s v="AO"/>
    <x v="0"/>
    <m/>
    <s v="Completed (PS)"/>
    <s v="RBS-Regional 3"/>
    <d v="2026-08-08T09:10:57"/>
    <d v="2026-08-08T10:08:56"/>
    <n v="69357823"/>
    <m/>
    <n v="172617203049"/>
    <s v="Toko Aiman"/>
    <s v="ODP-SIL-FAA/87"/>
    <s v="WO061236679"/>
    <m/>
    <m/>
    <m/>
    <n v="118.63373615789099"/>
    <n v="-8.5083441405269493"/>
    <s v="|MN02085|MYIA-043402253593/POI/Syam firdaus/082359216713/gugarimabi985@gmail.com"/>
    <s v="MYDIGIBIZPARTNER"/>
    <m/>
    <m/>
    <m/>
    <m/>
    <m/>
    <m/>
    <m/>
    <m/>
    <s v="Management Janji"/>
    <s v="2026-08-04 15:00:00 |   M Janji : (04/08/2026)  jam Pasang : 09:00  Note : hubungi pelanggan jika ingin kelokasi"/>
    <s v="FCC"/>
    <d v="2026-08-08T09:25:26"/>
    <m/>
    <m/>
    <s v="PS"/>
    <s v="SIL"/>
    <s v="NETMONK"/>
    <n v="20260808"/>
    <s v="Completed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d v="2026-08-08T07:00:00"/>
    <s v="2026-08-04 15:00:00 |   M Janji : (04/08/2026)  jam Pasang : 09:00  Note : hubungi pelanggan jika ingin kelokasi"/>
    <n v="2026"/>
    <n v="8"/>
    <n v="8"/>
    <d v="2026-08-08T00:00:00"/>
    <n v="-0.29166666666424135"/>
    <x v="1"/>
  </r>
  <r>
    <n v="1876"/>
    <n v="1002521459"/>
    <n v="3"/>
    <x v="7"/>
    <n v="4"/>
    <s v="SOLO"/>
    <s v="INNER - SOLO JATENG TIMUR"/>
    <s v="KRT"/>
    <s v="REG"/>
    <s v="AO"/>
    <x v="0"/>
    <s v="1P INET"/>
    <s v="Completed (PS)"/>
    <s v="RBS-Regional 3"/>
    <d v="2026-08-12T09:50:57"/>
    <d v="2026-08-12T17:05:04"/>
    <n v="69363913"/>
    <m/>
    <n v="142505404875"/>
    <s v="PT Bangun Usaha Mulia"/>
    <s v="ODP-KRT-FAQ/020"/>
    <s v="WO061559920"/>
    <m/>
    <m/>
    <m/>
    <n v="110.77894999999999"/>
    <n v="-7.5670820000000001"/>
    <s v="|MB00449|MYIA-027738445128/POI/bapak/088986181256/catrasakti@gmail.com"/>
    <s v="MYIB_ASSISTANT"/>
    <m/>
    <m/>
    <m/>
    <m/>
    <m/>
    <m/>
    <m/>
    <m/>
    <s v="Management Janji"/>
    <s v="2026-08-13 13:00:00 | Nama Pic : BP CATRA No Hp Pic : 082328025797 Jam Pemasangan : 08:00 - 12.00 Tanggal Pemasangan : KAMIS 13 AGUSTUS 2026 Info Tambahan : Hubungi pelanggan sebelum datang ke lokasi"/>
    <s v="FCC"/>
    <d v="2026-12-08T09:55:11"/>
    <d v="2026-08-13T13:00:00"/>
    <m/>
    <s v="PS"/>
    <s v="KRT"/>
    <s v="NO ADDON"/>
    <n v="20260812"/>
    <s v="Completed"/>
    <s v="HSI Bisnis Promo HUT Telkom PSB 70% - 50 Mbps"/>
    <s v="INDIBIZ"/>
    <m/>
    <m/>
    <d v="2026-08-13T13:00:00"/>
    <s v="2026-08-13 13:00:00 | Nama Pic : BP CATRA No Hp Pic : 082328025797 Jam Pemasangan : 08:00 - 12.00 Tanggal Pemasangan : KAMIS 13 AGUSTUS 2026 Info Tambahan : Hubungi pelanggan sebelum datang ke lokasi"/>
    <n v="2026"/>
    <n v="8"/>
    <n v="12"/>
    <d v="2026-08-12T00:00:00"/>
    <n v="-1.5416666666642413"/>
    <x v="1"/>
  </r>
  <r>
    <n v="1877"/>
    <n v="1002515703"/>
    <n v="3"/>
    <x v="7"/>
    <n v="4"/>
    <s v="KUDUS"/>
    <s v="PURWODADI"/>
    <s v="GDO"/>
    <s v="REG"/>
    <s v="AO"/>
    <x v="0"/>
    <s v="1P INET"/>
    <s v="Completed (PS)"/>
    <s v="RBS-Regional 3"/>
    <d v="2026-08-08T10:10:56"/>
    <d v="2026-08-09T19:25:31"/>
    <n v="69361301"/>
    <m/>
    <n v="142521103421"/>
    <s v="SPBU 4458108 GODONG"/>
    <s v="ODP-GDO-FG/040 FG/D05/040.01"/>
    <s v="WO061240857"/>
    <m/>
    <m/>
    <m/>
    <n v="110.781368"/>
    <n v="-7.0262019999999996"/>
    <s v="|MN01996|MYIA-013512526683/POI/Arif Nur Andika Putra /082241689878/4458108@gmail.com"/>
    <s v="MYIB_ASSISTANT"/>
    <m/>
    <m/>
    <m/>
    <m/>
    <m/>
    <m/>
    <m/>
    <m/>
    <s v="Management Janji"/>
    <s v="2026-08-09 08:00:00 | Tanggal pemasangan: 09/08/2026 Jam pemasangan : pagi / siang Info Tambahan : Hubungi pelanggan dulu sebelum ke lokasi. terima kasih"/>
    <s v="FCC"/>
    <d v="2026-08-08T10:25:14"/>
    <d v="2026-08-09T08:00:00"/>
    <m/>
    <s v="PS"/>
    <s v="GDO"/>
    <s v="NO ADDON"/>
    <n v="20260809"/>
    <s v="Completed"/>
    <s v="HSI Bisnis Promo HUT Telkom PSB 70% - 50 Mbps"/>
    <s v="INDIBIZ"/>
    <m/>
    <m/>
    <d v="2026-08-09T08:00:00"/>
    <s v="2026-08-09 08:00:00 | Tanggal pemasangan: 09/08/2026 Jam pemasangan : pagi / siang Info Tambahan : Hubungi pelanggan dulu sebelum ke lokasi. terima kasih"/>
    <n v="2026"/>
    <n v="8"/>
    <n v="9"/>
    <d v="2026-08-09T00:00:00"/>
    <n v="-0.33333333333575865"/>
    <x v="1"/>
  </r>
  <r>
    <n v="1878"/>
    <n v="1002505718"/>
    <n v="3"/>
    <x v="4"/>
    <n v="4"/>
    <s v="SEMARANG"/>
    <s v="INNER - SEMARANG JATENG UTARA"/>
    <s v="GNK"/>
    <s v="REG"/>
    <s v="AO"/>
    <x v="0"/>
    <s v="1P INET"/>
    <s v="Completed (PS)"/>
    <s v="RBS-Regional 3"/>
    <d v="2026-08-03T10:10:58"/>
    <d v="2026-08-03T21:09:33"/>
    <n v="69357281"/>
    <m/>
    <n v="143424113131"/>
    <s v="Cahaya Wangi"/>
    <s v="ODP-GNK-FL/069 FL/D02/069.01"/>
    <s v="WO060762847"/>
    <m/>
    <m/>
    <m/>
    <n v="110.498783066868"/>
    <n v="-6.9695595378794"/>
    <s v="MD|MYDB-20260803264214|DN00001/MN00663|Cahaya Wangi|08132758966"/>
    <s v="MYDIGIBIZPARTNER"/>
    <m/>
    <m/>
    <m/>
    <m/>
    <m/>
    <m/>
    <m/>
    <m/>
    <s v="Management Janji"/>
    <s v="2026-08-04 13:00:00 | Nama : BP ROCKY SAPUTRO No Hp : 08132758966 No Alt :  Tgl Pemasangan : 04 Agustus 2026 Interval : SIANG Note : Hubungi pelanggan terlebih dahulu"/>
    <s v="FCC"/>
    <d v="2026-03-08T10:40:22"/>
    <d v="2026-08-04T13:00:00"/>
    <m/>
    <s v="PS"/>
    <s v="GNK"/>
    <s v="NO ADDON"/>
    <n v="20260803"/>
    <s v="Completed"/>
    <s v="HSI Bisnis Promo HUT Telkom PSB 70% - 50 Mbps"/>
    <s v="INDIBIZ"/>
    <m/>
    <m/>
    <d v="2026-08-04T13:00:00"/>
    <s v="2026-08-04 13:00:00 | Nama : BP ROCKY SAPUTRO No Hp : 08132758966 No Alt :  Tgl Pemasangan : 04 Agustus 2026 Interval : SIANG Note : Hubungi pelanggan terlebih dahulu"/>
    <n v="2026"/>
    <n v="8"/>
    <n v="3"/>
    <d v="2026-08-03T00:00:00"/>
    <n v="-1.5416666666642413"/>
    <x v="1"/>
  </r>
  <r>
    <n v="1879"/>
    <n v="1002507796"/>
    <n v="3"/>
    <x v="6"/>
    <n v="5"/>
    <s v="SIDOARJO"/>
    <s v="INNER - JATIM TIMUR"/>
    <s v="SDA"/>
    <s v="REG"/>
    <s v="AO"/>
    <x v="0"/>
    <s v="1P INET"/>
    <s v="Completed (PS)"/>
    <s v="RBS-Regional 3"/>
    <d v="2026-08-04T11:34:56"/>
    <d v="2026-08-05T19:43:26"/>
    <n v="69358160"/>
    <m/>
    <n v="152316231885"/>
    <s v="PT Yoehuu Inovasi Digital"/>
    <s v="ODP-SDA-FCX/53 FCX/D04/53.01"/>
    <s v="WO060875118"/>
    <m/>
    <m/>
    <m/>
    <n v="112.70518"/>
    <n v="-7.4449626999999996"/>
    <s v="MD|MYID-4042608030003|RBIZBestdeals|PT Yoehuu Inovasi Digital|082147211123"/>
    <s v="SOBIZ"/>
    <m/>
    <m/>
    <m/>
    <m/>
    <m/>
    <m/>
    <m/>
    <m/>
    <s v="Management Janji"/>
    <s v="2026-08-05 08:00:00 | Nama Pic : BP FARHAN No Hp Pic : 082147211123 Jam Pemasangan : 08:00 - 12.00 Tanggal Pemasangan : RABU 05 AGUSTUS 2026 Info Tambahan : Hubungi pelanggan sebelum datang ke lokasi, terima kasih."/>
    <s v="FCC"/>
    <d v="2026-04-08T11:40:22"/>
    <d v="2026-08-05T08:00:00"/>
    <m/>
    <s v="PS"/>
    <s v="SDA"/>
    <s v="NO ADDON"/>
    <n v="20260805"/>
    <s v="Completed"/>
    <s v="HSI Bisnis Promo HUT Telkom PSB 70% - 150 Mbps"/>
    <s v="INDIBIZ"/>
    <m/>
    <m/>
    <d v="2026-08-05T08:00:00"/>
    <s v="2026-08-05 08:00:00 | Nama Pic : BP FARHAN No Hp Pic : 082147211123 Jam Pemasangan : 08:00 - 12.00 Tanggal Pemasangan : RABU 05 AGUSTUS 2026 Info Tambahan : Hubungi pelanggan sebelum datang ke lokasi, terima kasih."/>
    <n v="2026"/>
    <n v="8"/>
    <n v="5"/>
    <d v="2026-08-05T00:00:00"/>
    <n v="-0.33333333333575865"/>
    <x v="1"/>
  </r>
  <r>
    <n v="1880"/>
    <n v="1002526402"/>
    <n v="3"/>
    <x v="4"/>
    <n v="4"/>
    <s v="PEKALONGAN"/>
    <s v="BREBES"/>
    <s v="KTM"/>
    <s v="REG"/>
    <s v="AO"/>
    <x v="0"/>
    <s v="1P INET"/>
    <s v="Completed (PS)"/>
    <s v="RBS-Regional 3"/>
    <d v="2026-08-14T13:31:57"/>
    <d v="2026-08-15T13:41:04"/>
    <n v="69366058"/>
    <m/>
    <n v="142214106731"/>
    <s v="brilink Fakhsan"/>
    <s v="ODP-KTM-FD/056"/>
    <s v="WO061748148"/>
    <m/>
    <m/>
    <m/>
    <n v="108.95452167838801"/>
    <n v="-6.9436680838978999"/>
    <s v="MD|MYDB-20260814265343|EC50002/MC50042|brilink Fakhsan|082325772824"/>
    <s v="MYDIGIBIZPARTNER"/>
    <m/>
    <m/>
    <m/>
    <m/>
    <m/>
    <m/>
    <m/>
    <m/>
    <s v="Management Janji"/>
    <s v="2026-08-15 13:00:00 | Nama Pic : bu puspa No Hp Pic : 082325772824 No alt : - Jam Pemasangan : pagi  Tanggal Pemasangan : 15 Agustus 2026"/>
    <s v="FCC"/>
    <s v="14-08-2026 13:39:54"/>
    <d v="2026-08-15T13:00:00"/>
    <m/>
    <s v="PS"/>
    <s v="KTM"/>
    <s v="NO ADDON"/>
    <n v="20260815"/>
    <s v="Completed"/>
    <s v="HSI Bisnis Promo HUT Telkom PSB 70% - 300 Mbps"/>
    <s v="INDIBIZ"/>
    <m/>
    <m/>
    <d v="2026-08-15T13:00:00"/>
    <s v="2026-08-15 13:00:00 | Nama Pic : bu puspa No Hp Pic : 082325772824 No alt : - Jam Pemasangan : pagi  Tanggal Pemasangan : 15 Agustus 2026"/>
    <n v="2026"/>
    <n v="8"/>
    <n v="15"/>
    <d v="2026-08-15T00:00:00"/>
    <n v="-0.54166666666424135"/>
    <x v="1"/>
  </r>
  <r>
    <n v="1881"/>
    <n v="1002504420"/>
    <n v="3"/>
    <x v="6"/>
    <n v="5"/>
    <s v="PASURUAN"/>
    <s v="PROBOLINGGO"/>
    <s v="LCE"/>
    <s v="REG"/>
    <s v="AO"/>
    <x v="0"/>
    <m/>
    <s v="Completed (PS)"/>
    <s v="RBS-Regional 3"/>
    <d v="2026-08-01T11:23:56"/>
    <d v="2026-08-01T17:06:01"/>
    <n v="69356658"/>
    <m/>
    <n v="152511206422"/>
    <s v="SDN CLARAK"/>
    <s v="ODP-LCE-FA/05"/>
    <s v="WO060638736"/>
    <m/>
    <m/>
    <m/>
    <n v="113.241753"/>
    <n v="-7.8307596000000004"/>
    <s v="|MC30181|/HAFID HASANUDIN/85331260527/sdn.clarak01@gmail.com"/>
    <s v="Sales Force DBS"/>
    <m/>
    <m/>
    <m/>
    <m/>
    <m/>
    <m/>
    <m/>
    <m/>
    <s v="Management Janji"/>
    <s v="2026-08-02 13:00:00|Nama PIC : Bp Hafid No Hp : 085331260527 No Alt : - Tgl Pemasangan : 02 Agustus 2026 Interval : PAGI SIANG Note : Hubungi pelanggan terlebih dahulu|40951378|MYDITA"/>
    <s v="FCC"/>
    <d v="2026-01-08T11:25:25"/>
    <d v="2026-08-02T13:00:00"/>
    <m/>
    <s v="PS"/>
    <s v="LCE"/>
    <s v="NO ADDON"/>
    <n v="2026080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2T13:00:00"/>
    <s v="2026-08-02 13:00:00|Nama PIC : Bp Hafid No Hp : 085331260527 No Alt : - Tgl Pemasangan : 02 Agustus 2026 Interval : PAGI SIANG Note : Hubungi pelanggan terlebih dahulu|40951378|MYDITA"/>
    <n v="2026"/>
    <n v="8"/>
    <n v="1"/>
    <d v="2026-08-01T00:00:00"/>
    <n v="-1.5416666666642413"/>
    <x v="1"/>
  </r>
  <r>
    <n v="1882"/>
    <n v="1002504774"/>
    <n v="3"/>
    <x v="2"/>
    <n v="4"/>
    <s v="PURWOKERTO"/>
    <s v="BANJARNEGARA"/>
    <s v="BJR"/>
    <s v="REG"/>
    <s v="AO"/>
    <x v="0"/>
    <m/>
    <s v="Completed (PS)"/>
    <s v="RBS-Regional 3"/>
    <d v="2026-08-01T15:51:04"/>
    <d v="2026-08-01T16:46:03"/>
    <n v="69354306"/>
    <m/>
    <n v="146372103733"/>
    <s v="SRC JAYA MART"/>
    <s v="ODP-BJR-FN/015"/>
    <s v="WO060667582"/>
    <m/>
    <m/>
    <m/>
    <n v="109.673293"/>
    <n v="-7.4445870000000003"/>
    <s v="|MC00213|MYIA-063657841741/POI/SYAHDAN GINAWA PAMUJI/085710154686/syahdanginawa24@gmail.com"/>
    <s v="Sales Profesional"/>
    <m/>
    <m/>
    <m/>
    <m/>
    <m/>
    <m/>
    <m/>
    <m/>
    <s v="Management Janji"/>
    <s v="2026-07-30 13:00:00 | Nama : BP SYAHDAN GINAWA PAMUJI  No Hp : 085710154686  No Alt :   Tgl Pemasangan : 30 Juli 2026  Interval : SIANG  Note : Hubungi pelanggan terlebih dahulu"/>
    <s v="FCC"/>
    <d v="2026-01-08T15:55:09"/>
    <m/>
    <m/>
    <s v="PS"/>
    <s v="BJR"/>
    <s v="NO ADDON"/>
    <n v="20260801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1T07:00:00"/>
    <s v="2026-07-30 13:00:00 | Nama : BP SYAHDAN GINAWA PAMUJI  No Hp : 085710154686  No Alt :   Tgl Pemasangan : 30 Juli 2026  Interval : SIANG  Note : Hubungi pelanggan terlebih dahulu"/>
    <n v="2026"/>
    <n v="8"/>
    <n v="1"/>
    <d v="2026-08-01T00:00:00"/>
    <n v="-0.29166666666424135"/>
    <x v="1"/>
  </r>
  <r>
    <n v="1883"/>
    <n v="1002517640"/>
    <n v="3"/>
    <x v="1"/>
    <n v="5"/>
    <s v="MADIUN"/>
    <s v="NGAWI"/>
    <s v="MGT"/>
    <s v="REG"/>
    <s v="AO"/>
    <x v="0"/>
    <s v="1P INET"/>
    <s v="Completed (PS)"/>
    <s v="RBS-Regional 3"/>
    <d v="2026-08-10T12:40:57"/>
    <d v="2026-08-11T14:06:04"/>
    <n v="69362391"/>
    <m/>
    <n v="152603215872"/>
    <s v="SPBU 54.633.13"/>
    <s v="ODP-MGT-FH/19 FH/D05/19.01"/>
    <s v="WO061390161"/>
    <m/>
    <m/>
    <m/>
    <n v="111.3444775"/>
    <n v="-7.6998423999999996"/>
    <s v="|MN00286|MYIA-036916415861/POI/PARIJONO/085329756958/kondang.jaya17@gmail.com"/>
    <s v="MYIB_ASSISTANT"/>
    <m/>
    <m/>
    <m/>
    <m/>
    <m/>
    <m/>
    <m/>
    <m/>
    <s v="Management Janji"/>
    <s v="2026-08-11 13:00:00 | Nama PIC : bapak PARIJONO No HP : 085329756958 Alt :  M Janji : (SELASA/11/AGUSTUS/2026) jam Pasang : 09:00 Note : hubungi pelanggan jika ingin kelokasi"/>
    <s v="FCC"/>
    <d v="2026-10-08T12:54:40"/>
    <d v="2026-08-11T13:00:00"/>
    <m/>
    <s v="PS"/>
    <s v="MGT"/>
    <s v="NO ADDON"/>
    <n v="20260811"/>
    <s v="Completed"/>
    <s v="HSI Bisnis Promo HUT Telkom PSB 70% - 50 Mbps"/>
    <s v="INDIBIZ"/>
    <m/>
    <m/>
    <d v="2026-08-11T13:00:00"/>
    <s v="2026-08-11 13:00:00 | Nama PIC : bapak PARIJONO No HP : 085329756958 Alt :  M Janji : (SELASA/11/AGUSTUS/2026) jam Pasang : 09:00 Note : hubungi pelanggan jika ingin kelokasi"/>
    <n v="2026"/>
    <n v="8"/>
    <n v="11"/>
    <d v="2026-08-11T00:00:00"/>
    <n v="-0.54166666666424135"/>
    <x v="1"/>
  </r>
  <r>
    <n v="1884"/>
    <n v="1002512394"/>
    <n v="3"/>
    <x v="0"/>
    <n v="5"/>
    <s v="MATARAM"/>
    <s v="SUMBAWA"/>
    <s v="TLW"/>
    <s v="REG"/>
    <s v="AO"/>
    <x v="0"/>
    <s v="1P INET"/>
    <s v="Completed (PS)"/>
    <s v="RBS-Regional 3"/>
    <d v="2026-08-06T13:25:57"/>
    <d v="2026-08-06T20:28:20"/>
    <n v="69359975"/>
    <m/>
    <n v="172610203613"/>
    <s v="Kios bahtera"/>
    <s v="ODP-TLW-FA/82 FA/D07/82.01"/>
    <s v="WO061076495"/>
    <m/>
    <m/>
    <m/>
    <n v="116.869161576032"/>
    <n v="-8.7723542335568201"/>
    <s v="MD|MYDB-20260806264528|SC00001/MC00149|Kios bahtera|085337580856"/>
    <s v="MYDIGIBIZPARTNER"/>
    <m/>
    <m/>
    <m/>
    <m/>
    <m/>
    <m/>
    <m/>
    <m/>
    <s v="Management Janji"/>
    <s v="2026-08-07 13:00:00 | Nama : BU EKA KARTIKA SARI No Hp : 085337580856 No Alt :  Tgl Pemasangan : 07 Agustus 2026 Interval : PAGI  Note : Hubungi pelanggan terlebih dahulu"/>
    <s v="FCC"/>
    <d v="2026-06-08T13:40:05"/>
    <d v="2026-08-07T13:00:00"/>
    <m/>
    <s v="PS"/>
    <s v="TLW"/>
    <s v="NO ADDON"/>
    <n v="20260806"/>
    <s v="Completed"/>
    <s v="HSI Bisnis Promo HUT Telkom PSB 70% - 75 Mbps"/>
    <s v="INDIBIZ"/>
    <m/>
    <m/>
    <d v="2026-08-07T13:00:00"/>
    <s v="2026-08-07 13:00:00 | Nama : BU EKA KARTIKA SARI No Hp : 085337580856 No Alt :  Tgl Pemasangan : 07 Agustus 2026 Interval : PAGI  Note : Hubungi pelanggan terlebih dahulu"/>
    <n v="2026"/>
    <n v="8"/>
    <n v="6"/>
    <d v="2026-08-06T00:00:00"/>
    <n v="-1.5416666666642413"/>
    <x v="1"/>
  </r>
  <r>
    <n v="1885"/>
    <n v="1002505931"/>
    <n v="3"/>
    <x v="3"/>
    <n v="5"/>
    <s v="SBY UTARA"/>
    <s v="GRESIK"/>
    <s v="CRM"/>
    <s v="REG"/>
    <s v="AO"/>
    <x v="0"/>
    <m/>
    <s v="Completed (PS)"/>
    <s v="RBS-Regional 3"/>
    <d v="2026-08-03T11:51:02"/>
    <d v="2026-08-03T15:28:16"/>
    <n v="69339285"/>
    <m/>
    <n v="152446246131"/>
    <s v="PT SAKTISETIA SENTOSA"/>
    <s v="ODP-CRM-FD/28"/>
    <s v="WO060777833"/>
    <m/>
    <m/>
    <m/>
    <n v="112.54237500000001"/>
    <n v="-7.2237390000000001"/>
    <s v="AMRBS;940137;AM;ISTIHAMIN FITRIYAH;RBS-3;SURAMADU;PSB;PT SAKTISETIA SENTOSA;ARDI DWI SAPUTRA;081334003312;it@saktisetiasantosa.com;HSI Bisnis (1:1) 75 Mbps (Rp 519.000) PSB Rp 150.000;"/>
    <s v="Account Manager"/>
    <m/>
    <m/>
    <m/>
    <m/>
    <m/>
    <m/>
    <m/>
    <m/>
    <s v="Management Janji"/>
    <s v="2026-07-09 15:00:00|Tanggal pemasangan : 09/07/2024  Jam pemasangan : 08.00 - 12.00  Info Tambahan : Hubungi pelanggan dulu sebelum ke lokasi  terima kasih.|DA7880|MYDITA"/>
    <s v="FCC"/>
    <d v="2026-03-08T11:55:02"/>
    <m/>
    <m/>
    <s v="PS"/>
    <s v="CRM"/>
    <s v="NO ADDON"/>
    <n v="20260803"/>
    <s v="Completed"/>
    <s v="- 11_11446;Biaya PSB HSI EBIS Tunai di Depan ~ 11[150000]  - E23015;E23015 ~ ES23 - Perangkat ONT[0]  - E23015~null~44292;E23015||11||Abodemen 0[0]  - E23015~null~E23015_SWONT;SWONT ~ Biaya Sewa ONT ~ E23015[30000]  - E23046;E23046 ~ ES23 - Paket HSI Bisn"/>
    <s v="INDIBIZ"/>
    <m/>
    <m/>
    <d v="2026-08-03T07:00:00"/>
    <s v="2026-07-09 15:00:00|Tanggal pemasangan : 09/07/2024  Jam pemasangan : 08.00 - 12.00  Info Tambahan : Hubungi pelanggan dulu sebelum ke lokasi  terima kasih.|DA7880|MYDITA"/>
    <n v="2026"/>
    <n v="8"/>
    <n v="3"/>
    <d v="2026-08-03T00:00:00"/>
    <n v="-0.29166666666424135"/>
    <x v="1"/>
  </r>
  <r>
    <n v="1886"/>
    <n v="1002532740"/>
    <n v="3"/>
    <x v="3"/>
    <n v="5"/>
    <s v="SBY SELATAN"/>
    <s v="MANYAR"/>
    <s v="MYR"/>
    <s v="REG"/>
    <s v="AO"/>
    <x v="0"/>
    <m/>
    <s v="Completed (PS)"/>
    <s v="RBS-Regional 2"/>
    <d v="2026-08-18T11:22:15"/>
    <d v="2026-08-18T13:51:28"/>
    <n v="69365274"/>
    <m/>
    <n v="152303246013"/>
    <s v="KRI Store Nginden"/>
    <s v="ODP-MYR-FKM/10"/>
    <s v="WO061992119"/>
    <m/>
    <m/>
    <m/>
    <n v="112.76223299999999"/>
    <n v="-7.3017609999999999"/>
    <s v="AMRBS;404252;NADHIRA AUDRIANKA;AO;1S HSI Bisnis 1:1 Internet 50Mbps (355k);KRI Store Nginden;PIC IQBAL 087872217552;it@karyarasaindonesia.co.id"/>
    <s v="Account Manager"/>
    <m/>
    <m/>
    <m/>
    <m/>
    <m/>
    <m/>
    <m/>
    <m/>
    <s v="Management Janji"/>
    <s v="2026-08-17 08:00:00|Nama Pic : bp iqbal   No Hp Pic : 081219854241  No alt : -  Jam Pemasangan : pagi   Tanggal Pemasangan : 17 Agustus 2026|40951375|MYDITA"/>
    <s v="FCC"/>
    <s v="18-08-2026 11:25:40"/>
    <m/>
    <m/>
    <s v="PS"/>
    <s v="MYR"/>
    <s v="NO ADDON"/>
    <n v="20260818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8T07:00:00"/>
    <s v="2026-08-17 08:00:00|Nama Pic : bp iqbal   No Hp Pic : 081219854241  No alt : -  Jam Pemasangan : pagi   Tanggal Pemasangan : 17 Agustus 2026|40951375|MYDITA"/>
    <n v="2026"/>
    <n v="8"/>
    <n v="18"/>
    <d v="2026-08-18T00:00:00"/>
    <n v="-0.29166666666424135"/>
    <x v="1"/>
  </r>
  <r>
    <n v="1887"/>
    <n v="1002531350"/>
    <n v="3"/>
    <x v="1"/>
    <n v="5"/>
    <s v="KEDIRI"/>
    <s v="TULUNGAGUNG"/>
    <s v="TUL"/>
    <s v="REG"/>
    <s v="AO"/>
    <x v="0"/>
    <s v="1P INET"/>
    <s v="Completed (PS)"/>
    <s v="RBS-Regional 3"/>
    <d v="2026-08-17T17:14:57"/>
    <d v="2026-08-18T13:31:45"/>
    <n v="69368316"/>
    <m/>
    <n v="152606246448"/>
    <s v="WARKOP SELIR"/>
    <s v="ODP-TUL-FAP/58 FAP/D04/58.01"/>
    <s v="WO061948410"/>
    <m/>
    <m/>
    <m/>
    <n v="111.94095388054799"/>
    <n v="-7.98178414096129"/>
    <s v="MD|MYDB-20260817265878|DC20015/MC20167|WARKOP SELIR|081330859450"/>
    <s v="MYDIGIBIZPARTNER"/>
    <m/>
    <m/>
    <m/>
    <m/>
    <m/>
    <m/>
    <m/>
    <m/>
    <s v="Management Janji"/>
    <s v="2026-08-18 15:00:00 | M janji : pagi Tanggal Pemasangan : 18/agustus/2026 Note : hubungi pelanggan jika ingin kelokasi "/>
    <s v="FCC"/>
    <s v="17-08-2026 17:39:44"/>
    <d v="2026-08-18T15:00:00"/>
    <m/>
    <s v="PS"/>
    <s v="TUL"/>
    <s v="NO ADDON"/>
    <n v="20260818"/>
    <s v="Completed"/>
    <s v="HSI Bisnis Promo HUT Telkom PSB 70% - 300 Mbps"/>
    <s v="INDIBIZ"/>
    <m/>
    <m/>
    <d v="2026-08-18T15:00:00"/>
    <s v="2026-08-18 15:00:00 | M janji : pagi Tanggal Pemasangan : 18/agustus/2026 Note : hubungi pelanggan jika ingin kelokasi "/>
    <n v="2026"/>
    <n v="8"/>
    <n v="18"/>
    <d v="2026-08-18T00:00:00"/>
    <n v="-0.625"/>
    <x v="1"/>
  </r>
  <r>
    <n v="1888"/>
    <n v="1002518322"/>
    <n v="3"/>
    <x v="5"/>
    <n v="5"/>
    <s v="SINGARJA"/>
    <s v="KLUNGKUNG"/>
    <s v="APR"/>
    <s v="REG"/>
    <s v="AO"/>
    <x v="0"/>
    <m/>
    <s v="QC MIA - INVALID QUALITY CONTROL MIA"/>
    <s v="RBS-Regional 3"/>
    <d v="2026-08-10T15:38:49"/>
    <d v="2026-08-13T18:55:52"/>
    <n v="69362650"/>
    <m/>
    <n v="172404209226"/>
    <s v="SPBU 5480804 Jasri"/>
    <s v="ODP-APR-FK/28"/>
    <m/>
    <m/>
    <m/>
    <m/>
    <n v="115.615708771112"/>
    <n v="-8.4771586929703595"/>
    <s v="|MN02750|/CP I WAYAN SUKADANA/085974653039/spbu.bali.5480804.ayani@gmail.com"/>
    <s v="Sales Force DBS"/>
    <m/>
    <m/>
    <m/>
    <m/>
    <m/>
    <m/>
    <m/>
    <m/>
    <m/>
    <m/>
    <m/>
    <d v="2026-10-08T15:39:56"/>
    <m/>
    <m/>
    <s v="QC1"/>
    <s v="APR"/>
    <s v="NO ADDON"/>
    <m/>
    <s v="QC MIA - INVALID QUALITY CONTROL MIA - Upload Kartu Identitas Tidak Sesuai - Mohon upload KTP asli bukan fotocopy/printan - S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1889"/>
    <n v="1002521821"/>
    <n v="3"/>
    <x v="0"/>
    <n v="5"/>
    <s v="MATARAM"/>
    <s v="LOMBOK TIMUR UTARA"/>
    <s v="SEL"/>
    <s v="REG"/>
    <s v="AO"/>
    <x v="0"/>
    <m/>
    <s v="Completed (PS)"/>
    <s v="RBS-Regional 3"/>
    <d v="2026-08-12T11:35:03"/>
    <d v="2026-08-13T16:32:40"/>
    <n v="69364081"/>
    <m/>
    <n v="172619203343"/>
    <s v="PT. MITRA BALI SUKSES"/>
    <s v="ODP-SEL-FAF/30"/>
    <s v="WO061577121"/>
    <m/>
    <m/>
    <m/>
    <n v="116.5159464"/>
    <n v="-8.6452389000000007"/>
    <s v="|MN02545|/PIC WAHYUDI/08995847815-081381829072/it.info@mitrabalisukses.co.id"/>
    <s v="Sales Force DBS"/>
    <m/>
    <m/>
    <m/>
    <m/>
    <m/>
    <m/>
    <m/>
    <m/>
    <s v="Management Janji"/>
    <s v="2026-08-14 13:00:00|Nama PIC : PT. MITRA BALI SUKSES No HP : 08995847815 Alt :  M Janji : (KAMIS/13/AGUSTUS/2026) jam Pasang : 09:00 Note : hubungi pelanggan jika ingin kelokasi|40961371|MYDITA"/>
    <s v="FCC"/>
    <d v="2026-12-08T11:39:52"/>
    <d v="2026-08-14T13:00:00"/>
    <m/>
    <s v="PS"/>
    <s v="SEL"/>
    <s v="NO ADDON"/>
    <n v="20260813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4T13:00:00"/>
    <s v="2026-08-14 13:00:00|Nama PIC : PT. MITRA BALI SUKSES No HP : 08995847815 Alt :  M Janji : (KAMIS/13/AGUSTUS/2026) jam Pasang : 09:00 Note : hubungi pelanggan jika ingin kelokasi|40961371|MYDITA"/>
    <n v="2026"/>
    <n v="8"/>
    <n v="13"/>
    <d v="2026-08-13T00:00:00"/>
    <n v="-1.5416666666642413"/>
    <x v="1"/>
  </r>
  <r>
    <n v="1890"/>
    <n v="1002530820"/>
    <n v="3"/>
    <x v="1"/>
    <n v="5"/>
    <s v="MADIUN"/>
    <s v="BOJONEGORO"/>
    <s v="PAD"/>
    <s v="REG"/>
    <s v="AO"/>
    <x v="0"/>
    <s v="1P INET"/>
    <s v="8 | OSS - PONR"/>
    <s v="RBS-Regional 3"/>
    <d v="2026-08-17T12:47:56"/>
    <d v="2026-08-18T11:00:06"/>
    <n v="69368056"/>
    <m/>
    <n v="152644205684"/>
    <s v="TOKO POJOK"/>
    <s v="ODP-PAZ-FP/63"/>
    <s v="WO061926145"/>
    <m/>
    <m/>
    <m/>
    <n v="111.6292524"/>
    <n v="-7.0725444"/>
    <s v="|MC20010|MYIA-061123096931/POI/PURWANTO /08133048515/keysavanovyanti@gmail.com"/>
    <s v="MYIB_ASSISTANT"/>
    <m/>
    <m/>
    <m/>
    <m/>
    <m/>
    <m/>
    <m/>
    <m/>
    <s v="Management Janji"/>
    <s v="2026-08-19 13:00:00 | Tanggal Pemasangan : 19 Agustus 2026 Jam Pemasangan : 08:00 13:00 Info Tambahan : Hubungi pelanggan dulu sebelum ke lokasi terimakasih"/>
    <s v="FCC"/>
    <s v="17-08-2026 12:54:48"/>
    <d v="2026-08-19T13:00:00"/>
    <m/>
    <s v="ACT_COM"/>
    <s v="PAD"/>
    <s v="NO ADDON"/>
    <m/>
    <s v="PONR"/>
    <s v="HSI Bisnis Promo HUT Telkom PSB 70% - 300 Mbps"/>
    <s v="INDIBIZ"/>
    <m/>
    <m/>
    <d v="2026-08-19T13:00:00"/>
    <s v="2026-08-19 13:00:00 | Tanggal Pemasangan : 19 Agustus 2026 Jam Pemasangan : 08:00 13:00 Info Tambahan : Hubungi pelanggan dulu sebelum ke lokasi terimakasih"/>
    <m/>
    <m/>
    <m/>
    <e v="#NUM!"/>
    <e v="#NUM!"/>
    <x v="0"/>
  </r>
  <r>
    <n v="1891"/>
    <n v="1002523860"/>
    <n v="3"/>
    <x v="3"/>
    <n v="5"/>
    <s v="SBY UTARA"/>
    <s v="KENJERAN"/>
    <s v="KBL"/>
    <s v="REG"/>
    <s v="AO"/>
    <x v="0"/>
    <s v="1P INET"/>
    <s v="Completed (PS)"/>
    <s v="RBS-Regional 3"/>
    <d v="2026-08-13T11:08:57"/>
    <d v="2026-08-13T14:49:36"/>
    <n v="69364937"/>
    <m/>
    <n v="152401227407"/>
    <s v="SMP Negeri 38 Surabaya (Lab komputer)"/>
    <s v="ODP-KBL-FGL/38 FGL/D04/38.01"/>
    <s v="WO061652360"/>
    <m/>
    <m/>
    <m/>
    <n v="112.7349265"/>
    <n v="-7.2342518999999896"/>
    <s v="MD|MYDB-20260813265183|DN00001/MN02093|SMP Negeri 38 Surabaya (Lab komputer)|081230674728"/>
    <s v="MYDIGIBIZPARTNER"/>
    <m/>
    <m/>
    <m/>
    <m/>
    <m/>
    <m/>
    <m/>
    <m/>
    <s v="Management Janji"/>
    <s v="2026-08-14 08:00:00 | Waktu pemasangan : 13 agustus 2026 Jam pemasangan : 08.00 - 12.00 Info Tambahan : Hubungi pelanggan dulu sebelum ke lokasi terimakasih "/>
    <s v="FCC"/>
    <s v="13-08-2026 11:10:22"/>
    <d v="2026-08-14T08:00:00"/>
    <m/>
    <s v="PS"/>
    <s v="KBL"/>
    <s v="NO ADDON"/>
    <n v="20260813"/>
    <s v="Completed"/>
    <s v="HSI Bisnis Basic Promo HUT Telkom PSB 70% - 75 Mbps"/>
    <s v="INDIBIZ"/>
    <m/>
    <m/>
    <d v="2026-08-14T08:00:00"/>
    <s v="2026-08-14 08:00:00 | Waktu pemasangan : 13 agustus 2026 Jam pemasangan : 08.00 - 12.00 Info Tambahan : Hubungi pelanggan dulu sebelum ke lokasi terimakasih "/>
    <n v="2026"/>
    <n v="8"/>
    <n v="13"/>
    <d v="2026-08-13T00:00:00"/>
    <n v="-1.3333333333357587"/>
    <x v="1"/>
  </r>
  <r>
    <n v="1892"/>
    <n v="1002532996"/>
    <n v="3"/>
    <x v="4"/>
    <n v="4"/>
    <s v="SEMARANG"/>
    <s v="KENDAL"/>
    <s v="WLR"/>
    <s v="REG"/>
    <s v="AO"/>
    <x v="0"/>
    <m/>
    <s v="Completed (PS)"/>
    <s v="RBS-Regional 3"/>
    <d v="2026-08-18T12:41:19"/>
    <d v="2026-08-18T14:40:59"/>
    <n v="69364092"/>
    <m/>
    <n v="143407106584"/>
    <s v="SPPG Kendal Weleri Sambongsari"/>
    <s v="ODP-WLR-FE/047"/>
    <s v="WO062002773"/>
    <m/>
    <m/>
    <m/>
    <n v="110.053223"/>
    <n v="-6.9704689999999996"/>
    <s v="|MN02256|MYIA-018482487889/POI/AMALIA AYUDYA DEWAYANTI/0895412547821/amaliaayudya091@gmail.com"/>
    <s v="MYDIGIBIZPARTNER"/>
    <m/>
    <m/>
    <m/>
    <m/>
    <m/>
    <m/>
    <m/>
    <m/>
    <s v="Management Janji"/>
    <s v="2026-08-13 08:00:00 | Tanggal pemasangan :13/08/2026  Jam pemasangan : pagi/siang  Info Tambahan : Hubungi pelanggan dulu sebelum ke lokasi  terima kasih."/>
    <s v="FCC"/>
    <s v="18-08-2026 12:54:52"/>
    <m/>
    <m/>
    <s v="PS"/>
    <s v="WLR"/>
    <s v="NO ADDON"/>
    <n v="20260818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8T07:00:00"/>
    <s v="2026-08-13 08:00:00 | Tanggal pemasangan :13/08/2026  Jam pemasangan : pagi/siang  Info Tambahan : Hubungi pelanggan dulu sebelum ke lokasi  terima kasih."/>
    <n v="2026"/>
    <n v="8"/>
    <n v="18"/>
    <d v="2026-08-18T00:00:00"/>
    <n v="-0.29166666666424135"/>
    <x v="1"/>
  </r>
  <r>
    <n v="1893"/>
    <n v="1002517556"/>
    <n v="3"/>
    <x v="4"/>
    <n v="4"/>
    <s v="PEKALONGAN"/>
    <s v="BREBES"/>
    <s v="BRB"/>
    <s v="REG"/>
    <s v="AO"/>
    <x v="0"/>
    <m/>
    <s v="Completed (PS)"/>
    <s v="RBS-Regional 3"/>
    <d v="2026-08-10T12:04:07"/>
    <d v="2026-08-12T14:36:33"/>
    <n v="69362341"/>
    <m/>
    <n v="146284107593"/>
    <s v="SMKN 1 BREBES"/>
    <s v="ODP-BRB-FG/069"/>
    <s v="WO061424905"/>
    <m/>
    <m/>
    <m/>
    <n v="109.04872159999999"/>
    <n v="-6.8769770000000001"/>
    <s v="AMRBS;403095;REG3;BAYU;085100296564;HSI 1S 50MB;PIC 089682135614;sarasnomo55@gmail.com"/>
    <s v="Account Manager"/>
    <m/>
    <m/>
    <m/>
    <m/>
    <m/>
    <m/>
    <m/>
    <m/>
    <s v="Management Janji"/>
    <s v="2026-08-11 13:00:00|Nama PIC:  bp rudini  No HP: 089682135614 Alt: Tanggal: 11/8/2026 Jam Pasang: Siang Note: Hubungi sebelum ke lokasi, terimakasih.|40010577|MYDITA"/>
    <s v="FCC"/>
    <d v="2026-10-08T12:09:56"/>
    <d v="2026-08-11T13:00:00"/>
    <m/>
    <s v="PS"/>
    <s v="BRB"/>
    <s v="NO ADDON"/>
    <n v="2026081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13:00:00"/>
    <s v="2026-08-11 13:00:00|Nama PIC:  bp rudini  No HP: 089682135614 Alt: Tanggal: 11/8/2026 Jam Pasang: Siang Note: Hubungi sebelum ke lokasi, terimakasih.|40010577|MYDITA"/>
    <n v="2026"/>
    <n v="8"/>
    <n v="12"/>
    <d v="2026-08-12T00:00:00"/>
    <n v="0.45833333333575865"/>
    <x v="1"/>
  </r>
  <r>
    <n v="1894"/>
    <n v="1002510952"/>
    <n v="3"/>
    <x v="0"/>
    <n v="5"/>
    <s v="MATARAM"/>
    <s v="LOMBOK BARAT TENGAH"/>
    <s v="GER"/>
    <s v="REG"/>
    <s v="AO"/>
    <x v="0"/>
    <s v="1P INET"/>
    <s v="98 | OSS - CANCEL COMPLETE"/>
    <s v="RBS-Regional 3"/>
    <d v="2026-08-05T15:04:57"/>
    <d v="2026-08-12T11:56:46"/>
    <n v="69359351"/>
    <m/>
    <n v="172602203753"/>
    <s v="SPPG Ombe Baru"/>
    <s v="ODP-GER-FAF/32"/>
    <s v="WO060998933"/>
    <m/>
    <m/>
    <m/>
    <n v="116.133645637345"/>
    <n v="-8.6527050186505292"/>
    <s v="|MC40078|MYIA-090668602438/POI/Herlan/087847426513/eckodaonk4@gmail.com"/>
    <s v="MYIB_ASSISTANT"/>
    <m/>
    <m/>
    <m/>
    <m/>
    <m/>
    <m/>
    <m/>
    <m/>
    <s v="Management Janji"/>
    <s v="2026-08-07 08:00:00 | Nama Pic : BP ABDUL No Hp Pic : 087847426513 Jam Pemasangan : 08:00 - 12.00 Tanggal Pemasangan : 07 AGUSTUS 2026 Info Tambahan : Hubungi pelanggan sebelum datang ke lokasi, terima kasih."/>
    <s v="FCC"/>
    <d v="2026-05-08T15:10:31"/>
    <d v="2026-08-07T08:00:00"/>
    <s v="Kendala Teknik"/>
    <s v="CANCEL"/>
    <s v="GER"/>
    <s v="NO ADDON"/>
    <m/>
    <s v="Cancel Completed"/>
    <s v="HSI Bisnis Basic Khusus Winback PSB 70% - 75 Mbps"/>
    <s v="INDIBIZ"/>
    <m/>
    <m/>
    <d v="2026-08-07T08:00:00"/>
    <s v="2026-08-07 08:00:00 | Nama Pic : BP ABDUL No Hp Pic : 087847426513 Jam Pemasangan : 08:00 - 12.00 Tanggal Pemasangan : 07 AGUSTUS 2026 Info Tambahan : Hubungi pelanggan sebelum datang ke lokasi, terima kasih."/>
    <m/>
    <m/>
    <m/>
    <e v="#NUM!"/>
    <e v="#NUM!"/>
    <x v="0"/>
  </r>
  <r>
    <n v="1895"/>
    <n v="1002532607"/>
    <n v="3"/>
    <x v="3"/>
    <n v="5"/>
    <s v="SBY SELATAN"/>
    <s v="MANYAR"/>
    <s v="MYR"/>
    <s v="REG"/>
    <s v="AO"/>
    <x v="0"/>
    <m/>
    <s v="Completed (PS)"/>
    <s v="RBS-Regional 3"/>
    <d v="2026-08-18T10:49:28"/>
    <d v="2026-08-18T16:35:27"/>
    <n v="69368728"/>
    <m/>
    <n v="152303245860"/>
    <s v="KRI Store Merr"/>
    <s v="ODP-MYR-FZJ/26"/>
    <s v="WO061997787"/>
    <m/>
    <m/>
    <m/>
    <n v="112.7811011"/>
    <n v="-7.3060355000000001"/>
    <s v="AMRBS;404252;NADHIRA AUDRIANKA;AO;1S HSI Bisnis 1:1 Internet 50Mbps (355k);KRI Store Merr;PIC IQBAL 087872217552 / 81219854241;it@karyarasaindonesia.co.id"/>
    <s v="Amex"/>
    <m/>
    <m/>
    <m/>
    <m/>
    <m/>
    <m/>
    <m/>
    <m/>
    <s v="Management Janji"/>
    <s v="2026-08-19 10:00:00| M Janji : (19 AGUSTUS 2026) jam Pasang : pagi  Note : hubungi pelanggan jika ingin kelokasi|40900827|MYDITA"/>
    <s v="FCC"/>
    <s v="18-08-2026 10:55:00"/>
    <d v="2026-08-19T10:00:00"/>
    <m/>
    <s v="PS"/>
    <s v="MYR"/>
    <s v="NO ADDON"/>
    <n v="2026081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9T10:00:00"/>
    <s v="2026-08-19 10:00:00| M Janji : (19 AGUSTUS 2026) jam Pasang : pagi  Note : hubungi pelanggan jika ingin kelokasi|40900827|MYDITA"/>
    <n v="2026"/>
    <n v="8"/>
    <n v="18"/>
    <d v="2026-08-18T00:00:00"/>
    <n v="-1.4166666666642413"/>
    <x v="1"/>
  </r>
  <r>
    <n v="1896"/>
    <n v="1002528934"/>
    <n v="3"/>
    <x v="3"/>
    <n v="5"/>
    <s v="MADURA"/>
    <s v="BANGKALAN"/>
    <s v="OMB"/>
    <s v="REG"/>
    <s v="AO"/>
    <x v="0"/>
    <s v="1P INET"/>
    <s v="Completed (PS)"/>
    <s v="RBS-Regional 3"/>
    <d v="2026-08-15T19:46:56"/>
    <d v="2026-08-17T12:03:35"/>
    <n v="69367236"/>
    <m/>
    <n v="152438209197"/>
    <s v="MADRASAH SABILUS SALAM"/>
    <s v="ODP-OMB-FAA/04"/>
    <s v="WO061846236"/>
    <m/>
    <m/>
    <m/>
    <n v="113.32154285162601"/>
    <n v="-7.1039069620857296"/>
    <s v="MD|MYDB-20260815265607|DN00001/MN00802|MADRASAH SABILUS SALAM|085335789300"/>
    <s v="MYDIGIBIZPARTNER"/>
    <m/>
    <m/>
    <m/>
    <m/>
    <m/>
    <m/>
    <m/>
    <m/>
    <s v="Management Janji"/>
    <s v="2026-08-17 08:00:00 | Jam Pemasangan : 08:00 - 12.00 Tanggal Pemasangan : MINGGU 16 AGUSTUS 2026 Info Tambahan : Hubungi pelanggan sebelum datang ke lokasi"/>
    <s v="FCC"/>
    <s v="15-08-2026 19:54:57"/>
    <d v="2026-08-17T08:00:00"/>
    <m/>
    <s v="PS"/>
    <s v="OMB"/>
    <s v="NETMONK"/>
    <n v="20260817"/>
    <s v="Completed"/>
    <s v="HSI Bisnis Bundling Netmonk Promo 2026 PSB 70% - 100 Mbps"/>
    <s v="INDIBIZ"/>
    <m/>
    <m/>
    <d v="2026-08-17T08:00:00"/>
    <s v="2026-08-17 08:00:00 | Jam Pemasangan : 08:00 - 12.00 Tanggal Pemasangan : MINGGU 16 AGUSTUS 2026 Info Tambahan : Hubungi pelanggan sebelum datang ke lokasi"/>
    <n v="2026"/>
    <n v="8"/>
    <n v="17"/>
    <d v="2026-08-17T00:00:00"/>
    <n v="-0.33333333333575865"/>
    <x v="1"/>
  </r>
  <r>
    <n v="1897"/>
    <n v="1002507601"/>
    <n v="3"/>
    <x v="5"/>
    <n v="5"/>
    <s v="SINGARJA"/>
    <s v="TABANAN"/>
    <s v="TBN"/>
    <s v="REG"/>
    <s v="AO"/>
    <x v="0"/>
    <m/>
    <s v="Completed (PS)"/>
    <s v="RBS-Regional 2"/>
    <d v="2026-08-04T11:00:50"/>
    <d v="2026-08-04T18:08:59"/>
    <n v="66525052"/>
    <m/>
    <n v="172413244281"/>
    <s v="PT. BANGUN INFORMASI TEKNOLOGI"/>
    <s v="ODP-TBN-FBM/06"/>
    <s v="WO060870894"/>
    <m/>
    <m/>
    <m/>
    <n v="115.13273100000001"/>
    <n v="-8.5523699999999998"/>
    <s v="AMRBS;950223;ALDHIAZ;JKT OUTER;HSI Bisnis PSB 70% - 50 Mbps - (439000);CP SANDY 087778113956;billing@bnteknologi.com  "/>
    <s v="Account Manager"/>
    <m/>
    <m/>
    <m/>
    <m/>
    <m/>
    <m/>
    <m/>
    <m/>
    <s v="Management Janji"/>
    <s v="2026-08-01 13:00:00|Nama PIC: bp sandy   Notel: 087778113956  Alt: -   Tanggal: 1/8/2026  Jam Pasang: Siang  Note: Hubungi sebelum ke lokasi, terimakasih.|RI2334|MYDITA"/>
    <s v="FCC"/>
    <d v="2026-04-08T11:10:54"/>
    <m/>
    <m/>
    <s v="PS"/>
    <s v="TBN"/>
    <s v="NO ADDON"/>
    <n v="20260804"/>
    <s v="Completed"/>
    <s v="- 11_11446;Biaya PSB HSI EBIS Tunai di Depan ~ 11[150000]  - E23015;E23015 ~ ES23 - Perangkat ONT[0]  - E23015~null~44292;E23015||11||Abodemen 0[0]  - E23015~null~E23015_SWONT;SWONT ~ Biaya Sewa ONT ~ E23015[30000]  - E23046;E23046 ~ ES23 - Paket HSI Bisn"/>
    <s v="INDIBIZ"/>
    <m/>
    <m/>
    <d v="2026-08-04T07:00:00"/>
    <s v="2026-08-01 13:00:00|Nama PIC: bp sandy   Notel: 087778113956  Alt: -   Tanggal: 1/8/2026  Jam Pasang: Siang  Note: Hubungi sebelum ke lokasi, terimakasih.|RI2334|MYDITA"/>
    <n v="2026"/>
    <n v="8"/>
    <n v="4"/>
    <d v="2026-08-04T00:00:00"/>
    <n v="-0.29166666666424135"/>
    <x v="1"/>
  </r>
  <r>
    <n v="1898"/>
    <n v="1002517059"/>
    <n v="3"/>
    <x v="6"/>
    <n v="5"/>
    <s v="PASURUAN"/>
    <s v="PROBOLINGGO"/>
    <s v="PBL"/>
    <s v="REG"/>
    <s v="AO"/>
    <x v="0"/>
    <m/>
    <s v="Completed (PS)"/>
    <s v="RBS-Regional 3"/>
    <d v="2026-08-10T09:34:19"/>
    <d v="2026-08-17T12:30:11"/>
    <n v="69362138"/>
    <m/>
    <n v="152505340655"/>
    <s v="TOKO INDRA"/>
    <s v="ODP-PBL-FBA/05"/>
    <s v="WO061404635"/>
    <m/>
    <m/>
    <m/>
    <n v="113.07181610000001"/>
    <n v="-7.9582794000000003"/>
    <s v="|MN01068|/TOKO INDRA/WINBACK 2.0 HSI B2B (1:1) 100MBPS 535RB PSB DISC 70%//ucil88523@gmail.com/INDRA/82230045654"/>
    <s v="Sales Force DBS"/>
    <m/>
    <m/>
    <m/>
    <m/>
    <m/>
    <m/>
    <m/>
    <m/>
    <s v="Management Janji"/>
    <s v="2026-08-17 15:00:00|Nama PIC:  bp rudi  No HP: 082230045654 Alt: Tanggal: 17/8/2026 Jam Pasang: Sore Note: Hubungi sebelum ke lokasi, terimakasih.|40010577|MYDITA"/>
    <s v="FCC"/>
    <d v="2026-10-08T09:40:02"/>
    <d v="2026-08-17T15:00:00"/>
    <s v="Kendala Pelanggan"/>
    <s v="PS"/>
    <s v="PBL"/>
    <s v="NO ADDON"/>
    <n v="2026081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7T15:00:00"/>
    <s v="2026-08-17 15:00:00|Nama PIC:  bp rudi  No HP: 082230045654 Alt: Tanggal: 17/8/2026 Jam Pasang: Sore Note: Hubungi sebelum ke lokasi, terimakasih.|40010577|MYDITA"/>
    <n v="2026"/>
    <n v="8"/>
    <n v="17"/>
    <d v="2026-08-17T00:00:00"/>
    <n v="-0.625"/>
    <x v="1"/>
  </r>
  <r>
    <n v="1899"/>
    <n v="1002518786"/>
    <n v="3"/>
    <x v="1"/>
    <n v="5"/>
    <s v="MADIUN"/>
    <s v="BOJONEGORO"/>
    <s v="BJN"/>
    <s v="REG"/>
    <s v="AO"/>
    <x v="0"/>
    <s v="1P INET"/>
    <s v="Completed (PS)"/>
    <s v="RBS-Regional 3"/>
    <d v="2026-08-11T07:20:56"/>
    <d v="2026-08-12T13:55:47"/>
    <n v="69362820"/>
    <m/>
    <n v="152609258565"/>
    <s v="SMA MUHAMMADIYAH 1 BOJONEGORO"/>
    <s v="ODP-BJN-FP/83 FP/D04/83.01"/>
    <s v="WO061456448"/>
    <m/>
    <m/>
    <m/>
    <n v="111.874992499999"/>
    <n v="-7.1555930999999999"/>
    <s v="|MC20010|MYIA-007306298585/POI/NOVY CAHYA KUNCARA/085708035962/tusmamuh1bjn@gmail.com"/>
    <s v="MYIB_ASSISTANT"/>
    <m/>
    <m/>
    <m/>
    <m/>
    <m/>
    <m/>
    <m/>
    <m/>
    <s v="Management Janji"/>
    <s v="2026-08-13 08:00:00 | M Janji : (12/08/2026) jam Pasang : 09:00 Note : hubungi pelanggan jika ingin kelokasi "/>
    <s v="FCC"/>
    <d v="2026-11-08T07:25:28"/>
    <d v="2026-08-13T08:00:00"/>
    <m/>
    <s v="PS"/>
    <s v="BJN"/>
    <s v="NO ADDON"/>
    <n v="20260812"/>
    <s v="Completed"/>
    <s v="HSI Bisnis Promo HUT Telkom PSB 70% - 100 Mbps"/>
    <s v="INDIBIZ"/>
    <m/>
    <m/>
    <d v="2026-08-13T08:00:00"/>
    <s v="2026-08-13 08:00:00 | M Janji : (12/08/2026) jam Pasang : 09:00 Note : hubungi pelanggan jika ingin kelokasi "/>
    <n v="2026"/>
    <n v="8"/>
    <n v="12"/>
    <d v="2026-08-12T00:00:00"/>
    <n v="-1.3333333333357587"/>
    <x v="1"/>
  </r>
  <r>
    <n v="1900"/>
    <n v="1002525692"/>
    <n v="3"/>
    <x v="1"/>
    <n v="5"/>
    <s v="MALANG"/>
    <s v="KEPANJEN"/>
    <s v="GDI"/>
    <s v="REG"/>
    <s v="AO"/>
    <x v="0"/>
    <s v="1P INET"/>
    <s v="Completed (PS)"/>
    <s v="RBS-Regional 3"/>
    <d v="2026-08-14T09:44:56"/>
    <d v="2026-08-14T13:37:48"/>
    <n v="69365726"/>
    <m/>
    <n v="152715213992"/>
    <s v="toko wahyu"/>
    <s v="ODP-GDI-FN/18 FN/D03/18.01"/>
    <s v="WO061723110"/>
    <m/>
    <m/>
    <m/>
    <n v="112.639397902255"/>
    <n v="-8.1788315027343295"/>
    <s v="|MN02462|MYIA-094803550224/POI/081390030512/087796642411/wahyuta443@gmail.com"/>
    <s v="MYIB_ASSISTANT"/>
    <m/>
    <m/>
    <m/>
    <m/>
    <m/>
    <m/>
    <m/>
    <m/>
    <s v="Management Janji"/>
    <s v="2026-08-15 08:00:00 | M Janji : (15/08/2026) jam Pasang : 09:00 Note : hubungi pelanggan jika ingin kelokasi"/>
    <s v="FCC"/>
    <s v="14-08-2026 09:54:58"/>
    <d v="2026-08-15T08:00:00"/>
    <m/>
    <s v="PS"/>
    <s v="GDI"/>
    <s v="NO ADDON"/>
    <n v="20260814"/>
    <s v="Completed"/>
    <s v="HSI Bisnis Promo HUT Telkom PSB 70% - 200 Mbps"/>
    <s v="INDIBIZ"/>
    <m/>
    <m/>
    <d v="2026-08-15T08:00:00"/>
    <s v="2026-08-15 08:00:00 | M Janji : (15/08/2026) jam Pasang : 09:00 Note : hubungi pelanggan jika ingin kelokasi"/>
    <n v="2026"/>
    <n v="8"/>
    <n v="14"/>
    <d v="2026-08-14T00:00:00"/>
    <n v="-1.3333333333357587"/>
    <x v="1"/>
  </r>
  <r>
    <n v="1901"/>
    <n v="1002531975"/>
    <n v="3"/>
    <x v="3"/>
    <n v="5"/>
    <s v="MADURA"/>
    <s v="PAMEKASAN"/>
    <s v="WRP"/>
    <s v="REG"/>
    <s v="AO"/>
    <x v="0"/>
    <m/>
    <s v="MIE - SEND SURVEY"/>
    <s v="RBS-Regional 3"/>
    <d v="2026-08-18T08:22:33"/>
    <d v="2026-08-18T15:44:02"/>
    <n v="69368479"/>
    <m/>
    <n v="152427203177"/>
    <s v="TOKO MINATI BAROKAH"/>
    <s v="ODP-WRP-FD/19"/>
    <s v="WO062033619"/>
    <m/>
    <m/>
    <m/>
    <n v="113.49335550000001"/>
    <n v="-6.9328057000000003"/>
    <s v="|MC70132|/TOKO MINATI BAROKAH/MINATI/082229298870/minatijayaya@gmail.com/HSI Bisnis + Netmonk Promo 2026 300 Mbps (Rp 1.186.100) PSB 150.000/"/>
    <s v="Sales Force DBS"/>
    <m/>
    <m/>
    <m/>
    <m/>
    <m/>
    <m/>
    <m/>
    <m/>
    <s v="Management Janji"/>
    <s v="2026-08-19 13:00:00|M Janji : (19/agustus/2026) jam Pasang : 09:00 Note : hubungi pelanggan jika ingin kelokasi|40971304|MYDITA"/>
    <s v="FCC"/>
    <s v="18-08-2026 08:26:25"/>
    <d v="2026-08-19T13:00:00"/>
    <m/>
    <s v="SURVEY_NEW_MANJA"/>
    <s v="WRP"/>
    <s v="NETMONK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9T13:00:00"/>
    <s v="2026-08-19 13:00:00|M Janji : (19/agustus/2026) jam Pasang : 09:00 Note : hubungi pelanggan jika ingin kelokasi|40971304|MYDITA"/>
    <m/>
    <m/>
    <m/>
    <e v="#NUM!"/>
    <e v="#NUM!"/>
    <x v="0"/>
  </r>
  <r>
    <n v="1902"/>
    <n v="1002505905"/>
    <n v="3"/>
    <x v="6"/>
    <n v="5"/>
    <s v="SIDOARJO"/>
    <s v="INNER - JATIM TIMUR"/>
    <s v="SDA"/>
    <s v="REG"/>
    <s v="AO"/>
    <x v="0"/>
    <m/>
    <s v="Completed (PS)"/>
    <s v="RBS-Regional 3"/>
    <d v="2026-08-03T11:37:05"/>
    <d v="2026-08-03T17:16:32"/>
    <n v="69356756"/>
    <n v="3135917276"/>
    <n v="152316231026"/>
    <s v="PT. OLAH KULINER NUSANTARA"/>
    <s v="ODP-SDA-FAG/13"/>
    <s v="WO060775807"/>
    <m/>
    <m/>
    <m/>
    <n v="112.69957549999999"/>
    <n v="-7.4513299999999996"/>
    <s v="|MN02332|/PT. OLAH KULINER NUSANTARA/HSI B2B (1:1) + PHONE (800 MENIT) 100MBPS 645RB PSB DISC 70%//mincha2805@gmail.com/ROVIK MAKRUFAH/085179647414 / 082198650011"/>
    <s v="Sales Force DBS"/>
    <m/>
    <m/>
    <m/>
    <m/>
    <m/>
    <m/>
    <m/>
    <m/>
    <s v="Management Janji"/>
    <s v="2026-08-02 13:00:00|Nama PIC : Rovik  No HP : 085179647414  Alt : 082198650011 / 087870261013  M Janji : 02/08/2026  NoteÃ‚Â :  hubungi terlebih dahulu sebelum kelokasi|NE2261|MYDITA"/>
    <s v="FCC"/>
    <d v="2026-03-08T11:39:48"/>
    <m/>
    <m/>
    <s v="PS"/>
    <s v="SDA"/>
    <s v="NO ADDON"/>
    <n v="20260803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03T07:00:00"/>
    <s v="2026-08-02 13:00:00|Nama PIC : Rovik  No HP : 085179647414  Alt : 082198650011 / 087870261013  M Janji : 02/08/2026  NoteÃ‚Â :  hubungi terlebih dahulu sebelum kelokasi|NE2261|MYDITA"/>
    <n v="2026"/>
    <n v="8"/>
    <n v="3"/>
    <d v="2026-08-03T00:00:00"/>
    <n v="-0.29166666666424135"/>
    <x v="1"/>
  </r>
  <r>
    <n v="1903"/>
    <n v="1002528148"/>
    <n v="3"/>
    <x v="3"/>
    <n v="5"/>
    <s v="SBY UTARA"/>
    <s v="MANYAR"/>
    <s v="MGO"/>
    <s v="REG"/>
    <s v="AO"/>
    <x v="0"/>
    <s v="1P INET"/>
    <s v="Completed (PS)"/>
    <s v="RBS-Regional 3"/>
    <d v="2026-08-15T11:59:56"/>
    <d v="2026-08-15T19:34:01"/>
    <n v="69366805"/>
    <m/>
    <n v="152413167686"/>
    <s v="SPBU 54.601.23"/>
    <s v="ODP-DMO-FQQ/37 FQQ/D01/37.01"/>
    <s v="WO061814422"/>
    <m/>
    <m/>
    <m/>
    <n v="112.72758519999999"/>
    <n v="-7.2577724999999997"/>
    <s v="MD|MYDB-20260814265434|DN00001/MN00018|SPBU 54.601.23|082140061985"/>
    <s v="MYDIGIBIZPARTNER"/>
    <m/>
    <m/>
    <m/>
    <m/>
    <m/>
    <m/>
    <m/>
    <m/>
    <s v="Management Janji"/>
    <s v="2026-08-18 15:00:00 | Nama PIC:  bp suryo No HP: 082140061985 Alt: 0315343634 Tanggal: 18/08/2026 Jam Pasang: Sore Note: Hubungi sebelum ke lokasi, terimakasih. "/>
    <s v="FCC"/>
    <s v="15-08-2026 12:10:01"/>
    <d v="2026-08-18T15:00:00"/>
    <m/>
    <s v="PS"/>
    <s v="MGO"/>
    <s v="NO ADDON"/>
    <n v="20260815"/>
    <s v="Completed"/>
    <s v="HSI Bisnis Promo HUT Telkom PSB 70% - 75 Mbps"/>
    <s v="INDIBIZ"/>
    <m/>
    <m/>
    <d v="2026-08-18T15:00:00"/>
    <s v="2026-08-18 15:00:00 | Nama PIC:  bp suryo No HP: 082140061985 Alt: 0315343634 Tanggal: 18/08/2026 Jam Pasang: Sore Note: Hubungi sebelum ke lokasi, terimakasih. "/>
    <n v="2026"/>
    <n v="8"/>
    <n v="15"/>
    <d v="2026-08-15T00:00:00"/>
    <n v="-3.625"/>
    <x v="1"/>
  </r>
  <r>
    <n v="1904"/>
    <n v="1002517451"/>
    <n v="3"/>
    <x v="1"/>
    <n v="5"/>
    <s v="KEDIRI"/>
    <s v="NGANJUK"/>
    <s v="NJK"/>
    <s v="REG"/>
    <s v="AO"/>
    <x v="0"/>
    <s v="1P INET"/>
    <s v="Completed (PS)"/>
    <s v="RBS-Regional 3"/>
    <d v="2026-08-10T11:29:56"/>
    <d v="2026-08-11T17:28:40"/>
    <n v="69362301"/>
    <m/>
    <n v="152611229869"/>
    <s v="DEAR DREAM"/>
    <s v="ODP-NJK-FAC/76 FAC/D08/76.01"/>
    <s v="WO061379274"/>
    <m/>
    <m/>
    <m/>
    <n v="111.8875365"/>
    <n v="-7.6091363000000003"/>
    <s v="|MN01222|MYIA-062840143362/POI/H. ANANG WIBOWO, dr/081249597399/anangwibdr@gmail.com"/>
    <s v="MYIB_ASSISTANT"/>
    <m/>
    <m/>
    <m/>
    <m/>
    <m/>
    <m/>
    <m/>
    <m/>
    <s v="Management Janji"/>
    <s v="2026-08-11 08:00:00 | Nama PIC:  bp anang  No HP: 081249597399 Alt: Tanggal: 11/8/2026 Jam Pasang: Pagi Note: Hubungi sebelum ke lokasi, terimakasih."/>
    <s v="FCC"/>
    <d v="2026-10-08T11:40:04"/>
    <d v="2026-08-11T08:00:00"/>
    <m/>
    <s v="PS"/>
    <s v="NJK"/>
    <s v="NO ADDON"/>
    <n v="20260811"/>
    <s v="Completed"/>
    <s v="HSI Bisnis Promo HUT Telkom PSB 70% - 50 Mbps"/>
    <s v="INDIBIZ"/>
    <m/>
    <m/>
    <d v="2026-08-11T08:00:00"/>
    <s v="2026-08-11 08:00:00 | Nama PIC:  bp anang  No HP: 081249597399 Alt: Tanggal: 11/8/2026 Jam Pasang: Pagi Note: Hubungi sebelum ke lokasi, terimakasih."/>
    <n v="2026"/>
    <n v="8"/>
    <n v="11"/>
    <d v="2026-08-11T00:00:00"/>
    <n v="-0.33333333333575865"/>
    <x v="1"/>
  </r>
  <r>
    <n v="1905"/>
    <n v="1002529593"/>
    <n v="3"/>
    <x v="3"/>
    <n v="5"/>
    <s v="MADURA"/>
    <s v="PAMEKASAN"/>
    <s v="PME"/>
    <s v="REG"/>
    <s v="AO"/>
    <x v="0"/>
    <s v="1P INET"/>
    <s v="Completed (PS)"/>
    <s v="RBS-Regional 3"/>
    <d v="2026-08-16T12:43:57"/>
    <d v="2026-08-17T14:25:42"/>
    <n v="69367475"/>
    <m/>
    <n v="152426928272"/>
    <s v="TOKO BALI JAYA"/>
    <s v="ODP-PME-FQ/02"/>
    <s v="WO061872128"/>
    <m/>
    <m/>
    <m/>
    <n v="113.39155521243801"/>
    <n v="-7.2170360645900198"/>
    <s v="MD|MYDB-20260816265678|DN00001/MN00558|TOKO BALI JAYA|085259918263"/>
    <s v="MYDIGIBIZPARTNER"/>
    <m/>
    <m/>
    <m/>
    <m/>
    <m/>
    <m/>
    <m/>
    <m/>
    <s v="Management Janji"/>
    <s v="2026-08-17 13:00:00 | Nama PIC : bapak haikal No HP : 085259918263 Alt :  M Janji : (SENIN/17/AGUSTUS/2026) jam Pasang : 09:00 Note : hubungi pelanggan jika ingin kelokasi"/>
    <s v="FCC"/>
    <s v="16-08-2026 12:55:02"/>
    <d v="2026-08-17T13:00:00"/>
    <m/>
    <s v="PS"/>
    <s v="PME"/>
    <s v="NO ADDON"/>
    <n v="20260817"/>
    <s v="Completed"/>
    <s v="HSI Bisnis Promo HUT Telkom PSB 70% - 150 Mbps"/>
    <s v="INDIBIZ"/>
    <m/>
    <m/>
    <d v="2026-08-17T13:00:00"/>
    <s v="2026-08-17 13:00:00 | Nama PIC : bapak haikal No HP : 085259918263 Alt :  M Janji : (SENIN/17/AGUSTUS/2026) jam Pasang : 09:00 Note : hubungi pelanggan jika ingin kelokasi"/>
    <n v="2026"/>
    <n v="8"/>
    <n v="17"/>
    <d v="2026-08-17T00:00:00"/>
    <n v="-0.54166666666424135"/>
    <x v="1"/>
  </r>
  <r>
    <n v="1906"/>
    <n v="1002514724"/>
    <n v="3"/>
    <x v="0"/>
    <n v="5"/>
    <s v="KUPANG"/>
    <s v="LABOAN BAJO"/>
    <s v="RTE"/>
    <s v="REG"/>
    <s v="AO"/>
    <x v="0"/>
    <s v="1P INET"/>
    <s v="Completed (PS)"/>
    <s v="RBS-Regional 3"/>
    <d v="2026-08-07T13:58:56"/>
    <d v="2026-08-11T13:02:28"/>
    <n v="69360832"/>
    <m/>
    <n v="172514216893"/>
    <s v="Toko BaCha Borong"/>
    <s v="ODP-RTE-FE/07 FE/D01/07.01"/>
    <s v="WO061168711"/>
    <m/>
    <m/>
    <m/>
    <n v="120.6082067"/>
    <n v="-8.8148406000000001"/>
    <s v="|MN00118|MYIA-050689351898/POI/Ibu Meina Tri Sandi/081396714362/agungrahmat3949@gmail.com"/>
    <s v="MYIB_ASSISTANT"/>
    <m/>
    <m/>
    <m/>
    <m/>
    <m/>
    <m/>
    <m/>
    <m/>
    <s v="Management Janji"/>
    <s v="2026-08-08 13:00:00 | Nama PIC : Ibu Ibu Meina No HP : 081396714362 No Alternatif : 08123911002 M Janji : 08/08/2026 Jam Pasang : Pagi NoteÃ‚Â :  Hubungi terlebih dahulu sebelum ke lokasi "/>
    <s v="FCC"/>
    <d v="2026-07-08T14:10:02"/>
    <d v="2026-08-08T13:00:00"/>
    <m/>
    <s v="PS"/>
    <s v="RTE"/>
    <s v="NO ADDON"/>
    <n v="20260811"/>
    <s v="Completed"/>
    <s v="HSI Bisnis Promo HUT Telkom PSB 70% - 50 Mbps"/>
    <s v="INDIBIZ"/>
    <m/>
    <m/>
    <d v="2026-08-08T13:00:00"/>
    <s v="2026-08-08 13:00:00 | Nama PIC : Ibu Ibu Meina No HP : 081396714362 No Alternatif : 08123911002 M Janji : 08/08/2026 Jam Pasang : Pagi NoteÃ‚Â :  Hubungi terlebih dahulu sebelum ke lokasi "/>
    <n v="2026"/>
    <n v="8"/>
    <n v="11"/>
    <d v="2026-08-11T00:00:00"/>
    <n v="2.4583333333357587"/>
    <x v="2"/>
  </r>
  <r>
    <n v="1907"/>
    <n v="1002526844"/>
    <n v="3"/>
    <x v="4"/>
    <n v="4"/>
    <s v="SEMARANG"/>
    <s v="UNGARAN"/>
    <s v="ABR"/>
    <s v="REG"/>
    <s v="AO"/>
    <x v="0"/>
    <m/>
    <s v="Completed (PS)"/>
    <s v="RBS-Regional 3"/>
    <d v="2026-08-14T15:12:41"/>
    <d v="2026-08-14T16:00:17"/>
    <n v="69362823"/>
    <m/>
    <n v="141459106883"/>
    <s v="SPPG PASEKAN"/>
    <s v="ODP-ABR-FD/143"/>
    <s v="WO061761544"/>
    <m/>
    <m/>
    <m/>
    <n v="110.36553798845"/>
    <n v="-7.2443750229945802"/>
    <s v="MD|MYDB-20260811264921|DN00001/MN02296|SPPG PASEKAN|085867684179"/>
    <s v="MYDIGIBIZPARTNER"/>
    <m/>
    <m/>
    <m/>
    <m/>
    <m/>
    <m/>
    <m/>
    <m/>
    <s v="Management Janji"/>
    <s v="2026-08-12 08:00:00 | M Janji : (12/08/2026)  jam Pasang : 09:00  Note : hubungi pelanggan jika ingin kelokasi  "/>
    <s v="FCC"/>
    <s v="14-08-2026 15:25:22"/>
    <m/>
    <m/>
    <s v="PS"/>
    <s v="ABR"/>
    <s v="NO ADDON"/>
    <n v="20260814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14T07:00:00"/>
    <s v="2026-08-12 08:00:00 | M Janji : (12/08/2026)  jam Pasang : 09:00  Note : hubungi pelanggan jika ingin kelokasi  "/>
    <n v="2026"/>
    <n v="8"/>
    <n v="14"/>
    <d v="2026-08-14T00:00:00"/>
    <n v="-0.29166666666424135"/>
    <x v="1"/>
  </r>
  <r>
    <n v="1908"/>
    <n v="1002517746"/>
    <n v="3"/>
    <x v="7"/>
    <n v="4"/>
    <s v="KUDUS"/>
    <s v="BLORA"/>
    <s v="BLO"/>
    <s v="REG"/>
    <s v="AO"/>
    <x v="0"/>
    <s v="1P INET"/>
    <s v="Completed (PS)"/>
    <s v="RBS-Regional 3"/>
    <d v="2026-08-10T13:25:57"/>
    <d v="2026-08-12T12:46:59"/>
    <n v="69362422"/>
    <m/>
    <n v="141569115708"/>
    <s v="toko bintang"/>
    <s v="ODP-BLO-FGA/010 FGA/D01/010.01"/>
    <s v="WO061398945"/>
    <m/>
    <m/>
    <m/>
    <n v="111.518608"/>
    <n v="-6.9408859999999999"/>
    <s v="|MN00408|MYIA-093912369984/POI/Supriyono /089613946090/carahoki2@gmail.com"/>
    <s v="MYIB_ASSISTANT"/>
    <m/>
    <m/>
    <m/>
    <m/>
    <m/>
    <m/>
    <m/>
    <m/>
    <s v="Management Janji"/>
    <s v="2026-08-11 13:00:00 | Nama : BP SUPRIYONO No Hp : 089613946090 No Alt :  Tgl Pemasangan : 11 Agustus 2026 Interval : SIANG Note : Hubungi pelanggan terlebih dahulu"/>
    <s v="FCC"/>
    <d v="2026-10-08T13:39:47"/>
    <d v="2026-08-11T13:00:00"/>
    <m/>
    <s v="PS"/>
    <s v="BLO"/>
    <s v="NO ADDON"/>
    <n v="20260812"/>
    <s v="Completed"/>
    <s v="HSI Bisnis PSB 70% - 75 Mbps"/>
    <s v="INDIBIZ"/>
    <m/>
    <m/>
    <d v="2026-08-11T13:00:00"/>
    <s v="2026-08-11 13:00:00 | Nama : BP SUPRIYONO No Hp : 089613946090 No Alt :  Tgl Pemasangan : 11 Agustus 2026 Interval : SIANG Note : Hubungi pelanggan terlebih dahulu"/>
    <n v="2026"/>
    <n v="8"/>
    <n v="12"/>
    <d v="2026-08-12T00:00:00"/>
    <n v="0.45833333333575865"/>
    <x v="1"/>
  </r>
  <r>
    <n v="1909"/>
    <n v="1002528834"/>
    <n v="3"/>
    <x v="1"/>
    <n v="5"/>
    <s v="MALANG"/>
    <s v="KEPANJEN"/>
    <s v="KLJ"/>
    <s v="REG"/>
    <s v="AO"/>
    <x v="0"/>
    <s v="1P INET"/>
    <s v="102 | FOLLOW UP COMPLETED"/>
    <s v="RBS-Regional 3"/>
    <d v="2026-08-15T18:01:56"/>
    <d v="2026-08-17T14:07:34"/>
    <n v="69367188"/>
    <m/>
    <n v="152703903558"/>
    <s v="LELY GUESTHOUSE"/>
    <s v="ODP-KLJ-FX/101 FX/D09/101.01"/>
    <s v="WO061840144"/>
    <m/>
    <m/>
    <m/>
    <n v="112.60471812661299"/>
    <n v="-7.9567867490247099"/>
    <s v="|MN02703|MYIA-093952377101/POI/Chofifah Yunita Indriana/081359941169/chofifahyunita16@gmail.com"/>
    <s v="MYIB_ASSISTANT"/>
    <m/>
    <m/>
    <m/>
    <m/>
    <m/>
    <m/>
    <m/>
    <m/>
    <s v="Management Janji"/>
    <s v="2026-08-16 15:00:00 | M Janji :  16 Agustus 2026 Jam Pasang : Siang Note : hubungi pelanggan jika ingin ke lokasi, terima kasih"/>
    <s v="FCC"/>
    <s v="15-08-2026 18:10:17"/>
    <d v="2026-08-16T15:00:00"/>
    <m/>
    <s v="REVOKE"/>
    <s v="KLJ"/>
    <s v="NO ADDON"/>
    <m/>
    <s v="Follow Up Revoke Completed, New Order ID : SC1002530956"/>
    <s v="HSI Bisnis Promo HUT Telkom PSB 70% - 150 Mbps"/>
    <s v="INDIBIZ"/>
    <m/>
    <m/>
    <d v="2026-08-16T15:00:00"/>
    <s v="2026-08-16 15:00:00 | M Janji :  16 Agustus 2026 Jam Pasang : Siang Note : hubungi pelanggan jika ingin ke lokasi, terima kasih"/>
    <m/>
    <m/>
    <m/>
    <e v="#NUM!"/>
    <e v="#NUM!"/>
    <x v="0"/>
  </r>
  <r>
    <n v="1910"/>
    <n v="1002516541"/>
    <n v="3"/>
    <x v="7"/>
    <n v="4"/>
    <s v="SOLO"/>
    <s v="WONOGIRI"/>
    <s v="WNG"/>
    <s v="REG"/>
    <s v="AO"/>
    <x v="0"/>
    <s v="1P INET"/>
    <s v="Completed (PS)"/>
    <s v="RBS-Regional 3"/>
    <d v="2026-08-09T14:49:56"/>
    <d v="2026-08-10T16:47:34"/>
    <n v="69361903"/>
    <m/>
    <n v="143554100555"/>
    <s v="ROCKET CHICKEN JATIPURO NEW"/>
    <s v="ODP-WNG-FE/022 FE/D01/022.01"/>
    <s v="WO061326919"/>
    <m/>
    <m/>
    <m/>
    <n v="111.0177487"/>
    <n v="-7.7535340000000001"/>
    <s v="|MN02255|MYIA-062620165278/POI/ANDRI/082147804829/ulvaarh4@gmail.com"/>
    <s v="MYIB_ASSISTANT"/>
    <m/>
    <m/>
    <m/>
    <m/>
    <m/>
    <m/>
    <m/>
    <m/>
    <s v="Management Janji"/>
    <s v="2026-08-10 13:00:00 | Tanggal pemasangan: 10/08/2026 Jam pemasangan : pagi / siang Info Tambahan : Hubungi pelanggan dulu sebelum ke lokasi terima kasih."/>
    <s v="FCC"/>
    <d v="2026-09-08T14:54:46"/>
    <d v="2026-08-10T13:00:00"/>
    <m/>
    <s v="PS"/>
    <s v="WNG"/>
    <s v="NO ADDON"/>
    <n v="20260810"/>
    <s v="Completed"/>
    <s v="HSI Bisnis Basic Promo HUT Telkom PSB 70% - 50 Mbps"/>
    <s v="INDIBIZ"/>
    <m/>
    <m/>
    <d v="2026-08-10T13:00:00"/>
    <s v="2026-08-10 13:00:00 | Tanggal pemasangan: 10/08/2026 Jam pemasangan : pagi / siang Info Tambahan : Hubungi pelanggan dulu sebelum ke lokasi terima kasih."/>
    <n v="2026"/>
    <n v="8"/>
    <n v="10"/>
    <d v="2026-08-10T00:00:00"/>
    <n v="-0.54166666666424135"/>
    <x v="1"/>
  </r>
  <r>
    <n v="1911"/>
    <n v="1002512690"/>
    <n v="3"/>
    <x v="0"/>
    <n v="5"/>
    <s v="MATARAM"/>
    <s v="LOMBOK BARAT TENGAH"/>
    <s v="PRY"/>
    <s v="REG"/>
    <s v="AO"/>
    <x v="0"/>
    <s v="1P INET"/>
    <s v="Completed (PS)"/>
    <s v="RBS-Regional 3"/>
    <d v="2026-08-06T14:31:56"/>
    <d v="2026-08-07T19:47:20"/>
    <n v="69360085"/>
    <m/>
    <n v="172603791326"/>
    <s v="BENGKEL TITI"/>
    <s v="ODP-PYA-FAP/04 FAP/D01/04.01"/>
    <s v="WO061085765"/>
    <m/>
    <m/>
    <m/>
    <n v="116.36368899999999"/>
    <n v="-8.6358560000000004"/>
    <s v="|MC40242|MYIA-021897883048/POI/TITI YANI/081933007542/yantititi298@gmail.com"/>
    <s v="MYIB_ASSISTANT"/>
    <m/>
    <m/>
    <m/>
    <m/>
    <m/>
    <m/>
    <m/>
    <m/>
    <s v="Management Janji"/>
    <s v="2026-08-07 13:00:00 | M Janji :  07 Agustus 2026 Jam Pasang : Siang Note : hubungi pelanggan jika ingin ke lokasi, terima kasih."/>
    <s v="FCC"/>
    <d v="2026-06-08T14:40:01"/>
    <d v="2026-08-07T13:00:00"/>
    <m/>
    <s v="PS"/>
    <s v="PRY"/>
    <s v="NO ADDON"/>
    <n v="20260807"/>
    <s v="Completed"/>
    <s v="HSI Bisnis Promo HUT Telkom PSB 70% - 150 Mbps"/>
    <s v="INDIBIZ"/>
    <m/>
    <m/>
    <d v="2026-08-07T13:00:00"/>
    <s v="2026-08-07 13:00:00 | M Janji :  07 Agustus 2026 Jam Pasang : Siang Note : hubungi pelanggan jika ingin ke lokasi, terima kasih."/>
    <n v="2026"/>
    <n v="8"/>
    <n v="7"/>
    <d v="2026-08-07T00:00:00"/>
    <n v="-0.54166666666424135"/>
    <x v="1"/>
  </r>
  <r>
    <n v="1912"/>
    <n v="1002513743"/>
    <n v="3"/>
    <x v="1"/>
    <n v="5"/>
    <s v="MALANG"/>
    <s v="KEPANJEN"/>
    <s v="MLG"/>
    <s v="REG"/>
    <s v="AO"/>
    <x v="0"/>
    <m/>
    <s v="Completed (PS)"/>
    <s v="RBS-Regional 3"/>
    <d v="2026-08-07T08:58:44"/>
    <d v="2026-08-08T18:22:43"/>
    <n v="66210134"/>
    <m/>
    <n v="152701239012"/>
    <s v="SMAN 3 MALANG"/>
    <s v="ODP-MLG-FN/14"/>
    <s v="WO061136656"/>
    <m/>
    <m/>
    <m/>
    <n v="112.63528890000001"/>
    <n v="-7.9760787999999998"/>
    <s v="MC20200;SMAN 3 MALANG;HSI Bisnis Promo HUT Telkom 200 mbps 790.000;081359436279"/>
    <s v="Sales Force DBS"/>
    <m/>
    <m/>
    <m/>
    <m/>
    <m/>
    <m/>
    <m/>
    <m/>
    <s v="Management Janji"/>
    <s v="2026-08-08 08:00:00|telp :085210490011  alt : pagi / siang 08/08/2026 hub sebelum ke lokasi |40961370|MYDITA"/>
    <s v="FCC"/>
    <d v="2026-07-08T09:10:56"/>
    <d v="2026-08-08T08:00:00"/>
    <m/>
    <s v="PS"/>
    <s v="MLG"/>
    <s v="NO ADDON"/>
    <n v="20260808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08T08:00:00"/>
    <s v="2026-08-08 08:00:00|telp :085210490011  alt : pagi / siang 08/08/2026 hub sebelum ke lokasi |40961370|MYDITA"/>
    <n v="2026"/>
    <n v="8"/>
    <n v="8"/>
    <d v="2026-08-08T00:00:00"/>
    <n v="-0.33333333333575865"/>
    <x v="1"/>
  </r>
  <r>
    <n v="1913"/>
    <n v="1002505284"/>
    <n v="3"/>
    <x v="6"/>
    <n v="5"/>
    <s v="JEMBER"/>
    <s v="BANYUWANGI"/>
    <s v="BWG"/>
    <s v="REG"/>
    <s v="AO"/>
    <x v="0"/>
    <s v="1P INET"/>
    <s v="Completed (PS)"/>
    <s v="RBS-Regional 3"/>
    <d v="2026-08-02T14:04:59"/>
    <d v="2026-08-03T15:10:30"/>
    <n v="69357036"/>
    <m/>
    <n v="152503269426"/>
    <s v="PT. BAHARIÃ‚Â  MAKMUR SEJATI Cab. Bwi"/>
    <s v="ODP-BWG-FCK/22 FCK/D02/22.01"/>
    <s v="WO060719671"/>
    <m/>
    <m/>
    <m/>
    <n v="114.389819093048"/>
    <n v="-8.1751941360741398"/>
    <s v="MD|MYDB-20260802264180|DC30004/MC30051|PT. BAHARIÃ‚Â  MAKMUR SEJATI Cab. Bwi|083847377573"/>
    <s v="MYDIGIBIZPARTNER"/>
    <m/>
    <m/>
    <m/>
    <m/>
    <m/>
    <m/>
    <m/>
    <m/>
    <s v="Management Janji"/>
    <s v="2026-08-03 13:00:00 | Tanggal pemasangan :03 agustus 2026 Jam pemasangan : 08.00 - 12.00 Info Tambahan : Hubungi pelanggan dulu sebelum ke lokasi terimakasih"/>
    <s v="FCC"/>
    <d v="2026-02-08T14:09:45"/>
    <d v="2026-08-03T13:00:00"/>
    <m/>
    <s v="PS"/>
    <s v="BWG"/>
    <s v="NO ADDON"/>
    <n v="20260803"/>
    <s v="Completed"/>
    <s v="HSI Bisnis Promo HUT Telkom PSB 70% - 100 Mbps Dual Band"/>
    <s v="INDIBIZ"/>
    <m/>
    <m/>
    <d v="2026-08-03T13:00:00"/>
    <s v="2026-08-03 13:00:00 | Tanggal pemasangan :03 agustus 2026 Jam pemasangan : 08.00 - 12.00 Info Tambahan : Hubungi pelanggan dulu sebelum ke lokasi terimakasih"/>
    <n v="2026"/>
    <n v="8"/>
    <n v="3"/>
    <d v="2026-08-03T00:00:00"/>
    <n v="-0.54166666666424135"/>
    <x v="1"/>
  </r>
  <r>
    <n v="1914"/>
    <n v="1002526034"/>
    <n v="3"/>
    <x v="4"/>
    <n v="4"/>
    <s v="PEKALONGAN"/>
    <s v="BREBES"/>
    <s v="BMU"/>
    <s v="REG"/>
    <s v="AO"/>
    <x v="0"/>
    <m/>
    <s v="102 | FOLLOW UP COMPLETED"/>
    <s v="RBS-Regional 3"/>
    <d v="2026-08-14T11:10:47"/>
    <d v="2026-08-18T13:56:23"/>
    <n v="69365846"/>
    <m/>
    <n v="146281108194"/>
    <s v="SMP NEGERI 1 TONJONG"/>
    <s v="ODP-BMU-FC/041"/>
    <s v="WO061748178"/>
    <m/>
    <m/>
    <m/>
    <n v="109.0268172"/>
    <n v="-7.1745913000000003"/>
    <s v="AMRBS;404469;REG3;ALI;085100284847;HSI 1S 300MB;1.130k;PIC 085328930397;smpn1tonjong.creative@gmail.com"/>
    <s v="Account Manager"/>
    <m/>
    <m/>
    <m/>
    <m/>
    <m/>
    <m/>
    <m/>
    <m/>
    <s v="Management Janji"/>
    <s v="2026-08-15 15:00:00|Waktu pemasangan : 15 agustus 2026 Jam pemasangan : 08.00 - 12.00 Info Tambahan : Hubungi pelanggan dulu sebelum ke lokasi terimakasih |40971401|MYDITA"/>
    <s v="FCC"/>
    <s v="14-08-2026 11:39:52"/>
    <d v="2026-08-15T15:00:00"/>
    <m/>
    <s v="REVOKE"/>
    <s v="BMU"/>
    <s v="NO ADDON"/>
    <m/>
    <s v="Follow Up Revoke Completed, New Order ID : SC1002533313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5T15:00:00"/>
    <s v="2026-08-15 15:00:00|Waktu pemasangan : 15 agustus 2026 Jam pemasangan : 08.00 - 12.00 Info Tambahan : Hubungi pelanggan dulu sebelum ke lokasi terimakasih |40971401|MYDITA"/>
    <m/>
    <m/>
    <m/>
    <e v="#NUM!"/>
    <e v="#NUM!"/>
    <x v="0"/>
  </r>
  <r>
    <n v="1915"/>
    <n v="1002533339"/>
    <n v="3"/>
    <x v="0"/>
    <n v="5"/>
    <s v="KUPANG"/>
    <s v="LABOAN BAJO"/>
    <s v="RTE"/>
    <s v="REG"/>
    <s v="AO"/>
    <x v="0"/>
    <s v="1P INET"/>
    <s v="MIE - SEND SURVEY"/>
    <s v="RBS-Regional 3"/>
    <d v="2026-08-18T13:59:58"/>
    <d v="2026-08-18T14:02:01"/>
    <n v="69369078"/>
    <m/>
    <n v="172514216715"/>
    <s v="TOKO SANJAYA MART"/>
    <s v="ODP-RTE-FA/58 FA/D12/58.01"/>
    <s v="WO062016101"/>
    <m/>
    <m/>
    <m/>
    <n v="120.4663597"/>
    <n v="-8.6141351000000004"/>
    <s v="|MN02681|MYIA-038540321579/POI/RONNY WIBISONO/081339445388/ronnywibisono88@gmail.com"/>
    <s v="MYIB_ASSISTANT"/>
    <m/>
    <m/>
    <m/>
    <m/>
    <m/>
    <m/>
    <m/>
    <m/>
    <s v="Management Janji"/>
    <s v="2026-08-19 13:00:00 | Nama : BP RONNY WIBISONO No Hp : 081339445388 No Alt :  Tgl Pemasangan : 19 Agustus 2026 Interval : PAGI  Note : Hubungi pelanggan terlebih dahulu"/>
    <s v="FCC"/>
    <s v="18-08-2026 14:40:02"/>
    <d v="2026-08-19T13:00:00"/>
    <m/>
    <s v="SURVEY_NEW_MANJA"/>
    <s v="RTE"/>
    <s v="NO ADDON"/>
    <m/>
    <s v="MIE - SEND SURVEY"/>
    <s v="HSI Bisnis Basic Khusus Winback PSB 70% - 50 Mbps"/>
    <s v="INDIBIZ"/>
    <m/>
    <m/>
    <d v="2026-08-19T13:00:00"/>
    <s v="2026-08-19 13:00:00 | Nama : BP RONNY WIBISONO No Hp : 081339445388 No Alt :  Tgl Pemasangan : 19 Agustus 2026 Interval : PAGI  Note : Hubungi pelanggan terlebih dahulu"/>
    <m/>
    <m/>
    <m/>
    <e v="#NUM!"/>
    <e v="#NUM!"/>
    <x v="0"/>
  </r>
  <r>
    <n v="1916"/>
    <n v="1002507286"/>
    <n v="3"/>
    <x v="0"/>
    <n v="5"/>
    <s v="KUPANG"/>
    <s v="MAUMERE"/>
    <s v="LRT"/>
    <s v="REG"/>
    <s v="AO"/>
    <x v="0"/>
    <s v="1P INET"/>
    <s v="9 | WFM - UN-SCS"/>
    <s v="RBS-Regional 3"/>
    <d v="2026-08-04T10:10:27"/>
    <d v="2026-08-04T10:10:28"/>
    <n v="69356244"/>
    <m/>
    <m/>
    <s v="puskesmas lewolema"/>
    <m/>
    <s v="WO060567462"/>
    <m/>
    <m/>
    <m/>
    <n v="122.93250500000001"/>
    <n v="-8.3333770000000005"/>
    <s v="|MC40173|MYIA-063127389107/POI/ibu Linda/081390781414/diazcindy109@gmail.com"/>
    <s v="MYIB_ASSISTANT"/>
    <m/>
    <m/>
    <m/>
    <m/>
    <m/>
    <m/>
    <m/>
    <m/>
    <s v="Management Janji"/>
    <s v="2026-08-03 08:00:00 | Tanggal Pemasangan : 03 Agustus 2026 Jam Pemasangan : 08:00 13:00 Info Tambahan : Hubungi pelanggan dulu sebelum ke lokasi terimakasih"/>
    <s v="FCC"/>
    <d v="2026-04-08T10:25:32"/>
    <d v="2026-08-03T00:00:00"/>
    <m/>
    <s v="UNSC"/>
    <s v="LRT"/>
    <s v="NETMONK"/>
    <m/>
    <s v="Inprogress Alpro, SC Lama : SC1002503032"/>
    <s v="HSI Bisnis Basic Bundling Netmonk PSB 70% - 100 Mbps"/>
    <s v="INDIBIZ"/>
    <m/>
    <m/>
    <d v="2026-08-03T08:00:00"/>
    <s v="2026-08-03 08:00:00 | Tanggal Pemasangan : 03 Agustus 2026 Jam Pemasangan : 08:00 13:00 Info Tambahan : Hubungi pelanggan dulu sebelum ke lokasi terimakasih"/>
    <m/>
    <m/>
    <m/>
    <e v="#NUM!"/>
    <e v="#NUM!"/>
    <x v="0"/>
  </r>
  <r>
    <n v="1917"/>
    <n v="1002526016"/>
    <n v="3"/>
    <x v="3"/>
    <n v="5"/>
    <s v="SBY UTARA"/>
    <s v="GRESIK"/>
    <s v="BWN"/>
    <s v="REG"/>
    <s v="AO"/>
    <x v="0"/>
    <m/>
    <s v="Completed (PS)"/>
    <s v="RBS-Regional 3"/>
    <d v="2026-08-14T11:02:32"/>
    <d v="2026-08-14T13:05:30"/>
    <n v="69357121"/>
    <m/>
    <n v="152453209765"/>
    <s v="TOkO ANA"/>
    <s v="ODP-BWN-FAC/12"/>
    <s v="WO061731653"/>
    <m/>
    <m/>
    <m/>
    <n v="112.72747863447999"/>
    <n v="-5.8107532884820001"/>
    <s v="MD|MYDB-20260802264202|DN00001/MN00018|TOkO ANA|081259523748"/>
    <s v="MYDIGIBIZPARTNER"/>
    <m/>
    <m/>
    <m/>
    <m/>
    <m/>
    <m/>
    <m/>
    <m/>
    <s v="Management Janji"/>
    <s v="2026-08-04 08:00:00 | M Janji : (03/08/2026)  jam Pasang : 09:00  Note : hubungi pelanggan jika ingin kelokasi"/>
    <s v="FCC"/>
    <s v="14-08-2026 11:10:21"/>
    <m/>
    <m/>
    <s v="PS"/>
    <s v="BWN"/>
    <s v="NO ADDON"/>
    <n v="20260814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14T07:00:00"/>
    <s v="2026-08-04 08:00:00 | M Janji : (03/08/2026)  jam Pasang : 09:00  Note : hubungi pelanggan jika ingin kelokasi"/>
    <n v="2026"/>
    <n v="8"/>
    <n v="14"/>
    <d v="2026-08-14T00:00:00"/>
    <n v="-0.29166666666424135"/>
    <x v="1"/>
  </r>
  <r>
    <n v="1918"/>
    <n v="1002532914"/>
    <n v="3"/>
    <x v="3"/>
    <n v="5"/>
    <s v="MADURA"/>
    <s v="BANGKALAN"/>
    <s v="KPP"/>
    <s v="REG"/>
    <s v="AO"/>
    <x v="0"/>
    <s v="1P INET"/>
    <s v="MIE - SEND SURVEY"/>
    <s v="RBS-Regional 3"/>
    <d v="2026-08-18T12:02:57"/>
    <d v="2026-08-18T12:04:01"/>
    <n v="69368873"/>
    <m/>
    <n v="152437905648"/>
    <s v="Warung Madura restu ibu"/>
    <s v="ODP-KPP-FE/51 FE/D04/51.01"/>
    <s v="WO061996698"/>
    <m/>
    <m/>
    <m/>
    <n v="113.279860988259"/>
    <n v="-6.9953540537072199"/>
    <s v="MD|MYDB-20260818265961|DN00001/MN00572|Warung Madura restu ibu|0895630118514"/>
    <s v="MYDIGIBIZPARTNER"/>
    <m/>
    <m/>
    <m/>
    <m/>
    <m/>
    <m/>
    <m/>
    <m/>
    <s v="Management Janji"/>
    <s v="2026-08-20 08:00:00 | Nama PIC:  bp hasbullah No HP: 0895630118514 Alt: Tanggal: 20/8/2026 Jam Pasang: Pagi Note: Hubungi sebelum ke lokasi, terimakasih"/>
    <s v="FCC"/>
    <s v="18-08-2026 12:10:35"/>
    <d v="2026-08-20T08:00:00"/>
    <m/>
    <s v="SURVEY_NEW_MANJA"/>
    <s v="KPP"/>
    <s v="NO ADDON"/>
    <m/>
    <s v="MIE - SEND SURVEY"/>
    <s v="HSI Bisnis Promo HUT Telkom PSB 70% - 100 Mbps"/>
    <s v="INDIBIZ"/>
    <m/>
    <m/>
    <d v="2026-08-20T08:00:00"/>
    <s v="2026-08-20 08:00:00 | Nama PIC:  bp hasbullah No HP: 0895630118514 Alt: Tanggal: 20/8/2026 Jam Pasang: Pagi Note: Hubungi sebelum ke lokasi, terimakasih"/>
    <m/>
    <m/>
    <m/>
    <e v="#NUM!"/>
    <e v="#NUM!"/>
    <x v="0"/>
  </r>
  <r>
    <n v="1919"/>
    <n v="1002534761"/>
    <n v="3"/>
    <x v="1"/>
    <n v="5"/>
    <s v="KEDIRI"/>
    <s v="NGANJUK"/>
    <s v="NJK"/>
    <s v="REG"/>
    <s v="AO"/>
    <x v="0"/>
    <s v="1P INET"/>
    <s v="MIE - SEND SURVEY"/>
    <s v="RBS-Regional 3"/>
    <d v="2026-08-18T19:38:56"/>
    <d v="2026-08-18T19:40:29"/>
    <n v="69369539"/>
    <m/>
    <n v="152611229920"/>
    <s v="WARKOP JONNI"/>
    <s v="ODP-NJK-FK/16 FK/D03/16.01"/>
    <s v="WO062056038"/>
    <m/>
    <m/>
    <m/>
    <n v="111.8622146"/>
    <n v="-7.6625512999999996"/>
    <s v="|MC20191|MYIA-063463059935/POI/JONNI PRIYANTO/082323083949/bungalotus1922@gmail.com"/>
    <s v="MYIB_ASSISTANT"/>
    <m/>
    <m/>
    <m/>
    <m/>
    <m/>
    <m/>
    <m/>
    <m/>
    <s v="Management Janji"/>
    <s v="2026-08-20 08:00:00 | telp : 082323083949 sudah dipasang moban aktivasi"/>
    <s v="FCC"/>
    <s v="18-08-2026 19:39:57"/>
    <d v="2026-08-20T08:00:00"/>
    <m/>
    <s v="SURVEY_NEW_MANJA"/>
    <s v="NJK"/>
    <s v="NO ADDON"/>
    <m/>
    <s v="MIE - SEND SURVEY"/>
    <s v="HSI Bisnis Promo HUT RI PSB 70% - 300 Mbps"/>
    <s v="INDIBIZ"/>
    <m/>
    <m/>
    <d v="2026-08-20T08:00:00"/>
    <s v="2026-08-20 08:00:00 | telp : 082323083949 sudah dipasang moban aktivasi"/>
    <m/>
    <m/>
    <m/>
    <e v="#NUM!"/>
    <e v="#NUM!"/>
    <x v="0"/>
  </r>
  <r>
    <n v="1920"/>
    <n v="1002524835"/>
    <n v="3"/>
    <x v="6"/>
    <n v="5"/>
    <s v="SIDOARJO"/>
    <s v="PASURUAN"/>
    <s v="BEJ"/>
    <s v="REG"/>
    <s v="AO"/>
    <x v="0"/>
    <m/>
    <s v="Completed (PS)"/>
    <s v="RBS-Regional 3"/>
    <d v="2026-08-13T16:01:03"/>
    <d v="2026-08-14T13:44:29"/>
    <n v="69365395"/>
    <m/>
    <n v="152742207272"/>
    <s v="WARKOP CAK SES"/>
    <s v="ODP-BEJ-FA/71"/>
    <s v="WO061696931"/>
    <m/>
    <m/>
    <m/>
    <n v="112.7554923"/>
    <n v="-7.5977625"/>
    <s v="|MN00833|/WARKOP CAK SES/WINBACK 2.0 HSI B2B (1:2) 50MBPS 320RB PSB DISC 70%//astutikwinarni75@gmail.com/SISWANTO /8819811916"/>
    <s v="Sales Force DBS"/>
    <m/>
    <m/>
    <m/>
    <m/>
    <m/>
    <m/>
    <m/>
    <m/>
    <s v="Management Janji"/>
    <s v="2026-08-15 08:00:00|M Janji : (14/08/2026) jam Pasang :pagi / siang  Note : hubungi pelanggan jika ingin kelokasi|40981182|MYDITA"/>
    <s v="FCC"/>
    <s v="13-08-2026 16:09:57"/>
    <d v="2026-08-15T08:00:00"/>
    <m/>
    <s v="PS"/>
    <s v="BEJ"/>
    <s v="NO ADDON"/>
    <n v="20260814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15T08:00:00"/>
    <s v="2026-08-15 08:00:00|M Janji : (14/08/2026) jam Pasang :pagi / siang  Note : hubungi pelanggan jika ingin kelokasi|40981182|MYDITA"/>
    <n v="2026"/>
    <n v="8"/>
    <n v="14"/>
    <d v="2026-08-14T00:00:00"/>
    <n v="-1.3333333333357587"/>
    <x v="1"/>
  </r>
  <r>
    <n v="1921"/>
    <n v="1002506428"/>
    <n v="3"/>
    <x v="4"/>
    <n v="4"/>
    <s v="SEMARANG"/>
    <s v="INNER - SEMARANG JATENG UTARA"/>
    <s v="SMC"/>
    <s v="REG"/>
    <s v="AO"/>
    <x v="0"/>
    <s v="1P INET"/>
    <s v="102 | FOLLOW UP COMPLETED"/>
    <s v="RBS-Regional 3"/>
    <d v="2026-08-03T15:44:56"/>
    <d v="2026-08-05T15:40:56"/>
    <n v="69357715"/>
    <m/>
    <n v="146422108551"/>
    <s v="KOST PUTRI SWARGA KANTAKU"/>
    <s v="ODP-SMC-FC/159 FC/D18/159.01"/>
    <s v="WO060815929"/>
    <m/>
    <m/>
    <m/>
    <n v="110.39201199999999"/>
    <n v="-7.0536060000000003"/>
    <s v="|MC50018|MYIA-037888593114/POI/Chris Setianingsih/081277154180/christsetia123@gmail.com"/>
    <s v="MYIB_ASSISTANT"/>
    <m/>
    <m/>
    <m/>
    <m/>
    <m/>
    <m/>
    <m/>
    <m/>
    <s v="Management Janji"/>
    <s v="2026-08-04 13:00:00 | Tanggal pemasangan : 04 agustus 2026 Jam pemasangan : pagi/siang Info Tambahan : Hubungi pelanggan dulu sebelum ke lokasi terima kasih"/>
    <s v="FCC"/>
    <d v="2026-03-08T16:10:38"/>
    <d v="2026-08-04T13:00:00"/>
    <s v="Kendala Teknik"/>
    <s v="REVOKE"/>
    <s v="SMC"/>
    <s v="NO ADDON"/>
    <m/>
    <s v="Follow Up Revoke Completed, New Order ID : SC1002511060"/>
    <s v="HSI Bisnis Basic Promo HUT Telkom PSB 70% - 75 Mbps"/>
    <s v="INDIBIZ"/>
    <m/>
    <m/>
    <d v="2026-08-04T13:00:00"/>
    <s v="2026-08-04 13:00:00 | Tanggal pemasangan : 04 agustus 2026 Jam pemasangan : pagi/siang Info Tambahan : Hubungi pelanggan dulu sebelum ke lokasi terima kasih"/>
    <m/>
    <m/>
    <m/>
    <e v="#NUM!"/>
    <e v="#NUM!"/>
    <x v="0"/>
  </r>
  <r>
    <n v="1922"/>
    <n v="1002513784"/>
    <n v="3"/>
    <x v="0"/>
    <n v="5"/>
    <s v="MATARAM"/>
    <s v="LOMBOK BARAT TENGAH"/>
    <s v="PRY"/>
    <s v="REG"/>
    <s v="AO"/>
    <x v="0"/>
    <m/>
    <s v="7 | OSS - PROVISIONING ISSUED"/>
    <s v="RBS-Regional 3"/>
    <d v="2026-08-07T09:14:24"/>
    <d v="2026-08-14T08:07:29"/>
    <n v="69360419"/>
    <m/>
    <n v="172603791546"/>
    <s v="PT KOLEKTIF PESISIR NUSANTARA"/>
    <s v="ODP-PYA-FCLL/04"/>
    <s v="WO061617822"/>
    <m/>
    <m/>
    <m/>
    <n v="116.20817940000001"/>
    <n v="-8.8901053000000001"/>
    <s v="RBS HSI |DINDA PUSPITASARI | 40951593 | TREG 3 | PT KOLEKTIF PESISIR NUSANTARA | BP RAGIL ALFAJRI | 0823041023654| HSI BISNIS BUNDLING NETMONK - 300 MBPS"/>
    <s v="Amex"/>
    <m/>
    <m/>
    <m/>
    <m/>
    <m/>
    <m/>
    <m/>
    <m/>
    <s v="Management Janji"/>
    <s v="2026-08-14 08:00:00|Nama PIC : BAPA RAGIL No HP : 082341023654 No Alternatif : - M Janji : 08/08/2026 Jam Pasang : Pagi NoteÃ‚Â :  Hubungi terlebih dahulu sebelum ke lokasi |40961370|MYDITA"/>
    <s v="FCC"/>
    <d v="2026-07-08T09:25:58"/>
    <d v="2026-08-14T08:00:00"/>
    <m/>
    <s v="PI"/>
    <s v="PRY"/>
    <s v="NETMONK"/>
    <m/>
    <s v="Provisioning Issu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4T08:00:00"/>
    <s v="2026-08-14 08:00:00|Nama PIC : BAPA RAGIL No HP : 082341023654 No Alternatif : - M Janji : 08/08/2026 Jam Pasang : Pagi NoteÃ‚Â :  Hubungi terlebih dahulu sebelum ke lokasi |40961370|MYDITA"/>
    <m/>
    <m/>
    <m/>
    <e v="#NUM!"/>
    <e v="#NUM!"/>
    <x v="0"/>
  </r>
  <r>
    <n v="1923"/>
    <n v="1002504957"/>
    <n v="3"/>
    <x v="3"/>
    <n v="5"/>
    <s v="SBY UTARA"/>
    <s v="MANYAR"/>
    <s v="MGO"/>
    <s v="REG"/>
    <s v="AO"/>
    <x v="0"/>
    <s v="1P INET"/>
    <s v="102 | FOLLOW UP COMPLETED"/>
    <s v="RBS-Regional 3"/>
    <d v="2026-08-01T19:22:56"/>
    <d v="2026-08-11T14:58:49"/>
    <n v="69356915"/>
    <m/>
    <n v="152413167464"/>
    <s v="Little Amsterdam (PT Memori Setiap Gigitan)"/>
    <s v="ODP-DMO-FTB/23 FTB/D03/23.01"/>
    <s v="WO060682452"/>
    <m/>
    <m/>
    <m/>
    <n v="112.74809896945899"/>
    <n v="-7.2630280643421896"/>
    <s v="MD|MYDB-20260801264160|DN00001/MN02280|Little Amsterdam (PT Memori Setiap Gigitan)|087770104036"/>
    <s v="MYDIGIBIZPARTNER"/>
    <m/>
    <m/>
    <m/>
    <m/>
    <m/>
    <m/>
    <m/>
    <m/>
    <s v="Management Janji"/>
    <s v="2026-08-08 08:00:00 | Nama PIC : IBU RENNY No HP : 087770104036 Alt :  M Janji : (SABTU/8/AGUSTUS/2026) jam Pasang : 09:00 Note : hubungi pelanggan jika ingin kelokasi"/>
    <s v="FCC"/>
    <d v="2026-01-08T19:25:10"/>
    <d v="2026-08-08T08:00:00"/>
    <s v="Kendala Pelanggan"/>
    <s v="REVOKE"/>
    <s v="MGO"/>
    <s v="NO ADDON"/>
    <m/>
    <s v="Follow Up Revoke Completed, New Order ID : SC1002520274"/>
    <s v="HSI Bisnis Promo HUT Telkom PSB 70% - 75 Mbps"/>
    <s v="INDIBIZ"/>
    <m/>
    <m/>
    <d v="2026-08-08T08:00:00"/>
    <s v="2026-08-08 08:00:00 | Nama PIC : IBU RENNY No HP : 087770104036 Alt :  M Janji : (SABTU/8/AGUSTUS/2026) jam Pasang : 09:00 Note : hubungi pelanggan jika ingin kelokasi"/>
    <m/>
    <m/>
    <m/>
    <e v="#NUM!"/>
    <e v="#NUM!"/>
    <x v="0"/>
  </r>
  <r>
    <n v="1924"/>
    <n v="1002516388"/>
    <n v="3"/>
    <x v="7"/>
    <n v="4"/>
    <s v="KUDUS"/>
    <s v="PURWODADI"/>
    <s v="GBU"/>
    <s v="REG"/>
    <s v="AO"/>
    <x v="0"/>
    <m/>
    <s v="Completed (PS)"/>
    <s v="RBS-Regional 3"/>
    <d v="2026-08-09T10:55:07"/>
    <d v="2026-08-09T15:48:45"/>
    <n v="69358318"/>
    <n v="2922951024"/>
    <n v="142516104727"/>
    <s v="PT GLOBAL JET EXPRESS"/>
    <s v="ODP-GBU-FF/021"/>
    <s v="WO061308695"/>
    <m/>
    <m/>
    <m/>
    <n v="110.63290000000001"/>
    <n v="-7.1619299999999999"/>
    <s v="AMRBS;403099;TREG4;MUHAMMAD MASTUR;081226139781;CP Maela Kusuma Ningrum ;85954268480;PAKET 2S INET VOICE 50 MBPS (479.000);PT GLOBAL JET EXPRESS//TANGGUNGHARJO01;input by tito"/>
    <s v="Account Manager"/>
    <m/>
    <m/>
    <m/>
    <m/>
    <m/>
    <m/>
    <m/>
    <m/>
    <s v="Management Janji"/>
    <s v="2026-08-07 15:00:00|  M Janji : (07/08/026)  jam Pasang : 09:00  Note : hubungi pelanggan jika ingin kelokasi|40951378|MYDITA"/>
    <s v="FCC"/>
    <d v="2026-09-08T11:10:11"/>
    <m/>
    <m/>
    <s v="PS"/>
    <s v="GBU"/>
    <s v="NO ADDON"/>
    <n v="20260809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09T07:00:00"/>
    <s v="2026-08-07 15:00:00|  M Janji : (07/08/026)  jam Pasang : 09:00  Note : hubungi pelanggan jika ingin kelokasi|40951378|MYDITA"/>
    <n v="2026"/>
    <n v="8"/>
    <n v="9"/>
    <d v="2026-08-09T00:00:00"/>
    <n v="-0.29166666666424135"/>
    <x v="1"/>
  </r>
  <r>
    <n v="1925"/>
    <n v="1002523013"/>
    <n v="3"/>
    <x v="3"/>
    <n v="5"/>
    <s v="MADURA"/>
    <s v="BANGKALAN"/>
    <s v="SPG"/>
    <s v="REG"/>
    <s v="AO"/>
    <x v="0"/>
    <s v="1P INET"/>
    <s v="OSS - FALLOUT"/>
    <s v="RBS-Regional 3"/>
    <d v="2026-08-12T17:11:57"/>
    <d v="2026-08-18T19:01:12"/>
    <n v="69364568"/>
    <m/>
    <n v="152434913622"/>
    <s v="SPBU 54.692.09"/>
    <s v="ODP-SPG-FV/32 FV/D03/32.01"/>
    <s v="WO061617430"/>
    <m/>
    <m/>
    <m/>
    <n v="113.165408112108"/>
    <n v="-7.1355209173329897"/>
    <s v="MD|MYDB-20260812265089|DN00001/MN00572|SPBU 54.692.09|085231510991"/>
    <s v="MYDIGIBIZPARTNER"/>
    <m/>
    <m/>
    <m/>
    <m/>
    <m/>
    <m/>
    <m/>
    <m/>
    <s v="Management Janji"/>
    <s v="2026-08-13 15:00:00 | Nama Pic : BP AMIR No Hp Pic : 085231510991 Jam Pemasangan : 08:00 - 12.00 Tanggal Pemasangan : KAMIS 13 AGUSTUS 2026 Info Tambahan : Hubungi pelanggan sebelum datang ke lokasi"/>
    <s v="FCC"/>
    <d v="2026-12-08T17:39:53"/>
    <d v="2026-08-13T15:00:00"/>
    <s v="Kendala Pelanggan"/>
    <s v="FO_WFM"/>
    <s v="SPG"/>
    <s v="NO ADDON"/>
    <m/>
    <s v="Provisioning Failed|WFM|INF009068839|FW"/>
    <s v="HSI Bisnis Promo HUT Telkom PSB 70% - 50 Mbps"/>
    <s v="INDIBIZ"/>
    <m/>
    <m/>
    <d v="2026-08-13T15:00:00"/>
    <s v="2026-08-13 15:00:00 | Nama Pic : BP AMIR No Hp Pic : 085231510991 Jam Pemasangan : 08:00 - 12.00 Tanggal Pemasangan : KAMIS 13 AGUSTUS 2026 Info Tambahan : Hubungi pelanggan sebelum datang ke lokasi"/>
    <m/>
    <m/>
    <m/>
    <e v="#NUM!"/>
    <e v="#NUM!"/>
    <x v="0"/>
  </r>
  <r>
    <n v="1926"/>
    <n v="1002527983"/>
    <n v="3"/>
    <x v="2"/>
    <n v="4"/>
    <s v="YOGYAKARTA"/>
    <s v="BANTUL"/>
    <s v="BTL"/>
    <s v="REG"/>
    <s v="AO"/>
    <x v="0"/>
    <s v="1P INET"/>
    <s v="Completed (PS)"/>
    <s v="RBS-Regional 3"/>
    <d v="2026-08-15T10:59:56"/>
    <d v="2026-08-17T11:35:27"/>
    <n v="69366703"/>
    <m/>
    <n v="146129128617"/>
    <s v="PENGRAJIN WARANGKA PODOJOYONYO"/>
    <s v="ODP-BTL-FCP/026 FCP/D01/026.01"/>
    <s v="WO061807812"/>
    <m/>
    <m/>
    <m/>
    <n v="110.3924375"/>
    <n v="-7.9312889000000002"/>
    <s v="|MC80066|MYIA-071975678110/POI/BOWO SANTOSO/08170420455/sandiman.sukro@gmail.com"/>
    <s v="MYIB_ASSISTANT"/>
    <m/>
    <m/>
    <m/>
    <m/>
    <m/>
    <m/>
    <m/>
    <m/>
    <s v="Management Janji"/>
    <s v="2026-08-16 13:00:00 | Waktu pemasangan : 16 agustus 2026 Jam pemasangan : 08.00 - 12.00 Info Tambahan : Hubungi pelanggan dulu sebelum ke lokasi terimakasih "/>
    <s v="FCC"/>
    <s v="15-08-2026 11:09:59"/>
    <d v="2026-08-16T13:00:00"/>
    <m/>
    <s v="PS"/>
    <s v="BTL"/>
    <s v="NO ADDON"/>
    <n v="20260817"/>
    <s v="Completed"/>
    <s v="HSI Bisnis Promo HUT Telkom PSB 70% - 300 Mbps"/>
    <s v="INDIBIZ"/>
    <m/>
    <m/>
    <d v="2026-08-16T13:00:00"/>
    <s v="2026-08-16 13:00:00 | Waktu pemasangan : 16 agustus 2026 Jam pemasangan : 08.00 - 12.00 Info Tambahan : Hubungi pelanggan dulu sebelum ke lokasi terimakasih "/>
    <n v="2026"/>
    <n v="8"/>
    <n v="17"/>
    <d v="2026-08-17T00:00:00"/>
    <n v="0.45833333333575865"/>
    <x v="1"/>
  </r>
  <r>
    <n v="1927"/>
    <n v="1002510375"/>
    <n v="3"/>
    <x v="3"/>
    <n v="5"/>
    <s v="MADURA"/>
    <s v="BANGKALAN"/>
    <s v="OMB"/>
    <s v="REG"/>
    <s v="AO"/>
    <x v="0"/>
    <s v="1P INET"/>
    <s v="Completed (PS)"/>
    <s v="RBS-Regional 3"/>
    <d v="2026-08-05T12:19:56"/>
    <d v="2026-08-06T13:33:08"/>
    <n v="69359085"/>
    <m/>
    <n v="152438901242"/>
    <s v="SMA Nurul Jadid"/>
    <s v="ODP-OMB-FAA/66 FAA/D07/66.01"/>
    <s v="WO060974749"/>
    <m/>
    <m/>
    <m/>
    <n v="113.339825123548"/>
    <n v="-7.1196288768284601"/>
    <s v="MD|MYDB-20260805264387|DN00001/MN00572|SMA Nurul Jadid|085922194859"/>
    <s v="MYDIGIBIZPARTNER"/>
    <m/>
    <m/>
    <m/>
    <m/>
    <m/>
    <m/>
    <m/>
    <m/>
    <s v="Management Janji"/>
    <s v="2026-08-06 13:00:00 | M Janji : (06/08/2026) jam Pasang : 09:00 Note : hubungi pelanggan jika ingin kelokasi"/>
    <s v="FCC"/>
    <d v="2026-05-08T12:40:22"/>
    <d v="2026-08-06T13:00:00"/>
    <m/>
    <s v="PS"/>
    <s v="OMB"/>
    <s v="NETMONK"/>
    <n v="20260806"/>
    <s v="Completed"/>
    <s v="HSI Bisnis Bundling Netmonk Promo 2026 PSB 70% - 300 Mbps"/>
    <s v="INDIBIZ"/>
    <m/>
    <m/>
    <d v="2026-08-06T13:00:00"/>
    <s v="2026-08-06 13:00:00 | M Janji : (06/08/2026) jam Pasang : 09:00 Note : hubungi pelanggan jika ingin kelokasi"/>
    <n v="2026"/>
    <n v="8"/>
    <n v="6"/>
    <d v="2026-08-06T00:00:00"/>
    <n v="-0.54166666666424135"/>
    <x v="1"/>
  </r>
  <r>
    <n v="1928"/>
    <n v="1002522039"/>
    <n v="3"/>
    <x v="0"/>
    <n v="5"/>
    <s v="MATARAM"/>
    <s v="LOMBOK TIMUR UTARA"/>
    <s v="MBG"/>
    <s v="REG"/>
    <s v="AO"/>
    <x v="0"/>
    <s v="1P INET"/>
    <s v="Completed (PS)"/>
    <s v="RBS-Regional 3"/>
    <d v="2026-08-12T12:49:57"/>
    <d v="2026-08-12T16:31:30"/>
    <n v="69364176"/>
    <m/>
    <n v="172620205030"/>
    <s v="Toko Ferdian"/>
    <s v="ODP-MBG-FAE/69 FAE/D06/69.01"/>
    <s v="WO061580578"/>
    <m/>
    <m/>
    <m/>
    <n v="116.431861259043"/>
    <n v="-8.6116792233308193"/>
    <s v="MD|MYDB-20260812265073|SC00001/MC00149|Toko Ferdian|087782205755"/>
    <s v="MYDIGIBIZPARTNER"/>
    <m/>
    <m/>
    <m/>
    <m/>
    <m/>
    <m/>
    <m/>
    <m/>
    <s v="Management Janji"/>
    <s v="2026-08-13 13:00:00 | Tanggal pemasangan :13/08/2026 Jam pemasangan : pagi/siang Info Tambahan : Hubungi pelanggan dulu sebelum ke lokasi terima kasih."/>
    <s v="FCC"/>
    <d v="2026-12-08T12:55:00"/>
    <d v="2026-08-13T13:00:00"/>
    <m/>
    <s v="PS"/>
    <s v="MBG"/>
    <s v="NO ADDON"/>
    <n v="20260812"/>
    <s v="Completed"/>
    <s v="HSI Bisnis Promo HUT Telkom PSB 70% - 100 Mbps"/>
    <s v="INDIBIZ"/>
    <m/>
    <m/>
    <d v="2026-08-13T13:00:00"/>
    <s v="2026-08-13 13:00:00 | Tanggal pemasangan :13/08/2026 Jam pemasangan : pagi/siang Info Tambahan : Hubungi pelanggan dulu sebelum ke lokasi terima kasih."/>
    <n v="2026"/>
    <n v="8"/>
    <n v="12"/>
    <d v="2026-08-12T00:00:00"/>
    <n v="-1.5416666666642413"/>
    <x v="1"/>
  </r>
  <r>
    <n v="1929"/>
    <n v="1002524433"/>
    <n v="3"/>
    <x v="3"/>
    <n v="5"/>
    <s v="SBY UTARA"/>
    <s v="LAMONGAN"/>
    <s v="BDG"/>
    <s v="REG"/>
    <s v="AO"/>
    <x v="0"/>
    <s v="1P INET"/>
    <s v="Completed (PS)"/>
    <s v="RBS-Regional 3"/>
    <d v="2026-08-13T14:13:56"/>
    <d v="2026-08-17T21:55:48"/>
    <n v="69365245"/>
    <m/>
    <n v="152448205948"/>
    <s v="Klinik Alfa Alfi Syifa"/>
    <s v="ODP-BDG-FE/49 FE/D06/49.01"/>
    <s v="WO061674914"/>
    <m/>
    <m/>
    <m/>
    <n v="112.415927164256"/>
    <n v="-6.9200271633549804"/>
    <s v="MD|MYDB-20260813265220|DN00001/MN00882|Klinik Alfa Alfi Syifa|085852622562"/>
    <s v="MYDIGIBIZPARTNER"/>
    <m/>
    <m/>
    <m/>
    <m/>
    <m/>
    <m/>
    <m/>
    <m/>
    <s v="Management Janji"/>
    <s v="2026-08-14 13:00:00 | Waktu pemasangan : 13 agustus 2026 Jam pemasangan : 08.00 - 12.00 Info Tambahan : Hubungi pelanggan dulu sebelum ke lokasi terimakasih "/>
    <s v="FCC"/>
    <s v="13-08-2026 14:39:50"/>
    <d v="2026-08-14T13:00:00"/>
    <m/>
    <s v="PS"/>
    <s v="BDG"/>
    <s v="NO ADDON"/>
    <n v="20260817"/>
    <s v="Completed"/>
    <s v="HSI Bisnis Basic Promo HUT Telkom PSB 70% - 50 Mbps"/>
    <s v="INDIBIZ"/>
    <m/>
    <m/>
    <d v="2026-08-14T13:00:00"/>
    <s v="2026-08-14 13:00:00 | Waktu pemasangan : 13 agustus 2026 Jam pemasangan : 08.00 - 12.00 Info Tambahan : Hubungi pelanggan dulu sebelum ke lokasi terimakasih "/>
    <n v="2026"/>
    <n v="8"/>
    <n v="17"/>
    <d v="2026-08-17T00:00:00"/>
    <n v="2.4583333333357587"/>
    <x v="2"/>
  </r>
  <r>
    <n v="1930"/>
    <n v="1002528377"/>
    <n v="3"/>
    <x v="1"/>
    <n v="5"/>
    <s v="KEDIRI"/>
    <s v="KEDIRI"/>
    <s v="KDI"/>
    <s v="REG"/>
    <s v="AO"/>
    <x v="0"/>
    <s v="2P INET + VOICE"/>
    <s v="Completed (PS)"/>
    <s v="RBS-Regional 3"/>
    <d v="2026-08-15T13:46:57"/>
    <d v="2026-08-16T14:28:43"/>
    <n v="69366899"/>
    <n v="3545400638"/>
    <n v="152610241502"/>
    <s v="PT. WILL CORP INDONESIA"/>
    <s v="ODP-KDI-FY/27"/>
    <s v="WO061826276"/>
    <m/>
    <m/>
    <m/>
    <n v="112.0113436"/>
    <n v="-7.8251305999999996"/>
    <s v="|MN02691|MYIA-092867498714/POI/SOEPRIADI/085150820540/khamidn688@gmail.com"/>
    <s v="MYIB_ASSISTANT"/>
    <m/>
    <m/>
    <m/>
    <m/>
    <m/>
    <m/>
    <m/>
    <m/>
    <s v="Management Janji"/>
    <s v="2026-08-16 13:00:00 | Jam Pemasangan : 10.00 Tanggal Pemasangan : MINGGU 16 AGUSTUS 2026 Info Tambahan : Hubungi pelanggan sebelum datang ke lokasi"/>
    <s v="FCC"/>
    <s v="15-08-2026 13:54:55"/>
    <d v="2026-08-16T13:00:00"/>
    <m/>
    <s v="PS"/>
    <s v="KDI"/>
    <s v="NO ADDON"/>
    <n v="20260816"/>
    <s v="Completed"/>
    <s v="HSI Bisnis Bundling Phone Dual Band PSB 70% - Free 800 Menit Promo - 100 Mbps"/>
    <s v="INDIBIZ"/>
    <m/>
    <m/>
    <d v="2026-08-16T13:00:00"/>
    <s v="2026-08-16 13:00:00 | Jam Pemasangan : 10.00 Tanggal Pemasangan : MINGGU 16 AGUSTUS 2026 Info Tambahan : Hubungi pelanggan sebelum datang ke lokasi"/>
    <n v="2026"/>
    <n v="8"/>
    <n v="16"/>
    <d v="2026-08-16T00:00:00"/>
    <n v="-0.54166666666424135"/>
    <x v="1"/>
  </r>
  <r>
    <n v="1931"/>
    <n v="1002528715"/>
    <n v="3"/>
    <x v="1"/>
    <n v="5"/>
    <s v="MALANG"/>
    <s v="KEPANJEN"/>
    <s v="MLG"/>
    <s v="REG"/>
    <s v="AO"/>
    <x v="0"/>
    <s v="1P INET"/>
    <s v="Completed (PS)"/>
    <s v="RBS-Regional 3"/>
    <d v="2026-08-15T16:37:58"/>
    <d v="2026-08-16T15:32:39"/>
    <n v="69367122"/>
    <m/>
    <n v="152701236831"/>
    <s v="KOS NAKULA"/>
    <s v="ODP-MLG-FFK/32 FFK/D04/32.01"/>
    <s v="WO061835963"/>
    <m/>
    <m/>
    <m/>
    <n v="112.646565012873"/>
    <n v="-7.9880905239763997"/>
    <s v="|MC20235|MYIA-003139782902/POI/RIZQI PRATAMA /082228691484/ardianharis10@gmail.com"/>
    <s v="MYIB_ASSISTANT"/>
    <m/>
    <m/>
    <m/>
    <m/>
    <m/>
    <m/>
    <m/>
    <m/>
    <s v="Management Janji"/>
    <s v="2026-08-16 13:00:00 | Jam pemasangan : 12.00 Info Tambahan : Hubungi pelanggan dulu sebelum ke lokasi terimakasih  "/>
    <s v="FCC"/>
    <s v="15-08-2026 16:39:52"/>
    <d v="2026-08-16T13:00:00"/>
    <m/>
    <s v="PS"/>
    <s v="MLG"/>
    <s v="OCA"/>
    <n v="20260816"/>
    <s v="Completed"/>
    <s v="HSI Bisnis Bundling OCA Breach Checker Promo 2026 PSB 70% - 200 Mbps"/>
    <s v="INDIBIZ"/>
    <m/>
    <m/>
    <d v="2026-08-16T13:00:00"/>
    <s v="2026-08-16 13:00:00 | Jam pemasangan : 12.00 Info Tambahan : Hubungi pelanggan dulu sebelum ke lokasi terimakasih  "/>
    <n v="2026"/>
    <n v="8"/>
    <n v="16"/>
    <d v="2026-08-16T00:00:00"/>
    <n v="-0.54166666666424135"/>
    <x v="1"/>
  </r>
  <r>
    <n v="1932"/>
    <n v="1002529962"/>
    <n v="3"/>
    <x v="6"/>
    <n v="5"/>
    <s v="PASURUAN"/>
    <s v="PROBOLINGGO"/>
    <s v="GND"/>
    <s v="REG"/>
    <s v="AO"/>
    <x v="0"/>
    <s v="1P INET"/>
    <s v="OSS - FALLOUT"/>
    <s v="RBS-Regional 3"/>
    <d v="2026-08-16T16:37:57"/>
    <d v="2026-08-17T18:24:11"/>
    <n v="69367708"/>
    <m/>
    <n v="152510207386"/>
    <s v="AGUSTINA FASHION"/>
    <s v="ODP-GND-FF/47 FF/D02/47.01"/>
    <s v="WO061892450"/>
    <m/>
    <m/>
    <m/>
    <n v="113.335914127528"/>
    <n v="-7.85787814929947"/>
    <s v="MD|MYDB-20260815265600|DB10005/MB10139|AGUSTINA FASHION|08981239034"/>
    <s v="MYDIGIBIZPARTNER"/>
    <m/>
    <m/>
    <m/>
    <m/>
    <m/>
    <m/>
    <m/>
    <m/>
    <s v="Management Janji"/>
    <s v="2026-08-17 13:00:00 | Tanggal pemasangan: 17/08/2026 Jam pemasangan : pagi / siang Info Tambahan : Hubungi pelanggan dulu sebelum ke lokasi terima kasih."/>
    <s v="FCC"/>
    <s v="16-08-2026 16:39:59"/>
    <d v="2026-08-17T13:00:00"/>
    <s v="Kendala Pelanggan"/>
    <s v="FO_WFM"/>
    <s v="GND"/>
    <s v="NO ADDON"/>
    <m/>
    <s v="Provisioning Failed|WFM|INF009059348|PELANGGAN BATAL"/>
    <s v="HSI Bisnis Khusus Winback PSB 70% - 100 Mbps"/>
    <s v="INDIBIZ"/>
    <m/>
    <m/>
    <d v="2026-08-17T13:00:00"/>
    <s v="2026-08-17 13:00:00 | Tanggal pemasangan: 17/08/2026 Jam pemasangan : pagi / siang Info Tambahan : Hubungi pelanggan dulu sebelum ke lokasi terima kasih."/>
    <m/>
    <m/>
    <m/>
    <e v="#NUM!"/>
    <e v="#NUM!"/>
    <x v="0"/>
  </r>
  <r>
    <n v="1933"/>
    <n v="1002508992"/>
    <n v="3"/>
    <x v="3"/>
    <n v="5"/>
    <s v="SBY SELATAN"/>
    <s v="MANYAR"/>
    <s v="GBG"/>
    <s v="REG"/>
    <s v="AO"/>
    <x v="0"/>
    <s v="1P INET"/>
    <s v="102 | FOLLOW UP COMPLETED"/>
    <s v="RBS-Regional 3"/>
    <d v="2026-08-04T15:44:04"/>
    <d v="2026-08-07T13:14:54"/>
    <n v="69358491"/>
    <m/>
    <n v="152320246203"/>
    <s v="SEKOLAH GRACIA"/>
    <s v="ODP-MYR-FBL/11 FBL/D01/01.11"/>
    <s v="WO060914368"/>
    <m/>
    <m/>
    <m/>
    <n v="112.7583551"/>
    <n v="-7.2909044999999999"/>
    <s v="|MN02749|MYIA-055423623156/POI/Joko Iswandono/087853008685/sekolahgraciasd@gmail.com"/>
    <s v="MYIB_ASSISTANT"/>
    <m/>
    <m/>
    <m/>
    <m/>
    <m/>
    <m/>
    <m/>
    <m/>
    <s v="Management Janji"/>
    <s v="2026-08-05 13:00:00 | Nama : BU IRENE (ADMIN) No Hp : 082232027184 No Alt : 087853008685 Tgl Pemasangan : 05 Agustus 2026 Interval : SIANG Note : Hubungi pelanggan terlebih dahulu"/>
    <s v="FCC"/>
    <d v="2026-04-08T15:55:14"/>
    <d v="2026-08-05T13:00:00"/>
    <s v="Kendala Pelanggan"/>
    <s v="REVOKE"/>
    <s v="GBG"/>
    <s v="OCA"/>
    <m/>
    <s v="Follow Up Revoke Completed, New Order ID : SC1002514550"/>
    <s v="HSI Bisnis Bundling OCA Breach Checker Promo 2026 PSB 70% - 75 Mbps"/>
    <s v="INDIBIZ"/>
    <m/>
    <m/>
    <d v="2026-08-05T13:00:00"/>
    <s v="2026-08-05 13:00:00 | Nama : BU IRENE (ADMIN) No Hp : 082232027184 No Alt : 087853008685 Tgl Pemasangan : 05 Agustus 2026 Interval : SIANG Note : Hubungi pelanggan terlebih dahulu"/>
    <m/>
    <m/>
    <m/>
    <e v="#NUM!"/>
    <e v="#NUM!"/>
    <x v="0"/>
  </r>
  <r>
    <n v="1934"/>
    <n v="1002519533"/>
    <n v="3"/>
    <x v="6"/>
    <n v="5"/>
    <s v="SIDOARJO"/>
    <s v="PASURUAN"/>
    <s v="PWS"/>
    <s v="REG"/>
    <s v="AO"/>
    <x v="0"/>
    <s v="1P INET"/>
    <s v="OSS - FALLOUT"/>
    <s v="RBS-Regional 3"/>
    <d v="2026-08-11T11:26:56"/>
    <d v="2026-08-14T08:26:48"/>
    <n v="69363139"/>
    <m/>
    <n v="152740208010"/>
    <s v="SPBU Pertamina 54.671.42 / PT. SEMBILAN SEMBILAN TUBAN PERDANA"/>
    <s v="ODP-PWS-FN/09 FN/D01/09.01"/>
    <s v="WO061480721"/>
    <m/>
    <m/>
    <m/>
    <n v="112.73790990000001"/>
    <n v="-7.7941918000000001"/>
    <s v="|MN00398|MYIA-097262483468/POI/HANDINI RATIH SURYORINI/081329046359/holding99tuban@gmail.com"/>
    <s v="MYIB_ASSISTANT"/>
    <m/>
    <m/>
    <m/>
    <m/>
    <m/>
    <m/>
    <m/>
    <m/>
    <s v="Management Janji"/>
    <s v="2026-08-13 08:00:00 | telp : 081329046359 alt :  M Janji : (12/08/2026) jam Pasang :pagi / siang  Note : hubungi pelanggan jika ingin kelokasi"/>
    <s v="FCC"/>
    <d v="2026-11-08T11:40:03"/>
    <d v="2026-08-13T08:00:00"/>
    <s v="Kendala Pelanggan"/>
    <s v="FO_WFM"/>
    <s v="PWS"/>
    <s v="NO ADDON"/>
    <m/>
    <s v="Provisioning Failed|WFM|INF009040632|Kendall battal oasang"/>
    <s v="HSI Bisnis Promo HUT Telkom PSB 70% - 50 Mbps"/>
    <s v="INDIBIZ"/>
    <m/>
    <m/>
    <d v="2026-08-13T08:00:00"/>
    <s v="2026-08-13 08:00:00 | telp : 081329046359 alt :  M Janji : (12/08/2026) jam Pasang :pagi / siang  Note : hubungi pelanggan jika ingin kelokasi"/>
    <m/>
    <m/>
    <m/>
    <e v="#NUM!"/>
    <e v="#NUM!"/>
    <x v="0"/>
  </r>
  <r>
    <n v="1935"/>
    <n v="1002515954"/>
    <n v="3"/>
    <x v="6"/>
    <n v="5"/>
    <s v="SIDOARJO"/>
    <s v="MOJOKERTO"/>
    <s v="MRT"/>
    <s v="REG"/>
    <s v="AO"/>
    <x v="0"/>
    <m/>
    <s v="Completed (PS)"/>
    <s v="RBS-Regional 3"/>
    <d v="2026-08-08T13:28:56"/>
    <d v="2026-08-09T20:57:56"/>
    <n v="69361456"/>
    <n v="3215218045"/>
    <n v="152312243248"/>
    <s v="PT. SURYA PRIMA LANGGENG MANDIRI"/>
    <s v="ODP-MRT-FQ/68"/>
    <s v="WO061304663"/>
    <m/>
    <m/>
    <m/>
    <n v="112.4225965"/>
    <n v="-7.5009550000000003"/>
    <s v="|MN00518|/PT. SURYA PRIMA LANGGENG MANDIRI/HSI B2B (1:1) + PHONE (800 MENIT) 50MBPS 445RB PSB DISC 70%/085854781393/suryaprimalanggengmandiri@gmail.com/HERRY AGUS UTOMO/-7.500916, 112.422469"/>
    <s v="Sales Force DBS"/>
    <m/>
    <m/>
    <m/>
    <m/>
    <m/>
    <m/>
    <m/>
    <m/>
    <s v="Management Janji"/>
    <s v="2026-08-10 08:00:00|Tanggal pemasangan: 10/08/2026 Jam pemasangan : 08.00 - 12.00 Info Tambahan : Hubungi pelanggan dulu sebelum ke lokasi. terima kasih|40971401|MYDITA"/>
    <s v="FCC"/>
    <d v="2026-08-08T13:39:52"/>
    <d v="2026-08-10T08:00:00"/>
    <m/>
    <s v="PS"/>
    <s v="MRT"/>
    <s v="NO ADDON"/>
    <n v="20260809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10T08:00:00"/>
    <s v="2026-08-10 08:00:00|Tanggal pemasangan: 10/08/2026 Jam pemasangan : 08.00 - 12.00 Info Tambahan : Hubungi pelanggan dulu sebelum ke lokasi. terima kasih|40971401|MYDITA"/>
    <n v="2026"/>
    <n v="8"/>
    <n v="9"/>
    <d v="2026-08-09T00:00:00"/>
    <n v="-1.3333333333357587"/>
    <x v="1"/>
  </r>
  <r>
    <n v="1936"/>
    <n v="1002509715"/>
    <n v="3"/>
    <x v="1"/>
    <n v="5"/>
    <s v="MALANG"/>
    <s v="KEPANJEN"/>
    <s v="KLJ"/>
    <s v="REG"/>
    <s v="AO"/>
    <x v="0"/>
    <s v="1P INET"/>
    <s v="Completed (PS)"/>
    <s v="RBS-Regional 3"/>
    <d v="2026-08-05T09:14:56"/>
    <d v="2026-08-06T14:22:55"/>
    <n v="69358798"/>
    <m/>
    <n v="152703903416"/>
    <s v="TOKO GALIH"/>
    <s v="ODP-KLJ-FCZ/17 FCZ/D02/17.01"/>
    <s v="WO060952709"/>
    <m/>
    <m/>
    <m/>
    <n v="112.58466799999999"/>
    <n v="-7.9885016999999996"/>
    <s v="|MN02703|MYIA-046146385420/POI/Agus Sugiono/085234161614/sugionoagus72@gmail.com"/>
    <s v="MYIB_ASSISTANT"/>
    <m/>
    <m/>
    <m/>
    <m/>
    <m/>
    <m/>
    <m/>
    <m/>
    <s v="Management Janji"/>
    <s v="2026-08-06 08:00:00 | Tanggal pemasangan: 06/08/2026 Jam pemasangan : pagi / siang Info Tambahan : Hubungi pelanggan dulu sebelum ke lokasi terima kasih"/>
    <s v="FCC"/>
    <d v="2026-05-08T09:24:57"/>
    <d v="2026-08-06T08:00:00"/>
    <s v="Kendala Pelanggan"/>
    <s v="PS"/>
    <s v="KLJ"/>
    <s v="NO ADDON"/>
    <n v="20260806"/>
    <s v="Completed"/>
    <s v="HSI Bisnis Promo HUT Telkom PSB 70% - 150 Mbps"/>
    <s v="INDIBIZ"/>
    <m/>
    <m/>
    <d v="2026-08-06T08:00:00"/>
    <s v="2026-08-06 08:00:00 | Tanggal pemasangan: 06/08/2026 Jam pemasangan : pagi / siang Info Tambahan : Hubungi pelanggan dulu sebelum ke lokasi terima kasih"/>
    <n v="2026"/>
    <n v="8"/>
    <n v="6"/>
    <d v="2026-08-06T00:00:00"/>
    <n v="-0.33333333333575865"/>
    <x v="1"/>
  </r>
  <r>
    <n v="1937"/>
    <n v="1002524845"/>
    <n v="3"/>
    <x v="2"/>
    <n v="4"/>
    <s v="MAGELANG"/>
    <s v="MUNTILAN"/>
    <s v="SWT"/>
    <s v="REG"/>
    <s v="AO"/>
    <x v="0"/>
    <m/>
    <s v="100 | REVOKE COMPLETED"/>
    <s v="RBS-Regional 3"/>
    <d v="2026-08-13T16:03:52"/>
    <d v="2026-08-15T11:26:35"/>
    <n v="69364523"/>
    <m/>
    <n v="142164113649"/>
    <s v="DUTA MEDIA DIGITAL"/>
    <s v="ODP-SWT-FAM/086"/>
    <s v="WO061689794"/>
    <m/>
    <m/>
    <m/>
    <n v="110.2571526"/>
    <n v="-7.5622106000000002"/>
    <s v="|MN02230|MYIA-059145168319/POI/Achmad saifudin/0818722725/sales.dutamediadigital@gmail.com"/>
    <s v="Sales Profesional"/>
    <m/>
    <m/>
    <m/>
    <m/>
    <m/>
    <m/>
    <m/>
    <m/>
    <s v="Management Janji"/>
    <s v="2026-08-13 15:00:00 | Waktu pemasnagan : 13 Agustus 2026  Jam pemasangan : 08.00 - 12.00  Mohon hubungi pelanggan sebelum ke lokasi   Terima kasih"/>
    <s v="FCC"/>
    <s v="13-08-2026 16:09:57"/>
    <m/>
    <s v="Kendala Teknik"/>
    <s v="REVOKE"/>
    <s v="SWT"/>
    <s v="NO ADDON"/>
    <m/>
    <s v="Revoke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3T07:00:00"/>
    <s v="2026-08-13 15:00:00 | Waktu pemasnagan : 13 Agustus 2026  Jam pemasangan : 08.00 - 12.00  Mohon hubungi pelanggan sebelum ke lokasi   Terima kasih"/>
    <m/>
    <m/>
    <m/>
    <e v="#NUM!"/>
    <e v="#NUM!"/>
    <x v="0"/>
  </r>
  <r>
    <n v="1938"/>
    <n v="1002522028"/>
    <n v="3"/>
    <x v="1"/>
    <n v="5"/>
    <s v="MADIUN"/>
    <s v="PONOROGO"/>
    <s v="SMO"/>
    <s v="REG"/>
    <s v="AO"/>
    <x v="0"/>
    <s v="1P INET"/>
    <s v="Completed (PS)"/>
    <s v="RBS-Regional 3"/>
    <d v="2026-08-12T12:43:56"/>
    <d v="2026-08-13T16:28:40"/>
    <n v="69364173"/>
    <m/>
    <n v="152614209516"/>
    <s v="SPBU 54.634.10"/>
    <s v="ODP-SMO-FE/13 FE/D01/13.01"/>
    <s v="WO061580176"/>
    <m/>
    <m/>
    <m/>
    <n v="111.40778903562899"/>
    <n v="-7.9108040181326702"/>
    <s v="|MN02145|MYIA-033438405272/POI/Handika wahyu nur affandi/082228952282/handikadika701@gmail.com"/>
    <s v="MYIB_ASSISTANT"/>
    <m/>
    <m/>
    <m/>
    <m/>
    <m/>
    <m/>
    <m/>
    <m/>
    <s v="Management Janji"/>
    <s v="2026-08-13 13:00:00 | Tanggal pemasangan :13/08/2026 Jam pemasangan : pagi/siang Info Tambahan : Hubungi pelanggan dulu sebelum ke lokasi terima kasih."/>
    <s v="FCC"/>
    <d v="2026-12-08T12:55:00"/>
    <d v="2026-08-13T13:00:00"/>
    <m/>
    <s v="PS"/>
    <s v="SMO"/>
    <s v="NO ADDON"/>
    <n v="20260813"/>
    <s v="Completed"/>
    <s v="HSI Bisnis Promo HUT Telkom PSB 70% - 50 Mbps"/>
    <s v="INDIBIZ"/>
    <m/>
    <m/>
    <d v="2026-08-13T13:00:00"/>
    <s v="2026-08-13 13:00:00 | Tanggal pemasangan :13/08/2026 Jam pemasangan : pagi/siang Info Tambahan : Hubungi pelanggan dulu sebelum ke lokasi terima kasih."/>
    <n v="2026"/>
    <n v="8"/>
    <n v="13"/>
    <d v="2026-08-13T00:00:00"/>
    <n v="-0.54166666666424135"/>
    <x v="1"/>
  </r>
  <r>
    <n v="1939"/>
    <n v="1002520235"/>
    <n v="3"/>
    <x v="4"/>
    <n v="4"/>
    <s v="SEMARANG"/>
    <s v="SALATIGA"/>
    <s v="SLI"/>
    <s v="REG"/>
    <s v="AO"/>
    <x v="0"/>
    <m/>
    <s v="CANCEL COMPLETED"/>
    <s v="RBS-Regional 3"/>
    <d v="2026-08-11T14:40:21"/>
    <d v="2026-08-15T02:01:21"/>
    <n v="69363483"/>
    <m/>
    <n v="142434111378"/>
    <s v="ONE SIX EIGHT OX HOTEL &amp; RESTAURANT"/>
    <s v="ODP-SLI-FH/027"/>
    <m/>
    <m/>
    <m/>
    <m/>
    <n v="110.504824694051"/>
    <n v="-7.3320934705793901"/>
    <s v="AMRBS;405075;REG3;KATATA VEKANIDYA;082225049060;CP.CHRIST SETIAWAN;087836759777;Internet only 200 MBPS 790.000;ONE SIX EIGHT OX HOTEL &amp; RESTAURANT"/>
    <s v="Account Manager"/>
    <m/>
    <m/>
    <m/>
    <m/>
    <m/>
    <m/>
    <m/>
    <m/>
    <m/>
    <m/>
    <m/>
    <d v="2026-11-08T14:55:30"/>
    <m/>
    <m/>
    <s v="REJECT_FCC"/>
    <s v="SLI"/>
    <s v="NO ADDON"/>
    <m/>
    <s v="Order dicancel oleh SYSTEM remark : CANCEL ORDER by System : pelanggan belum melakukan upload dokumen melebihi 3 hari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s v="Order dicancel oleh SYSTEM remark : CANCEL ORDER by System : pelanggan belum melakukan upload dokumen melebihi 3 hari"/>
    <m/>
    <m/>
    <m/>
    <m/>
    <m/>
    <e v="#NUM!"/>
    <e v="#NUM!"/>
    <x v="0"/>
  </r>
  <r>
    <n v="1940"/>
    <n v="1002529566"/>
    <n v="3"/>
    <x v="6"/>
    <n v="5"/>
    <s v="SIDOARJO"/>
    <s v="MOJOKERTO"/>
    <s v="PCT"/>
    <s v="REG"/>
    <s v="AO"/>
    <x v="0"/>
    <m/>
    <s v="Completed (PS)"/>
    <s v="RBS-Regional 3"/>
    <d v="2026-08-16T12:10:39"/>
    <d v="2026-08-16T18:05:56"/>
    <n v="69366684"/>
    <m/>
    <n v="152324211310"/>
    <s v="AGEN MINYAK MURAH"/>
    <s v="ODP-PCT-FE/23"/>
    <s v="WO061879114"/>
    <m/>
    <m/>
    <m/>
    <n v="112.560001015663"/>
    <n v="-7.6339715290875301"/>
    <s v="|MC30111|/FATONI ALAMSYAH/082132716632/fathonialamsyah82@gmail.com"/>
    <s v="Sales Force DBS"/>
    <m/>
    <m/>
    <m/>
    <m/>
    <m/>
    <m/>
    <m/>
    <m/>
    <s v="Management Janji"/>
    <s v="2026-08-17 13:00:00|Tanggal Pemasangan : 17 Agustus 2026 Jam Pemasangan : 08:00 13:00 Info Tambahan : Hubungi pelanggan dulu sebelum ke lokasi terimakasih|40961370|MYDITA"/>
    <s v="FCC"/>
    <s v="16-08-2026 12:25:45"/>
    <d v="2026-08-17T13:00:00"/>
    <m/>
    <s v="PS"/>
    <s v="PCT"/>
    <s v="NETMONK"/>
    <n v="20260816"/>
    <s v="Completed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d v="2026-08-17T13:00:00"/>
    <s v="2026-08-17 13:00:00|Tanggal Pemasangan : 17 Agustus 2026 Jam Pemasangan : 08:00 13:00 Info Tambahan : Hubungi pelanggan dulu sebelum ke lokasi terimakasih|40961370|MYDITA"/>
    <n v="2026"/>
    <n v="8"/>
    <n v="16"/>
    <d v="2026-08-16T00:00:00"/>
    <n v="-1.5416666666642413"/>
    <x v="1"/>
  </r>
  <r>
    <n v="1941"/>
    <n v="1002516712"/>
    <n v="3"/>
    <x v="3"/>
    <n v="5"/>
    <s v="SBY UTARA"/>
    <s v="LAMONGAN"/>
    <s v="BDG"/>
    <s v="REG"/>
    <s v="AO"/>
    <x v="0"/>
    <s v="1P INET"/>
    <s v="Completed (PS)"/>
    <s v="RBS-Regional 3"/>
    <d v="2026-08-10T07:20:56"/>
    <d v="2026-08-11T17:17:54"/>
    <n v="69362019"/>
    <m/>
    <n v="152448204555"/>
    <s v="SPBU 54.622.10"/>
    <s v="ODP-BDG-FE/39 FE/D03/39.01"/>
    <s v="WO061351305"/>
    <m/>
    <m/>
    <m/>
    <n v="112.424302"/>
    <n v="-6.8793990000000003"/>
    <s v="|MN02646|MYIA-054142674382/POI/Athalariq naufal fahreza/081332085553/spbu5462210@yahoo.co.id"/>
    <s v="MYIB_ASSISTANT"/>
    <m/>
    <m/>
    <m/>
    <m/>
    <m/>
    <m/>
    <m/>
    <m/>
    <s v="Management Janji"/>
    <s v="2026-08-11 10:00:00 | Tanggal pemasangan: 11/08/2026 Jam pemasangan : pagi / siang Info Tambahan : Hubungi pelanggan dulu sebelum ke lokasi terima kasih."/>
    <s v="FCC"/>
    <d v="2026-10-08T07:39:58"/>
    <d v="2026-08-11T10:00:00"/>
    <m/>
    <s v="PS"/>
    <s v="BDG"/>
    <s v="NO ADDON"/>
    <n v="20260811"/>
    <s v="Completed"/>
    <s v="HSI Bisnis Promo HUT Telkom PSB 70% - 50 Mbps"/>
    <s v="INDIBIZ"/>
    <m/>
    <m/>
    <d v="2026-08-11T10:00:00"/>
    <s v="2026-08-11 10:00:00 | Tanggal pemasangan: 11/08/2026 Jam pemasangan : pagi / siang Info Tambahan : Hubungi pelanggan dulu sebelum ke lokasi terima kasih."/>
    <n v="2026"/>
    <n v="8"/>
    <n v="11"/>
    <d v="2026-08-11T00:00:00"/>
    <n v="-0.41666666666424135"/>
    <x v="1"/>
  </r>
  <r>
    <n v="1942"/>
    <n v="1002528213"/>
    <n v="3"/>
    <x v="0"/>
    <n v="5"/>
    <s v="MATARAM"/>
    <s v="INNER - NUSA TENGGARA"/>
    <s v="SWE"/>
    <s v="REG"/>
    <s v="AO"/>
    <x v="0"/>
    <s v="1P INET"/>
    <s v="102 | FOLLOW UP COMPLETED"/>
    <s v="RBS-Regional 3"/>
    <d v="2026-08-15T12:25:56"/>
    <d v="2026-08-16T19:22:30"/>
    <n v="69366818"/>
    <m/>
    <n v="172605804158"/>
    <s v="TOKO NADIRA"/>
    <s v="ODP-SWE-FAD/87 FAD/D07/87.01"/>
    <s v="WO061817043"/>
    <m/>
    <m/>
    <m/>
    <n v="116.14889100000001"/>
    <n v="-8.5624300000000009"/>
    <s v="|MC40234|MYIA-076940623656/POI/fitria/081917040406/adidayat839@gmail.com"/>
    <s v="MYIB_ASSISTANT"/>
    <m/>
    <m/>
    <m/>
    <m/>
    <m/>
    <m/>
    <m/>
    <m/>
    <s v="Management Janji"/>
    <s v="2026-08-16 13:00:00 | M Janji :  16 Agustus 2026 Jam Pasang : Siang Note : hubungi pelanggan jika ingin ke lokasi, terima kasih"/>
    <s v="FCC"/>
    <s v="15-08-2026 12:39:54"/>
    <d v="2026-08-16T13:00:00"/>
    <m/>
    <s v="REVOKE"/>
    <s v="SWE"/>
    <s v="NO ADDON"/>
    <m/>
    <s v="Follow Up Revoke Completed, New Order ID : SC1002530098"/>
    <s v="HSI Bisnis PSB 70% - 100 Mbps"/>
    <s v="INDIBIZ"/>
    <m/>
    <m/>
    <d v="2026-08-16T13:00:00"/>
    <s v="2026-08-16 13:00:00 | M Janji :  16 Agustus 2026 Jam Pasang : Siang Note : hubungi pelanggan jika ingin ke lokasi, terima kasih"/>
    <m/>
    <m/>
    <m/>
    <e v="#NUM!"/>
    <e v="#NUM!"/>
    <x v="0"/>
  </r>
  <r>
    <n v="1943"/>
    <n v="1002522595"/>
    <n v="3"/>
    <x v="6"/>
    <n v="5"/>
    <s v="PASURUAN"/>
    <s v="PASURUAN"/>
    <s v="PSN"/>
    <s v="REG"/>
    <s v="AO"/>
    <x v="0"/>
    <m/>
    <s v="Completed (PS)"/>
    <s v="RBS-Regional 3"/>
    <d v="2026-08-12T15:18:17"/>
    <d v="2026-08-12T19:01:27"/>
    <n v="69354562"/>
    <m/>
    <n v="152729256748"/>
    <s v="KEMIRA CHEMICALS INDONESIA"/>
    <s v="ODP-PSN-FA/13"/>
    <s v="WO061604024"/>
    <m/>
    <m/>
    <m/>
    <n v="112.81533226945299"/>
    <n v="-7.6252991001363704"/>
    <s v="|MN01982|/KEMIRA CHEMICALS INDONESIA/WINBACK 2.0 HSI B2B (1:1) 50MBPS 355RB PSB DISC 70%/PSN/effendi.nugroho@kemira.com/EFFENDI AGUNG NUGROHO/085740123292"/>
    <s v="Sales Force DBS"/>
    <m/>
    <m/>
    <m/>
    <m/>
    <m/>
    <m/>
    <m/>
    <m/>
    <s v="Management Janji"/>
    <s v="2026-07-31 08:00:00|Nama Pic : effendi  No Hp Pic : 085740123292  No alt : -  Jam Pemasangan : siang   Tanggal Pemasangan : 31 Juli 2026|AF1585|MYDITA"/>
    <s v="FCC"/>
    <d v="2026-12-08T15:25:37"/>
    <m/>
    <m/>
    <s v="PS"/>
    <s v="PSN"/>
    <s v="NO ADDON"/>
    <n v="20260812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12T07:00:00"/>
    <s v="2026-07-31 08:00:00|Nama Pic : effendi  No Hp Pic : 085740123292  No alt : -  Jam Pemasangan : siang   Tanggal Pemasangan : 31 Juli 2026|AF1585|MYDITA"/>
    <n v="2026"/>
    <n v="8"/>
    <n v="12"/>
    <d v="2026-08-12T00:00:00"/>
    <n v="-0.29166666666424135"/>
    <x v="1"/>
  </r>
  <r>
    <n v="1944"/>
    <n v="1002529969"/>
    <n v="3"/>
    <x v="3"/>
    <n v="5"/>
    <s v="MADURA"/>
    <s v="PAMEKASAN"/>
    <s v="PME"/>
    <s v="REG"/>
    <s v="AO"/>
    <x v="0"/>
    <s v="1P INET"/>
    <s v="Completed (PS)"/>
    <s v="RBS-Regional 3"/>
    <d v="2026-08-16T16:43:56"/>
    <d v="2026-08-18T08:44:57"/>
    <n v="69367701"/>
    <m/>
    <n v="152426928274"/>
    <s v="TOKO SYIFA JAYA"/>
    <s v="ODP-PME-FBS/71"/>
    <s v="WO061892780"/>
    <m/>
    <m/>
    <m/>
    <n v="113.41325430000001"/>
    <n v="-7.057658"/>
    <s v="MD|MYDB-20260815265513|DN00001/MN00558|TOKO SYIFA JAYA|081808018735"/>
    <s v="MYDIGIBIZPARTNER"/>
    <m/>
    <m/>
    <m/>
    <m/>
    <m/>
    <m/>
    <m/>
    <m/>
    <s v="Management Janji"/>
    <s v="2026-08-17 13:00:00 | Tanggal pemasangan: 17/08/2026 Jam pemasangan : pagi / siang Info Tambahan : Hubungi pelanggan dulu sebelum ke lokasi terima kasih."/>
    <s v="FCC"/>
    <s v="16-08-2026 16:54:58"/>
    <d v="2026-08-17T13:00:00"/>
    <m/>
    <s v="PS"/>
    <s v="PME"/>
    <s v="NO ADDON"/>
    <n v="20260818"/>
    <s v="Completed"/>
    <s v="HSI Bisnis Promo HUT Telkom PSB 70% - 150 Mbps"/>
    <s v="INDIBIZ"/>
    <m/>
    <m/>
    <d v="2026-08-17T13:00:00"/>
    <s v="2026-08-17 13:00:00 | Tanggal pemasangan: 17/08/2026 Jam pemasangan : pagi / siang Info Tambahan : Hubungi pelanggan dulu sebelum ke lokasi terima kasih."/>
    <n v="2026"/>
    <n v="8"/>
    <n v="18"/>
    <d v="2026-08-18T00:00:00"/>
    <n v="0.45833333333575865"/>
    <x v="1"/>
  </r>
  <r>
    <n v="1945"/>
    <n v="1002518369"/>
    <n v="3"/>
    <x v="1"/>
    <n v="5"/>
    <s v="KEDIRI"/>
    <s v="BLITAR"/>
    <s v="BLR"/>
    <s v="REG"/>
    <s v="AO"/>
    <x v="0"/>
    <s v="1P INET"/>
    <s v="Completed (PS)"/>
    <s v="RBS-Regional 3"/>
    <d v="2026-08-10T15:52:56"/>
    <d v="2026-08-12T10:37:54"/>
    <n v="69362656"/>
    <m/>
    <n v="152730235365"/>
    <s v="Kaara.visual"/>
    <s v="ODP-BLR-FBD/72 FBD/D01/72.01"/>
    <s v="WO061424596"/>
    <m/>
    <m/>
    <m/>
    <n v="112.157587185502"/>
    <n v="-8.0952093609805704"/>
    <s v="MD|MYDB-20260810264871|DN00001/MN00385|Kaara.visual|085230403304"/>
    <s v="MYDIGIBIZPARTNER"/>
    <m/>
    <m/>
    <m/>
    <m/>
    <m/>
    <m/>
    <m/>
    <m/>
    <s v="Management Janji"/>
    <s v="2026-08-11 13:00:00 | Nama PIC : Dimas No HP : 085230403304 Alt :  M Janji : 11/08/2026 Jam Pasang : 08.00 - 13:00  NoteÃ‚Â :  hubungi terlebih dahulu sebelum kelokasi"/>
    <s v="FCC"/>
    <d v="2026-10-08T15:55:05"/>
    <d v="2026-08-11T13:00:00"/>
    <m/>
    <s v="PS"/>
    <s v="BLR"/>
    <s v="NO ADDON"/>
    <n v="20260812"/>
    <s v="Completed"/>
    <s v="HSI Bisnis Promo HUT Telkom PSB 70% - 50 Mbps"/>
    <s v="INDIBIZ"/>
    <m/>
    <m/>
    <d v="2026-08-11T13:00:00"/>
    <s v="2026-08-11 13:00:00 | Nama PIC : Dimas No HP : 085230403304 Alt :  M Janji : 11/08/2026 Jam Pasang : 08.00 - 13:00  NoteÃ‚Â :  hubungi terlebih dahulu sebelum kelokasi"/>
    <n v="2026"/>
    <n v="8"/>
    <n v="12"/>
    <d v="2026-08-12T00:00:00"/>
    <n v="0.45833333333575865"/>
    <x v="1"/>
  </r>
  <r>
    <n v="1946"/>
    <n v="1002532067"/>
    <n v="3"/>
    <x v="3"/>
    <n v="5"/>
    <s v="MADURA"/>
    <s v="BANGKALAN"/>
    <s v="OMB"/>
    <s v="REG"/>
    <s v="AO"/>
    <x v="0"/>
    <s v="1P INET"/>
    <s v="MIE - SEND SURVEY"/>
    <s v="RBS-Regional 3"/>
    <d v="2026-08-18T08:58:56"/>
    <d v="2026-08-18T09:00:01"/>
    <n v="69368518"/>
    <m/>
    <n v="152438209354"/>
    <s v="TOKO SINAR TERANG"/>
    <s v="ODP-OMB-FAA/80 FAA/D08/80.01"/>
    <s v="WO061974660"/>
    <m/>
    <m/>
    <m/>
    <n v="113.32891959697"/>
    <n v="-7.0932650205867702"/>
    <s v="MD|MYDB-20260817265925|DN00001/MN02006|TOKO SINAR TERANG|08139181419"/>
    <s v="MYDIGIBIZPARTNER"/>
    <m/>
    <m/>
    <m/>
    <m/>
    <m/>
    <m/>
    <m/>
    <m/>
    <s v="Management Janji"/>
    <s v="2026-08-19 13:00:00 | Nama PIC:  bp sayudi  No HP: 08139181419 Alt: Tanggal: 19/8/2026 Jam Pasang: Siang Note: Hubungi sebelum ke lokasi, terimakasih"/>
    <s v="FCC"/>
    <s v="18-08-2026 09:10:38"/>
    <d v="2026-08-19T13:00:00"/>
    <m/>
    <s v="SURVEY_NEW_MANJA"/>
    <s v="OMB"/>
    <s v="NETMONK"/>
    <m/>
    <s v="MIE - SEND SURVEY"/>
    <s v="HSI Bisnis Bundling Netmonk Promo 2026 PSB 70% - 100 Mbps"/>
    <s v="INDIBIZ"/>
    <m/>
    <m/>
    <d v="2026-08-19T13:00:00"/>
    <s v="2026-08-19 13:00:00 | Nama PIC:  bp sayudi  No HP: 08139181419 Alt: Tanggal: 19/8/2026 Jam Pasang: Siang Note: Hubungi sebelum ke lokasi, terimakasih"/>
    <m/>
    <m/>
    <m/>
    <e v="#NUM!"/>
    <e v="#NUM!"/>
    <x v="0"/>
  </r>
  <r>
    <n v="1947"/>
    <n v="1002510427"/>
    <n v="3"/>
    <x v="0"/>
    <n v="5"/>
    <s v="KUPANG"/>
    <s v="LABOAN BAJO"/>
    <s v="LBO"/>
    <s v="REG"/>
    <s v="AO"/>
    <x v="0"/>
    <s v="1P INET"/>
    <s v="Completed (PS)"/>
    <s v="RBS-Regional 3"/>
    <d v="2026-08-05T12:52:57"/>
    <d v="2026-08-06T14:01:02"/>
    <n v="69359130"/>
    <m/>
    <n v="172512452392"/>
    <s v="YAYASAN WWF INDONESIA"/>
    <s v="ODP-LBO-FF/57 FF/D05/57.01"/>
    <s v="WO060978616"/>
    <m/>
    <m/>
    <m/>
    <n v="119.899564571678"/>
    <n v="-8.4961577900029592"/>
    <s v="MD|MYDB-20260805264397|SC00001/MC00041|YAYASAN WWF INDONESIA|081547340812"/>
    <s v="MYDIGIBIZPARTNER"/>
    <m/>
    <m/>
    <m/>
    <m/>
    <m/>
    <m/>
    <m/>
    <m/>
    <s v="Management Janji"/>
    <s v="2026-08-06 13:00:00 | Jam pemasangan : 12.00 Info Tambahan : Hubungi pelanggan dulu sebelum ke lokasi terimakasih "/>
    <s v="FCC"/>
    <d v="2026-05-08T12:55:33"/>
    <d v="2026-08-06T13:00:00"/>
    <m/>
    <s v="PS"/>
    <s v="LBO"/>
    <s v="NO ADDON"/>
    <n v="20260806"/>
    <s v="Completed"/>
    <s v="HSI Bisnis PSB 70% - 75 Mbps"/>
    <s v="INDIBIZ"/>
    <m/>
    <m/>
    <d v="2026-08-06T13:00:00"/>
    <s v="2026-08-06 13:00:00 | Jam pemasangan : 12.00 Info Tambahan : Hubungi pelanggan dulu sebelum ke lokasi terimakasih "/>
    <n v="2026"/>
    <n v="8"/>
    <n v="6"/>
    <d v="2026-08-06T00:00:00"/>
    <n v="-0.54166666666424135"/>
    <x v="1"/>
  </r>
  <r>
    <n v="1948"/>
    <n v="1002508584"/>
    <n v="3"/>
    <x v="7"/>
    <n v="4"/>
    <s v="KUDUS"/>
    <s v="KUDUS"/>
    <s v="DMA"/>
    <s v="REG"/>
    <s v="AO"/>
    <x v="0"/>
    <m/>
    <s v="Completed (PS)"/>
    <s v="RBS-Regional 3"/>
    <d v="2026-08-04T14:32:25"/>
    <d v="2026-08-06T15:29:44"/>
    <n v="69356800"/>
    <m/>
    <n v="141456115373"/>
    <s v="PT Bintang Sayap Utama"/>
    <s v="ODP-DMA-FF/05"/>
    <s v="WO060903734"/>
    <m/>
    <m/>
    <m/>
    <n v="110.6523"/>
    <n v="-6.9067249999999998"/>
    <s v="|MN02256|MYIA-038846615886/POI/IRA MARYATI/082383669498/ira.maryati@bintangsayaputama.com"/>
    <s v="Sales Profesional"/>
    <m/>
    <m/>
    <m/>
    <m/>
    <m/>
    <m/>
    <m/>
    <m/>
    <s v="Management Janji"/>
    <s v="2026-08-02 13:00:00 | Nama Pic : IBU IRA  No Hp Pic : 082383669498  Jam Pemasangan : 08:00 - 12.00  Tanggal Pemasangan : MINGGU 02 AGUSTUS 2026  Info Tambahan : Hubungi pelanggan sebelum datang ke lokasi, terima kasih."/>
    <s v="FCC"/>
    <d v="2026-04-08T14:40:14"/>
    <m/>
    <m/>
    <s v="PS"/>
    <s v="DMA"/>
    <s v="NO ADDON"/>
    <n v="20260806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4T07:00:00"/>
    <s v="2026-08-02 13:00:00 | Nama Pic : IBU IRA  No Hp Pic : 082383669498  Jam Pemasangan : 08:00 - 12.00  Tanggal Pemasangan : MINGGU 02 AGUSTUS 2026  Info Tambahan : Hubungi pelanggan sebelum datang ke lokasi, terima kasih."/>
    <n v="2026"/>
    <n v="8"/>
    <n v="6"/>
    <d v="2026-08-06T00:00:00"/>
    <n v="1.7083333333357587"/>
    <x v="2"/>
  </r>
  <r>
    <n v="1949"/>
    <n v="1002514175"/>
    <n v="3"/>
    <x v="4"/>
    <n v="4"/>
    <s v="PEKALONGAN"/>
    <s v="TEGAL"/>
    <s v="TEG"/>
    <s v="REG"/>
    <s v="AO"/>
    <x v="0"/>
    <m/>
    <s v="Completed (PS)"/>
    <s v="RBS-Regional 3"/>
    <d v="2026-08-07T10:44:46"/>
    <d v="2026-08-07T13:26:48"/>
    <n v="69359727"/>
    <m/>
    <n v="142212126674"/>
    <s v="SDN MANGKUKUSUMAN 5 TEGAL"/>
    <s v="ODP-TEG-FN/063"/>
    <s v="WO061145999"/>
    <m/>
    <m/>
    <m/>
    <n v="109.13801279"/>
    <n v="-6.8723656599999998"/>
    <s v="|MN00292|MYIA-015849851619/POI/Mutmainah/083837087200/sdnmangkukusuman5@gmail.com"/>
    <s v="Sales Profesional"/>
    <m/>
    <m/>
    <m/>
    <m/>
    <m/>
    <m/>
    <m/>
    <m/>
    <s v="Management Janji"/>
    <s v="2026-08-07 08:00:00 | Nama : BU MUTMAINAH  No Hp : 083837087200  No Alt :   Tgl Pemasangan : 07 Agustus 2026  Interval : PAGI   Note : Hubungi pelanggan terlebih dahulu"/>
    <s v="FCC"/>
    <d v="2026-07-08T10:55:20"/>
    <m/>
    <m/>
    <s v="PS"/>
    <s v="TEG"/>
    <s v="NO ADDON"/>
    <n v="20260807"/>
    <s v="Completed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08-07T07:00:00"/>
    <s v="2026-08-07 08:00:00 | Nama : BU MUTMAINAH  No Hp : 083837087200  No Alt :   Tgl Pemasangan : 07 Agustus 2026  Interval : PAGI   Note : Hubungi pelanggan terlebih dahulu"/>
    <n v="2026"/>
    <n v="8"/>
    <n v="7"/>
    <d v="2026-08-07T00:00:00"/>
    <n v="-0.29166666666424135"/>
    <x v="1"/>
  </r>
  <r>
    <n v="1950"/>
    <n v="1002515608"/>
    <n v="3"/>
    <x v="3"/>
    <n v="5"/>
    <s v="MADURA"/>
    <s v="BANGKALAN"/>
    <s v="KPP"/>
    <s v="REG"/>
    <s v="AO"/>
    <x v="0"/>
    <m/>
    <s v="Completed (PS)"/>
    <s v="RBS-Regional 3"/>
    <d v="2026-08-08T08:56:10"/>
    <d v="2026-08-08T11:07:01"/>
    <n v="69355678"/>
    <m/>
    <n v="152437905585"/>
    <s v="TOKO MUSTOFA"/>
    <s v="ODP-KPP-FE/14"/>
    <s v="WO061235648"/>
    <m/>
    <m/>
    <m/>
    <n v="113.275350225975"/>
    <n v="-7.0636142160270099"/>
    <s v="|MN00213|/TOKO MUSTOFA/MUSTOFA/087780880483/mustofajaya12@gmail.com/HSI Bisnis + Netmonk Promo 2026 300 Mbps (Rp 1.186.100) PSB 150.000/"/>
    <s v="Sales Force DBS"/>
    <m/>
    <m/>
    <m/>
    <m/>
    <m/>
    <m/>
    <m/>
    <m/>
    <s v="Management Janji"/>
    <s v="2026-08-01 08:00:00|telp :087780880483  alt :  pagi / siang 01/08/2026  hub sebelum ke lokasi |IL1380|MYDITA"/>
    <s v="FCC"/>
    <d v="2026-08-08T09:10:12"/>
    <m/>
    <m/>
    <s v="PS"/>
    <s v="KPP"/>
    <s v="NETMONK"/>
    <n v="20260808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08T07:00:00"/>
    <s v="2026-08-01 08:00:00|telp :087780880483  alt :  pagi / siang 01/08/2026  hub sebelum ke lokasi |IL1380|MYDITA"/>
    <n v="2026"/>
    <n v="8"/>
    <n v="8"/>
    <d v="2026-08-08T00:00:00"/>
    <n v="-0.29166666666424135"/>
    <x v="1"/>
  </r>
  <r>
    <n v="1951"/>
    <n v="1002504790"/>
    <n v="3"/>
    <x v="4"/>
    <n v="4"/>
    <s v="PEKALONGAN"/>
    <s v="SLAWI"/>
    <s v="BLU"/>
    <s v="REG"/>
    <s v="AO"/>
    <x v="0"/>
    <s v="1P INET"/>
    <s v="Completed (PS)"/>
    <s v="RBS-Regional 3"/>
    <d v="2026-08-01T16:02:58"/>
    <d v="2026-08-02T12:47:01"/>
    <n v="69356834"/>
    <m/>
    <n v="142206131293"/>
    <s v="DIMART"/>
    <s v="ODP-BLU-FZ/025 FZ/D02/025.01"/>
    <s v="WO060668073"/>
    <m/>
    <m/>
    <m/>
    <n v="109.07125000000001"/>
    <n v="-7.1726700000000001"/>
    <s v="|MN00377|MYIA-035043885974/POI/khamdani/083861107373/danilive797@gmail.com"/>
    <s v="MYIB_ASSISTANT"/>
    <m/>
    <m/>
    <m/>
    <m/>
    <m/>
    <m/>
    <m/>
    <m/>
    <s v="Management Janji"/>
    <s v="2026-08-02 13:00:00 | Nama PIC : BAPAK KHAMDANI No HP : 083861107373 Alt :  M Janji : (MINGGU/2/AGUSTUS/2026) jam Pasang : 09:00 Note : hubungi pelanggan jika ingin kelokasi"/>
    <s v="FCC"/>
    <d v="2026-01-08T16:09:50"/>
    <d v="2026-08-02T13:00:00"/>
    <m/>
    <s v="PS"/>
    <s v="BLU"/>
    <s v="NO ADDON"/>
    <n v="20260802"/>
    <s v="Completed"/>
    <s v="HSI Bisnis Promo HUT Telkom PSB 70% - 300 Mbps"/>
    <s v="INDIBIZ"/>
    <m/>
    <m/>
    <d v="2026-08-02T13:00:00"/>
    <s v="2026-08-02 13:00:00 | Nama PIC : BAPAK KHAMDANI No HP : 083861107373 Alt :  M Janji : (MINGGU/2/AGUSTUS/2026) jam Pasang : 09:00 Note : hubungi pelanggan jika ingin kelokasi"/>
    <n v="2026"/>
    <n v="8"/>
    <n v="2"/>
    <d v="2026-08-02T00:00:00"/>
    <n v="-0.54166666666424135"/>
    <x v="1"/>
  </r>
  <r>
    <n v="1952"/>
    <n v="1002517958"/>
    <n v="3"/>
    <x v="4"/>
    <n v="4"/>
    <s v="PEKALONGAN"/>
    <s v="PEKALONGAN"/>
    <s v="PKL"/>
    <s v="REG"/>
    <s v="AO"/>
    <x v="0"/>
    <s v="1P INET"/>
    <s v="Completed (PS)"/>
    <s v="RBS-Regional 3"/>
    <d v="2026-08-10T14:10:56"/>
    <d v="2026-08-11T13:39:52"/>
    <n v="69362545"/>
    <m/>
    <n v="142202154736"/>
    <s v="FIRLI CELL"/>
    <s v="ODP-PKL-FBH/064"/>
    <s v="WO061407097"/>
    <m/>
    <m/>
    <m/>
    <n v="109.6515732"/>
    <n v="-6.9019257999999999"/>
    <s v="|MC50067|MYIA-061038307408/POI/KAKA SALSABILA IRFANDI/081393471055/kakasalsabila22@gmail.com"/>
    <s v="MYIB_ASSISTANT"/>
    <m/>
    <m/>
    <m/>
    <m/>
    <m/>
    <m/>
    <m/>
    <m/>
    <s v="Management Janji"/>
    <s v="2026-08-11 13:00:00 | Waktu pemasnagan : 11 Agustus 2026 Jam pemasangan : 08.00 - 12.00 Mohon hubungi pelanggan sebelum ke lokasi  Terima kasih"/>
    <s v="FCC"/>
    <d v="2026-10-08T14:25:37"/>
    <d v="2026-08-11T13:00:00"/>
    <m/>
    <s v="PS"/>
    <s v="PKL"/>
    <s v="NO ADDON"/>
    <n v="20260811"/>
    <s v="Completed"/>
    <s v="HSI Bisnis Promo HUT Telkom PSB 70% - 100 Mbps"/>
    <s v="INDIBIZ"/>
    <m/>
    <m/>
    <d v="2026-08-11T13:00:00"/>
    <s v="2026-08-11 13:00:00 | Waktu pemasnagan : 11 Agustus 2026 Jam pemasangan : 08.00 - 12.00 Mohon hubungi pelanggan sebelum ke lokasi  Terima kasih"/>
    <n v="2026"/>
    <n v="8"/>
    <n v="11"/>
    <d v="2026-08-11T00:00:00"/>
    <n v="-0.54166666666424135"/>
    <x v="1"/>
  </r>
  <r>
    <n v="1953"/>
    <n v="1002527417"/>
    <n v="3"/>
    <x v="3"/>
    <n v="5"/>
    <s v="MADURA"/>
    <s v="PAMEKASAN"/>
    <s v="BAB"/>
    <s v="REG"/>
    <s v="AO"/>
    <x v="0"/>
    <s v="1P INET"/>
    <s v="MIA - INVALID SURVEY"/>
    <s v="RBS-Regional 3"/>
    <d v="2026-08-14T18:46:57"/>
    <d v="2026-08-15T12:52:36"/>
    <n v="69366458"/>
    <m/>
    <n v="152430203677"/>
    <s v="MAJU SEJAHTERA"/>
    <s v="ODP-BAB-FAB/04 FAB/D01/04.01"/>
    <s v="WO061781753"/>
    <m/>
    <m/>
    <m/>
    <n v="114.096644930541"/>
    <n v="-6.9761302691571601"/>
    <s v="MD|MYDB-20260814265416|DN00001/MN00806|MAJU SEJAHTERA|085748668919"/>
    <s v="MYDIGIBIZPARTNER"/>
    <m/>
    <m/>
    <m/>
    <m/>
    <m/>
    <m/>
    <m/>
    <m/>
    <s v="Management Janji"/>
    <s v="2026-08-15 15:00:00 | Nama Pic : bp fauzi  No Hp Pic : 085748668919 No alt : - Jam Pemasangan : pagi siang  Tanggal Pemasangan : 15 Agustus 2026"/>
    <s v="FCC"/>
    <s v="14-08-2026 18:54:58"/>
    <d v="2026-08-15T15:00:00"/>
    <m/>
    <s v="SURVEY_NEW_MANJA"/>
    <s v="BAB"/>
    <s v="NO ADDON"/>
    <m/>
    <s v="MIE - INVALID SURVEY - Kendala Jalur/Rute Tarikan"/>
    <s v="HSI Bisnis Promo HUT Telkom PSB 70% - 300 Mbps"/>
    <s v="INDIBIZ"/>
    <m/>
    <m/>
    <d v="2026-08-15T15:00:00"/>
    <s v="2026-08-15 15:00:00 | Nama Pic : bp fauzi  No Hp Pic : 085748668919 No alt : - Jam Pemasangan : pagi siang  Tanggal Pemasangan : 15 Agustus 2026"/>
    <m/>
    <m/>
    <m/>
    <e v="#NUM!"/>
    <e v="#NUM!"/>
    <x v="0"/>
  </r>
  <r>
    <n v="1954"/>
    <n v="1002528227"/>
    <n v="3"/>
    <x v="1"/>
    <n v="5"/>
    <s v="KEDIRI"/>
    <s v="KEDIRI"/>
    <s v="SBI"/>
    <s v="REG"/>
    <s v="AO"/>
    <x v="0"/>
    <s v="1P INET"/>
    <s v="Completed (PS)"/>
    <s v="RBS-Regional 3"/>
    <d v="2026-08-15T12:34:56"/>
    <d v="2026-08-17T07:34:05"/>
    <n v="69366820"/>
    <m/>
    <n v="152626204673"/>
    <s v="HA MANAGEMENT"/>
    <s v="ODP-SBI-FA/19 FA/D03/19.01"/>
    <s v="WO061817972"/>
    <m/>
    <m/>
    <m/>
    <n v="112.019339092075"/>
    <n v="-7.9734302295891197"/>
    <s v="MD|MYDB-20260815265500|SC20016/MC20217|HA MANAGEMENT|085195129999"/>
    <s v="MYDIGIBIZPARTNER"/>
    <m/>
    <m/>
    <m/>
    <m/>
    <m/>
    <m/>
    <m/>
    <m/>
    <s v="Management Janji"/>
    <s v="2026-08-16 13:00:00 | Nama Pic : BP HENDRO No Hp Pic : 085195129999 Jam Pemasangan : 08:00 - 12.00 Tanggal Pemasangan : MINGGU 16 AGUSTUS 2026 Info Tambahan : Hubungi pelanggan sebelum datang ke lokasi"/>
    <s v="FCC"/>
    <s v="15-08-2026 12:39:54"/>
    <d v="2026-08-16T13:00:00"/>
    <m/>
    <s v="PS"/>
    <s v="SBI"/>
    <s v="NO ADDON"/>
    <n v="20260817"/>
    <s v="Completed"/>
    <s v="HSI Bisnis Promo HUT Telkom PSB 70% - 150 Mbps"/>
    <s v="INDIBIZ"/>
    <m/>
    <m/>
    <d v="2026-08-16T13:00:00"/>
    <s v="2026-08-16 13:00:00 | Nama Pic : BP HENDRO No Hp Pic : 085195129999 Jam Pemasangan : 08:00 - 12.00 Tanggal Pemasangan : MINGGU 16 AGUSTUS 2026 Info Tambahan : Hubungi pelanggan sebelum datang ke lokasi"/>
    <n v="2026"/>
    <n v="8"/>
    <n v="17"/>
    <d v="2026-08-17T00:00:00"/>
    <n v="0.45833333333575865"/>
    <x v="1"/>
  </r>
  <r>
    <n v="1955"/>
    <n v="1002522418"/>
    <n v="3"/>
    <x v="2"/>
    <n v="4"/>
    <s v="MAGELANG"/>
    <s v="WONOSOBO"/>
    <s v="WOS"/>
    <s v="REG"/>
    <s v="AO"/>
    <x v="0"/>
    <s v="1P INET"/>
    <s v="Completed (PS)"/>
    <s v="RBS-Regional 3"/>
    <d v="2026-08-12T14:31:57"/>
    <d v="2026-08-14T11:38:59"/>
    <n v="69364368"/>
    <m/>
    <n v="141373127437"/>
    <s v="HASBUNA CELL"/>
    <s v="ODP-WOS-FAP/090 FAP/D08/090.01"/>
    <s v="WO061596080"/>
    <m/>
    <m/>
    <m/>
    <n v="109.92560400000001"/>
    <n v="-7.3027259999999998"/>
    <s v="|MN00439|MYIA-066550744555/POI/SEPTI YUNANDA CHOERI/085643250705/hasbunacellwsb@gmail.com"/>
    <s v="MYIB_ASSISTANT"/>
    <m/>
    <m/>
    <m/>
    <m/>
    <m/>
    <m/>
    <m/>
    <m/>
    <s v="Management Janji"/>
    <s v="2026-08-13 13:00:00 | Waktu pemasangan : 13 agustus 2026 Jam pemasangan : 08.00 - 12.00 Info Tambahan : Hubungi pelanggan dulu sebelum ke lokasi terimakasih "/>
    <s v="FCC"/>
    <d v="2026-12-08T14:39:59"/>
    <d v="2026-08-13T13:00:00"/>
    <m/>
    <s v="PS"/>
    <s v="WOS"/>
    <s v="NO ADDON"/>
    <n v="20260814"/>
    <s v="Completed"/>
    <s v="HSI Bisnis Promo HUT Telkom PSB 70% - 50 Mbps"/>
    <s v="INDIBIZ"/>
    <m/>
    <m/>
    <d v="2026-08-13T13:00:00"/>
    <s v="2026-08-13 13:00:00 | Waktu pemasangan : 13 agustus 2026 Jam pemasangan : 08.00 - 12.00 Info Tambahan : Hubungi pelanggan dulu sebelum ke lokasi terimakasih "/>
    <n v="2026"/>
    <n v="8"/>
    <n v="14"/>
    <d v="2026-08-14T00:00:00"/>
    <n v="0.45833333333575865"/>
    <x v="1"/>
  </r>
  <r>
    <n v="1956"/>
    <n v="1002525490"/>
    <n v="3"/>
    <x v="4"/>
    <n v="4"/>
    <s v="PEKALONGAN"/>
    <s v="BATANG"/>
    <s v="BTG"/>
    <s v="REG"/>
    <s v="AO"/>
    <x v="0"/>
    <m/>
    <s v="Completed (PS)"/>
    <s v="RBS-Regional 2"/>
    <d v="2026-08-14T08:56:10"/>
    <d v="2026-08-16T19:38:14"/>
    <n v="69365638"/>
    <m/>
    <n v="146279105541"/>
    <s v="Planet Ban Ahmad Yani Batang"/>
    <s v="ODP-BTG-FE/03"/>
    <s v="WO061836636"/>
    <m/>
    <m/>
    <m/>
    <n v="109.728168"/>
    <n v="-6.9165216000000003"/>
    <s v="AMRBS;A00559;AM RANDI (WITEL BANDUNG);Dedy Prastyo - 085641454795; HSI Basic 20 Mbps; it.smg.dedy@surganyamotor.co.id"/>
    <s v="Amex"/>
    <m/>
    <m/>
    <m/>
    <m/>
    <m/>
    <m/>
    <m/>
    <m/>
    <s v="Management Janji"/>
    <s v="2026-08-16 13:00:00|M Janji :  16 Agustus 2026 Jam Pasang : Siang Note : hubungi pelanggan jika ingin ke lokasi, terima kasih|40941148|MYDITA"/>
    <s v="FCC"/>
    <s v="14-08-2026 09:10:50"/>
    <d v="2026-08-16T13:00:00"/>
    <m/>
    <s v="PS"/>
    <s v="BTG"/>
    <s v="NO ADDON"/>
    <n v="20260816"/>
    <s v="Completed"/>
    <s v="- 11_11446;Biaya PSB HSI EBIS Tunai di Depan ~ 11[150000]  - E23015;E23015 ~ ES23 - Perangkat ONT[0]  - E23015~null~44292;E23015||11||Abodemen 0[0]  - E23015~null~E23015_SWONT;SWONT ~ Biaya Sewa ONT ~ E23015[30000]  - E24058;E24058 ~ ES24 - Paket HSI Bisn"/>
    <s v="INDIBIZ"/>
    <m/>
    <m/>
    <d v="2026-08-16T13:00:00"/>
    <s v="2026-08-16 13:00:00|M Janji :  16 Agustus 2026 Jam Pasang : Siang Note : hubungi pelanggan jika ingin ke lokasi, terima kasih|40941148|MYDITA"/>
    <n v="2026"/>
    <n v="8"/>
    <n v="16"/>
    <d v="2026-08-16T00:00:00"/>
    <n v="-0.54166666666424135"/>
    <x v="1"/>
  </r>
  <r>
    <n v="1957"/>
    <n v="1002519011"/>
    <n v="3"/>
    <x v="3"/>
    <n v="5"/>
    <s v="SBY UTARA"/>
    <s v="GRESIK"/>
    <s v="SDY"/>
    <s v="REG"/>
    <s v="AO"/>
    <x v="0"/>
    <m/>
    <s v="Completed (PS)"/>
    <s v="RBS-Regional 3"/>
    <d v="2026-08-11T09:29:57"/>
    <d v="2026-08-11T15:01:34"/>
    <n v="69360788"/>
    <m/>
    <n v="152451212138"/>
    <s v="MTs.TARBIYATUS SHIBYAN"/>
    <s v="ODP-SDY-FB/72"/>
    <s v="WO061467401"/>
    <m/>
    <m/>
    <m/>
    <n v="112.478649"/>
    <n v="-6.9736409999999998"/>
    <s v="MD|MYDB-20260806264530|DN00001/MN01735|MTs.TARBIYATUS SHIBYAN|085606961225"/>
    <s v="MYDIGIBIZPARTNER"/>
    <m/>
    <m/>
    <m/>
    <m/>
    <m/>
    <m/>
    <m/>
    <m/>
    <s v="Management Janji"/>
    <s v="2026-08-08 10:00:00 | telp :085606961225   alt : pagi / siang 08/08/2026  hub sebelum ke lokasi   "/>
    <s v="FCC"/>
    <d v="2026-11-08T09:40:16"/>
    <m/>
    <m/>
    <s v="PS"/>
    <s v="SDY"/>
    <s v="NO ADDON"/>
    <n v="20260811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11T07:00:00"/>
    <s v="2026-08-08 10:00:00 | telp :085606961225   alt : pagi / siang 08/08/2026  hub sebelum ke lokasi   "/>
    <n v="2026"/>
    <n v="8"/>
    <n v="11"/>
    <d v="2026-08-11T00:00:00"/>
    <n v="-0.29166666666424135"/>
    <x v="1"/>
  </r>
  <r>
    <n v="1958"/>
    <n v="1002529193"/>
    <n v="3"/>
    <x v="2"/>
    <n v="4"/>
    <s v="YOGYAKARTA"/>
    <s v="BANTUL"/>
    <s v="BTL"/>
    <s v="REG"/>
    <s v="AO"/>
    <x v="0"/>
    <s v="1P INET"/>
    <s v="98 | OSS - CANCEL COMPLETE"/>
    <s v="RBS-Regional 3"/>
    <d v="2026-08-16T07:19:58"/>
    <d v="2026-08-18T12:02:34"/>
    <n v="69367266"/>
    <m/>
    <n v="146129127969"/>
    <s v="PT SMART EDUCAFE INDONESIA"/>
    <s v="ODP-BTL-FCP/026 FCP/D01/026.01"/>
    <s v="WO061853427"/>
    <m/>
    <m/>
    <m/>
    <n v="110.3924638"/>
    <n v="-7.9313130999999997"/>
    <s v="|MC80054|MYIA-038341522968/POI/A HENDRO WAN/083899456646/educafesmart@gmail.com"/>
    <s v="MYIB_ASSISTANT"/>
    <m/>
    <m/>
    <m/>
    <m/>
    <m/>
    <m/>
    <m/>
    <m/>
    <s v="Management Janji"/>
    <s v="2026-08-17 08:00:00 | Nama Pic : bp HENDRO  No Hp Pic : 083899456646 No alt : - Jam Pemasangan : pagi  Tanggal Pemasangan : 17 Agustus 2026"/>
    <s v="FCC"/>
    <s v="16-08-2026 07:25:31"/>
    <d v="2026-08-17T08:00:00"/>
    <s v="Kendala Pelanggan"/>
    <s v="CANCEL"/>
    <s v="BTL"/>
    <s v="NETMONK"/>
    <m/>
    <s v="Cancel Completed"/>
    <s v="HSI Bisnis Bundling Netmonk PSB 70% Promo - 300 Mbps"/>
    <s v="INDIBIZ"/>
    <m/>
    <m/>
    <d v="2026-08-17T08:00:00"/>
    <s v="2026-08-17 08:00:00 | Nama Pic : bp HENDRO  No Hp Pic : 083899456646 No alt : - Jam Pemasangan : pagi  Tanggal Pemasangan : 17 Agustus 2026"/>
    <m/>
    <m/>
    <m/>
    <e v="#NUM!"/>
    <e v="#NUM!"/>
    <x v="0"/>
  </r>
  <r>
    <n v="1959"/>
    <n v="1002509850"/>
    <n v="3"/>
    <x v="1"/>
    <n v="5"/>
    <s v="MADIUN"/>
    <s v="NGAWI"/>
    <s v="WKU"/>
    <s v="REG"/>
    <s v="AO"/>
    <x v="0"/>
    <s v="1P INET"/>
    <s v="Completed (PS)"/>
    <s v="RBS-Regional 3"/>
    <d v="2026-08-05T09:52:56"/>
    <d v="2026-08-06T15:37:25"/>
    <n v="69358873"/>
    <m/>
    <n v="152634208053"/>
    <s v="SPBU 54.632.07"/>
    <s v="ODP-WKU-FA/20 FA/D07/20.01"/>
    <s v="WO060956284"/>
    <m/>
    <m/>
    <m/>
    <n v="111.21983"/>
    <n v="-7.3749890000000002"/>
    <s v="|MN00265|MYIA-099891116891/POI/DWI AGUSTIN MUHSINTAWATI/08122627507/spbu5463207@gmail.com"/>
    <s v="MYIB_ASSISTANT"/>
    <m/>
    <m/>
    <m/>
    <m/>
    <m/>
    <m/>
    <m/>
    <m/>
    <s v="Management Janji"/>
    <s v="2026-08-06 08:00:00 | Tanggal pemasangan: 6/08/2026 Jam pemasangan : pagi / siang Info Tambahan : Hubungi pelanggan dulu sebelum ke lokasi. terima kasih"/>
    <s v="FCC"/>
    <d v="2026-05-08T09:55:13"/>
    <d v="2026-08-06T08:00:00"/>
    <m/>
    <s v="PS"/>
    <s v="WKU"/>
    <s v="NO ADDON"/>
    <n v="20260806"/>
    <s v="Completed"/>
    <s v="HSI Bisnis Promo HUT Telkom PSB 70% - 50 Mbps"/>
    <s v="INDIBIZ"/>
    <m/>
    <m/>
    <d v="2026-08-06T08:00:00"/>
    <s v="2026-08-06 08:00:00 | Tanggal pemasangan: 6/08/2026 Jam pemasangan : pagi / siang Info Tambahan : Hubungi pelanggan dulu sebelum ke lokasi. terima kasih"/>
    <n v="2026"/>
    <n v="8"/>
    <n v="6"/>
    <d v="2026-08-06T00:00:00"/>
    <n v="-0.33333333333575865"/>
    <x v="1"/>
  </r>
  <r>
    <n v="1960"/>
    <n v="1002529804"/>
    <n v="3"/>
    <x v="2"/>
    <n v="4"/>
    <s v="YOGYAKARTA"/>
    <s v="INNER - YOGYA JATENG SELATAN"/>
    <s v="KEN"/>
    <s v="REG"/>
    <s v="AO"/>
    <x v="0"/>
    <s v="1P INET"/>
    <s v="102 | FOLLOW UP COMPLETED"/>
    <s v="RBS-Regional 3"/>
    <d v="2026-08-16T14:46:56"/>
    <d v="2026-08-18T10:37:51"/>
    <n v="69367614"/>
    <m/>
    <n v="146130138007"/>
    <s v="SUMBER JAYA GAMING HOUSE"/>
    <s v="ODP-KEN-FAW/066 FAW/D06/066.01"/>
    <s v="WO061883666"/>
    <m/>
    <m/>
    <m/>
    <n v="110.39596"/>
    <n v="-7.710782"/>
    <s v="|MN00099|MYIA-092677168715/POI/ARIF WICAKSONO/081262269536/cozysugar123@gmail.com"/>
    <s v="MYIB_ASSISTANT"/>
    <m/>
    <m/>
    <m/>
    <m/>
    <m/>
    <m/>
    <m/>
    <m/>
    <s v="Management Janji"/>
    <s v="2026-08-18 08:00:00 | Tanggal pemasangan : 18 AGUSTUS 2026 Jam pemasangan : pagi/siang Info Tambahan : Hubungi pelanggan dulu sebelum ke lokasi terima kasih"/>
    <s v="FCC"/>
    <s v="16-08-2026 14:54:48"/>
    <d v="2026-08-18T08:00:00"/>
    <m/>
    <s v="REVOKE"/>
    <s v="KEN"/>
    <s v="NO ADDON"/>
    <m/>
    <s v="Follow Up Revoke Completed, New Order ID : SC1002532548"/>
    <s v="HSI Bisnis Promo HUT Telkom PSB 70% - 100 Mbps"/>
    <s v="INDIBIZ"/>
    <m/>
    <m/>
    <d v="2026-08-18T08:00:00"/>
    <s v="2026-08-18 08:00:00 | Tanggal pemasangan : 18 AGUSTUS 2026 Jam pemasangan : pagi/siang Info Tambahan : Hubungi pelanggan dulu sebelum ke lokasi terima kasih"/>
    <m/>
    <m/>
    <m/>
    <e v="#NUM!"/>
    <e v="#NUM!"/>
    <x v="0"/>
  </r>
  <r>
    <n v="1961"/>
    <n v="1002513309"/>
    <n v="3"/>
    <x v="1"/>
    <n v="5"/>
    <s v="KEDIRI"/>
    <s v="TULUNGAGUNG"/>
    <s v="TUL"/>
    <s v="REG"/>
    <s v="AO"/>
    <x v="0"/>
    <s v="1P INET"/>
    <s v="Completed (PS)"/>
    <s v="RBS-Regional 3"/>
    <d v="2026-08-06T17:10:58"/>
    <d v="2026-08-07T13:58:11"/>
    <n v="69360299"/>
    <m/>
    <n v="152606246391"/>
    <s v="PT PANDAWA BALAKOSA SAHWAHITA (SPBU Pertamina 54.662.07)"/>
    <s v="GCL-TUL-F15/01 GCL/F15/01.01"/>
    <s v="WO061107084"/>
    <m/>
    <m/>
    <m/>
    <n v="111.89570841780601"/>
    <n v="-8.0687747463945296"/>
    <s v="|MN02702|MYIA-091550352477/POI/ADI WALUYO/081335113123/spbu.bsgroup07@gmail.com"/>
    <s v="MYIB_ASSISTANT"/>
    <m/>
    <m/>
    <m/>
    <m/>
    <m/>
    <m/>
    <m/>
    <m/>
    <s v="Management Janji"/>
    <s v="2026-08-07 15:00:00 | Jam pemasangan : 12.00 Info Tambahan : Hubungi pelanggan dulu sebelum ke lokasi terimakasih "/>
    <s v="FCC"/>
    <d v="2026-06-08T17:26:01"/>
    <d v="2026-08-07T15:00:00"/>
    <m/>
    <s v="PS"/>
    <s v="TUL"/>
    <s v="NO ADDON"/>
    <n v="20260807"/>
    <s v="Completed"/>
    <s v="HSI Bisnis Promo HUT Telkom PSB 70% - 50 Mbps"/>
    <s v="INDIBIZ"/>
    <m/>
    <m/>
    <d v="2026-08-07T15:00:00"/>
    <s v="2026-08-07 15:00:00 | Jam pemasangan : 12.00 Info Tambahan : Hubungi pelanggan dulu sebelum ke lokasi terimakasih "/>
    <n v="2026"/>
    <n v="8"/>
    <n v="7"/>
    <d v="2026-08-07T00:00:00"/>
    <n v="-0.625"/>
    <x v="1"/>
  </r>
  <r>
    <n v="1962"/>
    <n v="1002529253"/>
    <n v="3"/>
    <x v="3"/>
    <n v="5"/>
    <s v="SBY UTARA"/>
    <s v="GRESIK"/>
    <s v="GSK"/>
    <s v="REG"/>
    <s v="AO"/>
    <x v="0"/>
    <m/>
    <s v="Completed (PS)"/>
    <s v="RBS-Regional 3"/>
    <d v="2026-08-16T08:52:40"/>
    <d v="2026-08-16T19:29:46"/>
    <n v="69336382"/>
    <n v="3135946947"/>
    <n v="152421261723"/>
    <s v="GRESIK MANDIRI 5"/>
    <s v="ODP-GSK-FY/82"/>
    <s v="WO061858235"/>
    <m/>
    <m/>
    <m/>
    <n v="112.65562"/>
    <n v="-7.1679500000000003"/>
    <s v="|MN01735|/GRESIK MANDIRI 5/HSI Bisnis + Phone Promo 2026 300 Mbps (Rp 1.170.000) PSB 150.000/085134366295/gresikmandiriberkah@gmail.com/Anugerah ercy eka putra /-7.167710,112.654492/Jl.pangsud no.111 gresik"/>
    <s v="Sales Force DBS"/>
    <m/>
    <m/>
    <m/>
    <m/>
    <m/>
    <m/>
    <m/>
    <m/>
    <s v="Management Janji"/>
    <s v="2026-08-15 08:00:00|2026-07-10 15:00:00|Nama PIC : Ibu Maftuhah No HP : 085134366295 No Alt : - M Janji : 10 Juli 2026 Jam Pasang : Pagi / Siang Note : hubungi pelanggan jika ingin kelokasi|40951378|MYDITA|40900827|MYDITA"/>
    <s v="FCC"/>
    <s v="16-08-2026 08:55:08"/>
    <m/>
    <m/>
    <s v="PS"/>
    <s v="GSK"/>
    <s v="NO ADDON"/>
    <n v="20260816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16T07:00:00"/>
    <s v="2026-08-15 08:00:00|2026-07-10 15:00:00|Nama PIC : Ibu Maftuhah No HP : 085134366295 No Alt : - M Janji : 10 Juli 2026 Jam Pasang : Pagi / Siang Note : hubungi pelanggan jika ingin kelokasi|40951378|MYDITA|40900827|MYDITA"/>
    <n v="2026"/>
    <n v="8"/>
    <n v="16"/>
    <d v="2026-08-16T00:00:00"/>
    <n v="-0.29166666666424135"/>
    <x v="1"/>
  </r>
  <r>
    <n v="1963"/>
    <n v="1002521434"/>
    <n v="3"/>
    <x v="6"/>
    <n v="5"/>
    <s v="PASURUAN"/>
    <s v="PASURUAN"/>
    <s v="GDW"/>
    <s v="REG"/>
    <s v="AO"/>
    <x v="0"/>
    <m/>
    <s v="OSS - FALLOUT"/>
    <s v="RBS-Regional 3"/>
    <d v="2026-08-12T09:44:55"/>
    <d v="2026-08-14T08:29:21"/>
    <n v="69363902"/>
    <m/>
    <n v="152731203849"/>
    <s v="KANDANG AYAM BAJANGAN A"/>
    <s v="ODP-GDW-FB/118"/>
    <s v="WO061587154"/>
    <m/>
    <m/>
    <m/>
    <n v="112.8934718"/>
    <n v="-7.7054999999999998"/>
    <s v="|MN00025|/KANDANG AYAM BAJANGAN A/WINBACK 2.0 HSI B2B (1:2) 50MBPS 320RB PSB DISC 70%//mu.happyernestoputra@gmail.com/HAPPY ERNESTO/82330736168"/>
    <s v="Sales Force DBS"/>
    <m/>
    <m/>
    <m/>
    <m/>
    <m/>
    <m/>
    <m/>
    <m/>
    <s v="Management Janji"/>
    <s v="2026-08-13 13:00:00|Nama Pic : BP HAPPY No Hp Pic : 082330736168 Jam Pemasangan : 08:00 - 12.00 Tanggal Pemasangan : KAMIS 13 AGUSTUS 2026 Info Tambahan : Hubungi pelanggan sebelum datang ke lokasi|40961370|MYDITA"/>
    <s v="FCC"/>
    <d v="2026-12-08T09:55:11"/>
    <d v="2026-08-13T13:00:00"/>
    <s v="Kendala Teknik"/>
    <s v="FO_WFM"/>
    <s v="GDW"/>
    <s v="NO ADDON"/>
    <m/>
    <s v="Provisioning Failed|WFM|INF009040659|JARINGAN TERDEKAT 550M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3T13:00:00"/>
    <s v="2026-08-13 13:00:00|Nama Pic : BP HAPPY No Hp Pic : 082330736168 Jam Pemasangan : 08:00 - 12.00 Tanggal Pemasangan : KAMIS 13 AGUSTUS 2026 Info Tambahan : Hubungi pelanggan sebelum datang ke lokasi|40961370|MYDITA"/>
    <m/>
    <m/>
    <m/>
    <e v="#NUM!"/>
    <e v="#NUM!"/>
    <x v="0"/>
  </r>
  <r>
    <n v="1964"/>
    <n v="1002512272"/>
    <n v="3"/>
    <x v="3"/>
    <n v="5"/>
    <s v="SBY SELATAN"/>
    <s v="MANYAR"/>
    <s v="GBG"/>
    <s v="REG"/>
    <s v="AO"/>
    <x v="0"/>
    <m/>
    <s v="CANCEL COMPLETED"/>
    <s v="RBS-Regional 2"/>
    <d v="2026-08-06T12:48:41"/>
    <d v="2026-08-10T02:01:09"/>
    <n v="69359835"/>
    <n v="3135936076"/>
    <n v="152320246219"/>
    <s v="PT WILL CORP INDONESIA"/>
    <s v="ODP-MYR-FBM/57"/>
    <m/>
    <m/>
    <m/>
    <m/>
    <n v="112.760344528693"/>
    <n v="-7.2950534293293199"/>
    <s v="MB00304; Soeprianto 085173306144 08132694334;  khamidn688@gmail.com; HSI BISNIS + PHONE 100 MBPS 709K; IKA MUFLIHA"/>
    <s v="Sales Force DBS"/>
    <m/>
    <m/>
    <m/>
    <m/>
    <m/>
    <m/>
    <m/>
    <m/>
    <m/>
    <m/>
    <m/>
    <d v="2026-06-08T12:55:41"/>
    <m/>
    <m/>
    <s v="REJECT_FCC"/>
    <s v="GBG"/>
    <s v="NO ADDON"/>
    <m/>
    <s v="Order dicancel oleh SYSTEM remark : CANCEL ORDER by System : pelanggan belum melakukan upload dokumen melebihi 3 hari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Order dicancel oleh SYSTEM remark : CANCEL ORDER by System : pelanggan belum melakukan upload dokumen melebihi 3 hari"/>
    <m/>
    <m/>
    <m/>
    <m/>
    <m/>
    <e v="#NUM!"/>
    <e v="#NUM!"/>
    <x v="0"/>
  </r>
  <r>
    <n v="1965"/>
    <n v="1002527377"/>
    <n v="3"/>
    <x v="6"/>
    <n v="5"/>
    <s v="JEMBER"/>
    <s v="BONDOWOSO"/>
    <s v="BOW"/>
    <s v="REG"/>
    <s v="AO"/>
    <x v="0"/>
    <s v="1P INET"/>
    <s v="Completed (PS)"/>
    <s v="RBS-Regional 3"/>
    <d v="2026-08-14T18:01:56"/>
    <d v="2026-08-15T09:06:21"/>
    <n v="69366421"/>
    <m/>
    <n v="152507223585"/>
    <s v="Rumah Kos Kusnadi"/>
    <s v="ODP-BOW-FAM/11 FAM/D01/11.01"/>
    <s v="WO061778908"/>
    <m/>
    <m/>
    <m/>
    <n v="113.903940119065"/>
    <n v="-7.9693651002353496"/>
    <s v="|MC30280|MYIA-014290179718/POI/Kusnadi/085218960236/kuskuskusnadi134@gmail.com"/>
    <s v="MYIB_ASSISTANT"/>
    <m/>
    <m/>
    <m/>
    <m/>
    <m/>
    <m/>
    <m/>
    <m/>
    <s v="Management Janji"/>
    <s v="2026-08-15 15:00:00 |  M Janji : (15/08/2026) jam Pasang :pagi Note : hubungi pelanggan jika ingin kelokasi "/>
    <s v="FCC"/>
    <s v="14-08-2026 18:09:52"/>
    <d v="2026-08-15T15:00:00"/>
    <m/>
    <s v="PS"/>
    <s v="BOW"/>
    <s v="NO ADDON"/>
    <n v="20260815"/>
    <s v="Completed"/>
    <s v="HSI Bisnis Promo HUT Telkom PSB 70% - 300 Mbps"/>
    <s v="INDIBIZ"/>
    <m/>
    <m/>
    <d v="2026-08-15T15:00:00"/>
    <s v="2026-08-15 15:00:00 |  M Janji : (15/08/2026) jam Pasang :pagi Note : hubungi pelanggan jika ingin kelokasi "/>
    <n v="2026"/>
    <n v="8"/>
    <n v="15"/>
    <d v="2026-08-15T00:00:00"/>
    <n v="-0.625"/>
    <x v="1"/>
  </r>
  <r>
    <n v="1966"/>
    <n v="1002504850"/>
    <n v="3"/>
    <x v="5"/>
    <n v="5"/>
    <s v="SINGARJA"/>
    <s v="GIANYAR"/>
    <s v="GIN"/>
    <s v="REG"/>
    <s v="AO"/>
    <x v="0"/>
    <m/>
    <s v="Completed (PS)"/>
    <s v="RBS-Regional 3"/>
    <d v="2026-08-01T17:03:44"/>
    <d v="2026-08-02T12:46:11"/>
    <n v="69355240"/>
    <n v="3612102036"/>
    <n v="172407212840"/>
    <s v="PT.BIPO TEKNOLOGI OTOMOTIF"/>
    <s v="ODP-GIN-FAN/25"/>
    <s v="WO060673596"/>
    <m/>
    <m/>
    <m/>
    <n v="115.310351"/>
    <n v="-8.5480199999999993"/>
    <s v="|MN01722|MYIA-086120249236/POI/rahmad hidayat/085789290996/osrah666@gmail.com"/>
    <s v="Sales Force DBS"/>
    <m/>
    <m/>
    <m/>
    <m/>
    <m/>
    <m/>
    <m/>
    <m/>
    <s v="Management Janji"/>
    <s v="2026-07-31 13:00:00 | M Janji : (31/07/2026)  jam Pasang : 09:00  Note : hubungi pelanggan jika ingin kelokasi"/>
    <s v="FCC"/>
    <d v="2026-01-08T17:09:58"/>
    <m/>
    <m/>
    <s v="PS"/>
    <s v="GIN"/>
    <s v="NO ADDON"/>
    <n v="20260802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01T07:00:00"/>
    <s v="2026-07-31 13:00:00 | M Janji : (31/07/2026)  jam Pasang : 09:00  Note : hubungi pelanggan jika ingin kelokasi"/>
    <n v="2026"/>
    <n v="8"/>
    <n v="2"/>
    <d v="2026-08-02T00:00:00"/>
    <n v="0.70833333333575865"/>
    <x v="1"/>
  </r>
  <r>
    <n v="1967"/>
    <n v="1002511897"/>
    <n v="3"/>
    <x v="1"/>
    <n v="5"/>
    <s v="MALANG"/>
    <s v="KEPANJEN"/>
    <s v="SWJ"/>
    <s v="REG"/>
    <s v="AO"/>
    <x v="0"/>
    <s v="1P INET"/>
    <s v="102 | FOLLOW UP COMPLETED"/>
    <s v="RBS-Regional 3"/>
    <d v="2026-08-06T10:53:56"/>
    <d v="2026-08-10T11:52:59"/>
    <n v="69359786"/>
    <m/>
    <n v="152705284986"/>
    <s v="SMK WISNUWARDHANA"/>
    <s v="ODP-SWJ-FB/50 FB/D04/50.01"/>
    <s v="WO061055399"/>
    <m/>
    <m/>
    <m/>
    <n v="112.66926239999999"/>
    <n v="-7.9709640999999998"/>
    <s v="|MN01864|MYIA-088710620385/POI/ahmad mulasim/087796646630/smk.wisnuwardhana@gmail.com"/>
    <s v="MYIB_ASSISTANT"/>
    <m/>
    <m/>
    <m/>
    <m/>
    <m/>
    <m/>
    <m/>
    <m/>
    <s v="Management Janji"/>
    <s v="2026-08-07 08:00:00 | Nama : BP AHMAD MULASIM No Hp : 087796646630 No Alt :  Tgl Pemasangan : 07 Agustus 2026 Interval : PAGI  Note : Hubungi pelanggan terlebih dahulu"/>
    <s v="FCC"/>
    <d v="2026-06-08T10:55:32"/>
    <d v="2026-08-07T08:00:00"/>
    <m/>
    <s v="REVOKE"/>
    <s v="SWJ"/>
    <s v="NO ADDON"/>
    <m/>
    <s v="Follow Up Revoke Completed, New Order ID : SC1002517530"/>
    <s v="HSI Bisnis Basic Promo HUT Telkom PSB 70% - 50 Mbps"/>
    <s v="INDIBIZ"/>
    <m/>
    <m/>
    <d v="2026-08-07T08:00:00"/>
    <s v="2026-08-07 08:00:00 | Nama : BP AHMAD MULASIM No Hp : 087796646630 No Alt :  Tgl Pemasangan : 07 Agustus 2026 Interval : PAGI  Note : Hubungi pelanggan terlebih dahulu"/>
    <m/>
    <m/>
    <m/>
    <e v="#NUM!"/>
    <e v="#NUM!"/>
    <x v="0"/>
  </r>
  <r>
    <n v="1968"/>
    <n v="1002505922"/>
    <n v="3"/>
    <x v="7"/>
    <n v="4"/>
    <s v="KUDUS"/>
    <s v="JEPARA"/>
    <s v="BAN"/>
    <s v="REG"/>
    <s v="AO"/>
    <x v="0"/>
    <s v="1P INET"/>
    <s v="Completed (PS)"/>
    <s v="RBS-Regional 3"/>
    <d v="2026-08-03T11:46:56"/>
    <d v="2026-08-04T18:58:22"/>
    <n v="69357397"/>
    <m/>
    <n v="142507105315"/>
    <s v="SMK NEGERI 1 BANGSRI"/>
    <s v="ODP-BAN-FCLA/04 FCLA/D01/01.01"/>
    <s v="WO060776179"/>
    <m/>
    <m/>
    <m/>
    <n v="110.7509084"/>
    <n v="-6.5275876999999998"/>
    <s v="|MC60028|MYIA-003527952789/POI/Eko Budi Purnawab/085758700025/radusradus794@gmail.com"/>
    <s v="MYIB_ASSISTANT"/>
    <m/>
    <m/>
    <m/>
    <m/>
    <m/>
    <m/>
    <m/>
    <m/>
    <s v="Management Janji"/>
    <s v="2026-08-04 08:00:00 | Nama PIC : Bapak Iwan No HP : 085758700025 No Alternatif : - M Janji : 04/08/2026 Jam Pasang : Pagi NoteÃ‚Â :  Hubungi terlebih dahulu sebelum ke lokasi "/>
    <s v="FCC"/>
    <d v="2026-03-08T11:55:02"/>
    <d v="2026-08-04T08:00:00"/>
    <m/>
    <s v="PS"/>
    <s v="BAN"/>
    <s v="NO ADDON"/>
    <n v="20260804"/>
    <s v="Completed"/>
    <s v="HSI Bisnis Promo HUT Telkom PSB 70% - 100 Mbps"/>
    <s v="INDIBIZ"/>
    <m/>
    <m/>
    <d v="2026-08-04T08:00:00"/>
    <s v="2026-08-04 08:00:00 | Nama PIC : Bapak Iwan No HP : 085758700025 No Alternatif : - M Janji : 04/08/2026 Jam Pasang : Pagi NoteÃ‚Â :  Hubungi terlebih dahulu sebelum ke lokasi "/>
    <n v="2026"/>
    <n v="8"/>
    <n v="4"/>
    <d v="2026-08-04T00:00:00"/>
    <n v="-0.33333333333575865"/>
    <x v="1"/>
  </r>
  <r>
    <n v="1969"/>
    <n v="1002505507"/>
    <n v="3"/>
    <x v="5"/>
    <n v="5"/>
    <s v="SINGARJA"/>
    <s v="GIANYAR"/>
    <s v="UBU"/>
    <s v="REG"/>
    <s v="AO"/>
    <x v="0"/>
    <m/>
    <s v="CANCEL COMPLETED"/>
    <s v="RBS-Regional 3"/>
    <d v="2026-08-03T08:42:10"/>
    <d v="2026-08-07T02:01:02"/>
    <n v="69357179"/>
    <m/>
    <n v="172408247661"/>
    <s v="PT Indonesia Kaishi (Jembatan Kaca Bali Tegenungan)"/>
    <s v="ODP-UBU-FP/88"/>
    <m/>
    <m/>
    <m/>
    <m/>
    <n v="115.288893"/>
    <n v="-8.5770169999999997"/>
    <s v="|MN02644|/PIC TUTY KIRANA/082281818888/indonesiakaishi168@gmail.com"/>
    <s v="Sales Force DBS"/>
    <m/>
    <m/>
    <m/>
    <m/>
    <m/>
    <m/>
    <m/>
    <m/>
    <m/>
    <m/>
    <m/>
    <d v="2026-03-08T08:55:09"/>
    <m/>
    <m/>
    <s v="REJECT_FCC"/>
    <s v="UBU"/>
    <s v="NO ADDON"/>
    <m/>
    <s v="Order dicancel oleh SYSTEM remark : CANCEL ORDER by System : pelanggan belum melakukan upload dokumen melebihi 3 hari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Order dicancel oleh SYSTEM remark : CANCEL ORDER by System : pelanggan belum melakukan upload dokumen melebihi 3 hari"/>
    <m/>
    <m/>
    <m/>
    <m/>
    <m/>
    <e v="#NUM!"/>
    <e v="#NUM!"/>
    <x v="0"/>
  </r>
  <r>
    <n v="1970"/>
    <n v="1002531172"/>
    <n v="3"/>
    <x v="3"/>
    <n v="5"/>
    <s v="MADURA"/>
    <s v="PAMEKASAN"/>
    <s v="WRP"/>
    <s v="REG"/>
    <s v="AO"/>
    <x v="0"/>
    <m/>
    <s v="CC - HD1A - INPROGRESS UNCONTACTED"/>
    <s v="RBS-Regional 3"/>
    <d v="2026-08-17T15:47:07"/>
    <d v="2026-08-18T16:46:58"/>
    <n v="69368232"/>
    <m/>
    <n v="152427203173"/>
    <s v="TOKO SUAIDI BAROKAH"/>
    <s v="ODP-WRP-FB/06"/>
    <m/>
    <m/>
    <m/>
    <m/>
    <n v="113.59135620000001"/>
    <n v="-7.0348727999999996"/>
    <s v="|MC70132|/ANWAR SUAIDI-TOKO SUAIDI BAROKAH/081917523280/suadiandgi@gmail.com/HSI Bisnis + Netmonk Promo 2026 300 Mbps (Rp 1.186.100) PSB 150.000/ -7.0349110, 113.5913550/Dekat Jl. K. Abdullah, Somalang, Batu Ampar, Kec. Guluk-Guluk, Kabupaten Sumenep, Jaw"/>
    <s v="Sales Force DBS"/>
    <m/>
    <m/>
    <m/>
    <m/>
    <m/>
    <m/>
    <m/>
    <m/>
    <m/>
    <m/>
    <m/>
    <s v="17-08-2026 15:55:05"/>
    <m/>
    <m/>
    <s v="FCC"/>
    <s v="WRP"/>
    <s v="NETMONK"/>
    <m/>
    <s v="UNCONTACTED : Telepon Tidak Diangkat - RNA Benita Lailani 40951377|MYDITA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m/>
    <m/>
    <m/>
    <m/>
    <m/>
    <e v="#NUM!"/>
    <e v="#NUM!"/>
    <x v="0"/>
  </r>
  <r>
    <n v="1971"/>
    <n v="1002526545"/>
    <n v="3"/>
    <x v="3"/>
    <n v="5"/>
    <s v="SBY SELATAN"/>
    <s v="KETINTANG"/>
    <s v="WRU"/>
    <s v="REG"/>
    <s v="AO"/>
    <x v="0"/>
    <m/>
    <s v="Completed (PS)"/>
    <s v="RBS-Regional 3"/>
    <d v="2026-08-14T14:22:06"/>
    <d v="2026-08-15T11:04:12"/>
    <n v="69363958"/>
    <m/>
    <n v="152302236762"/>
    <s v="PT TRANS MERDEKA INVESTAMA"/>
    <s v="ODP-WR1-FJV/46"/>
    <s v="WO061753991"/>
    <m/>
    <m/>
    <m/>
    <n v="112.694656038361"/>
    <n v="-7.3930249288643299"/>
    <s v="|MN02627|/PT TRANS MERDEKA INVESTAMA/WINBACK HSI B2B  (1:1) 150MBPS 705RB PSB DISC 70%/REQ PAKET 150MBPS - 705K/transmerdekainvesment@gmail.com/82234861166/82234861166"/>
    <s v="Sales Force DBS"/>
    <m/>
    <m/>
    <m/>
    <m/>
    <m/>
    <m/>
    <m/>
    <m/>
    <s v="Management Janji"/>
    <s v="2026-08-13 13:00:00|Tanggal pemasangan :13/08/2026  Jam pemasangan : pagi/siang  Info Tambahan : Hubungi pelanggan dulu sebelum ke lokasi  terima kasih.|40971401|MYDITA"/>
    <s v="FCC"/>
    <s v="14-08-2026 14:40:08"/>
    <m/>
    <m/>
    <s v="PS"/>
    <s v="WRU"/>
    <s v="NO ADDON"/>
    <n v="20260815"/>
    <s v="Completed"/>
    <s v="- 11_11446;Biaya PSB HSI EBIS Tunai di Depan ~ 11[150000]  - E24057;E24057 ~ ES24 - Paket HSI Bisnis (HSIE) Khusus Winback[0]  - E24057~null~E24057_UNL;UNL ~ Internet-Link Unlimited Internet Usage ~ E24057[0]  - E24057~null~103818;E24057||11||Abodemen 0[0"/>
    <s v="INDIBIZ"/>
    <m/>
    <m/>
    <d v="2026-08-14T07:00:00"/>
    <s v="2026-08-13 13:00:00|Tanggal pemasangan :13/08/2026  Jam pemasangan : pagi/siang  Info Tambahan : Hubungi pelanggan dulu sebelum ke lokasi  terima kasih.|40971401|MYDITA"/>
    <n v="2026"/>
    <n v="8"/>
    <n v="15"/>
    <d v="2026-08-15T00:00:00"/>
    <n v="0.70833333333575865"/>
    <x v="1"/>
  </r>
  <r>
    <n v="1972"/>
    <n v="1002525995"/>
    <n v="3"/>
    <x v="7"/>
    <n v="4"/>
    <s v="KUDUS"/>
    <s v="BLORA"/>
    <s v="CEP"/>
    <s v="REG"/>
    <s v="AO"/>
    <x v="0"/>
    <s v="1P INET"/>
    <s v="102 | FOLLOW UP COMPLETED"/>
    <s v="RBS-Regional 3"/>
    <d v="2026-08-14T10:52:57"/>
    <d v="2026-08-18T11:30:12"/>
    <n v="69365824"/>
    <m/>
    <n v="142552107777"/>
    <s v="MTS AL MUHAMMAD CEPU"/>
    <s v="ODP-CEP-FE/022 FE/D05/022.01"/>
    <s v="WO061729969"/>
    <m/>
    <m/>
    <m/>
    <n v="111.58530639999999"/>
    <n v="-7.1363029999999998"/>
    <s v="|MN02756|MYIA-030101274574/POI/PURWANTI/082138304274/onetiex82@gmail.com"/>
    <s v="MYIB_ASSISTANT"/>
    <m/>
    <m/>
    <m/>
    <m/>
    <m/>
    <m/>
    <m/>
    <m/>
    <s v="Management Janji"/>
    <s v="2026-08-15 08:00:00 | Jam pemasangan : 12.00 Info Tambahan : Hubungi pelanggan dulu sebelum ke lokasi terimakasih "/>
    <s v="FCC"/>
    <s v="14-08-2026 10:54:53"/>
    <d v="2026-08-15T08:00:00"/>
    <s v="Kendala Pelanggan"/>
    <s v="REVOKE"/>
    <s v="CEP"/>
    <s v="NO ADDON"/>
    <m/>
    <s v="Follow Up Revoke Completed, New Order ID : SC1002532777"/>
    <s v="HSI Bisnis Promo HUT Telkom PSB 70% - 50 Mbps"/>
    <s v="INDIBIZ"/>
    <m/>
    <m/>
    <d v="2026-08-15T08:00:00"/>
    <s v="2026-08-15 08:00:00 | Jam pemasangan : 12.00 Info Tambahan : Hubungi pelanggan dulu sebelum ke lokasi terimakasih "/>
    <m/>
    <m/>
    <m/>
    <e v="#NUM!"/>
    <e v="#NUM!"/>
    <x v="0"/>
  </r>
  <r>
    <n v="1973"/>
    <n v="1002527890"/>
    <n v="3"/>
    <x v="1"/>
    <n v="5"/>
    <s v="MALANG"/>
    <s v="KEPANJEN"/>
    <s v="TUR"/>
    <s v="REG"/>
    <s v="AO"/>
    <x v="0"/>
    <s v="1P INET"/>
    <s v="Completed (PS)"/>
    <s v="RBS-Regional 3"/>
    <d v="2026-08-15T10:22:57"/>
    <d v="2026-08-16T15:38:31"/>
    <n v="69366666"/>
    <m/>
    <n v="152713217310"/>
    <s v="toko wahyu 2"/>
    <s v="ODP-TUR-FF/28"/>
    <s v="WO061804619"/>
    <m/>
    <m/>
    <m/>
    <n v="112.6707141"/>
    <n v="-8.1575702000000003"/>
    <s v="|MN02462|MYIA-010409345853/POI/+62 822-2802-5558/087796642411/wahyuta443@gmail.com"/>
    <s v="MYIB_ASSISTANT"/>
    <m/>
    <m/>
    <m/>
    <m/>
    <m/>
    <m/>
    <m/>
    <m/>
    <s v="Management Janji"/>
    <s v="2026-08-16 08:00:00 | Tanggal Pemasangan : 16 Agustus 2026 Jam Pemasangan : 08:00 15:00 Info Tambahan : Hubungi pelanggan dulu sebelum ke lokasi terimakasih"/>
    <s v="FCC"/>
    <s v="15-08-2026 10:39:56"/>
    <d v="2026-08-16T08:00:00"/>
    <m/>
    <s v="PS"/>
    <s v="TUR"/>
    <s v="NO ADDON"/>
    <n v="20260816"/>
    <s v="Completed"/>
    <s v="HSI Bisnis Promo HUT Telkom PSB 70% - 200 Mbps"/>
    <s v="INDIBIZ"/>
    <m/>
    <m/>
    <d v="2026-08-16T08:00:00"/>
    <s v="2026-08-16 08:00:00 | Tanggal Pemasangan : 16 Agustus 2026 Jam Pemasangan : 08:00 15:00 Info Tambahan : Hubungi pelanggan dulu sebelum ke lokasi terimakasih"/>
    <n v="2026"/>
    <n v="8"/>
    <n v="16"/>
    <d v="2026-08-16T00:00:00"/>
    <n v="-0.33333333333575865"/>
    <x v="1"/>
  </r>
  <r>
    <n v="1974"/>
    <n v="1002530095"/>
    <n v="3"/>
    <x v="3"/>
    <n v="5"/>
    <s v="MADURA"/>
    <s v="BANGKALAN"/>
    <s v="OMB"/>
    <s v="REG"/>
    <s v="AO"/>
    <x v="0"/>
    <s v="1P INET"/>
    <s v="Completed (PS)"/>
    <s v="RBS-Regional 3"/>
    <d v="2026-08-16T19:13:56"/>
    <d v="2026-08-18T10:52:20"/>
    <n v="69367764"/>
    <m/>
    <n v="152438209350"/>
    <s v="Toko Chika madura"/>
    <s v="ODP-OMB-FB/23"/>
    <s v="WO061900517"/>
    <m/>
    <m/>
    <m/>
    <n v="113.38403396308399"/>
    <n v="-7.0353478757754697"/>
    <s v="MD|MYDB-20260816265761|DN00001/MN00572|Toko Chika madura|085726119952"/>
    <s v="MYDIGIBIZPARTNER"/>
    <m/>
    <m/>
    <m/>
    <m/>
    <m/>
    <m/>
    <m/>
    <m/>
    <s v="Management Janji"/>
    <s v="2026-08-18 08:00:00 | Tanggal Pemasangan : 18 Agustus 2026 Jam Pemasangan : 08:00 13:00 Info Tambahan : Hubungi pelanggan dulu sebelum ke lokasi terimakasih"/>
    <s v="FCC"/>
    <s v="16-08-2026 19:25:16"/>
    <d v="2026-08-18T08:00:00"/>
    <m/>
    <s v="PS"/>
    <s v="OMB"/>
    <s v="NO ADDON"/>
    <n v="20260818"/>
    <s v="Completed"/>
    <s v="HSI Bisnis Promo HUT Telkom PSB 70% - 100 Mbps"/>
    <s v="INDIBIZ"/>
    <m/>
    <m/>
    <d v="2026-08-18T08:00:00"/>
    <s v="2026-08-18 08:00:00 | Tanggal Pemasangan : 18 Agustus 2026 Jam Pemasangan : 08:00 13:00 Info Tambahan : Hubungi pelanggan dulu sebelum ke lokasi terimakasih"/>
    <n v="2026"/>
    <n v="8"/>
    <n v="18"/>
    <d v="2026-08-18T00:00:00"/>
    <n v="-0.33333333333575865"/>
    <x v="1"/>
  </r>
  <r>
    <n v="1975"/>
    <n v="1002526073"/>
    <n v="3"/>
    <x v="0"/>
    <n v="5"/>
    <s v="MATARAM"/>
    <s v="LOMBOK TIMUR UTARA"/>
    <s v="SEL"/>
    <s v="REG"/>
    <s v="AO"/>
    <x v="0"/>
    <m/>
    <s v="CC - HD1A - INPROGRESS UNCONTACTED"/>
    <s v="RBS-Regional 2"/>
    <d v="2026-08-14T11:12:59"/>
    <d v="2026-08-18T16:19:46"/>
    <n v="69365882"/>
    <m/>
    <n v="172619203344"/>
    <s v="Warung Sembako Rian"/>
    <s v="ODP-SEL-FAZ/17"/>
    <m/>
    <m/>
    <m/>
    <m/>
    <n v="106.822342872619"/>
    <n v="-6.1738356515773898"/>
    <s v="|MN00915|/Warung Sembako Rian/HSI BISNIS 1S INET 150MBPS/087860500902/rian13999@gmail.com/RIAN BUDIHARJANI"/>
    <s v="B2B Partner Management (PM)"/>
    <m/>
    <m/>
    <m/>
    <m/>
    <m/>
    <m/>
    <m/>
    <m/>
    <m/>
    <m/>
    <m/>
    <s v="14-08-2026 11:39:52"/>
    <m/>
    <m/>
    <s v="FCC"/>
    <s v="SEL"/>
    <s v="NO ADDON"/>
    <m/>
    <s v="UNCONTACTED : Telepon Tidak Diangkat - RNA Yusnani Manalu 40951378|MYDITA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m/>
    <m/>
    <m/>
    <m/>
    <m/>
    <e v="#NUM!"/>
    <e v="#NUM!"/>
    <x v="0"/>
  </r>
  <r>
    <n v="1976"/>
    <n v="1002521748"/>
    <n v="3"/>
    <x v="3"/>
    <n v="5"/>
    <s v="SBY SELATAN"/>
    <s v="KETINTANG"/>
    <s v="TPO"/>
    <s v="REG"/>
    <s v="AO"/>
    <x v="0"/>
    <m/>
    <s v="Completed (PS)"/>
    <s v="RBS-Regional 3"/>
    <d v="2026-08-12T11:18:28"/>
    <d v="2026-08-12T16:06:26"/>
    <n v="69361935"/>
    <m/>
    <n v="152305227845"/>
    <s v="Primkopal Juanda"/>
    <s v="ODP-TPO-FDL/08"/>
    <s v="WO061570263"/>
    <m/>
    <m/>
    <m/>
    <n v="112.762128"/>
    <n v="-7.380274"/>
    <s v="AMRBS;405989;AMEX;MUJI;RBS-3;SURAMADU;PSB;Primkopal Juanda;082142425176;spbujuanda16@gmail.com;HSI Bisnis (1:1) 100 Mbps (Rp 669.000) PSB Rp 150.000;Surakim;Jalan Raya Sedati no. 1 Juanda, Sedati, Sidoarjo"/>
    <s v="Amex"/>
    <m/>
    <m/>
    <m/>
    <m/>
    <m/>
    <m/>
    <m/>
    <m/>
    <s v="Management Janji"/>
    <s v="2026-08-11 13:00:00|Nama PIC:  bp surakim  No HP: 082142425176  Alt: 082132733944  Tanggal: 11/8/2026  Jam Pasang: Siang  Note: Hubungi sebelum ke lokasi, terimakasih.|40010577|MYDITA"/>
    <s v="FCC"/>
    <d v="2026-12-08T11:39:52"/>
    <m/>
    <m/>
    <s v="PS"/>
    <s v="TPO"/>
    <s v="NO ADDON"/>
    <n v="20260812"/>
    <s v="Completed"/>
    <s v="- 11_11446;Biaya PSB HSI EBIS Tunai di Depan ~ 11[150000]  - E23015;E23015 ~ ES23 - Perangkat ONT[0]  - E23015~null~44292;E23015||11||Abodemen 0[0]  - E23015~null~E23015_SWONTDUALB;SWONTDUALB ~ Biaya Sewa ONT Dual Band ~ E23015[50000]  - E23046;E23046 ~ E"/>
    <s v="INDIBIZ"/>
    <m/>
    <m/>
    <d v="2026-08-12T07:00:00"/>
    <s v="2026-08-11 13:00:00|Nama PIC:  bp surakim  No HP: 082142425176  Alt: 082132733944  Tanggal: 11/8/2026  Jam Pasang: Siang  Note: Hubungi sebelum ke lokasi, terimakasih.|40010577|MYDITA"/>
    <n v="2026"/>
    <n v="8"/>
    <n v="12"/>
    <d v="2026-08-12T00:00:00"/>
    <n v="-0.29166666666424135"/>
    <x v="1"/>
  </r>
  <r>
    <n v="1977"/>
    <n v="1002517537"/>
    <n v="3"/>
    <x v="1"/>
    <n v="5"/>
    <s v="KEDIRI"/>
    <s v="TULUNGAGUNG"/>
    <s v="TUL"/>
    <s v="REG"/>
    <s v="AO"/>
    <x v="0"/>
    <s v="1P INET"/>
    <s v="Completed (PS)"/>
    <s v="RBS-Regional 3"/>
    <d v="2026-08-10T11:52:57"/>
    <d v="2026-08-11T15:55:12"/>
    <n v="69362320"/>
    <m/>
    <n v="152606246417"/>
    <s v="Ufo elektronik"/>
    <s v="ODP-TUL-FAZ/72 FAZ/D05/72.01"/>
    <s v="WO061382919"/>
    <m/>
    <m/>
    <m/>
    <n v="111.903731229776"/>
    <n v="-8.0559575176306897"/>
    <s v="|MN02803|MYIA-034007001989/POI/Andit/085186849998/ufotulungagung18@yahoo.com"/>
    <s v="MYIB_ASSISTANT"/>
    <m/>
    <m/>
    <m/>
    <m/>
    <m/>
    <m/>
    <m/>
    <m/>
    <s v="Management Janji"/>
    <s v="2026-08-11 08:00:00 | Tanggal pemasangan :11/08/2026 Jam pemasangan : pagi Info Tambahan : Hubungi pelanggan dulu sebelum ke lokasi terima kasih."/>
    <s v="FCC"/>
    <d v="2026-10-08T11:54:41"/>
    <d v="2026-08-11T08:00:00"/>
    <m/>
    <s v="PS"/>
    <s v="TUL"/>
    <s v="NO ADDON"/>
    <n v="20260811"/>
    <s v="Completed"/>
    <s v="HSI Bisnis Promo HUT Telkom PSB 70% - 75 Mbps"/>
    <s v="INDIBIZ"/>
    <m/>
    <m/>
    <d v="2026-08-11T08:00:00"/>
    <s v="2026-08-11 08:00:00 | Tanggal pemasangan :11/08/2026 Jam pemasangan : pagi Info Tambahan : Hubungi pelanggan dulu sebelum ke lokasi terima kasih."/>
    <n v="2026"/>
    <n v="8"/>
    <n v="11"/>
    <d v="2026-08-11T00:00:00"/>
    <n v="-0.33333333333575865"/>
    <x v="1"/>
  </r>
  <r>
    <n v="1978"/>
    <n v="1002518438"/>
    <n v="3"/>
    <x v="3"/>
    <n v="5"/>
    <s v="SBY UTARA"/>
    <s v="MANYAR"/>
    <s v="MGO"/>
    <s v="REG"/>
    <s v="AO"/>
    <x v="0"/>
    <m/>
    <s v="Completed (PS)"/>
    <s v="RBS-Regional 3"/>
    <d v="2026-08-10T16:13:03"/>
    <d v="2026-08-10T18:48:58"/>
    <n v="69359904"/>
    <m/>
    <n v="152413167609"/>
    <s v="LEMBAGA PENDIDIKAN BAHASA CHINA"/>
    <s v="ODP-DMO-FQD/01"/>
    <s v="WO061428463"/>
    <m/>
    <m/>
    <m/>
    <n v="112.7513218"/>
    <n v="-7.2599382439999998"/>
    <s v="MD|MYDB-20260805264496|DN00001/MN00443|LEMBAGA PENDIDIKAN BAHASA CHINA|085113162223"/>
    <s v="MYDIGIBIZPARTNER"/>
    <m/>
    <m/>
    <m/>
    <m/>
    <m/>
    <m/>
    <m/>
    <m/>
    <s v="Management Janji"/>
    <s v="2026-08-07 13:00:00 | M Janji : (07/08/026)  jam Pasang : 09:00  Note : hubungi pelanggan jika ingin kelokasi  "/>
    <s v="FCC"/>
    <d v="2026-10-08T16:25:38"/>
    <m/>
    <m/>
    <s v="PS"/>
    <s v="MGO"/>
    <s v="NO ADDON"/>
    <n v="20260810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10T07:00:00"/>
    <s v="2026-08-07 13:00:00 | M Janji : (07/08/026)  jam Pasang : 09:00  Note : hubungi pelanggan jika ingin kelokasi  "/>
    <n v="2026"/>
    <n v="8"/>
    <n v="10"/>
    <d v="2026-08-10T00:00:00"/>
    <n v="-0.29166666666424135"/>
    <x v="1"/>
  </r>
  <r>
    <n v="1979"/>
    <n v="1002513310"/>
    <n v="3"/>
    <x v="3"/>
    <n v="5"/>
    <s v="SBY SELATAN"/>
    <s v="TANDES"/>
    <s v="DMO"/>
    <s v="REG"/>
    <s v="AO"/>
    <x v="0"/>
    <s v="2P INET + VOICE"/>
    <s v="Completed (PS)"/>
    <s v="RBS-Regional 3"/>
    <d v="2026-08-06T17:11:57"/>
    <d v="2026-08-07T21:56:12"/>
    <n v="69360300"/>
    <n v="3135934396"/>
    <n v="152301273560"/>
    <s v="KANTIN KPU KOTA SURABAYA"/>
    <s v="ODP-DMO-FSC/54 FSC/D04/54.01"/>
    <s v="WO061107126"/>
    <m/>
    <m/>
    <m/>
    <n v="112.7290878"/>
    <n v="-7.2928693999999998"/>
    <s v="MD|MYDB-20260806264499|DN00001/MN00086|KANTIN KPU KOTA SURABAYA|08176656606"/>
    <s v="MYDIGIBIZPARTNER"/>
    <m/>
    <m/>
    <m/>
    <m/>
    <m/>
    <m/>
    <m/>
    <m/>
    <s v="Management Janji"/>
    <s v="2026-08-07 15:00:00 | Tanggal pemasangan: 6/08/2026 Jam pemasangan : pagi / siang Info Tambahan : Hubungi pelanggan dulu sebelum ke lokasi. terima kasih"/>
    <s v="FCC"/>
    <d v="2026-06-08T17:26:01"/>
    <d v="2026-08-07T15:00:00"/>
    <m/>
    <s v="PS"/>
    <s v="DMO"/>
    <s v="NO ADDON"/>
    <n v="20260807"/>
    <s v="Completed"/>
    <s v="HSI Bisnis Bundling Phone Promo 2026 PSB 70% - Free 800 Menit Promo - 50 Mbps"/>
    <s v="INDIBIZ"/>
    <m/>
    <m/>
    <d v="2026-08-07T15:00:00"/>
    <s v="2026-08-07 15:00:00 | Tanggal pemasangan: 6/08/2026 Jam pemasangan : pagi / siang Info Tambahan : Hubungi pelanggan dulu sebelum ke lokasi. terima kasih"/>
    <n v="2026"/>
    <n v="8"/>
    <n v="7"/>
    <d v="2026-08-07T00:00:00"/>
    <n v="-0.625"/>
    <x v="1"/>
  </r>
  <r>
    <n v="1980"/>
    <n v="1002507946"/>
    <n v="3"/>
    <x v="1"/>
    <n v="5"/>
    <s v="MALANG"/>
    <s v="KEPANJEN"/>
    <s v="KLJ"/>
    <s v="REG"/>
    <s v="AO"/>
    <x v="0"/>
    <m/>
    <s v="Completed (PS)"/>
    <s v="RBS-Regional 3"/>
    <d v="2026-08-04T12:03:12"/>
    <d v="2026-08-04T16:54:15"/>
    <n v="69355824"/>
    <m/>
    <n v="152703903397"/>
    <s v="SDN MULYOREJO 2"/>
    <s v="ODP-KLJ-FDA/22"/>
    <s v="WO060879792"/>
    <m/>
    <m/>
    <m/>
    <n v="112.602569"/>
    <n v="-7.9920602000000001"/>
    <s v="|MN01864|MYIA-090022650076/POI/ARI KUSUMA WIRA PERSADA/087796646629/sdn.mulyorejodua@gmail.com"/>
    <s v="Sales Profesional"/>
    <m/>
    <m/>
    <m/>
    <m/>
    <m/>
    <m/>
    <m/>
    <m/>
    <s v="Management Janji"/>
    <s v="2026-08-01 13:00:00 | Nama PIC : BAPAK ARI  No HP :  087796646629  Alt :   M Janji : (SABTU/1/AGUSTUS/2026)  jam Pasang : 09:00  Note : hubungi pelanggan jika ingin kelokasi"/>
    <s v="FCC"/>
    <d v="2026-04-08T12:09:53"/>
    <m/>
    <m/>
    <s v="PS"/>
    <s v="KLJ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07:00:00"/>
    <s v="2026-08-01 13:00:00 | Nama PIC : BAPAK ARI  No HP :  087796646629  Alt :   M Janji : (SABTU/1/AGUSTUS/2026)  jam Pasang : 09:00  Note : hubungi pelanggan jika ingin kelokasi"/>
    <n v="2026"/>
    <n v="8"/>
    <n v="4"/>
    <d v="2026-08-04T00:00:00"/>
    <n v="-0.29166666666424135"/>
    <x v="1"/>
  </r>
  <r>
    <n v="1981"/>
    <n v="1002522927"/>
    <n v="3"/>
    <x v="7"/>
    <n v="4"/>
    <s v="SOLO"/>
    <s v="INNER - SOLO JATENG TIMUR"/>
    <s v="SLO"/>
    <s v="REG"/>
    <s v="AO"/>
    <x v="0"/>
    <s v="1P INET"/>
    <s v="Completed (PS)"/>
    <s v="RBS-Regional 3"/>
    <d v="2026-08-12T16:41:57"/>
    <d v="2026-08-13T18:23:04"/>
    <n v="69364531"/>
    <m/>
    <n v="146527605813"/>
    <s v="homestay Rusmadi"/>
    <s v="ODP-SLO-FQ/024 FQ/D02/024.01"/>
    <s v="WO061614282"/>
    <m/>
    <m/>
    <m/>
    <n v="110.82364099999999"/>
    <n v="-7.6020120000000002"/>
    <s v="|MN00943|MYIA-065570822435/POI/Rusmadi Wijaya Hadi Santoso /0895400383892/hrdcvijbsukoharjo@gmail.com"/>
    <s v="MYIB_ASSISTANT"/>
    <m/>
    <m/>
    <m/>
    <m/>
    <m/>
    <m/>
    <m/>
    <m/>
    <s v="Management Janji"/>
    <s v="2026-08-13 13:00:00 | Waktu pemasnagan : 13 Agustus 2026 Jam pemasangan : 08.00 - 12.00 Mohon hubungi pelanggan sebelum ke lokasi  Terima kasih"/>
    <s v="FCC"/>
    <d v="2026-12-08T16:54:54"/>
    <d v="2026-08-13T13:00:00"/>
    <m/>
    <s v="PS"/>
    <s v="SLO"/>
    <s v="NO ADDON"/>
    <n v="20260813"/>
    <s v="Completed"/>
    <s v="HSI Bisnis Promo HUT Telkom PSB 70% - 50 Mbps"/>
    <s v="INDIBIZ"/>
    <m/>
    <m/>
    <d v="2026-08-13T13:00:00"/>
    <s v="2026-08-13 13:00:00 | Waktu pemasnagan : 13 Agustus 2026 Jam pemasangan : 08.00 - 12.00 Mohon hubungi pelanggan sebelum ke lokasi  Terima kasih"/>
    <n v="2026"/>
    <n v="8"/>
    <n v="13"/>
    <d v="2026-08-13T00:00:00"/>
    <n v="-0.54166666666424135"/>
    <x v="1"/>
  </r>
  <r>
    <n v="1982"/>
    <n v="1002526337"/>
    <n v="3"/>
    <x v="1"/>
    <n v="5"/>
    <s v="MADIUN"/>
    <s v="PONOROGO"/>
    <s v="PLG"/>
    <s v="REG"/>
    <s v="AO"/>
    <x v="0"/>
    <s v="1P INET"/>
    <s v="Completed (PS)"/>
    <s v="RBS-Regional 3"/>
    <d v="2026-08-14T12:46:56"/>
    <d v="2026-08-15T19:49:53"/>
    <n v="69366009"/>
    <m/>
    <n v="152617204573"/>
    <s v="KLA KOMPUTER"/>
    <s v="ODP-PLG-FB/08 FB/D01/08.01"/>
    <s v="WO061741092"/>
    <m/>
    <m/>
    <m/>
    <n v="111.67213685810501"/>
    <n v="-7.9091528764442502"/>
    <s v="MD|MYDB-20260814265335|DN00001/MN02053|KLA KOMPUTER|0881026372723"/>
    <s v="MYDIGIBIZPARTNER"/>
    <m/>
    <m/>
    <m/>
    <m/>
    <m/>
    <m/>
    <m/>
    <m/>
    <s v="Management Janji"/>
    <s v="2026-08-15 13:00:00 | Nama Pic : bp jasman  No Hp Pic : 0881026372723 No alt : - Jam Pemasangan : pagi  Tanggal Pemasangan : 15 Agustus 2026"/>
    <s v="FCC"/>
    <s v="14-08-2026 12:54:56"/>
    <d v="2026-08-15T13:00:00"/>
    <m/>
    <s v="PS"/>
    <s v="PLG"/>
    <s v="NO ADDON"/>
    <n v="20260815"/>
    <s v="Completed"/>
    <s v="HSI Bisnis Promo HUT Telkom PSB 70% - 300 Mbps"/>
    <s v="INDIBIZ"/>
    <m/>
    <m/>
    <d v="2026-08-15T13:00:00"/>
    <s v="2026-08-15 13:00:00 | Nama Pic : bp jasman  No Hp Pic : 0881026372723 No alt : - Jam Pemasangan : pagi  Tanggal Pemasangan : 15 Agustus 2026"/>
    <n v="2026"/>
    <n v="8"/>
    <n v="15"/>
    <d v="2026-08-15T00:00:00"/>
    <n v="-0.54166666666424135"/>
    <x v="1"/>
  </r>
  <r>
    <n v="1983"/>
    <n v="1002507811"/>
    <n v="3"/>
    <x v="4"/>
    <n v="4"/>
    <s v="SEMARANG"/>
    <s v="KENDAL"/>
    <s v="WLR"/>
    <s v="REG"/>
    <s v="AO"/>
    <x v="0"/>
    <s v="1P INET"/>
    <s v="Completed (PS)"/>
    <s v="RBS-Regional 3"/>
    <d v="2026-08-04T11:37:56"/>
    <d v="2026-08-04T17:57:22"/>
    <n v="69358161"/>
    <m/>
    <n v="143407106629"/>
    <s v="TOKO SEMBAKO MADURA"/>
    <s v="ODP-WLR-FD/052"/>
    <s v="WO060875290"/>
    <m/>
    <m/>
    <m/>
    <n v="110.06444"/>
    <n v="-6.9732383999999996"/>
    <s v="|MN02256|MYIA-011701290735/POI/MUHAMMAD ROHMANI/081219876542/boucah02@gmail.com"/>
    <s v="MYIB_ASSISTANT"/>
    <m/>
    <m/>
    <m/>
    <m/>
    <m/>
    <m/>
    <m/>
    <m/>
    <s v="Management Janji"/>
    <s v="2026-08-05 08:00:00 | Jam pemasangan : 12.00 Info Tambahan : Hubungi pelanggan dulu sebelum ke lokasi terimakasih "/>
    <s v="FCC"/>
    <d v="2026-04-08T11:40:22"/>
    <d v="2026-08-05T08:00:00"/>
    <m/>
    <s v="PS"/>
    <s v="WLR"/>
    <s v="NO ADDON"/>
    <n v="20260804"/>
    <s v="Completed"/>
    <s v="HSI Bisnis Basic Promo HUT Telkom PSB 70% - 50 Mbps"/>
    <s v="INDIBIZ"/>
    <m/>
    <m/>
    <d v="2026-08-05T08:00:00"/>
    <s v="2026-08-05 08:00:00 | Jam pemasangan : 12.00 Info Tambahan : Hubungi pelanggan dulu sebelum ke lokasi terimakasih "/>
    <n v="2026"/>
    <n v="8"/>
    <n v="4"/>
    <d v="2026-08-04T00:00:00"/>
    <n v="-1.3333333333357587"/>
    <x v="1"/>
  </r>
  <r>
    <n v="1984"/>
    <n v="1002528158"/>
    <n v="3"/>
    <x v="6"/>
    <n v="5"/>
    <s v="PASURUAN"/>
    <s v="LUMAJANG"/>
    <s v="SDO"/>
    <s v="REG"/>
    <s v="AO"/>
    <x v="0"/>
    <s v="1P INET"/>
    <s v="Completed (PS)"/>
    <s v="RBS-Regional 3"/>
    <d v="2026-08-15T12:02:57"/>
    <d v="2026-08-16T14:04:16"/>
    <n v="69366811"/>
    <m/>
    <n v="152534203454"/>
    <s v="TOKO ARTAHTA"/>
    <s v="ODP-SDO-FB/31 FB/D02/31.01"/>
    <s v="WO061814760"/>
    <m/>
    <m/>
    <m/>
    <n v="113.091689944267"/>
    <n v="-8.1017630371549192"/>
    <s v="MD|MYDB-20260815265491|DN00001/MN01309|TOKO ARTAHTA|082335325859"/>
    <s v="MYDIGIBIZPARTNER"/>
    <m/>
    <m/>
    <m/>
    <m/>
    <m/>
    <m/>
    <m/>
    <m/>
    <s v="Management Janji"/>
    <s v="2026-08-16 08:00:00 | Tanggal pemasangan: 16/08/2026 Jam pemasangan : pagi / siang Info Tambahan : Hubungi pelanggan dulu sebelum ke lokasi terima kasih."/>
    <s v="FCC"/>
    <s v="15-08-2026 12:10:01"/>
    <d v="2026-08-16T08:00:00"/>
    <m/>
    <s v="PS"/>
    <s v="SDO"/>
    <s v="NO ADDON"/>
    <n v="20260816"/>
    <s v="Completed"/>
    <s v="HSI Bisnis Basic Promo HUT Telkom PSB 70% - 100 Mbps"/>
    <s v="INDIBIZ"/>
    <m/>
    <m/>
    <d v="2026-08-16T08:00:00"/>
    <s v="2026-08-16 08:00:00 | Tanggal pemasangan: 16/08/2026 Jam pemasangan : pagi / siang Info Tambahan : Hubungi pelanggan dulu sebelum ke lokasi terima kasih."/>
    <n v="2026"/>
    <n v="8"/>
    <n v="16"/>
    <d v="2026-08-16T00:00:00"/>
    <n v="-0.33333333333575865"/>
    <x v="1"/>
  </r>
  <r>
    <n v="1985"/>
    <n v="1002523716"/>
    <n v="3"/>
    <x v="1"/>
    <n v="5"/>
    <s v="KEDIRI"/>
    <s v="TRENGGALEK"/>
    <s v="TRE"/>
    <s v="REG"/>
    <s v="AO"/>
    <x v="0"/>
    <s v="1P INET"/>
    <s v="Completed (PS)"/>
    <s v="RBS-Regional 3"/>
    <d v="2026-08-13T10:29:56"/>
    <d v="2026-08-13T19:14:49"/>
    <n v="69364888"/>
    <m/>
    <n v="152608209010"/>
    <s v="TOKO OLIK"/>
    <s v="ODP-TRE-FU/25 FU/D04/25.01"/>
    <s v="WO061648190"/>
    <m/>
    <m/>
    <m/>
    <n v="111.65928"/>
    <n v="-8.1896430000000002"/>
    <s v="|MN00418|MYIA-018594018143/POI/KHOLIK MANSYUR/082216316858/sayhaloo353@gmail.com"/>
    <s v="MYIB_ASSISTANT"/>
    <m/>
    <m/>
    <m/>
    <m/>
    <m/>
    <m/>
    <m/>
    <m/>
    <s v="Management Janji"/>
    <s v="2026-08-14 08:00:00 | Nama PIC:  bp muh kholik  No HP: 082216316858 Alt: Tanggal: 14/8/2026 Jam Pasang: Pagi  Note: Hubungi sebelum ke lokasi, terimakasih."/>
    <s v="FCC"/>
    <s v="13-08-2026 10:39:50"/>
    <d v="2026-08-14T08:00:00"/>
    <m/>
    <s v="PS"/>
    <s v="TRE"/>
    <s v="OCA"/>
    <n v="20260813"/>
    <s v="Completed"/>
    <s v="HSI Bisnis Bundling OCA Breach Checker Promo 2026 PSB 70% - 300 Mbps"/>
    <s v="INDIBIZ"/>
    <m/>
    <m/>
    <d v="2026-08-14T08:00:00"/>
    <s v="2026-08-14 08:00:00 | Nama PIC:  bp muh kholik  No HP: 082216316858 Alt: Tanggal: 14/8/2026 Jam Pasang: Pagi  Note: Hubungi sebelum ke lokasi, terimakasih."/>
    <n v="2026"/>
    <n v="8"/>
    <n v="13"/>
    <d v="2026-08-13T00:00:00"/>
    <n v="-1.3333333333357587"/>
    <x v="1"/>
  </r>
  <r>
    <n v="1986"/>
    <n v="1002504480"/>
    <n v="3"/>
    <x v="0"/>
    <n v="5"/>
    <s v="KUPANG"/>
    <s v="ENDE"/>
    <s v="END"/>
    <s v="REG"/>
    <s v="AO"/>
    <x v="0"/>
    <s v="1P INET"/>
    <s v="Completed (PS)"/>
    <s v="RBS-Regional 3"/>
    <d v="2026-08-01T11:56:56"/>
    <d v="2026-08-03T21:12:23"/>
    <n v="69356682"/>
    <m/>
    <n v="172506788740"/>
    <s v="KIOS NATASYA"/>
    <s v="ODP-END-FD/78 FD/D07/78.01"/>
    <s v="WO060637768"/>
    <m/>
    <m/>
    <m/>
    <n v="121.6601038"/>
    <n v="-8.8349060999999995"/>
    <s v="|MC40144|MYIA-038886948797/POI/JORAM MELKY SEDEK/081238064530/korosantos9605@gmail.com"/>
    <s v="MYIB_ASSISTANT"/>
    <m/>
    <m/>
    <m/>
    <m/>
    <m/>
    <m/>
    <m/>
    <m/>
    <s v="Management Janji"/>
    <s v="2026-08-02 08:00:00 | Tanggal pemasangan: 01/08/2026 Jam pemasangan : pagi / siang Info Tambahan : Hubungi pelanggan dulu sebelum ke lokasi terima kasih"/>
    <s v="FCC"/>
    <d v="2026-01-08T12:09:52"/>
    <d v="2026-08-02T08:00:00"/>
    <m/>
    <s v="PS"/>
    <s v="END"/>
    <s v="NO ADDON"/>
    <n v="20260803"/>
    <s v="Completed"/>
    <s v="HSI Bisnis Promo HUT Telkom PSB 70% - 50 Mbps"/>
    <s v="INDIBIZ"/>
    <m/>
    <m/>
    <d v="2026-08-02T08:00:00"/>
    <s v="2026-08-02 08:00:00 | Tanggal pemasangan: 01/08/2026 Jam pemasangan : pagi / siang Info Tambahan : Hubungi pelanggan dulu sebelum ke lokasi terima kasih"/>
    <n v="2026"/>
    <n v="8"/>
    <n v="3"/>
    <d v="2026-08-03T00:00:00"/>
    <n v="0.66666666666424135"/>
    <x v="1"/>
  </r>
  <r>
    <n v="1987"/>
    <n v="1002512081"/>
    <n v="3"/>
    <x v="5"/>
    <n v="5"/>
    <s v="DENPASAR"/>
    <s v="SANUR"/>
    <s v="SAU"/>
    <s v="REG"/>
    <s v="AO"/>
    <x v="0"/>
    <m/>
    <s v="CANCEL COMPLETED"/>
    <s v="RBS-Regional 2"/>
    <d v="2026-08-06T11:35:45"/>
    <d v="2026-08-10T02:01:08"/>
    <n v="69359844"/>
    <m/>
    <n v="172401298155"/>
    <s v="PT CERIA JUSINDO NUSANTARA"/>
    <s v="OTB-SAU-ICONMALLSANU"/>
    <m/>
    <m/>
    <m/>
    <m/>
    <n v="115.263330213494"/>
    <n v="-8.6866822221895497"/>
    <s v="MB00304; Nuryadi 087877212653 081383396669; finance@boostjuicebars.co.id; HSI BISNIS + NETMONK 50 MBPS 462K; Firra"/>
    <s v="Sales Force DBS"/>
    <m/>
    <m/>
    <m/>
    <m/>
    <m/>
    <m/>
    <m/>
    <m/>
    <m/>
    <m/>
    <m/>
    <d v="2026-06-08T11:39:52"/>
    <m/>
    <m/>
    <s v="REJECT_FCC"/>
    <s v="SAU"/>
    <s v="NETMONK"/>
    <m/>
    <s v="Order dicancel oleh SYSTEM remark : CANCEL ORDER by System : pelanggan belum melakukan upload dokumen melebihi 3 hari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Order dicancel oleh SYSTEM remark : CANCEL ORDER by System : pelanggan belum melakukan upload dokumen melebihi 3 hari"/>
    <m/>
    <m/>
    <m/>
    <m/>
    <m/>
    <e v="#NUM!"/>
    <e v="#NUM!"/>
    <x v="0"/>
  </r>
  <r>
    <n v="1988"/>
    <n v="1002512270"/>
    <n v="3"/>
    <x v="7"/>
    <n v="4"/>
    <s v="KUDUS"/>
    <s v="PATI"/>
    <s v="PAT"/>
    <s v="REG"/>
    <s v="AO"/>
    <x v="0"/>
    <s v="1P INET"/>
    <s v="98 | OSS - CANCEL COMPLETE"/>
    <s v="RBS-Regional 3"/>
    <d v="2026-08-06T12:46:57"/>
    <d v="2026-08-07T16:13:07"/>
    <n v="69359929"/>
    <m/>
    <n v="142551119462"/>
    <s v="Toko Firda"/>
    <s v="ODP-PAT-FP/035 FP/D03/035.01"/>
    <s v="WO061069113"/>
    <m/>
    <m/>
    <m/>
    <n v="110.972854"/>
    <n v="-6.8079489999999998"/>
    <s v="|MN00408|MYIA-018330847350/POI/toko firda/085726526171/riaupt754@gmail.com"/>
    <s v="MYIB_ASSISTANT"/>
    <m/>
    <m/>
    <m/>
    <m/>
    <m/>
    <m/>
    <m/>
    <m/>
    <s v="Management Janji"/>
    <s v="2026-08-07 13:00:00 | Tanggal pemasangan: 07/08/2026 Jam pemasangan : pagi/siang Info Tambahan : Hubungi pelanggan dulu sebelum ke lokasi. terima kasih"/>
    <s v="FCC"/>
    <d v="2026-06-08T12:55:41"/>
    <d v="2026-08-07T13:00:00"/>
    <s v="Kendala Pelanggan"/>
    <s v="CANCEL"/>
    <s v="PAT"/>
    <s v="NO ADDON"/>
    <m/>
    <s v="Cancel Completed"/>
    <s v="HSI Bisnis Basic Promo HUT Telkom PSB 70% - 50 Mbps"/>
    <s v="INDIBIZ"/>
    <m/>
    <m/>
    <d v="2026-08-07T13:00:00"/>
    <s v="2026-08-07 13:00:00 | Tanggal pemasangan: 07/08/2026 Jam pemasangan : pagi/siang Info Tambahan : Hubungi pelanggan dulu sebelum ke lokasi. terima kasih"/>
    <m/>
    <m/>
    <m/>
    <e v="#NUM!"/>
    <e v="#NUM!"/>
    <x v="0"/>
  </r>
  <r>
    <n v="1989"/>
    <n v="1002527758"/>
    <n v="3"/>
    <x v="2"/>
    <n v="4"/>
    <s v="PURWOKERTO"/>
    <s v="PURWOKERTO"/>
    <s v="PWT"/>
    <s v="REG"/>
    <s v="AO"/>
    <x v="0"/>
    <s v="1P INET"/>
    <s v="Completed (PS)"/>
    <s v="RBS-Regional 3"/>
    <d v="2026-08-15T09:17:56"/>
    <d v="2026-08-15T13:26:02"/>
    <n v="69366582"/>
    <m/>
    <n v="146303609875"/>
    <s v="OCTOPUS PHONE"/>
    <s v="ODP-PWT-FAQ/012"/>
    <s v="WO061799812"/>
    <m/>
    <m/>
    <m/>
    <n v="109.24575900000001"/>
    <n v="-7.4096690000000001"/>
    <s v="|MC00213|MYIA-052204812804/POI/SIDI IRIANTO/081125209631/sidiirianto@gmail.com"/>
    <s v="MYIB_ASSISTANT"/>
    <m/>
    <m/>
    <m/>
    <m/>
    <m/>
    <m/>
    <m/>
    <m/>
    <s v="Management Janji"/>
    <s v="2026-08-16 08:00:00 | Nama Pic : BP SIDI No Hp Pic : 081125209631 Jam Pemasangan : 08:00 - 12.00 Tanggal Pemasangan : MINGGU 16 AGUSTUS 2026 Info Tambahan : Hubungi pelanggan sebelum datang ke lokasi"/>
    <s v="FCC"/>
    <s v="15-08-2026 09:40:30"/>
    <d v="2026-08-16T08:00:00"/>
    <m/>
    <s v="PS"/>
    <s v="PWT"/>
    <s v="NO ADDON"/>
    <n v="20260815"/>
    <s v="Completed"/>
    <s v="HSI Bisnis Promo HUT Telkom PSB 70% - 100 Mbps Dual Band"/>
    <s v="INDIBIZ"/>
    <m/>
    <m/>
    <d v="2026-08-16T08:00:00"/>
    <s v="2026-08-16 08:00:00 | Nama Pic : BP SIDI No Hp Pic : 081125209631 Jam Pemasangan : 08:00 - 12.00 Tanggal Pemasangan : MINGGU 16 AGUSTUS 2026 Info Tambahan : Hubungi pelanggan sebelum datang ke lokasi"/>
    <n v="2026"/>
    <n v="8"/>
    <n v="15"/>
    <d v="2026-08-15T00:00:00"/>
    <n v="-1.3333333333357587"/>
    <x v="1"/>
  </r>
  <r>
    <n v="1990"/>
    <n v="1002534825"/>
    <n v="3"/>
    <x v="3"/>
    <n v="5"/>
    <s v="MADURA"/>
    <s v="BANGKALAN"/>
    <s v="SPG"/>
    <s v="REG"/>
    <s v="AO"/>
    <x v="0"/>
    <s v="1P INET"/>
    <s v="MIE - SEND SURVEY"/>
    <s v="RBS-Regional 3"/>
    <d v="2026-08-18T20:26:57"/>
    <d v="2026-08-18T20:30:07"/>
    <n v="69369587"/>
    <m/>
    <n v="152434913786"/>
    <s v="TOKO MANFAAT"/>
    <s v="ODP-SPG-FP/09 FP/D01/09.01"/>
    <s v="WO062058220"/>
    <m/>
    <m/>
    <m/>
    <n v="113.33108615130099"/>
    <n v="-7.2136270307495298"/>
    <s v="MD|MYDB-20260818266054|DN00001/MN00802|TOKO MANFAAT|08159996009"/>
    <s v="MYDIGIBIZPARTNER"/>
    <m/>
    <m/>
    <m/>
    <m/>
    <m/>
    <m/>
    <m/>
    <m/>
    <s v="Management Janji"/>
    <s v="2026-08-20 08:00:00 | M Janji : (19/agustus/2026) jam Pasang : 09:00 Note : hubungi pelanggan jika ingin kelokasi"/>
    <s v="FCC"/>
    <s v="18-08-2026 20:40:02"/>
    <d v="2026-08-20T08:00:00"/>
    <m/>
    <s v="SURVEY_NEW_MANJA"/>
    <s v="SPG"/>
    <s v="NO ADDON"/>
    <m/>
    <s v="MIE - SEND SURVEY"/>
    <s v="HSI Bisnis Promo HUT RI PSB 70% - 50 Mbps"/>
    <s v="INDIBIZ"/>
    <m/>
    <m/>
    <d v="2026-08-20T08:00:00"/>
    <s v="2026-08-20 08:00:00 | M Janji : (19/agustus/2026) jam Pasang : 09:00 Note : hubungi pelanggan jika ingin kelokasi"/>
    <m/>
    <m/>
    <m/>
    <e v="#NUM!"/>
    <e v="#NUM!"/>
    <x v="0"/>
  </r>
  <r>
    <n v="1991"/>
    <n v="1002509073"/>
    <n v="3"/>
    <x v="0"/>
    <n v="5"/>
    <s v="MATARAM"/>
    <s v="SUMBAWA"/>
    <s v="EMP"/>
    <s v="REG"/>
    <s v="AO"/>
    <x v="0"/>
    <m/>
    <s v="Completed (PS)"/>
    <s v="RBS-Regional 3"/>
    <d v="2026-08-04T16:04:47"/>
    <d v="2026-08-04T17:55:17"/>
    <n v="69352188"/>
    <m/>
    <n v="172612801935"/>
    <s v="GADAIKU EMPANG"/>
    <s v="ODP-EMP-FAB/23"/>
    <s v="WO060917496"/>
    <m/>
    <m/>
    <m/>
    <n v="117.997502"/>
    <n v="-8.7580690000000008"/>
    <s v="|MN01576|MYIA-091638678224/POI/abdurrahim/082340957350/gadaikuempang@gmail.com"/>
    <s v="Sales Profesional"/>
    <m/>
    <m/>
    <m/>
    <m/>
    <m/>
    <m/>
    <m/>
    <m/>
    <s v="Management Janji"/>
    <s v="2026-07-28 08:00:00 | Nama PIC : Bp Abdurahim  No HP : 082340957350  No Alt : -  M Janji :  28 Juli 2026  Jam Pasang : Pagi / Siang  Note : hubungi pelanggan jika ingin kelokasi"/>
    <s v="FCC"/>
    <d v="2026-04-08T16:25:34"/>
    <m/>
    <s v="Kendala Lainnya"/>
    <s v="PS"/>
    <s v="EMP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07:00:00"/>
    <s v="2026-07-28 08:00:00 | Nama PIC : Bp Abdurahim  No HP : 082340957350  No Alt : -  M Janji :  28 Juli 2026  Jam Pasang : Pagi / Siang  Note : hubungi pelanggan jika ingin kelokasi"/>
    <n v="2026"/>
    <n v="8"/>
    <n v="4"/>
    <d v="2026-08-04T00:00:00"/>
    <n v="-0.29166666666424135"/>
    <x v="1"/>
  </r>
  <r>
    <n v="1992"/>
    <n v="1002505639"/>
    <n v="3"/>
    <x v="4"/>
    <n v="4"/>
    <s v="PEKALONGAN"/>
    <s v="BREBES"/>
    <s v="BRB"/>
    <s v="REG"/>
    <s v="AO"/>
    <x v="0"/>
    <m/>
    <s v="102 | FOLLOW UP COMPLETED"/>
    <s v="RBS-Regional 3"/>
    <d v="2026-08-03T09:40:42"/>
    <d v="2026-08-06T12:55:29"/>
    <n v="69357257"/>
    <m/>
    <n v="146284107597"/>
    <s v="Yayasan Harapan Umat"/>
    <s v="ODP-BRB-FA/040"/>
    <s v="WO060971256"/>
    <m/>
    <m/>
    <m/>
    <n v="109.047898351924"/>
    <n v="-6.8647149792305502"/>
    <s v="AMRBS;403095;REG3;BAYU;085100296564;HSI 1S 100MB;535k;PIC 089518687894;harapanumat1990@gmail.com"/>
    <s v="Account Manager"/>
    <m/>
    <m/>
    <m/>
    <m/>
    <m/>
    <m/>
    <m/>
    <m/>
    <s v="Management Janji"/>
    <s v="2026-08-06 08:00:00|M Janji : (06/08/2026) jam Pasang pagi / siang  Note : hubungi pelanggan jika ingin kelokasi|40981182|MYDITA"/>
    <s v="FCC"/>
    <d v="2026-03-08T09:55:19"/>
    <d v="2026-08-06T08:00:00"/>
    <s v="Kendala Teknik"/>
    <s v="REVOKE"/>
    <s v="BRB"/>
    <s v="NO ADDON"/>
    <m/>
    <s v="Follow Up Revoke Completed, New Order ID : SC1002512289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6T08:00:00"/>
    <s v="2026-08-06 08:00:00|M Janji : (06/08/2026) jam Pasang pagi / siang  Note : hubungi pelanggan jika ingin kelokasi|40981182|MYDITA"/>
    <m/>
    <m/>
    <m/>
    <e v="#NUM!"/>
    <e v="#NUM!"/>
    <x v="0"/>
  </r>
  <r>
    <n v="1993"/>
    <n v="1002510442"/>
    <n v="3"/>
    <x v="1"/>
    <n v="5"/>
    <s v="MALANG"/>
    <s v="BATU"/>
    <s v="BLB"/>
    <s v="REG"/>
    <s v="AO"/>
    <x v="0"/>
    <s v="1P INET"/>
    <s v="Completed (PS)"/>
    <s v="RBS-Regional 3"/>
    <d v="2026-08-05T12:59:56"/>
    <d v="2026-08-06T14:27:24"/>
    <n v="69359138"/>
    <m/>
    <n v="152702232119"/>
    <s v="kedai titi"/>
    <s v="ODP-BLB-FDX/58 FDX/D03/58.01"/>
    <s v="WO060979390"/>
    <m/>
    <m/>
    <m/>
    <n v="112.652389"/>
    <n v="-7.9574249999999997"/>
    <s v="|MN00519|MYIA-094997768747/POI/Agus rubiyanto/0881027638544/titi.kos@outlook.com"/>
    <s v="MYIB_ASSISTANT"/>
    <m/>
    <m/>
    <m/>
    <m/>
    <m/>
    <m/>
    <m/>
    <m/>
    <s v="Management Janji"/>
    <s v="2026-08-06 13:00:00 | M Janji : (06/08/2026) jam Pasang : 09:00 Note : hubungi pelanggan jika ingin kelokasi"/>
    <s v="FCC"/>
    <d v="2026-05-08T13:10:17"/>
    <d v="2026-08-06T13:00:00"/>
    <m/>
    <s v="PS"/>
    <s v="BLB"/>
    <s v="NO ADDON"/>
    <n v="20260806"/>
    <s v="Completed"/>
    <s v="HSI Bisnis Basic Promo HUT Telkom PSB 70% - 50 Mbps"/>
    <s v="INDIBIZ"/>
    <m/>
    <m/>
    <d v="2026-08-06T13:00:00"/>
    <s v="2026-08-06 13:00:00 | M Janji : (06/08/2026) jam Pasang : 09:00 Note : hubungi pelanggan jika ingin kelokasi"/>
    <n v="2026"/>
    <n v="8"/>
    <n v="6"/>
    <d v="2026-08-06T00:00:00"/>
    <n v="-0.54166666666424135"/>
    <x v="1"/>
  </r>
  <r>
    <n v="1994"/>
    <n v="1002508282"/>
    <n v="3"/>
    <x v="4"/>
    <n v="4"/>
    <s v="PEKALONGAN"/>
    <s v="BATANG"/>
    <s v="BTG"/>
    <s v="REG"/>
    <s v="AO"/>
    <x v="0"/>
    <s v="1P INET"/>
    <s v="Completed (PS)"/>
    <s v="RBS-Regional 3"/>
    <d v="2026-08-04T13:37:56"/>
    <d v="2026-08-05T13:04:55"/>
    <n v="69358306"/>
    <m/>
    <n v="146279105463"/>
    <s v="TOKO BAROKAH"/>
    <s v="ODP-BTG-FK/038 FK/D03/038.01"/>
    <s v="WO060895157"/>
    <m/>
    <m/>
    <m/>
    <n v="109.728281"/>
    <n v="-6.9001330000000003"/>
    <s v="|MN00925|MYIA-069404448257/POI/rohmad hidayat/085385419812/rohmadhidayat1209@gmail.com"/>
    <s v="MYIB_ASSISTANT"/>
    <m/>
    <m/>
    <m/>
    <m/>
    <m/>
    <m/>
    <m/>
    <m/>
    <s v="Management Janji"/>
    <s v="2026-08-05 13:00:00 | M Janji : (05/08/2026) jam Pasang : 09:00 Note : hubungi pelanggan jika ingin kelokasi"/>
    <s v="FCC"/>
    <d v="2026-04-08T13:39:51"/>
    <d v="2026-08-05T13:00:00"/>
    <m/>
    <s v="PS"/>
    <s v="BTG"/>
    <s v="NO ADDON"/>
    <n v="20260805"/>
    <s v="Completed"/>
    <s v="HSI Bisnis Promo HUT Telkom PSB 70% - 100 Mbps Dual Band"/>
    <s v="INDIBIZ"/>
    <m/>
    <m/>
    <d v="2026-08-05T13:00:00"/>
    <s v="2026-08-05 13:00:00 | M Janji : (05/08/2026) jam Pasang : 09:00 Note : hubungi pelanggan jika ingin kelokasi"/>
    <n v="2026"/>
    <n v="8"/>
    <n v="5"/>
    <d v="2026-08-05T00:00:00"/>
    <n v="-0.54166666666424135"/>
    <x v="1"/>
  </r>
  <r>
    <n v="1995"/>
    <n v="1002532146"/>
    <n v="3"/>
    <x v="0"/>
    <n v="5"/>
    <s v="MATARAM"/>
    <s v="BIMA"/>
    <s v="SIL"/>
    <s v="REG"/>
    <s v="AO"/>
    <x v="0"/>
    <s v="1P INET"/>
    <s v="MIE - SEND SURVEY"/>
    <s v="RBS-Regional 3"/>
    <d v="2026-08-18T09:16:56"/>
    <d v="2026-08-18T09:18:02"/>
    <n v="69368561"/>
    <m/>
    <n v="172617203020"/>
    <s v="PAUD SPS TERPADU TK TERPADU"/>
    <s v="ODP-SIL-FAC/59 FAC/D05/59.01"/>
    <s v="WO061976221"/>
    <m/>
    <m/>
    <m/>
    <n v="118.63986558633"/>
    <n v="-8.5103292923066896"/>
    <s v="|MN02085|MYIA-066453221003/POI/ATTY NURYATI/081235762818/janah290188@gmail.com"/>
    <s v="MYIB_ASSISTANT"/>
    <m/>
    <m/>
    <m/>
    <m/>
    <m/>
    <m/>
    <m/>
    <m/>
    <s v="Management Janji"/>
    <s v="2026-08-19 15:00:00 | M janji : pagi Tanggal Pemasangan : 18/agustus/2026 Note : hubungi pelanggan jika ingin kelokasi "/>
    <s v="FCC"/>
    <s v="18-08-2026 09:25:47"/>
    <d v="2026-08-19T15:00:00"/>
    <m/>
    <s v="SURVEY_NEW_MANJA"/>
    <s v="SIL"/>
    <s v="NETMONK"/>
    <m/>
    <s v="MIE - SEND SURVEY"/>
    <s v="HSI Bisnis Bundling Netmonk PSB 70% - 150 Mbps"/>
    <s v="INDIBIZ"/>
    <m/>
    <m/>
    <d v="2026-08-19T15:00:00"/>
    <s v="2026-08-19 15:00:00 | M janji : pagi Tanggal Pemasangan : 18/agustus/2026 Note : hubungi pelanggan jika ingin kelokasi "/>
    <m/>
    <m/>
    <m/>
    <e v="#NUM!"/>
    <e v="#NUM!"/>
    <x v="0"/>
  </r>
  <r>
    <n v="1996"/>
    <n v="1002519285"/>
    <n v="3"/>
    <x v="3"/>
    <n v="5"/>
    <s v="SBY UTARA"/>
    <s v="KENJERAN"/>
    <s v="KBL"/>
    <s v="REG"/>
    <s v="AO"/>
    <x v="0"/>
    <s v="1P INET"/>
    <s v="MIA - INVALID SURVEY"/>
    <s v="RBS-Regional 3"/>
    <d v="2026-08-11T10:31:56"/>
    <d v="2026-08-11T18:12:00"/>
    <n v="69363034"/>
    <m/>
    <n v="152401227387"/>
    <s v="WARKOP TM"/>
    <s v="ODP-KBL-FTB/42 FTB/D03/42.01"/>
    <s v="WO061473704"/>
    <m/>
    <m/>
    <m/>
    <n v="112.7456186"/>
    <n v="-7.2261913"/>
    <s v="|MN02532|MYIA-060270217647/POI/MUTAMMIM/085975127833/banytamim085@gmail.com"/>
    <s v="MYIB_ASSISTANT"/>
    <m/>
    <m/>
    <m/>
    <m/>
    <m/>
    <m/>
    <m/>
    <m/>
    <s v="Management Janji"/>
    <s v="2026-08-12 09:00:00 | M Janji : (12/08/2026) jam Pasang : 09:00 Note : hubungi pelanggan jika ingin kelokasi "/>
    <s v="FCC"/>
    <d v="2026-11-08T10:39:50"/>
    <d v="2026-08-12T09:00:00"/>
    <m/>
    <s v="SURVEY_NEW_MANJA"/>
    <s v="KBL"/>
    <s v="NO ADDON"/>
    <m/>
    <s v="MIE - INVALID SURVEY - Kendala Jalur/Rute Tarikan"/>
    <s v="HSI Bisnis Promo HUT Telkom PSB 70% - 100 Mbps"/>
    <s v="INDIBIZ"/>
    <m/>
    <m/>
    <d v="2026-08-12T09:00:00"/>
    <s v="2026-08-12 09:00:00 | M Janji : (12/08/2026) jam Pasang : 09:00 Note : hubungi pelanggan jika ingin kelokasi "/>
    <m/>
    <m/>
    <m/>
    <e v="#NUM!"/>
    <e v="#NUM!"/>
    <x v="0"/>
  </r>
  <r>
    <n v="1997"/>
    <n v="1002512304"/>
    <n v="3"/>
    <x v="7"/>
    <n v="4"/>
    <s v="KUDUS"/>
    <s v="PURWODADI"/>
    <s v="WRO"/>
    <s v="REG"/>
    <s v="AO"/>
    <x v="0"/>
    <m/>
    <s v="Completed (PS)"/>
    <s v="RBS-Regional 3"/>
    <d v="2026-08-06T13:00:07"/>
    <d v="2026-08-06T14:24:04"/>
    <n v="69358471"/>
    <m/>
    <n v="142509107218"/>
    <s v="SPBU 4458117"/>
    <s v="ODP-WRO-FK/024"/>
    <s v="WO061070883"/>
    <m/>
    <m/>
    <m/>
    <n v="111.20968689999999"/>
    <n v="-7.1747639000000003"/>
    <s v="|MN01996|MYIA-038676306805/POI/Yusuf Agus Mulyono/087833124062/spbu4458117tlogotirto@gmail.com"/>
    <s v="Amex"/>
    <m/>
    <m/>
    <m/>
    <m/>
    <m/>
    <m/>
    <m/>
    <m/>
    <s v="Management Janji"/>
    <s v="2026-08-05 13:00:00 | M Janji : (05/08/2026)  jam Pasang pagi / siang   Note : hubungi pelanggan jika ingin kelokasi"/>
    <s v="FCC"/>
    <d v="2026-06-08T13:10:52"/>
    <m/>
    <m/>
    <s v="PS"/>
    <s v="WRO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7:00:00"/>
    <s v="2026-08-05 13:00:00 | M Janji : (05/08/2026)  jam Pasang pagi / siang   Note : hubungi pelanggan jika ingin kelokasi"/>
    <n v="2026"/>
    <n v="8"/>
    <n v="6"/>
    <d v="2026-08-06T00:00:00"/>
    <n v="-0.29166666666424135"/>
    <x v="1"/>
  </r>
  <r>
    <n v="1998"/>
    <n v="1002522336"/>
    <n v="3"/>
    <x v="4"/>
    <n v="4"/>
    <s v="SEMARANG"/>
    <s v="UNGARAN"/>
    <s v="BWE"/>
    <s v="REG"/>
    <s v="AO"/>
    <x v="0"/>
    <m/>
    <s v="OSS - FALLOUT"/>
    <s v="RBS-Regional 3"/>
    <d v="2026-08-12T14:19:04"/>
    <d v="2026-08-16T00:00:50"/>
    <n v="69364299"/>
    <m/>
    <n v="141459107807"/>
    <s v="JATI KENCANA"/>
    <s v="ODP-BWE-FD/014"/>
    <s v="WO061777784"/>
    <m/>
    <m/>
    <m/>
    <n v="110.4350893619"/>
    <n v="-7.1743275589457003"/>
    <s v="AMRBS;403098;REG3;DANIEL MARWA DENERO;08112876658;CP.HANS;087832519000;PAKET 1S INET 100 MBPS (669.000);JATI KENCANA"/>
    <s v="Account Manager"/>
    <m/>
    <m/>
    <m/>
    <m/>
    <m/>
    <m/>
    <m/>
    <m/>
    <s v="Management Janji"/>
    <s v="2026-08-15 15:00:00|Nama PIC : Bp Hans No HP : 087832519000  No Alt : - M Janji :  15 Agustus 2026 Jam Pasang : Pagi / Siang Note : hubungi pelanggan jika ingin kelokasi|40951378|MYDITA"/>
    <s v="FCC"/>
    <d v="2026-12-08T14:39:59"/>
    <d v="2026-08-15T15:00:00"/>
    <s v="Kendala Pelanggan"/>
    <s v="FO_WFM"/>
    <s v="BWE"/>
    <s v="NO ADDON"/>
    <m/>
    <s v="Provisioning Failed|WFM|INF009052528|-7.173964,110.435858 | PST_CEKLOK RADIUS 250M BELUM ADA JARINGAN FO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15T15:00:00"/>
    <s v="2026-08-15 15:00:00|Nama PIC : Bp Hans No HP : 087832519000  No Alt : - M Janji :  15 Agustus 2026 Jam Pasang : Pagi / Siang Note : hubungi pelanggan jika ingin kelokasi|40951378|MYDITA"/>
    <m/>
    <m/>
    <m/>
    <e v="#NUM!"/>
    <e v="#NUM!"/>
    <x v="0"/>
  </r>
  <r>
    <n v="1999"/>
    <n v="1002512846"/>
    <n v="3"/>
    <x v="2"/>
    <n v="4"/>
    <s v="YOGYAKARTA"/>
    <s v="GUNUNG KIDUL"/>
    <s v="WNS"/>
    <s v="REG"/>
    <s v="AO"/>
    <x v="0"/>
    <m/>
    <s v="CC - HD1A - INPROGRESS UNCONTACTED"/>
    <s v="RBS-Regional 3"/>
    <d v="2026-08-06T15:14:05"/>
    <d v="2026-08-06T17:31:08"/>
    <n v="69360117"/>
    <m/>
    <n v="143135115038"/>
    <s v="Jaringan Multimedia Indonesia"/>
    <m/>
    <m/>
    <m/>
    <m/>
    <m/>
    <n v="110.61519750958"/>
    <n v="-7.8643889584590099"/>
    <s v="AMRBS/403103/ANISA DWIARYANI/R3/YOGYAKARTA/PSB HSI BISNIS BASIC 1S 50 MBPS PROMO HUT TELKOM 1:2/Jaringan Multimedia Indonesia/081229749275 081804098210/johanfirdi@gmail.com"/>
    <s v="Amex"/>
    <m/>
    <m/>
    <m/>
    <m/>
    <m/>
    <m/>
    <m/>
    <m/>
    <m/>
    <m/>
    <m/>
    <d v="2026-06-08T15:25:44"/>
    <m/>
    <m/>
    <s v="FCC"/>
    <s v="WNS"/>
    <s v="NO ADDON"/>
    <m/>
    <s v="UNCONTACTED : Line Busy HANIF NUROHMAN 40981182|MYDITA"/>
    <s v="- 11_11446;Biaya PSB HSI EBIS Tunai di Depan ~ 11[150000]  - SP_NOSS;SP_NOSS ~ Internet NOSS Multispeed Network[0]  - E25061;E25061 ~ ES25 - Paket HSI Basic (HSIEF) Khusus Winback 2.0[0]  - E25061~null~E25061_UNL;UNL ~ Internet-Link Unlimited Internet Usa"/>
    <s v="INDIBIZ"/>
    <m/>
    <m/>
    <m/>
    <m/>
    <m/>
    <m/>
    <m/>
    <e v="#NUM!"/>
    <e v="#NUM!"/>
    <x v="0"/>
  </r>
  <r>
    <n v="2000"/>
    <n v="1002529289"/>
    <n v="3"/>
    <x v="6"/>
    <n v="5"/>
    <s v="SIDOARJO"/>
    <s v="PASURUAN"/>
    <s v="GEM"/>
    <s v="REG"/>
    <s v="AO"/>
    <x v="0"/>
    <m/>
    <s v="8 | OSS - PONR"/>
    <s v="RBS-Regional 3"/>
    <d v="2026-08-16T09:21:24"/>
    <d v="2026-08-18T11:35:02"/>
    <n v="69367303"/>
    <m/>
    <n v="152743216285"/>
    <s v="CV. AUTOMOVA DETAILING INDONESIA"/>
    <s v="ODP-GEM-FAG/010"/>
    <s v="WO061863869"/>
    <m/>
    <m/>
    <m/>
    <n v="112.69041540000001"/>
    <n v="-7.5794398000000003"/>
    <s v="|MC30224|/SUGANDA WIRANATA/83114430565/wiranata.suganda@gmail.com"/>
    <s v="Sales Force DBS"/>
    <m/>
    <m/>
    <m/>
    <m/>
    <m/>
    <m/>
    <m/>
    <m/>
    <s v="Management Janji"/>
    <s v="2026-08-18 13:00:00|Waktu pemasangan : 17 agustus 2026 Jam pemasangan : 13.00 Info Tambahan : Hubungi pelanggan dulu sebelum ke lokasi terimakasih |40971401|MYDITA"/>
    <s v="FCC"/>
    <s v="16-08-2026 09:25:37"/>
    <d v="2026-08-18T13:00:00"/>
    <m/>
    <s v="ACT_COM"/>
    <s v="GEM"/>
    <s v="NO ADDON"/>
    <m/>
    <s v="PONR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8T13:00:00"/>
    <s v="2026-08-18 13:00:00|Waktu pemasangan : 17 agustus 2026 Jam pemasangan : 13.00 Info Tambahan : Hubungi pelanggan dulu sebelum ke lokasi terimakasih |40971401|MYDITA"/>
    <m/>
    <m/>
    <m/>
    <e v="#NUM!"/>
    <e v="#NUM!"/>
    <x v="0"/>
  </r>
  <r>
    <n v="2001"/>
    <n v="1002531956"/>
    <n v="3"/>
    <x v="5"/>
    <n v="5"/>
    <s v="SINGARJA"/>
    <s v="JEMBRANA"/>
    <s v="NGR"/>
    <s v="REG"/>
    <s v="AO"/>
    <x v="0"/>
    <s v="1P INET"/>
    <s v="Completed (PS)"/>
    <s v="RBS-Regional 3"/>
    <d v="2026-08-18T08:10:56"/>
    <d v="2026-08-18T18:39:24"/>
    <n v="69368474"/>
    <m/>
    <n v="172411225995"/>
    <s v="TOKO DUA PUTRI 2"/>
    <s v="ODP-NGR-FA/13"/>
    <s v="WO061968546"/>
    <m/>
    <m/>
    <m/>
    <n v="114.582909760506"/>
    <n v="-8.3924661960461595"/>
    <s v="|MN02718|MYIA-074129178688/POI/ADITYA ARIESMA PUTRA/085198439573/tabranilobar@gmail.com"/>
    <s v="MYIB_ASSISTANT"/>
    <m/>
    <m/>
    <m/>
    <m/>
    <m/>
    <m/>
    <m/>
    <m/>
    <s v="Management Janji"/>
    <s v="2026-08-19 08:00:00 | M Janji : (19/08/2026) jam Pasang : 09:00 Note : hubungi pelanggan jika ingin kelokasi"/>
    <s v="FCC"/>
    <s v="18-08-2026 08:26:25"/>
    <d v="2026-08-19T08:00:00"/>
    <m/>
    <s v="PS"/>
    <s v="NGR"/>
    <s v="NO ADDON"/>
    <n v="20260818"/>
    <s v="Completed"/>
    <s v="HSI Bisnis Promo HUT Telkom PSB 70% - 200 Mbps"/>
    <s v="INDIBIZ"/>
    <m/>
    <m/>
    <d v="2026-08-19T08:00:00"/>
    <s v="2026-08-19 08:00:00 | M Janji : (19/08/2026) jam Pasang : 09:00 Note : hubungi pelanggan jika ingin kelokasi"/>
    <n v="2026"/>
    <n v="8"/>
    <n v="18"/>
    <d v="2026-08-18T00:00:00"/>
    <n v="-1.3333333333357587"/>
    <x v="1"/>
  </r>
  <r>
    <n v="2002"/>
    <n v="1002524963"/>
    <n v="3"/>
    <x v="3"/>
    <n v="5"/>
    <s v="SBY UTARA"/>
    <s v="GRESIK"/>
    <s v="GSK"/>
    <s v="REG"/>
    <s v="AO"/>
    <x v="0"/>
    <s v="1P INET"/>
    <s v="Completed (PS)"/>
    <s v="RBS-Regional 3"/>
    <d v="2026-08-13T16:32:56"/>
    <d v="2026-08-14T14:23:40"/>
    <n v="69365451"/>
    <m/>
    <n v="152421262314"/>
    <s v="toko nadjib"/>
    <s v="ODP-GSK-FAC/30 FAC/D03/30-01"/>
    <s v="WO061692362"/>
    <m/>
    <m/>
    <m/>
    <n v="112.629924193024"/>
    <n v="-7.1638932692590602"/>
    <s v="MD|MYDB-20260813265189|DN00001/MN00018|toko nadjib|085600551348"/>
    <s v="MYDIGIBIZPARTNER"/>
    <m/>
    <m/>
    <m/>
    <m/>
    <m/>
    <m/>
    <m/>
    <m/>
    <s v="Management Janji"/>
    <s v="2026-08-14 13:00:00 | Nama PIC : Nadjib No HP : 085600551348 Alt : nadjibhabibi2513@gmail.com M Janji : 14/08/2026 Jam Pasang : 08.00  - 13:00  NoteÃ‚Â :  hubungi terlebih dahulu sebelum ke lokasi, terima kasih."/>
    <s v="FCC"/>
    <s v="13-08-2026 16:39:58"/>
    <d v="2026-08-14T13:00:00"/>
    <m/>
    <s v="PS"/>
    <s v="GSK"/>
    <s v="NO ADDON"/>
    <n v="20260814"/>
    <s v="Completed"/>
    <s v="HSI Bisnis Promo HUT Telkom PSB 70% - 150 Mbps"/>
    <s v="INDIBIZ"/>
    <m/>
    <m/>
    <d v="2026-08-14T13:00:00"/>
    <s v="2026-08-14 13:00:00 | Nama PIC : Nadjib No HP : 085600551348 Alt : nadjibhabibi2513@gmail.com M Janji : 14/08/2026 Jam Pasang : 08.00  - 13:00  NoteÃ‚Â :  hubungi terlebih dahulu sebelum ke lokasi, terima kasih."/>
    <n v="2026"/>
    <n v="8"/>
    <n v="14"/>
    <d v="2026-08-14T00:00:00"/>
    <n v="-0.54166666666424135"/>
    <x v="1"/>
  </r>
  <r>
    <n v="2003"/>
    <n v="1002523085"/>
    <n v="3"/>
    <x v="1"/>
    <n v="5"/>
    <s v="MADIUN"/>
    <s v="PONOROGO"/>
    <s v="SAT"/>
    <s v="REG"/>
    <s v="AO"/>
    <x v="0"/>
    <s v="1P INET"/>
    <s v="Completed (PS)"/>
    <s v="RBS-Regional 3"/>
    <d v="2026-08-12T18:07:56"/>
    <d v="2026-08-13T13:54:09"/>
    <n v="69364621"/>
    <m/>
    <n v="152618204334"/>
    <s v="KUD GUNUNG SARI USP 2"/>
    <s v="ODP-SAT-FE/05"/>
    <s v="WO061621816"/>
    <m/>
    <m/>
    <m/>
    <n v="111.51667805339299"/>
    <n v="-7.9208702114165197"/>
    <s v="MD|MYDB-20260812265145|DN00001/MN02053|KUD GUNUNG SARI USP 2|081336435989"/>
    <s v="MYDIGIBIZPARTNER"/>
    <m/>
    <m/>
    <m/>
    <m/>
    <m/>
    <m/>
    <m/>
    <m/>
    <s v="Management Janji"/>
    <s v="2026-08-13 15:00:00 | Nama PIC : bapak setiyo No HP : 081336435989 Alt :  M Janji : (KAMIS/13/AGUSTUS/2026) jam Pasang : 09:00 Note : hubungi pelanggan jika ingin kelokasi"/>
    <s v="FCC"/>
    <d v="2026-12-08T18:10:29"/>
    <d v="2026-08-13T15:00:00"/>
    <m/>
    <s v="PS"/>
    <s v="SAT"/>
    <s v="NO ADDON"/>
    <n v="20260813"/>
    <s v="Completed"/>
    <s v="HSI Bisnis Promo HUT Telkom PSB 70% - 50 Mbps"/>
    <s v="INDIBIZ"/>
    <m/>
    <m/>
    <d v="2026-08-13T15:00:00"/>
    <s v="2026-08-13 15:00:00 | Nama PIC : bapak setiyo No HP : 081336435989 Alt :  M Janji : (KAMIS/13/AGUSTUS/2026) jam Pasang : 09:00 Note : hubungi pelanggan jika ingin kelokasi"/>
    <n v="2026"/>
    <n v="8"/>
    <n v="13"/>
    <d v="2026-08-13T00:00:00"/>
    <n v="-0.625"/>
    <x v="1"/>
  </r>
  <r>
    <n v="2004"/>
    <n v="1002526517"/>
    <n v="3"/>
    <x v="6"/>
    <n v="5"/>
    <s v="JEMBER"/>
    <s v="SITUBONDO"/>
    <s v="MLD"/>
    <s v="REG"/>
    <s v="AO"/>
    <x v="0"/>
    <s v="1P INET"/>
    <s v="Completed (PS)"/>
    <s v="RBS-Regional 3"/>
    <d v="2026-08-14T14:16:57"/>
    <d v="2026-08-14T19:03:49"/>
    <n v="69366102"/>
    <m/>
    <n v="152529201006"/>
    <s v="TOKO SEKAWAN"/>
    <s v="ODP-MLD-FB/64 FB/D08/64.01"/>
    <s v="WO061752742"/>
    <m/>
    <m/>
    <m/>
    <n v="113.826784"/>
    <n v="-7.7575500000000002"/>
    <s v="|MN02617|MYIA-022332668833/POI/PUNIDIN/085194578565/menyala2022@gmail.com"/>
    <s v="MYIB_ASSISTANT"/>
    <m/>
    <m/>
    <m/>
    <m/>
    <m/>
    <m/>
    <m/>
    <m/>
    <s v="Management Janji"/>
    <s v="2026-08-15 13:00:00 | Tanggal pemasangan: 27/07/2026 Jam pemasangan : pagi / siang Info Tambahan : Hubungi pelanggan dulu sebelum ke lokasi. terima kasih"/>
    <s v="FCC"/>
    <s v="14-08-2026 14:40:08"/>
    <d v="2026-08-15T13:00:00"/>
    <m/>
    <s v="PS"/>
    <s v="MLD"/>
    <s v="NETMONK"/>
    <n v="20260814"/>
    <s v="Completed"/>
    <s v="HSI Bisnis Bundling Netmonk Promo 2026 PSB 70% - 300 Mbps"/>
    <s v="INDIBIZ"/>
    <m/>
    <m/>
    <d v="2026-08-15T13:00:00"/>
    <s v="2026-08-15 13:00:00 | Tanggal pemasangan: 27/07/2026 Jam pemasangan : pagi / siang Info Tambahan : Hubungi pelanggan dulu sebelum ke lokasi. terima kasih"/>
    <n v="2026"/>
    <n v="8"/>
    <n v="14"/>
    <d v="2026-08-14T00:00:00"/>
    <n v="-1.5416666666642413"/>
    <x v="1"/>
  </r>
  <r>
    <n v="2005"/>
    <n v="1002527223"/>
    <n v="3"/>
    <x v="6"/>
    <n v="5"/>
    <s v="SIDOARJO"/>
    <s v="INNER - JATIM TIMUR"/>
    <s v="SPJ"/>
    <s v="REG"/>
    <s v="AO"/>
    <x v="0"/>
    <m/>
    <s v="Completed (PS)"/>
    <s v="RBS-Regional 3"/>
    <d v="2026-08-14T16:47:11"/>
    <d v="2026-08-15T19:07:40"/>
    <n v="69366372"/>
    <m/>
    <n v="152332252886"/>
    <s v="PT. PENAK NATA BAROKAH"/>
    <s v="ODP-SPJ-FBA/09"/>
    <s v="WO061779283"/>
    <m/>
    <m/>
    <m/>
    <n v="112.69561539999999"/>
    <n v="-7.3643934"/>
    <s v="|MN00501|/PT. PENAK NATA BAROKAH/WINBACK HSI B2B  (1:1) 300MBPS 1,220JT PSB DISC 70%/handihisana@gmail.com/MUHAMMAD FAUZAN ALFIANTO/85895545657"/>
    <s v="Sales Force DBS"/>
    <m/>
    <m/>
    <m/>
    <m/>
    <m/>
    <m/>
    <m/>
    <m/>
    <s v="Management Janji"/>
    <s v="2026-08-15 15:00:00|Nama PIC : Bp Fauzan No HP : 085895545657 No Alt : - M Janji :  15 Agustus 2026 Jam Pasang : Pagi / Siang Note : hubungi pelanggan jika ingin kelokasi|40951378|MYDITA"/>
    <s v="FCC"/>
    <s v="14-08-2026 16:54:56"/>
    <d v="2026-08-15T15:00:00"/>
    <m/>
    <s v="PS"/>
    <s v="SPJ"/>
    <s v="NO ADDON"/>
    <n v="20260815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15T15:00:00"/>
    <s v="2026-08-15 15:00:00|Nama PIC : Bp Fauzan No HP : 085895545657 No Alt : - M Janji :  15 Agustus 2026 Jam Pasang : Pagi / Siang Note : hubungi pelanggan jika ingin kelokasi|40951378|MYDITA"/>
    <n v="2026"/>
    <n v="8"/>
    <n v="15"/>
    <d v="2026-08-15T00:00:00"/>
    <n v="-0.625"/>
    <x v="1"/>
  </r>
  <r>
    <n v="2006"/>
    <n v="1002506365"/>
    <n v="3"/>
    <x v="2"/>
    <n v="4"/>
    <s v="PURWOKERTO"/>
    <s v="PURBALINGGA"/>
    <s v="PBG"/>
    <s v="REG"/>
    <s v="AO"/>
    <x v="0"/>
    <m/>
    <s v="Completed (PS)"/>
    <s v="RBS-Regional 3"/>
    <d v="2026-08-03T15:14:40"/>
    <d v="2026-08-04T11:23:54"/>
    <n v="69357690"/>
    <n v="2812951033"/>
    <n v="143363111823"/>
    <s v="PT FENGSHENG NONWOVEN INDONESIA"/>
    <s v="ODP-PBG-FE/085"/>
    <s v="WO060821918"/>
    <m/>
    <m/>
    <m/>
    <n v="109.35185060000001"/>
    <n v="-7.4033109000000001"/>
    <s v="|MC00213|MYIA-066964787164/POI/SAEFUL ANWAR/082127697470/fengshengnonwovenindonesia@gmail.com"/>
    <s v="Sales Profesional"/>
    <m/>
    <m/>
    <m/>
    <m/>
    <m/>
    <m/>
    <m/>
    <m/>
    <s v="Management Janji"/>
    <s v="2026-08-05 08:00:00|M Janji : 5 agustus 2026 jam Pasang : pagi  Note : hubungi pelanggan jika ingin kelokasi|40981182|MYDITA"/>
    <s v="FCC"/>
    <d v="2026-03-08T15:25:36"/>
    <d v="2026-08-05T08:00:00"/>
    <m/>
    <s v="PS"/>
    <s v="PBG"/>
    <s v="NO ADDON"/>
    <n v="20260804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05T08:00:00"/>
    <s v="2026-08-05 08:00:00|M Janji : 5 agustus 2026 jam Pasang : pagi  Note : hubungi pelanggan jika ingin kelokasi|40981182|MYDITA"/>
    <n v="2026"/>
    <n v="8"/>
    <n v="4"/>
    <d v="2026-08-04T00:00:00"/>
    <n v="-1.3333333333357587"/>
    <x v="1"/>
  </r>
  <r>
    <n v="2007"/>
    <n v="1002505014"/>
    <n v="3"/>
    <x v="0"/>
    <n v="5"/>
    <s v="MATARAM"/>
    <s v="SUMBAWA"/>
    <s v="MLK"/>
    <s v="REG"/>
    <s v="AO"/>
    <x v="0"/>
    <s v="1P INET"/>
    <s v="102 | FOLLOW UP COMPLETED"/>
    <s v="RBS-Regional 3"/>
    <d v="2026-08-02T07:34:57"/>
    <d v="2026-08-03T16:06:40"/>
    <n v="69356929"/>
    <m/>
    <n v="172608206115"/>
    <s v="KOS KOSAN FAHIM"/>
    <s v="ODP-MLK-FAD/67 FAD/D06/67.01"/>
    <s v="WO060690191"/>
    <m/>
    <m/>
    <m/>
    <n v="116.753827743551"/>
    <n v="-8.9120264494263406"/>
    <s v="|MN02367|MYIA-006819264242/POI/M FAHIM DWI HARDIKA/081215816089/fahimhardika@gmail.com"/>
    <s v="MYIB_ASSISTANT"/>
    <m/>
    <m/>
    <m/>
    <m/>
    <m/>
    <m/>
    <m/>
    <m/>
    <s v="Management Janji"/>
    <s v="2026-08-03 08:00:00 | Tanggal pemasangan :01 agustus 2026 Jam pemasangan : 08.00 - 12.00 Info Tambahan : Hubungi pelanggan dulu sebelum ke lokasi terimakasih"/>
    <s v="FCC"/>
    <d v="2026-02-08T07:39:52"/>
    <d v="2026-08-03T08:00:00"/>
    <m/>
    <s v="REVOKE"/>
    <s v="MLK"/>
    <s v="NO ADDON"/>
    <m/>
    <s v="Follow Up Revoke Completed, New Order ID : SC1002506472"/>
    <s v="HSI Bisnis Promo HUT Telkom PSB 70% - 50 Mbps"/>
    <s v="INDIBIZ"/>
    <m/>
    <m/>
    <d v="2026-08-03T08:00:00"/>
    <s v="2026-08-03 08:00:00 | Tanggal pemasangan :01 agustus 2026 Jam pemasangan : 08.00 - 12.00 Info Tambahan : Hubungi pelanggan dulu sebelum ke lokasi terimakasih"/>
    <m/>
    <m/>
    <m/>
    <e v="#NUM!"/>
    <e v="#NUM!"/>
    <x v="0"/>
  </r>
  <r>
    <n v="2008"/>
    <n v="1002532558"/>
    <n v="3"/>
    <x v="1"/>
    <n v="5"/>
    <s v="MADIUN"/>
    <s v="MADIUN"/>
    <s v="MNZ"/>
    <s v="REG"/>
    <s v="AO"/>
    <x v="0"/>
    <s v="1P INET"/>
    <s v="MIE - SEND SURVEY"/>
    <s v="RBS-Regional 3"/>
    <d v="2026-08-18T10:38:57"/>
    <d v="2026-08-18T10:40:01"/>
    <n v="69368714"/>
    <m/>
    <n v="152601214699"/>
    <s v="CV BERKAT SEMANGAT MANDIRI"/>
    <s v="ODP-MNZ-FBK/10 FBK/D02/10.01"/>
    <s v="WO061985633"/>
    <m/>
    <m/>
    <m/>
    <n v="111.505807"/>
    <n v="-7.5601419999999999"/>
    <s v="|MN00286|MYIA-010807638040/POI/DARMA WANGSA/085816136104/elykusuma838@gmail.com"/>
    <s v="MYIB_ASSISTANT"/>
    <m/>
    <m/>
    <m/>
    <m/>
    <m/>
    <m/>
    <m/>
    <m/>
    <s v="Management Janji"/>
    <s v="2026-08-19 08:00:00 | Jam Pemasangan : 08:00 - 12.00 Tanggal Pemasangan :19/08/2025 Info Tambahan : Hubungi pelanggan sebelum datang ke lokasi"/>
    <s v="FCC"/>
    <s v="18-08-2026 10:39:58"/>
    <d v="2026-08-19T08:00:00"/>
    <m/>
    <s v="SURVEY_NEW_MANJA"/>
    <s v="MNZ"/>
    <s v="NO ADDON"/>
    <m/>
    <s v="MIE - SEND SURVEY"/>
    <s v="HSI Bisnis Promo HUT Telkom PSB 70% - 150 Mbps"/>
    <s v="INDIBIZ"/>
    <m/>
    <m/>
    <d v="2026-08-19T08:00:00"/>
    <s v="2026-08-19 08:00:00 | Jam Pemasangan : 08:00 - 12.00 Tanggal Pemasangan :19/08/2025 Info Tambahan : Hubungi pelanggan sebelum datang ke lokasi"/>
    <m/>
    <m/>
    <m/>
    <e v="#NUM!"/>
    <e v="#NUM!"/>
    <x v="0"/>
  </r>
  <r>
    <n v="2009"/>
    <n v="1002513762"/>
    <n v="3"/>
    <x v="0"/>
    <n v="5"/>
    <s v="KUPANG"/>
    <s v="ENDE"/>
    <s v="BJW"/>
    <s v="REG"/>
    <s v="AO"/>
    <x v="0"/>
    <s v="1P INET"/>
    <s v="Completed (PS)"/>
    <s v="RBS-Regional 3"/>
    <d v="2026-08-07T09:02:56"/>
    <d v="2026-08-14T12:56:29"/>
    <n v="69360434"/>
    <m/>
    <n v="172511797093"/>
    <s v="PT GADAI MAS NUSANTARA"/>
    <s v="ODP-BJW-FC/10 FC/D01/10.01"/>
    <s v="WO061135015"/>
    <m/>
    <m/>
    <m/>
    <n v="120.9719446"/>
    <n v="-8.7816536000000003"/>
    <s v="|MN01740|MYIA-066011168708/POI/MARSEL FERDINAN KASEH/082236338952/marsel.ferdinan@gadaimas.com"/>
    <s v="MYIB_ASSISTANT"/>
    <m/>
    <m/>
    <m/>
    <m/>
    <m/>
    <m/>
    <m/>
    <m/>
    <s v="Management Janji"/>
    <s v="2026-08-08 08:00:00 | Nama PIC :  No HP :  No Alternatif :  M Janji : 08/08/2026 Jam Pasang : Pagi NoteÃ‚Â :  Hubungi terlebih dahulu sebelum ke lokasi "/>
    <s v="FCC"/>
    <d v="2026-07-08T09:10:56"/>
    <d v="2026-08-08T08:00:00"/>
    <m/>
    <s v="PS"/>
    <s v="BJW"/>
    <s v="NO ADDON"/>
    <n v="20260814"/>
    <s v="Completed"/>
    <s v="HSI Bisnis Basic Promo HUT Telkom PSB 70% - 50 Mbps"/>
    <s v="INDIBIZ"/>
    <m/>
    <m/>
    <d v="2026-08-08T08:00:00"/>
    <s v="2026-08-08 08:00:00 | Nama PIC :  No HP :  No Alternatif :  M Janji : 08/08/2026 Jam Pasang : Pagi NoteÃ‚Â :  Hubungi terlebih dahulu sebelum ke lokasi "/>
    <n v="2026"/>
    <n v="8"/>
    <n v="14"/>
    <d v="2026-08-14T00:00:00"/>
    <n v="5.6666666666642413"/>
    <x v="2"/>
  </r>
  <r>
    <n v="2010"/>
    <n v="1002523288"/>
    <n v="3"/>
    <x v="3"/>
    <n v="5"/>
    <s v="SBY UTARA"/>
    <s v="TANDES"/>
    <s v="BBE"/>
    <s v="REG"/>
    <s v="AO"/>
    <x v="0"/>
    <m/>
    <s v="MIA - INVALID SURVEY"/>
    <s v="RBS-Regional 3"/>
    <d v="2026-08-13T08:26:44"/>
    <d v="2026-08-13T18:21:06"/>
    <n v="69364689"/>
    <m/>
    <n v="152417233953"/>
    <s v="SAMATOR BOLA VOLI KLUB INDONESIA"/>
    <s v="ODP-BBE-FAS/12"/>
    <s v="WO061653578"/>
    <m/>
    <m/>
    <m/>
    <n v="112.6467571"/>
    <n v="-7.3506213000000002"/>
    <s v="|MN02813|/SAMATOR BOLA VOLI KLUB INDONESIA/089687875825/yusak.surabayasamator@gmail.com/HSI Basic Promo HUT Telkom (1:2) 100 Mbps (Rp 440.000) PSB Rp 150.000"/>
    <s v="Sales Force DBS"/>
    <m/>
    <m/>
    <m/>
    <m/>
    <m/>
    <m/>
    <m/>
    <m/>
    <s v="Management Janji"/>
    <s v="2026-08-14 08:00:00|Tanggal pemasangan: 14/08/2026 Jam pemasangan : pagi / siang Info Tambahan : Hubungi pelanggan dulu sebelum ke lokasi terima kasih.|40951377|MYDITA"/>
    <s v="FCC"/>
    <s v="13-08-2026 08:40:16"/>
    <d v="2026-08-14T08:00:00"/>
    <m/>
    <s v="SURVEY_NEW_MANJA"/>
    <s v="BBE"/>
    <s v="NO ADDON"/>
    <m/>
    <s v="MIE - INVALID SURVEY - Kendala Jalur/Rute Tarikan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14T08:00:00"/>
    <s v="2026-08-14 08:00:00|Tanggal pemasangan: 14/08/2026 Jam pemasangan : pagi / siang Info Tambahan : Hubungi pelanggan dulu sebelum ke lokasi terima kasih.|40951377|MYDITA"/>
    <m/>
    <m/>
    <m/>
    <e v="#NUM!"/>
    <e v="#NUM!"/>
    <x v="0"/>
  </r>
  <r>
    <n v="2011"/>
    <n v="1002529764"/>
    <n v="3"/>
    <x v="3"/>
    <n v="5"/>
    <s v="MADURA"/>
    <s v="BANGKALAN"/>
    <s v="SPG"/>
    <s v="REG"/>
    <s v="AO"/>
    <x v="0"/>
    <s v="1P INET"/>
    <s v="Completed (PS)"/>
    <s v="RBS-Regional 3"/>
    <d v="2026-08-16T14:22:56"/>
    <d v="2026-08-17T21:27:10"/>
    <n v="69367588"/>
    <m/>
    <n v="152434912008"/>
    <s v="Toko Rahmah"/>
    <s v="ODP-SPG-FBC/46"/>
    <s v="WO061881926"/>
    <m/>
    <m/>
    <m/>
    <n v="113.345261290669"/>
    <n v="-7.1742142239634701"/>
    <s v="MD|MYDB-20260816265712|DN00001/MN02006|Toko Rahmah|08132555383"/>
    <s v="MYDIGIBIZPARTNER"/>
    <m/>
    <m/>
    <m/>
    <m/>
    <m/>
    <m/>
    <m/>
    <m/>
    <s v="Management Janji"/>
    <s v="2026-08-17 13:00:00 | M Janji : (17 AGUSTUS 2026) jam Pasang : siang Note : hubungi pelanggan jika ingin kelokasi"/>
    <s v="FCC"/>
    <s v="16-08-2026 14:25:39"/>
    <d v="2026-08-17T13:00:00"/>
    <m/>
    <s v="PS"/>
    <s v="SPG"/>
    <s v="NETMONK"/>
    <n v="20260817"/>
    <s v="Completed"/>
    <s v="HSI Bisnis Bundling Netmonk Dual Band Promo 2026 PSB 70% - 100 Mbps"/>
    <s v="INDIBIZ"/>
    <m/>
    <m/>
    <d v="2026-08-17T13:00:00"/>
    <s v="2026-08-17 13:00:00 | M Janji : (17 AGUSTUS 2026) jam Pasang : siang Note : hubungi pelanggan jika ingin kelokasi"/>
    <n v="2026"/>
    <n v="8"/>
    <n v="17"/>
    <d v="2026-08-17T00:00:00"/>
    <n v="-0.54166666666424135"/>
    <x v="1"/>
  </r>
  <r>
    <n v="2012"/>
    <n v="1002504591"/>
    <n v="3"/>
    <x v="6"/>
    <n v="5"/>
    <s v="JEMBER"/>
    <s v="BANYUWANGI"/>
    <s v="WSO"/>
    <s v="REG"/>
    <s v="AO"/>
    <x v="0"/>
    <s v="1P INET"/>
    <s v="Completed (PS)"/>
    <s v="RBS-Regional 3"/>
    <d v="2026-08-01T13:44:56"/>
    <d v="2026-08-03T20:00:57"/>
    <n v="69356761"/>
    <m/>
    <n v="152518202019"/>
    <s v="NAM COLLECTION"/>
    <s v="ODP-WSO-FA/64 FA/D08/64.01"/>
    <s v="WO060652605"/>
    <m/>
    <m/>
    <m/>
    <n v="114.41590894013601"/>
    <n v="-7.9384478689593303"/>
    <s v="MD|MYDB-20260801264125|DN00001/MN00580|NAM COLLECTION|082198769605"/>
    <s v="MYDIGIBIZPARTNER"/>
    <m/>
    <m/>
    <m/>
    <m/>
    <m/>
    <m/>
    <m/>
    <m/>
    <s v="Management Janji"/>
    <s v="2026-08-02 13:00:00 | Nama PIC : BAPAK UNTUNG No HP : 082198769605 Alt :  M Janji : (MINGGU/2/AGUSTUS/2026) jam Pasang : 09:00 Note : hubungi pelanggan jika ingin kelokasi"/>
    <s v="FCC"/>
    <d v="2026-01-08T13:54:49"/>
    <d v="2026-08-02T13:00:00"/>
    <m/>
    <s v="PS"/>
    <s v="WSO"/>
    <s v="NO ADDON"/>
    <n v="20260803"/>
    <s v="Completed"/>
    <s v="HSI Bisnis Promo HUT Telkom PSB 70% - 100 Mbps"/>
    <s v="INDIBIZ"/>
    <m/>
    <m/>
    <d v="2026-08-02T13:00:00"/>
    <s v="2026-08-02 13:00:00 | Nama PIC : BAPAK UNTUNG No HP : 082198769605 Alt :  M Janji : (MINGGU/2/AGUSTUS/2026) jam Pasang : 09:00 Note : hubungi pelanggan jika ingin kelokasi"/>
    <n v="2026"/>
    <n v="8"/>
    <n v="3"/>
    <d v="2026-08-03T00:00:00"/>
    <n v="0.45833333333575865"/>
    <x v="1"/>
  </r>
  <r>
    <n v="2013"/>
    <n v="1002511888"/>
    <n v="3"/>
    <x v="2"/>
    <n v="4"/>
    <s v="YOGYAKARTA"/>
    <s v="INNER - YOGYA JATENG SELATAN"/>
    <s v="KBU"/>
    <s v="REG"/>
    <s v="AO"/>
    <x v="0"/>
    <m/>
    <s v="Completed (PS)"/>
    <s v="RBS-Regional 3"/>
    <d v="2026-08-06T10:52:22"/>
    <d v="2026-08-06T12:35:29"/>
    <n v="69357038"/>
    <m/>
    <n v="146113146949"/>
    <s v="PT TRANS HYBRID COMMUNICATION UR APOTEK PRO MANGKUBUMI"/>
    <s v="ODP-KBU-FCT/13"/>
    <s v="WO061055841"/>
    <m/>
    <m/>
    <m/>
    <n v="110.367462105399"/>
    <n v="-7.7850393554297801"/>
    <s v="|MN00542|MYIA-010419496493/POI/SYUKUR/089672423542/pttcjakarta2@gmail.com"/>
    <s v="Sales Profesional"/>
    <m/>
    <m/>
    <m/>
    <m/>
    <m/>
    <m/>
    <m/>
    <m/>
    <s v="Management Janji"/>
    <s v="2026-08-03 13:00:00 | Nama PIC : Sykur  No HP : 089672423542  Alt :   M Janji : 03/08/2026  Jam Pasang : 08.00 - 13:00   NoteÃ‚Â :  hubungi terlebih dahulu sebelum kelokasi "/>
    <s v="FCC"/>
    <d v="2026-06-08T10:55:32"/>
    <m/>
    <m/>
    <s v="PS"/>
    <s v="KBU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7:00:00"/>
    <s v="2026-08-03 13:00:00 | Nama PIC : Sykur  No HP : 089672423542  Alt :   M Janji : 03/08/2026  Jam Pasang : 08.00 - 13:00   NoteÃ‚Â :  hubungi terlebih dahulu sebelum kelokasi "/>
    <n v="2026"/>
    <n v="8"/>
    <n v="6"/>
    <d v="2026-08-06T00:00:00"/>
    <n v="-0.29166666666424135"/>
    <x v="1"/>
  </r>
  <r>
    <n v="2014"/>
    <n v="1002514993"/>
    <n v="3"/>
    <x v="2"/>
    <n v="4"/>
    <s v="YOGYAKARTA"/>
    <s v="BANTUL"/>
    <s v="BTL"/>
    <s v="REG"/>
    <s v="AO"/>
    <x v="0"/>
    <s v="1P INET"/>
    <s v="98 | OSS - CANCEL COMPLETE"/>
    <s v="RBS-Regional 3"/>
    <d v="2026-08-07T15:10:57"/>
    <d v="2026-08-11T10:35:10"/>
    <n v="69360955"/>
    <m/>
    <n v="146129128528"/>
    <s v="LB JENANGAN PONOROGO"/>
    <s v="ODP-BTL-FBZ/067 FBZ/D04/067.01"/>
    <s v="WO061178123"/>
    <m/>
    <m/>
    <m/>
    <n v="110.40861099999999"/>
    <n v="-7.8619719999999997"/>
    <s v="|MN00799|MYIA-024151377122/POI/LAELATUL AFIATUN NISAK/085733668576/kantorhrdlaskarbuah@gmail.com"/>
    <s v="MYIB_ASSISTANT"/>
    <m/>
    <m/>
    <m/>
    <m/>
    <m/>
    <m/>
    <m/>
    <m/>
    <s v="Management Janji"/>
    <s v="2026-08-10 08:00:00 | telp :085733668576  alt : pagi / siang 10/08/2026 hub sebelum ke lokasi  "/>
    <s v="FCC"/>
    <d v="2026-07-08T15:25:38"/>
    <d v="2026-08-10T08:00:00"/>
    <s v="Kendala Pelanggan"/>
    <s v="CANCEL"/>
    <s v="BTL"/>
    <s v="NO ADDON"/>
    <m/>
    <s v="Cancel Completed"/>
    <s v="HSI Bisnis Basic Promo HUT Telkom PSB 70% - 50 Mbps"/>
    <s v="INDIBIZ"/>
    <m/>
    <m/>
    <d v="2026-08-10T08:00:00"/>
    <s v="2026-08-10 08:00:00 | telp :085733668576  alt : pagi / siang 10/08/2026 hub sebelum ke lokasi  "/>
    <m/>
    <m/>
    <m/>
    <e v="#NUM!"/>
    <e v="#NUM!"/>
    <x v="0"/>
  </r>
  <r>
    <n v="2015"/>
    <n v="1002527576"/>
    <n v="3"/>
    <x v="6"/>
    <n v="5"/>
    <s v="SIDOARJO"/>
    <s v="PASURUAN"/>
    <s v="PDA"/>
    <s v="REG"/>
    <s v="AO"/>
    <x v="0"/>
    <m/>
    <s v="Completed (PS)"/>
    <s v="RBS-Regional 3"/>
    <d v="2026-08-15T01:15:50"/>
    <d v="2026-08-15T13:46:14"/>
    <n v="69366502"/>
    <m/>
    <n v="152741225092"/>
    <s v="ABRN AGENCY STREAM &amp;"/>
    <s v="ODP-PDA-FV/19"/>
    <s v="WO061801070"/>
    <m/>
    <m/>
    <m/>
    <n v="112.68118699999999"/>
    <n v="-7.6480027000000002"/>
    <s v="|MN01982|/ABRN AGENCY STREAM &amp; SHINE/WINBACK 2.0 HSI B2B (1:1) 100MBPS 535RB PSB DISC 70%/PSN/nurullaini907@gmail.com/NURUL AINI/85706130525"/>
    <s v="Sales Force DBS"/>
    <m/>
    <m/>
    <m/>
    <m/>
    <m/>
    <m/>
    <m/>
    <m/>
    <s v="Management Janji"/>
    <s v="2026-08-16 08:00:00|Nama PIC : ibu aini No HP : 085706130525 Alt :  M Janji : (MINGGU/16/AGUSTUS/2026) jam Pasang : 09:00 Note : hubungi pelanggan jika ingin kelokasi|40961371|MYDITA"/>
    <s v="FCC"/>
    <s v="15-08-2026 01:39:53"/>
    <d v="2026-08-16T08:00:00"/>
    <m/>
    <s v="PS"/>
    <s v="PDA"/>
    <s v="NO ADDON"/>
    <n v="2026081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6T08:00:00"/>
    <s v="2026-08-16 08:00:00|Nama PIC : ibu aini No HP : 085706130525 Alt :  M Janji : (MINGGU/16/AGUSTUS/2026) jam Pasang : 09:00 Note : hubungi pelanggan jika ingin kelokasi|40961371|MYDITA"/>
    <n v="2026"/>
    <n v="8"/>
    <n v="15"/>
    <d v="2026-08-15T00:00:00"/>
    <n v="-1.3333333333357587"/>
    <x v="1"/>
  </r>
  <r>
    <n v="2016"/>
    <n v="1002511439"/>
    <n v="3"/>
    <x v="5"/>
    <n v="5"/>
    <s v="SINGARJA"/>
    <s v="GIANYAR"/>
    <s v="GIN"/>
    <s v="REG"/>
    <s v="AO"/>
    <x v="0"/>
    <m/>
    <s v="102 | FOLLOW UP COMPLETED"/>
    <s v="RBS-Regional 3"/>
    <d v="2026-08-06T08:20:13"/>
    <d v="2026-08-08T09:53:05"/>
    <n v="69359555"/>
    <m/>
    <n v="172407215184"/>
    <s v="SD NEGERI 1 SABA"/>
    <s v="ODP-GIN-FP/81"/>
    <s v="WO061045109"/>
    <m/>
    <m/>
    <m/>
    <n v="115.2967089"/>
    <n v="-8.5916589999999999"/>
    <s v="|MN02658|/PIC NI PUTU ENI KOMIARTI/081353267465/sdnegerisatusaba@gmail.com"/>
    <s v="Sales Force DBS"/>
    <m/>
    <m/>
    <m/>
    <m/>
    <m/>
    <m/>
    <m/>
    <m/>
    <s v="Management Janji"/>
    <s v="2026-08-07 08:00:00|Nama : BU NI PUTU ENI KOMIARTI No Hp : 081353267465 No Alt :  Tgl Pemasangan : 07 Agustus 2026 Interval : PAGI  Note : Hubungi pelanggan terlebih dahulu|40981182|MYDITA"/>
    <s v="FCC"/>
    <d v="2026-06-08T08:25:02"/>
    <d v="2026-08-07T08:00:00"/>
    <s v="Kendala Lainnya"/>
    <s v="REVOKE"/>
    <s v="GIN"/>
    <s v="NO ADDON"/>
    <m/>
    <s v="Follow Up Revoke Completed, New Order ID : SC1002515671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08:00:00"/>
    <s v="2026-08-07 08:00:00|Nama : BU NI PUTU ENI KOMIARTI No Hp : 081353267465 No Alt :  Tgl Pemasangan : 07 Agustus 2026 Interval : PAGI  Note : Hubungi pelanggan terlebih dahulu|40981182|MYDITA"/>
    <m/>
    <m/>
    <m/>
    <e v="#NUM!"/>
    <e v="#NUM!"/>
    <x v="0"/>
  </r>
  <r>
    <n v="2017"/>
    <n v="1002525558"/>
    <n v="3"/>
    <x v="6"/>
    <n v="5"/>
    <s v="JEMBER"/>
    <s v="BONDOWOSO"/>
    <s v="BOW"/>
    <s v="REG"/>
    <s v="AO"/>
    <x v="0"/>
    <s v="1P INET"/>
    <s v="7 | OSS - PROVISIONING ISSUED"/>
    <s v="RBS-Regional 3"/>
    <d v="2026-08-14T09:07:56"/>
    <d v="2026-08-15T08:05:42"/>
    <n v="69365666"/>
    <m/>
    <n v="152507223601"/>
    <s v="KOST BERKAH KEMBANG 001"/>
    <s v="ODP-BOW-FAQ/42 FQ/D03/42.01"/>
    <s v="WO061719853"/>
    <m/>
    <m/>
    <m/>
    <n v="113.95661269999999"/>
    <n v="-8.0082848999999996"/>
    <s v="|MC30027|MYIA-003904226073/POI/NUR KHOLIS HASAN/085111356117/anitadawuhan@gmail.com"/>
    <s v="MYIB_ASSISTANT"/>
    <m/>
    <m/>
    <m/>
    <m/>
    <m/>
    <m/>
    <m/>
    <m/>
    <s v="Management Janji"/>
    <s v="2026-08-15 08:00:00 | Tanggal pemasangan : 15 AGUSTUS 2026 Jam pemasangan : pagi/siang Info Tambahan : Hubungi pelanggan dulu sebelum ke lokasi terima kasih"/>
    <s v="FCC"/>
    <s v="14-08-2026 09:10:50"/>
    <d v="2026-08-15T08:00:00"/>
    <m/>
    <s v="PI"/>
    <s v="BOW"/>
    <s v="NETMONK"/>
    <m/>
    <s v="Provisioning Issued"/>
    <s v="HSI Bisnis Bundling Netmonk PSB 70% Promo - 200 Mbps"/>
    <s v="INDIBIZ"/>
    <m/>
    <m/>
    <d v="2026-08-15T08:00:00"/>
    <s v="2026-08-15 08:00:00 | Tanggal pemasangan : 15 AGUSTUS 2026 Jam pemasangan : pagi/siang Info Tambahan : Hubungi pelanggan dulu sebelum ke lokasi terima kasih"/>
    <m/>
    <m/>
    <m/>
    <e v="#NUM!"/>
    <e v="#NUM!"/>
    <x v="0"/>
  </r>
  <r>
    <n v="2018"/>
    <n v="1002516210"/>
    <n v="3"/>
    <x v="4"/>
    <n v="4"/>
    <s v="SEMARANG"/>
    <s v="UNGARAN"/>
    <s v="BDN"/>
    <s v="REG"/>
    <s v="AO"/>
    <x v="0"/>
    <s v="1P INET"/>
    <s v="Completed (PS)"/>
    <s v="RBS-Regional 3"/>
    <d v="2026-08-08T18:16:56"/>
    <d v="2026-08-09T17:54:24"/>
    <n v="69361647"/>
    <m/>
    <n v="141411106515"/>
    <s v="Karaoke Number One"/>
    <s v="ODP-BDN-FA/089 FA/D06/089.01"/>
    <s v="WO061287750"/>
    <m/>
    <m/>
    <m/>
    <n v="110.37271220237"/>
    <n v="-7.2240532914560696"/>
    <s v="MD|MYDB-20260807264701|DN00001/MN00663|Karaoke Number One|082135919627"/>
    <s v="MYDIGIBIZPARTNER"/>
    <m/>
    <m/>
    <m/>
    <m/>
    <m/>
    <m/>
    <m/>
    <m/>
    <s v="Management Janji"/>
    <s v="2026-08-09 15:00:00 | M Janji : 9 agustus 2026 jam Pasang : pagi siang Note : hubungi pelanggan jika ingin kelokasi "/>
    <s v="FCC"/>
    <d v="2026-08-08T18:25:09"/>
    <d v="2026-08-09T15:00:00"/>
    <m/>
    <s v="PS"/>
    <s v="BDN"/>
    <s v="NO ADDON"/>
    <n v="20260809"/>
    <s v="Completed"/>
    <s v="HSI Bisnis Promo HUT Telkom PSB 70% - 50 Mbps"/>
    <s v="INDIBIZ"/>
    <m/>
    <m/>
    <d v="2026-08-09T15:00:00"/>
    <s v="2026-08-09 15:00:00 | M Janji : 9 agustus 2026 jam Pasang : pagi siang Note : hubungi pelanggan jika ingin kelokasi "/>
    <n v="2026"/>
    <n v="8"/>
    <n v="9"/>
    <d v="2026-08-09T00:00:00"/>
    <n v="-0.625"/>
    <x v="1"/>
  </r>
  <r>
    <n v="2019"/>
    <n v="1002533640"/>
    <n v="3"/>
    <x v="3"/>
    <n v="5"/>
    <s v="MADURA"/>
    <s v="PAMEKASAN"/>
    <s v="PME"/>
    <s v="REG"/>
    <s v="AO"/>
    <x v="0"/>
    <m/>
    <s v="QC MIA - INVALID QUALITY CONTROL MIA"/>
    <s v="RBS-Regional 3"/>
    <d v="2026-08-18T14:52:43"/>
    <d v="2026-08-18T15:49:34"/>
    <n v="69369196"/>
    <m/>
    <n v="152426928322"/>
    <s v="CV TIGA SAUDARA"/>
    <s v="ODP-PME-FBP/50"/>
    <m/>
    <m/>
    <m/>
    <m/>
    <n v="113.56073619999999"/>
    <n v="-7.1241570999999997"/>
    <s v="|MN00558|/CV TIGA SAUDARA/085933769288/k55526867@gmail.com/HSI Bisnis Promo HUT Telkom (1:1) 150 Mbps (Rp 620.000) PSB Rp 150.000/Anam/-7,1241571, 113,5607362"/>
    <s v="Sales Force DBS"/>
    <m/>
    <m/>
    <m/>
    <m/>
    <m/>
    <m/>
    <m/>
    <m/>
    <m/>
    <m/>
    <m/>
    <s v="18-08-2026 14:55:28"/>
    <m/>
    <m/>
    <s v="QC1"/>
    <s v="PME"/>
    <s v="NO ADDON"/>
    <m/>
    <s v="QC MIA - INVALID QUALITY CONTROL MIA - Foto Lokasi Instalasi Tidak Valid - Mohon upload dokumen atas naa CV nya dan lokasi se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m/>
    <m/>
    <m/>
    <m/>
    <m/>
    <e v="#NUM!"/>
    <e v="#NUM!"/>
    <x v="0"/>
  </r>
  <r>
    <n v="2020"/>
    <n v="1002513852"/>
    <n v="3"/>
    <x v="3"/>
    <n v="5"/>
    <s v="SBY UTARA"/>
    <s v="GRESIK"/>
    <s v="CRM"/>
    <s v="REG"/>
    <s v="AO"/>
    <x v="0"/>
    <s v="1P INET"/>
    <s v="Completed (PS)"/>
    <s v="RBS-Regional 3"/>
    <d v="2026-08-07T09:28:56"/>
    <d v="2026-08-08T08:51:18"/>
    <n v="69360455"/>
    <m/>
    <n v="152446246170"/>
    <s v="SD ISLAM AZ-ZAHRO RUANG GURU"/>
    <s v="ODP-CRM-FC/44 FC/D09/44.01"/>
    <s v="WO061136927"/>
    <m/>
    <m/>
    <m/>
    <n v="112.594419792294"/>
    <n v="-7.2414363992196602"/>
    <s v="MD|MYDB-20260805264456|DN00001/MN02100|SD ISLAM AZ-ZAHRO RUANG GURU|081240828123"/>
    <s v="MYDIGIBIZPARTNER"/>
    <m/>
    <m/>
    <m/>
    <m/>
    <m/>
    <m/>
    <m/>
    <m/>
    <s v="Management Janji"/>
    <s v="2026-08-08 08:00:00 | M Janji : 8 agustus 2026 jam Pasang : pagi  Note : hubungi pelanggan jika ingin kelokasi"/>
    <s v="FCC"/>
    <d v="2026-07-08T09:40:07"/>
    <d v="2026-08-08T08:00:00"/>
    <m/>
    <s v="PS"/>
    <s v="CRM"/>
    <s v="NO ADDON"/>
    <n v="20260808"/>
    <s v="Completed"/>
    <s v="HSI Bisnis Promo HUT Telkom PSB 70% - 100 Mbps"/>
    <s v="INDIBIZ"/>
    <m/>
    <m/>
    <d v="2026-08-08T08:00:00"/>
    <s v="2026-08-08 08:00:00 | M Janji : 8 agustus 2026 jam Pasang : pagi  Note : hubungi pelanggan jika ingin kelokasi"/>
    <n v="2026"/>
    <n v="8"/>
    <n v="8"/>
    <d v="2026-08-08T00:00:00"/>
    <n v="-0.33333333333575865"/>
    <x v="1"/>
  </r>
  <r>
    <n v="2021"/>
    <n v="1002525468"/>
    <n v="3"/>
    <x v="0"/>
    <n v="5"/>
    <s v="MATARAM"/>
    <s v="BIMA"/>
    <s v="TET"/>
    <s v="REG"/>
    <s v="AO"/>
    <x v="0"/>
    <s v="1P INET"/>
    <s v="102 | FOLLOW UP COMPLETED"/>
    <s v="RBS-Regional 3"/>
    <d v="2026-08-14T08:34:57"/>
    <d v="2026-08-18T09:08:05"/>
    <n v="69365632"/>
    <m/>
    <n v="172616790181"/>
    <s v="PT MITRA SEHATI ABADI"/>
    <s v="ODP-TET-FAB/47 FAB/D06/47.01"/>
    <s v="WO061718159"/>
    <m/>
    <m/>
    <m/>
    <n v="118.69760468602099"/>
    <n v="-8.5626328475883202"/>
    <s v="MD|MYDB-20260813265203|DN00001/MN02085|PT MITRA SEHATI ABADI|082340613427"/>
    <s v="MYDIGIBIZPARTNER"/>
    <m/>
    <m/>
    <m/>
    <m/>
    <m/>
    <m/>
    <m/>
    <m/>
    <s v="Management Janji"/>
    <s v="2026-08-15 08:00:00 | Nama PIC : bu maya  No HP: 082340613427 Alt : 08213830554 / syahbudin M Janji : 15/AGUSTUS/2026 jam Pasang : Pagi Note : hubungi pelanggan jika ingin kelokasi, terimakasih. "/>
    <s v="FCC"/>
    <s v="14-08-2026 08:39:59"/>
    <d v="2026-08-15T08:00:00"/>
    <s v="Kendala Lainnya"/>
    <s v="REVOKE"/>
    <s v="TET"/>
    <s v="NETMONK"/>
    <m/>
    <s v="Follow Up Revoke Completed, New Order ID : SC1002532103"/>
    <s v="HSI Bisnis Bundling Netmonk PSB 70% - 100 Mbps"/>
    <s v="INDIBIZ"/>
    <m/>
    <m/>
    <d v="2026-08-15T08:00:00"/>
    <s v="2026-08-15 08:00:00 | Nama PIC : bu maya  No HP: 082340613427 Alt : 08213830554 / syahbudin M Janji : 15/AGUSTUS/2026 jam Pasang : Pagi Note : hubungi pelanggan jika ingin kelokasi, terimakasih. "/>
    <m/>
    <m/>
    <m/>
    <e v="#NUM!"/>
    <e v="#NUM!"/>
    <x v="0"/>
  </r>
  <r>
    <n v="2022"/>
    <n v="1002524577"/>
    <n v="3"/>
    <x v="1"/>
    <n v="5"/>
    <s v="MADIUN"/>
    <s v="MADIUN"/>
    <s v="CRB"/>
    <s v="REG"/>
    <s v="AO"/>
    <x v="0"/>
    <m/>
    <s v="Completed (PS)"/>
    <s v="RBS-Regional 3"/>
    <d v="2026-08-13T14:51:34"/>
    <d v="2026-08-13T15:52:25"/>
    <n v="69363256"/>
    <m/>
    <n v="152632208286"/>
    <s v="SPBU 54.631.10"/>
    <s v="ODP-CRB-FH/16"/>
    <s v="WO061679717"/>
    <m/>
    <m/>
    <m/>
    <n v="111.77871399999999"/>
    <n v="-7.5608820000000003"/>
    <s v="|MN00286|MYIA-004425821419/POI/GUNAWAN/081335807180/spbu5.5463110@gmail.com"/>
    <s v="MYDIGIBIZPARTNER"/>
    <m/>
    <m/>
    <m/>
    <m/>
    <m/>
    <m/>
    <m/>
    <m/>
    <s v="Management Janji"/>
    <s v="2026-08-12 13:00:00 | telp : 081335807180  alt :   M Janji : (12/08/2026)  jam Pasang :pagi / siang   Note : hubungi pelanggan jika ingin kelokasi"/>
    <s v="FCC"/>
    <s v="13-08-2026 14:55:15"/>
    <m/>
    <m/>
    <s v="PS"/>
    <s v="CRB"/>
    <s v="NO ADDON"/>
    <n v="20260813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3T07:00:00"/>
    <s v="2026-08-12 13:00:00 | telp : 081335807180  alt :   M Janji : (12/08/2026)  jam Pasang :pagi / siang   Note : hubungi pelanggan jika ingin kelokasi"/>
    <n v="2026"/>
    <n v="8"/>
    <n v="13"/>
    <d v="2026-08-13T00:00:00"/>
    <n v="-0.29166666666424135"/>
    <x v="1"/>
  </r>
  <r>
    <n v="2023"/>
    <n v="1002506587"/>
    <n v="3"/>
    <x v="2"/>
    <n v="4"/>
    <s v="YOGYAKARTA"/>
    <s v="INNER - YOGYA JATENG SELATAN"/>
    <s v="KBU"/>
    <s v="REG"/>
    <s v="AO"/>
    <x v="0"/>
    <s v="1P INET"/>
    <s v="Completed (PS)"/>
    <s v="RBS-Regional 3"/>
    <d v="2026-08-03T17:34:56"/>
    <d v="2026-08-05T10:39:12"/>
    <n v="69357817"/>
    <m/>
    <n v="146113146887"/>
    <s v="ERABLUE WH SLEMAN"/>
    <s v="ODP-KBU-FGB/041 FGB/D02/041.01"/>
    <s v="WO060829320"/>
    <m/>
    <m/>
    <m/>
    <n v="110.330237"/>
    <n v="-7.7973590000000002"/>
    <s v="|MN02587|MYIA-026734351497/POI/HASBIBINTARO SHIDDIQ/081249549394/nextperdanaone@gmail.com"/>
    <s v="MYIB_ASSISTANT"/>
    <m/>
    <m/>
    <m/>
    <m/>
    <m/>
    <m/>
    <m/>
    <m/>
    <s v="Management Janji"/>
    <s v="2026-08-05 10:00:00 | Nama : BP HASBIBINTARO SHIDDIQ No Hp : 081249549394 No Alt :  Tgl Pemasangan : 04 Agustus 2026 Interval : PAGI  Note : Hubungi pelanggan terlebih dahulu"/>
    <s v="FCC"/>
    <d v="2026-03-08T17:39:44"/>
    <d v="2026-08-05T10:00:00"/>
    <m/>
    <s v="PS"/>
    <s v="KBU"/>
    <s v="NO ADDON"/>
    <n v="20260805"/>
    <s v="Completed"/>
    <s v="HSI Bisnis PSB 70% - 50 Mbps"/>
    <s v="INDIBIZ"/>
    <m/>
    <m/>
    <d v="2026-08-05T10:00:00"/>
    <s v="2026-08-05 10:00:00 | Nama : BP HASBIBINTARO SHIDDIQ No Hp : 081249549394 No Alt :  Tgl Pemasangan : 04 Agustus 2026 Interval : PAGI  Note : Hubungi pelanggan terlebih dahulu"/>
    <n v="2026"/>
    <n v="8"/>
    <n v="5"/>
    <d v="2026-08-05T00:00:00"/>
    <n v="-0.41666666666424135"/>
    <x v="1"/>
  </r>
  <r>
    <n v="2024"/>
    <n v="1002530750"/>
    <n v="3"/>
    <x v="6"/>
    <n v="5"/>
    <s v="SIDOARJO"/>
    <s v="MOJOKERTO"/>
    <s v="PCT"/>
    <s v="REG"/>
    <s v="AO"/>
    <x v="0"/>
    <m/>
    <s v="Completed (PS)"/>
    <s v="RBS-Regional 3"/>
    <d v="2026-08-17T12:05:08"/>
    <d v="2026-08-18T12:42:44"/>
    <n v="69368004"/>
    <m/>
    <n v="152324211311"/>
    <s v="WARKOP 10 NOVEMBER RESTU IBU"/>
    <s v="ODP-PCT-FD/07"/>
    <s v="WO061934802"/>
    <m/>
    <m/>
    <m/>
    <n v="112.549234628677"/>
    <n v="-7.6859477730498797"/>
    <s v="|MC30217|/ARIADI PRASETYO/081992091619 / 081944881153/sego.sambel8080@gmail.com"/>
    <s v="Sales Force DBS"/>
    <m/>
    <m/>
    <m/>
    <m/>
    <m/>
    <m/>
    <m/>
    <m/>
    <s v="Management Janji"/>
    <s v="2026-08-18 13:00:00|Jam Pemasangan : 08:00 - 12.00 Tanggal Pemasangan : 18/08/2026 Info Tambahan : Hubungi pelanggan sebelum datang ke lokasi|40981184|MYDITA"/>
    <s v="FCC"/>
    <s v="17-08-2026 12:10:09"/>
    <d v="2026-08-18T13:00:00"/>
    <m/>
    <s v="PS"/>
    <s v="PCT"/>
    <s v="NETMONK"/>
    <n v="2026081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8T13:00:00"/>
    <s v="2026-08-18 13:00:00|Jam Pemasangan : 08:00 - 12.00 Tanggal Pemasangan : 18/08/2026 Info Tambahan : Hubungi pelanggan sebelum datang ke lokasi|40981184|MYDITA"/>
    <n v="2026"/>
    <n v="8"/>
    <n v="18"/>
    <d v="2026-08-18T00:00:00"/>
    <n v="-0.54166666666424135"/>
    <x v="1"/>
  </r>
  <r>
    <n v="2025"/>
    <n v="1002505679"/>
    <n v="3"/>
    <x v="3"/>
    <n v="5"/>
    <s v="MADURA"/>
    <s v="PAMEKASAN"/>
    <s v="ABT"/>
    <s v="REG"/>
    <s v="AO"/>
    <x v="0"/>
    <m/>
    <s v="Completed (PS)"/>
    <s v="RBS-Regional 3"/>
    <d v="2026-08-03T09:56:51"/>
    <d v="2026-08-04T14:31:37"/>
    <n v="69357272"/>
    <m/>
    <n v="152429209308"/>
    <s v="Toko Musfiroh"/>
    <s v="ODP-ABU-FB/18"/>
    <s v="WO060808136"/>
    <m/>
    <m/>
    <m/>
    <n v="113.69773859999999"/>
    <n v="-6.8875342000000002"/>
    <s v="|MN00569|/Toko Musfiroh/0878-6564-1217/tsembako170@gmail.com/HSI Bisnis Promo HUT Telkom (1:1) 300 Mbps (Rp 1.130.000) PSB Rp 150.000/ACHMAD KUSOY/-6.887529,113.697700"/>
    <s v="Sales Force DBS"/>
    <m/>
    <m/>
    <m/>
    <m/>
    <m/>
    <m/>
    <m/>
    <m/>
    <s v="Management Janji"/>
    <s v="2026-08-04 13:00:00|Tanggal pemasangan : 04 agustus 2026 Jam pemasangan : 08.00 - 12.00 Info Tambahan : Hubungi pelanggan dulu sebelum ke lokasi terimakasih|40981182|MYDITA"/>
    <s v="FCC"/>
    <d v="2026-03-08T10:10:41"/>
    <d v="2026-08-04T13:00:00"/>
    <m/>
    <s v="PS"/>
    <s v="ABT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13:00:00"/>
    <s v="2026-08-04 13:00:00|Tanggal pemasangan : 04 agustus 2026 Jam pemasangan : 08.00 - 12.00 Info Tambahan : Hubungi pelanggan dulu sebelum ke lokasi terimakasih|40981182|MYDITA"/>
    <n v="2026"/>
    <n v="8"/>
    <n v="4"/>
    <d v="2026-08-04T00:00:00"/>
    <n v="-0.54166666666424135"/>
    <x v="1"/>
  </r>
  <r>
    <n v="2026"/>
    <n v="1002519117"/>
    <n v="3"/>
    <x v="1"/>
    <n v="5"/>
    <s v="KEDIRI"/>
    <s v="NGANJUK"/>
    <s v="GON"/>
    <s v="REG"/>
    <s v="AO"/>
    <x v="0"/>
    <s v="1P INET"/>
    <s v="Completed (PS)"/>
    <s v="RBS-Regional 3"/>
    <d v="2026-08-11T09:52:57"/>
    <d v="2026-08-11T17:21:44"/>
    <n v="69362990"/>
    <m/>
    <n v="152628206862"/>
    <s v="Toko Bismillah"/>
    <s v="ODP-GDN-FB/29 FB/D03/29.01"/>
    <s v="WO061469282"/>
    <m/>
    <m/>
    <m/>
    <n v="112.003330998122"/>
    <n v="-7.5368859730167701"/>
    <s v="MD|MYDB-20260810264885|DC20002/MC20039|Toko Bismillah|085974597302"/>
    <s v="MYDIGIBIZPARTNER"/>
    <m/>
    <m/>
    <m/>
    <m/>
    <m/>
    <m/>
    <m/>
    <m/>
    <s v="Management Janji"/>
    <s v="2026-08-12 08:00:00 | M Janji : (12/08/2026) jam Pasang : 09:00 Note : hubungi pelanggan jika ingin kelokasi"/>
    <s v="FCC"/>
    <d v="2026-11-08T09:54:44"/>
    <d v="2026-08-12T08:00:00"/>
    <m/>
    <s v="PS"/>
    <s v="GON"/>
    <s v="NO ADDON"/>
    <n v="20260811"/>
    <s v="Completed"/>
    <s v="HSI Bisnis Promo HUT Telkom PSB 70% - 100 Mbps Dual Band"/>
    <s v="INDIBIZ"/>
    <m/>
    <m/>
    <d v="2026-08-12T08:00:00"/>
    <s v="2026-08-12 08:00:00 | M Janji : (12/08/2026) jam Pasang : 09:00 Note : hubungi pelanggan jika ingin kelokasi"/>
    <n v="2026"/>
    <n v="8"/>
    <n v="11"/>
    <d v="2026-08-11T00:00:00"/>
    <n v="-1.3333333333357587"/>
    <x v="1"/>
  </r>
  <r>
    <n v="2027"/>
    <n v="1002527863"/>
    <n v="3"/>
    <x v="3"/>
    <n v="5"/>
    <s v="MADURA"/>
    <s v="PAMEKASAN"/>
    <s v="PRG"/>
    <s v="REG"/>
    <s v="AO"/>
    <x v="0"/>
    <s v="1P INET"/>
    <s v="Completed (PS)"/>
    <s v="RBS-Regional 3"/>
    <d v="2026-08-15T10:13:56"/>
    <d v="2026-08-15T15:18:43"/>
    <n v="69366656"/>
    <m/>
    <n v="152428208955"/>
    <s v="CAHAYA SURYA"/>
    <s v="ODP-PRG-FAA/27 FAA/D04/27.01"/>
    <s v="WO061804015"/>
    <m/>
    <m/>
    <m/>
    <n v="113.744182549417"/>
    <n v="-7.11462850396991"/>
    <s v="MD|MYDB-20260814265404|DN00001/MN00806|CAHAYA SURYA|082327147062"/>
    <s v="MYDIGIBIZPARTNER"/>
    <m/>
    <m/>
    <m/>
    <m/>
    <m/>
    <m/>
    <m/>
    <m/>
    <s v="Management Janji"/>
    <s v="2026-08-16 08:00:00 | Waktu pemasangan : 16 agustus 2026 Jam pemasangan : 08.00 - 12.00 Info Tambahan : Hubungi pelanggan dulu sebelum ke lokasi terimakasih "/>
    <s v="FCC"/>
    <s v="15-08-2026 10:39:56"/>
    <d v="2026-08-16T08:00:00"/>
    <m/>
    <s v="PS"/>
    <s v="PRG"/>
    <s v="NO ADDON"/>
    <n v="20260815"/>
    <s v="Completed"/>
    <s v="HSI Bisnis Promo HUT Telkom PSB 70% - 300 Mbps"/>
    <s v="INDIBIZ"/>
    <m/>
    <m/>
    <d v="2026-08-16T08:00:00"/>
    <s v="2026-08-16 08:00:00 | Waktu pemasangan : 16 agustus 2026 Jam pemasangan : 08.00 - 12.00 Info Tambahan : Hubungi pelanggan dulu sebelum ke lokasi terimakasih "/>
    <n v="2026"/>
    <n v="8"/>
    <n v="15"/>
    <d v="2026-08-15T00:00:00"/>
    <n v="-1.3333333333357587"/>
    <x v="1"/>
  </r>
  <r>
    <n v="2028"/>
    <n v="1002533584"/>
    <n v="3"/>
    <x v="3"/>
    <n v="5"/>
    <s v="MADURA"/>
    <s v="PAMEKASAN"/>
    <s v="PME"/>
    <s v="REG"/>
    <s v="AO"/>
    <x v="0"/>
    <m/>
    <s v="QC MIA - INVALID QUALITY CONTROL MIA"/>
    <s v="RBS-Regional 3"/>
    <d v="2026-08-18T14:44:20"/>
    <d v="2026-08-18T15:47:24"/>
    <n v="69369188"/>
    <m/>
    <n v="152426928318"/>
    <s v="CV TIGA SAUDARA"/>
    <s v="ODP-PME-FBP/50"/>
    <m/>
    <m/>
    <m/>
    <m/>
    <n v="113.56073619999999"/>
    <n v="-7.1241570999999997"/>
    <s v="|MN00558|/CV TIGA SAUDARA/085933769288/k55526867@gmail.com/HSI Bisnis Promo HUT Telkom (1:1) 150 Mbps (Rp 620.000) PSB Rp 150.000/Anam/-7,1241571, 113,5607362"/>
    <s v="Sales Force DBS"/>
    <m/>
    <m/>
    <m/>
    <m/>
    <m/>
    <m/>
    <m/>
    <m/>
    <m/>
    <m/>
    <m/>
    <s v="18-08-2026 14:55:28"/>
    <m/>
    <m/>
    <s v="QC1"/>
    <s v="PME"/>
    <s v="NO ADDON"/>
    <m/>
    <s v="QC MIA - INVALID QUALITY CONTROL MIA - Foto Lokasi Instalasi Tidak Valid - mohon upload lokasi secara langsung tidak editan 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m/>
    <m/>
    <m/>
    <m/>
    <m/>
    <e v="#NUM!"/>
    <e v="#NUM!"/>
    <x v="0"/>
  </r>
  <r>
    <n v="2029"/>
    <n v="1002530038"/>
    <n v="3"/>
    <x v="5"/>
    <n v="5"/>
    <s v="DENPASAR"/>
    <s v="JIMBARAN"/>
    <s v="KUT"/>
    <s v="REG"/>
    <s v="AO"/>
    <x v="0"/>
    <m/>
    <s v="QC MIA - INVALID QUALITY CONTROL MIA"/>
    <s v="RBS-Regional 2"/>
    <d v="2026-08-16T17:53:24"/>
    <d v="2026-08-18T17:24:38"/>
    <n v="69367747"/>
    <n v="3619598924"/>
    <n v="172416429276"/>
    <s v="KUBERA BALI JAYA"/>
    <s v="ODP-KUT-FQ/35"/>
    <m/>
    <m/>
    <m/>
    <m/>
    <n v="115.167289"/>
    <n v="-8.7335550000000008"/>
    <s v="|MN02677|/CP MANOJ VASDEV DARYANANI/089627520004/cvkuberabalijaya@gmail.com"/>
    <s v="Sales Force DBS"/>
    <m/>
    <m/>
    <m/>
    <m/>
    <m/>
    <m/>
    <m/>
    <m/>
    <m/>
    <m/>
    <m/>
    <s v="16-08-2026 17:55:00"/>
    <m/>
    <m/>
    <s v="QC1"/>
    <s v="KUT"/>
    <s v="NO ADDON"/>
    <m/>
    <s v="QC MIA - INVALID QUALITY CONTROL MIA - Indikasi Foto Diambil dari Google Maps - mohon upload lokasi secara langsung tidak goo"/>
    <s v="- BWY DL;BWY DL ~ Saluran Dua Arah(BothWay)[0]  - E23053;E23053 ~ ES23 - Paket HSI Bisnis  Phone (PHONE)[0]  - E23053~null~44864;E23053||11||Abodemen 0[0]  - E23053~null~E23053_IN800;IN800 ~ Free Lokal dan SLJJ 800 Menit ~ E23053[40000]  - 11_11446;Biaya "/>
    <s v="INDIBIZ"/>
    <m/>
    <m/>
    <m/>
    <m/>
    <m/>
    <m/>
    <m/>
    <e v="#NUM!"/>
    <e v="#NUM!"/>
    <x v="0"/>
  </r>
  <r>
    <n v="2030"/>
    <n v="1002506648"/>
    <n v="3"/>
    <x v="0"/>
    <n v="5"/>
    <s v="MATARAM"/>
    <s v="INNER - NUSA TENGGARA"/>
    <s v="MTR"/>
    <s v="REG"/>
    <s v="AO"/>
    <x v="0"/>
    <s v="1P INET"/>
    <s v="Completed (PS)"/>
    <s v="RBS-Regional 3"/>
    <d v="2026-08-03T19:52:56"/>
    <d v="2026-08-05T21:16:46"/>
    <n v="69357853"/>
    <m/>
    <n v="172601796773"/>
    <s v="TOKO AIS"/>
    <s v="ODP-MTR-FDG/116 FDG/D05/116.01"/>
    <s v="WO060838840"/>
    <m/>
    <m/>
    <m/>
    <n v="116.136936274242"/>
    <n v="-8.6075239768913701"/>
    <s v="MD|MYDB-20260803264288|SC00001/MC00069|TOKO AIS|082146086487"/>
    <s v="MYDIGIBIZPARTNER"/>
    <m/>
    <m/>
    <m/>
    <m/>
    <m/>
    <m/>
    <m/>
    <m/>
    <s v="Management Janji"/>
    <s v="2026-08-05 15:00:00 | No Hp Pic : 082146086487 No alt : - Jam Pemasangan : pagi/ siang Tanggal Pemasangan : 05/08/2026 hub sebelum ke lokasi"/>
    <s v="FCC"/>
    <d v="2026-03-08T19:54:44"/>
    <d v="2026-08-05T15:00:00"/>
    <m/>
    <s v="PS"/>
    <s v="MTR"/>
    <s v="NO ADDON"/>
    <n v="20260805"/>
    <s v="Completed"/>
    <s v="HSI Bisnis Promo HUT Telkom PSB 70% - 100 Mbps Dual Band"/>
    <s v="INDIBIZ"/>
    <m/>
    <m/>
    <d v="2026-08-05T15:00:00"/>
    <s v="2026-08-05 15:00:00 | No Hp Pic : 082146086487 No alt : - Jam Pemasangan : pagi/ siang Tanggal Pemasangan : 05/08/2026 hub sebelum ke lokasi"/>
    <n v="2026"/>
    <n v="8"/>
    <n v="5"/>
    <d v="2026-08-05T00:00:00"/>
    <n v="-0.625"/>
    <x v="1"/>
  </r>
  <r>
    <n v="2031"/>
    <n v="1002513949"/>
    <n v="3"/>
    <x v="2"/>
    <n v="4"/>
    <s v="PURWOKERTO"/>
    <s v="CILACAP"/>
    <s v="KRY"/>
    <s v="REG"/>
    <s v="AO"/>
    <x v="0"/>
    <s v="1P INET"/>
    <s v="Completed (PS)"/>
    <s v="RBS-Regional 3"/>
    <d v="2026-08-07T09:52:56"/>
    <d v="2026-08-07T14:45:45"/>
    <n v="69360505"/>
    <m/>
    <n v="143385101124"/>
    <s v="SMP NEGERI 2 SUMPIUH"/>
    <s v="ODP-KRY-FH/036"/>
    <s v="WO061139456"/>
    <m/>
    <m/>
    <m/>
    <n v="109.353478"/>
    <n v="-7.6089570000000002"/>
    <s v="|MC00213|MYIA-057491626290/POI/DIDIK FIRMANSYAH/089512063354/smpnduasumpiuh@gmail.com"/>
    <s v="MYIB_ASSISTANT"/>
    <m/>
    <m/>
    <m/>
    <m/>
    <m/>
    <m/>
    <m/>
    <m/>
    <s v="Management Janji"/>
    <s v="2026-08-10 08:00:00 | Nama Pic : BP DIDIK No Hp Pic : 089512063354 Jam Pemasangan : 08:00 - 12.00 Tanggal Pemasangan : SABTU 08 AGUSTUS 2026 Info Tambahan : Hubungi pelanggan sebelum datang ke lokasi, terima kasih."/>
    <s v="FCC"/>
    <d v="2026-07-08T09:55:18"/>
    <d v="2026-08-10T08:00:00"/>
    <m/>
    <s v="PS"/>
    <s v="KRY"/>
    <s v="NO ADDON"/>
    <n v="20260807"/>
    <s v="Completed"/>
    <s v="HSI Bisnis Promo HUT Telkom PSB 70% - 200 Mbps"/>
    <s v="INDIBIZ"/>
    <m/>
    <m/>
    <d v="2026-08-10T08:00:00"/>
    <s v="2026-08-10 08:00:00 | Nama Pic : BP DIDIK No Hp Pic : 089512063354 Jam Pemasangan : 08:00 - 12.00 Tanggal Pemasangan : SABTU 08 AGUSTUS 2026 Info Tambahan : Hubungi pelanggan sebelum datang ke lokasi, terima kasih."/>
    <n v="2026"/>
    <n v="8"/>
    <n v="7"/>
    <d v="2026-08-07T00:00:00"/>
    <n v="-3.3333333333357587"/>
    <x v="1"/>
  </r>
  <r>
    <n v="2032"/>
    <n v="1002520759"/>
    <n v="3"/>
    <x v="2"/>
    <n v="4"/>
    <s v="MAGELANG"/>
    <s v="TEMANGGUNG"/>
    <s v="TEM"/>
    <s v="REG"/>
    <s v="AO"/>
    <x v="0"/>
    <s v="1P INET"/>
    <s v="Completed (PS)"/>
    <s v="RBS-Regional 3"/>
    <d v="2026-08-11T16:35:57"/>
    <d v="2026-08-12T16:24:08"/>
    <n v="69363624"/>
    <m/>
    <n v="146149124361"/>
    <s v="SPBU KANDANGAN 44.56.215"/>
    <s v="ODP-TMG-FAU/013 FAU/D03/013.01"/>
    <s v="WO061524249"/>
    <m/>
    <m/>
    <m/>
    <n v="110.1855217"/>
    <n v="-7.2659386000000001"/>
    <s v="|MN02495|MYIA-053766632196/POI/ARIS PURWANTO/08112632532/spbu4456215@gmail.com"/>
    <s v="MYIB_ASSISTANT"/>
    <m/>
    <m/>
    <m/>
    <m/>
    <m/>
    <m/>
    <m/>
    <m/>
    <s v="Management Janji"/>
    <s v="2026-08-12 13:00:00 | Nama : BP ABROR (SPV) No Hp : 08112632532 No Alt :  Tgl Pemasangan : 12 Agustus 2026 Interval : PAGI  Note : Hubungi pelanggan terlebih dahulu"/>
    <s v="FCC"/>
    <d v="2026-11-08T16:39:47"/>
    <d v="2026-08-12T13:00:00"/>
    <m/>
    <s v="PS"/>
    <s v="TEM"/>
    <s v="NO ADDON"/>
    <n v="20260812"/>
    <s v="Completed"/>
    <s v="HSI Bisnis Basic Promo HUT Telkom PSB 70% - 50 Mbps"/>
    <s v="INDIBIZ"/>
    <m/>
    <m/>
    <d v="2026-08-12T13:00:00"/>
    <s v="2026-08-12 13:00:00 | Nama : BP ABROR (SPV) No Hp : 08112632532 No Alt :  Tgl Pemasangan : 12 Agustus 2026 Interval : PAGI  Note : Hubungi pelanggan terlebih dahulu"/>
    <n v="2026"/>
    <n v="8"/>
    <n v="12"/>
    <d v="2026-08-12T00:00:00"/>
    <n v="-0.54166666666424135"/>
    <x v="1"/>
  </r>
  <r>
    <n v="2033"/>
    <n v="1002513451"/>
    <n v="3"/>
    <x v="1"/>
    <n v="5"/>
    <s v="KEDIRI"/>
    <s v="TULUNGAGUNG"/>
    <s v="TUL"/>
    <s v="REG"/>
    <s v="AO"/>
    <x v="0"/>
    <s v="1P INET"/>
    <s v="Completed (PS)"/>
    <s v="RBS-Regional 3"/>
    <d v="2026-08-06T18:40:57"/>
    <d v="2026-08-08T06:17:25"/>
    <n v="69360333"/>
    <m/>
    <n v="152606246392"/>
    <s v="UD. Bambang Purwito (SPBU Pertamina 54.662.05)"/>
    <s v="ODP-TUL-FAF/35 FAF/D03/35.01"/>
    <s v="WO061114990"/>
    <m/>
    <m/>
    <m/>
    <n v="111.88695144232599"/>
    <n v="-8.0530011151930907"/>
    <s v="|MN02702|MYIA-096019446945/POI/WAHYU HARTANTO/085708316787/spbu.bsgroup05@gmail.com"/>
    <s v="MYIB_ASSISTANT"/>
    <m/>
    <m/>
    <m/>
    <m/>
    <m/>
    <m/>
    <m/>
    <m/>
    <s v="Management Janji"/>
    <s v="2026-08-07 15:00:00 |  M Janji : (07/08/026) jam Pasang : 09:00 Note : hubungi pelanggan jika ingin kelokasi"/>
    <s v="FCC"/>
    <d v="2026-06-08T18:55:50"/>
    <d v="2026-08-07T15:00:00"/>
    <m/>
    <s v="PS"/>
    <s v="TUL"/>
    <s v="NO ADDON"/>
    <n v="20260808"/>
    <s v="Completed"/>
    <s v="HSI Bisnis Promo HUT Telkom PSB 70% - 50 Mbps"/>
    <s v="INDIBIZ"/>
    <m/>
    <m/>
    <d v="2026-08-07T15:00:00"/>
    <s v="2026-08-07 15:00:00 |  M Janji : (07/08/026) jam Pasang : 09:00 Note : hubungi pelanggan jika ingin kelokasi"/>
    <n v="2026"/>
    <n v="8"/>
    <n v="8"/>
    <d v="2026-08-08T00:00:00"/>
    <n v="0.375"/>
    <x v="1"/>
  </r>
  <r>
    <n v="2034"/>
    <n v="1002530710"/>
    <n v="3"/>
    <x v="2"/>
    <n v="4"/>
    <s v="YOGYAKARTA"/>
    <s v="INNER - YOGYA JATENG SELATAN"/>
    <s v="KEN"/>
    <s v="REG"/>
    <s v="AO"/>
    <x v="0"/>
    <m/>
    <s v="Completed (PS)"/>
    <s v="RBS-Regional 3"/>
    <d v="2026-08-17T11:43:22"/>
    <d v="2026-08-17T13:31:28"/>
    <n v="69367168"/>
    <m/>
    <n v="146130138590"/>
    <s v="KOST PUTRA DAN PUTRI PUCANGANOM"/>
    <s v="ODP-KEN-FGL/086"/>
    <s v="WO061921967"/>
    <m/>
    <m/>
    <m/>
    <n v="110.43449141000001"/>
    <n v="-7.7389175540000004"/>
    <s v="|MC80054|MYIA-030407433714/POI/DWI RUSWANTI/081818205953/egiigosuban05@gmail.com"/>
    <s v="Sales Profesional"/>
    <m/>
    <m/>
    <m/>
    <m/>
    <m/>
    <m/>
    <m/>
    <m/>
    <s v="Management Janji"/>
    <s v="2026-08-16 13:00:00 | Waktu pemasangan : 16 agustus 2026  Jam pemasangan : 08.00 - 12.00  Info Tambahan : Hubungi pelanggan dulu sebelum ke lokasi  terimakasih   "/>
    <s v="FCC"/>
    <s v="17-08-2026 11:55:11"/>
    <m/>
    <m/>
    <s v="PS"/>
    <s v="KEN"/>
    <s v="NO ADDON"/>
    <n v="20260817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17T07:00:00"/>
    <s v="2026-08-16 13:00:00 | Waktu pemasangan : 16 agustus 2026  Jam pemasangan : 08.00 - 12.00  Info Tambahan : Hubungi pelanggan dulu sebelum ke lokasi  terimakasih   "/>
    <n v="2026"/>
    <n v="8"/>
    <n v="17"/>
    <d v="2026-08-17T00:00:00"/>
    <n v="-0.29166666666424135"/>
    <x v="1"/>
  </r>
  <r>
    <n v="2035"/>
    <n v="1002522357"/>
    <n v="3"/>
    <x v="4"/>
    <n v="4"/>
    <s v="PEKALONGAN"/>
    <s v="BREBES"/>
    <s v="BMU"/>
    <s v="REG"/>
    <s v="AO"/>
    <x v="0"/>
    <s v="1P INET"/>
    <s v="102 | FOLLOW UP COMPLETED"/>
    <s v="RBS-Regional 3"/>
    <d v="2026-08-12T14:16:57"/>
    <d v="2026-08-16T15:20:16"/>
    <n v="69364332"/>
    <m/>
    <n v="146281108098"/>
    <s v="SPPG PAGUYANGAN WINDUAJI"/>
    <s v="ODP-BMU-FL/069 FL/D01/069.01"/>
    <s v="WO061594154"/>
    <m/>
    <m/>
    <m/>
    <n v="109.06238"/>
    <n v="-7.3315140000000003"/>
    <s v="|MN00292|MYIA-047497960010/POI/DIO DWIYAN PAZHARI/082328899767/diodwiyanp@gmail.com"/>
    <s v="MYIB_ASSISTANT"/>
    <m/>
    <m/>
    <m/>
    <m/>
    <m/>
    <m/>
    <m/>
    <m/>
    <s v="Management Janji"/>
    <s v="2026-08-13 15:00:00 | Waktu pemasnagan : 13 Agustus 2026 Jam pemasangan : 08.00 - 12.00 Mohon hubungi pelanggan sebelum ke lokasi  Terima kasih"/>
    <s v="FCC"/>
    <d v="2026-12-08T14:39:59"/>
    <d v="2026-08-13T15:00:00"/>
    <s v="Kendala Teknik"/>
    <s v="REVOKE"/>
    <s v="BMU"/>
    <s v="NO ADDON"/>
    <m/>
    <s v="Follow Up Revoke Completed, New Order ID : SC1002529850"/>
    <s v="HSI Bisnis Promo HUT Telkom PSB 70% - 75 Mbps"/>
    <s v="INDIBIZ"/>
    <m/>
    <m/>
    <d v="2026-08-13T15:00:00"/>
    <s v="2026-08-13 15:00:00 | Waktu pemasnagan : 13 Agustus 2026 Jam pemasangan : 08.00 - 12.00 Mohon hubungi pelanggan sebelum ke lokasi  Terima kasih"/>
    <m/>
    <m/>
    <m/>
    <e v="#NUM!"/>
    <e v="#NUM!"/>
    <x v="0"/>
  </r>
  <r>
    <n v="2036"/>
    <n v="1002519093"/>
    <n v="3"/>
    <x v="1"/>
    <n v="5"/>
    <s v="MADIUN"/>
    <s v="BOJONEGORO"/>
    <s v="BJN"/>
    <s v="REG"/>
    <s v="AO"/>
    <x v="0"/>
    <s v="1P INET"/>
    <s v="Completed (PS)"/>
    <s v="RBS-Regional 3"/>
    <d v="2026-08-11T09:46:56"/>
    <d v="2026-08-12T14:42:34"/>
    <n v="69362964"/>
    <m/>
    <n v="152609258566"/>
    <s v="GANESHA WIJAYA KUSUMA"/>
    <s v="ODP-BJN-FD/06 FD/D01/06.01"/>
    <s v="WO061468486"/>
    <m/>
    <m/>
    <m/>
    <n v="111.875527792753"/>
    <n v="-7.1705596571788597"/>
    <s v="|MN02619|MYIA-036217419530/POI/DIAH AYU RENGGO PUSPITOWATI/085113675260/purwantopurwanto0269@gmail.com"/>
    <s v="MYIB_ASSISTANT"/>
    <m/>
    <m/>
    <m/>
    <m/>
    <m/>
    <m/>
    <m/>
    <m/>
    <s v="Management Janji"/>
    <s v="2026-08-13 08:00:00 | Nama PIC : bapak purwanto No HP : 081223751411 Alt :  M Janji : (kamis/13/AGUSTUS/2026) jam Pasang : 09:00 Note : hubungi pelanggan jika ingin kelokasi"/>
    <s v="FCC"/>
    <d v="2026-11-08T09:54:44"/>
    <d v="2026-08-13T08:00:00"/>
    <m/>
    <s v="PS"/>
    <s v="BJN"/>
    <s v="NO ADDON"/>
    <n v="20260812"/>
    <s v="Completed"/>
    <s v="HSI Bisnis Basic Promo HUT Telkom PSB 70% - 50 Mbps"/>
    <s v="INDIBIZ"/>
    <m/>
    <m/>
    <d v="2026-08-13T08:00:00"/>
    <s v="2026-08-13 08:00:00 | Nama PIC : bapak purwanto No HP : 081223751411 Alt :  M Janji : (kamis/13/AGUSTUS/2026) jam Pasang : 09:00 Note : hubungi pelanggan jika ingin kelokasi"/>
    <n v="2026"/>
    <n v="8"/>
    <n v="12"/>
    <d v="2026-08-12T00:00:00"/>
    <n v="-1.3333333333357587"/>
    <x v="1"/>
  </r>
  <r>
    <n v="2037"/>
    <n v="1002522023"/>
    <n v="3"/>
    <x v="6"/>
    <n v="5"/>
    <s v="SIDOARJO"/>
    <s v="INNER - JATIM TIMUR"/>
    <s v="KRN"/>
    <s v="REG"/>
    <s v="AO"/>
    <x v="0"/>
    <s v="1P INET"/>
    <s v="Completed (PS)"/>
    <s v="RBS-Regional 3"/>
    <d v="2026-08-12T12:41:56"/>
    <d v="2026-08-13T20:51:14"/>
    <n v="69364190"/>
    <m/>
    <n v="152331251044"/>
    <s v="WARKOP GIRAS POJAS"/>
    <s v="ODP-KRN-FAC/68 FAC/D04/68.01"/>
    <s v="WO061579907"/>
    <m/>
    <m/>
    <m/>
    <n v="112.5898785"/>
    <n v="-7.3726282999999997"/>
    <s v="MD|MYDB-20260811264964|DN00001/MN00443|WARKOP GIRAS POJAS|085730295814"/>
    <s v="MYDIGIBIZPARTNER"/>
    <m/>
    <m/>
    <m/>
    <m/>
    <m/>
    <m/>
    <m/>
    <m/>
    <s v="Management Janji"/>
    <s v="2026-08-13 13:00:00 | Nama Pic : fatikhurrokhim No Hp Pic : 085730295814 No alt : - Jam Pemasangan : pagi  Tanggal Pemasangan : 13 Agustus 2026"/>
    <s v="FCC"/>
    <d v="2026-12-08T12:55:00"/>
    <d v="2026-08-13T13:00:00"/>
    <m/>
    <s v="PS"/>
    <s v="KRN"/>
    <s v="NO ADDON"/>
    <n v="20260813"/>
    <s v="Completed"/>
    <s v="HSI Bisnis Basic Promo HUT Telkom PSB 70% - 50 Mbps"/>
    <s v="INDIBIZ"/>
    <m/>
    <m/>
    <d v="2026-08-13T13:00:00"/>
    <s v="2026-08-13 13:00:00 | Nama Pic : fatikhurrokhim No Hp Pic : 085730295814 No alt : - Jam Pemasangan : pagi  Tanggal Pemasangan : 13 Agustus 2026"/>
    <n v="2026"/>
    <n v="8"/>
    <n v="13"/>
    <d v="2026-08-13T00:00:00"/>
    <n v="-0.54166666666424135"/>
    <x v="1"/>
  </r>
  <r>
    <n v="2038"/>
    <n v="1002506114"/>
    <n v="3"/>
    <x v="2"/>
    <n v="4"/>
    <s v="YOGYAKARTA"/>
    <s v="GUNUNG KIDUL"/>
    <s v="WNS"/>
    <s v="REG"/>
    <s v="AO"/>
    <x v="0"/>
    <m/>
    <s v="CC - HD1A - INPROGRESS UNCONTACTED"/>
    <s v="RBS-Regional 3"/>
    <d v="2026-08-03T13:34:20"/>
    <d v="2026-08-04T11:31:22"/>
    <n v="69357518"/>
    <m/>
    <n v="143135115014"/>
    <s v="AMA AWA RESORT"/>
    <m/>
    <m/>
    <m/>
    <m/>
    <m/>
    <n v="110.550892668388"/>
    <n v="-8.1311061982196406"/>
    <s v="AMRBS/405613/FARISTA APRILLIA/R3/YOGYAKARTA/HSI BISNIS 1S 150 MBPS PROMO HUT TELKOM 1:1/NOVIDA KARTIKA HADHI/082241020724 08112956569/amaawaresort@gmail.com"/>
    <s v="Amex"/>
    <m/>
    <m/>
    <m/>
    <m/>
    <m/>
    <m/>
    <m/>
    <m/>
    <m/>
    <m/>
    <m/>
    <d v="2026-03-08T13:40:15"/>
    <m/>
    <m/>
    <s v="FCC"/>
    <s v="WNS"/>
    <s v="NO ADDON"/>
    <m/>
    <s v="UNCONTACTED : Mail Box - Memo HANIF NUROHMAN 40981182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2039"/>
    <n v="1002522396"/>
    <n v="3"/>
    <x v="5"/>
    <n v="5"/>
    <s v="SINGARJA"/>
    <s v="GIANYAR"/>
    <s v="UBU"/>
    <s v="REG"/>
    <s v="AO"/>
    <x v="0"/>
    <m/>
    <s v="Completed (PS)"/>
    <s v="RBS-Regional 3"/>
    <d v="2026-08-12T14:28:08"/>
    <d v="2026-08-13T13:25:15"/>
    <n v="69364350"/>
    <m/>
    <n v="172408247929"/>
    <s v="PT. Bali Simpang Siur Ritelindo"/>
    <s v="ODP-UBU-FG/92"/>
    <s v="WO061604469"/>
    <m/>
    <m/>
    <m/>
    <n v="115.29506120000001"/>
    <n v="-8.5262794999999993"/>
    <s v="|MN02658|/PIC GUSTI NGURAH WIRATA/081337951700/spbu.bali.5480519@gmail.com"/>
    <s v="Sales Force DBS"/>
    <m/>
    <m/>
    <m/>
    <m/>
    <m/>
    <m/>
    <m/>
    <m/>
    <s v="Management Janji"/>
    <s v="2026-08-14 08:00:00|M Janji : (13 AGUSTUS 2026) jam Pasang : pagi Note : hubungi pelanggan jika ingin kelokasi|40931149|MYDITA"/>
    <s v="FCC"/>
    <d v="2026-12-08T14:39:59"/>
    <d v="2026-08-14T08:00:00"/>
    <m/>
    <s v="PS"/>
    <s v="UBU"/>
    <s v="NO ADDON"/>
    <n v="20260813"/>
    <s v="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14T08:00:00"/>
    <s v="2026-08-14 08:00:00|M Janji : (13 AGUSTUS 2026) jam Pasang : pagi Note : hubungi pelanggan jika ingin kelokasi|40931149|MYDITA"/>
    <n v="2026"/>
    <n v="8"/>
    <n v="13"/>
    <d v="2026-08-13T00:00:00"/>
    <n v="-1.3333333333357587"/>
    <x v="1"/>
  </r>
  <r>
    <n v="2040"/>
    <n v="1002511892"/>
    <n v="3"/>
    <x v="1"/>
    <n v="5"/>
    <s v="MADIUN"/>
    <s v="NGAWI"/>
    <s v="WKU"/>
    <s v="REG"/>
    <s v="AO"/>
    <x v="0"/>
    <s v="1P INET"/>
    <s v="Completed (PS)"/>
    <s v="RBS-Regional 3"/>
    <d v="2026-08-06T10:52:57"/>
    <d v="2026-08-07T16:51:13"/>
    <n v="69359761"/>
    <m/>
    <n v="152634208061"/>
    <s v="SPBU 54.632.09 SIDOWAYAH 2"/>
    <s v="ODP-WKU-FJ/28 FJ/D03/28.01"/>
    <s v="WO061055057"/>
    <m/>
    <m/>
    <m/>
    <n v="111.338809724364"/>
    <n v="-7.3958621855318603"/>
    <s v="|MN00265|MYIA-008059838918/POI/ROBBY PERMANA PUTRA/089619618698/spbu5463209ngawi@gmail.com"/>
    <s v="MYIB_ASSISTANT"/>
    <m/>
    <m/>
    <m/>
    <m/>
    <m/>
    <m/>
    <m/>
    <m/>
    <s v="Management Janji"/>
    <s v="2026-08-07 08:00:00 | Jam pemasangan : 12.00 Info Tambahan : Hubungi pelanggan dulu sebelum ke lokasi terimakasih "/>
    <s v="FCC"/>
    <d v="2026-06-08T10:55:32"/>
    <d v="2026-08-07T08:00:00"/>
    <m/>
    <s v="PS"/>
    <s v="WKU"/>
    <s v="NO ADDON"/>
    <n v="20260807"/>
    <s v="Completed"/>
    <s v="HSI Bisnis Promo HUT Telkom PSB 70% - 50 Mbps"/>
    <s v="INDIBIZ"/>
    <m/>
    <m/>
    <d v="2026-08-07T08:00:00"/>
    <s v="2026-08-07 08:00:00 | Jam pemasangan : 12.00 Info Tambahan : Hubungi pelanggan dulu sebelum ke lokasi terimakasih "/>
    <n v="2026"/>
    <n v="8"/>
    <n v="7"/>
    <d v="2026-08-07T00:00:00"/>
    <n v="-0.33333333333575865"/>
    <x v="1"/>
  </r>
  <r>
    <n v="2041"/>
    <n v="1002509467"/>
    <n v="3"/>
    <x v="1"/>
    <n v="5"/>
    <s v="MALANG"/>
    <s v="BATU"/>
    <s v="BLB"/>
    <s v="REG"/>
    <s v="AO"/>
    <x v="0"/>
    <s v="1P INET"/>
    <s v="Completed (PS)"/>
    <s v="RBS-Regional 3"/>
    <d v="2026-08-04T19:37:57"/>
    <d v="2026-08-05T16:48:23"/>
    <n v="69358698"/>
    <m/>
    <n v="152702232103"/>
    <s v="FRONT TWO KOST"/>
    <s v="ODP-BLB-FCV/75 FCV/D03/75.01"/>
    <s v="WO060934402"/>
    <m/>
    <m/>
    <m/>
    <n v="112.625164"/>
    <n v="-7.93628"/>
    <s v="|MN01864|MYIA-053022229265/POI/ALVIRA BELLINA/082313420796/alvirabellina04@gmail.com"/>
    <s v="MYIB_ASSISTANT"/>
    <m/>
    <m/>
    <m/>
    <m/>
    <m/>
    <m/>
    <m/>
    <m/>
    <s v="Management Janji"/>
    <s v="2026-08-06 08:00:00 | Nama Pic : bu ALVIRA  No Hp Pic : 082313420796 No alt : - Jam Pemasangan : pagi  Tanggal Pemasangan : 5 Agustus 2026"/>
    <s v="FCC"/>
    <d v="2026-04-08T19:39:44"/>
    <d v="2026-08-06T08:00:00"/>
    <m/>
    <s v="PS"/>
    <s v="BLB"/>
    <s v="NO ADDON"/>
    <n v="20260805"/>
    <s v="Completed"/>
    <s v="HSI Bisnis Promo HUT Telkom PSB 70% - 150 Mbps"/>
    <s v="INDIBIZ"/>
    <m/>
    <m/>
    <d v="2026-08-06T08:00:00"/>
    <s v="2026-08-06 08:00:00 | Nama Pic : bu ALVIRA  No Hp Pic : 082313420796 No alt : - Jam Pemasangan : pagi  Tanggal Pemasangan : 5 Agustus 2026"/>
    <n v="2026"/>
    <n v="8"/>
    <n v="5"/>
    <d v="2026-08-05T00:00:00"/>
    <n v="-1.3333333333357587"/>
    <x v="1"/>
  </r>
  <r>
    <n v="2042"/>
    <n v="1002514045"/>
    <n v="3"/>
    <x v="4"/>
    <n v="4"/>
    <s v="SEMARANG"/>
    <s v="KENDAL"/>
    <s v="KDL"/>
    <s v="REG"/>
    <s v="AO"/>
    <x v="0"/>
    <s v="1P INET"/>
    <s v="Completed (PS)"/>
    <s v="RBS-Regional 3"/>
    <d v="2026-08-07T10:13:56"/>
    <d v="2026-08-08T12:11:08"/>
    <n v="69360528"/>
    <m/>
    <n v="146457106144"/>
    <s v="TOKO SAMI MIRAH"/>
    <s v="ODP-KDL-FAE/031 FAE/D03/031.01"/>
    <s v="WO061141856"/>
    <m/>
    <m/>
    <m/>
    <n v="110.2568344"/>
    <n v="-6.9712294999999997"/>
    <s v="|MN01867|MYIA-041356863134/POI/SITI NUR FARIDAH/0895391307000/nurf14057@gmail.com"/>
    <s v="MYIB_ASSISTANT"/>
    <m/>
    <m/>
    <m/>
    <m/>
    <m/>
    <m/>
    <m/>
    <m/>
    <s v="Management Janji"/>
    <s v="2026-08-08 08:00:00 | Tanggal pemasangan: 6/08/2026 Jam pemasangan : pagi / siang Info Tambahan : Hubungi pelanggan dulu sebelum ke lokasi. terima kasih"/>
    <s v="FCC"/>
    <d v="2026-07-08T10:25:16"/>
    <d v="2026-08-08T08:00:00"/>
    <m/>
    <s v="PS"/>
    <s v="KDL"/>
    <s v="NO ADDON"/>
    <n v="20260808"/>
    <s v="Completed"/>
    <s v="HSI Bisnis Promo HUT Telkom PSB 70% - 50 Mbps"/>
    <s v="INDIBIZ"/>
    <m/>
    <m/>
    <d v="2026-08-08T08:00:00"/>
    <s v="2026-08-08 08:00:00 | Tanggal pemasangan: 6/08/2026 Jam pemasangan : pagi / siang Info Tambahan : Hubungi pelanggan dulu sebelum ke lokasi. terima kasih"/>
    <n v="2026"/>
    <n v="8"/>
    <n v="8"/>
    <d v="2026-08-08T00:00:00"/>
    <n v="-0.33333333333575865"/>
    <x v="1"/>
  </r>
  <r>
    <n v="2043"/>
    <n v="1002520313"/>
    <n v="3"/>
    <x v="1"/>
    <n v="5"/>
    <s v="KEDIRI"/>
    <s v="KEDIRI"/>
    <s v="KDI"/>
    <s v="REG"/>
    <s v="AO"/>
    <x v="0"/>
    <s v="1P INET"/>
    <s v="Completed (PS)"/>
    <s v="RBS-Regional 3"/>
    <d v="2026-08-11T14:59:56"/>
    <d v="2026-08-12T12:06:58"/>
    <n v="69363500"/>
    <m/>
    <n v="152610241488"/>
    <s v="SPBU 54.641.35"/>
    <s v="ODP-KDI-FAV/03 FAV/D01/03.01"/>
    <s v="WO061510680"/>
    <m/>
    <m/>
    <m/>
    <n v="112.0626973"/>
    <n v="-7.8447984000000002"/>
    <s v="|MN00418|MYIA-093312506409/POI/AGUS SALIM/085790775250/tempurejospbu35@gmail.com"/>
    <s v="MYIB_ASSISTANT"/>
    <m/>
    <m/>
    <m/>
    <m/>
    <m/>
    <m/>
    <m/>
    <m/>
    <s v="Management Janji"/>
    <s v="2026-08-12 13:00:00 | Nama PIC : bapak agus No HP : 085790775250 Alt :  M Janji : (RABU/12/AGUSTUS/2026) jam Pasang : 09:00 Note : hubungi pelanggan jika ingin kelokasi"/>
    <s v="FCC"/>
    <d v="2026-11-08T15:10:17"/>
    <d v="2026-08-12T13:00:00"/>
    <m/>
    <s v="PS"/>
    <s v="KDI"/>
    <s v="NO ADDON"/>
    <n v="20260812"/>
    <s v="Completed"/>
    <s v="HSI Bisnis Promo HUT Telkom PSB 70% - 50 Mbps"/>
    <s v="INDIBIZ"/>
    <m/>
    <m/>
    <d v="2026-08-12T13:00:00"/>
    <s v="2026-08-12 13:00:00 | Nama PIC : bapak agus No HP : 085790775250 Alt :  M Janji : (RABU/12/AGUSTUS/2026) jam Pasang : 09:00 Note : hubungi pelanggan jika ingin kelokasi"/>
    <n v="2026"/>
    <n v="8"/>
    <n v="12"/>
    <d v="2026-08-12T00:00:00"/>
    <n v="-0.54166666666424135"/>
    <x v="1"/>
  </r>
  <r>
    <n v="2044"/>
    <n v="1002512020"/>
    <n v="3"/>
    <x v="1"/>
    <n v="5"/>
    <s v="MALANG"/>
    <s v="BATU"/>
    <s v="BTU"/>
    <s v="REG"/>
    <s v="AO"/>
    <x v="0"/>
    <m/>
    <s v="Completed (PS)"/>
    <s v="RBS-Regional 2"/>
    <d v="2026-08-06T11:22:48"/>
    <d v="2026-08-09T18:21:25"/>
    <n v="69359814"/>
    <m/>
    <n v="152707239196"/>
    <s v="warung ini ricebowl 21"/>
    <s v="ODP-BTU-FW/65"/>
    <s v="WO061237862"/>
    <m/>
    <m/>
    <m/>
    <n v="112.52364676072099"/>
    <n v="-7.8809069308708697"/>
    <s v="|MN0915|/warung ini ricebowl 21 /HSI BASIC 1S INET 100MBPS/085158090919/081334940909/jimshoney1095@gmail.com/Rokhim Siswantoro "/>
    <s v="B2B Partner Management (PM)"/>
    <m/>
    <m/>
    <m/>
    <m/>
    <m/>
    <m/>
    <m/>
    <m/>
    <s v="Management Janji"/>
    <s v="2026-08-09 08:00:00|Tanggal pemasangan: 09/08/2026 Jam pemasangan : pagi / siang Info Tambahan : Hubungi pelanggan dulu sebelum ke lokasi. terima kasih|40951377|MYDITA"/>
    <s v="FCC"/>
    <d v="2026-06-08T11:25:46"/>
    <d v="2026-08-09T08:00:00"/>
    <m/>
    <s v="PS"/>
    <s v="BTU"/>
    <s v="NO ADDON"/>
    <n v="20260809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9T08:00:00"/>
    <s v="2026-08-09 08:00:00|Tanggal pemasangan: 09/08/2026 Jam pemasangan : pagi / siang Info Tambahan : Hubungi pelanggan dulu sebelum ke lokasi. terima kasih|40951377|MYDITA"/>
    <n v="2026"/>
    <n v="8"/>
    <n v="9"/>
    <d v="2026-08-09T00:00:00"/>
    <n v="-0.33333333333575865"/>
    <x v="1"/>
  </r>
  <r>
    <n v="2045"/>
    <n v="1002531515"/>
    <n v="3"/>
    <x v="7"/>
    <n v="4"/>
    <s v="KUDUS"/>
    <s v="BLORA"/>
    <s v="NGA"/>
    <s v="REG"/>
    <s v="AO"/>
    <x v="0"/>
    <s v="1P INET"/>
    <s v="OSS - FALLOUT"/>
    <s v="RBS-Regional 3"/>
    <d v="2026-08-17T19:02:56"/>
    <d v="2026-08-18T17:02:48"/>
    <n v="69368413"/>
    <m/>
    <n v="142519105207"/>
    <s v="Luthfi baja cemerlang"/>
    <s v="ODP-NGA-FD/042 FD/D05/042.01"/>
    <s v="WO061954090"/>
    <m/>
    <m/>
    <m/>
    <n v="111.1441159"/>
    <n v="-6.9181242999999997"/>
    <s v="|MC60134|MYIA-046089489830/POI/Muhammad aliyul muttaqin/088985550465/sis718328@gmail.com"/>
    <s v="MYIB_ASSISTANT"/>
    <m/>
    <m/>
    <m/>
    <m/>
    <m/>
    <m/>
    <m/>
    <m/>
    <s v="Management Janji"/>
    <s v="2026-08-18 15:00:00 | telp :088985550465 alt : Tanggal pemasangan :18/08/2026 Jam pemasangan : pagi/siang Info Tambahan : Hubungi pelanggan dulu sebelum ke lokasi terima kasih."/>
    <s v="FCC"/>
    <s v="17-08-2026 19:10:30"/>
    <d v="2026-08-18T15:00:00"/>
    <s v="Kendala Lainnya"/>
    <s v="FO_WFM"/>
    <s v="NGA"/>
    <s v="NO ADDON"/>
    <m/>
    <s v="Provisioning Failed|WFM|INF009067657|Doble input dengan SC 1002531330"/>
    <s v="HSI Bisnis PSB 70% - 300 Mbps"/>
    <s v="INDIBIZ"/>
    <m/>
    <m/>
    <d v="2026-08-18T15:00:00"/>
    <s v="2026-08-18 15:00:00 | telp :088985550465 alt : Tanggal pemasangan :18/08/2026 Jam pemasangan : pagi/siang Info Tambahan : Hubungi pelanggan dulu sebelum ke lokasi terima kasih."/>
    <m/>
    <m/>
    <m/>
    <e v="#NUM!"/>
    <e v="#NUM!"/>
    <x v="0"/>
  </r>
  <r>
    <n v="2046"/>
    <n v="1002532436"/>
    <n v="3"/>
    <x v="0"/>
    <n v="5"/>
    <s v="MATARAM"/>
    <s v="BIMA"/>
    <s v="SAP"/>
    <s v="REG"/>
    <s v="AO"/>
    <x v="0"/>
    <m/>
    <s v="8 | OSS - PONR"/>
    <s v="RBS-Regional 3"/>
    <d v="2026-08-18T10:11:56"/>
    <d v="2026-08-18T12:26:06"/>
    <n v="69361211"/>
    <m/>
    <n v="172610305738"/>
    <s v="Kios Aiman"/>
    <s v="ODP-SAP-FAB/20"/>
    <s v="WO061982703"/>
    <m/>
    <m/>
    <m/>
    <n v="119.01255070000001"/>
    <n v="-8.585483"/>
    <s v="|MN02085|MYIA-040467897273/POI/rifdan/085338475722/rifdanwildan07@gmail.com"/>
    <s v="Sales Profesional"/>
    <m/>
    <m/>
    <m/>
    <m/>
    <m/>
    <m/>
    <m/>
    <m/>
    <s v="Management Janji"/>
    <s v="2026-08-09 08:00:00 | Nama PIC : Bp Rifdan  No Hp : 085338475722  No Alt : -  Tgl Pemasangan : 09 Agustus 2026  Interval : PAGI SIANG  Note : Hubungi pelanggan terlebih dahulu"/>
    <s v="FCC"/>
    <s v="18-08-2026 10:25:47"/>
    <m/>
    <m/>
    <s v="ACT_COM"/>
    <s v="SAP"/>
    <s v="ANTAREZ"/>
    <m/>
    <s v="PONR"/>
    <s v="- 11_11446;Biaya PSB HSI EBIS Tunai di Depan ~ 11[150000]  - E23015;E23015 ~ ES23 - Perangkat ONT[0]  - E23015~null~44292;E23015||11||Abodemen 0[0]  - E23015~null~E23015_SWONTPREM;SWONTPREM ~ Biaya Sewa ONT Premium ~ E23015[50000]  - E23046;E23046 ~ ES23 "/>
    <s v="INDIBIZ"/>
    <m/>
    <m/>
    <d v="2026-08-18T07:00:00"/>
    <s v="2026-08-09 08:00:00 | Nama PIC : Bp Rifdan  No Hp : 085338475722  No Alt : -  Tgl Pemasangan : 09 Agustus 2026  Interval : PAGI SIANG  Note : Hubungi pelanggan terlebih dahulu"/>
    <m/>
    <m/>
    <m/>
    <e v="#NUM!"/>
    <e v="#NUM!"/>
    <x v="0"/>
  </r>
  <r>
    <n v="2047"/>
    <n v="1002524596"/>
    <n v="3"/>
    <x v="6"/>
    <n v="5"/>
    <s v="SIDOARJO"/>
    <s v="INNER - JATIM TIMUR"/>
    <s v="GDA"/>
    <s v="REG"/>
    <s v="AO"/>
    <x v="0"/>
    <m/>
    <s v="Completed (PS)"/>
    <s v="RBS-Regional 3"/>
    <d v="2026-08-13T14:56:57"/>
    <d v="2026-08-13T16:44:52"/>
    <n v="69357539"/>
    <n v="3135910054"/>
    <n v="152317261893"/>
    <s v="PT. BQUIK OTOMOTIF INDONESIA"/>
    <s v="ODP-GDA-FAL/55"/>
    <s v="WO061680251"/>
    <m/>
    <m/>
    <m/>
    <n v="112.730961063397"/>
    <n v="-7.3945807003909101"/>
    <s v="AMRBS;403145;EVA LESTARI BANGUN;AO;PT. BQUIK OTOMOTIF INDONESIA;HSI Bisnis 1:1 (INET+Voice) 50 Mbps (479k);81181141676;81119922069;dimas.m@b-quik.co.id"/>
    <s v="Amex"/>
    <m/>
    <m/>
    <m/>
    <m/>
    <m/>
    <m/>
    <m/>
    <m/>
    <s v="Management Janji"/>
    <s v="2026-08-15 08:00:00|M Janji : (04/08/2026)  jam Pasang : 09:00  Note : hubungi pelanggan jika ingin kelokasi|40931150|MYDITA"/>
    <s v="FCC"/>
    <s v="13-08-2026 15:10:25"/>
    <m/>
    <m/>
    <s v="PS"/>
    <s v="GDA"/>
    <s v="NO ADDON"/>
    <n v="20260813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13T07:00:00"/>
    <s v="2026-08-15 08:00:00|M Janji : (04/08/2026)  jam Pasang : 09:00  Note : hubungi pelanggan jika ingin kelokasi|40931150|MYDITA"/>
    <n v="2026"/>
    <n v="8"/>
    <n v="13"/>
    <d v="2026-08-13T00:00:00"/>
    <n v="-0.29166666666424135"/>
    <x v="1"/>
  </r>
  <r>
    <n v="2048"/>
    <n v="1002529661"/>
    <n v="3"/>
    <x v="6"/>
    <n v="5"/>
    <s v="JEMBER"/>
    <s v="BONDOWOSO"/>
    <s v="BOW"/>
    <s v="REG"/>
    <s v="AO"/>
    <x v="0"/>
    <m/>
    <s v="Completed (PS)"/>
    <s v="RBS-Regional 3"/>
    <d v="2026-08-16T13:38:42"/>
    <d v="2026-08-18T16:40:11"/>
    <n v="69367525"/>
    <m/>
    <n v="152507223719"/>
    <s v="TOKO AL - BAROKAH UTAMA"/>
    <s v="ODP-BOW-FAH/09"/>
    <s v="WO061896411"/>
    <m/>
    <m/>
    <m/>
    <n v="113.72039959999999"/>
    <n v="-7.8906220999999999"/>
    <s v="|MC30183|/TOKO AL - BAROKAH UTAMA /WINBACK HSI B2B + NETMONK + OCA BREACH CHECKER (1:1) 300MBPS 1,306,5RB PSB DISC 70%/085165081293/baisuni344@gmail.com/MOHAMMAD AKRAMAL WILDAN/-7.8906625,113.7204531"/>
    <s v="Sales Force DBS"/>
    <m/>
    <m/>
    <m/>
    <m/>
    <m/>
    <m/>
    <m/>
    <m/>
    <s v="Management Janji"/>
    <s v="2026-08-17 15:00:00|Tanggal Pemasangan : 17 Agustus 2026 Jam Pemasangan : 08:00 15:00 Info Tambahan : Hubungi pelanggan dulu sebelum ke lokasi terimakasih|40961370|MYDITA"/>
    <s v="FCC"/>
    <s v="16-08-2026 13:39:58"/>
    <d v="2026-08-17T15:00:00"/>
    <m/>
    <s v="PS"/>
    <s v="BOW"/>
    <s v="NETMONK - OCA"/>
    <n v="20260818"/>
    <s v="Completed"/>
    <s v="- 11_11446;Biaya PSB HSI EBIS Tunai di Depan ~ 11[150000]  - E23015;E23015 ~ ES23 - Perangkat ONT[0]  - E23015~null~44292;E23015||11||Abodemen 0[0]  - E23015~null~E23015_SWONTPREM;SWONTPREM ~ Biaya Sewa ONT Premium ~ E23015[50000]  - E24057;E24057 ~ ES24 "/>
    <s v="INDIBIZ"/>
    <m/>
    <m/>
    <d v="2026-08-17T15:00:00"/>
    <s v="2026-08-17 15:00:00|Tanggal Pemasangan : 17 Agustus 2026 Jam Pemasangan : 08:00 15:00 Info Tambahan : Hubungi pelanggan dulu sebelum ke lokasi terimakasih|40961370|MYDITA"/>
    <n v="2026"/>
    <n v="8"/>
    <n v="18"/>
    <d v="2026-08-18T00:00:00"/>
    <n v="0.375"/>
    <x v="1"/>
  </r>
  <r>
    <n v="2049"/>
    <n v="1002508632"/>
    <n v="3"/>
    <x v="6"/>
    <n v="5"/>
    <s v="JEMBER"/>
    <s v="JEMBER"/>
    <s v="JGW"/>
    <s v="REG"/>
    <s v="AO"/>
    <x v="0"/>
    <s v="1P INET"/>
    <s v="Completed (PS)"/>
    <s v="RBS-Regional 3"/>
    <d v="2026-08-04T14:38:57"/>
    <d v="2026-08-05T15:13:56"/>
    <n v="69358363"/>
    <m/>
    <n v="152514214842"/>
    <s v="Bimbel Pijar"/>
    <s v="ODP-JGW-FG/31 FG/D03/31.01"/>
    <s v="WO060903996"/>
    <m/>
    <m/>
    <m/>
    <n v="113.6773975"/>
    <n v="-8.3396560999999991"/>
    <s v="MD|MYID-4042608040005|RBIZindibiz|BIMBEL PIJAR|085230765600"/>
    <s v="SOBIZ"/>
    <m/>
    <m/>
    <m/>
    <m/>
    <m/>
    <m/>
    <m/>
    <m/>
    <s v="Management Janji"/>
    <s v="2026-08-05 13:00:00 |  M Janji : (5 AGUSTUS 2026) jam Pasang : siang Note : hubungi pelanggan jika ingin kelokasi"/>
    <s v="FCC"/>
    <d v="2026-04-08T14:40:14"/>
    <d v="2026-08-05T13:00:00"/>
    <m/>
    <s v="PS"/>
    <s v="JGW"/>
    <s v="NO ADDON"/>
    <n v="20260805"/>
    <s v="Completed"/>
    <s v="HSI Bisnis Khusus Winback 3.0 PSB 70% - 50 Mbps"/>
    <s v="INDIBIZ"/>
    <m/>
    <m/>
    <d v="2026-08-05T13:00:00"/>
    <s v="2026-08-05 13:00:00 |  M Janji : (5 AGUSTUS 2026) jam Pasang : siang Note : hubungi pelanggan jika ingin kelokasi"/>
    <n v="2026"/>
    <n v="8"/>
    <n v="5"/>
    <d v="2026-08-05T00:00:00"/>
    <n v="-0.54166666666424135"/>
    <x v="1"/>
  </r>
  <r>
    <n v="2050"/>
    <n v="1002515978"/>
    <n v="3"/>
    <x v="6"/>
    <n v="5"/>
    <s v="SIDOARJO"/>
    <s v="JOMBANG"/>
    <s v="JOM"/>
    <s v="REG"/>
    <s v="AO"/>
    <x v="0"/>
    <m/>
    <s v="Completed (PS)"/>
    <s v="RBS-Regional 3"/>
    <d v="2026-08-08T13:44:28"/>
    <d v="2026-08-08T16:51:58"/>
    <n v="69361487"/>
    <m/>
    <n v="152318240698"/>
    <s v="KPTR ARTA ROSAN TIJARI"/>
    <s v="ODP-JOM-FU/30"/>
    <s v="WO061269756"/>
    <m/>
    <m/>
    <m/>
    <n v="112.2464648"/>
    <n v="-7.6131174000000001"/>
    <s v="|MN02084|/KPTR ARTA ROSAN TIJARI/WINBACK 2.0 HSI B2B (1:1) 75MBPS 415RB PSB DISC 70%/085706941233/officialkptrartarosantijari@gmail.com/EKO UTOMO /-7.6131441, 112.2464541"/>
    <s v="Sales Force DBS"/>
    <m/>
    <m/>
    <m/>
    <m/>
    <m/>
    <m/>
    <m/>
    <m/>
    <s v="Management Janji"/>
    <s v="2026-08-09 13:00:00|Nama PIC : Bp Eko No Hp : 085706941233 No Alt : - Tgl Pemasangan : 09 Agustus 2026 Interval : PAGI SIANG Note : Hubungi pelanggan terlebih dahulu|40951378|MYDITA"/>
    <s v="FCC"/>
    <d v="2026-08-08T13:55:01"/>
    <d v="2026-08-09T13:00:00"/>
    <m/>
    <s v="PS"/>
    <s v="JOM"/>
    <s v="NO ADDON"/>
    <n v="2026080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9T13:00:00"/>
    <s v="2026-08-09 13:00:00|Nama PIC : Bp Eko No Hp : 085706941233 No Alt : - Tgl Pemasangan : 09 Agustus 2026 Interval : PAGI SIANG Note : Hubungi pelanggan terlebih dahulu|40951378|MYDITA"/>
    <n v="2026"/>
    <n v="8"/>
    <n v="8"/>
    <d v="2026-08-08T00:00:00"/>
    <n v="-1.5416666666642413"/>
    <x v="1"/>
  </r>
  <r>
    <n v="2051"/>
    <n v="1002518658"/>
    <n v="3"/>
    <x v="0"/>
    <n v="5"/>
    <s v="MATARAM"/>
    <s v="LOMBOK TIMUR UTARA"/>
    <s v="SGG"/>
    <s v="REG"/>
    <s v="AO"/>
    <x v="0"/>
    <m/>
    <s v="Completed (PS)"/>
    <s v="RBS-Regional 3"/>
    <d v="2026-08-10T18:05:44"/>
    <d v="2026-08-11T20:18:17"/>
    <n v="69361748"/>
    <m/>
    <n v="172604213762"/>
    <s v="TOKO PORTUGAL"/>
    <s v="ODP-SGG-FAF/02"/>
    <s v="WO061442410"/>
    <m/>
    <m/>
    <m/>
    <n v="116.03887589999999"/>
    <n v="-8.4577933999999999"/>
    <s v="MD|MYDB-20260808264780|DN00001/MN01272|TOKO PORTUGAL|085205044407"/>
    <s v="MYDIGIBIZPARTNER"/>
    <m/>
    <m/>
    <m/>
    <m/>
    <m/>
    <m/>
    <m/>
    <m/>
    <s v="Management Janji"/>
    <s v="2026-08-10 08:00:00 | Nama PIC : Bp Isnaidi  No Hp : 085205044407  No Alt : -  Tgl Pemasangan : 10 Agustus 2026  Interval : PAGI SIANG  Note : Hubungi pelanggan terlebih dahulu"/>
    <s v="FCC"/>
    <d v="2026-10-08T18:39:50"/>
    <m/>
    <s v="Kendala Lainnya"/>
    <s v="PS"/>
    <s v="SGG"/>
    <s v="NO ADDON"/>
    <n v="20260811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0T07:00:00"/>
    <s v="2026-08-10 08:00:00 | Nama PIC : Bp Isnaidi  No Hp : 085205044407  No Alt : -  Tgl Pemasangan : 10 Agustus 2026  Interval : PAGI SIANG  Note : Hubungi pelanggan terlebih dahulu"/>
    <n v="2026"/>
    <n v="8"/>
    <n v="11"/>
    <d v="2026-08-11T00:00:00"/>
    <n v="0.70833333333575865"/>
    <x v="1"/>
  </r>
  <r>
    <n v="2052"/>
    <n v="1002516149"/>
    <n v="3"/>
    <x v="1"/>
    <n v="5"/>
    <s v="KEDIRI"/>
    <s v="BLITAR"/>
    <s v="KBN"/>
    <s v="REG"/>
    <s v="AO"/>
    <x v="0"/>
    <s v="1P INET"/>
    <s v="Completed (PS)"/>
    <s v="RBS-Regional 3"/>
    <d v="2026-08-08T16:22:56"/>
    <d v="2026-08-10T07:46:46"/>
    <n v="69361591"/>
    <m/>
    <n v="152732202761"/>
    <s v="SPBU SELOREJO 54.661.19 AGUNG CATUR UTAMA GROUP"/>
    <s v="ODP-KBN-FB/06 FB/D02/06.01"/>
    <s v="WO061279799"/>
    <m/>
    <m/>
    <m/>
    <n v="112.41648600000001"/>
    <n v="-8.1351139999999997"/>
    <s v="|MN02734|MYIA-053864582884/POI/AGUNG SUYONO/081233969959/spbuselorejo@gmail.com"/>
    <s v="MYIB_ASSISTANT"/>
    <m/>
    <m/>
    <m/>
    <m/>
    <m/>
    <m/>
    <m/>
    <m/>
    <s v="Management Janji"/>
    <s v="2026-08-09 13:00:00 | Tanggal pemasangan: 09/08/2026 Jam pemasangan : pagi / siang Info Tambahan : Hubungi pelanggan dulu sebelum ke lokasi. terima kasih"/>
    <s v="FCC"/>
    <d v="2026-08-08T16:25:12"/>
    <d v="2026-08-09T13:00:00"/>
    <m/>
    <s v="PS"/>
    <s v="KBN"/>
    <s v="NO ADDON"/>
    <n v="20260810"/>
    <s v="Completed"/>
    <s v="HSI Bisnis Basic Promo HUT Telkom PSB 70% - 50 Mbps"/>
    <s v="INDIBIZ"/>
    <m/>
    <m/>
    <d v="2026-08-09T13:00:00"/>
    <s v="2026-08-09 13:00:00 | Tanggal pemasangan: 09/08/2026 Jam pemasangan : pagi / siang Info Tambahan : Hubungi pelanggan dulu sebelum ke lokasi. terima kasih"/>
    <n v="2026"/>
    <n v="8"/>
    <n v="10"/>
    <d v="2026-08-10T00:00:00"/>
    <n v="0.45833333333575865"/>
    <x v="1"/>
  </r>
  <r>
    <n v="2053"/>
    <n v="1002533163"/>
    <n v="3"/>
    <x v="2"/>
    <n v="4"/>
    <s v="MAGELANG"/>
    <s v="MAGELANG"/>
    <s v="MTY"/>
    <s v="REG"/>
    <s v="AO"/>
    <x v="0"/>
    <m/>
    <s v="Completed (PS)"/>
    <s v="RBS-Regional 3"/>
    <d v="2026-08-18T13:29:02"/>
    <d v="2026-08-18T16:43:52"/>
    <n v="69366335"/>
    <m/>
    <n v="146175114884"/>
    <s v="PT. BINTANG SAYAP UTAMA"/>
    <s v="ODP-MTY-FAF/002"/>
    <s v="WO062012474"/>
    <m/>
    <m/>
    <m/>
    <n v="110.22531499999999"/>
    <n v="-7.510256"/>
    <s v="|MN00935|MYIA-030181233717/POI/ANDI SISWANTO/082232693152/andisiswanto43@gmail.com"/>
    <s v="Sales Profesional"/>
    <m/>
    <m/>
    <m/>
    <m/>
    <m/>
    <m/>
    <m/>
    <m/>
    <s v="Management Janji"/>
    <s v="2026-08-15 15:00:00 | M Janji : (15/08/2026)  jam Pasang : 09:00  Note : hubungi pelanggan jika ingin kelokasi"/>
    <s v="FCC"/>
    <s v="18-08-2026 13:40:43"/>
    <m/>
    <m/>
    <s v="PS"/>
    <s v="MTY"/>
    <s v="NO ADDON"/>
    <n v="20260818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8T07:00:00"/>
    <s v="2026-08-15 15:00:00 | M Janji : (15/08/2026)  jam Pasang : 09:00  Note : hubungi pelanggan jika ingin kelokasi"/>
    <n v="2026"/>
    <n v="8"/>
    <n v="18"/>
    <d v="2026-08-18T00:00:00"/>
    <n v="-0.29166666666424135"/>
    <x v="1"/>
  </r>
  <r>
    <n v="2054"/>
    <n v="1002518598"/>
    <n v="3"/>
    <x v="6"/>
    <n v="5"/>
    <s v="JEMBER"/>
    <s v="BONDOWOSO"/>
    <s v="PRJ"/>
    <s v="REG"/>
    <s v="AO"/>
    <x v="0"/>
    <s v="1P INET"/>
    <s v="Completed (PS)"/>
    <s v="RBS-Regional 3"/>
    <d v="2026-08-10T17:14:56"/>
    <d v="2026-08-12T09:55:29"/>
    <n v="69362741"/>
    <m/>
    <n v="152526201935"/>
    <s v="SPBU 5468207 KLABANG BONDOWOSO"/>
    <s v="ODP-PRJ-FE/08 FE/D02/08.01"/>
    <s v="WO061436292"/>
    <m/>
    <m/>
    <m/>
    <n v="113.965574"/>
    <n v="-7.8181960000000004"/>
    <s v="|MN02617|MYIA-054222465839/POI/KRISTIAN FAJAR/082311921375/migasasriklabang@gmail.com"/>
    <s v="MYIB_ASSISTANT"/>
    <m/>
    <m/>
    <m/>
    <m/>
    <m/>
    <m/>
    <m/>
    <m/>
    <s v="Management Janji"/>
    <s v="2026-08-11 15:00:00 | Nama : BP ONI (SUPERVISOR) No Hp : 082311921375 No Alt :  Tgl Pemasangan : 11 Agustus 2026 Interval : PAGI  Note : Hubungi pelanggan terlebih dahulu"/>
    <s v="FCC"/>
    <d v="2026-10-08T17:39:53"/>
    <d v="2026-08-11T15:00:00"/>
    <s v="Kendala Pelanggan"/>
    <s v="PS"/>
    <s v="PRJ"/>
    <s v="NO ADDON"/>
    <n v="20260812"/>
    <s v="Completed"/>
    <s v="HSI Bisnis Promo HUT Telkom PSB 70% - 50 Mbps"/>
    <s v="INDIBIZ"/>
    <m/>
    <m/>
    <d v="2026-08-11T15:00:00"/>
    <s v="2026-08-11 15:00:00 | Nama : BP ONI (SUPERVISOR) No Hp : 082311921375 No Alt :  Tgl Pemasangan : 11 Agustus 2026 Interval : PAGI  Note : Hubungi pelanggan terlebih dahulu"/>
    <n v="2026"/>
    <n v="8"/>
    <n v="12"/>
    <d v="2026-08-12T00:00:00"/>
    <n v="0.375"/>
    <x v="1"/>
  </r>
  <r>
    <n v="2055"/>
    <n v="1002530492"/>
    <n v="3"/>
    <x v="3"/>
    <n v="5"/>
    <s v="MADURA"/>
    <s v="PAMEKASAN"/>
    <s v="PME"/>
    <s v="REG"/>
    <s v="AO"/>
    <x v="0"/>
    <m/>
    <s v="Completed (PS)"/>
    <s v="RBS-Regional 3"/>
    <d v="2026-08-17T09:36:30"/>
    <d v="2026-08-18T13:05:02"/>
    <n v="69367850"/>
    <m/>
    <n v="152426928252"/>
    <s v="TOKO ANWARI JAYA"/>
    <s v="ODP-PME-FAU/07"/>
    <s v="WO061920771"/>
    <m/>
    <m/>
    <m/>
    <n v="113.54480289999999"/>
    <n v="-7.2326401999999996"/>
    <s v="|MC70132|/MUHAMMAD ANWARI-TOKO ANWARI JAYA/085337058964/jumiangjaya@gmail.com/HSI Bisnis + Netmonk Promo 2026 300 Mbps (Rp 1.186.100) PSB 150.000/-7.2325518, 113.5447761/Dekat Jl. Pantai Jumiang, Jumiang, Tanjung, Kec. Pademawu, Kabupaten Pamekasan, Jawa "/>
    <s v="Sales Force DBS"/>
    <m/>
    <m/>
    <m/>
    <m/>
    <m/>
    <m/>
    <m/>
    <m/>
    <s v="Management Janji"/>
    <s v="2026-08-18 13:00:00|Nama PIC : Bp Anwari No Hp : 085337058964 No Alt : - Tgl Pemasangan : 18 Agustus 2026 Interval : PAGI SIANG Note : Hubungi pelanggan terlebih dahulu|40951378|MYDITA"/>
    <s v="FCC"/>
    <s v="17-08-2026 09:39:54"/>
    <d v="2026-08-18T13:00:00"/>
    <m/>
    <s v="PS"/>
    <s v="PME"/>
    <s v="NETMONK"/>
    <n v="20260818"/>
    <s v="Completed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d v="2026-08-18T13:00:00"/>
    <s v="2026-08-18 13:00:00|Nama PIC : Bp Anwari No Hp : 085337058964 No Alt : - Tgl Pemasangan : 18 Agustus 2026 Interval : PAGI SIANG Note : Hubungi pelanggan terlebih dahulu|40951378|MYDITA"/>
    <n v="2026"/>
    <n v="8"/>
    <n v="18"/>
    <d v="2026-08-18T00:00:00"/>
    <n v="-0.54166666666424135"/>
    <x v="1"/>
  </r>
  <r>
    <n v="2056"/>
    <n v="1002515408"/>
    <n v="3"/>
    <x v="2"/>
    <n v="4"/>
    <s v="PURWOKERTO"/>
    <s v="BANJARNEGARA"/>
    <s v="BJR"/>
    <s v="REG"/>
    <s v="AO"/>
    <x v="0"/>
    <s v="1P INET"/>
    <s v="102 | FOLLOW UP COMPLETED"/>
    <s v="RBS-Regional 3"/>
    <d v="2026-08-07T17:28:56"/>
    <d v="2026-08-09T13:52:12"/>
    <n v="69361112"/>
    <m/>
    <n v="146372102428"/>
    <s v="MIYAVI STORE BNA"/>
    <s v="ODP-BJR-FU/071 FU/D03/071.01"/>
    <s v="WO061196132"/>
    <m/>
    <m/>
    <m/>
    <n v="109.593497"/>
    <n v="-7.4143350000000003"/>
    <s v="|MN00649|MYIA-044608818602/POI/Miftahudin/088238656449/dianasipit62@gmail.com"/>
    <s v="MYIB_ASSISTANT"/>
    <m/>
    <m/>
    <m/>
    <m/>
    <m/>
    <m/>
    <m/>
    <m/>
    <s v="Management Janji"/>
    <s v="2026-08-09 13:00:00 | M Janji : (08/08/026) jam Pasang : 09:00 Note : hubungi pelanggan jika ingin kelokasi"/>
    <s v="FCC"/>
    <d v="2026-07-08T17:40:11"/>
    <d v="2026-08-09T13:00:00"/>
    <m/>
    <s v="REVOKE"/>
    <s v="BJR"/>
    <s v="NO ADDON"/>
    <m/>
    <s v="Follow Up Revoke Completed, New Order ID : SC1002516506"/>
    <s v="HSI Bisnis Basic Promo HUT Telkom PSB 70% - 50 Mbps"/>
    <s v="INDIBIZ"/>
    <m/>
    <m/>
    <d v="2026-08-09T13:00:00"/>
    <s v="2026-08-09 13:00:00 | M Janji : (08/08/026) jam Pasang : 09:00 Note : hubungi pelanggan jika ingin kelokasi"/>
    <m/>
    <m/>
    <m/>
    <e v="#NUM!"/>
    <e v="#NUM!"/>
    <x v="0"/>
  </r>
  <r>
    <n v="2057"/>
    <n v="1002518599"/>
    <n v="3"/>
    <x v="7"/>
    <n v="4"/>
    <s v="SOLO"/>
    <s v="WONOGIRI"/>
    <s v="WNG"/>
    <s v="REG"/>
    <s v="AO"/>
    <x v="0"/>
    <s v="1P INET"/>
    <s v="Completed (PS)"/>
    <s v="RBS-Regional 3"/>
    <d v="2026-08-10T17:14:56"/>
    <d v="2026-08-12T14:12:40"/>
    <n v="69362747"/>
    <m/>
    <n v="143554101384"/>
    <s v="KANTOR SPBU 4457524"/>
    <s v="ODP-WNG-FU/036"/>
    <s v="WO061436376"/>
    <m/>
    <m/>
    <m/>
    <n v="110.7360347"/>
    <n v="-7.7964516000000001"/>
    <s v="|MN02255|MYIA-091386811678/POI/ARIFIN KURNIAWAN /085524817779/karangtengahspbu21@gmail.com"/>
    <s v="MYIB_ASSISTANT"/>
    <m/>
    <m/>
    <m/>
    <m/>
    <m/>
    <m/>
    <m/>
    <m/>
    <s v="Management Janji"/>
    <s v="2026-08-11 13:00:00 | Jam pemasangan : 12.00 Info Tambahan : Hubungi pelanggan dulu sebelum ke lokasi terimakasih "/>
    <s v="FCC"/>
    <d v="2026-10-08T17:39:53"/>
    <d v="2026-08-11T13:00:00"/>
    <m/>
    <s v="PS"/>
    <s v="WNG"/>
    <s v="NO ADDON"/>
    <n v="20260812"/>
    <s v="Completed"/>
    <s v="HSI Bisnis Basic Promo HUT Telkom PSB 70% - 50 Mbps"/>
    <s v="INDIBIZ"/>
    <m/>
    <m/>
    <d v="2026-08-11T13:00:00"/>
    <s v="2026-08-11 13:00:00 | Jam pemasangan : 12.00 Info Tambahan : Hubungi pelanggan dulu sebelum ke lokasi terimakasih "/>
    <n v="2026"/>
    <n v="8"/>
    <n v="12"/>
    <d v="2026-08-12T00:00:00"/>
    <n v="0.45833333333575865"/>
    <x v="1"/>
  </r>
  <r>
    <n v="2058"/>
    <n v="1002506431"/>
    <n v="3"/>
    <x v="4"/>
    <n v="4"/>
    <s v="PEKALONGAN"/>
    <s v="SLAWI"/>
    <s v="ADW"/>
    <s v="REG"/>
    <s v="AO"/>
    <x v="0"/>
    <s v="1P INET"/>
    <s v="Completed (PS)"/>
    <s v="RBS-Regional 3"/>
    <d v="2026-08-03T15:46:56"/>
    <d v="2026-08-04T11:22:18"/>
    <n v="69357717"/>
    <m/>
    <n v="146282105509"/>
    <s v="SDN LEBETENG 02"/>
    <s v="ODP-ADW-FM/033 FM/D01/033.01"/>
    <s v="WO060816154"/>
    <m/>
    <m/>
    <m/>
    <n v="109.1778205"/>
    <n v="-6.9307309000000004"/>
    <s v="|MN00292|MYIA-040740529672/POI/Moh. Aris Nugroho/085641775490/sdnlebeteng02@gmail.com"/>
    <s v="MYIB_ASSISTANT"/>
    <m/>
    <m/>
    <m/>
    <m/>
    <m/>
    <m/>
    <m/>
    <m/>
    <s v="Management Janji"/>
    <s v="2026-08-04 13:00:00 | Nama PIC : Aris  No HP : 085641775490 Alt :  M Janji : 04/08/2026 Jam Pasang : 08.00 - 13:00  NoteÃ‚Â :  hubungi terlebih dahulu sebelum kelokasi"/>
    <s v="FCC"/>
    <d v="2026-03-08T16:10:38"/>
    <d v="2026-08-04T13:00:00"/>
    <m/>
    <s v="PS"/>
    <s v="ADW"/>
    <s v="NO ADDON"/>
    <n v="20260804"/>
    <s v="Completed"/>
    <s v="HSI Bisnis Basic Promo HUT Telkom PSB 70% - 50 Mbps"/>
    <s v="INDIBIZ"/>
    <m/>
    <m/>
    <d v="2026-08-04T13:00:00"/>
    <s v="2026-08-04 13:00:00 | Nama PIC : Aris  No HP : 085641775490 Alt :  M Janji : 04/08/2026 Jam Pasang : 08.00 - 13:00  NoteÃ‚Â :  hubungi terlebih dahulu sebelum kelokasi"/>
    <n v="2026"/>
    <n v="8"/>
    <n v="4"/>
    <d v="2026-08-04T00:00:00"/>
    <n v="-0.54166666666424135"/>
    <x v="1"/>
  </r>
  <r>
    <n v="2059"/>
    <n v="1002516411"/>
    <n v="3"/>
    <x v="0"/>
    <n v="5"/>
    <s v="MATARAM"/>
    <s v="SUMBAWA"/>
    <s v="TLW"/>
    <s v="REG"/>
    <s v="AO"/>
    <x v="0"/>
    <s v="1P INET"/>
    <s v="Completed (PS)"/>
    <s v="RBS-Regional 3"/>
    <d v="2026-08-09T11:28:56"/>
    <d v="2026-08-10T20:52:29"/>
    <n v="69361804"/>
    <m/>
    <n v="172610203619"/>
    <s v="HOMESTAY SHAKILA"/>
    <s v="ODP-TLW-FA/30 FA/D05/30.01"/>
    <s v="WO061310599"/>
    <m/>
    <m/>
    <m/>
    <n v="116.85646088735101"/>
    <n v="-8.7449102709905908"/>
    <s v="|MN02367|MYIA-037807748710/POI/INDAH SULASTERI/085333206747/shakilakamula71@gmail.com"/>
    <s v="MYIB_ASSISTANT"/>
    <m/>
    <m/>
    <m/>
    <m/>
    <m/>
    <m/>
    <m/>
    <m/>
    <s v="Management Janji"/>
    <s v="2026-08-10 08:00:00 | M Janji : (10/08/2026) jam Pasang : 09:00 Note : hubungi pelanggan jika ingin kelokasi"/>
    <s v="FCC"/>
    <d v="2026-09-08T11:39:44"/>
    <d v="2026-08-10T08:00:00"/>
    <m/>
    <s v="PS"/>
    <s v="TLW"/>
    <s v="NETMONK"/>
    <n v="20260810"/>
    <s v="Completed"/>
    <s v="HSI Bisnis Bundling Netmonk Promo 2026 PSB 70% - 200 Mbps"/>
    <s v="INDIBIZ"/>
    <m/>
    <m/>
    <d v="2026-08-10T08:00:00"/>
    <s v="2026-08-10 08:00:00 | M Janji : (10/08/2026) jam Pasang : 09:00 Note : hubungi pelanggan jika ingin kelokasi"/>
    <n v="2026"/>
    <n v="8"/>
    <n v="10"/>
    <d v="2026-08-10T00:00:00"/>
    <n v="-0.33333333333575865"/>
    <x v="1"/>
  </r>
  <r>
    <n v="2060"/>
    <n v="1002530821"/>
    <n v="3"/>
    <x v="0"/>
    <n v="5"/>
    <s v="MATARAM"/>
    <s v="INNER - NUSA TENGGARA"/>
    <s v="SWE"/>
    <s v="REG"/>
    <s v="AO"/>
    <x v="0"/>
    <s v="1P INET"/>
    <s v="Completed (PS)"/>
    <s v="RBS-Regional 3"/>
    <d v="2026-08-17T12:47:56"/>
    <d v="2026-08-18T20:11:44"/>
    <n v="69368054"/>
    <m/>
    <n v="172605804170"/>
    <s v="SDN 2 SELAT"/>
    <s v="ODP-SWE-FAU/39 FAU/D01/39.01"/>
    <s v="WO061926119"/>
    <m/>
    <m/>
    <m/>
    <n v="116.207173829536"/>
    <n v="-8.57756283527298"/>
    <s v="|MC40299|MYIA-044942651474/POI/aziz irwandi/087897473040/aziztoke@gmail.com"/>
    <s v="MYIB_ASSISTANT"/>
    <m/>
    <m/>
    <m/>
    <m/>
    <m/>
    <m/>
    <m/>
    <m/>
    <s v="Management Janji"/>
    <s v="2026-08-18 13:00:00 | M Janji : (18 AGUSTUS 2026) jam Pasang : siang Note : hubungi pelanggan jika ingin kelokasi"/>
    <s v="FCC"/>
    <s v="17-08-2026 12:54:48"/>
    <d v="2026-08-18T13:00:00"/>
    <m/>
    <s v="PS"/>
    <s v="SWE"/>
    <s v="NO ADDON"/>
    <n v="20260818"/>
    <s v="Completed"/>
    <s v="HSI Bisnis Promo HUT Telkom PSB 70% - 200 Mbps"/>
    <s v="INDIBIZ"/>
    <m/>
    <m/>
    <d v="2026-08-18T13:00:00"/>
    <s v="2026-08-18 13:00:00 | M Janji : (18 AGUSTUS 2026) jam Pasang : siang Note : hubungi pelanggan jika ingin kelokasi"/>
    <n v="2026"/>
    <n v="8"/>
    <n v="18"/>
    <d v="2026-08-18T00:00:00"/>
    <n v="-0.54166666666424135"/>
    <x v="1"/>
  </r>
  <r>
    <n v="2061"/>
    <n v="1002526347"/>
    <n v="3"/>
    <x v="3"/>
    <n v="5"/>
    <s v="MADURA"/>
    <s v="PAMEKASAN"/>
    <s v="PME"/>
    <s v="REG"/>
    <s v="AO"/>
    <x v="0"/>
    <s v="1P INET"/>
    <s v="Completed (PS)"/>
    <s v="RBS-Regional 3"/>
    <d v="2026-08-14T12:52:56"/>
    <d v="2026-08-15T18:15:22"/>
    <n v="69366018"/>
    <m/>
    <n v="152426928218"/>
    <s v="JM TAILOR"/>
    <s v="ODP-PME-FAP/26"/>
    <s v="WO061741606"/>
    <m/>
    <m/>
    <m/>
    <n v="113.50992880761601"/>
    <n v="-7.2203715643033304"/>
    <s v="MD|MYDB-20260814265292|DN00001/MN00558|JM TAILOR|083177644967"/>
    <s v="MYDIGIBIZPARTNER"/>
    <m/>
    <m/>
    <m/>
    <m/>
    <m/>
    <m/>
    <m/>
    <m/>
    <s v="Management Janji"/>
    <s v="2026-08-15 13:00:00 | Tanggal pemasangan: 27/07/2026 Jam pemasangan : pagi / siang Info Tambahan : Hubungi pelanggan dulu sebelum ke lokasi. terima kasih"/>
    <s v="FCC"/>
    <s v="14-08-2026 12:54:56"/>
    <d v="2026-08-15T13:00:00"/>
    <m/>
    <s v="PS"/>
    <s v="PME"/>
    <s v="NO ADDON"/>
    <n v="20260815"/>
    <s v="Completed"/>
    <s v="HSI Bisnis Promo HUT Telkom PSB 70% - 200 Mbps"/>
    <s v="INDIBIZ"/>
    <m/>
    <m/>
    <d v="2026-08-15T13:00:00"/>
    <s v="2026-08-15 13:00:00 | Tanggal pemasangan: 27/07/2026 Jam pemasangan : pagi / siang Info Tambahan : Hubungi pelanggan dulu sebelum ke lokasi. terima kasih"/>
    <n v="2026"/>
    <n v="8"/>
    <n v="15"/>
    <d v="2026-08-15T00:00:00"/>
    <n v="-0.54166666666424135"/>
    <x v="1"/>
  </r>
  <r>
    <n v="2062"/>
    <n v="1002521210"/>
    <n v="3"/>
    <x v="1"/>
    <n v="5"/>
    <s v="MADIUN"/>
    <s v="PONOROGO"/>
    <s v="PON"/>
    <s v="REG"/>
    <s v="AO"/>
    <x v="0"/>
    <s v="1P INET"/>
    <s v="Completed (PS)"/>
    <s v="RBS-Regional 3"/>
    <d v="2026-08-12T08:22:56"/>
    <d v="2026-08-13T18:39:20"/>
    <n v="69363794"/>
    <m/>
    <n v="152604231089"/>
    <s v="SPBU 54.634.08"/>
    <s v="ODP-PON-FBA/26 FBA/D02/26.01"/>
    <s v="WO061553203"/>
    <m/>
    <m/>
    <m/>
    <n v="111.46005700000001"/>
    <n v="-7.8568040000000003"/>
    <s v="|MN00282|MYIA-081391829232/POI/Fajar Isnani/08123420960/isnani1964@gmail.com"/>
    <s v="MYIB_ASSISTANT"/>
    <m/>
    <m/>
    <m/>
    <m/>
    <m/>
    <m/>
    <m/>
    <m/>
    <s v="Management Janji"/>
    <s v="2026-08-13 08:00:00 | Nama PIC : Bp Fajar No HP : 08123420960 No Alt : - M Janji :  13 Agustus 2026 Jam Pasang : Pagi / Siang Note : hubungi pelanggan jika ingin kelokasi"/>
    <s v="FCC"/>
    <d v="2026-12-08T08:39:52"/>
    <d v="2026-08-13T08:00:00"/>
    <m/>
    <s v="PS"/>
    <s v="PON"/>
    <s v="NO ADDON"/>
    <n v="20260813"/>
    <s v="Completed"/>
    <s v="HSI Bisnis Promo HUT Telkom PSB 70% - 50 Mbps"/>
    <s v="INDIBIZ"/>
    <m/>
    <m/>
    <d v="2026-08-13T08:00:00"/>
    <s v="2026-08-13 08:00:00 | Nama PIC : Bp Fajar No HP : 08123420960 No Alt : - M Janji :  13 Agustus 2026 Jam Pasang : Pagi / Siang Note : hubungi pelanggan jika ingin kelokasi"/>
    <n v="2026"/>
    <n v="8"/>
    <n v="13"/>
    <d v="2026-08-13T00:00:00"/>
    <n v="-0.33333333333575865"/>
    <x v="1"/>
  </r>
  <r>
    <n v="2063"/>
    <n v="1002529406"/>
    <n v="3"/>
    <x v="1"/>
    <n v="5"/>
    <s v="MALANG"/>
    <s v="KEPANJEN"/>
    <s v="SBP"/>
    <s v="REG"/>
    <s v="AO"/>
    <x v="0"/>
    <s v="1P INET"/>
    <s v="Completed (PS)"/>
    <s v="RBS-Regional 3"/>
    <d v="2026-08-16T10:38:58"/>
    <d v="2026-08-16T15:10:50"/>
    <n v="69367350"/>
    <m/>
    <n v="152716202871"/>
    <s v="WARKOP KOLEGA"/>
    <s v="ODP-SBP-FB/36 FB/D05/36.01"/>
    <s v="WO061861320"/>
    <m/>
    <m/>
    <m/>
    <n v="112.471955157816"/>
    <n v="-8.1536486182817391"/>
    <s v="MD|MYDB-20260815265503|SC20017/MC20200|WARKOP KOLEGA|083160521121"/>
    <s v="MYDIGIBIZPARTNER"/>
    <m/>
    <m/>
    <m/>
    <m/>
    <m/>
    <m/>
    <m/>
    <m/>
    <s v="Management Janji"/>
    <s v="2026-08-17 08:00:00 | Tanggal pemasangan: 17/08/2026 Jam pemasangan : pagi / siang Info Tambahan : Hubungi pelanggan dulu sebelum ke lokasi terima kasih."/>
    <s v="FCC"/>
    <s v="16-08-2026 10:40:33"/>
    <d v="2026-08-17T08:00:00"/>
    <m/>
    <s v="PS"/>
    <s v="SBP"/>
    <s v="NO ADDON"/>
    <n v="20260816"/>
    <s v="Completed"/>
    <s v="HSI Bisnis Promo HUT Telkom PSB 70% - 300 Mbps"/>
    <s v="INDIBIZ"/>
    <m/>
    <m/>
    <d v="2026-08-17T08:00:00"/>
    <s v="2026-08-17 08:00:00 | Tanggal pemasangan: 17/08/2026 Jam pemasangan : pagi / siang Info Tambahan : Hubungi pelanggan dulu sebelum ke lokasi terima kasih."/>
    <n v="2026"/>
    <n v="8"/>
    <n v="16"/>
    <d v="2026-08-16T00:00:00"/>
    <n v="-1.3333333333357587"/>
    <x v="1"/>
  </r>
  <r>
    <n v="2064"/>
    <n v="1002504366"/>
    <n v="3"/>
    <x v="0"/>
    <n v="5"/>
    <s v="MATARAM"/>
    <s v="LOMBOK TIMUR UTARA"/>
    <s v="SEL"/>
    <s v="REG"/>
    <s v="AO"/>
    <x v="0"/>
    <s v="1P INET"/>
    <s v="Completed (PS)"/>
    <s v="RBS-Regional 3"/>
    <d v="2026-08-01T10:34:56"/>
    <d v="2026-08-03T12:53:50"/>
    <n v="69356619"/>
    <m/>
    <n v="172619203228"/>
    <s v="Kost nana"/>
    <s v="ODP-SEL-FAF/12"/>
    <s v="WO060628216"/>
    <m/>
    <m/>
    <m/>
    <n v="116.523908302187"/>
    <n v="-8.6500519354867897"/>
    <s v="MD|MYDB-20260801264107|SC00001/MC00149|Kost nana|081917999910"/>
    <s v="MYDIGIBIZPARTNER"/>
    <m/>
    <m/>
    <m/>
    <m/>
    <m/>
    <m/>
    <m/>
    <m/>
    <s v="Management Janji"/>
    <s v="2026-08-06 15:00:00 | Nama PIC : Bp Dani No Hp : 081917999910 No Alt : - Tgl Pemasangan : 06 Agustus 2026 Interval : PAGI SIANG Note : Hubungi pelanggan terlebih dahulu"/>
    <s v="FCC"/>
    <d v="2026-01-08T10:39:46"/>
    <d v="2026-08-06T15:00:00"/>
    <m/>
    <s v="PS"/>
    <s v="SEL"/>
    <s v="NO ADDON"/>
    <n v="20260803"/>
    <s v="Completed"/>
    <s v="HSI Bisnis Promo HUT Telkom PSB 70% - 50 Mbps"/>
    <s v="INDIBIZ"/>
    <m/>
    <m/>
    <d v="2026-08-06T15:00:00"/>
    <s v="2026-08-06 15:00:00 | Nama PIC : Bp Dani No Hp : 081917999910 No Alt : - Tgl Pemasangan : 06 Agustus 2026 Interval : PAGI SIANG Note : Hubungi pelanggan terlebih dahulu"/>
    <n v="2026"/>
    <n v="8"/>
    <n v="3"/>
    <d v="2026-08-03T00:00:00"/>
    <n v="-3.625"/>
    <x v="1"/>
  </r>
  <r>
    <n v="2065"/>
    <n v="1002529976"/>
    <n v="3"/>
    <x v="1"/>
    <n v="5"/>
    <s v="KEDIRI"/>
    <s v="NGANJUK"/>
    <s v="GON"/>
    <s v="REG"/>
    <s v="AO"/>
    <x v="0"/>
    <s v="1P INET"/>
    <s v="Completed (PS)"/>
    <s v="RBS-Regional 3"/>
    <d v="2026-08-16T16:50:56"/>
    <d v="2026-08-17T13:48:28"/>
    <n v="69367713"/>
    <m/>
    <n v="152628204190"/>
    <s v="KLINIK SEHATI HERBAL"/>
    <s v="ODP-GDN-FE/28 FE/D04/28.01"/>
    <s v="WO061893208"/>
    <m/>
    <m/>
    <m/>
    <n v="111.95070505142201"/>
    <n v="-7.5463839468588203"/>
    <s v="MD|MYDB-20260814265435|SC20016/MC20202|KLINIK SEHATI HERBAL|085792237607"/>
    <s v="MYDIGIBIZPARTNER"/>
    <m/>
    <m/>
    <m/>
    <m/>
    <m/>
    <m/>
    <m/>
    <m/>
    <s v="Management Janji"/>
    <s v="2026-08-17 13:00:00 | Tanggal pemasangan: 17/08/2026 Jam pemasangan : pagi / siang Info Tambahan : Hubungi pelanggan dulu sebelum ke lokasi terima kasih."/>
    <s v="FCC"/>
    <s v="16-08-2026 16:54:58"/>
    <d v="2026-08-17T13:00:00"/>
    <m/>
    <s v="PS"/>
    <s v="GON"/>
    <s v="NO ADDON"/>
    <n v="20260817"/>
    <s v="Completed"/>
    <s v="HSI Bisnis Promo HUT Telkom PSB 70% - 300 Mbps"/>
    <s v="INDIBIZ"/>
    <m/>
    <m/>
    <d v="2026-08-17T13:00:00"/>
    <s v="2026-08-17 13:00:00 | Tanggal pemasangan: 17/08/2026 Jam pemasangan : pagi / siang Info Tambahan : Hubungi pelanggan dulu sebelum ke lokasi terima kasih."/>
    <n v="2026"/>
    <n v="8"/>
    <n v="17"/>
    <d v="2026-08-17T00:00:00"/>
    <n v="-0.54166666666424135"/>
    <x v="1"/>
  </r>
  <r>
    <n v="2066"/>
    <n v="1002512806"/>
    <n v="3"/>
    <x v="7"/>
    <n v="4"/>
    <s v="SOLO"/>
    <s v="BOYOLALI"/>
    <s v="BYL"/>
    <s v="REG"/>
    <s v="AO"/>
    <x v="0"/>
    <s v="1P INET"/>
    <s v="OSS - FALLOUT"/>
    <s v="RBS-Regional 3"/>
    <d v="2026-08-06T15:02:59"/>
    <d v="2026-08-10T16:16:05"/>
    <n v="69360127"/>
    <m/>
    <n v="143553212588"/>
    <s v="SSB Logistik Winong"/>
    <s v="ODP-BYL-FC/016"/>
    <s v="WO061089607"/>
    <m/>
    <m/>
    <m/>
    <n v="110.56755054742"/>
    <n v="-7.52270343786972"/>
    <s v="MD|MYDB-20260806264544|DN00001/MN00442|SSB Logistik Winong|6285702042042"/>
    <s v="MYDIGIBIZPARTNER"/>
    <m/>
    <m/>
    <m/>
    <m/>
    <m/>
    <m/>
    <m/>
    <m/>
    <s v="Management Janji"/>
    <s v="2026-08-07 13:00:00 |  M Janji : (07/08/026) jam Pasang : 09:00 Note : hubungi pelanggan jika ingin kelokasi"/>
    <s v="FCC"/>
    <d v="2026-06-08T15:25:44"/>
    <d v="2026-08-07T13:00:00"/>
    <s v="Kendala Teknik"/>
    <s v="FO_WFM"/>
    <s v="BYL"/>
    <s v="NO ADDON"/>
    <m/>
    <s v="Provisioning Failed|WFM|INF009013067|KOORDINAT PEL :-7.520612,110.568381 KET KENDALA : di lokasi belum tercover jaringan TELK"/>
    <s v="HSI Bisnis Basic Promo HUT Telkom PSB 70% - 50 Mbps"/>
    <s v="INDIBIZ"/>
    <m/>
    <m/>
    <d v="2026-08-07T13:00:00"/>
    <s v="2026-08-07 13:00:00 |  M Janji : (07/08/026) jam Pasang : 09:00 Note : hubungi pelanggan jika ingin kelokasi"/>
    <m/>
    <m/>
    <m/>
    <e v="#NUM!"/>
    <e v="#NUM!"/>
    <x v="0"/>
  </r>
  <r>
    <n v="2067"/>
    <n v="1002528566"/>
    <n v="3"/>
    <x v="7"/>
    <n v="4"/>
    <s v="SOLO"/>
    <s v="SRAGEN"/>
    <s v="SRG"/>
    <s v="REG"/>
    <s v="AO"/>
    <x v="0"/>
    <s v="1P INET"/>
    <s v="Completed (PS)"/>
    <s v="RBS-Regional 3"/>
    <d v="2026-08-15T15:32:57"/>
    <d v="2026-08-16T12:47:35"/>
    <n v="69367062"/>
    <m/>
    <n v="146565009609"/>
    <s v="SMK TUNAS HARAPAN PLUPUH"/>
    <s v="ODP-SRG-FC/065 FC/D02/065.01"/>
    <s v="WO061832705"/>
    <m/>
    <m/>
    <m/>
    <n v="110.8853743"/>
    <n v="-7.4233361000000002"/>
    <s v="|MN01811|MYIA-073210862396/POI/WANGSIT ARIO/08562747777/wangsitbosskecil@gmail.com"/>
    <s v="MYIB_ASSISTANT"/>
    <m/>
    <m/>
    <m/>
    <m/>
    <m/>
    <m/>
    <m/>
    <m/>
    <s v="Management Janji"/>
    <s v="2026-08-16 13:00:00 | Nama PIC:  bp wangsit  No HP: 08562747777 Alt: Tanggal: 16/08/2026 Jam Pasang: Siang Note: Hubungi sebelum ke lokasi, terimakasih. "/>
    <s v="FCC"/>
    <s v="15-08-2026 15:39:51"/>
    <d v="2026-08-16T13:00:00"/>
    <m/>
    <s v="PS"/>
    <s v="SRG"/>
    <s v="NO ADDON"/>
    <n v="20260816"/>
    <s v="Completed"/>
    <s v="HSI Bisnis Basic Promo HUT Telkom PSB 70% - 100 Mbps Dual Band"/>
    <s v="INDIBIZ"/>
    <m/>
    <m/>
    <d v="2026-08-16T13:00:00"/>
    <s v="2026-08-16 13:00:00 | Nama PIC:  bp wangsit  No HP: 08562747777 Alt: Tanggal: 16/08/2026 Jam Pasang: Siang Note: Hubungi sebelum ke lokasi, terimakasih. "/>
    <n v="2026"/>
    <n v="8"/>
    <n v="16"/>
    <d v="2026-08-16T00:00:00"/>
    <n v="-0.54166666666424135"/>
    <x v="1"/>
  </r>
  <r>
    <n v="2068"/>
    <n v="1002508351"/>
    <n v="3"/>
    <x v="1"/>
    <n v="5"/>
    <s v="MALANG"/>
    <s v="BATU"/>
    <s v="SGS"/>
    <s v="REG"/>
    <s v="AO"/>
    <x v="0"/>
    <s v="1P INET"/>
    <s v="102 | FOLLOW UP COMPLETED"/>
    <s v="RBS-Regional 3"/>
    <d v="2026-08-04T13:49:57"/>
    <d v="2026-08-06T13:25:00"/>
    <n v="69358315"/>
    <m/>
    <n v="152721299531"/>
    <s v="Rumah Kost Bunga Sakura"/>
    <s v="ODP-SGS-FF/126 FF/D11/126.01"/>
    <s v="WO060897005"/>
    <m/>
    <m/>
    <m/>
    <n v="112.738888"/>
    <n v="-7.9155660000000001"/>
    <s v="|MN00814|MYIA-066834258501/POI/Lasinah/089601828558/ainuranwar022@gmail.com"/>
    <s v="MYIB_ASSISTANT"/>
    <m/>
    <m/>
    <m/>
    <m/>
    <m/>
    <m/>
    <m/>
    <m/>
    <s v="Management Janji"/>
    <s v="2026-08-05 13:00:00 | Nama PIC: bp ainur  Notel: 089601828558 Alt: -  Tanggal: 5/8/2026 Jam Pasang: Siang Note: Hubungi sebelum ke lokasi, terimakasih."/>
    <s v="FCC"/>
    <d v="2026-04-08T13:54:57"/>
    <d v="2026-08-05T13:00:00"/>
    <m/>
    <s v="REVOKE"/>
    <s v="SGS"/>
    <s v="NO ADDON"/>
    <m/>
    <s v="Follow Up Revoke Completed, New Order ID : SC1002512387"/>
    <s v="HSI Bisnis Promo HUT Telkom PSB 70% - 300 Mbps"/>
    <s v="INDIBIZ"/>
    <m/>
    <m/>
    <d v="2026-08-05T13:00:00"/>
    <s v="2026-08-05 13:00:00 | Nama PIC: bp ainur  Notel: 089601828558 Alt: -  Tanggal: 5/8/2026 Jam Pasang: Siang Note: Hubungi sebelum ke lokasi, terimakasih."/>
    <m/>
    <m/>
    <m/>
    <e v="#NUM!"/>
    <e v="#NUM!"/>
    <x v="0"/>
  </r>
  <r>
    <n v="2069"/>
    <n v="1002512445"/>
    <n v="3"/>
    <x v="7"/>
    <n v="4"/>
    <s v="KUDUS"/>
    <s v="PURWODADI"/>
    <s v="GDO"/>
    <s v="REG"/>
    <s v="AO"/>
    <x v="0"/>
    <s v="1P INET"/>
    <s v="Completed (PS)"/>
    <s v="RBS-Regional 3"/>
    <d v="2026-08-06T13:37:57"/>
    <d v="2026-08-07T16:48:03"/>
    <n v="69359978"/>
    <m/>
    <n v="142521103420"/>
    <s v="SPBU 4458108"/>
    <s v="ODP-GDO-FG/040 FG/D05/040.01"/>
    <s v="WO061077757"/>
    <m/>
    <m/>
    <m/>
    <n v="110.781368"/>
    <n v="-7.0262019999999996"/>
    <s v="|MN01996|MYIA-049216302494/POI/Arif Nur Andika Putra/082241689878/4458108@gmail.com"/>
    <s v="MYIB_ASSISTANT"/>
    <m/>
    <m/>
    <m/>
    <m/>
    <m/>
    <m/>
    <m/>
    <m/>
    <s v="Management Janji"/>
    <s v="2026-08-07 13:00:00 | M Janji :  07 Agustus 2026 Jam Pasang : Siang Note : hubungi pelanggan jika ingin ke lokasi, terima kasih."/>
    <s v="FCC"/>
    <d v="2026-06-08T13:40:05"/>
    <d v="2026-08-07T13:00:00"/>
    <m/>
    <s v="PS"/>
    <s v="GDO"/>
    <s v="NO ADDON"/>
    <n v="20260807"/>
    <s v="Completed"/>
    <s v="HSI Bisnis Promo HUT Telkom PSB 70% - 50 Mbps"/>
    <s v="INDIBIZ"/>
    <m/>
    <m/>
    <d v="2026-08-07T13:00:00"/>
    <s v="2026-08-07 13:00:00 | M Janji :  07 Agustus 2026 Jam Pasang : Siang Note : hubungi pelanggan jika ingin ke lokasi, terima kasih."/>
    <n v="2026"/>
    <n v="8"/>
    <n v="7"/>
    <d v="2026-08-07T00:00:00"/>
    <n v="-0.54166666666424135"/>
    <x v="1"/>
  </r>
  <r>
    <n v="2070"/>
    <n v="1002533539"/>
    <n v="3"/>
    <x v="7"/>
    <n v="4"/>
    <s v="SOLO"/>
    <s v="INNER - SOLO JATENG TIMUR"/>
    <s v="GLD"/>
    <s v="REG"/>
    <s v="AO"/>
    <x v="0"/>
    <m/>
    <s v="Completed (PS)"/>
    <s v="RBS-Regional 3"/>
    <d v="2026-08-18T14:37:51"/>
    <d v="2026-08-18T16:41:52"/>
    <n v="69366553"/>
    <m/>
    <n v="146514602316"/>
    <s v="PT. PANGGUNG SEJAHTERA"/>
    <s v="ODP-GLD-FY/008"/>
    <s v="WO062022716"/>
    <m/>
    <m/>
    <m/>
    <n v="110.8375793"/>
    <n v="-7.5599189999999998"/>
    <s v="MD|MYDB-20260814265336|DN00001/MN00440|PT. PANGGUNG SEJAHTERA|081225064898"/>
    <s v="MYDIGIBIZPARTNER"/>
    <m/>
    <m/>
    <m/>
    <m/>
    <m/>
    <m/>
    <m/>
    <m/>
    <s v="Management Janji"/>
    <s v="2026-08-16 08:00:00 | Jam Pemasangan : 08:00 - 12.00  Tanggal Pemasangan : 15/08/2026  Info Tambahan : Hubungi pelanggan sebelum datang ke lokasi"/>
    <s v="FCC"/>
    <s v="18-08-2026 14:40:02"/>
    <m/>
    <m/>
    <s v="PS"/>
    <s v="GLD"/>
    <s v="NO ADDON"/>
    <n v="2026081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8T07:00:00"/>
    <s v="2026-08-16 08:00:00 | Jam Pemasangan : 08:00 - 12.00  Tanggal Pemasangan : 15/08/2026  Info Tambahan : Hubungi pelanggan sebelum datang ke lokasi"/>
    <n v="2026"/>
    <n v="8"/>
    <n v="18"/>
    <d v="2026-08-18T00:00:00"/>
    <n v="-0.29166666666424135"/>
    <x v="1"/>
  </r>
  <r>
    <n v="2071"/>
    <n v="1002524772"/>
    <n v="3"/>
    <x v="2"/>
    <n v="4"/>
    <s v="MAGELANG"/>
    <s v="MUNTILAN"/>
    <s v="MUN"/>
    <s v="REG"/>
    <s v="AO"/>
    <x v="0"/>
    <s v="1P INET"/>
    <s v="MIA - INVALID SURVEY"/>
    <s v="RBS-Regional 3"/>
    <d v="2026-08-13T15:44:57"/>
    <d v="2026-08-14T16:01:19"/>
    <n v="69365372"/>
    <m/>
    <n v="141146114830"/>
    <s v="Brilink Muntilan"/>
    <s v="ODP-MUN-FAG/005 FAG/D01/005.01"/>
    <s v="WO061686638"/>
    <m/>
    <m/>
    <m/>
    <n v="110.282983"/>
    <n v="-7.5797819999999998"/>
    <s v="|MN02816|MYIA-007084247961/POI/Ihsan Ardany/085803067947/ardaniy578@gmail.com"/>
    <s v="MYIB_ASSISTANT"/>
    <m/>
    <m/>
    <m/>
    <m/>
    <m/>
    <m/>
    <m/>
    <m/>
    <s v="Management Janji"/>
    <s v="2026-08-15 11:00:00 | Nama : BP IHSAN ARDANY No Hp : 085803067947 No Alt :  Tgl Pemasangan : 14 Agustus 2026 Interval : SIANG Note : Hubungi pelanggan terlebih dahulu"/>
    <s v="FCC"/>
    <s v="13-08-2026 15:55:16"/>
    <d v="2026-08-15T11:00:00"/>
    <m/>
    <s v="SURVEY_NEW_MANJA"/>
    <s v="MUN"/>
    <s v="NO ADDON"/>
    <m/>
    <s v="MIE - INVALID SURVEY - Bangunan/Perangkat Pelanggan Belum Siap"/>
    <s v="HSI Bisnis Basic Promo HUT Telkom PSB 70% - 50 Mbps"/>
    <s v="INDIBIZ"/>
    <m/>
    <m/>
    <d v="2026-08-15T11:00:00"/>
    <s v="2026-08-15 11:00:00 | Nama : BP IHSAN ARDANY No Hp : 085803067947 No Alt :  Tgl Pemasangan : 14 Agustus 2026 Interval : SIANG Note : Hubungi pelanggan terlebih dahulu"/>
    <m/>
    <m/>
    <m/>
    <e v="#NUM!"/>
    <e v="#NUM!"/>
    <x v="0"/>
  </r>
  <r>
    <n v="2072"/>
    <n v="1002509725"/>
    <n v="3"/>
    <x v="4"/>
    <n v="4"/>
    <s v="PEKALONGAN"/>
    <s v="TEGAL"/>
    <s v="TEG"/>
    <s v="REG"/>
    <s v="AO"/>
    <x v="0"/>
    <s v="1P INET"/>
    <s v="Completed (PS)"/>
    <s v="RBS-Regional 3"/>
    <d v="2026-08-05T09:19:56"/>
    <d v="2026-08-06T13:18:26"/>
    <n v="69358807"/>
    <m/>
    <n v="142212126650"/>
    <s v="PT MITRA WARNA UTAMA"/>
    <s v="ODP-TEG-FAB/054 FAB/D05/054.01"/>
    <s v="WO060953294"/>
    <m/>
    <m/>
    <m/>
    <n v="109.110699668526"/>
    <n v="-6.8671715460380298"/>
    <s v="MD|MYDB-20260803264257|DN00001/MN00347|PT MITRA WARNA UTAMA|085792368333"/>
    <s v="MYDIGIBIZPARTNER"/>
    <m/>
    <m/>
    <m/>
    <m/>
    <m/>
    <m/>
    <m/>
    <m/>
    <s v="Management Janji"/>
    <s v="2026-08-06 08:00:00 | Tanggal pemasangan: 04/08/2026 Jam pemasangan : pagi / siang Info Tambahan : Hubungi pelanggan dulu sebelum ke lokasi. terima kasih "/>
    <s v="FCC"/>
    <d v="2026-05-08T09:24:57"/>
    <d v="2026-08-06T08:00:00"/>
    <m/>
    <s v="PS"/>
    <s v="TEG"/>
    <s v="NO ADDON"/>
    <n v="20260806"/>
    <s v="Completed"/>
    <s v="HSI Bisnis Promo HUT Telkom PSB 70% - 200 Mbps"/>
    <s v="INDIBIZ"/>
    <m/>
    <m/>
    <d v="2026-08-06T08:00:00"/>
    <s v="2026-08-06 08:00:00 | Tanggal pemasangan: 04/08/2026 Jam pemasangan : pagi / siang Info Tambahan : Hubungi pelanggan dulu sebelum ke lokasi. terima kasih "/>
    <n v="2026"/>
    <n v="8"/>
    <n v="6"/>
    <d v="2026-08-06T00:00:00"/>
    <n v="-0.33333333333575865"/>
    <x v="1"/>
  </r>
  <r>
    <n v="2073"/>
    <n v="1002529831"/>
    <n v="3"/>
    <x v="0"/>
    <n v="5"/>
    <s v="MATARAM"/>
    <s v="INNER - NUSA TENGGARA"/>
    <s v="MTR"/>
    <s v="REG"/>
    <s v="AO"/>
    <x v="0"/>
    <m/>
    <s v="100 | REVOKE COMPLETED"/>
    <s v="RBS-Regional 3"/>
    <d v="2026-08-16T15:09:38"/>
    <d v="2026-08-16T18:20:56"/>
    <n v="69366818"/>
    <m/>
    <n v="172601795537"/>
    <s v="TOKO NADIRA"/>
    <s v="ODP-MTR-FCE/56"/>
    <s v="WO061886415"/>
    <m/>
    <m/>
    <m/>
    <n v="116.14937810000001"/>
    <n v="-8.5638907999999994"/>
    <s v="|MC40234|MYIA-076940623656/POI/fitria/081917040406/adidayat839@gmail.com"/>
    <s v="Sales Profesional"/>
    <m/>
    <m/>
    <m/>
    <m/>
    <m/>
    <m/>
    <m/>
    <m/>
    <s v="Management Janji"/>
    <s v="2026-08-16 13:00:00 | M Janji :  16 Agustus 2026  Jam Pasang : Siang  Note : hubungi pelanggan jika ingin ke lokasi, terima kasih"/>
    <s v="FCC"/>
    <s v="16-08-2026 15:10:15"/>
    <m/>
    <s v="Kendala Lainnya"/>
    <s v="REVOKE"/>
    <s v="MTR"/>
    <s v="NO ADDON"/>
    <m/>
    <s v="Revoke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6T07:00:00"/>
    <s v="2026-08-16 13:00:00 | M Janji :  16 Agustus 2026  Jam Pasang : Siang  Note : hubungi pelanggan jika ingin ke lokasi, terima kasih"/>
    <m/>
    <m/>
    <m/>
    <e v="#NUM!"/>
    <e v="#NUM!"/>
    <x v="0"/>
  </r>
  <r>
    <n v="2074"/>
    <n v="1002529241"/>
    <n v="3"/>
    <x v="3"/>
    <n v="5"/>
    <s v="MADURA"/>
    <s v="PAMEKASAN"/>
    <s v="PME"/>
    <s v="REG"/>
    <s v="AO"/>
    <x v="0"/>
    <m/>
    <s v="8 | OSS - PONR"/>
    <s v="RBS-Regional 3"/>
    <d v="2026-08-16T08:46:17"/>
    <d v="2026-08-18T14:33:02"/>
    <n v="69367278"/>
    <m/>
    <n v="152426928228"/>
    <s v="TOKO ROLIS BAROKAH"/>
    <s v="ODP-PME-FAP/10"/>
    <s v="WO061938762"/>
    <m/>
    <m/>
    <m/>
    <n v="113.5043951"/>
    <n v="-7.2293791000000001"/>
    <s v="|MC70132|/TOKO ROLIS BAROKAH/ROLIS/089659286281/rolispameks@gmail.com/HSI Bisnis + Netmonk Promo 2026 300 Mbps (Rp 1.186.100) PSB 150.000"/>
    <s v="Sales Force DBS"/>
    <m/>
    <m/>
    <m/>
    <m/>
    <m/>
    <m/>
    <m/>
    <m/>
    <s v="Management Janji"/>
    <s v="2026-08-18 15:00:00|Nama : BP ROLIS  No Hp : 089659286281 No Alt :  Tgl Pemasangan : 18 Agustus 2026 Interval : PAGI  Note : Hubungi pelanggan terlebih dahulu|40971402|MYDITA"/>
    <s v="FCC"/>
    <s v="16-08-2026 08:55:08"/>
    <d v="2026-08-18T15:00:00"/>
    <m/>
    <s v="ACT_COM"/>
    <s v="PME"/>
    <s v="NETMONK"/>
    <m/>
    <s v="PONR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8T15:00:00"/>
    <s v="2026-08-18 15:00:00|Nama : BP ROLIS  No Hp : 089659286281 No Alt :  Tgl Pemasangan : 18 Agustus 2026 Interval : PAGI  Note : Hubungi pelanggan terlebih dahulu|40971402|MYDITA"/>
    <m/>
    <m/>
    <m/>
    <e v="#NUM!"/>
    <e v="#NUM!"/>
    <x v="0"/>
  </r>
  <r>
    <n v="2075"/>
    <n v="1002527665"/>
    <n v="3"/>
    <x v="3"/>
    <n v="5"/>
    <s v="MADURA"/>
    <s v="BANGKALAN"/>
    <s v="SPG"/>
    <s v="REG"/>
    <s v="AO"/>
    <x v="0"/>
    <s v="1P INET"/>
    <s v="Completed (PS)"/>
    <s v="RBS-Regional 3"/>
    <d v="2026-08-15T08:11:57"/>
    <d v="2026-08-16T20:36:33"/>
    <n v="69366532"/>
    <m/>
    <n v="152434913697"/>
    <s v="Yayasan Ar Rosyidiyah mambaul ulum"/>
    <s v="ODP-SPG-FH/31"/>
    <s v="WO061793065"/>
    <m/>
    <m/>
    <m/>
    <n v="113.205697908997"/>
    <n v="-7.2194488826591696"/>
    <s v="MD|MYDB-20260815265446|DN00001/MN00572|Yayasan Ar Rosyidiyah mambaul ulum|085856051246"/>
    <s v="MYDIGIBIZPARTNER"/>
    <m/>
    <m/>
    <m/>
    <m/>
    <m/>
    <m/>
    <m/>
    <m/>
    <s v="Management Janji"/>
    <s v="2026-08-16 13:00:00 | Nama Pic : IBU LILIS No Hp Pic : 085856051246 Jam Pemasangan : 08:00 - 12.00 Tanggal Pemasangan : MINGGU 16 AGUSTUS 2026 Info Tambahan : Hubungi pelanggan sebelum datang ke lokasi"/>
    <s v="FCC"/>
    <s v="15-08-2026 08:25:42"/>
    <d v="2026-08-16T13:00:00"/>
    <m/>
    <s v="PS"/>
    <s v="SPG"/>
    <s v="NETMONK"/>
    <n v="20260816"/>
    <s v="Completed"/>
    <s v="HSI Bisnis Bundling Netmonk Promo 2026 PSB 70% - 300 Mbps"/>
    <s v="INDIBIZ"/>
    <m/>
    <m/>
    <d v="2026-08-16T13:00:00"/>
    <s v="2026-08-16 13:00:00 | Nama Pic : IBU LILIS No Hp Pic : 085856051246 Jam Pemasangan : 08:00 - 12.00 Tanggal Pemasangan : MINGGU 16 AGUSTUS 2026 Info Tambahan : Hubungi pelanggan sebelum datang ke lokasi"/>
    <n v="2026"/>
    <n v="8"/>
    <n v="16"/>
    <d v="2026-08-16T00:00:00"/>
    <n v="-0.54166666666424135"/>
    <x v="1"/>
  </r>
  <r>
    <n v="2076"/>
    <n v="1002530975"/>
    <n v="3"/>
    <x v="0"/>
    <n v="5"/>
    <s v="MATARAM"/>
    <s v="LOMBOK BARAT TENGAH"/>
    <s v="PRY"/>
    <s v="REG"/>
    <s v="AO"/>
    <x v="0"/>
    <s v="1P INET"/>
    <s v="7 | OSS - PROVISIONING ISSUED"/>
    <s v="RBS-Regional 3"/>
    <d v="2026-08-17T14:17:57"/>
    <d v="2026-08-18T13:05:43"/>
    <n v="69368158"/>
    <m/>
    <n v="172603791598"/>
    <s v="Toko Seniwati"/>
    <s v="ODP-PYA-FAB/53 FBB/D08/53.01"/>
    <s v="WO061935807"/>
    <m/>
    <m/>
    <m/>
    <n v="116.2631633"/>
    <n v="-8.8072096999999996"/>
    <s v="MD|MYDB-20260817265813|SC00001/MC00046|Toko Seniwati|087788268250"/>
    <s v="MYDIGIBIZPARTNER"/>
    <m/>
    <m/>
    <m/>
    <m/>
    <m/>
    <m/>
    <m/>
    <m/>
    <s v="Management Janji"/>
    <s v="2026-08-18 13:00:00 | telp :087788268250 alt : Tanggal pemasangan :18/08/2026 Jam pemasangan : pagi/siang Info Tambahan : Hubungi pelanggan dulu sebelum ke lokasi terima kasih."/>
    <s v="FCC"/>
    <s v="17-08-2026 14:25:30"/>
    <d v="2026-08-18T13:00:00"/>
    <m/>
    <s v="PI"/>
    <s v="PRY"/>
    <s v="NO ADDON"/>
    <m/>
    <s v="Provisioning Issued"/>
    <s v="HSI Bisnis PSB 70% - 100 Mbps"/>
    <s v="INDIBIZ"/>
    <m/>
    <m/>
    <d v="2026-08-18T13:00:00"/>
    <s v="2026-08-18 13:00:00 | telp :087788268250 alt : Tanggal pemasangan :18/08/2026 Jam pemasangan : pagi/siang Info Tambahan : Hubungi pelanggan dulu sebelum ke lokasi terima kasih."/>
    <m/>
    <m/>
    <m/>
    <e v="#NUM!"/>
    <e v="#NUM!"/>
    <x v="0"/>
  </r>
  <r>
    <n v="2077"/>
    <n v="1002504252"/>
    <n v="3"/>
    <x v="3"/>
    <n v="5"/>
    <s v="SBY UTARA"/>
    <s v="GRESIK"/>
    <s v="BWN"/>
    <s v="REG"/>
    <s v="AO"/>
    <x v="0"/>
    <s v="1P INET"/>
    <s v="102 | FOLLOW UP COMPLETED"/>
    <s v="RBS-Regional 3"/>
    <d v="2026-08-01T08:43:56"/>
    <d v="2026-08-12T09:52:07"/>
    <n v="69356566"/>
    <m/>
    <n v="152453208254"/>
    <s v="toko sembako"/>
    <s v="ODP-BWN-FAA/15 FAA/D02/15.01"/>
    <s v="WO060619065"/>
    <m/>
    <m/>
    <m/>
    <n v="112.653609775006"/>
    <n v="-5.8513405730318997"/>
    <s v="MD|MYDB-20260731264050|DN00001/MN00018|toko sembako|081230861298"/>
    <s v="MYDIGIBIZPARTNER"/>
    <m/>
    <m/>
    <m/>
    <m/>
    <m/>
    <m/>
    <m/>
    <m/>
    <s v="Management Janji"/>
    <s v="2026-08-02 08:00:00 | Nama Pic : BP BADAI No Hp Pic : 081230861298 Jam Pemasangan : 08:00 - 12.00 Tanggal Pemasangan : MINGGU 02 AGUSTUS 2026 Info Tambahan : Hubungi pelanggan sebelum datang ke lokasi, terima kasih."/>
    <s v="FCC"/>
    <d v="2026-01-08T08:54:47"/>
    <d v="2026-08-02T08:00:00"/>
    <m/>
    <s v="REVOKE"/>
    <s v="BWN"/>
    <s v="NO ADDON"/>
    <m/>
    <s v="Follow Up Revoke Completed, New Order ID : SC1002521460"/>
    <s v="HSI Bisnis Promo HUT Telkom PSB 70% - 100 Mbps"/>
    <s v="INDIBIZ"/>
    <m/>
    <m/>
    <d v="2026-08-02T08:00:00"/>
    <s v="2026-08-02 08:00:00 | Nama Pic : BP BADAI No Hp Pic : 081230861298 Jam Pemasangan : 08:00 - 12.00 Tanggal Pemasangan : MINGGU 02 AGUSTUS 2026 Info Tambahan : Hubungi pelanggan sebelum datang ke lokasi, terima kasih."/>
    <m/>
    <m/>
    <m/>
    <e v="#NUM!"/>
    <e v="#NUM!"/>
    <x v="0"/>
  </r>
  <r>
    <n v="2078"/>
    <n v="1002506647"/>
    <n v="3"/>
    <x v="4"/>
    <n v="4"/>
    <s v="SEMARANG"/>
    <s v="UNGARAN"/>
    <s v="BWE"/>
    <s v="REG"/>
    <s v="AO"/>
    <x v="0"/>
    <s v="1P INET"/>
    <s v="102 | FOLLOW UP COMPLETED"/>
    <s v="RBS-Regional 3"/>
    <d v="2026-08-03T19:50:56"/>
    <d v="2026-08-06T11:37:08"/>
    <n v="69357852"/>
    <m/>
    <n v="141459106897"/>
    <s v="Kos Gareng"/>
    <s v="ODP-BWE-FD/012 FD/D02/012.01"/>
    <s v="WO060838797"/>
    <m/>
    <m/>
    <m/>
    <n v="110.44102102518001"/>
    <n v="-7.1743858719772904"/>
    <s v="MD|MYDB-20260803264287|DC50007/MC50033|Kos Gareng|0895366788883"/>
    <s v="MYDIGIBIZPARTNER"/>
    <m/>
    <m/>
    <m/>
    <m/>
    <m/>
    <m/>
    <m/>
    <m/>
    <s v="Management Janji"/>
    <s v="2026-08-05 08:00:00 | M Janji : 05/08/2026 Jam Pasang : 08.00 NoteÃ‚Â :  hubungi terlebih dahulu sebelum ke lokasi, terima kasih."/>
    <s v="FCC"/>
    <d v="2026-03-08T19:54:44"/>
    <d v="2026-08-05T08:00:00"/>
    <s v="Kendala Pelanggan"/>
    <s v="REVOKE"/>
    <s v="BWE"/>
    <s v="NO ADDON"/>
    <m/>
    <s v="Follow Up Revoke Completed, New Order ID : SC1002512091"/>
    <s v="HSI Bisnis Promo HUT Telkom PSB 70% - 100 Mbps"/>
    <s v="INDIBIZ"/>
    <m/>
    <m/>
    <d v="2026-08-05T08:00:00"/>
    <s v="2026-08-05 08:00:00 | M Janji : 05/08/2026 Jam Pasang : 08.00 NoteÃ‚Â :  hubungi terlebih dahulu sebelum ke lokasi, terima kasih."/>
    <m/>
    <m/>
    <m/>
    <e v="#NUM!"/>
    <e v="#NUM!"/>
    <x v="0"/>
  </r>
  <r>
    <n v="2079"/>
    <n v="1002507960"/>
    <n v="3"/>
    <x v="5"/>
    <n v="5"/>
    <s v="SINGARJA"/>
    <s v="KLUNGKUNG"/>
    <s v="SMA"/>
    <s v="REG"/>
    <s v="AO"/>
    <x v="0"/>
    <s v="1P INET"/>
    <s v="100 | REVOKE COMPLETED"/>
    <s v="RBS-Regional 3"/>
    <d v="2026-08-04T12:04:57"/>
    <d v="2026-08-07T09:41:57"/>
    <n v="69358201"/>
    <m/>
    <n v="172428815927"/>
    <s v="Villa 221 House Ceningan"/>
    <s v="ODP-SMA-FY/22 FY/D03/22.01"/>
    <s v="WO060879222"/>
    <m/>
    <m/>
    <m/>
    <n v="115.44473290000001"/>
    <n v="-8.7001319000000006"/>
    <s v="|MN02745|MYIA-044779639905/POI/Ni Nyoman Astini/08135820520/villahouseceningan221@gmail.com"/>
    <s v="MYIB_ASSISTANT"/>
    <m/>
    <m/>
    <m/>
    <m/>
    <m/>
    <m/>
    <m/>
    <m/>
    <s v="Management Janji"/>
    <s v="2026-08-05 15:00:00 | Nama PIC : Bp Radit No HP : 08135820520 No Alt : - M Janji : 05 Agustus 2026 Jam Pasang : Pagi / Siang Note : hubungi pelanggan jika ingin ke lokasi, terima kasih"/>
    <s v="FCC"/>
    <d v="2026-04-08T12:09:53"/>
    <d v="2026-08-05T15:00:00"/>
    <s v="Kendala Lainnya"/>
    <s v="REVOKE"/>
    <s v="SMA"/>
    <s v="NO ADDON"/>
    <m/>
    <s v="Revoke Completed"/>
    <s v="HSI Bisnis Basic Promo HUT Telkom PSB 70% - 50 Mbps"/>
    <s v="INDIBIZ"/>
    <m/>
    <m/>
    <d v="2026-08-05T15:00:00"/>
    <s v="2026-08-05 15:00:00 | Nama PIC : Bp Radit No HP : 08135820520 No Alt : - M Janji : 05 Agustus 2026 Jam Pasang : Pagi / Siang Note : hubungi pelanggan jika ingin ke lokasi, terima kasih"/>
    <m/>
    <m/>
    <m/>
    <e v="#NUM!"/>
    <e v="#NUM!"/>
    <x v="0"/>
  </r>
  <r>
    <n v="2080"/>
    <n v="1002533039"/>
    <n v="3"/>
    <x v="0"/>
    <n v="5"/>
    <s v="MATARAM"/>
    <s v="LOMBOK TIMUR UTARA"/>
    <s v="SGG"/>
    <s v="REG"/>
    <s v="AO"/>
    <x v="0"/>
    <s v="1P INET"/>
    <s v="MIE - SEND SURVEY"/>
    <s v="RBS-Regional 3"/>
    <d v="2026-08-18T12:56:57"/>
    <d v="2026-08-18T12:58:01"/>
    <n v="69368941"/>
    <m/>
    <n v="172604214124"/>
    <s v="Toko Muhajar"/>
    <s v="ODP-SGG-FAW/42 FAW/D02/42.01"/>
    <s v="WO062003842"/>
    <m/>
    <m/>
    <m/>
    <n v="116.281151287257"/>
    <n v="-8.3026956418614102"/>
    <s v="MD|MYDB-20260818265973|SC00001/MC00149|Toko Muhajar|083129185789"/>
    <s v="MYDIGIBIZPARTNER"/>
    <m/>
    <m/>
    <m/>
    <m/>
    <m/>
    <m/>
    <m/>
    <m/>
    <s v="Management Janji"/>
    <s v="2026-08-20 08:00:00 | Nama Pic : BP MUHAJAR No Hp Pic : 083129185789 Jam Pemasangan : 08:00 - 12.00 Tanggal Pemasangan : RABU 19 AGUSTUS 2026 Info Tambahan : Hubungi pelanggan sebelum datang ke lokasi"/>
    <s v="FCC"/>
    <s v="18-08-2026 13:10:28"/>
    <d v="2026-08-20T08:00:00"/>
    <m/>
    <s v="SURVEY_NEW_MANJA"/>
    <s v="SGG"/>
    <s v="NO ADDON"/>
    <m/>
    <s v="MIE - SEND SURVEY"/>
    <s v="HSI Bisnis Promo HUT Telkom PSB 70% - 100 Mbps"/>
    <s v="INDIBIZ"/>
    <m/>
    <m/>
    <d v="2026-08-20T08:00:00"/>
    <s v="2026-08-20 08:00:00 | Nama Pic : BP MUHAJAR No Hp Pic : 083129185789 Jam Pemasangan : 08:00 - 12.00 Tanggal Pemasangan : RABU 19 AGUSTUS 2026 Info Tambahan : Hubungi pelanggan sebelum datang ke lokasi"/>
    <m/>
    <m/>
    <m/>
    <e v="#NUM!"/>
    <e v="#NUM!"/>
    <x v="0"/>
  </r>
  <r>
    <n v="2081"/>
    <n v="1002506433"/>
    <n v="3"/>
    <x v="7"/>
    <n v="4"/>
    <s v="SOLO"/>
    <s v="INNER - SOLO JATENG TIMUR"/>
    <s v="SLO"/>
    <s v="REG"/>
    <s v="AO"/>
    <x v="0"/>
    <s v="1P VOICE"/>
    <s v="CANCEL COMPLETED"/>
    <s v="RBS-Regional 3"/>
    <d v="2026-08-03T15:49:09"/>
    <d v="2026-08-06T09:41:30"/>
    <n v="69357726"/>
    <n v="2715722888"/>
    <m/>
    <s v="RS INDRIATI"/>
    <s v="ODP-SLO-FK/067"/>
    <m/>
    <m/>
    <m/>
    <m/>
    <n v="110.808212"/>
    <n v="-7.6113644000000003"/>
    <s v="AMRBS;960218/Candra Evita Tryariestya/TREG4SOLO/Johanes Adinda Chrisanta/085647023363/edp.rsindriati@gmail.com/PSB TLP ONLY ABODEMEN 48.100, JANGAN DIREVOKE KARENA PAKAI NO CANTIK"/>
    <s v="Sales Force DBS"/>
    <m/>
    <m/>
    <m/>
    <m/>
    <m/>
    <m/>
    <m/>
    <m/>
    <m/>
    <m/>
    <m/>
    <d v="2026-03-08T16:10:38"/>
    <m/>
    <m/>
    <s v="REJECT_FCC"/>
    <s v="SLO"/>
    <s v="NO ADDON"/>
    <m/>
    <s v="DECLINE : Decline - Batal Order HANIF NUROHMAN 40981182|MYDITA"/>
    <s v="- IPPBX4_IPADD_1154;Biaya PSB Layanan IP PBX ~ IPADD(IPPBX4)[500000]  - BWY DL;BWY DL ~ Saluran Dua Arah(BothWay)[0]  - E23057;E23057 ~ ES23 - Paket HSI Bisnis Basic Phone (PHONE)[0]  - E23057~null~44873;E23057||11||Abodemen 0[0]  - E23057~null~E23057_IN8"/>
    <s v="INDIBIZ"/>
    <m/>
    <m/>
    <m/>
    <m/>
    <m/>
    <m/>
    <m/>
    <e v="#NUM!"/>
    <e v="#NUM!"/>
    <x v="0"/>
  </r>
  <r>
    <n v="2082"/>
    <n v="1002509551"/>
    <n v="3"/>
    <x v="1"/>
    <n v="5"/>
    <s v="MALANG"/>
    <s v="KEPANJEN"/>
    <s v="GDG"/>
    <s v="REG"/>
    <s v="AO"/>
    <x v="0"/>
    <m/>
    <s v="Completed (PS)"/>
    <s v="RBS-Regional 3"/>
    <d v="2026-08-05T08:26:21"/>
    <d v="2026-08-08T18:54:59"/>
    <n v="69358749"/>
    <m/>
    <n v="152704231399"/>
    <s v="KSP BeSt Kebonagung"/>
    <s v="ODP-GDG-FH/01"/>
    <s v="WO061173594"/>
    <m/>
    <m/>
    <m/>
    <n v="112.61334739999999"/>
    <n v="-8.0333251000000008"/>
    <s v="AMRBS;404543;WAHYU NUR A'DILLA HAQI;KSP BeSt Kebonagung-GALANG  RIAN OKTAVIANUS;1P inet only 50mbps;083845928863"/>
    <s v="Account Manager"/>
    <m/>
    <m/>
    <m/>
    <m/>
    <m/>
    <m/>
    <m/>
    <m/>
    <s v="Management Janji"/>
    <s v="2026-08-10 08:00:00|Nama Pic : BP GALANG No Hp Pic : 083845928863 Jam Pemasangan : 08:00 - 12.00 Tanggal Pemasangan : SABTU 08 AGUSTUS 2026 Info Tambahan : Hubungi pelanggan sebelum datang ke lokasi, terima kasih.|40961370|MYDITA"/>
    <s v="FCC"/>
    <d v="2026-05-08T08:39:46"/>
    <d v="2026-08-10T08:00:00"/>
    <m/>
    <s v="PS"/>
    <s v="GDG"/>
    <s v="NO ADDON"/>
    <n v="20260808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0T08:00:00"/>
    <s v="2026-08-10 08:00:00|Nama Pic : BP GALANG No Hp Pic : 083845928863 Jam Pemasangan : 08:00 - 12.00 Tanggal Pemasangan : SABTU 08 AGUSTUS 2026 Info Tambahan : Hubungi pelanggan sebelum datang ke lokasi, terima kasih.|40961370|MYDITA"/>
    <n v="2026"/>
    <n v="8"/>
    <n v="8"/>
    <d v="2026-08-08T00:00:00"/>
    <n v="-2.3333333333357587"/>
    <x v="1"/>
  </r>
  <r>
    <n v="2083"/>
    <n v="1002505711"/>
    <n v="3"/>
    <x v="7"/>
    <n v="4"/>
    <s v="SOLO"/>
    <s v="INNER - SOLO JATENG TIMUR"/>
    <s v="KRT"/>
    <s v="REG"/>
    <s v="AO"/>
    <x v="0"/>
    <m/>
    <s v="CANCEL COMPLETED"/>
    <s v="RBS-Regional 3"/>
    <d v="2026-08-03T10:09:36"/>
    <d v="2026-08-17T11:23:44"/>
    <n v="69357305"/>
    <m/>
    <m/>
    <s v="Gedung Audit fraud ANS 2"/>
    <m/>
    <m/>
    <m/>
    <m/>
    <m/>
    <n v="110.7651979"/>
    <n v="-7.5410035000000004"/>
    <s v="|MN00440|/NIKO PUTRA JAYADI/0882008520002/Nicoallano181cm@gmail.com/ PSB  1S INET ONLY BISNIS WINBACK 2.0 300mbps ABODEMEN 1.130.000 PLUS PPN"/>
    <s v="Sales Force DBS"/>
    <m/>
    <m/>
    <m/>
    <m/>
    <m/>
    <m/>
    <m/>
    <m/>
    <s v="Management Janji"/>
    <d v="1970-01-01T00:00:00"/>
    <s v="FCC"/>
    <d v="2026-03-08T10:10:41"/>
    <m/>
    <m/>
    <s v="REJECT_FCC"/>
    <s v="KRT"/>
    <s v="NO ADDON"/>
    <m/>
    <s v="DECLINE : Decline - Batal Order EVI PUSPITA EKASARI 40931150|MYDITA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1970-01-01T00:00:00"/>
    <d v="1970-01-01T00:00:00"/>
    <m/>
    <m/>
    <m/>
    <e v="#NUM!"/>
    <e v="#NUM!"/>
    <x v="0"/>
  </r>
  <r>
    <n v="2084"/>
    <n v="1002511078"/>
    <n v="3"/>
    <x v="4"/>
    <n v="4"/>
    <s v="SEMARANG"/>
    <s v="INNER - SEMARANG JATENG UTARA"/>
    <s v="SSL"/>
    <s v="REG"/>
    <s v="AO"/>
    <x v="0"/>
    <m/>
    <s v="Completed (PS)"/>
    <s v="RBS-Regional 3"/>
    <d v="2026-08-05T15:49:15"/>
    <d v="2026-08-05T18:14:28"/>
    <n v="69357504"/>
    <m/>
    <n v="141408117897"/>
    <s v="MBOK TIN"/>
    <s v="ODP-SSL-FA/063"/>
    <s v="WO061007157"/>
    <m/>
    <m/>
    <m/>
    <n v="110.42967899999999"/>
    <n v="-6.9892561000000004"/>
    <s v="MD|MYDB-20260803264238|DN00001/MN00345|MBOK TIN|0817459690"/>
    <s v="MYDIGIBIZPARTNER"/>
    <m/>
    <m/>
    <m/>
    <m/>
    <m/>
    <m/>
    <m/>
    <m/>
    <s v="Management Janji"/>
    <s v="2026-08-04 13:00:00 | Nama PIC : Donny  No HP : 0817459690  Alt :   M Janji : 04/08/2026  Jam Pasang : 08.00 - 13:00   NoteÃ‚Â :  hubungi terlebih dahulu sebelum kelokasi"/>
    <s v="FCC"/>
    <d v="2026-05-08T15:55:29"/>
    <m/>
    <m/>
    <s v="PS"/>
    <s v="SSL"/>
    <s v="NO ADDON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7:00:00"/>
    <s v="2026-08-04 13:00:00 | Nama PIC : Donny  No HP : 0817459690  Alt :   M Janji : 04/08/2026  Jam Pasang : 08.00 - 13:00   NoteÃ‚Â :  hubungi terlebih dahulu sebelum kelokasi"/>
    <n v="2026"/>
    <n v="8"/>
    <n v="5"/>
    <d v="2026-08-05T00:00:00"/>
    <n v="-0.29166666666424135"/>
    <x v="1"/>
  </r>
  <r>
    <n v="2085"/>
    <n v="1002532351"/>
    <n v="3"/>
    <x v="1"/>
    <n v="5"/>
    <s v="KEDIRI"/>
    <s v="KEDIRI"/>
    <s v="KDI"/>
    <s v="REG"/>
    <s v="AO"/>
    <x v="0"/>
    <s v="1P INET"/>
    <s v="MIE - SEND SURVEY"/>
    <s v="RBS-Regional 3"/>
    <d v="2026-08-18T09:58:56"/>
    <d v="2026-08-18T10:00:01"/>
    <n v="69368655"/>
    <m/>
    <n v="152610241390"/>
    <s v="MTS ARRAHMAH"/>
    <s v="ODP-KDI-FAA/05"/>
    <s v="WO061980457"/>
    <m/>
    <m/>
    <m/>
    <n v="112.02685852150201"/>
    <n v="-7.7318265779761797"/>
    <s v="|MC20003|MYIA-069615513750/POI/AGIL DAFFA MAULANA ILNASI /085236823300/mts.arrahmah20@gmail.com"/>
    <s v="MYIB_ASSISTANT"/>
    <m/>
    <m/>
    <m/>
    <m/>
    <m/>
    <m/>
    <m/>
    <m/>
    <s v="Management Janji"/>
    <s v="2026-08-19 08:00:00 | M Janji : (19/08/2026) jam Pasang : 09:00 Note : hubungi pelanggan jika ingin kelokasi"/>
    <s v="FCC"/>
    <s v="18-08-2026 10:10:24"/>
    <d v="2026-08-19T08:00:00"/>
    <m/>
    <s v="SURVEY_NEW_MANJA"/>
    <s v="KDI"/>
    <s v="NO ADDON"/>
    <m/>
    <s v="MIE - SEND SURVEY"/>
    <s v="HSI Bisnis Promo HUT Telkom PSB 70% - 300 Mbps"/>
    <s v="INDIBIZ"/>
    <m/>
    <m/>
    <d v="2026-08-19T08:00:00"/>
    <s v="2026-08-19 08:00:00 | M Janji : (19/08/2026) jam Pasang : 09:00 Note : hubungi pelanggan jika ingin kelokasi"/>
    <m/>
    <m/>
    <m/>
    <e v="#NUM!"/>
    <e v="#NUM!"/>
    <x v="0"/>
  </r>
  <r>
    <n v="2086"/>
    <n v="1002510210"/>
    <n v="3"/>
    <x v="3"/>
    <n v="5"/>
    <s v="SBY UTARA"/>
    <s v="LAMONGAN"/>
    <s v="SDD"/>
    <s v="REG"/>
    <s v="AO"/>
    <x v="0"/>
    <s v="1P INET"/>
    <s v="Completed (PS)"/>
    <s v="RBS-Regional 3"/>
    <d v="2026-08-05T11:25:57"/>
    <d v="2026-08-05T18:30:47"/>
    <n v="69359003"/>
    <m/>
    <n v="152457201370"/>
    <s v="SPBU 54.622.18"/>
    <s v="ODP-SDD-FAP/36 FAP/D04/36.01"/>
    <s v="WO060967534"/>
    <m/>
    <m/>
    <m/>
    <n v="112.362749017775"/>
    <n v="-7.01041411780791"/>
    <s v="MD|MYDB-20260804264310|DN00001/MN00216|SPBU 54.622.18|082245796524"/>
    <s v="MYDIGIBIZPARTNER"/>
    <m/>
    <m/>
    <m/>
    <m/>
    <m/>
    <m/>
    <m/>
    <m/>
    <s v="Management Janji"/>
    <s v="2026-08-06 10:00:00 | Nama PIC : Bapak Agus No HP : 082245796524 No Alternatif : - M Janji : 06/08/2026 Jam Pasang : Pagi NoteÃ‚Â :  Hubungi terlebih dahulu sebelum ke lokasi "/>
    <s v="FCC"/>
    <d v="2026-05-08T11:39:53"/>
    <d v="2026-08-06T10:00:00"/>
    <m/>
    <s v="PS"/>
    <s v="SDD"/>
    <s v="NO ADDON"/>
    <n v="20260805"/>
    <s v="Completed"/>
    <s v="HSI Bisnis Promo HUT Telkom PSB 70% - 50 Mbps"/>
    <s v="INDIBIZ"/>
    <m/>
    <m/>
    <d v="2026-08-06T10:00:00"/>
    <s v="2026-08-06 10:00:00 | Nama PIC : Bapak Agus No HP : 082245796524 No Alternatif : - M Janji : 06/08/2026 Jam Pasang : Pagi NoteÃ‚Â :  Hubungi terlebih dahulu sebelum ke lokasi "/>
    <n v="2026"/>
    <n v="8"/>
    <n v="5"/>
    <d v="2026-08-05T00:00:00"/>
    <n v="-1.4166666666642413"/>
    <x v="1"/>
  </r>
  <r>
    <n v="2087"/>
    <n v="1002512303"/>
    <n v="3"/>
    <x v="3"/>
    <n v="5"/>
    <s v="SBY SELATAN"/>
    <s v="MANYAR"/>
    <s v="GBG"/>
    <s v="REG"/>
    <s v="AO"/>
    <x v="0"/>
    <s v="1P INET"/>
    <s v="Completed (PS)"/>
    <s v="RBS-Regional 3"/>
    <d v="2026-08-06T12:58:56"/>
    <d v="2026-08-07T15:23:41"/>
    <n v="69359950"/>
    <m/>
    <n v="152320246220"/>
    <s v="Green Mile Indonesia"/>
    <s v="ODP-MYR-FCJ/69 FCJ/D07/01.69"/>
    <s v="WO061070306"/>
    <m/>
    <m/>
    <m/>
    <n v="112.7576342"/>
    <n v="-7.2787804999999999"/>
    <s v="MD|MYID-4042608050004|RBIZBestdeals|Green Mile Indonesia|085736570264"/>
    <s v="SOBIZ"/>
    <m/>
    <m/>
    <m/>
    <m/>
    <m/>
    <m/>
    <m/>
    <m/>
    <s v="Management Janji"/>
    <s v="2026-08-11 08:00:00 | Nama : BP GADING (IT) No Hp : 085736570264 No Alt :  Tgl Pemasangan : 07 Agustus 2026 Interval : SIANG Note : Hubungi pelanggan terlebih dahulu"/>
    <s v="FCC"/>
    <d v="2026-06-08T13:10:52"/>
    <d v="2026-08-11T08:00:00"/>
    <m/>
    <s v="PS"/>
    <s v="GBG"/>
    <s v="NO ADDON"/>
    <n v="20260807"/>
    <s v="Completed"/>
    <s v="HSI Bisnis Basic Promo HUT Telkom PSB 70% - 100 Mbps"/>
    <s v="INDIBIZ"/>
    <m/>
    <m/>
    <d v="2026-08-11T08:00:00"/>
    <s v="2026-08-11 08:00:00 | Nama : BP GADING (IT) No Hp : 085736570264 No Alt :  Tgl Pemasangan : 07 Agustus 2026 Interval : SIANG Note : Hubungi pelanggan terlebih dahulu"/>
    <n v="2026"/>
    <n v="8"/>
    <n v="7"/>
    <d v="2026-08-07T00:00:00"/>
    <n v="-4.3333333333357587"/>
    <x v="1"/>
  </r>
  <r>
    <n v="2088"/>
    <n v="1002514539"/>
    <n v="3"/>
    <x v="0"/>
    <n v="5"/>
    <s v="MATARAM"/>
    <s v="BIMA"/>
    <s v="SIL"/>
    <s v="REG"/>
    <s v="AO"/>
    <x v="0"/>
    <m/>
    <s v="Completed (PS)"/>
    <s v="RBS-Regional 3"/>
    <d v="2026-08-07T13:10:17"/>
    <d v="2026-08-07T14:50:05"/>
    <n v="69356983"/>
    <m/>
    <n v="172617203048"/>
    <s v="CV. JOHAN TEKNIK"/>
    <s v="ODP-SIL-FAA/46"/>
    <s v="WO061163122"/>
    <m/>
    <m/>
    <m/>
    <n v="118.6272788"/>
    <n v="-8.5061937000000007"/>
    <s v="MD|MYDB-20260731264061|DB10005/MB10152|CV. JOHAN TEKNIK|085135771403"/>
    <s v="MYDIGIBIZPARTNER"/>
    <m/>
    <m/>
    <m/>
    <m/>
    <m/>
    <m/>
    <m/>
    <m/>
    <s v="Management Janji"/>
    <s v="2026-08-04 08:00:00 | M Janji : (03/08/2026)  jam Pasang : 09:00  Note : hubungi pelanggan jika ingin kelokasi"/>
    <s v="FCC"/>
    <d v="2026-07-08T13:25:39"/>
    <m/>
    <m/>
    <s v="PS"/>
    <s v="SIL"/>
    <s v="NO ADDON"/>
    <n v="20260807"/>
    <s v="Completed"/>
    <s v="- 11_11446;Biaya PSB HSI EBIS Tunai di Depan ~ 11[150000]  - SP_NOSS;SP_NOSS ~ Internet NOSS Multispeed Network[0]  - SP_NOSS;SP_NOSS ~ Internet NOSS Multispeed Network[0]  - E24057;E24057 ~ ES24 - Paket HSI Bisnis (HSIE) Khusus Winback[0]  - E24057~null~"/>
    <s v="INDIBIZ"/>
    <m/>
    <m/>
    <d v="2026-08-07T07:00:00"/>
    <s v="2026-08-04 08:00:00 | M Janji : (03/08/2026)  jam Pasang : 09:00  Note : hubungi pelanggan jika ingin kelokasi"/>
    <n v="2026"/>
    <n v="8"/>
    <n v="7"/>
    <d v="2026-08-07T00:00:00"/>
    <n v="-0.29166666666424135"/>
    <x v="1"/>
  </r>
  <r>
    <n v="2089"/>
    <n v="1002533374"/>
    <n v="3"/>
    <x v="0"/>
    <n v="5"/>
    <s v="MATARAM"/>
    <s v="LOMBOK BARAT TENGAH"/>
    <s v="PRY"/>
    <s v="REG"/>
    <s v="AO"/>
    <x v="0"/>
    <s v="1P INET"/>
    <s v="MIE - SEND SURVEY"/>
    <s v="RBS-Regional 3"/>
    <d v="2026-08-18T14:05:56"/>
    <d v="2026-08-18T14:08:01"/>
    <n v="69369088"/>
    <m/>
    <n v="172603791628"/>
    <s v="Toko Sandri"/>
    <s v="ODP-PYA-FAP/40 FAP/D06/40.01"/>
    <s v="WO062016821"/>
    <m/>
    <m/>
    <m/>
    <n v="116.373955719172"/>
    <n v="-8.6496306464310599"/>
    <s v="MD|MYDB-20260817265933|SC00001/MC00046|Toko Sandri|082341681241"/>
    <s v="MYDIGIBIZPARTNER"/>
    <m/>
    <m/>
    <m/>
    <m/>
    <m/>
    <m/>
    <m/>
    <m/>
    <s v="Management Janji"/>
    <s v="2026-08-21 15:00:00 | M Janji : (19/08/2026) jam Pasang : 09:00 Note : hubungi pelanggan jika ingin kelokasi"/>
    <s v="FCC"/>
    <s v="18-08-2026 14:40:02"/>
    <d v="2026-08-21T15:00:00"/>
    <m/>
    <s v="SURVEY_NEW_MANJA"/>
    <s v="PRY"/>
    <s v="NO ADDON"/>
    <m/>
    <s v="MIE - SEND SURVEY"/>
    <s v="HSI Bisnis PSB 70% - 150 Mbps"/>
    <s v="INDIBIZ"/>
    <m/>
    <m/>
    <d v="2026-08-21T15:00:00"/>
    <s v="2026-08-21 15:00:00 | M Janji : (19/08/2026) jam Pasang : 09:00 Note : hubungi pelanggan jika ingin kelokasi"/>
    <m/>
    <m/>
    <m/>
    <e v="#NUM!"/>
    <e v="#NUM!"/>
    <x v="0"/>
  </r>
  <r>
    <n v="2090"/>
    <n v="1002524957"/>
    <n v="3"/>
    <x v="3"/>
    <n v="5"/>
    <s v="MADURA"/>
    <s v="BANGKALAN"/>
    <s v="OMB"/>
    <s v="REG"/>
    <s v="AO"/>
    <x v="0"/>
    <m/>
    <s v="Completed (PS)"/>
    <s v="RBS-Regional 3"/>
    <d v="2026-08-13T16:32:58"/>
    <d v="2026-08-15T15:18:55"/>
    <n v="69365446"/>
    <m/>
    <n v="152438208869"/>
    <s v="TOKO NURI BAROKAH"/>
    <s v="ODP-OMB-FB/21"/>
    <s v="WO061737108"/>
    <m/>
    <m/>
    <m/>
    <n v="113.3889619"/>
    <n v="-7.0361934000000002"/>
    <s v="|MC70132|/TOKO NURI BAROKAH/087755804999/nurishkak@gmail.com/HSI Bisnis + Netmonk Promo 2026 200 Mbps (Rp 846.100) PSB 150.000/MOH NURI/-7.0362177, 113.3889377"/>
    <s v="Sales Force DBS"/>
    <m/>
    <m/>
    <m/>
    <m/>
    <m/>
    <m/>
    <m/>
    <m/>
    <s v="Management Janji"/>
    <s v="2026-08-15 08:00:00|Nama PIC : bapak nuri No HP : 087755804999 No Alternatif : - M Janji : 15/07/2026 Jam Pasang : Pagi NoteÃ‚Â :  Hubungi terlebih dahulu sebelum ke lokasi |40961370|MYDITA"/>
    <s v="FCC"/>
    <s v="13-08-2026 16:39:58"/>
    <d v="2026-08-15T08:00:00"/>
    <m/>
    <s v="PS"/>
    <s v="OMB"/>
    <s v="NETMONK"/>
    <n v="2026081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5T08:00:00"/>
    <s v="2026-08-15 08:00:00|Nama PIC : bapak nuri No HP : 087755804999 No Alternatif : - M Janji : 15/07/2026 Jam Pasang : Pagi NoteÃ‚Â :  Hubungi terlebih dahulu sebelum ke lokasi |40961370|MYDITA"/>
    <n v="2026"/>
    <n v="8"/>
    <n v="15"/>
    <d v="2026-08-15T00:00:00"/>
    <n v="-0.33333333333575865"/>
    <x v="1"/>
  </r>
  <r>
    <n v="2091"/>
    <n v="1002505643"/>
    <n v="3"/>
    <x v="3"/>
    <n v="5"/>
    <s v="SBY UTARA"/>
    <s v="TANDES"/>
    <s v="KNN"/>
    <s v="REG"/>
    <s v="AO"/>
    <x v="0"/>
    <s v="1P INET"/>
    <s v="Completed (PS)"/>
    <s v="RBS-Regional 3"/>
    <d v="2026-08-03T09:40:57"/>
    <d v="2026-08-03T21:09:34"/>
    <n v="69357260"/>
    <m/>
    <n v="152412248025"/>
    <s v="Cv. Sarana Multi Keramindo"/>
    <s v="ODP-KND-FGU/18 FGU/D01/18.01"/>
    <s v="WO060759565"/>
    <m/>
    <m/>
    <m/>
    <n v="112.61867199093101"/>
    <n v="-7.2456401350052904"/>
    <s v="MD|MYDB-20260803264219|DN00001/MN02280|Cv. Sarana Multi Keramindo|82231881989"/>
    <s v="MYDIGIBIZPARTNER"/>
    <m/>
    <m/>
    <m/>
    <m/>
    <m/>
    <m/>
    <m/>
    <m/>
    <s v="Management Janji"/>
    <s v="2026-08-04 08:00:00 | Tanggal pemasangan : 04 agustus 2026 Jam pemasangan : 08.00 - 12.00 Info Tambahan : Hubungi pelanggan dulu sebelum ke lokasi terimakasih"/>
    <s v="FCC"/>
    <d v="2026-03-08T09:55:19"/>
    <d v="2026-08-04T08:00:00"/>
    <m/>
    <s v="PS"/>
    <s v="KNN"/>
    <s v="NETMONK"/>
    <n v="20260803"/>
    <s v="Completed"/>
    <s v="HSI Bisnis Bundling Netmonk Promo 2026 PSB 70% - 50 Mbps"/>
    <s v="INDIBIZ"/>
    <m/>
    <m/>
    <d v="2026-08-04T08:00:00"/>
    <s v="2026-08-04 08:00:00 | Tanggal pemasangan : 04 agustus 2026 Jam pemasangan : 08.00 - 12.00 Info Tambahan : Hubungi pelanggan dulu sebelum ke lokasi terimakasih"/>
    <n v="2026"/>
    <n v="8"/>
    <n v="3"/>
    <d v="2026-08-03T00:00:00"/>
    <n v="-1.3333333333357587"/>
    <x v="1"/>
  </r>
  <r>
    <n v="2092"/>
    <n v="1002532548"/>
    <n v="3"/>
    <x v="2"/>
    <n v="4"/>
    <s v="YOGYAKARTA"/>
    <s v="INNER - YOGYA JATENG SELATAN"/>
    <s v="KEN"/>
    <s v="REG"/>
    <s v="AO"/>
    <x v="0"/>
    <m/>
    <s v="Completed (PS)"/>
    <s v="RBS-Regional 3"/>
    <d v="2026-08-18T10:37:52"/>
    <d v="2026-08-18T12:01:09"/>
    <n v="69367614"/>
    <m/>
    <n v="146130138596"/>
    <s v="SUMBER JAYA GAMING HOUSE"/>
    <s v="ODP-KEN-FAW/057"/>
    <s v="WO061986220"/>
    <m/>
    <m/>
    <m/>
    <n v="110.39596581358499"/>
    <n v="-7.7106898558756196"/>
    <s v="|MN00099|MYIA-092677168715/POI/ARIF WICAKSONO/081262269536/cozysugar123@gmail.com"/>
    <s v="Sales Profesional"/>
    <m/>
    <m/>
    <m/>
    <m/>
    <m/>
    <m/>
    <m/>
    <m/>
    <s v="Management Janji"/>
    <s v="2026-08-18 08:00:00 | Tanggal pemasangan : 18 AGUSTUS 2026  Jam pemasangan : pagi/siang  Info Tambahan : Hubungi pelanggan dulu sebelum ke lokasi  terima kasih"/>
    <s v="FCC"/>
    <s v="18-08-2026 10:39:58"/>
    <m/>
    <m/>
    <s v="PS"/>
    <s v="KEN"/>
    <s v="NO ADDON"/>
    <n v="2026081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8T07:00:00"/>
    <s v="2026-08-18 08:00:00 | Tanggal pemasangan : 18 AGUSTUS 2026  Jam pemasangan : pagi/siang  Info Tambahan : Hubungi pelanggan dulu sebelum ke lokasi  terima kasih"/>
    <n v="2026"/>
    <n v="8"/>
    <n v="18"/>
    <d v="2026-08-18T00:00:00"/>
    <n v="-0.29166666666424135"/>
    <x v="1"/>
  </r>
  <r>
    <n v="2093"/>
    <n v="1002524115"/>
    <n v="3"/>
    <x v="4"/>
    <n v="4"/>
    <s v="PEKALONGAN"/>
    <s v="TEGAL"/>
    <s v="TEG"/>
    <s v="REG"/>
    <s v="AO"/>
    <x v="0"/>
    <s v="1P INET"/>
    <s v="Completed (PS)"/>
    <s v="RBS-Regional 3"/>
    <d v="2026-08-13T12:35:56"/>
    <d v="2026-08-14T15:40:42"/>
    <n v="69365079"/>
    <m/>
    <n v="142212126734"/>
    <s v="SPPG KEMUNING"/>
    <s v="ODP-TEG-FAV/086 FAV/D05/086.01"/>
    <s v="WO061661550"/>
    <m/>
    <m/>
    <m/>
    <n v="109.230712093412"/>
    <n v="-6.89576895241711"/>
    <s v="MD|MYDB-20260813265190|DN00001/MN00377|SPPG KEMUNING|085772480551"/>
    <s v="MYDIGIBIZPARTNER"/>
    <m/>
    <m/>
    <m/>
    <m/>
    <m/>
    <m/>
    <m/>
    <m/>
    <s v="Management Janji"/>
    <s v="2026-08-14 13:00:00 | Nama : BP IMAM BUKHORI  No Hp : 085772480551 No Alt :  Tgl Pemasangan : 14 Agustus 2026 Interval : PAGI  Note : Hubungi pelanggan terlebih dahulu"/>
    <s v="FCC"/>
    <s v="13-08-2026 12:39:48"/>
    <d v="2026-08-14T13:00:00"/>
    <m/>
    <s v="PS"/>
    <s v="TEG"/>
    <s v="NO ADDON"/>
    <n v="20260814"/>
    <s v="Completed"/>
    <s v="HSI Bisnis Promo HUT Telkom PSB 70% - 50 Mbps"/>
    <s v="INDIBIZ"/>
    <m/>
    <m/>
    <d v="2026-08-14T13:00:00"/>
    <s v="2026-08-14 13:00:00 | Nama : BP IMAM BUKHORI  No Hp : 085772480551 No Alt :  Tgl Pemasangan : 14 Agustus 2026 Interval : PAGI  Note : Hubungi pelanggan terlebih dahulu"/>
    <n v="2026"/>
    <n v="8"/>
    <n v="14"/>
    <d v="2026-08-14T00:00:00"/>
    <n v="-0.54166666666424135"/>
    <x v="1"/>
  </r>
  <r>
    <n v="2094"/>
    <n v="1002521777"/>
    <n v="3"/>
    <x v="2"/>
    <n v="4"/>
    <s v="PURWOKERTO"/>
    <s v="PURWOKERTO"/>
    <s v="AJB"/>
    <s v="REG"/>
    <s v="AO"/>
    <x v="0"/>
    <m/>
    <s v="Completed (PS)"/>
    <s v="RBS-Regional 3"/>
    <d v="2026-08-12T11:26:16"/>
    <d v="2026-08-12T13:19:43"/>
    <n v="69360725"/>
    <m/>
    <n v="143387116070"/>
    <s v="ZALFA CREATIVE"/>
    <s v="ODP-AJB-FQ/038"/>
    <s v="WO061571295"/>
    <m/>
    <m/>
    <m/>
    <n v="109.08292926689001"/>
    <n v="-7.3875530732921204"/>
    <s v="|MC80052|MYIA-003526984620/POI/TIARA AINUR HIDAYATI/085865917180/tiaraainur19@gmail.com"/>
    <s v="Sales Profesional"/>
    <m/>
    <m/>
    <m/>
    <m/>
    <m/>
    <m/>
    <m/>
    <m/>
    <s v="Management Janji"/>
    <s v="2026-08-08 13:00:00 | Nama PIC : Tiara  No HP : 085865917180  Alt : 087826008469  M Janji : 08/08/2026  Jam Pasang : 08.00 - 13:00   NoteÃ‚Â :  hubungi terlebih dahulu sebelum kelokasi "/>
    <s v="FCC"/>
    <d v="2026-12-08T11:39:52"/>
    <m/>
    <m/>
    <s v="PS"/>
    <s v="AJB"/>
    <s v="NO ADDON"/>
    <n v="20260812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2T07:00:00"/>
    <s v="2026-08-08 13:00:00 | Nama PIC : Tiara  No HP : 085865917180  Alt : 087826008469  M Janji : 08/08/2026  Jam Pasang : 08.00 - 13:00   NoteÃ‚Â :  hubungi terlebih dahulu sebelum kelokasi "/>
    <n v="2026"/>
    <n v="8"/>
    <n v="12"/>
    <d v="2026-08-12T00:00:00"/>
    <n v="-0.29166666666424135"/>
    <x v="1"/>
  </r>
  <r>
    <n v="2095"/>
    <n v="1002516095"/>
    <n v="3"/>
    <x v="1"/>
    <n v="5"/>
    <s v="MADIUN"/>
    <s v="MADIUN"/>
    <s v="CRB"/>
    <s v="REG"/>
    <s v="AO"/>
    <x v="0"/>
    <s v="1P INET"/>
    <s v="102 | FOLLOW UP COMPLETED"/>
    <s v="RBS-Regional 3"/>
    <d v="2026-08-08T15:28:57"/>
    <d v="2026-08-12T10:04:26"/>
    <n v="69361565"/>
    <m/>
    <n v="152632209838"/>
    <s v="SPBU SIDOMULYO"/>
    <s v="ODP-CRB-FK/32 FK/D07/32.01"/>
    <s v="WO061275349"/>
    <m/>
    <m/>
    <m/>
    <n v="111.620149"/>
    <n v="-7.5787680000000002"/>
    <s v="|MC20208|MYIA-047366687312/POI/Muhammad rizal muhaimin/085745335317/muh13092002@gmail.com"/>
    <s v="MYIB_ASSISTANT"/>
    <m/>
    <m/>
    <m/>
    <m/>
    <m/>
    <m/>
    <m/>
    <m/>
    <s v="Management Janji"/>
    <s v="2026-08-10 08:00:00 | Tanggal Pemasangan : 10 Agustus 2026 Jam Pemasangan : 08:00 13:00 Info Tambahan : Hubungi pelanggan dulu sebelum ke lokasi terimakasih"/>
    <s v="FCC"/>
    <d v="2026-08-08T15:40:04"/>
    <d v="2026-08-10T08:00:00"/>
    <s v="Kendala Lainnya"/>
    <s v="REVOKE"/>
    <s v="CRB"/>
    <s v="NO ADDON"/>
    <m/>
    <s v="Follow Up Revoke Completed, New Order ID : SC1002521498"/>
    <s v="HSI Bisnis Promo HUT Telkom PSB 70% - 50 Mbps"/>
    <s v="INDIBIZ"/>
    <m/>
    <m/>
    <d v="2026-08-10T08:00:00"/>
    <s v="2026-08-10 08:00:00 | Tanggal Pemasangan : 10 Agustus 2026 Jam Pemasangan : 08:00 13:00 Info Tambahan : Hubungi pelanggan dulu sebelum ke lokasi terimakasih"/>
    <m/>
    <m/>
    <m/>
    <e v="#NUM!"/>
    <e v="#NUM!"/>
    <x v="0"/>
  </r>
  <r>
    <n v="2096"/>
    <n v="1002531546"/>
    <n v="3"/>
    <x v="6"/>
    <n v="5"/>
    <s v="JEMBER"/>
    <s v="BANYUWANGI"/>
    <s v="MCR"/>
    <s v="REG"/>
    <s v="AO"/>
    <x v="0"/>
    <s v="1P INET"/>
    <s v="Completed (PS)"/>
    <s v="RBS-Regional 3"/>
    <d v="2026-08-17T19:23:57"/>
    <d v="2026-08-18T14:28:27"/>
    <n v="69368428"/>
    <m/>
    <n v="152522205342"/>
    <s v="TOKO TAUFIQ"/>
    <s v="ODP-MCR-FL/12 FL/D01/12.01"/>
    <s v="WO061955106"/>
    <m/>
    <m/>
    <m/>
    <n v="114.3275625"/>
    <n v="-8.4666874999999902"/>
    <s v="MD|MYDB-20260817265874|DC30004/MC30042|TOKO TAUFIQ|085330791739"/>
    <s v="MYDIGIBIZPARTNER"/>
    <m/>
    <m/>
    <m/>
    <m/>
    <m/>
    <m/>
    <m/>
    <m/>
    <s v="Management Janji"/>
    <s v="2026-08-19 08:00:00 | telp :085330791739 alt : Tanggal pemasangan :18/08/2026 Jam pemasangan : pagi/siang Info Tambahan : Hubungi pelanggan dulu sebelum ke lokasi terima kasih."/>
    <s v="FCC"/>
    <s v="17-08-2026 19:25:20"/>
    <d v="2026-08-19T08:00:00"/>
    <m/>
    <s v="PS"/>
    <s v="MCR"/>
    <s v="NETMONK"/>
    <n v="20260818"/>
    <s v="Completed"/>
    <s v="HSI Bisnis Bundling Netmonk PSB 70% - 100 Mbps"/>
    <s v="INDIBIZ"/>
    <m/>
    <m/>
    <d v="2026-08-19T08:00:00"/>
    <s v="2026-08-19 08:00:00 | telp :085330791739 alt : Tanggal pemasangan :18/08/2026 Jam pemasangan : pagi/siang Info Tambahan : Hubungi pelanggan dulu sebelum ke lokasi terima kasih."/>
    <n v="2026"/>
    <n v="8"/>
    <n v="18"/>
    <d v="2026-08-18T00:00:00"/>
    <n v="-1.3333333333357587"/>
    <x v="1"/>
  </r>
  <r>
    <n v="2097"/>
    <n v="1002530809"/>
    <n v="3"/>
    <x v="0"/>
    <n v="5"/>
    <s v="MATARAM"/>
    <s v="INNER - NUSA TENGGARA"/>
    <s v="MTR"/>
    <s v="REG"/>
    <s v="AO"/>
    <x v="0"/>
    <s v="1P INET"/>
    <s v="Completed (PS)"/>
    <s v="RBS-Regional 3"/>
    <d v="2026-08-17T12:38:56"/>
    <d v="2026-08-17T20:32:29"/>
    <n v="69368043"/>
    <m/>
    <n v="172601797048"/>
    <s v="TOKO &amp; LAUNDRY AGISNA"/>
    <s v="ODP-MTR-FCB/167 FCB/D08/167.01"/>
    <s v="WO061925521"/>
    <m/>
    <m/>
    <m/>
    <n v="116.072828"/>
    <n v="-8.5749309999999994"/>
    <s v="|MC40234|MYIA-051282211271/POI/aril agisna/082236887607/kenarisenja07@gmail.com"/>
    <s v="MYIB_ASSISTANT"/>
    <m/>
    <m/>
    <m/>
    <m/>
    <m/>
    <m/>
    <m/>
    <m/>
    <s v="Management Janji"/>
    <s v="2026-08-18 13:00:00 | M janji : pagi Tanggal Pemasangan : 18/agustus/2026 Note : hubungi pelanggan jika ingin kelokasi "/>
    <s v="FCC"/>
    <s v="17-08-2026 12:40:04"/>
    <d v="2026-08-18T13:00:00"/>
    <m/>
    <s v="PS"/>
    <s v="MTR"/>
    <s v="NO ADDON"/>
    <n v="20260817"/>
    <s v="Completed"/>
    <s v="HSI Bisnis Khusus Winback PSB 70% - 200 Mbps"/>
    <s v="INDIBIZ"/>
    <m/>
    <m/>
    <d v="2026-08-18T13:00:00"/>
    <s v="2026-08-18 13:00:00 | M janji : pagi Tanggal Pemasangan : 18/agustus/2026 Note : hubungi pelanggan jika ingin kelokasi "/>
    <n v="2026"/>
    <n v="8"/>
    <n v="17"/>
    <d v="2026-08-17T00:00:00"/>
    <n v="-1.5416666666642413"/>
    <x v="1"/>
  </r>
  <r>
    <n v="2098"/>
    <n v="1002509609"/>
    <n v="3"/>
    <x v="2"/>
    <n v="4"/>
    <s v="MAGELANG"/>
    <s v="WONOSOBO"/>
    <s v="WOS"/>
    <s v="REG"/>
    <s v="AO"/>
    <x v="0"/>
    <s v="1P INET"/>
    <s v="Completed (PS)"/>
    <s v="RBS-Regional 3"/>
    <d v="2026-08-05T08:43:57"/>
    <d v="2026-08-05T13:29:25"/>
    <n v="69358758"/>
    <m/>
    <n v="141373127392"/>
    <s v="WARUNG KELONTONG KHOM"/>
    <s v="ODP-WOS-FAA/079 FAA/D06/079.01"/>
    <s v="WO060949764"/>
    <m/>
    <m/>
    <m/>
    <n v="109.9509"/>
    <n v="-7.4011448999999896"/>
    <s v="|MC80087|MYIA-007424223461/POI/EKO PURWANTO/087872848660/donobagus92@gmail.com"/>
    <s v="MYIB_ASSISTANT"/>
    <m/>
    <m/>
    <m/>
    <m/>
    <m/>
    <m/>
    <m/>
    <m/>
    <s v="Management Janji"/>
    <s v="2026-08-06 13:00:00 | Tanggal: 06/8/2026 Jam Pasang: Siang Note: Hubungi pelanggan sebelum ke lokasi, terima kasih."/>
    <s v="FCC"/>
    <d v="2026-05-08T08:54:50"/>
    <d v="2026-08-06T13:00:00"/>
    <m/>
    <s v="PS"/>
    <s v="WOS"/>
    <s v="NO ADDON"/>
    <n v="20260805"/>
    <s v="Completed"/>
    <s v="HSI Bisnis Promo HUT Telkom PSB 70% - 50 Mbps"/>
    <s v="INDIBIZ"/>
    <m/>
    <m/>
    <d v="2026-08-06T13:00:00"/>
    <s v="2026-08-06 13:00:00 | Tanggal: 06/8/2026 Jam Pasang: Siang Note: Hubungi pelanggan sebelum ke lokasi, terima kasih."/>
    <n v="2026"/>
    <n v="8"/>
    <n v="5"/>
    <d v="2026-08-05T00:00:00"/>
    <n v="-1.5416666666642413"/>
    <x v="1"/>
  </r>
  <r>
    <n v="2099"/>
    <n v="1002523237"/>
    <n v="3"/>
    <x v="0"/>
    <n v="5"/>
    <s v="KUPANG"/>
    <s v="ENDE"/>
    <s v="END"/>
    <s v="REG"/>
    <s v="AO"/>
    <x v="0"/>
    <s v="1P INET"/>
    <s v="8 | OSS - PONR"/>
    <s v="RBS-Regional 3"/>
    <d v="2026-08-13T07:25:56"/>
    <d v="2026-08-18T12:26:59"/>
    <n v="69364644"/>
    <m/>
    <n v="172506788993"/>
    <s v="SUSTERAN WAJAH KUDUS"/>
    <s v="ODP-END-FD/75 FD/D06/75.01"/>
    <s v="WO061634731"/>
    <m/>
    <m/>
    <m/>
    <n v="121.68520169999999"/>
    <n v="-8.8355034000000003"/>
    <s v="|MC40144|MYIA-046076086984/POI/SUSTER THERESIA TADON/081237621109/sr.theresiatadon@gmail.com"/>
    <s v="MYIB_ASSISTANT"/>
    <m/>
    <m/>
    <m/>
    <m/>
    <m/>
    <m/>
    <m/>
    <m/>
    <s v="Management Janji"/>
    <s v="2026-08-20 08:00:00 | Nama PIC:  BU THERESIA No HP: 081237621109 Alt: Tanggal: 20/8/2026 Jam Pasang: Pagi Note: Hubungi sebelum ke lokasi, terimakasih."/>
    <s v="FCC"/>
    <s v="13-08-2026 07:39:52"/>
    <d v="2026-08-20T08:00:00"/>
    <m/>
    <s v="ACT_COM"/>
    <s v="END"/>
    <s v="NO ADDON"/>
    <m/>
    <s v="PONR"/>
    <s v="HSI Bisnis Promo HUT Telkom PSB 70% - 50 Mbps"/>
    <s v="INDIBIZ"/>
    <m/>
    <m/>
    <d v="2026-08-20T08:00:00"/>
    <s v="2026-08-20 08:00:00 | Nama PIC:  BU THERESIA No HP: 081237621109 Alt: Tanggal: 20/8/2026 Jam Pasang: Pagi Note: Hubungi sebelum ke lokasi, terimakasih."/>
    <m/>
    <m/>
    <m/>
    <e v="#NUM!"/>
    <e v="#NUM!"/>
    <x v="0"/>
  </r>
  <r>
    <n v="2100"/>
    <n v="1002505732"/>
    <n v="3"/>
    <x v="5"/>
    <n v="5"/>
    <s v="DENPASAR"/>
    <s v="SANUR"/>
    <s v="KLM"/>
    <s v="REG"/>
    <s v="AO"/>
    <x v="0"/>
    <s v="1P INET"/>
    <s v="102 | FOLLOW UP COMPLETED"/>
    <s v="RBS-Regional 3"/>
    <d v="2026-08-03T10:14:56"/>
    <d v="2026-08-05T13:41:08"/>
    <n v="69357309"/>
    <m/>
    <n v="172401793343"/>
    <s v="PT POHON BIRU JAYA"/>
    <s v="ODP-KLM-FN/54 FN/D01/54.01"/>
    <s v="WO060763543"/>
    <m/>
    <m/>
    <m/>
    <n v="115.2388043"/>
    <n v="-8.6736056999999995"/>
    <s v="|MN01984|MYIA-050116075476/POI/Rezza/08170904091/fina.finance@sozoskinclinic.com"/>
    <s v="MYIB_ASSISTANT"/>
    <m/>
    <m/>
    <m/>
    <m/>
    <m/>
    <m/>
    <m/>
    <m/>
    <s v="Management Janji"/>
    <s v="2026-08-04 08:00:00 | M Janji : 4 agustus 2026 jam Pasang : pagi siang Note : hubungi pelanggan jika ingin kelokasi"/>
    <s v="FCC"/>
    <d v="2026-03-08T10:40:22"/>
    <d v="2026-08-04T08:00:00"/>
    <s v="Kendala Pelanggan"/>
    <s v="REVOKE"/>
    <s v="KLM"/>
    <s v="NO ADDON"/>
    <m/>
    <s v="Follow Up Revoke Completed, New Order ID : SC1002510598"/>
    <s v="HSI Bisnis PSB 70% - 50 Mbps"/>
    <s v="INDIBIZ"/>
    <m/>
    <m/>
    <d v="2026-08-04T08:00:00"/>
    <s v="2026-08-04 08:00:00 | M Janji : 4 agustus 2026 jam Pasang : pagi siang Note : hubungi pelanggan jika ingin kelokasi"/>
    <m/>
    <m/>
    <m/>
    <e v="#NUM!"/>
    <e v="#NUM!"/>
    <x v="0"/>
  </r>
  <r>
    <n v="2101"/>
    <n v="1002507419"/>
    <n v="3"/>
    <x v="6"/>
    <n v="5"/>
    <s v="PASURUAN"/>
    <s v="PASURUAN"/>
    <s v="PSN"/>
    <s v="REG"/>
    <s v="AO"/>
    <x v="0"/>
    <m/>
    <s v="Completed (PS)"/>
    <s v="RBS-Regional 3"/>
    <d v="2026-08-04T10:34:15"/>
    <d v="2026-08-04T16:19:23"/>
    <n v="69358071"/>
    <m/>
    <n v="152729256677"/>
    <s v="WARUNG KOPI KETUG"/>
    <s v="ODP-PSN-FN/51"/>
    <s v="WO060875429"/>
    <m/>
    <m/>
    <m/>
    <n v="112.89000350000001"/>
    <n v="-7.6333294"/>
    <s v="|MN01982|/WARUNG KOPI KETUG/WINBACK 2.0 HSI B2B (1:1) 75MBPS 415RB PSB DISC 70%/PSN/sinsunar17@gmail.com/IRFAN/87720097811"/>
    <s v="Sales Force DBS"/>
    <m/>
    <m/>
    <m/>
    <m/>
    <m/>
    <m/>
    <m/>
    <m/>
    <s v="Management Janji"/>
    <s v="2026-08-05 08:00:00|M Janji : (05/08/2026) jam Pasang pagi / siang  Note : hubungi pelanggan jika ingin kelokasi|40981182|MYDITA"/>
    <s v="FCC"/>
    <d v="2026-04-08T10:40:00"/>
    <d v="2026-08-05T08:00:00"/>
    <m/>
    <s v="PS"/>
    <s v="PSN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8:00:00"/>
    <s v="2026-08-05 08:00:00|M Janji : (05/08/2026) jam Pasang pagi / siang  Note : hubungi pelanggan jika ingin kelokasi|40981182|MYDITA"/>
    <n v="2026"/>
    <n v="8"/>
    <n v="4"/>
    <d v="2026-08-04T00:00:00"/>
    <n v="-1.3333333333357587"/>
    <x v="1"/>
  </r>
  <r>
    <n v="2102"/>
    <n v="1002534129"/>
    <n v="3"/>
    <x v="3"/>
    <n v="5"/>
    <s v="MADURA"/>
    <s v="BANGKALAN"/>
    <s v="SPG"/>
    <s v="REG"/>
    <s v="AO"/>
    <x v="0"/>
    <m/>
    <s v="MIE - SEND SURVEY"/>
    <s v="RBS-Regional 3"/>
    <d v="2026-08-18T16:20:17"/>
    <d v="2026-08-18T17:32:01"/>
    <n v="69369338"/>
    <m/>
    <n v="152434913770"/>
    <s v="TOKO ANASRI BAROKAH"/>
    <s v="ODP-OMB-FC/14"/>
    <s v="WO062046468"/>
    <m/>
    <m/>
    <m/>
    <n v="113.3852502"/>
    <n v="-6.9905115000000002"/>
    <s v="|MC70132|/TOKO ANASRI BAROKAH/ANASRI/087850456668/anasribarokahs@gmail.com/HSI Bisnis + Netmonk Promo 2026 100 Mbps (Rp 591.100) PSB 150.000/"/>
    <s v="Sales Force DBS"/>
    <m/>
    <m/>
    <m/>
    <m/>
    <m/>
    <m/>
    <m/>
    <m/>
    <s v="Management Janji"/>
    <s v="2026-08-19 15:00:00| M Janji : (19 AGUSTUS 2026) jam Pasang : pagi siang Note : hubungi pelanggan jika ingin kelokasi|40900827|MYDITA"/>
    <s v="FCC"/>
    <s v="18-08-2026 16:39:51"/>
    <d v="2026-08-19T15:00:00"/>
    <m/>
    <s v="SURVEY_NEW_MANJA"/>
    <s v="SPG"/>
    <s v="NETMONK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9T15:00:00"/>
    <s v="2026-08-19 15:00:00| M Janji : (19 AGUSTUS 2026) jam Pasang : pagi siang Note : hubungi pelanggan jika ingin kelokasi|40900827|MYDITA"/>
    <m/>
    <m/>
    <m/>
    <e v="#NUM!"/>
    <e v="#NUM!"/>
    <x v="0"/>
  </r>
  <r>
    <n v="2103"/>
    <n v="1002504831"/>
    <n v="3"/>
    <x v="4"/>
    <n v="4"/>
    <s v="SEMARANG"/>
    <s v="INNER - SEMARANG JATENG UTARA"/>
    <s v="GNK"/>
    <s v="REG"/>
    <s v="AO"/>
    <x v="0"/>
    <s v="1P INET"/>
    <s v="102 | FOLLOW UP COMPLETED"/>
    <s v="RBS-Regional 3"/>
    <d v="2026-08-01T16:43:56"/>
    <d v="2026-08-07T16:58:57"/>
    <n v="69356866"/>
    <m/>
    <n v="143424112999"/>
    <s v="SPBU 44.595.21 DEMAK"/>
    <s v="ODP-GNK-FE/024 FE/D04/024.01"/>
    <s v="WO060671588"/>
    <m/>
    <m/>
    <m/>
    <n v="110.546378"/>
    <n v="-6.928884"/>
    <s v="|MN02184|MYIA-014095114720/POI/ACHMAD MUJIB/085325058548/spbu4459521@gmail.com"/>
    <s v="MYIB_ASSISTANT"/>
    <m/>
    <m/>
    <m/>
    <m/>
    <m/>
    <m/>
    <m/>
    <m/>
    <s v="Management Janji"/>
    <s v="2026-08-02 13:00:00 | telp :085325058548 Tanggal pemasangan :02/08/2026 Jam pemasangan : pagi/siang Info Tambahan : Hubungi pelanggan dulu sebelum ke lokasi terima kasih"/>
    <s v="FCC"/>
    <d v="2026-01-08T16:54:55"/>
    <d v="2026-08-02T13:00:00"/>
    <m/>
    <s v="REVOKE"/>
    <s v="GNK"/>
    <s v="NO ADDON"/>
    <m/>
    <s v="Follow Up Revoke Completed, New Order ID : SC1002515373"/>
    <s v="HSI Bisnis Promo HUT Telkom PSB 70% - 100 Mbps"/>
    <s v="INDIBIZ"/>
    <m/>
    <m/>
    <d v="2026-08-02T13:00:00"/>
    <s v="2026-08-02 13:00:00 | telp :085325058548 Tanggal pemasangan :02/08/2026 Jam pemasangan : pagi/siang Info Tambahan : Hubungi pelanggan dulu sebelum ke lokasi terima kasih"/>
    <m/>
    <m/>
    <m/>
    <e v="#NUM!"/>
    <e v="#NUM!"/>
    <x v="0"/>
  </r>
  <r>
    <n v="2104"/>
    <n v="1002505989"/>
    <n v="3"/>
    <x v="2"/>
    <n v="4"/>
    <s v="PURWOKERTO"/>
    <s v="PURWOKERTO"/>
    <s v="AJB"/>
    <s v="REG"/>
    <s v="AO"/>
    <x v="0"/>
    <s v="1P INET"/>
    <s v="Completed (PS)"/>
    <s v="RBS-Regional 3"/>
    <d v="2026-08-03T12:29:57"/>
    <d v="2026-08-04T15:42:43"/>
    <n v="69357465"/>
    <m/>
    <n v="143387116387"/>
    <s v="ERABLUE JATI LAWANGAN"/>
    <s v="ODP-AJB-FG/053 FG/D02/053.01"/>
    <s v="WO060782601"/>
    <m/>
    <m/>
    <m/>
    <n v="109.05594499999999"/>
    <n v="-7.5171530000000004"/>
    <s v="|MN02587|MYIA-071724399138/POI/HASBIBINTARO SHIDDIQ/081249549394/nextperdanaone@gmail.com"/>
    <s v="MYIB_ASSISTANT"/>
    <m/>
    <m/>
    <m/>
    <m/>
    <m/>
    <m/>
    <m/>
    <m/>
    <s v="Management Janji"/>
    <s v="2026-08-04 13:00:00 | No Hp Pic : 081249549394 No alt : - Jam Pemasangan :  Tanggal Pemasangan : 04/08/2026 hub sebelum ke lokasi"/>
    <s v="FCC"/>
    <d v="2026-03-08T12:40:00"/>
    <d v="2026-08-04T13:00:00"/>
    <m/>
    <s v="PS"/>
    <s v="AJB"/>
    <s v="NO ADDON"/>
    <n v="20260804"/>
    <s v="Completed"/>
    <s v="HSI Bisnis PSB 70% - 50 Mbps"/>
    <s v="INDIBIZ"/>
    <m/>
    <m/>
    <d v="2026-08-04T13:00:00"/>
    <s v="2026-08-04 13:00:00 | No Hp Pic : 081249549394 No alt : - Jam Pemasangan :  Tanggal Pemasangan : 04/08/2026 hub sebelum ke lokasi"/>
    <n v="2026"/>
    <n v="8"/>
    <n v="4"/>
    <d v="2026-08-04T00:00:00"/>
    <n v="-0.54166666666424135"/>
    <x v="1"/>
  </r>
  <r>
    <n v="2105"/>
    <n v="1002517614"/>
    <n v="3"/>
    <x v="4"/>
    <n v="4"/>
    <s v="SEMARANG"/>
    <s v="INNER - SEMARANG JATENG UTARA"/>
    <s v="BMK"/>
    <s v="REG"/>
    <s v="AO"/>
    <x v="0"/>
    <s v="1P INET"/>
    <s v="Completed (PS)"/>
    <s v="RBS-Regional 3"/>
    <d v="2026-08-10T12:17:57"/>
    <d v="2026-08-11T14:58:23"/>
    <n v="69362387"/>
    <m/>
    <n v="141423136627"/>
    <s v="PT DARMA PUTRA LESTARI"/>
    <s v="ODP-BMK-FS/013 FS/D02/013.01"/>
    <s v="WO061386771"/>
    <m/>
    <m/>
    <m/>
    <n v="110.4114567"/>
    <n v="-7.0806864000000003"/>
    <s v="|MC50018|MYIA-058144986193/POI/JOKO SUHARTOTO/085876648648/4450219spbu@gmail.com"/>
    <s v="MYIB_ASSISTANT"/>
    <m/>
    <m/>
    <m/>
    <m/>
    <m/>
    <m/>
    <m/>
    <m/>
    <s v="Management Janji"/>
    <s v="2026-08-11 13:00:00 | M Janji : (09/08/2026) jam Pasang : 09:00 Note : hubungi pelanggan jika ingin kelokasi"/>
    <s v="FCC"/>
    <d v="2026-10-08T12:39:53"/>
    <d v="2026-08-11T13:00:00"/>
    <m/>
    <s v="PS"/>
    <s v="BMK"/>
    <s v="NO ADDON"/>
    <n v="20260811"/>
    <s v="Completed"/>
    <s v="HSI Bisnis Promo HUT Telkom PSB 70% - 100 Mbps"/>
    <s v="INDIBIZ"/>
    <m/>
    <m/>
    <d v="2026-08-11T13:00:00"/>
    <s v="2026-08-11 13:00:00 | M Janji : (09/08/2026) jam Pasang : 09:00 Note : hubungi pelanggan jika ingin kelokasi"/>
    <n v="2026"/>
    <n v="8"/>
    <n v="11"/>
    <d v="2026-08-11T00:00:00"/>
    <n v="-0.54166666666424135"/>
    <x v="1"/>
  </r>
  <r>
    <n v="2106"/>
    <n v="1002522139"/>
    <n v="3"/>
    <x v="6"/>
    <n v="5"/>
    <s v="SIDOARJO"/>
    <s v="MOJOKERTO"/>
    <s v="MRT"/>
    <s v="REG"/>
    <s v="AO"/>
    <x v="0"/>
    <m/>
    <s v="102 | FOLLOW UP COMPLETED"/>
    <s v="RBS-Regional 3"/>
    <d v="2026-08-12T13:28:34"/>
    <d v="2026-08-12T19:32:57"/>
    <n v="69364222"/>
    <m/>
    <n v="152312243266"/>
    <s v="TOKO SEMBAKO AZKA"/>
    <s v="ODP-MRT-FAP/16"/>
    <s v="WO061595534"/>
    <m/>
    <m/>
    <m/>
    <n v="112.43040000000001"/>
    <n v="-7.6643160999999997"/>
    <s v="|MC30217|/AMINATUN AISYAH/82140635859/amiaisyah01@gmail.com"/>
    <s v="Sales Force DBS"/>
    <m/>
    <m/>
    <m/>
    <m/>
    <m/>
    <m/>
    <m/>
    <m/>
    <s v="Management Janji"/>
    <s v="2026-08-13 13:00:00|Waktu pemasangan : 13 agustus 2026 Jam pemasangan : 08.00 - 12.00 Info Tambahan : Hubungi pelanggan dulu sebelum ke lokasi terimakasih |40951377|MYDITA"/>
    <s v="FCC"/>
    <d v="2026-12-08T13:39:52"/>
    <d v="2026-08-13T13:00:00"/>
    <s v="Kendala Teknik"/>
    <s v="REVOKE"/>
    <s v="MRT"/>
    <s v="NETMONK"/>
    <m/>
    <s v="Follow Up Revoke Completed, New Order ID : SC1002523151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d v="2026-08-13T13:00:00"/>
    <s v="2026-08-13 13:00:00|Waktu pemasangan : 13 agustus 2026 Jam pemasangan : 08.00 - 12.00 Info Tambahan : Hubungi pelanggan dulu sebelum ke lokasi terimakasih |40951377|MYDITA"/>
    <m/>
    <m/>
    <m/>
    <e v="#NUM!"/>
    <e v="#NUM!"/>
    <x v="0"/>
  </r>
  <r>
    <n v="2107"/>
    <n v="1002520793"/>
    <n v="3"/>
    <x v="5"/>
    <n v="5"/>
    <s v="SINGARJA"/>
    <s v="GIANYAR"/>
    <s v="GIN"/>
    <s v="REG"/>
    <s v="AO"/>
    <x v="0"/>
    <m/>
    <s v="Completed (PS)"/>
    <s v="RBS-Regional 3"/>
    <d v="2026-08-11T16:45:34"/>
    <d v="2026-08-13T08:33:18"/>
    <n v="69363683"/>
    <m/>
    <n v="172407214108"/>
    <s v="PT. MITRA BALI SUKSES"/>
    <s v="ODP-GIN-FQ/04"/>
    <s v="WO061532548"/>
    <m/>
    <m/>
    <m/>
    <n v="115.31606979999999"/>
    <n v="-8.5406762999999994"/>
    <s v="|MN02545|/PIC WAHYUDI/08995847815-081381829072/it.info@mitrabalisukses.co.id"/>
    <s v="Sales Force DBS"/>
    <m/>
    <m/>
    <m/>
    <m/>
    <m/>
    <m/>
    <m/>
    <m/>
    <s v="Management Janji"/>
    <s v="2026-08-12 15:00:00|Nama Pic : PT. MITRA BALI SUKSES No Hp Pic : 08995847815 No alt : - Jam Pemasangan : pagi  Tanggal Pemasangan : 12 Agustus 2026|40951375|MYDITA"/>
    <s v="FCC"/>
    <d v="2026-11-08T16:54:58"/>
    <d v="2026-08-12T15:00:00"/>
    <m/>
    <s v="PS"/>
    <s v="GIN"/>
    <s v="NO ADDON"/>
    <n v="20260813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12T15:00:00"/>
    <s v="2026-08-12 15:00:00|Nama Pic : PT. MITRA BALI SUKSES No Hp Pic : 08995847815 No alt : - Jam Pemasangan : pagi  Tanggal Pemasangan : 12 Agustus 2026|40951375|MYDITA"/>
    <n v="2026"/>
    <n v="8"/>
    <n v="13"/>
    <d v="2026-08-13T00:00:00"/>
    <n v="0.375"/>
    <x v="1"/>
  </r>
  <r>
    <n v="2108"/>
    <n v="1002511522"/>
    <n v="3"/>
    <x v="0"/>
    <n v="5"/>
    <s v="KUPANG"/>
    <s v="KUPANG"/>
    <s v="KPN"/>
    <s v="REG"/>
    <s v="AO"/>
    <x v="0"/>
    <s v="1P INET"/>
    <s v="Completed (PS)"/>
    <s v="RBS-Regional 3"/>
    <d v="2026-08-06T09:01:57"/>
    <d v="2026-08-07T17:48:30"/>
    <n v="69359602"/>
    <m/>
    <n v="172502311337"/>
    <s v="SMA SWASTA NESI NEONMAT KUPANG"/>
    <s v="ODP-KPN-FFH/07 FFH/D01/07.01"/>
    <s v="WO061042978"/>
    <m/>
    <m/>
    <m/>
    <n v="123.61285959999999"/>
    <n v="-10.1477208"/>
    <s v="|MN01740|MYIA-044674644636/POI/SIMONNESI,A.Md/082145418543/smanesineonmat@gmail.com"/>
    <s v="MYIB_ASSISTANT"/>
    <m/>
    <m/>
    <m/>
    <m/>
    <m/>
    <m/>
    <m/>
    <m/>
    <s v="Management Janji"/>
    <s v="2026-08-07 08:00:00 | Tanggal pemasangan : 07 AGUSTUS 2026 Jam pemasangan : pagi/siang Info Tambahan : Hubungi pelanggan dulu sebelum ke lokasi terima kasih"/>
    <s v="FCC"/>
    <d v="2026-06-08T09:10:44"/>
    <d v="2026-08-07T08:00:00"/>
    <m/>
    <s v="PS"/>
    <s v="KPN"/>
    <s v="NO ADDON"/>
    <n v="20260807"/>
    <s v="Completed"/>
    <s v="HSI Bisnis Basic Promo HUT Telkom PSB 70% - 50 Mbps"/>
    <s v="INDIBIZ"/>
    <m/>
    <m/>
    <d v="2026-08-07T08:00:00"/>
    <s v="2026-08-07 08:00:00 | Tanggal pemasangan : 07 AGUSTUS 2026 Jam pemasangan : pagi/siang Info Tambahan : Hubungi pelanggan dulu sebelum ke lokasi terima kasih"/>
    <n v="2026"/>
    <n v="8"/>
    <n v="7"/>
    <d v="2026-08-07T00:00:00"/>
    <n v="-0.33333333333575865"/>
    <x v="1"/>
  </r>
  <r>
    <n v="2109"/>
    <n v="1002516614"/>
    <n v="3"/>
    <x v="6"/>
    <n v="5"/>
    <s v="SIDOARJO"/>
    <s v="INNER - JATIM TIMUR"/>
    <s v="TUN"/>
    <s v="REG"/>
    <s v="AO"/>
    <x v="0"/>
    <s v="1P INET"/>
    <s v="102 | FOLLOW UP COMPLETED"/>
    <s v="RBS-Regional 3"/>
    <d v="2026-08-09T17:34:56"/>
    <d v="2026-08-12T17:00:44"/>
    <n v="69361970"/>
    <m/>
    <n v="152327226326"/>
    <s v="warkop imron"/>
    <s v="ODP-TUN-FX/18 FX/D03/18.01"/>
    <s v="WO061337646"/>
    <m/>
    <m/>
    <m/>
    <n v="112.6497493"/>
    <n v="-7.4657792000000001"/>
    <s v="MD|MYDB-20260809264824|DN00001/MN01993|warkop imron|081999946906"/>
    <s v="MYDIGIBIZPARTNER"/>
    <m/>
    <m/>
    <m/>
    <m/>
    <m/>
    <m/>
    <m/>
    <m/>
    <s v="Management Janji"/>
    <s v="2026-08-10 15:00:00 | Nama Pic : BP IMRON No Hp Pic : 081999946906 Jam Pemasangan : 08:00 - 12.00 Tanggal Pemasangan : SENIN 10 AGUSTUS 2026 Info Tambahan : Hubungi pelanggan sebelum datang ke lokasi"/>
    <s v="FCC"/>
    <d v="2026-09-08T17:39:45"/>
    <d v="2026-08-10T15:00:00"/>
    <m/>
    <s v="REVOKE"/>
    <s v="TUN"/>
    <s v="NO ADDON"/>
    <m/>
    <s v="Follow Up Revoke Completed, New Order ID : SC1002522985"/>
    <s v="HSI Bisnis Basic Promo HUT Telkom PSB 70% - 50 Mbps"/>
    <s v="INDIBIZ"/>
    <m/>
    <m/>
    <d v="2026-08-10T15:00:00"/>
    <s v="2026-08-10 15:00:00 | Nama Pic : BP IMRON No Hp Pic : 081999946906 Jam Pemasangan : 08:00 - 12.00 Tanggal Pemasangan : SENIN 10 AGUSTUS 2026 Info Tambahan : Hubungi pelanggan sebelum datang ke lokasi"/>
    <m/>
    <m/>
    <m/>
    <e v="#NUM!"/>
    <e v="#NUM!"/>
    <x v="0"/>
  </r>
  <r>
    <n v="2110"/>
    <n v="1002505988"/>
    <n v="3"/>
    <x v="6"/>
    <n v="5"/>
    <s v="JEMBER"/>
    <s v="BANYUWANGI"/>
    <s v="PSG"/>
    <s v="REG"/>
    <s v="AO"/>
    <x v="0"/>
    <s v="1P INET"/>
    <s v="Completed (PS)"/>
    <s v="RBS-Regional 3"/>
    <d v="2026-08-03T12:28:57"/>
    <d v="2026-08-04T12:04:45"/>
    <n v="69357453"/>
    <m/>
    <n v="152521203259"/>
    <s v="Kantor Desa Sumbermulyo"/>
    <s v="ODP-PSG-FJ/21"/>
    <s v="WO060782524"/>
    <m/>
    <m/>
    <m/>
    <n v="114.088618084788"/>
    <n v="-8.5646558934127004"/>
    <s v="MD|MYDB-20260803264244|DC30004/MC30051|Kantor Desa Sumbermulyo|085334116388"/>
    <s v="MYDIGIBIZPARTNER"/>
    <m/>
    <m/>
    <m/>
    <m/>
    <m/>
    <m/>
    <m/>
    <m/>
    <s v="Management Janji"/>
    <s v="2026-08-04 13:00:00 | Tanggal pemasangan: 04/08/2026 Jam pemasangan : pagi / siang Info Tambahan : Hubungi pelanggan dulu sebelum ke lokasi. terima kasih "/>
    <s v="FCC"/>
    <d v="2026-03-08T12:40:00"/>
    <d v="2026-08-04T13:00:00"/>
    <m/>
    <s v="PS"/>
    <s v="PSG"/>
    <s v="NO ADDON"/>
    <n v="20260804"/>
    <s v="Completed"/>
    <s v="HSI Bisnis Basic PSB 70% - 300 Mbps"/>
    <s v="INDIBIZ"/>
    <m/>
    <m/>
    <d v="2026-08-04T13:00:00"/>
    <s v="2026-08-04 13:00:00 | Tanggal pemasangan: 04/08/2026 Jam pemasangan : pagi / siang Info Tambahan : Hubungi pelanggan dulu sebelum ke lokasi. terima kasih "/>
    <n v="2026"/>
    <n v="8"/>
    <n v="4"/>
    <d v="2026-08-04T00:00:00"/>
    <n v="-0.54166666666424135"/>
    <x v="1"/>
  </r>
  <r>
    <n v="2111"/>
    <n v="1002507229"/>
    <n v="3"/>
    <x v="2"/>
    <n v="4"/>
    <s v="MAGELANG"/>
    <s v="WONOSOBO"/>
    <s v="WOS"/>
    <s v="REG"/>
    <s v="AO"/>
    <x v="0"/>
    <m/>
    <s v="CANCEL COMPLETED"/>
    <s v="RBS-Regional 3"/>
    <d v="2026-08-04T10:10:05"/>
    <d v="2026-08-08T02:01:09"/>
    <n v="69358025"/>
    <m/>
    <n v="141373127377"/>
    <s v="Sikembang Glamping"/>
    <s v="ODP-WOS-FAP/025"/>
    <m/>
    <m/>
    <m/>
    <m/>
    <n v="109.92659517334801"/>
    <n v="-7.2733769978902396"/>
    <s v="AMRBS ; 402717 ; AMEX ; WIRA ; TREG3 ; MAGELANG ; 1S HSI BISNIS  300 Mbps ; Sony 082220777701; Sonicahyadi0806@gmail.com"/>
    <s v="Amex"/>
    <m/>
    <m/>
    <m/>
    <m/>
    <m/>
    <m/>
    <m/>
    <m/>
    <m/>
    <m/>
    <m/>
    <d v="2026-04-08T10:25:32"/>
    <m/>
    <m/>
    <s v="REJECT_FCC"/>
    <s v="WOS"/>
    <s v="NO ADDON"/>
    <m/>
    <s v="Order dicancel oleh SYSTEM remark : CANCEL ORDER by System : pelanggan belum melakukan upload dokumen melebihi 3 hari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Order dicancel oleh SYSTEM remark : CANCEL ORDER by System : pelanggan belum melakukan upload dokumen melebihi 3 hari"/>
    <m/>
    <m/>
    <m/>
    <m/>
    <m/>
    <e v="#NUM!"/>
    <e v="#NUM!"/>
    <x v="0"/>
  </r>
  <r>
    <n v="2112"/>
    <n v="1002529270"/>
    <n v="3"/>
    <x v="0"/>
    <n v="5"/>
    <s v="MATARAM"/>
    <s v="LOMBOK BARAT TENGAH"/>
    <s v="PRY"/>
    <s v="REG"/>
    <s v="AO"/>
    <x v="0"/>
    <m/>
    <s v="Completed (PS)"/>
    <s v="RBS-Regional 3"/>
    <d v="2026-08-16T09:08:56"/>
    <d v="2026-08-16T14:18:25"/>
    <n v="69366469"/>
    <m/>
    <n v="172603791405"/>
    <s v="Toko Iman Adlian Kurniawan"/>
    <s v="ODP-PYA-FAP/40"/>
    <s v="WO061858703"/>
    <m/>
    <m/>
    <m/>
    <n v="116.37405099999999"/>
    <n v="-8.6503297000000003"/>
    <s v="MD|MYDB-20260814265370|SC00001/MC00046|Toko Iman Adlian Kurniawan|081937034418"/>
    <s v="MYDIGIBIZPARTNER"/>
    <m/>
    <m/>
    <m/>
    <m/>
    <m/>
    <m/>
    <m/>
    <m/>
    <s v="Management Janji"/>
    <s v="2026-08-15 15:00:00 | Nama PIC : Iman  No HP : 081937034418  Alt :   M Janji : 15 Augustus 2026  Jam Pasang : 08.00 - 13:00   NoteÃ‚Â :  hubungi terlebih dahulu sebelum kelokasi "/>
    <s v="FCC"/>
    <s v="16-08-2026 09:10:16"/>
    <m/>
    <m/>
    <s v="PS"/>
    <s v="PRY"/>
    <s v="NO ADDON"/>
    <n v="2026081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6T07:00:00"/>
    <s v="2026-08-15 15:00:00 | Nama PIC : Iman  No HP : 081937034418  Alt :   M Janji : 15 Augustus 2026  Jam Pasang : 08.00 - 13:00   NoteÃ‚Â :  hubungi terlebih dahulu sebelum kelokasi "/>
    <n v="2026"/>
    <n v="8"/>
    <n v="16"/>
    <d v="2026-08-16T00:00:00"/>
    <n v="-0.29166666666424135"/>
    <x v="1"/>
  </r>
  <r>
    <n v="2113"/>
    <n v="1002529993"/>
    <n v="3"/>
    <x v="7"/>
    <n v="4"/>
    <s v="SOLO"/>
    <s v="INNER - SOLO JATENG TIMUR"/>
    <s v="MSO"/>
    <s v="REG"/>
    <s v="AO"/>
    <x v="0"/>
    <s v="1P INET"/>
    <s v="8 | OSS - PONR"/>
    <s v="RBS-Regional 3"/>
    <d v="2026-08-16T17:02:57"/>
    <d v="2026-08-17T17:58:00"/>
    <n v="69367716"/>
    <m/>
    <n v="142566103186"/>
    <s v="SPBU 44.572.14"/>
    <s v="ODP-MSO-FQ/014 FQ/D05/014.01"/>
    <s v="WO061893890"/>
    <m/>
    <m/>
    <m/>
    <n v="110.88676340000001"/>
    <n v="-7.3106774000000003"/>
    <s v="|MN01811|MYIA-015054855368/POI/TRI SUTRISNO/085225778997/sragenspbu@gmail.com"/>
    <s v="MYIB_ASSISTANT"/>
    <m/>
    <m/>
    <m/>
    <m/>
    <m/>
    <m/>
    <m/>
    <m/>
    <s v="Management Janji"/>
    <s v="2026-08-17 13:00:00 | Nama PIC : bapak tri No HP : 085225778997 Alt :  M Janji : (SENIN/17/AGUSTUS/2026) jam Pasang : 09:00 Note : hubungi pelanggan jika ingin kelokasi"/>
    <s v="FCC"/>
    <s v="16-08-2026 17:25:29"/>
    <d v="2026-08-17T13:00:00"/>
    <m/>
    <s v="ACT_COM"/>
    <s v="MSO"/>
    <s v="NO ADDON"/>
    <m/>
    <s v="PONR"/>
    <s v="HSI Bisnis Promo HUT Telkom PSB 70% - 100 Mbps Dual Band"/>
    <s v="INDIBIZ"/>
    <m/>
    <m/>
    <d v="2026-08-17T13:00:00"/>
    <s v="2026-08-17 13:00:00 | Nama PIC : bapak tri No HP : 085225778997 Alt :  M Janji : (SENIN/17/AGUSTUS/2026) jam Pasang : 09:00 Note : hubungi pelanggan jika ingin kelokasi"/>
    <m/>
    <m/>
    <m/>
    <e v="#NUM!"/>
    <e v="#NUM!"/>
    <x v="0"/>
  </r>
  <r>
    <n v="2114"/>
    <n v="1002533573"/>
    <n v="3"/>
    <x v="2"/>
    <n v="4"/>
    <s v="PURWOKERTO"/>
    <s v="PURWOKERTO"/>
    <s v="PWT"/>
    <s v="REG"/>
    <s v="AO"/>
    <x v="0"/>
    <s v="1P INET"/>
    <s v="MIE - SEND SURVEY"/>
    <s v="RBS-Regional 3"/>
    <d v="2026-08-18T14:41:58"/>
    <d v="2026-08-18T14:44:02"/>
    <n v="69369165"/>
    <m/>
    <n v="146303609898"/>
    <s v="BTM BANYUMAS KC Purwokerto Utara"/>
    <s v="ODP-PWT-FBH/005 FBH/D01/005.01"/>
    <s v="WO062022205"/>
    <m/>
    <m/>
    <m/>
    <n v="109.2316"/>
    <n v="-7.3957730000000002"/>
    <s v="|MC00213|MYIA-005325300223/POI/YULIANA LESTARI/085742893680/yulianalestari1901@gmail.com"/>
    <s v="MYIB_ASSISTANT"/>
    <m/>
    <m/>
    <m/>
    <m/>
    <m/>
    <m/>
    <m/>
    <m/>
    <s v="Management Janji"/>
    <s v="2026-08-19 13:00:00 | Nama PIC:  bu yuliana  No HP: 085742893680 Alt: Tanggal: 19/8/2026 Jam Pasang: Siang Note: Hubungi sebelum ke lokasi, terimakasih"/>
    <s v="FCC"/>
    <s v="18-08-2026 14:55:28"/>
    <d v="2026-08-19T13:00:00"/>
    <m/>
    <s v="SURVEY_NEW_MANJA"/>
    <s v="PWT"/>
    <s v="NO ADDON"/>
    <m/>
    <s v="MIE - SEND SURVEY"/>
    <s v="HSI Bisnis Promo HUT RI PSB 70% - 50 Mbps"/>
    <s v="INDIBIZ"/>
    <m/>
    <m/>
    <d v="2026-08-19T13:00:00"/>
    <s v="2026-08-19 13:00:00 | Nama PIC:  bu yuliana  No HP: 085742893680 Alt: Tanggal: 19/8/2026 Jam Pasang: Siang Note: Hubungi sebelum ke lokasi, terimakasih"/>
    <m/>
    <m/>
    <m/>
    <e v="#NUM!"/>
    <e v="#NUM!"/>
    <x v="0"/>
  </r>
  <r>
    <n v="2115"/>
    <n v="1002525569"/>
    <n v="3"/>
    <x v="6"/>
    <n v="5"/>
    <s v="JEMBER"/>
    <s v="BONDOWOSO"/>
    <s v="BOW"/>
    <s v="REG"/>
    <s v="AO"/>
    <x v="0"/>
    <s v="1P INET"/>
    <s v="7 | OSS - PROVISIONING ISSUED"/>
    <s v="RBS-Regional 3"/>
    <d v="2026-08-14T09:10:56"/>
    <d v="2026-08-15T08:07:00"/>
    <n v="69365662"/>
    <m/>
    <n v="152507223602"/>
    <s v="KOST BERKAH KEMBANG 002"/>
    <s v="ODP-BOW-FAQ/42 FQ/D03/42.01"/>
    <s v="WO061720085"/>
    <m/>
    <m/>
    <m/>
    <n v="113.95661269999999"/>
    <n v="-8.0082848999999996"/>
    <s v="|MC30027|MYIA-027571112278/POI/NUR KHOLIS HASAN /085111356117/anitadawuhan@gmail.com"/>
    <s v="MYIB_ASSISTANT"/>
    <m/>
    <m/>
    <m/>
    <m/>
    <m/>
    <m/>
    <m/>
    <m/>
    <s v="Management Janji"/>
    <s v="2026-08-15 08:00:00 | Tanggal pemasangan : 15 AGUSTUS 2026 Jam pemasangan : pagi/siang Info Tambahan : Hubungi pelanggan dulu sebelum ke lokasi terima kasih"/>
    <s v="FCC"/>
    <s v="14-08-2026 09:40:20"/>
    <d v="2026-08-15T08:00:00"/>
    <m/>
    <s v="PI"/>
    <s v="BOW"/>
    <s v="NETMONK"/>
    <m/>
    <s v="Provisioning Issued"/>
    <s v="HSI Bisnis Bundling Netmonk PSB 70% Promo - 200 Mbps"/>
    <s v="INDIBIZ"/>
    <m/>
    <m/>
    <d v="2026-08-15T08:00:00"/>
    <s v="2026-08-15 08:00:00 | Tanggal pemasangan : 15 AGUSTUS 2026 Jam pemasangan : pagi/siang Info Tambahan : Hubungi pelanggan dulu sebelum ke lokasi terima kasih"/>
    <m/>
    <m/>
    <m/>
    <e v="#NUM!"/>
    <e v="#NUM!"/>
    <x v="0"/>
  </r>
  <r>
    <n v="2116"/>
    <n v="1002516558"/>
    <n v="3"/>
    <x v="6"/>
    <n v="5"/>
    <s v="SIDOARJO"/>
    <s v="MOJOKERTO"/>
    <s v="MJS"/>
    <s v="REG"/>
    <s v="AO"/>
    <x v="0"/>
    <m/>
    <s v="Completed (PS)"/>
    <s v="RBS-Regional 3"/>
    <d v="2026-08-09T15:21:26"/>
    <d v="2026-08-10T16:05:57"/>
    <n v="69361911"/>
    <m/>
    <n v="152330220687"/>
    <s v="PUSAT OLEH -OLEH MEKAR JAYA"/>
    <s v="ODP-MJS-FC/01"/>
    <s v="WO061365289"/>
    <m/>
    <m/>
    <m/>
    <n v="112.53521480000001"/>
    <n v="-7.5666611000000001"/>
    <s v="|MC30111|/ATIKA NURDIANA FITRI SH/8159112284/sarifitriatika318@gmail.com  "/>
    <s v="Sales Force DBS"/>
    <m/>
    <m/>
    <m/>
    <m/>
    <m/>
    <m/>
    <m/>
    <m/>
    <s v="Management Janji"/>
    <s v="2026-08-11 08:00:00|Nama PIC : Bapak rozi No HP : 08159112284 Alt : - M Janji : 11/08/2026 Jam Pasang : 08.00 - 13:00  NoteÃ‚Â :  hubungi terlebih dahulu sebelum kelokasi|40961370|MYDITA"/>
    <s v="FCC"/>
    <d v="2026-09-08T15:25:06"/>
    <d v="2026-08-11T08:00:00"/>
    <m/>
    <s v="PS"/>
    <s v="MJS"/>
    <s v="NETMONK"/>
    <n v="20260810"/>
    <s v="Completed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d v="2026-08-11T08:00:00"/>
    <s v="2026-08-11 08:00:00|Nama PIC : Bapak rozi No HP : 08159112284 Alt : - M Janji : 11/08/2026 Jam Pasang : 08.00 - 13:00  NoteÃ‚Â :  hubungi terlebih dahulu sebelum kelokasi|40961370|MYDITA"/>
    <n v="2026"/>
    <n v="8"/>
    <n v="10"/>
    <d v="2026-08-10T00:00:00"/>
    <n v="-1.3333333333357587"/>
    <x v="1"/>
  </r>
  <r>
    <n v="2117"/>
    <n v="1002529190"/>
    <n v="3"/>
    <x v="7"/>
    <n v="4"/>
    <s v="KUDUS"/>
    <s v="JEPARA"/>
    <s v="PEC"/>
    <s v="REG"/>
    <s v="AO"/>
    <x v="0"/>
    <s v="1P INET"/>
    <s v="Completed (PS)"/>
    <s v="RBS-Regional 3"/>
    <d v="2026-08-16T07:13:56"/>
    <d v="2026-08-17T19:33:13"/>
    <n v="69367250"/>
    <m/>
    <n v="146593115535"/>
    <s v="Kost Dava Davi"/>
    <s v="ODP-PEC-FC/062 FC/D06/062.01"/>
    <s v="WO061853420"/>
    <m/>
    <m/>
    <m/>
    <n v="110.701793"/>
    <n v="-6.693581"/>
    <s v="|MN01761|MYIA-019383222865/POI/MUHAMMAD FERIANSYAH BAGUS/081232146008/feriansyah0017@gmail.com"/>
    <s v="MYIB_ASSISTANT"/>
    <m/>
    <m/>
    <m/>
    <m/>
    <m/>
    <m/>
    <m/>
    <m/>
    <s v="Management Janji"/>
    <s v="2026-08-17 08:00:00 | Nama Pic : bp MUHAMMAD FERIANSYAH BAGUS No Hp Pic : 081232146008 No alt : - Jam Pemasangan : pagi  Tanggal Pemasangan : 17 Agustus 2026"/>
    <s v="FCC"/>
    <s v="16-08-2026 07:25:31"/>
    <d v="2026-08-17T08:00:00"/>
    <m/>
    <s v="PS"/>
    <s v="PEC"/>
    <s v="NO ADDON"/>
    <n v="20260817"/>
    <s v="Completed"/>
    <s v="HSI Bisnis Promo HUT Telkom PSB 70% - 50 Mbps"/>
    <s v="INDIBIZ"/>
    <m/>
    <m/>
    <d v="2026-08-17T08:00:00"/>
    <s v="2026-08-17 08:00:00 | Nama Pic : bp MUHAMMAD FERIANSYAH BAGUS No Hp Pic : 081232146008 No alt : - Jam Pemasangan : pagi  Tanggal Pemasangan : 17 Agustus 2026"/>
    <n v="2026"/>
    <n v="8"/>
    <n v="17"/>
    <d v="2026-08-17T00:00:00"/>
    <n v="-0.33333333333575865"/>
    <x v="1"/>
  </r>
  <r>
    <n v="2118"/>
    <n v="1002518474"/>
    <n v="3"/>
    <x v="0"/>
    <n v="5"/>
    <s v="MATARAM"/>
    <s v="BIMA"/>
    <s v="BIM"/>
    <s v="REG"/>
    <s v="AO"/>
    <x v="0"/>
    <s v="1P INET"/>
    <s v="Completed (PS)"/>
    <s v="RBS-Regional 3"/>
    <d v="2026-08-10T16:25:57"/>
    <d v="2026-08-12T14:04:29"/>
    <n v="69362721"/>
    <m/>
    <n v="172616801829"/>
    <s v="Santun nur brilink"/>
    <s v="ODP-BIM-FAD/132 FAD/D06/132.01"/>
    <s v="WO061429295"/>
    <m/>
    <m/>
    <m/>
    <n v="118.7789087"/>
    <n v="-8.4685568"/>
    <s v="|MC40168|MYIA-060479747384/POI/Jumyati /085238585505/jumyati1711@gmail.com"/>
    <s v="MYIB_ASSISTANT"/>
    <m/>
    <m/>
    <m/>
    <m/>
    <m/>
    <m/>
    <m/>
    <m/>
    <s v="Management Janji"/>
    <s v="2026-08-11 13:00:00 | Jam pemasangan : 12.00 Info Tambahan : Hubungi pelanggan dulu sebelum ke lokasi terimakasih "/>
    <s v="FCC"/>
    <d v="2026-10-08T16:39:46"/>
    <d v="2026-08-11T13:00:00"/>
    <m/>
    <s v="PS"/>
    <s v="BIM"/>
    <s v="NETMONK"/>
    <n v="20260812"/>
    <s v="Completed"/>
    <s v="HSI Bisnis Bundling Netmonk Promo 2026 PSB 70% - 75 Mbps"/>
    <s v="INDIBIZ"/>
    <m/>
    <m/>
    <d v="2026-08-11T13:00:00"/>
    <s v="2026-08-11 13:00:00 | Jam pemasangan : 12.00 Info Tambahan : Hubungi pelanggan dulu sebelum ke lokasi terimakasih "/>
    <n v="2026"/>
    <n v="8"/>
    <n v="12"/>
    <d v="2026-08-12T00:00:00"/>
    <n v="0.45833333333575865"/>
    <x v="1"/>
  </r>
  <r>
    <n v="2119"/>
    <n v="1002533363"/>
    <n v="3"/>
    <x v="7"/>
    <n v="4"/>
    <s v="KUDUS"/>
    <s v="PATI"/>
    <s v="JWN"/>
    <s v="REG"/>
    <s v="AO"/>
    <x v="0"/>
    <s v="1P INET"/>
    <s v="MIE - SEND SURVEY"/>
    <s v="RBS-Regional 3"/>
    <d v="2026-08-18T14:02:57"/>
    <d v="2026-08-18T14:04:02"/>
    <n v="69369064"/>
    <m/>
    <n v="141571105757"/>
    <s v="Erablue Sudirman Juwana Pati"/>
    <s v="ODP-JWN-FA/063 FA/D05/063.01"/>
    <s v="WO062016357"/>
    <m/>
    <m/>
    <m/>
    <n v="111.145634"/>
    <n v="-6.7195070000000001"/>
    <s v="|MN02054|MYIA-043180983805/POI/Chaidar syuryo samudro/081249549394/anext213@gmail.com"/>
    <s v="MYIB_ASSISTANT"/>
    <m/>
    <m/>
    <m/>
    <m/>
    <m/>
    <m/>
    <m/>
    <m/>
    <s v="Management Janji"/>
    <s v="2026-08-19 13:00:00 | M janji : siang Tanggal Pemasangan : 19 /agustus/2026 Note : hubungi pelanggan jika ingin ke lokasi, terima kasih."/>
    <s v="FCC"/>
    <s v="18-08-2026 14:40:02"/>
    <d v="2026-08-19T13:00:00"/>
    <m/>
    <s v="SURVEY_NEW_MANJA"/>
    <s v="JWN"/>
    <s v="NO ADDON"/>
    <m/>
    <s v="MIE - SEND SURVEY"/>
    <s v="HSI Bisnis Khusus Winback PSB 70% - 100 Mbps"/>
    <s v="INDIBIZ"/>
    <m/>
    <m/>
    <d v="2026-08-19T13:00:00"/>
    <s v="2026-08-19 13:00:00 | M janji : siang Tanggal Pemasangan : 19 /agustus/2026 Note : hubungi pelanggan jika ingin ke lokasi, terima kasih."/>
    <m/>
    <m/>
    <m/>
    <e v="#NUM!"/>
    <e v="#NUM!"/>
    <x v="0"/>
  </r>
  <r>
    <n v="2120"/>
    <n v="1002506140"/>
    <n v="3"/>
    <x v="4"/>
    <n v="4"/>
    <s v="PEKALONGAN"/>
    <s v="PEKALONGAN"/>
    <s v="PKL"/>
    <s v="REG"/>
    <s v="AO"/>
    <x v="0"/>
    <m/>
    <s v="Completed (PS)"/>
    <s v="RBS-Regional 2"/>
    <d v="2026-08-03T13:45:22"/>
    <d v="2026-08-10T13:20:05"/>
    <n v="69357571"/>
    <m/>
    <n v="142202154671"/>
    <s v="PT MEDIA LINTAS DATA"/>
    <s v="ODP-PKL-FK/54"/>
    <s v="WO060809025"/>
    <m/>
    <m/>
    <m/>
    <n v="109.65184549999999"/>
    <n v="-6.8897579000000002"/>
    <s v="MB00304; jamalul izza 0811260413 085213908934; sales@mld.id; HSI BISNIS INET ONLY 100 MBPS 535k; ROSA;  Jl. Gajah Mada Bar no.28, Tirto, Kec. Pekalongan Bar., Kota Pekalongan, Jawa Tengah 51118 / Sebrang Samsat Kota Pekalongan -6.8898617,109.6518702"/>
    <s v="Sales Force DBS"/>
    <m/>
    <m/>
    <m/>
    <m/>
    <m/>
    <m/>
    <m/>
    <m/>
    <s v="Management Janji"/>
    <s v="2026-08-10 08:00:00|Tanggal pemasangan : 10 agustus 2026 Jam pemasangan : pagi/siang Info Tambahan : Hubungi pelanggan dulu sebelum ke lokasi terima kasih|40010577|MYDITA"/>
    <s v="FCC"/>
    <d v="2026-03-08T13:55:38"/>
    <d v="2026-08-10T08:00:00"/>
    <m/>
    <s v="PS"/>
    <s v="PKL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8:00:00"/>
    <s v="2026-08-10 08:00:00|Tanggal pemasangan : 10 agustus 2026 Jam pemasangan : pagi/siang Info Tambahan : Hubungi pelanggan dulu sebelum ke lokasi terima kasih|40010577|MYDITA"/>
    <n v="2026"/>
    <n v="8"/>
    <n v="10"/>
    <d v="2026-08-10T00:00:00"/>
    <n v="-0.33333333333575865"/>
    <x v="1"/>
  </r>
  <r>
    <n v="2121"/>
    <n v="1002512624"/>
    <n v="3"/>
    <x v="0"/>
    <n v="5"/>
    <s v="KUPANG"/>
    <s v="ENDE"/>
    <s v="END"/>
    <s v="REG"/>
    <s v="AO"/>
    <x v="0"/>
    <s v="1P INET"/>
    <s v="Completed (PS)"/>
    <s v="RBS-Regional 3"/>
    <d v="2026-08-06T14:13:57"/>
    <d v="2026-08-11T16:13:04"/>
    <n v="69360046"/>
    <m/>
    <n v="172506788957"/>
    <s v="SPPG Milenial Spirit Peduli 03"/>
    <s v="ODP-END-FF/96 FF/D08/96.01"/>
    <s v="WO061082831"/>
    <m/>
    <m/>
    <m/>
    <n v="121.669308554848"/>
    <n v="-8.8457797551991302"/>
    <s v="|MC40142|MYIA-012648673440/POI/Abdurahman Marjan/081246804433/milenialspiritpeduli@gmail.com"/>
    <s v="MYIB_ASSISTANT"/>
    <m/>
    <m/>
    <m/>
    <m/>
    <m/>
    <m/>
    <m/>
    <m/>
    <s v="Management Janji"/>
    <s v="2026-08-07 13:00:00 | Nama PIC : Bapak Rahman No HP : 081246804433 No Alternatif :  M Janji : 07/08/2026 Jam Pasang : Pagi NoteÃ‚Â :  Hubungi terlebih dahulu sebelum ke lokasi "/>
    <s v="FCC"/>
    <d v="2026-06-08T14:26:03"/>
    <d v="2026-08-07T13:00:00"/>
    <m/>
    <s v="PS"/>
    <s v="END"/>
    <s v="NO ADDON"/>
    <n v="20260811"/>
    <s v="Completed"/>
    <s v="HSI Bisnis Promo HUT Telkom PSB 70% - 50 Mbps"/>
    <s v="INDIBIZ"/>
    <m/>
    <m/>
    <d v="2026-08-07T13:00:00"/>
    <s v="2026-08-07 13:00:00 | Nama PIC : Bapak Rahman No HP : 081246804433 No Alternatif :  M Janji : 07/08/2026 Jam Pasang : Pagi NoteÃ‚Â :  Hubungi terlebih dahulu sebelum ke lokasi "/>
    <n v="2026"/>
    <n v="8"/>
    <n v="11"/>
    <d v="2026-08-11T00:00:00"/>
    <n v="3.4583333333357587"/>
    <x v="2"/>
  </r>
  <r>
    <n v="2122"/>
    <n v="1002512673"/>
    <n v="3"/>
    <x v="3"/>
    <n v="5"/>
    <s v="SBY UTARA"/>
    <s v="GRESIK"/>
    <s v="SDY"/>
    <s v="REG"/>
    <s v="AO"/>
    <x v="0"/>
    <s v="1P INET"/>
    <s v="102 | FOLLOW UP COMPLETED"/>
    <s v="RBS-Regional 3"/>
    <d v="2026-08-06T14:28:56"/>
    <d v="2026-08-08T13:49:53"/>
    <n v="69360038"/>
    <m/>
    <n v="152451212122"/>
    <s v="SPPG DAPUR SINTA"/>
    <s v="ODP-SDY-FA/35 FA/D06/35.01"/>
    <s v="WO061085261"/>
    <m/>
    <m/>
    <m/>
    <n v="112.449365928769"/>
    <n v="-6.8832329594571604"/>
    <s v="MD|MYDB-20260806264536|DN00001/MN00018|SPPG DAPUR SINTA|081234572334"/>
    <s v="MYDIGIBIZPARTNER"/>
    <m/>
    <m/>
    <m/>
    <m/>
    <m/>
    <m/>
    <m/>
    <m/>
    <s v="Management Janji"/>
    <s v="2026-08-07 13:00:00 | Nama PIC : SINTA No HP : 081234572334 Alt :  M Janji : 07/08/2026 Jam Pasang : 08.00 - 13:00  NoteÃ‚Â :  hubungi terlebih dahulu sebelum kelokasi"/>
    <s v="FCC"/>
    <d v="2026-06-08T14:40:01"/>
    <d v="2026-08-07T13:00:00"/>
    <s v="Kendala Lainnya"/>
    <s v="REVOKE"/>
    <s v="SDY"/>
    <s v="NO ADDON"/>
    <m/>
    <s v="Follow Up Revoke Completed, New Order ID : SC1002515987"/>
    <s v="HSI Bisnis Basic Promo HUT Telkom PSB 70% - 150 Mbps"/>
    <s v="INDIBIZ"/>
    <m/>
    <m/>
    <d v="2026-08-07T13:00:00"/>
    <s v="2026-08-07 13:00:00 | Nama PIC : SINTA No HP : 081234572334 Alt :  M Janji : 07/08/2026 Jam Pasang : 08.00 - 13:00  NoteÃ‚Â :  hubungi terlebih dahulu sebelum kelokasi"/>
    <m/>
    <m/>
    <m/>
    <e v="#NUM!"/>
    <e v="#NUM!"/>
    <x v="0"/>
  </r>
  <r>
    <n v="2123"/>
    <n v="1002530958"/>
    <n v="3"/>
    <x v="6"/>
    <n v="5"/>
    <s v="SIDOARJO"/>
    <s v="MOJOKERTO"/>
    <s v="DLA"/>
    <s v="REG"/>
    <s v="AO"/>
    <x v="0"/>
    <m/>
    <s v="Completed (PS)"/>
    <s v="RBS-Regional 3"/>
    <d v="2026-08-17T14:10:41"/>
    <d v="2026-08-17T20:23:58"/>
    <n v="69368152"/>
    <m/>
    <n v="152329214575"/>
    <s v="TOKO ISTIQOMAH"/>
    <s v="ODP-DLA-FB/25"/>
    <s v="WO061942451"/>
    <m/>
    <m/>
    <m/>
    <n v="112.4636781"/>
    <n v="-7.6019816999999996"/>
    <s v="|MC30111|/NUR ISTIQOMAH/85113190819/nuristikhomah027@gmail.com"/>
    <s v="Sales Force DBS"/>
    <m/>
    <m/>
    <m/>
    <m/>
    <m/>
    <m/>
    <m/>
    <m/>
    <s v="Management Janji"/>
    <s v="2026-08-18 13:00:00|Nama : BU NUR ISTIKOMAH No Hp : 085113190819 No Alt :  Tgl Pemasangan : 18 Agustus 2026 Interval : PAGI  Note : Hubungi pelanggan terlebih dahulu|40971402|MYDITA"/>
    <s v="FCC"/>
    <s v="17-08-2026 14:25:30"/>
    <d v="2026-08-18T13:00:00"/>
    <m/>
    <s v="PS"/>
    <s v="DLA"/>
    <s v="NO ADDON"/>
    <n v="2026081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8T13:00:00"/>
    <s v="2026-08-18 13:00:00|Nama : BU NUR ISTIKOMAH No Hp : 085113190819 No Alt :  Tgl Pemasangan : 18 Agustus 2026 Interval : PAGI  Note : Hubungi pelanggan terlebih dahulu|40971402|MYDITA"/>
    <n v="2026"/>
    <n v="8"/>
    <n v="17"/>
    <d v="2026-08-17T00:00:00"/>
    <n v="-1.5416666666642413"/>
    <x v="1"/>
  </r>
  <r>
    <n v="2124"/>
    <n v="1002527233"/>
    <n v="3"/>
    <x v="3"/>
    <n v="5"/>
    <s v="SBY UTARA"/>
    <s v="KENJERAN"/>
    <s v="KPS"/>
    <s v="REG"/>
    <s v="AO"/>
    <x v="0"/>
    <s v="1P INET"/>
    <s v="Completed (PS)"/>
    <s v="RBS-Regional 3"/>
    <d v="2026-08-14T16:46:57"/>
    <d v="2026-08-15T19:01:07"/>
    <n v="69366374"/>
    <m/>
    <n v="152404212271"/>
    <s v="rama ayu bordir"/>
    <s v="ODP-KBL-FV/33"/>
    <s v="WO061772396"/>
    <m/>
    <m/>
    <m/>
    <n v="112.77711879461999"/>
    <n v="-7.2108190239866703"/>
    <s v="MD|MYDB-20260814265390|DN00001/MN01993|rama ayu bordir|82140759631"/>
    <s v="MYDIGIBIZPARTNER"/>
    <m/>
    <m/>
    <m/>
    <m/>
    <m/>
    <m/>
    <m/>
    <m/>
    <s v="Management Janji"/>
    <s v="2026-08-15 13:00:00 | Nama PIC : Bp Jaenal No HP : 082140759631  No Alt : - M Janji :  15 Agustus 2026 Jam Pasang : Pagi / Siang Note : hubungi pelanggan jika ingin kelokasi"/>
    <s v="FCC"/>
    <s v="14-08-2026 16:54:56"/>
    <d v="2026-08-15T13:00:00"/>
    <m/>
    <s v="PS"/>
    <s v="KPS"/>
    <s v="NO ADDON"/>
    <n v="20260815"/>
    <s v="Completed"/>
    <s v="HSI Bisnis Promo HUT Telkom PSB 70% - 100 Mbps Dual Band"/>
    <s v="INDIBIZ"/>
    <m/>
    <m/>
    <d v="2026-08-15T13:00:00"/>
    <s v="2026-08-15 13:00:00 | Nama PIC : Bp Jaenal No HP : 082140759631  No Alt : - M Janji :  15 Agustus 2026 Jam Pasang : Pagi / Siang Note : hubungi pelanggan jika ingin kelokasi"/>
    <n v="2026"/>
    <n v="8"/>
    <n v="15"/>
    <d v="2026-08-15T00:00:00"/>
    <n v="-0.54166666666424135"/>
    <x v="1"/>
  </r>
  <r>
    <n v="2125"/>
    <n v="1002527016"/>
    <n v="3"/>
    <x v="6"/>
    <n v="5"/>
    <s v="SIDOARJO"/>
    <s v="MOJOKERTO"/>
    <s v="MIP"/>
    <s v="REG"/>
    <s v="AO"/>
    <x v="0"/>
    <m/>
    <s v="Completed (PS)"/>
    <s v="RBS-Regional 3"/>
    <d v="2026-08-14T15:52:58"/>
    <d v="2026-08-15T18:43:36"/>
    <n v="69366306"/>
    <m/>
    <n v="152313205128"/>
    <s v="MITRA KERAMIK 1"/>
    <s v="ODP-MIP-FJ/21"/>
    <s v="WO061817114"/>
    <m/>
    <m/>
    <m/>
    <n v="112.4422677"/>
    <n v="-7.4010784999999997"/>
    <s v="|MC30111|/MOCH MUSTOFA /81515054553/mochalimustofa03@gmail.com"/>
    <s v="Sales Force DBS"/>
    <m/>
    <m/>
    <m/>
    <m/>
    <m/>
    <m/>
    <m/>
    <m/>
    <s v="Management Janji"/>
    <s v="2026-08-16 13:00:00|M Janji :  16 Agustus 2026 Jam Pasang :  Siang Note : hubungi pelanggan jika ingin ke lokasi, terima kasih|40941148|MYDITA"/>
    <s v="FCC"/>
    <s v="14-08-2026 15:55:01"/>
    <d v="2026-08-16T13:00:00"/>
    <m/>
    <s v="PS"/>
    <s v="MIP"/>
    <s v="NETMONK"/>
    <n v="20260815"/>
    <s v="Completed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d v="2026-08-16T13:00:00"/>
    <s v="2026-08-16 13:00:00|M Janji :  16 Agustus 2026 Jam Pasang :  Siang Note : hubungi pelanggan jika ingin ke lokasi, terima kasih|40941148|MYDITA"/>
    <n v="2026"/>
    <n v="8"/>
    <n v="15"/>
    <d v="2026-08-15T00:00:00"/>
    <n v="-1.5416666666642413"/>
    <x v="1"/>
  </r>
  <r>
    <n v="2126"/>
    <n v="1002505613"/>
    <n v="3"/>
    <x v="1"/>
    <n v="5"/>
    <s v="MADIUN"/>
    <s v="MADIUN"/>
    <s v="CRB"/>
    <s v="REG"/>
    <s v="AO"/>
    <x v="0"/>
    <s v="1P INET"/>
    <s v="Completed (PS)"/>
    <s v="RBS-Regional 3"/>
    <d v="2026-08-03T09:28:56"/>
    <d v="2026-08-03T17:26:56"/>
    <n v="69357234"/>
    <m/>
    <n v="152632208473"/>
    <s v="PT Ideologi Nusa Integrasi"/>
    <s v="ODP-CRB-FH/15"/>
    <s v="WO060758457"/>
    <m/>
    <m/>
    <m/>
    <n v="111.712957"/>
    <n v="-7.5515369999999997"/>
    <s v="|MN01984|MYIA-099721108615/POI/Rofik/08985538841/helpdesk@initech.co.id"/>
    <s v="MYIB_ASSISTANT"/>
    <m/>
    <m/>
    <m/>
    <m/>
    <m/>
    <m/>
    <m/>
    <m/>
    <s v="Management Janji"/>
    <s v="2026-08-04 08:00:00 | Tanggal pemasangan: 04/08/2026 Jam pemasangan : pagi / siang Info Tambahan : Hubungi pelanggan dulu sebelum ke lokasi. terima kasih "/>
    <s v="FCC"/>
    <d v="2026-03-08T09:40:13"/>
    <d v="2026-08-04T08:00:00"/>
    <m/>
    <s v="PS"/>
    <s v="CRB"/>
    <s v="NO ADDON"/>
    <n v="20260803"/>
    <s v="Completed"/>
    <s v="HSI Bisnis PSB 70% - 100 Mbps"/>
    <s v="INDIBIZ"/>
    <m/>
    <m/>
    <d v="2026-08-04T08:00:00"/>
    <s v="2026-08-04 08:00:00 | Tanggal pemasangan: 04/08/2026 Jam pemasangan : pagi / siang Info Tambahan : Hubungi pelanggan dulu sebelum ke lokasi. terima kasih "/>
    <n v="2026"/>
    <n v="8"/>
    <n v="3"/>
    <d v="2026-08-03T00:00:00"/>
    <n v="-1.3333333333357587"/>
    <x v="1"/>
  </r>
  <r>
    <n v="2127"/>
    <n v="1002513363"/>
    <n v="3"/>
    <x v="5"/>
    <n v="5"/>
    <s v="SINGARJA"/>
    <s v="GIANYAR"/>
    <s v="UBU"/>
    <s v="REG"/>
    <s v="AO"/>
    <x v="0"/>
    <m/>
    <s v="Completed (PS)"/>
    <s v="RBS-Regional 3"/>
    <d v="2026-08-06T17:35:59"/>
    <d v="2026-08-07T06:18:08"/>
    <n v="69357310"/>
    <m/>
    <n v="172408246816"/>
    <s v="LPD Desa Adat Nyuh Kuning Ubud Gianyar"/>
    <s v="ODP-UBU-FH/03"/>
    <s v="WO061109993"/>
    <m/>
    <m/>
    <m/>
    <n v="115.25675649999999"/>
    <n v="-8.5225355"/>
    <s v="|MN02658|/PIC NI KETUT KARSI/088212228875/nyuhkuninglpd@gmail.com"/>
    <s v="Sales Force DBS"/>
    <m/>
    <m/>
    <m/>
    <m/>
    <m/>
    <m/>
    <m/>
    <m/>
    <s v="Management Janji"/>
    <s v="2026-08-04 08:00:00|M Janji : 04/08/2026  Jam Pasang : 08.00  NoteÃ‚Â :  hubungi terlebih dahulu sebelum ke lokasi, terima kasih.|40961370|MYDITA"/>
    <s v="FCC"/>
    <d v="2026-06-08T17:39:45"/>
    <m/>
    <m/>
    <s v="PS"/>
    <s v="UBU"/>
    <s v="NO ADDON"/>
    <n v="20260807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06T07:00:00"/>
    <s v="2026-08-04 08:00:00|M Janji : 04/08/2026  Jam Pasang : 08.00  NoteÃ‚Â :  hubungi terlebih dahulu sebelum ke lokasi, terima kasih.|40961370|MYDITA"/>
    <n v="2026"/>
    <n v="8"/>
    <n v="7"/>
    <d v="2026-08-07T00:00:00"/>
    <n v="0.70833333333575865"/>
    <x v="1"/>
  </r>
  <r>
    <n v="2128"/>
    <n v="1002511932"/>
    <n v="3"/>
    <x v="1"/>
    <n v="5"/>
    <s v="KEDIRI"/>
    <s v="KEDIRI"/>
    <s v="GUR"/>
    <s v="REG"/>
    <s v="AO"/>
    <x v="0"/>
    <s v="1P INET"/>
    <s v="Completed (PS)"/>
    <s v="RBS-Regional 3"/>
    <d v="2026-08-06T11:01:56"/>
    <d v="2026-08-06T15:41:46"/>
    <n v="69359792"/>
    <m/>
    <n v="152625207182"/>
    <s v="INDRIANA FOTOCOPY"/>
    <s v="ODP-GUR-FD/12 FD/D03/12.01"/>
    <s v="WO061056350"/>
    <m/>
    <m/>
    <m/>
    <n v="112.0644444"/>
    <n v="-7.7832435999999996"/>
    <s v="|MC20057|MYIA-030360801111/POI/Rangga Egi Krisnando/081210152374/ranggaegikrisnando13@gmail.com"/>
    <s v="MYIB_ASSISTANT"/>
    <m/>
    <m/>
    <m/>
    <m/>
    <m/>
    <m/>
    <m/>
    <m/>
    <s v="Management Janji"/>
    <s v="2026-08-07 08:00:00 | Tanggal pemasangan : 07 AGUSTUS 2026 Jam pemasangan : pagi/siang Info Tambahan : Hubungi pelanggan dulu sebelum ke lokasi terima kasih"/>
    <s v="FCC"/>
    <d v="2026-06-08T11:10:06"/>
    <d v="2026-08-07T08:00:00"/>
    <m/>
    <s v="PS"/>
    <s v="GUR"/>
    <s v="NO ADDON"/>
    <n v="20260806"/>
    <s v="Completed"/>
    <s v="HSI Bisnis Promo HUT Telkom PSB 70% - 200 Mbps"/>
    <s v="INDIBIZ"/>
    <m/>
    <m/>
    <d v="2026-08-07T08:00:00"/>
    <s v="2026-08-07 08:00:00 | Tanggal pemasangan : 07 AGUSTUS 2026 Jam pemasangan : pagi/siang Info Tambahan : Hubungi pelanggan dulu sebelum ke lokasi terima kasih"/>
    <n v="2026"/>
    <n v="8"/>
    <n v="6"/>
    <d v="2026-08-06T00:00:00"/>
    <n v="-1.3333333333357587"/>
    <x v="1"/>
  </r>
  <r>
    <n v="2129"/>
    <n v="1002506390"/>
    <n v="3"/>
    <x v="3"/>
    <n v="5"/>
    <s v="SBY UTARA"/>
    <s v="GRESIK"/>
    <s v="BWN"/>
    <s v="REG"/>
    <s v="AO"/>
    <x v="0"/>
    <m/>
    <s v="CANCEL COMPLETED"/>
    <s v="RBS-Regional 3"/>
    <d v="2026-08-03T15:29:34"/>
    <d v="2026-08-03T19:11:00"/>
    <n v="69357678"/>
    <m/>
    <n v="152453209227"/>
    <s v="MENARA SUAR BAWEAN"/>
    <s v="ODP-BWN-FAA/14"/>
    <m/>
    <m/>
    <m/>
    <m/>
    <n v="112.65204610000001"/>
    <n v="-5.8493833999999998"/>
    <s v="|MN01273|/MENARA SUAR BAWEAN/089675940745/herlambangdwic@gmail.com/HSI Basic Promo HUT Telkom (1:2) 50 Mbps (Rp 320.000) PSB Rp 150.000/Herlambang Dwi Cahyo/-5.849404,112.652133"/>
    <s v="Sales Force DBS"/>
    <m/>
    <m/>
    <m/>
    <m/>
    <m/>
    <m/>
    <m/>
    <m/>
    <m/>
    <m/>
    <m/>
    <d v="2026-03-08T15:39:47"/>
    <m/>
    <m/>
    <s v="REJECT_FCC"/>
    <s v="BWN"/>
    <s v="NO ADDON"/>
    <m/>
    <s v="DECLINE : Decline - Pindah Segmentasi Muhammad Fauzan Fidhianta 40961370|MYDITA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s v="DECLINE : Decline - Pindah Segmentasi Muhammad Fauzan Fidhianta 40961370|MYDITA"/>
    <m/>
    <m/>
    <m/>
    <m/>
    <m/>
    <e v="#NUM!"/>
    <e v="#NUM!"/>
    <x v="0"/>
  </r>
  <r>
    <n v="2130"/>
    <n v="1002517173"/>
    <n v="3"/>
    <x v="1"/>
    <n v="5"/>
    <s v="KEDIRI"/>
    <s v="KEDIRI"/>
    <s v="GUR"/>
    <s v="REG"/>
    <s v="AO"/>
    <x v="0"/>
    <s v="1P INET"/>
    <s v="Completed (PS)"/>
    <s v="RBS-Regional 3"/>
    <d v="2026-08-10T10:11:58"/>
    <d v="2026-08-10T16:07:59"/>
    <n v="69362198"/>
    <m/>
    <n v="152625207358"/>
    <s v="SELLVORA STUDIO"/>
    <s v="ODP-GUR-FH/11 FH/D03/11.01"/>
    <s v="WO061367634"/>
    <m/>
    <m/>
    <m/>
    <n v="112.090629860758"/>
    <n v="-7.7692091495822302"/>
    <s v="MD|MYDB-20260808264775|SC20016/MC20202|SELLVORA STUDIO|082141134189"/>
    <s v="MYDIGIBIZPARTNER"/>
    <m/>
    <m/>
    <m/>
    <m/>
    <m/>
    <m/>
    <m/>
    <m/>
    <s v="Management Janji"/>
    <s v="2026-08-11 08:00:00 | Nama PIC : Bapak Yuzniar No HP : 082141134189 Alt : - M Janji : 11/08/2026 Jam Pasang : 08.00 - 13:00  NoteÃ‚Â :  hubungi terlebih dahulu sebelum kelokasi"/>
    <s v="FCC"/>
    <d v="2026-10-08T10:24:54"/>
    <d v="2026-08-11T08:00:00"/>
    <m/>
    <s v="PS"/>
    <s v="GUR"/>
    <s v="NO ADDON"/>
    <n v="20260810"/>
    <s v="Completed"/>
    <s v="HSI Bisnis Promo HUT Telkom PSB 70% - 150 Mbps"/>
    <s v="INDIBIZ"/>
    <m/>
    <m/>
    <d v="2026-08-11T08:00:00"/>
    <s v="2026-08-11 08:00:00 | Nama PIC : Bapak Yuzniar No HP : 082141134189 Alt : - M Janji : 11/08/2026 Jam Pasang : 08.00 - 13:00  NoteÃ‚Â :  hubungi terlebih dahulu sebelum kelokasi"/>
    <n v="2026"/>
    <n v="8"/>
    <n v="10"/>
    <d v="2026-08-10T00:00:00"/>
    <n v="-1.3333333333357587"/>
    <x v="1"/>
  </r>
  <r>
    <n v="2131"/>
    <n v="1002508874"/>
    <n v="3"/>
    <x v="2"/>
    <n v="4"/>
    <s v="MAGELANG"/>
    <s v="MUNTILAN"/>
    <s v="SWT"/>
    <s v="REG"/>
    <s v="AO"/>
    <x v="0"/>
    <m/>
    <s v="FCC - HD1A - PROGRESS"/>
    <s v="RBS-Regional 3"/>
    <d v="2026-08-04T15:25:10"/>
    <d v="2026-08-04T15:26:15"/>
    <n v="69358465"/>
    <m/>
    <n v="142164113615"/>
    <s v="Kiswanto farm"/>
    <m/>
    <m/>
    <m/>
    <m/>
    <m/>
    <n v="110.360975"/>
    <n v="-7.5315500000000002"/>
    <s v="|MN00935|/Kiswanto farm/085640403402/kiswantok029@gmail.com/ 1S HSI BISNIS BASIC PROMO HUT 50 Mbps / AGUS SADEWO"/>
    <s v="Sales Profesional"/>
    <m/>
    <m/>
    <m/>
    <m/>
    <m/>
    <m/>
    <m/>
    <m/>
    <m/>
    <m/>
    <m/>
    <d v="2026-04-08T15:40:01"/>
    <m/>
    <m/>
    <s v="FCC"/>
    <s v="SWT"/>
    <s v="NO ADDON"/>
    <m/>
    <s v="MYDITA RBS - HD1A - PROGRESS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2132"/>
    <n v="1002514247"/>
    <n v="3"/>
    <x v="3"/>
    <n v="5"/>
    <s v="SBY UTARA"/>
    <s v="GRESIK"/>
    <s v="BWN"/>
    <s v="REG"/>
    <s v="AO"/>
    <x v="0"/>
    <m/>
    <s v="Completed (PS)"/>
    <s v="RBS-Regional 3"/>
    <d v="2026-08-07T11:03:05"/>
    <d v="2026-08-07T14:15:53"/>
    <n v="69350398"/>
    <m/>
    <n v="152453209230"/>
    <s v="Toko Canai Tok Awi"/>
    <s v="ODP-BWN-FAA/56"/>
    <s v="WO061148316"/>
    <m/>
    <m/>
    <m/>
    <n v="112.674823"/>
    <n v="-5.8442059999999998"/>
    <s v="|MC70134|/Toko Canai Tok Awi/081338866836/Burikkiung009@gmail.com/HSI Basic + Netmonk Promo 2026 50 Mbps (Rp 376.100) PSB 150.000/Imam Sibaweh/Dsn. Duku, Desa Sungairujing, Kec. Sangkapura, RT 003/ RW 004"/>
    <s v="Sales Force DBS"/>
    <m/>
    <m/>
    <m/>
    <m/>
    <m/>
    <m/>
    <m/>
    <m/>
    <s v="Management Janji"/>
    <s v="2026-07-29 08:00:00|Nama : BP IMAM SIBAWEH  No Hp : 081338866836  No Alt :   Tgl Pemasangan : 29 Juli 2026  Interval : PAGI   Note : Hubungi pelanggan terlebih dahulu|MU1218|MYDITA"/>
    <s v="FCC"/>
    <d v="2026-07-08T11:10:29"/>
    <m/>
    <m/>
    <s v="PS"/>
    <s v="BWN"/>
    <s v="NETMONK"/>
    <n v="20260807"/>
    <s v="Completed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d v="2026-08-07T07:00:00"/>
    <s v="2026-07-29 08:00:00|Nama : BP IMAM SIBAWEH  No Hp : 081338866836  No Alt :   Tgl Pemasangan : 29 Juli 2026  Interval : PAGI   Note : Hubungi pelanggan terlebih dahulu|MU1218|MYDITA"/>
    <n v="2026"/>
    <n v="8"/>
    <n v="7"/>
    <d v="2026-08-07T00:00:00"/>
    <n v="-0.29166666666424135"/>
    <x v="1"/>
  </r>
  <r>
    <n v="2133"/>
    <n v="1002530734"/>
    <n v="3"/>
    <x v="3"/>
    <n v="5"/>
    <s v="MADURA"/>
    <s v="PAMEKASAN"/>
    <s v="PME"/>
    <s v="REG"/>
    <s v="AO"/>
    <x v="0"/>
    <s v="1P INET"/>
    <s v="8 | OSS - PONR"/>
    <s v="RBS-Regional 3"/>
    <d v="2026-08-17T11:56:56"/>
    <d v="2026-08-18T12:32:48"/>
    <n v="69367994"/>
    <m/>
    <n v="152426928266"/>
    <s v="POJOK PAK SUJAI"/>
    <s v="ODP-PME-FAM/11 FAM/D04/11.01"/>
    <s v="WO061922559"/>
    <m/>
    <m/>
    <m/>
    <n v="113.508759"/>
    <n v="-7.1615570000000002"/>
    <s v="|MN00099|MYIA-097861069499/POI/HUDAIFI/087765988907/hudaifipamekasan@gmail.com"/>
    <s v="MYIB_ASSISTANT"/>
    <m/>
    <m/>
    <m/>
    <m/>
    <m/>
    <m/>
    <m/>
    <m/>
    <s v="Management Janji"/>
    <s v="2026-08-18 15:00:00 | Jam Pemasangan : 08:00 - 12.00 Tanggal Pemasangan : 18/08/2026 Info Tambahan : Hubungi pelanggan sebelum datang ke lokasi"/>
    <s v="FCC"/>
    <s v="17-08-2026 12:10:09"/>
    <d v="2026-08-18T15:00:00"/>
    <m/>
    <s v="ACT_COM"/>
    <s v="PME"/>
    <s v="NO ADDON"/>
    <m/>
    <s v="PONR"/>
    <s v="HSI Bisnis PSB 70% - 150 Mbps"/>
    <s v="INDIBIZ"/>
    <m/>
    <m/>
    <d v="2026-08-18T15:00:00"/>
    <s v="2026-08-18 15:00:00 | Jam Pemasangan : 08:00 - 12.00 Tanggal Pemasangan : 18/08/2026 Info Tambahan : Hubungi pelanggan sebelum datang ke lokasi"/>
    <m/>
    <m/>
    <m/>
    <e v="#NUM!"/>
    <e v="#NUM!"/>
    <x v="0"/>
  </r>
  <r>
    <n v="2134"/>
    <n v="1002526131"/>
    <n v="3"/>
    <x v="2"/>
    <n v="4"/>
    <s v="PURWOKERTO"/>
    <s v="CILACAP"/>
    <s v="KRY"/>
    <s v="REG"/>
    <s v="AO"/>
    <x v="0"/>
    <s v="1P INET"/>
    <s v="Completed (PS)"/>
    <s v="RBS-Regional 3"/>
    <d v="2026-08-14T11:22:57"/>
    <d v="2026-08-14T15:48:05"/>
    <n v="69365918"/>
    <m/>
    <n v="143385101156"/>
    <s v="AMM DIGITAMA BAJING"/>
    <s v="ODP-KRY-FB/010 FB/D01/010.01"/>
    <s v="WO061733644"/>
    <m/>
    <m/>
    <m/>
    <n v="109.256072"/>
    <n v="-7.6303219999999996"/>
    <s v="|MC00213|MYIA-031135141157/POI/ASIP MANAN MAWAHIB/081213000913/ammdigitama@gmail.com"/>
    <s v="MYIB_ASSISTANT"/>
    <m/>
    <m/>
    <m/>
    <m/>
    <m/>
    <m/>
    <m/>
    <m/>
    <s v="Management Janji"/>
    <s v="2026-08-16 13:00:00 | Tanggal pemasangan : 16 AGUSTUS 2026 Jam pemasangan : pagi/siang Info Tambahan : Hubungi pelanggan dulu sebelum ke lokasi terima kasih"/>
    <s v="FCC"/>
    <s v="14-08-2026 11:39:52"/>
    <d v="2026-08-16T13:00:00"/>
    <m/>
    <s v="PS"/>
    <s v="KRY"/>
    <s v="NO ADDON"/>
    <n v="20260814"/>
    <s v="Completed"/>
    <s v="HSI Bisnis Promo HUT Telkom PSB 70% - 50 Mbps"/>
    <s v="INDIBIZ"/>
    <m/>
    <m/>
    <d v="2026-08-16T13:00:00"/>
    <s v="2026-08-16 13:00:00 | Tanggal pemasangan : 16 AGUSTUS 2026 Jam pemasangan : pagi/siang Info Tambahan : Hubungi pelanggan dulu sebelum ke lokasi terima kasih"/>
    <n v="2026"/>
    <n v="8"/>
    <n v="14"/>
    <d v="2026-08-14T00:00:00"/>
    <n v="-2.5416666666642413"/>
    <x v="1"/>
  </r>
  <r>
    <n v="2135"/>
    <n v="1002510615"/>
    <n v="3"/>
    <x v="2"/>
    <n v="4"/>
    <s v="YOGYAKARTA"/>
    <s v="SLEMAN"/>
    <s v="GOD"/>
    <s v="REG"/>
    <s v="AO"/>
    <x v="0"/>
    <m/>
    <s v="MYDITA - GAGAL SEND CARING UNSC"/>
    <s v="RBS-Regional 3"/>
    <d v="2026-08-05T13:43:27"/>
    <d v="2026-08-06T13:44:02"/>
    <n v="69359226"/>
    <m/>
    <n v="146136130061"/>
    <s v="SMP N 4 SENTOLO"/>
    <m/>
    <m/>
    <m/>
    <m/>
    <m/>
    <n v="110.246041338624"/>
    <n v="-7.8643509765776596"/>
    <s v="|MC80063|/Muhammad Thohar Mahmudi/085725511244/smp4sentolo@gmail.com"/>
    <s v="Sales Profesional"/>
    <m/>
    <m/>
    <m/>
    <m/>
    <m/>
    <m/>
    <m/>
    <m/>
    <m/>
    <m/>
    <m/>
    <d v="2026-05-08T13:54:46"/>
    <m/>
    <m/>
    <m/>
    <s v="GOD"/>
    <s v="NO ADDON"/>
    <m/>
    <s v="MYDITA - GAGAL SEND CARING UNSC"/>
    <s v="- SP_NOSS;SP_NOSS ~ Internet NOSS Multispeed Network[0]  - SP_NOSS;SP_NOSS ~ Internet NOSS Multispeed Network[0]  - E23015;E23015 ~ ES23 - Perangkat ONT[0]  - E23015~null~44292;E23015||11||Abodemen 0[0]  - E23015~null~E23015_SWONTPREM;SWONTPREM ~ Biaya Se"/>
    <s v="INDIBIZ"/>
    <m/>
    <m/>
    <m/>
    <m/>
    <m/>
    <m/>
    <m/>
    <e v="#NUM!"/>
    <e v="#NUM!"/>
    <x v="0"/>
  </r>
  <r>
    <n v="2136"/>
    <n v="1002516147"/>
    <n v="3"/>
    <x v="4"/>
    <n v="4"/>
    <s v="PEKALONGAN"/>
    <s v="TEGAL"/>
    <s v="TEG"/>
    <s v="REG"/>
    <s v="AO"/>
    <x v="0"/>
    <s v="1P INET"/>
    <s v="Completed (PS)"/>
    <s v="RBS-Regional 3"/>
    <d v="2026-08-08T16:17:56"/>
    <d v="2026-08-10T14:10:22"/>
    <n v="69361564"/>
    <m/>
    <n v="142212126159"/>
    <s v="PT VIVO MOBILE INDONESIA"/>
    <s v="ODP-TEG-FN/013"/>
    <s v="WO061279507"/>
    <m/>
    <m/>
    <m/>
    <n v="109.1395395"/>
    <n v="-6.8724774999999996"/>
    <s v="|MN00347|MYIA-073282605550/POI/IIS SUMARNI/082135851212/iissumarni131@gmail.com"/>
    <s v="MYIB_ASSISTANT"/>
    <m/>
    <m/>
    <m/>
    <m/>
    <m/>
    <m/>
    <m/>
    <m/>
    <s v="Management Janji"/>
    <s v="2026-08-10 13:00:00 | Nama Pic : bu IIS  No Hp Pic : 082135851212 No alt : - Jam Pemasangan : pagi  Tanggal Pemasangan : 10 Agustus 2026"/>
    <s v="FCC"/>
    <d v="2026-08-08T16:25:12"/>
    <d v="2026-08-10T13:00:00"/>
    <m/>
    <s v="PS"/>
    <s v="TEG"/>
    <s v="NO ADDON"/>
    <n v="20260810"/>
    <s v="Completed"/>
    <s v="HSI Bisnis Promo HUT Telkom PSB 70% - 100 Mbps"/>
    <s v="INDIBIZ"/>
    <m/>
    <m/>
    <d v="2026-08-10T13:00:00"/>
    <s v="2026-08-10 13:00:00 | Nama Pic : bu IIS  No Hp Pic : 082135851212 No alt : - Jam Pemasangan : pagi  Tanggal Pemasangan : 10 Agustus 2026"/>
    <n v="2026"/>
    <n v="8"/>
    <n v="10"/>
    <d v="2026-08-10T00:00:00"/>
    <n v="-0.54166666666424135"/>
    <x v="1"/>
  </r>
  <r>
    <n v="2137"/>
    <n v="1002521841"/>
    <n v="3"/>
    <x v="4"/>
    <n v="4"/>
    <s v="SEMARANG"/>
    <s v="KENDAL"/>
    <s v="WLR"/>
    <s v="REG"/>
    <s v="AO"/>
    <x v="0"/>
    <s v="1P INET"/>
    <s v="102 | FOLLOW UP COMPLETED"/>
    <s v="RBS-Regional 3"/>
    <d v="2026-08-12T11:37:56"/>
    <d v="2026-08-18T12:41:18"/>
    <n v="69364092"/>
    <m/>
    <n v="143407106653"/>
    <s v="SPPG Kendal Weleri Sambongsari"/>
    <s v="ODP-WLR-FD/012 FD/D01/012.01"/>
    <s v="WO061572211"/>
    <m/>
    <m/>
    <m/>
    <n v="110.0701158"/>
    <n v="-6.9722002999999999"/>
    <s v="|MN02256|MYIA-018482487889/POI/AMALIA AYUDYA DEWAYANTI/0895412547821/amaliaayudya091@gmail.com"/>
    <s v="MYIB_ASSISTANT"/>
    <m/>
    <m/>
    <m/>
    <m/>
    <m/>
    <m/>
    <m/>
    <m/>
    <s v="Management Janji"/>
    <s v="2026-08-13 08:00:00 | Tanggal pemasangan :13/08/2026 Jam pemasangan : pagi/siang Info Tambahan : Hubungi pelanggan dulu sebelum ke lokasi terima kasih."/>
    <s v="FCC"/>
    <d v="2026-12-08T11:39:52"/>
    <d v="2026-08-13T08:00:00"/>
    <s v="Kendala Teknik"/>
    <s v="REVOKE"/>
    <s v="WLR"/>
    <s v="NO ADDON"/>
    <m/>
    <s v="Follow Up Revoke Completed, New Order ID : SC1002532996"/>
    <s v="HSI Bisnis Promo HUT Telkom PSB 70% - 200 Mbps"/>
    <s v="INDIBIZ"/>
    <m/>
    <m/>
    <d v="2026-08-13T08:00:00"/>
    <s v="2026-08-13 08:00:00 | Tanggal pemasangan :13/08/2026 Jam pemasangan : pagi/siang Info Tambahan : Hubungi pelanggan dulu sebelum ke lokasi terima kasih."/>
    <m/>
    <m/>
    <m/>
    <e v="#NUM!"/>
    <e v="#NUM!"/>
    <x v="0"/>
  </r>
  <r>
    <n v="2138"/>
    <n v="1002504438"/>
    <n v="3"/>
    <x v="1"/>
    <n v="5"/>
    <s v="MADIUN"/>
    <s v="NGAWI"/>
    <s v="NWI"/>
    <s v="REG"/>
    <s v="AO"/>
    <x v="0"/>
    <s v="1P INET"/>
    <s v="Completed (PS)"/>
    <s v="RBS-Regional 3"/>
    <d v="2026-08-01T11:34:56"/>
    <d v="2026-08-02T14:36:21"/>
    <n v="69356668"/>
    <m/>
    <n v="152605224365"/>
    <s v="SPBU 54.632.16 SUMBER TANI 02"/>
    <s v="ODP-NWI-FL/09 FL/D01/09.01"/>
    <s v="WO060635188"/>
    <m/>
    <m/>
    <m/>
    <n v="111.469184112669"/>
    <n v="-7.3852319209550403"/>
    <s v="|MN00265|MYIA-092280514823/POI/FIRMANSYAH/08563283460/fmansyah923@gmail.com"/>
    <s v="MYIB_ASSISTANT"/>
    <m/>
    <m/>
    <m/>
    <m/>
    <m/>
    <m/>
    <m/>
    <m/>
    <s v="Management Janji"/>
    <s v="2026-08-02 08:00:00 | Nama PIC : Firmansyah No HP : 08563283460 Alt :  M Janji : 02/08/2026 NoteÃ‚Â :  hubungi terlebih dahulu sebelum kelokasi "/>
    <s v="FCC"/>
    <d v="2026-01-08T11:39:50"/>
    <d v="2026-08-02T08:00:00"/>
    <m/>
    <s v="PS"/>
    <s v="NWI"/>
    <s v="NO ADDON"/>
    <n v="20260802"/>
    <s v="Completed"/>
    <s v="HSI Bisnis Basic Promo HUT Telkom PSB 70% - 50 Mbps"/>
    <s v="INDIBIZ"/>
    <m/>
    <m/>
    <d v="2026-08-02T08:00:00"/>
    <s v="2026-08-02 08:00:00 | Nama PIC : Firmansyah No HP : 08563283460 Alt :  M Janji : 02/08/2026 NoteÃ‚Â :  hubungi terlebih dahulu sebelum kelokasi "/>
    <n v="2026"/>
    <n v="8"/>
    <n v="2"/>
    <d v="2026-08-02T00:00:00"/>
    <n v="-0.33333333333575865"/>
    <x v="1"/>
  </r>
  <r>
    <n v="2139"/>
    <n v="1002504620"/>
    <n v="3"/>
    <x v="6"/>
    <n v="5"/>
    <s v="SIDOARJO"/>
    <s v="MOJOKERTO"/>
    <s v="MRT"/>
    <s v="REG"/>
    <s v="AO"/>
    <x v="0"/>
    <m/>
    <s v="Completed (PS)"/>
    <s v="RBS-Regional 3"/>
    <d v="2026-08-01T14:07:32"/>
    <d v="2026-08-01T18:42:34"/>
    <n v="69356744"/>
    <m/>
    <n v="152312243209"/>
    <s v="HACOM CELL"/>
    <s v="ODP-MRT-FU/28"/>
    <s v="WO060660994"/>
    <m/>
    <m/>
    <m/>
    <n v="112.4191838"/>
    <n v="-7.4881346000000004"/>
    <s v="|MN02271|/HACOM CELL/WINBACK 2.0 HSI B2B (1:1) 50MBPS 355RB PSB DISC 70%//tidurilah@gmail.com/RUSLAN/81263775999"/>
    <s v="Sales Force DBS"/>
    <m/>
    <m/>
    <m/>
    <m/>
    <m/>
    <m/>
    <m/>
    <m/>
    <s v="Management Janji"/>
    <s v="2026-08-02 13:00:00|Nama PIC : Ruslan No HP : 081263775999 Alt :  M Janji : 02/08/2026 NoteÃ‚Â :  hubungi terlebih dahulu sebelum kelokasi|NE2261|MYDITA"/>
    <s v="FCC"/>
    <d v="2026-01-08T14:09:52"/>
    <d v="2026-08-02T13:00:00"/>
    <m/>
    <s v="PS"/>
    <s v="MRT"/>
    <s v="NO ADDON"/>
    <n v="20260801"/>
    <s v="Completed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08-02T13:00:00"/>
    <s v="2026-08-02 13:00:00|Nama PIC : Ruslan No HP : 081263775999 Alt :  M Janji : 02/08/2026 NoteÃ‚Â :  hubungi terlebih dahulu sebelum kelokasi|NE2261|MYDITA"/>
    <n v="2026"/>
    <n v="8"/>
    <n v="1"/>
    <d v="2026-08-01T00:00:00"/>
    <n v="-1.5416666666642413"/>
    <x v="1"/>
  </r>
  <r>
    <n v="2140"/>
    <n v="1002516386"/>
    <n v="3"/>
    <x v="3"/>
    <n v="5"/>
    <s v="MADURA"/>
    <s v="PAMEKASAN"/>
    <s v="PME"/>
    <s v="REG"/>
    <s v="AO"/>
    <x v="0"/>
    <m/>
    <s v="Completed (PS)"/>
    <s v="RBS-Regional 3"/>
    <d v="2026-08-09T10:51:05"/>
    <d v="2026-08-09T19:44:28"/>
    <n v="69356462"/>
    <m/>
    <n v="152426928069"/>
    <s v="SPBU 54.693.05"/>
    <s v="ODP-PME-FBQ/16"/>
    <s v="WO061308423"/>
    <m/>
    <m/>
    <m/>
    <n v="113.596837264405"/>
    <n v="-7.1283704842970899"/>
    <s v="|MN00213|/SPBU 54.693.05/RAHMAN SALEH/085231485303/spbu69305@yahoo.co.id/HSI Bisnis Promo HUT Telkom (1:1) 75 Mbps (Rp 415.000) PSB Rp 150.000/"/>
    <s v="Sales Force DBS"/>
    <m/>
    <m/>
    <m/>
    <m/>
    <m/>
    <m/>
    <m/>
    <m/>
    <s v="Management Janji"/>
    <s v="2026-08-02 13:00:00|M Janji : (01/08/2026)  jam Pasang : 09:00  Note : hubungi pelanggan jika ingin kelokasi|PU5218|MYDITA"/>
    <s v="FCC"/>
    <d v="2026-09-08T10:54:43"/>
    <m/>
    <m/>
    <s v="PS"/>
    <s v="PME"/>
    <s v="NO ADDON"/>
    <n v="20260809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09T07:00:00"/>
    <s v="2026-08-02 13:00:00|M Janji : (01/08/2026)  jam Pasang : 09:00  Note : hubungi pelanggan jika ingin kelokasi|PU5218|MYDITA"/>
    <n v="2026"/>
    <n v="8"/>
    <n v="9"/>
    <d v="2026-08-09T00:00:00"/>
    <n v="-0.29166666666424135"/>
    <x v="1"/>
  </r>
  <r>
    <n v="2141"/>
    <n v="1002517122"/>
    <n v="3"/>
    <x v="0"/>
    <n v="5"/>
    <s v="MATARAM"/>
    <s v="INNER - NUSA TENGGARA"/>
    <s v="MTR"/>
    <s v="REG"/>
    <s v="AO"/>
    <x v="0"/>
    <s v="2P INET + VOICE"/>
    <s v="Completed (PS)"/>
    <s v="RBS-Regional 3"/>
    <d v="2026-08-10T09:56:56"/>
    <d v="2026-08-10T18:20:36"/>
    <n v="69362188"/>
    <n v="3707709186"/>
    <n v="172601795364"/>
    <s v="ILOOKHIJAB"/>
    <s v="ODP-MTR-FCV/26 FCV/D04/26.01"/>
    <s v="WO061365481"/>
    <m/>
    <m/>
    <m/>
    <n v="116.08923"/>
    <n v="-8.6329790000000006"/>
    <s v="|MC40040|MYIA-054558200663/POI/Nabila Zain/087865884189/nabilazain90@yahoo.com"/>
    <s v="MYIB_ASSISTANT"/>
    <m/>
    <m/>
    <m/>
    <m/>
    <m/>
    <m/>
    <m/>
    <m/>
    <s v="Management Janji"/>
    <s v="2026-08-11 08:00:00 | Nama PIC : Nabila No HP : 087865884189 Alt :  M Janji : 11/08/2026 Jam Pasang : 08.00 - 13:00  NoteÃ‚Â :  hubungi terlebih dahulu sebelum kelokasi"/>
    <s v="FCC"/>
    <d v="2026-10-08T10:10:08"/>
    <d v="2026-08-11T08:00:00"/>
    <m/>
    <s v="PS"/>
    <s v="MTR"/>
    <s v="NO ADDON"/>
    <n v="20260810"/>
    <s v="Completed"/>
    <s v="HSI Bisnis Bundling Phone Promo 2026 PSB 70% - Free 800 Menit Promo - 50 Mbps"/>
    <s v="INDIBIZ"/>
    <m/>
    <m/>
    <d v="2026-08-11T08:00:00"/>
    <s v="2026-08-11 08:00:00 | Nama PIC : Nabila No HP : 087865884189 Alt :  M Janji : 11/08/2026 Jam Pasang : 08.00 - 13:00  NoteÃ‚Â :  hubungi terlebih dahulu sebelum kelokasi"/>
    <n v="2026"/>
    <n v="8"/>
    <n v="10"/>
    <d v="2026-08-10T00:00:00"/>
    <n v="-1.3333333333357587"/>
    <x v="1"/>
  </r>
  <r>
    <n v="2142"/>
    <n v="1002516227"/>
    <n v="3"/>
    <x v="4"/>
    <n v="4"/>
    <s v="SEMARANG"/>
    <s v="KENDAL"/>
    <s v="KDL"/>
    <s v="REG"/>
    <s v="AO"/>
    <x v="0"/>
    <s v="1P INET"/>
    <s v="Completed (PS)"/>
    <s v="RBS-Regional 3"/>
    <d v="2026-08-08T19:10:57"/>
    <d v="2026-08-09T20:02:44"/>
    <n v="69361667"/>
    <m/>
    <n v="146457106352"/>
    <s v="SPBU 44.513.07 KEBONADEM KENDAL"/>
    <s v="ODP-KDL-FM/109"/>
    <s v="WO061290500"/>
    <m/>
    <m/>
    <m/>
    <n v="110.235338"/>
    <n v="-6.9510069999999997"/>
    <s v="|MN02184|MYIA-039404546862/POI/AHMAD MUHSIN /081216434754/spbu4451307@gmail.com"/>
    <s v="MYIB_ASSISTANT"/>
    <m/>
    <m/>
    <m/>
    <m/>
    <m/>
    <m/>
    <m/>
    <m/>
    <s v="Management Janji"/>
    <s v="2026-08-10 08:00:00 | M Janji : 10 agustus 2026 jam Pasang : pagi  Note : hubungi pelanggan jika ingin kelokasi "/>
    <s v="FCC"/>
    <d v="2026-08-08T19:25:21"/>
    <d v="2026-08-10T08:00:00"/>
    <m/>
    <s v="PS"/>
    <s v="KDL"/>
    <s v="NO ADDON"/>
    <n v="20260809"/>
    <s v="Completed"/>
    <s v="HSI Bisnis Promo HUT Telkom PSB 70% - 100 Mbps"/>
    <s v="INDIBIZ"/>
    <m/>
    <m/>
    <d v="2026-08-10T08:00:00"/>
    <s v="2026-08-10 08:00:00 | M Janji : 10 agustus 2026 jam Pasang : pagi  Note : hubungi pelanggan jika ingin kelokasi "/>
    <n v="2026"/>
    <n v="8"/>
    <n v="9"/>
    <d v="2026-08-09T00:00:00"/>
    <n v="-1.3333333333357587"/>
    <x v="1"/>
  </r>
  <r>
    <n v="2143"/>
    <n v="1002534213"/>
    <n v="3"/>
    <x v="3"/>
    <n v="5"/>
    <s v="MADURA"/>
    <s v="BANGKALAN"/>
    <s v="KPP"/>
    <s v="REG"/>
    <s v="AO"/>
    <x v="0"/>
    <s v="1P INET"/>
    <s v="MIE - SEND SURVEY"/>
    <s v="RBS-Regional 3"/>
    <d v="2026-08-18T16:32:56"/>
    <d v="2026-08-18T16:34:02"/>
    <n v="69369379"/>
    <m/>
    <n v="152437905658"/>
    <s v="Toko SRC Rum"/>
    <s v="ODP-KPP-FAA/23 FAA/D05/23.01"/>
    <s v="WO062039992"/>
    <m/>
    <m/>
    <m/>
    <n v="113.349822051823"/>
    <n v="-6.8900698465785197"/>
    <s v="MD|MYDB-20260818265974|DN00001/MN00572|Toko SRC Rum|081776409334"/>
    <s v="MYDIGIBIZPARTNER"/>
    <m/>
    <m/>
    <m/>
    <m/>
    <m/>
    <m/>
    <m/>
    <m/>
    <s v="Management Janji"/>
    <s v="2026-08-22 08:00:00 | Nama PIC : imam No HP : 081776409334 Alt :  M Janji : 19 Augustus 2026 Jam Pasang : 08.00 - 13:00  NoteÃ‚Â :  hubungi terlebih dahulu sebelum kelokasi"/>
    <s v="FCC"/>
    <s v="18-08-2026 16:39:51"/>
    <d v="2026-08-22T08:00:00"/>
    <m/>
    <s v="SURVEY_NEW_MANJA"/>
    <s v="KPP"/>
    <s v="NO ADDON"/>
    <m/>
    <s v="MIE - SEND SURVEY"/>
    <s v="HSI Bisnis Promo HUT RI PSB 70% - 100 Mbps"/>
    <s v="INDIBIZ"/>
    <m/>
    <m/>
    <d v="2026-08-22T08:00:00"/>
    <s v="2026-08-22 08:00:00 | Nama PIC : imam No HP : 081776409334 Alt :  M Janji : 19 Augustus 2026 Jam Pasang : 08.00 - 13:00  NoteÃ‚Â :  hubungi terlebih dahulu sebelum kelokasi"/>
    <m/>
    <m/>
    <m/>
    <e v="#NUM!"/>
    <e v="#NUM!"/>
    <x v="0"/>
  </r>
  <r>
    <n v="2144"/>
    <n v="1002526294"/>
    <n v="3"/>
    <x v="3"/>
    <n v="5"/>
    <s v="SBY UTARA"/>
    <s v="TANDES"/>
    <s v="BBE"/>
    <s v="REG"/>
    <s v="AO"/>
    <x v="0"/>
    <m/>
    <s v="Completed (PS)"/>
    <s v="RBS-Regional 3"/>
    <d v="2026-08-14T12:17:42"/>
    <d v="2026-08-18T14:00:59"/>
    <n v="69365995"/>
    <m/>
    <n v="152417233962"/>
    <s v="PT NUSA INDAH METALINDO"/>
    <s v="ODP-BBE-FC/01"/>
    <s v="WO061764290"/>
    <m/>
    <m/>
    <m/>
    <n v="112.60078009999999"/>
    <n v="-7.3569788999999997"/>
    <s v="|MC70135|/R HERU WAHYUDI-PT NUSA INDAH METALINDO/085104657779/Nim.hrga@gmail.com/HSI Bisnis Promo HUT Telkom (1:1) 200 Mbps (Rp 790.000) PSB Rp 150.000/-7.358517,112.602624/dusun lopang rt 03 rw 01 driyorejo gresik"/>
    <s v="Sales Force DBS"/>
    <m/>
    <m/>
    <m/>
    <m/>
    <m/>
    <m/>
    <m/>
    <m/>
    <s v="Management Janji"/>
    <s v="2026-08-18 08:00:00|Nama PIC : bp heru No HP : 085104657779 Alt :  M Janji : 18/AGUSTUS/2026 jam Pasang : Pagi Note : hubungi pelanggan jika ingin kelokasi, terimakasih. |40931149|MYDITA"/>
    <s v="FCC"/>
    <s v="14-08-2026 12:39:47"/>
    <d v="2026-08-18T08:00:00"/>
    <m/>
    <s v="PS"/>
    <s v="BBE"/>
    <s v="NO ADDON"/>
    <n v="2026081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8T08:00:00"/>
    <s v="2026-08-18 08:00:00|Nama PIC : bp heru No HP : 085104657779 Alt :  M Janji : 18/AGUSTUS/2026 jam Pasang : Pagi Note : hubungi pelanggan jika ingin kelokasi, terimakasih. |40931149|MYDITA"/>
    <n v="2026"/>
    <n v="8"/>
    <n v="18"/>
    <d v="2026-08-18T00:00:00"/>
    <n v="-0.33333333333575865"/>
    <x v="1"/>
  </r>
  <r>
    <n v="2145"/>
    <n v="1002505902"/>
    <n v="3"/>
    <x v="2"/>
    <n v="4"/>
    <s v="PURWOKERTO"/>
    <s v="CILACAP"/>
    <s v="CLC"/>
    <s v="REG"/>
    <s v="AO"/>
    <x v="0"/>
    <m/>
    <s v="Completed (PS)"/>
    <s v="RBS-Regional 3"/>
    <d v="2026-08-03T11:36:49"/>
    <d v="2026-08-03T15:45:48"/>
    <n v="69354157"/>
    <m/>
    <n v="143361127808"/>
    <s v="TK Aisyiyah Bustanul Athfal III"/>
    <s v="ODP-CLC-FK/058"/>
    <s v="WO060775573"/>
    <m/>
    <m/>
    <m/>
    <n v="109.01555999999999"/>
    <n v="-7.7339485300000002"/>
    <s v="|MN02740|MYIA-064188990282/POI/zeny armaniati Saputri /089504451228/zenysaputri061@gmail.com"/>
    <s v="Sales Profesional"/>
    <m/>
    <m/>
    <m/>
    <m/>
    <m/>
    <m/>
    <m/>
    <m/>
    <s v="Management Janji"/>
    <s v="2026-07-30 08:00:00 | Nama PIC : Ibu Neti  No HP : 081326519337  No Alt : -  M Janji :  30 Juli 2026  Jam Pasang : Pagi / Siang  Note : hubungi pelanggan jika ingin kelokasi"/>
    <s v="FCC"/>
    <d v="2026-03-08T11:39:48"/>
    <m/>
    <m/>
    <s v="PS"/>
    <s v="CLC"/>
    <s v="NO ADDON"/>
    <n v="20260803"/>
    <s v="Completed"/>
    <s v="- 11_11446;Biaya PSB HSI EBIS Tunai di Depan ~ 11[150000]  - E23015;E23015 ~ ES23 - Perangkat ONT[0]  - E23015~null~44292;E23015||11||Abodemen 0[0]  - E23015~null~E23015_SWONT;SWONT ~ Biaya Sewa ONT ~ E23015[30000]  - E25061;E25061 ~ ES25 - Paket HSI Basi"/>
    <s v="INDIBIZ"/>
    <m/>
    <m/>
    <d v="2026-08-03T07:00:00"/>
    <s v="2026-07-30 08:00:00 | Nama PIC : Ibu Neti  No HP : 081326519337  No Alt : -  M Janji :  30 Juli 2026  Jam Pasang : Pagi / Siang  Note : hubungi pelanggan jika ingin kelokasi"/>
    <n v="2026"/>
    <n v="8"/>
    <n v="3"/>
    <d v="2026-08-03T00:00:00"/>
    <n v="-0.29166666666424135"/>
    <x v="1"/>
  </r>
  <r>
    <n v="2146"/>
    <n v="1002506416"/>
    <n v="3"/>
    <x v="0"/>
    <n v="5"/>
    <s v="MATARAM"/>
    <s v="INNER - NUSA TENGGARA"/>
    <s v="MTR"/>
    <s v="REG"/>
    <s v="AO"/>
    <x v="0"/>
    <m/>
    <s v="Completed (PS)"/>
    <s v="RBS-Regional 2"/>
    <d v="2026-08-03T15:39:50"/>
    <d v="2026-08-04T18:27:54"/>
    <n v="69195783"/>
    <m/>
    <n v="172601794399"/>
    <s v="PT AMARTHA MIKRO FINTEK"/>
    <s v="ODP-MTR-FBQ/47"/>
    <s v="WO060816027"/>
    <m/>
    <m/>
    <m/>
    <n v="116.0779185"/>
    <n v="-8.6086945000000004"/>
    <s v="AMRBS;404508;MOHAMMAD HAFID DWISAPUTRO;JKT OUTER;HSI BASIC 50MB;085220101016;adam.nurfadillah@amartha.com  "/>
    <s v="Amex"/>
    <m/>
    <m/>
    <m/>
    <m/>
    <m/>
    <m/>
    <m/>
    <m/>
    <s v="Management Janji"/>
    <s v="2026-07-30 16:00:00|Nama Pic : PT AMARTHA MIKRO FINTEK  No Hp Pic : 085220101016  Jam Pemasangan : 08:00 - 12.00  Tanggal Pemasangan : KAMIS 30 JULI 2026  Info Tambahan : Hubungi pelanggan sebelum datang ke lokasi|YU5156|MYDITA"/>
    <s v="FCC"/>
    <d v="2026-03-08T16:10:38"/>
    <m/>
    <m/>
    <s v="PS"/>
    <s v="MTR"/>
    <s v="NO ADDON"/>
    <n v="20260804"/>
    <s v="Completed"/>
    <s v="- 11_11446;Biaya PSB HSI EBIS Tunai di Depan ~ 11[150000]  - E23015;E23015 ~ ES23 - Perangkat ONT[0]  - E23015~null~44292;E23015||11||Abodemen 0[0]  - E23015~null~E23015_SWONT;SWONT ~ Biaya Sewa ONT ~ E23015[30000]  - E23047;E23047 ~ ES23 - Paket HSI Bisn"/>
    <s v="INDIBIZ"/>
    <m/>
    <m/>
    <d v="2026-08-03T07:00:00"/>
    <s v="2026-07-30 16:00:00|Nama Pic : PT AMARTHA MIKRO FINTEK  No Hp Pic : 085220101016  Jam Pemasangan : 08:00 - 12.00  Tanggal Pemasangan : KAMIS 30 JULI 2026  Info Tambahan : Hubungi pelanggan sebelum datang ke lokasi|YU5156|MYDITA"/>
    <n v="2026"/>
    <n v="8"/>
    <n v="4"/>
    <d v="2026-08-04T00:00:00"/>
    <n v="0.70833333333575865"/>
    <x v="1"/>
  </r>
  <r>
    <n v="2147"/>
    <n v="1002510011"/>
    <n v="3"/>
    <x v="3"/>
    <n v="5"/>
    <s v="MADURA"/>
    <s v="BANGKALAN"/>
    <s v="TBU"/>
    <s v="REG"/>
    <s v="AO"/>
    <x v="0"/>
    <m/>
    <s v="Completed (PS)"/>
    <s v="RBS-Regional 3"/>
    <d v="2026-08-05T10:35:29"/>
    <d v="2026-08-07T22:20:15"/>
    <n v="69358932"/>
    <m/>
    <n v="152458901416"/>
    <s v="TOKO &amp; 34;ALFIN JAYA&amp; 34;"/>
    <s v="ODP-TBU-FAA/18"/>
    <s v="WO061042035"/>
    <m/>
    <m/>
    <m/>
    <n v="113.08561690000001"/>
    <n v="-6.9857598000000003"/>
    <s v="|MN02601|/TOKO ALFIN JAYA/085600111199/arifinalfin454@gmail.com/HSI Bisnis Promo HUT Telkom (1:1) 200 Mbps (Rp 790.000) PSB Rp 150.000/HERMAN FADLI SYAM/-6.982481, 113.081189"/>
    <s v="Sales Force DBS"/>
    <m/>
    <m/>
    <m/>
    <m/>
    <m/>
    <m/>
    <m/>
    <m/>
    <s v="Management Janji"/>
    <s v="2026-08-07 08:00:00|Nama PIC : FADLI  No HP : 085600111199 Alt :  M Janji : 07/08/2026 Jam Pasang : 08.00 - 13:00  NoteÃ‚Â :  hubungi terlebih dahulu sebelum kelokasi |40981182|MYDITA"/>
    <s v="FCC"/>
    <d v="2026-05-08T10:39:45"/>
    <d v="2026-08-07T08:00:00"/>
    <m/>
    <s v="PS"/>
    <s v="TBU"/>
    <s v="NO ADDON"/>
    <n v="20260807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7T08:00:00"/>
    <s v="2026-08-07 08:00:00|Nama PIC : FADLI  No HP : 085600111199 Alt :  M Janji : 07/08/2026 Jam Pasang : 08.00 - 13:00  NoteÃ‚Â :  hubungi terlebih dahulu sebelum kelokasi |40981182|MYDITA"/>
    <n v="2026"/>
    <n v="8"/>
    <n v="7"/>
    <d v="2026-08-07T00:00:00"/>
    <n v="-0.33333333333575865"/>
    <x v="1"/>
  </r>
  <r>
    <n v="2148"/>
    <n v="1002521894"/>
    <n v="3"/>
    <x v="1"/>
    <n v="5"/>
    <s v="MADIUN"/>
    <s v="MADIUN"/>
    <s v="CRB"/>
    <s v="REG"/>
    <s v="AO"/>
    <x v="0"/>
    <m/>
    <s v="Completed (PS)"/>
    <s v="RBS-Regional 3"/>
    <d v="2026-08-12T11:51:42"/>
    <d v="2026-08-12T13:45:36"/>
    <n v="69361421"/>
    <m/>
    <n v="152632206656"/>
    <s v="SPBU PILANGKENCENG"/>
    <s v="ODP-CRB-FF/01"/>
    <s v="WO061574463"/>
    <m/>
    <m/>
    <m/>
    <n v="111.663213"/>
    <n v="-7.515091"/>
    <s v="|MC20208|MYIA-037805015078/POI/RUDI RIANTO/081227456412/spbupilangkenceng5363127@gmail.com"/>
    <s v="MYDIGIBIZPARTNER"/>
    <m/>
    <m/>
    <m/>
    <m/>
    <m/>
    <m/>
    <m/>
    <m/>
    <s v="Management Janji"/>
    <s v="2026-08-09 13:00:00 | Nama PIC: bp rudi   Notel: 081227456412  Alt: -   Tanggal: 9/8/2026  Jam Pasang: Siang  Note: Hubungi pelanggan sebelum ke lokasi, terima kasih.  "/>
    <s v="FCC"/>
    <d v="2026-12-08T11:55:22"/>
    <m/>
    <m/>
    <s v="PS"/>
    <s v="CRB"/>
    <s v="NO ADDON"/>
    <n v="20260812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2T07:00:00"/>
    <s v="2026-08-09 13:00:00 | Nama PIC: bp rudi   Notel: 081227456412  Alt: -   Tanggal: 9/8/2026  Jam Pasang: Siang  Note: Hubungi pelanggan sebelum ke lokasi, terima kasih.  "/>
    <n v="2026"/>
    <n v="8"/>
    <n v="12"/>
    <d v="2026-08-12T00:00:00"/>
    <n v="-0.29166666666424135"/>
    <x v="1"/>
  </r>
  <r>
    <n v="2149"/>
    <n v="1002534746"/>
    <n v="3"/>
    <x v="1"/>
    <n v="5"/>
    <s v="KEDIRI"/>
    <s v="KEDIRI"/>
    <s v="WAT"/>
    <s v="REG"/>
    <s v="AO"/>
    <x v="0"/>
    <s v="1P INET"/>
    <s v="MIE - SEND SURVEY"/>
    <s v="RBS-Regional 3"/>
    <d v="2026-08-18T19:29:57"/>
    <d v="2026-08-18T19:32:01"/>
    <n v="69369548"/>
    <m/>
    <n v="152650208657"/>
    <s v="OKTA STORE 22"/>
    <s v="ODP-WAT-FH/13 FH/D02/13.01"/>
    <s v="WO062055267"/>
    <m/>
    <m/>
    <m/>
    <n v="112.14496707357"/>
    <n v="-7.9812193667826303"/>
    <s v="|MB10147|MYIA-094321010379/POI/OKTA PRATAMA/085236620308/pcryuni@gmail.com"/>
    <s v="MYIB_ASSISTANT"/>
    <m/>
    <m/>
    <m/>
    <m/>
    <m/>
    <m/>
    <m/>
    <m/>
    <s v="Management Janji"/>
    <s v="2026-08-20 08:00:00 | Nama : BP OKTA PRATAMA  No Hp : 085236620308 No Alt : 085220255653 Tgl Pemasangan : 19 Agustus 2026 Interval : PAGI  Note : Hubungi pelanggan terlebih dahulu"/>
    <s v="FCC"/>
    <s v="18-08-2026 19:39:57"/>
    <d v="2026-08-20T08:00:00"/>
    <m/>
    <s v="SURVEY_NEW_MANJA"/>
    <s v="WAT"/>
    <s v="NO ADDON"/>
    <m/>
    <s v="MIE - SEND SURVEY"/>
    <s v="HSI Bisnis PSB 70% - 300 Mbps"/>
    <s v="INDIBIZ"/>
    <m/>
    <m/>
    <d v="2026-08-20T08:00:00"/>
    <s v="2026-08-20 08:00:00 | Nama : BP OKTA PRATAMA  No Hp : 085236620308 No Alt : 085220255653 Tgl Pemasangan : 19 Agustus 2026 Interval : PAGI  Note : Hubungi pelanggan terlebih dahulu"/>
    <m/>
    <m/>
    <m/>
    <e v="#NUM!"/>
    <e v="#NUM!"/>
    <x v="0"/>
  </r>
  <r>
    <n v="2150"/>
    <n v="1002522304"/>
    <n v="3"/>
    <x v="2"/>
    <n v="4"/>
    <s v="PURWOKERTO"/>
    <s v="PURWOKERTO"/>
    <s v="PWT"/>
    <s v="REG"/>
    <s v="AO"/>
    <x v="0"/>
    <m/>
    <s v="Completed (PS)"/>
    <s v="RBS-Regional 3"/>
    <d v="2026-08-12T14:01:29"/>
    <d v="2026-08-12T16:20:38"/>
    <n v="69363531"/>
    <n v="2812958466"/>
    <n v="146303609246"/>
    <s v="sd negri 1 karanglewas lor"/>
    <s v="ODP-PWT-FBA/179"/>
    <s v="WO061592993"/>
    <m/>
    <m/>
    <m/>
    <n v="109.20070944"/>
    <n v="-7.4206879800000003"/>
    <s v="|MN02742|MYIA-024899288325/POI/rochimi/+6281327377026/sdsatukaranglewaslor@gmail.com"/>
    <s v="Sales Profesional"/>
    <m/>
    <m/>
    <m/>
    <m/>
    <m/>
    <m/>
    <m/>
    <m/>
    <s v="Management Janji"/>
    <s v="2026-08-12 13:00:00 | Tanggal pemasangan : 12 AGUSTUS 2026  Jam pemasangan : pagi/siang  Info Tambahan : Hubungi pelanggan dulu sebelum ke lokasi  terima kasih"/>
    <s v="FCC"/>
    <d v="2026-12-08T14:10:11"/>
    <m/>
    <m/>
    <s v="PS"/>
    <s v="PWT"/>
    <s v="NO ADDON"/>
    <n v="20260812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12T07:00:00"/>
    <s v="2026-08-12 13:00:00 | Tanggal pemasangan : 12 AGUSTUS 2026  Jam pemasangan : pagi/siang  Info Tambahan : Hubungi pelanggan dulu sebelum ke lokasi  terima kasih"/>
    <n v="2026"/>
    <n v="8"/>
    <n v="12"/>
    <d v="2026-08-12T00:00:00"/>
    <n v="-0.29166666666424135"/>
    <x v="1"/>
  </r>
  <r>
    <n v="2151"/>
    <n v="1002516863"/>
    <n v="3"/>
    <x v="3"/>
    <n v="5"/>
    <s v="SBY UTARA"/>
    <s v="TANDES"/>
    <s v="KNN"/>
    <s v="REG"/>
    <s v="AO"/>
    <x v="0"/>
    <m/>
    <s v="CANCEL COMPLETED"/>
    <s v="RBS-Regional 3"/>
    <d v="2026-08-10T08:47:58"/>
    <d v="2026-08-10T13:54:52"/>
    <n v="69362073"/>
    <n v="3135923337"/>
    <n v="152412248189"/>
    <s v="Koperasi Wafa Lontar"/>
    <s v="ODP-KND-FEX/15"/>
    <m/>
    <m/>
    <m/>
    <m/>
    <n v="112.6627469"/>
    <n v="-7.2827957000000003"/>
    <s v="|MN02093|/Koperasi Wafa Lontar/M. Itmamul Wafa'/085731508869/itmwafa@gmail.com/HSI Bisnis + Phone Promo 2026 50 Mbps (Rp 395.000) PSB 150.000"/>
    <s v="Sales Force DBS"/>
    <m/>
    <m/>
    <m/>
    <m/>
    <m/>
    <m/>
    <m/>
    <m/>
    <m/>
    <m/>
    <m/>
    <d v="2026-10-08T08:54:46"/>
    <m/>
    <m/>
    <s v="REJECT_FCC"/>
    <s v="KNN"/>
    <s v="NO ADDON"/>
    <m/>
    <s v="DECLINE : Decline - Batal Order EVI PUSPITA EKASARI 40931150|MYDITA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m/>
    <m/>
    <m/>
    <m/>
    <m/>
    <e v="#NUM!"/>
    <e v="#NUM!"/>
    <x v="0"/>
  </r>
  <r>
    <n v="2152"/>
    <n v="1002527953"/>
    <n v="3"/>
    <x v="4"/>
    <n v="4"/>
    <s v="PEKALONGAN"/>
    <s v="BREBES"/>
    <s v="BMU"/>
    <s v="REG"/>
    <s v="AO"/>
    <x v="0"/>
    <m/>
    <s v="QC MIA - INVALID QUALITY CONTROL MIA"/>
    <s v="RBS-Regional 3"/>
    <d v="2026-08-15T10:48:56"/>
    <d v="2026-08-18T11:19:13"/>
    <n v="69366691"/>
    <m/>
    <n v="146281108284"/>
    <s v="SPBU 4452215 NEGARADAHA"/>
    <s v="ODP-BMU-FG/044"/>
    <m/>
    <m/>
    <m/>
    <m/>
    <n v="109.0238056"/>
    <n v="-7.2643190999999998"/>
    <s v="AMRBS;403095;REG3;BAYU;085100296564;HSI 1S 100MB;535k;PIC ALFIAN 085884760517 ;spbunegaradaha@gmail.com"/>
    <s v="Account Manager"/>
    <m/>
    <m/>
    <m/>
    <m/>
    <m/>
    <m/>
    <m/>
    <m/>
    <m/>
    <m/>
    <m/>
    <s v="15-08-2026 10:54:52"/>
    <m/>
    <m/>
    <s v="QC1"/>
    <s v="BMU"/>
    <s v="NO ADDON"/>
    <m/>
    <s v="QC MIA - INVALID QUALITY CONTROL MIA - Tidak Mengunggah Foto Lokasi Instalasi Tampak Depan Menyeluruh - mohon upload foto ban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2153"/>
    <n v="1002508299"/>
    <n v="3"/>
    <x v="2"/>
    <n v="4"/>
    <s v="MAGELANG"/>
    <s v="MUNTILAN"/>
    <s v="SWT"/>
    <s v="REG"/>
    <s v="AO"/>
    <x v="0"/>
    <m/>
    <s v="FCC - HD1A - PROGRESS"/>
    <s v="RBS-Regional 3"/>
    <d v="2026-08-04T13:43:31"/>
    <d v="2026-08-04T13:45:15"/>
    <n v="69358308"/>
    <m/>
    <n v="142164113601"/>
    <s v="Bolu Kelapa IRF"/>
    <m/>
    <m/>
    <m/>
    <m/>
    <m/>
    <n v="110.3652417"/>
    <n v="-7.5304416999999999"/>
    <s v="|MN00935|/Bolu Kelapa IRF/085647206318/endangmadiun88@gmail.com/ 1S HSI BISNIS BASIC PROMO HUT 50 Mbps / AGUS SADEWO"/>
    <s v="Sales Profesional"/>
    <m/>
    <m/>
    <m/>
    <m/>
    <m/>
    <m/>
    <m/>
    <m/>
    <m/>
    <m/>
    <m/>
    <d v="2026-04-08T13:54:57"/>
    <m/>
    <m/>
    <s v="FCC"/>
    <s v="SWT"/>
    <s v="NO ADDON"/>
    <m/>
    <s v="MYDITA RBS - HD1A - PROGRESS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m/>
    <m/>
    <m/>
    <m/>
    <m/>
    <e v="#NUM!"/>
    <e v="#NUM!"/>
    <x v="0"/>
  </r>
  <r>
    <n v="2154"/>
    <n v="1002510412"/>
    <n v="3"/>
    <x v="2"/>
    <n v="4"/>
    <s v="MAGELANG"/>
    <s v="TEMANGGUNG"/>
    <s v="PRN"/>
    <s v="REG"/>
    <s v="AO"/>
    <x v="0"/>
    <s v="1P INET"/>
    <s v="Completed (PS)"/>
    <s v="RBS-Regional 3"/>
    <d v="2026-08-05T12:41:56"/>
    <d v="2026-08-06T10:53:21"/>
    <n v="69359083"/>
    <m/>
    <n v="141149112897"/>
    <s v="MI MUHAMMADIYAH DANUREJO"/>
    <s v="ODP-PRN-FAK/058 FAK/D03/058.01"/>
    <s v="WO060977292"/>
    <m/>
    <m/>
    <m/>
    <n v="110.1391426"/>
    <n v="-7.2802783"/>
    <s v="|MN02495|MYIA-032009459991/POI/FIRMAN SANTOSO/081882850112/muhammadiyahdanurejo@gmail.com"/>
    <s v="MYIB_ASSISTANT"/>
    <m/>
    <m/>
    <m/>
    <m/>
    <m/>
    <m/>
    <m/>
    <m/>
    <s v="Management Janji"/>
    <s v="2026-08-06 13:00:00 | M Janji : (06/08/2026) jam Pasang : 09:00 Note : hubungi pelanggan jika ingin kelokasi"/>
    <s v="FCC"/>
    <d v="2026-05-08T12:55:33"/>
    <d v="2026-08-06T13:00:00"/>
    <m/>
    <s v="PS"/>
    <s v="PRN"/>
    <s v="NO ADDON"/>
    <n v="20260806"/>
    <s v="Completed"/>
    <s v="HSI Bisnis Promo HUT Telkom PSB 70% - 50 Mbps"/>
    <s v="INDIBIZ"/>
    <m/>
    <m/>
    <d v="2026-08-06T13:00:00"/>
    <s v="2026-08-06 13:00:00 | M Janji : (06/08/2026) jam Pasang : 09:00 Note : hubungi pelanggan jika ingin kelokasi"/>
    <n v="2026"/>
    <n v="8"/>
    <n v="6"/>
    <d v="2026-08-06T00:00:00"/>
    <n v="-0.54166666666424135"/>
    <x v="1"/>
  </r>
  <r>
    <n v="2155"/>
    <n v="1002534713"/>
    <n v="3"/>
    <x v="1"/>
    <n v="5"/>
    <s v="KEDIRI"/>
    <s v="KEDIRI"/>
    <s v="SBI"/>
    <s v="REG"/>
    <s v="AO"/>
    <x v="0"/>
    <s v="1P INET"/>
    <s v="MIE - SEND SURVEY"/>
    <s v="RBS-Regional 3"/>
    <d v="2026-08-18T19:11:56"/>
    <d v="2026-08-18T19:14:01"/>
    <n v="69369526"/>
    <m/>
    <n v="152626202767"/>
    <s v="SMPN 1 RINGINREJO"/>
    <s v="ODP-SBI-FA/09 FA/D02/09.01"/>
    <s v="WO062054132"/>
    <m/>
    <m/>
    <m/>
    <n v="112.04553"/>
    <n v="-7.9672210000000003"/>
    <s v="|MC20217|MYIA-024695586215/POI/BUDIYONO M.kom/085729091981/smpn1ringinrejo@gmail.com"/>
    <s v="MYIB_ASSISTANT"/>
    <m/>
    <m/>
    <m/>
    <m/>
    <m/>
    <m/>
    <m/>
    <m/>
    <s v="Management Janji"/>
    <s v="2026-08-20 08:00:00 | M Janji : (19/agustus/2026) jam Pasang : 09:00 Note : hubungi pelanggan jika ingin kelokasi"/>
    <s v="FCC"/>
    <s v="18-08-2026 19:39:57"/>
    <d v="2026-08-20T08:00:00"/>
    <m/>
    <s v="SURVEY_NEW_MANJA"/>
    <s v="SBI"/>
    <s v="NO ADDON"/>
    <m/>
    <s v="MIE - SEND SURVEY"/>
    <s v="HSI Bisnis Promo HUT RI PSB 70% - 75 Mbps"/>
    <s v="INDIBIZ"/>
    <m/>
    <m/>
    <d v="2026-08-20T08:00:00"/>
    <s v="2026-08-20 08:00:00 | M Janji : (19/agustus/2026) jam Pasang : 09:00 Note : hubungi pelanggan jika ingin kelokasi"/>
    <m/>
    <m/>
    <m/>
    <e v="#NUM!"/>
    <e v="#NUM!"/>
    <x v="0"/>
  </r>
  <r>
    <n v="2156"/>
    <n v="1002522585"/>
    <n v="3"/>
    <x v="3"/>
    <n v="5"/>
    <s v="MADURA"/>
    <s v="PAMEKASAN"/>
    <s v="SMP"/>
    <s v="REG"/>
    <s v="AO"/>
    <x v="0"/>
    <m/>
    <s v="Completed (PS)"/>
    <s v="RBS-Regional 3"/>
    <d v="2026-08-12T15:16:45"/>
    <d v="2026-08-12T16:35:10"/>
    <n v="69361256"/>
    <m/>
    <n v="152431231939"/>
    <s v="Toko Puji"/>
    <s v="ODP-SMP-FG/02"/>
    <s v="WO061603758"/>
    <m/>
    <m/>
    <m/>
    <n v="113.875034"/>
    <n v="-7.0184850000000001"/>
    <s v="MD|MYDB-20260808264723|DN00001/MN00572|Toko Puji|085904327423"/>
    <s v="MYDIGIBIZPARTNER"/>
    <m/>
    <m/>
    <m/>
    <m/>
    <m/>
    <m/>
    <m/>
    <m/>
    <s v="Management Janji"/>
    <s v="2026-08-09 08:00:00 | Nama PIC : Ibu Puji  No Hp : 085904327423  No Alt : -  Tgl Pemasangan : 09 Agustus 2026  Interval : PAGI SIANG  Note : Hubungi pelanggan terlebih dahulu"/>
    <s v="FCC"/>
    <d v="2026-12-08T15:25:37"/>
    <m/>
    <m/>
    <s v="PS"/>
    <s v="SMP"/>
    <s v="NO ADDON"/>
    <n v="20260812"/>
    <s v="Completed"/>
    <s v="- 11_11446;Biaya PSB HSI EBIS Tunai di Depan ~ 11[150000]  - E23015;E23015 ~ ES23 - Perangkat ONT[0]  - E23015~null~44292;E23015||11||Abodemen 0[0]  - E23015~null~E23015_SWONT;SWONT ~ Biaya Sewa ONT ~ E23015[30000]  - SP_NOSS;SP_NOSS ~ Internet NOSS Multi"/>
    <s v="INDIBIZ"/>
    <m/>
    <m/>
    <d v="2026-08-12T07:00:00"/>
    <s v="2026-08-09 08:00:00 | Nama PIC : Ibu Puji  No Hp : 085904327423  No Alt : -  Tgl Pemasangan : 09 Agustus 2026  Interval : PAGI SIANG  Note : Hubungi pelanggan terlebih dahulu"/>
    <n v="2026"/>
    <n v="8"/>
    <n v="12"/>
    <d v="2026-08-12T00:00:00"/>
    <n v="-0.29166666666424135"/>
    <x v="1"/>
  </r>
  <r>
    <n v="2157"/>
    <n v="1002515095"/>
    <n v="3"/>
    <x v="4"/>
    <n v="4"/>
    <s v="PEKALONGAN"/>
    <s v="BATANG"/>
    <s v="BDY"/>
    <s v="REG"/>
    <s v="AO"/>
    <x v="0"/>
    <s v="1P INET"/>
    <s v="Completed (PS)"/>
    <s v="RBS-Regional 3"/>
    <d v="2026-08-07T15:34:56"/>
    <d v="2026-08-09T16:48:35"/>
    <n v="69360973"/>
    <m/>
    <n v="142201107713"/>
    <s v="WISMA KOST FIKAL"/>
    <s v="ODP-BDY-FK/004 FK/D01/004.01"/>
    <s v="WO061182918"/>
    <m/>
    <m/>
    <m/>
    <n v="109.802055"/>
    <n v="-7.0585290000000001"/>
    <s v="|MN01913|MYIA-049925814598/POI/APRIATIN BUDI ASIH/085742145474/titis181921@gmail.com"/>
    <s v="MYIB_ASSISTANT"/>
    <m/>
    <m/>
    <m/>
    <m/>
    <m/>
    <m/>
    <m/>
    <m/>
    <s v="Management Janji"/>
    <s v="2026-08-08 13:00:00 | Tanggal pemasangan: 08/08/2026 Jam pemasangan : pagi / siang Info Tambahan : Hubungi pelanggan dulu sebelum ke lokasi. terima kasih "/>
    <s v="FCC"/>
    <d v="2026-07-08T15:40:19"/>
    <d v="2026-08-08T13:00:00"/>
    <m/>
    <s v="PS"/>
    <s v="BDY"/>
    <s v="NO ADDON"/>
    <n v="20260809"/>
    <s v="Completed"/>
    <s v="HSI Bisnis Promo HUT Telkom PSB 70% - 50 Mbps"/>
    <s v="INDIBIZ"/>
    <m/>
    <m/>
    <d v="2026-08-08T13:00:00"/>
    <s v="2026-08-08 13:00:00 | Tanggal pemasangan: 08/08/2026 Jam pemasangan : pagi / siang Info Tambahan : Hubungi pelanggan dulu sebelum ke lokasi. terima kasih "/>
    <n v="2026"/>
    <n v="8"/>
    <n v="9"/>
    <d v="2026-08-09T00:00:00"/>
    <n v="0.45833333333575865"/>
    <x v="1"/>
  </r>
  <r>
    <n v="2158"/>
    <n v="1002528063"/>
    <n v="3"/>
    <x v="2"/>
    <n v="4"/>
    <s v="MAGELANG"/>
    <s v="MUNTILAN"/>
    <s v="SWT"/>
    <s v="REG"/>
    <s v="AO"/>
    <x v="0"/>
    <m/>
    <s v="Completed (PS)"/>
    <s v="RBS-Regional 3"/>
    <d v="2026-08-15T11:29:17"/>
    <d v="2026-08-15T13:07:00"/>
    <n v="69364523"/>
    <m/>
    <n v="142164113661"/>
    <s v="DUTA MEDIA DIGITAL"/>
    <s v="ODP-SWT-FAM/082"/>
    <s v="WO061811834"/>
    <m/>
    <m/>
    <m/>
    <n v="110.2562212"/>
    <n v="-7.5611049000000001"/>
    <s v="|MN02230|MYIA-059145168319/POI/Achmad saifudin/0818722725/sales.dutamediadigital@gmail.com"/>
    <s v="Sales Profesional"/>
    <m/>
    <m/>
    <m/>
    <m/>
    <m/>
    <m/>
    <m/>
    <m/>
    <s v="Management Janji"/>
    <s v="2026-08-13 15:00:00 | Waktu pemasnagan : 13 Agustus 2026  Jam pemasangan : 08.00 - 12.00  Mohon hubungi pelanggan sebelum ke lokasi   Terima kasih"/>
    <s v="FCC"/>
    <s v="15-08-2026 11:39:55"/>
    <m/>
    <m/>
    <s v="PS"/>
    <s v="SWT"/>
    <s v="NO ADDON"/>
    <n v="20260815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5T07:00:00"/>
    <s v="2026-08-13 15:00:00 | Waktu pemasnagan : 13 Agustus 2026  Jam pemasangan : 08.00 - 12.00  Mohon hubungi pelanggan sebelum ke lokasi   Terima kasih"/>
    <n v="2026"/>
    <n v="8"/>
    <n v="15"/>
    <d v="2026-08-15T00:00:00"/>
    <n v="-0.29166666666424135"/>
    <x v="1"/>
  </r>
  <r>
    <n v="2159"/>
    <n v="1002512122"/>
    <n v="3"/>
    <x v="0"/>
    <n v="5"/>
    <s v="MATARAM"/>
    <s v="BIMA"/>
    <s v="TET"/>
    <s v="REG"/>
    <s v="AO"/>
    <x v="0"/>
    <s v="1P INET"/>
    <s v="102 | FOLLOW UP COMPLETED"/>
    <s v="RBS-Regional 3"/>
    <d v="2026-08-06T11:43:56"/>
    <d v="2026-08-10T12:41:25"/>
    <n v="69359853"/>
    <m/>
    <n v="172616790153"/>
    <s v="SPPG SUCI DESA TANGGA YAYASAN MUTIARA CIPTA BIMA"/>
    <s v="ODP-TET-FAC/11 FAC/D02/11.01"/>
    <s v="WO061061924"/>
    <m/>
    <m/>
    <m/>
    <n v="118.693925701081"/>
    <n v="-8.6567719459668702"/>
    <s v="MD|MYDB-20260805264396|SC00001/MC00152|SPPG SUCI DESA TANGGA YAYASAN MUTIARA CIPTA BIMA|082339162590"/>
    <s v="MYDIGIBIZPARTNER"/>
    <m/>
    <m/>
    <m/>
    <m/>
    <m/>
    <m/>
    <m/>
    <m/>
    <s v="Management Janji"/>
    <s v="2026-08-07 08:00:00 | Nama PIC : BAPAK FATURAHMAN No HP : 082339162590 Alt :  M Janji : (JUMAT/7/AGUSTUS/2026) jam Pasang : 09:00 Note : hubungi pelanggan jika ingin kelokasi"/>
    <s v="FCC"/>
    <d v="2026-06-08T11:54:59"/>
    <d v="2026-08-07T08:00:00"/>
    <m/>
    <s v="REVOKE"/>
    <s v="TET"/>
    <s v="NETMONK"/>
    <m/>
    <s v="Follow Up Revoke Completed, New Order ID : SC1002517637"/>
    <s v="HSI Bisnis Bundling Netmonk PSB 70% - 200 Mbps"/>
    <s v="INDIBIZ"/>
    <m/>
    <m/>
    <d v="2026-08-07T08:00:00"/>
    <s v="2026-08-07 08:00:00 | Nama PIC : BAPAK FATURAHMAN No HP : 082339162590 Alt :  M Janji : (JUMAT/7/AGUSTUS/2026) jam Pasang : 09:00 Note : hubungi pelanggan jika ingin kelokasi"/>
    <m/>
    <m/>
    <m/>
    <e v="#NUM!"/>
    <e v="#NUM!"/>
    <x v="0"/>
  </r>
  <r>
    <n v="2160"/>
    <n v="1002511658"/>
    <n v="3"/>
    <x v="3"/>
    <n v="5"/>
    <s v="SBY UTARA"/>
    <s v="GRESIK"/>
    <s v="CRM"/>
    <s v="REG"/>
    <s v="AO"/>
    <x v="0"/>
    <s v="1P INET"/>
    <s v="Completed (PS)"/>
    <s v="RBS-Regional 3"/>
    <d v="2026-08-06T09:47:56"/>
    <d v="2026-08-06T17:52:42"/>
    <n v="69359668"/>
    <m/>
    <n v="152446246168"/>
    <s v="LEMBAGA PENDIDIKAN ISLAM AZ-ZAHRO LAB"/>
    <s v="ODP-CRM-FC/44 FC/D09/44.01"/>
    <s v="WO061047530"/>
    <m/>
    <m/>
    <m/>
    <n v="112.59437385946499"/>
    <n v="-7.24148362868665"/>
    <s v="MD|MYDB-20260805264455|DN00001/MN02100|LEMBAGA PENDIDIKAN ISLAM AZ-ZAHRO LAB|081333390668"/>
    <s v="MYDIGIBIZPARTNER"/>
    <m/>
    <m/>
    <m/>
    <m/>
    <m/>
    <m/>
    <m/>
    <m/>
    <s v="Management Janji"/>
    <s v="2026-08-07 10:00:00 | Nama PIC : Laila No HP : 081333390668 Alt : 081913332588 M Janji : 07/08/2026 Jam Pasang : 08.00 - 13:00  NoteÃ‚Â :  hubungi terlebih dahulu sebelum kelokasi "/>
    <s v="FCC"/>
    <d v="2026-06-08T09:55:05"/>
    <d v="2026-08-07T10:00:00"/>
    <m/>
    <s v="PS"/>
    <s v="CRM"/>
    <s v="NO ADDON"/>
    <n v="20260806"/>
    <s v="Completed"/>
    <s v="HSI Bisnis Promo HUT Telkom PSB 70% - 75 Mbps"/>
    <s v="INDIBIZ"/>
    <m/>
    <m/>
    <d v="2026-08-07T10:00:00"/>
    <s v="2026-08-07 10:00:00 | Nama PIC : Laila No HP : 081333390668 Alt : 081913332588 M Janji : 07/08/2026 Jam Pasang : 08.00 - 13:00  NoteÃ‚Â :  hubungi terlebih dahulu sebelum kelokasi "/>
    <n v="2026"/>
    <n v="8"/>
    <n v="6"/>
    <d v="2026-08-06T00:00:00"/>
    <n v="-1.4166666666642413"/>
    <x v="1"/>
  </r>
  <r>
    <n v="2161"/>
    <n v="1002524054"/>
    <n v="3"/>
    <x v="5"/>
    <n v="5"/>
    <s v="SINGARJA"/>
    <s v="TABANAN"/>
    <s v="TBN"/>
    <s v="REG"/>
    <s v="AO"/>
    <x v="0"/>
    <m/>
    <s v="CANCEL COMPLETED"/>
    <s v="RBS-Regional 3"/>
    <d v="2026-08-13T12:12:00"/>
    <d v="2026-08-17T22:00:01"/>
    <n v="69365035"/>
    <m/>
    <n v="172413244433"/>
    <s v="NI NYOMAN SUMAWATI"/>
    <s v="ODP-TBN-FDD/17"/>
    <m/>
    <m/>
    <m/>
    <m/>
    <n v="115.22262503160201"/>
    <n v="-8.3271809417906493"/>
    <s v="MN02658/PT. MERTA HARUMAS/PIC NI NYOMAN SUMAWATI/081339049176/spbu.bali.5480326@gmail.com"/>
    <s v="Sales Force DBS"/>
    <m/>
    <m/>
    <m/>
    <m/>
    <m/>
    <m/>
    <m/>
    <m/>
    <m/>
    <m/>
    <m/>
    <s v="13-08-2026 12:25:00"/>
    <m/>
    <m/>
    <s v="REJECT_FCC"/>
    <s v="TBN"/>
    <s v="NO ADDON"/>
    <m/>
    <s v="Order dicancel oleh SYSTEM remark : CANCEL ORDER by System : pelanggan belum melakukan upload dokumen melebihi 3 hari"/>
    <s v="- SP_NOSS;SP_NOSS ~ Internet NOSS Multispeed Network[0]  - SP_NOSS;SP_NOSS ~ Internet NOSS Multispeed Network[0]  - E23015;E23015 ~ ES23 - Perangkat ONT[0]  - E23015~null~44292;E23015||11||Abodemen 0[0]  - E23015~null~E23015_SWONT;SWONT ~ Biaya Sewa ONT ~"/>
    <s v="INDIBIZ"/>
    <m/>
    <s v="Order dicancel oleh SYSTEM remark : CANCEL ORDER by System : pelanggan belum melakukan upload dokumen melebihi 3 hari"/>
    <m/>
    <m/>
    <m/>
    <m/>
    <m/>
    <e v="#NUM!"/>
    <e v="#NUM!"/>
    <x v="0"/>
  </r>
  <r>
    <n v="2162"/>
    <n v="1002524166"/>
    <n v="3"/>
    <x v="4"/>
    <n v="4"/>
    <s v="PEKALONGAN"/>
    <s v="BREBES"/>
    <s v="BMU"/>
    <s v="REG"/>
    <s v="AO"/>
    <x v="0"/>
    <s v="1P INET"/>
    <s v="OSS - FALLOUT"/>
    <s v="RBS-Regional 3"/>
    <d v="2026-08-13T13:01:56"/>
    <d v="2026-08-18T08:36:04"/>
    <n v="69365099"/>
    <m/>
    <n v="146281108192"/>
    <s v="SPPG PAGUYANGAN PAGOJENGAN 1"/>
    <s v="ODP-BMU-FG/025 FG/D02/025.01"/>
    <s v="WO061664371"/>
    <m/>
    <m/>
    <m/>
    <n v="109.019221"/>
    <n v="-7.2742570000000004"/>
    <s v="|MN00292|MYIA-012556967464/POI/EDO SAPUTRA/085641141912/eddoschakin@gmail.com"/>
    <s v="MYIB_ASSISTANT"/>
    <m/>
    <m/>
    <m/>
    <m/>
    <m/>
    <m/>
    <m/>
    <m/>
    <s v="Management Janji"/>
    <s v="2026-08-15 08:00:00 | Waktu pemasangan : 13 agustus 2026 Jam pemasangan : 08.00 - 12.00 Info Tambahan : Hubungi pelanggan dulu sebelum ke lokasi terimakasih "/>
    <s v="FCC"/>
    <s v="13-08-2026 13:10:22"/>
    <d v="2026-08-15T08:00:00"/>
    <s v="Kendala Pelanggan"/>
    <s v="FO_WFM"/>
    <s v="BMU"/>
    <s v="NO ADDON"/>
    <m/>
    <s v="Provisioning Failed|WFM|INF009061069|PP_-7.2553909,109.079555_A/N SPPG PAGUYANGAN PAGOJENGAN 1 | PELANGGAN MINTA PEMASANGAN T"/>
    <s v="HSI Bisnis Promo HUT Telkom PSB 70% - 75 Mbps"/>
    <s v="INDIBIZ"/>
    <m/>
    <m/>
    <d v="2026-08-15T08:00:00"/>
    <s v="2026-08-15 08:00:00 | Waktu pemasangan : 13 agustus 2026 Jam pemasangan : 08.00 - 12.00 Info Tambahan : Hubungi pelanggan dulu sebelum ke lokasi terimakasih "/>
    <m/>
    <m/>
    <m/>
    <e v="#NUM!"/>
    <e v="#NUM!"/>
    <x v="0"/>
  </r>
  <r>
    <n v="2163"/>
    <n v="1002531232"/>
    <n v="3"/>
    <x v="4"/>
    <n v="4"/>
    <s v="SEMARANG"/>
    <s v="INNER - SEMARANG JATENG UTARA"/>
    <s v="GNK"/>
    <s v="REG"/>
    <s v="AO"/>
    <x v="0"/>
    <s v="1P INET"/>
    <s v="Completed (PS)"/>
    <s v="RBS-Regional 3"/>
    <d v="2026-08-17T16:14:56"/>
    <d v="2026-08-18T14:53:16"/>
    <n v="69368287"/>
    <m/>
    <n v="143424113849"/>
    <s v="Toko Nanu Pink Kosmetik"/>
    <s v="ODP-GNK-FF/045"/>
    <s v="WO061944737"/>
    <m/>
    <m/>
    <m/>
    <n v="110.527053189284"/>
    <n v="-6.9911658097403899"/>
    <s v="|MN02374|MYIA-075180670216/POI/sugiarto/08995566136/balingbambu.57.57@gmail.com"/>
    <s v="MYIB_ASSISTANT"/>
    <m/>
    <m/>
    <m/>
    <m/>
    <m/>
    <m/>
    <m/>
    <m/>
    <s v="Management Janji"/>
    <s v="2026-08-18 13:00:00 | telp :08995566136 alt : Tanggal pemasangan :18/08/2026 Jam pemasangan : pagi/siang Info Tambahan : Hubungi pelanggan dulu sebelum ke lokasi terima kasih."/>
    <s v="FCC"/>
    <s v="17-08-2026 16:25:32"/>
    <d v="2026-08-18T13:00:00"/>
    <m/>
    <s v="PS"/>
    <s v="GNK"/>
    <s v="NO ADDON"/>
    <n v="20260818"/>
    <s v="Completed"/>
    <s v="HSI Bisnis Promo HUT Telkom PSB 70% - 100 Mbps"/>
    <s v="INDIBIZ"/>
    <m/>
    <m/>
    <d v="2026-08-18T13:00:00"/>
    <s v="2026-08-18 13:00:00 | telp :08995566136 alt : Tanggal pemasangan :18/08/2026 Jam pemasangan : pagi/siang Info Tambahan : Hubungi pelanggan dulu sebelum ke lokasi terima kasih."/>
    <n v="2026"/>
    <n v="8"/>
    <n v="18"/>
    <d v="2026-08-18T00:00:00"/>
    <n v="-0.54166666666424135"/>
    <x v="1"/>
  </r>
  <r>
    <n v="2164"/>
    <n v="1002511074"/>
    <n v="3"/>
    <x v="6"/>
    <n v="5"/>
    <s v="SIDOARJO"/>
    <s v="MOJOKERTO"/>
    <s v="DLA"/>
    <s v="REG"/>
    <s v="AO"/>
    <x v="0"/>
    <m/>
    <s v="Completed (PS)"/>
    <s v="RBS-Regional 3"/>
    <d v="2026-08-05T15:46:40"/>
    <d v="2026-08-05T21:46:08"/>
    <n v="69359371"/>
    <m/>
    <n v="152329216766"/>
    <s v="SO CAFFE"/>
    <s v="ODP-DLA-FB/24"/>
    <s v="WO061024049"/>
    <m/>
    <m/>
    <m/>
    <n v="112.491979"/>
    <n v="-7.6178065999999998"/>
    <s v="|MN02271|/SO CAFFE/WINBACK HSI B2B + NETMONK (1:1) 200MBPS 946,1RB PSB DISC 70%//sukmadwi933@gmail.com/SUKMA DWI ROIZA/85785393012"/>
    <s v="Sales Force DBS"/>
    <m/>
    <m/>
    <m/>
    <m/>
    <m/>
    <m/>
    <m/>
    <m/>
    <s v="Management Janji"/>
    <s v="2026-08-06 15:00:00|Nama PIC : Ibu Sukma No Hp : 085785393012 No Alt : - Tgl Pemasangan : 06 Agustus 2026 Interval : PAGI SIANG Note : Hubungi pelanggan terlebih dahulu|40951378|MYDITA"/>
    <s v="FCC"/>
    <d v="2026-05-08T15:55:29"/>
    <d v="2026-08-06T15:00:00"/>
    <m/>
    <s v="PS"/>
    <s v="DLA"/>
    <s v="NETMONK"/>
    <n v="20260805"/>
    <s v="Completed"/>
    <s v="- 11_11446;Biaya PSB HSI EBIS Tunai di Depan ~ 11[150000]  - E23015;E23015 ~ ES23 - Perangkat ONT[0]  - E23015~null~44292;E23015||11||Abodemen 0[0]  - E23015~null~E23015_SWONTPREM;SWONTPREM ~ Biaya Sewa ONT Premium ~ E23015[50000]  - SP_NOSS;SP_NOSS ~ Int"/>
    <s v="INDIBIZ"/>
    <m/>
    <m/>
    <d v="2026-08-06T15:00:00"/>
    <s v="2026-08-06 15:00:00|Nama PIC : Ibu Sukma No Hp : 085785393012 No Alt : - Tgl Pemasangan : 06 Agustus 2026 Interval : PAGI SIANG Note : Hubungi pelanggan terlebih dahulu|40951378|MYDITA"/>
    <n v="2026"/>
    <n v="8"/>
    <n v="5"/>
    <d v="2026-08-05T00:00:00"/>
    <n v="-1.625"/>
    <x v="1"/>
  </r>
  <r>
    <n v="2165"/>
    <n v="1002528650"/>
    <n v="3"/>
    <x v="6"/>
    <n v="5"/>
    <s v="SIDOARJO"/>
    <s v="MOJOKERTO"/>
    <s v="MJS"/>
    <s v="REG"/>
    <s v="AO"/>
    <x v="0"/>
    <m/>
    <s v="CC - HD1A - INPROGRESS UNCONTACTED"/>
    <s v="RBS-Regional 3"/>
    <d v="2026-08-15T16:08:32"/>
    <d v="2026-08-18T10:46:25"/>
    <n v="69367101"/>
    <m/>
    <n v="152330220350"/>
    <s v="WARKOP GM"/>
    <s v="ODP-MJS-FQ/43"/>
    <m/>
    <m/>
    <m/>
    <m/>
    <n v="112.55395249999999"/>
    <n v="-7.5163510999999996"/>
    <s v="|MC30080|/BAGAS JULIANTO/085700111021/bjulianto57@gmail.com"/>
    <s v="Sales Force DBS"/>
    <m/>
    <m/>
    <m/>
    <m/>
    <m/>
    <m/>
    <m/>
    <m/>
    <m/>
    <m/>
    <m/>
    <s v="15-08-2026 16:10:16"/>
    <m/>
    <m/>
    <s v="FCC"/>
    <s v="MJS"/>
    <s v="NETMONK - OCA"/>
    <m/>
    <s v="UNCONTACTED : Mail Box - Memo Benita Lailani 40951377|MYDITA"/>
    <s v="- E23015;E23015 ~ ES23 - Perangkat ONT[0]  - E23015~null~44292;E23015||11||Abodemen 0[0]  - E23015~null~E23015_SWONTPREM;SWONTPREM ~ Biaya Sewa ONT Premium ~ E23015[50000]  - E24057;E24057 ~ ES24 - Paket HSI Bisnis (HSIE) Khusus Winback[0]  - E24057~null~"/>
    <s v="INDIBIZ"/>
    <m/>
    <m/>
    <m/>
    <m/>
    <m/>
    <m/>
    <m/>
    <e v="#NUM!"/>
    <e v="#NUM!"/>
    <x v="0"/>
  </r>
  <r>
    <n v="2166"/>
    <n v="1002524392"/>
    <n v="3"/>
    <x v="4"/>
    <n v="4"/>
    <s v="SEMARANG"/>
    <s v="INNER - SEMARANG JATENG UTARA"/>
    <s v="MJP"/>
    <s v="REG"/>
    <s v="AO"/>
    <x v="0"/>
    <m/>
    <s v="Completed (PS)"/>
    <s v="RBS-Regional 3"/>
    <d v="2026-08-13T14:12:18"/>
    <d v="2026-08-16T18:20:36"/>
    <n v="69365203"/>
    <m/>
    <n v="142410346123"/>
    <s v="PT. SIDOREJO MAKMUR SEJAHTERA (SPBU 4459513)"/>
    <s v="ODP-MJP-FCU/040"/>
    <s v="WO061807524"/>
    <m/>
    <m/>
    <m/>
    <n v="110.59235454858501"/>
    <n v="-7.0486151641866703"/>
    <s v="AMRBS;401428;REG3;FIRONIKA;081393111688;CP.Adi Satiya Wijayanto;081325713775;PAKET WINBACK 3.0 INET 100MBPS 1:1 TARIF 500K;PT. SIDOREJO MAKMUR SEJAHTERA (SPBU 4459513)"/>
    <s v="Account Manager"/>
    <m/>
    <m/>
    <m/>
    <m/>
    <m/>
    <m/>
    <m/>
    <m/>
    <s v="Management Janji"/>
    <s v="2026-08-16 08:00:00|Waktu pemasangan : 17 agustus 2026 Jam pemasangan : 08.00 - 12.00 Info Tambahan : Hubungi pelanggan dulu sebelum ke lokasi terimakasih |40971401|MYDITA"/>
    <s v="FCC"/>
    <s v="13-08-2026 14:39:50"/>
    <d v="2026-08-16T08:00:00"/>
    <m/>
    <s v="PS"/>
    <s v="MJP"/>
    <s v="NO ADDON"/>
    <n v="20260816"/>
    <s v="Completed"/>
    <s v="- 11_11446;Biaya PSB HSI EBIS Tunai di Depan ~ 11[150000]  - SP_NOSS;SP_NOSS ~ Internet NOSS Multispeed Network[0]  - SP_NOSS;SP_NOSS ~ Internet NOSS Multispeed Network[0]  - E26016;E26016 ~ ES26 - Paket HSI Bisnis (HSIE) Khusus Winback 3.0[0]  - E26016~n"/>
    <s v="INDIBIZ"/>
    <m/>
    <m/>
    <d v="2026-08-16T08:00:00"/>
    <s v="2026-08-16 08:00:00|Waktu pemasangan : 17 agustus 2026 Jam pemasangan : 08.00 - 12.00 Info Tambahan : Hubungi pelanggan dulu sebelum ke lokasi terimakasih |40971401|MYDITA"/>
    <n v="2026"/>
    <n v="8"/>
    <n v="16"/>
    <d v="2026-08-16T00:00:00"/>
    <n v="-0.33333333333575865"/>
    <x v="1"/>
  </r>
  <r>
    <n v="2167"/>
    <n v="1002504745"/>
    <n v="3"/>
    <x v="1"/>
    <n v="5"/>
    <s v="KEDIRI"/>
    <s v="TRENGGALEK"/>
    <s v="TRE"/>
    <s v="REG"/>
    <s v="AO"/>
    <x v="0"/>
    <s v="1P INET"/>
    <s v="Completed (PS)"/>
    <s v="RBS-Regional 3"/>
    <d v="2026-08-01T15:34:56"/>
    <d v="2026-08-02T11:41:19"/>
    <n v="69356817"/>
    <m/>
    <n v="152608208820"/>
    <s v="TOKO SUMBER REZEKI"/>
    <s v="ODP-TRE-FW/65 FW/D04/65.01"/>
    <s v="WO060665379"/>
    <m/>
    <m/>
    <m/>
    <n v="111.60017888993001"/>
    <n v="-8.3098921592855906"/>
    <s v="MD|MYDB-20260801264127|DC20010/MC20002|TOKO SUMBER REZEKI|081231093439"/>
    <s v="MYDIGIBIZPARTNER"/>
    <m/>
    <m/>
    <m/>
    <m/>
    <m/>
    <m/>
    <m/>
    <m/>
    <s v="Management Janji"/>
    <s v="2026-08-02 13:00:00 | Nama PIC : Bp Sumano No Hp : 081231093439 No Alt : - Tgl Pemasangan : 02 Agustus 2026 Interval : PAGI SIANG Note : Hubungi pelanggan terlebih dahulu"/>
    <s v="FCC"/>
    <d v="2026-01-08T15:39:52"/>
    <d v="2026-08-02T13:00:00"/>
    <m/>
    <s v="PS"/>
    <s v="TRE"/>
    <s v="NO ADDON"/>
    <n v="20260802"/>
    <s v="Completed"/>
    <s v="HSI Bisnis Promo HUT Telkom PSB 70% - 150 Mbps"/>
    <s v="INDIBIZ"/>
    <m/>
    <m/>
    <d v="2026-08-02T13:00:00"/>
    <s v="2026-08-02 13:00:00 | Nama PIC : Bp Sumano No Hp : 081231093439 No Alt : - Tgl Pemasangan : 02 Agustus 2026 Interval : PAGI SIANG Note : Hubungi pelanggan terlebih dahulu"/>
    <n v="2026"/>
    <n v="8"/>
    <n v="2"/>
    <d v="2026-08-02T00:00:00"/>
    <n v="-0.54166666666424135"/>
    <x v="1"/>
  </r>
  <r>
    <n v="2168"/>
    <n v="1002531311"/>
    <n v="3"/>
    <x v="0"/>
    <n v="5"/>
    <s v="MATARAM"/>
    <s v="INNER - NUSA TENGGARA"/>
    <s v="MTR"/>
    <s v="REG"/>
    <s v="AO"/>
    <x v="0"/>
    <s v="1P INET"/>
    <s v="MIE - SEND SURVEY"/>
    <s v="RBS-Regional 3"/>
    <d v="2026-08-17T16:47:57"/>
    <d v="2026-08-17T16:50:28"/>
    <n v="69368335"/>
    <m/>
    <n v="172601797051"/>
    <s v="servis radiator"/>
    <s v="ODP-MTR-FDC/09 FDC/D01/09.01"/>
    <s v="WO061946930"/>
    <m/>
    <m/>
    <m/>
    <n v="116.132323995446"/>
    <n v="-8.5901112119680292"/>
    <s v="|MC40299|MYIA-044512760930/POI/padiah/087736860089/ufatah38@gmail.com"/>
    <s v="MYIB_ASSISTANT"/>
    <m/>
    <m/>
    <m/>
    <m/>
    <m/>
    <m/>
    <m/>
    <m/>
    <s v="Management Janji"/>
    <s v="2026-08-19 13:00:00 | Nama PIC : Bp Fatahuddin No Hp : 087736860089 No Alt : - Tgl Pemasangan : 19 Agustus 2026 Interval : PAGI SIANG Note : Hubungi pelanggan terlebih dahulu"/>
    <s v="FCC"/>
    <s v="17-08-2026 16:55:01"/>
    <d v="2026-08-19T13:00:00"/>
    <m/>
    <s v="SURVEY_NEW_MANJA"/>
    <s v="MTR"/>
    <s v="NO ADDON"/>
    <m/>
    <s v="MIE - SEND SURVEY"/>
    <s v="HSI Bisnis Khusus Winback PSB 70% - 100 Mbps"/>
    <s v="INDIBIZ"/>
    <m/>
    <m/>
    <d v="2026-08-19T13:00:00"/>
    <s v="2026-08-19 13:00:00 | Nama PIC : Bp Fatahuddin No Hp : 087736860089 No Alt : - Tgl Pemasangan : 19 Agustus 2026 Interval : PAGI SIANG Note : Hubungi pelanggan terlebih dahulu"/>
    <m/>
    <m/>
    <m/>
    <e v="#NUM!"/>
    <e v="#NUM!"/>
    <x v="0"/>
  </r>
  <r>
    <n v="2169"/>
    <n v="1002510859"/>
    <n v="3"/>
    <x v="1"/>
    <n v="5"/>
    <s v="MALANG"/>
    <s v="BATU"/>
    <s v="TMP"/>
    <s v="REG"/>
    <s v="AO"/>
    <x v="0"/>
    <s v="1P INET"/>
    <s v="Completed (PS)"/>
    <s v="RBS-Regional 3"/>
    <d v="2026-08-05T14:40:57"/>
    <d v="2026-08-07T14:42:14"/>
    <n v="69359311"/>
    <m/>
    <n v="152717206255"/>
    <s v="SMK DARUSAADAH PONCOKUSUMO"/>
    <s v="ODP-TMP-FP/18 FP/D03/18.01"/>
    <s v="WO060996025"/>
    <m/>
    <m/>
    <m/>
    <n v="112.829096652567"/>
    <n v="-8.0252897816179605"/>
    <s v="MD|MYDB-20260805264402|SC20017/MC20200|SMK DARUSAADAH PONCOKUSUMO|087757955526"/>
    <s v="MYDIGIBIZPARTNER"/>
    <m/>
    <m/>
    <m/>
    <m/>
    <m/>
    <m/>
    <m/>
    <m/>
    <s v="Management Janji"/>
    <s v="2026-08-07 08:00:00 | Tanggal Pemasangan : 07 Agustus 2026 Jam Pemasangan : 08:00 13:00 Info Tambahan : Hubungi pelanggan dulu sebelum ke lokasi terimakasih"/>
    <s v="FCC"/>
    <d v="2026-05-08T14:54:47"/>
    <d v="2026-08-07T08:00:00"/>
    <m/>
    <s v="PS"/>
    <s v="TMP"/>
    <s v="NO ADDON"/>
    <n v="20260807"/>
    <s v="Completed"/>
    <s v="HSI Bisnis Promo HUT Telkom PSB 70% - 200 Mbps"/>
    <s v="INDIBIZ"/>
    <m/>
    <m/>
    <d v="2026-08-07T08:00:00"/>
    <s v="2026-08-07 08:00:00 | Tanggal Pemasangan : 07 Agustus 2026 Jam Pemasangan : 08:00 13:00 Info Tambahan : Hubungi pelanggan dulu sebelum ke lokasi terimakasih"/>
    <n v="2026"/>
    <n v="8"/>
    <n v="7"/>
    <d v="2026-08-07T00:00:00"/>
    <n v="-0.33333333333575865"/>
    <x v="1"/>
  </r>
  <r>
    <n v="2170"/>
    <n v="1002531569"/>
    <n v="3"/>
    <x v="1"/>
    <n v="5"/>
    <s v="KEDIRI"/>
    <s v="KEDIRI"/>
    <s v="PPR"/>
    <s v="REG"/>
    <s v="AO"/>
    <x v="0"/>
    <s v="1P INET"/>
    <s v="Completed (PS)"/>
    <s v="RBS-Regional 3"/>
    <d v="2026-08-17T19:45:01"/>
    <d v="2026-08-18T14:24:06"/>
    <n v="69368446"/>
    <m/>
    <n v="152652204466"/>
    <s v="GUDANG TYANFARM"/>
    <s v="ODP-PPR-FF/12 FF/D03/12.01"/>
    <s v="WO061956570"/>
    <m/>
    <m/>
    <m/>
    <n v="112.0800885"/>
    <n v="-7.6919918999999899"/>
    <s v="MD|MYDB-20260817265912|DN00001/MN00968|GUDANG TYANFARM|085607479595"/>
    <s v="MYDIGIBIZPARTNER"/>
    <m/>
    <m/>
    <m/>
    <m/>
    <m/>
    <m/>
    <m/>
    <m/>
    <s v="Management Janji"/>
    <s v="2026-08-19 08:00:00 | M janji : pagi Tanggal Pemasangan : 18/agustus/2026 Note : hubungi pelanggan jika ingin kelokasi "/>
    <s v="FCC"/>
    <s v="17-08-2026 19:54:51"/>
    <d v="2026-08-19T08:00:00"/>
    <m/>
    <s v="PS"/>
    <s v="PPR"/>
    <s v="NO ADDON"/>
    <n v="20260818"/>
    <s v="Completed"/>
    <s v="HSI Bisnis Promo HUT Telkom PSB 70% - 100 Mbps Dual Band"/>
    <s v="INDIBIZ"/>
    <m/>
    <m/>
    <d v="2026-08-19T08:00:00"/>
    <s v="2026-08-19 08:00:00 | M janji : pagi Tanggal Pemasangan : 18/agustus/2026 Note : hubungi pelanggan jika ingin kelokasi "/>
    <n v="2026"/>
    <n v="8"/>
    <n v="18"/>
    <d v="2026-08-18T00:00:00"/>
    <n v="-1.3333333333357587"/>
    <x v="1"/>
  </r>
  <r>
    <n v="2171"/>
    <n v="1002530706"/>
    <n v="3"/>
    <x v="1"/>
    <n v="5"/>
    <s v="KEDIRI"/>
    <s v="NGANJUK"/>
    <s v="KTS"/>
    <s v="REG"/>
    <s v="AO"/>
    <x v="0"/>
    <s v="1P INET"/>
    <s v="Completed (PS)"/>
    <s v="RBS-Regional 3"/>
    <d v="2026-08-17T11:41:56"/>
    <d v="2026-08-17T20:39:40"/>
    <n v="69367979"/>
    <m/>
    <n v="152615203361"/>
    <s v="BENGKEL OM YANTO"/>
    <s v="ODP-KTS-FK/26 FK/D03/26.01"/>
    <s v="WO061921253"/>
    <m/>
    <m/>
    <m/>
    <n v="112.109578"/>
    <n v="-7.5666339999999996"/>
    <s v="|MC20191|MYIA-042274156267/POI/SUYANTO/081234565167/ysu3494@gmail.com"/>
    <s v="MYIB_ASSISTANT"/>
    <m/>
    <m/>
    <m/>
    <m/>
    <m/>
    <m/>
    <m/>
    <m/>
    <s v="Management Janji"/>
    <s v="2026-08-18 08:00:00 | Nama PIC : Bp Suyanto No Hp : 081234565167 No Alt : - Tgl Pemasangan : 18 Agustus 2026 Interval : PAGI SIANG Note : Hubungi pelanggan terlebih dahulu"/>
    <s v="FCC"/>
    <s v="17-08-2026 11:55:11"/>
    <d v="2026-08-18T08:00:00"/>
    <m/>
    <s v="PS"/>
    <s v="KTS"/>
    <s v="NO ADDON"/>
    <n v="20260817"/>
    <s v="Completed"/>
    <s v="HSI Bisnis Promo HUT Telkom PSB 70% - 100 Mbps"/>
    <s v="INDIBIZ"/>
    <m/>
    <m/>
    <d v="2026-08-18T08:00:00"/>
    <s v="2026-08-18 08:00:00 | Nama PIC : Bp Suyanto No Hp : 081234565167 No Alt : - Tgl Pemasangan : 18 Agustus 2026 Interval : PAGI SIANG Note : Hubungi pelanggan terlebih dahulu"/>
    <n v="2026"/>
    <n v="8"/>
    <n v="17"/>
    <d v="2026-08-17T00:00:00"/>
    <n v="-1.3333333333357587"/>
    <x v="1"/>
  </r>
  <r>
    <n v="2172"/>
    <n v="1002523387"/>
    <n v="3"/>
    <x v="6"/>
    <n v="5"/>
    <s v="SIDOARJO"/>
    <s v="PASURUAN"/>
    <s v="GEM"/>
    <s v="REG"/>
    <s v="AO"/>
    <x v="0"/>
    <m/>
    <s v="Completed (PS)"/>
    <s v="RBS-Regional 3"/>
    <d v="2026-08-13T09:05:49"/>
    <d v="2026-08-14T12:46:58"/>
    <n v="69364741"/>
    <m/>
    <n v="152743216449"/>
    <s v="PT EVARINDO MEGA MAKMUR"/>
    <s v="ODP-GEM-FAK/012"/>
    <s v="WO061649079"/>
    <m/>
    <m/>
    <m/>
    <n v="112.68966519999999"/>
    <n v="-7.5993139999999997"/>
    <s v="|MN02627|/PT EVARINDO MEGA MAKMUR/WINBACK 2.0 HSI B2B (1:1) 50MBPS 355RB PSB DISC 70%//evarindo@gmail.com/SYAIFUL ARIFIN /8990737501"/>
    <s v="Sales Force DBS"/>
    <m/>
    <m/>
    <m/>
    <m/>
    <m/>
    <m/>
    <m/>
    <m/>
    <s v="Management Janji"/>
    <s v="2026-08-14 08:00:00|Jam Pemasangan : 08:00 - 12.00 Tanggal Pemasangan : 14/08/2026 Info Tambahan : Hubungi pelanggan sebelum datang ke lokasi |40981184|MYDITA"/>
    <s v="FCC"/>
    <s v="13-08-2026 09:10:25"/>
    <d v="2026-08-14T08:00:00"/>
    <m/>
    <s v="PS"/>
    <s v="GEM"/>
    <s v="NO ADDON"/>
    <n v="202608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4T08:00:00"/>
    <s v="2026-08-14 08:00:00|Jam Pemasangan : 08:00 - 12.00 Tanggal Pemasangan : 14/08/2026 Info Tambahan : Hubungi pelanggan sebelum datang ke lokasi |40981184|MYDITA"/>
    <n v="2026"/>
    <n v="8"/>
    <n v="14"/>
    <d v="2026-08-14T00:00:00"/>
    <n v="-0.33333333333575865"/>
    <x v="1"/>
  </r>
  <r>
    <n v="2173"/>
    <n v="1002524010"/>
    <n v="3"/>
    <x v="7"/>
    <n v="4"/>
    <s v="KUDUS"/>
    <s v="KUDUS"/>
    <s v="KUD"/>
    <s v="REG"/>
    <s v="AO"/>
    <x v="0"/>
    <s v="1P INET"/>
    <s v="98 | OSS - CANCEL COMPLETE"/>
    <s v="RBS-Regional 3"/>
    <d v="2026-08-13T11:50:56"/>
    <d v="2026-08-18T10:20:40"/>
    <n v="69365025"/>
    <m/>
    <n v="142401146029"/>
    <s v="PT. KALAMAYA INTEGRA MEDIA"/>
    <s v="ODP-KUD-FM/035 FM/D04/035.01"/>
    <s v="WO061656623"/>
    <m/>
    <m/>
    <m/>
    <n v="110.846203204415"/>
    <n v="-6.8061317290439298"/>
    <s v="|MN01006|MYIA-022129390271/POI/BENY TRI ANJANI /083173620166/klinsi.2333@gmail.com"/>
    <s v="MYIB_ASSISTANT"/>
    <m/>
    <m/>
    <m/>
    <m/>
    <m/>
    <m/>
    <m/>
    <m/>
    <s v="Management Janji"/>
    <s v="2026-08-14 08:00:00 | telp : 083173620166 M Janji : (14/08/2026) jam Pasang : 09:00 Note : hubungi pelanggan jika ingin kelokasi"/>
    <s v="FCC"/>
    <s v="13-08-2026 11:54:51"/>
    <d v="2026-08-14T08:00:00"/>
    <s v="Kendala Lainnya"/>
    <s v="CANCEL"/>
    <s v="KUD"/>
    <s v="NO ADDON"/>
    <m/>
    <s v="Cancel Completed"/>
    <s v="HSI Bisnis Basic Promo HUT Telkom PSB 70% - 50 Mbps"/>
    <s v="INDIBIZ"/>
    <m/>
    <m/>
    <d v="2026-08-14T08:00:00"/>
    <s v="2026-08-14 08:00:00 | telp : 083173620166 M Janji : (14/08/2026) jam Pasang : 09:00 Note : hubungi pelanggan jika ingin kelokasi"/>
    <m/>
    <m/>
    <m/>
    <e v="#NUM!"/>
    <e v="#NUM!"/>
    <x v="0"/>
  </r>
  <r>
    <n v="2174"/>
    <n v="1002506410"/>
    <n v="3"/>
    <x v="5"/>
    <n v="5"/>
    <s v="SINGARJA"/>
    <s v="GIANYAR"/>
    <s v="GIN"/>
    <s v="REG"/>
    <s v="AO"/>
    <x v="0"/>
    <m/>
    <s v="Completed (PS)"/>
    <s v="RBS-Regional 3"/>
    <d v="2026-08-03T15:37:53"/>
    <d v="2026-08-06T08:21:40"/>
    <n v="69357681"/>
    <m/>
    <n v="172407213022"/>
    <s v="SD NEGERI 6 BLAHBATUH"/>
    <s v="ODP-GIN-FP/103"/>
    <s v="WO060877644"/>
    <m/>
    <m/>
    <m/>
    <n v="115.2996067"/>
    <n v="-8.5700833999999997"/>
    <s v="|MN02658|/PIC NI MADE RENDRA WISMAYANTI/0895603966097/blahbatuhsdn6@gmail.com"/>
    <s v="Sales Force DBS"/>
    <m/>
    <m/>
    <m/>
    <m/>
    <m/>
    <m/>
    <m/>
    <m/>
    <s v="Management Janji"/>
    <s v="2026-08-05 08:00:00|Jam pemasangan : 12.00 Info Tambahan : Hubungi pelanggan dulu sebelum ke lokasi terimakasih |40961370|MYDITA"/>
    <s v="FCC"/>
    <d v="2026-03-08T15:39:47"/>
    <d v="2026-08-05T08:00:00"/>
    <m/>
    <s v="PS"/>
    <s v="GIN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8:00:00"/>
    <s v="2026-08-05 08:00:00|Jam pemasangan : 12.00 Info Tambahan : Hubungi pelanggan dulu sebelum ke lokasi terimakasih |40961370|MYDITA"/>
    <n v="2026"/>
    <n v="8"/>
    <n v="6"/>
    <d v="2026-08-06T00:00:00"/>
    <n v="0.66666666666424135"/>
    <x v="1"/>
  </r>
  <r>
    <n v="2175"/>
    <n v="1002526737"/>
    <n v="3"/>
    <x v="3"/>
    <n v="5"/>
    <s v="MADURA"/>
    <s v="PAMEKASAN"/>
    <s v="ABT"/>
    <s v="REG"/>
    <s v="AO"/>
    <x v="0"/>
    <s v="1P INET"/>
    <s v="Completed (PS)"/>
    <s v="RBS-Regional 3"/>
    <d v="2026-08-14T14:52:57"/>
    <d v="2026-08-14T18:30:05"/>
    <n v="69366181"/>
    <m/>
    <n v="152429208587"/>
    <s v="SAHABAT SUKSES"/>
    <s v="ODP-ABU-FE/18 FE/D02/18.01"/>
    <s v="WO061757202"/>
    <m/>
    <m/>
    <m/>
    <n v="113.804000504314"/>
    <n v="-6.8922257422968798"/>
    <s v="MD|MYDB-20260814265360|DN00001/MN00806|SAHABAT SUKSES|085725531372"/>
    <s v="MYDIGIBIZPARTNER"/>
    <m/>
    <m/>
    <m/>
    <m/>
    <m/>
    <m/>
    <m/>
    <m/>
    <s v="Management Janji"/>
    <s v="2026-08-15 13:00:00 |  M Janji : (15/08/2026) jam Pasang :pagi Note : hubungi pelanggan jika ingin kelokasi "/>
    <s v="FCC"/>
    <s v="14-08-2026 14:55:03"/>
    <d v="2026-08-15T13:00:00"/>
    <m/>
    <s v="PS"/>
    <s v="ABT"/>
    <s v="NO ADDON"/>
    <n v="20260814"/>
    <s v="Completed"/>
    <s v="HSI Bisnis Promo HUT Telkom PSB 70% - 300 Mbps"/>
    <s v="INDIBIZ"/>
    <m/>
    <m/>
    <d v="2026-08-15T13:00:00"/>
    <s v="2026-08-15 13:00:00 |  M Janji : (15/08/2026) jam Pasang :pagi Note : hubungi pelanggan jika ingin kelokasi "/>
    <n v="2026"/>
    <n v="8"/>
    <n v="14"/>
    <d v="2026-08-14T00:00:00"/>
    <n v="-1.5416666666642413"/>
    <x v="1"/>
  </r>
  <r>
    <n v="2176"/>
    <n v="1002533597"/>
    <n v="3"/>
    <x v="2"/>
    <n v="4"/>
    <s v="MAGELANG"/>
    <s v="KEBUMEN"/>
    <s v="KBM"/>
    <s v="REG"/>
    <s v="AO"/>
    <x v="0"/>
    <m/>
    <s v="QC MIA - INVALID QUALITY CONTROL MIA"/>
    <s v="RBS-Regional 2"/>
    <d v="2026-08-18T14:48:48"/>
    <d v="2026-08-18T16:45:03"/>
    <n v="66525052"/>
    <m/>
    <n v="142141118880"/>
    <s v="PT. BANGUN INFORMASI TEKNOLOGI"/>
    <s v="ODP-KBM-FAK/006"/>
    <m/>
    <m/>
    <m/>
    <m/>
    <n v="109.661607618396"/>
    <n v="-7.6658117034431799"/>
    <s v="AMRBS;950223;ALDHIAZ;JKT OUTER;HSI Bisnis PSB 70% - 50 Mbps - (439000);CP LOKASI BPK RIZIQ 0877-1577-1000 ALT SANDY 087778113956;billing@bnteknologi.com  "/>
    <s v="Account Manager"/>
    <m/>
    <m/>
    <m/>
    <m/>
    <m/>
    <m/>
    <m/>
    <m/>
    <m/>
    <m/>
    <m/>
    <s v="18-08-2026 14:55:28"/>
    <m/>
    <m/>
    <s v="QC1"/>
    <s v="KBM"/>
    <s v="NO ADDON"/>
    <m/>
    <s v="QC MIA - INVALID QUALITY CONTROL MIA - Foto Lokasi Instalasi Tidak Valid - mohon upload lokasi tampak depan sesuai tikor"/>
    <s v="- 11_11446;Biaya PSB HSI EBIS Tunai di Depan ~ 11[150000]  - E23046;E23046 ~ ES23 - Paket HSI Bisnis[0]  - E23046~null~E23046_UNL;UNL ~ Internet-Link Unlimited Internet Usage ~ E23046[0]  - E23046~null~44877;E23046||11||Abodemen 0[0]  - E23046~null~E23046"/>
    <s v="INDIBIZ"/>
    <m/>
    <m/>
    <m/>
    <m/>
    <m/>
    <m/>
    <m/>
    <e v="#NUM!"/>
    <e v="#NUM!"/>
    <x v="0"/>
  </r>
  <r>
    <n v="2177"/>
    <n v="1002511329"/>
    <n v="3"/>
    <x v="0"/>
    <n v="5"/>
    <s v="MATARAM"/>
    <s v="LOMBOK TIMUR UTARA"/>
    <s v="SEL"/>
    <s v="REG"/>
    <s v="AO"/>
    <x v="0"/>
    <s v="1P INET"/>
    <s v="Completed (PS)"/>
    <s v="RBS-Regional 3"/>
    <d v="2026-08-05T18:52:57"/>
    <d v="2026-08-06T18:55:30"/>
    <n v="69359506"/>
    <m/>
    <n v="172619203320"/>
    <s v="CITRA BARU PRINTING"/>
    <s v="ODP-SEL-FAE/21 FAE/D.07/21.01"/>
    <s v="WO061023874"/>
    <m/>
    <m/>
    <m/>
    <n v="116.628341116011"/>
    <n v="-8.5629882572697795"/>
    <s v="MD|MYDB-20260805264469|EC40001/MC40003|CITRA BARU PRINTING|08175753861"/>
    <s v="MYDIGIBIZPARTNER"/>
    <m/>
    <m/>
    <m/>
    <m/>
    <m/>
    <m/>
    <m/>
    <m/>
    <s v="Management Janji"/>
    <s v="2026-08-08 15:00:00 | Nama PIC : Bp Muksin No Hp : 08175753861 No Alt : - Tgl Pemasangan : 08 Agustus 2026 Interval : PAGI SIANG Note : Hubungi pelanggan terlebih dahulu"/>
    <s v="FCC"/>
    <d v="2026-05-08T18:54:57"/>
    <d v="2026-08-08T15:00:00"/>
    <m/>
    <s v="PS"/>
    <s v="SEL"/>
    <s v="NO ADDON"/>
    <n v="20260806"/>
    <s v="Completed"/>
    <s v="HSI Bisnis Promo HUT Telkom PSB 70% - 50 Mbps"/>
    <s v="INDIBIZ"/>
    <m/>
    <m/>
    <d v="2026-08-08T15:00:00"/>
    <s v="2026-08-08 15:00:00 | Nama PIC : Bp Muksin No Hp : 08175753861 No Alt : - Tgl Pemasangan : 08 Agustus 2026 Interval : PAGI SIANG Note : Hubungi pelanggan terlebih dahulu"/>
    <n v="2026"/>
    <n v="8"/>
    <n v="6"/>
    <d v="2026-08-06T00:00:00"/>
    <n v="-2.625"/>
    <x v="1"/>
  </r>
  <r>
    <n v="2178"/>
    <n v="1002521466"/>
    <n v="3"/>
    <x v="4"/>
    <n v="4"/>
    <s v="SEMARANG"/>
    <s v="UNGARAN"/>
    <s v="ABR"/>
    <s v="REG"/>
    <s v="AO"/>
    <x v="0"/>
    <s v="1P INET"/>
    <s v="Completed (PS)"/>
    <s v="RBS-Regional 3"/>
    <d v="2026-08-12T09:53:58"/>
    <d v="2026-08-13T12:56:31"/>
    <n v="69363928"/>
    <m/>
    <n v="141459107806"/>
    <s v="kantor desa wonoyoso"/>
    <s v="ODP-PUS-FA/102 FA/D06/102.01"/>
    <s v="WO061560229"/>
    <m/>
    <m/>
    <m/>
    <n v="110.49943652004001"/>
    <n v="-7.1794953646011299"/>
    <s v="MD|MYDB-20260811265022|DC50007/MC50033|kantor desa wonoyoso|088216456714"/>
    <s v="MYDIGIBIZPARTNER"/>
    <m/>
    <m/>
    <m/>
    <m/>
    <m/>
    <m/>
    <m/>
    <m/>
    <s v="Management Janji"/>
    <s v="2026-08-13 08:00:00 | Nama PIC : Bp Guntur No HP : 088216456714 No Alt : - M Janji :  13 Agustus 2026 Jam Pasang : Pagi / Siang Note : hubungi pelanggan jika ingin kelokasi"/>
    <s v="FCC"/>
    <d v="2026-12-08T09:55:11"/>
    <d v="2026-08-13T08:00:00"/>
    <m/>
    <s v="PS"/>
    <s v="ABR"/>
    <s v="NO ADDON"/>
    <n v="20260813"/>
    <s v="Completed"/>
    <s v="HSI Bisnis Promo HUT Telkom PSB 70% - 50 Mbps"/>
    <s v="INDIBIZ"/>
    <m/>
    <m/>
    <d v="2026-08-13T08:00:00"/>
    <s v="2026-08-13 08:00:00 | Nama PIC : Bp Guntur No HP : 088216456714 No Alt : - M Janji :  13 Agustus 2026 Jam Pasang : Pagi / Siang Note : hubungi pelanggan jika ingin kelokasi"/>
    <n v="2026"/>
    <n v="8"/>
    <n v="13"/>
    <d v="2026-08-13T00:00:00"/>
    <n v="-0.33333333333575865"/>
    <x v="1"/>
  </r>
  <r>
    <n v="2179"/>
    <n v="1002522795"/>
    <n v="3"/>
    <x v="2"/>
    <n v="4"/>
    <s v="YOGYAKARTA"/>
    <s v="GUNUNG KIDUL"/>
    <s v="WNS"/>
    <s v="REG"/>
    <s v="AO"/>
    <x v="0"/>
    <s v="1P INET"/>
    <s v="Completed (PS)"/>
    <s v="RBS-Regional 3"/>
    <d v="2026-08-12T16:04:57"/>
    <d v="2026-08-13T12:28:18"/>
    <n v="69364458"/>
    <m/>
    <n v="143135115083"/>
    <s v="PT EKA CIPTA GADING SPBU PERTAMINA 4455809"/>
    <s v="ODP-WNS-FAD/090 FAD/D08/090.01"/>
    <s v="WO061610046"/>
    <m/>
    <m/>
    <m/>
    <n v="110.5535208"/>
    <n v="-7.9095312999999896"/>
    <s v="|MC80054|MYIA-053793671232/POI/IR PRAMANA/087839640280/siskanovitasari68@gmail.com"/>
    <s v="MYIB_ASSISTANT"/>
    <m/>
    <m/>
    <m/>
    <m/>
    <m/>
    <m/>
    <m/>
    <m/>
    <s v="Management Janji"/>
    <s v="2026-08-13 13:00:00 | Nama Pic : bu siska No Hp Pic : 087839640280 No alt : - Jam Pemasangan : siang  Tanggal Pemasangan : 13 Agustus 2026"/>
    <s v="FCC"/>
    <d v="2026-12-08T16:09:48"/>
    <d v="2026-08-13T13:00:00"/>
    <m/>
    <s v="PS"/>
    <s v="WNS"/>
    <s v="NO ADDON"/>
    <n v="20260813"/>
    <s v="Completed"/>
    <s v="HSI Bisnis Promo HUT Telkom PSB 70% - 100 Mbps"/>
    <s v="INDIBIZ"/>
    <m/>
    <m/>
    <d v="2026-08-13T13:00:00"/>
    <s v="2026-08-13 13:00:00 | Nama Pic : bu siska No Hp Pic : 087839640280 No alt : - Jam Pemasangan : siang  Tanggal Pemasangan : 13 Agustus 2026"/>
    <n v="2026"/>
    <n v="8"/>
    <n v="13"/>
    <d v="2026-08-13T00:00:00"/>
    <n v="-0.54166666666424135"/>
    <x v="1"/>
  </r>
  <r>
    <n v="2180"/>
    <n v="1002520886"/>
    <n v="3"/>
    <x v="7"/>
    <n v="4"/>
    <s v="KUDUS"/>
    <s v="BLORA"/>
    <s v="CEP"/>
    <s v="REG"/>
    <s v="AO"/>
    <x v="0"/>
    <s v="1P INET"/>
    <s v="98 | OSS - CANCEL COMPLETE"/>
    <s v="RBS-Regional 3"/>
    <d v="2026-08-11T17:10:56"/>
    <d v="2026-08-14T09:57:27"/>
    <n v="69363696"/>
    <m/>
    <n v="142552107765"/>
    <s v="SMK MUHAMMADIYAH 2 CEPU"/>
    <s v="ODP-CEP-FH/091 FH/D09/091.01"/>
    <s v="WO061529519"/>
    <m/>
    <m/>
    <m/>
    <n v="111.58344510000001"/>
    <n v="-7.1494935999999996"/>
    <s v="|MN02756|MYIA-078387090092/POI/SUHARTO/081575430880/suhartost71@gmail.com"/>
    <s v="MYIB_ASSISTANT"/>
    <m/>
    <m/>
    <m/>
    <m/>
    <m/>
    <m/>
    <m/>
    <m/>
    <s v="Management Janji"/>
    <s v="2026-08-12 15:00:00 | telp : 081575430880  alt :  M Janji : (12/08/2026) jam Pasang :pagi / siang  Note : hubungi pelanggan jika ingin kelokasi "/>
    <s v="FCC"/>
    <d v="2026-11-08T17:25:44"/>
    <d v="2026-08-12T15:00:00"/>
    <s v="Kendala Lainnya"/>
    <s v="CANCEL"/>
    <s v="CEP"/>
    <s v="NO ADDON"/>
    <m/>
    <s v="Cancel Completed"/>
    <s v="HSI Bisnis Promo HUT Telkom PSB 70% - 100 Mbps Dual Band"/>
    <s v="INDIBIZ"/>
    <m/>
    <m/>
    <d v="2026-08-12T15:00:00"/>
    <s v="2026-08-12 15:00:00 | telp : 081575430880  alt :  M Janji : (12/08/2026) jam Pasang :pagi / siang  Note : hubungi pelanggan jika ingin kelokasi "/>
    <m/>
    <m/>
    <m/>
    <e v="#NUM!"/>
    <e v="#NUM!"/>
    <x v="0"/>
  </r>
  <r>
    <n v="2181"/>
    <n v="1002515441"/>
    <n v="3"/>
    <x v="2"/>
    <n v="4"/>
    <s v="PURWOKERTO"/>
    <s v="PURWOKERTO"/>
    <s v="PWT"/>
    <s v="REG"/>
    <s v="AO"/>
    <x v="0"/>
    <s v="1P INET"/>
    <s v="Completed (PS)"/>
    <s v="RBS-Regional 3"/>
    <d v="2026-08-07T18:04:56"/>
    <d v="2026-08-08T15:26:50"/>
    <n v="69361128"/>
    <m/>
    <n v="146303609753"/>
    <s v="PEMDES GANDATAPA"/>
    <s v="ODP-PWT-FBN/040"/>
    <s v="WO061198901"/>
    <m/>
    <m/>
    <m/>
    <n v="109.267619"/>
    <n v="-7.3416550000000003"/>
    <s v="|MC80042|MYIA-012666269560/POI/Slamet Mujianto /08156563929/desagandatapa646@gmail.com"/>
    <s v="MYIB_ASSISTANT"/>
    <m/>
    <m/>
    <m/>
    <m/>
    <m/>
    <m/>
    <m/>
    <m/>
    <s v="Management Janji"/>
    <s v="2026-08-08 15:00:00 | Nama PIC : bapak mujianto No HP : 08156563929 Alt :  M Janji : (SABTU/8/AGUSTUS/2026) jam Pasang : 09:00 Note : hubungi pelanggan jika ingin kelokasi"/>
    <s v="FCC"/>
    <d v="2026-07-08T18:10:10"/>
    <d v="2026-08-08T15:00:00"/>
    <m/>
    <s v="PS"/>
    <s v="PWT"/>
    <s v="NO ADDON"/>
    <n v="20260808"/>
    <s v="Completed"/>
    <s v="HSI Bisnis Promo HUT Telkom PSB 70% - 50 Mbps"/>
    <s v="INDIBIZ"/>
    <m/>
    <m/>
    <d v="2026-08-08T15:00:00"/>
    <s v="2026-08-08 15:00:00 | Nama PIC : bapak mujianto No HP : 08156563929 Alt :  M Janji : (SABTU/8/AGUSTUS/2026) jam Pasang : 09:00 Note : hubungi pelanggan jika ingin kelokasi"/>
    <n v="2026"/>
    <n v="8"/>
    <n v="8"/>
    <d v="2026-08-08T00:00:00"/>
    <n v="-0.625"/>
    <x v="1"/>
  </r>
  <r>
    <n v="2182"/>
    <n v="1002516023"/>
    <n v="3"/>
    <x v="3"/>
    <n v="5"/>
    <s v="MADURA"/>
    <s v="BANGKALAN"/>
    <s v="OMB"/>
    <s v="REG"/>
    <s v="AO"/>
    <x v="0"/>
    <m/>
    <s v="Completed (PS)"/>
    <s v="RBS-Regional 3"/>
    <d v="2026-08-08T14:19:09"/>
    <d v="2026-08-10T08:17:17"/>
    <n v="69361498"/>
    <m/>
    <n v="152438901422"/>
    <s v="KEDAI BAK HALIYEH"/>
    <s v="ODP-OMB-FF/22"/>
    <s v="WO061276251"/>
    <m/>
    <m/>
    <m/>
    <n v="113.3445475"/>
    <n v="-7.0099692999999998"/>
    <s v="|MC70132|/KEDAI BAK HALIYEH/SAIFUL JAMIL/082227615747/haliyehhdka@gmail.com/HSI Bisnis + Netmonk Promo 2026 300 Mbps (Rp 1.186.100) PSB 150.000"/>
    <s v="Sales Force DBS"/>
    <m/>
    <m/>
    <m/>
    <m/>
    <m/>
    <m/>
    <m/>
    <m/>
    <s v="Management Janji"/>
    <s v="2026-08-09 13:00:00|Nama PIC : Bp Saiful No Hp : 082227615747 No Alt : - Tgl Pemasangan : 09 Agustus 2026 Interval : PAGI SIANG Note : Hubungi pelanggan terlebih dahulu|40951378|MYDITA"/>
    <s v="FCC"/>
    <d v="2026-08-08T14:25:43"/>
    <d v="2026-08-09T13:00:00"/>
    <m/>
    <s v="PS"/>
    <s v="OMB"/>
    <s v="NETMONK"/>
    <n v="20260810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9T13:00:00"/>
    <s v="2026-08-09 13:00:00|Nama PIC : Bp Saiful No Hp : 082227615747 No Alt : - Tgl Pemasangan : 09 Agustus 2026 Interval : PAGI SIANG Note : Hubungi pelanggan terlebih dahulu|40951378|MYDITA"/>
    <n v="2026"/>
    <n v="8"/>
    <n v="10"/>
    <d v="2026-08-10T00:00:00"/>
    <n v="0.45833333333575865"/>
    <x v="1"/>
  </r>
  <r>
    <n v="2183"/>
    <n v="1002522688"/>
    <n v="3"/>
    <x v="7"/>
    <n v="4"/>
    <s v="KUDUS"/>
    <s v="JEPARA"/>
    <s v="KEL"/>
    <s v="REG"/>
    <s v="AO"/>
    <x v="0"/>
    <s v="1P INET"/>
    <s v="Completed (PS)"/>
    <s v="RBS-Regional 3"/>
    <d v="2026-08-12T15:40:56"/>
    <d v="2026-08-13T22:39:54"/>
    <n v="69364422"/>
    <m/>
    <n v="146508109166"/>
    <s v="SPBU 4459411"/>
    <s v="ODP-KEL-FD/046 FD/D02/046.01"/>
    <s v="WO061606873"/>
    <m/>
    <m/>
    <m/>
    <n v="110.913061"/>
    <n v="-6.5060169999999999"/>
    <s v="|MC60115|MYIA-066244856910/POI/Ruslim/082326071579/spbumojo88@gmail.com"/>
    <s v="MYIB_ASSISTANT"/>
    <m/>
    <m/>
    <m/>
    <m/>
    <m/>
    <m/>
    <m/>
    <m/>
    <s v="Management Janji"/>
    <s v="2026-08-13 13:00:00 |  M Janji : (13/AGUSTUS/2026) jam Pasang : 09:00 Note : hubungi pelanggan jika ingin kelokasi"/>
    <s v="FCC"/>
    <d v="2026-12-08T15:55:11"/>
    <d v="2026-08-13T13:00:00"/>
    <m/>
    <s v="PS"/>
    <s v="KEL"/>
    <s v="NO ADDON"/>
    <n v="20260813"/>
    <s v="Completed"/>
    <s v="HSI Bisnis Basic Promo HUT Telkom PSB 70% - 100 Mbps Dual Band"/>
    <s v="INDIBIZ"/>
    <m/>
    <m/>
    <d v="2026-08-13T13:00:00"/>
    <s v="2026-08-13 13:00:00 |  M Janji : (13/AGUSTUS/2026) jam Pasang : 09:00 Note : hubungi pelanggan jika ingin kelokasi"/>
    <n v="2026"/>
    <n v="8"/>
    <n v="13"/>
    <d v="2026-08-13T00:00:00"/>
    <n v="-0.54166666666424135"/>
    <x v="1"/>
  </r>
  <r>
    <n v="2184"/>
    <n v="1002531256"/>
    <n v="3"/>
    <x v="3"/>
    <n v="5"/>
    <s v="MADURA"/>
    <s v="PAMEKASAN"/>
    <s v="PME"/>
    <s v="REG"/>
    <s v="AO"/>
    <x v="0"/>
    <m/>
    <s v="CC - HD1A - INPROGRESS UNCONTACTED"/>
    <s v="RBS-Regional 3"/>
    <d v="2026-08-17T16:30:01"/>
    <d v="2026-08-18T13:50:20"/>
    <n v="69368293"/>
    <m/>
    <n v="152426928278"/>
    <s v="TOKO NURIL BAROKAH"/>
    <s v="ODP-PME-FAU/27"/>
    <m/>
    <m/>
    <m/>
    <m/>
    <n v="113.51125690000001"/>
    <n v="-7.2074689999999997"/>
    <s v="|MC70132|/NURIL FAJRI-TOKO NURIL BAROKAH/082337624124/nurilbarok@gmail.com/HSI Bisnis + Netmonk Promo 2026 100 Mbps (Rp 591.100) PSB 150.000/-7.2074572, 113.5112102/Dekat Malangan, Majungan, Kec. Pademawu, Kabupaten Pamekasan, Jawa Timur 69323"/>
    <s v="Sales Force DBS"/>
    <m/>
    <m/>
    <m/>
    <m/>
    <m/>
    <m/>
    <m/>
    <m/>
    <m/>
    <m/>
    <m/>
    <s v="17-08-2026 16:39:54"/>
    <m/>
    <m/>
    <s v="FCC"/>
    <s v="PME"/>
    <s v="NETMONK"/>
    <m/>
    <s v="UNCONTACTED : Line Busy Muhammad Fauzan Fidhianta 40961370|MYDITA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m/>
    <m/>
    <m/>
    <m/>
    <m/>
    <e v="#NUM!"/>
    <e v="#NUM!"/>
    <x v="0"/>
  </r>
  <r>
    <n v="2185"/>
    <n v="1002516004"/>
    <n v="3"/>
    <x v="0"/>
    <n v="5"/>
    <s v="MATARAM"/>
    <s v="SUMBAWA"/>
    <s v="MLK"/>
    <s v="REG"/>
    <s v="AO"/>
    <x v="0"/>
    <s v="1P INET"/>
    <s v="102 | FOLLOW UP COMPLETED"/>
    <s v="RBS-Regional 3"/>
    <d v="2026-08-08T14:04:57"/>
    <d v="2026-08-10T18:11:34"/>
    <n v="69361494"/>
    <m/>
    <n v="172608206120"/>
    <s v="CENTRAL KOPI"/>
    <s v="ODP-MLK-FAD/55 FAD/D05/55.01"/>
    <s v="WO061266808"/>
    <m/>
    <m/>
    <m/>
    <n v="116.74897325615299"/>
    <n v="-8.9158176995566993"/>
    <s v="|MN02367|MYIA-015083076541/POI/REZA RAMDHANI PUTRA/085942520002/rezaecha286@gmail.com"/>
    <s v="MYIB_ASSISTANT"/>
    <m/>
    <m/>
    <m/>
    <m/>
    <m/>
    <m/>
    <m/>
    <m/>
    <s v="Management Janji"/>
    <s v="2026-08-09 13:00:00 | M Janji : 9 agustus 2026 jam Pasang : siang Note : hubungi pelanggan jika ingin kelokasi "/>
    <s v="FCC"/>
    <d v="2026-08-08T14:10:30"/>
    <d v="2026-08-09T13:00:00"/>
    <m/>
    <s v="REVOKE"/>
    <s v="MLK"/>
    <s v="NO ADDON"/>
    <m/>
    <s v="Follow Up Revoke Completed, New Order ID : SC1002518667"/>
    <s v="HSI Bisnis Basic Promo HUT Telkom PSB 70% - 50 Mbps"/>
    <s v="INDIBIZ"/>
    <m/>
    <m/>
    <d v="2026-08-09T13:00:00"/>
    <s v="2026-08-09 13:00:00 | M Janji : 9 agustus 2026 jam Pasang : siang Note : hubungi pelanggan jika ingin kelokasi "/>
    <m/>
    <m/>
    <m/>
    <e v="#NUM!"/>
    <e v="#NUM!"/>
    <x v="0"/>
  </r>
  <r>
    <n v="2186"/>
    <n v="1002526364"/>
    <n v="3"/>
    <x v="3"/>
    <n v="5"/>
    <s v="SBY UTARA"/>
    <s v="TANDES"/>
    <s v="BBE"/>
    <s v="REG"/>
    <s v="AO"/>
    <x v="0"/>
    <s v="1P INET"/>
    <s v="CANCEL COMPLETED"/>
    <s v="RBS-Regional 3"/>
    <d v="2026-08-14T13:05:56"/>
    <d v="2026-08-17T02:50:16"/>
    <n v="69366024"/>
    <m/>
    <n v="152417233963"/>
    <s v="TOKO WARINTO"/>
    <s v="ODP-BBE-FUA/03 FUA/D01/03.01"/>
    <s v="WO061742583"/>
    <m/>
    <m/>
    <m/>
    <n v="112.6389327"/>
    <n v="-7.3271885000000001"/>
    <s v="|MN00086|MYIA-017436881311/POI/WARINTO/085755947770/evitasarisari28@gmail.com"/>
    <s v="MYIB_ASSISTANT"/>
    <m/>
    <m/>
    <m/>
    <m/>
    <m/>
    <m/>
    <m/>
    <m/>
    <s v="Management Janji"/>
    <s v="2026-08-15 13:00:00 | Tanggal pemasangan: 27/07/2026 Jam pemasangan : pagi / siang Info Tambahan : Hubungi pelanggan dulu sebelum ke lokasi. terima kasih"/>
    <s v="FCC"/>
    <s v="14-08-2026 13:10:24"/>
    <d v="2026-08-15T13:00:00"/>
    <m/>
    <s v="CANCEL"/>
    <s v="BBE"/>
    <s v="OCA"/>
    <m/>
    <s v="Cancel Completed"/>
    <s v="HSI Bisnis Basic Bundling OCA Breach Checker Promo 2026 PSB 70% - 50 Mbps"/>
    <s v="INDIBIZ"/>
    <m/>
    <m/>
    <d v="2026-08-15T13:00:00"/>
    <s v="2026-08-15 13:00:00 | Tanggal pemasangan: 27/07/2026 Jam pemasangan : pagi / siang Info Tambahan : Hubungi pelanggan dulu sebelum ke lokasi. terima kasih"/>
    <m/>
    <m/>
    <m/>
    <e v="#NUM!"/>
    <e v="#NUM!"/>
    <x v="0"/>
  </r>
  <r>
    <n v="2187"/>
    <n v="1002527787"/>
    <n v="3"/>
    <x v="3"/>
    <n v="5"/>
    <s v="MADURA"/>
    <s v="BANGKALAN"/>
    <s v="SPG"/>
    <s v="REG"/>
    <s v="AO"/>
    <x v="0"/>
    <s v="1P INET"/>
    <s v="Completed (PS)"/>
    <s v="RBS-Regional 3"/>
    <d v="2026-08-15T09:29:56"/>
    <d v="2026-08-16T17:20:54"/>
    <n v="69366609"/>
    <m/>
    <n v="152434913669"/>
    <s v="SMP Ibnu Achmad"/>
    <s v="ODP-SPG-FY/105 FY/D07/105.01"/>
    <s v="WO061800641"/>
    <m/>
    <m/>
    <m/>
    <n v="113.178469128906"/>
    <n v="-7.0129741072859302"/>
    <s v="MD|MYDB-20260814265408|DN00001/MN00572|SMP Ibnu Achmad|083850501537"/>
    <s v="MYDIGIBIZPARTNER"/>
    <m/>
    <m/>
    <m/>
    <m/>
    <m/>
    <m/>
    <m/>
    <m/>
    <s v="Management Janji"/>
    <s v="2026-08-16 08:00:00 | Tanggal pemasangan: 16/08/2026 Jam pemasangan : pagi / siang Info Tambahan : Hubungi pelanggan dulu sebelum ke lokasi terima kasih."/>
    <s v="FCC"/>
    <s v="15-08-2026 09:40:30"/>
    <d v="2026-08-16T08:00:00"/>
    <m/>
    <s v="PS"/>
    <s v="SPG"/>
    <s v="NETMONK"/>
    <n v="20260816"/>
    <s v="Completed"/>
    <s v="HSI Bisnis Bundling Netmonk Promo 2026 PSB 70% - 300 Mbps"/>
    <s v="INDIBIZ"/>
    <m/>
    <m/>
    <d v="2026-08-16T08:00:00"/>
    <s v="2026-08-16 08:00:00 | Tanggal pemasangan: 16/08/2026 Jam pemasangan : pagi / siang Info Tambahan : Hubungi pelanggan dulu sebelum ke lokasi terima kasih."/>
    <n v="2026"/>
    <n v="8"/>
    <n v="16"/>
    <d v="2026-08-16T00:00:00"/>
    <n v="-0.33333333333575865"/>
    <x v="1"/>
  </r>
  <r>
    <n v="2188"/>
    <n v="1002531118"/>
    <n v="3"/>
    <x v="2"/>
    <n v="4"/>
    <s v="MAGELANG"/>
    <s v="PURWOREJJO"/>
    <s v="PWJ"/>
    <s v="REG"/>
    <s v="AO"/>
    <x v="0"/>
    <s v="1P INET"/>
    <s v="MIE - SEND SURVEY"/>
    <s v="RBS-Regional 3"/>
    <d v="2026-08-17T15:17:57"/>
    <d v="2026-08-17T15:20:02"/>
    <n v="69368202"/>
    <m/>
    <n v="142138510589"/>
    <s v="TOKO ONE"/>
    <s v="ODP-PWJ-FAN/005 FAN/D02/005.01"/>
    <s v="WO061940755"/>
    <m/>
    <m/>
    <m/>
    <n v="110.035412948732"/>
    <n v="-7.6726847935905997"/>
    <s v="|MN00938|MYIA-035571526718/POI/Febri Haryanto/085747100057/yasta.putra84@gmail.com"/>
    <s v="MYIB_ASSISTANT"/>
    <m/>
    <m/>
    <m/>
    <m/>
    <m/>
    <m/>
    <m/>
    <m/>
    <s v="Management Janji"/>
    <s v="2026-08-19 08:00:00 | Waktu pemasangan : 17 agustus 2026 Jam pemasangan : 08.00 - 12.00 Info Tambahan : Hubungi pelanggan dulu sebelum ke lokasi terimakasih "/>
    <s v="FCC"/>
    <s v="17-08-2026 15:25:50"/>
    <d v="2026-08-19T08:00:00"/>
    <m/>
    <s v="SURVEY_NEW_MANJA"/>
    <s v="PWJ"/>
    <s v="NO ADDON"/>
    <m/>
    <s v="MIE - SEND SURVEY"/>
    <s v="HSI Bisnis Promo HUT Telkom PSB 70% - 75 Mbps"/>
    <s v="INDIBIZ"/>
    <m/>
    <m/>
    <d v="2026-08-19T08:00:00"/>
    <s v="2026-08-19 08:00:00 | Waktu pemasangan : 17 agustus 2026 Jam pemasangan : 08.00 - 12.00 Info Tambahan : Hubungi pelanggan dulu sebelum ke lokasi terimakasih "/>
    <m/>
    <m/>
    <m/>
    <e v="#NUM!"/>
    <e v="#NUM!"/>
    <x v="0"/>
  </r>
  <r>
    <n v="2189"/>
    <n v="1002525562"/>
    <n v="3"/>
    <x v="6"/>
    <n v="5"/>
    <s v="SIDOARJO"/>
    <s v="INNER - JATIM TIMUR"/>
    <s v="KRN"/>
    <s v="REG"/>
    <s v="AO"/>
    <x v="0"/>
    <m/>
    <s v="Completed (PS)"/>
    <s v="RBS-Regional 3"/>
    <d v="2026-08-14T09:09:53"/>
    <d v="2026-08-14T12:43:07"/>
    <n v="69358844"/>
    <m/>
    <n v="152331251061"/>
    <s v="MI NURUL ULUM AULA"/>
    <s v="ODP-KRN-FAF/40"/>
    <s v="WO061720365"/>
    <m/>
    <m/>
    <m/>
    <n v="112.62412735773501"/>
    <n v="-7.4490811419691196"/>
    <s v="|MN00370|/MI NURUL ULUM AULA/WINBACK 2.0 HSI B2B (1:1) 100MBPS 535RB PSB DISC 70%//111muchlissh@gmail.com/MUHAMMAD MUCHLIS/89504592018"/>
    <s v="Sales Force DBS"/>
    <m/>
    <m/>
    <m/>
    <m/>
    <m/>
    <m/>
    <m/>
    <m/>
    <s v="Management Janji"/>
    <s v="2026-08-07 08:00:00|Tanggal pemasangan: 6/08/2026  Jam pemasangan : pagi / siang  Info Tambahan : Hubungi pelanggan dulu sebelum ke lokasi.  terima kasih|40010577|MYDITA"/>
    <s v="FCC"/>
    <s v="14-08-2026 09:10:50"/>
    <m/>
    <m/>
    <s v="PS"/>
    <s v="KRN"/>
    <s v="NO ADDON"/>
    <n v="20260814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14T07:00:00"/>
    <s v="2026-08-07 08:00:00|Tanggal pemasangan: 6/08/2026  Jam pemasangan : pagi / siang  Info Tambahan : Hubungi pelanggan dulu sebelum ke lokasi.  terima kasih|40010577|MYDITA"/>
    <n v="2026"/>
    <n v="8"/>
    <n v="14"/>
    <d v="2026-08-14T00:00:00"/>
    <n v="-0.29166666666424135"/>
    <x v="1"/>
  </r>
  <r>
    <n v="2190"/>
    <n v="1002528167"/>
    <n v="3"/>
    <x v="7"/>
    <n v="4"/>
    <s v="KUDUS"/>
    <s v="JEPARA"/>
    <s v="PEC"/>
    <s v="REG"/>
    <s v="AO"/>
    <x v="0"/>
    <s v="1P INET"/>
    <s v="Completed (PS)"/>
    <s v="RBS-Regional 3"/>
    <d v="2026-08-15T12:05:56"/>
    <d v="2026-08-16T16:30:46"/>
    <n v="69366794"/>
    <m/>
    <n v="146593115530"/>
    <s v="SPBU PERTAMINA 44.594.15 ATLANTIS"/>
    <s v="ODP-PEC-FE/061 FE/D04/061.01"/>
    <s v="WO061814980"/>
    <m/>
    <m/>
    <m/>
    <n v="110.75255749999999"/>
    <n v="-6.7457591999999904"/>
    <s v="|MC60028|MYIA-094349357425/POI/Muhammad Zaenal Afrodi/082242641943/budhyha94@gmail.com"/>
    <s v="MYIB_ASSISTANT"/>
    <m/>
    <m/>
    <m/>
    <m/>
    <m/>
    <m/>
    <m/>
    <m/>
    <s v="Management Janji"/>
    <s v="2026-08-16 13:00:00 | Nama Pic : BP RUDI No Hp Pic : 082242641943 Jam Pemasangan : 08:00 - 12.00 Tanggal Pemasangan : MINGGU 16 AGUSTUS 2026 Info Tambahan : Hubungi pelanggan sebelum datang ke lokasi"/>
    <s v="FCC"/>
    <s v="15-08-2026 12:10:01"/>
    <d v="2026-08-16T13:00:00"/>
    <m/>
    <s v="PS"/>
    <s v="PEC"/>
    <s v="NO ADDON"/>
    <n v="20260816"/>
    <s v="Completed"/>
    <s v="HSI Bisnis Basic Promo HUT Telkom PSB 70% - 50 Mbps"/>
    <s v="INDIBIZ"/>
    <m/>
    <m/>
    <d v="2026-08-16T13:00:00"/>
    <s v="2026-08-16 13:00:00 | Nama Pic : BP RUDI No Hp Pic : 082242641943 Jam Pemasangan : 08:00 - 12.00 Tanggal Pemasangan : MINGGU 16 AGUSTUS 2026 Info Tambahan : Hubungi pelanggan sebelum datang ke lokasi"/>
    <n v="2026"/>
    <n v="8"/>
    <n v="16"/>
    <d v="2026-08-16T00:00:00"/>
    <n v="-0.54166666666424135"/>
    <x v="1"/>
  </r>
  <r>
    <n v="2191"/>
    <n v="1002521313"/>
    <n v="3"/>
    <x v="4"/>
    <n v="4"/>
    <s v="PEKALONGAN"/>
    <s v="PEKALONGAN"/>
    <s v="KJE"/>
    <s v="REG"/>
    <s v="AO"/>
    <x v="0"/>
    <s v="1P INET"/>
    <s v="OSS - FALLOUT"/>
    <s v="RBS-Regional 3"/>
    <d v="2026-08-12T09:01:56"/>
    <d v="2026-08-14T14:47:20"/>
    <n v="69363836"/>
    <m/>
    <n v="146219104090"/>
    <s v="SPX KANDANGSERANG HUB"/>
    <s v="ODP-KJE-FY/002 FY/D01/002.01"/>
    <s v="WO061555577"/>
    <m/>
    <m/>
    <m/>
    <n v="109.520803"/>
    <n v="-7.1242729999999996"/>
    <s v="|MN01881|MYIA-068510457342/POI/siti rochanah/081548544543/siti.rochanah@spxexpress.com"/>
    <s v="MYIB_ASSISTANT"/>
    <m/>
    <m/>
    <m/>
    <m/>
    <m/>
    <m/>
    <m/>
    <m/>
    <s v="Management Janji"/>
    <s v="2026-08-13 08:00:00 | Waktu pemasangan : 12 agustus 2026 Jam pemasangan : 08.00 - 12.00 Info Tambahan : Hubungi pelanggan dulu sebelum ke lokasi terimakasih "/>
    <s v="FCC"/>
    <d v="2026-12-08T09:10:20"/>
    <d v="2026-08-13T08:00:00"/>
    <s v="Kendala Pelanggan"/>
    <s v="FO_WFM"/>
    <s v="KJE"/>
    <s v="NO ADDON"/>
    <m/>
    <s v="Provisioning Failed|WFM|INF009043518|PP_-6.960723300000001,109.63929350000001_PENDING"/>
    <s v="HSI Bisnis Promo HUT Telkom PSB 70% - 50 Mbps"/>
    <s v="INDIBIZ"/>
    <m/>
    <m/>
    <d v="2026-08-13T08:00:00"/>
    <s v="2026-08-13 08:00:00 | Waktu pemasangan : 12 agustus 2026 Jam pemasangan : 08.00 - 12.00 Info Tambahan : Hubungi pelanggan dulu sebelum ke lokasi terimakasih "/>
    <m/>
    <m/>
    <m/>
    <e v="#NUM!"/>
    <e v="#NUM!"/>
    <x v="0"/>
  </r>
  <r>
    <n v="2192"/>
    <n v="1002514392"/>
    <n v="3"/>
    <x v="1"/>
    <n v="5"/>
    <s v="MALANG"/>
    <s v="KEPANJEN"/>
    <s v="GDI"/>
    <s v="REG"/>
    <s v="AO"/>
    <x v="0"/>
    <s v="1P INET"/>
    <s v="Completed (PS)"/>
    <s v="RBS-Regional 3"/>
    <d v="2026-08-07T11:41:56"/>
    <d v="2026-08-08T10:13:47"/>
    <n v="69360672"/>
    <m/>
    <n v="152715213806"/>
    <s v="SPBU 54.651.45"/>
    <s v="ODP-GDI-FA/23 GDI/D03/03.23"/>
    <s v="WO061152409"/>
    <m/>
    <m/>
    <m/>
    <n v="112.625091651121"/>
    <n v="-8.1716528285669998"/>
    <s v="|MN02703|MYIA-015809786993/POI/Yusanto Setyo Prihatono/082230577985/spbu5465145gdlg@gmail.com"/>
    <s v="MYIB_ASSISTANT"/>
    <m/>
    <m/>
    <m/>
    <m/>
    <m/>
    <m/>
    <m/>
    <m/>
    <s v="Management Janji"/>
    <s v="2026-08-08 08:00:00 | Tanggal pemasangan: 08/08/2026 Jam pemasangan : pagi / siang Info Tambahan : Hubungi pelanggan dulu sebelum ke lokasi. terima kasih"/>
    <s v="FCC"/>
    <d v="2026-07-08T11:55:04"/>
    <d v="2026-08-08T08:00:00"/>
    <m/>
    <s v="PS"/>
    <s v="GDI"/>
    <s v="NO ADDON"/>
    <n v="20260808"/>
    <s v="Completed"/>
    <s v="HSI Bisnis Promo HUT Telkom PSB 70% - 100 Mbps"/>
    <s v="INDIBIZ"/>
    <m/>
    <m/>
    <d v="2026-08-08T08:00:00"/>
    <s v="2026-08-08 08:00:00 | Tanggal pemasangan: 08/08/2026 Jam pemasangan : pagi / siang Info Tambahan : Hubungi pelanggan dulu sebelum ke lokasi. terima kasih"/>
    <n v="2026"/>
    <n v="8"/>
    <n v="8"/>
    <d v="2026-08-08T00:00:00"/>
    <n v="-0.33333333333575865"/>
    <x v="1"/>
  </r>
  <r>
    <n v="2193"/>
    <n v="1002520884"/>
    <n v="3"/>
    <x v="6"/>
    <n v="5"/>
    <s v="SIDOARJO"/>
    <s v="MOJOKERTO"/>
    <s v="MJS"/>
    <s v="REG"/>
    <s v="AO"/>
    <x v="0"/>
    <m/>
    <s v="Completed (PS)"/>
    <s v="RBS-Regional 3"/>
    <d v="2026-08-11T17:12:29"/>
    <d v="2026-08-12T17:09:55"/>
    <n v="69363697"/>
    <m/>
    <n v="152330220710"/>
    <s v="PT. BINTANG KENCANA SUMBERJAYA"/>
    <s v="ODP-MJS-FS/53"/>
    <s v="WO061534858"/>
    <m/>
    <m/>
    <m/>
    <n v="112.58708919999999"/>
    <n v="-7.5260448000000002"/>
    <s v="|MN02580|/PT. BINTANG KENCANA SUMBERJAYA/WINBACK HSI B2B + OCA BREACH CHECKER  (1:1) 150MBPS 735,5RB PSB DISC 70%//spbu61303@yahoo.co.id/MUCHAMAD SLAMET/85746011466"/>
    <s v="Sales Force DBS"/>
    <m/>
    <m/>
    <m/>
    <m/>
    <m/>
    <m/>
    <m/>
    <m/>
    <s v="Management Janji"/>
    <s v="2026-08-12 15:00:00|Nama Pic : bp aryanto No Hp Pic : 085746011466 No alt : - Jam Pemasangan : siang  Tanggal Pemasangan : 12 Agustus 2026|40951375|MYDITA"/>
    <s v="FCC"/>
    <d v="2026-11-08T17:25:44"/>
    <d v="2026-08-12T15:00:00"/>
    <m/>
    <s v="PS"/>
    <s v="MJS"/>
    <s v="OCA"/>
    <n v="20260812"/>
    <s v="Completed"/>
    <s v="- 11_11446;Biaya PSB HSI EBIS Tunai di Depan ~ 11[150000]  - E25023;E25023 ~ ES25 - Paket Produk OCA Breach Checker[0]  - E25023~null~104837;E25023||77||Abodemen 0[0]  - E25023~null~E25023_OCABRECHE;OCABRECHE ~ OCA Breach Checker ~ E25023[30500]  - SP_NOS"/>
    <s v="INDIBIZ"/>
    <m/>
    <m/>
    <d v="2026-08-12T15:00:00"/>
    <s v="2026-08-12 15:00:00|Nama Pic : bp aryanto No Hp Pic : 085746011466 No alt : - Jam Pemasangan : siang  Tanggal Pemasangan : 12 Agustus 2026|40951375|MYDITA"/>
    <n v="2026"/>
    <n v="8"/>
    <n v="12"/>
    <d v="2026-08-12T00:00:00"/>
    <n v="-0.625"/>
    <x v="1"/>
  </r>
  <r>
    <n v="2194"/>
    <n v="1002521891"/>
    <n v="3"/>
    <x v="6"/>
    <n v="5"/>
    <s v="JEMBER"/>
    <s v="BONDOWOSO"/>
    <s v="PRJ"/>
    <s v="REG"/>
    <s v="AO"/>
    <x v="0"/>
    <m/>
    <s v="OSS - FALLOUT"/>
    <s v="RBS-Regional 3"/>
    <d v="2026-08-12T11:53:06"/>
    <d v="2026-08-14T17:51:22"/>
    <n v="69364132"/>
    <m/>
    <n v="152526201936"/>
    <s v="RUMAH KOST JAELANI DUA"/>
    <s v="ODP-PRJ-FB/57"/>
    <s v="WO061581514"/>
    <m/>
    <m/>
    <m/>
    <n v="113.9974701"/>
    <n v="-7.8201252999999999"/>
    <s v="|MC30175|/JAELANI/87792366873/rikomoh577@gmail.com"/>
    <s v="Sales Force DBS"/>
    <m/>
    <m/>
    <m/>
    <m/>
    <m/>
    <m/>
    <m/>
    <m/>
    <s v="Management Janji"/>
    <s v="2026-08-13 13:00:00| M Janji : (13/AGUSTUS/2026) jam Pasang : 09:00 Note : hubungi pelanggan jika ingin kelokasi|40900827|MYDITA"/>
    <s v="FCC"/>
    <d v="2026-12-08T11:55:22"/>
    <d v="2026-08-13T13:00:00"/>
    <s v="Kendala Teknik"/>
    <s v="FO_WFM"/>
    <s v="PRJ"/>
    <s v="NETMONK - OCA"/>
    <m/>
    <s v="Provisioning Failed|WFM|INF009045665|TOJ_-7.922448,113.8183115_jarak lebih 250m"/>
    <s v="- 11_11446;Biaya PSB HSI EBIS Tunai di Depan ~ 11[150000]  - E23015;E23015 ~ ES23 - Perangkat ONT[0]  - E23015~null~44292;E23015||11||Abodemen 0[0]  - E23015~null~E23015_SWONTPREM;SWONTPREM ~ Biaya Sewa ONT Premium ~ E23015[50000]  - E24057;E24057 ~ ES24 "/>
    <s v="INDIBIZ"/>
    <m/>
    <m/>
    <d v="2026-08-13T13:00:00"/>
    <s v="2026-08-13 13:00:00| M Janji : (13/AGUSTUS/2026) jam Pasang : 09:00 Note : hubungi pelanggan jika ingin kelokasi|40900827|MYDITA"/>
    <m/>
    <m/>
    <m/>
    <e v="#NUM!"/>
    <e v="#NUM!"/>
    <x v="0"/>
  </r>
  <r>
    <n v="2195"/>
    <n v="1002521987"/>
    <n v="3"/>
    <x v="0"/>
    <n v="5"/>
    <s v="MATARAM"/>
    <s v="SUMBAWA"/>
    <s v="TLW"/>
    <s v="REG"/>
    <s v="AO"/>
    <x v="0"/>
    <s v="1P INET"/>
    <s v="Completed (PS)"/>
    <s v="RBS-Regional 3"/>
    <d v="2026-08-12T12:25:57"/>
    <d v="2026-08-12T19:12:08"/>
    <n v="69364165"/>
    <m/>
    <n v="172610203537"/>
    <s v="SPBU 5484306 TALIWANG DS MENALA"/>
    <s v="ODP-TLW-FC/22 FC/D05/22.01"/>
    <s v="WO061577924"/>
    <m/>
    <m/>
    <m/>
    <n v="116.864577010273"/>
    <n v="-8.7462701179931699"/>
    <s v="MD|MYDB-20260811264957|DN00001/MN01576|SPBU 5484306 TALIWANG DS MENALA|081353576464"/>
    <s v="MYDIGIBIZPARTNER"/>
    <m/>
    <m/>
    <m/>
    <m/>
    <m/>
    <m/>
    <m/>
    <m/>
    <s v="Management Janji"/>
    <s v="2026-08-13 13:00:00 | Nama Pic : bp ratmaji  No Hp Pic : 081353576464 No alt : - Jam Pemasangan : siang  Tanggal Pemasangan : 13 Agustus 2026"/>
    <s v="FCC"/>
    <d v="2026-12-08T12:39:53"/>
    <d v="2026-08-13T13:00:00"/>
    <m/>
    <s v="PS"/>
    <s v="TLW"/>
    <s v="NO ADDON"/>
    <n v="20260812"/>
    <s v="Completed"/>
    <s v="HSI Bisnis Promo HUT Telkom PSB 70% - 75 Mbps"/>
    <s v="INDIBIZ"/>
    <m/>
    <m/>
    <d v="2026-08-13T13:00:00"/>
    <s v="2026-08-13 13:00:00 | Nama Pic : bp ratmaji  No Hp Pic : 081353576464 No alt : - Jam Pemasangan : siang  Tanggal Pemasangan : 13 Agustus 2026"/>
    <n v="2026"/>
    <n v="8"/>
    <n v="12"/>
    <d v="2026-08-12T00:00:00"/>
    <n v="-1.5416666666642413"/>
    <x v="1"/>
  </r>
  <r>
    <n v="2196"/>
    <n v="1002516144"/>
    <n v="3"/>
    <x v="3"/>
    <n v="5"/>
    <s v="SBY SELATAN"/>
    <s v="TANDES"/>
    <s v="DMO"/>
    <s v="REG"/>
    <s v="AO"/>
    <x v="0"/>
    <s v="1P INET"/>
    <s v="102 | FOLLOW UP COMPLETED"/>
    <s v="RBS-Regional 3"/>
    <d v="2026-08-08T16:10:56"/>
    <d v="2026-08-10T13:45:04"/>
    <n v="69361588"/>
    <m/>
    <n v="152301273010"/>
    <s v="SMK Kawung 2 (Ruang Waka)"/>
    <s v="ODP-DMO-FNQ/69 FNQ/D04/69.01"/>
    <s v="WO061278990"/>
    <m/>
    <m/>
    <m/>
    <n v="112.71169759999999"/>
    <n v="-7.2704519999999899"/>
    <s v="|MN02813|MYIA-092531568209/POI/Ana/085333142872/smkkawungduasby@gmail.com"/>
    <s v="MYIB_ASSISTANT"/>
    <m/>
    <m/>
    <m/>
    <m/>
    <m/>
    <m/>
    <m/>
    <m/>
    <s v="Management Janji"/>
    <s v="2026-08-09 13:00:00 | Tanggal pemasangan: 09/08/2026 Jam pemasangan : pagi / siang Info Tambahan : Hubungi pelanggan dulu sebelum ke lokasi. terima kasih"/>
    <s v="FCC"/>
    <d v="2026-08-08T16:25:12"/>
    <d v="2026-08-09T13:00:00"/>
    <s v="Kendala Pelanggan"/>
    <s v="REVOKE"/>
    <s v="DMO"/>
    <s v="OCA"/>
    <m/>
    <s v="Follow Up Revoke Completed, New Order ID : SC1002517822"/>
    <s v="HSI Bisnis Basic Bundling OCA Breach Checker Promo 2026 PSB 70% - 50 Mbps"/>
    <s v="INDIBIZ"/>
    <m/>
    <m/>
    <d v="2026-08-09T13:00:00"/>
    <s v="2026-08-09 13:00:00 | Tanggal pemasangan: 09/08/2026 Jam pemasangan : pagi / siang Info Tambahan : Hubungi pelanggan dulu sebelum ke lokasi. terima kasih"/>
    <m/>
    <m/>
    <m/>
    <e v="#NUM!"/>
    <e v="#NUM!"/>
    <x v="0"/>
  </r>
  <r>
    <n v="2197"/>
    <n v="1002514108"/>
    <n v="3"/>
    <x v="3"/>
    <n v="5"/>
    <s v="SBY UTARA"/>
    <s v="TANDES"/>
    <s v="KNN"/>
    <s v="REG"/>
    <s v="AO"/>
    <x v="0"/>
    <s v="1P INET"/>
    <s v="Completed (PS)"/>
    <s v="RBS-Regional 3"/>
    <d v="2026-08-07T10:31:56"/>
    <d v="2026-08-10T08:54:53"/>
    <n v="69360561"/>
    <m/>
    <n v="152412248754"/>
    <s v="PT AIDEN ENERGI INDONESIA"/>
    <s v="ODP-TDS-FQA/03 FQA/D01/03.01"/>
    <s v="WO061143783"/>
    <m/>
    <m/>
    <m/>
    <n v="112.6557693"/>
    <n v="-7.2535153000000001"/>
    <s v="|MN01063|MYIA-085668635260/POI/anam /085859950494/admin@skynetindonesia.id"/>
    <s v="MYIB_ASSISTANT"/>
    <m/>
    <m/>
    <m/>
    <m/>
    <m/>
    <m/>
    <m/>
    <m/>
    <s v="Management Janji"/>
    <s v="2026-08-08 08:00:00 | Nama PIC : bapak anam No HP : 085859950494 No Alternatif : - M Janji : 08/08/2026 Jam Pasang : Pagi NoteÃ‚Â :  Hubungi terlebih dahulu sebelum ke lokasi  "/>
    <s v="FCC"/>
    <d v="2026-07-08T10:39:56"/>
    <d v="2026-08-08T08:00:00"/>
    <m/>
    <s v="PS"/>
    <s v="KNN"/>
    <s v="NO ADDON"/>
    <n v="20260810"/>
    <s v="Completed"/>
    <s v="HSI Bisnis Basic Promo HUT Telkom PSB 70% - 75 Mbps"/>
    <s v="INDIBIZ"/>
    <m/>
    <m/>
    <d v="2026-08-08T08:00:00"/>
    <s v="2026-08-08 08:00:00 | Nama PIC : bapak anam No HP : 085859950494 No Alternatif : - M Janji : 08/08/2026 Jam Pasang : Pagi NoteÃ‚Â :  Hubungi terlebih dahulu sebelum ke lokasi  "/>
    <n v="2026"/>
    <n v="8"/>
    <n v="10"/>
    <d v="2026-08-10T00:00:00"/>
    <n v="1.6666666666642413"/>
    <x v="2"/>
  </r>
  <r>
    <n v="2198"/>
    <n v="1002522430"/>
    <n v="3"/>
    <x v="6"/>
    <n v="5"/>
    <s v="PASURUAN"/>
    <s v="PASURUAN"/>
    <s v="PSN"/>
    <s v="REG"/>
    <s v="AO"/>
    <x v="0"/>
    <m/>
    <s v="Completed (PS)"/>
    <s v="RBS-Regional 3"/>
    <d v="2026-08-12T14:35:53"/>
    <d v="2026-08-14T08:52:35"/>
    <n v="69364353"/>
    <m/>
    <n v="152729256743"/>
    <s v="SMP ISLAM TARBIYATUS SALAFIYAH"/>
    <s v="ODP-PSN-FD/47"/>
    <s v="WO061600852"/>
    <m/>
    <m/>
    <m/>
    <n v="112.9161735"/>
    <n v="-7.6358905000000004"/>
    <s v="|MN00833|/SMP ISLAM TARBIYATUS SALAFIYAH /WINBACK 2.0 HSI B2B (1:1) 50MBPS 355RB PSB DISC 70%//muflihhudallah@gmail.com/M. MUFLIHUDALLAH HUSNA/85730107269"/>
    <s v="Sales Force DBS"/>
    <m/>
    <m/>
    <m/>
    <m/>
    <m/>
    <m/>
    <m/>
    <m/>
    <s v="Management Janji"/>
    <s v="2026-08-13 13:00:00|Nama PIC : Bp Muflih No HP : 085730107269 No Alt : - M Janji :  13 Agustus 2026 Jam Pasang : Pagi / Siang Note : hubungi pelanggan jika ingin kelokasi|40951378|MYDITA"/>
    <s v="FCC"/>
    <d v="2026-12-08T14:39:59"/>
    <d v="2026-08-13T13:00:00"/>
    <m/>
    <s v="PS"/>
    <s v="PSN"/>
    <s v="NO ADDON"/>
    <n v="20260814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3T13:00:00"/>
    <s v="2026-08-13 13:00:00|Nama PIC : Bp Muflih No HP : 085730107269 No Alt : - M Janji :  13 Agustus 2026 Jam Pasang : Pagi / Siang Note : hubungi pelanggan jika ingin kelokasi|40951378|MYDITA"/>
    <n v="2026"/>
    <n v="8"/>
    <n v="14"/>
    <d v="2026-08-14T00:00:00"/>
    <n v="0.45833333333575865"/>
    <x v="1"/>
  </r>
  <r>
    <n v="2199"/>
    <n v="1002516222"/>
    <n v="3"/>
    <x v="0"/>
    <n v="5"/>
    <s v="MATARAM"/>
    <s v="BIMA"/>
    <s v="SIL"/>
    <s v="REG"/>
    <s v="AO"/>
    <x v="0"/>
    <m/>
    <s v="Completed (PS)"/>
    <s v="RBS-Regional 3"/>
    <d v="2026-08-08T19:01:04"/>
    <d v="2026-08-11T14:35:10"/>
    <n v="69360511"/>
    <m/>
    <n v="172617203052"/>
    <s v="Toko hermansyah"/>
    <s v="ODP-SIL-FAC/18"/>
    <s v="WO061290399"/>
    <m/>
    <m/>
    <m/>
    <n v="118.625393863173"/>
    <n v="-8.4993011417142394"/>
    <s v="|MN02085|MYIA-013097393547/POI/Hermansyah/087890123319/bimasyamsudin015@gmail.com"/>
    <s v="MYDIGIBIZPARTNER"/>
    <m/>
    <m/>
    <m/>
    <m/>
    <m/>
    <m/>
    <m/>
    <m/>
    <s v="Management Janji"/>
    <s v="2026-08-08 13:00:00 | Nama Pic : BP HERMANSYAH  No Hp Pic : 087890123319  Jam Pemasangan : 08:00 - 12.00  Tanggal Pemasangan : SABTU 08 AGUSTUS 2026  Info Tambahan : Hubungi pelanggan sebelum datang ke lokasi, terima kasih."/>
    <s v="FCC"/>
    <d v="2026-08-08T19:09:53"/>
    <m/>
    <m/>
    <s v="PS"/>
    <s v="SIL"/>
    <s v="NETMONK"/>
    <n v="20260811"/>
    <s v="Completed"/>
    <s v="- E23015;E23015 ~ ES23 - Perangkat ONT[0]  - E23015~null~44292;E23015||11||Abodemen 0[0]  - E23015~null~E23015_SWONTDUALB;SWONTDUALB ~ Biaya Sewa ONT Dual Band ~ E23015[50000]  - E23046;E23046 ~ ES23 - Paket HSI Bisnis[0]  - E23046~null~E23046_UNL;UNL ~ I"/>
    <s v="INDIBIZ"/>
    <m/>
    <m/>
    <d v="2026-08-08T07:00:00"/>
    <s v="2026-08-08 13:00:00 | Nama Pic : BP HERMANSYAH  No Hp Pic : 087890123319  Jam Pemasangan : 08:00 - 12.00  Tanggal Pemasangan : SABTU 08 AGUSTUS 2026  Info Tambahan : Hubungi pelanggan sebelum datang ke lokasi, terima kasih."/>
    <n v="2026"/>
    <n v="8"/>
    <n v="11"/>
    <d v="2026-08-11T00:00:00"/>
    <n v="2.7083333333357587"/>
    <x v="2"/>
  </r>
  <r>
    <n v="2200"/>
    <n v="1002519740"/>
    <n v="3"/>
    <x v="1"/>
    <n v="5"/>
    <s v="MADIUN"/>
    <s v="MADIUN"/>
    <s v="CRB"/>
    <s v="REG"/>
    <s v="AO"/>
    <x v="0"/>
    <s v="1P INET"/>
    <s v="102 | FOLLOW UP COMPLETED"/>
    <s v="RBS-Regional 3"/>
    <d v="2026-08-11T12:36:02"/>
    <d v="2026-08-13T14:51:33"/>
    <n v="69363256"/>
    <m/>
    <n v="152632208651"/>
    <s v="SPBU 54.631.10"/>
    <s v="ODP-CRB-FH/11 FH/D04/11.01"/>
    <s v="WO061489567"/>
    <m/>
    <m/>
    <m/>
    <n v="111.734043"/>
    <n v="-7.5496730000000003"/>
    <s v="|MN00286|MYIA-004425821419/POI/GUNAWAN/081335807180/spbu5.5463110@gmail.com"/>
    <s v="MYIB_ASSISTANT"/>
    <m/>
    <m/>
    <m/>
    <m/>
    <m/>
    <m/>
    <m/>
    <m/>
    <s v="Management Janji"/>
    <s v="2026-08-12 13:00:00 | telp : 081335807180 alt :  M Janji : (12/08/2026) jam Pasang :pagi / siang  Note : hubungi pelanggan jika ingin kelokasi"/>
    <s v="FCC"/>
    <d v="2026-11-08T12:40:20"/>
    <d v="2026-08-12T13:00:00"/>
    <m/>
    <s v="REVOKE"/>
    <s v="CRB"/>
    <s v="NO ADDON"/>
    <m/>
    <s v="Follow Up Revoke Completed, New Order ID : SC1002524577"/>
    <s v="HSI Bisnis Promo HUT Telkom PSB 70% - 50 Mbps"/>
    <s v="INDIBIZ"/>
    <m/>
    <m/>
    <d v="2026-08-12T13:00:00"/>
    <s v="2026-08-12 13:00:00 | telp : 081335807180 alt :  M Janji : (12/08/2026) jam Pasang :pagi / siang  Note : hubungi pelanggan jika ingin kelokasi"/>
    <m/>
    <m/>
    <m/>
    <e v="#NUM!"/>
    <e v="#NUM!"/>
    <x v="0"/>
  </r>
  <r>
    <n v="2201"/>
    <n v="1002517397"/>
    <n v="3"/>
    <x v="1"/>
    <n v="5"/>
    <s v="MALANG"/>
    <s v="KEPANJEN"/>
    <s v="KLJ"/>
    <s v="REG"/>
    <s v="AO"/>
    <x v="0"/>
    <m/>
    <s v="Completed (PS)"/>
    <s v="RBS-Regional 3"/>
    <d v="2026-08-10T11:19:20"/>
    <d v="2026-08-10T16:20:10"/>
    <n v="69360390"/>
    <m/>
    <n v="152703903045"/>
    <s v="SMPN 4 MALANG"/>
    <s v="ODP-KLJ-FH/05"/>
    <s v="WO061378593"/>
    <m/>
    <m/>
    <m/>
    <n v="112.6165115"/>
    <n v="-7.9572265"/>
    <s v="|MN01864|MYIA-059563670705/POI/NGATEMAN/087796646626/smpn4malang@yahoo.co.id"/>
    <s v="Sales Profesional"/>
    <m/>
    <m/>
    <m/>
    <m/>
    <m/>
    <m/>
    <m/>
    <m/>
    <s v="Management Janji"/>
    <s v="2026-08-08 08:00:00 | telp :087796646626   alt : pagi / siang 10/08/2026  hub sebelum ke lokasi "/>
    <s v="FCC"/>
    <d v="2026-10-08T11:40:04"/>
    <m/>
    <m/>
    <s v="PS"/>
    <s v="KLJ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7:00:00"/>
    <s v="2026-08-08 08:00:00 | telp :087796646626   alt : pagi / siang 10/08/2026  hub sebelum ke lokasi "/>
    <n v="2026"/>
    <n v="8"/>
    <n v="10"/>
    <d v="2026-08-10T00:00:00"/>
    <n v="-0.29166666666424135"/>
    <x v="1"/>
  </r>
  <r>
    <n v="2202"/>
    <n v="1002516881"/>
    <n v="3"/>
    <x v="1"/>
    <n v="5"/>
    <s v="KEDIRI"/>
    <s v="TULUNGAGUNG"/>
    <s v="CAT"/>
    <s v="REG"/>
    <s v="AO"/>
    <x v="0"/>
    <s v="1P INET"/>
    <s v="Completed (PS)"/>
    <s v="RBS-Regional 3"/>
    <d v="2026-08-10T08:49:56"/>
    <d v="2026-08-11T15:34:28"/>
    <n v="69362084"/>
    <m/>
    <n v="152622209043"/>
    <s v="WARUNG KOPI SEMAR MESEM"/>
    <s v="ODP-CAT-FC/29 FC/D05/29.01"/>
    <s v="WO061358376"/>
    <m/>
    <m/>
    <m/>
    <n v="111.714094989001"/>
    <n v="-8.1947221578291405"/>
    <s v="MD|MYDB-20260810264844|DC20015/MC20183|WARUNG KOPI SEMAR MESEM|085842094066"/>
    <s v="MYDIGIBIZPARTNER"/>
    <m/>
    <m/>
    <m/>
    <m/>
    <m/>
    <m/>
    <m/>
    <m/>
    <s v="Management Janji"/>
    <s v="2026-08-11 15:00:00 | Tanggal pemasangan :11/08/2026 Jam pemasangan : pagi Info Tambahan : Hubungi pelanggan dulu sebelum ke lokasi terima kasih."/>
    <s v="FCC"/>
    <d v="2026-10-08T08:54:46"/>
    <d v="2026-08-11T15:00:00"/>
    <m/>
    <s v="PS"/>
    <s v="CAT"/>
    <s v="NO ADDON"/>
    <n v="20260811"/>
    <s v="Completed"/>
    <s v="HSI Bisnis Promo HUT Telkom PSB 70% - 300 Mbps"/>
    <s v="INDIBIZ"/>
    <m/>
    <m/>
    <d v="2026-08-11T15:00:00"/>
    <s v="2026-08-11 15:00:00 | Tanggal pemasangan :11/08/2026 Jam pemasangan : pagi Info Tambahan : Hubungi pelanggan dulu sebelum ke lokasi terima kasih."/>
    <n v="2026"/>
    <n v="8"/>
    <n v="11"/>
    <d v="2026-08-11T00:00:00"/>
    <n v="-0.625"/>
    <x v="1"/>
  </r>
  <r>
    <n v="2203"/>
    <n v="1002534801"/>
    <n v="3"/>
    <x v="2"/>
    <n v="4"/>
    <s v="YOGYAKARTA"/>
    <s v="SLEMAN"/>
    <s v="PKM"/>
    <s v="REG"/>
    <s v="AO"/>
    <x v="0"/>
    <s v="1P INET"/>
    <s v="MIE - SEND SURVEY"/>
    <s v="RBS-Regional 3"/>
    <d v="2026-08-18T20:08:57"/>
    <d v="2026-08-18T20:10:01"/>
    <n v="69369561"/>
    <m/>
    <n v="146144118622"/>
    <s v="PT PURI KENCANA RIZQ MULYA"/>
    <s v="ODP-PKM-FAD/038 FAD/D02/038.01"/>
    <s v="WO062057388"/>
    <m/>
    <m/>
    <m/>
    <n v="110.41739010000001"/>
    <n v="-7.6963530000000002"/>
    <s v="|MN02579|MYIA-098860986114/POI/HENI VIVI SUSANTI/081914434840/spbu4455535@gmail.com"/>
    <s v="MYIB_ASSISTANT"/>
    <m/>
    <m/>
    <m/>
    <m/>
    <m/>
    <m/>
    <m/>
    <m/>
    <s v="Management Janji"/>
    <s v="2026-08-20 13:00:00 | M Janji : (19/agustus/2026) jam Pasang : 09:00 Note : hubungi pelanggan jika ingin kelokasi"/>
    <s v="FCC"/>
    <s v="18-08-2026 20:10:25"/>
    <d v="2026-08-20T13:00:00"/>
    <m/>
    <s v="SURVEY_NEW_MANJA"/>
    <s v="PKM"/>
    <s v="NO ADDON"/>
    <m/>
    <s v="MIE - SEND SURVEY"/>
    <s v="HSI Bisnis Basic Promo HUT RI PSB 70% - 100 Mbps"/>
    <s v="INDIBIZ"/>
    <m/>
    <m/>
    <d v="2026-08-20T13:00:00"/>
    <s v="2026-08-20 13:00:00 | M Janji : (19/agustus/2026) jam Pasang : 09:00 Note : hubungi pelanggan jika ingin kelokasi"/>
    <m/>
    <m/>
    <m/>
    <e v="#NUM!"/>
    <e v="#NUM!"/>
    <x v="0"/>
  </r>
  <r>
    <n v="2204"/>
    <n v="1002511885"/>
    <n v="3"/>
    <x v="5"/>
    <n v="5"/>
    <s v="DENPASAR"/>
    <s v="JIMBARAN"/>
    <s v="JBR"/>
    <s v="REG"/>
    <s v="AO"/>
    <x v="0"/>
    <m/>
    <s v="102 | FOLLOW UP COMPLETED"/>
    <s v="RBS-Regional 3"/>
    <d v="2026-08-06T10:52:47"/>
    <d v="2026-08-10T09:37:47"/>
    <n v="69359763"/>
    <m/>
    <n v="172415798688"/>
    <s v="KOS 88"/>
    <s v="ODP-JBR-FA/51"/>
    <s v="WO061174861"/>
    <m/>
    <m/>
    <m/>
    <n v="115.1826537"/>
    <n v="-8.8199097000000002"/>
    <s v="|MN02677|/CP I MADE ADI HERMAWAN/085792583858/kadekadiadihermawan@gmail.com"/>
    <s v="Sales Force DBS"/>
    <m/>
    <m/>
    <m/>
    <m/>
    <m/>
    <m/>
    <m/>
    <m/>
    <s v="Management Janji"/>
    <s v="2026-08-08 13:00:00|Nama PIC : Adi No HP : 085792583858 Alt : 081805469119 M Janji : 08/08/2026 Jam Pasang : 08.00 - 13:00  NoteÃ‚Â :  hubungi terlebih dahulu sebelum kelokasi|40981182|MYDITA"/>
    <s v="FCC"/>
    <d v="2026-06-08T10:55:32"/>
    <d v="2026-08-08T13:00:00"/>
    <s v="Kendala Teknik"/>
    <s v="REVOKE"/>
    <s v="JBR"/>
    <s v="NO ADDON"/>
    <m/>
    <s v="Follow Up Revoke Completed, New Order ID : SC1002517068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8T13:00:00"/>
    <s v="2026-08-08 13:00:00|Nama PIC : Adi No HP : 085792583858 Alt : 081805469119 M Janji : 08/08/2026 Jam Pasang : 08.00 - 13:00  NoteÃ‚Â :  hubungi terlebih dahulu sebelum kelokasi|40981182|MYDITA"/>
    <m/>
    <m/>
    <m/>
    <e v="#NUM!"/>
    <e v="#NUM!"/>
    <x v="0"/>
  </r>
  <r>
    <n v="2205"/>
    <n v="1002522388"/>
    <n v="3"/>
    <x v="6"/>
    <n v="5"/>
    <s v="SIDOARJO"/>
    <s v="PASURUAN"/>
    <s v="GEM"/>
    <s v="REG"/>
    <s v="AO"/>
    <x v="0"/>
    <m/>
    <s v="Completed (PS)"/>
    <s v="RBS-Regional 3"/>
    <d v="2026-08-12T14:25:33"/>
    <d v="2026-08-14T17:40:30"/>
    <n v="69364342"/>
    <m/>
    <n v="152743216448"/>
    <s v="SPBU 5467107 GEMPOL"/>
    <s v="ODP-GEM-FA/07"/>
    <s v="WO061761166"/>
    <m/>
    <m/>
    <m/>
    <n v="112.6942535"/>
    <n v="-7.5574861000000002"/>
    <s v="|MN02332|/SPBU 5467107 GEMPOL/WINBACK 2.0 HSI B2B (1:1) 100MBPS 535RB PSB DISC 70%//spbu5467107gempol@gmail.com/FAIZAL MEGA HARDIANSYAH/81252132282"/>
    <s v="Sales Force DBS"/>
    <m/>
    <m/>
    <m/>
    <m/>
    <m/>
    <m/>
    <m/>
    <m/>
    <s v="Management Janji"/>
    <s v="2026-08-15 13:00:00|Nama PIC : Bp Bayu No HP : 081252132282 No Alt : - M Janji :  15 Agustus 2026 Jam Pasang : Pagi / Siang Note : hubungi pelanggan jika ingin kelokasi|40951378|MYDITA"/>
    <s v="FCC"/>
    <d v="2026-12-08T14:39:59"/>
    <d v="2026-08-15T13:00:00"/>
    <m/>
    <s v="PS"/>
    <s v="GEM"/>
    <s v="NO ADDON"/>
    <n v="20260814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5T13:00:00"/>
    <s v="2026-08-15 13:00:00|Nama PIC : Bp Bayu No HP : 081252132282 No Alt : - M Janji :  15 Agustus 2026 Jam Pasang : Pagi / Siang Note : hubungi pelanggan jika ingin kelokasi|40951378|MYDITA"/>
    <n v="2026"/>
    <n v="8"/>
    <n v="14"/>
    <d v="2026-08-14T00:00:00"/>
    <n v="-1.5416666666642413"/>
    <x v="1"/>
  </r>
  <r>
    <n v="2206"/>
    <n v="1002524071"/>
    <n v="3"/>
    <x v="6"/>
    <n v="5"/>
    <s v="SIDOARJO"/>
    <s v="INNER - JATIM TIMUR"/>
    <s v="GDA"/>
    <s v="REG"/>
    <s v="AO"/>
    <x v="0"/>
    <s v="1P INET"/>
    <s v="Completed (PS)"/>
    <s v="RBS-Regional 3"/>
    <d v="2026-08-13T12:16:56"/>
    <d v="2026-08-14T13:57:31"/>
    <n v="69365058"/>
    <m/>
    <n v="152317261891"/>
    <s v="PT.Ekadharma International Tbk"/>
    <s v="ODP-GDA-FC/05 FC/D01/05.01"/>
    <s v="WO061659381"/>
    <m/>
    <m/>
    <m/>
    <n v="112.74967460000001"/>
    <n v="-7.3898683999999903"/>
    <s v="|MN01470|MYIA-086129079341/POI/pujiyono/081332043709/ar@sby2.ekadharma.com"/>
    <s v="MYIB_ASSISTANT"/>
    <m/>
    <m/>
    <m/>
    <m/>
    <m/>
    <m/>
    <m/>
    <m/>
    <s v="Management Janji"/>
    <s v="2026-08-14 13:00:00 | M Janji : (14/08/2026) jam Pasang :pagi / siang  Note : hubungi pelanggan jika ingin kelokasi"/>
    <s v="FCC"/>
    <s v="13-08-2026 12:25:00"/>
    <d v="2026-08-14T13:00:00"/>
    <m/>
    <s v="PS"/>
    <s v="GDA"/>
    <s v="NO ADDON"/>
    <n v="20260814"/>
    <s v="Completed"/>
    <s v="HSI Bisnis Basic Promo HUT Telkom PSB 70% - 100 Mbps Dual Band"/>
    <s v="INDIBIZ"/>
    <m/>
    <m/>
    <d v="2026-08-14T13:00:00"/>
    <s v="2026-08-14 13:00:00 | M Janji : (14/08/2026) jam Pasang :pagi / siang  Note : hubungi pelanggan jika ingin kelokasi"/>
    <n v="2026"/>
    <n v="8"/>
    <n v="14"/>
    <d v="2026-08-14T00:00:00"/>
    <n v="-0.54166666666424135"/>
    <x v="1"/>
  </r>
  <r>
    <n v="2207"/>
    <n v="1002509099"/>
    <n v="3"/>
    <x v="7"/>
    <n v="4"/>
    <s v="KUDUS"/>
    <s v="KUDUS"/>
    <s v="KUD"/>
    <s v="REG"/>
    <s v="AO"/>
    <x v="0"/>
    <s v="1P INET"/>
    <s v="102 | FOLLOW UP COMPLETED"/>
    <s v="RBS-Regional 3"/>
    <d v="2026-08-04T16:10:56"/>
    <d v="2026-08-06T15:45:13"/>
    <n v="69358545"/>
    <m/>
    <n v="142401145965"/>
    <s v="SPBU 4459303"/>
    <s v="ODP-KUD-FAX/026 FAX/D03/026.01"/>
    <s v="WO060917668"/>
    <m/>
    <m/>
    <m/>
    <n v="110.93001219999999"/>
    <n v="-6.8025639"/>
    <s v="|MC60142|MYIA-071087231335/POI/DERA BAHTIAR WIDIYANTO /08562685148/spbu_modern@yahoo.com"/>
    <s v="MYIB_ASSISTANT"/>
    <m/>
    <m/>
    <m/>
    <m/>
    <m/>
    <m/>
    <m/>
    <m/>
    <s v="Management Janji"/>
    <s v="2026-08-05 13:00:00 |  M Janji : (5 AGUSTUS 2026) jam Pasang : siang Note : hubungi pelanggan jika ingin kelokasi"/>
    <s v="FCC"/>
    <d v="2026-04-08T16:25:34"/>
    <d v="2026-08-05T13:00:00"/>
    <m/>
    <s v="REVOKE"/>
    <s v="KUD"/>
    <s v="NO ADDON"/>
    <m/>
    <s v="Follow Up Revoke Completed, New Order ID : SC1002512969"/>
    <s v="HSI Bisnis Basic Promo HUT Telkom PSB 70% - 100 Mbps Dual Band"/>
    <s v="INDIBIZ"/>
    <m/>
    <m/>
    <d v="2026-08-05T13:00:00"/>
    <s v="2026-08-05 13:00:00 |  M Janji : (5 AGUSTUS 2026) jam Pasang : siang Note : hubungi pelanggan jika ingin kelokasi"/>
    <m/>
    <m/>
    <m/>
    <e v="#NUM!"/>
    <e v="#NUM!"/>
    <x v="0"/>
  </r>
  <r>
    <n v="2208"/>
    <n v="1002504578"/>
    <n v="3"/>
    <x v="6"/>
    <n v="5"/>
    <s v="SIDOARJO"/>
    <s v="INNER - JATIM TIMUR"/>
    <s v="KRN"/>
    <s v="REG"/>
    <s v="AO"/>
    <x v="0"/>
    <s v="1P INET"/>
    <s v="102 | FOLLOW UP COMPLETED"/>
    <s v="RBS-Regional 3"/>
    <d v="2026-08-01T13:28:56"/>
    <d v="2026-08-03T15:57:13"/>
    <n v="69356728"/>
    <m/>
    <n v="152331250855"/>
    <s v="SMP Negeri 1 Prambon"/>
    <s v="ODP-KRN-FR/15"/>
    <s v="WO060651167"/>
    <m/>
    <m/>
    <m/>
    <n v="112.5810862"/>
    <n v="-7.4783685999999996"/>
    <s v="MD|MYDB-20260731264065|DN00001/MN00451|SMP Negeri 1 Prambon|085233929938"/>
    <s v="MYDIGIBIZPARTNER"/>
    <m/>
    <m/>
    <m/>
    <m/>
    <m/>
    <m/>
    <m/>
    <m/>
    <s v="Management Janji"/>
    <s v="2026-08-02 13:00:00 | Tanggal pemasangan: 01/08/2026 Jam pemasangan : pagi / siang Info Tambahan : Hubungi pelanggan dulu sebelum ke lokasi terima kasih"/>
    <s v="FCC"/>
    <d v="2026-01-08T13:39:46"/>
    <d v="2026-08-02T13:00:00"/>
    <s v="Kendala Pelanggan"/>
    <s v="REVOKE"/>
    <s v="KRN"/>
    <s v="NO ADDON"/>
    <m/>
    <s v="Follow Up Revoke Completed, New Order ID : SC1002506450"/>
    <s v="HSI Bisnis Promo HUT Telkom PSB 70% - 50 Mbps"/>
    <s v="INDIBIZ"/>
    <m/>
    <m/>
    <d v="2026-08-02T13:00:00"/>
    <s v="2026-08-02 13:00:00 | Tanggal pemasangan: 01/08/2026 Jam pemasangan : pagi / siang Info Tambahan : Hubungi pelanggan dulu sebelum ke lokasi terima kasih"/>
    <m/>
    <m/>
    <m/>
    <e v="#NUM!"/>
    <e v="#NUM!"/>
    <x v="0"/>
  </r>
  <r>
    <n v="2209"/>
    <n v="1002530092"/>
    <n v="3"/>
    <x v="3"/>
    <n v="5"/>
    <s v="SBY UTARA"/>
    <s v="KENJERAN"/>
    <s v="KBL"/>
    <s v="REG"/>
    <s v="AO"/>
    <x v="0"/>
    <s v="1P INET"/>
    <s v="Completed (PS)"/>
    <s v="RBS-Regional 3"/>
    <d v="2026-08-16T19:08:57"/>
    <d v="2026-08-17T12:29:57"/>
    <n v="69367763"/>
    <m/>
    <n v="152401227437"/>
    <s v="WORKSHOP INDRAPURA"/>
    <s v="ODP-KBL-FVW/05 FVW/D01/05.01"/>
    <s v="WO061900293"/>
    <m/>
    <m/>
    <m/>
    <n v="112.7330408"/>
    <n v="-7.2276275999999999"/>
    <s v="MD|MYDB-20260816265759|DN00001/MN00443|WORKSHOP INDRAPURA|085184031386"/>
    <s v="MYDIGIBIZPARTNER"/>
    <m/>
    <m/>
    <m/>
    <m/>
    <m/>
    <m/>
    <m/>
    <m/>
    <s v="Management Janji"/>
    <s v="2026-08-19 13:00:00 | Tanggal Pemasangan : 19 Agustus 2026 Jam Pemasangan : 08:00 13:00 Info Tambahan : Hubungi pelanggan dulu sebelum ke lokasi terimakasih"/>
    <s v="FCC"/>
    <s v="16-08-2026 19:10:05"/>
    <d v="2026-08-19T13:00:00"/>
    <m/>
    <s v="PS"/>
    <s v="KBL"/>
    <s v="NO ADDON"/>
    <n v="20260817"/>
    <s v="Completed"/>
    <s v="HSI Bisnis Basic Promo HUT Telkom PSB 70% - 50 Mbps"/>
    <s v="INDIBIZ"/>
    <m/>
    <m/>
    <d v="2026-08-19T13:00:00"/>
    <s v="2026-08-19 13:00:00 | Tanggal Pemasangan : 19 Agustus 2026 Jam Pemasangan : 08:00 13:00 Info Tambahan : Hubungi pelanggan dulu sebelum ke lokasi terimakasih"/>
    <n v="2026"/>
    <n v="8"/>
    <n v="17"/>
    <d v="2026-08-17T00:00:00"/>
    <n v="-2.5416666666642413"/>
    <x v="1"/>
  </r>
  <r>
    <n v="2210"/>
    <n v="1002517036"/>
    <n v="3"/>
    <x v="1"/>
    <n v="5"/>
    <s v="MADIUN"/>
    <s v="MADIUN"/>
    <s v="MNZ"/>
    <s v="REG"/>
    <s v="AO"/>
    <x v="0"/>
    <s v="1P INET"/>
    <s v="Completed (PS)"/>
    <s v="RBS-Regional 3"/>
    <d v="2026-08-10T09:28:57"/>
    <d v="2026-08-11T16:26:53"/>
    <n v="69362148"/>
    <m/>
    <n v="152601214808"/>
    <s v="SPBU 54.631.23"/>
    <s v="ODP-MNZ-FAF/30"/>
    <s v="WO061361480"/>
    <m/>
    <m/>
    <m/>
    <n v="111.48321079999999"/>
    <n v="-7.6186217000000003"/>
    <s v="|MN00285|MYIA-047275191972/POI/LUKMAN ISMAIL/081359305557/loekmanismail@gmail.com"/>
    <s v="MYIB_ASSISTANT"/>
    <m/>
    <m/>
    <m/>
    <m/>
    <m/>
    <m/>
    <m/>
    <m/>
    <s v="Management Janji"/>
    <s v="2026-08-11 15:00:00 | Tanggal pemasangan :11/08/2026 Jam pemasangan : 15.00 Info Tambahan : Hubungi pelanggan dulu sebelum ke lokasi terima kasih."/>
    <s v="FCC"/>
    <d v="2026-10-08T09:40:02"/>
    <d v="2026-08-11T15:00:00"/>
    <m/>
    <s v="PS"/>
    <s v="MNZ"/>
    <s v="NO ADDON"/>
    <n v="20260811"/>
    <s v="Completed"/>
    <s v="HSI Bisnis Promo HUT Telkom PSB 70% - 50 Mbps"/>
    <s v="INDIBIZ"/>
    <m/>
    <m/>
    <d v="2026-08-11T15:00:00"/>
    <s v="2026-08-11 15:00:00 | Tanggal pemasangan :11/08/2026 Jam pemasangan : 15.00 Info Tambahan : Hubungi pelanggan dulu sebelum ke lokasi terima kasih."/>
    <n v="2026"/>
    <n v="8"/>
    <n v="11"/>
    <d v="2026-08-11T00:00:00"/>
    <n v="-0.625"/>
    <x v="1"/>
  </r>
  <r>
    <n v="2211"/>
    <n v="1002506392"/>
    <n v="3"/>
    <x v="5"/>
    <n v="5"/>
    <s v="SINGARJA"/>
    <s v="GIANYAR"/>
    <s v="GIN"/>
    <s v="REG"/>
    <s v="AO"/>
    <x v="0"/>
    <m/>
    <s v="Completed (PS)"/>
    <s v="RBS-Regional 3"/>
    <d v="2026-08-03T15:28:50"/>
    <d v="2026-08-04T20:50:12"/>
    <n v="69357702"/>
    <m/>
    <n v="172407213018"/>
    <s v="SD NEGERI 3 BLAHBATUH"/>
    <s v="ODP-GIN-FP/121"/>
    <s v="WO060857119"/>
    <m/>
    <m/>
    <m/>
    <n v="115.29449750000001"/>
    <n v="-8.5681677999999994"/>
    <s v="|MN02658|/PIC NI MADE ARI SAPUTRI/087854900801/sdnegeri3blahbatuh@gmail.com"/>
    <s v="Sales Force DBS"/>
    <m/>
    <m/>
    <m/>
    <m/>
    <m/>
    <m/>
    <m/>
    <m/>
    <s v="Management Janji"/>
    <s v="2026-08-05 13:00:00|M Janji : 05/08/2026 Jam Pasang : 08.00 NoteÃ‚Â :  hubungi terlebih dahulu sebelum ke lokasi, terima kasih.|40951378|MYDITA"/>
    <s v="FCC"/>
    <d v="2026-03-08T15:39:47"/>
    <d v="2026-08-05T13:00:00"/>
    <m/>
    <s v="PS"/>
    <s v="GIN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13:00:00"/>
    <s v="2026-08-05 13:00:00|M Janji : 05/08/2026 Jam Pasang : 08.00 NoteÃ‚Â :  hubungi terlebih dahulu sebelum ke lokasi, terima kasih.|40951378|MYDITA"/>
    <n v="2026"/>
    <n v="8"/>
    <n v="4"/>
    <d v="2026-08-04T00:00:00"/>
    <n v="-1.5416666666642413"/>
    <x v="1"/>
  </r>
  <r>
    <n v="2212"/>
    <n v="1002516340"/>
    <n v="3"/>
    <x v="3"/>
    <n v="5"/>
    <s v="SBY UTARA"/>
    <s v="LAMONGAN"/>
    <s v="BDG"/>
    <s v="REG"/>
    <s v="AO"/>
    <x v="0"/>
    <m/>
    <s v="Completed (PS)"/>
    <s v="RBS-Regional 3"/>
    <d v="2026-08-09T09:58:11"/>
    <d v="2026-08-10T19:06:20"/>
    <n v="69361730"/>
    <m/>
    <n v="152448204412"/>
    <s v="Warkop DPR"/>
    <s v="ODP-BDG-FC/76"/>
    <s v="WO061313801"/>
    <m/>
    <m/>
    <m/>
    <n v="112.2799067"/>
    <n v="-6.8722193999999996"/>
    <s v="|MN00882|/Warkop DPR/0881026225828/hasanback21@gmail.com/HSI Bisnis Promo HUT Telkom (1:1) 50 Mbps (Rp 355.000) PSB Rp 150.000/Hasan/-6.872349,112.279971"/>
    <s v="Sales Force DBS"/>
    <m/>
    <m/>
    <m/>
    <m/>
    <m/>
    <m/>
    <m/>
    <m/>
    <s v="Management Janji"/>
    <s v="2026-08-10 13:00:00|M Janji : (10/08/2026) jam Pasang : 13:00 Note : hubungi pelanggan jika ingin kelokasi |40981182|MYDITA"/>
    <s v="FCC"/>
    <d v="2026-09-08T10:09:51"/>
    <d v="2026-08-10T13:00:00"/>
    <m/>
    <s v="PS"/>
    <s v="BDG"/>
    <s v="NO ADDON"/>
    <n v="20260810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0T13:00:00"/>
    <s v="2026-08-10 13:00:00|M Janji : (10/08/2026) jam Pasang : 13:00 Note : hubungi pelanggan jika ingin kelokasi |40981182|MYDITA"/>
    <n v="2026"/>
    <n v="8"/>
    <n v="10"/>
    <d v="2026-08-10T00:00:00"/>
    <n v="-0.54166666666424135"/>
    <x v="1"/>
  </r>
  <r>
    <n v="2213"/>
    <n v="1002513294"/>
    <n v="3"/>
    <x v="4"/>
    <n v="4"/>
    <s v="PEKALONGAN"/>
    <s v="SLAWI"/>
    <s v="SLW"/>
    <s v="REG"/>
    <s v="AO"/>
    <x v="0"/>
    <s v="1P INET"/>
    <s v="100 | REVOKE COMPLETED"/>
    <s v="RBS-Regional 3"/>
    <d v="2026-08-06T17:04:56"/>
    <d v="2026-08-11T11:49:49"/>
    <n v="69360291"/>
    <m/>
    <n v="142283119916"/>
    <s v="TK ABA 01 Slawi Kulon"/>
    <s v="ODP-SLW-FN/048 FN/D02/048.01"/>
    <s v="WO061106294"/>
    <m/>
    <m/>
    <m/>
    <n v="109.137838"/>
    <n v="-6.9882210000000002"/>
    <s v="|MN00324|MYIA-022144082534/POI/SOPIATUN/081548082314/aisyiyahslawikulon1@gmail.com"/>
    <s v="MYIB_ASSISTANT"/>
    <m/>
    <m/>
    <m/>
    <m/>
    <m/>
    <m/>
    <m/>
    <m/>
    <s v="Management Janji"/>
    <s v="2026-08-07 15:00:00 | Tanggal pemasangan : 07 AGUSTUS 2026 Jam pemasangan : pagi/siang Info Tambahan : Hubungi pelanggan dulu sebelum ke lokasi terima kasih"/>
    <s v="FCC"/>
    <d v="2026-06-08T17:26:01"/>
    <d v="2026-08-07T15:00:00"/>
    <s v="Kendala Pelanggan"/>
    <s v="REVOKE"/>
    <s v="SLW"/>
    <s v="NO ADDON"/>
    <m/>
    <s v="Revoke Completed"/>
    <s v="HSI Bisnis Basic Promo HUT Telkom PSB 70% - 50 Mbps"/>
    <s v="INDIBIZ"/>
    <m/>
    <m/>
    <d v="2026-08-07T15:00:00"/>
    <s v="2026-08-07 15:00:00 | Tanggal pemasangan : 07 AGUSTUS 2026 Jam pemasangan : pagi/siang Info Tambahan : Hubungi pelanggan dulu sebelum ke lokasi terima kasih"/>
    <m/>
    <m/>
    <m/>
    <e v="#NUM!"/>
    <e v="#NUM!"/>
    <x v="0"/>
  </r>
  <r>
    <n v="2214"/>
    <n v="1002527734"/>
    <n v="3"/>
    <x v="4"/>
    <n v="4"/>
    <s v="PEKALONGAN"/>
    <s v="BREBES"/>
    <s v="BRB"/>
    <s v="REG"/>
    <s v="AO"/>
    <x v="0"/>
    <s v="1P INET"/>
    <s v="Completed (PS)"/>
    <s v="RBS-Regional 3"/>
    <d v="2026-08-15T08:56:56"/>
    <d v="2026-08-15T16:00:09"/>
    <n v="69366555"/>
    <m/>
    <n v="146284106936"/>
    <s v="Chatha saditan"/>
    <s v="ODP-BRB-FG/066 FG/D01/066.01"/>
    <s v="WO061798590"/>
    <m/>
    <m/>
    <m/>
    <n v="109.044517837464"/>
    <n v="-6.8789130877903597"/>
    <s v="MD|MYDB-20260814265415|EC50002/MC50042|Chatha saditan|083160111658"/>
    <s v="MYDIGIBIZPARTNER"/>
    <m/>
    <m/>
    <m/>
    <m/>
    <m/>
    <m/>
    <m/>
    <m/>
    <s v="Management Janji"/>
    <s v="2026-08-18 08:00:00 | Jam Pemasangan : 08:00 - 12.00 Tanggal Pemasangan : 15/08/2026 Info Tambahan : Hubungi pelanggan sebelum datang ke lokasi"/>
    <s v="FCC"/>
    <s v="15-08-2026 09:09:57"/>
    <d v="2026-08-18T08:00:00"/>
    <m/>
    <s v="PS"/>
    <s v="BRB"/>
    <s v="NO ADDON"/>
    <n v="20260815"/>
    <s v="Completed"/>
    <s v="HSI Bisnis Promo HUT Telkom PSB 70% - 300 Mbps"/>
    <s v="INDIBIZ"/>
    <m/>
    <m/>
    <d v="2026-08-18T08:00:00"/>
    <s v="2026-08-18 08:00:00 | Jam Pemasangan : 08:00 - 12.00 Tanggal Pemasangan : 15/08/2026 Info Tambahan : Hubungi pelanggan sebelum datang ke lokasi"/>
    <n v="2026"/>
    <n v="8"/>
    <n v="15"/>
    <d v="2026-08-15T00:00:00"/>
    <n v="-3.3333333333357587"/>
    <x v="1"/>
  </r>
  <r>
    <n v="2215"/>
    <n v="1002529583"/>
    <n v="3"/>
    <x v="6"/>
    <n v="5"/>
    <s v="JEMBER"/>
    <s v="BANYUWANGI"/>
    <s v="GLM"/>
    <s v="REG"/>
    <s v="AO"/>
    <x v="0"/>
    <s v="2P INET + VOICE"/>
    <s v="Completed (PS)"/>
    <s v="RBS-Regional 3"/>
    <d v="2026-08-16T12:25:56"/>
    <d v="2026-08-16T20:22:01"/>
    <n v="69367454"/>
    <n v="3332812005"/>
    <n v="152523202547"/>
    <s v="BAKSO RAMA2 FROZEN FOOD"/>
    <s v="ODP-GLM-FG/11 FG/D03/11.01"/>
    <s v="WO061870738"/>
    <m/>
    <m/>
    <m/>
    <n v="114.117234908044"/>
    <n v="-8.3374425323157997"/>
    <s v="MD|MYDB-20260815265612|DC30004/MC30053|BAKSO RAMA2 FROZEN FOOD|08113503333"/>
    <s v="MYDIGIBIZPARTNER"/>
    <m/>
    <m/>
    <m/>
    <m/>
    <m/>
    <m/>
    <m/>
    <m/>
    <s v="Management Janji"/>
    <s v="2026-08-17 13:00:00 | Tanggal Pemasangan : 17 Agustus 2026 Jam Pemasangan : 08:00 13:00 Info Tambahan : Hubungi pelanggan dulu sebelum ke lokasi terimakasih"/>
    <s v="FCC"/>
    <s v="16-08-2026 12:40:03"/>
    <d v="2026-08-17T13:00:00"/>
    <m/>
    <s v="PS"/>
    <s v="GLM"/>
    <s v="NO ADDON"/>
    <n v="20260816"/>
    <s v="Completed"/>
    <s v="HSI Bisnis Bundling Phone PSB 70% - Free 800 Menit Promo - 200 Mbps"/>
    <s v="INDIBIZ"/>
    <m/>
    <m/>
    <d v="2026-08-17T13:00:00"/>
    <s v="2026-08-17 13:00:00 | Tanggal Pemasangan : 17 Agustus 2026 Jam Pemasangan : 08:00 13:00 Info Tambahan : Hubungi pelanggan dulu sebelum ke lokasi terimakasih"/>
    <n v="2026"/>
    <n v="8"/>
    <n v="16"/>
    <d v="2026-08-16T00:00:00"/>
    <n v="-1.5416666666642413"/>
    <x v="1"/>
  </r>
  <r>
    <n v="2216"/>
    <n v="1002511358"/>
    <n v="3"/>
    <x v="1"/>
    <n v="5"/>
    <s v="KEDIRI"/>
    <s v="KEDIRI"/>
    <s v="NDL"/>
    <s v="REG"/>
    <s v="AO"/>
    <x v="0"/>
    <s v="1P INET"/>
    <s v="Completed (PS)"/>
    <s v="RBS-Regional 3"/>
    <d v="2026-08-05T19:34:56"/>
    <d v="2026-08-06T15:30:04"/>
    <n v="69359494"/>
    <m/>
    <n v="152651206912"/>
    <s v="Jrp JAYA"/>
    <s v="ODP-NDL-FP/05 FP/D01/05.01"/>
    <s v="WO061026248"/>
    <m/>
    <m/>
    <m/>
    <n v="111.9534045"/>
    <n v="-7.9291676999999998"/>
    <s v="|MC20057|MYIA-010679510151/POI/Suyanto/087704519869/yantogembul1982@gmail.com"/>
    <s v="MYIB_ASSISTANT"/>
    <m/>
    <m/>
    <m/>
    <m/>
    <m/>
    <m/>
    <m/>
    <m/>
    <s v="Management Janji"/>
    <s v="2026-08-07 08:00:00 | M Janji : (06/08/2026) jam Pasang pagi / siang  Note : hubungi pelanggan jika ingin kelokasi"/>
    <s v="FCC"/>
    <d v="2026-05-08T19:39:50"/>
    <d v="2026-08-07T08:00:00"/>
    <m/>
    <s v="PS"/>
    <s v="NDL"/>
    <s v="NO ADDON"/>
    <n v="20260806"/>
    <s v="Completed"/>
    <s v="HSI Bisnis Promo HUT Telkom PSB 70% - 200 Mbps"/>
    <s v="INDIBIZ"/>
    <m/>
    <m/>
    <d v="2026-08-07T08:00:00"/>
    <s v="2026-08-07 08:00:00 | M Janji : (06/08/2026) jam Pasang pagi / siang  Note : hubungi pelanggan jika ingin kelokasi"/>
    <n v="2026"/>
    <n v="8"/>
    <n v="6"/>
    <d v="2026-08-06T00:00:00"/>
    <n v="-1.3333333333357587"/>
    <x v="1"/>
  </r>
  <r>
    <n v="2217"/>
    <n v="1002529259"/>
    <n v="3"/>
    <x v="0"/>
    <n v="5"/>
    <s v="MATARAM"/>
    <s v="SUMBAWA"/>
    <s v="MLK"/>
    <s v="REG"/>
    <s v="AO"/>
    <x v="0"/>
    <m/>
    <s v="Completed (PS)"/>
    <s v="RBS-Regional 3"/>
    <d v="2026-08-16T08:58:09"/>
    <d v="2026-08-17T21:30:50"/>
    <n v="69365271"/>
    <m/>
    <n v="172608206064"/>
    <s v="SS VILLA"/>
    <s v="ODP-MLK-FAC/37"/>
    <s v="WO061858470"/>
    <m/>
    <m/>
    <m/>
    <n v="116.74579230000001"/>
    <n v="-8.9673186000000005"/>
    <s v="|MN02367|MYIA-081237795693/POI/MARYANTI/081337270271/srie_fun@yahoo.com"/>
    <s v="Sales Profesional"/>
    <m/>
    <m/>
    <m/>
    <m/>
    <m/>
    <m/>
    <m/>
    <m/>
    <s v="Management Janji"/>
    <s v="2026-08-14 13:00:00 | telp : 081337270271  M Janji : (14/08/2026)  jam Pasang : 09:00  Note : hubungi pelanggan jika ingin kelokasi"/>
    <s v="FCC"/>
    <s v="16-08-2026 09:10:16"/>
    <m/>
    <m/>
    <s v="PS"/>
    <s v="MLK"/>
    <s v="ANTAREZ"/>
    <n v="20260817"/>
    <s v="Completed"/>
    <s v="- 11_11446;Biaya PSB HSI EBIS Tunai di Depan ~ 11[150000]  - E23015;E23015 ~ ES23 - Perangkat ONT[0]  - E23015~null~44292;E23015||11||Abodemen 0[0]  - E23015~null~E23015_SWONTPREM;SWONTPREM ~ Biaya Sewa ONT Premium ~ E23015[50000]  - E23046;E23046 ~ ES23 "/>
    <s v="INDIBIZ"/>
    <m/>
    <m/>
    <d v="2026-08-16T07:00:00"/>
    <s v="2026-08-14 13:00:00 | telp : 081337270271  M Janji : (14/08/2026)  jam Pasang : 09:00  Note : hubungi pelanggan jika ingin kelokasi"/>
    <n v="2026"/>
    <n v="8"/>
    <n v="17"/>
    <d v="2026-08-17T00:00:00"/>
    <n v="0.70833333333575865"/>
    <x v="1"/>
  </r>
  <r>
    <n v="2218"/>
    <n v="1002504908"/>
    <n v="3"/>
    <x v="4"/>
    <n v="4"/>
    <s v="PEKALONGAN"/>
    <s v="PEKALONGAN"/>
    <s v="KDW"/>
    <s v="REG"/>
    <s v="AO"/>
    <x v="0"/>
    <s v="1P INET"/>
    <s v="Completed (PS)"/>
    <s v="RBS-Regional 3"/>
    <d v="2026-08-01T18:17:57"/>
    <d v="2026-08-02T15:02:06"/>
    <n v="69356882"/>
    <m/>
    <n v="146285103738"/>
    <s v="Kawisari Pekalongan"/>
    <s v="ODP-KDW-FA/031 FA/D01/031.01"/>
    <s v="WO060678504"/>
    <m/>
    <m/>
    <m/>
    <n v="109.657574030394"/>
    <n v="-6.9703843751397603"/>
    <s v="|MN02342|MYIA-005227789858/POI/Ilham Dwi Cahyo/082133378944/ilham8dc@gmail.com"/>
    <s v="MYIB_ASSISTANT"/>
    <m/>
    <m/>
    <m/>
    <m/>
    <m/>
    <m/>
    <m/>
    <m/>
    <s v="Management Janji"/>
    <s v="2026-08-02 15:00:00 | telp :082133378944 Tanggal pemasangan :02/08/2026 Jam pemasangan : pagi/siang Info Tambahan : Hubungi pelanggan dulu sebelum ke lokasi terima kasih"/>
    <s v="FCC"/>
    <d v="2026-01-08T18:25:26"/>
    <d v="2026-08-02T15:00:00"/>
    <m/>
    <s v="PS"/>
    <s v="KDW"/>
    <s v="NO ADDON"/>
    <n v="20260802"/>
    <s v="Completed"/>
    <s v="HSI Bisnis Promo HUT Telkom PSB 70% - 200 Mbps"/>
    <s v="INDIBIZ"/>
    <m/>
    <m/>
    <d v="2026-08-02T15:00:00"/>
    <s v="2026-08-02 15:00:00 | telp :082133378944 Tanggal pemasangan :02/08/2026 Jam pemasangan : pagi/siang Info Tambahan : Hubungi pelanggan dulu sebelum ke lokasi terima kasih"/>
    <n v="2026"/>
    <n v="8"/>
    <n v="2"/>
    <d v="2026-08-02T00:00:00"/>
    <n v="-0.625"/>
    <x v="1"/>
  </r>
  <r>
    <n v="2219"/>
    <n v="1002523277"/>
    <n v="3"/>
    <x v="3"/>
    <n v="5"/>
    <s v="SBY UTARA"/>
    <s v="KENJERAN"/>
    <s v="KBL"/>
    <s v="REG"/>
    <s v="AO"/>
    <x v="0"/>
    <m/>
    <s v="Completed (PS)"/>
    <s v="RBS-Regional 3"/>
    <d v="2026-08-13T08:20:18"/>
    <d v="2026-08-13T21:23:22"/>
    <n v="69364684"/>
    <m/>
    <n v="152401227405"/>
    <s v="UZGAMING SURABAYA"/>
    <s v="ODP-KBL-FGJ/25"/>
    <s v="WO061654453"/>
    <m/>
    <m/>
    <m/>
    <n v="112.73247259999999"/>
    <n v="-7.2233419000000003"/>
    <s v="|MN02446|/UZGAMING SURABAYA/UFAIRAH/081334230368/uffairahabdulaziz@gmail.com/HSI Bisnis Promo HUT Telkom (1:1) 100 Mbps (Rp 535.000) PSB Rp 150.000/"/>
    <s v="Sales Force DBS"/>
    <m/>
    <m/>
    <m/>
    <m/>
    <m/>
    <m/>
    <m/>
    <m/>
    <s v="Management Janji"/>
    <s v="2026-08-14 11:00:00|Tanggal pemasangan: 14/08/2026 Jam pemasangan : pagi / siang Info Tambahan : Hubungi pelanggan dulu sebelum ke lokasi terima kasih.|40951377|MYDITA"/>
    <s v="FCC"/>
    <s v="13-08-2026 08:25:29"/>
    <d v="2026-08-14T11:00:00"/>
    <m/>
    <s v="PS"/>
    <s v="KBL"/>
    <s v="NO ADDON"/>
    <n v="20260813"/>
    <s v="Completed"/>
    <s v="- SP_NOSS;SP_NOSS ~ Internet NOSS Multispeed Network[0]  - SP_NOSS;SP_NOSS ~ Internet NOSS Multispeed Network[0]  - E23015;E23015 ~ ES23 - Perangkat ONT[0]  - E23015~null~44292;E23015||11||Abodemen 0[0]  - E23015~null~E23015_SWONTPREM;SWONTPREM ~ Biaya Se"/>
    <s v="INDIBIZ"/>
    <m/>
    <m/>
    <d v="2026-08-14T11:00:00"/>
    <s v="2026-08-14 11:00:00|Tanggal pemasangan: 14/08/2026 Jam pemasangan : pagi / siang Info Tambahan : Hubungi pelanggan dulu sebelum ke lokasi terima kasih.|40951377|MYDITA"/>
    <n v="2026"/>
    <n v="8"/>
    <n v="13"/>
    <d v="2026-08-13T00:00:00"/>
    <n v="-1.4583333333357587"/>
    <x v="1"/>
  </r>
  <r>
    <n v="2220"/>
    <n v="1002524861"/>
    <n v="3"/>
    <x v="4"/>
    <n v="4"/>
    <s v="SEMARANG"/>
    <s v="KENDAL"/>
    <s v="KDL"/>
    <s v="REG"/>
    <s v="AO"/>
    <x v="0"/>
    <s v="1P INET"/>
    <s v="Completed (PS)"/>
    <s v="RBS-Regional 3"/>
    <d v="2026-08-13T16:07:56"/>
    <d v="2026-08-14T14:50:14"/>
    <n v="69365398"/>
    <m/>
    <n v="146457106173"/>
    <s v="SPBU 44.513.05 JAMBEARUM"/>
    <s v="ODP-KDL-FP/043 FP/D13/043.01"/>
    <s v="WO061689457"/>
    <m/>
    <m/>
    <m/>
    <n v="110.178022"/>
    <n v="-6.9227410000000003"/>
    <s v="|MN02184|MYIA-087855599869/POI/OKE /082134581204/spbujambearum2@gmail.com"/>
    <s v="MYIB_ASSISTANT"/>
    <m/>
    <m/>
    <m/>
    <m/>
    <m/>
    <m/>
    <m/>
    <m/>
    <s v="Management Janji"/>
    <s v="2026-08-14 13:00:00 | Nama PIC : Dani No HP : 082134581204 Alt :  M Janji : 14/08/2026 Jam Pasang : 08.00  - 13:00  NoteÃ‚Â :  hubungi terlebih dahulu sebelum ke lokasi, terima kasih."/>
    <s v="FCC"/>
    <s v="13-08-2026 16:09:57"/>
    <d v="2026-08-14T13:00:00"/>
    <m/>
    <s v="PS"/>
    <s v="KDL"/>
    <s v="NO ADDON"/>
    <n v="20260814"/>
    <s v="Completed"/>
    <s v="HSI Bisnis Basic Promo HUT Telkom PSB 70% - 100 Mbps"/>
    <s v="INDIBIZ"/>
    <m/>
    <m/>
    <d v="2026-08-14T13:00:00"/>
    <s v="2026-08-14 13:00:00 | Nama PIC : Dani No HP : 082134581204 Alt :  M Janji : 14/08/2026 Jam Pasang : 08.00  - 13:00  NoteÃ‚Â :  hubungi terlebih dahulu sebelum ke lokasi, terima kasih."/>
    <n v="2026"/>
    <n v="8"/>
    <n v="14"/>
    <d v="2026-08-14T00:00:00"/>
    <n v="-0.54166666666424135"/>
    <x v="1"/>
  </r>
  <r>
    <n v="2221"/>
    <n v="1002520458"/>
    <n v="3"/>
    <x v="5"/>
    <n v="5"/>
    <s v="SINGARJA"/>
    <s v="KLUNGKUNG"/>
    <s v="APR"/>
    <s v="REG"/>
    <s v="AO"/>
    <x v="0"/>
    <m/>
    <s v="Completed (PS)"/>
    <s v="RBS-Regional 3"/>
    <d v="2026-08-11T15:26:07"/>
    <d v="2026-08-13T20:16:36"/>
    <n v="69363545"/>
    <m/>
    <n v="172404209329"/>
    <s v="PT SARI BALI TIMUR"/>
    <s v="ODP-APR-FK/28"/>
    <s v="WO061557823"/>
    <m/>
    <m/>
    <m/>
    <n v="115.6157618"/>
    <n v="-8.4771365999999997"/>
    <s v="|MN02750|/CP I WAYAN SUKADANA/085974653039/spbu.bali.5480804.ayani@gmail.com"/>
    <s v="Sales Force DBS"/>
    <m/>
    <m/>
    <m/>
    <m/>
    <m/>
    <m/>
    <m/>
    <m/>
    <s v="Management Janji"/>
    <s v="2026-08-13 08:00:00| M Janji : (13/AGUSTUS/2026) jam Pasang : 09:00 Note : hubungi pelanggan jika ingin kelokasi|40900827|MYDITA"/>
    <s v="FCC"/>
    <d v="2026-11-08T15:39:49"/>
    <d v="2026-08-13T08:00:00"/>
    <m/>
    <s v="PS"/>
    <s v="APR"/>
    <s v="NO ADDON"/>
    <n v="20260813"/>
    <s v="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13T08:00:00"/>
    <s v="2026-08-13 08:00:00| M Janji : (13/AGUSTUS/2026) jam Pasang : 09:00 Note : hubungi pelanggan jika ingin kelokasi|40900827|MYDITA"/>
    <n v="2026"/>
    <n v="8"/>
    <n v="13"/>
    <d v="2026-08-13T00:00:00"/>
    <n v="-0.33333333333575865"/>
    <x v="1"/>
  </r>
  <r>
    <n v="2222"/>
    <n v="1002519656"/>
    <n v="3"/>
    <x v="2"/>
    <n v="4"/>
    <s v="MAGELANG"/>
    <s v="TEMANGGUNG"/>
    <s v="PRN"/>
    <s v="REG"/>
    <s v="AO"/>
    <x v="0"/>
    <s v="1P INET"/>
    <s v="Completed (PS)"/>
    <s v="RBS-Regional 3"/>
    <d v="2026-08-11T11:58:56"/>
    <d v="2026-08-12T12:00:44"/>
    <n v="69363213"/>
    <m/>
    <n v="141149112789"/>
    <s v="SPBU 44 562 01 NGADIREJO"/>
    <s v="ODP-PRN-FAL/088 FAL/D08/088.01"/>
    <s v="WO061485106"/>
    <m/>
    <m/>
    <m/>
    <n v="110.05897520000001"/>
    <n v="-7.2269578000000001"/>
    <s v="|MN02495|MYIA-056603167985/POI/YUDHY CHRISTIANTO/081575897826/spbungadirejo@gmail.com"/>
    <s v="MYIB_ASSISTANT"/>
    <m/>
    <m/>
    <m/>
    <m/>
    <m/>
    <m/>
    <m/>
    <m/>
    <s v="Management Janji"/>
    <s v="2026-08-12 08:00:00 | Jam pemasangan : 12.00 Info Tambahan : Hubungi pelanggan dulu sebelum ke lokasi terimakasih "/>
    <s v="FCC"/>
    <d v="2026-11-08T12:10:44"/>
    <d v="2026-08-12T08:00:00"/>
    <m/>
    <s v="PS"/>
    <s v="PRN"/>
    <s v="NO ADDON"/>
    <n v="20260812"/>
    <s v="Completed"/>
    <s v="HSI Bisnis Basic Promo HUT Telkom PSB 70% - 100 Mbps"/>
    <s v="INDIBIZ"/>
    <m/>
    <m/>
    <d v="2026-08-12T08:00:00"/>
    <s v="2026-08-12 08:00:00 | Jam pemasangan : 12.00 Info Tambahan : Hubungi pelanggan dulu sebelum ke lokasi terimakasih "/>
    <n v="2026"/>
    <n v="8"/>
    <n v="12"/>
    <d v="2026-08-12T00:00:00"/>
    <n v="-0.33333333333575865"/>
    <x v="1"/>
  </r>
  <r>
    <n v="2223"/>
    <n v="1002518937"/>
    <n v="3"/>
    <x v="1"/>
    <n v="5"/>
    <s v="MADIUN"/>
    <s v="PONOROGO"/>
    <s v="PON"/>
    <s v="REG"/>
    <s v="AO"/>
    <x v="0"/>
    <s v="1P INET"/>
    <s v="Completed (PS)"/>
    <s v="RBS-Regional 3"/>
    <d v="2026-08-11T09:04:56"/>
    <d v="2026-08-12T11:28:49"/>
    <n v="69362916"/>
    <m/>
    <n v="152604231088"/>
    <s v="SPBU 54.634.02"/>
    <s v="ODP-PON-FAM/07 FAM/D02/07.01"/>
    <s v="WO061464642"/>
    <m/>
    <m/>
    <m/>
    <n v="111.450773"/>
    <n v="-7.8651720000000003"/>
    <s v="|MN00282|MYIA-089560270254/POI/Fajar Isnani/08123420960/isnani1964@gmail.com"/>
    <s v="MYIB_ASSISTANT"/>
    <m/>
    <m/>
    <m/>
    <m/>
    <m/>
    <m/>
    <m/>
    <m/>
    <s v="Management Janji"/>
    <s v="2026-08-12 08:00:00 | M Janji : (12/08/2026) jam Pasang : 09:00 Note : hubungi pelanggan jika ingin kelokasi "/>
    <s v="FCC"/>
    <d v="2026-11-08T09:09:52"/>
    <d v="2026-08-12T08:00:00"/>
    <m/>
    <s v="PS"/>
    <s v="PON"/>
    <s v="NO ADDON"/>
    <n v="20260812"/>
    <s v="Completed"/>
    <s v="HSI Bisnis Promo HUT Telkom PSB 70% - 50 Mbps"/>
    <s v="INDIBIZ"/>
    <m/>
    <m/>
    <d v="2026-08-12T08:00:00"/>
    <s v="2026-08-12 08:00:00 | M Janji : (12/08/2026) jam Pasang : 09:00 Note : hubungi pelanggan jika ingin kelokasi "/>
    <n v="2026"/>
    <n v="8"/>
    <n v="12"/>
    <d v="2026-08-12T00:00:00"/>
    <n v="-0.33333333333575865"/>
    <x v="1"/>
  </r>
  <r>
    <n v="2224"/>
    <n v="1002504703"/>
    <n v="3"/>
    <x v="0"/>
    <n v="5"/>
    <s v="MATARAM"/>
    <s v="LOMBOK BARAT TENGAH"/>
    <s v="PRY"/>
    <s v="REG"/>
    <s v="AO"/>
    <x v="0"/>
    <m/>
    <s v="Completed (PS)"/>
    <s v="RBS-Regional 3"/>
    <d v="2026-08-01T15:14:53"/>
    <d v="2026-08-01T18:36:33"/>
    <n v="69355267"/>
    <m/>
    <n v="172603791294"/>
    <s v="FOTOCOPY &amp; FREYA STERE"/>
    <s v="ODP-PYA-FAC/14"/>
    <s v="WO060663754"/>
    <m/>
    <m/>
    <m/>
    <n v="116.35271"/>
    <n v="-8.7611399839999997"/>
    <s v="MD|MYDB-20260730263940|SC00001/MC00069|FOTOCOPY &amp; FREYA STERE|081929345162"/>
    <s v="MYDIGIBIZPARTNER"/>
    <m/>
    <m/>
    <m/>
    <m/>
    <m/>
    <m/>
    <m/>
    <m/>
    <s v="Management Janji"/>
    <s v="2026-07-31 15:00:00 | Nama PIC : Bp Andre  No HP : 081929345162  No Alt : -  M Janji :  31 Juli  2026  Jam Pasang : Pagi / Siang  Note : hubungi pelanggan jika ingin kelokasi"/>
    <s v="FCC"/>
    <d v="2026-01-08T15:25:05"/>
    <m/>
    <m/>
    <s v="PS"/>
    <s v="PRY"/>
    <s v="NO ADDON"/>
    <n v="20260801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1T07:00:00"/>
    <s v="2026-07-31 15:00:00 | Nama PIC : Bp Andre  No HP : 081929345162  No Alt : -  M Janji :  31 Juli  2026  Jam Pasang : Pagi / Siang  Note : hubungi pelanggan jika ingin kelokasi"/>
    <n v="2026"/>
    <n v="8"/>
    <n v="1"/>
    <d v="2026-08-01T00:00:00"/>
    <n v="-0.29166666666424135"/>
    <x v="1"/>
  </r>
  <r>
    <n v="2225"/>
    <n v="1002511685"/>
    <n v="3"/>
    <x v="1"/>
    <n v="5"/>
    <s v="KEDIRI"/>
    <s v="KEDIRI"/>
    <s v="GUR"/>
    <s v="REG"/>
    <s v="AO"/>
    <x v="0"/>
    <s v="1P INET"/>
    <s v="98 | OSS - CANCEL COMPLETE"/>
    <s v="RBS-Regional 3"/>
    <d v="2026-08-06T09:55:56"/>
    <d v="2026-08-06T16:43:03"/>
    <n v="69359690"/>
    <m/>
    <n v="152625207181"/>
    <s v="KLINIK BEANDVEL MEDIKA"/>
    <s v="ODP-GUR-FM/02 FM/D01/02.01"/>
    <s v="WO061048317"/>
    <m/>
    <m/>
    <m/>
    <n v="112.07078788429401"/>
    <n v="-7.7949401242860903"/>
    <s v="MD|MYDB-20260805264422|DN00001/MN01011|KLINIK BEANDVEL MEDIKA|081336438959"/>
    <s v="MYDIGIBIZPARTNER"/>
    <m/>
    <m/>
    <m/>
    <m/>
    <m/>
    <m/>
    <m/>
    <m/>
    <s v="Management Janji"/>
    <s v="2026-08-07 08:00:00 | Nama PIC : bapak misbah No HP : 081336438959 No Alternatif : 08113373369 M Janji : 07/07/2026 Jam Pasang : Pagi NoteÃ‚Â :  Hubungi terlebih dahulu sebelum ke lokasi "/>
    <s v="FCC"/>
    <d v="2026-06-08T10:10:02"/>
    <d v="2026-08-07T08:00:00"/>
    <s v="Kendala Teknik"/>
    <s v="CANCEL"/>
    <s v="GUR"/>
    <s v="NO ADDON"/>
    <m/>
    <s v="Cancel Completed"/>
    <s v="HSI Bisnis Promo HUT Telkom PSB 70% - 50 Mbps"/>
    <s v="INDIBIZ"/>
    <m/>
    <m/>
    <d v="2026-08-07T08:00:00"/>
    <s v="2026-08-07 08:00:00 | Nama PIC : bapak misbah No HP : 081336438959 No Alternatif : 08113373369 M Janji : 07/07/2026 Jam Pasang : Pagi NoteÃ‚Â :  Hubungi terlebih dahulu sebelum ke lokasi "/>
    <m/>
    <m/>
    <m/>
    <e v="#NUM!"/>
    <e v="#NUM!"/>
    <x v="0"/>
  </r>
  <r>
    <n v="2226"/>
    <n v="1002524089"/>
    <n v="3"/>
    <x v="7"/>
    <n v="4"/>
    <s v="KUDUS"/>
    <s v="PURWODADI"/>
    <s v="GDO"/>
    <s v="REG"/>
    <s v="AO"/>
    <x v="0"/>
    <m/>
    <s v="Completed (PS)"/>
    <s v="RBS-Regional 3"/>
    <d v="2026-08-13T12:25:30"/>
    <d v="2026-08-13T16:02:13"/>
    <n v="69363010"/>
    <m/>
    <n v="142521103428"/>
    <s v="SPBU 445810"/>
    <s v="ODP-GDO-FD/007"/>
    <s v="WO061661016"/>
    <m/>
    <m/>
    <m/>
    <n v="110.69896666"/>
    <n v="-7.0201833379999998"/>
    <s v="|MN01047|MYIA-000499380560/POI/MUHAMMAD ARIFIN/085346121580/4458102@gmail.com"/>
    <s v="Amex"/>
    <m/>
    <m/>
    <m/>
    <m/>
    <m/>
    <m/>
    <m/>
    <m/>
    <s v="Management Janji"/>
    <s v="2026-08-12 08:00:00 | Nama PIC:  bp muh arifin  No HP: 085346121580  Alt:  Tanggal: 12/8/2026  Jam Pasang: Pagi  Note: Hubungi sebelum ke lokasi, terimakasih."/>
    <s v="FCC"/>
    <s v="13-08-2026 12:39:48"/>
    <m/>
    <m/>
    <s v="PS"/>
    <s v="GDO"/>
    <s v="NO ADDON"/>
    <n v="20260813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3T07:00:00"/>
    <s v="2026-08-12 08:00:00 | Nama PIC:  bp muh arifin  No HP: 085346121580  Alt:  Tanggal: 12/8/2026  Jam Pasang: Pagi  Note: Hubungi sebelum ke lokasi, terimakasih."/>
    <n v="2026"/>
    <n v="8"/>
    <n v="13"/>
    <d v="2026-08-13T00:00:00"/>
    <n v="-0.29166666666424135"/>
    <x v="1"/>
  </r>
  <r>
    <n v="2227"/>
    <n v="1002518667"/>
    <n v="3"/>
    <x v="0"/>
    <n v="5"/>
    <s v="MATARAM"/>
    <s v="SUMBAWA"/>
    <s v="MLK"/>
    <s v="REG"/>
    <s v="AO"/>
    <x v="0"/>
    <m/>
    <s v="Completed (PS)"/>
    <s v="RBS-Regional 3"/>
    <d v="2026-08-10T18:11:35"/>
    <d v="2026-08-11T20:53:56"/>
    <n v="69361494"/>
    <m/>
    <n v="172608206138"/>
    <s v="CENTRAL KOPI"/>
    <s v="ODP-MLK-FAD/04"/>
    <s v="WO061442860"/>
    <m/>
    <m/>
    <m/>
    <n v="116.7442223"/>
    <n v="-8.9133095999999998"/>
    <s v="|MN02367|MYIA-015083076541/POI/REZA RAMDHANI PUTRA/085942520002/rezaecha286@gmail.com"/>
    <s v="Sales Profesional"/>
    <m/>
    <m/>
    <m/>
    <m/>
    <m/>
    <m/>
    <m/>
    <m/>
    <s v="Management Janji"/>
    <s v="2026-08-09 13:00:00 | M Janji : 9 agustus 2026  jam Pasang : siang  Note : hubungi pelanggan jika ingin kelokasi  "/>
    <s v="FCC"/>
    <d v="2026-10-08T18:39:50"/>
    <m/>
    <m/>
    <s v="PS"/>
    <s v="MLK"/>
    <s v="NO ADDON"/>
    <n v="2026081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7:00:00"/>
    <s v="2026-08-09 13:00:00 | M Janji : 9 agustus 2026  jam Pasang : siang  Note : hubungi pelanggan jika ingin kelokasi  "/>
    <n v="2026"/>
    <n v="8"/>
    <n v="11"/>
    <d v="2026-08-11T00:00:00"/>
    <n v="0.70833333333575865"/>
    <x v="1"/>
  </r>
  <r>
    <n v="2228"/>
    <n v="1002525844"/>
    <n v="3"/>
    <x v="3"/>
    <n v="5"/>
    <s v="SBY UTARA"/>
    <s v="GRESIK"/>
    <s v="CRM"/>
    <s v="REG"/>
    <s v="AO"/>
    <x v="0"/>
    <s v="1P INET"/>
    <s v="Completed (PS)"/>
    <s v="RBS-Regional 3"/>
    <d v="2026-08-14T10:19:56"/>
    <d v="2026-08-14T17:33:19"/>
    <n v="69365787"/>
    <m/>
    <n v="152446245143"/>
    <s v="UPT SMP NEGERI 5 GRESIK RUANG GURU"/>
    <s v="GCL-CRM-F03/04 GCL/F03/04.01"/>
    <s v="WO061726664"/>
    <m/>
    <m/>
    <m/>
    <n v="112.564652971923"/>
    <n v="-7.2350750104668604"/>
    <s v="MD|MYDB-20260814265298|DN00001/MN02100|UPT SMP NEGERI 5 GRESIK RUANG GURU|085649927000"/>
    <s v="MYDIGIBIZPARTNER"/>
    <m/>
    <m/>
    <m/>
    <m/>
    <m/>
    <m/>
    <m/>
    <m/>
    <s v="Management Janji"/>
    <s v="2026-08-15 10:00:00 | Waktu pemasangan : 15 agustus 2026 Jam pemasangan : 08.00 - 12.00 Info Tambahan : Hubungi pelanggan dulu sebelum ke lokasi terimakasih "/>
    <s v="FCC"/>
    <s v="14-08-2026 10:39:51"/>
    <d v="2026-08-15T10:00:00"/>
    <m/>
    <s v="PS"/>
    <s v="CRM"/>
    <s v="NO ADDON"/>
    <n v="20260814"/>
    <s v="Completed"/>
    <s v="HSI Bisnis Promo HUT Telkom PSB 70% - 300 Mbps"/>
    <s v="INDIBIZ"/>
    <m/>
    <m/>
    <d v="2026-08-15T10:00:00"/>
    <s v="2026-08-15 10:00:00 | Waktu pemasangan : 15 agustus 2026 Jam pemasangan : 08.00 - 12.00 Info Tambahan : Hubungi pelanggan dulu sebelum ke lokasi terimakasih "/>
    <n v="2026"/>
    <n v="8"/>
    <n v="14"/>
    <d v="2026-08-14T00:00:00"/>
    <n v="-1.4166666666642413"/>
    <x v="1"/>
  </r>
  <r>
    <n v="2229"/>
    <n v="1002531346"/>
    <n v="3"/>
    <x v="4"/>
    <n v="4"/>
    <s v="PEKALONGAN"/>
    <s v="BREBES"/>
    <s v="BKA"/>
    <s v="REG"/>
    <s v="AO"/>
    <x v="0"/>
    <s v="1P INET"/>
    <s v="102 | FOLLOW UP COMPLETED"/>
    <s v="RBS-Regional 3"/>
    <d v="2026-08-17T17:14:57"/>
    <d v="2026-08-18T15:48:45"/>
    <n v="69368313"/>
    <m/>
    <n v="142205105676"/>
    <s v="brilink rancawuluh"/>
    <s v="ODP-BKA-FJ/081 FJ/D04/081.01"/>
    <s v="WO061948340"/>
    <m/>
    <m/>
    <m/>
    <n v="108.94557215273301"/>
    <n v="-6.91047706838539"/>
    <s v="MD|MYDB-20260817265885|EC50002/MC50042|brilink rancawuluh|083160111646"/>
    <s v="MYDIGIBIZPARTNER"/>
    <m/>
    <m/>
    <m/>
    <m/>
    <m/>
    <m/>
    <m/>
    <m/>
    <s v="Management Janji"/>
    <s v="2026-08-18 15:00:00 | telp :083160111646 alt : Tanggal pemasangan :18/08/2026 Jam pemasangan : pagi/siang Info Tambahan : Hubungi pelanggan dulu sebelum ke lokasi terima kasih."/>
    <s v="FCC"/>
    <s v="17-08-2026 17:39:44"/>
    <d v="2026-08-18T15:00:00"/>
    <m/>
    <s v="REVOKE"/>
    <s v="BKA"/>
    <s v="NO ADDON"/>
    <m/>
    <s v="Follow Up Revoke Completed, New Order ID : SC1002533966"/>
    <s v="HSI Bisnis Promo HUT Telkom PSB 70% - 300 Mbps"/>
    <s v="INDIBIZ"/>
    <m/>
    <m/>
    <d v="2026-08-18T15:00:00"/>
    <s v="2026-08-18 15:00:00 | telp :083160111646 alt : Tanggal pemasangan :18/08/2026 Jam pemasangan : pagi/siang Info Tambahan : Hubungi pelanggan dulu sebelum ke lokasi terima kasih."/>
    <m/>
    <m/>
    <m/>
    <e v="#NUM!"/>
    <e v="#NUM!"/>
    <x v="0"/>
  </r>
  <r>
    <n v="2230"/>
    <n v="1002508551"/>
    <n v="3"/>
    <x v="3"/>
    <n v="5"/>
    <s v="MADURA"/>
    <s v="BANGKALAN"/>
    <s v="ARB"/>
    <s v="REG"/>
    <s v="AO"/>
    <x v="0"/>
    <m/>
    <s v="Completed (PS)"/>
    <s v="RBS-Regional 3"/>
    <d v="2026-08-04T14:28:32"/>
    <d v="2026-08-04T14:59:38"/>
    <n v="69355813"/>
    <m/>
    <n v="152439205247"/>
    <s v="RA Tarbiyatus Shibyan"/>
    <s v="ODP-ARB-FD/09"/>
    <s v="WO060903122"/>
    <m/>
    <m/>
    <m/>
    <n v="112.941172120055"/>
    <n v="-6.9937110643435796"/>
    <s v="MD|MYDB-20260730263919|DN00001/MN00572|RA Tarbiyatus Shibyan|087836573970"/>
    <s v="MYDIGIBIZPARTNER"/>
    <m/>
    <m/>
    <m/>
    <m/>
    <m/>
    <m/>
    <m/>
    <m/>
    <s v="Management Janji"/>
    <s v="2026-08-01 13:00:00 | telp :082230329871  alt :  pagi / siang 01/08/2026  hub sebelum ke lokasi "/>
    <s v="FCC"/>
    <d v="2026-04-08T14:40:14"/>
    <m/>
    <m/>
    <s v="PS"/>
    <s v="ARB"/>
    <s v="NETMONK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07:00:00"/>
    <s v="2026-08-01 13:00:00 | telp :082230329871  alt :  pagi / siang 01/08/2026  hub sebelum ke lokasi "/>
    <n v="2026"/>
    <n v="8"/>
    <n v="4"/>
    <d v="2026-08-04T00:00:00"/>
    <n v="-0.29166666666424135"/>
    <x v="1"/>
  </r>
  <r>
    <n v="2231"/>
    <n v="1002528922"/>
    <n v="3"/>
    <x v="3"/>
    <n v="5"/>
    <s v="SBY UTARA"/>
    <s v="LAMONGAN"/>
    <s v="LMG"/>
    <s v="REG"/>
    <s v="AO"/>
    <x v="0"/>
    <s v="1P INET"/>
    <s v="Completed (PS)"/>
    <s v="RBS-Regional 3"/>
    <d v="2026-08-15T19:32:57"/>
    <d v="2026-08-16T14:23:25"/>
    <n v="69367230"/>
    <m/>
    <n v="152433910020"/>
    <s v="yayasan pondok pesantren bustanul hikmah"/>
    <s v="ODP-LMG-FQ/33 FQ/D02/33.01"/>
    <s v="WO061845544"/>
    <m/>
    <m/>
    <m/>
    <n v="112.362261861562"/>
    <n v="-7.2598781317964596"/>
    <s v="MD|MYDB-20260815265583|DN00001/MN00018|yayasan pondok pesantren bustanul hikmah|082142570633"/>
    <s v="MYDIGIBIZPARTNER"/>
    <m/>
    <m/>
    <m/>
    <m/>
    <m/>
    <m/>
    <m/>
    <m/>
    <s v="Management Janji"/>
    <s v="2026-08-17 13:00:00 | Nama PIC:  bp chairul umam  No HP: 082142570633 Alt: Tanggal: 17/08/2026 Jam Pasang: Siang Note: Hubungi sebelum ke lokasi, terimakasih. "/>
    <s v="FCC"/>
    <s v="15-08-2026 19:39:46"/>
    <d v="2026-08-17T13:00:00"/>
    <m/>
    <s v="PS"/>
    <s v="LMG"/>
    <s v="NO ADDON"/>
    <n v="20260816"/>
    <s v="Completed"/>
    <s v="HSI Bisnis Promo HUT Telkom PSB 70% - 150 Mbps"/>
    <s v="INDIBIZ"/>
    <m/>
    <m/>
    <d v="2026-08-17T13:00:00"/>
    <s v="2026-08-17 13:00:00 | Nama PIC:  bp chairul umam  No HP: 082142570633 Alt: Tanggal: 17/08/2026 Jam Pasang: Siang Note: Hubungi sebelum ke lokasi, terimakasih. "/>
    <n v="2026"/>
    <n v="8"/>
    <n v="16"/>
    <d v="2026-08-16T00:00:00"/>
    <n v="-1.5416666666642413"/>
    <x v="1"/>
  </r>
  <r>
    <n v="2232"/>
    <n v="1002534605"/>
    <n v="3"/>
    <x v="1"/>
    <n v="5"/>
    <s v="MALANG"/>
    <s v="KEPANJEN"/>
    <s v="GDI"/>
    <s v="REG"/>
    <s v="AO"/>
    <x v="0"/>
    <s v="1P INET"/>
    <s v="MIE - SEND SURVEY"/>
    <s v="RBS-Regional 3"/>
    <d v="2026-08-18T18:11:56"/>
    <d v="2026-08-18T18:14:01"/>
    <n v="69369479"/>
    <m/>
    <n v="152715213469"/>
    <s v="al fatih cell"/>
    <s v="ODP-GDI-FV/11 FV/D02/11.01"/>
    <s v="WO062049739"/>
    <m/>
    <m/>
    <m/>
    <n v="112.61934558057899"/>
    <n v="-8.1855569122367005"/>
    <s v="|MN02462|MYIA-020490108781/POI/alfatih/085655777455/alfatih.cell297@gmail.com"/>
    <s v="MYIB_ASSISTANT"/>
    <m/>
    <m/>
    <m/>
    <m/>
    <m/>
    <m/>
    <m/>
    <m/>
    <s v="Management Janji"/>
    <s v="2026-08-19 15:00:00 | Nama : BP ARIFIN (OWNER) No Hp : 085655777455 No Alt :  Tgl Pemasangan : 19 Agustus 2026 Interval : PAGI  Note : Hubungi pelanggan terlebih dahulu"/>
    <s v="FCC"/>
    <s v="18-08-2026 18:25:35"/>
    <d v="2026-08-19T15:00:00"/>
    <m/>
    <s v="SURVEY_NEW_MANJA"/>
    <s v="GDI"/>
    <s v="NO ADDON"/>
    <m/>
    <s v="MIE - SEND SURVEY"/>
    <s v="HSI Bisnis PSB 70% - 150 Mbps"/>
    <s v="INDIBIZ"/>
    <m/>
    <m/>
    <d v="2026-08-19T15:00:00"/>
    <s v="2026-08-19 15:00:00 | Nama : BP ARIFIN (OWNER) No Hp : 085655777455 No Alt :  Tgl Pemasangan : 19 Agustus 2026 Interval : PAGI  Note : Hubungi pelanggan terlebih dahulu"/>
    <m/>
    <m/>
    <m/>
    <e v="#NUM!"/>
    <e v="#NUM!"/>
    <x v="0"/>
  </r>
  <r>
    <n v="2233"/>
    <n v="1002513785"/>
    <n v="3"/>
    <x v="7"/>
    <n v="4"/>
    <s v="KUDUS"/>
    <s v="PURWODADI"/>
    <s v="WRO"/>
    <s v="REG"/>
    <s v="AO"/>
    <x v="0"/>
    <s v="1P INET"/>
    <s v="Completed (PS)"/>
    <s v="RBS-Regional 3"/>
    <d v="2026-08-07T09:10:57"/>
    <d v="2026-08-09T17:07:53"/>
    <n v="69360421"/>
    <m/>
    <n v="142509107221"/>
    <s v="ENHA KOMPUTER"/>
    <s v="ODP-WRO-FA/018 FA/F01/018.01"/>
    <s v="WO061135601"/>
    <m/>
    <m/>
    <m/>
    <n v="111.0093541"/>
    <n v="-7.0867570999999998"/>
    <s v="|MN01314|MYIA-090895004894/POI/MOH JASMANI /082136975764/mohjasmani48@gmail.com"/>
    <s v="MYIB_ASSISTANT"/>
    <m/>
    <m/>
    <m/>
    <m/>
    <m/>
    <m/>
    <m/>
    <m/>
    <s v="Management Janji"/>
    <s v="2026-08-08 13:00:00 | M Janji : 8 agustus 2026 jam Pasang : siang Note : hubungi pelanggan jika ingin kelokasi"/>
    <s v="FCC"/>
    <d v="2026-07-08T09:25:58"/>
    <d v="2026-08-08T13:00:00"/>
    <m/>
    <s v="PS"/>
    <s v="WRO"/>
    <s v="NO ADDON"/>
    <n v="20260809"/>
    <s v="Completed"/>
    <s v="HSI Bisnis Promo HUT Telkom PSB 70% - 50 Mbps"/>
    <s v="INDIBIZ"/>
    <m/>
    <m/>
    <d v="2026-08-08T13:00:00"/>
    <s v="2026-08-08 13:00:00 | M Janji : 8 agustus 2026 jam Pasang : siang Note : hubungi pelanggan jika ingin kelokasi"/>
    <n v="2026"/>
    <n v="8"/>
    <n v="9"/>
    <d v="2026-08-09T00:00:00"/>
    <n v="0.45833333333575865"/>
    <x v="1"/>
  </r>
  <r>
    <n v="2234"/>
    <n v="1002525302"/>
    <n v="3"/>
    <x v="3"/>
    <n v="5"/>
    <s v="SBY SELATAN"/>
    <s v="MANYAR"/>
    <s v="JGR"/>
    <s v="REG"/>
    <s v="AO"/>
    <x v="0"/>
    <m/>
    <s v="Completed (PS)"/>
    <s v="RBS-Regional 2"/>
    <d v="2026-08-13T20:12:57"/>
    <d v="2026-08-14T15:28:22"/>
    <n v="69365555"/>
    <m/>
    <n v="152310255727"/>
    <s v="MOBENG RUNGKUT"/>
    <s v="ODP-RKT-FGX/37"/>
    <s v="WO061718604"/>
    <m/>
    <m/>
    <m/>
    <n v="112.7850617"/>
    <n v="-7.3317527"/>
    <s v="|MB10139|/MOBENG RUNGKUT/081211886671/it.rony@mobeng.co.id"/>
    <s v="Sales Force DBS"/>
    <m/>
    <m/>
    <m/>
    <m/>
    <m/>
    <m/>
    <m/>
    <m/>
    <s v="Management Janji"/>
    <s v="2026-08-18 13:00:00|M Janji :  18 Agustus 2026 Jam Pasang : 11.00 Note : hubungi pelanggan jika ingin ke lokasi, terima kasih. |40941148|MYDITA"/>
    <s v="FCC"/>
    <s v="13-08-2026 20:25:02"/>
    <d v="2026-08-18T13:00:00"/>
    <m/>
    <s v="PS"/>
    <s v="JGR"/>
    <s v="NO ADDON"/>
    <n v="20260814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18T13:00:00"/>
    <s v="2026-08-18 13:00:00|M Janji :  18 Agustus 2026 Jam Pasang : 11.00 Note : hubungi pelanggan jika ingin ke lokasi, terima kasih. |40941148|MYDITA"/>
    <n v="2026"/>
    <n v="8"/>
    <n v="14"/>
    <d v="2026-08-14T00:00:00"/>
    <n v="-4.5416666666642413"/>
    <x v="1"/>
  </r>
  <r>
    <n v="2235"/>
    <n v="1002528637"/>
    <n v="3"/>
    <x v="3"/>
    <n v="5"/>
    <s v="MADURA"/>
    <s v="BANGKALAN"/>
    <s v="SPG"/>
    <s v="REG"/>
    <s v="AO"/>
    <x v="0"/>
    <s v="1P INET"/>
    <s v="102 | FOLLOW UP COMPLETED"/>
    <s v="RBS-Regional 3"/>
    <d v="2026-08-15T15:59:57"/>
    <d v="2026-08-18T16:23:14"/>
    <n v="69367097"/>
    <m/>
    <n v="152434912716"/>
    <s v="PP Nahdatul Islamiyah"/>
    <s v="ODP-SPG-FS/46 FS/D07/46.01"/>
    <s v="WO061834135"/>
    <m/>
    <m/>
    <m/>
    <n v="113.235447965562"/>
    <n v="-7.0797328375850803"/>
    <s v="MD|MYDB-20260815265571|DN00001/MN00572|PP Nahdatul Islamiyah|08999957320"/>
    <s v="MYDIGIBIZPARTNER"/>
    <m/>
    <m/>
    <m/>
    <m/>
    <m/>
    <m/>
    <m/>
    <m/>
    <s v="Management Janji"/>
    <s v="2026-08-16 13:00:00 | Tanggal pemasangan: 16/08/2026 Jam pemasangan : pagi / siang Info Tambahan : Hubungi pelanggan dulu sebelum ke lokasi terima kasih."/>
    <s v="FCC"/>
    <s v="15-08-2026 16:10:16"/>
    <d v="2026-08-16T13:00:00"/>
    <s v="Kendala Pelanggan"/>
    <s v="REVOKE"/>
    <s v="SPG"/>
    <s v="NETMONK"/>
    <m/>
    <s v="Follow Up Revoke Completed, New Order ID : SC1002534151"/>
    <s v="HSI Bisnis Bundling Netmonk Promo 2026 PSB 70% - 200 Mbps"/>
    <s v="INDIBIZ"/>
    <m/>
    <m/>
    <d v="2026-08-16T13:00:00"/>
    <s v="2026-08-16 13:00:00 | Tanggal pemasangan: 16/08/2026 Jam pemasangan : pagi / siang Info Tambahan : Hubungi pelanggan dulu sebelum ke lokasi terima kasih."/>
    <m/>
    <m/>
    <m/>
    <e v="#NUM!"/>
    <e v="#NUM!"/>
    <x v="0"/>
  </r>
  <r>
    <n v="2236"/>
    <n v="1002518622"/>
    <n v="3"/>
    <x v="3"/>
    <n v="5"/>
    <s v="SBY UTARA"/>
    <s v="TANDES"/>
    <s v="KLN"/>
    <s v="REG"/>
    <s v="AO"/>
    <x v="0"/>
    <s v="1P INET"/>
    <s v="Completed (PS)"/>
    <s v="RBS-Regional 3"/>
    <d v="2026-08-10T17:31:57"/>
    <d v="2026-08-11T17:28:05"/>
    <n v="69362753"/>
    <m/>
    <n v="152418251413"/>
    <s v="PT AGRO CROPS INDONESIA"/>
    <s v="ODP-TDS-FDP/45 FDP/D04/45.01"/>
    <s v="WO061438533"/>
    <m/>
    <m/>
    <m/>
    <n v="112.670742049813"/>
    <n v="-7.2464629836754497"/>
    <s v="MD|MYDB-20260810264894|DN00001/MN02280|PT AGRO CROPS INDONESIA|087888978889"/>
    <s v="MYDIGIBIZPARTNER"/>
    <m/>
    <m/>
    <m/>
    <m/>
    <m/>
    <m/>
    <m/>
    <m/>
    <s v="Management Janji"/>
    <s v="2026-08-14 13:00:00 | telp : 087888978889 alt :  M Janji : (11/08/2026) jam Pasang :pagi / siang  Note : hubungi pelanggan jika ingin kelokasi"/>
    <s v="FCC"/>
    <d v="2026-10-08T17:39:53"/>
    <d v="2026-08-14T13:00:00"/>
    <m/>
    <s v="PS"/>
    <s v="KLN"/>
    <s v="NO ADDON"/>
    <n v="20260811"/>
    <s v="Completed"/>
    <s v="HSI Bisnis Promo HUT Telkom PSB 70% - 50 Mbps"/>
    <s v="INDIBIZ"/>
    <m/>
    <m/>
    <d v="2026-08-14T13:00:00"/>
    <s v="2026-08-14 13:00:00 | telp : 087888978889 alt :  M Janji : (11/08/2026) jam Pasang :pagi / siang  Note : hubungi pelanggan jika ingin kelokasi"/>
    <n v="2026"/>
    <n v="8"/>
    <n v="11"/>
    <d v="2026-08-11T00:00:00"/>
    <n v="-3.5416666666642413"/>
    <x v="1"/>
  </r>
  <r>
    <n v="2237"/>
    <n v="1002506599"/>
    <n v="3"/>
    <x v="2"/>
    <n v="4"/>
    <s v="MAGELANG"/>
    <s v="MUNTILAN"/>
    <s v="MUN"/>
    <s v="REG"/>
    <s v="AO"/>
    <x v="0"/>
    <s v="1P INET"/>
    <s v="Completed (PS)"/>
    <s v="RBS-Regional 3"/>
    <d v="2026-08-03T17:58:56"/>
    <d v="2026-08-04T14:14:52"/>
    <n v="69357820"/>
    <m/>
    <n v="141146114793"/>
    <s v="RATU CELL"/>
    <s v="ODP-MUN-FAT/024 FAT/D02/024.01"/>
    <s v="WO060831279"/>
    <m/>
    <m/>
    <m/>
    <n v="110.34173199999999"/>
    <n v="-7.608924"/>
    <s v="|MN00935|MYIA-024368912449/POI/RIFQI KURNIAWAN/081226920510/rifqikurniawan001@gmail.com"/>
    <s v="MYIB_ASSISTANT"/>
    <m/>
    <m/>
    <m/>
    <m/>
    <m/>
    <m/>
    <m/>
    <m/>
    <s v="Management Janji"/>
    <s v="2026-08-05 09:00:00 | Nama PIC : rifqi kurniawan No HP : 081226920510 Tanggal Pemasangan : 05 Agustus 2026 Jam Pemasangan : 08:00 15:00 Info Tambahan : Hubungi pelanggan dulu sebelum ke lokasi terimakasih"/>
    <s v="FCC"/>
    <d v="2026-03-08T18:10:15"/>
    <d v="2026-08-05T09:00:00"/>
    <m/>
    <s v="PS"/>
    <s v="MUN"/>
    <s v="NO ADDON"/>
    <n v="20260804"/>
    <s v="Completed"/>
    <s v="HSI Bisnis Promo HUT Telkom PSB 70% - 75 Mbps"/>
    <s v="INDIBIZ"/>
    <m/>
    <m/>
    <d v="2026-08-05T09:00:00"/>
    <s v="2026-08-05 09:00:00 | Nama PIC : rifqi kurniawan No HP : 081226920510 Tanggal Pemasangan : 05 Agustus 2026 Jam Pemasangan : 08:00 15:00 Info Tambahan : Hubungi pelanggan dulu sebelum ke lokasi terimakasih"/>
    <n v="2026"/>
    <n v="8"/>
    <n v="4"/>
    <d v="2026-08-04T00:00:00"/>
    <n v="-1.375"/>
    <x v="1"/>
  </r>
  <r>
    <n v="2238"/>
    <n v="1002530534"/>
    <n v="3"/>
    <x v="4"/>
    <n v="4"/>
    <s v="SEMARANG"/>
    <s v="INNER - SEMARANG JATENG UTARA"/>
    <s v="MJE"/>
    <s v="REG"/>
    <s v="AO"/>
    <x v="0"/>
    <s v="1P INET"/>
    <s v="Completed (PS)"/>
    <s v="RBS-Regional 3"/>
    <d v="2026-08-17T09:59:57"/>
    <d v="2026-08-18T12:38:53"/>
    <n v="69367864"/>
    <m/>
    <n v="142426804737"/>
    <s v="TOKO RUDI"/>
    <s v="ODP-MJE-FJ/046 FJ/D03/046.01"/>
    <s v="WO061914677"/>
    <m/>
    <m/>
    <m/>
    <n v="110.292468"/>
    <n v="-7.0388419999999998"/>
    <s v="|MB10056|MYIA-011764240073/POI/RUDINI DWI HARSONO/0818222545/rudini.dh@gmail.com"/>
    <s v="MYIB_ASSISTANT"/>
    <m/>
    <m/>
    <m/>
    <m/>
    <m/>
    <m/>
    <m/>
    <m/>
    <s v="Management Janji"/>
    <s v="2026-08-18 08:00:00 | Waktu pemasangan : 17 agustus 2026 Jam pemasangan : 08.00 - 12.00 Info Tambahan : Hubungi pelanggan dulu sebelum ke lokasi terimakasih "/>
    <s v="FCC"/>
    <s v="17-08-2026 10:10:25"/>
    <d v="2026-08-18T08:00:00"/>
    <m/>
    <s v="PS"/>
    <s v="MJE"/>
    <s v="NO ADDON"/>
    <n v="20260818"/>
    <s v="Completed"/>
    <s v="HSI Bisnis Promo HUT Telkom PSB 70% - 150 Mbps"/>
    <s v="INDIBIZ"/>
    <m/>
    <m/>
    <d v="2026-08-18T08:00:00"/>
    <s v="2026-08-18 08:00:00 | Waktu pemasangan : 17 agustus 2026 Jam pemasangan : 08.00 - 12.00 Info Tambahan : Hubungi pelanggan dulu sebelum ke lokasi terimakasih "/>
    <n v="2026"/>
    <n v="8"/>
    <n v="18"/>
    <d v="2026-08-18T00:00:00"/>
    <n v="-0.33333333333575865"/>
    <x v="1"/>
  </r>
  <r>
    <n v="2239"/>
    <n v="1002525470"/>
    <n v="3"/>
    <x v="6"/>
    <n v="5"/>
    <s v="SIDOARJO"/>
    <s v="INNER - JATIM TIMUR"/>
    <s v="KRN"/>
    <s v="REG"/>
    <s v="AO"/>
    <x v="0"/>
    <m/>
    <s v="7 | OSS - PROVISIONING ISSUED"/>
    <s v="RBS-Regional 2"/>
    <d v="2026-08-14T08:37:23"/>
    <d v="2026-08-18T11:09:07"/>
    <n v="66525052"/>
    <m/>
    <n v="152331251056"/>
    <s v="PT. BANGUN INFORMASI TEKNOLOGI"/>
    <s v="ODP-KRN-FBC/21"/>
    <s v="WO061750836"/>
    <m/>
    <m/>
    <m/>
    <n v="112.574866178051"/>
    <n v="-7.4112769055391503"/>
    <s v="AMRBS;950223;ALDHIAZ;JKT OUTER;HSI Bisnis PSB 70% - 200 Mbps - (1049000);CP FARHAN 0877-7819-1985 ALT REYHANSYAH 087778113956;billing@bnteknologi.com"/>
    <s v="Account Manager"/>
    <m/>
    <m/>
    <m/>
    <m/>
    <m/>
    <m/>
    <m/>
    <m/>
    <s v="Management Janji"/>
    <s v="2026-08-15 13:00:00|M Janji : (15/08/2026) jam Pasang : 09:00 Note : hubungi pelanggan jika ingin kelokasi|40981182|MYDITA"/>
    <s v="FCC"/>
    <s v="14-08-2026 08:39:59"/>
    <d v="2026-08-15T13:00:00"/>
    <m/>
    <s v="PI"/>
    <s v="KRN"/>
    <s v="NO ADDON"/>
    <m/>
    <s v="Provisioning Issu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5T13:00:00"/>
    <s v="2026-08-15 13:00:00|M Janji : (15/08/2026) jam Pasang : 09:00 Note : hubungi pelanggan jika ingin kelokasi|40981182|MYDITA"/>
    <m/>
    <m/>
    <m/>
    <e v="#NUM!"/>
    <e v="#NUM!"/>
    <x v="0"/>
  </r>
  <r>
    <n v="2240"/>
    <n v="1002517555"/>
    <n v="3"/>
    <x v="5"/>
    <n v="5"/>
    <s v="DENPASAR"/>
    <s v="UBUNG"/>
    <s v="UBN"/>
    <s v="REG"/>
    <s v="AO"/>
    <x v="0"/>
    <s v="1P INET"/>
    <s v="OSS - FALLOUT"/>
    <s v="RBS-Regional 3"/>
    <d v="2026-08-10T11:56:56"/>
    <d v="2026-08-15T07:46:56"/>
    <n v="69362351"/>
    <m/>
    <n v="172418758330"/>
    <s v="PT VARNION TECHNOLOGY SEMESTA"/>
    <s v="ODP-UBN-FL/12"/>
    <s v="WO061383704"/>
    <m/>
    <m/>
    <m/>
    <n v="115.14786770000001"/>
    <n v="-8.6442370000000004"/>
    <s v="|MC50133|MYIA-083794649499/POI/Anita Octavia/081325889709/anita.octavia@varnion.com"/>
    <s v="MYIB_ASSISTANT"/>
    <m/>
    <m/>
    <m/>
    <m/>
    <m/>
    <m/>
    <m/>
    <m/>
    <s v="Management Janji"/>
    <s v="2026-08-11 08:00:00 | Waktu pemasnagan : 11 Agustus 2026 Jam pemasangan : 08.00 - 12.00 Mohon hubungi pelanggan sebelum ke lokasi  Terima kasih"/>
    <s v="FCC"/>
    <d v="2026-10-08T12:09:56"/>
    <d v="2026-08-11T08:00:00"/>
    <s v="Kendala Teknik"/>
    <s v="FO_WFM"/>
    <s v="UBN"/>
    <s v="NO ADDON"/>
    <m/>
    <s v="Provisioning Failed|WFM|INF009047200|belym ada jaringn di lokasi"/>
    <s v="HSI Bisnis Promo HUT Telkom PSB 70% - 100 Mbps Dual Band"/>
    <s v="INDIBIZ"/>
    <m/>
    <m/>
    <d v="2026-08-11T08:00:00"/>
    <s v="2026-08-11 08:00:00 | Waktu pemasnagan : 11 Agustus 2026 Jam pemasangan : 08.00 - 12.00 Mohon hubungi pelanggan sebelum ke lokasi  Terima kasih"/>
    <m/>
    <m/>
    <m/>
    <e v="#NUM!"/>
    <e v="#NUM!"/>
    <x v="0"/>
  </r>
  <r>
    <n v="2241"/>
    <n v="1002533173"/>
    <n v="3"/>
    <x v="7"/>
    <n v="4"/>
    <s v="KUDUS"/>
    <s v="PATI"/>
    <s v="JWN"/>
    <s v="REG"/>
    <s v="AO"/>
    <x v="0"/>
    <s v="1P INET"/>
    <s v="MIE - SEND SURVEY"/>
    <s v="RBS-Regional 3"/>
    <d v="2026-08-18T13:29:56"/>
    <d v="2026-08-18T13:32:02"/>
    <n v="69369013"/>
    <m/>
    <n v="141571105756"/>
    <s v="warung sembako wartono"/>
    <s v="ODP-JWN-FJ/006 FJ/D01/006.01"/>
    <s v="WO062011631"/>
    <m/>
    <m/>
    <m/>
    <n v="111.1184461"/>
    <n v="-6.8438480000000004"/>
    <s v="|MN00915|MYIA-024090809310/POI/wartono/085172093677/boswartono36@gmail.com"/>
    <s v="MYIB_ASSISTANT"/>
    <m/>
    <m/>
    <m/>
    <m/>
    <m/>
    <m/>
    <m/>
    <m/>
    <s v="Management Janji"/>
    <s v="2026-08-19 13:00:00 | M Janji : (19/agustus/2026) jam Pasang : 09:00 Note : hubungi pelanggan jika ingin kelokasi"/>
    <s v="FCC"/>
    <s v="18-08-2026 13:40:43"/>
    <d v="2026-08-19T13:00:00"/>
    <m/>
    <s v="SURVEY_NEW_MANJA"/>
    <s v="JWN"/>
    <s v="NO ADDON"/>
    <m/>
    <s v="MIE - SEND SURVEY"/>
    <s v="HSI Bisnis Promo HUT Telkom PSB 70% - 150 Mbps"/>
    <s v="INDIBIZ"/>
    <m/>
    <m/>
    <d v="2026-08-19T13:00:00"/>
    <s v="2026-08-19 13:00:00 | M Janji : (19/agustus/2026) jam Pasang : 09:00 Note : hubungi pelanggan jika ingin kelokasi"/>
    <m/>
    <m/>
    <m/>
    <e v="#NUM!"/>
    <e v="#NUM!"/>
    <x v="0"/>
  </r>
  <r>
    <n v="2242"/>
    <n v="1002532491"/>
    <n v="3"/>
    <x v="1"/>
    <n v="5"/>
    <s v="KEDIRI"/>
    <s v="TRENGGALEK"/>
    <s v="TRE"/>
    <s v="REG"/>
    <s v="AO"/>
    <x v="0"/>
    <s v="1P INET"/>
    <s v="Completed (PS)"/>
    <s v="RBS-Regional 3"/>
    <d v="2026-08-18T10:22:57"/>
    <d v="2026-08-18T20:21:38"/>
    <n v="69368687"/>
    <m/>
    <n v="152608208111"/>
    <s v="MI HIDAYATUL MUBTADI&amp; 39;IN SUKORAME"/>
    <s v="ODP-TRE-FN/57 FN/D03/57.01"/>
    <s v="WO061983377"/>
    <m/>
    <m/>
    <m/>
    <n v="111.758578"/>
    <n v="-8.1198499999999996"/>
    <s v="|MN00418|MYIA-009708125108/POI/085176987873/085176987873/mihidayatul70@gmail.com"/>
    <s v="MYIB_ASSISTANT"/>
    <m/>
    <m/>
    <m/>
    <m/>
    <m/>
    <m/>
    <m/>
    <m/>
    <s v="Management Janji"/>
    <s v="2026-08-19 08:00:00 | Nama PIC : DANI No HP : 085176987873 Alt :  M Janji : 19 Augustus 2026 Jam Pasang : 08.00 - 13:00  NoteÃ‚Â :  hubungi terlebih dahulu sebelum kelokasi"/>
    <s v="FCC"/>
    <s v="18-08-2026 10:25:47"/>
    <d v="2026-08-19T08:00:00"/>
    <m/>
    <s v="PS"/>
    <s v="TRE"/>
    <s v="NO ADDON"/>
    <n v="20260818"/>
    <s v="Completed"/>
    <s v="HSI Bisnis Promo HUT Telkom PSB 70% - 150 Mbps"/>
    <s v="INDIBIZ"/>
    <m/>
    <m/>
    <d v="2026-08-19T08:00:00"/>
    <s v="2026-08-19 08:00:00 | Nama PIC : DANI No HP : 085176987873 Alt :  M Janji : 19 Augustus 2026 Jam Pasang : 08.00 - 13:00  NoteÃ‚Â :  hubungi terlebih dahulu sebelum kelokasi"/>
    <n v="2026"/>
    <n v="8"/>
    <n v="18"/>
    <d v="2026-08-18T00:00:00"/>
    <n v="-1.3333333333357587"/>
    <x v="1"/>
  </r>
  <r>
    <n v="2243"/>
    <n v="1002512090"/>
    <n v="3"/>
    <x v="3"/>
    <n v="5"/>
    <s v="SBY UTARA"/>
    <s v="TANDES"/>
    <s v="KNN"/>
    <s v="REG"/>
    <s v="AO"/>
    <x v="0"/>
    <m/>
    <s v="Completed (PS)"/>
    <s v="RBS-Regional 3"/>
    <d v="2026-08-06T11:38:12"/>
    <d v="2026-08-06T18:38:28"/>
    <n v="69355019"/>
    <n v="3135922804"/>
    <n v="152412248739"/>
    <s v="SUSHI TEI SURABAYA"/>
    <s v="ODP-KND-FAV/01"/>
    <s v="WO061061996"/>
    <m/>
    <m/>
    <m/>
    <n v="112.66041319999999"/>
    <n v="-7.2507102440000004"/>
    <s v="MD|MYDB-20260730263918|DN00001/MN00443|SUSHI TEI SURABAYA|08569801350"/>
    <s v="MYDIGIBIZPARTNER"/>
    <m/>
    <m/>
    <m/>
    <m/>
    <m/>
    <m/>
    <m/>
    <m/>
    <s v="Management Janji"/>
    <s v="2026-08-06 08:00:00 | Nama PIC : Noorman   No HP : 08569801350  Alt :   M Janji : 06/08/2026  Jam Pasang : 08.00 - 13:00   NoteÃ‚Â :  hubungi terlebih dahulu sebelum kelokasi"/>
    <s v="FCC"/>
    <d v="2026-06-08T11:39:52"/>
    <m/>
    <m/>
    <s v="PS"/>
    <s v="KNN"/>
    <s v="NO ADDON"/>
    <n v="20260806"/>
    <s v="Completed"/>
    <s v="- 11_11446;Biaya PSB HSI EBIS Tunai di Depan ~ 11[150000]  - SP_NOSS;SP_NOSS ~ Internet NOSS Multispeed Network[0]  - E23015;E23015 ~ ES23 - Perangkat ONT[0]  - E23015~null~44292;E23015||11||Abodemen 0[0]  - E23015~null~E23015_SWONTDUALB;SWONTDUALB ~ Biay"/>
    <s v="INDIBIZ"/>
    <m/>
    <m/>
    <d v="2026-08-06T07:00:00"/>
    <s v="2026-08-06 08:00:00 | Nama PIC : Noorman   No HP : 08569801350  Alt :   M Janji : 06/08/2026  Jam Pasang : 08.00 - 13:00   NoteÃ‚Â :  hubungi terlebih dahulu sebelum kelokasi"/>
    <n v="2026"/>
    <n v="8"/>
    <n v="6"/>
    <d v="2026-08-06T00:00:00"/>
    <n v="-0.29166666666424135"/>
    <x v="1"/>
  </r>
  <r>
    <n v="2244"/>
    <n v="1002514764"/>
    <n v="3"/>
    <x v="1"/>
    <n v="5"/>
    <s v="MADIUN"/>
    <s v="MADIUN"/>
    <s v="MSP"/>
    <s v="REG"/>
    <s v="AO"/>
    <x v="0"/>
    <s v="1P INET"/>
    <s v="102 | FOLLOW UP COMPLETED"/>
    <s v="RBS-Regional 3"/>
    <d v="2026-08-07T14:07:56"/>
    <d v="2026-08-10T10:13:27"/>
    <n v="69360846"/>
    <m/>
    <n v="152631206946"/>
    <s v="SPBU 54.633.05"/>
    <s v="ODP-MSP-FE/37 FE/D08/37.01"/>
    <s v="WO061170015"/>
    <m/>
    <m/>
    <m/>
    <n v="111.427063"/>
    <n v="-7.5954069999999998"/>
    <s v="|MN02429|MYIA-065421906566/POI/H. IMAM BASUKI, Ir, M.ENG, M.M./082132730909/spbu5463305maospati@gmail.com"/>
    <s v="MYIB_ASSISTANT"/>
    <m/>
    <m/>
    <m/>
    <m/>
    <m/>
    <m/>
    <m/>
    <m/>
    <s v="Management Janji"/>
    <s v="2026-08-08 13:00:00 | Nama PIC : Bapak Faisal No HP : 082132730909 No Alternatif : - M Janji : 08/08/2026 Jam Pasang : Pagi NoteÃ‚Â :  Hubungi terlebih dahulu sebelum ke lokasi "/>
    <s v="FCC"/>
    <d v="2026-07-08T14:10:02"/>
    <d v="2026-08-08T13:00:00"/>
    <s v="Kendala Lainnya"/>
    <s v="REVOKE"/>
    <s v="MSP"/>
    <s v="NO ADDON"/>
    <m/>
    <s v="Follow Up Revoke Completed, New Order ID : SC1002517175"/>
    <s v="HSI Bisnis Promo HUT Telkom PSB 70% - 50 Mbps"/>
    <s v="INDIBIZ"/>
    <m/>
    <m/>
    <d v="2026-08-08T13:00:00"/>
    <s v="2026-08-08 13:00:00 | Nama PIC : Bapak Faisal No HP : 082132730909 No Alternatif : - M Janji : 08/08/2026 Jam Pasang : Pagi NoteÃ‚Â :  Hubungi terlebih dahulu sebelum ke lokasi "/>
    <m/>
    <m/>
    <m/>
    <e v="#NUM!"/>
    <e v="#NUM!"/>
    <x v="0"/>
  </r>
  <r>
    <n v="2245"/>
    <n v="1002533159"/>
    <n v="3"/>
    <x v="4"/>
    <n v="4"/>
    <s v="PEKALONGAN"/>
    <s v="TEGAL"/>
    <s v="TEG"/>
    <s v="REG"/>
    <s v="AO"/>
    <x v="0"/>
    <s v="1P INET"/>
    <s v="MIE - SEND SURVEY"/>
    <s v="RBS-Regional 3"/>
    <d v="2026-08-18T13:26:56"/>
    <d v="2026-08-18T13:28:01"/>
    <n v="69369009"/>
    <m/>
    <n v="142212126785"/>
    <s v="SPBU 4452111 KARANGANYAR"/>
    <s v="ODP-TEG-FAE/081 FAE/D03/081.01"/>
    <s v="WO062011366"/>
    <m/>
    <m/>
    <m/>
    <n v="109.13614440000001"/>
    <n v="-6.8885303999999996"/>
    <s v="|MN00292|MYIA-064404371108/POI/Sugeng Parwanto/085747265387/pomkaranganyar@yahoo.co.id"/>
    <s v="MYIB_ASSISTANT"/>
    <m/>
    <m/>
    <m/>
    <m/>
    <m/>
    <m/>
    <m/>
    <m/>
    <s v="Management Janji"/>
    <s v="2026-08-19 13:00:00 | M Janji : (19/agustus/2026) jam Pasang : 09:00 Note : hubungi pelanggan jika ingin kelokasi"/>
    <s v="FCC"/>
    <s v="18-08-2026 13:40:43"/>
    <d v="2026-08-19T13:00:00"/>
    <m/>
    <s v="SURVEY_NEW_MANJA"/>
    <s v="TEG"/>
    <s v="NO ADDON"/>
    <m/>
    <s v="MIE - SEND SURVEY"/>
    <s v="HSI Bisnis Promo HUT Telkom PSB 70% - 100 Mbps"/>
    <s v="INDIBIZ"/>
    <m/>
    <m/>
    <d v="2026-08-19T13:00:00"/>
    <s v="2026-08-19 13:00:00 | M Janji : (19/agustus/2026) jam Pasang : 09:00 Note : hubungi pelanggan jika ingin kelokasi"/>
    <m/>
    <m/>
    <m/>
    <e v="#NUM!"/>
    <e v="#NUM!"/>
    <x v="0"/>
  </r>
  <r>
    <n v="2246"/>
    <n v="1002526503"/>
    <n v="3"/>
    <x v="1"/>
    <n v="5"/>
    <s v="MALANG"/>
    <s v="KEPANJEN"/>
    <s v="MLG"/>
    <s v="REG"/>
    <s v="AO"/>
    <x v="0"/>
    <s v="1P INET"/>
    <s v="Completed (PS)"/>
    <s v="RBS-Regional 3"/>
    <d v="2026-08-14T14:13:56"/>
    <d v="2026-08-15T14:13:07"/>
    <n v="69366084"/>
    <m/>
    <n v="152701239043"/>
    <s v="FixUp Moto BS Riyadi Malang"/>
    <s v="ODP-MLG-FFS/49 FFS/D03/49.01"/>
    <s v="WO061752393"/>
    <m/>
    <m/>
    <m/>
    <n v="112.628945378235"/>
    <n v="-7.9677836901845298"/>
    <s v="|MN00398|MYIA-037766916882/POI/ELYAS KAMBUNO/085179798961/fixupmotoidn@gmail.com"/>
    <s v="MYIB_ASSISTANT"/>
    <m/>
    <m/>
    <m/>
    <m/>
    <m/>
    <m/>
    <m/>
    <m/>
    <s v="Management Janji"/>
    <s v="2026-08-15 13:00:00 | M Janji : (15/08/2026) jam Pasang : 09:00 Note : hubungi pelanggan jika ingin kelokasi"/>
    <s v="FCC"/>
    <s v="14-08-2026 14:40:08"/>
    <d v="2026-08-15T13:00:00"/>
    <m/>
    <s v="PS"/>
    <s v="MLG"/>
    <s v="NO ADDON"/>
    <n v="20260815"/>
    <s v="Completed"/>
    <s v="HSI Bisnis Promo HUT Telkom PSB 70% - 50 Mbps"/>
    <s v="INDIBIZ"/>
    <m/>
    <m/>
    <d v="2026-08-15T13:00:00"/>
    <s v="2026-08-15 13:00:00 | M Janji : (15/08/2026) jam Pasang : 09:00 Note : hubungi pelanggan jika ingin kelokasi"/>
    <n v="2026"/>
    <n v="8"/>
    <n v="15"/>
    <d v="2026-08-15T00:00:00"/>
    <n v="-0.54166666666424135"/>
    <x v="1"/>
  </r>
  <r>
    <n v="2247"/>
    <n v="1002517909"/>
    <n v="3"/>
    <x v="0"/>
    <n v="5"/>
    <s v="MATARAM"/>
    <s v="LOMBOK BARAT TENGAH"/>
    <s v="PRY"/>
    <s v="REG"/>
    <s v="AO"/>
    <x v="0"/>
    <m/>
    <s v="98 | OSS - CANCEL COMPLETE"/>
    <s v="RBS-Regional 2"/>
    <d v="2026-08-10T14:06:27"/>
    <d v="2026-08-12T14:00:48"/>
    <n v="69362498"/>
    <m/>
    <n v="172603791366"/>
    <s v="PT RaColand Mutiara Khatulistiwa ( RaCottage Mandalika )"/>
    <s v="ODP-PYA-FAS/63"/>
    <s v="WO061428846"/>
    <m/>
    <m/>
    <m/>
    <n v="116.2758211"/>
    <n v="-8.870241"/>
    <s v="MB00449; Julia Aznawati 081914833672 081239733736; racottage23@gmail.com; HSI BISNIS INET ONLY 200 MBPS 790k; FADLI; Dusun Emate Jl. Raya Kuta, Kuta, Kec. Pujut, Kabupaten Lombok Tengah, Nusa Tenggara Bar. 83573 -8.87005793774224, 116.2758656404744"/>
    <s v="Sales Force DBS"/>
    <m/>
    <m/>
    <m/>
    <m/>
    <m/>
    <m/>
    <m/>
    <m/>
    <s v="Management Janji"/>
    <s v="2026-08-11 13:00:00|telp : 081239733736 alt :  M Janji : (11/08/2026) jam Pasang :pagi / siang  Note : hubungi pelanggan jika ingin kelokasi|40000802|MYDITA"/>
    <s v="FCC"/>
    <d v="2026-10-08T14:09:59"/>
    <d v="2026-08-11T13:00:00"/>
    <s v="Kendala Teknik"/>
    <s v="CANCEL"/>
    <s v="PRY"/>
    <s v="NO ADDON"/>
    <m/>
    <s v="Cancel 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1T13:00:00"/>
    <s v="2026-08-11 13:00:00|telp : 081239733736 alt :  M Janji : (11/08/2026) jam Pasang :pagi / siang  Note : hubungi pelanggan jika ingin kelokasi|40000802|MYDITA"/>
    <m/>
    <m/>
    <m/>
    <e v="#NUM!"/>
    <e v="#NUM!"/>
    <x v="0"/>
  </r>
  <r>
    <n v="2248"/>
    <n v="1002512007"/>
    <n v="3"/>
    <x v="1"/>
    <n v="5"/>
    <s v="KEDIRI"/>
    <s v="KEDIRI"/>
    <s v="MJT"/>
    <s v="REG"/>
    <s v="AO"/>
    <x v="0"/>
    <s v="1P INET"/>
    <s v="CANCEL COMPLETED"/>
    <s v="RBS-Regional 3"/>
    <d v="2026-08-06T11:17:57"/>
    <d v="2026-08-07T08:30:44"/>
    <n v="69359827"/>
    <m/>
    <n v="152640225869"/>
    <s v="intan express laundry"/>
    <s v="ODP-MJT-FK/24 FK/D06/24.01"/>
    <s v="WO061058727"/>
    <m/>
    <m/>
    <m/>
    <n v="111.985553987324"/>
    <n v="-7.7998360688922199"/>
    <s v="MD|MYDB-20260806264512|DC20002/MC20039|intan express laundry|085704696766"/>
    <s v="MYDIGIBIZPARTNER"/>
    <m/>
    <m/>
    <m/>
    <m/>
    <m/>
    <m/>
    <m/>
    <m/>
    <s v="Management Janji"/>
    <s v="2026-08-07 13:00:00 | M Janji :  18 Juli 2026 Jam Pasang : 11.00 Note : hubungi pelanggan jika ingin ke lokasi, terima kasih."/>
    <s v="FCC"/>
    <d v="2026-06-08T11:25:46"/>
    <d v="2026-08-07T13:00:00"/>
    <m/>
    <s v="REJECT_FCC"/>
    <s v="MJT"/>
    <s v="NO ADDON"/>
    <m/>
    <s v="DECLINE : Pelanggan tidak ingin menunggu HANIF NUROHMAN 40981182|MYDITA"/>
    <s v="HSI Bisnis Promo HUT Telkom PSB 70% - 50 Mbps"/>
    <s v="INDIBIZ"/>
    <m/>
    <s v="DECLINE : Pelanggan tidak ingin menunggu HANIF NUROHMAN 40981182|MYDITA"/>
    <d v="2026-08-07T13:00:00"/>
    <s v="2026-08-07 13:00:00 | M Janji :  18 Juli 2026 Jam Pasang : 11.00 Note : hubungi pelanggan jika ingin ke lokasi, terima kasih."/>
    <m/>
    <m/>
    <m/>
    <e v="#NUM!"/>
    <e v="#NUM!"/>
    <x v="0"/>
  </r>
  <r>
    <n v="2249"/>
    <n v="1002506394"/>
    <n v="3"/>
    <x v="7"/>
    <n v="4"/>
    <s v="KUDUS"/>
    <s v="BLORA"/>
    <s v="BLO"/>
    <s v="REG"/>
    <s v="AO"/>
    <x v="0"/>
    <s v="1P INET"/>
    <s v="Completed (PS)"/>
    <s v="RBS-Regional 3"/>
    <d v="2026-08-03T15:28:56"/>
    <d v="2026-08-04T13:49:30"/>
    <n v="69357701"/>
    <m/>
    <n v="141569115683"/>
    <s v="LASKAR BUAH MEDANG"/>
    <s v="ODP-BLO-FDD/035"/>
    <s v="WO060813628"/>
    <m/>
    <m/>
    <m/>
    <n v="111.43859999999999"/>
    <n v="-6.9163550000000003"/>
    <s v="|MN00799|MYIA-022440600479/POI/LAELATUL AFIATUN NISAK/085733668576/kantorhrdlaskarbuah@gmail.com"/>
    <s v="MYIB_ASSISTANT"/>
    <m/>
    <m/>
    <m/>
    <m/>
    <m/>
    <m/>
    <m/>
    <m/>
    <s v="Management Janji"/>
    <s v="2026-08-04 13:00:00 | Nama Pic : LAELATUL  No Hp Pic : 085733668576 No alt : - Jam Pemasangan : siang  Tanggal Pemasangan : 4 Agustus 2026"/>
    <s v="FCC"/>
    <d v="2026-03-08T15:39:47"/>
    <d v="2026-08-04T13:00:00"/>
    <m/>
    <s v="PS"/>
    <s v="BLO"/>
    <s v="NO ADDON"/>
    <n v="20260804"/>
    <s v="Completed"/>
    <s v="HSI Bisnis Basic Promo HUT Telkom PSB 70% - 50 Mbps"/>
    <s v="INDIBIZ"/>
    <m/>
    <m/>
    <d v="2026-08-04T13:00:00"/>
    <s v="2026-08-04 13:00:00 | Nama Pic : LAELATUL  No Hp Pic : 085733668576 No alt : - Jam Pemasangan : siang  Tanggal Pemasangan : 4 Agustus 2026"/>
    <n v="2026"/>
    <n v="8"/>
    <n v="4"/>
    <d v="2026-08-04T00:00:00"/>
    <n v="-0.54166666666424135"/>
    <x v="1"/>
  </r>
  <r>
    <n v="2250"/>
    <n v="1002515995"/>
    <n v="3"/>
    <x v="7"/>
    <n v="4"/>
    <s v="KUDUS"/>
    <s v="PURWODADI"/>
    <s v="PWB"/>
    <s v="REG"/>
    <s v="AO"/>
    <x v="0"/>
    <s v="1P INET"/>
    <s v="Completed (PS)"/>
    <s v="RBS-Regional 3"/>
    <d v="2026-08-08T13:55:56"/>
    <d v="2026-08-09T19:22:40"/>
    <n v="69361505"/>
    <m/>
    <n v="141568113901"/>
    <s v="NANA PERCETAKAN"/>
    <s v="ODP-PWB-FN/092 FN/D05/092.01"/>
    <s v="WO061266088"/>
    <m/>
    <m/>
    <m/>
    <n v="110.9268"/>
    <n v="-7.0957600000000003"/>
    <s v="|MN00410|MYIA-074304507528/POI/JOKO MURYANTO/0895333430400/apriliagritiani12@gmail.com"/>
    <s v="MYIB_ASSISTANT"/>
    <m/>
    <m/>
    <m/>
    <m/>
    <m/>
    <m/>
    <m/>
    <m/>
    <s v="Management Janji"/>
    <s v="2026-08-09 13:00:00 | M Janji : 9 agustus 2026 jam Pasang : siang Note : hubungi pelanggan jika ingin kelokasi "/>
    <s v="FCC"/>
    <d v="2026-08-08T14:10:30"/>
    <d v="2026-08-09T13:00:00"/>
    <m/>
    <s v="PS"/>
    <s v="PWB"/>
    <s v="NO ADDON"/>
    <n v="20260809"/>
    <s v="Completed"/>
    <s v="HSI Bisnis Promo HUT Telkom PSB 70% - 100 Mbps"/>
    <s v="INDIBIZ"/>
    <m/>
    <m/>
    <d v="2026-08-09T13:00:00"/>
    <s v="2026-08-09 13:00:00 | M Janji : 9 agustus 2026 jam Pasang : siang Note : hubungi pelanggan jika ingin kelokasi "/>
    <n v="2026"/>
    <n v="8"/>
    <n v="9"/>
    <d v="2026-08-09T00:00:00"/>
    <n v="-0.54166666666424135"/>
    <x v="1"/>
  </r>
  <r>
    <n v="2251"/>
    <n v="1002530562"/>
    <n v="3"/>
    <x v="6"/>
    <n v="5"/>
    <s v="PASURUAN"/>
    <s v="PROBOLINGGO"/>
    <s v="TGS"/>
    <s v="REG"/>
    <s v="AO"/>
    <x v="0"/>
    <m/>
    <s v="Completed (PS)"/>
    <s v="RBS-Regional 3"/>
    <d v="2026-08-17T10:18:06"/>
    <d v="2026-08-18T09:37:10"/>
    <n v="69367897"/>
    <m/>
    <n v="152530201520"/>
    <s v="TOKO ZULFA"/>
    <s v="ODP-TGS-FC/21"/>
    <s v="WO061923456"/>
    <m/>
    <m/>
    <m/>
    <n v="113.08668609999999"/>
    <n v="-7.7307066000000004"/>
    <s v="|MC30181|/M.LUTFI ANSORI /85235605406/rusman.1.zulfa@gmail.com"/>
    <s v="Sales Force DBS"/>
    <m/>
    <m/>
    <m/>
    <m/>
    <m/>
    <m/>
    <m/>
    <m/>
    <s v="Management Janji"/>
    <s v="2026-08-18 13:00:00|Nama PIC : Bp Lutfi No Hp : 085235605406 No Alt : - Tgl Pemasangan : 18 Agustus 2026 Interval : PAGI SIANG Note : Hubungi pelanggan terlebih dahulu|40951378|MYDITA"/>
    <s v="FCC"/>
    <s v="17-08-2026 10:25:20"/>
    <d v="2026-08-18T13:00:00"/>
    <m/>
    <s v="PS"/>
    <s v="TGS"/>
    <s v="NO ADDON"/>
    <n v="2026081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8T13:00:00"/>
    <s v="2026-08-18 13:00:00|Nama PIC : Bp Lutfi No Hp : 085235605406 No Alt : - Tgl Pemasangan : 18 Agustus 2026 Interval : PAGI SIANG Note : Hubungi pelanggan terlebih dahulu|40951378|MYDITA"/>
    <n v="2026"/>
    <n v="8"/>
    <n v="18"/>
    <d v="2026-08-18T00:00:00"/>
    <n v="-0.54166666666424135"/>
    <x v="1"/>
  </r>
  <r>
    <n v="2252"/>
    <n v="1002520099"/>
    <n v="3"/>
    <x v="3"/>
    <n v="5"/>
    <s v="MADURA"/>
    <s v="BANGKALAN"/>
    <s v="BEA"/>
    <s v="REG"/>
    <s v="AO"/>
    <x v="0"/>
    <s v="1P INET"/>
    <s v="Completed (PS)"/>
    <s v="RBS-Regional 3"/>
    <d v="2026-08-11T14:07:57"/>
    <d v="2026-08-13T18:36:10"/>
    <n v="69363410"/>
    <m/>
    <n v="152459201984"/>
    <s v="SMKS AL ILYASI"/>
    <s v="ODP-BEA-FAD/17"/>
    <s v="WO061503950"/>
    <m/>
    <m/>
    <m/>
    <n v="113.112162"/>
    <n v="-7.0824509999999998"/>
    <s v="|MN02621|MYIA-089382254914/POI/SOFIULLAH/082331446922/sofiullahtkj@gmail.com"/>
    <s v="MYIB_ASSISTANT"/>
    <m/>
    <m/>
    <m/>
    <m/>
    <m/>
    <m/>
    <m/>
    <m/>
    <s v="Management Janji"/>
    <s v="2026-08-12 13:00:00 | Nama : BP SOFIULLAH No Hp : 082331446922 No Alt :  Tgl Pemasangan : 12 Agustus 2026 Interval : PAGI  Note : Hubungi pelanggan terlebih dahulu"/>
    <s v="FCC"/>
    <d v="2026-11-08T14:10:22"/>
    <d v="2026-08-12T13:00:00"/>
    <m/>
    <s v="PS"/>
    <s v="BEA"/>
    <s v="NO ADDON"/>
    <n v="20260813"/>
    <s v="Completed"/>
    <s v="HSI Bisnis Promo HUT Telkom PSB 70% - 150 Mbps"/>
    <s v="INDIBIZ"/>
    <m/>
    <m/>
    <d v="2026-08-12T13:00:00"/>
    <s v="2026-08-12 13:00:00 | Nama : BP SOFIULLAH No Hp : 082331446922 No Alt :  Tgl Pemasangan : 12 Agustus 2026 Interval : PAGI  Note : Hubungi pelanggan terlebih dahulu"/>
    <n v="2026"/>
    <n v="8"/>
    <n v="13"/>
    <d v="2026-08-13T00:00:00"/>
    <n v="0.45833333333575865"/>
    <x v="1"/>
  </r>
  <r>
    <n v="2253"/>
    <n v="1002505400"/>
    <n v="3"/>
    <x v="4"/>
    <n v="4"/>
    <s v="SEMARANG"/>
    <s v="SALATIGA"/>
    <s v="SLI"/>
    <s v="REG"/>
    <s v="AO"/>
    <x v="0"/>
    <s v="1P INET"/>
    <s v="Completed (PS)"/>
    <s v="RBS-Regional 3"/>
    <d v="2026-08-02T17:37:57"/>
    <d v="2026-08-03T14:33:35"/>
    <n v="69357107"/>
    <m/>
    <n v="142434111000"/>
    <s v="Toko Rasyid Yusuf"/>
    <s v="ODP-SLI-FX/028 FX/D03/028.01"/>
    <s v="WO060734943"/>
    <m/>
    <m/>
    <m/>
    <n v="110.62872230000001"/>
    <n v="-7.3949693999999999"/>
    <s v="|MN02374|MYIA-021680197113/POI/Rendy bergas/08135879252/visimk78@gmail.com"/>
    <s v="MYIB_ASSISTANT"/>
    <m/>
    <m/>
    <m/>
    <m/>
    <m/>
    <m/>
    <m/>
    <m/>
    <s v="Management Janji"/>
    <s v="2026-08-03 15:00:00 | M Janji : (03/08/2026) jam Pasang : 09:00 Note : hubungi pelanggan jika ingin kelokasi "/>
    <s v="FCC"/>
    <d v="2026-02-08T17:39:40"/>
    <d v="2026-08-03T15:00:00"/>
    <m/>
    <s v="PS"/>
    <s v="SLI"/>
    <s v="NO ADDON"/>
    <n v="20260803"/>
    <s v="Completed"/>
    <s v="HSI Bisnis Promo HUT Telkom PSB 70% - 300 Mbps"/>
    <s v="INDIBIZ"/>
    <m/>
    <m/>
    <d v="2026-08-03T15:00:00"/>
    <s v="2026-08-03 15:00:00 | M Janji : (03/08/2026) jam Pasang : 09:00 Note : hubungi pelanggan jika ingin kelokasi "/>
    <n v="2026"/>
    <n v="8"/>
    <n v="3"/>
    <d v="2026-08-03T00:00:00"/>
    <n v="-0.625"/>
    <x v="1"/>
  </r>
  <r>
    <n v="2254"/>
    <n v="1002504435"/>
    <n v="3"/>
    <x v="0"/>
    <n v="5"/>
    <s v="MATARAM"/>
    <s v="SUMBAWA"/>
    <s v="ALA"/>
    <s v="REG"/>
    <s v="AO"/>
    <x v="0"/>
    <s v="1P INET"/>
    <s v="102 | FOLLOW UP COMPLETED"/>
    <s v="RBS-Regional 3"/>
    <d v="2026-08-01T11:28:56"/>
    <d v="2026-08-04T16:33:31"/>
    <n v="69356663"/>
    <m/>
    <n v="172607203848"/>
    <s v="SANTO KOST"/>
    <s v="ODP-ALA-FAA/46 FAA/D05/46.01"/>
    <s v="WO060634344"/>
    <m/>
    <m/>
    <m/>
    <n v="116.99516328701201"/>
    <n v="-8.5227201625672606"/>
    <s v="|MN02367|MYIA-083320557942/POI/ERWAN SUSANTO/081934027685/erwansusanto678@gmail.com"/>
    <s v="MYIB_ASSISTANT"/>
    <m/>
    <m/>
    <m/>
    <m/>
    <m/>
    <m/>
    <m/>
    <m/>
    <s v="Management Janji"/>
    <s v="2026-08-02 08:00:00 | Tanggal pemasangan: 01/08/2026 Jam pemasangan : pagi / siang Info Tambahan : Hubungi pelanggan dulu sebelum ke lokasi terima kasih"/>
    <s v="FCC"/>
    <d v="2026-01-08T11:39:50"/>
    <d v="2026-08-02T08:00:00"/>
    <s v="Kendala Lainnya"/>
    <s v="REVOKE"/>
    <s v="ALA"/>
    <s v="NO ADDON"/>
    <m/>
    <s v="Follow Up Revoke Completed, New Order ID : SC1002509194"/>
    <s v="HSI Bisnis Promo HUT Telkom PSB 70% - 75 Mbps"/>
    <s v="INDIBIZ"/>
    <m/>
    <m/>
    <d v="2026-08-02T08:00:00"/>
    <s v="2026-08-02 08:00:00 | Tanggal pemasangan: 01/08/2026 Jam pemasangan : pagi / siang Info Tambahan : Hubungi pelanggan dulu sebelum ke lokasi terima kasih"/>
    <m/>
    <m/>
    <m/>
    <e v="#NUM!"/>
    <e v="#NUM!"/>
    <x v="0"/>
  </r>
  <r>
    <n v="2255"/>
    <n v="1002534171"/>
    <n v="3"/>
    <x v="1"/>
    <n v="5"/>
    <s v="MALANG"/>
    <s v="KEPANJEN"/>
    <s v="DPT"/>
    <s v="REG"/>
    <s v="AO"/>
    <x v="0"/>
    <s v="1P INET"/>
    <s v="MIE - SEND SURVEY"/>
    <s v="RBS-Regional 3"/>
    <d v="2026-08-18T16:26:57"/>
    <d v="2026-08-18T16:28:01"/>
    <n v="69369368"/>
    <m/>
    <n v="152712204547"/>
    <s v="SMP NEGERI 1 DAMPIT"/>
    <s v="ODP-DPT-FH/18 FH/D02/18.01"/>
    <s v="WO062039103"/>
    <m/>
    <m/>
    <m/>
    <n v="112.7645215"/>
    <n v="-8.2094462000000004"/>
    <s v="|MN01864|MYIA-047336361235/POI/ANIK SHOFIATUZ ZUHRO/082141705256/smpn1dampit@gmail.com"/>
    <s v="MYIB_ASSISTANT"/>
    <m/>
    <m/>
    <m/>
    <m/>
    <m/>
    <m/>
    <m/>
    <m/>
    <s v="Management Janji"/>
    <s v="2026-08-19 13:00:00 | Nama PIC : Anik No HP : 082141705256 Alt :  M Janji : 19/08/2026 Jam Pasang : 08.00 - 13:00  NoteÃ‚Â :  hubungi terlebih dahulu sebelum kelokasi "/>
    <s v="FCC"/>
    <s v="18-08-2026 16:39:51"/>
    <d v="2026-08-19T13:00:00"/>
    <m/>
    <s v="SURVEY_NEW_MANJA"/>
    <s v="DPT"/>
    <s v="NO ADDON"/>
    <m/>
    <s v="MIE - SEND SURVEY"/>
    <s v="HSI Bisnis Basic Promo HUT RI PSB 70% - 50 Mbps"/>
    <s v="INDIBIZ"/>
    <m/>
    <m/>
    <d v="2026-08-19T13:00:00"/>
    <s v="2026-08-19 13:00:00 | Nama PIC : Anik No HP : 082141705256 Alt :  M Janji : 19/08/2026 Jam Pasang : 08.00 - 13:00  NoteÃ‚Â :  hubungi terlebih dahulu sebelum kelokasi "/>
    <m/>
    <m/>
    <m/>
    <e v="#NUM!"/>
    <e v="#NUM!"/>
    <x v="0"/>
  </r>
  <r>
    <n v="2256"/>
    <n v="1002516212"/>
    <n v="3"/>
    <x v="2"/>
    <n v="4"/>
    <s v="YOGYAKARTA"/>
    <s v="INNER - YOGYA JATENG SELATAN"/>
    <s v="KBU"/>
    <s v="REG"/>
    <s v="AO"/>
    <x v="0"/>
    <s v="1P INET"/>
    <s v="102 | FOLLOW UP COMPLETED"/>
    <s v="RBS-Regional 3"/>
    <d v="2026-08-08T18:28:56"/>
    <d v="2026-08-11T13:19:09"/>
    <n v="69361641"/>
    <m/>
    <n v="146113146986"/>
    <s v="PT Warisan Abadi Visi Edukasi, NWAVE Corp"/>
    <s v="ODP-KBU-FDL/093"/>
    <s v="WO061288531"/>
    <m/>
    <m/>
    <m/>
    <n v="110.3428201"/>
    <n v="-7.7463141000000002"/>
    <s v="|MC80006|MYIA-080458309018/POI/Nisa Fadhilla/0895363272887/admnhr.office.dewave@gmail.com"/>
    <s v="MYIB_ASSISTANT"/>
    <m/>
    <m/>
    <m/>
    <m/>
    <m/>
    <m/>
    <m/>
    <m/>
    <s v="Management Janji"/>
    <s v="2026-08-10 13:00:00 | M Janji : 10 agustus 2026 jam Pasang : siang Note : hubungi pelanggan jika ingin kelokasi "/>
    <s v="FCC"/>
    <d v="2026-08-08T18:39:48"/>
    <d v="2026-08-10T13:00:00"/>
    <m/>
    <s v="REVOKE"/>
    <s v="KBU"/>
    <s v="NO ADDON"/>
    <m/>
    <s v="Follow Up Revoke Completed, New Order ID : SC1002519842"/>
    <s v="HSI Bisnis Promo HUT Telkom PSB 70% - 300 Mbps"/>
    <s v="INDIBIZ"/>
    <m/>
    <m/>
    <d v="2026-08-10T13:00:00"/>
    <s v="2026-08-10 13:00:00 | M Janji : 10 agustus 2026 jam Pasang : siang Note : hubungi pelanggan jika ingin kelokasi "/>
    <m/>
    <m/>
    <m/>
    <e v="#NUM!"/>
    <e v="#NUM!"/>
    <x v="0"/>
  </r>
  <r>
    <n v="2257"/>
    <n v="1002506723"/>
    <n v="3"/>
    <x v="3"/>
    <n v="5"/>
    <s v="SBY UTARA"/>
    <s v="LAMONGAN"/>
    <s v="BDG"/>
    <s v="REG"/>
    <s v="AO"/>
    <x v="0"/>
    <s v="1P INET"/>
    <s v="Completed (PS)"/>
    <s v="RBS-Regional 3"/>
    <d v="2026-08-04T08:07:56"/>
    <d v="2026-08-04T15:12:13"/>
    <n v="69357893"/>
    <m/>
    <n v="152448204262"/>
    <s v="BEST COMPUTER"/>
    <s v="ODP-BDG-FC/23"/>
    <s v="WO060847809"/>
    <m/>
    <m/>
    <m/>
    <n v="112.33412800000001"/>
    <n v="-6.8681450000000002"/>
    <s v="|MN00216|MYIA-049510320634/POI/fashfahish shofhal jamil/087869525149/shofhaljamilfashfahish@gmail.com"/>
    <s v="MYIB_ASSISTANT"/>
    <m/>
    <m/>
    <m/>
    <m/>
    <m/>
    <m/>
    <m/>
    <m/>
    <s v="Management Janji"/>
    <s v="2026-08-05 13:00:00 | Nama PIC: bp shofal Notel: 087869525149 Alt: -  Tanggal: 5/8/2026 Jam Pasang: Siang Note: Hubungi sebelum ke lokasi, terimakasih. "/>
    <s v="FCC"/>
    <d v="2026-04-08T08:10:01"/>
    <d v="2026-08-05T13:00:00"/>
    <m/>
    <s v="PS"/>
    <s v="BDG"/>
    <s v="NO ADDON"/>
    <n v="20260804"/>
    <s v="Completed"/>
    <s v="HSI Bisnis Promo HUT Telkom PSB 70% - 50 Mbps"/>
    <s v="INDIBIZ"/>
    <m/>
    <m/>
    <d v="2026-08-05T13:00:00"/>
    <s v="2026-08-05 13:00:00 | Nama PIC: bp shofal Notel: 087869525149 Alt: -  Tanggal: 5/8/2026 Jam Pasang: Siang Note: Hubungi sebelum ke lokasi, terimakasih. "/>
    <n v="2026"/>
    <n v="8"/>
    <n v="4"/>
    <d v="2026-08-04T00:00:00"/>
    <n v="-1.5416666666642413"/>
    <x v="1"/>
  </r>
  <r>
    <n v="2258"/>
    <n v="1002524646"/>
    <n v="3"/>
    <x v="6"/>
    <n v="5"/>
    <s v="JEMBER"/>
    <s v="JEMBER"/>
    <s v="JER"/>
    <s v="REG"/>
    <s v="AO"/>
    <x v="0"/>
    <s v="1P INET"/>
    <s v="Completed (PS)"/>
    <s v="RBS-Regional 3"/>
    <d v="2026-08-13T15:10:56"/>
    <d v="2026-08-14T12:28:35"/>
    <n v="69365329"/>
    <m/>
    <n v="152501280420"/>
    <s v="WARKOP CAK JUKI"/>
    <s v="ODP-JER-FG/10 FG/D01/06.10"/>
    <s v="WO061681226"/>
    <m/>
    <m/>
    <m/>
    <n v="113.66702309999999"/>
    <n v="-8.1890670999999902"/>
    <s v="MD|MYDB-20260813265174|DN00001/MN00086|WARKOP CAK JUKI|082230298166"/>
    <s v="MYDIGIBIZPARTNER"/>
    <m/>
    <m/>
    <m/>
    <m/>
    <m/>
    <m/>
    <m/>
    <m/>
    <s v="Management Janji"/>
    <s v="2026-08-14 13:00:00 | Nama PIC : Zuki No HP : 082230298166 Alt : alinjuki8@gmail.com M Janji : 14/08/2026 Jam Pasang : 08.00  - 13:00  NoteÃ‚Â :  hubungi terlebih dahulu sebelum ke lokasi, terima kasih."/>
    <s v="FCC"/>
    <s v="13-08-2026 15:25:45"/>
    <d v="2026-08-14T13:00:00"/>
    <m/>
    <s v="PS"/>
    <s v="JER"/>
    <s v="NO ADDON"/>
    <n v="20260814"/>
    <s v="Completed"/>
    <s v="HSI Bisnis Promo HUT Telkom PSB 70% - 150 Mbps"/>
    <s v="INDIBIZ"/>
    <m/>
    <m/>
    <d v="2026-08-14T13:00:00"/>
    <s v="2026-08-14 13:00:00 | Nama PIC : Zuki No HP : 082230298166 Alt : alinjuki8@gmail.com M Janji : 14/08/2026 Jam Pasang : 08.00  - 13:00  NoteÃ‚Â :  hubungi terlebih dahulu sebelum ke lokasi, terima kasih."/>
    <n v="2026"/>
    <n v="8"/>
    <n v="14"/>
    <d v="2026-08-14T00:00:00"/>
    <n v="-0.54166666666424135"/>
    <x v="1"/>
  </r>
  <r>
    <n v="2259"/>
    <n v="1002533194"/>
    <n v="3"/>
    <x v="2"/>
    <n v="4"/>
    <s v="YOGYAKARTA"/>
    <s v="SLEMAN"/>
    <s v="SMN"/>
    <s v="REG"/>
    <s v="AO"/>
    <x v="0"/>
    <m/>
    <s v="Completed (PS)"/>
    <s v="RBS-Regional 3"/>
    <d v="2026-08-18T13:37:19"/>
    <d v="2026-08-18T17:00:14"/>
    <n v="69366096"/>
    <m/>
    <n v="146133133033"/>
    <s v="BAMBINI MONTESSORI SCHOOL"/>
    <s v="ODP-SMN-FBE/133"/>
    <s v="WO062013556"/>
    <m/>
    <m/>
    <m/>
    <n v="110.36602806373899"/>
    <n v="-7.7456333228189296"/>
    <s v="AMRBS/405613/FARISTA APRILLIA/R3/YOGYAKARTA/PSB HSI BISNIS 1S  100 MBPS PROMO HUT TELKOM 1:2/BENI S/085759285030/ybpb.purchasing@gmail.com"/>
    <s v="Amex"/>
    <m/>
    <m/>
    <m/>
    <m/>
    <m/>
    <m/>
    <m/>
    <m/>
    <s v="Management Janji"/>
    <s v="2026-08-15 15:00:00|Nama PIC : Beni  No HP : 085759285030  Alt : 082289338883  M Janji : 15 Augustus 2026  Jam Pasang : 08.00 - 13:00   NoteÃ‚Â :  hubungi terlebih dahulu sebelum kelokasi|40981184|MYDITA"/>
    <s v="FCC"/>
    <s v="18-08-2026 13:40:43"/>
    <m/>
    <m/>
    <s v="PS"/>
    <s v="SMN"/>
    <s v="NO ADDON"/>
    <n v="20260818"/>
    <s v="Completed"/>
    <s v="- 11_11446;Biaya PSB HSI EBIS Tunai di Depan ~ 11[150000]  - SP_NOSS;SP_NOSS ~ Internet NOSS Multispeed Network[0]  - SP_NOSS;SP_NOSS ~ Internet NOSS Multispeed Network[0]  - E23047;E23047 ~ ES23 - Paket HSI Bisnis Basic[0]  - E23047~null~E23047_UNL;UNL ~"/>
    <s v="INDIBIZ"/>
    <m/>
    <m/>
    <d v="2026-08-18T07:00:00"/>
    <s v="2026-08-15 15:00:00|Nama PIC : Beni  No HP : 085759285030  Alt : 082289338883  M Janji : 15 Augustus 2026  Jam Pasang : 08.00 - 13:00   NoteÃ‚Â :  hubungi terlebih dahulu sebelum kelokasi|40981184|MYDITA"/>
    <n v="2026"/>
    <n v="8"/>
    <n v="18"/>
    <d v="2026-08-18T00:00:00"/>
    <n v="-0.29166666666424135"/>
    <x v="1"/>
  </r>
  <r>
    <n v="2260"/>
    <n v="1002505975"/>
    <n v="3"/>
    <x v="5"/>
    <n v="5"/>
    <s v="SINGARJA"/>
    <s v="GIANYAR"/>
    <s v="GIN"/>
    <s v="REG"/>
    <s v="AO"/>
    <x v="0"/>
    <m/>
    <s v="Completed (PS)"/>
    <s v="RBS-Regional 3"/>
    <d v="2026-08-03T12:15:01"/>
    <d v="2026-08-04T12:36:31"/>
    <n v="69355472"/>
    <m/>
    <n v="172407213016"/>
    <s v="SD NEGERI 3 PERING"/>
    <s v="ODP-GIN-FAM/57"/>
    <s v="WO060781343"/>
    <m/>
    <m/>
    <m/>
    <n v="115.321342277201"/>
    <n v="-8.5850037778181694"/>
    <s v="|MN02658|/PIC KARIANA MAURINA BETLIANI/081933113251/Sdn3pering@gmail.com"/>
    <s v="Sales Force DBS"/>
    <m/>
    <m/>
    <m/>
    <m/>
    <m/>
    <m/>
    <m/>
    <m/>
    <s v="Management Janji"/>
    <s v="2026-08-01 08:00:00|Tanggal pemasangan :01 agustus 2026  Jam pemasangan : 08.00 - 12.00  Info Tambahan : Hubungi pelanggan dulu sebelum ke lokasi  terimakasih|BE1295|MYDITA"/>
    <s v="FCC"/>
    <d v="2026-03-08T12:25:25"/>
    <m/>
    <m/>
    <s v="PS"/>
    <s v="GIN"/>
    <s v="NO ADDON"/>
    <n v="20260804"/>
    <s v="Completed"/>
    <s v="- 11_11446;Biaya PSB HSI EBIS Tunai di Depan ~ 11[150000]  - E23015;E23015 ~ ES23 - Perangkat ONT[0]  - E23015~null~44292;E23015||11||Abodemen 0[0]  - E23015~null~E23015_SWONT;SWONT ~ Biaya Sewa ONT ~ E23015[30000]  - E25061;E25061 ~ ES25 - Paket HSI Basi"/>
    <s v="INDIBIZ"/>
    <m/>
    <m/>
    <d v="2026-08-03T07:00:00"/>
    <s v="2026-08-01 08:00:00|Tanggal pemasangan :01 agustus 2026  Jam pemasangan : 08.00 - 12.00  Info Tambahan : Hubungi pelanggan dulu sebelum ke lokasi  terimakasih|BE1295|MYDITA"/>
    <n v="2026"/>
    <n v="8"/>
    <n v="4"/>
    <d v="2026-08-04T00:00:00"/>
    <n v="0.70833333333575865"/>
    <x v="1"/>
  </r>
  <r>
    <n v="2261"/>
    <n v="1002512533"/>
    <n v="3"/>
    <x v="4"/>
    <n v="4"/>
    <s v="PEKALONGAN"/>
    <s v="SLAWI"/>
    <s v="SLW"/>
    <s v="REG"/>
    <s v="AO"/>
    <x v="0"/>
    <s v="1P INET"/>
    <s v="Completed (PS)"/>
    <s v="RBS-Regional 3"/>
    <d v="2026-08-06T13:53:56"/>
    <d v="2026-08-07T11:29:02"/>
    <n v="69360009"/>
    <m/>
    <n v="142283119731"/>
    <s v="MI Ma&amp; 39;arif NU 1 Bogares Kidul"/>
    <s v="ODP-SLW-FU/059"/>
    <s v="WO061079987"/>
    <m/>
    <m/>
    <m/>
    <n v="109.167353957891"/>
    <n v="-6.99497102337698"/>
    <s v="MD|MYDB-20260806264529|DN00001/MN00377|MI Ma&amp; 39;arif NU 1 Bogares Kidul|082264899833"/>
    <s v="MYDIGIBIZPARTNER"/>
    <m/>
    <m/>
    <m/>
    <m/>
    <m/>
    <m/>
    <m/>
    <m/>
    <s v="Management Janji"/>
    <s v="2026-08-07 13:00:00 | telp :082264899833 alt : manja : pagi : siang 07/08/2026 hub sebelum ke lokasi "/>
    <s v="FCC"/>
    <d v="2026-06-08T13:54:55"/>
    <d v="2026-08-07T13:00:00"/>
    <m/>
    <s v="PS"/>
    <s v="SLW"/>
    <s v="NO ADDON"/>
    <n v="20260807"/>
    <s v="Completed"/>
    <s v="HSI Bisnis Basic Promo HUT Telkom PSB 70% - 50 Mbps"/>
    <s v="INDIBIZ"/>
    <m/>
    <m/>
    <d v="2026-08-07T13:00:00"/>
    <s v="2026-08-07 13:00:00 | telp :082264899833 alt : manja : pagi : siang 07/08/2026 hub sebelum ke lokasi "/>
    <n v="2026"/>
    <n v="8"/>
    <n v="7"/>
    <d v="2026-08-07T00:00:00"/>
    <n v="-0.54166666666424135"/>
    <x v="1"/>
  </r>
  <r>
    <n v="2262"/>
    <n v="1002515521"/>
    <n v="3"/>
    <x v="1"/>
    <n v="5"/>
    <s v="MALANG"/>
    <s v="BATU"/>
    <s v="KPO"/>
    <s v="REG"/>
    <s v="AO"/>
    <x v="0"/>
    <s v="1P INET"/>
    <s v="102 | FOLLOW UP COMPLETED"/>
    <s v="RBS-Regional 3"/>
    <d v="2026-08-07T20:04:57"/>
    <d v="2026-08-11T10:25:09"/>
    <n v="69361188"/>
    <m/>
    <n v="152711247326"/>
    <s v="Spbu 54.651.38"/>
    <s v="ODP-KPO-FL/48 FL/D05/48.01"/>
    <s v="WO061211131"/>
    <m/>
    <m/>
    <m/>
    <n v="112.601358"/>
    <n v="-7.8986140000000002"/>
    <s v="|MN02540|MYIA-037148780711/POI/zidan putra maulan/0881027667558/spbungijo65138@gmail.com"/>
    <s v="MYIB_ASSISTANT"/>
    <m/>
    <m/>
    <m/>
    <m/>
    <m/>
    <m/>
    <m/>
    <m/>
    <s v="Management Janji"/>
    <s v="2026-08-09 08:00:00 | M Janji : (08/08/026) jam Pasang : 09:00 Note : hubungi pelanggan jika ingin kelokasi"/>
    <s v="FCC"/>
    <d v="2026-07-08T20:10:53"/>
    <d v="2026-08-09T08:00:00"/>
    <m/>
    <s v="REVOKE"/>
    <s v="KPO"/>
    <s v="NO ADDON"/>
    <m/>
    <s v="Follow Up Revoke Completed, New Order ID : SC1002519252"/>
    <s v="HSI Bisnis Promo HUT Telkom PSB 70% - 50 Mbps"/>
    <s v="INDIBIZ"/>
    <m/>
    <m/>
    <d v="2026-08-09T08:00:00"/>
    <s v="2026-08-09 08:00:00 | M Janji : (08/08/026) jam Pasang : 09:00 Note : hubungi pelanggan jika ingin kelokasi"/>
    <m/>
    <m/>
    <m/>
    <e v="#NUM!"/>
    <e v="#NUM!"/>
    <x v="0"/>
  </r>
  <r>
    <n v="2263"/>
    <n v="1002509877"/>
    <n v="3"/>
    <x v="6"/>
    <n v="5"/>
    <s v="SIDOARJO"/>
    <s v="INNER - JATIM TIMUR"/>
    <s v="KRN"/>
    <s v="REG"/>
    <s v="AO"/>
    <x v="0"/>
    <s v="1P INET"/>
    <s v="Completed (PS)"/>
    <s v="RBS-Regional 3"/>
    <d v="2026-08-05T10:01:58"/>
    <d v="2026-08-05T15:51:13"/>
    <n v="69358856"/>
    <m/>
    <n v="152331250914"/>
    <s v="SENINE COFFEE"/>
    <s v="ODP-KRN-FAC/54 FAC/D05/54.01"/>
    <s v="WO060957410"/>
    <m/>
    <m/>
    <m/>
    <n v="112.586137709384"/>
    <n v="-7.3800250790588997"/>
    <s v="MD|MYDB-20260802264203|DN00001/MN00501|SENINE COFFEE|085749657064"/>
    <s v="MYDIGIBIZPARTNER"/>
    <m/>
    <m/>
    <m/>
    <m/>
    <m/>
    <m/>
    <m/>
    <m/>
    <s v="Management Janji"/>
    <s v="2026-08-06 08:00:00 | Tanggal pemasangan: 06/08/2026 Jam pemasangan : pagi / siang Info Tambahan : Hubungi pelanggan dulu sebelum ke lokasi terima kasih"/>
    <s v="FCC"/>
    <d v="2026-05-08T10:09:56"/>
    <d v="2026-08-06T08:00:00"/>
    <m/>
    <s v="PS"/>
    <s v="KRN"/>
    <s v="NO ADDON"/>
    <n v="20260805"/>
    <s v="Completed"/>
    <s v="HSI Bisnis Promo HUT Telkom PSB 70% - 75 Mbps"/>
    <s v="INDIBIZ"/>
    <m/>
    <m/>
    <d v="2026-08-06T08:00:00"/>
    <s v="2026-08-06 08:00:00 | Tanggal pemasangan: 06/08/2026 Jam pemasangan : pagi / siang Info Tambahan : Hubungi pelanggan dulu sebelum ke lokasi terima kasih"/>
    <n v="2026"/>
    <n v="8"/>
    <n v="5"/>
    <d v="2026-08-05T00:00:00"/>
    <n v="-1.3333333333357587"/>
    <x v="1"/>
  </r>
  <r>
    <n v="2264"/>
    <n v="1002523120"/>
    <n v="3"/>
    <x v="1"/>
    <n v="5"/>
    <s v="MADIUN"/>
    <s v="NGAWI"/>
    <s v="JGO"/>
    <s v="REG"/>
    <s v="AO"/>
    <x v="0"/>
    <s v="1P INET"/>
    <s v="Completed (PS)"/>
    <s v="RBS-Regional 3"/>
    <d v="2026-08-12T18:50:57"/>
    <d v="2026-08-13T19:43:17"/>
    <n v="69364629"/>
    <m/>
    <n v="152635205070"/>
    <s v="TOKO KENDAL"/>
    <s v="ODP-JGO-FB/16 FB/D02/16.01"/>
    <s v="WO061624385"/>
    <m/>
    <m/>
    <m/>
    <n v="111.288501"/>
    <n v="-7.5656679999999996"/>
    <s v="|MN02429|MYIA-092051041984/POI/ADIMAS YUDA ALVIANTO/087811352005/pkendalngw2026@gmail.com"/>
    <s v="MYIB_ASSISTANT"/>
    <m/>
    <m/>
    <m/>
    <m/>
    <m/>
    <m/>
    <m/>
    <m/>
    <s v="Management Janji"/>
    <s v="2026-08-13 15:00:00 | Tanggal pemasangan :13/08/2026 Jam pemasangan : pagi/siang Info Tambahan : Hubungi pelanggan dulu sebelum ke lokasi terima kasih."/>
    <s v="FCC"/>
    <d v="2026-12-08T18:55:07"/>
    <d v="2026-08-13T15:00:00"/>
    <m/>
    <s v="PS"/>
    <s v="JGO"/>
    <s v="NO ADDON"/>
    <n v="20260813"/>
    <s v="Completed"/>
    <s v="HSI Bisnis Basic Promo HUT Telkom PSB 70% - 50 Mbps"/>
    <s v="INDIBIZ"/>
    <m/>
    <m/>
    <d v="2026-08-13T15:00:00"/>
    <s v="2026-08-13 15:00:00 | Tanggal pemasangan :13/08/2026 Jam pemasangan : pagi/siang Info Tambahan : Hubungi pelanggan dulu sebelum ke lokasi terima kasih."/>
    <n v="2026"/>
    <n v="8"/>
    <n v="13"/>
    <d v="2026-08-13T00:00:00"/>
    <n v="-0.625"/>
    <x v="1"/>
  </r>
  <r>
    <n v="2265"/>
    <n v="1002534598"/>
    <n v="3"/>
    <x v="2"/>
    <n v="4"/>
    <s v="YOGYAKARTA"/>
    <s v="SLEMAN"/>
    <s v="GOD"/>
    <s v="REG"/>
    <s v="AO"/>
    <x v="0"/>
    <m/>
    <s v="8 | OSS - PONR"/>
    <s v="RBS-Regional 3"/>
    <d v="2026-08-18T18:09:20"/>
    <d v="2026-08-18T18:35:13"/>
    <n v="69363567"/>
    <m/>
    <n v="146136130218"/>
    <s v="Hafez Cs Yogyakarta"/>
    <s v="ODP-GOD-FBH/054"/>
    <s v="WO062049943"/>
    <m/>
    <m/>
    <m/>
    <n v="110.277579"/>
    <n v="-7.8193720000000004"/>
    <s v="|MN00528|MYIA-038129873299/POI/Solehudin/082285650924/hafezindonesia12345@gmail.com"/>
    <s v="Sales Profesional"/>
    <m/>
    <m/>
    <m/>
    <m/>
    <m/>
    <m/>
    <m/>
    <m/>
    <s v="Management Janji"/>
    <s v="2026-08-18 13:00:00 | Tanggal pemasangan: 12/08/2026  Jam pemasangan : siang  Info Tambahan : Hubungi pelanggan dulu sebelum ke lokasi  terima kasih."/>
    <s v="FCC"/>
    <s v="18-08-2026 18:10:08"/>
    <m/>
    <m/>
    <s v="ACT_COM"/>
    <s v="GOD"/>
    <s v="NO ADDON"/>
    <m/>
    <s v="PONR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8T07:00:00"/>
    <s v="2026-08-18 13:00:00 | Tanggal pemasangan: 12/08/2026  Jam pemasangan : siang  Info Tambahan : Hubungi pelanggan dulu sebelum ke lokasi  terima kasih."/>
    <m/>
    <m/>
    <m/>
    <e v="#NUM!"/>
    <e v="#NUM!"/>
    <x v="0"/>
  </r>
  <r>
    <n v="2266"/>
    <n v="1002510893"/>
    <n v="3"/>
    <x v="6"/>
    <n v="5"/>
    <s v="PASURUAN"/>
    <s v="PASURUAN"/>
    <s v="PSN"/>
    <s v="REG"/>
    <s v="AO"/>
    <x v="0"/>
    <m/>
    <s v="98 | OSS - CANCEL COMPLETE"/>
    <s v="RBS-Regional 3"/>
    <d v="2026-08-05T14:50:50"/>
    <d v="2026-08-07T09:48:08"/>
    <n v="69359320"/>
    <m/>
    <n v="152729256695"/>
    <s v="TOKO SYAUQY CELL &amp; DIGITAL PRINT"/>
    <s v="ODP-PSN-FCC/04"/>
    <s v="WO061062391"/>
    <m/>
    <m/>
    <m/>
    <n v="112.9388917"/>
    <n v="-7.6921958000000004"/>
    <s v="|MN01982|/TOKO SYAUQY CELL &amp; DIGITAL PRINT/WINBACK 2.0 HSI B2B (1:1) 50MBPS 355RB PSB DISC 70%/PSN/syauqycell676@gmail.com/SYARIFUDDIN /085119398998082332171331"/>
    <s v="Sales Force DBS"/>
    <m/>
    <m/>
    <m/>
    <m/>
    <m/>
    <m/>
    <m/>
    <m/>
    <s v="Management Janji"/>
    <s v="2026-08-07 08:00:00|Tanggal pemasangan: 6/08/2026 Jam pemasangan : pagi / siang Info Tambahan : Hubungi pelanggan dulu sebelum ke lokasi. terima kasih|40010577|MYDITA"/>
    <s v="FCC"/>
    <d v="2026-05-08T14:54:47"/>
    <d v="2026-08-07T08:00:00"/>
    <s v="Kendala Pelanggan"/>
    <s v="CANCEL"/>
    <s v="PSN"/>
    <s v="NO ADDON"/>
    <m/>
    <s v="Cancel 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07T08:00:00"/>
    <s v="2026-08-07 08:00:00|Tanggal pemasangan: 6/08/2026 Jam pemasangan : pagi / siang Info Tambahan : Hubungi pelanggan dulu sebelum ke lokasi. terima kasih|40010577|MYDITA"/>
    <m/>
    <m/>
    <m/>
    <e v="#NUM!"/>
    <e v="#NUM!"/>
    <x v="0"/>
  </r>
  <r>
    <n v="2267"/>
    <n v="1002512136"/>
    <n v="3"/>
    <x v="6"/>
    <n v="5"/>
    <s v="SIDOARJO"/>
    <s v="MOJOKERTO"/>
    <s v="NGI"/>
    <s v="REG"/>
    <s v="AO"/>
    <x v="0"/>
    <s v="1P INET"/>
    <s v="OSS - FALLOUT"/>
    <s v="RBS-Regional 3"/>
    <d v="2026-08-06T11:46:57"/>
    <d v="2026-08-07T14:21:37"/>
    <n v="69359881"/>
    <m/>
    <n v="152321202947"/>
    <s v="PT LINGGA SAKTI INDONESIA"/>
    <s v="ODP-NGI-FJ/17"/>
    <s v="WO061062319"/>
    <m/>
    <m/>
    <m/>
    <n v="112.616327"/>
    <n v="-7.5584470000000001"/>
    <s v="|MN01068|MYIA-086869770486/POI/JODY/081330706670/lsi@linggasakti.com"/>
    <s v="MYIB_ASSISTANT"/>
    <m/>
    <m/>
    <m/>
    <m/>
    <m/>
    <m/>
    <m/>
    <m/>
    <s v="Management Janji"/>
    <s v="2026-08-07 08:00:00 | M Janji : (07/08/026) jam Pasang : 09:00 Note : hubungi pelanggan jika ingin kelokasi "/>
    <s v="FCC"/>
    <d v="2026-06-08T11:54:59"/>
    <d v="2026-08-07T08:00:00"/>
    <s v="Kendala Teknik"/>
    <s v="FO_WFM"/>
    <s v="NGI"/>
    <s v="NO ADDON"/>
    <m/>
    <s v="Provisioning Failed|WFM|INF008992900|TOF_-7.5507332,112.6147786_ODP TERDEKAT FULL 1:8 masuk KU 2, knjungan bertemu pelanggan "/>
    <s v="HSI Bisnis Promo HUT Telkom PSB 70% - 150 Mbps"/>
    <s v="INDIBIZ"/>
    <m/>
    <m/>
    <d v="2026-08-07T08:00:00"/>
    <s v="2026-08-07 08:00:00 | M Janji : (07/08/026) jam Pasang : 09:00 Note : hubungi pelanggan jika ingin kelokasi "/>
    <m/>
    <m/>
    <m/>
    <e v="#NUM!"/>
    <e v="#NUM!"/>
    <x v="0"/>
  </r>
  <r>
    <n v="2268"/>
    <n v="1002510481"/>
    <n v="3"/>
    <x v="2"/>
    <n v="4"/>
    <s v="YOGYAKARTA"/>
    <s v="INNER - YOGYA JATENG SELATAN"/>
    <s v="BBS"/>
    <s v="REG"/>
    <s v="AO"/>
    <x v="0"/>
    <s v="1P INET"/>
    <s v="Completed (PS)"/>
    <s v="RBS-Regional 3"/>
    <d v="2026-08-05T13:13:57"/>
    <d v="2026-08-06T16:35:53"/>
    <n v="69359123"/>
    <m/>
    <n v="146131120536"/>
    <s v="PUSKESMAS DEPOK I"/>
    <s v="ODP-BBS-FS/010 FS/D01/010.01"/>
    <s v="WO060983273"/>
    <m/>
    <m/>
    <m/>
    <n v="110.4315125"/>
    <n v="-7.7749699000000003"/>
    <s v="|MN00277|MYIA-014020344008/POI/Rr. Grin Jayanti/08994646845/puskesdepok1@gmail.com"/>
    <s v="MYIB_ASSISTANT"/>
    <m/>
    <m/>
    <m/>
    <m/>
    <m/>
    <m/>
    <m/>
    <m/>
    <s v="Management Janji"/>
    <s v="2026-08-06 13:00:00 | Tanggal pemasangan: 6/08/2026 Jam pemasangan : pagi / siang Info Tambahan : Hubungi pelanggan dulu sebelum ke lokasi. terima kasih"/>
    <s v="FCC"/>
    <d v="2026-05-08T13:25:39"/>
    <d v="2026-08-06T13:00:00"/>
    <m/>
    <s v="PS"/>
    <s v="BBS"/>
    <s v="NO ADDON"/>
    <n v="20260806"/>
    <s v="Completed"/>
    <s v="HSI Bisnis Promo HUT Telkom PSB 70% - 200 Mbps"/>
    <s v="INDIBIZ"/>
    <m/>
    <m/>
    <d v="2026-08-06T13:00:00"/>
    <s v="2026-08-06 13:00:00 | Tanggal pemasangan: 6/08/2026 Jam pemasangan : pagi / siang Info Tambahan : Hubungi pelanggan dulu sebelum ke lokasi. terima kasih"/>
    <n v="2026"/>
    <n v="8"/>
    <n v="6"/>
    <d v="2026-08-06T00:00:00"/>
    <n v="-0.54166666666424135"/>
    <x v="1"/>
  </r>
  <r>
    <n v="2269"/>
    <n v="1002518657"/>
    <n v="3"/>
    <x v="6"/>
    <n v="5"/>
    <s v="JEMBER"/>
    <s v="SITUBONDO"/>
    <s v="SIT"/>
    <s v="REG"/>
    <s v="AO"/>
    <x v="0"/>
    <s v="1P INET"/>
    <s v="Completed (PS)"/>
    <s v="RBS-Regional 3"/>
    <d v="2026-08-10T18:01:57"/>
    <d v="2026-08-11T13:35:21"/>
    <n v="69362779"/>
    <m/>
    <n v="152506218974"/>
    <s v="TOKO POJOK"/>
    <s v="ODP-SIT-FZ/12 FZ/D02/12.01"/>
    <s v="WO061441453"/>
    <m/>
    <m/>
    <m/>
    <n v="113.969787"/>
    <n v="-7.7186789999999998"/>
    <s v="|MN02617|MYIA-041129209814/POI/ZAINUL FAIZIN/085156890468/znlfaizin@gmail.com"/>
    <s v="MYIB_ASSISTANT"/>
    <m/>
    <m/>
    <m/>
    <m/>
    <m/>
    <m/>
    <m/>
    <m/>
    <s v="Management Janji"/>
    <s v="2026-08-11 15:00:00 | Nama PIC : BAPAK ZAINUL No HP : 085156890468 Alt :  M Janji : (SELASA/11/AGUSTUS/2026) jam Pasang : 09:00 Note : hubungi pelanggan jika ingin kelokasi"/>
    <s v="FCC"/>
    <d v="2026-10-08T18:39:50"/>
    <d v="2026-08-11T15:00:00"/>
    <m/>
    <s v="PS"/>
    <s v="SIT"/>
    <s v="NO ADDON"/>
    <n v="20260811"/>
    <s v="Completed"/>
    <s v="HSI Bisnis Promo HUT Telkom PSB 70% - 100 Mbps"/>
    <s v="INDIBIZ"/>
    <m/>
    <m/>
    <d v="2026-08-11T15:00:00"/>
    <s v="2026-08-11 15:00:00 | Nama PIC : BAPAK ZAINUL No HP : 085156890468 Alt :  M Janji : (SELASA/11/AGUSTUS/2026) jam Pasang : 09:00 Note : hubungi pelanggan jika ingin kelokasi"/>
    <n v="2026"/>
    <n v="8"/>
    <n v="11"/>
    <d v="2026-08-11T00:00:00"/>
    <n v="-0.625"/>
    <x v="1"/>
  </r>
  <r>
    <n v="2270"/>
    <n v="1002522476"/>
    <n v="3"/>
    <x v="2"/>
    <n v="4"/>
    <s v="MAGELANG"/>
    <s v="KEBUMEN"/>
    <s v="KAK"/>
    <s v="REG"/>
    <s v="AO"/>
    <x v="0"/>
    <s v="1P INET"/>
    <s v="Completed (PS)"/>
    <s v="RBS-Regional 3"/>
    <d v="2026-08-12T14:49:56"/>
    <d v="2026-08-13T12:40:19"/>
    <n v="69364378"/>
    <m/>
    <n v="141177105420"/>
    <s v="PEMERINTAH DESA KEDALEMANKULON"/>
    <s v="ODP-KAK-FAH/007 FAH/D03/007.01"/>
    <s v="WO061598378"/>
    <m/>
    <m/>
    <m/>
    <n v="109.5023364"/>
    <n v="-7.7342803"/>
    <s v="|MN00662|MYIA-081864464235/POI/Juminto/087829380924/askajuminto@gmail.com"/>
    <s v="MYIB_ASSISTANT"/>
    <m/>
    <m/>
    <m/>
    <m/>
    <m/>
    <m/>
    <m/>
    <m/>
    <s v="Management Janji"/>
    <s v="2026-08-14 08:00:00 | Waktu pemasangan : 13 agustus 2026 Jam pemasangan : 08.00 - 12.00 Info Tambahan : Hubungi pelanggan dulu sebelum ke lokasi terimakasih "/>
    <s v="FCC"/>
    <d v="2026-12-08T15:10:41"/>
    <d v="2026-08-14T08:00:00"/>
    <m/>
    <s v="PS"/>
    <s v="KAK"/>
    <s v="NO ADDON"/>
    <n v="20260813"/>
    <s v="Completed"/>
    <s v="HSI Bisnis Basic Promo HUT Telkom PSB 70% - 50 Mbps"/>
    <s v="INDIBIZ"/>
    <m/>
    <m/>
    <d v="2026-08-14T08:00:00"/>
    <s v="2026-08-14 08:00:00 | Waktu pemasangan : 13 agustus 2026 Jam pemasangan : 08.00 - 12.00 Info Tambahan : Hubungi pelanggan dulu sebelum ke lokasi terimakasih "/>
    <n v="2026"/>
    <n v="8"/>
    <n v="13"/>
    <d v="2026-08-13T00:00:00"/>
    <n v="-1.3333333333357587"/>
    <x v="1"/>
  </r>
  <r>
    <n v="2271"/>
    <n v="1002506451"/>
    <n v="3"/>
    <x v="0"/>
    <n v="5"/>
    <s v="MATARAM"/>
    <s v="SUMBAWA"/>
    <s v="SBW"/>
    <s v="REG"/>
    <s v="AO"/>
    <x v="0"/>
    <m/>
    <s v="Completed (PS)"/>
    <s v="RBS-Regional 3"/>
    <d v="2026-08-03T15:59:29"/>
    <d v="2026-08-03T17:13:02"/>
    <n v="69356869"/>
    <m/>
    <n v="172606792076"/>
    <s v="SMP IT ABU HURAIRAH SUMBAWA"/>
    <s v="ODP-SBW-FBK/61"/>
    <s v="WO060818947"/>
    <m/>
    <m/>
    <m/>
    <n v="117.4524673"/>
    <n v="-8.5887779000000002"/>
    <s v="|MN01595|MYIA-082660016797/POI/FIRMAN/087860187055/smpitputra.abhursumbawa@gmail.com"/>
    <s v="Sales Profesional"/>
    <m/>
    <m/>
    <m/>
    <m/>
    <m/>
    <m/>
    <m/>
    <m/>
    <s v="Management Janji"/>
    <s v="2026-08-02 15:00:00 | Nama Pic : bp FIRMAN  No Hp Pic : 087860187055  No alt : -  Jam Pemasangan : siang   Tanggal Pemasangan : 2 Agustus 2026"/>
    <s v="FCC"/>
    <d v="2026-03-08T16:10:38"/>
    <m/>
    <m/>
    <s v="PS"/>
    <s v="SBW"/>
    <s v="NO ADDON"/>
    <n v="20260803"/>
    <s v="Completed"/>
    <s v="- SP_NOSS;SP_NOSS ~ Internet NOSS Multispeed Network[0]  - SP_NOSS;SP_NOSS ~ Internet NOSS Multispeed Network[0]  - E23015;E23015 ~ ES23 - Perangkat ONT[0]  - E23015~null~44292;E23015||11||Abodemen 0[0]  - E23015~null~E23015_SWONT;SWONT ~ Biaya Sewa ONT ~"/>
    <s v="INDIBIZ"/>
    <m/>
    <m/>
    <d v="2026-08-03T07:00:00"/>
    <s v="2026-08-02 15:00:00 | Nama Pic : bp FIRMAN  No Hp Pic : 087860187055  No alt : -  Jam Pemasangan : siang   Tanggal Pemasangan : 2 Agustus 2026"/>
    <n v="2026"/>
    <n v="8"/>
    <n v="3"/>
    <d v="2026-08-03T00:00:00"/>
    <n v="-0.29166666666424135"/>
    <x v="1"/>
  </r>
  <r>
    <n v="2272"/>
    <n v="1002533313"/>
    <n v="3"/>
    <x v="4"/>
    <n v="4"/>
    <s v="PEKALONGAN"/>
    <s v="BREBES"/>
    <s v="BMU"/>
    <s v="REG"/>
    <s v="AO"/>
    <x v="0"/>
    <m/>
    <s v="Completed (PS)"/>
    <s v="RBS-Regional 3"/>
    <d v="2026-08-18T13:56:23"/>
    <d v="2026-08-18T14:59:21"/>
    <n v="69365846"/>
    <m/>
    <n v="146281108385"/>
    <s v="SMP NEGERI 1 TONJONG"/>
    <s v="ODP-BMU-FC/041"/>
    <s v="WO062016275"/>
    <m/>
    <m/>
    <m/>
    <n v="109.026092253963"/>
    <n v="-7.1753505628643399"/>
    <s v="AMRBS;404469;REG3;ALI;085100284847;HSI 1S 300MB;1.130k;PIC 085328930397;smpn1tonjong.creative@gmail.com"/>
    <s v="Account Manager"/>
    <m/>
    <m/>
    <m/>
    <m/>
    <m/>
    <m/>
    <m/>
    <m/>
    <s v="Management Janji"/>
    <s v="2026-08-15 15:00:00|Waktu pemasangan : 15 agustus 2026  Jam pemasangan : 08.00 - 12.00  Info Tambahan : Hubungi pelanggan dulu sebelum ke lokasi  terimakasih |40971401|MYDITA"/>
    <s v="FCC"/>
    <s v="18-08-2026 14:40:02"/>
    <m/>
    <m/>
    <s v="PS"/>
    <s v="BMU"/>
    <s v="NO ADDON"/>
    <n v="20260818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18T07:00:00"/>
    <s v="2026-08-15 15:00:00|Waktu pemasangan : 15 agustus 2026  Jam pemasangan : 08.00 - 12.00  Info Tambahan : Hubungi pelanggan dulu sebelum ke lokasi  terimakasih |40971401|MYDITA"/>
    <n v="2026"/>
    <n v="8"/>
    <n v="18"/>
    <d v="2026-08-18T00:00:00"/>
    <n v="-0.29166666666424135"/>
    <x v="1"/>
  </r>
  <r>
    <n v="2273"/>
    <n v="1002521411"/>
    <n v="3"/>
    <x v="3"/>
    <n v="5"/>
    <s v="SBY UTARA"/>
    <s v="TANDES"/>
    <s v="KLN"/>
    <s v="REG"/>
    <s v="AO"/>
    <x v="0"/>
    <s v="1P INET"/>
    <s v="MIA - INVALID SURVEY"/>
    <s v="RBS-Regional 3"/>
    <d v="2026-08-12T09:34:56"/>
    <d v="2026-08-12T17:49:48"/>
    <n v="69363881"/>
    <m/>
    <n v="152418251770"/>
    <s v="PT WIETPANDA LESTARI STEEL"/>
    <s v="ODP-KLN-GA/04 GA/D01/03.04"/>
    <s v="WO061558262"/>
    <m/>
    <m/>
    <m/>
    <n v="112.6937848"/>
    <n v="-7.2470359000000002"/>
    <s v="MD|MYDB-20260812265036|DN00001/MN00443|PT WIETPANDA LESTARI STEEL|087856700850"/>
    <s v="MYDIGIBIZPARTNER"/>
    <m/>
    <m/>
    <m/>
    <m/>
    <m/>
    <m/>
    <m/>
    <m/>
    <s v="Management Janji"/>
    <s v="2026-08-13 15:00:00 | Nama PIC : Yuli No HP : 087856700850 Alt : 0317497100 M Janji : 13/08/2026 Jam Pasang : 08.00  - 13:00  NoteÃ‚Â :  hubungi terlebih dahulu sebelum ke lokasi, terima kasih."/>
    <s v="FCC"/>
    <d v="2026-12-08T09:40:31"/>
    <d v="2026-08-13T15:00:00"/>
    <m/>
    <s v="SURVEY_NEW_MANJA"/>
    <s v="KLN"/>
    <s v="NO ADDON"/>
    <m/>
    <s v="MIE - INVALID SURVEY - ODP Full"/>
    <s v="HSI Bisnis Promo HUT Telkom PSB 70% - 100 Mbps"/>
    <s v="INDIBIZ"/>
    <m/>
    <m/>
    <d v="2026-08-13T15:00:00"/>
    <s v="2026-08-13 15:00:00 | Nama PIC : Yuli No HP : 087856700850 Alt : 0317497100 M Janji : 13/08/2026 Jam Pasang : 08.00  - 13:00  NoteÃ‚Â :  hubungi terlebih dahulu sebelum ke lokasi, terima kasih."/>
    <m/>
    <m/>
    <m/>
    <e v="#NUM!"/>
    <e v="#NUM!"/>
    <x v="0"/>
  </r>
  <r>
    <n v="2274"/>
    <n v="1002520768"/>
    <n v="3"/>
    <x v="7"/>
    <n v="4"/>
    <s v="KUDUS"/>
    <s v="JEPARA"/>
    <s v="JPR"/>
    <s v="REG"/>
    <s v="AO"/>
    <x v="0"/>
    <s v="1P INET"/>
    <s v="Completed (PS)"/>
    <s v="RBS-Regional 3"/>
    <d v="2026-08-11T16:37:58"/>
    <d v="2026-08-12T13:12:52"/>
    <n v="69363644"/>
    <m/>
    <n v="142539117240"/>
    <s v="KOPERASI BUDI DAYA MINA"/>
    <s v="ODP-JPR-FD/007 FCL/F04/007.01"/>
    <s v="WO061524365"/>
    <m/>
    <m/>
    <m/>
    <n v="110.644738142299"/>
    <n v="-6.5864040659173204"/>
    <s v="|MC60141|MYIA-061986873460/POI/ALFIAN NURUL HUDA/085156744733/nalfian1998@gmail.com"/>
    <s v="MYIB_ASSISTANT"/>
    <m/>
    <m/>
    <m/>
    <m/>
    <m/>
    <m/>
    <m/>
    <m/>
    <s v="Management Janji"/>
    <s v="2026-08-12 13:00:00 | Nama Pic : bp ALFIAN  No Hp Pic : 085156744733 No alt : - Jam Pemasangan : siang  Tanggal Pemasangan : 12 Agustus 2026"/>
    <s v="FCC"/>
    <d v="2026-11-08T16:39:47"/>
    <d v="2026-08-12T13:00:00"/>
    <m/>
    <s v="PS"/>
    <s v="JPR"/>
    <s v="NO ADDON"/>
    <n v="20260812"/>
    <s v="Completed"/>
    <s v="HSI Bisnis Promo HUT Telkom PSB 70% - 100 Mbps Dual Band"/>
    <s v="INDIBIZ"/>
    <m/>
    <m/>
    <d v="2026-08-12T13:00:00"/>
    <s v="2026-08-12 13:00:00 | Nama Pic : bp ALFIAN  No Hp Pic : 085156744733 No alt : - Jam Pemasangan : siang  Tanggal Pemasangan : 12 Agustus 2026"/>
    <n v="2026"/>
    <n v="8"/>
    <n v="12"/>
    <d v="2026-08-12T00:00:00"/>
    <n v="-0.54166666666424135"/>
    <x v="1"/>
  </r>
  <r>
    <n v="2275"/>
    <n v="1002533361"/>
    <n v="3"/>
    <x v="1"/>
    <n v="5"/>
    <s v="MALANG"/>
    <s v="KEPANJEN"/>
    <s v="BRG"/>
    <s v="REG"/>
    <s v="AO"/>
    <x v="0"/>
    <s v="1P INET"/>
    <s v="MIE - SEND SURVEY"/>
    <s v="RBS-Regional 3"/>
    <d v="2026-08-18T14:02:57"/>
    <d v="2026-08-18T14:04:02"/>
    <n v="69369082"/>
    <m/>
    <n v="152708208130"/>
    <s v="SALON ERNI"/>
    <s v="ODP-BRG-FD/33 FD/D01/33.01"/>
    <s v="WO062016423"/>
    <m/>
    <m/>
    <m/>
    <n v="112.665078230202"/>
    <n v="-8.0405501994064199"/>
    <s v="MD|MYDB-20260817265915|SC20017/MC20200|SALON ERNI|081233609972"/>
    <s v="MYDIGIBIZPARTNER"/>
    <m/>
    <m/>
    <m/>
    <m/>
    <m/>
    <m/>
    <m/>
    <m/>
    <s v="Management Janji"/>
    <s v="2026-08-19 13:00:00 | Nama PIC : ibu erna No HP : 081233609972 No Alternatif : M Janji : 19/07/2026 Jam Pasang : Pagi NoteÃ‚Â :  Hubungi terlebih dahulu sebelum ke lokasi "/>
    <s v="FCC"/>
    <s v="18-08-2026 14:40:02"/>
    <d v="2026-08-19T13:00:00"/>
    <m/>
    <s v="SURVEY_NEW_MANJA"/>
    <s v="BRG"/>
    <s v="NO ADDON"/>
    <m/>
    <s v="MIE - SEND SURVEY"/>
    <s v="HSI Bisnis Promo HUT RI PSB 70% - 200 Mbps"/>
    <s v="INDIBIZ"/>
    <m/>
    <m/>
    <d v="2026-08-19T13:00:00"/>
    <s v="2026-08-19 13:00:00 | Nama PIC : ibu erna No HP : 081233609972 No Alternatif : M Janji : 19/07/2026 Jam Pasang : Pagi NoteÃ‚Â :  Hubungi terlebih dahulu sebelum ke lokasi "/>
    <m/>
    <m/>
    <m/>
    <e v="#NUM!"/>
    <e v="#NUM!"/>
    <x v="0"/>
  </r>
  <r>
    <n v="2276"/>
    <n v="1002519185"/>
    <n v="3"/>
    <x v="7"/>
    <n v="4"/>
    <s v="KUDUS"/>
    <s v="PURWODADI"/>
    <s v="GBU"/>
    <s v="REG"/>
    <s v="AO"/>
    <x v="0"/>
    <s v="1P INET"/>
    <s v="102 | FOLLOW UP COMPLETED"/>
    <s v="RBS-Regional 3"/>
    <d v="2026-08-11T10:07:57"/>
    <d v="2026-08-13T12:25:30"/>
    <n v="69363010"/>
    <m/>
    <n v="142516104729"/>
    <s v="SPBU 445810"/>
    <s v="ODP-GBU-FH/007 FH/D01/007.01"/>
    <s v="WO061470794"/>
    <m/>
    <m/>
    <m/>
    <n v="110.69862999999999"/>
    <n v="-7.0201919999999998"/>
    <s v="|MN01047|MYIA-000499380560/POI/MUHAMMAD ARIFIN/085346121580/4458102@gmail.com"/>
    <s v="MYIB_ASSISTANT"/>
    <m/>
    <m/>
    <m/>
    <m/>
    <m/>
    <m/>
    <m/>
    <m/>
    <s v="Management Janji"/>
    <s v="2026-08-12 08:00:00 | Nama PIC:  bp muh arifin No HP: 085346121580 Alt: Tanggal: 12/8/2026 Jam Pasang: Pagi Note: Hubungi sebelum ke lokasi, terimakasih."/>
    <s v="FCC"/>
    <d v="2026-11-08T10:10:31"/>
    <d v="2026-08-12T08:00:00"/>
    <s v="Kendala Lainnya"/>
    <s v="REVOKE"/>
    <s v="GBU"/>
    <s v="NO ADDON"/>
    <m/>
    <s v="Follow Up Revoke Completed, New Order ID : SC1002524089"/>
    <s v="HSI Bisnis Promo HUT Telkom PSB 70% - 50 Mbps"/>
    <s v="INDIBIZ"/>
    <m/>
    <m/>
    <d v="2026-08-12T08:00:00"/>
    <s v="2026-08-12 08:00:00 | Nama PIC:  bp muh arifin No HP: 085346121580 Alt: Tanggal: 12/8/2026 Jam Pasang: Pagi Note: Hubungi sebelum ke lokasi, terimakasih."/>
    <m/>
    <m/>
    <m/>
    <e v="#NUM!"/>
    <e v="#NUM!"/>
    <x v="0"/>
  </r>
  <r>
    <n v="2277"/>
    <n v="1002525772"/>
    <n v="3"/>
    <x v="6"/>
    <n v="5"/>
    <s v="JEMBER"/>
    <s v="JEMBER"/>
    <s v="JER"/>
    <s v="REG"/>
    <s v="AO"/>
    <x v="0"/>
    <s v="1P INET"/>
    <s v="Completed (PS)"/>
    <s v="RBS-Regional 3"/>
    <d v="2026-08-14T10:04:56"/>
    <d v="2026-08-18T21:06:31"/>
    <n v="69365753"/>
    <m/>
    <n v="152501280919"/>
    <s v="PT CIPTA NIAGA SEMESTA"/>
    <s v="ODP-JER-FE/07 FE/D02/07.01"/>
    <s v="WO061725024"/>
    <m/>
    <m/>
    <m/>
    <n v="113.6943287"/>
    <n v="-8.1719679000000003"/>
    <s v="MD|MYDB-20260813265272|DN00001/MN00906|PT CIPTA NIAGA SEMESTA|082337790090"/>
    <s v="MYDIGIBIZPARTNER"/>
    <m/>
    <m/>
    <m/>
    <m/>
    <m/>
    <m/>
    <m/>
    <m/>
    <s v="Management Janji"/>
    <s v="2026-08-15 08:00:00 | M Janji : (15/08/2026) jam Pasang : 09:00 Note : hubungi pelanggan jika ingin kelokasi"/>
    <s v="FCC"/>
    <s v="14-08-2026 10:09:48"/>
    <d v="2026-08-15T08:00:00"/>
    <m/>
    <s v="PS"/>
    <s v="JER"/>
    <s v="NO ADDON"/>
    <n v="20260818"/>
    <s v="Completed"/>
    <s v="HSI Bisnis Promo HUT Telkom PSB 70% - 75 Mbps"/>
    <s v="INDIBIZ"/>
    <m/>
    <m/>
    <d v="2026-08-15T08:00:00"/>
    <s v="2026-08-15 08:00:00 | M Janji : (15/08/2026) jam Pasang : 09:00 Note : hubungi pelanggan jika ingin kelokasi"/>
    <n v="2026"/>
    <n v="8"/>
    <n v="18"/>
    <d v="2026-08-18T00:00:00"/>
    <n v="2.6666666666642413"/>
    <x v="2"/>
  </r>
  <r>
    <n v="2278"/>
    <n v="1002514918"/>
    <n v="3"/>
    <x v="3"/>
    <n v="5"/>
    <s v="MADURA"/>
    <s v="PAMEKASAN"/>
    <s v="PME"/>
    <s v="REG"/>
    <s v="AO"/>
    <x v="0"/>
    <s v="1P INET"/>
    <s v="Completed (PS)"/>
    <s v="RBS-Regional 3"/>
    <d v="2026-08-07T14:52:57"/>
    <d v="2026-08-08T16:47:54"/>
    <n v="69360913"/>
    <m/>
    <n v="152426928035"/>
    <s v="KANTIN WARGA BINAAN"/>
    <s v="ODP-PME-FBE/18 FBE/D03/18.01"/>
    <s v="WO061175660"/>
    <m/>
    <m/>
    <m/>
    <n v="113.4739604"/>
    <n v="-7.1592028999999897"/>
    <s v="MD|MYDB-20260807264626|DN00001/MN00558|KANTIN WARGA BINAAN|0895635081323"/>
    <s v="MYDIGIBIZPARTNER"/>
    <m/>
    <m/>
    <m/>
    <m/>
    <m/>
    <m/>
    <m/>
    <m/>
    <s v="Management Janji"/>
    <s v="2026-08-08 13:00:00 | Nama Pic : bp wahdiyanto  No Hp Pic : 0895635081323 No alt : - Jam Pemasangan : pagi  Tanggal Pemasangan : 8 Agustus 2026"/>
    <s v="FCC"/>
    <d v="2026-07-08T14:56:06"/>
    <d v="2026-08-08T13:00:00"/>
    <m/>
    <s v="PS"/>
    <s v="PME"/>
    <s v="NO ADDON"/>
    <n v="20260808"/>
    <s v="Completed"/>
    <s v="HSI Bisnis Promo HUT Telkom PSB 70% - 100 Mbps Dual Band"/>
    <s v="INDIBIZ"/>
    <m/>
    <m/>
    <d v="2026-08-08T13:00:00"/>
    <s v="2026-08-08 13:00:00 | Nama Pic : bp wahdiyanto  No Hp Pic : 0895635081323 No alt : - Jam Pemasangan : pagi  Tanggal Pemasangan : 8 Agustus 2026"/>
    <n v="2026"/>
    <n v="8"/>
    <n v="8"/>
    <d v="2026-08-08T00:00:00"/>
    <n v="-0.54166666666424135"/>
    <x v="1"/>
  </r>
  <r>
    <n v="2279"/>
    <n v="1002523028"/>
    <n v="3"/>
    <x v="0"/>
    <n v="5"/>
    <s v="MATARAM"/>
    <s v="BIMA"/>
    <s v="BIM"/>
    <s v="REG"/>
    <s v="AO"/>
    <x v="0"/>
    <s v="1P INET"/>
    <s v="Completed (PS)"/>
    <s v="RBS-Regional 3"/>
    <d v="2026-08-12T17:19:56"/>
    <d v="2026-08-13T14:09:59"/>
    <n v="69364577"/>
    <m/>
    <n v="172616801856"/>
    <s v="PT. LAMERE TIRTA MUTIARA"/>
    <s v="ODP-BIM-FAE/23 FAE/D02/23.01"/>
    <s v="WO061617978"/>
    <m/>
    <m/>
    <m/>
    <n v="118.7479805"/>
    <n v="-8.4586960999999992"/>
    <s v="MD|MYDB-20260812265134|DN00001/MN02085|PT. LAMERE TIRTA MUTIARA|082214575099"/>
    <s v="MYDIGIBIZPARTNER"/>
    <m/>
    <m/>
    <m/>
    <m/>
    <m/>
    <m/>
    <m/>
    <m/>
    <s v="Management Janji"/>
    <s v="2026-08-13 15:00:00 | Tanggal pemasangan: 13/08/2026 Jam pemasangan : siang Info Tambahan : Hubungi pelanggan dulu sebelum ke lokasi terima kasih."/>
    <s v="FCC"/>
    <d v="2026-12-08T17:39:53"/>
    <d v="2026-08-13T15:00:00"/>
    <m/>
    <s v="PS"/>
    <s v="BIM"/>
    <s v="NETMONK"/>
    <n v="20260813"/>
    <s v="Completed"/>
    <s v="HSI Bisnis Bundling Netmonk PSB 70% - 50 Mbps"/>
    <s v="INDIBIZ"/>
    <m/>
    <m/>
    <d v="2026-08-13T15:00:00"/>
    <s v="2026-08-13 15:00:00 | Tanggal pemasangan: 13/08/2026 Jam pemasangan : siang Info Tambahan : Hubungi pelanggan dulu sebelum ke lokasi terima kasih."/>
    <n v="2026"/>
    <n v="8"/>
    <n v="13"/>
    <d v="2026-08-13T00:00:00"/>
    <n v="-0.625"/>
    <x v="1"/>
  </r>
  <r>
    <n v="2280"/>
    <n v="1002507876"/>
    <n v="3"/>
    <x v="1"/>
    <n v="5"/>
    <s v="KEDIRI"/>
    <s v="NGANJUK"/>
    <s v="NJK"/>
    <s v="REG"/>
    <s v="AO"/>
    <x v="0"/>
    <s v="1P INET"/>
    <s v="Completed (PS)"/>
    <s v="RBS-Regional 3"/>
    <d v="2026-08-04T11:49:56"/>
    <d v="2026-08-04T16:24:44"/>
    <n v="69358181"/>
    <m/>
    <n v="152611229839"/>
    <s v="MOMOYO ICE CREAM"/>
    <s v="ODP-NJK-FK/41 FK/D05/41.01"/>
    <s v="WO060877248"/>
    <m/>
    <m/>
    <m/>
    <n v="111.8638883"/>
    <n v="-7.6605178999999897"/>
    <s v="MD|MYDB-20260730263956|EN00005/MC20190|MOMOYO ICE CREAM|088991507194"/>
    <s v="MYDIGIBIZPARTNER"/>
    <m/>
    <m/>
    <m/>
    <m/>
    <m/>
    <m/>
    <m/>
    <m/>
    <s v="Management Janji"/>
    <s v="2026-08-05 08:00:00 | Nama PIC : Bapak Yudhistiraa No HP : 088991507194 No Alternatif :  M Janji : 05/08/2026 Jam Pasang : Pagi NoteÃ‚Â :  Hubungi terlebih dahulu sebelum ke lokasi  "/>
    <s v="FCC"/>
    <d v="2026-04-08T11:55:14"/>
    <d v="2026-08-05T08:00:00"/>
    <m/>
    <s v="PS"/>
    <s v="NJK"/>
    <s v="NO ADDON"/>
    <n v="20260804"/>
    <s v="Completed"/>
    <s v="HSI Bisnis Basic Promo HUT Telkom PSB 70% - 50 Mbps"/>
    <s v="INDIBIZ"/>
    <m/>
    <m/>
    <d v="2026-08-05T08:00:00"/>
    <s v="2026-08-05 08:00:00 | Nama PIC : Bapak Yudhistiraa No HP : 088991507194 No Alternatif :  M Janji : 05/08/2026 Jam Pasang : Pagi NoteÃ‚Â :  Hubungi terlebih dahulu sebelum ke lokasi  "/>
    <n v="2026"/>
    <n v="8"/>
    <n v="4"/>
    <d v="2026-08-04T00:00:00"/>
    <n v="-1.3333333333357587"/>
    <x v="1"/>
  </r>
  <r>
    <n v="2281"/>
    <n v="1002530705"/>
    <n v="3"/>
    <x v="1"/>
    <n v="5"/>
    <s v="KEDIRI"/>
    <s v="NGANJUK"/>
    <s v="NJK"/>
    <s v="REG"/>
    <s v="AO"/>
    <x v="0"/>
    <s v="1P INET"/>
    <s v="Completed (PS)"/>
    <s v="RBS-Regional 3"/>
    <d v="2026-08-17T11:41:56"/>
    <d v="2026-08-18T17:11:16"/>
    <n v="69367956"/>
    <m/>
    <n v="152611229904"/>
    <s v="ALL STARS"/>
    <s v="ODP-NJK-FAJ/47 FAJ/D06/47.01"/>
    <s v="WO061921338"/>
    <m/>
    <m/>
    <m/>
    <n v="111.81496515870001"/>
    <n v="-7.72976802992609"/>
    <s v="MD|MYDB-20260817265824|DN00001/MN02309|ALL STARS|08139245757"/>
    <s v="MYDIGIBIZPARTNER"/>
    <m/>
    <m/>
    <m/>
    <m/>
    <m/>
    <m/>
    <m/>
    <m/>
    <s v="Management Janji"/>
    <s v="2026-08-18 08:00:00 | Jam Pemasangan : 08:00 - 12.00 Tanggal Pemasangan : 18/08/2026 Info Tambahan : Hubungi pelanggan sebelum datang ke lokasi"/>
    <s v="FCC"/>
    <s v="17-08-2026 11:55:11"/>
    <d v="2026-08-18T08:00:00"/>
    <m/>
    <s v="PS"/>
    <s v="NJK"/>
    <s v="NO ADDON"/>
    <n v="20260818"/>
    <s v="Completed"/>
    <s v="HSI Bisnis Promo HUT Telkom PSB 70% - 100 Mbps"/>
    <s v="INDIBIZ"/>
    <m/>
    <m/>
    <d v="2026-08-18T08:00:00"/>
    <s v="2026-08-18 08:00:00 | Jam Pemasangan : 08:00 - 12.00 Tanggal Pemasangan : 18/08/2026 Info Tambahan : Hubungi pelanggan sebelum datang ke lokasi"/>
    <n v="2026"/>
    <n v="8"/>
    <n v="18"/>
    <d v="2026-08-18T00:00:00"/>
    <n v="-0.33333333333575865"/>
    <x v="1"/>
  </r>
  <r>
    <n v="2282"/>
    <n v="1002523600"/>
    <n v="3"/>
    <x v="2"/>
    <n v="4"/>
    <s v="MAGELANG"/>
    <s v="MUNTILAN"/>
    <s v="MUN"/>
    <s v="REG"/>
    <s v="AO"/>
    <x v="0"/>
    <s v="1P INET"/>
    <s v="Completed (PS)"/>
    <s v="RBS-Regional 3"/>
    <d v="2026-08-13T10:01:57"/>
    <d v="2026-08-14T08:20:31"/>
    <n v="69364840"/>
    <m/>
    <n v="141146114828"/>
    <s v="Mampir Ngangkring Menayu"/>
    <s v="ODP-MUN-FAS/002 FAS/D05/002.01"/>
    <s v="WO061645833"/>
    <m/>
    <m/>
    <m/>
    <n v="110.26189770000001"/>
    <n v="-7.5990089000000003"/>
    <s v="|MN00298|MYIA-005249208778/POI/Antoni Andrianto SH/08159077119/gamenettegalrejo@gmail.com"/>
    <s v="MYIB_ASSISTANT"/>
    <m/>
    <m/>
    <m/>
    <m/>
    <m/>
    <m/>
    <m/>
    <m/>
    <s v="Management Janji"/>
    <s v="2026-08-14 15:00:00 | Nama PIC : Sabrina No HP : 08159077119 Alt :  M Janji : 14/08/2026 Jam Pasang : 08.00  - 13:00  NoteÃ‚Â :  hubungi terlebih dahulu sebelum ke lokasi, terima kasih."/>
    <s v="FCC"/>
    <s v="13-08-2026 10:09:52"/>
    <d v="2026-08-14T15:00:00"/>
    <m/>
    <s v="PS"/>
    <s v="MUN"/>
    <s v="NO ADDON"/>
    <n v="20260814"/>
    <s v="Completed"/>
    <s v="HSI Bisnis Basic Promo HUT Telkom PSB 70% - 50 Mbps"/>
    <s v="INDIBIZ"/>
    <m/>
    <m/>
    <d v="2026-08-14T15:00:00"/>
    <s v="2026-08-14 15:00:00 | Nama PIC : Sabrina No HP : 08159077119 Alt :  M Janji : 14/08/2026 Jam Pasang : 08.00  - 13:00  NoteÃ‚Â :  hubungi terlebih dahulu sebelum ke lokasi, terima kasih."/>
    <n v="2026"/>
    <n v="8"/>
    <n v="14"/>
    <d v="2026-08-14T00:00:00"/>
    <n v="-0.625"/>
    <x v="1"/>
  </r>
  <r>
    <n v="2283"/>
    <n v="1002514156"/>
    <n v="3"/>
    <x v="3"/>
    <n v="5"/>
    <s v="SBY UTARA"/>
    <s v="LAMONGAN"/>
    <s v="LMG"/>
    <s v="REG"/>
    <s v="AO"/>
    <x v="0"/>
    <m/>
    <s v="Completed (PS)"/>
    <s v="RBS-Regional 3"/>
    <d v="2026-08-07T10:41:30"/>
    <d v="2026-08-09T20:58:59"/>
    <n v="69360591"/>
    <m/>
    <n v="152433910086"/>
    <s v="KOS HJ VIA"/>
    <s v="ODP-LMG-FJ/60"/>
    <s v="WO061265935"/>
    <m/>
    <m/>
    <m/>
    <n v="112.40271540000001"/>
    <n v="-7.1229563000000002"/>
    <s v="|MN00882|/KOS HJ VIA/LATFIYAH/085731001111/satutama884@gmail.com/HSI Basic Promo HUT Telkom (1:2) 50 Mbps (Rp 320.000) PSB Rp 150.000/"/>
    <s v="Sales Force DBS"/>
    <m/>
    <m/>
    <m/>
    <m/>
    <m/>
    <m/>
    <m/>
    <m/>
    <s v="Management Janji"/>
    <s v="2026-08-09 10:00:00|Jam pemasangan : 12.00 Info Tambahan : Hubungi pelanggan dulu sebelum ke lokasi terimakasih |40951378|MYDITA"/>
    <s v="FCC"/>
    <d v="2026-07-08T10:55:20"/>
    <d v="2026-08-09T10:00:00"/>
    <m/>
    <s v="PS"/>
    <s v="LMG"/>
    <s v="NO ADDON"/>
    <n v="20260809"/>
    <s v="Completed"/>
    <s v="- 11_11446;Biaya PSB HSI EBIS Tunai di Depan ~ 11[150000]  - SP_NOSS;SP_NOSS ~ Internet NOSS Multispeed Network[0]  - E25061;E25061 ~ ES25 - Paket HSI Basic (HSIEF) Khusus Winback 2.0[0]  - E25061~null~E25061_UNL;UNL ~ Internet-Link Unlimited Internet Usa"/>
    <s v="INDIBIZ"/>
    <m/>
    <m/>
    <d v="2026-08-09T10:00:00"/>
    <s v="2026-08-09 10:00:00|Jam pemasangan : 12.00 Info Tambahan : Hubungi pelanggan dulu sebelum ke lokasi terimakasih |40951378|MYDITA"/>
    <n v="2026"/>
    <n v="8"/>
    <n v="9"/>
    <d v="2026-08-09T00:00:00"/>
    <n v="-0.41666666666424135"/>
    <x v="1"/>
  </r>
  <r>
    <n v="2284"/>
    <n v="1002509444"/>
    <n v="3"/>
    <x v="0"/>
    <n v="5"/>
    <s v="MATARAM"/>
    <s v="BIMA"/>
    <s v="DMP"/>
    <s v="REG"/>
    <s v="AO"/>
    <x v="0"/>
    <s v="1P INET"/>
    <s v="102 | FOLLOW UP COMPLETED"/>
    <s v="RBS-Regional 3"/>
    <d v="2026-08-04T18:49:56"/>
    <d v="2026-08-07T09:05:02"/>
    <n v="69358680"/>
    <m/>
    <n v="172611786068"/>
    <s v="toko Sentral jaya"/>
    <s v="ODP-DMP-FAB/70 FAB/D06/70.01"/>
    <s v="WO060931946"/>
    <m/>
    <m/>
    <m/>
    <n v="118.460622817253"/>
    <n v="-8.5288489031855708"/>
    <s v="|MN02363|MYIA-085990006482/POI/alfian LEONARD tannaya /082145830000/oppohera97@gmail.com"/>
    <s v="MYIB_ASSISTANT"/>
    <m/>
    <m/>
    <m/>
    <m/>
    <m/>
    <m/>
    <m/>
    <m/>
    <s v="Management Janji"/>
    <s v="2026-08-05 15:00:00 | Nama Pic : bp alfian  No Hp Pic : 082145830000 No alt : - Jam Pemasangan : pagi  Tanggal Pemasangan : 5 Agustus 2026"/>
    <s v="FCC"/>
    <d v="2026-04-08T18:55:33"/>
    <d v="2026-08-05T15:00:00"/>
    <m/>
    <s v="REVOKE"/>
    <s v="DMP"/>
    <s v="NO ADDON"/>
    <m/>
    <s v="Follow Up Revoke Completed, New Order ID : SC1002513766"/>
    <s v="HSI Bisnis Promo HUT Telkom PSB 70% - 50 Mbps"/>
    <s v="INDIBIZ"/>
    <m/>
    <m/>
    <d v="2026-08-05T15:00:00"/>
    <s v="2026-08-05 15:00:00 | Nama Pic : bp alfian  No Hp Pic : 082145830000 No alt : - Jam Pemasangan : pagi  Tanggal Pemasangan : 5 Agustus 2026"/>
    <m/>
    <m/>
    <m/>
    <e v="#NUM!"/>
    <e v="#NUM!"/>
    <x v="0"/>
  </r>
  <r>
    <n v="2285"/>
    <n v="1002519725"/>
    <n v="3"/>
    <x v="1"/>
    <n v="5"/>
    <s v="MALANG"/>
    <s v="BATU"/>
    <s v="BTU"/>
    <s v="REG"/>
    <s v="AO"/>
    <x v="0"/>
    <s v="1P INET"/>
    <s v="MIA - INVALID SURVEY"/>
    <s v="RBS-Regional 3"/>
    <d v="2026-08-11T12:25:57"/>
    <d v="2026-08-15T12:12:38"/>
    <n v="69363249"/>
    <m/>
    <n v="152707239231"/>
    <s v="VILLA VINNA A10"/>
    <s v="ODP-BTU-FW/04 FW/D01/04.01"/>
    <s v="WO061488321"/>
    <m/>
    <m/>
    <m/>
    <n v="112.51716513186599"/>
    <n v="-7.8847198626386099"/>
    <s v="MD|MYDB-20260810264896|DN00001/MN02280|VILLA VINNA A10|08113502386"/>
    <s v="MYDIGIBIZPARTNER"/>
    <m/>
    <m/>
    <m/>
    <m/>
    <m/>
    <m/>
    <m/>
    <m/>
    <s v="Management Janji"/>
    <s v="2026-08-17 13:00:00 | Nama Pic : bp Suryo  No Hp Pic : 08113502386 No alt : - Jam Pemasangan : pagi  Tanggal Pemasangan : 17 Agustus 2026"/>
    <s v="FCC"/>
    <d v="2026-11-08T12:40:20"/>
    <d v="2026-08-17T13:00:00"/>
    <m/>
    <s v="SURVEY_NEW_MANJA"/>
    <s v="BTU"/>
    <s v="NO ADDON"/>
    <m/>
    <s v="MIE - INVALID SURVEY - Kendala Jalur/Rute Tarikan"/>
    <s v="HSI Bisnis Promo HUT Telkom PSB 70% - 75 Mbps"/>
    <s v="INDIBIZ"/>
    <m/>
    <m/>
    <d v="2026-08-17T13:00:00"/>
    <s v="2026-08-17 13:00:00 | Nama Pic : bp Suryo  No Hp Pic : 08113502386 No alt : - Jam Pemasangan : pagi  Tanggal Pemasangan : 17 Agustus 2026"/>
    <m/>
    <m/>
    <m/>
    <e v="#NUM!"/>
    <e v="#NUM!"/>
    <x v="0"/>
  </r>
  <r>
    <n v="2286"/>
    <n v="1002521138"/>
    <n v="3"/>
    <x v="0"/>
    <n v="5"/>
    <s v="MATARAM"/>
    <s v="LOMBOK BARAT TENGAH"/>
    <s v="PRY"/>
    <s v="REG"/>
    <s v="AO"/>
    <x v="0"/>
    <s v="1P INET"/>
    <s v="Completed (PS)"/>
    <s v="RBS-Regional 3"/>
    <d v="2026-08-12T07:10:57"/>
    <d v="2026-08-12T19:47:11"/>
    <n v="69363759"/>
    <m/>
    <n v="172603791573"/>
    <s v="Lotide surf Camp"/>
    <s v="ODP-PYA-FAS/80"/>
    <s v="WO061547810"/>
    <m/>
    <m/>
    <m/>
    <n v="116.2783302"/>
    <n v="-8.8854896999999902"/>
    <s v="|MC40078|MYIA-030706050912/POI/Zainul Muttaqin Sany/081916979558/zmsany17@gmail.com"/>
    <s v="MYIB_ASSISTANT"/>
    <m/>
    <m/>
    <m/>
    <m/>
    <m/>
    <m/>
    <m/>
    <m/>
    <s v="Management Janji"/>
    <s v="2026-08-13 08:00:00 | M Janji : (14/08/2026) jam Pasang : 09:00 Note : hubungi pelanggan jika ingin kelokasi "/>
    <s v="FCC"/>
    <d v="2026-12-08T07:25:05"/>
    <d v="2026-08-13T08:00:00"/>
    <m/>
    <s v="PS"/>
    <s v="PRY"/>
    <s v="NO ADDON"/>
    <n v="20260812"/>
    <s v="Completed"/>
    <s v="HSI Bisnis Basic Promo HUT Telkom PSB 70% - 150 Mbps"/>
    <s v="INDIBIZ"/>
    <m/>
    <m/>
    <d v="2026-08-13T08:00:00"/>
    <s v="2026-08-13 08:00:00 | M Janji : (14/08/2026) jam Pasang : 09:00 Note : hubungi pelanggan jika ingin kelokasi "/>
    <n v="2026"/>
    <n v="8"/>
    <n v="12"/>
    <d v="2026-08-12T00:00:00"/>
    <n v="-1.3333333333357587"/>
    <x v="1"/>
  </r>
  <r>
    <n v="2287"/>
    <n v="1002528188"/>
    <n v="3"/>
    <x v="2"/>
    <n v="4"/>
    <s v="MAGELANG"/>
    <s v="WONOSOBO"/>
    <s v="WOS"/>
    <s v="REG"/>
    <s v="AO"/>
    <x v="0"/>
    <s v="1P INET"/>
    <s v="Completed (PS)"/>
    <s v="RBS-Regional 3"/>
    <d v="2026-08-15T12:16:57"/>
    <d v="2026-08-15T18:11:22"/>
    <n v="69366800"/>
    <m/>
    <n v="141373127264"/>
    <s v="SHANUM MART"/>
    <s v="ODP-WOS-FF/004 FF/D01/004.01"/>
    <s v="WO061816210"/>
    <m/>
    <m/>
    <m/>
    <n v="109.875707184577"/>
    <n v="-7.34053206946807"/>
    <s v="|MN00439|MYIA-082828379842/POI/FIANTO/081335345787/alfiantof90@gmail.com"/>
    <s v="MYIB_ASSISTANT"/>
    <m/>
    <m/>
    <m/>
    <m/>
    <m/>
    <m/>
    <m/>
    <m/>
    <s v="Management Janji"/>
    <s v="2026-08-16 13:00:00 | Tanggal pemasangan: 16/08/2026 Jam pemasangan : pagi / siang Info Tambahan : Hubungi pelanggan dulu sebelum ke lokasi terima kasih."/>
    <s v="FCC"/>
    <s v="15-08-2026 12:25:37"/>
    <d v="2026-08-16T13:00:00"/>
    <m/>
    <s v="PS"/>
    <s v="WOS"/>
    <s v="NO ADDON"/>
    <n v="20260815"/>
    <s v="Completed"/>
    <s v="HSI Bisnis Promo HUT Telkom PSB 70% - 75 Mbps"/>
    <s v="INDIBIZ"/>
    <m/>
    <m/>
    <d v="2026-08-16T13:00:00"/>
    <s v="2026-08-16 13:00:00 | Tanggal pemasangan: 16/08/2026 Jam pemasangan : pagi / siang Info Tambahan : Hubungi pelanggan dulu sebelum ke lokasi terima kasih."/>
    <n v="2026"/>
    <n v="8"/>
    <n v="15"/>
    <d v="2026-08-15T00:00:00"/>
    <n v="-1.5416666666642413"/>
    <x v="1"/>
  </r>
  <r>
    <n v="2288"/>
    <n v="1002529957"/>
    <n v="3"/>
    <x v="1"/>
    <n v="5"/>
    <s v="KEDIRI"/>
    <s v="KEDIRI"/>
    <s v="PPR"/>
    <s v="REG"/>
    <s v="AO"/>
    <x v="0"/>
    <s v="1P INET"/>
    <s v="Completed (PS)"/>
    <s v="RBS-Regional 3"/>
    <d v="2026-08-16T16:34:57"/>
    <d v="2026-08-17T14:17:11"/>
    <n v="69367684"/>
    <m/>
    <n v="152652204459"/>
    <s v="BUMDES PEHKULON"/>
    <s v="ODP-PPR-FE/21 FE/D03/21.01"/>
    <s v="WO061892258"/>
    <m/>
    <m/>
    <m/>
    <n v="112.0745349"/>
    <n v="-7.7282510999999996"/>
    <s v="|MN00968|MYIA-041571792296/POI/MUJIATI/08128536082/jayamekar615@gmail.com"/>
    <s v="MYIB_ASSISTANT"/>
    <m/>
    <m/>
    <m/>
    <m/>
    <m/>
    <m/>
    <m/>
    <m/>
    <s v="Management Janji"/>
    <s v="2026-08-17 13:00:00 | Tanggal pemasangan : 17 AGUSTUS 2026 Jam pemasangan : pagi/siang Info Tambahan : Hubungi pelanggan dulu sebelum ke lokasi terima kasih"/>
    <s v="FCC"/>
    <s v="16-08-2026 16:39:59"/>
    <d v="2026-08-17T13:00:00"/>
    <m/>
    <s v="PS"/>
    <s v="PPR"/>
    <s v="NO ADDON"/>
    <n v="20260817"/>
    <s v="Completed"/>
    <s v="HSI Bisnis Promo HUT Telkom PSB 70% - 150 Mbps"/>
    <s v="INDIBIZ"/>
    <m/>
    <m/>
    <d v="2026-08-17T13:00:00"/>
    <s v="2026-08-17 13:00:00 | Tanggal pemasangan : 17 AGUSTUS 2026 Jam pemasangan : pagi/siang Info Tambahan : Hubungi pelanggan dulu sebelum ke lokasi terima kasih"/>
    <n v="2026"/>
    <n v="8"/>
    <n v="17"/>
    <d v="2026-08-17T00:00:00"/>
    <n v="-0.54166666666424135"/>
    <x v="1"/>
  </r>
  <r>
    <n v="2289"/>
    <n v="1002516660"/>
    <n v="3"/>
    <x v="4"/>
    <n v="4"/>
    <s v="SEMARANG"/>
    <s v="INNER - SEMARANG JATENG UTARA"/>
    <s v="SMC"/>
    <s v="REG"/>
    <s v="AO"/>
    <x v="0"/>
    <s v="1P INET"/>
    <s v="Completed (PS)"/>
    <s v="RBS-Regional 3"/>
    <d v="2026-08-09T19:43:56"/>
    <d v="2026-08-14T12:28:45"/>
    <n v="69362012"/>
    <m/>
    <n v="146422108950"/>
    <s v="PT REVASS UTAMA MEDIKA - REP SEMARANG"/>
    <s v="ODP-SMC-FD/105 FD/D09/105.01"/>
    <s v="WO061343379"/>
    <m/>
    <m/>
    <m/>
    <n v="110.40173102170201"/>
    <n v="-7.0066714431188402"/>
    <s v="MD|MYDB-20260807264680|DN00001/MN00345|PT REVASS UTAMA MEDIKA - REP SEMARANG|085280141927"/>
    <s v="MYDIGIBIZPARTNER"/>
    <m/>
    <m/>
    <m/>
    <m/>
    <m/>
    <m/>
    <m/>
    <m/>
    <s v="Management Janji"/>
    <s v="2026-08-13 08:00:00 | M Janji : 13 agustus 2026 jam Pasang : pagi  Note : hubungi pelanggan jika ingin kelokasi"/>
    <s v="FCC"/>
    <d v="2026-09-08T19:54:40"/>
    <d v="2026-08-13T08:00:00"/>
    <m/>
    <s v="PS"/>
    <s v="SMC"/>
    <s v="NO ADDON"/>
    <n v="20260814"/>
    <s v="Completed"/>
    <s v="HSI Bisnis Promo HUT Telkom PSB 70% - 100 Mbps Dual Band"/>
    <s v="INDIBIZ"/>
    <m/>
    <m/>
    <d v="2026-08-13T08:00:00"/>
    <s v="2026-08-13 08:00:00 | M Janji : 13 agustus 2026 jam Pasang : pagi  Note : hubungi pelanggan jika ingin kelokasi"/>
    <n v="2026"/>
    <n v="8"/>
    <n v="14"/>
    <d v="2026-08-14T00:00:00"/>
    <n v="0.66666666666424135"/>
    <x v="1"/>
  </r>
  <r>
    <n v="2290"/>
    <n v="1002509300"/>
    <n v="3"/>
    <x v="7"/>
    <n v="4"/>
    <s v="KUDUS"/>
    <s v="PURWODADI"/>
    <s v="WRO"/>
    <s v="REG"/>
    <s v="AO"/>
    <x v="0"/>
    <s v="1P INET"/>
    <s v="Completed (PS)"/>
    <s v="RBS-Regional 3"/>
    <d v="2026-08-04T16:58:56"/>
    <d v="2026-08-06T14:34:45"/>
    <n v="69358570"/>
    <m/>
    <n v="142509107212"/>
    <s v="SPBU 4458118"/>
    <s v="ODP-WRO-FL/035 FL/D05/035.01"/>
    <s v="WO060923300"/>
    <m/>
    <m/>
    <m/>
    <n v="111.205994"/>
    <n v="-7.0491840000000003"/>
    <s v="|MN01996|MYIA-016318136315/POI/Heri Susilo/085325311653/sandiblora36@gmail.com"/>
    <s v="MYIB_ASSISTANT"/>
    <m/>
    <m/>
    <m/>
    <m/>
    <m/>
    <m/>
    <m/>
    <m/>
    <s v="Management Janji"/>
    <s v="2026-08-05 15:00:00 | Tanggal pemasangan : 05 agustus 2026 Jam pemasangan : 08.00 - 12.00 Info Tambahan : Hubungi pelanggan dulu sebelum ke lokasi terimakasih"/>
    <s v="FCC"/>
    <d v="2026-04-08T17:10:10"/>
    <d v="2026-08-05T15:00:00"/>
    <m/>
    <s v="PS"/>
    <s v="WRO"/>
    <s v="NO ADDON"/>
    <n v="20260806"/>
    <s v="Completed"/>
    <s v="HSI Bisnis Promo HUT Telkom PSB 70% - 50 Mbps"/>
    <s v="INDIBIZ"/>
    <m/>
    <m/>
    <d v="2026-08-05T15:00:00"/>
    <s v="2026-08-05 15:00:00 | Tanggal pemasangan : 05 agustus 2026 Jam pemasangan : 08.00 - 12.00 Info Tambahan : Hubungi pelanggan dulu sebelum ke lokasi terimakasih"/>
    <n v="2026"/>
    <n v="8"/>
    <n v="6"/>
    <d v="2026-08-06T00:00:00"/>
    <n v="0.375"/>
    <x v="1"/>
  </r>
  <r>
    <n v="2291"/>
    <n v="1002519934"/>
    <n v="3"/>
    <x v="4"/>
    <n v="4"/>
    <s v="PEKALONGAN"/>
    <s v="BREBES"/>
    <s v="BMU"/>
    <s v="REG"/>
    <s v="AO"/>
    <x v="0"/>
    <m/>
    <s v="CC - HD1A - INPROGRESS UNCONTACTED"/>
    <s v="RBS-Regional 3"/>
    <d v="2026-08-11T13:40:52"/>
    <d v="2026-08-18T15:53:01"/>
    <n v="69363341"/>
    <m/>
    <n v="146281108016"/>
    <s v="SPBU 4452217 TONJONG "/>
    <s v="ODP-BMU-FZ/001"/>
    <m/>
    <m/>
    <m/>
    <m/>
    <n v="108.9867514"/>
    <n v="-7.1551226999999997"/>
    <s v="AMRBS;403095;REG3;BAYU;085100296564;HSI 1S 100MB;535k;PIC BENI 082323783006;44.52217.spbu@gmail.com"/>
    <s v="Account Manager"/>
    <m/>
    <m/>
    <m/>
    <m/>
    <m/>
    <m/>
    <m/>
    <m/>
    <m/>
    <m/>
    <m/>
    <d v="2026-11-08T13:55:09"/>
    <m/>
    <m/>
    <s v="FCC"/>
    <s v="BMU"/>
    <s v="NO ADDON"/>
    <m/>
    <s v="UNCONTACTED : Line Busy Ghina Swanti Ariesa 40941148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2292"/>
    <n v="1002516381"/>
    <n v="3"/>
    <x v="4"/>
    <n v="4"/>
    <s v="PEKALONGAN"/>
    <s v="BREBES"/>
    <s v="TTL"/>
    <s v="REG"/>
    <s v="AO"/>
    <x v="0"/>
    <s v="1P INET"/>
    <s v="WAITING AKTIFASI IHLD"/>
    <s v="RBS-Regional 3"/>
    <d v="2026-08-09T10:43:57"/>
    <d v="2026-08-11T09:15:03"/>
    <n v="69361764"/>
    <m/>
    <n v="142204107625"/>
    <s v="CV. SUBEKTI SETIABUDI"/>
    <s v="ODP-TTL-FF/035 FF/D02/035.01"/>
    <s v="WO061307666"/>
    <m/>
    <m/>
    <m/>
    <n v="108.87956"/>
    <n v="-6.8732230000000003"/>
    <s v="|MN00292|MYIA-026126076198/POI/SUDIARTO/081804621352/prabowo2121new@gmail.com"/>
    <s v="MYIB_ASSISTANT"/>
    <m/>
    <m/>
    <m/>
    <m/>
    <m/>
    <m/>
    <m/>
    <m/>
    <s v="Management Janji"/>
    <s v="2026-08-10 08:00:00 | Tanggal pemasangan: 10/08/2026 Jam pemasangan : pagi / siang Info Tambahan : Hubungi pelanggan dulu sebelum ke lokasi terima kasih."/>
    <s v="FCC"/>
    <d v="2026-09-08T10:54:43"/>
    <d v="2026-08-10T08:00:00"/>
    <m/>
    <s v="UNSC"/>
    <s v="TTL"/>
    <s v="NO ADDON"/>
    <m/>
    <s v="WAITING:  |MYDITA"/>
    <s v="HSI Bisnis Promo HUT Telkom PSB 70% - 100 Mbps"/>
    <s v="INDIBIZ"/>
    <m/>
    <m/>
    <d v="2026-08-10T08:00:00"/>
    <s v="2026-08-10 08:00:00 | Tanggal pemasangan: 10/08/2026 Jam pemasangan : pagi / siang Info Tambahan : Hubungi pelanggan dulu sebelum ke lokasi terima kasih."/>
    <m/>
    <m/>
    <m/>
    <e v="#NUM!"/>
    <e v="#NUM!"/>
    <x v="0"/>
  </r>
  <r>
    <n v="2293"/>
    <n v="1002506175"/>
    <n v="3"/>
    <x v="2"/>
    <n v="4"/>
    <s v="MAGELANG"/>
    <s v="MUNTILAN"/>
    <s v="MUN"/>
    <s v="REG"/>
    <s v="AO"/>
    <x v="0"/>
    <m/>
    <s v="Completed (PS)"/>
    <s v="RBS-Regional 3"/>
    <d v="2026-08-03T13:59:37"/>
    <d v="2026-08-03T21:09:33"/>
    <n v="69353932"/>
    <m/>
    <n v="141146114787"/>
    <s v="CV BERKAH MITRA MERAPI FARM"/>
    <s v="ODP-MUN-FAH/019"/>
    <s v="WO060799412"/>
    <m/>
    <m/>
    <m/>
    <n v="110.275694"/>
    <n v="-7.5718529999999999"/>
    <s v="|MN02395|MYIA-022654920672/POI/SALMAN AL FARIDZI/08131000230/salmanalfiyah971@gmail.com"/>
    <s v="Sales Profesional"/>
    <m/>
    <m/>
    <m/>
    <m/>
    <m/>
    <m/>
    <m/>
    <m/>
    <s v="Management Janji"/>
    <s v="2026-07-30 08:00:00 | Nama PIC : Salman  No HP : 08131000230  Alt :   M Janji : 29 Juli 2026  Jam Pasang : 08.00 - 13:00   NoteÃ‚Â :  hubungi terlebih dahulu sebelum kelokasi"/>
    <s v="FCC"/>
    <d v="2026-03-08T14:10:30"/>
    <m/>
    <m/>
    <s v="PS"/>
    <s v="MUN"/>
    <s v="NO ADDON"/>
    <n v="202608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7-30 08:00:00 | Nama PIC : Salman  No HP : 08131000230  Alt :   M Janji : 29 Juli 2026  Jam Pasang : 08.00 - 13:00   NoteÃ‚Â :  hubungi terlebih dahulu sebelum kelokasi"/>
    <n v="2026"/>
    <n v="8"/>
    <n v="3"/>
    <d v="2026-08-03T00:00:00"/>
    <n v="-0.29166666666424135"/>
    <x v="1"/>
  </r>
  <r>
    <n v="2294"/>
    <n v="1002528673"/>
    <n v="3"/>
    <x v="6"/>
    <n v="5"/>
    <s v="SIDOARJO"/>
    <s v="MOJOKERTO"/>
    <s v="MIP"/>
    <s v="REG"/>
    <s v="AO"/>
    <x v="0"/>
    <m/>
    <s v="CANCEL COMPLETED"/>
    <s v="RBS-Regional 3"/>
    <d v="2026-08-15T16:20:21"/>
    <d v="2026-08-16T15:12:58"/>
    <n v="69367127"/>
    <m/>
    <n v="152313206387"/>
    <s v="TOKO SULTAN ZAHRA"/>
    <s v="ODP-MIP-FA/42"/>
    <m/>
    <m/>
    <m/>
    <m/>
    <n v="112.4643732"/>
    <n v="-7.3771496000000001"/>
    <s v="|MN02783|/TOKO SULTAN ZAHRA/WINBACK HSI B2B + NETMONK (1:1) 200MBPS 946,1RB PSB DISC 70%/085745498519/ahmadnasirrr09@gmail.com/SYAUQI ARDIANSYAH/-7.3771716, 112.4642304"/>
    <s v="Sales Force DBS"/>
    <m/>
    <m/>
    <m/>
    <m/>
    <m/>
    <m/>
    <m/>
    <m/>
    <m/>
    <m/>
    <m/>
    <s v="15-08-2026 16:25:44"/>
    <m/>
    <m/>
    <s v="REJECT_FCC"/>
    <s v="MIP"/>
    <s v="NETMONK"/>
    <m/>
    <s v="DECLINE : Decline - Batal Order Sonya Rahma Winata 40951375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2295"/>
    <n v="1002528009"/>
    <n v="3"/>
    <x v="1"/>
    <n v="5"/>
    <s v="MADIUN"/>
    <s v="PONOROGO"/>
    <s v="SAT"/>
    <s v="REG"/>
    <s v="AO"/>
    <x v="0"/>
    <m/>
    <s v="Completed (PS)"/>
    <s v="RBS-Regional 3"/>
    <d v="2026-08-15T11:10:29"/>
    <d v="2026-08-15T14:01:46"/>
    <n v="69364932"/>
    <m/>
    <n v="152618204335"/>
    <s v="BOT NESCAFE MLARAK"/>
    <s v="ODP-SAT-FE/06"/>
    <s v="WO061809777"/>
    <m/>
    <m/>
    <m/>
    <n v="111.515744"/>
    <n v="-7.921621"/>
    <s v="MD|MYDB-20260812265143|DN00001/MN02053|BOT NESCAFE MLARAK|088292221694"/>
    <s v="MYDIGIBIZPARTNER"/>
    <m/>
    <m/>
    <m/>
    <m/>
    <m/>
    <m/>
    <m/>
    <m/>
    <s v="Management Janji"/>
    <s v="2026-08-14 08:00:00 | Nama PIC : Akzha  No HP : 088292221694  Alt :   M Janji : 14/08/2026  Jam Pasang : 08.00  - 13:00   NoteÃ‚Â :  hubungi terlebih dahulu sebelum ke lokasi, terima kasih."/>
    <s v="FCC"/>
    <s v="15-08-2026 11:25:43"/>
    <m/>
    <m/>
    <s v="PS"/>
    <s v="SAT"/>
    <s v="NO ADDON"/>
    <n v="20260815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15T07:00:00"/>
    <s v="2026-08-14 08:00:00 | Nama PIC : Akzha  No HP : 088292221694  Alt :   M Janji : 14/08/2026  Jam Pasang : 08.00  - 13:00   NoteÃ‚Â :  hubungi terlebih dahulu sebelum ke lokasi, terima kasih."/>
    <n v="2026"/>
    <n v="8"/>
    <n v="15"/>
    <d v="2026-08-15T00:00:00"/>
    <n v="-0.29166666666424135"/>
    <x v="1"/>
  </r>
  <r>
    <n v="2296"/>
    <n v="1002530935"/>
    <n v="3"/>
    <x v="6"/>
    <n v="5"/>
    <s v="JEMBER"/>
    <s v="BANYUWANGI"/>
    <s v="MCR"/>
    <s v="REG"/>
    <s v="AO"/>
    <x v="0"/>
    <s v="1P INET"/>
    <s v="Completed (PS)"/>
    <s v="RBS-Regional 3"/>
    <d v="2026-08-17T13:50:56"/>
    <d v="2026-08-18T16:20:24"/>
    <n v="69368134"/>
    <m/>
    <n v="152522205167"/>
    <s v="toko pancing mas"/>
    <s v="ODP-MCR-FA/16 FA/D02/16.01"/>
    <s v="WO061933658"/>
    <m/>
    <m/>
    <m/>
    <n v="114.33564749999999"/>
    <n v="-8.4347554000000002"/>
    <s v="MD|MYDB-20260817265840|DC30008/MC30020|toko pancing mas|085124916933"/>
    <s v="MYDIGIBIZPARTNER"/>
    <m/>
    <m/>
    <m/>
    <m/>
    <m/>
    <m/>
    <m/>
    <m/>
    <s v="Management Janji"/>
    <s v="2026-08-18 13:00:00 | M janji : pagi Tanggal Pemasangan : 18/agustus/2026 Note : hubungi pelanggan jika ingin kelokasi "/>
    <s v="FCC"/>
    <s v="17-08-2026 13:55:06"/>
    <d v="2026-08-18T13:00:00"/>
    <m/>
    <s v="PS"/>
    <s v="MCR"/>
    <s v="NETMONK"/>
    <n v="20260818"/>
    <s v="Completed"/>
    <s v="HSI Bisnis Bundling Netmonk Dual Band Promo 2026 PSB 70% - 100 Mbps"/>
    <s v="INDIBIZ"/>
    <m/>
    <m/>
    <d v="2026-08-18T13:00:00"/>
    <s v="2026-08-18 13:00:00 | M janji : pagi Tanggal Pemasangan : 18/agustus/2026 Note : hubungi pelanggan jika ingin kelokasi "/>
    <n v="2026"/>
    <n v="8"/>
    <n v="18"/>
    <d v="2026-08-18T00:00:00"/>
    <n v="-0.54166666666424135"/>
    <x v="1"/>
  </r>
  <r>
    <n v="2297"/>
    <n v="1002507579"/>
    <n v="3"/>
    <x v="2"/>
    <n v="4"/>
    <s v="MAGELANG"/>
    <s v="MUNTILAN"/>
    <s v="SWT"/>
    <s v="REG"/>
    <s v="AO"/>
    <x v="0"/>
    <m/>
    <s v="CC - HD1A - INPROGRESS UNCONTACTED"/>
    <s v="RBS-Regional 3"/>
    <d v="2026-08-04T10:58:53"/>
    <d v="2026-08-05T11:54:40"/>
    <n v="69358084"/>
    <m/>
    <n v="142164113591"/>
    <s v="Hartati Farm"/>
    <m/>
    <m/>
    <m/>
    <m/>
    <m/>
    <n v="110.36689440000001"/>
    <n v="-7.5307750000000002"/>
    <s v="|MN00935|/Hartati Farm/085800302224/srihartatishtt662@gmali.com/ 1S HSI BISNIS BASIC PROMO HUT 50 Mbps / AGUS SADEWO"/>
    <s v="Sales Profesional"/>
    <m/>
    <m/>
    <m/>
    <m/>
    <m/>
    <m/>
    <m/>
    <m/>
    <m/>
    <m/>
    <m/>
    <d v="2026-04-08T11:10:54"/>
    <m/>
    <m/>
    <s v="FCC"/>
    <s v="SWT"/>
    <s v="NO ADDON"/>
    <m/>
    <s v="UNCONTACTED : Mail Box - Memo Ivan Sutiawan 40010577|MYDITA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m/>
    <m/>
    <m/>
    <m/>
    <m/>
    <e v="#NUM!"/>
    <e v="#NUM!"/>
    <x v="0"/>
  </r>
  <r>
    <n v="2298"/>
    <n v="1002506598"/>
    <n v="3"/>
    <x v="6"/>
    <n v="5"/>
    <s v="JEMBER"/>
    <s v="JEMBER"/>
    <s v="JER"/>
    <s v="REG"/>
    <s v="AO"/>
    <x v="0"/>
    <s v="1P INET"/>
    <s v="Completed (PS)"/>
    <s v="RBS-Regional 3"/>
    <d v="2026-08-03T17:53:56"/>
    <d v="2026-08-05T21:04:34"/>
    <n v="69357825"/>
    <m/>
    <n v="152501280827"/>
    <s v="EZZY HOMESTAY"/>
    <s v="ODP-JER-FA/26 FA/D01/26.01"/>
    <s v="WO060830926"/>
    <m/>
    <m/>
    <m/>
    <n v="113.677196"/>
    <n v="-8.1773179999999996"/>
    <s v="|MN02617|MYIA-057292805690/POI/PRABOWO/0881037504976/ezzy.homestay01@gmail.com"/>
    <s v="MYIB_ASSISTANT"/>
    <m/>
    <m/>
    <m/>
    <m/>
    <m/>
    <m/>
    <m/>
    <m/>
    <s v="Management Janji"/>
    <s v="2026-08-05 08:00:00 | Nama PIC : bu renita No HP : 0881037504976 Tanggal Pemasangan : 05 Agustus 2026 Jam Pemasangan : 08:00 15:00 Info Tambahan : Hubungi pelanggan dulu sebelum ke lokasi terimakasih"/>
    <s v="FCC"/>
    <d v="2026-03-08T17:54:48"/>
    <d v="2026-08-05T08:00:00"/>
    <m/>
    <s v="PS"/>
    <s v="JER"/>
    <s v="NETMONK"/>
    <n v="20260805"/>
    <s v="Completed"/>
    <s v="HSI Bisnis Bundling Netmonk Promo 2026 PSB 70% - 200 Mbps"/>
    <s v="INDIBIZ"/>
    <m/>
    <m/>
    <d v="2026-08-05T08:00:00"/>
    <s v="2026-08-05 08:00:00 | Nama PIC : bu renita No HP : 0881037504976 Tanggal Pemasangan : 05 Agustus 2026 Jam Pemasangan : 08:00 15:00 Info Tambahan : Hubungi pelanggan dulu sebelum ke lokasi terimakasih"/>
    <n v="2026"/>
    <n v="8"/>
    <n v="5"/>
    <d v="2026-08-05T00:00:00"/>
    <n v="-0.33333333333575865"/>
    <x v="1"/>
  </r>
  <r>
    <n v="2299"/>
    <n v="1002512672"/>
    <n v="3"/>
    <x v="1"/>
    <n v="5"/>
    <s v="MALANG"/>
    <s v="KEPANJEN"/>
    <s v="GDG"/>
    <s v="REG"/>
    <s v="AO"/>
    <x v="0"/>
    <s v="1P INET"/>
    <s v="Completed (PS)"/>
    <s v="RBS-Regional 3"/>
    <d v="2026-08-06T14:28:57"/>
    <d v="2026-08-07T13:42:07"/>
    <n v="69360040"/>
    <m/>
    <n v="152704231413"/>
    <s v="PT. ALINDO MEDIA DIGITAL"/>
    <s v="ODP-GDG-FAP/06 FAP/D01/06.01"/>
    <s v="WO061085352"/>
    <m/>
    <m/>
    <m/>
    <n v="112.58985903113999"/>
    <n v="-8.0713069912773108"/>
    <s v="MD|MYDB-20260806264504|SC20017/MC20200|PT. ALINDO MEDIA DIGITAL|085368888819"/>
    <s v="MYDIGIBIZPARTNER"/>
    <m/>
    <m/>
    <m/>
    <m/>
    <m/>
    <m/>
    <m/>
    <m/>
    <s v="Management Janji"/>
    <s v="2026-08-09 08:00:00 | Nama Pic : bp ali  No Hp Pic : 085368888819 No alt : - Jam Pemasangan : pagi  Tanggal Pemasangan : 7 Agustus 2026"/>
    <s v="FCC"/>
    <d v="2026-06-08T14:40:01"/>
    <d v="2026-08-09T08:00:00"/>
    <m/>
    <s v="PS"/>
    <s v="GDG"/>
    <s v="NO ADDON"/>
    <n v="20260807"/>
    <s v="Completed"/>
    <s v="HSI Bisnis Promo HUT Telkom PSB 70% - 200 Mbps"/>
    <s v="INDIBIZ"/>
    <m/>
    <m/>
    <d v="2026-08-09T08:00:00"/>
    <s v="2026-08-09 08:00:00 | Nama Pic : bp ali  No Hp Pic : 085368888819 No alt : - Jam Pemasangan : pagi  Tanggal Pemasangan : 7 Agustus 2026"/>
    <n v="2026"/>
    <n v="8"/>
    <n v="7"/>
    <d v="2026-08-07T00:00:00"/>
    <n v="-2.3333333333357587"/>
    <x v="1"/>
  </r>
  <r>
    <n v="2300"/>
    <n v="1002516452"/>
    <n v="3"/>
    <x v="3"/>
    <n v="5"/>
    <s v="SBY UTARA"/>
    <s v="KENJERAN"/>
    <s v="KBL"/>
    <s v="REG"/>
    <s v="AO"/>
    <x v="0"/>
    <s v="1P INET"/>
    <s v="Completed (PS)"/>
    <s v="RBS-Regional 3"/>
    <d v="2026-08-09T12:11:56"/>
    <d v="2026-08-09T20:29:42"/>
    <n v="69361824"/>
    <m/>
    <n v="152401227017"/>
    <s v="spbu 54.601.76"/>
    <s v="ODP-KBL-FGK/34 FGK/D02/34.01"/>
    <s v="WO061313449"/>
    <m/>
    <m/>
    <m/>
    <n v="112.742069028317"/>
    <n v="-7.2251549100140702"/>
    <s v="MD|MYDB-20260808264768|DN00001/MN00018|spbu 54.601.76|082132599344"/>
    <s v="MYDIGIBIZPARTNER"/>
    <m/>
    <m/>
    <m/>
    <m/>
    <m/>
    <m/>
    <m/>
    <m/>
    <s v="Management Janji"/>
    <s v="2026-08-10 14:00:00 | M Janji : 10 agustus 2026 jam Pasang : pagi siang Note : hubungi pelanggan jika ingin kelokasi"/>
    <s v="FCC"/>
    <d v="2026-09-08T12:25:12"/>
    <d v="2026-08-10T14:00:00"/>
    <m/>
    <s v="PS"/>
    <s v="KBL"/>
    <s v="NO ADDON"/>
    <n v="20260809"/>
    <s v="Completed"/>
    <s v="HSI Bisnis Promo HUT Telkom PSB 70% - 100 Mbps"/>
    <s v="INDIBIZ"/>
    <m/>
    <m/>
    <d v="2026-08-10T14:00:00"/>
    <s v="2026-08-10 14:00:00 | M Janji : 10 agustus 2026 jam Pasang : pagi siang Note : hubungi pelanggan jika ingin kelokasi"/>
    <n v="2026"/>
    <n v="8"/>
    <n v="9"/>
    <d v="2026-08-09T00:00:00"/>
    <n v="-1.5833333333357587"/>
    <x v="1"/>
  </r>
  <r>
    <n v="2301"/>
    <n v="1002505230"/>
    <n v="3"/>
    <x v="0"/>
    <n v="5"/>
    <s v="MATARAM"/>
    <s v="SUMBAWA"/>
    <s v="SBW"/>
    <s v="REG"/>
    <s v="AO"/>
    <x v="0"/>
    <m/>
    <s v="Completed (PS)"/>
    <s v="RBS-Regional 3"/>
    <d v="2026-08-02T12:54:30"/>
    <d v="2026-08-02T18:14:00"/>
    <n v="69356142"/>
    <m/>
    <n v="172606792062"/>
    <s v="MIXUE PLAMPANG"/>
    <s v="ODP-SBW-FAV/89"/>
    <s v="WO060711515"/>
    <m/>
    <m/>
    <m/>
    <n v="117.7733044"/>
    <n v="-8.7926877999999995"/>
    <s v="|MN01595|MYIA-087470767723/POI/ARFI/085205255810/arfiadianna2@gmail.com"/>
    <s v="Sales Profesional"/>
    <m/>
    <m/>
    <m/>
    <m/>
    <m/>
    <m/>
    <m/>
    <m/>
    <s v="Management Janji"/>
    <s v="2026-08-01 13:00:00 | M Janji : (01/08/2026)  jam Pasang : 09:00  Note : hubungi pelanggan jika ingin kelokasi"/>
    <s v="FCC"/>
    <d v="2026-02-08T13:09:53"/>
    <m/>
    <m/>
    <s v="PS"/>
    <s v="SBW"/>
    <s v="NO ADDON"/>
    <n v="20260802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2T07:00:00"/>
    <s v="2026-08-01 13:00:00 | M Janji : (01/08/2026)  jam Pasang : 09:00  Note : hubungi pelanggan jika ingin kelokasi"/>
    <n v="2026"/>
    <n v="8"/>
    <n v="2"/>
    <d v="2026-08-02T00:00:00"/>
    <n v="-0.29166666666424135"/>
    <x v="1"/>
  </r>
  <r>
    <n v="2302"/>
    <n v="1002517872"/>
    <n v="3"/>
    <x v="2"/>
    <n v="4"/>
    <s v="YOGYAKARTA"/>
    <s v="SLEMAN"/>
    <s v="GOD"/>
    <s v="REG"/>
    <s v="AO"/>
    <x v="0"/>
    <m/>
    <s v="100 | REVOKE COMPLETED"/>
    <s v="RBS-Regional 3"/>
    <d v="2026-08-10T13:54:37"/>
    <d v="2026-08-11T13:16:21"/>
    <n v="69361641"/>
    <m/>
    <n v="146136130124"/>
    <s v="PT Warisan Abadi Visi Edukasi, NWAVE Corp"/>
    <s v="ODP-GOD-VAY/060"/>
    <s v="WO061403730"/>
    <m/>
    <m/>
    <m/>
    <n v="110.342620791575"/>
    <n v="-7.7467784255493699"/>
    <s v="|MC80006|MYIA-080458309018/POI/Nisa Fadhilla/0895363272887/admnhr.office.dewave@gmail.com"/>
    <s v="Sales Profesional"/>
    <m/>
    <m/>
    <m/>
    <m/>
    <m/>
    <m/>
    <m/>
    <m/>
    <s v="Management Janji"/>
    <s v="2026-08-10 13:00:00 | M Janji : 10 agustus 2026  jam Pasang : siang  Note : hubungi pelanggan jika ingin kelokasi  "/>
    <s v="FCC"/>
    <d v="2026-10-08T14:09:59"/>
    <m/>
    <m/>
    <s v="REVOKE"/>
    <s v="GOD"/>
    <s v="NO ADDON"/>
    <m/>
    <s v="Revoke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7:00:00"/>
    <s v="2026-08-10 13:00:00 | M Janji : 10 agustus 2026  jam Pasang : siang  Note : hubungi pelanggan jika ingin kelokasi  "/>
    <m/>
    <m/>
    <m/>
    <e v="#NUM!"/>
    <e v="#NUM!"/>
    <x v="0"/>
  </r>
  <r>
    <n v="2303"/>
    <n v="1002525425"/>
    <n v="3"/>
    <x v="2"/>
    <n v="4"/>
    <s v="PURWOKERTO"/>
    <s v="CILACAP"/>
    <s v="SDJ"/>
    <s v="REG"/>
    <s v="AO"/>
    <x v="0"/>
    <s v="1P INET"/>
    <s v="Completed (PS)"/>
    <s v="RBS-Regional 3"/>
    <d v="2026-08-14T08:13:56"/>
    <d v="2026-08-15T12:00:30"/>
    <n v="69365593"/>
    <m/>
    <n v="143390113032"/>
    <s v="TOKO MELATI BENDAGEDE"/>
    <s v="ODP-SDJ-FH/014 FH/D04/014.01"/>
    <s v="WO061716363"/>
    <m/>
    <m/>
    <m/>
    <n v="108.90772800000001"/>
    <n v="-7.5427949999999999"/>
    <s v="|MC00213|MYIA-086269933754/POI/TOKO MELATI BENDAGEDE/081326121521/djirolupatmha@gmail.com"/>
    <s v="MYIB_ASSISTANT"/>
    <m/>
    <m/>
    <m/>
    <m/>
    <m/>
    <m/>
    <m/>
    <m/>
    <s v="Management Janji"/>
    <s v="2026-08-15 15:00:00 | Tanggal pemasangan : 15 AGUSTUS 2026 Jam pemasangan : pagi/siang Info Tambahan : Hubungi pelanggan dulu sebelum ke lokasi terima kasih"/>
    <s v="FCC"/>
    <s v="14-08-2026 08:26:00"/>
    <d v="2026-08-15T15:00:00"/>
    <m/>
    <s v="PS"/>
    <s v="SDJ"/>
    <s v="NO ADDON"/>
    <n v="20260815"/>
    <s v="Completed"/>
    <s v="HSI Bisnis Promo HUT Telkom PSB 70% - 300 Mbps"/>
    <s v="INDIBIZ"/>
    <m/>
    <m/>
    <d v="2026-08-15T15:00:00"/>
    <s v="2026-08-15 15:00:00 | Tanggal pemasangan : 15 AGUSTUS 2026 Jam pemasangan : pagi/siang Info Tambahan : Hubungi pelanggan dulu sebelum ke lokasi terima kasih"/>
    <n v="2026"/>
    <n v="8"/>
    <n v="15"/>
    <d v="2026-08-15T00:00:00"/>
    <n v="-0.625"/>
    <x v="1"/>
  </r>
  <r>
    <n v="2304"/>
    <n v="1002532810"/>
    <n v="3"/>
    <x v="0"/>
    <n v="5"/>
    <s v="MATARAM"/>
    <s v="LOMBOK BARAT TENGAH"/>
    <s v="PRY"/>
    <s v="REG"/>
    <s v="AO"/>
    <x v="0"/>
    <s v="1P INET"/>
    <s v="102 | FOLLOW UP COMPLETED"/>
    <s v="RBS-Regional 3"/>
    <d v="2026-08-18T11:37:58"/>
    <d v="2026-08-18T17:26:58"/>
    <n v="69368838"/>
    <m/>
    <n v="172603791618"/>
    <s v="Toko Safii"/>
    <s v="ODP-PYA-FBM/30 FBM/D03/30.01"/>
    <s v="WO061993595"/>
    <m/>
    <m/>
    <m/>
    <n v="116.34232040494599"/>
    <n v="-8.5882208323279006"/>
    <s v="MD|MYDB-20260817265908|SC00001/MC00046|Toko Safii|081805780681"/>
    <s v="MYDIGIBIZPARTNER"/>
    <m/>
    <m/>
    <m/>
    <m/>
    <m/>
    <m/>
    <m/>
    <m/>
    <s v="Management Janji"/>
    <s v="2026-08-20 15:00:00 | Jam Pemasangan : 08:00 - 12.00 Tanggal Pemasangan :19/08/2025 Info Tambahan : Hubungi pelanggan sebelum datang ke lokasi"/>
    <s v="FCC"/>
    <s v="18-08-2026 11:39:55"/>
    <d v="2026-08-20T15:00:00"/>
    <m/>
    <s v="REVOKE"/>
    <s v="PRY"/>
    <s v="NO ADDON"/>
    <m/>
    <s v="Follow Up Revoke Completed, New Order ID : SC1002534493"/>
    <s v="HSI Bisnis PSB 70% - 150 Mbps"/>
    <s v="INDIBIZ"/>
    <m/>
    <m/>
    <d v="2026-08-20T15:00:00"/>
    <s v="2026-08-20 15:00:00 | Jam Pemasangan : 08:00 - 12.00 Tanggal Pemasangan :19/08/2025 Info Tambahan : Hubungi pelanggan sebelum datang ke lokasi"/>
    <m/>
    <m/>
    <m/>
    <e v="#NUM!"/>
    <e v="#NUM!"/>
    <x v="0"/>
  </r>
  <r>
    <n v="2305"/>
    <n v="1002516007"/>
    <n v="3"/>
    <x v="3"/>
    <n v="5"/>
    <s v="MADURA"/>
    <s v="PAMEKASAN"/>
    <s v="WRP"/>
    <s v="REG"/>
    <s v="AO"/>
    <x v="0"/>
    <m/>
    <s v="Completed (PS)"/>
    <s v="RBS-Regional 3"/>
    <d v="2026-08-08T14:08:43"/>
    <d v="2026-08-09T18:44:09"/>
    <n v="69361507"/>
    <m/>
    <n v="152427205344"/>
    <s v="TOKO KONGSI BAROKAH"/>
    <s v="ODP-WRP-FJ/01"/>
    <s v="WO061307001"/>
    <m/>
    <m/>
    <m/>
    <n v="113.4906132"/>
    <n v="-7.0316340999999998"/>
    <s v="|MC70132|/TOKO KONGSI BAROKAH/RASIDI/08213325989/radidikongsi@gmail.com/HSI Bisnis + Netmonk Promo 2026 200 Mbps (Rp 846.100) PSB 150.000"/>
    <s v="Sales Force DBS"/>
    <m/>
    <m/>
    <m/>
    <m/>
    <m/>
    <m/>
    <m/>
    <m/>
    <s v="Management Janji"/>
    <s v="2026-08-10 08:00:00|Tanggal Pemasangan : 10 Agustus 2026 Jam Pemasangan : 08:00 13:00 Info Tambahan : Hubungi pelanggan dulu sebelum ke lokasi terimakasih|40961370|MYDITA"/>
    <s v="FCC"/>
    <d v="2026-08-08T14:10:30"/>
    <d v="2026-08-10T08:00:00"/>
    <m/>
    <s v="PS"/>
    <s v="WRP"/>
    <s v="NETMONK"/>
    <n v="20260809"/>
    <s v="Completed"/>
    <s v="- 11_11446;Biaya PSB HSI EBIS Tunai di Depan ~ 11[150000]  - E23015;E23015 ~ ES23 - Perangkat ONT[0]  - E23015~null~44292;E23015||11||Abodemen 0[0]  - E23015~null~E23015_SWONTPREM;SWONTPREM ~ Biaya Sewa ONT Premium ~ E23015[50000]  - SP_NOSS;SP_NOSS ~ Int"/>
    <s v="INDIBIZ"/>
    <m/>
    <m/>
    <d v="2026-08-10T08:00:00"/>
    <s v="2026-08-10 08:00:00|Tanggal Pemasangan : 10 Agustus 2026 Jam Pemasangan : 08:00 13:00 Info Tambahan : Hubungi pelanggan dulu sebelum ke lokasi terimakasih|40961370|MYDITA"/>
    <n v="2026"/>
    <n v="8"/>
    <n v="9"/>
    <d v="2026-08-09T00:00:00"/>
    <n v="-1.3333333333357587"/>
    <x v="1"/>
  </r>
  <r>
    <n v="2306"/>
    <n v="1002513147"/>
    <n v="3"/>
    <x v="1"/>
    <n v="5"/>
    <s v="MALANG"/>
    <s v="KEPANJEN"/>
    <s v="DPT"/>
    <s v="REG"/>
    <s v="AO"/>
    <x v="0"/>
    <s v="1P INET"/>
    <s v="CANCEL COMPLETED"/>
    <s v="RBS-Regional 3"/>
    <d v="2026-08-06T16:28:56"/>
    <d v="2026-08-09T22:20:16"/>
    <n v="69360230"/>
    <m/>
    <n v="152712204371"/>
    <s v="WARUNG BU SARI"/>
    <s v="ODP-DPT-FG/07 FG/D01/07.01"/>
    <s v="WO061102013"/>
    <m/>
    <m/>
    <m/>
    <n v="112.7235148"/>
    <n v="-8.1976198999999994"/>
    <s v="|MN02703|MYIA-013624398936/POI/Astuti/085890510304/astutitokomlg2@gmail.com"/>
    <s v="MYIB_ASSISTANT"/>
    <m/>
    <m/>
    <m/>
    <m/>
    <m/>
    <m/>
    <m/>
    <m/>
    <s v="Management Janji"/>
    <s v="2026-08-07 13:00:00 | Tanggal pemasangan : 07 AGUSTUS 2026 Jam pemasangan : pagi/siang Info Tambahan : Hubungi pelanggan dulu sebelum ke lokasi terima kasih"/>
    <s v="FCC"/>
    <d v="2026-06-08T16:41:23"/>
    <d v="2026-08-07T13:00:00"/>
    <m/>
    <s v="CANCEL"/>
    <s v="DPT"/>
    <s v="NO ADDON"/>
    <m/>
    <s v="Cancel Completed"/>
    <s v="HSI Bisnis Promo HUT Telkom PSB 70% - 150 Mbps"/>
    <s v="INDIBIZ"/>
    <m/>
    <s v="Cancel Completed"/>
    <d v="2026-08-07T13:00:00"/>
    <s v="2026-08-07 13:00:00 | Tanggal pemasangan : 07 AGUSTUS 2026 Jam pemasangan : pagi/siang Info Tambahan : Hubungi pelanggan dulu sebelum ke lokasi terima kasih"/>
    <m/>
    <m/>
    <m/>
    <e v="#NUM!"/>
    <e v="#NUM!"/>
    <x v="0"/>
  </r>
  <r>
    <n v="2307"/>
    <n v="1002517936"/>
    <n v="3"/>
    <x v="2"/>
    <n v="4"/>
    <s v="PURWOKERTO"/>
    <s v="PURWOKERTO"/>
    <s v="PWT"/>
    <s v="REG"/>
    <s v="AO"/>
    <x v="0"/>
    <s v="1P INET"/>
    <s v="98 | OSS - CANCEL COMPLETE"/>
    <s v="RBS-Regional 3"/>
    <d v="2026-08-10T14:04:57"/>
    <d v="2026-08-12T10:15:03"/>
    <n v="69362515"/>
    <m/>
    <n v="146303609784"/>
    <s v="Warung Duta Rokok99"/>
    <s v="ODP-PWT-FDG/005 FDG/D01/005.01"/>
    <s v="WO061405222"/>
    <m/>
    <m/>
    <m/>
    <n v="109.18186860340199"/>
    <n v="-7.4169153963199097"/>
    <s v="|MN00649|MYIA-041515113953/POI/Rizal Syahlani/085704045661/kiebae03@gmail.com"/>
    <s v="MYIB_ASSISTANT"/>
    <m/>
    <m/>
    <m/>
    <m/>
    <m/>
    <m/>
    <m/>
    <m/>
    <s v="Management Janji"/>
    <s v="2026-08-11 13:00:00 | Nama PIC : bapak andre No HP : 082122223262 Alt : - M Janji : 11/08/2026 Jam Pasang : 08.00 - 13:00  NoteÃ‚Â :  hubungi terlebih dahulu sebelum kelokasi"/>
    <s v="FCC"/>
    <d v="2026-10-08T14:09:59"/>
    <d v="2026-08-11T13:00:00"/>
    <s v="Kendala Pelanggan"/>
    <s v="CANCEL"/>
    <s v="PWT"/>
    <s v="NO ADDON"/>
    <m/>
    <s v="Cancel Completed"/>
    <s v="HSI Bisnis Promo HUT Telkom PSB 70% - 100 Mbps"/>
    <s v="INDIBIZ"/>
    <m/>
    <m/>
    <d v="2026-08-11T13:00:00"/>
    <s v="2026-08-11 13:00:00 | Nama PIC : bapak andre No HP : 082122223262 Alt : - M Janji : 11/08/2026 Jam Pasang : 08.00 - 13:00  NoteÃ‚Â :  hubungi terlebih dahulu sebelum kelokasi"/>
    <m/>
    <m/>
    <m/>
    <e v="#NUM!"/>
    <e v="#NUM!"/>
    <x v="0"/>
  </r>
  <r>
    <n v="2308"/>
    <n v="1002520199"/>
    <n v="3"/>
    <x v="4"/>
    <n v="4"/>
    <s v="PEKALONGAN"/>
    <s v="BREBES"/>
    <s v="BMU"/>
    <s v="REG"/>
    <s v="AO"/>
    <x v="0"/>
    <m/>
    <s v="102 | FOLLOW UP COMPLETED"/>
    <s v="RBS-Regional 3"/>
    <d v="2026-08-11T14:31:17"/>
    <d v="2026-08-15T16:47:28"/>
    <n v="69363445"/>
    <m/>
    <n v="146281108021"/>
    <s v="SPBU 4452216 SAKALIBELS"/>
    <s v="ODP-BMU-FV/007"/>
    <s v="WO061635422"/>
    <m/>
    <m/>
    <m/>
    <n v="109.0154947"/>
    <n v="-7.2368182000000001"/>
    <s v="AMRBS;403095;REG3;BAYU;085100296564;HSI 1S 100MB;535k;PIC 087834130181;spbusakalibelsss16@gmail.com"/>
    <s v="Account Manager"/>
    <m/>
    <m/>
    <m/>
    <m/>
    <m/>
    <m/>
    <m/>
    <m/>
    <s v="Management Janji"/>
    <s v="2026-08-14 13:00:00|Nama PIC:  bu tasya  No HP: 087834130181 Alt: Tanggal: 14/8/2026 Jam Pasang: Siang Note: Hubungi sebelum ke lokasi, terimakasih.|40010577|MYDITA"/>
    <s v="FCC"/>
    <d v="2026-11-08T14:39:49"/>
    <d v="2026-08-14T13:00:00"/>
    <m/>
    <s v="REVOKE"/>
    <s v="BMU"/>
    <s v="NO ADDON"/>
    <m/>
    <s v="Follow Up Revoke Completed, New Order ID : SC1002528727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4T13:00:00"/>
    <s v="2026-08-14 13:00:00|Nama PIC:  bu tasya  No HP: 087834130181 Alt: Tanggal: 14/8/2026 Jam Pasang: Siang Note: Hubungi sebelum ke lokasi, terimakasih.|40010577|MYDITA"/>
    <m/>
    <m/>
    <m/>
    <e v="#NUM!"/>
    <e v="#NUM!"/>
    <x v="0"/>
  </r>
  <r>
    <n v="2309"/>
    <n v="1002519919"/>
    <n v="3"/>
    <x v="6"/>
    <n v="5"/>
    <s v="PASURUAN"/>
    <s v="PROBOLINGGO"/>
    <s v="PBL"/>
    <s v="REG"/>
    <s v="AO"/>
    <x v="0"/>
    <m/>
    <s v="Completed (PS)"/>
    <s v="RBS-Regional 3"/>
    <d v="2026-08-11T13:37:48"/>
    <d v="2026-08-12T14:47:55"/>
    <n v="69363339"/>
    <m/>
    <n v="152505340821"/>
    <s v="SMK ASSULTHONIYAH / LAB"/>
    <s v="ODP-PBL-FAA/70"/>
    <s v="WO061505917"/>
    <m/>
    <m/>
    <m/>
    <n v="113.176455"/>
    <n v="-7.7715585999999997"/>
    <s v="|MN01068|/SMK ASSULTHONIYAH / LAB/WINBACK 2.0 HSI B2B (1:1) 75MBPS 415RB PSB DISC 70%//smk.assulthon@gmail.com/SRI ERNAWATI/85258722109"/>
    <s v="Sales Force DBS"/>
    <m/>
    <m/>
    <m/>
    <m/>
    <m/>
    <m/>
    <m/>
    <m/>
    <s v="Management Janji"/>
    <s v="2026-08-12 13:00:00|M Janji : (12/08/2026) jam Pasang : 09:00 Note : hubungi pelanggan jika ingin kelokasi |40981184|MYDITA"/>
    <s v="FCC"/>
    <d v="2026-11-08T13:39:46"/>
    <d v="2026-08-12T13:00:00"/>
    <m/>
    <s v="PS"/>
    <s v="PBL"/>
    <s v="NO ADDON"/>
    <n v="20260812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2T13:00:00"/>
    <s v="2026-08-12 13:00:00|M Janji : (12/08/2026) jam Pasang : 09:00 Note : hubungi pelanggan jika ingin kelokasi |40981184|MYDITA"/>
    <n v="2026"/>
    <n v="8"/>
    <n v="12"/>
    <d v="2026-08-12T00:00:00"/>
    <n v="-0.54166666666424135"/>
    <x v="1"/>
  </r>
  <r>
    <n v="2310"/>
    <n v="1002529616"/>
    <n v="3"/>
    <x v="1"/>
    <n v="5"/>
    <s v="MALANG"/>
    <s v="BATU"/>
    <s v="TMP"/>
    <s v="REG"/>
    <s v="AO"/>
    <x v="0"/>
    <s v="1P INET"/>
    <s v="Completed (PS)"/>
    <s v="RBS-Regional 3"/>
    <d v="2026-08-16T12:59:56"/>
    <d v="2026-08-17T13:41:27"/>
    <n v="69367484"/>
    <m/>
    <n v="152717206271"/>
    <s v="TOKO 56 SNACK"/>
    <s v="ODP-TMP-FA/88 FA/D14/88.01"/>
    <s v="WO061873161"/>
    <m/>
    <m/>
    <m/>
    <n v="112.771496884524"/>
    <n v="-8.05020605864682"/>
    <s v="MD|MYDB-20260815265559|SC20017/MC20200|TOKO 56 SNACK|081995741831"/>
    <s v="MYDIGIBIZPARTNER"/>
    <m/>
    <m/>
    <m/>
    <m/>
    <m/>
    <m/>
    <m/>
    <m/>
    <s v="Management Janji"/>
    <s v="2026-08-17 13:00:00 | Nama Pic : bu ayu  No Hp Pic : 081995741831 No alt : - Jam Pemasangan : siang  Tanggal Pemasangan : 17 Agustus 2026"/>
    <s v="FCC"/>
    <s v="16-08-2026 13:10:27"/>
    <d v="2026-08-17T13:00:00"/>
    <m/>
    <s v="PS"/>
    <s v="TMP"/>
    <s v="NETMONK"/>
    <n v="20260817"/>
    <s v="Completed"/>
    <s v="HSI Bisnis Bundling Netmonk PSB 70% Promo - 300 Mbps"/>
    <s v="INDIBIZ"/>
    <m/>
    <m/>
    <d v="2026-08-17T13:00:00"/>
    <s v="2026-08-17 13:00:00 | Nama Pic : bu ayu  No Hp Pic : 081995741831 No alt : - Jam Pemasangan : siang  Tanggal Pemasangan : 17 Agustus 2026"/>
    <n v="2026"/>
    <n v="8"/>
    <n v="17"/>
    <d v="2026-08-17T00:00:00"/>
    <n v="-0.54166666666424135"/>
    <x v="1"/>
  </r>
  <r>
    <n v="2311"/>
    <n v="1002534677"/>
    <n v="3"/>
    <x v="2"/>
    <n v="4"/>
    <s v="MAGELANG"/>
    <s v="WONOSOBO"/>
    <s v="WOS"/>
    <s v="REG"/>
    <s v="AO"/>
    <x v="0"/>
    <s v="1P INET"/>
    <s v="MIE - SEND SURVEY"/>
    <s v="RBS-Regional 3"/>
    <d v="2026-08-18T18:53:57"/>
    <d v="2026-08-18T18:56:01"/>
    <n v="69369516"/>
    <m/>
    <n v="141373127473"/>
    <s v="SWEET CARICA"/>
    <s v="ODP-WOS-FAJ/110 FAJ/D02/110.01"/>
    <s v="WO062052780"/>
    <m/>
    <m/>
    <m/>
    <n v="109.923807159565"/>
    <n v="-7.2083528951622098"/>
    <s v="|MN00439|MYIA-049430362334/POI/SEPTIAWAN PUJI RAHARJO/085141644502/dyahayuoktaa@yahoo.com"/>
    <s v="MYIB_ASSISTANT"/>
    <m/>
    <m/>
    <m/>
    <m/>
    <m/>
    <m/>
    <m/>
    <m/>
    <s v="Management Janji"/>
    <s v="2026-08-20 08:00:00 | M Janji : (19/agustus/2026) jam Pasang : 09:00 Note : hubungi pelanggan jika ingin kelokasi"/>
    <s v="FCC"/>
    <s v="18-08-2026 18:55:15"/>
    <d v="2026-08-20T08:00:00"/>
    <m/>
    <s v="SURVEY_NEW_MANJA"/>
    <s v="WOS"/>
    <s v="NO ADDON"/>
    <m/>
    <s v="MIE - SEND SURVEY"/>
    <s v="HSI Bisnis Promo HUT RI PSB 70% - 50 Mbps"/>
    <s v="INDIBIZ"/>
    <m/>
    <m/>
    <d v="2026-08-20T08:00:00"/>
    <s v="2026-08-20 08:00:00 | M Janji : (19/agustus/2026) jam Pasang : 09:00 Note : hubungi pelanggan jika ingin kelokasi"/>
    <m/>
    <m/>
    <m/>
    <e v="#NUM!"/>
    <e v="#NUM!"/>
    <x v="0"/>
  </r>
  <r>
    <n v="2312"/>
    <n v="1002510050"/>
    <n v="3"/>
    <x v="2"/>
    <n v="4"/>
    <s v="MAGELANG"/>
    <s v="WONOSOBO"/>
    <s v="WOS"/>
    <s v="REG"/>
    <s v="AO"/>
    <x v="0"/>
    <s v="1P INET"/>
    <s v="Completed (PS)"/>
    <s v="RBS-Regional 3"/>
    <d v="2026-08-05T10:43:56"/>
    <d v="2026-08-06T10:14:07"/>
    <n v="69358937"/>
    <m/>
    <n v="141373127397"/>
    <s v="ERABLUE RAYA KERTEK"/>
    <s v="ODP-WOS-FAA/066 FAA/D05/066.01"/>
    <s v="WO060962108"/>
    <m/>
    <m/>
    <m/>
    <n v="109.96163"/>
    <n v="-7.3874529999999998"/>
    <s v="|MN00439|MYIA-060556744229/POI/CHAIDAR SYURYO SAMUDRO/081249549394/billlingnext1@hotmail.com"/>
    <s v="MYIB_ASSISTANT"/>
    <m/>
    <m/>
    <m/>
    <m/>
    <m/>
    <m/>
    <m/>
    <m/>
    <s v="Management Janji"/>
    <s v="2026-08-06 13:00:00 | Waktu pemasnagan : 06 Agustus 2026 Jam pemasangan : 08.00 - 12.00 Mohon hubungi pelanggan sebelum ke lokasi  Terima kasih"/>
    <s v="FCC"/>
    <d v="2026-05-08T10:54:57"/>
    <d v="2026-08-06T13:00:00"/>
    <m/>
    <s v="PS"/>
    <s v="WOS"/>
    <s v="NO ADDON"/>
    <n v="20260806"/>
    <s v="Completed"/>
    <s v="HSI Bisnis Promo HUT Telkom PSB 70% - 100 Mbps"/>
    <s v="INDIBIZ"/>
    <m/>
    <m/>
    <d v="2026-08-06T13:00:00"/>
    <s v="2026-08-06 13:00:00 | Waktu pemasnagan : 06 Agustus 2026 Jam pemasangan : 08.00 - 12.00 Mohon hubungi pelanggan sebelum ke lokasi  Terima kasih"/>
    <n v="2026"/>
    <n v="8"/>
    <n v="6"/>
    <d v="2026-08-06T00:00:00"/>
    <n v="-0.54166666666424135"/>
    <x v="1"/>
  </r>
  <r>
    <n v="2313"/>
    <n v="1002529205"/>
    <n v="3"/>
    <x v="3"/>
    <n v="5"/>
    <s v="MADURA"/>
    <s v="PAMEKASAN"/>
    <s v="WRP"/>
    <s v="REG"/>
    <s v="AO"/>
    <x v="0"/>
    <s v="1P INET"/>
    <s v="OSS - FALLOUT"/>
    <s v="RBS-Regional 3"/>
    <d v="2026-08-16T08:02:56"/>
    <d v="2026-08-18T16:45:48"/>
    <n v="69367256"/>
    <m/>
    <n v="152427202991"/>
    <s v="Madura Mart Multazam Jaya 2"/>
    <s v="ODP-WRP-FQ/12 FQ/D02/12.01"/>
    <s v="WO061853879"/>
    <m/>
    <m/>
    <m/>
    <n v="113.485855981707"/>
    <n v="-6.9826739522939096"/>
    <s v="MD|MYDB-20260815265622|DN00001/MN00572|Madura Mart Multazam Jaya 2|085337039146"/>
    <s v="MYDIGIBIZPARTNER"/>
    <m/>
    <m/>
    <m/>
    <m/>
    <m/>
    <m/>
    <m/>
    <m/>
    <s v="Management Janji"/>
    <s v="2026-08-17 08:00:00 | Nama Pic : bp syaiful  No Hp Pic : 085337039146 No alt : - Jam Pemasangan : pagi  Tanggal Pemasangan : 17 Agustus 2026"/>
    <s v="FCC"/>
    <s v="16-08-2026 08:10:15"/>
    <d v="2026-08-17T08:00:00"/>
    <s v="Kendala Pelanggan"/>
    <s v="FO_WFM"/>
    <s v="WRP"/>
    <s v="NO ADDON"/>
    <m/>
    <s v="Provisioning Failed|||Failed to create and start the order due to oracle.communications.ordermanagement.ws.OrderTransactionNo"/>
    <s v="HSI Bisnis Promo HUT Telkom PSB 70% - 50 Mbps"/>
    <s v="INDIBIZ"/>
    <m/>
    <m/>
    <d v="2026-08-17T08:00:00"/>
    <s v="2026-08-17 08:00:00 | Nama Pic : bp syaiful  No Hp Pic : 085337039146 No alt : - Jam Pemasangan : pagi  Tanggal Pemasangan : 17 Agustus 2026"/>
    <m/>
    <m/>
    <m/>
    <e v="#NUM!"/>
    <e v="#NUM!"/>
    <x v="0"/>
  </r>
  <r>
    <n v="2314"/>
    <n v="1002512800"/>
    <n v="3"/>
    <x v="3"/>
    <n v="5"/>
    <s v="SBY UTARA"/>
    <s v="LAMONGAN"/>
    <s v="BDG"/>
    <s v="REG"/>
    <s v="AO"/>
    <x v="0"/>
    <s v="1P INET"/>
    <s v="102 | FOLLOW UP COMPLETED"/>
    <s v="RBS-Regional 3"/>
    <d v="2026-08-06T15:01:56"/>
    <d v="2026-08-08T13:44:31"/>
    <n v="69360083"/>
    <m/>
    <n v="152448204407"/>
    <s v="Gyoza Kitchen"/>
    <s v="ODP-BDG-FB/29 FB/D04/29.01"/>
    <s v="WO061089190"/>
    <m/>
    <m/>
    <m/>
    <n v="112.248246392149"/>
    <n v="-6.8891544881861497"/>
    <s v="MD|MYIB-008476048485|SYSTEM|GYOZA KITCHEN|087822761246"/>
    <s v="LPC_EBIS"/>
    <m/>
    <m/>
    <m/>
    <m/>
    <m/>
    <m/>
    <m/>
    <m/>
    <s v="Management Janji"/>
    <s v="2026-08-07 13:00:00 |  M Janji : (07/08/026) jam Pasang : 09:00 Note : hubungi pelanggan jika ingin kelokasi"/>
    <s v="FCC"/>
    <d v="2026-06-08T15:25:44"/>
    <d v="2026-08-07T13:00:00"/>
    <s v="Kendala Teknik"/>
    <s v="REVOKE"/>
    <s v="BDG"/>
    <s v="NO ADDON"/>
    <m/>
    <s v="Follow Up Revoke Completed, New Order ID : SC1002515979"/>
    <s v="HSI Basic Khusus Winback 3.0 PSB 70% - 50 Mbps"/>
    <s v="INDIBIZ"/>
    <m/>
    <m/>
    <d v="2026-08-07T13:00:00"/>
    <s v="2026-08-07 13:00:00 |  M Janji : (07/08/026) jam Pasang : 09:00 Note : hubungi pelanggan jika ingin kelokasi"/>
    <m/>
    <m/>
    <m/>
    <e v="#NUM!"/>
    <e v="#NUM!"/>
    <x v="0"/>
  </r>
  <r>
    <n v="2315"/>
    <n v="1002529904"/>
    <n v="3"/>
    <x v="0"/>
    <n v="5"/>
    <s v="MATARAM"/>
    <s v="INNER - NUSA TENGGARA"/>
    <s v="MTR"/>
    <s v="REG"/>
    <s v="AO"/>
    <x v="0"/>
    <s v="1P INET"/>
    <s v="Completed (PS)"/>
    <s v="RBS-Regional 3"/>
    <d v="2026-08-16T15:59:56"/>
    <d v="2026-08-17T19:09:16"/>
    <n v="69367669"/>
    <m/>
    <n v="172601796368"/>
    <s v="TOKO SRC NABILAH"/>
    <s v="ODP-MTR-FBE/38"/>
    <s v="WO061889869"/>
    <m/>
    <m/>
    <m/>
    <n v="116.1086866"/>
    <n v="-8.5987928"/>
    <s v="MD|MYDB-20260812265151|DN00001/MN01272|TOKO SRC NABILAH|087760397870"/>
    <s v="MYDIGIBIZPARTNER"/>
    <m/>
    <m/>
    <m/>
    <m/>
    <m/>
    <m/>
    <m/>
    <m/>
    <s v="Management Janji"/>
    <s v="2026-08-18 15:00:00 | Tanggal Pemasangan : 18 Agustus 2026 Jam Pemasangan : 08:00 13:00 Info Tambahan : Hubungi pelanggan dulu sebelum ke lokasi terimakasih"/>
    <s v="FCC"/>
    <s v="16-08-2026 16:09:43"/>
    <d v="2026-08-18T15:00:00"/>
    <m/>
    <s v="PS"/>
    <s v="MTR"/>
    <s v="NO ADDON"/>
    <n v="20260817"/>
    <s v="Completed"/>
    <s v="HSI Bisnis Promo HUT Telkom PSB 70% - 75 Mbps"/>
    <s v="INDIBIZ"/>
    <m/>
    <m/>
    <d v="2026-08-18T15:00:00"/>
    <s v="2026-08-18 15:00:00 | Tanggal Pemasangan : 18 Agustus 2026 Jam Pemasangan : 08:00 13:00 Info Tambahan : Hubungi pelanggan dulu sebelum ke lokasi terimakasih"/>
    <n v="2026"/>
    <n v="8"/>
    <n v="17"/>
    <d v="2026-08-17T00:00:00"/>
    <n v="-1.625"/>
    <x v="1"/>
  </r>
  <r>
    <n v="2316"/>
    <n v="1002528220"/>
    <n v="3"/>
    <x v="5"/>
    <n v="5"/>
    <s v="SINGARJA"/>
    <s v="GIANYAR"/>
    <s v="UBU"/>
    <s v="REG"/>
    <s v="AO"/>
    <x v="0"/>
    <m/>
    <s v="Completed (PS)"/>
    <s v="RBS-Regional 3"/>
    <d v="2026-08-15T12:32:26"/>
    <d v="2026-08-16T13:58:16"/>
    <n v="69366832"/>
    <m/>
    <n v="172408247773"/>
    <s v="UD SPBU SILAKARANG"/>
    <s v="ODP-UBU-FM/66"/>
    <s v="WO061827338"/>
    <m/>
    <m/>
    <m/>
    <n v="115.25326680000001"/>
    <n v="-8.5643632000000007"/>
    <s v="|MN02658|/PIC I DEWA AGUNG AYU ARSANI DEWI/085737001636/spbu.bali.5480523@gmail.com"/>
    <s v="Sales Force DBS"/>
    <m/>
    <m/>
    <m/>
    <m/>
    <m/>
    <m/>
    <m/>
    <m/>
    <s v="Management Janji"/>
    <s v="2026-08-16 13:00:00|Nama PIC : ibu ayu No HP : 085737001636 Alt :  M Janji : (MINGGU/16/AGUSTUS/2026) jam Pasang : 09:00 Note : hubungi pelanggan jika ingin kelokasi|40961371|MYDITA"/>
    <s v="FCC"/>
    <s v="15-08-2026 12:39:54"/>
    <d v="2026-08-16T13:00:00"/>
    <m/>
    <s v="PS"/>
    <s v="UBU"/>
    <s v="NO ADDON"/>
    <n v="2026081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6T13:00:00"/>
    <s v="2026-08-16 13:00:00|Nama PIC : ibu ayu No HP : 085737001636 Alt :  M Janji : (MINGGU/16/AGUSTUS/2026) jam Pasang : 09:00 Note : hubungi pelanggan jika ingin kelokasi|40961371|MYDITA"/>
    <n v="2026"/>
    <n v="8"/>
    <n v="16"/>
    <d v="2026-08-16T00:00:00"/>
    <n v="-0.54166666666424135"/>
    <x v="1"/>
  </r>
  <r>
    <n v="2317"/>
    <n v="1002516310"/>
    <n v="3"/>
    <x v="6"/>
    <n v="5"/>
    <s v="PASURUAN"/>
    <s v="PROBOLINGGO"/>
    <s v="GND"/>
    <s v="REG"/>
    <s v="AO"/>
    <x v="0"/>
    <m/>
    <s v="Completed (PS)"/>
    <s v="RBS-Regional 3"/>
    <d v="2026-08-09T09:13:19"/>
    <d v="2026-08-10T21:34:54"/>
    <n v="69361702"/>
    <m/>
    <n v="152510205862"/>
    <s v="SPPG YAYASAN LENTERA UTARA BERGIZI UTAMA"/>
    <s v="ODP-GND-FK/16"/>
    <s v="WO061305259"/>
    <m/>
    <m/>
    <m/>
    <n v="113.4892717"/>
    <n v="-7.9548569999999996"/>
    <s v="|MN00836|/SPPG YAYASAN LENTERA UTARA BERGIZI UTAMA/WINBACK 2.0 HSI B2B (1:1) 50MBPS 355RB PSB DISC 70%//achsinari19@gmail.com/ACH. SINARI/816644910"/>
    <s v="Sales Force DBS"/>
    <m/>
    <m/>
    <m/>
    <m/>
    <m/>
    <m/>
    <m/>
    <m/>
    <s v="Management Janji"/>
    <s v="2026-08-10 08:00:00|Nama PIC : Bp Sinari No Hp : 0816644910 No Alt : - Tgl Pemasangan : 10 Agustus 2026 Interval : PAGI SIANG Note : Hubungi pelanggan terlebih dahulu|40951378|MYDITA"/>
    <s v="FCC"/>
    <d v="2026-09-08T09:25:24"/>
    <d v="2026-08-10T08:00:00"/>
    <s v="Kendala Pelanggan"/>
    <s v="PS"/>
    <s v="GND"/>
    <s v="NO ADDON"/>
    <n v="20260810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0T08:00:00"/>
    <s v="2026-08-10 08:00:00|Nama PIC : Bp Sinari No Hp : 0816644910 No Alt : - Tgl Pemasangan : 10 Agustus 2026 Interval : PAGI SIANG Note : Hubungi pelanggan terlebih dahulu|40951378|MYDITA"/>
    <n v="2026"/>
    <n v="8"/>
    <n v="10"/>
    <d v="2026-08-10T00:00:00"/>
    <n v="-0.33333333333575865"/>
    <x v="1"/>
  </r>
  <r>
    <n v="2318"/>
    <n v="1002510711"/>
    <n v="3"/>
    <x v="2"/>
    <n v="4"/>
    <s v="MAGELANG"/>
    <s v="KEBUMEN"/>
    <s v="KTW"/>
    <s v="REG"/>
    <s v="AO"/>
    <x v="0"/>
    <s v="1P INET"/>
    <s v="Completed (PS)"/>
    <s v="RBS-Regional 3"/>
    <d v="2026-08-05T14:08:57"/>
    <d v="2026-08-06T15:18:03"/>
    <n v="69359244"/>
    <m/>
    <n v="141176104621"/>
    <s v="APOTEK LUK ULO 6 AMBAL"/>
    <s v="ODP-KTW-FAF/020"/>
    <s v="WO060991641"/>
    <m/>
    <m/>
    <m/>
    <n v="109.72766912057099"/>
    <n v="-7.7876271455769004"/>
    <s v="|MN00909|MYIA-087257607160/POI/anggun/085759142196/apoteklukuloambal@gmail.com"/>
    <s v="MYIB_ASSISTANT"/>
    <m/>
    <m/>
    <m/>
    <m/>
    <m/>
    <m/>
    <m/>
    <m/>
    <s v="Management Janji"/>
    <s v="2026-08-07 13:00:00 | Nama Pic : IBU ANGGUN No Hp Pic : 085759142196 Jam Pemasangan : 08:00 - 12.00 Tanggal Pemasangan : KAMIS 06 AGUSTUS 2026 Info Tambahan : Hubungi pelanggan sebelum datang ke lokasi, terima kasih."/>
    <s v="FCC"/>
    <d v="2026-05-08T14:10:37"/>
    <d v="2026-08-07T13:00:00"/>
    <m/>
    <s v="PS"/>
    <s v="KTW"/>
    <s v="NO ADDON"/>
    <n v="20260806"/>
    <s v="Completed"/>
    <s v="HSI Bisnis Basic Promo HUT Telkom PSB 70% - 50 Mbps"/>
    <s v="INDIBIZ"/>
    <m/>
    <m/>
    <d v="2026-08-07T13:00:00"/>
    <s v="2026-08-07 13:00:00 | Nama Pic : IBU ANGGUN No Hp Pic : 085759142196 Jam Pemasangan : 08:00 - 12.00 Tanggal Pemasangan : KAMIS 06 AGUSTUS 2026 Info Tambahan : Hubungi pelanggan sebelum datang ke lokasi, terima kasih."/>
    <n v="2026"/>
    <n v="8"/>
    <n v="6"/>
    <d v="2026-08-06T00:00:00"/>
    <n v="-1.5416666666642413"/>
    <x v="1"/>
  </r>
  <r>
    <n v="2319"/>
    <n v="1002517340"/>
    <n v="3"/>
    <x v="7"/>
    <n v="4"/>
    <s v="SOLO"/>
    <s v="SRAGEN"/>
    <s v="SRG"/>
    <s v="REG"/>
    <s v="AO"/>
    <x v="0"/>
    <s v="1P INET"/>
    <s v="Completed (PS)"/>
    <s v="RBS-Regional 3"/>
    <d v="2026-08-10T11:01:58"/>
    <d v="2026-08-13T16:51:29"/>
    <n v="69362269"/>
    <m/>
    <n v="146565009930"/>
    <s v="SPPG Pungsari, Plupuh, Sragen  002"/>
    <s v="ODP-SRG-FAP/022 FAP/D02/022.01"/>
    <s v="WO061375269"/>
    <m/>
    <m/>
    <m/>
    <n v="110.8796437"/>
    <n v="-7.4663994000000002"/>
    <s v="|MN01811|MYIA-009228725521/POI/Tegar Angga Saputra/085806258001/pungsarisppg@gmail.com"/>
    <s v="MYIB_ASSISTANT"/>
    <m/>
    <m/>
    <m/>
    <m/>
    <m/>
    <m/>
    <m/>
    <m/>
    <s v="Management Janji"/>
    <s v="2026-08-13 08:00:00 | Nama PIC : bapak tegar No HP : 085806258001 Alt : - M Janji : 11/08/2026 Jam Pasang : 08.00 - 13:00  NoteÃ‚Â :  hubungi terlebih dahulu sebelum kelokasi"/>
    <s v="FCC"/>
    <d v="2026-10-08T11:10:24"/>
    <d v="2026-08-13T08:00:00"/>
    <m/>
    <s v="PS"/>
    <s v="SRG"/>
    <s v="NO ADDON"/>
    <n v="20260813"/>
    <s v="Completed"/>
    <s v="HSI Bisnis Promo HUT Telkom PSB 70% - 50 Mbps"/>
    <s v="INDIBIZ"/>
    <m/>
    <m/>
    <d v="2026-08-13T08:00:00"/>
    <s v="2026-08-13 08:00:00 | Nama PIC : bapak tegar No HP : 085806258001 Alt : - M Janji : 11/08/2026 Jam Pasang : 08.00 - 13:00  NoteÃ‚Â :  hubungi terlebih dahulu sebelum kelokasi"/>
    <n v="2026"/>
    <n v="8"/>
    <n v="13"/>
    <d v="2026-08-13T00:00:00"/>
    <n v="-0.33333333333575865"/>
    <x v="1"/>
  </r>
  <r>
    <n v="2320"/>
    <n v="1002507542"/>
    <n v="3"/>
    <x v="4"/>
    <n v="4"/>
    <s v="SEMARANG"/>
    <s v="INNER - SEMARANG JATENG UTARA"/>
    <s v="SMC"/>
    <s v="REG"/>
    <s v="AO"/>
    <x v="0"/>
    <m/>
    <s v="Completed (PS)"/>
    <s v="RBS-Regional 3"/>
    <d v="2026-08-04T10:52:27"/>
    <d v="2026-08-04T13:18:25"/>
    <n v="69356840"/>
    <m/>
    <n v="146422108916"/>
    <s v="SPBU 44.502.22 SEMARANG"/>
    <s v="ODP-SMC-FF/085"/>
    <s v="WO060869691"/>
    <m/>
    <m/>
    <m/>
    <n v="110.42763394263299"/>
    <n v="-7.0173349492092996"/>
    <s v="|MN02184|MYIA-022512401970/POI/ABDUL BASIR /081901080037/spbu4450222@gmail.com"/>
    <s v="MYDIGIBIZPARTNER"/>
    <m/>
    <m/>
    <m/>
    <m/>
    <m/>
    <m/>
    <m/>
    <m/>
    <s v="Management Janji"/>
    <s v="2026-08-02 13:00:00 | Jam pemasangan : 12.00  Info Tambahan : Hubungi pelanggan dulu sebelum ke lokasi  terimakasih   "/>
    <s v="FCC"/>
    <d v="2026-04-08T10:55:08"/>
    <m/>
    <m/>
    <s v="PS"/>
    <s v="SMC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07:00:00"/>
    <s v="2026-08-02 13:00:00 | Jam pemasangan : 12.00  Info Tambahan : Hubungi pelanggan dulu sebelum ke lokasi  terimakasih   "/>
    <n v="2026"/>
    <n v="8"/>
    <n v="4"/>
    <d v="2026-08-04T00:00:00"/>
    <n v="-0.29166666666424135"/>
    <x v="1"/>
  </r>
  <r>
    <n v="2321"/>
    <n v="1002520704"/>
    <n v="3"/>
    <x v="1"/>
    <n v="5"/>
    <s v="MADIUN"/>
    <s v="BOJONEGORO"/>
    <s v="BJN"/>
    <s v="REG"/>
    <s v="AO"/>
    <x v="0"/>
    <s v="1P INET"/>
    <s v="Completed (PS)"/>
    <s v="RBS-Regional 3"/>
    <d v="2026-08-11T16:19:56"/>
    <d v="2026-08-12T08:17:10"/>
    <n v="69363619"/>
    <m/>
    <n v="152609258576"/>
    <s v="GUDANG TONNY"/>
    <s v="ODP-BJN-FH/73 FH/D06/73.01"/>
    <s v="WO061522335"/>
    <m/>
    <m/>
    <m/>
    <n v="111.891118079308"/>
    <n v="-7.1398436956224201"/>
    <s v="|MN02619|MYIA-086036283707/POI/TONNY IRAWAN/085185928808/setiy752@gmail.com"/>
    <s v="MYIB_ASSISTANT"/>
    <m/>
    <m/>
    <m/>
    <m/>
    <m/>
    <m/>
    <m/>
    <m/>
    <s v="Management Janji"/>
    <s v="2026-08-14 08:00:00 | M Janji : (12/08/2026) jam Pasang : 09:00 Note : hubungi pelanggan jika ingin kelokasi"/>
    <s v="FCC"/>
    <d v="2026-11-08T16:39:47"/>
    <d v="2026-08-14T08:00:00"/>
    <m/>
    <s v="PS"/>
    <s v="BJN"/>
    <s v="NO ADDON"/>
    <n v="20260812"/>
    <s v="Completed"/>
    <s v="HSI Bisnis Promo HUT Telkom PSB 70% - 200 Mbps"/>
    <s v="INDIBIZ"/>
    <m/>
    <m/>
    <d v="2026-08-14T08:00:00"/>
    <s v="2026-08-14 08:00:00 | M Janji : (12/08/2026) jam Pasang : 09:00 Note : hubungi pelanggan jika ingin kelokasi"/>
    <n v="2026"/>
    <n v="8"/>
    <n v="12"/>
    <d v="2026-08-12T00:00:00"/>
    <n v="-2.3333333333357587"/>
    <x v="1"/>
  </r>
  <r>
    <n v="2322"/>
    <n v="1002528546"/>
    <n v="3"/>
    <x v="7"/>
    <n v="4"/>
    <s v="KUDUS"/>
    <s v="PATI"/>
    <s v="PAT"/>
    <s v="REG"/>
    <s v="AO"/>
    <x v="0"/>
    <s v="1P INET"/>
    <s v="Completed (PS)"/>
    <s v="RBS-Regional 3"/>
    <d v="2026-08-15T15:20:56"/>
    <d v="2026-08-18T16:29:50"/>
    <n v="69367051"/>
    <m/>
    <n v="142551119340"/>
    <s v="BPR ARTAPERDANA DELTASENTOSA"/>
    <s v="ODP-PAT-FT/067 FT/D03/067.01"/>
    <s v="WO061832102"/>
    <m/>
    <m/>
    <m/>
    <n v="111.04701900000001"/>
    <n v="-6.8673729999999997"/>
    <s v="|MC60040|MYIA-080373106751/POI/Rani Oktaviana Sari/085227762446/ranioktaviana1700@gmail.com"/>
    <s v="MYIB_ASSISTANT"/>
    <m/>
    <m/>
    <m/>
    <m/>
    <m/>
    <m/>
    <m/>
    <m/>
    <s v="Management Janji"/>
    <s v="2026-08-18 15:00:00 | Waktu pemasangan : 18 agustus 2026 Jam pemasangan : 08.00 - 12.00 Info Tambahan : Hubungi pelanggan dulu sebelum ke lokasi terimakasih "/>
    <s v="FCC"/>
    <s v="15-08-2026 15:39:51"/>
    <d v="2026-08-18T15:00:00"/>
    <m/>
    <s v="PS"/>
    <s v="PAT"/>
    <s v="NO ADDON"/>
    <n v="20260818"/>
    <s v="Completed"/>
    <s v="HSI Bisnis Promo HUT Telkom PSB 70% - 50 Mbps"/>
    <s v="INDIBIZ"/>
    <m/>
    <m/>
    <d v="2026-08-18T15:00:00"/>
    <s v="2026-08-18 15:00:00 | Waktu pemasangan : 18 agustus 2026 Jam pemasangan : 08.00 - 12.00 Info Tambahan : Hubungi pelanggan dulu sebelum ke lokasi terimakasih "/>
    <n v="2026"/>
    <n v="8"/>
    <n v="18"/>
    <d v="2026-08-18T00:00:00"/>
    <n v="-0.625"/>
    <x v="1"/>
  </r>
  <r>
    <n v="2323"/>
    <n v="1002516582"/>
    <n v="3"/>
    <x v="0"/>
    <n v="5"/>
    <s v="MATARAM"/>
    <s v="BIMA"/>
    <s v="TET"/>
    <s v="REG"/>
    <s v="AO"/>
    <x v="0"/>
    <m/>
    <s v="Completed (PS)"/>
    <s v="RBS-Regional 3"/>
    <d v="2026-08-09T16:05:22"/>
    <d v="2026-08-10T07:54:16"/>
    <n v="69360666"/>
    <m/>
    <n v="172616220037"/>
    <s v="toko Nandang"/>
    <s v="ODP-TET-FAF/36"/>
    <s v="WO061332920"/>
    <m/>
    <m/>
    <m/>
    <n v="118.6704647"/>
    <n v="-8.6860423999999998"/>
    <s v="MD|MYDB-20260805264431|SC00001/MC00152|toko Nandang|081398945118"/>
    <s v="MYDIGIBIZPARTNER"/>
    <m/>
    <m/>
    <m/>
    <m/>
    <m/>
    <m/>
    <m/>
    <m/>
    <s v="Management Janji"/>
    <s v="2026-08-08 08:00:00 | Nama : BP NANDANG  No Hp : 081398945118  No Alt :   Tgl Pemasangan : 08 Agustus 2026  Interval : PAGI   Note : Hubungi pelanggan terlebih dahulu"/>
    <s v="FCC"/>
    <d v="2026-09-08T16:09:42"/>
    <m/>
    <m/>
    <s v="PS"/>
    <s v="TET"/>
    <s v="NETMONK"/>
    <n v="20260810"/>
    <s v="Completed"/>
    <s v="- SP_NOSS;SP_NOSS ~ Internet NOSS Multispeed Network[0]  - SP_NOSS;SP_NOSS ~ Internet NOSS Multispeed Network[0]  - E23015;E23015 ~ ES23 - Perangkat ONT[0]  - E23015~null~44292;E23015||11||Abodemen 0[0]  - E23015~null~E23015_SWONTPREM;SWONTPREM ~ Biaya Se"/>
    <s v="INDIBIZ"/>
    <m/>
    <m/>
    <d v="2026-08-09T07:00:00"/>
    <s v="2026-08-08 08:00:00 | Nama : BP NANDANG  No Hp : 081398945118  No Alt :   Tgl Pemasangan : 08 Agustus 2026  Interval : PAGI   Note : Hubungi pelanggan terlebih dahulu"/>
    <n v="2026"/>
    <n v="8"/>
    <n v="10"/>
    <d v="2026-08-10T00:00:00"/>
    <n v="0.70833333333575865"/>
    <x v="1"/>
  </r>
  <r>
    <n v="2324"/>
    <n v="1002526569"/>
    <n v="3"/>
    <x v="0"/>
    <n v="5"/>
    <s v="KUPANG"/>
    <s v="LABOAN BAJO"/>
    <s v="RTE"/>
    <s v="REG"/>
    <s v="AO"/>
    <x v="0"/>
    <s v="1P INET"/>
    <s v="Completed (PS)"/>
    <s v="RBS-Regional 3"/>
    <d v="2026-08-14T14:25:58"/>
    <d v="2026-08-14T17:46:20"/>
    <n v="69366117"/>
    <m/>
    <n v="172514216949"/>
    <s v="R.M. Surya Minang"/>
    <s v="ODP-RTE-FE/25 FE/D04/25.01"/>
    <s v="WO061753710"/>
    <m/>
    <m/>
    <m/>
    <n v="120.6063032"/>
    <n v="-8.8056684000000001"/>
    <s v="|MN00118|MYIA-033347752840/POI/Pak Efendi/081237828727/efendiilyas72@gmail.com"/>
    <s v="MYIB_ASSISTANT"/>
    <m/>
    <m/>
    <m/>
    <m/>
    <m/>
    <m/>
    <m/>
    <m/>
    <s v="Management Janji"/>
    <s v="2026-08-15 13:00:00 | Nama PIC : bp ilyasri No HP : 081237828727 Alt :  M Janji : 15/AGUSTUS/2026 jam Pasang : Siang Note : hubungi pelanggan jika ingin kelokasi, terimakasih. "/>
    <s v="FCC"/>
    <s v="14-08-2026 14:40:08"/>
    <d v="2026-08-15T13:00:00"/>
    <m/>
    <s v="PS"/>
    <s v="RTE"/>
    <s v="NO ADDON"/>
    <n v="20260814"/>
    <s v="Completed"/>
    <s v="HSI Bisnis Basic Promo HUT Telkom PSB 70% - 50 Mbps"/>
    <s v="INDIBIZ"/>
    <m/>
    <m/>
    <d v="2026-08-15T13:00:00"/>
    <s v="2026-08-15 13:00:00 | Nama PIC : bp ilyasri No HP : 081237828727 Alt :  M Janji : 15/AGUSTUS/2026 jam Pasang : Siang Note : hubungi pelanggan jika ingin kelokasi, terimakasih. "/>
    <n v="2026"/>
    <n v="8"/>
    <n v="14"/>
    <d v="2026-08-14T00:00:00"/>
    <n v="-1.5416666666642413"/>
    <x v="1"/>
  </r>
  <r>
    <n v="2325"/>
    <n v="1002525903"/>
    <n v="3"/>
    <x v="3"/>
    <n v="5"/>
    <s v="SBY UTARA"/>
    <s v="MANYAR"/>
    <s v="MGO"/>
    <s v="REG"/>
    <s v="AO"/>
    <x v="0"/>
    <s v="1P INET"/>
    <s v="MIA - INVALID SURVEY"/>
    <s v="RBS-Regional 3"/>
    <d v="2026-08-14T10:31:56"/>
    <d v="2026-08-15T12:48:57"/>
    <n v="69365795"/>
    <m/>
    <n v="152413167136"/>
    <s v="PT Laxo Global Akses Ruko Megah"/>
    <s v="ODP-DMO-FAJ/03 FAJ/D01/01.03"/>
    <s v="WO061727668"/>
    <m/>
    <m/>
    <m/>
    <n v="112.730887569487"/>
    <n v="-7.24568503584051"/>
    <s v="MD|MYDB-20260814265309|DN00001/MN02280|PT Laxo Global Akses Ruko Megah|082245003307"/>
    <s v="MYDIGIBIZPARTNER"/>
    <m/>
    <m/>
    <m/>
    <m/>
    <m/>
    <m/>
    <m/>
    <m/>
    <s v="Management Janji"/>
    <s v="2026-08-17 15:00:00 | Waktu pemasangan : 15 agustus 2026 Jam pemasangan : 08.00 - 12.00 Info Tambahan : Hubungi pelanggan dulu sebelum ke lokasi terimakasih "/>
    <s v="FCC"/>
    <s v="14-08-2026 10:39:51"/>
    <d v="2026-08-17T15:00:00"/>
    <m/>
    <s v="SURVEY_NEW_MANJA"/>
    <s v="MGO"/>
    <s v="NO ADDON"/>
    <m/>
    <s v="MIE - INVALID SURVEY - Kendala Jalur/Rute Tarikan"/>
    <s v="HSI Bisnis Basic Promo HUT Telkom PSB 70% - 50 Mbps"/>
    <s v="INDIBIZ"/>
    <m/>
    <m/>
    <d v="2026-08-17T15:00:00"/>
    <s v="2026-08-17 15:00:00 | Waktu pemasangan : 15 agustus 2026 Jam pemasangan : 08.00 - 12.00 Info Tambahan : Hubungi pelanggan dulu sebelum ke lokasi terimakasih "/>
    <m/>
    <m/>
    <m/>
    <e v="#NUM!"/>
    <e v="#NUM!"/>
    <x v="0"/>
  </r>
  <r>
    <n v="2326"/>
    <n v="1002510772"/>
    <n v="3"/>
    <x v="4"/>
    <n v="4"/>
    <s v="PEKALONGAN"/>
    <s v="SLAWI"/>
    <s v="BLU"/>
    <s v="REG"/>
    <s v="AO"/>
    <x v="0"/>
    <s v="1P INET"/>
    <s v="Completed (PS)"/>
    <s v="RBS-Regional 3"/>
    <d v="2026-08-05T14:22:56"/>
    <d v="2026-08-06T17:12:38"/>
    <n v="69359264"/>
    <m/>
    <n v="142206131307"/>
    <s v="TOKO RODIYAH"/>
    <s v="ODP-BLU-FB/176 FB/D07/176.01"/>
    <s v="WO060993359"/>
    <m/>
    <m/>
    <m/>
    <n v="109.08673815429199"/>
    <n v="-7.08829097806563"/>
    <s v="MD|MYDB-20260805264410|DN00001/MN00377|TOKO RODIYAH|082339183213"/>
    <s v="MYDIGIBIZPARTNER"/>
    <m/>
    <m/>
    <m/>
    <m/>
    <m/>
    <m/>
    <m/>
    <m/>
    <s v="Management Janji"/>
    <s v="2026-08-06 13:00:00 | M Janji : (06/08/2026) jam Pasang pagi / siang  Note : hubungi pelanggan jika ingin kelokasi"/>
    <s v="FCC"/>
    <d v="2026-05-08T14:25:36"/>
    <d v="2026-08-06T13:00:00"/>
    <m/>
    <s v="PS"/>
    <s v="BLU"/>
    <s v="NO ADDON"/>
    <n v="20260806"/>
    <s v="Completed"/>
    <s v="HSI Bisnis Basic Promo HUT Telkom PSB 70% - 50 Mbps"/>
    <s v="INDIBIZ"/>
    <m/>
    <m/>
    <d v="2026-08-06T13:00:00"/>
    <s v="2026-08-06 13:00:00 | M Janji : (06/08/2026) jam Pasang pagi / siang  Note : hubungi pelanggan jika ingin kelokasi"/>
    <n v="2026"/>
    <n v="8"/>
    <n v="6"/>
    <d v="2026-08-06T00:00:00"/>
    <n v="-0.54166666666424135"/>
    <x v="1"/>
  </r>
  <r>
    <n v="2327"/>
    <n v="1002512110"/>
    <n v="3"/>
    <x v="2"/>
    <n v="4"/>
    <s v="YOGYAKARTA"/>
    <s v="INNER - YOGYA JATENG SELATAN"/>
    <s v="KEN"/>
    <s v="REG"/>
    <s v="AO"/>
    <x v="0"/>
    <m/>
    <s v="Completed (PS)"/>
    <s v="RBS-Regional 3"/>
    <d v="2026-08-06T11:41:18"/>
    <d v="2026-08-06T12:22:08"/>
    <n v="69356387"/>
    <m/>
    <n v="146130138414"/>
    <s v="KOS ALPUKAT (CV RIDHO MAJU BAIMBAI)"/>
    <s v="ODP-KEN-FGJ/040"/>
    <s v="WO061062368"/>
    <m/>
    <m/>
    <m/>
    <n v="110.414720358895"/>
    <n v="-7.76147078141428"/>
    <s v="|MC80228|/CV RIDHO MAJU BAIMBAI/Paket HSI Bisnis Promo HUT Telkom 1:1 50Mbps/MUHAMMAD RIDHO/085175240567/ridhoaza00@gmail.com"/>
    <s v="Sales Profesional"/>
    <m/>
    <m/>
    <m/>
    <m/>
    <m/>
    <m/>
    <m/>
    <m/>
    <s v="Management Janji"/>
    <s v="2026-08-01 15:00:00|M Janji :  1 AGUSTUS 2026  Jam Pasang : Pagi / Siang  Note : hubungi pelanggan jika ingin kelokasi|40981182|MYDITA"/>
    <s v="FCC"/>
    <d v="2026-06-08T11:54:59"/>
    <m/>
    <m/>
    <s v="PS"/>
    <s v="KEN"/>
    <s v="NO ADDON"/>
    <n v="20260806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06T07:00:00"/>
    <s v="2026-08-01 15:00:00|M Janji :  1 AGUSTUS 2026  Jam Pasang : Pagi / Siang  Note : hubungi pelanggan jika ingin kelokasi|40981182|MYDITA"/>
    <n v="2026"/>
    <n v="8"/>
    <n v="6"/>
    <d v="2026-08-06T00:00:00"/>
    <n v="-0.29166666666424135"/>
    <x v="1"/>
  </r>
  <r>
    <n v="2328"/>
    <n v="1002514579"/>
    <n v="3"/>
    <x v="5"/>
    <n v="5"/>
    <s v="DENPASAR"/>
    <s v="SANUR"/>
    <s v="KLM"/>
    <s v="REG"/>
    <s v="AO"/>
    <x v="0"/>
    <s v="1P INET"/>
    <s v="102 | FOLLOW UP COMPLETED"/>
    <s v="RBS-Regional 3"/>
    <d v="2026-08-07T13:19:56"/>
    <d v="2026-08-09T16:21:05"/>
    <n v="69360741"/>
    <m/>
    <n v="172401793415"/>
    <s v="PT AGUNG ARYA HARDY"/>
    <s v="ODP-KLM-FL/21 FL/D05/21.01"/>
    <s v="WO061164559"/>
    <m/>
    <m/>
    <m/>
    <n v="115.23094810000001"/>
    <n v="-8.6773299999999995"/>
    <s v="|MN02665|MYIA-079520489554/POI/Pak fandi/087857518641/spbu.bali.5480142@gmail.com"/>
    <s v="MYIB_ASSISTANT"/>
    <m/>
    <m/>
    <m/>
    <m/>
    <m/>
    <m/>
    <m/>
    <m/>
    <s v="Management Janji"/>
    <s v="2026-08-08 13:00:00 | Nama Pic : BP FANDI No Hp Pic : 087866890803 Jam Pemasangan : 08:00 - 12.00 Tanggal Pemasangan : SABTU 08 AGUSTUS 2026 Info Tambahan : Hubungi pelanggan sebelum datang ke lokasi, terima kasih."/>
    <s v="FCC"/>
    <d v="2026-07-08T13:25:39"/>
    <d v="2026-08-08T13:00:00"/>
    <s v="Kendala Pelanggan"/>
    <s v="REVOKE"/>
    <s v="KLM"/>
    <s v="NO ADDON"/>
    <m/>
    <s v="Follow Up Revoke Completed, New Order ID : SC1002516591"/>
    <s v="HSI Bisnis Promo HUT Telkom PSB 70% - 100 Mbps"/>
    <s v="INDIBIZ"/>
    <m/>
    <m/>
    <d v="2026-08-08T13:00:00"/>
    <s v="2026-08-08 13:00:00 | Nama Pic : BP FANDI No Hp Pic : 087866890803 Jam Pemasangan : 08:00 - 12.00 Tanggal Pemasangan : SABTU 08 AGUSTUS 2026 Info Tambahan : Hubungi pelanggan sebelum datang ke lokasi, terima kasih."/>
    <m/>
    <m/>
    <m/>
    <e v="#NUM!"/>
    <e v="#NUM!"/>
    <x v="0"/>
  </r>
  <r>
    <n v="2329"/>
    <n v="1002520090"/>
    <n v="3"/>
    <x v="3"/>
    <n v="5"/>
    <s v="SBY UTARA"/>
    <s v="GRESIK"/>
    <s v="BPG"/>
    <s v="REG"/>
    <s v="AO"/>
    <x v="0"/>
    <m/>
    <s v="Completed (PS)"/>
    <s v="RBS-Regional 3"/>
    <d v="2026-08-11T14:07:32"/>
    <d v="2026-08-11T22:14:10"/>
    <n v="69361282"/>
    <m/>
    <n v="152443208733"/>
    <s v="PKM DAWARBLANDONG RUANG LAYANAN"/>
    <s v="ODP-BPG-FL/35"/>
    <s v="WO061504506"/>
    <m/>
    <m/>
    <m/>
    <n v="112.42520500000001"/>
    <n v="-7.3288700000000002"/>
    <s v="MD|MYDB-20260808264719|DN00001/MN02100|PKM DAWARBLANDONG RUANG LAYANAN|081333000850"/>
    <s v="MYDIGIBIZPARTNER"/>
    <m/>
    <m/>
    <m/>
    <m/>
    <m/>
    <m/>
    <m/>
    <m/>
    <s v="Management Janji"/>
    <s v="2026-08-09 08:00:00 | Tanggal Pemasangan : 09 Agustus 2026  Jam Pemasangan : 08:00 13:00  Info Tambahan : Hubungi pelanggan dulu sebelum ke lokasi terimakasih"/>
    <s v="FCC"/>
    <d v="2026-11-08T14:10:22"/>
    <m/>
    <m/>
    <s v="PS"/>
    <s v="BPG"/>
    <s v="NO ADDON"/>
    <n v="20260811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1T07:00:00"/>
    <s v="2026-08-09 08:00:00 | Tanggal Pemasangan : 09 Agustus 2026  Jam Pemasangan : 08:00 13:00  Info Tambahan : Hubungi pelanggan dulu sebelum ke lokasi terimakasih"/>
    <n v="2026"/>
    <n v="8"/>
    <n v="11"/>
    <d v="2026-08-11T00:00:00"/>
    <n v="-0.29166666666424135"/>
    <x v="1"/>
  </r>
  <r>
    <n v="2330"/>
    <n v="1002515647"/>
    <n v="3"/>
    <x v="3"/>
    <n v="5"/>
    <s v="MADURA"/>
    <s v="PAMEKASAN"/>
    <s v="SMP"/>
    <s v="REG"/>
    <s v="AO"/>
    <x v="0"/>
    <s v="1P INET"/>
    <s v="102 | FOLLOW UP COMPLETED"/>
    <s v="RBS-Regional 3"/>
    <d v="2026-08-08T09:31:57"/>
    <d v="2026-08-12T15:16:44"/>
    <n v="69361256"/>
    <m/>
    <n v="152431232338"/>
    <s v="Toko Puji"/>
    <s v="ODP-SMP-FDB/09 FDB/D01/09.01"/>
    <s v="WO061237876"/>
    <m/>
    <m/>
    <m/>
    <n v="113.91540102660601"/>
    <n v="-7.1790439618669497"/>
    <s v="MD|MYDB-20260808264723|DN00001/MN00572|Toko Puji|085904327423"/>
    <s v="MYDIGIBIZPARTNER"/>
    <m/>
    <m/>
    <m/>
    <m/>
    <m/>
    <m/>
    <m/>
    <m/>
    <s v="Management Janji"/>
    <s v="2026-08-09 08:00:00 | Nama PIC : Ibu Puji No Hp : 085904327423 No Alt : - Tgl Pemasangan : 09 Agustus 2026 Interval : PAGI SIANG Note : Hubungi pelanggan terlebih dahulu"/>
    <s v="FCC"/>
    <d v="2026-08-08T09:39:52"/>
    <d v="2026-08-09T08:00:00"/>
    <s v="Kendala Pelanggan"/>
    <s v="REVOKE"/>
    <s v="SMP"/>
    <s v="NO ADDON"/>
    <m/>
    <s v="Follow Up Revoke Completed, New Order ID : SC1002522585"/>
    <s v="HSI Bisnis Promo HUT Telkom PSB 70% - 50 Mbps"/>
    <s v="INDIBIZ"/>
    <m/>
    <m/>
    <d v="2026-08-09T08:00:00"/>
    <s v="2026-08-09 08:00:00 | Nama PIC : Ibu Puji No Hp : 085904327423 No Alt : - Tgl Pemasangan : 09 Agustus 2026 Interval : PAGI SIANG Note : Hubungi pelanggan terlebih dahulu"/>
    <m/>
    <m/>
    <m/>
    <e v="#NUM!"/>
    <e v="#NUM!"/>
    <x v="0"/>
  </r>
  <r>
    <n v="2331"/>
    <n v="1002505585"/>
    <n v="3"/>
    <x v="6"/>
    <n v="5"/>
    <s v="SIDOARJO"/>
    <s v="INNER - JATIM TIMUR"/>
    <s v="KRN"/>
    <s v="REG"/>
    <s v="AO"/>
    <x v="0"/>
    <m/>
    <s v="Completed (PS)"/>
    <s v="RBS-Regional 3"/>
    <d v="2026-08-03T09:16:39"/>
    <d v="2026-08-03T15:49:20"/>
    <n v="69357203"/>
    <m/>
    <n v="152331250891"/>
    <s v="SAMUDERA WARNA INTERNASIONAL"/>
    <s v="ODP-KRN-FAN/042"/>
    <s v="WO060775172"/>
    <m/>
    <m/>
    <m/>
    <n v="112.4925449"/>
    <n v="-7.4150343999999997"/>
    <s v="|MN02580|/SAMUDERA WARNA INTERNASIONAL/WINBACK 2.0 HSI B2B (1:1) 100MBPS 535RB PSB DISC 70%//steven.djajadi@hotmail.com/STEVEN ANDREW DJAJADI/82282284141"/>
    <s v="Sales Force DBS"/>
    <m/>
    <m/>
    <m/>
    <m/>
    <m/>
    <m/>
    <m/>
    <m/>
    <s v="Management Janji"/>
    <s v="2026-08-04 08:00:00|No Hp Pic : 082282284141 No alt : - Jam Pemasangan :  Tanggal Pemasangan : 04/08/2026 hub sebelum ke lokasi|40961370|MYDITA"/>
    <s v="FCC"/>
    <d v="2026-03-08T09:25:39"/>
    <d v="2026-08-04T08:00:00"/>
    <m/>
    <s v="PS"/>
    <s v="KRN"/>
    <s v="NO ADDON"/>
    <n v="20260803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4T08:00:00"/>
    <s v="2026-08-04 08:00:00|No Hp Pic : 082282284141 No alt : - Jam Pemasangan :  Tanggal Pemasangan : 04/08/2026 hub sebelum ke lokasi|40961370|MYDITA"/>
    <n v="2026"/>
    <n v="8"/>
    <n v="3"/>
    <d v="2026-08-03T00:00:00"/>
    <n v="-1.3333333333357587"/>
    <x v="1"/>
  </r>
  <r>
    <n v="2332"/>
    <n v="1002527835"/>
    <n v="3"/>
    <x v="1"/>
    <n v="5"/>
    <s v="MALANG"/>
    <s v="KEPANJEN"/>
    <s v="KEP"/>
    <s v="REG"/>
    <s v="AO"/>
    <x v="0"/>
    <s v="1P INET"/>
    <s v="Completed (PS)"/>
    <s v="RBS-Regional 3"/>
    <d v="2026-08-15T09:58:56"/>
    <d v="2026-08-15T14:45:49"/>
    <n v="69366622"/>
    <m/>
    <n v="152718219109"/>
    <s v="toko grosir randy"/>
    <s v="ODP-KEP-FU/49 FU/D04/49.01"/>
    <s v="WO061802641"/>
    <m/>
    <m/>
    <m/>
    <n v="112.5292129"/>
    <n v="-8.1402958999999999"/>
    <s v="|MN02462|MYIA-075688850236/POI/randy@gmail.com/081351798661/galihrendysatriya@gmail.com"/>
    <s v="MYIB_ASSISTANT"/>
    <m/>
    <m/>
    <m/>
    <m/>
    <m/>
    <m/>
    <m/>
    <m/>
    <s v="Management Janji"/>
    <s v="2026-08-16 08:00:00 | Tanggal pemasangan: 16/08/2026 Jam pemasangan : pagi / siang Info Tambahan : Hubungi pelanggan dulu sebelum ke lokasi terima kasih."/>
    <s v="FCC"/>
    <s v="15-08-2026 10:10:11"/>
    <d v="2026-08-16T08:00:00"/>
    <m/>
    <s v="PS"/>
    <s v="KEP"/>
    <s v="NO ADDON"/>
    <n v="20260815"/>
    <s v="Completed"/>
    <s v="HSI Bisnis Promo HUT Telkom PSB 70% - 200 Mbps"/>
    <s v="INDIBIZ"/>
    <m/>
    <m/>
    <d v="2026-08-16T08:00:00"/>
    <s v="2026-08-16 08:00:00 | Tanggal pemasangan: 16/08/2026 Jam pemasangan : pagi / siang Info Tambahan : Hubungi pelanggan dulu sebelum ke lokasi terima kasih."/>
    <n v="2026"/>
    <n v="8"/>
    <n v="15"/>
    <d v="2026-08-15T00:00:00"/>
    <n v="-1.3333333333357587"/>
    <x v="1"/>
  </r>
  <r>
    <n v="2333"/>
    <n v="1002524026"/>
    <n v="3"/>
    <x v="7"/>
    <n v="4"/>
    <s v="KUDUS"/>
    <s v="KUDUS"/>
    <s v="DMA"/>
    <s v="REG"/>
    <s v="AO"/>
    <x v="0"/>
    <m/>
    <s v="Completed (PS)"/>
    <s v="RBS-Regional 3"/>
    <d v="2026-08-13T11:59:04"/>
    <d v="2026-08-14T07:47:38"/>
    <n v="69362784"/>
    <m/>
    <n v="141456115409"/>
    <s v="SPBU 44.595.15"/>
    <s v="ODP-DMA-FC/091"/>
    <s v="WO061658278"/>
    <m/>
    <m/>
    <m/>
    <n v="110.656704879073"/>
    <n v="-6.8965009604495702"/>
    <s v="|MC60025|MYIA-033912687919/POI/Teguh Ariyanto/085363135326/askagroup@yahoo.co.id"/>
    <s v="Sales Profesional"/>
    <m/>
    <m/>
    <m/>
    <m/>
    <m/>
    <m/>
    <m/>
    <m/>
    <s v="Management Janji"/>
    <s v="2026-08-11 15:00:00 | Nama PIC : bapak teguh  No HP :  085363135326  Alt :   M Janji : (SELASA/11/AGUSTUS/2026)  jam Pasang : 09:00  Note : hubungi pelanggan jika ingin kelokasi"/>
    <s v="FCC"/>
    <s v="13-08-2026 12:09:47"/>
    <m/>
    <m/>
    <s v="PS"/>
    <s v="DMA"/>
    <s v="NO ADDON"/>
    <n v="202608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3T07:00:00"/>
    <s v="2026-08-11 15:00:00 | Nama PIC : bapak teguh  No HP :  085363135326  Alt :   M Janji : (SELASA/11/AGUSTUS/2026)  jam Pasang : 09:00  Note : hubungi pelanggan jika ingin kelokasi"/>
    <n v="2026"/>
    <n v="8"/>
    <n v="14"/>
    <d v="2026-08-14T00:00:00"/>
    <n v="0.70833333333575865"/>
    <x v="1"/>
  </r>
  <r>
    <n v="2334"/>
    <n v="1002511654"/>
    <n v="3"/>
    <x v="3"/>
    <n v="5"/>
    <s v="SBY UTARA"/>
    <s v="GRESIK"/>
    <s v="CRM"/>
    <s v="REG"/>
    <s v="AO"/>
    <x v="0"/>
    <s v="1P INET"/>
    <s v="Completed (PS)"/>
    <s v="RBS-Regional 3"/>
    <d v="2026-08-06T09:46:57"/>
    <d v="2026-08-07T13:35:04"/>
    <n v="69359665"/>
    <m/>
    <n v="152446246167"/>
    <s v="WARKOP RF 1 BANJARSARI"/>
    <s v="ODP-CRM-FT/04 FT/D01/04.01"/>
    <s v="WO061047467"/>
    <m/>
    <m/>
    <m/>
    <n v="112.583199106156"/>
    <n v="-7.1738093872094097"/>
    <s v="MD|MYDB-20260804264313|DN00001/MN01273|WARKOP RF 1 BANJARSARI|082333597653"/>
    <s v="MYDIGIBIZPARTNER"/>
    <m/>
    <m/>
    <m/>
    <m/>
    <m/>
    <m/>
    <m/>
    <m/>
    <s v="Management Janji"/>
    <s v="2026-08-07 10:00:00 | Tanggal pemasangan: 6/08/2026 Jam pemasangan : pagi / siang Info Tambahan : Hubungi pelanggan dulu sebelum ke lokasi. terima kasih"/>
    <s v="FCC"/>
    <d v="2026-06-08T09:55:05"/>
    <d v="2026-08-07T10:00:00"/>
    <s v="Kendala Pelanggan"/>
    <s v="PS"/>
    <s v="CRM"/>
    <s v="NO ADDON"/>
    <n v="20260807"/>
    <s v="Completed"/>
    <s v="HSI Bisnis Promo HUT Telkom PSB 70% - 50 Mbps"/>
    <s v="INDIBIZ"/>
    <m/>
    <m/>
    <d v="2026-08-07T10:00:00"/>
    <s v="2026-08-07 10:00:00 | Tanggal pemasangan: 6/08/2026 Jam pemasangan : pagi / siang Info Tambahan : Hubungi pelanggan dulu sebelum ke lokasi. terima kasih"/>
    <n v="2026"/>
    <n v="8"/>
    <n v="7"/>
    <d v="2026-08-07T00:00:00"/>
    <n v="-0.41666666666424135"/>
    <x v="1"/>
  </r>
  <r>
    <n v="2335"/>
    <n v="1002524394"/>
    <n v="3"/>
    <x v="4"/>
    <n v="4"/>
    <s v="PEKALONGAN"/>
    <s v="TEGAL"/>
    <s v="TEG"/>
    <s v="REG"/>
    <s v="AO"/>
    <x v="0"/>
    <s v="1P INET"/>
    <s v="Completed (PS)"/>
    <s v="RBS-Regional 3"/>
    <d v="2026-08-13T14:04:57"/>
    <d v="2026-08-14T12:42:27"/>
    <n v="69365225"/>
    <m/>
    <n v="142212126738"/>
    <s v="MDTU Al Kautsar Pacul"/>
    <s v="ODP-TEG-FJ/079 FJ/D05/079.01"/>
    <s v="WO061673952"/>
    <m/>
    <m/>
    <m/>
    <n v="109.159308336675"/>
    <n v="-6.8954124690654401"/>
    <s v="MD|MYDB-20260813265196|EC50002/MC50089|MDTU Al Kautsar Pacul|08156664659"/>
    <s v="MYDIGIBIZPARTNER"/>
    <m/>
    <m/>
    <m/>
    <m/>
    <m/>
    <m/>
    <m/>
    <m/>
    <s v="Management Janji"/>
    <s v="2026-08-14 13:00:00 | Nama : BP WAHIDIN No Hp : 08156664659 No Alt :  Tgl Pemasangan : 14 Agustus 2026 Interval : PAGI  Note : Hubungi pelanggan terlebih dahulu"/>
    <s v="FCC"/>
    <s v="13-08-2026 14:39:50"/>
    <d v="2026-08-14T13:00:00"/>
    <m/>
    <s v="PS"/>
    <s v="TEG"/>
    <s v="NO ADDON"/>
    <n v="20260814"/>
    <s v="Completed"/>
    <s v="HSI Bisnis Promo HUT Telkom PSB 70% - 50 Mbps"/>
    <s v="INDIBIZ"/>
    <m/>
    <m/>
    <d v="2026-08-14T13:00:00"/>
    <s v="2026-08-14 13:00:00 | Nama : BP WAHIDIN No Hp : 08156664659 No Alt :  Tgl Pemasangan : 14 Agustus 2026 Interval : PAGI  Note : Hubungi pelanggan terlebih dahulu"/>
    <n v="2026"/>
    <n v="8"/>
    <n v="14"/>
    <d v="2026-08-14T00:00:00"/>
    <n v="-0.54166666666424135"/>
    <x v="1"/>
  </r>
  <r>
    <n v="2336"/>
    <n v="1002519051"/>
    <n v="3"/>
    <x v="2"/>
    <n v="4"/>
    <s v="PURWOKERTO"/>
    <s v="PURWOKERTO"/>
    <s v="AJB"/>
    <s v="REG"/>
    <s v="AO"/>
    <x v="0"/>
    <s v="1P INET"/>
    <s v="102 | FOLLOW UP COMPLETED"/>
    <s v="RBS-Regional 3"/>
    <d v="2026-08-11T09:37:57"/>
    <d v="2026-08-13T17:51:26"/>
    <n v="69362958"/>
    <m/>
    <n v="143387115922"/>
    <s v="SPBU PERTAMINA 44.531.20 JAMBU"/>
    <s v="ODP-AJB-FW/001 FW/D01/001.01"/>
    <s v="WO061467572"/>
    <m/>
    <m/>
    <m/>
    <n v="109.062595"/>
    <n v="-7.4956149999999999"/>
    <s v="|MC00213|MYIA-033355129640/POI/WARNO/081327377920/spbu.jambu@yahoo.co.id"/>
    <s v="MYIB_ASSISTANT"/>
    <m/>
    <m/>
    <m/>
    <m/>
    <m/>
    <m/>
    <m/>
    <m/>
    <s v="Management Janji"/>
    <s v="2026-08-12 08:00:00 | M Janji : (12/08/2026) jam Pasang : 09:00 Note : hubungi pelanggan jika ingin kelokasi "/>
    <s v="FCC"/>
    <d v="2026-11-08T09:40:16"/>
    <d v="2026-08-12T08:00:00"/>
    <s v="Kendala Lainnya"/>
    <s v="REVOKE"/>
    <s v="AJB"/>
    <s v="NO ADDON"/>
    <m/>
    <s v="Follow Up Revoke Completed, New Order ID : SC1002525157"/>
    <s v="HSI Bisnis Promo HUT Telkom PSB 70% - 100 Mbps Dual Band"/>
    <s v="INDIBIZ"/>
    <m/>
    <m/>
    <d v="2026-08-12T08:00:00"/>
    <s v="2026-08-12 08:00:00 | M Janji : (12/08/2026) jam Pasang : 09:00 Note : hubungi pelanggan jika ingin kelokasi "/>
    <m/>
    <m/>
    <m/>
    <e v="#NUM!"/>
    <e v="#NUM!"/>
    <x v="0"/>
  </r>
  <r>
    <n v="2337"/>
    <n v="1002530375"/>
    <n v="3"/>
    <x v="1"/>
    <n v="5"/>
    <s v="KEDIRI"/>
    <s v="KEDIRI"/>
    <s v="PAE"/>
    <s v="REG"/>
    <s v="AO"/>
    <x v="0"/>
    <s v="1P INET"/>
    <s v="OSS - FALLOUT"/>
    <s v="RBS-Regional 3"/>
    <d v="2026-08-17T07:47:56"/>
    <d v="2026-08-18T16:10:29"/>
    <n v="69367793"/>
    <m/>
    <n v="152639219504"/>
    <s v="YAYASAN AL-IKHLAS BALONG JAMBE"/>
    <s v="ODP-PAE-FY/09 FY/D03/09.01"/>
    <s v="WO061907421"/>
    <m/>
    <m/>
    <m/>
    <n v="112.215031"/>
    <n v="-7.7059810000000004"/>
    <s v="|MC20002|MYIA-057262297076/POI/CAHYO SEJATI/085604985346/cahyosejati21@gmail.com"/>
    <s v="MYIB_ASSISTANT"/>
    <m/>
    <m/>
    <m/>
    <m/>
    <m/>
    <m/>
    <m/>
    <m/>
    <s v="Management Janji"/>
    <s v="2026-08-18 08:00:00 | Jam Pemasangan : 08:00 - 12.00 Tanggal Pemasangan : 18/08/2026 Info Tambahan : Hubungi pelanggan sebelum datang ke lokasi"/>
    <s v="FCC"/>
    <s v="17-08-2026 07:54:41"/>
    <d v="2026-08-18T08:00:00"/>
    <s v="Kendala Pelanggan"/>
    <s v="FO_WFM"/>
    <s v="PAE"/>
    <s v="NO ADDON"/>
    <m/>
    <s v="Provisioning Failed|WFM|INF009066996|PRK_-7.76862,112.1973467_RUMAH KOSONG = PRK_KP_PELANGGAN MINTA PENDING PEMASANGAN KARENA"/>
    <s v="HSI Bisnis Promo HUT Telkom PSB 70% - 200 Mbps"/>
    <s v="INDIBIZ"/>
    <m/>
    <m/>
    <d v="2026-08-18T08:00:00"/>
    <s v="2026-08-18 08:00:00 | Jam Pemasangan : 08:00 - 12.00 Tanggal Pemasangan : 18/08/2026 Info Tambahan : Hubungi pelanggan sebelum datang ke lokasi"/>
    <m/>
    <m/>
    <m/>
    <e v="#NUM!"/>
    <e v="#NUM!"/>
    <x v="0"/>
  </r>
  <r>
    <n v="2338"/>
    <n v="1002519243"/>
    <n v="3"/>
    <x v="5"/>
    <n v="5"/>
    <s v="SINGARJA"/>
    <s v="KLUNGKUNG"/>
    <s v="APR"/>
    <s v="REG"/>
    <s v="AO"/>
    <x v="0"/>
    <m/>
    <s v="CANCEL COMPLETED"/>
    <s v="RBS-Regional 3"/>
    <d v="2026-08-11T10:23:32"/>
    <d v="2026-08-11T12:09:58"/>
    <n v="69363029"/>
    <m/>
    <n v="172404209325"/>
    <s v="SMP NEGERI 2 ABANG"/>
    <s v="ODP-APR-FD/01"/>
    <m/>
    <m/>
    <m/>
    <m/>
    <n v="115.60172439999999"/>
    <n v="-8.4147517000000001"/>
    <s v="|MN02750|/PIC I WAYAN SARYA/085842056440-082144951066/spandabang60@gmail.com"/>
    <s v="Sales Force DBS"/>
    <m/>
    <m/>
    <m/>
    <m/>
    <m/>
    <m/>
    <m/>
    <m/>
    <m/>
    <m/>
    <m/>
    <d v="2026-11-08T10:39:50"/>
    <m/>
    <m/>
    <s v="REJECT_FCC"/>
    <s v="APR"/>
    <s v="NO ADDON"/>
    <m/>
    <s v="DECLINE : Decline - Batal Order RIRIN RISNAWATI 40931149|MYDITA"/>
    <s v="- 11_11446;Biaya PSB HSI EBIS Tunai di Depan ~ 11[150000]  - SP_NOSS;SP_NOSS ~ Internet NOSS Multispeed Network[0]  - E25061;E25061 ~ ES25 - Paket HSI Basic (HSIEF) Khusus Winback 2.0[0]  - E25061~null~E25061_UNL;UNL ~ Internet-Link Unlimited Internet Usa"/>
    <s v="INDIBIZ"/>
    <m/>
    <m/>
    <m/>
    <m/>
    <m/>
    <m/>
    <m/>
    <e v="#NUM!"/>
    <e v="#NUM!"/>
    <x v="0"/>
  </r>
  <r>
    <n v="2339"/>
    <n v="1002512894"/>
    <n v="3"/>
    <x v="3"/>
    <n v="5"/>
    <s v="MADURA"/>
    <s v="BANGKALAN"/>
    <s v="SPG"/>
    <s v="REG"/>
    <s v="AO"/>
    <x v="0"/>
    <m/>
    <s v="Completed (PS)"/>
    <s v="RBS-Regional 3"/>
    <d v="2026-08-06T15:26:52"/>
    <d v="2026-08-06T17:27:59"/>
    <n v="69298619"/>
    <m/>
    <n v="152434913493"/>
    <s v="TOKO AL BAROKAH 6"/>
    <s v="ODP-SPG-FS/62"/>
    <s v="WO061094925"/>
    <m/>
    <m/>
    <m/>
    <n v="113.209640110584"/>
    <n v="-7.06344143783154"/>
    <s v="|MN02600|TOKO AL BAROKAH 6/SATUMAN/+6287750023016/rifashooting@gmail.com/HSI Bisnis Promo Spesial Hari Kartini (1:1) 50 Mbps (Rp 355.000) PSB Rp 150.000"/>
    <s v="Sales Force DBS"/>
    <m/>
    <m/>
    <m/>
    <m/>
    <m/>
    <m/>
    <m/>
    <m/>
    <s v="Management Janji"/>
    <s v="2026-08-05 08:00:00|M Janji : 5 agustus 2026  jam Pasang : pagi   Note : hubungi pelanggan jika ingin kelokasi  |MU1366|MYDITA"/>
    <s v="FCC"/>
    <d v="2026-06-08T15:40:04"/>
    <m/>
    <m/>
    <s v="PS"/>
    <s v="SPG"/>
    <s v="NO ADDON"/>
    <n v="20260806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06T07:00:00"/>
    <s v="2026-08-05 08:00:00|M Janji : 5 agustus 2026  jam Pasang : pagi   Note : hubungi pelanggan jika ingin kelokasi  |MU1366|MYDITA"/>
    <n v="2026"/>
    <n v="8"/>
    <n v="6"/>
    <d v="2026-08-06T00:00:00"/>
    <n v="-0.29166666666424135"/>
    <x v="1"/>
  </r>
  <r>
    <n v="2340"/>
    <n v="1002513933"/>
    <n v="3"/>
    <x v="0"/>
    <n v="5"/>
    <s v="KUPANG"/>
    <s v="ATAMBUA"/>
    <s v="SOE"/>
    <s v="REG"/>
    <s v="AO"/>
    <x v="0"/>
    <s v="1P INET"/>
    <s v="Completed (PS)"/>
    <s v="RBS-Regional 3"/>
    <d v="2026-08-07T09:49:56"/>
    <d v="2026-08-10T16:18:09"/>
    <n v="69360488"/>
    <m/>
    <n v="172520214431"/>
    <s v="SMP NEGERI LIMAN"/>
    <s v="ODP-SOE-FD/48 FD/D01/48.01"/>
    <s v="WO061139155"/>
    <m/>
    <m/>
    <m/>
    <n v="124.3112177"/>
    <n v="-9.8968697999999993"/>
    <s v="|MC40133|MYIA-065174598743/POI/PAULINA Y MARU/082144408055/paulinamaru93@gmail.com"/>
    <s v="MYIB_ASSISTANT"/>
    <m/>
    <m/>
    <m/>
    <m/>
    <m/>
    <m/>
    <m/>
    <m/>
    <s v="Management Janji"/>
    <s v="2026-08-10 08:00:00 | telp :082144408055  alt : pagi / siang 10/08/2026 hub sebelum ke lokasi "/>
    <s v="FCC"/>
    <d v="2026-07-08T09:55:18"/>
    <d v="2026-08-10T08:00:00"/>
    <m/>
    <s v="PS"/>
    <s v="SOE"/>
    <s v="NETMONK"/>
    <n v="20260810"/>
    <s v="Completed"/>
    <s v="HSI Bisnis Basic Bundling Netmonk Dual Band PSB 70% Promo - 100 Mbps"/>
    <s v="INDIBIZ"/>
    <m/>
    <m/>
    <d v="2026-08-10T08:00:00"/>
    <s v="2026-08-10 08:00:00 | telp :082144408055  alt : pagi / siang 10/08/2026 hub sebelum ke lokasi "/>
    <n v="2026"/>
    <n v="8"/>
    <n v="10"/>
    <d v="2026-08-10T00:00:00"/>
    <n v="-0.33333333333575865"/>
    <x v="1"/>
  </r>
  <r>
    <n v="2341"/>
    <n v="1002527675"/>
    <n v="3"/>
    <x v="6"/>
    <n v="5"/>
    <s v="JEMBER"/>
    <s v="BANYUWANGI"/>
    <s v="GEN"/>
    <s v="REG"/>
    <s v="AO"/>
    <x v="0"/>
    <s v="1P INET"/>
    <s v="Completed (PS)"/>
    <s v="RBS-Regional 3"/>
    <d v="2026-08-15T08:17:57"/>
    <d v="2026-08-16T17:14:30"/>
    <n v="69366488"/>
    <m/>
    <n v="152519203806"/>
    <s v="HOTEL PESONA OSING"/>
    <s v="ODP-GEN-FN/28 FN/D01/28.01"/>
    <s v="WO061796620"/>
    <m/>
    <m/>
    <m/>
    <n v="114.16127108037399"/>
    <n v="-8.3891704913751202"/>
    <s v="MD|MYDB-20260814265402|DC30004/MC30050|HOTEL PESONA OSING|082233998013"/>
    <s v="MYDIGIBIZPARTNER"/>
    <m/>
    <m/>
    <m/>
    <m/>
    <m/>
    <m/>
    <m/>
    <m/>
    <s v="Management Janji"/>
    <s v="2026-08-18 13:00:00 | HOTEL PESONA OSING 082233998013"/>
    <s v="FCC"/>
    <s v="15-08-2026 08:25:42"/>
    <d v="2026-08-18T13:00:00"/>
    <m/>
    <s v="PS"/>
    <s v="GEN"/>
    <s v="NO ADDON"/>
    <n v="20260816"/>
    <s v="Completed"/>
    <s v="HSI Bisnis Promo HUT Telkom PSB 70% - 300 Mbps"/>
    <s v="INDIBIZ"/>
    <m/>
    <m/>
    <d v="2026-08-18T13:00:00"/>
    <s v="2026-08-18 13:00:00 | HOTEL PESONA OSING 082233998013"/>
    <n v="2026"/>
    <n v="8"/>
    <n v="16"/>
    <d v="2026-08-16T00:00:00"/>
    <n v="-2.5416666666642413"/>
    <x v="1"/>
  </r>
  <r>
    <n v="2342"/>
    <n v="1002518620"/>
    <n v="3"/>
    <x v="5"/>
    <n v="5"/>
    <s v="SINGARJA"/>
    <s v="KLUNGKUNG"/>
    <s v="CDS"/>
    <s v="REG"/>
    <s v="AO"/>
    <x v="0"/>
    <m/>
    <s v="Completed (PS)"/>
    <s v="RBS-Regional 3"/>
    <d v="2026-08-10T17:30:26"/>
    <d v="2026-08-10T20:38:16"/>
    <n v="69358353"/>
    <m/>
    <n v="172404695128"/>
    <s v="ARSHOP Tech"/>
    <s v="ODP-CDS-FD/06"/>
    <s v="WO061438826"/>
    <m/>
    <m/>
    <m/>
    <n v="115.5149833"/>
    <n v="-8.4994475000000005"/>
    <s v="|MN02750|/PIC Komang Ari Juniawan/085737334535/ariajoes12062002@gmail.com"/>
    <s v="Sales Force DBS"/>
    <m/>
    <m/>
    <m/>
    <m/>
    <m/>
    <m/>
    <m/>
    <m/>
    <s v="Management Janji"/>
    <s v="2026-08-06 08:00:00|Nama : BP KOMANG ARI JUNIAWAN  No Hp : 085737334535  No Alt :   Tgl Pemasangan : 05 Agustus 2026  Interval : SIANG  Note : Hubungi pelanggan terlebih dahulu|40981182|MYDITA"/>
    <s v="FCC"/>
    <d v="2026-10-08T17:39:53"/>
    <m/>
    <m/>
    <s v="PS"/>
    <s v="CDS"/>
    <s v="NO ADDON"/>
    <n v="20260810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10T07:00:00"/>
    <s v="2026-08-06 08:00:00|Nama : BP KOMANG ARI JUNIAWAN  No Hp : 085737334535  No Alt :   Tgl Pemasangan : 05 Agustus 2026  Interval : SIANG  Note : Hubungi pelanggan terlebih dahulu|40981182|MYDITA"/>
    <n v="2026"/>
    <n v="8"/>
    <n v="10"/>
    <d v="2026-08-10T00:00:00"/>
    <n v="-0.29166666666424135"/>
    <x v="1"/>
  </r>
  <r>
    <n v="2343"/>
    <n v="1002528465"/>
    <n v="3"/>
    <x v="3"/>
    <n v="5"/>
    <s v="MADURA"/>
    <s v="PAMEKASAN"/>
    <s v="BAB"/>
    <s v="REG"/>
    <s v="AO"/>
    <x v="0"/>
    <s v="1P INET"/>
    <s v="Completed (PS)"/>
    <s v="RBS-Regional 3"/>
    <d v="2026-08-15T14:29:57"/>
    <d v="2026-08-16T14:31:20"/>
    <n v="69366972"/>
    <m/>
    <n v="152430203852"/>
    <s v="CERIA ABADI"/>
    <s v="ODP-BAB-FD/17 FD/D03/17.01"/>
    <s v="WO061828593"/>
    <m/>
    <m/>
    <m/>
    <n v="114.066630005836"/>
    <n v="-6.9932784981045"/>
    <s v="MD|MYDB-20260815265535|DN00001/MN00806|CERIA ABADI|081959146050"/>
    <s v="MYDIGIBIZPARTNER"/>
    <m/>
    <m/>
    <m/>
    <m/>
    <m/>
    <m/>
    <m/>
    <m/>
    <s v="Management Janji"/>
    <s v="2026-08-16 13:00:00 | Tanggal Pemasangan : 16 Agustus 2026 Jam Pemasangan : 08:00 15:00 Info Tambahan : Hubungi pelanggan dulu sebelum ke lokasi terimakasih"/>
    <s v="FCC"/>
    <s v="15-08-2026 14:39:57"/>
    <d v="2026-08-16T13:00:00"/>
    <m/>
    <s v="PS"/>
    <s v="BAB"/>
    <s v="NO ADDON"/>
    <n v="20260816"/>
    <s v="Completed"/>
    <s v="HSI Bisnis Promo HUT Telkom PSB 70% - 300 Mbps"/>
    <s v="INDIBIZ"/>
    <m/>
    <m/>
    <d v="2026-08-16T13:00:00"/>
    <s v="2026-08-16 13:00:00 | Tanggal Pemasangan : 16 Agustus 2026 Jam Pemasangan : 08:00 15:00 Info Tambahan : Hubungi pelanggan dulu sebelum ke lokasi terimakasih"/>
    <n v="2026"/>
    <n v="8"/>
    <n v="16"/>
    <d v="2026-08-16T00:00:00"/>
    <n v="-0.54166666666424135"/>
    <x v="1"/>
  </r>
  <r>
    <n v="2344"/>
    <n v="1002510485"/>
    <n v="3"/>
    <x v="2"/>
    <n v="4"/>
    <s v="MAGELANG"/>
    <s v="WONOSOBO"/>
    <s v="WOS"/>
    <s v="REG"/>
    <s v="AO"/>
    <x v="0"/>
    <s v="1P INET"/>
    <s v="Completed (PS)"/>
    <s v="RBS-Regional 3"/>
    <d v="2026-08-05T13:14:56"/>
    <d v="2026-08-06T14:51:09"/>
    <n v="69359150"/>
    <m/>
    <n v="141373127400"/>
    <s v="CBM PLAFON PVC WONOSOBO"/>
    <s v="ODP-WOS-FAQ/156 FAQ/D01/156.01"/>
    <s v="WO060983745"/>
    <m/>
    <m/>
    <m/>
    <n v="109.9151334"/>
    <n v="-7.3044403000000004"/>
    <s v="|MN02495|MYIA-014108436734/POI/AKHMAD MUKTAFI/08998312857/music.wonosobo@gmail.com"/>
    <s v="MYIB_ASSISTANT"/>
    <m/>
    <m/>
    <m/>
    <m/>
    <m/>
    <m/>
    <m/>
    <m/>
    <s v="Management Janji"/>
    <s v="2026-08-06 13:00:00 | Nama PIC : Bapak Ahmad No HP : 08998312857 No Alternatif : M Janji : 06/08/2026 Jam Pasang : Pagi NoteÃ‚Â :  Hubungi terlebih dahulu sebelum ke lokasi "/>
    <s v="FCC"/>
    <d v="2026-05-08T13:25:39"/>
    <d v="2026-08-06T13:00:00"/>
    <m/>
    <s v="PS"/>
    <s v="WOS"/>
    <s v="NO ADDON"/>
    <n v="20260806"/>
    <s v="Completed"/>
    <s v="HSI Bisnis Promo HUT Telkom PSB 70% - 50 Mbps"/>
    <s v="INDIBIZ"/>
    <m/>
    <m/>
    <d v="2026-08-06T13:00:00"/>
    <s v="2026-08-06 13:00:00 | Nama PIC : Bapak Ahmad No HP : 08998312857 No Alternatif : M Janji : 06/08/2026 Jam Pasang : Pagi NoteÃ‚Â :  Hubungi terlebih dahulu sebelum ke lokasi "/>
    <n v="2026"/>
    <n v="8"/>
    <n v="6"/>
    <d v="2026-08-06T00:00:00"/>
    <n v="-0.54166666666424135"/>
    <x v="1"/>
  </r>
  <r>
    <n v="2345"/>
    <n v="1002506129"/>
    <n v="3"/>
    <x v="3"/>
    <n v="5"/>
    <s v="SBY UTARA"/>
    <s v="GRESIK"/>
    <s v="BPG"/>
    <s v="REG"/>
    <s v="AO"/>
    <x v="0"/>
    <m/>
    <s v="Completed (PS)"/>
    <s v="RBS-Regional 3"/>
    <d v="2026-08-03T13:44:39"/>
    <d v="2026-08-03T16:00:48"/>
    <n v="69356780"/>
    <m/>
    <n v="152443206745"/>
    <s v="SMP MUHAMMADIYAH 2 BALONGPANGGANG Ruang Guru"/>
    <s v="ODP-BPG-FB/09"/>
    <s v="WO060797110"/>
    <m/>
    <m/>
    <m/>
    <n v="112.4450432"/>
    <n v="-7.2681991999999997"/>
    <s v="MD|MYDB-20260729263896|DN00001/MN01273|SMP MUHAMMADIYAH 2 BALONGPANGGANG Ruang Guru|0085101543633"/>
    <s v="MYDIGIBIZPARTNER"/>
    <m/>
    <m/>
    <m/>
    <m/>
    <m/>
    <m/>
    <m/>
    <m/>
    <s v="Management Janji"/>
    <s v="2026-08-02 13:00:00 | Tanggal pemasangan: 01/08/2026  Jam pemasangan : pagi / siang  Info Tambahan : Hubungi pelanggan dulu sebelum ke lokasi  terima kasih"/>
    <s v="FCC"/>
    <d v="2026-03-08T13:55:38"/>
    <m/>
    <m/>
    <s v="PS"/>
    <s v="BPG"/>
    <s v="NO ADDON"/>
    <n v="20260803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3T07:00:00"/>
    <s v="2026-08-02 13:00:00 | Tanggal pemasangan: 01/08/2026  Jam pemasangan : pagi / siang  Info Tambahan : Hubungi pelanggan dulu sebelum ke lokasi  terima kasih"/>
    <n v="2026"/>
    <n v="8"/>
    <n v="3"/>
    <d v="2026-08-03T00:00:00"/>
    <n v="-0.29166666666424135"/>
    <x v="1"/>
  </r>
  <r>
    <n v="2346"/>
    <n v="1002529642"/>
    <n v="3"/>
    <x v="1"/>
    <n v="5"/>
    <s v="KEDIRI"/>
    <s v="KEDIRI"/>
    <s v="PPR"/>
    <s v="REG"/>
    <s v="AO"/>
    <x v="0"/>
    <s v="1P INET"/>
    <s v="100 | REVOKE COMPLETED"/>
    <s v="RBS-Regional 3"/>
    <d v="2026-08-16T13:19:57"/>
    <d v="2026-08-18T10:48:49"/>
    <n v="69367512"/>
    <m/>
    <n v="152652209194"/>
    <s v="LAMAN COFFE ART BOOKS"/>
    <s v="ODP-PPR-FG/64 FG/D05/64.01"/>
    <s v="WO061877510"/>
    <m/>
    <m/>
    <m/>
    <n v="112.1445061"/>
    <n v="-7.6765584000000002"/>
    <s v="|MC80054|MYIA-052252672292/POI/GERI SEPTIAN/082135553975/lamingaya204@gmail.com"/>
    <s v="MYIB_ASSISTANT"/>
    <m/>
    <m/>
    <m/>
    <m/>
    <m/>
    <m/>
    <m/>
    <m/>
    <s v="Management Janji"/>
    <s v="2026-08-17 13:00:00 | Tanggal pemasangan : 17 AGUSTUS 2026 Jam pemasangan : pagi/siang Info Tambahan : Hubungi pelanggan dulu sebelum ke lokasi terima kasih"/>
    <s v="FCC"/>
    <s v="16-08-2026 13:39:58"/>
    <d v="2026-08-17T13:00:00"/>
    <s v="Kendala Pelanggan"/>
    <s v="REVOKE"/>
    <s v="PPR"/>
    <s v="NO ADDON"/>
    <m/>
    <s v="Revoke Completed"/>
    <s v="HSI Bisnis PSB 70% - 300 Mbps"/>
    <s v="INDIBIZ"/>
    <m/>
    <m/>
    <d v="2026-08-17T13:00:00"/>
    <s v="2026-08-17 13:00:00 | Tanggal pemasangan : 17 AGUSTUS 2026 Jam pemasangan : pagi/siang Info Tambahan : Hubungi pelanggan dulu sebelum ke lokasi terima kasih"/>
    <m/>
    <m/>
    <m/>
    <e v="#NUM!"/>
    <e v="#NUM!"/>
    <x v="0"/>
  </r>
  <r>
    <n v="2347"/>
    <n v="1002514147"/>
    <n v="3"/>
    <x v="5"/>
    <n v="5"/>
    <s v="DENPASAR"/>
    <s v="JIMBARAN"/>
    <s v="KUT"/>
    <s v="REG"/>
    <s v="AO"/>
    <x v="0"/>
    <m/>
    <s v="102 | FOLLOW UP COMPLETED"/>
    <s v="RBS-Regional 3"/>
    <d v="2026-08-07T10:39:36"/>
    <d v="2026-08-09T16:27:25"/>
    <n v="69360590"/>
    <m/>
    <n v="172416429234"/>
    <s v="PT. MITRA BALI SUKSES"/>
    <s v="ODP-KUT-FAN/35"/>
    <s v="WO061154391"/>
    <m/>
    <m/>
    <m/>
    <n v="115.17276699999999"/>
    <n v="-8.6546070000000004"/>
    <s v="|MN02545|/PIC WAHYUDI/08995847815-081381829072/it.info@mitrabalisukses.co.id"/>
    <s v="Sales Force DBS"/>
    <m/>
    <m/>
    <m/>
    <m/>
    <m/>
    <m/>
    <m/>
    <m/>
    <s v="Management Janji"/>
    <s v="2026-08-08 13:00:00|Nama PIC:  bp wahyudi  No HP: 08995847815 Alt: Tanggal: 8/8/2026 Jam Pasang: Siang Note: Hubungi sebelum ke lokasi, terimakasih|40010577|MYDITA"/>
    <s v="FCC"/>
    <d v="2026-07-08T10:55:20"/>
    <d v="2026-08-08T13:00:00"/>
    <m/>
    <s v="REVOKE"/>
    <s v="KUT"/>
    <s v="NO ADDON"/>
    <m/>
    <s v="Follow Up Revoke Completed, New Order ID : SC1002516593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8T13:00:00"/>
    <s v="2026-08-08 13:00:00|Nama PIC:  bp wahyudi  No HP: 08995847815 Alt: Tanggal: 8/8/2026 Jam Pasang: Siang Note: Hubungi sebelum ke lokasi, terimakasih|40010577|MYDITA"/>
    <m/>
    <m/>
    <m/>
    <e v="#NUM!"/>
    <e v="#NUM!"/>
    <x v="0"/>
  </r>
  <r>
    <n v="2348"/>
    <n v="1002526295"/>
    <n v="3"/>
    <x v="1"/>
    <n v="5"/>
    <s v="KEDIRI"/>
    <s v="NGANJUK"/>
    <s v="NJK"/>
    <s v="REG"/>
    <s v="AO"/>
    <x v="0"/>
    <s v="1P INET"/>
    <s v="100 | REVOKE COMPLETED"/>
    <s v="RBS-Regional 3"/>
    <d v="2026-08-14T12:16:56"/>
    <d v="2026-08-18T10:45:23"/>
    <n v="69365973"/>
    <m/>
    <n v="152611229890"/>
    <s v="KEDAI SULTAN"/>
    <s v="ODP-NJK-FAE/51 FAE/D03/51.01"/>
    <s v="WO061738709"/>
    <m/>
    <m/>
    <m/>
    <n v="111.95304896682499"/>
    <n v="-7.5856469579924397"/>
    <s v="MD|MYDB-20260814265290|DN00001/MN02309|KEDAI SULTAN|08132557607"/>
    <s v="MYDIGIBIZPARTNER"/>
    <m/>
    <m/>
    <m/>
    <m/>
    <m/>
    <m/>
    <m/>
    <m/>
    <s v="Management Janji"/>
    <s v="2026-08-15 13:00:00 | Tanggal pemasangan: 27/07/2026 Jam pemasangan : pagi / siang Info Tambahan : Hubungi pelanggan dulu sebelum ke lokasi. terima kasih"/>
    <s v="FCC"/>
    <s v="14-08-2026 12:39:47"/>
    <d v="2026-08-15T13:00:00"/>
    <s v="Kendala Teknik"/>
    <s v="REVOKE"/>
    <s v="NJK"/>
    <s v="NO ADDON"/>
    <m/>
    <s v="Revoke Completed"/>
    <s v="HSI Bisnis Khusus Winback PSB 70% - 200 Mbps"/>
    <s v="INDIBIZ"/>
    <m/>
    <m/>
    <d v="2026-08-15T13:00:00"/>
    <s v="2026-08-15 13:00:00 | Tanggal pemasangan: 27/07/2026 Jam pemasangan : pagi / siang Info Tambahan : Hubungi pelanggan dulu sebelum ke lokasi. terima kasih"/>
    <m/>
    <m/>
    <m/>
    <e v="#NUM!"/>
    <e v="#NUM!"/>
    <x v="0"/>
  </r>
  <r>
    <n v="2349"/>
    <n v="1002512336"/>
    <n v="3"/>
    <x v="7"/>
    <n v="4"/>
    <s v="KUDUS"/>
    <s v="PURWODADI"/>
    <s v="GBU"/>
    <s v="REG"/>
    <s v="AO"/>
    <x v="0"/>
    <m/>
    <s v="Completed (PS)"/>
    <s v="RBS-Regional 3"/>
    <d v="2026-08-06T13:11:52"/>
    <d v="2026-08-06T14:33:27"/>
    <n v="69358101"/>
    <m/>
    <n v="142516104973"/>
    <s v="MESS FORMUSA BAG"/>
    <s v="ODP-GBU-FB/112"/>
    <s v="WO061075506"/>
    <m/>
    <m/>
    <m/>
    <n v="110.625400927041"/>
    <n v="-7.0507905047561996"/>
    <s v="|MN01996|MYIA-023256355286/POI/Nisa Firdausi Riski/081228257499/nisafriski@gmail.com"/>
    <s v="Amex"/>
    <m/>
    <m/>
    <m/>
    <m/>
    <m/>
    <m/>
    <m/>
    <m/>
    <s v="Management Janji"/>
    <s v="2026-08-05 13:00:00 | Nama PIC: bu nisa  Notel: 081228257499  Alt: -   Tanggal: 5/8/2026  Jam Pasang: Siang  Note: Hubungi sebelum ke lokasi, terimakasih."/>
    <s v="FCC"/>
    <d v="2026-06-08T13:25:20"/>
    <m/>
    <m/>
    <s v="PS"/>
    <s v="GBU"/>
    <s v="NO ADDON"/>
    <n v="20260806"/>
    <s v="Completed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08-06T07:00:00"/>
    <s v="2026-08-05 13:00:00 | Nama PIC: bu nisa  Notel: 081228257499  Alt: -   Tanggal: 5/8/2026  Jam Pasang: Siang  Note: Hubungi sebelum ke lokasi, terimakasih."/>
    <n v="2026"/>
    <n v="8"/>
    <n v="6"/>
    <d v="2026-08-06T00:00:00"/>
    <n v="-0.29166666666424135"/>
    <x v="1"/>
  </r>
  <r>
    <n v="2350"/>
    <n v="1002505942"/>
    <n v="3"/>
    <x v="3"/>
    <n v="5"/>
    <s v="MADURA"/>
    <s v="BANGKALAN"/>
    <s v="BKL"/>
    <s v="REG"/>
    <s v="AO"/>
    <x v="0"/>
    <m/>
    <s v="102 | FOLLOW UP COMPLETED"/>
    <s v="RBS-Regional 3"/>
    <d v="2026-08-03T11:55:27"/>
    <d v="2026-08-06T14:11:37"/>
    <n v="69357423"/>
    <m/>
    <n v="152435221607"/>
    <s v="SPBU TANGKEL"/>
    <s v="ODP-BKL-FAZ/16"/>
    <s v="WO060798826"/>
    <m/>
    <m/>
    <m/>
    <n v="112.72248449999999"/>
    <n v="-7.1712109000000002"/>
    <s v="|MN02600|/SPBU TANGKEL/H.ABDURRAHMAN SOLEH/0811330651/spbu5469111@yahoo.com/HSI Bisnis Promo HUT Telkom (1:1) 50 Mbps (Rp 355.000) PSB Rp 150.000/"/>
    <s v="Sales Force DBS"/>
    <m/>
    <m/>
    <m/>
    <m/>
    <m/>
    <m/>
    <m/>
    <m/>
    <s v="Management Janji"/>
    <s v="2026-08-04 13:00:00|Tanggal pemasangan : 04 agustus 2026 Jam pemasangan : 08.00 - 12.00 Info Tambahan : Hubungi pelanggan dulu sebelum ke lokasi terimakasih |40981182|MYDITA"/>
    <s v="FCC"/>
    <d v="2026-03-08T12:10:27"/>
    <d v="2026-08-04T13:00:00"/>
    <s v="Kendala Lainnya"/>
    <s v="REVOKE"/>
    <s v="BKL"/>
    <s v="NO ADDON"/>
    <m/>
    <s v="Follow Up Revoke Completed, New Order ID : SC1002512605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4T13:00:00"/>
    <s v="2026-08-04 13:00:00|Tanggal pemasangan : 04 agustus 2026 Jam pemasangan : 08.00 - 12.00 Info Tambahan : Hubungi pelanggan dulu sebelum ke lokasi terimakasih |40981182|MYDITA"/>
    <m/>
    <m/>
    <m/>
    <e v="#NUM!"/>
    <e v="#NUM!"/>
    <x v="0"/>
  </r>
  <r>
    <n v="2351"/>
    <n v="1002517395"/>
    <n v="3"/>
    <x v="4"/>
    <n v="4"/>
    <s v="SEMARANG"/>
    <s v="SALATIGA"/>
    <s v="SLI"/>
    <s v="REG"/>
    <s v="AO"/>
    <x v="0"/>
    <m/>
    <s v="Completed (PS)"/>
    <s v="RBS-Regional 3"/>
    <d v="2026-08-10T11:18:44"/>
    <d v="2026-08-10T13:14:06"/>
    <n v="69361228"/>
    <m/>
    <n v="142434111364"/>
    <s v="eatore kost"/>
    <s v="ODP-SLI-FH/003"/>
    <s v="WO061378254"/>
    <m/>
    <m/>
    <m/>
    <n v="110.507481"/>
    <n v="-7.3395080000000004"/>
    <s v="|MN00426|MYIA-030887676866/POI/muchamad rifky/088980332597/muchamad881@gmail.com"/>
    <s v="MYDIGIBIZPARTNER"/>
    <m/>
    <m/>
    <m/>
    <m/>
    <m/>
    <m/>
    <m/>
    <m/>
    <s v="Management Janji"/>
    <s v="2026-08-09 08:00:00 | Nama PIC : Bp Rifky  No Hp : 088980332597  No Alt : -  Tgl Pemasangan : 09 Agustus 2026  Interval : SIANG  Note : Hubungi pelanggan terlebih dahulu"/>
    <s v="FCC"/>
    <d v="2026-10-08T11:40:04"/>
    <m/>
    <m/>
    <s v="PS"/>
    <s v="SLI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7:00:00"/>
    <s v="2026-08-09 08:00:00 | Nama PIC : Bp Rifky  No Hp : 088980332597  No Alt : -  Tgl Pemasangan : 09 Agustus 2026  Interval : SIANG  Note : Hubungi pelanggan terlebih dahulu"/>
    <n v="2026"/>
    <n v="8"/>
    <n v="10"/>
    <d v="2026-08-10T00:00:00"/>
    <n v="-0.29166666666424135"/>
    <x v="1"/>
  </r>
  <r>
    <n v="2352"/>
    <n v="1002517248"/>
    <n v="3"/>
    <x v="0"/>
    <n v="5"/>
    <s v="MATARAM"/>
    <s v="LOMBOK BARAT TENGAH"/>
    <s v="PRY"/>
    <s v="REG"/>
    <s v="AO"/>
    <x v="0"/>
    <s v="1P INET"/>
    <s v="Completed (PS)"/>
    <s v="RBS-Regional 3"/>
    <d v="2026-08-10T10:32:57"/>
    <d v="2026-08-10T18:17:55"/>
    <n v="69362237"/>
    <m/>
    <n v="172603791357"/>
    <s v="Toko Nurhayati"/>
    <s v="ODP-PYA-FAQ/11 FAQ/D03/11.01"/>
    <s v="WO061371163"/>
    <m/>
    <m/>
    <m/>
    <n v="116.345808282494"/>
    <n v="-8.6511543781027402"/>
    <s v="MD|MYDB-20260809264809|SC00001/MC00046|Toko Nurhayati|08132554631"/>
    <s v="MYDIGIBIZPARTNER"/>
    <m/>
    <m/>
    <m/>
    <m/>
    <m/>
    <m/>
    <m/>
    <m/>
    <s v="Management Janji"/>
    <s v="2026-08-11 08:00:00 | M Janji : (11/08/2026) jam Pasang : 09:00 Note : hubungi pelanggan jika ingin kelokasi "/>
    <s v="FCC"/>
    <d v="2026-10-08T10:39:47"/>
    <d v="2026-08-11T08:00:00"/>
    <m/>
    <s v="PS"/>
    <s v="PRY"/>
    <s v="NO ADDON"/>
    <n v="20260810"/>
    <s v="Completed"/>
    <s v="HSI Bisnis PSB 70% - 150 Mbps"/>
    <s v="INDIBIZ"/>
    <m/>
    <m/>
    <d v="2026-08-11T08:00:00"/>
    <s v="2026-08-11 08:00:00 | M Janji : (11/08/2026) jam Pasang : 09:00 Note : hubungi pelanggan jika ingin kelokasi "/>
    <n v="2026"/>
    <n v="8"/>
    <n v="10"/>
    <d v="2026-08-10T00:00:00"/>
    <n v="-1.3333333333357587"/>
    <x v="1"/>
  </r>
  <r>
    <n v="2353"/>
    <n v="1002529586"/>
    <n v="3"/>
    <x v="7"/>
    <n v="4"/>
    <s v="SOLO"/>
    <s v="INNER - SOLO JATENG TIMUR"/>
    <s v="KRT"/>
    <s v="REG"/>
    <s v="AO"/>
    <x v="0"/>
    <m/>
    <s v="Completed (PS)"/>
    <s v="RBS-Regional 3"/>
    <d v="2026-08-16T12:36:20"/>
    <d v="2026-08-16T21:25:03"/>
    <n v="69366366"/>
    <n v="2716011973"/>
    <n v="142505403045"/>
    <s v="PT FELTTIST DENTAL INDO"/>
    <s v="ODP-KRT-FV/032"/>
    <s v="WO061871990"/>
    <m/>
    <m/>
    <m/>
    <n v="110.7685"/>
    <n v="-7.5533999999999999"/>
    <s v="MD|MYDB-20260814265382|DN00001/MN00440|PT FELTTIST DENTAL INDO|085713209822"/>
    <s v="MYDIGIBIZPARTNER"/>
    <m/>
    <m/>
    <m/>
    <m/>
    <m/>
    <m/>
    <m/>
    <m/>
    <s v="Management Janji"/>
    <s v="2026-08-15 13:00:00 |   M Janji : (15/08/2026)  jam Pasang :pagi  Note : hubungi pelanggan jika ingin kelokasi  "/>
    <s v="FCC"/>
    <s v="16-08-2026 12:40:03"/>
    <m/>
    <m/>
    <s v="PS"/>
    <s v="KRT"/>
    <s v="NO ADDON"/>
    <n v="20260816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16T07:00:00"/>
    <s v="2026-08-15 13:00:00 |   M Janji : (15/08/2026)  jam Pasang :pagi  Note : hubungi pelanggan jika ingin kelokasi  "/>
    <n v="2026"/>
    <n v="8"/>
    <n v="16"/>
    <d v="2026-08-16T00:00:00"/>
    <n v="-0.29166666666424135"/>
    <x v="1"/>
  </r>
  <r>
    <n v="2354"/>
    <n v="1002528747"/>
    <n v="3"/>
    <x v="2"/>
    <n v="4"/>
    <s v="YOGYAKARTA"/>
    <s v="INNER - YOGYA JATENG SELATAN"/>
    <s v="KEN"/>
    <s v="REG"/>
    <s v="AO"/>
    <x v="0"/>
    <s v="1P INET"/>
    <s v="102 | FOLLOW UP COMPLETED"/>
    <s v="RBS-Regional 3"/>
    <d v="2026-08-15T16:58:56"/>
    <d v="2026-08-17T11:43:22"/>
    <n v="69367168"/>
    <m/>
    <n v="146130138582"/>
    <s v="KOST PUTRA DAN PUTRI PUCANGANOM"/>
    <s v="ODP-KEN-FGL/051 FGL/D04/051.01"/>
    <s v="WO061836819"/>
    <m/>
    <m/>
    <m/>
    <n v="110.4351126"/>
    <n v="-7.7388512"/>
    <s v="|MC80054|MYIA-030407433714/POI/DWI RUSWANTI/081818205953/egiigosuban05@gmail.com"/>
    <s v="MYIB_ASSISTANT"/>
    <m/>
    <m/>
    <m/>
    <m/>
    <m/>
    <m/>
    <m/>
    <m/>
    <s v="Management Janji"/>
    <s v="2026-08-16 13:00:00 | Waktu pemasangan : 16 agustus 2026 Jam pemasangan : 08.00 - 12.00 Info Tambahan : Hubungi pelanggan dulu sebelum ke lokasi terimakasih  "/>
    <s v="FCC"/>
    <s v="15-08-2026 17:10:04"/>
    <d v="2026-08-16T13:00:00"/>
    <s v="Kendala Teknik"/>
    <s v="REVOKE"/>
    <s v="KEN"/>
    <s v="NO ADDON"/>
    <m/>
    <s v="Follow Up Revoke Completed, New Order ID : SC1002530710"/>
    <s v="HSI Bisnis Basic Promo HUT Telkom PSB 70% - 50 Mbps"/>
    <s v="INDIBIZ"/>
    <m/>
    <m/>
    <d v="2026-08-16T13:00:00"/>
    <s v="2026-08-16 13:00:00 | Waktu pemasangan : 16 agustus 2026 Jam pemasangan : 08.00 - 12.00 Info Tambahan : Hubungi pelanggan dulu sebelum ke lokasi terimakasih  "/>
    <m/>
    <m/>
    <m/>
    <e v="#NUM!"/>
    <e v="#NUM!"/>
    <x v="0"/>
  </r>
  <r>
    <n v="2355"/>
    <n v="1002524704"/>
    <n v="3"/>
    <x v="4"/>
    <n v="4"/>
    <s v="SEMARANG"/>
    <s v="INNER - SEMARANG JATENG UTARA"/>
    <s v="JHR"/>
    <s v="REG"/>
    <s v="AO"/>
    <x v="0"/>
    <m/>
    <s v="QC MIA - INVALID QUALITY CONTROL MIA"/>
    <s v="RBS-Regional 2"/>
    <d v="2026-08-13T15:29:11"/>
    <d v="2026-08-14T17:06:27"/>
    <n v="68988943"/>
    <m/>
    <n v="142406122744"/>
    <s v="PT. SECURINDO PACKATAMA INDONESIA"/>
    <s v="ODP-JHR-FBN/074"/>
    <m/>
    <m/>
    <m/>
    <m/>
    <n v="110.415910208426"/>
    <n v="-6.9788112100569002"/>
    <s v="AMRBS;403098;REG3;DANIEL MARWA DENERO;08112876658;CP.Lily Ismalia;089687353200;PAKET 1S INET 50 MBPS (439.000);PT. Securindo Packatama Indonesia "/>
    <s v="Account Manager"/>
    <m/>
    <m/>
    <m/>
    <m/>
    <m/>
    <m/>
    <m/>
    <m/>
    <m/>
    <m/>
    <m/>
    <s v="13-08-2026 15:39:59"/>
    <m/>
    <m/>
    <s v="QC1"/>
    <s v="JHR"/>
    <s v="NO ADDON"/>
    <m/>
    <s v="QC MIA - INVALID QUALITY CONTROL MIA - Tidak Mengunggah Foto Lokasi Instalasi Tampak Depan Menyeluruh - mohon upload lokasi t"/>
    <s v="- 11_11446;Biaya PSB HSI EBIS Tunai di Depan ~ 11[150000]  - E23046;E23046 ~ ES23 - Paket HSI Bisnis[0]  - E23046~null~E23046_UNL;UNL ~ Internet-Link Unlimited Internet Usage ~ E23046[0]  - E23046~null~44877;E23046||11||Abodemen 0[0]  - E23046~null~E23046"/>
    <s v="INDIBIZ"/>
    <m/>
    <m/>
    <m/>
    <m/>
    <m/>
    <m/>
    <m/>
    <e v="#NUM!"/>
    <e v="#NUM!"/>
    <x v="0"/>
  </r>
  <r>
    <n v="2356"/>
    <n v="1002520042"/>
    <n v="3"/>
    <x v="6"/>
    <n v="5"/>
    <s v="SIDOARJO"/>
    <s v="INNER - JATIM TIMUR"/>
    <s v="SDA"/>
    <s v="REG"/>
    <s v="AO"/>
    <x v="0"/>
    <m/>
    <s v="Completed (PS)"/>
    <s v="RBS-Regional 3"/>
    <d v="2026-08-11T13:58:09"/>
    <d v="2026-08-12T12:32:47"/>
    <n v="69363390"/>
    <m/>
    <n v="152316232062"/>
    <s v="ASRAMA NUSANTARA"/>
    <s v="ODP-SDA-FDF/52"/>
    <s v="WO061532276"/>
    <m/>
    <m/>
    <m/>
    <n v="112.6644804"/>
    <n v="-7.4511836000000002"/>
    <s v="AMRBS/405529/YULYAN MAHARTA SAVIAR/R3/JATIM TIMUR/WINBACK 2.0 HSI B2B (1:1) 50MBPS 355RB PSB DISC 70%/MUHAMMAD ASRORI /asrorim18@gmail.com"/>
    <s v="Amex"/>
    <m/>
    <m/>
    <m/>
    <m/>
    <m/>
    <m/>
    <m/>
    <m/>
    <s v="Management Janji"/>
    <s v="2026-08-12 15:00:00|Nama PIC : BAPAK ASRORI No HP : 087857648115 Alt :  M Janji : (RABU/12/AGUSTUS/2026) jam Pasang : 09:00 Note : hubungi pelanggan jika ingin kelokasi|40961371|MYDITA"/>
    <s v="FCC"/>
    <d v="2026-11-08T14:10:22"/>
    <d v="2026-08-12T15:00:00"/>
    <m/>
    <s v="PS"/>
    <s v="SDA"/>
    <s v="NO ADDON"/>
    <n v="2026081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2T15:00:00"/>
    <s v="2026-08-12 15:00:00|Nama PIC : BAPAK ASRORI No HP : 087857648115 Alt :  M Janji : (RABU/12/AGUSTUS/2026) jam Pasang : 09:00 Note : hubungi pelanggan jika ingin kelokasi|40961371|MYDITA"/>
    <n v="2026"/>
    <n v="8"/>
    <n v="12"/>
    <d v="2026-08-12T00:00:00"/>
    <n v="-0.625"/>
    <x v="1"/>
  </r>
  <r>
    <n v="2357"/>
    <n v="1002507818"/>
    <n v="3"/>
    <x v="2"/>
    <n v="4"/>
    <s v="MAGELANG"/>
    <s v="KEBUMEN"/>
    <s v="KBM"/>
    <s v="REG"/>
    <s v="AO"/>
    <x v="0"/>
    <m/>
    <s v="Completed (PS)"/>
    <s v="RBS-Regional 2"/>
    <d v="2026-08-04T11:43:32"/>
    <d v="2026-08-07T16:58:54"/>
    <n v="69232724"/>
    <m/>
    <n v="142141120151"/>
    <s v="PT. PENTA VALENT"/>
    <s v="ODP-KBM-FAN/011"/>
    <s v="WO061055780"/>
    <m/>
    <m/>
    <m/>
    <n v="109.6849694"/>
    <n v="-7.6910796000000001"/>
    <s v="MB00153/Edward P Sipahutar/081220000657/it02@ptpv.co.id/AM 406821 NADYA GWYNNI PANKRASIUS KIOLOL/08135482544"/>
    <s v="Sales Profesional"/>
    <m/>
    <m/>
    <m/>
    <m/>
    <m/>
    <m/>
    <m/>
    <m/>
    <s v="Management Janji"/>
    <s v="2026-08-07 13:00:00|Nama PIC : BAPAK EDWARD No HP : 081316456575 Alt :  M Janji : (JUMAT/7/AGUSTUS/2026) jam Pasang : 09:00 Note : hubungi pelanggan jika ingin kelokasi|40961370|MYDITA"/>
    <s v="FCC"/>
    <d v="2026-04-08T11:55:14"/>
    <d v="2026-08-07T13:00:00"/>
    <m/>
    <s v="PS"/>
    <s v="KBM"/>
    <s v="NO ADDON"/>
    <n v="202608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13:00:00"/>
    <s v="2026-08-07 13:00:00|Nama PIC : BAPAK EDWARD No HP : 081316456575 Alt :  M Janji : (JUMAT/7/AGUSTUS/2026) jam Pasang : 09:00 Note : hubungi pelanggan jika ingin kelokasi|40961370|MYDITA"/>
    <n v="2026"/>
    <n v="8"/>
    <n v="7"/>
    <d v="2026-08-07T00:00:00"/>
    <n v="-0.54166666666424135"/>
    <x v="1"/>
  </r>
  <r>
    <n v="2358"/>
    <n v="1002505203"/>
    <n v="3"/>
    <x v="2"/>
    <n v="4"/>
    <s v="MAGELANG"/>
    <s v="WONOSOBO"/>
    <s v="WOS"/>
    <s v="REG"/>
    <s v="AO"/>
    <x v="0"/>
    <s v="1P INET"/>
    <s v="Completed (PS)"/>
    <s v="RBS-Regional 3"/>
    <d v="2026-08-02T12:11:56"/>
    <d v="2026-08-02T16:56:34"/>
    <n v="69357011"/>
    <m/>
    <n v="141373127180"/>
    <s v="LOS INC"/>
    <s v="ODP-WOS-FAC/028"/>
    <s v="WO060707841"/>
    <m/>
    <m/>
    <m/>
    <n v="109.900926004458"/>
    <n v="-7.3623733819532102"/>
    <s v="|MN00439|MYIA-022477184330/POI/MEIGI HERYANTO/081225927001/meigiheriyanto@gmail.com"/>
    <s v="MYIB_ASSISTANT"/>
    <m/>
    <m/>
    <m/>
    <m/>
    <m/>
    <m/>
    <m/>
    <m/>
    <s v="Management Janji"/>
    <s v="2026-08-03 13:00:00 | Nama PIC : IGI No HP : 081225927001 Alt : 081529262827 M Janji : 03/08/2026 Jam Pasang : 08.00 - 13:00  NoteÃ‚Â :  hubungi terlebih dahulu sebelum kelokasi "/>
    <s v="FCC"/>
    <d v="2026-02-08T12:24:54"/>
    <d v="2026-08-03T13:00:00"/>
    <m/>
    <s v="PS"/>
    <s v="WOS"/>
    <s v="NO ADDON"/>
    <n v="20260802"/>
    <s v="Completed"/>
    <s v="HSI Bisnis Promo HUT Telkom PSB 70% - 50 Mbps"/>
    <s v="INDIBIZ"/>
    <m/>
    <m/>
    <d v="2026-08-03T13:00:00"/>
    <s v="2026-08-03 13:00:00 | Nama PIC : IGI No HP : 081225927001 Alt : 081529262827 M Janji : 03/08/2026 Jam Pasang : 08.00 - 13:00  NoteÃ‚Â :  hubungi terlebih dahulu sebelum kelokasi "/>
    <n v="2026"/>
    <n v="8"/>
    <n v="2"/>
    <d v="2026-08-02T00:00:00"/>
    <n v="-1.5416666666642413"/>
    <x v="1"/>
  </r>
  <r>
    <n v="2359"/>
    <n v="1002527577"/>
    <n v="3"/>
    <x v="6"/>
    <n v="5"/>
    <s v="SIDOARJO"/>
    <s v="INNER - JATIM TIMUR"/>
    <s v="SDA"/>
    <s v="REG"/>
    <s v="AO"/>
    <x v="0"/>
    <m/>
    <s v="CC - HD1A - INPROGRESS UNCONTACTED"/>
    <s v="RBS-Regional 3"/>
    <d v="2026-08-15T01:28:31"/>
    <d v="2026-08-18T18:45:59"/>
    <n v="69366503"/>
    <m/>
    <n v="152316232148"/>
    <s v="212 MART PONDOK JATI SIDOARJO"/>
    <s v="ODP-SDA-FAP/14"/>
    <m/>
    <m/>
    <m/>
    <m/>
    <n v="112.70334219999999"/>
    <n v="-7.4407699000000003"/>
    <s v="|MN00370|/212 MART PONDOK JATI SIDOARJO/WINBACK 2.0 HSI B2B (1:1) 50MBPS 355RB PSB DISC 70%//harissupriadiazza@gmail.com/HARIS SUPRIADI/88217182878"/>
    <s v="Sales Force DBS"/>
    <m/>
    <m/>
    <m/>
    <m/>
    <m/>
    <m/>
    <m/>
    <m/>
    <m/>
    <m/>
    <m/>
    <s v="15-08-2026 01:39:53"/>
    <m/>
    <m/>
    <s v="FCC"/>
    <s v="SDA"/>
    <s v="NO ADDON"/>
    <m/>
    <s v="UNCONTACTED : Telepon Tidak Diangkat - RNA Yusnani Manalu 40951378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2360"/>
    <n v="1002524584"/>
    <n v="3"/>
    <x v="2"/>
    <n v="4"/>
    <s v="PURWOKERTO"/>
    <s v="PURWOKERTO"/>
    <s v="PWT"/>
    <s v="REG"/>
    <s v="AO"/>
    <x v="0"/>
    <m/>
    <s v="Completed (PS)"/>
    <s v="RBS-Regional 3"/>
    <d v="2026-08-13T14:54:32"/>
    <d v="2026-08-13T16:25:26"/>
    <n v="69363570"/>
    <m/>
    <n v="146303609844"/>
    <s v="SPBU PERTAMINA 44.531.31 RAWALO"/>
    <s v="ODP-PWT-FDV/021"/>
    <s v="WO061679964"/>
    <m/>
    <m/>
    <m/>
    <n v="109.190772"/>
    <n v="-7.5299259999999997"/>
    <s v="|MC00213|MYIA-045856108212/POI/DES SANDY FITHAN PRIHANTOKO/081226597181/spburwlo@gmail.com"/>
    <s v="Sales Profesional"/>
    <m/>
    <m/>
    <m/>
    <m/>
    <m/>
    <m/>
    <m/>
    <m/>
    <s v="Management Janji"/>
    <s v="2026-08-12 13:00:00 | Tanggal pemasangan: 12/08/2026  Jam pemasangan : siang  Info Tambahan : Hubungi pelanggan dulu sebelum ke lokasi  terima kasih."/>
    <s v="FCC"/>
    <s v="13-08-2026 14:55:15"/>
    <m/>
    <m/>
    <s v="PS"/>
    <s v="PWT"/>
    <s v="NO ADDON"/>
    <n v="20260813"/>
    <s v="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13T07:00:00"/>
    <s v="2026-08-12 13:00:00 | Tanggal pemasangan: 12/08/2026  Jam pemasangan : siang  Info Tambahan : Hubungi pelanggan dulu sebelum ke lokasi  terima kasih."/>
    <n v="2026"/>
    <n v="8"/>
    <n v="13"/>
    <d v="2026-08-13T00:00:00"/>
    <n v="-0.29166666666424135"/>
    <x v="1"/>
  </r>
  <r>
    <n v="2361"/>
    <n v="1002517068"/>
    <n v="3"/>
    <x v="5"/>
    <n v="5"/>
    <s v="DENPASAR"/>
    <s v="JIMBARAN"/>
    <s v="NSD"/>
    <s v="REG"/>
    <s v="AO"/>
    <x v="0"/>
    <m/>
    <s v="Completed (PS)"/>
    <s v="RBS-Regional 3"/>
    <d v="2026-08-10T09:37:47"/>
    <d v="2026-08-17T08:27:04"/>
    <n v="69359763"/>
    <m/>
    <n v="172417225457"/>
    <s v="KOS 88"/>
    <s v="ODP-NDA-FV/05"/>
    <s v="WO061362884"/>
    <m/>
    <m/>
    <m/>
    <n v="115.186062015069"/>
    <n v="-8.8184369656314203"/>
    <s v="|MN02677|/CP I MADE ADI HERMAWAN/085792583858/kadekadiadihermawan@gmail.com"/>
    <s v="Sales Force DBS"/>
    <m/>
    <m/>
    <m/>
    <m/>
    <m/>
    <m/>
    <m/>
    <m/>
    <s v="Management Janji"/>
    <s v="2026-08-08 13:00:00|Nama PIC : Adi  No HP : 085792583858  Alt : 081805469119  M Janji : 08/08/2026  Jam Pasang : 08.00 - 13:00   NoteÃ‚Â :  hubungi terlebih dahulu sebelum kelokasi|40981182|MYDITA"/>
    <s v="FCC"/>
    <d v="2026-10-08T09:40:02"/>
    <m/>
    <m/>
    <s v="PS"/>
    <s v="NSD"/>
    <s v="NO ADDON"/>
    <n v="20260817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0T07:00:00"/>
    <s v="2026-08-08 13:00:00|Nama PIC : Adi  No HP : 085792583858  Alt : 081805469119  M Janji : 08/08/2026  Jam Pasang : 08.00 - 13:00   NoteÃ‚Â :  hubungi terlebih dahulu sebelum kelokasi|40981182|MYDITA"/>
    <n v="2026"/>
    <n v="8"/>
    <n v="17"/>
    <d v="2026-08-17T00:00:00"/>
    <n v="6.7083333333357587"/>
    <x v="2"/>
  </r>
  <r>
    <n v="2362"/>
    <n v="1002520957"/>
    <n v="3"/>
    <x v="3"/>
    <n v="5"/>
    <s v="MADURA"/>
    <s v="BANGKALAN"/>
    <s v="OMB"/>
    <s v="REG"/>
    <s v="AO"/>
    <x v="0"/>
    <m/>
    <s v="Completed (PS)"/>
    <s v="RBS-Regional 3"/>
    <d v="2026-08-11T18:16:00"/>
    <d v="2026-08-11T19:12:31"/>
    <n v="69361988"/>
    <m/>
    <n v="152438208670"/>
    <s v="SMA Al Hikmah"/>
    <s v="ODP-OMB-FAA/65"/>
    <s v="WO061535369"/>
    <m/>
    <m/>
    <m/>
    <n v="113.341708447361"/>
    <n v="-7.1201683809366498"/>
    <s v="MD|MYDB-20260806264569|DN00001/MN00572|SMA Al Hikmah|085230900285"/>
    <s v="MYDIGIBIZPARTNER"/>
    <m/>
    <m/>
    <m/>
    <m/>
    <m/>
    <m/>
    <m/>
    <m/>
    <s v="Management Janji"/>
    <s v="2026-08-10 15:00:00 | M Janji : (10/08/2026)  jam Pasang : 09:00  Note : hubungi pelanggan jika ingin kelokasi  "/>
    <s v="FCC"/>
    <d v="2026-11-08T18:39:50"/>
    <m/>
    <m/>
    <s v="PS"/>
    <s v="OMB"/>
    <s v="NETMONK"/>
    <n v="2026081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07:00:00"/>
    <s v="2026-08-10 15:00:00 | M Janji : (10/08/2026)  jam Pasang : 09:00  Note : hubungi pelanggan jika ingin kelokasi  "/>
    <n v="2026"/>
    <n v="8"/>
    <n v="11"/>
    <d v="2026-08-11T00:00:00"/>
    <n v="-0.29166666666424135"/>
    <x v="1"/>
  </r>
  <r>
    <n v="2363"/>
    <n v="1002515443"/>
    <n v="3"/>
    <x v="0"/>
    <n v="5"/>
    <s v="MATARAM"/>
    <s v="INNER - NUSA TENGGARA"/>
    <s v="SWE"/>
    <s v="REG"/>
    <s v="AO"/>
    <x v="0"/>
    <s v="1P INET"/>
    <s v="Completed (PS)"/>
    <s v="RBS-Regional 3"/>
    <d v="2026-08-07T18:10:56"/>
    <d v="2026-08-08T14:40:25"/>
    <n v="69361130"/>
    <m/>
    <n v="172605804112"/>
    <s v="TOKO ANANDA"/>
    <s v="ODP-SWE-FAU/77 FAU/D06/77.01"/>
    <s v="WO061199379"/>
    <m/>
    <m/>
    <m/>
    <n v="116.25655576586701"/>
    <n v="-8.5915671472383899"/>
    <s v="MD|MYDB-20260806264587|SC00001/MC00090|TOKO ANANDA|087761808261"/>
    <s v="MYDIGIBIZPARTNER"/>
    <m/>
    <m/>
    <m/>
    <m/>
    <m/>
    <m/>
    <m/>
    <m/>
    <s v="Management Janji"/>
    <s v="2026-08-08 15:00:00 | Jam pemasangan : 12.00 Info Tambahan : Hubungi pelanggan dulu sebelum ke lokasi terimakasih "/>
    <s v="FCC"/>
    <d v="2026-07-08T18:25:44"/>
    <d v="2026-08-08T15:00:00"/>
    <s v="Kendala Lainnya"/>
    <s v="PS"/>
    <s v="SWE"/>
    <s v="NETMONK"/>
    <n v="20260808"/>
    <s v="Completed"/>
    <s v="HSI Bisnis Bundling Netmonk PSB 70% - 150 Mbps"/>
    <s v="INDIBIZ"/>
    <m/>
    <m/>
    <d v="2026-08-08T15:00:00"/>
    <s v="2026-08-08 15:00:00 | Jam pemasangan : 12.00 Info Tambahan : Hubungi pelanggan dulu sebelum ke lokasi terimakasih "/>
    <n v="2026"/>
    <n v="8"/>
    <n v="8"/>
    <d v="2026-08-08T00:00:00"/>
    <n v="-0.625"/>
    <x v="1"/>
  </r>
  <r>
    <n v="2364"/>
    <n v="1002511698"/>
    <n v="3"/>
    <x v="7"/>
    <n v="4"/>
    <s v="SOLO"/>
    <s v="INNER - SOLO JATENG TIMUR"/>
    <s v="SLO"/>
    <s v="REG"/>
    <s v="AO"/>
    <x v="0"/>
    <s v="1P VOICE"/>
    <s v="Completed (PS)"/>
    <s v="RBS-Regional 3"/>
    <d v="2026-08-06T10:03:27"/>
    <d v="2026-08-07T23:21:20"/>
    <n v="69359698"/>
    <n v="2715722888"/>
    <m/>
    <s v="RS INDRIATI SOLOBARU"/>
    <s v="ODP-SLO-FK/067"/>
    <s v="WO061115702"/>
    <m/>
    <m/>
    <m/>
    <n v="110.80818960000001"/>
    <n v="-7.6112785000000001"/>
    <s v="AMRBS;960218/Candra Evita Tryariestya/TREG4SOLO/Johanes Adinda Chrisanta/085647023363/edp.rsindriati@gmail.com/PSB TLP ONLY ABODEMEN 48.100, JANGAN DIREVOKE KARENA PAKAI NO CANTIK"/>
    <s v="Account Manager"/>
    <m/>
    <m/>
    <m/>
    <m/>
    <m/>
    <m/>
    <m/>
    <m/>
    <s v="Management Janji"/>
    <s v="2026-08-07 15:00:00|Jam pemasangan : 12.00 Info Tambahan : Hubungi pelanggan dulu sebelum ke lokasi terimakasih |40951378|MYDITA"/>
    <s v="FCC"/>
    <d v="2026-06-08T10:10:02"/>
    <m/>
    <m/>
    <s v="PS"/>
    <s v="SLO"/>
    <s v="NO ADDON"/>
    <n v="20260807"/>
    <s v="Completed"/>
    <s v="- IPPBX4_IPADD_1154;Biaya PSB Layanan IP PBX ~ IPADD(IPPBX4)[500000]  - BWY DL;BWY DL ~ Saluran Dua Arah(BothWay)[0]  - E23057;E23057 ~ ES23 - Paket HSI Bisnis Basic Phone (PHONE)[0]  - E23057~null~44873;E23057||11||Abodemen 0[0]  - E23057~null~E23057_IN8"/>
    <s v="INDIBIZ"/>
    <m/>
    <m/>
    <d v="2026-08-07T15:00:00"/>
    <s v="2026-08-07 15:00:00|Jam pemasangan : 12.00 Info Tambahan : Hubungi pelanggan dulu sebelum ke lokasi terimakasih |40951378|MYDITA"/>
    <n v="2026"/>
    <n v="8"/>
    <n v="7"/>
    <d v="2026-08-07T00:00:00"/>
    <n v="-0.625"/>
    <x v="1"/>
  </r>
  <r>
    <n v="2365"/>
    <n v="1002521260"/>
    <n v="3"/>
    <x v="3"/>
    <n v="5"/>
    <s v="SBY UTARA"/>
    <s v="LAMONGAN"/>
    <s v="BBA"/>
    <s v="REG"/>
    <s v="AO"/>
    <x v="0"/>
    <s v="1P INET"/>
    <s v="Completed (PS)"/>
    <s v="RBS-Regional 3"/>
    <d v="2026-08-12T08:43:56"/>
    <d v="2026-08-12T15:24:20"/>
    <n v="69363852"/>
    <m/>
    <n v="152441211808"/>
    <s v="SPBU 54.622.05"/>
    <s v="ODP-BBA-FAJ/96 FAJ/D08/96.01"/>
    <s v="WO061554388"/>
    <m/>
    <m/>
    <m/>
    <n v="112.162963"/>
    <n v="-7.10867"/>
    <s v="|MN02646|MYIA-093579391010/POI/moh bintang febriant/085100991157/mitragasindopratama5462205@gmail.com"/>
    <s v="MYIB_ASSISTANT"/>
    <m/>
    <m/>
    <m/>
    <m/>
    <m/>
    <m/>
    <m/>
    <m/>
    <s v="Management Janji"/>
    <s v="2026-08-13 10:00:00 | Nama PIC : Bp Yupito No HP : 085100991157 No Alt : - M Janji :  13 Agustus 2026 Jam Pasang : Pagi / Siang Note : hubungi pelanggan jika ingin kelokasi"/>
    <s v="FCC"/>
    <d v="2026-12-08T08:55:52"/>
    <d v="2026-08-13T10:00:00"/>
    <m/>
    <s v="PS"/>
    <s v="BBA"/>
    <s v="NO ADDON"/>
    <n v="20260812"/>
    <s v="Completed"/>
    <s v="HSI Bisnis Promo HUT Telkom PSB 70% - 50 Mbps"/>
    <s v="INDIBIZ"/>
    <m/>
    <m/>
    <d v="2026-08-13T10:00:00"/>
    <s v="2026-08-13 10:00:00 | Nama PIC : Bp Yupito No HP : 085100991157 No Alt : - M Janji :  13 Agustus 2026 Jam Pasang : Pagi / Siang Note : hubungi pelanggan jika ingin kelokasi"/>
    <n v="2026"/>
    <n v="8"/>
    <n v="12"/>
    <d v="2026-08-12T00:00:00"/>
    <n v="-1.4166666666642413"/>
    <x v="1"/>
  </r>
  <r>
    <n v="2366"/>
    <n v="1002516021"/>
    <n v="3"/>
    <x v="2"/>
    <n v="4"/>
    <s v="PURWOKERTO"/>
    <s v="CILACAP"/>
    <s v="KRY"/>
    <s v="REG"/>
    <s v="AO"/>
    <x v="0"/>
    <s v="1P INET"/>
    <s v="102 | FOLLOW UP COMPLETED"/>
    <s v="RBS-Regional 3"/>
    <d v="2026-08-08T14:16:56"/>
    <d v="2026-08-09T11:16:35"/>
    <n v="69361512"/>
    <m/>
    <n v="143385101825"/>
    <s v="PONDOK PESANTREN MADRASAH TSANAWIYAH WATHONNIYAH ISLAMIYYAH"/>
    <s v="ODP-KRY-FK/013"/>
    <s v="WO061267958"/>
    <m/>
    <m/>
    <m/>
    <n v="109.289160283906"/>
    <n v="-7.5965705368032399"/>
    <s v="|MC00213|MYIA-021445685851/POI/SUNARYO/088226611123/mtsmwi@yahoo.com"/>
    <s v="MYIB_ASSISTANT"/>
    <m/>
    <m/>
    <m/>
    <m/>
    <m/>
    <m/>
    <m/>
    <m/>
    <s v="Management Janji"/>
    <s v="2026-08-12 13:00:00 | M Janji : 12 agustus 2026 jam Pasang : siang  Note : hubungi pelanggan jika ingin kelokasi "/>
    <s v="FCC"/>
    <d v="2026-08-08T14:25:43"/>
    <d v="2026-08-12T13:00:00"/>
    <s v="FALLOUT HOMEPASS"/>
    <s v="REVOKE"/>
    <s v="KRY"/>
    <s v="NO ADDON"/>
    <m/>
    <s v="Follow Up Revoke Completed, New Order ID : SC1002516401"/>
    <s v="HSI Bisnis Promo HUT Telkom PSB 70% - 150 Mbps"/>
    <s v="INDIBIZ"/>
    <m/>
    <m/>
    <d v="2026-08-12T13:00:00"/>
    <s v="2026-08-12 13:00:00 | M Janji : 12 agustus 2026 jam Pasang : siang  Note : hubungi pelanggan jika ingin kelokasi "/>
    <m/>
    <m/>
    <m/>
    <e v="#NUM!"/>
    <e v="#NUM!"/>
    <x v="0"/>
  </r>
  <r>
    <n v="2367"/>
    <n v="1002510065"/>
    <n v="3"/>
    <x v="1"/>
    <n v="5"/>
    <s v="KEDIRI"/>
    <s v="NGANJUK"/>
    <s v="NJK"/>
    <s v="REG"/>
    <s v="AO"/>
    <x v="0"/>
    <s v="1P INET"/>
    <s v="Completed (PS)"/>
    <s v="RBS-Regional 3"/>
    <d v="2026-08-05T10:49:56"/>
    <d v="2026-08-05T13:35:57"/>
    <n v="69358917"/>
    <m/>
    <n v="152611229845"/>
    <s v="KEDAI SULTAN"/>
    <s v="ODP-NJK-FAJ/51 FAJ/D06/51.01"/>
    <s v="WO060962956"/>
    <m/>
    <m/>
    <m/>
    <n v="111.825032159686"/>
    <n v="-7.7098028833542003"/>
    <s v="MD|MYDB-20260804264323|DN00001/MN02309|KEDAI SULTAN|082121210958"/>
    <s v="MYDIGIBIZPARTNER"/>
    <m/>
    <m/>
    <m/>
    <m/>
    <m/>
    <m/>
    <m/>
    <m/>
    <s v="Management Janji"/>
    <s v="2026-08-06 08:00:00 | Jam pemasangan : 12.00 Info Tambahan : Hubungi pelanggan dulu sebelum ke lokasi terimakasih "/>
    <s v="FCC"/>
    <d v="2026-05-08T10:54:57"/>
    <d v="2026-08-06T08:00:00"/>
    <m/>
    <s v="PS"/>
    <s v="NJK"/>
    <s v="NO ADDON"/>
    <n v="20260805"/>
    <s v="Completed"/>
    <s v="HSI Bisnis Promo HUT Telkom PSB 70% - 200 Mbps"/>
    <s v="INDIBIZ"/>
    <m/>
    <m/>
    <d v="2026-08-06T08:00:00"/>
    <s v="2026-08-06 08:00:00 | Jam pemasangan : 12.00 Info Tambahan : Hubungi pelanggan dulu sebelum ke lokasi terimakasih "/>
    <n v="2026"/>
    <n v="8"/>
    <n v="5"/>
    <d v="2026-08-05T00:00:00"/>
    <n v="-1.3333333333357587"/>
    <x v="1"/>
  </r>
  <r>
    <n v="2368"/>
    <n v="1002524380"/>
    <n v="3"/>
    <x v="6"/>
    <n v="5"/>
    <s v="SIDOARJO"/>
    <s v="MOJOKERTO"/>
    <s v="MRT"/>
    <s v="REG"/>
    <s v="AO"/>
    <x v="0"/>
    <m/>
    <s v="Completed (PS)"/>
    <s v="RBS-Regional 3"/>
    <d v="2026-08-13T14:02:50"/>
    <d v="2026-08-14T18:35:26"/>
    <n v="69365201"/>
    <m/>
    <n v="152312243273"/>
    <s v="KELURAHAN DESA GEBANGMALANG"/>
    <s v="ODP-MRT-FAT/033"/>
    <s v="WO061750011"/>
    <m/>
    <m/>
    <m/>
    <n v="112.4654173"/>
    <n v="-7.4815414999999996"/>
    <s v="|MN02271|/KELURAHAN DESA GEBANGMALANG/WINBACK 2.0 HSI B2B (1:2) 50MBPS 320RB PSB DISC 70%//desagebangmalang@gmail.com/FARIZA ZILFANA PUTRI/85706036069"/>
    <s v="Sales Force DBS"/>
    <m/>
    <m/>
    <m/>
    <m/>
    <m/>
    <m/>
    <m/>
    <m/>
    <s v="Management Janji"/>
    <s v="2026-08-15 13:00:00|Nama PIC : Ibu Fariza No HP : 085706036069 No Alt : - M Janji :  Aktivasi Jam Pasang : Aktivasi Note : hubungi pelanggan jika ingin kelokasi|40951378|MYDITA"/>
    <s v="FCC"/>
    <s v="13-08-2026 14:39:50"/>
    <d v="2026-08-15T13:00:00"/>
    <m/>
    <s v="PS"/>
    <s v="MRT"/>
    <s v="NO ADDON"/>
    <n v="202608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5T13:00:00"/>
    <s v="2026-08-15 13:00:00|Nama PIC : Ibu Fariza No HP : 085706036069 No Alt : - M Janji :  Aktivasi Jam Pasang : Aktivasi Note : hubungi pelanggan jika ingin kelokasi|40951378|MYDITA"/>
    <n v="2026"/>
    <n v="8"/>
    <n v="14"/>
    <d v="2026-08-14T00:00:00"/>
    <n v="-1.5416666666642413"/>
    <x v="1"/>
  </r>
  <r>
    <n v="2369"/>
    <n v="1002525181"/>
    <n v="3"/>
    <x v="3"/>
    <n v="5"/>
    <s v="SBY UTARA"/>
    <s v="KENJERAN"/>
    <s v="KBL"/>
    <s v="REG"/>
    <s v="AO"/>
    <x v="0"/>
    <s v="1P INET"/>
    <s v="Completed (PS)"/>
    <s v="RBS-Regional 3"/>
    <d v="2026-08-13T18:10:56"/>
    <d v="2026-08-14T22:11:46"/>
    <n v="69365525"/>
    <m/>
    <n v="152401227428"/>
    <s v="SMP Katolik Stella Maris (Bangsal Sekolah)"/>
    <s v="ODP-KBL-FDE/01"/>
    <s v="WO061700106"/>
    <m/>
    <m/>
    <m/>
    <n v="112.7364699"/>
    <n v="-7.2463784999999996"/>
    <s v="|MN02813|MYIA-006700163614/POI/Mukriyadi/081234679138/sbysmpkstelma@gmail.com"/>
    <s v="MYIB_ASSISTANT"/>
    <m/>
    <m/>
    <m/>
    <m/>
    <m/>
    <m/>
    <m/>
    <m/>
    <s v="Management Janji"/>
    <s v="2026-08-14 15:00:00 | Nama PIC : Bp Mukriyadi No HP : 081234679138 No Alt : - M Janji :  14 Agustus 2026 Jam Pasang : Pagi / Siang Note : hubungi pelanggan jika ingin kelokasi "/>
    <s v="FCC"/>
    <s v="13-08-2026 18:25:15"/>
    <d v="2026-08-14T15:00:00"/>
    <m/>
    <s v="PS"/>
    <s v="KBL"/>
    <s v="OCA"/>
    <n v="20260814"/>
    <s v="Completed"/>
    <s v="HSI Bisnis Basic Bundling OCA Breach Checker Promo 2026 PSB 70% - 50 Mbps"/>
    <s v="INDIBIZ"/>
    <m/>
    <m/>
    <d v="2026-08-14T15:00:00"/>
    <s v="2026-08-14 15:00:00 | Nama PIC : Bp Mukriyadi No HP : 081234679138 No Alt : - M Janji :  14 Agustus 2026 Jam Pasang : Pagi / Siang Note : hubungi pelanggan jika ingin kelokasi "/>
    <n v="2026"/>
    <n v="8"/>
    <n v="14"/>
    <d v="2026-08-14T00:00:00"/>
    <n v="-0.625"/>
    <x v="1"/>
  </r>
  <r>
    <n v="2370"/>
    <n v="1002528383"/>
    <n v="3"/>
    <x v="6"/>
    <n v="5"/>
    <s v="JEMBER"/>
    <s v="BONDOWOSO"/>
    <s v="BOW"/>
    <s v="REG"/>
    <s v="AO"/>
    <x v="0"/>
    <s v="1P INET"/>
    <s v="7 | OSS - PROVISIONING ISSUED"/>
    <s v="RBS-Regional 3"/>
    <d v="2026-08-15T13:47:57"/>
    <d v="2026-08-16T13:08:09"/>
    <n v="69366931"/>
    <m/>
    <n v="152507223627"/>
    <s v="RUANG NURUL ULUM MEDIA"/>
    <s v="ODP-BOW-FAL/14 FAL/D01/14.01"/>
    <s v="WO061826302"/>
    <m/>
    <m/>
    <m/>
    <n v="113.904833"/>
    <n v="-7.8723890000000001"/>
    <s v="|MN00239|MYIA-020575930537/POI/Salman Alfarisi/082141441160/mtsnucintabon@gmail.com"/>
    <s v="MYIB_ASSISTANT"/>
    <m/>
    <m/>
    <m/>
    <m/>
    <m/>
    <m/>
    <m/>
    <m/>
    <s v="Management Janji"/>
    <s v="2026-08-16 13:00:00 | Nama Pic : BP SALMAN No Hp Pic : 082141441160 Jam Pemasangan : 08:00 - 12.00 Tanggal Pemasangan : 17 AGUSTUS 2026 Info Tambahan : Hubungi pelanggan sebelum datang ke lokasi"/>
    <s v="FCC"/>
    <s v="15-08-2026 13:54:55"/>
    <d v="2026-08-16T13:00:00"/>
    <m/>
    <s v="PI"/>
    <s v="BOW"/>
    <s v="NO ADDON"/>
    <m/>
    <s v="Provisioning Issued"/>
    <s v="HSI Bisnis Basic Promo HUT Telkom PSB 70% - 50 Mbps"/>
    <s v="INDIBIZ"/>
    <m/>
    <m/>
    <d v="2026-08-16T13:00:00"/>
    <s v="2026-08-16 13:00:00 | Nama Pic : BP SALMAN No Hp Pic : 082141441160 Jam Pemasangan : 08:00 - 12.00 Tanggal Pemasangan : 17 AGUSTUS 2026 Info Tambahan : Hubungi pelanggan sebelum datang ke lokasi"/>
    <m/>
    <m/>
    <m/>
    <e v="#NUM!"/>
    <e v="#NUM!"/>
    <x v="0"/>
  </r>
  <r>
    <n v="2371"/>
    <n v="1002531168"/>
    <n v="3"/>
    <x v="0"/>
    <n v="5"/>
    <s v="MATARAM"/>
    <s v="LOMBOK BARAT TENGAH"/>
    <s v="GER"/>
    <s v="REG"/>
    <s v="AO"/>
    <x v="0"/>
    <s v="1P INET"/>
    <s v="7 | OSS - PROVISIONING ISSUED"/>
    <s v="RBS-Regional 3"/>
    <d v="2026-08-17T15:41:57"/>
    <d v="2026-08-18T15:37:35"/>
    <n v="69368258"/>
    <m/>
    <n v="172602204110"/>
    <s v="ud air bersih"/>
    <s v="ODP-GER-FAS/56 FAS/D01/56.01"/>
    <s v="WO061942514"/>
    <m/>
    <m/>
    <m/>
    <n v="116.184095554053"/>
    <n v="-8.7222067072436698"/>
    <s v="MD|MYDB-20260816265749|SC00001/MC00149|ud air bersih|087792025442"/>
    <s v="MYDIGIBIZPARTNER"/>
    <m/>
    <m/>
    <m/>
    <m/>
    <m/>
    <m/>
    <m/>
    <m/>
    <s v="Management Janji"/>
    <s v="2026-08-18 15:00:00 | Jam Pemasangan : 08:00 - 12.00 Tanggal Pemasangan : 18/08/2026 Info Tambahan : Hubungi pelanggan sebelum datang ke lokasi"/>
    <s v="FCC"/>
    <s v="17-08-2026 15:55:05"/>
    <d v="2026-08-18T15:00:00"/>
    <m/>
    <s v="PI"/>
    <s v="GER"/>
    <s v="NO ADDON"/>
    <m/>
    <s v="Provisioning Issued"/>
    <s v="HSI Bisnis Promo HUT Telkom PSB 70% - 100 Mbps"/>
    <s v="INDIBIZ"/>
    <m/>
    <m/>
    <d v="2026-08-18T15:00:00"/>
    <s v="2026-08-18 15:00:00 | Jam Pemasangan : 08:00 - 12.00 Tanggal Pemasangan : 18/08/2026 Info Tambahan : Hubungi pelanggan sebelum datang ke lokasi"/>
    <m/>
    <m/>
    <m/>
    <e v="#NUM!"/>
    <e v="#NUM!"/>
    <x v="0"/>
  </r>
  <r>
    <n v="2372"/>
    <n v="1002506461"/>
    <n v="3"/>
    <x v="4"/>
    <n v="4"/>
    <s v="SEMARANG"/>
    <s v="INNER - SEMARANG JATENG UTARA"/>
    <s v="SSL"/>
    <s v="REG"/>
    <s v="AO"/>
    <x v="0"/>
    <s v="1P INET"/>
    <s v="Completed (PS)"/>
    <s v="RBS-Regional 3"/>
    <d v="2026-08-03T15:59:56"/>
    <d v="2026-08-04T13:59:21"/>
    <n v="69357740"/>
    <m/>
    <n v="141408117790"/>
    <s v="KEJAR SETORAN SEMARANG"/>
    <s v="ODP-SSL-FAU/019"/>
    <s v="WO060818260"/>
    <m/>
    <m/>
    <m/>
    <n v="110.4322815"/>
    <n v="-7.0059246999999996"/>
    <s v="|MN01513|MYIA-070783945561/POI/Bp Tyo/087774007256/masterkejarsetoran@gmail.com"/>
    <s v="MYIB_ASSISTANT"/>
    <m/>
    <m/>
    <m/>
    <m/>
    <m/>
    <m/>
    <m/>
    <m/>
    <s v="Management Janji"/>
    <s v="2026-08-04 13:00:00 | Tanggal Pemasangan : 04 Agustus 2026 Jam Pemasangan : 08:00 13:00 Info Tambahan : Hubungi pelanggan dulu sebelum ke lokasi terimakasih"/>
    <s v="FCC"/>
    <d v="2026-03-08T16:10:38"/>
    <d v="2026-08-04T13:00:00"/>
    <m/>
    <s v="PS"/>
    <s v="SSL"/>
    <s v="NO ADDON"/>
    <n v="20260804"/>
    <s v="Completed"/>
    <s v="HSI Bisnis Basic Promo HUT Telkom PSB 70% - 150 Mbps"/>
    <s v="INDIBIZ"/>
    <m/>
    <m/>
    <d v="2026-08-04T13:00:00"/>
    <s v="2026-08-04 13:00:00 | Tanggal Pemasangan : 04 Agustus 2026 Jam Pemasangan : 08:00 13:00 Info Tambahan : Hubungi pelanggan dulu sebelum ke lokasi terimakasih"/>
    <n v="2026"/>
    <n v="8"/>
    <n v="4"/>
    <d v="2026-08-04T00:00:00"/>
    <n v="-0.54166666666424135"/>
    <x v="1"/>
  </r>
  <r>
    <n v="2373"/>
    <n v="1002530645"/>
    <n v="3"/>
    <x v="6"/>
    <n v="5"/>
    <s v="SIDOARJO"/>
    <s v="MOJOKERTO"/>
    <s v="MIP"/>
    <s v="REG"/>
    <s v="AO"/>
    <x v="0"/>
    <m/>
    <s v="QC MIA - INVALID QUALITY CONTROL MIA"/>
    <s v="RBS-Regional 3"/>
    <d v="2026-08-17T11:08:05"/>
    <d v="2026-08-17T11:39:46"/>
    <n v="69367937"/>
    <m/>
    <n v="152313204553"/>
    <s v="WARKOP LEGEND"/>
    <s v="ODP-MIP-FE/30"/>
    <m/>
    <m/>
    <m/>
    <m/>
    <n v="112.390987"/>
    <n v="-7.426946"/>
    <s v="|MN02271|/WARKOP LEGEND/WINBACK HSI B2B + OCA BREACH CHECKER  (1:1) 200MBPS 920,5RB PSB DISC 70%//erlitasari535@gmail.com/VIKO ARDIANTO/85194570176"/>
    <s v="Sales Force DBS"/>
    <m/>
    <m/>
    <m/>
    <m/>
    <m/>
    <m/>
    <m/>
    <m/>
    <m/>
    <m/>
    <m/>
    <s v="17-08-2026 11:10:12"/>
    <m/>
    <m/>
    <s v="QC1"/>
    <s v="MIP"/>
    <s v="OCA"/>
    <m/>
    <s v="QC MIA - INVALID QUALITY CONTROL MIA - Upload Kartu Identitas Tidak Sesuai - Mohon upload foto ktp tidak editan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2374"/>
    <n v="1002505973"/>
    <n v="3"/>
    <x v="0"/>
    <n v="5"/>
    <s v="KUPANG"/>
    <s v="WAINGAPU"/>
    <s v="WGP"/>
    <s v="REG"/>
    <s v="AO"/>
    <x v="0"/>
    <s v="1P INET"/>
    <s v="Completed (PS)"/>
    <s v="RBS-Regional 3"/>
    <d v="2026-08-03T12:13:56"/>
    <d v="2026-08-04T14:54:40"/>
    <n v="69357447"/>
    <m/>
    <n v="172517222495"/>
    <s v="Sumber karunia anak Indonesia"/>
    <s v="ODP-WGP-FR/15 FR/D02/15.01"/>
    <s v="WO060780461"/>
    <m/>
    <m/>
    <m/>
    <n v="120.2604204"/>
    <n v="-9.6529159"/>
    <s v="|MN00122|MYIA-091437235739/POI/Yohanis Yanggu Yamar/082247542248/sukaindonesiaa@gmail.com"/>
    <s v="MYIB_ASSISTANT"/>
    <m/>
    <m/>
    <m/>
    <m/>
    <m/>
    <m/>
    <m/>
    <m/>
    <s v="Management Janji"/>
    <s v="2026-08-05 08:00:00 | Nama PIC : Audre No HP : 082247542248 Alt : 085811134054 M Janji : 04/08/2026 Jam Pasang : 08.00 - 13:00  NoteÃ‚Â :  hubungi terlebih dahulu sebelum kelokasi"/>
    <s v="FCC"/>
    <d v="2026-03-08T12:25:25"/>
    <d v="2026-08-05T08:00:00"/>
    <m/>
    <s v="PS"/>
    <s v="WGP"/>
    <s v="NO ADDON"/>
    <n v="20260804"/>
    <s v="Completed"/>
    <s v="HSI Bisnis Promo HUT Telkom PSB 70% - 50 Mbps"/>
    <s v="INDIBIZ"/>
    <m/>
    <m/>
    <d v="2026-08-05T08:00:00"/>
    <s v="2026-08-05 08:00:00 | Nama PIC : Audre No HP : 082247542248 Alt : 085811134054 M Janji : 04/08/2026 Jam Pasang : 08.00 - 13:00  NoteÃ‚Â :  hubungi terlebih dahulu sebelum kelokasi"/>
    <n v="2026"/>
    <n v="8"/>
    <n v="4"/>
    <d v="2026-08-04T00:00:00"/>
    <n v="-1.3333333333357587"/>
    <x v="1"/>
  </r>
  <r>
    <n v="2375"/>
    <n v="1002512160"/>
    <n v="3"/>
    <x v="7"/>
    <n v="4"/>
    <s v="KUDUS"/>
    <s v="BLORA"/>
    <s v="CEP"/>
    <s v="REG"/>
    <s v="AO"/>
    <x v="0"/>
    <s v="1P INET"/>
    <s v="Completed (PS)"/>
    <s v="RBS-Regional 3"/>
    <d v="2026-08-06T11:52:56"/>
    <d v="2026-08-08T09:07:31"/>
    <n v="69359888"/>
    <m/>
    <n v="142552107745"/>
    <s v="ERABLUE SURABAYA (CEPU)"/>
    <s v="ODP-CEP-FE/010 FE/D03/010.01"/>
    <s v="WO061062996"/>
    <m/>
    <m/>
    <m/>
    <n v="111.594678"/>
    <n v="-7.1478570000000001"/>
    <s v="|MN02587|MYIA-086983113350/POI/HASBIBINTARO SHIDDIQ/081249549394/nextperdanaone@gmail.com"/>
    <s v="MYIB_ASSISTANT"/>
    <m/>
    <m/>
    <m/>
    <m/>
    <m/>
    <m/>
    <m/>
    <m/>
    <s v="Management Janji"/>
    <s v="2026-08-07 08:00:00 | Nama PIC : bapak hasbi No HP : 081249549394 Alt :  M Janji : (JUMAT/7/AGUSTUS/2026) jam Pasang : 09:00 Note : hubungi pelanggan jika ingin kelokasi"/>
    <s v="FCC"/>
    <d v="2026-06-08T11:54:59"/>
    <d v="2026-08-07T08:00:00"/>
    <m/>
    <s v="PS"/>
    <s v="CEP"/>
    <s v="NO ADDON"/>
    <n v="20260808"/>
    <s v="Completed"/>
    <s v="HSI Bisnis PSB 70% - 50 Mbps"/>
    <s v="INDIBIZ"/>
    <m/>
    <m/>
    <d v="2026-08-07T08:00:00"/>
    <s v="2026-08-07 08:00:00 | Nama PIC : bapak hasbi No HP : 081249549394 Alt :  M Janji : (JUMAT/7/AGUSTUS/2026) jam Pasang : 09:00 Note : hubungi pelanggan jika ingin kelokasi"/>
    <n v="2026"/>
    <n v="8"/>
    <n v="8"/>
    <d v="2026-08-08T00:00:00"/>
    <n v="0.66666666666424135"/>
    <x v="1"/>
  </r>
  <r>
    <n v="2376"/>
    <n v="1002534493"/>
    <n v="3"/>
    <x v="0"/>
    <n v="5"/>
    <s v="MATARAM"/>
    <s v="LOMBOK BARAT TENGAH"/>
    <s v="PRY"/>
    <s v="REG"/>
    <s v="AO"/>
    <x v="0"/>
    <m/>
    <s v="Completed (PS)"/>
    <s v="RBS-Regional 3"/>
    <d v="2026-08-18T17:26:59"/>
    <d v="2026-08-18T19:36:00"/>
    <n v="69368838"/>
    <m/>
    <n v="172603791437"/>
    <s v="Toko Safii"/>
    <s v="ODP-PYA-FAN/96"/>
    <s v="WO062046513"/>
    <m/>
    <m/>
    <m/>
    <n v="116.334663837525"/>
    <n v="-8.5880992022480207"/>
    <s v="MD|MYDB-20260817265908|SC00001/MC00046|Toko Safii|081805780681"/>
    <s v="MYDIGIBIZPARTNER"/>
    <m/>
    <m/>
    <m/>
    <m/>
    <m/>
    <m/>
    <m/>
    <m/>
    <s v="Management Janji"/>
    <s v="2026-08-20 15:00:00 | Jam Pemasangan : 08:00 - 12.00  Tanggal Pemasangan :19/08/2025  Info Tambahan : Hubungi pelanggan sebelum datang ke lokasi"/>
    <s v="FCC"/>
    <s v="18-08-2026 17:40:04"/>
    <m/>
    <m/>
    <s v="PS"/>
    <s v="PRY"/>
    <s v="NO ADDON"/>
    <n v="2026081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8T07:00:00"/>
    <s v="2026-08-20 15:00:00 | Jam Pemasangan : 08:00 - 12.00  Tanggal Pemasangan :19/08/2025  Info Tambahan : Hubungi pelanggan sebelum datang ke lokasi"/>
    <n v="2026"/>
    <n v="8"/>
    <n v="18"/>
    <d v="2026-08-18T00:00:00"/>
    <n v="-0.29166666666424135"/>
    <x v="1"/>
  </r>
  <r>
    <n v="2377"/>
    <n v="1002518804"/>
    <n v="3"/>
    <x v="3"/>
    <n v="5"/>
    <s v="SBY UTARA"/>
    <s v="TANDES"/>
    <s v="TNS"/>
    <s v="REG"/>
    <s v="AO"/>
    <x v="0"/>
    <s v="1P INET"/>
    <s v="Completed (PS)"/>
    <s v="RBS-Regional 3"/>
    <d v="2026-08-11T08:04:58"/>
    <d v="2026-08-11T22:24:40"/>
    <n v="69362846"/>
    <m/>
    <n v="152409278340"/>
    <s v="AGEN BRILINK DONOWATI"/>
    <s v="ODP-TDS-FBG/35 FBG/D04/35.01"/>
    <s v="WO061457461"/>
    <m/>
    <m/>
    <m/>
    <n v="112.69767109999999"/>
    <n v="-7.2659530999999999"/>
    <s v="MD|MYDB-20260810264884|DN00001/MN00443|AGEN BRILINK DONOWATI|085117489526"/>
    <s v="MYDIGIBIZPARTNER"/>
    <m/>
    <m/>
    <m/>
    <m/>
    <m/>
    <m/>
    <m/>
    <m/>
    <s v="Management Janji"/>
    <s v="2026-08-12 13:00:00 | Tanggal Pemasangan : 12 Agustus 2026 Jam Pemasangan : 08:00 13:00 Info Tambahan : Hubungi pelanggan dulu sebelum ke lokasi terimakasih"/>
    <s v="FCC"/>
    <d v="2026-11-08T08:10:38"/>
    <d v="2026-08-12T13:00:00"/>
    <m/>
    <s v="PS"/>
    <s v="TNS"/>
    <s v="NO ADDON"/>
    <n v="20260811"/>
    <s v="Completed"/>
    <s v="HSI Bisnis Promo HUT Telkom PSB 70% - 50 Mbps"/>
    <s v="INDIBIZ"/>
    <m/>
    <m/>
    <d v="2026-08-12T13:00:00"/>
    <s v="2026-08-12 13:00:00 | Tanggal Pemasangan : 12 Agustus 2026 Jam Pemasangan : 08:00 13:00 Info Tambahan : Hubungi pelanggan dulu sebelum ke lokasi terimakasih"/>
    <n v="2026"/>
    <n v="8"/>
    <n v="11"/>
    <d v="2026-08-11T00:00:00"/>
    <n v="-1.5416666666642413"/>
    <x v="1"/>
  </r>
  <r>
    <n v="2378"/>
    <n v="1002505987"/>
    <n v="3"/>
    <x v="1"/>
    <n v="5"/>
    <s v="KEDIRI"/>
    <s v="TULUNGAGUNG"/>
    <s v="TUL"/>
    <s v="REG"/>
    <s v="AO"/>
    <x v="0"/>
    <s v="1P INET"/>
    <s v="Completed (PS)"/>
    <s v="RBS-Regional 3"/>
    <d v="2026-08-03T12:28:57"/>
    <d v="2026-08-04T15:34:46"/>
    <n v="69357452"/>
    <m/>
    <n v="152606246370"/>
    <s v="PT. PUTRA SURYA MANDIRI SEJAHTERA"/>
    <s v="ODP-TUL-FAL/67 FAL/D03/67.01"/>
    <s v="WO060782530"/>
    <m/>
    <m/>
    <m/>
    <n v="111.900997012853"/>
    <n v="-8.0732220346341208"/>
    <s v="MD|MYDB-20260803264243|DC20015/MC20183|PT. PUTRA SURYA MANDIRI SEJAHTERA|081227646666"/>
    <s v="MYDIGIBIZPARTNER"/>
    <m/>
    <m/>
    <m/>
    <m/>
    <m/>
    <m/>
    <m/>
    <m/>
    <s v="Management Janji"/>
    <s v="2026-08-04 13:00:00 | JAM : 08:00 TGL : 4 AGUSTUS  2026 CATATAN : HUBUNGI PELANGGAN SEBELUM BERKUNJUNG UNTUK PEMASANGAN "/>
    <s v="FCC"/>
    <d v="2026-03-08T12:40:00"/>
    <d v="2026-08-04T13:00:00"/>
    <m/>
    <s v="PS"/>
    <s v="TUL"/>
    <s v="NO ADDON"/>
    <n v="20260804"/>
    <s v="Completed"/>
    <s v="HSI Bisnis PSB 70% - 75 Mbps"/>
    <s v="INDIBIZ"/>
    <m/>
    <m/>
    <d v="2026-08-04T13:00:00"/>
    <s v="2026-08-04 13:00:00 | JAM : 08:00 TGL : 4 AGUSTUS  2026 CATATAN : HUBUNGI PELANGGAN SEBELUM BERKUNJUNG UNTUK PEMASANGAN "/>
    <n v="2026"/>
    <n v="8"/>
    <n v="4"/>
    <d v="2026-08-04T00:00:00"/>
    <n v="-0.54166666666424135"/>
    <x v="1"/>
  </r>
  <r>
    <n v="2379"/>
    <n v="1002504347"/>
    <n v="3"/>
    <x v="5"/>
    <n v="5"/>
    <s v="DENPASAR"/>
    <s v="SANUR"/>
    <s v="KLM"/>
    <s v="REG"/>
    <s v="AO"/>
    <x v="0"/>
    <s v="1P INET"/>
    <s v="Completed (PS)"/>
    <s v="RBS-Regional 3"/>
    <d v="2026-08-01T10:19:57"/>
    <d v="2026-08-02T17:57:29"/>
    <n v="69356625"/>
    <m/>
    <n v="172401793316"/>
    <s v="PT. WINOD RITEL INDONESIA ,"/>
    <s v="ODP-KLM-FBY/66 FBY/D01/66.01"/>
    <s v="WO060626837"/>
    <m/>
    <m/>
    <m/>
    <n v="115.2305997"/>
    <n v="-8.6845496000000004"/>
    <s v="|MN02229|MYIA-050789311209/POI/CHRISTIAN DWI PRATIKNO/085179902303/winoddenpasar@gmail.com"/>
    <s v="MYIB_ASSISTANT"/>
    <m/>
    <m/>
    <m/>
    <m/>
    <m/>
    <m/>
    <m/>
    <m/>
    <s v="Management Janji"/>
    <s v="2026-08-02 08:00:00 | M Janji : (02/08/2026) jam Pasang : 09:00 Note : hubungi pelanggan jika ingin kelokasi"/>
    <s v="FCC"/>
    <d v="2026-01-08T10:25:16"/>
    <d v="2026-08-02T08:00:00"/>
    <m/>
    <s v="PS"/>
    <s v="KLM"/>
    <s v="NO ADDON"/>
    <n v="20260802"/>
    <s v="Completed"/>
    <s v="HSI Bisnis Basic Promo HUT Telkom PSB 70% - 75 Mbps"/>
    <s v="INDIBIZ"/>
    <m/>
    <m/>
    <d v="2026-08-02T08:00:00"/>
    <s v="2026-08-02 08:00:00 | M Janji : (02/08/2026) jam Pasang : 09:00 Note : hubungi pelanggan jika ingin kelokasi"/>
    <n v="2026"/>
    <n v="8"/>
    <n v="2"/>
    <d v="2026-08-02T00:00:00"/>
    <n v="-0.33333333333575865"/>
    <x v="1"/>
  </r>
  <r>
    <n v="2380"/>
    <n v="1002517415"/>
    <n v="3"/>
    <x v="2"/>
    <n v="4"/>
    <s v="YOGYAKARTA"/>
    <s v="INNER - YOGYA JATENG SELATAN"/>
    <s v="BBS"/>
    <s v="REG"/>
    <s v="AO"/>
    <x v="0"/>
    <m/>
    <s v="100 | REVOKE COMPLETED"/>
    <s v="RBS-Regional 2"/>
    <d v="2026-08-10T11:26:02"/>
    <d v="2026-08-13T11:00:41"/>
    <n v="68988943"/>
    <m/>
    <n v="146131120575"/>
    <s v="PT. SECURINDO PACKATAMA INDONESIA"/>
    <s v="ODP-BBS-FG/037"/>
    <s v="WO061393379"/>
    <m/>
    <m/>
    <m/>
    <n v="110.4013092"/>
    <n v="-7.7817561"/>
    <s v="AMRBS;950223;ALDHIAZ;JKT OUTER;HSI Bisnis PSB 70% - 50 Mbps - (439000);CP Lily Ismalia 089687353200 ALT 081383755100;promotion@secureparking.co.id  "/>
    <s v="Account Manager"/>
    <m/>
    <m/>
    <m/>
    <m/>
    <m/>
    <m/>
    <m/>
    <m/>
    <s v="Management Janji"/>
    <s v="2026-08-11 15:00:00|Nama PIC : PT. SECURINDO PACKATAMA INDONESIA No HP : 089687353200 Alt :  M Janji : (SELASA/11/AGUSTUS/2026) jam Pasang : 09:00 Note : hubungi pelanggan jika ingin kelokasi|40961371|MYDITA"/>
    <s v="FCC"/>
    <d v="2026-10-08T11:40:04"/>
    <d v="2026-08-11T15:00:00"/>
    <s v="Kendala Teknik"/>
    <s v="REVOKE"/>
    <s v="BBS"/>
    <s v="NO ADDON"/>
    <m/>
    <s v="Revoke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15:00:00"/>
    <s v="2026-08-11 15:00:00|Nama PIC : PT. SECURINDO PACKATAMA INDONESIA No HP : 089687353200 Alt :  M Janji : (SELASA/11/AGUSTUS/2026) jam Pasang : 09:00 Note : hubungi pelanggan jika ingin kelokasi|40961371|MYDITA"/>
    <m/>
    <m/>
    <m/>
    <e v="#NUM!"/>
    <e v="#NUM!"/>
    <x v="0"/>
  </r>
  <r>
    <n v="2381"/>
    <n v="1002513766"/>
    <n v="3"/>
    <x v="0"/>
    <n v="5"/>
    <s v="MATARAM"/>
    <s v="BIMA"/>
    <s v="DMP"/>
    <s v="REG"/>
    <s v="AO"/>
    <x v="0"/>
    <m/>
    <s v="Completed (PS)"/>
    <s v="RBS-Regional 3"/>
    <d v="2026-08-07T09:05:03"/>
    <d v="2026-08-07T13:50:56"/>
    <n v="69358680"/>
    <m/>
    <n v="172611786194"/>
    <s v="toko Sentral jaya"/>
    <s v="ODP-DMP-FAE/32"/>
    <s v="WO061135629"/>
    <m/>
    <m/>
    <m/>
    <n v="118.46000119999999"/>
    <n v="-8.5314552999999993"/>
    <s v="|MN02363|MYIA-085990006482/POI/alfian LEONARD tannaya /082145830000/oppohera97@gmail.com"/>
    <s v="Sales Profesional"/>
    <m/>
    <m/>
    <m/>
    <m/>
    <m/>
    <m/>
    <m/>
    <m/>
    <s v="Management Janji"/>
    <s v="2026-08-05 15:00:00 | Nama Pic : bp alfian   No Hp Pic : 082145830000  No alt : -  Jam Pemasangan : pagi   Tanggal Pemasangan : 5 Agustus 2026"/>
    <s v="FCC"/>
    <d v="2026-07-08T09:10:56"/>
    <m/>
    <m/>
    <s v="PS"/>
    <s v="DMP"/>
    <s v="NO ADDON"/>
    <n v="202608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07:00:00"/>
    <s v="2026-08-05 15:00:00 | Nama Pic : bp alfian   No Hp Pic : 082145830000  No alt : -  Jam Pemasangan : pagi   Tanggal Pemasangan : 5 Agustus 2026"/>
    <n v="2026"/>
    <n v="8"/>
    <n v="7"/>
    <d v="2026-08-07T00:00:00"/>
    <n v="-0.29166666666424135"/>
    <x v="1"/>
  </r>
  <r>
    <n v="2382"/>
    <n v="1002506207"/>
    <n v="3"/>
    <x v="0"/>
    <n v="5"/>
    <s v="MATARAM"/>
    <s v="LOMBOK BARAT TENGAH"/>
    <s v="PRY"/>
    <s v="REG"/>
    <s v="AO"/>
    <x v="0"/>
    <s v="1P INET"/>
    <s v="Completed (PS)"/>
    <s v="RBS-Regional 3"/>
    <d v="2026-08-03T14:13:57"/>
    <d v="2026-08-04T14:31:44"/>
    <n v="69357593"/>
    <m/>
    <n v="172603791527"/>
    <s v="Bengkel Saepudin"/>
    <s v="ODP-PYA-FAQ/64 FAQ/D05/64.01"/>
    <s v="WO060800484"/>
    <m/>
    <m/>
    <m/>
    <n v="116.34333360940199"/>
    <n v="-8.6760711724175295"/>
    <s v="MD|MYDB-20260803264264|SC00001/MC00046|Bengkel Saepudin|081917360777"/>
    <s v="MYDIGIBIZPARTNER"/>
    <m/>
    <m/>
    <m/>
    <m/>
    <m/>
    <m/>
    <m/>
    <m/>
    <s v="Management Janji"/>
    <s v="2026-08-04 13:00:00 | Nama : BP SAEPUDIN  No Hp : 081917360777 No Alt :  Tgl Pemasangan : 04 Agustus 2026 Interval : PAGI  Note : Hubungi pelanggan terlebih dahulu"/>
    <s v="FCC"/>
    <d v="2026-03-08T14:40:09"/>
    <d v="2026-08-04T13:00:00"/>
    <m/>
    <s v="PS"/>
    <s v="PRY"/>
    <s v="NO ADDON"/>
    <n v="20260804"/>
    <s v="Completed"/>
    <s v="HSI Bisnis PSB 70% - 150 Mbps"/>
    <s v="INDIBIZ"/>
    <m/>
    <m/>
    <d v="2026-08-04T13:00:00"/>
    <s v="2026-08-04 13:00:00 | Nama : BP SAEPUDIN  No Hp : 081917360777 No Alt :  Tgl Pemasangan : 04 Agustus 2026 Interval : PAGI  Note : Hubungi pelanggan terlebih dahulu"/>
    <n v="2026"/>
    <n v="8"/>
    <n v="4"/>
    <d v="2026-08-04T00:00:00"/>
    <n v="-0.54166666666424135"/>
    <x v="1"/>
  </r>
  <r>
    <n v="2383"/>
    <n v="1002506060"/>
    <n v="3"/>
    <x v="1"/>
    <n v="5"/>
    <s v="MADIUN"/>
    <s v="TUBAN"/>
    <s v="BCR"/>
    <s v="REG"/>
    <s v="AO"/>
    <x v="0"/>
    <s v="1P INET"/>
    <s v="Completed (PS)"/>
    <s v="RBS-Regional 3"/>
    <d v="2026-08-03T13:13:58"/>
    <d v="2026-08-04T14:53:00"/>
    <n v="69357479"/>
    <m/>
    <n v="152648206699"/>
    <s v="SPBU 5362328"/>
    <s v="ODP-BCR-FAD/59 FAD/D06/59.01"/>
    <s v="WO060789043"/>
    <m/>
    <m/>
    <m/>
    <n v="111.801662072539"/>
    <n v="-6.7924671514779904"/>
    <s v="MD|MYDB-20260803264230|DN00001/MN01285|SPBU 5362328|087748027809"/>
    <s v="MYDIGIBIZPARTNER"/>
    <m/>
    <m/>
    <m/>
    <m/>
    <m/>
    <m/>
    <m/>
    <m/>
    <s v="Management Janji"/>
    <s v="2026-08-04 13:00:00 |  M Janji : (04/08/2026) jam Pasang : 09:00 Note : hubungi pelanggan jika ingin kelokasi"/>
    <s v="FCC"/>
    <d v="2026-03-08T13:25:40"/>
    <d v="2026-08-04T13:00:00"/>
    <m/>
    <s v="PS"/>
    <s v="BCR"/>
    <s v="NO ADDON"/>
    <n v="20260804"/>
    <s v="Completed"/>
    <s v="HSI Bisnis Promo HUT Telkom PSB 70% - 50 Mbps"/>
    <s v="INDIBIZ"/>
    <m/>
    <m/>
    <d v="2026-08-04T13:00:00"/>
    <s v="2026-08-04 13:00:00 |  M Janji : (04/08/2026) jam Pasang : 09:00 Note : hubungi pelanggan jika ingin kelokasi"/>
    <n v="2026"/>
    <n v="8"/>
    <n v="4"/>
    <d v="2026-08-04T00:00:00"/>
    <n v="-0.54166666666424135"/>
    <x v="1"/>
  </r>
  <r>
    <n v="2384"/>
    <n v="1002520175"/>
    <n v="3"/>
    <x v="3"/>
    <n v="5"/>
    <s v="SBY SELATAN"/>
    <s v="KETINTANG"/>
    <s v="WRU"/>
    <s v="REG"/>
    <s v="AO"/>
    <x v="0"/>
    <s v="1P INET"/>
    <s v="100 | REVOKE COMPLETED"/>
    <s v="RBS-Regional 3"/>
    <d v="2026-08-11T14:22:57"/>
    <d v="2026-08-18T08:34:07"/>
    <n v="69363447"/>
    <m/>
    <n v="152302236728"/>
    <s v="Karma Mitra Jaya Prakasa"/>
    <s v="ODP-WR1-FH/16 FH/D01/04.16"/>
    <s v="WO061506057"/>
    <m/>
    <m/>
    <m/>
    <n v="112.7191832"/>
    <n v="-7.3804387"/>
    <s v="|MN00458|MYIA-097115335629/POI/Sugiyanto/+628133305375/asriwasisto092@gmail.com"/>
    <s v="MYIB_ASSISTANT"/>
    <m/>
    <m/>
    <m/>
    <m/>
    <m/>
    <m/>
    <m/>
    <m/>
    <s v="Management Janji"/>
    <s v="2026-08-12 13:00:00 | Tanggal pemasangan : 12 AGUSTUS 2026 Jam pemasangan : pagi/siang Info Tambahan : Hubungi pelanggan dulu sebelum ke lokasi terima kasih"/>
    <s v="FCC"/>
    <d v="2026-11-08T14:39:49"/>
    <d v="2026-08-12T13:00:00"/>
    <s v="Kendala Pelanggan"/>
    <s v="REVOKE"/>
    <s v="WRU"/>
    <s v="NO ADDON"/>
    <m/>
    <s v="Revoke Completed"/>
    <s v="HSI Bisnis Basic Promo HUT Telkom PSB 70% - 50 Mbps"/>
    <s v="INDIBIZ"/>
    <m/>
    <m/>
    <d v="2026-08-12T13:00:00"/>
    <s v="2026-08-12 13:00:00 | Tanggal pemasangan : 12 AGUSTUS 2026 Jam pemasangan : pagi/siang Info Tambahan : Hubungi pelanggan dulu sebelum ke lokasi terima kasih"/>
    <m/>
    <m/>
    <m/>
    <e v="#NUM!"/>
    <e v="#NUM!"/>
    <x v="0"/>
  </r>
  <r>
    <n v="2385"/>
    <n v="1002520733"/>
    <n v="3"/>
    <x v="3"/>
    <n v="5"/>
    <s v="SBY UTARA"/>
    <s v="TANDES"/>
    <s v="BBE"/>
    <s v="REG"/>
    <s v="AO"/>
    <x v="0"/>
    <m/>
    <s v="CANCEL COMPLETED"/>
    <s v="RBS-Regional 3"/>
    <d v="2026-08-11T16:29:02"/>
    <d v="2026-08-15T00:08:16"/>
    <n v="69363631"/>
    <m/>
    <n v="152417233945"/>
    <s v="PT Gondosuli Berkah Abadi"/>
    <s v="ODP-BBE-FBC/06"/>
    <s v="WO061564146"/>
    <m/>
    <m/>
    <m/>
    <n v="112.5748854"/>
    <n v="-7.3779021"/>
    <s v="AMRBS;403115;AMEX;Muhammad Ubaidil Ulum;RBS-3;SURAMADU;PSB;PT Gondosuli Berkah Abadi;+62 857-0722-2022;spbu5461113@gmail.com;HSI Bisnis Promo HUT Telkom (1:1) 50 Mbps (Rp 355.000) PSB Rp 150.000;Setiyawan Herysantoso;-7.3779825,112.5744817"/>
    <s v="Amex"/>
    <m/>
    <m/>
    <m/>
    <m/>
    <m/>
    <m/>
    <m/>
    <m/>
    <s v="Management Janji"/>
    <s v="2026-08-13 08:00:00|Nama PIC : Bp Hery No HP : 085707222022 No Alt : - M Janji :  13 Agustus 2026 Jam Pasang : Pagi / Siang Note : hubungi pelanggan jika ingin kelokasi|40951378|MYDITA"/>
    <s v="FCC"/>
    <d v="2026-11-08T16:39:47"/>
    <d v="2026-08-13T08:00:00"/>
    <m/>
    <s v="CANCEL"/>
    <s v="BBE"/>
    <s v="NO ADDON"/>
    <m/>
    <s v="Cancel 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3T08:00:00"/>
    <s v="2026-08-13 08:00:00|Nama PIC : Bp Hery No HP : 085707222022 No Alt : - M Janji :  13 Agustus 2026 Jam Pasang : Pagi / Siang Note : hubungi pelanggan jika ingin kelokasi|40951378|MYDITA"/>
    <m/>
    <m/>
    <m/>
    <e v="#NUM!"/>
    <e v="#NUM!"/>
    <x v="0"/>
  </r>
  <r>
    <n v="2386"/>
    <n v="1002519962"/>
    <n v="3"/>
    <x v="1"/>
    <n v="5"/>
    <s v="KEDIRI"/>
    <s v="KEDIRI"/>
    <s v="MJT"/>
    <s v="REG"/>
    <s v="AO"/>
    <x v="0"/>
    <s v="1P INET"/>
    <s v="Completed (PS)"/>
    <s v="RBS-Regional 3"/>
    <d v="2026-08-11T13:44:56"/>
    <d v="2026-08-11T19:49:40"/>
    <n v="69363353"/>
    <m/>
    <n v="152640225882"/>
    <s v="SPBU 54.641.08 MARON"/>
    <s v="ODP-MJT-FE/22 FE/D01/22.01"/>
    <s v="WO061501025"/>
    <m/>
    <m/>
    <m/>
    <n v="111.987056024372"/>
    <n v="-7.7741479156884701"/>
    <s v="MD|MYDB-20260811264973|SC20016/MC20202|SPBU 54.641.08 MARON|081326744074"/>
    <s v="MYDIGIBIZPARTNER"/>
    <m/>
    <m/>
    <m/>
    <m/>
    <m/>
    <m/>
    <m/>
    <m/>
    <s v="Management Janji"/>
    <s v="2026-08-12 13:00:00 | M Janji : (12/08/2026) jam Pasang : 09:00 Note : hubungi pelanggan jika ingin kelokasi "/>
    <s v="FCC"/>
    <d v="2026-11-08T13:55:09"/>
    <d v="2026-08-12T13:00:00"/>
    <m/>
    <s v="PS"/>
    <s v="MJT"/>
    <s v="NO ADDON"/>
    <n v="20260811"/>
    <s v="Completed"/>
    <s v="HSI Bisnis Promo HUT Telkom PSB 70% - 50 Mbps"/>
    <s v="INDIBIZ"/>
    <m/>
    <m/>
    <d v="2026-08-12T13:00:00"/>
    <s v="2026-08-12 13:00:00 | M Janji : (12/08/2026) jam Pasang : 09:00 Note : hubungi pelanggan jika ingin kelokasi "/>
    <n v="2026"/>
    <n v="8"/>
    <n v="11"/>
    <d v="2026-08-11T00:00:00"/>
    <n v="-1.5416666666642413"/>
    <x v="1"/>
  </r>
  <r>
    <n v="2387"/>
    <n v="1002515578"/>
    <n v="3"/>
    <x v="4"/>
    <n v="4"/>
    <s v="SEMARANG"/>
    <s v="SALATIGA"/>
    <s v="SLI"/>
    <s v="REG"/>
    <s v="AO"/>
    <x v="0"/>
    <s v="1P INET"/>
    <s v="102 | FOLLOW UP COMPLETED"/>
    <s v="RBS-Regional 3"/>
    <d v="2026-08-08T08:28:57"/>
    <d v="2026-08-10T11:18:44"/>
    <n v="69361228"/>
    <m/>
    <n v="142434111349"/>
    <s v="eatore kost"/>
    <s v="ODP-SLI-FH/003 FH/D01/003.01"/>
    <s v="WO061234050"/>
    <m/>
    <m/>
    <m/>
    <n v="110.50780930000001"/>
    <n v="-7.3395962999999904"/>
    <s v="|MN00426|MYIA-030887676866/POI/muchamad rifky/088980332597/muchamad881@gmail.com"/>
    <s v="MYIB_ASSISTANT"/>
    <m/>
    <m/>
    <m/>
    <m/>
    <m/>
    <m/>
    <m/>
    <m/>
    <s v="Management Janji"/>
    <s v="2026-08-09 08:00:00 | Nama PIC : Bp Rifky No Hp : 088980332597 No Alt : - Tgl Pemasangan : 09 Agustus 2026 Interval : SIANG Note : Hubungi pelanggan terlebih dahulu"/>
    <s v="FCC"/>
    <d v="2026-08-08T08:39:49"/>
    <d v="2026-08-09T08:00:00"/>
    <s v="Kendala Pelanggan"/>
    <s v="REVOKE"/>
    <s v="SLI"/>
    <s v="NO ADDON"/>
    <m/>
    <s v="Follow Up Revoke Completed, New Order ID : SC1002517395"/>
    <s v="HSI Bisnis Promo HUT Telkom PSB 70% - 100 Mbps"/>
    <s v="INDIBIZ"/>
    <m/>
    <m/>
    <d v="2026-08-09T08:00:00"/>
    <s v="2026-08-09 08:00:00 | Nama PIC : Bp Rifky No Hp : 088980332597 No Alt : - Tgl Pemasangan : 09 Agustus 2026 Interval : SIANG Note : Hubungi pelanggan terlebih dahulu"/>
    <m/>
    <m/>
    <m/>
    <e v="#NUM!"/>
    <e v="#NUM!"/>
    <x v="0"/>
  </r>
  <r>
    <n v="2388"/>
    <n v="1002528397"/>
    <n v="3"/>
    <x v="3"/>
    <n v="5"/>
    <s v="SBY UTARA"/>
    <s v="KENJERAN"/>
    <s v="KJR"/>
    <s v="REG"/>
    <s v="AO"/>
    <x v="0"/>
    <m/>
    <s v="8 | OSS - PONR"/>
    <s v="RBS-Regional 3"/>
    <d v="2026-08-15T13:55:27"/>
    <d v="2026-08-18T11:45:18"/>
    <n v="69366947"/>
    <m/>
    <n v="152407282124"/>
    <s v="Toko Al Maidah"/>
    <s v="ODP-MYR-FVL/49"/>
    <s v="WO061939997"/>
    <m/>
    <m/>
    <m/>
    <n v="112.76832404"/>
    <n v="-7.2590782320000002"/>
    <s v="|MN02813|/Toko Al Maidah/081386007805/martiningsih0612@gmail.com/HSI Bisnis Promo HUT Telkom (1:1) 50 Mbps (Rp 355.000) PSB Rp 150.000/Vivi Al Maidah/Jalan Bronggalan Sawah IV i no 44"/>
    <s v="Sales Force DBS"/>
    <m/>
    <m/>
    <m/>
    <m/>
    <m/>
    <m/>
    <m/>
    <m/>
    <s v="Management Janji"/>
    <s v="2026-08-18 13:00:00|telp :081386007805 alt : Tanggal pemasangan :18/08/2026 Jam pemasangan : pagi/siang Info Tambahan : Hubungi pelanggan dulu sebelum ke lokasi terima kasih.|40000802|MYDITA"/>
    <s v="FCC"/>
    <s v="15-08-2026 14:09:43"/>
    <d v="2026-08-18T13:00:00"/>
    <m/>
    <s v="ACT_COM"/>
    <s v="KJR"/>
    <s v="NO ADDON"/>
    <m/>
    <s v="PONR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8T13:00:00"/>
    <s v="2026-08-18 13:00:00|telp :081386007805 alt : Tanggal pemasangan :18/08/2026 Jam pemasangan : pagi/siang Info Tambahan : Hubungi pelanggan dulu sebelum ke lokasi terima kasih.|40000802|MYDITA"/>
    <m/>
    <m/>
    <m/>
    <e v="#NUM!"/>
    <e v="#NUM!"/>
    <x v="0"/>
  </r>
  <r>
    <n v="2389"/>
    <n v="1002519081"/>
    <n v="3"/>
    <x v="7"/>
    <n v="4"/>
    <s v="SOLO"/>
    <s v="INNER - SOLO JATENG TIMUR"/>
    <s v="MSO"/>
    <s v="REG"/>
    <s v="AO"/>
    <x v="0"/>
    <m/>
    <s v="Completed (PS)"/>
    <s v="RBS-Regional 3"/>
    <d v="2026-08-11T09:45:19"/>
    <d v="2026-08-14T13:05:50"/>
    <n v="69362963"/>
    <m/>
    <n v="142566102281"/>
    <s v="Universitas Slamet Riyadi Kampus 2"/>
    <s v="ODP-MSO-FF/122"/>
    <s v="WO061643355"/>
    <m/>
    <m/>
    <m/>
    <n v="110.82818589999999"/>
    <n v="-7.5403699"/>
    <s v="AMRBS;406949/Elsa//TREG4SOLO/Moenawar Kholil 08112635143/moenawarkholil@gmail.com/PSB BISNIS WINBACK 2.0 1S INET ONLY 300Mbps ABODEMEN 1.130.000 PLUS PPN "/>
    <s v="Amex"/>
    <m/>
    <m/>
    <m/>
    <m/>
    <m/>
    <m/>
    <m/>
    <m/>
    <s v="Management Janji"/>
    <s v="2026-08-14 08:00:00|Nama PIC : Moenawar Kholil  No HP : 08112635143 Alt :  M Janji : 14/08/2026 Jam Pasang : 08.00  - 13:00  NoteÃ‚Â :  hubungi terlebih dahulu sebelum ke lokasi, terima kasih.|40981184|MYDITA"/>
    <s v="FCC"/>
    <d v="2026-11-08T09:54:44"/>
    <d v="2026-08-14T08:00:00"/>
    <m/>
    <s v="PS"/>
    <s v="MSO"/>
    <s v="NO ADDON"/>
    <n v="202608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4T08:00:00"/>
    <s v="2026-08-14 08:00:00|Nama PIC : Moenawar Kholil  No HP : 08112635143 Alt :  M Janji : 14/08/2026 Jam Pasang : 08.00  - 13:00  NoteÃ‚Â :  hubungi terlebih dahulu sebelum ke lokasi, terima kasih.|40981184|MYDITA"/>
    <n v="2026"/>
    <n v="8"/>
    <n v="14"/>
    <d v="2026-08-14T00:00:00"/>
    <n v="-0.33333333333575865"/>
    <x v="1"/>
  </r>
  <r>
    <n v="2390"/>
    <n v="1002507103"/>
    <n v="3"/>
    <x v="1"/>
    <n v="5"/>
    <s v="MADIUN"/>
    <s v="TUBAN"/>
    <s v="JTR"/>
    <s v="REG"/>
    <s v="AO"/>
    <x v="0"/>
    <s v="1P INET"/>
    <s v="102 | FOLLOW UP COMPLETED"/>
    <s v="RBS-Regional 3"/>
    <d v="2026-08-04T09:46:56"/>
    <d v="2026-08-08T12:25:15"/>
    <n v="69358013"/>
    <m/>
    <n v="152645203670"/>
    <s v="yayasan sunatunnur"/>
    <s v="ODP-JTR-FB/38 FB/D08/38.01"/>
    <s v="WO060859092"/>
    <m/>
    <m/>
    <m/>
    <n v="111.722955049638"/>
    <n v="-7.0150902159156399"/>
    <s v="|MN02366|MYIA-021358576561/POI/salehudin/082332907901/smaislamiyah2002@gmail.com"/>
    <s v="MYIB_ASSISTANT"/>
    <m/>
    <m/>
    <m/>
    <m/>
    <m/>
    <m/>
    <m/>
    <m/>
    <s v="Management Janji"/>
    <s v="2026-08-05 08:00:00 | Nama PIC: bp salehuddin Notel: 082332907901 Alt: -  Tanggal: 5/8/2026 Jam Pasang: Pagi Note: Hubungi sebelum ke lokasi, terimakasih. "/>
    <s v="FCC"/>
    <d v="2026-04-08T09:55:31"/>
    <d v="2026-08-05T08:00:00"/>
    <s v="Kendala Teknik"/>
    <s v="REVOKE"/>
    <s v="JTR"/>
    <s v="NO ADDON"/>
    <m/>
    <s v="Follow Up Revoke Completed, New Order ID : SC1002515872"/>
    <s v="HSI Bisnis Basic Promo HUT Telkom PSB 70% - 200 Mbps"/>
    <s v="INDIBIZ"/>
    <m/>
    <m/>
    <d v="2026-08-05T08:00:00"/>
    <s v="2026-08-05 08:00:00 | Nama PIC: bp salehuddin Notel: 082332907901 Alt: -  Tanggal: 5/8/2026 Jam Pasang: Pagi Note: Hubungi sebelum ke lokasi, terimakasih. "/>
    <m/>
    <m/>
    <m/>
    <e v="#NUM!"/>
    <e v="#NUM!"/>
    <x v="0"/>
  </r>
  <r>
    <n v="2391"/>
    <n v="1002522844"/>
    <n v="3"/>
    <x v="3"/>
    <n v="5"/>
    <s v="SBY SELATAN"/>
    <s v="MANYAR"/>
    <s v="GBG"/>
    <s v="REG"/>
    <s v="AO"/>
    <x v="0"/>
    <s v="1P INET"/>
    <s v="Completed (PS)"/>
    <s v="RBS-Regional 3"/>
    <d v="2026-08-12T16:19:58"/>
    <d v="2026-08-13T13:48:23"/>
    <n v="69364502"/>
    <m/>
    <n v="152320246260"/>
    <s v="Ottoban Barata surabaya"/>
    <s v="ODP-MYR-FBN/53 FBN/D05/53.01"/>
    <s v="WO061611969"/>
    <m/>
    <m/>
    <m/>
    <n v="112.75926200000001"/>
    <n v="-7.3012714000000001"/>
    <s v="|MB00263|MYIA-075334758339/POI/Farhan Jazmi /089530505126/fjazmi27@gmail.com"/>
    <s v="MYIB_ASSISTANT"/>
    <m/>
    <m/>
    <m/>
    <m/>
    <m/>
    <m/>
    <m/>
    <m/>
    <s v="Management Janji"/>
    <s v="2026-08-17 13:00:00 | Nama PIC : Farhan No HP : 089530505126 Alt :  M Janji : 13/08/2026 Jam Pasang : 08.00  - 13:00  NoteÃ‚Â :  hubungi terlebih dahulu sebelum ke lokasi, terima kasih."/>
    <s v="FCC"/>
    <d v="2026-12-08T16:25:57"/>
    <d v="2026-08-17T13:00:00"/>
    <m/>
    <s v="PS"/>
    <s v="GBG"/>
    <s v="NO ADDON"/>
    <n v="20260813"/>
    <s v="Completed"/>
    <s v="HSI Bisnis Basic PSB 70% - 50 Mbps"/>
    <s v="INDIBIZ"/>
    <m/>
    <m/>
    <d v="2026-08-17T13:00:00"/>
    <s v="2026-08-17 13:00:00 | Nama PIC : Farhan No HP : 089530505126 Alt :  M Janji : 13/08/2026 Jam Pasang : 08.00  - 13:00  NoteÃ‚Â :  hubungi terlebih dahulu sebelum ke lokasi, terima kasih."/>
    <n v="2026"/>
    <n v="8"/>
    <n v="13"/>
    <d v="2026-08-13T00:00:00"/>
    <n v="-4.5416666666642413"/>
    <x v="1"/>
  </r>
  <r>
    <n v="2392"/>
    <n v="1002530374"/>
    <n v="3"/>
    <x v="3"/>
    <n v="5"/>
    <s v="MADURA"/>
    <s v="BANGKALAN"/>
    <s v="KPP"/>
    <s v="REG"/>
    <s v="AO"/>
    <x v="0"/>
    <s v="1P INET"/>
    <s v="MIA - INVALID SURVEY"/>
    <s v="RBS-Regional 3"/>
    <d v="2026-08-17T07:47:56"/>
    <d v="2026-08-18T13:37:36"/>
    <n v="69367794"/>
    <m/>
    <n v="152437905638"/>
    <s v="menara indah cafe"/>
    <s v="ODP-KPP-FE/58 FE/D07/58.01"/>
    <s v="WO061907437"/>
    <m/>
    <m/>
    <m/>
    <n v="113.236959055066"/>
    <n v="-7.0389981482099699"/>
    <s v="MD|MYDB-20260816265780|DN00001/MN00572|menara indah cafe|087882780286"/>
    <s v="MYDIGIBIZPARTNER"/>
    <m/>
    <m/>
    <m/>
    <m/>
    <m/>
    <m/>
    <m/>
    <m/>
    <s v="Management Janji"/>
    <s v="2026-08-18 15:00:00 | Waktu pemasangan : 17 agustus 2026 Jam pemasangan : 08.00 - 12.00 Info Tambahan : Hubungi pelanggan dulu sebelum ke lokasi terimakasih "/>
    <s v="FCC"/>
    <s v="17-08-2026 07:54:41"/>
    <d v="2026-08-18T15:00:00"/>
    <m/>
    <s v="SURVEY_NEW_MANJA"/>
    <s v="KPP"/>
    <s v="NO ADDON"/>
    <m/>
    <s v="MIE - INVALID SURVEY - Kendala Jalur/Rute Tarikan"/>
    <s v="HSI Bisnis Promo HUT Telkom PSB 70% - 150 Mbps"/>
    <s v="INDIBIZ"/>
    <m/>
    <m/>
    <d v="2026-08-18T15:00:00"/>
    <s v="2026-08-18 15:00:00 | Waktu pemasangan : 17 agustus 2026 Jam pemasangan : 08.00 - 12.00 Info Tambahan : Hubungi pelanggan dulu sebelum ke lokasi terimakasih "/>
    <m/>
    <m/>
    <m/>
    <e v="#NUM!"/>
    <e v="#NUM!"/>
    <x v="0"/>
  </r>
  <r>
    <n v="2393"/>
    <n v="1002522517"/>
    <n v="3"/>
    <x v="6"/>
    <n v="5"/>
    <s v="JEMBER"/>
    <s v="JEMBER"/>
    <s v="JER"/>
    <s v="REG"/>
    <s v="AO"/>
    <x v="0"/>
    <m/>
    <s v="Completed (PS)"/>
    <s v="RBS-Regional 3"/>
    <d v="2026-08-12T14:59:19"/>
    <d v="2026-08-12T18:53:15"/>
    <n v="69364407"/>
    <m/>
    <n v="152501280901"/>
    <s v="KEDAI FORREST 1"/>
    <s v="ODP-JER-FAD/40"/>
    <s v="WO061614130"/>
    <m/>
    <m/>
    <m/>
    <n v="113.65709529999999"/>
    <n v="-8.1932024000000006"/>
    <s v="|MN01982|/KEDAI FORREST 1/WINBACK 2.0 HSI B2B (1:2) 50MBPS 320RB PSB DISC 70%/JER/anamchoirulmuhammad95@gmail.com/CHOIRUL ANAM/82245825091"/>
    <s v="Sales Force DBS"/>
    <m/>
    <m/>
    <m/>
    <m/>
    <m/>
    <m/>
    <m/>
    <m/>
    <s v="Management Janji"/>
    <s v="2026-08-13 13:00:00|Nama Pic : BP CHOIRUL No Hp Pic : 082245825091 Jam Pemasangan : 08:00 - 12.00 Tanggal Pemasangan : KAMIS 13 AGUSTUS 2026 Info Tambahan : Hubungi pelanggan sebelum datang ke lokasi|40961370|MYDITA"/>
    <s v="FCC"/>
    <d v="2026-12-08T15:10:41"/>
    <d v="2026-08-13T13:00:00"/>
    <m/>
    <s v="PS"/>
    <s v="JER"/>
    <s v="NO ADDON"/>
    <n v="20260812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13T13:00:00"/>
    <s v="2026-08-13 13:00:00|Nama Pic : BP CHOIRUL No Hp Pic : 082245825091 Jam Pemasangan : 08:00 - 12.00 Tanggal Pemasangan : KAMIS 13 AGUSTUS 2026 Info Tambahan : Hubungi pelanggan sebelum datang ke lokasi|40961370|MYDITA"/>
    <n v="2026"/>
    <n v="8"/>
    <n v="12"/>
    <d v="2026-08-12T00:00:00"/>
    <n v="-1.5416666666642413"/>
    <x v="1"/>
  </r>
  <r>
    <n v="2394"/>
    <n v="1002520589"/>
    <n v="3"/>
    <x v="5"/>
    <n v="5"/>
    <s v="SINGARJA"/>
    <s v="TABANAN"/>
    <s v="TBN"/>
    <s v="REG"/>
    <s v="AO"/>
    <x v="0"/>
    <m/>
    <s v="Completed (PS)"/>
    <s v="RBS-Regional 3"/>
    <d v="2026-08-11T15:52:13"/>
    <d v="2026-08-12T09:31:17"/>
    <n v="69360940"/>
    <m/>
    <n v="172413244411"/>
    <s v="Sela waktu"/>
    <s v="ODP-TBN-FW/36"/>
    <s v="WO061519427"/>
    <m/>
    <m/>
    <m/>
    <n v="115.199639056949"/>
    <n v="-8.5484513543408092"/>
    <s v="MN02658/Sela waktu/PIC I Putu Anom Arimbawa/085738534306/ayusintya11234@gmail.com"/>
    <s v="Sales Force DBS"/>
    <m/>
    <m/>
    <m/>
    <m/>
    <m/>
    <m/>
    <m/>
    <m/>
    <s v="Management Janji"/>
    <s v="2026-08-10 08:00:00|Nama PIC : Bp Putu  No Hp : 085738534306  No Alt : -  Tgl Pemasangan : 10 Agustus 2026  Interval : PAGI SIANG  Note : Hubungi pelanggan terlebih dahulu|40951378|MYDITA"/>
    <s v="FCC"/>
    <d v="2026-11-08T15:55:14"/>
    <m/>
    <m/>
    <s v="PS"/>
    <s v="TBN"/>
    <s v="NO ADDON"/>
    <n v="20260812"/>
    <s v="Completed"/>
    <s v="- 11_11446;Biaya PSB HSI EBIS Tunai di Depan ~ 11[150000]  - E23015;E23015 ~ ES23 - Perangkat ONT[0]  - E23015~null~44292;E23015||11||Abodemen 0[0]  - E23015~null~E23015_SWONTPREM;SWONTPREM ~ Biaya Sewa ONT Premium ~ E23015[50000]  - E25061;E25061 ~ ES25 "/>
    <s v="INDIBIZ"/>
    <m/>
    <m/>
    <d v="2026-08-11T07:00:00"/>
    <s v="2026-08-10 08:00:00|Nama PIC : Bp Putu  No Hp : 085738534306  No Alt : -  Tgl Pemasangan : 10 Agustus 2026  Interval : PAGI SIANG  Note : Hubungi pelanggan terlebih dahulu|40951378|MYDITA"/>
    <n v="2026"/>
    <n v="8"/>
    <n v="12"/>
    <d v="2026-08-12T00:00:00"/>
    <n v="0.70833333333575865"/>
    <x v="1"/>
  </r>
  <r>
    <n v="2395"/>
    <n v="1002508966"/>
    <n v="3"/>
    <x v="0"/>
    <n v="5"/>
    <s v="MATARAM"/>
    <s v="INNER - NUSA TENGGARA"/>
    <s v="MTR"/>
    <s v="REG"/>
    <s v="AO"/>
    <x v="0"/>
    <s v="1P INET"/>
    <s v="Completed (PS)"/>
    <s v="RBS-Regional 3"/>
    <d v="2026-08-04T15:38:56"/>
    <d v="2026-08-06T09:49:47"/>
    <n v="69358481"/>
    <m/>
    <n v="172601796803"/>
    <s v="Herbologist Coffee"/>
    <s v="ODP-MTR-FBW/21 FBW/D04/21.01"/>
    <s v="WO060913733"/>
    <m/>
    <m/>
    <m/>
    <n v="116.093574"/>
    <n v="-8.5835260000000009"/>
    <s v="|MC40311|MYIA-096189148507/POI/Tamam/085338267005/tamam.80@gmail.com"/>
    <s v="MYIB_ASSISTANT"/>
    <m/>
    <m/>
    <m/>
    <m/>
    <m/>
    <m/>
    <m/>
    <m/>
    <s v="Management Janji"/>
    <s v="2026-08-07 13:00:00 | Tanggal Pemasangan : 07 Agustus 2026 Jam Pemasangan : 08:00 13:00 Info Tambahan : Hubungi pelanggan dulu sebelum ke lokasi terimakasih"/>
    <s v="FCC"/>
    <d v="2026-04-08T15:40:01"/>
    <d v="2026-08-07T13:00:00"/>
    <m/>
    <s v="PS"/>
    <s v="MTR"/>
    <s v="NO ADDON"/>
    <n v="20260806"/>
    <s v="Completed"/>
    <s v="HSI Bisnis Promo HUT Telkom PSB 70% - 50 Mbps"/>
    <s v="INDIBIZ"/>
    <m/>
    <m/>
    <d v="2026-08-07T13:00:00"/>
    <s v="2026-08-07 13:00:00 | Tanggal Pemasangan : 07 Agustus 2026 Jam Pemasangan : 08:00 13:00 Info Tambahan : Hubungi pelanggan dulu sebelum ke lokasi terimakasih"/>
    <n v="2026"/>
    <n v="8"/>
    <n v="6"/>
    <d v="2026-08-06T00:00:00"/>
    <n v="-1.5416666666642413"/>
    <x v="1"/>
  </r>
  <r>
    <n v="2396"/>
    <n v="1002527735"/>
    <n v="3"/>
    <x v="0"/>
    <n v="5"/>
    <s v="MATARAM"/>
    <s v="INNER - NUSA TENGGARA"/>
    <s v="SWE"/>
    <s v="REG"/>
    <s v="AO"/>
    <x v="0"/>
    <s v="1P INET"/>
    <s v="102 | FOLLOW UP COMPLETED"/>
    <s v="RBS-Regional 3"/>
    <d v="2026-08-15T08:56:56"/>
    <d v="2026-08-16T12:23:42"/>
    <n v="69366556"/>
    <m/>
    <n v="172605804154"/>
    <s v="SRC BOHRI"/>
    <s v="ODP-SWE-FAJ/25 FAJ/D06/25.01"/>
    <s v="WO061798603"/>
    <m/>
    <m/>
    <m/>
    <n v="116.158783212304"/>
    <n v="-8.6605564980489405"/>
    <s v="MD|MYDB-20260814265393|SB00003/MB00385|SRC BOHRI|081703531950"/>
    <s v="MYDIGIBIZPARTNER"/>
    <m/>
    <m/>
    <m/>
    <m/>
    <m/>
    <m/>
    <m/>
    <m/>
    <s v="Management Janji"/>
    <s v="2026-08-16 08:00:00 | Nama PIC : bapak sabil No HP : 081703531950 Alt :  M Janji : (MINGGU/16/AGUSTUS/2026) jam Pasang : 09:00 Note : hubungi pelanggan jika ingin kelokasi"/>
    <s v="FCC"/>
    <s v="15-08-2026 09:09:57"/>
    <d v="2026-08-16T08:00:00"/>
    <s v="Kendala Lainnya"/>
    <s v="REVOKE"/>
    <s v="SWE"/>
    <s v="NO ADDON"/>
    <m/>
    <s v="Follow Up Revoke Completed, New Order ID : SC1002529578"/>
    <s v="HSI Bisnis PSB 70% - 100 Mbps"/>
    <s v="INDIBIZ"/>
    <m/>
    <m/>
    <d v="2026-08-16T08:00:00"/>
    <s v="2026-08-16 08:00:00 | Nama PIC : bapak sabil No HP : 081703531950 Alt :  M Janji : (MINGGU/16/AGUSTUS/2026) jam Pasang : 09:00 Note : hubungi pelanggan jika ingin kelokasi"/>
    <m/>
    <m/>
    <m/>
    <e v="#NUM!"/>
    <e v="#NUM!"/>
    <x v="0"/>
  </r>
  <r>
    <n v="2397"/>
    <n v="1002526007"/>
    <n v="3"/>
    <x v="1"/>
    <n v="5"/>
    <s v="MALANG"/>
    <s v="KEPANJEN"/>
    <s v="KEP"/>
    <s v="REG"/>
    <s v="AO"/>
    <x v="0"/>
    <s v="1P INET"/>
    <s v="102 | FOLLOW UP COMPLETED"/>
    <s v="RBS-Regional 3"/>
    <d v="2026-08-14T10:56:56"/>
    <d v="2026-08-15T14:40:26"/>
    <n v="69365852"/>
    <m/>
    <n v="152718203207"/>
    <s v="SMK MUHAMMADIYAH 1 KEPANJEN KAMPUS 2"/>
    <s v="ODP-KEP-FC/46 FC/D01/46.01"/>
    <s v="WO061730386"/>
    <m/>
    <m/>
    <m/>
    <n v="112.5710673131"/>
    <n v="-8.1388622573827103"/>
    <s v="|MC20200|MYIA-050601780509/POI/ANANG PRIHANTONO/081216000939/info@smkm1-kpn.sch.id"/>
    <s v="MYIB_ASSISTANT"/>
    <m/>
    <m/>
    <m/>
    <m/>
    <m/>
    <m/>
    <m/>
    <m/>
    <s v="Management Janji"/>
    <s v="2026-08-15 08:00:00 | M Janji :  15 Agustus 2026 Jam Pasang : Pagi Note : hubungi pelanggan jika ingin ke lokasi, terima kasih. "/>
    <s v="FCC"/>
    <s v="14-08-2026 11:10:21"/>
    <d v="2026-08-15T08:00:00"/>
    <m/>
    <s v="REVOKE"/>
    <s v="KEP"/>
    <s v="NO ADDON"/>
    <m/>
    <s v="Follow Up Revoke Completed, New Order ID : SC1002528479"/>
    <s v="HSI Bisnis Promo HUT Telkom PSB 70% - 200 Mbps"/>
    <s v="INDIBIZ"/>
    <m/>
    <m/>
    <d v="2026-08-15T08:00:00"/>
    <s v="2026-08-15 08:00:00 | M Janji :  15 Agustus 2026 Jam Pasang : Pagi Note : hubungi pelanggan jika ingin ke lokasi, terima kasih. "/>
    <m/>
    <m/>
    <m/>
    <e v="#NUM!"/>
    <e v="#NUM!"/>
    <x v="0"/>
  </r>
  <r>
    <n v="2398"/>
    <n v="1002527656"/>
    <n v="3"/>
    <x v="3"/>
    <n v="5"/>
    <s v="MADURA"/>
    <s v="BANGKALAN"/>
    <s v="KPP"/>
    <s v="REG"/>
    <s v="AO"/>
    <x v="0"/>
    <s v="1P INET"/>
    <s v="Completed (PS)"/>
    <s v="RBS-Regional 3"/>
    <d v="2026-08-15T08:04:56"/>
    <d v="2026-08-16T16:43:20"/>
    <n v="69366531"/>
    <m/>
    <n v="152437905629"/>
    <s v="SPPG yayasan rumah inovasi sejahtera"/>
    <s v="ODP-KPP-FE/60 FE/D08/60.01"/>
    <s v="WO061792574"/>
    <m/>
    <m/>
    <m/>
    <n v="113.336961865425"/>
    <n v="-7.0106071241343404"/>
    <s v="MD|MYDB-20260815265447|DN00001/MN00572|SPPG yayasan rumah inovasi sejahtera|08139388646"/>
    <s v="MYDIGIBIZPARTNER"/>
    <m/>
    <m/>
    <m/>
    <m/>
    <m/>
    <m/>
    <m/>
    <m/>
    <s v="Management Janji"/>
    <s v="2026-08-16 13:00:00 | Nama Pic : BP SUDI No Hp Pic : 08139388646 Jam Pemasangan : 08:00 - 12.00 Tanggal Pemasangan : MINGGU 16 AGUSTUS 2026 Info Tambahan : Hubungi pelanggan sebelum datang ke lokasi"/>
    <s v="FCC"/>
    <s v="15-08-2026 08:10:40"/>
    <d v="2026-08-16T13:00:00"/>
    <m/>
    <s v="PS"/>
    <s v="KPP"/>
    <s v="NETMONK"/>
    <n v="20260816"/>
    <s v="Completed"/>
    <s v="HSI Bisnis Bundling Netmonk Promo 2026 PSB 70% - 200 Mbps"/>
    <s v="INDIBIZ"/>
    <m/>
    <m/>
    <d v="2026-08-16T13:00:00"/>
    <s v="2026-08-16 13:00:00 | Nama Pic : BP SUDI No Hp Pic : 08139388646 Jam Pemasangan : 08:00 - 12.00 Tanggal Pemasangan : MINGGU 16 AGUSTUS 2026 Info Tambahan : Hubungi pelanggan sebelum datang ke lokasi"/>
    <n v="2026"/>
    <n v="8"/>
    <n v="16"/>
    <d v="2026-08-16T00:00:00"/>
    <n v="-0.54166666666424135"/>
    <x v="1"/>
  </r>
  <r>
    <n v="2399"/>
    <n v="1002530725"/>
    <n v="3"/>
    <x v="6"/>
    <n v="5"/>
    <s v="JEMBER"/>
    <s v="BONDOWOSO"/>
    <s v="BOW"/>
    <s v="REG"/>
    <s v="AO"/>
    <x v="0"/>
    <s v="1P INET"/>
    <s v="Completed (PS)"/>
    <s v="RBS-Regional 3"/>
    <d v="2026-08-17T11:50:57"/>
    <d v="2026-08-18T20:19:05"/>
    <n v="69367991"/>
    <m/>
    <n v="152507224160"/>
    <s v="Kos Ahmad"/>
    <s v="ODP-BOW-FAE/27"/>
    <s v="WO061922047"/>
    <m/>
    <m/>
    <m/>
    <n v="113.93628881914699"/>
    <n v="-7.9915905652136603"/>
    <s v="|MC30280|MYIA-050853409170/POI/Ahmad Hakiki Firmansyah/085283362695/liverpoolanfield1992@gmail.com"/>
    <s v="MYIB_ASSISTANT"/>
    <m/>
    <m/>
    <m/>
    <m/>
    <m/>
    <m/>
    <m/>
    <m/>
    <s v="Management Janji"/>
    <s v="2026-08-18 08:00:00 | Jam Pemasangan : 08:00 - 12.00 Tanggal Pemasangan : 18/08/2026 Info Tambahan : Hubungi pelanggan sebelum datang ke lokasi"/>
    <s v="FCC"/>
    <s v="17-08-2026 11:55:11"/>
    <d v="2026-08-18T08:00:00"/>
    <m/>
    <s v="PS"/>
    <s v="BOW"/>
    <s v="NO ADDON"/>
    <n v="20260818"/>
    <s v="Completed"/>
    <s v="HSI Bisnis Khusus Winback PSB 70% - 300 Mbps"/>
    <s v="INDIBIZ"/>
    <m/>
    <m/>
    <d v="2026-08-18T08:00:00"/>
    <s v="2026-08-18 08:00:00 | Jam Pemasangan : 08:00 - 12.00 Tanggal Pemasangan : 18/08/2026 Info Tambahan : Hubungi pelanggan sebelum datang ke lokasi"/>
    <n v="2026"/>
    <n v="8"/>
    <n v="18"/>
    <d v="2026-08-18T00:00:00"/>
    <n v="-0.33333333333575865"/>
    <x v="1"/>
  </r>
  <r>
    <n v="2400"/>
    <n v="1002509440"/>
    <n v="3"/>
    <x v="0"/>
    <n v="5"/>
    <s v="MATARAM"/>
    <s v="LOMBOK BARAT TENGAH"/>
    <s v="PRY"/>
    <s v="REG"/>
    <s v="AO"/>
    <x v="0"/>
    <s v="1P INET"/>
    <s v="Completed (PS)"/>
    <s v="RBS-Regional 3"/>
    <d v="2026-08-04T18:40:56"/>
    <d v="2026-08-05T20:49:09"/>
    <n v="69358678"/>
    <m/>
    <n v="172603791541"/>
    <s v="CV LANCAR REZEKY BERKAT JAYA"/>
    <s v="ODP-PYA-FAM/41"/>
    <s v="WO060931470"/>
    <m/>
    <m/>
    <m/>
    <n v="116.27560640486"/>
    <n v="-8.7088697400020791"/>
    <s v="|MC40315|MYIA-075309102029/POI/RYAN SANJAYA/0818582505/bersamamudah4@gmail.com"/>
    <s v="MYIB_ASSISTANT"/>
    <m/>
    <m/>
    <m/>
    <m/>
    <m/>
    <m/>
    <m/>
    <m/>
    <s v="Management Janji"/>
    <s v="2026-08-05 15:00:00 | Nama PIC : Bp Ryan No HP : 0818582505 No Alt : - M Janji : 05 Agustus 2026 Jam Pasang : Pagi / Siang Note : hubungi pelanggan jika ingin ke lokasi, terima kasih"/>
    <s v="FCC"/>
    <d v="2026-04-08T18:55:33"/>
    <d v="2026-08-05T15:00:00"/>
    <m/>
    <s v="PS"/>
    <s v="PRY"/>
    <s v="NO ADDON"/>
    <n v="20260805"/>
    <s v="Completed"/>
    <s v="HSI Bisnis Promo HUT Telkom PSB 70% - 150 Mbps"/>
    <s v="INDIBIZ"/>
    <m/>
    <m/>
    <d v="2026-08-05T15:00:00"/>
    <s v="2026-08-05 15:00:00 | Nama PIC : Bp Ryan No HP : 0818582505 No Alt : - M Janji : 05 Agustus 2026 Jam Pasang : Pagi / Siang Note : hubungi pelanggan jika ingin ke lokasi, terima kasih"/>
    <n v="2026"/>
    <n v="8"/>
    <n v="5"/>
    <d v="2026-08-05T00:00:00"/>
    <n v="-0.625"/>
    <x v="1"/>
  </r>
  <r>
    <n v="2401"/>
    <n v="1002529837"/>
    <n v="3"/>
    <x v="3"/>
    <n v="5"/>
    <s v="MADURA"/>
    <s v="BANGKALAN"/>
    <s v="SPG"/>
    <s v="REG"/>
    <s v="AO"/>
    <x v="0"/>
    <s v="1P INET"/>
    <s v="Completed (PS)"/>
    <s v="RBS-Regional 3"/>
    <d v="2026-08-16T15:10:56"/>
    <d v="2026-08-17T18:48:04"/>
    <n v="69367625"/>
    <m/>
    <n v="152434913724"/>
    <s v="Toko Laher Jaya"/>
    <s v="ODP-SPG-FBC/46"/>
    <s v="WO061885307"/>
    <m/>
    <m/>
    <m/>
    <n v="113.347348049283"/>
    <n v="-7.1739281437965996"/>
    <s v="MD|MYDB-20260816265729|DN00001/MN00572|Toko Laher Jaya|08139373588"/>
    <s v="MYDIGIBIZPARTNER"/>
    <m/>
    <m/>
    <m/>
    <m/>
    <m/>
    <m/>
    <m/>
    <m/>
    <s v="Management Janji"/>
    <s v="2026-08-17 13:00:00 | Nama : BU SALAMAH No Hp : 08139373588 No Alt :  Tgl Pemasangan : 17 Agustus 2026 Interval : PAGI  Note : Hubungi pelanggan terlebih dahulu"/>
    <s v="FCC"/>
    <s v="16-08-2026 15:25:15"/>
    <d v="2026-08-17T13:00:00"/>
    <m/>
    <s v="PS"/>
    <s v="SPG"/>
    <s v="NO ADDON"/>
    <n v="20260817"/>
    <s v="Completed"/>
    <s v="HSI Bisnis Promo HUT Telkom PSB 70% - 100 Mbps"/>
    <s v="INDIBIZ"/>
    <m/>
    <m/>
    <d v="2026-08-17T13:00:00"/>
    <s v="2026-08-17 13:00:00 | Nama : BU SALAMAH No Hp : 08139373588 No Alt :  Tgl Pemasangan : 17 Agustus 2026 Interval : PAGI  Note : Hubungi pelanggan terlebih dahulu"/>
    <n v="2026"/>
    <n v="8"/>
    <n v="17"/>
    <d v="2026-08-17T00:00:00"/>
    <n v="-0.54166666666424135"/>
    <x v="1"/>
  </r>
  <r>
    <n v="2402"/>
    <n v="1002530779"/>
    <n v="3"/>
    <x v="0"/>
    <n v="5"/>
    <s v="MATARAM"/>
    <s v="INNER - NUSA TENGGARA"/>
    <s v="MTR"/>
    <s v="REG"/>
    <s v="AO"/>
    <x v="0"/>
    <m/>
    <s v="Completed (PS)"/>
    <s v="RBS-Regional 3"/>
    <d v="2026-08-17T12:23:26"/>
    <d v="2026-08-17T15:38:59"/>
    <n v="69366085"/>
    <m/>
    <n v="172601797046"/>
    <s v="TOKO EGI"/>
    <s v="ODP-MTR-FDN/106"/>
    <s v="WO061924922"/>
    <m/>
    <m/>
    <m/>
    <n v="116.111975970168"/>
    <n v="-8.6390640413035804"/>
    <s v="MD|MYDB-20260813265275|DN00001/MN01272|TOKO EGI|081999353337"/>
    <s v="MYDIGIBIZPARTNER"/>
    <m/>
    <m/>
    <m/>
    <m/>
    <m/>
    <m/>
    <m/>
    <m/>
    <s v="Management Janji"/>
    <s v="2026-08-16 08:00:00 | M Janji :  15 Agustus 2026  Jam Pasang : Siang  Note : hubungi pelanggan jika ingin ke lokasi, terima kasih.  "/>
    <s v="FCC"/>
    <s v="17-08-2026 12:40:04"/>
    <m/>
    <m/>
    <s v="PS"/>
    <s v="MTR"/>
    <s v="NO ADDON"/>
    <n v="20260817"/>
    <s v="Completed"/>
    <s v="- 11_11446;Biaya PSB HSI EBIS Tunai di Depan ~ 11[150000]  - E23015;E23015 ~ ES23 - Perangkat ONT[0]  - E23015~null~44292;E23015||11||Abodemen 0[0]  - E23015~null~E23015_SWONTPREM;SWONTPREM ~ Biaya Sewa ONT Premium ~ E23015[50000]  - SP_NOSS;SP_NOSS ~ Int"/>
    <s v="INDIBIZ"/>
    <m/>
    <m/>
    <d v="2026-08-17T07:00:00"/>
    <s v="2026-08-16 08:00:00 | M Janji :  15 Agustus 2026  Jam Pasang : Siang  Note : hubungi pelanggan jika ingin ke lokasi, terima kasih.  "/>
    <n v="2026"/>
    <n v="8"/>
    <n v="17"/>
    <d v="2026-08-17T00:00:00"/>
    <n v="-0.29166666666424135"/>
    <x v="1"/>
  </r>
  <r>
    <n v="2403"/>
    <n v="1002521419"/>
    <n v="3"/>
    <x v="0"/>
    <n v="5"/>
    <s v="MATARAM"/>
    <s v="BIMA"/>
    <s v="BIM"/>
    <s v="REG"/>
    <s v="AO"/>
    <x v="0"/>
    <m/>
    <s v="Completed (PS)"/>
    <s v="RBS-Regional 3"/>
    <d v="2026-08-12T09:39:32"/>
    <d v="2026-08-12T13:53:16"/>
    <n v="69356981"/>
    <m/>
    <n v="172616801850"/>
    <s v="PT BRAMASTRA BAKTI SOLUSINDO UR APOTEK PRO BIMA"/>
    <s v="ODP-BIM-FAL/93"/>
    <s v="WO061559296"/>
    <m/>
    <m/>
    <m/>
    <n v="118.7165505"/>
    <n v="-8.4636201"/>
    <s v="|MN00542|MYIA-035213225797/POI/HUSEIN/089672423536/bramastrajakarta1@gmail.com"/>
    <s v="Sales Profesional"/>
    <m/>
    <m/>
    <m/>
    <m/>
    <m/>
    <m/>
    <m/>
    <m/>
    <s v="Management Janji"/>
    <s v="2026-08-03 13:00:00 | telp :089672423536  alt :  manja : pagi / siang 03/08/2026  hub sebelum ke lokasi "/>
    <s v="FCC"/>
    <d v="2026-12-08T09:40:31"/>
    <m/>
    <m/>
    <s v="PS"/>
    <s v="BIM"/>
    <s v="NO ADDON"/>
    <n v="20260812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12T07:00:00"/>
    <s v="2026-08-03 13:00:00 | telp :089672423536  alt :  manja : pagi / siang 03/08/2026  hub sebelum ke lokasi "/>
    <n v="2026"/>
    <n v="8"/>
    <n v="12"/>
    <d v="2026-08-12T00:00:00"/>
    <n v="-0.29166666666424135"/>
    <x v="1"/>
  </r>
  <r>
    <n v="2404"/>
    <n v="1002523782"/>
    <n v="3"/>
    <x v="3"/>
    <n v="5"/>
    <s v="MADURA"/>
    <s v="BANGKALAN"/>
    <s v="OMB"/>
    <s v="REG"/>
    <s v="AO"/>
    <x v="0"/>
    <m/>
    <s v="102 | FOLLOW UP COMPLETED"/>
    <s v="RBS-Regional 3"/>
    <d v="2026-08-13T10:51:05"/>
    <d v="2026-08-15T09:10:20"/>
    <n v="69364878"/>
    <m/>
    <n v="152438209340"/>
    <s v="UD BERSAUDARA"/>
    <s v="ODP-OMB-FE/31"/>
    <s v="WO061656884"/>
    <m/>
    <m/>
    <m/>
    <n v="113.37155"/>
    <n v="-7.1305319999999996"/>
    <s v="|MN00558|/UD BERSAUDARA/HSI Bisnis Promo HUT Telkom (1:1) 200 Mbps (Rp 790.000) PSB Rp 150.000/0895703207862/mohismail22@gmail.com/Sa'roni/-7.1304016, 113.3710531/Dekat Jl. Kyai H. Agus Salim, Badung Tengah, Badung, Kec. Proppo, Kabupaten Sampang, Jawa Ti"/>
    <s v="Sales Force DBS"/>
    <m/>
    <m/>
    <m/>
    <m/>
    <m/>
    <m/>
    <m/>
    <m/>
    <s v="Management Janji"/>
    <s v="2026-08-14 08:00:00|M Janji : (14/08/2026) jam Pasang :pagi / siang  Note : hubungi pelanggan jika ingin kelokasi|40981182|MYDITA"/>
    <s v="FCC"/>
    <s v="13-08-2026 10:54:48"/>
    <d v="2026-08-14T08:00:00"/>
    <s v="Kendala Pelanggan"/>
    <s v="REVOKE"/>
    <s v="OMB"/>
    <s v="NO ADDON"/>
    <m/>
    <s v="Follow Up Revoke Completed, New Order ID : SC1002527750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14T08:00:00"/>
    <s v="2026-08-14 08:00:00|M Janji : (14/08/2026) jam Pasang :pagi / siang  Note : hubungi pelanggan jika ingin kelokasi|40981182|MYDITA"/>
    <m/>
    <m/>
    <m/>
    <e v="#NUM!"/>
    <e v="#NUM!"/>
    <x v="0"/>
  </r>
  <r>
    <n v="2405"/>
    <n v="1002531915"/>
    <n v="3"/>
    <x v="3"/>
    <n v="5"/>
    <s v="SBY UTARA"/>
    <s v="LAMONGAN"/>
    <s v="BBA"/>
    <s v="REG"/>
    <s v="AO"/>
    <x v="0"/>
    <s v="1P INET"/>
    <s v="Completed (PS)"/>
    <s v="RBS-Regional 3"/>
    <d v="2026-08-18T07:41:56"/>
    <d v="2026-08-18T18:50:05"/>
    <n v="69368465"/>
    <m/>
    <n v="152441211121"/>
    <s v="HARIA STORE"/>
    <s v="ODP-BBA-FAF/03 FAF/D03/03.01"/>
    <s v="WO061967444"/>
    <m/>
    <m/>
    <m/>
    <n v="112.172974"/>
    <n v="-7.0892400000000002"/>
    <s v="|MN02646|MYIA-063981074461/POI/supono/081529807442/supono310389@gmail.com"/>
    <s v="MYIB_ASSISTANT"/>
    <m/>
    <m/>
    <m/>
    <m/>
    <m/>
    <m/>
    <m/>
    <m/>
    <s v="Management Janji"/>
    <s v="2026-08-19 10:00:00 | M Janji : (19/08/2026) jam Pasang : 09:00 Note : hubungi pelanggan jika ingin kelokasi"/>
    <s v="FCC"/>
    <s v="18-08-2026 07:55:10"/>
    <d v="2026-08-19T10:00:00"/>
    <m/>
    <s v="PS"/>
    <s v="BBA"/>
    <s v="NO ADDON"/>
    <n v="20260818"/>
    <s v="Completed"/>
    <s v="HSI Bisnis Promo HUT Telkom PSB 70% - 75 Mbps"/>
    <s v="INDIBIZ"/>
    <m/>
    <m/>
    <d v="2026-08-19T10:00:00"/>
    <s v="2026-08-19 10:00:00 | M Janji : (19/08/2026) jam Pasang : 09:00 Note : hubungi pelanggan jika ingin kelokasi"/>
    <n v="2026"/>
    <n v="8"/>
    <n v="18"/>
    <d v="2026-08-18T00:00:00"/>
    <n v="-1.4166666666642413"/>
    <x v="1"/>
  </r>
  <r>
    <n v="2406"/>
    <n v="1002514448"/>
    <n v="3"/>
    <x v="2"/>
    <n v="4"/>
    <s v="YOGYAKARTA"/>
    <s v="INNER - YOGYA JATENG SELATAN"/>
    <s v="KEN"/>
    <s v="REG"/>
    <s v="AO"/>
    <x v="0"/>
    <s v="1P INET"/>
    <s v="Completed (PS)"/>
    <s v="RBS-Regional 3"/>
    <d v="2026-08-07T11:58:57"/>
    <d v="2026-08-08T16:00:30"/>
    <n v="69360692"/>
    <m/>
    <n v="146130138433"/>
    <s v="ASTANA PROPERTY"/>
    <s v="ODP-KEN-FAW/037 FAW/D05/037.01"/>
    <s v="WO061153975"/>
    <m/>
    <m/>
    <m/>
    <n v="110.38864700000001"/>
    <n v="-7.7112689999999997"/>
    <s v="|MC80063|MYIA-014491084795/POI/WILLIAM MAHARDILA DARLIUS/087838403677/rarautha85@gmail.com"/>
    <s v="MYIB_ASSISTANT"/>
    <m/>
    <m/>
    <m/>
    <m/>
    <m/>
    <m/>
    <m/>
    <m/>
    <s v="Management Janji"/>
    <s v="2026-08-08 15:00:00 | Nama : BU RARA (ACCOUNTING) No Hp : 087838403677 No Alt :  Tgl Pemasangan : 08 Agustus 2026 Interval : PAGI  Note : Hubungi pelanggan terlebih dahulu"/>
    <s v="FCC"/>
    <d v="2026-07-08T12:10:12"/>
    <d v="2026-08-08T15:00:00"/>
    <m/>
    <s v="PS"/>
    <s v="KEN"/>
    <s v="NO ADDON"/>
    <n v="20260808"/>
    <s v="Completed"/>
    <s v="HSI Bisnis Basic Promo HUT Telkom PSB 70% - 50 Mbps"/>
    <s v="INDIBIZ"/>
    <m/>
    <m/>
    <d v="2026-08-08T15:00:00"/>
    <s v="2026-08-08 15:00:00 | Nama : BU RARA (ACCOUNTING) No Hp : 087838403677 No Alt :  Tgl Pemasangan : 08 Agustus 2026 Interval : PAGI  Note : Hubungi pelanggan terlebih dahulu"/>
    <n v="2026"/>
    <n v="8"/>
    <n v="8"/>
    <d v="2026-08-08T00:00:00"/>
    <n v="-0.625"/>
    <x v="1"/>
  </r>
  <r>
    <n v="2407"/>
    <n v="1002522619"/>
    <n v="3"/>
    <x v="6"/>
    <n v="5"/>
    <s v="JEMBER"/>
    <s v="JEMBER"/>
    <s v="JER"/>
    <s v="REG"/>
    <s v="AO"/>
    <x v="0"/>
    <m/>
    <s v="Completed (PS)"/>
    <s v="RBS-Regional 3"/>
    <d v="2026-08-12T15:25:13"/>
    <d v="2026-08-13T13:20:45"/>
    <n v="69364436"/>
    <m/>
    <n v="152501280910"/>
    <s v="KEDAI FORREST 2"/>
    <s v="ODP-JER-FAD/40"/>
    <s v="WO061614368"/>
    <m/>
    <m/>
    <m/>
    <n v="113.65709529999999"/>
    <n v="-8.1932024000000006"/>
    <s v="|MN01982|/KEDAI FORREST 2/WINBACK 2.0 HSI B2B (1:2) 50MBPS 320RB PSB DISC 70%/JER/anamchoirulmuhammad95@gmail.com/CHOIRUL ANAM/82245825091"/>
    <s v="Sales Force DBS"/>
    <m/>
    <m/>
    <m/>
    <m/>
    <m/>
    <m/>
    <m/>
    <m/>
    <s v="Management Janji"/>
    <s v="2026-08-13 13:00:00| M Janji : (13/AGUSTUS/2026) jam Pasang : 09:00 Note : hubungi pelanggan jika ingin kelokasi|40900827|MYDITA"/>
    <s v="FCC"/>
    <d v="2026-12-08T15:39:50"/>
    <d v="2026-08-13T13:00:00"/>
    <m/>
    <s v="PS"/>
    <s v="JER"/>
    <s v="NO ADDON"/>
    <n v="20260813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13T13:00:00"/>
    <s v="2026-08-13 13:00:00| M Janji : (13/AGUSTUS/2026) jam Pasang : 09:00 Note : hubungi pelanggan jika ingin kelokasi|40900827|MYDITA"/>
    <n v="2026"/>
    <n v="8"/>
    <n v="13"/>
    <d v="2026-08-13T00:00:00"/>
    <n v="-0.54166666666424135"/>
    <x v="1"/>
  </r>
  <r>
    <n v="2408"/>
    <n v="1002520052"/>
    <n v="3"/>
    <x v="7"/>
    <n v="4"/>
    <s v="SOLO"/>
    <s v="SRAGEN"/>
    <s v="SRG"/>
    <s v="REG"/>
    <s v="AO"/>
    <x v="0"/>
    <s v="1P INET"/>
    <s v="Completed (PS)"/>
    <s v="RBS-Regional 3"/>
    <d v="2026-08-11T13:58:56"/>
    <d v="2026-08-13T14:08:07"/>
    <n v="69363383"/>
    <m/>
    <n v="146565009779"/>
    <s v="SMP NEGERI 1 PLUPUH"/>
    <s v="ODP-SRG-FAB/027 FAB/D01/027.01"/>
    <s v="WO061502660"/>
    <m/>
    <m/>
    <m/>
    <n v="110.8866654"/>
    <n v="-7.4192309999999999"/>
    <s v="|MN01811|MYIA-014806080089/POI/ACHMAD AENAL YAQIN/081393085665/smpnegeri1plupuh@gmail.com"/>
    <s v="MYIB_ASSISTANT"/>
    <m/>
    <m/>
    <m/>
    <m/>
    <m/>
    <m/>
    <m/>
    <m/>
    <s v="Management Janji"/>
    <s v="2026-08-12 13:00:00 | Tanggal pemasangan: 12/08/2026 Jam pemasangan : siang Info Tambahan : Hubungi pelanggan dulu sebelum ke lokasi terima kasih."/>
    <s v="FCC"/>
    <d v="2026-11-08T14:10:22"/>
    <d v="2026-08-12T13:00:00"/>
    <m/>
    <s v="PS"/>
    <s v="SRG"/>
    <s v="NO ADDON"/>
    <n v="20260813"/>
    <s v="Completed"/>
    <s v="HSI Bisnis Basic Promo HUT Telkom PSB 70% - 50 Mbps"/>
    <s v="INDIBIZ"/>
    <m/>
    <m/>
    <d v="2026-08-12T13:00:00"/>
    <s v="2026-08-12 13:00:00 | Tanggal pemasangan: 12/08/2026 Jam pemasangan : siang Info Tambahan : Hubungi pelanggan dulu sebelum ke lokasi terima kasih."/>
    <n v="2026"/>
    <n v="8"/>
    <n v="13"/>
    <d v="2026-08-13T00:00:00"/>
    <n v="0.45833333333575865"/>
    <x v="1"/>
  </r>
  <r>
    <n v="2409"/>
    <n v="1002533574"/>
    <n v="3"/>
    <x v="3"/>
    <n v="5"/>
    <s v="SBY UTARA"/>
    <s v="GRESIK"/>
    <s v="SDY"/>
    <s v="REG"/>
    <s v="AO"/>
    <x v="0"/>
    <s v="1P INET"/>
    <s v="MIE - SEND SURVEY"/>
    <s v="RBS-Regional 3"/>
    <d v="2026-08-18T14:41:58"/>
    <d v="2026-08-18T14:44:01"/>
    <n v="69369167"/>
    <m/>
    <n v="152451212051"/>
    <s v="UPT SD NEGERI 282 GRESIK RUANG LAB"/>
    <s v="ODP-SDY-FL/11 FL/D06/11.01"/>
    <s v="WO062022531"/>
    <m/>
    <m/>
    <m/>
    <n v="112.418582886457"/>
    <n v="-6.9700251230165398"/>
    <s v="MD|MYDB-20260818266003|DN00001/MN01211|UPT SD NEGERI 282 GRESIK RUANG LAB|081615202701"/>
    <s v="MYDIGIBIZPARTNER"/>
    <m/>
    <m/>
    <m/>
    <m/>
    <m/>
    <m/>
    <m/>
    <m/>
    <s v="Management Janji"/>
    <s v="2026-08-19 13:00:00 | Jam Pemasangan : 08:00 - 12.00 Tanggal Pemasangan :19/08/2025 Info Tambahan : Hubungi pelanggan sebelum datang ke lokasi"/>
    <s v="FCC"/>
    <s v="18-08-2026 14:55:28"/>
    <d v="2026-08-19T13:00:00"/>
    <m/>
    <s v="SURVEY_NEW_MANJA"/>
    <s v="SDY"/>
    <s v="NO ADDON"/>
    <m/>
    <s v="MIE - SEND SURVEY"/>
    <s v="HSI Bisnis Promo HUT RI PSB 70% - 150 Mbps"/>
    <s v="INDIBIZ"/>
    <m/>
    <m/>
    <d v="2026-08-19T13:00:00"/>
    <s v="2026-08-19 13:00:00 | Jam Pemasangan : 08:00 - 12.00 Tanggal Pemasangan :19/08/2025 Info Tambahan : Hubungi pelanggan sebelum datang ke lokasi"/>
    <m/>
    <m/>
    <m/>
    <e v="#NUM!"/>
    <e v="#NUM!"/>
    <x v="0"/>
  </r>
  <r>
    <n v="2410"/>
    <n v="1002515512"/>
    <n v="3"/>
    <x v="6"/>
    <n v="5"/>
    <s v="JEMBER"/>
    <s v="JEMBER"/>
    <s v="JER"/>
    <s v="REG"/>
    <s v="AO"/>
    <x v="0"/>
    <s v="1P INET"/>
    <s v="Completed (PS)"/>
    <s v="RBS-Regional 3"/>
    <d v="2026-08-07T19:37:56"/>
    <d v="2026-08-07T21:44:33"/>
    <n v="69361163"/>
    <m/>
    <n v="152501280888"/>
    <s v="CAFE ANAK LANANG REBOND"/>
    <s v="ODP-JER-FM/15 FM/D02/15.01"/>
    <s v="WO061205507"/>
    <m/>
    <m/>
    <m/>
    <n v="113.643553107976"/>
    <n v="-8.1936041443613803"/>
    <s v="MD|MYDB-20260807264704|DN00001/MN00906|CAFE ANAK LANANG REBOND|087896653101"/>
    <s v="MYDIGIBIZPARTNER"/>
    <m/>
    <m/>
    <m/>
    <m/>
    <m/>
    <m/>
    <m/>
    <m/>
    <s v="Management Janji"/>
    <s v="2026-08-09 08:00:00 | Nama PIC : bapak mizan No HP : 087896653101 Alt :  M Janji : (SABTU/8/AGUSTUS/2026) jam Pasang : 09:00 Note : hubungi pelanggan jika ingin kelokasi"/>
    <s v="FCC"/>
    <d v="2026-07-08T19:40:07"/>
    <d v="2026-08-09T08:00:00"/>
    <m/>
    <s v="PS"/>
    <s v="JER"/>
    <s v="NO ADDON"/>
    <n v="20260807"/>
    <s v="Completed"/>
    <s v="HSI Bisnis Promo HUT Telkom PSB 70% - 50 Mbps"/>
    <s v="INDIBIZ"/>
    <m/>
    <m/>
    <d v="2026-08-09T08:00:00"/>
    <s v="2026-08-09 08:00:00 | Nama PIC : bapak mizan No HP : 087896653101 Alt :  M Janji : (SABTU/8/AGUSTUS/2026) jam Pasang : 09:00 Note : hubungi pelanggan jika ingin kelokasi"/>
    <n v="2026"/>
    <n v="8"/>
    <n v="7"/>
    <d v="2026-08-07T00:00:00"/>
    <n v="-2.3333333333357587"/>
    <x v="1"/>
  </r>
  <r>
    <n v="2411"/>
    <n v="1002518525"/>
    <n v="3"/>
    <x v="2"/>
    <n v="4"/>
    <s v="PURWOKERTO"/>
    <s v="PURWOKERTO"/>
    <s v="PWT"/>
    <s v="REG"/>
    <s v="AO"/>
    <x v="0"/>
    <m/>
    <s v="Completed (PS)"/>
    <s v="RBS-Regional 3"/>
    <d v="2026-08-10T16:46:46"/>
    <d v="2026-08-10T18:45:08"/>
    <n v="69361427"/>
    <m/>
    <n v="146303609786"/>
    <s v="TK DUTA RK99 KARANGKEMIRI"/>
    <s v="ODP-PWT-FDG/053"/>
    <s v="WO061432973"/>
    <m/>
    <m/>
    <m/>
    <n v="109.182956581889"/>
    <n v="-7.41658743935385"/>
    <s v="|MN00649|MYIA-020439370289/POI/Rizal Syahlani/6285865426767/kiebae03@gmail.com"/>
    <s v="Sales Profesional"/>
    <m/>
    <m/>
    <m/>
    <m/>
    <m/>
    <m/>
    <m/>
    <m/>
    <s v="Management Janji"/>
    <s v="2026-08-09 13:00:00 | Nama PIC : Ibu Rizal  No Hp : 085865426767  No Alt : -  Tgl Pemasangan : 09 Agustus 2026  Interval : PAGI SIANG  Note : Hubungi pelanggan terlebih dahulu"/>
    <s v="FCC"/>
    <d v="2026-10-08T16:55:23"/>
    <m/>
    <m/>
    <s v="PS"/>
    <s v="PWT"/>
    <s v="NO ADDON"/>
    <n v="20260810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10T07:00:00"/>
    <s v="2026-08-09 13:00:00 | Nama PIC : Ibu Rizal  No Hp : 085865426767  No Alt : -  Tgl Pemasangan : 09 Agustus 2026  Interval : PAGI SIANG  Note : Hubungi pelanggan terlebih dahulu"/>
    <n v="2026"/>
    <n v="8"/>
    <n v="10"/>
    <d v="2026-08-10T00:00:00"/>
    <n v="-0.29166666666424135"/>
    <x v="1"/>
  </r>
  <r>
    <n v="2412"/>
    <n v="1002510128"/>
    <n v="3"/>
    <x v="3"/>
    <n v="5"/>
    <s v="SBY SELATAN"/>
    <s v="KETINTANG"/>
    <s v="RKT"/>
    <s v="REG"/>
    <s v="AO"/>
    <x v="0"/>
    <m/>
    <s v="Completed (PS)"/>
    <s v="RBS-Regional 3"/>
    <d v="2026-08-05T11:07:51"/>
    <d v="2026-08-05T14:18:28"/>
    <n v="69357389"/>
    <m/>
    <n v="152308242977"/>
    <s v="Ponpes AN-NURIYAH ( putri )"/>
    <s v="ODP-RKT-FBM/51"/>
    <s v="WO060966062"/>
    <m/>
    <m/>
    <m/>
    <n v="112.73573810000001"/>
    <n v="-7.3183878919999996"/>
    <s v="MD|MYDB-20260803264240|DN00001/MN00459|Ponpes AN-NURIYAH ( putri )|082257588373"/>
    <s v="MYDIGIBIZPARTNER"/>
    <m/>
    <m/>
    <m/>
    <m/>
    <m/>
    <m/>
    <m/>
    <m/>
    <s v="Management Janji"/>
    <s v="2026-08-04 11:00:00 | Nama : BU ATINA ZAINAL FUADAH  No Hp : 082257588373  No Alt :   Tgl Pemasangan : 04 Agustus 2026  Interval : SIANG  Note : Hubungi pelanggan terlebih dahulu"/>
    <s v="FCC"/>
    <d v="2026-05-08T11:24:55"/>
    <m/>
    <m/>
    <s v="PS"/>
    <s v="RKT"/>
    <s v="NO ADDON"/>
    <n v="20260805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5T07:00:00"/>
    <s v="2026-08-04 11:00:00 | Nama : BU ATINA ZAINAL FUADAH  No Hp : 082257588373  No Alt :   Tgl Pemasangan : 04 Agustus 2026  Interval : SIANG  Note : Hubungi pelanggan terlebih dahulu"/>
    <n v="2026"/>
    <n v="8"/>
    <n v="5"/>
    <d v="2026-08-05T00:00:00"/>
    <n v="-0.29166666666424135"/>
    <x v="1"/>
  </r>
  <r>
    <n v="2413"/>
    <n v="1002507692"/>
    <n v="3"/>
    <x v="1"/>
    <n v="5"/>
    <s v="KEDIRI"/>
    <s v="KEDIRI"/>
    <s v="KDI"/>
    <s v="REG"/>
    <s v="AO"/>
    <x v="0"/>
    <s v="1P INET"/>
    <s v="Completed (PS)"/>
    <s v="RBS-Regional 3"/>
    <d v="2026-08-04T11:16:56"/>
    <d v="2026-08-04T15:43:18"/>
    <n v="69358122"/>
    <m/>
    <n v="152610241452"/>
    <s v="FALZ STORE"/>
    <s v="ODP-KDI-FAY/02 FAY/D01/02.01"/>
    <s v="WO060872442"/>
    <m/>
    <m/>
    <m/>
    <n v="112.02931087464"/>
    <n v="-7.8403035584790599"/>
    <s v="MD|MYDB-20260803264289|DN00001/MN01011|FALZ STORE|085649244030"/>
    <s v="MYDIGIBIZPARTNER"/>
    <m/>
    <m/>
    <m/>
    <m/>
    <m/>
    <m/>
    <m/>
    <m/>
    <s v="Management Janji"/>
    <s v="2026-08-05 13:00:00 | Nama PIC: bp muh fauzi  Notel: 085649244030 Alt: -  Tanggal: 5/8/2026 Jam Pasang: Siang Note: Hubungi sebelum ke lokasi, terimakasih."/>
    <s v="FCC"/>
    <d v="2026-04-08T11:25:40"/>
    <d v="2026-08-05T13:00:00"/>
    <m/>
    <s v="PS"/>
    <s v="KDI"/>
    <s v="NO ADDON"/>
    <n v="20260804"/>
    <s v="Completed"/>
    <s v="HSI Bisnis Promo HUT Telkom PSB 70% - 300 Mbps"/>
    <s v="INDIBIZ"/>
    <m/>
    <m/>
    <d v="2026-08-05T13:00:00"/>
    <s v="2026-08-05 13:00:00 | Nama PIC: bp muh fauzi  Notel: 085649244030 Alt: -  Tanggal: 5/8/2026 Jam Pasang: Siang Note: Hubungi sebelum ke lokasi, terimakasih."/>
    <n v="2026"/>
    <n v="8"/>
    <n v="4"/>
    <d v="2026-08-04T00:00:00"/>
    <n v="-1.5416666666642413"/>
    <x v="1"/>
  </r>
  <r>
    <n v="2414"/>
    <n v="1002523271"/>
    <n v="3"/>
    <x v="5"/>
    <n v="5"/>
    <s v="DENPASAR"/>
    <s v="SANUR"/>
    <s v="TOP"/>
    <s v="REG"/>
    <s v="AO"/>
    <x v="0"/>
    <m/>
    <s v="OSS - FALLOUT"/>
    <s v="RBS-Regional 3"/>
    <d v="2026-08-13T08:18:16"/>
    <d v="2026-08-14T14:09:34"/>
    <n v="69364693"/>
    <m/>
    <n v="172422212718"/>
    <s v="PT. Harapan Baru Migasindo (SPBU 548.01.11)"/>
    <s v="ODP-TOP-FE/74"/>
    <s v="WO061670099"/>
    <m/>
    <m/>
    <m/>
    <n v="115.2321053"/>
    <n v="-8.6343876999999996"/>
    <s v="|MN02364|/PIC SRIYANI/089522868899/spbu.bali.5480111@gmail.com"/>
    <s v="Sales Force DBS"/>
    <m/>
    <m/>
    <m/>
    <m/>
    <m/>
    <m/>
    <m/>
    <m/>
    <s v="Management Janji"/>
    <s v="2026-08-14 13:00:00|M Janji : (Jumat/14/Agustus/2026) jam Pasang : 09:00 Note : hubungi pelanggan jika ingin kelokasi|40900827|MYDITA"/>
    <s v="FCC"/>
    <s v="13-08-2026 08:25:29"/>
    <d v="2026-08-14T13:00:00"/>
    <s v="Kendala Teknik"/>
    <s v="FO_WFM"/>
    <s v="TOP"/>
    <s v="NO ADDON"/>
    <m/>
    <s v="Provisioning Failed|WFM|INF009043130|TOF_-8.6359096,115.2376194_ODP terdekat full, alt. crossing jalan besar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4T13:00:00"/>
    <s v="2026-08-14 13:00:00|M Janji : (Jumat/14/Agustus/2026) jam Pasang : 09:00 Note : hubungi pelanggan jika ingin kelokasi|40900827|MYDITA"/>
    <m/>
    <m/>
    <m/>
    <e v="#NUM!"/>
    <e v="#NUM!"/>
    <x v="0"/>
  </r>
  <r>
    <n v="2415"/>
    <n v="1002518415"/>
    <n v="3"/>
    <x v="5"/>
    <n v="5"/>
    <s v="SINGARJA"/>
    <s v="GIANYAR"/>
    <s v="GIN"/>
    <s v="REG"/>
    <s v="AO"/>
    <x v="0"/>
    <m/>
    <s v="Completed (PS)"/>
    <s v="RBS-Regional 3"/>
    <d v="2026-08-10T16:07:21"/>
    <d v="2026-08-12T14:17:00"/>
    <n v="69362707"/>
    <m/>
    <n v="172407213929"/>
    <s v="SD NEGERI 3 BURUAN"/>
    <s v="ODP-GIN-FAN/21"/>
    <s v="WO061444449"/>
    <m/>
    <m/>
    <m/>
    <n v="115.3020191"/>
    <n v="-8.5440394000000008"/>
    <s v="|MN02658|/PIC LUH PT OKA MAHAYANI/081339731300/sdburuan3@gmail.com"/>
    <s v="Sales Force DBS"/>
    <m/>
    <m/>
    <m/>
    <m/>
    <m/>
    <m/>
    <m/>
    <m/>
    <s v="Management Janji"/>
    <s v="2026-08-11 15:00:00|Tanggal pemasangan : 11 AGUSTUS 2026 Jam pemasangan : pagi/siang Info Tambahan : Hubungi pelanggan dulu sebelum ke lokasi terima kasih|40010577|MYDITA"/>
    <s v="FCC"/>
    <d v="2026-10-08T16:10:07"/>
    <d v="2026-08-11T15:00:00"/>
    <m/>
    <s v="PS"/>
    <s v="GIN"/>
    <s v="NO ADDON"/>
    <n v="2026081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15:00:00"/>
    <s v="2026-08-11 15:00:00|Tanggal pemasangan : 11 AGUSTUS 2026 Jam pemasangan : pagi/siang Info Tambahan : Hubungi pelanggan dulu sebelum ke lokasi terima kasih|40010577|MYDITA"/>
    <n v="2026"/>
    <n v="8"/>
    <n v="12"/>
    <d v="2026-08-12T00:00:00"/>
    <n v="0.375"/>
    <x v="1"/>
  </r>
  <r>
    <n v="2416"/>
    <n v="1002505702"/>
    <n v="3"/>
    <x v="3"/>
    <n v="5"/>
    <s v="SBY UTARA"/>
    <s v="MANYAR"/>
    <s v="MGO"/>
    <s v="REG"/>
    <s v="AO"/>
    <x v="0"/>
    <m/>
    <s v="Completed (PS)"/>
    <s v="RBS-Regional 3"/>
    <d v="2026-08-03T10:04:58"/>
    <d v="2026-08-05T16:16:24"/>
    <n v="69357300"/>
    <m/>
    <n v="152413166948"/>
    <s v="SPPG GENTENG"/>
    <s v="ODP-DMO-FQQ/25"/>
    <s v="WO060876882"/>
    <m/>
    <m/>
    <m/>
    <n v="112.7337153"/>
    <n v="-7.2573363000000004"/>
    <s v="|MC70135|/SPPG GENTENG/MOHAMMAD ALFIN/081231768783/alfinmohammadalfin@gmail.com/HSI Bisnis Promo HUT Telkom (1:1) 300 Mbps (Rp 1.130.000) PSB Rp 150.000"/>
    <s v="Sales Force DBS"/>
    <m/>
    <m/>
    <m/>
    <m/>
    <m/>
    <m/>
    <m/>
    <m/>
    <s v="Management Janji"/>
    <s v="2026-08-05 08:00:00|Nama Pic : bp ALFIN No Hp Pic : 081231768783 No alt : - Jam Pemasangan : pagi  Tanggal Pemasangan : 5 Agustus 2026|40981182|MYDITA"/>
    <s v="FCC"/>
    <d v="2026-03-08T10:10:41"/>
    <d v="2026-08-05T08:00:00"/>
    <m/>
    <s v="PS"/>
    <s v="MGO"/>
    <s v="NO ADDON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8:00:00"/>
    <s v="2026-08-05 08:00:00|Nama Pic : bp ALFIN No Hp Pic : 081231768783 No alt : - Jam Pemasangan : pagi  Tanggal Pemasangan : 5 Agustus 2026|40981182|MYDITA"/>
    <n v="2026"/>
    <n v="8"/>
    <n v="5"/>
    <d v="2026-08-05T00:00:00"/>
    <n v="-0.33333333333575865"/>
    <x v="1"/>
  </r>
  <r>
    <n v="2417"/>
    <n v="1002512014"/>
    <n v="3"/>
    <x v="1"/>
    <n v="5"/>
    <s v="KEDIRI"/>
    <s v="TULUNGAGUNG"/>
    <s v="TUL"/>
    <s v="REG"/>
    <s v="AO"/>
    <x v="0"/>
    <s v="1P INET"/>
    <s v="Completed (PS)"/>
    <s v="RBS-Regional 3"/>
    <d v="2026-08-06T11:19:56"/>
    <d v="2026-08-06T20:04:16"/>
    <n v="69359813"/>
    <m/>
    <n v="152606246204"/>
    <s v="PT. ANUGRAH GANGSAR JAYA LESTARI"/>
    <s v="ODP-TUL-FE/15 FE/D03/15.01"/>
    <s v="WO061059071"/>
    <m/>
    <m/>
    <m/>
    <n v="111.899716435584"/>
    <n v="-8.0913445215996394"/>
    <s v="|MN00418|MYIA-049294282840/POI/EKO SUTRISNO/085334196816/anugrahgangsar@gmail.com"/>
    <s v="MYIB_ASSISTANT"/>
    <m/>
    <m/>
    <m/>
    <m/>
    <m/>
    <m/>
    <m/>
    <m/>
    <s v="Management Janji"/>
    <s v="2026-08-07 08:00:00 | telp :085334196816 alt : manja : pagi : siang 07/08/2026 hub sebelum ke lokasi "/>
    <s v="FCC"/>
    <d v="2026-06-08T11:25:46"/>
    <d v="2026-08-07T08:00:00"/>
    <m/>
    <s v="PS"/>
    <s v="TUL"/>
    <s v="NO ADDON"/>
    <n v="20260806"/>
    <s v="Completed"/>
    <s v="HSI Bisnis Promo HUT Telkom PSB 70% - 50 Mbps"/>
    <s v="INDIBIZ"/>
    <m/>
    <m/>
    <d v="2026-08-07T08:00:00"/>
    <s v="2026-08-07 08:00:00 | telp :085334196816 alt : manja : pagi : siang 07/08/2026 hub sebelum ke lokasi "/>
    <n v="2026"/>
    <n v="8"/>
    <n v="6"/>
    <d v="2026-08-06T00:00:00"/>
    <n v="-1.3333333333357587"/>
    <x v="1"/>
  </r>
  <r>
    <n v="2418"/>
    <n v="1002514427"/>
    <n v="3"/>
    <x v="2"/>
    <n v="4"/>
    <s v="PURWOKERTO"/>
    <s v="CILACAP"/>
    <s v="MAO"/>
    <s v="REG"/>
    <s v="AO"/>
    <x v="0"/>
    <s v="1P INET"/>
    <s v="Completed (PS)"/>
    <s v="RBS-Regional 3"/>
    <d v="2026-08-07T11:52:57"/>
    <d v="2026-08-08T11:36:47"/>
    <n v="69360685"/>
    <m/>
    <n v="146389104313"/>
    <s v="SPBU 44.532.04 SAMPANG"/>
    <s v="ODP-MAO-FE/073 FE/D01/073.01"/>
    <s v="WO061153370"/>
    <m/>
    <m/>
    <m/>
    <n v="109.20383959999999"/>
    <n v="-7.5618238"/>
    <s v="|MN00648|MYIA-081872661726/POI/Arby/085727707508/arby.septiantony@gmail.com"/>
    <s v="MYIB_ASSISTANT"/>
    <m/>
    <m/>
    <m/>
    <m/>
    <m/>
    <m/>
    <m/>
    <m/>
    <s v="Management Janji"/>
    <s v="2026-08-08 08:00:00 | Nama PIC : BAPAK arby No HP : 085727707508 Alt :  M Janji : (SABTU/8/AGUSTUS/2026) jam Pasang : 09:00 Note : hubungi pelanggan jika ingin kelokasi"/>
    <s v="FCC"/>
    <d v="2026-07-08T11:55:04"/>
    <d v="2026-08-08T08:00:00"/>
    <m/>
    <s v="PS"/>
    <s v="MAO"/>
    <s v="NO ADDON"/>
    <n v="20260808"/>
    <s v="Completed"/>
    <s v="HSI Bisnis Promo HUT Telkom PSB 70% - 50 Mbps"/>
    <s v="INDIBIZ"/>
    <m/>
    <m/>
    <d v="2026-08-08T08:00:00"/>
    <s v="2026-08-08 08:00:00 | Nama PIC : BAPAK arby No HP : 085727707508 Alt :  M Janji : (SABTU/8/AGUSTUS/2026) jam Pasang : 09:00 Note : hubungi pelanggan jika ingin kelokasi"/>
    <n v="2026"/>
    <n v="8"/>
    <n v="8"/>
    <d v="2026-08-08T00:00:00"/>
    <n v="-0.33333333333575865"/>
    <x v="1"/>
  </r>
  <r>
    <n v="2419"/>
    <n v="1002506290"/>
    <n v="3"/>
    <x v="1"/>
    <n v="5"/>
    <s v="MADIUN"/>
    <s v="TUBAN"/>
    <s v="BCR"/>
    <s v="REG"/>
    <s v="AO"/>
    <x v="0"/>
    <s v="1P INET"/>
    <s v="Completed (PS)"/>
    <s v="RBS-Regional 3"/>
    <d v="2026-08-03T14:40:57"/>
    <d v="2026-08-04T13:15:04"/>
    <n v="69357654"/>
    <m/>
    <n v="152648206870"/>
    <s v="SMP NEGERI2 BANCAR"/>
    <s v="ODP-BCR-FAF/32 FAF/D03/32.01"/>
    <s v="WO060804634"/>
    <m/>
    <m/>
    <m/>
    <n v="111.773783063468"/>
    <n v="-6.8162836291817799"/>
    <s v="|MN02366|MYIA-046837474407/POI/ATMI/081331139175/smpnduabancar@gmail.com"/>
    <s v="MYIB_ASSISTANT"/>
    <m/>
    <m/>
    <m/>
    <m/>
    <m/>
    <m/>
    <m/>
    <m/>
    <s v="Management Janji"/>
    <s v="2026-08-05 15:00:00 | Nama PIC: BP LUTFI  Notel: 085646737220 Alt: 081331139175 / Whatsapp Tanggal: 5/8/2026 Jam Pasang: Pagi Note: Hubungi sebelum ke lokasi, terimakasih."/>
    <s v="FCC"/>
    <d v="2026-03-08T14:55:18"/>
    <d v="2026-08-05T15:00:00"/>
    <m/>
    <s v="PS"/>
    <s v="BCR"/>
    <s v="NO ADDON"/>
    <n v="20260804"/>
    <s v="Completed"/>
    <s v="HSI Bisnis Basic Promo HUT Telkom PSB 70% - 50 Mbps"/>
    <s v="INDIBIZ"/>
    <m/>
    <m/>
    <d v="2026-08-05T15:00:00"/>
    <s v="2026-08-05 15:00:00 | Nama PIC: BP LUTFI  Notel: 085646737220 Alt: 081331139175 / Whatsapp Tanggal: 5/8/2026 Jam Pasang: Pagi Note: Hubungi sebelum ke lokasi, terimakasih."/>
    <n v="2026"/>
    <n v="8"/>
    <n v="4"/>
    <d v="2026-08-04T00:00:00"/>
    <n v="-1.625"/>
    <x v="1"/>
  </r>
  <r>
    <n v="2420"/>
    <n v="1002512070"/>
    <n v="3"/>
    <x v="3"/>
    <n v="5"/>
    <s v="SBY UTARA"/>
    <s v="KENJERAN"/>
    <s v="KBL"/>
    <s v="REG"/>
    <s v="AO"/>
    <x v="0"/>
    <s v="1P INET"/>
    <s v="Completed (PS)"/>
    <s v="RBS-Regional 3"/>
    <d v="2026-08-06T11:31:56"/>
    <d v="2026-08-06T17:18:58"/>
    <n v="69359824"/>
    <m/>
    <n v="152401227334"/>
    <s v="PT. Indo Container Lines"/>
    <s v="ODP-KBL-FWB/35 FWB/D04/35.01"/>
    <s v="WO061060611"/>
    <m/>
    <m/>
    <m/>
    <n v="112.72704999893899"/>
    <n v="-7.2329230407138203"/>
    <s v="MD|MYDB-20260805264484|DN00001/MN02280|PT. Indo Container Lines|085117135651"/>
    <s v="MYDIGIBIZPARTNER"/>
    <m/>
    <m/>
    <m/>
    <m/>
    <m/>
    <m/>
    <m/>
    <m/>
    <s v="Management Janji"/>
    <s v="2026-08-11 08:00:00 | Nama Pic : bu fatma  No Hp Pic : 085117135651 No alt : - Jam Pemasangan : pagi  Tanggal Pemasangan : 7 Agustus 2026"/>
    <s v="FCC"/>
    <d v="2026-06-08T11:39:52"/>
    <d v="2026-08-11T08:00:00"/>
    <m/>
    <s v="PS"/>
    <s v="KBL"/>
    <s v="NETMONK"/>
    <n v="20260806"/>
    <s v="Completed"/>
    <s v="HSI Bisnis Bundling Netmonk Promo 2026 PSB 70% - 100 Mbps"/>
    <s v="INDIBIZ"/>
    <m/>
    <m/>
    <d v="2026-08-11T08:00:00"/>
    <s v="2026-08-11 08:00:00 | Nama Pic : bu fatma  No Hp Pic : 085117135651 No alt : - Jam Pemasangan : pagi  Tanggal Pemasangan : 7 Agustus 2026"/>
    <n v="2026"/>
    <n v="8"/>
    <n v="6"/>
    <d v="2026-08-06T00:00:00"/>
    <n v="-5.3333333333357587"/>
    <x v="1"/>
  </r>
  <r>
    <n v="2421"/>
    <n v="1002519031"/>
    <n v="3"/>
    <x v="0"/>
    <n v="5"/>
    <s v="MATARAM"/>
    <s v="LOMBOK BARAT TENGAH"/>
    <s v="PRY"/>
    <s v="REG"/>
    <s v="AO"/>
    <x v="0"/>
    <s v="1P INET"/>
    <s v="Completed (PS)"/>
    <s v="RBS-Regional 3"/>
    <d v="2026-08-11T09:32:56"/>
    <d v="2026-08-11T20:54:11"/>
    <n v="69362955"/>
    <m/>
    <n v="172603791552"/>
    <s v="Toko Rahman"/>
    <s v="ODP-PYA-FAN/49 FAN/D06/49.01"/>
    <s v="WO061467226"/>
    <m/>
    <m/>
    <m/>
    <n v="116.315898299217"/>
    <n v="-8.6114852980139194"/>
    <s v="MD|MYDB-20260811264926|SC00001/MC00149|Toko Rahman|083831494555"/>
    <s v="MYDIGIBIZPARTNER"/>
    <m/>
    <m/>
    <m/>
    <m/>
    <m/>
    <m/>
    <m/>
    <m/>
    <s v="Management Janji"/>
    <s v="2026-08-12 08:00:00 | Tanggal pemasangan: 12/08/2026 Jam pemasangan : pagi Info Tambahan : Hubungi pelanggan dulu sebelum ke lokasi terima kasih."/>
    <s v="FCC"/>
    <d v="2026-11-08T09:40:16"/>
    <d v="2026-08-12T08:00:00"/>
    <m/>
    <s v="PS"/>
    <s v="PRY"/>
    <s v="NO ADDON"/>
    <n v="20260811"/>
    <s v="Completed"/>
    <s v="HSI Bisnis Promo HUT Telkom PSB 70% - 100 Mbps"/>
    <s v="INDIBIZ"/>
    <m/>
    <m/>
    <d v="2026-08-12T08:00:00"/>
    <s v="2026-08-12 08:00:00 | Tanggal pemasangan: 12/08/2026 Jam pemasangan : pagi Info Tambahan : Hubungi pelanggan dulu sebelum ke lokasi terima kasih."/>
    <n v="2026"/>
    <n v="8"/>
    <n v="11"/>
    <d v="2026-08-11T00:00:00"/>
    <n v="-1.3333333333357587"/>
    <x v="1"/>
  </r>
  <r>
    <n v="2422"/>
    <n v="1002523889"/>
    <n v="3"/>
    <x v="7"/>
    <n v="4"/>
    <s v="KUDUS"/>
    <s v="KUDUS"/>
    <s v="KUD"/>
    <s v="REG"/>
    <s v="AO"/>
    <x v="0"/>
    <s v="1P INET"/>
    <s v="Completed (PS)"/>
    <s v="RBS-Regional 3"/>
    <d v="2026-08-13T11:16:56"/>
    <d v="2026-08-14T10:56:38"/>
    <n v="69364948"/>
    <m/>
    <n v="142401145776"/>
    <s v="Sppg Tanjungrejo"/>
    <s v="ODP-KUD-FZ/043 FZ/D03/043.01"/>
    <s v="WO061653157"/>
    <m/>
    <m/>
    <m/>
    <n v="110.91049599999999"/>
    <n v="-6.7915900000000002"/>
    <s v="|MC60025|MYIA-003664853783/POI/Muhammad yusuf/081229008887/muhammadyusuf.m1183@gmail.com"/>
    <s v="MYIB_ASSISTANT"/>
    <m/>
    <m/>
    <m/>
    <m/>
    <m/>
    <m/>
    <m/>
    <m/>
    <s v="Management Janji"/>
    <s v="2026-08-14 08:00:00 | Nama : BP MUHAMMAD YUSUF No Hp : 081229008887 No Alt :  Tgl Pemasangan : 14 Agustus 2026 Interval : PAGI  Note : Hubungi pelanggan terlebih dahulu"/>
    <s v="FCC"/>
    <s v="13-08-2026 11:25:53"/>
    <d v="2026-08-14T08:00:00"/>
    <m/>
    <s v="PS"/>
    <s v="KUD"/>
    <s v="NO ADDON"/>
    <n v="20260814"/>
    <s v="Completed"/>
    <s v="HSI Bisnis Promo HUT Telkom PSB 70% - 50 Mbps"/>
    <s v="INDIBIZ"/>
    <m/>
    <m/>
    <d v="2026-08-14T08:00:00"/>
    <s v="2026-08-14 08:00:00 | Nama : BP MUHAMMAD YUSUF No Hp : 081229008887 No Alt :  Tgl Pemasangan : 14 Agustus 2026 Interval : PAGI  Note : Hubungi pelanggan terlebih dahulu"/>
    <n v="2026"/>
    <n v="8"/>
    <n v="14"/>
    <d v="2026-08-14T00:00:00"/>
    <n v="-0.33333333333575865"/>
    <x v="1"/>
  </r>
  <r>
    <n v="2423"/>
    <n v="1002534157"/>
    <n v="3"/>
    <x v="6"/>
    <n v="5"/>
    <s v="JEMBER"/>
    <s v="BANYUWANGI"/>
    <s v="BWG"/>
    <s v="REG"/>
    <s v="AO"/>
    <x v="0"/>
    <s v="1P INET"/>
    <s v="MIE - SEND SURVEY"/>
    <s v="RBS-Regional 3"/>
    <d v="2026-08-18T16:23:57"/>
    <d v="2026-08-18T16:26:01"/>
    <n v="69369352"/>
    <m/>
    <n v="152503269671"/>
    <s v="CAFE 1911"/>
    <s v="ODP-BWG-FAP/23 FAP/D03/23.01"/>
    <s v="WO062038824"/>
    <m/>
    <m/>
    <m/>
    <n v="114.3692267"/>
    <n v="-8.2192334999999996"/>
    <s v="MD|MYDB-20260818266026|DN00001/MN01010|CAFE 1911|0881027072095"/>
    <s v="MYDIGIBIZPARTNER"/>
    <m/>
    <m/>
    <m/>
    <m/>
    <m/>
    <m/>
    <m/>
    <m/>
    <s v="Management Janji"/>
    <s v="2026-08-19 13:00:00 |  M Janji : (19 AGUSTUS 2026) jam Pasang : siang Note : hubungi pelanggan jika ingin kelokasi"/>
    <s v="FCC"/>
    <s v="18-08-2026 16:39:51"/>
    <d v="2026-08-19T13:00:00"/>
    <m/>
    <s v="SURVEY_NEW_MANJA"/>
    <s v="BWG"/>
    <s v="NO ADDON"/>
    <m/>
    <s v="MIE - SEND SURVEY"/>
    <s v="HSI Bisnis Promo HUT RI PSB 70% - 300 Mbps"/>
    <s v="INDIBIZ"/>
    <m/>
    <m/>
    <d v="2026-08-19T13:00:00"/>
    <s v="2026-08-19 13:00:00 |  M Janji : (19 AGUSTUS 2026) jam Pasang : siang Note : hubungi pelanggan jika ingin kelokasi"/>
    <m/>
    <m/>
    <m/>
    <e v="#NUM!"/>
    <e v="#NUM!"/>
    <x v="0"/>
  </r>
  <r>
    <n v="2424"/>
    <n v="1002525727"/>
    <n v="3"/>
    <x v="2"/>
    <n v="4"/>
    <s v="PURWOKERTO"/>
    <s v="BANJARNEGARA"/>
    <s v="BJR"/>
    <s v="REG"/>
    <s v="AO"/>
    <x v="0"/>
    <s v="1P INET"/>
    <s v="Completed (PS)"/>
    <s v="RBS-Regional 3"/>
    <d v="2026-08-14T09:55:57"/>
    <d v="2026-08-15T10:42:30"/>
    <n v="69365735"/>
    <m/>
    <n v="146372102961"/>
    <s v="TOKO ARYA PERABOT RUMAH TANGGA SIJERUK"/>
    <s v="ODP-BJR-FAJ/017"/>
    <s v="WO061724062"/>
    <m/>
    <m/>
    <m/>
    <n v="109.71178999999999"/>
    <n v="-7.3172629999999996"/>
    <s v="|MC00213|MYIA-007540559436/POI/ARYA BUDHI PRAJNA/0882006386703/aryabodiprajena@gmail.com"/>
    <s v="MYIB_ASSISTANT"/>
    <m/>
    <m/>
    <m/>
    <m/>
    <m/>
    <m/>
    <m/>
    <m/>
    <s v="Management Janji"/>
    <s v="2026-08-16 13:00:00 | M Janji : (15/08/2026) jam Pasang : 09:00 Note : hubungi pelanggan jika ingin kelokasi"/>
    <s v="FCC"/>
    <s v="14-08-2026 10:09:48"/>
    <d v="2026-08-16T13:00:00"/>
    <m/>
    <s v="PS"/>
    <s v="BJR"/>
    <s v="NO ADDON"/>
    <n v="20260815"/>
    <s v="Completed"/>
    <s v="HSI Bisnis Promo HUT Telkom PSB 70% - 300 Mbps"/>
    <s v="INDIBIZ"/>
    <m/>
    <m/>
    <d v="2026-08-16T13:00:00"/>
    <s v="2026-08-16 13:00:00 | M Janji : (15/08/2026) jam Pasang : 09:00 Note : hubungi pelanggan jika ingin kelokasi"/>
    <n v="2026"/>
    <n v="8"/>
    <n v="15"/>
    <d v="2026-08-15T00:00:00"/>
    <n v="-1.5416666666642413"/>
    <x v="1"/>
  </r>
  <r>
    <n v="2425"/>
    <n v="1002534125"/>
    <n v="3"/>
    <x v="6"/>
    <n v="5"/>
    <s v="JEMBER"/>
    <s v="BANYUWANGI"/>
    <s v="GEN"/>
    <s v="REG"/>
    <s v="AO"/>
    <x v="0"/>
    <s v="1P INET"/>
    <s v="MIE - SEND SURVEY"/>
    <s v="RBS-Regional 3"/>
    <d v="2026-08-18T16:17:56"/>
    <d v="2026-08-18T16:20:01"/>
    <n v="69369348"/>
    <m/>
    <n v="152519204170"/>
    <s v="GARUS"/>
    <s v="ODP-GEN-FQ/17 FQ/D02/17.01"/>
    <s v="WO062037685"/>
    <m/>
    <m/>
    <m/>
    <n v="114.11470122635301"/>
    <n v="-8.3998085956645205"/>
    <s v="MD|MYDB-20260818266010|DC30004/MC30050|GARUS|082230662959"/>
    <s v="MYDIGIBIZPARTNER"/>
    <m/>
    <m/>
    <m/>
    <m/>
    <m/>
    <m/>
    <m/>
    <m/>
    <s v="Management Janji"/>
    <s v="2026-08-19 13:00:00 |  M Janji : (19 AGUSTUS 2026) jam Pasang : siang Note : hubungi pelanggan jika ingin kelokasi"/>
    <s v="FCC"/>
    <s v="18-08-2026 16:39:51"/>
    <d v="2026-08-19T13:00:00"/>
    <m/>
    <s v="SURVEY_NEW_MANJA"/>
    <s v="GEN"/>
    <s v="NETMONK"/>
    <m/>
    <s v="MIE - SEND SURVEY"/>
    <s v="HSI Bisnis Bundling Netmonk Promo 2026 PSB 70% - 300 Mbps"/>
    <s v="INDIBIZ"/>
    <m/>
    <m/>
    <d v="2026-08-19T13:00:00"/>
    <s v="2026-08-19 13:00:00 |  M Janji : (19 AGUSTUS 2026) jam Pasang : siang Note : hubungi pelanggan jika ingin kelokasi"/>
    <m/>
    <m/>
    <m/>
    <e v="#NUM!"/>
    <e v="#NUM!"/>
    <x v="0"/>
  </r>
  <r>
    <n v="2426"/>
    <n v="1002505691"/>
    <n v="3"/>
    <x v="2"/>
    <n v="4"/>
    <s v="YOGYAKARTA"/>
    <s v="INNER - YOGYA JATENG SELATAN"/>
    <s v="KBU"/>
    <s v="REG"/>
    <s v="AO"/>
    <x v="0"/>
    <m/>
    <s v="100 | REVOKE COMPLETED"/>
    <s v="RBS-Regional 3"/>
    <d v="2026-08-03T10:00:33"/>
    <d v="2026-08-11T09:47:16"/>
    <n v="69357297"/>
    <m/>
    <n v="146113146871"/>
    <s v="SINERGY EFFICIENCY SOLUTIONS"/>
    <s v="ODP-KBU-FHF/002"/>
    <s v="WO060772691"/>
    <m/>
    <m/>
    <m/>
    <n v="110.366873"/>
    <n v="-7.7908432999999997"/>
    <s v="|MC80228|/SINERGY EFFICIENCY SOLUTIONS/Paket HSI Bisnis Promo HUT Telkom 1:1 50Mbps/CAROLINE JAKOB/089626900317 08119592576/caroline@synergy.id"/>
    <s v="Sales Profesional"/>
    <m/>
    <m/>
    <m/>
    <m/>
    <m/>
    <m/>
    <m/>
    <m/>
    <s v="Management Janji"/>
    <s v="2026-08-05 13:00:00|Tanggal pemasangan : 05 agustus 2026 Jam pemasangan : pagi/siang Info Tambahan : Hubungi pelanggan dulu sebelum ke lokasi terima kasih|40010577|MYDITA"/>
    <s v="FCC"/>
    <d v="2026-03-08T10:10:41"/>
    <d v="2026-08-05T13:00:00"/>
    <s v="Kendala Pelanggan"/>
    <s v="REVOKE"/>
    <s v="KBU"/>
    <s v="NO ADDON"/>
    <m/>
    <s v="Revoke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13:00:00"/>
    <s v="2026-08-05 13:00:00|Tanggal pemasangan : 05 agustus 2026 Jam pemasangan : pagi/siang Info Tambahan : Hubungi pelanggan dulu sebelum ke lokasi terima kasih|40010577|MYDITA"/>
    <m/>
    <m/>
    <m/>
    <e v="#NUM!"/>
    <e v="#NUM!"/>
    <x v="0"/>
  </r>
  <r>
    <n v="2427"/>
    <n v="1002520743"/>
    <n v="3"/>
    <x v="4"/>
    <n v="4"/>
    <s v="PEKALONGAN"/>
    <s v="PEKALONGAN"/>
    <s v="KJE"/>
    <s v="REG"/>
    <s v="AO"/>
    <x v="0"/>
    <m/>
    <s v="QC MIA - INVALID QUALITY CONTROL MIA"/>
    <s v="RBS-Regional 3"/>
    <d v="2026-08-11T16:35:02"/>
    <d v="2026-08-13T17:29:19"/>
    <n v="69363621"/>
    <m/>
    <n v="146219104085"/>
    <s v=" SMK MUHAMMADIYAH KARANGANYAR"/>
    <s v="ODP-KJE-FB/114"/>
    <m/>
    <m/>
    <m/>
    <m/>
    <n v="109.607975"/>
    <n v="-7.0326461"/>
    <s v="AMRBS;405260;TREG3;RIZKY WIBAWA;085728102811;PIC 082322122887 RIYANTO;HSI 1S 300MB;1.030.000;riankomp4@gmail.com"/>
    <s v="Account Manager"/>
    <m/>
    <m/>
    <m/>
    <m/>
    <m/>
    <m/>
    <m/>
    <m/>
    <m/>
    <m/>
    <m/>
    <d v="2026-11-08T16:39:47"/>
    <m/>
    <m/>
    <s v="QC1"/>
    <s v="KJE"/>
    <s v="NO ADDON"/>
    <m/>
    <s v="QC MIA - INVALID QUALITY CONTROL MIA - Tanda Tangan Berbeda - Uploadkan ttd digital sesuai KTP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2428"/>
    <n v="1002522508"/>
    <n v="3"/>
    <x v="4"/>
    <n v="4"/>
    <s v="SEMARANG"/>
    <s v="SALATIGA"/>
    <s v="SLI"/>
    <s v="REG"/>
    <s v="AO"/>
    <x v="0"/>
    <s v="1P INET"/>
    <s v="Completed (PS)"/>
    <s v="RBS-Regional 3"/>
    <d v="2026-08-12T14:55:58"/>
    <d v="2026-08-14T12:47:38"/>
    <n v="69364388"/>
    <m/>
    <n v="142434111387"/>
    <s v="PT Bina Artha Ventura"/>
    <s v="ODP-SLI-FAF/091 FAF/D05/091.01"/>
    <s v="WO061599218"/>
    <m/>
    <m/>
    <m/>
    <n v="110.49893299999999"/>
    <n v="-7.3405969999999998"/>
    <s v="|MN00481|MYIA-081434256711/POI/joko prasetiyo/089648520408/j.prasetiyo19@gmail.com"/>
    <s v="MYIB_ASSISTANT"/>
    <m/>
    <m/>
    <m/>
    <m/>
    <m/>
    <m/>
    <m/>
    <m/>
    <s v="Management Janji"/>
    <s v="2026-08-14 08:00:00 | Tanggal Pemasangan : 14 Agustus 2026 Jam Pemasangan : 08:00 13:00 Info Tambahan : Hubungi pelanggan dulu sebelum ke lokasi terimakasih"/>
    <s v="FCC"/>
    <d v="2026-12-08T15:10:41"/>
    <d v="2026-08-14T08:00:00"/>
    <m/>
    <s v="PS"/>
    <s v="SLI"/>
    <s v="NO ADDON"/>
    <n v="20260814"/>
    <s v="Completed"/>
    <s v="HSI Bisnis Promo HUT Telkom PSB 70% - 50 Mbps"/>
    <s v="INDIBIZ"/>
    <m/>
    <m/>
    <d v="2026-08-14T08:00:00"/>
    <s v="2026-08-14 08:00:00 | Tanggal Pemasangan : 14 Agustus 2026 Jam Pemasangan : 08:00 13:00 Info Tambahan : Hubungi pelanggan dulu sebelum ke lokasi terimakasih"/>
    <n v="2026"/>
    <n v="8"/>
    <n v="14"/>
    <d v="2026-08-14T00:00:00"/>
    <n v="-0.33333333333575865"/>
    <x v="1"/>
  </r>
  <r>
    <n v="2429"/>
    <n v="1002516230"/>
    <n v="3"/>
    <x v="1"/>
    <n v="5"/>
    <s v="MADIUN"/>
    <s v="MADIUN"/>
    <s v="MNZ"/>
    <s v="REG"/>
    <s v="AO"/>
    <x v="0"/>
    <s v="1P INET"/>
    <s v="Completed (PS)"/>
    <s v="RBS-Regional 3"/>
    <d v="2026-08-08T19:31:57"/>
    <d v="2026-08-11T08:47:16"/>
    <n v="69361668"/>
    <m/>
    <n v="152601214986"/>
    <s v="SPBU 54.631.17 (OFFICE)"/>
    <s v="ODP-MNZ-FAN/03 FAN/D01/03.01"/>
    <s v="WO061291434"/>
    <m/>
    <m/>
    <m/>
    <n v="111.53434900000001"/>
    <n v="-7.6062919999999998"/>
    <s v="|MN00286|MYIA-021461661755/POI/IWAN SETYAWAN/08563623930/iwansetawan1989e3@gmail.com"/>
    <s v="MYIB_ASSISTANT"/>
    <m/>
    <m/>
    <m/>
    <m/>
    <m/>
    <m/>
    <m/>
    <m/>
    <s v="Management Janji"/>
    <s v="2026-08-10 08:00:00 | M Janji : 10 agustus 2026 jam Pasang : pagi  Note : hubungi pelanggan jika ingin kelokasi "/>
    <s v="FCC"/>
    <d v="2026-08-08T19:39:43"/>
    <d v="2026-08-10T08:00:00"/>
    <m/>
    <s v="PS"/>
    <s v="MNZ"/>
    <s v="NO ADDON"/>
    <n v="20260811"/>
    <s v="Completed"/>
    <s v="HSI Bisnis Promo HUT Telkom PSB 70% - 50 Mbps"/>
    <s v="INDIBIZ"/>
    <m/>
    <m/>
    <d v="2026-08-10T08:00:00"/>
    <s v="2026-08-10 08:00:00 | M Janji : 10 agustus 2026 jam Pasang : pagi  Note : hubungi pelanggan jika ingin kelokasi "/>
    <n v="2026"/>
    <n v="8"/>
    <n v="11"/>
    <d v="2026-08-11T00:00:00"/>
    <n v="0.66666666666424135"/>
    <x v="1"/>
  </r>
  <r>
    <n v="2430"/>
    <n v="1002526959"/>
    <n v="3"/>
    <x v="3"/>
    <n v="5"/>
    <s v="SBY SELATAN"/>
    <s v="KETINTANG"/>
    <s v="WRU"/>
    <s v="REG"/>
    <s v="AO"/>
    <x v="0"/>
    <s v="1P INET"/>
    <s v="100 | REVOKE COMPLETED"/>
    <s v="RBS-Regional 3"/>
    <d v="2026-08-14T15:37:56"/>
    <d v="2026-08-18T08:35:20"/>
    <n v="69366269"/>
    <m/>
    <n v="152302236765"/>
    <s v="Karma Mitra Jaya Prakasa"/>
    <s v="ODP-WR1-FHD/06 FHD/D01/01.06"/>
    <s v="WO061764196"/>
    <m/>
    <m/>
    <m/>
    <n v="112.716719"/>
    <n v="-7.3806709000000001"/>
    <s v="|MN00458|MYIA-014270298589/POI/Sugiyanto/+628133305375/asriwasisto092@gmail.com"/>
    <s v="MYIB_ASSISTANT"/>
    <m/>
    <m/>
    <m/>
    <m/>
    <m/>
    <m/>
    <m/>
    <m/>
    <s v="Management Janji"/>
    <s v="2026-08-15 13:00:00 | Tanggal Pemasangan : 13 Agustus 2026 Jam Pemasangan : 08:00 15:00 Info Tambahan : Hubungi pelanggan dulu sebelum ke lokasi terimakasih"/>
    <s v="FCC"/>
    <s v="14-08-2026 15:39:56"/>
    <d v="2026-08-15T13:00:00"/>
    <s v="Kendala Teknik"/>
    <s v="REVOKE"/>
    <s v="WRU"/>
    <s v="NO ADDON"/>
    <m/>
    <s v="Revoke Completed"/>
    <s v="HSI Bisnis Basic Promo HUT Telkom PSB 70% - 50 Mbps"/>
    <s v="INDIBIZ"/>
    <m/>
    <m/>
    <d v="2026-08-15T13:00:00"/>
    <s v="2026-08-15 13:00:00 | Tanggal Pemasangan : 13 Agustus 2026 Jam Pemasangan : 08:00 15:00 Info Tambahan : Hubungi pelanggan dulu sebelum ke lokasi terimakasih"/>
    <m/>
    <m/>
    <m/>
    <e v="#NUM!"/>
    <e v="#NUM!"/>
    <x v="0"/>
  </r>
  <r>
    <n v="2431"/>
    <n v="1002522773"/>
    <n v="3"/>
    <x v="5"/>
    <n v="5"/>
    <s v="DENPASAR"/>
    <s v="UBUNG"/>
    <s v="UBN"/>
    <s v="REG"/>
    <s v="AO"/>
    <x v="0"/>
    <m/>
    <s v="Completed (PS)"/>
    <s v="RBS-Regional 3"/>
    <d v="2026-08-12T16:01:24"/>
    <d v="2026-08-13T15:55:05"/>
    <n v="69364484"/>
    <m/>
    <n v="172418757502"/>
    <s v="MI AL - MA&amp; 39;RUF DENPASAR"/>
    <s v="ODP-UBN-FBE/33"/>
    <s v="WO061618113"/>
    <m/>
    <m/>
    <m/>
    <n v="115.1946403"/>
    <n v="-8.6226292000000004"/>
    <s v="|MN02545|/PIC IBU PENY MARLISTYAWARDHANY/081999148710/mialmarufdps@gmail.com"/>
    <s v="Sales Force DBS"/>
    <m/>
    <m/>
    <m/>
    <m/>
    <m/>
    <m/>
    <m/>
    <m/>
    <s v="Management Janji"/>
    <s v="2026-08-13 15:00:00|Nama Pic : bu PENY  No Hp Pic : 081999148710 No alt : - Jam Pemasangan : siang  Tanggal Pemasangan : 13 Agustus 2026|40951375|MYDITA"/>
    <s v="FCC"/>
    <d v="2026-12-08T16:09:48"/>
    <d v="2026-08-13T15:00:00"/>
    <m/>
    <s v="PS"/>
    <s v="UBN"/>
    <s v="NO ADDON"/>
    <n v="2026081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3T15:00:00"/>
    <s v="2026-08-13 15:00:00|Nama Pic : bu PENY  No Hp Pic : 081999148710 No alt : - Jam Pemasangan : siang  Tanggal Pemasangan : 13 Agustus 2026|40951375|MYDITA"/>
    <n v="2026"/>
    <n v="8"/>
    <n v="13"/>
    <d v="2026-08-13T00:00:00"/>
    <n v="-0.625"/>
    <x v="1"/>
  </r>
  <r>
    <n v="2432"/>
    <n v="1002517886"/>
    <n v="3"/>
    <x v="7"/>
    <n v="4"/>
    <s v="SOLO"/>
    <s v="INNER - SOLO JATENG TIMUR"/>
    <s v="KRT"/>
    <s v="REG"/>
    <s v="AO"/>
    <x v="0"/>
    <m/>
    <s v="Completed (PS)"/>
    <s v="RBS-Regional 3"/>
    <d v="2026-08-10T13:56:51"/>
    <d v="2026-08-12T14:24:11"/>
    <n v="69362508"/>
    <m/>
    <n v="142505403180"/>
    <s v="PT Solo Kulina Utama"/>
    <s v="ODP-KRT-FAZ/031"/>
    <s v="WO061492346"/>
    <m/>
    <m/>
    <m/>
    <n v="110.814350631216"/>
    <n v="-7.5820766089246296"/>
    <s v="AMRBS;406329/Afiq Adzana/TREG4SOLO/Guntur/085742212600 / 082226112532/it-solo@indoguna.co.id / acct-solo@indoguna.co.id /PSB Winback 2.0 Bisnis 150 Mbps Rp 620.000"/>
    <s v="Amex"/>
    <m/>
    <m/>
    <m/>
    <m/>
    <m/>
    <m/>
    <m/>
    <m/>
    <s v="Management Janji"/>
    <s v="2026-08-12 13:00:00|Nama Pic : bp Guntur No Hp Pic : 085742212600 No alt : - Jam Pemasangan : pagi  Tanggal Pemasangan : 12 Agustus 2026|40951375|MYDITA"/>
    <s v="FCC"/>
    <d v="2026-10-08T14:09:59"/>
    <d v="2026-08-12T13:00:00"/>
    <m/>
    <s v="PS"/>
    <s v="KRT"/>
    <s v="NO ADDON"/>
    <n v="2026081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2T13:00:00"/>
    <s v="2026-08-12 13:00:00|Nama Pic : bp Guntur No Hp Pic : 085742212600 No alt : - Jam Pemasangan : pagi  Tanggal Pemasangan : 12 Agustus 2026|40951375|MYDITA"/>
    <n v="2026"/>
    <n v="8"/>
    <n v="12"/>
    <d v="2026-08-12T00:00:00"/>
    <n v="-0.54166666666424135"/>
    <x v="1"/>
  </r>
  <r>
    <n v="2433"/>
    <n v="1002514843"/>
    <n v="3"/>
    <x v="0"/>
    <n v="5"/>
    <s v="KUPANG"/>
    <s v="KUPANG"/>
    <s v="KPN"/>
    <s v="REG"/>
    <s v="AO"/>
    <x v="0"/>
    <s v="1P INET"/>
    <s v="OSS - FALLOUT"/>
    <s v="RBS-Regional 3"/>
    <d v="2026-08-07T14:28:56"/>
    <d v="2026-08-10T13:31:15"/>
    <n v="69360888"/>
    <m/>
    <n v="172502311392"/>
    <s v="SMA IT ICC"/>
    <s v="ODP-KPN-FU/05 FU/D01/05.01"/>
    <s v="WO061172537"/>
    <m/>
    <m/>
    <m/>
    <n v="123.609710410237"/>
    <n v="-10.169551645376099"/>
    <s v="MD|MYDB-20260807264660|DC40005/MC40050|SMA IT ICC|085293434340"/>
    <s v="MYDIGIBIZPARTNER"/>
    <m/>
    <m/>
    <m/>
    <m/>
    <m/>
    <m/>
    <m/>
    <m/>
    <s v="Management Janji"/>
    <s v="2026-08-08 13:00:00 | Nama Pic : bu sri  No Hp Pic : 085293434340 No alt : - Jam Pemasangan : siang  Tanggal Pemasangan : 8 Agustus 2026"/>
    <s v="FCC"/>
    <d v="2026-07-08T14:40:02"/>
    <d v="2026-08-08T13:00:00"/>
    <s v="Kendala Teknik"/>
    <s v="FO_WFM"/>
    <s v="KPN"/>
    <s v="NO ADDON"/>
    <m/>
    <s v="Provisioning Failed|WFM|INF009011338|TKJ_-10.171759999999999,123.61145499999999_penarikan rumit kabel tdk bisa lewat sembaran"/>
    <s v="HSI Bisnis Promo HUT Telkom PSB 70% - 50 Mbps"/>
    <s v="INDIBIZ"/>
    <m/>
    <m/>
    <d v="2026-08-08T13:00:00"/>
    <s v="2026-08-08 13:00:00 | Nama Pic : bu sri  No Hp Pic : 085293434340 No alt : - Jam Pemasangan : siang  Tanggal Pemasangan : 8 Agustus 2026"/>
    <m/>
    <m/>
    <m/>
    <e v="#NUM!"/>
    <e v="#NUM!"/>
    <x v="0"/>
  </r>
  <r>
    <n v="2434"/>
    <n v="1002510341"/>
    <n v="3"/>
    <x v="0"/>
    <n v="5"/>
    <s v="KUPANG"/>
    <s v="ENDE"/>
    <s v="END"/>
    <s v="REG"/>
    <s v="AO"/>
    <x v="0"/>
    <s v="1P INET"/>
    <s v="Completed (PS)"/>
    <s v="RBS-Regional 3"/>
    <d v="2026-08-05T12:02:56"/>
    <d v="2026-08-06T22:14:25"/>
    <n v="69359071"/>
    <m/>
    <n v="172506788951"/>
    <s v="DPC PARTAI GOLKAR KAB. ENDE"/>
    <s v="ODP-END-FH/02 FH/D01/02.01"/>
    <s v="WO060972663"/>
    <m/>
    <m/>
    <m/>
    <n v="121.657813"/>
    <n v="-8.8376468999999993"/>
    <s v="|MC40144|MYIA-030013747447/POI/SIPRIANUS DOI/081246101900/siprianusdoy@gmail.com"/>
    <s v="MYIB_ASSISTANT"/>
    <m/>
    <m/>
    <m/>
    <m/>
    <m/>
    <m/>
    <m/>
    <m/>
    <s v="Management Janji"/>
    <s v="2026-08-06 08:00:00 | Nama PIC : Bp Siprianus No Hp : 081246101900 No Alt : - Tgl Pemasangan : 06 Agustus 2026 Interval : PAGI SIANG Note : Hubungi pelanggan terlebih dahulu"/>
    <s v="FCC"/>
    <d v="2026-05-08T12:09:50"/>
    <d v="2026-08-06T08:00:00"/>
    <m/>
    <s v="PS"/>
    <s v="END"/>
    <s v="NO ADDON"/>
    <n v="20260806"/>
    <s v="Completed"/>
    <s v="HSI Bisnis Promo HUT Telkom PSB 70% - 150 Mbps"/>
    <s v="INDIBIZ"/>
    <m/>
    <m/>
    <d v="2026-08-06T08:00:00"/>
    <s v="2026-08-06 08:00:00 | Nama PIC : Bp Siprianus No Hp : 081246101900 No Alt : - Tgl Pemasangan : 06 Agustus 2026 Interval : PAGI SIANG Note : Hubungi pelanggan terlebih dahulu"/>
    <n v="2026"/>
    <n v="8"/>
    <n v="6"/>
    <d v="2026-08-06T00:00:00"/>
    <n v="-0.33333333333575865"/>
    <x v="1"/>
  </r>
  <r>
    <n v="2435"/>
    <n v="1002517902"/>
    <n v="3"/>
    <x v="6"/>
    <n v="5"/>
    <s v="JEMBER"/>
    <s v="SITUBONDO"/>
    <s v="ASB"/>
    <s v="REG"/>
    <s v="AO"/>
    <x v="0"/>
    <s v="1P INET"/>
    <s v="Completed (PS)"/>
    <s v="RBS-Regional 3"/>
    <d v="2026-08-10T13:58:56"/>
    <d v="2026-08-11T17:36:11"/>
    <n v="69362464"/>
    <m/>
    <n v="152527209095"/>
    <s v="Sentra Gudang Assyarif DC"/>
    <s v="ODP-ASB-FB/09"/>
    <s v="WO061403731"/>
    <m/>
    <m/>
    <m/>
    <n v="114.275181"/>
    <n v="-7.7532899999999998"/>
    <s v="|MN00099|MYIA-071087842900/POI/SAFRIADI WIRIA PUTRA/082336477213/deank.syafriadi@gmail.com"/>
    <s v="MYIB_ASSISTANT"/>
    <m/>
    <m/>
    <m/>
    <m/>
    <m/>
    <m/>
    <m/>
    <m/>
    <s v="Management Janji"/>
    <s v="2026-08-11 13:00:00 | Tanggal pemasangan: 11/08/2026 Jam pemasangan : pagi / siang Info Tambahan : Hubungi pelanggan dulu sebelum ke lokasi terima kasih."/>
    <s v="FCC"/>
    <d v="2026-10-08T14:09:59"/>
    <d v="2026-08-11T13:00:00"/>
    <m/>
    <s v="PS"/>
    <s v="ASB"/>
    <s v="NO ADDON"/>
    <n v="20260811"/>
    <s v="Completed"/>
    <s v="HSI Bisnis Promo HUT Telkom PSB 70% - 75 Mbps"/>
    <s v="INDIBIZ"/>
    <m/>
    <m/>
    <d v="2026-08-11T13:00:00"/>
    <s v="2026-08-11 13:00:00 | Tanggal pemasangan: 11/08/2026 Jam pemasangan : pagi / siang Info Tambahan : Hubungi pelanggan dulu sebelum ke lokasi terima kasih."/>
    <n v="2026"/>
    <n v="8"/>
    <n v="11"/>
    <d v="2026-08-11T00:00:00"/>
    <n v="-0.54166666666424135"/>
    <x v="1"/>
  </r>
  <r>
    <n v="2436"/>
    <n v="1002534920"/>
    <n v="3"/>
    <x v="2"/>
    <n v="4"/>
    <s v="YOGYAKARTA"/>
    <s v="SLEMAN"/>
    <s v="SMN"/>
    <s v="REG"/>
    <s v="AO"/>
    <x v="0"/>
    <m/>
    <s v="QC MIA - SEND QUALITY CONTROL MIA"/>
    <s v="RBS-Regional 3"/>
    <d v="2026-08-18T22:08:32"/>
    <d v="2026-08-18T22:26:01"/>
    <n v="69369592"/>
    <m/>
    <n v="146133133038"/>
    <s v="Padel Paddies"/>
    <s v="ODP-SMN-FBN/025"/>
    <m/>
    <m/>
    <m/>
    <m/>
    <n v="110.347715602246"/>
    <n v="-7.7310986736872298"/>
    <s v="|MC80228|/Padel Paddies/Paket HSI Bisnis Promo HUT Telkom 1:1 100Mbps/Herdiko Setyaputra/08119880989/padelpaddies@gmail.com"/>
    <s v="Sales Profesional"/>
    <m/>
    <m/>
    <m/>
    <m/>
    <m/>
    <m/>
    <m/>
    <m/>
    <m/>
    <m/>
    <m/>
    <s v="18-08-2026 22:26:00"/>
    <m/>
    <m/>
    <s v="QC1"/>
    <s v="SMN"/>
    <s v="NO ADDON"/>
    <m/>
    <s v="QC MIA - SEND QUALITY CONTROL MI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2437"/>
    <n v="1002522377"/>
    <n v="3"/>
    <x v="5"/>
    <n v="5"/>
    <s v="SINGARJA"/>
    <s v="GIANYAR"/>
    <s v="UBU"/>
    <s v="REG"/>
    <s v="AO"/>
    <x v="0"/>
    <m/>
    <s v="Completed (PS)"/>
    <s v="RBS-Regional 3"/>
    <d v="2026-08-12T14:22:54"/>
    <d v="2026-08-13T12:37:22"/>
    <n v="69364340"/>
    <m/>
    <n v="172408247752"/>
    <s v="SD NEGERI 4 BEDULU"/>
    <s v="ODP-UBU-FG/100"/>
    <s v="WO061605244"/>
    <m/>
    <m/>
    <m/>
    <n v="115.2902917"/>
    <n v="-8.5277806999999992"/>
    <s v="|MN02658|/PIC I KETUT WIARTA/087744013736/sdn4bedulu@gmail.com"/>
    <s v="Sales Force DBS"/>
    <m/>
    <m/>
    <m/>
    <m/>
    <m/>
    <m/>
    <m/>
    <m/>
    <s v="Management Janji"/>
    <s v="2026-08-13 13:00:00|Nama PIC : Bp Wiarta No HP : 087744013736 No Alt : - M Janji :  13 Agustus 2026 Jam Pasang : Pagi / Siang Note : hubungi pelanggan jika ingin kelokasi|40951378|MYDITA"/>
    <s v="FCC"/>
    <d v="2026-12-08T14:39:59"/>
    <d v="2026-08-13T13:00:00"/>
    <m/>
    <s v="PS"/>
    <s v="UBU"/>
    <s v="NO ADDON"/>
    <n v="2026081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3T13:00:00"/>
    <s v="2026-08-13 13:00:00|Nama PIC : Bp Wiarta No HP : 087744013736 No Alt : - M Janji :  13 Agustus 2026 Jam Pasang : Pagi / Siang Note : hubungi pelanggan jika ingin kelokasi|40951378|MYDITA"/>
    <n v="2026"/>
    <n v="8"/>
    <n v="13"/>
    <d v="2026-08-13T00:00:00"/>
    <n v="-0.54166666666424135"/>
    <x v="1"/>
  </r>
  <r>
    <n v="2438"/>
    <n v="1002515400"/>
    <n v="3"/>
    <x v="2"/>
    <n v="4"/>
    <s v="YOGYAKARTA"/>
    <s v="INNER - YOGYA JATENG SELATAN"/>
    <s v="KBU"/>
    <s v="REG"/>
    <s v="AO"/>
    <x v="0"/>
    <s v="1P INET"/>
    <s v="102 | FOLLOW UP COMPLETED"/>
    <s v="RBS-Regional 3"/>
    <d v="2026-08-07T17:25:58"/>
    <d v="2026-08-11T15:18:16"/>
    <n v="69361092"/>
    <m/>
    <n v="146113146974"/>
    <s v="The Prajan Hotel &amp; Villas"/>
    <s v="ODP-KBU-FEL/19 FEL/D02/04.19"/>
    <s v="WO061195936"/>
    <m/>
    <m/>
    <m/>
    <n v="110.376828"/>
    <n v="-7.7809100000000004"/>
    <s v="|MC80224|MYIA-036229692047/POI/DIMAS ARIFAN FEBRIYANTO/08132077719/dg@nattshospitality.com"/>
    <s v="MYIB_ASSISTANT"/>
    <m/>
    <m/>
    <m/>
    <m/>
    <m/>
    <m/>
    <m/>
    <m/>
    <s v="Management Janji"/>
    <s v="2026-08-09 14:00:00 | Nama : BP DIMAS ARIFAN FEBRIYANTO No Hp : 08132077719 No Alt : 0895363656031 Tgl Pemasangan : 08 Agustus 2026 Interval : SIANG Note : Hubungi pelanggan terlebih dahulu"/>
    <s v="FCC"/>
    <d v="2026-07-08T17:40:11"/>
    <d v="2026-08-09T14:00:00"/>
    <s v="Kendala Pelanggan"/>
    <s v="REVOKE"/>
    <s v="KBU"/>
    <s v="NO ADDON"/>
    <m/>
    <s v="Follow Up Revoke Completed, New Order ID : SC1002520411"/>
    <s v="HSI Bisnis Promo HUT Telkom PSB 70% - 50 Mbps"/>
    <s v="INDIBIZ"/>
    <m/>
    <m/>
    <d v="2026-08-09T14:00:00"/>
    <s v="2026-08-09 14:00:00 | Nama : BP DIMAS ARIFAN FEBRIYANTO No Hp : 08132077719 No Alt : 0895363656031 Tgl Pemasangan : 08 Agustus 2026 Interval : SIANG Note : Hubungi pelanggan terlebih dahulu"/>
    <m/>
    <m/>
    <m/>
    <e v="#NUM!"/>
    <e v="#NUM!"/>
    <x v="0"/>
  </r>
  <r>
    <n v="2439"/>
    <n v="1002523588"/>
    <n v="3"/>
    <x v="5"/>
    <n v="5"/>
    <s v="DENPASAR"/>
    <s v="UBUNG"/>
    <s v="MMN"/>
    <s v="REG"/>
    <s v="AO"/>
    <x v="0"/>
    <s v="1P INET"/>
    <s v="102 | FOLLOW UP COMPLETED"/>
    <s v="RBS-Regional 3"/>
    <d v="2026-08-13T09:59:56"/>
    <d v="2026-08-16T17:45:10"/>
    <n v="69364819"/>
    <m/>
    <n v="172419207148"/>
    <s v="SPBU BUANA RAYA"/>
    <s v="ODP-MMN-FB/75 FB/D05/75.01"/>
    <s v="WO061645550"/>
    <m/>
    <m/>
    <m/>
    <n v="115.187797062098"/>
    <n v="-8.6671579942048904"/>
    <s v="MD|MYDB-20260812265126|DN00001/MN00737|SPBU BUANA RAYA|081236755881"/>
    <s v="MYDIGIBIZPARTNER"/>
    <m/>
    <m/>
    <m/>
    <m/>
    <m/>
    <m/>
    <m/>
    <m/>
    <s v="Management Janji"/>
    <s v="2026-08-14 08:00:00 | Nama : BP MULYANA SURYA No Hp : 081236755881 No Alt :  Tgl Pemasangan : 14 Agustus 2026 Interval : PAGI  Note : Hubungi pelanggan terlebih dahulu"/>
    <s v="FCC"/>
    <s v="13-08-2026 10:09:52"/>
    <d v="2026-08-14T08:00:00"/>
    <s v="Kendala Teknik"/>
    <s v="REVOKE"/>
    <s v="MMN"/>
    <s v="NO ADDON"/>
    <m/>
    <s v="Follow Up Revoke Completed, New Order ID : SC1002530025"/>
    <s v="HSI Bisnis Promo HUT Telkom PSB 70% - 50 Mbps"/>
    <s v="INDIBIZ"/>
    <m/>
    <m/>
    <d v="2026-08-14T08:00:00"/>
    <s v="2026-08-14 08:00:00 | Nama : BP MULYANA SURYA No Hp : 081236755881 No Alt :  Tgl Pemasangan : 14 Agustus 2026 Interval : PAGI  Note : Hubungi pelanggan terlebih dahulu"/>
    <m/>
    <m/>
    <m/>
    <e v="#NUM!"/>
    <e v="#NUM!"/>
    <x v="0"/>
  </r>
  <r>
    <n v="2440"/>
    <n v="1002516470"/>
    <n v="3"/>
    <x v="4"/>
    <n v="4"/>
    <s v="PEKALONGAN"/>
    <s v="PEKALONGAN"/>
    <s v="KJE"/>
    <s v="REG"/>
    <s v="AO"/>
    <x v="0"/>
    <m/>
    <s v="Completed (PS)"/>
    <s v="RBS-Regional 3"/>
    <d v="2026-08-09T12:49:03"/>
    <d v="2026-08-09T19:00:45"/>
    <n v="69360724"/>
    <m/>
    <n v="146219104015"/>
    <s v="KONVEKSI BAIVAVI"/>
    <s v="ODP-KJE-FD/046"/>
    <s v="WO061316353"/>
    <m/>
    <m/>
    <m/>
    <n v="109.57646200000001"/>
    <n v="-7.0226421212957604"/>
    <s v="|MC50009|MYIA-025628572701/POI/egah pandu septiawan/085865548343/baivaviofficial@gmail.com"/>
    <s v="MYDIGIBIZPARTNER"/>
    <m/>
    <m/>
    <m/>
    <m/>
    <m/>
    <m/>
    <m/>
    <m/>
    <s v="Management Janji"/>
    <s v="2026-08-08 13:00:00 | Tanggal pemasangan: 08/08/2026  Jam pemasangan : pagi / siang  Info Tambahan : Hubungi pelanggan dulu sebelum ke lokasi.  terima kasih"/>
    <s v="FCC"/>
    <d v="2026-09-08T13:10:37"/>
    <m/>
    <m/>
    <s v="PS"/>
    <s v="KJE"/>
    <s v="NO ADDON"/>
    <n v="20260809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9T07:00:00"/>
    <s v="2026-08-08 13:00:00 | Tanggal pemasangan: 08/08/2026  Jam pemasangan : pagi / siang  Info Tambahan : Hubungi pelanggan dulu sebelum ke lokasi.  terima kasih"/>
    <n v="2026"/>
    <n v="8"/>
    <n v="9"/>
    <d v="2026-08-09T00:00:00"/>
    <n v="-0.29166666666424135"/>
    <x v="1"/>
  </r>
  <r>
    <n v="2441"/>
    <n v="1002524013"/>
    <n v="3"/>
    <x v="4"/>
    <n v="4"/>
    <s v="SEMARANG"/>
    <s v="INNER - SEMARANG JATENG UTARA"/>
    <s v="SMT"/>
    <s v="REG"/>
    <s v="AO"/>
    <x v="0"/>
    <s v="1P INET"/>
    <s v="Completed (PS)"/>
    <s v="RBS-Regional 3"/>
    <d v="2026-08-13T11:53:56"/>
    <d v="2026-08-14T10:58:08"/>
    <n v="69365026"/>
    <m/>
    <n v="141420142179"/>
    <s v="CV Onedaindo Sumber Makmur"/>
    <s v="ODP-SMT-FBS/070 FBS/D05/070.01"/>
    <s v="WO061656869"/>
    <m/>
    <m/>
    <m/>
    <n v="110.36762338131599"/>
    <n v="-6.9919992830347804"/>
    <s v="MD|MYDB-20260811265013|DN00001/MN00299|CV Onedaindo Sumber Makmur|088216435622"/>
    <s v="MYDIGIBIZPARTNER"/>
    <m/>
    <m/>
    <m/>
    <m/>
    <m/>
    <m/>
    <m/>
    <m/>
    <s v="Management Janji"/>
    <s v="2026-08-14 08:00:00 | Nama PIC : Irwan  No HP : 088216435622 Alt : 0815765789 M Janji : 14/08/2026 Jam Pasang : 08.00  - 13:00  NoteÃ‚Â :  hubungi terlebih dahulu sebelum ke lokasi, terima kasih."/>
    <s v="FCC"/>
    <s v="13-08-2026 11:54:51"/>
    <d v="2026-08-14T08:00:00"/>
    <m/>
    <s v="PS"/>
    <s v="SMT"/>
    <s v="NO ADDON"/>
    <n v="20260814"/>
    <s v="Completed"/>
    <s v="HSI Bisnis Promo HUT Telkom PSB 70% - 50 Mbps"/>
    <s v="INDIBIZ"/>
    <m/>
    <m/>
    <d v="2026-08-14T08:00:00"/>
    <s v="2026-08-14 08:00:00 | Nama PIC : Irwan  No HP : 088216435622 Alt : 0815765789 M Janji : 14/08/2026 Jam Pasang : 08.00  - 13:00  NoteÃ‚Â :  hubungi terlebih dahulu sebelum ke lokasi, terima kasih."/>
    <n v="2026"/>
    <n v="8"/>
    <n v="14"/>
    <d v="2026-08-14T00:00:00"/>
    <n v="-0.33333333333575865"/>
    <x v="1"/>
  </r>
  <r>
    <n v="2442"/>
    <n v="1002533193"/>
    <n v="3"/>
    <x v="6"/>
    <n v="5"/>
    <s v="SIDOARJO"/>
    <s v="MOJOKERTO"/>
    <s v="MIP"/>
    <s v="REG"/>
    <s v="AO"/>
    <x v="0"/>
    <m/>
    <s v="Completed (PS)"/>
    <s v="RBS-Regional 3"/>
    <d v="2026-08-18T13:34:44"/>
    <d v="2026-08-18T21:39:48"/>
    <n v="69369001"/>
    <m/>
    <n v="152313205308"/>
    <s v="SERBU ACCESORIES"/>
    <s v="ODP-MIP-FE/39"/>
    <s v="WO062023840"/>
    <m/>
    <m/>
    <m/>
    <n v="112.392652729425"/>
    <n v="-7.4256255855324902"/>
    <s v="|MN02271|/SERBU ACCESORIES/WINBACK HSI B2B + OCA BREACH CHECKER  (1:1) 300MBPS 1,250,5JT PSB DISC 70%//muhsaleh344@gmail.com/MOH SHALEH/8152525172"/>
    <s v="Sales Force DBS"/>
    <m/>
    <m/>
    <m/>
    <m/>
    <m/>
    <m/>
    <m/>
    <m/>
    <s v="Management Janji"/>
    <s v="2026-08-19 13:00:00|telp : 08152525172 alt : manja : pagi /siang 19/08/2026 hub sebelum kelokasi |40000802|MYDITA"/>
    <s v="FCC"/>
    <s v="18-08-2026 13:40:43"/>
    <d v="2026-08-19T13:00:00"/>
    <m/>
    <s v="PS"/>
    <s v="MIP"/>
    <s v="OCA"/>
    <n v="20260818"/>
    <s v="Completed"/>
    <s v="- 11_11446;Biaya PSB HSI EBIS Tunai di Depan ~ 11[150000]  - E25023;E25023 ~ ES25 - Paket Produk OCA Breach Checker[0]  - E25023~null~104837;E25023||77||Abodemen 0[0]  - E25023~null~E25023_OCABRECHE;OCABRECHE ~ OCA Breach Checker ~ E25023[30500]  - E24057"/>
    <s v="INDIBIZ"/>
    <m/>
    <m/>
    <d v="2026-08-19T13:00:00"/>
    <s v="2026-08-19 13:00:00|telp : 08152525172 alt : manja : pagi /siang 19/08/2026 hub sebelum kelokasi |40000802|MYDITA"/>
    <n v="2026"/>
    <n v="8"/>
    <n v="18"/>
    <d v="2026-08-18T00:00:00"/>
    <n v="-1.5416666666642413"/>
    <x v="1"/>
  </r>
  <r>
    <n v="2443"/>
    <n v="1002511998"/>
    <n v="3"/>
    <x v="6"/>
    <n v="5"/>
    <s v="PASURUAN"/>
    <s v="PASURUAN"/>
    <s v="BNL"/>
    <s v="REG"/>
    <s v="AO"/>
    <x v="0"/>
    <m/>
    <s v="100 | REVOKE COMPLETED"/>
    <s v="RBS-Regional 3"/>
    <d v="2026-08-06T11:17:15"/>
    <d v="2026-08-10T10:46:45"/>
    <n v="69359810"/>
    <m/>
    <n v="152744222130"/>
    <s v="SMAIT AL USWAH"/>
    <s v="ODP-BNL-FN/53"/>
    <s v="WO061111223"/>
    <m/>
    <m/>
    <m/>
    <n v="112.7719518"/>
    <n v="-7.6037894000000001"/>
    <s v="|MN01809|/SMAIT AL USWAH/WINBACK 2.0 HSI B2B (1:1) 50MBPS 355RB PSB DISC 70%//smaitaluswahbangil@gmail.com/SUPRIYANTO/895351840068"/>
    <s v="Sales Force DBS"/>
    <m/>
    <m/>
    <m/>
    <m/>
    <m/>
    <m/>
    <m/>
    <m/>
    <s v="Management Janji"/>
    <s v="2026-08-07 15:00:00|Waktu pemasnagan : 07 agustus 2026 Jam pemasangan : 08.00 - 12.00 Mohon hubungi pelanggan sebelum ke lokasi  Terima kasih|40010577|MYDITA"/>
    <s v="FCC"/>
    <d v="2026-06-08T11:25:46"/>
    <d v="2026-08-07T15:00:00"/>
    <s v="Kendala Teknik"/>
    <s v="REVOKE"/>
    <s v="BNL"/>
    <s v="NO ADDON"/>
    <m/>
    <s v="Revoke 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7T15:00:00"/>
    <s v="2026-08-07 15:00:00|Waktu pemasnagan : 07 agustus 2026 Jam pemasangan : 08.00 - 12.00 Mohon hubungi pelanggan sebelum ke lokasi  Terima kasih|40010577|MYDITA"/>
    <m/>
    <m/>
    <m/>
    <e v="#NUM!"/>
    <e v="#NUM!"/>
    <x v="0"/>
  </r>
  <r>
    <n v="2444"/>
    <n v="1002504615"/>
    <n v="3"/>
    <x v="6"/>
    <n v="5"/>
    <s v="SIDOARJO"/>
    <s v="INNER - JATIM TIMUR"/>
    <s v="SDA"/>
    <s v="REG"/>
    <s v="AO"/>
    <x v="0"/>
    <s v="1P INET"/>
    <s v="Completed (PS)"/>
    <s v="RBS-Regional 3"/>
    <d v="2026-08-01T14:01:56"/>
    <d v="2026-08-02T17:41:50"/>
    <n v="69356771"/>
    <m/>
    <n v="152316231788"/>
    <s v="kost harmonia"/>
    <s v="ODP-SDA-FAH/12 FAH/D02/01.12"/>
    <s v="WO060654164"/>
    <m/>
    <m/>
    <m/>
    <n v="112.69931760028101"/>
    <n v="-7.4548780867412701"/>
    <s v="MD|MYDB-20260801264122|DN00001/MN01572|kost harmonia|082338876610"/>
    <s v="MYDIGIBIZPARTNER"/>
    <m/>
    <m/>
    <m/>
    <m/>
    <m/>
    <m/>
    <m/>
    <m/>
    <s v="Management Janji"/>
    <s v="2026-08-02 13:00:00 | Nama PIC : IBU NAJWA No HP : 082338876610 Alt :  M Janji : (MINGGU/2/AGUSTUS/2026) jam Pasang : 09:00 Note : hubungi pelanggan jika ingin kelokasi"/>
    <s v="FCC"/>
    <d v="2026-01-08T14:09:52"/>
    <d v="2026-08-02T13:00:00"/>
    <m/>
    <s v="PS"/>
    <s v="SDA"/>
    <s v="NO ADDON"/>
    <n v="20260802"/>
    <s v="Completed"/>
    <s v="HSI Bisnis Promo HUT Telkom PSB 70% - 75 Mbps"/>
    <s v="INDIBIZ"/>
    <m/>
    <m/>
    <d v="2026-08-02T13:00:00"/>
    <s v="2026-08-02 13:00:00 | Nama PIC : IBU NAJWA No HP : 082338876610 Alt :  M Janji : (MINGGU/2/AGUSTUS/2026) jam Pasang : 09:00 Note : hubungi pelanggan jika ingin kelokasi"/>
    <n v="2026"/>
    <n v="8"/>
    <n v="2"/>
    <d v="2026-08-02T00:00:00"/>
    <n v="-0.54166666666424135"/>
    <x v="1"/>
  </r>
  <r>
    <n v="2445"/>
    <n v="1002513701"/>
    <n v="3"/>
    <x v="5"/>
    <n v="5"/>
    <s v="SINGARJA"/>
    <s v="KLUNGKUNG"/>
    <s v="CDS"/>
    <s v="REG"/>
    <s v="AO"/>
    <x v="0"/>
    <m/>
    <s v="Completed (PS)"/>
    <s v="RBS-Regional 3"/>
    <d v="2026-08-07T08:35:46"/>
    <d v="2026-08-08T06:13:47"/>
    <n v="69360400"/>
    <m/>
    <n v="172404695124"/>
    <s v="ALAMANDA VILLA"/>
    <s v="ODP-CDS-FA/18"/>
    <s v="WO061135479"/>
    <m/>
    <m/>
    <m/>
    <n v="115.519049"/>
    <n v="-8.4828019000000001"/>
    <s v="|MN02750|/PIC NI KADEK INDAH SUDARTINI/081238117734/Indahkusuma074@gmail.com"/>
    <s v="Sales Force DBS"/>
    <m/>
    <m/>
    <m/>
    <m/>
    <m/>
    <m/>
    <m/>
    <m/>
    <s v="Management Janji"/>
    <s v="2026-08-08 08:00:00|telp :081238117734  alt : pagi / siang 08/08/2026 hub sebelum ke lokasi |40961370|MYDITA"/>
    <s v="FCC"/>
    <d v="2026-07-08T08:40:28"/>
    <d v="2026-08-08T08:00:00"/>
    <m/>
    <s v="PS"/>
    <s v="CDS"/>
    <s v="NO ADDON"/>
    <n v="2026080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8T08:00:00"/>
    <s v="2026-08-08 08:00:00|telp :081238117734  alt : pagi / siang 08/08/2026 hub sebelum ke lokasi |40961370|MYDITA"/>
    <n v="2026"/>
    <n v="8"/>
    <n v="8"/>
    <d v="2026-08-08T00:00:00"/>
    <n v="-0.33333333333575865"/>
    <x v="1"/>
  </r>
  <r>
    <n v="2446"/>
    <n v="1002512273"/>
    <n v="3"/>
    <x v="4"/>
    <n v="4"/>
    <s v="PEKALONGAN"/>
    <s v="PEKALONGAN"/>
    <s v="KJE"/>
    <s v="REG"/>
    <s v="AO"/>
    <x v="0"/>
    <m/>
    <s v="Completed (PS)"/>
    <s v="RBS-Regional 3"/>
    <d v="2026-08-06T12:50:56"/>
    <d v="2026-08-06T13:44:38"/>
    <n v="69358326"/>
    <m/>
    <n v="146219104079"/>
    <s v="SD NEGERI 1 KALIBENING"/>
    <s v="ODP-KJE-FH/016"/>
    <s v="WO061069879"/>
    <m/>
    <m/>
    <m/>
    <n v="109.63893764718399"/>
    <n v="-7.2212600906906497"/>
    <s v="|MN01881|MYIA-094712153027/POI/sri sunarsih /085879566626/srinarsih2403@gmail.com"/>
    <s v="Sales Profesional"/>
    <m/>
    <m/>
    <m/>
    <m/>
    <m/>
    <m/>
    <m/>
    <m/>
    <s v="Management Janji"/>
    <s v="2026-08-05 13:00:00 | Nama : BU SRI SUNARSIH  No Hp : 085879566626  No Alt :   Tgl Pemasangan : 05 Agustus 2026  Interval : PAGI   Note : Hubungi pelanggan terlebih dahulu"/>
    <s v="FCC"/>
    <d v="2026-06-08T12:55:41"/>
    <m/>
    <m/>
    <s v="PS"/>
    <s v="KJE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7:00:00"/>
    <s v="2026-08-05 13:00:00 | Nama : BU SRI SUNARSIH  No Hp : 085879566626  No Alt :   Tgl Pemasangan : 05 Agustus 2026  Interval : PAGI   Note : Hubungi pelanggan terlebih dahulu"/>
    <n v="2026"/>
    <n v="8"/>
    <n v="6"/>
    <d v="2026-08-06T00:00:00"/>
    <n v="-0.29166666666424135"/>
    <x v="1"/>
  </r>
  <r>
    <n v="2447"/>
    <n v="1002517513"/>
    <n v="3"/>
    <x v="1"/>
    <n v="5"/>
    <s v="MADIUN"/>
    <s v="BOJONEGORO"/>
    <s v="SMJ"/>
    <s v="REG"/>
    <s v="AO"/>
    <x v="0"/>
    <s v="1P INET"/>
    <s v="Completed (PS)"/>
    <s v="RBS-Regional 3"/>
    <d v="2026-08-10T11:46:56"/>
    <d v="2026-08-11T15:04:44"/>
    <n v="69362316"/>
    <m/>
    <n v="152642207930"/>
    <s v="kios tembakau"/>
    <s v="ODP-SMJ-FL/15 FL/D02/15.01"/>
    <s v="WO061381887"/>
    <m/>
    <m/>
    <m/>
    <n v="112.042487945559"/>
    <n v="-7.1268679460563202"/>
    <s v="|MN02366|MYIA-049710243333/POI/Dimas jaya/081299055545/dj366095@gmail.com"/>
    <s v="MYIB_ASSISTANT"/>
    <m/>
    <m/>
    <m/>
    <m/>
    <m/>
    <m/>
    <m/>
    <m/>
    <s v="Management Janji"/>
    <s v="2026-08-11 08:00:00 | Tanggal pemasangan: 11/08/2026 Jam pemasangan : pagi / siang Info Tambahan : Hubungi pelanggan dulu sebelum ke lokasi terima kasih."/>
    <s v="FCC"/>
    <d v="2026-10-08T11:54:41"/>
    <d v="2026-08-11T08:00:00"/>
    <m/>
    <s v="PS"/>
    <s v="SMJ"/>
    <s v="NO ADDON"/>
    <n v="20260811"/>
    <s v="Completed"/>
    <s v="HSI Bisnis Basic Promo HUT Telkom PSB 70% - 50 Mbps"/>
    <s v="INDIBIZ"/>
    <m/>
    <m/>
    <d v="2026-08-11T08:00:00"/>
    <s v="2026-08-11 08:00:00 | Tanggal pemasangan: 11/08/2026 Jam pemasangan : pagi / siang Info Tambahan : Hubungi pelanggan dulu sebelum ke lokasi terima kasih."/>
    <n v="2026"/>
    <n v="8"/>
    <n v="11"/>
    <d v="2026-08-11T00:00:00"/>
    <n v="-0.33333333333575865"/>
    <x v="1"/>
  </r>
  <r>
    <n v="2448"/>
    <n v="1002533504"/>
    <n v="3"/>
    <x v="6"/>
    <n v="5"/>
    <s v="SIDOARJO"/>
    <s v="JOMBANG"/>
    <s v="JOM"/>
    <s v="REG"/>
    <s v="AO"/>
    <x v="0"/>
    <m/>
    <s v="QC MIA - INVALID QUALITY CONTROL MIA"/>
    <s v="RBS-Regional 3"/>
    <d v="2026-08-18T14:29:52"/>
    <d v="2026-08-18T17:33:45"/>
    <n v="69369147"/>
    <m/>
    <n v="152318241043"/>
    <s v="PT ADHI-SELARAS-TITIS .KSO"/>
    <s v="ODP-JOM-FW/40"/>
    <m/>
    <m/>
    <m/>
    <m/>
    <n v="112.1686211"/>
    <n v="-7.5378946999999998"/>
    <s v="|MN02084|/PT ADHI-SELARAS-TITIS .KSO/WINBACK 2.0 HSI B2B (1:1) 100MBPS 535RB PSB DISC 70%//adhismsttskso@gmail.com/ACHMAD AZIZ /81251428584"/>
    <s v="Sales Force DBS"/>
    <m/>
    <m/>
    <m/>
    <m/>
    <m/>
    <m/>
    <m/>
    <m/>
    <m/>
    <m/>
    <m/>
    <s v="18-08-2026 14:40:02"/>
    <m/>
    <m/>
    <s v="QC1"/>
    <s v="JOM"/>
    <s v="NO ADDON"/>
    <m/>
    <s v="QC MIA - INVALID QUALITY CONTROL MIA - Foto Dokumen Usaha Tidak Valid - mohon upload dokumen fisik nya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m/>
    <m/>
    <m/>
    <m/>
    <m/>
    <e v="#NUM!"/>
    <e v="#NUM!"/>
    <x v="0"/>
  </r>
  <r>
    <n v="2449"/>
    <n v="1002529779"/>
    <n v="3"/>
    <x v="3"/>
    <n v="5"/>
    <s v="MADURA"/>
    <s v="BANGKALAN"/>
    <s v="OMB"/>
    <s v="REG"/>
    <s v="AO"/>
    <x v="0"/>
    <s v="1P INET"/>
    <s v="Completed (PS)"/>
    <s v="RBS-Regional 3"/>
    <d v="2026-08-16T14:31:56"/>
    <d v="2026-08-17T22:00:49"/>
    <n v="69367591"/>
    <m/>
    <n v="152438209192"/>
    <s v="Toko Habibah Madura"/>
    <s v="ODP-OMB-FAA/45 FAA/D04/45.01"/>
    <s v="WO061882728"/>
    <m/>
    <m/>
    <m/>
    <n v="113.313695043325"/>
    <n v="-7.1352038737041301"/>
    <s v="MD|MYDB-20260816265713|DN00001/MN00572|Toko Habibah Madura|087853583473"/>
    <s v="MYDIGIBIZPARTNER"/>
    <m/>
    <m/>
    <m/>
    <m/>
    <m/>
    <m/>
    <m/>
    <m/>
    <s v="Management Janji"/>
    <s v="2026-08-17 13:00:00 | Nama : BU MAILAH  No Hp : 087853583473 No Alt :  Tgl Pemasangan : 17 Agustus 2026 Interval : SIANG Note : Hubungi pelanggan terlebih dahulu"/>
    <s v="FCC"/>
    <s v="16-08-2026 14:40:39"/>
    <d v="2026-08-17T13:00:00"/>
    <m/>
    <s v="PS"/>
    <s v="OMB"/>
    <s v="NO ADDON"/>
    <n v="20260817"/>
    <s v="Completed"/>
    <s v="HSI Bisnis Promo HUT Telkom PSB 70% - 100 Mbps"/>
    <s v="INDIBIZ"/>
    <m/>
    <m/>
    <d v="2026-08-17T13:00:00"/>
    <s v="2026-08-17 13:00:00 | Nama : BU MAILAH  No Hp : 087853583473 No Alt :  Tgl Pemasangan : 17 Agustus 2026 Interval : SIANG Note : Hubungi pelanggan terlebih dahulu"/>
    <n v="2026"/>
    <n v="8"/>
    <n v="17"/>
    <d v="2026-08-17T00:00:00"/>
    <n v="-0.54166666666424135"/>
    <x v="1"/>
  </r>
  <r>
    <n v="2450"/>
    <n v="1002506595"/>
    <n v="3"/>
    <x v="3"/>
    <n v="5"/>
    <s v="SBY SELATAN"/>
    <s v="TANDES"/>
    <s v="DMO"/>
    <s v="REG"/>
    <s v="AO"/>
    <x v="0"/>
    <s v="1P INET"/>
    <s v="Completed (PS)"/>
    <s v="RBS-Regional 3"/>
    <d v="2026-08-03T17:47:56"/>
    <d v="2026-08-04T14:01:32"/>
    <n v="69357804"/>
    <m/>
    <n v="152301273517"/>
    <s v="Griya Cendana"/>
    <s v="ODP-DMO-FSB/20 FSB/D01/20.01"/>
    <s v="WO060830494"/>
    <m/>
    <m/>
    <m/>
    <n v="112.7227149"/>
    <n v="-7.2939425"/>
    <s v="MD|MYDB-20260803264278|DN00001/MN00459|Griya Cendana|081330242234"/>
    <s v="MYDIGIBIZPARTNER"/>
    <m/>
    <m/>
    <m/>
    <m/>
    <m/>
    <m/>
    <m/>
    <m/>
    <s v="Management Janji"/>
    <s v="2026-08-04 15:00:00 | Nama PIC : bp benny No HP : 081330242234 Tanggal Pemasangan : 04 Agustus 2026 Jam Pemasangan : 08:00 15:00 Info Tambahan : Hubungi pelanggan dulu sebelum ke lokasi terimakasih"/>
    <s v="FCC"/>
    <d v="2026-03-08T17:54:48"/>
    <d v="2026-08-04T15:00:00"/>
    <m/>
    <s v="PS"/>
    <s v="DMO"/>
    <s v="NO ADDON"/>
    <n v="20260804"/>
    <s v="Completed"/>
    <s v="HSI Bisnis Basic Promo HUT Telkom PSB 70% - 50 Mbps"/>
    <s v="INDIBIZ"/>
    <m/>
    <m/>
    <d v="2026-08-04T15:00:00"/>
    <s v="2026-08-04 15:00:00 | Nama PIC : bp benny No HP : 081330242234 Tanggal Pemasangan : 04 Agustus 2026 Jam Pemasangan : 08:00 15:00 Info Tambahan : Hubungi pelanggan dulu sebelum ke lokasi terimakasih"/>
    <n v="2026"/>
    <n v="8"/>
    <n v="4"/>
    <d v="2026-08-04T00:00:00"/>
    <n v="-0.625"/>
    <x v="1"/>
  </r>
  <r>
    <n v="2451"/>
    <n v="1002523753"/>
    <n v="3"/>
    <x v="3"/>
    <n v="5"/>
    <s v="MADURA"/>
    <s v="BANGKALAN"/>
    <s v="SPG"/>
    <s v="REG"/>
    <s v="AO"/>
    <x v="0"/>
    <s v="1P INET"/>
    <s v="Completed (PS)"/>
    <s v="RBS-Regional 3"/>
    <d v="2026-08-13T10:37:56"/>
    <d v="2026-08-14T19:40:52"/>
    <n v="69364897"/>
    <m/>
    <n v="152434913651"/>
    <s v="SPBU 54.692.06"/>
    <s v="ODP-SPG-FAL/39"/>
    <s v="WO061649019"/>
    <m/>
    <m/>
    <m/>
    <n v="113.310126028954"/>
    <n v="-7.2174189098930599"/>
    <s v="MD|MYDB-20260812265129|DN00001/MN00572|SPBU 54.692.06|087737491004"/>
    <s v="MYDIGIBIZPARTNER"/>
    <m/>
    <m/>
    <m/>
    <m/>
    <m/>
    <m/>
    <m/>
    <m/>
    <s v="Management Janji"/>
    <s v="2026-08-14 08:00:00 | Nama PIC : BAPA ROSI No HP : 087737491004 No Alternatif : - M Janji : 14/07/2026 Jam Pasang : Pagi NoteÃ‚Â :  Hubungi terlebih dahulu sebelum ke lokasi"/>
    <s v="FCC"/>
    <s v="13-08-2026 10:39:50"/>
    <d v="2026-08-14T08:00:00"/>
    <m/>
    <s v="PS"/>
    <s v="SPG"/>
    <s v="NO ADDON"/>
    <n v="20260814"/>
    <s v="Completed"/>
    <s v="HSI Bisnis Promo HUT Telkom PSB 70% - 50 Mbps"/>
    <s v="INDIBIZ"/>
    <m/>
    <m/>
    <d v="2026-08-14T08:00:00"/>
    <s v="2026-08-14 08:00:00 | Nama PIC : BAPA ROSI No HP : 087737491004 No Alternatif : - M Janji : 14/07/2026 Jam Pasang : Pagi NoteÃ‚Â :  Hubungi terlebih dahulu sebelum ke lokasi"/>
    <n v="2026"/>
    <n v="8"/>
    <n v="14"/>
    <d v="2026-08-14T00:00:00"/>
    <n v="-0.33333333333575865"/>
    <x v="1"/>
  </r>
  <r>
    <n v="2452"/>
    <n v="1002523311"/>
    <n v="3"/>
    <x v="5"/>
    <n v="5"/>
    <s v="SINGARJA"/>
    <s v="JEMBRANA"/>
    <s v="NGR"/>
    <s v="REG"/>
    <s v="AO"/>
    <x v="0"/>
    <s v="1P INET"/>
    <s v="Completed (PS)"/>
    <s v="RBS-Regional 3"/>
    <d v="2026-08-13T08:32:57"/>
    <d v="2026-08-14T16:46:13"/>
    <n v="69364719"/>
    <m/>
    <n v="172411226108"/>
    <s v="BAGUS MEDIA COMPUTER (BMC)"/>
    <s v="ODP-NGR-FN/13 FN/D01/13.01"/>
    <s v="WO061637009"/>
    <m/>
    <m/>
    <m/>
    <n v="114.678906097989"/>
    <n v="-8.3717910843062295"/>
    <s v="|MN02718|MYIA-020849688149/POI/NI KETUT AYU SILAWATI/087861592207/aquariawan@gmail.com"/>
    <s v="MYIB_ASSISTANT"/>
    <m/>
    <m/>
    <m/>
    <m/>
    <m/>
    <m/>
    <m/>
    <m/>
    <s v="Management Janji"/>
    <s v="2026-08-14 08:00:00 | telp : 087861592207 M Janji : (14/08/2026) jam Pasang : 09:00 Note : hubungi pelanggan jika ingin kelokasi"/>
    <s v="FCC"/>
    <s v="13-08-2026 08:40:16"/>
    <d v="2026-08-14T08:00:00"/>
    <m/>
    <s v="PS"/>
    <s v="NGR"/>
    <s v="NO ADDON"/>
    <n v="20260814"/>
    <s v="Completed"/>
    <s v="HSI Bisnis Promo HUT Telkom PSB 70% - 50 Mbps"/>
    <s v="INDIBIZ"/>
    <m/>
    <m/>
    <d v="2026-08-14T08:00:00"/>
    <s v="2026-08-14 08:00:00 | telp : 087861592207 M Janji : (14/08/2026) jam Pasang : 09:00 Note : hubungi pelanggan jika ingin kelokasi"/>
    <n v="2026"/>
    <n v="8"/>
    <n v="14"/>
    <d v="2026-08-14T00:00:00"/>
    <n v="-0.33333333333575865"/>
    <x v="1"/>
  </r>
  <r>
    <n v="2453"/>
    <n v="1002526112"/>
    <n v="3"/>
    <x v="3"/>
    <n v="5"/>
    <s v="MADURA"/>
    <s v="PAMEKASAN"/>
    <s v="PME"/>
    <s v="REG"/>
    <s v="AO"/>
    <x v="0"/>
    <m/>
    <s v="Completed (PS)"/>
    <s v="RBS-Regional 3"/>
    <d v="2026-08-14T11:19:27"/>
    <d v="2026-08-15T18:42:37"/>
    <n v="69365900"/>
    <m/>
    <n v="152426928216"/>
    <s v="TOKO TAMIN BAROKAH"/>
    <s v="ODP-PME-FAU/41"/>
    <s v="WO061776491"/>
    <m/>
    <m/>
    <m/>
    <n v="113.529182175918"/>
    <n v="-7.2353664990009996"/>
    <s v="|MC70132|/TOKO TAMIN BAROKAH/08388388024/taminmohno@gmail.com/HSI Bisnis + Netmonk Promo 2026 200 Mbps (Rp 846.100) PSB 150.000/MOH TAMIN/-7.2357781, 113.5281356"/>
    <s v="Sales Force DBS"/>
    <m/>
    <m/>
    <m/>
    <m/>
    <m/>
    <m/>
    <m/>
    <m/>
    <s v="Management Janji"/>
    <s v="2026-08-15 15:00:00|Tanggal pemasangan: 27/07/2026 Jam pemasangan : pagi / siang Info Tambahan : Hubungi pelanggan dulu sebelum ke lokasi. terima kasih|40951377|MYDITA"/>
    <s v="FCC"/>
    <s v="14-08-2026 11:39:52"/>
    <d v="2026-08-15T15:00:00"/>
    <m/>
    <s v="PS"/>
    <s v="PME"/>
    <s v="NETMONK"/>
    <n v="2026081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5T15:00:00"/>
    <s v="2026-08-15 15:00:00|Tanggal pemasangan: 27/07/2026 Jam pemasangan : pagi / siang Info Tambahan : Hubungi pelanggan dulu sebelum ke lokasi. terima kasih|40951377|MYDITA"/>
    <n v="2026"/>
    <n v="8"/>
    <n v="15"/>
    <d v="2026-08-15T00:00:00"/>
    <n v="-0.625"/>
    <x v="1"/>
  </r>
  <r>
    <n v="2454"/>
    <n v="1002528839"/>
    <n v="3"/>
    <x v="1"/>
    <n v="5"/>
    <s v="KEDIRI"/>
    <s v="NGANJUK"/>
    <s v="NJK"/>
    <s v="REG"/>
    <s v="AO"/>
    <x v="0"/>
    <s v="1P INET"/>
    <s v="Completed (PS)"/>
    <s v="RBS-Regional 3"/>
    <d v="2026-08-15T18:04:57"/>
    <d v="2026-08-16T16:15:34"/>
    <n v="69367191"/>
    <m/>
    <n v="152611229767"/>
    <s v="ROTI BAKAR PAK YONO"/>
    <s v="ODP-NJK-FAB/93 FAB/D04/93.01"/>
    <s v="WO061840488"/>
    <m/>
    <m/>
    <m/>
    <n v="111.9039764"/>
    <n v="-7.6373272999999999"/>
    <s v="MD|MYDB-20260813265209|EN00005/MC20190|ROTI BAKAR PAK YONO|082323083949"/>
    <s v="MYDIGIBIZPARTNER"/>
    <m/>
    <m/>
    <m/>
    <m/>
    <m/>
    <m/>
    <m/>
    <m/>
    <s v="Management Janji"/>
    <s v="2026-08-16 15:00:00 | Nama PIC:  bp hariyono  No HP: 082323083949 Alt: Tanggal: 16/08/2026 Jam Pasang:  Note: Hubungi sebelum ke lokasi, terimakasih.  Info pl sudah dipasangkan, tinggal aktivasi"/>
    <s v="FCC"/>
    <s v="15-08-2026 18:10:17"/>
    <d v="2026-08-16T15:00:00"/>
    <m/>
    <s v="PS"/>
    <s v="NJK"/>
    <s v="NO ADDON"/>
    <n v="20260816"/>
    <s v="Completed"/>
    <s v="HSI Bisnis Promo HUT Telkom PSB 70% - 200 Mbps"/>
    <s v="INDIBIZ"/>
    <m/>
    <m/>
    <d v="2026-08-16T15:00:00"/>
    <s v="2026-08-16 15:00:00 | Nama PIC:  bp hariyono  No HP: 082323083949 Alt: Tanggal: 16/08/2026 Jam Pasang:  Note: Hubungi sebelum ke lokasi, terimakasih.  Info pl sudah dipasangkan, tinggal aktivasi"/>
    <n v="2026"/>
    <n v="8"/>
    <n v="16"/>
    <d v="2026-08-16T00:00:00"/>
    <n v="-0.625"/>
    <x v="1"/>
  </r>
  <r>
    <n v="2455"/>
    <n v="1002512205"/>
    <n v="3"/>
    <x v="3"/>
    <n v="5"/>
    <s v="SBY UTARA"/>
    <s v="MANYAR"/>
    <s v="MGO"/>
    <s v="REG"/>
    <s v="AO"/>
    <x v="0"/>
    <m/>
    <s v="102 | FOLLOW UP COMPLETED"/>
    <s v="RBS-Regional 3"/>
    <d v="2026-08-06T12:26:12"/>
    <d v="2026-08-11T15:33:05"/>
    <n v="69359891"/>
    <m/>
    <n v="152413167551"/>
    <s v="PT SEMBILAN CAHAYA LESTARI"/>
    <s v="ODP-DMO-FQ/25"/>
    <s v="WO061110122"/>
    <m/>
    <m/>
    <m/>
    <n v="112.7384881"/>
    <n v="-7.2670082999999996"/>
    <s v="AMRBS;400664;AMEX;ASANDHYASARI;RBS-3;SURAMADU;PT SEMBILAN CAHAYA LESTARI;HSI Basic (1:2) 50 Mbps (Rp 387.000) PSB Rp 150.000;Hendy Simon 082302331284 -Jericho Anthony 082251117350;it.spv@9cl.co.id;Jl. Pregolan Bunder No. 9 Surabaya"/>
    <s v="Amex"/>
    <m/>
    <m/>
    <m/>
    <m/>
    <m/>
    <m/>
    <m/>
    <m/>
    <s v="Management Janji"/>
    <s v="2026-08-10 13:00:00|Nama : BP HENDY SIMON  No Hp : 082302331284 No Alt : 082251117350  Tgl Pemasangan : 10 Agustus 2026 Interval : SIANG Note : Hubungi pelanggan terlebih dahulu|40981182|MYDITA"/>
    <s v="FCC"/>
    <d v="2026-06-08T12:40:10"/>
    <d v="2026-08-10T13:00:00"/>
    <s v="Kendala Pelanggan"/>
    <s v="REVOKE"/>
    <s v="MGO"/>
    <s v="NO ADDON"/>
    <m/>
    <s v="Follow Up Revoke Completed, New Order ID : SC1002520506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13:00:00"/>
    <s v="2026-08-10 13:00:00|Nama : BP HENDY SIMON  No Hp : 082302331284 No Alt : 082251117350  Tgl Pemasangan : 10 Agustus 2026 Interval : SIANG Note : Hubungi pelanggan terlebih dahulu|40981182|MYDITA"/>
    <m/>
    <m/>
    <m/>
    <e v="#NUM!"/>
    <e v="#NUM!"/>
    <x v="0"/>
  </r>
  <r>
    <n v="2456"/>
    <n v="1002526108"/>
    <n v="3"/>
    <x v="6"/>
    <n v="5"/>
    <s v="JEMBER"/>
    <s v="BONDOWOSO"/>
    <s v="BOW"/>
    <s v="REG"/>
    <s v="AO"/>
    <x v="0"/>
    <s v="1P INET"/>
    <s v="Completed (PS)"/>
    <s v="RBS-Regional 3"/>
    <d v="2026-08-14T11:17:57"/>
    <d v="2026-08-15T10:42:30"/>
    <n v="69365896"/>
    <m/>
    <n v="152507223604"/>
    <s v="TOKO SOEJANA"/>
    <s v="ODP-BOW-FX/42 FX/D05/42.01"/>
    <s v="WO061732968"/>
    <m/>
    <m/>
    <m/>
    <n v="113.77542699999999"/>
    <n v="-8.0238219999999991"/>
    <s v="|MN02617|MYIA-012314453833/POI/SOEJANA/087858930315/miskandialex8@gmail.com"/>
    <s v="MYIB_ASSISTANT"/>
    <m/>
    <m/>
    <m/>
    <m/>
    <m/>
    <m/>
    <m/>
    <m/>
    <s v="Management Janji"/>
    <s v="2026-08-15 08:00:00 | M Janji : (15/08/2026) jam Pasang :pagi Note : hubungi pelanggan jika ingin kelokasi"/>
    <s v="FCC"/>
    <s v="14-08-2026 11:39:52"/>
    <d v="2026-08-15T08:00:00"/>
    <m/>
    <s v="PS"/>
    <s v="BOW"/>
    <s v="NETMONK"/>
    <n v="20260815"/>
    <s v="Completed"/>
    <s v="HSI Bisnis Bundling Netmonk PSB 70% Promo - 300 Mbps"/>
    <s v="INDIBIZ"/>
    <m/>
    <m/>
    <d v="2026-08-15T08:00:00"/>
    <s v="2026-08-15 08:00:00 | M Janji : (15/08/2026) jam Pasang :pagi Note : hubungi pelanggan jika ingin kelokasi"/>
    <n v="2026"/>
    <n v="8"/>
    <n v="15"/>
    <d v="2026-08-15T00:00:00"/>
    <n v="-0.33333333333575865"/>
    <x v="1"/>
  </r>
  <r>
    <n v="2457"/>
    <n v="1002516061"/>
    <n v="3"/>
    <x v="6"/>
    <n v="5"/>
    <s v="SIDOARJO"/>
    <s v="JOMBANG"/>
    <s v="JOM"/>
    <s v="REG"/>
    <s v="AO"/>
    <x v="0"/>
    <m/>
    <s v="Completed (PS)"/>
    <s v="RBS-Regional 3"/>
    <d v="2026-08-08T14:55:42"/>
    <d v="2026-08-09T19:58:25"/>
    <n v="69361529"/>
    <m/>
    <n v="152318240700"/>
    <s v="WARKOP RIVAL"/>
    <s v="ODP-JOM-FC/11"/>
    <s v="WO061332401"/>
    <m/>
    <m/>
    <m/>
    <n v="112.2403523"/>
    <n v="-7.6107962999999996"/>
    <s v="|MN02084|/WARKOP RIVAL/WINBACK 2.0 HSI B2B (1:1) 50MBPS 355RB PSB DISC 70%/08970902489/rivalsaputra140@gmail.com/RIVAL SAPUTRA /-7.6107616, 112.2403632"/>
    <s v="Sales Force DBS"/>
    <m/>
    <m/>
    <m/>
    <m/>
    <m/>
    <m/>
    <m/>
    <m/>
    <s v="Management Janji"/>
    <s v="2026-08-10 13:00:00|Nama Pic : BP RIVAL No Hp Pic : 08970902489 Jam Pemasangan : 08:00 - 12.00 Tanggal Pemasangan : SENIN 10 AGUSTUS 2026 Info Tambahan : Hubungi pelanggan sebelum datang ke lokasi|40961370|MYDITA"/>
    <s v="FCC"/>
    <d v="2026-08-08T15:10:03"/>
    <d v="2026-08-10T13:00:00"/>
    <m/>
    <s v="PS"/>
    <s v="JOM"/>
    <s v="NO ADDON"/>
    <n v="20260809"/>
    <s v="Completed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08-10T13:00:00"/>
    <s v="2026-08-10 13:00:00|Nama Pic : BP RIVAL No Hp Pic : 08970902489 Jam Pemasangan : 08:00 - 12.00 Tanggal Pemasangan : SENIN 10 AGUSTUS 2026 Info Tambahan : Hubungi pelanggan sebelum datang ke lokasi|40961370|MYDITA"/>
    <n v="2026"/>
    <n v="8"/>
    <n v="9"/>
    <d v="2026-08-09T00:00:00"/>
    <n v="-1.5416666666642413"/>
    <x v="1"/>
  </r>
  <r>
    <n v="2458"/>
    <n v="1002530035"/>
    <n v="3"/>
    <x v="3"/>
    <n v="5"/>
    <s v="MADURA"/>
    <s v="BANGKALAN"/>
    <s v="OMB"/>
    <s v="REG"/>
    <s v="AO"/>
    <x v="0"/>
    <s v="1P INET"/>
    <s v="Completed (PS)"/>
    <s v="RBS-Regional 3"/>
    <d v="2026-08-16T17:50:56"/>
    <d v="2026-08-18T13:03:36"/>
    <n v="69367734"/>
    <m/>
    <n v="152438209356"/>
    <s v="Warung madura mart"/>
    <s v="ODP-OMB-FB/50"/>
    <s v="WO061896562"/>
    <m/>
    <m/>
    <m/>
    <n v="113.357399962842"/>
    <n v="-7.0551528375906303"/>
    <s v="MD|MYDB-20260816265751|DN00001/MN00572|Warung madura mart|085232075353"/>
    <s v="MYDIGIBIZPARTNER"/>
    <m/>
    <m/>
    <m/>
    <m/>
    <m/>
    <m/>
    <m/>
    <m/>
    <s v="Management Janji"/>
    <s v="2026-08-17 15:00:00 | Nama PIC : bapak rosid No HP : 085232075353 Alt :  M Janji : (SENIN/17/AGUSTUS/2026) jam Pasang : 09:00 Note : hubungi pelanggan jika ingin kelokasi"/>
    <s v="FCC"/>
    <s v="16-08-2026 17:55:00"/>
    <d v="2026-08-17T15:00:00"/>
    <m/>
    <s v="PS"/>
    <s v="OMB"/>
    <s v="NO ADDON"/>
    <n v="20260818"/>
    <s v="Completed"/>
    <s v="HSI Bisnis Promo HUT Telkom PSB 70% - 100 Mbps"/>
    <s v="INDIBIZ"/>
    <m/>
    <m/>
    <d v="2026-08-17T15:00:00"/>
    <s v="2026-08-17 15:00:00 | Nama PIC : bapak rosid No HP : 085232075353 Alt :  M Janji : (SENIN/17/AGUSTUS/2026) jam Pasang : 09:00 Note : hubungi pelanggan jika ingin kelokasi"/>
    <n v="2026"/>
    <n v="8"/>
    <n v="18"/>
    <d v="2026-08-18T00:00:00"/>
    <n v="0.375"/>
    <x v="1"/>
  </r>
  <r>
    <n v="2459"/>
    <n v="1002521676"/>
    <n v="3"/>
    <x v="5"/>
    <n v="5"/>
    <s v="SINGARJA"/>
    <s v="KLUNGKUNG"/>
    <s v="SMA"/>
    <s v="REG"/>
    <s v="AO"/>
    <x v="0"/>
    <m/>
    <s v="Completed (PS)"/>
    <s v="RBS-Regional 3"/>
    <d v="2026-08-12T10:59:45"/>
    <d v="2026-08-14T16:45:13"/>
    <n v="69364002"/>
    <m/>
    <n v="172428815490"/>
    <s v="SLBN 1 KLUNGKUNG"/>
    <s v="ODP-SMA-FAU/43"/>
    <s v="WO061608050"/>
    <m/>
    <m/>
    <m/>
    <n v="115.4005705"/>
    <n v="-8.5313443000000007"/>
    <s v="|MN02750|/PIC NI MADE SANTINIWATI/087766770010/slbn.klungkung@gmail.com"/>
    <s v="Sales Force DBS"/>
    <m/>
    <m/>
    <m/>
    <m/>
    <m/>
    <m/>
    <m/>
    <m/>
    <s v="Management Janji"/>
    <s v="2026-08-14 15:00:00|Nama PIC : Bp Wike No HP : 087766770010 No Alt : - M Janji :  14 Agustus 2026 Jam Pasang : Pagi / Siang Note : hubungi pelanggan jika ingin kelokasi|40951378|MYDITA"/>
    <s v="FCC"/>
    <d v="2026-12-08T11:10:28"/>
    <d v="2026-08-14T15:00:00"/>
    <m/>
    <s v="PS"/>
    <s v="SMA"/>
    <s v="NO ADDON"/>
    <n v="20260814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14T15:00:00"/>
    <s v="2026-08-14 15:00:00|Nama PIC : Bp Wike No HP : 087766770010 No Alt : - M Janji :  14 Agustus 2026 Jam Pasang : Pagi / Siang Note : hubungi pelanggan jika ingin kelokasi|40951378|MYDITA"/>
    <n v="2026"/>
    <n v="8"/>
    <n v="14"/>
    <d v="2026-08-14T00:00:00"/>
    <n v="-0.625"/>
    <x v="1"/>
  </r>
  <r>
    <n v="2460"/>
    <n v="1002529454"/>
    <n v="3"/>
    <x v="2"/>
    <n v="4"/>
    <s v="MAGELANG"/>
    <s v="KEBUMEN"/>
    <s v="GOM"/>
    <s v="REG"/>
    <s v="AO"/>
    <x v="0"/>
    <s v="1P INET"/>
    <s v="Completed (PS)"/>
    <s v="RBS-Regional 3"/>
    <d v="2026-08-16T11:01:57"/>
    <d v="2026-08-18T12:07:50"/>
    <n v="69367358"/>
    <m/>
    <n v="146140112181"/>
    <s v="LEMBIMJAR NEUTRON YOGYAKARTA CABANG GOMBONG"/>
    <s v="ODP-GOM-FAK/013 FAK/D01/013.01"/>
    <s v="WO061863374"/>
    <m/>
    <m/>
    <m/>
    <n v="109.5209674"/>
    <n v="-7.6095490999999997"/>
    <s v="|MN02495|MYIA-071894867614/POI/RIDWANSYAH PUTRA/081325111611/ridwansyhputra28@gmail.com"/>
    <s v="MYIB_ASSISTANT"/>
    <m/>
    <m/>
    <m/>
    <m/>
    <m/>
    <m/>
    <m/>
    <m/>
    <s v="Management Janji"/>
    <s v="2026-08-21 08:00:00 | Nama : BP RIDWANSYAH PUTRA No Hp : 081325111611 No Alt :  Tgl Pemasangan : 18 Agustus 2026 Interval : PAGI  Note : Hubungi pelanggan terlebih dahulu"/>
    <s v="FCC"/>
    <s v="16-08-2026 11:10:25"/>
    <d v="2026-08-21T08:00:00"/>
    <m/>
    <s v="PS"/>
    <s v="GOM"/>
    <s v="NO ADDON"/>
    <n v="20260818"/>
    <s v="Completed"/>
    <s v="HSI Bisnis Promo HUT Telkom PSB 70% - 150 Mbps"/>
    <s v="INDIBIZ"/>
    <m/>
    <m/>
    <d v="2026-08-21T08:00:00"/>
    <s v="2026-08-21 08:00:00 | Nama : BP RIDWANSYAH PUTRA No Hp : 081325111611 No Alt :  Tgl Pemasangan : 18 Agustus 2026 Interval : PAGI  Note : Hubungi pelanggan terlebih dahulu"/>
    <n v="2026"/>
    <n v="8"/>
    <n v="18"/>
    <d v="2026-08-18T00:00:00"/>
    <n v="-3.3333333333357587"/>
    <x v="1"/>
  </r>
  <r>
    <n v="2461"/>
    <n v="1002519042"/>
    <n v="3"/>
    <x v="3"/>
    <n v="5"/>
    <s v="SBY UTARA"/>
    <s v="KENJERAN"/>
    <s v="KJR"/>
    <s v="REG"/>
    <s v="AO"/>
    <x v="0"/>
    <m/>
    <s v="Completed (PS)"/>
    <s v="RBS-Regional 3"/>
    <d v="2026-08-11T09:40:45"/>
    <d v="2026-08-11T19:51:40"/>
    <n v="69362900"/>
    <m/>
    <n v="152407282063"/>
    <s v="SPBU 54601116"/>
    <s v="ODP-MYR-FSJ/32"/>
    <s v="WO061484889"/>
    <m/>
    <m/>
    <m/>
    <n v="112.7792422"/>
    <n v="-7.2132356"/>
    <s v="AMRBS;403536;AMEX;FANI INDRA;RBS-3;SURAMADU;MOETHIA SETIYAWATI;HSI Bisnis (1:1) 50 Mbps (Rp 439.000) PSB Rp 150.000;089634313237;spbu601116@yahoo.co.id;Rudolfo Samuai;Jl. Kedung Cowek No.204, Tanah Kali Kedinding, Kec. Kenjeran, Surabaya, Jawa Timur 60129"/>
    <s v="Sales Force DBS"/>
    <m/>
    <m/>
    <m/>
    <m/>
    <m/>
    <m/>
    <m/>
    <m/>
    <s v="Management Janji"/>
    <s v="2026-08-12 10:00:00|M Janji : (12/08/2026) jam Pasang : 09:00 Note : hubungi pelanggan jika ingin kelokasi |40981184|MYDITA"/>
    <s v="FCC"/>
    <d v="2026-11-08T09:54:44"/>
    <d v="2026-08-12T10:00:00"/>
    <m/>
    <s v="PS"/>
    <s v="KJR"/>
    <s v="NO ADDON"/>
    <n v="20260811"/>
    <s v="Completed"/>
    <s v="- 11_11446;Biaya PSB HSI EBIS Tunai di Depan ~ 11[150000]  - E23046;E23046 ~ ES23 - Paket HSI Bisnis[0]  - E23046~null~E23046_UNL;UNL ~ Internet-Link Unlimited Internet Usage ~ E23046[0]  - E23046~null~44877;E23046||11||Abodemen 0[0]  - E23046~null~E23046"/>
    <s v="INDIBIZ"/>
    <m/>
    <m/>
    <d v="2026-08-12T10:00:00"/>
    <s v="2026-08-12 10:00:00|M Janji : (12/08/2026) jam Pasang : 09:00 Note : hubungi pelanggan jika ingin kelokasi |40981184|MYDITA"/>
    <n v="2026"/>
    <n v="8"/>
    <n v="11"/>
    <d v="2026-08-11T00:00:00"/>
    <n v="-1.4166666666642413"/>
    <x v="1"/>
  </r>
  <r>
    <n v="2462"/>
    <n v="1002506139"/>
    <n v="3"/>
    <x v="4"/>
    <n v="4"/>
    <s v="SEMARANG"/>
    <s v="INNER - SEMARANG JATENG UTARA"/>
    <s v="SMT"/>
    <s v="REG"/>
    <s v="AO"/>
    <x v="0"/>
    <s v="1P INET"/>
    <s v="Completed (PS)"/>
    <s v="RBS-Regional 3"/>
    <d v="2026-08-03T13:43:57"/>
    <d v="2026-08-04T19:44:47"/>
    <n v="69357570"/>
    <m/>
    <n v="141420144914"/>
    <s v="WINSON SINGA LOGISTIK"/>
    <s v="ODP-SMT-FCK/035 FCK/D03/06.35"/>
    <s v="WO060796497"/>
    <m/>
    <m/>
    <m/>
    <n v="110.3768634"/>
    <n v="-6.9914904999999896"/>
    <s v="|MN01236|MYIA-092542419601/POI/KEVIN LIONARDI/081362336145/ekspedingin.develop@gmail.com"/>
    <s v="MYIB_ASSISTANT"/>
    <m/>
    <m/>
    <m/>
    <m/>
    <m/>
    <m/>
    <m/>
    <m/>
    <s v="Management Janji"/>
    <s v="2026-08-04 13:00:00 |  M Janji : (04/08/2026) jam Pasang : 09:00 Note : hubungi pelanggan jika ingin kelokasi"/>
    <s v="FCC"/>
    <d v="2026-03-08T13:55:38"/>
    <d v="2026-08-04T13:00:00"/>
    <m/>
    <s v="PS"/>
    <s v="SMT"/>
    <s v="NO ADDON"/>
    <n v="20260804"/>
    <s v="Completed"/>
    <s v="HSI Bisnis PSB 70% - 50 Mbps"/>
    <s v="INDIBIZ"/>
    <m/>
    <m/>
    <d v="2026-08-04T13:00:00"/>
    <s v="2026-08-04 13:00:00 |  M Janji : (04/08/2026) jam Pasang : 09:00 Note : hubungi pelanggan jika ingin kelokasi"/>
    <n v="2026"/>
    <n v="8"/>
    <n v="4"/>
    <d v="2026-08-04T00:00:00"/>
    <n v="-0.54166666666424135"/>
    <x v="1"/>
  </r>
  <r>
    <n v="2463"/>
    <n v="1002505991"/>
    <n v="3"/>
    <x v="2"/>
    <n v="4"/>
    <s v="MAGELANG"/>
    <s v="WONOSOBO"/>
    <s v="WOS"/>
    <s v="REG"/>
    <s v="AO"/>
    <x v="0"/>
    <s v="1P INET"/>
    <s v="Completed (PS)"/>
    <s v="RBS-Regional 3"/>
    <d v="2026-08-03T12:31:56"/>
    <d v="2026-08-04T12:54:32"/>
    <n v="69357455"/>
    <m/>
    <n v="141373127384"/>
    <s v="ERABLUE RAYA KRETEK"/>
    <s v="ODP-WOS-FAA/066"/>
    <s v="WO060782800"/>
    <m/>
    <m/>
    <m/>
    <n v="109.96109300000001"/>
    <n v="-7.3871729999999998"/>
    <s v="|MN02587|MYIA-063304653213/POI/HASBIBINTARO SHIDDIQ/081249549394/nextperdanaone@gmail.com"/>
    <s v="MYIB_ASSISTANT"/>
    <m/>
    <m/>
    <m/>
    <m/>
    <m/>
    <m/>
    <m/>
    <m/>
    <s v="Management Janji"/>
    <s v="2026-08-04 13:00:00 | No Hp Pic : 081249549394 No alt : - Jam Pemasangan :  Tanggal Pemasangan : 04/08/2026 hub sebelum ke lokasi"/>
    <s v="FCC"/>
    <d v="2026-03-08T12:40:00"/>
    <d v="2026-08-04T13:00:00"/>
    <m/>
    <s v="PS"/>
    <s v="WOS"/>
    <s v="NO ADDON"/>
    <n v="20260804"/>
    <s v="Completed"/>
    <s v="HSI Bisnis PSB 70% - 50 Mbps"/>
    <s v="INDIBIZ"/>
    <m/>
    <m/>
    <d v="2026-08-04T13:00:00"/>
    <s v="2026-08-04 13:00:00 | No Hp Pic : 081249549394 No alt : - Jam Pemasangan :  Tanggal Pemasangan : 04/08/2026 hub sebelum ke lokasi"/>
    <n v="2026"/>
    <n v="8"/>
    <n v="4"/>
    <d v="2026-08-04T00:00:00"/>
    <n v="-0.54166666666424135"/>
    <x v="1"/>
  </r>
  <r>
    <n v="2464"/>
    <n v="1002528294"/>
    <n v="3"/>
    <x v="3"/>
    <n v="5"/>
    <s v="MADURA"/>
    <s v="PAMEKASAN"/>
    <s v="BAB"/>
    <s v="REG"/>
    <s v="AO"/>
    <x v="0"/>
    <s v="1P INET"/>
    <s v="100 | REVOKE COMPLETED"/>
    <s v="RBS-Regional 3"/>
    <d v="2026-08-15T13:04:57"/>
    <d v="2026-08-18T16:47:31"/>
    <n v="69366870"/>
    <m/>
    <n v="152430203851"/>
    <s v="CERIA ABADI"/>
    <s v="ODP-BAB-FD/17 FD/D03/17.01"/>
    <s v="WO061820694"/>
    <m/>
    <m/>
    <m/>
    <n v="114.066617265343"/>
    <n v="-6.9932146039905803"/>
    <s v="MD|MYDB-20260814265388|DN00001/MN00806|CERIA ABADI|081959146050"/>
    <s v="MYDIGIBIZPARTNER"/>
    <m/>
    <m/>
    <m/>
    <m/>
    <m/>
    <m/>
    <m/>
    <m/>
    <s v="Management Janji"/>
    <s v="2026-08-16 13:00:00 | Tanggal pemasangan: 16/08/2026 Jam pemasangan : pagi / siang Info Tambahan : Hubungi pelanggan dulu sebelum ke lokasi terima kasih."/>
    <s v="FCC"/>
    <s v="15-08-2026 13:10:06"/>
    <d v="2026-08-16T13:00:00"/>
    <s v="Kendala Pelanggan"/>
    <s v="REVOKE"/>
    <s v="BAB"/>
    <s v="NO ADDON"/>
    <m/>
    <s v="Revoke Completed"/>
    <s v="HSI Bisnis Promo HUT Telkom PSB 70% - 300 Mbps"/>
    <s v="INDIBIZ"/>
    <m/>
    <m/>
    <d v="2026-08-16T13:00:00"/>
    <s v="2026-08-16 13:00:00 | Tanggal pemasangan: 16/08/2026 Jam pemasangan : pagi / siang Info Tambahan : Hubungi pelanggan dulu sebelum ke lokasi terima kasih."/>
    <m/>
    <m/>
    <m/>
    <e v="#NUM!"/>
    <e v="#NUM!"/>
    <x v="0"/>
  </r>
  <r>
    <n v="2465"/>
    <n v="1002504426"/>
    <n v="3"/>
    <x v="1"/>
    <n v="5"/>
    <s v="MALANG"/>
    <s v="BATU"/>
    <s v="KPO"/>
    <s v="REG"/>
    <s v="AO"/>
    <x v="0"/>
    <s v="1P INET"/>
    <s v="Completed (PS)"/>
    <s v="RBS-Regional 3"/>
    <d v="2026-08-01T11:25:56"/>
    <d v="2026-08-01T18:36:24"/>
    <n v="69356638"/>
    <m/>
    <n v="152711247262"/>
    <s v="MEBEL SURYA ABADI"/>
    <s v="ODP-KPO-FK/23 FK/D04/23.01"/>
    <s v="WO060634037"/>
    <m/>
    <m/>
    <m/>
    <n v="112.61902259999999"/>
    <n v="-7.9082356999999996"/>
    <s v="MD|MYDB-20260730263964|DN00001/MN00968|MEBEL SURYA ABADI|081230956631"/>
    <s v="MYDIGIBIZPARTNER"/>
    <m/>
    <m/>
    <m/>
    <m/>
    <m/>
    <m/>
    <m/>
    <m/>
    <s v="Management Janji"/>
    <s v="2026-08-02 08:00:00 | Nama Pic : bp mustafa No Hp Pic : 081230956631 No alt : - Jam Pemasangan : pagi  Tanggal Pemasangan : 2 Agustus 2026"/>
    <s v="FCC"/>
    <d v="2026-01-08T11:39:50"/>
    <d v="2026-08-02T08:00:00"/>
    <m/>
    <s v="PS"/>
    <s v="KPO"/>
    <s v="NO ADDON"/>
    <n v="20260801"/>
    <s v="Completed"/>
    <s v="HSI Bisnis Promo HUT Telkom PSB 70% - 50 Mbps"/>
    <s v="INDIBIZ"/>
    <m/>
    <m/>
    <d v="2026-08-02T08:00:00"/>
    <s v="2026-08-02 08:00:00 | Nama Pic : bp mustafa No Hp Pic : 081230956631 No alt : - Jam Pemasangan : pagi  Tanggal Pemasangan : 2 Agustus 2026"/>
    <n v="2026"/>
    <n v="8"/>
    <n v="1"/>
    <d v="2026-08-01T00:00:00"/>
    <n v="-1.3333333333357587"/>
    <x v="1"/>
  </r>
  <r>
    <n v="2466"/>
    <n v="1002527144"/>
    <n v="3"/>
    <x v="2"/>
    <n v="4"/>
    <s v="MAGELANG"/>
    <s v="MAGELANG"/>
    <s v="MTY"/>
    <s v="REG"/>
    <s v="AO"/>
    <x v="0"/>
    <s v="1P INET"/>
    <s v="102 | FOLLOW UP COMPLETED"/>
    <s v="RBS-Regional 3"/>
    <d v="2026-08-14T16:22:57"/>
    <d v="2026-08-18T13:29:01"/>
    <n v="69366335"/>
    <m/>
    <n v="146175114877"/>
    <s v="PT. BINTANG SAYAP UTAMA"/>
    <s v="ODP-MTY-FAF/002 FAF/D01/002.01"/>
    <s v="WO061769796"/>
    <m/>
    <m/>
    <m/>
    <n v="110.2251371"/>
    <n v="-7.5103572999999999"/>
    <s v="|MN00935|MYIA-030181233717/POI/ANDI SISWANTO/082232693152/andisiswanto43@gmail.com"/>
    <s v="MYIB_ASSISTANT"/>
    <m/>
    <m/>
    <m/>
    <m/>
    <m/>
    <m/>
    <m/>
    <m/>
    <s v="Management Janji"/>
    <s v="2026-08-15 15:00:00 | M Janji : (15/08/2026) jam Pasang : 09:00 Note : hubungi pelanggan jika ingin kelokasi"/>
    <s v="FCC"/>
    <s v="14-08-2026 16:39:53"/>
    <d v="2026-08-15T15:00:00"/>
    <s v="Kendala Pelanggan"/>
    <s v="REVOKE"/>
    <s v="MTY"/>
    <s v="NO ADDON"/>
    <m/>
    <s v="Follow Up Revoke Completed, New Order ID : SC1002533163"/>
    <s v="HSI Bisnis Promo HUT Telkom PSB 70% - 150 Mbps"/>
    <s v="INDIBIZ"/>
    <m/>
    <m/>
    <d v="2026-08-15T15:00:00"/>
    <s v="2026-08-15 15:00:00 | M Janji : (15/08/2026) jam Pasang : 09:00 Note : hubungi pelanggan jika ingin kelokasi"/>
    <m/>
    <m/>
    <m/>
    <e v="#NUM!"/>
    <e v="#NUM!"/>
    <x v="0"/>
  </r>
  <r>
    <n v="2467"/>
    <n v="1002518675"/>
    <n v="3"/>
    <x v="1"/>
    <n v="5"/>
    <s v="MADIUN"/>
    <s v="PONOROGO"/>
    <s v="SAT"/>
    <s v="REG"/>
    <s v="AO"/>
    <x v="0"/>
    <s v="1P INET"/>
    <s v="Completed (PS)"/>
    <s v="RBS-Regional 3"/>
    <d v="2026-08-10T18:20:57"/>
    <d v="2026-08-11T13:26:41"/>
    <n v="69362787"/>
    <m/>
    <n v="152618204327"/>
    <s v="GRIYA KOMPUTER"/>
    <s v="ODP-SAT-FA/59"/>
    <s v="WO061443167"/>
    <m/>
    <m/>
    <m/>
    <n v="111.486725807189"/>
    <n v="-7.98715764775715"/>
    <s v="MD|MYDB-20260810264899|DN00001/MN02053|GRIYA KOMPUTER|081936652625"/>
    <s v="MYDIGIBIZPARTNER"/>
    <m/>
    <m/>
    <m/>
    <m/>
    <m/>
    <m/>
    <m/>
    <m/>
    <s v="Management Janji"/>
    <s v="2026-08-11 15:00:00 | Waktu pemasnagan : 11 Agustus 2026 Jam pemasangan : 08.00 - 12.00 Mohon hubungi pelanggan sebelum ke lokasi  Terima kasih"/>
    <s v="FCC"/>
    <d v="2026-10-08T18:39:50"/>
    <d v="2026-08-11T15:00:00"/>
    <m/>
    <s v="PS"/>
    <s v="SAT"/>
    <s v="NO ADDON"/>
    <n v="20260811"/>
    <s v="Completed"/>
    <s v="HSI Bisnis Promo HUT Telkom PSB 70% - 200 Mbps"/>
    <s v="INDIBIZ"/>
    <m/>
    <m/>
    <d v="2026-08-11T15:00:00"/>
    <s v="2026-08-11 15:00:00 | Waktu pemasnagan : 11 Agustus 2026 Jam pemasangan : 08.00 - 12.00 Mohon hubungi pelanggan sebelum ke lokasi  Terima kasih"/>
    <n v="2026"/>
    <n v="8"/>
    <n v="11"/>
    <d v="2026-08-11T00:00:00"/>
    <n v="-0.625"/>
    <x v="1"/>
  </r>
  <r>
    <n v="2468"/>
    <n v="1002518467"/>
    <n v="3"/>
    <x v="0"/>
    <n v="5"/>
    <s v="KUPANG"/>
    <s v="LABOAN BAJO"/>
    <s v="RTE"/>
    <s v="REG"/>
    <s v="AO"/>
    <x v="0"/>
    <s v="1P INET"/>
    <s v="Completed (PS)"/>
    <s v="RBS-Regional 3"/>
    <d v="2026-08-10T16:22:56"/>
    <d v="2026-08-11T16:37:35"/>
    <n v="69362689"/>
    <m/>
    <n v="172514216917"/>
    <s v="HOTEL RIMA"/>
    <s v="ODP-RTE-FC/03 FC/D06/03.01"/>
    <s v="WO061428935"/>
    <m/>
    <m/>
    <m/>
    <n v="120.4713756"/>
    <n v="-8.6111687999999997"/>
    <s v="|MN02681|MYIA-050682685315/POI/SABLON PONGKOR/082340716816/chipoilondoshin@gmail.com"/>
    <s v="MYIB_ASSISTANT"/>
    <m/>
    <m/>
    <m/>
    <m/>
    <m/>
    <m/>
    <m/>
    <m/>
    <s v="Management Janji"/>
    <s v="2026-08-11 13:00:00 | Waktu pemasnagan : 11 Agustus 2026 Jam pemasangan : 10.00 Mohon hubungi pelanggan sebelum ke lokasi  Terima kasih"/>
    <s v="FCC"/>
    <d v="2026-10-08T16:25:38"/>
    <d v="2026-08-11T13:00:00"/>
    <m/>
    <s v="PS"/>
    <s v="RTE"/>
    <s v="NO ADDON"/>
    <n v="20260811"/>
    <s v="Completed"/>
    <s v="HSI Bisnis Basic Promo HUT Telkom PSB 70% - 50 Mbps"/>
    <s v="INDIBIZ"/>
    <m/>
    <m/>
    <d v="2026-08-11T13:00:00"/>
    <s v="2026-08-11 13:00:00 | Waktu pemasnagan : 11 Agustus 2026 Jam pemasangan : 10.00 Mohon hubungi pelanggan sebelum ke lokasi  Terima kasih"/>
    <n v="2026"/>
    <n v="8"/>
    <n v="11"/>
    <d v="2026-08-11T00:00:00"/>
    <n v="-0.54166666666424135"/>
    <x v="1"/>
  </r>
  <r>
    <n v="2469"/>
    <n v="1002529643"/>
    <n v="3"/>
    <x v="3"/>
    <n v="5"/>
    <s v="MADURA"/>
    <s v="BANGKALAN"/>
    <s v="OMB"/>
    <s v="REG"/>
    <s v="AO"/>
    <x v="0"/>
    <s v="1P INET"/>
    <s v="Completed (PS)"/>
    <s v="RBS-Regional 3"/>
    <d v="2026-08-16T13:19:58"/>
    <d v="2026-08-18T11:18:28"/>
    <n v="69367509"/>
    <m/>
    <n v="152438209353"/>
    <s v="pondok pesantren al ulum wal altiqf"/>
    <s v="ODP-OMB-FB/58"/>
    <s v="WO061877387"/>
    <m/>
    <m/>
    <m/>
    <n v="113.36547609418599"/>
    <n v="-7.04116201082969"/>
    <s v="MD|MYDB-20260816265681|DN00001/MN00572|pondok pesantren al ulum wal altiqf|08139384370"/>
    <s v="MYDIGIBIZPARTNER"/>
    <m/>
    <m/>
    <m/>
    <m/>
    <m/>
    <m/>
    <m/>
    <m/>
    <s v="Management Janji"/>
    <s v="2026-08-17 13:00:00 | Nama : BU DWI (ISTRI) No Hp : 08139384370 No Alt :  Tgl Pemasangan : 17 Agustus 2026 Interval : PAGI  Note : Hubungi pelanggan terlebih dahulu"/>
    <s v="FCC"/>
    <s v="16-08-2026 13:39:58"/>
    <d v="2026-08-17T13:00:00"/>
    <m/>
    <s v="PS"/>
    <s v="OMB"/>
    <s v="NO ADDON"/>
    <n v="20260818"/>
    <s v="Completed"/>
    <s v="HSI Bisnis Promo HUT Telkom PSB 70% - 200 Mbps"/>
    <s v="INDIBIZ"/>
    <m/>
    <m/>
    <d v="2026-08-17T13:00:00"/>
    <s v="2026-08-17 13:00:00 | Nama : BU DWI (ISTRI) No Hp : 08139384370 No Alt :  Tgl Pemasangan : 17 Agustus 2026 Interval : PAGI  Note : Hubungi pelanggan terlebih dahulu"/>
    <n v="2026"/>
    <n v="8"/>
    <n v="18"/>
    <d v="2026-08-18T00:00:00"/>
    <n v="0.45833333333575865"/>
    <x v="1"/>
  </r>
  <r>
    <n v="2470"/>
    <n v="1002508720"/>
    <n v="3"/>
    <x v="2"/>
    <n v="4"/>
    <s v="MAGELANG"/>
    <s v="MUNTILAN"/>
    <s v="SWT"/>
    <s v="REG"/>
    <s v="AO"/>
    <x v="0"/>
    <m/>
    <s v="FCC - HD1A - PROGRESS"/>
    <s v="RBS-Regional 3"/>
    <d v="2026-08-04T14:53:54"/>
    <d v="2026-08-04T14:55:20"/>
    <n v="69358420"/>
    <m/>
    <n v="142164113610"/>
    <s v="Surawan farm"/>
    <m/>
    <m/>
    <m/>
    <m/>
    <m/>
    <n v="110.36181670000001"/>
    <n v="-7.5316444000000002"/>
    <s v="|MN00935|/Surawan farm/081329014959/y.surawan@gmail.com/ 1S HSI BISNIS BASIC PROMO HUT 50 Mbps / AGUS SADEWO"/>
    <s v="Sales Profesional"/>
    <m/>
    <m/>
    <m/>
    <m/>
    <m/>
    <m/>
    <m/>
    <m/>
    <m/>
    <m/>
    <m/>
    <d v="2026-04-08T14:55:17"/>
    <m/>
    <m/>
    <s v="FCC"/>
    <s v="SWT"/>
    <s v="NO ADDON"/>
    <m/>
    <s v="MYDITA RBS - HD1A - PROGRESS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m/>
    <m/>
    <m/>
    <m/>
    <m/>
    <e v="#NUM!"/>
    <e v="#NUM!"/>
    <x v="0"/>
  </r>
  <r>
    <n v="2471"/>
    <n v="1002526951"/>
    <n v="3"/>
    <x v="1"/>
    <n v="5"/>
    <s v="MALANG"/>
    <s v="BATU"/>
    <s v="NTG"/>
    <s v="REG"/>
    <s v="AO"/>
    <x v="0"/>
    <m/>
    <s v="Completed (PS)"/>
    <s v="RBS-Regional 3"/>
    <d v="2026-08-14T15:36:47"/>
    <d v="2026-08-14T16:17:39"/>
    <n v="69364593"/>
    <m/>
    <n v="152724202008"/>
    <s v="SPBU 5465156 Ngantang"/>
    <s v="ODP-NTG-FF/05"/>
    <s v="WO061764619"/>
    <m/>
    <m/>
    <m/>
    <n v="112.3769033"/>
    <n v="-7.8712147999999997"/>
    <s v="|MN02703|MYIA-014891087980/POI/Arif Dwi Setiawan/082336646553/spbungantang@gmail.com"/>
    <s v="Sales Profesional"/>
    <m/>
    <m/>
    <m/>
    <m/>
    <m/>
    <m/>
    <m/>
    <m/>
    <s v="Management Janji"/>
    <s v="2026-08-13 15:00:00 | Nama Pic : bp Arif Dwi   No Hp Pic : 082336646553  No alt : -  Jam Pemasangan : siang   Tanggal Pemasangan : 13 Agustus 2026"/>
    <s v="FCC"/>
    <s v="14-08-2026 15:39:56"/>
    <m/>
    <m/>
    <s v="PS"/>
    <s v="NTG"/>
    <s v="NO ADDON"/>
    <n v="20260814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4T07:00:00"/>
    <s v="2026-08-13 15:00:00 | Nama Pic : bp Arif Dwi   No Hp Pic : 082336646553  No alt : -  Jam Pemasangan : siang   Tanggal Pemasangan : 13 Agustus 2026"/>
    <n v="2026"/>
    <n v="8"/>
    <n v="14"/>
    <d v="2026-08-14T00:00:00"/>
    <n v="-0.29166666666424135"/>
    <x v="1"/>
  </r>
  <r>
    <n v="2472"/>
    <n v="1002527916"/>
    <n v="3"/>
    <x v="1"/>
    <n v="5"/>
    <s v="MALANG"/>
    <s v="BATU"/>
    <s v="BTU"/>
    <s v="REG"/>
    <s v="AO"/>
    <x v="0"/>
    <s v="1P INET"/>
    <s v="Completed (PS)"/>
    <s v="RBS-Regional 3"/>
    <d v="2026-08-15T10:34:56"/>
    <d v="2026-08-16T12:23:11"/>
    <n v="69366679"/>
    <m/>
    <n v="152707239259"/>
    <s v="Toko SRC TOLIP"/>
    <s v="ODP-BTU-FAF/05 FAF/D01/05.01"/>
    <s v="WO061805688"/>
    <m/>
    <m/>
    <m/>
    <n v="112.5275436"/>
    <n v="-7.8526680000000004"/>
    <s v="|MN02703|MYIA-048187806206/POI/Abdul Muntolip/085101394401/abdulmm@givmail.com"/>
    <s v="MYIB_ASSISTANT"/>
    <m/>
    <m/>
    <m/>
    <m/>
    <m/>
    <m/>
    <m/>
    <m/>
    <s v="Management Janji"/>
    <s v="2026-08-18 15:00:00 | Jam Pemasangan : 08:00 - 12.00 Tanggal Pemasangan : 15/08/2026 Info Tambahan : Hubungi pelanggan sebelum datang ke lokasi"/>
    <s v="FCC"/>
    <s v="15-08-2026 10:39:56"/>
    <d v="2026-08-18T15:00:00"/>
    <m/>
    <s v="PS"/>
    <s v="BTU"/>
    <s v="NO ADDON"/>
    <n v="20260816"/>
    <s v="Completed"/>
    <s v="HSI Bisnis Promo HUT Telkom PSB 70% - 75 Mbps"/>
    <s v="INDIBIZ"/>
    <m/>
    <m/>
    <d v="2026-08-18T15:00:00"/>
    <s v="2026-08-18 15:00:00 | Jam Pemasangan : 08:00 - 12.00 Tanggal Pemasangan : 15/08/2026 Info Tambahan : Hubungi pelanggan sebelum datang ke lokasi"/>
    <n v="2026"/>
    <n v="8"/>
    <n v="16"/>
    <d v="2026-08-16T00:00:00"/>
    <n v="-2.625"/>
    <x v="1"/>
  </r>
  <r>
    <n v="2473"/>
    <n v="1002525434"/>
    <n v="3"/>
    <x v="1"/>
    <n v="5"/>
    <s v="KEDIRI"/>
    <s v="TRENGGALEK"/>
    <s v="DRN"/>
    <s v="REG"/>
    <s v="AO"/>
    <x v="0"/>
    <s v="1P INET"/>
    <s v="Completed (PS)"/>
    <s v="RBS-Regional 3"/>
    <d v="2026-08-14T08:19:56"/>
    <d v="2026-08-14T13:42:15"/>
    <n v="69365597"/>
    <m/>
    <n v="152638204279"/>
    <s v="TOKO MANDIRI"/>
    <s v="ODP-DRN-FB/74"/>
    <s v="WO061717596"/>
    <m/>
    <m/>
    <m/>
    <n v="111.799316485942"/>
    <n v="-8.0708862934772796"/>
    <s v="MD|MYDB-20260814265286|DC20015/MC20183|TOKO MANDIRI|085113037952"/>
    <s v="MYDIGIBIZPARTNER"/>
    <m/>
    <m/>
    <m/>
    <m/>
    <m/>
    <m/>
    <m/>
    <m/>
    <s v="Management Janji"/>
    <s v="2026-08-15 08:00:00 | Nama PIC : BAPAK AJIT No HP : 085113037952 No Alternatif : M Janji : 15/07/2026 Jam Pasang : Pagi NoteÃ‚Â :  Hubungi terlebih dahulu sebelum ke lokasi"/>
    <s v="FCC"/>
    <s v="14-08-2026 08:26:00"/>
    <d v="2026-08-15T08:00:00"/>
    <m/>
    <s v="PS"/>
    <s v="DRN"/>
    <s v="NO ADDON"/>
    <n v="20260814"/>
    <s v="Completed"/>
    <s v="HSI Bisnis Promo HUT Telkom PSB 70% - 300 Mbps"/>
    <s v="INDIBIZ"/>
    <m/>
    <m/>
    <d v="2026-08-15T08:00:00"/>
    <s v="2026-08-15 08:00:00 | Nama PIC : BAPAK AJIT No HP : 085113037952 No Alternatif : M Janji : 15/07/2026 Jam Pasang : Pagi NoteÃ‚Â :  Hubungi terlebih dahulu sebelum ke lokasi"/>
    <n v="2026"/>
    <n v="8"/>
    <n v="14"/>
    <d v="2026-08-14T00:00:00"/>
    <n v="-1.3333333333357587"/>
    <x v="1"/>
  </r>
  <r>
    <n v="2474"/>
    <n v="1002505202"/>
    <n v="3"/>
    <x v="2"/>
    <n v="4"/>
    <s v="MAGELANG"/>
    <s v="WONOSOBO"/>
    <s v="WOS"/>
    <s v="REG"/>
    <s v="AO"/>
    <x v="0"/>
    <s v="1P INET"/>
    <s v="Completed (PS)"/>
    <s v="RBS-Regional 3"/>
    <d v="2026-08-02T12:10:56"/>
    <d v="2026-08-03T15:43:30"/>
    <n v="69357010"/>
    <m/>
    <n v="141373127174"/>
    <s v="BINTANG SILVER"/>
    <s v="ODP-WOS-FE/042 FE/D01/042.01"/>
    <s v="WO060707767"/>
    <m/>
    <m/>
    <m/>
    <n v="109.85920900000001"/>
    <n v="-7.3038100000000004"/>
    <s v="|MC80016|MYIA-029725328046/POI/Pradipta Widi Anggriawan/085382363742/kaliwaru0224@gmail.com"/>
    <s v="MYIB_ASSISTANT"/>
    <m/>
    <m/>
    <m/>
    <m/>
    <m/>
    <m/>
    <m/>
    <m/>
    <s v="Management Janji"/>
    <s v="2026-08-03 13:00:00 | Nama Pic : BP DIPTA No Hp Pic : 085382363742 Jam Pemasangan : 08:00 - 12.00 Tanggal Pemasangan : SENIN 03 AGUSTUS 2026 Info Tambahan : Hubungi pelanggan sebelum datang ke lokasi, terima kasih."/>
    <s v="FCC"/>
    <d v="2026-02-08T12:24:54"/>
    <d v="2026-08-03T13:00:00"/>
    <m/>
    <s v="PS"/>
    <s v="WOS"/>
    <s v="NO ADDON"/>
    <n v="20260803"/>
    <s v="Completed"/>
    <s v="HSI Bisnis Promo HUT Telkom PSB 70% - 200 Mbps"/>
    <s v="INDIBIZ"/>
    <m/>
    <m/>
    <d v="2026-08-03T13:00:00"/>
    <s v="2026-08-03 13:00:00 | Nama Pic : BP DIPTA No Hp Pic : 085382363742 Jam Pemasangan : 08:00 - 12.00 Tanggal Pemasangan : SENIN 03 AGUSTUS 2026 Info Tambahan : Hubungi pelanggan sebelum datang ke lokasi, terima kasih."/>
    <n v="2026"/>
    <n v="8"/>
    <n v="3"/>
    <d v="2026-08-03T00:00:00"/>
    <n v="-0.54166666666424135"/>
    <x v="1"/>
  </r>
  <r>
    <n v="2475"/>
    <n v="1002516474"/>
    <n v="3"/>
    <x v="2"/>
    <n v="4"/>
    <s v="MAGELANG"/>
    <s v="MAGELANG"/>
    <s v="MGE"/>
    <s v="REG"/>
    <s v="AO"/>
    <x v="0"/>
    <s v="1P INET"/>
    <s v="Completed (PS)"/>
    <s v="RBS-Regional 3"/>
    <d v="2026-08-09T12:56:56"/>
    <d v="2026-08-10T12:37:22"/>
    <n v="69361859"/>
    <m/>
    <n v="146137149690"/>
    <s v="PT JAMBEWANGI INDAH LESTARI SPBU 44.561.03"/>
    <s v="ODP-MGE-FAX/002 FAX/D01/002.01"/>
    <s v="WO061316486"/>
    <m/>
    <m/>
    <m/>
    <n v="110.2285598"/>
    <n v="-7.4346449999999997"/>
    <s v="|MN02255|MYIA-043469589430/POI/RANGGA MUDA KUSUMA/0895422316410/ramones01012001@gmail.com"/>
    <s v="MYIB_ASSISTANT"/>
    <m/>
    <m/>
    <m/>
    <m/>
    <m/>
    <m/>
    <m/>
    <m/>
    <s v="Management Janji"/>
    <s v="2026-08-10 09:00:00 | M Janji : (10/08/2026) jam Pasang : 09:00 Note : hubungi pelanggan jika ingin kelokasi "/>
    <s v="FCC"/>
    <d v="2026-09-08T13:10:37"/>
    <d v="2026-08-10T09:00:00"/>
    <m/>
    <s v="PS"/>
    <s v="MGE"/>
    <s v="NO ADDON"/>
    <n v="20260810"/>
    <s v="Completed"/>
    <s v="HSI Bisnis Basic Promo HUT Telkom PSB 70% - 100 Mbps"/>
    <s v="INDIBIZ"/>
    <m/>
    <m/>
    <d v="2026-08-10T09:00:00"/>
    <s v="2026-08-10 09:00:00 | M Janji : (10/08/2026) jam Pasang : 09:00 Note : hubungi pelanggan jika ingin kelokasi "/>
    <n v="2026"/>
    <n v="8"/>
    <n v="10"/>
    <d v="2026-08-10T00:00:00"/>
    <n v="-0.375"/>
    <x v="1"/>
  </r>
  <r>
    <n v="2476"/>
    <n v="1002510365"/>
    <n v="3"/>
    <x v="6"/>
    <n v="5"/>
    <s v="JEMBER"/>
    <s v="JEMBER"/>
    <s v="JER"/>
    <s v="REG"/>
    <s v="AO"/>
    <x v="0"/>
    <s v="1P INET"/>
    <s v="Completed (PS)"/>
    <s v="RBS-Regional 3"/>
    <d v="2026-08-05T12:17:00"/>
    <d v="2026-08-05T19:04:53"/>
    <n v="69359061"/>
    <m/>
    <n v="152501280161"/>
    <s v="CV BAKSO Klenger Ambulu Cabang Jember"/>
    <s v="ODP-JER-FW/67 FW/D07/67.01"/>
    <s v="WO060974283"/>
    <m/>
    <m/>
    <m/>
    <n v="113.705505095422"/>
    <n v="-8.1649478805913205"/>
    <s v="MD|MYDB-20260804264383|DN00001/MN00580|CV BAKSO Klenger Ambulu Cabang Jember|08136000553"/>
    <s v="MYDIGIBIZPARTNER"/>
    <m/>
    <m/>
    <m/>
    <m/>
    <m/>
    <m/>
    <m/>
    <m/>
    <s v="Management Janji"/>
    <s v="2026-08-06 13:00:00 | M Janji : (06/08/2026) jam Pasang pagi / siang  Note : hubungi pelanggan jika ingin kelokasi"/>
    <s v="FCC"/>
    <d v="2026-05-08T12:40:22"/>
    <d v="2026-08-06T13:00:00"/>
    <m/>
    <s v="PS"/>
    <s v="JER"/>
    <s v="NO ADDON"/>
    <n v="20260805"/>
    <s v="Completed"/>
    <s v="HSI Bisnis Promo HUT Telkom PSB 70% - 50 Mbps"/>
    <s v="INDIBIZ"/>
    <m/>
    <m/>
    <d v="2026-08-06T13:00:00"/>
    <s v="2026-08-06 13:00:00 | M Janji : (06/08/2026) jam Pasang pagi / siang  Note : hubungi pelanggan jika ingin kelokasi"/>
    <n v="2026"/>
    <n v="8"/>
    <n v="5"/>
    <d v="2026-08-05T00:00:00"/>
    <n v="-1.5416666666642413"/>
    <x v="1"/>
  </r>
  <r>
    <n v="2477"/>
    <n v="1002506014"/>
    <n v="3"/>
    <x v="0"/>
    <n v="5"/>
    <s v="MATARAM"/>
    <s v="LOMBOK TIMUR UTARA"/>
    <s v="SGG"/>
    <s v="REG"/>
    <s v="AO"/>
    <x v="0"/>
    <m/>
    <s v="Completed (PS)"/>
    <s v="RBS-Regional 3"/>
    <d v="2026-08-03T12:56:19"/>
    <d v="2026-08-03T15:40:28"/>
    <n v="69356496"/>
    <m/>
    <n v="172604214071"/>
    <s v="TOKO NAYU SEJAHTERA"/>
    <s v="ODP-SGG-FAU/11"/>
    <s v="WO060787057"/>
    <m/>
    <m/>
    <m/>
    <n v="116.15921289000001"/>
    <n v="-8.350918021"/>
    <s v="MD|MYDB-20260722263507|DN00001/MN01272|TOKO NAYU SEJAHTERA|085955366999"/>
    <s v="MYDIGIBIZPARTNER"/>
    <m/>
    <m/>
    <m/>
    <m/>
    <m/>
    <m/>
    <m/>
    <m/>
    <s v="Management Janji"/>
    <s v="2026-08-02 08:00:00 | M Janji : 01 AGUSTUS 2026  Jam Pasang : Siang  Note : hubungi pelanggan jika ingin ke lokasi, terima kasih."/>
    <s v="FCC"/>
    <d v="2026-03-08T13:10:38"/>
    <m/>
    <m/>
    <s v="PS"/>
    <s v="SGG"/>
    <s v="NO ADDON"/>
    <n v="202608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8-02 08:00:00 | M Janji : 01 AGUSTUS 2026  Jam Pasang : Siang  Note : hubungi pelanggan jika ingin ke lokasi, terima kasih."/>
    <n v="2026"/>
    <n v="8"/>
    <n v="3"/>
    <d v="2026-08-03T00:00:00"/>
    <n v="-0.29166666666424135"/>
    <x v="1"/>
  </r>
  <r>
    <n v="2478"/>
    <n v="1002519684"/>
    <n v="3"/>
    <x v="3"/>
    <n v="5"/>
    <s v="SBY UTARA"/>
    <s v="MANYAR"/>
    <s v="MGO"/>
    <s v="REG"/>
    <s v="AO"/>
    <x v="0"/>
    <m/>
    <s v="Completed (PS)"/>
    <s v="RBS-Regional 3"/>
    <d v="2026-08-11T12:08:10"/>
    <d v="2026-08-14T08:15:31"/>
    <n v="69363201"/>
    <m/>
    <n v="152413167617"/>
    <s v="RUKO GUNAWAN WICAKSONO"/>
    <s v="ODP-DMO-FW/23"/>
    <s v="WO061517455"/>
    <m/>
    <m/>
    <m/>
    <n v="112.7306169"/>
    <n v="-7.2599831000000004"/>
    <s v="|MN02280|/RUKO GUNAWAN WICAKSONO/GUNAWAN WICAKSONO/081333369634/a.g.viszcara@gmail.com/HSI Bisnis Promo HUT Telkom (1:1) 100 Mbps (Rp 535.000) PSB Rp 150.000/"/>
    <s v="Sales Force DBS"/>
    <m/>
    <m/>
    <m/>
    <m/>
    <m/>
    <m/>
    <m/>
    <m/>
    <s v="Management Janji"/>
    <s v="2026-08-13 08:00:00|Nama : BP GUNAWAN WICAKSONO SST No Hp : 081333369634 No Alt :  Tgl Pemasangan : 12 Agustus 2026 Interval : PAGI  Note : Hubungi pelanggan terlebih dahulu|40971402|MYDITA"/>
    <s v="FCC"/>
    <d v="2026-11-08T12:10:44"/>
    <d v="2026-08-13T08:00:00"/>
    <m/>
    <s v="PS"/>
    <s v="MGO"/>
    <s v="NO ADDON"/>
    <n v="202608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3T08:00:00"/>
    <s v="2026-08-13 08:00:00|Nama : BP GUNAWAN WICAKSONO SST No Hp : 081333369634 No Alt :  Tgl Pemasangan : 12 Agustus 2026 Interval : PAGI  Note : Hubungi pelanggan terlebih dahulu|40971402|MYDITA"/>
    <n v="2026"/>
    <n v="8"/>
    <n v="14"/>
    <d v="2026-08-14T00:00:00"/>
    <n v="0.66666666666424135"/>
    <x v="1"/>
  </r>
  <r>
    <n v="2479"/>
    <n v="1002531262"/>
    <n v="3"/>
    <x v="7"/>
    <n v="4"/>
    <s v="SOLO"/>
    <s v="INNER - SOLO JATENG TIMUR"/>
    <s v="KRT"/>
    <s v="REG"/>
    <s v="AO"/>
    <x v="0"/>
    <s v="1P INET"/>
    <s v="Completed (PS)"/>
    <s v="RBS-Regional 3"/>
    <d v="2026-08-17T16:29:57"/>
    <d v="2026-08-18T22:04:21"/>
    <n v="69368297"/>
    <m/>
    <n v="142505403211"/>
    <s v="Resik Sae Laundry"/>
    <s v="ODP-KRT-FAG/076 FAG/D5/09.76"/>
    <s v="WO061945777"/>
    <m/>
    <m/>
    <m/>
    <n v="110.767556088253"/>
    <n v="-7.5542061870282398"/>
    <s v="|MN01857|MYIA-063724258221/POI/Ratna Ditya Pratiwi/082142646045/rtndityap@gmail.com"/>
    <s v="MYIB_ASSISTANT"/>
    <m/>
    <m/>
    <m/>
    <m/>
    <m/>
    <m/>
    <m/>
    <m/>
    <s v="Management Janji"/>
    <s v="2026-08-20 08:00:00 | Tanggal Pemasangan : 20 Agustus 2026 Jam Pemasangan : 08:00 13:00 Info Tambahan : Hubungi pelanggan dulu sebelum ke lokasi terimakasih"/>
    <s v="FCC"/>
    <s v="17-08-2026 16:39:54"/>
    <d v="2026-08-20T08:00:00"/>
    <m/>
    <s v="PS"/>
    <s v="KRT"/>
    <s v="NO ADDON"/>
    <n v="20260818"/>
    <s v="Completed"/>
    <s v="HSI Bisnis Promo HUT Telkom PSB 70% - 100 Mbps Dual Band"/>
    <s v="INDIBIZ"/>
    <m/>
    <m/>
    <d v="2026-08-20T08:00:00"/>
    <s v="2026-08-20 08:00:00 | Tanggal Pemasangan : 20 Agustus 2026 Jam Pemasangan : 08:00 13:00 Info Tambahan : Hubungi pelanggan dulu sebelum ke lokasi terimakasih"/>
    <n v="2026"/>
    <n v="8"/>
    <n v="18"/>
    <d v="2026-08-18T00:00:00"/>
    <n v="-2.3333333333357587"/>
    <x v="1"/>
  </r>
  <r>
    <n v="2480"/>
    <n v="1002513148"/>
    <n v="3"/>
    <x v="2"/>
    <n v="4"/>
    <s v="PURWOKERTO"/>
    <s v="CILACAP"/>
    <s v="KRY"/>
    <s v="REG"/>
    <s v="AO"/>
    <x v="0"/>
    <s v="1P INET"/>
    <s v="Completed (PS)"/>
    <s v="RBS-Regional 3"/>
    <d v="2026-08-06T16:28:56"/>
    <d v="2026-08-07T13:19:54"/>
    <n v="69360248"/>
    <m/>
    <n v="143385101937"/>
    <s v="RUANG GURU SMP NEGERI 2 SUMPIUH"/>
    <s v="ODP-KRY-FH/036"/>
    <s v="WO061101964"/>
    <m/>
    <m/>
    <m/>
    <n v="109.353478"/>
    <n v="-7.6089570000000002"/>
    <s v="|MC00213|MYIA-079480580062/POI/DIDIK FIRMANSYAH/089512063354/smpnduasumpiuh@gmail.com"/>
    <s v="MYIB_ASSISTANT"/>
    <m/>
    <m/>
    <m/>
    <m/>
    <m/>
    <m/>
    <m/>
    <m/>
    <s v="Management Janji"/>
    <s v="2026-08-09 08:00:00 | Jam pemasangan : 12.00 Info Tambahan : Hubungi pelanggan dulu sebelum ke lokasi terimakasih "/>
    <s v="FCC"/>
    <d v="2026-06-08T16:41:23"/>
    <d v="2026-08-09T08:00:00"/>
    <m/>
    <s v="PS"/>
    <s v="KRY"/>
    <s v="NO ADDON"/>
    <n v="20260807"/>
    <s v="Completed"/>
    <s v="HSI Bisnis Promo HUT Telkom PSB 70% - 200 Mbps"/>
    <s v="INDIBIZ"/>
    <m/>
    <m/>
    <d v="2026-08-09T08:00:00"/>
    <s v="2026-08-09 08:00:00 | Jam pemasangan : 12.00 Info Tambahan : Hubungi pelanggan dulu sebelum ke lokasi terimakasih "/>
    <n v="2026"/>
    <n v="8"/>
    <n v="7"/>
    <d v="2026-08-07T00:00:00"/>
    <n v="-2.3333333333357587"/>
    <x v="1"/>
  </r>
  <r>
    <n v="2481"/>
    <n v="1002522328"/>
    <n v="3"/>
    <x v="6"/>
    <n v="5"/>
    <s v="SIDOARJO"/>
    <s v="MOJOKERTO"/>
    <s v="MRT"/>
    <s v="REG"/>
    <s v="AO"/>
    <x v="0"/>
    <m/>
    <s v="Completed (PS)"/>
    <s v="RBS-Regional 3"/>
    <d v="2026-08-12T14:10:00"/>
    <d v="2026-08-12T19:17:09"/>
    <n v="69364325"/>
    <m/>
    <n v="152312243268"/>
    <s v="GUHDO"/>
    <s v="ODP-MRT-FAK/29"/>
    <s v="WO061614456"/>
    <m/>
    <m/>
    <m/>
    <n v="112.48319619999999"/>
    <n v="-7.5173069000000003"/>
    <s v="|MC30217|/MUJIADI BUDI ANSORI/8217748646/guhdo0029@gmail.com"/>
    <s v="Sales Force DBS"/>
    <m/>
    <m/>
    <m/>
    <m/>
    <m/>
    <m/>
    <m/>
    <m/>
    <s v="Management Janji"/>
    <s v="2026-08-13 13:00:00|Nama Pic : BP MUJIADI No Hp Pic : 08217748646 Jam Pemasangan : 08:00 - 12.00 Tanggal Pemasangan : KAMIS 13 AGUSTUS 2026 Info Tambahan : Hubungi pelanggan sebelum datang ke lokasi|40961370|MYDITA"/>
    <s v="FCC"/>
    <d v="2026-12-08T14:39:59"/>
    <d v="2026-08-13T13:00:00"/>
    <m/>
    <s v="PS"/>
    <s v="MRT"/>
    <s v="NETMONK - OCA"/>
    <n v="20260812"/>
    <s v="Completed"/>
    <s v="- 11_11446;Biaya PSB HSI EBIS Tunai di Depan ~ 11[150000]  - E23015;E23015 ~ ES23 - Perangkat ONT[0]  - E23015~null~44292;E23015||11||Abodemen 0[0]  - E23015~null~E23015_SWONTPREM;SWONTPREM ~ Biaya Sewa ONT Premium ~ E23015[50000]  - E24057;E24057 ~ ES24 "/>
    <s v="INDIBIZ"/>
    <m/>
    <m/>
    <d v="2026-08-13T13:00:00"/>
    <s v="2026-08-13 13:00:00|Nama Pic : BP MUJIADI No Hp Pic : 08217748646 Jam Pemasangan : 08:00 - 12.00 Tanggal Pemasangan : KAMIS 13 AGUSTUS 2026 Info Tambahan : Hubungi pelanggan sebelum datang ke lokasi|40961370|MYDITA"/>
    <n v="2026"/>
    <n v="8"/>
    <n v="12"/>
    <d v="2026-08-12T00:00:00"/>
    <n v="-1.5416666666642413"/>
    <x v="1"/>
  </r>
  <r>
    <n v="2482"/>
    <n v="1002519128"/>
    <n v="3"/>
    <x v="4"/>
    <n v="4"/>
    <s v="PEKALONGAN"/>
    <s v="BREBES"/>
    <s v="BMU"/>
    <s v="REG"/>
    <s v="AO"/>
    <x v="0"/>
    <m/>
    <s v="CC - HD1A - INPROGRESS UNCONTACTED"/>
    <s v="RBS-Regional 3"/>
    <d v="2026-08-11T09:56:50"/>
    <d v="2026-08-14T16:53:39"/>
    <n v="69362974"/>
    <m/>
    <n v="146281107958"/>
    <s v="SPBU 4452217 TONJONG"/>
    <s v="ODP-BMU-FZ/001"/>
    <m/>
    <m/>
    <m/>
    <m/>
    <n v="108.9867514"/>
    <n v="-7.1551226999999997"/>
    <s v="AMRBS;403095;REG3;BAYU;085100296564;PIC BENI 082323783006;HSI 1S 300mb 1499k;44.52217.spbu@gmail.com"/>
    <s v="Account Manager"/>
    <m/>
    <m/>
    <m/>
    <m/>
    <m/>
    <m/>
    <m/>
    <m/>
    <m/>
    <m/>
    <m/>
    <d v="2026-11-08T10:10:31"/>
    <m/>
    <m/>
    <s v="FCC"/>
    <s v="BMU"/>
    <s v="NO ADDON"/>
    <m/>
    <s v="UNCONTACTED : Line Busy Muhammad Fauzan Fidhianta 40961370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2483"/>
    <n v="1002526103"/>
    <n v="3"/>
    <x v="1"/>
    <n v="5"/>
    <s v="MALANG"/>
    <s v="KEPANJEN"/>
    <s v="KEP"/>
    <s v="REG"/>
    <s v="AO"/>
    <x v="0"/>
    <s v="1P INET"/>
    <s v="Completed (PS)"/>
    <s v="RBS-Regional 3"/>
    <d v="2026-08-14T11:17:56"/>
    <d v="2026-08-14T15:56:24"/>
    <n v="69365906"/>
    <m/>
    <n v="152718219107"/>
    <s v="SMK MUHAMMADIYAH 1 KEPANJEN"/>
    <s v="ODP-KEP-FS/39 FS/D03/39.01"/>
    <s v="WO061732875"/>
    <m/>
    <m/>
    <m/>
    <n v="112.5753127"/>
    <n v="-8.1320823999999998"/>
    <s v="|MC20200|MYIA-010035064591/POI/ANANG PRIHANTONO/081216000939/info@smkm1-kpn.sch.id"/>
    <s v="MYIB_ASSISTANT"/>
    <m/>
    <m/>
    <m/>
    <m/>
    <m/>
    <m/>
    <m/>
    <m/>
    <s v="Management Janji"/>
    <s v="2026-08-15 08:00:00 | M Janji : (15/08/2026) jam Pasang :pagi Note : hubungi pelanggan jika ingin kelokasi"/>
    <s v="FCC"/>
    <s v="14-08-2026 11:39:52"/>
    <d v="2026-08-15T08:00:00"/>
    <m/>
    <s v="PS"/>
    <s v="KEP"/>
    <s v="NO ADDON"/>
    <n v="20260814"/>
    <s v="Completed"/>
    <s v="HSI Bisnis Promo HUT Telkom PSB 70% - 200 Mbps"/>
    <s v="INDIBIZ"/>
    <m/>
    <m/>
    <d v="2026-08-15T08:00:00"/>
    <s v="2026-08-15 08:00:00 | M Janji : (15/08/2026) jam Pasang :pagi Note : hubungi pelanggan jika ingin kelokasi"/>
    <n v="2026"/>
    <n v="8"/>
    <n v="14"/>
    <d v="2026-08-14T00:00:00"/>
    <n v="-1.3333333333357587"/>
    <x v="1"/>
  </r>
  <r>
    <n v="2484"/>
    <n v="1002530742"/>
    <n v="3"/>
    <x v="0"/>
    <n v="5"/>
    <s v="MATARAM"/>
    <s v="BIMA"/>
    <s v="BIM"/>
    <s v="REG"/>
    <s v="AO"/>
    <x v="0"/>
    <s v="1P INET"/>
    <s v="Completed (PS)"/>
    <s v="RBS-Regional 3"/>
    <d v="2026-08-17T11:59:57"/>
    <d v="2026-08-18T14:42:49"/>
    <n v="69367998"/>
    <m/>
    <n v="172616801892"/>
    <s v="Toko Syarifuddin"/>
    <s v="ODP-BIM-FAN/16 FAN/D01/16.01"/>
    <s v="WO061922766"/>
    <m/>
    <m/>
    <m/>
    <n v="118.732635"/>
    <n v="-8.4748439999999992"/>
    <s v="|MN02085|MYIA-049471176852/POI/Syarifuddin/085338411427/syarifuddinbima77@gmail.com"/>
    <s v="MYIB_ASSISTANT"/>
    <m/>
    <m/>
    <m/>
    <m/>
    <m/>
    <m/>
    <m/>
    <m/>
    <s v="Management Janji"/>
    <s v="2026-08-18 08:00:00 | M janji : pagi Tanggal Pemasangan : 18/agustus/2026 Note : hubungi pelanggan jika ingin kelokasi "/>
    <s v="FCC"/>
    <s v="17-08-2026 12:10:09"/>
    <d v="2026-08-18T08:00:00"/>
    <m/>
    <s v="PS"/>
    <s v="BIM"/>
    <s v="ANTAREZ"/>
    <n v="20260818"/>
    <s v="Completed"/>
    <s v="HSI Bisnis Bundling Antares Eazy PSB 70% - 150 Mbps"/>
    <s v="INDIBIZ"/>
    <m/>
    <m/>
    <d v="2026-08-18T08:00:00"/>
    <s v="2026-08-18 08:00:00 | M janji : pagi Tanggal Pemasangan : 18/agustus/2026 Note : hubungi pelanggan jika ingin kelokasi "/>
    <n v="2026"/>
    <n v="8"/>
    <n v="18"/>
    <d v="2026-08-18T00:00:00"/>
    <n v="-0.33333333333575865"/>
    <x v="1"/>
  </r>
  <r>
    <n v="2485"/>
    <n v="1002525010"/>
    <n v="3"/>
    <x v="7"/>
    <n v="4"/>
    <s v="SOLO"/>
    <s v="KLATEN"/>
    <s v="KLX"/>
    <s v="REG"/>
    <s v="AO"/>
    <x v="0"/>
    <m/>
    <s v="7 | OSS - PROVISIONING ISSUED"/>
    <s v="RBS-Regional 3"/>
    <d v="2026-08-13T16:48:27"/>
    <d v="2026-08-18T13:51:24"/>
    <n v="69365458"/>
    <m/>
    <n v="146550124286"/>
    <s v="PT Green Sigma Group"/>
    <s v="ODP-KLX-FAJ/029"/>
    <s v="WO061994819"/>
    <m/>
    <m/>
    <m/>
    <n v="110.6030023"/>
    <n v="-7.6865955000000001"/>
    <s v="|MC60143|/Dyah Susanti/085814696969/greensigmagroup@gmail.com/ PSB  1S INET ONLY BISNIS WINBACK 1.0 50mbps ABODEMEN 405.000 PLUS PPN/ TTPN Ifan"/>
    <s v="Sales Force DBS"/>
    <m/>
    <m/>
    <m/>
    <m/>
    <m/>
    <m/>
    <m/>
    <m/>
    <s v="Management Janji"/>
    <s v="2026-08-19 08:00:00|Waktu pemasangan : 19 agustus 2026 Jam pemasangan : 13.00 Info Tambahan : Hubungi pelanggan dulu sebelum ke lokasi terimakasih |40000802|MYDITA"/>
    <s v="FCC"/>
    <s v="13-08-2026 16:55:35"/>
    <d v="2026-08-19T08:00:00"/>
    <m/>
    <s v="PI"/>
    <s v="KLX"/>
    <s v="NO ADDON"/>
    <m/>
    <s v="Provisioning Issued"/>
    <s v="- 11_11446;Biaya PSB HSI EBIS Tunai di Depan ~ 11[150000]  - E24057;E24057 ~ ES24 - Paket HSI Bisnis (HSIE) Khusus Winback[0]  - E24057~null~E24057_UNL;UNL ~ Internet-Link Unlimited Internet Usage ~ E24057[0]  - E24057~null~103818;E24057||11||Abodemen 0[0"/>
    <s v="INDIBIZ"/>
    <m/>
    <m/>
    <d v="2026-08-19T08:00:00"/>
    <s v="2026-08-19 08:00:00|Waktu pemasangan : 19 agustus 2026 Jam pemasangan : 13.00 Info Tambahan : Hubungi pelanggan dulu sebelum ke lokasi terimakasih |40000802|MYDITA"/>
    <m/>
    <m/>
    <m/>
    <e v="#NUM!"/>
    <e v="#NUM!"/>
    <x v="0"/>
  </r>
  <r>
    <n v="2486"/>
    <n v="1002510890"/>
    <n v="3"/>
    <x v="0"/>
    <n v="5"/>
    <s v="MATARAM"/>
    <s v="INNER - NUSA TENGGARA"/>
    <s v="MTR"/>
    <s v="REG"/>
    <s v="AO"/>
    <x v="0"/>
    <s v="1P INET"/>
    <s v="9 | WFM - UN-SCS"/>
    <s v="RBS-Regional 3"/>
    <d v="2026-08-05T14:49:28"/>
    <d v="2026-08-05T14:49:28"/>
    <n v="69355300"/>
    <m/>
    <m/>
    <s v="DEVA MOTOR"/>
    <m/>
    <s v="WO060461249"/>
    <m/>
    <m/>
    <m/>
    <n v="116.08622"/>
    <n v="-8.5436499999999995"/>
    <s v="|MC40234|MYIA-076963371891/POI/solihin/087713460255/devamotor305@gmail.com"/>
    <s v="MYIB_ASSISTANT"/>
    <m/>
    <m/>
    <m/>
    <m/>
    <m/>
    <m/>
    <m/>
    <m/>
    <s v="Management Janji"/>
    <s v="2026-07-31 10:00:00 | Jam pemasangan : 12.00 Info Tambahan : Hubungi pelanggan dulu sebelum ke lokasi terimakasih  "/>
    <s v="FCC"/>
    <d v="2026-05-08T14:54:47"/>
    <d v="2026-07-31T00:00:00"/>
    <m/>
    <s v="UNSC"/>
    <s v="MTR"/>
    <s v="NO ADDON"/>
    <m/>
    <s v="Inprogress Alpro, SC Lama : SC1002500620"/>
    <s v="HSI Bisnis Khusus Winback PSB 70% - 50 Mbps"/>
    <s v="INDIBIZ"/>
    <m/>
    <m/>
    <d v="2026-07-31T10:00:00"/>
    <s v="2026-07-31 10:00:00 | Jam pemasangan : 12.00 Info Tambahan : Hubungi pelanggan dulu sebelum ke lokasi terimakasih  "/>
    <m/>
    <m/>
    <m/>
    <e v="#NUM!"/>
    <e v="#NUM!"/>
    <x v="0"/>
  </r>
  <r>
    <n v="2487"/>
    <n v="1002514414"/>
    <n v="3"/>
    <x v="6"/>
    <n v="5"/>
    <s v="JEMBER"/>
    <s v="BONDOWOSO"/>
    <s v="BOW"/>
    <s v="REG"/>
    <s v="AO"/>
    <x v="0"/>
    <s v="1P INET"/>
    <s v="Completed (PS)"/>
    <s v="RBS-Regional 3"/>
    <d v="2026-08-07T11:47:57"/>
    <d v="2026-08-08T15:28:36"/>
    <n v="69360678"/>
    <m/>
    <n v="152507225606"/>
    <s v="SPPG BONDOWOSO BADEAN 1"/>
    <s v="ODP-BOW-FB/37 FB/D01/37.01"/>
    <s v="WO061152957"/>
    <m/>
    <m/>
    <m/>
    <n v="113.81268583238101"/>
    <n v="-7.9142809290876599"/>
    <s v="MD|MYDB-20260807264624|DC30008/MC30147|SPPG BONDOWOSO BADEAN 1|082339590905"/>
    <s v="MYDIGIBIZPARTNER"/>
    <m/>
    <m/>
    <m/>
    <m/>
    <m/>
    <m/>
    <m/>
    <m/>
    <s v="Management Janji"/>
    <s v="2026-08-08 08:00:00 | Nama PIC : BAPAK FERI No HP : 082339590905 Alt :  M Janji : (SABTU/8/AGUSTUS/2026) jam Pasang : 09:00 Note : hubungi pelanggan jika ingin kelokasi"/>
    <s v="FCC"/>
    <d v="2026-07-08T11:55:04"/>
    <d v="2026-08-08T08:00:00"/>
    <m/>
    <s v="PS"/>
    <s v="BOW"/>
    <s v="NO ADDON"/>
    <n v="20260808"/>
    <s v="Completed"/>
    <s v="HSI Bisnis Promo HUT Telkom PSB 70% - 100 Mbps"/>
    <s v="INDIBIZ"/>
    <m/>
    <m/>
    <d v="2026-08-08T08:00:00"/>
    <s v="2026-08-08 08:00:00 | Nama PIC : BAPAK FERI No HP : 082339590905 Alt :  M Janji : (SABTU/8/AGUSTUS/2026) jam Pasang : 09:00 Note : hubungi pelanggan jika ingin kelokasi"/>
    <n v="2026"/>
    <n v="8"/>
    <n v="8"/>
    <d v="2026-08-08T00:00:00"/>
    <n v="-0.33333333333575865"/>
    <x v="1"/>
  </r>
  <r>
    <n v="2488"/>
    <n v="1002513464"/>
    <n v="3"/>
    <x v="1"/>
    <n v="5"/>
    <s v="MADIUN"/>
    <s v="MADIUN"/>
    <s v="MSP"/>
    <s v="REG"/>
    <s v="AO"/>
    <x v="0"/>
    <s v="1P INET"/>
    <s v="Completed (PS)"/>
    <s v="RBS-Regional 3"/>
    <d v="2026-08-06T19:02:02"/>
    <d v="2026-08-07T16:29:41"/>
    <n v="69360347"/>
    <m/>
    <n v="152631206949"/>
    <s v="SPBU 54.633.06"/>
    <s v="ODP-MSP-FG/06"/>
    <s v="WO061116207"/>
    <m/>
    <m/>
    <m/>
    <n v="111.42734299999999"/>
    <n v="-7.5500769999999999"/>
    <s v="|MN02429|MYIA-006968730312/POI/ADIAWAN/083865121146/spbu05.5463306@gmail.com"/>
    <s v="MYIB_ASSISTANT"/>
    <m/>
    <m/>
    <m/>
    <m/>
    <m/>
    <m/>
    <m/>
    <m/>
    <s v="Management Janji"/>
    <s v="2026-08-07 15:00:00 | Waktu pemasnagan : 07 agustus 2026 Jam pemasangan : 08.00 - 12.00 Mohon hubungi pelanggan sebelum ke lokasi  Terima kasih"/>
    <s v="FCC"/>
    <d v="2026-06-08T19:10:22"/>
    <d v="2026-08-07T15:00:00"/>
    <m/>
    <s v="PS"/>
    <s v="MSP"/>
    <s v="NO ADDON"/>
    <n v="20260807"/>
    <s v="Completed"/>
    <s v="HSI Bisnis Promo HUT Telkom PSB 70% - 50 Mbps"/>
    <s v="INDIBIZ"/>
    <m/>
    <m/>
    <d v="2026-08-07T15:00:00"/>
    <s v="2026-08-07 15:00:00 | Waktu pemasnagan : 07 agustus 2026 Jam pemasangan : 08.00 - 12.00 Mohon hubungi pelanggan sebelum ke lokasi  Terima kasih"/>
    <n v="2026"/>
    <n v="8"/>
    <n v="7"/>
    <d v="2026-08-07T00:00:00"/>
    <n v="-0.625"/>
    <x v="1"/>
  </r>
  <r>
    <n v="2489"/>
    <n v="1002504815"/>
    <n v="3"/>
    <x v="4"/>
    <n v="4"/>
    <s v="SEMARANG"/>
    <s v="INNER - SEMARANG JATENG UTARA"/>
    <s v="SMC"/>
    <s v="REG"/>
    <s v="AO"/>
    <x v="0"/>
    <s v="1P INET"/>
    <s v="102 | FOLLOW UP COMPLETED"/>
    <s v="RBS-Regional 3"/>
    <d v="2026-08-01T16:22:56"/>
    <d v="2026-08-04T10:52:26"/>
    <n v="69356840"/>
    <m/>
    <n v="146422108899"/>
    <s v="SPBU 44.502.22 SEMARANG"/>
    <s v="ODP-SMC-FF/085 FF/D11/085.01"/>
    <s v="WO060669803"/>
    <m/>
    <m/>
    <m/>
    <n v="110.427595"/>
    <n v="-7.0173350000000001"/>
    <s v="|MN02184|MYIA-022512401970/POI/ABDUL BASIR /081901080037/spbu4450222@gmail.com"/>
    <s v="MYIB_ASSISTANT"/>
    <m/>
    <m/>
    <m/>
    <m/>
    <m/>
    <m/>
    <m/>
    <m/>
    <s v="Management Janji"/>
    <s v="2026-08-02 13:00:00 | Jam pemasangan : 12.00 Info Tambahan : Hubungi pelanggan dulu sebelum ke lokasi terimakasih  "/>
    <s v="FCC"/>
    <d v="2026-01-08T16:25:06"/>
    <d v="2026-08-02T13:00:00"/>
    <m/>
    <s v="REVOKE"/>
    <s v="SMC"/>
    <s v="NO ADDON"/>
    <m/>
    <s v="Follow Up Revoke Completed, New Order ID : SC1002507542"/>
    <s v="HSI Bisnis Promo HUT Telkom PSB 70% - 100 Mbps"/>
    <s v="INDIBIZ"/>
    <m/>
    <m/>
    <d v="2026-08-02T13:00:00"/>
    <s v="2026-08-02 13:00:00 | Jam pemasangan : 12.00 Info Tambahan : Hubungi pelanggan dulu sebelum ke lokasi terimakasih  "/>
    <m/>
    <m/>
    <m/>
    <e v="#NUM!"/>
    <e v="#NUM!"/>
    <x v="0"/>
  </r>
  <r>
    <n v="2490"/>
    <n v="1002507259"/>
    <n v="3"/>
    <x v="0"/>
    <n v="5"/>
    <s v="KUPANG"/>
    <s v="MAUMERE"/>
    <s v="LRT"/>
    <s v="REG"/>
    <s v="AO"/>
    <x v="0"/>
    <s v="1P INET"/>
    <s v="9 | WFM - UN-SCS"/>
    <s v="RBS-Regional 3"/>
    <d v="2026-08-04T10:07:26"/>
    <d v="2026-08-04T10:07:27"/>
    <n v="69355302"/>
    <m/>
    <m/>
    <s v="Puskesmas lewolema"/>
    <m/>
    <s v="WO060463534"/>
    <m/>
    <m/>
    <m/>
    <n v="122.93213799999999"/>
    <n v="-8.3319700000000001"/>
    <s v="|MC40173|MYIA-068533817741/POI/ibu Sarinah/081246486938/sarinahjulibahi@gmail.com"/>
    <s v="MYIB_ASSISTANT"/>
    <m/>
    <m/>
    <m/>
    <m/>
    <m/>
    <m/>
    <m/>
    <m/>
    <s v="Management Janji"/>
    <s v="2026-07-31 13:00:00 | Tanggal Pemasangan : 31 Juli 2026 Jam Pemasangan : 08:00 13:00 Info Tambahan : Hubungi pelanggan dulu sebelum ke lokasi terimakasih"/>
    <s v="FCC"/>
    <d v="2026-04-08T10:10:33"/>
    <d v="2026-07-31T00:00:00"/>
    <m/>
    <s v="UNSC"/>
    <s v="LRT"/>
    <s v="NETMONK"/>
    <m/>
    <s v="Inprogress Alpro, SC Lama : SC1002500654"/>
    <s v="HSI Bisnis Basic Bundling Netmonk PSB 70% - 50 Mbps"/>
    <s v="INDIBIZ"/>
    <m/>
    <m/>
    <d v="2026-07-31T13:00:00"/>
    <s v="2026-07-31 13:00:00 | Tanggal Pemasangan : 31 Juli 2026 Jam Pemasangan : 08:00 13:00 Info Tambahan : Hubungi pelanggan dulu sebelum ke lokasi terimakasih"/>
    <m/>
    <m/>
    <m/>
    <e v="#NUM!"/>
    <e v="#NUM!"/>
    <x v="0"/>
  </r>
  <r>
    <n v="2491"/>
    <n v="1002517354"/>
    <n v="3"/>
    <x v="6"/>
    <n v="5"/>
    <s v="JEMBER"/>
    <s v="JEMBER"/>
    <s v="TGU"/>
    <s v="REG"/>
    <s v="AO"/>
    <x v="0"/>
    <m/>
    <s v="Completed (PS)"/>
    <s v="RBS-Regional 3"/>
    <d v="2026-08-10T11:08:57"/>
    <d v="2026-08-10T16:57:56"/>
    <n v="69360737"/>
    <m/>
    <n v="152513202841"/>
    <s v="SMAN UMBULSARI"/>
    <s v="ODP-TGU-FA/04"/>
    <s v="WO061376967"/>
    <m/>
    <m/>
    <m/>
    <n v="113.4261643"/>
    <n v="-8.2553830999999995"/>
    <s v="MD|MYDB-20260806264570|DN00001/MN00906|SMAN UMBULSARI|088230129397"/>
    <s v="MYDIGIBIZPARTNER"/>
    <m/>
    <m/>
    <m/>
    <m/>
    <m/>
    <m/>
    <m/>
    <m/>
    <s v="Management Janji"/>
    <s v="2026-08-08 13:00:00 | Nama PIC : Bapak Imron  No HP : 088230129397  No Alternatif : 085230549169  M Janji : 08/08/2026  Jam Pasang : Pagi  NoteÃ‚Â :  Hubungi terlebih dahulu sebelum ke lokasi "/>
    <s v="FCC"/>
    <d v="2026-10-08T11:10:24"/>
    <m/>
    <m/>
    <s v="PS"/>
    <s v="TGU"/>
    <s v="NO ADDON"/>
    <n v="20260810"/>
    <s v="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10T07:00:00"/>
    <s v="2026-08-08 13:00:00 | Nama PIC : Bapak Imron  No HP : 088230129397  No Alternatif : 085230549169  M Janji : 08/08/2026  Jam Pasang : Pagi  NoteÃ‚Â :  Hubungi terlebih dahulu sebelum ke lokasi "/>
    <n v="2026"/>
    <n v="8"/>
    <n v="10"/>
    <d v="2026-08-10T00:00:00"/>
    <n v="-0.29166666666424135"/>
    <x v="1"/>
  </r>
  <r>
    <n v="2492"/>
    <n v="1002520619"/>
    <n v="3"/>
    <x v="1"/>
    <n v="5"/>
    <s v="MALANG"/>
    <s v="KEPANJEN"/>
    <s v="KLJ"/>
    <s v="REG"/>
    <s v="AO"/>
    <x v="0"/>
    <s v="1P INET"/>
    <s v="MIA - INVALID SURVEY"/>
    <s v="RBS-Regional 3"/>
    <d v="2026-08-11T15:59:56"/>
    <d v="2026-08-12T11:43:31"/>
    <n v="69363581"/>
    <m/>
    <n v="152703903065"/>
    <s v="GREEN HOUSE"/>
    <s v="ODP-KLJ-FCY/15 FCY/D02/15.01"/>
    <s v="WO061519749"/>
    <m/>
    <m/>
    <m/>
    <n v="112.5975167"/>
    <n v="-7.9672351999999904"/>
    <s v="|MN02627|MYIA-006235113281/POI/Sulistiyani/082132176367/sulistiyani0116@gmail.com"/>
    <s v="MYIB_ASSISTANT"/>
    <m/>
    <m/>
    <m/>
    <m/>
    <m/>
    <m/>
    <m/>
    <m/>
    <s v="Management Janji"/>
    <s v="2026-08-12 15:00:00 | Nama Pic : bu Sulistiyani No Hp Pic : 082132176367 No alt : - Jam Pemasangan : siang  Tanggal Pemasangan : 12 Agustus 2026"/>
    <s v="FCC"/>
    <d v="2026-11-08T16:09:49"/>
    <d v="2026-08-12T15:00:00"/>
    <m/>
    <s v="SURVEY_NEW_MANJA"/>
    <s v="KLJ"/>
    <s v="NO ADDON"/>
    <m/>
    <s v="MIE - INVALID SURVEY - Kendala Jalur/Rute Tarikan"/>
    <s v="HSI Bisnis Promo HUT Telkom PSB 70% - 200 Mbps"/>
    <s v="INDIBIZ"/>
    <m/>
    <m/>
    <d v="2026-08-12T15:00:00"/>
    <s v="2026-08-12 15:00:00 | Nama Pic : bu Sulistiyani No Hp Pic : 082132176367 No alt : - Jam Pemasangan : siang  Tanggal Pemasangan : 12 Agustus 2026"/>
    <m/>
    <m/>
    <m/>
    <e v="#NUM!"/>
    <e v="#NUM!"/>
    <x v="0"/>
  </r>
  <r>
    <n v="2493"/>
    <n v="1002532660"/>
    <n v="3"/>
    <x v="6"/>
    <n v="5"/>
    <s v="PASURUAN"/>
    <s v="LUMAJANG"/>
    <s v="TPH"/>
    <s v="REG"/>
    <s v="AO"/>
    <x v="0"/>
    <m/>
    <s v="Completed (PS)"/>
    <s v="RBS-Regional 3"/>
    <d v="2026-08-18T11:02:40"/>
    <d v="2026-08-18T18:12:44"/>
    <n v="69368742"/>
    <m/>
    <n v="152543206025"/>
    <s v="PODO LANCAR JAYA SWALAYAN"/>
    <s v="ODP-TPH-FE/06"/>
    <s v="WO061997282"/>
    <m/>
    <m/>
    <m/>
    <n v="113.22667869999999"/>
    <n v="-8.2199629999999999"/>
    <s v="|MN01068|/PODO LANCAR JAYA SWALAYAN/WINBACK HSI B2B + OCA BREACH CHECKER  (1:1) 300MBPS 1,250,5JT PSB DISC 70%//Neka12948@gmail.com/AGUS MINARTO/81933706308"/>
    <s v="Sales Force DBS"/>
    <m/>
    <m/>
    <m/>
    <m/>
    <m/>
    <m/>
    <m/>
    <m/>
    <s v="Management Janji"/>
    <s v="2026-08-19 13:00:00| M Janji : (19 AGUSTUS 2026) jam Pasang : siang Note : hubungi pelanggan jika ingin kelokasi|40900827|MYDITA"/>
    <s v="FCC"/>
    <s v="18-08-2026 11:10:13"/>
    <d v="2026-08-19T13:00:00"/>
    <m/>
    <s v="PS"/>
    <s v="TPH"/>
    <s v="OCA"/>
    <n v="20260818"/>
    <s v="Completed"/>
    <s v="- 11_11446;Biaya PSB HSI EBIS Tunai di Depan ~ 11[150000]  - E25023;E25023 ~ ES25 - Paket Produk OCA Breach Checker[0]  - E25023~null~104837;E25023||77||Abodemen 0[0]  - E25023~null~E25023_OCABRECHE;OCABRECHE ~ OCA Breach Checker ~ E25023[30500]  - E24057"/>
    <s v="INDIBIZ"/>
    <m/>
    <m/>
    <d v="2026-08-19T13:00:00"/>
    <s v="2026-08-19 13:00:00| M Janji : (19 AGUSTUS 2026) jam Pasang : siang Note : hubungi pelanggan jika ingin kelokasi|40900827|MYDITA"/>
    <n v="2026"/>
    <n v="8"/>
    <n v="18"/>
    <d v="2026-08-18T00:00:00"/>
    <n v="-1.5416666666642413"/>
    <x v="1"/>
  </r>
  <r>
    <n v="2494"/>
    <n v="1002513953"/>
    <n v="3"/>
    <x v="4"/>
    <n v="4"/>
    <s v="SEMARANG"/>
    <s v="UNGARAN"/>
    <s v="BDN"/>
    <s v="REG"/>
    <s v="AO"/>
    <x v="0"/>
    <s v="1P INET"/>
    <s v="Completed (PS)"/>
    <s v="RBS-Regional 3"/>
    <d v="2026-08-07T09:53:56"/>
    <d v="2026-08-07T21:50:52"/>
    <n v="69360509"/>
    <m/>
    <n v="141411101909"/>
    <s v="Toko Alif"/>
    <s v="ODP-BDN-FB/011 FB/D01/011.01"/>
    <s v="WO061139576"/>
    <m/>
    <m/>
    <m/>
    <n v="110.385673977434"/>
    <n v="-7.2096624873537403"/>
    <s v="MD|MYDB-20260807264612|DN00001/MN00663|Toko Alif|0895635152738"/>
    <s v="MYDIGIBIZPARTNER"/>
    <m/>
    <m/>
    <m/>
    <m/>
    <m/>
    <m/>
    <m/>
    <m/>
    <s v="Management Janji"/>
    <s v="2026-08-09 08:00:00 | M Janji : 9 agustus 2026 jam Pasang : pagi  Note : hubungi pelanggan jika ingin kelokasi"/>
    <s v="FCC"/>
    <d v="2026-07-08T09:55:18"/>
    <d v="2026-08-09T08:00:00"/>
    <m/>
    <s v="PS"/>
    <s v="BDN"/>
    <s v="NO ADDON"/>
    <n v="20260807"/>
    <s v="Completed"/>
    <s v="HSI Bisnis Promo HUT Telkom PSB 70% - 75 Mbps"/>
    <s v="INDIBIZ"/>
    <m/>
    <m/>
    <d v="2026-08-09T08:00:00"/>
    <s v="2026-08-09 08:00:00 | M Janji : 9 agustus 2026 jam Pasang : pagi  Note : hubungi pelanggan jika ingin kelokasi"/>
    <n v="2026"/>
    <n v="8"/>
    <n v="7"/>
    <d v="2026-08-07T00:00:00"/>
    <n v="-2.3333333333357587"/>
    <x v="1"/>
  </r>
  <r>
    <n v="2495"/>
    <n v="1002516358"/>
    <n v="3"/>
    <x v="1"/>
    <n v="5"/>
    <s v="KEDIRI"/>
    <s v="KEDIRI"/>
    <s v="PAE"/>
    <s v="REG"/>
    <s v="AO"/>
    <x v="0"/>
    <m/>
    <s v="Completed (PS)"/>
    <s v="RBS-Regional 3"/>
    <d v="2026-08-09T10:13:53"/>
    <d v="2026-08-09T18:14:14"/>
    <n v="69351005"/>
    <m/>
    <n v="152639219402"/>
    <s v="TIRTA OASIS PERKASA"/>
    <s v="ODP-PAE-FAP/09"/>
    <s v="WO061306231"/>
    <m/>
    <m/>
    <m/>
    <n v="112.236242931213"/>
    <n v="-7.7515946976328003"/>
    <s v="MC20202|TIRTA OASIS PERKASA /081234033300;085607545750/tirtaoasis.perkasa@gmail.com/PSB 100MB 535K PSB 150K/HERI UAP"/>
    <s v="Sales Force DBS"/>
    <m/>
    <m/>
    <m/>
    <m/>
    <m/>
    <m/>
    <m/>
    <m/>
    <s v="Management Janji"/>
    <s v="2026-08-08 13:00:00|BUMIREJO,KRECEK,PARE|SYSTEM|MYDITA"/>
    <s v="FCC"/>
    <d v="2026-09-08T10:25:41"/>
    <m/>
    <m/>
    <s v="PS"/>
    <s v="PAE"/>
    <s v="NO ADDON"/>
    <n v="20260809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09T07:00:00"/>
    <s v="2026-08-08 13:00:00|BUMIREJO,KRECEK,PARE|SYSTEM|MYDITA"/>
    <n v="2026"/>
    <n v="8"/>
    <n v="9"/>
    <d v="2026-08-09T00:00:00"/>
    <n v="-0.29166666666424135"/>
    <x v="1"/>
  </r>
  <r>
    <n v="2496"/>
    <n v="1002519145"/>
    <n v="3"/>
    <x v="1"/>
    <n v="5"/>
    <s v="KEDIRI"/>
    <s v="KEDIRI"/>
    <s v="GUR"/>
    <s v="REG"/>
    <s v="AO"/>
    <x v="0"/>
    <s v="1P INET"/>
    <s v="Completed (PS)"/>
    <s v="RBS-Regional 3"/>
    <d v="2026-08-11T09:58:56"/>
    <d v="2026-08-11T16:18:45"/>
    <n v="69362993"/>
    <m/>
    <n v="152625207359"/>
    <s v="SPBU Pagu 54.641.29"/>
    <s v="ODP-GUR-FG/11 FG/D01/11.01"/>
    <s v="WO061469928"/>
    <m/>
    <m/>
    <m/>
    <n v="112.09904899999999"/>
    <n v="-7.7564820000000001"/>
    <s v="|MC20231|MYIA-050184566467/POI/FATUR ROHMAN/081235321497/spbu29@trisnagroup.id"/>
    <s v="MYIB_ASSISTANT"/>
    <m/>
    <m/>
    <m/>
    <m/>
    <m/>
    <m/>
    <m/>
    <m/>
    <s v="Management Janji"/>
    <s v="2026-08-14 08:00:00 | telp : 081235321497 alt :  M Janji : (11/08/2026) jam Pasang :pagi / siang  Note : hubungi pelanggan jika ingin kelokasi"/>
    <s v="FCC"/>
    <d v="2026-11-08T10:10:31"/>
    <d v="2026-08-14T08:00:00"/>
    <m/>
    <s v="PS"/>
    <s v="GUR"/>
    <s v="NO ADDON"/>
    <n v="20260811"/>
    <s v="Completed"/>
    <s v="HSI Bisnis Promo HUT Telkom PSB 70% - 50 Mbps"/>
    <s v="INDIBIZ"/>
    <m/>
    <m/>
    <d v="2026-08-14T08:00:00"/>
    <s v="2026-08-14 08:00:00 | telp : 081235321497 alt :  M Janji : (11/08/2026) jam Pasang :pagi / siang  Note : hubungi pelanggan jika ingin kelokasi"/>
    <n v="2026"/>
    <n v="8"/>
    <n v="11"/>
    <d v="2026-08-11T00:00:00"/>
    <n v="-3.3333333333357587"/>
    <x v="1"/>
  </r>
  <r>
    <n v="2497"/>
    <n v="1002524369"/>
    <n v="3"/>
    <x v="4"/>
    <n v="4"/>
    <s v="SEMARANG"/>
    <s v="INNER - SEMARANG JATENG UTARA"/>
    <s v="MJP"/>
    <s v="REG"/>
    <s v="AO"/>
    <x v="0"/>
    <m/>
    <s v="Completed (PS)"/>
    <s v="RBS-Regional 3"/>
    <d v="2026-08-13T13:59:29"/>
    <d v="2026-08-18T14:59:12"/>
    <n v="69365218"/>
    <m/>
    <n v="142410346122"/>
    <s v="PT. Sidorejo Makmur Sejahtera ( SPBU 4459518 )"/>
    <s v="ODP-MJP-FCU/040"/>
    <s v="WO061927367"/>
    <m/>
    <m/>
    <m/>
    <n v="110.50471916697001"/>
    <n v="-7.02306447049539"/>
    <s v="AMRBS;401428;REG3;FIRONIKA;081393111688;CP.Mujiyanto;081327945860;PAKET 1S INET 100 MBPS (669.000);PAKET WINBACK 3.0 INET 100MBPS 1:1 TARIF 500K;PT. Sidorejo Makmur Sejahtera ( SPBU 4459518 )"/>
    <s v="Account Manager"/>
    <m/>
    <m/>
    <m/>
    <m/>
    <m/>
    <m/>
    <m/>
    <m/>
    <s v="Management Janji"/>
    <s v="2026-08-18 11:00:00|Waktu pemasangan : 17 agustus 2026 Jam pemasangan : 08.00 - 12.00 Info Tambahan : Hubungi pelanggan dulu sebelum ke lokasi terimakasih |40951377|MYDITA"/>
    <s v="FCC"/>
    <s v="13-08-2026 14:39:50"/>
    <d v="2026-08-18T11:00:00"/>
    <m/>
    <s v="PS"/>
    <s v="MJP"/>
    <s v="NO ADDON"/>
    <n v="2026081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8T11:00:00"/>
    <s v="2026-08-18 11:00:00|Waktu pemasangan : 17 agustus 2026 Jam pemasangan : 08.00 - 12.00 Info Tambahan : Hubungi pelanggan dulu sebelum ke lokasi terimakasih |40951377|MYDITA"/>
    <n v="2026"/>
    <n v="8"/>
    <n v="18"/>
    <d v="2026-08-18T00:00:00"/>
    <n v="-0.45833333333575865"/>
    <x v="1"/>
  </r>
  <r>
    <n v="2498"/>
    <n v="1002511183"/>
    <n v="3"/>
    <x v="6"/>
    <n v="5"/>
    <s v="SIDOARJO"/>
    <s v="MOJOKERTO"/>
    <s v="MIP"/>
    <s v="REG"/>
    <s v="AO"/>
    <x v="0"/>
    <m/>
    <s v="102 | FOLLOW UP COMPLETED"/>
    <s v="RBS-Regional 3"/>
    <d v="2026-08-05T16:48:36"/>
    <d v="2026-08-07T19:14:14"/>
    <n v="69359412"/>
    <m/>
    <n v="152313206023"/>
    <s v="MTS UNGGULAN DARUL FALAH"/>
    <s v="ODP-MIP-FE/27"/>
    <s v="WO061069734"/>
    <m/>
    <m/>
    <m/>
    <n v="112.40062810000001"/>
    <n v="-7.4250100999999997"/>
    <s v="|MN01575|/MTS UNGGULAN DARUL FALAH/WINBACK HSI B2B + OCA BREACH CHECKER  (1:1) 100MBPS 635,5RB PSB DISC 70%//mtsdfjerukmacan@gmail.com/RAMADHAN ARYO PUTRA/85792761317"/>
    <s v="Sales Force DBS"/>
    <m/>
    <m/>
    <m/>
    <m/>
    <m/>
    <m/>
    <m/>
    <m/>
    <s v="Management Janji"/>
    <s v="2026-08-07 13:00:00|Waktu pemasnagan : 07 agustus 2026 Jam pemasangan : 08.00 - 12.00 Mohon hubungi pelanggan sebelum ke lokasi  Terima kasih|40010577|MYDITA"/>
    <s v="FCC"/>
    <d v="2026-05-08T16:55:35"/>
    <d v="2026-08-07T13:00:00"/>
    <s v="Kendala Teknik"/>
    <s v="REVOKE"/>
    <s v="MIP"/>
    <s v="OCA"/>
    <m/>
    <s v="Follow Up Revoke Completed, New Order ID : SC1002515497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13:00:00"/>
    <s v="2026-08-07 13:00:00|Waktu pemasnagan : 07 agustus 2026 Jam pemasangan : 08.00 - 12.00 Mohon hubungi pelanggan sebelum ke lokasi  Terima kasih|40010577|MYDITA"/>
    <m/>
    <m/>
    <m/>
    <e v="#NUM!"/>
    <e v="#NUM!"/>
    <x v="0"/>
  </r>
  <r>
    <n v="2499"/>
    <n v="1002505967"/>
    <n v="3"/>
    <x v="6"/>
    <n v="5"/>
    <s v="PASURUAN"/>
    <s v="LUMAJANG"/>
    <s v="SDO"/>
    <s v="REG"/>
    <s v="AO"/>
    <x v="0"/>
    <s v="1P INET"/>
    <s v="Completed (PS)"/>
    <s v="RBS-Regional 3"/>
    <d v="2026-08-03T12:07:57"/>
    <d v="2026-08-03T15:36:07"/>
    <n v="69357436"/>
    <m/>
    <n v="152534203448"/>
    <s v="SMKN SENDURO"/>
    <s v="ODP-SDO-FM/19"/>
    <s v="WO060779161"/>
    <m/>
    <m/>
    <m/>
    <n v="113.14289800822699"/>
    <n v="-8.1303610952687304"/>
    <s v="MD|MYDB-20260803264235|DN00001/MN01309|SMKN SENDURO|081235567042"/>
    <s v="MYDIGIBIZPARTNER"/>
    <m/>
    <m/>
    <m/>
    <m/>
    <m/>
    <m/>
    <m/>
    <m/>
    <s v="Management Janji"/>
    <s v="2026-08-04 13:00:00 | Tanggal pemasangan: 04/08/2026 Jam pemasangan : pagi / siang Info Tambahan : Hubungi pelanggan dulu sebelum ke lokasi. terima kasih "/>
    <s v="FCC"/>
    <d v="2026-03-08T12:10:27"/>
    <d v="2026-08-04T13:00:00"/>
    <m/>
    <s v="PS"/>
    <s v="SDO"/>
    <s v="NETMONK"/>
    <n v="20260803"/>
    <s v="Completed"/>
    <s v="HSI Bisnis Basic Bundling Netmonk Dual Band Promo 2026 PSB 70% - 100 Mbps"/>
    <s v="INDIBIZ"/>
    <m/>
    <m/>
    <d v="2026-08-04T13:00:00"/>
    <s v="2026-08-04 13:00:00 | Tanggal pemasangan: 04/08/2026 Jam pemasangan : pagi / siang Info Tambahan : Hubungi pelanggan dulu sebelum ke lokasi. terima kasih "/>
    <n v="2026"/>
    <n v="8"/>
    <n v="3"/>
    <d v="2026-08-03T00:00:00"/>
    <n v="-1.5416666666642413"/>
    <x v="1"/>
  </r>
  <r>
    <n v="2500"/>
    <n v="1002526711"/>
    <n v="3"/>
    <x v="2"/>
    <n v="4"/>
    <s v="PURWOKERTO"/>
    <s v="PURBALINGGA"/>
    <s v="PBG"/>
    <s v="REG"/>
    <s v="AO"/>
    <x v="0"/>
    <m/>
    <s v="CANCEL COMPLETED"/>
    <s v="RBS-Regional 3"/>
    <d v="2026-08-14T14:51:52"/>
    <d v="2026-08-18T02:01:11"/>
    <n v="69366177"/>
    <m/>
    <n v="143363111750"/>
    <s v="SMP ISTIQOMAH SAMBAS PURBALINGGA BOARDING SCHOOL PUTRI"/>
    <s v="ODP-PBG-FZ/089"/>
    <m/>
    <m/>
    <m/>
    <m/>
    <n v="109.34751707116401"/>
    <n v="-7.3726583591926804"/>
    <s v="PSB;MN02713;SMP ISTIQOMAH SAMBAS PURBALINGGA BOARDING SCHOOL PUTRI;085601017791;PSB HSI BISNIS 100MBPS PROMO KEMERDEKAAN;ggiarto89@gmail.com;GIARTO;-7.372658359192687, 109.34751707116423"/>
    <s v="MYDIGIBIZPARTNER"/>
    <m/>
    <m/>
    <m/>
    <m/>
    <m/>
    <m/>
    <m/>
    <m/>
    <m/>
    <m/>
    <m/>
    <s v="14-08-2026 14:55:03"/>
    <m/>
    <m/>
    <s v="REJECT_FCC"/>
    <s v="PBG"/>
    <s v="NO ADDON"/>
    <m/>
    <s v="Order dicancel oleh SYSTEM remark : CANCEL ORDER by System : pelanggan belum melakukan upload dokumen melebihi 3 hari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s v="Order dicancel oleh SYSTEM remark : CANCEL ORDER by System : pelanggan belum melakukan upload dokumen melebihi 3 hari"/>
    <m/>
    <m/>
    <m/>
    <m/>
    <m/>
    <e v="#NUM!"/>
    <e v="#NUM!"/>
    <x v="0"/>
  </r>
  <r>
    <n v="2501"/>
    <n v="1002519438"/>
    <n v="3"/>
    <x v="6"/>
    <n v="5"/>
    <s v="SIDOARJO"/>
    <s v="INNER - JATIM TIMUR"/>
    <s v="TUN"/>
    <s v="REG"/>
    <s v="AO"/>
    <x v="0"/>
    <m/>
    <s v="MIA - INVALID SURVEY"/>
    <s v="RBS-Regional 3"/>
    <d v="2026-08-11T11:10:55"/>
    <d v="2026-08-12T09:50:30"/>
    <n v="69363108"/>
    <m/>
    <n v="152327226345"/>
    <s v="SD MUHAMMADIYAH 2 TULANGAN"/>
    <s v="ODP-TUN-FX/25"/>
    <s v="WO061490199"/>
    <m/>
    <m/>
    <m/>
    <n v="112.64543329999999"/>
    <n v="-7.4735848999999996"/>
    <s v="|MN01572|/SD MUHAMMADIYAH 2 TULANGAN/WINBACK 2.0 HSI B2B (1:1) 50MBPS 355RB PSB DISC 70%/sekolahkreatifsdmuda@gmail.com/MUKHAMAD NUR AZIZ/81231441670"/>
    <s v="Sales Force DBS"/>
    <m/>
    <m/>
    <m/>
    <m/>
    <m/>
    <m/>
    <m/>
    <m/>
    <s v="Management Janji"/>
    <s v="2026-08-12 13:00:00|Nama Pic : AZIZ No Hp Pic : 081231441670 No alt : - Jam Pemasangan : siang  Tanggal Pemasangan : 12 Agustus 2026|40951375|MYDITA"/>
    <s v="FCC"/>
    <d v="2026-11-08T11:40:03"/>
    <d v="2026-08-12T13:00:00"/>
    <m/>
    <s v="SURVEY_NEW_MANJA"/>
    <s v="TUN"/>
    <s v="NO ADDON"/>
    <m/>
    <s v="MIE - INVALID SURVEY - ODP Jauh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2T13:00:00"/>
    <s v="2026-08-12 13:00:00|Nama Pic : AZIZ No Hp Pic : 081231441670 No alt : - Jam Pemasangan : siang  Tanggal Pemasangan : 12 Agustus 2026|40951375|MYDITA"/>
    <m/>
    <m/>
    <m/>
    <e v="#NUM!"/>
    <e v="#NUM!"/>
    <x v="0"/>
  </r>
  <r>
    <n v="2502"/>
    <n v="1002521867"/>
    <n v="3"/>
    <x v="4"/>
    <n v="4"/>
    <s v="SEMARANG"/>
    <s v="INNER - SEMARANG JATENG UTARA"/>
    <s v="BMK"/>
    <s v="REG"/>
    <s v="AO"/>
    <x v="0"/>
    <m/>
    <s v="Completed (PS)"/>
    <s v="RBS-Regional 2"/>
    <d v="2026-08-12T11:47:46"/>
    <d v="2026-08-15T16:14:41"/>
    <n v="69364103"/>
    <m/>
    <n v="141423136360"/>
    <s v="Azka ketring"/>
    <s v="ODP-BMK-FV/087"/>
    <s v="WO061741052"/>
    <m/>
    <m/>
    <m/>
    <n v="110.4374365"/>
    <n v="-7.0574035000000004"/>
    <s v="|MN00915|/Azka ketring/HSI BASIC 1S INET 50MBPS/081322200026/nurismanto262610@gmail.com/nur ismanto"/>
    <s v="B2B Partner Management (PM)"/>
    <m/>
    <m/>
    <m/>
    <m/>
    <m/>
    <m/>
    <m/>
    <m/>
    <s v="Management Janji"/>
    <s v="2026-08-15 13:00:00|Jam Pemasangan : 08:00 - 12.00 Tanggal Pemasangan : 15/08/2026 Info Tambahan : Hubungi pelanggan sebelum datang ke lokasi|40971402|MYDITA"/>
    <s v="FCC"/>
    <d v="2026-12-08T11:55:22"/>
    <d v="2026-08-15T13:00:00"/>
    <m/>
    <s v="PS"/>
    <s v="BMK"/>
    <s v="NO ADDON"/>
    <n v="20260815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5T13:00:00"/>
    <s v="2026-08-15 13:00:00|Jam Pemasangan : 08:00 - 12.00 Tanggal Pemasangan : 15/08/2026 Info Tambahan : Hubungi pelanggan sebelum datang ke lokasi|40971402|MYDITA"/>
    <n v="2026"/>
    <n v="8"/>
    <n v="15"/>
    <d v="2026-08-15T00:00:00"/>
    <n v="-0.54166666666424135"/>
    <x v="1"/>
  </r>
  <r>
    <n v="2503"/>
    <n v="1002521954"/>
    <n v="3"/>
    <x v="2"/>
    <n v="4"/>
    <s v="PURWOKERTO"/>
    <s v="CILACAP"/>
    <s v="SDJ"/>
    <s v="REG"/>
    <s v="AO"/>
    <x v="0"/>
    <s v="1P INET"/>
    <s v="Completed (PS)"/>
    <s v="RBS-Regional 3"/>
    <d v="2026-08-12T12:07:56"/>
    <d v="2026-08-13T12:40:59"/>
    <n v="69364113"/>
    <m/>
    <n v="143390112851"/>
    <s v="HOTEL PAPAYA 1"/>
    <s v="ODP-SDJ-FF/055 FF/D04/055.01"/>
    <s v="WO061575750"/>
    <m/>
    <m/>
    <m/>
    <n v="108.795159"/>
    <n v="-7.4868189999999997"/>
    <s v="|MC00213|MYIA-047543095335/POI/FAZRI NUR AZIZ/085869416794/papayatiga3@gmail.com"/>
    <s v="MYIB_ASSISTANT"/>
    <m/>
    <m/>
    <m/>
    <m/>
    <m/>
    <m/>
    <m/>
    <m/>
    <s v="Management Janji"/>
    <s v="2026-08-14 08:00:00 | Tanggal pemasangan :13/08/2026 Jam pemasangan : pagi/siang Info Tambahan : Hubungi pelanggan dulu sebelum ke lokasi terima kasih."/>
    <s v="FCC"/>
    <d v="2026-12-08T12:10:13"/>
    <d v="2026-08-14T08:00:00"/>
    <m/>
    <s v="PS"/>
    <s v="SDJ"/>
    <s v="NO ADDON"/>
    <n v="20260813"/>
    <s v="Completed"/>
    <s v="HSI Bisnis Promo HUT Telkom PSB 70% - 300 Mbps"/>
    <s v="INDIBIZ"/>
    <m/>
    <m/>
    <d v="2026-08-14T08:00:00"/>
    <s v="2026-08-14 08:00:00 | Tanggal pemasangan :13/08/2026 Jam pemasangan : pagi/siang Info Tambahan : Hubungi pelanggan dulu sebelum ke lokasi terima kasih."/>
    <n v="2026"/>
    <n v="8"/>
    <n v="13"/>
    <d v="2026-08-13T00:00:00"/>
    <n v="-1.3333333333357587"/>
    <x v="1"/>
  </r>
  <r>
    <n v="2504"/>
    <n v="1002532782"/>
    <n v="3"/>
    <x v="5"/>
    <n v="5"/>
    <s v="DENPASAR"/>
    <s v="SANUR"/>
    <s v="KLM"/>
    <s v="REG"/>
    <s v="AO"/>
    <x v="0"/>
    <m/>
    <s v="MIE - SEND SURVEY"/>
    <s v="RBS-Regional 3"/>
    <d v="2026-08-18T11:35:27"/>
    <d v="2026-08-18T17:52:01"/>
    <n v="69368798"/>
    <m/>
    <n v="172401793096"/>
    <s v="SMP PGRI 2 DENPASAR"/>
    <s v="ODP-KLM-FZ/76"/>
    <s v="WO062048168"/>
    <m/>
    <m/>
    <m/>
    <n v="115.23341809999999"/>
    <n v="-8.6455610000000007"/>
    <s v="| MN02631 | IBU AYU SRI WAHYUNI/083117926063/ayuwahyuni28@admin.smp.belajar.id"/>
    <s v="Sales Force DBS"/>
    <m/>
    <m/>
    <m/>
    <m/>
    <m/>
    <m/>
    <m/>
    <m/>
    <s v="Management Janji"/>
    <s v="2026-08-19 15:00:00|M Janji : (19/agustus/2026) jam Pasang : 09:00 Note : hubungi pelanggan jika ingin kelokasi|40971304|MYDITA"/>
    <s v="FCC"/>
    <s v="18-08-2026 11:39:55"/>
    <d v="2026-08-19T15:00:00"/>
    <m/>
    <s v="SURVEY_NEW_MANJA"/>
    <s v="KLM"/>
    <s v="NO ADDON"/>
    <m/>
    <s v="MIE - SEND SURVEY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19T15:00:00"/>
    <s v="2026-08-19 15:00:00|M Janji : (19/agustus/2026) jam Pasang : 09:00 Note : hubungi pelanggan jika ingin kelokasi|40971304|MYDITA"/>
    <m/>
    <m/>
    <m/>
    <e v="#NUM!"/>
    <e v="#NUM!"/>
    <x v="0"/>
  </r>
  <r>
    <n v="2505"/>
    <n v="1002530085"/>
    <n v="3"/>
    <x v="5"/>
    <n v="5"/>
    <s v="SINGARJA"/>
    <s v="TABANAN"/>
    <s v="TBN"/>
    <s v="REG"/>
    <s v="AO"/>
    <x v="0"/>
    <s v="1P INET"/>
    <s v="8 | OSS - PONR"/>
    <s v="RBS-Regional 3"/>
    <d v="2026-08-16T18:58:56"/>
    <d v="2026-08-18T13:32:58"/>
    <n v="69367771"/>
    <m/>
    <n v="172413244471"/>
    <s v="PT CITRA WARNA ABADI (Gudang)"/>
    <s v="ODP-TBN-FCU/20 FCU/D01/20.01"/>
    <s v="WO061899973"/>
    <m/>
    <m/>
    <m/>
    <n v="115.1864965"/>
    <n v="-8.4912195999999902"/>
    <s v="|MN02229|MYIA-009460721771/POI/NI Nyoman Prati Daiwataningrum/0881038419413/admtabali3@gmail.com"/>
    <s v="MYIB_ASSISTANT"/>
    <m/>
    <m/>
    <m/>
    <m/>
    <m/>
    <m/>
    <m/>
    <m/>
    <s v="Management Janji"/>
    <s v="2026-08-18 08:00:00 | Nama PIC : ibu ningrum No HP : 0881038419413 Alt :  M Janji : (selasa/18/AGUSTUS/2026) jam Pasang : 09:00 Note : hubungi pelanggan jika ingin kelokasi"/>
    <s v="FCC"/>
    <s v="16-08-2026 19:10:05"/>
    <d v="2026-08-18T08:00:00"/>
    <m/>
    <s v="ACT_COM"/>
    <s v="TBN"/>
    <s v="NO ADDON"/>
    <m/>
    <s v="PONR"/>
    <s v="HSI Bisnis Promo HUT Telkom PSB 70% - 50 Mbps"/>
    <s v="INDIBIZ"/>
    <m/>
    <m/>
    <d v="2026-08-18T08:00:00"/>
    <s v="2026-08-18 08:00:00 | Nama PIC : ibu ningrum No HP : 0881038419413 Alt :  M Janji : (selasa/18/AGUSTUS/2026) jam Pasang : 09:00 Note : hubungi pelanggan jika ingin kelokasi"/>
    <m/>
    <m/>
    <m/>
    <e v="#NUM!"/>
    <e v="#NUM!"/>
    <x v="0"/>
  </r>
  <r>
    <n v="2506"/>
    <n v="1002518990"/>
    <n v="3"/>
    <x v="3"/>
    <n v="5"/>
    <s v="SBY UTARA"/>
    <s v="GRESIK"/>
    <s v="BWN"/>
    <s v="REG"/>
    <s v="AO"/>
    <x v="0"/>
    <s v="1P INET"/>
    <s v="Completed (PS)"/>
    <s v="RBS-Regional 3"/>
    <d v="2026-08-11T09:22:57"/>
    <d v="2026-08-13T11:24:38"/>
    <n v="69362929"/>
    <m/>
    <n v="152453209408"/>
    <s v="KB-TK Islam Al-Huda"/>
    <s v="ODP-BWN-FAA/03 FAA/D01/03.01"/>
    <s v="WO061466409"/>
    <m/>
    <m/>
    <m/>
    <n v="112.6618996"/>
    <n v="-5.8468058000000003"/>
    <s v="MD|MYDB-20260810264886|DN00001/MN00018|KB-TK Islam Al-Huda|082326955342"/>
    <s v="MYDIGIBIZPARTNER"/>
    <m/>
    <m/>
    <m/>
    <m/>
    <m/>
    <m/>
    <m/>
    <m/>
    <s v="Management Janji"/>
    <s v="2026-08-12 13:00:00 | Tanggal pemasangan: 12/08/2026 Jam pemasangan : siang Info Tambahan : Hubungi pelanggan dulu sebelum ke lokasi terima kasih."/>
    <s v="FCC"/>
    <d v="2026-11-08T09:40:16"/>
    <d v="2026-08-12T13:00:00"/>
    <s v="Kendala Pelanggan"/>
    <s v="PS"/>
    <s v="BWN"/>
    <s v="NO ADDON"/>
    <n v="20260813"/>
    <s v="Completed"/>
    <s v="HSI Bisnis Basic Promo HUT Telkom PSB 70% - 50 Mbps"/>
    <s v="INDIBIZ"/>
    <m/>
    <m/>
    <d v="2026-08-12T13:00:00"/>
    <s v="2026-08-12 13:00:00 | Tanggal pemasangan: 12/08/2026 Jam pemasangan : siang Info Tambahan : Hubungi pelanggan dulu sebelum ke lokasi terima kasih."/>
    <n v="2026"/>
    <n v="8"/>
    <n v="13"/>
    <d v="2026-08-13T00:00:00"/>
    <n v="0.45833333333575865"/>
    <x v="1"/>
  </r>
  <r>
    <n v="2507"/>
    <n v="1002531503"/>
    <n v="3"/>
    <x v="4"/>
    <n v="4"/>
    <s v="PEKALONGAN"/>
    <s v="PEMALANG"/>
    <s v="RDD"/>
    <s v="REG"/>
    <s v="AO"/>
    <x v="0"/>
    <s v="1P INET"/>
    <s v="7 | OSS - PROVISIONING ISSUED"/>
    <s v="RBS-Regional 3"/>
    <d v="2026-08-17T18:56:57"/>
    <d v="2026-08-18T15:27:52"/>
    <n v="69368409"/>
    <m/>
    <n v="142213107400"/>
    <s v="Erablue Sudirman Randudongkal"/>
    <s v="ODP-RDD-FC/044"/>
    <s v="WO061953690"/>
    <m/>
    <m/>
    <m/>
    <n v="109.326224"/>
    <n v="-7.1000529999999999"/>
    <s v="|MN02054|MYIA-071116355443/POI/Chaidar syuryo samudro/081249549394/anext213@gmail.com"/>
    <s v="MYIB_ASSISTANT"/>
    <m/>
    <m/>
    <m/>
    <m/>
    <m/>
    <m/>
    <m/>
    <m/>
    <s v="Management Janji"/>
    <s v="2026-08-18 15:00:00 | Nama : BP HASBIBINTARO SHIDDIQ No Hp : 081249549394 No Alt :  Tgl Pemasangan : 18 Agustus 2026 Interval : PAGI  Note : Hubungi pelanggan terlebih dahulu"/>
    <s v="FCC"/>
    <s v="17-08-2026 19:10:30"/>
    <d v="2026-08-18T15:00:00"/>
    <m/>
    <s v="PI"/>
    <s v="RDD"/>
    <s v="NO ADDON"/>
    <m/>
    <s v="Provisioning Issued"/>
    <s v="HSI Bisnis Promo HUT Telkom PSB 70% - 50 Mbps"/>
    <s v="INDIBIZ"/>
    <m/>
    <m/>
    <d v="2026-08-18T15:00:00"/>
    <s v="2026-08-18 15:00:00 | Nama : BP HASBIBINTARO SHIDDIQ No Hp : 081249549394 No Alt :  Tgl Pemasangan : 18 Agustus 2026 Interval : PAGI  Note : Hubungi pelanggan terlebih dahulu"/>
    <m/>
    <m/>
    <m/>
    <e v="#NUM!"/>
    <e v="#NUM!"/>
    <x v="0"/>
  </r>
  <r>
    <n v="2508"/>
    <n v="1002509805"/>
    <n v="3"/>
    <x v="6"/>
    <n v="5"/>
    <s v="SIDOARJO"/>
    <s v="INNER - JATIM TIMUR"/>
    <s v="KRN"/>
    <s v="REG"/>
    <s v="AO"/>
    <x v="0"/>
    <m/>
    <s v="102 | FOLLOW UP COMPLETED"/>
    <s v="RBS-Regional 3"/>
    <d v="2026-08-05T09:42:14"/>
    <d v="2026-08-14T09:07:40"/>
    <n v="69358841"/>
    <m/>
    <n v="152331250912"/>
    <s v="MI NURUL R.ULUM KELAS"/>
    <s v="ODP-KRN-FAF/40"/>
    <s v="WO061061541"/>
    <m/>
    <m/>
    <m/>
    <n v="112.62424470000001"/>
    <n v="-7.4491252000000001"/>
    <s v="|MN00370|/MI NURUL R.ULUM KELAS/WINBACK 2.0 HSI B2B (1:1) 100MBPS 535RB PSB DISC 70%//111muchlissh@gmail.com/MUHAMMAD MUCHLIS/89504592018"/>
    <s v="Sales Force DBS"/>
    <m/>
    <m/>
    <m/>
    <m/>
    <m/>
    <m/>
    <m/>
    <m/>
    <s v="Management Janji"/>
    <s v="2026-08-07 08:00:00|Tanggal pemasangan: 6/08/2026 Jam pemasangan : pagi / siang Info Tambahan : Hubungi pelanggan dulu sebelum ke lokasi. terima kasih|40010577|MYDITA"/>
    <s v="FCC"/>
    <d v="2026-05-08T09:55:13"/>
    <d v="2026-08-07T08:00:00"/>
    <s v="Kendala Teknik"/>
    <s v="REVOKE"/>
    <s v="KRN"/>
    <s v="NO ADDON"/>
    <m/>
    <s v="Follow Up Revoke Completed, New Order ID : SC1002525555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07T08:00:00"/>
    <s v="2026-08-07 08:00:00|Tanggal pemasangan: 6/08/2026 Jam pemasangan : pagi / siang Info Tambahan : Hubungi pelanggan dulu sebelum ke lokasi. terima kasih|40010577|MYDITA"/>
    <m/>
    <m/>
    <m/>
    <e v="#NUM!"/>
    <e v="#NUM!"/>
    <x v="0"/>
  </r>
  <r>
    <n v="2509"/>
    <n v="1002529479"/>
    <n v="3"/>
    <x v="6"/>
    <n v="5"/>
    <s v="SIDOARJO"/>
    <s v="MOJOKERTO"/>
    <s v="MRT"/>
    <s v="REG"/>
    <s v="AO"/>
    <x v="0"/>
    <m/>
    <s v="MYCX - SEND OPEN PAPERLESS"/>
    <s v="RBS-Regional 3"/>
    <d v="2026-08-16T11:18:17"/>
    <d v="2026-08-16T11:20:05"/>
    <n v="69367393"/>
    <m/>
    <n v="152312243067"/>
    <s v="PT SUN RISE MILL"/>
    <s v="ODP-MRT-FP/29"/>
    <m/>
    <m/>
    <m/>
    <m/>
    <n v="112.42235639369299"/>
    <n v="-7.5144349147699296"/>
    <s v="AMRBS;940137;AM;ISTIHAMIN FITRI;RBS-3;SURAMADU;PSB :+6282137332214/FAJAR/+6282331115521/YOLANDA/purchase7.sunrise@gmail.com/HSI Bisnis (1:1) 50 Mbps (Rp 439.000) PSB Rp 150.000"/>
    <s v="Account Manager"/>
    <m/>
    <m/>
    <m/>
    <m/>
    <m/>
    <m/>
    <m/>
    <m/>
    <m/>
    <m/>
    <m/>
    <s v="16-08-2026 11:39:53"/>
    <m/>
    <m/>
    <s v="INPROGRESS_SC"/>
    <s v="MRT"/>
    <s v="NO ADDON"/>
    <m/>
    <s v="SEND PAPERLESS OPEN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2510"/>
    <n v="1002510872"/>
    <n v="3"/>
    <x v="0"/>
    <n v="5"/>
    <s v="MATARAM"/>
    <s v="SUMBAWA"/>
    <s v="TLW"/>
    <s v="REG"/>
    <s v="AO"/>
    <x v="0"/>
    <s v="1P INET"/>
    <s v="CANCEL COMPLETED"/>
    <s v="RBS-Regional 3"/>
    <d v="2026-08-05T14:45:08"/>
    <d v="2026-08-16T11:15:15"/>
    <n v="69333730"/>
    <m/>
    <n v="172610203612"/>
    <s v="TK NEGERI 8 TALIWANG"/>
    <s v="ODP-TLW-FH/17"/>
    <s v="WO057704733"/>
    <m/>
    <m/>
    <m/>
    <n v="116.83274"/>
    <n v="-8.7546210000000002"/>
    <s v="MD|MYDB-20260629261299|SC00001/MC00149|TK NEGERI 8 TALIWANG|081339898487"/>
    <s v="MYDIGIBIZPARTNER"/>
    <m/>
    <m/>
    <m/>
    <m/>
    <m/>
    <m/>
    <m/>
    <m/>
    <s v="Management Janji"/>
    <s v="2026-07-25 13:00:00|Tanggal pemasangan :25 JULI 2026 Jam pemasangan : 08.00 - 12.00 Info Tambahan : Hubungi pelanggan dulu sebelum ke lokasi terimakasih|DA7880|MYDITA"/>
    <s v="FCC"/>
    <d v="2026-05-08T14:54:47"/>
    <d v="2026-07-25T00:00:00"/>
    <m/>
    <s v="REJECT_FCC"/>
    <s v="TLW"/>
    <s v="NO ADDON"/>
    <m/>
    <s v="DECLINE : Decline - Terlalu Lama Menunggu EVI PUSPITA EKASARI 40931150|MYDITA"/>
    <s v="HSI Bisnis Promo Ekosistem Hospitality &amp; Tourism PSB 70% - 50 Mbps"/>
    <s v="INDIBIZ"/>
    <m/>
    <m/>
    <d v="2026-07-25T13:00:00"/>
    <s v="2026-07-25 13:00:00|Tanggal pemasangan :25 JULI 2026 Jam pemasangan : 08.00 - 12.00 Info Tambahan : Hubungi pelanggan dulu sebelum ke lokasi terimakasih|DA7880|MYDITA"/>
    <m/>
    <m/>
    <m/>
    <e v="#NUM!"/>
    <e v="#NUM!"/>
    <x v="0"/>
  </r>
  <r>
    <n v="2511"/>
    <n v="1002531567"/>
    <n v="3"/>
    <x v="1"/>
    <n v="5"/>
    <s v="KEDIRI"/>
    <s v="KEDIRI"/>
    <s v="PAE"/>
    <s v="REG"/>
    <s v="AO"/>
    <x v="0"/>
    <m/>
    <s v="Completed (PS)"/>
    <s v="RBS-Regional 3"/>
    <d v="2026-08-17T19:45:03"/>
    <d v="2026-08-17T20:21:33"/>
    <n v="69366716"/>
    <m/>
    <n v="152639219425"/>
    <s v="KLINIK SEHAT TRADISIONAL"/>
    <s v="ODP-PAE-FU/28"/>
    <s v="WO061957463"/>
    <m/>
    <m/>
    <m/>
    <n v="112.2672221"/>
    <n v="-7.865049"/>
    <s v="MD|MYDB-20260814265427|SC20016/MC20202|KLINIK SEHAT TRADISIONAL|08213329614"/>
    <s v="MYDIGIBIZPARTNER"/>
    <m/>
    <m/>
    <m/>
    <m/>
    <m/>
    <m/>
    <m/>
    <m/>
    <s v="Management Janji"/>
    <s v="2026-08-16 08:00:00 | Tanggal Pemasangan : 16 Agustus 2026  Jam Pemasangan : 08:00 15:00  Info Tambahan : Hubungi pelanggan dulu sebelum ke lokasi terimakasih"/>
    <s v="FCC"/>
    <s v="17-08-2026 19:54:51"/>
    <m/>
    <m/>
    <s v="PS"/>
    <s v="PAE"/>
    <s v="NO ADDON"/>
    <n v="20260817"/>
    <s v="Completed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d v="2026-08-17T07:00:00"/>
    <s v="2026-08-16 08:00:00 | Tanggal Pemasangan : 16 Agustus 2026  Jam Pemasangan : 08:00 15:00  Info Tambahan : Hubungi pelanggan dulu sebelum ke lokasi terimakasih"/>
    <n v="2026"/>
    <n v="8"/>
    <n v="17"/>
    <d v="2026-08-17T00:00:00"/>
    <n v="-0.29166666666424135"/>
    <x v="1"/>
  </r>
  <r>
    <n v="2512"/>
    <n v="1002525504"/>
    <n v="3"/>
    <x v="3"/>
    <n v="5"/>
    <s v="MADURA"/>
    <s v="BANGKALAN"/>
    <s v="KML"/>
    <s v="REG"/>
    <s v="AO"/>
    <x v="0"/>
    <m/>
    <s v="102 | FOLLOW UP COMPLETED"/>
    <s v="RBS-Regional 3"/>
    <d v="2026-08-14T08:49:56"/>
    <d v="2026-08-18T13:16:32"/>
    <n v="69365643"/>
    <m/>
    <n v="152436202079"/>
    <s v="KOST BAROKAH"/>
    <s v="ODP-KML-FAC/64"/>
    <s v="WO061732289"/>
    <m/>
    <m/>
    <m/>
    <n v="112.72248449999999"/>
    <n v="-7.1712109000000002"/>
    <s v="|MN02600|/KOST BAROKAH/IMAM CHOSIIN/087755963068/mohfayrussofi1212@gmail.com/HSI Bisnis Promo HUT Telkom (1:1) 75 Mbps (Rp 415.000) PSB Rp 150.000/"/>
    <s v="Sales Force DBS"/>
    <m/>
    <m/>
    <m/>
    <m/>
    <m/>
    <m/>
    <m/>
    <m/>
    <s v="Management Janji"/>
    <s v="2026-08-15 08:00:00|Tanggal pemasangan : 15 AGUSTUS 2026 Jam pemasangan : pagi/siang Info Tambahan : Hubungi pelanggan dulu sebelum ke lokasi terima kasih|40010577|MYDITA"/>
    <s v="FCC"/>
    <s v="14-08-2026 09:10:50"/>
    <d v="2026-08-15T08:00:00"/>
    <s v="Kendala Pelanggan"/>
    <s v="REVOKE"/>
    <s v="KML"/>
    <s v="NO ADDON"/>
    <m/>
    <s v="Follow Up Revoke Completed, New Order ID : SC1002533087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5T08:00:00"/>
    <s v="2026-08-15 08:00:00|Tanggal pemasangan : 15 AGUSTUS 2026 Jam pemasangan : pagi/siang Info Tambahan : Hubungi pelanggan dulu sebelum ke lokasi terima kasih|40010577|MYDITA"/>
    <m/>
    <m/>
    <m/>
    <e v="#NUM!"/>
    <e v="#NUM!"/>
    <x v="0"/>
  </r>
  <r>
    <n v="2513"/>
    <n v="1002529602"/>
    <n v="3"/>
    <x v="3"/>
    <n v="5"/>
    <s v="SBY UTARA"/>
    <s v="LAMONGAN"/>
    <s v="BDG"/>
    <s v="REG"/>
    <s v="AO"/>
    <x v="0"/>
    <s v="1P INET"/>
    <s v="Completed (PS)"/>
    <s v="RBS-Regional 3"/>
    <d v="2026-08-16T12:49:56"/>
    <d v="2026-08-17T19:25:38"/>
    <n v="69367459"/>
    <m/>
    <n v="152448204711"/>
    <s v="KANTOR DESA DRAJAT"/>
    <s v="ODP-BDG-FE/124 FE/D10/124.01"/>
    <s v="WO061872596"/>
    <m/>
    <m/>
    <m/>
    <n v="112.387642"/>
    <n v="-6.8819189999999999"/>
    <s v="|MN00216|MYIA-062504554412/POI/hilmi adib/0881036108506/hilmiadib56@gmail.com"/>
    <s v="MYIB_ASSISTANT"/>
    <m/>
    <m/>
    <m/>
    <m/>
    <m/>
    <m/>
    <m/>
    <m/>
    <s v="Management Janji"/>
    <s v="2026-08-17 13:00:00 | Tanggal Pemasangan : 17 Agustus 2026 Jam Pemasangan : 08:00 13:00 Info Tambahan : Hubungi pelanggan dulu sebelum ke lokasi terimakasih"/>
    <s v="FCC"/>
    <s v="16-08-2026 12:55:02"/>
    <d v="2026-08-17T13:00:00"/>
    <s v="Kendala Pelanggan"/>
    <s v="PS"/>
    <s v="BDG"/>
    <s v="NO ADDON"/>
    <n v="20260817"/>
    <s v="Completed"/>
    <s v="HSI Bisnis Promo HUT Telkom PSB 70% - 75 Mbps"/>
    <s v="INDIBIZ"/>
    <m/>
    <m/>
    <d v="2026-08-17T13:00:00"/>
    <s v="2026-08-17 13:00:00 | Tanggal Pemasangan : 17 Agustus 2026 Jam Pemasangan : 08:00 13:00 Info Tambahan : Hubungi pelanggan dulu sebelum ke lokasi terimakasih"/>
    <n v="2026"/>
    <n v="8"/>
    <n v="17"/>
    <d v="2026-08-17T00:00:00"/>
    <n v="-0.54166666666424135"/>
    <x v="1"/>
  </r>
  <r>
    <n v="2514"/>
    <n v="1002516813"/>
    <n v="3"/>
    <x v="5"/>
    <n v="5"/>
    <s v="SINGARJA"/>
    <s v="GIANYAR"/>
    <s v="GIN"/>
    <s v="REG"/>
    <s v="AO"/>
    <x v="0"/>
    <m/>
    <s v="Completed (PS)"/>
    <s v="RBS-Regional 3"/>
    <d v="2026-08-10T08:29:46"/>
    <d v="2026-08-12T09:31:34"/>
    <n v="69362051"/>
    <m/>
    <n v="172407213194"/>
    <s v="SD NEGERI 1 MEDAHAN"/>
    <s v="ODP-GIN-FC/17"/>
    <s v="WO061361102"/>
    <m/>
    <m/>
    <m/>
    <n v="115.3355323"/>
    <n v="-8.5723724000000008"/>
    <s v="|MN02658|/PIC NI KOMANG AYU PRAMESTI/081977840045/sdn1medahan1952@gmail.com"/>
    <s v="Sales Force DBS"/>
    <m/>
    <m/>
    <m/>
    <m/>
    <m/>
    <m/>
    <m/>
    <m/>
    <s v="Management Janji"/>
    <s v="2026-08-11 08:00:00|Nama PIC : ibu pramesti No HP : 081977840045 Alt :  M Janji : (SELASA/11/AGUSTUS/2026) jam Pasang : 09:00 Note : hubungi pelanggan jika ingin kelokasi|40961371|MYDITA"/>
    <s v="FCC"/>
    <d v="2026-10-08T08:40:06"/>
    <d v="2026-08-11T08:00:00"/>
    <m/>
    <s v="PS"/>
    <s v="GIN"/>
    <s v="NO ADDON"/>
    <n v="2026081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08:00:00"/>
    <s v="2026-08-11 08:00:00|Nama PIC : ibu pramesti No HP : 081977840045 Alt :  M Janji : (SELASA/11/AGUSTUS/2026) jam Pasang : 09:00 Note : hubungi pelanggan jika ingin kelokasi|40961371|MYDITA"/>
    <n v="2026"/>
    <n v="8"/>
    <n v="12"/>
    <d v="2026-08-12T00:00:00"/>
    <n v="0.66666666666424135"/>
    <x v="1"/>
  </r>
  <r>
    <n v="2515"/>
    <n v="1002524688"/>
    <n v="3"/>
    <x v="2"/>
    <n v="4"/>
    <s v="YOGYAKARTA"/>
    <s v="SLEMAN"/>
    <s v="PKM"/>
    <s v="REG"/>
    <s v="AO"/>
    <x v="0"/>
    <s v="1P INET"/>
    <s v="Completed (PS)"/>
    <s v="RBS-Regional 3"/>
    <d v="2026-08-13T15:22:56"/>
    <d v="2026-08-14T18:00:22"/>
    <n v="69365345"/>
    <m/>
    <n v="146144119894"/>
    <s v="RUMAH WAKAF USMAN BIN AFFAN"/>
    <s v="ODP-PKM-FAB/02 FAB/D01/02.01"/>
    <s v="WO061683800"/>
    <m/>
    <m/>
    <m/>
    <n v="110.4179738"/>
    <n v="-7.7086901999999897"/>
    <s v="|MN02579|MYIA-084151612663/POI/SASONGKOJATi/081585200277/sjati2478@gmail.com"/>
    <s v="MYIB_ASSISTANT"/>
    <m/>
    <m/>
    <m/>
    <m/>
    <m/>
    <m/>
    <m/>
    <m/>
    <s v="Management Janji"/>
    <s v="2026-08-14 12:00:00 | Nama PIC : bapak sasongko No HP : 081585200277 No Alternatif : 088225461230 M Janji : 14/07/2026 Jam Pasang : Pagi NoteÃ‚Â :  Hubungi terlebih dahulu sebelum ke lokasi "/>
    <s v="FCC"/>
    <s v="13-08-2026 15:25:45"/>
    <d v="2026-08-14T12:00:00"/>
    <m/>
    <s v="PS"/>
    <s v="PKM"/>
    <s v="NO ADDON"/>
    <n v="20260814"/>
    <s v="Completed"/>
    <s v="HSI Bisnis Basic Promo HUT Telkom PSB 70% - 100 Mbps"/>
    <s v="INDIBIZ"/>
    <m/>
    <m/>
    <d v="2026-08-14T12:00:00"/>
    <s v="2026-08-14 12:00:00 | Nama PIC : bapak sasongko No HP : 081585200277 No Alternatif : 088225461230 M Janji : 14/07/2026 Jam Pasang : Pagi NoteÃ‚Â :  Hubungi terlebih dahulu sebelum ke lokasi "/>
    <n v="2026"/>
    <n v="8"/>
    <n v="14"/>
    <d v="2026-08-14T00:00:00"/>
    <n v="-0.5"/>
    <x v="1"/>
  </r>
  <r>
    <n v="2516"/>
    <n v="1002528303"/>
    <n v="3"/>
    <x v="2"/>
    <n v="4"/>
    <s v="YOGYAKARTA"/>
    <s v="INNER - YOGYA JATENG SELATAN"/>
    <s v="KBU"/>
    <s v="REG"/>
    <s v="AO"/>
    <x v="0"/>
    <m/>
    <s v="Completed (PS)"/>
    <s v="RBS-Regional 3"/>
    <d v="2026-08-15T13:12:42"/>
    <d v="2026-08-15T14:23:56"/>
    <n v="69364986"/>
    <m/>
    <n v="146113147015"/>
    <s v="CV MAJU JAYA ABADI"/>
    <s v="ODP-KBU-FCM/001"/>
    <s v="WO061824701"/>
    <m/>
    <m/>
    <m/>
    <n v="110.36206900000001"/>
    <n v="-7.7976720000000004"/>
    <s v="AMRBS/965966/DINA MENTARI/R3/YOGYAKARTA/PSB HSI BISNIS 1S 300 MBPS PROMO KHUSUS/ARLEN PUTRA SANJAYA/+628112570238/finance@bakpia25.com"/>
    <s v="Account Manager"/>
    <m/>
    <m/>
    <m/>
    <m/>
    <m/>
    <m/>
    <m/>
    <m/>
    <s v="Management Janji"/>
    <s v="2026-08-14 13:00:00|Tanggal pemasangan: 14/08/2026  Jam pemasangan : pagi / siang  Info Tambahan : Hubungi pelanggan dulu sebelum ke lokasi  terima kasih.|40951377|MYDITA"/>
    <s v="FCC"/>
    <s v="15-08-2026 13:39:51"/>
    <m/>
    <m/>
    <s v="PS"/>
    <s v="KBU"/>
    <s v="NO ADDON"/>
    <n v="2026081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5T07:00:00"/>
    <s v="2026-08-14 13:00:00|Tanggal pemasangan: 14/08/2026  Jam pemasangan : pagi / siang  Info Tambahan : Hubungi pelanggan dulu sebelum ke lokasi  terima kasih.|40951377|MYDITA"/>
    <n v="2026"/>
    <n v="8"/>
    <n v="15"/>
    <d v="2026-08-15T00:00:00"/>
    <n v="-0.29166666666424135"/>
    <x v="1"/>
  </r>
  <r>
    <n v="2517"/>
    <n v="1002529188"/>
    <n v="3"/>
    <x v="4"/>
    <n v="4"/>
    <s v="SEMARANG"/>
    <s v="INNER - SEMARANG JATENG UTARA"/>
    <s v="MJP"/>
    <s v="REG"/>
    <s v="AO"/>
    <x v="0"/>
    <m/>
    <s v="QC MIA - INVALID QUALITY CONTROL MIA"/>
    <s v="RBS-Regional 3"/>
    <d v="2026-08-16T07:08:44"/>
    <d v="2026-08-16T07:31:52"/>
    <n v="69367265"/>
    <m/>
    <n v="142410346160"/>
    <s v="PT. CIPTA KAYA WARNA (SPBU 4459520)"/>
    <s v="ODP-MJP-FCA/031"/>
    <m/>
    <m/>
    <m/>
    <m/>
    <n v="110.563886"/>
    <n v="-7.0405720000000001"/>
    <s v="AMRBS;406295;REG3;UKHIBUL MUKHSININ;ADI SULISTYO WIBOWO;WA 082220938883; SELULER Bisa ke 082229582249;PSB INDIBIZ 50MB 310K 150K"/>
    <s v="Account Manager"/>
    <m/>
    <m/>
    <m/>
    <m/>
    <m/>
    <m/>
    <m/>
    <m/>
    <m/>
    <m/>
    <m/>
    <s v="16-08-2026 07:10:14"/>
    <m/>
    <m/>
    <s v="QC1"/>
    <s v="MJP"/>
    <s v="NO ADDON"/>
    <m/>
    <s v="QC MIA - INVALID QUALITY CONTROL MIA - Tanda Tangan Berbeda - upload ulang ttd digital sesuai KTP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2518"/>
    <n v="1002524422"/>
    <n v="3"/>
    <x v="4"/>
    <n v="4"/>
    <s v="SEMARANG"/>
    <s v="KENDAL"/>
    <s v="SKR"/>
    <s v="REG"/>
    <s v="AO"/>
    <x v="0"/>
    <s v="1P INET"/>
    <s v="Completed (PS)"/>
    <s v="RBS-Regional 3"/>
    <d v="2026-08-13T14:10:57"/>
    <d v="2026-08-14T21:04:10"/>
    <n v="69365233"/>
    <m/>
    <n v="141409102268"/>
    <s v="Istana mart"/>
    <s v="ODP-SKR-FA/080 FA/D07/080.01"/>
    <s v="WO061674522"/>
    <m/>
    <m/>
    <m/>
    <n v="110.04906941811601"/>
    <n v="-7.0864599348386497"/>
    <s v="|MN01684|MYIA-094557087213/POI/Ayuq astuti/081326837346/setiyonoarif902@gmail.com"/>
    <s v="MYIB_ASSISTANT"/>
    <m/>
    <m/>
    <m/>
    <m/>
    <m/>
    <m/>
    <m/>
    <m/>
    <s v="Management Janji"/>
    <s v="2026-08-14 13:00:00 | Tanggal pemasangan: 14/08/2026 Jam pemasangan : pagi / siang Info Tambahan : Hubungi pelanggan dulu sebelum ke lokasi terima kasih."/>
    <s v="FCC"/>
    <s v="13-08-2026 14:39:50"/>
    <d v="2026-08-14T13:00:00"/>
    <m/>
    <s v="PS"/>
    <s v="SKR"/>
    <s v="NO ADDON"/>
    <n v="20260814"/>
    <s v="Completed"/>
    <s v="HSI Bisnis Promo HUT Telkom PSB 70% - 150 Mbps"/>
    <s v="INDIBIZ"/>
    <m/>
    <m/>
    <d v="2026-08-14T13:00:00"/>
    <s v="2026-08-14 13:00:00 | Tanggal pemasangan: 14/08/2026 Jam pemasangan : pagi / siang Info Tambahan : Hubungi pelanggan dulu sebelum ke lokasi terima kasih."/>
    <n v="2026"/>
    <n v="8"/>
    <n v="14"/>
    <d v="2026-08-14T00:00:00"/>
    <n v="-0.54166666666424135"/>
    <x v="1"/>
  </r>
  <r>
    <n v="2519"/>
    <n v="1002525644"/>
    <n v="3"/>
    <x v="6"/>
    <n v="5"/>
    <s v="JEMBER"/>
    <s v="JEMBER"/>
    <s v="KLT"/>
    <s v="REG"/>
    <s v="AO"/>
    <x v="0"/>
    <s v="1P INET"/>
    <s v="Completed (PS)"/>
    <s v="RBS-Regional 3"/>
    <d v="2026-08-14T09:32:56"/>
    <d v="2026-08-15T12:47:35"/>
    <n v="69365701"/>
    <m/>
    <n v="152538203666"/>
    <s v="TOKO UFAIRA"/>
    <s v="ODP-KLT-FE/10 FE/D01/10.01"/>
    <s v="WO061721489"/>
    <m/>
    <m/>
    <m/>
    <n v="113.890311"/>
    <n v="-8.0999970000000001"/>
    <s v="|MC30027|MYIA-069701614193/POI/FAHRUL AQIL HIDAYATULLAH/085258896476/aqilfairul594@gmail.com"/>
    <s v="MYIB_ASSISTANT"/>
    <m/>
    <m/>
    <m/>
    <m/>
    <m/>
    <m/>
    <m/>
    <m/>
    <s v="Management Janji"/>
    <s v="2026-08-15 08:00:00 | M Janji : (15/08/2026) jam Pasang : 09:00 Note : hubungi pelanggan jika ingin kelokasi"/>
    <s v="FCC"/>
    <s v="14-08-2026 09:40:20"/>
    <d v="2026-08-15T08:00:00"/>
    <m/>
    <s v="PS"/>
    <s v="KLT"/>
    <s v="NETMONK"/>
    <n v="20260815"/>
    <s v="Completed"/>
    <s v="HSI Bisnis Bundling Netmonk PSB 70% Promo - 200 Mbps"/>
    <s v="INDIBIZ"/>
    <m/>
    <m/>
    <d v="2026-08-15T08:00:00"/>
    <s v="2026-08-15 08:00:00 | M Janji : (15/08/2026) jam Pasang : 09:00 Note : hubungi pelanggan jika ingin kelokasi"/>
    <n v="2026"/>
    <n v="8"/>
    <n v="15"/>
    <d v="2026-08-15T00:00:00"/>
    <n v="-0.33333333333575865"/>
    <x v="1"/>
  </r>
  <r>
    <n v="2520"/>
    <n v="1002511405"/>
    <n v="3"/>
    <x v="3"/>
    <n v="5"/>
    <s v="SBY UTARA"/>
    <s v="TANDES"/>
    <s v="KLN"/>
    <s v="REG"/>
    <s v="AO"/>
    <x v="0"/>
    <s v="1P INET"/>
    <s v="Completed (PS)"/>
    <s v="RBS-Regional 3"/>
    <d v="2026-08-06T07:38:56"/>
    <d v="2026-08-10T13:36:09"/>
    <n v="69359530"/>
    <m/>
    <n v="152418250708"/>
    <s v="PT. EVOSALVO"/>
    <s v="ODP-TDS-FDM/07 FDM/D01/07.01"/>
    <s v="WO061034601"/>
    <m/>
    <m/>
    <m/>
    <n v="112.6863508"/>
    <n v="-7.2367782999999903"/>
    <s v="|MN01401|MYIA-057377579385/POI/FIA/081338384647/zulfia.n@everseikogroup.com"/>
    <s v="MYIB_ASSISTANT"/>
    <m/>
    <m/>
    <m/>
    <m/>
    <m/>
    <m/>
    <m/>
    <m/>
    <s v="Management Janji"/>
    <s v="2026-08-11 08:00:00 | Nama PIC : Fia No HP : 081338384647 Alt :  M Janji : 07/08/2026 Jam Pasang : 08.00 - 13:00  NoteÃ‚Â :  hubungi terlebih dahulu sebelum kelokasi"/>
    <s v="FCC"/>
    <d v="2026-06-08T07:40:01"/>
    <d v="2026-08-11T08:00:00"/>
    <m/>
    <s v="PS"/>
    <s v="KLN"/>
    <s v="NO ADDON"/>
    <n v="20260810"/>
    <s v="Completed"/>
    <s v="HSI Bisnis Promo HUT Telkom PSB 70% - 200 Mbps"/>
    <s v="INDIBIZ"/>
    <m/>
    <m/>
    <d v="2026-08-11T08:00:00"/>
    <s v="2026-08-11 08:00:00 | Nama PIC : Fia No HP : 081338384647 Alt :  M Janji : 07/08/2026 Jam Pasang : 08.00 - 13:00  NoteÃ‚Â :  hubungi terlebih dahulu sebelum kelokasi"/>
    <n v="2026"/>
    <n v="8"/>
    <n v="10"/>
    <d v="2026-08-10T00:00:00"/>
    <n v="-1.3333333333357587"/>
    <x v="1"/>
  </r>
  <r>
    <n v="2521"/>
    <n v="1002519391"/>
    <n v="3"/>
    <x v="4"/>
    <n v="4"/>
    <s v="PEKALONGAN"/>
    <s v="PEMALANG"/>
    <s v="PML"/>
    <s v="REG"/>
    <s v="AO"/>
    <x v="0"/>
    <s v="1P INET"/>
    <s v="98 | OSS - CANCEL COMPLETE"/>
    <s v="RBS-Regional 3"/>
    <d v="2026-08-11T10:55:57"/>
    <d v="2026-08-13T08:39:29"/>
    <n v="69363041"/>
    <m/>
    <n v="142278112666"/>
    <s v="EURO CELL"/>
    <s v="ODP-PML-FAV/008 FAV/D02/008.01"/>
    <s v="WO061476618"/>
    <m/>
    <m/>
    <m/>
    <n v="109.331064"/>
    <n v="-6.9062650000000003"/>
    <s v="|MN02086|MYIA-030209656661/POI/Khamim/082322332230/kamtaipa@gmail.com"/>
    <s v="MYIB_ASSISTANT"/>
    <m/>
    <m/>
    <m/>
    <m/>
    <m/>
    <m/>
    <m/>
    <m/>
    <s v="Management Janji"/>
    <s v="2026-08-12 08:00:00 | Nama PIC : BAPAK KHAMIM No HP : 082322332230 No Alternatif : M Janji : 12/07/2026 Jam Pasang : Pagi NoteÃ‚Â :  Hubungi terlebih dahulu sebelum ke lokasi "/>
    <s v="FCC"/>
    <d v="2026-11-08T11:10:21"/>
    <d v="2026-08-12T08:00:00"/>
    <s v="Kendala Pelanggan"/>
    <s v="CANCEL"/>
    <s v="PML"/>
    <s v="NO ADDON"/>
    <m/>
    <s v="Cancel Completed"/>
    <s v="HSI Bisnis Promo HUT Telkom PSB 70% - 100 Mbps Dual Band"/>
    <s v="INDIBIZ"/>
    <m/>
    <m/>
    <d v="2026-08-12T08:00:00"/>
    <s v="2026-08-12 08:00:00 | Nama PIC : BAPAK KHAMIM No HP : 082322332230 No Alternatif : M Janji : 12/07/2026 Jam Pasang : Pagi NoteÃ‚Â :  Hubungi terlebih dahulu sebelum ke lokasi "/>
    <m/>
    <m/>
    <m/>
    <e v="#NUM!"/>
    <e v="#NUM!"/>
    <x v="0"/>
  </r>
  <r>
    <n v="2522"/>
    <n v="1002512799"/>
    <n v="3"/>
    <x v="2"/>
    <n v="4"/>
    <s v="YOGYAKARTA"/>
    <s v="SLEMAN"/>
    <s v="GOD"/>
    <s v="REG"/>
    <s v="AO"/>
    <x v="0"/>
    <m/>
    <s v="FCC - HD1A - PROGRESS"/>
    <s v="RBS-Regional 3"/>
    <d v="2026-08-06T15:02:43"/>
    <d v="2026-08-06T15:04:38"/>
    <n v="69360084"/>
    <m/>
    <n v="146136128911"/>
    <s v="Jaringan Multimedia Indonesia"/>
    <m/>
    <m/>
    <m/>
    <m/>
    <m/>
    <n v="110.249332241266"/>
    <n v="-7.8075403090454598"/>
    <s v="AMRBS/403103/ANISA DWIARYANI/R3/YOGYAKARTA/PSB HSI BISNIS BASIC 1S 50 MBPS PROMO HUT TELKOM 1:2/Jaringan Multimedia Indonesia/081229749275 081804098210/johanfirdi@gmail.com"/>
    <s v="Amex"/>
    <m/>
    <m/>
    <m/>
    <m/>
    <m/>
    <m/>
    <m/>
    <m/>
    <m/>
    <m/>
    <m/>
    <d v="2026-06-08T15:25:44"/>
    <m/>
    <m/>
    <s v="FCC"/>
    <s v="GOD"/>
    <s v="NO ADDON"/>
    <m/>
    <s v="MYDITA RBS - HD1A - PROGRESS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m/>
    <m/>
    <m/>
    <m/>
    <m/>
    <e v="#NUM!"/>
    <e v="#NUM!"/>
    <x v="0"/>
  </r>
  <r>
    <n v="2523"/>
    <n v="1002523448"/>
    <n v="3"/>
    <x v="2"/>
    <n v="4"/>
    <s v="YOGYAKARTA"/>
    <s v="INNER - YOGYA JATENG SELATAN"/>
    <s v="PGR"/>
    <s v="REG"/>
    <s v="AO"/>
    <x v="0"/>
    <s v="2P INET + VOICE"/>
    <s v="102 | FOLLOW UP COMPLETED"/>
    <s v="RBS-Regional 3"/>
    <d v="2026-08-13T09:19:57"/>
    <d v="2026-08-13T14:58:35"/>
    <n v="69364787"/>
    <n v="2745060873"/>
    <n v="141114227918"/>
    <s v="MATARAM VILLA JOGJA / LANGKAH BERSAMA PROPERTY"/>
    <s v="ODP-PGR-FAX/024 FAX/D02/024.01"/>
    <s v="WO061642751"/>
    <m/>
    <m/>
    <m/>
    <n v="110.357856"/>
    <n v="-7.8092240000000004"/>
    <s v="|MC80054|MYIA-032362016126/POI/A ISYAD KAMALI/081615640174/mataramvillajogja@gmail.com"/>
    <s v="MYIB_ASSISTANT"/>
    <m/>
    <m/>
    <m/>
    <m/>
    <m/>
    <m/>
    <m/>
    <m/>
    <s v="Management Janji"/>
    <s v="2026-08-14 08:00:00 | telp : 081615640174 M Janji : (14/08/2026) jam Pasang : 09:00 Note : hubungi pelanggan jika ingin kelokasi"/>
    <s v="FCC"/>
    <s v="13-08-2026 09:40:08"/>
    <d v="2026-08-14T08:00:00"/>
    <m/>
    <s v="REVOKE"/>
    <s v="PGR"/>
    <s v="NO ADDON"/>
    <m/>
    <s v="Follow Up Revoke Completed, New Order ID : SC1002524600"/>
    <s v="HSI Bisnis Basic Bundling Phone PSB 70% - Free 800 Menit Promo - 100 Mbps"/>
    <s v="INDIBIZ"/>
    <m/>
    <m/>
    <d v="2026-08-14T08:00:00"/>
    <s v="2026-08-14 08:00:00 | telp : 081615640174 M Janji : (14/08/2026) jam Pasang : 09:00 Note : hubungi pelanggan jika ingin kelokasi"/>
    <m/>
    <m/>
    <m/>
    <e v="#NUM!"/>
    <e v="#NUM!"/>
    <x v="0"/>
  </r>
  <r>
    <n v="2524"/>
    <n v="1002517816"/>
    <n v="3"/>
    <x v="1"/>
    <n v="5"/>
    <s v="MADIUN"/>
    <s v="MADIUN"/>
    <s v="UTR"/>
    <s v="REG"/>
    <s v="AO"/>
    <x v="0"/>
    <m/>
    <s v="Completed (PS)"/>
    <s v="RBS-Regional 3"/>
    <d v="2026-08-10T13:41:32"/>
    <d v="2026-08-10T16:47:44"/>
    <n v="69359801"/>
    <m/>
    <n v="152630205415"/>
    <s v="SPBU 54.631.06"/>
    <s v="ODP-UTR-FD/55"/>
    <s v="WO061401842"/>
    <m/>
    <m/>
    <m/>
    <n v="111.5326754"/>
    <n v="-7.7295334999999996"/>
    <s v="|MN00265|MYIA-060859571947/POI/ROBBY PERMANA PUTRA/089619618698/spbu5463106@gmail.com"/>
    <s v="MYDIGIBIZPARTNER"/>
    <m/>
    <m/>
    <m/>
    <m/>
    <m/>
    <m/>
    <m/>
    <m/>
    <s v="Management Janji"/>
    <s v="2026-08-07 08:00:00 | Jam pemasangan : 12.00  Info Tambahan : Hubungi pelanggan dulu sebelum ke lokasi  terimakasih "/>
    <s v="FCC"/>
    <d v="2026-10-08T13:54:44"/>
    <m/>
    <m/>
    <s v="PS"/>
    <s v="UTR"/>
    <s v="NO ADDON"/>
    <n v="20260810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0T07:00:00"/>
    <s v="2026-08-07 08:00:00 | Jam pemasangan : 12.00  Info Tambahan : Hubungi pelanggan dulu sebelum ke lokasi  terimakasih "/>
    <n v="2026"/>
    <n v="8"/>
    <n v="10"/>
    <d v="2026-08-10T00:00:00"/>
    <n v="-0.29166666666424135"/>
    <x v="1"/>
  </r>
  <r>
    <n v="2525"/>
    <n v="1002505626"/>
    <n v="3"/>
    <x v="4"/>
    <n v="4"/>
    <s v="PEKALONGAN"/>
    <s v="TEGAL"/>
    <s v="TEG"/>
    <s v="REG"/>
    <s v="AO"/>
    <x v="0"/>
    <m/>
    <s v="Completed (PS)"/>
    <s v="RBS-Regional 3"/>
    <d v="2026-08-03T09:34:20"/>
    <d v="2026-08-04T13:17:35"/>
    <n v="69357235"/>
    <m/>
    <n v="142212126634"/>
    <s v="SMP NEGERI 2 KRAMAT"/>
    <s v="ODP-TEG-FAG/019"/>
    <s v="WO060798507"/>
    <m/>
    <m/>
    <m/>
    <n v="109.189907312393"/>
    <n v="-6.89574875935919"/>
    <s v="AMRBS;403095;REG3;BAYU;085100296564;HSI 1S 100MB;535K;PIC 082325252001"/>
    <s v="Account Manager"/>
    <m/>
    <m/>
    <m/>
    <m/>
    <m/>
    <m/>
    <m/>
    <m/>
    <s v="Management Janji"/>
    <s v="2026-08-04 13:00:00|No Hp Pic : 082325252001 No alt : - Jam Pemasangan : pagi/ siang Tanggal Pemasangan : 04/08/2026 hub sebelum ke lokasi|40961370|MYDITA"/>
    <s v="FCC"/>
    <d v="2026-03-08T09:40:13"/>
    <d v="2026-08-04T13:00:00"/>
    <m/>
    <s v="PS"/>
    <s v="TEG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13:00:00"/>
    <s v="2026-08-04 13:00:00|No Hp Pic : 082325252001 No alt : - Jam Pemasangan : pagi/ siang Tanggal Pemasangan : 04/08/2026 hub sebelum ke lokasi|40961370|MYDITA"/>
    <n v="2026"/>
    <n v="8"/>
    <n v="4"/>
    <d v="2026-08-04T00:00:00"/>
    <n v="-0.54166666666424135"/>
    <x v="1"/>
  </r>
  <r>
    <n v="2526"/>
    <n v="1002520723"/>
    <n v="3"/>
    <x v="6"/>
    <n v="5"/>
    <s v="SIDOARJO"/>
    <s v="MOJOKERTO"/>
    <s v="MIP"/>
    <s v="REG"/>
    <s v="AO"/>
    <x v="0"/>
    <m/>
    <s v="Completed (PS)"/>
    <s v="RBS-Regional 3"/>
    <d v="2026-08-11T16:26:24"/>
    <d v="2026-08-13T10:53:58"/>
    <n v="69363633"/>
    <n v="3215215032"/>
    <n v="152313204940"/>
    <s v="GUDANG JMB"/>
    <s v="ODP-MIP-FA/36"/>
    <s v="WO061615816"/>
    <m/>
    <m/>
    <m/>
    <n v="112.46213590000001"/>
    <n v="-7.4041848999999997"/>
    <s v="|MC30111|/MOCH IMRON AFANDI /85732366110/imronafandi048@gmail.com"/>
    <s v="Sales Force DBS"/>
    <m/>
    <m/>
    <m/>
    <m/>
    <m/>
    <m/>
    <m/>
    <m/>
    <s v="Management Janji"/>
    <s v="2026-08-13 13:00:00|Nama Pic : BP FANDI No Hp Pic : 085732366110 Jam Pemasangan : 08:00 - 12.00 Tanggal Pemasangan : KAMIS 13 AGUSTUS 2026 Info Tambahan : Hubungi pelanggan sebelum datang ke lokasi|40961370|MYDITA"/>
    <s v="FCC"/>
    <d v="2026-11-08T16:39:47"/>
    <d v="2026-08-13T13:00:00"/>
    <m/>
    <s v="PS"/>
    <s v="MIP"/>
    <s v="NO ADDON"/>
    <n v="20260813"/>
    <s v="Completed"/>
    <s v="- BWY DL;BWY DL ~ Saluran Dua Arah(BothWay)[0]  - E23053;E23053 ~ ES23 - Paket HSI Bisnis  Phone (PHONE)[0]  - E23053~null~44864;E23053||11||Abodemen 0[0]  - E23053~null~E23053_IN800;IN800 ~ Free Lokal dan SLJJ 800 Menit ~ E23053[40000]  - 11_11446;Biaya "/>
    <s v="INDIBIZ"/>
    <m/>
    <m/>
    <d v="2026-08-13T13:00:00"/>
    <s v="2026-08-13 13:00:00|Nama Pic : BP FANDI No Hp Pic : 085732366110 Jam Pemasangan : 08:00 - 12.00 Tanggal Pemasangan : KAMIS 13 AGUSTUS 2026 Info Tambahan : Hubungi pelanggan sebelum datang ke lokasi|40961370|MYDITA"/>
    <n v="2026"/>
    <n v="8"/>
    <n v="13"/>
    <d v="2026-08-13T00:00:00"/>
    <n v="-0.54166666666424135"/>
    <x v="1"/>
  </r>
  <r>
    <n v="2527"/>
    <n v="1002519686"/>
    <n v="3"/>
    <x v="2"/>
    <n v="4"/>
    <s v="PURWOKERTO"/>
    <s v="PURWOKERTO"/>
    <s v="PWT"/>
    <s v="REG"/>
    <s v="AO"/>
    <x v="0"/>
    <m/>
    <s v="CANCEL COMPLETED"/>
    <s v="RBS-Regional 3"/>
    <d v="2026-08-11T12:09:13"/>
    <d v="2026-08-15T02:01:22"/>
    <n v="69363227"/>
    <m/>
    <n v="146303609809"/>
    <s v="SMP NEGERI 1 KEMBARAN"/>
    <s v="ODP-PWT-FBK/003"/>
    <m/>
    <m/>
    <m/>
    <m/>
    <n v="109.286965728835"/>
    <n v="-7.4079166893025699"/>
    <s v="PSB;MN02713;SMP NEGERI 1 KEMBARAN;082134062273;PSB HSI BISNIS 300MBPS PROMO ULTAH TELKOM;smpnegeri01kembaran@gmail.com;BACHTIAR;-7.4079166893025725, 109.28696572883577"/>
    <s v="MYDIGIBIZPARTNER"/>
    <m/>
    <m/>
    <m/>
    <m/>
    <m/>
    <m/>
    <m/>
    <m/>
    <m/>
    <m/>
    <m/>
    <d v="2026-11-08T12:10:44"/>
    <m/>
    <m/>
    <s v="REJECT_FCC"/>
    <s v="PWT"/>
    <s v="NO ADDON"/>
    <m/>
    <s v="Order dicancel oleh SYSTEM remark : CANCEL ORDER by System : pelanggan belum melakukan upload dokumen melebihi 3 hari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s v="Order dicancel oleh SYSTEM remark : CANCEL ORDER by System : pelanggan belum melakukan upload dokumen melebihi 3 hari"/>
    <m/>
    <m/>
    <m/>
    <m/>
    <m/>
    <e v="#NUM!"/>
    <e v="#NUM!"/>
    <x v="0"/>
  </r>
  <r>
    <n v="2528"/>
    <n v="1002514242"/>
    <n v="3"/>
    <x v="6"/>
    <n v="5"/>
    <s v="JEMBER"/>
    <s v="BANYUWANGI"/>
    <s v="GEN"/>
    <s v="REG"/>
    <s v="AO"/>
    <x v="0"/>
    <s v="1P INET"/>
    <s v="Completed (PS)"/>
    <s v="RBS-Regional 3"/>
    <d v="2026-08-07T10:58:56"/>
    <d v="2026-08-08T12:27:39"/>
    <n v="69360576"/>
    <m/>
    <n v="152519203436"/>
    <s v="ES TELLER CANGAAN"/>
    <s v="ODP-GEN-FF/91 FF/D03/91.01"/>
    <s v="WO061147136"/>
    <m/>
    <m/>
    <m/>
    <n v="114.1615197"/>
    <n v="-8.3713940000000004"/>
    <s v="MD|MYDB-20260807264615|DC30004/MC30050|ES TELLER CANGAAN|085196907621"/>
    <s v="MYDIGIBIZPARTNER"/>
    <m/>
    <m/>
    <m/>
    <m/>
    <m/>
    <m/>
    <m/>
    <m/>
    <s v="Management Janji"/>
    <s v="2026-08-08 13:00:00 | Nama : BP MUHAMAD ANDIK HARIYANTO No Hp : 085196907621 No Alt :  Tgl Pemasangan : 08 Agustus 2026 Interval : SIANG Note : Hubungi pelanggan terlebih dahulu"/>
    <s v="FCC"/>
    <d v="2026-07-08T11:10:29"/>
    <d v="2026-08-08T13:00:00"/>
    <m/>
    <s v="PS"/>
    <s v="GEN"/>
    <s v="NETMONK"/>
    <n v="20260808"/>
    <s v="Completed"/>
    <s v="HSI Bisnis Bundling Netmonk Promo 2026 PSB 70% - 150 Mbps"/>
    <s v="INDIBIZ"/>
    <m/>
    <m/>
    <d v="2026-08-08T13:00:00"/>
    <s v="2026-08-08 13:00:00 | Nama : BP MUHAMAD ANDIK HARIYANTO No Hp : 085196907621 No Alt :  Tgl Pemasangan : 08 Agustus 2026 Interval : SIANG Note : Hubungi pelanggan terlebih dahulu"/>
    <n v="2026"/>
    <n v="8"/>
    <n v="8"/>
    <d v="2026-08-08T00:00:00"/>
    <n v="-0.54166666666424135"/>
    <x v="1"/>
  </r>
  <r>
    <n v="2529"/>
    <n v="1002516163"/>
    <n v="3"/>
    <x v="1"/>
    <n v="5"/>
    <s v="KEDIRI"/>
    <s v="TULUNGAGUNG"/>
    <s v="TUL"/>
    <s v="REG"/>
    <s v="AO"/>
    <x v="0"/>
    <s v="1P INET"/>
    <s v="102 | FOLLOW UP COMPLETED"/>
    <s v="RBS-Regional 3"/>
    <d v="2026-08-08T16:37:56"/>
    <d v="2026-08-10T11:12:23"/>
    <n v="69361598"/>
    <m/>
    <n v="152606246410"/>
    <s v="SPBU 54.662.22 TULUNGAGUNG"/>
    <s v="ODP-TUL-FS/06 FS/D02/06.01"/>
    <s v="WO061281049"/>
    <m/>
    <m/>
    <m/>
    <n v="111.87048928221"/>
    <n v="-8.0452815348623403"/>
    <s v="|MN00418|MYIA-036256364083/POI/YUDA ROCHMANSYAH /085161151181/spbu5466222tulungagung@gmail.com"/>
    <s v="MYIB_ASSISTANT"/>
    <m/>
    <m/>
    <m/>
    <m/>
    <m/>
    <m/>
    <m/>
    <m/>
    <s v="Management Janji"/>
    <s v="2026-08-09 13:00:00 | Nama Pic : bp YUDA  No Hp Pic : 085161151181 No alt : - Jam Pemasangan : pagi  Tanggal Pemasangan : 9 Agustus 2026"/>
    <s v="FCC"/>
    <d v="2026-08-08T16:40:10"/>
    <d v="2026-08-09T13:00:00"/>
    <m/>
    <s v="REVOKE"/>
    <s v="TUL"/>
    <s v="NO ADDON"/>
    <m/>
    <s v="Follow Up Revoke Completed, New Order ID : SC1002517372"/>
    <s v="HSI Bisnis Promo HUT Telkom PSB 70% - 75 Mbps"/>
    <s v="INDIBIZ"/>
    <m/>
    <m/>
    <d v="2026-08-09T13:00:00"/>
    <s v="2026-08-09 13:00:00 | Nama Pic : bp YUDA  No Hp Pic : 085161151181 No alt : - Jam Pemasangan : pagi  Tanggal Pemasangan : 9 Agustus 2026"/>
    <m/>
    <m/>
    <m/>
    <e v="#NUM!"/>
    <e v="#NUM!"/>
    <x v="0"/>
  </r>
  <r>
    <n v="2530"/>
    <n v="1002525157"/>
    <n v="3"/>
    <x v="2"/>
    <n v="4"/>
    <s v="PURWOKERTO"/>
    <s v="PURWOKERTO"/>
    <s v="AJB"/>
    <s v="REG"/>
    <s v="AO"/>
    <x v="0"/>
    <m/>
    <s v="Completed (PS)"/>
    <s v="RBS-Regional 3"/>
    <d v="2026-08-13T17:51:26"/>
    <d v="2026-08-13T20:05:04"/>
    <n v="69362958"/>
    <m/>
    <n v="143387116072"/>
    <s v="SPBU PERTAMINA 44.531.20 JAMBU"/>
    <s v="ODP-AJB-FW/001"/>
    <s v="WO061699281"/>
    <m/>
    <m/>
    <m/>
    <n v="109.062558"/>
    <n v="-7.4956230000000001"/>
    <s v="|MC00213|MYIA-033355129640/POI/WARNO/081327377920/spbu.jambu@yahoo.co.id"/>
    <s v="Sales Profesional"/>
    <m/>
    <m/>
    <m/>
    <m/>
    <m/>
    <m/>
    <m/>
    <m/>
    <s v="Management Janji"/>
    <s v="2026-08-12 08:00:00 | M Janji : (12/08/2026)  jam Pasang : 09:00  Note : hubungi pelanggan jika ingin kelokasi  "/>
    <s v="FCC"/>
    <s v="13-08-2026 17:55:20"/>
    <m/>
    <m/>
    <s v="PS"/>
    <s v="AJB"/>
    <s v="NO ADDON"/>
    <n v="20260813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13T07:00:00"/>
    <s v="2026-08-12 08:00:00 | M Janji : (12/08/2026)  jam Pasang : 09:00  Note : hubungi pelanggan jika ingin kelokasi  "/>
    <n v="2026"/>
    <n v="8"/>
    <n v="13"/>
    <d v="2026-08-13T00:00:00"/>
    <n v="-0.29166666666424135"/>
    <x v="1"/>
  </r>
  <r>
    <n v="2531"/>
    <n v="1002524427"/>
    <n v="3"/>
    <x v="4"/>
    <n v="4"/>
    <s v="PEKALONGAN"/>
    <s v="SLAWI"/>
    <s v="BLU"/>
    <s v="REG"/>
    <s v="AO"/>
    <x v="0"/>
    <m/>
    <s v="Completed (PS)"/>
    <s v="RBS-Regional 3"/>
    <d v="2026-08-13T14:14:12"/>
    <d v="2026-08-13T18:24:19"/>
    <n v="69364532"/>
    <m/>
    <n v="142206131321"/>
    <s v="SPBU TUWEL 44.52423"/>
    <s v="ODP-BLU-FJ/026"/>
    <s v="WO061675526"/>
    <m/>
    <m/>
    <m/>
    <n v="109.150856"/>
    <n v="-7.1566169999999998"/>
    <s v="MD|MYDB-20260811265026|DN00001/MN00347|SPBU TUWEL 44.52423|085802727675"/>
    <s v="MYDIGIBIZPARTNER"/>
    <m/>
    <m/>
    <m/>
    <m/>
    <m/>
    <m/>
    <m/>
    <m/>
    <s v="Management Janji"/>
    <s v="2026-08-13 13:00:00 | Tanggal Pemasangan : 13 Agustus 2026  Jam Pemasangan : 08:00 13:00  Info Tambahan : Hubungi pelanggan dulu sebelum ke lokasi terimakasih"/>
    <s v="FCC"/>
    <s v="13-08-2026 14:39:50"/>
    <m/>
    <m/>
    <s v="PS"/>
    <s v="BLU"/>
    <s v="NO ADDON"/>
    <n v="20260813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3T07:00:00"/>
    <s v="2026-08-13 13:00:00 | Tanggal Pemasangan : 13 Agustus 2026  Jam Pemasangan : 08:00 13:00  Info Tambahan : Hubungi pelanggan dulu sebelum ke lokasi terimakasih"/>
    <n v="2026"/>
    <n v="8"/>
    <n v="13"/>
    <d v="2026-08-13T00:00:00"/>
    <n v="-0.29166666666424135"/>
    <x v="1"/>
  </r>
  <r>
    <n v="2532"/>
    <n v="1002532824"/>
    <n v="3"/>
    <x v="0"/>
    <n v="5"/>
    <s v="KUPANG"/>
    <s v="ENDE"/>
    <s v="END"/>
    <s v="REG"/>
    <s v="AO"/>
    <x v="0"/>
    <s v="1P INET"/>
    <s v="MIE - SEND SURVEY"/>
    <s v="RBS-Regional 3"/>
    <d v="2026-08-18T11:40:56"/>
    <d v="2026-08-18T11:42:01"/>
    <n v="69368812"/>
    <m/>
    <n v="172506789046"/>
    <s v="KOPDIT SERVIAM BHAKTI MANDIRI"/>
    <s v="ODP-END-FB/03 FB/D02/03.01"/>
    <s v="WO061993800"/>
    <m/>
    <m/>
    <m/>
    <n v="121.6622928"/>
    <n v="-8.8443100999999995"/>
    <s v="|MC40144|MYIA-084278898875/POI/KLEMENS LAE/081236757735/kopditserviamende17@gmail.com"/>
    <s v="MYIB_ASSISTANT"/>
    <m/>
    <m/>
    <m/>
    <m/>
    <m/>
    <m/>
    <m/>
    <m/>
    <s v="Management Janji"/>
    <s v="2026-08-20 08:00:00 | Nama : BP KLEMENS LAE No Hp : 081236757735 No Alt :  Tgl Pemasangan : 19 Agustus 2026 Interval : SIANG Note : Hubungi pelanggan terlebih dahulu"/>
    <s v="FCC"/>
    <s v="18-08-2026 11:54:51"/>
    <d v="2026-08-20T08:00:00"/>
    <m/>
    <s v="SURVEY_NEW_MANJA"/>
    <s v="END"/>
    <s v="NO ADDON"/>
    <m/>
    <s v="MIE - SEND SURVEY"/>
    <s v="HSI Bisnis Promo HUT Telkom PSB 70% - 75 Mbps"/>
    <s v="INDIBIZ"/>
    <m/>
    <m/>
    <d v="2026-08-20T08:00:00"/>
    <s v="2026-08-20 08:00:00 | Nama : BP KLEMENS LAE No Hp : 081236757735 No Alt :  Tgl Pemasangan : 19 Agustus 2026 Interval : SIANG Note : Hubungi pelanggan terlebih dahulu"/>
    <m/>
    <m/>
    <m/>
    <e v="#NUM!"/>
    <e v="#NUM!"/>
    <x v="0"/>
  </r>
  <r>
    <n v="2533"/>
    <n v="1002514969"/>
    <n v="3"/>
    <x v="4"/>
    <n v="4"/>
    <s v="PEKALONGAN"/>
    <s v="BREBES"/>
    <s v="KTM"/>
    <s v="REG"/>
    <s v="AO"/>
    <x v="0"/>
    <s v="1P INET"/>
    <s v="102 | FOLLOW UP COMPLETED"/>
    <s v="RBS-Regional 3"/>
    <d v="2026-08-07T15:04:57"/>
    <d v="2026-08-10T16:36:36"/>
    <n v="69360947"/>
    <m/>
    <n v="142214106567"/>
    <s v="SPPG KARANGMALANG"/>
    <s v="ODP-KTM-FU/008 FU/D01/008.01"/>
    <s v="WO061177375"/>
    <m/>
    <m/>
    <m/>
    <n v="108.88763899999999"/>
    <n v="-6.9416589999999996"/>
    <s v="|MN00292|MYIA-046802533185/POI/MELISA ASTRIYANI/085869295036/sppgkarangmalang211@gmail.com"/>
    <s v="MYIB_ASSISTANT"/>
    <m/>
    <m/>
    <m/>
    <m/>
    <m/>
    <m/>
    <m/>
    <m/>
    <s v="Management Janji"/>
    <s v="2026-08-08 13:00:00 | M Janji : 8 agustus 2026 jam Pasang : pagi siang Note : hubungi pelanggan jika ingin kelokasi"/>
    <s v="FCC"/>
    <d v="2026-07-08T15:25:38"/>
    <d v="2026-08-08T13:00:00"/>
    <s v="Kendala Teknik"/>
    <s v="REVOKE"/>
    <s v="KTM"/>
    <s v="NO ADDON"/>
    <m/>
    <s v="Follow Up Revoke Completed, New Order ID : SC1002518496"/>
    <s v="HSI Bisnis Promo HUT Telkom PSB 70% - 100 Mbps"/>
    <s v="INDIBIZ"/>
    <m/>
    <m/>
    <d v="2026-08-08T13:00:00"/>
    <s v="2026-08-08 13:00:00 | M Janji : 8 agustus 2026 jam Pasang : pagi siang Note : hubungi pelanggan jika ingin kelokasi"/>
    <m/>
    <m/>
    <m/>
    <e v="#NUM!"/>
    <e v="#NUM!"/>
    <x v="0"/>
  </r>
  <r>
    <n v="2534"/>
    <n v="1002529345"/>
    <n v="3"/>
    <x v="3"/>
    <n v="5"/>
    <s v="MADURA"/>
    <s v="BANGKALAN"/>
    <s v="SPG"/>
    <s v="REG"/>
    <s v="AO"/>
    <x v="0"/>
    <m/>
    <s v="MIA - INVALID SURVEY"/>
    <s v="RBS-Regional 3"/>
    <d v="2026-08-16T10:12:43"/>
    <d v="2026-08-17T14:30:02"/>
    <n v="69367322"/>
    <m/>
    <n v="152434913100"/>
    <s v="TOKO ABDUS SARI"/>
    <s v="ODP-SPG-FH/13"/>
    <s v="WO061918915"/>
    <m/>
    <m/>
    <m/>
    <n v="113.3218936"/>
    <n v="-7.1118223"/>
    <s v="|MN02600|/TOKO ABDUS SARI/ABDUS/08388662010/davaproduction8@gmail.com/HSI Bisnis Promo HUT Telkom (1:1) 50 Mbps (Rp 355.000) PSB Rp 150.000"/>
    <s v="Sales Force DBS"/>
    <m/>
    <m/>
    <m/>
    <m/>
    <m/>
    <m/>
    <m/>
    <m/>
    <s v="Management Janji"/>
    <s v="2026-08-18 08:00:00|Nama Pic : BP ABDUS SARI No Hp Pic : 08388662010 Jam Pemasangan : 08:00 - 12.00 Tanggal Pemasangan : SELASA 18 AGUSTUS 2026 Info Tambahan : Hubungi pelanggan sebelum datang ke lokasi|40000798|MYDITA"/>
    <s v="FCC"/>
    <s v="16-08-2026 10:25:34"/>
    <d v="2026-08-18T08:00:00"/>
    <m/>
    <s v="SURVEY_NEW_MANJA"/>
    <s v="SPG"/>
    <s v="NO ADDON"/>
    <m/>
    <s v="MIE - INVALID SURVEY - Kendala Jalur/Rute Tarikan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8T08:00:00"/>
    <s v="2026-08-18 08:00:00|Nama Pic : BP ABDUS SARI No Hp Pic : 08388662010 Jam Pemasangan : 08:00 - 12.00 Tanggal Pemasangan : SELASA 18 AGUSTUS 2026 Info Tambahan : Hubungi pelanggan sebelum datang ke lokasi|40000798|MYDITA"/>
    <m/>
    <m/>
    <m/>
    <e v="#NUM!"/>
    <e v="#NUM!"/>
    <x v="0"/>
  </r>
  <r>
    <n v="2535"/>
    <n v="1002523742"/>
    <n v="3"/>
    <x v="6"/>
    <n v="5"/>
    <s v="SIDOARJO"/>
    <s v="JOMBANG"/>
    <s v="MOJ"/>
    <s v="REG"/>
    <s v="AO"/>
    <x v="0"/>
    <m/>
    <s v="Completed (PS)"/>
    <s v="RBS-Regional 3"/>
    <d v="2026-08-13T10:36:33"/>
    <d v="2026-08-13T21:37:49"/>
    <n v="69364896"/>
    <m/>
    <n v="152319208888"/>
    <s v="PT TRI KASIH KARUNIA"/>
    <s v="ODP-MOJ-FH/51"/>
    <s v="WO061679914"/>
    <m/>
    <m/>
    <m/>
    <n v="112.3433189"/>
    <n v="-7.5704522000000001"/>
    <s v="|MN01614|/PT TRI KASIH KARUNIA/WINBACK 2.0 HSI B2B (1:1) 75MBPS 415RB PSB DISC 70%//staffithardware@gmail.com/MOHAMMAD ILHAM PRATAMA/89529851517"/>
    <s v="Sales Force DBS"/>
    <m/>
    <m/>
    <m/>
    <m/>
    <m/>
    <m/>
    <m/>
    <m/>
    <s v="Management Janji"/>
    <s v="2026-08-14 13:00:00|Nama PIC : Ilham No HP : 089529851517 Alt :  M Janji : 14/08/2026 Jam Pasang : 08.00  - 13:00  NoteÃ‚Â :  hubungi terlebih dahulu sebelum ke lokasi, terima kasih.|40981184|MYDITA"/>
    <s v="FCC"/>
    <s v="13-08-2026 10:39:50"/>
    <d v="2026-08-14T13:00:00"/>
    <m/>
    <s v="PS"/>
    <s v="MOJ"/>
    <s v="NO ADDON"/>
    <n v="20260813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4T13:00:00"/>
    <s v="2026-08-14 13:00:00|Nama PIC : Ilham No HP : 089529851517 Alt :  M Janji : 14/08/2026 Jam Pasang : 08.00  - 13:00  NoteÃ‚Â :  hubungi terlebih dahulu sebelum ke lokasi, terima kasih.|40981184|MYDITA"/>
    <n v="2026"/>
    <n v="8"/>
    <n v="13"/>
    <d v="2026-08-13T00:00:00"/>
    <n v="-1.5416666666642413"/>
    <x v="1"/>
  </r>
  <r>
    <n v="2536"/>
    <n v="1002534974"/>
    <n v="3"/>
    <x v="6"/>
    <n v="5"/>
    <s v="PASURUAN"/>
    <s v="PROBOLINGGO"/>
    <s v="TGS"/>
    <s v="REG"/>
    <s v="AO"/>
    <x v="0"/>
    <m/>
    <s v="QC MIA - SEND QUALITY CONTROL MIA"/>
    <s v="RBS-Regional 3"/>
    <d v="2026-08-18T23:41:51"/>
    <d v="2026-08-18T23:48:01"/>
    <n v="69369594"/>
    <m/>
    <n v="152530201819"/>
    <s v="TOKO FATOR"/>
    <s v="ODP-TGS-FA/61"/>
    <m/>
    <m/>
    <m/>
    <m/>
    <n v="113.10398848681599"/>
    <n v="-7.7709642308818099"/>
    <s v="|MN01068|/TOKO FATOR/WINBACK HSI B2B + OCA BREACH CHECKER  (1:1) 200MBPS 920,5RB PSB DISC 70%//Subhanalloh07@gmail.com/FATHORROZI/87752533327"/>
    <s v="Sales Force DBS"/>
    <m/>
    <m/>
    <m/>
    <m/>
    <m/>
    <m/>
    <m/>
    <m/>
    <m/>
    <m/>
    <m/>
    <s v="18-08-2026 23:55:09"/>
    <m/>
    <m/>
    <s v="QC1"/>
    <s v="TGS"/>
    <s v="OCA"/>
    <m/>
    <s v="QC MIA - SEND QUALITY CONTROL MI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2537"/>
    <n v="1002525060"/>
    <n v="3"/>
    <x v="3"/>
    <n v="5"/>
    <s v="MADURA"/>
    <s v="PAMEKASAN"/>
    <s v="PRG"/>
    <s v="REG"/>
    <s v="AO"/>
    <x v="0"/>
    <s v="1P INET"/>
    <s v="Completed (PS)"/>
    <s v="RBS-Regional 3"/>
    <d v="2026-08-13T17:01:58"/>
    <d v="2026-08-14T12:16:08"/>
    <n v="69365461"/>
    <m/>
    <n v="152428209681"/>
    <s v="JAYA CEMERLANG"/>
    <s v="ODP-PRG-FAA/27 FAA/D04/27.01"/>
    <s v="WO061694866"/>
    <m/>
    <m/>
    <m/>
    <n v="113.744212053716"/>
    <n v="-7.1146328289999303"/>
    <s v="MD|MYDB-20260813265245|DN00001/MN00806|JAYA CEMERLANG|082327147125"/>
    <s v="MYDIGIBIZPARTNER"/>
    <m/>
    <m/>
    <m/>
    <m/>
    <m/>
    <m/>
    <m/>
    <m/>
    <s v="Management Janji"/>
    <s v="2026-08-14 13:00:00 | Nama Pic : BP KHALIFI No Hp Pic : 082327147125 Jam Pemasangan : 08:00 - 12.00 Tanggal Pemasangan : JUMAT 14 AGUSTUS 2026 Info Tambahan : Hubungi pelanggan sebelum datang ke lokasi"/>
    <s v="FCC"/>
    <s v="13-08-2026 17:10:31"/>
    <d v="2026-08-14T13:00:00"/>
    <m/>
    <s v="PS"/>
    <s v="PRG"/>
    <s v="NO ADDON"/>
    <n v="20260814"/>
    <s v="Completed"/>
    <s v="HSI Bisnis Promo HUT Telkom PSB 70% - 300 Mbps"/>
    <s v="INDIBIZ"/>
    <m/>
    <m/>
    <d v="2026-08-14T13:00:00"/>
    <s v="2026-08-14 13:00:00 | Nama Pic : BP KHALIFI No Hp Pic : 082327147125 Jam Pemasangan : 08:00 - 12.00 Tanggal Pemasangan : JUMAT 14 AGUSTUS 2026 Info Tambahan : Hubungi pelanggan sebelum datang ke lokasi"/>
    <n v="2026"/>
    <n v="8"/>
    <n v="14"/>
    <d v="2026-08-14T00:00:00"/>
    <n v="-0.54166666666424135"/>
    <x v="1"/>
  </r>
  <r>
    <n v="2538"/>
    <n v="1002522616"/>
    <n v="3"/>
    <x v="3"/>
    <n v="5"/>
    <s v="SBY UTARA"/>
    <s v="TANDES"/>
    <s v="KLN"/>
    <s v="REG"/>
    <s v="AO"/>
    <x v="0"/>
    <s v="1P INET"/>
    <s v="Completed (PS)"/>
    <s v="RBS-Regional 3"/>
    <d v="2026-08-12T15:23:57"/>
    <d v="2026-08-13T16:21:15"/>
    <n v="69364434"/>
    <m/>
    <n v="152418251773"/>
    <s v="KALINDO SUKSES"/>
    <s v="ODP-TDS-FDN/50 FDN/D04/50.01"/>
    <s v="WO061604113"/>
    <m/>
    <m/>
    <m/>
    <n v="112.6898894"/>
    <n v="-7.2567634999999999"/>
    <s v="|MN02499|MYIA-020780110430/POI/Ricky Darmawan /089655316341/kalindosukses265@gmail.com"/>
    <s v="MYIB_ASSISTANT"/>
    <m/>
    <m/>
    <m/>
    <m/>
    <m/>
    <m/>
    <m/>
    <m/>
    <s v="Management Janji"/>
    <s v="2026-08-15 08:00:00 | Nama PIC : Ricky No HP : 089655316341 Alt :  M Janji : 13/08/2026 Jam Pasang : 08.00  - 13:00  NoteÃ‚Â :  hubungi terlebih dahulu sebelum ke lokasi, terima kasih."/>
    <s v="FCC"/>
    <d v="2026-12-08T15:25:37"/>
    <d v="2026-08-15T08:00:00"/>
    <m/>
    <s v="PS"/>
    <s v="KLN"/>
    <s v="NO ADDON"/>
    <n v="20260813"/>
    <s v="Completed"/>
    <s v="HSI Bisnis Basic Promo HUT Telkom PSB 70% - 50 Mbps"/>
    <s v="INDIBIZ"/>
    <m/>
    <m/>
    <d v="2026-08-15T08:00:00"/>
    <s v="2026-08-15 08:00:00 | Nama PIC : Ricky No HP : 089655316341 Alt :  M Janji : 13/08/2026 Jam Pasang : 08.00  - 13:00  NoteÃ‚Â :  hubungi terlebih dahulu sebelum ke lokasi, terima kasih."/>
    <n v="2026"/>
    <n v="8"/>
    <n v="13"/>
    <d v="2026-08-13T00:00:00"/>
    <n v="-2.3333333333357587"/>
    <x v="1"/>
  </r>
  <r>
    <n v="2539"/>
    <n v="1002531419"/>
    <n v="3"/>
    <x v="1"/>
    <n v="5"/>
    <s v="KEDIRI"/>
    <s v="TRENGGALEK"/>
    <s v="PRI"/>
    <s v="REG"/>
    <s v="AO"/>
    <x v="0"/>
    <s v="1P INET"/>
    <s v="Completed (PS)"/>
    <s v="RBS-Regional 3"/>
    <d v="2026-08-17T18:02:57"/>
    <d v="2026-08-18T17:20:57"/>
    <n v="69368386"/>
    <m/>
    <n v="152623202443"/>
    <s v="KARMILA COFFE"/>
    <s v="ODP-PRI-FB/04"/>
    <s v="WO061950648"/>
    <m/>
    <m/>
    <m/>
    <n v="111.72655820846499"/>
    <n v="-8.2853569295531209"/>
    <s v="|MN00418|MYIA-026386323075/POI/ANAM TOFANI/085113181083/koperasippn6@gmail.com"/>
    <s v="MYIB_ASSISTANT"/>
    <m/>
    <m/>
    <m/>
    <m/>
    <m/>
    <m/>
    <m/>
    <m/>
    <s v="Management Janji"/>
    <s v="2026-08-18 15:00:00 | Nama : BP ANAM TOFANI No Hp : 085113181083 No Alt :  Tgl Pemasangan : 18 Agustus 2026 Interval : PAGI  Note : Hubungi pelanggan terlebih dahulu"/>
    <s v="FCC"/>
    <s v="17-08-2026 18:10:08"/>
    <d v="2026-08-18T15:00:00"/>
    <m/>
    <s v="PS"/>
    <s v="PRI"/>
    <s v="NO ADDON"/>
    <n v="20260818"/>
    <s v="Completed"/>
    <s v="HSI Bisnis Promo HUT Telkom PSB 70% - 50 Mbps"/>
    <s v="INDIBIZ"/>
    <m/>
    <m/>
    <d v="2026-08-18T15:00:00"/>
    <s v="2026-08-18 15:00:00 | Nama : BP ANAM TOFANI No Hp : 085113181083 No Alt :  Tgl Pemasangan : 18 Agustus 2026 Interval : PAGI  Note : Hubungi pelanggan terlebih dahulu"/>
    <n v="2026"/>
    <n v="8"/>
    <n v="18"/>
    <d v="2026-08-18T00:00:00"/>
    <n v="-0.625"/>
    <x v="1"/>
  </r>
  <r>
    <n v="2540"/>
    <n v="1002528479"/>
    <n v="3"/>
    <x v="1"/>
    <n v="5"/>
    <s v="MALANG"/>
    <s v="KEPANJEN"/>
    <s v="KEP"/>
    <s v="REG"/>
    <s v="AO"/>
    <x v="0"/>
    <m/>
    <s v="Completed (PS)"/>
    <s v="RBS-Regional 3"/>
    <d v="2026-08-15T14:40:27"/>
    <d v="2026-08-15T16:56:26"/>
    <n v="69365852"/>
    <m/>
    <n v="152718219056"/>
    <s v="SMK MUHAMMADIYAH 1 KEPANJEN KAMPUS 2"/>
    <s v="ODP-KEP-FU/70"/>
    <s v="WO061829342"/>
    <m/>
    <m/>
    <m/>
    <n v="112.5476316"/>
    <n v="-8.1417306000000007"/>
    <s v="|MC20200|MYIA-050601780509/POI/ANANG PRIHANTONO/081216000939/info@smkm1-kpn.sch.id"/>
    <s v="Sales Profesional"/>
    <m/>
    <m/>
    <m/>
    <m/>
    <m/>
    <m/>
    <m/>
    <m/>
    <s v="Management Janji"/>
    <s v="2026-08-15 08:00:00 | M Janji :  15 Agustus 2026  Jam Pasang : Pagi  Note : hubungi pelanggan jika ingin ke lokasi, terima kasih.  "/>
    <s v="FCC"/>
    <s v="15-08-2026 14:55:18"/>
    <m/>
    <m/>
    <s v="PS"/>
    <s v="KEP"/>
    <s v="NO ADDON"/>
    <n v="20260815"/>
    <s v="Completed"/>
    <s v="- SP_NOSS;SP_NOSS ~ Internet NOSS Multispeed Network[0]  - SP_NOSS;SP_NOSS ~ Internet NOSS Multispeed Network[0]  - E23015;E23015 ~ ES23 - Perangkat ONT[0]  - E23015~null~44292;E23015||11||Abodemen 0[0]  - E23015~null~E23015_SWONTPREM;SWONTPREM ~ Biaya Se"/>
    <s v="INDIBIZ"/>
    <m/>
    <m/>
    <d v="2026-08-15T07:00:00"/>
    <s v="2026-08-15 08:00:00 | M Janji :  15 Agustus 2026  Jam Pasang : Pagi  Note : hubungi pelanggan jika ingin ke lokasi, terima kasih.  "/>
    <n v="2026"/>
    <n v="8"/>
    <n v="15"/>
    <d v="2026-08-15T00:00:00"/>
    <n v="-0.29166666666424135"/>
    <x v="1"/>
  </r>
  <r>
    <n v="2541"/>
    <n v="1002521472"/>
    <n v="3"/>
    <x v="4"/>
    <n v="4"/>
    <s v="SEMARANG"/>
    <s v="INNER - SEMARANG JATENG UTARA"/>
    <s v="BOJ"/>
    <s v="REG"/>
    <s v="AO"/>
    <x v="0"/>
    <s v="1P INET"/>
    <s v="Completed (PS)"/>
    <s v="RBS-Regional 3"/>
    <d v="2026-08-12T09:55:56"/>
    <d v="2026-08-13T18:38:40"/>
    <n v="69363930"/>
    <m/>
    <n v="143415115325"/>
    <s v="ENOMAX KOMPUTER"/>
    <s v="ODP-BOJ-FY/008 FY/D01/008.01"/>
    <s v="WO061560298"/>
    <m/>
    <m/>
    <m/>
    <n v="110.281769"/>
    <n v="-7.1044799999999997"/>
    <s v="|MN02184|MYIA-097075143542/POI/LUKMAN HAKIM /085179609688/aishinobi@gmail.com"/>
    <s v="MYIB_ASSISTANT"/>
    <m/>
    <m/>
    <m/>
    <m/>
    <m/>
    <m/>
    <m/>
    <m/>
    <s v="Management Janji"/>
    <s v="2026-08-13 08:00:00 | Nama PIC : bapak lukman No HP : 085179609688 No Alternatif : - M Janji : 13/07/2026 Jam Pasang : Pagi NoteÃ‚Â :  Hubungi terlebih dahulu sebelum ke lokasi "/>
    <s v="FCC"/>
    <d v="2026-12-08T10:39:53"/>
    <d v="2026-08-13T08:00:00"/>
    <m/>
    <s v="PS"/>
    <s v="BOJ"/>
    <s v="NO ADDON"/>
    <n v="20260813"/>
    <s v="Completed"/>
    <s v="HSI Bisnis Promo HUT Telkom PSB 70% - 50 Mbps"/>
    <s v="INDIBIZ"/>
    <m/>
    <m/>
    <d v="2026-08-13T08:00:00"/>
    <s v="2026-08-13 08:00:00 | Nama PIC : bapak lukman No HP : 085179609688 No Alternatif : - M Janji : 13/07/2026 Jam Pasang : Pagi NoteÃ‚Â :  Hubungi terlebih dahulu sebelum ke lokasi "/>
    <n v="2026"/>
    <n v="8"/>
    <n v="13"/>
    <d v="2026-08-13T00:00:00"/>
    <n v="-0.33333333333575865"/>
    <x v="1"/>
  </r>
  <r>
    <n v="2542"/>
    <n v="1002528753"/>
    <n v="3"/>
    <x v="0"/>
    <n v="5"/>
    <s v="MATARAM"/>
    <s v="LOMBOK TIMUR UTARA"/>
    <s v="SGG"/>
    <s v="REG"/>
    <s v="AO"/>
    <x v="0"/>
    <m/>
    <s v="Completed (PS)"/>
    <s v="RBS-Regional 3"/>
    <d v="2026-08-15T17:04:28"/>
    <d v="2026-08-15T20:04:46"/>
    <n v="69365514"/>
    <m/>
    <n v="172604214109"/>
    <s v="TOKO SRC YUDE"/>
    <s v="ODP-SGG-FAW/52"/>
    <s v="WO061837251"/>
    <m/>
    <m/>
    <m/>
    <n v="116.285967513446"/>
    <n v="-8.2668767125524507"/>
    <s v="MD|MYDB-20260812265153|DN00001/MN01272|TOKO SRC YUDE|087866750145"/>
    <s v="MYDIGIBIZPARTNER"/>
    <m/>
    <m/>
    <m/>
    <m/>
    <m/>
    <m/>
    <m/>
    <m/>
    <s v="Management Janji"/>
    <s v="2026-08-15 13:00:00 | Nama PIC : Bp Budi  No HP : 087866750145  No Alt : -  M Janji :  15 Agustus 2026  Jam Pasang : Pagi / Siang  Note : hubungi pelanggan jika ingin kelokasi  "/>
    <s v="FCC"/>
    <s v="15-08-2026 17:10:04"/>
    <m/>
    <m/>
    <s v="PS"/>
    <s v="SGG"/>
    <s v="NO ADDON"/>
    <n v="2026081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5T07:00:00"/>
    <s v="2026-08-15 13:00:00 | Nama PIC : Bp Budi  No HP : 087866750145  No Alt : -  M Janji :  15 Agustus 2026  Jam Pasang : Pagi / Siang  Note : hubungi pelanggan jika ingin kelokasi  "/>
    <n v="2026"/>
    <n v="8"/>
    <n v="15"/>
    <d v="2026-08-15T00:00:00"/>
    <n v="-0.29166666666424135"/>
    <x v="1"/>
  </r>
  <r>
    <n v="2543"/>
    <n v="1002532863"/>
    <n v="3"/>
    <x v="5"/>
    <n v="5"/>
    <s v="DENPASAR"/>
    <s v="UBUNG"/>
    <s v="UBN"/>
    <s v="REG"/>
    <s v="AO"/>
    <x v="0"/>
    <m/>
    <s v="CC - HD1A - INPROGRESS UNCONTACTED"/>
    <s v="RBS-Regional 3"/>
    <d v="2026-08-18T11:49:10"/>
    <d v="2026-08-18T18:01:11"/>
    <n v="69368849"/>
    <m/>
    <n v="172418758465"/>
    <s v=" PT. Prapen Ananda Dewata"/>
    <s v="ODP-UBN-FBQ/15"/>
    <m/>
    <m/>
    <m/>
    <m/>
    <n v="115.1871306"/>
    <n v="-8.5940778000000009"/>
    <s v="|MN02689|/CP IBU NURNINGSIH/081936600700/spbu.bali.5480332@gmail.com"/>
    <s v="Sales Force DBS"/>
    <m/>
    <m/>
    <m/>
    <m/>
    <m/>
    <m/>
    <m/>
    <m/>
    <m/>
    <m/>
    <m/>
    <s v="18-08-2026 11:54:51"/>
    <m/>
    <m/>
    <s v="FCC"/>
    <s v="UBN"/>
    <s v="NO ADDON"/>
    <m/>
    <s v="UNCONTACTED : Line Busy Putri Arviyanti 40971304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2544"/>
    <n v="1002520590"/>
    <n v="3"/>
    <x v="5"/>
    <n v="5"/>
    <s v="SINGARJA"/>
    <s v="GIANYAR"/>
    <s v="GIN"/>
    <s v="REG"/>
    <s v="AO"/>
    <x v="0"/>
    <m/>
    <s v="OSS - FALLOUT"/>
    <s v="RBS-Regional 3"/>
    <d v="2026-08-11T15:52:49"/>
    <d v="2026-08-12T17:14:34"/>
    <n v="69363562"/>
    <m/>
    <n v="172407213934"/>
    <s v="CV SAMI ASIKI"/>
    <s v="ODP-GIN-FH/42"/>
    <s v="WO061531732"/>
    <m/>
    <m/>
    <m/>
    <n v="115.3063915"/>
    <n v="-8.5350055999999999"/>
    <s v="|MN02658|/PIC I NENGAH SUARTA/081246891426/spbu.bali.5480504@gmail.com"/>
    <s v="Sales Force DBS"/>
    <m/>
    <m/>
    <m/>
    <m/>
    <m/>
    <m/>
    <m/>
    <m/>
    <s v="Management Janji"/>
    <s v="2026-08-12 15:00:00|Nama PIC:  bp suarta No HP: 081246891426 Alt: 081236102105 Tanggal: 12/8/2026 Jam Pasang: Sore Note: Hubungi sebelum ke lokasi, terimakasih.|40931149|MYDITA"/>
    <s v="FCC"/>
    <d v="2026-11-08T15:55:14"/>
    <d v="2026-08-12T15:00:00"/>
    <s v="Kendala Teknik"/>
    <s v="FO_WFM"/>
    <s v="GIN"/>
    <s v="NO ADDON"/>
    <m/>
    <s v="Provisioning Failed|WFM|INF009031772|TKJ_-8.5385033,115.33462829999999_pelanggan minta pemasangan besok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12T15:00:00"/>
    <s v="2026-08-12 15:00:00|Nama PIC:  bp suarta No HP: 081246891426 Alt: 081236102105 Tanggal: 12/8/2026 Jam Pasang: Sore Note: Hubungi sebelum ke lokasi, terimakasih.|40931149|MYDITA"/>
    <m/>
    <m/>
    <m/>
    <e v="#NUM!"/>
    <e v="#NUM!"/>
    <x v="0"/>
  </r>
  <r>
    <n v="2545"/>
    <n v="1002520399"/>
    <n v="3"/>
    <x v="0"/>
    <n v="5"/>
    <s v="MATARAM"/>
    <s v="BIMA"/>
    <s v="SAP"/>
    <s v="REG"/>
    <s v="AO"/>
    <x v="0"/>
    <m/>
    <s v="100 | REVOKE COMPLETED"/>
    <s v="RBS-Regional 3"/>
    <d v="2026-08-11T15:18:33"/>
    <d v="2026-08-18T10:01:48"/>
    <n v="69361211"/>
    <m/>
    <n v="172610305721"/>
    <s v="Kios Aiman"/>
    <s v="ODP-SAP-FAB/14"/>
    <s v="WO061514806"/>
    <m/>
    <m/>
    <m/>
    <n v="119.0125233"/>
    <n v="-8.5866559999999996"/>
    <s v="|MN02085|MYIA-040467897273/POI/rifdan/085338475722/rifdanwildan07@gmail.com"/>
    <s v="Sales Profesional"/>
    <m/>
    <m/>
    <m/>
    <m/>
    <m/>
    <m/>
    <m/>
    <m/>
    <s v="Management Janji"/>
    <s v="2026-08-09 08:00:00 | Nama PIC : Bp Rifdan  No Hp : 085338475722  No Alt : -  Tgl Pemasangan : 09 Agustus 2026  Interval : PAGI SIANG  Note : Hubungi pelanggan terlebih dahulu"/>
    <s v="FCC"/>
    <d v="2026-11-08T15:25:50"/>
    <m/>
    <m/>
    <s v="REVOKE"/>
    <s v="SAP"/>
    <s v="ANTAREZ"/>
    <m/>
    <s v="Revoke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07:00:00"/>
    <s v="2026-08-09 08:00:00 | Nama PIC : Bp Rifdan  No Hp : 085338475722  No Alt : -  Tgl Pemasangan : 09 Agustus 2026  Interval : PAGI SIANG  Note : Hubungi pelanggan terlebih dahulu"/>
    <m/>
    <m/>
    <m/>
    <e v="#NUM!"/>
    <e v="#NUM!"/>
    <x v="0"/>
  </r>
  <r>
    <n v="2546"/>
    <n v="1002514823"/>
    <n v="3"/>
    <x v="2"/>
    <n v="4"/>
    <s v="MAGELANG"/>
    <s v="MAGELANG"/>
    <s v="MGE"/>
    <s v="REG"/>
    <s v="AO"/>
    <x v="0"/>
    <s v="1P INET"/>
    <s v="Completed (PS)"/>
    <s v="RBS-Regional 3"/>
    <d v="2026-08-07T14:23:58"/>
    <d v="2026-08-08T14:36:20"/>
    <n v="69360875"/>
    <m/>
    <n v="146137149234"/>
    <s v="Griya Madani kos putra"/>
    <s v="ODP-MGE-FS/084"/>
    <s v="WO061172035"/>
    <m/>
    <m/>
    <m/>
    <n v="110.22133100000001"/>
    <n v="-7.4565130000000002"/>
    <s v="|MN02816|MYIA-007610420987/POI/Sumiyati/085729725910/sumiyati286@gmail.com"/>
    <s v="MYIB_ASSISTANT"/>
    <m/>
    <m/>
    <m/>
    <m/>
    <m/>
    <m/>
    <m/>
    <m/>
    <s v="Management Janji"/>
    <s v="2026-08-13 13:00:00 | Nama PIC:  bu sumiyati  No HP: 085729725910 Alt: Tanggal: 13/8/2026 Jam Pasang: Siang Note: Hubungi sebelum ke lokasi, terimakasih"/>
    <s v="FCC"/>
    <d v="2026-07-08T14:25:34"/>
    <d v="2026-08-13T13:00:00"/>
    <m/>
    <s v="PS"/>
    <s v="MGE"/>
    <s v="NO ADDON"/>
    <n v="20260808"/>
    <s v="Completed"/>
    <s v="HSI Bisnis Basic Promo HUT Telkom PSB 70% - 75 Mbps"/>
    <s v="INDIBIZ"/>
    <m/>
    <m/>
    <d v="2026-08-13T13:00:00"/>
    <s v="2026-08-13 13:00:00 | Nama PIC:  bu sumiyati  No HP: 085729725910 Alt: Tanggal: 13/8/2026 Jam Pasang: Siang Note: Hubungi sebelum ke lokasi, terimakasih"/>
    <n v="2026"/>
    <n v="8"/>
    <n v="8"/>
    <d v="2026-08-08T00:00:00"/>
    <n v="-5.5416666666642413"/>
    <x v="1"/>
  </r>
  <r>
    <n v="2547"/>
    <n v="1002521905"/>
    <n v="3"/>
    <x v="0"/>
    <n v="5"/>
    <s v="MATARAM"/>
    <s v="SUMBAWA"/>
    <s v="SBW"/>
    <s v="REG"/>
    <s v="AO"/>
    <x v="0"/>
    <s v="1P INET"/>
    <s v="Completed (PS)"/>
    <s v="RBS-Regional 3"/>
    <d v="2026-08-12T11:52:56"/>
    <d v="2026-08-13T12:34:08"/>
    <n v="69364134"/>
    <m/>
    <n v="172606791485"/>
    <s v="KANTOR DESA MOYO"/>
    <s v="ODP-SBW-FAY/02 FAY/D01/02.01"/>
    <s v="WO061574030"/>
    <m/>
    <m/>
    <m/>
    <n v="117.490567432391"/>
    <n v="-8.5242771774300792"/>
    <s v="|MN01595|MYIA-015207964087/POI/RAMLAH/082340398336/desamoyokeren@gmail.com"/>
    <s v="MYIB_ASSISTANT"/>
    <m/>
    <m/>
    <m/>
    <m/>
    <m/>
    <m/>
    <m/>
    <m/>
    <s v="Management Janji"/>
    <s v="2026-08-13 08:00:00 | Tanggal pemasangan :13/08/2026 Jam pemasangan : pagi/siang Info Tambahan : Hubungi pelanggan dulu sebelum ke lokasi terima kasih."/>
    <s v="FCC"/>
    <d v="2026-12-08T11:55:22"/>
    <d v="2026-08-13T08:00:00"/>
    <m/>
    <s v="PS"/>
    <s v="SBW"/>
    <s v="NO ADDON"/>
    <n v="20260813"/>
    <s v="Completed"/>
    <s v="HSI Bisnis Promo HUT Telkom PSB 70% - 100 Mbps"/>
    <s v="INDIBIZ"/>
    <m/>
    <m/>
    <d v="2026-08-13T08:00:00"/>
    <s v="2026-08-13 08:00:00 | Tanggal pemasangan :13/08/2026 Jam pemasangan : pagi/siang Info Tambahan : Hubungi pelanggan dulu sebelum ke lokasi terima kasih."/>
    <n v="2026"/>
    <n v="8"/>
    <n v="13"/>
    <d v="2026-08-13T00:00:00"/>
    <n v="-0.33333333333575865"/>
    <x v="1"/>
  </r>
  <r>
    <n v="2548"/>
    <n v="1002524153"/>
    <n v="3"/>
    <x v="3"/>
    <n v="5"/>
    <s v="MADURA"/>
    <s v="BANGKALAN"/>
    <s v="OMB"/>
    <s v="REG"/>
    <s v="AO"/>
    <x v="0"/>
    <s v="1P INET"/>
    <s v="Completed (PS)"/>
    <s v="RBS-Regional 3"/>
    <d v="2026-08-13T12:58:57"/>
    <d v="2026-08-14T21:07:40"/>
    <n v="69365096"/>
    <m/>
    <n v="152438209187"/>
    <s v="MTS dan MA AN-NURRIYAH"/>
    <s v="ODP-OMB-FAA/03"/>
    <s v="WO061663998"/>
    <m/>
    <m/>
    <m/>
    <n v="113.331013396382"/>
    <n v="-7.1178825784872597"/>
    <s v="MD|MYDB-20260813265208|DN00001/MN02006|MTS dan MA AN-NURRIYAH|08139388649"/>
    <s v="MYDIGIBIZPARTNER"/>
    <m/>
    <m/>
    <m/>
    <m/>
    <m/>
    <m/>
    <m/>
    <m/>
    <s v="Management Janji"/>
    <s v="2026-08-14 13:00:00 | M Janji : (14/08/2026) jam Pasang :pagi / siang  Note : hubungi pelanggan jika ingin kelokasi"/>
    <s v="FCC"/>
    <s v="13-08-2026 13:10:22"/>
    <d v="2026-08-14T13:00:00"/>
    <m/>
    <s v="PS"/>
    <s v="OMB"/>
    <s v="NETMONK"/>
    <n v="20260814"/>
    <s v="Completed"/>
    <s v="HSI Bisnis Bundling Netmonk Promo 2026 PSB 70% - 300 Mbps"/>
    <s v="INDIBIZ"/>
    <m/>
    <m/>
    <d v="2026-08-14T13:00:00"/>
    <s v="2026-08-14 13:00:00 | M Janji : (14/08/2026) jam Pasang :pagi / siang  Note : hubungi pelanggan jika ingin kelokasi"/>
    <n v="2026"/>
    <n v="8"/>
    <n v="14"/>
    <d v="2026-08-14T00:00:00"/>
    <n v="-0.54166666666424135"/>
    <x v="1"/>
  </r>
  <r>
    <n v="2549"/>
    <n v="1002533017"/>
    <n v="3"/>
    <x v="3"/>
    <n v="5"/>
    <s v="MADURA"/>
    <s v="BANGKALAN"/>
    <s v="KPP"/>
    <s v="REG"/>
    <s v="AO"/>
    <x v="0"/>
    <s v="1P INET"/>
    <s v="MIE - SEND SURVEY"/>
    <s v="RBS-Regional 3"/>
    <d v="2026-08-18T12:50:56"/>
    <d v="2026-08-18T12:52:01"/>
    <n v="69368902"/>
    <m/>
    <n v="152437905654"/>
    <s v="Ladang Rezeki"/>
    <s v="ODP-KPP-FE/24 FE/D01/24.01"/>
    <s v="WO062003205"/>
    <m/>
    <m/>
    <m/>
    <n v="113.26754093170101"/>
    <n v="-7.0236039195241702"/>
    <s v="MD|MYDB-20260817265932|DN00001/MN00572|Ladang Rezeki|087749030095"/>
    <s v="MYDIGIBIZPARTNER"/>
    <m/>
    <m/>
    <m/>
    <m/>
    <m/>
    <m/>
    <m/>
    <m/>
    <s v="Management Janji"/>
    <s v="2026-08-21 13:00:00 | M Janji : (19/agustus/2026) jam Pasang : 09:00 Note : hubungi pelanggan jika ingin kelokasi"/>
    <s v="FCC"/>
    <s v="18-08-2026 12:54:52"/>
    <d v="2026-08-21T13:00:00"/>
    <m/>
    <s v="SURVEY_NEW_MANJA"/>
    <s v="KPP"/>
    <s v="NO ADDON"/>
    <m/>
    <s v="MIE - SEND SURVEY"/>
    <s v="HSI Bisnis Promo HUT Telkom PSB 70% - 150 Mbps"/>
    <s v="INDIBIZ"/>
    <m/>
    <m/>
    <d v="2026-08-21T13:00:00"/>
    <s v="2026-08-21 13:00:00 | M Janji : (19/agustus/2026) jam Pasang : 09:00 Note : hubungi pelanggan jika ingin kelokasi"/>
    <m/>
    <m/>
    <m/>
    <e v="#NUM!"/>
    <e v="#NUM!"/>
    <x v="0"/>
  </r>
  <r>
    <n v="2550"/>
    <n v="1002514722"/>
    <n v="3"/>
    <x v="5"/>
    <n v="5"/>
    <s v="SINGARJA"/>
    <s v="SINGARAJA"/>
    <s v="BLI"/>
    <s v="REG"/>
    <s v="AO"/>
    <x v="0"/>
    <m/>
    <s v="7 | OSS - PROVISIONING ISSUED"/>
    <s v="RBS-Regional 3"/>
    <d v="2026-08-07T13:59:40"/>
    <d v="2026-08-18T13:09:27"/>
    <n v="69360829"/>
    <m/>
    <n v="172405798387"/>
    <s v="SPBU NGURAH RAI"/>
    <s v="ODP-BLI-FAA/10"/>
    <s v="WO061936415"/>
    <m/>
    <m/>
    <m/>
    <n v="115.3523768"/>
    <n v="-8.4671231999999996"/>
    <s v="|MN02750|/CP I WAYAN LEDER/081337154909/wayanleder31@gmail.com"/>
    <s v="Sales Force DBS"/>
    <m/>
    <m/>
    <m/>
    <m/>
    <m/>
    <m/>
    <m/>
    <m/>
    <s v="Management Janji"/>
    <s v="2026-08-18 13:00:00|M janji : pagi Tanggal Pemasangan : 18/agustus/2026 Note : hubungi pelanggan jika ingin kelokasi |40971304|MYDITA"/>
    <s v="FCC"/>
    <d v="2026-07-08T14:10:02"/>
    <d v="2026-08-18T13:00:00"/>
    <m/>
    <s v="PI"/>
    <s v="BLI"/>
    <s v="NO ADDON"/>
    <m/>
    <s v="Provisioning Issued"/>
    <s v="- SP_NOSS;SP_NOSS ~ Internet NOSS Multispeed Network[0]  - SP_NOSS;SP_NOSS ~ Internet NOSS Multispeed Network[0]  - E23015;E23015 ~ ES23 - Perangkat ONT[0]  - E23015~null~44292;E23015||11||Abodemen 0[0]  - E23015~null~E23015_SWONT;SWONT ~ Biaya Sewa ONT ~"/>
    <s v="INDIBIZ"/>
    <m/>
    <m/>
    <d v="2026-08-18T13:00:00"/>
    <s v="2026-08-18 13:00:00|M janji : pagi Tanggal Pemasangan : 18/agustus/2026 Note : hubungi pelanggan jika ingin kelokasi |40971304|MYDITA"/>
    <m/>
    <m/>
    <m/>
    <e v="#NUM!"/>
    <e v="#NUM!"/>
    <x v="0"/>
  </r>
  <r>
    <n v="2551"/>
    <n v="1002504359"/>
    <n v="3"/>
    <x v="7"/>
    <n v="4"/>
    <s v="SOLO"/>
    <s v="INNER - SOLO JATENG TIMUR"/>
    <s v="SLO"/>
    <s v="REG"/>
    <s v="AO"/>
    <x v="0"/>
    <m/>
    <s v="Completed (PS)"/>
    <s v="RBS-Regional 3"/>
    <d v="2026-08-01T10:30:59"/>
    <d v="2026-08-01T14:23:10"/>
    <n v="69355729"/>
    <m/>
    <n v="146527604804"/>
    <s v="ETERNISKIN SOLO BARU"/>
    <s v="ODP-SLO-FD/049"/>
    <s v="WO060628503"/>
    <m/>
    <m/>
    <m/>
    <n v="110.8105"/>
    <n v="-7.6069000000000004"/>
    <s v="|MN00396|MYIA-098599653192/POI/Nurul Wahid Hidayah/085111451168/ga.eterniskin@gmail.com"/>
    <s v="Amex"/>
    <m/>
    <m/>
    <m/>
    <m/>
    <m/>
    <m/>
    <m/>
    <m/>
    <s v="Management Janji"/>
    <s v="2026-07-31 15:00:00 | Tanggal: 31/7/2026  Jam Pasang: 10.00  Note: Hubungi sebelum ke lokasi, terimakasih."/>
    <s v="FCC"/>
    <d v="2026-01-08T10:39:46"/>
    <m/>
    <m/>
    <s v="PS"/>
    <s v="SLO"/>
    <s v="NO ADDON"/>
    <n v="20260801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01T07:00:00"/>
    <s v="2026-07-31 15:00:00 | Tanggal: 31/7/2026  Jam Pasang: 10.00  Note: Hubungi sebelum ke lokasi, terimakasih."/>
    <n v="2026"/>
    <n v="8"/>
    <n v="1"/>
    <d v="2026-08-01T00:00:00"/>
    <n v="-0.29166666666424135"/>
    <x v="1"/>
  </r>
  <r>
    <n v="2552"/>
    <n v="1002504544"/>
    <n v="3"/>
    <x v="6"/>
    <n v="5"/>
    <s v="SIDOARJO"/>
    <s v="JOMBANG"/>
    <s v="POS"/>
    <s v="REG"/>
    <s v="AO"/>
    <x v="0"/>
    <m/>
    <s v="Completed (PS)"/>
    <s v="RBS-Regional 1"/>
    <d v="2026-08-01T12:59:32"/>
    <d v="2026-08-03T20:01:47"/>
    <n v="69356702"/>
    <m/>
    <n v="152333218438"/>
    <s v="SMK Negeri Kabuh"/>
    <s v="ODP-POS-FN/001"/>
    <s v="WO060775434"/>
    <m/>
    <m/>
    <m/>
    <n v="112.2683546"/>
    <n v="-7.4190288000000004"/>
    <s v="AMRBS:960319;RENGGA;Indibiz 1:1 300 Mbps;085735046251/+6285735046251;hadist90@gmail.com"/>
    <s v="Account Manager"/>
    <m/>
    <m/>
    <m/>
    <m/>
    <m/>
    <m/>
    <m/>
    <m/>
    <s v="Management Janji"/>
    <s v="2026-08-04 08:00:00|Nama : BP NURHADI  No Hp : 085735046251 No Alt :  Tgl Pemasangan : 04 Agustus 2026 Interval : PAGI  Note : Hubungi pelanggan terlebih dahulu|40981182|MYDITA"/>
    <s v="FCC"/>
    <d v="2026-01-08T13:09:54"/>
    <d v="2026-08-04T08:00:00"/>
    <m/>
    <s v="PS"/>
    <s v="POS"/>
    <s v="NO ADDON"/>
    <n v="20260803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4T08:00:00"/>
    <s v="2026-08-04 08:00:00|Nama : BP NURHADI  No Hp : 085735046251 No Alt :  Tgl Pemasangan : 04 Agustus 2026 Interval : PAGI  Note : Hubungi pelanggan terlebih dahulu|40981182|MYDITA"/>
    <n v="2026"/>
    <n v="8"/>
    <n v="3"/>
    <d v="2026-08-03T00:00:00"/>
    <n v="-1.3333333333357587"/>
    <x v="1"/>
  </r>
  <r>
    <n v="2553"/>
    <n v="1002523847"/>
    <n v="3"/>
    <x v="1"/>
    <n v="5"/>
    <s v="MALANG"/>
    <s v="KEPANJEN"/>
    <s v="KLJ"/>
    <s v="REG"/>
    <s v="AO"/>
    <x v="0"/>
    <m/>
    <s v="Completed (PS)"/>
    <s v="RBS-Regional 3"/>
    <d v="2026-08-13T11:05:33"/>
    <d v="2026-08-13T16:16:08"/>
    <n v="69362183"/>
    <m/>
    <n v="152703903526"/>
    <s v="PT Internet Solusi Prima"/>
    <s v="ODP-KLJ-FCW/53"/>
    <s v="WO061652642"/>
    <m/>
    <m/>
    <m/>
    <n v="112.58058432259"/>
    <n v="-7.9681756861570703"/>
    <s v="|MB00449|MYIA-008299923905/POI/ibu/087880075433/project.maxfo@gmail.com"/>
    <s v="MYDIGIBIZPARTNER"/>
    <m/>
    <m/>
    <m/>
    <m/>
    <m/>
    <m/>
    <m/>
    <m/>
    <s v="Management Janji"/>
    <s v="2026-08-11 08:00:00 | M Janji : (09/08/2026)  jam Pasang : 09:00  Note : hubungi pelanggan jika ingin kelokasi"/>
    <s v="FCC"/>
    <s v="13-08-2026 11:10:22"/>
    <m/>
    <m/>
    <s v="PS"/>
    <s v="KLJ"/>
    <s v="NO ADDON"/>
    <n v="2026081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3T07:00:00"/>
    <s v="2026-08-11 08:00:00 | M Janji : (09/08/2026)  jam Pasang : 09:00  Note : hubungi pelanggan jika ingin kelokasi"/>
    <n v="2026"/>
    <n v="8"/>
    <n v="13"/>
    <d v="2026-08-13T00:00:00"/>
    <n v="-0.29166666666424135"/>
    <x v="1"/>
  </r>
  <r>
    <n v="2554"/>
    <n v="1002519207"/>
    <n v="3"/>
    <x v="0"/>
    <n v="5"/>
    <s v="MATARAM"/>
    <s v="LOMBOK BARAT TENGAH"/>
    <s v="PRY"/>
    <s v="REG"/>
    <s v="AO"/>
    <x v="0"/>
    <s v="1P INET"/>
    <s v="Completed (PS)"/>
    <s v="RBS-Regional 3"/>
    <d v="2026-08-11T10:13:56"/>
    <d v="2026-08-11T15:06:45"/>
    <n v="69363017"/>
    <m/>
    <n v="172603791553"/>
    <s v="Toko Lalu Kadarusman"/>
    <s v="ODP-PYA-FAQ/66 FAQ/D06/66.01"/>
    <s v="WO061471284"/>
    <m/>
    <m/>
    <m/>
    <n v="116.326938606798"/>
    <n v="-8.6596516296268007"/>
    <s v="MD|MYDB-20260810264914|SC00001/MC00046|Toko Lalu Kadarusman|082326518436"/>
    <s v="MYDIGIBIZPARTNER"/>
    <m/>
    <m/>
    <m/>
    <m/>
    <m/>
    <m/>
    <m/>
    <m/>
    <s v="Management Janji"/>
    <s v="2026-08-12 08:00:00 | Nama Pic : Lalu Kadarusman No Hp Pic : 082326518436 No alt : - Jam Pemasangan : pagi  Tanggal Pemasangan : 12 Agustus 2026"/>
    <s v="FCC"/>
    <d v="2026-11-08T10:39:50"/>
    <d v="2026-08-12T08:00:00"/>
    <m/>
    <s v="PS"/>
    <s v="PRY"/>
    <s v="NO ADDON"/>
    <n v="20260811"/>
    <s v="Completed"/>
    <s v="HSI Bisnis PSB 70% - 150 Mbps"/>
    <s v="INDIBIZ"/>
    <m/>
    <m/>
    <d v="2026-08-12T08:00:00"/>
    <s v="2026-08-12 08:00:00 | Nama Pic : Lalu Kadarusman No Hp Pic : 082326518436 No alt : - Jam Pemasangan : pagi  Tanggal Pemasangan : 12 Agustus 2026"/>
    <n v="2026"/>
    <n v="8"/>
    <n v="11"/>
    <d v="2026-08-11T00:00:00"/>
    <n v="-1.3333333333357587"/>
    <x v="1"/>
  </r>
  <r>
    <n v="2555"/>
    <n v="1002504901"/>
    <n v="3"/>
    <x v="3"/>
    <n v="5"/>
    <s v="SBY UTARA"/>
    <s v="TANDES"/>
    <s v="BBE"/>
    <s v="REG"/>
    <s v="AO"/>
    <x v="0"/>
    <s v="1P INET"/>
    <s v="Completed (PS)"/>
    <s v="RBS-Regional 3"/>
    <d v="2026-08-01T18:04:56"/>
    <d v="2026-08-02T19:47:10"/>
    <n v="69356897"/>
    <m/>
    <n v="152417233628"/>
    <s v="Warkop Gemilang"/>
    <s v="ODP-BBE-FAP/31 FAP/D06/31.01"/>
    <s v="WO060677670"/>
    <m/>
    <m/>
    <m/>
    <n v="112.61263599999999"/>
    <n v="-7.3531412999999999"/>
    <s v="|MYIB-CUST|MYTN-097871435289/POI/Heri Priyanto/082131558383/priyantoh900@gmail.com"/>
    <s v="MYINDIBIZ"/>
    <m/>
    <m/>
    <m/>
    <m/>
    <m/>
    <m/>
    <m/>
    <m/>
    <s v="Management Janji"/>
    <s v="2026-08-02 15:00:00 | Nama PIC : bapak heri No HP : 082131558383 Alt :  M Janji : (MINGGU/2/AGUSTUS/2026) jam Pasang : 09:00 Note : hubungi pelanggan jika ingin kelokasi"/>
    <s v="FCC"/>
    <d v="2026-01-08T18:10:21"/>
    <d v="2026-08-02T15:00:00"/>
    <m/>
    <s v="PS"/>
    <s v="BBE"/>
    <s v="NO ADDON"/>
    <n v="20260802"/>
    <s v="Completed"/>
    <s v="HSI Bisnis Basic Promo HUT Telkom PSB 70% - 100 Mbps Dual Band"/>
    <s v="INDIBIZ"/>
    <m/>
    <m/>
    <d v="2026-08-02T15:00:00"/>
    <s v="2026-08-02 15:00:00 | Nama PIC : bapak heri No HP : 082131558383 Alt :  M Janji : (MINGGU/2/AGUSTUS/2026) jam Pasang : 09:00 Note : hubungi pelanggan jika ingin kelokasi"/>
    <n v="2026"/>
    <n v="8"/>
    <n v="2"/>
    <d v="2026-08-02T00:00:00"/>
    <n v="-0.625"/>
    <x v="1"/>
  </r>
  <r>
    <n v="2556"/>
    <n v="1002525150"/>
    <n v="3"/>
    <x v="4"/>
    <n v="4"/>
    <s v="SEMARANG"/>
    <s v="INNER - SEMARANG JATENG UTARA"/>
    <s v="BMK"/>
    <s v="REG"/>
    <s v="AO"/>
    <x v="0"/>
    <s v="1P INET"/>
    <s v="OSS - FALLOUT"/>
    <s v="RBS-Regional 3"/>
    <d v="2026-08-13T17:43:56"/>
    <d v="2026-08-14T14:25:28"/>
    <n v="69365498"/>
    <m/>
    <n v="141423136380"/>
    <s v="NEKA SEMARANG MULAWARMAN"/>
    <s v="ODP-BMK-FY/018 FY/D02/018.01"/>
    <s v="WO061698244"/>
    <m/>
    <m/>
    <m/>
    <n v="110.437667"/>
    <n v="-7.0662229999999999"/>
    <s v="|MN02054|MYIA-080739152751/POI/Ayu putri angreani kusanto/08990794495/anext213@gmail.com"/>
    <s v="MYIB_ASSISTANT"/>
    <m/>
    <m/>
    <m/>
    <m/>
    <m/>
    <m/>
    <m/>
    <m/>
    <s v="Management Janji"/>
    <s v="2026-08-14 15:00:00 | Tanggal pemasangan: 14/08/2026 Jam pemasangan : pagi / siang Info Tambahan : Hubungi pelanggan dulu sebelum ke lokasi terima kasih."/>
    <s v="FCC"/>
    <s v="13-08-2026 17:55:20"/>
    <d v="2026-08-14T15:00:00"/>
    <s v="Kendala Pelanggan"/>
    <s v="FO_WFM"/>
    <s v="BMK"/>
    <s v="NO ADDON"/>
    <m/>
    <s v="Provisioning Failed|WFM|INF009043297|PP_-7.102512099999999,110.44489320000001_-7.0329841,110.38644 |pp-20/08  pelanggan minta"/>
    <s v="HSI Bisnis Promo HUT Telkom PSB 70% - 50 Mbps"/>
    <s v="INDIBIZ"/>
    <m/>
    <m/>
    <d v="2026-08-14T15:00:00"/>
    <s v="2026-08-14 15:00:00 | Tanggal pemasangan: 14/08/2026 Jam pemasangan : pagi / siang Info Tambahan : Hubungi pelanggan dulu sebelum ke lokasi terima kasih."/>
    <m/>
    <m/>
    <m/>
    <e v="#NUM!"/>
    <e v="#NUM!"/>
    <x v="0"/>
  </r>
  <r>
    <n v="2557"/>
    <n v="1002513377"/>
    <n v="3"/>
    <x v="5"/>
    <n v="5"/>
    <s v="SINGARJA"/>
    <s v="SINGARAJA"/>
    <s v="SGR"/>
    <s v="REG"/>
    <s v="AO"/>
    <x v="0"/>
    <s v="1P INET"/>
    <s v="102 | FOLLOW UP COMPLETED"/>
    <s v="RBS-Regional 3"/>
    <d v="2026-08-06T17:43:56"/>
    <d v="2026-08-10T12:04:54"/>
    <n v="69360310"/>
    <m/>
    <n v="172424836833"/>
    <s v="RANGGA MART"/>
    <s v="ODP-SGR-FEF/20 FEF/D01/20.01"/>
    <s v="WO061110295"/>
    <m/>
    <m/>
    <m/>
    <n v="115.31634630000001"/>
    <n v="-8.1173664999999993"/>
    <s v="|MN02665|MYIA-071215966227/POI/KETUT SIGARTA/085238068995/sugiartha83.bali@gmail.com"/>
    <s v="MYIB_ASSISTANT"/>
    <m/>
    <m/>
    <m/>
    <m/>
    <m/>
    <m/>
    <m/>
    <m/>
    <s v="Management Janji"/>
    <s v="2026-08-07 15:00:00 | Nama PIC : Bapak Ketut Sugiarta No HP : 085238068995 No Alternatif : 081338326051 M Janji : 07/08/2026 Jam Pasang : Pagi NoteÃ‚Â :  Hubungi terlebih dahulu sebelum ke lokasi "/>
    <s v="FCC"/>
    <d v="2026-06-08T17:55:32"/>
    <d v="2026-08-07T15:00:00"/>
    <s v="Kendala Pelanggan"/>
    <s v="REVOKE"/>
    <s v="SGR"/>
    <s v="NO ADDON"/>
    <m/>
    <s v="Follow Up Revoke Completed, New Order ID : SC1002517580"/>
    <s v="HSI Bisnis Promo HUT Telkom PSB 70% - 50 Mbps"/>
    <s v="INDIBIZ"/>
    <m/>
    <m/>
    <d v="2026-08-07T15:00:00"/>
    <s v="2026-08-07 15:00:00 | Nama PIC : Bapak Ketut Sugiarta No HP : 085238068995 No Alternatif : 081338326051 M Janji : 07/08/2026 Jam Pasang : Pagi NoteÃ‚Â :  Hubungi terlebih dahulu sebelum ke lokasi "/>
    <m/>
    <m/>
    <m/>
    <e v="#NUM!"/>
    <e v="#NUM!"/>
    <x v="0"/>
  </r>
  <r>
    <n v="2558"/>
    <n v="1002514447"/>
    <n v="3"/>
    <x v="4"/>
    <n v="4"/>
    <s v="SEMARANG"/>
    <s v="INNER - SEMARANG JATENG UTARA"/>
    <s v="BMK"/>
    <s v="REG"/>
    <s v="AO"/>
    <x v="0"/>
    <s v="1P INET"/>
    <s v="Completed (PS)"/>
    <s v="RBS-Regional 3"/>
    <d v="2026-08-07T11:58:56"/>
    <d v="2026-08-08T11:26:54"/>
    <n v="69360706"/>
    <m/>
    <n v="141423136616"/>
    <s v="Kos Bu Erma"/>
    <s v="ODP-BMK-FAY/098 FAY/D07/098.01"/>
    <s v="WO061153927"/>
    <m/>
    <m/>
    <m/>
    <n v="110.4248197"/>
    <n v="-7.0689788"/>
    <s v="|MN00426|MYIA-014896420589/POI/Muchamad Rifky/088980332597/mucharifk73@gmail.com"/>
    <s v="MYIB_ASSISTANT"/>
    <m/>
    <m/>
    <m/>
    <m/>
    <m/>
    <m/>
    <m/>
    <m/>
    <s v="Management Janji"/>
    <s v="2026-08-08 08:00:00 | Nama : BU MUCHAMAD RIFKY No Hp : 088980332597 No Alt :  Tgl Pemasangan : 08 Agustus 2026 Interval : PAGI  Note : Hubungi pelanggan terlebih dahulu"/>
    <s v="FCC"/>
    <d v="2026-07-08T12:10:12"/>
    <d v="2026-08-08T08:00:00"/>
    <m/>
    <s v="PS"/>
    <s v="BMK"/>
    <s v="NO ADDON"/>
    <n v="20260808"/>
    <s v="Completed"/>
    <s v="HSI Bisnis Promo HUT Telkom PSB 70% - 100 Mbps"/>
    <s v="INDIBIZ"/>
    <m/>
    <m/>
    <d v="2026-08-08T08:00:00"/>
    <s v="2026-08-08 08:00:00 | Nama : BU MUCHAMAD RIFKY No Hp : 088980332597 No Alt :  Tgl Pemasangan : 08 Agustus 2026 Interval : PAGI  Note : Hubungi pelanggan terlebih dahulu"/>
    <n v="2026"/>
    <n v="8"/>
    <n v="8"/>
    <d v="2026-08-08T00:00:00"/>
    <n v="-0.33333333333575865"/>
    <x v="1"/>
  </r>
  <r>
    <n v="2559"/>
    <n v="1002511579"/>
    <n v="3"/>
    <x v="5"/>
    <n v="5"/>
    <s v="DENPASAR"/>
    <s v="SANUR"/>
    <s v="KLM"/>
    <s v="REG"/>
    <s v="AO"/>
    <x v="0"/>
    <m/>
    <s v="Completed (PS)"/>
    <s v="RBS-Regional 3"/>
    <d v="2026-08-06T09:27:27"/>
    <d v="2026-08-08T17:55:11"/>
    <n v="69359635"/>
    <n v="3612108221"/>
    <n v="172401792899"/>
    <s v="PT SATYA LANGGENG SENTOSA"/>
    <s v="ODP-KLM-FBT/56"/>
    <s v="WO061065969"/>
    <m/>
    <m/>
    <m/>
    <n v="115.2377549"/>
    <n v="-8.6363982999999998"/>
    <s v="|MN02545|/CP SELEA WATI/081218207980-085715216718/ga.satyalanggeng@gmail.com"/>
    <s v="Sales Force DBS"/>
    <m/>
    <m/>
    <m/>
    <m/>
    <m/>
    <m/>
    <m/>
    <m/>
    <s v="Management Janji"/>
    <s v="2026-08-07 13:00:00|Nama : BU SELLA WATI  No Hp : 081218207980 No Alt : 085715216718 Tgl Pemasangan : 07 Agustus 2026 Interval : PAGI  Note : Hubungi pelanggan terlebih dahulu|40981182|MYDITA"/>
    <s v="FCC"/>
    <d v="2026-06-08T09:39:52"/>
    <d v="2026-08-07T13:00:00"/>
    <s v="Kendala Pelanggan"/>
    <s v="PS"/>
    <s v="KLM"/>
    <s v="NO ADDON"/>
    <n v="20260808"/>
    <s v="Completed"/>
    <s v="- 11_11446;Biaya PSB HSI EBIS Tunai di Depan ~ 11[150000]  - SP_NOSS;SP_NOSS ~ Internet NOSS Multispeed Network[0]  - SP_NOSS;SP_NOSS ~ Internet NOSS Multispeed Network[0]  - E24057;E24057 ~ ES24 - Paket HSI Bisnis (HSIE) Khusus Winback[0]  - E24057~null~"/>
    <s v="INDIBIZ"/>
    <m/>
    <m/>
    <d v="2026-08-07T13:00:00"/>
    <s v="2026-08-07 13:00:00|Nama : BU SELLA WATI  No Hp : 081218207980 No Alt : 085715216718 Tgl Pemasangan : 07 Agustus 2026 Interval : PAGI  Note : Hubungi pelanggan terlebih dahulu|40981182|MYDITA"/>
    <n v="2026"/>
    <n v="8"/>
    <n v="8"/>
    <d v="2026-08-08T00:00:00"/>
    <n v="0.45833333333575865"/>
    <x v="1"/>
  </r>
  <r>
    <n v="2560"/>
    <n v="1002522351"/>
    <n v="3"/>
    <x v="0"/>
    <n v="5"/>
    <s v="MATARAM"/>
    <s v="LOMBOK BARAT TENGAH"/>
    <s v="PRY"/>
    <s v="REG"/>
    <s v="AO"/>
    <x v="0"/>
    <s v="1P INET"/>
    <s v="Completed (PS)"/>
    <s v="RBS-Regional 3"/>
    <d v="2026-08-12T14:13:57"/>
    <d v="2026-08-13T15:24:31"/>
    <n v="69364321"/>
    <m/>
    <n v="172603791564"/>
    <s v="SMA Darul Mahmudien"/>
    <s v="ODP-PYA-FAP/25 FAP/D01/25.01"/>
    <s v="WO061593766"/>
    <m/>
    <m/>
    <m/>
    <n v="116.37182060000001"/>
    <n v="-8.6352674999999994"/>
    <s v="MD|MYDB-20260812265069|SC00001/MC00046|SMA Darul Mahmudien|087750508384"/>
    <s v="MYDIGIBIZPARTNER"/>
    <m/>
    <m/>
    <m/>
    <m/>
    <m/>
    <m/>
    <m/>
    <m/>
    <s v="Management Janji"/>
    <s v="2026-08-13 13:00:00 | Tanggal pemasangan :13/08/2026 Jam pemasangan : pagi/siang Info Tambahan : Hubungi pelanggan dulu sebelum ke lokasi terima kasih."/>
    <s v="FCC"/>
    <d v="2026-12-08T14:39:59"/>
    <d v="2026-08-13T13:00:00"/>
    <m/>
    <s v="PS"/>
    <s v="PRY"/>
    <s v="NO ADDON"/>
    <n v="20260813"/>
    <s v="Completed"/>
    <s v="HSI Bisnis Promo HUT Telkom PSB 70% - 75 Mbps"/>
    <s v="INDIBIZ"/>
    <m/>
    <m/>
    <d v="2026-08-13T13:00:00"/>
    <s v="2026-08-13 13:00:00 | Tanggal pemasangan :13/08/2026 Jam pemasangan : pagi/siang Info Tambahan : Hubungi pelanggan dulu sebelum ke lokasi terima kasih."/>
    <n v="2026"/>
    <n v="8"/>
    <n v="13"/>
    <d v="2026-08-13T00:00:00"/>
    <n v="-0.54166666666424135"/>
    <x v="1"/>
  </r>
  <r>
    <n v="2561"/>
    <n v="1002517570"/>
    <n v="3"/>
    <x v="1"/>
    <n v="5"/>
    <s v="MALANG"/>
    <s v="KEPANJEN"/>
    <s v="SWJ"/>
    <s v="REG"/>
    <s v="AO"/>
    <x v="0"/>
    <m/>
    <s v="Completed (PS)"/>
    <s v="RBS-Regional 3"/>
    <d v="2026-08-10T12:02:21"/>
    <d v="2026-08-10T14:17:35"/>
    <n v="69359794"/>
    <m/>
    <n v="152705284873"/>
    <s v="SMK WISNUWARDHANA"/>
    <s v="ODP-SWJ-FB/52"/>
    <s v="WO061385179"/>
    <m/>
    <m/>
    <m/>
    <n v="112.66998769999999"/>
    <n v="-7.9717034"/>
    <s v="|MN01864|MYIA-098063558330/POI/ahmad mulasim/087796646630/smk.wisnuwardhana@gmail.com"/>
    <s v="Sales Profesional"/>
    <m/>
    <m/>
    <m/>
    <m/>
    <m/>
    <m/>
    <m/>
    <m/>
    <s v="Management Janji"/>
    <s v="2026-08-07 08:00:00 | Nama : BP AHMAD MULASIM  No Hp : 087796646630  No Alt :   Tgl Pemasangan : 07 Agustus 2026  Interval : PAGI   Note : Hubungi pelanggan terlebih dahulu"/>
    <s v="FCC"/>
    <d v="2026-10-08T12:09:56"/>
    <m/>
    <m/>
    <s v="PS"/>
    <s v="SWJ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7:00:00"/>
    <s v="2026-08-07 08:00:00 | Nama : BP AHMAD MULASIM  No Hp : 087796646630  No Alt :   Tgl Pemasangan : 07 Agustus 2026  Interval : PAGI   Note : Hubungi pelanggan terlebih dahulu"/>
    <n v="2026"/>
    <n v="8"/>
    <n v="10"/>
    <d v="2026-08-10T00:00:00"/>
    <n v="-0.29166666666424135"/>
    <x v="1"/>
  </r>
  <r>
    <n v="2562"/>
    <n v="1002514390"/>
    <n v="3"/>
    <x v="7"/>
    <n v="4"/>
    <s v="KUDUS"/>
    <s v="PURWODADI"/>
    <s v="GBU"/>
    <s v="REG"/>
    <s v="AO"/>
    <x v="0"/>
    <s v="1P INET"/>
    <s v="Completed (PS)"/>
    <s v="RBS-Regional 3"/>
    <d v="2026-08-07T11:40:56"/>
    <d v="2026-08-07T15:50:04"/>
    <n v="69360642"/>
    <m/>
    <n v="142516104725"/>
    <s v="PT KARTIKA POLASWASTI MAHARDHIKA"/>
    <s v="ODP-GBU-FB/058 FB/D05/058.01"/>
    <s v="WO061152229"/>
    <m/>
    <m/>
    <m/>
    <n v="110.660107"/>
    <n v="-7.0517044999999996"/>
    <s v="|MN02756|MYIA-015672400421/POI/WILLY NUGROHO/081216317404/kartikasirupofficialstore@gmail.com"/>
    <s v="MYIB_ASSISTANT"/>
    <m/>
    <m/>
    <m/>
    <m/>
    <m/>
    <m/>
    <m/>
    <m/>
    <s v="Management Janji"/>
    <s v="2026-08-10 08:00:00 | Nama Pic : BP WILLY No Hp Pic : 081216317404 Jam Pemasangan : 08:00 - 12.00 Tanggal Pemasangan : 10 AGUSTUS 2026 Info Tambahan : Hubungi pelanggan sebelum datang ke lokasi, terima kasih."/>
    <s v="FCC"/>
    <d v="2026-07-08T11:55:04"/>
    <d v="2026-08-10T08:00:00"/>
    <m/>
    <s v="PS"/>
    <s v="GBU"/>
    <s v="NO ADDON"/>
    <n v="20260807"/>
    <s v="Completed"/>
    <s v="HSI Bisnis Promo HUT Telkom PSB 70% - 50 Mbps"/>
    <s v="INDIBIZ"/>
    <m/>
    <m/>
    <d v="2026-08-10T08:00:00"/>
    <s v="2026-08-10 08:00:00 | Nama Pic : BP WILLY No Hp Pic : 081216317404 Jam Pemasangan : 08:00 - 12.00 Tanggal Pemasangan : 10 AGUSTUS 2026 Info Tambahan : Hubungi pelanggan sebelum datang ke lokasi, terima kasih."/>
    <n v="2026"/>
    <n v="8"/>
    <n v="7"/>
    <d v="2026-08-07T00:00:00"/>
    <n v="-3.3333333333357587"/>
    <x v="1"/>
  </r>
  <r>
    <n v="2563"/>
    <n v="1002517507"/>
    <n v="3"/>
    <x v="2"/>
    <n v="4"/>
    <s v="YOGYAKARTA"/>
    <s v="INNER - YOGYA JATENG SELATAN"/>
    <s v="KEN"/>
    <s v="REG"/>
    <s v="AO"/>
    <x v="0"/>
    <s v="1P INET"/>
    <s v="WAITING AKTIFASI IHLD"/>
    <s v="RBS-Regional 3"/>
    <d v="2026-08-10T11:45:39"/>
    <d v="2026-08-10T13:09:03"/>
    <n v="69360675"/>
    <m/>
    <m/>
    <s v="ASTANA PROPERTY 5"/>
    <m/>
    <s v="WO061152659"/>
    <m/>
    <m/>
    <m/>
    <n v="110.38863000000001"/>
    <n v="-7.7110519999999996"/>
    <s v="|MC80063|MYIA-079491601251/POI/WILLIAM MAHARDIKA DARLIUS/087838403677/rarautha85@gmail.com"/>
    <s v="MYIB_ASSISTANT"/>
    <m/>
    <m/>
    <m/>
    <m/>
    <m/>
    <m/>
    <m/>
    <m/>
    <s v="Management Janji"/>
    <s v="2026-08-08 08:00:00 | Nama PIC:  BU RARA No HP: 087838403677 Alt: Tanggal: 8/8/2026 Jam Pasang: Pagi Note: Hubungi sebelum ke lokasi, terimakasih"/>
    <s v="FCC"/>
    <d v="2026-10-08T11:54:41"/>
    <d v="2026-08-08T00:00:00"/>
    <m/>
    <s v="UNSC"/>
    <s v="KEN"/>
    <s v="NO ADDON"/>
    <m/>
    <s v="WAITING:  |MYDITA"/>
    <s v="HSI Bisnis Basic Promo HUT Telkom PSB 70% - 50 Mbps"/>
    <s v="INDIBIZ"/>
    <m/>
    <m/>
    <d v="2026-08-08T08:00:00"/>
    <s v="2026-08-08 08:00:00 | Nama PIC:  BU RARA No HP: 087838403677 Alt: Tanggal: 8/8/2026 Jam Pasang: Pagi Note: Hubungi sebelum ke lokasi, terimakasih"/>
    <m/>
    <m/>
    <m/>
    <e v="#NUM!"/>
    <e v="#NUM!"/>
    <x v="0"/>
  </r>
  <r>
    <n v="2564"/>
    <n v="1002526374"/>
    <n v="3"/>
    <x v="6"/>
    <n v="5"/>
    <s v="JEMBER"/>
    <s v="SITUBONDO"/>
    <s v="MLD"/>
    <s v="REG"/>
    <s v="AO"/>
    <x v="0"/>
    <s v="1P INET"/>
    <s v="Completed (PS)"/>
    <s v="RBS-Regional 3"/>
    <d v="2026-08-14T13:14:58"/>
    <d v="2026-08-15T10:57:32"/>
    <n v="69366050"/>
    <m/>
    <n v="152529201005"/>
    <s v="TOKO ARAFAH"/>
    <s v="ODP-MLD-FD/06 FD/D02/06.01"/>
    <s v="WO061744097"/>
    <m/>
    <m/>
    <m/>
    <n v="113.801372"/>
    <n v="-7.7767080000000002"/>
    <s v="|MN02617|MYIA-014765274927/POI/KAMARUDDIN/082131060939/kr2134820@gmail.com"/>
    <s v="MYIB_ASSISTANT"/>
    <m/>
    <m/>
    <m/>
    <m/>
    <m/>
    <m/>
    <m/>
    <m/>
    <s v="Management Janji"/>
    <s v="2026-08-15 13:00:00 | Jam Pemasangan : 08:00 - 12.00 Tanggal Pemasangan : 15/08/2026 Info Tambahan : Hubungi pelanggan sebelum datang ke lokasi"/>
    <s v="FCC"/>
    <s v="14-08-2026 13:25:32"/>
    <d v="2026-08-15T13:00:00"/>
    <m/>
    <s v="PS"/>
    <s v="MLD"/>
    <s v="NETMONK"/>
    <n v="20260815"/>
    <s v="Completed"/>
    <s v="HSI Bisnis Bundling Netmonk PSB 70% Promo - 300 Mbps"/>
    <s v="INDIBIZ"/>
    <m/>
    <m/>
    <d v="2026-08-15T13:00:00"/>
    <s v="2026-08-15 13:00:00 | Jam Pemasangan : 08:00 - 12.00 Tanggal Pemasangan : 15/08/2026 Info Tambahan : Hubungi pelanggan sebelum datang ke lokasi"/>
    <n v="2026"/>
    <n v="8"/>
    <n v="15"/>
    <d v="2026-08-15T00:00:00"/>
    <n v="-0.54166666666424135"/>
    <x v="1"/>
  </r>
  <r>
    <n v="2565"/>
    <n v="1002514785"/>
    <n v="3"/>
    <x v="6"/>
    <n v="5"/>
    <s v="PASURUAN"/>
    <s v="LUMAJANG"/>
    <s v="PII"/>
    <s v="REG"/>
    <s v="AO"/>
    <x v="0"/>
    <s v="1P INET"/>
    <s v="Completed (PS)"/>
    <s v="RBS-Regional 3"/>
    <d v="2026-08-07T14:13:58"/>
    <d v="2026-08-08T16:51:55"/>
    <n v="69360822"/>
    <m/>
    <n v="152542208065"/>
    <s v="JAYA CELL"/>
    <s v="ODP-PII-FN/30 FN/D01/30.01"/>
    <s v="WO061170783"/>
    <m/>
    <m/>
    <m/>
    <n v="112.99661602824899"/>
    <n v="-8.1810568909643901"/>
    <s v="MD|MYDB-20260806264571|DN00001/MN01309|JAYA CELL|085743425994"/>
    <s v="MYDIGIBIZPARTNER"/>
    <m/>
    <m/>
    <m/>
    <m/>
    <m/>
    <m/>
    <m/>
    <m/>
    <s v="Management Janji"/>
    <s v="2026-08-08 13:00:00 | Nama PIC : Bapk Rohim No HP : 085743425994 No Alternatif : - M Janji : 08/08/2026 Jam Pasang : Pagi NoteÃ‚Â :  Hubungi terlebih dahulu sebelum ke lokasi "/>
    <s v="FCC"/>
    <d v="2026-07-08T14:25:34"/>
    <d v="2026-08-08T13:00:00"/>
    <m/>
    <s v="PS"/>
    <s v="PII"/>
    <s v="NETMONK"/>
    <n v="20260808"/>
    <s v="Completed"/>
    <s v="HSI Bisnis Bundling Netmonk PSB 70% Promo - 150 Mbps"/>
    <s v="INDIBIZ"/>
    <m/>
    <m/>
    <d v="2026-08-08T13:00:00"/>
    <s v="2026-08-08 13:00:00 | Nama PIC : Bapk Rohim No HP : 085743425994 No Alternatif : - M Janji : 08/08/2026 Jam Pasang : Pagi NoteÃ‚Â :  Hubungi terlebih dahulu sebelum ke lokasi "/>
    <n v="2026"/>
    <n v="8"/>
    <n v="8"/>
    <d v="2026-08-08T00:00:00"/>
    <n v="-0.54166666666424135"/>
    <x v="1"/>
  </r>
  <r>
    <n v="2566"/>
    <n v="1002505939"/>
    <n v="3"/>
    <x v="2"/>
    <n v="4"/>
    <s v="PURWOKERTO"/>
    <s v="BANJARNEGARA"/>
    <s v="BJR"/>
    <s v="REG"/>
    <s v="AO"/>
    <x v="0"/>
    <s v="1P INET"/>
    <s v="Completed (PS)"/>
    <s v="RBS-Regional 3"/>
    <d v="2026-08-03T11:52:57"/>
    <d v="2026-08-04T12:17:16"/>
    <n v="69357425"/>
    <m/>
    <n v="146372103877"/>
    <s v="LIQUID STORE"/>
    <s v="ODP-BJR-FU/011"/>
    <s v="WO060777227"/>
    <m/>
    <m/>
    <m/>
    <n v="109.597503"/>
    <n v="-7.4142950000000001"/>
    <s v="|MN00649|MYIA-065111064327/POI/oktiyas cahya vita/085225677782/predator_cahya@ymail.com"/>
    <s v="MYIB_ASSISTANT"/>
    <m/>
    <m/>
    <m/>
    <m/>
    <m/>
    <m/>
    <m/>
    <m/>
    <s v="Management Janji"/>
    <s v="2026-08-04 13:00:00 | Tanggal pemasangan: 04/08/2026 Jam pemasangan : pagi / siang Info Tambahan : Hubungi pelanggan dulu sebelum ke lokasi. terima kasih "/>
    <s v="FCC"/>
    <d v="2026-03-08T11:55:02"/>
    <d v="2026-08-04T13:00:00"/>
    <m/>
    <s v="PS"/>
    <s v="BJR"/>
    <s v="NO ADDON"/>
    <n v="20260804"/>
    <s v="Completed"/>
    <s v="HSI Bisnis Promo HUT Telkom PSB 70% - 50 Mbps"/>
    <s v="INDIBIZ"/>
    <m/>
    <m/>
    <d v="2026-08-04T13:00:00"/>
    <s v="2026-08-04 13:00:00 | Tanggal pemasangan: 04/08/2026 Jam pemasangan : pagi / siang Info Tambahan : Hubungi pelanggan dulu sebelum ke lokasi. terima kasih "/>
    <n v="2026"/>
    <n v="8"/>
    <n v="4"/>
    <d v="2026-08-04T00:00:00"/>
    <n v="-0.54166666666424135"/>
    <x v="1"/>
  </r>
  <r>
    <n v="2567"/>
    <n v="1002506073"/>
    <n v="3"/>
    <x v="4"/>
    <n v="4"/>
    <s v="PEKALONGAN"/>
    <s v="BREBES"/>
    <s v="BRB"/>
    <s v="REG"/>
    <s v="AO"/>
    <x v="0"/>
    <m/>
    <s v="Completed (PS)"/>
    <s v="RBS-Regional 3"/>
    <d v="2026-08-03T13:19:37"/>
    <d v="2026-08-03T19:25:44"/>
    <n v="69355738"/>
    <m/>
    <n v="146284108497"/>
    <s v="CV. SUBEKTI SETIABUDI"/>
    <s v="ODP-BRB-FB/014"/>
    <s v="WO060793857"/>
    <m/>
    <m/>
    <m/>
    <n v="109.051605"/>
    <n v="-6.873977"/>
    <s v="|MN00292|MYIA-078048634013/POI/FEGY DWI RIZAKI/085894000776/fegidwir@gmail.com"/>
    <s v="Sales Profesional"/>
    <m/>
    <m/>
    <m/>
    <m/>
    <m/>
    <m/>
    <m/>
    <m/>
    <s v="Management Janji"/>
    <s v="2026-08-01 08:00:00 | Jam Pemasangan : 08:00  Tanggal Pemasangan : SABTU, 1 AGUSTUS 2026  Info Tambahan : Hubungi pelanggan sebelum datang ke lokasi, terima kasih."/>
    <s v="FCC"/>
    <d v="2026-03-08T13:25:40"/>
    <m/>
    <m/>
    <s v="PS"/>
    <s v="BRB"/>
    <s v="NO ADDON"/>
    <n v="202608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8-01 08:00:00 | Jam Pemasangan : 08:00  Tanggal Pemasangan : SABTU, 1 AGUSTUS 2026  Info Tambahan : Hubungi pelanggan sebelum datang ke lokasi, terima kasih."/>
    <n v="2026"/>
    <n v="8"/>
    <n v="3"/>
    <d v="2026-08-03T00:00:00"/>
    <n v="-0.29166666666424135"/>
    <x v="1"/>
  </r>
  <r>
    <n v="2568"/>
    <n v="1002505710"/>
    <n v="3"/>
    <x v="2"/>
    <n v="4"/>
    <s v="YOGYAKARTA"/>
    <s v="INNER - YOGYA JATENG SELATAN"/>
    <s v="KEN"/>
    <s v="REG"/>
    <s v="AO"/>
    <x v="0"/>
    <s v="1P INET"/>
    <s v="Completed (PS)"/>
    <s v="RBS-Regional 3"/>
    <d v="2026-08-03T10:07:57"/>
    <d v="2026-08-03T17:14:12"/>
    <n v="69357303"/>
    <m/>
    <n v="146130138354"/>
    <s v="SUKSES SEJAHTERA BISNIS BERSAMA"/>
    <s v="ODP-KEN-FAU/131 FAU/D14/131.01"/>
    <s v="WO060762586"/>
    <m/>
    <m/>
    <m/>
    <n v="110.39970819"/>
    <n v="-7.7535689290000001"/>
    <s v="|MN02102|MYIA-095442643395/POI/Bambang Nugroho setiaji/08118839859/b.nugroho@si-tepat.com"/>
    <s v="MYIB_ASSISTANT"/>
    <m/>
    <m/>
    <m/>
    <m/>
    <m/>
    <m/>
    <m/>
    <m/>
    <s v="Management Janji"/>
    <s v="2026-08-05 15:00:00 | M Janji : 4 agustus 2026 jam Pasang : pagi siang Note : hubungi pelanggan jika ingin kelokasi"/>
    <s v="FCC"/>
    <d v="2026-03-08T10:10:41"/>
    <d v="2026-08-05T15:00:00"/>
    <m/>
    <s v="PS"/>
    <s v="KEN"/>
    <s v="NO ADDON"/>
    <n v="20260803"/>
    <s v="Completed"/>
    <s v="HSI Bisnis Basic PSB 70% - 50 Mbps"/>
    <s v="INDIBIZ"/>
    <m/>
    <m/>
    <d v="2026-08-05T15:00:00"/>
    <s v="2026-08-05 15:00:00 | M Janji : 4 agustus 2026 jam Pasang : pagi siang Note : hubungi pelanggan jika ingin kelokasi"/>
    <n v="2026"/>
    <n v="8"/>
    <n v="3"/>
    <d v="2026-08-03T00:00:00"/>
    <n v="-2.625"/>
    <x v="1"/>
  </r>
  <r>
    <n v="2569"/>
    <n v="1002504474"/>
    <n v="3"/>
    <x v="5"/>
    <n v="5"/>
    <s v="SINGARJA"/>
    <s v="SINGARAJA"/>
    <s v="LVN"/>
    <s v="REG"/>
    <s v="AO"/>
    <x v="0"/>
    <m/>
    <s v="Completed (PS)"/>
    <s v="RBS-Regional 3"/>
    <d v="2026-08-01T11:55:01"/>
    <d v="2026-08-02T11:44:18"/>
    <n v="69349184"/>
    <m/>
    <n v="172426206472"/>
    <s v="Aneka Lovina Villas &amp; Spa Bali - New Superior"/>
    <s v="ODP-LVN-FAF/01"/>
    <s v="WO060638274"/>
    <m/>
    <m/>
    <m/>
    <n v="115.03358028836"/>
    <n v="-8.1555806872343695"/>
    <s v="|MC10009|/Aneka Lovina Villas &amp; Spa Bali - New Superior/PIC Ery Eko/087759735887/sukayasa43@gmail.com"/>
    <s v="Sales Force DBS"/>
    <m/>
    <m/>
    <m/>
    <m/>
    <m/>
    <m/>
    <m/>
    <m/>
    <s v="Management Janji"/>
    <s v="2026-07-24 13:00:00|Nama PIC:  bp wayan   No HP: 081958576319  Alt:  Tanggal: 24/7/2026  Jam Pasang: Siang  Note: Hubungi sebelum ke lokasi|RI2334|MYDITA"/>
    <s v="FCC"/>
    <d v="2026-01-08T12:09:52"/>
    <m/>
    <m/>
    <s v="PS"/>
    <s v="LVN"/>
    <s v="NETMONK"/>
    <n v="20260802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1T07:00:00"/>
    <s v="2026-07-24 13:00:00|Nama PIC:  bp wayan   No HP: 081958576319  Alt:  Tanggal: 24/7/2026  Jam Pasang: Siang  Note: Hubungi sebelum ke lokasi|RI2334|MYDITA"/>
    <n v="2026"/>
    <n v="8"/>
    <n v="2"/>
    <d v="2026-08-02T00:00:00"/>
    <n v="0.70833333333575865"/>
    <x v="1"/>
  </r>
  <r>
    <n v="2570"/>
    <n v="1002516002"/>
    <n v="3"/>
    <x v="4"/>
    <n v="4"/>
    <s v="SEMARANG"/>
    <s v="UNGARAN"/>
    <s v="ABR"/>
    <s v="REG"/>
    <s v="AO"/>
    <x v="0"/>
    <s v="1P INET"/>
    <s v="98 | OSS - CANCEL COMPLETE"/>
    <s v="RBS-Regional 3"/>
    <d v="2026-08-08T14:02:57"/>
    <d v="2026-08-10T10:43:35"/>
    <n v="69361493"/>
    <m/>
    <n v="141459107617"/>
    <s v="Rental PS Piyatak"/>
    <s v="ODP-ABR-FF/093 FF/D05/093.01"/>
    <s v="WO061266758"/>
    <m/>
    <m/>
    <m/>
    <n v="110.28978634625599"/>
    <n v="-7.30687604846403"/>
    <s v="MD|MYDB-20260808264746|DB10005/MB10071|Rental PS Piyatak|081235092660"/>
    <s v="MYDIGIBIZPARTNER"/>
    <m/>
    <m/>
    <m/>
    <m/>
    <m/>
    <m/>
    <m/>
    <m/>
    <s v="Management Janji"/>
    <s v="2026-08-09 13:00:00 | Nama PIC : Bp Robi No Hp : 081235092660 No Alt : - Tgl Pemasangan : 09 Agustus 2026 Interval : PAGI SIANG Note : Hubungi pelanggan terlebih dahulu"/>
    <s v="FCC"/>
    <d v="2026-08-08T14:10:30"/>
    <d v="2026-08-09T13:00:00"/>
    <s v="Kendala Pelanggan"/>
    <s v="CANCEL"/>
    <s v="ABR"/>
    <s v="NO ADDON"/>
    <m/>
    <s v="Cancel Completed"/>
    <s v="HSI Bisnis Promo HUT Telkom PSB 70% - 75 Mbps"/>
    <s v="INDIBIZ"/>
    <m/>
    <m/>
    <d v="2026-08-09T13:00:00"/>
    <s v="2026-08-09 13:00:00 | Nama PIC : Bp Robi No Hp : 081235092660 No Alt : - Tgl Pemasangan : 09 Agustus 2026 Interval : PAGI SIANG Note : Hubungi pelanggan terlebih dahulu"/>
    <m/>
    <m/>
    <m/>
    <e v="#NUM!"/>
    <e v="#NUM!"/>
    <x v="0"/>
  </r>
  <r>
    <n v="2571"/>
    <n v="1002522147"/>
    <n v="3"/>
    <x v="1"/>
    <n v="5"/>
    <s v="KEDIRI"/>
    <s v="TULUNGAGUNG"/>
    <s v="TUL"/>
    <s v="REG"/>
    <s v="AO"/>
    <x v="0"/>
    <s v="1P INET"/>
    <s v="Completed (PS)"/>
    <s v="RBS-Regional 3"/>
    <d v="2026-08-12T13:28:56"/>
    <d v="2026-08-13T17:39:29"/>
    <n v="69364241"/>
    <m/>
    <n v="152606246233"/>
    <s v="WARKOP BANG DOEL"/>
    <s v="ODP-TUL-FAF/51 FAF/D04/51.01"/>
    <s v="WO061588116"/>
    <m/>
    <m/>
    <m/>
    <n v="111.88957499999999"/>
    <n v="-8.0598919999999996"/>
    <s v="|MN00418|MYIA-049383423034/POI/MUJIATI/081232410178/bangdoel944@gmail.com"/>
    <s v="MYIB_ASSISTANT"/>
    <m/>
    <m/>
    <m/>
    <m/>
    <m/>
    <m/>
    <m/>
    <m/>
    <s v="Management Janji"/>
    <s v="2026-08-13 13:00:00 | Waktu pemasnagan : 13 Agustus 2026 Jam pemasangan : 08.00 - 12.00 Mohon hubungi pelanggan sebelum ke lokasi  Terima kasih"/>
    <s v="FCC"/>
    <d v="2026-12-08T13:39:52"/>
    <d v="2026-08-13T13:00:00"/>
    <m/>
    <s v="PS"/>
    <s v="TUL"/>
    <s v="NO ADDON"/>
    <n v="20260813"/>
    <s v="Completed"/>
    <s v="HSI Bisnis Promo HUT Telkom PSB 70% - 75 Mbps"/>
    <s v="INDIBIZ"/>
    <m/>
    <m/>
    <d v="2026-08-13T13:00:00"/>
    <s v="2026-08-13 13:00:00 | Waktu pemasnagan : 13 Agustus 2026 Jam pemasangan : 08.00 - 12.00 Mohon hubungi pelanggan sebelum ke lokasi  Terima kasih"/>
    <n v="2026"/>
    <n v="8"/>
    <n v="13"/>
    <d v="2026-08-13T00:00:00"/>
    <n v="-0.54166666666424135"/>
    <x v="1"/>
  </r>
  <r>
    <n v="2572"/>
    <n v="1002513622"/>
    <n v="3"/>
    <x v="1"/>
    <n v="5"/>
    <s v="MALANG"/>
    <s v="KEPANJEN"/>
    <s v="KLJ"/>
    <s v="REG"/>
    <s v="AO"/>
    <x v="0"/>
    <s v="1P INET"/>
    <s v="102 | FOLLOW UP COMPLETED"/>
    <s v="RBS-Regional 3"/>
    <d v="2026-08-07T07:34:56"/>
    <d v="2026-08-13T12:56:35"/>
    <n v="69360378"/>
    <m/>
    <n v="152703903454"/>
    <s v="SDN DINOYO 4 MALANG"/>
    <s v="ODP-KLJ-FB/17 FB/D02/01.17"/>
    <s v="WO061126768"/>
    <m/>
    <m/>
    <m/>
    <n v="112.610063"/>
    <n v="-7.9408779999999899"/>
    <s v="|MN01864|MYIA-033890157208/POI/RAHMA TASYA AMALIA S/087796646626/sdnegeridinoyo.4@gmail.com"/>
    <s v="MYIB_ASSISTANT"/>
    <m/>
    <m/>
    <m/>
    <m/>
    <m/>
    <m/>
    <m/>
    <m/>
    <s v="Management Janji"/>
    <s v="2026-08-08 08:00:00 | Nama Pic : BP ANDI No Hp Pic : 087796646626 Jam Pemasangan : 08:00 - 12.00 Tanggal Pemasangan : SABTU 08 AGUSTUS 2026 Info Tambahan : Hubungi pelanggan sebelum datang ke lokasi, terima kasih."/>
    <s v="FCC"/>
    <d v="2026-07-08T07:39:45"/>
    <d v="2026-08-08T08:00:00"/>
    <m/>
    <s v="REVOKE"/>
    <s v="KLJ"/>
    <s v="NO ADDON"/>
    <m/>
    <s v="Follow Up Revoke Completed, New Order ID : SC1002524149"/>
    <s v="HSI Bisnis Promo HUT Telkom PSB 70% - 50 Mbps"/>
    <s v="INDIBIZ"/>
    <m/>
    <m/>
    <d v="2026-08-08T08:00:00"/>
    <s v="2026-08-08 08:00:00 | Nama Pic : BP ANDI No Hp Pic : 087796646626 Jam Pemasangan : 08:00 - 12.00 Tanggal Pemasangan : SABTU 08 AGUSTUS 2026 Info Tambahan : Hubungi pelanggan sebelum datang ke lokasi, terima kasih."/>
    <m/>
    <m/>
    <m/>
    <e v="#NUM!"/>
    <e v="#NUM!"/>
    <x v="0"/>
  </r>
  <r>
    <n v="2573"/>
    <n v="1002534122"/>
    <n v="3"/>
    <x v="3"/>
    <n v="5"/>
    <s v="MADURA"/>
    <s v="PAMEKASAN"/>
    <s v="PME"/>
    <s v="REG"/>
    <s v="AO"/>
    <x v="0"/>
    <m/>
    <s v="CANCEL COMPLETED"/>
    <s v="RBS-Regional 3"/>
    <d v="2026-08-18T16:19:28"/>
    <d v="2026-08-18T17:47:45"/>
    <n v="69369347"/>
    <m/>
    <n v="152426928327"/>
    <s v="TOKO MALIK JAYA"/>
    <s v="ODP-PME-FL/54"/>
    <m/>
    <m/>
    <m/>
    <m/>
    <n v="113.416309"/>
    <n v="-7.1643894000000001"/>
    <s v="|MC70132|/ABDUL MALIK-TOKO MALIK JAYA/083853501470/malikishabdul@gmail.com/HSI Bisnis + Netmonk Promo 2026 300 Mbps (Rp 1.186.100) PSB 150.000/-7.1643723, 113.4163227/Dekat Relubeng, Toket, Kec. Proppo, Kabupaten Pamekasan, Jawa Timur 69363"/>
    <s v="Sales Force DBS"/>
    <m/>
    <m/>
    <m/>
    <m/>
    <m/>
    <m/>
    <m/>
    <m/>
    <m/>
    <m/>
    <m/>
    <s v="18-08-2026 16:39:51"/>
    <m/>
    <m/>
    <s v="REJECT_FCC"/>
    <s v="PME"/>
    <s v="NETMONK"/>
    <m/>
    <s v="DECLINE : Decline - Batal Order Yusnani Manalu 40951378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2574"/>
    <n v="1002520698"/>
    <n v="3"/>
    <x v="5"/>
    <n v="5"/>
    <s v="DENPASAR"/>
    <s v="UBUNG"/>
    <s v="UBN"/>
    <s v="REG"/>
    <s v="AO"/>
    <x v="0"/>
    <m/>
    <s v="CANCEL COMPLETED"/>
    <s v="RBS-Regional 3"/>
    <d v="2026-08-11T16:20:40"/>
    <d v="2026-08-13T13:13:47"/>
    <n v="69363617"/>
    <m/>
    <n v="172418757475"/>
    <s v="PT INTAN SURYA PRIMA ABADI"/>
    <s v="ODP-UBN-FV/33"/>
    <m/>
    <m/>
    <m/>
    <m/>
    <n v="115.18095601121099"/>
    <n v="-8.6345891867194702"/>
    <s v="AMRBS;940137;AM;ISTIHAMIN FITRI;RBS-3;SURAMADU;PSB;PT INTAN SURYA PRIMA ABADI;81241818747;Ispa.denpasar@yahoo.co.id;HSI Bisnis (1:1) 100 Mbps (Rp 669.000) PSB Rp 150.000;GEDE MUDITA;-8.6348517,115.1770676"/>
    <s v="Sales Force DBS"/>
    <m/>
    <m/>
    <m/>
    <m/>
    <m/>
    <m/>
    <m/>
    <m/>
    <m/>
    <m/>
    <m/>
    <d v="2026-11-08T16:39:47"/>
    <m/>
    <m/>
    <s v="REJECT_FCC"/>
    <s v="UBN"/>
    <s v="NO ADDON"/>
    <m/>
    <s v="DECLINE : Decline - Batal Order Ivan Sutiawan 40010577|MYDITA"/>
    <s v="- 11_11446;Biaya PSB HSI EBIS Tunai di Depan ~ 11[150000]  - E23046;E23046 ~ ES23 - Paket HSI Bisnis[0]  - E23046~null~E23046_UNL;UNL ~ Internet-Link Unlimited Internet Usage ~ E23046[0]  - E23046~null~44877;E23046||11||Abodemen 0[0]  - E23046~null~E23046"/>
    <s v="INDIBIZ"/>
    <m/>
    <m/>
    <m/>
    <m/>
    <m/>
    <m/>
    <m/>
    <e v="#NUM!"/>
    <e v="#NUM!"/>
    <x v="0"/>
  </r>
  <r>
    <n v="2575"/>
    <n v="1002530703"/>
    <n v="3"/>
    <x v="4"/>
    <n v="4"/>
    <s v="SEMARANG"/>
    <s v="KENDAL"/>
    <s v="WLR"/>
    <s v="REG"/>
    <s v="AO"/>
    <x v="0"/>
    <s v="1P INET"/>
    <s v="Completed (PS)"/>
    <s v="RBS-Regional 3"/>
    <d v="2026-08-17T11:41:56"/>
    <d v="2026-08-18T13:23:38"/>
    <n v="69367980"/>
    <m/>
    <n v="143407106669"/>
    <s v="TOKO SAMI MIRAH"/>
    <s v="ODP-WLR-FM/039 FM/D02/039.01"/>
    <s v="WO061921403"/>
    <m/>
    <m/>
    <m/>
    <n v="110.064123055065"/>
    <n v="-6.9323295335919601"/>
    <s v="|MN01867|MYIA-055062304506/POI/TARMAN/08135956451/bisrobborsib@gmail.com"/>
    <s v="MYIB_ASSISTANT"/>
    <m/>
    <m/>
    <m/>
    <m/>
    <m/>
    <m/>
    <m/>
    <m/>
    <s v="Management Janji"/>
    <s v="2026-08-18 08:00:00 | M janji : pagi Tanggal Pemasangan : 18/agustus/2026 Note : hubungi pelanggan jika ingin kelokasi "/>
    <s v="FCC"/>
    <s v="17-08-2026 11:55:11"/>
    <d v="2026-08-18T08:00:00"/>
    <m/>
    <s v="PS"/>
    <s v="WLR"/>
    <s v="NO ADDON"/>
    <n v="20260818"/>
    <s v="Completed"/>
    <s v="HSI Bisnis Promo HUT Telkom PSB 70% - 200 Mbps"/>
    <s v="INDIBIZ"/>
    <m/>
    <m/>
    <d v="2026-08-18T08:00:00"/>
    <s v="2026-08-18 08:00:00 | M janji : pagi Tanggal Pemasangan : 18/agustus/2026 Note : hubungi pelanggan jika ingin kelokasi "/>
    <n v="2026"/>
    <n v="8"/>
    <n v="18"/>
    <d v="2026-08-18T00:00:00"/>
    <n v="-0.33333333333575865"/>
    <x v="1"/>
  </r>
  <r>
    <n v="2576"/>
    <n v="1002524986"/>
    <n v="3"/>
    <x v="3"/>
    <n v="5"/>
    <s v="SBY UTARA"/>
    <s v="TANDES"/>
    <s v="KNN"/>
    <s v="REG"/>
    <s v="AO"/>
    <x v="0"/>
    <s v="1P INET"/>
    <s v="100 | REVOKE COMPLETED"/>
    <s v="RBS-Regional 3"/>
    <d v="2026-08-13T16:38:57"/>
    <d v="2026-08-18T16:48:58"/>
    <n v="69365455"/>
    <m/>
    <n v="152412248844"/>
    <s v="raw design"/>
    <s v="ODP-TDS-FDZ/54 FDZ/D06/54.01"/>
    <s v="WO061692956"/>
    <m/>
    <m/>
    <m/>
    <n v="112.64260396082901"/>
    <n v="-7.2773569950387103"/>
    <s v="|MYIB-CUST|MYTN-061749626935/POI/Ronny Wijaya/081703340226/ron2sky@gmail.com"/>
    <s v="MYINDIBIZ"/>
    <m/>
    <m/>
    <m/>
    <m/>
    <m/>
    <m/>
    <m/>
    <m/>
    <s v="Management Janji"/>
    <s v="2026-08-15 12:00:00 | Nama PIC : Bp Ronny No HP : 081703340226 No Alt : - M Janji :  15 Agustus 2026 Jam Pasang : Pagi / Siang Note : hubungi pelanggan jika ingin kelokasi "/>
    <s v="FCC"/>
    <s v="13-08-2026 16:39:58"/>
    <d v="2026-08-15T12:00:00"/>
    <s v="Kendala Pelanggan"/>
    <s v="REVOKE"/>
    <s v="KNN"/>
    <s v="NO ADDON"/>
    <m/>
    <s v="Revoke Completed"/>
    <s v="HSI Bisnis Basic Promo HUT Telkom PSB 70% - 100 Mbps"/>
    <s v="INDIBIZ"/>
    <m/>
    <m/>
    <d v="2026-08-15T12:00:00"/>
    <s v="2026-08-15 12:00:00 | Nama PIC : Bp Ronny No HP : 081703340226 No Alt : - M Janji :  15 Agustus 2026 Jam Pasang : Pagi / Siang Note : hubungi pelanggan jika ingin kelokasi "/>
    <m/>
    <m/>
    <m/>
    <e v="#NUM!"/>
    <e v="#NUM!"/>
    <x v="0"/>
  </r>
  <r>
    <n v="2577"/>
    <n v="1002515787"/>
    <n v="3"/>
    <x v="3"/>
    <n v="5"/>
    <s v="MADURA"/>
    <s v="PAMEKASAN"/>
    <s v="PME"/>
    <s v="REG"/>
    <s v="AO"/>
    <x v="0"/>
    <s v="1P INET"/>
    <s v="Completed (PS)"/>
    <s v="RBS-Regional 3"/>
    <d v="2026-08-08T11:11:56"/>
    <d v="2026-08-09T21:19:21"/>
    <n v="69361357"/>
    <m/>
    <n v="152426928056"/>
    <s v="TOKO SIMPANG TIGA"/>
    <s v="ODP-PME-FBE/08 FBE/D01/08.01"/>
    <s v="WO061246928"/>
    <m/>
    <m/>
    <m/>
    <n v="113.46332542598201"/>
    <n v="-7.1380190005300497"/>
    <s v="MD|MYDB-20260808264729|DN00001/MN00558|TOKO SIMPANG TIGA|087899231349"/>
    <s v="MYDIGIBIZPARTNER"/>
    <m/>
    <m/>
    <m/>
    <m/>
    <m/>
    <m/>
    <m/>
    <m/>
    <s v="Management Janji"/>
    <s v="2026-08-09 08:00:00 | Tanggal Pemasangan : 09 Agustus 2026 Jam Pemasangan : 08:00 13:00 Info Tambahan : Hubungi pelanggan dulu sebelum ke lokasi terimakasih"/>
    <s v="FCC"/>
    <d v="2026-08-08T11:25:30"/>
    <d v="2026-08-09T08:00:00"/>
    <m/>
    <s v="PS"/>
    <s v="PME"/>
    <s v="NO ADDON"/>
    <n v="20260809"/>
    <s v="Completed"/>
    <s v="HSI Bisnis Promo HUT Telkom PSB 70% - 150 Mbps"/>
    <s v="INDIBIZ"/>
    <m/>
    <m/>
    <d v="2026-08-09T08:00:00"/>
    <s v="2026-08-09 08:00:00 | Tanggal Pemasangan : 09 Agustus 2026 Jam Pemasangan : 08:00 13:00 Info Tambahan : Hubungi pelanggan dulu sebelum ke lokasi terimakasih"/>
    <n v="2026"/>
    <n v="8"/>
    <n v="9"/>
    <d v="2026-08-09T00:00:00"/>
    <n v="-0.33333333333575865"/>
    <x v="1"/>
  </r>
  <r>
    <n v="2578"/>
    <n v="1002520989"/>
    <n v="3"/>
    <x v="7"/>
    <n v="4"/>
    <s v="KUDUS"/>
    <s v="KUDUS"/>
    <s v="DMA"/>
    <s v="REG"/>
    <s v="AO"/>
    <x v="0"/>
    <s v="1P INET"/>
    <s v="Completed (PS)"/>
    <s v="RBS-Regional 3"/>
    <d v="2026-08-11T18:40:56"/>
    <d v="2026-08-12T18:58:27"/>
    <n v="69363742"/>
    <m/>
    <n v="141456115397"/>
    <s v="SPBU 4459512 KATONSARI DEMAK"/>
    <s v="ODP-DMA-FDA/037 FDA/D02/037.01"/>
    <s v="WO061536707"/>
    <m/>
    <m/>
    <m/>
    <n v="110.613349"/>
    <n v="-6.9114990000000001"/>
    <s v="|MN01414|MYIA-018277252262/POI/KHASAN/081215754268/demak@yahoo.com"/>
    <s v="MYIB_ASSISTANT"/>
    <m/>
    <m/>
    <m/>
    <m/>
    <m/>
    <m/>
    <m/>
    <m/>
    <s v="Management Janji"/>
    <s v="2026-08-12 15:00:00 | Nama : BP KHASAN  No Hp : 081215754268 No Alt :  Tgl Pemasangan : 12 Agustus 2026 Interval : PAGI  Note : Hubungi pelanggan terlebih dahulu"/>
    <s v="FCC"/>
    <d v="2026-11-08T18:55:28"/>
    <d v="2026-08-12T15:00:00"/>
    <m/>
    <s v="PS"/>
    <s v="DMA"/>
    <s v="NO ADDON"/>
    <n v="20260812"/>
    <s v="Completed"/>
    <s v="HSI Bisnis Promo HUT Telkom PSB 70% - 50 Mbps"/>
    <s v="INDIBIZ"/>
    <m/>
    <m/>
    <d v="2026-08-12T15:00:00"/>
    <s v="2026-08-12 15:00:00 | Nama : BP KHASAN  No Hp : 081215754268 No Alt :  Tgl Pemasangan : 12 Agustus 2026 Interval : PAGI  Note : Hubungi pelanggan terlebih dahulu"/>
    <n v="2026"/>
    <n v="8"/>
    <n v="12"/>
    <d v="2026-08-12T00:00:00"/>
    <n v="-0.625"/>
    <x v="1"/>
  </r>
  <r>
    <n v="2579"/>
    <n v="1002522997"/>
    <n v="3"/>
    <x v="1"/>
    <n v="5"/>
    <s v="KEDIRI"/>
    <s v="KEDIRI"/>
    <s v="PAE"/>
    <s v="REG"/>
    <s v="AO"/>
    <x v="0"/>
    <s v="1P INET"/>
    <s v="Completed (PS)"/>
    <s v="RBS-Regional 3"/>
    <d v="2026-08-12T17:05:56"/>
    <d v="2026-08-13T20:23:36"/>
    <n v="69364561"/>
    <m/>
    <n v="152639219489"/>
    <s v="SPBU 54.641.31"/>
    <s v="ODP-PAE-FAC/09 FAC/D01/09.01"/>
    <s v="WO061616782"/>
    <m/>
    <m/>
    <m/>
    <n v="112.123064"/>
    <n v="-7.7805470000000003"/>
    <s v="|MN00418|MYIA-093633004313/POI/BUDI SANTOSA/085859674455/adanspbu31@gmail.com"/>
    <s v="MYIB_ASSISTANT"/>
    <m/>
    <m/>
    <m/>
    <m/>
    <m/>
    <m/>
    <m/>
    <m/>
    <s v="Management Janji"/>
    <s v="2026-08-13 15:00:00 | Tanggal pemasangan: 13/08/2026 Jam pemasangan : siang Info Tambahan : Hubungi pelanggan dulu sebelum ke lokasi terima kasih."/>
    <s v="FCC"/>
    <d v="2026-12-08T17:10:31"/>
    <d v="2026-08-13T15:00:00"/>
    <m/>
    <s v="PS"/>
    <s v="PAE"/>
    <s v="NO ADDON"/>
    <n v="20260813"/>
    <s v="Completed"/>
    <s v="HSI Bisnis Promo HUT Telkom PSB 70% - 50 Mbps"/>
    <s v="INDIBIZ"/>
    <m/>
    <m/>
    <d v="2026-08-13T15:00:00"/>
    <s v="2026-08-13 15:00:00 | Tanggal pemasangan: 13/08/2026 Jam pemasangan : siang Info Tambahan : Hubungi pelanggan dulu sebelum ke lokasi terima kasih."/>
    <n v="2026"/>
    <n v="8"/>
    <n v="13"/>
    <d v="2026-08-13T00:00:00"/>
    <n v="-0.625"/>
    <x v="1"/>
  </r>
  <r>
    <n v="2580"/>
    <n v="1002515948"/>
    <n v="3"/>
    <x v="3"/>
    <n v="5"/>
    <s v="MADURA"/>
    <s v="BANGKALAN"/>
    <s v="BKL"/>
    <s v="REG"/>
    <s v="AO"/>
    <x v="0"/>
    <m/>
    <s v="100 | REVOKE COMPLETED"/>
    <s v="RBS-Regional 3"/>
    <d v="2026-08-08T13:27:54"/>
    <d v="2026-08-11T13:51:33"/>
    <n v="69361470"/>
    <m/>
    <n v="152435910022"/>
    <s v="BMT UGT SIDOGIRI UNIT SA KADIRUN BKLN"/>
    <s v="ODP-BKL-FL/23"/>
    <s v="WO061269357"/>
    <m/>
    <m/>
    <m/>
    <n v="112.73725520000001"/>
    <n v="-7.0491945999999999"/>
    <s v="|MN02601|/BMT UGT SIDOGIRI UNIT SA KADIRUN BKLN/Mahfudz MB/082330233222/bangkalandelapan@gmail.com/HSI Bisnis Promo HUT Telkom (1:1) 50 Mbps (Rp 355.000) PSB Rp 150.000"/>
    <s v="Sales Force DBS"/>
    <m/>
    <m/>
    <m/>
    <m/>
    <m/>
    <m/>
    <m/>
    <m/>
    <s v="Management Janji"/>
    <s v="2026-08-09 13:00:00|Nama PIC : Bp Mahfudz No Hp : 082330233222 No Alt : - Tgl Pemasangan : 09 Agustus 2026 Interval : PAGI SIANG Note : Hubungi pelanggan terlebih dahulu|40951378|MYDITA"/>
    <s v="FCC"/>
    <d v="2026-08-08T13:39:52"/>
    <d v="2026-08-09T13:00:00"/>
    <s v="Kendala Pelanggan"/>
    <s v="REVOKE"/>
    <s v="BKL"/>
    <s v="NO ADDON"/>
    <m/>
    <s v="Revoke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9T13:00:00"/>
    <s v="2026-08-09 13:00:00|Nama PIC : Bp Mahfudz No Hp : 082330233222 No Alt : - Tgl Pemasangan : 09 Agustus 2026 Interval : PAGI SIANG Note : Hubungi pelanggan terlebih dahulu|40951378|MYDITA"/>
    <m/>
    <m/>
    <m/>
    <e v="#NUM!"/>
    <e v="#NUM!"/>
    <x v="0"/>
  </r>
  <r>
    <n v="2581"/>
    <n v="1002520750"/>
    <n v="3"/>
    <x v="2"/>
    <n v="4"/>
    <s v="MAGELANG"/>
    <s v="TEMANGGUNG"/>
    <s v="PRN"/>
    <s v="REG"/>
    <s v="AO"/>
    <x v="0"/>
    <s v="1P INET"/>
    <s v="Completed (PS)"/>
    <s v="RBS-Regional 3"/>
    <d v="2026-08-11T16:31:57"/>
    <d v="2026-08-12T11:34:01"/>
    <n v="69363622"/>
    <m/>
    <n v="141149112906"/>
    <s v="SPBU TRAJI 44.562.14"/>
    <s v="ODP-PRN-FAD/008 FAD/D01/008.01"/>
    <s v="WO061523772"/>
    <m/>
    <m/>
    <m/>
    <n v="110.07258040000001"/>
    <n v="-7.2578883999999899"/>
    <s v="|MN02495|MYIA-034556523926/POI/PRATIWI FAJAR PAMUNGKAS/082226408281/spbu4456214.pterm@gmail.com"/>
    <s v="MYIB_ASSISTANT"/>
    <m/>
    <m/>
    <m/>
    <m/>
    <m/>
    <m/>
    <m/>
    <m/>
    <s v="Management Janji"/>
    <s v="2026-08-12 13:00:00 | Nama PIC:  bu tiwi No HP: 082226408281 Alt: Tanggal: 12/8/2026 Jam Pasang: Siang Note: Hubungi sebelum ke lokasi, terimakasih."/>
    <s v="FCC"/>
    <d v="2026-11-08T16:39:47"/>
    <d v="2026-08-12T13:00:00"/>
    <m/>
    <s v="PS"/>
    <s v="PRN"/>
    <s v="NO ADDON"/>
    <n v="20260812"/>
    <s v="Completed"/>
    <s v="HSI Bisnis Basic Promo HUT Telkom PSB 70% - 50 Mbps"/>
    <s v="INDIBIZ"/>
    <m/>
    <m/>
    <d v="2026-08-12T13:00:00"/>
    <s v="2026-08-12 13:00:00 | Nama PIC:  bu tiwi No HP: 082226408281 Alt: Tanggal: 12/8/2026 Jam Pasang: Siang Note: Hubungi sebelum ke lokasi, terimakasih."/>
    <n v="2026"/>
    <n v="8"/>
    <n v="12"/>
    <d v="2026-08-12T00:00:00"/>
    <n v="-0.54166666666424135"/>
    <x v="1"/>
  </r>
  <r>
    <n v="2582"/>
    <n v="1002532013"/>
    <n v="3"/>
    <x v="0"/>
    <n v="5"/>
    <s v="MATARAM"/>
    <s v="SUMBAWA"/>
    <s v="TLW"/>
    <s v="REG"/>
    <s v="AO"/>
    <x v="0"/>
    <s v="1P INET"/>
    <s v="MIE - SEND SURVEY"/>
    <s v="RBS-Regional 3"/>
    <d v="2026-08-18T08:37:57"/>
    <d v="2026-08-18T08:40:01"/>
    <n v="69368507"/>
    <m/>
    <n v="172610203640"/>
    <s v="KOST PAK IRFAN"/>
    <s v="ODP-TLW-FE/47 FE/D04/47.01"/>
    <s v="WO061973230"/>
    <m/>
    <m/>
    <m/>
    <n v="116.86809219698399"/>
    <n v="-8.6260205303937703"/>
    <s v="|MN02367|MYIA-029757118652/POI/IRFAN YUSANDI NANDRA/082236071337/irfanyusandi54@gmail.com"/>
    <s v="MYIB_ASSISTANT"/>
    <m/>
    <m/>
    <m/>
    <m/>
    <m/>
    <m/>
    <m/>
    <m/>
    <s v="Management Janji"/>
    <s v="2026-08-19 08:00:00 | M janji : pagi Tanggal Pemasangan : 19 /agustus/2026 Note : hubungi pelanggan jika ingin ke lokasi, terima kasih."/>
    <s v="FCC"/>
    <s v="18-08-2026 08:40:21"/>
    <d v="2026-08-19T08:00:00"/>
    <m/>
    <s v="SURVEY_NEW_MANJA"/>
    <s v="TLW"/>
    <s v="NO ADDON"/>
    <m/>
    <s v="MIE - SEND SURVEY"/>
    <s v="HSI Bisnis Promo HUT Telkom PSB 70% - 150 Mbps"/>
    <s v="INDIBIZ"/>
    <m/>
    <m/>
    <d v="2026-08-19T08:00:00"/>
    <s v="2026-08-19 08:00:00 | M janji : pagi Tanggal Pemasangan : 19 /agustus/2026 Note : hubungi pelanggan jika ingin ke lokasi, terima kasih."/>
    <m/>
    <m/>
    <m/>
    <e v="#NUM!"/>
    <e v="#NUM!"/>
    <x v="0"/>
  </r>
  <r>
    <n v="2583"/>
    <n v="1002512805"/>
    <n v="3"/>
    <x v="3"/>
    <n v="5"/>
    <s v="SBY UTARA"/>
    <s v="TANDES"/>
    <s v="LKI"/>
    <s v="REG"/>
    <s v="AO"/>
    <x v="0"/>
    <s v="1P INET"/>
    <s v="Completed (PS)"/>
    <s v="RBS-Regional 3"/>
    <d v="2026-08-06T15:02:58"/>
    <d v="2026-08-07T13:58:19"/>
    <n v="69360125"/>
    <m/>
    <n v="152424212991"/>
    <s v="PT. Ikanindo Rekatama Cipta"/>
    <s v="ODP-LKS-FAE/44 FAE/D05/44.01"/>
    <s v="WO061089482"/>
    <m/>
    <m/>
    <m/>
    <n v="112.65170406550099"/>
    <n v="-7.3160850226120697"/>
    <s v="MD|MYDB-20260806264513|DN00001/MN02280|PT. Ikanindo Rekatama Cipta|0881036777266"/>
    <s v="MYDIGIBIZPARTNER"/>
    <m/>
    <m/>
    <m/>
    <m/>
    <m/>
    <m/>
    <m/>
    <m/>
    <s v="Management Janji"/>
    <s v="2026-08-07 12:00:00 | Tanggal pemasangan: 6/08/2026 Jam pemasangan : pagi / siang Info Tambahan : Hubungi pelanggan dulu sebelum ke lokasi. terima kasih"/>
    <s v="FCC"/>
    <d v="2026-06-08T15:25:44"/>
    <d v="2026-08-07T12:00:00"/>
    <m/>
    <s v="PS"/>
    <s v="LKI"/>
    <s v="NETMONK"/>
    <n v="20260807"/>
    <s v="Completed"/>
    <s v="HSI Bisnis Bundling Netmonk Promo 2026 PSB 70% - 50 Mbps"/>
    <s v="INDIBIZ"/>
    <m/>
    <m/>
    <d v="2026-08-07T12:00:00"/>
    <s v="2026-08-07 12:00:00 | Tanggal pemasangan: 6/08/2026 Jam pemasangan : pagi / siang Info Tambahan : Hubungi pelanggan dulu sebelum ke lokasi. terima kasih"/>
    <n v="2026"/>
    <n v="8"/>
    <n v="7"/>
    <d v="2026-08-07T00:00:00"/>
    <n v="-0.5"/>
    <x v="1"/>
  </r>
  <r>
    <n v="2584"/>
    <n v="1002515804"/>
    <n v="3"/>
    <x v="3"/>
    <n v="5"/>
    <s v="MADURA"/>
    <s v="PAMEKASAN"/>
    <s v="PRG"/>
    <s v="REG"/>
    <s v="AO"/>
    <x v="0"/>
    <m/>
    <s v="Completed (PS)"/>
    <s v="RBS-Regional 3"/>
    <d v="2026-08-08T11:22:35"/>
    <d v="2026-08-08T16:46:34"/>
    <n v="69361145"/>
    <m/>
    <n v="152428209498"/>
    <s v="TOKO MAKMUR ABADI"/>
    <s v="ODP-PRG-FD/09"/>
    <s v="WO061248372"/>
    <m/>
    <m/>
    <m/>
    <n v="113.687455"/>
    <n v="-7.0253519999999998"/>
    <s v="MD|MYDB-20260807264693|DN00001/MN00806|TOKO MAKMUR ABADI|08132834210"/>
    <s v="MYDIGIBIZPARTNER"/>
    <m/>
    <m/>
    <m/>
    <m/>
    <m/>
    <m/>
    <m/>
    <m/>
    <s v="Management Janji"/>
    <s v="2026-08-08 15:00:00 | M Janji : (08/08/026)  jam Pasang : 09:00  Note : hubungi pelanggan jika ingin kelokasi"/>
    <s v="FCC"/>
    <d v="2026-08-08T11:25:30"/>
    <m/>
    <m/>
    <s v="PS"/>
    <s v="PRG"/>
    <s v="NO ADDON"/>
    <n v="20260808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08T07:00:00"/>
    <s v="2026-08-08 15:00:00 | M Janji : (08/08/026)  jam Pasang : 09:00  Note : hubungi pelanggan jika ingin kelokasi"/>
    <n v="2026"/>
    <n v="8"/>
    <n v="8"/>
    <d v="2026-08-08T00:00:00"/>
    <n v="-0.29166666666424135"/>
    <x v="1"/>
  </r>
  <r>
    <n v="2585"/>
    <n v="1002515631"/>
    <n v="3"/>
    <x v="3"/>
    <n v="5"/>
    <s v="MADURA"/>
    <s v="BANGKALAN"/>
    <s v="KPP"/>
    <s v="REG"/>
    <s v="AO"/>
    <x v="0"/>
    <s v="1P INET"/>
    <s v="Completed (PS)"/>
    <s v="RBS-Regional 3"/>
    <d v="2026-08-08T09:16:57"/>
    <d v="2026-08-09T10:30:38"/>
    <n v="69361240"/>
    <m/>
    <n v="152437905586"/>
    <s v="LEMBAGA PENDIDIKAN dan PONDOK PESANTREN AL-HAMIDAH"/>
    <s v="ODP-KPP-FE/14 FE/D01/14.01"/>
    <s v="WO061236742"/>
    <m/>
    <m/>
    <m/>
    <n v="113.275085315108"/>
    <n v="-7.0632842062431296"/>
    <s v="MD|MYDB-20260807264707|DN00001/MN02006|LEMBAGA PENDIDIKAN dan PONDOK PESANTREN AL-HAMIDAH|087899231345"/>
    <s v="MYDIGIBIZPARTNER"/>
    <m/>
    <m/>
    <m/>
    <m/>
    <m/>
    <m/>
    <m/>
    <m/>
    <s v="Management Janji"/>
    <s v="2026-08-09 08:00:00 | Nama PIC : Bp Hidayat No Hp : 087899231345 No Alt : - Tgl Pemasangan : 09 Agustus 2026 Interval : PAGI  Note : Hubungi pelanggan terlebih dahulu"/>
    <s v="FCC"/>
    <d v="2026-08-08T09:25:26"/>
    <d v="2026-08-09T08:00:00"/>
    <m/>
    <s v="PS"/>
    <s v="KPP"/>
    <s v="NETMONK"/>
    <n v="20260809"/>
    <s v="Completed"/>
    <s v="HSI Bisnis Bundling Netmonk Promo 2026 PSB 70% - 300 Mbps"/>
    <s v="INDIBIZ"/>
    <m/>
    <m/>
    <d v="2026-08-09T08:00:00"/>
    <s v="2026-08-09 08:00:00 | Nama PIC : Bp Hidayat No Hp : 087899231345 No Alt : - Tgl Pemasangan : 09 Agustus 2026 Interval : PAGI  Note : Hubungi pelanggan terlebih dahulu"/>
    <n v="2026"/>
    <n v="8"/>
    <n v="9"/>
    <d v="2026-08-09T00:00:00"/>
    <n v="-0.33333333333575865"/>
    <x v="1"/>
  </r>
  <r>
    <n v="2586"/>
    <n v="1002522728"/>
    <n v="3"/>
    <x v="6"/>
    <n v="5"/>
    <s v="SIDOARJO"/>
    <s v="JOMBANG"/>
    <s v="JOM"/>
    <s v="REG"/>
    <s v="AO"/>
    <x v="0"/>
    <m/>
    <s v="Completed (PS)"/>
    <s v="RBS-Regional 3"/>
    <d v="2026-08-12T15:53:32"/>
    <d v="2026-08-13T21:56:00"/>
    <n v="69364478"/>
    <m/>
    <n v="152318240866"/>
    <s v="RUMAH ATEKA"/>
    <s v="ODP-JOM-FU/29"/>
    <s v="WO061653557"/>
    <m/>
    <m/>
    <m/>
    <n v="112.2461531"/>
    <n v="-7.6142173"/>
    <s v="|MN02084|/RUMAH ATEKA/WINBACK 2.0 HSI B2B (1:1) 100MBPS 535RB PSB DISC 70%//khuludhilala@gmail.com/KHULUD HILALA AZZAHRAN/85733834742"/>
    <s v="Sales Force DBS"/>
    <m/>
    <m/>
    <m/>
    <m/>
    <m/>
    <m/>
    <m/>
    <m/>
    <s v="Management Janji"/>
    <s v="2026-08-14 08:00:00|Nama PIC : IBU KHULUD No HP : 085733834742 No Alternatif : 085737348083 M Janji : 14/07/2026 Jam Pasang : Pagi NoteÃ‚Â :  Hubungi terlebih dahulu sebelum ke lokasi|40961370|MYDITA"/>
    <s v="FCC"/>
    <d v="2026-12-08T15:55:11"/>
    <d v="2026-08-14T08:00:00"/>
    <m/>
    <s v="PS"/>
    <s v="JOM"/>
    <s v="NO ADDON"/>
    <n v="20260813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4T08:00:00"/>
    <s v="2026-08-14 08:00:00|Nama PIC : IBU KHULUD No HP : 085733834742 No Alternatif : 085737348083 M Janji : 14/07/2026 Jam Pasang : Pagi NoteÃ‚Â :  Hubungi terlebih dahulu sebelum ke lokasi|40961370|MYDITA"/>
    <n v="2026"/>
    <n v="8"/>
    <n v="13"/>
    <d v="2026-08-13T00:00:00"/>
    <n v="-1.3333333333357587"/>
    <x v="1"/>
  </r>
  <r>
    <n v="2587"/>
    <n v="1002521245"/>
    <n v="3"/>
    <x v="4"/>
    <n v="4"/>
    <s v="PEKALONGAN"/>
    <s v="BREBES"/>
    <s v="BMU"/>
    <s v="REG"/>
    <s v="AO"/>
    <x v="0"/>
    <s v="1P INET"/>
    <s v="102 | FOLLOW UP COMPLETED"/>
    <s v="RBS-Regional 3"/>
    <d v="2026-08-12T08:37:57"/>
    <d v="2026-08-14T15:59:10"/>
    <n v="69363832"/>
    <m/>
    <n v="146281108024"/>
    <s v="SPBU 4452205 JATISAWIT"/>
    <s v="ODP-BMU-FCL/19 FCL/F05/19.01"/>
    <s v="WO061553936"/>
    <m/>
    <m/>
    <m/>
    <n v="109.01260259999999"/>
    <n v="-7.2654399999999999"/>
    <s v="MD|MYDB-20260811264940|DN00001/MN00347|SPBU 4452205 JATISAWIT|082166654711"/>
    <s v="MYDIGIBIZPARTNER"/>
    <m/>
    <m/>
    <m/>
    <m/>
    <m/>
    <m/>
    <m/>
    <m/>
    <s v="Management Janji"/>
    <s v="2026-08-13 08:00:00 | M Janji : (13 AGUSTUS 2026) jam Pasang : pagi  Note : hubungi pelanggan jika ingin kelokasi"/>
    <s v="FCC"/>
    <d v="2026-12-08T08:39:52"/>
    <d v="2026-08-13T08:00:00"/>
    <s v="Kendala Teknik"/>
    <s v="REVOKE"/>
    <s v="BMU"/>
    <s v="NO ADDON"/>
    <m/>
    <s v="Follow Up Revoke Completed, New Order ID : SC1002527039"/>
    <s v="HSI Bisnis Promo HUT Telkom PSB 70% - 100 Mbps"/>
    <s v="INDIBIZ"/>
    <m/>
    <m/>
    <d v="2026-08-13T08:00:00"/>
    <s v="2026-08-13 08:00:00 | M Janji : (13 AGUSTUS 2026) jam Pasang : pagi  Note : hubungi pelanggan jika ingin kelokasi"/>
    <m/>
    <m/>
    <m/>
    <e v="#NUM!"/>
    <e v="#NUM!"/>
    <x v="0"/>
  </r>
  <r>
    <n v="2588"/>
    <n v="1002504436"/>
    <n v="3"/>
    <x v="0"/>
    <n v="5"/>
    <s v="MATARAM"/>
    <s v="SUMBAWA"/>
    <s v="SBW"/>
    <s v="REG"/>
    <s v="AO"/>
    <x v="0"/>
    <s v="1P INET"/>
    <s v="102 | FOLLOW UP COMPLETED"/>
    <s v="RBS-Regional 3"/>
    <d v="2026-08-01T11:31:57"/>
    <d v="2026-08-03T13:32:46"/>
    <n v="69356666"/>
    <m/>
    <n v="172606810517"/>
    <s v="SMP IT ABU HURAIRAH SUMBAWA"/>
    <s v="ODP-SBW-FBK/12 FBK/D01/12.01"/>
    <s v="WO060634705"/>
    <m/>
    <m/>
    <m/>
    <n v="117.4378584"/>
    <n v="-8.6448596000000002"/>
    <s v="|MN01595|MYIA-012000125241/POI/FIRMAN/087860187055/smpitputra.abhursumbawa@gmail.com"/>
    <s v="MYIB_ASSISTANT"/>
    <m/>
    <m/>
    <m/>
    <m/>
    <m/>
    <m/>
    <m/>
    <m/>
    <s v="Management Janji"/>
    <s v="2026-08-02 08:00:00 | M Janji : (02/08/2026) jam Pasang : 09:00 Note : hubungi pelanggan jika ingin kelokasi"/>
    <s v="FCC"/>
    <d v="2026-01-08T11:39:50"/>
    <d v="2026-08-02T08:00:00"/>
    <s v="Kendala Lainnya"/>
    <s v="REVOKE"/>
    <s v="SBW"/>
    <s v="NO ADDON"/>
    <m/>
    <s v="Follow Up Revoke Completed, New Order ID : SC1002506111"/>
    <s v="HSI Bisnis Promo HUT Telkom PSB 70% - 50 Mbps"/>
    <s v="INDIBIZ"/>
    <m/>
    <m/>
    <d v="2026-08-02T08:00:00"/>
    <s v="2026-08-02 08:00:00 | M Janji : (02/08/2026) jam Pasang : 09:00 Note : hubungi pelanggan jika ingin kelokasi"/>
    <m/>
    <m/>
    <m/>
    <e v="#NUM!"/>
    <e v="#NUM!"/>
    <x v="0"/>
  </r>
  <r>
    <n v="2589"/>
    <n v="1002520201"/>
    <n v="3"/>
    <x v="6"/>
    <n v="5"/>
    <s v="PASURUAN"/>
    <s v="PASURUAN"/>
    <s v="GRA"/>
    <s v="REG"/>
    <s v="AO"/>
    <x v="0"/>
    <m/>
    <s v="Completed (PS)"/>
    <s v="RBS-Regional 3"/>
    <d v="2026-08-11T14:30:48"/>
    <d v="2026-08-12T14:24:41"/>
    <n v="69363469"/>
    <m/>
    <n v="152738203176"/>
    <s v="UD. CHANDRA HANDOYO"/>
    <s v="ODP-GRA-FB/68"/>
    <s v="WO061516514"/>
    <m/>
    <m/>
    <m/>
    <n v="113.0707646"/>
    <n v="-7.7184077000000002"/>
    <s v="|MN02680|/UD. CHANDRA HANDOYO/WINBACK 2.0 HSI B2B (1:1) 50MBPS 355RB PSB DISC 70%//spbuwatestani5467130@gmail.com/CHANDRA HANDOYO/85233406454"/>
    <s v="Sales Force DBS"/>
    <m/>
    <m/>
    <m/>
    <m/>
    <m/>
    <m/>
    <m/>
    <m/>
    <s v="Management Janji"/>
    <s v="2026-08-12 13:00:00|Nama PIC:  bp nanang No HP: 085233406454 Alt: Tanggal: 12/8/2026 Jam Pasang: Siang Note: Hubungi sebelum ke lokasi, terimakasih.|40931149|MYDITA"/>
    <s v="FCC"/>
    <d v="2026-11-08T14:39:49"/>
    <d v="2026-08-12T13:00:00"/>
    <m/>
    <s v="PS"/>
    <s v="GRA"/>
    <s v="NO ADDON"/>
    <n v="20260812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2T13:00:00"/>
    <s v="2026-08-12 13:00:00|Nama PIC:  bp nanang No HP: 085233406454 Alt: Tanggal: 12/8/2026 Jam Pasang: Siang Note: Hubungi sebelum ke lokasi, terimakasih.|40931149|MYDITA"/>
    <n v="2026"/>
    <n v="8"/>
    <n v="12"/>
    <d v="2026-08-12T00:00:00"/>
    <n v="-0.54166666666424135"/>
    <x v="1"/>
  </r>
  <r>
    <n v="2590"/>
    <n v="1002519837"/>
    <n v="3"/>
    <x v="1"/>
    <n v="5"/>
    <s v="MADIUN"/>
    <s v="TUBAN"/>
    <s v="BCR"/>
    <s v="REG"/>
    <s v="AO"/>
    <x v="0"/>
    <s v="1P INET"/>
    <s v="OSS - FALLOUT"/>
    <s v="RBS-Regional 3"/>
    <d v="2026-08-11T13:16:56"/>
    <d v="2026-08-12T19:32:46"/>
    <n v="69363313"/>
    <m/>
    <n v="152648207051"/>
    <s v="PT RAMIL SILICA SENTOSA"/>
    <s v="ODP-BCR-FAE/06 FAE/D01/06.01"/>
    <s v="WO061497863"/>
    <m/>
    <m/>
    <m/>
    <n v="111.756662186893"/>
    <n v="-6.7776431502374201"/>
    <s v="|MN02366|MYIA-034040536677/POI/nur Setya ningsih/082334597830/nursetya41@gmail.com"/>
    <s v="MYIB_ASSISTANT"/>
    <m/>
    <m/>
    <m/>
    <m/>
    <m/>
    <m/>
    <m/>
    <m/>
    <s v="Management Janji"/>
    <s v="2026-08-12 15:00:00 | Nama PIC : ibu nur No HP : 082334597830 Alt :  M Janji : (RABU/12/AGUSTUS/2026) jam Pasang : 09:00 Note : hubungi pelanggan jika ingin kelokasi"/>
    <s v="FCC"/>
    <d v="2026-11-08T13:39:46"/>
    <d v="2026-08-12T15:00:00"/>
    <s v="Kendala Teknik"/>
    <s v="FO_WFM"/>
    <s v="BCR"/>
    <s v="NO ADDON"/>
    <m/>
    <s v="Provisioning Failed|WFM|INF009032851|ODP-BCR-FAE/04 PORT READY BLANG TB 1 BH 9M"/>
    <s v="HSI Bisnis Basic Promo HUT Telkom PSB 70% - 50 Mbps"/>
    <s v="INDIBIZ"/>
    <m/>
    <m/>
    <d v="2026-08-12T15:00:00"/>
    <s v="2026-08-12 15:00:00 | Nama PIC : ibu nur No HP : 082334597830 Alt :  M Janji : (RABU/12/AGUSTUS/2026) jam Pasang : 09:00 Note : hubungi pelanggan jika ingin kelokasi"/>
    <m/>
    <m/>
    <m/>
    <e v="#NUM!"/>
    <e v="#NUM!"/>
    <x v="0"/>
  </r>
  <r>
    <n v="2591"/>
    <n v="1002526479"/>
    <n v="3"/>
    <x v="1"/>
    <n v="5"/>
    <s v="MADIUN"/>
    <s v="TUBAN"/>
    <s v="TNZ"/>
    <s v="REG"/>
    <s v="AO"/>
    <x v="0"/>
    <s v="1P INET"/>
    <s v="Completed (PS)"/>
    <s v="RBS-Regional 3"/>
    <d v="2026-08-14T14:07:56"/>
    <d v="2026-08-15T16:01:07"/>
    <n v="69366073"/>
    <m/>
    <n v="152612240327"/>
    <s v="Hotel Green Garden"/>
    <s v="ODP-TNZ-FF/32 FF/D04/32.01"/>
    <s v="WO061751596"/>
    <m/>
    <m/>
    <m/>
    <n v="112.05316809999999"/>
    <n v="-6.8929875999999997"/>
    <s v="|MC20228|MYIA-020199052778/POI/Julio Setiadi Hendra/081216973410/greengardenhotel47@gmail.com"/>
    <s v="MYIB_ASSISTANT"/>
    <m/>
    <m/>
    <m/>
    <m/>
    <m/>
    <m/>
    <m/>
    <m/>
    <s v="Management Janji"/>
    <s v="2026-08-20 13:00:00 | M Janji : (15/08/2026) jam Pasang : 09:00 Note : hubungi pelanggan jika ingin kelokasi"/>
    <s v="FCC"/>
    <s v="14-08-2026 14:10:15"/>
    <d v="2026-08-20T13:00:00"/>
    <m/>
    <s v="PS"/>
    <s v="TNZ"/>
    <s v="NO ADDON"/>
    <n v="20260815"/>
    <s v="Completed"/>
    <s v="HSI Bisnis Promo HUT Telkom PSB 70% - 50 Mbps"/>
    <s v="INDIBIZ"/>
    <m/>
    <m/>
    <d v="2026-08-20T13:00:00"/>
    <s v="2026-08-20 13:00:00 | M Janji : (15/08/2026) jam Pasang : 09:00 Note : hubungi pelanggan jika ingin kelokasi"/>
    <n v="2026"/>
    <n v="8"/>
    <n v="15"/>
    <d v="2026-08-15T00:00:00"/>
    <n v="-5.5416666666642413"/>
    <x v="1"/>
  </r>
  <r>
    <n v="2592"/>
    <n v="1002505928"/>
    <n v="3"/>
    <x v="2"/>
    <n v="4"/>
    <s v="PURWOKERTO"/>
    <s v="PURWOKERTO"/>
    <s v="AJB"/>
    <s v="REG"/>
    <s v="AO"/>
    <x v="0"/>
    <m/>
    <s v="Completed (PS)"/>
    <s v="RBS-Regional 3"/>
    <d v="2026-08-03T11:50:29"/>
    <d v="2026-08-03T13:32:51"/>
    <n v="69355234"/>
    <m/>
    <n v="143387117685"/>
    <s v="SPPG BANYUMAS BANTERAN 2 WANGON"/>
    <s v="ODP-AJB-FG/096"/>
    <s v="WO060777516"/>
    <m/>
    <m/>
    <m/>
    <n v="109.06545164266601"/>
    <n v="-7.5101454762065396"/>
    <s v="|MC00213|MYIA-092121090220/POI/RENDY INDRA PRATAMA/081327176491/sppgbanteranwangon@gmail.com"/>
    <s v="Sales Profesional"/>
    <m/>
    <m/>
    <m/>
    <m/>
    <m/>
    <m/>
    <m/>
    <m/>
    <s v="Management Janji"/>
    <s v="2026-07-31 13:00:00 | M Janji :  31 Juli 2026  Jam Pasang : Pagi / Siang  Note : hubungi pelanggan jika ingin kelokasi  "/>
    <s v="FCC"/>
    <d v="2026-03-08T11:55:02"/>
    <m/>
    <m/>
    <s v="PS"/>
    <s v="AJB"/>
    <s v="NO ADDON"/>
    <n v="20260803"/>
    <s v="Completed"/>
    <s v="- 11_11446;Biaya PSB HSI EBIS Tunai di Depan ~ 11[150000]  - E23015;E23015 ~ ES23 - Perangkat ONT[0]  - E23015~null~44292;E23015||11||Abodemen 0[0]  - E23015~null~E23015_SWONT;SWONT ~ Biaya Sewa ONT ~ E23015[30000]  - E25061;E25061 ~ ES25 - Paket HSI Basi"/>
    <s v="INDIBIZ"/>
    <m/>
    <m/>
    <d v="2026-08-03T07:00:00"/>
    <s v="2026-07-31 13:00:00 | M Janji :  31 Juli 2026  Jam Pasang : Pagi / Siang  Note : hubungi pelanggan jika ingin kelokasi  "/>
    <n v="2026"/>
    <n v="8"/>
    <n v="3"/>
    <d v="2026-08-03T00:00:00"/>
    <n v="-0.29166666666424135"/>
    <x v="1"/>
  </r>
  <r>
    <n v="2593"/>
    <n v="1002532662"/>
    <n v="3"/>
    <x v="3"/>
    <n v="5"/>
    <s v="MADURA"/>
    <s v="BANGKALAN"/>
    <s v="KPP"/>
    <s v="REG"/>
    <s v="AO"/>
    <x v="0"/>
    <m/>
    <s v="MIE - SEND SURVEY"/>
    <s v="RBS-Regional 3"/>
    <d v="2026-08-18T11:02:27"/>
    <d v="2026-08-18T12:14:01"/>
    <n v="69368754"/>
    <m/>
    <n v="152437905646"/>
    <s v="TOKO AFFAN"/>
    <s v="ODP-KPP-FG/17"/>
    <s v="WO061998546"/>
    <m/>
    <m/>
    <m/>
    <n v="113.3663562"/>
    <n v="-6.9145073999999997"/>
    <s v="|MN00213|/TOKO AFFAN/085829605755/lutfivenoza@gmail.com/HSI Bisnis + Netmonk Promo 2026 100 Mbps (Rp 591.100) PSB 150.000/LUTFI/-6.9135395,113.366124"/>
    <s v="Sales Force DBS"/>
    <m/>
    <m/>
    <m/>
    <m/>
    <m/>
    <m/>
    <m/>
    <m/>
    <s v="Management Janji"/>
    <s v="2026-08-20 13:00:00| M Janji : (20 AGUSTUS 2026) jam Pasang : siang Note : hubungi pelanggan jika ingin kelokasi|40900827|MYDITA"/>
    <s v="FCC"/>
    <s v="18-08-2026 11:10:13"/>
    <d v="2026-08-20T13:00:00"/>
    <m/>
    <s v="SURVEY_NEW_MANJA"/>
    <s v="KPP"/>
    <s v="NETMONK"/>
    <m/>
    <s v="MIE - SEND SURVEY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d v="2026-08-20T13:00:00"/>
    <s v="2026-08-20 13:00:00| M Janji : (20 AGUSTUS 2026) jam Pasang : siang Note : hubungi pelanggan jika ingin kelokasi|40900827|MYDITA"/>
    <m/>
    <m/>
    <m/>
    <e v="#NUM!"/>
    <e v="#NUM!"/>
    <x v="0"/>
  </r>
  <r>
    <n v="2594"/>
    <n v="1002514449"/>
    <n v="3"/>
    <x v="2"/>
    <n v="4"/>
    <s v="YOGYAKARTA"/>
    <s v="INNER - YOGYA JATENG SELATAN"/>
    <s v="KEN"/>
    <s v="REG"/>
    <s v="AO"/>
    <x v="0"/>
    <s v="1P INET"/>
    <s v="98 | OSS - CANCEL COMPLETE"/>
    <s v="RBS-Regional 3"/>
    <d v="2026-08-07T11:58:57"/>
    <d v="2026-08-10T11:45:23"/>
    <n v="69360708"/>
    <m/>
    <n v="146130138434"/>
    <s v="ASTANA PROPERTY 6"/>
    <s v="ODP-KEN-FAW/037 FAW/D05/037.01"/>
    <s v="WO061154059"/>
    <m/>
    <m/>
    <m/>
    <n v="110.38862570000001"/>
    <n v="-7.7112805999999896"/>
    <s v="|MC80063|MYIA-053083823085/POI/WILLIAM MAHARDIKA DARLIUS/087838403677/rarautha85@gmail.com"/>
    <s v="MYIB_ASSISTANT"/>
    <m/>
    <m/>
    <m/>
    <m/>
    <m/>
    <m/>
    <m/>
    <m/>
    <s v="Management Janji"/>
    <s v="2026-08-09 13:00:00 | Nama PIC : ASTANA PROPERTY 6 No HP : 087838403677 Alt :  M Janji : (SABTU/8/AGUSTUS/2026) jam Pasang : 09:00 Note : hubungi pelanggan jika ingin kelokasi"/>
    <s v="FCC"/>
    <d v="2026-07-08T12:10:12"/>
    <d v="2026-08-09T13:00:00"/>
    <s v="Kendala Teknik"/>
    <s v="CANCEL"/>
    <s v="KEN"/>
    <s v="NO ADDON"/>
    <m/>
    <s v="Cancel Completed"/>
    <s v="HSI Bisnis Basic Promo HUT Telkom PSB 70% - 50 Mbps"/>
    <s v="INDIBIZ"/>
    <m/>
    <m/>
    <d v="2026-08-09T13:00:00"/>
    <s v="2026-08-09 13:00:00 | Nama PIC : ASTANA PROPERTY 6 No HP : 087838403677 Alt :  M Janji : (SABTU/8/AGUSTUS/2026) jam Pasang : 09:00 Note : hubungi pelanggan jika ingin kelokasi"/>
    <m/>
    <m/>
    <m/>
    <e v="#NUM!"/>
    <e v="#NUM!"/>
    <x v="0"/>
  </r>
  <r>
    <n v="2595"/>
    <n v="1002530001"/>
    <n v="3"/>
    <x v="3"/>
    <n v="5"/>
    <s v="MADURA"/>
    <s v="PAMEKASAN"/>
    <s v="PME"/>
    <s v="REG"/>
    <s v="AO"/>
    <x v="0"/>
    <s v="1P INET"/>
    <s v="Completed (PS)"/>
    <s v="RBS-Regional 3"/>
    <d v="2026-08-16T17:19:57"/>
    <d v="2026-08-17T11:26:51"/>
    <n v="69367720"/>
    <m/>
    <n v="152426928241"/>
    <s v="sembako madura mas bram"/>
    <s v="ODP-PME-FBF/45 FBF/D04/45.01"/>
    <s v="WO061894916"/>
    <m/>
    <m/>
    <m/>
    <n v="113.41527801007"/>
    <n v="-7.1342151486160104"/>
    <s v="MD|MYDB-20260816265746|DN00001/MN00572|sembako madura mas bram|085922502576"/>
    <s v="MYDIGIBIZPARTNER"/>
    <m/>
    <m/>
    <m/>
    <m/>
    <m/>
    <m/>
    <m/>
    <m/>
    <s v="Management Janji"/>
    <s v="2026-08-17 15:00:00 | Nama PIC : bapak wasik No HP : 085922502576 Alt :  M Janji : (SENIN/17/AGUSTUS/2026) jam Pasang : 09:00 Note : hubungi pelanggan jika ingin kelokasi"/>
    <s v="FCC"/>
    <s v="16-08-2026 17:25:29"/>
    <d v="2026-08-17T15:00:00"/>
    <m/>
    <s v="PS"/>
    <s v="PME"/>
    <s v="NO ADDON"/>
    <n v="20260817"/>
    <s v="Completed"/>
    <s v="HSI Bisnis Promo HUT Telkom PSB 70% - 100 Mbps"/>
    <s v="INDIBIZ"/>
    <m/>
    <m/>
    <d v="2026-08-17T15:00:00"/>
    <s v="2026-08-17 15:00:00 | Nama PIC : bapak wasik No HP : 085922502576 Alt :  M Janji : (SENIN/17/AGUSTUS/2026) jam Pasang : 09:00 Note : hubungi pelanggan jika ingin kelokasi"/>
    <n v="2026"/>
    <n v="8"/>
    <n v="17"/>
    <d v="2026-08-17T00:00:00"/>
    <n v="-0.625"/>
    <x v="1"/>
  </r>
  <r>
    <n v="2596"/>
    <n v="1002524496"/>
    <n v="3"/>
    <x v="6"/>
    <n v="5"/>
    <s v="JEMBER"/>
    <s v="BANYUWANGI"/>
    <s v="RGJ"/>
    <s v="REG"/>
    <s v="AO"/>
    <x v="0"/>
    <s v="2P INET + VOICE"/>
    <s v="Completed (PS)"/>
    <s v="RBS-Regional 3"/>
    <d v="2026-08-13T14:29:57"/>
    <d v="2026-08-14T17:19:27"/>
    <n v="69365250"/>
    <n v="3332817007"/>
    <n v="152516206919"/>
    <s v="toko Ageng parijatah"/>
    <s v="ODP-RGJ-FK/39 FK/D03/39.01"/>
    <s v="WO061676726"/>
    <m/>
    <m/>
    <m/>
    <n v="114.249541573226"/>
    <n v="-8.3563315976011801"/>
    <s v="MD|MYDB-20260813265222|DC30004/MC30053|toko Ageng parijatah|085646829209"/>
    <s v="MYDIGIBIZPARTNER"/>
    <m/>
    <m/>
    <m/>
    <m/>
    <m/>
    <m/>
    <m/>
    <m/>
    <s v="Management Janji"/>
    <s v="2026-08-14 13:00:00 | M Janji : (14 AGUSTUS 2026) jam Pasang : siang Note : hubungi pelanggan jika ingin kelokasi"/>
    <s v="FCC"/>
    <s v="13-08-2026 14:39:50"/>
    <d v="2026-08-14T13:00:00"/>
    <m/>
    <s v="PS"/>
    <s v="RGJ"/>
    <s v="NO ADDON"/>
    <n v="20260814"/>
    <s v="Completed"/>
    <s v="HSI Bisnis Bundling Phone PSB 70% - Free 800 Menit Promo - 300 Mbps"/>
    <s v="INDIBIZ"/>
    <m/>
    <m/>
    <d v="2026-08-14T13:00:00"/>
    <s v="2026-08-14 13:00:00 | M Janji : (14 AGUSTUS 2026) jam Pasang : siang Note : hubungi pelanggan jika ingin kelokasi"/>
    <n v="2026"/>
    <n v="8"/>
    <n v="14"/>
    <d v="2026-08-14T00:00:00"/>
    <n v="-0.54166666666424135"/>
    <x v="1"/>
  </r>
  <r>
    <n v="2597"/>
    <n v="1002519223"/>
    <n v="3"/>
    <x v="1"/>
    <n v="5"/>
    <s v="KEDIRI"/>
    <s v="KEDIRI"/>
    <s v="MJT"/>
    <s v="REG"/>
    <s v="AO"/>
    <x v="0"/>
    <s v="1P INET"/>
    <s v="Completed (PS)"/>
    <s v="RBS-Regional 3"/>
    <d v="2026-08-11T10:16:56"/>
    <d v="2026-08-11T16:37:38"/>
    <n v="69363004"/>
    <m/>
    <n v="152640225877"/>
    <s v="ILHAM STORE"/>
    <s v="ODP-MJT-FA/50 FA/D06/50.01"/>
    <s v="WO061471643"/>
    <m/>
    <m/>
    <m/>
    <n v="111.93897843360899"/>
    <n v="-7.71024476939676"/>
    <s v="MD|MYDB-20260810264888|DN00001/MN01011|ILHAM STORE|085850876219"/>
    <s v="MYDIGIBIZPARTNER"/>
    <m/>
    <m/>
    <m/>
    <m/>
    <m/>
    <m/>
    <m/>
    <m/>
    <s v="Management Janji"/>
    <s v="2026-08-12 08:00:00 | M Janji : (12/08/2026) jam Pasang : 09:00 Note : hubungi pelanggan jika ingin kelokasi "/>
    <s v="FCC"/>
    <d v="2026-11-08T10:39:50"/>
    <d v="2026-08-12T08:00:00"/>
    <m/>
    <s v="PS"/>
    <s v="MJT"/>
    <s v="NO ADDON"/>
    <n v="20260811"/>
    <s v="Completed"/>
    <s v="HSI Bisnis Promo HUT Telkom PSB 70% - 50 Mbps"/>
    <s v="INDIBIZ"/>
    <m/>
    <m/>
    <d v="2026-08-12T08:00:00"/>
    <s v="2026-08-12 08:00:00 | M Janji : (12/08/2026) jam Pasang : 09:00 Note : hubungi pelanggan jika ingin kelokasi "/>
    <n v="2026"/>
    <n v="8"/>
    <n v="11"/>
    <d v="2026-08-11T00:00:00"/>
    <n v="-1.3333333333357587"/>
    <x v="1"/>
  </r>
  <r>
    <n v="2598"/>
    <n v="1002508902"/>
    <n v="3"/>
    <x v="5"/>
    <n v="5"/>
    <s v="SINGARJA"/>
    <s v="GIANYAR"/>
    <s v="GIN"/>
    <s v="REG"/>
    <s v="AO"/>
    <x v="0"/>
    <m/>
    <s v="Completed (PS)"/>
    <s v="RBS-Regional 3"/>
    <d v="2026-08-04T15:29:21"/>
    <d v="2026-08-07T08:01:43"/>
    <n v="69358460"/>
    <m/>
    <n v="172407213204"/>
    <s v="SD NEGERI 4 KERAMAS"/>
    <s v="ODP-GIN-FB/04"/>
    <s v="WO060918019"/>
    <m/>
    <m/>
    <m/>
    <n v="115.3215168"/>
    <n v="-8.5734911"/>
    <s v="|MN02658|/PIC EKA YENI ASTUTI/085934480643/sdn4keramas@gmail.com"/>
    <s v="Sales Force DBS"/>
    <m/>
    <m/>
    <m/>
    <m/>
    <m/>
    <m/>
    <m/>
    <m/>
    <s v="Management Janji"/>
    <s v="2026-08-05 13:00:00|Tanggal pemasangan : 05 agustus 2026 Jam pemasangan : 08.00 - 12.00 Info Tambahan : Hubungi pelanggan dulu sebelum ke lokasi terimakasih|40010577|MYDITA"/>
    <s v="FCC"/>
    <d v="2026-04-08T15:40:01"/>
    <d v="2026-08-05T13:00:00"/>
    <m/>
    <s v="PS"/>
    <s v="GIN"/>
    <s v="NO ADDON"/>
    <n v="20260807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05T13:00:00"/>
    <s v="2026-08-05 13:00:00|Tanggal pemasangan : 05 agustus 2026 Jam pemasangan : 08.00 - 12.00 Info Tambahan : Hubungi pelanggan dulu sebelum ke lokasi terimakasih|40010577|MYDITA"/>
    <n v="2026"/>
    <n v="8"/>
    <n v="7"/>
    <d v="2026-08-07T00:00:00"/>
    <n v="1.4583333333357587"/>
    <x v="2"/>
  </r>
  <r>
    <n v="2599"/>
    <n v="1002505592"/>
    <n v="3"/>
    <x v="4"/>
    <n v="4"/>
    <s v="PEKALONGAN"/>
    <s v="BREBES"/>
    <s v="TTL"/>
    <s v="REG"/>
    <s v="AO"/>
    <x v="0"/>
    <s v="1P INET"/>
    <s v="CANCEL COMPLETED"/>
    <s v="RBS-Regional 3"/>
    <d v="2026-08-03T09:18:34"/>
    <d v="2026-08-05T09:05:26"/>
    <n v="69355675"/>
    <m/>
    <m/>
    <s v="CV. SUBEKTI SETIABUDI"/>
    <m/>
    <s v="WO060499289"/>
    <m/>
    <m/>
    <m/>
    <n v="108.87929"/>
    <n v="-6.8726000000000003"/>
    <s v="|MN00292|MYIA-092902820817/POI/M IMAM SUROSO/081914133690/surosoimam840@gmail.com"/>
    <s v="MYIB_ASSISTANT"/>
    <m/>
    <m/>
    <m/>
    <m/>
    <m/>
    <m/>
    <m/>
    <m/>
    <s v="Management Janji"/>
    <s v="2026-08-01 08:00:00 | Jam Pemasangan : 09.00 Tanggal Pemasangan : JUMAT, 31 JULI 2026 Info Tambahan : Hubungi pelanggan sebelum datang ke lokasi, terima kasih."/>
    <s v="FCC"/>
    <d v="2026-03-08T09:25:39"/>
    <d v="2026-08-01T00:00:00"/>
    <m/>
    <s v="REJECT_FCC"/>
    <s v="TTL"/>
    <s v="NO ADDON"/>
    <m/>
    <s v="DECLINE : Pelanggan tidak ingin menunggu Muhammad Fauzan Fidhianta 40961370|MYDITA"/>
    <s v="HSI Bisnis Promo HUT Telkom PSB 70% - 100 Mbps"/>
    <s v="INDIBIZ"/>
    <m/>
    <s v="DECLINE : Pelanggan tidak ingin menunggu Muhammad Fauzan Fidhianta 40961370|MYDITA"/>
    <d v="2026-08-01T08:00:00"/>
    <s v="2026-08-01 08:00:00 | Jam Pemasangan : 09.00 Tanggal Pemasangan : JUMAT, 31 JULI 2026 Info Tambahan : Hubungi pelanggan sebelum datang ke lokasi, terima kasih."/>
    <m/>
    <m/>
    <m/>
    <e v="#NUM!"/>
    <e v="#NUM!"/>
    <x v="0"/>
  </r>
  <r>
    <n v="2600"/>
    <n v="1002512387"/>
    <n v="3"/>
    <x v="1"/>
    <n v="5"/>
    <s v="MALANG"/>
    <s v="BATU"/>
    <s v="SGS"/>
    <s v="REG"/>
    <s v="AO"/>
    <x v="0"/>
    <m/>
    <s v="Completed (PS)"/>
    <s v="RBS-Regional 3"/>
    <d v="2026-08-06T13:25:01"/>
    <d v="2026-08-06T15:08:21"/>
    <n v="69358315"/>
    <m/>
    <n v="152721299700"/>
    <s v="Rumah Kost Bunga Sakura"/>
    <s v="ODP-SGS-FF/126"/>
    <s v="WO061077127"/>
    <m/>
    <m/>
    <m/>
    <n v="112.73863489999999"/>
    <n v="-7.9160344"/>
    <s v="|MN00814|MYIA-066834258501/POI/Lasinah/089601828558/ainuranwar022@gmail.com"/>
    <s v="Sales Profesional"/>
    <m/>
    <m/>
    <m/>
    <m/>
    <m/>
    <m/>
    <m/>
    <m/>
    <s v="Management Janji"/>
    <s v="2026-08-05 13:00:00 | Nama PIC: bp ainur   Notel: 089601828558  Alt: -   Tanggal: 5/8/2026  Jam Pasang: Siang  Note: Hubungi sebelum ke lokasi, terimakasih."/>
    <s v="FCC"/>
    <d v="2026-06-08T13:40:05"/>
    <m/>
    <m/>
    <s v="PS"/>
    <s v="SGS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7:00:00"/>
    <s v="2026-08-05 13:00:00 | Nama PIC: bp ainur   Notel: 089601828558  Alt: -   Tanggal: 5/8/2026  Jam Pasang: Siang  Note: Hubungi sebelum ke lokasi, terimakasih."/>
    <n v="2026"/>
    <n v="8"/>
    <n v="6"/>
    <d v="2026-08-06T00:00:00"/>
    <n v="-0.29166666666424135"/>
    <x v="1"/>
  </r>
  <r>
    <n v="2601"/>
    <n v="1002520314"/>
    <n v="3"/>
    <x v="6"/>
    <n v="5"/>
    <s v="PASURUAN"/>
    <s v="PROBOLINGGO"/>
    <s v="PBL"/>
    <s v="REG"/>
    <s v="AO"/>
    <x v="0"/>
    <m/>
    <s v="Completed (PS)"/>
    <s v="RBS-Regional 3"/>
    <d v="2026-08-11T15:01:43"/>
    <d v="2026-08-12T11:21:29"/>
    <n v="69363511"/>
    <m/>
    <n v="152505340825"/>
    <s v="KOGJA"/>
    <s v="ODP-PBL-FG/104"/>
    <s v="WO061518277"/>
    <m/>
    <m/>
    <m/>
    <n v="113.2203813"/>
    <n v="-7.7702065999999999"/>
    <s v="|MN01316|/KOGJA/WINBACK 2.0 HSI B2B (1:1) 100MBPS 535RB PSB DISC 70%//Kogjamedia@gmail.com/ACHMAD ARFIAN RIFKI/82215224543"/>
    <s v="Sales Force DBS"/>
    <m/>
    <m/>
    <m/>
    <m/>
    <m/>
    <m/>
    <m/>
    <m/>
    <s v="Management Janji"/>
    <s v="2026-08-12 13:00:00|Nama PIC : bapak ahmad No HP : 082215224543 Alt :  M Janji : (RABU/12/AGUSTUS/2026) jam Pasang : 09:00 Note : hubungi pelanggan jika ingin kelokasi|40961371|MYDITA"/>
    <s v="FCC"/>
    <d v="2026-11-08T15:10:17"/>
    <d v="2026-08-12T13:00:00"/>
    <m/>
    <s v="PS"/>
    <s v="PBL"/>
    <s v="NO ADDON"/>
    <n v="2026081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2T13:00:00"/>
    <s v="2026-08-12 13:00:00|Nama PIC : bapak ahmad No HP : 082215224543 Alt :  M Janji : (RABU/12/AGUSTUS/2026) jam Pasang : 09:00 Note : hubungi pelanggan jika ingin kelokasi|40961371|MYDITA"/>
    <n v="2026"/>
    <n v="8"/>
    <n v="12"/>
    <d v="2026-08-12T00:00:00"/>
    <n v="-0.54166666666424135"/>
    <x v="1"/>
  </r>
  <r>
    <n v="2602"/>
    <n v="1002517433"/>
    <n v="3"/>
    <x v="4"/>
    <n v="4"/>
    <s v="SEMARANG"/>
    <s v="INNER - SEMARANG JATENG UTARA"/>
    <s v="JHR"/>
    <s v="REG"/>
    <s v="AO"/>
    <x v="0"/>
    <m/>
    <s v="98 | OSS - CANCEL COMPLETE"/>
    <s v="RBS-Regional 2"/>
    <d v="2026-08-10T11:29:13"/>
    <d v="2026-08-13T10:26:03"/>
    <n v="68988943"/>
    <m/>
    <n v="142406122706"/>
    <s v="PT. SECURINDO PACKATAMA INDONESIA"/>
    <s v="ODP-JHR-FCW/010"/>
    <s v="WO061394104"/>
    <m/>
    <m/>
    <m/>
    <n v="110.41603619999999"/>
    <n v="-6.978529"/>
    <s v="AMRBS;950223;ALDHIAZ;JKT OUTER;HSI Bisnis PSB 70% - 50 Mbps - (439000);CP Lily Ismalia 089687353200 ALT 0813-8375-5100;promotion@secureparking.co.id"/>
    <s v="Account Manager"/>
    <m/>
    <m/>
    <m/>
    <m/>
    <m/>
    <m/>
    <m/>
    <m/>
    <s v="Management Janji"/>
    <s v="2026-08-11 13:00:00|Tanggal pemasangan: 11/08/2026 Jam pemasangan : pagi / siang Info Tambahan : Hubungi pelanggan dulu sebelum ke lokasi terima kasih.|40951378|MYDITA"/>
    <s v="FCC"/>
    <d v="2026-10-08T11:40:04"/>
    <d v="2026-08-11T13:00:00"/>
    <s v="Kendala Pelanggan"/>
    <s v="CANCEL"/>
    <s v="JHR"/>
    <s v="NO ADDON"/>
    <m/>
    <s v="Cancel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13:00:00"/>
    <s v="2026-08-11 13:00:00|Tanggal pemasangan: 11/08/2026 Jam pemasangan : pagi / siang Info Tambahan : Hubungi pelanggan dulu sebelum ke lokasi terima kasih.|40951378|MYDITA"/>
    <m/>
    <m/>
    <m/>
    <e v="#NUM!"/>
    <e v="#NUM!"/>
    <x v="0"/>
  </r>
  <r>
    <n v="2603"/>
    <n v="1002510709"/>
    <n v="3"/>
    <x v="2"/>
    <n v="4"/>
    <s v="MAGELANG"/>
    <s v="MAGELANG"/>
    <s v="MGE"/>
    <s v="REG"/>
    <s v="AO"/>
    <x v="0"/>
    <m/>
    <s v="Completed (PS)"/>
    <s v="RBS-Regional 3"/>
    <d v="2026-08-05T14:11:12"/>
    <d v="2026-08-07T07:30:36"/>
    <n v="69359242"/>
    <m/>
    <n v="146137149183"/>
    <s v="KSPPS ANUGERAH GRABAG"/>
    <s v="ODP-MGE-FU/013"/>
    <s v="WO061050304"/>
    <m/>
    <m/>
    <m/>
    <n v="110.32652330000001"/>
    <n v="-7.3696593000000004"/>
    <s v="AMRBS ; 980066; AM ; GINA LYSA PUTRI ; TREG3 ; MAGELANG ;PSB 1S HSI BISNIS PROMO 1:1 100 MB;SARWANI HIDAYAT 081568233250; anugerah.grabag@gmail.com"/>
    <s v="Account Manager"/>
    <m/>
    <m/>
    <m/>
    <m/>
    <m/>
    <m/>
    <m/>
    <m/>
    <s v="Management Janji"/>
    <s v="2026-08-13 08:00:00|Tanggal pemasangan: 6/08/2026 Jam pemasangan : pagi / siang Info Tambahan : Hubungi pelanggan dulu sebelum ke lokasi. terima kasih|40010577|MYDITA"/>
    <s v="FCC"/>
    <d v="2026-05-08T14:25:36"/>
    <d v="2026-08-13T08:00:00"/>
    <m/>
    <s v="PS"/>
    <s v="MGE"/>
    <s v="NO ADDON"/>
    <n v="202608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3T08:00:00"/>
    <s v="2026-08-13 08:00:00|Tanggal pemasangan: 6/08/2026 Jam pemasangan : pagi / siang Info Tambahan : Hubungi pelanggan dulu sebelum ke lokasi. terima kasih|40010577|MYDITA"/>
    <n v="2026"/>
    <n v="8"/>
    <n v="7"/>
    <d v="2026-08-07T00:00:00"/>
    <n v="-6.3333333333357587"/>
    <x v="1"/>
  </r>
  <r>
    <n v="2604"/>
    <n v="1002530694"/>
    <n v="3"/>
    <x v="3"/>
    <n v="5"/>
    <s v="MADURA"/>
    <s v="BANGKALAN"/>
    <s v="BKL"/>
    <s v="REG"/>
    <s v="AO"/>
    <x v="0"/>
    <s v="1P INET"/>
    <s v="Completed (PS)"/>
    <s v="RBS-Regional 3"/>
    <d v="2026-08-17T11:38:56"/>
    <d v="2026-08-18T19:04:57"/>
    <n v="69367975"/>
    <m/>
    <n v="152435222811"/>
    <s v="sdn 6 jaddih"/>
    <s v="ODP-BKL-FBL/31 FBL/D03/31.01"/>
    <s v="WO061921059"/>
    <m/>
    <m/>
    <m/>
    <n v="112.741118855774"/>
    <n v="-7.0992810448970802"/>
    <s v="MD|MYDB-20260816265674|DN00001/MN00802|sdn 6 jaddih|082330821145"/>
    <s v="MYDIGIBIZPARTNER"/>
    <m/>
    <m/>
    <m/>
    <m/>
    <m/>
    <m/>
    <m/>
    <m/>
    <s v="Management Janji"/>
    <s v="2026-08-18 13:00:00 | Nama Pic : BP MUHYIDIN No Hp Pic : 082330821145 Jam Pemasangan : 08:00 - 12.00 Tanggal Pemasangan : SELASA 18 AGUSTUS 2026 Info Tambahan : Hubungi pelanggan sebelum datang ke lokasi"/>
    <s v="FCC"/>
    <s v="17-08-2026 11:40:22"/>
    <d v="2026-08-18T13:00:00"/>
    <m/>
    <s v="PS"/>
    <s v="BKL"/>
    <s v="NETMONK"/>
    <n v="20260818"/>
    <s v="Completed"/>
    <s v="HSI Bisnis Bundling Netmonk Promo 2026 PSB 70% - 200 Mbps"/>
    <s v="INDIBIZ"/>
    <m/>
    <m/>
    <d v="2026-08-18T13:00:00"/>
    <s v="2026-08-18 13:00:00 | Nama Pic : BP MUHYIDIN No Hp Pic : 082330821145 Jam Pemasangan : 08:00 - 12.00 Tanggal Pemasangan : SELASA 18 AGUSTUS 2026 Info Tambahan : Hubungi pelanggan sebelum datang ke lokasi"/>
    <n v="2026"/>
    <n v="8"/>
    <n v="18"/>
    <d v="2026-08-18T00:00:00"/>
    <n v="-0.54166666666424135"/>
    <x v="1"/>
  </r>
  <r>
    <n v="2605"/>
    <n v="1002515583"/>
    <n v="3"/>
    <x v="2"/>
    <n v="4"/>
    <s v="PURWOKERTO"/>
    <s v="PURBALINGGA"/>
    <s v="BBT"/>
    <s v="REG"/>
    <s v="AO"/>
    <x v="0"/>
    <s v="1P INET"/>
    <s v="102 | FOLLOW UP COMPLETED"/>
    <s v="RBS-Regional 3"/>
    <d v="2026-08-08T08:34:56"/>
    <d v="2026-08-10T12:56:21"/>
    <n v="69361219"/>
    <m/>
    <n v="146394104897"/>
    <s v="SD N 1 Serayukaranganyar"/>
    <s v="ODP-BBT-FE/023 FE/D04/023.01"/>
    <s v="WO061234434"/>
    <m/>
    <m/>
    <m/>
    <n v="109.335966"/>
    <n v="-7.2959639999999997"/>
    <s v="|MN02834|MYIA-009639503687/POI/Muhamad Iqbal/0895380071743/sdnegeri1serayukaranganyar@gmail.com"/>
    <s v="MYIB_ASSISTANT"/>
    <m/>
    <m/>
    <m/>
    <m/>
    <m/>
    <m/>
    <m/>
    <m/>
    <s v="Management Janji"/>
    <s v="2026-08-09 15:00:00 | Nama PIC : Bp Iqbal No Hp : 0895380071743 No Alt : - Tgl Pemasangan : 09 Agustus 2026 Interval : PAGI SIANG Note : Hubungi pelanggan terlebih dahulu"/>
    <s v="FCC"/>
    <d v="2026-08-08T08:39:49"/>
    <d v="2026-08-09T15:00:00"/>
    <s v="Kendala Pelanggan"/>
    <s v="REVOKE"/>
    <s v="BBT"/>
    <s v="NO ADDON"/>
    <m/>
    <s v="Follow Up Revoke Completed, New Order ID : SC1002517663"/>
    <s v="HSI Bisnis Basic Promo HUT Telkom PSB 70% - 50 Mbps"/>
    <s v="INDIBIZ"/>
    <m/>
    <m/>
    <d v="2026-08-09T15:00:00"/>
    <s v="2026-08-09 15:00:00 | Nama PIC : Bp Iqbal No Hp : 0895380071743 No Alt : - Tgl Pemasangan : 09 Agustus 2026 Interval : PAGI SIANG Note : Hubungi pelanggan terlebih dahulu"/>
    <m/>
    <m/>
    <m/>
    <e v="#NUM!"/>
    <e v="#NUM!"/>
    <x v="0"/>
  </r>
  <r>
    <n v="2606"/>
    <n v="1002522637"/>
    <n v="3"/>
    <x v="4"/>
    <n v="4"/>
    <s v="PEKALONGAN"/>
    <s v="PEKALONGAN"/>
    <s v="KDW"/>
    <s v="REG"/>
    <s v="AO"/>
    <x v="0"/>
    <s v="1P INET"/>
    <s v="Completed (PS)"/>
    <s v="RBS-Regional 3"/>
    <d v="2026-08-12T15:28:56"/>
    <d v="2026-08-13T13:51:57"/>
    <n v="69364438"/>
    <m/>
    <n v="146285103793"/>
    <s v="lavika outfit"/>
    <s v="ODP-KDW-FV/132 FV/D02/132.01"/>
    <s v="WO061604876"/>
    <m/>
    <m/>
    <m/>
    <n v="109.6441954"/>
    <n v="-6.9931412999999996"/>
    <s v="|MN01881|MYIA-046985616666/POI/nur asep/08813803360/lamborgasep@gmail.com"/>
    <s v="MYIB_ASSISTANT"/>
    <m/>
    <m/>
    <m/>
    <m/>
    <m/>
    <m/>
    <m/>
    <m/>
    <s v="Management Janji"/>
    <s v="2026-08-13 15:00:00 | Nama PIC : Bp Nur asep No HP : 08813803360 No Alt : - M Janji :  13 Agustus 2026 Jam Pasang : Pagi / Siang Note : hubungi pelanggan jika ingin kelokasi"/>
    <s v="FCC"/>
    <d v="2026-12-08T15:39:50"/>
    <d v="2026-08-13T15:00:00"/>
    <m/>
    <s v="PS"/>
    <s v="KDW"/>
    <s v="NO ADDON"/>
    <n v="20260813"/>
    <s v="Completed"/>
    <s v="HSI Bisnis Promo HUT Telkom PSB 70% - 50 Mbps"/>
    <s v="INDIBIZ"/>
    <m/>
    <m/>
    <d v="2026-08-13T15:00:00"/>
    <s v="2026-08-13 15:00:00 | Nama PIC : Bp Nur asep No HP : 08813803360 No Alt : - M Janji :  13 Agustus 2026 Jam Pasang : Pagi / Siang Note : hubungi pelanggan jika ingin kelokasi"/>
    <n v="2026"/>
    <n v="8"/>
    <n v="13"/>
    <d v="2026-08-13T00:00:00"/>
    <n v="-0.625"/>
    <x v="1"/>
  </r>
  <r>
    <n v="2607"/>
    <n v="1002527184"/>
    <n v="3"/>
    <x v="4"/>
    <n v="4"/>
    <s v="PEKALONGAN"/>
    <s v="SLAWI"/>
    <s v="SLW"/>
    <s v="REG"/>
    <s v="AO"/>
    <x v="0"/>
    <s v="1P INET"/>
    <s v="Completed (PS)"/>
    <s v="RBS-Regional 3"/>
    <d v="2026-08-14T16:34:57"/>
    <d v="2026-08-15T14:47:01"/>
    <n v="69366350"/>
    <m/>
    <n v="142283119607"/>
    <s v="UQ CLINIC"/>
    <s v="ODP-SLW-FC/016"/>
    <s v="WO061771183"/>
    <m/>
    <m/>
    <m/>
    <n v="109.1268804"/>
    <n v="-6.9630562999999999"/>
    <s v="|MC50013|MYIA-096233119093/POI/Dwi Kartiko/081542882000/uqclinic@gmail.com"/>
    <s v="MYIB_ASSISTANT"/>
    <m/>
    <m/>
    <m/>
    <m/>
    <m/>
    <m/>
    <m/>
    <m/>
    <s v="Management Janji"/>
    <s v="2026-08-15 13:00:00 |  M Janji : (15/08/2026) jam Pasang :pagi Note : hubungi pelanggan jika ingin kelokasi "/>
    <s v="FCC"/>
    <s v="14-08-2026 16:39:53"/>
    <d v="2026-08-15T13:00:00"/>
    <m/>
    <s v="PS"/>
    <s v="SLW"/>
    <s v="NO ADDON"/>
    <n v="20260815"/>
    <s v="Completed"/>
    <s v="HSI Bisnis Promo HUT Telkom PSB 70% - 150 Mbps"/>
    <s v="INDIBIZ"/>
    <m/>
    <m/>
    <d v="2026-08-15T13:00:00"/>
    <s v="2026-08-15 13:00:00 |  M Janji : (15/08/2026) jam Pasang :pagi Note : hubungi pelanggan jika ingin kelokasi "/>
    <n v="2026"/>
    <n v="8"/>
    <n v="15"/>
    <d v="2026-08-15T00:00:00"/>
    <n v="-0.54166666666424135"/>
    <x v="1"/>
  </r>
  <r>
    <n v="2608"/>
    <n v="1002514430"/>
    <n v="3"/>
    <x v="2"/>
    <n v="4"/>
    <s v="PURWOKERTO"/>
    <s v="PURWOKERTO"/>
    <s v="SUK"/>
    <s v="REG"/>
    <s v="AO"/>
    <x v="0"/>
    <m/>
    <s v="Completed (PS)"/>
    <s v="RBS-Regional 3"/>
    <d v="2026-08-07T11:54:16"/>
    <d v="2026-08-07T14:11:00"/>
    <n v="69359347"/>
    <m/>
    <n v="146374601254"/>
    <s v="SEKOLAH NASIONAL TERINTEGRASI 2 BANYUMAS"/>
    <s v="ODP-SUK-FM/011"/>
    <s v="WO061154023"/>
    <m/>
    <m/>
    <m/>
    <n v="109.2979445"/>
    <n v="-7.4742898999999996"/>
    <s v="|MC80052|MYIA-069319206183/POI/SIGIT PURNOMO ADI/085701442444/11sigitpadi10@gmail.com"/>
    <s v="Sales Profesional"/>
    <m/>
    <m/>
    <m/>
    <m/>
    <m/>
    <m/>
    <m/>
    <m/>
    <s v="Management Janji"/>
    <s v="2026-08-06 13:00:00 | Tanggal pemasangan: 6/08/2026  Jam pemasangan : pagi / siang  Info Tambahan : Hubungi pelanggan dulu sebelum ke lokasi.  terima kasih"/>
    <s v="FCC"/>
    <d v="2026-07-08T11:55:04"/>
    <m/>
    <m/>
    <s v="PS"/>
    <s v="SUK"/>
    <s v="NO ADDON"/>
    <n v="20260807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7T07:00:00"/>
    <s v="2026-08-06 13:00:00 | Tanggal pemasangan: 6/08/2026  Jam pemasangan : pagi / siang  Info Tambahan : Hubungi pelanggan dulu sebelum ke lokasi.  terima kasih"/>
    <n v="2026"/>
    <n v="8"/>
    <n v="7"/>
    <d v="2026-08-07T00:00:00"/>
    <n v="-0.29166666666424135"/>
    <x v="1"/>
  </r>
  <r>
    <n v="2609"/>
    <n v="1002516361"/>
    <n v="3"/>
    <x v="5"/>
    <n v="5"/>
    <s v="SINGARJA"/>
    <s v="TABANAN"/>
    <s v="TBN"/>
    <s v="REG"/>
    <s v="AO"/>
    <x v="0"/>
    <m/>
    <s v="Completed (PS)"/>
    <s v="RBS-Regional 3"/>
    <d v="2026-08-09T10:14:35"/>
    <d v="2026-08-11T07:58:28"/>
    <n v="69360552"/>
    <m/>
    <n v="172413244382"/>
    <s v="PT. MITRA BALI SUKSES"/>
    <s v="ODP-TBN-FK/04"/>
    <s v="WO061306198"/>
    <m/>
    <m/>
    <m/>
    <n v="115.1337"/>
    <n v="-8.5526999999999997"/>
    <s v="|MN02545|/PIC WAHYUDI/08995847815-081381829072/it.info@mitrabalisukses.co.id"/>
    <s v="Sales Force DBS"/>
    <m/>
    <m/>
    <m/>
    <m/>
    <m/>
    <m/>
    <m/>
    <m/>
    <s v="Management Janji"/>
    <s v="2026-08-08 08:00:00|Nama PIC:  bp wahyudi   No HP: 08995847815  Alt:  Tanggal: 8/8/2026  Jam Pasang: Pagi  Note: Hubungi sebelum ke lokasi, terimakasih|40010577|MYDITA"/>
    <s v="FCC"/>
    <d v="2026-09-08T10:25:41"/>
    <m/>
    <m/>
    <s v="PS"/>
    <s v="TBN"/>
    <s v="NO ADDON"/>
    <n v="20260811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09T07:00:00"/>
    <s v="2026-08-08 08:00:00|Nama PIC:  bp wahyudi   No HP: 08995847815  Alt:  Tanggal: 8/8/2026  Jam Pasang: Pagi  Note: Hubungi sebelum ke lokasi, terimakasih|40010577|MYDITA"/>
    <n v="2026"/>
    <n v="8"/>
    <n v="11"/>
    <d v="2026-08-11T00:00:00"/>
    <n v="1.7083333333357587"/>
    <x v="2"/>
  </r>
  <r>
    <n v="2610"/>
    <n v="1002512024"/>
    <n v="3"/>
    <x v="2"/>
    <n v="4"/>
    <s v="YOGYAKARTA"/>
    <s v="INNER - YOGYA JATENG SELATAN"/>
    <s v="BBS"/>
    <s v="REG"/>
    <s v="AO"/>
    <x v="0"/>
    <m/>
    <s v="CANCEL COMPLETED"/>
    <s v="RBS-Regional 2"/>
    <d v="2026-08-06T11:27:42"/>
    <d v="2026-08-10T02:01:11"/>
    <n v="68988943"/>
    <m/>
    <n v="146131120549"/>
    <s v="PT. SECURINDO PACKATAMA INDONESIA"/>
    <s v="ODP-BBS-FG/037"/>
    <m/>
    <m/>
    <m/>
    <m/>
    <n v="110.40086100000001"/>
    <n v="-7.7831450000000002"/>
    <s v="AMRBS;950223;ALDHIAZ;JKT OUTER; Internet Only Bisnis 1:1 Rp439,000 ; PT. Securindo Packatama Indonesia  CP Lily Ismalia  ; 089687353200 - 0813-8375-5100 ; promotion@secureparking.co.id"/>
    <s v="Account Manager"/>
    <m/>
    <m/>
    <m/>
    <m/>
    <m/>
    <m/>
    <m/>
    <m/>
    <m/>
    <m/>
    <m/>
    <d v="2026-06-08T11:39:52"/>
    <m/>
    <m/>
    <s v="REJECT_FCC"/>
    <s v="BBS"/>
    <s v="NO ADDON"/>
    <m/>
    <s v="Order dicancel oleh SYSTEM remark : CANCEL ORDER by System : pelanggan belum melakukan upload dokumen melebihi 3 hari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s v="Order dicancel oleh SYSTEM remark : CANCEL ORDER by System : pelanggan belum melakukan upload dokumen melebihi 3 hari"/>
    <m/>
    <m/>
    <m/>
    <m/>
    <m/>
    <e v="#NUM!"/>
    <e v="#NUM!"/>
    <x v="0"/>
  </r>
  <r>
    <n v="2611"/>
    <n v="1002518529"/>
    <n v="3"/>
    <x v="7"/>
    <n v="4"/>
    <s v="SOLO"/>
    <s v="INNER - SOLO JATENG TIMUR"/>
    <s v="SKH"/>
    <s v="REG"/>
    <s v="AO"/>
    <x v="0"/>
    <s v="1P INET"/>
    <s v="Completed (PS)"/>
    <s v="RBS-Regional 3"/>
    <d v="2026-08-10T16:44:57"/>
    <d v="2026-08-12T14:11:40"/>
    <n v="69362733"/>
    <m/>
    <n v="143555101853"/>
    <s v="ERABLUE DESA KETEGUHAN"/>
    <s v="ODP-SKH-FU/021 FU/D02/021.01"/>
    <s v="WO061431986"/>
    <m/>
    <m/>
    <m/>
    <n v="110.796819"/>
    <n v="-7.73529"/>
    <s v="|MN02713|MYIA-091446040987/POI/HASBIBINTARO SHIDDIQ/081249549394/nextperdanaone@gmail.com"/>
    <s v="MYIB_ASSISTANT"/>
    <m/>
    <m/>
    <m/>
    <m/>
    <m/>
    <m/>
    <m/>
    <m/>
    <s v="Management Janji"/>
    <s v="2026-08-11 13:00:00 | Waktu pemasnagan : 11 Agustus 2026 Jam pemasangan : 08.00 - 12.00 Mohon hubungi pelanggan sebelum ke lokasi  Terima kasih"/>
    <s v="FCC"/>
    <d v="2026-10-08T16:55:23"/>
    <d v="2026-08-11T13:00:00"/>
    <m/>
    <s v="PS"/>
    <s v="SKH"/>
    <s v="NO ADDON"/>
    <n v="20260812"/>
    <s v="Completed"/>
    <s v="HSI Bisnis PSB 70% - 50 Mbps"/>
    <s v="INDIBIZ"/>
    <m/>
    <m/>
    <d v="2026-08-11T13:00:00"/>
    <s v="2026-08-11 13:00:00 | Waktu pemasnagan : 11 Agustus 2026 Jam pemasangan : 08.00 - 12.00 Mohon hubungi pelanggan sebelum ke lokasi  Terima kasih"/>
    <n v="2026"/>
    <n v="8"/>
    <n v="12"/>
    <d v="2026-08-12T00:00:00"/>
    <n v="0.45833333333575865"/>
    <x v="1"/>
  </r>
  <r>
    <n v="2612"/>
    <n v="1002516650"/>
    <n v="3"/>
    <x v="0"/>
    <n v="5"/>
    <s v="MATARAM"/>
    <s v="INNER - NUSA TENGGARA"/>
    <s v="MTR"/>
    <s v="REG"/>
    <s v="AO"/>
    <x v="0"/>
    <s v="1P INET"/>
    <s v="7 | OSS - PROVISIONING ISSUED"/>
    <s v="RBS-Regional 3"/>
    <d v="2026-08-09T19:17:56"/>
    <d v="2026-08-11T13:07:28"/>
    <n v="69361984"/>
    <m/>
    <n v="172601795352"/>
    <s v="Kios stoorya"/>
    <s v="ODP-MTR-FDP/141"/>
    <s v="WO061342331"/>
    <m/>
    <m/>
    <m/>
    <n v="116.1337049"/>
    <n v="-8.5692354999999996"/>
    <s v="|MC40234|MYIA-098717782473/POI/usman wely saputra/085141292587/kenarisenja07@gmail.com"/>
    <s v="MYIB_ASSISTANT"/>
    <m/>
    <m/>
    <m/>
    <m/>
    <m/>
    <m/>
    <m/>
    <m/>
    <s v="Management Janji"/>
    <s v="2026-08-11 13:00:00 | M Janji : 11 agustus 2026 jam Pasang : siang Note : hubungi pelanggan jika ingin kelokasi"/>
    <s v="FCC"/>
    <d v="2026-09-08T19:25:12"/>
    <d v="2026-08-11T13:00:00"/>
    <m/>
    <s v="PI"/>
    <s v="MTR"/>
    <s v="NO ADDON"/>
    <m/>
    <s v="Provisioning Issued"/>
    <s v="HSI Bisnis Promo HUT Telkom PSB 70% - 50 Mbps"/>
    <s v="INDIBIZ"/>
    <m/>
    <m/>
    <d v="2026-08-11T13:00:00"/>
    <s v="2026-08-11 13:00:00 | M Janji : 11 agustus 2026 jam Pasang : siang Note : hubungi pelanggan jika ingin kelokasi"/>
    <m/>
    <m/>
    <m/>
    <e v="#NUM!"/>
    <e v="#NUM!"/>
    <x v="0"/>
  </r>
  <r>
    <n v="2613"/>
    <n v="1002509157"/>
    <n v="3"/>
    <x v="3"/>
    <n v="5"/>
    <s v="MADURA"/>
    <s v="PAMEKASAN"/>
    <s v="SMP"/>
    <s v="REG"/>
    <s v="AO"/>
    <x v="0"/>
    <s v="1P INET"/>
    <s v="102 | FOLLOW UP COMPLETED"/>
    <s v="RBS-Regional 3"/>
    <d v="2026-08-04T16:23:56"/>
    <d v="2026-08-07T13:34:40"/>
    <n v="69358552"/>
    <m/>
    <n v="152431232303"/>
    <s v="Yayasan Al khoiron"/>
    <s v="ODP-SMP-FBS/05 FBS/D02/05.01"/>
    <s v="WO060919201"/>
    <m/>
    <m/>
    <m/>
    <n v="113.869573809206"/>
    <n v="-7.0706787763099204"/>
    <s v="MD|MYDB-20260804264344|DN00001/MN00572|Yayasan Al khoiron|081957137909"/>
    <s v="MYDIGIBIZPARTNER"/>
    <m/>
    <m/>
    <m/>
    <m/>
    <m/>
    <m/>
    <m/>
    <m/>
    <s v="Management Janji"/>
    <s v="2026-08-05 13:00:00 | Nama PIC : Bp Baharuddin No HP : 081957137909 No Alt : - M Janji : 05 Agustus 2026 Jam Pasang : Pagi / Siang Note : hubungi pelanggan jika ingin ke lokasi, terima kasih"/>
    <s v="FCC"/>
    <d v="2026-04-08T16:25:34"/>
    <d v="2026-08-05T13:00:00"/>
    <s v="Kendala Pelanggan"/>
    <s v="REVOKE"/>
    <s v="SMP"/>
    <s v="NO ADDON"/>
    <m/>
    <s v="Follow Up Revoke Completed, New Order ID : SC1002514620"/>
    <s v="HSI Bisnis Promo HUT Telkom PSB 70% - 300 Mbps"/>
    <s v="INDIBIZ"/>
    <m/>
    <m/>
    <d v="2026-08-05T13:00:00"/>
    <s v="2026-08-05 13:00:00 | Nama PIC : Bp Baharuddin No HP : 081957137909 No Alt : - M Janji : 05 Agustus 2026 Jam Pasang : Pagi / Siang Note : hubungi pelanggan jika ingin ke lokasi, terima kasih"/>
    <m/>
    <m/>
    <m/>
    <e v="#NUM!"/>
    <e v="#NUM!"/>
    <x v="0"/>
  </r>
  <r>
    <n v="2614"/>
    <n v="1002529578"/>
    <n v="3"/>
    <x v="0"/>
    <n v="5"/>
    <s v="MATARAM"/>
    <s v="INNER - NUSA TENGGARA"/>
    <s v="SWE"/>
    <s v="REG"/>
    <s v="AO"/>
    <x v="0"/>
    <m/>
    <s v="Completed (PS)"/>
    <s v="RBS-Regional 3"/>
    <d v="2026-08-16T12:23:43"/>
    <d v="2026-08-16T19:37:57"/>
    <n v="69366556"/>
    <m/>
    <n v="172605804161"/>
    <s v="SRC BOHRI"/>
    <s v="ODP-SWE-FAJ/21"/>
    <s v="WO061870987"/>
    <m/>
    <m/>
    <m/>
    <n v="116.15997249999999"/>
    <n v="-8.6660261999999992"/>
    <s v="MD|MYDB-20260814265393|SB00003/MB00385|SRC BOHRI|081703531950"/>
    <s v="MYDIGIBIZPARTNER"/>
    <m/>
    <m/>
    <m/>
    <m/>
    <m/>
    <m/>
    <m/>
    <m/>
    <s v="Management Janji"/>
    <s v="2026-08-16 08:00:00 | Nama PIC : bapak sabil  No HP :  081703531950  Alt :   M Janji : (MINGGU/16/AGUSTUS/2026)  jam Pasang : 09:00  Note : hubungi pelanggan jika ingin kelokasi"/>
    <s v="FCC"/>
    <s v="16-08-2026 12:25:45"/>
    <m/>
    <m/>
    <s v="PS"/>
    <s v="SWE"/>
    <s v="NO ADDON"/>
    <n v="2026081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6T07:00:00"/>
    <s v="2026-08-16 08:00:00 | Nama PIC : bapak sabil  No HP :  081703531950  Alt :   M Janji : (MINGGU/16/AGUSTUS/2026)  jam Pasang : 09:00  Note : hubungi pelanggan jika ingin kelokasi"/>
    <n v="2026"/>
    <n v="8"/>
    <n v="16"/>
    <d v="2026-08-16T00:00:00"/>
    <n v="-0.29166666666424135"/>
    <x v="1"/>
  </r>
  <r>
    <n v="2615"/>
    <n v="1002522176"/>
    <n v="3"/>
    <x v="4"/>
    <n v="4"/>
    <s v="PEKALONGAN"/>
    <s v="SLAWI"/>
    <s v="BLU"/>
    <s v="REG"/>
    <s v="AO"/>
    <x v="0"/>
    <m/>
    <s v="98 | OSS - CANCEL COMPLETE"/>
    <s v="RBS-Regional 3"/>
    <d v="2026-08-12T13:39:31"/>
    <d v="2026-08-14T08:52:48"/>
    <n v="69364249"/>
    <m/>
    <n v="142206131318"/>
    <s v="SPBU BALAPULANG"/>
    <s v="ODP-BLU-FB/054"/>
    <s v="WO061601189"/>
    <m/>
    <m/>
    <m/>
    <n v="109.0895076"/>
    <n v="-7.0709571999999996"/>
    <s v="AMRBS;404469;REG3;ALI;085100284847;HSI 1 S 100MB;535k;PIC 085923381513;spbubalapulang04@gmail.com"/>
    <s v="Account Manager"/>
    <m/>
    <m/>
    <m/>
    <m/>
    <m/>
    <m/>
    <m/>
    <m/>
    <s v="Management Janji"/>
    <s v="2026-08-13 13:00:00|M Janji : (13/08/2026) jam Pasang : 09:00 Note : hubungi pelanggan jika ingin kelokasi|40981182|MYDITA"/>
    <s v="FCC"/>
    <d v="2026-12-08T13:55:01"/>
    <d v="2026-08-13T13:00:00"/>
    <s v="Kendala Pelanggan"/>
    <s v="CANCEL"/>
    <s v="BLU"/>
    <s v="NO ADDON"/>
    <m/>
    <s v="Cancel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3T13:00:00"/>
    <s v="2026-08-13 13:00:00|M Janji : (13/08/2026) jam Pasang : 09:00 Note : hubungi pelanggan jika ingin kelokasi|40981182|MYDITA"/>
    <m/>
    <m/>
    <m/>
    <e v="#NUM!"/>
    <e v="#NUM!"/>
    <x v="0"/>
  </r>
  <r>
    <n v="2616"/>
    <n v="1002532873"/>
    <n v="3"/>
    <x v="3"/>
    <n v="5"/>
    <s v="MADURA"/>
    <s v="PAMEKASAN"/>
    <s v="PME"/>
    <s v="REG"/>
    <s v="AO"/>
    <x v="0"/>
    <s v="1P INET"/>
    <s v="MIA - INVALID SURVEY"/>
    <s v="RBS-Regional 3"/>
    <d v="2026-08-18T11:49:57"/>
    <d v="2026-08-18T20:45:56"/>
    <n v="69368865"/>
    <m/>
    <n v="152426928301"/>
    <s v="TOKO TRALALA"/>
    <s v="ODP-PME-FAW/40 FAW/D01/40.01"/>
    <s v="WO061995180"/>
    <m/>
    <m/>
    <m/>
    <n v="113.418348133564"/>
    <n v="-7.2136173847006804"/>
    <s v="MD|MYDB-20260818265964|DN00001/MN00558|TOKO TRALALA|085801312369"/>
    <s v="MYDIGIBIZPARTNER"/>
    <m/>
    <m/>
    <m/>
    <m/>
    <m/>
    <m/>
    <m/>
    <m/>
    <s v="Management Janji"/>
    <s v="2026-08-19 08:00:00 | Nama Pic : BP SAKUR No Hp Pic : 085801312369 Jam Pemasangan : 08:00 - 12.00 Tanggal Pemasangan : RABU 19 AGUSTUS 2026 Info Tambahan : Hubungi pelanggan sebelum datang ke lokasi"/>
    <s v="FCC"/>
    <s v="18-08-2026 11:54:51"/>
    <d v="2026-08-19T08:00:00"/>
    <m/>
    <s v="SURVEY_NEW_MANJA"/>
    <s v="PME"/>
    <s v="NO ADDON"/>
    <m/>
    <s v="MIE - INVALID SURVEY - Kendala Jalur/Rute Tarikan"/>
    <s v="HSI Bisnis Promo HUT Telkom PSB 70% - 150 Mbps"/>
    <s v="INDIBIZ"/>
    <m/>
    <m/>
    <d v="2026-08-19T08:00:00"/>
    <s v="2026-08-19 08:00:00 | Nama Pic : BP SAKUR No Hp Pic : 085801312369 Jam Pemasangan : 08:00 - 12.00 Tanggal Pemasangan : RABU 19 AGUSTUS 2026 Info Tambahan : Hubungi pelanggan sebelum datang ke lokasi"/>
    <m/>
    <m/>
    <m/>
    <e v="#NUM!"/>
    <e v="#NUM!"/>
    <x v="0"/>
  </r>
  <r>
    <n v="2617"/>
    <n v="1002510278"/>
    <n v="3"/>
    <x v="1"/>
    <n v="5"/>
    <s v="MALANG"/>
    <s v="BATU"/>
    <s v="BLB"/>
    <s v="REG"/>
    <s v="AO"/>
    <x v="0"/>
    <m/>
    <s v="Completed (PS)"/>
    <s v="RBS-Regional 2"/>
    <d v="2026-08-05T11:48:42"/>
    <d v="2026-08-06T16:20:31"/>
    <n v="68937486"/>
    <m/>
    <n v="152702232113"/>
    <s v="PT PROFESIONAL INTERNET INDONESIA"/>
    <s v="ODP-BLB-FCU/02"/>
    <s v="WO060979274"/>
    <m/>
    <m/>
    <m/>
    <n v="112.6377789"/>
    <n v="-7.9402726000000001"/>
    <s v="AMRBS;402711; YUSRI TAUFIK;JKT OUTER ; PT PROFESIONAL INTERNET INDONESIA; pic Rifki / Cp 0852-3203-3363 / PSB indibiz 1P HSI basic 1:2 + Netmonk / mrifkipratama@gmail.com"/>
    <s v="Amex"/>
    <m/>
    <m/>
    <m/>
    <m/>
    <m/>
    <m/>
    <m/>
    <m/>
    <s v="Management Janji"/>
    <s v="2026-08-06 13:00:00|Nama Pic : BP RIFKI No Hp Pic : 085232033363 Jam Pemasangan : 08:00 - 12.00 Tanggal Pemasangan : KAMIS 06 AGUSTUS 2026 Info Tambahan : Hubungi pelanggan sebelum datang ke lokasi, terima kasih.|40961370|MYDITA"/>
    <s v="FCC"/>
    <d v="2026-05-08T11:55:33"/>
    <d v="2026-08-06T13:00:00"/>
    <m/>
    <s v="PS"/>
    <s v="BLB"/>
    <s v="NETMONK"/>
    <n v="20260806"/>
    <s v="Completed"/>
    <s v="- SP_NOSS;SP_NOSS ~ Internet NOSS Multispeed Network[0]  - E23015;E23015 ~ ES23 - Perangkat ONT[0]  - E23015~null~44292;E23015||11||Abodemen 0[0]  - E23015~null~E23015_SWONTPREM;SWONTPREM ~ Biaya Sewa ONT Premium ~ E23015[50000]  - E23047;E23047 ~ ES23 - "/>
    <s v="INDIBIZ"/>
    <m/>
    <m/>
    <d v="2026-08-06T13:00:00"/>
    <s v="2026-08-06 13:00:00|Nama Pic : BP RIFKI No Hp Pic : 085232033363 Jam Pemasangan : 08:00 - 12.00 Tanggal Pemasangan : KAMIS 06 AGUSTUS 2026 Info Tambahan : Hubungi pelanggan sebelum datang ke lokasi, terima kasih.|40961370|MYDITA"/>
    <n v="2026"/>
    <n v="8"/>
    <n v="6"/>
    <d v="2026-08-06T00:00:00"/>
    <n v="-0.54166666666424135"/>
    <x v="1"/>
  </r>
  <r>
    <n v="2618"/>
    <n v="1002534707"/>
    <n v="3"/>
    <x v="6"/>
    <n v="5"/>
    <s v="PASURUAN"/>
    <s v="LUMAJANG"/>
    <s v="LMJ"/>
    <s v="REG"/>
    <s v="AO"/>
    <x v="0"/>
    <s v="1P INET"/>
    <s v="MIE - SEND SURVEY"/>
    <s v="RBS-Regional 3"/>
    <d v="2026-08-18T19:08:56"/>
    <d v="2026-08-18T19:10:01"/>
    <n v="69369520"/>
    <m/>
    <n v="152504261422"/>
    <s v="untung jaya"/>
    <s v="ODP-LMJ-FX/14 FX/D02/14.01"/>
    <s v="WO062053885"/>
    <m/>
    <m/>
    <m/>
    <n v="113.237605581732"/>
    <n v="-8.1720160549209595"/>
    <s v="|MC30211|MYIA-004475729061/POI/hendro/085233234395/freedomsuccesnetwork@gmail.com"/>
    <s v="MYIB_ASSISTANT"/>
    <m/>
    <m/>
    <m/>
    <m/>
    <m/>
    <m/>
    <m/>
    <m/>
    <s v="Management Janji"/>
    <s v="2026-08-20 08:00:00 | M Janji : (19/agustus/2026) jam Pasang : 09:00 Note : hubungi pelanggan jika ingin kelokasi"/>
    <s v="FCC"/>
    <s v="18-08-2026 19:10:29"/>
    <d v="2026-08-20T08:00:00"/>
    <m/>
    <s v="SURVEY_NEW_MANJA"/>
    <s v="LMJ"/>
    <s v="NO ADDON"/>
    <m/>
    <s v="MIE - SEND SURVEY"/>
    <s v="HSI Bisnis Promo HUT RI PSB 70% - 300 Mbps"/>
    <s v="INDIBIZ"/>
    <m/>
    <m/>
    <d v="2026-08-20T08:00:00"/>
    <s v="2026-08-20 08:00:00 | M Janji : (19/agustus/2026) jam Pasang : 09:00 Note : hubungi pelanggan jika ingin kelokasi"/>
    <m/>
    <m/>
    <m/>
    <e v="#NUM!"/>
    <e v="#NUM!"/>
    <x v="0"/>
  </r>
  <r>
    <n v="2619"/>
    <n v="1002529656"/>
    <n v="3"/>
    <x v="3"/>
    <n v="5"/>
    <s v="MADURA"/>
    <s v="BANGKALAN"/>
    <s v="SPG"/>
    <s v="REG"/>
    <s v="AO"/>
    <x v="0"/>
    <s v="1P INET"/>
    <s v="Completed (PS)"/>
    <s v="RBS-Regional 3"/>
    <d v="2026-08-16T13:28:56"/>
    <d v="2026-08-17T12:29:47"/>
    <n v="69367518"/>
    <m/>
    <n v="152434913722"/>
    <s v="SPPG TAMBELANGAN 2"/>
    <s v="ODP-SPG-FY/51"/>
    <s v="WO061877990"/>
    <m/>
    <m/>
    <m/>
    <n v="113.158331103622"/>
    <n v="-7.0577804585147401"/>
    <s v="MD|MYDB-20260815265528|DN00001/MN02006|SPPG TAMBELANGAN 2|0081717434443"/>
    <s v="MYDIGIBIZPARTNER"/>
    <m/>
    <m/>
    <m/>
    <m/>
    <m/>
    <m/>
    <m/>
    <m/>
    <s v="Management Janji"/>
    <s v="2026-08-17 13:00:00 | Tanggal Pemasangan : 17 Agustus 2026 Jam Pemasangan : 08:00 13:00 Info Tambahan : Hubungi pelanggan dulu sebelum ke lokasi terimakasih"/>
    <s v="FCC"/>
    <s v="16-08-2026 13:39:58"/>
    <d v="2026-08-17T13:00:00"/>
    <m/>
    <s v="PS"/>
    <s v="SPG"/>
    <s v="NO ADDON"/>
    <n v="20260817"/>
    <s v="Completed"/>
    <s v="HSI Bisnis Promo HUT Telkom PSB 70% - 50 Mbps"/>
    <s v="INDIBIZ"/>
    <m/>
    <m/>
    <d v="2026-08-17T13:00:00"/>
    <s v="2026-08-17 13:00:00 | Tanggal Pemasangan : 17 Agustus 2026 Jam Pemasangan : 08:00 13:00 Info Tambahan : Hubungi pelanggan dulu sebelum ke lokasi terimakasih"/>
    <n v="2026"/>
    <n v="8"/>
    <n v="17"/>
    <d v="2026-08-17T00:00:00"/>
    <n v="-0.54166666666424135"/>
    <x v="1"/>
  </r>
  <r>
    <n v="2620"/>
    <n v="1002505808"/>
    <n v="3"/>
    <x v="0"/>
    <n v="5"/>
    <s v="MATARAM"/>
    <s v="LOMBOK TIMUR UTARA"/>
    <s v="SEL"/>
    <s v="REG"/>
    <s v="AO"/>
    <x v="0"/>
    <s v="1P INET"/>
    <s v="Completed (PS)"/>
    <s v="RBS-Regional 3"/>
    <d v="2026-08-03T10:52:56"/>
    <d v="2026-08-03T18:42:30"/>
    <n v="69357366"/>
    <m/>
    <n v="172619203316"/>
    <s v="Toko Citra"/>
    <s v="ODP-SEL-FAV/37"/>
    <s v="WO060768500"/>
    <m/>
    <m/>
    <m/>
    <n v="116.518315896391"/>
    <n v="-8.5526921828589799"/>
    <s v="MD|MYDB-20260803264216|SC00001/MC00149|Toko Citra|081929421987"/>
    <s v="MYDIGIBIZPARTNER"/>
    <m/>
    <m/>
    <m/>
    <m/>
    <m/>
    <m/>
    <m/>
    <m/>
    <s v="Management Janji"/>
    <s v="2026-08-04 15:00:00 | Tanggal Pemasangan : 04 Agustus 2026 Jam Pemasangan : 08:00 15:00 Info Tambahan : Hubungi pelanggan dulu sebelum ke lokasi terimakasih"/>
    <s v="FCC"/>
    <d v="2026-03-08T10:55:07"/>
    <d v="2026-08-04T15:00:00"/>
    <m/>
    <s v="PS"/>
    <s v="SEL"/>
    <s v="NO ADDON"/>
    <n v="20260803"/>
    <s v="Completed"/>
    <s v="HSI Bisnis Promo HUT Telkom PSB 70% - 100 Mbps"/>
    <s v="INDIBIZ"/>
    <m/>
    <m/>
    <d v="2026-08-04T15:00:00"/>
    <s v="2026-08-04 15:00:00 | Tanggal Pemasangan : 04 Agustus 2026 Jam Pemasangan : 08:00 15:00 Info Tambahan : Hubungi pelanggan dulu sebelum ke lokasi terimakasih"/>
    <n v="2026"/>
    <n v="8"/>
    <n v="3"/>
    <d v="2026-08-03T00:00:00"/>
    <n v="-1.625"/>
    <x v="1"/>
  </r>
  <r>
    <n v="2621"/>
    <n v="1002526038"/>
    <n v="3"/>
    <x v="1"/>
    <n v="5"/>
    <s v="KEDIRI"/>
    <s v="NGANJUK"/>
    <s v="NJK"/>
    <s v="REG"/>
    <s v="AO"/>
    <x v="0"/>
    <s v="1P INET"/>
    <s v="Completed (PS)"/>
    <s v="RBS-Regional 3"/>
    <d v="2026-08-14T11:01:56"/>
    <d v="2026-08-14T16:21:59"/>
    <n v="69365866"/>
    <m/>
    <n v="152611229889"/>
    <s v="KEDAI SULTAN"/>
    <s v="ODP-NJK-FAE/26 FAE/D03/26.01"/>
    <s v="WO061731057"/>
    <m/>
    <m/>
    <m/>
    <n v="111.95304896682499"/>
    <n v="-7.5856469579924397"/>
    <s v="MD|MYDB-20260814265287|DN00001/MN02309|KEDAI SULTAN|08132557607"/>
    <s v="MYDIGIBIZPARTNER"/>
    <m/>
    <m/>
    <m/>
    <m/>
    <m/>
    <m/>
    <m/>
    <m/>
    <s v="Management Janji"/>
    <s v="2026-08-15 08:00:00 | M Janji : (15/08/2026) jam Pasang : 09:00 Note : hubungi pelanggan jika ingin kelokasi"/>
    <s v="FCC"/>
    <s v="14-08-2026 11:10:21"/>
    <d v="2026-08-15T08:00:00"/>
    <m/>
    <s v="PS"/>
    <s v="NJK"/>
    <s v="NO ADDON"/>
    <n v="20260814"/>
    <s v="Completed"/>
    <s v="HSI Bisnis Khusus Winback PSB 70% - 200 Mbps"/>
    <s v="INDIBIZ"/>
    <m/>
    <m/>
    <d v="2026-08-15T08:00:00"/>
    <s v="2026-08-15 08:00:00 | M Janji : (15/08/2026) jam Pasang : 09:00 Note : hubungi pelanggan jika ingin kelokasi"/>
    <n v="2026"/>
    <n v="8"/>
    <n v="14"/>
    <d v="2026-08-14T00:00:00"/>
    <n v="-1.3333333333357587"/>
    <x v="1"/>
  </r>
  <r>
    <n v="2622"/>
    <n v="1002518299"/>
    <n v="3"/>
    <x v="1"/>
    <n v="5"/>
    <s v="KEDIRI"/>
    <s v="TULUNGAGUNG"/>
    <s v="TUL"/>
    <s v="REG"/>
    <s v="AO"/>
    <x v="0"/>
    <s v="1P INET"/>
    <s v="Completed (PS)"/>
    <s v="RBS-Regional 3"/>
    <d v="2026-08-10T15:31:57"/>
    <d v="2026-08-11T13:52:54"/>
    <n v="69362665"/>
    <m/>
    <n v="152606246419"/>
    <s v="SPBU 54.662.24 Tulungagung"/>
    <s v="ODP-TUL-FAC/43"/>
    <s v="WO061421851"/>
    <m/>
    <m/>
    <m/>
    <n v="111.83997658896"/>
    <n v="-8.0846277665930302"/>
    <s v="|MN02702|MYIA-082962634554/POI/BINTAR YULIANI/082142010379/bintaryuliani5@gmail.com"/>
    <s v="MYIB_ASSISTANT"/>
    <m/>
    <m/>
    <m/>
    <m/>
    <m/>
    <m/>
    <m/>
    <m/>
    <s v="Management Janji"/>
    <s v="2026-08-11 13:00:00 | Tanggal pemasangan: 11/08/2026 Jam pemasangan : pagi / siang Info Tambahan : Hubungi pelanggan dulu sebelum ke lokasi terima kasih."/>
    <s v="FCC"/>
    <d v="2026-10-08T15:39:56"/>
    <d v="2026-08-11T13:00:00"/>
    <m/>
    <s v="PS"/>
    <s v="TUL"/>
    <s v="NO ADDON"/>
    <n v="20260811"/>
    <s v="Completed"/>
    <s v="HSI Bisnis Promo HUT Telkom PSB 70% - 50 Mbps"/>
    <s v="INDIBIZ"/>
    <m/>
    <m/>
    <d v="2026-08-11T13:00:00"/>
    <s v="2026-08-11 13:00:00 | Tanggal pemasangan: 11/08/2026 Jam pemasangan : pagi / siang Info Tambahan : Hubungi pelanggan dulu sebelum ke lokasi terima kasih."/>
    <n v="2026"/>
    <n v="8"/>
    <n v="11"/>
    <d v="2026-08-11T00:00:00"/>
    <n v="-0.54166666666424135"/>
    <x v="1"/>
  </r>
  <r>
    <n v="2623"/>
    <n v="1002534225"/>
    <n v="3"/>
    <x v="3"/>
    <n v="5"/>
    <s v="MADURA"/>
    <s v="BANGKALAN"/>
    <s v="KPP"/>
    <s v="REG"/>
    <s v="AO"/>
    <x v="0"/>
    <m/>
    <s v="MIE - SEND SURVEY"/>
    <s v="RBS-Regional 2"/>
    <d v="2026-08-18T16:36:10"/>
    <d v="2026-08-18T19:08:01"/>
    <n v="69369355"/>
    <m/>
    <n v="152437905657"/>
    <s v="SDN Sokobanah Tengah 6"/>
    <s v="ODP-KPP-FH/27"/>
    <s v="WO062054029"/>
    <m/>
    <m/>
    <m/>
    <n v="113.42541"/>
    <n v="-6.9202484999999996"/>
    <s v="MB00503; Achmad Suharyadi  087851475758; achmadsuharyadi39@guru.sd.belajar.id; HSI BISNIS INET ONLY 300 MBPS 1.130k; RAHMAT; dsn Danglebar Ds. Sokobanah Tengah Kec. Sokobanah Kab. Sampang"/>
    <s v="Sales Force DBS"/>
    <m/>
    <m/>
    <m/>
    <m/>
    <m/>
    <m/>
    <m/>
    <m/>
    <s v="Management Janji"/>
    <s v="2026-08-22 13:00:00|Nama : BP ACHMAD SUHARYADI No Hp : 087851475758 No Alt :  Tgl Pemasangan : 19 Agustus 2026 Interval : PAGI  Note : Hubungi pelanggan terlebih dahulu|40971402|MYDITA"/>
    <s v="FCC"/>
    <s v="18-08-2026 16:39:51"/>
    <d v="2026-08-22T13:00:00"/>
    <m/>
    <s v="SURVEY_NEW_MANJA"/>
    <s v="KPP"/>
    <s v="NO ADDON"/>
    <m/>
    <s v="MIE - SEND SURVEY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22T13:00:00"/>
    <s v="2026-08-22 13:00:00|Nama : BP ACHMAD SUHARYADI No Hp : 087851475758 No Alt :  Tgl Pemasangan : 19 Agustus 2026 Interval : PAGI  Note : Hubungi pelanggan terlebih dahulu|40971402|MYDITA"/>
    <m/>
    <m/>
    <m/>
    <e v="#NUM!"/>
    <e v="#NUM!"/>
    <x v="0"/>
  </r>
  <r>
    <n v="2624"/>
    <n v="1002528942"/>
    <n v="3"/>
    <x v="6"/>
    <n v="5"/>
    <s v="SIDOARJO"/>
    <s v="PASURUAN"/>
    <s v="PWS"/>
    <s v="REG"/>
    <s v="AO"/>
    <x v="0"/>
    <m/>
    <s v="Completed (PS)"/>
    <s v="RBS-Regional 3"/>
    <d v="2026-08-15T19:55:56"/>
    <d v="2026-08-16T13:15:04"/>
    <n v="69367219"/>
    <m/>
    <n v="152740208015"/>
    <s v="TOKO ADIBA JAYA"/>
    <s v="ODP-PWS-FR/05"/>
    <s v="WO061860593"/>
    <m/>
    <m/>
    <m/>
    <n v="112.7419491"/>
    <n v="-7.7728443"/>
    <s v="|MC30038|/DYAH KRISTIN LARASATI/085842071533/diahkristinlarasati@gmail.com"/>
    <s v="Sales Force DBS"/>
    <m/>
    <m/>
    <m/>
    <m/>
    <m/>
    <m/>
    <m/>
    <m/>
    <s v="Management Janji"/>
    <s v="2026-08-17 08:00:00|M Janji : (17 AGUSTUS 2026) jam Pasang : pagi  Note : hubungi pelanggan jika ingin kelokasi|40900827|MYDITA"/>
    <s v="FCC"/>
    <s v="15-08-2026 20:10:13"/>
    <d v="2026-08-17T08:00:00"/>
    <m/>
    <s v="PS"/>
    <s v="PWS"/>
    <s v="NO ADDON"/>
    <n v="2026081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7T08:00:00"/>
    <s v="2026-08-17 08:00:00|M Janji : (17 AGUSTUS 2026) jam Pasang : pagi  Note : hubungi pelanggan jika ingin kelokasi|40900827|MYDITA"/>
    <n v="2026"/>
    <n v="8"/>
    <n v="16"/>
    <d v="2026-08-16T00:00:00"/>
    <n v="-1.3333333333357587"/>
    <x v="1"/>
  </r>
  <r>
    <n v="2625"/>
    <n v="1002511891"/>
    <n v="3"/>
    <x v="3"/>
    <n v="5"/>
    <s v="SBY UTARA"/>
    <s v="MANYAR"/>
    <s v="MGO"/>
    <s v="REG"/>
    <s v="AO"/>
    <x v="0"/>
    <s v="1P INET"/>
    <s v="100 | REVOKE COMPLETED"/>
    <s v="RBS-Regional 3"/>
    <d v="2026-08-06T10:52:57"/>
    <d v="2026-08-13T09:04:12"/>
    <n v="69359764"/>
    <m/>
    <n v="152413166990"/>
    <s v="LEMBAGA PENDIDIKAN BAHASA CHINA"/>
    <s v="ODP-DMO-FAC/14"/>
    <s v="WO061055314"/>
    <m/>
    <m/>
    <m/>
    <n v="112.75182599999999"/>
    <n v="-7.2598849999999997"/>
    <s v="MD|MYDB-20260805264495|DN00001/MN00443|LEMBAGA PENDIDIKAN BAHASA CHINA|085113162223"/>
    <s v="MYDIGIBIZPARTNER"/>
    <m/>
    <m/>
    <m/>
    <m/>
    <m/>
    <m/>
    <m/>
    <m/>
    <s v="Management Janji"/>
    <s v="2026-08-07 08:00:00 | Nama : BP RISKY SETIAWAN  No Hp : 085113162223 No Alt : 081259199599 Tgl Pemasangan : 07 Agustus 2026 Interval : PAGI  Note : Hubungi pelanggan terlebih dahulu"/>
    <s v="FCC"/>
    <d v="2026-06-08T10:55:32"/>
    <d v="2026-08-07T08:00:00"/>
    <s v="Kendala Pelanggan"/>
    <s v="REVOKE"/>
    <s v="MGO"/>
    <s v="NO ADDON"/>
    <m/>
    <s v="Revoke Completed"/>
    <s v="HSI Bisnis Promo HUT Telkom PSB 70% - 200 Mbps"/>
    <s v="INDIBIZ"/>
    <m/>
    <m/>
    <d v="2026-08-07T08:00:00"/>
    <s v="2026-08-07 08:00:00 | Nama : BP RISKY SETIAWAN  No Hp : 085113162223 No Alt : 081259199599 Tgl Pemasangan : 07 Agustus 2026 Interval : PAGI  Note : Hubungi pelanggan terlebih dahulu"/>
    <m/>
    <m/>
    <m/>
    <e v="#NUM!"/>
    <e v="#NUM!"/>
    <x v="0"/>
  </r>
  <r>
    <n v="2626"/>
    <n v="1002515642"/>
    <n v="3"/>
    <x v="7"/>
    <n v="4"/>
    <s v="KUDUS"/>
    <s v="BLORA"/>
    <s v="BLO"/>
    <s v="REG"/>
    <s v="AO"/>
    <x v="0"/>
    <s v="1P INET"/>
    <s v="Completed (PS)"/>
    <s v="RBS-Regional 3"/>
    <d v="2026-08-08T09:26:57"/>
    <d v="2026-08-11T16:21:43"/>
    <n v="69361265"/>
    <m/>
    <n v="141569115697"/>
    <s v="SMK NEGERI 1 JEPON"/>
    <s v="ODP-BLO-FFD/185 FFD/D07/185.01"/>
    <s v="WO061237533"/>
    <m/>
    <m/>
    <m/>
    <n v="111.4781053"/>
    <n v="-6.9687655999999896"/>
    <s v="|MN02756|MYIA-011968540025/POI/Olivia Noor Prita sari/085728035407/smkn1jepon@yahoo.com"/>
    <s v="MYIB_ASSISTANT"/>
    <m/>
    <m/>
    <m/>
    <m/>
    <m/>
    <m/>
    <m/>
    <m/>
    <s v="Management Janji"/>
    <s v="2026-08-11 08:00:00 | Tanggal pemasangan: 09/08/2026 Jam pemasangan : pagi / siang Info Tambahan : Hubungi pelanggan dulu sebelum ke lokasi. terima kasih"/>
    <s v="FCC"/>
    <d v="2026-08-08T09:39:52"/>
    <d v="2026-08-11T08:00:00"/>
    <m/>
    <s v="PS"/>
    <s v="BLO"/>
    <s v="NO ADDON"/>
    <n v="20260811"/>
    <s v="Completed"/>
    <s v="HSI Bisnis Promo HUT Telkom PSB 70% - 150 Mbps"/>
    <s v="INDIBIZ"/>
    <m/>
    <m/>
    <d v="2026-08-11T08:00:00"/>
    <s v="2026-08-11 08:00:00 | Tanggal pemasangan: 09/08/2026 Jam pemasangan : pagi / siang Info Tambahan : Hubungi pelanggan dulu sebelum ke lokasi. terima kasih"/>
    <n v="2026"/>
    <n v="8"/>
    <n v="11"/>
    <d v="2026-08-11T00:00:00"/>
    <n v="-0.33333333333575865"/>
    <x v="1"/>
  </r>
  <r>
    <n v="2627"/>
    <n v="1002525659"/>
    <n v="3"/>
    <x v="4"/>
    <n v="4"/>
    <s v="SEMARANG"/>
    <s v="KENDAL"/>
    <s v="SKR"/>
    <s v="REG"/>
    <s v="AO"/>
    <x v="0"/>
    <s v="1P INET"/>
    <s v="OSS - FALLOUT"/>
    <s v="RBS-Regional 3"/>
    <d v="2026-08-14T09:35:57"/>
    <d v="2026-08-15T17:30:27"/>
    <n v="69365678"/>
    <m/>
    <n v="141409102270"/>
    <s v="SDN 2 TAMANREJO"/>
    <s v="ODP-SKR-FD/018 FD/D01/018.01"/>
    <s v="WO061721678"/>
    <m/>
    <m/>
    <m/>
    <n v="110.00635"/>
    <n v="-7.1218120000000003"/>
    <s v="|MN01684|MYIA-041710176695/POI/alif latifatunisa/082138033862/alibnisa559@gmail.com"/>
    <s v="MYIB_ASSISTANT"/>
    <m/>
    <m/>
    <m/>
    <m/>
    <m/>
    <m/>
    <m/>
    <m/>
    <s v="Management Janji"/>
    <s v="2026-08-15 08:00:00 | Nama PIC : IBU ALIF No HP : 082138033862 No Alternatif : M Janji : 15/07/2026 Jam Pasang : Pagi NoteÃ‚Â :  Hubungi terlebih dahulu sebelum ke lokasi "/>
    <s v="FCC"/>
    <s v="14-08-2026 09:40:20"/>
    <d v="2026-08-15T08:00:00"/>
    <s v="Kendala Teknik"/>
    <s v="FO_WFM"/>
    <s v="SKR"/>
    <s v="NO ADDON"/>
    <m/>
    <s v="Provisioning Failed|WFM|INF009051083|-7.142752, 109.990174 |TNO_DI LOKASI PELANGGAN BLM ADA JARINGAN TELKOM SAMA SEKALI"/>
    <s v="HSI Bisnis Promo HUT Telkom PSB 70% - 50 Mbps"/>
    <s v="INDIBIZ"/>
    <m/>
    <m/>
    <d v="2026-08-15T08:00:00"/>
    <s v="2026-08-15 08:00:00 | Nama PIC : IBU ALIF No HP : 082138033862 No Alternatif : M Janji : 15/07/2026 Jam Pasang : Pagi NoteÃ‚Â :  Hubungi terlebih dahulu sebelum ke lokasi "/>
    <m/>
    <m/>
    <m/>
    <e v="#NUM!"/>
    <e v="#NUM!"/>
    <x v="0"/>
  </r>
  <r>
    <n v="2628"/>
    <n v="1002516066"/>
    <n v="3"/>
    <x v="1"/>
    <n v="5"/>
    <s v="KEDIRI"/>
    <s v="TULUNGAGUNG"/>
    <s v="CAT"/>
    <s v="REG"/>
    <s v="AO"/>
    <x v="0"/>
    <s v="1P INET"/>
    <s v="102 | FOLLOW UP COMPLETED"/>
    <s v="RBS-Regional 3"/>
    <d v="2026-08-08T15:01:57"/>
    <d v="2026-08-10T11:43:41"/>
    <n v="69361530"/>
    <m/>
    <n v="152622208696"/>
    <s v="SPBU 54.662.31 Tulungagung"/>
    <s v="ODP-CAT-FJ/09 FJ/D01/09.01"/>
    <s v="WO061271631"/>
    <m/>
    <m/>
    <m/>
    <n v="111.823612317792"/>
    <n v="-8.2103714641529209"/>
    <s v="|MN00418|MYIA-051295835269/POI/YUDA ROCHMANSYAH/0851611511818/batumulyajaya@gmail.com"/>
    <s v="MYIB_ASSISTANT"/>
    <m/>
    <m/>
    <m/>
    <m/>
    <m/>
    <m/>
    <m/>
    <m/>
    <s v="Management Janji"/>
    <s v="2026-08-09 13:00:00 | Nama PIC : Bp Yuda No Hp : 0851611511818 No Alt : - Tgl Pemasangan : 09 Agustus 2026 Interval : PAGI SIANG Note : Hubungi pelanggan terlebih dahulu"/>
    <s v="FCC"/>
    <d v="2026-08-08T15:10:03"/>
    <d v="2026-08-09T13:00:00"/>
    <m/>
    <s v="REVOKE"/>
    <s v="CAT"/>
    <s v="NO ADDON"/>
    <m/>
    <s v="Follow Up Revoke Completed, New Order ID : SC1002517492"/>
    <s v="HSI Bisnis Promo HUT Telkom PSB 70% - 50 Mbps"/>
    <s v="INDIBIZ"/>
    <m/>
    <m/>
    <d v="2026-08-09T13:00:00"/>
    <s v="2026-08-09 13:00:00 | Nama PIC : Bp Yuda No Hp : 0851611511818 No Alt : - Tgl Pemasangan : 09 Agustus 2026 Interval : PAGI SIANG Note : Hubungi pelanggan terlebih dahulu"/>
    <m/>
    <m/>
    <m/>
    <e v="#NUM!"/>
    <e v="#NUM!"/>
    <x v="0"/>
  </r>
  <r>
    <n v="2629"/>
    <n v="1002524852"/>
    <n v="3"/>
    <x v="7"/>
    <n v="4"/>
    <s v="KUDUS"/>
    <s v="BLORA"/>
    <s v="CEP"/>
    <s v="REG"/>
    <s v="AO"/>
    <x v="0"/>
    <s v="1P INET"/>
    <s v="7 | OSS - PROVISIONING ISSUED"/>
    <s v="RBS-Regional 3"/>
    <d v="2026-08-13T16:04:56"/>
    <d v="2026-08-14T13:13:26"/>
    <n v="69365406"/>
    <m/>
    <n v="142552107772"/>
    <s v="PT ASRY MANDIRI SEJAHTERA Gadu"/>
    <s v="ODP-CEP-FG/030 FG/D10/030.01"/>
    <s v="WO061689137"/>
    <m/>
    <m/>
    <m/>
    <n v="111.57089000000001"/>
    <n v="-7.1166099999999997"/>
    <s v="|MB00450|MYIA-088553205785/POI/NOVIANI ARIFAH/085157955964/admiin.artha1234@gmail.com"/>
    <s v="MYIB_ASSISTANT"/>
    <m/>
    <m/>
    <m/>
    <m/>
    <m/>
    <m/>
    <m/>
    <m/>
    <s v="Management Janji"/>
    <s v="2026-08-14 13:00:00 | telp : 085157955964 M Janji : (14/08/2026) jam Pasang : 09:00 Note : hubungi pelanggan jika ingin kelokasi"/>
    <s v="FCC"/>
    <s v="13-08-2026 16:09:57"/>
    <d v="2026-08-14T13:00:00"/>
    <m/>
    <s v="PI"/>
    <s v="CEP"/>
    <s v="NO ADDON"/>
    <m/>
    <s v="Provisioning Issued"/>
    <s v="HSI Bisnis Basic PSB 70% - 50 Mbps"/>
    <s v="INDIBIZ"/>
    <m/>
    <m/>
    <d v="2026-08-14T13:00:00"/>
    <s v="2026-08-14 13:00:00 | telp : 085157955964 M Janji : (14/08/2026) jam Pasang : 09:00 Note : hubungi pelanggan jika ingin kelokasi"/>
    <m/>
    <m/>
    <m/>
    <e v="#NUM!"/>
    <e v="#NUM!"/>
    <x v="0"/>
  </r>
  <r>
    <n v="2630"/>
    <n v="1002527989"/>
    <n v="3"/>
    <x v="6"/>
    <n v="5"/>
    <s v="JEMBER"/>
    <s v="BONDOWOSO"/>
    <s v="BOW"/>
    <s v="REG"/>
    <s v="AO"/>
    <x v="0"/>
    <s v="1P INET"/>
    <s v="Completed (PS)"/>
    <s v="RBS-Regional 3"/>
    <d v="2026-08-15T11:02:57"/>
    <d v="2026-08-15T16:21:10"/>
    <n v="69366727"/>
    <m/>
    <n v="152507223623"/>
    <s v="Rumah Kos Siti"/>
    <s v="ODP-BOW-FV/50"/>
    <s v="WO061808245"/>
    <m/>
    <m/>
    <m/>
    <n v="113.922738814453"/>
    <n v="-7.96362185977857"/>
    <s v="|MC30280|MYIA-078095754804/POI/SITI AISYAH/085726140786/langkahfarm@gmail.com"/>
    <s v="MYIB_ASSISTANT"/>
    <m/>
    <m/>
    <m/>
    <m/>
    <m/>
    <m/>
    <m/>
    <m/>
    <s v="Management Janji"/>
    <s v="2026-08-18 08:00:00 | Nama Pic : BP MUNIB No Hp Pic : 085726140786 Jam Pemasangan : 08:00 - 12.00 Tanggal Pemasangan : 18 AGUSTUS 2026 Info Tambahan : Hubungi pelanggan sebelum datang ke lokasi"/>
    <s v="FCC"/>
    <s v="15-08-2026 11:09:59"/>
    <d v="2026-08-18T08:00:00"/>
    <m/>
    <s v="PS"/>
    <s v="BOW"/>
    <s v="NO ADDON"/>
    <n v="20260815"/>
    <s v="Completed"/>
    <s v="HSI Bisnis Promo HUT Telkom PSB 70% - 300 Mbps"/>
    <s v="INDIBIZ"/>
    <m/>
    <m/>
    <d v="2026-08-18T08:00:00"/>
    <s v="2026-08-18 08:00:00 | Nama Pic : BP MUNIB No Hp Pic : 085726140786 Jam Pemasangan : 08:00 - 12.00 Tanggal Pemasangan : 18 AGUSTUS 2026 Info Tambahan : Hubungi pelanggan sebelum datang ke lokasi"/>
    <n v="2026"/>
    <n v="8"/>
    <n v="15"/>
    <d v="2026-08-15T00:00:00"/>
    <n v="-3.3333333333357587"/>
    <x v="1"/>
  </r>
  <r>
    <n v="2631"/>
    <n v="1002532310"/>
    <n v="3"/>
    <x v="6"/>
    <n v="5"/>
    <s v="JEMBER"/>
    <s v="BANYUWANGI"/>
    <s v="MCR"/>
    <s v="REG"/>
    <s v="AO"/>
    <x v="0"/>
    <s v="1P INET"/>
    <s v="OSS - FALLOUT"/>
    <s v="RBS-Regional 3"/>
    <d v="2026-08-18T09:49:57"/>
    <d v="2026-08-18T21:25:02"/>
    <n v="69368629"/>
    <m/>
    <n v="152522205343"/>
    <s v="DAS GAME"/>
    <s v="ODP-MCR-FJ/08 FJ/D01/08.01"/>
    <s v="WO061979419"/>
    <m/>
    <m/>
    <m/>
    <n v="114.30029469999999"/>
    <n v="-8.5436818999999993"/>
    <s v="MD|MYDB-20260818265947|DC30004/MC30042|DAS GAME|085650847630"/>
    <s v="MYDIGIBIZPARTNER"/>
    <m/>
    <m/>
    <m/>
    <m/>
    <m/>
    <m/>
    <m/>
    <m/>
    <s v="Management Janji"/>
    <s v="2026-08-19 13:00:00 | Nama PIC:  bp suprayitno  No HP: 085650847630 Alt: Tanggal: 19/8/2026 Jam Pasang: Siang Note: Hubungi sebelum ke lokasi, terimakasih"/>
    <s v="FCC"/>
    <s v="18-08-2026 09:55:10"/>
    <d v="2026-08-19T13:00:00"/>
    <m/>
    <s v="FO_ASAP"/>
    <s v="MCR"/>
    <s v="NETMONK"/>
    <m/>
    <s v="Provisioning Failed|ACTIVATION|INF009069734|FAIL:resource conflicts (NAME). Rollback Succeeded."/>
    <s v="HSI Bisnis Bundling Netmonk PSB 70% Promo - 300 Mbps"/>
    <s v="INDIBIZ"/>
    <m/>
    <m/>
    <d v="2026-08-19T13:00:00"/>
    <s v="2026-08-19 13:00:00 | Nama PIC:  bp suprayitno  No HP: 085650847630 Alt: Tanggal: 19/8/2026 Jam Pasang: Siang Note: Hubungi sebelum ke lokasi, terimakasih"/>
    <m/>
    <m/>
    <m/>
    <e v="#NUM!"/>
    <e v="#NUM!"/>
    <x v="0"/>
  </r>
  <r>
    <n v="2632"/>
    <n v="1002530041"/>
    <n v="3"/>
    <x v="1"/>
    <n v="5"/>
    <s v="MALANG"/>
    <s v="KEPANJEN"/>
    <s v="MLG"/>
    <s v="REG"/>
    <s v="AO"/>
    <x v="0"/>
    <s v="1P INET"/>
    <s v="102 | FOLLOW UP COMPLETED"/>
    <s v="RBS-Regional 3"/>
    <d v="2026-08-16T17:53:56"/>
    <d v="2026-08-18T16:13:31"/>
    <n v="69367735"/>
    <m/>
    <n v="152701227219"/>
    <s v="Gudang Santosa"/>
    <s v="ODP-MLG-FET/25 FET/D04/25.01"/>
    <s v="WO061896745"/>
    <m/>
    <m/>
    <m/>
    <n v="112.63425936761899"/>
    <n v="-7.9920212719270296"/>
    <s v="|MN00814|MYIA-099458101065/POI/Ervina Juwitasari/082229262016/juwitasariervina@gmail.com"/>
    <s v="MYIB_ASSISTANT"/>
    <m/>
    <m/>
    <m/>
    <m/>
    <m/>
    <m/>
    <m/>
    <m/>
    <s v="Management Janji"/>
    <s v="2026-08-18 08:00:00 | Tanggal Pemasangan : 18 Agustus 2026 Jam Pemasangan : 08:00 13:00 Info Tambahan : Hubungi pelanggan dulu sebelum ke lokasi terimakasih"/>
    <s v="FCC"/>
    <s v="16-08-2026 17:55:00"/>
    <d v="2026-08-18T08:00:00"/>
    <m/>
    <s v="REVOKE"/>
    <s v="MLG"/>
    <s v="NO ADDON"/>
    <m/>
    <s v="Follow Up Revoke Completed, New Order ID : SC1002534097"/>
    <s v="HSI Bisnis Promo HUT Telkom PSB 70% - 100 Mbps"/>
    <s v="INDIBIZ"/>
    <m/>
    <m/>
    <d v="2026-08-18T08:00:00"/>
    <s v="2026-08-18 08:00:00 | Tanggal Pemasangan : 18 Agustus 2026 Jam Pemasangan : 08:00 13:00 Info Tambahan : Hubungi pelanggan dulu sebelum ke lokasi terimakasih"/>
    <m/>
    <m/>
    <m/>
    <e v="#NUM!"/>
    <e v="#NUM!"/>
    <x v="0"/>
  </r>
  <r>
    <n v="2633"/>
    <n v="1002526080"/>
    <n v="3"/>
    <x v="1"/>
    <n v="5"/>
    <s v="MADIUN"/>
    <s v="MADIUN"/>
    <s v="MSP"/>
    <s v="REG"/>
    <s v="AO"/>
    <x v="0"/>
    <s v="1P INET"/>
    <s v="Completed (PS)"/>
    <s v="RBS-Regional 3"/>
    <d v="2026-08-14T11:11:57"/>
    <d v="2026-08-14T15:23:39"/>
    <n v="69365881"/>
    <s v="-"/>
    <n v="-152631207308"/>
    <s v="KOST SARLIA PUTRI"/>
    <s v="ODP-MSP-FC/41 FC/D04/41.01"/>
    <s v="WO061732213"/>
    <m/>
    <m/>
    <m/>
    <n v="111.439783112469"/>
    <n v="-7.5879619036654002"/>
    <s v="|MN00264|MYIA-023475796588/POI/wiwik winarni ningsih/085895418097/wiwikwinarni1310@gmail.com"/>
    <s v="MYIB_ASSISTANT"/>
    <m/>
    <m/>
    <m/>
    <m/>
    <m/>
    <m/>
    <m/>
    <m/>
    <s v="Management Janji"/>
    <s v="2026-08-15 08:00:00 | Jam pemasangan : 12.00 Info Tambahan : Hubungi pelanggan dulu sebelum ke lokasi terimakasih  "/>
    <s v="FCC"/>
    <s v="14-08-2026 11:39:52"/>
    <d v="2026-08-15T08:00:00"/>
    <m/>
    <s v="PS"/>
    <s v="MSP"/>
    <s v="NO ADDON"/>
    <n v="20260814"/>
    <s v="Completed"/>
    <s v="HSI Bisnis Promo HUT Telkom PSB 70% - 50 Mbps"/>
    <s v="INDIBIZ"/>
    <m/>
    <m/>
    <d v="2026-08-15T08:00:00"/>
    <s v="2026-08-15 08:00:00 | Jam pemasangan : 12.00 Info Tambahan : Hubungi pelanggan dulu sebelum ke lokasi terimakasih  "/>
    <n v="2026"/>
    <n v="8"/>
    <n v="14"/>
    <d v="2026-08-14T00:00:00"/>
    <n v="-1.3333333333357587"/>
    <x v="1"/>
  </r>
  <r>
    <n v="2634"/>
    <n v="1002504477"/>
    <n v="3"/>
    <x v="7"/>
    <n v="4"/>
    <s v="KUDUS"/>
    <s v="KUDUS"/>
    <s v="DMA"/>
    <s v="REG"/>
    <s v="AO"/>
    <x v="0"/>
    <s v="1P INET"/>
    <s v="102 | FOLLOW UP COMPLETED"/>
    <s v="RBS-Regional 3"/>
    <d v="2026-08-01T11:55:56"/>
    <d v="2026-08-03T16:14:36"/>
    <n v="69356680"/>
    <m/>
    <n v="141456115363"/>
    <s v="BMB CELL"/>
    <s v="ODP-DMA-FDA/091 FDA/D03/091/01"/>
    <s v="WO060637535"/>
    <m/>
    <m/>
    <m/>
    <n v="110.60361899999999"/>
    <n v="-6.9164899999999996"/>
    <s v="|MC60105|MYIA-047028032765/POI/MOKHAMAD YASIN/082322669796/novitahima.nh@gmail.com"/>
    <s v="MYIB_ASSISTANT"/>
    <m/>
    <m/>
    <m/>
    <m/>
    <m/>
    <m/>
    <m/>
    <m/>
    <s v="Management Janji"/>
    <s v="2026-08-02 08:00:00 | Nama PIC : bapak yasin No HP : 082322669796 Alt :  M Janji : (MINGGU/2/AGUSTUS/2026) jam Pasang : 09:00 Note : hubungi pelanggan jika ingin kelokasi"/>
    <s v="FCC"/>
    <d v="2026-01-08T12:09:52"/>
    <d v="2026-08-02T08:00:00"/>
    <m/>
    <s v="REVOKE"/>
    <s v="DMA"/>
    <s v="NO ADDON"/>
    <m/>
    <s v="Follow Up Revoke Completed, New Order ID : SC1002506486"/>
    <s v="HSI Bisnis Basic Promo HUT Telkom PSB 70% - 50 Mbps"/>
    <s v="INDIBIZ"/>
    <m/>
    <m/>
    <d v="2026-08-02T08:00:00"/>
    <s v="2026-08-02 08:00:00 | Nama PIC : bapak yasin No HP : 082322669796 Alt :  M Janji : (MINGGU/2/AGUSTUS/2026) jam Pasang : 09:00 Note : hubungi pelanggan jika ingin kelokasi"/>
    <m/>
    <m/>
    <m/>
    <e v="#NUM!"/>
    <e v="#NUM!"/>
    <x v="0"/>
  </r>
  <r>
    <n v="2635"/>
    <n v="1002511262"/>
    <n v="3"/>
    <x v="0"/>
    <n v="5"/>
    <s v="MATARAM"/>
    <s v="INNER - NUSA TENGGARA"/>
    <s v="MTR"/>
    <s v="REG"/>
    <s v="AO"/>
    <x v="0"/>
    <s v="1P INET"/>
    <s v="Completed (PS)"/>
    <s v="RBS-Regional 3"/>
    <d v="2026-08-05T17:25:57"/>
    <d v="2026-08-06T16:54:35"/>
    <n v="69359443"/>
    <m/>
    <n v="172601796827"/>
    <s v="SHAFIRA GROSIR"/>
    <s v="ODP-MTR-FDA/21 FDA/D03/21.01"/>
    <s v="WO061017198"/>
    <m/>
    <m/>
    <m/>
    <n v="116.10231667757"/>
    <n v="-8.54190479447389"/>
    <s v="MD|MYDB-20260805264458|EC40001/MC40003|SHAFIRA GROSIR|085337369736"/>
    <s v="MYDIGIBIZPARTNER"/>
    <m/>
    <m/>
    <m/>
    <m/>
    <m/>
    <m/>
    <m/>
    <m/>
    <s v="Management Janji"/>
    <s v="2026-08-07 13:00:00 | M Janji : (06/08/2026) jam Pasang : 09:00 Note : hubungi pelanggan jika ingin kelokasi"/>
    <s v="FCC"/>
    <d v="2026-05-08T17:39:46"/>
    <d v="2026-08-07T13:00:00"/>
    <m/>
    <s v="PS"/>
    <s v="MTR"/>
    <s v="NETMONK"/>
    <n v="20260806"/>
    <s v="Completed"/>
    <s v="HSI Bisnis Bundling Netmonk Promo 2026 PSB 70% - 150 Mbps"/>
    <s v="INDIBIZ"/>
    <m/>
    <m/>
    <d v="2026-08-07T13:00:00"/>
    <s v="2026-08-07 13:00:00 | M Janji : (06/08/2026) jam Pasang : 09:00 Note : hubungi pelanggan jika ingin kelokasi"/>
    <n v="2026"/>
    <n v="8"/>
    <n v="6"/>
    <d v="2026-08-06T00:00:00"/>
    <n v="-1.5416666666642413"/>
    <x v="1"/>
  </r>
  <r>
    <n v="2636"/>
    <n v="1002520663"/>
    <n v="3"/>
    <x v="6"/>
    <n v="5"/>
    <s v="SIDOARJO"/>
    <s v="MOJOKERTO"/>
    <s v="DLA"/>
    <s v="REG"/>
    <s v="AO"/>
    <x v="0"/>
    <m/>
    <s v="Completed (PS)"/>
    <s v="RBS-Regional 3"/>
    <d v="2026-08-11T16:14:48"/>
    <d v="2026-08-12T17:30:37"/>
    <n v="69363611"/>
    <m/>
    <n v="152329216949"/>
    <s v="CAFE &amp; RENTAL PLAYSTATION"/>
    <s v="ODP-DLA-FH/24"/>
    <s v="WO061532043"/>
    <m/>
    <m/>
    <m/>
    <n v="112.519558668136"/>
    <n v="-7.5841850661147996"/>
    <s v="|MC30080|/MOHAMMAD KHOLIQ/82371305284/mohammadkholiq927@gmail.com"/>
    <s v="Sales Force DBS"/>
    <m/>
    <m/>
    <m/>
    <m/>
    <m/>
    <m/>
    <m/>
    <m/>
    <s v="Management Janji"/>
    <s v="2026-08-12 15:00:00|Waktu pemasangan : 12 agustus 2026 Jam pemasangan : 08.00 - 12.00 Info Tambahan : Hubungi pelanggan dulu sebelum ke lokasi terimakasih |40971401|MYDITA"/>
    <s v="FCC"/>
    <d v="2026-11-08T16:39:47"/>
    <d v="2026-08-12T15:00:00"/>
    <m/>
    <s v="PS"/>
    <s v="DLA"/>
    <s v="NETMONK - OCA"/>
    <n v="20260812"/>
    <s v="Completed"/>
    <s v="- E23015;E23015 ~ ES23 - Perangkat ONT[0]  - E23015~null~44292;E23015||11||Abodemen 0[0]  - E23015~null~E23015_SWONTPREM;SWONTPREM ~ Biaya Sewa ONT Premium ~ E23015[50000]  - E24057;E24057 ~ ES24 - Paket HSI Bisnis (HSIE) Khusus Winback[0]  - E24057~null~"/>
    <s v="INDIBIZ"/>
    <m/>
    <m/>
    <d v="2026-08-12T15:00:00"/>
    <s v="2026-08-12 15:00:00|Waktu pemasangan : 12 agustus 2026 Jam pemasangan : 08.00 - 12.00 Info Tambahan : Hubungi pelanggan dulu sebelum ke lokasi terimakasih |40971401|MYDITA"/>
    <n v="2026"/>
    <n v="8"/>
    <n v="12"/>
    <d v="2026-08-12T00:00:00"/>
    <n v="-0.625"/>
    <x v="1"/>
  </r>
  <r>
    <n v="2637"/>
    <n v="1002527090"/>
    <n v="3"/>
    <x v="3"/>
    <n v="5"/>
    <s v="MADURA"/>
    <s v="PAMEKASAN"/>
    <s v="SMP"/>
    <s v="REG"/>
    <s v="AO"/>
    <x v="0"/>
    <s v="1P INET"/>
    <s v="Completed (PS)"/>
    <s v="RBS-Regional 3"/>
    <d v="2026-08-14T16:07:56"/>
    <d v="2026-08-15T13:56:53"/>
    <n v="69366323"/>
    <m/>
    <n v="152431232386"/>
    <s v="RUMAH TRANSAKSI"/>
    <s v="ODP-SMP-FV/80 FV/D05/80.01"/>
    <s v="WO061768087"/>
    <m/>
    <m/>
    <m/>
    <n v="113.80946215242101"/>
    <n v="-7.10616500760728"/>
    <s v="MD|MYDB-20260814265378|DN00001/MN00806|RUMAH TRANSAKSI|08213325454"/>
    <s v="MYDIGIBIZPARTNER"/>
    <m/>
    <m/>
    <m/>
    <m/>
    <m/>
    <m/>
    <m/>
    <m/>
    <s v="Management Janji"/>
    <s v="2026-08-15 13:00:00 | Nama PIC :  bu nyunyuk  No HP : 08213325454 Alt :  M Janji : 15/AGUSTUS/2026 jam Pasang : Siang  Note : hubungi pelanggan jika ingin kelokasi, terimakasih. "/>
    <s v="FCC"/>
    <s v="14-08-2026 16:10:01"/>
    <d v="2026-08-15T13:00:00"/>
    <m/>
    <s v="PS"/>
    <s v="SMP"/>
    <s v="NO ADDON"/>
    <n v="20260815"/>
    <s v="Completed"/>
    <s v="HSI Bisnis Promo HUT Telkom PSB 70% - 300 Mbps"/>
    <s v="INDIBIZ"/>
    <m/>
    <m/>
    <d v="2026-08-15T13:00:00"/>
    <s v="2026-08-15 13:00:00 | Nama PIC :  bu nyunyuk  No HP : 08213325454 Alt :  M Janji : 15/AGUSTUS/2026 jam Pasang : Siang  Note : hubungi pelanggan jika ingin kelokasi, terimakasih. "/>
    <n v="2026"/>
    <n v="8"/>
    <n v="15"/>
    <d v="2026-08-15T00:00:00"/>
    <n v="-0.54166666666424135"/>
    <x v="1"/>
  </r>
  <r>
    <n v="2638"/>
    <n v="1002513511"/>
    <n v="3"/>
    <x v="6"/>
    <n v="5"/>
    <s v="SIDOARJO"/>
    <s v="MOJOKERTO"/>
    <s v="NGI"/>
    <s v="REG"/>
    <s v="AO"/>
    <x v="0"/>
    <m/>
    <s v="Completed (PS)"/>
    <s v="RBS-Regional 3"/>
    <d v="2026-08-06T20:44:19"/>
    <d v="2026-08-06T22:54:13"/>
    <n v="69359281"/>
    <m/>
    <n v="152321202950"/>
    <s v="MESH KARYAWAN"/>
    <s v="ODP-NGI-FG/20"/>
    <s v="WO061121576"/>
    <m/>
    <m/>
    <m/>
    <n v="112.609212"/>
    <n v="-7.5502820000000002"/>
    <s v="|404303|/MESH KARYAWAN/WINBACK 2.0 HSI B2B (1:1) 100MBPS 535RB PSB DISC 70%//yarohman2001@gmail.com/ABDUR ROHMAN/085701795348 / 85655870884"/>
    <s v="Sales Force DBS"/>
    <m/>
    <m/>
    <m/>
    <m/>
    <m/>
    <m/>
    <m/>
    <m/>
    <s v="Management Janji"/>
    <s v="2026-08-07 15:00:00|Waktu pemasnagan : 07 agustus 2026  Jam pemasangan : 08.00 - 12.00  Mohon hubungi pelanggan sebelum ke lokasi   Terima kasih|40010577|MYDITA"/>
    <s v="FCC"/>
    <d v="2026-06-08T20:55:11"/>
    <m/>
    <m/>
    <s v="PS"/>
    <s v="NGI"/>
    <s v="NO ADDON"/>
    <n v="20260806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6T07:00:00"/>
    <s v="2026-08-07 15:00:00|Waktu pemasnagan : 07 agustus 2026  Jam pemasangan : 08.00 - 12.00  Mohon hubungi pelanggan sebelum ke lokasi   Terima kasih|40010577|MYDITA"/>
    <n v="2026"/>
    <n v="8"/>
    <n v="6"/>
    <d v="2026-08-06T00:00:00"/>
    <n v="-0.29166666666424135"/>
    <x v="1"/>
  </r>
  <r>
    <n v="2639"/>
    <n v="1002509866"/>
    <n v="3"/>
    <x v="1"/>
    <n v="5"/>
    <s v="MALANG"/>
    <s v="KEPANJEN"/>
    <s v="GDG"/>
    <s v="REG"/>
    <s v="AO"/>
    <x v="0"/>
    <s v="1P INET"/>
    <s v="Completed (PS)"/>
    <s v="RBS-Regional 3"/>
    <d v="2026-08-05T09:58:56"/>
    <d v="2026-08-07T14:43:10"/>
    <n v="69358853"/>
    <m/>
    <n v="152704231400"/>
    <s v="KOS NURUL ULUM"/>
    <s v="ODP-GDG-FF/92 FF/D10/92.01"/>
    <s v="WO060957068"/>
    <m/>
    <m/>
    <m/>
    <n v="112.59609560784899"/>
    <n v="-8.0549348346724692"/>
    <s v="|MC20235|MYIA-011833560054/POI/MUHAMMAD HARIS UBAIDILLAH /0895360517060/mhd16199@gmail.com"/>
    <s v="MYIB_ASSISTANT"/>
    <m/>
    <m/>
    <m/>
    <m/>
    <m/>
    <m/>
    <m/>
    <m/>
    <s v="Management Janji"/>
    <s v="2026-08-08 08:00:00 | Nama PIC : bapak haris No HP : 0895360517060 Alt :  M Janji : (SABTU/8/AGUSTUS/2026) jam Pasang : 09:00 Note : hubungi pelanggan jika ingin kelokasi"/>
    <s v="FCC"/>
    <d v="2026-05-08T10:09:56"/>
    <d v="2026-08-08T08:00:00"/>
    <m/>
    <s v="PS"/>
    <s v="GDG"/>
    <s v="NO ADDON"/>
    <n v="20260807"/>
    <s v="Completed"/>
    <s v="HSI Bisnis Promo HUT Telkom PSB 70% - 100 Mbps"/>
    <s v="INDIBIZ"/>
    <m/>
    <m/>
    <d v="2026-08-08T08:00:00"/>
    <s v="2026-08-08 08:00:00 | Nama PIC : bapak haris No HP : 0895360517060 Alt :  M Janji : (SABTU/8/AGUSTUS/2026) jam Pasang : 09:00 Note : hubungi pelanggan jika ingin kelokasi"/>
    <n v="2026"/>
    <n v="8"/>
    <n v="7"/>
    <d v="2026-08-07T00:00:00"/>
    <n v="-1.3333333333357587"/>
    <x v="1"/>
  </r>
  <r>
    <n v="2640"/>
    <n v="1002508576"/>
    <n v="3"/>
    <x v="2"/>
    <n v="4"/>
    <s v="MAGELANG"/>
    <s v="MUNTILAN"/>
    <s v="SWT"/>
    <s v="REG"/>
    <s v="AO"/>
    <x v="0"/>
    <m/>
    <s v="CANCEL COMPLETED"/>
    <s v="RBS-Regional 3"/>
    <d v="2026-08-04T14:33:02"/>
    <d v="2026-08-04T18:24:58"/>
    <n v="69358354"/>
    <m/>
    <n v="142164113606"/>
    <s v="Sumanto farm"/>
    <m/>
    <m/>
    <m/>
    <m/>
    <m/>
    <n v="110.3618694"/>
    <n v="-7.5320916999999996"/>
    <s v="|MN00935|/Sumanto farm/085729793368/Mantosumanto1019@gmail.com/ 1S HSI BISNIS BASIC PROMO HUT 50 Mbps / AGUS SADEWO"/>
    <s v="Sales Profesional"/>
    <m/>
    <m/>
    <m/>
    <m/>
    <m/>
    <m/>
    <m/>
    <m/>
    <m/>
    <m/>
    <m/>
    <d v="2026-04-08T14:40:14"/>
    <m/>
    <m/>
    <s v="REJECT_FCC"/>
    <s v="SWT"/>
    <s v="NO ADDON"/>
    <m/>
    <s v="DECLINE : Decline - Pindah Segmentasi Yusnani Manalu 40951378|MYDITA"/>
    <s v="- 11_11446;Biaya PSB HSI EBIS Tunai di Depan ~ 11[150000]  - E23015;E23015 ~ ES23 - Perangkat ONT[0]  - E23015~null~44292;E23015||11||Abodemen 0[0]  - E23015~null~E23015_SWONT;SWONT ~ Biaya Sewa ONT ~ E23015[30000]  - SP_NOSS;SP_NOSS ~ Internet NOSS Multi"/>
    <s v="INDIBIZ"/>
    <m/>
    <m/>
    <m/>
    <m/>
    <m/>
    <m/>
    <m/>
    <e v="#NUM!"/>
    <e v="#NUM!"/>
    <x v="0"/>
  </r>
  <r>
    <n v="2641"/>
    <n v="1002530081"/>
    <n v="3"/>
    <x v="1"/>
    <n v="5"/>
    <s v="MADIUN"/>
    <s v="NGAWI"/>
    <s v="JGO"/>
    <s v="REG"/>
    <s v="AO"/>
    <x v="0"/>
    <s v="1P INET"/>
    <s v="Completed (PS)"/>
    <s v="RBS-Regional 3"/>
    <d v="2026-08-16T18:50:56"/>
    <d v="2026-08-18T13:49:27"/>
    <n v="69367758"/>
    <m/>
    <n v="152635205073"/>
    <s v="SMKN 1 PARON"/>
    <s v="ODP-JGO-FE/01 FE/D01/01.01"/>
    <s v="WO061899626"/>
    <m/>
    <m/>
    <m/>
    <n v="111.31110184407299"/>
    <n v="-7.4915197101077498"/>
    <s v="|MN00264|MYIA-060208828997/POI/SUPARJAK/082334498282/smkn1.paron@yahoo.co.id"/>
    <s v="MYIB_ASSISTANT"/>
    <m/>
    <m/>
    <m/>
    <m/>
    <m/>
    <m/>
    <m/>
    <m/>
    <s v="Management Janji"/>
    <s v="2026-08-18 08:00:00 | Tanggal pemasangan : 17 AGUSTUS 2026 Jam pemasangan : pagi/siang Info Tambahan : Hubungi pelanggan dulu sebelum ke lokasi terima kasih"/>
    <s v="FCC"/>
    <s v="16-08-2026 18:54:52"/>
    <d v="2026-08-18T08:00:00"/>
    <m/>
    <s v="PS"/>
    <s v="JGO"/>
    <s v="NO ADDON"/>
    <n v="20260818"/>
    <s v="Completed"/>
    <s v="HSI Bisnis Promo HUT Telkom PSB 70% - 50 Mbps"/>
    <s v="INDIBIZ"/>
    <m/>
    <m/>
    <d v="2026-08-18T08:00:00"/>
    <s v="2026-08-18 08:00:00 | Tanggal pemasangan : 17 AGUSTUS 2026 Jam pemasangan : pagi/siang Info Tambahan : Hubungi pelanggan dulu sebelum ke lokasi terima kasih"/>
    <n v="2026"/>
    <n v="8"/>
    <n v="18"/>
    <d v="2026-08-18T00:00:00"/>
    <n v="-0.33333333333575865"/>
    <x v="1"/>
  </r>
  <r>
    <n v="2642"/>
    <n v="1002534267"/>
    <n v="3"/>
    <x v="4"/>
    <n v="4"/>
    <s v="PEKALONGAN"/>
    <s v="BREBES"/>
    <s v="KTM"/>
    <s v="REG"/>
    <s v="AO"/>
    <x v="0"/>
    <m/>
    <s v="Completed (PS)"/>
    <s v="RBS-Regional 3"/>
    <d v="2026-08-18T16:43:50"/>
    <d v="2026-08-18T17:38:30"/>
    <n v="69368531"/>
    <m/>
    <n v="142214106883"/>
    <s v="warung sembako"/>
    <s v="ODP-KTM-FD/056"/>
    <s v="WO062041968"/>
    <m/>
    <m/>
    <m/>
    <n v="108.955571626981"/>
    <n v="-6.9446800449683801"/>
    <s v="MD|MYDB-20260818265937|EC50002/MC50042|warung sembako|083160111623"/>
    <s v="MYDIGIBIZPARTNER"/>
    <m/>
    <m/>
    <m/>
    <m/>
    <m/>
    <m/>
    <m/>
    <m/>
    <s v="Management Janji"/>
    <s v="2026-08-19 08:00:00 | Nama PIC:  BP JAKA   No HP: 083160111623  Alt:  Tanggal: 19/8/2026  Jam Pasang: Pagi  Note: Hubungi sebelum ke lokasi, terimakasih"/>
    <s v="FCC"/>
    <s v="18-08-2026 16:54:53"/>
    <m/>
    <s v="Kendala Pelanggan"/>
    <s v="PS"/>
    <s v="KTM"/>
    <s v="NO ADDON"/>
    <n v="20260818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8T07:00:00"/>
    <s v="2026-08-19 08:00:00 | Nama PIC:  BP JAKA   No HP: 083160111623  Alt:  Tanggal: 19/8/2026  Jam Pasang: Pagi  Note: Hubungi sebelum ke lokasi, terimakasih"/>
    <n v="2026"/>
    <n v="8"/>
    <n v="18"/>
    <d v="2026-08-18T00:00:00"/>
    <n v="-0.29166666666424135"/>
    <x v="1"/>
  </r>
  <r>
    <n v="2643"/>
    <n v="1002532111"/>
    <n v="3"/>
    <x v="0"/>
    <n v="5"/>
    <s v="MATARAM"/>
    <s v="LOMBOK TIMUR UTARA"/>
    <s v="SEL"/>
    <s v="REG"/>
    <s v="AO"/>
    <x v="0"/>
    <s v="1P INET"/>
    <s v="MIE - SEND SURVEY"/>
    <s v="RBS-Regional 3"/>
    <d v="2026-08-18T09:08:56"/>
    <d v="2026-08-18T09:10:01"/>
    <n v="69368546"/>
    <m/>
    <n v="172619203361"/>
    <s v="Toko Radika"/>
    <s v="ODP-SEL-FAV/66 FAV/D05/66.01"/>
    <s v="WO061975604"/>
    <m/>
    <m/>
    <m/>
    <n v="116.48034118115901"/>
    <n v="-8.5607838498883098"/>
    <s v="MD|MYDB-20260817265863|SC00001/MC00149|Toko Radika|083116196492"/>
    <s v="MYDIGIBIZPARTNER"/>
    <m/>
    <m/>
    <m/>
    <m/>
    <m/>
    <m/>
    <m/>
    <m/>
    <s v="Management Janji"/>
    <s v="2026-08-21 13:00:00 | M janji : siang Tanggal Pemasangan : 19 /agustus/2026 Note : hubungi pelanggan jika ingin ke lokasi, terima kasih."/>
    <s v="FCC"/>
    <s v="18-08-2026 09:10:38"/>
    <d v="2026-08-21T13:00:00"/>
    <m/>
    <s v="SURVEY_NEW_MANJA"/>
    <s v="SEL"/>
    <s v="NO ADDON"/>
    <m/>
    <s v="MIE - SEND SURVEY"/>
    <s v="HSI Bisnis Promo HUT Telkom PSB 70% - 150 Mbps"/>
    <s v="INDIBIZ"/>
    <m/>
    <m/>
    <d v="2026-08-21T13:00:00"/>
    <s v="2026-08-21 13:00:00 | M janji : siang Tanggal Pemasangan : 19 /agustus/2026 Note : hubungi pelanggan jika ingin ke lokasi, terima kasih."/>
    <m/>
    <m/>
    <m/>
    <e v="#NUM!"/>
    <e v="#NUM!"/>
    <x v="0"/>
  </r>
  <r>
    <n v="2644"/>
    <n v="1002530838"/>
    <n v="3"/>
    <x v="2"/>
    <n v="4"/>
    <s v="YOGYAKARTA"/>
    <s v="INNER - YOGYA JATENG SELATAN"/>
    <s v="PGR"/>
    <s v="REG"/>
    <s v="AO"/>
    <x v="0"/>
    <s v="1P INET"/>
    <s v="Completed (PS)"/>
    <s v="RBS-Regional 3"/>
    <d v="2026-08-17T12:59:57"/>
    <d v="2026-08-19T04:27:34"/>
    <n v="69368065"/>
    <m/>
    <n v="141114228053"/>
    <s v="KOST PUTRI KDM ( Kang Di Man )"/>
    <s v="ODP-PGR-FDV/045"/>
    <s v="WO061927110"/>
    <m/>
    <m/>
    <m/>
    <n v="110.380115865967"/>
    <n v="-7.8401310559175501"/>
    <s v="|MN00277|MYIA-099460413010/POI/Pipit Titani/083867005793/pipittitani298@gmail.com"/>
    <s v="MYIB_ASSISTANT"/>
    <m/>
    <m/>
    <m/>
    <m/>
    <m/>
    <m/>
    <m/>
    <m/>
    <s v="Management Janji"/>
    <s v="2026-08-18 13:00:00 | Waktu pemasangan : 17 agustus 2026 Jam pemasangan : 08.00 - 12.00 Info Tambahan : Hubungi pelanggan dulu sebelum ke lokasi terimakasih "/>
    <s v="FCC"/>
    <s v="17-08-2026 13:10:11"/>
    <d v="2026-08-18T13:00:00"/>
    <m/>
    <s v="PS"/>
    <s v="PGR"/>
    <s v="NO ADDON"/>
    <n v="20260819"/>
    <s v="Completed"/>
    <s v="HSI Bisnis Promo HUT Telkom PSB 70% - 100 Mbps Dual Band"/>
    <s v="INDIBIZ"/>
    <m/>
    <m/>
    <d v="2026-08-18T13:00:00"/>
    <s v="2026-08-18 13:00:00 | Waktu pemasangan : 17 agustus 2026 Jam pemasangan : 08.00 - 12.00 Info Tambahan : Hubungi pelanggan dulu sebelum ke lokasi terimakasih "/>
    <n v="2026"/>
    <n v="8"/>
    <n v="19"/>
    <d v="2026-08-19T00:00:00"/>
    <n v="0.45833333333575865"/>
    <x v="1"/>
  </r>
  <r>
    <n v="2645"/>
    <n v="1002525416"/>
    <n v="3"/>
    <x v="2"/>
    <n v="4"/>
    <s v="PURWOKERTO"/>
    <s v="BANJARNEGARA"/>
    <s v="BJR"/>
    <s v="REG"/>
    <s v="AO"/>
    <x v="0"/>
    <s v="1P INET"/>
    <s v="Completed (PS)"/>
    <s v="RBS-Regional 3"/>
    <d v="2026-08-14T08:07:56"/>
    <d v="2026-08-14T13:56:31"/>
    <n v="69365588"/>
    <m/>
    <n v="146372102788"/>
    <s v="TOKO ARYA PERABOT RUMAH TANGGA"/>
    <s v="ODP-BJR-FAN/018"/>
    <s v="WO061713930"/>
    <m/>
    <m/>
    <m/>
    <n v="109.736986"/>
    <n v="-7.350835"/>
    <s v="|MC00213|MYIA-067685822768/POI/ARYA BUDHI PRAJNA/0882006386703/aryabodiprajena@gmail.com"/>
    <s v="MYIB_ASSISTANT"/>
    <m/>
    <m/>
    <m/>
    <m/>
    <m/>
    <m/>
    <m/>
    <m/>
    <s v="Management Janji"/>
    <s v="2026-08-15 15:00:00 | Waktu pemasangan : 15 agustus 2026 Jam pemasangan : 08.00 - 12.00 Info Tambahan : Hubungi pelanggan dulu sebelum ke lokasi terimakasih "/>
    <s v="FCC"/>
    <s v="14-08-2026 08:10:10"/>
    <d v="2026-08-15T15:00:00"/>
    <m/>
    <s v="PS"/>
    <s v="BJR"/>
    <s v="NO ADDON"/>
    <n v="20260814"/>
    <s v="Completed"/>
    <s v="HSI Bisnis Promo HUT Telkom PSB 70% - 300 Mbps"/>
    <s v="INDIBIZ"/>
    <m/>
    <m/>
    <d v="2026-08-15T15:00:00"/>
    <s v="2026-08-15 15:00:00 | Waktu pemasangan : 15 agustus 2026 Jam pemasangan : 08.00 - 12.00 Info Tambahan : Hubungi pelanggan dulu sebelum ke lokasi terimakasih "/>
    <n v="2026"/>
    <n v="8"/>
    <n v="14"/>
    <d v="2026-08-14T00:00:00"/>
    <n v="-1.625"/>
    <x v="1"/>
  </r>
  <r>
    <n v="2646"/>
    <n v="1002530383"/>
    <n v="3"/>
    <x v="1"/>
    <n v="5"/>
    <s v="MALANG"/>
    <s v="BATU"/>
    <s v="BTU"/>
    <s v="REG"/>
    <s v="AO"/>
    <x v="0"/>
    <s v="1P INET"/>
    <s v="Completed (PS)"/>
    <s v="RBS-Regional 3"/>
    <d v="2026-08-17T07:56:57"/>
    <d v="2026-08-18T14:47:35"/>
    <n v="69367808"/>
    <m/>
    <n v="152707239265"/>
    <s v="SMAN 3 BATU"/>
    <s v="ODP-BTU-FAG/129 FAG/D14/129.01"/>
    <s v="WO061907540"/>
    <m/>
    <m/>
    <m/>
    <n v="112.5300441"/>
    <n v="-7.8345248999999999"/>
    <s v="|MN01864|MYIA-042837145537/POI/indra ribawa/0881027643853/sman3batu@gmail.com"/>
    <s v="MYIB_ASSISTANT"/>
    <m/>
    <m/>
    <m/>
    <m/>
    <m/>
    <m/>
    <m/>
    <m/>
    <s v="Management Janji"/>
    <s v="2026-08-18 08:00:00 | Jam Pemasangan : 08:00 - 12.00 Tanggal Pemasangan : 18/08/2026 Info Tambahan : Hubungi pelanggan sebelum datang ke lokasi"/>
    <s v="FCC"/>
    <s v="17-08-2026 08:26:02"/>
    <d v="2026-08-18T08:00:00"/>
    <m/>
    <s v="PS"/>
    <s v="BTU"/>
    <s v="NO ADDON"/>
    <n v="20260818"/>
    <s v="Completed"/>
    <s v="HSI Bisnis Basic Promo HUT Telkom PSB 70% - 50 Mbps"/>
    <s v="INDIBIZ"/>
    <m/>
    <m/>
    <d v="2026-08-18T08:00:00"/>
    <s v="2026-08-18 08:00:00 | Jam Pemasangan : 08:00 - 12.00 Tanggal Pemasangan : 18/08/2026 Info Tambahan : Hubungi pelanggan sebelum datang ke lokasi"/>
    <n v="2026"/>
    <n v="8"/>
    <n v="18"/>
    <d v="2026-08-18T00:00:00"/>
    <n v="-0.33333333333575865"/>
    <x v="1"/>
  </r>
  <r>
    <n v="2647"/>
    <n v="1002532511"/>
    <n v="3"/>
    <x v="1"/>
    <n v="5"/>
    <s v="MADIUN"/>
    <s v="PONOROGO"/>
    <s v="SLH"/>
    <s v="REG"/>
    <s v="AO"/>
    <x v="0"/>
    <s v="1P INET"/>
    <s v="Completed (PS)"/>
    <s v="RBS-Regional 3"/>
    <d v="2026-08-18T10:28:57"/>
    <d v="2026-08-18T14:51:30"/>
    <n v="69368684"/>
    <m/>
    <n v="152620220518"/>
    <s v="KIT CELL BALONG"/>
    <s v="ODP-SLH-FH/23 FH/D02/23.01"/>
    <s v="WO061984200"/>
    <m/>
    <m/>
    <m/>
    <n v="111.438549980521"/>
    <n v="-7.9610919607960602"/>
    <s v="MD|MYDB-20260817265876|DN00001/MN02053|KIT CELL BALONG|082301916796"/>
    <s v="MYDIGIBIZPARTNER"/>
    <m/>
    <m/>
    <m/>
    <m/>
    <m/>
    <m/>
    <m/>
    <m/>
    <s v="Management Janji"/>
    <s v="2026-08-19 08:00:00 | Waktu pemasangan : 17 agustus 2026 Jam pemasangan : 08.00 - 12.00 Info Tambahan : Hubungi pelanggan dulu sebelum ke lokasi terimakasih "/>
    <s v="FCC"/>
    <s v="18-08-2026 10:39:58"/>
    <d v="2026-08-19T08:00:00"/>
    <m/>
    <s v="PS"/>
    <s v="SLH"/>
    <s v="NO ADDON"/>
    <n v="20260818"/>
    <s v="Completed"/>
    <s v="HSI Bisnis Promo HUT Telkom PSB 70% - 200 Mbps"/>
    <s v="INDIBIZ"/>
    <m/>
    <m/>
    <d v="2026-08-19T08:00:00"/>
    <s v="2026-08-19 08:00:00 | Waktu pemasangan : 17 agustus 2026 Jam pemasangan : 08.00 - 12.00 Info Tambahan : Hubungi pelanggan dulu sebelum ke lokasi terimakasih "/>
    <n v="2026"/>
    <n v="8"/>
    <n v="18"/>
    <d v="2026-08-18T00:00:00"/>
    <n v="-1.3333333333357587"/>
    <x v="1"/>
  </r>
  <r>
    <n v="2648"/>
    <n v="1002532106"/>
    <n v="3"/>
    <x v="1"/>
    <n v="5"/>
    <s v="MADIUN"/>
    <s v="BOJONEGORO"/>
    <s v="PAD"/>
    <s v="REG"/>
    <s v="AO"/>
    <x v="0"/>
    <s v="1P INET"/>
    <s v="MIE - SEND SURVEY"/>
    <s v="RBS-Regional 3"/>
    <d v="2026-08-18T09:07:56"/>
    <d v="2026-08-18T09:10:02"/>
    <n v="69368524"/>
    <m/>
    <n v="152644205689"/>
    <s v="Toko Eliana"/>
    <s v="ODP-PAZ-FA/11 FA/D03/11-01"/>
    <s v="WO061975555"/>
    <m/>
    <m/>
    <m/>
    <n v="111.612427"/>
    <n v="-7.1629569999999996"/>
    <s v="|MN00271|MYIA-096515813307/POI/Eliana/085784781117/waras44444@gmail.com"/>
    <s v="MYIB_ASSISTANT"/>
    <m/>
    <m/>
    <m/>
    <m/>
    <m/>
    <m/>
    <m/>
    <m/>
    <s v="Management Janji"/>
    <s v="2026-08-21 15:00:00 | Nama PIC:  bp waras  No HP: 085784781117 Alt: Tanggal: 21/8/2026 Jam Pasang: Sore Note: Hubungi sebelum ke lokasi, terimakasih"/>
    <s v="FCC"/>
    <s v="18-08-2026 09:10:38"/>
    <d v="2026-08-21T15:00:00"/>
    <m/>
    <s v="SURVEY_NEW_MANJA"/>
    <s v="PAD"/>
    <s v="NO ADDON"/>
    <m/>
    <s v="MIE - SEND SURVEY"/>
    <s v="HSI Bisnis Promo HUT Telkom PSB 70% - 300 Mbps"/>
    <s v="INDIBIZ"/>
    <m/>
    <m/>
    <d v="2026-08-21T15:00:00"/>
    <s v="2026-08-21 15:00:00 | Nama PIC:  bp waras  No HP: 085784781117 Alt: Tanggal: 21/8/2026 Jam Pasang: Sore Note: Hubungi sebelum ke lokasi, terimakasih"/>
    <m/>
    <m/>
    <m/>
    <e v="#NUM!"/>
    <e v="#NUM!"/>
    <x v="0"/>
  </r>
  <r>
    <n v="2649"/>
    <n v="1002516979"/>
    <n v="3"/>
    <x v="4"/>
    <n v="4"/>
    <s v="PEKALONGAN"/>
    <s v="BREBES"/>
    <s v="KTM"/>
    <s v="REG"/>
    <s v="AO"/>
    <x v="0"/>
    <s v="1P INET"/>
    <s v="Completed (PS)"/>
    <s v="RBS-Regional 3"/>
    <d v="2026-08-10T09:14:56"/>
    <d v="2026-08-11T13:31:49"/>
    <n v="69362120"/>
    <m/>
    <n v="142214106571"/>
    <s v="SDN KUBANGPARI 02 KERSANA"/>
    <s v="ODP-KTM-FW/030 FW/D05/030.01"/>
    <s v="WO061360391"/>
    <m/>
    <m/>
    <m/>
    <n v="108.86221500000001"/>
    <n v="-6.9548930000000002"/>
    <s v="|MN00292|MYIA-000468796780/POI/NUR ALIVIA LESTARI/081289223335/rigiealetha@gmail.com"/>
    <s v="MYIB_ASSISTANT"/>
    <m/>
    <m/>
    <m/>
    <m/>
    <m/>
    <m/>
    <m/>
    <m/>
    <s v="Management Janji"/>
    <s v="2026-08-11 08:00:00 | M Janji : (09/08/2026) jam Pasang : 09:00 Note : hubungi pelanggan jika ingin kelokasi"/>
    <s v="FCC"/>
    <d v="2026-10-08T09:25:41"/>
    <d v="2026-08-11T08:00:00"/>
    <m/>
    <s v="PS"/>
    <s v="KTM"/>
    <s v="NO ADDON"/>
    <n v="20260811"/>
    <s v="Completed"/>
    <s v="HSI Bisnis Basic Promo HUT Telkom PSB 70% - 50 Mbps"/>
    <s v="INDIBIZ"/>
    <m/>
    <m/>
    <d v="2026-08-11T08:00:00"/>
    <s v="2026-08-11 08:00:00 | M Janji : (09/08/2026) jam Pasang : 09:00 Note : hubungi pelanggan jika ingin kelokasi"/>
    <n v="2026"/>
    <n v="8"/>
    <n v="11"/>
    <d v="2026-08-11T00:00:00"/>
    <n v="-0.33333333333575865"/>
    <x v="1"/>
  </r>
  <r>
    <n v="2650"/>
    <n v="1002523123"/>
    <n v="3"/>
    <x v="3"/>
    <n v="5"/>
    <s v="MADURA"/>
    <s v="PAMEKASAN"/>
    <s v="SMP"/>
    <s v="REG"/>
    <s v="AO"/>
    <x v="0"/>
    <s v="1P INET"/>
    <s v="Completed (PS)"/>
    <s v="RBS-Regional 3"/>
    <d v="2026-08-12T18:55:56"/>
    <d v="2026-08-14T08:11:07"/>
    <n v="69364630"/>
    <m/>
    <n v="152431232362"/>
    <s v="CV SINAR BARU"/>
    <s v="ODP-SMP-FAV/129 FAV/D08/129.01"/>
    <s v="WO061624605"/>
    <m/>
    <m/>
    <m/>
    <n v="113.85424733161901"/>
    <n v="-7.02678443033557"/>
    <s v="MD|MYDB-20260812265152|DN00001/MN00806|CV SINAR BARU|082332381734"/>
    <s v="MYDIGIBIZPARTNER"/>
    <m/>
    <m/>
    <m/>
    <m/>
    <m/>
    <m/>
    <m/>
    <m/>
    <s v="Management Janji"/>
    <s v="2026-08-13 15:00:00 | Tanggal pemasangan: 14/08/2026 Jam pemasangan : pagi Info Tambahan : Hubungi pelanggan dulu sebelum ke lokasi terima kasih."/>
    <s v="FCC"/>
    <d v="2026-12-08T19:10:16"/>
    <d v="2026-08-13T15:00:00"/>
    <m/>
    <s v="PS"/>
    <s v="SMP"/>
    <s v="NO ADDON"/>
    <n v="20260814"/>
    <s v="Completed"/>
    <s v="HSI Bisnis Promo HUT Telkom PSB 70% - 100 Mbps"/>
    <s v="INDIBIZ"/>
    <m/>
    <m/>
    <d v="2026-08-13T15:00:00"/>
    <s v="2026-08-13 15:00:00 | Tanggal pemasangan: 14/08/2026 Jam pemasangan : pagi Info Tambahan : Hubungi pelanggan dulu sebelum ke lokasi terima kasih."/>
    <n v="2026"/>
    <n v="8"/>
    <n v="14"/>
    <d v="2026-08-14T00:00:00"/>
    <n v="0.375"/>
    <x v="1"/>
  </r>
  <r>
    <n v="2651"/>
    <n v="1002513643"/>
    <n v="3"/>
    <x v="4"/>
    <n v="4"/>
    <s v="SEMARANG"/>
    <s v="KENDAL"/>
    <s v="SKR"/>
    <s v="REG"/>
    <s v="AO"/>
    <x v="0"/>
    <s v="1P INET"/>
    <s v="Completed (PS)"/>
    <s v="RBS-Regional 3"/>
    <d v="2026-08-07T07:53:57"/>
    <d v="2026-08-07T20:35:36"/>
    <n v="69360394"/>
    <m/>
    <n v="141409102108"/>
    <s v="KSP SUMBER ARTHA BERKAH"/>
    <s v="ODP-SKR-FA/045 FA/D07/045.01"/>
    <s v="WO061127085"/>
    <m/>
    <m/>
    <m/>
    <n v="110.04719073426099"/>
    <n v="-7.0794245506639601"/>
    <s v="|MN01684|MYIA-060595993951/POI/FR EKA EVIE WIJAYANTI/085600006463/sumberarthaberkah@gmail.com"/>
    <s v="MYIB_ASSISTANT"/>
    <m/>
    <m/>
    <m/>
    <m/>
    <m/>
    <m/>
    <m/>
    <m/>
    <s v="Management Janji"/>
    <s v="2026-08-08 08:00:00 | Nama Pic : IBU EKA No Hp Pic : 085600006463 Jam Pemasangan : 08:00 - 12.00 Tanggal Pemasangan : SABTU 08 AGUSTUS 2026 Info Tambahan : Hubungi pelanggan sebelum datang ke lokasi, terima kasih."/>
    <s v="FCC"/>
    <d v="2026-07-08T07:55:14"/>
    <d v="2026-08-08T08:00:00"/>
    <m/>
    <s v="PS"/>
    <s v="SKR"/>
    <s v="NO ADDON"/>
    <n v="20260807"/>
    <s v="Completed"/>
    <s v="HSI Bisnis Promo HUT Telkom PSB 70% - 100 Mbps"/>
    <s v="INDIBIZ"/>
    <m/>
    <m/>
    <d v="2026-08-08T08:00:00"/>
    <s v="2026-08-08 08:00:00 | Nama Pic : IBU EKA No Hp Pic : 085600006463 Jam Pemasangan : 08:00 - 12.00 Tanggal Pemasangan : SABTU 08 AGUSTUS 2026 Info Tambahan : Hubungi pelanggan sebelum datang ke lokasi, terima kasih."/>
    <n v="2026"/>
    <n v="8"/>
    <n v="7"/>
    <d v="2026-08-07T00:00:00"/>
    <n v="-1.3333333333357587"/>
    <x v="1"/>
  </r>
  <r>
    <n v="2652"/>
    <n v="1002510546"/>
    <n v="3"/>
    <x v="0"/>
    <n v="5"/>
    <s v="KUPANG"/>
    <s v="KUPANG"/>
    <s v="KPN"/>
    <s v="REG"/>
    <s v="AO"/>
    <x v="0"/>
    <s v="1P INET"/>
    <s v="Completed (PS)"/>
    <s v="RBS-Regional 3"/>
    <d v="2026-08-05T13:28:57"/>
    <d v="2026-08-10T16:05:47"/>
    <n v="69359152"/>
    <m/>
    <n v="172502311369"/>
    <s v="Rumah Makan Brottus lantai 1"/>
    <s v="ODP-KPN-FQD/09 FQD/D01/09.01"/>
    <s v="WO060986663"/>
    <m/>
    <m/>
    <m/>
    <n v="123.616453818976"/>
    <n v="-10.158361841174999"/>
    <s v="MD|MYDB-20260805264435|DC40005/MC40070|Rumah Makan Brottus lantai 1|085182698446"/>
    <s v="MYDIGIBIZPARTNER"/>
    <m/>
    <m/>
    <m/>
    <m/>
    <m/>
    <m/>
    <m/>
    <m/>
    <s v="Management Janji"/>
    <s v="2026-08-06 13:00:00 | M Janji : (06/08/2026) jam Pasang : 09:00 Note : hubungi pelanggan jika ingin kelokasi"/>
    <s v="FCC"/>
    <d v="2026-05-08T13:39:44"/>
    <d v="2026-08-06T13:00:00"/>
    <m/>
    <s v="PS"/>
    <s v="KPN"/>
    <s v="NO ADDON"/>
    <n v="20260810"/>
    <s v="Completed"/>
    <s v="HSI Bisnis Promo HUT Telkom PSB 70% - 50 Mbps"/>
    <s v="INDIBIZ"/>
    <m/>
    <m/>
    <d v="2026-08-06T13:00:00"/>
    <s v="2026-08-06 13:00:00 | M Janji : (06/08/2026) jam Pasang : 09:00 Note : hubungi pelanggan jika ingin kelokasi"/>
    <n v="2026"/>
    <n v="8"/>
    <n v="10"/>
    <d v="2026-08-10T00:00:00"/>
    <n v="3.4583333333357587"/>
    <x v="2"/>
  </r>
  <r>
    <n v="2653"/>
    <n v="1002520038"/>
    <n v="3"/>
    <x v="2"/>
    <n v="4"/>
    <s v="PURWOKERTO"/>
    <s v="PURWOKERTO"/>
    <s v="AJB"/>
    <s v="REG"/>
    <s v="AO"/>
    <x v="0"/>
    <m/>
    <s v="Completed (PS)"/>
    <s v="RBS-Regional 3"/>
    <d v="2026-08-11T13:58:21"/>
    <d v="2026-08-11T20:52:31"/>
    <n v="69361613"/>
    <m/>
    <n v="143387116069"/>
    <s v="SPBU CANDIMAS 44 531 24 JATILAWANG"/>
    <s v="ODP-AJB-FF/007"/>
    <s v="WO061503292"/>
    <m/>
    <m/>
    <m/>
    <n v="109.0979607"/>
    <n v="-7.5302166000000001"/>
    <s v="|MC00213|MYIA-025938327552/POI/RIZKI SEFRITA WULANDARI/081313474706/spbu_cm6@yahoo.com"/>
    <s v="Sales Profesional"/>
    <m/>
    <m/>
    <m/>
    <m/>
    <m/>
    <m/>
    <m/>
    <m/>
    <s v="Management Janji"/>
    <s v="2026-08-09 13:00:00 | Nama PIC: bu inka   Notel: 081313474706  Alt: -   Tanggal: 9/8/2026  Jam Pasang: Siang  Note: Hubungi pelanggan sebelum ke lokasi, terima kasih.  "/>
    <s v="FCC"/>
    <d v="2026-11-08T14:10:22"/>
    <m/>
    <m/>
    <s v="PS"/>
    <s v="AJB"/>
    <s v="NO ADDON"/>
    <n v="20260811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11T07:00:00"/>
    <s v="2026-08-09 13:00:00 | Nama PIC: bu inka   Notel: 081313474706  Alt: -   Tanggal: 9/8/2026  Jam Pasang: Siang  Note: Hubungi pelanggan sebelum ke lokasi, terima kasih.  "/>
    <n v="2026"/>
    <n v="8"/>
    <n v="11"/>
    <d v="2026-08-11T00:00:00"/>
    <n v="-0.29166666666424135"/>
    <x v="1"/>
  </r>
  <r>
    <n v="2654"/>
    <n v="1002507969"/>
    <n v="3"/>
    <x v="2"/>
    <n v="4"/>
    <s v="MAGELANG"/>
    <s v="PURWOREJJO"/>
    <s v="PWJ"/>
    <s v="REG"/>
    <s v="AO"/>
    <x v="0"/>
    <s v="1P INET"/>
    <s v="Completed (PS)"/>
    <s v="RBS-Regional 3"/>
    <d v="2026-08-04T12:07:56"/>
    <d v="2026-08-05T22:12:10"/>
    <n v="69358215"/>
    <m/>
    <n v="142138510520"/>
    <s v="SPBU 44 541 14 LOANO"/>
    <s v="ODP-PWJ-FAN/010 FAN/D02/010.01"/>
    <s v="WO060879554"/>
    <m/>
    <m/>
    <m/>
    <n v="110.03760370000001"/>
    <n v="-7.6728223"/>
    <s v="|MN02495|MYIA-006471670117/POI/TUWUH BUDI KUNCORO/082324621600/spbupurworejo4454114@gmail.com"/>
    <s v="MYIB_ASSISTANT"/>
    <m/>
    <m/>
    <m/>
    <m/>
    <m/>
    <m/>
    <m/>
    <m/>
    <s v="Management Janji"/>
    <s v="2026-08-08 15:00:00 |  M Janji : (8 AGUSTUS 2026) jam Pasang : siang Note : hubungi pelanggan jika ingin kelokasi"/>
    <s v="FCC"/>
    <d v="2026-04-08T12:09:53"/>
    <d v="2026-08-08T15:00:00"/>
    <m/>
    <s v="PS"/>
    <s v="PWJ"/>
    <s v="NO ADDON"/>
    <n v="20260805"/>
    <s v="Completed"/>
    <s v="HSI Bisnis Basic Promo HUT Telkom PSB 70% - 100 Mbps"/>
    <s v="INDIBIZ"/>
    <m/>
    <m/>
    <d v="2026-08-08T15:00:00"/>
    <s v="2026-08-08 15:00:00 |  M Janji : (8 AGUSTUS 2026) jam Pasang : siang Note : hubungi pelanggan jika ingin kelokasi"/>
    <n v="2026"/>
    <n v="8"/>
    <n v="5"/>
    <d v="2026-08-05T00:00:00"/>
    <n v="-3.625"/>
    <x v="1"/>
  </r>
  <r>
    <n v="2655"/>
    <n v="1002507748"/>
    <n v="3"/>
    <x v="1"/>
    <n v="5"/>
    <s v="MALANG"/>
    <s v="KEPANJEN"/>
    <s v="BRG"/>
    <s v="REG"/>
    <s v="AO"/>
    <x v="0"/>
    <s v="1P INET"/>
    <s v="Completed (PS)"/>
    <s v="RBS-Regional 3"/>
    <d v="2026-08-04T11:25:57"/>
    <d v="2026-08-04T15:47:24"/>
    <n v="69358154"/>
    <m/>
    <n v="152708209566"/>
    <s v="TK SABILUN NAJJAH"/>
    <s v="ODP-BRG-FQ/18 FQ/D02/18.01"/>
    <s v="WO060873917"/>
    <m/>
    <m/>
    <m/>
    <n v="112.6346786"/>
    <n v="-8.0158488000000006"/>
    <s v="|MN02703|MYIA-076638709756/POI/Achmad Nuryahya/085100712099/yahyabumiayu010377@gmail.com"/>
    <s v="MYIB_ASSISTANT"/>
    <m/>
    <m/>
    <m/>
    <m/>
    <m/>
    <m/>
    <m/>
    <m/>
    <s v="Management Janji"/>
    <s v="2026-08-05 13:00:00 | Tanggal Pemasangan : 05 Agustus 2026 Jam Pemasangan : 08:00 13:00 Info Tambahan : Hubungi pelanggan dulu sebelum ke lokasi terimakasih"/>
    <s v="FCC"/>
    <d v="2026-04-08T11:40:22"/>
    <d v="2026-08-05T13:00:00"/>
    <m/>
    <s v="PS"/>
    <s v="BRG"/>
    <s v="NO ADDON"/>
    <n v="20260804"/>
    <s v="Completed"/>
    <s v="HSI Bisnis Promo HUT Telkom PSB 70% - 50 Mbps"/>
    <s v="INDIBIZ"/>
    <m/>
    <m/>
    <d v="2026-08-05T13:00:00"/>
    <s v="2026-08-05 13:00:00 | Tanggal Pemasangan : 05 Agustus 2026 Jam Pemasangan : 08:00 13:00 Info Tambahan : Hubungi pelanggan dulu sebelum ke lokasi terimakasih"/>
    <n v="2026"/>
    <n v="8"/>
    <n v="4"/>
    <d v="2026-08-04T00:00:00"/>
    <n v="-1.5416666666642413"/>
    <x v="1"/>
  </r>
  <r>
    <n v="2656"/>
    <n v="1002511215"/>
    <n v="3"/>
    <x v="4"/>
    <n v="4"/>
    <s v="SEMARANG"/>
    <s v="INNER - SEMARANG JATENG UTARA"/>
    <s v="SMC"/>
    <s v="REG"/>
    <s v="AO"/>
    <x v="0"/>
    <s v="1P INET"/>
    <s v="102 | FOLLOW UP COMPLETED"/>
    <s v="RBS-Regional 3"/>
    <d v="2026-08-05T16:55:56"/>
    <d v="2026-08-07T16:41:19"/>
    <n v="69359416"/>
    <m/>
    <n v="146422108928"/>
    <s v="Atlas spa&amp;message"/>
    <s v="ODP-SMC-FE/067"/>
    <s v="WO061014153"/>
    <m/>
    <m/>
    <m/>
    <n v="110.432676"/>
    <n v="-7.0021639999999996"/>
    <s v="|MC50018|MYIA-015451999252/POI/Augustine Alphine surya putra/085601832284/intanmalino0217@gmail.com"/>
    <s v="MYIB_ASSISTANT"/>
    <m/>
    <m/>
    <m/>
    <m/>
    <m/>
    <m/>
    <m/>
    <m/>
    <s v="Management Janji"/>
    <s v="2026-08-06 13:00:00 | Jam pemasangan : 12.00 Info Tambahan : Hubungi pelanggan dulu sebelum ke lokasi terimakasih  "/>
    <s v="FCC"/>
    <d v="2026-05-08T17:10:28"/>
    <d v="2026-08-06T13:00:00"/>
    <m/>
    <s v="REVOKE"/>
    <s v="SMC"/>
    <s v="NO ADDON"/>
    <m/>
    <s v="Follow Up Revoke Completed, New Order ID : SC1002515323"/>
    <s v="HSI Bisnis Basic Khusus Winback PSB 70% - 50 Mbps"/>
    <s v="INDIBIZ"/>
    <m/>
    <m/>
    <d v="2026-08-06T13:00:00"/>
    <s v="2026-08-06 13:00:00 | Jam pemasangan : 12.00 Info Tambahan : Hubungi pelanggan dulu sebelum ke lokasi terimakasih  "/>
    <m/>
    <m/>
    <m/>
    <e v="#NUM!"/>
    <e v="#NUM!"/>
    <x v="0"/>
  </r>
  <r>
    <n v="2657"/>
    <n v="1002515872"/>
    <n v="3"/>
    <x v="1"/>
    <n v="5"/>
    <s v="MADIUN"/>
    <s v="TUBAN"/>
    <s v="JTR"/>
    <s v="REG"/>
    <s v="AO"/>
    <x v="0"/>
    <m/>
    <s v="Completed (PS)"/>
    <s v="RBS-Regional 3"/>
    <d v="2026-08-08T12:25:16"/>
    <d v="2026-08-08T18:31:07"/>
    <n v="69358013"/>
    <m/>
    <n v="152645204490"/>
    <s v="yayasan sunatunnur"/>
    <s v="ODP-JTR-FB/37"/>
    <s v="WO061255203"/>
    <m/>
    <m/>
    <m/>
    <n v="111.721199"/>
    <n v="-7.0123540000000002"/>
    <s v="|MN02366|MYIA-021358576561/POI/salehudin/082332907901/smaislamiyah2002@gmail.com"/>
    <s v="Sales Force DBS"/>
    <m/>
    <m/>
    <m/>
    <m/>
    <m/>
    <m/>
    <m/>
    <m/>
    <s v="Management Janji"/>
    <s v="2026-08-05 08:00:00 | Nama PIC: bp salehuddin  Notel: 082332907901  Alt: -   Tanggal: 5/8/2026  Jam Pasang: Pagi  Note: Hubungi sebelum ke lokasi, terimakasih.  "/>
    <s v="FCC"/>
    <d v="2026-08-08T12:39:51"/>
    <m/>
    <m/>
    <s v="PS"/>
    <s v="JTR"/>
    <s v="NO ADDON"/>
    <n v="20260808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08T07:00:00"/>
    <s v="2026-08-05 08:00:00 | Nama PIC: bp salehuddin  Notel: 082332907901  Alt: -   Tanggal: 5/8/2026  Jam Pasang: Pagi  Note: Hubungi sebelum ke lokasi, terimakasih.  "/>
    <n v="2026"/>
    <n v="8"/>
    <n v="8"/>
    <d v="2026-08-08T00:00:00"/>
    <n v="-0.29166666666424135"/>
    <x v="1"/>
  </r>
  <r>
    <n v="2658"/>
    <n v="1002518665"/>
    <n v="3"/>
    <x v="7"/>
    <n v="4"/>
    <s v="KUDUS"/>
    <s v="KUDUS"/>
    <s v="DMA"/>
    <s v="REG"/>
    <s v="AO"/>
    <x v="0"/>
    <s v="1P INET"/>
    <s v="102 | FOLLOW UP COMPLETED"/>
    <s v="RBS-Regional 3"/>
    <d v="2026-08-10T18:08:57"/>
    <d v="2026-08-13T11:59:03"/>
    <n v="69362784"/>
    <m/>
    <n v="141456115297"/>
    <s v="SPBU 44.595.15"/>
    <s v="ODP-DMA-FC/068"/>
    <s v="WO061442250"/>
    <m/>
    <m/>
    <m/>
    <n v="110.656087"/>
    <n v="-6.8962630000000003"/>
    <s v="|MC60025|MYIA-033912687919/POI/Teguh Ariyanto/085363135326/askagroup@yahoo.co.id"/>
    <s v="MYIB_ASSISTANT"/>
    <m/>
    <m/>
    <m/>
    <m/>
    <m/>
    <m/>
    <m/>
    <m/>
    <s v="Management Janji"/>
    <s v="2026-08-11 15:00:00 | Nama PIC : bapak teguh No HP : 085363135326 Alt :  M Janji : (SELASA/11/AGUSTUS/2026) jam Pasang : 09:00 Note : hubungi pelanggan jika ingin kelokasi"/>
    <s v="FCC"/>
    <d v="2026-10-08T18:39:50"/>
    <d v="2026-08-11T15:00:00"/>
    <s v="Kendala Pelanggan"/>
    <s v="REVOKE"/>
    <s v="DMA"/>
    <s v="NO ADDON"/>
    <m/>
    <s v="Follow Up Revoke Completed, New Order ID : SC1002524026"/>
    <s v="HSI Bisnis Promo HUT Telkom PSB 70% - 100 Mbps"/>
    <s v="INDIBIZ"/>
    <m/>
    <m/>
    <d v="2026-08-11T15:00:00"/>
    <s v="2026-08-11 15:00:00 | Nama PIC : bapak teguh No HP : 085363135326 Alt :  M Janji : (SELASA/11/AGUSTUS/2026) jam Pasang : 09:00 Note : hubungi pelanggan jika ingin kelokasi"/>
    <m/>
    <m/>
    <m/>
    <e v="#NUM!"/>
    <e v="#NUM!"/>
    <x v="0"/>
  </r>
  <r>
    <n v="2659"/>
    <n v="1002524343"/>
    <n v="3"/>
    <x v="3"/>
    <n v="5"/>
    <s v="MADURA"/>
    <s v="BANGKALAN"/>
    <s v="KPP"/>
    <s v="REG"/>
    <s v="AO"/>
    <x v="0"/>
    <s v="1P INET"/>
    <s v="Completed (PS)"/>
    <s v="RBS-Regional 3"/>
    <d v="2026-08-13T13:49:57"/>
    <d v="2026-08-14T17:32:39"/>
    <n v="69365193"/>
    <m/>
    <n v="152437905623"/>
    <s v="SMA Muhamadiyah Sampang"/>
    <s v="ODP-KPP-FC/67"/>
    <s v="WO061672228"/>
    <m/>
    <m/>
    <m/>
    <n v="113.15019596368001"/>
    <n v="-6.9185270793189204"/>
    <s v="MD|MYDB-20260812265148|DN00001/MN00572|SMA Muhamadiyah Sampang|085745412985"/>
    <s v="MYDIGIBIZPARTNER"/>
    <m/>
    <m/>
    <m/>
    <m/>
    <m/>
    <m/>
    <m/>
    <m/>
    <s v="Management Janji"/>
    <s v="2026-08-14 13:00:00 | Nama PIC : BAPAK BARI No HP : 085745412985 No Alternatif : - M Janji : 14/07/2026 Jam Pasang : Pagi NoteÃ‚Â :  Hubungi terlebih dahulu sebelum ke lokasi "/>
    <s v="FCC"/>
    <s v="13-08-2026 13:54:52"/>
    <d v="2026-08-14T13:00:00"/>
    <m/>
    <s v="PS"/>
    <s v="KPP"/>
    <s v="NETMONK"/>
    <n v="20260814"/>
    <s v="Completed"/>
    <s v="HSI Bisnis Bundling Netmonk Promo 2026 PSB 70% - 300 Mbps"/>
    <s v="INDIBIZ"/>
    <m/>
    <m/>
    <d v="2026-08-14T13:00:00"/>
    <s v="2026-08-14 13:00:00 | Nama PIC : BAPAK BARI No HP : 085745412985 No Alternatif : - M Janji : 14/07/2026 Jam Pasang : Pagi NoteÃ‚Â :  Hubungi terlebih dahulu sebelum ke lokasi "/>
    <n v="2026"/>
    <n v="8"/>
    <n v="14"/>
    <d v="2026-08-14T00:00:00"/>
    <n v="-0.54166666666424135"/>
    <x v="1"/>
  </r>
  <r>
    <n v="2660"/>
    <n v="1002523134"/>
    <n v="3"/>
    <x v="4"/>
    <n v="4"/>
    <s v="PEKALONGAN"/>
    <s v="TEGAL"/>
    <s v="TEG"/>
    <s v="REG"/>
    <s v="AO"/>
    <x v="0"/>
    <m/>
    <s v="Completed (PS)"/>
    <s v="RBS-Regional 3"/>
    <d v="2026-08-12T19:09:53"/>
    <d v="2026-08-13T15:34:22"/>
    <n v="69364652"/>
    <m/>
    <n v="142212126213"/>
    <s v="SPBU KS Tubun Tegal"/>
    <s v="ODP-TEG-FT/016"/>
    <s v="WO061627367"/>
    <m/>
    <m/>
    <m/>
    <n v="109.131389"/>
    <n v="-6.8846920999999996"/>
    <s v="AMRBS;404469;REG3;ALI;085100284847;HSI 1S 200MB;HSI 1S 200MB;spbu4452115.kstubun@gmail.com"/>
    <s v="Account Manager"/>
    <m/>
    <m/>
    <m/>
    <m/>
    <m/>
    <m/>
    <m/>
    <m/>
    <s v="Management Janji"/>
    <s v="2026-08-14 08:00:00|Tanggal pemasangan :13/08/2026 Jam pemasangan : pagi/siang Info Tambahan : Hubungi pelanggan dulu sebelum ke lokasi terima kasih.|40971401|MYDITA"/>
    <s v="FCC"/>
    <d v="2026-12-08T19:25:41"/>
    <d v="2026-08-14T08:00:00"/>
    <m/>
    <s v="PS"/>
    <s v="TEG"/>
    <s v="NO ADDON"/>
    <n v="2026081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4T08:00:00"/>
    <s v="2026-08-14 08:00:00|Tanggal pemasangan :13/08/2026 Jam pemasangan : pagi/siang Info Tambahan : Hubungi pelanggan dulu sebelum ke lokasi terima kasih.|40971401|MYDITA"/>
    <n v="2026"/>
    <n v="8"/>
    <n v="13"/>
    <d v="2026-08-13T00:00:00"/>
    <n v="-1.3333333333357587"/>
    <x v="1"/>
  </r>
  <r>
    <n v="2661"/>
    <n v="1002505943"/>
    <n v="3"/>
    <x v="6"/>
    <n v="5"/>
    <s v="SIDOARJO"/>
    <s v="INNER - JATIM TIMUR"/>
    <s v="SDA"/>
    <s v="REG"/>
    <s v="AO"/>
    <x v="0"/>
    <m/>
    <s v="Completed (PS)"/>
    <s v="RBS-Regional 3"/>
    <d v="2026-08-03T11:56:03"/>
    <d v="2026-08-04T12:18:09"/>
    <n v="69357403"/>
    <m/>
    <n v="152316231839"/>
    <s v="MX BIMBEL"/>
    <s v="ODP-SDA-FGQ/50"/>
    <s v="WO060817055"/>
    <m/>
    <m/>
    <m/>
    <n v="112.72986899999999"/>
    <n v="-7.4494984000000004"/>
    <s v="|MN02271|/MX BIMBEL/WINBACK 2.0 HSI B2B (1:1) 50MBPS 355RB PSB DISC 70%//mxbimbel@gmail.com/FEBRYAN ANDINATA/817400002"/>
    <s v="Sales Force DBS"/>
    <m/>
    <m/>
    <m/>
    <m/>
    <m/>
    <m/>
    <m/>
    <m/>
    <s v="Management Janji"/>
    <s v="2026-08-05 08:00:00|Tanggal pemasangan : 05 agustus 2026 Jam pemasangan : pagi/siang Info Tambahan : Hubungi pelanggan dulu sebelum ke lokasi terima kasih|40010577|MYDITA"/>
    <s v="FCC"/>
    <d v="2026-03-08T12:10:27"/>
    <d v="2026-08-05T08:00:00"/>
    <m/>
    <s v="PS"/>
    <s v="SDA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8:00:00"/>
    <s v="2026-08-05 08:00:00|Tanggal pemasangan : 05 agustus 2026 Jam pemasangan : pagi/siang Info Tambahan : Hubungi pelanggan dulu sebelum ke lokasi terima kasih|40010577|MYDITA"/>
    <n v="2026"/>
    <n v="8"/>
    <n v="4"/>
    <d v="2026-08-04T00:00:00"/>
    <n v="-1.3333333333357587"/>
    <x v="1"/>
  </r>
  <r>
    <n v="2662"/>
    <n v="1002512848"/>
    <n v="3"/>
    <x v="2"/>
    <n v="4"/>
    <s v="YOGYAKARTA"/>
    <s v="GUNUNG KIDUL"/>
    <s v="WNS"/>
    <s v="REG"/>
    <s v="AO"/>
    <x v="0"/>
    <m/>
    <s v="FCC - HD1A - PROGRESS"/>
    <s v="RBS-Regional 3"/>
    <d v="2026-08-06T15:14:43"/>
    <d v="2026-08-06T15:16:15"/>
    <n v="69360119"/>
    <m/>
    <n v="143135115039"/>
    <s v="Jaringan Multimedia Indonesia"/>
    <m/>
    <m/>
    <m/>
    <m/>
    <m/>
    <n v="110.614745325736"/>
    <n v="-7.92819645991176"/>
    <s v="AMRBS/403103/ANISA DWIARYANI/R3/YOGYAKARTA/PSB HSI BISNIS 1S 50 MBPS PROMO HUT TELKOM 1:2/Tri Johan Firdiyanto/081229749275/081804098210/johanfirdi@gmail.com"/>
    <s v="Amex"/>
    <m/>
    <m/>
    <m/>
    <m/>
    <m/>
    <m/>
    <m/>
    <m/>
    <m/>
    <m/>
    <m/>
    <d v="2026-06-08T15:25:44"/>
    <m/>
    <m/>
    <s v="FCC"/>
    <s v="WNS"/>
    <s v="NO ADDON"/>
    <m/>
    <s v="MYDITA RBS - HD1A - PROGRESS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m/>
    <m/>
    <m/>
    <m/>
    <m/>
    <e v="#NUM!"/>
    <e v="#NUM!"/>
    <x v="0"/>
  </r>
  <r>
    <n v="2663"/>
    <n v="1002507513"/>
    <n v="3"/>
    <x v="4"/>
    <n v="4"/>
    <s v="PEKALONGAN"/>
    <s v="TEGAL"/>
    <s v="TEG"/>
    <s v="REG"/>
    <s v="AO"/>
    <x v="0"/>
    <s v="1P INET"/>
    <s v="102 | FOLLOW UP COMPLETED"/>
    <s v="RBS-Regional 3"/>
    <d v="2026-08-04T10:46:57"/>
    <d v="2026-08-10T11:10:44"/>
    <n v="69358089"/>
    <m/>
    <n v="142212126632"/>
    <s v="PT. DEDY JAYA LAMBANG PERKASA"/>
    <s v="ODP-TEG-FAU/011 FAU/D03/011.01"/>
    <s v="WO060867688"/>
    <m/>
    <m/>
    <m/>
    <n v="109.1320296"/>
    <n v="-6.8582051000000002"/>
    <s v="|MN00292|MYIA-012469433290/POI/Ariesti Gita Mentari/081329821989/gitamentari3030@gmail.com"/>
    <s v="MYIB_ASSISTANT"/>
    <m/>
    <m/>
    <m/>
    <m/>
    <m/>
    <m/>
    <m/>
    <m/>
    <s v="Management Janji"/>
    <s v="2026-08-05 08:00:00 | Nama PIC: bu ariesta gita Notel: 081329821989 Alt: -  Tanggal: 5/8/2026 Jam Pasang: Pagi Note: Hubungi sebelum ke lokasi, terimakasih."/>
    <s v="FCC"/>
    <d v="2026-04-08T10:55:08"/>
    <d v="2026-08-05T08:00:00"/>
    <s v="Kendala Pelanggan"/>
    <s v="REVOKE"/>
    <s v="TEG"/>
    <s v="NO ADDON"/>
    <m/>
    <s v="Follow Up Revoke Completed, New Order ID : SC1002517364"/>
    <s v="HSI Bisnis Promo HUT Telkom PSB 70% - 100 Mbps"/>
    <s v="INDIBIZ"/>
    <m/>
    <m/>
    <d v="2026-08-05T08:00:00"/>
    <s v="2026-08-05 08:00:00 | Nama PIC: bu ariesta gita Notel: 081329821989 Alt: -  Tanggal: 5/8/2026 Jam Pasang: Pagi Note: Hubungi sebelum ke lokasi, terimakasih."/>
    <m/>
    <m/>
    <m/>
    <e v="#NUM!"/>
    <e v="#NUM!"/>
    <x v="0"/>
  </r>
  <r>
    <n v="2664"/>
    <n v="1002507753"/>
    <n v="3"/>
    <x v="7"/>
    <n v="4"/>
    <s v="KUDUS"/>
    <s v="KUDUS"/>
    <s v="KUD"/>
    <s v="REG"/>
    <s v="AO"/>
    <x v="0"/>
    <m/>
    <s v="CANCEL COMPLETED"/>
    <s v="RBS-Regional 3"/>
    <d v="2026-08-04T11:31:20"/>
    <d v="2026-08-07T15:23:33"/>
    <n v="69358150"/>
    <m/>
    <m/>
    <s v="PT GLOBAL JET EXPRESS"/>
    <m/>
    <m/>
    <m/>
    <m/>
    <m/>
    <n v="110.922179684658"/>
    <n v="-6.8085195694748801"/>
    <s v="AMRBS;403099;TREG4;MUHAMMAD MASTUR;081226139781;CP DARENDI ADITYAS;082276435915;PAKET 2S INET VOICE 50 MBPS (479.000);PT GLOBAL JET EXPRESS//JEKULO;input by Tito"/>
    <s v="Account Manager"/>
    <m/>
    <m/>
    <m/>
    <m/>
    <m/>
    <m/>
    <m/>
    <m/>
    <s v="Management Janji"/>
    <d v="1970-01-01T00:00:00"/>
    <s v="FCC"/>
    <d v="2026-04-08T11:40:22"/>
    <m/>
    <m/>
    <s v="REJECT_FCC"/>
    <s v="KUD"/>
    <s v="NO ADDON"/>
    <m/>
    <s v="DECLINE : Decline - Batal Order Muhammad Fauzan Fidhianta 40961370|MYDITA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1970-01-01T00:00:00"/>
    <d v="1970-01-01T00:00:00"/>
    <m/>
    <m/>
    <m/>
    <e v="#NUM!"/>
    <e v="#NUM!"/>
    <x v="0"/>
  </r>
  <r>
    <n v="2665"/>
    <n v="1002504618"/>
    <n v="3"/>
    <x v="3"/>
    <n v="5"/>
    <s v="SBY UTARA"/>
    <s v="GRESIK"/>
    <s v="BWN"/>
    <s v="REG"/>
    <s v="AO"/>
    <x v="0"/>
    <m/>
    <s v="CANCEL COMPLETED"/>
    <s v="RBS-Regional 3"/>
    <d v="2026-08-01T14:09:00"/>
    <d v="2026-08-03T10:16:13"/>
    <n v="69356769"/>
    <m/>
    <n v="152453209051"/>
    <s v="MENARA SUAR BAWEAN"/>
    <s v="ODP-BWN-FAA/64"/>
    <m/>
    <m/>
    <m/>
    <m/>
    <n v="112.65204610000001"/>
    <n v="-5.8493833999999998"/>
    <s v="|MN01273|/MENARA SUAR BAWEAN/HSI Basic Promo HUT Telkom (1:2) 50 Mbps (Rp 320.000) PSB Rp 150.000/089675940745/herlambangdwic@gmail.com/Herlambang Dwi Cahyo/-5.849404,112.652133/Jl. Nagasari Kotakusuma Sangkapura  "/>
    <s v="Sales Force DBS"/>
    <m/>
    <m/>
    <m/>
    <m/>
    <m/>
    <m/>
    <m/>
    <m/>
    <m/>
    <m/>
    <m/>
    <d v="2026-01-08T14:09:52"/>
    <m/>
    <m/>
    <s v="REJECT_FCC"/>
    <s v="BWN"/>
    <s v="NO ADDON"/>
    <m/>
    <s v="DECLINE : Decline - Pindah Segmentasi Ivan Sutiawan 40010577|MYDITA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s v="DECLINE : Decline - Pindah Segmentasi Ivan Sutiawan 40010577|MYDITA"/>
    <m/>
    <m/>
    <m/>
    <m/>
    <m/>
    <e v="#NUM!"/>
    <e v="#NUM!"/>
    <x v="0"/>
  </r>
  <r>
    <n v="2666"/>
    <n v="1002518717"/>
    <n v="3"/>
    <x v="3"/>
    <n v="5"/>
    <s v="SBY UTARA"/>
    <s v="TANDES"/>
    <s v="TNS"/>
    <s v="REG"/>
    <s v="AO"/>
    <x v="0"/>
    <s v="1P INET"/>
    <s v="Completed (PS)"/>
    <s v="RBS-Regional 3"/>
    <d v="2026-08-10T19:19:57"/>
    <d v="2026-08-11T14:26:18"/>
    <n v="69362802"/>
    <m/>
    <n v="152409278329"/>
    <s v="HAOGOS"/>
    <s v="ODP-TDS-FW/24 FW/D03/03.24"/>
    <s v="WO061446819"/>
    <m/>
    <m/>
    <m/>
    <n v="112.66074380000001"/>
    <n v="-7.2865918000000001"/>
    <s v="|MN02332|MYIA-004469841442/POI/HANDOYO SUPRAPTO/081229955555/suprahan@gmail.com"/>
    <s v="MYIB_ASSISTANT"/>
    <m/>
    <m/>
    <m/>
    <m/>
    <m/>
    <m/>
    <m/>
    <m/>
    <s v="Management Janji"/>
    <s v="2026-08-12 08:00:00 | Jam pemasangan : 12.00 Info Tambahan : Hubungi pelanggan dulu sebelum ke lokasi terimakasih "/>
    <s v="FCC"/>
    <d v="2026-10-08T19:25:29"/>
    <d v="2026-08-12T08:00:00"/>
    <m/>
    <s v="PS"/>
    <s v="TNS"/>
    <s v="NO ADDON"/>
    <n v="20260811"/>
    <s v="Completed"/>
    <s v="HSI Bisnis Promo HUT Telkom PSB 70% - 50 Mbps"/>
    <s v="INDIBIZ"/>
    <m/>
    <m/>
    <d v="2026-08-12T08:00:00"/>
    <s v="2026-08-12 08:00:00 | Jam pemasangan : 12.00 Info Tambahan : Hubungi pelanggan dulu sebelum ke lokasi terimakasih "/>
    <n v="2026"/>
    <n v="8"/>
    <n v="11"/>
    <d v="2026-08-11T00:00:00"/>
    <n v="-1.3333333333357587"/>
    <x v="1"/>
  </r>
  <r>
    <n v="2667"/>
    <n v="1002520649"/>
    <n v="3"/>
    <x v="5"/>
    <n v="5"/>
    <s v="SINGARJA"/>
    <s v="GIANYAR"/>
    <s v="GIN"/>
    <s v="REG"/>
    <s v="AO"/>
    <x v="0"/>
    <m/>
    <s v="Completed (PS)"/>
    <s v="RBS-Regional 3"/>
    <d v="2026-08-11T16:08:36"/>
    <d v="2026-08-14T12:11:57"/>
    <n v="69363597"/>
    <m/>
    <n v="172407213935"/>
    <s v="SD NEGERI 3 BEDULU"/>
    <s v="ODP-GIN-FH/38"/>
    <s v="WO061634679"/>
    <m/>
    <m/>
    <m/>
    <n v="115.3048615"/>
    <n v="-8.5316741999999994"/>
    <s v="|MN02658|/PIC SD NEGERI 3 BEDULU/085940740422/3bedulu@gmail.com"/>
    <s v="Sales Force DBS"/>
    <m/>
    <m/>
    <m/>
    <m/>
    <m/>
    <m/>
    <m/>
    <m/>
    <s v="Management Janji"/>
    <s v="2026-08-14 08:00:00|M Janji : (14 AGUSTUS 2026) jam Pasang : pagi  Note : hubungi pelanggan jika ingin kelokasi|40931149|MYDITA"/>
    <s v="FCC"/>
    <d v="2026-11-08T16:09:49"/>
    <d v="2026-08-14T08:00:00"/>
    <m/>
    <s v="PS"/>
    <s v="GIN"/>
    <s v="NO ADDON"/>
    <n v="20260814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4T08:00:00"/>
    <s v="2026-08-14 08:00:00|M Janji : (14 AGUSTUS 2026) jam Pasang : pagi  Note : hubungi pelanggan jika ingin kelokasi|40931149|MYDITA"/>
    <n v="2026"/>
    <n v="8"/>
    <n v="14"/>
    <d v="2026-08-14T00:00:00"/>
    <n v="-0.33333333333575865"/>
    <x v="1"/>
  </r>
  <r>
    <n v="2668"/>
    <n v="1002511457"/>
    <n v="3"/>
    <x v="5"/>
    <n v="5"/>
    <s v="DENPASAR"/>
    <s v="UBUNG"/>
    <s v="SMY"/>
    <s v="REG"/>
    <s v="AO"/>
    <x v="0"/>
    <m/>
    <s v="Completed (PS)"/>
    <s v="RBS-Regional 3"/>
    <d v="2026-08-06T08:34:35"/>
    <d v="2026-08-10T13:31:28"/>
    <n v="69359566"/>
    <n v="3619596940"/>
    <n v="172416797805"/>
    <s v="PT WINDU BALI PROPERTI"/>
    <s v="ODP-SMY-FD/08"/>
    <s v="WO061105734"/>
    <m/>
    <m/>
    <m/>
    <n v="115.1828069"/>
    <n v="-8.6849582000000005"/>
    <s v="|MN02364|/PIC I kadek Agus setyadi/087898139727/embunwindusindoro@gmail.com"/>
    <s v="Sales Force DBS"/>
    <m/>
    <m/>
    <m/>
    <m/>
    <m/>
    <m/>
    <m/>
    <m/>
    <s v="Management Janji"/>
    <s v="2026-08-07 13:00:00|Tanggal pemasangan: 6/08/2026 Jam pemasangan : pagi / siang Info Tambahan : Hubungi pelanggan dulu sebelum ke lokasi. terima kasih|40010577|MYDITA"/>
    <s v="FCC"/>
    <d v="2026-06-08T08:39:52"/>
    <d v="2026-08-07T13:00:00"/>
    <s v="Kendala Pelanggan"/>
    <s v="PS"/>
    <s v="SMY"/>
    <s v="NO ADDON"/>
    <n v="20260810"/>
    <s v="Completed"/>
    <s v="- 11_11446;Biaya PSB HSI EBIS Tunai di Depan ~ 11[150000]  - SP_NOSS;SP_NOSS ~ Internet NOSS Multispeed Network[0]  - SP_NOSS;SP_NOSS ~ Internet NOSS Multispeed Network[0]  - E24058;E24058 ~ ES24 - Paket HSI Bisnis (HSIEF) Khusus Winback[0]  - E24058~null"/>
    <s v="INDIBIZ"/>
    <m/>
    <m/>
    <d v="2026-08-07T13:00:00"/>
    <s v="2026-08-07 13:00:00|Tanggal pemasangan: 6/08/2026 Jam pemasangan : pagi / siang Info Tambahan : Hubungi pelanggan dulu sebelum ke lokasi. terima kasih|40010577|MYDITA"/>
    <n v="2026"/>
    <n v="8"/>
    <n v="10"/>
    <d v="2026-08-10T00:00:00"/>
    <n v="2.4583333333357587"/>
    <x v="2"/>
  </r>
  <r>
    <n v="2669"/>
    <n v="1002514736"/>
    <n v="3"/>
    <x v="7"/>
    <n v="4"/>
    <s v="KUDUS"/>
    <s v="KUDUS"/>
    <s v="DMA"/>
    <s v="REG"/>
    <s v="AO"/>
    <x v="0"/>
    <s v="1P INET"/>
    <s v="98 | OSS - CANCEL COMPLETE"/>
    <s v="RBS-Regional 3"/>
    <d v="2026-08-07T14:01:57"/>
    <d v="2026-08-10T09:19:53"/>
    <n v="69360835"/>
    <m/>
    <n v="141456115388"/>
    <s v="Es Teh Sulthan"/>
    <s v="ODP-DMA-FK/055 FK/D04/055.01"/>
    <s v="WO061169300"/>
    <m/>
    <m/>
    <m/>
    <n v="110.61332747340199"/>
    <n v="-6.7991515299220104"/>
    <s v="MD|MYDB-20260806264505|DN00001/MN00969|Es Teh Sulthan|083856148471"/>
    <s v="MYDIGIBIZPARTNER"/>
    <m/>
    <m/>
    <m/>
    <m/>
    <m/>
    <m/>
    <m/>
    <m/>
    <s v="Management Janji"/>
    <s v="2026-08-08 13:00:00 | M Janji : (08/08/026) jam Pasang : 09:00 Note : hubungi pelanggan jika ingin kelokasi"/>
    <s v="FCC"/>
    <d v="2026-07-08T14:10:02"/>
    <d v="2026-08-08T13:00:00"/>
    <s v="Kendala Lainnya"/>
    <s v="CANCEL"/>
    <s v="DMA"/>
    <s v="NO ADDON"/>
    <m/>
    <s v="Cancel Completed"/>
    <s v="HSI Bisnis Promo HUT Telkom PSB 70% - 150 Mbps"/>
    <s v="INDIBIZ"/>
    <m/>
    <m/>
    <d v="2026-08-08T13:00:00"/>
    <s v="2026-08-08 13:00:00 | M Janji : (08/08/026) jam Pasang : 09:00 Note : hubungi pelanggan jika ingin kelokasi"/>
    <m/>
    <m/>
    <m/>
    <e v="#NUM!"/>
    <e v="#NUM!"/>
    <x v="0"/>
  </r>
  <r>
    <n v="2670"/>
    <n v="1002516175"/>
    <n v="3"/>
    <x v="5"/>
    <n v="5"/>
    <s v="DENPASAR"/>
    <s v="SANUR"/>
    <s v="SAU"/>
    <s v="REG"/>
    <s v="AO"/>
    <x v="0"/>
    <s v="1P INET"/>
    <s v="102 | FOLLOW UP COMPLETED"/>
    <s v="RBS-Regional 3"/>
    <d v="2026-08-08T16:50:56"/>
    <d v="2026-08-10T12:25:05"/>
    <n v="69361627"/>
    <m/>
    <n v="172401298255"/>
    <s v="KARUNIA SEDANA ARTA"/>
    <s v="ODP-SAU-FV/21 FV/D03/21.01"/>
    <s v="WO061282060"/>
    <m/>
    <m/>
    <m/>
    <n v="115.2514189"/>
    <n v="-8.6707909999999995"/>
    <s v="|MN02665|MYIA-042053483282/POI/pak dwi/081237942443/karuniaardanaarta07@gmail.com"/>
    <s v="MYIB_ASSISTANT"/>
    <m/>
    <m/>
    <m/>
    <m/>
    <m/>
    <m/>
    <m/>
    <m/>
    <s v="Management Janji"/>
    <s v="2026-08-09 13:00:00 | M Janji : 9 agustus 2026 jam Pasang : siang Note : hubungi pelanggan jika ingin kelokasi "/>
    <s v="FCC"/>
    <d v="2026-08-08T16:55:05"/>
    <d v="2026-08-09T13:00:00"/>
    <m/>
    <s v="REVOKE"/>
    <s v="SAU"/>
    <s v="NO ADDON"/>
    <m/>
    <s v="Follow Up Revoke Completed, New Order ID : SC1002517621"/>
    <s v="HSI Bisnis Promo HUT Telkom PSB 70% - 200 Mbps"/>
    <s v="INDIBIZ"/>
    <m/>
    <m/>
    <d v="2026-08-09T13:00:00"/>
    <s v="2026-08-09 13:00:00 | M Janji : 9 agustus 2026 jam Pasang : siang Note : hubungi pelanggan jika ingin kelokasi "/>
    <m/>
    <m/>
    <m/>
    <e v="#NUM!"/>
    <e v="#NUM!"/>
    <x v="0"/>
  </r>
  <r>
    <n v="2671"/>
    <n v="1002504315"/>
    <n v="3"/>
    <x v="0"/>
    <n v="5"/>
    <s v="MATARAM"/>
    <s v="SUMBAWA"/>
    <s v="SBW"/>
    <s v="REG"/>
    <s v="AO"/>
    <x v="0"/>
    <s v="1P INET"/>
    <s v="102 | FOLLOW UP COMPLETED"/>
    <s v="RBS-Regional 3"/>
    <d v="2026-08-01T09:55:57"/>
    <d v="2026-08-03T18:03:41"/>
    <n v="69356609"/>
    <m/>
    <n v="172606810502"/>
    <s v="SMP IT ABU HURAIRAH SUMBAWA"/>
    <s v="ODP-SBW-FBK/12 FBK/D01/12.01"/>
    <s v="WO060624388"/>
    <m/>
    <m/>
    <m/>
    <n v="117.4378584"/>
    <n v="-8.6448596000000002"/>
    <s v="|MN01595|MYIA-046506313461/POI/FIRMAN/087860187055/smpitputra.abhursumbawa@gmail.com"/>
    <s v="MYIB_ASSISTANT"/>
    <m/>
    <m/>
    <m/>
    <m/>
    <m/>
    <m/>
    <m/>
    <m/>
    <s v="Management Janji"/>
    <s v="2026-08-02 08:00:00 | Tanggal pemasangan: 01/08/2026 Jam pemasangan : pagi / siang Info Tambahan : Hubungi pelanggan dulu sebelum ke lokasi terima kasih"/>
    <s v="FCC"/>
    <d v="2026-01-08T10:09:45"/>
    <d v="2026-08-02T08:00:00"/>
    <s v="Kendala Lainnya"/>
    <s v="REVOKE"/>
    <s v="SBW"/>
    <s v="NO ADDON"/>
    <m/>
    <s v="Follow Up Revoke Completed, New Order ID : SC1002506602"/>
    <s v="HSI Bisnis Promo HUT Telkom PSB 70% - 50 Mbps"/>
    <s v="INDIBIZ"/>
    <m/>
    <m/>
    <d v="2026-08-02T08:00:00"/>
    <s v="2026-08-02 08:00:00 | Tanggal pemasangan: 01/08/2026 Jam pemasangan : pagi / siang Info Tambahan : Hubungi pelanggan dulu sebelum ke lokasi terima kasih"/>
    <m/>
    <m/>
    <m/>
    <e v="#NUM!"/>
    <e v="#NUM!"/>
    <x v="0"/>
  </r>
  <r>
    <n v="2672"/>
    <n v="1002529319"/>
    <n v="3"/>
    <x v="6"/>
    <n v="5"/>
    <s v="PASURUAN"/>
    <s v="PROBOLINGGO"/>
    <s v="PBL"/>
    <s v="REG"/>
    <s v="AO"/>
    <x v="0"/>
    <m/>
    <s v="Completed (PS)"/>
    <s v="RBS-Regional 3"/>
    <d v="2026-08-16T10:02:25"/>
    <d v="2026-08-16T15:55:05"/>
    <n v="69367336"/>
    <m/>
    <n v="152505340232"/>
    <s v="MTS MIFTAHUL ULUM"/>
    <s v="ODP-PBL-FAG/56"/>
    <s v="WO061864783"/>
    <m/>
    <m/>
    <m/>
    <n v="113.21584009999999"/>
    <n v="-7.7441461"/>
    <s v="|MN01316 |/MTS MIFTAHUL ULUM/WINBACK HSI B2B + NETMONK + OCA BREACH CHECKER (1:1) 300MBPS 1,306,5RB PSB DISC 70%//Mi.Miftahululum742@gmail.com/FAUSI/85136595612"/>
    <s v="Sales Force DBS"/>
    <m/>
    <m/>
    <m/>
    <m/>
    <m/>
    <m/>
    <m/>
    <m/>
    <s v="Management Janji"/>
    <s v="2026-08-17 08:00:00|Nama PIC : BAPAK FAUSI No HP : 085136595612 Alt : 082242156020 M Janji : (SENIN/17/AGUSTUS/2026) jam Pasang : 09:00 Note : hubungi pelanggan jika ingin kelokasi|40961371|MYDITA"/>
    <s v="FCC"/>
    <s v="16-08-2026 10:25:34"/>
    <d v="2026-08-17T08:00:00"/>
    <m/>
    <s v="PS"/>
    <s v="PBL"/>
    <s v="NETMONK"/>
    <n v="2026081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7T08:00:00"/>
    <s v="2026-08-17 08:00:00|Nama PIC : BAPAK FAUSI No HP : 085136595612 Alt : 082242156020 M Janji : (SENIN/17/AGUSTUS/2026) jam Pasang : 09:00 Note : hubungi pelanggan jika ingin kelokasi|40961371|MYDITA"/>
    <n v="2026"/>
    <n v="8"/>
    <n v="16"/>
    <d v="2026-08-16T00:00:00"/>
    <n v="-1.3333333333357587"/>
    <x v="1"/>
  </r>
  <r>
    <n v="2673"/>
    <n v="1002514536"/>
    <n v="3"/>
    <x v="2"/>
    <n v="4"/>
    <s v="YOGYAKARTA"/>
    <s v="INNER - YOGYA JATENG SELATAN"/>
    <s v="KGD"/>
    <s v="REG"/>
    <s v="AO"/>
    <x v="0"/>
    <s v="1P INET"/>
    <s v="102 | FOLLOW UP COMPLETED"/>
    <s v="RBS-Regional 3"/>
    <d v="2026-08-07T13:07:56"/>
    <d v="2026-08-11T10:39:51"/>
    <n v="69360738"/>
    <m/>
    <n v="143132123533"/>
    <s v="MI NURUL UMMAH KOTAGEDE"/>
    <s v="ODP-KGD-FAA/10 FAA/D05/03.10"/>
    <s v="WO061159520"/>
    <m/>
    <m/>
    <m/>
    <n v="110.3960871"/>
    <n v="-7.8257329000000002"/>
    <s v="|MC80224|MYIA-001061067161/POI/MUNTAHA/081326211551/ubbaidme@gmail.com"/>
    <s v="MYIB_ASSISTANT"/>
    <m/>
    <m/>
    <m/>
    <m/>
    <m/>
    <m/>
    <m/>
    <m/>
    <s v="Management Janji"/>
    <s v="2026-08-09 15:00:00 | Nama PIC : MUNTAHA No HP : 081326211551 Alt :  M Janji : 08/08/2026 Jam Pasang : 08.00 - 13:00  NoteÃ‚Â :  hubungi terlebih dahulu sebelum kelokasi"/>
    <s v="FCC"/>
    <d v="2026-07-08T13:10:14"/>
    <d v="2026-08-09T15:00:00"/>
    <s v="Kendala Pelanggan"/>
    <s v="REVOKE"/>
    <s v="KGD"/>
    <s v="NO ADDON"/>
    <m/>
    <s v="Follow Up Revoke Completed, New Order ID : SC1002519315"/>
    <s v="HSI Bisnis Basic Promo HUT Telkom PSB 70% - 100 Mbps Dual Band"/>
    <s v="INDIBIZ"/>
    <m/>
    <m/>
    <d v="2026-08-09T15:00:00"/>
    <s v="2026-08-09 15:00:00 | Nama PIC : MUNTAHA No HP : 081326211551 Alt :  M Janji : 08/08/2026 Jam Pasang : 08.00 - 13:00  NoteÃ‚Â :  hubungi terlebih dahulu sebelum kelokasi"/>
    <m/>
    <m/>
    <m/>
    <e v="#NUM!"/>
    <e v="#NUM!"/>
    <x v="0"/>
  </r>
  <r>
    <n v="2674"/>
    <n v="1002511361"/>
    <n v="3"/>
    <x v="1"/>
    <n v="5"/>
    <s v="MADIUN"/>
    <s v="TUBAN"/>
    <s v="TNZ"/>
    <s v="REG"/>
    <s v="AO"/>
    <x v="0"/>
    <s v="1P INET"/>
    <s v="Completed (PS)"/>
    <s v="RBS-Regional 3"/>
    <d v="2026-08-05T19:38:56"/>
    <d v="2026-08-07T11:27:32"/>
    <n v="69359513"/>
    <m/>
    <n v="152612222882"/>
    <s v="Centra kos"/>
    <s v="ODP-TNZ-FK/95 FK/D07/95.01"/>
    <s v="WO061026398"/>
    <m/>
    <m/>
    <m/>
    <n v="112.07901094508399"/>
    <n v="-6.9143568979543302"/>
    <s v="|MN02366|MYIA-075888039611/POI/Moch alfaruq junaedi/081233240483/junaavage@gmail.com"/>
    <s v="MYIB_ASSISTANT"/>
    <m/>
    <m/>
    <m/>
    <m/>
    <m/>
    <m/>
    <m/>
    <m/>
    <s v="Management Janji"/>
    <s v="2026-08-07 15:00:00 | M Janji : (06/08/2026) jam Pasang pagi / siang  Note : hubungi pelanggan jika ingin kelokasi"/>
    <s v="FCC"/>
    <d v="2026-05-08T19:39:50"/>
    <d v="2026-08-07T15:00:00"/>
    <m/>
    <s v="PS"/>
    <s v="TNZ"/>
    <s v="NO ADDON"/>
    <n v="20260807"/>
    <s v="Completed"/>
    <s v="HSI Bisnis Basic Promo HUT Telkom PSB 70% - 100 Mbps Dual Band"/>
    <s v="INDIBIZ"/>
    <m/>
    <m/>
    <d v="2026-08-07T15:00:00"/>
    <s v="2026-08-07 15:00:00 | M Janji : (06/08/2026) jam Pasang pagi / siang  Note : hubungi pelanggan jika ingin kelokasi"/>
    <n v="2026"/>
    <n v="8"/>
    <n v="7"/>
    <d v="2026-08-07T00:00:00"/>
    <n v="-0.625"/>
    <x v="1"/>
  </r>
  <r>
    <n v="2675"/>
    <n v="1002522559"/>
    <n v="3"/>
    <x v="5"/>
    <n v="5"/>
    <s v="SINGARJA"/>
    <s v="GIANYAR"/>
    <s v="GIN"/>
    <s v="REG"/>
    <s v="AO"/>
    <x v="0"/>
    <m/>
    <s v="Completed (PS)"/>
    <s v="RBS-Regional 3"/>
    <d v="2026-08-12T15:10:42"/>
    <d v="2026-08-13T08:35:24"/>
    <n v="69362670"/>
    <m/>
    <n v="172407214117"/>
    <s v="SD NEGERI 3 BURUAN"/>
    <s v="ODP-GIN-FAN/20"/>
    <s v="WO061603087"/>
    <m/>
    <m/>
    <m/>
    <n v="115.302030589059"/>
    <n v="-8.5438805827079296"/>
    <s v="|MN02658|/PIC LUH PT OKA MAHAYANI/081339731300/sdburuan3@gmail.com"/>
    <s v="Sales Force DBS"/>
    <m/>
    <m/>
    <m/>
    <m/>
    <m/>
    <m/>
    <m/>
    <m/>
    <s v="Management Janji"/>
    <s v="2026-08-11 15:00:00|telp : 081339731300  alt :   M Janji : (11/08/2026)  jam Pasang :pagi / siang   Note : hubungi pelanggan jika ingin kelokasi|40000802|MYDITA"/>
    <s v="FCC"/>
    <d v="2026-12-08T15:25:37"/>
    <m/>
    <m/>
    <s v="PS"/>
    <s v="GIN"/>
    <s v="NO ADDON"/>
    <n v="20260813"/>
    <s v="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12T07:00:00"/>
    <s v="2026-08-11 15:00:00|telp : 081339731300  alt :   M Janji : (11/08/2026)  jam Pasang :pagi / siang   Note : hubungi pelanggan jika ingin kelokasi|40000802|MYDITA"/>
    <n v="2026"/>
    <n v="8"/>
    <n v="13"/>
    <d v="2026-08-13T00:00:00"/>
    <n v="0.70833333333575865"/>
    <x v="1"/>
  </r>
  <r>
    <n v="2676"/>
    <n v="1002520758"/>
    <n v="3"/>
    <x v="7"/>
    <n v="4"/>
    <s v="KUDUS"/>
    <s v="PURWODADI"/>
    <s v="PWB"/>
    <s v="REG"/>
    <s v="AO"/>
    <x v="0"/>
    <m/>
    <s v="Completed (PS)"/>
    <s v="RBS-Regional 3"/>
    <d v="2026-08-11T16:37:53"/>
    <d v="2026-08-11T20:22:08"/>
    <n v="69361390"/>
    <m/>
    <n v="141568113914"/>
    <s v="ONDOL"/>
    <s v="ODP-PWB-FD/028"/>
    <s v="WO061525424"/>
    <m/>
    <m/>
    <m/>
    <n v="110.9211"/>
    <n v="-7.0257399999999999"/>
    <s v="|MN00410|MYIA-046729611048/POI/ALI MUCHSIN/082327602683/amuh2150@gmail.com"/>
    <s v="Amex"/>
    <m/>
    <m/>
    <m/>
    <m/>
    <m/>
    <m/>
    <m/>
    <m/>
    <s v="Management Janji"/>
    <s v="2026-08-09 13:00:00 | Nama PIC: bp muchsin  Notel: 082327602683  Alt: -   Tanggal: 9/8/2026  Jam Pasang: Siang  Note: Hubungi pelanggan sebelum ke lokasi, terima kasih.  "/>
    <s v="FCC"/>
    <d v="2026-11-08T16:39:47"/>
    <m/>
    <m/>
    <s v="PS"/>
    <s v="PWB"/>
    <s v="NO ADDON"/>
    <n v="20260811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1T07:00:00"/>
    <s v="2026-08-09 13:00:00 | Nama PIC: bp muchsin  Notel: 082327602683  Alt: -   Tanggal: 9/8/2026  Jam Pasang: Siang  Note: Hubungi pelanggan sebelum ke lokasi, terima kasih.  "/>
    <n v="2026"/>
    <n v="8"/>
    <n v="11"/>
    <d v="2026-08-11T00:00:00"/>
    <n v="-0.29166666666424135"/>
    <x v="1"/>
  </r>
  <r>
    <n v="2677"/>
    <n v="1002530098"/>
    <n v="3"/>
    <x v="0"/>
    <n v="5"/>
    <s v="MATARAM"/>
    <s v="INNER - NUSA TENGGARA"/>
    <s v="MTR"/>
    <s v="REG"/>
    <s v="AO"/>
    <x v="0"/>
    <m/>
    <s v="Completed (PS)"/>
    <s v="RBS-Regional 3"/>
    <d v="2026-08-16T19:22:31"/>
    <d v="2026-08-17T08:26:30"/>
    <n v="69366818"/>
    <m/>
    <n v="172601796366"/>
    <s v="TOKO NADIRA"/>
    <s v="ODP-MTR-FCE/56"/>
    <s v="WO061901013"/>
    <m/>
    <m/>
    <m/>
    <n v="116.14937810000001"/>
    <n v="-8.5638907999999994"/>
    <s v="|MC40234|MYIA-076940623656/POI/fitria/081917040406/adidayat839@gmail.com"/>
    <s v="Sales Profesional"/>
    <m/>
    <m/>
    <m/>
    <m/>
    <m/>
    <m/>
    <m/>
    <m/>
    <s v="Management Janji"/>
    <s v="2026-08-16 13:00:00 | M Janji :  16 Agustus 2026  Jam Pasang : Siang  Note : hubungi pelanggan jika ingin ke lokasi, terima kasih"/>
    <s v="FCC"/>
    <s v="16-08-2026 19:25:16"/>
    <m/>
    <m/>
    <s v="PS"/>
    <s v="MTR"/>
    <s v="NO ADDON"/>
    <n v="20260817"/>
    <s v="Completed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d v="2026-08-16T07:00:00"/>
    <s v="2026-08-16 13:00:00 | M Janji :  16 Agustus 2026  Jam Pasang : Siang  Note : hubungi pelanggan jika ingin ke lokasi, terima kasih"/>
    <n v="2026"/>
    <n v="8"/>
    <n v="17"/>
    <d v="2026-08-17T00:00:00"/>
    <n v="0.70833333333575865"/>
    <x v="1"/>
  </r>
  <r>
    <n v="2678"/>
    <n v="1002514667"/>
    <n v="3"/>
    <x v="2"/>
    <n v="4"/>
    <s v="MAGELANG"/>
    <s v="KEBUMEN"/>
    <s v="KBM"/>
    <s v="REG"/>
    <s v="AO"/>
    <x v="0"/>
    <m/>
    <s v="Completed (PS)"/>
    <s v="RBS-Regional 3"/>
    <d v="2026-08-07T14:45:46"/>
    <d v="2026-08-09T12:02:21"/>
    <n v="69360793"/>
    <m/>
    <n v="142141120175"/>
    <s v="CV TRIO BUMEN JAYA TENANT BROTHER MEDIA PHOTOBOX"/>
    <s v="ODP-KBM-FAK/051"/>
    <s v="WO061274561"/>
    <m/>
    <m/>
    <m/>
    <n v="109.659964442253"/>
    <n v="-7.6639983991637202"/>
    <s v="AMRBS/402718/AMY NURHAYATI/R3/MAGELANG/PSB HSI BISNIS 1S 50 MBPS /SYAIFUL ARIF/081213844147/triomallkebumen@gmail.com"/>
    <s v="Amex"/>
    <m/>
    <m/>
    <m/>
    <m/>
    <m/>
    <m/>
    <m/>
    <m/>
    <s v="Management Janji"/>
    <s v="2026-08-09 13:00:00|Tanggal pemasangan : 09 AGUSTUS 2026 Jam pemasangan : pagi/siang Info Tambahan : Hubungi pelanggan dulu sebelum ke lokasi terima kasih|40010577|MYDITA"/>
    <s v="FCC"/>
    <d v="2026-07-08T14:56:06"/>
    <d v="2026-08-09T13:00:00"/>
    <m/>
    <s v="PS"/>
    <s v="KBM"/>
    <s v="NO ADDON"/>
    <n v="20260809"/>
    <s v="Completed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08-09T13:00:00"/>
    <s v="2026-08-09 13:00:00|Tanggal pemasangan : 09 AGUSTUS 2026 Jam pemasangan : pagi/siang Info Tambahan : Hubungi pelanggan dulu sebelum ke lokasi terima kasih|40010577|MYDITA"/>
    <n v="2026"/>
    <n v="8"/>
    <n v="9"/>
    <d v="2026-08-09T00:00:00"/>
    <n v="-0.54166666666424135"/>
    <x v="1"/>
  </r>
  <r>
    <n v="2679"/>
    <n v="1002512969"/>
    <n v="3"/>
    <x v="7"/>
    <n v="4"/>
    <s v="KUDUS"/>
    <s v="KUDUS"/>
    <s v="KUD"/>
    <s v="REG"/>
    <s v="AO"/>
    <x v="0"/>
    <m/>
    <s v="Completed (PS)"/>
    <s v="RBS-Regional 3"/>
    <d v="2026-08-06T15:45:14"/>
    <d v="2026-08-07T11:30:12"/>
    <n v="69358545"/>
    <m/>
    <n v="142401145988"/>
    <s v="SPBU 4459303"/>
    <s v="ODP-KUD-FAX/026"/>
    <s v="WO061097693"/>
    <m/>
    <m/>
    <m/>
    <n v="110.930300992233"/>
    <n v="-6.8027469760415196"/>
    <s v="|MC60142|MYIA-071087231335/POI/DERA BAHTIAR WIDIYANTO /08562685148/spbu_modern@yahoo.com"/>
    <s v="Sales Profesional"/>
    <m/>
    <m/>
    <m/>
    <m/>
    <m/>
    <m/>
    <m/>
    <m/>
    <s v="Management Janji"/>
    <s v="2026-08-05 13:00:00 |  M Janji : (5 AGUSTUS 2026)  jam Pasang : siang  Note : hubungi pelanggan jika ingin kelokasi"/>
    <s v="FCC"/>
    <d v="2026-06-08T16:10:32"/>
    <m/>
    <m/>
    <s v="PS"/>
    <s v="KUD"/>
    <s v="NO ADDON"/>
    <n v="20260807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6T07:00:00"/>
    <s v="2026-08-05 13:00:00 |  M Janji : (5 AGUSTUS 2026)  jam Pasang : siang  Note : hubungi pelanggan jika ingin kelokasi"/>
    <n v="2026"/>
    <n v="8"/>
    <n v="7"/>
    <d v="2026-08-07T00:00:00"/>
    <n v="0.70833333333575865"/>
    <x v="1"/>
  </r>
  <r>
    <n v="2680"/>
    <n v="1002531960"/>
    <n v="3"/>
    <x v="3"/>
    <n v="5"/>
    <s v="MADURA"/>
    <s v="BANGKALAN"/>
    <s v="KPP"/>
    <s v="REG"/>
    <s v="AO"/>
    <x v="0"/>
    <s v="1P INET"/>
    <s v="MIE - SEND SURVEY"/>
    <s v="RBS-Regional 3"/>
    <d v="2026-08-18T08:13:56"/>
    <d v="2026-08-18T08:16:01"/>
    <n v="69368489"/>
    <m/>
    <n v="152437905644"/>
    <s v="Toko Hamid Berkah"/>
    <s v="ODP-KPP-FAC/03 FAC/D02/03.01"/>
    <s v="WO061970443"/>
    <m/>
    <m/>
    <m/>
    <n v="113.2775599882"/>
    <n v="-6.9095690787234103"/>
    <s v="MD|MYDB-20260817265919|DN00001/MN00572|Toko Hamid Berkah|085259906109"/>
    <s v="MYDIGIBIZPARTNER"/>
    <m/>
    <m/>
    <m/>
    <m/>
    <m/>
    <m/>
    <m/>
    <m/>
    <s v="Management Janji"/>
    <s v="2026-08-20 08:00:00 | M Janji : (19/08/2026) jam Pasang : 09:00 Note : hubungi pelanggan jika ingin kelokasi"/>
    <s v="FCC"/>
    <s v="18-08-2026 08:26:25"/>
    <d v="2026-08-20T08:00:00"/>
    <m/>
    <s v="SURVEY_NEW_MANJA"/>
    <s v="KPP"/>
    <s v="NO ADDON"/>
    <m/>
    <s v="MIE - SEND SURVEY"/>
    <s v="HSI Bisnis Promo HUT Telkom PSB 70% - 100 Mbps"/>
    <s v="INDIBIZ"/>
    <m/>
    <m/>
    <d v="2026-08-20T08:00:00"/>
    <s v="2026-08-20 08:00:00 | M Janji : (19/08/2026) jam Pasang : 09:00 Note : hubungi pelanggan jika ingin kelokasi"/>
    <m/>
    <m/>
    <m/>
    <e v="#NUM!"/>
    <e v="#NUM!"/>
    <x v="0"/>
  </r>
  <r>
    <n v="2681"/>
    <n v="1002516387"/>
    <n v="3"/>
    <x v="7"/>
    <n v="4"/>
    <s v="KUDUS"/>
    <s v="PATI"/>
    <s v="PAT"/>
    <s v="REG"/>
    <s v="AO"/>
    <x v="0"/>
    <s v="1P INET"/>
    <s v="Completed (PS)"/>
    <s v="RBS-Regional 3"/>
    <d v="2026-08-09T10:52:56"/>
    <d v="2026-08-09T19:13:50"/>
    <n v="69361769"/>
    <m/>
    <n v="142551119471"/>
    <s v="SPBU 4459128 PATI"/>
    <s v="ODP-PAT-FN/038 FN/D03/038.01"/>
    <s v="WO061308114"/>
    <m/>
    <m/>
    <m/>
    <n v="110.98999000000001"/>
    <n v="-6.781517"/>
    <s v="|MC60040|MYIA-052831325991/POI/Danang Susilo/089670471853/ptbumirejoenergibersama@gmail.com"/>
    <s v="MYIB_ASSISTANT"/>
    <m/>
    <m/>
    <m/>
    <m/>
    <m/>
    <m/>
    <m/>
    <m/>
    <s v="Management Janji"/>
    <s v="2026-08-10 08:00:00 | M Janji : (10/08/2026) jam Pasang : 09:00 Note : hubungi pelanggan jika ingin kelokasi"/>
    <s v="FCC"/>
    <d v="2026-09-08T10:54:43"/>
    <d v="2026-08-10T08:00:00"/>
    <m/>
    <s v="PS"/>
    <s v="PAT"/>
    <s v="NO ADDON"/>
    <n v="20260809"/>
    <s v="Completed"/>
    <s v="HSI Bisnis Promo HUT Telkom PSB 70% - 50 Mbps"/>
    <s v="INDIBIZ"/>
    <m/>
    <m/>
    <d v="2026-08-10T08:00:00"/>
    <s v="2026-08-10 08:00:00 | M Janji : (10/08/2026) jam Pasang : 09:00 Note : hubungi pelanggan jika ingin kelokasi"/>
    <n v="2026"/>
    <n v="8"/>
    <n v="9"/>
    <d v="2026-08-09T00:00:00"/>
    <n v="-1.3333333333357587"/>
    <x v="1"/>
  </r>
  <r>
    <n v="2682"/>
    <n v="1002514892"/>
    <n v="3"/>
    <x v="3"/>
    <n v="5"/>
    <s v="SBY UTARA"/>
    <s v="LAMONGAN"/>
    <s v="LMG"/>
    <s v="REG"/>
    <s v="AO"/>
    <x v="0"/>
    <m/>
    <s v="Completed (PS)"/>
    <s v="RBS-Regional 3"/>
    <d v="2026-08-07T14:43:55"/>
    <d v="2026-08-08T15:19:45"/>
    <n v="69360904"/>
    <m/>
    <n v="152433910087"/>
    <s v="FavlQc Coffeeshop"/>
    <s v="ODP-LMG-FU/24"/>
    <s v="WO061183507"/>
    <m/>
    <m/>
    <m/>
    <n v="112.32563810000001"/>
    <n v="-7.1735312000000002"/>
    <s v="|MC70134|/FavlQc Coffeeshop/0851-9117-4029/favlqc.coffeeshop@gmail.com/HSI Bisnis Promo HUT Telkom (1:1) 300 Mbps (Rp 1.130.000) PSB Rp 150.000/ELSIA MULYANDREKA/RT/RW 011/003 Dsn. Megarih, Ds. Kedungmegarih, Kec. Kembangbahu, Kab. Lamongan, Jawa Timur 62"/>
    <s v="Sales Force DBS"/>
    <m/>
    <m/>
    <m/>
    <m/>
    <m/>
    <m/>
    <m/>
    <m/>
    <s v="Management Janji"/>
    <s v="2026-08-08 13:00:00|M Janji : (08/08/026) jam Pasang : 09:00 Note : hubungi pelanggan jika ingin kelokasi|40900827|MYDITA"/>
    <s v="FCC"/>
    <d v="2026-07-08T14:56:06"/>
    <d v="2026-08-08T13:00:00"/>
    <m/>
    <s v="PS"/>
    <s v="LMG"/>
    <s v="NO ADDON"/>
    <n v="20260808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08T13:00:00"/>
    <s v="2026-08-08 13:00:00|M Janji : (08/08/026) jam Pasang : 09:00 Note : hubungi pelanggan jika ingin kelokasi|40900827|MYDITA"/>
    <n v="2026"/>
    <n v="8"/>
    <n v="8"/>
    <d v="2026-08-08T00:00:00"/>
    <n v="-0.54166666666424135"/>
    <x v="1"/>
  </r>
  <r>
    <n v="2683"/>
    <n v="1002533011"/>
    <n v="3"/>
    <x v="0"/>
    <n v="5"/>
    <s v="MATARAM"/>
    <s v="LOMBOK BARAT TENGAH"/>
    <s v="PRY"/>
    <s v="REG"/>
    <s v="AO"/>
    <x v="0"/>
    <s v="1P INET"/>
    <s v="MIE - SEND SURVEY"/>
    <s v="RBS-Regional 3"/>
    <d v="2026-08-18T12:47:56"/>
    <d v="2026-08-18T12:50:01"/>
    <n v="69368934"/>
    <m/>
    <n v="172603791621"/>
    <s v="SMPN 1 BATUKLIANG"/>
    <s v="ODP-PYA-FAN/16 FAN/D03/16.01"/>
    <s v="WO062002597"/>
    <m/>
    <m/>
    <m/>
    <n v="116.310684800517"/>
    <n v="-8.6132236364719095"/>
    <s v="|MC40242|MYIA-020924280653/POI/Nasipno spd/081803696771/nasipno@gmail.com"/>
    <s v="MYIB_ASSISTANT"/>
    <m/>
    <m/>
    <m/>
    <m/>
    <m/>
    <m/>
    <m/>
    <m/>
    <s v="Management Janji"/>
    <s v="2026-08-21 08:00:00 | Nama PIC : Nasipno No HP : 081803696771 Alt :  M Janji : 19 Augustus 2026 Jam Pasang : 08.00 - 13:00  NoteÃ‚Â :  hubungi terlebih dahulu sebelum kelokasi"/>
    <s v="FCC"/>
    <s v="18-08-2026 12:54:52"/>
    <d v="2026-08-21T08:00:00"/>
    <m/>
    <s v="SURVEY_NEW_MANJA"/>
    <s v="PRY"/>
    <s v="NO ADDON"/>
    <m/>
    <s v="MIE - SEND SURVEY"/>
    <s v="HSI Bisnis Promo HUT Telkom PSB 70% - 200 Mbps"/>
    <s v="INDIBIZ"/>
    <m/>
    <m/>
    <d v="2026-08-21T08:00:00"/>
    <s v="2026-08-21 08:00:00 | Nama PIC : Nasipno No HP : 081803696771 Alt :  M Janji : 19 Augustus 2026 Jam Pasang : 08.00 - 13:00  NoteÃ‚Â :  hubungi terlebih dahulu sebelum kelokasi"/>
    <m/>
    <m/>
    <m/>
    <e v="#NUM!"/>
    <e v="#NUM!"/>
    <x v="0"/>
  </r>
  <r>
    <n v="2684"/>
    <n v="1002514648"/>
    <n v="3"/>
    <x v="3"/>
    <n v="5"/>
    <s v="SBY UTARA"/>
    <s v="GRESIK"/>
    <s v="SDY"/>
    <s v="REG"/>
    <s v="AO"/>
    <x v="0"/>
    <s v="1P INET"/>
    <s v="102 | FOLLOW UP COMPLETED"/>
    <s v="RBS-Regional 3"/>
    <d v="2026-08-07T13:40:56"/>
    <d v="2026-08-11T09:29:56"/>
    <n v="69360788"/>
    <m/>
    <n v="152451212126"/>
    <s v="MTs.TARBIYATUS SHIBYAN"/>
    <s v="ODP-SDY-FB/72 FB/D10/72.01"/>
    <s v="WO061166709"/>
    <m/>
    <m/>
    <m/>
    <n v="112.47927222400899"/>
    <n v="-6.9733407813484698"/>
    <s v="MD|MYDB-20260806264530|DN00001/MN01735|MTs.TARBIYATUS SHIBYAN|085606961225"/>
    <s v="MYDIGIBIZPARTNER"/>
    <m/>
    <m/>
    <m/>
    <m/>
    <m/>
    <m/>
    <m/>
    <m/>
    <s v="Management Janji"/>
    <s v="2026-08-08 10:00:00 | telp :085606961225  alt : pagi / siang 08/08/2026 hub sebelum ke lokasi  "/>
    <s v="FCC"/>
    <d v="2026-07-08T13:54:50"/>
    <d v="2026-08-08T10:00:00"/>
    <s v="Kendala Pelanggan"/>
    <s v="REVOKE"/>
    <s v="SDY"/>
    <s v="NO ADDON"/>
    <m/>
    <s v="Follow Up Revoke Completed, New Order ID : SC1002519011"/>
    <s v="HSI Bisnis Promo HUT Telkom PSB 70% - 50 Mbps"/>
    <s v="INDIBIZ"/>
    <m/>
    <m/>
    <d v="2026-08-08T10:00:00"/>
    <s v="2026-08-08 10:00:00 | telp :085606961225  alt : pagi / siang 08/08/2026 hub sebelum ke lokasi  "/>
    <m/>
    <m/>
    <m/>
    <e v="#NUM!"/>
    <e v="#NUM!"/>
    <x v="0"/>
  </r>
  <r>
    <n v="2685"/>
    <n v="1002528612"/>
    <n v="3"/>
    <x v="1"/>
    <n v="5"/>
    <s v="KEDIRI"/>
    <s v="KEDIRI"/>
    <s v="PAE"/>
    <s v="REG"/>
    <s v="AO"/>
    <x v="0"/>
    <s v="1P INET"/>
    <s v="Completed (PS)"/>
    <s v="RBS-Regional 3"/>
    <d v="2026-08-15T15:49:57"/>
    <d v="2026-08-15T19:35:51"/>
    <n v="69367094"/>
    <m/>
    <n v="152639219500"/>
    <s v="KLINIK SEHAT TRADISIONAL 3"/>
    <s v="ODP-PAE-FP/24"/>
    <s v="WO061833574"/>
    <m/>
    <m/>
    <m/>
    <n v="112.210559906375"/>
    <n v="-7.7943408069003803"/>
    <s v="|MC20202|MYIA-009088038870/POI/ALI ROMANDHON/08213329614/kliniksehat1366@gmail.com"/>
    <s v="MYIB_ASSISTANT"/>
    <m/>
    <m/>
    <m/>
    <m/>
    <m/>
    <m/>
    <m/>
    <m/>
    <s v="Management Janji"/>
    <s v="2026-08-16 13:00:00 | Jam pemasangan : 12.00 Info Tambahan : Hubungi pelanggan dulu sebelum ke lokasi terimakasih "/>
    <s v="FCC"/>
    <s v="15-08-2026 15:54:49"/>
    <d v="2026-08-16T13:00:00"/>
    <m/>
    <s v="PS"/>
    <s v="PAE"/>
    <s v="NO ADDON"/>
    <n v="20260815"/>
    <s v="Completed"/>
    <s v="HSI Bisnis PSB 70% - 300 Mbps"/>
    <s v="INDIBIZ"/>
    <m/>
    <m/>
    <d v="2026-08-16T13:00:00"/>
    <s v="2026-08-16 13:00:00 | Jam pemasangan : 12.00 Info Tambahan : Hubungi pelanggan dulu sebelum ke lokasi terimakasih "/>
    <n v="2026"/>
    <n v="8"/>
    <n v="15"/>
    <d v="2026-08-15T00:00:00"/>
    <n v="-1.5416666666642413"/>
    <x v="1"/>
  </r>
  <r>
    <n v="2686"/>
    <n v="1002511781"/>
    <n v="3"/>
    <x v="0"/>
    <n v="5"/>
    <s v="KUPANG"/>
    <s v="MAUMERE"/>
    <s v="LRT"/>
    <s v="REG"/>
    <s v="AO"/>
    <x v="0"/>
    <m/>
    <s v="Completed (PS)"/>
    <s v="RBS-Regional 3"/>
    <d v="2026-08-06T10:28:50"/>
    <d v="2026-08-18T15:32:41"/>
    <n v="69359722"/>
    <m/>
    <n v="172509796584"/>
    <s v="CV NUBA DAI for BADAN PENANGGULANGAN BENCANA DAERAH KAB FLOTIM"/>
    <s v="ODP-LRT-FB/18"/>
    <s v="WO061097677"/>
    <m/>
    <m/>
    <m/>
    <n v="123.0191166"/>
    <n v="-8.3128781000000007"/>
    <s v="IBCARE-PI|CV NUBA DAI for BADAN PENANGGULANGAN BENCANA DAERAH KAB FLOTIM|MC40287|081237013406|bpbd_kab.flotim@yahoo.com|INDIBIZ 200 Mbps"/>
    <s v="Sales Force DBS"/>
    <m/>
    <m/>
    <m/>
    <m/>
    <m/>
    <m/>
    <m/>
    <m/>
    <s v="Management Janji"/>
    <s v="2026-08-08 08:00:00|Tanggal pemasangan: 6/08/2026 Jam pemasangan : pagi / siang Info Tambahan : Hubungi pelanggan dulu sebelum ke lokasi. terima kasih|40010577|MYDITA"/>
    <s v="FCC"/>
    <d v="2026-06-08T10:39:54"/>
    <d v="2026-08-08T08:00:00"/>
    <m/>
    <s v="PS"/>
    <s v="LRT"/>
    <s v="NETMONK"/>
    <n v="20260818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8T08:00:00"/>
    <s v="2026-08-08 08:00:00|Tanggal pemasangan: 6/08/2026 Jam pemasangan : pagi / siang Info Tambahan : Hubungi pelanggan dulu sebelum ke lokasi. terima kasih|40010577|MYDITA"/>
    <n v="2026"/>
    <n v="8"/>
    <n v="18"/>
    <d v="2026-08-18T00:00:00"/>
    <n v="9.6666666666642413"/>
    <x v="2"/>
  </r>
  <r>
    <n v="2687"/>
    <n v="1002514770"/>
    <n v="3"/>
    <x v="1"/>
    <n v="5"/>
    <s v="KEDIRI"/>
    <s v="KEDIRI"/>
    <s v="KDI"/>
    <s v="REG"/>
    <s v="AO"/>
    <x v="0"/>
    <s v="1P INET"/>
    <s v="Completed (PS)"/>
    <s v="RBS-Regional 3"/>
    <d v="2026-08-07T14:08:56"/>
    <d v="2026-08-08T13:34:45"/>
    <n v="69360847"/>
    <m/>
    <n v="152610241478"/>
    <s v="SPBU 54.641.45 PUTIH GAMPENGREJO"/>
    <s v="ODP-KDI-FAB/25 FAB/D01/25.01"/>
    <s v="WO061170111"/>
    <m/>
    <m/>
    <m/>
    <n v="112.01673869043501"/>
    <n v="-7.7782943481436098"/>
    <s v="MD|MYDB-20260807264644|DN00001/MN01011|SPBU 54.641.45 PUTIH GAMPENGREJO|08563511931"/>
    <s v="MYDIGIBIZPARTNER"/>
    <m/>
    <m/>
    <m/>
    <m/>
    <m/>
    <m/>
    <m/>
    <m/>
    <s v="Management Janji"/>
    <s v="2026-08-08 13:00:00 | Nama Pic : BP EDI No Hp Pic : 08563511931 Jam Pemasangan : 08:00 - 12.00 Tanggal Pemasangan : SABTU 08 AGUSTUS 2026 Info Tambahan : Hubungi pelanggan sebelum datang ke lokasi, terima kasih."/>
    <s v="FCC"/>
    <d v="2026-07-08T14:10:02"/>
    <d v="2026-08-08T13:00:00"/>
    <m/>
    <s v="PS"/>
    <s v="KDI"/>
    <s v="NO ADDON"/>
    <n v="20260808"/>
    <s v="Completed"/>
    <s v="HSI Bisnis Promo HUT Telkom PSB 70% - 50 Mbps"/>
    <s v="INDIBIZ"/>
    <m/>
    <m/>
    <d v="2026-08-08T13:00:00"/>
    <s v="2026-08-08 13:00:00 | Nama Pic : BP EDI No Hp Pic : 08563511931 Jam Pemasangan : 08:00 - 12.00 Tanggal Pemasangan : SABTU 08 AGUSTUS 2026 Info Tambahan : Hubungi pelanggan sebelum datang ke lokasi, terima kasih."/>
    <n v="2026"/>
    <n v="8"/>
    <n v="8"/>
    <d v="2026-08-08T00:00:00"/>
    <n v="-0.54166666666424135"/>
    <x v="1"/>
  </r>
  <r>
    <n v="2688"/>
    <n v="1002528826"/>
    <n v="3"/>
    <x v="1"/>
    <n v="5"/>
    <s v="MALANG"/>
    <s v="KEPANJEN"/>
    <s v="PGK"/>
    <s v="REG"/>
    <s v="AO"/>
    <x v="0"/>
    <s v="1P INET"/>
    <s v="Completed (PS)"/>
    <s v="RBS-Regional 3"/>
    <d v="2026-08-15T17:53:56"/>
    <d v="2026-08-16T15:09:10"/>
    <n v="69367187"/>
    <m/>
    <n v="152722205147"/>
    <s v="KEDAI EPI"/>
    <s v="ODP-PGK-FB/15 FB/D06/15.01"/>
    <s v="WO061839723"/>
    <m/>
    <m/>
    <m/>
    <n v="112.560414075851"/>
    <n v="-8.2565219327422898"/>
    <s v="MD|MYDB-20260814265311|SC20017/MC20200|KEDAI EPI|082330743067"/>
    <s v="MYDIGIBIZPARTNER"/>
    <m/>
    <m/>
    <m/>
    <m/>
    <m/>
    <m/>
    <m/>
    <m/>
    <s v="Management Janji"/>
    <s v="2026-08-16 15:00:00 | Nama PIC:  bp anto  No HP: 082330743067 Alt: Tanggal: 16/08/2026 Jam Pasang: Sore  Note: Hubungi sebelum ke lokasi, terimakasih. "/>
    <s v="FCC"/>
    <s v="15-08-2026 17:55:14"/>
    <d v="2026-08-16T15:00:00"/>
    <m/>
    <s v="PS"/>
    <s v="PGK"/>
    <s v="NO ADDON"/>
    <n v="20260816"/>
    <s v="Completed"/>
    <s v="HSI Bisnis Promo HUT Telkom PSB 70% - 300 Mbps"/>
    <s v="INDIBIZ"/>
    <m/>
    <m/>
    <d v="2026-08-16T15:00:00"/>
    <s v="2026-08-16 15:00:00 | Nama PIC:  bp anto  No HP: 082330743067 Alt: Tanggal: 16/08/2026 Jam Pasang: Sore  Note: Hubungi sebelum ke lokasi, terimakasih. "/>
    <n v="2026"/>
    <n v="8"/>
    <n v="16"/>
    <d v="2026-08-16T00:00:00"/>
    <n v="-0.625"/>
    <x v="1"/>
  </r>
  <r>
    <n v="2689"/>
    <n v="1002515473"/>
    <n v="3"/>
    <x v="3"/>
    <n v="5"/>
    <s v="MADURA"/>
    <s v="PAMEKASAN"/>
    <s v="ABT"/>
    <s v="REG"/>
    <s v="AO"/>
    <x v="0"/>
    <s v="1P INET"/>
    <s v="102 | FOLLOW UP COMPLETED"/>
    <s v="RBS-Regional 3"/>
    <d v="2026-08-07T18:38:56"/>
    <d v="2026-08-08T11:22:34"/>
    <n v="69361145"/>
    <m/>
    <n v="152429209473"/>
    <s v="TOKO MAKMUR ABADI"/>
    <s v="ODP-ABU-FD/07 FD/D01/07.01"/>
    <s v="WO061201018"/>
    <m/>
    <m/>
    <m/>
    <n v="113.653525225818"/>
    <n v="-6.8891921076257701"/>
    <s v="MD|MYDB-20260807264693|DN00001/MN00806|TOKO MAKMUR ABADI|08132834210"/>
    <s v="MYDIGIBIZPARTNER"/>
    <m/>
    <m/>
    <m/>
    <m/>
    <m/>
    <m/>
    <m/>
    <m/>
    <s v="Management Janji"/>
    <s v="2026-08-08 15:00:00 | M Janji : (08/08/026) jam Pasang : 09:00 Note : hubungi pelanggan jika ingin kelokasi"/>
    <s v="FCC"/>
    <d v="2026-07-08T18:39:49"/>
    <d v="2026-08-08T15:00:00"/>
    <s v="Kendala Pelanggan"/>
    <s v="REVOKE"/>
    <s v="ABT"/>
    <s v="NO ADDON"/>
    <m/>
    <s v="Follow Up Revoke Completed, New Order ID : SC1002515804"/>
    <s v="HSI Bisnis Promo HUT Telkom PSB 70% - 300 Mbps"/>
    <s v="INDIBIZ"/>
    <m/>
    <m/>
    <d v="2026-08-08T15:00:00"/>
    <s v="2026-08-08 15:00:00 | M Janji : (08/08/026) jam Pasang : 09:00 Note : hubungi pelanggan jika ingin kelokasi"/>
    <m/>
    <m/>
    <m/>
    <e v="#NUM!"/>
    <e v="#NUM!"/>
    <x v="0"/>
  </r>
  <r>
    <n v="2690"/>
    <n v="1002514403"/>
    <n v="3"/>
    <x v="1"/>
    <n v="5"/>
    <s v="KEDIRI"/>
    <s v="TRENGGALEK"/>
    <s v="TRE"/>
    <s v="REG"/>
    <s v="AO"/>
    <x v="0"/>
    <s v="1P INET"/>
    <s v="Completed (PS)"/>
    <s v="RBS-Regional 3"/>
    <d v="2026-08-07T11:43:57"/>
    <d v="2026-08-08T18:17:22"/>
    <n v="69360643"/>
    <m/>
    <n v="152608207744"/>
    <s v="SPBU 54.663.02 TRENGGALEK"/>
    <s v="ODP-TRE-FD/50 FD/D02/50.01"/>
    <s v="WO061152506"/>
    <m/>
    <m/>
    <m/>
    <n v="111.70748709175599"/>
    <n v="-8.0617793118047505"/>
    <s v="|MN02702|MYIA-001887223238/POI/TONI ARIYANTO/085335055883/toniariyanto130885@gmail.com"/>
    <s v="MYIB_ASSISTANT"/>
    <m/>
    <m/>
    <m/>
    <m/>
    <m/>
    <m/>
    <m/>
    <m/>
    <s v="Management Janji"/>
    <s v="2026-08-08 08:00:00 | Nama PIC : Bapak Toni  No HP : 085335055883 No Alternatif : - M Janji : 08/08/2026 Jam Pasang : Pagi NoteÃ‚Â :  Hubungi terlebih dahulu sebelum ke lokasi "/>
    <s v="FCC"/>
    <d v="2026-07-08T11:55:04"/>
    <d v="2026-08-08T08:00:00"/>
    <m/>
    <s v="PS"/>
    <s v="TRE"/>
    <s v="NO ADDON"/>
    <n v="20260808"/>
    <s v="Completed"/>
    <s v="HSI Bisnis Promo HUT Telkom PSB 70% - 50 Mbps"/>
    <s v="INDIBIZ"/>
    <m/>
    <m/>
    <d v="2026-08-08T08:00:00"/>
    <s v="2026-08-08 08:00:00 | Nama PIC : Bapak Toni  No HP : 085335055883 No Alternatif : - M Janji : 08/08/2026 Jam Pasang : Pagi NoteÃ‚Â :  Hubungi terlebih dahulu sebelum ke lokasi "/>
    <n v="2026"/>
    <n v="8"/>
    <n v="8"/>
    <d v="2026-08-08T00:00:00"/>
    <n v="-0.33333333333575865"/>
    <x v="1"/>
  </r>
  <r>
    <n v="2691"/>
    <n v="1002529693"/>
    <n v="3"/>
    <x v="1"/>
    <n v="5"/>
    <s v="MALANG"/>
    <s v="KEPANJEN"/>
    <s v="KLJ"/>
    <s v="REG"/>
    <s v="AO"/>
    <x v="0"/>
    <s v="1P INET"/>
    <s v="Completed (PS)"/>
    <s v="RBS-Regional 3"/>
    <d v="2026-08-16T13:47:57"/>
    <d v="2026-08-18T17:39:07"/>
    <n v="69367540"/>
    <m/>
    <n v="152703903571"/>
    <s v="DÃ¢â‚¬â„¢Kost Ortu W"/>
    <s v="ODP-KLJ-FCA/138 FCA/D11/138.01"/>
    <s v="WO061879222"/>
    <m/>
    <m/>
    <m/>
    <n v="112.61200426668201"/>
    <n v="-7.9450593526609099"/>
    <s v="|MN00814|MYIA-078779355425/POI/Wandoyo/081231562018/traknuswandoyo@gmail.com"/>
    <s v="MYIB_ASSISTANT"/>
    <m/>
    <m/>
    <m/>
    <m/>
    <m/>
    <m/>
    <m/>
    <m/>
    <s v="Management Janji"/>
    <s v="2026-08-17 13:00:00 | Nama PIC : bapak Wandoyo No HP : 081231562018 Alt :  M Janji : (SENIN/17/AGUSTUS/2026) jam Pasang : 09:00 Note : hubungi pelanggan jika ingin kelokasi"/>
    <s v="FCC"/>
    <s v="16-08-2026 13:54:56"/>
    <d v="2026-08-17T13:00:00"/>
    <m/>
    <s v="PS"/>
    <s v="KLJ"/>
    <s v="NO ADDON"/>
    <n v="20260818"/>
    <s v="Completed"/>
    <s v="HSI Bisnis Promo HUT Telkom PSB 70% - 150 Mbps"/>
    <s v="INDIBIZ"/>
    <m/>
    <m/>
    <d v="2026-08-17T13:00:00"/>
    <s v="2026-08-17 13:00:00 | Nama PIC : bapak Wandoyo No HP : 081231562018 Alt :  M Janji : (SENIN/17/AGUSTUS/2026) jam Pasang : 09:00 Note : hubungi pelanggan jika ingin kelokasi"/>
    <n v="2026"/>
    <n v="8"/>
    <n v="18"/>
    <d v="2026-08-18T00:00:00"/>
    <n v="0.45833333333575865"/>
    <x v="1"/>
  </r>
  <r>
    <n v="2692"/>
    <n v="1002512195"/>
    <n v="3"/>
    <x v="5"/>
    <n v="5"/>
    <s v="DENPASAR"/>
    <s v="JIMBARAN"/>
    <s v="JBR"/>
    <s v="REG"/>
    <s v="AO"/>
    <x v="0"/>
    <m/>
    <s v="102 | FOLLOW UP COMPLETED"/>
    <s v="RBS-Regional 3"/>
    <d v="2026-08-06T12:04:53"/>
    <d v="2026-08-09T13:57:39"/>
    <n v="69359907"/>
    <m/>
    <n v="172415798690"/>
    <s v="VILLA SAHADEWA 78"/>
    <s v="ODP-JBR-FY/16"/>
    <s v="WO061186402"/>
    <m/>
    <m/>
    <m/>
    <n v="115.1409503"/>
    <n v="-8.8218001000000008"/>
    <s v="|MN02545|/CP IBU RINA/087840078118-087761045108/indorachel@gmail.com"/>
    <s v="Sales Force DBS"/>
    <m/>
    <m/>
    <m/>
    <m/>
    <m/>
    <m/>
    <m/>
    <m/>
    <s v="Management Janji"/>
    <s v="2026-08-08 13:00:00|Jam pemasangan : 12.00 Info Tambahan : Hubungi pelanggan dulu sebelum ke lokasi terimakasih  |40951378|MYDITA"/>
    <s v="FCC"/>
    <d v="2026-06-08T12:10:32"/>
    <d v="2026-08-08T13:00:00"/>
    <m/>
    <s v="REVOKE"/>
    <s v="JBR"/>
    <s v="NO ADDON"/>
    <m/>
    <s v="Follow Up Revoke Completed, New Order ID : SC1002516512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08T13:00:00"/>
    <s v="2026-08-08 13:00:00|Jam pemasangan : 12.00 Info Tambahan : Hubungi pelanggan dulu sebelum ke lokasi terimakasih  |40951378|MYDITA"/>
    <m/>
    <m/>
    <m/>
    <e v="#NUM!"/>
    <e v="#NUM!"/>
    <x v="0"/>
  </r>
  <r>
    <n v="2693"/>
    <n v="1002519473"/>
    <n v="3"/>
    <x v="6"/>
    <n v="5"/>
    <s v="SIDOARJO"/>
    <s v="INNER - JATIM TIMUR"/>
    <s v="TUN"/>
    <s v="REG"/>
    <s v="AO"/>
    <x v="0"/>
    <m/>
    <s v="MIA - INVALID SURVEY"/>
    <s v="RBS-Regional 3"/>
    <d v="2026-08-11T11:17:30"/>
    <d v="2026-08-12T09:53:39"/>
    <n v="69363119"/>
    <m/>
    <n v="152327226347"/>
    <s v="SD MUHAMMADIYAH 2 TULANGAN"/>
    <s v="ODP-TUN-FX/24"/>
    <s v="WO061532655"/>
    <m/>
    <m/>
    <m/>
    <n v="112.64730691909701"/>
    <n v="-7.4741363238329699"/>
    <s v="|MN01572|/SD MUHAMMADIYAH 2 TULANGAN/WINBACK 2.0 HSI B2B (1:1) 50MBPS 355RB PSB DISC 70%/sekolahkreatifsdmuda@gmail.com/MUKHAMAD NUR AZIZ/81231441670"/>
    <s v="Sales Force DBS"/>
    <m/>
    <m/>
    <m/>
    <m/>
    <m/>
    <m/>
    <m/>
    <m/>
    <s v="Management Janji"/>
    <s v="2026-08-12 15:00:00|Nama PIC : BAPAK AZIZ No HP : 081231441670 Alt :  M Janji : (RABU/12/AGUSTUS/2026) jam Pasang : 09:00 Note : hubungi pelanggan jika ingin kelokasi|40961371|MYDITA"/>
    <s v="FCC"/>
    <d v="2026-11-08T11:40:03"/>
    <d v="2026-08-12T15:00:00"/>
    <m/>
    <s v="SURVEY_NEW_MANJA"/>
    <s v="TUN"/>
    <s v="NO ADDON"/>
    <m/>
    <s v="MIE - INVALID SURVEY - ODP Jauh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2T15:00:00"/>
    <s v="2026-08-12 15:00:00|Nama PIC : BAPAK AZIZ No HP : 081231441670 Alt :  M Janji : (RABU/12/AGUSTUS/2026) jam Pasang : 09:00 Note : hubungi pelanggan jika ingin kelokasi|40961371|MYDITA"/>
    <m/>
    <m/>
    <m/>
    <e v="#NUM!"/>
    <e v="#NUM!"/>
    <x v="0"/>
  </r>
  <r>
    <n v="2694"/>
    <n v="1002525242"/>
    <n v="3"/>
    <x v="7"/>
    <n v="4"/>
    <s v="SOLO"/>
    <s v="BOYOLALI"/>
    <s v="BYL"/>
    <s v="REG"/>
    <s v="AO"/>
    <x v="0"/>
    <s v="1P INET"/>
    <s v="Completed (PS)"/>
    <s v="RBS-Regional 3"/>
    <d v="2026-08-13T19:07:56"/>
    <d v="2026-08-14T13:59:51"/>
    <n v="69365536"/>
    <m/>
    <n v="143553212617"/>
    <s v="SPPG Boyolali Gladagsari Kaligentong"/>
    <s v="ODP-BYL-FH/144"/>
    <s v="WO061703358"/>
    <m/>
    <m/>
    <m/>
    <n v="110.542330741882"/>
    <n v="-7.4500391527858998"/>
    <s v="|MN00372|MYIA-061998966550/POI/Kukuh Nurcahyo/085900032123/sppggladagsarikaligentong@gmail.com"/>
    <s v="MYIB_ASSISTANT"/>
    <m/>
    <m/>
    <m/>
    <m/>
    <m/>
    <m/>
    <m/>
    <m/>
    <s v="Management Janji"/>
    <s v="2026-08-15 08:00:00 | Nama Pic : BP KUKUH No Hp Pic : 085900032123 Jam Pemasangan : 08:00 - 12.00 Tanggal Pemasangan : JUMAT 14 AGUSTUS 2026 Info Tambahan : Hubungi pelanggan sebelum datang ke lokasi"/>
    <s v="FCC"/>
    <s v="13-08-2026 19:10:02"/>
    <d v="2026-08-15T08:00:00"/>
    <m/>
    <s v="PS"/>
    <s v="BYL"/>
    <s v="NO ADDON"/>
    <n v="20260814"/>
    <s v="Completed"/>
    <s v="HSI Bisnis Promo HUT Telkom PSB 70% - 100 Mbps Dual Band"/>
    <s v="INDIBIZ"/>
    <m/>
    <m/>
    <d v="2026-08-15T08:00:00"/>
    <s v="2026-08-15 08:00:00 | Nama Pic : BP KUKUH No Hp Pic : 085900032123 Jam Pemasangan : 08:00 - 12.00 Tanggal Pemasangan : JUMAT 14 AGUSTUS 2026 Info Tambahan : Hubungi pelanggan sebelum datang ke lokasi"/>
    <n v="2026"/>
    <n v="8"/>
    <n v="14"/>
    <d v="2026-08-14T00:00:00"/>
    <n v="-1.3333333333357587"/>
    <x v="1"/>
  </r>
  <r>
    <n v="2695"/>
    <n v="1002508987"/>
    <n v="3"/>
    <x v="3"/>
    <n v="5"/>
    <s v="MADURA"/>
    <s v="BANGKALAN"/>
    <s v="KML"/>
    <s v="REG"/>
    <s v="AO"/>
    <x v="0"/>
    <m/>
    <s v="CANCEL COMPLETED"/>
    <s v="RBS-Regional 3"/>
    <d v="2026-08-04T15:44:12"/>
    <d v="2026-08-07T15:48:56"/>
    <n v="69358464"/>
    <m/>
    <n v="152436204011"/>
    <s v="Toko Santriawan UTM"/>
    <s v="ODP-KML-FF/47"/>
    <m/>
    <m/>
    <m/>
    <m/>
    <n v="112.7226233"/>
    <n v="-7.1128659000000001"/>
    <s v="|MN02600|/Toko Santriawan UTM/HSI Bisnis Promo HUT Telkom (1:1) 50 Mbps (Rp 355.000) PSB Rp 150.000/087892187243/oohppp858@gmail.com/Salman Al Farisi/-7.12603,112.7242751,769/Jln. Raya Telang GG 2 ,Kama Bangkalan"/>
    <s v="Sales Force DBS"/>
    <m/>
    <m/>
    <m/>
    <m/>
    <m/>
    <m/>
    <m/>
    <m/>
    <m/>
    <m/>
    <m/>
    <d v="2026-04-08T15:55:14"/>
    <m/>
    <m/>
    <s v="REJECT_FCC"/>
    <s v="KML"/>
    <s v="NO ADDON"/>
    <m/>
    <s v="DECLINE : Decline - Batal Order SOPHAN SOPYAN 40900827|MYDITA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m/>
    <m/>
    <m/>
    <m/>
    <m/>
    <e v="#NUM!"/>
    <e v="#NUM!"/>
    <x v="0"/>
  </r>
  <r>
    <n v="2696"/>
    <n v="1002527049"/>
    <n v="3"/>
    <x v="7"/>
    <n v="4"/>
    <s v="KUDUS"/>
    <s v="PURWODADI"/>
    <s v="WRO"/>
    <s v="REG"/>
    <s v="AO"/>
    <x v="0"/>
    <m/>
    <s v="Completed (PS)"/>
    <s v="RBS-Regional 3"/>
    <d v="2026-08-14T16:01:19"/>
    <d v="2026-08-15T09:18:58"/>
    <n v="69362839"/>
    <m/>
    <n v="142509107252"/>
    <s v="SMP PLUS MAMBAUS SHOLIHIN"/>
    <s v="ODP-WRO-FK/112"/>
    <s v="WO061767943"/>
    <m/>
    <m/>
    <m/>
    <n v="111.14060000000001"/>
    <n v="-7.1637199999999996"/>
    <s v="|MN00410|MYIA-031124116376/POI/ADIB BURROCHMAN/081336938046/smpplusmambaussholihin2019@gmail.com"/>
    <s v="Amex"/>
    <m/>
    <m/>
    <m/>
    <m/>
    <m/>
    <m/>
    <m/>
    <m/>
    <s v="Management Janji"/>
    <s v="2026-08-12 08:00:00 | M Janji : (12/08/2026)  jam Pasang : 09:00  Note : hubungi pelanggan jika ingin kelokasi  "/>
    <s v="FCC"/>
    <s v="14-08-2026 16:10:01"/>
    <m/>
    <m/>
    <s v="PS"/>
    <s v="WRO"/>
    <s v="NO ADDON"/>
    <n v="2026081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4T07:00:00"/>
    <s v="2026-08-12 08:00:00 | M Janji : (12/08/2026)  jam Pasang : 09:00  Note : hubungi pelanggan jika ingin kelokasi  "/>
    <n v="2026"/>
    <n v="8"/>
    <n v="15"/>
    <d v="2026-08-15T00:00:00"/>
    <n v="0.70833333333575865"/>
    <x v="1"/>
  </r>
  <r>
    <n v="2697"/>
    <n v="1002524252"/>
    <n v="3"/>
    <x v="2"/>
    <n v="4"/>
    <s v="MAGELANG"/>
    <s v="KEBUMEN"/>
    <s v="KTW"/>
    <s v="REG"/>
    <s v="AO"/>
    <x v="0"/>
    <s v="1P INET"/>
    <s v="Completed (PS)"/>
    <s v="RBS-Regional 3"/>
    <d v="2026-08-13T13:25:56"/>
    <d v="2026-08-14T11:33:59"/>
    <n v="69365150"/>
    <m/>
    <n v="141176104629"/>
    <s v="SMP IT AL FURQAN AMBAL"/>
    <s v="ODP-KTW-FAD/056 FAD/D03/056.01"/>
    <s v="WO061669804"/>
    <m/>
    <m/>
    <m/>
    <n v="109.7312804"/>
    <n v="-7.7212239999999897"/>
    <s v="|MN00664|MYIA-026012716239/POI/Meilia Puspita Utama/0895325669755/meiliapuspitautama@gmail.com"/>
    <s v="MYIB_ASSISTANT"/>
    <m/>
    <m/>
    <m/>
    <m/>
    <m/>
    <m/>
    <m/>
    <m/>
    <s v="Management Janji"/>
    <s v="2026-08-14 13:00:00 | Nama Pic : IBU MEILIA No Hp Pic : 0895325669755 Jam Pemasangan : 08:00 - 12.00 Tanggal Pemasangan : JUMAT 14 AGUSTUS 2026 Info Tambahan : Hubungi pelanggan sebelum datang ke lokasi"/>
    <s v="FCC"/>
    <s v="13-08-2026 13:39:51"/>
    <d v="2026-08-14T13:00:00"/>
    <m/>
    <s v="PS"/>
    <s v="KTW"/>
    <s v="NO ADDON"/>
    <n v="20260814"/>
    <s v="Completed"/>
    <s v="HSI Bisnis Promo HUT Telkom PSB 70% - 150 Mbps"/>
    <s v="INDIBIZ"/>
    <m/>
    <m/>
    <d v="2026-08-14T13:00:00"/>
    <s v="2026-08-14 13:00:00 | Nama Pic : IBU MEILIA No Hp Pic : 0895325669755 Jam Pemasangan : 08:00 - 12.00 Tanggal Pemasangan : JUMAT 14 AGUSTUS 2026 Info Tambahan : Hubungi pelanggan sebelum datang ke lokasi"/>
    <n v="2026"/>
    <n v="8"/>
    <n v="14"/>
    <d v="2026-08-14T00:00:00"/>
    <n v="-0.54166666666424135"/>
    <x v="1"/>
  </r>
  <r>
    <n v="2698"/>
    <n v="1002510416"/>
    <n v="3"/>
    <x v="5"/>
    <n v="5"/>
    <s v="DENPASAR"/>
    <s v="JIMBARAN"/>
    <s v="JBR"/>
    <s v="REG"/>
    <s v="AO"/>
    <x v="0"/>
    <m/>
    <s v="QC MIA - INVALID QUALITY CONTROL MIA"/>
    <s v="RBS-Regional 3"/>
    <d v="2026-08-05T12:46:36"/>
    <d v="2026-08-12T18:56:22"/>
    <n v="69359109"/>
    <m/>
    <n v="172415798687"/>
    <s v="VILLA SAHADEWA 78"/>
    <s v="ODP-JBR-FY/14"/>
    <m/>
    <m/>
    <m/>
    <m/>
    <n v="115.140953236957"/>
    <n v="-8.8217404720708608"/>
    <s v="|MN02545|/PIC DIAH ADE JUNIARTI/087840078118-087761045108/indorachel@gmail.com"/>
    <s v="Sales Force DBS"/>
    <m/>
    <m/>
    <m/>
    <m/>
    <m/>
    <m/>
    <m/>
    <m/>
    <m/>
    <m/>
    <m/>
    <d v="2026-05-08T12:55:33"/>
    <m/>
    <m/>
    <s v="QC1"/>
    <s v="JBR"/>
    <s v="NO ADDON"/>
    <m/>
    <s v="QC MIA - INVALID QUALITY CONTROL MIA - Foto Dokumen Usaha Tidak Valid - Lampirkan dokumen NIB/SIUP/IUMK/SKU atas nama usaha t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m/>
    <m/>
    <m/>
    <m/>
    <m/>
    <e v="#NUM!"/>
    <e v="#NUM!"/>
    <x v="0"/>
  </r>
  <r>
    <n v="2699"/>
    <n v="1002515891"/>
    <n v="3"/>
    <x v="1"/>
    <n v="5"/>
    <s v="KEDIRI"/>
    <s v="TULUNGAGUNG"/>
    <s v="TUL"/>
    <s v="REG"/>
    <s v="AO"/>
    <x v="0"/>
    <s v="1P INET"/>
    <s v="Completed (PS)"/>
    <s v="RBS-Regional 3"/>
    <d v="2026-08-08T12:40:56"/>
    <d v="2026-08-10T10:01:11"/>
    <n v="69361430"/>
    <m/>
    <n v="152606246406"/>
    <s v="UD. HARMI SULISTYORINI (SPBU Pertamina 54.662.26)"/>
    <s v="ODP-TUL-FN/89 FN/D04/89.01"/>
    <s v="WO061256141"/>
    <m/>
    <m/>
    <m/>
    <n v="111.87668556195"/>
    <n v="-8.0668669997057592"/>
    <s v="|MN02702|MYIA-008536462857/POI/FIANA MARZANU/08578578102/spbubsgroup26@gmail.com"/>
    <s v="MYIB_ASSISTANT"/>
    <m/>
    <m/>
    <m/>
    <m/>
    <m/>
    <m/>
    <m/>
    <m/>
    <s v="Management Janji"/>
    <s v="2026-08-09 13:00:00 | Nama Pic : bp FIANA MARZANU No Hp Pic : 085785781025 No alt : - Jam Pemasangan : pagi  Tanggal Pemasangan : 9 Agustus 2026"/>
    <s v="FCC"/>
    <d v="2026-08-08T12:55:02"/>
    <d v="2026-08-09T13:00:00"/>
    <m/>
    <s v="PS"/>
    <s v="TUL"/>
    <s v="NO ADDON"/>
    <n v="20260810"/>
    <s v="Completed"/>
    <s v="HSI Bisnis Promo HUT Telkom PSB 70% - 50 Mbps"/>
    <s v="INDIBIZ"/>
    <m/>
    <m/>
    <d v="2026-08-09T13:00:00"/>
    <s v="2026-08-09 13:00:00 | Nama Pic : bp FIANA MARZANU No Hp Pic : 085785781025 No alt : - Jam Pemasangan : pagi  Tanggal Pemasangan : 9 Agustus 2026"/>
    <n v="2026"/>
    <n v="8"/>
    <n v="10"/>
    <d v="2026-08-10T00:00:00"/>
    <n v="0.45833333333575865"/>
    <x v="1"/>
  </r>
  <r>
    <n v="2700"/>
    <n v="1002529691"/>
    <n v="3"/>
    <x v="4"/>
    <n v="4"/>
    <s v="PEKALONGAN"/>
    <s v="BREBES"/>
    <s v="BKA"/>
    <s v="REG"/>
    <s v="AO"/>
    <x v="0"/>
    <m/>
    <s v="Completed (PS)"/>
    <s v="RBS-Regional 3"/>
    <d v="2026-08-16T13:47:25"/>
    <d v="2026-08-16T14:28:46"/>
    <n v="69366784"/>
    <m/>
    <n v="142205105761"/>
    <s v="Brilink cipelem"/>
    <s v="ODP-BKA-FJ/083"/>
    <s v="WO061879806"/>
    <m/>
    <m/>
    <m/>
    <n v="108.943833542327"/>
    <n v="-6.9124891086698801"/>
    <s v="MD|MYDB-20260815265461|EC50002/MC50042|Brilink cipelem|083160111643"/>
    <s v="MYDIGIBIZPARTNER"/>
    <m/>
    <m/>
    <m/>
    <m/>
    <m/>
    <m/>
    <m/>
    <m/>
    <s v="Management Janji"/>
    <s v="2026-08-16 08:00:00 | Tanggal pemasangan: 16/08/2026  Jam pemasangan : pagi / siang  Info Tambahan : Hubungi pelanggan dulu sebelum ke lokasi  terima kasih."/>
    <s v="FCC"/>
    <s v="16-08-2026 13:54:56"/>
    <m/>
    <m/>
    <s v="PS"/>
    <s v="BKA"/>
    <s v="NO ADDON"/>
    <n v="20260816"/>
    <s v="Completed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d v="2026-08-16T07:00:00"/>
    <s v="2026-08-16 08:00:00 | Tanggal pemasangan: 16/08/2026  Jam pemasangan : pagi / siang  Info Tambahan : Hubungi pelanggan dulu sebelum ke lokasi  terima kasih."/>
    <n v="2026"/>
    <n v="8"/>
    <n v="16"/>
    <d v="2026-08-16T00:00:00"/>
    <n v="-0.29166666666424135"/>
    <x v="1"/>
  </r>
  <r>
    <n v="2701"/>
    <n v="1002509901"/>
    <n v="3"/>
    <x v="3"/>
    <n v="5"/>
    <s v="SBY UTARA"/>
    <s v="GRESIK"/>
    <s v="BPG"/>
    <s v="REG"/>
    <s v="AO"/>
    <x v="0"/>
    <s v="1P INET"/>
    <s v="Completed (PS)"/>
    <s v="RBS-Regional 3"/>
    <d v="2026-08-05T10:08:57"/>
    <d v="2026-08-05T18:34:30"/>
    <n v="69358863"/>
    <m/>
    <n v="152443206746"/>
    <s v="toko wati"/>
    <s v="ODP-BPG-FE/12 FE/D03/12.01"/>
    <s v="WO060958253"/>
    <m/>
    <m/>
    <m/>
    <n v="112.499221153557"/>
    <n v="-7.2514319732109804"/>
    <s v="MD|MYDB-20260804264336|DN00001/MN00018|toko wati|087838502855"/>
    <s v="MYDIGIBIZPARTNER"/>
    <m/>
    <m/>
    <m/>
    <m/>
    <m/>
    <m/>
    <m/>
    <m/>
    <s v="Management Janji"/>
    <s v="2026-08-06 08:00:00 | Waktu pemasnagan : 06 Agustus 2026 Jam pemasangan : 08.00 - 12.00 Mohon hubungi pelanggan sebelum ke lokasi  Terima kasih"/>
    <s v="FCC"/>
    <d v="2026-05-08T10:09:56"/>
    <d v="2026-08-06T08:00:00"/>
    <m/>
    <s v="PS"/>
    <s v="BPG"/>
    <s v="NO ADDON"/>
    <n v="20260805"/>
    <s v="Completed"/>
    <s v="HSI Bisnis Promo HUT Telkom PSB 70% - 150 Mbps"/>
    <s v="INDIBIZ"/>
    <m/>
    <m/>
    <d v="2026-08-06T08:00:00"/>
    <s v="2026-08-06 08:00:00 | Waktu pemasnagan : 06 Agustus 2026 Jam pemasangan : 08.00 - 12.00 Mohon hubungi pelanggan sebelum ke lokasi  Terima kasih"/>
    <n v="2026"/>
    <n v="8"/>
    <n v="5"/>
    <d v="2026-08-05T00:00:00"/>
    <n v="-1.3333333333357587"/>
    <x v="1"/>
  </r>
  <r>
    <n v="2702"/>
    <n v="1002509255"/>
    <n v="3"/>
    <x v="2"/>
    <n v="4"/>
    <s v="MAGELANG"/>
    <s v="WONOSOBO"/>
    <s v="WOS"/>
    <s v="REG"/>
    <s v="AO"/>
    <x v="0"/>
    <m/>
    <s v="FCC - HD1A - PROGRESS"/>
    <s v="RBS-Regional 3"/>
    <d v="2026-08-04T16:48:13"/>
    <d v="2026-08-04T16:49:14"/>
    <n v="69358594"/>
    <m/>
    <n v="141373127388"/>
    <s v="Sikembang Glamping"/>
    <m/>
    <m/>
    <m/>
    <m/>
    <m/>
    <n v="109.970172317775"/>
    <n v="-7.3364796434300503"/>
    <s v="AMRBS ; 402717 ; AMEX ; WIRA ; TREG3 ; MAGELANG ; 1S HSI BISNIS  300 Mbps ; Sony 082220777701; Sonicahyadi0806@gmail.com"/>
    <s v="Amex"/>
    <m/>
    <m/>
    <m/>
    <m/>
    <m/>
    <m/>
    <m/>
    <m/>
    <m/>
    <m/>
    <m/>
    <d v="2026-04-08T16:55:27"/>
    <m/>
    <m/>
    <s v="FCC"/>
    <s v="WOS"/>
    <s v="NO ADDON"/>
    <m/>
    <s v="MYDITA RBS - HD1A - PROGRESS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m/>
    <m/>
    <m/>
    <m/>
    <m/>
    <e v="#NUM!"/>
    <e v="#NUM!"/>
    <x v="0"/>
  </r>
  <r>
    <n v="2703"/>
    <n v="1002519528"/>
    <n v="3"/>
    <x v="6"/>
    <n v="5"/>
    <s v="SIDOARJO"/>
    <s v="PASURUAN"/>
    <s v="PWS"/>
    <s v="REG"/>
    <s v="AO"/>
    <x v="0"/>
    <s v="1P INET"/>
    <s v="OSS - FALLOUT"/>
    <s v="RBS-Regional 3"/>
    <d v="2026-08-11T11:25:56"/>
    <d v="2026-08-13T14:32:03"/>
    <n v="69363135"/>
    <m/>
    <n v="152740208090"/>
    <s v="SPBU Pertamina 54.671.04 / CV. SEMBILAN SEMBILAN TUBAN PERDANA"/>
    <s v="ODP-PWS-FL/50 FL/D04/50.01"/>
    <s v="WO061480526"/>
    <m/>
    <m/>
    <m/>
    <n v="112.7279127"/>
    <n v="-7.7418033999999896"/>
    <s v="|MN00398|MYIA-073765090162/POI/HANDINI RATIH SURYORINI/081329046359/holding99tuban@gmail.com"/>
    <s v="MYIB_ASSISTANT"/>
    <m/>
    <m/>
    <m/>
    <m/>
    <m/>
    <m/>
    <m/>
    <m/>
    <s v="Management Janji"/>
    <s v="2026-08-12 08:00:00 | telp : 081329046359 alt :  M Janji : (12/08/2026) jam Pasang :pagi / siang  Note : hubungi pelanggan jika ingin kelokasi"/>
    <s v="FCC"/>
    <d v="2026-11-08T11:40:03"/>
    <d v="2026-08-12T08:00:00"/>
    <s v="Kendala Pelanggan"/>
    <s v="FO_WFM"/>
    <s v="PWS"/>
    <s v="NO ADDON"/>
    <m/>
    <s v="Provisioning Failed|WFM|INF009036796|CANCEL PELANGGAN"/>
    <s v="HSI Bisnis Promo HUT Telkom PSB 70% - 50 Mbps"/>
    <s v="INDIBIZ"/>
    <m/>
    <m/>
    <d v="2026-08-12T08:00:00"/>
    <s v="2026-08-12 08:00:00 | telp : 081329046359 alt :  M Janji : (12/08/2026) jam Pasang :pagi / siang  Note : hubungi pelanggan jika ingin kelokasi"/>
    <m/>
    <m/>
    <m/>
    <e v="#NUM!"/>
    <e v="#NUM!"/>
    <x v="0"/>
  </r>
  <r>
    <n v="2704"/>
    <n v="1002516335"/>
    <n v="3"/>
    <x v="3"/>
    <n v="5"/>
    <s v="MADURA"/>
    <s v="BANGKALAN"/>
    <s v="OMB"/>
    <s v="REG"/>
    <s v="AO"/>
    <x v="0"/>
    <s v="1P INET"/>
    <s v="Completed (PS)"/>
    <s v="RBS-Regional 3"/>
    <d v="2026-08-09T09:46:56"/>
    <d v="2026-08-10T23:35:45"/>
    <n v="69361727"/>
    <m/>
    <n v="152438901624"/>
    <s v="TOKO AL-AKHTAR"/>
    <s v="ODP-OMB-FC/12 FC/D04/12.01"/>
    <s v="WO061304469"/>
    <m/>
    <m/>
    <m/>
    <n v="113.387063518166"/>
    <n v="-6.9797071256527898"/>
    <s v="MD|MYDB-20260808264791|DN00001/MN02006|TOKO AL-AKHTAR|085731638550"/>
    <s v="MYDIGIBIZPARTNER"/>
    <m/>
    <m/>
    <m/>
    <m/>
    <m/>
    <m/>
    <m/>
    <m/>
    <s v="Management Janji"/>
    <s v="2026-08-10 08:00:00 | Nama PIC:  bp erik  No HP: 085731638550 Alt: Tanggal: 10/8/2026 Jam Pasang: Pagi Note: Hubungi sebelum ke lokasi, terimakasih."/>
    <s v="FCC"/>
    <d v="2026-09-08T09:55:03"/>
    <d v="2026-08-10T08:00:00"/>
    <m/>
    <s v="PS"/>
    <s v="OMB"/>
    <s v="NETMONK"/>
    <n v="20260810"/>
    <s v="Completed"/>
    <s v="HSI Bisnis Bundling Netmonk Promo 2026 PSB 70% - 150 Mbps"/>
    <s v="INDIBIZ"/>
    <m/>
    <m/>
    <d v="2026-08-10T08:00:00"/>
    <s v="2026-08-10 08:00:00 | Nama PIC:  bp erik  No HP: 085731638550 Alt: Tanggal: 10/8/2026 Jam Pasang: Pagi Note: Hubungi sebelum ke lokasi, terimakasih."/>
    <n v="2026"/>
    <n v="8"/>
    <n v="10"/>
    <d v="2026-08-10T00:00:00"/>
    <n v="-0.33333333333575865"/>
    <x v="1"/>
  </r>
  <r>
    <n v="2705"/>
    <n v="1002515843"/>
    <n v="3"/>
    <x v="1"/>
    <n v="5"/>
    <s v="MALANG"/>
    <s v="BATU"/>
    <s v="BTU"/>
    <s v="REG"/>
    <s v="AO"/>
    <x v="0"/>
    <s v="1P INET"/>
    <s v="Completed (PS)"/>
    <s v="RBS-Regional 3"/>
    <d v="2026-08-08T11:58:56"/>
    <d v="2026-08-08T17:35:09"/>
    <n v="69361389"/>
    <m/>
    <n v="152707239213"/>
    <s v="Batu Woodcraft"/>
    <s v="ODP-BTU-FF/45 FF/D12/45.01"/>
    <s v="WO061251622"/>
    <m/>
    <m/>
    <m/>
    <n v="112.52765530000001"/>
    <n v="-7.8930937999999999"/>
    <s v="|MN02703|MYIA-017451870796/POI/Muchamad Urifan/081336485707/ripanikan6237@givmail.com"/>
    <s v="MYIB_ASSISTANT"/>
    <m/>
    <m/>
    <m/>
    <m/>
    <m/>
    <m/>
    <m/>
    <m/>
    <s v="Management Janji"/>
    <s v="2026-08-09 08:00:00 | M Janji : 9 agustus 2026 jam Pasang : pagi  Note : hubungi pelanggan jika ingin kelokasi"/>
    <s v="FCC"/>
    <d v="2026-08-08T12:09:43"/>
    <d v="2026-08-09T08:00:00"/>
    <m/>
    <s v="PS"/>
    <s v="BTU"/>
    <s v="NO ADDON"/>
    <n v="20260808"/>
    <s v="Completed"/>
    <s v="HSI Bisnis Promo HUT Telkom PSB 70% - 50 Mbps"/>
    <s v="INDIBIZ"/>
    <m/>
    <m/>
    <d v="2026-08-09T08:00:00"/>
    <s v="2026-08-09 08:00:00 | M Janji : 9 agustus 2026 jam Pasang : pagi  Note : hubungi pelanggan jika ingin kelokasi"/>
    <n v="2026"/>
    <n v="8"/>
    <n v="8"/>
    <d v="2026-08-08T00:00:00"/>
    <n v="-1.3333333333357587"/>
    <x v="1"/>
  </r>
  <r>
    <n v="2706"/>
    <n v="1002504919"/>
    <n v="3"/>
    <x v="3"/>
    <n v="5"/>
    <s v="MADURA"/>
    <s v="BANGKALAN"/>
    <s v="BKL"/>
    <s v="REG"/>
    <s v="AO"/>
    <x v="0"/>
    <s v="1P INET"/>
    <s v="100 | REVOKE COMPLETED"/>
    <s v="RBS-Regional 3"/>
    <d v="2026-08-01T18:31:56"/>
    <d v="2026-08-10T09:33:04"/>
    <n v="69356884"/>
    <m/>
    <n v="152435221230"/>
    <s v="THE NICE PLAYLAND BANGKALAN MADURA"/>
    <s v="ODP-BKL-FBM/31 FBM/D02/31.01"/>
    <s v="WO060679530"/>
    <m/>
    <m/>
    <m/>
    <n v="112.799309572461"/>
    <n v="-7.0604328102094396"/>
    <s v="|MN00613|MYIA-084029465714/POI/Jemi Kisroh /082310510505/jemilestari85@gmail.com"/>
    <s v="MYIB_ASSISTANT"/>
    <m/>
    <m/>
    <m/>
    <m/>
    <m/>
    <m/>
    <m/>
    <m/>
    <s v="Management Janji"/>
    <s v="2026-08-02 15:00:00 | Nama PIC : bapak jemi No HP : 082310510505 Alt :  M Janji : (MINGGU/2/AGUSTUS/2026) jam Pasang : 09:00 Note : hubungi pelanggan jika ingin kelokasi"/>
    <s v="FCC"/>
    <d v="2026-01-08T18:39:50"/>
    <d v="2026-08-02T15:00:00"/>
    <s v="Kendala Pelanggan"/>
    <s v="REVOKE"/>
    <s v="BKL"/>
    <s v="NO ADDON"/>
    <m/>
    <s v="Revoke Completed"/>
    <s v="HSI Bisnis Basic Promo HUT Telkom PSB 70% - 50 Mbps"/>
    <s v="INDIBIZ"/>
    <m/>
    <m/>
    <d v="2026-08-02T15:00:00"/>
    <s v="2026-08-02 15:00:00 | Nama PIC : bapak jemi No HP : 082310510505 Alt :  M Janji : (MINGGU/2/AGUSTUS/2026) jam Pasang : 09:00 Note : hubungi pelanggan jika ingin kelokasi"/>
    <m/>
    <m/>
    <m/>
    <e v="#NUM!"/>
    <e v="#NUM!"/>
    <x v="0"/>
  </r>
  <r>
    <n v="2707"/>
    <n v="1002518170"/>
    <n v="3"/>
    <x v="4"/>
    <n v="4"/>
    <s v="PEKALONGAN"/>
    <s v="PEKALONGAN"/>
    <s v="KDW"/>
    <s v="REG"/>
    <s v="AO"/>
    <x v="0"/>
    <s v="1P INET"/>
    <s v="Completed (PS)"/>
    <s v="RBS-Regional 3"/>
    <d v="2026-08-10T14:59:56"/>
    <d v="2026-08-12T11:24:19"/>
    <n v="69362598"/>
    <m/>
    <n v="146285103775"/>
    <s v="SPBU 4451108 BOJONG"/>
    <s v="ODP-KDW-FN/011 FN/D02/011.01"/>
    <s v="WO061415449"/>
    <m/>
    <m/>
    <m/>
    <n v="109.608548"/>
    <n v="-6.9500789999999997"/>
    <s v="|MN01881|MYIA-015555655137/POI/mohamad bajang/087764591666/blacksuryoa7v@gmail.com"/>
    <s v="MYIB_ASSISTANT"/>
    <m/>
    <m/>
    <m/>
    <m/>
    <m/>
    <m/>
    <m/>
    <m/>
    <s v="Management Janji"/>
    <s v="2026-08-11 13:00:00 | Nama PIC : bapak bajang No HP : 087764591666 Alt :  M Janji : (SELASA/11/AGUSTUS/2026) jam Pasang : 09:00 Note : hubungi pelanggan jika ingin kelokasi"/>
    <s v="FCC"/>
    <d v="2026-10-08T15:09:52"/>
    <d v="2026-08-11T13:00:00"/>
    <m/>
    <s v="PS"/>
    <s v="KDW"/>
    <s v="NO ADDON"/>
    <n v="20260812"/>
    <s v="Completed"/>
    <s v="HSI Bisnis Promo HUT Telkom PSB 70% - 100 Mbps"/>
    <s v="INDIBIZ"/>
    <m/>
    <m/>
    <d v="2026-08-11T13:00:00"/>
    <s v="2026-08-11 13:00:00 | Nama PIC : bapak bajang No HP : 087764591666 Alt :  M Janji : (SELASA/11/AGUSTUS/2026) jam Pasang : 09:00 Note : hubungi pelanggan jika ingin kelokasi"/>
    <n v="2026"/>
    <n v="8"/>
    <n v="12"/>
    <d v="2026-08-12T00:00:00"/>
    <n v="0.45833333333575865"/>
    <x v="1"/>
  </r>
  <r>
    <n v="2708"/>
    <n v="1002514383"/>
    <n v="3"/>
    <x v="4"/>
    <n v="4"/>
    <s v="PEKALONGAN"/>
    <s v="SLAWI"/>
    <s v="SLW"/>
    <s v="REG"/>
    <s v="AO"/>
    <x v="0"/>
    <m/>
    <s v="QC MIA - INVALID QUALITY CONTROL MIA"/>
    <s v="RBS-Regional 3"/>
    <d v="2026-08-07T11:39:53"/>
    <d v="2026-08-12T17:50:52"/>
    <n v="69360663"/>
    <m/>
    <n v="142283119732"/>
    <s v="SPPG LAPAS SLAWI"/>
    <s v="ODP-SLW-FY/014"/>
    <m/>
    <m/>
    <m/>
    <m/>
    <n v="109.124222"/>
    <n v="-7.002014"/>
    <s v="|MN00347|/Edi Supriadi/08976405111/sppgslawi@gmail.com"/>
    <s v="Sales Profesional"/>
    <m/>
    <m/>
    <m/>
    <m/>
    <m/>
    <m/>
    <m/>
    <m/>
    <m/>
    <m/>
    <m/>
    <d v="2026-07-08T11:55:04"/>
    <m/>
    <m/>
    <s v="QC1"/>
    <s v="SLW"/>
    <s v="NO ADDON"/>
    <m/>
    <s v="QC MIA - INVALID QUALITY CONTROL MIA - Tidak Ada Lampiran Penunjang - ingin  konfirmasi pembayaran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2709"/>
    <n v="1002509390"/>
    <n v="3"/>
    <x v="5"/>
    <n v="5"/>
    <s v="DENPASAR"/>
    <s v="SANUR"/>
    <s v="KLM"/>
    <s v="REG"/>
    <s v="AO"/>
    <x v="0"/>
    <m/>
    <s v="Completed (PS)"/>
    <s v="RBS-Regional 3"/>
    <d v="2026-08-04T17:53:37"/>
    <d v="2026-08-07T08:33:51"/>
    <n v="69358646"/>
    <m/>
    <n v="172401793385"/>
    <s v="UNIVERSITAS MAHASARASWATI DENPASAR"/>
    <s v="ODP-KLM-FB/22"/>
    <s v="WO060972647"/>
    <m/>
    <m/>
    <m/>
    <n v="115.225009"/>
    <n v="-8.6527449999999995"/>
    <s v="|MN02665|/CP KETUT AGUS ADRIANTA/085792465628/farmasi@unmas.ac.id"/>
    <s v="Sales Force DBS"/>
    <m/>
    <m/>
    <m/>
    <m/>
    <m/>
    <m/>
    <m/>
    <m/>
    <s v="Management Janji"/>
    <s v="2026-08-06 13:00:00|Nama PIC : Bapak Kadek No HP : 085792465628 No Alternatif : - M Janji : 06/08/2026 Jam Pasang : Pagi NoteÃ‚Â :  Hubungi terlebih dahulu sebelum ke lokasi |40961370|MYDITA"/>
    <s v="FCC"/>
    <d v="2026-04-08T17:54:55"/>
    <d v="2026-08-06T13:00:00"/>
    <m/>
    <s v="PS"/>
    <s v="KLM"/>
    <s v="PIJAR"/>
    <n v="202608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13:00:00"/>
    <s v="2026-08-06 13:00:00|Nama PIC : Bapak Kadek No HP : 085792465628 No Alternatif : - M Janji : 06/08/2026 Jam Pasang : Pagi NoteÃ‚Â :  Hubungi terlebih dahulu sebelum ke lokasi |40961370|MYDITA"/>
    <n v="2026"/>
    <n v="8"/>
    <n v="7"/>
    <d v="2026-08-07T00:00:00"/>
    <n v="0.45833333333575865"/>
    <x v="1"/>
  </r>
  <r>
    <n v="2710"/>
    <n v="1002510331"/>
    <n v="3"/>
    <x v="2"/>
    <n v="4"/>
    <s v="MAGELANG"/>
    <s v="MUNTILAN"/>
    <s v="MUN"/>
    <s v="REG"/>
    <s v="AO"/>
    <x v="0"/>
    <s v="1P INET"/>
    <s v="Completed (PS)"/>
    <s v="RBS-Regional 3"/>
    <d v="2026-08-05T11:58:56"/>
    <d v="2026-08-06T14:25:45"/>
    <n v="69359049"/>
    <m/>
    <n v="141146114676"/>
    <s v="KOPERASI KSPPS BMT BAROKAH"/>
    <s v="ODP-MUN-FAT/043 FAT/D01/043.01"/>
    <s v="WO060972151"/>
    <m/>
    <m/>
    <m/>
    <n v="110.33840840000001"/>
    <n v="-7.5934204000000003"/>
    <s v="|MN02395|MYIA-078360252248/POI/AKHMAD IRFAN NARZUKI/08112657584/bmt.barokah.magelang@gmail.com"/>
    <s v="MYIB_ASSISTANT"/>
    <m/>
    <m/>
    <m/>
    <m/>
    <m/>
    <m/>
    <m/>
    <m/>
    <s v="Management Janji"/>
    <s v="2026-08-06 13:00:00 | Nama PIC : Bp Akhmad No Hp : 08112657584 No Alt : - Tgl Pemasangan : 06 Agustus 2026 Interval : PAGI SIANG Note : Hubungi pelanggan terlebih dahulu"/>
    <s v="FCC"/>
    <d v="2026-05-08T12:09:50"/>
    <d v="2026-08-06T13:00:00"/>
    <m/>
    <s v="PS"/>
    <s v="MUN"/>
    <s v="NO ADDON"/>
    <n v="20260806"/>
    <s v="Completed"/>
    <s v="HSI Bisnis Basic Promo HUT Telkom PSB 70% - 50 Mbps"/>
    <s v="INDIBIZ"/>
    <m/>
    <m/>
    <d v="2026-08-06T13:00:00"/>
    <s v="2026-08-06 13:00:00 | Nama PIC : Bp Akhmad No Hp : 08112657584 No Alt : - Tgl Pemasangan : 06 Agustus 2026 Interval : PAGI SIANG Note : Hubungi pelanggan terlebih dahulu"/>
    <n v="2026"/>
    <n v="8"/>
    <n v="6"/>
    <d v="2026-08-06T00:00:00"/>
    <n v="-0.54166666666424135"/>
    <x v="1"/>
  </r>
  <r>
    <n v="2711"/>
    <n v="1002527050"/>
    <n v="3"/>
    <x v="2"/>
    <n v="4"/>
    <s v="YOGYAKARTA"/>
    <s v="BANTUL"/>
    <s v="BTL"/>
    <s v="REG"/>
    <s v="AO"/>
    <x v="0"/>
    <s v="1P INET"/>
    <s v="102 | FOLLOW UP COMPLETED"/>
    <s v="RBS-Regional 3"/>
    <d v="2026-08-14T15:59:57"/>
    <d v="2026-08-17T14:41:22"/>
    <n v="69366310"/>
    <m/>
    <n v="146129128612"/>
    <s v="SPBU PENDOWOHARJO 44.557.11"/>
    <s v="ODP-BTL-FBS/034 FBS/D03/034.01"/>
    <s v="WO061767144"/>
    <m/>
    <m/>
    <m/>
    <n v="110.34189859999999"/>
    <n v="-7.8528533999999999"/>
    <s v="|MN02579|MYIA-098633278047/POI/AGUS SURAWAN/085743422968/spbupucung4455711@gmail.com"/>
    <s v="MYIB_ASSISTANT"/>
    <m/>
    <m/>
    <m/>
    <m/>
    <m/>
    <m/>
    <m/>
    <m/>
    <s v="Management Janji"/>
    <s v="2026-08-16 08:00:00 | Tanggal pemasangan : 16 AGUSTUS 2026 Jam pemasangan : pagi/siang Info Tambahan : Hubungi pelanggan dulu sebelum ke lokasi terima kasih"/>
    <s v="FCC"/>
    <s v="14-08-2026 16:10:01"/>
    <d v="2026-08-16T08:00:00"/>
    <m/>
    <s v="REVOKE"/>
    <s v="BTL"/>
    <s v="NO ADDON"/>
    <m/>
    <s v="Follow Up Revoke Completed, New Order ID : SC1002531032"/>
    <s v="HSI Bisnis Promo HUT Telkom PSB 70% - 50 Mbps"/>
    <s v="INDIBIZ"/>
    <m/>
    <m/>
    <d v="2026-08-16T08:00:00"/>
    <s v="2026-08-16 08:00:00 | Tanggal pemasangan : 16 AGUSTUS 2026 Jam pemasangan : pagi/siang Info Tambahan : Hubungi pelanggan dulu sebelum ke lokasi terima kasih"/>
    <m/>
    <m/>
    <m/>
    <e v="#NUM!"/>
    <e v="#NUM!"/>
    <x v="0"/>
  </r>
  <r>
    <n v="2712"/>
    <n v="1002521229"/>
    <n v="3"/>
    <x v="5"/>
    <n v="5"/>
    <s v="DENPASAR"/>
    <s v="UBUNG"/>
    <s v="UBN"/>
    <s v="REG"/>
    <s v="AO"/>
    <x v="0"/>
    <m/>
    <s v="Completed (PS)"/>
    <s v="RBS-Regional 1"/>
    <d v="2026-08-12T08:34:04"/>
    <d v="2026-08-13T19:04:28"/>
    <n v="69363827"/>
    <m/>
    <n v="172418758371"/>
    <s v="PT MITRA BALI SUKSES"/>
    <s v="ODP-UBN-FBC/37"/>
    <s v="WO061608470"/>
    <m/>
    <m/>
    <m/>
    <n v="115.20093"/>
    <n v="-8.6287427999999995"/>
    <s v="AMRBS;403076;WULAN ALFISAHRI; inet bundling netmonk 150 mbps (1:1);081381829072;081296955024;it.info@mitrabalisukses.co.id"/>
    <s v="Account Manager"/>
    <m/>
    <m/>
    <m/>
    <m/>
    <m/>
    <m/>
    <m/>
    <m/>
    <s v="Management Janji"/>
    <s v="2026-08-13 13:00:00|Nama Pic : PT MITRA BALI SUKSES No Hp Pic : 081381829072 Jam Pemasangan : 08:00 - 12.00 Tanggal Pemasangan : KAMIS 13 AGUSTUS 2026 Info Tambahan : Hubungi pelanggan sebelum datang ke lokasi|40961370|MYDITA"/>
    <s v="FCC"/>
    <d v="2026-12-08T08:39:52"/>
    <d v="2026-08-13T13:00:00"/>
    <m/>
    <s v="PS"/>
    <s v="UBN"/>
    <s v="NETMONK"/>
    <n v="2026081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3T13:00:00"/>
    <s v="2026-08-13 13:00:00|Nama Pic : PT MITRA BALI SUKSES No Hp Pic : 081381829072 Jam Pemasangan : 08:00 - 12.00 Tanggal Pemasangan : KAMIS 13 AGUSTUS 2026 Info Tambahan : Hubungi pelanggan sebelum datang ke lokasi|40961370|MYDITA"/>
    <n v="2026"/>
    <n v="8"/>
    <n v="13"/>
    <d v="2026-08-13T00:00:00"/>
    <n v="-0.54166666666424135"/>
    <x v="1"/>
  </r>
  <r>
    <n v="2713"/>
    <n v="1002505610"/>
    <n v="3"/>
    <x v="0"/>
    <n v="5"/>
    <s v="MATARAM"/>
    <s v="LOMBOK TIMUR UTARA"/>
    <s v="SGG"/>
    <s v="REG"/>
    <s v="AO"/>
    <x v="0"/>
    <m/>
    <s v="102 | FOLLOW UP COMPLETED"/>
    <s v="RBS-Regional 3"/>
    <d v="2026-08-03T09:29:34"/>
    <d v="2026-08-14T16:20:28"/>
    <n v="69357231"/>
    <m/>
    <n v="172604214069"/>
    <s v="Juku Marlin (Athaya Resto)"/>
    <s v="ODP-SGG-FCLG/16"/>
    <s v="WO061360999"/>
    <m/>
    <m/>
    <m/>
    <n v="116.04406620624"/>
    <n v="-8.3513482703951194"/>
    <s v="RBS HSI |Rian Puja Atmawikarsa | 406910 | TREG 3 |Juku Marlin ( Athaya Resto} | 82236305911|81803680445| HSI BISNIS 50 MBPS"/>
    <s v="Amex"/>
    <m/>
    <m/>
    <m/>
    <m/>
    <m/>
    <m/>
    <m/>
    <m/>
    <s v="Management Janji"/>
    <s v="2026-08-11 08:00:00|Nama PIC : Ibu Ni Wayan No HP : 081803680445 Alt : - M Janji : 11/08/2026 Jam Pasang : 08.00 - 13:00  NoteÃ‚Â :  hubungi terlebih dahulu sebelum kelokasi|40961370|MYDITA"/>
    <s v="FCC"/>
    <d v="2026-03-08T09:40:13"/>
    <d v="2026-08-11T08:00:00"/>
    <m/>
    <s v="REVOKE"/>
    <s v="SGG"/>
    <s v="NO ADDON"/>
    <m/>
    <s v="Follow Up Revoke Completed, New Order ID : SC1002527135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08:00:00"/>
    <s v="2026-08-11 08:00:00|Nama PIC : Ibu Ni Wayan No HP : 081803680445 Alt : - M Janji : 11/08/2026 Jam Pasang : 08.00 - 13:00  NoteÃ‚Â :  hubungi terlebih dahulu sebelum kelokasi|40961370|MYDITA"/>
    <m/>
    <m/>
    <m/>
    <e v="#NUM!"/>
    <e v="#NUM!"/>
    <x v="0"/>
  </r>
  <r>
    <n v="2714"/>
    <n v="1002534684"/>
    <n v="3"/>
    <x v="4"/>
    <n v="4"/>
    <s v="PEKALONGAN"/>
    <s v="TEGAL"/>
    <s v="TEG"/>
    <s v="REG"/>
    <s v="AO"/>
    <x v="0"/>
    <s v="1P INET"/>
    <s v="MIE - SEND SURVEY"/>
    <s v="RBS-Regional 3"/>
    <d v="2026-08-18T18:56:56"/>
    <d v="2026-08-18T18:58:01"/>
    <n v="69369518"/>
    <m/>
    <n v="142212126793"/>
    <s v="YAYASAN SINAR KASIH MANDIRI"/>
    <s v="ODP-TEG-FAW/133 FAW/D03/133.01"/>
    <s v="WO062053056"/>
    <m/>
    <m/>
    <m/>
    <n v="109.317756"/>
    <n v="-6.8719229999999998"/>
    <s v="|MN00292|MYIA-067787025748/POI/Dwi Yulianto/085803412700/yulianto.dwi0789@gmail.com"/>
    <s v="MYIB_ASSISTANT"/>
    <m/>
    <m/>
    <m/>
    <m/>
    <m/>
    <m/>
    <m/>
    <m/>
    <s v="Management Janji"/>
    <s v="2026-08-19 15:00:00 | Nama Pic : BAPAK DWI No Hp Pic : 085803412700 Jam Pemasangan : 08:00 - 12.00 Tanggal Pemasangan : RABU 19 AGUSTUS 2026 Info Tambahan : Hubungi pelanggan sebelum datang ke lokasi"/>
    <s v="FCC"/>
    <s v="18-08-2026 19:10:29"/>
    <d v="2026-08-19T15:00:00"/>
    <m/>
    <s v="SURVEY_NEW_MANJA"/>
    <s v="TEG"/>
    <s v="NO ADDON"/>
    <m/>
    <s v="MIE - SEND SURVEY"/>
    <s v="HSI Bisnis PSB 70% - 50 Mbps"/>
    <s v="INDIBIZ"/>
    <m/>
    <m/>
    <d v="2026-08-19T15:00:00"/>
    <s v="2026-08-19 15:00:00 | Nama Pic : BAPAK DWI No Hp Pic : 085803412700 Jam Pemasangan : 08:00 - 12.00 Tanggal Pemasangan : RABU 19 AGUSTUS 2026 Info Tambahan : Hubungi pelanggan sebelum datang ke lokasi"/>
    <m/>
    <m/>
    <m/>
    <e v="#NUM!"/>
    <e v="#NUM!"/>
    <x v="0"/>
  </r>
  <r>
    <n v="2715"/>
    <n v="1002519670"/>
    <n v="3"/>
    <x v="2"/>
    <n v="4"/>
    <s v="YOGYAKARTA"/>
    <s v="INNER - YOGYA JATENG SELATAN"/>
    <s v="PGR"/>
    <s v="REG"/>
    <s v="AO"/>
    <x v="0"/>
    <s v="2P INET + VOICE"/>
    <s v="Completed (PS)"/>
    <s v="RBS-Regional 3"/>
    <d v="2026-08-11T12:02:56"/>
    <d v="2026-08-12T14:35:42"/>
    <n v="69363222"/>
    <n v="2742252324"/>
    <n v="141114227894"/>
    <s v="PCN MR DIY XBNT"/>
    <s v="ODP-PGR-FDU/13"/>
    <s v="WO061485579"/>
    <m/>
    <m/>
    <m/>
    <n v="110.374210340951"/>
    <n v="-7.8410032862288297"/>
    <s v="|MN02713|MYIA-021756358454/POI/RIZKY NANDA/081917636163/diy.xbnt@panducitiakses.com"/>
    <s v="MYIB_ASSISTANT"/>
    <m/>
    <m/>
    <m/>
    <m/>
    <m/>
    <m/>
    <m/>
    <m/>
    <s v="Management Janji"/>
    <s v="2026-08-12 13:00:00 | Tanggal pemasangan: 12/08/2026 Jam pemasangan : 10.00 Info Tambahan : Hubungi pelanggan dulu sebelum ke lokasi terima kasih."/>
    <s v="FCC"/>
    <d v="2026-11-08T12:10:44"/>
    <d v="2026-08-12T13:00:00"/>
    <m/>
    <s v="PS"/>
    <s v="PGR"/>
    <s v="NO ADDON"/>
    <n v="20260812"/>
    <s v="Completed"/>
    <s v="HSI Bisnis Basic Bundling Phone PSB 70% - Free 800 Menit - 50 Mbps"/>
    <s v="INDIBIZ"/>
    <m/>
    <m/>
    <d v="2026-08-12T13:00:00"/>
    <s v="2026-08-12 13:00:00 | Tanggal pemasangan: 12/08/2026 Jam pemasangan : 10.00 Info Tambahan : Hubungi pelanggan dulu sebelum ke lokasi terima kasih."/>
    <n v="2026"/>
    <n v="8"/>
    <n v="12"/>
    <d v="2026-08-12T00:00:00"/>
    <n v="-0.54166666666424135"/>
    <x v="1"/>
  </r>
  <r>
    <n v="2716"/>
    <n v="1002528792"/>
    <n v="3"/>
    <x v="1"/>
    <n v="5"/>
    <s v="KEDIRI"/>
    <s v="KEDIRI"/>
    <s v="KAA"/>
    <s v="REG"/>
    <s v="AO"/>
    <x v="0"/>
    <s v="1P INET"/>
    <s v="Completed (PS)"/>
    <s v="RBS-Regional 3"/>
    <d v="2026-08-15T17:28:56"/>
    <d v="2026-08-17T14:03:37"/>
    <n v="69367173"/>
    <m/>
    <n v="152653205949"/>
    <s v="SDN DAMARWULAN 1"/>
    <s v="ODP-KAA-FD/09 FD/D01/09.01"/>
    <s v="WO061837954"/>
    <m/>
    <m/>
    <m/>
    <n v="112.2767913"/>
    <n v="-7.7633348"/>
    <s v="|MC20057|MYIA-060963066514/POI/Muhammad Faisal Anang/088983119392/sdndamarwulan01@gmail.com"/>
    <s v="MYIB_ASSISTANT"/>
    <m/>
    <m/>
    <m/>
    <m/>
    <m/>
    <m/>
    <m/>
    <m/>
    <s v="Management Janji"/>
    <s v="2026-08-16 15:00:00 | Tanggal Pemasangan : 16 Agustus 2026 Jam Pemasangan : 08:00 15:00 Info Tambahan : Hubungi pelanggan dulu sebelum ke lokasi terimakasih"/>
    <s v="FCC"/>
    <s v="15-08-2026 17:39:56"/>
    <d v="2026-08-16T15:00:00"/>
    <m/>
    <s v="PS"/>
    <s v="KAA"/>
    <s v="NO ADDON"/>
    <n v="20260817"/>
    <s v="Completed"/>
    <s v="HSI Bisnis Promo HUT Telkom PSB 70% - 300 Mbps"/>
    <s v="INDIBIZ"/>
    <m/>
    <m/>
    <d v="2026-08-16T15:00:00"/>
    <s v="2026-08-16 15:00:00 | Tanggal Pemasangan : 16 Agustus 2026 Jam Pemasangan : 08:00 15:00 Info Tambahan : Hubungi pelanggan dulu sebelum ke lokasi terimakasih"/>
    <n v="2026"/>
    <n v="8"/>
    <n v="17"/>
    <d v="2026-08-17T00:00:00"/>
    <n v="0.375"/>
    <x v="1"/>
  </r>
  <r>
    <n v="2717"/>
    <n v="1002519132"/>
    <n v="3"/>
    <x v="0"/>
    <n v="5"/>
    <s v="MATARAM"/>
    <s v="INNER - NUSA TENGGARA"/>
    <s v="SWE"/>
    <s v="REG"/>
    <s v="AO"/>
    <x v="0"/>
    <s v="1P INET"/>
    <s v="102 | FOLLOW UP COMPLETED"/>
    <s v="RBS-Regional 3"/>
    <d v="2026-08-11T09:55:56"/>
    <d v="2026-08-12T16:37:07"/>
    <n v="69362976"/>
    <m/>
    <n v="172605804129"/>
    <s v="SPBU 5483307"/>
    <s v="ODP-SWE-FAF/09 FAF/D02/09.01"/>
    <s v="WO061469698"/>
    <m/>
    <m/>
    <m/>
    <n v="116.178678162395"/>
    <n v="-8.5979019912372205"/>
    <s v="MD|MYDB-20260810264906|SC00001/MC00046|SPBU 5483307|087713006064"/>
    <s v="MYDIGIBIZPARTNER"/>
    <m/>
    <m/>
    <m/>
    <m/>
    <m/>
    <m/>
    <m/>
    <m/>
    <s v="Management Janji"/>
    <s v="2026-08-12 08:00:00 | Tanggal pemasangan: 12/08/2026 Jam pemasangan : pagi Info Tambahan : Hubungi pelanggan dulu sebelum ke lokasi terima kasih."/>
    <s v="FCC"/>
    <d v="2026-11-08T10:10:31"/>
    <d v="2026-08-12T08:00:00"/>
    <m/>
    <s v="REVOKE"/>
    <s v="SWE"/>
    <s v="NO ADDON"/>
    <m/>
    <s v="Follow Up Revoke Completed, New Order ID : SC1002522906"/>
    <s v="HSI Bisnis PSB 70% - 50 Mbps"/>
    <s v="INDIBIZ"/>
    <m/>
    <m/>
    <d v="2026-08-12T08:00:00"/>
    <s v="2026-08-12 08:00:00 | Tanggal pemasangan: 12/08/2026 Jam pemasangan : pagi Info Tambahan : Hubungi pelanggan dulu sebelum ke lokasi terima kasih."/>
    <m/>
    <m/>
    <m/>
    <e v="#NUM!"/>
    <e v="#NUM!"/>
    <x v="0"/>
  </r>
  <r>
    <n v="2718"/>
    <n v="1002512590"/>
    <n v="3"/>
    <x v="6"/>
    <n v="5"/>
    <s v="SIDOARJO"/>
    <s v="INNER - JATIM TIMUR"/>
    <s v="SDN"/>
    <s v="REG"/>
    <s v="AO"/>
    <x v="0"/>
    <m/>
    <s v="Completed (PS)"/>
    <s v="RBS-Regional 3"/>
    <d v="2026-08-06T14:08:39"/>
    <d v="2026-08-06T22:35:31"/>
    <n v="69360032"/>
    <m/>
    <n v="152328218205"/>
    <s v="PAUD DHIYA KIDZ ACADEMY"/>
    <s v="ODP-SDN-FR/59"/>
    <s v="WO061096535"/>
    <m/>
    <m/>
    <m/>
    <n v="112.6683032"/>
    <n v="-7.4264871000000001"/>
    <s v="|MN02620|/PAUD DHIYA KIDZ ACADEMY/WINBACK 2.0 HSI B2B (1:1) 50MBPS 355RB PSB DISC 70%//smp.tamaddunafkar.sda@gmail.com/SUASTINI/81233605116"/>
    <s v="Sales Force DBS"/>
    <m/>
    <m/>
    <m/>
    <m/>
    <m/>
    <m/>
    <m/>
    <m/>
    <s v="Management Janji"/>
    <s v="2026-08-07 13:00:00|Tanggal pemasangan: 07/08/2026 Jam pemasangan : pagi/siang Info Tambahan : Hubungi pelanggan dulu sebelum ke lokasi. terima kasih|40010577|MYDITA"/>
    <s v="FCC"/>
    <d v="2026-06-08T14:10:26"/>
    <d v="2026-08-07T13:00:00"/>
    <m/>
    <s v="PS"/>
    <s v="SDN"/>
    <s v="NO ADDON"/>
    <n v="20260806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7T13:00:00"/>
    <s v="2026-08-07 13:00:00|Tanggal pemasangan: 07/08/2026 Jam pemasangan : pagi/siang Info Tambahan : Hubungi pelanggan dulu sebelum ke lokasi. terima kasih|40010577|MYDITA"/>
    <n v="2026"/>
    <n v="8"/>
    <n v="6"/>
    <d v="2026-08-06T00:00:00"/>
    <n v="-1.5416666666642413"/>
    <x v="1"/>
  </r>
  <r>
    <n v="2719"/>
    <n v="1002524821"/>
    <n v="3"/>
    <x v="4"/>
    <n v="4"/>
    <s v="SEMARANG"/>
    <s v="INNER - SEMARANG JATENG UTARA"/>
    <s v="JHR"/>
    <s v="REG"/>
    <s v="AO"/>
    <x v="0"/>
    <s v="1P INET"/>
    <s v="Completed (PS)"/>
    <s v="RBS-Regional 3"/>
    <d v="2026-08-13T15:56:56"/>
    <d v="2026-08-14T17:09:36"/>
    <n v="69365385"/>
    <m/>
    <n v="142406122745"/>
    <s v="Neka Semarang Hasanudin"/>
    <s v="ODP-JHR-FV/053 FV/D04/053.01"/>
    <s v="WO061688292"/>
    <m/>
    <m/>
    <m/>
    <n v="110.41121200000001"/>
    <n v="-6.965319"/>
    <s v="|MN02054|MYIA-053522459126/POI/Ayu putri angreani kusanto/08990794495/anext213@gmail.com"/>
    <s v="MYIB_ASSISTANT"/>
    <m/>
    <m/>
    <m/>
    <m/>
    <m/>
    <m/>
    <m/>
    <m/>
    <s v="Management Janji"/>
    <s v="2026-08-14 13:00:00 | Nama : BU AYU PUTRI ANGREANI KUSANTO No Hp : 08990794495 No Alt :  Tgl Pemasangan : 14 Agustus 2026 Interval : PAGI  Note : Hubungi pelanggan terlebih dahulu"/>
    <s v="FCC"/>
    <s v="13-08-2026 16:09:57"/>
    <d v="2026-08-14T13:00:00"/>
    <m/>
    <s v="PS"/>
    <s v="JHR"/>
    <s v="NO ADDON"/>
    <n v="20260814"/>
    <s v="Completed"/>
    <s v="HSI Bisnis Promo HUT Telkom PSB 70% - 50 Mbps"/>
    <s v="INDIBIZ"/>
    <m/>
    <m/>
    <d v="2026-08-14T13:00:00"/>
    <s v="2026-08-14 13:00:00 | Nama : BU AYU PUTRI ANGREANI KUSANTO No Hp : 08990794495 No Alt :  Tgl Pemasangan : 14 Agustus 2026 Interval : PAGI  Note : Hubungi pelanggan terlebih dahulu"/>
    <n v="2026"/>
    <n v="8"/>
    <n v="14"/>
    <d v="2026-08-14T00:00:00"/>
    <n v="-0.54166666666424135"/>
    <x v="1"/>
  </r>
  <r>
    <n v="2720"/>
    <n v="1002529923"/>
    <n v="3"/>
    <x v="0"/>
    <n v="5"/>
    <s v="MATARAM"/>
    <s v="BIMA"/>
    <s v="TET"/>
    <s v="REG"/>
    <s v="AO"/>
    <x v="0"/>
    <m/>
    <s v="Completed (PS)"/>
    <s v="RBS-Regional 3"/>
    <d v="2026-08-16T16:16:16"/>
    <d v="2026-08-17T10:14:04"/>
    <n v="69365657"/>
    <m/>
    <n v="172616790195"/>
    <s v="TOKO JAMJAM"/>
    <s v="ODP-TET-FAF/52"/>
    <s v="WO061891300"/>
    <m/>
    <m/>
    <m/>
    <n v="118.6929185"/>
    <n v="-8.6547058000000003"/>
    <s v="MD|MYDB-20260813265274|SC00001/MC00152|TOKO JAMJAM|085337493897"/>
    <s v="MYDIGIBIZPARTNER"/>
    <m/>
    <m/>
    <m/>
    <m/>
    <m/>
    <m/>
    <m/>
    <m/>
    <s v="Management Janji"/>
    <s v="2026-08-15 08:00:00 | Tanggal pemasangan : 15 AGUSTUS 2026  Jam pemasangan : pagi/siang  Info Tambahan : Hubungi pelanggan dulu sebelum ke lokasi  terima kasih"/>
    <s v="FCC"/>
    <s v="16-08-2026 16:39:59"/>
    <m/>
    <m/>
    <s v="PS"/>
    <s v="TET"/>
    <s v="NETMONK"/>
    <n v="2026081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6T07:00:00"/>
    <s v="2026-08-15 08:00:00 | Tanggal pemasangan : 15 AGUSTUS 2026  Jam pemasangan : pagi/siang  Info Tambahan : Hubungi pelanggan dulu sebelum ke lokasi  terima kasih"/>
    <n v="2026"/>
    <n v="8"/>
    <n v="17"/>
    <d v="2026-08-17T00:00:00"/>
    <n v="0.70833333333575865"/>
    <x v="1"/>
  </r>
  <r>
    <n v="2721"/>
    <n v="1002512367"/>
    <n v="3"/>
    <x v="3"/>
    <n v="5"/>
    <s v="SBY SELATAN"/>
    <s v="KETINTANG"/>
    <s v="WRU"/>
    <s v="REG"/>
    <s v="AO"/>
    <x v="0"/>
    <s v="1P INET"/>
    <s v="100 | REVOKE COMPLETED"/>
    <s v="RBS-Regional 3"/>
    <d v="2026-08-06T13:19:57"/>
    <d v="2026-08-10T10:49:08"/>
    <n v="69359956"/>
    <m/>
    <n v="152302236654"/>
    <s v="PT. TULIP TONATA INDONESIA"/>
    <s v="ODP-WR1-FJX/02 FJX/D01/02.01"/>
    <s v="WO061075844"/>
    <m/>
    <m/>
    <m/>
    <n v="112.7160377"/>
    <n v="-7.3787247999999996"/>
    <s v="|MN00458|MYIA-009868450611/POI/Fajar Muhammad/082164258417/hr@tonata.co.id"/>
    <s v="MYIB_ASSISTANT"/>
    <m/>
    <m/>
    <m/>
    <m/>
    <m/>
    <m/>
    <m/>
    <m/>
    <s v="Management Janji"/>
    <s v="2026-08-07 13:00:00 | Nama : BP FAJAR MUHAMMAD  No Hp : 082164258417 No Alt : 082257872030 Tgl Pemasangan : 07 Agustus 2026 Interval : SIANG Note : Hubungi pelanggan terlebih dahulu"/>
    <s v="FCC"/>
    <d v="2026-06-08T13:25:20"/>
    <d v="2026-08-07T13:00:00"/>
    <s v="Kendala Teknik"/>
    <s v="REVOKE"/>
    <s v="WRU"/>
    <s v="NO ADDON"/>
    <m/>
    <s v="Revoke Completed"/>
    <s v="HSI Bisnis Promo HUT Telkom PSB 70% - 50 Mbps"/>
    <s v="INDIBIZ"/>
    <m/>
    <m/>
    <d v="2026-08-07T13:00:00"/>
    <s v="2026-08-07 13:00:00 | Nama : BP FAJAR MUHAMMAD  No Hp : 082164258417 No Alt : 082257872030 Tgl Pemasangan : 07 Agustus 2026 Interval : SIANG Note : Hubungi pelanggan terlebih dahulu"/>
    <m/>
    <m/>
    <m/>
    <e v="#NUM!"/>
    <e v="#NUM!"/>
    <x v="0"/>
  </r>
  <r>
    <n v="2722"/>
    <n v="1002505514"/>
    <n v="3"/>
    <x v="5"/>
    <n v="5"/>
    <s v="SINGARJA"/>
    <s v="TABANAN"/>
    <s v="TBN"/>
    <s v="REG"/>
    <s v="AO"/>
    <x v="0"/>
    <s v="1P INET"/>
    <s v="102 | FOLLOW UP COMPLETED"/>
    <s v="RBS-Regional 3"/>
    <d v="2026-08-03T08:40:56"/>
    <d v="2026-08-05T14:37:09"/>
    <n v="69357177"/>
    <m/>
    <n v="172413244258"/>
    <s v="Pusat Gadai MGW010"/>
    <s v="ODP-TBN-FCP/05"/>
    <s v="WO060754650"/>
    <m/>
    <m/>
    <m/>
    <n v="115.18002300000001"/>
    <n v="-8.5135369000000001"/>
    <s v="|MN02515|MYIA-051165239783/POI/AULIYA PRADITA NUR/081119917743/pusatgadaisintyadewi@gmail.com"/>
    <s v="MYIB_ASSISTANT"/>
    <m/>
    <m/>
    <m/>
    <m/>
    <m/>
    <m/>
    <m/>
    <m/>
    <s v="Management Janji"/>
    <s v="2026-08-04 08:00:00 | Tanggal pemasangan : 04 agustus 2026 Jam pemasangan : pagi/siang Info Tambahan : Hubungi pelanggan dulu sebelum ke lokasi terima kasih"/>
    <s v="FCC"/>
    <d v="2026-03-08T08:55:09"/>
    <d v="2026-08-04T08:00:00"/>
    <s v="Kendala Teknik"/>
    <s v="REVOKE"/>
    <s v="TBN"/>
    <s v="NO ADDON"/>
    <m/>
    <s v="Follow Up Revoke Completed, New Order ID : SC1002510839"/>
    <s v="HSI Bisnis Basic Promo HUT Telkom PSB 70% - 50 Mbps"/>
    <s v="INDIBIZ"/>
    <m/>
    <m/>
    <d v="2026-08-04T08:00:00"/>
    <s v="2026-08-04 08:00:00 | Tanggal pemasangan : 04 agustus 2026 Jam pemasangan : pagi/siang Info Tambahan : Hubungi pelanggan dulu sebelum ke lokasi terima kasih"/>
    <m/>
    <m/>
    <m/>
    <e v="#NUM!"/>
    <e v="#NUM!"/>
    <x v="0"/>
  </r>
  <r>
    <n v="2723"/>
    <n v="1002534646"/>
    <n v="3"/>
    <x v="3"/>
    <n v="5"/>
    <s v="MADURA"/>
    <s v="PAMEKASAN"/>
    <s v="PME"/>
    <s v="REG"/>
    <s v="AO"/>
    <x v="0"/>
    <s v="1P INET"/>
    <s v="MIE - SEND SURVEY"/>
    <s v="RBS-Regional 3"/>
    <d v="2026-08-18T18:38:57"/>
    <d v="2026-08-18T18:40:01"/>
    <n v="69369512"/>
    <m/>
    <n v="152426928334"/>
    <s v="TOKO MASRUR"/>
    <s v="ODP-PME-FBS/15 FBS/D02/15.01"/>
    <s v="WO062051595"/>
    <m/>
    <m/>
    <m/>
    <n v="113.41325430000001"/>
    <n v="-7.057658"/>
    <s v="MD|MYDB-20260818266037|DN00001/MN00558|TOKO MASRUR|087768280472"/>
    <s v="MYDIGIBIZPARTNER"/>
    <m/>
    <m/>
    <m/>
    <m/>
    <m/>
    <m/>
    <m/>
    <m/>
    <s v="Management Janji"/>
    <s v="2026-08-20 13:00:00 | Nama : BP MASRUR No Hp : 087768280472 No Alt :  Tgl Pemasangan : 19 Agustus 2026 Interval : PAGI  Note : Hubungi pelanggan terlebih dahulu"/>
    <s v="FCC"/>
    <s v="18-08-2026 18:39:51"/>
    <d v="2026-08-20T13:00:00"/>
    <m/>
    <s v="SURVEY_NEW_MANJA"/>
    <s v="PME"/>
    <s v="NO ADDON"/>
    <m/>
    <s v="MIE - SEND SURVEY"/>
    <s v="HSI Bisnis Promo HUT RI PSB 70% - 150 Mbps"/>
    <s v="INDIBIZ"/>
    <m/>
    <m/>
    <d v="2026-08-20T13:00:00"/>
    <s v="2026-08-20 13:00:00 | Nama : BP MASRUR No Hp : 087768280472 No Alt :  Tgl Pemasangan : 19 Agustus 2026 Interval : PAGI  Note : Hubungi pelanggan terlebih dahulu"/>
    <m/>
    <m/>
    <m/>
    <e v="#NUM!"/>
    <e v="#NUM!"/>
    <x v="0"/>
  </r>
  <r>
    <n v="2724"/>
    <n v="1002505152"/>
    <n v="3"/>
    <x v="5"/>
    <n v="5"/>
    <s v="DENPASAR"/>
    <s v="JIMBARAN"/>
    <s v="KUT"/>
    <s v="REG"/>
    <s v="AO"/>
    <x v="0"/>
    <m/>
    <s v="Completed (PS)"/>
    <s v="RBS-Regional 3"/>
    <d v="2026-08-02T11:03:38"/>
    <d v="2026-08-03T15:36:57"/>
    <n v="69356987"/>
    <m/>
    <n v="172416429200"/>
    <s v="LITTLE BEAUTY SALON"/>
    <s v="ODP-KUT-FV/23"/>
    <s v="WO060722587"/>
    <m/>
    <m/>
    <m/>
    <n v="115.17259919999999"/>
    <n v="-8.7120022000000006"/>
    <s v="|MN00737|/PIC GARY HASLUCK LITTLE BEAUTY SALON/082135727252/littlebeautysalon@outlook.com"/>
    <s v="Sales Profesional"/>
    <m/>
    <m/>
    <m/>
    <m/>
    <m/>
    <m/>
    <m/>
    <m/>
    <s v="Management Janji"/>
    <s v="2026-08-03 13:00:00|Tanggal pemasangan: 03/08/2026 Jam pemasangan : pagi / siang Info Tambahan : Hubungi pelanggan dulu sebelum ke lokasi terima kasih|IK1270|MYDITA"/>
    <s v="FCC"/>
    <d v="2026-02-08T11:10:14"/>
    <d v="2026-08-03T13:00:00"/>
    <m/>
    <s v="PS"/>
    <s v="KUT"/>
    <s v="NO ADDON"/>
    <n v="202608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13:00:00"/>
    <s v="2026-08-03 13:00:00|Tanggal pemasangan: 03/08/2026 Jam pemasangan : pagi / siang Info Tambahan : Hubungi pelanggan dulu sebelum ke lokasi terima kasih|IK1270|MYDITA"/>
    <n v="2026"/>
    <n v="8"/>
    <n v="3"/>
    <d v="2026-08-03T00:00:00"/>
    <n v="-0.54166666666424135"/>
    <x v="1"/>
  </r>
  <r>
    <n v="2725"/>
    <n v="1002530854"/>
    <n v="3"/>
    <x v="1"/>
    <n v="5"/>
    <s v="MADIUN"/>
    <s v="NGAWI"/>
    <s v="WKU"/>
    <s v="REG"/>
    <s v="AO"/>
    <x v="0"/>
    <s v="1P INET"/>
    <s v="Completed (PS)"/>
    <s v="RBS-Regional 3"/>
    <d v="2026-08-17T13:08:56"/>
    <d v="2026-08-18T17:34:46"/>
    <n v="69368090"/>
    <m/>
    <n v="152634206961"/>
    <s v="INFINITY AKSES NETWORK"/>
    <s v="ODP-WKU-FK/13 FK/D01/13.01"/>
    <s v="WO061927777"/>
    <m/>
    <m/>
    <m/>
    <n v="111.26969320579001"/>
    <n v="-7.4726446742129999"/>
    <s v="|MN00264|MYIA-040432850272/POI/wahyu indarto/081226194221/indifaiz00@gmail.com"/>
    <s v="MYIB_ASSISTANT"/>
    <m/>
    <m/>
    <m/>
    <m/>
    <m/>
    <m/>
    <m/>
    <m/>
    <s v="Management Janji"/>
    <s v="2026-08-18 13:00:00 | Nama Pic : BP WAHYU No Hp Pic : 081226194221 Jam Pemasangan : 08:00 - 12.00 Tanggal Pemasangan : SELASA 18 AGUSTUS 2026 Info Tambahan : Hubungi pelanggan sebelum datang ke lokasi"/>
    <s v="FCC"/>
    <s v="17-08-2026 13:10:11"/>
    <d v="2026-08-18T13:00:00"/>
    <m/>
    <s v="PS"/>
    <s v="WKU"/>
    <s v="NO ADDON"/>
    <n v="20260818"/>
    <s v="Completed"/>
    <s v="HSI Bisnis Khusus Winback PSB 70% - 300 Mbps"/>
    <s v="INDIBIZ"/>
    <m/>
    <m/>
    <d v="2026-08-18T13:00:00"/>
    <s v="2026-08-18 13:00:00 | Nama Pic : BP WAHYU No Hp Pic : 081226194221 Jam Pemasangan : 08:00 - 12.00 Tanggal Pemasangan : SELASA 18 AGUSTUS 2026 Info Tambahan : Hubungi pelanggan sebelum datang ke lokasi"/>
    <n v="2026"/>
    <n v="8"/>
    <n v="18"/>
    <d v="2026-08-18T00:00:00"/>
    <n v="-0.54166666666424135"/>
    <x v="1"/>
  </r>
  <r>
    <n v="2726"/>
    <n v="1002517175"/>
    <n v="3"/>
    <x v="1"/>
    <n v="5"/>
    <s v="MADIUN"/>
    <s v="MADIUN"/>
    <s v="MSP"/>
    <s v="REG"/>
    <s v="AO"/>
    <x v="0"/>
    <m/>
    <s v="Completed (PS)"/>
    <s v="RBS-Regional 3"/>
    <d v="2026-08-10T10:13:28"/>
    <d v="2026-08-10T16:07:28"/>
    <n v="69360846"/>
    <m/>
    <n v="152631206955"/>
    <s v="SPBU 54.633.05"/>
    <s v="ODP-MSP-FE/37"/>
    <s v="WO061368643"/>
    <m/>
    <m/>
    <m/>
    <n v="111.42711"/>
    <n v="-7.5956219999999997"/>
    <s v="|MN02429|MYIA-065421906566/POI/H. IMAM BASUKI, Ir, M.ENG, M.M./082132730909/spbu5463305maospati@gmail.com"/>
    <s v="MYINDIBIZ"/>
    <m/>
    <m/>
    <m/>
    <m/>
    <m/>
    <m/>
    <m/>
    <m/>
    <s v="Management Janji"/>
    <s v="2026-08-08 13:00:00 | Nama PIC : Bapak Faisal  No HP : 082132730909  No Alternatif : -  M Janji : 08/08/2026  Jam Pasang : Pagi  NoteÃ‚Â :  Hubungi terlebih dahulu sebelum ke lokasi "/>
    <s v="FCC"/>
    <d v="2026-10-08T10:24:54"/>
    <m/>
    <m/>
    <s v="PS"/>
    <s v="MSP"/>
    <s v="NO ADDON"/>
    <n v="20260810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0T07:00:00"/>
    <s v="2026-08-08 13:00:00 | Nama PIC : Bapak Faisal  No HP : 082132730909  No Alternatif : -  M Janji : 08/08/2026  Jam Pasang : Pagi  NoteÃ‚Â :  Hubungi terlebih dahulu sebelum ke lokasi "/>
    <n v="2026"/>
    <n v="8"/>
    <n v="10"/>
    <d v="2026-08-10T00:00:00"/>
    <n v="-0.29166666666424135"/>
    <x v="1"/>
  </r>
  <r>
    <n v="2727"/>
    <n v="1002509689"/>
    <n v="3"/>
    <x v="6"/>
    <n v="5"/>
    <s v="PASURUAN"/>
    <s v="PASURUAN"/>
    <s v="PSN"/>
    <s v="REG"/>
    <s v="AO"/>
    <x v="0"/>
    <m/>
    <s v="98 | OSS - CANCEL COMPLETE"/>
    <s v="RBS-Regional 2"/>
    <d v="2026-08-05T09:05:59"/>
    <d v="2026-08-11T10:09:08"/>
    <n v="69358790"/>
    <m/>
    <n v="152729256690"/>
    <s v="Toko Syauqy Cell &amp; Digital Print"/>
    <s v="ODP-PSN-F11/56"/>
    <s v="WO060965627"/>
    <m/>
    <m/>
    <m/>
    <n v="106.82380199432301"/>
    <n v="-6.1811742288990903"/>
    <s v="|MN00915|/Toko Syauqy Cell &amp; Digital Print /Pic Syarifuddin  / 085119398998 - 082332171331 / syauqycell676@gmail.com"/>
    <s v="Sales Profesional"/>
    <m/>
    <m/>
    <m/>
    <m/>
    <m/>
    <m/>
    <m/>
    <m/>
    <s v="Management Janji"/>
    <s v="2026-08-06 08:00:00|Tanggal pemasangan: 6/08/2026 Jam pemasangan : pagi / siang Info Tambahan : Hubungi pelanggan dulu sebelum ke lokasi. terima kasih|40010577|MYDITA"/>
    <s v="FCC"/>
    <d v="2026-05-08T09:24:57"/>
    <d v="2026-08-06T08:00:00"/>
    <s v="Kendala Pelanggan"/>
    <s v="CANCEL"/>
    <s v="PSN"/>
    <s v="NO ADDON"/>
    <m/>
    <s v="Cancel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8:00:00"/>
    <s v="2026-08-06 08:00:00|Tanggal pemasangan: 6/08/2026 Jam pemasangan : pagi / siang Info Tambahan : Hubungi pelanggan dulu sebelum ke lokasi. terima kasih|40010577|MYDITA"/>
    <m/>
    <m/>
    <m/>
    <e v="#NUM!"/>
    <e v="#NUM!"/>
    <x v="0"/>
  </r>
  <r>
    <n v="2728"/>
    <n v="1002522993"/>
    <n v="3"/>
    <x v="3"/>
    <n v="5"/>
    <s v="SBY UTARA"/>
    <s v="GRESIK"/>
    <s v="GSK"/>
    <s v="REG"/>
    <s v="AO"/>
    <x v="0"/>
    <s v="1P INET"/>
    <s v="102 | FOLLOW UP COMPLETED"/>
    <s v="RBS-Regional 3"/>
    <d v="2026-08-12T17:02:58"/>
    <d v="2026-08-14T14:08:30"/>
    <n v="69364558"/>
    <m/>
    <n v="152421262295"/>
    <s v="PT Verona Ecommerce Indonesia"/>
    <s v="ODP-GSK-FU/02 FU/D-01/01-02"/>
    <s v="WO061616493"/>
    <m/>
    <m/>
    <m/>
    <n v="112.6444604"/>
    <n v="-7.1992704999999901"/>
    <s v="MD|MYDB-20260812265083|DN00001/MN01735|PT Verona Ecommerce Indonesia|083111031948"/>
    <s v="MYDIGIBIZPARTNER"/>
    <m/>
    <m/>
    <m/>
    <m/>
    <m/>
    <m/>
    <m/>
    <m/>
    <s v="Management Janji"/>
    <s v="2026-08-13 13:00:00 | Waktu pemasnagan : 13 Agustus 2026 Jam pemasangan : 10.00 Mohon hubungi pelanggan sebelum ke lokasi  Terima kasih"/>
    <s v="FCC"/>
    <d v="2026-12-08T17:10:31"/>
    <d v="2026-08-13T13:00:00"/>
    <m/>
    <s v="REVOKE"/>
    <s v="GSK"/>
    <s v="NO ADDON"/>
    <m/>
    <s v="Follow Up Revoke Completed, New Order ID : SC1002526475"/>
    <s v="HSI Bisnis Basic Promo HUT Telkom PSB 70% - 100 Mbps"/>
    <s v="INDIBIZ"/>
    <m/>
    <m/>
    <d v="2026-08-13T13:00:00"/>
    <s v="2026-08-13 13:00:00 | Waktu pemasnagan : 13 Agustus 2026 Jam pemasangan : 10.00 Mohon hubungi pelanggan sebelum ke lokasi  Terima kasih"/>
    <m/>
    <m/>
    <m/>
    <e v="#NUM!"/>
    <e v="#NUM!"/>
    <x v="0"/>
  </r>
  <r>
    <n v="2729"/>
    <n v="1002530760"/>
    <n v="3"/>
    <x v="1"/>
    <n v="5"/>
    <s v="KEDIRI"/>
    <s v="NGANJUK"/>
    <s v="NJK"/>
    <s v="REG"/>
    <s v="AO"/>
    <x v="0"/>
    <s v="1P INET"/>
    <s v="Completed (PS)"/>
    <s v="RBS-Regional 3"/>
    <d v="2026-08-17T12:11:57"/>
    <d v="2026-08-18T07:42:53"/>
    <n v="69368006"/>
    <m/>
    <n v="152611229906"/>
    <s v="AINI COLLECTION"/>
    <s v="ODP-NJK-FT/47 FT/D06/47.01"/>
    <s v="WO061923760"/>
    <m/>
    <m/>
    <m/>
    <n v="111.9314471"/>
    <n v="-7.6698537999999896"/>
    <s v="|MN00968|MYIA-010780103490/POI/NUR AINI/081233320679/meisya0002@gmail.com"/>
    <s v="MYIB_ASSISTANT"/>
    <m/>
    <m/>
    <m/>
    <m/>
    <m/>
    <m/>
    <m/>
    <m/>
    <s v="Management Janji"/>
    <s v="2026-08-18 13:00:00 | Nama : BU NUR AINI No Hp : 081233320679 No Alt :  Tgl Pemasangan : 18 Agustus 2026 Interval : PAGI  Note : Hubungi pelanggan terlebih dahulu"/>
    <s v="FCC"/>
    <s v="17-08-2026 12:40:04"/>
    <d v="2026-08-18T13:00:00"/>
    <m/>
    <s v="PS"/>
    <s v="NJK"/>
    <s v="NO ADDON"/>
    <n v="20260818"/>
    <s v="Completed"/>
    <s v="HSI Bisnis Promo HUT Telkom PSB 70% - 300 Mbps"/>
    <s v="INDIBIZ"/>
    <m/>
    <m/>
    <d v="2026-08-18T13:00:00"/>
    <s v="2026-08-18 13:00:00 | Nama : BU NUR AINI No Hp : 081233320679 No Alt :  Tgl Pemasangan : 18 Agustus 2026 Interval : PAGI  Note : Hubungi pelanggan terlebih dahulu"/>
    <n v="2026"/>
    <n v="8"/>
    <n v="18"/>
    <d v="2026-08-18T00:00:00"/>
    <n v="-0.54166666666424135"/>
    <x v="1"/>
  </r>
  <r>
    <n v="2730"/>
    <n v="1002512942"/>
    <n v="3"/>
    <x v="7"/>
    <n v="4"/>
    <s v="KUDUS"/>
    <s v="PATI"/>
    <s v="PAT"/>
    <s v="REG"/>
    <s v="AO"/>
    <x v="0"/>
    <m/>
    <s v="Completed (PS)"/>
    <s v="RBS-Regional 3"/>
    <d v="2026-08-06T15:39:48"/>
    <d v="2026-08-15T12:34:44"/>
    <n v="69360172"/>
    <m/>
    <n v="142551119320"/>
    <s v="PT Fuhua Travel Goods Indonesia"/>
    <s v="ODP-PAT-FR/108"/>
    <s v="WO061736490"/>
    <m/>
    <m/>
    <m/>
    <n v="111.015390240481"/>
    <n v="-6.7921805440204901"/>
    <s v="|MC60053|/Fitri Aprilia/085643101528/fgoodsindonesia@gmail.com /Permintaan PSB HSI BISNIS REG 300MBPS/PT Fuhua Travel Goods Indonesia"/>
    <s v="Sales Profesional"/>
    <m/>
    <m/>
    <m/>
    <m/>
    <m/>
    <m/>
    <m/>
    <m/>
    <s v="Management Janji"/>
    <s v="2026-08-15 08:00:00|Nama Pic : bu susan No Hp Pic : 085643101528 No alt : - Jam Pemasangan : pagi  Tanggal Pemasangan : 15 Agustus 2026|40951375|MYDITA"/>
    <s v="FCC"/>
    <d v="2026-06-08T16:10:32"/>
    <d v="2026-08-15T08:00:00"/>
    <m/>
    <s v="PS"/>
    <s v="PAT"/>
    <s v="NO ADDON"/>
    <n v="20260815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15T08:00:00"/>
    <s v="2026-08-15 08:00:00|Nama Pic : bu susan No Hp Pic : 085643101528 No alt : - Jam Pemasangan : pagi  Tanggal Pemasangan : 15 Agustus 2026|40951375|MYDITA"/>
    <n v="2026"/>
    <n v="8"/>
    <n v="15"/>
    <d v="2026-08-15T00:00:00"/>
    <n v="-0.33333333333575865"/>
    <x v="1"/>
  </r>
  <r>
    <n v="2731"/>
    <n v="1002525143"/>
    <n v="3"/>
    <x v="3"/>
    <n v="5"/>
    <s v="SBY UTARA"/>
    <s v="LAMONGAN"/>
    <s v="BBA"/>
    <s v="REG"/>
    <s v="AO"/>
    <x v="0"/>
    <s v="1P INET"/>
    <s v="Completed (PS)"/>
    <s v="RBS-Regional 3"/>
    <d v="2026-08-13T17:38:56"/>
    <d v="2026-08-14T20:10:17"/>
    <n v="69365507"/>
    <m/>
    <n v="152441211983"/>
    <s v="SPBU 54.622.11"/>
    <s v="ODP-BBA-FAL/32"/>
    <s v="WO061697722"/>
    <m/>
    <m/>
    <m/>
    <n v="112.163845114409"/>
    <n v="-7.1419518986506301"/>
    <s v="MD|MYDB-20260813265253|DD00001/MN01781|SPBU 54.622.11|082299819676"/>
    <s v="MYDIGIBIZPARTNER"/>
    <m/>
    <m/>
    <m/>
    <m/>
    <m/>
    <m/>
    <m/>
    <m/>
    <s v="Management Janji"/>
    <s v="2026-08-14 15:00:00 | Waktu pemasangan : 14 agustus 2026 Jam pemasangan : 08.00 - 12.00 Info Tambahan : Hubungi pelanggan dulu sebelum ke lokasi terimakasih "/>
    <s v="FCC"/>
    <s v="13-08-2026 17:39:49"/>
    <d v="2026-08-14T15:00:00"/>
    <m/>
    <s v="PS"/>
    <s v="BBA"/>
    <s v="NO ADDON"/>
    <n v="20260814"/>
    <s v="Completed"/>
    <s v="HSI Bisnis Promo HUT Telkom PSB 70% - 50 Mbps"/>
    <s v="INDIBIZ"/>
    <m/>
    <m/>
    <d v="2026-08-14T15:00:00"/>
    <s v="2026-08-14 15:00:00 | Waktu pemasangan : 14 agustus 2026 Jam pemasangan : 08.00 - 12.00 Info Tambahan : Hubungi pelanggan dulu sebelum ke lokasi terimakasih "/>
    <n v="2026"/>
    <n v="8"/>
    <n v="14"/>
    <d v="2026-08-14T00:00:00"/>
    <n v="-0.625"/>
    <x v="1"/>
  </r>
  <r>
    <n v="2732"/>
    <n v="1002505636"/>
    <n v="3"/>
    <x v="6"/>
    <n v="5"/>
    <s v="SIDOARJO"/>
    <s v="JOMBANG"/>
    <s v="JOM"/>
    <s v="REG"/>
    <s v="AO"/>
    <x v="0"/>
    <m/>
    <s v="Completed (PS)"/>
    <s v="RBS-Regional 1"/>
    <d v="2026-08-03T09:39:04"/>
    <d v="2026-08-07T17:49:40"/>
    <n v="69357258"/>
    <m/>
    <n v="152318240364"/>
    <s v="PT Cyberindo Aditama (KT&amp;G Indonesia)"/>
    <s v="ODP-JOM-FAJ/006"/>
    <s v="WO061117276"/>
    <m/>
    <m/>
    <m/>
    <n v="112.2517919"/>
    <n v="-7.537452"/>
    <s v="AMRBS;403076; WULAN ALFISAHRI;inet only 50 mbps;81264646699/81386870535;medan@cbn.net.id"/>
    <s v="Account Manager"/>
    <m/>
    <m/>
    <m/>
    <m/>
    <m/>
    <m/>
    <m/>
    <m/>
    <s v="Management Janji"/>
    <s v="2026-08-08 08:00:00| M Janji : (07/08/026) jam Pasang : 09:00 Note : hubungi pelanggan jika ingin kelokasi|40951378|MYDITA"/>
    <s v="FCC"/>
    <d v="2026-03-08T09:40:13"/>
    <d v="2026-08-08T08:00:00"/>
    <m/>
    <s v="PS"/>
    <s v="JOM"/>
    <s v="NO ADDON"/>
    <n v="20260807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08T08:00:00"/>
    <s v="2026-08-08 08:00:00| M Janji : (07/08/026) jam Pasang : 09:00 Note : hubungi pelanggan jika ingin kelokasi|40951378|MYDITA"/>
    <n v="2026"/>
    <n v="8"/>
    <n v="7"/>
    <d v="2026-08-07T00:00:00"/>
    <n v="-1.3333333333357587"/>
    <x v="1"/>
  </r>
  <r>
    <n v="2733"/>
    <n v="1002509584"/>
    <n v="3"/>
    <x v="6"/>
    <n v="5"/>
    <s v="SIDOARJO"/>
    <s v="INNER - JATIM TIMUR"/>
    <s v="KRN"/>
    <s v="REG"/>
    <s v="AO"/>
    <x v="0"/>
    <s v="1P INET"/>
    <s v="Completed (PS)"/>
    <s v="RBS-Regional 3"/>
    <d v="2026-08-05T08:35:56"/>
    <d v="2026-08-05T13:50:55"/>
    <n v="69358755"/>
    <m/>
    <n v="152331250908"/>
    <s v="NANDAWORSHOP"/>
    <s v="ODP-KRN-FK/11 FK/D03/06.11"/>
    <s v="WO060949281"/>
    <m/>
    <m/>
    <m/>
    <n v="112.61096835136399"/>
    <n v="-7.3851329556472098"/>
    <s v="MD|MYDB-20260804264342|DN00001/MN00501|NANDAWORSHOP|085124768122"/>
    <s v="MYDIGIBIZPARTNER"/>
    <m/>
    <m/>
    <m/>
    <m/>
    <m/>
    <m/>
    <m/>
    <m/>
    <s v="Management Janji"/>
    <s v="2026-08-06 08:00:00 | Nama PIC : bu nanda No HP : 085124768122 Alt :  M Janji : (RABU/6/AGUSTUS/2026) jam Pasang : 09:00 Note : hubungi pelanggan jika ingin kelokasi"/>
    <s v="FCC"/>
    <d v="2026-05-08T08:39:46"/>
    <d v="2026-08-06T08:00:00"/>
    <m/>
    <s v="PS"/>
    <s v="KRN"/>
    <s v="NO ADDON"/>
    <n v="20260805"/>
    <s v="Completed"/>
    <s v="HSI Bisnis Promo HUT Telkom PSB 70% - 75 Mbps"/>
    <s v="INDIBIZ"/>
    <m/>
    <m/>
    <d v="2026-08-06T08:00:00"/>
    <s v="2026-08-06 08:00:00 | Nama PIC : bu nanda No HP : 085124768122 Alt :  M Janji : (RABU/6/AGUSTUS/2026) jam Pasang : 09:00 Note : hubungi pelanggan jika ingin kelokasi"/>
    <n v="2026"/>
    <n v="8"/>
    <n v="5"/>
    <d v="2026-08-05T00:00:00"/>
    <n v="-1.3333333333357587"/>
    <x v="1"/>
  </r>
  <r>
    <n v="2734"/>
    <n v="1002505798"/>
    <n v="3"/>
    <x v="0"/>
    <n v="5"/>
    <s v="MATARAM"/>
    <s v="INNER - NUSA TENGGARA"/>
    <s v="MTR"/>
    <s v="REG"/>
    <s v="AO"/>
    <x v="0"/>
    <m/>
    <s v="Completed (PS)"/>
    <s v="RBS-Regional 3"/>
    <d v="2026-08-03T10:46:34"/>
    <d v="2026-08-03T12:34:08"/>
    <n v="69354442"/>
    <m/>
    <n v="172601796038"/>
    <s v="MATARAM SOLUTION"/>
    <s v="ODP-MTR-FDP/109"/>
    <s v="WO060768306"/>
    <m/>
    <m/>
    <m/>
    <n v="116.1460489"/>
    <n v="-8.5499922999999995"/>
    <s v="|MC40292|MYIA-014460893448/POI/Mutholaah/085929142148/lalu.suhairi@gmail.com"/>
    <s v="Sales Profesional"/>
    <m/>
    <m/>
    <m/>
    <m/>
    <m/>
    <m/>
    <m/>
    <m/>
    <s v="Management Janji"/>
    <s v="2026-07-30 13:00:00 | M Janji : (30/07/2026)  jam Pasang : 09:00  Note : hubungi pelanggan jika ingin kelokasi"/>
    <s v="FCC"/>
    <d v="2026-03-08T10:55:07"/>
    <m/>
    <m/>
    <s v="PS"/>
    <s v="MTR"/>
    <s v="NO ADDON"/>
    <n v="202608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7-30 13:00:00 | M Janji : (30/07/2026)  jam Pasang : 09:00  Note : hubungi pelanggan jika ingin kelokasi"/>
    <n v="2026"/>
    <n v="8"/>
    <n v="3"/>
    <d v="2026-08-03T00:00:00"/>
    <n v="-0.29166666666424135"/>
    <x v="1"/>
  </r>
  <r>
    <n v="2735"/>
    <n v="1002515525"/>
    <n v="3"/>
    <x v="5"/>
    <n v="5"/>
    <s v="DENPASAR"/>
    <s v="SANUR"/>
    <s v="TOP"/>
    <s v="REG"/>
    <s v="AO"/>
    <x v="0"/>
    <m/>
    <s v="Completed (PS)"/>
    <s v="RBS-Regional 3"/>
    <d v="2026-08-07T20:23:16"/>
    <d v="2026-08-11T08:00:08"/>
    <n v="69361182"/>
    <m/>
    <n v="172422212693"/>
    <s v="PT. MAHA KARYA PRIMADANA"/>
    <s v="ODP-TOP-FF/82"/>
    <s v="WO061316121"/>
    <m/>
    <m/>
    <m/>
    <n v="115.25141910000001"/>
    <n v="-8.6425538999999993"/>
    <s v="|MN02677|/PIC I PUTU ANGGA AGUSTIAWAN/08113867601/infoprimadana@gmail.com"/>
    <s v="Sales Force DBS"/>
    <m/>
    <m/>
    <m/>
    <m/>
    <m/>
    <m/>
    <m/>
    <m/>
    <s v="Management Janji"/>
    <s v="2026-08-10 13:00:00|Nama Pic : BP ANGGA No Hp Pic : 08113867601 Jam Pemasangan : 08:00 - 12.00 Tanggal Pemasangan : SENIN 10 AGUSTUS 2026 Info Tambahan : Hubungi pelanggan sebelum datang ke lokasi|40961370|MYDITA"/>
    <s v="FCC"/>
    <d v="2026-07-08T20:25:32"/>
    <d v="2026-08-10T13:00:00"/>
    <m/>
    <s v="PS"/>
    <s v="TOP"/>
    <s v="NO ADDON"/>
    <n v="2026081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13:00:00"/>
    <s v="2026-08-10 13:00:00|Nama Pic : BP ANGGA No Hp Pic : 08113867601 Jam Pemasangan : 08:00 - 12.00 Tanggal Pemasangan : SENIN 10 AGUSTUS 2026 Info Tambahan : Hubungi pelanggan sebelum datang ke lokasi|40961370|MYDITA"/>
    <n v="2026"/>
    <n v="8"/>
    <n v="11"/>
    <d v="2026-08-11T00:00:00"/>
    <n v="0.45833333333575865"/>
    <x v="1"/>
  </r>
  <r>
    <n v="2736"/>
    <n v="1002504880"/>
    <n v="3"/>
    <x v="6"/>
    <n v="5"/>
    <s v="JEMBER"/>
    <s v="SITUBONDO"/>
    <s v="BKI"/>
    <s v="REG"/>
    <s v="AO"/>
    <x v="0"/>
    <s v="1P INET"/>
    <s v="Completed (PS)"/>
    <s v="RBS-Regional 3"/>
    <d v="2026-08-01T17:28:58"/>
    <d v="2026-08-02T19:53:01"/>
    <n v="69356893"/>
    <m/>
    <n v="152531208020"/>
    <s v="TOKO RISQUNA"/>
    <s v="ODP-BKI-FA/89 FA/D09/89.01"/>
    <s v="WO060675217"/>
    <m/>
    <m/>
    <m/>
    <n v="113.679743"/>
    <n v="-7.7849649999999997"/>
    <s v="|MN02617|MYIA-033997959452/POI/MANSUR/083174448000/awfa.mart2@gmail.com"/>
    <s v="MYIB_ASSISTANT"/>
    <m/>
    <m/>
    <m/>
    <m/>
    <m/>
    <m/>
    <m/>
    <m/>
    <s v="Management Janji"/>
    <s v="2026-08-02 15:00:00 | Jam pemasangan : 12.00 Info Tambahan : Hubungi pelanggan dulu sebelum ke lokasi terimakasih "/>
    <s v="FCC"/>
    <d v="2026-01-08T17:39:50"/>
    <d v="2026-08-02T15:00:00"/>
    <m/>
    <s v="PS"/>
    <s v="BKI"/>
    <s v="NETMONK"/>
    <n v="20260802"/>
    <s v="Completed"/>
    <s v="HSI Bisnis Bundling Netmonk PSB 70% Promo - 200 Mbps"/>
    <s v="INDIBIZ"/>
    <m/>
    <m/>
    <d v="2026-08-02T15:00:00"/>
    <s v="2026-08-02 15:00:00 | Jam pemasangan : 12.00 Info Tambahan : Hubungi pelanggan dulu sebelum ke lokasi terimakasih "/>
    <n v="2026"/>
    <n v="8"/>
    <n v="2"/>
    <d v="2026-08-02T00:00:00"/>
    <n v="-0.625"/>
    <x v="1"/>
  </r>
  <r>
    <n v="2737"/>
    <n v="1002511091"/>
    <n v="3"/>
    <x v="6"/>
    <n v="5"/>
    <s v="SIDOARJO"/>
    <s v="MOJOKERTO"/>
    <s v="MJS"/>
    <s v="REG"/>
    <s v="AO"/>
    <x v="0"/>
    <m/>
    <s v="Completed (PS)"/>
    <s v="RBS-Regional 3"/>
    <d v="2026-08-05T15:55:20"/>
    <d v="2026-08-06T16:41:24"/>
    <n v="69359399"/>
    <m/>
    <n v="152330220509"/>
    <s v="MINI POULTRY SHOP"/>
    <s v="ODP-MJS-FW/54"/>
    <s v="WO061070984"/>
    <m/>
    <m/>
    <m/>
    <n v="112.5310657"/>
    <n v="-7.5017598000000003"/>
    <s v="|MN02084|/MINI POULTRY SHOP/WINBACK 2.0 HSI B2B (1:1) 75MBPS 415RB PSB DISC 70%//minipoultryshop@gmail.com/RESDI HADI PRAYOGA/85604528477"/>
    <s v="Sales Force DBS"/>
    <m/>
    <m/>
    <m/>
    <m/>
    <m/>
    <m/>
    <m/>
    <m/>
    <s v="Management Janji"/>
    <s v="2026-08-07 13:00:00|Tanggal pemasangan: 6/08/2026 Jam pemasangan : pagi / siang Info Tambahan : Hubungi pelanggan dulu sebelum ke lokasi. terima kasih|40010577|MYDITA"/>
    <s v="FCC"/>
    <d v="2026-05-08T16:10:18"/>
    <d v="2026-08-07T13:00:00"/>
    <m/>
    <s v="PS"/>
    <s v="MJS"/>
    <s v="NO ADDON"/>
    <n v="20260806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7T13:00:00"/>
    <s v="2026-08-07 13:00:00|Tanggal pemasangan: 6/08/2026 Jam pemasangan : pagi / siang Info Tambahan : Hubungi pelanggan dulu sebelum ke lokasi. terima kasih|40010577|MYDITA"/>
    <n v="2026"/>
    <n v="8"/>
    <n v="6"/>
    <d v="2026-08-06T00:00:00"/>
    <n v="-1.5416666666642413"/>
    <x v="1"/>
  </r>
  <r>
    <n v="2738"/>
    <n v="1002527089"/>
    <n v="3"/>
    <x v="3"/>
    <n v="5"/>
    <s v="MADURA"/>
    <s v="PAMEKASAN"/>
    <s v="PRG"/>
    <s v="REG"/>
    <s v="AO"/>
    <x v="0"/>
    <s v="1P INET"/>
    <s v="102 | FOLLOW UP COMPLETED"/>
    <s v="RBS-Regional 3"/>
    <d v="2026-08-14T16:07:56"/>
    <d v="2026-08-16T16:08:34"/>
    <n v="69366322"/>
    <m/>
    <n v="152428208952"/>
    <s v="SDN KERTAGENA LAOK 2"/>
    <s v="ODP-PRG-FE/01 FE/D01/01.01"/>
    <s v="WO061768054"/>
    <m/>
    <m/>
    <m/>
    <n v="113.6116203"/>
    <n v="-7.1047598999999897"/>
    <s v="MD|MYDB-20260814265389|DN00001/MN00558|SDN KERTAGENA LAOK 2|08139381698"/>
    <s v="MYDIGIBIZPARTNER"/>
    <m/>
    <m/>
    <m/>
    <m/>
    <m/>
    <m/>
    <m/>
    <m/>
    <s v="Management Janji"/>
    <s v="2026-08-15 13:00:00 | Jam Pemasangan : 08:00 - 12.00 Tanggal Pemasangan : 15/08/2026 Info Tambahan : Hubungi pelanggan sebelum datang ke lokasi"/>
    <s v="FCC"/>
    <s v="14-08-2026 16:10:01"/>
    <d v="2026-08-15T13:00:00"/>
    <s v="Kendala Pelanggan"/>
    <s v="REVOKE"/>
    <s v="PRG"/>
    <s v="NO ADDON"/>
    <m/>
    <s v="Follow Up Revoke Completed, New Order ID : SC1002529913"/>
    <s v="HSI Bisnis Promo HUT Telkom PSB 70% - 50 Mbps"/>
    <s v="INDIBIZ"/>
    <m/>
    <m/>
    <d v="2026-08-15T13:00:00"/>
    <s v="2026-08-15 13:00:00 | Jam Pemasangan : 08:00 - 12.00 Tanggal Pemasangan : 15/08/2026 Info Tambahan : Hubungi pelanggan sebelum datang ke lokasi"/>
    <m/>
    <m/>
    <m/>
    <e v="#NUM!"/>
    <e v="#NUM!"/>
    <x v="0"/>
  </r>
  <r>
    <n v="2739"/>
    <n v="1002524076"/>
    <n v="3"/>
    <x v="0"/>
    <n v="5"/>
    <s v="MATARAM"/>
    <s v="INNER - NUSA TENGGARA"/>
    <s v="MTR"/>
    <s v="REG"/>
    <s v="AO"/>
    <x v="0"/>
    <s v="1P INET"/>
    <s v="Completed (PS)"/>
    <s v="RBS-Regional 3"/>
    <d v="2026-08-13T12:19:57"/>
    <d v="2026-08-13T19:19:04"/>
    <n v="69365060"/>
    <m/>
    <n v="172601796978"/>
    <s v="MR STEAK HOUSE &amp; ROOFTOP SANDIK"/>
    <s v="ODP-MTR-FDJ/34 FDJ/D04/34.01"/>
    <s v="WO061659907"/>
    <m/>
    <m/>
    <m/>
    <n v="116.08535740000001"/>
    <n v="-8.5393690000000007"/>
    <s v="|MC40311|MYIA-046163664758/POI/Ameliyah Hasan/081977868888/akunptanugerahameliasentosa@gmail.com"/>
    <s v="MYIB_ASSISTANT"/>
    <m/>
    <m/>
    <m/>
    <m/>
    <m/>
    <m/>
    <m/>
    <m/>
    <s v="Management Janji"/>
    <s v="2026-08-14 13:00:00 | M Janji : (14/08/2026) jam Pasang :pagi 08:00 Note : hubungi pelanggan jika ingin kelokasi"/>
    <s v="FCC"/>
    <s v="13-08-2026 12:25:00"/>
    <d v="2026-08-14T13:00:00"/>
    <m/>
    <s v="PS"/>
    <s v="MTR"/>
    <s v="NO ADDON"/>
    <n v="20260813"/>
    <s v="Completed"/>
    <s v="HSI Bisnis Basic Promo HUT Telkom PSB 70% - 50 Mbps"/>
    <s v="INDIBIZ"/>
    <m/>
    <m/>
    <d v="2026-08-14T13:00:00"/>
    <s v="2026-08-14 13:00:00 | M Janji : (14/08/2026) jam Pasang :pagi 08:00 Note : hubungi pelanggan jika ingin kelokasi"/>
    <n v="2026"/>
    <n v="8"/>
    <n v="13"/>
    <d v="2026-08-13T00:00:00"/>
    <n v="-1.5416666666642413"/>
    <x v="1"/>
  </r>
  <r>
    <n v="2740"/>
    <n v="1002528355"/>
    <n v="3"/>
    <x v="6"/>
    <n v="5"/>
    <s v="JEMBER"/>
    <s v="JEMBER"/>
    <s v="SKW"/>
    <s v="REG"/>
    <s v="AO"/>
    <x v="0"/>
    <s v="1P INET"/>
    <s v="Completed (PS)"/>
    <s v="RBS-Regional 3"/>
    <d v="2026-08-15T13:34:56"/>
    <d v="2026-08-15T19:28:50"/>
    <n v="69366892"/>
    <m/>
    <n v="152537204460"/>
    <s v="RUMAH KOST AURIEL"/>
    <s v="ODP-SKW-FA/15"/>
    <s v="WO061825573"/>
    <m/>
    <m/>
    <m/>
    <n v="113.82305700000001"/>
    <n v="-8.0311430000000001"/>
    <s v="|MN02617|MYIA-009432360171/POI/AURIEL NADIFIAH FAJRIN/085141690089/paktibet761@gmail.com"/>
    <s v="MYIB_ASSISTANT"/>
    <m/>
    <m/>
    <m/>
    <m/>
    <m/>
    <m/>
    <m/>
    <m/>
    <s v="Management Janji"/>
    <s v="2026-08-16 13:00:00 | Nama Pic : BP MAWARDI No Hp Pic : 085141690089 Jam Pemasangan : 08:00 - 12.00 Tanggal Pemasangan : MINGGU 16 AGUSTUS 2026 Info Tambahan : Hubungi pelanggan sebelum datang ke lokasi"/>
    <s v="FCC"/>
    <s v="15-08-2026 13:39:51"/>
    <d v="2026-08-16T13:00:00"/>
    <m/>
    <s v="PS"/>
    <s v="SKW"/>
    <s v="NETMONK"/>
    <n v="20260815"/>
    <s v="Completed"/>
    <s v="HSI Bisnis Bundling Netmonk PSB 70% Promo - 300 Mbps"/>
    <s v="INDIBIZ"/>
    <m/>
    <m/>
    <d v="2026-08-16T13:00:00"/>
    <s v="2026-08-16 13:00:00 | Nama Pic : BP MAWARDI No Hp Pic : 085141690089 Jam Pemasangan : 08:00 - 12.00 Tanggal Pemasangan : MINGGU 16 AGUSTUS 2026 Info Tambahan : Hubungi pelanggan sebelum datang ke lokasi"/>
    <n v="2026"/>
    <n v="8"/>
    <n v="15"/>
    <d v="2026-08-15T00:00:00"/>
    <n v="-1.5416666666642413"/>
    <x v="1"/>
  </r>
  <r>
    <n v="2741"/>
    <n v="1002516288"/>
    <n v="3"/>
    <x v="3"/>
    <n v="5"/>
    <s v="SBY UTARA"/>
    <s v="GRESIK"/>
    <s v="SDY"/>
    <s v="REG"/>
    <s v="AO"/>
    <x v="0"/>
    <s v="1P INET"/>
    <s v="Completed (PS)"/>
    <s v="RBS-Regional 3"/>
    <d v="2026-08-09T08:40:57"/>
    <d v="2026-08-10T21:11:59"/>
    <n v="69361698"/>
    <m/>
    <n v="152451212131"/>
    <s v="TOKO BU URIFAH"/>
    <s v="ODP-SDY-FAB/55 FAB/D06/55.01"/>
    <s v="WO061302198"/>
    <m/>
    <m/>
    <m/>
    <n v="112.57840400000001"/>
    <n v="-7.0550620000000004"/>
    <s v="|MN02646|MYIA-084359532312/POI/urifah/087811510096/urifah365@gmail.com"/>
    <s v="MYIB_ASSISTANT"/>
    <m/>
    <m/>
    <m/>
    <m/>
    <m/>
    <m/>
    <m/>
    <m/>
    <s v="Management Janji"/>
    <s v="2026-08-10 08:00:00 | Nama PIC : Bp Ahmad No Hp : 087811510096 No Alt : - Tgl Pemasangan : 10 Agustus 2026 Interval : PAGI SIANG Note : Hubungi pelanggan terlebih dahulu"/>
    <s v="FCC"/>
    <d v="2026-09-08T08:54:59"/>
    <d v="2026-08-10T08:00:00"/>
    <s v="Kendala Pelanggan"/>
    <s v="PS"/>
    <s v="SDY"/>
    <s v="NO ADDON"/>
    <n v="20260810"/>
    <s v="Completed"/>
    <s v="HSI Bisnis Promo HUT Telkom PSB 70% - 50 Mbps"/>
    <s v="INDIBIZ"/>
    <m/>
    <m/>
    <d v="2026-08-10T08:00:00"/>
    <s v="2026-08-10 08:00:00 | Nama PIC : Bp Ahmad No Hp : 087811510096 No Alt : - Tgl Pemasangan : 10 Agustus 2026 Interval : PAGI SIANG Note : Hubungi pelanggan terlebih dahulu"/>
    <n v="2026"/>
    <n v="8"/>
    <n v="10"/>
    <d v="2026-08-10T00:00:00"/>
    <n v="-0.33333333333575865"/>
    <x v="1"/>
  </r>
  <r>
    <n v="2742"/>
    <n v="1002519267"/>
    <n v="3"/>
    <x v="3"/>
    <n v="5"/>
    <s v="SBY UTARA"/>
    <s v="TANDES"/>
    <s v="KNN"/>
    <s v="REG"/>
    <s v="AO"/>
    <x v="0"/>
    <m/>
    <s v="CANCEL COMPLETED"/>
    <s v="RBS-Regional 3"/>
    <d v="2026-08-11T10:31:14"/>
    <d v="2026-08-11T12:02:40"/>
    <n v="69363049"/>
    <m/>
    <n v="152412248791"/>
    <s v="UNIVERSITAS WIJAYA PUTRA "/>
    <s v="ODP-KND-FAF/42"/>
    <m/>
    <m/>
    <m/>
    <m/>
    <n v="112.6329863"/>
    <n v="-7.2439662"/>
    <s v="|MN00086|/UNIVERSITAS WIJAYA PUTRA /HSI Basic Promo HUT Telkom (1:2) 75 Mbps (Rp 365.000) PSB Rp 150.000/082331359665 - 085730878966/Khafi.xnet@gmail.com/Nida'an Khofiyan/Jl. Pd. Benowo Indah No.1-3, Babat Jerawat, Kec. Pakal, Surabaya, Jawa Timur 60197"/>
    <s v="Sales Force DBS"/>
    <m/>
    <m/>
    <m/>
    <m/>
    <m/>
    <m/>
    <m/>
    <m/>
    <m/>
    <m/>
    <m/>
    <d v="2026-11-08T10:39:50"/>
    <m/>
    <m/>
    <s v="REJECT_FCC"/>
    <s v="KNN"/>
    <s v="NO ADDON"/>
    <m/>
    <s v="DECLINE : Decline - Batal Order EVI PUSPITA EKASARI 40931150|MYDITA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s v="DECLINE : Decline - Batal Order EVI PUSPITA EKASARI 40931150|MYDITA"/>
    <m/>
    <m/>
    <m/>
    <m/>
    <m/>
    <e v="#NUM!"/>
    <e v="#NUM!"/>
    <x v="0"/>
  </r>
  <r>
    <n v="2743"/>
    <n v="1002519859"/>
    <n v="3"/>
    <x v="2"/>
    <n v="4"/>
    <s v="MAGELANG"/>
    <s v="PURWOREJJO"/>
    <s v="PWJ"/>
    <s v="REG"/>
    <s v="AO"/>
    <x v="0"/>
    <m/>
    <s v="Completed (PS)"/>
    <s v="RBS-Regional 3"/>
    <d v="2026-08-11T13:26:02"/>
    <d v="2026-08-12T14:42:14"/>
    <n v="69363316"/>
    <m/>
    <n v="142138510552"/>
    <s v="MASJID_AL_IHSAN"/>
    <s v="ODP-PWJ-FAD/120"/>
    <s v="WO061563948"/>
    <m/>
    <m/>
    <m/>
    <n v="109.95320100000001"/>
    <n v="-7.6811663000000001"/>
    <s v="|MC80049|/MASJID_AL_IHSAN/ 085159054100/nurmuhammad81@gmail.com/ 1S HSI BISNIS 1:2 PROMO 100 Mbps / Supri Amanati/HGN"/>
    <s v="Sales Profesional"/>
    <m/>
    <m/>
    <m/>
    <m/>
    <m/>
    <m/>
    <m/>
    <m/>
    <s v="Management Janji"/>
    <s v="2026-08-13 08:00:00|Nama PIC : BAPAK NUR No HP : 085159054100 No Alternatif : - M Janji : 13/07/2026 Jam Pasang : Pagi NoteÃ‚Â :  Hubungi terlebih dahulu sebelum ke lokasi |40961370|MYDITA"/>
    <s v="FCC"/>
    <d v="2026-11-08T13:39:46"/>
    <d v="2026-08-13T08:00:00"/>
    <m/>
    <s v="PS"/>
    <s v="PWJ"/>
    <s v="NO ADDON"/>
    <n v="2026081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3T08:00:00"/>
    <s v="2026-08-13 08:00:00|Nama PIC : BAPAK NUR No HP : 085159054100 No Alternatif : - M Janji : 13/07/2026 Jam Pasang : Pagi NoteÃ‚Â :  Hubungi terlebih dahulu sebelum ke lokasi |40961370|MYDITA"/>
    <n v="2026"/>
    <n v="8"/>
    <n v="12"/>
    <d v="2026-08-12T00:00:00"/>
    <n v="-1.3333333333357587"/>
    <x v="1"/>
  </r>
  <r>
    <n v="2744"/>
    <n v="1002532920"/>
    <n v="3"/>
    <x v="0"/>
    <n v="5"/>
    <s v="MATARAM"/>
    <s v="LOMBOK TIMUR UTARA"/>
    <s v="SGG"/>
    <s v="REG"/>
    <s v="AO"/>
    <x v="0"/>
    <m/>
    <s v="Completed (PS)"/>
    <s v="RBS-Regional 3"/>
    <d v="2026-08-18T12:07:07"/>
    <d v="2026-08-18T23:17:25"/>
    <n v="69357254"/>
    <m/>
    <n v="172604214122"/>
    <s v="White Bamboo (Athaya Resto)"/>
    <s v="ODP-SGG-FCLG/22"/>
    <s v="WO061998326"/>
    <m/>
    <m/>
    <m/>
    <n v="116.0407"/>
    <n v="-8.3534000000000006"/>
    <s v="RBS HSI |Rian Puja Atmawikarsa | 406910 | TREG 3 |White Bamboo (Athaya Resto)| 82236305911|81803680445| HSI BISNIS 50 MBPS"/>
    <s v="Amex"/>
    <m/>
    <m/>
    <m/>
    <m/>
    <m/>
    <m/>
    <m/>
    <m/>
    <s v="Management Janji"/>
    <s v="2026-08-13 13:00:00|Nama Pic : bu yulianti   No Hp Pic : 081803680445  No alt : -  Jam Pemasangan : pagi   Tanggal Pemasangan : 13 Agustus 2026|40951375|MYDITA"/>
    <s v="FCC"/>
    <s v="18-08-2026 12:10:35"/>
    <m/>
    <m/>
    <s v="PS"/>
    <s v="SGG"/>
    <s v="NO ADDON"/>
    <n v="20260818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18T07:00:00"/>
    <s v="2026-08-13 13:00:00|Nama Pic : bu yulianti   No Hp Pic : 081803680445  No alt : -  Jam Pemasangan : pagi   Tanggal Pemasangan : 13 Agustus 2026|40951375|MYDITA"/>
    <n v="2026"/>
    <n v="8"/>
    <n v="18"/>
    <d v="2026-08-18T00:00:00"/>
    <n v="-0.29166666666424135"/>
    <x v="1"/>
  </r>
  <r>
    <n v="2745"/>
    <n v="1002532835"/>
    <n v="3"/>
    <x v="3"/>
    <n v="5"/>
    <s v="MADURA"/>
    <s v="BANGKALAN"/>
    <s v="SPG"/>
    <s v="REG"/>
    <s v="AO"/>
    <x v="0"/>
    <s v="1P INET"/>
    <s v="MIA - INVALID SURVEY"/>
    <s v="RBS-Regional 3"/>
    <d v="2026-08-18T11:41:57"/>
    <d v="2026-08-18T20:47:52"/>
    <n v="69368817"/>
    <m/>
    <n v="152434913751"/>
    <s v="TOKO CAMPLONG JAYA"/>
    <s v="ODP-SPG-FP/07 FP/D01/07.01"/>
    <s v="WO061994170"/>
    <m/>
    <m/>
    <m/>
    <n v="113.33288155496101"/>
    <n v="-7.2133559434361203"/>
    <s v="MD|MYDB-20260818265967|DN00001/MN00558|TOKO CAMPLONG JAYA|087777741880"/>
    <s v="MYDIGIBIZPARTNER"/>
    <m/>
    <m/>
    <m/>
    <m/>
    <m/>
    <m/>
    <m/>
    <m/>
    <s v="Management Janji"/>
    <s v="2026-08-19 08:00:00 | Nama : BP SAMSUL  No Hp : 087777741880 No Alt :  Tgl Pemasangan : 19 Agustus 2026 Interval : PAGI  Note : Hubungi pelanggan terlebih dahulu"/>
    <s v="FCC"/>
    <s v="18-08-2026 11:54:51"/>
    <d v="2026-08-19T08:00:00"/>
    <m/>
    <s v="SURVEY_NEW_MANJA"/>
    <s v="SPG"/>
    <s v="NO ADDON"/>
    <m/>
    <s v="MIE - INVALID SURVEY - Kendala Jalur/Rute Tarikan"/>
    <s v="HSI Bisnis Promo HUT Telkom PSB 70% - 100 Mbps Dual Band"/>
    <s v="INDIBIZ"/>
    <m/>
    <m/>
    <d v="2026-08-19T08:00:00"/>
    <s v="2026-08-19 08:00:00 | Nama : BP SAMSUL  No Hp : 087777741880 No Alt :  Tgl Pemasangan : 19 Agustus 2026 Interval : PAGI  Note : Hubungi pelanggan terlebih dahulu"/>
    <m/>
    <m/>
    <m/>
    <e v="#NUM!"/>
    <e v="#NUM!"/>
    <x v="0"/>
  </r>
  <r>
    <n v="2746"/>
    <n v="1002530622"/>
    <n v="3"/>
    <x v="3"/>
    <n v="5"/>
    <s v="SBY UTARA"/>
    <s v="GRESIK"/>
    <s v="CRM"/>
    <s v="REG"/>
    <s v="AO"/>
    <x v="0"/>
    <s v="1P INET"/>
    <s v="8 | OSS - PONR"/>
    <s v="RBS-Regional 3"/>
    <d v="2026-08-17T10:53:57"/>
    <d v="2026-08-18T15:24:23"/>
    <n v="69367920"/>
    <m/>
    <n v="152446246210"/>
    <s v="PT EVA CIPTA MAKMUR JAYA"/>
    <s v="ODP-CRM-F02/17"/>
    <s v="WO061917756"/>
    <m/>
    <m/>
    <m/>
    <n v="112.601707"/>
    <n v="-7.2468415999999998"/>
    <s v="|MN00086|MYIA-054622121752/POI/ROKMA SUTAMININGSIH /0895807772538/evaciptamj@gmail.com"/>
    <s v="MYIB_ASSISTANT"/>
    <m/>
    <m/>
    <m/>
    <m/>
    <m/>
    <m/>
    <m/>
    <m/>
    <s v="Management Janji"/>
    <s v="2026-08-18 08:00:00 | Waktu pemasangan : 17 agustus 2026 Jam pemasangan : 08.00 - 12.00 Info Tambahan : Hubungi pelanggan dulu sebelum ke lokasi terimakasih "/>
    <s v="FCC"/>
    <s v="17-08-2026 10:55:01"/>
    <d v="2026-08-18T08:00:00"/>
    <m/>
    <s v="ACT_COM"/>
    <s v="CRM"/>
    <s v="NO ADDON"/>
    <m/>
    <s v="PONR"/>
    <s v="HSI Bisnis Promo HUT Telkom PSB 70% - 75 Mbps"/>
    <s v="INDIBIZ"/>
    <m/>
    <m/>
    <d v="2026-08-18T08:00:00"/>
    <s v="2026-08-18 08:00:00 | Waktu pemasangan : 17 agustus 2026 Jam pemasangan : 08.00 - 12.00 Info Tambahan : Hubungi pelanggan dulu sebelum ke lokasi terimakasih "/>
    <m/>
    <m/>
    <m/>
    <e v="#NUM!"/>
    <e v="#NUM!"/>
    <x v="0"/>
  </r>
  <r>
    <n v="2747"/>
    <n v="1002515666"/>
    <n v="3"/>
    <x v="3"/>
    <n v="5"/>
    <s v="SBY UTARA"/>
    <s v="GRESIK"/>
    <s v="BPG"/>
    <s v="REG"/>
    <s v="AO"/>
    <x v="0"/>
    <s v="1P INET"/>
    <s v="Completed (PS)"/>
    <s v="RBS-Regional 3"/>
    <d v="2026-08-08T09:46:56"/>
    <d v="2026-08-10T17:04:36"/>
    <n v="69361287"/>
    <m/>
    <n v="152443206921"/>
    <s v="PKM DAWARBLANDONG RUANG UMUM"/>
    <s v="ODP-BPG-FL/35 FL/D04/35.01"/>
    <s v="WO061238996"/>
    <m/>
    <m/>
    <m/>
    <n v="112.424809"/>
    <n v="-7.3290348999999999"/>
    <s v="MD|MYDB-20260808264716|DN00001/MN02100|PKM DAWARBLANDONG RUANG UMUM|082331680507"/>
    <s v="MYDIGIBIZPARTNER"/>
    <m/>
    <m/>
    <m/>
    <m/>
    <m/>
    <m/>
    <m/>
    <m/>
    <s v="Management Janji"/>
    <s v="2026-08-10 08:00:00 | Tanggal Pemasangan : 10 Agustus 2026 Jam Pemasangan : 08:00 13:00 Info Tambahan : Hubungi pelanggan dulu sebelum ke lokasi terimakasih"/>
    <s v="FCC"/>
    <d v="2026-08-08T09:55:05"/>
    <d v="2026-08-10T08:00:00"/>
    <m/>
    <s v="PS"/>
    <s v="BPG"/>
    <s v="NO ADDON"/>
    <n v="20260810"/>
    <s v="Completed"/>
    <s v="HSI Bisnis Promo HUT Telkom PSB 70% - 50 Mbps"/>
    <s v="INDIBIZ"/>
    <m/>
    <m/>
    <d v="2026-08-10T08:00:00"/>
    <s v="2026-08-10 08:00:00 | Tanggal Pemasangan : 10 Agustus 2026 Jam Pemasangan : 08:00 13:00 Info Tambahan : Hubungi pelanggan dulu sebelum ke lokasi terimakasih"/>
    <n v="2026"/>
    <n v="8"/>
    <n v="10"/>
    <d v="2026-08-10T00:00:00"/>
    <n v="-0.33333333333575865"/>
    <x v="1"/>
  </r>
  <r>
    <n v="2748"/>
    <n v="1002524600"/>
    <n v="3"/>
    <x v="2"/>
    <n v="4"/>
    <s v="YOGYAKARTA"/>
    <s v="INNER - YOGYA JATENG SELATAN"/>
    <s v="PGR"/>
    <s v="REG"/>
    <s v="AO"/>
    <x v="0"/>
    <m/>
    <s v="Completed (PS)"/>
    <s v="RBS-Regional 3"/>
    <d v="2026-08-13T14:58:36"/>
    <d v="2026-08-13T16:21:49"/>
    <n v="69364787"/>
    <n v="2745060358"/>
    <n v="141114227925"/>
    <s v="MATARAM VILLA JOGJA / LANGKAH BERSAMA PROPERTY"/>
    <s v="ODP-PGR-FAX/073"/>
    <s v="WO061680459"/>
    <m/>
    <m/>
    <m/>
    <n v="110.35768299999999"/>
    <n v="-7.8096459999999999"/>
    <s v="|MC80054|MYIA-032362016126/POI/A ISYAD KAMALI/081615640174/mataramvillajogja@gmail.com"/>
    <s v="Sales Profesional"/>
    <m/>
    <m/>
    <m/>
    <m/>
    <m/>
    <m/>
    <m/>
    <m/>
    <s v="Management Janji"/>
    <s v="2026-08-14 08:00:00 | telp : 081615640174  M Janji : (14/08/2026)  jam Pasang : 09:00  Note : hubungi pelanggan jika ingin kelokasi"/>
    <s v="FCC"/>
    <s v="13-08-2026 15:10:25"/>
    <m/>
    <m/>
    <s v="PS"/>
    <s v="PGR"/>
    <s v="NO ADDON"/>
    <n v="2026081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3T07:00:00"/>
    <s v="2026-08-14 08:00:00 | telp : 081615640174  M Janji : (14/08/2026)  jam Pasang : 09:00  Note : hubungi pelanggan jika ingin kelokasi"/>
    <n v="2026"/>
    <n v="8"/>
    <n v="13"/>
    <d v="2026-08-13T00:00:00"/>
    <n v="-0.29166666666424135"/>
    <x v="1"/>
  </r>
  <r>
    <n v="2749"/>
    <n v="1002519133"/>
    <n v="3"/>
    <x v="7"/>
    <n v="4"/>
    <s v="KUDUS"/>
    <s v="BLORA"/>
    <s v="CEP"/>
    <s v="REG"/>
    <s v="AO"/>
    <x v="0"/>
    <s v="1P INET"/>
    <s v="Completed (PS)"/>
    <s v="RBS-Regional 3"/>
    <d v="2026-08-11T09:55:57"/>
    <d v="2026-08-13T14:12:38"/>
    <n v="69362970"/>
    <m/>
    <n v="142552107758"/>
    <s v="ERABLUE SURABAYA (CEPU)"/>
    <s v="ODP-CEP-FJ/031 FJ/D02/031.01"/>
    <s v="WO061469586"/>
    <m/>
    <m/>
    <m/>
    <n v="111.594678"/>
    <n v="-7.1478570000000001"/>
    <s v="|MN02587|MYIA-048230681415/POI/HASBIBINTARO SHIDDIQ/081249594394/nextperdanaone@gmail.com"/>
    <s v="MYIB_ASSISTANT"/>
    <m/>
    <m/>
    <m/>
    <m/>
    <m/>
    <m/>
    <m/>
    <m/>
    <s v="Management Janji"/>
    <s v="2026-08-12 08:00:00 | Nama PIC : BAPAK HASBI No HP : 081249549394 Alt :  M Janji : (RABU/12/AGUSTUS/2026) jam Pasang : 09:00 Note : hubungi pelanggan jika ingin kelokasi"/>
    <s v="FCC"/>
    <d v="2026-11-08T10:10:31"/>
    <d v="2026-08-12T08:00:00"/>
    <m/>
    <s v="PS"/>
    <s v="CEP"/>
    <s v="NO ADDON"/>
    <n v="20260813"/>
    <s v="Completed"/>
    <s v="HSI Bisnis PSB 70% - 100 Mbps"/>
    <s v="INDIBIZ"/>
    <m/>
    <m/>
    <d v="2026-08-12T08:00:00"/>
    <s v="2026-08-12 08:00:00 | Nama PIC : BAPAK HASBI No HP : 081249549394 Alt :  M Janji : (RABU/12/AGUSTUS/2026) jam Pasang : 09:00 Note : hubungi pelanggan jika ingin kelokasi"/>
    <n v="2026"/>
    <n v="8"/>
    <n v="13"/>
    <d v="2026-08-13T00:00:00"/>
    <n v="0.66666666666424135"/>
    <x v="1"/>
  </r>
  <r>
    <n v="2750"/>
    <n v="1002528172"/>
    <n v="3"/>
    <x v="0"/>
    <n v="5"/>
    <s v="MATARAM"/>
    <s v="INNER - NUSA TENGGARA"/>
    <s v="SWE"/>
    <s v="REG"/>
    <s v="AO"/>
    <x v="0"/>
    <s v="1P INET"/>
    <s v="7 | OSS - PROVISIONING ISSUED"/>
    <s v="RBS-Regional 3"/>
    <d v="2026-08-15T12:08:56"/>
    <d v="2026-08-16T13:06:55"/>
    <n v="69366797"/>
    <m/>
    <n v="172605804157"/>
    <s v="YANTI HIDAYAT KEBAYA"/>
    <s v="ODP-SWE-FAU/57 FAU/D05/57.01"/>
    <s v="WO061815161"/>
    <m/>
    <m/>
    <m/>
    <n v="116.23456985619001"/>
    <n v="-8.5934738728102893"/>
    <s v="|MC40316|MYIA-001699982642/POI/SANDI MAULANA YUSUF/085924768456/algibulet@gmail.com"/>
    <s v="MYIB_ASSISTANT"/>
    <m/>
    <m/>
    <m/>
    <m/>
    <m/>
    <m/>
    <m/>
    <m/>
    <s v="Management Janji"/>
    <s v="2026-08-16 13:00:00 | Jam Pemasangan : 08:00 - 12.00 Tanggal Pemasangan : MINGGU 16 AGUSTUS 2026 Info Tambahan : Hubungi pelanggan sebelum datang ke lokasi"/>
    <s v="FCC"/>
    <s v="15-08-2026 12:10:01"/>
    <d v="2026-08-16T13:00:00"/>
    <m/>
    <s v="PI"/>
    <s v="SWE"/>
    <s v="NO ADDON"/>
    <m/>
    <s v="Provisioning Issued"/>
    <s v="HSI Bisnis Promo HUT Telkom PSB 70% - 150 Mbps"/>
    <s v="INDIBIZ"/>
    <m/>
    <m/>
    <d v="2026-08-16T13:00:00"/>
    <s v="2026-08-16 13:00:00 | Jam Pemasangan : 08:00 - 12.00 Tanggal Pemasangan : MINGGU 16 AGUSTUS 2026 Info Tambahan : Hubungi pelanggan sebelum datang ke lokasi"/>
    <m/>
    <m/>
    <m/>
    <e v="#NUM!"/>
    <e v="#NUM!"/>
    <x v="0"/>
  </r>
  <r>
    <n v="2751"/>
    <n v="1002514010"/>
    <n v="3"/>
    <x v="7"/>
    <n v="4"/>
    <s v="KUDUS"/>
    <s v="KUDUS"/>
    <s v="KUD"/>
    <s v="REG"/>
    <s v="AO"/>
    <x v="0"/>
    <s v="1P INET"/>
    <s v="98 | OSS - CANCEL COMPLETE"/>
    <s v="RBS-Regional 3"/>
    <d v="2026-08-07T10:05:58"/>
    <d v="2026-08-10T10:12:08"/>
    <n v="69360504"/>
    <m/>
    <n v="142401145992"/>
    <s v="Titipan Sepeda Motor Ibu Suwarki"/>
    <s v="ODP-KUD-FAS/031 FAS/D05/031.01"/>
    <s v="WO061140783"/>
    <m/>
    <m/>
    <m/>
    <n v="110.897185207616"/>
    <n v="-6.7436210606213001"/>
    <s v="|MYIB-CUST|MYTN-077573585519/POI/Sendy Crys Syafruddin/087777299742/arthagrup123@gmail.com"/>
    <s v="MYINDIBIZ"/>
    <m/>
    <m/>
    <m/>
    <m/>
    <m/>
    <m/>
    <m/>
    <m/>
    <s v="Management Janji"/>
    <s v="2026-08-08 08:00:00 | telp :087777299742  alt : pagi / siang 08/08/2026 hub sebelum ke lokasi "/>
    <s v="FCC"/>
    <d v="2026-07-08T10:10:08"/>
    <d v="2026-08-08T08:00:00"/>
    <s v="Kendala Lainnya"/>
    <s v="CANCEL"/>
    <s v="KUD"/>
    <s v="NO ADDON"/>
    <m/>
    <s v="Cancel Completed"/>
    <s v="HSI Bisnis Basic Promo HUT Telkom PSB 70% - 300 Mbps"/>
    <s v="INDIBIZ"/>
    <m/>
    <m/>
    <d v="2026-08-08T08:00:00"/>
    <s v="2026-08-08 08:00:00 | telp :087777299742  alt : pagi / siang 08/08/2026 hub sebelum ke lokasi "/>
    <m/>
    <m/>
    <m/>
    <e v="#NUM!"/>
    <e v="#NUM!"/>
    <x v="0"/>
  </r>
  <r>
    <n v="2752"/>
    <n v="1002514402"/>
    <n v="3"/>
    <x v="2"/>
    <n v="4"/>
    <s v="YOGYAKARTA"/>
    <s v="INNER - YOGYA JATENG SELATAN"/>
    <s v="KEN"/>
    <s v="REG"/>
    <s v="AO"/>
    <x v="0"/>
    <s v="1P INET"/>
    <s v="98 | OSS - CANCEL COMPLETE"/>
    <s v="RBS-Regional 3"/>
    <d v="2026-08-07T11:43:56"/>
    <d v="2026-08-10T11:46:32"/>
    <n v="69360675"/>
    <m/>
    <n v="146130138396"/>
    <s v="ASTANA PROPERTY 5"/>
    <s v="ODP-KEN-FAW/037 FAW/D05/037.01"/>
    <s v="WO061152659"/>
    <m/>
    <m/>
    <m/>
    <n v="110.38864700000001"/>
    <n v="-7.7112689999999997"/>
    <s v="|MC80063|MYIA-079491601251/POI/WILLIAM MAHARDIKA DARLIUS/087838403677/rarautha85@gmail.com"/>
    <s v="MYIB_ASSISTANT"/>
    <m/>
    <m/>
    <m/>
    <m/>
    <m/>
    <m/>
    <m/>
    <m/>
    <s v="Management Janji"/>
    <s v="2026-08-08 08:00:00 | Nama PIC:  BU RARA No HP: 087838403677 Alt: Tanggal: 8/8/2026 Jam Pasang: Pagi Note: Hubungi sebelum ke lokasi, terimakasih"/>
    <s v="FCC"/>
    <d v="2026-07-08T11:55:04"/>
    <d v="2026-08-08T08:00:00"/>
    <s v="Kendala Teknik"/>
    <s v="CANCEL"/>
    <s v="KEN"/>
    <s v="NO ADDON"/>
    <m/>
    <s v="Cancel Completed"/>
    <s v="HSI Bisnis Basic Promo HUT Telkom PSB 70% - 50 Mbps"/>
    <s v="INDIBIZ"/>
    <m/>
    <m/>
    <d v="2026-08-08T08:00:00"/>
    <s v="2026-08-08 08:00:00 | Nama PIC:  BU RARA No HP: 087838403677 Alt: Tanggal: 8/8/2026 Jam Pasang: Pagi Note: Hubungi sebelum ke lokasi, terimakasih"/>
    <m/>
    <m/>
    <m/>
    <e v="#NUM!"/>
    <e v="#NUM!"/>
    <x v="0"/>
  </r>
  <r>
    <n v="2753"/>
    <n v="1002509826"/>
    <n v="3"/>
    <x v="5"/>
    <n v="5"/>
    <s v="SINGARJA"/>
    <s v="SINGARAJA"/>
    <s v="SRR"/>
    <s v="REG"/>
    <s v="AO"/>
    <x v="0"/>
    <s v="1P INET"/>
    <s v="Completed (PS)"/>
    <s v="RBS-Regional 3"/>
    <d v="2026-08-05T09:46:57"/>
    <d v="2026-08-06T13:34:38"/>
    <n v="69358843"/>
    <m/>
    <n v="172425707971"/>
    <s v="Warung Marini"/>
    <s v="ODP-SRR-FK/09 FK/D01/09.01"/>
    <s v="WO060955824"/>
    <m/>
    <m/>
    <m/>
    <n v="114.77651419999999"/>
    <n v="-8.1833846000000001"/>
    <s v="MD|MYDB-20260804264371|DN00001/MN00176|Warung Marini|082247337070"/>
    <s v="MYDIGIBIZPARTNER"/>
    <m/>
    <m/>
    <m/>
    <m/>
    <m/>
    <m/>
    <m/>
    <m/>
    <s v="Management Janji"/>
    <s v="2026-08-06 08:00:00 | Waktu pemasnagan : 06 Agustus 2026 Jam pemasangan : 08.00 - 12.00 Mohon hubungi pelanggan sebelum ke lokasi  Terima kasih"/>
    <s v="FCC"/>
    <d v="2026-05-08T09:55:13"/>
    <d v="2026-08-06T08:00:00"/>
    <m/>
    <s v="PS"/>
    <s v="SRR"/>
    <s v="NO ADDON"/>
    <n v="20260806"/>
    <s v="Completed"/>
    <s v="HSI Bisnis Promo HUT Telkom PSB 70% - 100 Mbps"/>
    <s v="INDIBIZ"/>
    <m/>
    <m/>
    <d v="2026-08-06T08:00:00"/>
    <s v="2026-08-06 08:00:00 | Waktu pemasnagan : 06 Agustus 2026 Jam pemasangan : 08.00 - 12.00 Mohon hubungi pelanggan sebelum ke lokasi  Terima kasih"/>
    <n v="2026"/>
    <n v="8"/>
    <n v="6"/>
    <d v="2026-08-06T00:00:00"/>
    <n v="-0.33333333333575865"/>
    <x v="1"/>
  </r>
  <r>
    <n v="2754"/>
    <n v="1002527208"/>
    <n v="3"/>
    <x v="7"/>
    <n v="4"/>
    <s v="SOLO"/>
    <s v="INNER - SOLO JATENG TIMUR"/>
    <s v="KRT"/>
    <s v="REG"/>
    <s v="AO"/>
    <x v="0"/>
    <s v="2P INET + VOICE"/>
    <s v="102 | FOLLOW UP COMPLETED"/>
    <s v="RBS-Regional 3"/>
    <d v="2026-08-14T16:40:56"/>
    <d v="2026-08-16T12:36:20"/>
    <n v="69366366"/>
    <n v="2716011086"/>
    <n v="142505404801"/>
    <s v="PT FELTTIST DENTAL INDO"/>
    <s v="ODP-KRT-FV/025 FV/D02/025.01"/>
    <s v="WO061771603"/>
    <m/>
    <m/>
    <m/>
    <n v="110.768031589686"/>
    <n v="-7.55307288677621"/>
    <s v="MD|MYDB-20260814265382|DN00001/MN00440|PT FELTTIST DENTAL INDO|085713209822"/>
    <s v="MYDIGIBIZPARTNER"/>
    <m/>
    <m/>
    <m/>
    <m/>
    <m/>
    <m/>
    <m/>
    <m/>
    <s v="Management Janji"/>
    <s v="2026-08-15 13:00:00 |  M Janji : (15/08/2026) jam Pasang :pagi Note : hubungi pelanggan jika ingin kelokasi "/>
    <s v="FCC"/>
    <s v="14-08-2026 16:54:56"/>
    <d v="2026-08-15T13:00:00"/>
    <m/>
    <s v="REVOKE"/>
    <s v="KRT"/>
    <s v="NO ADDON"/>
    <m/>
    <s v="Follow Up Revoke Completed, New Order ID : SC1002529586"/>
    <s v="HSI Bisnis Basic Bundling Phone PSB 70% - Free 800 Menit Promo - 50 Mbps"/>
    <s v="INDIBIZ"/>
    <m/>
    <m/>
    <d v="2026-08-15T13:00:00"/>
    <s v="2026-08-15 13:00:00 |  M Janji : (15/08/2026) jam Pasang :pagi Note : hubungi pelanggan jika ingin kelokasi "/>
    <m/>
    <m/>
    <m/>
    <e v="#NUM!"/>
    <e v="#NUM!"/>
    <x v="0"/>
  </r>
  <r>
    <n v="2755"/>
    <n v="1002533798"/>
    <n v="3"/>
    <x v="6"/>
    <n v="5"/>
    <s v="SIDOARJO"/>
    <s v="MOJOKERTO"/>
    <s v="MJS"/>
    <s v="REG"/>
    <s v="AO"/>
    <x v="0"/>
    <m/>
    <s v="Completed (PS)"/>
    <s v="RBS-Regional 3"/>
    <d v="2026-08-18T15:21:21"/>
    <d v="2026-08-18T19:05:27"/>
    <n v="69367304"/>
    <m/>
    <n v="152330220746"/>
    <s v="SPBU 54.613.37"/>
    <s v="ODP-MJS-FP/12"/>
    <s v="WO062030838"/>
    <m/>
    <m/>
    <m/>
    <n v="112.53407764000001"/>
    <n v="-7.5755440600000004"/>
    <s v="|MN02540|MYIA-040406910931/POI/SATYA BAGAS PRATAMA/085755144593/spbumojosari37@gmail.com"/>
    <s v="Sales Force DBS"/>
    <m/>
    <m/>
    <m/>
    <m/>
    <m/>
    <m/>
    <m/>
    <m/>
    <s v="Management Janji"/>
    <s v="2026-08-17 08:00:00 | Nama : BP SATYA BAGAS PRATAMA  No Hp : 085755144593  No Alt :   Tgl Pemasangan : 17 Agustus 2026  Interval : PAGI   Note : Hubungi pelanggan terlebih dahulu"/>
    <s v="FCC"/>
    <s v="18-08-2026 15:55:35"/>
    <m/>
    <m/>
    <s v="PS"/>
    <s v="MJS"/>
    <s v="NO ADDON"/>
    <n v="20260818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18T07:00:00"/>
    <s v="2026-08-17 08:00:00 | Nama : BP SATYA BAGAS PRATAMA  No Hp : 085755144593  No Alt :   Tgl Pemasangan : 17 Agustus 2026  Interval : PAGI   Note : Hubungi pelanggan terlebih dahulu"/>
    <n v="2026"/>
    <n v="8"/>
    <n v="18"/>
    <d v="2026-08-18T00:00:00"/>
    <n v="-0.29166666666424135"/>
    <x v="1"/>
  </r>
  <r>
    <n v="2756"/>
    <n v="1002522576"/>
    <n v="3"/>
    <x v="7"/>
    <n v="4"/>
    <s v="KUDUS"/>
    <s v="PURWODADI"/>
    <s v="GDO"/>
    <s v="REG"/>
    <s v="AO"/>
    <x v="0"/>
    <s v="1P INET"/>
    <s v="Completed (PS)"/>
    <s v="RBS-Regional 3"/>
    <d v="2026-08-12T15:13:56"/>
    <d v="2026-08-13T16:00:12"/>
    <n v="69364403"/>
    <m/>
    <n v="142521103427"/>
    <s v="SPBU PULOREJO 4458110"/>
    <s v="ODP-GDO-FE/040 FE/D04/040.01"/>
    <s v="WO061602763"/>
    <m/>
    <m/>
    <m/>
    <n v="110.8622"/>
    <n v="-7.0557059999999998"/>
    <s v="|MN00410|MYIA-029983690979/POI/DWI SARTONO/085641921602/4458110@gmail.com"/>
    <s v="MYIB_ASSISTANT"/>
    <m/>
    <m/>
    <m/>
    <m/>
    <m/>
    <m/>
    <m/>
    <m/>
    <s v="Management Janji"/>
    <s v="2026-08-13 13:00:00 | Waktu pemasnagan : 13 Agustus 2026 Jam pemasangan : 08.00 - 12.00 Mohon hubungi pelanggan sebelum ke lokasi  Terima kasih"/>
    <s v="FCC"/>
    <d v="2026-12-08T15:25:37"/>
    <d v="2026-08-13T13:00:00"/>
    <m/>
    <s v="PS"/>
    <s v="GDO"/>
    <s v="NO ADDON"/>
    <n v="20260813"/>
    <s v="Completed"/>
    <s v="HSI Bisnis Promo HUT Telkom PSB 70% - 50 Mbps"/>
    <s v="INDIBIZ"/>
    <m/>
    <m/>
    <d v="2026-08-13T13:00:00"/>
    <s v="2026-08-13 13:00:00 | Waktu pemasnagan : 13 Agustus 2026 Jam pemasangan : 08.00 - 12.00 Mohon hubungi pelanggan sebelum ke lokasi  Terima kasih"/>
    <n v="2026"/>
    <n v="8"/>
    <n v="13"/>
    <d v="2026-08-13T00:00:00"/>
    <n v="-0.54166666666424135"/>
    <x v="1"/>
  </r>
  <r>
    <n v="2757"/>
    <n v="1002506573"/>
    <n v="3"/>
    <x v="4"/>
    <n v="4"/>
    <s v="SEMARANG"/>
    <s v="INNER - SEMARANG JATENG UTARA"/>
    <s v="GNK"/>
    <s v="REG"/>
    <s v="AO"/>
    <x v="0"/>
    <s v="1P INET"/>
    <s v="Completed (PS)"/>
    <s v="RBS-Regional 3"/>
    <d v="2026-08-03T17:14:56"/>
    <d v="2026-08-05T11:43:57"/>
    <n v="69357811"/>
    <m/>
    <n v="143424113003"/>
    <s v="PT Global Multi Pharmalab"/>
    <s v="ODP-GNK-FM/084 FM/D01/084.01"/>
    <s v="WO060827673"/>
    <m/>
    <m/>
    <m/>
    <n v="110.4736679"/>
    <n v="-6.9502135999999997"/>
    <s v="MD|MYDB-20260803264242|DN00001/MN02296|PT Global Multi Pharmalab|087820296029"/>
    <s v="MYDIGIBIZPARTNER"/>
    <m/>
    <m/>
    <m/>
    <m/>
    <m/>
    <m/>
    <m/>
    <m/>
    <s v="Management Janji"/>
    <s v="2026-08-04 15:00:00 | Nama : BP MOKHAMMAD MUGNILABIB No Hp : 087820296029 No Alt :  Tgl Pemasangan : 04 Agustus 2026 Interval : PAGI  Note : Hubungi pelanggan terlebih dahulu"/>
    <s v="FCC"/>
    <d v="2026-03-08T17:24:53"/>
    <d v="2026-08-04T15:00:00"/>
    <m/>
    <s v="PS"/>
    <s v="GNK"/>
    <s v="NO ADDON"/>
    <n v="20260805"/>
    <s v="Completed"/>
    <s v="HSI Bisnis Basic Promo HUT Telkom PSB 70% - 75 Mbps"/>
    <s v="INDIBIZ"/>
    <m/>
    <m/>
    <d v="2026-08-04T15:00:00"/>
    <s v="2026-08-04 15:00:00 | Nama : BP MOKHAMMAD MUGNILABIB No Hp : 087820296029 No Alt :  Tgl Pemasangan : 04 Agustus 2026 Interval : PAGI  Note : Hubungi pelanggan terlebih dahulu"/>
    <n v="2026"/>
    <n v="8"/>
    <n v="5"/>
    <d v="2026-08-05T00:00:00"/>
    <n v="0.375"/>
    <x v="1"/>
  </r>
  <r>
    <n v="2758"/>
    <n v="1002506384"/>
    <n v="3"/>
    <x v="1"/>
    <n v="5"/>
    <s v="MADIUN"/>
    <s v="NGAWI"/>
    <s v="NWI"/>
    <s v="REG"/>
    <s v="AO"/>
    <x v="0"/>
    <s v="1P INET"/>
    <s v="Completed (PS)"/>
    <s v="RBS-Regional 3"/>
    <d v="2026-08-03T15:22:57"/>
    <d v="2026-08-04T13:29:17"/>
    <n v="69357677"/>
    <m/>
    <n v="152605224368"/>
    <s v="SPBU 54.632.04"/>
    <s v="ODP-NWI-FE/150 FE/D09/15.01"/>
    <s v="WO060812854"/>
    <m/>
    <m/>
    <m/>
    <n v="111.442250508209"/>
    <n v="-7.4167566663802598"/>
    <s v="|MN00265|MYIA-026103269468/POI/SARTONO MULYO NUGROHO /081327559920/sartonomulyo.n@gmail.com"/>
    <s v="MYIB_ASSISTANT"/>
    <m/>
    <m/>
    <m/>
    <m/>
    <m/>
    <m/>
    <m/>
    <m/>
    <s v="Management Janji"/>
    <s v="2026-08-04 13:00:00 | Nama PIC: bp sartono  Notel: 081327559920 Alt: -  Tanggal: 4/8/2026 Jam Pasang: Siang Note: Hubungi sebelum ke lokasi, terimakasih. "/>
    <s v="FCC"/>
    <d v="2026-03-08T15:25:36"/>
    <d v="2026-08-04T13:00:00"/>
    <m/>
    <s v="PS"/>
    <s v="NWI"/>
    <s v="NO ADDON"/>
    <n v="20260804"/>
    <s v="Completed"/>
    <s v="HSI Bisnis Basic Promo HUT Telkom PSB 70% - 50 Mbps"/>
    <s v="INDIBIZ"/>
    <m/>
    <m/>
    <d v="2026-08-04T13:00:00"/>
    <s v="2026-08-04 13:00:00 | Nama PIC: bp sartono  Notel: 081327559920 Alt: -  Tanggal: 4/8/2026 Jam Pasang: Siang Note: Hubungi sebelum ke lokasi, terimakasih. "/>
    <n v="2026"/>
    <n v="8"/>
    <n v="4"/>
    <d v="2026-08-04T00:00:00"/>
    <n v="-0.54166666666424135"/>
    <x v="1"/>
  </r>
  <r>
    <n v="2759"/>
    <n v="1002528221"/>
    <n v="3"/>
    <x v="3"/>
    <n v="5"/>
    <s v="MADURA"/>
    <s v="PAMEKASAN"/>
    <s v="ABT"/>
    <s v="REG"/>
    <s v="AO"/>
    <x v="0"/>
    <s v="1P INET"/>
    <s v="Completed (PS)"/>
    <s v="RBS-Regional 3"/>
    <d v="2026-08-15T12:31:56"/>
    <d v="2026-08-15T18:53:06"/>
    <n v="69366831"/>
    <m/>
    <n v="152429208592"/>
    <s v="BINTANG AGUNG"/>
    <s v="ODP-ABU-FB/22"/>
    <s v="WO061817527"/>
    <m/>
    <m/>
    <m/>
    <n v="113.751652166247"/>
    <n v="-6.9027627619972902"/>
    <s v="MD|MYDB-20260815265498|DN00001/MN00806|BINTANG AGUNG|081991663251"/>
    <s v="MYDIGIBIZPARTNER"/>
    <m/>
    <m/>
    <m/>
    <m/>
    <m/>
    <m/>
    <m/>
    <m/>
    <s v="Management Janji"/>
    <s v="2026-08-16 13:00:00 | Nama Pic : BP RIFAI No Hp Pic : 081991663251 Jam Pemasangan : 08:00 - 12.00 Tanggal Pemasangan : MINGGU 16 AGUSTUS 2026 Info Tambahan : Hubungi pelanggan sebelum datang ke lokasi"/>
    <s v="FCC"/>
    <s v="15-08-2026 12:39:54"/>
    <d v="2026-08-16T13:00:00"/>
    <m/>
    <s v="PS"/>
    <s v="ABT"/>
    <s v="NO ADDON"/>
    <n v="20260815"/>
    <s v="Completed"/>
    <s v="HSI Bisnis Promo HUT Telkom PSB 70% - 200 Mbps"/>
    <s v="INDIBIZ"/>
    <m/>
    <m/>
    <d v="2026-08-16T13:00:00"/>
    <s v="2026-08-16 13:00:00 | Nama Pic : BP RIFAI No Hp Pic : 081991663251 Jam Pemasangan : 08:00 - 12.00 Tanggal Pemasangan : MINGGU 16 AGUSTUS 2026 Info Tambahan : Hubungi pelanggan sebelum datang ke lokasi"/>
    <n v="2026"/>
    <n v="8"/>
    <n v="15"/>
    <d v="2026-08-15T00:00:00"/>
    <n v="-1.5416666666642413"/>
    <x v="1"/>
  </r>
  <r>
    <n v="2760"/>
    <n v="1002520964"/>
    <n v="3"/>
    <x v="2"/>
    <n v="4"/>
    <s v="YOGYAKARTA"/>
    <s v="INNER - YOGYA JATENG SELATAN"/>
    <s v="KEN"/>
    <s v="REG"/>
    <s v="AO"/>
    <x v="0"/>
    <s v="1P INET"/>
    <s v="Completed (PS)"/>
    <s v="RBS-Regional 3"/>
    <d v="2026-08-11T18:22:56"/>
    <d v="2026-08-12T14:23:40"/>
    <n v="69363735"/>
    <m/>
    <n v="146130138521"/>
    <s v="PT ALAM CEMPAKA RAYA"/>
    <s v="ODP-KEN-FGM/052"/>
    <s v="WO061535426"/>
    <m/>
    <m/>
    <m/>
    <n v="110.43164640000001"/>
    <n v="-7.7662468999999996"/>
    <s v="|MN02579|MYIA-001830934374/POI/ZONALSA PRAMADHA/0811277303/febriaaanaaa@gmail.com"/>
    <s v="MYIB_ASSISTANT"/>
    <m/>
    <m/>
    <m/>
    <m/>
    <m/>
    <m/>
    <m/>
    <m/>
    <s v="Management Janji"/>
    <s v="2026-08-13 13:00:00 | Waktu pemasangan : 12 agustus 2026 Jam pemasangan : 08.00 - 12.00 Info Tambahan : Hubungi pelanggan dulu sebelum ke lokasi terimakasih  "/>
    <s v="FCC"/>
    <d v="2026-11-08T18:39:50"/>
    <d v="2026-08-13T13:00:00"/>
    <m/>
    <s v="PS"/>
    <s v="KEN"/>
    <s v="NO ADDON"/>
    <n v="20260812"/>
    <s v="Completed"/>
    <s v="HSI Bisnis Promo HUT Telkom PSB 70% - 50 Mbps"/>
    <s v="INDIBIZ"/>
    <m/>
    <m/>
    <d v="2026-08-13T13:00:00"/>
    <s v="2026-08-13 13:00:00 | Waktu pemasangan : 12 agustus 2026 Jam pemasangan : 08.00 - 12.00 Info Tambahan : Hubungi pelanggan dulu sebelum ke lokasi terimakasih  "/>
    <n v="2026"/>
    <n v="8"/>
    <n v="12"/>
    <d v="2026-08-12T00:00:00"/>
    <n v="-1.5416666666642413"/>
    <x v="1"/>
  </r>
  <r>
    <n v="2761"/>
    <n v="1002507520"/>
    <n v="3"/>
    <x v="2"/>
    <n v="4"/>
    <s v="MAGELANG"/>
    <s v="MUNTILAN"/>
    <s v="SWT"/>
    <s v="REG"/>
    <s v="AO"/>
    <x v="0"/>
    <m/>
    <s v="9 | WFM - UN-SCS"/>
    <s v="RBS-Regional 3"/>
    <d v="2026-08-04T10:50:37"/>
    <d v="2026-08-05T11:10:50"/>
    <n v="69358079"/>
    <m/>
    <n v="142164113590"/>
    <s v="Warung pak sujoko"/>
    <s v="ODP-SWT-FAZ/072"/>
    <s v="WO060952495"/>
    <m/>
    <m/>
    <m/>
    <n v="110.3660648"/>
    <n v="-7.5305109000000003"/>
    <s v="|MN00935|/Warung pak sujoko/085878422813/joko32836@gmail.com/ 1S HSI BISNIS BASIC PROMO HUT 50 Mbps / AGUS SADEWO"/>
    <s v="Sales Profesional"/>
    <m/>
    <m/>
    <m/>
    <m/>
    <m/>
    <m/>
    <m/>
    <m/>
    <s v="Management Janji"/>
    <s v="2026-08-07 13:00:00|Tanggal pemasangan: 6/08/2026 Jam pemasangan : pagi / siang Info Tambahan : Hubungi pelanggan dulu sebelum ke lokasi. terima kasih|40010577|MYDITA"/>
    <s v="FCC"/>
    <d v="2026-04-08T10:55:08"/>
    <d v="2026-08-07T13:00:00"/>
    <m/>
    <s v="UNSC"/>
    <s v="SWT"/>
    <s v="NO ADDON"/>
    <m/>
    <s v="Inprogress Alpro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07T13:00:00"/>
    <s v="2026-08-07 13:00:00|Tanggal pemasangan: 6/08/2026 Jam pemasangan : pagi / siang Info Tambahan : Hubungi pelanggan dulu sebelum ke lokasi. terima kasih|40010577|MYDITA"/>
    <m/>
    <m/>
    <m/>
    <e v="#NUM!"/>
    <e v="#NUM!"/>
    <x v="0"/>
  </r>
  <r>
    <n v="2762"/>
    <n v="1002514224"/>
    <n v="3"/>
    <x v="6"/>
    <n v="5"/>
    <s v="JEMBER"/>
    <s v="JEMBER"/>
    <s v="KBS"/>
    <s v="REG"/>
    <s v="AO"/>
    <x v="0"/>
    <s v="1P INET"/>
    <s v="Completed (PS)"/>
    <s v="RBS-Regional 3"/>
    <d v="2026-08-07T10:52:57"/>
    <d v="2026-08-07T14:37:50"/>
    <n v="69360616"/>
    <m/>
    <n v="152502216729"/>
    <s v="KOST PUTRI MAMA"/>
    <s v="ODP-KBS-FD/18 FD/D03/18.01"/>
    <s v="WO061146297"/>
    <m/>
    <m/>
    <m/>
    <n v="113.7242911"/>
    <n v="-8.1676392999999994"/>
    <s v="|MN00906|MYIA-083813970380/POI/samsul arifin/082232233066/zulfabyan@gmail.com"/>
    <s v="MYIB_ASSISTANT"/>
    <m/>
    <m/>
    <m/>
    <m/>
    <m/>
    <m/>
    <m/>
    <m/>
    <s v="Management Janji"/>
    <s v="2026-08-08 08:00:00 | Nama PIC : Ibu Zulfa No HP : 082232233066 No Alternatif : - M Janji : 08/08/2026 Jam Pasang : Pagi NoteÃ‚Â :  Hubungi terlebih dahulu sebelum ke lokasi "/>
    <s v="FCC"/>
    <d v="2026-07-08T10:55:20"/>
    <d v="2026-08-08T08:00:00"/>
    <m/>
    <s v="PS"/>
    <s v="KBS"/>
    <s v="NO ADDON"/>
    <n v="20260807"/>
    <s v="Completed"/>
    <s v="HSI Bisnis Promo HUT Telkom PSB 70% - 50 Mbps"/>
    <s v="INDIBIZ"/>
    <m/>
    <m/>
    <d v="2026-08-08T08:00:00"/>
    <s v="2026-08-08 08:00:00 | Nama PIC : Ibu Zulfa No HP : 082232233066 No Alternatif : - M Janji : 08/08/2026 Jam Pasang : Pagi NoteÃ‚Â :  Hubungi terlebih dahulu sebelum ke lokasi "/>
    <n v="2026"/>
    <n v="8"/>
    <n v="7"/>
    <d v="2026-08-07T00:00:00"/>
    <n v="-1.3333333333357587"/>
    <x v="1"/>
  </r>
  <r>
    <n v="2763"/>
    <n v="1002523731"/>
    <n v="3"/>
    <x v="7"/>
    <n v="4"/>
    <s v="KUDUS"/>
    <s v="REMBANG"/>
    <s v="RBN"/>
    <s v="REG"/>
    <s v="AO"/>
    <x v="0"/>
    <s v="1P INET"/>
    <s v="Completed (PS)"/>
    <s v="RBS-Regional 3"/>
    <d v="2026-08-13T10:33:57"/>
    <d v="2026-08-15T12:13:29"/>
    <n v="69364892"/>
    <m/>
    <n v="142570111871"/>
    <s v="SMA NEGERI 1 SULANG"/>
    <s v="ODP-RBN-FJ/075 FJ/D02/075.01"/>
    <s v="WO061648686"/>
    <m/>
    <m/>
    <m/>
    <n v="111.388127"/>
    <n v="-6.8077810000000003"/>
    <s v="|MC60037|MYIA-027301623967/POI/MUHAMAD KHOIRUL AMIN/08985416560/gufly90@gmail.com"/>
    <s v="MYIB_ASSISTANT"/>
    <m/>
    <m/>
    <m/>
    <m/>
    <m/>
    <m/>
    <m/>
    <m/>
    <s v="Management Janji"/>
    <s v="2026-08-15 13:00:00 | Nama : BP MUHAMAD KHOIRUL AMIN No Hp : 08985416560 No Alt :  Tgl Pemasangan : 14 Agustus 2026 Interval : PAGI  Note : Hubungi pelanggan terlebih dahulu"/>
    <s v="FCC"/>
    <s v="13-08-2026 10:39:50"/>
    <d v="2026-08-15T13:00:00"/>
    <m/>
    <s v="PS"/>
    <s v="RBN"/>
    <s v="NO ADDON"/>
    <n v="20260815"/>
    <s v="Completed"/>
    <s v="HSI Bisnis Promo HUT Telkom PSB 70% - 300 Mbps"/>
    <s v="INDIBIZ"/>
    <m/>
    <m/>
    <d v="2026-08-15T13:00:00"/>
    <s v="2026-08-15 13:00:00 | Nama : BP MUHAMAD KHOIRUL AMIN No Hp : 08985416560 No Alt :  Tgl Pemasangan : 14 Agustus 2026 Interval : PAGI  Note : Hubungi pelanggan terlebih dahulu"/>
    <n v="2026"/>
    <n v="8"/>
    <n v="15"/>
    <d v="2026-08-15T00:00:00"/>
    <n v="-0.54166666666424135"/>
    <x v="1"/>
  </r>
  <r>
    <n v="2764"/>
    <n v="1002518279"/>
    <n v="3"/>
    <x v="0"/>
    <n v="5"/>
    <s v="KUPANG"/>
    <s v="LABOAN BAJO"/>
    <s v="RTE"/>
    <s v="REG"/>
    <s v="AO"/>
    <x v="0"/>
    <s v="1P INET"/>
    <s v="Completed (PS)"/>
    <s v="RBS-Regional 3"/>
    <d v="2026-08-10T15:25:58"/>
    <d v="2026-08-13T15:21:40"/>
    <n v="69362623"/>
    <m/>
    <n v="172514216915"/>
    <s v="Warung Bakso Bang Udin"/>
    <s v="ODP-RTE-FE/15 FE/D02/15.01"/>
    <s v="WO061421044"/>
    <m/>
    <m/>
    <m/>
    <n v="120.6082067"/>
    <n v="-8.8148406000000001"/>
    <s v="|MN00118|MYIA-042076849460/POI/Pak Jumain/089668439669/ahmadrifaldi2003@gmail.com"/>
    <s v="MYIB_ASSISTANT"/>
    <m/>
    <m/>
    <m/>
    <m/>
    <m/>
    <m/>
    <m/>
    <m/>
    <s v="Management Janji"/>
    <s v="2026-08-11 13:00:00 | Tanggal pemasangan : 11 AGUSTUS 2026 Jam pemasangan : pagi/siang Info Tambahan : Hubungi pelanggan dulu sebelum ke lokasi terima kasih"/>
    <s v="FCC"/>
    <d v="2026-10-08T15:39:56"/>
    <d v="2026-08-11T13:00:00"/>
    <m/>
    <s v="PS"/>
    <s v="RTE"/>
    <s v="NO ADDON"/>
    <n v="20260813"/>
    <s v="Completed"/>
    <s v="HSI Bisnis Promo HUT Telkom PSB 70% - 50 Mbps"/>
    <s v="INDIBIZ"/>
    <m/>
    <m/>
    <d v="2026-08-11T13:00:00"/>
    <s v="2026-08-11 13:00:00 | Tanggal pemasangan : 11 AGUSTUS 2026 Jam pemasangan : pagi/siang Info Tambahan : Hubungi pelanggan dulu sebelum ke lokasi terima kasih"/>
    <n v="2026"/>
    <n v="8"/>
    <n v="13"/>
    <d v="2026-08-13T00:00:00"/>
    <n v="1.4583333333357587"/>
    <x v="2"/>
  </r>
  <r>
    <n v="2765"/>
    <n v="1002516285"/>
    <n v="3"/>
    <x v="6"/>
    <n v="5"/>
    <s v="JEMBER"/>
    <s v="BONDOWOSO"/>
    <s v="BOW"/>
    <s v="REG"/>
    <s v="AO"/>
    <x v="0"/>
    <s v="1P INET"/>
    <s v="Completed (PS)"/>
    <s v="RBS-Regional 3"/>
    <d v="2026-08-09T08:37:56"/>
    <d v="2026-08-09T19:16:45"/>
    <n v="69361697"/>
    <m/>
    <n v="152507225782"/>
    <s v="KOST BERKAH"/>
    <s v="ODP-BOW-FY/35 FY/D03/35.01"/>
    <s v="WO061302077"/>
    <m/>
    <m/>
    <m/>
    <n v="113.77626718542101"/>
    <n v="-7.8535140023004502"/>
    <s v="|MC30027|MYIA-094968920046/POI/NUR CAHYATI/08133092711/kostberkah132@gmail.com"/>
    <s v="MYIB_ASSISTANT"/>
    <m/>
    <m/>
    <m/>
    <m/>
    <m/>
    <m/>
    <m/>
    <m/>
    <s v="Management Janji"/>
    <s v="2026-08-10 13:00:00 | Nama PIC : Bp Tohari No Hp : 08133092711 No Alt : - Tgl Pemasangan : 10 Agustus 2026 Interval : PAGI SIANG Note : Hubungi pelanggan terlebih dahulu"/>
    <s v="FCC"/>
    <d v="2026-09-08T08:39:45"/>
    <d v="2026-08-10T13:00:00"/>
    <m/>
    <s v="PS"/>
    <s v="BOW"/>
    <s v="NETMONK"/>
    <n v="20260809"/>
    <s v="Completed"/>
    <s v="HSI Bisnis Bundling Netmonk PSB 70% Promo - 200 Mbps"/>
    <s v="INDIBIZ"/>
    <m/>
    <m/>
    <d v="2026-08-10T13:00:00"/>
    <s v="2026-08-10 13:00:00 | Nama PIC : Bp Tohari No Hp : 08133092711 No Alt : - Tgl Pemasangan : 10 Agustus 2026 Interval : PAGI SIANG Note : Hubungi pelanggan terlebih dahulu"/>
    <n v="2026"/>
    <n v="8"/>
    <n v="9"/>
    <d v="2026-08-09T00:00:00"/>
    <n v="-1.5416666666642413"/>
    <x v="1"/>
  </r>
  <r>
    <n v="2766"/>
    <n v="1002522971"/>
    <n v="3"/>
    <x v="3"/>
    <n v="5"/>
    <s v="SBY UTARA"/>
    <s v="MANYAR"/>
    <s v="MGO"/>
    <s v="REG"/>
    <s v="AO"/>
    <x v="0"/>
    <s v="1P INET"/>
    <s v="Completed (PS)"/>
    <s v="RBS-Regional 3"/>
    <d v="2026-08-12T16:53:58"/>
    <d v="2026-08-14T09:55:32"/>
    <n v="69364515"/>
    <m/>
    <n v="152413167656"/>
    <s v="PT SURYA AUTO GLOBAL"/>
    <s v="ODP-DMO-FBJ/18"/>
    <s v="WO061615491"/>
    <m/>
    <m/>
    <m/>
    <n v="112.7295445"/>
    <n v="-7.2557663999999997"/>
    <s v="MD|MYDB-20260812265132|DN00001/MN00443|PT SURYA AUTO GLOBAL|085230627007"/>
    <s v="MYDIGIBIZPARTNER"/>
    <m/>
    <m/>
    <m/>
    <m/>
    <m/>
    <m/>
    <m/>
    <m/>
    <s v="Management Janji"/>
    <s v="2026-08-13 15:00:00 | Tanggal pemasangan :13/08/2026 Jam pemasangan : pagi/siang Info Tambahan : Hubungi pelanggan dulu sebelum ke lokasi terima kasih."/>
    <s v="FCC"/>
    <d v="2026-12-08T16:54:54"/>
    <d v="2026-08-13T15:00:00"/>
    <m/>
    <s v="PS"/>
    <s v="MGO"/>
    <s v="NO ADDON"/>
    <n v="20260814"/>
    <s v="Completed"/>
    <s v="HSI Bisnis Promo HUT Telkom PSB 70% - 200 Mbps"/>
    <s v="INDIBIZ"/>
    <m/>
    <m/>
    <d v="2026-08-13T15:00:00"/>
    <s v="2026-08-13 15:00:00 | Tanggal pemasangan :13/08/2026 Jam pemasangan : pagi/siang Info Tambahan : Hubungi pelanggan dulu sebelum ke lokasi terima kasih."/>
    <n v="2026"/>
    <n v="8"/>
    <n v="14"/>
    <d v="2026-08-14T00:00:00"/>
    <n v="0.375"/>
    <x v="1"/>
  </r>
  <r>
    <n v="2767"/>
    <n v="1002526780"/>
    <n v="3"/>
    <x v="0"/>
    <n v="5"/>
    <s v="KUPANG"/>
    <s v="ATAMBUA"/>
    <s v="KEF"/>
    <s v="REG"/>
    <s v="AO"/>
    <x v="0"/>
    <s v="1P INET"/>
    <s v="7 | OSS - PROVISIONING ISSUED"/>
    <s v="RBS-Regional 3"/>
    <d v="2026-08-14T15:01:56"/>
    <d v="2026-08-15T15:29:38"/>
    <n v="69366212"/>
    <m/>
    <n v="172518796988"/>
    <s v="KIOS PADAIDI"/>
    <s v="ODP-KEF-FD/08 FD/D01/08.01"/>
    <s v="WO061758501"/>
    <m/>
    <m/>
    <m/>
    <n v="124.505983576367"/>
    <n v="-9.5136698416327992"/>
    <s v="|MC40283|MYIA-027782788452/POI/FATIMA/082145774487/fatimahj473@gmail.com"/>
    <s v="MYIB_ASSISTANT"/>
    <m/>
    <m/>
    <m/>
    <m/>
    <m/>
    <m/>
    <m/>
    <m/>
    <s v="Management Janji"/>
    <s v="2026-08-15 15:00:00 | M Janji :  15 Agustus 2026 Jam Pasang : Siang Note : hubungi pelanggan jika ingin ke lokasi, terima kasih. "/>
    <s v="FCC"/>
    <s v="14-08-2026 15:10:48"/>
    <d v="2026-08-15T15:00:00"/>
    <m/>
    <s v="PI"/>
    <s v="KEF"/>
    <s v="NO ADDON"/>
    <m/>
    <s v="Provisioning Issued"/>
    <s v="HSI Bisnis Basic Promo HUT Telkom PSB 70% - 50 Mbps"/>
    <s v="INDIBIZ"/>
    <m/>
    <m/>
    <d v="2026-08-15T15:00:00"/>
    <s v="2026-08-15 15:00:00 | M Janji :  15 Agustus 2026 Jam Pasang : Siang Note : hubungi pelanggan jika ingin ke lokasi, terima kasih. "/>
    <m/>
    <m/>
    <m/>
    <e v="#NUM!"/>
    <e v="#NUM!"/>
    <x v="0"/>
  </r>
  <r>
    <n v="2768"/>
    <n v="1002522843"/>
    <n v="3"/>
    <x v="1"/>
    <n v="5"/>
    <s v="MADIUN"/>
    <s v="BOJONEGORO"/>
    <s v="BJN"/>
    <s v="REG"/>
    <s v="AO"/>
    <x v="0"/>
    <s v="1P INET"/>
    <s v="Completed (PS)"/>
    <s v="RBS-Regional 3"/>
    <d v="2026-08-12T16:19:57"/>
    <d v="2026-08-13T14:35:34"/>
    <n v="69364501"/>
    <m/>
    <n v="152609258583"/>
    <s v="SMP NEGERI 6 RUANG LAB 1"/>
    <s v="ODP-BJN-FM/08 FM/D03/08.01"/>
    <s v="WO061611841"/>
    <m/>
    <m/>
    <m/>
    <n v="111.8772115"/>
    <n v="-7.1664307999999899"/>
    <s v="|MC20010|MYIA-006625422237/POI/Ali Safaat /082333813737/srikurniawatiira@gmail.com"/>
    <s v="MYIB_ASSISTANT"/>
    <m/>
    <m/>
    <m/>
    <m/>
    <m/>
    <m/>
    <m/>
    <m/>
    <s v="Management Janji"/>
    <s v="2026-08-14 15:00:00 | Nama Pic : bp Ali Safaat  No Hp Pic : 082333813737 No alt : - Jam Pemasangan : siang  Tanggal Pemasangan : 13 Agustus 2026"/>
    <s v="FCC"/>
    <d v="2026-12-08T16:25:57"/>
    <d v="2026-08-14T15:00:00"/>
    <m/>
    <s v="PS"/>
    <s v="BJN"/>
    <s v="NO ADDON"/>
    <n v="20260813"/>
    <s v="Completed"/>
    <s v="HSI Bisnis Promo HUT Telkom PSB 70% - 50 Mbps"/>
    <s v="INDIBIZ"/>
    <m/>
    <m/>
    <d v="2026-08-14T15:00:00"/>
    <s v="2026-08-14 15:00:00 | Nama Pic : bp Ali Safaat  No Hp Pic : 082333813737 No alt : - Jam Pemasangan : siang  Tanggal Pemasangan : 13 Agustus 2026"/>
    <n v="2026"/>
    <n v="8"/>
    <n v="13"/>
    <d v="2026-08-13T00:00:00"/>
    <n v="-1.625"/>
    <x v="1"/>
  </r>
  <r>
    <n v="2769"/>
    <n v="1002505398"/>
    <n v="3"/>
    <x v="0"/>
    <n v="5"/>
    <s v="MATARAM"/>
    <s v="LOMBOK TIMUR UTARA"/>
    <s v="SGG"/>
    <s v="REG"/>
    <s v="AO"/>
    <x v="0"/>
    <s v="1P INET"/>
    <s v="102 | FOLLOW UP COMPLETED"/>
    <s v="RBS-Regional 3"/>
    <d v="2026-08-02T17:31:57"/>
    <d v="2026-08-05T10:35:30"/>
    <n v="69357083"/>
    <m/>
    <n v="172604213894"/>
    <s v="Toko Sahrun"/>
    <s v="ODP-SGG-FBA/05 FBA/D01/05.01"/>
    <s v="WO060734754"/>
    <m/>
    <m/>
    <m/>
    <n v="116.497641764581"/>
    <n v="-8.3319874821678201"/>
    <s v="MD|MYDB-20260802264169|SC00001/MC00149|Toko Sahrun|08175764253"/>
    <s v="MYDIGIBIZPARTNER"/>
    <m/>
    <m/>
    <m/>
    <m/>
    <m/>
    <m/>
    <m/>
    <m/>
    <s v="Management Janji"/>
    <s v="2026-08-03 15:00:00 | M Janji : (03/08/2026) jam Pasang : 09:00 Note : hubungi pelanggan jika ingin kelokasi "/>
    <s v="FCC"/>
    <d v="2026-02-08T17:39:40"/>
    <d v="2026-08-03T15:00:00"/>
    <m/>
    <s v="REVOKE"/>
    <s v="SGG"/>
    <s v="NO ADDON"/>
    <m/>
    <s v="Follow Up Revoke Completed, New Order ID : SC1002509994"/>
    <s v="HSI Bisnis Promo HUT Telkom PSB 70% - 150 Mbps"/>
    <s v="INDIBIZ"/>
    <m/>
    <m/>
    <d v="2026-08-03T15:00:00"/>
    <s v="2026-08-03 15:00:00 | M Janji : (03/08/2026) jam Pasang : 09:00 Note : hubungi pelanggan jika ingin kelokasi "/>
    <m/>
    <m/>
    <m/>
    <e v="#NUM!"/>
    <e v="#NUM!"/>
    <x v="0"/>
  </r>
  <r>
    <n v="2770"/>
    <n v="1002525169"/>
    <n v="3"/>
    <x v="3"/>
    <n v="5"/>
    <s v="MADURA"/>
    <s v="BANGKALAN"/>
    <s v="KPP"/>
    <s v="REG"/>
    <s v="AO"/>
    <x v="0"/>
    <s v="1P INET"/>
    <s v="Completed (PS)"/>
    <s v="RBS-Regional 3"/>
    <d v="2026-08-13T18:02:57"/>
    <d v="2026-08-14T17:32:39"/>
    <n v="69365513"/>
    <m/>
    <n v="152437905624"/>
    <s v="Warung sembako madura An-Nur"/>
    <s v="ODP-KPP-FD/46"/>
    <s v="WO061699649"/>
    <m/>
    <m/>
    <m/>
    <n v="113.212201930582"/>
    <n v="-6.8978129848316403"/>
    <s v="MD|MYDB-20260813265258|DN00001/MN00572|Warung sembako madura An-Nur|085334870667"/>
    <s v="MYDIGIBIZPARTNER"/>
    <m/>
    <m/>
    <m/>
    <m/>
    <m/>
    <m/>
    <m/>
    <m/>
    <s v="Management Janji"/>
    <s v="2026-08-14 15:00:00 | M Janji : (14/08/2026) jam Pasang :pagi / siang  Note : hubungi pelanggan jika ingin kelokasi"/>
    <s v="FCC"/>
    <s v="13-08-2026 18:25:15"/>
    <d v="2026-08-14T15:00:00"/>
    <m/>
    <s v="PS"/>
    <s v="KPP"/>
    <s v="NO ADDON"/>
    <n v="20260814"/>
    <s v="Completed"/>
    <s v="HSI Bisnis Promo HUT Telkom PSB 70% - 100 Mbps"/>
    <s v="INDIBIZ"/>
    <m/>
    <m/>
    <d v="2026-08-14T15:00:00"/>
    <s v="2026-08-14 15:00:00 | M Janji : (14/08/2026) jam Pasang :pagi / siang  Note : hubungi pelanggan jika ingin kelokasi"/>
    <n v="2026"/>
    <n v="8"/>
    <n v="14"/>
    <d v="2026-08-14T00:00:00"/>
    <n v="-0.625"/>
    <x v="1"/>
  </r>
  <r>
    <n v="2771"/>
    <n v="1002526204"/>
    <n v="3"/>
    <x v="4"/>
    <n v="4"/>
    <s v="SEMARANG"/>
    <s v="INNER - SEMARANG JATENG UTARA"/>
    <s v="GNK"/>
    <s v="REG"/>
    <s v="AO"/>
    <x v="0"/>
    <m/>
    <s v="Completed (PS)"/>
    <s v="RBS-Regional 3"/>
    <d v="2026-08-14T11:38:50"/>
    <d v="2026-08-15T12:12:12"/>
    <n v="69365950"/>
    <m/>
    <n v="143424113706"/>
    <s v="PT. YOHANA CITRA MANDIRI"/>
    <s v="ODP-GNK-F01/004"/>
    <s v="WO061783401"/>
    <m/>
    <m/>
    <m/>
    <n v="106.847913583159"/>
    <n v="-6.1762045227519202"/>
    <s v="AMRBS;406295;REG3;UKHIBUL MUKHSININ;YAINAL ARIFIN;081390301235;PSB 100MB 1:1 500K PSB 150K"/>
    <s v="Account Manager"/>
    <m/>
    <m/>
    <m/>
    <m/>
    <m/>
    <m/>
    <m/>
    <m/>
    <s v="Management Janji"/>
    <s v="2026-08-16 08:00:00|Tanggal pemasangan: 27/07/2026 Jam pemasangan : pagi / siang Info Tambahan : Hubungi pelanggan dulu sebelum ke lokasi. terima kasih|40951377|MYDITA"/>
    <s v="FCC"/>
    <s v="14-08-2026 11:39:52"/>
    <d v="2026-08-16T08:00:00"/>
    <m/>
    <s v="PS"/>
    <s v="GNK"/>
    <s v="NO ADDON"/>
    <n v="2026081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6T08:00:00"/>
    <s v="2026-08-16 08:00:00|Tanggal pemasangan: 27/07/2026 Jam pemasangan : pagi / siang Info Tambahan : Hubungi pelanggan dulu sebelum ke lokasi. terima kasih|40951377|MYDITA"/>
    <n v="2026"/>
    <n v="8"/>
    <n v="15"/>
    <d v="2026-08-15T00:00:00"/>
    <n v="-1.3333333333357587"/>
    <x v="1"/>
  </r>
  <r>
    <n v="2772"/>
    <n v="1002521375"/>
    <n v="3"/>
    <x v="4"/>
    <n v="4"/>
    <s v="PEKALONGAN"/>
    <s v="SLAWI"/>
    <s v="ADW"/>
    <s v="REG"/>
    <s v="AO"/>
    <x v="0"/>
    <s v="1P INET"/>
    <s v="Completed (PS)"/>
    <s v="RBS-Regional 3"/>
    <d v="2026-08-12T09:22:57"/>
    <d v="2026-08-12T19:01:46"/>
    <n v="69363890"/>
    <m/>
    <n v="146282105545"/>
    <s v="SPBU SINGKIL"/>
    <s v="ODP-ADW-FE/084"/>
    <s v="WO061557351"/>
    <m/>
    <m/>
    <m/>
    <n v="109.12540799999999"/>
    <n v="-6.9307619999999996"/>
    <s v="|MN00292|MYIA-032055336255/POI/Antoro/081226068687/spbusingkil@gmail.com"/>
    <s v="MYIB_ASSISTANT"/>
    <m/>
    <m/>
    <m/>
    <m/>
    <m/>
    <m/>
    <m/>
    <m/>
    <s v="Management Janji"/>
    <s v="2026-08-13 08:00:00 | Nama Pic : BP ANTORO No Hp Pic : 081226068687 Jam Pemasangan : 08:00 - 12.00 Tanggal Pemasangan : KAMIS 13 AGUSTUS 2026 Info Tambahan : Hubungi pelanggan sebelum datang ke lokasi"/>
    <s v="FCC"/>
    <d v="2026-12-08T09:40:31"/>
    <d v="2026-08-13T08:00:00"/>
    <m/>
    <s v="PS"/>
    <s v="ADW"/>
    <s v="NO ADDON"/>
    <n v="20260812"/>
    <s v="Completed"/>
    <s v="HSI Bisnis Promo HUT Telkom PSB 70% - 100 Mbps"/>
    <s v="INDIBIZ"/>
    <m/>
    <m/>
    <d v="2026-08-13T08:00:00"/>
    <s v="2026-08-13 08:00:00 | Nama Pic : BP ANTORO No Hp Pic : 081226068687 Jam Pemasangan : 08:00 - 12.00 Tanggal Pemasangan : KAMIS 13 AGUSTUS 2026 Info Tambahan : Hubungi pelanggan sebelum datang ke lokasi"/>
    <n v="2026"/>
    <n v="8"/>
    <n v="12"/>
    <d v="2026-08-12T00:00:00"/>
    <n v="-1.3333333333357587"/>
    <x v="1"/>
  </r>
  <r>
    <n v="2773"/>
    <n v="1002511623"/>
    <n v="3"/>
    <x v="2"/>
    <n v="4"/>
    <s v="PURWOKERTO"/>
    <s v="CILACAP"/>
    <s v="GML"/>
    <s v="REG"/>
    <s v="AO"/>
    <x v="0"/>
    <m/>
    <s v="CANCEL COMPLETED"/>
    <s v="RBS-Regional 3"/>
    <d v="2026-08-06T09:42:33"/>
    <d v="2026-08-10T02:01:05"/>
    <n v="69359649"/>
    <m/>
    <n v="141362105046"/>
    <s v="SPBU KARANGKANDRI CILACAP"/>
    <s v="ODP-GML-FL/025"/>
    <m/>
    <m/>
    <m/>
    <m/>
    <n v="109.090851681036"/>
    <n v="-7.66257153173835"/>
    <s v=" SA; MC80043 ; TIWI  ; TREG3 ; CILACAP ;PSB 1S HSI BISNIS PROMO 50 MB; SPBU KARANGKANDRI CILACAP; INDRA PRASETYO/ 081391637110 ; indraprasetyob7@gmail.com  "/>
    <s v="Sales Profesional"/>
    <m/>
    <m/>
    <m/>
    <m/>
    <m/>
    <m/>
    <m/>
    <m/>
    <m/>
    <m/>
    <m/>
    <d v="2026-06-08T09:55:05"/>
    <m/>
    <m/>
    <s v="REJECT_FCC"/>
    <s v="GML"/>
    <s v="NO ADDON"/>
    <m/>
    <s v="Order dicancel oleh SYSTEM remark : CANCEL ORDER by System : pelanggan belum melakukan upload dokumen melebihi 3 hari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s v="Order dicancel oleh SYSTEM remark : CANCEL ORDER by System : pelanggan belum melakukan upload dokumen melebihi 3 hari"/>
    <m/>
    <m/>
    <m/>
    <m/>
    <m/>
    <e v="#NUM!"/>
    <e v="#NUM!"/>
    <x v="0"/>
  </r>
  <r>
    <n v="2774"/>
    <n v="1002516799"/>
    <n v="3"/>
    <x v="3"/>
    <n v="5"/>
    <s v="MADURA"/>
    <s v="BANGKALAN"/>
    <s v="OMB"/>
    <s v="REG"/>
    <s v="AO"/>
    <x v="0"/>
    <s v="1P INET"/>
    <s v="Completed (PS)"/>
    <s v="RBS-Regional 3"/>
    <d v="2026-08-10T08:23:56"/>
    <d v="2026-08-10T18:44:58"/>
    <n v="69362047"/>
    <m/>
    <n v="152438901628"/>
    <s v="SMA Takhassus Alquran"/>
    <s v="ODP-OMB-FB/48 FB/D05/48.01"/>
    <s v="WO061356683"/>
    <m/>
    <m/>
    <m/>
    <n v="113.347449973225"/>
    <n v="-7.0618371538331601"/>
    <s v="MD|MYDB-20260809264831|DN00001/MN00572|SMA Takhassus Alquran|087763212518"/>
    <s v="MYDIGIBIZPARTNER"/>
    <m/>
    <m/>
    <m/>
    <m/>
    <m/>
    <m/>
    <m/>
    <m/>
    <s v="Management Janji"/>
    <s v="2026-08-11 08:00:00 | Tanggal pemasangan :11/08/2026 Jam pemasangan : pagi Info Tambahan : Hubungi pelanggan dulu sebelum ke lokasi terima kasih."/>
    <s v="FCC"/>
    <d v="2026-10-08T08:40:06"/>
    <d v="2026-08-11T08:00:00"/>
    <m/>
    <s v="PS"/>
    <s v="OMB"/>
    <s v="NETMONK"/>
    <n v="20260810"/>
    <s v="Completed"/>
    <s v="HSI Bisnis Bundling Netmonk Promo 2026 PSB 70% - 300 Mbps"/>
    <s v="INDIBIZ"/>
    <m/>
    <m/>
    <d v="2026-08-11T08:00:00"/>
    <s v="2026-08-11 08:00:00 | Tanggal pemasangan :11/08/2026 Jam pemasangan : pagi Info Tambahan : Hubungi pelanggan dulu sebelum ke lokasi terima kasih."/>
    <n v="2026"/>
    <n v="8"/>
    <n v="10"/>
    <d v="2026-08-10T00:00:00"/>
    <n v="-1.3333333333357587"/>
    <x v="1"/>
  </r>
  <r>
    <n v="2775"/>
    <n v="1002507239"/>
    <n v="3"/>
    <x v="6"/>
    <n v="5"/>
    <s v="SIDOARJO"/>
    <s v="MOJOKERTO"/>
    <s v="MJS"/>
    <s v="REG"/>
    <s v="AO"/>
    <x v="0"/>
    <m/>
    <s v="OSS - FALLOUT"/>
    <s v="RBS-Regional 3"/>
    <d v="2026-08-04T10:05:13"/>
    <d v="2026-08-13T15:32:19"/>
    <n v="69358024"/>
    <m/>
    <n v="152330220670"/>
    <s v="PT. INOCYCLE TECHNOLOGI GROUP CAB MOJOKERTO"/>
    <s v="ODP-MJS-FC/20"/>
    <s v="WO060869490"/>
    <m/>
    <m/>
    <m/>
    <n v="112.5595477"/>
    <n v="-7.5436052"/>
    <s v="|MN00518|/PT. INOCYCLE TECHNOLOGI GROUP CAB MOJOKERTO /WINBACK 2.0 HSI B2B (1:1) 100MBPS 535RB PSB DISC 70%//mokhamadcahyono200597@gmail.com/MOKHAMAD CAHYONO/85700111264"/>
    <s v="Sales Force DBS"/>
    <m/>
    <m/>
    <m/>
    <m/>
    <m/>
    <m/>
    <m/>
    <m/>
    <s v="Management Janji"/>
    <s v="2026-08-05 08:00:00|M Janji : (05/08/2026) jam Pasang : 09:00 Note : hubungi pelanggan jika ingin kelokasi|40961370|MYDITA"/>
    <s v="FCC"/>
    <d v="2026-04-08T10:10:33"/>
    <d v="2026-08-05T08:00:00"/>
    <s v="Kendala Pelanggan"/>
    <s v="FO_WFM"/>
    <s v="MJS"/>
    <s v="NO ADDON"/>
    <m/>
    <s v="Provisioning Failed|WFM|INF009037473|ODP FULL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8:00:00"/>
    <s v="2026-08-05 08:00:00|M Janji : (05/08/2026) jam Pasang : 09:00 Note : hubungi pelanggan jika ingin kelokasi|40961370|MYDITA"/>
    <m/>
    <m/>
    <m/>
    <e v="#NUM!"/>
    <e v="#NUM!"/>
    <x v="0"/>
  </r>
  <r>
    <n v="2776"/>
    <n v="1002517668"/>
    <n v="3"/>
    <x v="1"/>
    <n v="5"/>
    <s v="MALANG"/>
    <s v="BATU"/>
    <s v="BLB"/>
    <s v="REG"/>
    <s v="AO"/>
    <x v="0"/>
    <m/>
    <s v="Completed (PS)"/>
    <s v="RBS-Regional 3"/>
    <d v="2026-08-10T12:57:06"/>
    <d v="2026-08-10T14:19:34"/>
    <n v="69361415"/>
    <m/>
    <n v="152702232179"/>
    <s v="CV Smart Artha Muda"/>
    <s v="ODP-BLB-FBD/01"/>
    <s v="WO061392707"/>
    <m/>
    <m/>
    <m/>
    <n v="112.6529309"/>
    <n v="-7.9227030999999997"/>
    <s v="|MC20057|MYIA-030570485283/POI/Nurul Fatimah/085804286006/smartarthamuda@gmail.com"/>
    <s v="Sales Profesional"/>
    <m/>
    <m/>
    <m/>
    <m/>
    <m/>
    <m/>
    <m/>
    <m/>
    <s v="Management Janji"/>
    <s v="2026-08-09 13:00:00 | Nama PIC: bu nurul   Notel: 085804286006  Alt: -   Tanggal: 9/8/2026  Jam Pasang: Siang  Note: Hubungi pelanggan sebelum ke lokasi, terima kasih.  "/>
    <s v="FCC"/>
    <d v="2026-10-08T13:09:48"/>
    <m/>
    <m/>
    <s v="PS"/>
    <s v="BLB"/>
    <s v="NO ADDON"/>
    <n v="20260810"/>
    <s v="Completed"/>
    <s v="- SP_NOSS;SP_NOSS ~ Internet NOSS Multispeed Network[0]  - SP_NOSS;SP_NOSS ~ Internet NOSS Multispeed Network[0]  - E23015;E23015 ~ ES23 - Perangkat ONT[0]  - E23015~null~44292;E23015||11||Abodemen 0[0]  - E23015~null~E23015_SWONTPREM;SWONTPREM ~ Biaya Se"/>
    <s v="INDIBIZ"/>
    <m/>
    <m/>
    <d v="2026-08-10T07:00:00"/>
    <s v="2026-08-09 13:00:00 | Nama PIC: bu nurul   Notel: 085804286006  Alt: -   Tanggal: 9/8/2026  Jam Pasang: Siang  Note: Hubungi pelanggan sebelum ke lokasi, terima kasih.  "/>
    <n v="2026"/>
    <n v="8"/>
    <n v="10"/>
    <d v="2026-08-10T00:00:00"/>
    <n v="-0.29166666666424135"/>
    <x v="1"/>
  </r>
  <r>
    <n v="2777"/>
    <n v="1002509462"/>
    <n v="3"/>
    <x v="1"/>
    <n v="5"/>
    <s v="KEDIRI"/>
    <s v="BLITAR"/>
    <s v="SNT"/>
    <s v="REG"/>
    <s v="AO"/>
    <x v="0"/>
    <s v="1P INET"/>
    <s v="Completed (PS)"/>
    <s v="RBS-Regional 3"/>
    <d v="2026-08-04T19:14:56"/>
    <d v="2026-08-05T18:34:10"/>
    <n v="69358694"/>
    <m/>
    <n v="152736209282"/>
    <s v="SPBU 54.661.22 CV TONGKOL MAS"/>
    <s v="ODP-SNT-FA/05 FA/D01/05.01"/>
    <s v="WO060933269"/>
    <m/>
    <m/>
    <m/>
    <n v="112.012428"/>
    <n v="-8.0506139999999995"/>
    <s v="|MN02734|MYIA-016250997928/POI/WIWIK SULASTRIONINGSIH/081515700168/spbu.tongkolmas@gmail.com"/>
    <s v="MYIB_ASSISTANT"/>
    <m/>
    <m/>
    <m/>
    <m/>
    <m/>
    <m/>
    <m/>
    <m/>
    <s v="Management Janji"/>
    <s v="2026-08-06 08:00:00 | Nama Pic : bu ilma  No Hp Pic : 081515700168 No alt : - Jam Pemasangan : siang  Tanggal Pemasangan : 5 Agustus 2026"/>
    <s v="FCC"/>
    <d v="2026-04-08T19:25:12"/>
    <d v="2026-08-06T08:00:00"/>
    <m/>
    <s v="PS"/>
    <s v="SNT"/>
    <s v="NO ADDON"/>
    <n v="20260805"/>
    <s v="Completed"/>
    <s v="HSI Bisnis Basic Promo HUT Telkom PSB 70% - 50 Mbps"/>
    <s v="INDIBIZ"/>
    <m/>
    <m/>
    <d v="2026-08-06T08:00:00"/>
    <s v="2026-08-06 08:00:00 | Nama Pic : bu ilma  No Hp Pic : 081515700168 No alt : - Jam Pemasangan : siang  Tanggal Pemasangan : 5 Agustus 2026"/>
    <n v="2026"/>
    <n v="8"/>
    <n v="5"/>
    <d v="2026-08-05T00:00:00"/>
    <n v="-1.3333333333357587"/>
    <x v="1"/>
  </r>
  <r>
    <n v="2778"/>
    <n v="1002510594"/>
    <n v="3"/>
    <x v="2"/>
    <n v="4"/>
    <s v="YOGYAKARTA"/>
    <s v="SLEMAN"/>
    <s v="GOD"/>
    <s v="REG"/>
    <s v="AO"/>
    <x v="0"/>
    <m/>
    <s v="MYDITA - GAGAL SEND CARING UNSC"/>
    <s v="RBS-Regional 3"/>
    <d v="2026-08-05T13:38:36"/>
    <d v="2026-08-06T13:45:02"/>
    <n v="69359162"/>
    <m/>
    <n v="146136130059"/>
    <s v="SMP N 4 SENTOLO"/>
    <m/>
    <m/>
    <m/>
    <m/>
    <m/>
    <n v="110.246213"/>
    <n v="-7.8644360000000004"/>
    <s v="|MC80063|/Muhammad Thohar Mahmudi/085725511244/smp4sentolo@gmail.com"/>
    <s v="Sales Profesional"/>
    <m/>
    <m/>
    <m/>
    <m/>
    <m/>
    <m/>
    <m/>
    <m/>
    <m/>
    <m/>
    <m/>
    <d v="2026-05-08T13:39:44"/>
    <m/>
    <m/>
    <m/>
    <s v="GOD"/>
    <s v="NO ADDON"/>
    <m/>
    <s v="MYDITA - GAGAL SEND CARING UNSC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m/>
    <m/>
    <m/>
    <m/>
    <m/>
    <e v="#NUM!"/>
    <e v="#NUM!"/>
    <x v="0"/>
  </r>
  <r>
    <n v="2779"/>
    <n v="1002504602"/>
    <n v="3"/>
    <x v="6"/>
    <n v="5"/>
    <s v="SIDOARJO"/>
    <s v="MOJOKERTO"/>
    <s v="MIP"/>
    <s v="REG"/>
    <s v="AO"/>
    <x v="0"/>
    <m/>
    <s v="Completed (PS)"/>
    <s v="RBS-Regional 3"/>
    <d v="2026-08-01T13:55:26"/>
    <d v="2026-08-01T19:52:10"/>
    <n v="69356740"/>
    <m/>
    <n v="152313207113"/>
    <s v="METRO BAN"/>
    <s v="ODP-MIP-FH/16"/>
    <s v="WO060657340"/>
    <m/>
    <m/>
    <m/>
    <n v="112.3360168"/>
    <n v="-7.4538650999999998"/>
    <s v="|MN02783|/METRO BAN/WINBACK 2.0 HSI B2B (1:1) 50MBPS 355RB PSB DISC 70%//kamsoupay.coc@gmail.com/SYAFAUDIN/81806603025"/>
    <s v="Sales Force DBS"/>
    <m/>
    <m/>
    <m/>
    <m/>
    <m/>
    <m/>
    <m/>
    <m/>
    <s v="Management Janji"/>
    <s v="2026-08-02 13:00:00|Nama Pic : BP SYAFA No Hp Pic : 081806603025 Jam Pemasangan : 08:00 - 12.00 Tanggal Pemasangan : 03 AGUSTUS 2026 Info Tambahan : Hubungi pelanggan sebelum datang ke lokasi, terima kasih.|YU5156|MYDITA"/>
    <s v="FCC"/>
    <d v="2026-01-08T14:09:52"/>
    <d v="2026-08-02T13:00:00"/>
    <m/>
    <s v="PS"/>
    <s v="MIP"/>
    <s v="NO ADDON"/>
    <n v="2026080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2T13:00:00"/>
    <s v="2026-08-02 13:00:00|Nama Pic : BP SYAFA No Hp Pic : 081806603025 Jam Pemasangan : 08:00 - 12.00 Tanggal Pemasangan : 03 AGUSTUS 2026 Info Tambahan : Hubungi pelanggan sebelum datang ke lokasi, terima kasih.|YU5156|MYDITA"/>
    <n v="2026"/>
    <n v="8"/>
    <n v="1"/>
    <d v="2026-08-01T00:00:00"/>
    <n v="-1.5416666666642413"/>
    <x v="1"/>
  </r>
  <r>
    <n v="2780"/>
    <n v="1002526100"/>
    <n v="3"/>
    <x v="6"/>
    <n v="5"/>
    <s v="PASURUAN"/>
    <s v="PROBOLINGGO"/>
    <s v="KRZ"/>
    <s v="REG"/>
    <s v="AO"/>
    <x v="0"/>
    <m/>
    <s v="Completed (PS)"/>
    <s v="RBS-Regional 3"/>
    <d v="2026-08-14T11:18:52"/>
    <d v="2026-08-14T15:26:02"/>
    <n v="69365911"/>
    <m/>
    <n v="152509216317"/>
    <s v="TOKO KELVIN"/>
    <s v="ODP-KRZ-FT/28"/>
    <s v="WO061740862"/>
    <m/>
    <m/>
    <m/>
    <n v="113.3878206"/>
    <n v="-7.8115274000000001"/>
    <s v="|MN00836|/TOKO KELVIN/WINBACK 2.0 HSI B2B (1:1) 100MBPS 535RB PSB DISC 70%//Mohammadkelvin889@gmail.com/MOHAMMAD KELVIN/85259697887"/>
    <s v="Sales Force DBS"/>
    <m/>
    <m/>
    <m/>
    <m/>
    <m/>
    <m/>
    <m/>
    <m/>
    <s v="Management Janji"/>
    <s v="2026-08-15 13:00:00|Nama PIC : Bp Kelvin No HP : 085259697887 No Alt : - M Janji :  15 Agustus 2026 Jam Pasang : Pagi / Siang Note : hubungi pelanggan jika ingin kelokasi|40951378|MYDITA"/>
    <s v="FCC"/>
    <s v="14-08-2026 11:39:52"/>
    <d v="2026-08-15T13:00:00"/>
    <m/>
    <s v="PS"/>
    <s v="KRZ"/>
    <s v="NO ADDON"/>
    <n v="202608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5T13:00:00"/>
    <s v="2026-08-15 13:00:00|Nama PIC : Bp Kelvin No HP : 085259697887 No Alt : - M Janji :  15 Agustus 2026 Jam Pasang : Pagi / Siang Note : hubungi pelanggan jika ingin kelokasi|40951378|MYDITA"/>
    <n v="2026"/>
    <n v="8"/>
    <n v="14"/>
    <d v="2026-08-14T00:00:00"/>
    <n v="-1.5416666666642413"/>
    <x v="1"/>
  </r>
  <r>
    <n v="2781"/>
    <n v="1002513629"/>
    <n v="3"/>
    <x v="1"/>
    <n v="5"/>
    <s v="MALANG"/>
    <s v="KEPANJEN"/>
    <s v="KLJ"/>
    <s v="REG"/>
    <s v="AO"/>
    <x v="0"/>
    <s v="1P INET"/>
    <s v="102 | FOLLOW UP COMPLETED"/>
    <s v="RBS-Regional 3"/>
    <d v="2026-08-07T07:38:58"/>
    <d v="2026-08-10T11:19:20"/>
    <n v="69360390"/>
    <m/>
    <n v="152703903455"/>
    <s v="SMPN 4 MALANG"/>
    <s v="ODP-KLJ-FAK/09 KLJ/D01/01.09"/>
    <s v="WO061126821"/>
    <m/>
    <m/>
    <m/>
    <n v="112.6161731"/>
    <n v="-7.9575198"/>
    <s v="|MN01864|MYIA-059563670705/POI/NGATEMAN/087796646626/smpn4malang@yahoo.co.id"/>
    <s v="MYIB_ASSISTANT"/>
    <m/>
    <m/>
    <m/>
    <m/>
    <m/>
    <m/>
    <m/>
    <m/>
    <s v="Management Janji"/>
    <s v="2026-08-08 08:00:00 | telp :087796646626  alt : pagi / siang 10/08/2026 hub sebelum ke lokasi "/>
    <s v="FCC"/>
    <d v="2026-07-08T07:39:45"/>
    <d v="2026-08-08T08:00:00"/>
    <s v="Kendala Lainnya"/>
    <s v="REVOKE"/>
    <s v="KLJ"/>
    <s v="NO ADDON"/>
    <m/>
    <s v="Follow Up Revoke Completed, New Order ID : SC1002517397"/>
    <s v="HSI Bisnis Basic Promo HUT Telkom PSB 70% - 50 Mbps"/>
    <s v="INDIBIZ"/>
    <m/>
    <m/>
    <d v="2026-08-08T08:00:00"/>
    <s v="2026-08-08 08:00:00 | telp :087796646626  alt : pagi / siang 10/08/2026 hub sebelum ke lokasi "/>
    <m/>
    <m/>
    <m/>
    <e v="#NUM!"/>
    <e v="#NUM!"/>
    <x v="0"/>
  </r>
  <r>
    <n v="2782"/>
    <n v="1002525257"/>
    <n v="3"/>
    <x v="3"/>
    <n v="5"/>
    <s v="SBY UTARA"/>
    <s v="KENJERAN"/>
    <s v="KPS"/>
    <s v="REG"/>
    <s v="AO"/>
    <x v="0"/>
    <s v="1P INET"/>
    <s v="Completed (PS)"/>
    <s v="RBS-Regional 3"/>
    <d v="2026-08-13T19:22:58"/>
    <d v="2026-08-14T16:57:54"/>
    <n v="69365540"/>
    <m/>
    <n v="152404213651"/>
    <s v="Ulva Riani fashion"/>
    <s v="ODP-KBL-FKC/100"/>
    <s v="WO061704040"/>
    <m/>
    <m/>
    <m/>
    <n v="112.7727143"/>
    <n v="-7.2078534000000003"/>
    <s v="|MN02435|MYIA-084707635585/POI/Ulva Riani /087851107799/ulvariani999@gmail.com"/>
    <s v="MYIB_ASSISTANT"/>
    <m/>
    <m/>
    <m/>
    <m/>
    <m/>
    <m/>
    <m/>
    <m/>
    <s v="Management Janji"/>
    <s v="2026-08-14 17:00:00 | Nama PIC : Ibu Ulva No HP : 087851107799 No Alt : - M Janji :  14 Agustus 2026 Jam Pasang : Pagi / Siang Note : hubungi pelanggan jika ingin kelokasi "/>
    <s v="FCC"/>
    <s v="13-08-2026 19:25:54"/>
    <d v="2026-08-14T17:00:00"/>
    <m/>
    <s v="PS"/>
    <s v="KPS"/>
    <s v="NO ADDON"/>
    <n v="20260814"/>
    <s v="Completed"/>
    <s v="HSI Bisnis Promo HUT Telkom PSB 70% - 150 Mbps"/>
    <s v="INDIBIZ"/>
    <m/>
    <m/>
    <d v="2026-08-14T17:00:00"/>
    <s v="2026-08-14 17:00:00 | Nama PIC : Ibu Ulva No HP : 087851107799 No Alt : - M Janji :  14 Agustus 2026 Jam Pasang : Pagi / Siang Note : hubungi pelanggan jika ingin kelokasi "/>
    <n v="2026"/>
    <n v="8"/>
    <n v="14"/>
    <d v="2026-08-14T00:00:00"/>
    <n v="-0.70833333333575865"/>
    <x v="1"/>
  </r>
  <r>
    <n v="2783"/>
    <n v="1002533663"/>
    <n v="3"/>
    <x v="3"/>
    <n v="5"/>
    <s v="MADURA"/>
    <s v="PAMEKASAN"/>
    <s v="PME"/>
    <s v="REG"/>
    <s v="AO"/>
    <x v="0"/>
    <m/>
    <s v="QC MIA - INVALID QUALITY CONTROL MIA"/>
    <s v="RBS-Regional 3"/>
    <d v="2026-08-18T14:56:18"/>
    <d v="2026-08-18T15:40:10"/>
    <n v="69369183"/>
    <m/>
    <n v="152426928323"/>
    <s v="CV TIGA SAUDARA"/>
    <s v="ODP-PME-FBP/50"/>
    <m/>
    <m/>
    <m/>
    <m/>
    <n v="113.56073619999999"/>
    <n v="-7.1241570999999997"/>
    <s v="|MN00558|/CV TIGA SAUDARA/085933769288/k55526867@gmail.com/HSI Bisnis Promo HUT Telkom (1:1) 150 Mbps (Rp 620.000) PSB Rp 150.000/Anam/-7,1241571, 113,5607362"/>
    <s v="Sales Force DBS"/>
    <m/>
    <m/>
    <m/>
    <m/>
    <m/>
    <m/>
    <m/>
    <m/>
    <m/>
    <m/>
    <m/>
    <s v="18-08-2026 15:10:19"/>
    <m/>
    <m/>
    <s v="QC1"/>
    <s v="PME"/>
    <s v="NO ADDON"/>
    <m/>
    <s v="QC MIA - INVALID QUALITY CONTROL MIA - Indikasi Foto Diambil dari Google Maps - silakan upload lokasi langsung bukan dari Goo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m/>
    <m/>
    <m/>
    <m/>
    <m/>
    <e v="#NUM!"/>
    <e v="#NUM!"/>
    <x v="0"/>
  </r>
  <r>
    <n v="2784"/>
    <n v="1002521548"/>
    <n v="3"/>
    <x v="3"/>
    <n v="5"/>
    <s v="MADURA"/>
    <s v="PAMEKASAN"/>
    <s v="SMP"/>
    <s v="REG"/>
    <s v="AO"/>
    <x v="0"/>
    <s v="1P INET"/>
    <s v="MIA - INVALID SURVEY"/>
    <s v="RBS-Regional 3"/>
    <d v="2026-08-12T10:19:57"/>
    <d v="2026-08-12T19:22:21"/>
    <n v="69363923"/>
    <m/>
    <n v="152431232361"/>
    <s v="ABADI JAYA"/>
    <s v="ODP-SMP-FN/26 FN/D03/26.01"/>
    <s v="WO061562910"/>
    <m/>
    <m/>
    <m/>
    <n v="113.793541900813"/>
    <n v="-6.9606963593801101"/>
    <s v="MD|MYDB-20260811265018|DN00001/MN00806|ABADI JAYA|08385834507"/>
    <s v="MYDIGIBIZPARTNER"/>
    <m/>
    <m/>
    <m/>
    <m/>
    <m/>
    <m/>
    <m/>
    <m/>
    <s v="Management Janji"/>
    <s v="2026-08-13 08:00:00 | Nama PIC : bapak saifi No HP : 08385834507 No Alternatif : - M Janji : 13/07/2026 Jam Pasang : Pagi NoteÃ‚Â :  Hubungi terlebih dahulu sebelum ke lokasi "/>
    <s v="FCC"/>
    <d v="2026-12-08T10:39:53"/>
    <d v="2026-08-13T08:00:00"/>
    <m/>
    <s v="SURVEY_NEW_MANJA"/>
    <s v="SMP"/>
    <s v="NO ADDON"/>
    <m/>
    <s v="MIE - INVALID SURVEY - Kendala Jalur/Rute Tarikan"/>
    <s v="HSI Bisnis Promo HUT Telkom PSB 70% - 50 Mbps"/>
    <s v="INDIBIZ"/>
    <m/>
    <m/>
    <d v="2026-08-13T08:00:00"/>
    <s v="2026-08-13 08:00:00 | Nama PIC : bapak saifi No HP : 08385834507 No Alternatif : - M Janji : 13/07/2026 Jam Pasang : Pagi NoteÃ‚Â :  Hubungi terlebih dahulu sebelum ke lokasi "/>
    <m/>
    <m/>
    <m/>
    <e v="#NUM!"/>
    <e v="#NUM!"/>
    <x v="0"/>
  </r>
  <r>
    <n v="2785"/>
    <n v="1002529510"/>
    <n v="3"/>
    <x v="1"/>
    <n v="5"/>
    <s v="KEDIRI"/>
    <s v="NGANJUK"/>
    <s v="WRJ"/>
    <s v="REG"/>
    <s v="AO"/>
    <x v="0"/>
    <s v="1P INET"/>
    <s v="Completed (PS)"/>
    <s v="RBS-Regional 3"/>
    <d v="2026-08-16T11:34:57"/>
    <d v="2026-08-17T21:06:54"/>
    <n v="69367434"/>
    <m/>
    <n v="152641205610"/>
    <s v="STT POMOSDA"/>
    <s v="ODP-WRJ-FH/33 FH/D03/33.01"/>
    <s v="WO061866405"/>
    <m/>
    <m/>
    <m/>
    <n v="112.03703179999999"/>
    <n v="-7.6380673999999997"/>
    <s v="|MC20057|MYIA-055178312583/POI/Dony Cahyo Dwi Putra/088983166308/karimjayasentosa@gmail.com"/>
    <s v="MYIB_ASSISTANT"/>
    <m/>
    <m/>
    <m/>
    <m/>
    <m/>
    <m/>
    <m/>
    <m/>
    <s v="Management Janji"/>
    <s v="2026-08-17 08:00:00 | M Janji : (17 AGUSTUS 2026) jam Pasang : pagi siang Note : hubungi pelanggan jika ingin kelokasi"/>
    <s v="FCC"/>
    <s v="16-08-2026 11:39:53"/>
    <d v="2026-08-17T08:00:00"/>
    <m/>
    <s v="PS"/>
    <s v="WRJ"/>
    <s v="NO ADDON"/>
    <n v="20260817"/>
    <s v="Completed"/>
    <s v="HSI Bisnis Promo HUT Telkom PSB 70% - 300 Mbps"/>
    <s v="INDIBIZ"/>
    <m/>
    <m/>
    <d v="2026-08-17T08:00:00"/>
    <s v="2026-08-17 08:00:00 | M Janji : (17 AGUSTUS 2026) jam Pasang : pagi siang Note : hubungi pelanggan jika ingin kelokasi"/>
    <n v="2026"/>
    <n v="8"/>
    <n v="17"/>
    <d v="2026-08-17T00:00:00"/>
    <n v="-0.33333333333575865"/>
    <x v="1"/>
  </r>
  <r>
    <n v="2786"/>
    <n v="1002528379"/>
    <n v="3"/>
    <x v="1"/>
    <n v="5"/>
    <s v="MADIUN"/>
    <s v="BOJONEGORO"/>
    <s v="BJN"/>
    <s v="REG"/>
    <s v="AO"/>
    <x v="0"/>
    <s v="1P INET"/>
    <s v="Completed (PS)"/>
    <s v="RBS-Regional 3"/>
    <d v="2026-08-15T13:46:57"/>
    <d v="2026-08-16T14:22:02"/>
    <n v="69366927"/>
    <m/>
    <n v="152609258602"/>
    <s v="teras coffe"/>
    <s v="ODP-BJN-FBA/38 FBA/D04/38.01"/>
    <s v="WO061826181"/>
    <m/>
    <m/>
    <m/>
    <n v="111.91269019197399"/>
    <n v="-7.1847572612772703"/>
    <s v="|MN02366|MYIA-034858610091/POI/Dewi Sri usman/082257206555/sesecantik23@gmail.com"/>
    <s v="MYIB_ASSISTANT"/>
    <m/>
    <m/>
    <m/>
    <m/>
    <m/>
    <m/>
    <m/>
    <m/>
    <s v="Management Janji"/>
    <s v="2026-08-16 15:00:00 | Nama PIC:  bu dewi  No HP: 082336828863 Alt: Tanggal: 16/08/2026 Jam Pasang: Sore Note: Hubungi sebelum ke lokasi, terimakasih. "/>
    <s v="FCC"/>
    <s v="15-08-2026 13:54:55"/>
    <d v="2026-08-16T15:00:00"/>
    <m/>
    <s v="PS"/>
    <s v="BJN"/>
    <s v="NO ADDON"/>
    <n v="20260816"/>
    <s v="Completed"/>
    <s v="HSI Bisnis Basic Promo HUT Telkom PSB 70% - 50 Mbps"/>
    <s v="INDIBIZ"/>
    <m/>
    <m/>
    <d v="2026-08-16T15:00:00"/>
    <s v="2026-08-16 15:00:00 | Nama PIC:  bu dewi  No HP: 082336828863 Alt: Tanggal: 16/08/2026 Jam Pasang: Sore Note: Hubungi sebelum ke lokasi, terimakasih. "/>
    <n v="2026"/>
    <n v="8"/>
    <n v="16"/>
    <d v="2026-08-16T00:00:00"/>
    <n v="-0.625"/>
    <x v="1"/>
  </r>
  <r>
    <n v="2787"/>
    <n v="1002530808"/>
    <n v="3"/>
    <x v="3"/>
    <n v="5"/>
    <s v="SBY SELATAN"/>
    <s v="MANYAR"/>
    <s v="GBG"/>
    <s v="REG"/>
    <s v="AO"/>
    <x v="0"/>
    <s v="1P INET"/>
    <s v="MIA - INVALID SURVEY"/>
    <s v="RBS-Regional 3"/>
    <d v="2026-08-17T12:38:56"/>
    <d v="2026-08-18T11:47:58"/>
    <n v="69368039"/>
    <m/>
    <n v="152320245700"/>
    <s v="kost putri ungu 19"/>
    <s v="ODP-MYR-FCA/63 FCA/D06/01.63"/>
    <s v="WO061925473"/>
    <m/>
    <m/>
    <m/>
    <n v="112.7550136"/>
    <n v="-7.2702318999999997"/>
    <s v="|MN00915|MYIA-041648648213/POI/sherlina anggraeni/0881026932228/gaffi1523@gmail.com"/>
    <s v="MYIB_ASSISTANT"/>
    <m/>
    <m/>
    <m/>
    <m/>
    <m/>
    <m/>
    <m/>
    <m/>
    <s v="Management Janji"/>
    <s v="2026-08-18 13:00:00 | M janji : pagi Tanggal Pemasangan : 18/agustus/2026 Note : hubungi pelanggan jika ingin kelokasi "/>
    <s v="FCC"/>
    <s v="17-08-2026 12:40:04"/>
    <d v="2026-08-18T13:00:00"/>
    <m/>
    <s v="SURVEY_NEW_MANJA"/>
    <s v="GBG"/>
    <s v="NO ADDON"/>
    <m/>
    <s v="MIE - INVALID SURVEY - Kendala Jalur/Rute Tarikan"/>
    <s v="HSI Bisnis Basic Promo HUT Telkom PSB 70% - 75 Mbps"/>
    <s v="INDIBIZ"/>
    <m/>
    <m/>
    <d v="2026-08-18T13:00:00"/>
    <s v="2026-08-18 13:00:00 | M janji : pagi Tanggal Pemasangan : 18/agustus/2026 Note : hubungi pelanggan jika ingin kelokasi "/>
    <m/>
    <m/>
    <m/>
    <e v="#NUM!"/>
    <e v="#NUM!"/>
    <x v="0"/>
  </r>
  <r>
    <n v="2788"/>
    <n v="1002521582"/>
    <n v="3"/>
    <x v="2"/>
    <n v="4"/>
    <s v="MAGELANG"/>
    <s v="TEMANGGUNG"/>
    <s v="PRN"/>
    <s v="REG"/>
    <s v="AO"/>
    <x v="0"/>
    <s v="1P INET"/>
    <s v="Completed (PS)"/>
    <s v="RBS-Regional 3"/>
    <d v="2026-08-12T10:31:57"/>
    <d v="2026-08-13T16:04:13"/>
    <n v="69363960"/>
    <m/>
    <n v="141149112910"/>
    <s v="SPBU CANDIROTO 44.562.09"/>
    <s v="ODP-PRN-FAG/010 FAG/D03/010.01"/>
    <s v="WO061564309"/>
    <m/>
    <m/>
    <m/>
    <n v="110.064064"/>
    <n v="-7.184361"/>
    <s v="|MN02495|MYIA-084963534782/POI/ARISTA ABRIAWATI/085743060500/spbu4456209.cvap@gmail.com"/>
    <s v="MYIB_ASSISTANT"/>
    <m/>
    <m/>
    <m/>
    <m/>
    <m/>
    <m/>
    <m/>
    <m/>
    <s v="Management Janji"/>
    <s v="2026-08-13 08:00:00 | Nama PIC : ibu arista No HP : 085743060500 No Alternatif : - M Janji : 13/07/2026 Jam Pasang : Pagi NoteÃ‚Â :  Hubungi terlebih dahulu sebelum ke lokasi "/>
    <s v="FCC"/>
    <d v="2026-12-08T10:39:53"/>
    <d v="2026-08-13T08:00:00"/>
    <m/>
    <s v="PS"/>
    <s v="PRN"/>
    <s v="NO ADDON"/>
    <n v="20260813"/>
    <s v="Completed"/>
    <s v="HSI Bisnis Basic Promo HUT Telkom PSB 70% - 50 Mbps"/>
    <s v="INDIBIZ"/>
    <m/>
    <m/>
    <d v="2026-08-13T08:00:00"/>
    <s v="2026-08-13 08:00:00 | Nama PIC : ibu arista No HP : 085743060500 No Alternatif : - M Janji : 13/07/2026 Jam Pasang : Pagi NoteÃ‚Â :  Hubungi terlebih dahulu sebelum ke lokasi "/>
    <n v="2026"/>
    <n v="8"/>
    <n v="13"/>
    <d v="2026-08-13T00:00:00"/>
    <n v="-0.33333333333575865"/>
    <x v="1"/>
  </r>
  <r>
    <n v="2789"/>
    <n v="1002516553"/>
    <n v="3"/>
    <x v="4"/>
    <n v="4"/>
    <s v="SEMARANG"/>
    <s v="UNGARAN"/>
    <s v="ABR"/>
    <s v="REG"/>
    <s v="AO"/>
    <x v="0"/>
    <s v="1P INET"/>
    <s v="Completed (PS)"/>
    <s v="RBS-Regional 3"/>
    <d v="2026-08-09T15:13:57"/>
    <d v="2026-08-10T19:41:25"/>
    <n v="69361929"/>
    <m/>
    <n v="141459107620"/>
    <s v="Rental PS Piyatak"/>
    <s v="ODP-ABR-FF/093 FF/D05/093.01"/>
    <s v="WO061329190"/>
    <m/>
    <m/>
    <m/>
    <n v="110.289786311066"/>
    <n v="-7.3068760328006102"/>
    <s v="|MYIB-CUST|MYTN-008529240462/POI/Robiansyah Abi Maulana/081235092660/robi.maulana453@gmail.com"/>
    <s v="MYINDIBIZ"/>
    <m/>
    <m/>
    <m/>
    <m/>
    <m/>
    <m/>
    <m/>
    <m/>
    <s v="Management Janji"/>
    <s v="2026-08-10 13:00:00 | Nama PIC : Bp Robi No Hp : 081235092660 No Alt : - Tgl Pemasangan : 10 Agustus 2026 Interval : PAGI SIANG Note : Hubungi pelanggan terlebih dahulu"/>
    <s v="FCC"/>
    <d v="2026-09-08T15:25:06"/>
    <d v="2026-08-10T13:00:00"/>
    <m/>
    <s v="PS"/>
    <s v="ABR"/>
    <s v="NO ADDON"/>
    <n v="20260810"/>
    <s v="Completed"/>
    <s v="HSI Bisnis Promo HUT Telkom PSB 70% - 75 Mbps"/>
    <s v="INDIBIZ"/>
    <m/>
    <m/>
    <d v="2026-08-10T13:00:00"/>
    <s v="2026-08-10 13:00:00 | Nama PIC : Bp Robi No Hp : 081235092660 No Alt : - Tgl Pemasangan : 10 Agustus 2026 Interval : PAGI SIANG Note : Hubungi pelanggan terlebih dahulu"/>
    <n v="2026"/>
    <n v="8"/>
    <n v="10"/>
    <d v="2026-08-10T00:00:00"/>
    <n v="-0.54166666666424135"/>
    <x v="1"/>
  </r>
  <r>
    <n v="2790"/>
    <n v="1002518384"/>
    <n v="3"/>
    <x v="5"/>
    <n v="5"/>
    <s v="SINGARJA"/>
    <s v="GIANYAR"/>
    <s v="GIN"/>
    <s v="REG"/>
    <s v="AO"/>
    <x v="0"/>
    <m/>
    <s v="102 | FOLLOW UP COMPLETED"/>
    <s v="RBS-Regional 3"/>
    <d v="2026-08-10T15:58:16"/>
    <d v="2026-08-12T15:10:42"/>
    <n v="69362670"/>
    <m/>
    <n v="172407213927"/>
    <s v="SD NEGERI 3 BURUAN"/>
    <s v="ODP-GIN-FAN/20"/>
    <s v="WO061443533"/>
    <m/>
    <m/>
    <m/>
    <n v="115.3020191"/>
    <n v="-8.5440394000000008"/>
    <s v="|MN02658|/PIC LUH PT OKA MAHAYANI/081339731300/sdburuan3@gmail.com"/>
    <s v="Sales Force DBS"/>
    <m/>
    <m/>
    <m/>
    <m/>
    <m/>
    <m/>
    <m/>
    <m/>
    <s v="Management Janji"/>
    <s v="2026-08-11 15:00:00|telp : 081339731300 alt :  M Janji : (11/08/2026) jam Pasang :pagi / siang  Note : hubungi pelanggan jika ingin kelokasi|40000802|MYDITA"/>
    <s v="FCC"/>
    <d v="2026-10-08T16:10:07"/>
    <d v="2026-08-11T15:00:00"/>
    <m/>
    <s v="REVOKE"/>
    <s v="GIN"/>
    <s v="NO ADDON"/>
    <m/>
    <s v="Follow Up Revoke Completed, New Order ID : SC1002522559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11T15:00:00"/>
    <s v="2026-08-11 15:00:00|telp : 081339731300 alt :  M Janji : (11/08/2026) jam Pasang :pagi / siang  Note : hubungi pelanggan jika ingin kelokasi|40000802|MYDITA"/>
    <m/>
    <m/>
    <m/>
    <e v="#NUM!"/>
    <e v="#NUM!"/>
    <x v="0"/>
  </r>
  <r>
    <n v="2791"/>
    <n v="1002509971"/>
    <n v="3"/>
    <x v="1"/>
    <n v="5"/>
    <s v="MADIUN"/>
    <s v="PONOROGO"/>
    <s v="LOG"/>
    <s v="REG"/>
    <s v="AO"/>
    <x v="0"/>
    <m/>
    <s v="Completed (PS)"/>
    <s v="RBS-Regional 3"/>
    <d v="2026-08-05T10:26:41"/>
    <d v="2026-08-06T10:34:15"/>
    <n v="69347391"/>
    <m/>
    <n v="152621201444"/>
    <s v="SMP N 1 Tulakan"/>
    <s v="ODP-LOG-FD/21"/>
    <s v="WO060960680"/>
    <m/>
    <m/>
    <m/>
    <n v="111.26181800000001"/>
    <n v="-8.1719050000000006"/>
    <s v="MD|MYDB-20260720263153|DN00001/MN02053|SMP N 1 Tulakan|085230103982"/>
    <s v="MYDIGIBIZPARTNER"/>
    <m/>
    <m/>
    <m/>
    <m/>
    <m/>
    <m/>
    <m/>
    <m/>
    <s v="Management Janji"/>
    <s v="2026-08-05 13:00:00|2026-07-21 15:00:00 | Tanggal pemasangan: 21/07/2026 Jam pemasangan : pagi / siang Info Tambahan : Hubungi pelanggan dulu sebelum ke lokasi terima kasih|40961370|MYDITA"/>
    <s v="FCC"/>
    <d v="2026-05-08T10:39:45"/>
    <m/>
    <m/>
    <s v="PS"/>
    <s v="LOG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7:00:00"/>
    <s v="2026-08-05 13:00:00|2026-07-21 15:00:00 | Tanggal pemasangan: 21/07/2026 Jam pemasangan : pagi / siang Info Tambahan : Hubungi pelanggan dulu sebelum ke lokasi terima kasih|40961370|MYDITA"/>
    <n v="2026"/>
    <n v="8"/>
    <n v="6"/>
    <d v="2026-08-06T00:00:00"/>
    <n v="0.70833333333575865"/>
    <x v="1"/>
  </r>
  <r>
    <n v="2792"/>
    <n v="1002516329"/>
    <n v="3"/>
    <x v="4"/>
    <n v="4"/>
    <s v="PEKALONGAN"/>
    <s v="BATANG"/>
    <s v="BTG"/>
    <s v="REG"/>
    <s v="AO"/>
    <x v="0"/>
    <s v="1P INET"/>
    <s v="Completed (PS)"/>
    <s v="RBS-Regional 3"/>
    <d v="2026-08-09T09:37:56"/>
    <d v="2026-08-10T16:18:30"/>
    <n v="69361746"/>
    <m/>
    <n v="146279105481"/>
    <s v="BATIK KAHURIPAN"/>
    <s v="ODP-BTG-FAB/098 FAB/D05/098.01"/>
    <s v="WO061304110"/>
    <m/>
    <m/>
    <m/>
    <n v="109.68969"/>
    <n v="-6.9304670000000002"/>
    <s v="|MN01913|MYIA-086578587841/POI/ERWIN SANDY NUGROHO/085600001909/azizah7174@gmail.com"/>
    <s v="MYIB_ASSISTANT"/>
    <m/>
    <m/>
    <m/>
    <m/>
    <m/>
    <m/>
    <m/>
    <m/>
    <s v="Management Janji"/>
    <s v="2026-08-10 13:00:00 | Tanggal pemasangan: 10/08/2026 Jam pemasangan : 13.00 Info Tambahan : Hubungi pelanggan dulu sebelum ke lokasi. terima kasih"/>
    <s v="FCC"/>
    <d v="2026-09-08T09:39:50"/>
    <d v="2026-08-10T13:00:00"/>
    <m/>
    <s v="PS"/>
    <s v="BTG"/>
    <s v="NO ADDON"/>
    <n v="20260810"/>
    <s v="Completed"/>
    <s v="HSI Bisnis Basic Promo HUT Telkom PSB 70% - 100 Mbps Dual Band"/>
    <s v="INDIBIZ"/>
    <m/>
    <m/>
    <d v="2026-08-10T13:00:00"/>
    <s v="2026-08-10 13:00:00 | Tanggal pemasangan: 10/08/2026 Jam pemasangan : 13.00 Info Tambahan : Hubungi pelanggan dulu sebelum ke lokasi. terima kasih"/>
    <n v="2026"/>
    <n v="8"/>
    <n v="10"/>
    <d v="2026-08-10T00:00:00"/>
    <n v="-0.54166666666424135"/>
    <x v="1"/>
  </r>
  <r>
    <n v="2793"/>
    <n v="1002517826"/>
    <n v="3"/>
    <x v="3"/>
    <n v="5"/>
    <s v="SBY UTARA"/>
    <s v="TANDES"/>
    <s v="LKI"/>
    <s v="REG"/>
    <s v="AO"/>
    <x v="0"/>
    <s v="1P INET"/>
    <s v="Completed (PS)"/>
    <s v="RBS-Regional 3"/>
    <d v="2026-08-10T13:41:57"/>
    <d v="2026-08-11T11:11:36"/>
    <n v="69362487"/>
    <m/>
    <n v="152424213278"/>
    <s v="CV Sumber Rejeki"/>
    <s v="ODP-LKS-FBD/37 FBD/D03/37.01"/>
    <s v="WO061401222"/>
    <m/>
    <m/>
    <m/>
    <n v="112.6777617"/>
    <n v="-7.3129564"/>
    <s v="|MN00483|MYIA-014803231170/POI/Susanto/081252338888/susantorafly@yahoo.com"/>
    <s v="MYIB_ASSISTANT"/>
    <m/>
    <m/>
    <m/>
    <m/>
    <m/>
    <m/>
    <m/>
    <m/>
    <s v="Management Janji"/>
    <s v="2026-08-16 13:00:00 | Jam pemasangan : 12.00 Info Tambahan : Hubungi pelanggan dulu sebelum ke lokasi terimakasih  "/>
    <s v="FCC"/>
    <d v="2026-10-08T13:54:44"/>
    <d v="2026-08-16T13:00:00"/>
    <m/>
    <s v="PS"/>
    <s v="LKI"/>
    <s v="NO ADDON"/>
    <n v="20260811"/>
    <s v="Completed"/>
    <s v="HSI Bisnis Promo HUT Telkom PSB 70% - 100 Mbps Dual Band"/>
    <s v="INDIBIZ"/>
    <m/>
    <m/>
    <d v="2026-08-16T13:00:00"/>
    <s v="2026-08-16 13:00:00 | Jam pemasangan : 12.00 Info Tambahan : Hubungi pelanggan dulu sebelum ke lokasi terimakasih  "/>
    <n v="2026"/>
    <n v="8"/>
    <n v="11"/>
    <d v="2026-08-11T00:00:00"/>
    <n v="-5.5416666666642413"/>
    <x v="1"/>
  </r>
  <r>
    <n v="2794"/>
    <n v="1002533768"/>
    <n v="3"/>
    <x v="4"/>
    <n v="4"/>
    <s v="PEKALONGAN"/>
    <s v="TEGAL"/>
    <s v="TEG"/>
    <s v="REG"/>
    <s v="AO"/>
    <x v="0"/>
    <s v="1P INET"/>
    <s v="MIE - SEND SURVEY"/>
    <s v="RBS-Regional 3"/>
    <d v="2026-08-18T15:14:56"/>
    <d v="2026-08-18T15:16:01"/>
    <n v="69369233"/>
    <m/>
    <n v="142212126788"/>
    <s v="PT Mitra Emas Lestari"/>
    <s v="ODP-TEG-FJ/128 FJ/D08/128.01"/>
    <s v="WO062028875"/>
    <m/>
    <m/>
    <m/>
    <n v="109.1674326"/>
    <n v="-6.8968685000000001"/>
    <s v="|MN02713|MYIA-015818178290/POI/Nur Fajar Alamsyah/08139110119/mel.ga@mitraemaslestari.co.id"/>
    <s v="MYIB_ASSISTANT"/>
    <m/>
    <m/>
    <m/>
    <m/>
    <m/>
    <m/>
    <m/>
    <m/>
    <s v="Management Janji"/>
    <s v="2026-08-20 08:00:00 | Nama PIC:  bp nur fajar No HP: 08139110119 Alt: Tanggal: 20/8/2026 Jam Pasang: Pagi Note: Hubungi sebelum ke lokasi, terimakasih. Diusahakan hubungi h-1 sebelum ke lokasi."/>
    <s v="FCC"/>
    <s v="18-08-2026 15:55:35"/>
    <d v="2026-08-20T08:00:00"/>
    <m/>
    <s v="SURVEY_NEW_MANJA"/>
    <s v="TEG"/>
    <s v="NO ADDON"/>
    <m/>
    <s v="MIE - SEND SURVEY"/>
    <s v="HSI Bisnis Promo HUT RI PSB 70% - 100 Mbps"/>
    <s v="INDIBIZ"/>
    <m/>
    <m/>
    <d v="2026-08-20T08:00:00"/>
    <s v="2026-08-20 08:00:00 | Nama PIC:  bp nur fajar No HP: 08139110119 Alt: Tanggal: 20/8/2026 Jam Pasang: Pagi Note: Hubungi sebelum ke lokasi, terimakasih. Diusahakan hubungi h-1 sebelum ke lokasi."/>
    <m/>
    <m/>
    <m/>
    <e v="#NUM!"/>
    <e v="#NUM!"/>
    <x v="0"/>
  </r>
  <r>
    <n v="2795"/>
    <n v="1002525287"/>
    <n v="3"/>
    <x v="1"/>
    <n v="5"/>
    <s v="MALANG"/>
    <s v="BATU"/>
    <s v="NTG"/>
    <s v="REG"/>
    <s v="AO"/>
    <x v="0"/>
    <s v="1P INET"/>
    <s v="Completed (PS)"/>
    <s v="RBS-Regional 3"/>
    <d v="2026-08-13T19:46:56"/>
    <d v="2026-08-14T21:50:57"/>
    <n v="69365569"/>
    <m/>
    <n v="152724202007"/>
    <s v="ELVI COSMETIC"/>
    <s v="ODP-NTG-FF/09 FF/D02/09.01"/>
    <s v="WO061705491"/>
    <m/>
    <m/>
    <m/>
    <n v="112.375826463103"/>
    <n v="-7.8894573340773402"/>
    <s v="MD|MYDB-20260813265270|SC20017/MC20200|ELVI COSMETIC|6285746659730"/>
    <s v="MYDIGIBIZPARTNER"/>
    <m/>
    <m/>
    <m/>
    <m/>
    <m/>
    <m/>
    <m/>
    <m/>
    <s v="Management Janji"/>
    <s v="2026-08-15 08:00:00 | Nama PIC : Bp Edi No HP : 085746659730 No Alt : - M Janji :  15 Agustus 2026 Jam Pasang : Pagi / Siang Note : hubungi pelanggan jika ingin kelokasi "/>
    <s v="FCC"/>
    <s v="13-08-2026 19:55:23"/>
    <d v="2026-08-15T08:00:00"/>
    <m/>
    <s v="PS"/>
    <s v="NTG"/>
    <s v="NETMONK"/>
    <n v="20260814"/>
    <s v="Completed"/>
    <s v="HSI Bisnis Bundling Netmonk PSB 70% Promo - 300 Mbps"/>
    <s v="INDIBIZ"/>
    <m/>
    <m/>
    <d v="2026-08-15T08:00:00"/>
    <s v="2026-08-15 08:00:00 | Nama PIC : Bp Edi No HP : 085746659730 No Alt : - M Janji :  15 Agustus 2026 Jam Pasang : Pagi / Siang Note : hubungi pelanggan jika ingin kelokasi "/>
    <n v="2026"/>
    <n v="8"/>
    <n v="14"/>
    <d v="2026-08-14T00:00:00"/>
    <n v="-1.3333333333357587"/>
    <x v="1"/>
  </r>
  <r>
    <n v="2796"/>
    <n v="1002508311"/>
    <n v="3"/>
    <x v="4"/>
    <n v="4"/>
    <s v="PEKALONGAN"/>
    <s v="BREBES"/>
    <s v="BRB"/>
    <s v="REG"/>
    <s v="AO"/>
    <x v="0"/>
    <m/>
    <s v="Completed (PS)"/>
    <s v="RBS-Regional 3"/>
    <d v="2026-08-04T13:43:41"/>
    <d v="2026-08-04T14:36:27"/>
    <n v="69355882"/>
    <m/>
    <n v="146284108647"/>
    <s v="CV. SUBEKTI SETIABUDI"/>
    <s v="ODP-BRB-FF/080"/>
    <s v="WO060896813"/>
    <m/>
    <m/>
    <m/>
    <n v="109.0508512"/>
    <n v="-6.9660859000000004"/>
    <s v="AMRBS;403095;REG3;BAYU;085100296564;HSI 1S 100MB;HSI 100MB;PIC 0882005129196;spbukemiriamba@gmail.com"/>
    <s v="Account Manager"/>
    <m/>
    <m/>
    <m/>
    <m/>
    <m/>
    <m/>
    <m/>
    <m/>
    <s v="Management Janji"/>
    <s v="2026-08-04 13:00:00|SPBU 4452210 Kemiriamba Jatibarang |SYSTEM|MYDITA"/>
    <s v="FCC"/>
    <d v="2026-04-08T13:54:57"/>
    <m/>
    <m/>
    <s v="PS"/>
    <s v="BRB"/>
    <s v="NO ADDON"/>
    <n v="20260804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04T07:00:00"/>
    <s v="2026-08-04 13:00:00|SPBU 4452210 Kemiriamba Jatibarang |SYSTEM|MYDITA"/>
    <n v="2026"/>
    <n v="8"/>
    <n v="4"/>
    <d v="2026-08-04T00:00:00"/>
    <n v="-0.29166666666424135"/>
    <x v="1"/>
  </r>
  <r>
    <n v="2797"/>
    <n v="1002529746"/>
    <n v="3"/>
    <x v="3"/>
    <n v="5"/>
    <s v="SBY UTARA"/>
    <s v="MANYAR"/>
    <s v="MGO"/>
    <s v="REG"/>
    <s v="AO"/>
    <x v="0"/>
    <m/>
    <s v="CC - HD1A - INPROGRESS UNCONTACTED"/>
    <s v="RBS-Regional 3"/>
    <d v="2026-08-16T14:15:18"/>
    <d v="2026-08-16T15:17:15"/>
    <n v="69367583"/>
    <m/>
    <n v="152413167692"/>
    <s v="Warkop sumber rejeki koblen"/>
    <s v="ODP-DMO-FMS/12"/>
    <m/>
    <m/>
    <m/>
    <m/>
    <n v="112.7339817"/>
    <n v="-7.2544824999999999"/>
    <s v="|MN02446|/Warkop sumber rejeki koblen/Mat sholeh/082200474020/mat33903@gmail.com/HSI Basic Promo HUT Telkom (1:2) 75 Mbps (Rp 365.000) PSB Rp 150.000"/>
    <s v="Sales Force DBS"/>
    <m/>
    <m/>
    <m/>
    <m/>
    <m/>
    <m/>
    <m/>
    <m/>
    <m/>
    <m/>
    <m/>
    <s v="16-08-2026 14:25:39"/>
    <m/>
    <m/>
    <s v="FCC"/>
    <s v="MGO"/>
    <s v="NO ADDON"/>
    <m/>
    <s v="UNCONTACTED : Invalid Phone Number Novin Dwigo Prayudha 40961371|MYDITA"/>
    <s v="- 11_11446;Biaya PSB HSI EBIS Tunai di Depan ~ 11[150000]  - SP_NOSS;SP_NOSS ~ Internet NOSS Multispeed Network[0]  - E25061;E25061 ~ ES25 - Paket HSI Basic (HSIEF) Khusus Winback 2.0[0]  - E25061~null~E25061_UNL;UNL ~ Internet-Link Unlimited Internet Usa"/>
    <s v="INDIBIZ"/>
    <m/>
    <m/>
    <m/>
    <m/>
    <m/>
    <m/>
    <m/>
    <e v="#NUM!"/>
    <e v="#NUM!"/>
    <x v="0"/>
  </r>
  <r>
    <n v="2798"/>
    <n v="1002530995"/>
    <n v="3"/>
    <x v="1"/>
    <n v="5"/>
    <s v="KEDIRI"/>
    <s v="TRENGGALEK"/>
    <s v="TRE"/>
    <s v="REG"/>
    <s v="AO"/>
    <x v="0"/>
    <s v="1P INET"/>
    <s v="Completed (PS)"/>
    <s v="RBS-Regional 3"/>
    <d v="2026-08-17T14:26:57"/>
    <d v="2026-08-18T19:34:54"/>
    <n v="69368172"/>
    <m/>
    <n v="152608208105"/>
    <s v="TOKO PAK IMAM"/>
    <s v="ODP-TRE-FU/21 FU/D04/21.01"/>
    <s v="WO061936377"/>
    <m/>
    <m/>
    <m/>
    <n v="111.667717170229"/>
    <n v="-8.17921146721919"/>
    <s v="|MN00418|MYIA-033541664420/POI/IMAM SHOLIKIN/082128127747/embohkeempat@gmail.com"/>
    <s v="MYIB_ASSISTANT"/>
    <m/>
    <m/>
    <m/>
    <m/>
    <m/>
    <m/>
    <m/>
    <m/>
    <s v="Management Janji"/>
    <s v="2026-08-18 13:00:00 | Nama PIC : Bp Imam No Hp : 082128127747 No Alt : - Tgl Pemasangan : 18 Agustus 2026 Interval : PAGI SIANG Note : Hubungi pelanggan terlebih dahulu"/>
    <s v="FCC"/>
    <s v="17-08-2026 14:40:02"/>
    <d v="2026-08-18T13:00:00"/>
    <m/>
    <s v="PS"/>
    <s v="TRE"/>
    <s v="NO ADDON"/>
    <n v="20260818"/>
    <s v="Completed"/>
    <s v="HSI Bisnis Promo HUT Telkom PSB 70% - 150 Mbps"/>
    <s v="INDIBIZ"/>
    <m/>
    <m/>
    <d v="2026-08-18T13:00:00"/>
    <s v="2026-08-18 13:00:00 | Nama PIC : Bp Imam No Hp : 082128127747 No Alt : - Tgl Pemasangan : 18 Agustus 2026 Interval : PAGI SIANG Note : Hubungi pelanggan terlebih dahulu"/>
    <n v="2026"/>
    <n v="8"/>
    <n v="18"/>
    <d v="2026-08-18T00:00:00"/>
    <n v="-0.54166666666424135"/>
    <x v="1"/>
  </r>
  <r>
    <n v="2799"/>
    <n v="1002521565"/>
    <n v="3"/>
    <x v="1"/>
    <n v="5"/>
    <s v="KEDIRI"/>
    <s v="NGANJUK"/>
    <s v="GON"/>
    <s v="REG"/>
    <s v="AO"/>
    <x v="0"/>
    <s v="1P INET"/>
    <s v="Completed (PS)"/>
    <s v="RBS-Regional 3"/>
    <d v="2026-08-12T10:25:57"/>
    <d v="2026-08-12T16:28:29"/>
    <n v="69363968"/>
    <m/>
    <n v="152628204186"/>
    <s v="TK ALHUDA CAMPUR"/>
    <s v="ODP-GDN-FA/21 FA/D02/21.01"/>
    <s v="WO061563344"/>
    <m/>
    <m/>
    <m/>
    <n v="111.949879936873"/>
    <n v="-7.5238568311155403"/>
    <s v="MD|MYDB-20260811265016|DN00001/MN01011|TK ALHUDA CAMPUR|085235923875"/>
    <s v="MYDIGIBIZPARTNER"/>
    <m/>
    <m/>
    <m/>
    <m/>
    <m/>
    <m/>
    <m/>
    <m/>
    <s v="Management Janji"/>
    <s v="2026-08-13 08:00:00 | Nama PIC : IBU HERLINA No HP : 085235923875 No Alternatif : M Janji : 13/07/2026 Jam Pasang : Pagi NoteÃ‚Â :  Hubungi terlebih dahulu sebelum ke lokasi "/>
    <s v="FCC"/>
    <d v="2026-12-08T10:39:53"/>
    <d v="2026-08-13T08:00:00"/>
    <m/>
    <s v="PS"/>
    <s v="GON"/>
    <s v="NO ADDON"/>
    <n v="20260812"/>
    <s v="Completed"/>
    <s v="HSI Bisnis Promo HUT Telkom PSB 70% - 50 Mbps"/>
    <s v="INDIBIZ"/>
    <m/>
    <m/>
    <d v="2026-08-13T08:00:00"/>
    <s v="2026-08-13 08:00:00 | Nama PIC : IBU HERLINA No HP : 085235923875 No Alternatif : M Janji : 13/07/2026 Jam Pasang : Pagi NoteÃ‚Â :  Hubungi terlebih dahulu sebelum ke lokasi "/>
    <n v="2026"/>
    <n v="8"/>
    <n v="12"/>
    <d v="2026-08-12T00:00:00"/>
    <n v="-1.3333333333357587"/>
    <x v="1"/>
  </r>
  <r>
    <n v="2800"/>
    <n v="1002525309"/>
    <n v="3"/>
    <x v="6"/>
    <n v="5"/>
    <s v="PASURUAN"/>
    <s v="PROBOLINGGO"/>
    <s v="PBL"/>
    <s v="REG"/>
    <s v="AO"/>
    <x v="0"/>
    <m/>
    <s v="Completed (PS)"/>
    <s v="RBS-Regional 3"/>
    <d v="2026-08-13T20:36:43"/>
    <d v="2026-08-14T13:57:31"/>
    <n v="69365557"/>
    <m/>
    <n v="152505340835"/>
    <s v="PT NARCISSE ABADI JAYA"/>
    <s v="ODP-PBL-FM/27"/>
    <s v="WO061717961"/>
    <m/>
    <m/>
    <m/>
    <n v="113.2125588"/>
    <n v="-7.7469384999999997"/>
    <s v="|MN01068|/PT NARCISSE ABADI JAYA/WINBACK 2.0 HSI B2B (1:2) 50MBPS 320RB PSB DISC 70%//rafifbz193@gmail.com/MUHAMMAD RAFIF/82132431944"/>
    <s v="Sales Force DBS"/>
    <m/>
    <m/>
    <m/>
    <m/>
    <m/>
    <m/>
    <m/>
    <m/>
    <s v="Management Janji"/>
    <s v="2026-08-15 08:00:00|Waktu pemasangan : 15 agustus 2026 Jam pemasangan : 08.00 - 12.00 Info Tambahan : Hubungi pelanggan dulu sebelum ke lokasi terimakasih  |40971401|MYDITA"/>
    <s v="FCC"/>
    <s v="13-08-2026 20:40:07"/>
    <d v="2026-08-15T08:00:00"/>
    <m/>
    <s v="PS"/>
    <s v="PBL"/>
    <s v="NO ADDON"/>
    <n v="20260814"/>
    <s v="Completed"/>
    <s v="- 11_11446;Biaya PSB HSI EBIS Tunai di Depan ~ 11[150000]  - E23015;E23015 ~ ES23 - Perangkat ONT[0]  - E23015~null~44292;E23015||11||Abodemen 0[0]  - E23015~null~E23015_SWONT;SWONT ~ Biaya Sewa ONT ~ E23015[30000]  - E25061;E25061 ~ ES25 - Paket HSI Basi"/>
    <s v="INDIBIZ"/>
    <m/>
    <m/>
    <d v="2026-08-15T08:00:00"/>
    <s v="2026-08-15 08:00:00|Waktu pemasangan : 15 agustus 2026 Jam pemasangan : 08.00 - 12.00 Info Tambahan : Hubungi pelanggan dulu sebelum ke lokasi terimakasih  |40971401|MYDITA"/>
    <n v="2026"/>
    <n v="8"/>
    <n v="14"/>
    <d v="2026-08-14T00:00:00"/>
    <n v="-1.3333333333357587"/>
    <x v="1"/>
  </r>
  <r>
    <n v="2801"/>
    <n v="1002518055"/>
    <n v="3"/>
    <x v="4"/>
    <n v="4"/>
    <s v="SEMARANG"/>
    <s v="KENDAL"/>
    <s v="KDL"/>
    <s v="REG"/>
    <s v="AO"/>
    <x v="0"/>
    <s v="1P INET"/>
    <s v="Completed (PS)"/>
    <s v="RBS-Regional 3"/>
    <d v="2026-08-10T14:34:58"/>
    <d v="2026-08-11T14:00:03"/>
    <n v="69362585"/>
    <m/>
    <n v="146457106359"/>
    <s v="SPBU 44.513.22 PROTOMULYO"/>
    <s v="ODP-KDL-FX/073 FX/D08/073.01"/>
    <s v="WO061411028"/>
    <m/>
    <m/>
    <m/>
    <n v="110.24968"/>
    <n v="-6.9777250000000004"/>
    <s v="|MN02184|MYIA-083767900782/POI/TARA NAJMIA LUTHFITA SARI /085740905252/spbu4451322@gmail.com"/>
    <s v="MYIB_ASSISTANT"/>
    <m/>
    <m/>
    <m/>
    <m/>
    <m/>
    <m/>
    <m/>
    <m/>
    <s v="Management Janji"/>
    <s v="2026-08-11 13:00:00 | M Janji : (11/08/2026) jam Pasang : 09:00 Note : hubungi pelanggan jika ingin kelokasi "/>
    <s v="FCC"/>
    <d v="2026-10-08T14:39:40"/>
    <d v="2026-08-11T13:00:00"/>
    <m/>
    <s v="PS"/>
    <s v="KDL"/>
    <s v="NO ADDON"/>
    <n v="20260811"/>
    <s v="Completed"/>
    <s v="HSI Bisnis Promo HUT Telkom PSB 70% - 100 Mbps"/>
    <s v="INDIBIZ"/>
    <m/>
    <m/>
    <d v="2026-08-11T13:00:00"/>
    <s v="2026-08-11 13:00:00 | M Janji : (11/08/2026) jam Pasang : 09:00 Note : hubungi pelanggan jika ingin kelokasi "/>
    <n v="2026"/>
    <n v="8"/>
    <n v="11"/>
    <d v="2026-08-11T00:00:00"/>
    <n v="-0.54166666666424135"/>
    <x v="1"/>
  </r>
  <r>
    <n v="2802"/>
    <n v="1002518080"/>
    <n v="3"/>
    <x v="2"/>
    <n v="4"/>
    <s v="YOGYAKARTA"/>
    <s v="GUNUNG KIDUL"/>
    <s v="WNS"/>
    <s v="REG"/>
    <s v="AO"/>
    <x v="0"/>
    <m/>
    <s v="Completed (PS)"/>
    <s v="RBS-Regional 3"/>
    <d v="2026-08-10T14:41:37"/>
    <d v="2026-08-10T16:08:21"/>
    <n v="69360950"/>
    <m/>
    <n v="143135115072"/>
    <s v="UPT PUSKESMAS PALIYAN"/>
    <s v="ODP-WNS-FAY/038"/>
    <s v="WO061413165"/>
    <m/>
    <m/>
    <m/>
    <n v="110.5139851"/>
    <n v="-7.9997522999999999"/>
    <s v="|MN00277|MYIA-069233367829/POI/Supriayanta/081326235702/pusk.paliyan@gmail.com"/>
    <s v="Sales Profesional"/>
    <m/>
    <m/>
    <m/>
    <m/>
    <m/>
    <m/>
    <m/>
    <m/>
    <s v="Management Janji"/>
    <s v="2026-08-08 13:00:00 | telp :081326235702   alt : pagi / siang 08/08/2026  hub sebelum ke lokasi   "/>
    <s v="FCC"/>
    <d v="2026-10-08T14:55:31"/>
    <m/>
    <m/>
    <s v="PS"/>
    <s v="WNS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7:00:00"/>
    <s v="2026-08-08 13:00:00 | telp :081326235702   alt : pagi / siang 08/08/2026  hub sebelum ke lokasi   "/>
    <n v="2026"/>
    <n v="8"/>
    <n v="10"/>
    <d v="2026-08-10T00:00:00"/>
    <n v="-0.29166666666424135"/>
    <x v="1"/>
  </r>
  <r>
    <n v="2803"/>
    <n v="1002519636"/>
    <n v="3"/>
    <x v="4"/>
    <n v="4"/>
    <s v="SEMARANG"/>
    <s v="KENDAL"/>
    <s v="SKR"/>
    <s v="REG"/>
    <s v="AO"/>
    <x v="0"/>
    <s v="1P INET"/>
    <s v="Completed (PS)"/>
    <s v="RBS-Regional 3"/>
    <d v="2026-08-11T11:53:56"/>
    <d v="2026-08-12T18:07:40"/>
    <n v="69363207"/>
    <m/>
    <n v="141409102262"/>
    <s v="LPK TAKARA SUKOREJO"/>
    <s v="ODP-SKR-FA/045 FA/D07/045.01"/>
    <s v="WO061484386"/>
    <m/>
    <m/>
    <m/>
    <n v="110.0475412"/>
    <n v="-7.078684"/>
    <s v="|MN01684|MYIA-069335269612/POI/Ishfit eko prastiyo/082226152327/ishfiteko278@gmail.com"/>
    <s v="MYIB_ASSISTANT"/>
    <m/>
    <m/>
    <m/>
    <m/>
    <m/>
    <m/>
    <m/>
    <m/>
    <s v="Management Janji"/>
    <s v="2026-08-15 13:00:00 | Tanggal Pemasangan : 15 Agustus 2026 Jam Pemasangan : 08:00 13:00 Info Tambahan : Hubungi pelanggan dulu sebelum ke lokasi terimakasih"/>
    <s v="FCC"/>
    <d v="2026-11-08T11:55:29"/>
    <d v="2026-08-15T13:00:00"/>
    <m/>
    <s v="PS"/>
    <s v="SKR"/>
    <s v="NO ADDON"/>
    <n v="20260812"/>
    <s v="Completed"/>
    <s v="HSI Bisnis Promo HUT Telkom PSB 70% - 50 Mbps"/>
    <s v="INDIBIZ"/>
    <m/>
    <m/>
    <d v="2026-08-15T13:00:00"/>
    <s v="2026-08-15 13:00:00 | Tanggal Pemasangan : 15 Agustus 2026 Jam Pemasangan : 08:00 13:00 Info Tambahan : Hubungi pelanggan dulu sebelum ke lokasi terimakasih"/>
    <n v="2026"/>
    <n v="8"/>
    <n v="12"/>
    <d v="2026-08-12T00:00:00"/>
    <n v="-3.5416666666642413"/>
    <x v="1"/>
  </r>
  <r>
    <n v="2804"/>
    <n v="1002530022"/>
    <n v="3"/>
    <x v="6"/>
    <n v="5"/>
    <s v="PASURUAN"/>
    <s v="PROBOLINGGO"/>
    <s v="GND"/>
    <s v="REG"/>
    <s v="AO"/>
    <x v="0"/>
    <s v="1P INET"/>
    <s v="Completed (PS)"/>
    <s v="RBS-Regional 3"/>
    <d v="2026-08-16T17:40:56"/>
    <d v="2026-08-17T12:30:39"/>
    <n v="69367745"/>
    <m/>
    <n v="152510206862"/>
    <s v="RAISYA TOYS"/>
    <s v="ODP-GND-FE/88 FE/D06/88.01"/>
    <s v="WO061896067"/>
    <m/>
    <m/>
    <m/>
    <n v="113.35630226880301"/>
    <n v="-7.8393273919699702"/>
    <s v="MD|MYDB-20260814265373|DN00001/MN00836|RAISYA TOYS|085233179978"/>
    <s v="MYDIGIBIZPARTNER"/>
    <m/>
    <m/>
    <m/>
    <m/>
    <m/>
    <m/>
    <m/>
    <m/>
    <s v="Management Janji"/>
    <s v="2026-08-17 15:00:00 | Tanggal pemasangan: 17/08/2026 Jam pemasangan : pagi / siang Info Tambahan : Hubungi pelanggan dulu sebelum ke lokasi terima kasih."/>
    <s v="FCC"/>
    <s v="16-08-2026 17:55:00"/>
    <d v="2026-08-17T15:00:00"/>
    <m/>
    <s v="PS"/>
    <s v="GND"/>
    <s v="NETMONK"/>
    <n v="20260817"/>
    <s v="Completed"/>
    <s v="HSI Bisnis Bundling Netmonk PSB 70% Promo - 200 Mbps"/>
    <s v="INDIBIZ"/>
    <m/>
    <m/>
    <d v="2026-08-17T15:00:00"/>
    <s v="2026-08-17 15:00:00 | Tanggal pemasangan: 17/08/2026 Jam pemasangan : pagi / siang Info Tambahan : Hubungi pelanggan dulu sebelum ke lokasi terima kasih."/>
    <n v="2026"/>
    <n v="8"/>
    <n v="17"/>
    <d v="2026-08-17T00:00:00"/>
    <n v="-0.625"/>
    <x v="1"/>
  </r>
  <r>
    <n v="2805"/>
    <n v="1002534747"/>
    <n v="3"/>
    <x v="6"/>
    <n v="5"/>
    <s v="PASURUAN"/>
    <s v="PROBOLINGGO"/>
    <s v="GND"/>
    <s v="REG"/>
    <s v="AO"/>
    <x v="0"/>
    <s v="1P INET"/>
    <s v="MIE - SEND SURVEY"/>
    <s v="RBS-Regional 3"/>
    <d v="2026-08-18T19:29:57"/>
    <d v="2026-08-18T19:32:01"/>
    <n v="69369549"/>
    <m/>
    <n v="152510206869"/>
    <s v="TOKO BAROKAH"/>
    <s v="ODP-GND-FM/05 FM/D01/05.01"/>
    <s v="WO062055443"/>
    <m/>
    <m/>
    <m/>
    <n v="113.3989531"/>
    <n v="-7.9654624999999903"/>
    <s v="MD|MYDB-20260818266039|DN00001/MN00836|TOKO BAROKAH|08138027234"/>
    <s v="MYDIGIBIZPARTNER"/>
    <m/>
    <m/>
    <m/>
    <m/>
    <m/>
    <m/>
    <m/>
    <m/>
    <s v="Management Janji"/>
    <s v="2026-08-20 08:00:00 | Nama : BP&amp; 39; MUHAMMAD HOLLA No Hp : 08138027234 No Alt :  Tgl Pemasangan : 19 Agustus 2026 Interval : PAGI  Note : Hubungi pelanggan terlebih dahulu"/>
    <s v="FCC"/>
    <s v="18-08-2026 19:39:57"/>
    <d v="2026-08-20T08:00:00"/>
    <m/>
    <s v="SURVEY_NEW_MANJA"/>
    <s v="GND"/>
    <s v="NETMONK"/>
    <m/>
    <s v="MIE - SEND SURVEY"/>
    <s v="HSI Bisnis Bundling Netmonk Promo 2026 PSB 70% - 200 Mbps"/>
    <s v="INDIBIZ"/>
    <m/>
    <m/>
    <d v="2026-08-20T08:00:00"/>
    <s v="2026-08-20 08:00:00 | Nama : BP&amp; 39; MUHAMMAD HOLLA No Hp : 08138027234 No Alt :  Tgl Pemasangan : 19 Agustus 2026 Interval : PAGI  Note : Hubungi pelanggan terlebih dahulu"/>
    <m/>
    <m/>
    <m/>
    <e v="#NUM!"/>
    <e v="#NUM!"/>
    <x v="0"/>
  </r>
  <r>
    <n v="2806"/>
    <n v="1002517877"/>
    <n v="3"/>
    <x v="3"/>
    <n v="5"/>
    <s v="MADURA"/>
    <s v="BANGKALAN"/>
    <s v="KML"/>
    <s v="REG"/>
    <s v="AO"/>
    <x v="0"/>
    <m/>
    <s v="100 | REVOKE COMPLETED"/>
    <s v="RBS-Regional 3"/>
    <d v="2026-08-10T13:56:56"/>
    <d v="2026-08-11T09:56:35"/>
    <n v="69361506"/>
    <m/>
    <n v="152436204683"/>
    <s v="Toko Santriawan UTM"/>
    <s v="ODP-KML-FAC/18"/>
    <s v="WO061404491"/>
    <m/>
    <m/>
    <m/>
    <n v="112.72676914"/>
    <n v="-7.1258755999999996"/>
    <s v="|MN02600|/Toko Santriawan UTM/SALMAN AL FARISI/087892187243/oohppp858@gmail.com/HSI Bisnis Promo HUT Telkom (1:1) 50 Mbps (Rp 355.000) PSB Rp 150.000"/>
    <s v="Sales Force DBS"/>
    <m/>
    <m/>
    <m/>
    <m/>
    <m/>
    <m/>
    <m/>
    <m/>
    <s v="Management Janji"/>
    <s v="2026-08-09 15:00:00|Tgl Pemasangan : 09 Agustus 2026  Interval : PAGI SIANG  Note : Hubungi pelanggan terlebih dahulu|40981182|MYDITA"/>
    <s v="FCC"/>
    <d v="2026-10-08T14:09:59"/>
    <m/>
    <s v="Kendala Pelanggan"/>
    <s v="REVOKE"/>
    <s v="KML"/>
    <s v="NO ADDON"/>
    <m/>
    <s v="Revoke 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10T07:00:00"/>
    <s v="2026-08-09 15:00:00|Tgl Pemasangan : 09 Agustus 2026  Interval : PAGI SIANG  Note : Hubungi pelanggan terlebih dahulu|40981182|MYDITA"/>
    <m/>
    <m/>
    <m/>
    <e v="#NUM!"/>
    <e v="#NUM!"/>
    <x v="0"/>
  </r>
  <r>
    <n v="2807"/>
    <n v="1002510620"/>
    <n v="3"/>
    <x v="4"/>
    <n v="4"/>
    <s v="SEMARANG"/>
    <s v="INNER - SEMARANG JATENG UTARA"/>
    <s v="BMK"/>
    <s v="REG"/>
    <s v="AO"/>
    <x v="0"/>
    <s v="1P INET"/>
    <s v="Completed (PS)"/>
    <s v="RBS-Regional 3"/>
    <d v="2026-08-05T13:43:57"/>
    <d v="2026-08-06T11:36:53"/>
    <n v="69359209"/>
    <m/>
    <n v="141423136601"/>
    <s v="BURJO SAMI RAOS"/>
    <s v="ODP-BMK-FY/013"/>
    <s v="WO060988484"/>
    <m/>
    <m/>
    <m/>
    <n v="110.44011812657099"/>
    <n v="-7.0669009856319303"/>
    <s v="MD|MYDB-20260805264399|DN00001/MN00663|BURJO SAMI RAOS|089515308132"/>
    <s v="MYDIGIBIZPARTNER"/>
    <m/>
    <m/>
    <m/>
    <m/>
    <m/>
    <m/>
    <m/>
    <m/>
    <s v="Management Janji"/>
    <s v="2026-08-06 13:00:00 | M Janji : (06/08/2026) jam Pasang pagi / siang  Note : hubungi pelanggan jika ingin kelokasi"/>
    <s v="FCC"/>
    <d v="2026-05-08T13:54:46"/>
    <d v="2026-08-06T13:00:00"/>
    <m/>
    <s v="PS"/>
    <s v="BMK"/>
    <s v="NO ADDON"/>
    <n v="20260806"/>
    <s v="Completed"/>
    <s v="HSI Bisnis Promo HUT Telkom PSB 70% - 50 Mbps"/>
    <s v="INDIBIZ"/>
    <m/>
    <m/>
    <d v="2026-08-06T13:00:00"/>
    <s v="2026-08-06 13:00:00 | M Janji : (06/08/2026) jam Pasang pagi / siang  Note : hubungi pelanggan jika ingin kelokasi"/>
    <n v="2026"/>
    <n v="8"/>
    <n v="6"/>
    <d v="2026-08-06T00:00:00"/>
    <n v="-0.54166666666424135"/>
    <x v="1"/>
  </r>
  <r>
    <n v="2808"/>
    <n v="1002530930"/>
    <n v="3"/>
    <x v="3"/>
    <n v="5"/>
    <s v="MADURA"/>
    <s v="BANGKALAN"/>
    <s v="SPG"/>
    <s v="REG"/>
    <s v="AO"/>
    <x v="0"/>
    <s v="1P INET"/>
    <s v="MIA - INVALID SURVEY"/>
    <s v="RBS-Regional 3"/>
    <d v="2026-08-17T13:47:57"/>
    <d v="2026-08-18T11:23:00"/>
    <n v="69368128"/>
    <m/>
    <n v="152434913141"/>
    <s v="TB Syafia jaya"/>
    <s v="ODP-SPG-FP/64 FP/D05/64.01"/>
    <s v="WO061933576"/>
    <m/>
    <m/>
    <m/>
    <n v="113.345409147441"/>
    <n v="-7.1741410406820902"/>
    <s v="MD|MYDB-20260816265725|DN00001/MN00572|TB Syafia jaya|08139384510"/>
    <s v="MYDIGIBIZPARTNER"/>
    <m/>
    <m/>
    <m/>
    <m/>
    <m/>
    <m/>
    <m/>
    <m/>
    <s v="Management Janji"/>
    <s v="2026-08-18 13:00:00 | M Janji : (18 AGUSTUS 2026) jam Pasang : siang Note : hubungi pelanggan jika ingin kelokasi"/>
    <s v="FCC"/>
    <s v="17-08-2026 13:55:06"/>
    <d v="2026-08-18T13:00:00"/>
    <m/>
    <s v="SURVEY_NEW_MANJA"/>
    <s v="SPG"/>
    <s v="NO ADDON"/>
    <m/>
    <s v="MIE - INVALID SURVEY - Kendala Jalur/Rute Tarikan"/>
    <s v="HSI Bisnis Promo HUT Telkom PSB 70% - 100 Mbps"/>
    <s v="INDIBIZ"/>
    <m/>
    <m/>
    <d v="2026-08-18T13:00:00"/>
    <s v="2026-08-18 13:00:00 | M Janji : (18 AGUSTUS 2026) jam Pasang : siang Note : hubungi pelanggan jika ingin kelokasi"/>
    <m/>
    <m/>
    <m/>
    <e v="#NUM!"/>
    <e v="#NUM!"/>
    <x v="0"/>
  </r>
  <r>
    <n v="2809"/>
    <n v="1002512917"/>
    <n v="3"/>
    <x v="2"/>
    <n v="4"/>
    <s v="MAGELANG"/>
    <s v="MUNTILAN"/>
    <s v="MUN"/>
    <s v="REG"/>
    <s v="AO"/>
    <x v="0"/>
    <s v="1P INET"/>
    <s v="OSS - FALLOUT"/>
    <s v="RBS-Regional 3"/>
    <d v="2026-08-06T15:31:57"/>
    <d v="2026-08-10T09:19:52"/>
    <n v="69360154"/>
    <m/>
    <n v="141146114805"/>
    <s v="Griya L Kos"/>
    <s v="ODP-MUN-FAG/090"/>
    <s v="WO061095127"/>
    <m/>
    <m/>
    <m/>
    <n v="110.285534"/>
    <n v="-7.5739229999999997"/>
    <s v="|MN02816|MYIA-021966598643/POI/Lia Tresnawati/081216639582/liatresnawati1813@gmail.com"/>
    <s v="MYIB_ASSISTANT"/>
    <m/>
    <m/>
    <m/>
    <m/>
    <m/>
    <m/>
    <m/>
    <m/>
    <s v="Management Janji"/>
    <s v="2026-08-10 08:00:00 | Waktu pemasnagan : 10 agustus 2026 Jam pemasangan : 09.00 Mohon hubungi pelanggan sebelum ke lokasi  Terima kasih"/>
    <s v="FCC"/>
    <d v="2026-06-08T15:40:04"/>
    <d v="2026-08-10T08:00:00"/>
    <s v="Kendala Teknik"/>
    <s v="FO_WFM"/>
    <s v="MUN"/>
    <s v="NO ADDON"/>
    <m/>
    <s v="Provisioning Failed|WFM|INF009008696|butuh tati 1btg, izin nok"/>
    <s v="HSI Bisnis Basic Promo HUT Telkom PSB 70% - 75 Mbps"/>
    <s v="INDIBIZ"/>
    <m/>
    <m/>
    <d v="2026-08-10T08:00:00"/>
    <s v="2026-08-10 08:00:00 | Waktu pemasnagan : 10 agustus 2026 Jam pemasangan : 09.00 Mohon hubungi pelanggan sebelum ke lokasi  Terima kasih"/>
    <m/>
    <m/>
    <m/>
    <e v="#NUM!"/>
    <e v="#NUM!"/>
    <x v="0"/>
  </r>
  <r>
    <n v="2810"/>
    <n v="1002531398"/>
    <n v="3"/>
    <x v="3"/>
    <n v="5"/>
    <s v="MADURA"/>
    <s v="PAMEKASAN"/>
    <s v="PME"/>
    <s v="REG"/>
    <s v="AO"/>
    <x v="0"/>
    <s v="1P INET"/>
    <s v="Completed (PS)"/>
    <s v="RBS-Regional 3"/>
    <d v="2026-08-17T17:50:56"/>
    <d v="2026-08-18T17:16:24"/>
    <n v="69368358"/>
    <m/>
    <n v="152426928279"/>
    <s v="UD SINAR JAYA"/>
    <s v="ODP-PME-FBF/08 FBF/D05/08.01"/>
    <s v="WO061950115"/>
    <m/>
    <m/>
    <m/>
    <n v="113.3999855"/>
    <n v="-7.1215510000000002"/>
    <s v="MD|MYDB-20260817265892|DN00001/MN00558|UD SINAR JAYA|085801312311"/>
    <s v="MYDIGIBIZPARTNER"/>
    <m/>
    <m/>
    <m/>
    <m/>
    <m/>
    <m/>
    <m/>
    <m/>
    <s v="Management Janji"/>
    <s v="2026-08-19 08:00:00 | Nama PIC : Bp Sony No Hp : 085801312311 No Alt : - Tgl Pemasangan : 19 Agustus 2026 Interval : SIANG Note : Hubungi pelanggan terlebih dahulu"/>
    <s v="FCC"/>
    <s v="17-08-2026 17:55:10"/>
    <d v="2026-08-19T08:00:00"/>
    <m/>
    <s v="PS"/>
    <s v="PME"/>
    <s v="NO ADDON"/>
    <n v="20260818"/>
    <s v="Completed"/>
    <s v="HSI Bisnis Promo HUT Telkom PSB 70% - 200 Mbps"/>
    <s v="INDIBIZ"/>
    <m/>
    <m/>
    <d v="2026-08-19T08:00:00"/>
    <s v="2026-08-19 08:00:00 | Nama PIC : Bp Sony No Hp : 085801312311 No Alt : - Tgl Pemasangan : 19 Agustus 2026 Interval : SIANG Note : Hubungi pelanggan terlebih dahulu"/>
    <n v="2026"/>
    <n v="8"/>
    <n v="18"/>
    <d v="2026-08-18T00:00:00"/>
    <n v="-1.3333333333357587"/>
    <x v="1"/>
  </r>
  <r>
    <n v="2811"/>
    <n v="1002534619"/>
    <n v="3"/>
    <x v="1"/>
    <n v="5"/>
    <s v="KEDIRI"/>
    <s v="NGANJUK"/>
    <s v="GON"/>
    <s v="REG"/>
    <s v="AO"/>
    <x v="0"/>
    <s v="1P INET"/>
    <s v="MIE - SEND SURVEY"/>
    <s v="RBS-Regional 3"/>
    <d v="2026-08-18T18:20:57"/>
    <d v="2026-08-18T18:22:01"/>
    <n v="69369489"/>
    <m/>
    <n v="152628204192"/>
    <s v="TOKO ANTO"/>
    <s v="ODP-GDN-FD/18 FD/D02/18.01"/>
    <s v="WO062050278"/>
    <m/>
    <m/>
    <m/>
    <n v="111.968993"/>
    <n v="-7.4279679999999999"/>
    <s v="|MN02822|MYIA-037599359671/POI/SUDARWANTO/082142889816/ir.sudarwanto@gmail.com"/>
    <s v="MYIB_ASSISTANT"/>
    <m/>
    <m/>
    <m/>
    <m/>
    <m/>
    <m/>
    <m/>
    <m/>
    <s v="Management Janji"/>
    <s v="2026-08-19 15:00:00 | Nama PIC : Bapak Anto No HP : 082142889816 No Alternatif : - M Janji : 19/07/2026 Jam Pasang : Pagi NoteÃ‚Â :  Hubungi terlebih dahulu sebelum ke lokasi "/>
    <s v="FCC"/>
    <s v="18-08-2026 18:25:35"/>
    <d v="2026-08-19T15:00:00"/>
    <m/>
    <s v="SURVEY_NEW_MANJA"/>
    <s v="GON"/>
    <s v="NO ADDON"/>
    <m/>
    <s v="MIE - SEND SURVEY"/>
    <s v="HSI Bisnis Promo HUT RI PSB 70% - 300 Mbps"/>
    <s v="INDIBIZ"/>
    <m/>
    <m/>
    <d v="2026-08-19T15:00:00"/>
    <s v="2026-08-19 15:00:00 | Nama PIC : Bapak Anto No HP : 082142889816 No Alternatif : - M Janji : 19/07/2026 Jam Pasang : Pagi NoteÃ‚Â :  Hubungi terlebih dahulu sebelum ke lokasi "/>
    <m/>
    <m/>
    <m/>
    <e v="#NUM!"/>
    <e v="#NUM!"/>
    <x v="0"/>
  </r>
  <r>
    <n v="2812"/>
    <n v="1002506069"/>
    <n v="3"/>
    <x v="4"/>
    <n v="4"/>
    <s v="SEMARANG"/>
    <s v="INNER - SEMARANG JATENG UTARA"/>
    <s v="SSL"/>
    <s v="REG"/>
    <s v="AO"/>
    <x v="0"/>
    <s v="1P INET"/>
    <s v="102 | FOLLOW UP COMPLETED"/>
    <s v="RBS-Regional 3"/>
    <d v="2026-08-03T13:16:56"/>
    <d v="2026-08-05T15:49:14"/>
    <n v="69357504"/>
    <m/>
    <n v="141408117782"/>
    <s v="MBOK TIN"/>
    <s v="ODP-SSL-FG/067 FG/D08/067.01"/>
    <s v="WO060792655"/>
    <m/>
    <m/>
    <m/>
    <n v="110.428989976644"/>
    <n v="-6.9894890961456202"/>
    <s v="MD|MYDB-20260803264238|DN00001/MN00345|MBOK TIN|0817459690"/>
    <s v="MYDIGIBIZPARTNER"/>
    <m/>
    <m/>
    <m/>
    <m/>
    <m/>
    <m/>
    <m/>
    <m/>
    <s v="Management Janji"/>
    <s v="2026-08-04 13:00:00 | Nama PIC : Donny No HP : 0817459690 Alt :  M Janji : 04/08/2026 Jam Pasang : 08.00 - 13:00  NoteÃ‚Â :  hubungi terlebih dahulu sebelum kelokasi"/>
    <s v="FCC"/>
    <d v="2026-03-08T13:25:40"/>
    <d v="2026-08-04T13:00:00"/>
    <s v="Kendala Teknik"/>
    <s v="REVOKE"/>
    <s v="SSL"/>
    <s v="NO ADDON"/>
    <m/>
    <s v="Follow Up Revoke Completed, New Order ID : SC1002511078"/>
    <s v="HSI Bisnis Basic Promo HUT Telkom PSB 70% - 50 Mbps"/>
    <s v="INDIBIZ"/>
    <m/>
    <m/>
    <d v="2026-08-04T13:00:00"/>
    <s v="2026-08-04 13:00:00 | Nama PIC : Donny No HP : 0817459690 Alt :  M Janji : 04/08/2026 Jam Pasang : 08.00 - 13:00  NoteÃ‚Â :  hubungi terlebih dahulu sebelum kelokasi"/>
    <m/>
    <m/>
    <m/>
    <e v="#NUM!"/>
    <e v="#NUM!"/>
    <x v="0"/>
  </r>
  <r>
    <n v="2813"/>
    <n v="1002521286"/>
    <n v="3"/>
    <x v="3"/>
    <n v="5"/>
    <s v="SBY SELATAN"/>
    <s v="KETINTANG"/>
    <s v="RKT"/>
    <s v="REG"/>
    <s v="AO"/>
    <x v="0"/>
    <s v="1P INET"/>
    <s v="MIA - INVALID SURVEY"/>
    <s v="RBS-Regional 3"/>
    <d v="2026-08-12T08:53:56"/>
    <d v="2026-08-12T19:23:30"/>
    <n v="69363860"/>
    <m/>
    <n v="152308243025"/>
    <s v="PT RJGF INTERNATIONAL INDONESIA"/>
    <s v="ODP-RKT-FBK/48 FBK/D03/01.48"/>
    <s v="WO061555037"/>
    <m/>
    <m/>
    <m/>
    <n v="112.74377800000001"/>
    <n v="-7.3048109999999999"/>
    <s v="|MB00449|MYIA-091398089685/POI/bapak/081324374859/yesayaimanuel5@gmail.com"/>
    <s v="MYIB_ASSISTANT"/>
    <m/>
    <m/>
    <m/>
    <m/>
    <m/>
    <m/>
    <m/>
    <m/>
    <s v="Management Janji"/>
    <s v="2026-08-13 08:00:00 | Waktu pemasangan : 12 agustus 2026 Jam pemasangan : 08.00 - 12.00 Info Tambahan : Hubungi pelanggan dulu sebelum ke lokasi terimakasih "/>
    <s v="FCC"/>
    <d v="2026-12-08T08:55:52"/>
    <d v="2026-08-13T08:00:00"/>
    <m/>
    <s v="SURVEY_NEW_MANJA"/>
    <s v="RKT"/>
    <s v="NO ADDON"/>
    <m/>
    <s v="MIE - INVALID SURVEY - Kendala Jalur/Rute Tarikan"/>
    <s v="HSI Bisnis Promo HUT Telkom PSB 70% - 50 Mbps"/>
    <s v="INDIBIZ"/>
    <m/>
    <m/>
    <d v="2026-08-13T08:00:00"/>
    <s v="2026-08-13 08:00:00 | Waktu pemasangan : 12 agustus 2026 Jam pemasangan : 08.00 - 12.00 Info Tambahan : Hubungi pelanggan dulu sebelum ke lokasi terimakasih "/>
    <m/>
    <m/>
    <m/>
    <e v="#NUM!"/>
    <e v="#NUM!"/>
    <x v="0"/>
  </r>
  <r>
    <n v="2814"/>
    <n v="1002520322"/>
    <n v="3"/>
    <x v="5"/>
    <n v="5"/>
    <s v="DENPASAR"/>
    <s v="SANUR"/>
    <s v="TOP"/>
    <s v="REG"/>
    <s v="AO"/>
    <x v="0"/>
    <s v="1P INET"/>
    <s v="102 | FOLLOW UP COMPLETED"/>
    <s v="RBS-Regional 3"/>
    <d v="2026-08-11T15:01:56"/>
    <d v="2026-08-13T11:14:15"/>
    <n v="69361068"/>
    <m/>
    <n v="122604246781"/>
    <s v="SMP Raj Yamuna Denpasar"/>
    <s v="ODP-TOP-FT/35"/>
    <s v="WO061511011"/>
    <m/>
    <m/>
    <m/>
    <n v="106.827153"/>
    <n v="-6.1753920000000004"/>
    <s v="MD|MYID-4042608070001|RBIZmochamad|SMP RAJ YUMUNA|081717312128"/>
    <s v="SOBIZ"/>
    <m/>
    <m/>
    <m/>
    <m/>
    <m/>
    <m/>
    <m/>
    <m/>
    <s v="Management Janji"/>
    <s v="2026-08-12 13:00:00 | 2026-08-12 13:00"/>
    <s v="FCC"/>
    <d v="2026-11-08T15:10:17"/>
    <d v="2026-08-12T13:00:00"/>
    <m/>
    <s v="REVOKE"/>
    <s v="TOP"/>
    <s v="PIJAR"/>
    <m/>
    <s v="Follow Up Revoke Completed, New Order ID : SC1002523864"/>
    <s v="HSI Bisnis Bundling Pijar Sekolah PSB 70% Promo - 75 Mbps"/>
    <s v="INDIBIZ"/>
    <m/>
    <m/>
    <d v="2026-08-12T13:00:00"/>
    <s v="2026-08-12 13:00:00 | 2026-08-12 13:00"/>
    <m/>
    <m/>
    <m/>
    <e v="#NUM!"/>
    <e v="#NUM!"/>
    <x v="0"/>
  </r>
  <r>
    <n v="2815"/>
    <n v="1002515754"/>
    <n v="3"/>
    <x v="4"/>
    <n v="4"/>
    <s v="PEKALONGAN"/>
    <s v="TEGAL"/>
    <s v="TEG"/>
    <s v="REG"/>
    <s v="AO"/>
    <x v="0"/>
    <m/>
    <s v="Completed (PS)"/>
    <s v="RBS-Regional 3"/>
    <d v="2026-08-08T10:47:16"/>
    <d v="2026-08-08T12:26:56"/>
    <n v="69359906"/>
    <m/>
    <n v="142212126684"/>
    <s v="PT. Patra Logistik"/>
    <s v="ODP-TEG-FCL/074"/>
    <s v="WO061244977"/>
    <m/>
    <m/>
    <m/>
    <n v="109.187371"/>
    <n v="-6.8732620000000004"/>
    <s v="|MB00449|MYIA-045276889499/POI/ibu/081298132948/zaenal.arifin3@gmail.com"/>
    <s v="Sales Profesional"/>
    <m/>
    <m/>
    <m/>
    <m/>
    <m/>
    <m/>
    <m/>
    <m/>
    <s v="Management Janji"/>
    <s v="2026-08-07 08:00:00 | M Janji : (07/08/026)  jam Pasang : 09:00  Note : hubungi pelanggan jika ingin kelokasi  "/>
    <s v="FCC"/>
    <d v="2026-08-08T10:54:57"/>
    <m/>
    <m/>
    <s v="PS"/>
    <s v="TEG"/>
    <s v="NO ADDON"/>
    <n v="20260808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8T07:00:00"/>
    <s v="2026-08-07 08:00:00 | M Janji : (07/08/026)  jam Pasang : 09:00  Note : hubungi pelanggan jika ingin kelokasi  "/>
    <n v="2026"/>
    <n v="8"/>
    <n v="8"/>
    <d v="2026-08-08T00:00:00"/>
    <n v="-0.29166666666424135"/>
    <x v="1"/>
  </r>
  <r>
    <n v="2816"/>
    <n v="1002528409"/>
    <n v="3"/>
    <x v="6"/>
    <n v="5"/>
    <s v="JEMBER"/>
    <s v="BONDOWOSO"/>
    <s v="BOW"/>
    <s v="REG"/>
    <s v="AO"/>
    <x v="0"/>
    <s v="1P INET"/>
    <s v="Completed (PS)"/>
    <s v="RBS-Regional 3"/>
    <d v="2026-08-15T13:59:57"/>
    <d v="2026-08-16T21:05:51"/>
    <n v="69366941"/>
    <m/>
    <n v="152507223628"/>
    <s v="RUMAH KOST SAIPULLAH"/>
    <s v="ODP-BOW-FY/11"/>
    <s v="WO061826885"/>
    <m/>
    <m/>
    <m/>
    <n v="113.7495431"/>
    <n v="-7.8518296999999997"/>
    <s v="|MN02331|MYIA-023461507591/POI/AHMAD SAIPULLAH/083141694494/sipoljoss92@gmail.com"/>
    <s v="MYIB_ASSISTANT"/>
    <m/>
    <m/>
    <m/>
    <m/>
    <m/>
    <m/>
    <m/>
    <m/>
    <s v="Management Janji"/>
    <s v="2026-08-16 13:00:00 | Tanggal pemasangan : 16AGUSTUS 2026 Jam pemasangan : pagi/siang Info Tambahan : Hubungi pelanggan dulu sebelum ke lokasi terima kasih"/>
    <s v="FCC"/>
    <s v="15-08-2026 14:09:43"/>
    <d v="2026-08-16T13:00:00"/>
    <m/>
    <s v="PS"/>
    <s v="BOW"/>
    <s v="NO ADDON"/>
    <n v="20260816"/>
    <s v="Completed"/>
    <s v="HSI Bisnis Promo HUT Telkom PSB 70% - 300 Mbps"/>
    <s v="INDIBIZ"/>
    <m/>
    <m/>
    <d v="2026-08-16T13:00:00"/>
    <s v="2026-08-16 13:00:00 | Tanggal pemasangan : 16AGUSTUS 2026 Jam pemasangan : pagi/siang Info Tambahan : Hubungi pelanggan dulu sebelum ke lokasi terima kasih"/>
    <n v="2026"/>
    <n v="8"/>
    <n v="16"/>
    <d v="2026-08-16T00:00:00"/>
    <n v="-0.54166666666424135"/>
    <x v="1"/>
  </r>
  <r>
    <n v="2817"/>
    <n v="1002524137"/>
    <n v="3"/>
    <x v="7"/>
    <n v="4"/>
    <s v="KUDUS"/>
    <s v="JEPARA"/>
    <s v="BAN"/>
    <s v="REG"/>
    <s v="AO"/>
    <x v="0"/>
    <s v="1P INET"/>
    <s v="102 | FOLLOW UP COMPLETED"/>
    <s v="RBS-Regional 3"/>
    <d v="2026-08-13T12:46:57"/>
    <d v="2026-08-15T13:27:21"/>
    <n v="69365107"/>
    <m/>
    <n v="142507105358"/>
    <s v="MAS MATHALIBUL HUDA"/>
    <s v="ODP-BAN-FB/069 FB/D06/069.01"/>
    <s v="WO061662796"/>
    <m/>
    <m/>
    <m/>
    <n v="110.705963"/>
    <n v="-6.527628"/>
    <s v="|MC60115|MYIA-000126828186/POI/AZIZ MUMTAZA/082341907099/malidamlonggo@outlook.co.id"/>
    <s v="MYIB_ASSISTANT"/>
    <m/>
    <m/>
    <m/>
    <m/>
    <m/>
    <m/>
    <m/>
    <m/>
    <s v="Management Janji"/>
    <s v="2026-08-14 13:00:00 | M Janji : (14/08/2026) jam Pasang :pagi / siang  Note : hubungi pelanggan jika ingin kelokasi"/>
    <s v="FCC"/>
    <s v="13-08-2026 12:54:45"/>
    <d v="2026-08-14T13:00:00"/>
    <s v="Kendala Pelanggan"/>
    <s v="REVOKE"/>
    <s v="BAN"/>
    <s v="NO ADDON"/>
    <m/>
    <s v="Follow Up Revoke Completed, New Order ID : SC1002528329"/>
    <s v="HSI Bisnis Promo HUT Telkom PSB 70% - 50 Mbps"/>
    <s v="INDIBIZ"/>
    <m/>
    <m/>
    <d v="2026-08-14T13:00:00"/>
    <s v="2026-08-14 13:00:00 | M Janji : (14/08/2026) jam Pasang :pagi / siang  Note : hubungi pelanggan jika ingin kelokasi"/>
    <m/>
    <m/>
    <m/>
    <e v="#NUM!"/>
    <e v="#NUM!"/>
    <x v="0"/>
  </r>
  <r>
    <n v="2818"/>
    <n v="1002523987"/>
    <n v="3"/>
    <x v="7"/>
    <n v="4"/>
    <s v="SOLO"/>
    <s v="SRAGEN"/>
    <s v="SRG"/>
    <s v="REG"/>
    <s v="AO"/>
    <x v="0"/>
    <m/>
    <s v="Completed (PS)"/>
    <s v="RBS-Regional 3"/>
    <d v="2026-08-13T11:44:12"/>
    <d v="2026-08-13T14:07:49"/>
    <n v="69363186"/>
    <m/>
    <n v="146565009939"/>
    <s v="DAPUR MBG BIRRU"/>
    <s v="ODP-SRG-FH/110"/>
    <s v="WO061656421"/>
    <m/>
    <m/>
    <m/>
    <n v="111.023400771312"/>
    <n v="-7.4191231067782004"/>
    <s v="|MN01811|MYIA-019499952721/POI/SRI LESTARI/085293863420/sri074766@gmail.com"/>
    <s v="Amex"/>
    <m/>
    <m/>
    <m/>
    <m/>
    <m/>
    <m/>
    <m/>
    <m/>
    <s v="Management Janji"/>
    <s v="2026-08-12 08:00:00 | M Janji : (12/08/2026)  jam Pasang : 09:00  Note : hubungi pelanggan jika ingin kelokasi  "/>
    <s v="FCC"/>
    <s v="13-08-2026 11:54:51"/>
    <m/>
    <m/>
    <s v="PS"/>
    <s v="SRG"/>
    <s v="NO ADDON"/>
    <n v="2026081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3T07:00:00"/>
    <s v="2026-08-12 08:00:00 | M Janji : (12/08/2026)  jam Pasang : 09:00  Note : hubungi pelanggan jika ingin kelokasi  "/>
    <n v="2026"/>
    <n v="8"/>
    <n v="13"/>
    <d v="2026-08-13T00:00:00"/>
    <n v="-0.29166666666424135"/>
    <x v="1"/>
  </r>
  <r>
    <n v="2819"/>
    <n v="1002528865"/>
    <n v="3"/>
    <x v="3"/>
    <n v="5"/>
    <s v="SBY UTARA"/>
    <s v="KENJERAN"/>
    <s v="KPS"/>
    <s v="REG"/>
    <s v="AO"/>
    <x v="0"/>
    <s v="1P INET"/>
    <s v="Completed (PS)"/>
    <s v="RBS-Regional 3"/>
    <d v="2026-08-15T18:22:56"/>
    <d v="2026-08-16T17:16:33"/>
    <n v="69367208"/>
    <m/>
    <n v="152404253644"/>
    <s v="Giras los 86"/>
    <s v="ODP-KBL-FAW/50"/>
    <s v="WO061841747"/>
    <m/>
    <m/>
    <m/>
    <n v="112.7433989"/>
    <n v="-7.2345797999999997"/>
    <s v="|MN01794|MYIA-061334221021/POI/suyono/085708085429/nenokjaya123@gmail.com"/>
    <s v="MYIB_ASSISTANT"/>
    <m/>
    <m/>
    <m/>
    <m/>
    <m/>
    <m/>
    <m/>
    <m/>
    <s v="Management Janji"/>
    <s v="2026-08-16 15:00:00 | 081227420666  Jam Pemasangan : 08:00 - 12.00 Tanggal Pemasangan : MINGGU 16 AGUSTUS 2026 Info Tambahan : Hubungi pelanggan sebelum datang ke lokasi"/>
    <s v="FCC"/>
    <s v="15-08-2026 18:25:51"/>
    <d v="2026-08-16T15:00:00"/>
    <m/>
    <s v="PS"/>
    <s v="KPS"/>
    <s v="NO ADDON"/>
    <n v="20260816"/>
    <s v="Completed"/>
    <s v="HSI Bisnis Promo HUT Telkom PSB 70% - 100 Mbps"/>
    <s v="INDIBIZ"/>
    <m/>
    <m/>
    <d v="2026-08-16T15:00:00"/>
    <s v="2026-08-16 15:00:00 | 081227420666  Jam Pemasangan : 08:00 - 12.00 Tanggal Pemasangan : MINGGU 16 AGUSTUS 2026 Info Tambahan : Hubungi pelanggan sebelum datang ke lokasi"/>
    <n v="2026"/>
    <n v="8"/>
    <n v="16"/>
    <d v="2026-08-16T00:00:00"/>
    <n v="-0.625"/>
    <x v="1"/>
  </r>
  <r>
    <n v="2820"/>
    <n v="1002526491"/>
    <n v="3"/>
    <x v="0"/>
    <n v="5"/>
    <s v="MATARAM"/>
    <s v="SUMBAWA"/>
    <s v="SBW"/>
    <s v="REG"/>
    <s v="AO"/>
    <x v="0"/>
    <s v="1P INET"/>
    <s v="OSS - FALLOUT"/>
    <s v="RBS-Regional 3"/>
    <d v="2026-08-14T14:10:56"/>
    <d v="2026-08-16T16:44:17"/>
    <n v="69366080"/>
    <m/>
    <n v="172606792167"/>
    <s v="ROZIE HOMESTAY"/>
    <s v="ODP-SBW-FAC/62 FAC/D08/62.01"/>
    <s v="WO061752059"/>
    <m/>
    <m/>
    <m/>
    <n v="117.41610456258"/>
    <n v="-8.5211633467029699"/>
    <s v="MD|MYDB-20260814265352|DN00001/MN01576|ROZIE HOMESTAY|085339040494"/>
    <s v="MYDIGIBIZPARTNER"/>
    <m/>
    <m/>
    <m/>
    <m/>
    <m/>
    <m/>
    <m/>
    <m/>
    <s v="Management Janji"/>
    <s v="2026-08-15 13:00:00 | M Janji :  15 Agustus 2026 Jam Pasang : Siang Note : hubungi pelanggan jika ingin ke lokasi, terima kasih. "/>
    <s v="FCC"/>
    <s v="14-08-2026 14:40:08"/>
    <d v="2026-08-15T13:00:00"/>
    <s v="Kendala Teknik"/>
    <s v="FO_WFM"/>
    <s v="SBW"/>
    <s v="NO ADDON"/>
    <m/>
    <s v="Provisioning Failed|WFM|INF009055365|TOJ_-8.4975627,117.4257286_odp jauh"/>
    <s v="HSI Bisnis Basic Promo HUT Telkom PSB 70% - 50 Mbps"/>
    <s v="INDIBIZ"/>
    <m/>
    <m/>
    <d v="2026-08-15T13:00:00"/>
    <s v="2026-08-15 13:00:00 | M Janji :  15 Agustus 2026 Jam Pasang : Siang Note : hubungi pelanggan jika ingin ke lokasi, terima kasih. "/>
    <m/>
    <m/>
    <m/>
    <e v="#NUM!"/>
    <e v="#NUM!"/>
    <x v="0"/>
  </r>
  <r>
    <n v="2821"/>
    <n v="1002523151"/>
    <n v="3"/>
    <x v="6"/>
    <n v="5"/>
    <s v="SIDOARJO"/>
    <s v="MOJOKERTO"/>
    <s v="DLA"/>
    <s v="REG"/>
    <s v="AO"/>
    <x v="0"/>
    <m/>
    <s v="Completed (PS)"/>
    <s v="RBS-Regional 3"/>
    <d v="2026-08-12T19:32:58"/>
    <d v="2026-08-12T20:48:38"/>
    <n v="69364222"/>
    <m/>
    <n v="152329216950"/>
    <s v="TOKO SEMBAKO AZKA"/>
    <s v="ODP-DLA-FJ/01"/>
    <s v="WO061627099"/>
    <m/>
    <m/>
    <m/>
    <n v="112.43407969"/>
    <n v="-7.5611567710000003"/>
    <s v="|MC30217|/AMINATUN AISYAH/82140635859/amiaisyah01@gmail.com"/>
    <s v="Sales Force DBS"/>
    <m/>
    <m/>
    <m/>
    <m/>
    <m/>
    <m/>
    <m/>
    <m/>
    <s v="Management Janji"/>
    <s v="2026-08-13 13:00:00|Waktu pemasangan : 13 agustus 2026  Jam pemasangan : 08.00 - 12.00  Info Tambahan : Hubungi pelanggan dulu sebelum ke lokasi  terimakasih |40951377|MYDITA"/>
    <s v="FCC"/>
    <d v="2026-12-08T19:39:46"/>
    <m/>
    <m/>
    <s v="PS"/>
    <s v="DLA"/>
    <s v="NETMONK"/>
    <n v="20260812"/>
    <s v="Completed"/>
    <s v="- 11_11446;Biaya PSB HSI EBIS Tunai di Depan ~ 11[150000]  - E23015;E23015 ~ ES23 - Perangkat ONT[0]  - E23015~null~44292;E23015||11||Abodemen 0[0]  - E23015~null~E23015_SWONTPREM;SWONTPREM ~ Biaya Sewa ONT Premium ~ E23015[50000]  - E24057;E24057 ~ ES24 "/>
    <s v="INDIBIZ"/>
    <m/>
    <m/>
    <d v="2026-08-12T07:00:00"/>
    <s v="2026-08-13 13:00:00|Waktu pemasangan : 13 agustus 2026  Jam pemasangan : 08.00 - 12.00  Info Tambahan : Hubungi pelanggan dulu sebelum ke lokasi  terimakasih |40951377|MYDITA"/>
    <n v="2026"/>
    <n v="8"/>
    <n v="12"/>
    <d v="2026-08-12T00:00:00"/>
    <n v="-0.29166666666424135"/>
    <x v="1"/>
  </r>
  <r>
    <n v="2822"/>
    <n v="1002521162"/>
    <n v="3"/>
    <x v="7"/>
    <n v="4"/>
    <s v="SOLO"/>
    <s v="WONOGIRI"/>
    <s v="JSO"/>
    <s v="REG"/>
    <s v="AO"/>
    <x v="0"/>
    <s v="1P INET"/>
    <s v="Completed (PS)"/>
    <s v="RBS-Regional 3"/>
    <d v="2026-08-12T07:55:57"/>
    <d v="2026-08-13T12:53:00"/>
    <n v="69363785"/>
    <m/>
    <n v="142523108546"/>
    <s v="SPBU 44.576.11"/>
    <s v="ODP-JSO-F02/001 FCL/F02/001.01"/>
    <s v="WO061548498"/>
    <m/>
    <m/>
    <m/>
    <n v="111.186993"/>
    <n v="-7.825869"/>
    <s v="|MN00282|MYIA-092206786614/POI/Fajar Isnani/08123420960/isnani1964@gmail.com"/>
    <s v="MYIB_ASSISTANT"/>
    <m/>
    <m/>
    <m/>
    <m/>
    <m/>
    <m/>
    <m/>
    <m/>
    <s v="Management Janji"/>
    <s v="2026-08-13 08:00:00 | M Janji : (14/08/2026) jam Pasang : 09:00 Note : hubungi pelanggan jika ingin kelokasi "/>
    <s v="FCC"/>
    <d v="2026-12-08T08:10:35"/>
    <d v="2026-08-13T08:00:00"/>
    <m/>
    <s v="PS"/>
    <s v="JSO"/>
    <s v="NO ADDON"/>
    <n v="20260813"/>
    <s v="Completed"/>
    <s v="HSI Bisnis Promo HUT Telkom PSB 70% - 50 Mbps"/>
    <s v="INDIBIZ"/>
    <m/>
    <m/>
    <d v="2026-08-13T08:00:00"/>
    <s v="2026-08-13 08:00:00 | M Janji : (14/08/2026) jam Pasang : 09:00 Note : hubungi pelanggan jika ingin kelokasi "/>
    <n v="2026"/>
    <n v="8"/>
    <n v="13"/>
    <d v="2026-08-13T00:00:00"/>
    <n v="-0.33333333333575865"/>
    <x v="1"/>
  </r>
  <r>
    <n v="2823"/>
    <n v="1002521412"/>
    <n v="3"/>
    <x v="6"/>
    <n v="5"/>
    <s v="JEMBER"/>
    <s v="BONDOWOSO"/>
    <s v="BOW"/>
    <s v="REG"/>
    <s v="AO"/>
    <x v="0"/>
    <s v="1P INET"/>
    <s v="Completed (PS)"/>
    <s v="RBS-Regional 3"/>
    <d v="2026-08-12T09:34:57"/>
    <d v="2026-08-12T16:23:18"/>
    <n v="69363882"/>
    <m/>
    <n v="152507225962"/>
    <s v="RUMAH KOS ROWINDA"/>
    <s v="ODP-BOW-FAQ/18"/>
    <s v="WO061558358"/>
    <m/>
    <m/>
    <m/>
    <n v="113.937423033946"/>
    <n v="-8.01180173033584"/>
    <s v="|MC30280|MYIA-074523786014/POI/ROWINDA/085842029284/rowinda88@gmail.com"/>
    <s v="MYIB_ASSISTANT"/>
    <m/>
    <m/>
    <m/>
    <m/>
    <m/>
    <m/>
    <m/>
    <m/>
    <s v="Management Janji"/>
    <s v="2026-08-13 08:00:00 |  M Janji : (13/AGUSTUS/2026) jam Pasang : 09:00 Note : hubungi pelanggan jika ingin kelokasi"/>
    <s v="FCC"/>
    <d v="2026-12-08T09:40:31"/>
    <d v="2026-08-13T08:00:00"/>
    <m/>
    <s v="PS"/>
    <s v="BOW"/>
    <s v="NO ADDON"/>
    <n v="20260812"/>
    <s v="Completed"/>
    <s v="HSI Bisnis Promo HUT Telkom PSB 70% - 300 Mbps"/>
    <s v="INDIBIZ"/>
    <m/>
    <m/>
    <d v="2026-08-13T08:00:00"/>
    <s v="2026-08-13 08:00:00 |  M Janji : (13/AGUSTUS/2026) jam Pasang : 09:00 Note : hubungi pelanggan jika ingin kelokasi"/>
    <n v="2026"/>
    <n v="8"/>
    <n v="12"/>
    <d v="2026-08-12T00:00:00"/>
    <n v="-1.3333333333357587"/>
    <x v="1"/>
  </r>
  <r>
    <n v="2824"/>
    <n v="1002520803"/>
    <n v="3"/>
    <x v="1"/>
    <n v="5"/>
    <s v="MADIUN"/>
    <s v="TUBAN"/>
    <s v="TNZ"/>
    <s v="REG"/>
    <s v="AO"/>
    <x v="0"/>
    <s v="1P INET"/>
    <s v="Completed (PS)"/>
    <s v="RBS-Regional 3"/>
    <d v="2026-08-11T16:46:57"/>
    <d v="2026-08-11T18:32:52"/>
    <n v="69363681"/>
    <m/>
    <n v="152612240453"/>
    <s v="SPBU 5362321"/>
    <s v="ODP-TNZ-FG/64"/>
    <s v="WO061526371"/>
    <m/>
    <m/>
    <m/>
    <n v="112.03963771462401"/>
    <n v="-6.8944918021376402"/>
    <s v="MD|MYDB-20260811264939|DN00001/MN01285|SPBU 5362321|085854203668"/>
    <s v="MYDIGIBIZPARTNER"/>
    <m/>
    <m/>
    <m/>
    <m/>
    <m/>
    <m/>
    <m/>
    <m/>
    <s v="Management Janji"/>
    <s v="2026-08-15 08:00:00 | Nama PIC:  bu filia No HP: 085854203668 Alt: Tanggal: 15/8/2026 Jam Pasang: Pagi Note: Hubungi sebelum ke lokasi, terimakasih."/>
    <s v="FCC"/>
    <d v="2026-11-08T16:54:58"/>
    <d v="2026-08-15T08:00:00"/>
    <m/>
    <s v="PS"/>
    <s v="TNZ"/>
    <s v="NO ADDON"/>
    <n v="20260811"/>
    <s v="Completed"/>
    <s v="HSI Bisnis Promo HUT Telkom PSB 70% - 50 Mbps"/>
    <s v="INDIBIZ"/>
    <m/>
    <m/>
    <d v="2026-08-15T08:00:00"/>
    <s v="2026-08-15 08:00:00 | Nama PIC:  bu filia No HP: 085854203668 Alt: Tanggal: 15/8/2026 Jam Pasang: Pagi Note: Hubungi sebelum ke lokasi, terimakasih."/>
    <n v="2026"/>
    <n v="8"/>
    <n v="11"/>
    <d v="2026-08-11T00:00:00"/>
    <n v="-4.3333333333357587"/>
    <x v="1"/>
  </r>
  <r>
    <n v="2825"/>
    <n v="1002517831"/>
    <n v="3"/>
    <x v="6"/>
    <n v="5"/>
    <s v="SIDOARJO"/>
    <s v="JOMBANG"/>
    <s v="MOJ"/>
    <s v="REG"/>
    <s v="AO"/>
    <x v="0"/>
    <m/>
    <s v="Completed (PS)"/>
    <s v="RBS-Regional 3"/>
    <d v="2026-08-10T13:44:16"/>
    <d v="2026-08-11T13:58:47"/>
    <n v="69362453"/>
    <m/>
    <n v="152319208392"/>
    <s v="SDN MOJOWARNO 1"/>
    <s v="ODP-MOJ-FD/03"/>
    <s v="WO061438437"/>
    <m/>
    <m/>
    <m/>
    <n v="112.30106720000001"/>
    <n v="-7.6406204999999998"/>
    <s v="|MN02084|/SDN MOJOWARNO 1/WINBACK 2.0 HSI B2B (1:1) 100MBPS 535RB PSB DISC 70%//ayiksutono@gmail.com/AYIK SUTONO /85755195241"/>
    <s v="Sales Force DBS"/>
    <m/>
    <m/>
    <m/>
    <m/>
    <m/>
    <m/>
    <m/>
    <m/>
    <s v="Management Janji"/>
    <s v="2026-08-11 15:00:00|Nama PIC : BAPAK AYIK No HP : 085755195241 Alt : - M Janji : 11/08/2026 Jam Pasang : 08.00 - 13:00  NoteÃ‚Â :  hubungi terlebih dahulu sebelum kelokasi|40961370|MYDITA"/>
    <s v="FCC"/>
    <d v="2026-10-08T13:54:44"/>
    <d v="2026-08-11T15:00:00"/>
    <m/>
    <s v="PS"/>
    <s v="MOJ"/>
    <s v="NO ADDON"/>
    <n v="20260811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1T15:00:00"/>
    <s v="2026-08-11 15:00:00|Nama PIC : BAPAK AYIK No HP : 085755195241 Alt : - M Janji : 11/08/2026 Jam Pasang : 08.00 - 13:00  NoteÃ‚Â :  hubungi terlebih dahulu sebelum kelokasi|40961370|MYDITA"/>
    <n v="2026"/>
    <n v="8"/>
    <n v="11"/>
    <d v="2026-08-11T00:00:00"/>
    <n v="-0.625"/>
    <x v="1"/>
  </r>
  <r>
    <n v="2826"/>
    <n v="1002523281"/>
    <n v="3"/>
    <x v="3"/>
    <n v="5"/>
    <s v="SBY UTARA"/>
    <s v="GRESIK"/>
    <s v="BPG"/>
    <s v="REG"/>
    <s v="AO"/>
    <x v="0"/>
    <s v="1P INET"/>
    <s v="Completed (PS)"/>
    <s v="RBS-Regional 3"/>
    <d v="2026-08-13T08:20:56"/>
    <d v="2026-08-14T12:30:45"/>
    <n v="69364695"/>
    <m/>
    <n v="152443206927"/>
    <s v="SMA BANI HASYIM RUANG LAB"/>
    <s v="ODP-BPG-FE/36 FE/D06/36.01"/>
    <s v="WO061636427"/>
    <m/>
    <m/>
    <m/>
    <n v="112.520283535122"/>
    <n v="-7.25108374661413"/>
    <s v="MD|MYDB-20260812265052|DN00001/MN02100|SMA BANI HASYIM RUANG LAB|082245257078"/>
    <s v="MYDIGIBIZPARTNER"/>
    <m/>
    <m/>
    <m/>
    <m/>
    <m/>
    <m/>
    <m/>
    <m/>
    <s v="Management Janji"/>
    <s v="2026-08-14 08:00:00 | Nama : BP YAZID (KETUA LAB) No Hp : 082245257078 No Alt :  Tgl Pemasangan : 14 Agustus 2026 Interval : PAGI  Note : Hubungi pelanggan terlebih dahulu"/>
    <s v="FCC"/>
    <s v="13-08-2026 08:25:29"/>
    <d v="2026-08-14T08:00:00"/>
    <s v="Kendala Pelanggan"/>
    <s v="PS"/>
    <s v="BPG"/>
    <s v="NO ADDON"/>
    <n v="20260814"/>
    <s v="Completed"/>
    <s v="HSI Bisnis Promo HUT Telkom PSB 70% - 100 Mbps"/>
    <s v="INDIBIZ"/>
    <m/>
    <m/>
    <d v="2026-08-14T08:00:00"/>
    <s v="2026-08-14 08:00:00 | Nama : BP YAZID (KETUA LAB) No Hp : 082245257078 No Alt :  Tgl Pemasangan : 14 Agustus 2026 Interval : PAGI  Note : Hubungi pelanggan terlebih dahulu"/>
    <n v="2026"/>
    <n v="8"/>
    <n v="14"/>
    <d v="2026-08-14T00:00:00"/>
    <n v="-0.33333333333575865"/>
    <x v="1"/>
  </r>
  <r>
    <n v="2827"/>
    <n v="1002526735"/>
    <n v="3"/>
    <x v="6"/>
    <n v="5"/>
    <s v="JEMBER"/>
    <s v="BANYUWANGI"/>
    <s v="BWG"/>
    <s v="REG"/>
    <s v="AO"/>
    <x v="0"/>
    <s v="1P INET"/>
    <s v="Completed (PS)"/>
    <s v="RBS-Regional 3"/>
    <d v="2026-08-14T14:52:58"/>
    <d v="2026-08-15T16:41:54"/>
    <n v="69366183"/>
    <m/>
    <n v="152503269649"/>
    <s v="CV Guna tama Nusantara"/>
    <s v="ODP-BWG-FY/12 FY/D04/12.01"/>
    <s v="WO061757319"/>
    <m/>
    <m/>
    <m/>
    <n v="114.381612539291"/>
    <n v="-8.2129029584426796"/>
    <s v="MD|MYDB-20260814265344|DC30008/MC30020|CV Guna tama Nusantara|089524605824"/>
    <s v="MYDIGIBIZPARTNER"/>
    <m/>
    <m/>
    <m/>
    <m/>
    <m/>
    <m/>
    <m/>
    <m/>
    <s v="Management Janji"/>
    <s v="2026-08-15 13:00:00 | M Janji :  15 Agustus 2026 Jam Pasang : Siang Note : hubungi pelanggan jika ingin ke lokasi, terima kasih. "/>
    <s v="FCC"/>
    <s v="14-08-2026 14:55:03"/>
    <d v="2026-08-15T13:00:00"/>
    <m/>
    <s v="PS"/>
    <s v="BWG"/>
    <s v="NETMONK"/>
    <n v="20260815"/>
    <s v="Completed"/>
    <s v="HSI Bisnis Bundling Netmonk Promo 2026 PSB 70% - 300 Mbps"/>
    <s v="INDIBIZ"/>
    <m/>
    <m/>
    <d v="2026-08-15T13:00:00"/>
    <s v="2026-08-15 13:00:00 | M Janji :  15 Agustus 2026 Jam Pasang : Siang Note : hubungi pelanggan jika ingin ke lokasi, terima kasih. "/>
    <n v="2026"/>
    <n v="8"/>
    <n v="15"/>
    <d v="2026-08-15T00:00:00"/>
    <n v="-0.54166666666424135"/>
    <x v="1"/>
  </r>
  <r>
    <n v="2828"/>
    <n v="1002525603"/>
    <n v="3"/>
    <x v="1"/>
    <n v="5"/>
    <s v="KEDIRI"/>
    <s v="NGANJUK"/>
    <s v="NJK"/>
    <s v="REG"/>
    <s v="AO"/>
    <x v="0"/>
    <s v="1P INET"/>
    <s v="Completed (PS)"/>
    <s v="RBS-Regional 3"/>
    <d v="2026-08-14T09:22:57"/>
    <d v="2026-08-14T15:56:24"/>
    <n v="69365692"/>
    <m/>
    <n v="152611229888"/>
    <s v="KEDAI SULTAN"/>
    <s v="ODP-NJK-FAE/26 FAE/D03/26.01"/>
    <s v="WO061720882"/>
    <m/>
    <m/>
    <m/>
    <n v="111.95304896682499"/>
    <n v="-7.5856469579924397"/>
    <s v="MD|MYDB-20260814265288|DN00001/MN02309|KEDAI SULTAN|08132557607"/>
    <s v="MYDIGIBIZPARTNER"/>
    <m/>
    <m/>
    <m/>
    <m/>
    <m/>
    <m/>
    <m/>
    <m/>
    <s v="Management Janji"/>
    <s v="2026-08-15 08:00:00 | Tanggal pemasangan : 15 AGUSTUS 2026 Jam pemasangan : pagi/siang Info Tambahan : Hubungi pelanggan dulu sebelum ke lokasi terima kasih"/>
    <s v="FCC"/>
    <s v="14-08-2026 09:40:20"/>
    <d v="2026-08-15T08:00:00"/>
    <m/>
    <s v="PS"/>
    <s v="NJK"/>
    <s v="NO ADDON"/>
    <n v="20260814"/>
    <s v="Completed"/>
    <s v="HSI Bisnis Khusus Winback PSB 70% - 200 Mbps"/>
    <s v="INDIBIZ"/>
    <m/>
    <m/>
    <d v="2026-08-15T08:00:00"/>
    <s v="2026-08-15 08:00:00 | Tanggal pemasangan : 15 AGUSTUS 2026 Jam pemasangan : pagi/siang Info Tambahan : Hubungi pelanggan dulu sebelum ke lokasi terima kasih"/>
    <n v="2026"/>
    <n v="8"/>
    <n v="14"/>
    <d v="2026-08-14T00:00:00"/>
    <n v="-1.3333333333357587"/>
    <x v="1"/>
  </r>
  <r>
    <n v="2829"/>
    <n v="1002516220"/>
    <n v="3"/>
    <x v="3"/>
    <n v="5"/>
    <s v="SBY UTARA"/>
    <s v="GRESIK"/>
    <s v="KDE"/>
    <s v="REG"/>
    <s v="AO"/>
    <x v="0"/>
    <s v="2P INET + VOICE"/>
    <s v="OSS - FALLOUT"/>
    <s v="RBS-Regional 3"/>
    <d v="2026-08-08T18:46:57"/>
    <d v="2026-08-11T20:11:41"/>
    <n v="69361651"/>
    <n v="3135909017"/>
    <n v="152442209479"/>
    <s v="PT. MANMARINE ETERNIA SAMUDRA"/>
    <s v="ODP-KDE-FAH/11 FAH/D01/11.01"/>
    <s v="WO061289459"/>
    <m/>
    <m/>
    <m/>
    <n v="112.569334"/>
    <n v="-7.2903310000000001"/>
    <s v="|MC20232|MYIA-006391736128/POI/Binar Beningati/081239212998/manmarineeterniasamudra@gmail.com"/>
    <s v="MYIB_ASSISTANT"/>
    <m/>
    <m/>
    <m/>
    <m/>
    <m/>
    <m/>
    <m/>
    <m/>
    <s v="Management Janji"/>
    <s v="2026-08-11 15:00:00 | Nama : BU BINAR BENINGATI No Hp : 081239212998 No Alt :  Tgl Pemasangan : 10 Agustus 2026 Interval : SIANG Note : Hubungi pelanggan terlebih dahulu"/>
    <s v="FCC"/>
    <d v="2026-08-08T18:54:54"/>
    <d v="2026-08-11T15:00:00"/>
    <s v="Kendala Teknik"/>
    <s v="FO_WFM"/>
    <s v="KDE"/>
    <s v="NO ADDON"/>
    <m/>
    <s v="Provisioning Failed|WFM|INF009025492|TKJ_-7.3265445,112.70133270000001_-7.2904243, 112.5696784, TIDAK ADA SPBT, ODP-KDE-FAH/3"/>
    <s v="HSI Bisnis Basic Bundling Phone Promo 2026 PSB 70% - Free 800 Menit Promo - 100 Mbps"/>
    <s v="INDIBIZ"/>
    <m/>
    <m/>
    <d v="2026-08-11T15:00:00"/>
    <s v="2026-08-11 15:00:00 | Nama : BU BINAR BENINGATI No Hp : 081239212998 No Alt :  Tgl Pemasangan : 10 Agustus 2026 Interval : SIANG Note : Hubungi pelanggan terlebih dahulu"/>
    <m/>
    <m/>
    <m/>
    <e v="#NUM!"/>
    <e v="#NUM!"/>
    <x v="0"/>
  </r>
  <r>
    <n v="2830"/>
    <n v="1002509419"/>
    <n v="3"/>
    <x v="0"/>
    <n v="5"/>
    <s v="MATARAM"/>
    <s v="LOMBOK BARAT TENGAH"/>
    <s v="GER"/>
    <s v="REG"/>
    <s v="AO"/>
    <x v="0"/>
    <s v="1P INET"/>
    <s v="Completed (PS)"/>
    <s v="RBS-Regional 3"/>
    <d v="2026-08-04T18:22:56"/>
    <d v="2026-08-05T16:58:18"/>
    <n v="69358659"/>
    <m/>
    <n v="172602203751"/>
    <s v="TOKO ALDO"/>
    <s v="ODP-GER-FAC/27"/>
    <s v="WO060930132"/>
    <m/>
    <m/>
    <m/>
    <n v="116.06807070000001"/>
    <n v="-8.7139699999999998"/>
    <s v="MD|MYDB-20260804264367|DN00001/MN01272|TOKO ALDO|082147928522"/>
    <s v="MYDIGIBIZPARTNER"/>
    <m/>
    <m/>
    <m/>
    <m/>
    <m/>
    <m/>
    <m/>
    <m/>
    <s v="Management Janji"/>
    <s v="2026-08-06 13:00:00 | M Janji : (05/08/2026) jam Pasang pagi / siang  Note : hubungi pelanggan jika ingin kelokasi"/>
    <s v="FCC"/>
    <d v="2026-04-08T18:24:52"/>
    <d v="2026-08-06T13:00:00"/>
    <m/>
    <s v="PS"/>
    <s v="GER"/>
    <s v="NO ADDON"/>
    <n v="20260805"/>
    <s v="Completed"/>
    <s v="HSI Bisnis Promo HUT Telkom PSB 70% - 100 Mbps Dual Band"/>
    <s v="INDIBIZ"/>
    <m/>
    <m/>
    <d v="2026-08-06T13:00:00"/>
    <s v="2026-08-06 13:00:00 | M Janji : (05/08/2026) jam Pasang pagi / siang  Note : hubungi pelanggan jika ingin kelokasi"/>
    <n v="2026"/>
    <n v="8"/>
    <n v="5"/>
    <d v="2026-08-05T00:00:00"/>
    <n v="-1.5416666666642413"/>
    <x v="1"/>
  </r>
  <r>
    <n v="2831"/>
    <n v="1002523127"/>
    <n v="3"/>
    <x v="2"/>
    <n v="4"/>
    <s v="PURWOKERTO"/>
    <s v="BANJARNEGARA"/>
    <s v="BJR"/>
    <s v="REG"/>
    <s v="AO"/>
    <x v="0"/>
    <s v="1P INET"/>
    <s v="Completed (PS)"/>
    <s v="RBS-Regional 3"/>
    <d v="2026-08-12T19:01:57"/>
    <d v="2026-08-14T13:33:37"/>
    <n v="69364631"/>
    <m/>
    <n v="146372103275"/>
    <s v="MTS NEGERI 2 BANJARNEGARA"/>
    <s v="ODP-BJR-FF/074"/>
    <s v="WO061624965"/>
    <m/>
    <m/>
    <m/>
    <n v="109.728786"/>
    <n v="-7.3923410000000001"/>
    <s v="|MN00909|MYIA-014820423441/POI/sudarto/085799848565/mtsnbanjarnegara2@gmail.com"/>
    <s v="MYIB_ASSISTANT"/>
    <m/>
    <m/>
    <m/>
    <m/>
    <m/>
    <m/>
    <m/>
    <m/>
    <s v="Management Janji"/>
    <s v="2026-08-14 13:00:00 | Nama Pic : bp SUDARTO No Hp Pic : 085799848565 No alt : - Jam Pemasangan : siang  Tanggal Pemasangan : 13 Agustus 2026"/>
    <s v="FCC"/>
    <d v="2026-12-08T19:10:16"/>
    <d v="2026-08-14T13:00:00"/>
    <m/>
    <s v="PS"/>
    <s v="BJR"/>
    <s v="NO ADDON"/>
    <n v="20260814"/>
    <s v="Completed"/>
    <s v="HSI Bisnis Promo HUT Telkom PSB 70% - 50 Mbps"/>
    <s v="INDIBIZ"/>
    <m/>
    <m/>
    <d v="2026-08-14T13:00:00"/>
    <s v="2026-08-14 13:00:00 | Nama Pic : bp SUDARTO No Hp Pic : 085799848565 No alt : - Jam Pemasangan : siang  Tanggal Pemasangan : 13 Agustus 2026"/>
    <n v="2026"/>
    <n v="8"/>
    <n v="14"/>
    <d v="2026-08-14T00:00:00"/>
    <n v="-0.54166666666424135"/>
    <x v="1"/>
  </r>
  <r>
    <n v="2832"/>
    <n v="1002509358"/>
    <n v="3"/>
    <x v="2"/>
    <n v="4"/>
    <s v="YOGYAKARTA"/>
    <s v="BANTUL"/>
    <s v="BTL"/>
    <s v="REG"/>
    <s v="AO"/>
    <x v="0"/>
    <s v="1P INET"/>
    <s v="Completed (PS)"/>
    <s v="RBS-Regional 3"/>
    <d v="2026-08-04T17:28:56"/>
    <d v="2026-08-05T15:42:19"/>
    <n v="69358633"/>
    <m/>
    <n v="146129128482"/>
    <s v="SDIT IBNU KHALDUN"/>
    <s v="ODP-BTL-FAZ/104 FAZ/D05/104.01"/>
    <s v="WO060926082"/>
    <m/>
    <m/>
    <m/>
    <n v="110.2862064"/>
    <n v="-7.9126387999999999"/>
    <s v="|MN02579|MYIA-021805667864/POI/MURTI ARININGSIH/083867894779/hafidzhanahasanarin@gmail.com"/>
    <s v="MYIB_ASSISTANT"/>
    <m/>
    <m/>
    <m/>
    <m/>
    <m/>
    <m/>
    <m/>
    <m/>
    <s v="Management Janji"/>
    <s v="2026-08-06 13:00:00 | Nama Pic : bu MURTI ARININGSIH No Hp Pic : 083867894779 No alt : - Jam Pemasangan : pagi  Tanggal Pemasangan : 5 Agustus 2026"/>
    <s v="FCC"/>
    <d v="2026-04-08T17:39:42"/>
    <d v="2026-08-06T13:00:00"/>
    <m/>
    <s v="PS"/>
    <s v="BTL"/>
    <s v="NO ADDON"/>
    <n v="20260805"/>
    <s v="Completed"/>
    <s v="HSI Bisnis Basic Promo HUT Telkom PSB 70% - 50 Mbps"/>
    <s v="INDIBIZ"/>
    <m/>
    <m/>
    <d v="2026-08-06T13:00:00"/>
    <s v="2026-08-06 13:00:00 | Nama Pic : bu MURTI ARININGSIH No Hp Pic : 083867894779 No alt : - Jam Pemasangan : pagi  Tanggal Pemasangan : 5 Agustus 2026"/>
    <n v="2026"/>
    <n v="8"/>
    <n v="5"/>
    <d v="2026-08-05T00:00:00"/>
    <n v="-1.5416666666642413"/>
    <x v="1"/>
  </r>
  <r>
    <n v="2833"/>
    <n v="1002520325"/>
    <n v="3"/>
    <x v="3"/>
    <n v="5"/>
    <s v="SBY UTARA"/>
    <s v="TANDES"/>
    <s v="KNN"/>
    <s v="REG"/>
    <s v="AO"/>
    <x v="0"/>
    <m/>
    <s v="Completed (PS)"/>
    <s v="RBS-Regional 2"/>
    <d v="2026-08-11T15:04:36"/>
    <d v="2026-08-14T10:31:48"/>
    <n v="69363504"/>
    <m/>
    <n v="152412248834"/>
    <s v="Kos Puri alea 3"/>
    <s v="ODP-TDS-FLA/08"/>
    <s v="WO061552544"/>
    <m/>
    <m/>
    <m/>
    <n v="112.63370999999999"/>
    <n v="-7.2799224999999996"/>
    <s v="|MN02471|/riyan/081311022032 ALT 081382445794/purialea3.info@gmail.com"/>
    <s v="B2B Partner Management (PM)"/>
    <m/>
    <m/>
    <m/>
    <m/>
    <m/>
    <m/>
    <m/>
    <m/>
    <s v="Management Janji"/>
    <s v="2026-08-13 08:00:00|Nama PIC : BAPAK RYAN No HP : 081311022032 No Alternatif : - M Janji : 13/07/2026 Jam Pasang : Pagi NoteÃ‚Â :  Hubungi terlebih dahulu sebelum ke lokasi|40961370|MYDITA"/>
    <s v="FCC"/>
    <d v="2026-11-08T15:10:17"/>
    <d v="2026-08-13T08:00:00"/>
    <m/>
    <s v="PS"/>
    <s v="KNN"/>
    <s v="NO ADDON"/>
    <n v="202608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3T08:00:00"/>
    <s v="2026-08-13 08:00:00|Nama PIC : BAPAK RYAN No HP : 081311022032 No Alternatif : - M Janji : 13/07/2026 Jam Pasang : Pagi NoteÃ‚Â :  Hubungi terlebih dahulu sebelum ke lokasi|40961370|MYDITA"/>
    <n v="2026"/>
    <n v="8"/>
    <n v="14"/>
    <d v="2026-08-14T00:00:00"/>
    <n v="0.66666666666424135"/>
    <x v="1"/>
  </r>
  <r>
    <n v="2834"/>
    <n v="1002511552"/>
    <n v="3"/>
    <x v="6"/>
    <n v="5"/>
    <s v="PASURUAN"/>
    <s v="PASURUAN"/>
    <s v="PSN"/>
    <s v="REG"/>
    <s v="AO"/>
    <x v="0"/>
    <m/>
    <s v="Completed (PS)"/>
    <s v="RBS-Regional 3"/>
    <d v="2026-08-06T09:12:27"/>
    <d v="2026-08-06T18:50:30"/>
    <n v="69359627"/>
    <m/>
    <n v="152729256700"/>
    <s v="WARUNG DYNASTY"/>
    <s v="ODP-PSN-FBF/79"/>
    <s v="WO061060030"/>
    <m/>
    <m/>
    <m/>
    <n v="112.90692900000001"/>
    <n v="-7.6490361"/>
    <s v="|MN00025|/WARUNG DYNASTY/WINBACK 2.0 HSI B2B (1:1) 50MBPS 355RB PSB DISC 70%//dinastywarkop@gmail.com/MASDUKI ZAKARIA/85607809498"/>
    <s v="Sales Force DBS"/>
    <m/>
    <m/>
    <m/>
    <m/>
    <m/>
    <m/>
    <m/>
    <m/>
    <s v="Management Janji"/>
    <s v="2026-08-07 08:00:00|Tanggal pemasangan: 07/08/2026 Jam pemasangan : pagi/siang Info Tambahan : Hubungi pelanggan dulu sebelum ke lokasi. terima kasih|40010577|MYDITA"/>
    <s v="FCC"/>
    <d v="2026-06-08T09:25:00"/>
    <d v="2026-08-07T08:00:00"/>
    <m/>
    <s v="PS"/>
    <s v="PSN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08:00:00"/>
    <s v="2026-08-07 08:00:00|Tanggal pemasangan: 07/08/2026 Jam pemasangan : pagi/siang Info Tambahan : Hubungi pelanggan dulu sebelum ke lokasi. terima kasih|40010577|MYDITA"/>
    <n v="2026"/>
    <n v="8"/>
    <n v="6"/>
    <d v="2026-08-06T00:00:00"/>
    <n v="-1.3333333333357587"/>
    <x v="1"/>
  </r>
  <r>
    <n v="2835"/>
    <n v="1002524807"/>
    <n v="3"/>
    <x v="2"/>
    <n v="4"/>
    <s v="YOGYAKARTA"/>
    <s v="INNER - YOGYA JATENG SELATAN"/>
    <s v="KGD"/>
    <s v="REG"/>
    <s v="AO"/>
    <x v="0"/>
    <s v="1P INET"/>
    <s v="MIA - INVALID SURVEY"/>
    <s v="RBS-Regional 3"/>
    <d v="2026-08-13T15:52:56"/>
    <d v="2026-08-14T10:50:58"/>
    <n v="69365381"/>
    <m/>
    <n v="143132123287"/>
    <s v="NEKA GEDONG KUNING YOGYA"/>
    <s v="ODP-KGD-FBF/056"/>
    <s v="WO061687557"/>
    <m/>
    <m/>
    <m/>
    <n v="110.40227899999999"/>
    <n v="-7.8095129999999999"/>
    <s v="|MN02054|MYIA-049177742743/POI/Ayu putri angreani kusanto/08990794495/anext213@gmail.com"/>
    <s v="MYIB_ASSISTANT"/>
    <m/>
    <m/>
    <m/>
    <m/>
    <m/>
    <m/>
    <m/>
    <m/>
    <s v="Management Janji"/>
    <s v="2026-08-14 15:00:00 | Nama : BU AYU PUTRI ANGREANI KUSANTO No Hp : 08990794495 No Alt :  Tgl Pemasangan : 14 Agustus 2026 Interval : PAGI  Note : Hubungi pelanggan terlebih dahulu"/>
    <s v="FCC"/>
    <s v="13-08-2026 15:55:16"/>
    <d v="2026-08-14T15:00:00"/>
    <m/>
    <s v="SURVEY_NEW_MANJA"/>
    <s v="KGD"/>
    <s v="NO ADDON"/>
    <m/>
    <s v="MIE - INVALID SURVEY - Bangunan/Perangkat Pelanggan Belum Siap"/>
    <s v="HSI Bisnis Promo HUT Telkom PSB 70% - 50 Mbps"/>
    <s v="INDIBIZ"/>
    <m/>
    <m/>
    <d v="2026-08-14T15:00:00"/>
    <s v="2026-08-14 15:00:00 | Nama : BU AYU PUTRI ANGREANI KUSANTO No Hp : 08990794495 No Alt :  Tgl Pemasangan : 14 Agustus 2026 Interval : PAGI  Note : Hubungi pelanggan terlebih dahulu"/>
    <m/>
    <m/>
    <m/>
    <e v="#NUM!"/>
    <e v="#NUM!"/>
    <x v="0"/>
  </r>
  <r>
    <n v="2836"/>
    <n v="1002516532"/>
    <n v="3"/>
    <x v="7"/>
    <n v="4"/>
    <s v="SOLO"/>
    <s v="WONOGIRI"/>
    <s v="JSO"/>
    <s v="REG"/>
    <s v="AO"/>
    <x v="0"/>
    <m/>
    <s v="Completed (PS)"/>
    <s v="RBS-Regional 3"/>
    <d v="2026-08-09T14:31:25"/>
    <d v="2026-08-09T20:40:47"/>
    <n v="69361152"/>
    <m/>
    <n v="142523108545"/>
    <s v="MM Group"/>
    <s v="ODP-JSO-FE/055"/>
    <s v="WO061326052"/>
    <m/>
    <m/>
    <m/>
    <n v="111.256112489766"/>
    <n v="-7.84395035017259"/>
    <s v="MD|MYDB-20260807264658|DN00001/MN00969|MM Group|085291919696"/>
    <s v="MYDIGIBIZPARTNER"/>
    <m/>
    <m/>
    <m/>
    <m/>
    <m/>
    <m/>
    <m/>
    <m/>
    <s v="Management Janji"/>
    <s v="2026-08-08 15:00:00 | Tanggal pemasangan: 09/08/2026  Jam pemasangan : siang  Info Tambahan : Hubungi pelanggan dulu sebelum ke lokasi  terima kasih."/>
    <s v="FCC"/>
    <d v="2026-09-08T14:39:46"/>
    <m/>
    <m/>
    <s v="PS"/>
    <s v="JSO"/>
    <s v="NO ADDON"/>
    <n v="20260809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9T07:00:00"/>
    <s v="2026-08-08 15:00:00 | Tanggal pemasangan: 09/08/2026  Jam pemasangan : siang  Info Tambahan : Hubungi pelanggan dulu sebelum ke lokasi  terima kasih."/>
    <n v="2026"/>
    <n v="8"/>
    <n v="9"/>
    <d v="2026-08-09T00:00:00"/>
    <n v="-0.29166666666424135"/>
    <x v="1"/>
  </r>
  <r>
    <n v="2837"/>
    <n v="1002524244"/>
    <n v="3"/>
    <x v="6"/>
    <n v="5"/>
    <s v="PASURUAN"/>
    <s v="PROBOLINGGO"/>
    <s v="LCE"/>
    <s v="REG"/>
    <s v="AO"/>
    <x v="0"/>
    <m/>
    <s v="Completed (PS)"/>
    <s v="RBS-Regional 3"/>
    <d v="2026-08-13T13:25:42"/>
    <d v="2026-08-13T20:51:34"/>
    <n v="69365167"/>
    <m/>
    <n v="152511206429"/>
    <s v="WARUNG BIRU"/>
    <s v="ODP-LCE-FC/40"/>
    <s v="WO061675620"/>
    <m/>
    <m/>
    <m/>
    <n v="113.2275696"/>
    <n v="-7.8509503"/>
    <s v="|MN01316 |/WARUNG BIRU/WINBACK 2.0 HSI B2B (1:1) 50MBPS 355RB PSB DISC 70%/Terdywahyu13@gmail.com/TEDDY WAHYU RAMADHAN/895352605400"/>
    <s v="Sales Force DBS"/>
    <m/>
    <m/>
    <m/>
    <m/>
    <m/>
    <m/>
    <m/>
    <m/>
    <s v="Management Janji"/>
    <s v="2026-08-14 13:00:00|Waktu pemasangan : 13 agustus 2026 Jam pemasangan : 08.00 - 12.00 Info Tambahan : Hubungi pelanggan dulu sebelum ke lokasi terimakasih |40951377|MYDITA"/>
    <s v="FCC"/>
    <s v="13-08-2026 13:39:51"/>
    <d v="2026-08-14T13:00:00"/>
    <m/>
    <s v="PS"/>
    <s v="LCE"/>
    <s v="NO ADDON"/>
    <n v="2026081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4T13:00:00"/>
    <s v="2026-08-14 13:00:00|Waktu pemasangan : 13 agustus 2026 Jam pemasangan : 08.00 - 12.00 Info Tambahan : Hubungi pelanggan dulu sebelum ke lokasi terimakasih |40951377|MYDITA"/>
    <n v="2026"/>
    <n v="8"/>
    <n v="13"/>
    <d v="2026-08-13T00:00:00"/>
    <n v="-1.5416666666642413"/>
    <x v="1"/>
  </r>
  <r>
    <n v="2838"/>
    <n v="1002514350"/>
    <n v="3"/>
    <x v="2"/>
    <n v="4"/>
    <s v="MAGELANG"/>
    <s v="MAGELANG"/>
    <s v="MGE"/>
    <s v="REG"/>
    <s v="AO"/>
    <x v="0"/>
    <s v="1P INET"/>
    <s v="Completed (PS)"/>
    <s v="RBS-Regional 3"/>
    <d v="2026-08-07T11:28:56"/>
    <d v="2026-08-07T16:40:42"/>
    <n v="69360661"/>
    <m/>
    <n v="146137149681"/>
    <s v="SPBU 44 561 05 CANGUK"/>
    <s v="ODP-MGE-FBP/025 FBP/D02/025.01"/>
    <s v="WO061150704"/>
    <m/>
    <m/>
    <m/>
    <n v="110.2333825"/>
    <n v="-7.4824959999999896"/>
    <s v="|MN02395|MYIA-094672362668/POI/STEVANI KURNIAWAN/087839284584/spbu_sajogja4456105@yahoo.co.id"/>
    <s v="MYIB_ASSISTANT"/>
    <m/>
    <m/>
    <m/>
    <m/>
    <m/>
    <m/>
    <m/>
    <m/>
    <s v="Management Janji"/>
    <s v="2026-08-14 13:00:00 | Jam pemasangan : 12.00 Info Tambahan : Hubungi pelanggan dulu sebelum ke lokasi terimakasih "/>
    <s v="FCC"/>
    <d v="2026-07-08T11:40:14"/>
    <d v="2026-08-14T13:00:00"/>
    <m/>
    <s v="PS"/>
    <s v="MGE"/>
    <s v="NO ADDON"/>
    <n v="20260807"/>
    <s v="Completed"/>
    <s v="HSI Bisnis Basic Promo HUT Telkom PSB 70% - 50 Mbps"/>
    <s v="INDIBIZ"/>
    <m/>
    <m/>
    <d v="2026-08-14T13:00:00"/>
    <s v="2026-08-14 13:00:00 | Jam pemasangan : 12.00 Info Tambahan : Hubungi pelanggan dulu sebelum ke lokasi terimakasih "/>
    <n v="2026"/>
    <n v="8"/>
    <n v="7"/>
    <d v="2026-08-07T00:00:00"/>
    <n v="-7.5416666666642413"/>
    <x v="1"/>
  </r>
  <r>
    <n v="2839"/>
    <n v="1002533592"/>
    <n v="3"/>
    <x v="1"/>
    <n v="5"/>
    <s v="MADIUN"/>
    <s v="NGAWI"/>
    <s v="SAR"/>
    <s v="REG"/>
    <s v="AO"/>
    <x v="0"/>
    <s v="1P INET"/>
    <s v="MIE - SEND SURVEY"/>
    <s v="RBS-Regional 3"/>
    <d v="2026-08-18T14:44:56"/>
    <d v="2026-08-18T14:46:01"/>
    <n v="69369187"/>
    <m/>
    <n v="152633207494"/>
    <s v="VILLA ANUGRAH"/>
    <s v="ODP-SAR-FA/14 FA/D02/14.01"/>
    <s v="WO062022980"/>
    <m/>
    <m/>
    <m/>
    <n v="111.215912"/>
    <n v="-7.6791109999999998"/>
    <s v="|MN02429|MYIA-017982529225/POI/SURATNO/0881027494420/trsno82@gmail.com"/>
    <s v="MYIB_ASSISTANT"/>
    <m/>
    <m/>
    <m/>
    <m/>
    <m/>
    <m/>
    <m/>
    <m/>
    <s v="Management Janji"/>
    <s v="2026-08-19 13:00:00 | Jam Pemasangan : 08:00 - 12.00 Tanggal Pemasangan :19/08/2025 Info Tambahan : Hubungi pelanggan sebelum datang ke lokasi"/>
    <s v="FCC"/>
    <s v="18-08-2026 14:55:28"/>
    <d v="2026-08-19T13:00:00"/>
    <m/>
    <s v="SURVEY_NEW_MANJA"/>
    <s v="SAR"/>
    <s v="NO ADDON"/>
    <m/>
    <s v="MIE - SEND SURVEY"/>
    <s v="HSI Bisnis Basic Promo HUT RI PSB 70% - 200 Mbps"/>
    <s v="INDIBIZ"/>
    <m/>
    <m/>
    <d v="2026-08-19T13:00:00"/>
    <s v="2026-08-19 13:00:00 | Jam Pemasangan : 08:00 - 12.00 Tanggal Pemasangan :19/08/2025 Info Tambahan : Hubungi pelanggan sebelum datang ke lokasi"/>
    <m/>
    <m/>
    <m/>
    <e v="#NUM!"/>
    <e v="#NUM!"/>
    <x v="0"/>
  </r>
  <r>
    <n v="2840"/>
    <n v="1002508118"/>
    <n v="3"/>
    <x v="6"/>
    <n v="5"/>
    <s v="JEMBER"/>
    <s v="BANYUWANGI"/>
    <s v="KET"/>
    <s v="REG"/>
    <s v="AO"/>
    <x v="0"/>
    <s v="1P INET"/>
    <s v="Completed (PS)"/>
    <s v="RBS-Regional 3"/>
    <d v="2026-08-04T13:02:57"/>
    <d v="2026-08-04T21:55:53"/>
    <n v="69358262"/>
    <m/>
    <n v="152517201802"/>
    <s v="Takapedia Store wso"/>
    <s v="ODP-KET-FC/01 FC/D01/01.01"/>
    <s v="WO060886494"/>
    <m/>
    <m/>
    <m/>
    <n v="114.41667370498099"/>
    <n v="-8.0318744697703792"/>
    <s v="MD|MYDB-20260804264308|DC30004/MC30051|Takapedia Store wso|0895405495461"/>
    <s v="MYDIGIBIZPARTNER"/>
    <m/>
    <m/>
    <m/>
    <m/>
    <m/>
    <m/>
    <m/>
    <m/>
    <s v="Management Janji"/>
    <s v="2026-08-05 15:00:00 | Tanggal pemasangan : 05 AGUSTUS 2026 Jam pemasangan : pagi/siang Info Tambahan : Hubungi pelanggan dulu sebelum ke lokasi terima kasih"/>
    <s v="FCC"/>
    <d v="2026-04-08T13:10:23"/>
    <d v="2026-08-05T15:00:00"/>
    <m/>
    <s v="PS"/>
    <s v="KET"/>
    <s v="NETMONK"/>
    <n v="20260804"/>
    <s v="Completed"/>
    <s v="HSI Bisnis Bundling Netmonk PSB 70% Promo - 300 Mbps"/>
    <s v="INDIBIZ"/>
    <m/>
    <m/>
    <d v="2026-08-05T15:00:00"/>
    <s v="2026-08-05 15:00:00 | Tanggal pemasangan : 05 AGUSTUS 2026 Jam pemasangan : pagi/siang Info Tambahan : Hubungi pelanggan dulu sebelum ke lokasi terima kasih"/>
    <n v="2026"/>
    <n v="8"/>
    <n v="4"/>
    <d v="2026-08-04T00:00:00"/>
    <n v="-1.625"/>
    <x v="1"/>
  </r>
  <r>
    <n v="2841"/>
    <n v="1002505841"/>
    <n v="3"/>
    <x v="6"/>
    <n v="5"/>
    <s v="SIDOARJO"/>
    <s v="MOJOKERTO"/>
    <s v="DLA"/>
    <s v="REG"/>
    <s v="AO"/>
    <x v="0"/>
    <m/>
    <s v="Completed (PS)"/>
    <s v="RBS-Regional 3"/>
    <d v="2026-08-03T11:07:16"/>
    <d v="2026-08-04T18:27:59"/>
    <n v="69357378"/>
    <m/>
    <n v="152329215034"/>
    <s v="PT KEDUNGLENGKONG MAKMUR SEJAHTERA"/>
    <s v="ODP-DLA-FA/29"/>
    <s v="WO060774400"/>
    <m/>
    <m/>
    <m/>
    <n v="112.4794677"/>
    <n v="-7.5487387000000004"/>
    <s v="|MC30249|/YUSUF ISMAIL MATTALITTI/085881461977 / 082336652230/spbu61330@gmail.com"/>
    <s v="Sales Force DBS"/>
    <m/>
    <m/>
    <m/>
    <m/>
    <m/>
    <m/>
    <m/>
    <m/>
    <s v="Management Janji"/>
    <s v="2026-08-04 08:00:00|Nama Pic : bp yusuf  No Hp Pic : 085881461977 No alt : - Jam Pemasangan : pagi  Tanggal Pemasangan : 4 Agustus 2026|40981182|MYDITA"/>
    <s v="FCC"/>
    <d v="2026-03-08T11:10:34"/>
    <d v="2026-08-04T08:00:00"/>
    <m/>
    <s v="PS"/>
    <s v="DLA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08:00:00"/>
    <s v="2026-08-04 08:00:00|Nama Pic : bp yusuf  No Hp Pic : 085881461977 No alt : - Jam Pemasangan : pagi  Tanggal Pemasangan : 4 Agustus 2026|40981182|MYDITA"/>
    <n v="2026"/>
    <n v="8"/>
    <n v="4"/>
    <d v="2026-08-04T00:00:00"/>
    <n v="-0.33333333333575865"/>
    <x v="1"/>
  </r>
  <r>
    <n v="2842"/>
    <n v="1002514688"/>
    <n v="3"/>
    <x v="7"/>
    <n v="4"/>
    <s v="KUDUS"/>
    <s v="BLORA"/>
    <s v="BLO"/>
    <s v="REG"/>
    <s v="AO"/>
    <x v="0"/>
    <s v="1P INET"/>
    <s v="Completed (PS)"/>
    <s v="RBS-Regional 3"/>
    <d v="2026-08-07T13:49:57"/>
    <d v="2026-08-11T16:12:52"/>
    <n v="69360810"/>
    <m/>
    <n v="141569115558"/>
    <s v="SMK NEGERI 1 JEPON"/>
    <s v="ODP-BLO-FFD/037 FFD/D05/037.01"/>
    <s v="WO061167735"/>
    <m/>
    <m/>
    <m/>
    <n v="111.4781053"/>
    <n v="-6.9687655999999896"/>
    <s v="|MN02756|MYIA-010832390094/POI/Olivia Noor Prita sari/085728035407/smkn1jepon@yahoo.com"/>
    <s v="MYIB_ASSISTANT"/>
    <m/>
    <m/>
    <m/>
    <m/>
    <m/>
    <m/>
    <m/>
    <m/>
    <s v="Management Janji"/>
    <s v="2026-08-11 08:00:00 | Nama PIC : ibu olivia No HP : 085728035407 Alt :  M Janji : (selasa/11/AGUSTUS/2026) jam Pasang : 09:00 Note : hubungi pelanggan jika ingin kelokasi"/>
    <s v="FCC"/>
    <d v="2026-07-08T13:54:50"/>
    <d v="2026-08-11T08:00:00"/>
    <m/>
    <s v="PS"/>
    <s v="BLO"/>
    <s v="NO ADDON"/>
    <n v="20260811"/>
    <s v="Completed"/>
    <s v="HSI Bisnis Promo HUT Telkom PSB 70% - 100 Mbps Dual Band"/>
    <s v="INDIBIZ"/>
    <m/>
    <m/>
    <d v="2026-08-11T08:00:00"/>
    <s v="2026-08-11 08:00:00 | Nama PIC : ibu olivia No HP : 085728035407 Alt :  M Janji : (selasa/11/AGUSTUS/2026) jam Pasang : 09:00 Note : hubungi pelanggan jika ingin kelokasi"/>
    <n v="2026"/>
    <n v="8"/>
    <n v="11"/>
    <d v="2026-08-11T00:00:00"/>
    <n v="-0.33333333333575865"/>
    <x v="1"/>
  </r>
  <r>
    <n v="2843"/>
    <n v="1002532986"/>
    <n v="3"/>
    <x v="4"/>
    <n v="4"/>
    <s v="PEKALONGAN"/>
    <s v="SLAWI"/>
    <s v="ADW"/>
    <s v="REG"/>
    <s v="AO"/>
    <x v="0"/>
    <s v="1P INET"/>
    <s v="MIE - SEND SURVEY"/>
    <s v="RBS-Regional 3"/>
    <d v="2026-08-18T12:35:56"/>
    <d v="2026-08-18T12:38:01"/>
    <n v="69368927"/>
    <m/>
    <n v="146282105564"/>
    <s v="SD NU PENAWAJA KAJEN 01"/>
    <s v="ODP-ADW-FG/011 FG/D02/011.01"/>
    <s v="WO062001327"/>
    <m/>
    <m/>
    <m/>
    <n v="109.1364648"/>
    <n v="-6.9192223999999998"/>
    <s v="|MN00292|MYIA-090423021883/POI/Agus Maliki/085879877267/agusmalikpenawaja@gmail.com"/>
    <s v="MYIB_ASSISTANT"/>
    <m/>
    <m/>
    <m/>
    <m/>
    <m/>
    <m/>
    <m/>
    <m/>
    <s v="Management Janji"/>
    <s v="2026-08-19 13:00:00 | Nama PIC : Agus  No HP : 085879877267 Alt :  M Janji : 19 Augustus 2026 Jam Pasang : 08.00 - 13:00  NoteÃ‚Â :  hubungi terlebih dahulu sebelum kelokasi"/>
    <s v="FCC"/>
    <s v="18-08-2026 12:40:11"/>
    <d v="2026-08-19T13:00:00"/>
    <m/>
    <s v="SURVEY_NEW_MANJA"/>
    <s v="ADW"/>
    <s v="NO ADDON"/>
    <m/>
    <s v="MIE - SEND SURVEY"/>
    <s v="HSI Bisnis Promo HUT Telkom PSB 70% - 75 Mbps"/>
    <s v="INDIBIZ"/>
    <m/>
    <m/>
    <d v="2026-08-19T13:00:00"/>
    <s v="2026-08-19 13:00:00 | Nama PIC : Agus  No HP : 085879877267 Alt :  M Janji : 19 Augustus 2026 Jam Pasang : 08.00 - 13:00  NoteÃ‚Â :  hubungi terlebih dahulu sebelum kelokasi"/>
    <m/>
    <m/>
    <m/>
    <e v="#NUM!"/>
    <e v="#NUM!"/>
    <x v="0"/>
  </r>
  <r>
    <n v="2844"/>
    <n v="1002508331"/>
    <n v="3"/>
    <x v="2"/>
    <n v="4"/>
    <s v="MAGELANG"/>
    <s v="MUNTILAN"/>
    <s v="SWT"/>
    <s v="REG"/>
    <s v="AO"/>
    <x v="0"/>
    <m/>
    <s v="FCC - HD1A - PROGRESS"/>
    <s v="RBS-Regional 3"/>
    <d v="2026-08-04T13:48:39"/>
    <d v="2026-08-04T13:50:20"/>
    <n v="69358302"/>
    <m/>
    <n v="142164113602"/>
    <s v="Andy farm"/>
    <m/>
    <m/>
    <m/>
    <m/>
    <m/>
    <n v="110.36461389999999"/>
    <n v="-7.5307417000000001"/>
    <s v="|MN00935|/Andy farm/081578521841/aidazahira65@gmail.com/ 1S HSI BISNIS BASIC PROMO HUT 50 Mbps / AGUS SADEWO"/>
    <s v="Sales Profesional"/>
    <m/>
    <m/>
    <m/>
    <m/>
    <m/>
    <m/>
    <m/>
    <m/>
    <m/>
    <m/>
    <m/>
    <d v="2026-04-08T13:54:57"/>
    <m/>
    <m/>
    <s v="FCC"/>
    <s v="SWT"/>
    <s v="NO ADDON"/>
    <m/>
    <s v="MYDITA RBS - HD1A - PROGRESS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m/>
    <m/>
    <m/>
    <m/>
    <m/>
    <e v="#NUM!"/>
    <e v="#NUM!"/>
    <x v="0"/>
  </r>
  <r>
    <n v="2845"/>
    <n v="1002532512"/>
    <n v="3"/>
    <x v="6"/>
    <n v="5"/>
    <s v="JEMBER"/>
    <s v="SITUBONDO"/>
    <s v="ASB"/>
    <s v="REG"/>
    <s v="AO"/>
    <x v="0"/>
    <s v="1P INET"/>
    <s v="MIE - SEND SURVEY"/>
    <s v="RBS-Regional 3"/>
    <d v="2026-08-18T10:28:57"/>
    <d v="2026-08-18T10:30:01"/>
    <n v="69368705"/>
    <m/>
    <n v="152527209123"/>
    <s v="CV PILAR FACTORY"/>
    <s v="ODP-ASB-FB/66 FB/D07/66.01"/>
    <s v="WO061984264"/>
    <m/>
    <m/>
    <m/>
    <n v="114.26123"/>
    <n v="-7.7587849999999996"/>
    <s v="|MN02617|MYIA-081806538502/POI/DEVINA CITRA HERWANTO/085237930141/pilarfactory95@gmail.com"/>
    <s v="MYIB_ASSISTANT"/>
    <m/>
    <m/>
    <m/>
    <m/>
    <m/>
    <m/>
    <m/>
    <m/>
    <s v="Management Janji"/>
    <s v="2026-08-19 08:00:00 | Nama PIC : Ibu Devina No HP : 085237930141 No Alt : - M Janji : 19 Agustus 2026 Jam Pasang : Pagi / Siang Note : hubungi pelanggan jika ingin kelokasi"/>
    <s v="FCC"/>
    <s v="18-08-2026 10:39:58"/>
    <d v="2026-08-19T08:00:00"/>
    <m/>
    <s v="SURVEY_NEW_MANJA"/>
    <s v="ASB"/>
    <s v="NO ADDON"/>
    <m/>
    <s v="MIE - SEND SURVEY"/>
    <s v="HSI Bisnis Promo HUT Telkom PSB 70% - 50 Mbps"/>
    <s v="INDIBIZ"/>
    <m/>
    <m/>
    <d v="2026-08-19T08:00:00"/>
    <s v="2026-08-19 08:00:00 | Nama PIC : Ibu Devina No HP : 085237930141 No Alt : - M Janji : 19 Agustus 2026 Jam Pasang : Pagi / Siang Note : hubungi pelanggan jika ingin kelokasi"/>
    <m/>
    <m/>
    <m/>
    <e v="#NUM!"/>
    <e v="#NUM!"/>
    <x v="0"/>
  </r>
  <r>
    <n v="2846"/>
    <n v="1002523621"/>
    <n v="3"/>
    <x v="5"/>
    <n v="5"/>
    <s v="SINGARJA"/>
    <s v="KLUNGKUNG"/>
    <s v="SMA"/>
    <s v="REG"/>
    <s v="AO"/>
    <x v="0"/>
    <m/>
    <s v="FCC - HD1A - PROGRESS"/>
    <s v="RBS-Regional 3"/>
    <d v="2026-08-13T10:07:59"/>
    <d v="2026-08-13T10:09:16"/>
    <n v="69364846"/>
    <m/>
    <m/>
    <s v="Lumbung Umaluah Villa"/>
    <m/>
    <m/>
    <m/>
    <m/>
    <m/>
    <n v="115.43560858128301"/>
    <n v="-8.4663902846285595"/>
    <s v="|MN02750|/CP NI NYOMAN SULADRI/082340669469/lumbungumaluah@gmail.com"/>
    <s v="Sales Force DBS"/>
    <m/>
    <m/>
    <m/>
    <m/>
    <m/>
    <m/>
    <m/>
    <m/>
    <s v="Management Janji"/>
    <d v="1970-01-01T00:00:00"/>
    <s v="FCC"/>
    <s v="13-08-2026 10:09:52"/>
    <m/>
    <m/>
    <s v="FCC"/>
    <s v="SMA"/>
    <s v="NO ADDON"/>
    <m/>
    <s v="MYDITA RBS - HD1A - PROGRESS"/>
    <s v="- 11_11446;Biaya PSB HSI EBIS Tunai di Depan ~ 11[150000]  - E23015;E23015 ~ ES23 - Perangkat ONT[0]  - E23015~null~44292;E23015||11||Abodemen 0[0]  - E23015~null~E23015_SWONTPREM;SWONTPREM ~ Biaya Sewa ONT Premium ~ E23015[50000]  - E23046;E23046 ~ ES23 "/>
    <s v="INDIBIZ"/>
    <m/>
    <m/>
    <d v="1970-01-01T00:00:00"/>
    <d v="1970-01-01T00:00:00"/>
    <m/>
    <m/>
    <m/>
    <e v="#NUM!"/>
    <e v="#NUM!"/>
    <x v="0"/>
  </r>
  <r>
    <n v="2847"/>
    <n v="1002525838"/>
    <n v="3"/>
    <x v="3"/>
    <n v="5"/>
    <s v="MADURA"/>
    <s v="PAMEKASAN"/>
    <s v="PME"/>
    <s v="REG"/>
    <s v="AO"/>
    <x v="0"/>
    <m/>
    <s v="102 | FOLLOW UP COMPLETED"/>
    <s v="RBS-Regional 3"/>
    <d v="2026-08-14T10:21:38"/>
    <d v="2026-08-15T10:44:50"/>
    <n v="69365776"/>
    <m/>
    <n v="152426928162"/>
    <s v="TOKO RENALDI JAYA"/>
    <s v="ODP-PME-FAP/17"/>
    <s v="WO061740724"/>
    <m/>
    <m/>
    <m/>
    <n v="113.4764826"/>
    <n v="-7.2207340999999996"/>
    <s v="|MC70132|/TOKO RENALDI JAYA/087839454000/rendaliigskah@gmail.com/HSI Bisnis + Netmonk Promo 2026 300 Mbps (Rp 1.186.100) PSB 150.000/MOH RENALDI SAPUTRA/-7.2207052, 113.4764330"/>
    <s v="Sales Force DBS"/>
    <m/>
    <m/>
    <m/>
    <m/>
    <m/>
    <m/>
    <m/>
    <m/>
    <s v="Management Janji"/>
    <s v="2026-08-15 13:00:00| M Janji : (15/08/2026) jam Pasang :pagi Note : hubungi pelanggan jika ingin kelokasi |40971304|MYDITA"/>
    <s v="FCC"/>
    <s v="14-08-2026 10:39:51"/>
    <d v="2026-08-15T13:00:00"/>
    <m/>
    <s v="REVOKE"/>
    <s v="PME"/>
    <s v="NETMONK"/>
    <m/>
    <s v="Follow Up Revoke Completed, New Order ID : SC1002527936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5T13:00:00"/>
    <s v="2026-08-15 13:00:00| M Janji : (15/08/2026) jam Pasang :pagi Note : hubungi pelanggan jika ingin kelokasi |40971304|MYDITA"/>
    <m/>
    <m/>
    <m/>
    <e v="#NUM!"/>
    <e v="#NUM!"/>
    <x v="0"/>
  </r>
  <r>
    <n v="2848"/>
    <n v="1002517486"/>
    <n v="3"/>
    <x v="7"/>
    <n v="4"/>
    <s v="SOLO"/>
    <s v="INNER - SOLO JATENG TIMUR"/>
    <s v="MSO"/>
    <s v="REG"/>
    <s v="AO"/>
    <x v="0"/>
    <m/>
    <s v="Completed (PS)"/>
    <s v="RBS-Regional 3"/>
    <d v="2026-08-10T11:40:26"/>
    <d v="2026-08-10T13:53:29"/>
    <n v="69360972"/>
    <m/>
    <n v="142566102106"/>
    <s v="Kantor Yuliani Collection"/>
    <s v="ODP-MSO-FA/119"/>
    <s v="WO061381764"/>
    <m/>
    <m/>
    <m/>
    <n v="110.83924766"/>
    <n v="-7.5358822200000004"/>
    <s v="MD|MYDB-20260807264655|DN00001/MN00396|Kantor Yuliani Collection|082323838212"/>
    <s v="MYDIGIBIZPARTNER"/>
    <m/>
    <m/>
    <m/>
    <m/>
    <m/>
    <m/>
    <m/>
    <m/>
    <s v="Management Janji"/>
    <s v="2026-08-08 15:00:00 | Tanggal pemasangan: 08/08/2026  Jam pemasangan : siang  Info Tambahan : Hubungi pelanggan dulu sebelum ke lokasi  terima kasih."/>
    <s v="FCC"/>
    <d v="2026-10-08T11:54:41"/>
    <m/>
    <m/>
    <s v="PS"/>
    <s v="MSO"/>
    <s v="NO ADDON"/>
    <n v="20260810"/>
    <s v="Completed"/>
    <s v="- 11_11446;Biaya PSB HSI EBIS Tunai di Depan ~ 11[150000]  - E23015;E23015 ~ ES23 - Perangkat ONT[0]  - E23015~null~44292;E23015||11||Abodemen 0[0]  - E23015~null~E23015_SWONT;SWONT ~ Biaya Sewa ONT ~ E23015[30000]  - SP_NOSS;SP_NOSS ~ Internet NOSS Multi"/>
    <s v="INDIBIZ"/>
    <m/>
    <m/>
    <d v="2026-08-10T07:00:00"/>
    <s v="2026-08-08 15:00:00 | Tanggal pemasangan: 08/08/2026  Jam pemasangan : siang  Info Tambahan : Hubungi pelanggan dulu sebelum ke lokasi  terima kasih."/>
    <n v="2026"/>
    <n v="8"/>
    <n v="10"/>
    <d v="2026-08-10T00:00:00"/>
    <n v="-0.29166666666424135"/>
    <x v="1"/>
  </r>
  <r>
    <n v="2849"/>
    <n v="1002510390"/>
    <n v="3"/>
    <x v="3"/>
    <n v="5"/>
    <s v="MADURA"/>
    <s v="PAMEKASAN"/>
    <s v="SMP"/>
    <s v="REG"/>
    <s v="AO"/>
    <x v="0"/>
    <m/>
    <s v="100 | REVOKE COMPLETED"/>
    <s v="RBS-Regional 3"/>
    <d v="2026-08-05T12:34:32"/>
    <d v="2026-08-10T09:38:37"/>
    <n v="69359080"/>
    <m/>
    <n v="152431232313"/>
    <s v="TOKO PAK HAMIDI"/>
    <s v="ODP-SMP-FM/19"/>
    <s v="WO061034406"/>
    <m/>
    <m/>
    <m/>
    <n v="113.8145935"/>
    <n v="-6.9023933"/>
    <s v="|MN00213|/TOKO PAK HAMIDI/MOH HAMIDI/081938395799/hamidijayabaya@gmail.com/HSI Bisnis Promo HUT Telkom (1:1) 100 Mbps (Rp 535.000) PSB Rp 150.000/"/>
    <s v="Sales Force DBS"/>
    <m/>
    <m/>
    <m/>
    <m/>
    <m/>
    <m/>
    <m/>
    <m/>
    <s v="Management Janji"/>
    <s v="2026-08-07 08:00:00|telp :081938395799 alt : manja : pagi : siang 07/08/2026 hub sebelum ke lokasi |40961370|MYDITA"/>
    <s v="FCC"/>
    <d v="2026-05-08T12:40:22"/>
    <d v="2026-08-07T08:00:00"/>
    <s v="Kendala Teknik"/>
    <s v="REVOKE"/>
    <s v="SMP"/>
    <s v="NO ADDON"/>
    <m/>
    <s v="Revoke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08:00:00"/>
    <s v="2026-08-07 08:00:00|telp :081938395799 alt : manja : pagi : siang 07/08/2026 hub sebelum ke lokasi |40961370|MYDITA"/>
    <m/>
    <m/>
    <m/>
    <e v="#NUM!"/>
    <e v="#NUM!"/>
    <x v="0"/>
  </r>
  <r>
    <n v="2850"/>
    <n v="1002525441"/>
    <n v="3"/>
    <x v="3"/>
    <n v="5"/>
    <s v="SBY SELATAN"/>
    <s v="MANYAR"/>
    <s v="JGR"/>
    <s v="REG"/>
    <s v="AO"/>
    <x v="0"/>
    <m/>
    <s v="Completed (PS)"/>
    <s v="RBS-Regional 3"/>
    <d v="2026-08-14T08:26:19"/>
    <d v="2026-08-14T16:40:51"/>
    <n v="69365601"/>
    <m/>
    <n v="152310255729"/>
    <s v="PT. MUGEN JAYA NIAGA"/>
    <s v="ODP-RKT-FHD/33"/>
    <s v="WO061724163"/>
    <m/>
    <m/>
    <m/>
    <n v="112.7789046"/>
    <n v="-7.3325562"/>
    <s v="|MN02446|/PT. MUGEN JAYA NIAGA/ANIES DWI ERDIANTO/0895324878289/mugenjayaniagapt@gmail.com/HSI Bisnis Promo HUT Telkom (1:1) 75 Mbps (Rp 415.000) PSB Rp 150.000/"/>
    <s v="Sales Force DBS"/>
    <m/>
    <m/>
    <m/>
    <m/>
    <m/>
    <m/>
    <m/>
    <m/>
    <s v="Management Janji"/>
    <s v="2026-08-15 08:00:00|telp:0895324878289 alt : manja : pagi / siang 15/08/2026 hub sebelum ke lokasi |40000802|MYDITA"/>
    <s v="FCC"/>
    <s v="14-08-2026 08:39:59"/>
    <d v="2026-08-15T08:00:00"/>
    <m/>
    <s v="PS"/>
    <s v="JGR"/>
    <s v="NO ADDON"/>
    <n v="202608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5T08:00:00"/>
    <s v="2026-08-15 08:00:00|telp:0895324878289 alt : manja : pagi / siang 15/08/2026 hub sebelum ke lokasi |40000802|MYDITA"/>
    <n v="2026"/>
    <n v="8"/>
    <n v="14"/>
    <d v="2026-08-14T00:00:00"/>
    <n v="-1.3333333333357587"/>
    <x v="1"/>
  </r>
  <r>
    <n v="2851"/>
    <n v="1002517802"/>
    <n v="3"/>
    <x v="1"/>
    <n v="5"/>
    <s v="KEDIRI"/>
    <s v="KEDIRI"/>
    <s v="PAE"/>
    <s v="REG"/>
    <s v="AO"/>
    <x v="0"/>
    <s v="1P INET"/>
    <s v="Completed (PS)"/>
    <s v="RBS-Regional 3"/>
    <d v="2026-08-10T13:37:56"/>
    <d v="2026-08-11T14:13:47"/>
    <n v="69362450"/>
    <m/>
    <n v="152639219408"/>
    <s v="SPBU 54.641.46 TEGOWANGI"/>
    <s v="ODP-PAE-FE/17 FE/D01/17.01"/>
    <s v="WO061400546"/>
    <m/>
    <m/>
    <m/>
    <n v="112.148356027901"/>
    <n v="-7.7344391525990996"/>
    <s v="MD|MYDB-20260810264869|SC20016/MC20202|SPBU 54.641.46 TEGOWANGI|081217117388"/>
    <s v="MYDIGIBIZPARTNER"/>
    <m/>
    <m/>
    <m/>
    <m/>
    <m/>
    <m/>
    <m/>
    <m/>
    <s v="Management Janji"/>
    <s v="2026-08-11 13:00:00 | telp : 081217117388 alt :  M Janji : (11/08/2026) jam Pasang :pagi / siang  Note : hubungi pelanggan jika ingin kelokasi "/>
    <s v="FCC"/>
    <d v="2026-10-08T13:39:47"/>
    <d v="2026-08-11T13:00:00"/>
    <m/>
    <s v="PS"/>
    <s v="PAE"/>
    <s v="NO ADDON"/>
    <n v="20260811"/>
    <s v="Completed"/>
    <s v="HSI Bisnis Promo HUT Telkom PSB 70% - 50 Mbps"/>
    <s v="INDIBIZ"/>
    <m/>
    <m/>
    <d v="2026-08-11T13:00:00"/>
    <s v="2026-08-11 13:00:00 | telp : 081217117388 alt :  M Janji : (11/08/2026) jam Pasang :pagi / siang  Note : hubungi pelanggan jika ingin kelokasi "/>
    <n v="2026"/>
    <n v="8"/>
    <n v="11"/>
    <d v="2026-08-11T00:00:00"/>
    <n v="-0.54166666666424135"/>
    <x v="1"/>
  </r>
  <r>
    <n v="2852"/>
    <n v="1002532943"/>
    <n v="3"/>
    <x v="2"/>
    <n v="4"/>
    <s v="PURWOKERTO"/>
    <s v="BANJARNEGARA"/>
    <s v="BJR"/>
    <s v="REG"/>
    <s v="AO"/>
    <x v="0"/>
    <s v="1P INET"/>
    <s v="MIE - SEND SURVEY"/>
    <s v="RBS-Regional 3"/>
    <d v="2026-08-18T12:14:56"/>
    <d v="2026-08-18T12:16:01"/>
    <n v="69368905"/>
    <m/>
    <n v="146372103731"/>
    <s v="MI MUHAMMADIYAH 02 BLAMBANGAN"/>
    <s v="ODP-BJR-FW/064 FW/D05/064.01"/>
    <s v="WO061998259"/>
    <m/>
    <m/>
    <m/>
    <n v="109.642642"/>
    <n v="-7.3891710000000002"/>
    <s v="|MN00909|MYIA-078140149951/POI/nofi prasetyo/085826633889/nofiprasetyo11@gmail.com"/>
    <s v="MYIB_ASSISTANT"/>
    <m/>
    <m/>
    <m/>
    <m/>
    <m/>
    <m/>
    <m/>
    <m/>
    <s v="Management Janji"/>
    <s v="2026-08-21 08:00:00 | Nama PIC : Nofi No HP : 085826633889 Alt :  M Janji : 19 Augustus 2026 Jam Pasang : 08.00 - 13:00  NoteÃ‚Â :  hubungi terlebih dahulu sebelum kelokasi"/>
    <s v="FCC"/>
    <s v="18-08-2026 12:40:11"/>
    <d v="2026-08-21T08:00:00"/>
    <m/>
    <s v="SURVEY_NEW_MANJA"/>
    <s v="BJR"/>
    <s v="NO ADDON"/>
    <m/>
    <s v="MIE - SEND SURVEY"/>
    <s v="HSI Bisnis Promo HUT Telkom PSB 70% - 50 Mbps"/>
    <s v="INDIBIZ"/>
    <m/>
    <m/>
    <d v="2026-08-21T08:00:00"/>
    <s v="2026-08-21 08:00:00 | Nama PIC : Nofi No HP : 085826633889 Alt :  M Janji : 19 Augustus 2026 Jam Pasang : 08.00 - 13:00  NoteÃ‚Â :  hubungi terlebih dahulu sebelum kelokasi"/>
    <m/>
    <m/>
    <m/>
    <e v="#NUM!"/>
    <e v="#NUM!"/>
    <x v="0"/>
  </r>
  <r>
    <n v="2853"/>
    <n v="1002530720"/>
    <n v="3"/>
    <x v="1"/>
    <n v="5"/>
    <s v="MADIUN"/>
    <s v="PONOROGO"/>
    <s v="PNZ"/>
    <s v="REG"/>
    <s v="AO"/>
    <x v="0"/>
    <s v="1P INET"/>
    <s v="Completed (PS)"/>
    <s v="RBS-Regional 3"/>
    <d v="2026-08-17T11:47:57"/>
    <d v="2026-08-18T11:28:50"/>
    <n v="69367984"/>
    <m/>
    <n v="152607221716"/>
    <s v="TOKO NURHIDAYAH"/>
    <s v="ODP-PNZ-FH/19"/>
    <s v="WO061921638"/>
    <m/>
    <m/>
    <m/>
    <n v="111.23085500000001"/>
    <n v="-8.0676609999999993"/>
    <s v="|MN00418|MYIA-043179828424/POI/TUYEM/081235222420/embohketiga@gmail.com"/>
    <s v="MYIB_ASSISTANT"/>
    <m/>
    <m/>
    <m/>
    <m/>
    <m/>
    <m/>
    <m/>
    <m/>
    <s v="Management Janji"/>
    <s v="2026-08-18 08:00:00 | telp :081235222420 alt : Tanggal pemasangan :18/08/2026 Jam pemasangan : pagi/siang Info Tambahan : Hubungi pelanggan dulu sebelum ke lokasi terima kasih."/>
    <s v="FCC"/>
    <s v="17-08-2026 11:55:11"/>
    <d v="2026-08-18T08:00:00"/>
    <m/>
    <s v="PS"/>
    <s v="PNZ"/>
    <s v="NO ADDON"/>
    <n v="20260818"/>
    <s v="Completed"/>
    <s v="HSI Bisnis Promo HUT Telkom PSB 70% - 200 Mbps"/>
    <s v="INDIBIZ"/>
    <m/>
    <m/>
    <d v="2026-08-18T08:00:00"/>
    <s v="2026-08-18 08:00:00 | telp :081235222420 alt : Tanggal pemasangan :18/08/2026 Jam pemasangan : pagi/siang Info Tambahan : Hubungi pelanggan dulu sebelum ke lokasi terima kasih."/>
    <n v="2026"/>
    <n v="8"/>
    <n v="18"/>
    <d v="2026-08-18T00:00:00"/>
    <n v="-0.33333333333575865"/>
    <x v="1"/>
  </r>
  <r>
    <n v="2854"/>
    <n v="1002519366"/>
    <n v="3"/>
    <x v="4"/>
    <n v="4"/>
    <s v="PEKALONGAN"/>
    <s v="BREBES"/>
    <s v="BKA"/>
    <s v="REG"/>
    <s v="AO"/>
    <x v="0"/>
    <m/>
    <s v="CANCEL COMPLETED"/>
    <s v="RBS-Regional 3"/>
    <d v="2026-08-11T10:52:34"/>
    <d v="2026-08-14T13:59:47"/>
    <n v="69363076"/>
    <m/>
    <n v="142205105791"/>
    <s v=" PT Haosi industrial Indonesia"/>
    <s v="ODP-BKA-FA/085"/>
    <m/>
    <m/>
    <m/>
    <m/>
    <n v="108.9717311"/>
    <n v="-6.8714279999999999"/>
    <s v="AMRBS;403095;REG3;BAYU;085100296564;HSI 1S 200MB;PIC 0895367402109;haosiindustrialindonesia@gmail.com"/>
    <s v="Account Manager"/>
    <m/>
    <m/>
    <m/>
    <m/>
    <m/>
    <m/>
    <m/>
    <m/>
    <m/>
    <m/>
    <m/>
    <d v="2026-11-08T10:55:28"/>
    <m/>
    <m/>
    <s v="REJECT_FCC"/>
    <s v="BKA"/>
    <s v="NO ADDON"/>
    <m/>
    <s v="DECLINE : Decline - Batal Order Ilham Budhi Prasetya 40000802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DECLINE : Decline - Batal Order Ilham Budhi Prasetya 40000802|MYDITA"/>
    <m/>
    <m/>
    <m/>
    <m/>
    <m/>
    <e v="#NUM!"/>
    <e v="#NUM!"/>
    <x v="0"/>
  </r>
  <r>
    <n v="2855"/>
    <n v="1002510259"/>
    <n v="3"/>
    <x v="4"/>
    <n v="4"/>
    <s v="PEKALONGAN"/>
    <s v="BREBES"/>
    <s v="BMU"/>
    <s v="REG"/>
    <s v="AO"/>
    <x v="0"/>
    <s v="1P INET"/>
    <s v="102 | FOLLOW UP COMPLETED"/>
    <s v="RBS-Regional 3"/>
    <d v="2026-08-05T11:37:57"/>
    <d v="2026-08-06T12:46:10"/>
    <n v="69359036"/>
    <m/>
    <n v="146281107898"/>
    <s v="al barokah"/>
    <s v="ODP-BMU-FS/028 FS/D03/028.01"/>
    <s v="WO060969454"/>
    <m/>
    <m/>
    <m/>
    <n v="108.98992"/>
    <n v="-7.2696569999999996"/>
    <s v="|MN01881|MYIA-054323853870/POI/purwanto/081225564113/hermanvanarsyad@gmail.com"/>
    <s v="MYIB_ASSISTANT"/>
    <m/>
    <m/>
    <m/>
    <m/>
    <m/>
    <m/>
    <m/>
    <m/>
    <s v="Management Janji"/>
    <s v="2026-08-06 08:00:00 | Tanggal pemasangan: 06/08/2026 Jam pemasangan : pagi / siang Info Tambahan : Hubungi pelanggan dulu sebelum ke lokasi terima kasih"/>
    <s v="FCC"/>
    <d v="2026-05-08T11:39:53"/>
    <d v="2026-08-06T08:00:00"/>
    <s v="Kendala Teknik"/>
    <s v="REVOKE"/>
    <s v="BMU"/>
    <s v="NO ADDON"/>
    <m/>
    <s v="Follow Up Revoke Completed, New Order ID : SC1002512264"/>
    <s v="HSI Bisnis Promo HUT Telkom PSB 70% - 100 Mbps"/>
    <s v="INDIBIZ"/>
    <m/>
    <m/>
    <d v="2026-08-06T08:00:00"/>
    <s v="2026-08-06 08:00:00 | Tanggal pemasangan: 06/08/2026 Jam pemasangan : pagi / siang Info Tambahan : Hubungi pelanggan dulu sebelum ke lokasi terima kasih"/>
    <m/>
    <m/>
    <m/>
    <e v="#NUM!"/>
    <e v="#NUM!"/>
    <x v="0"/>
  </r>
  <r>
    <n v="2856"/>
    <n v="1002508832"/>
    <n v="3"/>
    <x v="5"/>
    <n v="5"/>
    <s v="SINGARJA"/>
    <s v="GIANYAR"/>
    <s v="GIN"/>
    <s v="REG"/>
    <s v="AO"/>
    <x v="0"/>
    <m/>
    <s v="Completed (PS)"/>
    <s v="RBS-Regional 3"/>
    <d v="2026-08-04T15:15:22"/>
    <d v="2026-08-07T08:27:58"/>
    <n v="69358450"/>
    <m/>
    <n v="172407213724"/>
    <s v="SD NEGERI 1 BLAHBATUH"/>
    <s v="ODP-GIN-FP/38"/>
    <s v="WO060951797"/>
    <m/>
    <m/>
    <m/>
    <n v="115.3041858"/>
    <n v="-8.5647649000000001"/>
    <s v="|MN02658|/PIC NI MADE YUDASMINI/082147139226/sdnegeri1blahbatuh@gmail.com"/>
    <s v="Sales Force DBS"/>
    <m/>
    <m/>
    <m/>
    <m/>
    <m/>
    <m/>
    <m/>
    <m/>
    <s v="Management Janji"/>
    <s v="2026-08-06 08:00:00|Tanggal pemasangan: 6/08/2026 Jam pemasangan : pagi / siang Info Tambahan : Hubungi pelanggan dulu sebelum ke lokasi. terima kasih|40010577|MYDITA"/>
    <s v="FCC"/>
    <d v="2026-04-08T15:25:54"/>
    <d v="2026-08-06T08:00:00"/>
    <m/>
    <s v="PS"/>
    <s v="GIN"/>
    <s v="NO ADDON"/>
    <n v="20260807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6T08:00:00"/>
    <s v="2026-08-06 08:00:00|Tanggal pemasangan: 6/08/2026 Jam pemasangan : pagi / siang Info Tambahan : Hubungi pelanggan dulu sebelum ke lokasi. terima kasih|40010577|MYDITA"/>
    <n v="2026"/>
    <n v="8"/>
    <n v="7"/>
    <d v="2026-08-07T00:00:00"/>
    <n v="0.66666666666424135"/>
    <x v="1"/>
  </r>
  <r>
    <n v="2857"/>
    <n v="1002520618"/>
    <n v="3"/>
    <x v="4"/>
    <n v="4"/>
    <s v="SEMARANG"/>
    <s v="KENDAL"/>
    <s v="KDL"/>
    <s v="REG"/>
    <s v="AO"/>
    <x v="0"/>
    <s v="1P INET"/>
    <s v="Completed (PS)"/>
    <s v="RBS-Regional 3"/>
    <d v="2026-08-11T15:59:56"/>
    <d v="2026-08-12T14:51:15"/>
    <n v="69363588"/>
    <m/>
    <n v="146457106366"/>
    <s v="SPBU 44.513.06 CANGKRING"/>
    <s v="ODP-KDL-FM/004 FM/D02/004.01"/>
    <s v="WO061519723"/>
    <m/>
    <m/>
    <m/>
    <n v="110.222165"/>
    <n v="-6.9445139999999999"/>
    <s v="|MN02184|MYIA-064206997959/POI/ALI ENDRA /08156518952/spbu4451306@gmail.com"/>
    <s v="MYIB_ASSISTANT"/>
    <m/>
    <m/>
    <m/>
    <m/>
    <m/>
    <m/>
    <m/>
    <m/>
    <s v="Management Janji"/>
    <s v="2026-08-12 13:00:00 | Nama : BP ALI ENDRA  No Hp : 08156518952 No Alt : 081228605200 Tgl Pemasangan : 12 Agustus 2026 Interval : PAGI  Note : Hubungi pelanggan terlebih dahulu"/>
    <s v="FCC"/>
    <d v="2026-11-08T16:09:49"/>
    <d v="2026-08-12T13:00:00"/>
    <m/>
    <s v="PS"/>
    <s v="KDL"/>
    <s v="NO ADDON"/>
    <n v="20260812"/>
    <s v="Completed"/>
    <s v="HSI Bisnis Promo HUT Telkom PSB 70% - 100 Mbps"/>
    <s v="INDIBIZ"/>
    <m/>
    <m/>
    <d v="2026-08-12T13:00:00"/>
    <s v="2026-08-12 13:00:00 | Nama : BP ALI ENDRA  No Hp : 08156518952 No Alt : 081228605200 Tgl Pemasangan : 12 Agustus 2026 Interval : PAGI  Note : Hubungi pelanggan terlebih dahulu"/>
    <n v="2026"/>
    <n v="8"/>
    <n v="12"/>
    <d v="2026-08-12T00:00:00"/>
    <n v="-0.54166666666424135"/>
    <x v="1"/>
  </r>
  <r>
    <n v="2858"/>
    <n v="1002528426"/>
    <n v="3"/>
    <x v="6"/>
    <n v="5"/>
    <s v="PASURUAN"/>
    <s v="PASURUAN"/>
    <s v="GDW"/>
    <s v="REG"/>
    <s v="AO"/>
    <x v="0"/>
    <m/>
    <s v="Completed (PS)"/>
    <s v="RBS-Regional 3"/>
    <d v="2026-08-15T14:11:34"/>
    <d v="2026-08-16T19:12:13"/>
    <n v="69366969"/>
    <m/>
    <n v="152731203854"/>
    <s v="HAFANA CAFE N CAR WASH"/>
    <s v="ODP-GDW-FT/14"/>
    <s v="WO061878773"/>
    <m/>
    <m/>
    <m/>
    <n v="112.8989796"/>
    <n v="-7.7187235000000003"/>
    <s v="|MN00833|/HAFANA CAFE  N CAR WASH/WINBACK 2.0 HSI B2B (1:2) 50MBPS 320RB PSB DISC 70%//islamyainiyah@gmail.com/ISLAMY AINIYA FITRI/81236685434"/>
    <s v="Sales Force DBS"/>
    <m/>
    <m/>
    <m/>
    <m/>
    <m/>
    <m/>
    <m/>
    <m/>
    <s v="Management Janji"/>
    <s v="2026-08-17 13:00:00|Tanggal pemasangan: 17/08/2026 Jam pemasangan : pagi / siang Info Tambahan : Hubungi pelanggan dulu sebelum ke lokasi terima kasih.|40921089|MYDITA"/>
    <s v="FCC"/>
    <s v="15-08-2026 14:25:27"/>
    <d v="2026-08-17T13:00:00"/>
    <m/>
    <s v="PS"/>
    <s v="GDW"/>
    <s v="NO ADDON"/>
    <n v="20260816"/>
    <s v="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17T13:00:00"/>
    <s v="2026-08-17 13:00:00|Tanggal pemasangan: 17/08/2026 Jam pemasangan : pagi / siang Info Tambahan : Hubungi pelanggan dulu sebelum ke lokasi terima kasih.|40921089|MYDITA"/>
    <n v="2026"/>
    <n v="8"/>
    <n v="16"/>
    <d v="2026-08-16T00:00:00"/>
    <n v="-1.5416666666642413"/>
    <x v="1"/>
  </r>
  <r>
    <n v="2859"/>
    <n v="1002523266"/>
    <n v="3"/>
    <x v="3"/>
    <n v="5"/>
    <s v="SBY UTARA"/>
    <s v="GRESIK"/>
    <s v="SDY"/>
    <s v="REG"/>
    <s v="AO"/>
    <x v="0"/>
    <m/>
    <s v="Completed (PS)"/>
    <s v="RBS-Regional 3"/>
    <d v="2026-08-13T08:11:51"/>
    <d v="2026-08-14T10:54:18"/>
    <n v="69364688"/>
    <m/>
    <n v="152451212018"/>
    <s v="WD KOPI"/>
    <s v="ODP-SDY-FA/78"/>
    <s v="WO061641600"/>
    <m/>
    <m/>
    <m/>
    <n v="112.4532281"/>
    <n v="-6.8895689999999998"/>
    <s v="|MN00882|/WD KOPI/NANANG MAHMUDI/081325695041/Wardokopi@gmail.com/HSI Bisnis Promo HUT Telkom (1:1) 50 Mbps (Rp 355.000) PSB Rp 150.000/"/>
    <s v="Sales Force DBS"/>
    <m/>
    <m/>
    <m/>
    <m/>
    <m/>
    <m/>
    <m/>
    <m/>
    <s v="Management Janji"/>
    <s v="2026-08-14 08:00:00|Jam Pemasangan : 08:00 - 12.00 Tanggal Pemasangan : 14/08/2026 Info Tambahan : Hubungi pelanggan sebelum datang ke lokasi |40981184|MYDITA"/>
    <s v="FCC"/>
    <s v="13-08-2026 08:25:29"/>
    <d v="2026-08-14T08:00:00"/>
    <s v="Kendala Pelanggan"/>
    <s v="PS"/>
    <s v="SDY"/>
    <s v="NO ADDON"/>
    <n v="20260814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4T08:00:00"/>
    <s v="2026-08-14 08:00:00|Jam Pemasangan : 08:00 - 12.00 Tanggal Pemasangan : 14/08/2026 Info Tambahan : Hubungi pelanggan sebelum datang ke lokasi |40981184|MYDITA"/>
    <n v="2026"/>
    <n v="8"/>
    <n v="14"/>
    <d v="2026-08-14T00:00:00"/>
    <n v="-0.33333333333575865"/>
    <x v="1"/>
  </r>
  <r>
    <n v="2860"/>
    <n v="1002532600"/>
    <n v="3"/>
    <x v="6"/>
    <n v="5"/>
    <s v="JEMBER"/>
    <s v="BONDOWOSO"/>
    <s v="BOW"/>
    <s v="REG"/>
    <s v="AO"/>
    <x v="0"/>
    <s v="1P INET"/>
    <s v="8 | OSS - PONR"/>
    <s v="RBS-Regional 3"/>
    <d v="2026-08-18T10:46:56"/>
    <d v="2026-08-18T18:41:31"/>
    <n v="69368727"/>
    <m/>
    <n v="152507224349"/>
    <s v="MEUBEL D2"/>
    <s v="ODP-BOW-FAC/10 FAC/D03/10.01"/>
    <s v="WO061986598"/>
    <m/>
    <m/>
    <m/>
    <n v="113.816607"/>
    <n v="-7.9729720000000004"/>
    <s v="|MN02617|MYIA-062626640548/POI/AHMAD FARIKI/085230598234/muhammadmusleh972@gmail.com"/>
    <s v="MYIB_ASSISTANT"/>
    <m/>
    <m/>
    <m/>
    <m/>
    <m/>
    <m/>
    <m/>
    <m/>
    <s v="Management Janji"/>
    <s v="2026-08-19 08:00:00 | Nama PIC : bapak ahmad No HP : 085230598234 No Alternatif :  M Janji : 19/07/2026 Jam Pasang : Pagi NoteÃ‚Â :  Hubungi terlebih dahulu sebelum ke lokasi "/>
    <s v="FCC"/>
    <s v="18-08-2026 10:55:00"/>
    <d v="2026-08-19T08:00:00"/>
    <m/>
    <s v="ACT_COM"/>
    <s v="BOW"/>
    <s v="NO ADDON"/>
    <m/>
    <s v="PONR"/>
    <s v="HSI Bisnis Promo HUT Telkom PSB 70% - 50 Mbps"/>
    <s v="INDIBIZ"/>
    <m/>
    <m/>
    <d v="2026-08-19T08:00:00"/>
    <s v="2026-08-19 08:00:00 | Nama PIC : bapak ahmad No HP : 085230598234 No Alternatif :  M Janji : 19/07/2026 Jam Pasang : Pagi NoteÃ‚Â :  Hubungi terlebih dahulu sebelum ke lokasi "/>
    <m/>
    <m/>
    <m/>
    <e v="#NUM!"/>
    <e v="#NUM!"/>
    <x v="0"/>
  </r>
  <r>
    <n v="2861"/>
    <n v="1002530670"/>
    <n v="3"/>
    <x v="3"/>
    <n v="5"/>
    <s v="SBY UTARA"/>
    <s v="GRESIK"/>
    <s v="CRM"/>
    <s v="REG"/>
    <s v="AO"/>
    <x v="0"/>
    <s v="1P INET"/>
    <s v="MIA - INVALID SURVEY"/>
    <s v="RBS-Regional 3"/>
    <d v="2026-08-17T11:26:56"/>
    <d v="2026-08-17T18:12:43"/>
    <n v="69367949"/>
    <m/>
    <n v="152446246214"/>
    <s v="PT EVA CIPTA MAKMUR JAYA"/>
    <s v="ODP-CRM-FV/26 FV/D03/26.01"/>
    <s v="WO061919986"/>
    <m/>
    <m/>
    <m/>
    <n v="112.60109919999999"/>
    <n v="-7.2480298999999997"/>
    <s v="|MN00086|MYIA-000624131996/POI/ROKMA SUTAMININGSIH /0895807772538/evaciptamj@gmail.com"/>
    <s v="MYIB_ASSISTANT"/>
    <m/>
    <m/>
    <m/>
    <m/>
    <m/>
    <m/>
    <m/>
    <m/>
    <s v="Management Janji"/>
    <s v="2026-08-18 08:00:00 | telp :0895807772538 alt : Tanggal pemasangan :18/08/2026 Jam pemasangan : pagi/siang Info Tambahan : Hubungi pelanggan dulu sebelum ke lokasi terima kasih."/>
    <s v="FCC"/>
    <s v="17-08-2026 11:40:22"/>
    <d v="2026-08-18T08:00:00"/>
    <m/>
    <s v="SURVEY_NEW_MANJA"/>
    <s v="CRM"/>
    <s v="NO ADDON"/>
    <m/>
    <s v="MIE - INVALID SURVEY - Pelanggan RNA"/>
    <s v="HSI Bisnis Promo HUT Telkom PSB 70% - 75 Mbps"/>
    <s v="INDIBIZ"/>
    <m/>
    <m/>
    <d v="2026-08-18T08:00:00"/>
    <s v="2026-08-18 08:00:00 | telp :0895807772538 alt : Tanggal pemasangan :18/08/2026 Jam pemasangan : pagi/siang Info Tambahan : Hubungi pelanggan dulu sebelum ke lokasi terima kasih."/>
    <m/>
    <m/>
    <m/>
    <e v="#NUM!"/>
    <e v="#NUM!"/>
    <x v="0"/>
  </r>
  <r>
    <n v="2862"/>
    <n v="1002533008"/>
    <n v="3"/>
    <x v="1"/>
    <n v="5"/>
    <s v="KEDIRI"/>
    <s v="KEDIRI"/>
    <s v="MJT"/>
    <s v="REG"/>
    <s v="AO"/>
    <x v="0"/>
    <s v="1P INET"/>
    <s v="Completed (PS)"/>
    <s v="RBS-Regional 3"/>
    <d v="2026-08-18T12:47:56"/>
    <d v="2026-08-18T19:15:11"/>
    <n v="69368898"/>
    <m/>
    <n v="152640225908"/>
    <s v="BENGKEL RIFKY"/>
    <s v="ODP-MJT-FH/14 FH/D04/14.01"/>
    <s v="WO062002901"/>
    <m/>
    <m/>
    <m/>
    <n v="111.999635"/>
    <n v="-7.8379969999999997"/>
    <s v="|MC20202|MYIA-097003530648/POI/DEDY DWI SUHENDRO/085856583130/rifkymotor65@gmail.com"/>
    <s v="MYIB_ASSISTANT"/>
    <m/>
    <m/>
    <m/>
    <m/>
    <m/>
    <m/>
    <m/>
    <m/>
    <s v="Management Janji"/>
    <s v="2026-08-19 13:00:00 | Waktu pemasangan : 17 agustus 2026 Jam pemasangan : 08.00 - 12.00 Info Tambahan : Hubungi pelanggan dulu sebelum ke lokasi terimakasih "/>
    <s v="FCC"/>
    <s v="18-08-2026 12:54:52"/>
    <d v="2026-08-19T13:00:00"/>
    <m/>
    <s v="PS"/>
    <s v="MJT"/>
    <s v="NO ADDON"/>
    <n v="20260818"/>
    <s v="Completed"/>
    <s v="HSI Bisnis Promo HUT Telkom PSB 70% - 75 Mbps"/>
    <s v="INDIBIZ"/>
    <m/>
    <m/>
    <d v="2026-08-19T13:00:00"/>
    <s v="2026-08-19 13:00:00 | Waktu pemasangan : 17 agustus 2026 Jam pemasangan : 08.00 - 12.00 Info Tambahan : Hubungi pelanggan dulu sebelum ke lokasi terimakasih "/>
    <n v="2026"/>
    <n v="8"/>
    <n v="18"/>
    <d v="2026-08-18T00:00:00"/>
    <n v="-1.5416666666642413"/>
    <x v="1"/>
  </r>
  <r>
    <n v="2863"/>
    <n v="1002512802"/>
    <n v="3"/>
    <x v="2"/>
    <n v="4"/>
    <s v="YOGYAKARTA"/>
    <s v="BANTUL"/>
    <s v="BTL"/>
    <s v="REG"/>
    <s v="AO"/>
    <x v="0"/>
    <m/>
    <s v="FCC - HD1A - PROGRESS"/>
    <s v="RBS-Regional 3"/>
    <d v="2026-08-06T15:03:24"/>
    <d v="2026-08-06T15:05:15"/>
    <n v="69360106"/>
    <m/>
    <n v="146129128500"/>
    <s v="Jaringan Multimedia Indonesia"/>
    <m/>
    <m/>
    <m/>
    <m/>
    <m/>
    <n v="110.388051797317"/>
    <n v="-7.9642490331298097"/>
    <s v="AMRBS/403103/ANISA DWIARYANI/R3/YOGYAKARTA/PSB HSI BISNIS 1S 50 MBPS PROMO HUT TELKOM 1:2/Tri Johan Firdiyanto/081229749275/081804098210/johanfirdi@gmail.com"/>
    <s v="Amex"/>
    <m/>
    <m/>
    <m/>
    <m/>
    <m/>
    <m/>
    <m/>
    <m/>
    <m/>
    <m/>
    <m/>
    <d v="2026-06-08T15:25:44"/>
    <m/>
    <m/>
    <s v="FCC"/>
    <s v="BTL"/>
    <s v="NO ADDON"/>
    <m/>
    <s v="MYDITA RBS - HD1A - PROGRESS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</r>
  <r>
    <n v="2864"/>
    <n v="1002513483"/>
    <n v="3"/>
    <x v="1"/>
    <n v="5"/>
    <s v="KEDIRI"/>
    <s v="KEDIRI"/>
    <s v="KDI"/>
    <s v="REG"/>
    <s v="AO"/>
    <x v="0"/>
    <s v="1P INET"/>
    <s v="Completed (PS)"/>
    <s v="RBS-Regional 3"/>
    <d v="2026-08-06T19:25:58"/>
    <d v="2026-08-08T18:12:06"/>
    <n v="69360341"/>
    <m/>
    <n v="152610241470"/>
    <s v="RUMAH SUNAT PANDAWA"/>
    <s v="ODP-KDI-FH/17 FH/D02/17.01"/>
    <s v="WO061117540"/>
    <m/>
    <m/>
    <m/>
    <n v="112.0012292"/>
    <n v="-7.8589176999999903"/>
    <s v="|MC20057|MYIA-006832475703/POI/Heni Nurhayati/085353176385/rumahlukapandawa@gmail.com"/>
    <s v="MYIB_ASSISTANT"/>
    <m/>
    <m/>
    <m/>
    <m/>
    <m/>
    <m/>
    <m/>
    <m/>
    <s v="Management Janji"/>
    <s v="2026-08-08 08:00:00 | Tanggal pemasangan: 07/08/2026 Jam pemasangan : pagi/siang Info Tambahan : Hubungi pelanggan dulu sebelum ke lokasi. terima kasih"/>
    <s v="FCC"/>
    <d v="2026-06-08T19:39:50"/>
    <d v="2026-08-08T08:00:00"/>
    <m/>
    <s v="PS"/>
    <s v="KDI"/>
    <s v="NO ADDON"/>
    <n v="20260808"/>
    <s v="Completed"/>
    <s v="HSI Bisnis Promo HUT Telkom PSB 70% - 300 Mbps"/>
    <s v="INDIBIZ"/>
    <m/>
    <m/>
    <d v="2026-08-08T08:00:00"/>
    <s v="2026-08-08 08:00:00 | Tanggal pemasangan: 07/08/2026 Jam pemasangan : pagi/siang Info Tambahan : Hubungi pelanggan dulu sebelum ke lokasi. terima kasih"/>
    <n v="2026"/>
    <n v="8"/>
    <n v="8"/>
    <d v="2026-08-08T00:00:00"/>
    <n v="-0.33333333333575865"/>
    <x v="1"/>
  </r>
  <r>
    <n v="2865"/>
    <n v="1002525149"/>
    <n v="3"/>
    <x v="4"/>
    <n v="4"/>
    <s v="SEMARANG"/>
    <s v="KENDAL"/>
    <s v="WLR"/>
    <s v="REG"/>
    <s v="AO"/>
    <x v="0"/>
    <s v="1P INET"/>
    <s v="Completed (PS)"/>
    <s v="RBS-Regional 3"/>
    <d v="2026-08-13T17:43:56"/>
    <d v="2026-08-15T11:17:23"/>
    <n v="69365499"/>
    <m/>
    <n v="143407106660"/>
    <s v="SMP NEGERI 1 GRINGSING ( LAB. KOMPUTER )"/>
    <s v="ODP-WLR-FF/172 FF/D10/172.01"/>
    <s v="WO061698273"/>
    <m/>
    <m/>
    <m/>
    <n v="110.039703"/>
    <n v="-6.9718260000000001"/>
    <s v="|MN02184|MYIA-084074533111/POI/TEGUH RIYANTO /089610116574/smpnegeri1gringsing@gmail.com"/>
    <s v="MYIB_ASSISTANT"/>
    <m/>
    <m/>
    <m/>
    <m/>
    <m/>
    <m/>
    <m/>
    <m/>
    <s v="Management Janji"/>
    <s v="2026-08-14 15:00:00 | Nama PIC : TEGUH RIYANTO No HP : 089610116574 Alt :  M Janji : 14/08/2026 Jam Pasang : 08.00  - 13:00  NoteÃ‚Â :  hubungi terlebih dahulu sebelum ke lokasi, terima kasih."/>
    <s v="FCC"/>
    <s v="13-08-2026 17:55:20"/>
    <d v="2026-08-14T15:00:00"/>
    <s v="Kendala Pelanggan"/>
    <s v="PS"/>
    <s v="WLR"/>
    <s v="NO ADDON"/>
    <n v="20260815"/>
    <s v="Completed"/>
    <s v="HSI Bisnis Basic Promo HUT Telkom PSB 70% - 300 Mbps"/>
    <s v="INDIBIZ"/>
    <m/>
    <m/>
    <d v="2026-08-14T15:00:00"/>
    <s v="2026-08-14 15:00:00 | Nama PIC : TEGUH RIYANTO No HP : 089610116574 Alt :  M Janji : 14/08/2026 Jam Pasang : 08.00  - 13:00  NoteÃ‚Â :  hubungi terlebih dahulu sebelum ke lokasi, terima kasih."/>
    <n v="2026"/>
    <n v="8"/>
    <n v="15"/>
    <d v="2026-08-15T00:00:00"/>
    <n v="0.375"/>
    <x v="1"/>
  </r>
  <r>
    <n v="2866"/>
    <n v="1002511810"/>
    <n v="3"/>
    <x v="6"/>
    <n v="5"/>
    <s v="SIDOARJO"/>
    <s v="INNER - JATIM TIMUR"/>
    <s v="SDA"/>
    <s v="REG"/>
    <s v="AO"/>
    <x v="0"/>
    <s v="1P INET"/>
    <s v="98 | OSS - CANCEL COMPLETE"/>
    <s v="RBS-Regional 3"/>
    <d v="2026-08-06T10:31:56"/>
    <d v="2026-08-10T10:43:05"/>
    <n v="69359750"/>
    <m/>
    <n v="152316231935"/>
    <s v="INTAN EXPRESS LAUNDRY"/>
    <s v="ODP-SDA-FGV/41 FGV/D05/41.01"/>
    <s v="WO061052324"/>
    <m/>
    <m/>
    <m/>
    <n v="112.696488"/>
    <n v="-7.474386"/>
    <s v="|MN02734|MYIA-096922251319/POI/JAROHWATI/085196679377/nmii02051@givmail.com"/>
    <s v="MYIB_ASSISTANT"/>
    <m/>
    <m/>
    <m/>
    <m/>
    <m/>
    <m/>
    <m/>
    <m/>
    <s v="Management Janji"/>
    <s v="2026-08-07 08:00:00 | Tanggal pemasangan: 6/08/2026 Jam pemasangan : pagi / siang Info Tambahan : Hubungi pelanggan dulu sebelum ke lokasi. terima kasih"/>
    <s v="FCC"/>
    <d v="2026-06-08T10:39:54"/>
    <d v="2026-08-07T08:00:00"/>
    <s v="Kendala Pelanggan"/>
    <s v="CANCEL"/>
    <s v="SDA"/>
    <s v="NO ADDON"/>
    <m/>
    <s v="Cancel Completed"/>
    <s v="HSI Bisnis Promo HUT Telkom PSB 70% - 50 Mbps"/>
    <s v="INDIBIZ"/>
    <m/>
    <m/>
    <d v="2026-08-07T08:00:00"/>
    <s v="2026-08-07 08:00:00 | Tanggal pemasangan: 6/08/2026 Jam pemasangan : pagi / siang Info Tambahan : Hubungi pelanggan dulu sebelum ke lokasi. terima kasih"/>
    <m/>
    <m/>
    <m/>
    <e v="#NUM!"/>
    <e v="#NUM!"/>
    <x v="0"/>
  </r>
  <r>
    <n v="2867"/>
    <n v="1002533673"/>
    <n v="3"/>
    <x v="3"/>
    <n v="5"/>
    <s v="MADURA"/>
    <s v="PAMEKASAN"/>
    <s v="PME"/>
    <s v="REG"/>
    <s v="AO"/>
    <x v="0"/>
    <m/>
    <s v="QC MIA - INVALID QUALITY CONTROL MIA"/>
    <s v="RBS-Regional 3"/>
    <d v="2026-08-18T15:00:12"/>
    <d v="2026-08-18T15:54:41"/>
    <n v="69369206"/>
    <m/>
    <n v="152426928324"/>
    <s v="CV TIGA SAUDARA"/>
    <s v="ODP-PME-FBP/50"/>
    <m/>
    <m/>
    <m/>
    <m/>
    <n v="113.56073619999999"/>
    <n v="-7.1241570999999997"/>
    <s v="|MN00558|/CV TIGA SAUDARA/085933769288/k55526867@gmail.com/HSI Bisnis Promo HUT Telkom (1:1) 150 Mbps (Rp 620.000) PSB Rp 150.000/Anam/-7,1241571, 113,5607362"/>
    <s v="Sales Force DBS"/>
    <m/>
    <m/>
    <m/>
    <m/>
    <m/>
    <m/>
    <m/>
    <m/>
    <m/>
    <m/>
    <m/>
    <s v="18-08-2026 15:10:19"/>
    <m/>
    <m/>
    <s v="QC1"/>
    <s v="PME"/>
    <s v="NO ADDON"/>
    <m/>
    <s v="QC MIA - INVALID QUALITY CONTROL MIA - Foto Lokasi Instalasi Tidak Valid - mohon upload lokasi tidak editan 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m/>
    <m/>
    <m/>
    <m/>
    <m/>
    <e v="#NUM!"/>
    <e v="#NUM!"/>
    <x v="0"/>
  </r>
  <r>
    <n v="2868"/>
    <n v="1002520546"/>
    <n v="3"/>
    <x v="6"/>
    <n v="5"/>
    <s v="SIDOARJO"/>
    <s v="PASURUAN"/>
    <s v="GEM"/>
    <s v="REG"/>
    <s v="AO"/>
    <x v="0"/>
    <m/>
    <s v="Completed (PS)"/>
    <s v="RBS-Regional 3"/>
    <d v="2026-08-11T15:43:26"/>
    <d v="2026-08-11T20:29:54"/>
    <n v="69363558"/>
    <m/>
    <n v="152743216447"/>
    <s v="PT BINTANGKENCANA SUMBERJAYA"/>
    <s v="ODP-GEM-FK/01"/>
    <s v="WO061524243"/>
    <m/>
    <m/>
    <m/>
    <n v="112.655017850666"/>
    <n v="-7.5483493867803197"/>
    <s v="|MC30223|/HERMANTO AGUS BUDIONO/81216614133/mysunoto95@gmail.com"/>
    <s v="Sales Force DBS"/>
    <m/>
    <m/>
    <m/>
    <m/>
    <m/>
    <m/>
    <m/>
    <m/>
    <s v="Management Janji"/>
    <s v="2026-08-12 13:00:00|Nama PIC:  bp hermanto No HP: 081216614133 Alt: Tanggal: 12/8/2026 Jam Pasang: Siang Note: Hubungi sebelum ke lokasi, terimakasih.|40931149|MYDITA"/>
    <s v="FCC"/>
    <d v="2026-11-08T15:55:14"/>
    <d v="2026-08-12T13:00:00"/>
    <m/>
    <s v="PS"/>
    <s v="GEM"/>
    <s v="NETMONK"/>
    <n v="20260811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12T13:00:00"/>
    <s v="2026-08-12 13:00:00|Nama PIC:  bp hermanto No HP: 081216614133 Alt: Tanggal: 12/8/2026 Jam Pasang: Siang Note: Hubungi sebelum ke lokasi, terimakasih.|40931149|MYDITA"/>
    <n v="2026"/>
    <n v="8"/>
    <n v="11"/>
    <d v="2026-08-11T00:00:00"/>
    <n v="-1.5416666666642413"/>
    <x v="1"/>
  </r>
  <r>
    <n v="2869"/>
    <n v="1002524032"/>
    <n v="3"/>
    <x v="4"/>
    <n v="4"/>
    <s v="PEKALONGAN"/>
    <s v="BATANG"/>
    <s v="SBA"/>
    <s v="REG"/>
    <s v="AO"/>
    <x v="0"/>
    <s v="1P INET"/>
    <s v="Completed (PS)"/>
    <s v="RBS-Regional 3"/>
    <d v="2026-08-13T11:58:57"/>
    <d v="2026-08-14T14:41:43"/>
    <n v="69365029"/>
    <m/>
    <n v="142200200894"/>
    <s v="SPBU 44-51201"/>
    <s v="ODP-SBA-FD/020 FD/D03/020.01"/>
    <s v="WO061657496"/>
    <m/>
    <m/>
    <m/>
    <n v="109.9178"/>
    <n v="-6.9767999999999999"/>
    <s v="|MC50009|MYIA-012349183725/POI/Abdul sukur/082326860369/spbu_4451201@yahoo.co.id"/>
    <s v="MYIB_ASSISTANT"/>
    <m/>
    <m/>
    <m/>
    <m/>
    <m/>
    <m/>
    <m/>
    <m/>
    <s v="Management Janji"/>
    <s v="2026-08-14 08:00:00 | Nama PIC : Fauzi No HP : 082326860369 Alt : 085642845006 M Janji : 14/08/2026 Jam Pasang : 08.00  - 13:00  NoteÃ‚Â :  hubungi terlebih dahulu sebelum ke lokasi, terima kasih."/>
    <s v="FCC"/>
    <s v="13-08-2026 12:09:47"/>
    <d v="2026-08-14T08:00:00"/>
    <m/>
    <s v="PS"/>
    <s v="SBA"/>
    <s v="NO ADDON"/>
    <n v="20260814"/>
    <s v="Completed"/>
    <s v="HSI Bisnis Promo HUT Telkom PSB 70% - 150 Mbps"/>
    <s v="INDIBIZ"/>
    <m/>
    <m/>
    <d v="2026-08-14T08:00:00"/>
    <s v="2026-08-14 08:00:00 | Nama PIC : Fauzi No HP : 082326860369 Alt : 085642845006 M Janji : 14/08/2026 Jam Pasang : 08.00  - 13:00  NoteÃ‚Â :  hubungi terlebih dahulu sebelum ke lokasi, terima kasih."/>
    <n v="2026"/>
    <n v="8"/>
    <n v="14"/>
    <d v="2026-08-14T00:00:00"/>
    <n v="-0.33333333333575865"/>
    <x v="1"/>
  </r>
  <r>
    <n v="2870"/>
    <n v="1002526134"/>
    <n v="3"/>
    <x v="4"/>
    <n v="4"/>
    <s v="PEKALONGAN"/>
    <s v="BREBES"/>
    <s v="BMU"/>
    <s v="REG"/>
    <s v="AO"/>
    <x v="0"/>
    <s v="1P INET"/>
    <s v="98 | OSS - CANCEL COMPLETE"/>
    <s v="RBS-Regional 3"/>
    <d v="2026-08-14T11:22:58"/>
    <d v="2026-08-18T10:09:49"/>
    <n v="69365917"/>
    <m/>
    <n v="146281108196"/>
    <s v="GVS (gz vape shop)"/>
    <s v="ODP-BMU-FH/023 FH/D03/023.01"/>
    <s v="WO061733616"/>
    <m/>
    <m/>
    <m/>
    <n v="109.021051880703"/>
    <n v="-7.2777503923218001"/>
    <s v="|MB00450|MYIA-054014397005/POI/Koko tryandicka arifin/082324697554/lexsagiozanka@gmail.com"/>
    <s v="MYIB_ASSISTANT"/>
    <m/>
    <m/>
    <m/>
    <m/>
    <m/>
    <m/>
    <m/>
    <m/>
    <s v="Management Janji"/>
    <s v="2026-08-15 08:00:00 | Waktu pemasangan : 15 agustus 2026 Jam pemasangan : 08.00 - 12.00 Info Tambahan : Hubungi pelanggan dulu sebelum ke lokasi terimakasih "/>
    <s v="FCC"/>
    <s v="14-08-2026 11:39:52"/>
    <d v="2026-08-15T08:00:00"/>
    <s v="Kendala Pelanggan"/>
    <s v="CANCEL"/>
    <s v="BMU"/>
    <s v="NO ADDON"/>
    <m/>
    <s v="Cancel Completed"/>
    <s v="HSI Bisnis Promo HUT Telkom PSB 70% - 200 Mbps"/>
    <s v="INDIBIZ"/>
    <m/>
    <m/>
    <d v="2026-08-15T08:00:00"/>
    <s v="2026-08-15 08:00:00 | Waktu pemasangan : 15 agustus 2026 Jam pemasangan : 08.00 - 12.00 Info Tambahan : Hubungi pelanggan dulu sebelum ke lokasi terimakasih "/>
    <m/>
    <m/>
    <m/>
    <e v="#NUM!"/>
    <e v="#NUM!"/>
    <x v="0"/>
  </r>
  <r>
    <n v="2871"/>
    <n v="1002507032"/>
    <n v="3"/>
    <x v="5"/>
    <n v="5"/>
    <s v="SINGARJA"/>
    <s v="SINGARAJA"/>
    <s v="SGR"/>
    <s v="REG"/>
    <s v="AO"/>
    <x v="0"/>
    <m/>
    <s v="Completed (PS)"/>
    <s v="RBS-Regional 3"/>
    <d v="2026-08-04T09:38:24"/>
    <d v="2026-08-05T08:59:19"/>
    <n v="69356861"/>
    <m/>
    <n v="172424836800"/>
    <s v="PT. Semua karena Anugerah (PG Singaraja)"/>
    <s v="ODP-SGR-FDD/13"/>
    <s v="WO060858802"/>
    <m/>
    <m/>
    <m/>
    <n v="115.08346"/>
    <n v="-8.1129820000000006"/>
    <s v="|MN02545|/CP I KOMANG MARIADA/081805682197-085161735371/it.support@planetgadget.store"/>
    <s v="Sales Force DBS"/>
    <m/>
    <m/>
    <m/>
    <m/>
    <m/>
    <m/>
    <m/>
    <m/>
    <s v="Management Janji"/>
    <s v="2026-08-03 08:00:00|M Janji : 3 agustus 2026  jam Pasang : pagi   Note : hubungi pelanggan jika ingin kelokasi|MU1366|MYDITA"/>
    <s v="FCC"/>
    <d v="2026-04-08T09:40:48"/>
    <m/>
    <m/>
    <s v="PS"/>
    <s v="SGR"/>
    <s v="NO ADDON"/>
    <n v="20260805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4T07:00:00"/>
    <s v="2026-08-03 08:00:00|M Janji : 3 agustus 2026  jam Pasang : pagi   Note : hubungi pelanggan jika ingin kelokasi|MU1366|MYDITA"/>
    <n v="2026"/>
    <n v="8"/>
    <n v="5"/>
    <d v="2026-08-05T00:00:00"/>
    <n v="0.70833333333575865"/>
    <x v="1"/>
  </r>
  <r>
    <n v="2872"/>
    <n v="1002519214"/>
    <n v="3"/>
    <x v="6"/>
    <n v="5"/>
    <s v="SIDOARJO"/>
    <s v="MOJOKERTO"/>
    <s v="MIP"/>
    <s v="REG"/>
    <s v="AO"/>
    <x v="0"/>
    <m/>
    <s v="102 | FOLLOW UP COMPLETED"/>
    <s v="RBS-Regional 3"/>
    <d v="2026-08-11T10:16:33"/>
    <d v="2026-08-13T19:25:25"/>
    <n v="69363026"/>
    <m/>
    <n v="152313204583"/>
    <s v="POOL &amp; GIRAS AIRLANGGA"/>
    <s v="ODP-MIP-FD/29"/>
    <s v="WO061482859"/>
    <m/>
    <m/>
    <m/>
    <n v="112.40144340000001"/>
    <n v="-7.4001615999999997"/>
    <s v="|MC30217|/DINE ALFIAN/83877304448/Dinealfian05@gmail.com"/>
    <s v="Sales Force DBS"/>
    <m/>
    <m/>
    <m/>
    <m/>
    <m/>
    <m/>
    <m/>
    <m/>
    <s v="Management Janji"/>
    <s v="2026-08-12 08:00:00|Nama : BP DINE ALFIAN  No Hp : 083877304448 No Alt :  Tgl Pemasangan : 12 Agustus 2026 Interval : PAGI  Note : Hubungi pelanggan terlebih dahulu|40971402|MYDITA"/>
    <s v="FCC"/>
    <d v="2026-11-08T10:39:50"/>
    <d v="2026-08-12T08:00:00"/>
    <s v="Kendala Pelanggan"/>
    <s v="REVOKE"/>
    <s v="MIP"/>
    <s v="NO ADDON"/>
    <m/>
    <s v="Follow Up Revoke Completed, New Order ID : SC1002525259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2T08:00:00"/>
    <s v="2026-08-12 08:00:00|Nama : BP DINE ALFIAN  No Hp : 083877304448 No Alt :  Tgl Pemasangan : 12 Agustus 2026 Interval : PAGI  Note : Hubungi pelanggan terlebih dahulu|40971402|MYDITA"/>
    <m/>
    <m/>
    <m/>
    <e v="#NUM!"/>
    <e v="#NUM!"/>
    <x v="0"/>
  </r>
  <r>
    <n v="2873"/>
    <n v="1002506402"/>
    <n v="3"/>
    <x v="5"/>
    <n v="5"/>
    <s v="SINGARJA"/>
    <s v="GIANYAR"/>
    <s v="GIN"/>
    <s v="REG"/>
    <s v="AO"/>
    <x v="0"/>
    <m/>
    <s v="Completed (PS)"/>
    <s v="RBS-Regional 3"/>
    <d v="2026-08-03T15:33:00"/>
    <d v="2026-08-04T20:43:59"/>
    <n v="69357708"/>
    <m/>
    <n v="172407213020"/>
    <s v="SD NEGERI 3 BLAHBATUH"/>
    <s v="ODP-GIN-FP/121"/>
    <s v="WO060821222"/>
    <m/>
    <m/>
    <m/>
    <n v="115.29449750000001"/>
    <n v="-8.5681677999999994"/>
    <s v="|MN02658|/PIC NI MADE ARI SAPUTRI/087854900801/sdnegeri3blahbatuh@gmail.com"/>
    <s v="Sales Force DBS"/>
    <m/>
    <m/>
    <m/>
    <m/>
    <m/>
    <m/>
    <m/>
    <m/>
    <s v="Management Janji"/>
    <s v="2026-08-05 08:00:00|M Janji : 05/08/2026 Jam Pasang : 08:00  NoteÃ‚Â :  hubungi terlebih dahulu sebelum ke lokasi, terima kasih.|40961370|MYDITA"/>
    <s v="FCC"/>
    <d v="2026-03-08T15:39:47"/>
    <d v="2026-08-05T08:00:00"/>
    <m/>
    <s v="PS"/>
    <s v="GIN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8:00:00"/>
    <s v="2026-08-05 08:00:00|M Janji : 05/08/2026 Jam Pasang : 08:00  NoteÃ‚Â :  hubungi terlebih dahulu sebelum ke lokasi, terima kasih.|40961370|MYDITA"/>
    <n v="2026"/>
    <n v="8"/>
    <n v="4"/>
    <d v="2026-08-04T00:00:00"/>
    <n v="-1.3333333333357587"/>
    <x v="1"/>
  </r>
  <r>
    <n v="2874"/>
    <n v="1002518018"/>
    <n v="3"/>
    <x v="4"/>
    <n v="4"/>
    <s v="PEKALONGAN"/>
    <s v="TEGAL"/>
    <s v="TEG"/>
    <s v="REG"/>
    <s v="AO"/>
    <x v="0"/>
    <m/>
    <s v="Completed (PS)"/>
    <s v="RBS-Regional 3"/>
    <d v="2026-08-10T14:27:27"/>
    <d v="2026-08-10T21:31:44"/>
    <n v="69361380"/>
    <s v="-"/>
    <n v="-142212126692"/>
    <s v="PT. ERA BAROKAH SANTOSA"/>
    <s v="ODP-TEG-FP/019"/>
    <s v="WO061410857"/>
    <m/>
    <m/>
    <m/>
    <n v="109.14536433000001"/>
    <n v="-6.8701432540000003"/>
    <s v="|MN00292|MYIA-082674871932/POI/Gilang Permana/087822733582/spbuerabarokahsantosa@gmail.com"/>
    <s v="Sales Profesional"/>
    <m/>
    <m/>
    <m/>
    <m/>
    <m/>
    <m/>
    <m/>
    <m/>
    <s v="Management Janji"/>
    <s v="2026-08-09 08:00:00 | Nama Pic : bp Gilang   No Hp Pic : 087822733582  No alt : -  Jam Pemasangan : pagi   Tanggal Pemasangan : 9 Agustus 2026"/>
    <s v="FCC"/>
    <d v="2026-10-08T14:39:40"/>
    <m/>
    <m/>
    <s v="PS"/>
    <s v="TEG"/>
    <s v="NO ADDON"/>
    <n v="20260810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0T07:00:00"/>
    <s v="2026-08-09 08:00:00 | Nama Pic : bp Gilang   No Hp Pic : 087822733582  No alt : -  Jam Pemasangan : pagi   Tanggal Pemasangan : 9 Agustus 2026"/>
    <n v="2026"/>
    <n v="8"/>
    <n v="10"/>
    <d v="2026-08-10T00:00:00"/>
    <n v="-0.29166666666424135"/>
    <x v="1"/>
  </r>
  <r>
    <n v="2875"/>
    <n v="1002522050"/>
    <n v="3"/>
    <x v="0"/>
    <n v="5"/>
    <s v="MATARAM"/>
    <s v="INNER - NUSA TENGGARA"/>
    <s v="MTR"/>
    <s v="REG"/>
    <s v="AO"/>
    <x v="0"/>
    <s v="1P INET"/>
    <s v="Completed (PS)"/>
    <s v="RBS-Regional 3"/>
    <d v="2026-08-12T12:55:56"/>
    <d v="2026-08-12T15:31:31"/>
    <n v="69364202"/>
    <m/>
    <n v="172601796956"/>
    <s v="DEPOT AIR MINUM TIRTA RENGGUNG"/>
    <s v="ODP-MTR-FDB/67 FDB/D06/67.01"/>
    <s v="WO061581323"/>
    <m/>
    <m/>
    <m/>
    <n v="116.126247011125"/>
    <n v="-8.5495268838893601"/>
    <s v="MD|MYDB-20260811264969|SC00001/MC00025|DEPOT AIR MINUM TIRTA RENGGUNG|087793988211"/>
    <s v="MYDIGIBIZPARTNER"/>
    <m/>
    <m/>
    <m/>
    <m/>
    <m/>
    <m/>
    <m/>
    <m/>
    <s v="Management Janji"/>
    <s v="2026-08-13 15:00:00 | Nama Pic : bp rodi  No Hp Pic :  No alt : -087793988211 Jam Pemasangan : pagi  Tanggal Pemasangan : 13 Agustus 2026"/>
    <s v="FCC"/>
    <d v="2026-12-08T13:10:01"/>
    <d v="2026-08-13T15:00:00"/>
    <m/>
    <s v="PS"/>
    <s v="MTR"/>
    <s v="NO ADDON"/>
    <n v="20260812"/>
    <s v="Completed"/>
    <s v="HSI Bisnis PSB 70% - 100 Mbps"/>
    <s v="INDIBIZ"/>
    <m/>
    <m/>
    <d v="2026-08-13T15:00:00"/>
    <s v="2026-08-13 15:00:00 | Nama Pic : bp rodi  No Hp Pic :  No alt : -087793988211 Jam Pemasangan : pagi  Tanggal Pemasangan : 13 Agustus 2026"/>
    <n v="2026"/>
    <n v="8"/>
    <n v="12"/>
    <d v="2026-08-12T00:00:00"/>
    <n v="-1.625"/>
    <x v="1"/>
  </r>
  <r>
    <n v="2876"/>
    <n v="1002516160"/>
    <n v="3"/>
    <x v="1"/>
    <n v="5"/>
    <s v="KEDIRI"/>
    <s v="BLITAR"/>
    <s v="BLR"/>
    <s v="REG"/>
    <s v="AO"/>
    <x v="0"/>
    <s v="1P INET"/>
    <s v="Completed (PS)"/>
    <s v="RBS-Regional 3"/>
    <d v="2026-08-08T16:37:56"/>
    <d v="2026-08-09T18:19:59"/>
    <n v="69361607"/>
    <m/>
    <n v="152730235357"/>
    <s v="SPBU 54.661.03 BLITAR"/>
    <s v="ODP-BLR-FX/10 FX/D01/10.01"/>
    <s v="WO061280862"/>
    <m/>
    <m/>
    <m/>
    <n v="112.14531671779"/>
    <n v="-8.0985713227094198"/>
    <s v="|MN00418|MYIA-017586883113/POI/YUDA ROCHMANSYAH/085161151181/spbupakunden@gmail.com"/>
    <s v="MYIB_ASSISTANT"/>
    <m/>
    <m/>
    <m/>
    <m/>
    <m/>
    <m/>
    <m/>
    <m/>
    <s v="Management Janji"/>
    <s v="2026-08-09 13:00:00 | Nama Pic : bp YUDA  No Hp Pic : 085161151181 No alt : - Jam Pemasangan : pagi  Tanggal Pemasangan : 9 Agustus 2026"/>
    <s v="FCC"/>
    <d v="2026-08-08T16:40:10"/>
    <d v="2026-08-09T13:00:00"/>
    <m/>
    <s v="PS"/>
    <s v="BLR"/>
    <s v="NO ADDON"/>
    <n v="20260809"/>
    <s v="Completed"/>
    <s v="HSI Bisnis Promo HUT Telkom PSB 70% - 50 Mbps"/>
    <s v="INDIBIZ"/>
    <m/>
    <m/>
    <d v="2026-08-09T13:00:00"/>
    <s v="2026-08-09 13:00:00 | Nama Pic : bp YUDA  No Hp Pic : 085161151181 No alt : - Jam Pemasangan : pagi  Tanggal Pemasangan : 9 Agustus 2026"/>
    <n v="2026"/>
    <n v="8"/>
    <n v="9"/>
    <d v="2026-08-09T00:00:00"/>
    <n v="-0.54166666666424135"/>
    <x v="1"/>
  </r>
  <r>
    <n v="2877"/>
    <n v="1002518271"/>
    <n v="3"/>
    <x v="0"/>
    <n v="5"/>
    <s v="MATARAM"/>
    <s v="LOMBOK TIMUR UTARA"/>
    <s v="SEL"/>
    <s v="REG"/>
    <s v="AO"/>
    <x v="0"/>
    <m/>
    <s v="Completed (PS)"/>
    <s v="RBS-Regional 3"/>
    <d v="2026-08-10T15:24:42"/>
    <d v="2026-08-12T16:37:31"/>
    <n v="69362639"/>
    <m/>
    <n v="172619203339"/>
    <s v="PT. GLOBAL JET EXPRESS"/>
    <s v="GCL-SEL-F04/08"/>
    <s v="WO061494812"/>
    <m/>
    <m/>
    <m/>
    <n v="116.555699"/>
    <n v="-8.6600616000000006"/>
    <s v="|MN02545|/PIC MERI INDAH KHARIANI/085739042532-085932233964/divisibrpjntexpress@gmail.com"/>
    <s v="Sales Force DBS"/>
    <m/>
    <m/>
    <m/>
    <m/>
    <m/>
    <m/>
    <m/>
    <m/>
    <s v="Management Janji"/>
    <s v="2026-08-14 08:00:00|Nama PIC : Bapak Adi No HP : 085739042532 No Alternatif : - M Janji : 12/07/2026 Jam Pasang : Pagi NoteÃ‚Â :  Hubungi terlebih dahulu sebelum ke lokasi |40961370|MYDITA"/>
    <s v="FCC"/>
    <d v="2026-10-08T15:25:39"/>
    <d v="2026-08-14T08:00:00"/>
    <m/>
    <s v="PS"/>
    <s v="SEL"/>
    <s v="NO ADDON"/>
    <n v="2026081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4T08:00:00"/>
    <s v="2026-08-14 08:00:00|Nama PIC : Bapak Adi No HP : 085739042532 No Alternatif : - M Janji : 12/07/2026 Jam Pasang : Pagi NoteÃ‚Â :  Hubungi terlebih dahulu sebelum ke lokasi |40961370|MYDITA"/>
    <n v="2026"/>
    <n v="8"/>
    <n v="12"/>
    <d v="2026-08-12T00:00:00"/>
    <n v="-2.3333333333357587"/>
    <x v="1"/>
  </r>
  <r>
    <n v="2878"/>
    <n v="1002533018"/>
    <n v="3"/>
    <x v="2"/>
    <n v="4"/>
    <s v="PURWOKERTO"/>
    <s v="PURWOKERTO"/>
    <s v="AJB"/>
    <s v="REG"/>
    <s v="AO"/>
    <x v="0"/>
    <s v="1P INET"/>
    <s v="MIE - SEND SURVEY"/>
    <s v="RBS-Regional 3"/>
    <d v="2026-08-18T12:50:56"/>
    <d v="2026-08-18T12:52:01"/>
    <n v="69368900"/>
    <m/>
    <n v="143387117226"/>
    <s v="TOKO LAPANG 2"/>
    <s v="ODP-AJB-FK/062 FK/D04/062.01"/>
    <s v="WO062003138"/>
    <m/>
    <m/>
    <m/>
    <n v="109.15828999999999"/>
    <n v="-7.5482050000000003"/>
    <s v="|MC00213|MYIA-092820377841/POI/RUDI WIDIANTO/082221141433/rudilosari@gmail.com"/>
    <s v="MYIB_ASSISTANT"/>
    <m/>
    <m/>
    <m/>
    <m/>
    <m/>
    <m/>
    <m/>
    <m/>
    <s v="Management Janji"/>
    <s v="2026-08-19 13:00:00 | Nama PIC : Bp Rudi No HP : 082221141433 No Alt : - M Janji : 19 Agustus 2026 Jam Pasang : Pagi / Siang Note : hubungi pelanggan jika ingin kelokasi"/>
    <s v="FCC"/>
    <s v="18-08-2026 12:54:52"/>
    <d v="2026-08-19T13:00:00"/>
    <m/>
    <s v="SURVEY_NEW_MANJA"/>
    <s v="AJB"/>
    <s v="NO ADDON"/>
    <m/>
    <s v="MIE - SEND SURVEY"/>
    <s v="HSI Bisnis Promo HUT Telkom PSB 70% - 200 Mbps"/>
    <s v="INDIBIZ"/>
    <m/>
    <m/>
    <d v="2026-08-19T13:00:00"/>
    <s v="2026-08-19 13:00:00 | Nama PIC : Bp Rudi No HP : 082221141433 No Alt : - M Janji : 19 Agustus 2026 Jam Pasang : Pagi / Siang Note : hubungi pelanggan jika ingin kelokasi"/>
    <m/>
    <m/>
    <m/>
    <e v="#NUM!"/>
    <e v="#NUM!"/>
    <x v="0"/>
  </r>
  <r>
    <n v="2879"/>
    <n v="1002526167"/>
    <n v="3"/>
    <x v="4"/>
    <n v="4"/>
    <s v="PEKALONGAN"/>
    <s v="PEKALONGAN"/>
    <s v="PKL"/>
    <s v="REG"/>
    <s v="AO"/>
    <x v="0"/>
    <m/>
    <s v="Completed (PS)"/>
    <s v="RBS-Regional 3"/>
    <d v="2026-08-14T11:31:50"/>
    <d v="2026-08-18T09:55:58"/>
    <n v="69365926"/>
    <m/>
    <n v="142202154754"/>
    <s v="SPBU KURIPAN PEKALONGAN"/>
    <s v="ODP-PKL-FCF/066"/>
    <s v="WO061806989"/>
    <m/>
    <m/>
    <m/>
    <n v="109.6847058"/>
    <n v="-6.9335288999999998"/>
    <s v="AMRBS;950393;REG3;INDRI;082121745712;HSI 1S 100MB;535k;PIC 085731181050;kuripankidulspbu@yahoo.co.id"/>
    <s v="Account Manager"/>
    <m/>
    <m/>
    <m/>
    <m/>
    <m/>
    <m/>
    <m/>
    <m/>
    <s v="Management Janji"/>
    <s v="2026-08-18 08:00:00|M Janji :  18 Agustus 2026 Jam Pasang : Pagi Note : hubungi pelanggan jika ingin ke lokasi, terima kasih|40941148|MYDITA"/>
    <s v="FCC"/>
    <s v="14-08-2026 11:39:52"/>
    <d v="2026-08-18T08:00:00"/>
    <m/>
    <s v="PS"/>
    <s v="PKL"/>
    <s v="NO ADDON"/>
    <n v="2026081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8T08:00:00"/>
    <s v="2026-08-18 08:00:00|M Janji :  18 Agustus 2026 Jam Pasang : Pagi Note : hubungi pelanggan jika ingin ke lokasi, terima kasih|40941148|MYDITA"/>
    <n v="2026"/>
    <n v="8"/>
    <n v="18"/>
    <d v="2026-08-18T00:00:00"/>
    <n v="-0.33333333333575865"/>
    <x v="1"/>
  </r>
  <r>
    <n v="2880"/>
    <n v="1002515061"/>
    <n v="3"/>
    <x v="4"/>
    <n v="4"/>
    <s v="SEMARANG"/>
    <s v="INNER - SEMARANG JATENG UTARA"/>
    <s v="JHR"/>
    <s v="REG"/>
    <s v="AO"/>
    <x v="0"/>
    <s v="1P INET"/>
    <s v="Completed (PS)"/>
    <s v="RBS-Regional 3"/>
    <d v="2026-08-07T15:23:57"/>
    <d v="2026-08-08T18:40:29"/>
    <n v="69360985"/>
    <m/>
    <n v="142406122516"/>
    <s v="KANTIN HMC 04"/>
    <s v="ODP-JHR-FCV/077 FCV/D06/077.01"/>
    <s v="WO061181571"/>
    <m/>
    <m/>
    <m/>
    <n v="110.4182481"/>
    <n v="-6.9489029999999996"/>
    <s v="MD|MYDB-20260807264634|DN00001/MN00966|KANTIN HMC 04|081266943620"/>
    <s v="MYDIGIBIZPARTNER"/>
    <m/>
    <m/>
    <m/>
    <m/>
    <m/>
    <m/>
    <m/>
    <m/>
    <s v="Management Janji"/>
    <s v="2026-08-08 13:00:00 | M Janji : 8 agustus 2026 jam Pasang : siang Note : hubungi pelanggan jika ingin kelokasi "/>
    <s v="FCC"/>
    <d v="2026-07-08T15:25:38"/>
    <d v="2026-08-08T13:00:00"/>
    <m/>
    <s v="PS"/>
    <s v="JHR"/>
    <s v="NO ADDON"/>
    <n v="20260808"/>
    <s v="Completed"/>
    <s v="HSI Bisnis Promo HUT Telkom PSB 70% - 150 Mbps"/>
    <s v="INDIBIZ"/>
    <m/>
    <m/>
    <d v="2026-08-08T13:00:00"/>
    <s v="2026-08-08 13:00:00 | M Janji : 8 agustus 2026 jam Pasang : siang Note : hubungi pelanggan jika ingin kelokasi "/>
    <n v="2026"/>
    <n v="8"/>
    <n v="8"/>
    <d v="2026-08-08T00:00:00"/>
    <n v="-0.54166666666424135"/>
    <x v="1"/>
  </r>
  <r>
    <n v="2881"/>
    <n v="1002504437"/>
    <n v="3"/>
    <x v="7"/>
    <n v="4"/>
    <s v="SOLO"/>
    <s v="BOYOLALI"/>
    <s v="BYL"/>
    <s v="REG"/>
    <s v="AO"/>
    <x v="0"/>
    <s v="1P INET"/>
    <s v="98 | OSS - CANCEL COMPLETE"/>
    <s v="RBS-Regional 3"/>
    <d v="2026-08-01T11:31:57"/>
    <d v="2026-08-05T09:51:29"/>
    <n v="69356667"/>
    <m/>
    <n v="143553212725"/>
    <s v="PT. MITRA SARANA PLASTINDO"/>
    <s v="ODP-BYL-FAH/064 FAH/D05/064.01"/>
    <s v="WO060634767"/>
    <m/>
    <m/>
    <m/>
    <n v="110.60347299999999"/>
    <n v="-7.4910819999999996"/>
    <s v="|MN00396|MYIA-052677045144/POI/SHAKYRA JUNIA/089509772742/info.mitrasaranaplastindo@gmail.com"/>
    <s v="MYIB_ASSISTANT"/>
    <m/>
    <m/>
    <m/>
    <m/>
    <m/>
    <m/>
    <m/>
    <m/>
    <s v="Management Janji"/>
    <s v="2026-08-02 08:00:00 | Tanggal pemasangan: 01/08/2026 Jam pemasangan : pagi / siang Info Tambahan : Hubungi pelanggan dulu sebelum ke lokasi terima kasih"/>
    <s v="FCC"/>
    <d v="2026-01-08T11:39:50"/>
    <d v="2026-08-02T08:00:00"/>
    <s v="Kendala Teknik"/>
    <s v="CANCEL"/>
    <s v="BYL"/>
    <s v="NO ADDON"/>
    <m/>
    <s v="Cancel Completed"/>
    <s v="HSI Bisnis Promo HUT Telkom PSB 70% - 100 Mbps"/>
    <s v="INDIBIZ"/>
    <m/>
    <m/>
    <d v="2026-08-02T08:00:00"/>
    <s v="2026-08-02 08:00:00 | Tanggal pemasangan: 01/08/2026 Jam pemasangan : pagi / siang Info Tambahan : Hubungi pelanggan dulu sebelum ke lokasi terima kasih"/>
    <m/>
    <m/>
    <m/>
    <e v="#NUM!"/>
    <e v="#NUM!"/>
    <x v="0"/>
  </r>
  <r>
    <n v="2882"/>
    <n v="1002511731"/>
    <n v="3"/>
    <x v="3"/>
    <n v="5"/>
    <s v="MADURA"/>
    <s v="BANGKALAN"/>
    <s v="TBU"/>
    <s v="REG"/>
    <s v="AO"/>
    <x v="0"/>
    <m/>
    <s v="Completed (PS)"/>
    <s v="RBS-Regional 3"/>
    <d v="2026-08-06T10:16:09"/>
    <d v="2026-08-06T14:55:19"/>
    <n v="69356710"/>
    <m/>
    <n v="152458900511"/>
    <s v="Raudhatul athfal Nurul Fatimah"/>
    <s v="ODP-TBU-FA/02"/>
    <s v="WO061051105"/>
    <m/>
    <m/>
    <m/>
    <n v="113.036381233252"/>
    <n v="-6.96453318153584"/>
    <s v="MD|MYDB-20260801264120|DN00001/MN00572|Raudhatul athfal Nurul Fatimah|081555916848"/>
    <s v="MYDIGIBIZPARTNER"/>
    <m/>
    <m/>
    <m/>
    <m/>
    <m/>
    <m/>
    <m/>
    <m/>
    <s v="Management Janji"/>
    <s v="2026-08-02 13:00:00 | Nama PIC : Syaiful  No HP : 081555916848  Alt :   M Janji : 02/08/2026  NoteÃ‚Â :  hubungi terlebih dahulu sebelum kelokasi "/>
    <s v="FCC"/>
    <d v="2026-06-08T10:25:07"/>
    <m/>
    <m/>
    <s v="PS"/>
    <s v="TBU"/>
    <s v="NETMONK"/>
    <n v="20260806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06T07:00:00"/>
    <s v="2026-08-02 13:00:00 | Nama PIC : Syaiful  No HP : 081555916848  Alt :   M Janji : 02/08/2026  NoteÃ‚Â :  hubungi terlebih dahulu sebelum kelokasi "/>
    <n v="2026"/>
    <n v="8"/>
    <n v="6"/>
    <d v="2026-08-06T00:00:00"/>
    <n v="-0.29166666666424135"/>
    <x v="1"/>
  </r>
  <r>
    <n v="2883"/>
    <n v="1002519984"/>
    <n v="3"/>
    <x v="6"/>
    <n v="5"/>
    <s v="SIDOARJO"/>
    <s v="INNER - JATIM TIMUR"/>
    <s v="SDA"/>
    <s v="REG"/>
    <s v="AO"/>
    <x v="0"/>
    <m/>
    <s v="Completed (PS)"/>
    <s v="RBS-Regional 3"/>
    <d v="2026-08-11T13:49:33"/>
    <d v="2026-08-12T22:19:25"/>
    <n v="69363364"/>
    <m/>
    <n v="152316232061"/>
    <s v="ASRAMA PUTRA PONDOK PESANTREN BUMI SHALAWAT"/>
    <s v="ODP-SDA-FDF/52"/>
    <s v="WO061532336"/>
    <m/>
    <m/>
    <m/>
    <n v="112.6644804"/>
    <n v="-7.4511836000000002"/>
    <s v="AMRBS/405529/YULYAN MAHARTA SAVIAR/R3/JATIM TIMUR/WINBACK 2.0 HSI B2B (1:1) 50MBPS 355RB PSB DISC 70%/MUHAMMAD ASRORI /asrorim18@gmail.com"/>
    <s v="Amex"/>
    <m/>
    <m/>
    <m/>
    <m/>
    <m/>
    <m/>
    <m/>
    <m/>
    <s v="Management Janji"/>
    <s v="2026-08-12 15:00:00|Nama PIC : BAPAK ASRORI No HP : 087857648115 Alt :  M Janji : (RABU/12/AGUSTUS/2026) jam Pasang : 09:00 Note : hubungi pelanggan jika ingin kelokasi|40961371|MYDITA"/>
    <s v="FCC"/>
    <d v="2026-11-08T13:55:09"/>
    <d v="2026-08-12T15:00:00"/>
    <m/>
    <s v="PS"/>
    <s v="SDA"/>
    <s v="NO ADDON"/>
    <n v="20260812"/>
    <s v="Completed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08-12T15:00:00"/>
    <s v="2026-08-12 15:00:00|Nama PIC : BAPAK ASRORI No HP : 087857648115 Alt :  M Janji : (RABU/12/AGUSTUS/2026) jam Pasang : 09:00 Note : hubungi pelanggan jika ingin kelokasi|40961371|MYDITA"/>
    <n v="2026"/>
    <n v="8"/>
    <n v="12"/>
    <d v="2026-08-12T00:00:00"/>
    <n v="-0.625"/>
    <x v="1"/>
  </r>
  <r>
    <n v="2884"/>
    <n v="1002505456"/>
    <n v="3"/>
    <x v="0"/>
    <n v="5"/>
    <s v="KUPANG"/>
    <s v="MAUMERE"/>
    <s v="LRT"/>
    <s v="REG"/>
    <s v="AO"/>
    <x v="0"/>
    <m/>
    <s v="7 | OSS - PROVISIONING ISSUED"/>
    <s v="RBS-Regional 3"/>
    <d v="2026-08-03T08:04:05"/>
    <d v="2026-08-04T13:16:24"/>
    <n v="69357139"/>
    <m/>
    <n v="172509796563"/>
    <s v="CV NUBA DAI for DINAS LINGKUNGAN HIDUP FLOTIM"/>
    <s v="ODP-LRT-FB/18"/>
    <s v="WO060769383"/>
    <m/>
    <m/>
    <m/>
    <n v="123.0187663"/>
    <n v="-8.3132269000000001"/>
    <s v="IBCARE-PI|CV NUBA DAI for DINAS LINGKUNGAN HIDUP FLOTIM|MC40287|082236911649|ddlhflotim@gmail.com|INDIBIZ 100 Mbps"/>
    <s v="Sales Force DBS"/>
    <m/>
    <m/>
    <m/>
    <m/>
    <m/>
    <m/>
    <m/>
    <m/>
    <s v="Management Janji"/>
    <s v="2026-08-04 08:00:00|Tanggal pemasangan: 04/08/2026 Jam pemasangan : pagi / siang Info Tambahan : Hubungi pelanggan dulu sebelum ke lokasi. terima kasih |40961370|MYDITA"/>
    <s v="FCC"/>
    <d v="2026-03-08T08:10:26"/>
    <d v="2026-08-04T08:00:00"/>
    <m/>
    <s v="PI"/>
    <s v="LRT"/>
    <s v="NETMONK"/>
    <m/>
    <s v="Provisioning Issu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4T08:00:00"/>
    <s v="2026-08-04 08:00:00|Tanggal pemasangan: 04/08/2026 Jam pemasangan : pagi / siang Info Tambahan : Hubungi pelanggan dulu sebelum ke lokasi. terima kasih |40961370|MYDITA"/>
    <m/>
    <m/>
    <m/>
    <e v="#NUM!"/>
    <e v="#NUM!"/>
    <x v="0"/>
  </r>
  <r>
    <n v="2885"/>
    <n v="1002517597"/>
    <n v="3"/>
    <x v="6"/>
    <n v="5"/>
    <s v="SIDOARJO"/>
    <s v="INNER - JATIM TIMUR"/>
    <s v="KRN"/>
    <s v="REG"/>
    <s v="AO"/>
    <x v="0"/>
    <s v="1P INET"/>
    <s v="OSS - FALLOUT"/>
    <s v="RBS-Regional 3"/>
    <d v="2026-08-10T12:10:57"/>
    <d v="2026-08-11T20:22:13"/>
    <n v="69362385"/>
    <m/>
    <n v="152331251002"/>
    <s v="SPBU 55.612.72"/>
    <s v="ODP-KRN-FH/73 FH/D08/73.01"/>
    <s v="WO061385525"/>
    <m/>
    <m/>
    <m/>
    <n v="112.588529326021"/>
    <n v="-7.4021370804800402"/>
    <s v="MD|MYDB-20260807264621|DN00001/MN01211|SPBU 55.612.72|08983463624"/>
    <s v="MYDIGIBIZPARTNER"/>
    <m/>
    <m/>
    <m/>
    <m/>
    <m/>
    <m/>
    <m/>
    <m/>
    <s v="Management Janji"/>
    <s v="2026-08-11 13:00:00 | Nama PIC : Bapak Mashuri No HP : 08983463624 Alt : - M Janji : 11/08/2026 Jam Pasang : 08.00 - 13:00  NoteÃ‚Â :  hubungi terlebih dahulu sebelum kelokasi"/>
    <s v="FCC"/>
    <d v="2026-10-08T12:39:53"/>
    <d v="2026-08-11T13:00:00"/>
    <s v="Kendala Pelanggan"/>
    <s v="FO_WFM"/>
    <s v="KRN"/>
    <s v="NO ADDON"/>
    <m/>
    <s v="Provisioning Failed|WFM|INF009025589|PGP_-7.447758,112.6963126_REVOKE ORDER"/>
    <s v="HSI Bisnis Promo HUT Telkom PSB 70% - 100 Mbps"/>
    <s v="INDIBIZ"/>
    <m/>
    <m/>
    <d v="2026-08-11T13:00:00"/>
    <s v="2026-08-11 13:00:00 | Nama PIC : Bapak Mashuri No HP : 08983463624 Alt : - M Janji : 11/08/2026 Jam Pasang : 08.00 - 13:00  NoteÃ‚Â :  hubungi terlebih dahulu sebelum kelokasi"/>
    <m/>
    <m/>
    <m/>
    <e v="#NUM!"/>
    <e v="#NUM!"/>
    <x v="0"/>
  </r>
  <r>
    <n v="2886"/>
    <n v="1002512723"/>
    <n v="3"/>
    <x v="3"/>
    <n v="5"/>
    <s v="MADURA"/>
    <s v="BANGKALAN"/>
    <s v="SPG"/>
    <s v="REG"/>
    <s v="AO"/>
    <x v="0"/>
    <m/>
    <s v="Completed (PS)"/>
    <s v="RBS-Regional 3"/>
    <d v="2026-08-06T14:41:46"/>
    <d v="2026-08-06T16:24:31"/>
    <n v="69298559"/>
    <m/>
    <n v="152434913491"/>
    <s v="TOKO AL BAROKAH 5"/>
    <s v="ODP-SPG-FS/62"/>
    <s v="WO061087614"/>
    <m/>
    <m/>
    <m/>
    <n v="113.209640110584"/>
    <n v="-7.06344143783154"/>
    <s v="|MN02600|TOKO AL BAROKAH 5/SATUMAN/+6287750023016/rifashooting@gmail.com/HSI Bisnis Promo Spesial Hari Kartini (1:1) 50 Mbps (Rp 355.000) PSB Rp 150.000"/>
    <s v="Sales Force DBS"/>
    <m/>
    <m/>
    <m/>
    <m/>
    <m/>
    <m/>
    <m/>
    <m/>
    <s v="Management Janji"/>
    <s v="2026-08-05 08:00:00|M Janji : 5 agustus 2026  jam Pasang : pagi   Note : hubungi pelanggan jika ingin kelokasi  |MU1366|MYDITA"/>
    <s v="FCC"/>
    <d v="2026-06-08T14:55:39"/>
    <m/>
    <m/>
    <s v="PS"/>
    <s v="SPG"/>
    <s v="NO ADDON"/>
    <n v="20260806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06T07:00:00"/>
    <s v="2026-08-05 08:00:00|M Janji : 5 agustus 2026  jam Pasang : pagi   Note : hubungi pelanggan jika ingin kelokasi  |MU1366|MYDITA"/>
    <n v="2026"/>
    <n v="8"/>
    <n v="6"/>
    <d v="2026-08-06T00:00:00"/>
    <n v="-0.29166666666424135"/>
    <x v="1"/>
  </r>
  <r>
    <n v="2887"/>
    <n v="1002509461"/>
    <n v="3"/>
    <x v="3"/>
    <n v="5"/>
    <s v="SBY UTARA"/>
    <s v="GRESIK"/>
    <s v="GSK"/>
    <s v="REG"/>
    <s v="AO"/>
    <x v="0"/>
    <s v="1P INET"/>
    <s v="Completed (PS)"/>
    <s v="RBS-Regional 3"/>
    <d v="2026-08-04T19:13:56"/>
    <d v="2026-08-06T20:12:38"/>
    <n v="69358706"/>
    <m/>
    <n v="152421262123"/>
    <s v="STATION CAFE"/>
    <s v="ODP-GSK-FR/116 FR/D11/116.01"/>
    <s v="WO060933190"/>
    <m/>
    <m/>
    <m/>
    <n v="112.61888321489"/>
    <n v="-7.1527763423517303"/>
    <s v="MD|MYDB-20260804264322|DN00001/MN00018|STATION CAFE|088991685063"/>
    <s v="MYDIGIBIZPARTNER"/>
    <m/>
    <m/>
    <m/>
    <m/>
    <m/>
    <m/>
    <m/>
    <m/>
    <s v="Management Janji"/>
    <s v="2026-08-06 15:00:00 | Nama : BU INDAH  No Hp : 088991685063  No Alt : 085842893927 Tgl Pemasangan : 05 Agustus 2026 Interval : SIANG Note : Hubungi pelanggan terlebih dahulu"/>
    <s v="FCC"/>
    <d v="2026-04-08T19:25:12"/>
    <d v="2026-08-06T15:00:00"/>
    <m/>
    <s v="PS"/>
    <s v="GSK"/>
    <s v="NO ADDON"/>
    <n v="20260806"/>
    <s v="Completed"/>
    <s v="HSI Bisnis Basic Promo HUT Telkom PSB 70% - 50 Mbps"/>
    <s v="INDIBIZ"/>
    <m/>
    <m/>
    <d v="2026-08-06T15:00:00"/>
    <s v="2026-08-06 15:00:00 | Nama : BU INDAH  No Hp : 088991685063  No Alt : 085842893927 Tgl Pemasangan : 05 Agustus 2026 Interval : SIANG Note : Hubungi pelanggan terlebih dahulu"/>
    <n v="2026"/>
    <n v="8"/>
    <n v="6"/>
    <d v="2026-08-06T00:00:00"/>
    <n v="-0.625"/>
    <x v="1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</r>
  <r>
    <m/>
    <m/>
    <m/>
    <x v="8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78">
  <r>
    <n v="1"/>
    <n v="1002526272"/>
    <n v="3"/>
    <x v="0"/>
    <n v="5"/>
    <s v="MATARAM"/>
    <s v="BIMA"/>
    <s v="BIM"/>
    <s v="REG"/>
    <s v="AO"/>
    <s v="NEW SALES"/>
    <s v="1P INET"/>
    <s v="7 | OSS - PROVISIONING ISSUED"/>
    <s v="RBS-Regional 3"/>
    <d v="2026-08-14T11:58:56"/>
    <d v="2026-08-15T08:06:27"/>
    <n v="69365970"/>
    <m/>
    <n v="172616801882"/>
    <s v="DIGITAL KREASI NETWORK (Bima)"/>
    <s v="ODP-BIM-FAC/69 FAC/D06/69.01"/>
    <s v="WO061737333"/>
    <m/>
    <m/>
    <m/>
    <n v="118.7327141"/>
    <n v="-8.4568989999999999"/>
    <s v="|MN02760|MYIA-050721007481/POI/Marsya/08212469479/networkdigitalkreasi@gmail.com"/>
    <s v="MYIB_ASSISTANT"/>
    <m/>
    <m/>
    <m/>
    <m/>
    <m/>
    <m/>
    <m/>
    <m/>
    <s v="Management Janji"/>
    <s v="2026-08-15 08:00:00 | M Janji :  15 Agustus 2026 Jam Pasang : Siang Note : hubungi pelanggan jika ingin ke lokasi, terima kasih. "/>
    <s v="FCC"/>
    <s v="14-08-2026 12:09:49"/>
    <d v="2026-08-15T08:00:00"/>
    <m/>
    <s v="PI"/>
    <s v="BIM"/>
    <s v="NO ADDON"/>
    <m/>
    <s v="Provisioning Issued"/>
    <s v="HSI Bisnis Promo HUT Telkom PSB 70% - 50 Mbps"/>
    <s v="INDIBIZ"/>
    <m/>
    <m/>
    <d v="2026-08-15T08:00:00"/>
    <s v="2026-08-15 08:00:00 | M Janji :  15 Agustus 2026 Jam Pasang : Siang Note : hubungi pelanggan jika ingin ke lokasi, terima kasih. "/>
    <m/>
    <m/>
    <m/>
    <e v="#NUM!"/>
    <e v="#NUM!"/>
    <x v="0"/>
    <x v="0"/>
  </r>
  <r>
    <n v="2"/>
    <n v="1002529791"/>
    <n v="3"/>
    <x v="1"/>
    <n v="5"/>
    <s v="KEDIRI"/>
    <s v="KEDIRI"/>
    <s v="PAE"/>
    <s v="REG"/>
    <s v="AO"/>
    <s v="NEW SALES"/>
    <s v="1P INET"/>
    <s v="Completed (PS)"/>
    <s v="RBS-Regional 3"/>
    <d v="2026-08-16T14:37:57"/>
    <d v="2026-08-17T14:50:21"/>
    <n v="69367609"/>
    <m/>
    <n v="152639219501"/>
    <s v="TPQ MI NURUL ISLAM 2"/>
    <s v="ODP-PAE-FU/58 FU/D05/58.01"/>
    <s v="WO061883142"/>
    <m/>
    <m/>
    <m/>
    <n v="112.259882"/>
    <n v="-7.8231719999999996"/>
    <s v="|MC20202|MYIA-072551068938/POI/NUFAL BAIDAWI/08213329613/tpq.nurulislam2929@gmail.com"/>
    <s v="MYIB_ASSISTANT"/>
    <m/>
    <m/>
    <m/>
    <m/>
    <m/>
    <m/>
    <m/>
    <m/>
    <s v="Management Janji"/>
    <s v="2026-08-17 13:00:00 | Tanggal Pemasangan : 17 Agustus 2026 Jam Pemasangan : 08:00 13:00 Info Tambahan : Hubungi pelanggan dulu sebelum ke lokasi terimakasih"/>
    <s v="FCC"/>
    <s v="16-08-2026 14:40:39"/>
    <d v="2026-08-17T13:00:00"/>
    <m/>
    <s v="PS"/>
    <s v="PAE"/>
    <s v="NO ADDON"/>
    <n v="20260817"/>
    <s v="Completed"/>
    <s v="HSI Bisnis PSB 70% - 300 Mbps"/>
    <s v="INDIBIZ"/>
    <m/>
    <m/>
    <d v="2026-08-17T13:00:00"/>
    <s v="2026-08-17 13:00:00 | Tanggal Pemasangan : 17 Agustus 2026 Jam Pemasangan : 08:00 13:00 Info Tambahan : Hubungi pelanggan dulu sebelum ke lokasi terimakasih"/>
    <n v="2026"/>
    <n v="8"/>
    <n v="17"/>
    <d v="2026-08-17T00:00:00"/>
    <n v="-0.54166666666424135"/>
    <x v="1"/>
    <x v="1"/>
  </r>
  <r>
    <n v="3"/>
    <n v="1002504852"/>
    <n v="3"/>
    <x v="0"/>
    <n v="5"/>
    <s v="MATARAM"/>
    <s v="SUMBAWA"/>
    <s v="SBW"/>
    <s v="REG"/>
    <s v="AO"/>
    <s v="NEW SALES"/>
    <s v="1P INET"/>
    <s v="102 | FOLLOW UP COMPLETED"/>
    <s v="RBS-Regional 3"/>
    <d v="2026-08-01T17:04:56"/>
    <d v="2026-08-03T15:59:28"/>
    <n v="69356869"/>
    <m/>
    <n v="172606791709"/>
    <s v="SMP IT ABU HURAIRAH SUMBAWA"/>
    <s v="ODP-SBW-FBK/12 FBK/D01/12.01"/>
    <s v="WO060673343"/>
    <m/>
    <m/>
    <m/>
    <n v="117.4378584"/>
    <n v="-8.6448596000000002"/>
    <s v="|MN01595|MYIA-082660016797/POI/FIRMAN/087860187055/smpitputra.abhursumbawa@gmail.com"/>
    <s v="MYIB_ASSISTANT"/>
    <m/>
    <m/>
    <m/>
    <m/>
    <m/>
    <m/>
    <m/>
    <m/>
    <s v="Management Janji"/>
    <s v="2026-08-02 15:00:00 | Nama Pic : bp FIRMAN No Hp Pic : 087860187055 No alt : - Jam Pemasangan : siang  Tanggal Pemasangan : 2 Agustus 2026"/>
    <s v="FCC"/>
    <d v="2026-01-08T17:09:58"/>
    <d v="2026-08-02T15:00:00"/>
    <s v="Kendala Lainnya"/>
    <s v="REVOKE"/>
    <s v="SBW"/>
    <s v="NO ADDON"/>
    <m/>
    <s v="Follow Up Revoke Completed, New Order ID : SC1002506451"/>
    <s v="HSI Bisnis Promo HUT Telkom PSB 70% - 50 Mbps"/>
    <s v="INDIBIZ"/>
    <m/>
    <m/>
    <d v="2026-08-02T15:00:00"/>
    <s v="2026-08-02 15:00:00 | Nama Pic : bp FIRMAN No Hp Pic : 087860187055 No alt : - Jam Pemasangan : siang  Tanggal Pemasangan : 2 Agustus 2026"/>
    <m/>
    <m/>
    <m/>
    <e v="#NUM!"/>
    <e v="#NUM!"/>
    <x v="0"/>
    <x v="2"/>
  </r>
  <r>
    <n v="4"/>
    <n v="1002528407"/>
    <n v="3"/>
    <x v="1"/>
    <n v="5"/>
    <s v="KEDIRI"/>
    <s v="NGANJUK"/>
    <s v="NJK"/>
    <s v="REG"/>
    <s v="AO"/>
    <s v="NEW SALES"/>
    <s v="1P INET"/>
    <s v="100 | REVOKE COMPLETED"/>
    <s v="RBS-Regional 3"/>
    <d v="2026-08-15T13:58:57"/>
    <d v="2026-08-18T10:48:09"/>
    <n v="69366938"/>
    <m/>
    <n v="152611229897"/>
    <s v="warkop mabar"/>
    <s v="ODP-NJK-FAT/79 FAT/D04/79.01"/>
    <s v="WO061826851"/>
    <m/>
    <m/>
    <m/>
    <n v="112.038092091679"/>
    <n v="-7.5985629036849902"/>
    <s v="MD|MYDB-20260814265419|DC20002/MC20039|warkop mabar|085601244905"/>
    <s v="MYDIGIBIZPARTNER"/>
    <m/>
    <m/>
    <m/>
    <m/>
    <m/>
    <m/>
    <m/>
    <m/>
    <s v="Management Janji"/>
    <s v="2026-08-16 13:00:00 | Nama PIC:  bu siti halimah  No HP:  085601244905 Alt: Tanggal: 16/08/2026 Jam Pasang: Siang Note: Hubungi sebelum ke lokasi, terimakasih.   Info pl sudah dipasang di hari 15/08/2026 jam 10.00 pagi "/>
    <s v="FCC"/>
    <s v="15-08-2026 14:09:43"/>
    <d v="2026-08-16T13:00:00"/>
    <s v="Kendala Pelanggan"/>
    <s v="REVOKE"/>
    <s v="NJK"/>
    <s v="NO ADDON"/>
    <m/>
    <s v="Revoke Completed"/>
    <s v="HSI Bisnis Promo HUT Telkom PSB 70% - 200 Mbps"/>
    <s v="INDIBIZ"/>
    <m/>
    <m/>
    <d v="2026-08-16T13:00:00"/>
    <s v="2026-08-16 13:00:00 | Nama PIC:  bu siti halimah  No HP:  085601244905 Alt: Tanggal: 16/08/2026 Jam Pasang: Siang Note: Hubungi sebelum ke lokasi, terimakasih.   Info pl sudah dipasang di hari 15/08/2026 jam 10.00 pagi "/>
    <m/>
    <m/>
    <m/>
    <e v="#NUM!"/>
    <e v="#NUM!"/>
    <x v="0"/>
    <x v="3"/>
  </r>
  <r>
    <n v="5"/>
    <n v="1002505980"/>
    <n v="3"/>
    <x v="2"/>
    <n v="4"/>
    <s v="PURWOKERTO"/>
    <s v="CILACAP"/>
    <s v="MAN"/>
    <s v="REG"/>
    <s v="AO"/>
    <s v="NEW SALES"/>
    <s v="1P INET"/>
    <s v="Completed (PS)"/>
    <s v="RBS-Regional 3"/>
    <d v="2026-08-03T12:19:56"/>
    <d v="2026-08-04T14:11:41"/>
    <n v="69357450"/>
    <m/>
    <n v="146391108637"/>
    <s v="ERABLUE TAMAN PORISGADA"/>
    <s v="ODP-MAN-FC/050"/>
    <s v="WO060781113"/>
    <m/>
    <m/>
    <m/>
    <n v="108.77165973186401"/>
    <n v="-7.2986093593107597"/>
    <s v="|MN02587|MYIA-002191551740/POI/HASBIBINTARO SHIDDIQ/081249549394/nextperdanaone@gmail.com"/>
    <s v="MYIB_ASSISTANT"/>
    <m/>
    <m/>
    <m/>
    <m/>
    <m/>
    <m/>
    <m/>
    <m/>
    <s v="Management Janji"/>
    <s v="2026-08-05 08:00:00 | No Hp Pic : 081249549394 No alt : - Jam Pemasangan :  Tanggal Pemasangan : 04/08/2026 hub sebelum ke lokasi"/>
    <s v="FCC"/>
    <d v="2026-03-08T12:25:25"/>
    <d v="2026-08-05T08:00:00"/>
    <m/>
    <s v="PS"/>
    <s v="MAN"/>
    <s v="NO ADDON"/>
    <n v="20260804"/>
    <s v="Completed"/>
    <s v="HSI Bisnis PSB 70% - 50 Mbps"/>
    <s v="INDIBIZ"/>
    <m/>
    <m/>
    <d v="2026-08-05T08:00:00"/>
    <s v="2026-08-05 08:00:00 | No Hp Pic : 081249549394 No alt : - Jam Pemasangan :  Tanggal Pemasangan : 04/08/2026 hub sebelum ke lokasi"/>
    <n v="2026"/>
    <n v="8"/>
    <n v="4"/>
    <d v="2026-08-04T00:00:00"/>
    <n v="-1.3333333333357587"/>
    <x v="1"/>
    <x v="4"/>
  </r>
  <r>
    <n v="6"/>
    <n v="1002519170"/>
    <n v="3"/>
    <x v="0"/>
    <n v="5"/>
    <s v="MATARAM"/>
    <s v="LOMBOK BARAT TENGAH"/>
    <s v="PRY"/>
    <s v="REG"/>
    <s v="AO"/>
    <s v="NEW SALES"/>
    <s v="1P INET"/>
    <s v="CANCEL COMPLETED"/>
    <s v="RBS-Regional 3"/>
    <d v="2026-08-11T10:04:31"/>
    <d v="2026-08-11T13:51:16"/>
    <n v="69361492"/>
    <m/>
    <m/>
    <s v="SPX EXPRESS Janapria Hub"/>
    <m/>
    <s v="WO061266513"/>
    <m/>
    <m/>
    <m/>
    <n v="116.40271"/>
    <n v="-8.6959169999999997"/>
    <s v="MD|MYID-4042608080001|RBIZindibiz|SPX express Janapria|081803203900"/>
    <s v="SOBIZ"/>
    <m/>
    <m/>
    <m/>
    <m/>
    <m/>
    <m/>
    <m/>
    <m/>
    <s v="Management Janji"/>
    <s v="2026-08-09 13:00:00 | Nama PIC : Bp Ahmad No Hp : 081803203900 No Alt : - Tgl Pemasangan : 09 Agustus 2026 Interval : PAGI SIANG Note : Hubungi pelanggan terlebih dahulu"/>
    <s v="FCC"/>
    <d v="2026-11-08T10:10:31"/>
    <d v="2026-08-09T00:00:00"/>
    <m/>
    <s v="REJECT_FCC"/>
    <s v="PRY"/>
    <s v="NO ADDON"/>
    <m/>
    <s v="DECLINE : Decline - Batal Order RIRIN RISNAWATI 40931149|MYDITA"/>
    <s v="HSI Bisnis Basic Promo HUT Telkom PSB 70% - 50 Mbps"/>
    <s v="INDIBIZ"/>
    <m/>
    <m/>
    <d v="2026-08-09T13:00:00"/>
    <s v="2026-08-09 13:00:00 | Nama PIC : Bp Ahmad No Hp : 081803203900 No Alt : - Tgl Pemasangan : 09 Agustus 2026 Interval : PAGI SIANG Note : Hubungi pelanggan terlebih dahulu"/>
    <m/>
    <m/>
    <m/>
    <e v="#NUM!"/>
    <e v="#NUM!"/>
    <x v="0"/>
    <x v="5"/>
  </r>
  <r>
    <n v="7"/>
    <n v="1002532821"/>
    <n v="3"/>
    <x v="2"/>
    <n v="4"/>
    <s v="PURWOKERTO"/>
    <s v="PURBALINGGA"/>
    <s v="PBG"/>
    <s v="REG"/>
    <s v="AO"/>
    <s v="NEW SALES"/>
    <m/>
    <s v="8 | OSS - PONR"/>
    <s v="RBS-Regional 3"/>
    <d v="2026-08-18T11:42:29"/>
    <d v="2026-08-18T14:03:15"/>
    <n v="69366330"/>
    <m/>
    <n v="143363112390"/>
    <s v="SMP ISTIQOMAH SAMBAS PURBALINGGA BOARDING SCHOOL PUTRI"/>
    <s v="ODP-PBG-FZ/089"/>
    <s v="WO061994878"/>
    <m/>
    <m/>
    <m/>
    <n v="109.3472045"/>
    <n v="-7.3725953999999998"/>
    <s v="|MN02713|MYIA-062516913427/POI/Giarto/085601017791/ggiarto89@gmail.com"/>
    <s v="Sales Profesional"/>
    <m/>
    <m/>
    <m/>
    <m/>
    <m/>
    <m/>
    <m/>
    <m/>
    <s v="Management Janji"/>
    <s v="2026-08-16 11:00:00 | Nama Pic : bp Giarto  No Hp Pic : 085601017791  No alt : -  Jam Pemasangan : siang   Tanggal Pemasangan : 15 Agustus 2026"/>
    <s v="FCC"/>
    <s v="18-08-2026 11:54:51"/>
    <m/>
    <m/>
    <s v="ACT_COM"/>
    <s v="PBG"/>
    <s v="NO ADDON"/>
    <m/>
    <s v="PONR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18T07:00:00"/>
    <s v="2026-08-16 11:00:00 | Nama Pic : bp Giarto  No Hp Pic : 085601017791  No alt : -  Jam Pemasangan : siang   Tanggal Pemasangan : 15 Agustus 2026"/>
    <m/>
    <m/>
    <m/>
    <e v="#NUM!"/>
    <e v="#NUM!"/>
    <x v="0"/>
    <x v="4"/>
  </r>
  <r>
    <n v="8"/>
    <n v="1002505392"/>
    <n v="3"/>
    <x v="3"/>
    <n v="5"/>
    <s v="MADURA"/>
    <s v="BANGKALAN"/>
    <s v="OMB"/>
    <s v="REG"/>
    <s v="AO"/>
    <s v="NEW SALES"/>
    <s v="1P INET"/>
    <s v="Completed (PS)"/>
    <s v="RBS-Regional 3"/>
    <d v="2026-08-02T17:23:56"/>
    <d v="2026-08-03T17:20:53"/>
    <n v="69357105"/>
    <m/>
    <n v="152438901261"/>
    <s v="SMA Taman Bakti Sampang"/>
    <s v="ODP-OMB-FAA/66 FAA/D07/66.01"/>
    <s v="WO060734292"/>
    <m/>
    <m/>
    <m/>
    <n v="113.339274935424"/>
    <n v="-7.1195809693231"/>
    <s v="MD|MYDB-20260801264144|DN00001/MN00572|SMA Taman Bakti Sampang|087750255595"/>
    <s v="MYDIGIBIZPARTNER"/>
    <m/>
    <m/>
    <m/>
    <m/>
    <m/>
    <m/>
    <m/>
    <m/>
    <s v="Management Janji"/>
    <s v="2026-08-03 15:00:00 | Nama Pic : BP BAHARUDDIN No Hp Pic : 087750255595 Jam Pemasangan : 08:00 - 12.00 Tanggal Pemasangan : SENIN 03 AGUSTUS 2026 Info Tambahan : Hubungi pelanggan sebelum datang ke lokasi, terima kasih."/>
    <s v="FCC"/>
    <d v="2026-02-08T17:25:11"/>
    <d v="2026-08-03T15:00:00"/>
    <m/>
    <s v="PS"/>
    <s v="OMB"/>
    <s v="NETMONK"/>
    <n v="20260803"/>
    <s v="Completed"/>
    <s v="HSI Bisnis Bundling Netmonk Promo 2026 PSB 70% - 300 Mbps"/>
    <s v="INDIBIZ"/>
    <m/>
    <m/>
    <d v="2026-08-03T15:00:00"/>
    <s v="2026-08-03 15:00:00 | Nama Pic : BP BAHARUDDIN No Hp Pic : 087750255595 Jam Pemasangan : 08:00 - 12.00 Tanggal Pemasangan : SENIN 03 AGUSTUS 2026 Info Tambahan : Hubungi pelanggan sebelum datang ke lokasi, terima kasih."/>
    <n v="2026"/>
    <n v="8"/>
    <n v="3"/>
    <d v="2026-08-03T00:00:00"/>
    <n v="-0.625"/>
    <x v="1"/>
    <x v="6"/>
  </r>
  <r>
    <n v="9"/>
    <n v="1002533060"/>
    <n v="3"/>
    <x v="4"/>
    <n v="4"/>
    <s v="PEKALONGAN"/>
    <s v="BATANG"/>
    <s v="SBA"/>
    <s v="REG"/>
    <s v="AO"/>
    <s v="NEW SALES"/>
    <s v="1P INET"/>
    <s v="MIE - SEND SURVEY"/>
    <s v="RBS-Regional 3"/>
    <d v="2026-08-18T13:02:57"/>
    <d v="2026-08-18T13:04:03"/>
    <n v="69368955"/>
    <m/>
    <n v="142200200915"/>
    <s v="SMK BHAKTI KENCANA SUBAH"/>
    <s v="ODP-SBA-FE/005 FE/D02/005.01"/>
    <s v="WO062004647"/>
    <m/>
    <m/>
    <m/>
    <n v="109.894355"/>
    <n v="-6.978224"/>
    <s v="|MN00925|MYIA-013968199827/POI/widi/082322304428/widinovianto83@gmail.com"/>
    <s v="MYIB_ASSISTANT"/>
    <m/>
    <m/>
    <m/>
    <m/>
    <m/>
    <m/>
    <m/>
    <m/>
    <s v="Management Janji"/>
    <s v="2026-08-19 13:00:00 | M Janji : (19/08/2026) jam Pasang : 09:00 Note : hubungi pelanggan jika ingin kelokasi"/>
    <s v="FCC"/>
    <s v="18-08-2026 13:10:28"/>
    <d v="2026-08-19T13:00:00"/>
    <m/>
    <s v="SURVEY_NEW_MANJA"/>
    <s v="SBA"/>
    <s v="NO ADDON"/>
    <m/>
    <s v="MIE - SEND SURVEY"/>
    <s v="HSI Bisnis Promo HUT Telkom PSB 70% - 75 Mbps"/>
    <s v="INDIBIZ"/>
    <m/>
    <m/>
    <d v="2026-08-19T13:00:00"/>
    <s v="2026-08-19 13:00:00 | M Janji : (19/08/2026) jam Pasang : 09:00 Note : hubungi pelanggan jika ingin kelokasi"/>
    <m/>
    <m/>
    <m/>
    <e v="#NUM!"/>
    <e v="#NUM!"/>
    <x v="0"/>
    <x v="4"/>
  </r>
  <r>
    <n v="10"/>
    <n v="1002525741"/>
    <n v="3"/>
    <x v="3"/>
    <n v="5"/>
    <s v="MADURA"/>
    <s v="PAMEKASAN"/>
    <s v="WRP"/>
    <s v="REG"/>
    <s v="AO"/>
    <s v="NEW SALES"/>
    <s v="1P INET"/>
    <s v="Completed (PS)"/>
    <s v="RBS-Regional 3"/>
    <d v="2026-08-14T09:58:57"/>
    <d v="2026-08-15T13:56:25"/>
    <n v="69365739"/>
    <m/>
    <n v="152427205708"/>
    <s v="Warung Sembako Madura AN-NUR"/>
    <s v="ODP-WRP-FP/41 FP/D03/41.01"/>
    <s v="WO061724471"/>
    <m/>
    <m/>
    <m/>
    <n v="113.578415997326"/>
    <n v="-6.9802076437713998"/>
    <s v="MD|MYDB-20260813265277|DN00001/MN00558|Warung Sembako Madura AN-NUR|0895703207865"/>
    <s v="MYDIGIBIZPARTNER"/>
    <m/>
    <m/>
    <m/>
    <m/>
    <m/>
    <m/>
    <m/>
    <m/>
    <s v="Management Janji"/>
    <s v="2026-08-15 08:00:00 | Waktu pemasangan : 15 agustus 2026 Jam pemasangan : 08.00 - 12.00 Info Tambahan : Hubungi pelanggan dulu sebelum ke lokasi terimakasih  "/>
    <s v="FCC"/>
    <s v="14-08-2026 10:09:48"/>
    <d v="2026-08-15T08:00:00"/>
    <m/>
    <s v="PS"/>
    <s v="WRP"/>
    <s v="NO ADDON"/>
    <n v="20260815"/>
    <s v="Completed"/>
    <s v="HSI Bisnis Promo HUT Telkom PSB 70% - 150 Mbps"/>
    <s v="INDIBIZ"/>
    <m/>
    <m/>
    <d v="2026-08-15T08:00:00"/>
    <s v="2026-08-15 08:00:00 | Waktu pemasangan : 15 agustus 2026 Jam pemasangan : 08.00 - 12.00 Info Tambahan : Hubungi pelanggan dulu sebelum ke lokasi terimakasih  "/>
    <n v="2026"/>
    <n v="8"/>
    <n v="15"/>
    <d v="2026-08-15T00:00:00"/>
    <n v="-0.33333333333575865"/>
    <x v="1"/>
    <x v="6"/>
  </r>
  <r>
    <n v="11"/>
    <n v="1002512830"/>
    <n v="3"/>
    <x v="5"/>
    <n v="5"/>
    <s v="DENPASAR"/>
    <s v="SANUR"/>
    <s v="TOP"/>
    <s v="REG"/>
    <s v="AO"/>
    <s v="NEW SALES"/>
    <s v="1P INET"/>
    <s v="102 | FOLLOW UP COMPLETED"/>
    <s v="RBS-Regional 3"/>
    <d v="2026-08-06T15:08:56"/>
    <d v="2026-08-09T16:17:30"/>
    <n v="69360114"/>
    <m/>
    <n v="172422212689"/>
    <s v="SPBU5480103"/>
    <s v="ODP-TOP-FD/56 FD/D05/56.01"/>
    <s v="WO061090425"/>
    <m/>
    <m/>
    <m/>
    <n v="115.25310570000001"/>
    <n v="-8.6396125000000001"/>
    <s v="|MN02665|MYIA-048118956985/POI/pak agung/085738735929/spbu.bali.5480103@gmail.com"/>
    <s v="MYIB_ASSISTANT"/>
    <m/>
    <m/>
    <m/>
    <m/>
    <m/>
    <m/>
    <m/>
    <m/>
    <s v="Management Janji"/>
    <s v="2026-08-07 13:00:00 | Nama PIC : Dwija  No HP : 085738735929 Alt :  M Janji : 07/08/2026 Jam Pasang : 08.00 - 13:00  NoteÃ‚Â :  hubungi terlebih dahulu sebelum kelokasi"/>
    <s v="FCC"/>
    <d v="2026-06-08T15:25:44"/>
    <d v="2026-08-07T13:00:00"/>
    <s v="Kendala Pelanggan"/>
    <s v="REVOKE"/>
    <s v="TOP"/>
    <s v="NO ADDON"/>
    <m/>
    <s v="Follow Up Revoke Completed, New Order ID : SC1002516587"/>
    <s v="HSI Bisnis Promo HUT Telkom PSB 70% - 100 Mbps"/>
    <s v="INDIBIZ"/>
    <m/>
    <m/>
    <d v="2026-08-07T13:00:00"/>
    <s v="2026-08-07 13:00:00 | Nama PIC : Dwija  No HP : 085738735929 Alt :  M Janji : 07/08/2026 Jam Pasang : 08.00 - 13:00  NoteÃ‚Â :  hubungi terlebih dahulu sebelum kelokasi"/>
    <m/>
    <m/>
    <m/>
    <e v="#NUM!"/>
    <e v="#NUM!"/>
    <x v="0"/>
    <x v="7"/>
  </r>
  <r>
    <n v="12"/>
    <n v="1002512981"/>
    <n v="3"/>
    <x v="0"/>
    <n v="5"/>
    <s v="MATARAM"/>
    <s v="BIMA"/>
    <s v="BIM"/>
    <s v="REG"/>
    <s v="AO"/>
    <s v="NEW SALES"/>
    <m/>
    <s v="100 | REVOKE COMPLETED"/>
    <s v="RBS-Regional 3"/>
    <d v="2026-08-06T15:48:32"/>
    <d v="2026-08-12T09:36:37"/>
    <n v="69356981"/>
    <m/>
    <n v="172616801799"/>
    <s v="PT BRAMASTRA BAKTI SOLUSINDO UR APOTEK PRO BIMA"/>
    <s v="ODP-BIM-FAL/88"/>
    <s v="WO061097945"/>
    <m/>
    <m/>
    <m/>
    <n v="118.723395497406"/>
    <n v="-8.4621556420658806"/>
    <s v="|MN00542|MYIA-035213225797/POI/HUSEIN/089672423536/bramastrajakarta1@gmail.com"/>
    <s v="Sales Profesional"/>
    <m/>
    <m/>
    <m/>
    <m/>
    <m/>
    <m/>
    <m/>
    <m/>
    <s v="Management Janji"/>
    <s v="2026-08-03 13:00:00 | telp :089672423536  alt :  manja : pagi / siang 03/08/2026  hub sebelum ke lokasi "/>
    <s v="FCC"/>
    <d v="2026-06-08T16:10:32"/>
    <m/>
    <s v="Kendala Lainnya"/>
    <s v="REVOKE"/>
    <s v="BIM"/>
    <s v="NO ADDON"/>
    <m/>
    <s v="Revoke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7:00:00"/>
    <s v="2026-08-03 13:00:00 | telp :089672423536  alt :  manja : pagi / siang 03/08/2026  hub sebelum ke lokasi "/>
    <m/>
    <m/>
    <m/>
    <e v="#NUM!"/>
    <e v="#NUM!"/>
    <x v="0"/>
    <x v="0"/>
  </r>
  <r>
    <n v="13"/>
    <n v="1002524692"/>
    <n v="3"/>
    <x v="3"/>
    <n v="5"/>
    <s v="SBY UTARA"/>
    <s v="GRESIK"/>
    <s v="CRM"/>
    <s v="REG"/>
    <s v="AO"/>
    <s v="NEW SALES"/>
    <m/>
    <s v="CANCEL COMPLETED"/>
    <s v="RBS-Regional 3"/>
    <d v="2026-08-13T15:24:39"/>
    <d v="2026-08-18T16:49:12"/>
    <n v="69365348"/>
    <m/>
    <n v="152446245701"/>
    <s v="PT. EVA CIPTA MAKMUR JAYA"/>
    <s v="ODP-CRM-F02/11"/>
    <m/>
    <m/>
    <m/>
    <m/>
    <n v="112.6001687"/>
    <n v="-7.2463372000000001"/>
    <s v="|MN00086|/PT. EVA CIPTA MAKMUR JAYA/ROKMA SUTAMININGSIH/082231135237/evaciptamj@gmail.com/HSI Bisnis Promo HUT Telkom (1:1) 75 Mbps (Rp 415.000) PSB Rp 150.000/"/>
    <s v="Sales Force DBS"/>
    <m/>
    <m/>
    <m/>
    <m/>
    <m/>
    <m/>
    <m/>
    <m/>
    <m/>
    <m/>
    <m/>
    <s v="13-08-2026 15:25:45"/>
    <m/>
    <m/>
    <s v="REJECT_FCC"/>
    <s v="CRM"/>
    <s v="NO ADDON"/>
    <m/>
    <s v="DECLINE : Decline - Batal Order Muhammad Fauzan Fidhianta 40961370|MYDITA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m/>
    <m/>
    <m/>
    <m/>
    <m/>
    <e v="#NUM!"/>
    <e v="#NUM!"/>
    <x v="0"/>
    <x v="8"/>
  </r>
  <r>
    <n v="14"/>
    <n v="1002513395"/>
    <n v="3"/>
    <x v="6"/>
    <n v="5"/>
    <s v="JEMBER"/>
    <s v="BANYUWANGI"/>
    <s v="WSO"/>
    <s v="REG"/>
    <s v="AO"/>
    <s v="NEW SALES"/>
    <s v="1P INET"/>
    <s v="Completed (PS)"/>
    <s v="RBS-Regional 3"/>
    <d v="2026-08-06T17:55:56"/>
    <d v="2026-08-07T10:56:58"/>
    <n v="69360314"/>
    <m/>
    <n v="152518202023"/>
    <s v="TOKO SUMBER REZEKI"/>
    <s v="ODP-WSO-F02/03 GCL/F02/03.01"/>
    <s v="WO061111545"/>
    <m/>
    <m/>
    <m/>
    <n v="114.400153644382"/>
    <n v="-7.98969230876253"/>
    <s v="MD|MYDB-20260802264209|DN00001/MN00580|TOKO SUMBER REZEKI|082335520566"/>
    <s v="MYDIGIBIZPARTNER"/>
    <m/>
    <m/>
    <m/>
    <m/>
    <m/>
    <m/>
    <m/>
    <m/>
    <s v="Management Janji"/>
    <s v="2026-08-07 15:00:00 | Tanggal pemasangan: 6/08/2026 Jam pemasangan : pagi / siang Info Tambahan : Hubungi pelanggan dulu sebelum ke lokasi. terima kasih"/>
    <s v="FCC"/>
    <d v="2026-06-08T18:09:46"/>
    <d v="2026-08-07T15:00:00"/>
    <m/>
    <s v="PS"/>
    <s v="WSO"/>
    <s v="NO ADDON"/>
    <n v="20260807"/>
    <s v="Completed"/>
    <s v="HSI Bisnis Promo HUT Telkom PSB 70% - 75 Mbps"/>
    <s v="INDIBIZ"/>
    <m/>
    <m/>
    <d v="2026-08-07T15:00:00"/>
    <s v="2026-08-07 15:00:00 | Tanggal pemasangan: 6/08/2026 Jam pemasangan : pagi / siang Info Tambahan : Hubungi pelanggan dulu sebelum ke lokasi. terima kasih"/>
    <n v="2026"/>
    <n v="8"/>
    <n v="7"/>
    <d v="2026-08-07T00:00:00"/>
    <n v="-0.625"/>
    <x v="1"/>
    <x v="9"/>
  </r>
  <r>
    <n v="15"/>
    <n v="1002504231"/>
    <n v="3"/>
    <x v="3"/>
    <n v="5"/>
    <s v="SBY SELATAN"/>
    <s v="KETINTANG"/>
    <s v="RKT"/>
    <s v="REG"/>
    <s v="AO"/>
    <s v="NEW SALES"/>
    <s v="1P INET"/>
    <s v="Completed (PS)"/>
    <s v="RBS-Regional 3"/>
    <d v="2026-08-01T08:04:57"/>
    <d v="2026-08-02T16:36:12"/>
    <n v="69356536"/>
    <m/>
    <n v="152308242622"/>
    <s v="CV CAHAYA CEMERLANG"/>
    <s v="ODP-RKT-FBS/63 FBS/D05/01.63"/>
    <s v="WO060613346"/>
    <m/>
    <m/>
    <m/>
    <n v="112.7662302"/>
    <n v="-7.3157215000000004"/>
    <s v="MD|MYDB-20260731264081|DN00001/MN00443|CV CAHAYA CEMERLANG|085608563401"/>
    <s v="MYDIGIBIZPARTNER"/>
    <m/>
    <m/>
    <m/>
    <m/>
    <m/>
    <m/>
    <m/>
    <m/>
    <s v="Management Janji"/>
    <s v="2026-08-02 08:00:00 | M Janji : 2 agustus 2026 jam Pasang : pagi  Note : hubungi pelanggan jika ingin kelokasi"/>
    <s v="FCC"/>
    <d v="2026-01-08T08:10:00"/>
    <d v="2026-08-02T08:00:00"/>
    <m/>
    <s v="PS"/>
    <s v="RKT"/>
    <s v="NO ADDON"/>
    <n v="20260802"/>
    <s v="Completed"/>
    <s v="HSI Bisnis Basic Promo HUT Telkom PSB 70% - 100 Mbps"/>
    <s v="INDIBIZ"/>
    <m/>
    <m/>
    <d v="2026-08-02T08:00:00"/>
    <s v="2026-08-02 08:00:00 | M Janji : 2 agustus 2026 jam Pasang : pagi  Note : hubungi pelanggan jika ingin kelokasi"/>
    <n v="2026"/>
    <n v="8"/>
    <n v="2"/>
    <d v="2026-08-02T00:00:00"/>
    <n v="-0.33333333333575865"/>
    <x v="1"/>
    <x v="10"/>
  </r>
  <r>
    <n v="16"/>
    <n v="1002527688"/>
    <n v="3"/>
    <x v="0"/>
    <n v="5"/>
    <s v="MATARAM"/>
    <s v="SUMBAWA"/>
    <s v="SBW"/>
    <s v="REG"/>
    <s v="AO"/>
    <s v="NEW SALES"/>
    <s v="1P INET"/>
    <s v="Completed (PS)"/>
    <s v="RBS-Regional 3"/>
    <d v="2026-08-15T08:26:56"/>
    <d v="2026-08-15T13:01:18"/>
    <n v="69366537"/>
    <m/>
    <n v="172606792171"/>
    <s v="RAMDHANI HOMESTAY"/>
    <s v="ODP-SBW-FAH/03"/>
    <s v="WO061796993"/>
    <m/>
    <m/>
    <m/>
    <n v="117.56115579999999"/>
    <n v="-8.6138108999999901"/>
    <s v="MD|MYDB-20260814265420|DN00001/MN01595|RAMDHANI HOMESTAY|087862364324"/>
    <s v="MYDIGIBIZPARTNER"/>
    <m/>
    <m/>
    <m/>
    <m/>
    <m/>
    <m/>
    <m/>
    <m/>
    <s v="Management Janji"/>
    <s v="2026-08-18 08:00:00 | Nama Pic : bp gading  No Hp Pic : 087862364324 No alt : - Jam Pemasangan : siang  Tanggal Pemasangan : 15 Agustus 2026"/>
    <s v="FCC"/>
    <s v="15-08-2026 08:39:51"/>
    <d v="2026-08-18T08:00:00"/>
    <m/>
    <s v="PS"/>
    <s v="SBW"/>
    <s v="OCA"/>
    <n v="20260815"/>
    <s v="Completed"/>
    <s v="HSI Bisnis Bundling OCA Breach Checker Promo 2026 PSB 70% - 100 Mbps"/>
    <s v="INDIBIZ"/>
    <m/>
    <m/>
    <d v="2026-08-18T08:00:00"/>
    <s v="2026-08-18 08:00:00 | Nama Pic : bp gading  No Hp Pic : 087862364324 No alt : - Jam Pemasangan : siang  Tanggal Pemasangan : 15 Agustus 2026"/>
    <n v="2026"/>
    <n v="8"/>
    <n v="15"/>
    <d v="2026-08-15T00:00:00"/>
    <n v="-3.3333333333357587"/>
    <x v="1"/>
    <x v="2"/>
  </r>
  <r>
    <n v="17"/>
    <n v="1002523002"/>
    <n v="3"/>
    <x v="1"/>
    <n v="5"/>
    <s v="MADIUN"/>
    <s v="NGAWI"/>
    <s v="GGR"/>
    <s v="REG"/>
    <s v="AO"/>
    <s v="NEW SALES"/>
    <s v="1P INET"/>
    <s v="Completed (PS)"/>
    <s v="RBS-Regional 3"/>
    <d v="2026-08-12T17:07:56"/>
    <d v="2026-08-13T13:46:37"/>
    <n v="69364564"/>
    <m/>
    <n v="152613205369"/>
    <s v="SPPG BENDO BELOTAN"/>
    <s v="ODP-GGR-FA/81"/>
    <s v="WO061617021"/>
    <m/>
    <m/>
    <m/>
    <n v="111.4225737"/>
    <n v="-7.6627181000000002"/>
    <s v="|MN02145|MYIA-002022444441/POI/Ali Nur Wakhid/08133139609/sppgbelotan@gmail.com"/>
    <s v="MYIB_ASSISTANT"/>
    <m/>
    <m/>
    <m/>
    <m/>
    <m/>
    <m/>
    <m/>
    <m/>
    <s v="Management Janji"/>
    <s v="2026-08-13 15:00:00 |  M Janji : (13/AGUSTUS/2026) jam Pasang : 09:00 Note : hubungi pelanggan jika ingin kelokasi"/>
    <s v="FCC"/>
    <d v="2026-12-08T17:10:31"/>
    <d v="2026-08-13T15:00:00"/>
    <m/>
    <s v="PS"/>
    <s v="GGR"/>
    <s v="NO ADDON"/>
    <n v="20260813"/>
    <s v="Completed"/>
    <s v="HSI Bisnis Basic Promo HUT Telkom PSB 70% - 50 Mbps"/>
    <s v="INDIBIZ"/>
    <m/>
    <m/>
    <d v="2026-08-13T15:00:00"/>
    <s v="2026-08-13 15:00:00 |  M Janji : (13/AGUSTUS/2026) jam Pasang : 09:00 Note : hubungi pelanggan jika ingin kelokasi"/>
    <n v="2026"/>
    <n v="8"/>
    <n v="13"/>
    <d v="2026-08-13T00:00:00"/>
    <n v="-0.625"/>
    <x v="1"/>
    <x v="11"/>
  </r>
  <r>
    <n v="18"/>
    <n v="1002521030"/>
    <n v="3"/>
    <x v="2"/>
    <n v="4"/>
    <s v="PURWOKERTO"/>
    <s v="CILACAP"/>
    <s v="SDJ"/>
    <s v="REG"/>
    <s v="AO"/>
    <s v="NEW SALES"/>
    <s v="1P INET"/>
    <s v="Completed (PS)"/>
    <s v="RBS-Regional 3"/>
    <d v="2026-08-11T19:47:58"/>
    <d v="2026-08-12T14:30:02"/>
    <n v="69363768"/>
    <m/>
    <n v="143390112850"/>
    <s v="HOTEL RENO"/>
    <s v="ODP-SDJ-FG/066"/>
    <s v="WO061540727"/>
    <m/>
    <m/>
    <m/>
    <n v="108.795413"/>
    <n v="-7.4854229999999999"/>
    <s v="|MC00213|MYIA-088825895804/POI/FAZRI NUR AZIZ/085869416794/papayatiga3@gmail.com"/>
    <s v="MYIB_ASSISTANT"/>
    <m/>
    <m/>
    <m/>
    <m/>
    <m/>
    <m/>
    <m/>
    <m/>
    <s v="Management Janji"/>
    <s v="2026-08-13 08:00:00 | Nama : BP FAZRI NUR AZIZ No Hp : 085869416794 No Alt :  Tgl Pemasangan : 12 Agustus 2026 Interval : SIANG Note : Hubungi pelanggan terlebih dahulu"/>
    <s v="FCC"/>
    <d v="2026-11-08T19:54:58"/>
    <d v="2026-08-13T08:00:00"/>
    <m/>
    <s v="PS"/>
    <s v="SDJ"/>
    <s v="NO ADDON"/>
    <n v="20260812"/>
    <s v="Completed"/>
    <s v="HSI Bisnis Promo HUT Telkom PSB 70% - 300 Mbps"/>
    <s v="INDIBIZ"/>
    <m/>
    <m/>
    <d v="2026-08-13T08:00:00"/>
    <s v="2026-08-13 08:00:00 | Nama : BP FAZRI NUR AZIZ No Hp : 085869416794 No Alt :  Tgl Pemasangan : 12 Agustus 2026 Interval : SIANG Note : Hubungi pelanggan terlebih dahulu"/>
    <n v="2026"/>
    <n v="8"/>
    <n v="12"/>
    <d v="2026-08-12T00:00:00"/>
    <n v="-1.3333333333357587"/>
    <x v="1"/>
    <x v="4"/>
  </r>
  <r>
    <n v="19"/>
    <n v="1002534513"/>
    <n v="3"/>
    <x v="6"/>
    <n v="5"/>
    <s v="PASURUAN"/>
    <s v="PASURUAN"/>
    <s v="PSN"/>
    <s v="REG"/>
    <s v="AO"/>
    <s v="NEW SALES"/>
    <s v="1P INET"/>
    <s v="MIE - SEND SURVEY"/>
    <s v="RBS-Regional 3"/>
    <d v="2026-08-18T17:32:56"/>
    <d v="2026-08-18T17:34:25"/>
    <n v="69369453"/>
    <m/>
    <n v="152729256584"/>
    <s v="BUMDES MAJU MANDIRI"/>
    <s v="ODP-PSN-FCJ/14 FCJ/D03/14.01"/>
    <s v="WO062046541"/>
    <m/>
    <m/>
    <m/>
    <n v="112.865764"/>
    <n v="-7.7202159999999997"/>
    <s v="|MN01864|MYIA-000403059098/POI/MOHAMMAD ROHIM/08133709273/maztdawet050@gmail.com"/>
    <s v="MYIB_ASSISTANT"/>
    <m/>
    <m/>
    <m/>
    <m/>
    <m/>
    <m/>
    <m/>
    <m/>
    <s v="Management Janji"/>
    <s v="2026-08-19 15:00:00 | telp : 08133709273 alt : manja : pagi /siang 19/08/2026 hub sebelum kelokasi "/>
    <s v="FCC"/>
    <s v="18-08-2026 17:40:04"/>
    <d v="2026-08-19T15:00:00"/>
    <m/>
    <s v="SURVEY_NEW_MANJA"/>
    <s v="PSN"/>
    <s v="NO ADDON"/>
    <m/>
    <s v="MIE - SEND SURVEY"/>
    <s v="HSI Bisnis Promo HUT RI PSB 70% - 200 Mbps"/>
    <s v="INDIBIZ"/>
    <m/>
    <m/>
    <d v="2026-08-19T15:00:00"/>
    <s v="2026-08-19 15:00:00 | telp : 08133709273 alt : manja : pagi /siang 19/08/2026 hub sebelum kelokasi "/>
    <m/>
    <m/>
    <m/>
    <e v="#NUM!"/>
    <e v="#NUM!"/>
    <x v="0"/>
    <x v="12"/>
  </r>
  <r>
    <n v="20"/>
    <n v="1002528135"/>
    <n v="3"/>
    <x v="6"/>
    <n v="5"/>
    <s v="JEMBER"/>
    <s v="SITUBONDO"/>
    <s v="BKI"/>
    <s v="REG"/>
    <s v="AO"/>
    <s v="NEW SALES"/>
    <s v="1P INET"/>
    <s v="Completed (PS)"/>
    <s v="RBS-Regional 3"/>
    <d v="2026-08-15T11:55:57"/>
    <d v="2026-08-16T18:38:02"/>
    <n v="69366788"/>
    <m/>
    <n v="152531208030"/>
    <s v="AGEN BRI LINK ANDALAN"/>
    <s v="ODP-BKI-FH/04 FH/D01/04.01"/>
    <s v="WO061813974"/>
    <m/>
    <m/>
    <m/>
    <n v="113.71668099999999"/>
    <n v="-7.7793729999999996"/>
    <s v="|MN02617|MYIA-081206306732/POI/FIRMANSYAH/085706129616/adryjr55@gmail.com"/>
    <s v="MYIB_ASSISTANT"/>
    <m/>
    <m/>
    <m/>
    <m/>
    <m/>
    <m/>
    <m/>
    <m/>
    <s v="Management Janji"/>
    <s v="2026-08-16 08:00:00 | Nama PIC:  BP FIRMANSYAH  No HP: 085706129616 Alt: Tanggal: 16/08/2026 Jam Pasang: Pagi Note: Hubungi sebelum ke lokasi, terimakasih. "/>
    <s v="FCC"/>
    <s v="15-08-2026 12:10:01"/>
    <d v="2026-08-16T08:00:00"/>
    <m/>
    <s v="PS"/>
    <s v="BKI"/>
    <s v="NETMONK"/>
    <n v="20260816"/>
    <s v="Completed"/>
    <s v="HSI Bisnis Bundling Netmonk PSB 70% Promo - 300 Mbps"/>
    <s v="INDIBIZ"/>
    <m/>
    <m/>
    <d v="2026-08-16T08:00:00"/>
    <s v="2026-08-16 08:00:00 | Nama PIC:  BP FIRMANSYAH  No HP: 085706129616 Alt: Tanggal: 16/08/2026 Jam Pasang: Pagi Note: Hubungi sebelum ke lokasi, terimakasih. "/>
    <n v="2026"/>
    <n v="8"/>
    <n v="16"/>
    <d v="2026-08-16T00:00:00"/>
    <n v="-0.33333333333575865"/>
    <x v="1"/>
    <x v="9"/>
  </r>
  <r>
    <n v="21"/>
    <n v="1002506762"/>
    <n v="3"/>
    <x v="2"/>
    <n v="4"/>
    <s v="YOGYAKARTA"/>
    <s v="SLEMAN"/>
    <s v="PKM"/>
    <s v="REG"/>
    <s v="AO"/>
    <s v="NEW SALES"/>
    <s v="1P INET"/>
    <s v="Completed (PS)"/>
    <s v="RBS-Regional 3"/>
    <d v="2026-08-04T08:23:57"/>
    <d v="2026-08-04T16:18:33"/>
    <n v="69357913"/>
    <m/>
    <n v="146144119809"/>
    <s v="CV. MUDA DIGITAL"/>
    <s v="ODP-PKM-FAY/003 FAY/D01/003.01"/>
    <s v="WO060852330"/>
    <m/>
    <m/>
    <m/>
    <n v="110.423714"/>
    <n v="-7.7133269999999996"/>
    <s v="|MC60040|MYIA-084928946309/POI/Sutomo/081995040462/mudadigital57@gmail.com"/>
    <s v="MYIB_ASSISTANT"/>
    <m/>
    <m/>
    <m/>
    <m/>
    <m/>
    <m/>
    <m/>
    <m/>
    <s v="Management Janji"/>
    <s v="2026-08-05 10:00:00 | M Janji : (05/08/2026) jam Pasang : 09:00 Note : hubungi pelanggan jika ingin kelokasi"/>
    <s v="FCC"/>
    <d v="2026-04-08T08:25:42"/>
    <d v="2026-08-05T10:00:00"/>
    <m/>
    <s v="PS"/>
    <s v="PKM"/>
    <s v="NO ADDON"/>
    <n v="20260804"/>
    <s v="Completed"/>
    <s v="HSI Bisnis Promo HUT Telkom PSB 70% - 200 Mbps"/>
    <s v="INDIBIZ"/>
    <m/>
    <m/>
    <d v="2026-08-05T10:00:00"/>
    <s v="2026-08-05 10:00:00 | M Janji : (05/08/2026) jam Pasang : 09:00 Note : hubungi pelanggan jika ingin kelokasi"/>
    <n v="2026"/>
    <n v="8"/>
    <n v="4"/>
    <d v="2026-08-04T00:00:00"/>
    <n v="-1.4166666666642413"/>
    <x v="1"/>
    <x v="4"/>
  </r>
  <r>
    <n v="22"/>
    <n v="1002524002"/>
    <n v="3"/>
    <x v="1"/>
    <n v="5"/>
    <s v="KEDIRI"/>
    <s v="KEDIRI"/>
    <s v="PAE"/>
    <s v="REG"/>
    <s v="AO"/>
    <s v="NEW SALES"/>
    <s v="1P INET"/>
    <s v="Completed (PS)"/>
    <s v="RBS-Regional 3"/>
    <d v="2026-08-13T11:49:56"/>
    <d v="2026-08-14T18:47:07"/>
    <n v="69364994"/>
    <m/>
    <n v="152639219492"/>
    <s v="Maju Hardware Xiaomi Pare"/>
    <s v="ODP-PAE-FAH/24 FAH/D03/24.01"/>
    <s v="WO061656549"/>
    <m/>
    <m/>
    <m/>
    <n v="112.1890429"/>
    <n v="-7.7657989999999897"/>
    <s v="|MN02145|MYIA-084652962840/POI/IWAN SETIAWAN/085735553535/it.majuhardware@gmail.com"/>
    <s v="MYIB_ASSISTANT"/>
    <m/>
    <m/>
    <m/>
    <m/>
    <m/>
    <m/>
    <m/>
    <m/>
    <s v="Management Janji"/>
    <s v="2026-08-14 08:00:00 | Tanggal pemasangan: 14/08/2026 Jam pemasangan : pagi / siang Info Tambahan : Hubungi pelanggan dulu sebelum ke lokasi terima kasih."/>
    <s v="FCC"/>
    <s v="13-08-2026 11:54:51"/>
    <d v="2026-08-14T08:00:00"/>
    <m/>
    <s v="PS"/>
    <s v="PAE"/>
    <s v="NO ADDON"/>
    <n v="20260814"/>
    <s v="Completed"/>
    <s v="HSI Bisnis Promo HUT Telkom PSB 70% - 50 Mbps"/>
    <s v="INDIBIZ"/>
    <m/>
    <m/>
    <d v="2026-08-14T08:00:00"/>
    <s v="2026-08-14 08:00:00 | Tanggal pemasangan: 14/08/2026 Jam pemasangan : pagi / siang Info Tambahan : Hubungi pelanggan dulu sebelum ke lokasi terima kasih."/>
    <n v="2026"/>
    <n v="8"/>
    <n v="14"/>
    <d v="2026-08-14T00:00:00"/>
    <n v="-0.33333333333575865"/>
    <x v="1"/>
    <x v="1"/>
  </r>
  <r>
    <n v="23"/>
    <n v="1002523704"/>
    <n v="3"/>
    <x v="4"/>
    <n v="4"/>
    <s v="SEMARANG"/>
    <s v="INNER - SEMARANG JATENG UTARA"/>
    <s v="SMT"/>
    <s v="REG"/>
    <s v="AO"/>
    <s v="NEW SALES"/>
    <s v="1P INET"/>
    <s v="Completed (PS)"/>
    <s v="RBS-Regional 3"/>
    <d v="2026-08-13T10:25:58"/>
    <d v="2026-08-14T12:46:48"/>
    <n v="69364864"/>
    <m/>
    <n v="141420144733"/>
    <s v="PT SEAIR CONTAINER LINES"/>
    <s v="ODP-SMT-FAP/068 FAP/D05/068.01"/>
    <s v="WO061647858"/>
    <m/>
    <m/>
    <m/>
    <n v="110.385223"/>
    <n v="-6.9633929999999999"/>
    <s v="|MC50018|MYIA-055551340504/POI/mr zeng xiaobo/081917319472/seaircontainerlines@gmail.com"/>
    <s v="MYIB_ASSISTANT"/>
    <m/>
    <m/>
    <m/>
    <m/>
    <m/>
    <m/>
    <m/>
    <m/>
    <s v="Management Janji"/>
    <s v="2026-08-14 08:00:00 | Jam Pemasangan : 08:00 - 12.00 Tanggal Pemasangan : 14/08/2026 Info Tambahan : Hubungi pelanggan sebelum datang ke lokasi "/>
    <s v="FCC"/>
    <s v="13-08-2026 10:39:50"/>
    <d v="2026-08-14T08:00:00"/>
    <m/>
    <s v="PS"/>
    <s v="SMT"/>
    <s v="NO ADDON"/>
    <n v="20260814"/>
    <s v="Completed"/>
    <s v="HSI Bisnis Khusus Winback PSB 70% - 150 Mbps"/>
    <s v="INDIBIZ"/>
    <m/>
    <m/>
    <d v="2026-08-14T08:00:00"/>
    <s v="2026-08-14 08:00:00 | Jam Pemasangan : 08:00 - 12.00 Tanggal Pemasangan : 14/08/2026 Info Tambahan : Hubungi pelanggan sebelum datang ke lokasi "/>
    <n v="2026"/>
    <n v="8"/>
    <n v="14"/>
    <d v="2026-08-14T00:00:00"/>
    <n v="-0.33333333333575865"/>
    <x v="1"/>
    <x v="4"/>
  </r>
  <r>
    <n v="24"/>
    <n v="1002528356"/>
    <n v="3"/>
    <x v="6"/>
    <n v="5"/>
    <s v="JEMBER"/>
    <s v="BONDOWOSO"/>
    <s v="BOW"/>
    <s v="REG"/>
    <s v="AO"/>
    <s v="NEW SALES"/>
    <s v="1P INET"/>
    <s v="7 | OSS - PROVISIONING ISSUED"/>
    <s v="RBS-Regional 3"/>
    <d v="2026-08-15T13:34:56"/>
    <d v="2026-08-16T13:06:52"/>
    <n v="69366917"/>
    <m/>
    <n v="152507223626"/>
    <s v="TOKO BANGUNAN NGECER 2"/>
    <s v="ODP-BOW-FS/16 FS/D02/16.01"/>
    <s v="WO061825524"/>
    <m/>
    <m/>
    <m/>
    <n v="113.815222840489"/>
    <n v="-7.9086973219909202"/>
    <s v="|MN02331|MYIA-093001690593/POI/TRI AGUNG BUDIMAN/083178970342/triagung9911@gmail.com"/>
    <s v="MYIB_ASSISTANT"/>
    <m/>
    <m/>
    <m/>
    <m/>
    <m/>
    <m/>
    <m/>
    <m/>
    <s v="Management Janji"/>
    <s v="2026-08-16 13:00:00 | Nama PIC:  bp tri agung  No HP: 083178970342 Alt: Tanggal: 16/08/2026 Jam Pasang: Siang Note: Hubungi sebelum ke lokasi, terimakasih. "/>
    <s v="FCC"/>
    <s v="15-08-2026 13:39:51"/>
    <d v="2026-08-16T13:00:00"/>
    <m/>
    <s v="PI"/>
    <s v="BOW"/>
    <s v="NO ADDON"/>
    <m/>
    <s v="Provisioning Issued"/>
    <s v="HSI Bisnis Promo HUT Telkom PSB 70% - 300 Mbps"/>
    <s v="INDIBIZ"/>
    <m/>
    <m/>
    <d v="2026-08-16T13:00:00"/>
    <s v="2026-08-16 13:00:00 | Nama PIC:  bp tri agung  No HP: 083178970342 Alt: Tanggal: 16/08/2026 Jam Pasang: Siang Note: Hubungi sebelum ke lokasi, terimakasih. "/>
    <m/>
    <m/>
    <m/>
    <e v="#NUM!"/>
    <e v="#NUM!"/>
    <x v="0"/>
    <x v="13"/>
  </r>
  <r>
    <n v="25"/>
    <n v="1002506241"/>
    <n v="3"/>
    <x v="7"/>
    <n v="4"/>
    <s v="SOLO"/>
    <s v="INNER - SOLO JATENG TIMUR"/>
    <s v="KRT"/>
    <s v="REG"/>
    <s v="AO"/>
    <s v="NEW SALES"/>
    <m/>
    <s v="MYDITA - GAGAL SEND CARING UNSC"/>
    <s v="RBS-Regional 3"/>
    <d v="2026-08-03T14:22:48"/>
    <d v="2026-08-05T10:35:13"/>
    <n v="69357601"/>
    <m/>
    <m/>
    <s v="GEDUNG ANSENA AUDIT GLOBAL 2"/>
    <m/>
    <m/>
    <m/>
    <m/>
    <m/>
    <n v="110.7651979"/>
    <n v="-7.5410035000000004"/>
    <s v="|MN00440|/Elyoenai Christian Kuntolukito/085764652186/elyoenaikunto@gmail.com/ PSB  1S INET ONLY BISNIS WINBACK 2.0 100mbps ABODEMEN 535.000 PLUS PPN"/>
    <s v="Sales Force DBS"/>
    <m/>
    <m/>
    <m/>
    <m/>
    <m/>
    <m/>
    <m/>
    <m/>
    <s v="Management Janji"/>
    <d v="1970-01-01T00:00:00"/>
    <s v="FCC"/>
    <d v="2026-03-08T14:40:09"/>
    <m/>
    <m/>
    <m/>
    <s v="KRT"/>
    <s v="NO ADDON"/>
    <m/>
    <s v="MYDITA - GAGAL SEND CARING UNSC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1970-01-01T00:00:00"/>
    <d v="1970-01-01T00:00:00"/>
    <m/>
    <m/>
    <m/>
    <e v="#NUM!"/>
    <e v="#NUM!"/>
    <x v="0"/>
    <x v="4"/>
  </r>
  <r>
    <n v="26"/>
    <n v="1002526432"/>
    <n v="3"/>
    <x v="0"/>
    <n v="5"/>
    <s v="MATARAM"/>
    <s v="INNER - NUSA TENGGARA"/>
    <s v="MTR"/>
    <s v="REG"/>
    <s v="AO"/>
    <s v="NEW SALES"/>
    <s v="1P INET"/>
    <s v="102 | FOLLOW UP COMPLETED"/>
    <s v="RBS-Regional 3"/>
    <d v="2026-08-14T13:52:57"/>
    <d v="2026-08-17T12:23:25"/>
    <n v="69366085"/>
    <m/>
    <n v="172601796998"/>
    <s v="TOKO EGI"/>
    <s v="ODP-MTR-FDN/106 FDN/D03/106.01"/>
    <s v="WO061749889"/>
    <m/>
    <m/>
    <m/>
    <n v="116.1115961"/>
    <n v="-8.6394053"/>
    <s v="MD|MYDB-20260813265275|DN00001/MN01272|TOKO EGI|081999353337"/>
    <s v="MYDIGIBIZPARTNER"/>
    <m/>
    <m/>
    <m/>
    <m/>
    <m/>
    <m/>
    <m/>
    <m/>
    <s v="Management Janji"/>
    <s v="2026-08-16 08:00:00 | M Janji :  15 Agustus 2026 Jam Pasang : Siang Note : hubungi pelanggan jika ingin ke lokasi, terima kasih. "/>
    <s v="FCC"/>
    <s v="14-08-2026 14:10:15"/>
    <d v="2026-08-16T08:00:00"/>
    <s v="Kendala Lainnya"/>
    <s v="REVOKE"/>
    <s v="MTR"/>
    <s v="NO ADDON"/>
    <m/>
    <s v="Follow Up Revoke Completed, New Order ID : SC1002530779"/>
    <s v="HSI Bisnis Promo HUT Telkom PSB 70% - 150 Mbps"/>
    <s v="INDIBIZ"/>
    <m/>
    <m/>
    <d v="2026-08-16T08:00:00"/>
    <s v="2026-08-16 08:00:00 | M Janji :  15 Agustus 2026 Jam Pasang : Siang Note : hubungi pelanggan jika ingin ke lokasi, terima kasih. "/>
    <m/>
    <m/>
    <m/>
    <e v="#NUM!"/>
    <e v="#NUM!"/>
    <x v="0"/>
    <x v="14"/>
  </r>
  <r>
    <n v="27"/>
    <n v="1002515875"/>
    <n v="3"/>
    <x v="1"/>
    <n v="5"/>
    <s v="MALANG"/>
    <s v="BATU"/>
    <s v="SGS"/>
    <s v="REG"/>
    <s v="AO"/>
    <s v="NEW SALES"/>
    <s v="1P INET"/>
    <s v="Completed (PS)"/>
    <s v="RBS-Regional 3"/>
    <d v="2026-08-08T12:25:57"/>
    <d v="2026-08-10T14:19:15"/>
    <n v="69361412"/>
    <m/>
    <n v="152721299708"/>
    <s v="SDN 1 DENGKOL"/>
    <s v="ODP-SGS-FF/132 FF/D11/132.01"/>
    <s v="WO061254557"/>
    <m/>
    <m/>
    <m/>
    <n v="112.72318660000001"/>
    <n v="-7.9057347"/>
    <s v="|MN01864|MYIA-026914743278/POI/AHMAD AL HIKAM/087762944248/idengkolsdn@gmail.com"/>
    <s v="MYIB_ASSISTANT"/>
    <m/>
    <m/>
    <m/>
    <m/>
    <m/>
    <m/>
    <m/>
    <m/>
    <s v="Management Janji"/>
    <s v="2026-08-10 08:00:00 | Tanggal Pemasangan : 10 Agustus 2026 Jam Pemasangan : 08:00 13:00 Info Tambahan : Hubungi pelanggan dulu sebelum ke lokasi terimakasih"/>
    <s v="FCC"/>
    <d v="2026-08-08T12:39:51"/>
    <d v="2026-08-10T08:00:00"/>
    <m/>
    <s v="PS"/>
    <s v="SGS"/>
    <s v="NO ADDON"/>
    <n v="20260810"/>
    <s v="Completed"/>
    <s v="HSI Bisnis Basic Promo HUT Telkom PSB 70% - 50 Mbps"/>
    <s v="INDIBIZ"/>
    <m/>
    <m/>
    <d v="2026-08-10T08:00:00"/>
    <s v="2026-08-10 08:00:00 | Tanggal Pemasangan : 10 Agustus 2026 Jam Pemasangan : 08:00 13:00 Info Tambahan : Hubungi pelanggan dulu sebelum ke lokasi terimakasih"/>
    <n v="2026"/>
    <n v="8"/>
    <n v="10"/>
    <d v="2026-08-10T00:00:00"/>
    <n v="-0.33333333333575865"/>
    <x v="1"/>
    <x v="15"/>
  </r>
  <r>
    <n v="28"/>
    <n v="1002523885"/>
    <n v="3"/>
    <x v="6"/>
    <n v="5"/>
    <s v="SIDOARJO"/>
    <s v="PASURUAN"/>
    <s v="PDA"/>
    <s v="REG"/>
    <s v="AO"/>
    <s v="NEW SALES"/>
    <m/>
    <s v="Completed (PS)"/>
    <s v="RBS-Regional 3"/>
    <d v="2026-08-13T11:16:34"/>
    <d v="2026-08-17T20:24:43"/>
    <n v="69364949"/>
    <m/>
    <n v="152741225087"/>
    <s v="SPBU 546716 KEPULUNGAN"/>
    <s v="ODP-PDA-FAP/021"/>
    <s v="WO061892587"/>
    <m/>
    <m/>
    <m/>
    <n v="112.6870014"/>
    <n v="-7.6119769000000002"/>
    <s v="|MN02332|/SPBU 546716 KEPULUNGAN/WINBACK 2.0 HSI B2B (1:1) 100MBPS 535RB PSB DISC 70%//spbu546716kepulungan@gmail.com/FAIZAL MEGA HARDIANSYAH/82228980555"/>
    <s v="Sales Force DBS"/>
    <m/>
    <m/>
    <m/>
    <m/>
    <m/>
    <m/>
    <m/>
    <m/>
    <s v="Management Janji"/>
    <s v="2026-08-17 13:00:00|Nama : BP FAIZAL MEGA HARDIANSYAH  No Hp : 082228980555 No Alt :  Tgl Pemasangan : 17 Agustus 2026 Interval : SIANG Note : Hubungi pelanggan terlebih dahulu|40971402|MYDITA"/>
    <s v="FCC"/>
    <s v="13-08-2026 11:25:53"/>
    <d v="2026-08-17T13:00:00"/>
    <m/>
    <s v="PS"/>
    <s v="PDA"/>
    <s v="NO ADDON"/>
    <n v="2026081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7T13:00:00"/>
    <s v="2026-08-17 13:00:00|Nama : BP FAIZAL MEGA HARDIANSYAH  No Hp : 082228980555 No Alt :  Tgl Pemasangan : 17 Agustus 2026 Interval : SIANG Note : Hubungi pelanggan terlebih dahulu|40971402|MYDITA"/>
    <n v="2026"/>
    <n v="8"/>
    <n v="17"/>
    <d v="2026-08-17T00:00:00"/>
    <n v="-0.54166666666424135"/>
    <x v="1"/>
    <x v="12"/>
  </r>
  <r>
    <n v="29"/>
    <n v="1002530853"/>
    <n v="3"/>
    <x v="1"/>
    <n v="5"/>
    <s v="KEDIRI"/>
    <s v="KEDIRI"/>
    <s v="PPR"/>
    <s v="REG"/>
    <s v="AO"/>
    <s v="NEW SALES"/>
    <s v="1P INET"/>
    <s v="OSS - FALLOUT"/>
    <s v="RBS-Regional 3"/>
    <d v="2026-08-17T13:08:56"/>
    <d v="2026-08-18T16:14:05"/>
    <n v="69368091"/>
    <m/>
    <n v="152652204465"/>
    <s v="PT MITRA TELEMEDIA MANUNGGAL"/>
    <s v="ODP-PPR-FH/14 FH/D02/14.01"/>
    <s v="WO061927858"/>
    <m/>
    <m/>
    <m/>
    <n v="112.1392276"/>
    <n v="-7.6798582999999896"/>
    <s v="|MC80054|MYIA-043875269937/POI/AL GERISETIAWAN/081654953360/ipsrssolidteaam@gmail.com"/>
    <s v="MYIB_ASSISTANT"/>
    <m/>
    <m/>
    <m/>
    <m/>
    <m/>
    <m/>
    <m/>
    <m/>
    <s v="Management Janji"/>
    <s v="2026-08-18 15:00:00 | Waktu pemasangan : 17 agustus 2026 Jam pemasangan : 08.00 - 12.00 Info Tambahan : Hubungi pelanggan dulu sebelum ke lokasi terimakasih "/>
    <s v="FCC"/>
    <s v="17-08-2026 13:10:11"/>
    <d v="2026-08-18T15:00:00"/>
    <s v="Kendala Pelanggan"/>
    <s v="FO_WFM"/>
    <s v="PPR"/>
    <s v="NO ADDON"/>
    <m/>
    <s v="Provisioning Failed|WFM|INF009067055|PP_-7.7690883,112.1968633_PENDING = PP _KP_Pelanggan remanja besok 18.08.2026 karena lag"/>
    <s v="HSI Bisnis PSB 70% - 300 Mbps"/>
    <s v="INDIBIZ"/>
    <m/>
    <m/>
    <d v="2026-08-18T15:00:00"/>
    <s v="2026-08-18 15:00:00 | Waktu pemasangan : 17 agustus 2026 Jam pemasangan : 08.00 - 12.00 Info Tambahan : Hubungi pelanggan dulu sebelum ke lokasi terimakasih "/>
    <m/>
    <m/>
    <m/>
    <e v="#NUM!"/>
    <e v="#NUM!"/>
    <x v="0"/>
    <x v="1"/>
  </r>
  <r>
    <n v="30"/>
    <n v="1002528278"/>
    <n v="3"/>
    <x v="5"/>
    <n v="5"/>
    <s v="SINGARJA"/>
    <s v="JEMBRANA"/>
    <s v="NGR"/>
    <s v="REG"/>
    <s v="AO"/>
    <s v="NEW SALES"/>
    <s v="1P INET"/>
    <s v="Completed (PS)"/>
    <s v="RBS-Regional 3"/>
    <d v="2026-08-15T12:55:56"/>
    <d v="2026-08-17T15:56:28"/>
    <n v="69366850"/>
    <m/>
    <n v="172411226117"/>
    <s v="TOKO DUA PUTRI"/>
    <s v="ODP-NGR-FA/12 FA/D02/12.01"/>
    <s v="WO061819896"/>
    <m/>
    <m/>
    <m/>
    <n v="114.582019115012"/>
    <n v="-8.3897403667389607"/>
    <s v="|MN02718|MYIA-016523826536/POI/ADITYA ARIESMA PUTRA/085198439573/tabranilobar@gmail.com"/>
    <s v="MYIB_ASSISTANT"/>
    <m/>
    <m/>
    <m/>
    <m/>
    <m/>
    <m/>
    <m/>
    <m/>
    <s v="Management Janji"/>
    <s v="2026-08-16 13:00:00 | M Janji :  16 Agustus 2026 Jam Pasang : Siang Note : hubungi pelanggan jika ingin ke lokasi, terima kasih"/>
    <s v="FCC"/>
    <s v="15-08-2026 13:10:06"/>
    <d v="2026-08-16T13:00:00"/>
    <m/>
    <s v="PS"/>
    <s v="NGR"/>
    <s v="NO ADDON"/>
    <n v="20260817"/>
    <s v="Completed"/>
    <s v="HSI Bisnis Promo HUT Telkom PSB 70% - 300 Mbps"/>
    <s v="INDIBIZ"/>
    <m/>
    <m/>
    <d v="2026-08-16T13:00:00"/>
    <s v="2026-08-16 13:00:00 | M Janji :  16 Agustus 2026 Jam Pasang : Siang Note : hubungi pelanggan jika ingin ke lokasi, terima kasih"/>
    <n v="2026"/>
    <n v="8"/>
    <n v="17"/>
    <d v="2026-08-17T00:00:00"/>
    <n v="0.45833333333575865"/>
    <x v="1"/>
    <x v="16"/>
  </r>
  <r>
    <n v="31"/>
    <n v="1002525545"/>
    <n v="3"/>
    <x v="0"/>
    <n v="5"/>
    <s v="MATARAM"/>
    <s v="BIMA"/>
    <s v="TET"/>
    <s v="REG"/>
    <s v="AO"/>
    <s v="NEW SALES"/>
    <s v="1P INET"/>
    <s v="102 | FOLLOW UP COMPLETED"/>
    <s v="RBS-Regional 3"/>
    <d v="2026-08-14T09:04:57"/>
    <d v="2026-08-16T16:16:15"/>
    <n v="69365657"/>
    <m/>
    <n v="172616790182"/>
    <s v="TOKO JAMJAM"/>
    <s v="ODP-TET-FAF/15 FAF/D01/15.01"/>
    <s v="WO061719735"/>
    <m/>
    <m/>
    <m/>
    <n v="118.693739958107"/>
    <n v="-8.6525693846559903"/>
    <s v="MD|MYDB-20260813265274|SC00001/MC00152|TOKO JAMJAM|085337493897"/>
    <s v="MYDIGIBIZPARTNER"/>
    <m/>
    <m/>
    <m/>
    <m/>
    <m/>
    <m/>
    <m/>
    <m/>
    <s v="Management Janji"/>
    <s v="2026-08-15 08:00:00 | Tanggal pemasangan : 15 AGUSTUS 2026 Jam pemasangan : pagi/siang Info Tambahan : Hubungi pelanggan dulu sebelum ke lokasi terima kasih"/>
    <s v="FCC"/>
    <s v="14-08-2026 09:10:50"/>
    <d v="2026-08-15T08:00:00"/>
    <m/>
    <s v="REVOKE"/>
    <s v="TET"/>
    <s v="NETMONK"/>
    <m/>
    <s v="Follow Up Revoke Completed, New Order ID : SC1002529923"/>
    <s v="HSI Bisnis Bundling Netmonk PSB 70% Promo - 150 Mbps"/>
    <s v="INDIBIZ"/>
    <m/>
    <m/>
    <d v="2026-08-15T08:00:00"/>
    <s v="2026-08-15 08:00:00 | Tanggal pemasangan : 15 AGUSTUS 2026 Jam pemasangan : pagi/siang Info Tambahan : Hubungi pelanggan dulu sebelum ke lokasi terima kasih"/>
    <m/>
    <m/>
    <m/>
    <e v="#NUM!"/>
    <e v="#NUM!"/>
    <x v="0"/>
    <x v="0"/>
  </r>
  <r>
    <n v="32"/>
    <n v="1002527818"/>
    <n v="3"/>
    <x v="5"/>
    <n v="5"/>
    <s v="SINGARJA"/>
    <s v="KLUNGKUNG"/>
    <s v="APR"/>
    <s v="REG"/>
    <s v="AO"/>
    <s v="NEW SALES"/>
    <m/>
    <s v="Completed (PS)"/>
    <s v="RBS-Regional 3"/>
    <d v="2026-08-15T09:44:31"/>
    <d v="2026-08-15T13:04:04"/>
    <n v="69363279"/>
    <m/>
    <n v="172404209341"/>
    <s v="SMP NEGERI 2 ABANG"/>
    <s v="ODP-APR-FD/58"/>
    <s v="WO061801940"/>
    <m/>
    <m/>
    <m/>
    <n v="115.614019"/>
    <n v="-8.3507639999999999"/>
    <s v="|MN02750|/PIC I WAYAN SARYA/085842056440-082144951066/spandabang60@gmail.com"/>
    <s v="Sales Force DBS"/>
    <m/>
    <m/>
    <m/>
    <m/>
    <m/>
    <m/>
    <m/>
    <m/>
    <s v="Management Janji"/>
    <s v="2026-08-13 13:00:00|M Janji : (13 AGUSTUS 2026)  jam Pasang : siang  Note : hubungi pelanggan jika ingin kelokasi|40931149|MYDITA"/>
    <s v="FCC"/>
    <s v="15-08-2026 09:55:09"/>
    <m/>
    <m/>
    <s v="PS"/>
    <s v="APR"/>
    <s v="NO ADDON"/>
    <n v="20260815"/>
    <s v="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15T07:00:00"/>
    <s v="2026-08-13 13:00:00|M Janji : (13 AGUSTUS 2026)  jam Pasang : siang  Note : hubungi pelanggan jika ingin kelokasi|40931149|MYDITA"/>
    <n v="2026"/>
    <n v="8"/>
    <n v="15"/>
    <d v="2026-08-15T00:00:00"/>
    <n v="-0.29166666666424135"/>
    <x v="1"/>
    <x v="17"/>
  </r>
  <r>
    <n v="33"/>
    <n v="1002505964"/>
    <n v="3"/>
    <x v="1"/>
    <n v="5"/>
    <s v="KEDIRI"/>
    <s v="NGANJUK"/>
    <s v="KTS"/>
    <s v="REG"/>
    <s v="AO"/>
    <s v="NEW SALES"/>
    <s v="1P INET"/>
    <s v="Completed (PS)"/>
    <s v="RBS-Regional 3"/>
    <d v="2026-08-03T12:05:56"/>
    <d v="2026-08-03T20:33:19"/>
    <n v="69357434"/>
    <m/>
    <n v="152615203022"/>
    <s v="intan express laundry"/>
    <s v="ODP-KTS-FG/15"/>
    <s v="WO060779104"/>
    <m/>
    <m/>
    <m/>
    <n v="112.098257057368"/>
    <n v="-7.5993458772087896"/>
    <s v="MD|MYDB-20260803264246|DC20002/MC20039|intan express laundry|083199745414"/>
    <s v="MYDIGIBIZPARTNER"/>
    <m/>
    <m/>
    <m/>
    <m/>
    <m/>
    <m/>
    <m/>
    <m/>
    <s v="Management Janji"/>
    <s v="2026-08-04 13:00:00 | M Janji : 4 agustus 2026 jam Pasang : siang Note : hubungi pelanggan jika ingin kelokasi"/>
    <s v="FCC"/>
    <d v="2026-03-08T12:10:27"/>
    <d v="2026-08-04T13:00:00"/>
    <m/>
    <s v="PS"/>
    <s v="KTS"/>
    <s v="NO ADDON"/>
    <n v="20260803"/>
    <s v="Completed"/>
    <s v="HSI Bisnis Promo HUT Telkom PSB 70% - 100 Mbps Dual Band"/>
    <s v="INDIBIZ"/>
    <m/>
    <m/>
    <d v="2026-08-04T13:00:00"/>
    <s v="2026-08-04 13:00:00 | M Janji : 4 agustus 2026 jam Pasang : siang Note : hubungi pelanggan jika ingin kelokasi"/>
    <n v="2026"/>
    <n v="8"/>
    <n v="3"/>
    <d v="2026-08-03T00:00:00"/>
    <n v="-1.5416666666642413"/>
    <x v="1"/>
    <x v="3"/>
  </r>
  <r>
    <n v="34"/>
    <n v="1002521639"/>
    <n v="3"/>
    <x v="1"/>
    <n v="5"/>
    <s v="MADIUN"/>
    <s v="TUBAN"/>
    <s v="JTR"/>
    <s v="REG"/>
    <s v="AO"/>
    <s v="NEW SALES"/>
    <m/>
    <s v="Completed (PS)"/>
    <s v="RBS-Regional 3"/>
    <d v="2026-08-12T10:50:09"/>
    <d v="2026-08-13T14:46:45"/>
    <n v="69363993"/>
    <m/>
    <n v="152645203135"/>
    <s v="CV ALAM MULYO PUTRO"/>
    <s v="ODP-JTR-FD/26"/>
    <s v="WO061597567"/>
    <m/>
    <m/>
    <m/>
    <n v="111.578639745712"/>
    <n v="-6.8485330760665297"/>
    <s v="AMRBS;406740/MUHIBBUDDIN AL MARUF/TREG3/KUDUS/AM/082326845795/Fian Dwi Nanda/alammulyoputra_cv@amp-bio.id /Permintaan PSB HSI REG BISNIS 1S INET 50MBPS/CV AMP"/>
    <s v="Sales Profesional"/>
    <m/>
    <m/>
    <m/>
    <m/>
    <m/>
    <m/>
    <m/>
    <m/>
    <s v="Management Janji"/>
    <s v="2026-08-14 08:00:00|Nama PIC : Fian  No HP : 082326845795 Alt :  M Janji : 13/08/2026 Jam Pasang : 08.00  - 13:00  NoteÃ‚Â :  hubungi terlebih dahulu sebelum ke lokasi, terima kasih.|40981184|MYDITA"/>
    <s v="FCC"/>
    <d v="2026-12-08T10:55:16"/>
    <d v="2026-08-14T08:00:00"/>
    <m/>
    <s v="PS"/>
    <s v="JTR"/>
    <s v="NO ADDON"/>
    <n v="20260813"/>
    <s v="Completed"/>
    <s v="- 11_11446;Biaya PSB HSI EBIS Tunai di Depan ~ 11[150000]  - E23046;E23046 ~ ES23 - Paket HSI Bisnis[0]  - E23046~null~E23046_UNL;UNL ~ Internet-Link Unlimited Internet Usage ~ E23046[0]  - E23046~null~44877;E23046||11||Abodemen 0[0]  - E23046~null~E23046"/>
    <s v="INDIBIZ"/>
    <m/>
    <m/>
    <d v="2026-08-14T08:00:00"/>
    <s v="2026-08-14 08:00:00|Nama PIC : Fian  No HP : 082326845795 Alt :  M Janji : 13/08/2026 Jam Pasang : 08.00  - 13:00  NoteÃ‚Â :  hubungi terlebih dahulu sebelum ke lokasi, terima kasih.|40981184|MYDITA"/>
    <n v="2026"/>
    <n v="8"/>
    <n v="13"/>
    <d v="2026-08-13T00:00:00"/>
    <n v="-1.3333333333357587"/>
    <x v="1"/>
    <x v="18"/>
  </r>
  <r>
    <n v="35"/>
    <n v="1002522544"/>
    <n v="3"/>
    <x v="7"/>
    <n v="4"/>
    <s v="SOLO"/>
    <s v="BOYOLALI"/>
    <s v="BYL"/>
    <s v="REG"/>
    <s v="AO"/>
    <s v="NEW SALES"/>
    <s v="1P INET"/>
    <s v="Completed (PS)"/>
    <s v="RBS-Regional 3"/>
    <d v="2026-08-12T15:04:57"/>
    <d v="2026-08-13T14:55:36"/>
    <n v="69364394"/>
    <m/>
    <n v="143553212775"/>
    <s v="PKBM AL MADINAH"/>
    <s v="ODP-BYL-FL/025 FL/D02/025.01"/>
    <s v="WO061600476"/>
    <m/>
    <m/>
    <m/>
    <n v="110.50985799999999"/>
    <n v="-7.5051560000000004"/>
    <s v="|MN00372|MYIA-097060090276/POI/JOHANTO/081226219655/hantojojo868@gmail.com"/>
    <s v="MYIB_ASSISTANT"/>
    <m/>
    <m/>
    <m/>
    <m/>
    <m/>
    <m/>
    <m/>
    <m/>
    <s v="Management Janji"/>
    <s v="2026-08-13 13:00:00 | Nama PIC : bapak JOHANTO No HP : 081226219655 Alt :  M Janji : (KAMIS/13/AGUSTUS/2026) jam Pasang : 09:00 Note : hubungi pelanggan jika ingin kelokasi"/>
    <s v="FCC"/>
    <d v="2026-12-08T15:10:41"/>
    <d v="2026-08-13T13:00:00"/>
    <m/>
    <s v="PS"/>
    <s v="BYL"/>
    <s v="NO ADDON"/>
    <n v="20260813"/>
    <s v="Completed"/>
    <s v="HSI Bisnis Promo HUT Telkom PSB 70% - 100 Mbps"/>
    <s v="INDIBIZ"/>
    <m/>
    <m/>
    <d v="2026-08-13T13:00:00"/>
    <s v="2026-08-13 13:00:00 | Nama PIC : bapak JOHANTO No HP : 081226219655 Alt :  M Janji : (KAMIS/13/AGUSTUS/2026) jam Pasang : 09:00 Note : hubungi pelanggan jika ingin kelokasi"/>
    <n v="2026"/>
    <n v="8"/>
    <n v="13"/>
    <d v="2026-08-13T00:00:00"/>
    <n v="-0.54166666666424135"/>
    <x v="1"/>
    <x v="4"/>
  </r>
  <r>
    <n v="36"/>
    <n v="1002509420"/>
    <n v="3"/>
    <x v="7"/>
    <n v="4"/>
    <s v="KUDUS"/>
    <s v="JEPARA"/>
    <s v="PEC"/>
    <s v="REG"/>
    <s v="AO"/>
    <s v="NEW SALES"/>
    <s v="1P INET"/>
    <s v="Completed (PS)"/>
    <s v="RBS-Regional 3"/>
    <d v="2026-08-04T18:22:56"/>
    <d v="2026-08-05T17:18:30"/>
    <n v="69358672"/>
    <m/>
    <n v="146593115480"/>
    <s v="SPBU 4459413"/>
    <s v="ODP-PEC-FA/111 FA/D05/111.01"/>
    <s v="WO060930225"/>
    <m/>
    <m/>
    <m/>
    <n v="110.7116123"/>
    <n v="-6.6703828999999999"/>
    <s v="|MC60142|MYIA-060744012260/POI/DERA BAHTIAR WIDIYANTO/08562685148/spbu_modern@yahoo.com"/>
    <s v="MYIB_ASSISTANT"/>
    <m/>
    <m/>
    <m/>
    <m/>
    <m/>
    <m/>
    <m/>
    <m/>
    <s v="Management Janji"/>
    <s v="2026-08-05 15:00:00 |  M Janji : (5 AGUSTUS 2026) jam Pasang : siang Note : hubungi pelanggan jika ingin kelokasi"/>
    <s v="FCC"/>
    <d v="2026-04-08T18:24:52"/>
    <d v="2026-08-05T15:00:00"/>
    <m/>
    <s v="PS"/>
    <s v="PEC"/>
    <s v="NO ADDON"/>
    <n v="20260805"/>
    <s v="Completed"/>
    <s v="HSI Bisnis Basic Promo HUT Telkom PSB 70% - 100 Mbps Dual Band"/>
    <s v="INDIBIZ"/>
    <m/>
    <m/>
    <d v="2026-08-05T15:00:00"/>
    <s v="2026-08-05 15:00:00 |  M Janji : (5 AGUSTUS 2026) jam Pasang : siang Note : hubungi pelanggan jika ingin kelokasi"/>
    <n v="2026"/>
    <n v="8"/>
    <n v="5"/>
    <d v="2026-08-05T00:00:00"/>
    <n v="-0.625"/>
    <x v="1"/>
    <x v="4"/>
  </r>
  <r>
    <n v="37"/>
    <n v="1002518788"/>
    <n v="3"/>
    <x v="7"/>
    <n v="4"/>
    <s v="KUDUS"/>
    <s v="PURWODADI"/>
    <s v="WRO"/>
    <s v="REG"/>
    <s v="AO"/>
    <s v="NEW SALES"/>
    <s v="1P INET"/>
    <s v="102 | FOLLOW UP COMPLETED"/>
    <s v="RBS-Regional 3"/>
    <d v="2026-08-11T07:28:57"/>
    <d v="2026-08-14T16:01:18"/>
    <n v="69362839"/>
    <m/>
    <n v="142509107232"/>
    <s v="SMP PLUS MAMBAUS SHOLIHIN"/>
    <s v="ODP-WRO-FK/112 FK/D08/112.01"/>
    <s v="WO061456506"/>
    <m/>
    <m/>
    <m/>
    <n v="111.139915"/>
    <n v="-7.1633940000000003"/>
    <s v="|MN00410|MYIA-031124116376/POI/ADIB BURROCHMAN/081336938046/smpplusmambaussholihin2019@gmail.com"/>
    <s v="MYIB_ASSISTANT"/>
    <m/>
    <m/>
    <m/>
    <m/>
    <m/>
    <m/>
    <m/>
    <m/>
    <s v="Management Janji"/>
    <s v="2026-08-12 08:00:00 | M Janji : (12/08/2026) jam Pasang : 09:00 Note : hubungi pelanggan jika ingin kelokasi "/>
    <s v="FCC"/>
    <d v="2026-11-08T07:39:48"/>
    <d v="2026-08-12T08:00:00"/>
    <m/>
    <s v="REVOKE"/>
    <s v="WRO"/>
    <s v="NO ADDON"/>
    <m/>
    <s v="Follow Up Revoke Completed, New Order ID : SC1002527049"/>
    <s v="HSI Bisnis Promo HUT Telkom PSB 70% - 50 Mbps"/>
    <s v="INDIBIZ"/>
    <m/>
    <m/>
    <d v="2026-08-12T08:00:00"/>
    <s v="2026-08-12 08:00:00 | M Janji : (12/08/2026) jam Pasang : 09:00 Note : hubungi pelanggan jika ingin kelokasi "/>
    <m/>
    <m/>
    <m/>
    <e v="#NUM!"/>
    <e v="#NUM!"/>
    <x v="0"/>
    <x v="4"/>
  </r>
  <r>
    <n v="38"/>
    <n v="1002506699"/>
    <n v="3"/>
    <x v="2"/>
    <n v="4"/>
    <s v="PURWOKERTO"/>
    <s v="PURWOKERTO"/>
    <s v="PWT"/>
    <s v="REG"/>
    <s v="AO"/>
    <s v="NEW SALES"/>
    <s v="1P INET"/>
    <s v="102 | FOLLOW UP COMPLETED"/>
    <s v="RBS-Regional 3"/>
    <d v="2026-08-04T07:43:56"/>
    <d v="2026-08-07T11:26:39"/>
    <n v="69357877"/>
    <m/>
    <n v="146303609114"/>
    <s v="PT MODULAR KULINER INDONESIA"/>
    <s v="ODP-PWT-FBE/053 FBE/D04/053.01"/>
    <s v="WO060847164"/>
    <m/>
    <m/>
    <m/>
    <n v="109.242199"/>
    <n v="-7.4297899999999997"/>
    <s v="|MN02587|MYIA-089124800085/POI/JULIO PRATAMA PUTRA/081291522934/it.support@ishangry.com"/>
    <s v="MYIB_ASSISTANT"/>
    <m/>
    <m/>
    <m/>
    <m/>
    <m/>
    <m/>
    <m/>
    <m/>
    <s v="Management Janji"/>
    <s v="2026-08-05 08:00:00 | Nama PIC: BP JULIO Notel: 081291522934 Alt: -  Tanggal: 5/8/2026 Jam Pasang: Pagi Note: Hubungi sebelum ke lokasi, terimakasih. "/>
    <s v="FCC"/>
    <d v="2026-04-08T07:55:19"/>
    <d v="2026-08-05T08:00:00"/>
    <m/>
    <s v="REVOKE"/>
    <s v="PWT"/>
    <s v="NO ADDON"/>
    <m/>
    <s v="Follow Up Revoke Completed, New Order ID : SC1002514334"/>
    <s v="HSI Bisnis PSB 70% - 50 Mbps"/>
    <s v="INDIBIZ"/>
    <m/>
    <m/>
    <d v="2026-08-05T08:00:00"/>
    <s v="2026-08-05 08:00:00 | Nama PIC: BP JULIO Notel: 081291522934 Alt: -  Tanggal: 5/8/2026 Jam Pasang: Pagi Note: Hubungi sebelum ke lokasi, terimakasih. "/>
    <m/>
    <m/>
    <m/>
    <e v="#NUM!"/>
    <e v="#NUM!"/>
    <x v="0"/>
    <x v="4"/>
  </r>
  <r>
    <n v="39"/>
    <n v="1002517665"/>
    <n v="3"/>
    <x v="4"/>
    <n v="4"/>
    <s v="SEMARANG"/>
    <s v="INNER - SEMARANG JATENG UTARA"/>
    <s v="JHR"/>
    <s v="REG"/>
    <s v="AO"/>
    <s v="NEW SALES"/>
    <s v="1P INET"/>
    <s v="Completed (PS)"/>
    <s v="RBS-Regional 3"/>
    <d v="2026-08-10T12:55:57"/>
    <d v="2026-08-11T14:08:45"/>
    <n v="69362403"/>
    <m/>
    <n v="142406122707"/>
    <s v="Sobat Cuan Abadi"/>
    <s v="ODP-JHR-FBD/020 FBD/D02/020.01"/>
    <s v="WO061392000"/>
    <m/>
    <m/>
    <m/>
    <n v="110.42993109673201"/>
    <n v="-6.9711133723907999"/>
    <s v="MD|MYDB-20260810264862|DN00001/MN00299|Sobat Cuan Abadi|08992662022"/>
    <s v="MYDIGIBIZPARTNER"/>
    <m/>
    <m/>
    <m/>
    <m/>
    <m/>
    <m/>
    <m/>
    <m/>
    <s v="Management Janji"/>
    <s v="2026-08-11 13:00:00 | Nama : BU LIA (OWNER) No Hp : 08992662022 No Alt :  Tgl Pemasangan : 11 Agustus 2026 Interval : PAGI  Note : Hubungi pelanggan terlebih dahulu"/>
    <s v="FCC"/>
    <d v="2026-10-08T13:09:48"/>
    <d v="2026-08-11T13:00:00"/>
    <m/>
    <s v="PS"/>
    <s v="JHR"/>
    <s v="NO ADDON"/>
    <n v="20260811"/>
    <s v="Completed"/>
    <s v="HSI Bisnis Promo HUT Telkom PSB 70% - 50 Mbps"/>
    <s v="INDIBIZ"/>
    <m/>
    <m/>
    <d v="2026-08-11T13:00:00"/>
    <s v="2026-08-11 13:00:00 | Nama : BU LIA (OWNER) No Hp : 08992662022 No Alt :  Tgl Pemasangan : 11 Agustus 2026 Interval : PAGI  Note : Hubungi pelanggan terlebih dahulu"/>
    <n v="2026"/>
    <n v="8"/>
    <n v="11"/>
    <d v="2026-08-11T00:00:00"/>
    <n v="-0.54166666666424135"/>
    <x v="1"/>
    <x v="4"/>
  </r>
  <r>
    <n v="40"/>
    <n v="1002509545"/>
    <n v="3"/>
    <x v="2"/>
    <n v="4"/>
    <s v="YOGYAKARTA"/>
    <s v="SLEMAN"/>
    <s v="PKM"/>
    <s v="REG"/>
    <s v="AO"/>
    <s v="NEW SALES"/>
    <s v="1P INET"/>
    <s v="MIA - INVALID SURVEY"/>
    <s v="RBS-Regional 3"/>
    <d v="2026-08-05T08:19:56"/>
    <d v="2026-08-07T12:47:38"/>
    <n v="69358736"/>
    <m/>
    <n v="146144119829"/>
    <s v="di TURGO village ( PT DWI NUSA PERSADA INDONESIA)"/>
    <s v="ODP-PKM-FAF/087 FAF/D05/087.01"/>
    <s v="WO060948502"/>
    <m/>
    <m/>
    <m/>
    <n v="110.4142365"/>
    <n v="-7.6876500999999999"/>
    <s v="|MC80054|MYIA-044811527159/POI/ DWI ANDI RIO/088901902661/dwinusapersadaindonesia@gmail.com"/>
    <s v="MYIB_ASSISTANT"/>
    <m/>
    <m/>
    <m/>
    <m/>
    <m/>
    <m/>
    <m/>
    <m/>
    <s v="Management Janji"/>
    <s v="2026-08-07 13:00:00 | Tanggal pemasangan: 6/08/2026 Jam pemasangan : pagi / siang Info Tambahan : Hubungi pelanggan dulu sebelum ke lokasi. terima kasih"/>
    <s v="FCC"/>
    <d v="2026-05-08T08:25:38"/>
    <d v="2026-08-07T13:00:00"/>
    <m/>
    <s v="SURVEY_NEW_MANJA"/>
    <s v="PKM"/>
    <s v="NO ADDON"/>
    <m/>
    <s v="MIE - INVALID SURVEY - ODP Jauh"/>
    <s v="HSI Bisnis Promo HUT Telkom PSB 70% - 300 Mbps"/>
    <s v="INDIBIZ"/>
    <m/>
    <m/>
    <d v="2026-08-07T13:00:00"/>
    <s v="2026-08-07 13:00:00 | Tanggal pemasangan: 6/08/2026 Jam pemasangan : pagi / siang Info Tambahan : Hubungi pelanggan dulu sebelum ke lokasi. terima kasih"/>
    <m/>
    <m/>
    <m/>
    <e v="#NUM!"/>
    <e v="#NUM!"/>
    <x v="0"/>
    <x v="4"/>
  </r>
  <r>
    <n v="41"/>
    <n v="1002512621"/>
    <n v="3"/>
    <x v="2"/>
    <n v="4"/>
    <s v="PURWOKERTO"/>
    <s v="PURWOKERTO"/>
    <s v="PWT"/>
    <s v="REG"/>
    <s v="AO"/>
    <s v="NEW SALES"/>
    <s v="2P INET + VOICE"/>
    <s v="102 | FOLLOW UP COMPLETED"/>
    <s v="RBS-Regional 3"/>
    <d v="2026-08-06T14:13:56"/>
    <d v="2026-08-08T08:59:55"/>
    <n v="69360049"/>
    <n v="2812958014"/>
    <n v="146303609155"/>
    <s v="mi ma&amp; 39;arif nu teluk"/>
    <s v="ODP-PWT-FP/085 FP/D04/085.01"/>
    <s v="WO061082988"/>
    <m/>
    <m/>
    <m/>
    <n v="109.2525802"/>
    <n v="-7.4514927000000002"/>
    <s v="|MN02742|MYIA-086458900272/POI/arif hidayat/+6285546640881/arifhidayat.mijen@gmail.com"/>
    <s v="MYIB_ASSISTANT"/>
    <m/>
    <m/>
    <m/>
    <m/>
    <m/>
    <m/>
    <m/>
    <m/>
    <s v="Management Janji"/>
    <s v="2026-08-07 13:00:00 | Nama Pic : bp arif No Hp Pic : 085546640881 No alt : - Jam Pemasangan : siang  Tanggal Pemasangan : 7 Agustus 2026"/>
    <s v="FCC"/>
    <d v="2026-06-08T14:26:03"/>
    <d v="2026-08-07T13:00:00"/>
    <m/>
    <s v="REVOKE"/>
    <s v="PWT"/>
    <s v="NO ADDON"/>
    <m/>
    <s v="Follow Up Revoke Completed, New Order ID : SC1002515611"/>
    <s v="HSI Bisnis Bundling Phone PSB 70% - Free 800 Menit - 75 Mbps"/>
    <s v="INDIBIZ"/>
    <m/>
    <m/>
    <d v="2026-08-07T13:00:00"/>
    <s v="2026-08-07 13:00:00 | Nama Pic : bp arif No Hp Pic : 085546640881 No alt : - Jam Pemasangan : siang  Tanggal Pemasangan : 7 Agustus 2026"/>
    <m/>
    <m/>
    <m/>
    <e v="#NUM!"/>
    <e v="#NUM!"/>
    <x v="0"/>
    <x v="4"/>
  </r>
  <r>
    <n v="42"/>
    <n v="1002526305"/>
    <n v="3"/>
    <x v="1"/>
    <n v="5"/>
    <s v="KEDIRI"/>
    <s v="KEDIRI"/>
    <s v="PPR"/>
    <s v="REG"/>
    <s v="AO"/>
    <s v="NEW SALES"/>
    <s v="1P INET"/>
    <s v="Completed (PS)"/>
    <s v="RBS-Regional 3"/>
    <d v="2026-08-14T12:22:57"/>
    <d v="2026-08-14T18:36:46"/>
    <n v="69365975"/>
    <m/>
    <n v="152652209190"/>
    <s v="PAPRINGAN KAPE 3"/>
    <s v="ODP-PPR-FB/20 FB/D04/20.01"/>
    <s v="WO061739232"/>
    <m/>
    <m/>
    <m/>
    <n v="112.122541"/>
    <n v="-7.6859190000000002"/>
    <s v="|MC20202|MYIA-074485641308/POI/ARROHMAN ABADI/08213329615/kafepapringan@gmail.com"/>
    <s v="MYIB_ASSISTANT"/>
    <m/>
    <m/>
    <m/>
    <m/>
    <m/>
    <m/>
    <m/>
    <m/>
    <s v="Management Janji"/>
    <s v="2026-08-15 13:00:00 | Nama PIC : Bp Arrohman No HP : 08213329615 No Alt : - M Janji :  15 Agustus 2026 Jam Pasang : Pagi / Siang Note : hubungi pelanggan jika ingin kelokasi"/>
    <s v="FCC"/>
    <s v="14-08-2026 12:39:47"/>
    <d v="2026-08-15T13:00:00"/>
    <m/>
    <s v="PS"/>
    <s v="PPR"/>
    <s v="NO ADDON"/>
    <n v="20260814"/>
    <s v="Completed"/>
    <s v="HSI Bisnis PSB 70% - 300 Mbps"/>
    <s v="INDIBIZ"/>
    <m/>
    <m/>
    <d v="2026-08-15T13:00:00"/>
    <s v="2026-08-15 13:00:00 | Nama PIC : Bp Arrohman No HP : 08213329615 No Alt : - M Janji :  15 Agustus 2026 Jam Pasang : Pagi / Siang Note : hubungi pelanggan jika ingin kelokasi"/>
    <n v="2026"/>
    <n v="8"/>
    <n v="14"/>
    <d v="2026-08-14T00:00:00"/>
    <n v="-1.5416666666642413"/>
    <x v="1"/>
    <x v="1"/>
  </r>
  <r>
    <n v="43"/>
    <n v="1002506479"/>
    <n v="3"/>
    <x v="2"/>
    <n v="4"/>
    <s v="PURWOKERTO"/>
    <s v="PURWOKERTO"/>
    <s v="PWT"/>
    <s v="REG"/>
    <s v="AO"/>
    <s v="NEW SALES"/>
    <m/>
    <s v="Completed (PS)"/>
    <s v="RBS-Regional 3"/>
    <d v="2026-08-03T16:10:58"/>
    <d v="2026-08-03T21:09:34"/>
    <n v="69356855"/>
    <m/>
    <n v="146303609646"/>
    <s v="TOKO ROHMAH"/>
    <s v="ODP-PWT-FAH/043"/>
    <s v="WO060820308"/>
    <m/>
    <m/>
    <m/>
    <n v="109.2279032"/>
    <n v="-7.4381497999999997"/>
    <s v="|MC00213|MYIA-064172393120/POI/FADHILATUR ROHMAH/089670120643/fadilaturrohmah96@gmail.com"/>
    <s v="Sales Profesional"/>
    <m/>
    <m/>
    <m/>
    <m/>
    <m/>
    <m/>
    <m/>
    <m/>
    <s v="Management Janji"/>
    <s v="2026-08-02 13:00:00 | telp :089670120643  Tanggal pemasangan :03/08/2026  Jam pemasangan : pagi/siang  Info Tambahan : Hubungi pelanggan dulu sebelum ke lokasi  terima kasih"/>
    <s v="FCC"/>
    <d v="2026-03-08T16:39:49"/>
    <m/>
    <m/>
    <s v="PS"/>
    <s v="PWT"/>
    <s v="NO ADDON"/>
    <n v="20260803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03T07:00:00"/>
    <s v="2026-08-02 13:00:00 | telp :089670120643  Tanggal pemasangan :03/08/2026  Jam pemasangan : pagi/siang  Info Tambahan : Hubungi pelanggan dulu sebelum ke lokasi  terima kasih"/>
    <n v="2026"/>
    <n v="8"/>
    <n v="3"/>
    <d v="2026-08-03T00:00:00"/>
    <n v="-0.29166666666424135"/>
    <x v="1"/>
    <x v="4"/>
  </r>
  <r>
    <n v="44"/>
    <n v="1002506609"/>
    <n v="3"/>
    <x v="0"/>
    <n v="5"/>
    <s v="MATARAM"/>
    <s v="BIMA"/>
    <s v="SIL"/>
    <s v="REG"/>
    <s v="AO"/>
    <s v="NEW SALES"/>
    <s v="1P INET"/>
    <s v="102 | FOLLOW UP COMPLETED"/>
    <s v="RBS-Regional 3"/>
    <d v="2026-08-03T18:31:56"/>
    <d v="2026-08-08T09:10:56"/>
    <n v="69357823"/>
    <m/>
    <n v="172617203040"/>
    <s v="Toko Aiman"/>
    <s v="ODP-SIL-FAC/46 FAC/D05/46.01"/>
    <s v="WO060833730"/>
    <m/>
    <m/>
    <m/>
    <n v="118.633106"/>
    <n v="-8.5087240000000008"/>
    <s v="|MN02085|MYIA-043402253593/POI/Syam firdaus/082359216713/gugarimabi985@gmail.com"/>
    <s v="MYIB_ASSISTANT"/>
    <m/>
    <m/>
    <m/>
    <m/>
    <m/>
    <m/>
    <m/>
    <m/>
    <s v="Management Janji"/>
    <s v="2026-08-04 15:00:00 |  M Janji : (04/08/2026) jam Pasang : 09:00 Note : hubungi pelanggan jika ingin kelokasi"/>
    <s v="FCC"/>
    <d v="2026-03-08T18:40:14"/>
    <d v="2026-08-04T15:00:00"/>
    <s v="Kendala Lainnya"/>
    <s v="REVOKE"/>
    <s v="SIL"/>
    <s v="NETMONK"/>
    <m/>
    <s v="Follow Up Revoke Completed, New Order ID : SC1002515622"/>
    <s v="HSI Bisnis Bundling Netmonk PSB 70% - 200 Mbps"/>
    <s v="INDIBIZ"/>
    <m/>
    <m/>
    <d v="2026-08-04T15:00:00"/>
    <s v="2026-08-04 15:00:00 |  M Janji : (04/08/2026) jam Pasang : 09:00 Note : hubungi pelanggan jika ingin kelokasi"/>
    <m/>
    <m/>
    <m/>
    <e v="#NUM!"/>
    <e v="#NUM!"/>
    <x v="0"/>
    <x v="0"/>
  </r>
  <r>
    <n v="45"/>
    <n v="1002532688"/>
    <n v="3"/>
    <x v="3"/>
    <n v="5"/>
    <s v="MADURA"/>
    <s v="BANGKALAN"/>
    <s v="KPP"/>
    <s v="REG"/>
    <s v="AO"/>
    <s v="NEW SALES"/>
    <m/>
    <s v="CC - HD1A - INPROGRESS UNCONTACTED"/>
    <s v="RBS-Regional 3"/>
    <d v="2026-08-18T11:10:51"/>
    <d v="2026-08-18T15:58:44"/>
    <n v="69368771"/>
    <m/>
    <n v="152437905647"/>
    <s v="TOKO SRC SUKAMAJU"/>
    <s v="ODP-KPP-FAD/08"/>
    <m/>
    <m/>
    <m/>
    <m/>
    <n v="113.277604"/>
    <n v="-6.9113310999999999"/>
    <s v="|MN00572|/TOKO SRC SUKAMAJU/MISTAR/08353009422/SRCsukamaju18@gmail.com/HSI Bisnis Promo HUT Telkom (1:1) 100 Mbps (Rp 535.000) PSB Rp 150.000/"/>
    <s v="Sales Force DBS"/>
    <m/>
    <m/>
    <m/>
    <m/>
    <m/>
    <m/>
    <m/>
    <m/>
    <m/>
    <m/>
    <m/>
    <s v="18-08-2026 11:25:40"/>
    <m/>
    <m/>
    <s v="FCC"/>
    <s v="KPP"/>
    <s v="NO ADDON"/>
    <m/>
    <s v="UNCONTACTED : Mail Box - Memo Putri Arviyanti 40971304|MYDITA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m/>
    <m/>
    <m/>
    <m/>
    <m/>
    <e v="#NUM!"/>
    <e v="#NUM!"/>
    <x v="0"/>
    <x v="6"/>
  </r>
  <r>
    <n v="46"/>
    <n v="1002512410"/>
    <n v="3"/>
    <x v="2"/>
    <n v="4"/>
    <s v="YOGYAKARTA"/>
    <s v="GUNUNG KIDUL"/>
    <s v="WNS"/>
    <s v="REG"/>
    <s v="AO"/>
    <s v="NEW SALES"/>
    <s v="1P INET"/>
    <s v="Completed (PS)"/>
    <s v="RBS-Regional 3"/>
    <d v="2026-08-06T13:29:56"/>
    <d v="2026-08-07T12:32:18"/>
    <n v="69359986"/>
    <m/>
    <n v="143135115031"/>
    <s v="SMK MARDHOTULLAH PLAYEN"/>
    <s v="ODP-WNS-FEA/022 FEA/D02/022.01"/>
    <s v="WO061076997"/>
    <m/>
    <m/>
    <m/>
    <n v="110.5860709"/>
    <n v="-7.9555423999999997"/>
    <s v="|MN00277|MYIA-075807223071/POI/Rohmat Widiyanto/08122997243/smkmardhotullahplayen@gmail.com"/>
    <s v="MYIB_ASSISTANT"/>
    <m/>
    <m/>
    <m/>
    <m/>
    <m/>
    <m/>
    <m/>
    <m/>
    <s v="Management Janji"/>
    <s v="2026-08-07 13:00:00 | Nama : BP ROHMAT WIDIYANTO No Hp : 08122997243 No Alt :  Tgl Pemasangan : 07 Agustus 2026 Interval : PAGI  Note : Hubungi pelanggan terlebih dahulu"/>
    <s v="FCC"/>
    <d v="2026-06-08T13:40:05"/>
    <d v="2026-08-07T13:00:00"/>
    <m/>
    <s v="PS"/>
    <s v="WNS"/>
    <s v="NO ADDON"/>
    <n v="20260807"/>
    <s v="Completed"/>
    <s v="HSI Bisnis Basic Promo HUT Telkom PSB 70% - 50 Mbps"/>
    <s v="INDIBIZ"/>
    <m/>
    <m/>
    <d v="2026-08-07T13:00:00"/>
    <s v="2026-08-07 13:00:00 | Nama : BP ROHMAT WIDIYANTO No Hp : 08122997243 No Alt :  Tgl Pemasangan : 07 Agustus 2026 Interval : PAGI  Note : Hubungi pelanggan terlebih dahulu"/>
    <n v="2026"/>
    <n v="8"/>
    <n v="7"/>
    <d v="2026-08-07T00:00:00"/>
    <n v="-0.54166666666424135"/>
    <x v="1"/>
    <x v="4"/>
  </r>
  <r>
    <n v="47"/>
    <n v="1002511598"/>
    <n v="3"/>
    <x v="6"/>
    <n v="5"/>
    <s v="SIDOARJO"/>
    <s v="INNER - JATIM TIMUR"/>
    <s v="KRN"/>
    <s v="REG"/>
    <s v="AO"/>
    <s v="NEW SALES"/>
    <m/>
    <s v="Completed (PS)"/>
    <s v="RBS-Regional 3"/>
    <d v="2026-08-06T09:31:36"/>
    <d v="2026-08-07T17:32:28"/>
    <n v="69359639"/>
    <m/>
    <n v="152331250926"/>
    <s v="TOKO JAYA MAKMUR SENTOSA"/>
    <s v="ODP-KRN-FAD/50"/>
    <s v="WO061059041"/>
    <m/>
    <m/>
    <m/>
    <n v="112.5469586"/>
    <n v="-7.4551435000000001"/>
    <s v="|MC30111|/WINARTI/085188645162 / 82144141183/zulaikahwinarti38@gmail.com"/>
    <s v="Sales Force DBS"/>
    <m/>
    <m/>
    <m/>
    <m/>
    <m/>
    <m/>
    <m/>
    <m/>
    <s v="Management Janji"/>
    <s v="2026-08-07 08:00:00|Nama PIC : Winarti No HP : 085188645162 Alt :  M Janji : 07/08/2026 Jam Pasang : 08.00 - 13:00  NoteÃ‚Â :  hubungi terlebih dahulu sebelum kelokasi |40981182|MYDITA"/>
    <s v="FCC"/>
    <d v="2026-06-08T09:39:52"/>
    <d v="2026-08-07T08:00:00"/>
    <m/>
    <s v="PS"/>
    <s v="KRN"/>
    <s v="NETMONK - OCA"/>
    <n v="20260807"/>
    <s v="Completed"/>
    <s v="- E23015;E23015 ~ ES23 - Perangkat ONT[0]  - E23015~null~44292;E23015||11||Abodemen 0[0]  - E23015~null~E23015_SWONTPREM;SWONTPREM ~ Biaya Sewa ONT Premium ~ E23015[50000]  - E24057;E24057 ~ ES24 - Paket HSI Bisnis (HSIE) Khusus Winback[0]  - E24057~null~"/>
    <s v="INDIBIZ"/>
    <m/>
    <m/>
    <d v="2026-08-07T08:00:00"/>
    <s v="2026-08-07 08:00:00|Nama PIC : Winarti No HP : 085188645162 Alt :  M Janji : 07/08/2026 Jam Pasang : 08.00 - 13:00  NoteÃ‚Â :  hubungi terlebih dahulu sebelum kelokasi |40981182|MYDITA"/>
    <n v="2026"/>
    <n v="8"/>
    <n v="7"/>
    <d v="2026-08-07T00:00:00"/>
    <n v="-0.33333333333575865"/>
    <x v="1"/>
    <x v="19"/>
  </r>
  <r>
    <n v="48"/>
    <n v="1002529290"/>
    <n v="3"/>
    <x v="6"/>
    <n v="5"/>
    <s v="SIDOARJO"/>
    <s v="MOJOKERTO"/>
    <s v="MJS"/>
    <s v="REG"/>
    <s v="AO"/>
    <s v="NEW SALES"/>
    <s v="1P INET"/>
    <s v="102 | FOLLOW UP COMPLETED"/>
    <s v="RBS-Regional 3"/>
    <d v="2026-08-16T09:22:57"/>
    <d v="2026-08-18T15:21:20"/>
    <n v="69367304"/>
    <m/>
    <n v="152330220737"/>
    <s v="SPBU 54.613.37"/>
    <s v="ODP-MJS-FP/12 FP/D02/12.01"/>
    <s v="WO061858903"/>
    <m/>
    <m/>
    <m/>
    <n v="112.5337335"/>
    <n v="-7.5757253999999996"/>
    <s v="|MN02540|MYIA-040406910931/POI/SATYA BAGAS PRATAMA/085755144593/spbumojosari37@gmail.com"/>
    <s v="MYIB_ASSISTANT"/>
    <m/>
    <m/>
    <m/>
    <m/>
    <m/>
    <m/>
    <m/>
    <m/>
    <s v="Management Janji"/>
    <s v="2026-08-17 08:00:00 | Nama : BP SATYA BAGAS PRATAMA No Hp : 085755144593 No Alt :  Tgl Pemasangan : 17 Agustus 2026 Interval : PAGI  Note : Hubungi pelanggan terlebih dahulu"/>
    <s v="FCC"/>
    <s v="16-08-2026 09:25:37"/>
    <d v="2026-08-17T08:00:00"/>
    <s v="Kendala Pelanggan"/>
    <s v="REVOKE"/>
    <s v="MJS"/>
    <s v="NO ADDON"/>
    <m/>
    <s v="Follow Up Revoke Completed, New Order ID : SC1002533798"/>
    <s v="HSI Bisnis Promo HUT Telkom PSB 70% - 50 Mbps"/>
    <s v="INDIBIZ"/>
    <m/>
    <m/>
    <d v="2026-08-17T08:00:00"/>
    <s v="2026-08-17 08:00:00 | Nama : BP SATYA BAGAS PRATAMA No Hp : 085755144593 No Alt :  Tgl Pemasangan : 17 Agustus 2026 Interval : PAGI  Note : Hubungi pelanggan terlebih dahulu"/>
    <m/>
    <m/>
    <m/>
    <e v="#NUM!"/>
    <e v="#NUM!"/>
    <x v="0"/>
    <x v="20"/>
  </r>
  <r>
    <n v="49"/>
    <n v="1002505593"/>
    <n v="3"/>
    <x v="3"/>
    <n v="5"/>
    <s v="SBY UTARA"/>
    <s v="LAMONGAN"/>
    <s v="LMG"/>
    <s v="REG"/>
    <s v="AO"/>
    <s v="NEW SALES"/>
    <s v="1P INET"/>
    <s v="Completed (PS)"/>
    <s v="RBS-Regional 3"/>
    <d v="2026-08-03T09:19:56"/>
    <d v="2026-08-04T09:51:24"/>
    <n v="69357227"/>
    <m/>
    <n v="152433909900"/>
    <s v="SPBU 54.622.24"/>
    <s v="ODP-LMG-FJ/83 FJ/D04/83.01"/>
    <s v="WO060757712"/>
    <m/>
    <m/>
    <m/>
    <n v="112.405857145786"/>
    <n v="-7.1195071119091997"/>
    <s v="MD|MYDB-20260803264215|DN00001/MN00216|SPBU 54.622.24|0895341690022"/>
    <s v="MYDIGIBIZPARTNER"/>
    <m/>
    <m/>
    <m/>
    <m/>
    <m/>
    <m/>
    <m/>
    <m/>
    <s v="Management Janji"/>
    <s v="2026-08-04 10:00:00 | Tanggal Pemasangan : 04 Agustus 2026 Jam Pemasangan : 08:00 13:00 Info Tambahan : Hubungi pelanggan dulu sebelum ke lokasi terimakasih"/>
    <s v="FCC"/>
    <d v="2026-03-08T09:25:39"/>
    <d v="2026-08-04T10:00:00"/>
    <m/>
    <s v="PS"/>
    <s v="LMG"/>
    <s v="NO ADDON"/>
    <n v="20260804"/>
    <s v="Completed"/>
    <s v="HSI Bisnis Promo HUT Telkom PSB 70% - 50 Mbps"/>
    <s v="INDIBIZ"/>
    <m/>
    <m/>
    <d v="2026-08-04T10:00:00"/>
    <s v="2026-08-04 10:00:00 | Tanggal Pemasangan : 04 Agustus 2026 Jam Pemasangan : 08:00 13:00 Info Tambahan : Hubungi pelanggan dulu sebelum ke lokasi terimakasih"/>
    <n v="2026"/>
    <n v="8"/>
    <n v="4"/>
    <d v="2026-08-04T00:00:00"/>
    <n v="-0.41666666666424135"/>
    <x v="1"/>
    <x v="8"/>
  </r>
  <r>
    <n v="50"/>
    <n v="1002510759"/>
    <n v="3"/>
    <x v="0"/>
    <n v="5"/>
    <s v="KUPANG"/>
    <s v="ENDE"/>
    <s v="END"/>
    <s v="REG"/>
    <s v="AO"/>
    <s v="NEW SALES"/>
    <s v="1P INET"/>
    <s v="Completed (PS)"/>
    <s v="RBS-Regional 3"/>
    <d v="2026-08-05T14:19:56"/>
    <d v="2026-08-05T21:17:22"/>
    <n v="69359260"/>
    <m/>
    <n v="172506788955"/>
    <s v="KIOS KRISNA"/>
    <s v="ODP-END-FM/05 FM/D01/05.01"/>
    <s v="WO060993154"/>
    <m/>
    <m/>
    <m/>
    <n v="121.6504387"/>
    <n v="-8.8422325999999902"/>
    <s v="|MC40142|MYIA-067375161025/POI/GIOSCANI BRIAN/+6285231217979/brian0512fanggidae@gmail.com"/>
    <s v="MYIB_ASSISTANT"/>
    <m/>
    <m/>
    <m/>
    <m/>
    <m/>
    <m/>
    <m/>
    <m/>
    <s v="Management Janji"/>
    <s v="2026-08-07 08:00:00 | Nama PIC : BAPAK BRIAN No HP : 085231217979 Alt :  M Janji : (JUMAT/7/AGUSTUS/2026) jam Pasang : 09:00 Note : hubungi pelanggan jika ingin kelokasi"/>
    <s v="FCC"/>
    <d v="2026-05-08T14:25:36"/>
    <d v="2026-08-07T08:00:00"/>
    <m/>
    <s v="PS"/>
    <s v="END"/>
    <s v="NO ADDON"/>
    <n v="20260805"/>
    <s v="Completed"/>
    <s v="HSI Bisnis Promo HUT Telkom PSB 70% - 50 Mbps"/>
    <s v="INDIBIZ"/>
    <m/>
    <m/>
    <d v="2026-08-07T08:00:00"/>
    <s v="2026-08-07 08:00:00 | Nama PIC : BAPAK BRIAN No HP : 085231217979 Alt :  M Janji : (JUMAT/7/AGUSTUS/2026) jam Pasang : 09:00 Note : hubungi pelanggan jika ingin kelokasi"/>
    <n v="2026"/>
    <n v="8"/>
    <n v="5"/>
    <d v="2026-08-05T00:00:00"/>
    <n v="-2.3333333333357587"/>
    <x v="1"/>
    <x v="21"/>
  </r>
  <r>
    <n v="51"/>
    <n v="1002513883"/>
    <n v="3"/>
    <x v="2"/>
    <n v="4"/>
    <s v="YOGYAKARTA"/>
    <s v="INNER - YOGYA JATENG SELATAN"/>
    <s v="KBU"/>
    <s v="REG"/>
    <s v="AO"/>
    <s v="NEW SALES"/>
    <s v="1P INET"/>
    <s v="Completed (PS)"/>
    <s v="RBS-Regional 3"/>
    <d v="2026-08-07T09:37:57"/>
    <d v="2026-08-08T12:47:06"/>
    <n v="69360476"/>
    <m/>
    <n v="146113146452"/>
    <s v="PUNOKAWAN PAJEKSAN"/>
    <s v="ODP-KBU-FCP/019 FCP/D02/019.01"/>
    <s v="WO061137848"/>
    <m/>
    <m/>
    <m/>
    <n v="110.36300900000001"/>
    <n v="-7.7960019999999997"/>
    <s v="|MC80046|MYIA-077951973868/POI/TRIONO/081515001500/punokawanpajeksan@gmail.com"/>
    <s v="MYIB_ASSISTANT"/>
    <m/>
    <m/>
    <m/>
    <m/>
    <m/>
    <m/>
    <m/>
    <m/>
    <s v="Management Janji"/>
    <s v="2026-08-09 13:00:00 | M Janji : 8 agustus 2026 jam Pasang : pagi siang Note : hubungi pelanggan jika ingin kelokasi"/>
    <s v="FCC"/>
    <d v="2026-07-08T09:40:07"/>
    <d v="2026-08-09T13:00:00"/>
    <m/>
    <s v="PS"/>
    <s v="KBU"/>
    <s v="NO ADDON"/>
    <n v="20260808"/>
    <s v="Completed"/>
    <s v="HSI Bisnis Promo HUT Telkom PSB 70% - 100 Mbps"/>
    <s v="INDIBIZ"/>
    <m/>
    <m/>
    <d v="2026-08-09T13:00:00"/>
    <s v="2026-08-09 13:00:00 | M Janji : 8 agustus 2026 jam Pasang : pagi siang Note : hubungi pelanggan jika ingin kelokasi"/>
    <n v="2026"/>
    <n v="8"/>
    <n v="8"/>
    <d v="2026-08-08T00:00:00"/>
    <n v="-1.5416666666642413"/>
    <x v="1"/>
    <x v="4"/>
  </r>
  <r>
    <n v="52"/>
    <n v="1002528022"/>
    <n v="3"/>
    <x v="3"/>
    <n v="5"/>
    <s v="SBY UTARA"/>
    <s v="GRESIK"/>
    <s v="DDS"/>
    <s v="REG"/>
    <s v="AO"/>
    <s v="NEW SALES"/>
    <s v="1P INET"/>
    <s v="Completed (PS)"/>
    <s v="RBS-Regional 3"/>
    <d v="2026-08-15T11:13:56"/>
    <d v="2026-08-15T16:20:42"/>
    <n v="69366741"/>
    <m/>
    <n v="152445902371"/>
    <s v="Kos2an Kusuma"/>
    <s v="ODP-DDS-FA/47 FA/D02/47.01"/>
    <s v="WO061809707"/>
    <m/>
    <m/>
    <m/>
    <n v="112.56026353687"/>
    <n v="-7.1666280489624103"/>
    <s v="MD|MYDB-20260815265464|DN00001/MN01273|Kos2an Kusuma|085129607971"/>
    <s v="MYDIGIBIZPARTNER"/>
    <m/>
    <m/>
    <m/>
    <m/>
    <m/>
    <m/>
    <m/>
    <m/>
    <s v="Management Janji"/>
    <s v="2026-08-16 08:00:00 | Tanggal Pemasangan : 16 Agustus 2026 Jam Pemasangan : 08:00 15:00 Info Tambahan : Hubungi pelanggan dulu sebelum ke lokasi terimakasih"/>
    <s v="FCC"/>
    <s v="15-08-2026 11:25:43"/>
    <d v="2026-08-16T08:00:00"/>
    <m/>
    <s v="PS"/>
    <s v="DDS"/>
    <s v="NO ADDON"/>
    <n v="20260815"/>
    <s v="Completed"/>
    <s v="HSI Bisnis Promo HUT Telkom PSB 70% - 100 Mbps"/>
    <s v="INDIBIZ"/>
    <m/>
    <m/>
    <d v="2026-08-16T08:00:00"/>
    <s v="2026-08-16 08:00:00 | Tanggal Pemasangan : 16 Agustus 2026 Jam Pemasangan : 08:00 15:00 Info Tambahan : Hubungi pelanggan dulu sebelum ke lokasi terimakasih"/>
    <n v="2026"/>
    <n v="8"/>
    <n v="15"/>
    <d v="2026-08-15T00:00:00"/>
    <n v="-1.3333333333357587"/>
    <x v="1"/>
    <x v="8"/>
  </r>
  <r>
    <n v="53"/>
    <n v="1002523357"/>
    <n v="3"/>
    <x v="4"/>
    <n v="4"/>
    <s v="PEKALONGAN"/>
    <s v="TEGAL"/>
    <s v="TEG"/>
    <s v="REG"/>
    <s v="AO"/>
    <s v="NEW SALES"/>
    <s v="1P INET"/>
    <s v="Completed (PS)"/>
    <s v="RBS-Regional 3"/>
    <d v="2026-08-13T08:53:56"/>
    <d v="2026-08-13T13:36:25"/>
    <n v="69364734"/>
    <m/>
    <n v="142212126727"/>
    <s v="SPBU MATARAM 44.521.21"/>
    <s v="ODP-TEG-FAB/045 FAB/D08/045.01"/>
    <s v="WO061638041"/>
    <m/>
    <m/>
    <m/>
    <n v="109.1086719"/>
    <n v="-6.8707487"/>
    <s v="MD|MYDB-20260812265161|DN00001/MN00347|SPBU MATARAM 44.521.21|08997043431"/>
    <s v="MYDIGIBIZPARTNER"/>
    <m/>
    <m/>
    <m/>
    <m/>
    <m/>
    <m/>
    <m/>
    <m/>
    <s v="Management Janji"/>
    <s v="2026-08-14 08:00:00 | telp : 08997043431 M Janji : (14/08/2026) jam Pasang : 09:00 Note : hubungi pelanggan jika ingin kelokasi"/>
    <s v="FCC"/>
    <s v="13-08-2026 08:55:52"/>
    <d v="2026-08-14T08:00:00"/>
    <m/>
    <s v="PS"/>
    <s v="TEG"/>
    <s v="NO ADDON"/>
    <n v="20260813"/>
    <s v="Completed"/>
    <s v="HSI Bisnis Promo HUT Telkom PSB 70% - 100 Mbps"/>
    <s v="INDIBIZ"/>
    <m/>
    <m/>
    <d v="2026-08-14T08:00:00"/>
    <s v="2026-08-14 08:00:00 | telp : 08997043431 M Janji : (14/08/2026) jam Pasang : 09:00 Note : hubungi pelanggan jika ingin kelokasi"/>
    <n v="2026"/>
    <n v="8"/>
    <n v="13"/>
    <d v="2026-08-13T00:00:00"/>
    <n v="-1.3333333333357587"/>
    <x v="1"/>
    <x v="4"/>
  </r>
  <r>
    <n v="54"/>
    <n v="1002526382"/>
    <n v="3"/>
    <x v="6"/>
    <n v="5"/>
    <s v="JEMBER"/>
    <s v="BONDOWOSO"/>
    <s v="BOW"/>
    <s v="REG"/>
    <s v="AO"/>
    <s v="NEW SALES"/>
    <s v="2P INET + VOICE"/>
    <s v="Completed (PS)"/>
    <s v="RBS-Regional 3"/>
    <d v="2026-08-14T13:17:56"/>
    <d v="2026-08-15T19:13:40"/>
    <n v="69366032"/>
    <n v="3322010103"/>
    <n v="152507223608"/>
    <s v="PONDOK PESANTREN AL IMAM"/>
    <s v="ODP-BOW-FAC/55 FAC/D05/55.01"/>
    <s v="WO061746862"/>
    <m/>
    <m/>
    <m/>
    <n v="113.84197090000001"/>
    <n v="-7.9662249999999997"/>
    <s v="MD|MYDB-20260814265341|DC30008/MC30027|PONDOK PESANTREN AL IMAM|082139073078"/>
    <s v="MYDIGIBIZPARTNER"/>
    <m/>
    <m/>
    <m/>
    <m/>
    <m/>
    <m/>
    <m/>
    <m/>
    <s v="Management Janji"/>
    <s v="2026-08-15 13:00:00 | Jam Pemasangan : 08:00 - 12.00 Tanggal Pemasangan : 15/08/2026 Info Tambahan : Hubungi pelanggan sebelum datang ke lokasi"/>
    <s v="FCC"/>
    <s v="14-08-2026 13:25:32"/>
    <d v="2026-08-15T13:00:00"/>
    <m/>
    <s v="PS"/>
    <s v="BOW"/>
    <s v="NO ADDON"/>
    <n v="20260815"/>
    <s v="Completed"/>
    <s v="HSI Bisnis Bundling Phone PSB 70% - Free 800 Menit Promo - 300 Mbps"/>
    <s v="INDIBIZ"/>
    <m/>
    <m/>
    <d v="2026-08-15T13:00:00"/>
    <s v="2026-08-15 13:00:00 | Jam Pemasangan : 08:00 - 12.00 Tanggal Pemasangan : 15/08/2026 Info Tambahan : Hubungi pelanggan sebelum datang ke lokasi"/>
    <n v="2026"/>
    <n v="8"/>
    <n v="15"/>
    <d v="2026-08-15T00:00:00"/>
    <n v="-0.54166666666424135"/>
    <x v="1"/>
    <x v="13"/>
  </r>
  <r>
    <n v="55"/>
    <n v="1002506472"/>
    <n v="3"/>
    <x v="0"/>
    <n v="5"/>
    <s v="MATARAM"/>
    <s v="SUMBAWA"/>
    <s v="MLK"/>
    <s v="REG"/>
    <s v="AO"/>
    <s v="NEW SALES"/>
    <m/>
    <s v="Completed (PS)"/>
    <s v="RBS-Regional 3"/>
    <d v="2026-08-03T16:06:41"/>
    <d v="2026-08-06T13:36:17"/>
    <n v="69356929"/>
    <m/>
    <n v="172608206211"/>
    <s v="KOS KOSAN FAHIM"/>
    <s v="ODP-MLK-FAD/44"/>
    <s v="WO060819772"/>
    <m/>
    <m/>
    <m/>
    <n v="116.7539867"/>
    <n v="-8.9201683000000003"/>
    <s v="|MN02367|MYIA-006819264242/POI/M FAHIM DWI HARDIKA/081215816089/fahimhardika@gmail.com"/>
    <s v="Sales Profesional"/>
    <m/>
    <m/>
    <m/>
    <m/>
    <m/>
    <m/>
    <m/>
    <m/>
    <s v="Management Janji"/>
    <s v="2026-08-03 08:00:00 | Tanggal pemasangan :01 agustus 2026  Jam pemasangan : 08.00 - 12.00  Info Tambahan : Hubungi pelanggan dulu sebelum ke lokasi  terimakasih"/>
    <s v="FCC"/>
    <d v="2026-03-08T16:10:38"/>
    <m/>
    <m/>
    <s v="PS"/>
    <s v="MLK"/>
    <s v="NO ADDON"/>
    <n v="20260806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03T07:00:00"/>
    <s v="2026-08-03 08:00:00 | Tanggal pemasangan :01 agustus 2026  Jam pemasangan : 08.00 - 12.00  Info Tambahan : Hubungi pelanggan dulu sebelum ke lokasi  terimakasih"/>
    <n v="2026"/>
    <n v="8"/>
    <n v="6"/>
    <d v="2026-08-06T00:00:00"/>
    <n v="2.7083333333357587"/>
    <x v="2"/>
    <x v="2"/>
  </r>
  <r>
    <n v="56"/>
    <n v="1002514653"/>
    <n v="3"/>
    <x v="6"/>
    <n v="5"/>
    <s v="PASURUAN"/>
    <s v="PASURUAN"/>
    <s v="NJA"/>
    <s v="REG"/>
    <s v="AO"/>
    <s v="NEW SALES"/>
    <m/>
    <s v="Completed (PS)"/>
    <s v="RBS-Regional 3"/>
    <d v="2026-08-07T13:43:51"/>
    <d v="2026-08-08T15:16:45"/>
    <n v="69360795"/>
    <m/>
    <n v="152745210044"/>
    <s v="SDN TLOGOBODOSARI 1 TUTUR"/>
    <s v="ODP-NJA-FG/05"/>
    <s v="WO061248183"/>
    <m/>
    <m/>
    <m/>
    <n v="112.79071829999999"/>
    <n v="-7.8880851999999999"/>
    <s v="|MN02680|/SDN TLOGOBODOSARI 1 TUTUR/WINBACK 2.0 HSI B2B (1:2) 50MBPS 320RB PSB DISC 70%//sdntlogobodosari01@gmail.com/OLIVIA NUR SYAFA'AH/81336694034"/>
    <s v="Sales Force DBS"/>
    <m/>
    <m/>
    <m/>
    <m/>
    <m/>
    <m/>
    <m/>
    <m/>
    <s v="Management Janji"/>
    <s v="2026-08-09 08:00:00|Tanggal pemasangan: 09/08/2026 Jam pemasangan : pagi / siang Info Tambahan : Hubungi pelanggan dulu sebelum ke lokasi. terima kasih|40951377|MYDITA"/>
    <s v="FCC"/>
    <d v="2026-07-08T13:54:50"/>
    <d v="2026-08-09T08:00:00"/>
    <m/>
    <s v="PS"/>
    <s v="NJA"/>
    <s v="NO ADDON"/>
    <n v="20260808"/>
    <s v="Completed"/>
    <s v="- 11_11446;Biaya PSB HSI EBIS Tunai di Depan ~ 11[150000]  - SP_NOSS;SP_NOSS ~ Internet NOSS Multispeed Network[0]  - E25061;E25061 ~ ES25 - Paket HSI Basic (HSIEF) Khusus Winback 2.0[0]  - E25061~null~E25061_UNL;UNL ~ Internet-Link Unlimited Internet Usa"/>
    <s v="INDIBIZ"/>
    <m/>
    <m/>
    <d v="2026-08-09T08:00:00"/>
    <s v="2026-08-09 08:00:00|Tanggal pemasangan: 09/08/2026 Jam pemasangan : pagi / siang Info Tambahan : Hubungi pelanggan dulu sebelum ke lokasi. terima kasih|40951377|MYDITA"/>
    <n v="2026"/>
    <n v="8"/>
    <n v="8"/>
    <d v="2026-08-08T00:00:00"/>
    <n v="-1.3333333333357587"/>
    <x v="1"/>
    <x v="12"/>
  </r>
  <r>
    <n v="57"/>
    <n v="1002517663"/>
    <n v="3"/>
    <x v="2"/>
    <n v="4"/>
    <s v="PURWOKERTO"/>
    <s v="PURBALINGGA"/>
    <s v="BBT"/>
    <s v="REG"/>
    <s v="AO"/>
    <s v="NEW SALES"/>
    <m/>
    <s v="Completed (PS)"/>
    <s v="RBS-Regional 3"/>
    <d v="2026-08-10T12:56:22"/>
    <d v="2026-08-10T14:28:56"/>
    <n v="69361219"/>
    <m/>
    <n v="146394104895"/>
    <s v="SD N 1 Serayukaranganyar"/>
    <s v="ODP-BBT-FE/023"/>
    <s v="WO061392468"/>
    <m/>
    <m/>
    <m/>
    <n v="109.33593616931699"/>
    <n v="-7.2954366789835303"/>
    <s v="|MN02834|MYIA-009639503687/POI/Muhamad Iqbal/0895380071743/sdnegeri1serayukaranganyar@gmail.com"/>
    <s v="Sales Profesional"/>
    <m/>
    <m/>
    <m/>
    <m/>
    <m/>
    <m/>
    <m/>
    <m/>
    <s v="Management Janji"/>
    <s v="2026-08-09 15:00:00 | Nama PIC : Bp Iqbal  No Hp : 0895380071743  No Alt : -  Tgl Pemasangan : 09 Agustus 2026  Interval : PAGI SIANG  Note : Hubungi pelanggan terlebih dahulu"/>
    <s v="FCC"/>
    <d v="2026-10-08T13:09:48"/>
    <m/>
    <m/>
    <s v="PS"/>
    <s v="BBT"/>
    <s v="NO ADDON"/>
    <n v="20260810"/>
    <s v="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10T07:00:00"/>
    <s v="2026-08-09 15:00:00 | Nama PIC : Bp Iqbal  No Hp : 0895380071743  No Alt : -  Tgl Pemasangan : 09 Agustus 2026  Interval : PAGI SIANG  Note : Hubungi pelanggan terlebih dahulu"/>
    <n v="2026"/>
    <n v="8"/>
    <n v="10"/>
    <d v="2026-08-10T00:00:00"/>
    <n v="-0.29166666666424135"/>
    <x v="1"/>
    <x v="4"/>
  </r>
  <r>
    <n v="58"/>
    <n v="1002513009"/>
    <n v="3"/>
    <x v="5"/>
    <n v="5"/>
    <s v="DENPASAR"/>
    <s v="UBUNG"/>
    <s v="MMN"/>
    <s v="REG"/>
    <s v="AO"/>
    <s v="NEW SALES"/>
    <s v="1P INET"/>
    <s v="100 | REVOKE COMPLETED"/>
    <s v="RBS-Regional 3"/>
    <d v="2026-08-06T15:52:56"/>
    <d v="2026-08-10T09:42:27"/>
    <n v="69360194"/>
    <m/>
    <n v="172419207103"/>
    <s v="PT Bangun Abadi Teknologi Indonesia"/>
    <s v="ODP-MMN-FB/50 FB/D04/50.01"/>
    <s v="WO061097942"/>
    <m/>
    <m/>
    <m/>
    <n v="115.18986099999999"/>
    <n v="-8.6802499999999991"/>
    <s v="|MB00449|MYIA-031642755437/POI/bapak/08111632312/billing@mybati.co.id"/>
    <s v="MYIB_ASSISTANT"/>
    <m/>
    <m/>
    <m/>
    <m/>
    <m/>
    <m/>
    <m/>
    <m/>
    <s v="Management Janji"/>
    <s v="2026-08-07 13:00:00 | Tanggal pemasangan : 07 AGUSTUS 2026 Jam pemasangan : pagi/siang Info Tambahan : Hubungi pelanggan dulu sebelum ke lokasi terima kasih"/>
    <s v="FCC"/>
    <d v="2026-06-08T16:10:32"/>
    <d v="2026-08-07T13:00:00"/>
    <s v="Kendala Pelanggan"/>
    <s v="REVOKE"/>
    <s v="MMN"/>
    <s v="NO ADDON"/>
    <m/>
    <s v="Revoke Completed"/>
    <s v="HSI Bisnis Promo HUT Telkom PSB 70% - 100 Mbps Dual Band"/>
    <s v="INDIBIZ"/>
    <m/>
    <m/>
    <d v="2026-08-07T13:00:00"/>
    <s v="2026-08-07 13:00:00 | Tanggal pemasangan : 07 AGUSTUS 2026 Jam pemasangan : pagi/siang Info Tambahan : Hubungi pelanggan dulu sebelum ke lokasi terima kasih"/>
    <m/>
    <m/>
    <m/>
    <e v="#NUM!"/>
    <e v="#NUM!"/>
    <x v="0"/>
    <x v="22"/>
  </r>
  <r>
    <n v="59"/>
    <n v="1002515718"/>
    <n v="3"/>
    <x v="6"/>
    <n v="5"/>
    <s v="SIDOARJO"/>
    <s v="MOJOKERTO"/>
    <s v="DLA"/>
    <s v="REG"/>
    <s v="AO"/>
    <s v="NEW SALES"/>
    <m/>
    <s v="CANCEL COMPLETED"/>
    <s v="RBS-Regional 3"/>
    <d v="2026-08-08T10:26:09"/>
    <d v="2026-08-10T11:20:41"/>
    <n v="69361308"/>
    <m/>
    <n v="152329216771"/>
    <s v="TOKO ANDALAN "/>
    <s v="ODP-DLA-FM/14"/>
    <m/>
    <m/>
    <m/>
    <m/>
    <n v="112.4416389"/>
    <n v="-7.6191402000000004"/>
    <s v="|MN02084|/TOKO ANDALAN /WINBACK 2.0 HSI B2B (1:2) 75MBPS 365RB PSB DISC 70%/085850777835/choirunnisak9099@gmail.com/CHOIRUN NISAK/-7.6191231, 112.4415999"/>
    <s v="Sales Force DBS"/>
    <m/>
    <m/>
    <m/>
    <m/>
    <m/>
    <m/>
    <m/>
    <m/>
    <m/>
    <m/>
    <m/>
    <d v="2026-08-08T10:40:08"/>
    <m/>
    <m/>
    <s v="REJECT_FCC"/>
    <s v="DLA"/>
    <s v="NO ADDON"/>
    <m/>
    <s v="DECLINE : Decline - Batal Order Muhammad Fauzan Fidhianta 40961370|MYDITA"/>
    <s v="- 11_11446;Biaya PSB HSI EBIS Tunai di Depan ~ 11[150000]  - E23015;E23015 ~ ES23 - Perangkat ONT[0]  - E23015~null~44292;E23015||11||Abodemen 0[0]  - E23015~null~E23015_SWONT;SWONT ~ Biaya Sewa ONT ~ E23015[30000]  - SP_NOSS;SP_NOSS ~ Internet NOSS Multi"/>
    <s v="INDIBIZ"/>
    <m/>
    <s v="DECLINE : Decline - Batal Order Muhammad Fauzan Fidhianta 40961370|MYDITA"/>
    <m/>
    <m/>
    <m/>
    <m/>
    <m/>
    <e v="#NUM!"/>
    <e v="#NUM!"/>
    <x v="0"/>
    <x v="20"/>
  </r>
  <r>
    <n v="60"/>
    <n v="1002517140"/>
    <n v="3"/>
    <x v="5"/>
    <n v="5"/>
    <s v="DENPASAR"/>
    <s v="SANUR"/>
    <s v="SWI"/>
    <s v="REG"/>
    <s v="AO"/>
    <s v="NEW SALES"/>
    <m/>
    <s v="SIBEL - CREATE ORDER FAIL"/>
    <s v="RBS-Regional 3"/>
    <d v="2026-08-10T10:06:02"/>
    <d v="2026-08-11T08:04:21"/>
    <n v="69362176"/>
    <m/>
    <n v="172423220307"/>
    <s v="KOMANG KOMPYANG VILLA"/>
    <s v="ODP-SWI-FP/49"/>
    <s v="WO061376239"/>
    <m/>
    <m/>
    <m/>
    <n v="115.283664"/>
    <n v="-8.6131817000000002"/>
    <s v="|MN02642|/PIC BAPAK KOMANG KOMPYANG/085339614638/komangkompyang@yahoo.co.id"/>
    <s v="Sales Force DBS"/>
    <m/>
    <m/>
    <m/>
    <m/>
    <m/>
    <m/>
    <m/>
    <m/>
    <s v="Management Janji"/>
    <s v="2026-08-11 08:00:00|Nama PIC : bapak komang No HP : 085339614638 Alt :  M Janji : (SELASA/11/AGUSTUS/2026) jam Pasang : 09:00 Note : hubungi pelanggan jika ingin kelokasi|40961371|MYDITA"/>
    <s v="FCC"/>
    <d v="2026-10-08T10:10:08"/>
    <d v="2026-08-11T08:00:00"/>
    <m/>
    <s v="INPROGRESS_SC"/>
    <s v="SWI"/>
    <s v="NO ADDON"/>
    <m/>
    <s v="Error invoking service 'EAI Siebel Adapter', method 'Upsert' at step 'Upsert CA BA SA'.(SBL-BPR-00162) -- Method 'WriteRecor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11T08:00:00"/>
    <s v="2026-08-11 08:00:00|Nama PIC : bapak komang No HP : 085339614638 Alt :  M Janji : (SELASA/11/AGUSTUS/2026) jam Pasang : 09:00 Note : hubungi pelanggan jika ingin kelokasi|40961371|MYDITA"/>
    <m/>
    <m/>
    <m/>
    <e v="#NUM!"/>
    <e v="#NUM!"/>
    <x v="0"/>
    <x v="7"/>
  </r>
  <r>
    <n v="61"/>
    <n v="1002518192"/>
    <n v="3"/>
    <x v="5"/>
    <n v="5"/>
    <s v="DENPASAR"/>
    <s v="SANUR"/>
    <s v="SWI"/>
    <s v="REG"/>
    <s v="AO"/>
    <s v="NEW SALES"/>
    <m/>
    <s v="Completed (PS)"/>
    <s v="RBS-Regional 3"/>
    <d v="2026-08-10T15:05:14"/>
    <d v="2026-08-12T15:43:32"/>
    <n v="69360182"/>
    <m/>
    <n v="172423220860"/>
    <s v="Koperasi Simpan Pinjam Sari Sedana Bali"/>
    <s v="ODP-SWI-FE/88"/>
    <s v="WO061417644"/>
    <m/>
    <m/>
    <m/>
    <n v="115.278186368645"/>
    <n v="-8.5812914696436593"/>
    <s v="|MN02644|/PIC NI LUH ERA WIANTARI/085847477624/era.wd24@gmail.com"/>
    <s v="Sales Force DBS"/>
    <m/>
    <m/>
    <m/>
    <m/>
    <m/>
    <m/>
    <m/>
    <m/>
    <s v="Management Janji"/>
    <s v="2026-08-08 08:00:00|Nama PIC:  bu era  No HP: 085847477624  Alt:  Tanggal: 8/8/2026  Jam Pasang: pagi  Note: Hubungi sebelum ke lokasi, terimakasih|40010577|MYDITA"/>
    <s v="FCC"/>
    <d v="2026-10-08T15:09:52"/>
    <m/>
    <m/>
    <s v="PS"/>
    <s v="SWI"/>
    <s v="NO ADDON"/>
    <n v="20260812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10T07:00:00"/>
    <s v="2026-08-08 08:00:00|Nama PIC:  bu era  No HP: 085847477624  Alt:  Tanggal: 8/8/2026  Jam Pasang: pagi  Note: Hubungi sebelum ke lokasi, terimakasih|40010577|MYDITA"/>
    <n v="2026"/>
    <n v="8"/>
    <n v="12"/>
    <d v="2026-08-12T00:00:00"/>
    <n v="1.7083333333357587"/>
    <x v="2"/>
    <x v="7"/>
  </r>
  <r>
    <n v="62"/>
    <n v="1002525786"/>
    <n v="3"/>
    <x v="2"/>
    <n v="4"/>
    <s v="PURWOKERTO"/>
    <s v="PURBALINGGA"/>
    <s v="BBT"/>
    <s v="REG"/>
    <s v="AO"/>
    <s v="NEW SALES"/>
    <s v="1P INET"/>
    <s v="Completed (PS)"/>
    <s v="RBS-Regional 3"/>
    <d v="2026-08-14T10:07:56"/>
    <d v="2026-08-14T17:46:50"/>
    <n v="69365759"/>
    <m/>
    <n v="146394104909"/>
    <s v="SMP NEGERI 3 BOBOTSARI"/>
    <s v="ODP-BBT-FD/028"/>
    <s v="WO061725384"/>
    <m/>
    <m/>
    <m/>
    <n v="109.350507814189"/>
    <n v="-7.2840618739338696"/>
    <s v="|MC00213|MYIA-012649513954/POI/ASEP JULIANTORO/085713416536/sepjultor.07@gmail.com"/>
    <s v="MYIB_ASSISTANT"/>
    <m/>
    <m/>
    <m/>
    <m/>
    <m/>
    <m/>
    <m/>
    <m/>
    <s v="Management Janji"/>
    <s v="2026-08-18 13:00:00 | Jam pemasangan : 12.00 Info Tambahan : Hubungi pelanggan dulu sebelum ke lokasi terimakasih  "/>
    <s v="FCC"/>
    <s v="14-08-2026 10:09:48"/>
    <d v="2026-08-18T13:00:00"/>
    <m/>
    <s v="PS"/>
    <s v="BBT"/>
    <s v="NO ADDON"/>
    <n v="20260814"/>
    <s v="Completed"/>
    <s v="HSI Bisnis Promo HUT Telkom PSB 70% - 150 Mbps"/>
    <s v="INDIBIZ"/>
    <m/>
    <m/>
    <d v="2026-08-18T13:00:00"/>
    <s v="2026-08-18 13:00:00 | Jam pemasangan : 12.00 Info Tambahan : Hubungi pelanggan dulu sebelum ke lokasi terimakasih  "/>
    <n v="2026"/>
    <n v="8"/>
    <n v="14"/>
    <d v="2026-08-14T00:00:00"/>
    <n v="-4.5416666666642413"/>
    <x v="1"/>
    <x v="4"/>
  </r>
  <r>
    <n v="63"/>
    <n v="1002523488"/>
    <n v="3"/>
    <x v="1"/>
    <n v="5"/>
    <s v="KEDIRI"/>
    <s v="KEDIRI"/>
    <s v="PPR"/>
    <s v="REG"/>
    <s v="AO"/>
    <s v="NEW SALES"/>
    <s v="1P INET"/>
    <s v="Completed (PS)"/>
    <s v="RBS-Regional 3"/>
    <d v="2026-08-13T09:32:56"/>
    <d v="2026-08-13T17:08:11"/>
    <n v="69364780"/>
    <m/>
    <n v="152652208822"/>
    <s v="SPBU 54.641.03"/>
    <s v="ODP-PPR-FF/23 FF/D03/23.01"/>
    <s v="WO061643717"/>
    <m/>
    <m/>
    <m/>
    <n v="112.079723"/>
    <n v="-7.6870494000000003"/>
    <s v="|MN00418|MYIA-097953596668/POI/MUHAMMAD CHUSNUDIN/085735819886/muhammadchusnudin06@gmail.com"/>
    <s v="MYIB_ASSISTANT"/>
    <m/>
    <m/>
    <m/>
    <m/>
    <m/>
    <m/>
    <m/>
    <m/>
    <s v="Management Janji"/>
    <s v="2026-08-14 08:00:00 | Nama PIC : CHUSNUDIN No HP : 082139050186 Alt :  M Janji : 14/08/2026 Jam Pasang : 08.00  - 13:00  NoteÃ‚Â :  hubungi terlebih dahulu sebelum ke lokasi, terima kasih."/>
    <s v="FCC"/>
    <s v="13-08-2026 09:40:08"/>
    <d v="2026-08-14T08:00:00"/>
    <m/>
    <s v="PS"/>
    <s v="PPR"/>
    <s v="NO ADDON"/>
    <n v="20260813"/>
    <s v="Completed"/>
    <s v="HSI Bisnis Promo HUT Telkom PSB 70% - 50 Mbps"/>
    <s v="INDIBIZ"/>
    <m/>
    <m/>
    <d v="2026-08-14T08:00:00"/>
    <s v="2026-08-14 08:00:00 | Nama PIC : CHUSNUDIN No HP : 082139050186 Alt :  M Janji : 14/08/2026 Jam Pasang : 08.00  - 13:00  NoteÃ‚Â :  hubungi terlebih dahulu sebelum ke lokasi, terima kasih."/>
    <n v="2026"/>
    <n v="8"/>
    <n v="13"/>
    <d v="2026-08-13T00:00:00"/>
    <n v="-1.3333333333357587"/>
    <x v="1"/>
    <x v="1"/>
  </r>
  <r>
    <n v="64"/>
    <n v="1002523307"/>
    <n v="3"/>
    <x v="3"/>
    <n v="5"/>
    <s v="SBY SELATAN"/>
    <s v="TANDES"/>
    <s v="DMO"/>
    <s v="REG"/>
    <s v="AO"/>
    <s v="NEW SALES"/>
    <m/>
    <s v="Completed (PS)"/>
    <s v="RBS-Regional 3"/>
    <d v="2026-08-13T08:31:42"/>
    <d v="2026-08-14T14:53:58"/>
    <n v="69364717"/>
    <m/>
    <n v="152301273129"/>
    <s v="TOKO YANTO SEJAHTERA"/>
    <s v="ODP-DMO-FNS/02"/>
    <s v="WO061649946"/>
    <m/>
    <m/>
    <m/>
    <n v="112.713918116109"/>
    <n v="-7.2684766403282497"/>
    <s v="|MC70132|/TOKO YANTO SEJAHTERA/YANTO EFENDI/087811994460/yantooshko@gmail.com/HSI Bisnis + Netmonk Promo 2026 150 Mbps (Rp 676.100) PSB 150.000/"/>
    <s v="Sales Force DBS"/>
    <m/>
    <m/>
    <m/>
    <m/>
    <m/>
    <m/>
    <m/>
    <m/>
    <s v="Management Janji"/>
    <s v="2026-08-14 08:00:00|M Janji : (14/08/2026) jam Pasang :pagi / siang  Note : hubungi pelanggan jika ingin kelokasi|40981182|MYDITA"/>
    <s v="FCC"/>
    <s v="13-08-2026 08:40:16"/>
    <d v="2026-08-14T08:00:00"/>
    <m/>
    <s v="PS"/>
    <s v="DMO"/>
    <s v="NETMONK"/>
    <n v="20260814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4T08:00:00"/>
    <s v="2026-08-14 08:00:00|M Janji : (14/08/2026) jam Pasang :pagi / siang  Note : hubungi pelanggan jika ingin kelokasi|40981182|MYDITA"/>
    <n v="2026"/>
    <n v="8"/>
    <n v="14"/>
    <d v="2026-08-14T00:00:00"/>
    <n v="-0.33333333333575865"/>
    <x v="1"/>
    <x v="23"/>
  </r>
  <r>
    <n v="65"/>
    <n v="1002505231"/>
    <n v="3"/>
    <x v="0"/>
    <n v="5"/>
    <s v="MATARAM"/>
    <s v="BIMA"/>
    <s v="SIL"/>
    <s v="REG"/>
    <s v="AO"/>
    <s v="NEW SALES"/>
    <s v="1P INET"/>
    <s v="102 | FOLLOW UP COMPLETED"/>
    <s v="RBS-Regional 3"/>
    <d v="2026-08-02T12:55:57"/>
    <d v="2026-08-07T13:10:16"/>
    <n v="69356983"/>
    <m/>
    <n v="172617203038"/>
    <s v="CV. JOHAN TEKNIK"/>
    <s v="ODP-SIL-FAA/47 FAA/D03/47.01"/>
    <s v="WO060711242"/>
    <m/>
    <m/>
    <m/>
    <n v="118.627527952194"/>
    <n v="-8.5060150392965497"/>
    <s v="MD|MYDB-20260731264061|DB10005/MB10152|CV. JOHAN TEKNIK|085135771403"/>
    <s v="MYDIGIBIZPARTNER"/>
    <m/>
    <m/>
    <m/>
    <m/>
    <m/>
    <m/>
    <m/>
    <m/>
    <s v="Management Janji"/>
    <s v="2026-08-04 08:00:00 | M Janji : (03/08/2026) jam Pasang : 09:00 Note : hubungi pelanggan jika ingin kelokasi"/>
    <s v="FCC"/>
    <d v="2026-02-08T13:09:53"/>
    <d v="2026-08-04T08:00:00"/>
    <s v="Kendala Lainnya"/>
    <s v="REVOKE"/>
    <s v="SIL"/>
    <s v="NO ADDON"/>
    <m/>
    <s v="Follow Up Revoke Completed, New Order ID : SC1002514539"/>
    <s v="HSI Bisnis Khusus Winback PSB 70% - 150 Mbps"/>
    <s v="INDIBIZ"/>
    <m/>
    <m/>
    <d v="2026-08-04T08:00:00"/>
    <s v="2026-08-04 08:00:00 | M Janji : (03/08/2026) jam Pasang : 09:00 Note : hubungi pelanggan jika ingin kelokasi"/>
    <m/>
    <m/>
    <m/>
    <e v="#NUM!"/>
    <e v="#NUM!"/>
    <x v="0"/>
    <x v="0"/>
  </r>
  <r>
    <n v="66"/>
    <n v="1002532640"/>
    <n v="3"/>
    <x v="5"/>
    <n v="5"/>
    <s v="DENPASAR"/>
    <s v="SANUR"/>
    <s v="KLM"/>
    <s v="REG"/>
    <s v="AO"/>
    <s v="NEW SALES"/>
    <m/>
    <s v="MIE - SEND SURVEY"/>
    <s v="RBS-Regional 3"/>
    <d v="2026-08-18T11:03:35"/>
    <d v="2026-08-18T17:52:01"/>
    <n v="69368719"/>
    <m/>
    <n v="172401793090"/>
    <s v="SMP PGRI 2 DENPASAR"/>
    <s v="ODP-KLM-FZ/76"/>
    <s v="WO062048220"/>
    <m/>
    <m/>
    <m/>
    <n v="115.2334472"/>
    <n v="-8.6455532000000002"/>
    <s v="| MN02631 | IBU AYU SRI WAHYUNI /083117926063/ayuwahyuni28@admin.smp.belajar.id"/>
    <s v="Sales Force DBS"/>
    <m/>
    <m/>
    <m/>
    <m/>
    <m/>
    <m/>
    <m/>
    <m/>
    <s v="Management Janji"/>
    <s v="2026-08-19 15:00:00|M Janji : (19/agustus/2026) jam Pasang : 09:00 Note : hubungi pelanggan jika ingin kelokasi|40971304|MYDITA"/>
    <s v="FCC"/>
    <s v="18-08-2026 11:10:13"/>
    <d v="2026-08-19T15:00:00"/>
    <m/>
    <s v="SURVEY_NEW_MANJA"/>
    <s v="KLM"/>
    <s v="NO ADDON"/>
    <m/>
    <s v="MIE - SEND SURVEY"/>
    <s v="- SP_NOSS;SP_NOSS ~ Internet NOSS Multispeed Network[0]  - SP_NOSS;SP_NOSS ~ Internet NOSS Multispeed Network[0]  - E23015;E23015 ~ ES23 - Perangkat ONT[0]  - E23015~null~44292;E23015||11||Abodemen 0[0]  - E23015~null~E23015_SWONTPREM;SWONTPREM ~ Biaya Se"/>
    <s v="INDIBIZ"/>
    <m/>
    <m/>
    <d v="2026-08-19T15:00:00"/>
    <s v="2026-08-19 15:00:00|M Janji : (19/agustus/2026) jam Pasang : 09:00 Note : hubungi pelanggan jika ingin kelokasi|40971304|MYDITA"/>
    <m/>
    <m/>
    <m/>
    <e v="#NUM!"/>
    <e v="#NUM!"/>
    <x v="0"/>
    <x v="7"/>
  </r>
  <r>
    <n v="67"/>
    <n v="1002519422"/>
    <n v="3"/>
    <x v="6"/>
    <n v="5"/>
    <s v="SIDOARJO"/>
    <s v="INNER - JATIM TIMUR"/>
    <s v="TUN"/>
    <s v="REG"/>
    <s v="AO"/>
    <s v="NEW SALES"/>
    <m/>
    <s v="OSS - FALLOUT"/>
    <s v="RBS-Regional 3"/>
    <d v="2026-08-11T11:05:40"/>
    <d v="2026-08-13T15:40:33"/>
    <n v="69363090"/>
    <m/>
    <n v="152327226341"/>
    <s v="SD MUHAMMADIYAH 2 TULANGAN"/>
    <s v="ODP-TUN-FX/24"/>
    <s v="WO061489854"/>
    <m/>
    <m/>
    <m/>
    <n v="112.64543329999999"/>
    <n v="-7.4735848999999996"/>
    <s v="|MN01572|/SD MUHAMMADIYAH 2 TULANGAN/WINBACK 2.0 HSI B2B (1:1) 50MBPS 355RB PSB DISC 70%/sekolahkreatifsdmuda@gmail.com/MUKHAMAD NUR AZIZ/81231441670"/>
    <s v="Sales Force DBS"/>
    <m/>
    <m/>
    <m/>
    <m/>
    <m/>
    <m/>
    <m/>
    <m/>
    <s v="Management Janji"/>
    <s v="2026-08-12 13:00:00|Nama Pic : bp AZIZ No Hp Pic : 081231441670 No alt : - Jam Pemasangan : siang  Tanggal Pemasangan : 12 Agustus 2026|40951375|MYDITA"/>
    <s v="FCC"/>
    <d v="2026-11-08T11:10:21"/>
    <d v="2026-08-12T13:00:00"/>
    <s v="Kendala Pelanggan"/>
    <s v="FO_WFM"/>
    <s v="TUN"/>
    <s v="NO ADDON"/>
    <m/>
    <s v="Provisioning Failed|WFM|INF009037569|TIDAK TERCOVER JARINGAN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2T13:00:00"/>
    <s v="2026-08-12 13:00:00|Nama Pic : bp AZIZ No Hp Pic : 081231441670 No alt : - Jam Pemasangan : siang  Tanggal Pemasangan : 12 Agustus 2026|40951375|MYDITA"/>
    <m/>
    <m/>
    <m/>
    <e v="#NUM!"/>
    <e v="#NUM!"/>
    <x v="0"/>
    <x v="19"/>
  </r>
  <r>
    <n v="68"/>
    <n v="1002526446"/>
    <n v="3"/>
    <x v="1"/>
    <n v="5"/>
    <s v="KEDIRI"/>
    <s v="KEDIRI"/>
    <s v="PPR"/>
    <s v="REG"/>
    <s v="AO"/>
    <s v="NEW SALES"/>
    <s v="1P INET"/>
    <s v="Completed (PS)"/>
    <s v="RBS-Regional 3"/>
    <d v="2026-08-14T13:58:56"/>
    <d v="2026-08-14T15:45:55"/>
    <n v="69366089"/>
    <m/>
    <n v="152652209191"/>
    <s v="PAPRINGAN KAPE 2"/>
    <s v="ODP-PPR-FJ/18 FJ/D01/18.01"/>
    <s v="WO061750755"/>
    <m/>
    <m/>
    <m/>
    <n v="112.11842444733701"/>
    <n v="-7.7399985733452201"/>
    <s v="|MC20202|MYIA-033243599117/POI/ARROHMAN ABADI/08213329615/kafepapringan@gmail.com"/>
    <s v="MYIB_ASSISTANT"/>
    <m/>
    <m/>
    <m/>
    <m/>
    <m/>
    <m/>
    <m/>
    <m/>
    <s v="Management Janji"/>
    <s v="2026-08-15 13:00:00 | Waktu pemasangan : 15 agustus 2026 Jam pemasangan : 08.00 - 12.00 Info Tambahan : Hubungi pelanggan dulu sebelum ke lokasi terimakasih "/>
    <s v="FCC"/>
    <s v="14-08-2026 14:10:15"/>
    <d v="2026-08-15T13:00:00"/>
    <m/>
    <s v="PS"/>
    <s v="PPR"/>
    <s v="NO ADDON"/>
    <n v="20260814"/>
    <s v="Completed"/>
    <s v="HSI Bisnis PSB 70% - 300 Mbps"/>
    <s v="INDIBIZ"/>
    <m/>
    <m/>
    <d v="2026-08-15T13:00:00"/>
    <s v="2026-08-15 13:00:00 | Waktu pemasangan : 15 agustus 2026 Jam pemasangan : 08.00 - 12.00 Info Tambahan : Hubungi pelanggan dulu sebelum ke lokasi terimakasih "/>
    <n v="2026"/>
    <n v="8"/>
    <n v="14"/>
    <d v="2026-08-14T00:00:00"/>
    <n v="-1.5416666666642413"/>
    <x v="1"/>
    <x v="1"/>
  </r>
  <r>
    <n v="69"/>
    <n v="1002533225"/>
    <n v="3"/>
    <x v="3"/>
    <n v="5"/>
    <s v="SBY UTARA"/>
    <s v="TANDES"/>
    <s v="TNS"/>
    <s v="REG"/>
    <s v="AO"/>
    <s v="NEW SALES"/>
    <m/>
    <s v="MIE - SEND SURVEY"/>
    <s v="RBS-Regional 3"/>
    <d v="2026-08-18T13:44:30"/>
    <d v="2026-08-18T15:32:02"/>
    <n v="69369034"/>
    <m/>
    <n v="152409278375"/>
    <s v="SDN TANDES KIDUL I"/>
    <s v="ODP-TDS-FBA/39"/>
    <s v="WO062031687"/>
    <m/>
    <m/>
    <m/>
    <n v="112.6872293"/>
    <n v="-7.2608449999999998"/>
    <s v="|MN01731|/SDN TANDES KIDUL I/ANDI ARDIANSYAH/08113235087/sdntandeskidul1@gmail.com/HSI Basic Promo HUT Telkom (1:2) 75 Mbps + Netmonk + Antares Eazy (Rp 456.100) PSB Rp 150.000"/>
    <s v="Sales Force DBS"/>
    <m/>
    <m/>
    <m/>
    <m/>
    <m/>
    <m/>
    <m/>
    <m/>
    <s v="Management Janji"/>
    <s v="2026-08-19 13:00:00|telp 08113235087 alt : manja : pagi /siang 19/08/2026 hub sebelum kelokasi |40000802|MYDITA"/>
    <s v="FCC"/>
    <s v="18-08-2026 13:55:52"/>
    <d v="2026-08-19T13:00:00"/>
    <m/>
    <s v="SURVEY_NEW_MANJA"/>
    <s v="TNS"/>
    <s v="NETMONK"/>
    <m/>
    <s v="MIE - SEND SURVEY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d v="2026-08-19T13:00:00"/>
    <s v="2026-08-19 13:00:00|telp 08113235087 alt : manja : pagi /siang 19/08/2026 hub sebelum kelokasi |40000802|MYDITA"/>
    <m/>
    <m/>
    <m/>
    <e v="#NUM!"/>
    <e v="#NUM!"/>
    <x v="0"/>
    <x v="23"/>
  </r>
  <r>
    <n v="70"/>
    <n v="1002521420"/>
    <n v="3"/>
    <x v="4"/>
    <n v="4"/>
    <s v="PEKALONGAN"/>
    <s v="TEGAL"/>
    <s v="TEG"/>
    <s v="REG"/>
    <s v="AO"/>
    <s v="NEW SALES"/>
    <s v="1P INET"/>
    <s v="98 | OSS - CANCEL COMPLETE"/>
    <s v="RBS-Regional 3"/>
    <d v="2026-08-12T09:38:57"/>
    <d v="2026-08-13T15:43:49"/>
    <n v="69363906"/>
    <m/>
    <n v="142212126715"/>
    <s v="SPBU KS TUBUN 44.52115"/>
    <s v="ODP-TEG-FT/011 FT/D05/011.01"/>
    <s v="WO061558646"/>
    <m/>
    <m/>
    <m/>
    <n v="109.1326159"/>
    <n v="-6.8847354000000003"/>
    <s v="MD|MYDB-20260811265025|DN00001/MN00347|SPBU KS TUBUN 44.52115|085314391749"/>
    <s v="MYDIGIBIZPARTNER"/>
    <m/>
    <m/>
    <m/>
    <m/>
    <m/>
    <m/>
    <m/>
    <m/>
    <s v="Management Janji"/>
    <s v="2026-08-13 08:00:00 | Nama PIC : Bp Maiko No HP : 085314391749 No Alt : - M Janji :  13 Agustus 2026 Jam Pasang : Pagi / Siang Note : hubungi pelanggan jika ingin kelokasi"/>
    <s v="FCC"/>
    <d v="2026-12-08T09:40:31"/>
    <d v="2026-08-13T08:00:00"/>
    <s v="Kendala Pelanggan"/>
    <s v="CANCEL"/>
    <s v="TEG"/>
    <s v="NO ADDON"/>
    <m/>
    <s v="Cancel Completed"/>
    <s v="HSI Bisnis Promo HUT Telkom PSB 70% - 200 Mbps"/>
    <s v="INDIBIZ"/>
    <m/>
    <m/>
    <d v="2026-08-13T08:00:00"/>
    <s v="2026-08-13 08:00:00 | Nama PIC : Bp Maiko No HP : 085314391749 No Alt : - M Janji :  13 Agustus 2026 Jam Pasang : Pagi / Siang Note : hubungi pelanggan jika ingin kelokasi"/>
    <m/>
    <m/>
    <m/>
    <e v="#NUM!"/>
    <e v="#NUM!"/>
    <x v="0"/>
    <x v="4"/>
  </r>
  <r>
    <n v="71"/>
    <n v="1002525463"/>
    <n v="3"/>
    <x v="3"/>
    <n v="5"/>
    <s v="SBY SELATAN"/>
    <s v="MANYAR"/>
    <s v="MYR"/>
    <s v="REG"/>
    <s v="AO"/>
    <s v="NEW SALES"/>
    <m/>
    <s v="Completed (PS)"/>
    <s v="RBS-Regional 3"/>
    <d v="2026-08-14T08:33:41"/>
    <d v="2026-08-14T13:02:23"/>
    <n v="69361781"/>
    <m/>
    <n v="152303244023"/>
    <s v="PT ROYAL TATA VISINDO"/>
    <s v="ODP-MYR-FJV/05"/>
    <s v="WO061718351"/>
    <m/>
    <m/>
    <m/>
    <n v="112.78255263"/>
    <n v="-7.2667680749999999"/>
    <s v="MD|MYDB-20260807264677|DN00001/MN02094|PT ROYAL TATA VISINDO|081132018899"/>
    <s v="MYDIGIBIZPARTNER"/>
    <m/>
    <m/>
    <m/>
    <m/>
    <m/>
    <m/>
    <m/>
    <m/>
    <s v="Management Janji"/>
    <s v="2026-08-12 15:00:00 | Nama PIC:  bu novia  No HP: 085738296680  Alt:  Tanggal: 12/8/2026  Jam Pasang: Sore  Note: Hubungi sebelum ke lokasi, terimakasih."/>
    <s v="FCC"/>
    <s v="14-08-2026 08:39:59"/>
    <m/>
    <m/>
    <s v="PS"/>
    <s v="MYR"/>
    <s v="NO ADDON"/>
    <n v="20260814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14T07:00:00"/>
    <s v="2026-08-12 15:00:00 | Nama PIC:  bu novia  No HP: 085738296680  Alt:  Tanggal: 12/8/2026  Jam Pasang: Sore  Note: Hubungi sebelum ke lokasi, terimakasih."/>
    <n v="2026"/>
    <n v="8"/>
    <n v="14"/>
    <d v="2026-08-14T00:00:00"/>
    <n v="-0.29166666666424135"/>
    <x v="1"/>
    <x v="10"/>
  </r>
  <r>
    <n v="72"/>
    <n v="1002509460"/>
    <n v="3"/>
    <x v="4"/>
    <n v="4"/>
    <s v="SEMARANG"/>
    <s v="UNGARAN"/>
    <s v="UNR"/>
    <s v="REG"/>
    <s v="AO"/>
    <s v="NEW SALES"/>
    <s v="1P INET"/>
    <s v="Completed (PS)"/>
    <s v="RBS-Regional 3"/>
    <d v="2026-08-04T19:10:56"/>
    <d v="2026-08-05T21:45:16"/>
    <n v="69358690"/>
    <m/>
    <n v="146425112622"/>
    <s v="MI Al Islam Mangunsari 02"/>
    <s v="ODP-UNR-FAN/019 FAN/D03/019.01"/>
    <s v="WO060932980"/>
    <m/>
    <m/>
    <m/>
    <n v="110.3876276"/>
    <n v="-7.0790470999999897"/>
    <s v="|MN00426|MYIA-056774899841/POI/Kristiadi Setiawan/08973437175/mimuntal02@gmail.com"/>
    <s v="MYIB_ASSISTANT"/>
    <m/>
    <m/>
    <m/>
    <m/>
    <m/>
    <m/>
    <m/>
    <m/>
    <s v="Management Janji"/>
    <s v="2026-08-06 08:00:00 | Nama Pic : bp wawan  No Hp Pic : 08973437175 No alt : - Jam Pemasangan : pagi  Tanggal Pemasangan : 6 Agustus 2026"/>
    <s v="FCC"/>
    <d v="2026-04-08T19:25:12"/>
    <d v="2026-08-06T08:00:00"/>
    <m/>
    <s v="PS"/>
    <s v="UNR"/>
    <s v="NO ADDON"/>
    <n v="20260805"/>
    <s v="Completed"/>
    <s v="HSI Bisnis Basic Promo HUT Telkom PSB 70% - 50 Mbps"/>
    <s v="INDIBIZ"/>
    <m/>
    <m/>
    <d v="2026-08-06T08:00:00"/>
    <s v="2026-08-06 08:00:00 | Nama Pic : bp wawan  No Hp Pic : 08973437175 No alt : - Jam Pemasangan : pagi  Tanggal Pemasangan : 6 Agustus 2026"/>
    <n v="2026"/>
    <n v="8"/>
    <n v="5"/>
    <d v="2026-08-05T00:00:00"/>
    <n v="-1.3333333333357587"/>
    <x v="1"/>
    <x v="4"/>
  </r>
  <r>
    <n v="73"/>
    <n v="1002509424"/>
    <n v="3"/>
    <x v="7"/>
    <n v="4"/>
    <s v="KUDUS"/>
    <s v="JEPARA"/>
    <s v="PEC"/>
    <s v="REG"/>
    <s v="AO"/>
    <s v="NEW SALES"/>
    <s v="1P INET"/>
    <s v="Completed (PS)"/>
    <s v="RBS-Regional 3"/>
    <d v="2026-08-04T18:25:57"/>
    <d v="2026-08-06T12:16:30"/>
    <n v="69358660"/>
    <m/>
    <n v="146593115481"/>
    <s v="SPBU 4459414"/>
    <s v="ODP-PEC-FC/19 FC/D02/01.19"/>
    <s v="WO060930437"/>
    <m/>
    <m/>
    <m/>
    <n v="110.703463"/>
    <n v="-6.6896870000000002"/>
    <s v="|MC60142|MYIA-019865629024/POI/DERA BAHTIAR WIDIYANTO /08562685148/spbu_modern@yahoo.com"/>
    <s v="MYIB_ASSISTANT"/>
    <m/>
    <m/>
    <m/>
    <m/>
    <m/>
    <m/>
    <m/>
    <m/>
    <s v="Management Janji"/>
    <s v="2026-08-05 15:00:00 |  M Janji : (5 AGUSTUS 2026) jam Pasang : siang Note : hubungi pelanggan jika ingin kelokasi"/>
    <s v="FCC"/>
    <d v="2026-04-08T18:39:51"/>
    <d v="2026-08-05T15:00:00"/>
    <m/>
    <s v="PS"/>
    <s v="PEC"/>
    <s v="NO ADDON"/>
    <n v="20260806"/>
    <s v="Completed"/>
    <s v="HSI Bisnis Basic Promo HUT Telkom PSB 70% - 100 Mbps Dual Band"/>
    <s v="INDIBIZ"/>
    <m/>
    <m/>
    <d v="2026-08-05T15:00:00"/>
    <s v="2026-08-05 15:00:00 |  M Janji : (5 AGUSTUS 2026) jam Pasang : siang Note : hubungi pelanggan jika ingin kelokasi"/>
    <n v="2026"/>
    <n v="8"/>
    <n v="6"/>
    <d v="2026-08-06T00:00:00"/>
    <n v="0.375"/>
    <x v="1"/>
    <x v="4"/>
  </r>
  <r>
    <n v="74"/>
    <n v="1002534795"/>
    <n v="3"/>
    <x v="6"/>
    <n v="5"/>
    <s v="JEMBER"/>
    <s v="BONDOWOSO"/>
    <s v="BOW"/>
    <s v="REG"/>
    <s v="AO"/>
    <s v="NEW SALES"/>
    <s v="1P INET"/>
    <s v="MIE - SEND SURVEY"/>
    <s v="RBS-Regional 3"/>
    <d v="2026-08-18T20:05:57"/>
    <d v="2026-08-18T20:08:29"/>
    <n v="69369558"/>
    <m/>
    <n v="152507224531"/>
    <s v="UD BAROKAH"/>
    <s v="ODP-BOW-FJ/01 FJ/D01/01.01"/>
    <s v="WO062057266"/>
    <m/>
    <m/>
    <m/>
    <n v="113.865739189012"/>
    <n v="-7.9022748893153798"/>
    <s v="|MN02331|MYIA-026373413495/POI/JUHAINI/089525550567/icallmuhaimin@gmail.com"/>
    <s v="MYIB_ASSISTANT"/>
    <m/>
    <m/>
    <m/>
    <m/>
    <m/>
    <m/>
    <m/>
    <m/>
    <s v="Management Janji"/>
    <s v="2026-08-20 08:00:00 | M Janji : (19/agustus/2026) jam Pasang : 09:00 Note : hubungi pelanggan jika ingin kelokasi"/>
    <s v="FCC"/>
    <s v="18-08-2026 20:10:25"/>
    <d v="2026-08-20T08:00:00"/>
    <m/>
    <s v="SURVEY_NEW_MANJA"/>
    <s v="BOW"/>
    <s v="NO ADDON"/>
    <m/>
    <s v="MIE - SEND SURVEY"/>
    <s v="HSI Bisnis Promo HUT RI PSB 70% - 150 Mbps"/>
    <s v="INDIBIZ"/>
    <m/>
    <m/>
    <d v="2026-08-20T08:00:00"/>
    <s v="2026-08-20 08:00:00 | M Janji : (19/agustus/2026) jam Pasang : 09:00 Note : hubungi pelanggan jika ingin kelokasi"/>
    <m/>
    <m/>
    <m/>
    <e v="#NUM!"/>
    <e v="#NUM!"/>
    <x v="0"/>
    <x v="13"/>
  </r>
  <r>
    <n v="75"/>
    <n v="1002519142"/>
    <n v="3"/>
    <x v="6"/>
    <n v="5"/>
    <s v="SIDOARJO"/>
    <s v="INNER - JATIM TIMUR"/>
    <s v="SPJ"/>
    <s v="REG"/>
    <s v="AO"/>
    <s v="NEW SALES"/>
    <m/>
    <s v="Completed (PS)"/>
    <s v="RBS-Regional 3"/>
    <d v="2026-08-11T09:59:30"/>
    <d v="2026-08-11T14:53:22"/>
    <n v="69360620"/>
    <m/>
    <n v="152332252843"/>
    <s v="PT SEJATI MANDIRI MULTI RAJUT"/>
    <s v="ODP-SPJ-FC/33"/>
    <s v="WO061470409"/>
    <m/>
    <m/>
    <m/>
    <n v="112.66597"/>
    <n v="-7.3647999999999998"/>
    <s v="MD|MYID-4042608060007|RBIZindibiz|PT. SEJATI MANDIRI MULTI RAJUT |085648012582"/>
    <m/>
    <m/>
    <m/>
    <m/>
    <m/>
    <m/>
    <m/>
    <m/>
    <m/>
    <s v="Management Janji"/>
    <s v="2026-08-08 08:00:00 | Tanggal pemasangan: 6/08/2026  Jam pemasangan : pagi / siang  Info Tambahan : Hubungi pelanggan dulu sebelum ke lokasi.  terima kasih"/>
    <s v="FCC"/>
    <d v="2026-11-08T10:10:31"/>
    <m/>
    <m/>
    <s v="PS"/>
    <s v="SPJ"/>
    <s v="NO ADDON"/>
    <n v="2026081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07:00:00"/>
    <s v="2026-08-08 08:00:00 | Tanggal pemasangan: 6/08/2026  Jam pemasangan : pagi / siang  Info Tambahan : Hubungi pelanggan dulu sebelum ke lokasi.  terima kasih"/>
    <n v="2026"/>
    <n v="8"/>
    <n v="11"/>
    <d v="2026-08-11T00:00:00"/>
    <n v="-0.29166666666424135"/>
    <x v="1"/>
    <x v="19"/>
  </r>
  <r>
    <n v="76"/>
    <n v="1002512181"/>
    <n v="3"/>
    <x v="6"/>
    <n v="5"/>
    <s v="JEMBER"/>
    <s v="BONDOWOSO"/>
    <s v="BOW"/>
    <s v="REG"/>
    <s v="AO"/>
    <s v="NEW SALES"/>
    <s v="1P INET"/>
    <s v="Completed (PS)"/>
    <s v="RBS-Regional 3"/>
    <d v="2026-08-06T11:56:56"/>
    <d v="2026-08-08T17:44:19"/>
    <n v="69359861"/>
    <m/>
    <n v="152507225601"/>
    <s v="MTS MIFTAHUL ULUM"/>
    <s v="ODP-BOW-FAK/01 FAK/D01/01.01"/>
    <s v="WO061063591"/>
    <m/>
    <m/>
    <m/>
    <n v="113.93269100000001"/>
    <n v="-7.939152"/>
    <s v="|MN00239|MYIA-067086169779/POI/TAUFIK ABDURAHMAN/+6285232669699/mts.miftahululumkerang.id@gmail.com"/>
    <s v="MYIB_ASSISTANT"/>
    <m/>
    <m/>
    <m/>
    <m/>
    <m/>
    <m/>
    <m/>
    <m/>
    <s v="Management Janji"/>
    <s v="2026-08-08 08:00:00 | Tanggal pemasangan : 08 AGUSTUS 2026 Jam pemasangan : pagi/siang Info Tambahan : Hubungi pelanggan dulu sebelum ke lokasi terima kasih"/>
    <s v="FCC"/>
    <d v="2026-06-08T12:10:32"/>
    <d v="2026-08-08T08:00:00"/>
    <m/>
    <s v="PS"/>
    <s v="BOW"/>
    <s v="NO ADDON"/>
    <n v="20260808"/>
    <s v="Completed"/>
    <s v="HSI Bisnis Promo HUT Telkom PSB 70% - 100 Mbps Dual Band"/>
    <s v="INDIBIZ"/>
    <m/>
    <m/>
    <d v="2026-08-08T08:00:00"/>
    <s v="2026-08-08 08:00:00 | Tanggal pemasangan : 08 AGUSTUS 2026 Jam pemasangan : pagi/siang Info Tambahan : Hubungi pelanggan dulu sebelum ke lokasi terima kasih"/>
    <n v="2026"/>
    <n v="8"/>
    <n v="8"/>
    <d v="2026-08-08T00:00:00"/>
    <n v="-0.33333333333575865"/>
    <x v="1"/>
    <x v="13"/>
  </r>
  <r>
    <n v="77"/>
    <n v="1002519839"/>
    <n v="3"/>
    <x v="1"/>
    <n v="5"/>
    <s v="MALANG"/>
    <s v="BATU"/>
    <s v="BTU"/>
    <s v="REG"/>
    <s v="AO"/>
    <s v="NEW SALES"/>
    <m/>
    <s v="Completed (PS)"/>
    <s v="RBS-Regional 3"/>
    <d v="2026-08-11T13:18:21"/>
    <d v="2026-08-11T20:22:38"/>
    <n v="69361856"/>
    <m/>
    <n v="152707239232"/>
    <s v="HANAN FRIEDCHICKEN"/>
    <s v="ODP-BTU-FF/27"/>
    <s v="WO061498617"/>
    <m/>
    <m/>
    <m/>
    <n v="112.53859180000001"/>
    <n v="-7.9108983999999998"/>
    <s v="|MN02703|MYIA-046086004150/POI/Kuswandi/0881026777400/kuswanditlekungbatu@gmail.com"/>
    <s v="Sales Profesional"/>
    <m/>
    <m/>
    <m/>
    <m/>
    <m/>
    <m/>
    <m/>
    <m/>
    <s v="Management Janji"/>
    <s v="2026-08-10 13:00:00 | Nama PIC : Adi  No HP : 082257501286  Alt :   M Janji : 09/08/2026  Jam Pasang : 08.00 - 13:00   NoteÃ‚Â :  hubungi terlebih dahulu sebelum kelokasi"/>
    <s v="FCC"/>
    <d v="2026-11-08T13:39:46"/>
    <m/>
    <m/>
    <s v="PS"/>
    <s v="BTU"/>
    <s v="NO ADDON"/>
    <n v="2026081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07:00:00"/>
    <s v="2026-08-10 13:00:00 | Nama PIC : Adi  No HP : 082257501286  Alt :   M Janji : 09/08/2026  Jam Pasang : 08.00 - 13:00   NoteÃ‚Â :  hubungi terlebih dahulu sebelum kelokasi"/>
    <n v="2026"/>
    <n v="8"/>
    <n v="11"/>
    <d v="2026-08-11T00:00:00"/>
    <n v="-0.29166666666424135"/>
    <x v="1"/>
    <x v="15"/>
  </r>
  <r>
    <n v="78"/>
    <n v="1002522614"/>
    <n v="3"/>
    <x v="3"/>
    <n v="5"/>
    <s v="SBY UTARA"/>
    <s v="KENJERAN"/>
    <s v="KBL"/>
    <s v="REG"/>
    <s v="AO"/>
    <s v="NEW SALES"/>
    <s v="1P INET"/>
    <s v="Completed (PS)"/>
    <s v="RBS-Regional 3"/>
    <d v="2026-08-12T15:23:57"/>
    <d v="2026-08-12T23:01:29"/>
    <n v="69364433"/>
    <m/>
    <n v="152401227397"/>
    <s v="SMP Negeri 38 Surabaya (ruang Perpustakaan)"/>
    <s v="ODP-KBL-FGL/38 FGL/D04/38.01"/>
    <s v="WO061604077"/>
    <m/>
    <m/>
    <m/>
    <n v="112.7349265"/>
    <n v="-7.2342518999999896"/>
    <s v="MD|MYDB-20260812265072|DN00001/MN02093|SMP Negeri 38 Surabaya (ruang Perpustakaan)|081230674728"/>
    <s v="MYDIGIBIZPARTNER"/>
    <m/>
    <m/>
    <m/>
    <m/>
    <m/>
    <m/>
    <m/>
    <m/>
    <s v="Management Janji"/>
    <s v="2026-08-14 08:00:00 | Waktu pemasnagan : 13 Agustus 2026 Jam pemasangan : 08.00 - 12.00 Mohon hubungi pelanggan sebelum ke lokasi  Terima kasih"/>
    <s v="FCC"/>
    <d v="2026-12-08T15:25:37"/>
    <d v="2026-08-14T08:00:00"/>
    <m/>
    <s v="PS"/>
    <s v="KBL"/>
    <s v="NO ADDON"/>
    <n v="20260812"/>
    <s v="Completed"/>
    <s v="HSI Bisnis Basic Promo HUT Telkom PSB 70% - 75 Mbps"/>
    <s v="INDIBIZ"/>
    <m/>
    <m/>
    <d v="2026-08-14T08:00:00"/>
    <s v="2026-08-14 08:00:00 | Waktu pemasnagan : 13 Agustus 2026 Jam pemasangan : 08.00 - 12.00 Mohon hubungi pelanggan sebelum ke lokasi  Terima kasih"/>
    <n v="2026"/>
    <n v="8"/>
    <n v="12"/>
    <d v="2026-08-12T00:00:00"/>
    <n v="-2.3333333333357587"/>
    <x v="1"/>
    <x v="23"/>
  </r>
  <r>
    <n v="79"/>
    <n v="1002508603"/>
    <n v="3"/>
    <x v="0"/>
    <n v="5"/>
    <s v="MATARAM"/>
    <s v="INNER - NUSA TENGGARA"/>
    <s v="MTR"/>
    <s v="REG"/>
    <s v="AO"/>
    <s v="NEW SALES"/>
    <s v="1P INET"/>
    <s v="Completed (PS)"/>
    <s v="RBS-Regional 3"/>
    <d v="2026-08-04T14:34:56"/>
    <d v="2026-08-06T18:36:58"/>
    <n v="69358383"/>
    <m/>
    <n v="172601796799"/>
    <s v="Toko Depirtn Karangsukun"/>
    <s v="ODP-MTR-FDE/79 FDE/D07/79.01"/>
    <s v="WO060903407"/>
    <m/>
    <m/>
    <m/>
    <n v="116.11249789999999"/>
    <n v="-8.5882553000000001"/>
    <s v="MD|MYDB-20260804264341|SC00001/MC00046|Toko Depirtn Karangsukun|082339474323"/>
    <s v="MYDIGIBIZPARTNER"/>
    <m/>
    <m/>
    <m/>
    <m/>
    <m/>
    <m/>
    <m/>
    <m/>
    <s v="Management Janji"/>
    <s v="2026-08-06 15:00:00 | Nama Pic :  No Hp Pic :  Jam Pemasangan : 08:00 - 12.00 Tanggal Pemasangan : RABU 05 AGUSTUS 2026 Info Tambahan : Hubungi pelanggan sebelum datang ke lokasi, terima kasih."/>
    <s v="FCC"/>
    <d v="2026-04-08T14:40:14"/>
    <d v="2026-08-06T15:00:00"/>
    <m/>
    <s v="PS"/>
    <s v="MTR"/>
    <s v="NO ADDON"/>
    <n v="20260806"/>
    <s v="Completed"/>
    <s v="HSI Bisnis Promo HUT Telkom PSB 70% - 75 Mbps"/>
    <s v="INDIBIZ"/>
    <m/>
    <m/>
    <d v="2026-08-06T15:00:00"/>
    <s v="2026-08-06 15:00:00 | Nama Pic :  No Hp Pic :  Jam Pemasangan : 08:00 - 12.00 Tanggal Pemasangan : RABU 05 AGUSTUS 2026 Info Tambahan : Hubungi pelanggan sebelum datang ke lokasi, terima kasih."/>
    <n v="2026"/>
    <n v="8"/>
    <n v="6"/>
    <d v="2026-08-06T00:00:00"/>
    <n v="-0.625"/>
    <x v="1"/>
    <x v="14"/>
  </r>
  <r>
    <n v="80"/>
    <n v="1002530856"/>
    <n v="3"/>
    <x v="1"/>
    <n v="5"/>
    <s v="MALANG"/>
    <s v="BATU"/>
    <s v="BLB"/>
    <s v="REG"/>
    <s v="AO"/>
    <s v="NEW SALES"/>
    <s v="1P INET"/>
    <s v="7 | OSS - PROVISIONING ISSUED"/>
    <s v="RBS-Regional 3"/>
    <d v="2026-08-17T13:08:57"/>
    <d v="2026-08-18T10:36:20"/>
    <n v="69368094"/>
    <m/>
    <n v="152702232261"/>
    <s v="BRAWIJAYA STUDY COLLEGE"/>
    <s v="ODP-BLB-FV/19 BLB/D01/01.19"/>
    <s v="WO061927976"/>
    <m/>
    <m/>
    <m/>
    <n v="112.649358983692"/>
    <n v="-7.96245309600212"/>
    <s v="|MC20235|MYIA-079291376934/POI/DIDIK SUPRIYANTO /0811324489/adsmarketingbsc@gmail.com"/>
    <s v="MYIB_ASSISTANT"/>
    <m/>
    <m/>
    <m/>
    <m/>
    <m/>
    <m/>
    <m/>
    <m/>
    <s v="Management Janji"/>
    <s v="2026-08-18 13:00:00 | Jam Pemasangan : 08:00 - 12.00 Tanggal Pemasangan : 18/08/2026 Info Tambahan : Hubungi pelanggan sebelum datang ke lokasi"/>
    <s v="FCC"/>
    <s v="17-08-2026 13:10:11"/>
    <d v="2026-08-18T13:00:00"/>
    <m/>
    <s v="PI"/>
    <s v="BLB"/>
    <s v="NO ADDON"/>
    <m/>
    <s v="Provisioning Issued"/>
    <s v="HSI Bisnis Promo HUT Telkom PSB 70% - 75 Mbps"/>
    <s v="INDIBIZ"/>
    <m/>
    <m/>
    <d v="2026-08-18T13:00:00"/>
    <s v="2026-08-18 13:00:00 | Jam Pemasangan : 08:00 - 12.00 Tanggal Pemasangan : 18/08/2026 Info Tambahan : Hubungi pelanggan sebelum datang ke lokasi"/>
    <m/>
    <m/>
    <m/>
    <e v="#NUM!"/>
    <e v="#NUM!"/>
    <x v="0"/>
    <x v="15"/>
  </r>
  <r>
    <n v="81"/>
    <n v="1002521771"/>
    <n v="3"/>
    <x v="1"/>
    <n v="5"/>
    <s v="KEDIRI"/>
    <s v="NGANJUK"/>
    <s v="NJK"/>
    <s v="REG"/>
    <s v="AO"/>
    <s v="NEW SALES"/>
    <s v="1P INET"/>
    <s v="Completed (PS)"/>
    <s v="RBS-Regional 3"/>
    <d v="2026-08-12T11:22:57"/>
    <d v="2026-08-13T11:22:14"/>
    <n v="69364069"/>
    <m/>
    <n v="152611229877"/>
    <s v="SMAN 1 Pace"/>
    <s v="ODP-NJK-FS/19 FS/D01/19.01"/>
    <s v="WO061570114"/>
    <m/>
    <m/>
    <m/>
    <n v="111.9366151"/>
    <n v="-7.6817688000000004"/>
    <s v="MD|MYDB-20260811265020|DN00001/MN00451|SMAN 1 Pace|081326577934"/>
    <s v="MYDIGIBIZPARTNER"/>
    <m/>
    <m/>
    <m/>
    <m/>
    <m/>
    <m/>
    <m/>
    <m/>
    <s v="Management Janji"/>
    <s v="2026-08-13 08:00:00 | Nama Pic : IBU DWI No Hp Pic : 081326577934 Jam Pemasangan : 08:00 - 12.00 Tanggal Pemasangan : KAMIS 13 AGUSTUS 2026 Info Tambahan : Hubungi pelanggan sebelum datang ke lokasi"/>
    <s v="FCC"/>
    <d v="2026-12-08T11:39:52"/>
    <d v="2026-08-13T08:00:00"/>
    <m/>
    <s v="PS"/>
    <s v="NJK"/>
    <s v="NO ADDON"/>
    <n v="20260813"/>
    <s v="Completed"/>
    <s v="HSI Bisnis Promo HUT Telkom PSB 70% - 50 Mbps"/>
    <s v="INDIBIZ"/>
    <m/>
    <m/>
    <d v="2026-08-13T08:00:00"/>
    <s v="2026-08-13 08:00:00 | Nama Pic : IBU DWI No Hp Pic : 081326577934 Jam Pemasangan : 08:00 - 12.00 Tanggal Pemasangan : KAMIS 13 AGUSTUS 2026 Info Tambahan : Hubungi pelanggan sebelum datang ke lokasi"/>
    <n v="2026"/>
    <n v="8"/>
    <n v="13"/>
    <d v="2026-08-13T00:00:00"/>
    <n v="-0.33333333333575865"/>
    <x v="1"/>
    <x v="3"/>
  </r>
  <r>
    <n v="82"/>
    <n v="1002524981"/>
    <n v="3"/>
    <x v="2"/>
    <n v="4"/>
    <s v="MAGELANG"/>
    <s v="KEBUMEN"/>
    <s v="GOM"/>
    <s v="REG"/>
    <s v="AO"/>
    <s v="NEW SALES"/>
    <s v="1P INET"/>
    <s v="Completed (PS)"/>
    <s v="RBS-Regional 3"/>
    <d v="2026-08-13T16:37:57"/>
    <d v="2026-08-14T15:10:37"/>
    <n v="69365442"/>
    <m/>
    <n v="146140112273"/>
    <s v="SPPG TRADHA ANNUR SEJAHTERA ( Purbowangi )"/>
    <s v="ODP-GOM-FAS/024 FAS/D02/024.01"/>
    <s v="WO061692761"/>
    <m/>
    <m/>
    <m/>
    <n v="109.48226099999999"/>
    <n v="-7.6099240000000004"/>
    <s v="|MN00662|MYIA-061696556892/POI/FATAH/087700085672/sppgpurbowangi@gmail.com"/>
    <s v="MYIB_ASSISTANT"/>
    <m/>
    <m/>
    <m/>
    <m/>
    <m/>
    <m/>
    <m/>
    <m/>
    <s v="Management Janji"/>
    <s v="2026-08-18 13:00:00 | telp : 087700085672 M Janji : (18/08/2026) jam Pasang : 09:00 Note : hubungi pelanggan jika ingin kelokasi"/>
    <s v="FCC"/>
    <s v="13-08-2026 16:39:58"/>
    <d v="2026-08-18T13:00:00"/>
    <m/>
    <s v="PS"/>
    <s v="GOM"/>
    <s v="NO ADDON"/>
    <n v="20260814"/>
    <s v="Completed"/>
    <s v="HSI Bisnis Basic Promo HUT Telkom PSB 70% - 50 Mbps"/>
    <s v="INDIBIZ"/>
    <m/>
    <m/>
    <d v="2026-08-18T13:00:00"/>
    <s v="2026-08-18 13:00:00 | telp : 087700085672 M Janji : (18/08/2026) jam Pasang : 09:00 Note : hubungi pelanggan jika ingin kelokasi"/>
    <n v="2026"/>
    <n v="8"/>
    <n v="14"/>
    <d v="2026-08-14T00:00:00"/>
    <n v="-4.5416666666642413"/>
    <x v="1"/>
    <x v="4"/>
  </r>
  <r>
    <n v="83"/>
    <n v="1002509474"/>
    <n v="3"/>
    <x v="7"/>
    <n v="4"/>
    <s v="SOLO"/>
    <s v="WONOGIRI"/>
    <s v="BRN"/>
    <s v="REG"/>
    <s v="AO"/>
    <s v="NEW SALES"/>
    <s v="1P INET"/>
    <s v="Completed (PS)"/>
    <s v="RBS-Regional 3"/>
    <d v="2026-08-04T19:55:56"/>
    <d v="2026-08-05T19:36:05"/>
    <n v="69358700"/>
    <m/>
    <n v="146517100676"/>
    <s v="PT MANUNGGAL TATA NUGRAHA SPBU BATUWARNO"/>
    <s v="ODP-BRN-FA/044 FA/D07/044.01"/>
    <s v="WO060935192"/>
    <m/>
    <m/>
    <m/>
    <n v="110.99956090000001"/>
    <n v="-7.9862694999999997"/>
    <s v="|MN02255|MYIA-037231173894/POI/IRVAN FATONI/082224101316/spbubatuwarno@gmail.com"/>
    <s v="MYIB_ASSISTANT"/>
    <m/>
    <m/>
    <m/>
    <m/>
    <m/>
    <m/>
    <m/>
    <m/>
    <s v="Management Janji"/>
    <s v="2026-08-06 08:00:00 | Nama Pic : bp IRVAN FATONI No Hp Pic : 082224101316 No alt : - Jam Pemasangan : pagi  Tanggal Pemasangan : 6 Agustus 2026"/>
    <s v="FCC"/>
    <d v="2026-04-08T20:10:24"/>
    <d v="2026-08-06T08:00:00"/>
    <m/>
    <s v="PS"/>
    <s v="BRN"/>
    <s v="NO ADDON"/>
    <n v="20260805"/>
    <s v="Completed"/>
    <s v="HSI Bisnis Basic Promo HUT Telkom PSB 70% - 75 Mbps"/>
    <s v="INDIBIZ"/>
    <m/>
    <m/>
    <d v="2026-08-06T08:00:00"/>
    <s v="2026-08-06 08:00:00 | Nama Pic : bp IRVAN FATONI No Hp Pic : 082224101316 No alt : - Jam Pemasangan : pagi  Tanggal Pemasangan : 6 Agustus 2026"/>
    <n v="2026"/>
    <n v="8"/>
    <n v="5"/>
    <d v="2026-08-05T00:00:00"/>
    <n v="-1.3333333333357587"/>
    <x v="1"/>
    <x v="4"/>
  </r>
  <r>
    <n v="84"/>
    <n v="1002519365"/>
    <n v="3"/>
    <x v="7"/>
    <n v="4"/>
    <s v="KUDUS"/>
    <s v="REMBANG"/>
    <s v="RBN"/>
    <s v="REG"/>
    <s v="AO"/>
    <s v="NEW SALES"/>
    <m/>
    <s v="Completed (PS)"/>
    <s v="RBS-Regional 3"/>
    <d v="2026-08-11T10:56:52"/>
    <d v="2026-08-18T19:52:42"/>
    <n v="69363038"/>
    <n v="2955163019"/>
    <n v="142570111984"/>
    <s v="PT GLOBAL JET EXPRESS"/>
    <s v="ODP-RBN-FF/044"/>
    <s v="WO061886927"/>
    <m/>
    <m/>
    <m/>
    <n v="111.23123820000001"/>
    <n v="-6.7440157000000003"/>
    <s v="AMRBS;403099;TREG4;MUHAMMAD MASTUR;081226139781;CP NUR MUSLIMIN;089621333722;PAKET 2S INET VOICE 50 MBPS (479.000);PT GLOBAL JET EXPRESS//BATANGAN;input by tito"/>
    <s v="Account Manager"/>
    <m/>
    <m/>
    <m/>
    <m/>
    <m/>
    <m/>
    <m/>
    <m/>
    <s v="Management Janji"/>
    <s v="2026-08-18 08:00:00|M Janji : (18 AGUSTUS 2026) jam Pasang : pagi  Note : hubungi pelanggan jika ingin kelokasi|40900827|MYDITA"/>
    <s v="FCC"/>
    <d v="2026-11-08T11:10:21"/>
    <d v="2026-08-18T08:00:00"/>
    <m/>
    <s v="PS"/>
    <s v="RBN"/>
    <s v="NO ADDON"/>
    <n v="20260818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18T08:00:00"/>
    <s v="2026-08-18 08:00:00|M Janji : (18 AGUSTUS 2026) jam Pasang : pagi  Note : hubungi pelanggan jika ingin kelokasi|40900827|MYDITA"/>
    <n v="2026"/>
    <n v="8"/>
    <n v="18"/>
    <d v="2026-08-18T00:00:00"/>
    <n v="-0.33333333333575865"/>
    <x v="1"/>
    <x v="4"/>
  </r>
  <r>
    <n v="85"/>
    <n v="1002522037"/>
    <n v="3"/>
    <x v="3"/>
    <n v="5"/>
    <s v="SBY UTARA"/>
    <s v="KENJERAN"/>
    <s v="KBL"/>
    <s v="REG"/>
    <s v="AO"/>
    <s v="NEW SALES"/>
    <m/>
    <s v="Completed (PS)"/>
    <s v="RBS-Regional 3"/>
    <d v="2026-08-12T12:49:22"/>
    <d v="2026-08-12T16:58:54"/>
    <n v="69364191"/>
    <m/>
    <n v="152401227372"/>
    <s v=" Ruangan TA Konstruksi Gedung OPMC"/>
    <s v="ODP-KBL-FTL/46"/>
    <s v="WO061580948"/>
    <m/>
    <m/>
    <m/>
    <n v="112.7351613"/>
    <n v="-7.2295558999999896"/>
    <s v="C.Tel.51/TK 000/JTAK-6D40000/2026/Ruangan TA Konstruksi Gedung OPMC Telkom Kebalen Lt.0/Mochammad Amiruddin/081216563000"/>
    <s v="Sales Force DBS"/>
    <m/>
    <m/>
    <m/>
    <m/>
    <m/>
    <m/>
    <m/>
    <m/>
    <m/>
    <s v="segera"/>
    <m/>
    <d v="2026-12-08T12:55:00"/>
    <m/>
    <m/>
    <s v="PS"/>
    <s v="KBL"/>
    <s v="NO ADDON"/>
    <n v="20260812"/>
    <s v="Completed"/>
    <s v="- 11_11446;Biaya PSB HSI EBIS Tunai di Depan ~ 11[150000]  - E23046;E23046 ~ ES23 - Paket HSI Bisnis[0]  - E23046~null~E23046_UNL;UNL ~ Internet-Link Unlimited Internet Usage ~ E23046[0]  - E23046~null~44877;E23046||11||Abodemen 0[0]  - E23046~null~E23046"/>
    <s v="INDIBIZ"/>
    <m/>
    <m/>
    <m/>
    <s v="segera"/>
    <n v="2026"/>
    <n v="8"/>
    <n v="12"/>
    <d v="2026-08-12T00:00:00"/>
    <n v="46246"/>
    <x v="2"/>
    <x v="23"/>
  </r>
  <r>
    <n v="86"/>
    <n v="1002533009"/>
    <n v="3"/>
    <x v="2"/>
    <n v="4"/>
    <s v="YOGYAKARTA"/>
    <s v="INNER - YOGYA JATENG SELATAN"/>
    <s v="KEN"/>
    <s v="REG"/>
    <s v="AO"/>
    <s v="NEW SALES"/>
    <s v="1P INET"/>
    <s v="MIE - SEND SURVEY"/>
    <s v="RBS-Regional 3"/>
    <d v="2026-08-18T12:47:56"/>
    <d v="2026-08-18T12:50:01"/>
    <n v="69368897"/>
    <m/>
    <n v="146130138602"/>
    <s v="KOST PUTRA MUSLIM"/>
    <s v="ODP-KEN-FAW/15 FAW/D02/15.01"/>
    <s v="WO062002792"/>
    <m/>
    <m/>
    <m/>
    <n v="110.3927497"/>
    <n v="-7.7068859999999999"/>
    <s v="|MC80054|MYIA-074983320822/POI/DANIES NAHAR/085643673373/cvasetkostproperti@gmail.com"/>
    <s v="MYIB_ASSISTANT"/>
    <m/>
    <m/>
    <m/>
    <m/>
    <m/>
    <m/>
    <m/>
    <m/>
    <s v="Management Janji"/>
    <s v="2026-08-20 13:00:00 |  M Janji : (19 AGUSTUS 2026) jam Pasang : pagi siang Note : hubungi pelanggan jika ingin kelokasi"/>
    <s v="FCC"/>
    <s v="18-08-2026 12:54:52"/>
    <d v="2026-08-20T13:00:00"/>
    <m/>
    <s v="SURVEY_NEW_MANJA"/>
    <s v="KEN"/>
    <s v="NO ADDON"/>
    <m/>
    <s v="MIE - SEND SURVEY"/>
    <s v="HSI Bisnis PSB 70% - 300 Mbps"/>
    <s v="INDIBIZ"/>
    <m/>
    <m/>
    <d v="2026-08-20T13:00:00"/>
    <s v="2026-08-20 13:00:00 |  M Janji : (19 AGUSTUS 2026) jam Pasang : pagi siang Note : hubungi pelanggan jika ingin kelokasi"/>
    <m/>
    <m/>
    <m/>
    <e v="#NUM!"/>
    <e v="#NUM!"/>
    <x v="0"/>
    <x v="4"/>
  </r>
  <r>
    <n v="87"/>
    <n v="1002532678"/>
    <n v="3"/>
    <x v="3"/>
    <n v="5"/>
    <s v="MADURA"/>
    <s v="BANGKALAN"/>
    <s v="BKL"/>
    <s v="REG"/>
    <s v="AO"/>
    <s v="NEW SALES"/>
    <m/>
    <s v="QC MIA - INVALID QUALITY CONTROL MIA"/>
    <s v="RBS-Regional 3"/>
    <d v="2026-08-18T11:07:12"/>
    <d v="2026-08-18T15:18:37"/>
    <n v="69368757"/>
    <m/>
    <n v="152435222845"/>
    <s v="Luminous 2 "/>
    <s v="ODP-BKL-FBM/28"/>
    <m/>
    <m/>
    <m/>
    <m/>
    <n v="112.8100199"/>
    <n v="-7.0602415000000001"/>
    <s v="|MN02601|/Luminous 2/089678241888/085173456500/agtus.pilut@gmail.com/HSI Bisnis Promo HUT Telkom (1:1) 100 Mbps (Rp 535.000) PSB Rp 150.000/H.M. Thohir/Jl. Raya Cantian, Banangkah, Tangkel, Bangkalan "/>
    <s v="Sales Force DBS"/>
    <m/>
    <m/>
    <m/>
    <m/>
    <m/>
    <m/>
    <m/>
    <m/>
    <m/>
    <m/>
    <m/>
    <s v="18-08-2026 11:10:13"/>
    <m/>
    <m/>
    <s v="QC1"/>
    <s v="BKL"/>
    <s v="NO ADDON"/>
    <m/>
    <s v="QC MIA - INVALID QUALITY CONTROL MIA - Invalid - Lampiran Penunjang Tidak Sesuai - Tidak Ada Foto Media Promosi Online Shop -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6"/>
  </r>
  <r>
    <n v="88"/>
    <n v="1002524458"/>
    <n v="3"/>
    <x v="1"/>
    <n v="5"/>
    <s v="MADIUN"/>
    <s v="BOJONEGORO"/>
    <s v="KDU"/>
    <s v="REG"/>
    <s v="AO"/>
    <s v="NEW SALES"/>
    <m/>
    <s v="Completed (PS)"/>
    <s v="RBS-Regional 3"/>
    <d v="2026-08-13T14:22:10"/>
    <d v="2026-08-13T15:32:12"/>
    <n v="69345160"/>
    <m/>
    <n v="152643202393"/>
    <s v="Shinar Group Malo"/>
    <s v="ODP-KDU-FF/19"/>
    <s v="WO061676444"/>
    <m/>
    <m/>
    <m/>
    <n v="111.72596009999999"/>
    <n v="-7.1118911000000002"/>
    <s v="|MN00271|MYIA-030998796310/POI/Moch Rifky Adhiyoko/085648396603/adhiyokorois@gmail.com"/>
    <s v="Sales Force DBS"/>
    <m/>
    <m/>
    <m/>
    <m/>
    <m/>
    <m/>
    <m/>
    <m/>
    <s v="Management Janji"/>
    <s v="2026-08-13 08:00:00|Dusun karuk rendeng|SYSTEM|MYDITA"/>
    <s v="FCC"/>
    <s v="13-08-2026 14:39:50"/>
    <m/>
    <m/>
    <s v="PS"/>
    <s v="KDU"/>
    <s v="NO ADDON"/>
    <n v="20260813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13T07:00:00"/>
    <s v="2026-08-13 08:00:00|Dusun karuk rendeng|SYSTEM|MYDITA"/>
    <n v="2026"/>
    <n v="8"/>
    <n v="13"/>
    <d v="2026-08-13T00:00:00"/>
    <n v="-0.29166666666424135"/>
    <x v="1"/>
    <x v="18"/>
  </r>
  <r>
    <n v="89"/>
    <n v="1002523003"/>
    <n v="3"/>
    <x v="2"/>
    <n v="4"/>
    <s v="MAGELANG"/>
    <s v="MAGELANG"/>
    <s v="MTY"/>
    <s v="REG"/>
    <s v="AO"/>
    <s v="NEW SALES"/>
    <s v="1P INET"/>
    <s v="102 | FOLLOW UP COMPLETED"/>
    <s v="RBS-Regional 3"/>
    <d v="2026-08-12T17:07:56"/>
    <d v="2026-08-15T11:29:17"/>
    <n v="69364523"/>
    <m/>
    <n v="146175114810"/>
    <s v="DUTA MEDIA DIGITAL"/>
    <s v="ODP-MTY-FAN/021 FAN/D04/021.01"/>
    <s v="WO061616929"/>
    <m/>
    <m/>
    <m/>
    <n v="110.2376029"/>
    <n v="-7.5430158"/>
    <s v="|MN02230|MYIA-059145168319/POI/Achmad saifudin/0818722725/sales.dutamediadigital@gmail.com"/>
    <s v="MYIB_ASSISTANT"/>
    <m/>
    <m/>
    <m/>
    <m/>
    <m/>
    <m/>
    <m/>
    <m/>
    <s v="Management Janji"/>
    <s v="2026-08-13 15:00:00 | Waktu pemasnagan : 13 Agustus 2026 Jam pemasangan : 08.00 - 12.00 Mohon hubungi pelanggan sebelum ke lokasi  Terima kasih"/>
    <s v="FCC"/>
    <d v="2026-12-08T17:10:31"/>
    <d v="2026-08-13T15:00:00"/>
    <s v="Kendala Pelanggan"/>
    <s v="REVOKE"/>
    <s v="MTY"/>
    <s v="NO ADDON"/>
    <m/>
    <s v="Follow Up Revoke Completed, New Order ID : SC1002528063"/>
    <s v="HSI Bisnis Promo HUT Telkom PSB 70% - 50 Mbps"/>
    <s v="INDIBIZ"/>
    <m/>
    <m/>
    <d v="2026-08-13T15:00:00"/>
    <s v="2026-08-13 15:00:00 | Waktu pemasnagan : 13 Agustus 2026 Jam pemasangan : 08.00 - 12.00 Mohon hubungi pelanggan sebelum ke lokasi  Terima kasih"/>
    <m/>
    <m/>
    <m/>
    <e v="#NUM!"/>
    <e v="#NUM!"/>
    <x v="0"/>
    <x v="4"/>
  </r>
  <r>
    <n v="90"/>
    <n v="1002512295"/>
    <n v="3"/>
    <x v="4"/>
    <n v="4"/>
    <s v="SEMARANG"/>
    <s v="INNER - SEMARANG JATENG UTARA"/>
    <s v="SMT"/>
    <s v="REG"/>
    <s v="AO"/>
    <s v="NEW SALES"/>
    <s v="2P INET + VOICE"/>
    <s v="Completed (PS)"/>
    <s v="RBS-Regional 3"/>
    <d v="2026-08-06T12:55:57"/>
    <d v="2026-08-07T13:39:17"/>
    <n v="69359936"/>
    <n v="2435320572"/>
    <n v="141420144943"/>
    <s v="PT. Hande Trade Indonesia"/>
    <s v="ODP-SMT-FBS/108 FBS/D01/108.01"/>
    <s v="WO061069954"/>
    <m/>
    <m/>
    <m/>
    <n v="110.36413449794"/>
    <n v="-6.9877037037879397"/>
    <s v="MD|MYDB-20260806264524|DN00001/MN00300|PT. Hande Trade Indonesia|082149362887"/>
    <s v="MYDIGIBIZPARTNER"/>
    <m/>
    <m/>
    <m/>
    <m/>
    <m/>
    <m/>
    <m/>
    <m/>
    <s v="Management Janji"/>
    <s v="2026-08-07 13:00:00 | telp :082149362887 alt : manja : pagi : siang 07/08/2026 hub sebelum ke lokasi "/>
    <s v="FCC"/>
    <d v="2026-06-08T13:10:52"/>
    <d v="2026-08-07T13:00:00"/>
    <m/>
    <s v="PS"/>
    <s v="SMT"/>
    <s v="NO ADDON"/>
    <n v="20260807"/>
    <s v="Completed"/>
    <s v="HSI Bisnis Bundling Phone Promo 2026 PSB 70% - Free 800 Menit Promo - 50 Mbps"/>
    <s v="INDIBIZ"/>
    <m/>
    <m/>
    <d v="2026-08-07T13:00:00"/>
    <s v="2026-08-07 13:00:00 | telp :082149362887 alt : manja : pagi : siang 07/08/2026 hub sebelum ke lokasi "/>
    <n v="2026"/>
    <n v="8"/>
    <n v="7"/>
    <d v="2026-08-07T00:00:00"/>
    <n v="-0.54166666666424135"/>
    <x v="1"/>
    <x v="4"/>
  </r>
  <r>
    <n v="91"/>
    <n v="1002529303"/>
    <n v="3"/>
    <x v="0"/>
    <n v="5"/>
    <s v="MATARAM"/>
    <s v="SUMBAWA"/>
    <s v="TLW"/>
    <s v="REG"/>
    <s v="AO"/>
    <s v="NEW SALES"/>
    <s v="1P INET"/>
    <s v="102 | FOLLOW UP COMPLETED"/>
    <s v="RBS-Regional 3"/>
    <d v="2026-08-16T09:37:57"/>
    <d v="2026-08-18T15:25:50"/>
    <n v="69367329"/>
    <m/>
    <n v="172610203629"/>
    <s v="ARIF KOST"/>
    <s v="ODP-TLW-FE/80 FE/D05/80.01"/>
    <s v="WO061859202"/>
    <m/>
    <m/>
    <m/>
    <n v="116.85891156540499"/>
    <n v="-8.6331870444847105"/>
    <s v="|MN02367|MYIA-038794861593/POI/SYARIFUDDIN/082146480271/syarifuddinarif524@gmail.com"/>
    <s v="MYIB_ASSISTANT"/>
    <m/>
    <m/>
    <m/>
    <m/>
    <m/>
    <m/>
    <m/>
    <m/>
    <s v="Management Janji"/>
    <s v="2026-08-17 13:00:00 | M Janji : (17 AGUSTUS 2026) jam Pasang : siang Note : hubungi pelanggan jika ingin kelokasi"/>
    <s v="FCC"/>
    <s v="16-08-2026 09:40:18"/>
    <d v="2026-08-17T13:00:00"/>
    <s v="Kendala Lainnya"/>
    <s v="REVOKE"/>
    <s v="TLW"/>
    <s v="NO ADDON"/>
    <m/>
    <s v="Follow Up Revoke Completed, New Order ID : SC1002533816"/>
    <s v="HSI Bisnis Promo HUT Telkom PSB 70% - 150 Mbps"/>
    <s v="INDIBIZ"/>
    <m/>
    <m/>
    <d v="2026-08-17T13:00:00"/>
    <s v="2026-08-17 13:00:00 | M Janji : (17 AGUSTUS 2026) jam Pasang : siang Note : hubungi pelanggan jika ingin kelokasi"/>
    <m/>
    <m/>
    <m/>
    <e v="#NUM!"/>
    <e v="#NUM!"/>
    <x v="0"/>
    <x v="2"/>
  </r>
  <r>
    <n v="92"/>
    <n v="1002524549"/>
    <n v="3"/>
    <x v="3"/>
    <n v="5"/>
    <s v="SBY SELATAN"/>
    <s v="KETINTANG"/>
    <s v="WRU"/>
    <s v="REG"/>
    <s v="AO"/>
    <s v="NEW SALES"/>
    <s v="1P INET"/>
    <s v="Completed (PS)"/>
    <s v="RBS-Regional 3"/>
    <d v="2026-08-13T14:43:56"/>
    <d v="2026-08-14T17:37:19"/>
    <n v="69365282"/>
    <m/>
    <n v="152302236750"/>
    <s v="toko setiawan"/>
    <s v="ODP-WR1-FCM/07 FCM/D02/07.01"/>
    <s v="WO061678290"/>
    <m/>
    <m/>
    <m/>
    <n v="112.70329959999999"/>
    <n v="-7.3739936000000004"/>
    <s v="MD|MYDB-20260813265177|DN00001/MN01993|toko setiawan|089670772125"/>
    <s v="MYDIGIBIZPARTNER"/>
    <m/>
    <m/>
    <m/>
    <m/>
    <m/>
    <m/>
    <m/>
    <m/>
    <s v="Management Janji"/>
    <s v="2026-08-14 13:00:00 | telp : 089670772125 M Janji : (14/08/2026) jam Pasang : 09:00 Note : hubungi pelanggan jika ingin kelokasi"/>
    <s v="FCC"/>
    <s v="13-08-2026 14:55:15"/>
    <d v="2026-08-14T13:00:00"/>
    <m/>
    <s v="PS"/>
    <s v="WRU"/>
    <s v="NO ADDON"/>
    <n v="20260814"/>
    <s v="Completed"/>
    <s v="HSI Bisnis Promo HUT Telkom PSB 70% - 200 Mbps"/>
    <s v="INDIBIZ"/>
    <m/>
    <m/>
    <d v="2026-08-14T13:00:00"/>
    <s v="2026-08-14 13:00:00 | telp : 089670772125 M Janji : (14/08/2026) jam Pasang : 09:00 Note : hubungi pelanggan jika ingin kelokasi"/>
    <n v="2026"/>
    <n v="8"/>
    <n v="14"/>
    <d v="2026-08-14T00:00:00"/>
    <n v="-0.54166666666424135"/>
    <x v="1"/>
    <x v="10"/>
  </r>
  <r>
    <n v="93"/>
    <n v="1002515737"/>
    <n v="3"/>
    <x v="2"/>
    <n v="4"/>
    <s v="YOGYAKARTA"/>
    <s v="INNER - YOGYA JATENG SELATAN"/>
    <s v="PGR"/>
    <s v="REG"/>
    <s v="AO"/>
    <s v="NEW SALES"/>
    <s v="1P INET"/>
    <s v="Completed (PS)"/>
    <s v="RBS-Regional 3"/>
    <d v="2026-08-08T10:35:56"/>
    <d v="2026-08-10T07:19:08"/>
    <n v="69361316"/>
    <m/>
    <n v="141114227847"/>
    <s v="SHESA KOST"/>
    <s v="ODP-PGR-FDG/057 FDG/D06/057.01"/>
    <s v="WO061243261"/>
    <m/>
    <m/>
    <m/>
    <n v="110.3352979"/>
    <n v="-7.8193406000000003"/>
    <s v="|MC80063|MYIA-005418646956/POI/SUGIYANTO/081328431700/g14nsamsung@gmail.com"/>
    <s v="MYIB_ASSISTANT"/>
    <m/>
    <m/>
    <m/>
    <m/>
    <m/>
    <m/>
    <m/>
    <m/>
    <s v="Management Janji"/>
    <s v="2026-08-09 08:00:00 | Jam pemasangan : 12.00 Info Tambahan : Hubungi pelanggan dulu sebelum ke lokasi terimakasih  "/>
    <s v="FCC"/>
    <d v="2026-08-08T10:40:08"/>
    <d v="2026-08-09T08:00:00"/>
    <m/>
    <s v="PS"/>
    <s v="PGR"/>
    <s v="NO ADDON"/>
    <n v="20260810"/>
    <s v="Completed"/>
    <s v="HSI Bisnis Basic Promo HUT Telkom PSB 70% - 50 Mbps"/>
    <s v="INDIBIZ"/>
    <m/>
    <m/>
    <d v="2026-08-09T08:00:00"/>
    <s v="2026-08-09 08:00:00 | Jam pemasangan : 12.00 Info Tambahan : Hubungi pelanggan dulu sebelum ke lokasi terimakasih  "/>
    <n v="2026"/>
    <n v="8"/>
    <n v="10"/>
    <d v="2026-08-10T00:00:00"/>
    <n v="0.66666666666424135"/>
    <x v="1"/>
    <x v="4"/>
  </r>
  <r>
    <n v="94"/>
    <n v="1002522125"/>
    <n v="3"/>
    <x v="4"/>
    <n v="4"/>
    <s v="SEMARANG"/>
    <s v="INNER - SEMARANG JATENG UTARA"/>
    <s v="JHR"/>
    <s v="REG"/>
    <s v="AO"/>
    <s v="NEW SALES"/>
    <m/>
    <s v="7 | OSS - PROVISIONING ISSUED"/>
    <s v="RBS-Regional 3"/>
    <d v="2026-08-12T13:29:02"/>
    <d v="2026-08-14T08:06:42"/>
    <n v="69364231"/>
    <n v="2435314178"/>
    <n v="142406122550"/>
    <s v="PT. KARUNIA KULINER INDONESIA"/>
    <s v="ODP-JHR-FEJ/012"/>
    <s v="WO061626182"/>
    <m/>
    <m/>
    <m/>
    <n v="106.828287115262"/>
    <n v="-6.1740246018306504"/>
    <s v="AMRBS;403098;REG3;DANIEL MARWA DENERO;08112876658;CP.mas giyanto;085747120763;PAKET 2S INET VOICE 100 MBPS (709.000);PT. KARUNIA KULINER INDONESIA"/>
    <s v="Account Manager"/>
    <m/>
    <m/>
    <m/>
    <m/>
    <m/>
    <m/>
    <m/>
    <m/>
    <s v="Management Janji"/>
    <s v="2026-08-14 08:00:00|Nama Pic : giyanto No Hp Pic : 085747120763 No alt : - Jam Pemasangan : pagi  Tanggal Pemasangan : 13 Agustus 2026|40951375|MYDITA"/>
    <s v="FCC"/>
    <d v="2026-12-08T13:39:52"/>
    <d v="2026-08-14T08:00:00"/>
    <m/>
    <s v="PI"/>
    <s v="JHR"/>
    <s v="NO ADDON"/>
    <m/>
    <s v="Provisioning Issu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14T08:00:00"/>
    <s v="2026-08-14 08:00:00|Nama Pic : giyanto No Hp Pic : 085747120763 No alt : - Jam Pemasangan : pagi  Tanggal Pemasangan : 13 Agustus 2026|40951375|MYDITA"/>
    <m/>
    <m/>
    <m/>
    <e v="#NUM!"/>
    <e v="#NUM!"/>
    <x v="0"/>
    <x v="4"/>
  </r>
  <r>
    <n v="95"/>
    <n v="1002505598"/>
    <n v="3"/>
    <x v="4"/>
    <n v="4"/>
    <s v="PEKALONGAN"/>
    <s v="BREBES"/>
    <s v="BRB"/>
    <s v="REG"/>
    <s v="AO"/>
    <s v="NEW SALES"/>
    <m/>
    <s v="100 | REVOKE COMPLETED"/>
    <s v="RBS-Regional 3"/>
    <d v="2026-08-03T09:20:46"/>
    <d v="2026-08-04T13:41:37"/>
    <n v="69355882"/>
    <m/>
    <n v="146284108495"/>
    <s v="CV. SUBEKTI SETIABUDI"/>
    <s v="ODP-BRB-FF/080"/>
    <s v="WO060545576"/>
    <m/>
    <m/>
    <m/>
    <n v="109.05099"/>
    <n v="-6.96577"/>
    <s v="AMRBS;403095;REG3;BAYU;085100296564;HSI 1S 100MB;HSI 100MB;PIC 0882005129196;spbukemiriamba@gmail.com"/>
    <s v="Account Manager"/>
    <m/>
    <m/>
    <m/>
    <m/>
    <m/>
    <m/>
    <m/>
    <m/>
    <s v="Management Janji"/>
    <s v="2026-08-04 13:00:00|SPBU 4452210 Kemiriamba Jatibarang |SYSTEM|MYDITA"/>
    <s v="FCC"/>
    <d v="2026-03-08T09:25:39"/>
    <d v="2026-08-04T00:00:00"/>
    <m/>
    <s v="REVOKE"/>
    <s v="BRB"/>
    <s v="NO ADDON"/>
    <m/>
    <s v="Revoke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13:00:00"/>
    <s v="2026-08-04 13:00:00|SPBU 4452210 Kemiriamba Jatibarang |SYSTEM|MYDITA"/>
    <m/>
    <m/>
    <m/>
    <e v="#NUM!"/>
    <e v="#NUM!"/>
    <x v="0"/>
    <x v="4"/>
  </r>
  <r>
    <n v="96"/>
    <n v="1002519478"/>
    <n v="3"/>
    <x v="2"/>
    <n v="4"/>
    <s v="MAGELANG"/>
    <s v="MAGELANG"/>
    <s v="MGE"/>
    <s v="REG"/>
    <s v="AO"/>
    <s v="NEW SALES"/>
    <s v="1P INET"/>
    <s v="Completed (PS)"/>
    <s v="RBS-Regional 3"/>
    <d v="2026-08-11T11:16:56"/>
    <d v="2026-08-12T16:52:53"/>
    <n v="69363115"/>
    <m/>
    <n v="146137149715"/>
    <s v="Mts. Ma&amp; 39;arif Pucang"/>
    <s v="ODP-MGE-FBB/015 FBB/D05/015.01"/>
    <s v="WO061479255"/>
    <m/>
    <m/>
    <m/>
    <n v="110.2592748"/>
    <n v="-7.4203340999999998"/>
    <s v="|MN02816|MYIA-031353283288/POI/Intan Pertiwi/087740262737/intanbama85@gmail.com"/>
    <s v="MYIB_ASSISTANT"/>
    <m/>
    <m/>
    <m/>
    <m/>
    <m/>
    <m/>
    <m/>
    <m/>
    <s v="Management Janji"/>
    <s v="2026-08-13 08:00:00 | Nama PIC : bapak wahyu No HP : 085875670139 Alt :  M Janji : (kamis/13/AGUSTUS/2026) jam Pasang : 09:00 Note : hubungi pelanggan jika ingin kelokasi"/>
    <s v="FCC"/>
    <d v="2026-11-08T11:40:03"/>
    <d v="2026-08-13T08:00:00"/>
    <m/>
    <s v="PS"/>
    <s v="MGE"/>
    <s v="NO ADDON"/>
    <n v="20260812"/>
    <s v="Completed"/>
    <s v="HSI Bisnis Basic Promo HUT Telkom PSB 70% - 50 Mbps"/>
    <s v="INDIBIZ"/>
    <m/>
    <m/>
    <d v="2026-08-13T08:00:00"/>
    <s v="2026-08-13 08:00:00 | Nama PIC : bapak wahyu No HP : 085875670139 Alt :  M Janji : (kamis/13/AGUSTUS/2026) jam Pasang : 09:00 Note : hubungi pelanggan jika ingin kelokasi"/>
    <n v="2026"/>
    <n v="8"/>
    <n v="12"/>
    <d v="2026-08-12T00:00:00"/>
    <n v="-1.3333333333357587"/>
    <x v="1"/>
    <x v="4"/>
  </r>
  <r>
    <n v="97"/>
    <n v="1002530387"/>
    <n v="3"/>
    <x v="1"/>
    <n v="5"/>
    <s v="MALANG"/>
    <s v="BATU"/>
    <s v="BTU"/>
    <s v="REG"/>
    <s v="AO"/>
    <s v="NEW SALES"/>
    <s v="1P INET"/>
    <s v="MIA - INVALID SURVEY"/>
    <s v="RBS-Regional 3"/>
    <d v="2026-08-17T07:59:57"/>
    <d v="2026-08-18T05:01:11"/>
    <n v="69367811"/>
    <m/>
    <n v="152707239266"/>
    <s v="SMPN 4 BATU"/>
    <s v="ODP-BTU-FBY/04 FBY/D01/04.01"/>
    <s v="WO061907626"/>
    <m/>
    <m/>
    <m/>
    <n v="112.5312668"/>
    <n v="-7.8229769999999998"/>
    <s v="|MN01864|MYIA-002937553623/POI/EKO SISWANTO/087870686270/smpn4batu@gmail.com"/>
    <s v="MYIB_ASSISTANT"/>
    <m/>
    <m/>
    <m/>
    <m/>
    <m/>
    <m/>
    <m/>
    <m/>
    <s v="Management Janji"/>
    <s v="2026-08-18 08:00:00 | Jam Pemasangan : 08:00 - 12.00 Tanggal Pemasangan : 18/08/2026 Info Tambahan : Hubungi pelanggan sebelum datang ke lokasi"/>
    <s v="FCC"/>
    <s v="17-08-2026 08:26:02"/>
    <d v="2026-08-18T08:00:00"/>
    <m/>
    <s v="SURVEY_NEW_MANJA"/>
    <s v="BTU"/>
    <s v="NO ADDON"/>
    <m/>
    <s v="MIE - INVALID SURVEY - Kendala Jalur/Rute Tarikan"/>
    <s v="HSI Bisnis Basic Promo HUT Telkom PSB 70% - 50 Mbps"/>
    <s v="INDIBIZ"/>
    <m/>
    <m/>
    <d v="2026-08-18T08:00:00"/>
    <s v="2026-08-18 08:00:00 | Jam Pemasangan : 08:00 - 12.00 Tanggal Pemasangan : 18/08/2026 Info Tambahan : Hubungi pelanggan sebelum datang ke lokasi"/>
    <m/>
    <m/>
    <m/>
    <e v="#NUM!"/>
    <e v="#NUM!"/>
    <x v="0"/>
    <x v="15"/>
  </r>
  <r>
    <n v="98"/>
    <n v="1002517644"/>
    <n v="3"/>
    <x v="1"/>
    <n v="5"/>
    <s v="MADIUN"/>
    <s v="NGAWI"/>
    <s v="GGR"/>
    <s v="REG"/>
    <s v="AO"/>
    <s v="NEW SALES"/>
    <s v="1P INET"/>
    <s v="Completed (PS)"/>
    <s v="RBS-Regional 3"/>
    <d v="2026-08-10T12:43:56"/>
    <d v="2026-08-11T17:17:53"/>
    <n v="69362392"/>
    <m/>
    <n v="152613205367"/>
    <s v="SPBU 54.633.09"/>
    <s v="ODP-GGR-FC/55 FC/D08/55.01"/>
    <s v="WO061390549"/>
    <m/>
    <m/>
    <m/>
    <n v="111.4888954"/>
    <n v="-7.6745903999999996"/>
    <s v="|MN00286|MYIA-050902195740/POI/MUHAMAD MAULANA YUSUF ANSORI/082210228183/spbu5463309@gmail.com"/>
    <s v="MYIB_ASSISTANT"/>
    <m/>
    <m/>
    <m/>
    <m/>
    <m/>
    <m/>
    <m/>
    <m/>
    <s v="Management Janji"/>
    <s v="2026-08-11 13:00:00 | Nama PIC : bapak dedi No HP : 082210228183 Alt :  M Janji : (SELASA/11/AGUSTUS/2026) jam Pasang : 09:00 Note : hubungi pelanggan jika ingin kelokasi"/>
    <s v="FCC"/>
    <d v="2026-10-08T12:54:40"/>
    <d v="2026-08-11T13:00:00"/>
    <m/>
    <s v="PS"/>
    <s v="GGR"/>
    <s v="NO ADDON"/>
    <n v="20260811"/>
    <s v="Completed"/>
    <s v="HSI Bisnis Promo HUT Telkom PSB 70% - 50 Mbps"/>
    <s v="INDIBIZ"/>
    <m/>
    <m/>
    <d v="2026-08-11T13:00:00"/>
    <s v="2026-08-11 13:00:00 | Nama PIC : bapak dedi No HP : 082210228183 Alt :  M Janji : (SELASA/11/AGUSTUS/2026) jam Pasang : 09:00 Note : hubungi pelanggan jika ingin kelokasi"/>
    <n v="2026"/>
    <n v="8"/>
    <n v="11"/>
    <d v="2026-08-11T00:00:00"/>
    <n v="-0.54166666666424135"/>
    <x v="1"/>
    <x v="11"/>
  </r>
  <r>
    <n v="99"/>
    <n v="1002505873"/>
    <n v="3"/>
    <x v="4"/>
    <n v="4"/>
    <s v="PEKALONGAN"/>
    <s v="PEKALONGAN"/>
    <s v="PKL"/>
    <s v="REG"/>
    <s v="AO"/>
    <s v="NEW SALES"/>
    <s v="1P INET"/>
    <s v="Completed (PS)"/>
    <s v="RBS-Regional 3"/>
    <d v="2026-08-03T11:17:56"/>
    <d v="2026-08-04T14:49:19"/>
    <n v="69357385"/>
    <m/>
    <n v="142202154670"/>
    <s v="Koperasi harian  armey jaya mandiri"/>
    <s v="ODP-PKL-FAK/138 FAK/D07/138.01"/>
    <s v="WO060772110"/>
    <m/>
    <m/>
    <m/>
    <n v="109.654250458501"/>
    <n v="-6.9263082745137696"/>
    <s v="|MN02342|MYIA-098463484908/POI/Agus Trisnoyanto Kudadiri/082233349754/bismanaebahoo@gmail.com"/>
    <s v="MYIB_ASSISTANT"/>
    <m/>
    <m/>
    <m/>
    <m/>
    <m/>
    <m/>
    <m/>
    <m/>
    <s v="Management Janji"/>
    <s v="2026-08-04 08:00:00 | Tanggal pemasangan : 04 agustus 2026 Jam pemasangan : 09.00 Info Tambahan : Hubungi pelanggan dulu sebelum ke lokasi terimakasih"/>
    <s v="FCC"/>
    <d v="2026-03-08T11:39:48"/>
    <d v="2026-08-04T08:00:00"/>
    <m/>
    <s v="PS"/>
    <s v="PKL"/>
    <s v="NO ADDON"/>
    <n v="20260804"/>
    <s v="Completed"/>
    <s v="HSI Bisnis Promo HUT Telkom PSB 70% - 50 Mbps"/>
    <s v="INDIBIZ"/>
    <m/>
    <m/>
    <d v="2026-08-04T08:00:00"/>
    <s v="2026-08-04 08:00:00 | Tanggal pemasangan : 04 agustus 2026 Jam pemasangan : 09.00 Info Tambahan : Hubungi pelanggan dulu sebelum ke lokasi terimakasih"/>
    <n v="2026"/>
    <n v="8"/>
    <n v="4"/>
    <d v="2026-08-04T00:00:00"/>
    <n v="-0.33333333333575865"/>
    <x v="1"/>
    <x v="4"/>
  </r>
  <r>
    <n v="100"/>
    <n v="1002523599"/>
    <n v="3"/>
    <x v="6"/>
    <n v="5"/>
    <s v="JEMBER"/>
    <s v="BONDOWOSO"/>
    <s v="BOW"/>
    <s v="REG"/>
    <s v="AO"/>
    <s v="NEW SALES"/>
    <s v="2P INET + VOICE"/>
    <s v="OSS - FALLOUT"/>
    <s v="RBS-Regional 3"/>
    <d v="2026-08-13T10:01:57"/>
    <d v="2026-08-14T17:49:01"/>
    <n v="69364841"/>
    <n v="3322010094"/>
    <n v="152507226145"/>
    <s v="ERAFONE BONDOWOSO"/>
    <s v="ODP-BOW-FB/21 FB/D04/21.01"/>
    <s v="WO061645839"/>
    <m/>
    <m/>
    <m/>
    <n v="113.824656"/>
    <n v="-7.9127689999999999"/>
    <s v="|MN02621|MYIA-010045246292/POI/IWAN/081999552999/dl-rutinfinance@erajaya.com"/>
    <s v="MYIB_ASSISTANT"/>
    <m/>
    <m/>
    <m/>
    <m/>
    <m/>
    <m/>
    <m/>
    <m/>
    <s v="Management Janji"/>
    <s v="2026-08-14 08:00:00 | Nama : BP IWAN SANJAYA  No Hp : 081999552999 No Alt :  Tgl Pemasangan : 14 Agustus 2026 Interval : PAGI  Note : Hubungi pelanggan terlebih dahulu"/>
    <s v="FCC"/>
    <s v="13-08-2026 10:09:52"/>
    <d v="2026-08-14T08:00:00"/>
    <s v="Kendala Teknik"/>
    <s v="FO_WFM"/>
    <s v="BOW"/>
    <s v="NO ADDON"/>
    <m/>
    <s v="Provisioning Failed|WFM|INF009045641|listrik belum ready"/>
    <s v="HSI Bisnis Basic Bundling Phone PSB 70% - Free 800 Menit - 50 Mbps"/>
    <s v="INDIBIZ"/>
    <m/>
    <m/>
    <d v="2026-08-14T08:00:00"/>
    <s v="2026-08-14 08:00:00 | Nama : BP IWAN SANJAYA  No Hp : 081999552999 No Alt :  Tgl Pemasangan : 14 Agustus 2026 Interval : PAGI  Note : Hubungi pelanggan terlebih dahulu"/>
    <m/>
    <m/>
    <m/>
    <e v="#NUM!"/>
    <e v="#NUM!"/>
    <x v="0"/>
    <x v="13"/>
  </r>
  <r>
    <n v="101"/>
    <n v="1002510583"/>
    <n v="3"/>
    <x v="6"/>
    <n v="5"/>
    <s v="PASURUAN"/>
    <s v="PASURUAN"/>
    <s v="BNL"/>
    <s v="REG"/>
    <s v="AO"/>
    <s v="NEW SALES"/>
    <m/>
    <s v="Completed (PS)"/>
    <s v="RBS-Regional 3"/>
    <d v="2026-08-05T13:36:25"/>
    <d v="2026-08-06T18:19:16"/>
    <n v="69359161"/>
    <n v="3436000064"/>
    <n v="152744222119"/>
    <s v="PUSKESMAS REMBANG KABUPATEN PASURUAN"/>
    <s v="ODP-BNL-FAA/33"/>
    <s v="WO060991312"/>
    <m/>
    <m/>
    <m/>
    <n v="112.81394179999999"/>
    <n v="-7.6427918999999997"/>
    <s v="|MN02680|/PUSKESMAS REMBANG KABUPATEN PASURUAN/HSI B2B (1:1) + PHONE (800 MENIT) 200MBPS 930RB PSB DISC 70%//uptdkes.rembang@gmail com/I WAYAN SUARKA/85655077680"/>
    <s v="Sales Force DBS"/>
    <m/>
    <m/>
    <m/>
    <m/>
    <m/>
    <m/>
    <m/>
    <m/>
    <s v="Management Janji"/>
    <s v="2026-08-06 13:00:00|Tanggal pemasangan: 6/08/2026 Jam pemasangan : pagi / siang Info Tambahan : Hubungi pelanggan dulu sebelum ke lokasi. terima kasih|40010577|MYDITA"/>
    <s v="FCC"/>
    <d v="2026-05-08T13:39:44"/>
    <d v="2026-08-06T13:00:00"/>
    <m/>
    <s v="PS"/>
    <s v="BNL"/>
    <s v="NO ADDON"/>
    <n v="20260806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06T13:00:00"/>
    <s v="2026-08-06 13:00:00|Tanggal pemasangan: 6/08/2026 Jam pemasangan : pagi / siang Info Tambahan : Hubungi pelanggan dulu sebelum ke lokasi. terima kasih|40010577|MYDITA"/>
    <n v="2026"/>
    <n v="8"/>
    <n v="6"/>
    <d v="2026-08-06T00:00:00"/>
    <n v="-0.54166666666424135"/>
    <x v="1"/>
    <x v="12"/>
  </r>
  <r>
    <n v="102"/>
    <n v="1002512092"/>
    <n v="3"/>
    <x v="3"/>
    <n v="5"/>
    <s v="SBY UTARA"/>
    <s v="TANDES"/>
    <s v="BBE"/>
    <s v="REG"/>
    <s v="AO"/>
    <s v="NEW SALES"/>
    <m/>
    <s v="Completed (PS)"/>
    <s v="RBS-Regional 3"/>
    <d v="2026-08-06T11:49:12"/>
    <d v="2026-08-08T12:33:06"/>
    <n v="69359822"/>
    <m/>
    <n v="152417233888"/>
    <s v="UPT SD NEGERI 168"/>
    <s v="ODP-BBE-FAY/07"/>
    <s v="WO061158868"/>
    <m/>
    <m/>
    <m/>
    <n v="112.6134753"/>
    <n v="-7.3644718999999998"/>
    <s v="|MC70135|/RAHMAT LATIF-UPT SD NEGERI 168/088036042467/sdntenaru168@gmail.com/HSI Bisnis Promo HUT Telkom (1:1) 100 Mbps (Rp 535.000) PSB Rp 150.000/-7.350045,112.629677/raya tenaru rt 08 rw 03 kec driyorejo"/>
    <s v="Sales Force DBS"/>
    <m/>
    <m/>
    <m/>
    <m/>
    <m/>
    <m/>
    <m/>
    <m/>
    <s v="Management Janji"/>
    <s v="2026-08-08 13:00:00|Tanggal pemasangan: 08/08/2026 Jam pemasangan : pagi / siang Info Tambahan : Hubungi pelanggan dulu sebelum ke lokasi. terima kasih|40010577|MYDITA"/>
    <s v="FCC"/>
    <d v="2026-06-08T11:54:59"/>
    <d v="2026-08-08T13:00:00"/>
    <m/>
    <s v="PS"/>
    <s v="BBE"/>
    <s v="NO ADDON"/>
    <n v="20260808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08T13:00:00"/>
    <s v="2026-08-08 13:00:00|Tanggal pemasangan: 08/08/2026 Jam pemasangan : pagi / siang Info Tambahan : Hubungi pelanggan dulu sebelum ke lokasi. terima kasih|40010577|MYDITA"/>
    <n v="2026"/>
    <n v="8"/>
    <n v="8"/>
    <d v="2026-08-08T00:00:00"/>
    <n v="-0.54166666666424135"/>
    <x v="1"/>
    <x v="23"/>
  </r>
  <r>
    <n v="103"/>
    <n v="1002516080"/>
    <n v="3"/>
    <x v="1"/>
    <n v="5"/>
    <s v="MALANG"/>
    <s v="BATU"/>
    <s v="BTU"/>
    <s v="REG"/>
    <s v="AO"/>
    <s v="NEW SALES"/>
    <m/>
    <s v="102 | FOLLOW UP COMPLETED"/>
    <s v="RBS-Regional 2"/>
    <d v="2026-08-08T15:12:30"/>
    <d v="2026-08-13T11:26:53"/>
    <n v="69361537"/>
    <m/>
    <n v="152707239216"/>
    <s v="PT Multirasa Nusantara"/>
    <s v="ODP-BTU-FY/59"/>
    <s v="WO061301601"/>
    <m/>
    <m/>
    <m/>
    <n v="112.55397929999999"/>
    <n v="-7.8981211"/>
    <s v="|MN00483|/ PT Multirasa Nusantara  / Pic Akhmad Sugiarto/ Cp 085174000139 / akhmad.sugiarto@multirasa.co.id"/>
    <s v="Sales Profesional"/>
    <m/>
    <m/>
    <m/>
    <m/>
    <m/>
    <m/>
    <m/>
    <m/>
    <s v="Management Janji"/>
    <s v="2026-08-10 08:00:00|Tanggal pemasangan: 10/08/2026 Jam pemasangan : pagi / siang Info Tambahan : Hubungi pelanggan dulu sebelum ke lokasi terima kasih.|40951378|MYDITA"/>
    <s v="FCC"/>
    <d v="2026-08-08T15:25:37"/>
    <d v="2026-08-10T08:00:00"/>
    <m/>
    <s v="REVOKE"/>
    <s v="BTU"/>
    <s v="NO ADDON"/>
    <m/>
    <s v="Follow Up Revoke Completed, New Order ID : SC1002523924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8:00:00"/>
    <s v="2026-08-10 08:00:00|Tanggal pemasangan: 10/08/2026 Jam pemasangan : pagi / siang Info Tambahan : Hubungi pelanggan dulu sebelum ke lokasi terima kasih.|40951378|MYDITA"/>
    <m/>
    <m/>
    <m/>
    <e v="#NUM!"/>
    <e v="#NUM!"/>
    <x v="0"/>
    <x v="15"/>
  </r>
  <r>
    <n v="104"/>
    <n v="1002526797"/>
    <n v="3"/>
    <x v="4"/>
    <n v="4"/>
    <s v="PEKALONGAN"/>
    <s v="PEMALANG"/>
    <s v="RDD"/>
    <s v="REG"/>
    <s v="AO"/>
    <s v="NEW SALES"/>
    <s v="1P INET"/>
    <s v="OSS - FALLOUT"/>
    <s v="RBS-Regional 3"/>
    <d v="2026-08-14T15:04:56"/>
    <d v="2026-08-18T12:39:14"/>
    <n v="69366214"/>
    <m/>
    <n v="142213107392"/>
    <s v="SHOPEE EXPRESS"/>
    <s v="ODP-RDD-FE/056 FE/D01/056.01"/>
    <s v="WO061758717"/>
    <m/>
    <m/>
    <m/>
    <n v="109.26435600000001"/>
    <n v="-7.0735469999999996"/>
    <s v="|MN02086|MYIA-098824036129/POI/APRON KHASANI/087886012387/apron.khasani@spxexpress.com"/>
    <s v="MYIB_ASSISTANT"/>
    <m/>
    <m/>
    <m/>
    <m/>
    <m/>
    <m/>
    <m/>
    <m/>
    <s v="Management Janji"/>
    <s v="2026-08-15 13:00:00 |  M Janji : (15/08/2026) jam Pasang :pagi Note : hubungi pelanggan jika ingin kelokasi "/>
    <s v="FCC"/>
    <s v="14-08-2026 15:10:48"/>
    <d v="2026-08-15T13:00:00"/>
    <s v="Kendala Pelanggan"/>
    <s v="FO_WFM"/>
    <s v="RDD"/>
    <s v="NO ADDON"/>
    <m/>
    <s v="Provisioning Failed|WFM|INF009063798|BATAL"/>
    <s v="HSI Bisnis Promo HUT Telkom PSB 70% - 50 Mbps"/>
    <s v="INDIBIZ"/>
    <m/>
    <m/>
    <d v="2026-08-15T13:00:00"/>
    <s v="2026-08-15 13:00:00 |  M Janji : (15/08/2026) jam Pasang :pagi Note : hubungi pelanggan jika ingin kelokasi "/>
    <m/>
    <m/>
    <m/>
    <e v="#NUM!"/>
    <e v="#NUM!"/>
    <x v="0"/>
    <x v="4"/>
  </r>
  <r>
    <n v="105"/>
    <n v="1002509965"/>
    <n v="3"/>
    <x v="3"/>
    <n v="5"/>
    <s v="SBY UTARA"/>
    <s v="TANDES"/>
    <s v="BBE"/>
    <s v="REG"/>
    <s v="AO"/>
    <s v="NEW SALES"/>
    <s v="1P INET"/>
    <s v="100 | REVOKE COMPLETED"/>
    <s v="RBS-Regional 3"/>
    <d v="2026-08-05T10:23:56"/>
    <d v="2026-08-11T17:06:47"/>
    <n v="69358906"/>
    <m/>
    <n v="152417233879"/>
    <s v="PT WSI Site RS Petrokimia"/>
    <s v="ODP-BBE-FBC/06 FBC/D01/06.01"/>
    <s v="WO060959809"/>
    <m/>
    <m/>
    <m/>
    <n v="112.57454130000001"/>
    <n v="-7.3782619"/>
    <s v="MD|MYDB-20260804264366|SB00003/MB00385|PT WSI Site RS Petrokimia|0851057791550"/>
    <s v="MYDIGIBIZPARTNER"/>
    <m/>
    <m/>
    <m/>
    <m/>
    <m/>
    <m/>
    <m/>
    <m/>
    <s v="Management Janji"/>
    <s v="2026-08-06 08:00:00 | Tanggal: 06/8/2026 Jam Pasang: Pagi Note: Hubungi pelanggan sebelum ke lokasi, terima kasih."/>
    <s v="FCC"/>
    <d v="2026-05-08T10:39:45"/>
    <d v="2026-08-06T08:00:00"/>
    <s v="Kendala Pelanggan"/>
    <s v="REVOKE"/>
    <s v="BBE"/>
    <s v="NO ADDON"/>
    <m/>
    <s v="Revoke Completed"/>
    <s v="HSI Bisnis Promo HUT Telkom PSB 70% - 50 Mbps"/>
    <s v="INDIBIZ"/>
    <m/>
    <m/>
    <d v="2026-08-06T08:00:00"/>
    <s v="2026-08-06 08:00:00 | Tanggal: 06/8/2026 Jam Pasang: Pagi Note: Hubungi pelanggan sebelum ke lokasi, terima kasih."/>
    <m/>
    <m/>
    <m/>
    <e v="#NUM!"/>
    <e v="#NUM!"/>
    <x v="0"/>
    <x v="23"/>
  </r>
  <r>
    <n v="106"/>
    <n v="1002504764"/>
    <n v="3"/>
    <x v="3"/>
    <n v="5"/>
    <s v="MADURA"/>
    <s v="BANGKALAN"/>
    <s v="OMB"/>
    <s v="REG"/>
    <s v="AO"/>
    <s v="NEW SALES"/>
    <m/>
    <s v="CANCEL COMPLETED"/>
    <s v="RBS-Regional 3"/>
    <d v="2026-08-01T15:47:37"/>
    <d v="2026-08-04T09:03:39"/>
    <n v="69356825"/>
    <m/>
    <n v="152438901086"/>
    <s v="SMA AT-Taubah"/>
    <s v="ODP-OMB-FAA/66"/>
    <m/>
    <m/>
    <m/>
    <m/>
    <n v="113.33976939999999"/>
    <n v="-7.1196311000000003"/>
    <s v="|MN00572|/SMA AT-Taubah/HSI Bisnis + Netmonk Promo 2026 300 Mbps (Rp 1.186.100) PSB 150.000/085230900285/Al.fiancathering@gmail.com/Ach Mustofa Zakki/-7.119629, 113.339825/Jl. Joko Tole, Piaan, Temoran, Kec. Omben, Kabupaten Sampang, Jawa Timur 69291"/>
    <s v="Sales Force DBS"/>
    <m/>
    <m/>
    <m/>
    <m/>
    <m/>
    <m/>
    <m/>
    <m/>
    <m/>
    <m/>
    <m/>
    <d v="2026-01-08T15:55:09"/>
    <m/>
    <m/>
    <s v="REJECT_FCC"/>
    <s v="OMB"/>
    <s v="NETMONK"/>
    <m/>
    <s v="DECLINE : Decline - Batal Order Yusnani Manalu 40951378|MYDITA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s v="DECLINE : Decline - Batal Order Yusnani Manalu 40951378|MYDITA"/>
    <m/>
    <m/>
    <m/>
    <m/>
    <m/>
    <e v="#NUM!"/>
    <e v="#NUM!"/>
    <x v="0"/>
    <x v="6"/>
  </r>
  <r>
    <n v="107"/>
    <n v="1002508451"/>
    <n v="3"/>
    <x v="1"/>
    <n v="5"/>
    <s v="MALANG"/>
    <s v="KEPANJEN"/>
    <s v="KEP"/>
    <s v="REG"/>
    <s v="AO"/>
    <s v="NEW SALES"/>
    <m/>
    <s v="Completed (PS)"/>
    <s v="RBS-Regional 2"/>
    <d v="2026-08-04T14:09:21"/>
    <d v="2026-08-05T20:37:21"/>
    <n v="69358339"/>
    <m/>
    <n v="152718219090"/>
    <s v="SMA Taruna Nusantara Kampus Malang"/>
    <s v="ODP-KEP-FY/37"/>
    <s v="WO060917929"/>
    <m/>
    <m/>
    <m/>
    <n v="112.5413346"/>
    <n v="-8.1912453000000003"/>
    <s v="AMRBS;407072;AM LEDIT;62Ã‚Â 822Ã¢â‚¬â€˜3081Ã¢â‚¬â€˜8836 (Roni), Diaz +62 812-3302-1045 PSB INDIBIZ 300 MBPS BISNIS "/>
    <s v="Amex"/>
    <m/>
    <m/>
    <m/>
    <m/>
    <m/>
    <m/>
    <m/>
    <m/>
    <s v="Management Janji"/>
    <s v="2026-08-05 13:00:00|Nama PIC : Bp Rony No HP : 082230818836 No Alt : - M Janji : 05 Agustus 2026 Jam Pasang : Pagi / Siang Note : hubungi pelanggan jika ingin ke lokasi, terima kasih|40951378|MYDITA"/>
    <s v="FCC"/>
    <d v="2026-04-08T14:10:29"/>
    <d v="2026-08-05T13:00:00"/>
    <m/>
    <s v="PS"/>
    <s v="KEP"/>
    <s v="NO ADDON"/>
    <n v="20260805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5T13:00:00"/>
    <s v="2026-08-05 13:00:00|Nama PIC : Bp Rony No HP : 082230818836 No Alt : - M Janji : 05 Agustus 2026 Jam Pasang : Pagi / Siang Note : hubungi pelanggan jika ingin ke lokasi, terima kasih|40951378|MYDITA"/>
    <n v="2026"/>
    <n v="8"/>
    <n v="5"/>
    <d v="2026-08-05T00:00:00"/>
    <n v="-0.54166666666424135"/>
    <x v="1"/>
    <x v="24"/>
  </r>
  <r>
    <n v="108"/>
    <n v="1002530106"/>
    <n v="3"/>
    <x v="0"/>
    <n v="5"/>
    <s v="MATARAM"/>
    <s v="LOMBOK TIMUR UTARA"/>
    <s v="SGG"/>
    <s v="REG"/>
    <s v="AO"/>
    <s v="NEW SALES"/>
    <s v="1P INET"/>
    <s v="Completed (PS)"/>
    <s v="RBS-Regional 3"/>
    <d v="2026-08-16T19:31:56"/>
    <d v="2026-08-17T16:33:01"/>
    <n v="69367785"/>
    <m/>
    <n v="172604214116"/>
    <s v="Toko Mulhakim"/>
    <s v="ODP-SGG-FAW/05 FAW/D02/05.01"/>
    <s v="WO061901184"/>
    <m/>
    <m/>
    <m/>
    <n v="116.291434206068"/>
    <n v="-8.3220823444741203"/>
    <s v="MD|MYDB-20260816265760|SC00001/MC00149|Toko Mulhakim|082339598016"/>
    <s v="MYDIGIBIZPARTNER"/>
    <m/>
    <m/>
    <m/>
    <m/>
    <m/>
    <m/>
    <m/>
    <m/>
    <s v="Management Janji"/>
    <s v="2026-08-20 08:00:00 | Nama PIC : bapak yatim No HP : 082339598016 Alt :  M Janji : (kamis/20/AGUSTUS/2026) jam Pasang : 09:00 Note : hubungi pelanggan jika ingin kelokasi"/>
    <s v="FCC"/>
    <s v="16-08-2026 19:40:00"/>
    <d v="2026-08-20T08:00:00"/>
    <m/>
    <s v="PS"/>
    <s v="SGG"/>
    <s v="NO ADDON"/>
    <n v="20260817"/>
    <s v="Completed"/>
    <s v="HSI Bisnis Promo HUT Telkom PSB 70% - 100 Mbps"/>
    <s v="INDIBIZ"/>
    <m/>
    <m/>
    <d v="2026-08-20T08:00:00"/>
    <s v="2026-08-20 08:00:00 | Nama PIC : bapak yatim No HP : 082339598016 Alt :  M Janji : (kamis/20/AGUSTUS/2026) jam Pasang : 09:00 Note : hubungi pelanggan jika ingin kelokasi"/>
    <n v="2026"/>
    <n v="8"/>
    <n v="17"/>
    <d v="2026-08-17T00:00:00"/>
    <n v="-3.3333333333357587"/>
    <x v="1"/>
    <x v="5"/>
  </r>
  <r>
    <n v="109"/>
    <n v="1002514589"/>
    <n v="3"/>
    <x v="7"/>
    <n v="4"/>
    <s v="KUDUS"/>
    <s v="BLORA"/>
    <s v="NGA"/>
    <s v="REG"/>
    <s v="AO"/>
    <s v="NEW SALES"/>
    <s v="1P INET"/>
    <s v="Completed (PS)"/>
    <s v="RBS-Regional 3"/>
    <d v="2026-08-07T13:22:56"/>
    <d v="2026-08-08T15:12:04"/>
    <n v="69360769"/>
    <m/>
    <n v="142519105194"/>
    <s v="FATMA GRAFIKA"/>
    <s v="ODP-NGA-FB/040 FB/D04/040.01"/>
    <s v="WO061164749"/>
    <m/>
    <m/>
    <m/>
    <n v="111.26236470000001"/>
    <n v="-7.0468659000000002"/>
    <s v="|MC60133|MYIA-069868867672/POI/SITI MUNAWAROH/08213334960/muna27462@gmail.com"/>
    <s v="MYIB_ASSISTANT"/>
    <m/>
    <m/>
    <m/>
    <m/>
    <m/>
    <m/>
    <m/>
    <m/>
    <s v="Management Janji"/>
    <s v="2026-08-08 13:00:00 | telp :08213334960  alt : pagi / siang 08/08/2026 hub sebelum ke lokasi  "/>
    <s v="FCC"/>
    <d v="2026-07-08T13:25:39"/>
    <d v="2026-08-08T13:00:00"/>
    <m/>
    <s v="PS"/>
    <s v="NGA"/>
    <s v="NO ADDON"/>
    <n v="20260808"/>
    <s v="Completed"/>
    <s v="HSI Bisnis PSB 70% - 300 Mbps"/>
    <s v="INDIBIZ"/>
    <m/>
    <m/>
    <d v="2026-08-08T13:00:00"/>
    <s v="2026-08-08 13:00:00 | telp :08213334960  alt : pagi / siang 08/08/2026 hub sebelum ke lokasi  "/>
    <n v="2026"/>
    <n v="8"/>
    <n v="8"/>
    <d v="2026-08-08T00:00:00"/>
    <n v="-0.54166666666424135"/>
    <x v="1"/>
    <x v="4"/>
  </r>
  <r>
    <n v="110"/>
    <n v="1002522308"/>
    <n v="3"/>
    <x v="3"/>
    <n v="5"/>
    <s v="SBY UTARA"/>
    <s v="MANYAR"/>
    <s v="MGO"/>
    <s v="REG"/>
    <s v="AO"/>
    <s v="NEW SALES"/>
    <s v="1P INET"/>
    <s v="Completed (PS)"/>
    <s v="RBS-Regional 3"/>
    <d v="2026-08-12T14:01:56"/>
    <d v="2026-08-14T08:13:37"/>
    <n v="69364313"/>
    <m/>
    <n v="152413167087"/>
    <s v="SMP NEGERI 1 SURABAYA"/>
    <s v="ODP-DMO-FMC/13 FMC/D02/13.01"/>
    <s v="WO061592083"/>
    <m/>
    <m/>
    <m/>
    <n v="112.74768570000001"/>
    <n v="-7.2573064"/>
    <s v="MD|MYDB-20260812265077|DN00001/MN00443|SMP NEGERI 1 SURABAYA|085648090121"/>
    <s v="MYDIGIBIZPARTNER"/>
    <m/>
    <m/>
    <m/>
    <m/>
    <m/>
    <m/>
    <m/>
    <m/>
    <s v="Management Janji"/>
    <s v="2026-08-14 13:00:00 | Nama Pic : bp weka No Hp Pic : 085648090121 No alt : - Jam Pemasangan : pagi  Tanggal Pemasangan : 13 Agustus 2026"/>
    <s v="FCC"/>
    <d v="2026-12-08T14:10:11"/>
    <d v="2026-08-14T13:00:00"/>
    <m/>
    <s v="PS"/>
    <s v="MGO"/>
    <s v="NO ADDON"/>
    <n v="20260814"/>
    <s v="Completed"/>
    <s v="HSI Bisnis Promo HUT Telkom PSB 70% - 100 Mbps"/>
    <s v="INDIBIZ"/>
    <m/>
    <m/>
    <d v="2026-08-14T13:00:00"/>
    <s v="2026-08-14 13:00:00 | Nama Pic : bp weka No Hp Pic : 085648090121 No alt : - Jam Pemasangan : pagi  Tanggal Pemasangan : 13 Agustus 2026"/>
    <n v="2026"/>
    <n v="8"/>
    <n v="14"/>
    <d v="2026-08-14T00:00:00"/>
    <n v="-0.54166666666424135"/>
    <x v="1"/>
    <x v="10"/>
  </r>
  <r>
    <n v="111"/>
    <n v="1002525932"/>
    <n v="3"/>
    <x v="4"/>
    <n v="4"/>
    <s v="SEMARANG"/>
    <s v="INNER - SEMARANG JATENG UTARA"/>
    <s v="BMK"/>
    <s v="REG"/>
    <s v="AO"/>
    <s v="NEW SALES"/>
    <s v="1P INET"/>
    <s v="Completed (PS)"/>
    <s v="RBS-Regional 3"/>
    <d v="2026-08-14T10:37:56"/>
    <d v="2026-08-18T14:33:43"/>
    <n v="69365802"/>
    <m/>
    <n v="141423136389"/>
    <s v="KOST GRIYA ASRI"/>
    <s v="ODP-BMK-FAQ/072 FAQ/D08/072.01"/>
    <s v="WO061728312"/>
    <m/>
    <m/>
    <m/>
    <n v="110.42677879999999"/>
    <n v="-7.0526176999999999"/>
    <s v="MD|MYDB-20260814265293|DN00001/MN00966|KOST GRIYA ASRI|081387624625"/>
    <s v="MYDIGIBIZPARTNER"/>
    <m/>
    <m/>
    <m/>
    <m/>
    <m/>
    <m/>
    <m/>
    <m/>
    <s v="Management Janji"/>
    <s v="2026-08-18 13:00:00 | Nama PIC : bu erna  No HP : 081387624625 Alt :  M Janji : 18/AGUSTUS/2026 jam Pasang : Siang Note : hubungi pelanggan jika ingin kelokasi, terimakasih. "/>
    <s v="FCC"/>
    <s v="14-08-2026 10:39:51"/>
    <d v="2026-08-18T13:00:00"/>
    <m/>
    <s v="PS"/>
    <s v="BMK"/>
    <s v="NO ADDON"/>
    <n v="20260818"/>
    <s v="Completed"/>
    <s v="HSI Bisnis Promo HUT Telkom PSB 70% - 50 Mbps"/>
    <s v="INDIBIZ"/>
    <m/>
    <m/>
    <d v="2026-08-18T13:00:00"/>
    <s v="2026-08-18 13:00:00 | Nama PIC : bu erna  No HP : 081387624625 Alt :  M Janji : 18/AGUSTUS/2026 jam Pasang : Siang Note : hubungi pelanggan jika ingin kelokasi, terimakasih. "/>
    <n v="2026"/>
    <n v="8"/>
    <n v="18"/>
    <d v="2026-08-18T00:00:00"/>
    <n v="-0.54166666666424135"/>
    <x v="1"/>
    <x v="4"/>
  </r>
  <r>
    <n v="112"/>
    <n v="1002508859"/>
    <n v="3"/>
    <x v="1"/>
    <n v="5"/>
    <s v="MALANG"/>
    <s v="BATU"/>
    <s v="BLB"/>
    <s v="REG"/>
    <s v="AO"/>
    <s v="NEW SALES"/>
    <s v="1P INET"/>
    <s v="Completed (PS)"/>
    <s v="RBS-Regional 3"/>
    <d v="2026-08-04T15:20:12"/>
    <d v="2026-08-05T16:46:57"/>
    <n v="69358454"/>
    <m/>
    <n v="152702232100"/>
    <s v="Desa Creator Indonesia"/>
    <s v="ODP-BLB-FDZ/47 FDZ/D03/47.01"/>
    <s v="WO060911185"/>
    <m/>
    <m/>
    <m/>
    <n v="112.658198916646"/>
    <n v="-7.9384202994198798"/>
    <s v="|MC20236|MYIA-085103460842/POI/sisca/082143705851/personalassist@sastro.id"/>
    <s v="MYIB_ASSISTANT"/>
    <m/>
    <m/>
    <m/>
    <m/>
    <m/>
    <m/>
    <m/>
    <m/>
    <s v="Management Janji"/>
    <s v="2026-08-05 13:00:00 | Tanggal pemasangan : 05 agustus 2026 Jam pemasangan : 08.00 - 12.00 Info Tambahan : Hubungi pelanggan dulu sebelum ke lokasi terimakasih"/>
    <s v="FCC"/>
    <d v="2026-04-08T15:25:54"/>
    <d v="2026-08-05T13:00:00"/>
    <m/>
    <s v="PS"/>
    <s v="BLB"/>
    <s v="NO ADDON"/>
    <n v="20260805"/>
    <s v="Completed"/>
    <s v="HSI Bisnis Promo HUT Telkom PSB 70% - 150 Mbps"/>
    <s v="INDIBIZ"/>
    <m/>
    <m/>
    <d v="2026-08-05T13:00:00"/>
    <s v="2026-08-05 13:00:00 | Tanggal pemasangan : 05 agustus 2026 Jam pemasangan : 08.00 - 12.00 Info Tambahan : Hubungi pelanggan dulu sebelum ke lokasi terimakasih"/>
    <n v="2026"/>
    <n v="8"/>
    <n v="5"/>
    <d v="2026-08-05T00:00:00"/>
    <n v="-0.54166666666424135"/>
    <x v="1"/>
    <x v="15"/>
  </r>
  <r>
    <n v="113"/>
    <n v="1002530423"/>
    <n v="3"/>
    <x v="3"/>
    <n v="5"/>
    <s v="MADURA"/>
    <s v="PAMEKASAN"/>
    <s v="PME"/>
    <s v="REG"/>
    <s v="AO"/>
    <s v="NEW SALES"/>
    <m/>
    <s v="8 | OSS - PONR"/>
    <s v="RBS-Regional 3"/>
    <d v="2026-08-17T08:45:02"/>
    <d v="2026-08-18T16:04:48"/>
    <n v="69367831"/>
    <m/>
    <n v="152426926610"/>
    <s v="TOKO MASHUD BAROKAH"/>
    <s v="ODP-PME-FBL/89"/>
    <s v="WO061919218"/>
    <m/>
    <m/>
    <m/>
    <n v="113.461223546696"/>
    <n v="-7.1259681168012499"/>
    <s v="|MC70132|/FADILAH MASHUD-TOKO MASHUD BAROKAH/081997015248/mashudfasdi@gmail.com/HSI Bisnis + Netmonk Promo 2026 300 Mbps (Rp 1.186.100) PSB 150.000/ -7.1645526, 113.4165856/Dekat Relubeng, Toket, Kec. Proppo, Kabupaten Pamekasan, Jawa Timur 69363"/>
    <s v="Sales Force DBS"/>
    <m/>
    <m/>
    <m/>
    <m/>
    <m/>
    <m/>
    <m/>
    <m/>
    <s v="Management Janji"/>
    <s v="2026-08-18 13:00:00|Jam Pemasangan : 08:00 - 12.00 Tanggal Pemasangan : 18/08/2026 Info Tambahan : Hubungi pelanggan sebelum datang ke lokasi|40981184|MYDITA"/>
    <s v="FCC"/>
    <s v="17-08-2026 08:55:02"/>
    <d v="2026-08-18T13:00:00"/>
    <m/>
    <s v="ACT_COM"/>
    <s v="PME"/>
    <s v="NETMONK"/>
    <m/>
    <s v="PONR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d v="2026-08-18T13:00:00"/>
    <s v="2026-08-18 13:00:00|Jam Pemasangan : 08:00 - 12.00 Tanggal Pemasangan : 18/08/2026 Info Tambahan : Hubungi pelanggan sebelum datang ke lokasi|40981184|MYDITA"/>
    <m/>
    <m/>
    <m/>
    <e v="#NUM!"/>
    <e v="#NUM!"/>
    <x v="0"/>
    <x v="6"/>
  </r>
  <r>
    <n v="114"/>
    <n v="1002524574"/>
    <n v="3"/>
    <x v="1"/>
    <n v="5"/>
    <s v="KEDIRI"/>
    <s v="NGANJUK"/>
    <s v="WRJ"/>
    <s v="REG"/>
    <s v="AO"/>
    <s v="NEW SALES"/>
    <s v="1P INET"/>
    <s v="Completed (PS)"/>
    <s v="RBS-Regional 3"/>
    <d v="2026-08-13T14:50:07"/>
    <d v="2026-08-13T16:46:39"/>
    <n v="69365295"/>
    <m/>
    <n v="152641205609"/>
    <s v="Toko barokah Abadi"/>
    <s v="ODP-WRJ-FA/106 FA/D02/106.01"/>
    <s v="WO061678958"/>
    <m/>
    <m/>
    <m/>
    <n v="112.023335918784"/>
    <n v="-7.6136039873273704"/>
    <s v="MD|MYDB-20260813265230|DC20002/MC20039|Toko barokah Abadi|085706167964"/>
    <s v="MYDIGIBIZPARTNER"/>
    <m/>
    <m/>
    <m/>
    <m/>
    <m/>
    <m/>
    <m/>
    <m/>
    <s v="Management Janji"/>
    <s v="2026-08-14 13:00:00 | M Janji : (14 AGUSTUS 2026) jam Pasang : siang Note : hubungi pelanggan jika ingin kelokasi"/>
    <s v="FCC"/>
    <s v="13-08-2026 14:55:15"/>
    <d v="2026-08-14T13:00:00"/>
    <m/>
    <s v="PS"/>
    <s v="WRJ"/>
    <s v="NO ADDON"/>
    <n v="20260813"/>
    <s v="Completed"/>
    <s v="HSI Bisnis Promo HUT Telkom PSB 70% - 150 Mbps"/>
    <s v="INDIBIZ"/>
    <m/>
    <m/>
    <d v="2026-08-14T13:00:00"/>
    <s v="2026-08-14 13:00:00 | M Janji : (14 AGUSTUS 2026) jam Pasang : siang Note : hubungi pelanggan jika ingin kelokasi"/>
    <n v="2026"/>
    <n v="8"/>
    <n v="13"/>
    <d v="2026-08-13T00:00:00"/>
    <n v="-1.5416666666642413"/>
    <x v="1"/>
    <x v="3"/>
  </r>
  <r>
    <n v="115"/>
    <n v="1002518632"/>
    <n v="3"/>
    <x v="3"/>
    <n v="5"/>
    <s v="SBY UTARA"/>
    <s v="TANDES"/>
    <s v="KNN"/>
    <s v="REG"/>
    <s v="AO"/>
    <s v="NEW SALES"/>
    <s v="1P INET"/>
    <s v="Completed (PS)"/>
    <s v="RBS-Regional 3"/>
    <d v="2026-08-10T17:37:57"/>
    <d v="2026-08-11T20:23:53"/>
    <n v="69362757"/>
    <m/>
    <n v="152412248782"/>
    <s v="SPBU Pakal Benowo 5460173"/>
    <s v="ODP-TDS-FHE/40 FHE/D04/40.01"/>
    <s v="WO061439032"/>
    <m/>
    <m/>
    <m/>
    <n v="112.61867719999999"/>
    <n v="-7.2369163999999904"/>
    <s v="|MN02813|MYIA-028485523215/POI/Muhammad Yunus/081231013880/spbu60173@yahoo.co.id"/>
    <s v="MYIB_ASSISTANT"/>
    <m/>
    <m/>
    <m/>
    <m/>
    <m/>
    <m/>
    <m/>
    <m/>
    <s v="Management Janji"/>
    <s v="2026-08-11 15:00:00 | Nama PIC : BAPAK YUNUS No HP : 081231013880 Alt :  M Janji : (SELASA/11/AGUSTUS/2026) jam Pasang : 09:00 Note : hubungi pelanggan jika ingin kelokasi"/>
    <s v="FCC"/>
    <d v="2026-10-08T17:39:53"/>
    <d v="2026-08-11T15:00:00"/>
    <m/>
    <s v="PS"/>
    <s v="KNN"/>
    <s v="NO ADDON"/>
    <n v="20260811"/>
    <s v="Completed"/>
    <s v="HSI Bisnis Promo HUT Telkom PSB 70% - 50 Mbps"/>
    <s v="INDIBIZ"/>
    <m/>
    <m/>
    <d v="2026-08-11T15:00:00"/>
    <s v="2026-08-11 15:00:00 | Nama PIC : BAPAK YUNUS No HP : 081231013880 Alt :  M Janji : (SELASA/11/AGUSTUS/2026) jam Pasang : 09:00 Note : hubungi pelanggan jika ingin kelokasi"/>
    <n v="2026"/>
    <n v="8"/>
    <n v="11"/>
    <d v="2026-08-11T00:00:00"/>
    <n v="-0.625"/>
    <x v="1"/>
    <x v="23"/>
  </r>
  <r>
    <n v="116"/>
    <n v="1002529678"/>
    <n v="3"/>
    <x v="4"/>
    <n v="4"/>
    <s v="SEMARANG"/>
    <s v="KENDAL"/>
    <s v="WLR"/>
    <s v="REG"/>
    <s v="AO"/>
    <s v="NEW SALES"/>
    <s v="1P INET"/>
    <s v="Completed (PS)"/>
    <s v="RBS-Regional 3"/>
    <d v="2026-08-16T13:40:56"/>
    <d v="2026-08-16T18:26:17"/>
    <n v="69367532"/>
    <m/>
    <n v="143407106668"/>
    <s v="TOKO SUMBER URIP"/>
    <s v="ODP-WLR-FK/013"/>
    <s v="WO061878861"/>
    <m/>
    <m/>
    <m/>
    <n v="110.064373"/>
    <n v="-6.9323860000000002"/>
    <s v="|MN01867|MYIA-096976794618/POI/SOBIRIN/08212288021/birinsobsobirin2@gmail.com"/>
    <s v="MYIB_ASSISTANT"/>
    <m/>
    <m/>
    <m/>
    <m/>
    <m/>
    <m/>
    <m/>
    <m/>
    <s v="Management Janji"/>
    <s v="2026-08-17 13:00:00 | Nama PIC : bapak sobirin No HP : 08212288021 Alt :  M Janji : (SENIN/17/AGUSTUS/2026) jam Pasang : 09:00 Note : hubungi pelanggan jika ingin kelokasi"/>
    <s v="FCC"/>
    <s v="16-08-2026 13:54:56"/>
    <d v="2026-08-17T13:00:00"/>
    <m/>
    <s v="PS"/>
    <s v="WLR"/>
    <s v="NO ADDON"/>
    <n v="20260816"/>
    <s v="Completed"/>
    <s v="HSI Bisnis Promo HUT Telkom PSB 70% - 300 Mbps"/>
    <s v="INDIBIZ"/>
    <m/>
    <m/>
    <d v="2026-08-17T13:00:00"/>
    <s v="2026-08-17 13:00:00 | Nama PIC : bapak sobirin No HP : 08212288021 Alt :  M Janji : (SENIN/17/AGUSTUS/2026) jam Pasang : 09:00 Note : hubungi pelanggan jika ingin kelokasi"/>
    <n v="2026"/>
    <n v="8"/>
    <n v="16"/>
    <d v="2026-08-16T00:00:00"/>
    <n v="-1.5416666666642413"/>
    <x v="1"/>
    <x v="4"/>
  </r>
  <r>
    <n v="117"/>
    <n v="1002530719"/>
    <n v="3"/>
    <x v="1"/>
    <n v="5"/>
    <s v="KEDIRI"/>
    <s v="NGANJUK"/>
    <s v="NJK"/>
    <s v="REG"/>
    <s v="AO"/>
    <s v="NEW SALES"/>
    <s v="1P INET"/>
    <s v="Completed (PS)"/>
    <s v="RBS-Regional 3"/>
    <d v="2026-08-17T11:47:57"/>
    <d v="2026-08-18T07:46:03"/>
    <n v="69367986"/>
    <m/>
    <n v="152611229774"/>
    <s v="TOKO SEMBAKO AMANAH"/>
    <s v="ODP-NJK-FAJ/03"/>
    <s v="WO061921812"/>
    <m/>
    <m/>
    <m/>
    <n v="111.8630699"/>
    <n v="-7.6610177000000004"/>
    <s v="MD|MYDB-20260816265747|EN00005/MC20190|TOKO SEMBAKO AMANAH|08132557575"/>
    <s v="MYDIGIBIZPARTNER"/>
    <m/>
    <m/>
    <m/>
    <m/>
    <m/>
    <m/>
    <m/>
    <m/>
    <s v="Management Janji"/>
    <s v="2026-08-18 08:00:00 | M janji : pagi Tanggal Pemasangan : 18/agustus/2026 Note : hubungi pelanggan jika ingin kelokasi "/>
    <s v="FCC"/>
    <s v="17-08-2026 11:55:11"/>
    <d v="2026-08-18T08:00:00"/>
    <m/>
    <s v="PS"/>
    <s v="NJK"/>
    <s v="NO ADDON"/>
    <n v="20260818"/>
    <s v="Completed"/>
    <s v="HSI Bisnis Promo HUT Telkom PSB 70% - 300 Mbps"/>
    <s v="INDIBIZ"/>
    <m/>
    <m/>
    <d v="2026-08-18T08:00:00"/>
    <s v="2026-08-18 08:00:00 | M janji : pagi Tanggal Pemasangan : 18/agustus/2026 Note : hubungi pelanggan jika ingin kelokasi "/>
    <n v="2026"/>
    <n v="8"/>
    <n v="18"/>
    <d v="2026-08-18T00:00:00"/>
    <n v="-0.33333333333575865"/>
    <x v="1"/>
    <x v="3"/>
  </r>
  <r>
    <n v="118"/>
    <n v="1002510139"/>
    <n v="3"/>
    <x v="1"/>
    <n v="5"/>
    <s v="MALANG"/>
    <s v="BATU"/>
    <s v="BTU"/>
    <s v="REG"/>
    <s v="AO"/>
    <s v="NEW SALES"/>
    <s v="1P INET"/>
    <s v="MIA - INVALID SURVEY"/>
    <s v="RBS-Regional 3"/>
    <d v="2026-08-05T11:10:57"/>
    <d v="2026-08-06T06:31:20"/>
    <n v="69358957"/>
    <m/>
    <n v="152707239187"/>
    <s v="GUEST HOUSE OF Riyadi"/>
    <s v="ODP-BTU-FW/39 FW/D04/39.01"/>
    <s v="WO060965573"/>
    <m/>
    <m/>
    <m/>
    <n v="112.521755062043"/>
    <n v="-7.8830795856101297"/>
    <s v="MD|MYDB-20260805264405|DN00001/MN01844|GUEST HOUSE OF Riyadi|087870686254"/>
    <s v="MYDIGIBIZPARTNER"/>
    <m/>
    <m/>
    <m/>
    <m/>
    <m/>
    <m/>
    <m/>
    <m/>
    <s v="Management Janji"/>
    <s v="2026-08-06 08:00:00 | Tanggal pemasangan: 06/08/2026 Jam pemasangan : pagi / siang Info Tambahan : Hubungi pelanggan dulu sebelum ke lokasi terima kasih"/>
    <s v="FCC"/>
    <d v="2026-05-08T11:24:55"/>
    <d v="2026-08-06T08:00:00"/>
    <m/>
    <s v="SURVEY_NEW_MANJA"/>
    <s v="BTU"/>
    <s v="NO ADDON"/>
    <m/>
    <s v="MIE - INVALID SURVEY - Kendala Jalur/Rute Tarikan"/>
    <s v="HSI Bisnis Basic Promo HUT Telkom PSB 70% - 200 Mbps"/>
    <s v="INDIBIZ"/>
    <m/>
    <m/>
    <d v="2026-08-06T08:00:00"/>
    <s v="2026-08-06 08:00:00 | Tanggal pemasangan: 06/08/2026 Jam pemasangan : pagi / siang Info Tambahan : Hubungi pelanggan dulu sebelum ke lokasi terima kasih"/>
    <m/>
    <m/>
    <m/>
    <e v="#NUM!"/>
    <e v="#NUM!"/>
    <x v="0"/>
    <x v="15"/>
  </r>
  <r>
    <n v="119"/>
    <n v="1002527651"/>
    <n v="3"/>
    <x v="1"/>
    <n v="5"/>
    <s v="MALANG"/>
    <s v="KEPANJEN"/>
    <s v="SWJ"/>
    <s v="REG"/>
    <s v="AO"/>
    <s v="NEW SALES"/>
    <s v="1P INET"/>
    <s v="Completed (PS)"/>
    <s v="RBS-Regional 3"/>
    <d v="2026-08-15T08:01:56"/>
    <d v="2026-08-15T14:10:15"/>
    <n v="69366516"/>
    <m/>
    <n v="152705283043"/>
    <s v="KATON STUDIO"/>
    <s v="ODP-MLG-FBG/38 FBG/D05/38.01"/>
    <s v="WO061792479"/>
    <m/>
    <m/>
    <m/>
    <n v="112.66377903521"/>
    <n v="-7.9703930955862399"/>
    <s v="MD|MYDB-20260815265444|DN00001/MN00500|KATON STUDIO|089514673874"/>
    <s v="MYDIGIBIZPARTNER"/>
    <m/>
    <m/>
    <m/>
    <m/>
    <m/>
    <m/>
    <m/>
    <m/>
    <s v="Management Janji"/>
    <s v="2026-08-16 08:00:00 | Nama Pic : BP EKO No Hp Pic : 089514673874 Jam Pemasangan : 08:00 - 12.00 Tanggal Pemasangan : MINGGU 16 AGUSTUS 2026 Info Tambahan : Hubungi pelanggan sebelum datang ke lokasi"/>
    <s v="FCC"/>
    <s v="15-08-2026 08:10:40"/>
    <d v="2026-08-16T08:00:00"/>
    <m/>
    <s v="PS"/>
    <s v="SWJ"/>
    <s v="NO ADDON"/>
    <n v="20260815"/>
    <s v="Completed"/>
    <s v="HSI Bisnis Promo HUT Telkom PSB 70% - 100 Mbps"/>
    <s v="INDIBIZ"/>
    <m/>
    <m/>
    <d v="2026-08-16T08:00:00"/>
    <s v="2026-08-16 08:00:00 | Nama Pic : BP EKO No Hp Pic : 089514673874 Jam Pemasangan : 08:00 - 12.00 Tanggal Pemasangan : MINGGU 16 AGUSTUS 2026 Info Tambahan : Hubungi pelanggan sebelum datang ke lokasi"/>
    <n v="2026"/>
    <n v="8"/>
    <n v="15"/>
    <d v="2026-08-15T00:00:00"/>
    <n v="-1.3333333333357587"/>
    <x v="1"/>
    <x v="24"/>
  </r>
  <r>
    <n v="120"/>
    <n v="1002527772"/>
    <n v="3"/>
    <x v="3"/>
    <n v="5"/>
    <s v="MADURA"/>
    <s v="PAMEKASAN"/>
    <s v="PME"/>
    <s v="REG"/>
    <s v="AO"/>
    <s v="NEW SALES"/>
    <s v="1P INET"/>
    <s v="Completed (PS)"/>
    <s v="RBS-Regional 3"/>
    <d v="2026-08-15T09:23:56"/>
    <d v="2026-08-15T19:37:11"/>
    <n v="69366605"/>
    <m/>
    <n v="152426928203"/>
    <s v="TOKO BUAH PAW"/>
    <s v="ODP-PME-FAT/61 FAT/D06/61.01"/>
    <s v="WO061800081"/>
    <m/>
    <m/>
    <m/>
    <n v="113.43680329999999"/>
    <n v="-7.0336305000000001"/>
    <s v="MD|MYDB-20260814265384|DN00001/MN00558|TOKO BUAH PAW|087755132880"/>
    <s v="MYDIGIBIZPARTNER"/>
    <m/>
    <m/>
    <m/>
    <m/>
    <m/>
    <m/>
    <m/>
    <m/>
    <s v="Management Janji"/>
    <s v="2026-08-18 08:00:00 | Tanggal pemasangan: 27/07/2026 Jam pemasangan : pagi / siang Info Tambahan : Hubungi pelanggan dulu sebelum ke lokasi. terima kasih"/>
    <s v="FCC"/>
    <s v="15-08-2026 09:40:30"/>
    <d v="2026-08-18T08:00:00"/>
    <m/>
    <s v="PS"/>
    <s v="PME"/>
    <s v="NO ADDON"/>
    <n v="20260815"/>
    <s v="Completed"/>
    <s v="HSI Bisnis Promo HUT Telkom PSB 70% - 150 Mbps"/>
    <s v="INDIBIZ"/>
    <m/>
    <m/>
    <d v="2026-08-18T08:00:00"/>
    <s v="2026-08-18 08:00:00 | Tanggal pemasangan: 27/07/2026 Jam pemasangan : pagi / siang Info Tambahan : Hubungi pelanggan dulu sebelum ke lokasi. terima kasih"/>
    <n v="2026"/>
    <n v="8"/>
    <n v="15"/>
    <d v="2026-08-15T00:00:00"/>
    <n v="-3.3333333333357587"/>
    <x v="1"/>
    <x v="6"/>
  </r>
  <r>
    <n v="121"/>
    <n v="1002526988"/>
    <n v="3"/>
    <x v="1"/>
    <n v="5"/>
    <s v="MADIUN"/>
    <s v="PONOROGO"/>
    <s v="SMO"/>
    <s v="REG"/>
    <s v="AO"/>
    <s v="NEW SALES"/>
    <s v="1P INET"/>
    <s v="Completed (PS)"/>
    <s v="RBS-Regional 3"/>
    <d v="2026-08-14T15:43:57"/>
    <d v="2026-08-15T18:40:35"/>
    <n v="69366271"/>
    <m/>
    <n v="152614209521"/>
    <s v="BUMDES DESA KREBET"/>
    <s v="ODP-SMO-FC/40 FC/D02/40.01"/>
    <s v="WO061765091"/>
    <m/>
    <m/>
    <m/>
    <n v="111.371033079922"/>
    <n v="-7.9048101543606997"/>
    <s v="MD|MYDB-20260814265316|DN00001/MN02053|BUMDES DESA KREBET|085738073433"/>
    <s v="MYDIGIBIZPARTNER"/>
    <m/>
    <m/>
    <m/>
    <m/>
    <m/>
    <m/>
    <m/>
    <m/>
    <s v="Management Janji"/>
    <s v="2026-08-16 08:00:00 | Tanggal pemasangan: 27/07/2026 Jam pemasangan : pagi / siang Info Tambahan : Hubungi pelanggan dulu sebelum ke lokasi. terima kasih"/>
    <s v="FCC"/>
    <s v="14-08-2026 15:55:01"/>
    <d v="2026-08-16T08:00:00"/>
    <m/>
    <s v="PS"/>
    <s v="SMO"/>
    <s v="NO ADDON"/>
    <n v="20260815"/>
    <s v="Completed"/>
    <s v="HSI Bisnis Promo HUT Telkom PSB 70% - 300 Mbps"/>
    <s v="INDIBIZ"/>
    <m/>
    <m/>
    <d v="2026-08-16T08:00:00"/>
    <s v="2026-08-16 08:00:00 | Tanggal pemasangan: 27/07/2026 Jam pemasangan : pagi / siang Info Tambahan : Hubungi pelanggan dulu sebelum ke lokasi. terima kasih"/>
    <n v="2026"/>
    <n v="8"/>
    <n v="15"/>
    <d v="2026-08-15T00:00:00"/>
    <n v="-1.3333333333357587"/>
    <x v="1"/>
    <x v="25"/>
  </r>
  <r>
    <n v="122"/>
    <n v="1002532781"/>
    <n v="3"/>
    <x v="5"/>
    <n v="5"/>
    <s v="DENPASAR"/>
    <s v="UBUNG"/>
    <s v="SMY"/>
    <s v="REG"/>
    <s v="AO"/>
    <s v="NEW SALES"/>
    <m/>
    <s v="MIE - SEND SURVEY"/>
    <s v="RBS-Regional 3"/>
    <d v="2026-08-18T11:31:58"/>
    <d v="2026-08-18T16:10:01"/>
    <n v="69368809"/>
    <m/>
    <n v="172416797738"/>
    <s v="PT. TAMAN KUSUMA"/>
    <s v="ODP-SMY-FA/27"/>
    <s v="WO062036957"/>
    <m/>
    <m/>
    <m/>
    <n v="115.1651785"/>
    <n v="-8.6729772999999994"/>
    <s v="|MN02658|/PIC PAK I GEDE BUDHI RANDHANA/08988440888/spbu.bali.5480306@gmail.com"/>
    <s v="Sales Force DBS"/>
    <m/>
    <m/>
    <m/>
    <m/>
    <m/>
    <m/>
    <m/>
    <m/>
    <s v="Management Janji"/>
    <s v="2026-08-19 13:00:00|M Janji : (19/08/2026) jam Pasang : 09:00 Note : hubungi pelanggan jika ingin kelokasi|40981182|MYDITA"/>
    <s v="FCC"/>
    <s v="18-08-2026 11:39:55"/>
    <d v="2026-08-19T13:00:00"/>
    <m/>
    <s v="SURVEY_NEW_MANJA"/>
    <s v="SMY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9T13:00:00"/>
    <s v="2026-08-19 13:00:00|M Janji : (19/08/2026) jam Pasang : 09:00 Note : hubungi pelanggan jika ingin kelokasi|40981182|MYDITA"/>
    <m/>
    <m/>
    <m/>
    <e v="#NUM!"/>
    <e v="#NUM!"/>
    <x v="0"/>
    <x v="22"/>
  </r>
  <r>
    <n v="123"/>
    <n v="1002515671"/>
    <n v="3"/>
    <x v="5"/>
    <n v="5"/>
    <s v="SINGARJA"/>
    <s v="GIANYAR"/>
    <s v="GIN"/>
    <s v="REG"/>
    <s v="AO"/>
    <s v="NEW SALES"/>
    <m/>
    <s v="Completed (PS)"/>
    <s v="RBS-Regional 3"/>
    <d v="2026-08-08T09:53:05"/>
    <d v="2026-08-10T07:31:35"/>
    <n v="69359555"/>
    <m/>
    <n v="172407213569"/>
    <s v="SD NEGERI 1 SABA"/>
    <s v="ODP-GIN-FP/81"/>
    <s v="WO061239942"/>
    <m/>
    <m/>
    <m/>
    <n v="115.29658154569699"/>
    <n v="-8.5913484751015101"/>
    <s v="|MN02658|/PIC NI PUTU ENI KOMIARTI/081353267465/sdnegerisatusaba@gmail.com"/>
    <s v="Sales Force DBS"/>
    <m/>
    <m/>
    <m/>
    <m/>
    <m/>
    <m/>
    <m/>
    <m/>
    <s v="Management Janji"/>
    <s v="2026-08-07 08:00:00|Nama : BU NI PUTU ENI KOMIARTI  No Hp : 081353267465  No Alt :   Tgl Pemasangan : 07 Agustus 2026  Interval : PAGI   Note : Hubungi pelanggan terlebih dahulu|40981182|MYDITA"/>
    <s v="FCC"/>
    <d v="2026-08-08T09:55:05"/>
    <m/>
    <m/>
    <s v="PS"/>
    <s v="GIN"/>
    <s v="NO ADDON"/>
    <n v="20260810"/>
    <s v="Completed"/>
    <s v="- E23015;E23015 ~ ES23 - Perangkat ONT[0]  - E23015~null~44292;E23015||11||Abodemen 0[0]  - E23015~null~E23015_SWONTPREM;SWONTPREM ~ Biaya Sewa ONT Premium ~ E23015[50000]  - E25061;E25061 ~ ES25 - Paket HSI Basic (HSIEF) Khusus Winback 2.0[0]  - E25061~n"/>
    <s v="INDIBIZ"/>
    <m/>
    <m/>
    <d v="2026-08-08T07:00:00"/>
    <s v="2026-08-07 08:00:00|Nama : BU NI PUTU ENI KOMIARTI  No Hp : 081353267465  No Alt :   Tgl Pemasangan : 07 Agustus 2026  Interval : PAGI   Note : Hubungi pelanggan terlebih dahulu|40981182|MYDITA"/>
    <n v="2026"/>
    <n v="8"/>
    <n v="10"/>
    <d v="2026-08-10T00:00:00"/>
    <n v="1.7083333333357587"/>
    <x v="2"/>
    <x v="26"/>
  </r>
  <r>
    <n v="124"/>
    <n v="1002523023"/>
    <n v="3"/>
    <x v="4"/>
    <n v="4"/>
    <s v="SEMARANG"/>
    <s v="INNER - SEMARANG JATENG UTARA"/>
    <s v="JHR"/>
    <s v="REG"/>
    <s v="AO"/>
    <s v="NEW SALES"/>
    <s v="1P INET"/>
    <s v="Completed (PS)"/>
    <s v="RBS-Regional 3"/>
    <d v="2026-08-12T17:16:56"/>
    <d v="2026-08-13T18:41:30"/>
    <n v="69364575"/>
    <m/>
    <n v="142406122726"/>
    <s v="Flowrise Entertainment Indonesia"/>
    <s v="ODP-JHR-FCT/037 FCT/D02/037.01"/>
    <s v="WO061617875"/>
    <m/>
    <m/>
    <m/>
    <n v="110.42590800000001"/>
    <n v="-6.9833369999999997"/>
    <s v="|MC50018|MYIA-096469786996/POI/Annisa Noviana Putri/081558953099/flowriseentertainmentindonesia@gmail.com"/>
    <s v="MYIB_ASSISTANT"/>
    <m/>
    <m/>
    <m/>
    <m/>
    <m/>
    <m/>
    <m/>
    <m/>
    <s v="Management Janji"/>
    <s v="2026-08-13 15:00:00 | Tanggal pemasangan :13/08/2026 Jam pemasangan : pagi/siang Info Tambahan : Hubungi pelanggan dulu sebelum ke lokasi terima kasih."/>
    <s v="FCC"/>
    <d v="2026-12-08T17:39:53"/>
    <d v="2026-08-13T15:00:00"/>
    <m/>
    <s v="PS"/>
    <s v="JHR"/>
    <s v="NO ADDON"/>
    <n v="20260813"/>
    <s v="Completed"/>
    <s v="HSI Bisnis PSB 70% - 200 Mbps"/>
    <s v="INDIBIZ"/>
    <m/>
    <m/>
    <d v="2026-08-13T15:00:00"/>
    <s v="2026-08-13 15:00:00 | Tanggal pemasangan :13/08/2026 Jam pemasangan : pagi/siang Info Tambahan : Hubungi pelanggan dulu sebelum ke lokasi terima kasih."/>
    <n v="2026"/>
    <n v="8"/>
    <n v="13"/>
    <d v="2026-08-13T00:00:00"/>
    <n v="-0.625"/>
    <x v="1"/>
    <x v="4"/>
  </r>
  <r>
    <n v="125"/>
    <n v="1002518162"/>
    <n v="3"/>
    <x v="6"/>
    <n v="5"/>
    <s v="SIDOARJO"/>
    <s v="INNER - JATIM TIMUR"/>
    <s v="SDA"/>
    <s v="REG"/>
    <s v="AO"/>
    <s v="NEW SALES"/>
    <m/>
    <s v="Completed (PS)"/>
    <s v="RBS-Regional 3"/>
    <d v="2026-08-10T14:59:32"/>
    <d v="2026-08-11T20:21:33"/>
    <n v="69362597"/>
    <m/>
    <n v="152316230486"/>
    <s v="MITRA GILANG PERKASA"/>
    <s v="ODP-SDA-FHH/15"/>
    <s v="WO061532843"/>
    <m/>
    <m/>
    <m/>
    <n v="112.7381491"/>
    <n v="-7.4524578999999997"/>
    <s v="|MN00500|/MITRA GILANG PERKASA/WINBACK 2.0 HSI B2B (1:1) 50MBPS 355RB PSB DISC 70%//i.kusuma1710@gmail.com/IRWAN KUSUMA/8179388321"/>
    <s v="Sales Force DBS"/>
    <m/>
    <m/>
    <m/>
    <m/>
    <m/>
    <m/>
    <m/>
    <m/>
    <s v="Management Janji"/>
    <s v="2026-08-12 15:00:00|Nama PIC : BAPAK IRWAN No HP : 08179388321 Alt :  M Janji : (RABU/12/AGUSTUS/2026) jam Pasang : 09:00 Note : hubungi pelanggan jika ingin kelokasi|40961371|MYDITA"/>
    <s v="FCC"/>
    <d v="2026-10-08T15:09:52"/>
    <d v="2026-08-12T15:00:00"/>
    <m/>
    <s v="PS"/>
    <s v="SDA"/>
    <s v="NO ADDON"/>
    <n v="20260811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2T15:00:00"/>
    <s v="2026-08-12 15:00:00|Nama PIC : BAPAK IRWAN No HP : 08179388321 Alt :  M Janji : (RABU/12/AGUSTUS/2026) jam Pasang : 09:00 Note : hubungi pelanggan jika ingin kelokasi|40961371|MYDITA"/>
    <n v="2026"/>
    <n v="8"/>
    <n v="11"/>
    <d v="2026-08-11T00:00:00"/>
    <n v="-1.625"/>
    <x v="1"/>
    <x v="19"/>
  </r>
  <r>
    <n v="126"/>
    <n v="1002530873"/>
    <n v="3"/>
    <x v="3"/>
    <n v="5"/>
    <s v="MADURA"/>
    <s v="PAMEKASAN"/>
    <s v="WRP"/>
    <s v="REG"/>
    <s v="AO"/>
    <s v="NEW SALES"/>
    <m/>
    <s v="Completed (PS)"/>
    <s v="RBS-Regional 3"/>
    <d v="2026-08-17T13:20:11"/>
    <d v="2026-08-17T21:01:33"/>
    <n v="69366655"/>
    <m/>
    <n v="152427203170"/>
    <s v="TOKO MAULANA BAROKAH"/>
    <s v="ODP-WRP-FB/06"/>
    <s v="WO061931912"/>
    <m/>
    <m/>
    <m/>
    <n v="113.59093443"/>
    <n v="-7.0442166090000002"/>
    <s v="|MC70132|/TOKO MAULANA BAROKAH/087712871553/riskimauula@gmail.com/HSI Bisnis + Netmonk Promo 2026 200 Mbps (Rp 846.100) PSB 150.000/MOH RISKI MAULANA/-7.0349150, 113.5911494"/>
    <s v="Sales Force DBS"/>
    <m/>
    <m/>
    <m/>
    <m/>
    <m/>
    <m/>
    <m/>
    <m/>
    <s v="Management Janji"/>
    <s v="2026-08-16 08:00:00|Jam pemasangan : 12.00  Info Tambahan : Hubungi pelanggan dulu sebelum ke lokasi  terimakasih|40951381|MYDITA"/>
    <s v="FCC"/>
    <s v="17-08-2026 13:39:51"/>
    <m/>
    <m/>
    <s v="PS"/>
    <s v="WRP"/>
    <s v="NETMONK"/>
    <n v="20260817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17T07:00:00"/>
    <s v="2026-08-16 08:00:00|Jam pemasangan : 12.00  Info Tambahan : Hubungi pelanggan dulu sebelum ke lokasi  terimakasih|40951381|MYDITA"/>
    <n v="2026"/>
    <n v="8"/>
    <n v="17"/>
    <d v="2026-08-17T00:00:00"/>
    <n v="-0.29166666666424135"/>
    <x v="1"/>
    <x v="6"/>
  </r>
  <r>
    <n v="127"/>
    <n v="1002516497"/>
    <n v="3"/>
    <x v="4"/>
    <n v="4"/>
    <s v="PEKALONGAN"/>
    <s v="SLAWI"/>
    <s v="ADW"/>
    <s v="REG"/>
    <s v="AO"/>
    <s v="NEW SALES"/>
    <s v="1P INET"/>
    <s v="Completed (PS)"/>
    <s v="RBS-Regional 3"/>
    <d v="2026-08-09T13:28:56"/>
    <d v="2026-08-11T13:01:35"/>
    <n v="69361868"/>
    <m/>
    <n v="146282105146"/>
    <s v="PT. DEDY JAYA LAMBANG PERKASA"/>
    <s v="ODP-ADW-FC/005 FC/D04/005.01"/>
    <s v="WO061321592"/>
    <m/>
    <m/>
    <m/>
    <n v="109.1667286"/>
    <n v="-6.9461591"/>
    <s v="|MN00292|MYIA-078266456102/POI/ANDI KRISTIONO/082324500458/andikristiono900@gmail.com"/>
    <s v="MYIB_ASSISTANT"/>
    <m/>
    <m/>
    <m/>
    <m/>
    <m/>
    <m/>
    <m/>
    <m/>
    <s v="Management Janji"/>
    <s v="2026-08-10 13:00:00 | M Janji : 10 agustus 2026 jam Pasang : siang Note : hubungi pelanggan jika ingin kelokasi"/>
    <s v="FCC"/>
    <d v="2026-09-08T13:39:46"/>
    <d v="2026-08-10T13:00:00"/>
    <m/>
    <s v="PS"/>
    <s v="ADW"/>
    <s v="NO ADDON"/>
    <n v="20260811"/>
    <s v="Completed"/>
    <s v="HSI Bisnis Promo HUT Telkom PSB 70% - 100 Mbps"/>
    <s v="INDIBIZ"/>
    <m/>
    <m/>
    <d v="2026-08-10T13:00:00"/>
    <s v="2026-08-10 13:00:00 | M Janji : 10 agustus 2026 jam Pasang : siang Note : hubungi pelanggan jika ingin kelokasi"/>
    <n v="2026"/>
    <n v="8"/>
    <n v="11"/>
    <d v="2026-08-11T00:00:00"/>
    <n v="0.45833333333575865"/>
    <x v="1"/>
    <x v="4"/>
  </r>
  <r>
    <n v="128"/>
    <n v="1002528006"/>
    <n v="3"/>
    <x v="7"/>
    <n v="4"/>
    <s v="KUDUS"/>
    <s v="KUDUS"/>
    <s v="KUD"/>
    <s v="REG"/>
    <s v="AO"/>
    <s v="NEW SALES"/>
    <s v="1P INET"/>
    <s v="Completed (PS)"/>
    <s v="RBS-Regional 3"/>
    <d v="2026-08-15T11:08:56"/>
    <d v="2026-08-16T08:44:31"/>
    <n v="69366733"/>
    <m/>
    <n v="142401146052"/>
    <s v="SPBU 4459316"/>
    <s v="ODP-KUD-FAD/070 FAD/D02/070.01"/>
    <s v="WO061809155"/>
    <m/>
    <m/>
    <m/>
    <n v="110.83404899999999"/>
    <n v="-6.8470230000000001"/>
    <s v="|MN01414|MYIA-023584747581/POI/Mohamad Saifuddin Rois/089672808464/spbu4459316@gmail.com"/>
    <s v="MYIB_ASSISTANT"/>
    <m/>
    <m/>
    <m/>
    <m/>
    <m/>
    <m/>
    <m/>
    <m/>
    <s v="Management Janji"/>
    <s v="2026-08-16 08:00:00 | Jam pemasangan : 12.00 Info Tambahan : Hubungi pelanggan dulu sebelum ke lokasi terimakasih"/>
    <s v="FCC"/>
    <s v="15-08-2026 11:09:59"/>
    <d v="2026-08-16T08:00:00"/>
    <m/>
    <s v="PS"/>
    <s v="KUD"/>
    <s v="NO ADDON"/>
    <n v="20260816"/>
    <s v="Completed"/>
    <s v="HSI Bisnis Promo HUT Telkom PSB 70% - 100 Mbps"/>
    <s v="INDIBIZ"/>
    <m/>
    <m/>
    <d v="2026-08-16T08:00:00"/>
    <s v="2026-08-16 08:00:00 | Jam pemasangan : 12.00 Info Tambahan : Hubungi pelanggan dulu sebelum ke lokasi terimakasih"/>
    <n v="2026"/>
    <n v="8"/>
    <n v="16"/>
    <d v="2026-08-16T00:00:00"/>
    <n v="-0.33333333333575865"/>
    <x v="1"/>
    <x v="4"/>
  </r>
  <r>
    <n v="129"/>
    <n v="1002521302"/>
    <n v="3"/>
    <x v="4"/>
    <n v="4"/>
    <s v="PEKALONGAN"/>
    <s v="PEMALANG"/>
    <s v="PML"/>
    <s v="REG"/>
    <s v="AO"/>
    <s v="NEW SALES"/>
    <m/>
    <s v="Completed (PS)"/>
    <s v="RBS-Regional 3"/>
    <d v="2026-08-12T09:01:05"/>
    <d v="2026-08-12T11:25:12"/>
    <n v="69362673"/>
    <m/>
    <n v="142278112670"/>
    <s v="EURO CELL"/>
    <s v="ODP-PML-FAV/008"/>
    <s v="WO061556112"/>
    <m/>
    <m/>
    <m/>
    <n v="109.332272"/>
    <n v="-6.9066729999999996"/>
    <s v="|MN02086|MYIA-089889720764/POI/khamim/085880209090/kamtaipa63@gmail.com"/>
    <s v="Account Manager"/>
    <m/>
    <m/>
    <m/>
    <m/>
    <m/>
    <m/>
    <m/>
    <m/>
    <s v="Management Janji"/>
    <s v="2026-08-11 13:00:00 | Tanggal pemasangan :11/08/2026  Jam pemasangan : siang  Info Tambahan : Hubungi pelanggan dulu sebelum ke lokasi  terima kasih"/>
    <s v="FCC"/>
    <d v="2026-12-08T09:10:20"/>
    <m/>
    <m/>
    <s v="PS"/>
    <s v="PML"/>
    <s v="NO ADDON"/>
    <n v="2026081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2T07:00:00"/>
    <s v="2026-08-11 13:00:00 | Tanggal pemasangan :11/08/2026  Jam pemasangan : siang  Info Tambahan : Hubungi pelanggan dulu sebelum ke lokasi  terima kasih"/>
    <n v="2026"/>
    <n v="8"/>
    <n v="12"/>
    <d v="2026-08-12T00:00:00"/>
    <n v="-0.29166666666424135"/>
    <x v="1"/>
    <x v="4"/>
  </r>
  <r>
    <n v="130"/>
    <n v="1002516121"/>
    <n v="3"/>
    <x v="1"/>
    <n v="5"/>
    <s v="MADIUN"/>
    <s v="PONOROGO"/>
    <s v="PON"/>
    <s v="REG"/>
    <s v="AO"/>
    <s v="NEW SALES"/>
    <s v="1P INET"/>
    <s v="Completed (PS)"/>
    <s v="RBS-Regional 3"/>
    <d v="2026-08-08T15:53:56"/>
    <d v="2026-08-10T18:54:09"/>
    <n v="69361560"/>
    <m/>
    <n v="152604231078"/>
    <s v="LB JENANGAN PONOROGO"/>
    <s v="ODP-PON-FAC/25 FAC/D04/25.01"/>
    <s v="WO061277583"/>
    <m/>
    <m/>
    <m/>
    <n v="111.496"/>
    <n v="-7.8552780000000002"/>
    <s v="|MN00799|MYIA-019141524358/POI/LAELATUL AFIATUN NISAK/085733668576/kantorhrdlaskarbuah@gmail.com"/>
    <s v="MYIB_ASSISTANT"/>
    <m/>
    <m/>
    <m/>
    <m/>
    <m/>
    <m/>
    <m/>
    <m/>
    <s v="Management Janji"/>
    <s v="2026-08-10 08:00:00 | Tgl Pemasangan : 09 Agustus 2026 Interval : PAGI SIANG Note : Hubungi pelanggan terlebih dahulu"/>
    <s v="FCC"/>
    <d v="2026-08-08T16:09:53"/>
    <d v="2026-08-10T08:00:00"/>
    <m/>
    <s v="PS"/>
    <s v="PON"/>
    <s v="NO ADDON"/>
    <n v="20260810"/>
    <s v="Completed"/>
    <s v="HSI Bisnis Basic Promo HUT Telkom PSB 70% - 50 Mbps"/>
    <s v="INDIBIZ"/>
    <m/>
    <m/>
    <d v="2026-08-10T08:00:00"/>
    <s v="2026-08-10 08:00:00 | Tgl Pemasangan : 09 Agustus 2026 Interval : PAGI SIANG Note : Hubungi pelanggan terlebih dahulu"/>
    <n v="2026"/>
    <n v="8"/>
    <n v="10"/>
    <d v="2026-08-10T00:00:00"/>
    <n v="-0.33333333333575865"/>
    <x v="1"/>
    <x v="25"/>
  </r>
  <r>
    <n v="131"/>
    <n v="1002526151"/>
    <n v="3"/>
    <x v="3"/>
    <n v="5"/>
    <s v="SBY SELATAN"/>
    <s v="KETINTANG"/>
    <s v="RKT"/>
    <s v="REG"/>
    <s v="AO"/>
    <s v="NEW SALES"/>
    <s v="1P INET"/>
    <s v="Completed (PS)"/>
    <s v="RBS-Regional 3"/>
    <d v="2026-08-14T11:25:56"/>
    <d v="2026-08-18T15:52:00"/>
    <n v="69365904"/>
    <m/>
    <n v="152308243039"/>
    <s v="BANK PEREKONOMIAN RAKYAT DANAMITRA SURYA"/>
    <s v="ODP-RKT-FDM/99 FDM/D11/01.99"/>
    <s v="WO061733919"/>
    <m/>
    <m/>
    <m/>
    <n v="112.74893830000001"/>
    <n v="-7.3290492999999897"/>
    <s v="|MN02083|MYIA-053180874532/POI/Pak Oenit/082131084371/bprdanamitrasurya@gmail.com"/>
    <s v="MYIB_ASSISTANT"/>
    <m/>
    <m/>
    <m/>
    <m/>
    <m/>
    <m/>
    <m/>
    <m/>
    <s v="Management Janji"/>
    <s v="2026-08-18 08:00:00 | Nama PIC : ibu finka No HP : 082131084371 No Alternatif : - M Janji : 18/07/2026 Jam Pasang : Pagi NoteÃ‚Â :  Hubungi terlebih dahulu sebelum ke lokasi "/>
    <s v="FCC"/>
    <s v="14-08-2026 11:39:52"/>
    <d v="2026-08-18T08:00:00"/>
    <m/>
    <s v="PS"/>
    <s v="RKT"/>
    <s v="NO ADDON"/>
    <n v="20260818"/>
    <s v="Completed"/>
    <s v="HSI Bisnis Basic Promo HUT Telkom PSB 70% - 100 Mbps"/>
    <s v="INDIBIZ"/>
    <m/>
    <m/>
    <d v="2026-08-18T08:00:00"/>
    <s v="2026-08-18 08:00:00 | Nama PIC : ibu finka No HP : 082131084371 No Alternatif : - M Janji : 18/07/2026 Jam Pasang : Pagi NoteÃ‚Â :  Hubungi terlebih dahulu sebelum ke lokasi "/>
    <n v="2026"/>
    <n v="8"/>
    <n v="18"/>
    <d v="2026-08-18T00:00:00"/>
    <n v="-0.33333333333575865"/>
    <x v="1"/>
    <x v="10"/>
  </r>
  <r>
    <n v="132"/>
    <n v="1002533852"/>
    <n v="3"/>
    <x v="1"/>
    <n v="5"/>
    <s v="MALANG"/>
    <s v="KEPANJEN"/>
    <s v="DPT"/>
    <s v="REG"/>
    <s v="AO"/>
    <s v="NEW SALES"/>
    <s v="1P INET"/>
    <s v="MIE - SEND SURVEY"/>
    <s v="RBS-Regional 3"/>
    <d v="2026-08-18T15:29:57"/>
    <d v="2026-08-18T15:32:22"/>
    <n v="69369257"/>
    <m/>
    <n v="152712204546"/>
    <s v="smp n 2 dampit"/>
    <s v="ODP-DPT-FM/09"/>
    <s v="WO062031011"/>
    <m/>
    <m/>
    <m/>
    <n v="112.825447"/>
    <n v="-8.2024685000000002"/>
    <s v="|MN02462|MYIA-077285127225/POI/085963158869/085928160777/ptsayap86@gmail.com"/>
    <s v="MYIB_ASSISTANT"/>
    <m/>
    <m/>
    <m/>
    <m/>
    <m/>
    <m/>
    <m/>
    <m/>
    <s v="Management Janji"/>
    <s v="2026-08-19 13:00:00 | Waktu pemasangan : 17 agustus 2026 Jam pemasangan : 08.00 - 12.00 Info Tambahan : Hubungi pelanggan dulu sebelum ke lokasi terimakasih "/>
    <s v="FCC"/>
    <s v="18-08-2026 15:55:35"/>
    <d v="2026-08-19T13:00:00"/>
    <m/>
    <s v="SURVEY_NEW_MANJA"/>
    <s v="DPT"/>
    <s v="NO ADDON"/>
    <m/>
    <s v="MIE - SEND SURVEY"/>
    <s v="HSI Bisnis Promo HUT RI PSB 70% - 200 Mbps"/>
    <s v="INDIBIZ"/>
    <m/>
    <m/>
    <d v="2026-08-19T13:00:00"/>
    <s v="2026-08-19 13:00:00 | Waktu pemasangan : 17 agustus 2026 Jam pemasangan : 08.00 - 12.00 Info Tambahan : Hubungi pelanggan dulu sebelum ke lokasi terimakasih "/>
    <m/>
    <m/>
    <m/>
    <e v="#NUM!"/>
    <e v="#NUM!"/>
    <x v="0"/>
    <x v="24"/>
  </r>
  <r>
    <n v="133"/>
    <n v="1002508718"/>
    <n v="3"/>
    <x v="4"/>
    <n v="4"/>
    <s v="SEMARANG"/>
    <s v="KENDAL"/>
    <s v="KDL"/>
    <s v="REG"/>
    <s v="AO"/>
    <s v="NEW SALES"/>
    <m/>
    <s v="Completed (PS)"/>
    <s v="RBS-Regional 3"/>
    <d v="2026-08-04T15:05:59"/>
    <d v="2026-08-06T08:45:02"/>
    <n v="69358418"/>
    <n v="2946100062"/>
    <n v="146457106321"/>
    <s v="PT GLOBAL JET EXPRESS"/>
    <s v="ODP-KDL-FB/050"/>
    <s v="WO060929350"/>
    <m/>
    <m/>
    <m/>
    <n v="110.24616"/>
    <n v="-6.9547477000000004"/>
    <s v="AMRBS;403099;TREG4;MUHAMMAD MASTUR;081226139781;CP ABDUL GHOFUR 089659361635;PAKET 2S INET VOICE 100 MBPS (709.000);PT GLOBAL JET EXPRESS//KEDU;input by novi"/>
    <s v="Account Manager"/>
    <m/>
    <m/>
    <m/>
    <m/>
    <m/>
    <m/>
    <m/>
    <m/>
    <s v="Management Janji"/>
    <s v="2026-08-05 15:00:00|M Janji : (05/08/2026) jam Pasang pagi / siang  Note : hubungi pelanggan jika ingin kelokasi|40981182|MYDITA"/>
    <s v="FCC"/>
    <d v="2026-04-08T15:10:39"/>
    <d v="2026-08-05T15:00:00"/>
    <m/>
    <s v="PS"/>
    <s v="KDL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15:00:00"/>
    <s v="2026-08-05 15:00:00|M Janji : (05/08/2026) jam Pasang pagi / siang  Note : hubungi pelanggan jika ingin kelokasi|40981182|MYDITA"/>
    <n v="2026"/>
    <n v="8"/>
    <n v="6"/>
    <d v="2026-08-06T00:00:00"/>
    <n v="0.375"/>
    <x v="1"/>
    <x v="4"/>
  </r>
  <r>
    <n v="134"/>
    <n v="1002515972"/>
    <n v="3"/>
    <x v="1"/>
    <n v="5"/>
    <s v="MADIUN"/>
    <s v="NGAWI"/>
    <s v="SAR"/>
    <s v="REG"/>
    <s v="AO"/>
    <s v="NEW SALES"/>
    <s v="1P INET"/>
    <s v="Completed (PS)"/>
    <s v="RBS-Regional 3"/>
    <d v="2026-08-08T13:40:57"/>
    <d v="2026-08-09T19:54:33"/>
    <n v="69361486"/>
    <m/>
    <n v="152633207493"/>
    <s v="TOKO INDARTO"/>
    <s v="ODP-SAR-FB/08 FB/D02/08.01"/>
    <s v="WO061265037"/>
    <m/>
    <m/>
    <m/>
    <n v="111.24202486127599"/>
    <n v="-7.6868839813697099"/>
    <s v="MD|MYDB-20260808264730|DC20010/MC20002|TOKO INDARTO|089672086540"/>
    <s v="MYDIGIBIZPARTNER"/>
    <m/>
    <m/>
    <m/>
    <m/>
    <m/>
    <m/>
    <m/>
    <m/>
    <s v="Management Janji"/>
    <s v="2026-08-09 13:00:00 | M Janji : 9 agustus 2026 jam Pasang :  siang Note : hubungi pelanggan jika ingin kelokasi "/>
    <s v="FCC"/>
    <d v="2026-08-08T13:55:01"/>
    <d v="2026-08-09T13:00:00"/>
    <m/>
    <s v="PS"/>
    <s v="SAR"/>
    <s v="NO ADDON"/>
    <n v="20260809"/>
    <s v="Completed"/>
    <s v="HSI Bisnis Promo HUT Telkom PSB 70% - 50 Mbps"/>
    <s v="INDIBIZ"/>
    <m/>
    <m/>
    <d v="2026-08-09T13:00:00"/>
    <s v="2026-08-09 13:00:00 | M Janji : 9 agustus 2026 jam Pasang :  siang Note : hubungi pelanggan jika ingin kelokasi "/>
    <n v="2026"/>
    <n v="8"/>
    <n v="9"/>
    <d v="2026-08-09T00:00:00"/>
    <n v="-0.54166666666424135"/>
    <x v="1"/>
    <x v="11"/>
  </r>
  <r>
    <n v="135"/>
    <n v="1002532896"/>
    <n v="3"/>
    <x v="2"/>
    <n v="4"/>
    <s v="YOGYAKARTA"/>
    <s v="INNER - YOGYA JATENG SELATAN"/>
    <s v="KBU"/>
    <s v="REG"/>
    <s v="AO"/>
    <s v="NEW SALES"/>
    <s v="1P INET"/>
    <s v="MIE - SEND SURVEY"/>
    <s v="RBS-Regional 3"/>
    <d v="2026-08-18T11:56:56"/>
    <d v="2026-08-18T11:58:01"/>
    <n v="69368864"/>
    <m/>
    <n v="146113147045"/>
    <s v="The Oaze Villa Jogja"/>
    <s v="ODP-KBU-FDF/19 FDF/D03/04.19"/>
    <s v="WO061996199"/>
    <m/>
    <m/>
    <m/>
    <n v="110.3559393"/>
    <n v="-7.7862329999999904"/>
    <s v="|MC80075|MYIA-056292800610/POI/HADI SURYONO SE/081281142234/hadi.suryono@gmail.com"/>
    <s v="MYIB_ASSISTANT"/>
    <m/>
    <m/>
    <m/>
    <m/>
    <m/>
    <m/>
    <m/>
    <m/>
    <s v="Management Janji"/>
    <s v="2026-08-19 08:00:00 | M Janji : (19/agustus/2026) jam Pasang : 09:00 Note : hubungi pelanggan jika ingin kelokasi"/>
    <s v="FCC"/>
    <s v="18-08-2026 12:10:35"/>
    <d v="2026-08-19T08:00:00"/>
    <m/>
    <s v="SURVEY_NEW_MANJA"/>
    <s v="KBU"/>
    <s v="NO ADDON"/>
    <m/>
    <s v="MIE - SEND SURVEY"/>
    <s v="HSI Bisnis Promo HUT Telkom PSB 70% - 75 Mbps"/>
    <s v="INDIBIZ"/>
    <m/>
    <m/>
    <d v="2026-08-19T08:00:00"/>
    <s v="2026-08-19 08:00:00 | M Janji : (19/agustus/2026) jam Pasang : 09:00 Note : hubungi pelanggan jika ingin kelokasi"/>
    <m/>
    <m/>
    <m/>
    <e v="#NUM!"/>
    <e v="#NUM!"/>
    <x v="0"/>
    <x v="4"/>
  </r>
  <r>
    <n v="136"/>
    <n v="1002511881"/>
    <n v="3"/>
    <x v="7"/>
    <n v="4"/>
    <s v="KUDUS"/>
    <s v="KUDUS"/>
    <s v="KUD"/>
    <s v="REG"/>
    <s v="AO"/>
    <s v="NEW SALES"/>
    <s v="1P INET"/>
    <s v="Completed (PS)"/>
    <s v="RBS-Regional 3"/>
    <d v="2026-08-06T10:50:56"/>
    <d v="2026-08-07T15:46:24"/>
    <n v="69359765"/>
    <m/>
    <n v="142401145984"/>
    <s v="SPBU 4459308"/>
    <s v="ODP-KUD-FAL/067 FAL/D05/067.01"/>
    <s v="WO061054911"/>
    <m/>
    <m/>
    <m/>
    <n v="110.8797488"/>
    <n v="-6.8147047000000001"/>
    <s v="|MC60142|MYIA-075805015623/POI/DERA BAHTIAR WIDIYANTO /08562685148/spbu_modern@yahoo.com"/>
    <s v="MYIB_ASSISTANT"/>
    <m/>
    <m/>
    <m/>
    <m/>
    <m/>
    <m/>
    <m/>
    <m/>
    <s v="Management Janji"/>
    <s v="2026-08-07 08:00:00 | Nama PIC : BAPAK DERA No HP : 08562685148 No Alternatif : - M Janji : 07/08/2026 Jam Pasang : Pagi NoteÃ‚Â :  Hubungi terlebih dahulu sebelum ke lokasi "/>
    <s v="FCC"/>
    <d v="2026-06-08T10:55:32"/>
    <d v="2026-08-07T08:00:00"/>
    <m/>
    <s v="PS"/>
    <s v="KUD"/>
    <s v="NO ADDON"/>
    <n v="20260807"/>
    <s v="Completed"/>
    <s v="HSI Bisnis Basic Promo HUT Telkom PSB 70% - 150 Mbps"/>
    <s v="INDIBIZ"/>
    <m/>
    <m/>
    <d v="2026-08-07T08:00:00"/>
    <s v="2026-08-07 08:00:00 | Nama PIC : BAPAK DERA No HP : 08562685148 No Alternatif : - M Janji : 07/08/2026 Jam Pasang : Pagi NoteÃ‚Â :  Hubungi terlebih dahulu sebelum ke lokasi "/>
    <n v="2026"/>
    <n v="8"/>
    <n v="7"/>
    <d v="2026-08-07T00:00:00"/>
    <n v="-0.33333333333575865"/>
    <x v="1"/>
    <x v="4"/>
  </r>
  <r>
    <n v="137"/>
    <n v="1002516658"/>
    <n v="3"/>
    <x v="4"/>
    <n v="4"/>
    <s v="PEKALONGAN"/>
    <s v="BATANG"/>
    <s v="SBA"/>
    <s v="REG"/>
    <s v="AO"/>
    <s v="NEW SALES"/>
    <s v="1P INET"/>
    <s v="Completed (PS)"/>
    <s v="RBS-Regional 3"/>
    <d v="2026-08-09T19:37:58"/>
    <d v="2026-08-10T16:48:04"/>
    <n v="69362010"/>
    <m/>
    <n v="142200200880"/>
    <s v="GUDANG KACAMATA B RIZKI"/>
    <s v="ODP-SBA-FE/023"/>
    <s v="WO061343083"/>
    <m/>
    <m/>
    <m/>
    <n v="109.90411400000001"/>
    <n v="-6.9839830000000003"/>
    <s v="|MN00925|MYIA-098634221247/POI/M agus trimulyo/081325445471/agustrimulyo314@gmail.com"/>
    <s v="MYIB_ASSISTANT"/>
    <m/>
    <m/>
    <m/>
    <m/>
    <m/>
    <m/>
    <m/>
    <m/>
    <s v="Management Janji"/>
    <s v="2026-08-11 08:00:00 | Nama Pic : BP AGUS No Hp Pic : 081325445471 Jam Pemasangan : 08:00 - 12.00 Tanggal Pemasangan : SENIN 10 AGUSTUS 2026 Info Tambahan : Hubungi pelanggan sebelum datang ke lokasi"/>
    <s v="FCC"/>
    <d v="2026-09-08T19:39:57"/>
    <d v="2026-08-11T08:00:00"/>
    <m/>
    <s v="PS"/>
    <s v="SBA"/>
    <s v="NO ADDON"/>
    <n v="20260810"/>
    <s v="Completed"/>
    <s v="HSI Bisnis Basic Promo HUT Telkom PSB 70% - 50 Mbps"/>
    <s v="INDIBIZ"/>
    <m/>
    <m/>
    <d v="2026-08-11T08:00:00"/>
    <s v="2026-08-11 08:00:00 | Nama Pic : BP AGUS No Hp Pic : 081325445471 Jam Pemasangan : 08:00 - 12.00 Tanggal Pemasangan : SENIN 10 AGUSTUS 2026 Info Tambahan : Hubungi pelanggan sebelum datang ke lokasi"/>
    <n v="2026"/>
    <n v="8"/>
    <n v="10"/>
    <d v="2026-08-10T00:00:00"/>
    <n v="-1.3333333333357587"/>
    <x v="1"/>
    <x v="4"/>
  </r>
  <r>
    <n v="138"/>
    <n v="1002506038"/>
    <n v="3"/>
    <x v="0"/>
    <n v="5"/>
    <s v="MATARAM"/>
    <s v="INNER - NUSA TENGGARA"/>
    <s v="SWE"/>
    <s v="REG"/>
    <s v="AO"/>
    <s v="NEW SALES"/>
    <m/>
    <s v="Completed (PS)"/>
    <s v="RBS-Regional 3"/>
    <d v="2026-08-03T13:05:21"/>
    <d v="2026-08-03T21:09:34"/>
    <n v="69356809"/>
    <m/>
    <n v="172605804076"/>
    <s v="Toko Akbal"/>
    <s v="ODP-SWE-FAD/98"/>
    <s v="WO060788404"/>
    <m/>
    <m/>
    <m/>
    <n v="116.1636649"/>
    <n v="-8.5731260999999996"/>
    <s v="|MC40234|MYIA-056913885278/POI/akbal binan/083866857254/devamotor305@gmail.com"/>
    <s v="Sales Profesional"/>
    <m/>
    <m/>
    <m/>
    <m/>
    <m/>
    <m/>
    <m/>
    <m/>
    <s v="Management Janji"/>
    <s v="2026-08-02 13:00:00 | Nama PIC : bapak Akbal  No HP :  083866857254  Alt :   M Janji : (MINGGU/2/AGUSTUS/2026)  jam Pasang : 09:00  Note : hubungi pelanggan jika ingin kelokasi"/>
    <s v="FCC"/>
    <d v="2026-03-08T13:10:38"/>
    <m/>
    <m/>
    <s v="PS"/>
    <s v="SWE"/>
    <s v="NO ADDON"/>
    <n v="20260803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03T07:00:00"/>
    <s v="2026-08-02 13:00:00 | Nama PIC : bapak Akbal  No HP :  083866857254  Alt :   M Janji : (MINGGU/2/AGUSTUS/2026)  jam Pasang : 09:00  Note : hubungi pelanggan jika ingin kelokasi"/>
    <n v="2026"/>
    <n v="8"/>
    <n v="3"/>
    <d v="2026-08-03T00:00:00"/>
    <n v="-0.29166666666424135"/>
    <x v="1"/>
    <x v="14"/>
  </r>
  <r>
    <n v="139"/>
    <n v="1002504505"/>
    <n v="3"/>
    <x v="3"/>
    <n v="5"/>
    <s v="MADURA"/>
    <s v="BANGKALAN"/>
    <s v="KPP"/>
    <s v="REG"/>
    <s v="AO"/>
    <s v="NEW SALES"/>
    <s v="1P INET"/>
    <s v="102 | FOLLOW UP COMPLETED"/>
    <s v="RBS-Regional 3"/>
    <d v="2026-08-01T12:16:56"/>
    <d v="2026-08-06T10:16:08"/>
    <n v="69356710"/>
    <m/>
    <n v="152437905567"/>
    <s v="Raudhatul athfal Nurul Fatimah"/>
    <s v="ODP-KPP-FC/63 FC/D03/63.01"/>
    <s v="WO060640079"/>
    <m/>
    <m/>
    <m/>
    <n v="113.146657124161"/>
    <n v="-6.9156510451016402"/>
    <s v="MD|MYDB-20260801264120|DN00001/MN00572|Raudhatul athfal Nurul Fatimah|081555916848"/>
    <s v="MYDIGIBIZPARTNER"/>
    <m/>
    <m/>
    <m/>
    <m/>
    <m/>
    <m/>
    <m/>
    <m/>
    <s v="Management Janji"/>
    <s v="2026-08-02 13:00:00 | Nama PIC : Syaiful No HP : 081555916848 Alt :  M Janji : 02/08/2026 NoteÃ‚Â :  hubungi terlebih dahulu sebelum kelokasi "/>
    <s v="FCC"/>
    <d v="2026-01-08T12:25:09"/>
    <d v="2026-08-02T13:00:00"/>
    <s v="Kendala Pelanggan"/>
    <s v="REVOKE"/>
    <s v="KPP"/>
    <s v="NETMONK"/>
    <m/>
    <s v="Follow Up Revoke Completed, New Order ID : SC1002511731"/>
    <s v="HSI Bisnis Bundling Netmonk Promo 2026 PSB 70% - 300 Mbps"/>
    <s v="INDIBIZ"/>
    <m/>
    <m/>
    <d v="2026-08-02T13:00:00"/>
    <s v="2026-08-02 13:00:00 | Nama PIC : Syaiful No HP : 081555916848 Alt :  M Janji : 02/08/2026 NoteÃ‚Â :  hubungi terlebih dahulu sebelum kelokasi "/>
    <m/>
    <m/>
    <m/>
    <e v="#NUM!"/>
    <e v="#NUM!"/>
    <x v="0"/>
    <x v="6"/>
  </r>
  <r>
    <n v="140"/>
    <n v="1002514804"/>
    <n v="3"/>
    <x v="6"/>
    <n v="5"/>
    <s v="SIDOARJO"/>
    <s v="INNER - JATIM TIMUR"/>
    <s v="GDA"/>
    <s v="REG"/>
    <s v="AO"/>
    <s v="NEW SALES"/>
    <m/>
    <s v="Completed (PS)"/>
    <s v="RBS-Regional 3"/>
    <d v="2026-08-07T14:18:37"/>
    <d v="2026-08-08T20:08:12"/>
    <n v="69360870"/>
    <m/>
    <n v="152317261828"/>
    <s v="PONDOK PESANTREN AL-FATTAH"/>
    <s v="ODP-GDA-FA/24"/>
    <s v="WO061181521"/>
    <m/>
    <m/>
    <m/>
    <n v="112.73942409999999"/>
    <n v="-7.4124081000000004"/>
    <s v="|MN02620|/PONDOK PESANTREN AL-FATTAH/WINBACK 2.0 HSI B2B (1:1) 100MBPS 535RB PSB DISC 70%//nuhungdawud1@gmail.com/NUHUNG DAWUD/82142206563"/>
    <s v="Sales Force DBS"/>
    <m/>
    <m/>
    <m/>
    <m/>
    <m/>
    <m/>
    <m/>
    <m/>
    <s v="Management Janji"/>
    <s v="2026-08-08 13:00:00|M Janji : (08/08/026) jam Pasang : 09:00 Note : hubungi pelanggan jika ingin kelokasi|40900827|MYDITA"/>
    <s v="FCC"/>
    <d v="2026-07-08T14:25:34"/>
    <d v="2026-08-08T13:00:00"/>
    <m/>
    <s v="PS"/>
    <s v="GDA"/>
    <s v="NO ADDON"/>
    <n v="2026080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8T13:00:00"/>
    <s v="2026-08-08 13:00:00|M Janji : (08/08/026) jam Pasang : 09:00 Note : hubungi pelanggan jika ingin kelokasi|40900827|MYDITA"/>
    <n v="2026"/>
    <n v="8"/>
    <n v="8"/>
    <d v="2026-08-08T00:00:00"/>
    <n v="-0.54166666666424135"/>
    <x v="1"/>
    <x v="19"/>
  </r>
  <r>
    <n v="141"/>
    <n v="1002507588"/>
    <n v="3"/>
    <x v="6"/>
    <n v="5"/>
    <s v="SIDOARJO"/>
    <s v="JOMBANG"/>
    <s v="JOM"/>
    <s v="REG"/>
    <s v="AO"/>
    <s v="NEW SALES"/>
    <m/>
    <s v="Completed (PS)"/>
    <s v="RBS-Regional 3"/>
    <d v="2026-08-04T10:59:19"/>
    <d v="2026-08-04T15:25:31"/>
    <n v="69358105"/>
    <m/>
    <n v="152318240368"/>
    <s v="UNIVERSITAS KH ABDUL WAHAB HASBULLAH"/>
    <s v="ODP-JOM-FE/28"/>
    <s v="WO060878092"/>
    <m/>
    <m/>
    <m/>
    <n v="112.2322135"/>
    <n v="-7.5205311000000004"/>
    <s v="|MN01463|/UNIVERSITAS KH ABDUL WAHAB HASBULLAH /WINBACK 2.0 HSI B2B (1:1) 50MBPS 355RB PSB DISC 70%/1:1 WINBACK 50MBPS INET ONLY TARIF 355000 BELUM PPN /zuhrisyaifuddin52@gmail.com/SYAIFUDDIN ZUHRI/85784996850"/>
    <s v="Sales Force DBS"/>
    <m/>
    <m/>
    <m/>
    <m/>
    <m/>
    <m/>
    <m/>
    <m/>
    <s v="Management Janji"/>
    <s v="2026-08-05 08:00:00|Nama Pic : bp SYAIFUDDIN  No Hp Pic : 085784996850 No alt : - Jam Pemasangan : pagi  Tanggal Pemasangan : 5 Agustus 2026|40981182|MYDITA"/>
    <s v="FCC"/>
    <d v="2026-04-08T11:10:54"/>
    <d v="2026-08-05T08:00:00"/>
    <m/>
    <s v="PS"/>
    <s v="JOM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8:00:00"/>
    <s v="2026-08-05 08:00:00|Nama Pic : bp SYAIFUDDIN  No Hp Pic : 085784996850 No alt : - Jam Pemasangan : pagi  Tanggal Pemasangan : 5 Agustus 2026|40981182|MYDITA"/>
    <n v="2026"/>
    <n v="8"/>
    <n v="4"/>
    <d v="2026-08-04T00:00:00"/>
    <n v="-1.3333333333357587"/>
    <x v="1"/>
    <x v="20"/>
  </r>
  <r>
    <n v="142"/>
    <n v="1002529597"/>
    <n v="3"/>
    <x v="0"/>
    <n v="5"/>
    <s v="MATARAM"/>
    <s v="LOMBOK TIMUR UTARA"/>
    <s v="MBG"/>
    <s v="REG"/>
    <s v="AO"/>
    <s v="NEW SALES"/>
    <s v="1P INET"/>
    <s v="Completed (PS)"/>
    <s v="RBS-Regional 3"/>
    <d v="2026-08-16T12:46:58"/>
    <d v="2026-08-17T13:37:27"/>
    <n v="69367478"/>
    <m/>
    <n v="172620205045"/>
    <s v="Toko Haridi"/>
    <s v="ODP-MBG-FAF/46"/>
    <s v="WO061872390"/>
    <m/>
    <m/>
    <m/>
    <n v="116.48018695414"/>
    <n v="-8.6257967192345202"/>
    <s v="MD|MYDB-20260816265660|SC00001/MC00149|Toko Haridi|087850786822"/>
    <s v="MYDIGIBIZPARTNER"/>
    <m/>
    <m/>
    <m/>
    <m/>
    <m/>
    <m/>
    <m/>
    <m/>
    <s v="Management Janji"/>
    <s v="2026-08-18 15:00:00 | Nama : BU HUDAI BIAH  No Hp : 087850786822 No Alt :  Tgl Pemasangan : 17 Agustus 2026 Interval : PAGI  Note : Hubungi pelanggan terlebih dahulu"/>
    <s v="FCC"/>
    <s v="16-08-2026 12:55:02"/>
    <d v="2026-08-18T15:00:00"/>
    <m/>
    <s v="PS"/>
    <s v="MBG"/>
    <s v="NO ADDON"/>
    <n v="20260817"/>
    <s v="Completed"/>
    <s v="HSI Bisnis Promo HUT Telkom PSB 70% - 150 Mbps"/>
    <s v="INDIBIZ"/>
    <m/>
    <m/>
    <d v="2026-08-18T15:00:00"/>
    <s v="2026-08-18 15:00:00 | Nama : BU HUDAI BIAH  No Hp : 087850786822 No Alt :  Tgl Pemasangan : 17 Agustus 2026 Interval : PAGI  Note : Hubungi pelanggan terlebih dahulu"/>
    <n v="2026"/>
    <n v="8"/>
    <n v="17"/>
    <d v="2026-08-17T00:00:00"/>
    <n v="-1.625"/>
    <x v="1"/>
    <x v="5"/>
  </r>
  <r>
    <n v="143"/>
    <n v="1002527973"/>
    <n v="3"/>
    <x v="4"/>
    <n v="4"/>
    <s v="PEKALONGAN"/>
    <s v="BREBES"/>
    <s v="BRB"/>
    <s v="REG"/>
    <s v="AO"/>
    <s v="NEW SALES"/>
    <s v="1P INET"/>
    <s v="Completed (PS)"/>
    <s v="RBS-Regional 3"/>
    <d v="2026-08-15T10:52:57"/>
    <d v="2026-08-16T13:33:17"/>
    <n v="69366698"/>
    <m/>
    <n v="146284106938"/>
    <s v="Toko sembako songgom"/>
    <s v="ODP-BRB-FM/017 FM/D03/017.01"/>
    <s v="WO061807314"/>
    <m/>
    <m/>
    <m/>
    <n v="109.007748500631"/>
    <n v="-7.0123112490177597"/>
    <s v="MD|MYDB-20260814265400|EC50002/MC50042|Toko sembako songgom|081326336640"/>
    <s v="MYDIGIBIZPARTNER"/>
    <m/>
    <m/>
    <m/>
    <m/>
    <m/>
    <m/>
    <m/>
    <m/>
    <s v="Management Janji"/>
    <s v="2026-08-18 08:00:00 | Nama PIC : Bp Selamet No HP : 081326336640 No Alt : - M Janji :  16 Agustus 2026 Jam Pasang : Pagi / Siang Note : hubungi pelanggan jika ingin kelokasi"/>
    <s v="FCC"/>
    <s v="15-08-2026 10:54:52"/>
    <d v="2026-08-18T08:00:00"/>
    <m/>
    <s v="PS"/>
    <s v="BRB"/>
    <s v="NO ADDON"/>
    <n v="20260816"/>
    <s v="Completed"/>
    <s v="HSI Bisnis PSB 70% - 200 Mbps"/>
    <s v="INDIBIZ"/>
    <m/>
    <m/>
    <d v="2026-08-18T08:00:00"/>
    <s v="2026-08-18 08:00:00 | Nama PIC : Bp Selamet No HP : 081326336640 No Alt : - M Janji :  16 Agustus 2026 Jam Pasang : Pagi / Siang Note : hubungi pelanggan jika ingin kelokasi"/>
    <n v="2026"/>
    <n v="8"/>
    <n v="16"/>
    <d v="2026-08-16T00:00:00"/>
    <n v="-2.3333333333357587"/>
    <x v="1"/>
    <x v="4"/>
  </r>
  <r>
    <n v="144"/>
    <n v="1002530701"/>
    <n v="3"/>
    <x v="1"/>
    <n v="5"/>
    <s v="KEDIRI"/>
    <s v="KEDIRI"/>
    <s v="SBI"/>
    <s v="REG"/>
    <s v="AO"/>
    <s v="NEW SALES"/>
    <s v="1P INET"/>
    <s v="Completed (PS)"/>
    <s v="RBS-Regional 3"/>
    <d v="2026-08-17T11:41:56"/>
    <d v="2026-08-18T13:26:53"/>
    <n v="69367978"/>
    <m/>
    <n v="152626204674"/>
    <s v="TPQ NURUL IMAN"/>
    <s v="ODP-SBI-FL/20 FL/D04/20.01"/>
    <s v="WO061921250"/>
    <m/>
    <m/>
    <m/>
    <n v="112.03375495970199"/>
    <n v="-7.9514891111655999"/>
    <s v="MD|MYDB-20260815265623|SC20016/MC20202|TPQ NURUL IMAN|08132831079"/>
    <s v="MYDIGIBIZPARTNER"/>
    <m/>
    <m/>
    <m/>
    <m/>
    <m/>
    <m/>
    <m/>
    <m/>
    <s v="Management Janji"/>
    <s v="2026-08-18 08:00:00 | Nama : BP PANDU SULISTIO No Hp : 08132831079 No Alt :  Tgl Pemasangan : 18 Agustus 2026 Interval : PAGI  Note : Hubungi pelanggan terlebih dahulu"/>
    <s v="FCC"/>
    <s v="17-08-2026 11:55:11"/>
    <d v="2026-08-18T08:00:00"/>
    <m/>
    <s v="PS"/>
    <s v="SBI"/>
    <s v="NO ADDON"/>
    <n v="20260818"/>
    <s v="Completed"/>
    <s v="HSI Bisnis Promo HUT Telkom PSB 70% - 300 Mbps"/>
    <s v="INDIBIZ"/>
    <m/>
    <m/>
    <d v="2026-08-18T08:00:00"/>
    <s v="2026-08-18 08:00:00 | Nama : BP PANDU SULISTIO No Hp : 08132831079 No Alt :  Tgl Pemasangan : 18 Agustus 2026 Interval : PAGI  Note : Hubungi pelanggan terlebih dahulu"/>
    <n v="2026"/>
    <n v="8"/>
    <n v="18"/>
    <d v="2026-08-18T00:00:00"/>
    <n v="-0.33333333333575865"/>
    <x v="1"/>
    <x v="1"/>
  </r>
  <r>
    <n v="145"/>
    <n v="1002522051"/>
    <n v="3"/>
    <x v="4"/>
    <n v="4"/>
    <s v="PEKALONGAN"/>
    <s v="BREBES"/>
    <s v="KTM"/>
    <s v="REG"/>
    <s v="AO"/>
    <s v="NEW SALES"/>
    <s v="1P INET"/>
    <s v="Completed (PS)"/>
    <s v="RBS-Regional 3"/>
    <d v="2026-08-12T12:55:56"/>
    <d v="2026-08-13T13:53:48"/>
    <n v="69364201"/>
    <m/>
    <n v="142214105811"/>
    <s v="SPBU 4452225 Rengaspendawa"/>
    <s v="ODP-KTM-FH/016 FH/D01/016.01"/>
    <s v="WO061581336"/>
    <m/>
    <m/>
    <m/>
    <n v="109.001121036708"/>
    <n v="-6.9571959035465101"/>
    <s v="MD|MYDB-20260812265076|DN00001/MN00377|SPBU 4452225 Rengaspendawa|085329179104"/>
    <s v="MYDIGIBIZPARTNER"/>
    <m/>
    <m/>
    <m/>
    <m/>
    <m/>
    <m/>
    <m/>
    <m/>
    <s v="Management Janji"/>
    <s v="2026-08-13 13:00:00 | Tanggal pemasangan :13/08/2026 Jam pemasangan : pagi/siang Info Tambahan : Hubungi pelanggan dulu sebelum ke lokasi terima kasih."/>
    <s v="FCC"/>
    <d v="2026-12-08T13:10:01"/>
    <d v="2026-08-13T13:00:00"/>
    <m/>
    <s v="PS"/>
    <s v="KTM"/>
    <s v="NO ADDON"/>
    <n v="20260813"/>
    <s v="Completed"/>
    <s v="HSI Bisnis Promo HUT Telkom PSB 70% - 100 Mbps"/>
    <s v="INDIBIZ"/>
    <m/>
    <m/>
    <d v="2026-08-13T13:00:00"/>
    <s v="2026-08-13 13:00:00 | Tanggal pemasangan :13/08/2026 Jam pemasangan : pagi/siang Info Tambahan : Hubungi pelanggan dulu sebelum ke lokasi terima kasih."/>
    <n v="2026"/>
    <n v="8"/>
    <n v="13"/>
    <d v="2026-08-13T00:00:00"/>
    <n v="-0.54166666666424135"/>
    <x v="1"/>
    <x v="4"/>
  </r>
  <r>
    <n v="146"/>
    <n v="1002532103"/>
    <n v="3"/>
    <x v="0"/>
    <n v="5"/>
    <s v="MATARAM"/>
    <s v="BIMA"/>
    <s v="TET"/>
    <s v="REG"/>
    <s v="AO"/>
    <s v="NEW SALES"/>
    <m/>
    <s v="OSS - FALLOUT"/>
    <s v="RBS-Regional 3"/>
    <d v="2026-08-18T09:08:06"/>
    <d v="2026-08-18T17:53:44"/>
    <n v="69365632"/>
    <m/>
    <n v="172616790202"/>
    <s v="PT MITRA SEHATI ABADI"/>
    <s v="ODP-TET-FAA/44"/>
    <s v="WO061975951"/>
    <m/>
    <m/>
    <m/>
    <n v="118.6922486"/>
    <n v="-8.5579622000000004"/>
    <s v="MD|MYDB-20260813265203|DN00001/MN02085|PT MITRA SEHATI ABADI|082340613427"/>
    <s v="MYDIGIBIZPARTNER"/>
    <m/>
    <m/>
    <m/>
    <m/>
    <m/>
    <m/>
    <m/>
    <m/>
    <s v="Management Janji"/>
    <s v="2026-08-15 08:00:00 | Nama PIC : bu maya   No HP: 082340613427  Alt : 08213830554 / syahbudin  M Janji : 15/AGUSTUS/2026  jam Pasang : Pagi  Note : hubungi pelanggan jika ingin kelokasi, terimakasih.  "/>
    <s v="FCC"/>
    <s v="18-08-2026 09:10:38"/>
    <m/>
    <s v="Kendala Lainnya"/>
    <s v="FO_WFM"/>
    <s v="TET"/>
    <s v="NETMONK"/>
    <m/>
    <s v="Provisioning Failed|WFM|INF009068303|PELURUSAN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d v="2026-08-18T07:00:00"/>
    <s v="2026-08-15 08:00:00 | Nama PIC : bu maya   No HP: 082340613427  Alt : 08213830554 / syahbudin  M Janji : 15/AGUSTUS/2026  jam Pasang : Pagi  Note : hubungi pelanggan jika ingin kelokasi, terimakasih.  "/>
    <m/>
    <m/>
    <m/>
    <e v="#NUM!"/>
    <e v="#NUM!"/>
    <x v="0"/>
    <x v="0"/>
  </r>
  <r>
    <n v="147"/>
    <n v="1002505565"/>
    <n v="3"/>
    <x v="6"/>
    <n v="5"/>
    <s v="PASURUAN"/>
    <s v="LUMAJANG"/>
    <s v="PII"/>
    <s v="REG"/>
    <s v="AO"/>
    <s v="NEW SALES"/>
    <m/>
    <s v="Completed (PS)"/>
    <s v="RBS-Regional 3"/>
    <d v="2026-08-03T09:02:27"/>
    <d v="2026-08-05T00:17:45"/>
    <n v="69357196"/>
    <m/>
    <n v="152542208040"/>
    <s v="TOKO RANI JAYA"/>
    <s v="ODP-PII-FK/09"/>
    <s v="WO060767724"/>
    <m/>
    <m/>
    <m/>
    <n v="112.9506734"/>
    <n v="-8.2702948000000003"/>
    <s v="|MN00836|/TOKO RANI JAYA/WINBACK HSI B2B + NETMONK (1:1) 200MBPS 946,1RB PSB DISC 70%//ngatminiranijaya@gmail.com/NGATMINI/82264431233"/>
    <s v="Sales Force DBS"/>
    <m/>
    <m/>
    <m/>
    <m/>
    <m/>
    <m/>
    <m/>
    <m/>
    <s v="Management Janji"/>
    <s v="2026-08-04 08:00:00|Tanggal Pemasangan : 04 Agustus 2026 Jam Pemasangan : 08:00 13:00 Info Tambahan : Hubungi pelanggan dulu sebelum ke lokasi terimakasih|40961370|MYDITA"/>
    <s v="FCC"/>
    <d v="2026-03-08T09:25:39"/>
    <d v="2026-08-04T08:00:00"/>
    <m/>
    <s v="PS"/>
    <s v="PII"/>
    <s v="NETMONK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08:00:00"/>
    <s v="2026-08-04 08:00:00|Tanggal Pemasangan : 04 Agustus 2026 Jam Pemasangan : 08:00 13:00 Info Tambahan : Hubungi pelanggan dulu sebelum ke lokasi terimakasih|40961370|MYDITA"/>
    <n v="2026"/>
    <n v="8"/>
    <n v="5"/>
    <d v="2026-08-05T00:00:00"/>
    <n v="0.66666666666424135"/>
    <x v="1"/>
    <x v="27"/>
  </r>
  <r>
    <n v="148"/>
    <n v="1002507813"/>
    <n v="3"/>
    <x v="0"/>
    <n v="5"/>
    <s v="MATARAM"/>
    <s v="LOMBOK BARAT TENGAH"/>
    <s v="PRY"/>
    <s v="REG"/>
    <s v="AO"/>
    <s v="NEW SALES"/>
    <s v="1P INET"/>
    <s v="Completed (PS)"/>
    <s v="RBS-Regional 3"/>
    <d v="2026-08-04T11:37:56"/>
    <d v="2026-08-05T19:16:23"/>
    <n v="69358168"/>
    <m/>
    <n v="172603791531"/>
    <s v="TOKO MAINAN ANAK-ANAK"/>
    <s v="ODP-PYA-FAE/18 FAL/D05/18.01"/>
    <s v="WO060875430"/>
    <m/>
    <m/>
    <m/>
    <n v="116.241137087345"/>
    <n v="-8.7467539285934297"/>
    <s v="MD|MYDB-20260803264290|DN00001/MN01272|TOKO MAINAN ANAK-ANAK|083147689744"/>
    <s v="MYDIGIBIZPARTNER"/>
    <m/>
    <m/>
    <m/>
    <m/>
    <m/>
    <m/>
    <m/>
    <m/>
    <s v="Management Janji"/>
    <s v="2026-08-05 08:00:00 | Nama PIC : Ibu Nurmala No HP : 083147689744 No Alt : - M Janji : 05 Agustus 2026 Jam Pasang : Pagi / Siang Note : hubungi pelanggan jika ingin ke lokasi, terima kasih"/>
    <s v="FCC"/>
    <d v="2026-04-08T11:40:22"/>
    <d v="2026-08-05T08:00:00"/>
    <m/>
    <s v="PS"/>
    <s v="PRY"/>
    <s v="NO ADDON"/>
    <n v="20260805"/>
    <s v="Completed"/>
    <s v="HSI Bisnis Promo HUT Telkom PSB 70% - 50 Mbps"/>
    <s v="INDIBIZ"/>
    <m/>
    <m/>
    <d v="2026-08-05T08:00:00"/>
    <s v="2026-08-05 08:00:00 | Nama PIC : Ibu Nurmala No HP : 083147689744 No Alt : - M Janji : 05 Agustus 2026 Jam Pasang : Pagi / Siang Note : hubungi pelanggan jika ingin ke lokasi, terima kasih"/>
    <n v="2026"/>
    <n v="8"/>
    <n v="5"/>
    <d v="2026-08-05T00:00:00"/>
    <n v="-0.33333333333575865"/>
    <x v="1"/>
    <x v="5"/>
  </r>
  <r>
    <n v="149"/>
    <n v="1002527622"/>
    <n v="3"/>
    <x v="5"/>
    <n v="5"/>
    <s v="SINGARJA"/>
    <s v="GIANYAR"/>
    <s v="UBU"/>
    <s v="REG"/>
    <s v="AO"/>
    <s v="NEW SALES"/>
    <m/>
    <s v="CC - HD1A - INPROGRESS UNCONTACTED"/>
    <s v="RBS-Regional 3"/>
    <d v="2026-08-15T07:24:10"/>
    <d v="2026-08-18T16:47:44"/>
    <n v="69366508"/>
    <m/>
    <n v="172408248166"/>
    <s v="PT BUDI MAS SALAHIN"/>
    <s v="ODP-UBU-FBV/14"/>
    <m/>
    <m/>
    <m/>
    <m/>
    <n v="115.2717007"/>
    <n v="-8.5052240999999995"/>
    <s v="|MN02658|/PIC PAK NYOMAN SUDIARSA/081338326003/spbu.bali.5480520@gmail.com"/>
    <s v="Sales Force DBS"/>
    <m/>
    <m/>
    <m/>
    <m/>
    <m/>
    <m/>
    <m/>
    <m/>
    <m/>
    <m/>
    <m/>
    <s v="15-08-2026 07:25:38"/>
    <m/>
    <m/>
    <s v="FCC"/>
    <s v="UBU"/>
    <s v="NO ADDON"/>
    <m/>
    <s v="UNCONTACTED : Telepon Tidak Diangkat - RNA Yusnani Manalu 40951378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26"/>
  </r>
  <r>
    <n v="150"/>
    <n v="1002506124"/>
    <n v="3"/>
    <x v="2"/>
    <n v="4"/>
    <s v="YOGYAKARTA"/>
    <s v="GUNUNG KIDUL"/>
    <s v="WNS"/>
    <s v="REG"/>
    <s v="AO"/>
    <s v="NEW SALES"/>
    <m/>
    <s v="CANCEL COMPLETED"/>
    <s v="RBS-Regional 3"/>
    <d v="2026-08-03T13:37:50"/>
    <d v="2026-08-13T15:16:19"/>
    <n v="69357543"/>
    <m/>
    <n v="143135115015"/>
    <s v="DP CAFE"/>
    <m/>
    <m/>
    <m/>
    <m/>
    <m/>
    <n v="110.556403455207"/>
    <n v="-8.1306640952167992"/>
    <s v="AMRBS/405613/FARISTA APRILLIA/R3/YOGYAKARTA/HSI BISNIS 1S 75 MBPS PROMO HUT TELKOM 1:1/IMAM HANAFI/082241020724 087839358174/work.hanafi@gmail.com"/>
    <s v="Amex"/>
    <m/>
    <m/>
    <m/>
    <m/>
    <m/>
    <m/>
    <m/>
    <m/>
    <m/>
    <m/>
    <m/>
    <d v="2026-03-08T13:40:15"/>
    <m/>
    <m/>
    <s v="REJECT_FCC"/>
    <s v="WNS"/>
    <s v="NO ADDON"/>
    <m/>
    <s v="DECLINE : Decline - Batal Order EVI PUSPITA EKASARI 40931150|MYDITA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s v="DECLINE : Decline - Batal Order EVI PUSPITA EKASARI 40931150|MYDITA"/>
    <m/>
    <m/>
    <m/>
    <m/>
    <m/>
    <e v="#NUM!"/>
    <e v="#NUM!"/>
    <x v="0"/>
    <x v="4"/>
  </r>
  <r>
    <n v="151"/>
    <n v="1002533123"/>
    <n v="3"/>
    <x v="7"/>
    <n v="4"/>
    <s v="KUDUS"/>
    <s v="REMBANG"/>
    <s v="LSE"/>
    <s v="REG"/>
    <s v="AO"/>
    <s v="NEW SALES"/>
    <m/>
    <s v="CC - HD1A - INPROGRESS UNCONTACTED"/>
    <s v="RBS-Regional 3"/>
    <d v="2026-08-18T13:22:24"/>
    <d v="2026-08-18T16:55:30"/>
    <n v="69368989"/>
    <m/>
    <n v="142598105428"/>
    <s v="CV TAYU INDAH JAYA (SPBU 44.592.01) REMBANG"/>
    <s v="ODP-LSE-FE/065"/>
    <m/>
    <m/>
    <m/>
    <m/>
    <n v="111.3490145"/>
    <n v="-6.7218726999999996"/>
    <s v="AMRBS;403098;REG3;DANIEL MARWA DENERO;08112876658;CP.DWI RUSTINI;085728852436;PAKET PROMO 100MB 535RB;CV TAYU INDAH JAYA (SPBU 44.592.01) REMBANG"/>
    <s v="Account Manager"/>
    <m/>
    <m/>
    <m/>
    <m/>
    <m/>
    <m/>
    <m/>
    <m/>
    <m/>
    <m/>
    <m/>
    <s v="18-08-2026 13:25:51"/>
    <m/>
    <m/>
    <s v="FCC"/>
    <s v="LSE"/>
    <s v="NO ADDON"/>
    <m/>
    <s v="UNCONTACTED : Telepon Tidak Diangkat - RNA NENG PUTRI MEILINDA PERMATASARI 40981184|MYDITA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m/>
    <m/>
    <m/>
    <m/>
    <m/>
    <e v="#NUM!"/>
    <e v="#NUM!"/>
    <x v="0"/>
    <x v="4"/>
  </r>
  <r>
    <n v="152"/>
    <n v="1002521288"/>
    <n v="3"/>
    <x v="1"/>
    <n v="5"/>
    <s v="MADIUN"/>
    <s v="MADIUN"/>
    <s v="CRB"/>
    <s v="REG"/>
    <s v="AO"/>
    <s v="NEW SALES"/>
    <m/>
    <s v="Completed (PS)"/>
    <s v="RBS-Regional 3"/>
    <d v="2026-08-12T08:55:27"/>
    <d v="2026-08-12T11:49:26"/>
    <n v="69361606"/>
    <m/>
    <n v="152632208652"/>
    <s v="SPBU 54.631.01"/>
    <s v="ODP-CRB-FD/63"/>
    <s v="WO061555570"/>
    <m/>
    <m/>
    <m/>
    <n v="111.65669800000001"/>
    <n v="-7.5392479999999997"/>
    <s v="|MN00286|MYIA-090139880285/POI/PARJONO/087858060685/spbu5.5463110@gmail.com"/>
    <s v="MYDIGIBIZPARTNER"/>
    <m/>
    <m/>
    <m/>
    <m/>
    <m/>
    <m/>
    <m/>
    <m/>
    <s v="Management Janji"/>
    <s v="2026-08-09 13:00:00 | Tgl Pemasangan : 09 Agustus 2026  Interval : PAGI SIANG  Note : Hubungi pelanggan terlebih dahulu"/>
    <s v="FCC"/>
    <d v="2026-12-08T09:10:20"/>
    <m/>
    <m/>
    <s v="PS"/>
    <s v="CRB"/>
    <s v="NO ADDON"/>
    <n v="20260812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2T07:00:00"/>
    <s v="2026-08-09 13:00:00 | Tgl Pemasangan : 09 Agustus 2026  Interval : PAGI SIANG  Note : Hubungi pelanggan terlebih dahulu"/>
    <n v="2026"/>
    <n v="8"/>
    <n v="12"/>
    <d v="2026-08-12T00:00:00"/>
    <n v="-0.29166666666424135"/>
    <x v="1"/>
    <x v="11"/>
  </r>
  <r>
    <n v="153"/>
    <n v="1002515183"/>
    <n v="3"/>
    <x v="7"/>
    <n v="4"/>
    <s v="KUDUS"/>
    <s v="PURWODADI"/>
    <s v="WRO"/>
    <s v="REG"/>
    <s v="AO"/>
    <s v="NEW SALES"/>
    <s v="1P INET"/>
    <s v="102 | FOLLOW UP COMPLETED"/>
    <s v="RBS-Regional 3"/>
    <d v="2026-08-07T16:01:56"/>
    <d v="2026-08-10T10:26:09"/>
    <n v="69361025"/>
    <m/>
    <n v="142509107223"/>
    <s v="SPBU 4458112"/>
    <s v="ODP-WRO-FG/112 FG/D05/112.01"/>
    <s v="WO061186574"/>
    <m/>
    <m/>
    <m/>
    <n v="111.135701"/>
    <n v="-7.0903549999999997"/>
    <s v="|MN01996|MYIA-091289207121/POI/Siti Munfaizah/085325118582/spbutruwolu@gmail.com"/>
    <s v="MYIB_ASSISTANT"/>
    <m/>
    <m/>
    <m/>
    <m/>
    <m/>
    <m/>
    <m/>
    <m/>
    <s v="Management Janji"/>
    <s v="2026-08-08 13:00:00 | telp :085325118582  alt : pagi / siang 08/08/2026 hub sebelum ke lokasi  "/>
    <s v="FCC"/>
    <d v="2026-07-08T16:25:36"/>
    <d v="2026-08-08T13:00:00"/>
    <s v="Kendala Lainnya"/>
    <s v="REVOKE"/>
    <s v="WRO"/>
    <s v="NO ADDON"/>
    <m/>
    <s v="Follow Up Revoke Completed, New Order ID : SC1002517230"/>
    <s v="HSI Bisnis Promo HUT Telkom PSB 70% - 100 Mbps"/>
    <s v="INDIBIZ"/>
    <m/>
    <m/>
    <d v="2026-08-08T13:00:00"/>
    <s v="2026-08-08 13:00:00 | telp :085325118582  alt : pagi / siang 08/08/2026 hub sebelum ke lokasi  "/>
    <m/>
    <m/>
    <m/>
    <e v="#NUM!"/>
    <e v="#NUM!"/>
    <x v="0"/>
    <x v="4"/>
  </r>
  <r>
    <n v="154"/>
    <n v="1002510249"/>
    <n v="3"/>
    <x v="1"/>
    <n v="5"/>
    <s v="KEDIRI"/>
    <s v="TULUNGAGUNG"/>
    <s v="TUL"/>
    <s v="REG"/>
    <s v="AO"/>
    <s v="NEW SALES"/>
    <m/>
    <s v="Completed (PS)"/>
    <s v="RBS-Regional 3"/>
    <d v="2026-08-05T11:35:22"/>
    <d v="2026-08-06T08:17:34"/>
    <n v="69357251"/>
    <s v="-"/>
    <n v="-152606246379"/>
    <s v="PT. PUTRA SURYA MANDIRI SEJAHTERA"/>
    <s v="ODP-TUL-FAH/12"/>
    <s v="WO060969828"/>
    <m/>
    <m/>
    <m/>
    <n v="111.93582600000001"/>
    <n v="-8.0178799000000005"/>
    <s v="MD|MYDB-20260803264213|DC20015/MC20183|PT. PUTRA SURYA MANDIRI SEJAHTERA|081227646666"/>
    <s v="MYDIGIBIZPARTNER"/>
    <m/>
    <m/>
    <m/>
    <m/>
    <m/>
    <m/>
    <m/>
    <m/>
    <s v="Management Janji"/>
    <s v="2026-08-04 08:00:00 | Tanggal Pemasangan : 04 Agustus 2026  Jam Pemasangan : 08:00 13:00  Info Tambahan : Hubungi pelanggan dulu sebelum ke lokasi terimakasih"/>
    <s v="FCC"/>
    <d v="2026-05-08T11:39:53"/>
    <m/>
    <m/>
    <s v="PS"/>
    <s v="TUL"/>
    <s v="NO ADDON"/>
    <n v="20260806"/>
    <s v="Completed"/>
    <s v="- 11_11446;Biaya PSB HSI EBIS Tunai di Depan ~ 11[150000]  - E23046;E23046 ~ ES23 - Paket HSI Bisnis[0]  - E23046~null~E23046_UNL;UNL ~ Internet-Link Unlimited Internet Usage ~ E23046[0]  - E23046~null~44877;E23046||11||Abodemen 0[0]  - E23046~null~E23046"/>
    <s v="INDIBIZ"/>
    <m/>
    <m/>
    <d v="2026-08-05T07:00:00"/>
    <s v="2026-08-04 08:00:00 | Tanggal Pemasangan : 04 Agustus 2026  Jam Pemasangan : 08:00 13:00  Info Tambahan : Hubungi pelanggan dulu sebelum ke lokasi terimakasih"/>
    <n v="2026"/>
    <n v="8"/>
    <n v="6"/>
    <d v="2026-08-06T00:00:00"/>
    <n v="0.70833333333575865"/>
    <x v="1"/>
    <x v="28"/>
  </r>
  <r>
    <n v="155"/>
    <n v="1002510924"/>
    <n v="3"/>
    <x v="0"/>
    <n v="5"/>
    <s v="MATARAM"/>
    <s v="INNER - NUSA TENGGARA"/>
    <s v="SWE"/>
    <s v="REG"/>
    <s v="AO"/>
    <s v="NEW SALES"/>
    <s v="1P INET"/>
    <s v="Completed (PS)"/>
    <s v="RBS-Regional 3"/>
    <d v="2026-08-05T14:58:56"/>
    <d v="2026-08-06T12:21:08"/>
    <n v="69359324"/>
    <m/>
    <n v="172605804101"/>
    <s v="K88 STATIONERY &amp; Agen BRILink"/>
    <s v="ODP-SWE-FAX/22"/>
    <s v="WO060998147"/>
    <m/>
    <m/>
    <m/>
    <n v="116.15454398095601"/>
    <n v="-8.6053575383132603"/>
    <s v="MD|MYDB-20260805264450|SC00001/MC00069|K88 STATIONERY &amp; Agen BRILink|087865511844"/>
    <s v="MYDIGIBIZPARTNER"/>
    <m/>
    <m/>
    <m/>
    <m/>
    <m/>
    <m/>
    <m/>
    <m/>
    <s v="Management Janji"/>
    <s v="2026-08-06 13:00:00 | M Janji : (06/08/2026) jam Pasang : 09:00 Note : hubungi pelanggan jika ingin kelokasi"/>
    <s v="FCC"/>
    <d v="2026-05-08T15:10:31"/>
    <d v="2026-08-06T13:00:00"/>
    <m/>
    <s v="PS"/>
    <s v="SWE"/>
    <s v="NO ADDON"/>
    <n v="20260806"/>
    <s v="Completed"/>
    <s v="HSI Bisnis Promo HUT Telkom PSB 70% - 150 Mbps"/>
    <s v="INDIBIZ"/>
    <m/>
    <m/>
    <d v="2026-08-06T13:00:00"/>
    <s v="2026-08-06 13:00:00 | M Janji : (06/08/2026) jam Pasang : 09:00 Note : hubungi pelanggan jika ingin kelokasi"/>
    <n v="2026"/>
    <n v="8"/>
    <n v="6"/>
    <d v="2026-08-06T00:00:00"/>
    <n v="-0.54166666666424135"/>
    <x v="1"/>
    <x v="14"/>
  </r>
  <r>
    <n v="156"/>
    <n v="1002520516"/>
    <n v="3"/>
    <x v="2"/>
    <n v="4"/>
    <s v="YOGYAKARTA"/>
    <s v="SLEMAN"/>
    <s v="GOD"/>
    <s v="REG"/>
    <s v="AO"/>
    <s v="NEW SALES"/>
    <s v="1P INET"/>
    <s v="102 | FOLLOW UP COMPLETED"/>
    <s v="RBS-Regional 3"/>
    <d v="2026-08-11T15:34:57"/>
    <d v="2026-08-18T18:09:19"/>
    <n v="69363567"/>
    <m/>
    <n v="146136130145"/>
    <s v="Hafez Cs Yogyakarta"/>
    <s v="ODP-GOD-FBH/047 FBH/D03/047.01"/>
    <s v="WO061516457"/>
    <m/>
    <m/>
    <m/>
    <n v="110.2850668"/>
    <n v="-7.8216947000000001"/>
    <s v="|MN00528|MYIA-038129873299/POI/Solehudin/082285650924/hafezindonesia12345@gmail.com"/>
    <s v="MYIB_ASSISTANT"/>
    <m/>
    <m/>
    <m/>
    <m/>
    <m/>
    <m/>
    <m/>
    <m/>
    <s v="Management Janji"/>
    <s v="2026-08-18 13:00:00 | Tanggal pemasangan: 12/08/2026 Jam pemasangan : siang Info Tambahan : Hubungi pelanggan dulu sebelum ke lokasi terima kasih."/>
    <s v="FCC"/>
    <d v="2026-11-08T15:39:49"/>
    <d v="2026-08-18T13:00:00"/>
    <m/>
    <s v="REVOKE"/>
    <s v="GOD"/>
    <s v="NO ADDON"/>
    <m/>
    <s v="Follow Up Revoke Completed, New Order ID : SC1002534598"/>
    <s v="HSI Bisnis Promo HUT Telkom PSB 70% - 50 Mbps"/>
    <s v="INDIBIZ"/>
    <m/>
    <m/>
    <d v="2026-08-18T13:00:00"/>
    <s v="2026-08-18 13:00:00 | Tanggal pemasangan: 12/08/2026 Jam pemasangan : siang Info Tambahan : Hubungi pelanggan dulu sebelum ke lokasi terima kasih."/>
    <m/>
    <m/>
    <m/>
    <e v="#NUM!"/>
    <e v="#NUM!"/>
    <x v="0"/>
    <x v="4"/>
  </r>
  <r>
    <n v="157"/>
    <n v="1002511413"/>
    <n v="3"/>
    <x v="0"/>
    <n v="5"/>
    <s v="MATARAM"/>
    <s v="BIMA"/>
    <s v="DMP"/>
    <s v="REG"/>
    <s v="AO"/>
    <s v="NEW SALES"/>
    <s v="1P INET"/>
    <s v="Completed (PS)"/>
    <s v="RBS-Regional 3"/>
    <d v="2026-08-06T07:52:57"/>
    <d v="2026-08-07T17:12:06"/>
    <n v="69359523"/>
    <m/>
    <n v="172611785893"/>
    <s v="toko daud"/>
    <s v="ODP-DMP-FAH/34 FAH/D02/34.01"/>
    <s v="WO061034920"/>
    <m/>
    <m/>
    <m/>
    <n v="118.38266609999999"/>
    <n v="-8.7961479999999899"/>
    <s v="|MN02363|MYIA-059859121267/POI/daud tandi/082147591537/tiaradompu61@gmail.com"/>
    <s v="MYIB_ASSISTANT"/>
    <m/>
    <m/>
    <m/>
    <m/>
    <m/>
    <m/>
    <m/>
    <m/>
    <s v="Management Janji"/>
    <s v="2026-08-07 08:00:00 | telp :082147591537 alt : manja : pagi : siang 07/08/2026 hub sebelum ke lokasi "/>
    <s v="FCC"/>
    <d v="2026-06-08T07:55:38"/>
    <d v="2026-08-07T08:00:00"/>
    <m/>
    <s v="PS"/>
    <s v="DMP"/>
    <s v="NO ADDON"/>
    <n v="20260807"/>
    <s v="Completed"/>
    <s v="HSI Bisnis Promo HUT Telkom PSB 70% - 50 Mbps"/>
    <s v="INDIBIZ"/>
    <m/>
    <m/>
    <d v="2026-08-07T08:00:00"/>
    <s v="2026-08-07 08:00:00 | telp :082147591537 alt : manja : pagi : siang 07/08/2026 hub sebelum ke lokasi "/>
    <n v="2026"/>
    <n v="8"/>
    <n v="7"/>
    <d v="2026-08-07T00:00:00"/>
    <n v="-0.33333333333575865"/>
    <x v="1"/>
    <x v="0"/>
  </r>
  <r>
    <n v="158"/>
    <n v="1002522035"/>
    <n v="3"/>
    <x v="4"/>
    <n v="4"/>
    <s v="SEMARANG"/>
    <s v="KENDAL"/>
    <s v="WLR"/>
    <s v="REG"/>
    <s v="AO"/>
    <s v="NEW SALES"/>
    <s v="1P INET"/>
    <s v="OSS - FALLOUT"/>
    <s v="RBS-Regional 3"/>
    <d v="2026-08-12T12:46:56"/>
    <d v="2026-08-13T13:54:32"/>
    <n v="69364175"/>
    <m/>
    <n v="143407106655"/>
    <s v="TOKO UPIK"/>
    <s v="ODP-WLR-FN/045 FN/D04/045.01"/>
    <s v="WO061580477"/>
    <m/>
    <m/>
    <m/>
    <n v="110.02371100000001"/>
    <n v="-6.9544129999999997"/>
    <s v="|MN02184|MYIA-014789918718/POI/YULIANA. S/082147991118/yuliananfirdaus82@gmail.com"/>
    <s v="MYIB_ASSISTANT"/>
    <m/>
    <m/>
    <m/>
    <m/>
    <m/>
    <m/>
    <m/>
    <m/>
    <s v="Management Janji"/>
    <s v="2026-08-13 13:00:00 | M Janji : (14/08/2026) jam Pasang : 09:00 Note : hubungi pelanggan jika ingin kelokasi"/>
    <s v="FCC"/>
    <d v="2026-12-08T12:55:00"/>
    <d v="2026-08-13T13:00:00"/>
    <s v="Kendala Teknik"/>
    <s v="FO_WFM"/>
    <s v="WLR"/>
    <s v="NO ADDON"/>
    <m/>
    <s v="Provisioning Failed|WFM|INF009036389|TOR_-6.951467,110.0256645_-6.956117, 110.022502 | TOR_ODP-WLR-FF/051 REDAMAN TINGGI, ALT"/>
    <s v="HSI Bisnis Basic Promo HUT Telkom PSB 70% - 50 Mbps"/>
    <s v="INDIBIZ"/>
    <m/>
    <m/>
    <d v="2026-08-13T13:00:00"/>
    <s v="2026-08-13 13:00:00 | M Janji : (14/08/2026) jam Pasang : 09:00 Note : hubungi pelanggan jika ingin kelokasi"/>
    <m/>
    <m/>
    <m/>
    <e v="#NUM!"/>
    <e v="#NUM!"/>
    <x v="0"/>
    <x v="4"/>
  </r>
  <r>
    <n v="159"/>
    <n v="1002510440"/>
    <n v="3"/>
    <x v="3"/>
    <n v="5"/>
    <s v="MADURA"/>
    <s v="BANGKALAN"/>
    <s v="OMB"/>
    <s v="REG"/>
    <s v="AO"/>
    <s v="NEW SALES"/>
    <s v="1P INET"/>
    <s v="Completed (PS)"/>
    <s v="RBS-Regional 3"/>
    <d v="2026-08-05T12:58:57"/>
    <d v="2026-08-06T09:17:30"/>
    <n v="69359136"/>
    <m/>
    <n v="152438901447"/>
    <s v="MADRASAH AL-RAHMAN"/>
    <s v="ODP-OMB-FE/10 FE/D01/10.01"/>
    <s v="WO060979128"/>
    <m/>
    <m/>
    <m/>
    <n v="113.36249615996999"/>
    <n v="-7.12767593593487"/>
    <s v="MD|MYDB-20260805264392|DN00001/MN02006|MADRASAH AL-RAHMAN|087899231342"/>
    <s v="MYDIGIBIZPARTNER"/>
    <m/>
    <m/>
    <m/>
    <m/>
    <m/>
    <m/>
    <m/>
    <m/>
    <s v="Management Janji"/>
    <s v="2026-08-06 15:00:00 | Jam pemasangan : 12.00 Info Tambahan : Hubungi pelanggan dulu sebelum ke lokasi terimakasih  "/>
    <s v="FCC"/>
    <d v="2026-05-08T13:10:17"/>
    <d v="2026-08-06T15:00:00"/>
    <m/>
    <s v="PS"/>
    <s v="OMB"/>
    <s v="NETMONK"/>
    <n v="20260806"/>
    <s v="Completed"/>
    <s v="HSI Bisnis Bundling Netmonk Promo 2026 PSB 70% - 300 Mbps"/>
    <s v="INDIBIZ"/>
    <m/>
    <m/>
    <d v="2026-08-06T15:00:00"/>
    <s v="2026-08-06 15:00:00 | Jam pemasangan : 12.00 Info Tambahan : Hubungi pelanggan dulu sebelum ke lokasi terimakasih  "/>
    <n v="2026"/>
    <n v="8"/>
    <n v="6"/>
    <d v="2026-08-06T00:00:00"/>
    <n v="-0.625"/>
    <x v="1"/>
    <x v="6"/>
  </r>
  <r>
    <n v="160"/>
    <n v="1002531919"/>
    <n v="3"/>
    <x v="0"/>
    <n v="5"/>
    <s v="KUPANG"/>
    <s v="KUPANG"/>
    <s v="KPN"/>
    <s v="REG"/>
    <s v="AO"/>
    <s v="NEW SALES"/>
    <s v="1P INET"/>
    <s v="Completed (PS)"/>
    <s v="RBS-Regional 3"/>
    <d v="2026-08-18T07:46:57"/>
    <d v="2026-08-18T21:22:06"/>
    <n v="69368468"/>
    <m/>
    <n v="172502311498"/>
    <s v="ZAKKY PLAYSTATION"/>
    <s v="ODP-KPN-FG/36 FG/D05/36.01"/>
    <s v="WO061967558"/>
    <m/>
    <m/>
    <m/>
    <n v="123.597905870391"/>
    <n v="-10.177439615931"/>
    <s v="|MN00365|MYIA-099158774623/POI/Muhammad Yuzakky/082289292724/zakkykios@gmail.com"/>
    <s v="MYIB_ASSISTANT"/>
    <m/>
    <m/>
    <m/>
    <m/>
    <m/>
    <m/>
    <m/>
    <m/>
    <s v="Management Janji"/>
    <s v="2026-08-19 08:00:00 | M Janji : (19/08/2026) jam Pasang : 09:00 Note : hubungi pelanggan jika ingin kelokasi"/>
    <s v="FCC"/>
    <s v="18-08-2026 07:55:10"/>
    <d v="2026-08-19T08:00:00"/>
    <m/>
    <s v="PS"/>
    <s v="KPN"/>
    <s v="NO ADDON"/>
    <n v="20260818"/>
    <s v="Completed"/>
    <s v="HSI Bisnis Basic Promo HUT Telkom PSB 70% - 50 Mbps"/>
    <s v="INDIBIZ"/>
    <m/>
    <m/>
    <d v="2026-08-19T08:00:00"/>
    <s v="2026-08-19 08:00:00 | M Janji : (19/08/2026) jam Pasang : 09:00 Note : hubungi pelanggan jika ingin kelokasi"/>
    <n v="2026"/>
    <n v="8"/>
    <n v="18"/>
    <d v="2026-08-18T00:00:00"/>
    <n v="-1.3333333333357587"/>
    <x v="1"/>
    <x v="29"/>
  </r>
  <r>
    <n v="161"/>
    <n v="1002512085"/>
    <n v="3"/>
    <x v="6"/>
    <n v="5"/>
    <s v="JEMBER"/>
    <s v="SITUBONDO"/>
    <s v="ASB"/>
    <s v="REG"/>
    <s v="AO"/>
    <s v="NEW SALES"/>
    <s v="1P INET"/>
    <s v="Completed (PS)"/>
    <s v="RBS-Regional 3"/>
    <d v="2026-08-06T11:34:56"/>
    <d v="2026-08-06T14:54:49"/>
    <n v="69359866"/>
    <m/>
    <n v="152527209089"/>
    <s v="EXCOM COPY CENTER"/>
    <s v="ODP-ASB-FB/28 FB/D05/28.01"/>
    <s v="WO061061037"/>
    <m/>
    <m/>
    <m/>
    <n v="114.293574782487"/>
    <n v="-7.7571493701770704"/>
    <s v="|MC30281|MYIA-071333616010/POI/SAMSUL HADI /083132974631/samsulhadi2022000@gmail.com"/>
    <s v="MYIB_ASSISTANT"/>
    <m/>
    <m/>
    <m/>
    <m/>
    <m/>
    <m/>
    <m/>
    <m/>
    <s v="Management Janji"/>
    <s v="2026-08-07 08:00:00 | Waktu pemasnagan : 07 agustus 2026 Jam pemasangan : 08.00 - 12.00 Mohon hubungi pelanggan sebelum ke lokasi  Terima kasih"/>
    <s v="FCC"/>
    <d v="2026-06-08T11:39:52"/>
    <d v="2026-08-07T08:00:00"/>
    <m/>
    <s v="PS"/>
    <s v="ASB"/>
    <s v="NO ADDON"/>
    <n v="20260806"/>
    <s v="Completed"/>
    <s v="HSI Bisnis Promo HUT Telkom PSB 70% - 300 Mbps"/>
    <s v="INDIBIZ"/>
    <m/>
    <m/>
    <d v="2026-08-07T08:00:00"/>
    <s v="2026-08-07 08:00:00 | Waktu pemasnagan : 07 agustus 2026 Jam pemasangan : 08.00 - 12.00 Mohon hubungi pelanggan sebelum ke lokasi  Terima kasih"/>
    <n v="2026"/>
    <n v="8"/>
    <n v="6"/>
    <d v="2026-08-06T00:00:00"/>
    <n v="-1.3333333333357587"/>
    <x v="1"/>
    <x v="9"/>
  </r>
  <r>
    <n v="162"/>
    <n v="1002507731"/>
    <n v="3"/>
    <x v="1"/>
    <n v="5"/>
    <s v="MALANG"/>
    <s v="BATU"/>
    <s v="KPO"/>
    <s v="REG"/>
    <s v="AO"/>
    <s v="NEW SALES"/>
    <s v="1P INET"/>
    <s v="Completed (PS)"/>
    <s v="RBS-Regional 3"/>
    <d v="2026-08-04T11:22:56"/>
    <d v="2026-08-06T11:29:46"/>
    <n v="69358149"/>
    <m/>
    <n v="152711247289"/>
    <s v="PT ALINCO"/>
    <s v="ODP-KPO-FL/16 FL/D02/16.01"/>
    <s v="WO060873254"/>
    <m/>
    <m/>
    <m/>
    <n v="112.59694829999999"/>
    <n v="-7.9008349999999998"/>
    <s v="|MN02295|MYIA-051621827306/POI/ibu Sinta /081336929622/alinco.admn@gmail.com"/>
    <s v="MYIB_ASSISTANT"/>
    <m/>
    <m/>
    <m/>
    <m/>
    <m/>
    <m/>
    <m/>
    <m/>
    <s v="Management Janji"/>
    <s v="2026-08-05 08:00:00 | Nama PIC : Ibu Anita No HP : 081336929622 No Alt : - M Janji : 05 Agustus 2026 Jam Pasang : Pagi / Siang Note : hubungi pelanggan jika ingin ke lokasi, terima kasih"/>
    <s v="FCC"/>
    <d v="2026-04-08T11:25:40"/>
    <d v="2026-08-05T08:00:00"/>
    <m/>
    <s v="PS"/>
    <s v="KPO"/>
    <s v="NO ADDON"/>
    <n v="20260806"/>
    <s v="Completed"/>
    <s v="HSI Bisnis Basic Promo HUT Telkom PSB 70% - 50 Mbps"/>
    <s v="INDIBIZ"/>
    <m/>
    <m/>
    <d v="2026-08-05T08:00:00"/>
    <s v="2026-08-05 08:00:00 | Nama PIC : Ibu Anita No HP : 081336929622 No Alt : - M Janji : 05 Agustus 2026 Jam Pasang : Pagi / Siang Note : hubungi pelanggan jika ingin ke lokasi, terima kasih"/>
    <n v="2026"/>
    <n v="8"/>
    <n v="6"/>
    <d v="2026-08-06T00:00:00"/>
    <n v="0.66666666666424135"/>
    <x v="1"/>
    <x v="15"/>
  </r>
  <r>
    <n v="163"/>
    <n v="1002531501"/>
    <n v="3"/>
    <x v="4"/>
    <n v="4"/>
    <s v="PEKALONGAN"/>
    <s v="PEMALANG"/>
    <s v="RDD"/>
    <s v="REG"/>
    <s v="AO"/>
    <s v="NEW SALES"/>
    <s v="1P INET"/>
    <s v="7 | OSS - PROVISIONING ISSUED"/>
    <s v="RBS-Regional 3"/>
    <d v="2026-08-17T18:53:56"/>
    <d v="2026-08-18T15:27:48"/>
    <n v="69368405"/>
    <m/>
    <n v="142213107396"/>
    <s v="Erablue Sudirman Randudongkal"/>
    <s v="ODP-RDD-FC/010 FC/D.01/010.01"/>
    <s v="WO061953538"/>
    <m/>
    <m/>
    <m/>
    <n v="109.326224"/>
    <n v="-7.1000529999999999"/>
    <s v="|MN02054|MYIA-052795389521/POI/Chaidar syuryo samudro/081249549394/anext213@gmail.com"/>
    <s v="MYIB_ASSISTANT"/>
    <m/>
    <m/>
    <m/>
    <m/>
    <m/>
    <m/>
    <m/>
    <m/>
    <s v="Management Janji"/>
    <s v="2026-08-18 15:00:00 | M janji : pagi Tanggal Pemasangan : 18/agustus/2026 Note : hubungi pelanggan jika ingin kelokasi "/>
    <s v="FCC"/>
    <s v="17-08-2026 18:55:33"/>
    <d v="2026-08-18T15:00:00"/>
    <m/>
    <s v="PI"/>
    <s v="RDD"/>
    <s v="NO ADDON"/>
    <m/>
    <s v="Provisioning Issued"/>
    <s v="HSI Bisnis Khusus Winback PSB 70% - 100 Mbps"/>
    <s v="INDIBIZ"/>
    <m/>
    <m/>
    <d v="2026-08-18T15:00:00"/>
    <s v="2026-08-18 15:00:00 | M janji : pagi Tanggal Pemasangan : 18/agustus/2026 Note : hubungi pelanggan jika ingin kelokasi "/>
    <m/>
    <m/>
    <m/>
    <e v="#NUM!"/>
    <e v="#NUM!"/>
    <x v="0"/>
    <x v="4"/>
  </r>
  <r>
    <n v="164"/>
    <n v="1002506353"/>
    <n v="3"/>
    <x v="2"/>
    <n v="4"/>
    <s v="YOGYAKARTA"/>
    <s v="SLEMAN"/>
    <s v="SMN"/>
    <s v="REG"/>
    <s v="AO"/>
    <s v="NEW SALES"/>
    <m/>
    <s v="Completed (PS)"/>
    <s v="RBS-Regional 3"/>
    <d v="2026-08-03T15:06:57"/>
    <d v="2026-08-03T16:47:04"/>
    <n v="69356192"/>
    <m/>
    <n v="146133131905"/>
    <s v="SMP N 3 MLATI"/>
    <s v="ODP-SMN-FDG/034"/>
    <s v="WO060809582"/>
    <m/>
    <m/>
    <m/>
    <n v="110.337735983054"/>
    <n v="-7.7450891752234901"/>
    <s v="AMRBS/403104/KRISFIAN TRI SAPUTRA/R3/YOGYAKARTA/PSB HSI BISNIS 1S  300 MBPS PROMO HUT TELKOM 1:1/AHMAD NUGROHO/085743385751/ahmadnugroho7@gmail.com"/>
    <s v="Amex"/>
    <m/>
    <m/>
    <m/>
    <m/>
    <m/>
    <m/>
    <m/>
    <m/>
    <s v="Management Janji"/>
    <s v="2026-08-02 10:00:00|M Janji : (01/08/2026)  jam Pasang : 09:00  Note : hubungi pelanggan jika ingin kelokasi|PU5218|MYDITA"/>
    <s v="FCC"/>
    <d v="2026-03-08T15:10:29"/>
    <m/>
    <m/>
    <s v="PS"/>
    <s v="SMN"/>
    <s v="NO ADDON"/>
    <n v="202608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8-02 10:00:00|M Janji : (01/08/2026)  jam Pasang : 09:00  Note : hubungi pelanggan jika ingin kelokasi|PU5218|MYDITA"/>
    <n v="2026"/>
    <n v="8"/>
    <n v="3"/>
    <d v="2026-08-03T00:00:00"/>
    <n v="-0.29166666666424135"/>
    <x v="1"/>
    <x v="4"/>
  </r>
  <r>
    <n v="165"/>
    <n v="1002504537"/>
    <n v="3"/>
    <x v="1"/>
    <n v="5"/>
    <s v="KEDIRI"/>
    <s v="NGANJUK"/>
    <s v="NJK"/>
    <s v="REG"/>
    <s v="AO"/>
    <s v="NEW SALES"/>
    <s v="1P INET"/>
    <s v="Completed (PS)"/>
    <s v="RBS-Regional 3"/>
    <d v="2026-08-01T12:49:56"/>
    <d v="2026-08-01T20:34:32"/>
    <n v="69356720"/>
    <m/>
    <n v="152611229834"/>
    <s v="KARDIKA KRESNA"/>
    <s v="ODP-NJK-FAC/24"/>
    <s v="WO060643408"/>
    <m/>
    <m/>
    <m/>
    <n v="111.849943"/>
    <n v="-7.6112830000000002"/>
    <s v="|MN02309|MYIA-097968776700/POI/ROBET KAUNANG/08139245757/groupkardikakresna@gmail.com"/>
    <s v="MYIB_ASSISTANT"/>
    <m/>
    <m/>
    <m/>
    <m/>
    <m/>
    <m/>
    <m/>
    <m/>
    <s v="Management Janji"/>
    <s v="2026-08-02 13:00:00 | Tanggal pemasangan: 01/08/2026 Jam pemasangan : pagi / siang Info Tambahan : Hubungi pelanggan dulu sebelum ke lokasi terima kasih"/>
    <s v="FCC"/>
    <d v="2026-01-08T12:54:47"/>
    <d v="2026-08-02T13:00:00"/>
    <m/>
    <s v="PS"/>
    <s v="NJK"/>
    <s v="NO ADDON"/>
    <n v="20260801"/>
    <s v="Completed"/>
    <s v="HSI Bisnis Promo HUT Telkom PSB 70% - 50 Mbps"/>
    <s v="INDIBIZ"/>
    <m/>
    <m/>
    <d v="2026-08-02T13:00:00"/>
    <s v="2026-08-02 13:00:00 | Tanggal pemasangan: 01/08/2026 Jam pemasangan : pagi / siang Info Tambahan : Hubungi pelanggan dulu sebelum ke lokasi terima kasih"/>
    <n v="2026"/>
    <n v="8"/>
    <n v="1"/>
    <d v="2026-08-01T00:00:00"/>
    <n v="-1.5416666666642413"/>
    <x v="1"/>
    <x v="3"/>
  </r>
  <r>
    <n v="166"/>
    <n v="1002530931"/>
    <n v="3"/>
    <x v="4"/>
    <n v="4"/>
    <s v="PEKALONGAN"/>
    <s v="BREBES"/>
    <s v="KTM"/>
    <s v="REG"/>
    <s v="AO"/>
    <s v="NEW SALES"/>
    <m/>
    <s v="Completed (PS)"/>
    <s v="RBS-Regional 3"/>
    <d v="2026-08-17T13:49:08"/>
    <d v="2026-08-17T15:02:26"/>
    <n v="69367580"/>
    <m/>
    <n v="142214107031"/>
    <s v="warung sembako temukerep"/>
    <s v="ODP-KTM-FE/035"/>
    <s v="WO061934123"/>
    <m/>
    <m/>
    <m/>
    <n v="108.94858583069001"/>
    <n v="-6.9751152700431502"/>
    <s v="MD|MYDB-20260815265567|EC50002/MC50042|warung sembako temukerep|087792997638"/>
    <s v="MYDIGIBIZPARTNER"/>
    <m/>
    <m/>
    <m/>
    <m/>
    <m/>
    <m/>
    <m/>
    <m/>
    <s v="Management Janji"/>
    <s v="2026-08-17 13:00:00 | Tanggal pemasangan: 17/08/2026  Jam pemasangan : pagi / siang  Info Tambahan : Hubungi pelanggan dulu sebelum ke lokasi  terima kasih."/>
    <s v="FCC"/>
    <s v="17-08-2026 13:55:06"/>
    <m/>
    <m/>
    <s v="PS"/>
    <s v="KTM"/>
    <s v="NO ADDON"/>
    <n v="20260817"/>
    <s v="Completed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d v="2026-08-17T07:00:00"/>
    <s v="2026-08-17 13:00:00 | Tanggal pemasangan: 17/08/2026  Jam pemasangan : pagi / siang  Info Tambahan : Hubungi pelanggan dulu sebelum ke lokasi  terima kasih."/>
    <n v="2026"/>
    <n v="8"/>
    <n v="17"/>
    <d v="2026-08-17T00:00:00"/>
    <n v="-0.29166666666424135"/>
    <x v="1"/>
    <x v="4"/>
  </r>
  <r>
    <n v="167"/>
    <n v="1002520209"/>
    <n v="3"/>
    <x v="2"/>
    <n v="4"/>
    <s v="MAGELANG"/>
    <s v="MAGELANG"/>
    <s v="MGE"/>
    <s v="REG"/>
    <s v="AO"/>
    <s v="NEW SALES"/>
    <m/>
    <s v="Completed (PS)"/>
    <s v="RBS-Regional 3"/>
    <d v="2026-08-11T14:35:04"/>
    <d v="2026-08-14T14:39:42"/>
    <n v="69363455"/>
    <m/>
    <n v="146137149277"/>
    <s v="PT BLACK COCOS GROUP"/>
    <s v="ODP-MGE-FN/025"/>
    <s v="WO061655297"/>
    <m/>
    <m/>
    <m/>
    <n v="110.214326077818"/>
    <n v="-7.4858378186958099"/>
    <s v="AMRBS;405075;REG3;KATATA VEKANIDYA;082225049060;CP.Inggrida Kusuma Wiraganingdyah;085195517390;Internet only 200 MBPS 790.000;PT BLACK COCOS GROUP"/>
    <s v="Account Manager"/>
    <m/>
    <m/>
    <m/>
    <m/>
    <m/>
    <m/>
    <m/>
    <m/>
    <s v="Management Janji"/>
    <s v="2026-08-16 08:00:00|Nama PIC:  BU MOLINA No HP: 085195517390 Alt: Tanggal: 16/8/2026 Jam Pasang: Pagi Note: Hubungi sebelum ke lokasi, terimakasih.|40010577|MYDITA"/>
    <s v="FCC"/>
    <d v="2026-11-08T14:39:49"/>
    <d v="2026-08-16T08:00:00"/>
    <m/>
    <s v="PS"/>
    <s v="MGE"/>
    <s v="NO ADDON"/>
    <n v="202608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6T08:00:00"/>
    <s v="2026-08-16 08:00:00|Nama PIC:  BU MOLINA No HP: 085195517390 Alt: Tanggal: 16/8/2026 Jam Pasang: Pagi Note: Hubungi sebelum ke lokasi, terimakasih.|40010577|MYDITA"/>
    <n v="2026"/>
    <n v="8"/>
    <n v="14"/>
    <d v="2026-08-14T00:00:00"/>
    <n v="-2.3333333333357587"/>
    <x v="1"/>
    <x v="4"/>
  </r>
  <r>
    <n v="168"/>
    <n v="1002513204"/>
    <n v="3"/>
    <x v="1"/>
    <n v="5"/>
    <s v="KEDIRI"/>
    <s v="KEDIRI"/>
    <s v="GUR"/>
    <s v="REG"/>
    <s v="AO"/>
    <s v="NEW SALES"/>
    <s v="1P INET"/>
    <s v="WAITING AKTIFASI IHLD"/>
    <s v="RBS-Regional 3"/>
    <d v="2026-08-06T16:42:01"/>
    <d v="2026-08-07T08:35:53"/>
    <n v="69359690"/>
    <m/>
    <m/>
    <s v="KLINIK BEANDVEL MEDIKA"/>
    <m/>
    <s v="WO061048317"/>
    <m/>
    <m/>
    <m/>
    <n v="112.07078799999999"/>
    <n v="-7.7949400000000004"/>
    <s v="MD|MYDB-20260805264422|DN00001/MN01011|KLINIK BEANDVEL MEDIKA|081336438959"/>
    <s v="MYDIGIBIZPARTNER"/>
    <m/>
    <m/>
    <m/>
    <m/>
    <m/>
    <m/>
    <m/>
    <m/>
    <s v="Management Janji"/>
    <s v="2026-08-07 08:00:00 | Nama PIC : bapak misbah No HP : 081336438959 No Alternatif : 08113373369 M Janji : 07/07/2026 Jam Pasang : Pagi NoteÃ‚Â :  Hubungi terlebih dahulu sebelum ke lokasi "/>
    <s v="FCC"/>
    <d v="2026-06-08T16:55:32"/>
    <m/>
    <m/>
    <s v="UNSC"/>
    <s v="GUR"/>
    <s v="NO ADDON"/>
    <m/>
    <s v="WAITING : |MYDITA"/>
    <s v="HSI Bisnis Promo HUT Telkom PSB 70% - 50 Mbps"/>
    <s v="INDIBIZ"/>
    <m/>
    <m/>
    <d v="2026-08-07T08:00:00"/>
    <s v="2026-08-07 08:00:00 | Nama PIC : bapak misbah No HP : 081336438959 No Alternatif : 08113373369 M Janji : 07/07/2026 Jam Pasang : Pagi NoteÃ‚Â :  Hubungi terlebih dahulu sebelum ke lokasi "/>
    <m/>
    <m/>
    <m/>
    <e v="#NUM!"/>
    <e v="#NUM!"/>
    <x v="0"/>
    <x v="1"/>
  </r>
  <r>
    <n v="169"/>
    <n v="1002519017"/>
    <n v="3"/>
    <x v="0"/>
    <n v="5"/>
    <s v="MATARAM"/>
    <s v="LOMBOK TIMUR UTARA"/>
    <s v="SGG"/>
    <s v="REG"/>
    <s v="AO"/>
    <s v="NEW SALES"/>
    <s v="1P INET"/>
    <s v="Completed (PS)"/>
    <s v="RBS-Regional 3"/>
    <d v="2026-08-11T09:28:58"/>
    <d v="2026-08-12T18:50:55"/>
    <n v="69362951"/>
    <m/>
    <n v="172604214077"/>
    <s v="TOKO GARUDA INDAH"/>
    <s v="ODP-SGG-FAW/14 FAW/D02/14.01"/>
    <s v="WO061466971"/>
    <m/>
    <m/>
    <m/>
    <n v="116.26403208822001"/>
    <n v="-8.2684078611734702"/>
    <s v="MD|MYDB-20260806264583|DN00001/MN01272|TOKO GARUDA INDAH|082342037744"/>
    <s v="MYDIGIBIZPARTNER"/>
    <m/>
    <m/>
    <m/>
    <m/>
    <m/>
    <m/>
    <m/>
    <m/>
    <s v="Management Janji"/>
    <s v="2026-08-12 15:00:00 | Tanggal pemasangan: 12/08/2026 Jam pemasangan : 12.00 Info Tambahan : Hubungi pelanggan dulu sebelum ke lokasi terima kasih."/>
    <s v="FCC"/>
    <d v="2026-11-08T09:40:16"/>
    <d v="2026-08-12T15:00:00"/>
    <m/>
    <s v="PS"/>
    <s v="SGG"/>
    <s v="NO ADDON"/>
    <n v="20260812"/>
    <s v="Completed"/>
    <s v="HSI Bisnis Promo HUT Telkom PSB 70% - 75 Mbps"/>
    <s v="INDIBIZ"/>
    <m/>
    <m/>
    <d v="2026-08-12T15:00:00"/>
    <s v="2026-08-12 15:00:00 | Tanggal pemasangan: 12/08/2026 Jam pemasangan : 12.00 Info Tambahan : Hubungi pelanggan dulu sebelum ke lokasi terima kasih."/>
    <n v="2026"/>
    <n v="8"/>
    <n v="12"/>
    <d v="2026-08-12T00:00:00"/>
    <n v="-0.625"/>
    <x v="1"/>
    <x v="5"/>
  </r>
  <r>
    <n v="170"/>
    <n v="1002520624"/>
    <n v="3"/>
    <x v="6"/>
    <n v="5"/>
    <s v="SIDOARJO"/>
    <s v="JOMBANG"/>
    <s v="JOM"/>
    <s v="REG"/>
    <s v="AO"/>
    <s v="NEW SALES"/>
    <m/>
    <s v="Completed (PS)"/>
    <s v="RBS-Regional 3"/>
    <d v="2026-08-11T16:01:40"/>
    <d v="2026-08-11T22:57:17"/>
    <n v="69363593"/>
    <m/>
    <n v="152318241368"/>
    <s v="CV PURI PANGAN SEJATI"/>
    <s v="ODP-JOM-FAB/71"/>
    <s v="WO061531075"/>
    <m/>
    <m/>
    <m/>
    <n v="112.2778105"/>
    <n v="-7.5824619000000002"/>
    <s v="|MN02084|/CV PURI PANGAN SEJATI /WINBACK 2.0 HSI B2B (1:1) 75MBPS 415RB PSB DISC 70%//padpusat@gmail.com/REZA WICAKSONO/85345147369"/>
    <s v="Sales Force DBS"/>
    <m/>
    <m/>
    <m/>
    <m/>
    <m/>
    <m/>
    <m/>
    <m/>
    <s v="Management Janji"/>
    <s v="2026-08-12 15:00:00|Jam pemasangan : 12.00 Info Tambahan : Hubungi pelanggan dulu sebelum ke lokasi terimakasih |40900827|MYDITA"/>
    <s v="FCC"/>
    <d v="2026-11-08T16:09:49"/>
    <d v="2026-08-12T15:00:00"/>
    <m/>
    <s v="PS"/>
    <s v="JOM"/>
    <s v="NO ADDON"/>
    <n v="2026081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2T15:00:00"/>
    <s v="2026-08-12 15:00:00|Jam pemasangan : 12.00 Info Tambahan : Hubungi pelanggan dulu sebelum ke lokasi terimakasih |40900827|MYDITA"/>
    <n v="2026"/>
    <n v="8"/>
    <n v="11"/>
    <d v="2026-08-11T00:00:00"/>
    <n v="-1.625"/>
    <x v="1"/>
    <x v="20"/>
  </r>
  <r>
    <n v="171"/>
    <n v="1002506170"/>
    <n v="3"/>
    <x v="2"/>
    <n v="4"/>
    <s v="PURWOKERTO"/>
    <s v="PURWOKERTO"/>
    <s v="PWT"/>
    <s v="REG"/>
    <s v="AO"/>
    <s v="NEW SALES"/>
    <s v="1P INET"/>
    <s v="Completed (PS)"/>
    <s v="RBS-Regional 3"/>
    <d v="2026-08-03T13:55:56"/>
    <d v="2026-08-04T13:31:06"/>
    <n v="69357582"/>
    <m/>
    <n v="146303609645"/>
    <s v="PEMERINTAH DESA DATAR"/>
    <s v="ODP-PWT-FBJ/050 FBJ/D01/050.01"/>
    <s v="WO060797962"/>
    <m/>
    <m/>
    <m/>
    <n v="109.2527712"/>
    <n v="-7.3718269999999997"/>
    <s v="|MC00213|MYIA-039525677243/POI/LILI PURWANI/081326586775/lilypurwani@gmail.com"/>
    <s v="MYIB_ASSISTANT"/>
    <m/>
    <m/>
    <m/>
    <m/>
    <m/>
    <m/>
    <m/>
    <m/>
    <s v="Management Janji"/>
    <s v="2026-08-04 13:00:00 | Tanggal pemasangan: 04/08/2026 Jam pemasangan : pagi / siang Info Tambahan : Hubungi pelanggan dulu sebelum ke lokasi. terima kasih "/>
    <s v="FCC"/>
    <d v="2026-03-08T14:10:30"/>
    <d v="2026-08-04T13:00:00"/>
    <m/>
    <s v="PS"/>
    <s v="PWT"/>
    <s v="NO ADDON"/>
    <n v="20260804"/>
    <s v="Completed"/>
    <s v="HSI Bisnis Basic Promo HUT Telkom PSB 70% - 50 Mbps"/>
    <s v="INDIBIZ"/>
    <m/>
    <m/>
    <d v="2026-08-04T13:00:00"/>
    <s v="2026-08-04 13:00:00 | Tanggal pemasangan: 04/08/2026 Jam pemasangan : pagi / siang Info Tambahan : Hubungi pelanggan dulu sebelum ke lokasi. terima kasih "/>
    <n v="2026"/>
    <n v="8"/>
    <n v="4"/>
    <d v="2026-08-04T00:00:00"/>
    <n v="-0.54166666666424135"/>
    <x v="1"/>
    <x v="4"/>
  </r>
  <r>
    <n v="172"/>
    <n v="1002528001"/>
    <n v="3"/>
    <x v="0"/>
    <n v="5"/>
    <s v="MATARAM"/>
    <s v="INNER - NUSA TENGGARA"/>
    <s v="SWE"/>
    <s v="REG"/>
    <s v="AO"/>
    <s v="NEW SALES"/>
    <s v="1P INET"/>
    <s v="Completed (PS)"/>
    <s v="RBS-Regional 3"/>
    <d v="2026-08-15T11:07:57"/>
    <d v="2026-08-16T16:07:53"/>
    <n v="69366731"/>
    <m/>
    <n v="172605804155"/>
    <s v="UD JAYADI ZK"/>
    <s v="ODP-SWE-FAH/13 FAH/D04/13.01"/>
    <s v="WO061808871"/>
    <m/>
    <m/>
    <m/>
    <n v="116.24421592801799"/>
    <n v="-8.54146415486729"/>
    <s v="MD|MYDB-20260815265482|SC00001/MC00020|UD JAYADI ZK|085338630107"/>
    <s v="MYDIGIBIZPARTNER"/>
    <m/>
    <m/>
    <m/>
    <m/>
    <m/>
    <m/>
    <m/>
    <m/>
    <s v="Management Janji"/>
    <s v="2026-08-16 08:00:00 | Tanggal pemasangan: 16/08/2026 Jam pemasangan : pagi / siang Info Tambahan : Hubungi pelanggan dulu sebelum ke lokasi terima kasih."/>
    <s v="FCC"/>
    <s v="15-08-2026 11:09:59"/>
    <d v="2026-08-16T08:00:00"/>
    <m/>
    <s v="PS"/>
    <s v="SWE"/>
    <s v="OCA"/>
    <n v="20260816"/>
    <s v="Completed"/>
    <s v="HSI Bisnis Bundling OCA Interaction Lite PSB 70% Promo - 150 Mbps"/>
    <s v="INDIBIZ"/>
    <m/>
    <m/>
    <d v="2026-08-16T08:00:00"/>
    <s v="2026-08-16 08:00:00 | Tanggal pemasangan: 16/08/2026 Jam pemasangan : pagi / siang Info Tambahan : Hubungi pelanggan dulu sebelum ke lokasi terima kasih."/>
    <n v="2026"/>
    <n v="8"/>
    <n v="16"/>
    <d v="2026-08-16T00:00:00"/>
    <n v="-0.33333333333575865"/>
    <x v="1"/>
    <x v="14"/>
  </r>
  <r>
    <n v="173"/>
    <n v="1002521029"/>
    <n v="3"/>
    <x v="4"/>
    <n v="4"/>
    <s v="PEKALONGAN"/>
    <s v="SLAWI"/>
    <s v="SLW"/>
    <s v="REG"/>
    <s v="AO"/>
    <s v="NEW SALES"/>
    <s v="1P INET"/>
    <s v="Completed (PS)"/>
    <s v="RBS-Regional 3"/>
    <d v="2026-08-11T19:46:56"/>
    <d v="2026-08-12T14:47:45"/>
    <n v="69363767"/>
    <m/>
    <n v="142283119933"/>
    <s v="SPBU PENDAWA 44.52402"/>
    <s v="ODP-SLW-FT/076 FT/D01/076.01"/>
    <s v="WO061540592"/>
    <m/>
    <m/>
    <m/>
    <n v="109.1419109"/>
    <n v="-7.0134629000000004"/>
    <s v="MD|MYDB-20260811265024|DN00001/MN00347|SPBU PENDAWA 44.52402|085546458592"/>
    <s v="MYDIGIBIZPARTNER"/>
    <m/>
    <m/>
    <m/>
    <m/>
    <m/>
    <m/>
    <m/>
    <m/>
    <s v="Management Janji"/>
    <s v="2026-08-13 08:00:00 | Nama : BU WIDHI DIDIK LESTARI No Hp : 085546458592 No Alt :  Tgl Pemasangan : 12 Agustus 2026 Interval : PAGI  Note : Hubungi pelanggan terlebih dahulu"/>
    <s v="FCC"/>
    <d v="2026-11-08T19:54:58"/>
    <d v="2026-08-13T08:00:00"/>
    <m/>
    <s v="PS"/>
    <s v="SLW"/>
    <s v="NO ADDON"/>
    <n v="20260812"/>
    <s v="Completed"/>
    <s v="HSI Bisnis Promo HUT Telkom PSB 70% - 200 Mbps"/>
    <s v="INDIBIZ"/>
    <m/>
    <m/>
    <d v="2026-08-13T08:00:00"/>
    <s v="2026-08-13 08:00:00 | Nama : BU WIDHI DIDIK LESTARI No Hp : 085546458592 No Alt :  Tgl Pemasangan : 12 Agustus 2026 Interval : PAGI  Note : Hubungi pelanggan terlebih dahulu"/>
    <n v="2026"/>
    <n v="8"/>
    <n v="12"/>
    <d v="2026-08-12T00:00:00"/>
    <n v="-1.3333333333357587"/>
    <x v="1"/>
    <x v="4"/>
  </r>
  <r>
    <n v="174"/>
    <n v="1002505168"/>
    <n v="3"/>
    <x v="1"/>
    <n v="5"/>
    <s v="MADIUN"/>
    <s v="MADIUN"/>
    <s v="MNZ"/>
    <s v="REG"/>
    <s v="AO"/>
    <s v="NEW SALES"/>
    <s v="1P INET"/>
    <s v="Completed (PS)"/>
    <s v="RBS-Regional 3"/>
    <d v="2026-08-02T11:34:57"/>
    <d v="2026-08-03T21:09:24"/>
    <n v="69356992"/>
    <m/>
    <n v="152601214959"/>
    <s v="PT MITRA KONJAC INDONESIA"/>
    <s v="ODP-MNZ-FS/81 FS/D11/81.01"/>
    <s v="WO060704777"/>
    <m/>
    <m/>
    <m/>
    <n v="111.563308909535"/>
    <n v="-7.6420320540572897"/>
    <s v="MD|MYDB-20260801264139|DN00001/MN00285|PT MITRA KONJAC INDONESIA|082257936572"/>
    <s v="MYDIGIBIZPARTNER"/>
    <m/>
    <m/>
    <m/>
    <m/>
    <m/>
    <m/>
    <m/>
    <m/>
    <s v="Management Janji"/>
    <s v="2026-08-03 08:00:00 | M Janji : 3 agustus 2026 jam Pasang : pagi  Note : hubungi pelanggan jika ingin kelokasi"/>
    <s v="FCC"/>
    <d v="2026-02-08T11:39:49"/>
    <d v="2026-08-03T08:00:00"/>
    <m/>
    <s v="PS"/>
    <s v="MNZ"/>
    <s v="NO ADDON"/>
    <n v="20260803"/>
    <s v="Completed"/>
    <s v="HSI Bisnis Promo HUT Telkom PSB 70% - 100 Mbps"/>
    <s v="INDIBIZ"/>
    <m/>
    <m/>
    <d v="2026-08-03T08:00:00"/>
    <s v="2026-08-03 08:00:00 | M Janji : 3 agustus 2026 jam Pasang : pagi  Note : hubungi pelanggan jika ingin kelokasi"/>
    <n v="2026"/>
    <n v="8"/>
    <n v="3"/>
    <d v="2026-08-03T00:00:00"/>
    <n v="-0.33333333333575865"/>
    <x v="1"/>
    <x v="11"/>
  </r>
  <r>
    <n v="175"/>
    <n v="1002514362"/>
    <n v="3"/>
    <x v="4"/>
    <n v="4"/>
    <s v="PEKALONGAN"/>
    <s v="PEMALANG"/>
    <s v="PML"/>
    <s v="REG"/>
    <s v="AO"/>
    <s v="NEW SALES"/>
    <m/>
    <s v="Completed (PS)"/>
    <s v="RBS-Regional 3"/>
    <d v="2026-08-07T11:32:13"/>
    <d v="2026-08-07T13:11:23"/>
    <n v="69359666"/>
    <m/>
    <n v="142278112631"/>
    <s v="KUD MISOYO SARI"/>
    <s v="ODP-PML-FS/045"/>
    <s v="WO061151803"/>
    <m/>
    <m/>
    <m/>
    <n v="109.368588"/>
    <n v="-6.8635429999999999"/>
    <s v="|MN02086|MYIA-004026900870/POI/aris kusnandar /085225051702/kud.misoyo.sari@gmail.com"/>
    <s v="Account Manager"/>
    <m/>
    <m/>
    <m/>
    <m/>
    <m/>
    <m/>
    <m/>
    <m/>
    <s v="Management Janji"/>
    <s v="2026-08-07 08:00:00 | Nama Pic : bp aris kusnandar   No Hp Pic : 085225051702  No alt : -  Jam Pemasangan : pagi   Tanggal Pemasangan : 7 Agustus 2026"/>
    <s v="FCC"/>
    <d v="2026-07-08T11:40:14"/>
    <m/>
    <m/>
    <s v="PS"/>
    <s v="PML"/>
    <s v="NO ADDON"/>
    <n v="202608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07:00:00"/>
    <s v="2026-08-07 08:00:00 | Nama Pic : bp aris kusnandar   No Hp Pic : 085225051702  No alt : -  Jam Pemasangan : pagi   Tanggal Pemasangan : 7 Agustus 2026"/>
    <n v="2026"/>
    <n v="8"/>
    <n v="7"/>
    <d v="2026-08-07T00:00:00"/>
    <n v="-0.29166666666424135"/>
    <x v="1"/>
    <x v="4"/>
  </r>
  <r>
    <n v="176"/>
    <n v="1002534168"/>
    <n v="3"/>
    <x v="6"/>
    <n v="5"/>
    <s v="SIDOARJO"/>
    <s v="MOJOKERTO"/>
    <s v="PCT"/>
    <s v="REG"/>
    <s v="AO"/>
    <s v="NEW SALES"/>
    <m/>
    <s v="FCC - HD1A - INPROGRESS FOLLOW UP"/>
    <s v="RBS-Regional 3"/>
    <d v="2026-08-18T16:27:30"/>
    <d v="2026-08-18T17:48:20"/>
    <n v="69369374"/>
    <n v="3215216011"/>
    <n v="152324211479"/>
    <s v="WARKOP HITAM PUTIH"/>
    <s v="ODP-PCT-FC/14"/>
    <m/>
    <m/>
    <m/>
    <m/>
    <n v="112.53434489999999"/>
    <n v="-7.6285734999999999"/>
    <s v="|MN02271|/WARKOP HITAM PUTIH/HSI B2B (1:1) + PHONE (800 MENIT) 150MBPS 745RB PSB DISC 70%//qwertty.mjk00@gmail.com/MUHAMMAD BUDI SOLIK HUDIN/81328749012"/>
    <s v="Sales Force DBS"/>
    <m/>
    <m/>
    <m/>
    <m/>
    <m/>
    <m/>
    <m/>
    <m/>
    <m/>
    <m/>
    <m/>
    <s v="18-08-2026 16:39:51"/>
    <m/>
    <m/>
    <s v="FCC"/>
    <s v="PCT"/>
    <s v="NO ADDON"/>
    <m/>
    <s v="FOLLOW UP : Follow Up SOPHAN SOPYAN 40900827|MYDITA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m/>
    <m/>
    <m/>
    <m/>
    <m/>
    <e v="#NUM!"/>
    <e v="#NUM!"/>
    <x v="0"/>
    <x v="20"/>
  </r>
  <r>
    <n v="177"/>
    <n v="1002515094"/>
    <n v="3"/>
    <x v="7"/>
    <n v="4"/>
    <s v="SOLO"/>
    <s v="INNER - SOLO JATENG TIMUR"/>
    <s v="MSO"/>
    <s v="REG"/>
    <s v="AO"/>
    <s v="NEW SALES"/>
    <s v="1P INET"/>
    <s v="102 | FOLLOW UP COMPLETED"/>
    <s v="RBS-Regional 3"/>
    <d v="2026-08-07T15:34:56"/>
    <d v="2026-08-10T11:40:25"/>
    <n v="69360972"/>
    <m/>
    <n v="142566102461"/>
    <s v="Kantor Yuliani Collection"/>
    <s v="ODP-MSO-FA/020 FA/D02/020.01"/>
    <s v="WO061182877"/>
    <m/>
    <m/>
    <m/>
    <n v="110.83936594426601"/>
    <n v="-7.5354291509950704"/>
    <s v="MD|MYDB-20260807264655|DN00001/MN00396|Kantor Yuliani Collection|082323838212"/>
    <s v="MYDIGIBIZPARTNER"/>
    <m/>
    <m/>
    <m/>
    <m/>
    <m/>
    <m/>
    <m/>
    <m/>
    <s v="Management Janji"/>
    <s v="2026-08-08 15:00:00 | Tanggal pemasangan: 08/08/2026 Jam pemasangan : siang Info Tambahan : Hubungi pelanggan dulu sebelum ke lokasi terima kasih."/>
    <s v="FCC"/>
    <d v="2026-07-08T15:40:19"/>
    <d v="2026-08-08T15:00:00"/>
    <m/>
    <s v="REVOKE"/>
    <s v="MSO"/>
    <s v="NO ADDON"/>
    <m/>
    <s v="Follow Up Revoke Completed, New Order ID : SC1002517486"/>
    <s v="HSI Bisnis Promo HUT Telkom PSB 70% - 50 Mbps"/>
    <s v="INDIBIZ"/>
    <m/>
    <m/>
    <d v="2026-08-08T15:00:00"/>
    <s v="2026-08-08 15:00:00 | Tanggal pemasangan: 08/08/2026 Jam pemasangan : siang Info Tambahan : Hubungi pelanggan dulu sebelum ke lokasi terima kasih."/>
    <m/>
    <m/>
    <m/>
    <e v="#NUM!"/>
    <e v="#NUM!"/>
    <x v="0"/>
    <x v="4"/>
  </r>
  <r>
    <n v="178"/>
    <n v="1002507365"/>
    <n v="3"/>
    <x v="2"/>
    <n v="4"/>
    <s v="MAGELANG"/>
    <s v="WONOSOBO"/>
    <s v="WOS"/>
    <s v="REG"/>
    <s v="AO"/>
    <s v="NEW SALES"/>
    <m/>
    <s v="CANCEL COMPLETED"/>
    <s v="RBS-Regional 3"/>
    <d v="2026-08-04T10:25:02"/>
    <d v="2026-08-08T02:01:03"/>
    <n v="69358052"/>
    <m/>
    <n v="141373127379"/>
    <s v="THE LAKEBOX"/>
    <s v="ODP-WOS-FAP/025"/>
    <m/>
    <m/>
    <m/>
    <m/>
    <n v="109.926546269868"/>
    <n v="-7.2733608278994701"/>
    <s v="AMRBS ; 402717 ; AMEX ; WIRA ; TREG3 ; MAGELANG ; 1S HSI BISNIS PROMO 100 Mbps ; RINA 08902506301; Thelakebox.cabin@gmail.com"/>
    <s v="Amex"/>
    <m/>
    <m/>
    <m/>
    <m/>
    <m/>
    <m/>
    <m/>
    <m/>
    <m/>
    <m/>
    <m/>
    <d v="2026-04-08T10:40:00"/>
    <m/>
    <m/>
    <s v="REJECT_FCC"/>
    <s v="WOS"/>
    <s v="NO ADDON"/>
    <m/>
    <s v="Order dicancel oleh SYSTEM remark : CANCEL ORDER by System : pelanggan belum melakukan upload dokumen melebihi 3 hari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s v="Order dicancel oleh SYSTEM remark : CANCEL ORDER by System : pelanggan belum melakukan upload dokumen melebihi 3 hari"/>
    <m/>
    <m/>
    <m/>
    <m/>
    <m/>
    <e v="#NUM!"/>
    <e v="#NUM!"/>
    <x v="0"/>
    <x v="4"/>
  </r>
  <r>
    <n v="179"/>
    <n v="1002520464"/>
    <n v="3"/>
    <x v="4"/>
    <n v="4"/>
    <s v="SEMARANG"/>
    <s v="INNER - SEMARANG JATENG UTARA"/>
    <s v="MJP"/>
    <s v="REG"/>
    <s v="AO"/>
    <s v="NEW SALES"/>
    <s v="1P INET"/>
    <s v="Completed (PS)"/>
    <s v="RBS-Regional 3"/>
    <d v="2026-08-11T15:25:56"/>
    <d v="2026-08-12T14:41:43"/>
    <n v="69363543"/>
    <m/>
    <n v="142410346093"/>
    <s v="SPBU 44.501.04 GAYAMSARI SEMARANG"/>
    <s v="ODP-MJP-FAT/080 FAT/D05/080.01"/>
    <s v="WO061515108"/>
    <m/>
    <m/>
    <m/>
    <n v="110.44798"/>
    <n v="-7.0019150000000003"/>
    <s v="|MN02184|MYIA-077131370308/POI/AGUS ANDRIYANTO /082138038568/spbu4450104@gmail.com"/>
    <s v="MYIB_ASSISTANT"/>
    <m/>
    <m/>
    <m/>
    <m/>
    <m/>
    <m/>
    <m/>
    <m/>
    <s v="Management Janji"/>
    <s v="2026-08-12 15:00:00 | Tanggal pemasangan : 12 AGUSTUS 2026 Jam pemasangan : pagi/siang Info Tambahan : Hubungi pelanggan dulu sebelum ke lokasi terima kasih"/>
    <s v="FCC"/>
    <d v="2026-11-08T15:39:49"/>
    <d v="2026-08-12T15:00:00"/>
    <m/>
    <s v="PS"/>
    <s v="MJP"/>
    <s v="NO ADDON"/>
    <n v="20260812"/>
    <s v="Completed"/>
    <s v="HSI Bisnis Promo HUT Telkom PSB 70% - 100 Mbps"/>
    <s v="INDIBIZ"/>
    <m/>
    <m/>
    <d v="2026-08-12T15:00:00"/>
    <s v="2026-08-12 15:00:00 | Tanggal pemasangan : 12 AGUSTUS 2026 Jam pemasangan : pagi/siang Info Tambahan : Hubungi pelanggan dulu sebelum ke lokasi terima kasih"/>
    <n v="2026"/>
    <n v="8"/>
    <n v="12"/>
    <d v="2026-08-12T00:00:00"/>
    <n v="-0.625"/>
    <x v="1"/>
    <x v="4"/>
  </r>
  <r>
    <n v="180"/>
    <n v="1002509034"/>
    <n v="3"/>
    <x v="1"/>
    <n v="5"/>
    <s v="MADIUN"/>
    <s v="NGAWI"/>
    <s v="NWI"/>
    <s v="REG"/>
    <s v="AO"/>
    <s v="NEW SALES"/>
    <s v="1P INET"/>
    <s v="Completed (PS)"/>
    <s v="RBS-Regional 3"/>
    <d v="2026-08-04T15:53:57"/>
    <d v="2026-08-05T13:13:00"/>
    <n v="69358515"/>
    <m/>
    <n v="152605224371"/>
    <s v="SPBU 54.632.06"/>
    <s v="ODP-NWI-FH/22"/>
    <s v="WO060915653"/>
    <m/>
    <m/>
    <m/>
    <n v="111.413120568157"/>
    <n v="-7.4036355482587499"/>
    <s v="|MN00265|MYIA-095293950974/POI/ARIF PAMBUDI HARTA/085335047086/spbu5463206watualang@gmail.com"/>
    <s v="MYIB_ASSISTANT"/>
    <m/>
    <m/>
    <m/>
    <m/>
    <m/>
    <m/>
    <m/>
    <m/>
    <s v="Management Janji"/>
    <s v="2026-08-05 13:00:00 | Nama PIC : bapak Deni No HP : 085186656661 No Alternatif : - M Janji : 05/08/2026 Jam Pasang : Pagi NoteÃ‚Â :  Hubungi terlebih dahulu sebelum ke lokasi  "/>
    <s v="FCC"/>
    <d v="2026-04-08T15:55:14"/>
    <d v="2026-08-05T13:00:00"/>
    <m/>
    <s v="PS"/>
    <s v="NWI"/>
    <s v="NO ADDON"/>
    <n v="20260805"/>
    <s v="Completed"/>
    <s v="HSI Bisnis Promo HUT Telkom PSB 70% - 50 Mbps"/>
    <s v="INDIBIZ"/>
    <m/>
    <m/>
    <d v="2026-08-05T13:00:00"/>
    <s v="2026-08-05 13:00:00 | Nama PIC : bapak Deni No HP : 085186656661 No Alternatif : - M Janji : 05/08/2026 Jam Pasang : Pagi NoteÃ‚Â :  Hubungi terlebih dahulu sebelum ke lokasi  "/>
    <n v="2026"/>
    <n v="8"/>
    <n v="5"/>
    <d v="2026-08-05T00:00:00"/>
    <n v="-0.54166666666424135"/>
    <x v="1"/>
    <x v="11"/>
  </r>
  <r>
    <n v="181"/>
    <n v="1002514874"/>
    <n v="3"/>
    <x v="4"/>
    <n v="4"/>
    <s v="SEMARANG"/>
    <s v="INNER - SEMARANG JATENG UTARA"/>
    <s v="BMK"/>
    <s v="REG"/>
    <s v="AO"/>
    <s v="NEW SALES"/>
    <s v="1P INET"/>
    <s v="Completed (PS)"/>
    <s v="RBS-Regional 3"/>
    <d v="2026-08-07T14:37:57"/>
    <d v="2026-08-08T11:07:11"/>
    <n v="69360862"/>
    <m/>
    <n v="141423136621"/>
    <s v="Khaza House"/>
    <s v="ODP-BMK-FAA/010 FAA/D03/010.01"/>
    <s v="WO061173637"/>
    <m/>
    <m/>
    <m/>
    <n v="110.4470625"/>
    <n v="-7.0665624999999999"/>
    <s v="MD|MYID-4042608060006|RBIZindibiz|KHAZA HOUSE|081703393696"/>
    <s v="SOBIZ"/>
    <m/>
    <m/>
    <m/>
    <m/>
    <m/>
    <m/>
    <m/>
    <m/>
    <s v="Management Janji"/>
    <s v="2026-08-08 13:00:00 | Nama : BU NOVIGA WICAKSONO No Hp : 081703393696 No Alt :  Tgl Pemasangan : 08 Agustus 2026 Interval : PAGI  Note : Hubungi pelanggan terlebih dahulu"/>
    <s v="FCC"/>
    <d v="2026-07-08T14:40:02"/>
    <d v="2026-08-08T13:00:00"/>
    <m/>
    <s v="PS"/>
    <s v="BMK"/>
    <s v="NO ADDON"/>
    <n v="20260808"/>
    <s v="Completed"/>
    <s v="HSI Bisnis Khusus Winback 3.0 PSB 70% - 150 Mbps"/>
    <s v="INDIBIZ"/>
    <m/>
    <m/>
    <d v="2026-08-08T13:00:00"/>
    <s v="2026-08-08 13:00:00 | Nama : BU NOVIGA WICAKSONO No Hp : 081703393696 No Alt :  Tgl Pemasangan : 08 Agustus 2026 Interval : PAGI  Note : Hubungi pelanggan terlebih dahulu"/>
    <n v="2026"/>
    <n v="8"/>
    <n v="8"/>
    <d v="2026-08-08T00:00:00"/>
    <n v="-0.54166666666424135"/>
    <x v="1"/>
    <x v="4"/>
  </r>
  <r>
    <n v="182"/>
    <n v="1002517932"/>
    <n v="3"/>
    <x v="3"/>
    <n v="5"/>
    <s v="MADURA"/>
    <s v="PAMEKASAN"/>
    <s v="WRP"/>
    <s v="REG"/>
    <s v="AO"/>
    <s v="NEW SALES"/>
    <m/>
    <s v="102 | FOLLOW UP COMPLETED"/>
    <s v="RBS-Regional 3"/>
    <d v="2026-08-10T14:04:51"/>
    <d v="2026-08-14T08:31:14"/>
    <n v="69362518"/>
    <m/>
    <n v="152427205528"/>
    <s v="SPBU 5469306"/>
    <s v="ODP-WRP-FE/02"/>
    <s v="WO061414477"/>
    <m/>
    <m/>
    <m/>
    <n v="113.5471283"/>
    <n v="-7.0368554999999997"/>
    <s v="|MN00213|/UD. USAHA INDAH/082334605611/spbu5469306@gmail.com/HSI Bisnis Promo HUT Telkom (1:1) 75 Mbps (Rp 415.000) PSB Rp 150.000/JAUHARI WAHYUDI/-7.0368611, 113.5471389"/>
    <s v="Sales Force DBS"/>
    <m/>
    <m/>
    <m/>
    <m/>
    <m/>
    <m/>
    <m/>
    <m/>
    <s v="Management Janji"/>
    <s v="2026-08-11 13:00:00|telp : 082334605611 alt :  M Janji : (11/08/2026) jam Pasang :pagi / siang  Note : hubungi pelanggan jika ingin kelokasi|40000802|MYDITA"/>
    <s v="FCC"/>
    <d v="2026-10-08T14:09:59"/>
    <d v="2026-08-11T13:00:00"/>
    <s v="Kendala Lainnya"/>
    <s v="REVOKE"/>
    <s v="WRP"/>
    <s v="NO ADDON"/>
    <m/>
    <s v="Follow Up Revoke Completed, New Order ID : SC1002525456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13:00:00"/>
    <s v="2026-08-11 13:00:00|telp : 082334605611 alt :  M Janji : (11/08/2026) jam Pasang :pagi / siang  Note : hubungi pelanggan jika ingin kelokasi|40000802|MYDITA"/>
    <m/>
    <m/>
    <m/>
    <e v="#NUM!"/>
    <e v="#NUM!"/>
    <x v="0"/>
    <x v="6"/>
  </r>
  <r>
    <n v="183"/>
    <n v="1002517538"/>
    <n v="3"/>
    <x v="3"/>
    <n v="5"/>
    <s v="SBY UTARA"/>
    <s v="TANDES"/>
    <s v="BBE"/>
    <s v="REG"/>
    <s v="AO"/>
    <s v="NEW SALES"/>
    <s v="1P INET"/>
    <s v="Completed (PS)"/>
    <s v="RBS-Regional 3"/>
    <d v="2026-08-10T11:52:57"/>
    <d v="2026-08-12T15:39:02"/>
    <n v="69362342"/>
    <m/>
    <n v="152417233931"/>
    <s v="GUDANG HO YEN YEN"/>
    <s v="ODP-BBE-FBJ/05 FBJ/D01/05.01"/>
    <s v="WO061383094"/>
    <m/>
    <m/>
    <m/>
    <n v="112.647691480815"/>
    <n v="-7.3520095760905999"/>
    <s v="MD|MYDB-20260810264855|DN00001/MN02280|GUDANG HO YEN YEN|082228888875"/>
    <s v="MYDIGIBIZPARTNER"/>
    <m/>
    <m/>
    <m/>
    <m/>
    <m/>
    <m/>
    <m/>
    <m/>
    <s v="Management Janji"/>
    <s v="2026-08-12 08:00:00 | Jam pemasangan : 12.00 Info Tambahan : Hubungi pelanggan dulu sebelum ke lokasi terimakasih  "/>
    <s v="FCC"/>
    <d v="2026-10-08T11:54:41"/>
    <d v="2026-08-12T08:00:00"/>
    <m/>
    <s v="PS"/>
    <s v="BBE"/>
    <s v="NO ADDON"/>
    <n v="20260812"/>
    <s v="Completed"/>
    <s v="HSI Bisnis Promo HUT Telkom PSB 70% - 75 Mbps"/>
    <s v="INDIBIZ"/>
    <m/>
    <m/>
    <d v="2026-08-12T08:00:00"/>
    <s v="2026-08-12 08:00:00 | Jam pemasangan : 12.00 Info Tambahan : Hubungi pelanggan dulu sebelum ke lokasi terimakasih  "/>
    <n v="2026"/>
    <n v="8"/>
    <n v="12"/>
    <d v="2026-08-12T00:00:00"/>
    <n v="-0.33333333333575865"/>
    <x v="1"/>
    <x v="23"/>
  </r>
  <r>
    <n v="184"/>
    <n v="1002531323"/>
    <n v="3"/>
    <x v="6"/>
    <n v="5"/>
    <s v="SIDOARJO"/>
    <s v="MOJOKERTO"/>
    <s v="MIP"/>
    <s v="REG"/>
    <s v="AO"/>
    <s v="NEW SALES"/>
    <m/>
    <s v="Completed (PS)"/>
    <s v="RBS-Regional 3"/>
    <d v="2026-08-17T16:58:42"/>
    <d v="2026-08-18T15:54:00"/>
    <n v="69368309"/>
    <m/>
    <n v="152313206561"/>
    <s v="TOKO SULTAN ZAHRA"/>
    <s v="ODP-MIP-FA/42"/>
    <s v="WO061949672"/>
    <m/>
    <m/>
    <m/>
    <n v="112.4643732"/>
    <n v="-7.3771496000000001"/>
    <s v="|MN02783|/TOKO SULTAN ZAHRA/WINBACK HSI B2B + NETMONK (1:1) 200MBPS 946,1RB PSB DISC 70%//ahmadnasirrr09@gmail.com/SYAUQI ARDIANSYAH/082245136902"/>
    <s v="Sales Force DBS"/>
    <m/>
    <m/>
    <m/>
    <m/>
    <m/>
    <m/>
    <m/>
    <m/>
    <s v="Management Janji"/>
    <s v="2026-08-18 15:00:00|Nama : BP SYAUQI ARDIANSYAH  No Hp : 082245136902 No Alt :  Tgl Pemasangan : 18 Agustus 2026 Interval : PAGI  Note : Hubungi pelanggan terlebih dahulu|40971402|MYDITA"/>
    <s v="FCC"/>
    <s v="17-08-2026 17:10:14"/>
    <d v="2026-08-18T15:00:00"/>
    <m/>
    <s v="PS"/>
    <s v="MIP"/>
    <s v="NETMONK"/>
    <n v="2026081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8T15:00:00"/>
    <s v="2026-08-18 15:00:00|Nama : BP SYAUQI ARDIANSYAH  No Hp : 082245136902 No Alt :  Tgl Pemasangan : 18 Agustus 2026 Interval : PAGI  Note : Hubungi pelanggan terlebih dahulu|40971402|MYDITA"/>
    <n v="2026"/>
    <n v="8"/>
    <n v="18"/>
    <d v="2026-08-18T00:00:00"/>
    <n v="-0.625"/>
    <x v="1"/>
    <x v="20"/>
  </r>
  <r>
    <n v="185"/>
    <n v="1002531074"/>
    <n v="3"/>
    <x v="1"/>
    <n v="5"/>
    <s v="KEDIRI"/>
    <s v="NGANJUK"/>
    <s v="NJK"/>
    <s v="REG"/>
    <s v="AO"/>
    <s v="NEW SALES"/>
    <s v="1P INET"/>
    <s v="Completed (PS)"/>
    <s v="RBS-Regional 3"/>
    <d v="2026-08-17T14:59:56"/>
    <d v="2026-08-18T10:32:38"/>
    <n v="69368214"/>
    <m/>
    <n v="152611229912"/>
    <s v="WARUNG SARI KOPI"/>
    <s v="ODP-NJK-FN/64"/>
    <s v="WO061938579"/>
    <m/>
    <m/>
    <m/>
    <n v="111.85770719999999"/>
    <n v="-7.6319366999999998"/>
    <s v="|MC20191|MYIA-096187151803/POI/YUNITASARI/082323084244/khayraelshanum91@gmail.com"/>
    <s v="MYIB_ASSISTANT"/>
    <m/>
    <m/>
    <m/>
    <m/>
    <m/>
    <m/>
    <m/>
    <m/>
    <s v="Management Janji"/>
    <s v="2026-08-18 13:00:00 | Tanggal Pemasangan : 18 Agustus 2026 Jam Pemasangan : 08:00 13:00 Info Tambahan : Hubungi pelanggan dulu sebelum ke lokasi terimakasih"/>
    <s v="FCC"/>
    <s v="17-08-2026 15:10:37"/>
    <d v="2026-08-18T13:00:00"/>
    <m/>
    <s v="PS"/>
    <s v="NJK"/>
    <s v="NO ADDON"/>
    <n v="20260818"/>
    <s v="Completed"/>
    <s v="HSI Bisnis Promo HUT Telkom PSB 70% - 300 Mbps"/>
    <s v="INDIBIZ"/>
    <m/>
    <m/>
    <d v="2026-08-18T13:00:00"/>
    <s v="2026-08-18 13:00:00 | Tanggal Pemasangan : 18 Agustus 2026 Jam Pemasangan : 08:00 13:00 Info Tambahan : Hubungi pelanggan dulu sebelum ke lokasi terimakasih"/>
    <n v="2026"/>
    <n v="8"/>
    <n v="18"/>
    <d v="2026-08-18T00:00:00"/>
    <n v="-0.54166666666424135"/>
    <x v="1"/>
    <x v="3"/>
  </r>
  <r>
    <n v="186"/>
    <n v="1002528233"/>
    <n v="3"/>
    <x v="3"/>
    <n v="5"/>
    <s v="SBY SELATAN"/>
    <s v="MANYAR"/>
    <s v="MYR"/>
    <s v="REG"/>
    <s v="AO"/>
    <s v="NEW SALES"/>
    <s v="1P INET"/>
    <s v="Completed (PS)"/>
    <s v="RBS-Regional 3"/>
    <d v="2026-08-15T12:37:56"/>
    <d v="2026-08-18T14:59:22"/>
    <n v="69366821"/>
    <m/>
    <n v="152303246020"/>
    <s v="IVAN WIJAYA N PARTNERS"/>
    <s v="ODP-MYR-FWV/22"/>
    <s v="WO061818170"/>
    <m/>
    <m/>
    <m/>
    <n v="112.7758288"/>
    <n v="-7.2895991999999996"/>
    <s v="MD|MYDB-20260814265424|DN00001/MN00442|IVAN WIJAYA N PARTNERS|081234855260"/>
    <s v="MYDIGIBIZPARTNER"/>
    <m/>
    <m/>
    <m/>
    <m/>
    <m/>
    <m/>
    <m/>
    <m/>
    <s v="Management Janji"/>
    <s v="2026-08-18 13:00:00 | Nama PIC:  bu awandayuri No HP: 081234855260 Alt: Tanggal: 18/08/2026 Jam Pasang: Siang Note: Hubungi sebelum ke lokasi, terimakasih. "/>
    <s v="FCC"/>
    <s v="15-08-2026 12:39:54"/>
    <d v="2026-08-18T13:00:00"/>
    <m/>
    <s v="PS"/>
    <s v="MYR"/>
    <s v="NO ADDON"/>
    <n v="20260818"/>
    <s v="Completed"/>
    <s v="HSI Bisnis Promo HUT Telkom PSB 70% - 50 Mbps"/>
    <s v="INDIBIZ"/>
    <m/>
    <m/>
    <d v="2026-08-18T13:00:00"/>
    <s v="2026-08-18 13:00:00 | Nama PIC:  bu awandayuri No HP: 081234855260 Alt: Tanggal: 18/08/2026 Jam Pasang: Siang Note: Hubungi sebelum ke lokasi, terimakasih. "/>
    <n v="2026"/>
    <n v="8"/>
    <n v="18"/>
    <d v="2026-08-18T00:00:00"/>
    <n v="-0.54166666666424135"/>
    <x v="1"/>
    <x v="10"/>
  </r>
  <r>
    <n v="187"/>
    <n v="1002513761"/>
    <n v="3"/>
    <x v="0"/>
    <n v="5"/>
    <s v="KUPANG"/>
    <s v="ENDE"/>
    <s v="END"/>
    <s v="REG"/>
    <s v="AO"/>
    <s v="NEW SALES"/>
    <s v="1P INET"/>
    <s v="Completed (PS)"/>
    <s v="RBS-Regional 3"/>
    <d v="2026-08-07T09:02:56"/>
    <d v="2026-08-13T18:32:05"/>
    <n v="69360433"/>
    <m/>
    <n v="172506788969"/>
    <s v="PT.GADAI MAS NUSANTARA"/>
    <s v="ODP-END-FP/26 FP/D01/26.01"/>
    <s v="WO061134989"/>
    <m/>
    <m/>
    <m/>
    <n v="121.64419220000001"/>
    <n v="-8.8475865999999996"/>
    <s v="|MN01740|MYIA-023577104856/POI/MARSEL FERDINAN KASEH /082236338952/marsel.ferdinan@gadaimas.com"/>
    <s v="MYIB_ASSISTANT"/>
    <m/>
    <m/>
    <m/>
    <m/>
    <m/>
    <m/>
    <m/>
    <m/>
    <s v="Management Janji"/>
    <s v="2026-08-08 13:00:00 | Nama PIC : Bapak bapak Marsel  No HP : 082236338952 No Alternatif :  M Janji : 08/08/2026 Jam Pasang : Pagi NoteÃ‚Â :  Hubungi terlebih dahulu sebelum ke lokasi  "/>
    <s v="FCC"/>
    <d v="2026-07-08T09:10:56"/>
    <d v="2026-08-08T13:00:00"/>
    <m/>
    <s v="PS"/>
    <s v="END"/>
    <s v="NO ADDON"/>
    <n v="20260813"/>
    <s v="Completed"/>
    <s v="HSI Bisnis Basic Promo HUT Telkom PSB 70% - 50 Mbps"/>
    <s v="INDIBIZ"/>
    <m/>
    <m/>
    <d v="2026-08-08T13:00:00"/>
    <s v="2026-08-08 13:00:00 | Nama PIC : Bapak bapak Marsel  No HP : 082236338952 No Alternatif :  M Janji : 08/08/2026 Jam Pasang : Pagi NoteÃ‚Â :  Hubungi terlebih dahulu sebelum ke lokasi  "/>
    <n v="2026"/>
    <n v="8"/>
    <n v="13"/>
    <d v="2026-08-13T00:00:00"/>
    <n v="4.4583333333357587"/>
    <x v="2"/>
    <x v="21"/>
  </r>
  <r>
    <n v="188"/>
    <n v="1002514530"/>
    <n v="3"/>
    <x v="3"/>
    <n v="5"/>
    <s v="SBY UTARA"/>
    <s v="GRESIK"/>
    <s v="GSK"/>
    <s v="REG"/>
    <s v="AO"/>
    <s v="NEW SALES"/>
    <m/>
    <s v="Completed (PS)"/>
    <s v="RBS-Regional 3"/>
    <d v="2026-08-07T13:07:38"/>
    <d v="2026-08-11T16:27:13"/>
    <n v="69360746"/>
    <m/>
    <n v="152421262193"/>
    <s v="SERU ADVENTURE"/>
    <s v="ODP-GSK-FAQ/128"/>
    <s v="WO061444350"/>
    <m/>
    <m/>
    <m/>
    <n v="112.656127"/>
    <n v="-7.1484205999999997"/>
    <s v="|MN02318|/SERU ADVENTURE/MUHAMMAD DIAR QISTHI/081357552604/seruadventuregresik@gmail.com/HSI Bisnis Promo HUT Telkom (1:1) 50 Mbps (Rp 355.000) PSB Rp 150.000/"/>
    <s v="Sales Force DBS"/>
    <m/>
    <m/>
    <m/>
    <m/>
    <m/>
    <m/>
    <m/>
    <m/>
    <s v="Management Janji"/>
    <s v="2026-08-11 15:00:00|Nama PIC:  BP MUH DIAR  No HP: 082133074591 Alt: Tanggal: 11/8/2026 Jam Pasang: Sore Note: Hubungi sebelum ke lokasi, terimakasih.|40010577|MYDITA"/>
    <s v="FCC"/>
    <d v="2026-07-08T13:10:14"/>
    <d v="2026-08-11T15:00:00"/>
    <m/>
    <s v="PS"/>
    <s v="GSK"/>
    <s v="NO ADDON"/>
    <n v="2026081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15:00:00"/>
    <s v="2026-08-11 15:00:00|Nama PIC:  BP MUH DIAR  No HP: 082133074591 Alt: Tanggal: 11/8/2026 Jam Pasang: Sore Note: Hubungi sebelum ke lokasi, terimakasih.|40010577|MYDITA"/>
    <n v="2026"/>
    <n v="8"/>
    <n v="11"/>
    <d v="2026-08-11T00:00:00"/>
    <n v="-0.625"/>
    <x v="1"/>
    <x v="8"/>
  </r>
  <r>
    <n v="189"/>
    <n v="1002524149"/>
    <n v="3"/>
    <x v="1"/>
    <n v="5"/>
    <s v="MALANG"/>
    <s v="KEPANJEN"/>
    <s v="KLJ"/>
    <s v="REG"/>
    <s v="AO"/>
    <s v="NEW SALES"/>
    <m/>
    <s v="Completed (PS)"/>
    <s v="RBS-Regional 3"/>
    <d v="2026-08-13T12:56:36"/>
    <d v="2026-08-13T14:34:44"/>
    <n v="69360378"/>
    <m/>
    <n v="152703903090"/>
    <s v="SDN DINOYO 4 MALANG"/>
    <s v="ODP-KLJ-FAQ/02"/>
    <s v="WO061664204"/>
    <m/>
    <m/>
    <m/>
    <n v="112.6099492"/>
    <n v="-7.9411031999999997"/>
    <s v="|MN01864|MYIA-033890157208/POI/RAHMA TASYA AMALIA S/087796646626/sdnegeridinoyo.4@gmail.com"/>
    <s v="MYDIGIBIZPARTNER"/>
    <m/>
    <m/>
    <m/>
    <m/>
    <m/>
    <m/>
    <m/>
    <m/>
    <s v="Management Janji"/>
    <s v="2026-08-08 08:00:00 | Nama Pic : BP ANDI  No Hp Pic : 087796646626  Jam Pemasangan : 08:00 - 12.00  Tanggal Pemasangan : SABTU 08 AGUSTUS 2026  Info Tambahan : Hubungi pelanggan sebelum datang ke lokasi, terima kasih."/>
    <s v="FCC"/>
    <s v="13-08-2026 13:10:22"/>
    <m/>
    <m/>
    <s v="PS"/>
    <s v="KLJ"/>
    <s v="NO ADDON"/>
    <n v="2026081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3T07:00:00"/>
    <s v="2026-08-08 08:00:00 | Nama Pic : BP ANDI  No Hp Pic : 087796646626  Jam Pemasangan : 08:00 - 12.00  Tanggal Pemasangan : SABTU 08 AGUSTUS 2026  Info Tambahan : Hubungi pelanggan sebelum datang ke lokasi, terima kasih."/>
    <n v="2026"/>
    <n v="8"/>
    <n v="13"/>
    <d v="2026-08-13T00:00:00"/>
    <n v="-0.29166666666424135"/>
    <x v="1"/>
    <x v="24"/>
  </r>
  <r>
    <n v="190"/>
    <n v="1002512633"/>
    <n v="3"/>
    <x v="2"/>
    <n v="4"/>
    <s v="YOGYAKARTA"/>
    <s v="BANTUL"/>
    <s v="BTL"/>
    <s v="REG"/>
    <s v="AO"/>
    <s v="NEW SALES"/>
    <s v="1P INET"/>
    <s v="Completed (PS)"/>
    <s v="RBS-Regional 3"/>
    <d v="2026-08-06T14:16:56"/>
    <d v="2026-08-07T15:45:04"/>
    <n v="69360033"/>
    <m/>
    <n v="146129128498"/>
    <s v="KOST MBAH PRAPTO"/>
    <s v="ODP-BTL-FBD/073 FBD/D01/073.01"/>
    <s v="WO061083399"/>
    <m/>
    <m/>
    <m/>
    <n v="110.354727"/>
    <n v="-7.8541939999999997"/>
    <s v="|MC80066|MYIA-001225822506/POI/SUMIRAH/089507899056/sumirah.xiaomi17@gmail.com"/>
    <s v="MYIB_ASSISTANT"/>
    <m/>
    <m/>
    <m/>
    <m/>
    <m/>
    <m/>
    <m/>
    <m/>
    <s v="Management Janji"/>
    <s v="2026-08-07 15:00:00 | Waktu pemasnagan : 07 agustus 2026 Jam pemasangan : 08.00 - 12.00 Mohon hubungi pelanggan sebelum ke lokasi  Terima kasih"/>
    <s v="FCC"/>
    <d v="2026-06-08T14:26:03"/>
    <d v="2026-08-07T15:00:00"/>
    <m/>
    <s v="PS"/>
    <s v="BTL"/>
    <s v="NO ADDON"/>
    <n v="20260807"/>
    <s v="Completed"/>
    <s v="HSI Bisnis Promo HUT Telkom PSB 70% - 50 Mbps"/>
    <s v="INDIBIZ"/>
    <m/>
    <m/>
    <d v="2026-08-07T15:00:00"/>
    <s v="2026-08-07 15:00:00 | Waktu pemasnagan : 07 agustus 2026 Jam pemasangan : 08.00 - 12.00 Mohon hubungi pelanggan sebelum ke lokasi  Terima kasih"/>
    <n v="2026"/>
    <n v="8"/>
    <n v="7"/>
    <d v="2026-08-07T00:00:00"/>
    <n v="-0.625"/>
    <x v="1"/>
    <x v="4"/>
  </r>
  <r>
    <n v="191"/>
    <n v="1002519708"/>
    <n v="3"/>
    <x v="4"/>
    <n v="4"/>
    <s v="SEMARANG"/>
    <s v="UNGARAN"/>
    <s v="ABR"/>
    <s v="REG"/>
    <s v="AO"/>
    <s v="NEW SALES"/>
    <s v="1P INET"/>
    <s v="Completed (PS)"/>
    <s v="RBS-Regional 3"/>
    <d v="2026-08-11T12:16:56"/>
    <d v="2026-08-12T13:49:15"/>
    <n v="69363233"/>
    <m/>
    <n v="141459107803"/>
    <s v="KOST PUTRI BOUGENVILE"/>
    <s v="ODP-ABR-FC/037 FC/D04/037.01"/>
    <s v="WO061487186"/>
    <m/>
    <m/>
    <m/>
    <n v="110.3839881"/>
    <n v="-7.2651216999999999"/>
    <s v="|MN00238|MYIA-042595451728/POI/INAS ABILKHOIR/085865300873/inasak09@gmail.com"/>
    <s v="MYIB_ASSISTANT"/>
    <m/>
    <m/>
    <m/>
    <m/>
    <m/>
    <m/>
    <m/>
    <m/>
    <s v="Management Janji"/>
    <s v="2026-08-12 13:00:00 | M Janji : (12/08/2026) jam Pasang : 09:00 Note : hubungi pelanggan jika ingin kelokasi "/>
    <s v="FCC"/>
    <d v="2026-11-08T12:25:22"/>
    <d v="2026-08-12T13:00:00"/>
    <m/>
    <s v="PS"/>
    <s v="ABR"/>
    <s v="NO ADDON"/>
    <n v="20260812"/>
    <s v="Completed"/>
    <s v="HSI Bisnis Promo HUT Telkom PSB 70% - 50 Mbps"/>
    <s v="INDIBIZ"/>
    <m/>
    <m/>
    <d v="2026-08-12T13:00:00"/>
    <s v="2026-08-12 13:00:00 | M Janji : (12/08/2026) jam Pasang : 09:00 Note : hubungi pelanggan jika ingin kelokasi "/>
    <n v="2026"/>
    <n v="8"/>
    <n v="12"/>
    <d v="2026-08-12T00:00:00"/>
    <n v="-0.54166666666424135"/>
    <x v="1"/>
    <x v="4"/>
  </r>
  <r>
    <n v="192"/>
    <n v="1002526808"/>
    <n v="3"/>
    <x v="6"/>
    <n v="5"/>
    <s v="PASURUAN"/>
    <s v="PROBOLINGGO"/>
    <s v="GND"/>
    <s v="REG"/>
    <s v="AO"/>
    <s v="NEW SALES"/>
    <m/>
    <s v="CANCEL COMPLETED"/>
    <s v="RBS-Regional 3"/>
    <d v="2026-08-14T15:09:08"/>
    <d v="2026-08-15T13:01:30"/>
    <n v="69366201"/>
    <m/>
    <n v="152510206417"/>
    <s v="ALEX JUJUR"/>
    <s v="ODP-GND-FE/53"/>
    <m/>
    <m/>
    <m/>
    <m/>
    <n v="113.332414"/>
    <n v="-7.8667213"/>
    <s v="|MN00836|/ALEX JUJUR/WINBACK HSI B2B + NETMONK (1:1) 200MBPS 946,1RB PSB DISC 70%//bambangtriatmojo408@gmail.com/BANG BANG/82330300641"/>
    <s v="Sales Force DBS"/>
    <m/>
    <m/>
    <m/>
    <m/>
    <m/>
    <m/>
    <m/>
    <m/>
    <m/>
    <m/>
    <m/>
    <s v="14-08-2026 15:10:48"/>
    <m/>
    <m/>
    <s v="REJECT_FCC"/>
    <s v="GND"/>
    <s v="NETMONK"/>
    <m/>
    <s v="DECLINE : Decline - Batal Order Ghina Swanti Ariesa 40941148|MYDITA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s v="DECLINE : Decline - Batal Order Ghina Swanti Ariesa 40941148|MYDITA"/>
    <m/>
    <m/>
    <m/>
    <m/>
    <m/>
    <e v="#NUM!"/>
    <e v="#NUM!"/>
    <x v="0"/>
    <x v="27"/>
  </r>
  <r>
    <n v="193"/>
    <n v="1002524937"/>
    <n v="3"/>
    <x v="6"/>
    <n v="5"/>
    <s v="PASURUAN"/>
    <s v="PROBOLINGGO"/>
    <s v="GND"/>
    <s v="REG"/>
    <s v="AO"/>
    <s v="NEW SALES"/>
    <m/>
    <s v="Completed (PS)"/>
    <s v="RBS-Regional 3"/>
    <d v="2026-08-13T16:28:06"/>
    <d v="2026-08-15T19:11:48"/>
    <n v="69365424"/>
    <m/>
    <n v="152510205955"/>
    <s v="PT WALI SONGO ( SPBU 5467221 BENTAR)"/>
    <s v="ODP-GND-FC/04"/>
    <s v="WO061698001"/>
    <m/>
    <m/>
    <m/>
    <n v="113.2826716"/>
    <n v="-7.7903121999999998"/>
    <s v="|MN01068|/PT WALI SONGO ( SPBU 5467221 BENTAR)/WINBACK 2.0 HSI B2B (1:2) 50MBPS 320RB PSB DISC 70%//walisongo_pt@ymail.com/SYAMSUDDIN/85347646825"/>
    <s v="Sales Force DBS"/>
    <m/>
    <m/>
    <m/>
    <m/>
    <m/>
    <m/>
    <m/>
    <m/>
    <s v="Management Janji"/>
    <s v="2026-08-14 15:00:00|M Janji : (14/08/2026) jam Pasang :pagi / siang  Note : hubungi pelanggan jika ingin kelokasi|40981182|MYDITA"/>
    <s v="FCC"/>
    <s v="13-08-2026 16:39:58"/>
    <d v="2026-08-14T15:00:00"/>
    <s v="Kendala Pelanggan"/>
    <s v="PS"/>
    <s v="GND"/>
    <s v="NO ADDON"/>
    <n v="20260815"/>
    <s v="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14T15:00:00"/>
    <s v="2026-08-14 15:00:00|M Janji : (14/08/2026) jam Pasang :pagi / siang  Note : hubungi pelanggan jika ingin kelokasi|40981182|MYDITA"/>
    <n v="2026"/>
    <n v="8"/>
    <n v="15"/>
    <d v="2026-08-15T00:00:00"/>
    <n v="0.375"/>
    <x v="1"/>
    <x v="27"/>
  </r>
  <r>
    <n v="194"/>
    <n v="1002510943"/>
    <n v="3"/>
    <x v="1"/>
    <n v="5"/>
    <s v="MADIUN"/>
    <s v="PONOROGO"/>
    <s v="SMO"/>
    <s v="REG"/>
    <s v="AO"/>
    <s v="NEW SALES"/>
    <m/>
    <s v="Completed (PS)"/>
    <s v="RBS-Regional 3"/>
    <d v="2026-08-05T15:03:52"/>
    <d v="2026-08-06T14:57:00"/>
    <n v="69359349"/>
    <m/>
    <n v="152614209682"/>
    <s v="SPBU 54.634.20"/>
    <s v="ODP-SMO-FB/29"/>
    <s v="WO061046085"/>
    <m/>
    <m/>
    <m/>
    <n v="111.3932314"/>
    <n v="-7.8364368999999998"/>
    <s v="|MC20162|/HERI KISWANTO/085735256930/spbu5463420_bangunrejoponorogo@yahoo.co.id"/>
    <s v="Sales Force DBS"/>
    <m/>
    <m/>
    <m/>
    <m/>
    <m/>
    <m/>
    <m/>
    <m/>
    <s v="Management Janji"/>
    <s v="2026-08-07 08:00:00|Nama Pic : bp HERI KISWANTO No Hp Pic : 085735256930 No alt : - Jam Pemasangan : pagi  Tanggal Pemasangan : 7 Agustus 2026|40981182|MYDITA"/>
    <s v="FCC"/>
    <d v="2026-05-08T15:10:31"/>
    <d v="2026-08-07T08:00:00"/>
    <m/>
    <s v="PS"/>
    <s v="SMO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08:00:00"/>
    <s v="2026-08-07 08:00:00|Nama Pic : bp HERI KISWANTO No Hp Pic : 085735256930 No alt : - Jam Pemasangan : pagi  Tanggal Pemasangan : 7 Agustus 2026|40981182|MYDITA"/>
    <n v="2026"/>
    <n v="8"/>
    <n v="6"/>
    <d v="2026-08-06T00:00:00"/>
    <n v="-1.3333333333357587"/>
    <x v="1"/>
    <x v="25"/>
  </r>
  <r>
    <n v="195"/>
    <n v="1002519284"/>
    <n v="3"/>
    <x v="4"/>
    <n v="4"/>
    <s v="PEKALONGAN"/>
    <s v="BREBES"/>
    <s v="KTM"/>
    <s v="REG"/>
    <s v="AO"/>
    <s v="NEW SALES"/>
    <s v="1P INET"/>
    <s v="Completed (PS)"/>
    <s v="RBS-Regional 3"/>
    <d v="2026-08-11T10:31:56"/>
    <d v="2026-08-12T12:52:54"/>
    <n v="69363058"/>
    <m/>
    <n v="142214106577"/>
    <s v="SPBU PEJAGAN 4452221"/>
    <s v="ODP-KTM-FAB/062 FAB/D05/062.01"/>
    <s v="WO061473722"/>
    <m/>
    <m/>
    <m/>
    <n v="108.88747215270899"/>
    <n v="-6.8982040826843196"/>
    <s v="MD|MYDB-20260810264879|DN00001/MN00377|SPBU PEJAGAN 4452221|081326310469"/>
    <s v="MYDIGIBIZPARTNER"/>
    <m/>
    <m/>
    <m/>
    <m/>
    <m/>
    <m/>
    <m/>
    <m/>
    <s v="Management Janji"/>
    <s v="2026-08-12 08:00:00 | M Janji : (12/08/2026) jam Pasang : 09:00 Note : hubungi pelanggan jika ingin kelokasi"/>
    <s v="FCC"/>
    <d v="2026-11-08T10:39:50"/>
    <d v="2026-08-12T08:00:00"/>
    <m/>
    <s v="PS"/>
    <s v="KTM"/>
    <s v="NO ADDON"/>
    <n v="20260812"/>
    <s v="Completed"/>
    <s v="HSI Bisnis Promo HUT Telkom PSB 70% - 100 Mbps"/>
    <s v="INDIBIZ"/>
    <m/>
    <m/>
    <d v="2026-08-12T08:00:00"/>
    <s v="2026-08-12 08:00:00 | M Janji : (12/08/2026) jam Pasang : 09:00 Note : hubungi pelanggan jika ingin kelokasi"/>
    <n v="2026"/>
    <n v="8"/>
    <n v="12"/>
    <d v="2026-08-12T00:00:00"/>
    <n v="-0.33333333333575865"/>
    <x v="1"/>
    <x v="4"/>
  </r>
  <r>
    <n v="196"/>
    <n v="1002512091"/>
    <n v="3"/>
    <x v="4"/>
    <n v="4"/>
    <s v="SEMARANG"/>
    <s v="UNGARAN"/>
    <s v="BWE"/>
    <s v="REG"/>
    <s v="AO"/>
    <s v="NEW SALES"/>
    <m/>
    <s v="Completed (PS)"/>
    <s v="RBS-Regional 3"/>
    <d v="2026-08-06T11:37:09"/>
    <d v="2026-08-06T14:17:14"/>
    <n v="69357852"/>
    <m/>
    <n v="141459108157"/>
    <s v="Kos Gareng"/>
    <s v="ODP-BWE-FD/015"/>
    <s v="WO061061982"/>
    <m/>
    <m/>
    <m/>
    <n v="110.44181645450701"/>
    <n v="-7.1782461236641497"/>
    <s v="MD|MYDB-20260803264287|DC50007/MC50033|Kos Gareng|0895366788883"/>
    <s v="MYDIGIBIZPARTNER"/>
    <m/>
    <m/>
    <m/>
    <m/>
    <m/>
    <m/>
    <m/>
    <m/>
    <s v="Management Janji"/>
    <s v="2026-08-05 08:00:00 | M Janji : 05/08/2026  Jam Pasang : 08.00  NoteÃ‚Â :  hubungi terlebih dahulu sebelum ke lokasi, terima kasih."/>
    <s v="FCC"/>
    <d v="2026-06-08T11:39:52"/>
    <m/>
    <m/>
    <s v="PS"/>
    <s v="BWE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7:00:00"/>
    <s v="2026-08-05 08:00:00 | M Janji : 05/08/2026  Jam Pasang : 08.00  NoteÃ‚Â :  hubungi terlebih dahulu sebelum ke lokasi, terima kasih."/>
    <n v="2026"/>
    <n v="8"/>
    <n v="6"/>
    <d v="2026-08-06T00:00:00"/>
    <n v="-0.29166666666424135"/>
    <x v="1"/>
    <x v="4"/>
  </r>
  <r>
    <n v="197"/>
    <n v="1002506535"/>
    <n v="3"/>
    <x v="7"/>
    <n v="4"/>
    <s v="SOLO"/>
    <s v="INNER - SOLO JATENG TIMUR"/>
    <s v="GLD"/>
    <s v="REG"/>
    <s v="AO"/>
    <s v="NEW SALES"/>
    <m/>
    <s v="Completed (PS)"/>
    <s v="RBS-Regional 3"/>
    <d v="2026-08-03T16:43:30"/>
    <d v="2026-08-03T21:08:55"/>
    <n v="69348919"/>
    <m/>
    <n v="146514602583"/>
    <s v="Blue Bake Houf Kitchen"/>
    <s v="ODP-GLD-FBC/059"/>
    <s v="WO060824630"/>
    <m/>
    <m/>
    <m/>
    <n v="110.821685781062"/>
    <n v="-7.5711869123187503"/>
    <s v="|MN01857|MYIA-065283729498/POI/Erry Bima Nugroho/085232027079/bbhkitchen5758@gmail.com"/>
    <s v="Amex"/>
    <m/>
    <m/>
    <m/>
    <m/>
    <m/>
    <m/>
    <m/>
    <m/>
    <s v="Management Janji"/>
    <s v="2026-07-22 15:00:00 | Jam pemasangan : 12.00  Info Tambahan : Hubungi pelanggan dulu sebelum ke lokasi  terimakasih   "/>
    <s v="FCC"/>
    <d v="2026-03-08T16:54:53"/>
    <m/>
    <m/>
    <s v="PS"/>
    <s v="GLD"/>
    <s v="NO ADDON"/>
    <n v="202608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7-22 15:00:00 | Jam pemasangan : 12.00  Info Tambahan : Hubungi pelanggan dulu sebelum ke lokasi  terimakasih   "/>
    <n v="2026"/>
    <n v="8"/>
    <n v="3"/>
    <d v="2026-08-03T00:00:00"/>
    <n v="-0.29166666666424135"/>
    <x v="1"/>
    <x v="4"/>
  </r>
  <r>
    <n v="198"/>
    <n v="1002520485"/>
    <n v="3"/>
    <x v="1"/>
    <n v="5"/>
    <s v="MALANG"/>
    <s v="BATU"/>
    <s v="SGS"/>
    <s v="REG"/>
    <s v="AO"/>
    <s v="NEW SALES"/>
    <s v="1P INET"/>
    <s v="Completed (PS)"/>
    <s v="RBS-Regional 3"/>
    <d v="2026-08-11T15:28:56"/>
    <d v="2026-08-12T17:19:56"/>
    <n v="69363548"/>
    <m/>
    <n v="152721299877"/>
    <s v="SMK PGRI SINGOSARI"/>
    <s v="ODP-SGS-FK/28 FK/D06/28.01"/>
    <s v="WO061515501"/>
    <m/>
    <m/>
    <m/>
    <n v="112.6605984"/>
    <n v="-7.9020341999999903"/>
    <s v="|MN01864|MYIA-015512521257/POI/HABID HAZBULLAH/083117191304/smkpgri_sgs_mlg@yahoo.co.id"/>
    <s v="MYIB_ASSISTANT"/>
    <m/>
    <m/>
    <m/>
    <m/>
    <m/>
    <m/>
    <m/>
    <m/>
    <s v="Management Janji"/>
    <s v="2026-08-12 13:00:00 | Tanggal pemasangan : 12 AGUSTUS 2026 Jam pemasangan : pagi/siang Info Tambahan : Hubungi pelanggan dulu sebelum ke lokasi terima kasih"/>
    <s v="FCC"/>
    <d v="2026-11-08T15:39:49"/>
    <d v="2026-08-12T13:00:00"/>
    <m/>
    <s v="PS"/>
    <s v="SGS"/>
    <s v="NO ADDON"/>
    <n v="20260812"/>
    <s v="Completed"/>
    <s v="HSI Bisnis Promo HUT Telkom PSB 70% - 300 Mbps"/>
    <s v="INDIBIZ"/>
    <m/>
    <m/>
    <d v="2026-08-12T13:00:00"/>
    <s v="2026-08-12 13:00:00 | Tanggal pemasangan : 12 AGUSTUS 2026 Jam pemasangan : pagi/siang Info Tambahan : Hubungi pelanggan dulu sebelum ke lokasi terima kasih"/>
    <n v="2026"/>
    <n v="8"/>
    <n v="12"/>
    <d v="2026-08-12T00:00:00"/>
    <n v="-0.54166666666424135"/>
    <x v="1"/>
    <x v="15"/>
  </r>
  <r>
    <n v="199"/>
    <n v="1002512296"/>
    <n v="3"/>
    <x v="2"/>
    <n v="4"/>
    <s v="MAGELANG"/>
    <s v="MAGELANG"/>
    <s v="MGE"/>
    <s v="REG"/>
    <s v="AO"/>
    <s v="NEW SALES"/>
    <s v="1P INET"/>
    <s v="Completed (PS)"/>
    <s v="RBS-Regional 3"/>
    <d v="2026-08-06T12:55:57"/>
    <d v="2026-08-07T12:42:37"/>
    <n v="69359937"/>
    <m/>
    <n v="146137149679"/>
    <s v="Aeny Beauty Store"/>
    <s v="ODP-MGE-FBB/056"/>
    <s v="WO061069947"/>
    <m/>
    <m/>
    <m/>
    <n v="110.282373327768"/>
    <n v="-7.4283620736425"/>
    <s v="|MN02816|MYIA-080509119971/POI/Nur Aeny Rahmawati/085601427875/nuraenyrahmawati@gmail.com"/>
    <s v="MYIB_ASSISTANT"/>
    <m/>
    <m/>
    <m/>
    <m/>
    <m/>
    <m/>
    <m/>
    <m/>
    <s v="Management Janji"/>
    <s v="2026-08-13 08:00:00 | Nama PIC : bapak fadlan No HP : 085601427875 Alt :  M Janji : (JUMAT/7/AGUSTUS/2026) jam Pasang : 09:00 Note : hubungi pelanggan jika ingin kelokasi"/>
    <s v="FCC"/>
    <d v="2026-06-08T13:10:52"/>
    <d v="2026-08-13T08:00:00"/>
    <m/>
    <s v="PS"/>
    <s v="MGE"/>
    <s v="NO ADDON"/>
    <n v="20260807"/>
    <s v="Completed"/>
    <s v="HSI Bisnis Basic Promo HUT Telkom PSB 70% - 75 Mbps"/>
    <s v="INDIBIZ"/>
    <m/>
    <m/>
    <d v="2026-08-13T08:00:00"/>
    <s v="2026-08-13 08:00:00 | Nama PIC : bapak fadlan No HP : 085601427875 Alt :  M Janji : (JUMAT/7/AGUSTUS/2026) jam Pasang : 09:00 Note : hubungi pelanggan jika ingin kelokasi"/>
    <n v="2026"/>
    <n v="8"/>
    <n v="7"/>
    <d v="2026-08-07T00:00:00"/>
    <n v="-6.3333333333357587"/>
    <x v="1"/>
    <x v="4"/>
  </r>
  <r>
    <n v="200"/>
    <n v="1002529230"/>
    <n v="3"/>
    <x v="6"/>
    <n v="5"/>
    <s v="SIDOARJO"/>
    <s v="PASURUAN"/>
    <s v="BEJ"/>
    <s v="REG"/>
    <s v="AO"/>
    <s v="NEW SALES"/>
    <s v="1P INET"/>
    <s v="OSS - FALLOUT"/>
    <s v="RBS-Regional 3"/>
    <d v="2026-08-16T08:35:56"/>
    <d v="2026-08-17T18:30:58"/>
    <n v="69367286"/>
    <m/>
    <n v="152742207277"/>
    <s v="TOKO ORANGE"/>
    <s v="ODP-BEJ-FD/44"/>
    <s v="WO061857765"/>
    <m/>
    <m/>
    <m/>
    <n v="112.758414"/>
    <n v="-7.5700253999999996"/>
    <s v="|MC30275|MYIA-010872295084/POI/FAKTUR ROCHMAN/085280900626/stbded51@gmail.com"/>
    <s v="MYIB_ASSISTANT"/>
    <m/>
    <m/>
    <m/>
    <m/>
    <m/>
    <m/>
    <m/>
    <m/>
    <s v="Management Janji"/>
    <s v="2026-08-17 08:00:00 | Waktu pemasangan : 17 agustus 2026 Jam pemasangan : 08.00 - 12.00 Info Tambahan : Hubungi pelanggan dulu sebelum ke lokasi terimakasih  "/>
    <s v="FCC"/>
    <s v="16-08-2026 08:40:01"/>
    <d v="2026-08-17T08:00:00"/>
    <s v="Kendala Pelanggan"/>
    <s v="FO_WFM"/>
    <s v="BEJ"/>
    <s v="NO ADDON"/>
    <m/>
    <s v="Provisioning Failed|WFM|INF009059424|Hold Witel"/>
    <s v="HSI Bisnis Promo HUT Telkom PSB 70% - 150 Mbps"/>
    <s v="INDIBIZ"/>
    <m/>
    <m/>
    <d v="2026-08-17T08:00:00"/>
    <s v="2026-08-17 08:00:00 | Waktu pemasangan : 17 agustus 2026 Jam pemasangan : 08.00 - 12.00 Info Tambahan : Hubungi pelanggan dulu sebelum ke lokasi terimakasih  "/>
    <m/>
    <m/>
    <m/>
    <e v="#NUM!"/>
    <e v="#NUM!"/>
    <x v="0"/>
    <x v="12"/>
  </r>
  <r>
    <n v="201"/>
    <n v="1002532874"/>
    <n v="3"/>
    <x v="0"/>
    <n v="5"/>
    <s v="MATARAM"/>
    <s v="INNER - NUSA TENGGARA"/>
    <s v="MTR"/>
    <s v="REG"/>
    <s v="AO"/>
    <s v="NEW SALES"/>
    <s v="1P INET"/>
    <s v="MIE - SEND SURVEY"/>
    <s v="RBS-Regional 3"/>
    <d v="2026-08-18T11:49:56"/>
    <d v="2026-08-18T11:52:21"/>
    <n v="69368866"/>
    <m/>
    <n v="172601797072"/>
    <s v="TOKO GANI"/>
    <s v="ODP-MTR-FCB/65 FCB/D08/65.01"/>
    <s v="WO061995241"/>
    <m/>
    <m/>
    <m/>
    <n v="116.074742227792"/>
    <n v="-8.5743966653088393"/>
    <s v="MD|MYDB-20260818265958|SC00001/MC00069|TOKO GANI|085604155147"/>
    <s v="MYDIGIBIZPARTNER"/>
    <m/>
    <m/>
    <m/>
    <m/>
    <m/>
    <m/>
    <m/>
    <m/>
    <s v="Management Janji"/>
    <s v="2026-08-20 15:00:00 | Nama PIC:  bp abdul ghani  No HP: 085604155147 Alt: Tanggal: 20/8/2026 Jam Pasang: Sore Note: Hubungi sebelum ke lokasi, terimakasih"/>
    <s v="FCC"/>
    <s v="18-08-2026 11:54:51"/>
    <d v="2026-08-20T15:00:00"/>
    <m/>
    <s v="SURVEY_NEW_MANJA"/>
    <s v="MTR"/>
    <s v="NO ADDON"/>
    <m/>
    <s v="MIE - SEND SURVEY"/>
    <s v="HSI Bisnis Promo HUT Telkom PSB 70% - 100 Mbps Dual Band"/>
    <s v="INDIBIZ"/>
    <m/>
    <m/>
    <d v="2026-08-20T15:00:00"/>
    <s v="2026-08-20 15:00:00 | Nama PIC:  bp abdul ghani  No HP: 085604155147 Alt: Tanggal: 20/8/2026 Jam Pasang: Sore Note: Hubungi sebelum ke lokasi, terimakasih"/>
    <m/>
    <m/>
    <m/>
    <e v="#NUM!"/>
    <e v="#NUM!"/>
    <x v="0"/>
    <x v="14"/>
  </r>
  <r>
    <n v="202"/>
    <n v="1002526475"/>
    <n v="3"/>
    <x v="3"/>
    <n v="5"/>
    <s v="SBY UTARA"/>
    <s v="GRESIK"/>
    <s v="GSK"/>
    <s v="REG"/>
    <s v="AO"/>
    <s v="NEW SALES"/>
    <m/>
    <s v="Completed (PS)"/>
    <s v="RBS-Regional 3"/>
    <d v="2026-08-14T14:08:31"/>
    <d v="2026-08-14T18:41:56"/>
    <n v="69364558"/>
    <m/>
    <n v="152421262333"/>
    <s v="PT Verona Ecommerce Indonesia"/>
    <s v="ODP-GSK-FU/39"/>
    <s v="WO061752392"/>
    <m/>
    <m/>
    <m/>
    <n v="112.638673"/>
    <n v="-7.2050809999999998"/>
    <s v="MD|MYDB-20260812265083|DN00001/MN01735|PT Verona Ecommerce Indonesia|083111031948"/>
    <s v="MYDIGIBIZPARTNER"/>
    <m/>
    <m/>
    <m/>
    <m/>
    <m/>
    <m/>
    <m/>
    <m/>
    <s v="Management Janji"/>
    <s v="2026-08-13 13:00:00 | Waktu pemasnagan : 13 Agustus 2026  Jam pemasangan : 10.00  Mohon hubungi pelanggan sebelum ke lokasi   Terima kasih"/>
    <s v="FCC"/>
    <s v="14-08-2026 14:10:15"/>
    <m/>
    <m/>
    <s v="PS"/>
    <s v="GSK"/>
    <s v="NO ADDON"/>
    <n v="202608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4T07:00:00"/>
    <s v="2026-08-13 13:00:00 | Waktu pemasnagan : 13 Agustus 2026  Jam pemasangan : 10.00  Mohon hubungi pelanggan sebelum ke lokasi   Terima kasih"/>
    <n v="2026"/>
    <n v="8"/>
    <n v="14"/>
    <d v="2026-08-14T00:00:00"/>
    <n v="-0.29166666666424135"/>
    <x v="1"/>
    <x v="8"/>
  </r>
  <r>
    <n v="203"/>
    <n v="1002507910"/>
    <n v="3"/>
    <x v="2"/>
    <n v="4"/>
    <s v="PURWOKERTO"/>
    <s v="PURBALINGGA"/>
    <s v="PBG"/>
    <s v="REG"/>
    <s v="AO"/>
    <s v="NEW SALES"/>
    <s v="1P INET"/>
    <s v="Completed (PS)"/>
    <s v="RBS-Regional 3"/>
    <d v="2026-08-04T11:55:56"/>
    <d v="2026-08-06T12:35:49"/>
    <n v="69358195"/>
    <m/>
    <n v="143363111974"/>
    <s v="Aziz Olshop"/>
    <s v="ODP-PBG-FAF/044"/>
    <s v="WO060878048"/>
    <m/>
    <m/>
    <m/>
    <n v="109.3391233"/>
    <n v="-7.3517858"/>
    <s v="|MC20234|MYIA-094186859591/POI/Aziz Maulana/083872051658/azizmaul177@gmail.com"/>
    <s v="MYIB_ASSISTANT"/>
    <m/>
    <m/>
    <m/>
    <m/>
    <m/>
    <m/>
    <m/>
    <m/>
    <s v="Management Janji"/>
    <s v="2026-08-07 13:00:00 | Nama Pic : BP AZIZ No Hp Pic : 083872051658 Jam Pemasangan : 08:00 - 12.00 Tanggal Pemasangan : RABU 05 AGUSTUS 2026 Info Tambahan : Hubungi pelanggan sebelum datang ke lokasi, terima kasih."/>
    <s v="FCC"/>
    <d v="2026-04-08T12:09:53"/>
    <d v="2026-08-07T13:00:00"/>
    <m/>
    <s v="PS"/>
    <s v="PBG"/>
    <s v="NO ADDON"/>
    <n v="20260806"/>
    <s v="Completed"/>
    <s v="HSI Bisnis Promo HUT Telkom PSB 70% - 150 Mbps"/>
    <s v="INDIBIZ"/>
    <m/>
    <m/>
    <d v="2026-08-07T13:00:00"/>
    <s v="2026-08-07 13:00:00 | Nama Pic : BP AZIZ No Hp Pic : 083872051658 Jam Pemasangan : 08:00 - 12.00 Tanggal Pemasangan : RABU 05 AGUSTUS 2026 Info Tambahan : Hubungi pelanggan sebelum datang ke lokasi, terima kasih."/>
    <n v="2026"/>
    <n v="8"/>
    <n v="6"/>
    <d v="2026-08-06T00:00:00"/>
    <n v="-1.5416666666642413"/>
    <x v="1"/>
    <x v="4"/>
  </r>
  <r>
    <n v="204"/>
    <n v="1002521888"/>
    <n v="3"/>
    <x v="0"/>
    <n v="5"/>
    <s v="MATARAM"/>
    <s v="SUMBAWA"/>
    <s v="ALA"/>
    <s v="REG"/>
    <s v="AO"/>
    <s v="NEW SALES"/>
    <s v="1P INET"/>
    <s v="Completed (PS)"/>
    <s v="RBS-Regional 3"/>
    <d v="2026-08-12T11:49:56"/>
    <d v="2026-08-13T15:59:12"/>
    <n v="69364128"/>
    <m/>
    <n v="172607203854"/>
    <s v="SD NEGERI POTO TANO"/>
    <s v="ODP-ALA-FAC/59 FAC/D04/59.01"/>
    <s v="WO061573731"/>
    <m/>
    <m/>
    <m/>
    <n v="116.833528370488"/>
    <n v="-8.5310770648748004"/>
    <s v="|MN02367|MYIA-016843908103/POI/JULIANA/081237679153/julianaakem79@gmail.com"/>
    <s v="MYIB_ASSISTANT"/>
    <m/>
    <m/>
    <m/>
    <m/>
    <m/>
    <m/>
    <m/>
    <m/>
    <s v="Management Janji"/>
    <s v="2026-08-13 08:00:00 | Tanggal pemasangan :13/08/2026 Jam pemasangan : pagi/siang Info Tambahan : Hubungi pelanggan dulu sebelum ke lokasi terima kasih."/>
    <s v="FCC"/>
    <d v="2026-12-08T11:55:22"/>
    <d v="2026-08-13T08:00:00"/>
    <m/>
    <s v="PS"/>
    <s v="ALA"/>
    <s v="NO ADDON"/>
    <n v="20260813"/>
    <s v="Completed"/>
    <s v="HSI Bisnis Promo HUT Telkom PSB 70% - 75 Mbps"/>
    <s v="INDIBIZ"/>
    <m/>
    <m/>
    <d v="2026-08-13T08:00:00"/>
    <s v="2026-08-13 08:00:00 | Tanggal pemasangan :13/08/2026 Jam pemasangan : pagi/siang Info Tambahan : Hubungi pelanggan dulu sebelum ke lokasi terima kasih."/>
    <n v="2026"/>
    <n v="8"/>
    <n v="13"/>
    <d v="2026-08-13T00:00:00"/>
    <n v="-0.33333333333575865"/>
    <x v="1"/>
    <x v="2"/>
  </r>
  <r>
    <n v="205"/>
    <n v="1002514542"/>
    <n v="3"/>
    <x v="2"/>
    <n v="4"/>
    <s v="MAGELANG"/>
    <s v="MAGELANG"/>
    <s v="MGE"/>
    <s v="REG"/>
    <s v="AO"/>
    <s v="NEW SALES"/>
    <s v="1P INET"/>
    <s v="98 | OSS - CANCEL COMPLETE"/>
    <s v="RBS-Regional 3"/>
    <d v="2026-08-07T13:10:56"/>
    <d v="2026-08-12T15:40:31"/>
    <n v="69360756"/>
    <m/>
    <n v="146137149222"/>
    <s v="CV GRABAG INDAH SPBU 44.561.10"/>
    <s v="ODP-MGE-FU/044 FU/D01/044.01"/>
    <s v="WO061160201"/>
    <m/>
    <m/>
    <m/>
    <n v="110.31293890000001"/>
    <n v="-7.3706312"/>
    <s v="|MN02255|MYIA-052608846021/POI/TAFRIKHAN/082213070983/tafrikhan24@gmail.com"/>
    <s v="MYIB_ASSISTANT"/>
    <m/>
    <m/>
    <m/>
    <m/>
    <m/>
    <m/>
    <m/>
    <m/>
    <s v="Management Janji"/>
    <s v="2026-08-11 13:00:00 | Nama Pic : BP TAFRIKHAN No Hp Pic : 082213070983 Jam Pemasangan : 08:00 - 12.00 Tanggal Pemasangan : SABTU 08 AGUSTUS 2026 Info Tambahan : Hubungi pelanggan sebelum datang ke lokasi, terima kasih."/>
    <s v="FCC"/>
    <d v="2026-07-08T13:25:39"/>
    <d v="2026-08-11T13:00:00"/>
    <s v="Kendala Pelanggan"/>
    <s v="CANCEL"/>
    <s v="MGE"/>
    <s v="NO ADDON"/>
    <m/>
    <s v="Cancel Completed"/>
    <s v="HSI Bisnis Basic Promo HUT Telkom PSB 70% - 100 Mbps"/>
    <s v="INDIBIZ"/>
    <m/>
    <m/>
    <d v="2026-08-11T13:00:00"/>
    <s v="2026-08-11 13:00:00 | Nama Pic : BP TAFRIKHAN No Hp Pic : 082213070983 Jam Pemasangan : 08:00 - 12.00 Tanggal Pemasangan : SABTU 08 AGUSTUS 2026 Info Tambahan : Hubungi pelanggan sebelum datang ke lokasi, terima kasih."/>
    <m/>
    <m/>
    <m/>
    <e v="#NUM!"/>
    <e v="#NUM!"/>
    <x v="0"/>
    <x v="4"/>
  </r>
  <r>
    <n v="206"/>
    <n v="1002525259"/>
    <n v="3"/>
    <x v="6"/>
    <n v="5"/>
    <s v="SIDOARJO"/>
    <s v="MOJOKERTO"/>
    <s v="MIP"/>
    <s v="REG"/>
    <s v="AO"/>
    <s v="NEW SALES"/>
    <m/>
    <s v="Completed (PS)"/>
    <s v="RBS-Regional 3"/>
    <d v="2026-08-13T19:25:26"/>
    <d v="2026-08-13T21:14:01"/>
    <n v="69363026"/>
    <m/>
    <n v="152313205123"/>
    <s v="POOL &amp; GIRAS AIRLANGGA"/>
    <s v="ODP-MIP-FD/29"/>
    <s v="WO061704608"/>
    <m/>
    <m/>
    <m/>
    <n v="112.401445460516"/>
    <n v="-7.4000611503815197"/>
    <s v="|MC30217|/DINE ALFIAN/83877304448/Dinealfian05@gmail.com"/>
    <s v="Sales Force DBS"/>
    <m/>
    <m/>
    <m/>
    <m/>
    <m/>
    <m/>
    <m/>
    <m/>
    <s v="Management Janji"/>
    <s v="2026-08-12 08:00:00|Nama : BP DINE ALFIAN   No Hp : 083877304448  No Alt :   Tgl Pemasangan : 12 Agustus 2026  Interval : PAGI   Note : Hubungi pelanggan terlebih dahulu|40971402|MYDITA"/>
    <s v="FCC"/>
    <s v="13-08-2026 19:39:52"/>
    <m/>
    <m/>
    <s v="PS"/>
    <s v="MIP"/>
    <s v="NO ADDON"/>
    <n v="20260813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3T07:00:00"/>
    <s v="2026-08-12 08:00:00|Nama : BP DINE ALFIAN   No Hp : 083877304448  No Alt :   Tgl Pemasangan : 12 Agustus 2026  Interval : PAGI   Note : Hubungi pelanggan terlebih dahulu|40971402|MYDITA"/>
    <n v="2026"/>
    <n v="8"/>
    <n v="13"/>
    <d v="2026-08-13T00:00:00"/>
    <n v="-0.29166666666424135"/>
    <x v="1"/>
    <x v="20"/>
  </r>
  <r>
    <n v="207"/>
    <n v="1002513149"/>
    <n v="3"/>
    <x v="6"/>
    <n v="5"/>
    <s v="JEMBER"/>
    <s v="SITUBONDO"/>
    <s v="ASB"/>
    <s v="REG"/>
    <s v="AO"/>
    <s v="NEW SALES"/>
    <s v="1P INET"/>
    <s v="Completed (PS)"/>
    <s v="RBS-Regional 3"/>
    <d v="2026-08-06T16:28:56"/>
    <d v="2026-08-06T19:47:26"/>
    <n v="69360247"/>
    <m/>
    <n v="152527209090"/>
    <s v="DAPUR NASI RINGGIT"/>
    <s v="ODP-ASB-FE/111 FE/D11/111.01"/>
    <s v="WO061101959"/>
    <m/>
    <m/>
    <m/>
    <n v="114.217851"/>
    <n v="-7.7495770000000004"/>
    <s v="|MN02617|MYIA-030228693126/POI/SUPRIYADI/085236365598/nasiringgitsapitahu@gmail.com"/>
    <s v="MYIB_ASSISTANT"/>
    <m/>
    <m/>
    <m/>
    <m/>
    <m/>
    <m/>
    <m/>
    <m/>
    <s v="Management Janji"/>
    <s v="2026-08-07 13:00:00 | Jam pemasangan : 12.00 Info Tambahan : Hubungi pelanggan dulu sebelum ke lokasi terimakasih "/>
    <s v="FCC"/>
    <d v="2026-06-08T16:41:23"/>
    <d v="2026-08-07T13:00:00"/>
    <m/>
    <s v="PS"/>
    <s v="ASB"/>
    <s v="NO ADDON"/>
    <n v="20260806"/>
    <s v="Completed"/>
    <s v="HSI Bisnis Promo HUT Telkom PSB 70% - 50 Mbps"/>
    <s v="INDIBIZ"/>
    <m/>
    <m/>
    <d v="2026-08-07T13:00:00"/>
    <s v="2026-08-07 13:00:00 | Jam pemasangan : 12.00 Info Tambahan : Hubungi pelanggan dulu sebelum ke lokasi terimakasih "/>
    <n v="2026"/>
    <n v="8"/>
    <n v="6"/>
    <d v="2026-08-06T00:00:00"/>
    <n v="-1.5416666666642413"/>
    <x v="1"/>
    <x v="9"/>
  </r>
  <r>
    <n v="208"/>
    <n v="1002516284"/>
    <n v="3"/>
    <x v="3"/>
    <n v="5"/>
    <s v="MADURA"/>
    <s v="BANGKALAN"/>
    <s v="KML"/>
    <s v="REG"/>
    <s v="AO"/>
    <s v="NEW SALES"/>
    <m/>
    <s v="102 | FOLLOW UP COMPLETED"/>
    <s v="RBS-Regional 3"/>
    <d v="2026-08-09T08:39:41"/>
    <d v="2026-08-12T11:32:56"/>
    <n v="69361695"/>
    <m/>
    <n v="152436202063"/>
    <s v="KOST ANDALUS PUTRI"/>
    <s v="ODP-KML-FJ/07"/>
    <s v="WO061331878"/>
    <m/>
    <m/>
    <m/>
    <n v="112.72248449999999"/>
    <n v="-7.1712109000000002"/>
    <s v="|MN02600|/KOST ANDALUS PUTRI/087775209111/opporeno09871@gmail.com/HSI Bisnis Promo HUT Telkom (1:1) 150 Mbps (Rp 620.000) PSB Rp 150.000/Abdul Malik/-7.127820, 112.720659"/>
    <s v="Sales Force DBS"/>
    <m/>
    <m/>
    <m/>
    <m/>
    <m/>
    <m/>
    <m/>
    <m/>
    <s v="Management Janji"/>
    <s v="2026-08-10 13:00:00|Nama PIC:  bp aris No HP: 087775209111 Alt: Tanggal: 10/8/2026 Jam Pasang: Siang Note: Hubungi sebelum ke lokasi, terimakasih.|40010577|MYDITA"/>
    <s v="FCC"/>
    <d v="2026-09-08T08:54:59"/>
    <d v="2026-08-10T13:00:00"/>
    <s v="Kendala Pelanggan"/>
    <s v="REVOKE"/>
    <s v="KML"/>
    <s v="NO ADDON"/>
    <m/>
    <s v="Follow Up Revoke Completed, New Order ID : SC1002521806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13:00:00"/>
    <s v="2026-08-10 13:00:00|Nama PIC:  bp aris No HP: 087775209111 Alt: Tanggal: 10/8/2026 Jam Pasang: Siang Note: Hubungi sebelum ke lokasi, terimakasih.|40010577|MYDITA"/>
    <m/>
    <m/>
    <m/>
    <e v="#NUM!"/>
    <e v="#NUM!"/>
    <x v="0"/>
    <x v="6"/>
  </r>
  <r>
    <n v="209"/>
    <n v="1002513925"/>
    <n v="3"/>
    <x v="3"/>
    <n v="5"/>
    <s v="MADURA"/>
    <s v="PAMEKASAN"/>
    <s v="WRP"/>
    <s v="REG"/>
    <s v="AO"/>
    <s v="NEW SALES"/>
    <m/>
    <s v="Completed (PS)"/>
    <s v="RBS-Regional 3"/>
    <d v="2026-08-07T09:49:55"/>
    <d v="2026-08-10T09:47:41"/>
    <n v="69360487"/>
    <m/>
    <n v="152427205340"/>
    <s v="SPBU Pertamina 54.593.04"/>
    <s v="ODP-WRP-FC/18"/>
    <s v="WO061264010"/>
    <m/>
    <m/>
    <m/>
    <n v="113.5369693"/>
    <n v="-6.8961375"/>
    <s v="|MN00213|/SPBU Pertamina 54.593.04/818-0300-8030/mattgege81@gmail.com/HSI Bisnis Promo HUT Telkom (1:1) 75 Mbps (Rp 415.000) PSB Rp 150.000/ACHMAD MUDASSIR/4G3P+JM9, Jl. Raya Sotabar, Rokem Timur, Sotabar, Kec. Pasean, Kabupaten Pamekasan, Jawa Timur 6935"/>
    <s v="Sales Force DBS"/>
    <m/>
    <m/>
    <m/>
    <m/>
    <m/>
    <m/>
    <m/>
    <m/>
    <s v="Management Janji"/>
    <s v="2026-08-09 13:00:00|Nama PIC : Bp Achmad No Hp : 081803008030 No Alt : - Tgl Pemasangan : 09 Agustus 2026 Interval : PAGI SIANG Note : Hubungi pelanggan terlebih dahulu|40951378|MYDITA"/>
    <s v="FCC"/>
    <d v="2026-07-08T09:55:18"/>
    <d v="2026-08-09T13:00:00"/>
    <m/>
    <s v="PS"/>
    <s v="WRP"/>
    <s v="NO ADDON"/>
    <n v="20260810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9T13:00:00"/>
    <s v="2026-08-09 13:00:00|Nama PIC : Bp Achmad No Hp : 081803008030 No Alt : - Tgl Pemasangan : 09 Agustus 2026 Interval : PAGI SIANG Note : Hubungi pelanggan terlebih dahulu|40951378|MYDITA"/>
    <n v="2026"/>
    <n v="8"/>
    <n v="10"/>
    <d v="2026-08-10T00:00:00"/>
    <n v="0.45833333333575865"/>
    <x v="1"/>
    <x v="6"/>
  </r>
  <r>
    <n v="210"/>
    <n v="1002528876"/>
    <n v="3"/>
    <x v="6"/>
    <n v="5"/>
    <s v="JEMBER"/>
    <s v="BANYUWANGI"/>
    <s v="GEN"/>
    <s v="REG"/>
    <s v="AO"/>
    <s v="NEW SALES"/>
    <s v="1P INET"/>
    <s v="Completed (PS)"/>
    <s v="RBS-Regional 3"/>
    <d v="2026-08-15T18:34:57"/>
    <d v="2026-08-16T20:21:01"/>
    <n v="69367198"/>
    <m/>
    <n v="152519203987"/>
    <s v="OPTIK NASIONAL"/>
    <s v="ODP-GEN-FC/14 FC/D03/14.01"/>
    <s v="WO061842475"/>
    <m/>
    <m/>
    <m/>
    <n v="114.134136848151"/>
    <n v="-8.3624354675201609"/>
    <s v="MD|MYDB-20260815265598|DC30004/MC30050|OPTIK NASIONAL|083835761045"/>
    <s v="MYDIGIBIZPARTNER"/>
    <m/>
    <m/>
    <m/>
    <m/>
    <m/>
    <m/>
    <m/>
    <m/>
    <s v="Management Janji"/>
    <s v="2026-08-16 15:00:00 | Jam Pemasangan : 08:00 - 12.00 Tanggal Pemasangan : MINGGU 16 AGUSTUS 2026 Info Tambahan : Hubungi pelanggan sebelum datang ke lokasi"/>
    <s v="FCC"/>
    <s v="15-08-2026 18:39:57"/>
    <d v="2026-08-16T15:00:00"/>
    <m/>
    <s v="PS"/>
    <s v="GEN"/>
    <s v="NO ADDON"/>
    <n v="20260816"/>
    <s v="Completed"/>
    <s v="HSI Bisnis Promo HUT Telkom PSB 70% - 300 Mbps"/>
    <s v="INDIBIZ"/>
    <m/>
    <m/>
    <d v="2026-08-16T15:00:00"/>
    <s v="2026-08-16 15:00:00 | Jam Pemasangan : 08:00 - 12.00 Tanggal Pemasangan : MINGGU 16 AGUSTUS 2026 Info Tambahan : Hubungi pelanggan sebelum datang ke lokasi"/>
    <n v="2026"/>
    <n v="8"/>
    <n v="16"/>
    <d v="2026-08-16T00:00:00"/>
    <n v="-0.625"/>
    <x v="1"/>
    <x v="9"/>
  </r>
  <r>
    <n v="211"/>
    <n v="1002520125"/>
    <n v="3"/>
    <x v="4"/>
    <n v="4"/>
    <s v="PEKALONGAN"/>
    <s v="PEKALONGAN"/>
    <s v="KJE"/>
    <s v="REG"/>
    <s v="AO"/>
    <s v="NEW SALES"/>
    <s v="1P INET"/>
    <s v="Completed (PS)"/>
    <s v="RBS-Regional 3"/>
    <d v="2026-08-11T14:11:56"/>
    <d v="2026-08-12T16:24:28"/>
    <n v="69363438"/>
    <m/>
    <n v="146219104083"/>
    <s v="Evano_Store 123"/>
    <s v="ODP-KJE-FN/040 FN/D01/040.01"/>
    <s v="WO061504357"/>
    <m/>
    <m/>
    <m/>
    <n v="109.5457766"/>
    <n v="-7.0563954999999998"/>
    <s v="|MC50067|MYIA-082031954074/POI/RISMANSYAH/081575969685/palestingempar@gmail.com"/>
    <s v="MYIB_ASSISTANT"/>
    <m/>
    <m/>
    <m/>
    <m/>
    <m/>
    <m/>
    <m/>
    <m/>
    <s v="Management Janji"/>
    <s v="2026-08-12 13:00:00 | Jam pemasangan : 12.00 Info Tambahan : Hubungi pelanggan dulu sebelum ke lokasi terimakasih  "/>
    <s v="FCC"/>
    <d v="2026-11-08T14:39:49"/>
    <d v="2026-08-12T13:00:00"/>
    <m/>
    <s v="PS"/>
    <s v="KJE"/>
    <s v="NO ADDON"/>
    <n v="20260812"/>
    <s v="Completed"/>
    <s v="HSI Bisnis Promo HUT Telkom PSB 70% - 50 Mbps"/>
    <s v="INDIBIZ"/>
    <m/>
    <m/>
    <d v="2026-08-12T13:00:00"/>
    <s v="2026-08-12 13:00:00 | Jam pemasangan : 12.00 Info Tambahan : Hubungi pelanggan dulu sebelum ke lokasi terimakasih  "/>
    <n v="2026"/>
    <n v="8"/>
    <n v="12"/>
    <d v="2026-08-12T00:00:00"/>
    <n v="-0.54166666666424135"/>
    <x v="1"/>
    <x v="4"/>
  </r>
  <r>
    <n v="212"/>
    <n v="1002525280"/>
    <n v="3"/>
    <x v="3"/>
    <n v="5"/>
    <s v="SBY SELATAN"/>
    <s v="KETINTANG"/>
    <s v="WRU"/>
    <s v="REG"/>
    <s v="AO"/>
    <s v="NEW SALES"/>
    <s v="1P INET"/>
    <s v="100 | REVOKE COMPLETED"/>
    <s v="RBS-Regional 3"/>
    <d v="2026-08-13T19:37:57"/>
    <d v="2026-08-18T08:36:38"/>
    <n v="69365552"/>
    <m/>
    <n v="152302236758"/>
    <s v="TPA ISLAM AT-TAUHID"/>
    <s v="ODP-WR1-FGV/48 FGV/D03/48.01"/>
    <s v="WO061704961"/>
    <m/>
    <m/>
    <m/>
    <n v="112.7197662"/>
    <n v="-7.3836111999999998"/>
    <s v="|MN02394|MYIA-040507138900/POI/CHULAIDAH FINA /085731111315/chulaidahfina@gmail.com"/>
    <s v="MYIB_ASSISTANT"/>
    <m/>
    <m/>
    <m/>
    <m/>
    <m/>
    <m/>
    <m/>
    <m/>
    <s v="Management Janji"/>
    <s v="2026-08-15 08:00:00 | Tanggal pemasangan: 14/08/2026 Jam pemasangan : pagi / siang Info Tambahan : Hubungi pelanggan dulu sebelum ke lokasi terima kasih."/>
    <s v="FCC"/>
    <s v="13-08-2026 19:39:52"/>
    <d v="2026-08-15T08:00:00"/>
    <s v="Kendala Pelanggan"/>
    <s v="REVOKE"/>
    <s v="WRU"/>
    <s v="NO ADDON"/>
    <m/>
    <s v="Revoke Completed"/>
    <s v="HSI Bisnis Basic Promo HUT Telkom PSB 70% - 50 Mbps"/>
    <s v="INDIBIZ"/>
    <m/>
    <m/>
    <d v="2026-08-15T08:00:00"/>
    <s v="2026-08-15 08:00:00 | Tanggal pemasangan: 14/08/2026 Jam pemasangan : pagi / siang Info Tambahan : Hubungi pelanggan dulu sebelum ke lokasi terima kasih."/>
    <m/>
    <m/>
    <m/>
    <e v="#NUM!"/>
    <e v="#NUM!"/>
    <x v="0"/>
    <x v="10"/>
  </r>
  <r>
    <n v="213"/>
    <n v="1002531227"/>
    <n v="3"/>
    <x v="0"/>
    <n v="5"/>
    <s v="KUPANG"/>
    <s v="KUPANG"/>
    <s v="TNA"/>
    <s v="REG"/>
    <s v="AO"/>
    <s v="NEW SALES"/>
    <s v="1P INET"/>
    <s v="Completed (PS)"/>
    <s v="RBS-Regional 3"/>
    <d v="2026-08-17T16:11:56"/>
    <d v="2026-08-18T21:20:56"/>
    <n v="69368278"/>
    <m/>
    <n v="172505213862"/>
    <s v="SD Inpres Osmok"/>
    <s v="ODP-TNA-FH/109 FH/D04/109.01"/>
    <s v="WO061944626"/>
    <m/>
    <m/>
    <m/>
    <n v="123.5589027"/>
    <n v="-10.1789705"/>
    <s v="|MC40288|MYIA-063185915092/POI/Frida Bessie /087839677071/sd.inpres.osmok@gmail.com"/>
    <s v="MYIB_ASSISTANT"/>
    <m/>
    <m/>
    <m/>
    <m/>
    <m/>
    <m/>
    <m/>
    <m/>
    <s v="Management Janji"/>
    <s v="2026-08-18 13:00:00 | telp :087839677071 alt : Tanggal pemasangan :18/08/2026 Jam pemasangan : pagi/siang Info Tambahan : Hubungi pelanggan dulu sebelum ke lokasi terima kasih."/>
    <s v="FCC"/>
    <s v="17-08-2026 16:25:32"/>
    <d v="2026-08-18T13:00:00"/>
    <m/>
    <s v="PS"/>
    <s v="TNA"/>
    <s v="NO ADDON"/>
    <n v="20260818"/>
    <s v="Completed"/>
    <s v="HSI Bisnis Promo HUT Telkom PSB 70% - 50 Mbps"/>
    <s v="INDIBIZ"/>
    <m/>
    <m/>
    <d v="2026-08-18T13:00:00"/>
    <s v="2026-08-18 13:00:00 | telp :087839677071 alt : Tanggal pemasangan :18/08/2026 Jam pemasangan : pagi/siang Info Tambahan : Hubungi pelanggan dulu sebelum ke lokasi terima kasih."/>
    <n v="2026"/>
    <n v="8"/>
    <n v="18"/>
    <d v="2026-08-18T00:00:00"/>
    <n v="-0.54166666666424135"/>
    <x v="1"/>
    <x v="29"/>
  </r>
  <r>
    <n v="214"/>
    <n v="1002529541"/>
    <n v="3"/>
    <x v="7"/>
    <n v="4"/>
    <s v="KUDUS"/>
    <s v="REMBANG"/>
    <s v="RBN"/>
    <s v="REG"/>
    <s v="AO"/>
    <s v="NEW SALES"/>
    <m/>
    <s v="CANCEL COMPLETED"/>
    <s v="RBS-Regional 3"/>
    <d v="2026-08-16T11:54:46"/>
    <d v="2026-08-17T10:12:40"/>
    <n v="69367443"/>
    <m/>
    <n v="142570111995"/>
    <s v="SPBU 44.592.24 KEMADU SULANG"/>
    <s v="ODP-RBN-FL/009"/>
    <m/>
    <m/>
    <m/>
    <m/>
    <n v="111.393719"/>
    <n v="-6.8377068999999997"/>
    <s v="|MC60037|/ANDRI SETIAWAN/085659354996;0895327509685/lolwildr2020@gmail.com /Permintaan PSB HSI BISNIS WB2 100MBPS/SPBU 44.592.24 KEMADU SULANG"/>
    <s v="Sales Profesional"/>
    <m/>
    <m/>
    <m/>
    <m/>
    <m/>
    <m/>
    <m/>
    <m/>
    <m/>
    <m/>
    <m/>
    <s v="16-08-2026 12:10:22"/>
    <m/>
    <m/>
    <s v="REJECT_FCC"/>
    <s v="RBN"/>
    <s v="NO ADDON"/>
    <m/>
    <s v="DECLINE : Decline - Batal Order EVI PUSPITA EKASARI 40931150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4"/>
  </r>
  <r>
    <n v="215"/>
    <n v="1002515999"/>
    <n v="3"/>
    <x v="0"/>
    <n v="5"/>
    <s v="MATARAM"/>
    <s v="LOMBOK BARAT TENGAH"/>
    <s v="PRY"/>
    <s v="REG"/>
    <s v="AO"/>
    <s v="NEW SALES"/>
    <s v="1P INET"/>
    <s v="98 | OSS - CANCEL COMPLETE"/>
    <s v="RBS-Regional 3"/>
    <d v="2026-08-08T13:58:56"/>
    <d v="2026-08-11T10:05:05"/>
    <n v="69361492"/>
    <m/>
    <n v="172603791350"/>
    <s v="SPX EXPRESS Janapria Hub"/>
    <s v="ODP-PYA-FAP/80"/>
    <s v="WO061266513"/>
    <m/>
    <m/>
    <m/>
    <n v="106.827153"/>
    <n v="-6.1753920000000004"/>
    <s v="MD|MYID-4042608080001|RBIZindibiz|SPX express Janapria|081803203900"/>
    <s v="SOBIZ"/>
    <m/>
    <m/>
    <m/>
    <m/>
    <m/>
    <m/>
    <m/>
    <m/>
    <s v="Management Janji"/>
    <s v="2026-08-09 13:00:00 | Nama PIC : Bp Ahmad No Hp : 081803203900 No Alt : - Tgl Pemasangan : 09 Agustus 2026 Interval : PAGI SIANG Note : Hubungi pelanggan terlebih dahulu"/>
    <s v="FCC"/>
    <d v="2026-08-08T14:10:30"/>
    <d v="2026-08-09T13:00:00"/>
    <s v="Kendala Pelanggan"/>
    <s v="CANCEL"/>
    <s v="PRY"/>
    <s v="NO ADDON"/>
    <m/>
    <s v="Cancel Completed"/>
    <s v="HSI Bisnis Basic Promo HUT Telkom PSB 70% - 50 Mbps"/>
    <s v="INDIBIZ"/>
    <m/>
    <m/>
    <d v="2026-08-09T13:00:00"/>
    <s v="2026-08-09 13:00:00 | Nama PIC : Bp Ahmad No Hp : 081803203900 No Alt : - Tgl Pemasangan : 09 Agustus 2026 Interval : PAGI SIANG Note : Hubungi pelanggan terlebih dahulu"/>
    <m/>
    <m/>
    <m/>
    <e v="#NUM!"/>
    <e v="#NUM!"/>
    <x v="0"/>
    <x v="5"/>
  </r>
  <r>
    <n v="216"/>
    <n v="1002529490"/>
    <n v="3"/>
    <x v="6"/>
    <n v="5"/>
    <s v="SIDOARJO"/>
    <s v="MOJOKERTO"/>
    <s v="MRT"/>
    <s v="REG"/>
    <s v="AO"/>
    <s v="NEW SALES"/>
    <m/>
    <s v="MYCX - SEND OPEN PAPERLESS"/>
    <s v="RBS-Regional 3"/>
    <d v="2026-08-16T11:24:38"/>
    <d v="2026-08-16T11:26:05"/>
    <n v="69367408"/>
    <m/>
    <n v="152312243069"/>
    <s v="PT SUN RISE MILL"/>
    <s v="ODP-MRT-FP/42"/>
    <m/>
    <m/>
    <m/>
    <m/>
    <n v="112.42246105635699"/>
    <n v="-7.5144079054369399"/>
    <s v="AMRBS;940137;AM;ISTIHAMIN FITRI;RBS-3;SURAMADU;PSB :+6282137332214/FAJAR/+6282331115521/YOLANDA/purchase7.sunrise@gmail.com/HSI Bisnis (1:1) 50 Mbps (Rp 439.000) PSB Rp 150.000"/>
    <s v="Sales Force DBS"/>
    <m/>
    <m/>
    <m/>
    <m/>
    <m/>
    <m/>
    <m/>
    <m/>
    <m/>
    <m/>
    <m/>
    <s v="16-08-2026 11:39:53"/>
    <m/>
    <m/>
    <s v="INPROGRESS_SC"/>
    <s v="MRT"/>
    <s v="NO ADDON"/>
    <m/>
    <s v="SEND PAPERLESS OPEN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20"/>
  </r>
  <r>
    <n v="217"/>
    <n v="1002527794"/>
    <n v="3"/>
    <x v="0"/>
    <n v="5"/>
    <s v="MATARAM"/>
    <s v="LOMBOK TIMUR UTARA"/>
    <s v="MBG"/>
    <s v="REG"/>
    <s v="AO"/>
    <s v="NEW SALES"/>
    <s v="1P INET"/>
    <s v="Completed (PS)"/>
    <s v="RBS-Regional 3"/>
    <d v="2026-08-15T09:32:56"/>
    <d v="2026-08-16T18:25:40"/>
    <n v="69366594"/>
    <m/>
    <n v="172620205041"/>
    <s v="Toko Khabir"/>
    <s v="ODP-MBG-FAE/49"/>
    <s v="WO061800854"/>
    <m/>
    <m/>
    <m/>
    <n v="116.426786519587"/>
    <n v="-8.5591709012204298"/>
    <s v="MD|MYDB-20260814265342|SC00001/MC00149|Toko Khabir|085333820115"/>
    <s v="MYDIGIBIZPARTNER"/>
    <m/>
    <m/>
    <m/>
    <m/>
    <m/>
    <m/>
    <m/>
    <m/>
    <s v="Management Janji"/>
    <s v="2026-08-17 13:00:00 | Jam pemasangan : 12.00 Info Tambahan : Hubungi pelanggan dulu sebelum ke lokasi terimakasih "/>
    <s v="FCC"/>
    <s v="15-08-2026 09:40:30"/>
    <d v="2026-08-17T13:00:00"/>
    <m/>
    <s v="PS"/>
    <s v="MBG"/>
    <s v="NO ADDON"/>
    <n v="20260816"/>
    <s v="Completed"/>
    <s v="HSI Bisnis Promo HUT Telkom PSB 70% - 150 Mbps"/>
    <s v="INDIBIZ"/>
    <m/>
    <m/>
    <d v="2026-08-17T13:00:00"/>
    <s v="2026-08-17 13:00:00 | Jam pemasangan : 12.00 Info Tambahan : Hubungi pelanggan dulu sebelum ke lokasi terimakasih "/>
    <n v="2026"/>
    <n v="8"/>
    <n v="16"/>
    <d v="2026-08-16T00:00:00"/>
    <n v="-1.5416666666642413"/>
    <x v="1"/>
    <x v="5"/>
  </r>
  <r>
    <n v="218"/>
    <n v="1002510325"/>
    <n v="3"/>
    <x v="4"/>
    <n v="4"/>
    <s v="PEKALONGAN"/>
    <s v="PEKALONGAN"/>
    <s v="KDW"/>
    <s v="REG"/>
    <s v="AO"/>
    <s v="NEW SALES"/>
    <s v="1P INET"/>
    <s v="Completed (PS)"/>
    <s v="RBS-Regional 3"/>
    <d v="2026-08-05T11:55:56"/>
    <d v="2026-08-07T16:44:02"/>
    <n v="69359047"/>
    <m/>
    <n v="142280318382"/>
    <s v="SMA N 1 TALUN"/>
    <s v="ODP-KDW-FT/003"/>
    <s v="WO060971637"/>
    <m/>
    <m/>
    <m/>
    <n v="109.720040011972"/>
    <n v="-7.0020679537176997"/>
    <s v="|MN02342|MYIA-025641841938/POI/Shaeful Bahri/085741899914/saifmerzii@gmail.com"/>
    <s v="MYIB_ASSISTANT"/>
    <m/>
    <m/>
    <m/>
    <m/>
    <m/>
    <m/>
    <m/>
    <m/>
    <s v="Management Janji"/>
    <s v="2026-08-06 08:00:00 | M Janji : (06/08/2026) jam Pasang pagi / siang  Note : hubungi pelanggan jika ingin kelokasi"/>
    <s v="FCC"/>
    <d v="2026-05-08T12:09:50"/>
    <d v="2026-08-06T08:00:00"/>
    <m/>
    <s v="PS"/>
    <s v="KDW"/>
    <s v="NO ADDON"/>
    <n v="20260807"/>
    <s v="Completed"/>
    <s v="HSI Bisnis Promo HUT Telkom PSB 70% - 100 Mbps"/>
    <s v="INDIBIZ"/>
    <m/>
    <m/>
    <d v="2026-08-06T08:00:00"/>
    <s v="2026-08-06 08:00:00 | M Janji : (06/08/2026) jam Pasang pagi / siang  Note : hubungi pelanggan jika ingin kelokasi"/>
    <n v="2026"/>
    <n v="8"/>
    <n v="7"/>
    <d v="2026-08-07T00:00:00"/>
    <n v="0.66666666666424135"/>
    <x v="1"/>
    <x v="4"/>
  </r>
  <r>
    <n v="219"/>
    <n v="1002534348"/>
    <n v="3"/>
    <x v="3"/>
    <n v="5"/>
    <s v="SBY UTARA"/>
    <s v="LAMONGAN"/>
    <s v="LMG"/>
    <s v="REG"/>
    <s v="AO"/>
    <s v="NEW SALES"/>
    <s v="1P INET"/>
    <s v="MIE - SEND SURVEY"/>
    <s v="RBS-Regional 3"/>
    <d v="2026-08-18T16:53:59"/>
    <d v="2026-08-18T16:56:01"/>
    <n v="69369390"/>
    <m/>
    <n v="152433910027"/>
    <s v="madrasah diniyah takmiliyah ula"/>
    <s v="ODP-LMG-FV/41 FV/D02/41.01"/>
    <s v="WO062042350"/>
    <m/>
    <m/>
    <m/>
    <n v="112.48634587973299"/>
    <n v="-7.0509000995165501"/>
    <s v="MD|MYDB-20260817265924|DN00001/MN00018|madrasah diniyah takmiliyah ula|085725001534"/>
    <s v="MYDIGIBIZPARTNER"/>
    <m/>
    <m/>
    <m/>
    <m/>
    <m/>
    <m/>
    <m/>
    <m/>
    <s v="Management Janji"/>
    <s v="2026-08-19 13:00:00 | M Janji : (19/agustus/2026) jam Pasang : 09:00 Note : hubungi pelanggan jika ingin kelokasi"/>
    <s v="FCC"/>
    <s v="18-08-2026 16:54:53"/>
    <d v="2026-08-19T13:00:00"/>
    <m/>
    <s v="SURVEY_NEW_MANJA"/>
    <s v="LMG"/>
    <s v="NO ADDON"/>
    <m/>
    <s v="MIE - SEND SURVEY"/>
    <s v="HSI Bisnis Promo HUT RI PSB 70% - 75 Mbps"/>
    <s v="INDIBIZ"/>
    <m/>
    <m/>
    <d v="2026-08-19T13:00:00"/>
    <s v="2026-08-19 13:00:00 | M Janji : (19/agustus/2026) jam Pasang : 09:00 Note : hubungi pelanggan jika ingin kelokasi"/>
    <m/>
    <m/>
    <m/>
    <e v="#NUM!"/>
    <e v="#NUM!"/>
    <x v="0"/>
    <x v="8"/>
  </r>
  <r>
    <n v="220"/>
    <n v="1002518732"/>
    <n v="3"/>
    <x v="2"/>
    <n v="4"/>
    <s v="PURWOKERTO"/>
    <s v="BANJARNEGARA"/>
    <s v="BJR"/>
    <s v="REG"/>
    <s v="AO"/>
    <s v="NEW SALES"/>
    <s v="1P INET"/>
    <s v="Completed (PS)"/>
    <s v="RBS-Regional 3"/>
    <d v="2026-08-10T19:34:58"/>
    <d v="2026-08-11T12:25:17"/>
    <n v="69362811"/>
    <m/>
    <n v="146372102451"/>
    <s v="JJB DIPAYUDA BANJARNEGARA"/>
    <s v="ODP-BJR-FT/120"/>
    <s v="WO061447874"/>
    <m/>
    <m/>
    <m/>
    <n v="109.69658699999999"/>
    <n v="-7.3951909999999996"/>
    <s v="|MN00649|MYIA-047870260127/POI/RESHA ADITIYA/+6285786205096/kopijjbdpy01@gmail.com"/>
    <s v="MYIB_ASSISTANT"/>
    <m/>
    <m/>
    <m/>
    <m/>
    <m/>
    <m/>
    <m/>
    <m/>
    <s v="Management Janji"/>
    <s v="2026-08-13 13:00:00 | Tanggal pemasangan : 13 AGUSTUS 2026 Jam pemasangan : pagi/siang Info Tambahan : Hubungi pelanggan dulu sebelum ke lokasi terima kasih"/>
    <s v="FCC"/>
    <d v="2026-10-08T19:39:53"/>
    <d v="2026-08-13T13:00:00"/>
    <m/>
    <s v="PS"/>
    <s v="BJR"/>
    <s v="NO ADDON"/>
    <n v="20260811"/>
    <s v="Completed"/>
    <s v="HSI Bisnis Promo HUT Telkom PSB 70% - 100 Mbps Dual Band"/>
    <s v="INDIBIZ"/>
    <m/>
    <m/>
    <d v="2026-08-13T13:00:00"/>
    <s v="2026-08-13 13:00:00 | Tanggal pemasangan : 13 AGUSTUS 2026 Jam pemasangan : pagi/siang Info Tambahan : Hubungi pelanggan dulu sebelum ke lokasi terima kasih"/>
    <n v="2026"/>
    <n v="8"/>
    <n v="11"/>
    <d v="2026-08-11T00:00:00"/>
    <n v="-2.5416666666642413"/>
    <x v="1"/>
    <x v="4"/>
  </r>
  <r>
    <n v="221"/>
    <n v="1002517787"/>
    <n v="3"/>
    <x v="5"/>
    <n v="5"/>
    <s v="DENPASAR"/>
    <s v="SANUR"/>
    <s v="SWI"/>
    <s v="REG"/>
    <s v="AO"/>
    <s v="NEW SALES"/>
    <m/>
    <s v="Completed (PS)"/>
    <s v="RBS-Regional 3"/>
    <d v="2026-08-10T13:35:54"/>
    <d v="2026-08-12T16:42:41"/>
    <n v="69362473"/>
    <m/>
    <n v="172423221580"/>
    <s v="OMNI SPACE"/>
    <s v="ODP-SWI-FE/85"/>
    <s v="WO061480945"/>
    <m/>
    <m/>
    <m/>
    <n v="115.27735319999999"/>
    <n v="-8.5787233000000001"/>
    <s v="|MN02642|/PIC I WAYAN GDE EKA PRATAMA/081905575737-08135906565/omnispaceoffice@gmail.com"/>
    <s v="Sales Force DBS"/>
    <m/>
    <m/>
    <m/>
    <m/>
    <m/>
    <m/>
    <m/>
    <m/>
    <s v="Management Janji"/>
    <s v="2026-08-12 08:00:00|Tanggal Pemasangan : 12 Agustus 2026 Jam Pemasangan : 08:00 13:00 Info Tambahan : Hubungi pelanggan dulu sebelum ke lokasi terimakasih|40961370|MYDITA"/>
    <s v="FCC"/>
    <d v="2026-10-08T13:39:47"/>
    <d v="2026-08-12T08:00:00"/>
    <m/>
    <s v="PS"/>
    <s v="SWI"/>
    <s v="NO ADDON"/>
    <n v="2026081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2T08:00:00"/>
    <s v="2026-08-12 08:00:00|Tanggal Pemasangan : 12 Agustus 2026 Jam Pemasangan : 08:00 13:00 Info Tambahan : Hubungi pelanggan dulu sebelum ke lokasi terimakasih|40961370|MYDITA"/>
    <n v="2026"/>
    <n v="8"/>
    <n v="12"/>
    <d v="2026-08-12T00:00:00"/>
    <n v="-0.33333333333575865"/>
    <x v="1"/>
    <x v="7"/>
  </r>
  <r>
    <n v="222"/>
    <n v="1002523919"/>
    <n v="3"/>
    <x v="6"/>
    <n v="5"/>
    <s v="SIDOARJO"/>
    <s v="PASURUAN"/>
    <s v="BEJ"/>
    <s v="REG"/>
    <s v="AO"/>
    <s v="NEW SALES"/>
    <m/>
    <s v="Completed (PS)"/>
    <s v="RBS-Regional 3"/>
    <d v="2026-08-13T11:26:49"/>
    <d v="2026-08-15T13:41:12"/>
    <n v="69364973"/>
    <m/>
    <n v="152742207103"/>
    <s v="SPBU 5467112 BEJI"/>
    <s v="ODP-BEJ-FB/29"/>
    <s v="WO061701140"/>
    <m/>
    <m/>
    <m/>
    <n v="112.72588709999999"/>
    <n v="-7.5727358999999996"/>
    <s v="|MN02332|/SPBU 5467112 BEJI/WINBACK 2.0 HSI B2B (1:1) 50MBPS 355RB PSB DISC 70%//spbubeji1@yahoo.com/CHOIRUL/81252460673"/>
    <s v="Sales Force DBS"/>
    <m/>
    <m/>
    <m/>
    <m/>
    <m/>
    <m/>
    <m/>
    <m/>
    <s v="Management Janji"/>
    <s v="2026-08-15 13:00:00|Tanggal pemasangan: 14/08/2026 Jam pemasangan : pagi / siang Info Tambahan : Hubungi pelanggan dulu sebelum ke lokasi terima kasih.|40951377|MYDITA"/>
    <s v="FCC"/>
    <s v="13-08-2026 11:39:50"/>
    <d v="2026-08-15T13:00:00"/>
    <m/>
    <s v="PS"/>
    <s v="BEJ"/>
    <s v="NO ADDON"/>
    <n v="20260815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5T13:00:00"/>
    <s v="2026-08-15 13:00:00|Tanggal pemasangan: 14/08/2026 Jam pemasangan : pagi / siang Info Tambahan : Hubungi pelanggan dulu sebelum ke lokasi terima kasih.|40951377|MYDITA"/>
    <n v="2026"/>
    <n v="8"/>
    <n v="15"/>
    <d v="2026-08-15T00:00:00"/>
    <n v="-0.54166666666424135"/>
    <x v="1"/>
    <x v="12"/>
  </r>
  <r>
    <n v="223"/>
    <n v="1002509776"/>
    <n v="3"/>
    <x v="7"/>
    <n v="4"/>
    <s v="KUDUS"/>
    <s v="KUDUS"/>
    <s v="DMA"/>
    <s v="REG"/>
    <s v="AO"/>
    <s v="NEW SALES"/>
    <s v="1P INET"/>
    <s v="Completed (PS)"/>
    <s v="RBS-Regional 3"/>
    <d v="2026-08-05T09:34:57"/>
    <d v="2026-08-07T21:26:51"/>
    <n v="69358833"/>
    <m/>
    <n v="141456115198"/>
    <s v="SPBU 4459507"/>
    <s v="ODP-DMA-FM/021 FM/D06/021.01"/>
    <s v="WO060954616"/>
    <m/>
    <m/>
    <m/>
    <n v="110.7661353"/>
    <n v="-6.8638870999999897"/>
    <s v="|MC60142|MYIA-025253220391/POI/DERA BAHTIAR WIDIYANTO /08562685148/spbu_modern@yahoo.com"/>
    <s v="MYIB_ASSISTANT"/>
    <m/>
    <m/>
    <m/>
    <m/>
    <m/>
    <m/>
    <m/>
    <m/>
    <s v="Management Janji"/>
    <s v="2026-08-06 08:00:00 | Tanggal pemasangan: 06/08/2026 Jam pemasangan : pagi / siang Info Tambahan : Hubungi pelanggan dulu sebelum ke lokasi terima kasih"/>
    <s v="FCC"/>
    <d v="2026-05-08T09:39:56"/>
    <d v="2026-08-06T08:00:00"/>
    <m/>
    <s v="PS"/>
    <s v="DMA"/>
    <s v="NO ADDON"/>
    <n v="20260807"/>
    <s v="Completed"/>
    <s v="HSI Bisnis Basic Promo HUT Telkom PSB 70% - 100 Mbps Dual Band"/>
    <s v="INDIBIZ"/>
    <m/>
    <m/>
    <d v="2026-08-06T08:00:00"/>
    <s v="2026-08-06 08:00:00 | Tanggal pemasangan: 06/08/2026 Jam pemasangan : pagi / siang Info Tambahan : Hubungi pelanggan dulu sebelum ke lokasi terima kasih"/>
    <n v="2026"/>
    <n v="8"/>
    <n v="7"/>
    <d v="2026-08-07T00:00:00"/>
    <n v="0.66666666666424135"/>
    <x v="1"/>
    <x v="4"/>
  </r>
  <r>
    <n v="224"/>
    <n v="1002532517"/>
    <n v="3"/>
    <x v="0"/>
    <n v="5"/>
    <s v="MATARAM"/>
    <s v="LOMBOK BARAT TENGAH"/>
    <s v="GER"/>
    <s v="REG"/>
    <s v="AO"/>
    <s v="NEW SALES"/>
    <s v="1P INET"/>
    <s v="MIE - SEND SURVEY"/>
    <s v="RBS-Regional 3"/>
    <d v="2026-08-18T10:29:57"/>
    <d v="2026-08-18T10:32:01"/>
    <n v="69368693"/>
    <m/>
    <n v="172602204112"/>
    <s v="UD AWIN GROSIR"/>
    <s v="ODP-GER-FAM/23 FAM/D05/23.01"/>
    <s v="WO061984523"/>
    <m/>
    <m/>
    <m/>
    <n v="116.010067467685"/>
    <n v="-8.7521483541287495"/>
    <s v="|MC40230|MYIA-078663954799/POI/munawir/081917130377/angchen750@gmail.com"/>
    <s v="MYIB_ASSISTANT"/>
    <m/>
    <m/>
    <m/>
    <m/>
    <m/>
    <m/>
    <m/>
    <m/>
    <s v="Management Janji"/>
    <s v="2026-08-19 08:00:00 | Nama PIC : BAPAK MUNAWIR No HP : 081917130377 No Alternatif : - M Janji : 19/07/2026 Jam Pasang : Pagi NoteÃ‚Â :  Hubungi terlebih dahulu sebelum ke lokasi"/>
    <s v="FCC"/>
    <s v="18-08-2026 10:39:58"/>
    <d v="2026-08-19T08:00:00"/>
    <m/>
    <s v="SURVEY_NEW_MANJA"/>
    <s v="GER"/>
    <s v="NO ADDON"/>
    <m/>
    <s v="MIE - SEND SURVEY"/>
    <s v="HSI Bisnis Promo HUT Telkom PSB 70% - 100 Mbps"/>
    <s v="INDIBIZ"/>
    <m/>
    <m/>
    <d v="2026-08-19T08:00:00"/>
    <s v="2026-08-19 08:00:00 | Nama PIC : BAPAK MUNAWIR No HP : 081917130377 No Alternatif : - M Janji : 19/07/2026 Jam Pasang : Pagi NoteÃ‚Â :  Hubungi terlebih dahulu sebelum ke lokasi"/>
    <m/>
    <m/>
    <m/>
    <e v="#NUM!"/>
    <e v="#NUM!"/>
    <x v="0"/>
    <x v="5"/>
  </r>
  <r>
    <n v="225"/>
    <n v="1002529307"/>
    <n v="3"/>
    <x v="3"/>
    <n v="5"/>
    <s v="MADURA"/>
    <s v="PAMEKASAN"/>
    <s v="WRP"/>
    <s v="REG"/>
    <s v="AO"/>
    <s v="NEW SALES"/>
    <s v="1P INET"/>
    <s v="Completed (PS)"/>
    <s v="RBS-Regional 3"/>
    <d v="2026-08-16T09:41:56"/>
    <d v="2026-08-17T14:22:29"/>
    <n v="69367330"/>
    <m/>
    <n v="152427203169"/>
    <s v="Warung sembako madura Erwin barokah"/>
    <s v="ODP-WRP-FE/40"/>
    <s v="WO061859265"/>
    <m/>
    <m/>
    <m/>
    <n v="113.546541966497"/>
    <n v="-7.0405161473091997"/>
    <s v="MD|MYDB-20260816265656|DN00001/MN00572|Warung sembako madura Erwin barokah|087768933338"/>
    <s v="MYDIGIBIZPARTNER"/>
    <m/>
    <m/>
    <m/>
    <m/>
    <m/>
    <m/>
    <m/>
    <m/>
    <s v="Management Janji"/>
    <s v="2026-08-17 08:00:00 | Nama : BP EDY NURAHMAN  No Hp : 087768933338 No Alt :  Tgl Pemasangan : 17 Agustus 2026 Interval : SIANG Note : Hubungi pelanggan terlebih dahulu"/>
    <s v="FCC"/>
    <s v="16-08-2026 09:54:47"/>
    <d v="2026-08-17T08:00:00"/>
    <m/>
    <s v="PS"/>
    <s v="WRP"/>
    <s v="NO ADDON"/>
    <n v="20260817"/>
    <s v="Completed"/>
    <s v="HSI Bisnis Promo HUT Telkom PSB 70% - 50 Mbps"/>
    <s v="INDIBIZ"/>
    <m/>
    <m/>
    <d v="2026-08-17T08:00:00"/>
    <s v="2026-08-17 08:00:00 | Nama : BP EDY NURAHMAN  No Hp : 087768933338 No Alt :  Tgl Pemasangan : 17 Agustus 2026 Interval : SIANG Note : Hubungi pelanggan terlebih dahulu"/>
    <n v="2026"/>
    <n v="8"/>
    <n v="17"/>
    <d v="2026-08-17T00:00:00"/>
    <n v="-0.33333333333575865"/>
    <x v="1"/>
    <x v="6"/>
  </r>
  <r>
    <n v="226"/>
    <n v="1002525496"/>
    <n v="3"/>
    <x v="3"/>
    <n v="5"/>
    <s v="MADURA"/>
    <s v="BANGKALAN"/>
    <s v="ARB"/>
    <s v="REG"/>
    <s v="AO"/>
    <s v="NEW SALES"/>
    <m/>
    <s v="Completed (PS)"/>
    <s v="RBS-Regional 3"/>
    <d v="2026-08-14T08:46:30"/>
    <d v="2026-08-14T20:24:28"/>
    <n v="69363363"/>
    <m/>
    <n v="152439202916"/>
    <s v="TOKO LANCAR JAYA"/>
    <s v="ODP-ARB-FD/15"/>
    <s v="WO061718911"/>
    <m/>
    <m/>
    <m/>
    <n v="112.92887400415199"/>
    <n v="-6.9883944830474301"/>
    <s v="MD|MYDB-20260811264962|DN00001/MN00802|TOKO LANCAR JAYA|081937393916"/>
    <s v="MYDIGIBIZPARTNER"/>
    <m/>
    <m/>
    <m/>
    <m/>
    <m/>
    <m/>
    <m/>
    <m/>
    <s v="Management Janji"/>
    <s v="2026-08-12 13:00:00 | M Janji : (12/08/2026)  jam Pasang : 09:00  Note : hubungi pelanggan jika ingin kelokasi  "/>
    <s v="FCC"/>
    <s v="14-08-2026 09:10:50"/>
    <m/>
    <m/>
    <s v="PS"/>
    <s v="ARB"/>
    <s v="NO ADDON"/>
    <n v="20260814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4T07:00:00"/>
    <s v="2026-08-12 13:00:00 | M Janji : (12/08/2026)  jam Pasang : 09:00  Note : hubungi pelanggan jika ingin kelokasi  "/>
    <n v="2026"/>
    <n v="8"/>
    <n v="14"/>
    <d v="2026-08-14T00:00:00"/>
    <n v="-0.29166666666424135"/>
    <x v="1"/>
    <x v="6"/>
  </r>
  <r>
    <n v="227"/>
    <n v="1002514626"/>
    <n v="3"/>
    <x v="4"/>
    <n v="4"/>
    <s v="SEMARANG"/>
    <s v="INNER - SEMARANG JATENG UTARA"/>
    <s v="BMK"/>
    <s v="REG"/>
    <s v="AO"/>
    <s v="NEW SALES"/>
    <s v="1P INET"/>
    <s v="98 | OSS - CANCEL COMPLETE"/>
    <s v="RBS-Regional 3"/>
    <d v="2026-08-07T13:34:56"/>
    <d v="2026-08-12T11:03:49"/>
    <n v="69360784"/>
    <m/>
    <n v="141423136617"/>
    <s v="PT DARMA PUTRA LESTARI"/>
    <s v="ODP-BMK-FS/013 FS/D02/013.01"/>
    <s v="WO061166132"/>
    <m/>
    <m/>
    <m/>
    <n v="110.4114567"/>
    <n v="-7.0806864000000003"/>
    <s v="|MC50018|MYIA-009589464128/POI/JOKO SUHARTOTO/085876648648/4450219spbu@gmail.com"/>
    <s v="MYIB_ASSISTANT"/>
    <m/>
    <m/>
    <m/>
    <m/>
    <m/>
    <m/>
    <m/>
    <m/>
    <s v="Management Janji"/>
    <s v="2026-08-08 13:00:00 | M Janji : (08/08/026) jam Pasang : 09:00 Note : hubungi pelanggan jika ingin kelokasi"/>
    <s v="FCC"/>
    <d v="2026-07-08T13:40:21"/>
    <d v="2026-08-08T13:00:00"/>
    <s v="Kendala Pelanggan"/>
    <s v="CANCEL"/>
    <s v="BMK"/>
    <s v="NO ADDON"/>
    <m/>
    <s v="Cancel Completed"/>
    <s v="HSI Bisnis Promo HUT Telkom PSB 70% - 75 Mbps"/>
    <s v="INDIBIZ"/>
    <m/>
    <m/>
    <d v="2026-08-08T13:00:00"/>
    <s v="2026-08-08 13:00:00 | M Janji : (08/08/026) jam Pasang : 09:00 Note : hubungi pelanggan jika ingin kelokasi"/>
    <m/>
    <m/>
    <m/>
    <e v="#NUM!"/>
    <e v="#NUM!"/>
    <x v="0"/>
    <x v="4"/>
  </r>
  <r>
    <n v="228"/>
    <n v="1002516150"/>
    <n v="3"/>
    <x v="1"/>
    <n v="5"/>
    <s v="MADIUN"/>
    <s v="MADIUN"/>
    <s v="CRB"/>
    <s v="REG"/>
    <s v="AO"/>
    <s v="NEW SALES"/>
    <s v="1P INET"/>
    <s v="102 | FOLLOW UP COMPLETED"/>
    <s v="RBS-Regional 3"/>
    <d v="2026-08-08T16:22:56"/>
    <d v="2026-08-12T09:02:44"/>
    <n v="69361592"/>
    <m/>
    <n v="152632209723"/>
    <s v="SPBU 54.631.01 (OFFICE)"/>
    <s v="ODP-CRB-FF/34 FF/D05/34.01"/>
    <s v="WO061279915"/>
    <m/>
    <m/>
    <m/>
    <n v="111.656671"/>
    <n v="-7.5399210999999999"/>
    <s v="|MN00286|MYIA-001657676361/POI/PARJONO/087858060685/spbu5.5463110@gmail.com"/>
    <s v="MYIB_ASSISTANT"/>
    <m/>
    <m/>
    <m/>
    <m/>
    <m/>
    <m/>
    <m/>
    <m/>
    <s v="Management Janji"/>
    <s v="2026-08-09 13:00:00 | Tgl Pemasangan : 09 Agustus 2026 Interval : PAGI SIANG Note : Hubungi pelanggan terlebih dahulu"/>
    <s v="FCC"/>
    <d v="2026-08-08T16:25:12"/>
    <d v="2026-08-09T13:00:00"/>
    <m/>
    <s v="REVOKE"/>
    <s v="CRB"/>
    <s v="NO ADDON"/>
    <m/>
    <s v="Follow Up Revoke Completed, New Order ID : SC1002521306"/>
    <s v="HSI Bisnis Promo HUT Telkom PSB 70% - 50 Mbps"/>
    <s v="INDIBIZ"/>
    <m/>
    <m/>
    <d v="2026-08-09T13:00:00"/>
    <s v="2026-08-09 13:00:00 | Tgl Pemasangan : 09 Agustus 2026 Interval : PAGI SIANG Note : Hubungi pelanggan terlebih dahulu"/>
    <m/>
    <m/>
    <m/>
    <e v="#NUM!"/>
    <e v="#NUM!"/>
    <x v="0"/>
    <x v="11"/>
  </r>
  <r>
    <n v="229"/>
    <n v="1002512697"/>
    <n v="3"/>
    <x v="1"/>
    <n v="5"/>
    <s v="KEDIRI"/>
    <s v="KEDIRI"/>
    <s v="NDL"/>
    <s v="REG"/>
    <s v="AO"/>
    <s v="NEW SALES"/>
    <s v="1P INET"/>
    <s v="Completed (PS)"/>
    <s v="RBS-Regional 3"/>
    <d v="2026-08-06T14:32:56"/>
    <d v="2026-08-08T08:13:45"/>
    <n v="69360087"/>
    <m/>
    <n v="152651207082"/>
    <s v="CV INTI ALAM NUSANTARA"/>
    <s v="ODP-NDL-FE/66 FE/D01/66.01"/>
    <s v="WO061085820"/>
    <m/>
    <m/>
    <m/>
    <n v="111.955506915246"/>
    <n v="-7.9606846555931998"/>
    <s v="|MN00418|MYIA-038711687664/POI/EKO SUTRIONO/081456125865/spbukdr5464118@gmail.com"/>
    <s v="MYIB_ASSISTANT"/>
    <m/>
    <m/>
    <m/>
    <m/>
    <m/>
    <m/>
    <m/>
    <m/>
    <s v="Management Janji"/>
    <s v="2026-08-07 13:00:00 | Nama Pic : bp Fiko No Hp Pic : 081456125865 No alt : - Jam Pemasangan : siang  Tanggal Pemasangan : 7 Agustus 2026"/>
    <s v="FCC"/>
    <d v="2026-06-08T14:40:01"/>
    <d v="2026-08-07T13:00:00"/>
    <m/>
    <s v="PS"/>
    <s v="NDL"/>
    <s v="NO ADDON"/>
    <n v="20260808"/>
    <s v="Completed"/>
    <s v="HSI Bisnis Promo HUT Telkom PSB 70% - 50 Mbps"/>
    <s v="INDIBIZ"/>
    <m/>
    <m/>
    <d v="2026-08-07T13:00:00"/>
    <s v="2026-08-07 13:00:00 | Nama Pic : bp Fiko No Hp Pic : 081456125865 No alt : - Jam Pemasangan : siang  Tanggal Pemasangan : 7 Agustus 2026"/>
    <n v="2026"/>
    <n v="8"/>
    <n v="8"/>
    <d v="2026-08-08T00:00:00"/>
    <n v="0.45833333333575865"/>
    <x v="1"/>
    <x v="1"/>
  </r>
  <r>
    <n v="230"/>
    <n v="1002510749"/>
    <n v="3"/>
    <x v="6"/>
    <n v="5"/>
    <s v="PASURUAN"/>
    <s v="PASURUAN"/>
    <s v="BNL"/>
    <s v="REG"/>
    <s v="AO"/>
    <s v="NEW SALES"/>
    <m/>
    <s v="Completed (PS)"/>
    <s v="RBS-Regional 3"/>
    <d v="2026-08-05T14:19:38"/>
    <d v="2026-08-07T13:34:36"/>
    <n v="69359272"/>
    <m/>
    <n v="152744222124"/>
    <s v="PUSTU PAJARAN"/>
    <s v="ODP-BNL-FAL/14"/>
    <s v="WO061016923"/>
    <m/>
    <m/>
    <m/>
    <n v="112.8046518"/>
    <n v="-7.6761184"/>
    <s v="|MN02680|/PUSTU PAJARAN/WINBACK 2.0 HSI B2B (1:1) 50MBPS 355RB PSB DISC 70%//uptdkes.rembang@gmail.com/I WAYAN SUARKA/85655077680"/>
    <s v="Sales Force DBS"/>
    <m/>
    <m/>
    <m/>
    <m/>
    <m/>
    <m/>
    <m/>
    <m/>
    <s v="Management Janji"/>
    <s v="2026-08-06 15:00:00|M Janji : (06/08/2026) jam Pasang : 09:00 Note : hubungi pelanggan jika ingin kelokasi|40961370|MYDITA"/>
    <s v="FCC"/>
    <d v="2026-05-08T14:25:36"/>
    <d v="2026-08-06T15:00:00"/>
    <s v="Kendala Lainnya"/>
    <s v="PS"/>
    <s v="BNL"/>
    <s v="NO ADDON"/>
    <n v="20260807"/>
    <s v="Completed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08-06T15:00:00"/>
    <s v="2026-08-06 15:00:00|M Janji : (06/08/2026) jam Pasang : 09:00 Note : hubungi pelanggan jika ingin kelokasi|40961370|MYDITA"/>
    <n v="2026"/>
    <n v="8"/>
    <n v="7"/>
    <d v="2026-08-07T00:00:00"/>
    <n v="0.375"/>
    <x v="1"/>
    <x v="12"/>
  </r>
  <r>
    <n v="231"/>
    <n v="1002519787"/>
    <n v="3"/>
    <x v="0"/>
    <n v="5"/>
    <s v="MATARAM"/>
    <s v="LOMBOK BARAT TENGAH"/>
    <s v="PRY"/>
    <s v="REG"/>
    <s v="AO"/>
    <s v="NEW SALES"/>
    <m/>
    <s v="Completed (PS)"/>
    <s v="RBS-Regional 3"/>
    <d v="2026-08-11T13:03:07"/>
    <d v="2026-08-11T15:00:43"/>
    <n v="69356996"/>
    <m/>
    <n v="172603791171"/>
    <s v="AL MIRA TOKO BANGUNAN"/>
    <s v="ODP-PYA-FAW/22"/>
    <s v="WO061493495"/>
    <m/>
    <m/>
    <m/>
    <n v="116.265936"/>
    <n v="-8.7901129999999998"/>
    <s v="MD|MYDB-20260731264098|SC00001/MC00046|AL MIRA TOKO BANGUNAN|089653976962"/>
    <s v="MYDIGIBIZPARTNER"/>
    <m/>
    <m/>
    <m/>
    <m/>
    <m/>
    <m/>
    <m/>
    <m/>
    <s v="Management Janji"/>
    <s v="2026-08-03 15:00:00 | Tanggal pemasangan :03/08/2026  Jam pemasangan : siang  Info Tambahan : Hubungi pelanggan dulu sebelum ke lokasi  terima kasih."/>
    <s v="FCC"/>
    <d v="2026-11-08T13:10:18"/>
    <m/>
    <m/>
    <s v="PS"/>
    <s v="PRY"/>
    <s v="NO ADDON"/>
    <n v="2026081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07:00:00"/>
    <s v="2026-08-03 15:00:00 | Tanggal pemasangan :03/08/2026  Jam pemasangan : siang  Info Tambahan : Hubungi pelanggan dulu sebelum ke lokasi  terima kasih."/>
    <n v="2026"/>
    <n v="8"/>
    <n v="11"/>
    <d v="2026-08-11T00:00:00"/>
    <n v="-0.29166666666424135"/>
    <x v="1"/>
    <x v="5"/>
  </r>
  <r>
    <n v="232"/>
    <n v="1002516593"/>
    <n v="3"/>
    <x v="5"/>
    <n v="5"/>
    <s v="DENPASAR"/>
    <s v="JIMBARAN"/>
    <s v="KUT"/>
    <s v="REG"/>
    <s v="AO"/>
    <s v="NEW SALES"/>
    <m/>
    <s v="Completed (PS)"/>
    <s v="RBS-Regional 3"/>
    <d v="2026-08-09T16:27:26"/>
    <d v="2026-08-10T08:10:13"/>
    <n v="69360590"/>
    <m/>
    <n v="172416429229"/>
    <s v="PT. MITRA BALI SUKSES"/>
    <s v="ODP-KUT-FG/05"/>
    <s v="WO061334329"/>
    <m/>
    <m/>
    <m/>
    <n v="115.177517705819"/>
    <n v="-8.7310210834775894"/>
    <s v="|MN02545|/PIC WAHYUDI/08995847815-081381829072/it.info@mitrabalisukses.co.id"/>
    <s v="Sales Force DBS"/>
    <m/>
    <m/>
    <m/>
    <m/>
    <m/>
    <m/>
    <m/>
    <m/>
    <s v="Management Janji"/>
    <s v="2026-08-08 13:00:00|Nama PIC:  bp wahyudi   No HP: 08995847815  Alt:  Tanggal: 8/8/2026  Jam Pasang: Siang  Note: Hubungi sebelum ke lokasi, terimakasih|40010577|MYDITA"/>
    <s v="FCC"/>
    <d v="2026-09-08T16:39:48"/>
    <m/>
    <m/>
    <s v="PS"/>
    <s v="KUT"/>
    <s v="NO ADDON"/>
    <n v="20260810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9T07:00:00"/>
    <s v="2026-08-08 13:00:00|Nama PIC:  bp wahyudi   No HP: 08995847815  Alt:  Tanggal: 8/8/2026  Jam Pasang: Siang  Note: Hubungi sebelum ke lokasi, terimakasih|40010577|MYDITA"/>
    <n v="2026"/>
    <n v="8"/>
    <n v="10"/>
    <d v="2026-08-10T00:00:00"/>
    <n v="0.70833333333575865"/>
    <x v="1"/>
    <x v="30"/>
  </r>
  <r>
    <n v="233"/>
    <n v="1002514264"/>
    <n v="3"/>
    <x v="3"/>
    <n v="5"/>
    <s v="SBY UTARA"/>
    <s v="TANDES"/>
    <s v="KLN"/>
    <s v="REG"/>
    <s v="AO"/>
    <s v="NEW SALES"/>
    <m/>
    <s v="Completed (PS)"/>
    <s v="RBS-Regional 3"/>
    <d v="2026-08-07T11:07:53"/>
    <d v="2026-08-07T12:57:01"/>
    <n v="69359002"/>
    <m/>
    <n v="152418251386"/>
    <s v="JNT"/>
    <s v="ODP-TDS-FFB/18"/>
    <s v="WO061148852"/>
    <m/>
    <m/>
    <m/>
    <n v="112.704135103338"/>
    <n v="-7.2649359981049404"/>
    <s v="MD|MYID-4042608050002|RBIZTOP|PT PAKET KILAT RAHARJA|081232358866"/>
    <s v="Sales Force DBS"/>
    <m/>
    <m/>
    <m/>
    <m/>
    <m/>
    <m/>
    <m/>
    <m/>
    <s v="Management Janji"/>
    <s v="2026-08-06 08:00:00 | Tanggal pemasangan: 6/08/2026  Jam pemasangan : pagi / siang  Info Tambahan : Hubungi pelanggan dulu sebelum ke lokasi.  terima kasih"/>
    <s v="FCC"/>
    <d v="2026-07-08T11:10:29"/>
    <m/>
    <m/>
    <s v="PS"/>
    <s v="KLN"/>
    <s v="NO ADDON"/>
    <n v="20260807"/>
    <s v="Completed"/>
    <s v="- 11_11446;Biaya PSB HSI EBIS Tunai di Depan ~ 11[150000]  - E26017;E26017 ~ ES26 - Paket HSI Basic (HSIEF) Khusus Winback 3.0[0]  - E26017~null~105871;E26017||11||Abodemen 0[0]  - E26017~null~E26017_UNL;UNL ~ Internet-Link Unlimited Internet Usage ~ E260"/>
    <s v="INDIBIZ"/>
    <m/>
    <m/>
    <d v="2026-08-07T07:00:00"/>
    <s v="2026-08-06 08:00:00 | Tanggal pemasangan: 6/08/2026  Jam pemasangan : pagi / siang  Info Tambahan : Hubungi pelanggan dulu sebelum ke lokasi.  terima kasih"/>
    <n v="2026"/>
    <n v="8"/>
    <n v="7"/>
    <d v="2026-08-07T00:00:00"/>
    <n v="-0.29166666666424135"/>
    <x v="1"/>
    <x v="23"/>
  </r>
  <r>
    <n v="234"/>
    <n v="1002527579"/>
    <n v="3"/>
    <x v="6"/>
    <n v="5"/>
    <s v="SIDOARJO"/>
    <s v="JOMBANG"/>
    <s v="JOM"/>
    <s v="REG"/>
    <s v="AO"/>
    <s v="NEW SALES"/>
    <m/>
    <s v="Completed (PS)"/>
    <s v="RBS-Regional 3"/>
    <d v="2026-08-15T01:38:35"/>
    <d v="2026-08-15T13:05:09"/>
    <n v="69366481"/>
    <m/>
    <n v="152318241707"/>
    <s v="MM SURYA JAYA"/>
    <s v="ODP-JOM-FN/108"/>
    <s v="WO061802708"/>
    <m/>
    <m/>
    <m/>
    <n v="112.24286840000001"/>
    <n v="-7.5357468000000001"/>
    <s v="|MN01614|/MM SURYA JAYA/WINBACK 2.0 HSI B2B (1:2) 75MBPS 365RB PSB DISC 70%//mariosebastian1102@gmail.com/MARIO SEBASTIAN AVELINO/85156594"/>
    <s v="Sales Force DBS"/>
    <m/>
    <m/>
    <m/>
    <m/>
    <m/>
    <m/>
    <m/>
    <m/>
    <s v="Management Janji"/>
    <s v="2026-08-16 08:00:00|Nama Pic : BP MARIO No Hp Pic : 085156594813 Jam Pemasangan : 08:00 - 12.00 Tanggal Pemasangan : MINGGU 16 AGUSTUS 2026 Info Tambahan : Hubungi pelanggan sebelum datang ke lokasi|40000798|MYDITA"/>
    <s v="FCC"/>
    <s v="15-08-2026 01:39:53"/>
    <d v="2026-08-16T08:00:00"/>
    <m/>
    <s v="PS"/>
    <s v="JOM"/>
    <s v="NO ADDON"/>
    <n v="2026081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6T08:00:00"/>
    <s v="2026-08-16 08:00:00|Nama Pic : BP MARIO No Hp Pic : 085156594813 Jam Pemasangan : 08:00 - 12.00 Tanggal Pemasangan : MINGGU 16 AGUSTUS 2026 Info Tambahan : Hubungi pelanggan sebelum datang ke lokasi|40000798|MYDITA"/>
    <n v="2026"/>
    <n v="8"/>
    <n v="15"/>
    <d v="2026-08-15T00:00:00"/>
    <n v="-1.3333333333357587"/>
    <x v="1"/>
    <x v="20"/>
  </r>
  <r>
    <n v="235"/>
    <n v="1002519402"/>
    <n v="3"/>
    <x v="1"/>
    <n v="5"/>
    <s v="MADIUN"/>
    <s v="BOJONEGORO"/>
    <s v="PAD"/>
    <s v="REG"/>
    <s v="AO"/>
    <s v="NEW SALES"/>
    <s v="1P INET"/>
    <s v="Completed (PS)"/>
    <s v="RBS-Regional 3"/>
    <d v="2026-08-11T10:58:57"/>
    <d v="2026-08-12T17:27:27"/>
    <n v="69363043"/>
    <m/>
    <n v="152644205315"/>
    <s v="YAYASAN BUDI MULYA HIBATULLAH"/>
    <s v="ODP-PAZ-FP/55 FP/D05/55.01"/>
    <s v="WO061476944"/>
    <m/>
    <m/>
    <m/>
    <n v="111.624051220715"/>
    <n v="-7.1358765515304601"/>
    <s v="|MC20010|MYIA-048555655587/POI/ABDUL WAHID /082262263434/pesantrenhibatullah@gmail.com"/>
    <s v="MYIB_ASSISTANT"/>
    <m/>
    <m/>
    <m/>
    <m/>
    <m/>
    <m/>
    <m/>
    <m/>
    <s v="Management Janji"/>
    <s v="2026-08-12 08:00:00 | M Janji : (12/08/2026) jam Pasang : 09:00 Note : hubungi pelanggan jika ingin kelokasi"/>
    <s v="FCC"/>
    <d v="2026-11-08T11:10:21"/>
    <d v="2026-08-12T08:00:00"/>
    <m/>
    <s v="PS"/>
    <s v="PAD"/>
    <s v="NO ADDON"/>
    <n v="20260812"/>
    <s v="Completed"/>
    <s v="HSI Bisnis Promo HUT Telkom PSB 70% - 100 Mbps"/>
    <s v="INDIBIZ"/>
    <m/>
    <m/>
    <d v="2026-08-12T08:00:00"/>
    <s v="2026-08-12 08:00:00 | M Janji : (12/08/2026) jam Pasang : 09:00 Note : hubungi pelanggan jika ingin kelokasi"/>
    <n v="2026"/>
    <n v="8"/>
    <n v="12"/>
    <d v="2026-08-12T00:00:00"/>
    <n v="-0.33333333333575865"/>
    <x v="1"/>
    <x v="18"/>
  </r>
  <r>
    <n v="236"/>
    <n v="1002522906"/>
    <n v="3"/>
    <x v="0"/>
    <n v="5"/>
    <s v="MATARAM"/>
    <s v="INNER - NUSA TENGGARA"/>
    <s v="SWE"/>
    <s v="REG"/>
    <s v="AO"/>
    <s v="NEW SALES"/>
    <m/>
    <s v="Completed (PS)"/>
    <s v="RBS-Regional 3"/>
    <d v="2026-08-12T16:37:07"/>
    <d v="2026-08-12T18:54:46"/>
    <n v="69362976"/>
    <m/>
    <n v="172605804140"/>
    <s v="SPBU 5483307"/>
    <s v="ODP-SWE-FAF/05"/>
    <s v="WO061614574"/>
    <m/>
    <m/>
    <m/>
    <n v="116.176671"/>
    <n v="-8.5955460000000006"/>
    <s v="MD|MYDB-20260810264906|SC00001/MC00046|SPBU 5483307|087713006064"/>
    <s v="MYDIGIBIZPARTNER"/>
    <m/>
    <m/>
    <m/>
    <m/>
    <m/>
    <m/>
    <m/>
    <m/>
    <s v="Management Janji"/>
    <s v="2026-08-12 08:00:00 | Tanggal pemasangan: 12/08/2026  Jam pemasangan : pagi  Info Tambahan : Hubungi pelanggan dulu sebelum ke lokasi  terima kasih."/>
    <s v="FCC"/>
    <d v="2026-12-08T16:39:59"/>
    <m/>
    <m/>
    <s v="PS"/>
    <s v="SWE"/>
    <s v="NO ADDON"/>
    <n v="2026081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2T07:00:00"/>
    <s v="2026-08-12 08:00:00 | Tanggal pemasangan: 12/08/2026  Jam pemasangan : pagi  Info Tambahan : Hubungi pelanggan dulu sebelum ke lokasi  terima kasih."/>
    <n v="2026"/>
    <n v="8"/>
    <n v="12"/>
    <d v="2026-08-12T00:00:00"/>
    <n v="-0.29166666666424135"/>
    <x v="1"/>
    <x v="14"/>
  </r>
  <r>
    <n v="237"/>
    <n v="1002520429"/>
    <n v="3"/>
    <x v="1"/>
    <n v="5"/>
    <s v="MALANG"/>
    <s v="BATU"/>
    <s v="SGS"/>
    <s v="REG"/>
    <s v="AO"/>
    <s v="NEW SALES"/>
    <s v="1P INET"/>
    <s v="Completed (PS)"/>
    <s v="RBS-Regional 3"/>
    <d v="2026-08-11T15:19:57"/>
    <d v="2026-08-12T17:18:56"/>
    <n v="69363523"/>
    <m/>
    <n v="152721299876"/>
    <s v="SMK PGRI SINGOSARI"/>
    <s v="ODP-SGS-FK/28 FK/D06/28.01"/>
    <s v="WO061514479"/>
    <m/>
    <m/>
    <m/>
    <n v="112.6605984"/>
    <n v="-7.9020341999999903"/>
    <s v="|MN01864|MYIA-046083586892/POI/HABID HAZBULLAH/083117191304/smkpgri_sgs_mlg@yahoo.co.id"/>
    <s v="MYIB_ASSISTANT"/>
    <m/>
    <m/>
    <m/>
    <m/>
    <m/>
    <m/>
    <m/>
    <m/>
    <s v="Management Janji"/>
    <s v="2026-08-12 13:00:00 | Tanggal pemasangan : 12 AGUSTUS 2026 Jam pemasangan : pagi/siang Info Tambahan : Hubungi pelanggan dulu sebelum ke lokasi terima kasih"/>
    <s v="FCC"/>
    <d v="2026-11-08T15:25:50"/>
    <d v="2026-08-12T13:00:00"/>
    <m/>
    <s v="PS"/>
    <s v="SGS"/>
    <s v="NO ADDON"/>
    <n v="20260812"/>
    <s v="Completed"/>
    <s v="HSI Bisnis Promo HUT Telkom PSB 70% - 300 Mbps"/>
    <s v="INDIBIZ"/>
    <m/>
    <m/>
    <d v="2026-08-12T13:00:00"/>
    <s v="2026-08-12 13:00:00 | Tanggal pemasangan : 12 AGUSTUS 2026 Jam pemasangan : pagi/siang Info Tambahan : Hubungi pelanggan dulu sebelum ke lokasi terima kasih"/>
    <n v="2026"/>
    <n v="8"/>
    <n v="12"/>
    <d v="2026-08-12T00:00:00"/>
    <n v="-0.54166666666424135"/>
    <x v="1"/>
    <x v="15"/>
  </r>
  <r>
    <n v="238"/>
    <n v="1002530610"/>
    <n v="3"/>
    <x v="6"/>
    <n v="5"/>
    <s v="JEMBER"/>
    <s v="SITUBONDO"/>
    <s v="SIT"/>
    <s v="REG"/>
    <s v="AO"/>
    <s v="NEW SALES"/>
    <s v="1P INET"/>
    <s v="Completed (PS)"/>
    <s v="RBS-Regional 3"/>
    <d v="2026-08-17T10:44:56"/>
    <d v="2026-08-17T15:41:09"/>
    <n v="69367918"/>
    <m/>
    <n v="152506219135"/>
    <s v="TOKO DUA BERSAUDARA"/>
    <s v="ODP-SIT-FX/27 FX/D01/27.01"/>
    <s v="WO061917172"/>
    <m/>
    <m/>
    <m/>
    <n v="113.885048"/>
    <n v="-7.7346240000000002"/>
    <s v="|MN02617|MYIA-071675920462/POI/RASULIN/085364038467/rasulin44@gmail.com"/>
    <s v="MYIB_ASSISTANT"/>
    <m/>
    <m/>
    <m/>
    <m/>
    <m/>
    <m/>
    <m/>
    <m/>
    <s v="Management Janji"/>
    <s v="2026-08-18 08:00:00 | Nama PIC : Bp Rasulin No Hp : 085364038467 No Alt : - Tgl Pemasangan : 18 Agustus 2026 Interval : PAGI SIANG Note : Hubungi pelanggan terlebih dahulu"/>
    <s v="FCC"/>
    <s v="17-08-2026 10:55:01"/>
    <d v="2026-08-18T08:00:00"/>
    <m/>
    <s v="PS"/>
    <s v="SIT"/>
    <s v="NETMONK"/>
    <n v="20260817"/>
    <s v="Completed"/>
    <s v="HSI Bisnis Bundling Netmonk PSB 70% Promo - 200 Mbps"/>
    <s v="INDIBIZ"/>
    <m/>
    <m/>
    <d v="2026-08-18T08:00:00"/>
    <s v="2026-08-18 08:00:00 | Nama PIC : Bp Rasulin No Hp : 085364038467 No Alt : - Tgl Pemasangan : 18 Agustus 2026 Interval : PAGI SIANG Note : Hubungi pelanggan terlebih dahulu"/>
    <n v="2026"/>
    <n v="8"/>
    <n v="17"/>
    <d v="2026-08-17T00:00:00"/>
    <n v="-1.3333333333357587"/>
    <x v="1"/>
    <x v="9"/>
  </r>
  <r>
    <n v="239"/>
    <n v="1002515952"/>
    <n v="3"/>
    <x v="4"/>
    <n v="4"/>
    <s v="PEKALONGAN"/>
    <s v="TEGAL"/>
    <s v="TEG"/>
    <s v="REG"/>
    <s v="AO"/>
    <s v="NEW SALES"/>
    <s v="2P INET + VOICE"/>
    <s v="102 | FOLLOW UP COMPLETED"/>
    <s v="RBS-Regional 3"/>
    <d v="2026-08-08T13:26:57"/>
    <d v="2026-08-10T14:09:06"/>
    <n v="69361457"/>
    <n v="2838428733"/>
    <n v="142212126687"/>
    <s v="PT VIVO MOBILE INDONESIA"/>
    <s v="ODP-TEG-FN/076 FN/D04/076.01"/>
    <s v="WO061264052"/>
    <m/>
    <m/>
    <m/>
    <n v="109.139410033822"/>
    <n v="-6.8724798080260898"/>
    <s v="MD|MYDB-20260808264741|DN00001/MN00347|PT VIVO MOBILE INDONESIA|082135851212"/>
    <s v="MYDIGIBIZPARTNER"/>
    <m/>
    <m/>
    <m/>
    <m/>
    <m/>
    <m/>
    <m/>
    <m/>
    <s v="Management Janji"/>
    <s v="2026-08-10 13:00:00 | Nama : BU IIS SUMARNI  No Hp : 082135851212 No Alt :  Tgl Pemasangan : 10 Agustus 2026 Interval : SIANG Note : Hubungi pelanggan terlebih dahulu"/>
    <s v="FCC"/>
    <d v="2026-08-08T13:39:52"/>
    <d v="2026-08-10T13:00:00"/>
    <s v="Kendala Teknik"/>
    <s v="REVOKE"/>
    <s v="TEG"/>
    <s v="NO ADDON"/>
    <m/>
    <s v="Follow Up Revoke Completed, New Order ID : SC1002517943"/>
    <s v="HSI Bisnis Bundling Phone PSB 70% - Free 800 Menit Promo - 100 Mbps"/>
    <s v="INDIBIZ"/>
    <m/>
    <m/>
    <d v="2026-08-10T13:00:00"/>
    <s v="2026-08-10 13:00:00 | Nama : BU IIS SUMARNI  No Hp : 082135851212 No Alt :  Tgl Pemasangan : 10 Agustus 2026 Interval : SIANG Note : Hubungi pelanggan terlebih dahulu"/>
    <m/>
    <m/>
    <m/>
    <e v="#NUM!"/>
    <e v="#NUM!"/>
    <x v="0"/>
    <x v="4"/>
  </r>
  <r>
    <n v="240"/>
    <n v="1002511394"/>
    <n v="3"/>
    <x v="1"/>
    <n v="5"/>
    <s v="MALANG"/>
    <s v="KEPANJEN"/>
    <s v="MLG"/>
    <s v="REG"/>
    <s v="AO"/>
    <s v="NEW SALES"/>
    <s v="1P INET"/>
    <s v="Completed (PS)"/>
    <s v="RBS-Regional 3"/>
    <d v="2026-08-06T07:13:57"/>
    <d v="2026-08-06T20:19:09"/>
    <n v="69359504"/>
    <m/>
    <n v="152701239000"/>
    <s v="SMA ISLAM Malang"/>
    <s v="ODP-MLG-FEP/53 FEP/D05/53.01"/>
    <s v="WO061034264"/>
    <m/>
    <m/>
    <m/>
    <n v="112.63442569999999"/>
    <n v="-7.9697863"/>
    <s v="MD|MYDB-20260805264489|SC20017/MC20200|SMA ISLAM Malang|081334713449"/>
    <s v="MYDIGIBIZPARTNER"/>
    <m/>
    <m/>
    <m/>
    <m/>
    <m/>
    <m/>
    <m/>
    <m/>
    <s v="Management Janji"/>
    <s v="2026-08-07 08:00:00 | Nama Pic : RUSMAN No Hp Pic : 81334713449 No alt : - Jam Pemasangan : pagi  Tanggal Pemasangan : 7 Agustus 2026"/>
    <s v="FCC"/>
    <d v="2026-06-08T07:25:26"/>
    <d v="2026-08-07T08:00:00"/>
    <m/>
    <s v="PS"/>
    <s v="MLG"/>
    <s v="NO ADDON"/>
    <n v="20260806"/>
    <s v="Completed"/>
    <s v="HSI Bisnis Basic Promo HUT Telkom PSB 70% - 200 Mbps"/>
    <s v="INDIBIZ"/>
    <m/>
    <m/>
    <d v="2026-08-07T08:00:00"/>
    <s v="2026-08-07 08:00:00 | Nama Pic : RUSMAN No Hp Pic : 81334713449 No alt : - Jam Pemasangan : pagi  Tanggal Pemasangan : 7 Agustus 2026"/>
    <n v="2026"/>
    <n v="8"/>
    <n v="6"/>
    <d v="2026-08-06T00:00:00"/>
    <n v="-1.3333333333357587"/>
    <x v="1"/>
    <x v="24"/>
  </r>
  <r>
    <n v="241"/>
    <n v="1002510672"/>
    <n v="3"/>
    <x v="0"/>
    <n v="5"/>
    <s v="KUPANG"/>
    <s v="LABOAN BAJO"/>
    <s v="LBO"/>
    <s v="REG"/>
    <s v="AO"/>
    <s v="NEW SALES"/>
    <m/>
    <s v="CANCEL COMPLETED"/>
    <s v="RBS-Regional 3"/>
    <d v="2026-08-05T14:02:29"/>
    <d v="2026-08-18T09:35:33"/>
    <n v="69359224"/>
    <m/>
    <n v="172512452489"/>
    <s v="KOS KINGKONG"/>
    <s v="ODP-LBO-FF/57"/>
    <m/>
    <m/>
    <m/>
    <m/>
    <n v="119.89957094192501"/>
    <n v="-8.4966370574844703"/>
    <s v="|IBCARE-PI|MC40287|081337809205|nabaslantar5@gmail.com|-8.4968945,119.8996654"/>
    <s v="Sales Force DBS"/>
    <m/>
    <m/>
    <m/>
    <m/>
    <m/>
    <m/>
    <m/>
    <m/>
    <m/>
    <m/>
    <m/>
    <d v="2026-05-08T14:10:37"/>
    <m/>
    <m/>
    <s v="REJECT_FCC"/>
    <s v="LBO"/>
    <s v="NO ADDON"/>
    <m/>
    <s v="DECLINE : Decline - Batal Order EVI PUSPITA EKASARI 40931150|MYDITA"/>
    <s v="- 11_11446;Biaya PSB HSI EBIS Tunai di Depan ~ 11[150000]  - E23046;E23046 ~ ES23 - Paket HSI Bisnis[0]  - E23046~null~E23046_UNL;UNL ~ Internet-Link Unlimited Internet Usage ~ E23046[0]  - E23046~null~44877;E23046||11||Abodemen 0[0]  - E23046~null~E23046"/>
    <s v="INDIBIZ"/>
    <m/>
    <m/>
    <m/>
    <m/>
    <m/>
    <m/>
    <m/>
    <e v="#NUM!"/>
    <e v="#NUM!"/>
    <x v="0"/>
    <x v="31"/>
  </r>
  <r>
    <n v="242"/>
    <n v="1002534158"/>
    <n v="3"/>
    <x v="1"/>
    <n v="5"/>
    <s v="MALANG"/>
    <s v="KEPANJEN"/>
    <s v="GDI"/>
    <s v="REG"/>
    <s v="AO"/>
    <s v="NEW SALES"/>
    <s v="1P INET"/>
    <s v="MIE - SEND SURVEY"/>
    <s v="RBS-Regional 3"/>
    <d v="2026-08-18T16:23:57"/>
    <d v="2026-08-18T16:26:01"/>
    <n v="69369365"/>
    <m/>
    <n v="152715213468"/>
    <s v="toko wahyu 3"/>
    <s v="ODP-GDI-FV/02 FV/D03/02.01"/>
    <s v="WO062038526"/>
    <m/>
    <m/>
    <m/>
    <n v="112.624325643597"/>
    <n v="-8.1838688034140592"/>
    <s v="|MN02462|MYIA-063646205403/POI/082228025558/087796642411/wahyuta443@gmail.com"/>
    <s v="MYIB_ASSISTANT"/>
    <m/>
    <m/>
    <m/>
    <m/>
    <m/>
    <m/>
    <m/>
    <m/>
    <s v="Management Janji"/>
    <s v="2026-08-19 13:00:00 |  M Janji : (19 AGUSTUS 2026) jam Pasang : pagi siang Note : hubungi pelanggan jika ingin kelokasi"/>
    <s v="FCC"/>
    <s v="18-08-2026 16:39:51"/>
    <d v="2026-08-19T13:00:00"/>
    <m/>
    <s v="SURVEY_NEW_MANJA"/>
    <s v="GDI"/>
    <s v="NO ADDON"/>
    <m/>
    <s v="MIE - SEND SURVEY"/>
    <s v="HSI Bisnis Promo HUT RI PSB 70% - 150 Mbps"/>
    <s v="INDIBIZ"/>
    <m/>
    <m/>
    <d v="2026-08-19T13:00:00"/>
    <s v="2026-08-19 13:00:00 |  M Janji : (19 AGUSTUS 2026) jam Pasang : pagi siang Note : hubungi pelanggan jika ingin kelokasi"/>
    <m/>
    <m/>
    <m/>
    <e v="#NUM!"/>
    <e v="#NUM!"/>
    <x v="0"/>
    <x v="24"/>
  </r>
  <r>
    <n v="243"/>
    <n v="1002505267"/>
    <n v="3"/>
    <x v="6"/>
    <n v="5"/>
    <s v="SIDOARJO"/>
    <s v="JOMBANG"/>
    <s v="MOJ"/>
    <s v="REG"/>
    <s v="AO"/>
    <s v="NEW SALES"/>
    <m/>
    <s v="Completed (PS)"/>
    <s v="RBS-Regional 3"/>
    <d v="2026-08-02T13:43:19"/>
    <d v="2026-08-02T22:40:33"/>
    <n v="69357050"/>
    <m/>
    <n v="152319209209"/>
    <s v="NYONYA KAYA"/>
    <s v="ODP-MOJ-FK/16"/>
    <s v="WO060720306"/>
    <m/>
    <m/>
    <m/>
    <n v="112.4319852"/>
    <n v="-7.4631537000000003"/>
    <s v="|MN02084|/NYONYA KAYA /WINBACK 2.0 HSI B2B (1:1) 100MBPS 535RB PSB DISC 70%//yuestohutama@gmail.com/YUESTO ILHAM PUTRA HUTAMA/82232255577"/>
    <s v="Sales Force DBS"/>
    <m/>
    <m/>
    <m/>
    <m/>
    <m/>
    <m/>
    <m/>
    <m/>
    <s v="Management Janji"/>
    <s v="2026-08-03 13:00:00|M Janji : (03/08/2026) jam Pasang : 09:00 Note : hubungi pelanggan jika ingin kelokasi|SO1317|MYDITA"/>
    <s v="FCC"/>
    <d v="2026-02-08T13:54:45"/>
    <d v="2026-08-03T13:00:00"/>
    <m/>
    <s v="PS"/>
    <s v="MOJ"/>
    <s v="NO ADDON"/>
    <n v="2026080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13:00:00"/>
    <s v="2026-08-03 13:00:00|M Janji : (03/08/2026) jam Pasang : 09:00 Note : hubungi pelanggan jika ingin kelokasi|SO1317|MYDITA"/>
    <n v="2026"/>
    <n v="8"/>
    <n v="2"/>
    <d v="2026-08-02T00:00:00"/>
    <n v="-1.5416666666642413"/>
    <x v="1"/>
    <x v="20"/>
  </r>
  <r>
    <n v="244"/>
    <n v="1002520321"/>
    <n v="3"/>
    <x v="4"/>
    <n v="4"/>
    <s v="PEKALONGAN"/>
    <s v="SLAWI"/>
    <s v="ADW"/>
    <s v="REG"/>
    <s v="AO"/>
    <s v="NEW SALES"/>
    <s v="1P INET"/>
    <s v="Completed (PS)"/>
    <s v="RBS-Regional 3"/>
    <d v="2026-08-11T15:01:56"/>
    <d v="2026-08-12T15:26:50"/>
    <n v="69363501"/>
    <m/>
    <n v="146282105539"/>
    <s v="SPBU ADIWERNA 4452106"/>
    <s v="ODP-ADW-FW/007 FW/D02/007.01"/>
    <s v="WO061510812"/>
    <m/>
    <m/>
    <m/>
    <n v="109.1345475"/>
    <n v="-6.9296153"/>
    <s v="MD|MYDB-20260811264959|DN00001/MN00347|SPBU ADIWERNA 4452106|085642808700"/>
    <s v="MYDIGIBIZPARTNER"/>
    <m/>
    <m/>
    <m/>
    <m/>
    <m/>
    <m/>
    <m/>
    <m/>
    <s v="Management Janji"/>
    <s v="2026-08-12 13:00:00 | Nama PIC:  bp abdullah  No HP: 085642808700 Alt: Tanggal: 12/8/2026 Jam Pasang: Siang Note: Hubungi sebelum ke lokasi, terimakasih."/>
    <s v="FCC"/>
    <d v="2026-11-08T15:10:17"/>
    <d v="2026-08-12T13:00:00"/>
    <m/>
    <s v="PS"/>
    <s v="ADW"/>
    <s v="NO ADDON"/>
    <n v="20260812"/>
    <s v="Completed"/>
    <s v="HSI Bisnis Promo HUT Telkom PSB 70% - 200 Mbps"/>
    <s v="INDIBIZ"/>
    <m/>
    <m/>
    <d v="2026-08-12T13:00:00"/>
    <s v="2026-08-12 13:00:00 | Nama PIC:  bp abdullah  No HP: 085642808700 Alt: Tanggal: 12/8/2026 Jam Pasang: Siang Note: Hubungi sebelum ke lokasi, terimakasih."/>
    <n v="2026"/>
    <n v="8"/>
    <n v="12"/>
    <d v="2026-08-12T00:00:00"/>
    <n v="-0.54166666666424135"/>
    <x v="1"/>
    <x v="4"/>
  </r>
  <r>
    <n v="245"/>
    <n v="1002514507"/>
    <n v="3"/>
    <x v="5"/>
    <n v="5"/>
    <s v="SINGARJA"/>
    <s v="SINGARAJA"/>
    <s v="SRR"/>
    <s v="REG"/>
    <s v="AO"/>
    <s v="NEW SALES"/>
    <m/>
    <s v="Completed (PS)"/>
    <s v="RBS-Regional 3"/>
    <d v="2026-08-07T12:49:48"/>
    <d v="2026-08-08T08:12:46"/>
    <n v="69359202"/>
    <m/>
    <n v="172425707992"/>
    <s v="SMK NEGERI 1 SERIRIT"/>
    <s v="ODP-SRR-FAA/16"/>
    <s v="WO061158397"/>
    <m/>
    <m/>
    <m/>
    <n v="114.9187"/>
    <n v="-8.2026000000000003"/>
    <s v="|MN02677|/PIC PUTU BISMA PUTERA ARYANA/081936477999/tatausahaskanser@gmail.com"/>
    <s v="Sales Force DBS"/>
    <m/>
    <m/>
    <m/>
    <m/>
    <m/>
    <m/>
    <m/>
    <m/>
    <s v="Management Janji"/>
    <s v="2026-08-06 13:00:00|Jam pemasangan : 12.00  Info Tambahan : Hubungi pelanggan dulu sebelum ke lokasi  terimakasih   |40951378|MYDITA"/>
    <s v="FCC"/>
    <d v="2026-07-08T12:55:13"/>
    <m/>
    <m/>
    <s v="PS"/>
    <s v="SRR"/>
    <s v="NO ADDON"/>
    <n v="20260808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7T07:00:00"/>
    <s v="2026-08-06 13:00:00|Jam pemasangan : 12.00  Info Tambahan : Hubungi pelanggan dulu sebelum ke lokasi  terimakasih   |40951378|MYDITA"/>
    <n v="2026"/>
    <n v="8"/>
    <n v="8"/>
    <d v="2026-08-08T00:00:00"/>
    <n v="0.70833333333575865"/>
    <x v="1"/>
    <x v="32"/>
  </r>
  <r>
    <n v="246"/>
    <n v="1002530018"/>
    <n v="3"/>
    <x v="0"/>
    <n v="5"/>
    <s v="MATARAM"/>
    <s v="INNER - NUSA TENGGARA"/>
    <s v="SWE"/>
    <s v="REG"/>
    <s v="AO"/>
    <s v="NEW SALES"/>
    <s v="1P INET"/>
    <s v="Completed (PS)"/>
    <s v="RBS-Regional 3"/>
    <d v="2026-08-16T17:37:56"/>
    <d v="2026-08-17T16:35:15"/>
    <n v="69367723"/>
    <m/>
    <n v="172605804166"/>
    <s v="SR PRINTING"/>
    <s v="ODP-SWE-FAU/77 FAU/D06/77.01"/>
    <s v="WO061895970"/>
    <m/>
    <m/>
    <m/>
    <n v="116.25585000962"/>
    <n v="-8.5919268395248398"/>
    <s v="MD|MYDB-20260816265748|SC00001/MC00020|SR PRINTING|082341022073"/>
    <s v="MYDIGIBIZPARTNER"/>
    <m/>
    <m/>
    <m/>
    <m/>
    <m/>
    <m/>
    <m/>
    <m/>
    <s v="Management Janji"/>
    <s v="2026-08-17 15:00:00 | Nama : BP JAYADI ZAKARIA  No Hp : 082341022073 No Alt :  Tgl Pemasangan : 17 Agustus 2026 Interval : PAGI  Note : Hubungi pelanggan terlebih dahulu"/>
    <s v="FCC"/>
    <s v="16-08-2026 17:39:54"/>
    <d v="2026-08-17T15:00:00"/>
    <m/>
    <s v="PS"/>
    <s v="SWE"/>
    <s v="OCA"/>
    <n v="20260817"/>
    <s v="Completed"/>
    <s v="HSI Bisnis Bundling OCA Interaction Lite PSB 70% Promo - 150 Mbps"/>
    <s v="INDIBIZ"/>
    <m/>
    <m/>
    <d v="2026-08-17T15:00:00"/>
    <s v="2026-08-17 15:00:00 | Nama : BP JAYADI ZAKARIA  No Hp : 082341022073 No Alt :  Tgl Pemasangan : 17 Agustus 2026 Interval : PAGI  Note : Hubungi pelanggan terlebih dahulu"/>
    <n v="2026"/>
    <n v="8"/>
    <n v="17"/>
    <d v="2026-08-17T00:00:00"/>
    <n v="-0.625"/>
    <x v="1"/>
    <x v="14"/>
  </r>
  <r>
    <n v="247"/>
    <n v="1002514516"/>
    <n v="3"/>
    <x v="2"/>
    <n v="4"/>
    <s v="MAGELANG"/>
    <s v="TEMANGGUNG"/>
    <s v="TEM"/>
    <s v="REG"/>
    <s v="AO"/>
    <s v="NEW SALES"/>
    <s v="1P INET"/>
    <s v="Completed (PS)"/>
    <s v="RBS-Regional 3"/>
    <d v="2026-08-07T12:52:57"/>
    <d v="2026-08-08T08:58:10"/>
    <n v="69360719"/>
    <m/>
    <n v="146149124338"/>
    <s v="SPBU CANDIMULYO KEDU 44 562.03"/>
    <s v="ODP-TMG-FAR/131 FAR/D08/131.01"/>
    <s v="WO061158191"/>
    <m/>
    <m/>
    <m/>
    <n v="110.17378650000001"/>
    <n v="-7.2927225999999896"/>
    <s v="|MN02495|MYIA-036966053424/POI/HARKIRJO/085228657577/spbu_sajogja4456203@yahoo.co.id"/>
    <s v="MYIB_ASSISTANT"/>
    <m/>
    <m/>
    <m/>
    <m/>
    <m/>
    <m/>
    <m/>
    <m/>
    <s v="Management Janji"/>
    <s v="2026-08-08 13:00:00 | Nama PIC : BAPAK HARKIRJO No HP : 085228657577 Alt :  M Janji : (SABTU/8/AGUSTUS/2026) jam Pasang : 09:00 Note : hubungi pelanggan jika ingin kelokasi"/>
    <s v="FCC"/>
    <d v="2026-07-08T12:55:13"/>
    <d v="2026-08-08T13:00:00"/>
    <m/>
    <s v="PS"/>
    <s v="TEM"/>
    <s v="NO ADDON"/>
    <n v="20260808"/>
    <s v="Completed"/>
    <s v="HSI Bisnis Basic Promo HUT Telkom PSB 70% - 50 Mbps"/>
    <s v="INDIBIZ"/>
    <m/>
    <m/>
    <d v="2026-08-08T13:00:00"/>
    <s v="2026-08-08 13:00:00 | Nama PIC : BAPAK HARKIRJO No HP : 085228657577 Alt :  M Janji : (SABTU/8/AGUSTUS/2026) jam Pasang : 09:00 Note : hubungi pelanggan jika ingin kelokasi"/>
    <n v="2026"/>
    <n v="8"/>
    <n v="8"/>
    <d v="2026-08-08T00:00:00"/>
    <n v="-0.54166666666424135"/>
    <x v="1"/>
    <x v="4"/>
  </r>
  <r>
    <n v="248"/>
    <n v="1002532341"/>
    <n v="3"/>
    <x v="6"/>
    <n v="5"/>
    <s v="SIDOARJO"/>
    <s v="MOJOKERTO"/>
    <s v="MJS"/>
    <s v="REG"/>
    <s v="AO"/>
    <s v="NEW SALES"/>
    <m/>
    <s v="CC - HD1A - INPROGRESS UNCONTACTED"/>
    <s v="RBS-Regional 3"/>
    <d v="2026-08-18T09:57:04"/>
    <d v="2026-08-18T15:28:53"/>
    <n v="69368637"/>
    <m/>
    <n v="152330220447"/>
    <s v="RIA BUSANA  COLECTION"/>
    <s v="ODP-MJS-FAC/35"/>
    <m/>
    <m/>
    <m/>
    <m/>
    <n v="112.58213069999999"/>
    <n v="-7.5439651999999997"/>
    <s v="|MC30111|/SITI ZULAIKAH /81230326028/vitameilan01@gmail.com"/>
    <s v="Sales Force DBS"/>
    <m/>
    <m/>
    <m/>
    <m/>
    <m/>
    <m/>
    <m/>
    <m/>
    <m/>
    <m/>
    <m/>
    <s v="18-08-2026 10:10:24"/>
    <m/>
    <m/>
    <s v="FCC"/>
    <s v="MJS"/>
    <s v="NETMONK"/>
    <m/>
    <s v="UNCONTACTED : Telepon Tidak Diangkat - RNA Benita Lailani 40951377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20"/>
  </r>
  <r>
    <n v="249"/>
    <n v="1002519662"/>
    <n v="3"/>
    <x v="4"/>
    <n v="4"/>
    <s v="PEKALONGAN"/>
    <s v="TEGAL"/>
    <s v="MGN"/>
    <s v="REG"/>
    <s v="AO"/>
    <s v="NEW SALES"/>
    <m/>
    <s v="Completed (PS)"/>
    <s v="RBS-Regional 3"/>
    <d v="2026-08-11T12:02:39"/>
    <d v="2026-08-11T13:20:40"/>
    <n v="69361473"/>
    <m/>
    <n v="142203103892"/>
    <s v="PANGKALAN GAS LPG LUTFIAUDIN"/>
    <s v="ODP-MGN-FA/023"/>
    <s v="WO061486055"/>
    <m/>
    <m/>
    <m/>
    <n v="109.08550167999999"/>
    <n v="-6.8789940280000001"/>
    <s v="MD|MYDB-20260807264669|DB10005/MB10071|PANGKALAN GAS LPG LUTFIAUDIN|085700961173"/>
    <s v="MYDIGIBIZPARTNER"/>
    <m/>
    <m/>
    <m/>
    <m/>
    <m/>
    <m/>
    <m/>
    <m/>
    <s v="Management Janji"/>
    <s v="2026-08-09 13:00:00 | Tgl Pemasangan : 09 Agustus 2026  Interval : PAGI SIANG  Note : Hubungi pelanggan terlebih dahulu"/>
    <s v="FCC"/>
    <d v="2026-11-08T12:10:44"/>
    <m/>
    <m/>
    <s v="PS"/>
    <s v="MGN"/>
    <s v="NO ADDON"/>
    <n v="20260811"/>
    <s v="Completed"/>
    <s v="- 11_11446;Biaya PSB HSI EBIS Tunai di Depan ~ 11[150000]  - SP_NOSS;SP_NOSS ~ Internet NOSS Multispeed Network[0]  - E24057;E24057 ~ ES24 - Paket HSI Bisnis (HSIE) Khusus Winback[0]  - E24057~null~E24057_UNL;UNL ~ Internet-Link Unlimited Internet Usage ~"/>
    <s v="INDIBIZ"/>
    <m/>
    <m/>
    <d v="2026-08-11T07:00:00"/>
    <s v="2026-08-09 13:00:00 | Tgl Pemasangan : 09 Agustus 2026  Interval : PAGI SIANG  Note : Hubungi pelanggan terlebih dahulu"/>
    <n v="2026"/>
    <n v="8"/>
    <n v="11"/>
    <d v="2026-08-11T00:00:00"/>
    <n v="-0.29166666666424135"/>
    <x v="1"/>
    <x v="4"/>
  </r>
  <r>
    <n v="250"/>
    <n v="1002525585"/>
    <n v="3"/>
    <x v="0"/>
    <n v="5"/>
    <s v="MATARAM"/>
    <s v="LOMBOK TIMUR UTARA"/>
    <s v="SEL"/>
    <s v="REG"/>
    <s v="AO"/>
    <s v="NEW SALES"/>
    <m/>
    <s v="7 | OSS - PROVISIONING ISSUED"/>
    <s v="RBS-Regional 2"/>
    <d v="2026-08-14T09:16:30"/>
    <d v="2026-08-16T13:08:12"/>
    <n v="69365685"/>
    <m/>
    <n v="172619203270"/>
    <s v="coffee shop (cafe sawah)"/>
    <s v="ODP-SEL-FAZ/01"/>
    <s v="WO061734103"/>
    <m/>
    <m/>
    <m/>
    <n v="106.830797195434"/>
    <n v="-6.1754996402368203"/>
    <s v="|MN00915|/NANANG WIRA GANDI/083117237979/082342505826/nanangwiragandi@gmail.com"/>
    <s v="B2B Partner Management (PM)"/>
    <m/>
    <m/>
    <m/>
    <m/>
    <m/>
    <m/>
    <m/>
    <m/>
    <s v="Management Janji"/>
    <s v="2026-08-16 13:00:00|Nama Pic : nanangwiragandi No Hp Pic : 083117237979 No alt : - Jam Pemasangan : siang  Tanggal Pemasangan : 16 Agustus 2026|40951375|MYDITA"/>
    <s v="FCC"/>
    <s v="14-08-2026 09:40:20"/>
    <d v="2026-08-16T13:00:00"/>
    <m/>
    <s v="PI"/>
    <s v="SEL"/>
    <s v="NO ADDON"/>
    <m/>
    <s v="Provisioning Issu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6T13:00:00"/>
    <s v="2026-08-16 13:00:00|Nama Pic : nanangwiragandi No Hp Pic : 083117237979 No alt : - Jam Pemasangan : siang  Tanggal Pemasangan : 16 Agustus 2026|40951375|MYDITA"/>
    <m/>
    <m/>
    <m/>
    <e v="#NUM!"/>
    <e v="#NUM!"/>
    <x v="0"/>
    <x v="5"/>
  </r>
  <r>
    <n v="251"/>
    <n v="1002518058"/>
    <n v="3"/>
    <x v="4"/>
    <n v="4"/>
    <s v="PEKALONGAN"/>
    <s v="SLAWI"/>
    <s v="SLW"/>
    <s v="REG"/>
    <s v="AO"/>
    <s v="NEW SALES"/>
    <m/>
    <s v="Completed (PS)"/>
    <s v="RBS-Regional 3"/>
    <d v="2026-08-10T14:36:26"/>
    <d v="2026-08-10T15:52:13"/>
    <n v="69361431"/>
    <m/>
    <n v="142283119760"/>
    <s v="SPPG LAPAS SLAWI"/>
    <s v="ODP-SLW-FY/004"/>
    <s v="WO061412152"/>
    <m/>
    <m/>
    <m/>
    <n v="109.12455199999999"/>
    <n v="-7.0033300000000001"/>
    <s v="|MN00347|MYIA-086295526647/POI/EDI SUPRIADI/08976405111/sppglapasslawi@gmail.com"/>
    <s v="Sales Profesional"/>
    <m/>
    <m/>
    <m/>
    <m/>
    <m/>
    <m/>
    <m/>
    <m/>
    <s v="Management Janji"/>
    <s v="2026-08-09 13:00:00 | Tanggal Pemasangan : 09 Agustus 2026  Jam Pemasangan : 08:00 13:00  Info Tambahan : Hubungi pelanggan dulu sebelum ke lokasi terimakasih"/>
    <s v="FCC"/>
    <d v="2026-10-08T14:39:40"/>
    <m/>
    <m/>
    <s v="PS"/>
    <s v="SLW"/>
    <s v="NO ADDON"/>
    <n v="20260810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10T07:00:00"/>
    <s v="2026-08-09 13:00:00 | Tanggal Pemasangan : 09 Agustus 2026  Jam Pemasangan : 08:00 13:00  Info Tambahan : Hubungi pelanggan dulu sebelum ke lokasi terimakasih"/>
    <n v="2026"/>
    <n v="8"/>
    <n v="10"/>
    <d v="2026-08-10T00:00:00"/>
    <n v="-0.29166666666424135"/>
    <x v="1"/>
    <x v="4"/>
  </r>
  <r>
    <n v="252"/>
    <n v="1002533310"/>
    <n v="3"/>
    <x v="0"/>
    <n v="5"/>
    <s v="MATARAM"/>
    <s v="LOMBOK BARAT TENGAH"/>
    <s v="GER"/>
    <s v="REG"/>
    <s v="AO"/>
    <s v="NEW SALES"/>
    <m/>
    <s v="8 | OSS - PONR"/>
    <s v="RBS-Regional 3"/>
    <d v="2026-08-18T13:56:07"/>
    <d v="2026-08-18T15:53:18"/>
    <n v="69363199"/>
    <n v="3707702032"/>
    <n v="172602204115"/>
    <s v="PCN MR DIY XGRG"/>
    <s v="ODP-GER-FAA/08"/>
    <s v="WO062016260"/>
    <m/>
    <m/>
    <m/>
    <n v="116.1283"/>
    <n v="-8.6844000000000001"/>
    <s v="|MN02621|MYIA-041207783254/POI/RIZKY NANDA/081289014442/diy.xgrg@panducitiakses.com"/>
    <s v="Sales Profesional"/>
    <m/>
    <m/>
    <m/>
    <m/>
    <m/>
    <m/>
    <m/>
    <m/>
    <s v="Management Janji"/>
    <s v="2026-08-12 15:00:00 | Tanggal pemasangan: 12/08/2026  Jam pemasangan : 10.00  Info Tambahan : Hubungi pelanggan dulu sebelum ke lokasi  terima kasih."/>
    <s v="FCC"/>
    <s v="18-08-2026 14:40:02"/>
    <m/>
    <m/>
    <s v="ACT_COM"/>
    <s v="GER"/>
    <s v="NO ADDON"/>
    <m/>
    <s v="PONR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18T07:00:00"/>
    <s v="2026-08-12 15:00:00 | Tanggal pemasangan: 12/08/2026  Jam pemasangan : 10.00  Info Tambahan : Hubungi pelanggan dulu sebelum ke lokasi  terima kasih."/>
    <m/>
    <m/>
    <m/>
    <e v="#NUM!"/>
    <e v="#NUM!"/>
    <x v="0"/>
    <x v="5"/>
  </r>
  <r>
    <n v="253"/>
    <n v="1002529592"/>
    <n v="3"/>
    <x v="1"/>
    <n v="5"/>
    <s v="MALANG"/>
    <s v="KEPANJEN"/>
    <s v="KLJ"/>
    <s v="REG"/>
    <s v="AO"/>
    <s v="NEW SALES"/>
    <s v="1P INET"/>
    <s v="Completed (PS)"/>
    <s v="RBS-Regional 3"/>
    <d v="2026-08-16T12:43:57"/>
    <d v="2026-08-18T12:16:24"/>
    <n v="69367474"/>
    <m/>
    <n v="152703903570"/>
    <s v="MEMO X"/>
    <s v="ODP-KLJ-FR/21 KLJ/D04/01.21"/>
    <s v="WO061872137"/>
    <m/>
    <m/>
    <m/>
    <n v="112.60384440422"/>
    <n v="-7.9326699290326701"/>
    <s v="MD|MYDB-20260815265537|DN00001/MN01844|MEMO X|083183328602"/>
    <s v="MYDIGIBIZPARTNER"/>
    <m/>
    <m/>
    <m/>
    <m/>
    <m/>
    <m/>
    <m/>
    <m/>
    <s v="Management Janji"/>
    <s v="2026-08-17 13:00:00 | Nama Pic : bp fian  No Hp Pic : 6283183328602 No alt : - Jam Pemasangan : pagi  Tanggal Pemasangan : 17 Agustus 2026"/>
    <s v="FCC"/>
    <s v="16-08-2026 12:55:02"/>
    <d v="2026-08-17T13:00:00"/>
    <m/>
    <s v="PS"/>
    <s v="KLJ"/>
    <s v="NO ADDON"/>
    <n v="20260818"/>
    <s v="Completed"/>
    <s v="HSI Bisnis Basic Promo HUT Telkom PSB 70% - 50 Mbps"/>
    <s v="INDIBIZ"/>
    <m/>
    <m/>
    <d v="2026-08-17T13:00:00"/>
    <s v="2026-08-17 13:00:00 | Nama Pic : bp fian  No Hp Pic : 6283183328602 No alt : - Jam Pemasangan : pagi  Tanggal Pemasangan : 17 Agustus 2026"/>
    <n v="2026"/>
    <n v="8"/>
    <n v="18"/>
    <d v="2026-08-18T00:00:00"/>
    <n v="0.45833333333575865"/>
    <x v="1"/>
    <x v="24"/>
  </r>
  <r>
    <n v="254"/>
    <n v="1002530807"/>
    <n v="3"/>
    <x v="3"/>
    <n v="5"/>
    <s v="MADURA"/>
    <s v="PAMEKASAN"/>
    <s v="PME"/>
    <s v="REG"/>
    <s v="AO"/>
    <s v="NEW SALES"/>
    <s v="1P INET"/>
    <s v="MIA - INVALID SURVEY"/>
    <s v="RBS-Regional 3"/>
    <d v="2026-08-17T12:38:56"/>
    <d v="2026-08-18T13:36:14"/>
    <n v="69368041"/>
    <m/>
    <n v="152426928267"/>
    <s v="TOKO PUTRA MINGGRIMING"/>
    <s v="ODP-PME-FV/65 FV/D11/65.01"/>
    <s v="WO061925490"/>
    <m/>
    <m/>
    <m/>
    <n v="113.58489252626801"/>
    <n v="-7.1219347522984"/>
    <s v="MD|MYDB-20260817265821|DN00001/MN00558|TOKO PUTRA MINGGRIMING|0895703207875"/>
    <s v="MYDIGIBIZPARTNER"/>
    <m/>
    <m/>
    <m/>
    <m/>
    <m/>
    <m/>
    <m/>
    <m/>
    <s v="Management Janji"/>
    <s v="2026-08-18 15:00:00 | M janji : pagi Tanggal Pemasangan : 18/agustus/2026 Note : hubungi pelanggan jika ingin kelokasi "/>
    <s v="FCC"/>
    <s v="17-08-2026 12:40:04"/>
    <d v="2026-08-18T15:00:00"/>
    <m/>
    <s v="SURVEY_NEW_MANJA"/>
    <s v="PME"/>
    <s v="NO ADDON"/>
    <m/>
    <s v="MIE - INVALID SURVEY - Kendala Jalur/Rute Tarikan"/>
    <s v="HSI Bisnis Promo HUT Telkom PSB 70% - 50 Mbps"/>
    <s v="INDIBIZ"/>
    <m/>
    <m/>
    <d v="2026-08-18T15:00:00"/>
    <s v="2026-08-18 15:00:00 | M janji : pagi Tanggal Pemasangan : 18/agustus/2026 Note : hubungi pelanggan jika ingin kelokasi "/>
    <m/>
    <m/>
    <m/>
    <e v="#NUM!"/>
    <e v="#NUM!"/>
    <x v="0"/>
    <x v="6"/>
  </r>
  <r>
    <n v="255"/>
    <n v="1002517277"/>
    <n v="3"/>
    <x v="6"/>
    <n v="5"/>
    <s v="PASURUAN"/>
    <s v="PASURUAN"/>
    <s v="PSN"/>
    <s v="REG"/>
    <s v="AO"/>
    <s v="NEW SALES"/>
    <m/>
    <s v="Completed (PS)"/>
    <s v="RBS-Regional 3"/>
    <d v="2026-08-10T10:41:49"/>
    <d v="2026-08-11T17:37:21"/>
    <n v="69362213"/>
    <m/>
    <n v="152729256722"/>
    <s v="TOKO FAIZAH"/>
    <s v="ODP-PSN-FCH/20"/>
    <s v="WO061384440"/>
    <m/>
    <m/>
    <m/>
    <n v="112.84340419999999"/>
    <n v="-7.6977966999999996"/>
    <s v="|MN01982|/TOKO FAIZAH/WINBACK 2.0 HSI B2B (1:2) 50MBPS 320RB PSB DISC 70%/PSN/Irfan12@gmail.com/M IRFAN/ 087720098215 / 0882010070930 / 81357570343"/>
    <s v="Sales Force DBS"/>
    <m/>
    <m/>
    <m/>
    <m/>
    <m/>
    <m/>
    <m/>
    <m/>
    <s v="Management Janji"/>
    <s v="2026-08-11 08:00:00|M Janji : (09/08/2026) jam Pasang : 09:00 Note : hubungi pelanggan jika ingin kelokasi|40900827|MYDITA"/>
    <s v="FCC"/>
    <d v="2026-10-08T10:54:58"/>
    <d v="2026-08-11T08:00:00"/>
    <m/>
    <s v="PS"/>
    <s v="PSN"/>
    <s v="NO ADDON"/>
    <n v="2026081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08:00:00"/>
    <s v="2026-08-11 08:00:00|M Janji : (09/08/2026) jam Pasang : 09:00 Note : hubungi pelanggan jika ingin kelokasi|40900827|MYDITA"/>
    <n v="2026"/>
    <n v="8"/>
    <n v="11"/>
    <d v="2026-08-11T00:00:00"/>
    <n v="-0.33333333333575865"/>
    <x v="1"/>
    <x v="12"/>
  </r>
  <r>
    <n v="256"/>
    <n v="1002526826"/>
    <n v="3"/>
    <x v="3"/>
    <n v="5"/>
    <s v="SBY UTARA"/>
    <s v="LAMONGAN"/>
    <s v="LMG"/>
    <s v="REG"/>
    <s v="AO"/>
    <s v="NEW SALES"/>
    <s v="1P INET"/>
    <s v="Completed (PS)"/>
    <s v="RBS-Regional 3"/>
    <d v="2026-08-14T15:08:57"/>
    <d v="2026-08-15T13:10:08"/>
    <n v="69366203"/>
    <m/>
    <n v="152433910019"/>
    <s v="SPBU 54.622.20"/>
    <s v="ODP-LMG-FQ/34"/>
    <s v="WO061759344"/>
    <m/>
    <m/>
    <m/>
    <n v="112.35706106781601"/>
    <n v="-7.2852453294834101"/>
    <s v="MD|MYDB-20260813265266|DN00001/MN00216|SPBU 54.622.20|085730922279"/>
    <s v="MYDIGIBIZPARTNER"/>
    <m/>
    <m/>
    <m/>
    <m/>
    <m/>
    <m/>
    <m/>
    <m/>
    <s v="Management Janji"/>
    <s v="2026-08-15 13:00:00 | Jam pemasangan : 12.00 Info Tambahan : Hubungi pelanggan dulu sebelum ke lokasi terimakasih  "/>
    <s v="FCC"/>
    <s v="14-08-2026 15:10:48"/>
    <d v="2026-08-15T13:00:00"/>
    <m/>
    <s v="PS"/>
    <s v="LMG"/>
    <s v="NO ADDON"/>
    <n v="20260815"/>
    <s v="Completed"/>
    <s v="HSI Bisnis Promo HUT Telkom PSB 70% - 50 Mbps"/>
    <s v="INDIBIZ"/>
    <m/>
    <m/>
    <d v="2026-08-15T13:00:00"/>
    <s v="2026-08-15 13:00:00 | Jam pemasangan : 12.00 Info Tambahan : Hubungi pelanggan dulu sebelum ke lokasi terimakasih  "/>
    <n v="2026"/>
    <n v="8"/>
    <n v="15"/>
    <d v="2026-08-15T00:00:00"/>
    <n v="-0.54166666666424135"/>
    <x v="1"/>
    <x v="8"/>
  </r>
  <r>
    <n v="257"/>
    <n v="1002527381"/>
    <n v="3"/>
    <x v="1"/>
    <n v="5"/>
    <s v="MADIUN"/>
    <s v="NGAWI"/>
    <s v="WKU"/>
    <s v="REG"/>
    <s v="AO"/>
    <s v="NEW SALES"/>
    <s v="1P INET"/>
    <s v="Completed (PS)"/>
    <s v="RBS-Regional 3"/>
    <d v="2026-08-14T18:04:56"/>
    <d v="2026-08-15T19:29:20"/>
    <n v="69366422"/>
    <m/>
    <n v="152634206789"/>
    <s v="INFINITY AKSES NETWORK 2"/>
    <s v="ODP-WKU-FK/02"/>
    <s v="WO061779175"/>
    <m/>
    <m/>
    <m/>
    <n v="111.269561361231"/>
    <n v="-7.4724022591024601"/>
    <s v="|MN00264|MYIA-066956155618/POI/wahyu indarto/081226194221/indifaiz00@gmail.com"/>
    <s v="MYIB_ASSISTANT"/>
    <m/>
    <m/>
    <m/>
    <m/>
    <m/>
    <m/>
    <m/>
    <m/>
    <s v="Management Janji"/>
    <s v="2026-08-15 15:00:00 |  M Janji : (15/08/2026) jam Pasang :pagi Note : hubungi pelanggan jika ingin kelokasi "/>
    <s v="FCC"/>
    <s v="14-08-2026 18:09:52"/>
    <d v="2026-08-15T15:00:00"/>
    <m/>
    <s v="PS"/>
    <s v="WKU"/>
    <s v="NO ADDON"/>
    <n v="20260815"/>
    <s v="Completed"/>
    <s v="HSI Bisnis Khusus Winback PSB 70% - 300 Mbps"/>
    <s v="INDIBIZ"/>
    <m/>
    <m/>
    <d v="2026-08-15T15:00:00"/>
    <s v="2026-08-15 15:00:00 |  M Janji : (15/08/2026) jam Pasang :pagi Note : hubungi pelanggan jika ingin kelokasi "/>
    <n v="2026"/>
    <n v="8"/>
    <n v="15"/>
    <d v="2026-08-15T00:00:00"/>
    <n v="-0.625"/>
    <x v="1"/>
    <x v="11"/>
  </r>
  <r>
    <n v="258"/>
    <n v="1002512828"/>
    <n v="3"/>
    <x v="2"/>
    <n v="4"/>
    <s v="YOGYAKARTA"/>
    <s v="SLEMAN"/>
    <s v="GOD"/>
    <s v="REG"/>
    <s v="AO"/>
    <s v="NEW SALES"/>
    <m/>
    <s v="MYDITA - GAGAL SEND CARING UNSC"/>
    <s v="RBS-Regional 3"/>
    <d v="2026-08-06T15:08:42"/>
    <d v="2026-08-07T14:09:02"/>
    <n v="69360136"/>
    <m/>
    <n v="146136130072"/>
    <s v="Jaringan Multimedia Indonesia"/>
    <m/>
    <m/>
    <m/>
    <m/>
    <m/>
    <n v="110.198357732925"/>
    <n v="-7.6770766758013904"/>
    <s v="AMRBS/403103/ANISA DWIARYANI/R3/YOGYAKARTA/PSB HSI BISNIS BASIC 1S 50 MBPS PROMO HUT TELKOM 1:2/Jaringan Multimedia Indonesia/081229749275 081804098210/johanfirdi@gmail.com"/>
    <s v="Amex"/>
    <m/>
    <m/>
    <m/>
    <m/>
    <m/>
    <m/>
    <m/>
    <m/>
    <m/>
    <m/>
    <m/>
    <d v="2026-06-08T15:25:44"/>
    <m/>
    <m/>
    <m/>
    <s v="GOD"/>
    <s v="NO ADDON"/>
    <m/>
    <s v="MYDITA - GAGAL SEND CARING UNSC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m/>
    <m/>
    <m/>
    <m/>
    <m/>
    <e v="#NUM!"/>
    <e v="#NUM!"/>
    <x v="0"/>
    <x v="4"/>
  </r>
  <r>
    <n v="259"/>
    <n v="1002508433"/>
    <n v="3"/>
    <x v="1"/>
    <n v="5"/>
    <s v="MALANG"/>
    <s v="KEPANJEN"/>
    <s v="KEP"/>
    <s v="REG"/>
    <s v="AO"/>
    <s v="NEW SALES"/>
    <m/>
    <s v="Completed (PS)"/>
    <s v="RBS-Regional 2"/>
    <d v="2026-08-04T14:05:48"/>
    <d v="2026-08-05T20:21:10"/>
    <n v="69358337"/>
    <m/>
    <n v="152718219088"/>
    <s v="SMA Taruna Nusantara Kampus Malang"/>
    <s v="ODP-KEP-FY/37"/>
    <s v="WO060922561"/>
    <m/>
    <m/>
    <m/>
    <n v="112.5413346"/>
    <n v="-8.1912453000000003"/>
    <s v="AMRBS;407072;AM LEDIT;PIC +62Ã‚Â 822Ã¢â‚¬â€˜3081Ã¢â‚¬â€˜8836 (Roni), Diaz +62 812-3302-1045 PSB INET ONLY 300MBPS"/>
    <s v="Amex"/>
    <m/>
    <m/>
    <m/>
    <m/>
    <m/>
    <m/>
    <m/>
    <m/>
    <s v="Management Janji"/>
    <s v="2026-08-05 13:00:00|Tanggal pemasangan : 05 agustus 2026 Jam pemasangan : 08.00 - 12.00 Info Tambahan : Hubungi pelanggan dulu sebelum ke lokasi terimakasih |40010577|MYDITA"/>
    <s v="FCC"/>
    <d v="2026-04-08T14:10:29"/>
    <d v="2026-08-05T13:00:00"/>
    <m/>
    <s v="PS"/>
    <s v="KEP"/>
    <s v="NO ADDON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13:00:00"/>
    <s v="2026-08-05 13:00:00|Tanggal pemasangan : 05 agustus 2026 Jam pemasangan : 08.00 - 12.00 Info Tambahan : Hubungi pelanggan dulu sebelum ke lokasi terimakasih |40010577|MYDITA"/>
    <n v="2026"/>
    <n v="8"/>
    <n v="5"/>
    <d v="2026-08-05T00:00:00"/>
    <n v="-0.54166666666424135"/>
    <x v="1"/>
    <x v="24"/>
  </r>
  <r>
    <n v="260"/>
    <n v="1002521342"/>
    <n v="3"/>
    <x v="1"/>
    <n v="5"/>
    <s v="KEDIRI"/>
    <s v="KEDIRI"/>
    <s v="PAE"/>
    <s v="REG"/>
    <s v="AO"/>
    <s v="NEW SALES"/>
    <m/>
    <s v="Completed (PS)"/>
    <s v="RBS-Regional 3"/>
    <d v="2026-08-12T09:12:36"/>
    <d v="2026-08-14T18:12:33"/>
    <n v="69363842"/>
    <m/>
    <n v="152639219488"/>
    <s v="KOST TENGAH ANYELIR"/>
    <s v="ODP-PAE-FAJ/10"/>
    <s v="WO061653778"/>
    <m/>
    <m/>
    <m/>
    <n v="112.1815283"/>
    <n v="-7.7552979999999998"/>
    <s v="|MN00419|KOST TENGAH ANYELIR | 0815-5332-9919|herushima06@gmail.com| 50 Mbps 310.000 indibiz bisnis 1:1 | ULIT KURNIAWATI AR"/>
    <s v="Sales Force DBS"/>
    <m/>
    <m/>
    <m/>
    <m/>
    <m/>
    <m/>
    <m/>
    <m/>
    <s v="Management Janji"/>
    <s v="2026-08-14 08:00:00|Nama PIC : Heru No HP : 081553329919 Alt :  M Janji : 14/08/2026 Jam Pasang : 08.00  - 13:00  NoteÃ‚Â :  hubungi terlebih dahulu sebelum ke lokasi, terima kasih.|40981184|MYDITA"/>
    <s v="FCC"/>
    <d v="2026-12-08T09:40:31"/>
    <d v="2026-08-14T08:00:00"/>
    <m/>
    <s v="PS"/>
    <s v="PAE"/>
    <s v="NO ADDON"/>
    <n v="20260814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4T08:00:00"/>
    <s v="2026-08-14 08:00:00|Nama PIC : Heru No HP : 081553329919 Alt :  M Janji : 14/08/2026 Jam Pasang : 08.00  - 13:00  NoteÃ‚Â :  hubungi terlebih dahulu sebelum ke lokasi, terima kasih.|40981184|MYDITA"/>
    <n v="2026"/>
    <n v="8"/>
    <n v="14"/>
    <d v="2026-08-14T00:00:00"/>
    <n v="-0.33333333333575865"/>
    <x v="1"/>
    <x v="1"/>
  </r>
  <r>
    <n v="261"/>
    <n v="1002509301"/>
    <n v="3"/>
    <x v="7"/>
    <n v="4"/>
    <s v="KUDUS"/>
    <s v="KUDUS"/>
    <s v="KUD"/>
    <s v="REG"/>
    <s v="AO"/>
    <s v="NEW SALES"/>
    <s v="1P INET"/>
    <s v="Completed (PS)"/>
    <s v="RBS-Regional 3"/>
    <d v="2026-08-04T16:58:56"/>
    <d v="2026-08-06T12:47:21"/>
    <n v="69358606"/>
    <m/>
    <n v="142401145967"/>
    <s v="SPBU 4459519"/>
    <s v="ODP-KUD-FL/024 FL/D09/024.01"/>
    <s v="WO060923065"/>
    <m/>
    <m/>
    <m/>
    <n v="110.784807"/>
    <n v="-6.8597159999999997"/>
    <s v="|MC60142|MYIA-031755604161/POI/DERA BAHTIAR WIDIYANTO /08562685148/spbu_modern@yahoo.com"/>
    <s v="MYIB_ASSISTANT"/>
    <m/>
    <m/>
    <m/>
    <m/>
    <m/>
    <m/>
    <m/>
    <m/>
    <s v="Management Janji"/>
    <s v="2026-08-05 13:00:00 | M Janji : (05/08/2026) jam Pasang pagi / siang  Note : hubungi pelanggan jika ingin kelokasi"/>
    <s v="FCC"/>
    <d v="2026-04-08T17:10:10"/>
    <d v="2026-08-05T13:00:00"/>
    <m/>
    <s v="PS"/>
    <s v="KUD"/>
    <s v="NO ADDON"/>
    <n v="20260806"/>
    <s v="Completed"/>
    <s v="HSI Bisnis Basic Promo HUT Telkom PSB 70% - 150 Mbps"/>
    <s v="INDIBIZ"/>
    <m/>
    <m/>
    <d v="2026-08-05T13:00:00"/>
    <s v="2026-08-05 13:00:00 | M Janji : (05/08/2026) jam Pasang pagi / siang  Note : hubungi pelanggan jika ingin kelokasi"/>
    <n v="2026"/>
    <n v="8"/>
    <n v="6"/>
    <d v="2026-08-06T00:00:00"/>
    <n v="0.45833333333575865"/>
    <x v="1"/>
    <x v="4"/>
  </r>
  <r>
    <n v="262"/>
    <n v="1002521227"/>
    <n v="3"/>
    <x v="0"/>
    <n v="5"/>
    <s v="KUPANG"/>
    <s v="MAUMERE"/>
    <s v="LRT"/>
    <s v="REG"/>
    <s v="AO"/>
    <s v="NEW SALES"/>
    <m/>
    <s v="8 | OSS - PONR"/>
    <s v="RBS-Regional 3"/>
    <d v="2026-08-12T08:33:16"/>
    <d v="2026-08-18T12:33:47"/>
    <n v="69363796"/>
    <m/>
    <n v="172509796493"/>
    <s v="SD INPRES RIANGBUNGA"/>
    <s v="ODP-LRT-FG/23"/>
    <s v="WO061664500"/>
    <m/>
    <m/>
    <m/>
    <n v="123.1819898"/>
    <n v="-8.3742459"/>
    <s v="|IBCARE-PI|MC40287|082237302081|verawatiromakia@gmail.com|-8.373685,123.184783"/>
    <s v="Sales Force DBS"/>
    <m/>
    <m/>
    <m/>
    <m/>
    <m/>
    <m/>
    <m/>
    <m/>
    <s v="Management Janji"/>
    <s v="2026-08-14 13:00:00|Jam Pemasangan : 08:00 - 12.00 Tanggal Pemasangan : 14/08/2026 Info Tambahan : Hubungi pelanggan sebelum datang ke lokasi|40981184|MYDITA"/>
    <s v="FCC"/>
    <d v="2026-12-08T08:39:52"/>
    <d v="2026-08-14T13:00:00"/>
    <m/>
    <s v="ACT_COM"/>
    <s v="LRT"/>
    <s v="NO ADDON"/>
    <m/>
    <s v="PONR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4T13:00:00"/>
    <s v="2026-08-14 13:00:00|Jam Pemasangan : 08:00 - 12.00 Tanggal Pemasangan : 14/08/2026 Info Tambahan : Hubungi pelanggan sebelum datang ke lokasi|40981184|MYDITA"/>
    <m/>
    <m/>
    <m/>
    <e v="#NUM!"/>
    <e v="#NUM!"/>
    <x v="0"/>
    <x v="33"/>
  </r>
  <r>
    <n v="263"/>
    <n v="1002516129"/>
    <n v="3"/>
    <x v="1"/>
    <n v="5"/>
    <s v="MALANG"/>
    <s v="BATU"/>
    <s v="BLB"/>
    <s v="REG"/>
    <s v="AO"/>
    <s v="NEW SALES"/>
    <s v="1P INET"/>
    <s v="Completed (PS)"/>
    <s v="RBS-Regional 3"/>
    <d v="2026-08-08T15:59:58"/>
    <d v="2026-08-09T19:42:47"/>
    <n v="69361583"/>
    <m/>
    <n v="152702231257"/>
    <s v="SPBU 54.651.04"/>
    <s v="ODP-BLB-FDS/18 FDS/D01/18.01"/>
    <s v="WO061278120"/>
    <m/>
    <m/>
    <m/>
    <n v="112.64988719999999"/>
    <n v="-7.9352736999999998"/>
    <s v="|MN02540|MYIA-059264264303/POI/Arif Sugiarto/085888041271/spbu5465104@gmail.com"/>
    <s v="MYIB_ASSISTANT"/>
    <m/>
    <m/>
    <m/>
    <m/>
    <m/>
    <m/>
    <m/>
    <m/>
    <s v="Management Janji"/>
    <s v="2026-08-10 08:00:00 | M Janji : 10 agustus 2026 jam Pasang : pagi  Note : hubungi pelanggan jika ingin kelokasi "/>
    <s v="FCC"/>
    <d v="2026-08-08T16:09:53"/>
    <d v="2026-08-10T08:00:00"/>
    <m/>
    <s v="PS"/>
    <s v="BLB"/>
    <s v="NO ADDON"/>
    <n v="20260809"/>
    <s v="Completed"/>
    <s v="HSI Bisnis Promo HUT Telkom PSB 70% - 50 Mbps"/>
    <s v="INDIBIZ"/>
    <m/>
    <m/>
    <d v="2026-08-10T08:00:00"/>
    <s v="2026-08-10 08:00:00 | M Janji : 10 agustus 2026 jam Pasang : pagi  Note : hubungi pelanggan jika ingin kelokasi "/>
    <n v="2026"/>
    <n v="8"/>
    <n v="9"/>
    <d v="2026-08-09T00:00:00"/>
    <n v="-1.3333333333357587"/>
    <x v="1"/>
    <x v="15"/>
  </r>
  <r>
    <n v="264"/>
    <n v="1002510406"/>
    <n v="3"/>
    <x v="5"/>
    <n v="5"/>
    <s v="SINGARJA"/>
    <s v="SINGARAJA"/>
    <s v="SRR"/>
    <s v="REG"/>
    <s v="AO"/>
    <s v="NEW SALES"/>
    <s v="1P INET"/>
    <s v="Completed (PS)"/>
    <s v="RBS-Regional 3"/>
    <d v="2026-08-05T12:37:57"/>
    <d v="2026-08-06T15:24:53"/>
    <n v="69359104"/>
    <m/>
    <n v="172425707865"/>
    <s v="Toko Sedana"/>
    <s v="ODP-SRR-FK/05 FK/D01/05.01"/>
    <s v="WO060976790"/>
    <m/>
    <m/>
    <m/>
    <n v="114.7615686"/>
    <n v="-8.1823882999999995"/>
    <s v="MD|MYDB-20260805264428|DN00001/MN00176|Toko Sedana|082146161216"/>
    <s v="MYDIGIBIZPARTNER"/>
    <m/>
    <m/>
    <m/>
    <m/>
    <m/>
    <m/>
    <m/>
    <m/>
    <s v="Management Janji"/>
    <s v="2026-08-06 13:00:00 | Nama PIC : bapak nyoman tri No HP : 082146161216 Alt :  M Janji : (kamis/6/AGUSTUS/2026) jam Pasang : 09:00 Note : hubungi pelanggan jika ingin kelokasi"/>
    <s v="FCC"/>
    <d v="2026-05-08T12:40:22"/>
    <d v="2026-08-06T13:00:00"/>
    <m/>
    <s v="PS"/>
    <s v="SRR"/>
    <s v="NO ADDON"/>
    <n v="20260806"/>
    <s v="Completed"/>
    <s v="HSI Bisnis Promo HUT Telkom PSB 70% - 300 Mbps"/>
    <s v="INDIBIZ"/>
    <m/>
    <m/>
    <d v="2026-08-06T13:00:00"/>
    <s v="2026-08-06 13:00:00 | Nama PIC : bapak nyoman tri No HP : 082146161216 Alt :  M Janji : (kamis/6/AGUSTUS/2026) jam Pasang : 09:00 Note : hubungi pelanggan jika ingin kelokasi"/>
    <n v="2026"/>
    <n v="8"/>
    <n v="6"/>
    <d v="2026-08-06T00:00:00"/>
    <n v="-0.54166666666424135"/>
    <x v="1"/>
    <x v="32"/>
  </r>
  <r>
    <n v="265"/>
    <n v="1002506658"/>
    <n v="3"/>
    <x v="3"/>
    <n v="5"/>
    <s v="MADURA"/>
    <s v="BANGKALAN"/>
    <s v="BKL"/>
    <s v="REG"/>
    <s v="AO"/>
    <s v="NEW SALES"/>
    <m/>
    <s v="Completed (PS)"/>
    <s v="RBS-Regional 3"/>
    <d v="2026-08-03T21:15:36"/>
    <d v="2026-08-06T17:40:51"/>
    <n v="69357867"/>
    <m/>
    <n v="152435221684"/>
    <s v="Toko Nice So"/>
    <s v="ODP-BKL-FCE/33"/>
    <s v="WO060880861"/>
    <m/>
    <m/>
    <m/>
    <n v="112.74365570000001"/>
    <n v="-7.0345336999999999"/>
    <s v="|MN02601|/Toko Nice So/HSI Bisnis Promo HUT Telkom (1:1) 50 Mbps (Rp 355.000) PSB Rp 150.000/082310510505/muhammadnurhuda206@gmail.com/Muhammad Nur Huda/Jl. KH. Moh. Kholil No., 92, Kemayoran, Demangan, Kec. Bangkalan, Kabupaten Bangkalan, Jawa Timur 6916"/>
    <s v="Sales Force DBS"/>
    <m/>
    <m/>
    <m/>
    <m/>
    <m/>
    <m/>
    <m/>
    <m/>
    <s v="Management Janji"/>
    <s v="2026-08-05 13:00:00|M Janji : (05/08/2026) jam Pasang pagi / siang  Note : hubungi pelanggan jika ingin kelokasi|40981182|MYDITA"/>
    <s v="FCC"/>
    <d v="2026-03-08T21:25:22"/>
    <d v="2026-08-05T13:00:00"/>
    <m/>
    <s v="PS"/>
    <s v="BKL"/>
    <s v="NO ADDON"/>
    <n v="20260806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5T13:00:00"/>
    <s v="2026-08-05 13:00:00|M Janji : (05/08/2026) jam Pasang pagi / siang  Note : hubungi pelanggan jika ingin kelokasi|40981182|MYDITA"/>
    <n v="2026"/>
    <n v="8"/>
    <n v="6"/>
    <d v="2026-08-06T00:00:00"/>
    <n v="0.45833333333575865"/>
    <x v="1"/>
    <x v="6"/>
  </r>
  <r>
    <n v="266"/>
    <n v="1002519501"/>
    <n v="3"/>
    <x v="4"/>
    <n v="4"/>
    <s v="PEKALONGAN"/>
    <s v="BREBES"/>
    <s v="BMU"/>
    <s v="REG"/>
    <s v="AO"/>
    <s v="NEW SALES"/>
    <s v="1P INET"/>
    <s v="Completed (PS)"/>
    <s v="RBS-Regional 3"/>
    <d v="2026-08-11T11:20:57"/>
    <d v="2026-08-12T14:48:14"/>
    <n v="69363150"/>
    <m/>
    <n v="146281108013"/>
    <s v="MTS AL ITTIHADIYAH KALIJURANG"/>
    <s v="ODP-BMU-FB/019 FB/D01/019.01"/>
    <s v="WO061479932"/>
    <m/>
    <m/>
    <m/>
    <n v="108.997394"/>
    <n v="-7.22478"/>
    <s v="|MN00292|MYIA-022694950023/POI/Mohammad Akrom/085642280087/akrommohammad264@gmail.com"/>
    <s v="MYIB_ASSISTANT"/>
    <m/>
    <m/>
    <m/>
    <m/>
    <m/>
    <m/>
    <m/>
    <m/>
    <s v="Management Janji"/>
    <s v="2026-08-12 08:00:00 | Jam pemasangan : 12.00 Info Tambahan : Hubungi pelanggan dulu sebelum ke lokasi terimakasih  "/>
    <s v="FCC"/>
    <d v="2026-11-08T11:40:03"/>
    <d v="2026-08-12T08:00:00"/>
    <m/>
    <s v="PS"/>
    <s v="BMU"/>
    <s v="NO ADDON"/>
    <n v="20260812"/>
    <s v="Completed"/>
    <s v="HSI Bisnis Promo HUT Telkom PSB 70% - 50 Mbps"/>
    <s v="INDIBIZ"/>
    <m/>
    <m/>
    <d v="2026-08-12T08:00:00"/>
    <s v="2026-08-12 08:00:00 | Jam pemasangan : 12.00 Info Tambahan : Hubungi pelanggan dulu sebelum ke lokasi terimakasih  "/>
    <n v="2026"/>
    <n v="8"/>
    <n v="12"/>
    <d v="2026-08-12T00:00:00"/>
    <n v="-0.33333333333575865"/>
    <x v="1"/>
    <x v="4"/>
  </r>
  <r>
    <n v="267"/>
    <n v="1002511444"/>
    <n v="3"/>
    <x v="3"/>
    <n v="5"/>
    <s v="MADURA"/>
    <s v="PAMEKASAN"/>
    <s v="PME"/>
    <s v="REG"/>
    <s v="AO"/>
    <s v="NEW SALES"/>
    <m/>
    <s v="CANCEL COMPLETED"/>
    <s v="RBS-Regional 3"/>
    <d v="2026-08-06T08:29:16"/>
    <d v="2026-08-06T19:50:08"/>
    <n v="69359542"/>
    <m/>
    <n v="152426928006"/>
    <s v="TOKO SENTOSA RAYA"/>
    <s v="ODP-PME-FCA/08"/>
    <m/>
    <m/>
    <m/>
    <m/>
    <n v="113.54713940000001"/>
    <n v="-7.0915764000000001"/>
    <s v="|MC70132|/TOKO SENTOSA RAYA/YUSUF MUSAIVI/085726084288/yusufajjka@gmail.com/HSI Bisnis + Netmonk Promo 2026 100 Mbps (Rp 591.100) PSB 150.000/"/>
    <s v="Sales Force DBS"/>
    <m/>
    <m/>
    <m/>
    <m/>
    <m/>
    <m/>
    <m/>
    <m/>
    <m/>
    <m/>
    <m/>
    <d v="2026-06-08T08:39:52"/>
    <m/>
    <m/>
    <s v="REJECT_FCC"/>
    <s v="PME"/>
    <s v="NETMONK"/>
    <m/>
    <s v="DECLINE : Decline - Batal Order Ivan Sutiawan 40010577|MYDITA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m/>
    <m/>
    <m/>
    <m/>
    <m/>
    <e v="#NUM!"/>
    <e v="#NUM!"/>
    <x v="0"/>
    <x v="6"/>
  </r>
  <r>
    <n v="268"/>
    <n v="1002518822"/>
    <n v="3"/>
    <x v="4"/>
    <n v="4"/>
    <s v="SEMARANG"/>
    <s v="INNER - SEMARANG JATENG UTARA"/>
    <s v="GNK"/>
    <s v="REG"/>
    <s v="AO"/>
    <s v="NEW SALES"/>
    <s v="1P INET"/>
    <s v="Completed (PS)"/>
    <s v="RBS-Regional 3"/>
    <d v="2026-08-11T08:17:57"/>
    <d v="2026-08-11T13:39:55"/>
    <n v="69362851"/>
    <m/>
    <n v="143424113551"/>
    <s v="Toko Wahyu"/>
    <s v="ODP-GNK-FX/086"/>
    <s v="WO061461913"/>
    <m/>
    <m/>
    <m/>
    <n v="110.49829188734201"/>
    <n v="-6.9695528819055301"/>
    <s v="MD|MYDB-20260811264925|DN00001/MN00663|Toko Wahyu|08132758952"/>
    <s v="MYDIGIBIZPARTNER"/>
    <m/>
    <m/>
    <m/>
    <m/>
    <m/>
    <m/>
    <m/>
    <m/>
    <s v="Management Janji"/>
    <s v="2026-08-12 08:00:00 | M Janji : (12/08/2026) jam Pasang : 09:00 Note : hubungi pelanggan jika ingin kelokasi"/>
    <s v="FCC"/>
    <d v="2026-11-08T08:40:11"/>
    <d v="2026-08-12T08:00:00"/>
    <m/>
    <s v="PS"/>
    <s v="GNK"/>
    <s v="NO ADDON"/>
    <n v="20260811"/>
    <s v="Completed"/>
    <s v="HSI Bisnis Promo HUT Telkom PSB 70% - 75 Mbps"/>
    <s v="INDIBIZ"/>
    <m/>
    <m/>
    <d v="2026-08-12T08:00:00"/>
    <s v="2026-08-12 08:00:00 | M Janji : (12/08/2026) jam Pasang : 09:00 Note : hubungi pelanggan jika ingin kelokasi"/>
    <n v="2026"/>
    <n v="8"/>
    <n v="11"/>
    <d v="2026-08-11T00:00:00"/>
    <n v="-1.3333333333357587"/>
    <x v="1"/>
    <x v="4"/>
  </r>
  <r>
    <n v="269"/>
    <n v="1002534712"/>
    <n v="3"/>
    <x v="1"/>
    <n v="5"/>
    <s v="MALANG"/>
    <s v="KEPANJEN"/>
    <s v="TUR"/>
    <s v="REG"/>
    <s v="AO"/>
    <s v="NEW SALES"/>
    <s v="1P INET"/>
    <s v="MIE - SEND SURVEY"/>
    <s v="RBS-Regional 3"/>
    <d v="2026-08-18T19:11:56"/>
    <d v="2026-08-18T19:14:09"/>
    <n v="69369527"/>
    <m/>
    <n v="152713217484"/>
    <s v="toko case batu"/>
    <s v="ODP-TUR-FL/03 FL/D01/03.01"/>
    <s v="WO062054234"/>
    <m/>
    <m/>
    <m/>
    <n v="112.66070689999999"/>
    <n v="-8.2221606999999999"/>
    <s v="|MN02462|MYIA-017099783498/POI/tokocase batu/082230754977/toko14626@gmail.com"/>
    <s v="MYIB_ASSISTANT"/>
    <m/>
    <m/>
    <m/>
    <m/>
    <m/>
    <m/>
    <m/>
    <m/>
    <s v="Management Janji"/>
    <s v="2026-08-20 08:00:00 | Nama : BP DANI (OWNER) No Hp : 081249580649 No Alt :  Tgl Pemasangan : 19 Agustus 2026 Interval : PAGI  Note : Hubungi pelanggan terlebih dahulu"/>
    <s v="FCC"/>
    <s v="18-08-2026 19:39:57"/>
    <d v="2026-08-20T08:00:00"/>
    <m/>
    <s v="SURVEY_NEW_MANJA"/>
    <s v="TUR"/>
    <s v="NO ADDON"/>
    <m/>
    <s v="MIE - SEND SURVEY"/>
    <s v="HSI Bisnis Promo HUT RI PSB 70% - 300 Mbps"/>
    <s v="INDIBIZ"/>
    <m/>
    <m/>
    <d v="2026-08-20T08:00:00"/>
    <s v="2026-08-20 08:00:00 | Nama : BP DANI (OWNER) No Hp : 081249580649 No Alt :  Tgl Pemasangan : 19 Agustus 2026 Interval : PAGI  Note : Hubungi pelanggan terlebih dahulu"/>
    <m/>
    <m/>
    <m/>
    <e v="#NUM!"/>
    <e v="#NUM!"/>
    <x v="0"/>
    <x v="24"/>
  </r>
  <r>
    <n v="270"/>
    <n v="1002510414"/>
    <n v="3"/>
    <x v="3"/>
    <n v="5"/>
    <s v="MADURA"/>
    <s v="PAMEKASAN"/>
    <s v="PME"/>
    <s v="REG"/>
    <s v="AO"/>
    <s v="NEW SALES"/>
    <s v="1P INET"/>
    <s v="Completed (PS)"/>
    <s v="RBS-Regional 3"/>
    <d v="2026-08-05T12:43:57"/>
    <d v="2026-08-06T17:08:57"/>
    <n v="69359084"/>
    <m/>
    <n v="152426927995"/>
    <s v="SUMBER REJEKI MART"/>
    <s v="ODP-PME-FAV/59 FAV/D05/59.01"/>
    <s v="WO060977515"/>
    <m/>
    <m/>
    <m/>
    <n v="113.53012"/>
    <n v="-7.19580999999999"/>
    <s v="MD|MYDB-20260805264394|DN00001/MN00558|SUMBER REJEKI MART|085233134493"/>
    <s v="MYDIGIBIZPARTNER"/>
    <m/>
    <m/>
    <m/>
    <m/>
    <m/>
    <m/>
    <m/>
    <m/>
    <s v="Management Janji"/>
    <s v="2026-08-06 13:00:00 | M Janji : (06/08/2026) jam Pasang pagi / siang  Note : hubungi pelanggan jika ingin kelokasi"/>
    <s v="FCC"/>
    <d v="2026-05-08T12:55:33"/>
    <d v="2026-08-06T13:00:00"/>
    <m/>
    <s v="PS"/>
    <s v="PME"/>
    <s v="NO ADDON"/>
    <n v="20260806"/>
    <s v="Completed"/>
    <s v="HSI Bisnis Promo HUT Telkom PSB 70% - 200 Mbps"/>
    <s v="INDIBIZ"/>
    <m/>
    <m/>
    <d v="2026-08-06T13:00:00"/>
    <s v="2026-08-06 13:00:00 | M Janji : (06/08/2026) jam Pasang pagi / siang  Note : hubungi pelanggan jika ingin kelokasi"/>
    <n v="2026"/>
    <n v="8"/>
    <n v="6"/>
    <d v="2026-08-06T00:00:00"/>
    <n v="-0.54166666666424135"/>
    <x v="1"/>
    <x v="6"/>
  </r>
  <r>
    <n v="271"/>
    <n v="1002519269"/>
    <n v="3"/>
    <x v="2"/>
    <n v="4"/>
    <s v="YOGYAKARTA"/>
    <s v="SLEMAN"/>
    <s v="KLS"/>
    <s v="REG"/>
    <s v="AO"/>
    <s v="NEW SALES"/>
    <m/>
    <s v="Completed (PS)"/>
    <s v="RBS-Regional 3"/>
    <d v="2026-08-11T10:29:23"/>
    <d v="2026-08-13T10:46:00"/>
    <n v="69363032"/>
    <m/>
    <n v="146145120867"/>
    <s v="Apotek Nurra Medika"/>
    <s v="ODP-KLS-FAJ/008"/>
    <s v="WO061527579"/>
    <m/>
    <m/>
    <m/>
    <n v="110.48525359999999"/>
    <n v="-7.7694368000000003"/>
    <s v="|MC80228|/Apotek Nurra Medika/Paket HSI Bisnis Promo HUT Telkom 1:1 50Mbps/Cinthia Ayu Maulidia/085715675287/cinthiaayu64@gmail.com"/>
    <s v="Sales Profesional"/>
    <m/>
    <m/>
    <m/>
    <m/>
    <m/>
    <m/>
    <m/>
    <m/>
    <s v="Management Janji"/>
    <s v="2026-08-12 15:00:00|telp : 085954210507  alt :  M Janji : (12/08/2026) jam Pasang :pagi / siang  Note : hubungi pelanggan jika ingin kelokasi|40000802|MYDITA"/>
    <s v="FCC"/>
    <d v="2026-11-08T10:39:50"/>
    <d v="2026-08-12T15:00:00"/>
    <m/>
    <s v="PS"/>
    <s v="KLS"/>
    <s v="NO ADDON"/>
    <n v="2026081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2T15:00:00"/>
    <s v="2026-08-12 15:00:00|telp : 085954210507  alt :  M Janji : (12/08/2026) jam Pasang :pagi / siang  Note : hubungi pelanggan jika ingin kelokasi|40000802|MYDITA"/>
    <n v="2026"/>
    <n v="8"/>
    <n v="13"/>
    <d v="2026-08-13T00:00:00"/>
    <n v="0.375"/>
    <x v="1"/>
    <x v="4"/>
  </r>
  <r>
    <n v="272"/>
    <n v="1002519803"/>
    <n v="3"/>
    <x v="4"/>
    <n v="4"/>
    <s v="PEKALONGAN"/>
    <s v="BREBES"/>
    <s v="BMU"/>
    <s v="REG"/>
    <s v="AO"/>
    <s v="NEW SALES"/>
    <s v="1P INET"/>
    <s v="Completed (PS)"/>
    <s v="RBS-Regional 3"/>
    <d v="2026-08-11T13:07:56"/>
    <d v="2026-08-12T16:18:58"/>
    <n v="69363263"/>
    <m/>
    <n v="146281108014"/>
    <s v="MI TA&amp; 39;ALLUMUSSHIBYAN 01 GALUHTIMUR"/>
    <s v="ODP-BMU-FB/011 FB/D01/011.01"/>
    <s v="WO061493179"/>
    <m/>
    <m/>
    <m/>
    <n v="108.9956207"/>
    <n v="-7.2115339000000001"/>
    <s v="|MN00292|MYIA-084733634021/POI/Budi Setiawan/082220116917/mitaallumusshibyan1@gmail.com"/>
    <s v="MYIB_ASSISTANT"/>
    <m/>
    <m/>
    <m/>
    <m/>
    <m/>
    <m/>
    <m/>
    <m/>
    <s v="Management Janji"/>
    <s v="2026-08-13 08:00:00 | Nama PIC:  bp budi setiawan  No HP: 082220116917 Alt: Tanggal: 13/8/2026 Jam Pasang: Pagi Note: Hubungi sebelum ke lokasi, terimakasih."/>
    <s v="FCC"/>
    <d v="2026-11-08T13:10:18"/>
    <d v="2026-08-13T08:00:00"/>
    <m/>
    <s v="PS"/>
    <s v="BMU"/>
    <s v="NO ADDON"/>
    <n v="20260812"/>
    <s v="Completed"/>
    <s v="HSI Bisnis Basic Promo HUT Telkom PSB 70% - 50 Mbps"/>
    <s v="INDIBIZ"/>
    <m/>
    <m/>
    <d v="2026-08-13T08:00:00"/>
    <s v="2026-08-13 08:00:00 | Nama PIC:  bp budi setiawan  No HP: 082220116917 Alt: Tanggal: 13/8/2026 Jam Pasang: Pagi Note: Hubungi sebelum ke lokasi, terimakasih."/>
    <n v="2026"/>
    <n v="8"/>
    <n v="12"/>
    <d v="2026-08-12T00:00:00"/>
    <n v="-1.3333333333357587"/>
    <x v="1"/>
    <x v="4"/>
  </r>
  <r>
    <n v="273"/>
    <n v="1002532925"/>
    <n v="3"/>
    <x v="3"/>
    <n v="5"/>
    <s v="MADURA"/>
    <s v="BANGKALAN"/>
    <s v="SPG"/>
    <s v="REG"/>
    <s v="AO"/>
    <s v="NEW SALES"/>
    <s v="1P INET"/>
    <s v="MIE - SEND SURVEY"/>
    <s v="RBS-Regional 3"/>
    <d v="2026-08-18T12:05:57"/>
    <d v="2026-08-18T12:08:01"/>
    <n v="69368876"/>
    <m/>
    <n v="152434913749"/>
    <s v="CAFE REMAJA"/>
    <s v="ODP-SPG-FP/24 FP/D01/24.01"/>
    <s v="WO061997081"/>
    <m/>
    <m/>
    <m/>
    <n v="113.376200906932"/>
    <n v="-7.2162148253971896"/>
    <s v="MD|MYDB-20260817265888|DN00001/MN02006|CAFE REMAJA|081918141863"/>
    <s v="MYDIGIBIZPARTNER"/>
    <m/>
    <m/>
    <m/>
    <m/>
    <m/>
    <m/>
    <m/>
    <m/>
    <s v="Management Janji"/>
    <s v="2026-08-19 13:00:00 | Waktu pemasangan : 17 agustus 2026 Jam pemasangan : 08.00 - 12.00 Info Tambahan : Hubungi pelanggan dulu sebelum ke lokasi terimakasih "/>
    <s v="FCC"/>
    <s v="18-08-2026 12:10:35"/>
    <d v="2026-08-19T13:00:00"/>
    <m/>
    <s v="SURVEY_NEW_MANJA"/>
    <s v="SPG"/>
    <s v="NETMONK"/>
    <m/>
    <s v="MIE - SEND SURVEY"/>
    <s v="HSI Bisnis Bundling Netmonk Promo 2026 PSB 70% - 100 Mbps"/>
    <s v="INDIBIZ"/>
    <m/>
    <m/>
    <d v="2026-08-19T13:00:00"/>
    <s v="2026-08-19 13:00:00 | Waktu pemasangan : 17 agustus 2026 Jam pemasangan : 08.00 - 12.00 Info Tambahan : Hubungi pelanggan dulu sebelum ke lokasi terimakasih "/>
    <m/>
    <m/>
    <m/>
    <e v="#NUM!"/>
    <e v="#NUM!"/>
    <x v="0"/>
    <x v="6"/>
  </r>
  <r>
    <n v="274"/>
    <n v="1002528567"/>
    <n v="3"/>
    <x v="6"/>
    <n v="5"/>
    <s v="PASURUAN"/>
    <s v="PROBOLINGGO"/>
    <s v="LCE"/>
    <s v="REG"/>
    <s v="AO"/>
    <s v="NEW SALES"/>
    <m/>
    <s v="Completed (PS)"/>
    <s v="RBS-Regional 3"/>
    <d v="2026-08-15T15:35:35"/>
    <d v="2026-08-16T17:29:32"/>
    <n v="69367064"/>
    <m/>
    <n v="152511206435"/>
    <s v="TOKO ZAINUL"/>
    <s v="ODP-LCE-FC/105"/>
    <s v="WO061883149"/>
    <m/>
    <m/>
    <m/>
    <n v="113.213429"/>
    <n v="-7.8525232999999997"/>
    <s v="|MN01068|/TOKO ZAINUL/WINBACK HSI B2B + OCA BREACH CHECKER  (1:1) 200MBPS 920,5RB PSB DISC 70%/0895622695967/Muklisraditiya@gmail.com/MUHAMMAD ZAINUL/-7.852675, 113.213404"/>
    <s v="Sales Force DBS"/>
    <m/>
    <m/>
    <m/>
    <m/>
    <m/>
    <m/>
    <m/>
    <m/>
    <s v="Management Janji"/>
    <s v="2026-08-17 13:00:00|Jam pemasangan : 12.00 Info Tambahan : Hubungi pelanggan dulu sebelum ke lokasi terimakasih  |40951381|MYDITA"/>
    <s v="FCC"/>
    <s v="15-08-2026 15:39:51"/>
    <d v="2026-08-17T13:00:00"/>
    <m/>
    <s v="PS"/>
    <s v="LCE"/>
    <s v="OCA"/>
    <n v="2026081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7T13:00:00"/>
    <s v="2026-08-17 13:00:00|Jam pemasangan : 12.00 Info Tambahan : Hubungi pelanggan dulu sebelum ke lokasi terimakasih  |40951381|MYDITA"/>
    <n v="2026"/>
    <n v="8"/>
    <n v="16"/>
    <d v="2026-08-16T00:00:00"/>
    <n v="-1.5416666666642413"/>
    <x v="1"/>
    <x v="27"/>
  </r>
  <r>
    <n v="275"/>
    <n v="1002515660"/>
    <n v="3"/>
    <x v="0"/>
    <n v="5"/>
    <s v="KUPANG"/>
    <s v="MAUMERE"/>
    <s v="LRT"/>
    <s v="REG"/>
    <s v="AO"/>
    <s v="NEW SALES"/>
    <s v="1P INET"/>
    <s v="Completed (PS)"/>
    <s v="RBS-Regional 3"/>
    <d v="2026-08-08T09:40:57"/>
    <d v="2026-08-12T09:31:01"/>
    <n v="69361269"/>
    <m/>
    <n v="172509796591"/>
    <s v="Susteran Fransiskanes Larantuka"/>
    <s v="ODP-LRT-FH/57"/>
    <s v="WO061238531"/>
    <m/>
    <m/>
    <m/>
    <n v="123.01188156008701"/>
    <n v="-8.3228553111827104"/>
    <s v="MD|MYDB-20260807264632|SC00001/MC00079|Susteran Fransiskanes Larantuka|081337063091"/>
    <s v="MYDIGIBIZPARTNER"/>
    <m/>
    <m/>
    <m/>
    <m/>
    <m/>
    <m/>
    <m/>
    <m/>
    <s v="Management Janji"/>
    <s v="2026-08-09 08:00:00 | Tgl Pemasangan : 09 Agustus 2026 Interval : PAGI SIANG Note : Hubungi pelanggan terlebih dahulu"/>
    <s v="FCC"/>
    <d v="2026-08-08T09:55:05"/>
    <d v="2026-08-09T08:00:00"/>
    <m/>
    <s v="PS"/>
    <s v="LRT"/>
    <s v="NO ADDON"/>
    <n v="20260812"/>
    <s v="Completed"/>
    <s v="HSI Bisnis Basic Promo HUT Telkom PSB 70% - 50 Mbps"/>
    <s v="INDIBIZ"/>
    <m/>
    <m/>
    <d v="2026-08-09T08:00:00"/>
    <s v="2026-08-09 08:00:00 | Tgl Pemasangan : 09 Agustus 2026 Interval : PAGI SIANG Note : Hubungi pelanggan terlebih dahulu"/>
    <n v="2026"/>
    <n v="8"/>
    <n v="12"/>
    <d v="2026-08-12T00:00:00"/>
    <n v="2.6666666666642413"/>
    <x v="2"/>
    <x v="33"/>
  </r>
  <r>
    <n v="276"/>
    <n v="1002519261"/>
    <n v="3"/>
    <x v="5"/>
    <n v="5"/>
    <s v="SINGARJA"/>
    <s v="KLUNGKUNG"/>
    <s v="APR"/>
    <s v="REG"/>
    <s v="AO"/>
    <s v="NEW SALES"/>
    <m/>
    <s v="102 | FOLLOW UP COMPLETED"/>
    <s v="RBS-Regional 3"/>
    <d v="2026-08-11T10:27:20"/>
    <d v="2026-08-15T09:46:39"/>
    <n v="69363051"/>
    <m/>
    <n v="172404209327"/>
    <s v="SMP NEGERI 2 ABANG"/>
    <s v="ODP-APR-FD/37"/>
    <s v="WO061527554"/>
    <m/>
    <m/>
    <m/>
    <n v="115.60172439999999"/>
    <n v="-8.4147517000000001"/>
    <s v="|MN02750|/PIC I WAYAN SARYA/085842056440-082144951066/spandabang60@gmail.com"/>
    <s v="Sales Force DBS"/>
    <m/>
    <m/>
    <m/>
    <m/>
    <m/>
    <m/>
    <m/>
    <m/>
    <s v="Management Janji"/>
    <s v="2026-08-12 13:00:00|M Janji : (12/08/2026) jam Pasang : 09:00 Note : hubungi pelanggan jika ingin kelokasi|40900827|MYDITA"/>
    <s v="FCC"/>
    <d v="2026-11-08T10:39:50"/>
    <d v="2026-08-12T13:00:00"/>
    <s v="Kendala Teknik"/>
    <s v="REVOKE"/>
    <s v="APR"/>
    <s v="NO ADDON"/>
    <m/>
    <s v="Follow Up Revoke Completed, New Order ID : SC1002527820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2T13:00:00"/>
    <s v="2026-08-12 13:00:00|M Janji : (12/08/2026) jam Pasang : 09:00 Note : hubungi pelanggan jika ingin kelokasi|40900827|MYDITA"/>
    <m/>
    <m/>
    <m/>
    <e v="#NUM!"/>
    <e v="#NUM!"/>
    <x v="0"/>
    <x v="17"/>
  </r>
  <r>
    <n v="277"/>
    <n v="1002515151"/>
    <n v="3"/>
    <x v="0"/>
    <n v="5"/>
    <s v="MATARAM"/>
    <s v="INNER - NUSA TENGGARA"/>
    <s v="SWE"/>
    <s v="REG"/>
    <s v="AO"/>
    <s v="NEW SALES"/>
    <s v="1P INET"/>
    <s v="Completed (PS)"/>
    <s v="RBS-Regional 3"/>
    <d v="2026-08-07T15:52:56"/>
    <d v="2026-08-08T16:49:28"/>
    <n v="69361011"/>
    <m/>
    <n v="172605804110"/>
    <s v="Toko rejeki baru mataram"/>
    <s v="ODP-SWE-FAT/76 FAT/D07/76.01"/>
    <s v="WO061185367"/>
    <m/>
    <m/>
    <m/>
    <n v="116.15977479999999"/>
    <n v="-8.5955081999999994"/>
    <s v="|MC40071|MYIA-081850829435/POI/Rohima/081337577824/imaakimprut@gmail.com"/>
    <s v="MYIB_ASSISTANT"/>
    <m/>
    <m/>
    <m/>
    <m/>
    <m/>
    <m/>
    <m/>
    <m/>
    <s v="Management Janji"/>
    <s v="2026-08-08 13:00:00 | Nama PIC : bapak andri No HP : 081337577824 Alt :  M Janji : (SABTU/8/AGUSTUS/2026) jam Pasang : 09:00 Note : hubungi pelanggan jika ingin kelokasi"/>
    <s v="FCC"/>
    <d v="2026-07-08T15:55:04"/>
    <d v="2026-08-08T13:00:00"/>
    <m/>
    <s v="PS"/>
    <s v="SWE"/>
    <s v="NO ADDON"/>
    <n v="20260808"/>
    <s v="Completed"/>
    <s v="HSI Bisnis Promo HUT Telkom PSB 70% - 50 Mbps"/>
    <s v="INDIBIZ"/>
    <m/>
    <m/>
    <d v="2026-08-08T13:00:00"/>
    <s v="2026-08-08 13:00:00 | Nama PIC : bapak andri No HP : 081337577824 Alt :  M Janji : (SABTU/8/AGUSTUS/2026) jam Pasang : 09:00 Note : hubungi pelanggan jika ingin kelokasi"/>
    <n v="2026"/>
    <n v="8"/>
    <n v="8"/>
    <d v="2026-08-08T00:00:00"/>
    <n v="-0.54166666666424135"/>
    <x v="1"/>
    <x v="14"/>
  </r>
  <r>
    <n v="278"/>
    <n v="1002511864"/>
    <n v="3"/>
    <x v="1"/>
    <n v="5"/>
    <s v="KEDIRI"/>
    <s v="TULUNGAGUNG"/>
    <s v="TUL"/>
    <s v="REG"/>
    <s v="AO"/>
    <s v="NEW SALES"/>
    <s v="1P INET"/>
    <s v="Completed (PS)"/>
    <s v="RBS-Regional 3"/>
    <d v="2026-08-06T10:46:56"/>
    <d v="2026-08-07T09:11:16"/>
    <n v="69359739"/>
    <m/>
    <n v="152606246386"/>
    <s v="Olshop Parfum wangi"/>
    <s v="ODP-TUL-FM/43 FM/D03/43.01"/>
    <s v="WO061054371"/>
    <m/>
    <m/>
    <m/>
    <n v="111.93276308476899"/>
    <n v="-8.0596259930117693"/>
    <s v="MD|MYDB-20260805264476|DC20002/MC20039|Olshop Parfum wangi|08562700011"/>
    <s v="MYDIGIBIZPARTNER"/>
    <m/>
    <m/>
    <m/>
    <m/>
    <m/>
    <m/>
    <m/>
    <m/>
    <s v="Management Janji"/>
    <s v="2026-08-07 08:00:00 | Nama : BP DONI BRIYAN WAHYUDI No Hp : 08562700011 No Alt :  Tgl Pemasangan : 07 Agustus 2026 Interval : PAGI  Note : Hubungi pelanggan terlebih dahulu"/>
    <s v="FCC"/>
    <d v="2026-06-08T10:55:32"/>
    <d v="2026-08-07T08:00:00"/>
    <m/>
    <s v="PS"/>
    <s v="TUL"/>
    <s v="NO ADDON"/>
    <n v="20260807"/>
    <s v="Completed"/>
    <s v="HSI Bisnis Promo HUT Telkom PSB 70% - 200 Mbps"/>
    <s v="INDIBIZ"/>
    <m/>
    <m/>
    <d v="2026-08-07T08:00:00"/>
    <s v="2026-08-07 08:00:00 | Nama : BP DONI BRIYAN WAHYUDI No Hp : 08562700011 No Alt :  Tgl Pemasangan : 07 Agustus 2026 Interval : PAGI  Note : Hubungi pelanggan terlebih dahulu"/>
    <n v="2026"/>
    <n v="8"/>
    <n v="7"/>
    <d v="2026-08-07T00:00:00"/>
    <n v="-0.33333333333575865"/>
    <x v="1"/>
    <x v="28"/>
  </r>
  <r>
    <n v="279"/>
    <n v="1002523888"/>
    <n v="3"/>
    <x v="1"/>
    <n v="5"/>
    <s v="KEDIRI"/>
    <s v="TULUNGAGUNG"/>
    <s v="TUL"/>
    <s v="REG"/>
    <s v="AO"/>
    <s v="NEW SALES"/>
    <s v="1P INET"/>
    <s v="Completed (PS)"/>
    <s v="RBS-Regional 3"/>
    <d v="2026-08-13T11:16:56"/>
    <d v="2026-08-14T09:51:02"/>
    <n v="69364950"/>
    <m/>
    <n v="152606246430"/>
    <s v="SMP TAHFIDZ AL IKHLAS"/>
    <s v="ODP-TUL-FAE/90 FAE/D03/90.01"/>
    <s v="WO061653280"/>
    <m/>
    <m/>
    <m/>
    <n v="111.909971013665"/>
    <n v="-8.0030220954761404"/>
    <s v="MD|MYDB-20260812265118|DC20015/MC20183|SMP TAHFIDZ AL IKHLAS|082244833729"/>
    <s v="MYDIGIBIZPARTNER"/>
    <m/>
    <m/>
    <m/>
    <m/>
    <m/>
    <m/>
    <m/>
    <m/>
    <s v="Management Janji"/>
    <s v="2026-08-14 08:00:00 | Nama PIC : Ibu Titah No HP : 082244833729 No Alt : - M Janji :  14 Agustus 2026 Jam Pasang : Pagi / Siang Note : hubungi pelanggan jika ingin kelokasi "/>
    <s v="FCC"/>
    <s v="13-08-2026 11:25:53"/>
    <d v="2026-08-14T08:00:00"/>
    <m/>
    <s v="PS"/>
    <s v="TUL"/>
    <s v="NO ADDON"/>
    <n v="20260814"/>
    <s v="Completed"/>
    <s v="HSI Bisnis Promo HUT Telkom PSB 70% - 75 Mbps"/>
    <s v="INDIBIZ"/>
    <m/>
    <m/>
    <d v="2026-08-14T08:00:00"/>
    <s v="2026-08-14 08:00:00 | Nama PIC : Ibu Titah No HP : 082244833729 No Alt : - M Janji :  14 Agustus 2026 Jam Pasang : Pagi / Siang Note : hubungi pelanggan jika ingin kelokasi "/>
    <n v="2026"/>
    <n v="8"/>
    <n v="14"/>
    <d v="2026-08-14T00:00:00"/>
    <n v="-0.33333333333575865"/>
    <x v="1"/>
    <x v="28"/>
  </r>
  <r>
    <n v="280"/>
    <n v="1002533067"/>
    <n v="3"/>
    <x v="0"/>
    <n v="5"/>
    <s v="KUPANG"/>
    <s v="ATAMBUA"/>
    <s v="KLH"/>
    <s v="REG"/>
    <s v="AO"/>
    <s v="NEW SALES"/>
    <m/>
    <s v="MYCX - SEND OPEN PAPERLESS"/>
    <s v="RBS-Regional 2"/>
    <d v="2026-08-18T13:10:54"/>
    <d v="2026-08-18T13:12:04"/>
    <n v="69195783"/>
    <m/>
    <n v="172515213840"/>
    <s v="PT AMARTHA MIKRO FINTEK"/>
    <s v="ODP-KLH-FE/24"/>
    <m/>
    <m/>
    <m/>
    <m/>
    <n v="124.420316328835"/>
    <n v="-8.2684118845940304"/>
    <s v="AMRBS;404508;AM MOH. HAFID D/ADAM NURFADHILLAH-085220101016/Ahmad-087752653389/Katrin-082236958192/adam.nurfadillah@amartha.com"/>
    <s v="Amex"/>
    <m/>
    <m/>
    <m/>
    <m/>
    <m/>
    <m/>
    <m/>
    <m/>
    <m/>
    <m/>
    <m/>
    <s v="18-08-2026 13:25:51"/>
    <m/>
    <m/>
    <s v="INPROGRESS_SC"/>
    <s v="KLH"/>
    <s v="NO ADDON"/>
    <m/>
    <s v="SEND PAPERLESS OPEN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34"/>
  </r>
  <r>
    <n v="281"/>
    <n v="1002523643"/>
    <n v="3"/>
    <x v="7"/>
    <n v="4"/>
    <s v="KUDUS"/>
    <s v="JEPARA"/>
    <s v="JPR"/>
    <s v="REG"/>
    <s v="AO"/>
    <s v="NEW SALES"/>
    <s v="1P INET"/>
    <s v="Completed (PS)"/>
    <s v="RBS-Regional 3"/>
    <d v="2026-08-13T10:11:56"/>
    <d v="2026-08-14T13:05:24"/>
    <n v="69364851"/>
    <m/>
    <n v="142539117527"/>
    <s v="SPBU WONOREJO"/>
    <s v="ODP-JPR-FK/128 FK/D05/128.01"/>
    <s v="WO061646752"/>
    <m/>
    <m/>
    <m/>
    <n v="110.690293898609"/>
    <n v="-6.5623880756453898"/>
    <s v="|MC60141|MYIA-021188247509/POI/MUHAMMAD SYAIFUZZAKI/085647204409/spbuwonorejo@gmail.com"/>
    <s v="MYIB_ASSISTANT"/>
    <m/>
    <m/>
    <m/>
    <m/>
    <m/>
    <m/>
    <m/>
    <m/>
    <s v="Management Janji"/>
    <s v="2026-08-14 08:00:00 | Nama : BP MUHAMMAD SYAIFUZZAKI No Hp : 085647204409 No Alt :  Tgl Pemasangan : 14 Agustus 2026 Interval : PAGI  Note : Hubungi pelanggan terlebih dahulu"/>
    <s v="FCC"/>
    <s v="13-08-2026 10:39:50"/>
    <d v="2026-08-14T08:00:00"/>
    <m/>
    <s v="PS"/>
    <s v="JPR"/>
    <s v="NO ADDON"/>
    <n v="20260814"/>
    <s v="Completed"/>
    <s v="HSI Bisnis Promo HUT Telkom PSB 70% - 50 Mbps"/>
    <s v="INDIBIZ"/>
    <m/>
    <m/>
    <d v="2026-08-14T08:00:00"/>
    <s v="2026-08-14 08:00:00 | Nama : BP MUHAMMAD SYAIFUZZAKI No Hp : 085647204409 No Alt :  Tgl Pemasangan : 14 Agustus 2026 Interval : PAGI  Note : Hubungi pelanggan terlebih dahulu"/>
    <n v="2026"/>
    <n v="8"/>
    <n v="14"/>
    <d v="2026-08-14T00:00:00"/>
    <n v="-0.33333333333575865"/>
    <x v="1"/>
    <x v="4"/>
  </r>
  <r>
    <n v="282"/>
    <n v="1002506644"/>
    <n v="3"/>
    <x v="4"/>
    <n v="4"/>
    <s v="SEMARANG"/>
    <s v="UNGARAN"/>
    <s v="BDN"/>
    <s v="REG"/>
    <s v="AO"/>
    <s v="NEW SALES"/>
    <s v="1P INET"/>
    <s v="Completed (PS)"/>
    <s v="RBS-Regional 3"/>
    <d v="2026-08-03T19:46:58"/>
    <d v="2026-08-04T14:00:20"/>
    <n v="69357851"/>
    <m/>
    <n v="141411106511"/>
    <s v="Toko ada candi"/>
    <s v="ODP-BDN-FC/023"/>
    <s v="WO060838599"/>
    <m/>
    <m/>
    <m/>
    <n v="110.372911691665"/>
    <n v="-7.2191143791752497"/>
    <s v="MD|MYDB-20260803264286|DN00001/MN00663|Toko ada candi|08217746613"/>
    <s v="MYDIGIBIZPARTNER"/>
    <m/>
    <m/>
    <m/>
    <m/>
    <m/>
    <m/>
    <m/>
    <m/>
    <s v="Management Janji"/>
    <s v="2026-08-05 08:00:00 | M Janji : 05/08/2026 Jam Pasang : 13:00  NoteÃ‚Â :  hubungi terlebih dahulu sebelum ke lokasi, terima kasih."/>
    <s v="FCC"/>
    <d v="2026-03-08T19:54:44"/>
    <d v="2026-08-05T08:00:00"/>
    <m/>
    <s v="PS"/>
    <s v="BDN"/>
    <s v="NO ADDON"/>
    <n v="20260804"/>
    <s v="Completed"/>
    <s v="HSI Bisnis Promo HUT Telkom PSB 70% - 300 Mbps"/>
    <s v="INDIBIZ"/>
    <m/>
    <m/>
    <d v="2026-08-05T08:00:00"/>
    <s v="2026-08-05 08:00:00 | M Janji : 05/08/2026 Jam Pasang : 13:00  NoteÃ‚Â :  hubungi terlebih dahulu sebelum ke lokasi, terima kasih."/>
    <n v="2026"/>
    <n v="8"/>
    <n v="4"/>
    <d v="2026-08-04T00:00:00"/>
    <n v="-1.3333333333357587"/>
    <x v="1"/>
    <x v="4"/>
  </r>
  <r>
    <n v="283"/>
    <n v="1002506283"/>
    <n v="3"/>
    <x v="1"/>
    <n v="5"/>
    <s v="MADIUN"/>
    <s v="TUBAN"/>
    <s v="BCR"/>
    <s v="REG"/>
    <s v="AO"/>
    <s v="NEW SALES"/>
    <s v="1P INET"/>
    <s v="Completed (PS)"/>
    <s v="RBS-Regional 3"/>
    <d v="2026-08-03T14:37:57"/>
    <d v="2026-08-04T13:15:05"/>
    <n v="69357652"/>
    <m/>
    <n v="152648206869"/>
    <s v="SMPN2 BANCAR"/>
    <s v="ODP-BCR-FAF/32 FAF/D03/32.01"/>
    <s v="WO060804157"/>
    <m/>
    <m/>
    <m/>
    <n v="111.773565067489"/>
    <n v="-6.8169274120077299"/>
    <s v="|MN02366|MYIA-012663221081/POI/atmi/081331139175/smpnduabancar@gmail.com"/>
    <s v="MYIB_ASSISTANT"/>
    <m/>
    <m/>
    <m/>
    <m/>
    <m/>
    <m/>
    <m/>
    <m/>
    <s v="Management Janji"/>
    <s v="2026-08-05 08:00:00 | Nama PIC: BP LUTFI  Notel: 085646737220 Alt: 081331139175 / Whatsapp Tanggal: 5/8/2026 Jam Pasang: Pagi Note: Hubungi sebelum ke lokasi, terimakasih. "/>
    <s v="FCC"/>
    <d v="2026-03-08T14:40:09"/>
    <d v="2026-08-05T08:00:00"/>
    <m/>
    <s v="PS"/>
    <s v="BCR"/>
    <s v="NO ADDON"/>
    <n v="20260804"/>
    <s v="Completed"/>
    <s v="HSI Bisnis Basic Promo HUT Telkom PSB 70% - 50 Mbps"/>
    <s v="INDIBIZ"/>
    <m/>
    <m/>
    <d v="2026-08-05T08:00:00"/>
    <s v="2026-08-05 08:00:00 | Nama PIC: BP LUTFI  Notel: 085646737220 Alt: 081331139175 / Whatsapp Tanggal: 5/8/2026 Jam Pasang: Pagi Note: Hubungi sebelum ke lokasi, terimakasih. "/>
    <n v="2026"/>
    <n v="8"/>
    <n v="4"/>
    <d v="2026-08-04T00:00:00"/>
    <n v="-1.3333333333357587"/>
    <x v="1"/>
    <x v="18"/>
  </r>
  <r>
    <n v="284"/>
    <n v="1002504573"/>
    <n v="3"/>
    <x v="3"/>
    <n v="5"/>
    <s v="SBY UTARA"/>
    <s v="LAMONGAN"/>
    <s v="BDG"/>
    <s v="REG"/>
    <s v="AO"/>
    <s v="NEW SALES"/>
    <s v="1P INET"/>
    <s v="102 | FOLLOW UP COMPLETED"/>
    <s v="RBS-Regional 3"/>
    <d v="2026-08-01T13:22:56"/>
    <d v="2026-08-10T13:18:25"/>
    <n v="69356754"/>
    <m/>
    <n v="152448204119"/>
    <s v="LARVA COFFE"/>
    <s v="ODP-BDG-FC/76 FC/D08/76.01"/>
    <s v="WO060650571"/>
    <m/>
    <m/>
    <m/>
    <n v="112.28015474975101"/>
    <n v="-6.8722867450428797"/>
    <s v="MD|MYDB-20260801264112|DN00001/MN01285|LARVA COFFE|085606172718"/>
    <s v="MYDIGIBIZPARTNER"/>
    <m/>
    <m/>
    <m/>
    <m/>
    <m/>
    <m/>
    <m/>
    <m/>
    <s v="Management Janji"/>
    <s v="2026-08-02 10:00:00 | Nama Pic : bp erif No Hp Pic : 085606172718 No alt : - Jam Pemasangan : pagi  Tanggal Pemasangan : 2 Agustus 2026"/>
    <s v="FCC"/>
    <d v="2026-01-08T13:25:26"/>
    <d v="2026-08-02T10:00:00"/>
    <s v="Kendala Teknik"/>
    <s v="REVOKE"/>
    <s v="BDG"/>
    <s v="NO ADDON"/>
    <m/>
    <s v="Follow Up Revoke Completed, New Order ID : SC1002517704"/>
    <s v="HSI Bisnis Promo HUT Telkom PSB 70% - 75 Mbps"/>
    <s v="INDIBIZ"/>
    <m/>
    <m/>
    <d v="2026-08-02T10:00:00"/>
    <s v="2026-08-02 10:00:00 | Nama Pic : bp erif No Hp Pic : 085606172718 No alt : - Jam Pemasangan : pagi  Tanggal Pemasangan : 2 Agustus 2026"/>
    <m/>
    <m/>
    <m/>
    <e v="#NUM!"/>
    <e v="#NUM!"/>
    <x v="0"/>
    <x v="8"/>
  </r>
  <r>
    <n v="285"/>
    <n v="1002526552"/>
    <n v="3"/>
    <x v="0"/>
    <n v="5"/>
    <s v="KUPANG"/>
    <s v="ENDE"/>
    <s v="BJW"/>
    <s v="REG"/>
    <s v="AO"/>
    <s v="NEW SALES"/>
    <s v="1P INET"/>
    <s v="7 | OSS - PROVISIONING ISSUED"/>
    <s v="RBS-Regional 3"/>
    <d v="2026-08-14T14:22:56"/>
    <d v="2026-08-15T13:07:29"/>
    <n v="69366129"/>
    <m/>
    <n v="172511797007"/>
    <s v="SPC BAJAWA"/>
    <s v="ODP-BJW-FC/67 FC/D08/67.01"/>
    <s v="WO061753465"/>
    <m/>
    <m/>
    <m/>
    <n v="120.97280558198599"/>
    <n v="-8.7870581115459103"/>
    <s v="MD|MYDB-20260813265172|SC00001/MC00124|SPC BAJAWA|082259935552"/>
    <s v="MYDIGIBIZPARTNER"/>
    <m/>
    <m/>
    <m/>
    <m/>
    <m/>
    <m/>
    <m/>
    <m/>
    <s v="Management Janji"/>
    <s v="2026-08-15 13:00:00 | Waktu pemasangan : 15 agustus 2026 Jam pemasangan : 08.00 - 12.00 Info Tambahan : Hubungi pelanggan dulu sebelum ke lokasi terimakasih"/>
    <s v="FCC"/>
    <s v="14-08-2026 14:40:08"/>
    <d v="2026-08-15T13:00:00"/>
    <m/>
    <s v="PI"/>
    <s v="BJW"/>
    <s v="NO ADDON"/>
    <m/>
    <s v="Provisioning Issued"/>
    <s v="HSI Bisnis PSB 70% - 50 Mbps"/>
    <s v="INDIBIZ"/>
    <m/>
    <m/>
    <d v="2026-08-15T13:00:00"/>
    <s v="2026-08-15 13:00:00 | Waktu pemasangan : 15 agustus 2026 Jam pemasangan : 08.00 - 12.00 Info Tambahan : Hubungi pelanggan dulu sebelum ke lokasi terimakasih"/>
    <m/>
    <m/>
    <m/>
    <e v="#NUM!"/>
    <e v="#NUM!"/>
    <x v="0"/>
    <x v="21"/>
  </r>
  <r>
    <n v="286"/>
    <n v="1002528329"/>
    <n v="3"/>
    <x v="7"/>
    <n v="4"/>
    <s v="KUDUS"/>
    <s v="JEPARA"/>
    <s v="BAN"/>
    <s v="REG"/>
    <s v="AO"/>
    <s v="NEW SALES"/>
    <m/>
    <s v="Completed (PS)"/>
    <s v="RBS-Regional 3"/>
    <d v="2026-08-15T13:27:22"/>
    <d v="2026-08-15T14:18:06"/>
    <n v="69365107"/>
    <m/>
    <n v="142507105371"/>
    <s v="MAS MATHALIBUL HUDA"/>
    <s v="ODP-BAN-FB/005"/>
    <s v="WO061825483"/>
    <m/>
    <m/>
    <m/>
    <n v="110.70583266"/>
    <n v="-6.527569025"/>
    <s v="|MC60115|MYIA-000126828186/POI/AZIZ MUMTAZA/082341907099/malidamlonggo@outlook.co.id"/>
    <s v="Sales Profesional"/>
    <m/>
    <m/>
    <m/>
    <m/>
    <m/>
    <m/>
    <m/>
    <m/>
    <s v="Management Janji"/>
    <s v="2026-08-14 13:00:00 | M Janji : (14/08/2026)  jam Pasang :pagi / siang   Note : hubungi pelanggan jika ingin kelokasi"/>
    <s v="FCC"/>
    <s v="15-08-2026 13:39:51"/>
    <m/>
    <m/>
    <s v="PS"/>
    <s v="BAN"/>
    <s v="NO ADDON"/>
    <n v="2026081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5T07:00:00"/>
    <s v="2026-08-14 13:00:00 | M Janji : (14/08/2026)  jam Pasang :pagi / siang   Note : hubungi pelanggan jika ingin kelokasi"/>
    <n v="2026"/>
    <n v="8"/>
    <n v="15"/>
    <d v="2026-08-15T00:00:00"/>
    <n v="-0.29166666666424135"/>
    <x v="1"/>
    <x v="4"/>
  </r>
  <r>
    <n v="287"/>
    <n v="1002514889"/>
    <n v="3"/>
    <x v="3"/>
    <n v="5"/>
    <s v="MADURA"/>
    <s v="PAMEKASAN"/>
    <s v="PME"/>
    <s v="REG"/>
    <s v="AO"/>
    <s v="NEW SALES"/>
    <s v="1P INET"/>
    <s v="Completed (PS)"/>
    <s v="RBS-Regional 3"/>
    <d v="2026-08-07T14:41:58"/>
    <d v="2026-08-08T13:24:13"/>
    <n v="69360905"/>
    <m/>
    <n v="152426928033"/>
    <s v="TK dan PAUD Aisyiyah Bustanul athfal 1"/>
    <s v="ODP-PME-FBF/26 FBF/D05/26.01"/>
    <s v="WO061174284"/>
    <m/>
    <m/>
    <m/>
    <n v="113.398786112666"/>
    <n v="-7.1180090015280504"/>
    <s v="MD|MYDB-20260807264633|DN00001/MN00572|TK dan PAUD Aisyiyah Bustanul athfal 1|082335879324"/>
    <s v="MYDIGIBIZPARTNER"/>
    <m/>
    <m/>
    <m/>
    <m/>
    <m/>
    <m/>
    <m/>
    <m/>
    <s v="Management Janji"/>
    <s v="2026-08-08 13:00:00 | telp :082335879324  alt : pagi / siang 08/08/2026 hub sebelum ke lokasi  "/>
    <s v="FCC"/>
    <d v="2026-07-08T14:56:06"/>
    <d v="2026-08-08T13:00:00"/>
    <m/>
    <s v="PS"/>
    <s v="PME"/>
    <s v="NETMONK"/>
    <n v="20260808"/>
    <s v="Completed"/>
    <s v="HSI Bisnis Bundling Netmonk Promo 2026 PSB 70% - 200 Mbps"/>
    <s v="INDIBIZ"/>
    <m/>
    <m/>
    <d v="2026-08-08T13:00:00"/>
    <s v="2026-08-08 13:00:00 | telp :082335879324  alt : pagi / siang 08/08/2026 hub sebelum ke lokasi  "/>
    <n v="2026"/>
    <n v="8"/>
    <n v="8"/>
    <d v="2026-08-08T00:00:00"/>
    <n v="-0.54166666666424135"/>
    <x v="1"/>
    <x v="6"/>
  </r>
  <r>
    <n v="288"/>
    <n v="1002521166"/>
    <n v="3"/>
    <x v="3"/>
    <n v="5"/>
    <s v="SBY UTARA"/>
    <s v="TANDES"/>
    <s v="KLN"/>
    <s v="REG"/>
    <s v="AO"/>
    <s v="NEW SALES"/>
    <s v="1P INET"/>
    <s v="Completed (PS)"/>
    <s v="RBS-Regional 3"/>
    <d v="2026-08-12T07:58:56"/>
    <d v="2026-08-12T18:30:13"/>
    <n v="69363764"/>
    <m/>
    <n v="152418251000"/>
    <s v="KARYA KREASI HIJAB"/>
    <s v="ODP-TDS-FBS/21 FBS/D03/21.01"/>
    <s v="WO061548588"/>
    <m/>
    <m/>
    <m/>
    <n v="112.70649280000001"/>
    <n v="-7.2638911999999998"/>
    <s v="MD|MYDB-20260811264935|DN00001/MN00086|KARYA KREASI HIJAB|083139659315"/>
    <s v="MYDIGIBIZPARTNER"/>
    <m/>
    <m/>
    <m/>
    <m/>
    <m/>
    <m/>
    <m/>
    <m/>
    <s v="Management Janji"/>
    <s v="2026-08-14 15:00:00 | Waktu pemasangan : 12 agustus 2026 Jam pemasangan : 08.00 - 12.00 Info Tambahan : Hubungi pelanggan dulu sebelum ke lokasi terimakasih "/>
    <s v="FCC"/>
    <d v="2026-12-08T08:10:35"/>
    <d v="2026-08-14T15:00:00"/>
    <m/>
    <s v="PS"/>
    <s v="KLN"/>
    <s v="NETMONK"/>
    <n v="20260812"/>
    <s v="Completed"/>
    <s v="HSI Bisnis Bundling Netmonk Promo 2026 PSB 70% - 150 Mbps"/>
    <s v="INDIBIZ"/>
    <m/>
    <m/>
    <d v="2026-08-14T15:00:00"/>
    <s v="2026-08-14 15:00:00 | Waktu pemasangan : 12 agustus 2026 Jam pemasangan : 08.00 - 12.00 Info Tambahan : Hubungi pelanggan dulu sebelum ke lokasi terimakasih "/>
    <n v="2026"/>
    <n v="8"/>
    <n v="12"/>
    <d v="2026-08-12T00:00:00"/>
    <n v="-2.625"/>
    <x v="1"/>
    <x v="23"/>
  </r>
  <r>
    <n v="289"/>
    <n v="1002517389"/>
    <n v="3"/>
    <x v="7"/>
    <n v="4"/>
    <s v="KUDUS"/>
    <s v="PATI"/>
    <s v="PAT"/>
    <s v="REG"/>
    <s v="AO"/>
    <s v="NEW SALES"/>
    <s v="1P INET"/>
    <s v="Completed (PS)"/>
    <s v="RBS-Regional 3"/>
    <d v="2026-08-10T11:16:56"/>
    <d v="2026-08-11T12:59:55"/>
    <n v="69362273"/>
    <m/>
    <n v="142551119478"/>
    <s v="SPBU 4459103"/>
    <s v="ODP-PAT-FW/033 FW/D03/033.01"/>
    <s v="WO061377373"/>
    <m/>
    <m/>
    <m/>
    <n v="111.07025520000001"/>
    <n v="-6.6898314999999897"/>
    <s v="|MC60053|MYIA-025112025037/POI/Hadi/082137432887/spbuwedarijaksa@gmail.com"/>
    <s v="MYIB_ASSISTANT"/>
    <m/>
    <m/>
    <m/>
    <m/>
    <m/>
    <m/>
    <m/>
    <m/>
    <s v="Management Janji"/>
    <s v="2026-08-11 08:00:00 | Waktu pemasnagan : 11 Agustus 2026 Jam pemasangan : 08.00 - 12.00 Mohon hubungi pelanggan sebelum ke lokasi  Terima kasih"/>
    <s v="FCC"/>
    <d v="2026-10-08T11:40:04"/>
    <d v="2026-08-11T08:00:00"/>
    <m/>
    <s v="PS"/>
    <s v="PAT"/>
    <s v="NO ADDON"/>
    <n v="20260811"/>
    <s v="Completed"/>
    <s v="HSI Bisnis Promo HUT Telkom PSB 70% - 100 Mbps Dual Band"/>
    <s v="INDIBIZ"/>
    <m/>
    <m/>
    <d v="2026-08-11T08:00:00"/>
    <s v="2026-08-11 08:00:00 | Waktu pemasnagan : 11 Agustus 2026 Jam pemasangan : 08.00 - 12.00 Mohon hubungi pelanggan sebelum ke lokasi  Terima kasih"/>
    <n v="2026"/>
    <n v="8"/>
    <n v="11"/>
    <d v="2026-08-11T00:00:00"/>
    <n v="-0.33333333333575865"/>
    <x v="1"/>
    <x v="4"/>
  </r>
  <r>
    <n v="290"/>
    <n v="1002515934"/>
    <n v="3"/>
    <x v="3"/>
    <n v="5"/>
    <s v="SBY UTARA"/>
    <s v="GRESIK"/>
    <s v="GSK"/>
    <s v="REG"/>
    <s v="AO"/>
    <s v="NEW SALES"/>
    <m/>
    <s v="100 | REVOKE COMPLETED"/>
    <s v="RBS-Regional 3"/>
    <d v="2026-08-08T13:17:38"/>
    <d v="2026-08-12T13:37:53"/>
    <n v="69361454"/>
    <m/>
    <n v="152421260984"/>
    <s v="PT.GLOBAL YIMI CARGO"/>
    <s v="ODP-GSK-FAW/52"/>
    <s v="WO061308060"/>
    <m/>
    <m/>
    <m/>
    <n v="112.60368920000001"/>
    <n v="-7.1285425"/>
    <s v="|MN00086|/PT.GLOBAL YIMI CARGO/Hidayatulloh Nur/083852359924/it.support.jt.cargo@gmail.com/HSI Bisnis Promo HUT Telkom (1:1) 300 Mbps (Rp 1.130.000) PSB Rp 150.000"/>
    <s v="Sales Force DBS"/>
    <m/>
    <m/>
    <m/>
    <m/>
    <m/>
    <m/>
    <m/>
    <m/>
    <s v="Management Janji"/>
    <s v="2026-08-10 08:00:00|Nama PIC:  bp hidayatulloh No HP: 083852359924 Alt: Tanggal: 10/8/2026 Jam Pasang: Pagi Note: Hubungi sebelum ke lokasi, terimakasih. Diusahakan secepatnya|40010577|MYDITA"/>
    <s v="FCC"/>
    <d v="2026-08-08T13:25:30"/>
    <d v="2026-08-10T08:00:00"/>
    <s v="Kendala Pelanggan"/>
    <s v="REVOKE"/>
    <s v="GSK"/>
    <s v="NO ADDON"/>
    <m/>
    <s v="Revoke 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10T08:00:00"/>
    <s v="2026-08-10 08:00:00|Nama PIC:  bp hidayatulloh No HP: 083852359924 Alt: Tanggal: 10/8/2026 Jam Pasang: Pagi Note: Hubungi sebelum ke lokasi, terimakasih. Diusahakan secepatnya|40010577|MYDITA"/>
    <m/>
    <m/>
    <m/>
    <e v="#NUM!"/>
    <e v="#NUM!"/>
    <x v="0"/>
    <x v="8"/>
  </r>
  <r>
    <n v="291"/>
    <n v="1002530647"/>
    <n v="3"/>
    <x v="0"/>
    <n v="5"/>
    <s v="KUPANG"/>
    <s v="MAUMERE"/>
    <s v="LRT"/>
    <s v="REG"/>
    <s v="AO"/>
    <s v="NEW SALES"/>
    <s v="1P INET"/>
    <s v="7 | OSS - PROVISIONING ISSUED"/>
    <s v="RBS-Regional 3"/>
    <d v="2026-08-17T11:08:56"/>
    <d v="2026-08-18T08:07:53"/>
    <n v="69367947"/>
    <m/>
    <n v="172509796616"/>
    <s v="Gudang TKL"/>
    <s v="ODP-LRT-FB/41 FB/D04/41.01"/>
    <s v="WO061918866"/>
    <m/>
    <m/>
    <m/>
    <n v="123.0186716"/>
    <n v="-8.3078418000000003"/>
    <s v="|MC40173|MYIA-071271995593/POI/Raymond Tanai/085339309999/tanjungsarilarantuka@gmail.com"/>
    <s v="MYIB_ASSISTANT"/>
    <m/>
    <m/>
    <m/>
    <m/>
    <m/>
    <m/>
    <m/>
    <m/>
    <s v="Management Janji"/>
    <s v="2026-08-18 08:00:00 | Nama : BP BERNARD RAYMOND CH TANAY No Hp : 085339309999 No Alt :  Tgl Pemasangan : 18 Agustus 2026 Interval : PAGI  Note : Hubungi pelanggan terlebih dahulu"/>
    <s v="FCC"/>
    <s v="17-08-2026 11:10:12"/>
    <d v="2026-08-18T08:00:00"/>
    <m/>
    <s v="PI"/>
    <s v="LRT"/>
    <s v="NO ADDON"/>
    <m/>
    <s v="Provisioning Issued"/>
    <s v="HSI Bisnis Promo HUT Telkom PSB 70% - 75 Mbps"/>
    <s v="INDIBIZ"/>
    <m/>
    <m/>
    <d v="2026-08-18T08:00:00"/>
    <s v="2026-08-18 08:00:00 | Nama : BP BERNARD RAYMOND CH TANAY No Hp : 085339309999 No Alt :  Tgl Pemasangan : 18 Agustus 2026 Interval : PAGI  Note : Hubungi pelanggan terlebih dahulu"/>
    <m/>
    <m/>
    <m/>
    <e v="#NUM!"/>
    <e v="#NUM!"/>
    <x v="0"/>
    <x v="33"/>
  </r>
  <r>
    <n v="292"/>
    <n v="1002533801"/>
    <n v="3"/>
    <x v="0"/>
    <n v="5"/>
    <s v="MATARAM"/>
    <s v="INNER - NUSA TENGGARA"/>
    <s v="MTR"/>
    <s v="REG"/>
    <s v="AO"/>
    <s v="NEW SALES"/>
    <s v="1P INET"/>
    <s v="MIE - SEND SURVEY"/>
    <s v="RBS-Regional 3"/>
    <d v="2026-08-18T15:20:56"/>
    <d v="2026-08-18T15:22:24"/>
    <n v="69369250"/>
    <m/>
    <n v="172601797087"/>
    <s v="TOKO YUSUF"/>
    <s v="ODP-MTR-FBB/33 FBB/D07/33.01"/>
    <s v="WO062029860"/>
    <m/>
    <m/>
    <m/>
    <n v="116.102404855191"/>
    <n v="-8.6132936062987202"/>
    <s v="MD|MYDB-20260817265798|SC00001/MC00222|TOKO YUSUF|081929348308"/>
    <s v="MYDIGIBIZPARTNER"/>
    <m/>
    <m/>
    <m/>
    <m/>
    <m/>
    <m/>
    <m/>
    <m/>
    <s v="Management Janji"/>
    <s v="2026-08-21 13:00:00 | Waktu pemasangan : 17 agustus 2026 Jam pemasangan : 08.00 - 12.00 Info Tambahan : Hubungi pelanggan dulu sebelum ke lokasi terimakasih "/>
    <s v="FCC"/>
    <s v="18-08-2026 15:55:35"/>
    <d v="2026-08-21T13:00:00"/>
    <m/>
    <s v="SURVEY_NEW_MANJA"/>
    <s v="MTR"/>
    <s v="NO ADDON"/>
    <m/>
    <s v="MIE - SEND SURVEY"/>
    <s v="HSI Bisnis Promo HUT RI PSB 70% - 150 Mbps"/>
    <s v="INDIBIZ"/>
    <m/>
    <m/>
    <d v="2026-08-21T13:00:00"/>
    <s v="2026-08-21 13:00:00 | Waktu pemasangan : 17 agustus 2026 Jam pemasangan : 08.00 - 12.00 Info Tambahan : Hubungi pelanggan dulu sebelum ke lokasi terimakasih "/>
    <m/>
    <m/>
    <m/>
    <e v="#NUM!"/>
    <e v="#NUM!"/>
    <x v="0"/>
    <x v="14"/>
  </r>
  <r>
    <n v="293"/>
    <n v="1002532879"/>
    <n v="3"/>
    <x v="6"/>
    <n v="5"/>
    <s v="SIDOARJO"/>
    <s v="MOJOKERTO"/>
    <s v="MRT"/>
    <s v="REG"/>
    <s v="AO"/>
    <s v="NEW SALES"/>
    <m/>
    <s v="MIE - SEND SURVEY"/>
    <s v="RBS-Regional 3"/>
    <d v="2026-08-18T11:53:27"/>
    <d v="2026-08-18T14:36:22"/>
    <n v="69368859"/>
    <m/>
    <n v="152312243280"/>
    <s v="SMK PGRI KOTA MOJOKERTO R.BKK"/>
    <s v="ODP-MRT-FU/19"/>
    <s v="WO062021784"/>
    <m/>
    <m/>
    <m/>
    <n v="112.42220519999999"/>
    <n v="-7.4845883999999998"/>
    <s v="|MN02783|/SMK PGRI KOTA MOJOKERTO R.BKK/WINBACK 2.0 HSI B2B (1:1) 50MBPS 355RB PSB DISC 70%//sari88398@gmail.com/RATNA SARI/85857649642"/>
    <s v="Sales Force DBS"/>
    <m/>
    <m/>
    <m/>
    <m/>
    <m/>
    <m/>
    <m/>
    <m/>
    <s v="Management Janji"/>
    <s v="2026-08-19 13:00:00|Nama PIC : Ratna  No HP : 085857649642 Alt : 083189825398 M Janji : 19 Augustus 2026 Jam Pasang : 08.00 - 13:00  NoteÃ‚Â :  hubungi terlebih dahulu sebelum kelokasi|40981184|MYDITA"/>
    <s v="FCC"/>
    <s v="18-08-2026 11:54:51"/>
    <d v="2026-08-19T13:00:00"/>
    <m/>
    <s v="SURVEY_NEW_MANJA"/>
    <s v="MRT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9T13:00:00"/>
    <s v="2026-08-19 13:00:00|Nama PIC : Ratna  No HP : 085857649642 Alt : 083189825398 M Janji : 19 Augustus 2026 Jam Pasang : 08.00 - 13:00  NoteÃ‚Â :  hubungi terlebih dahulu sebelum kelokasi|40981184|MYDITA"/>
    <m/>
    <m/>
    <m/>
    <e v="#NUM!"/>
    <e v="#NUM!"/>
    <x v="0"/>
    <x v="20"/>
  </r>
  <r>
    <n v="294"/>
    <n v="1002525261"/>
    <n v="3"/>
    <x v="4"/>
    <n v="4"/>
    <s v="PEKALONGAN"/>
    <s v="TEGAL"/>
    <s v="TEG"/>
    <s v="REG"/>
    <s v="AO"/>
    <s v="NEW SALES"/>
    <s v="1P INET"/>
    <s v="Completed (PS)"/>
    <s v="RBS-Regional 3"/>
    <d v="2026-08-13T19:25:58"/>
    <d v="2026-08-14T12:36:46"/>
    <n v="69365546"/>
    <m/>
    <n v="142212126747"/>
    <s v="CV BINTANG JAYA"/>
    <s v="ODP-TEG-FAB/042"/>
    <s v="WO061704338"/>
    <m/>
    <m/>
    <m/>
    <n v="109.1112566"/>
    <n v="-6.8680026999999999"/>
    <s v="|MN00347|MYIA-077321999221/POI/Agung Yuliyanto/0895385226573/bintangjaya.bubut@gmail.com"/>
    <s v="MYIB_ASSISTANT"/>
    <m/>
    <m/>
    <m/>
    <m/>
    <m/>
    <m/>
    <m/>
    <m/>
    <s v="Management Janji"/>
    <s v="2026-08-15 08:00:00 | Nama PIC : Bp Agung No HP : 0895385226573 No Alt : - M Janji :  15 Agustus 2026 Jam Pasang : Pagi / Siang Note : hubungi pelanggan jika ingin kelokasi "/>
    <s v="FCC"/>
    <s v="13-08-2026 19:39:52"/>
    <d v="2026-08-15T08:00:00"/>
    <m/>
    <s v="PS"/>
    <s v="TEG"/>
    <s v="NO ADDON"/>
    <n v="20260814"/>
    <s v="Completed"/>
    <s v="HSI Bisnis Promo HUT Telkom PSB 70% - 200 Mbps"/>
    <s v="INDIBIZ"/>
    <m/>
    <m/>
    <d v="2026-08-15T08:00:00"/>
    <s v="2026-08-15 08:00:00 | Nama PIC : Bp Agung No HP : 0895385226573 No Alt : - M Janji :  15 Agustus 2026 Jam Pasang : Pagi / Siang Note : hubungi pelanggan jika ingin kelokasi "/>
    <n v="2026"/>
    <n v="8"/>
    <n v="14"/>
    <d v="2026-08-14T00:00:00"/>
    <n v="-1.3333333333357587"/>
    <x v="1"/>
    <x v="4"/>
  </r>
  <r>
    <n v="295"/>
    <n v="1002509775"/>
    <n v="3"/>
    <x v="6"/>
    <n v="5"/>
    <s v="JEMBER"/>
    <s v="BANYUWANGI"/>
    <s v="KET"/>
    <s v="REG"/>
    <s v="AO"/>
    <s v="NEW SALES"/>
    <m/>
    <s v="CANCEL COMPLETED"/>
    <s v="RBS-Regional 3"/>
    <d v="2026-08-05T09:37:30"/>
    <d v="2026-08-09T08:50:16"/>
    <n v="69358830"/>
    <m/>
    <n v="152517201803"/>
    <s v="PT MITRA NUANSA UTAMA"/>
    <s v="ODP-KET-FE/04"/>
    <s v="WO061102585"/>
    <m/>
    <m/>
    <m/>
    <n v="114.39213736559699"/>
    <n v="-8.13767074517739"/>
    <s v="AMRBS;940137;AM;ISTIHAMIN FITRIYAH;RBS-3;SURAMADU;PSB;PT MITRA NUANSA UTAMA;STEPHEN MANUEL NUGROHO;082244293461;invoice@platinumceramics.com;HSI Bisnis (1:1) 150 Mbps (Rp 819.000) PSB Rp 150.000;Bulusan, Banyuwangi, Jawa Timur 68421"/>
    <s v="Account Manager"/>
    <m/>
    <m/>
    <m/>
    <m/>
    <m/>
    <m/>
    <m/>
    <m/>
    <s v="Management Janji"/>
    <s v="2026-08-08 08:00:00|Tanggal pemasangan: 6/08/2026 Jam pemasangan : pagi / siang Info Tambahan : Hubungi pelanggan dulu sebelum ke lokasi. terima kasih|40010577|MYDITA"/>
    <s v="FCC"/>
    <d v="2026-05-08T09:39:56"/>
    <d v="2026-08-08T08:00:00"/>
    <m/>
    <s v="CANCEL"/>
    <s v="KET"/>
    <s v="NO ADDON"/>
    <m/>
    <s v="Cancel Completed"/>
    <s v="- 11_11446;Biaya PSB HSI EBIS Tunai di Depan ~ 11[150000]  - E23015;E23015 ~ ES23 - Perangkat ONT[0]  - E23015~null~44292;E23015||11||Abodemen 0[0]  - E23015~null~E23015_SWONTPREM;SWONTPREM ~ Biaya Sewa ONT Premium ~ E23015[50000]  - E23046;E23046 ~ ES23 "/>
    <s v="INDIBIZ"/>
    <m/>
    <m/>
    <d v="2026-08-08T08:00:00"/>
    <s v="2026-08-08 08:00:00|Tanggal pemasangan: 6/08/2026 Jam pemasangan : pagi / siang Info Tambahan : Hubungi pelanggan dulu sebelum ke lokasi. terima kasih|40010577|MYDITA"/>
    <m/>
    <m/>
    <m/>
    <e v="#NUM!"/>
    <e v="#NUM!"/>
    <x v="0"/>
    <x v="9"/>
  </r>
  <r>
    <n v="296"/>
    <n v="1002527317"/>
    <n v="3"/>
    <x v="6"/>
    <n v="5"/>
    <s v="JEMBER"/>
    <s v="BANYUWANGI"/>
    <s v="RGJ"/>
    <s v="REG"/>
    <s v="AO"/>
    <s v="NEW SALES"/>
    <s v="1P INET"/>
    <s v="Completed (PS)"/>
    <s v="RBS-Regional 3"/>
    <d v="2026-08-14T17:19:56"/>
    <d v="2026-08-15T16:06:08"/>
    <n v="69366397"/>
    <m/>
    <n v="152516206923"/>
    <s v="TOKO ANDAYANI"/>
    <s v="ODP-RGJ-FQ/16 FQ/D03/16.01"/>
    <s v="WO061775342"/>
    <m/>
    <m/>
    <m/>
    <n v="114.22150779515501"/>
    <n v="-8.2950812961717002"/>
    <s v="MD|MYDB-20260814265377|DN00001/MN00580|TOKO ANDAYANI|081336304083"/>
    <s v="MYDIGIBIZPARTNER"/>
    <m/>
    <m/>
    <m/>
    <m/>
    <m/>
    <m/>
    <m/>
    <m/>
    <s v="Management Janji"/>
    <s v="2026-08-15 15:00:00 |  M Janji : (15/08/2026) jam Pasang :pagi Note : hubungi pelanggan jika ingin kelokasi "/>
    <s v="FCC"/>
    <s v="14-08-2026 17:25:05"/>
    <d v="2026-08-15T15:00:00"/>
    <m/>
    <s v="PS"/>
    <s v="RGJ"/>
    <s v="NO ADDON"/>
    <n v="20260815"/>
    <s v="Completed"/>
    <s v="HSI Bisnis Promo HUT Telkom PSB 70% - 200 Mbps"/>
    <s v="INDIBIZ"/>
    <m/>
    <m/>
    <d v="2026-08-15T15:00:00"/>
    <s v="2026-08-15 15:00:00 |  M Janji : (15/08/2026) jam Pasang :pagi Note : hubungi pelanggan jika ingin kelokasi "/>
    <n v="2026"/>
    <n v="8"/>
    <n v="15"/>
    <d v="2026-08-15T00:00:00"/>
    <n v="-0.625"/>
    <x v="1"/>
    <x v="9"/>
  </r>
  <r>
    <n v="297"/>
    <n v="1002522307"/>
    <n v="3"/>
    <x v="2"/>
    <n v="4"/>
    <s v="MAGELANG"/>
    <s v="PURWOREJJO"/>
    <s v="PWJ"/>
    <s v="REG"/>
    <s v="AO"/>
    <s v="NEW SALES"/>
    <s v="1P INET"/>
    <s v="Completed (PS)"/>
    <s v="RBS-Regional 3"/>
    <d v="2026-08-12T14:01:56"/>
    <d v="2026-08-13T10:59:52"/>
    <n v="69364312"/>
    <m/>
    <n v="142138510558"/>
    <s v="PEMDES PIJI"/>
    <s v="ODP-PWJ-FAS/119 FAS/D08/119.01"/>
    <s v="WO061591974"/>
    <m/>
    <m/>
    <m/>
    <n v="110.029775"/>
    <n v="-7.7694044999999896"/>
    <s v="MD|MYDB-20260812265092|EC80006/MC80049|PEMDES PIJI|081318656576"/>
    <s v="MYDIGIBIZPARTNER"/>
    <m/>
    <m/>
    <m/>
    <m/>
    <m/>
    <m/>
    <m/>
    <m/>
    <s v="Management Janji"/>
    <s v="2026-08-17 15:00:00 | Nama Pic : BP SUGENG No Hp Pic : 081318656576 Jam Pemasangan : 08:00 - 12.00 Tanggal Pemasangan : KAMIS 13 AGUSTUS 2026 Info Tambahan : Hubungi pelanggan sebelum datang ke lokasi"/>
    <s v="FCC"/>
    <d v="2026-12-08T14:10:11"/>
    <d v="2026-08-17T15:00:00"/>
    <m/>
    <s v="PS"/>
    <s v="PWJ"/>
    <s v="NO ADDON"/>
    <n v="20260813"/>
    <s v="Completed"/>
    <s v="HSI Bisnis PSB 70% - 50 Mbps"/>
    <s v="INDIBIZ"/>
    <m/>
    <m/>
    <d v="2026-08-17T15:00:00"/>
    <s v="2026-08-17 15:00:00 | Nama Pic : BP SUGENG No Hp Pic : 081318656576 Jam Pemasangan : 08:00 - 12.00 Tanggal Pemasangan : KAMIS 13 AGUSTUS 2026 Info Tambahan : Hubungi pelanggan sebelum datang ke lokasi"/>
    <n v="2026"/>
    <n v="8"/>
    <n v="13"/>
    <d v="2026-08-13T00:00:00"/>
    <n v="-4.625"/>
    <x v="1"/>
    <x v="4"/>
  </r>
  <r>
    <n v="298"/>
    <n v="1002528289"/>
    <n v="3"/>
    <x v="6"/>
    <n v="5"/>
    <s v="JEMBER"/>
    <s v="BANYUWANGI"/>
    <s v="MCR"/>
    <s v="REG"/>
    <s v="AO"/>
    <s v="NEW SALES"/>
    <s v="1P INET"/>
    <s v="Completed (PS)"/>
    <s v="RBS-Regional 3"/>
    <d v="2026-08-15T13:01:56"/>
    <d v="2026-08-15T17:26:19"/>
    <n v="69366867"/>
    <m/>
    <n v="152522205162"/>
    <s v="BAHAGIA PLASTIK"/>
    <s v="ODP-MCR-FC/50 FC/D05/50.01"/>
    <s v="WO061820531"/>
    <m/>
    <m/>
    <m/>
    <n v="114.3371187"/>
    <n v="-8.4920993999999901"/>
    <s v="MD|MYDB-20260815265458|DC30004/MC30042|BAHAGIA PLASTIK|085204850375"/>
    <s v="MYDIGIBIZPARTNER"/>
    <m/>
    <m/>
    <m/>
    <m/>
    <m/>
    <m/>
    <m/>
    <m/>
    <s v="Management Janji"/>
    <s v="2026-08-16 13:00:00 | Nama PIC:  bp andi  No HP: 085204850375 Alt: Tanggal: 16/08/2026 Jam Pasang: Siang Note: Hubungi sebelum ke lokasi, terimakasih. "/>
    <s v="FCC"/>
    <s v="15-08-2026 13:10:06"/>
    <d v="2026-08-16T13:00:00"/>
    <m/>
    <s v="PS"/>
    <s v="MCR"/>
    <s v="NETMONK"/>
    <n v="20260815"/>
    <s v="Completed"/>
    <s v="HSI Bisnis Bundling Netmonk PSB 70% Promo - 300 Mbps"/>
    <s v="INDIBIZ"/>
    <m/>
    <m/>
    <d v="2026-08-16T13:00:00"/>
    <s v="2026-08-16 13:00:00 | Nama PIC:  bp andi  No HP: 085204850375 Alt: Tanggal: 16/08/2026 Jam Pasang: Siang Note: Hubungi sebelum ke lokasi, terimakasih. "/>
    <n v="2026"/>
    <n v="8"/>
    <n v="15"/>
    <d v="2026-08-15T00:00:00"/>
    <n v="-1.5416666666642413"/>
    <x v="1"/>
    <x v="9"/>
  </r>
  <r>
    <n v="299"/>
    <n v="1002526933"/>
    <n v="3"/>
    <x v="2"/>
    <n v="4"/>
    <s v="MAGELANG"/>
    <s v="WONOSOBO"/>
    <s v="WOS"/>
    <s v="REG"/>
    <s v="AO"/>
    <s v="NEW SALES"/>
    <s v="1P INET"/>
    <s v="Completed (PS)"/>
    <s v="RBS-Regional 3"/>
    <d v="2026-08-14T15:31:56"/>
    <d v="2026-08-15T12:10:49"/>
    <n v="69366243"/>
    <m/>
    <n v="141373127452"/>
    <s v="IMF CELL SERVICE"/>
    <s v="ODP-WOS-FAW/034 FAW/D04/034.01"/>
    <s v="WO061763372"/>
    <m/>
    <m/>
    <m/>
    <n v="110.030215"/>
    <n v="-7.3396990000000004"/>
    <s v="|MN00439|MYIA-024717114039/POI/IMAM FUADI/081225194262/caricassu@gmail.com"/>
    <s v="MYIB_ASSISTANT"/>
    <m/>
    <m/>
    <m/>
    <m/>
    <m/>
    <m/>
    <m/>
    <m/>
    <s v="Management Janji"/>
    <s v="2026-08-15 13:00:00 | Tanggal pemasangan: 27/07/2026 Jam pemasangan : pagi / siang Info Tambahan : Hubungi pelanggan dulu sebelum ke lokasi. terima kasih"/>
    <s v="FCC"/>
    <s v="14-08-2026 15:39:56"/>
    <d v="2026-08-15T13:00:00"/>
    <m/>
    <s v="PS"/>
    <s v="WOS"/>
    <s v="NO ADDON"/>
    <n v="20260815"/>
    <s v="Completed"/>
    <s v="HSI Bisnis Promo HUT Telkom PSB 70% - 75 Mbps"/>
    <s v="INDIBIZ"/>
    <m/>
    <m/>
    <d v="2026-08-15T13:00:00"/>
    <s v="2026-08-15 13:00:00 | Tanggal pemasangan: 27/07/2026 Jam pemasangan : pagi / siang Info Tambahan : Hubungi pelanggan dulu sebelum ke lokasi. terima kasih"/>
    <n v="2026"/>
    <n v="8"/>
    <n v="15"/>
    <d v="2026-08-15T00:00:00"/>
    <n v="-0.54166666666424135"/>
    <x v="1"/>
    <x v="4"/>
  </r>
  <r>
    <n v="300"/>
    <n v="1002518596"/>
    <n v="3"/>
    <x v="7"/>
    <n v="4"/>
    <s v="KUDUS"/>
    <s v="PATI"/>
    <s v="PAT"/>
    <s v="REG"/>
    <s v="AO"/>
    <s v="NEW SALES"/>
    <m/>
    <s v="WAITING AKTIFASI IHLD"/>
    <s v="RBS-Regional 3"/>
    <d v="2026-08-10T17:14:19"/>
    <d v="2026-08-11T10:33:03"/>
    <n v="69358221"/>
    <m/>
    <m/>
    <s v="PT GLOBAL JET EXPRESS"/>
    <m/>
    <s v="WO060926902"/>
    <m/>
    <m/>
    <m/>
    <n v="111.062"/>
    <n v="-6.6559999999999997"/>
    <s v="AMRBS;403099;TREG4;MUHAMMAD MASTUR;081226139781;CP EKO RIWAYAT PUJI SISWANTO ;089672004708;PAKET 2S INET VOICE 50 MBPS (479.000);PT GLOBAL JET EXPRESS//TRANGKIL;input by tito  "/>
    <s v="Account Manager"/>
    <m/>
    <m/>
    <m/>
    <m/>
    <m/>
    <m/>
    <m/>
    <m/>
    <s v="Management Janji"/>
    <s v="2026-08-06 08:00:00|Nama Pic : bp EKO  No Hp Pic : 089672004708 No alt : - Jam Pemasangan : pagi  Tanggal Pemasangan : 6 Agustus 2026|40981182|MYDITA"/>
    <s v="FCC"/>
    <d v="2026-10-08T17:39:53"/>
    <d v="2026-08-06T00:00:00"/>
    <m/>
    <s v="UNSC"/>
    <s v="PAT"/>
    <s v="NO ADDON"/>
    <m/>
    <s v="WAITING:  |MYDITA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06T08:00:00"/>
    <s v="2026-08-06 08:00:00|Nama Pic : bp EKO  No Hp Pic : 089672004708 No alt : - Jam Pemasangan : pagi  Tanggal Pemasangan : 6 Agustus 2026|40981182|MYDITA"/>
    <m/>
    <m/>
    <m/>
    <e v="#NUM!"/>
    <e v="#NUM!"/>
    <x v="0"/>
    <x v="4"/>
  </r>
  <r>
    <n v="301"/>
    <n v="1002527380"/>
    <n v="3"/>
    <x v="1"/>
    <n v="5"/>
    <s v="MADIUN"/>
    <s v="PONOROGO"/>
    <s v="SMO"/>
    <s v="REG"/>
    <s v="AO"/>
    <s v="NEW SALES"/>
    <s v="1P INET"/>
    <s v="Completed (PS)"/>
    <s v="RBS-Regional 3"/>
    <d v="2026-08-14T18:04:57"/>
    <d v="2026-08-16T17:44:53"/>
    <n v="69366444"/>
    <m/>
    <n v="152614209511"/>
    <s v="CV. RAHAYU JAYA"/>
    <s v="ODP-SMO-FC/23"/>
    <s v="WO061779103"/>
    <m/>
    <m/>
    <m/>
    <n v="111.36344699999999"/>
    <n v="-7.8509140000000004"/>
    <s v="|MN01066|MYIA-025366129939/POI/FAYZAL ANWAR/082329830323/anwarfayzal90@gmail.com"/>
    <s v="MYIB_ASSISTANT"/>
    <m/>
    <m/>
    <m/>
    <m/>
    <m/>
    <m/>
    <m/>
    <m/>
    <s v="Management Janji"/>
    <s v="2026-08-16 13:00:00 |  M Janji : (15/08/2026) jam Pasang :pagi Note : hubungi pelanggan jika ingin kelokasi "/>
    <s v="FCC"/>
    <s v="14-08-2026 18:09:52"/>
    <d v="2026-08-16T13:00:00"/>
    <m/>
    <s v="PS"/>
    <s v="SMO"/>
    <s v="NO ADDON"/>
    <n v="20260816"/>
    <s v="Completed"/>
    <s v="HSI Bisnis Promo HUT Telkom PSB 70% - 150 Mbps"/>
    <s v="INDIBIZ"/>
    <m/>
    <m/>
    <d v="2026-08-16T13:00:00"/>
    <s v="2026-08-16 13:00:00 |  M Janji : (15/08/2026) jam Pasang :pagi Note : hubungi pelanggan jika ingin kelokasi "/>
    <n v="2026"/>
    <n v="8"/>
    <n v="16"/>
    <d v="2026-08-16T00:00:00"/>
    <n v="-0.54166666666424135"/>
    <x v="1"/>
    <x v="25"/>
  </r>
  <r>
    <n v="302"/>
    <n v="1002516015"/>
    <n v="3"/>
    <x v="3"/>
    <n v="5"/>
    <s v="SBY UTARA"/>
    <s v="MANYAR"/>
    <s v="MGO"/>
    <s v="REG"/>
    <s v="AO"/>
    <s v="NEW SALES"/>
    <s v="2P INET + VOICE"/>
    <s v="Completed (PS)"/>
    <s v="RBS-Regional 3"/>
    <d v="2026-08-08T14:13:57"/>
    <d v="2026-08-11T14:18:27"/>
    <n v="69361497"/>
    <n v="3135979265"/>
    <n v="152413167588"/>
    <s v="PT. Adhiusaha Kencana Lestari"/>
    <s v="ODP-DMO-FW/01 FW/D01/01.01"/>
    <s v="WO061267716"/>
    <m/>
    <m/>
    <m/>
    <n v="112.7336743"/>
    <n v="-7.2670648"/>
    <s v="MD|MYDB-20260808264747|DN00001/MN02093|PT. Adhiusaha Kencana Lestari|081132207878"/>
    <s v="MYDIGIBIZPARTNER"/>
    <m/>
    <m/>
    <m/>
    <m/>
    <m/>
    <m/>
    <m/>
    <m/>
    <s v="Management Janji"/>
    <s v="2026-08-11 13:00:00 | Nama PIC: bp ilham  Notel: 081132207878 Alt: -  Tanggal: 11/8/2026 Jam Pasang: Siang Note: Hubungi pelanggan sebelum ke lokasi, terima kasih. "/>
    <s v="FCC"/>
    <d v="2026-08-08T14:25:43"/>
    <d v="2026-08-11T13:00:00"/>
    <m/>
    <s v="PS"/>
    <s v="MGO"/>
    <s v="NO ADDON"/>
    <n v="20260811"/>
    <s v="Completed"/>
    <s v="HSI Bisnis Bundling Phone Promo 2026 Dual Band PSB 70% - Free 800 Menit Promo - 100 Mbps"/>
    <s v="INDIBIZ"/>
    <m/>
    <m/>
    <d v="2026-08-11T13:00:00"/>
    <s v="2026-08-11 13:00:00 | Nama PIC: bp ilham  Notel: 081132207878 Alt: -  Tanggal: 11/8/2026 Jam Pasang: Siang Note: Hubungi pelanggan sebelum ke lokasi, terima kasih. "/>
    <n v="2026"/>
    <n v="8"/>
    <n v="11"/>
    <d v="2026-08-11T00:00:00"/>
    <n v="-0.54166666666424135"/>
    <x v="1"/>
    <x v="10"/>
  </r>
  <r>
    <n v="303"/>
    <n v="1002526476"/>
    <n v="3"/>
    <x v="1"/>
    <n v="5"/>
    <s v="MALANG"/>
    <s v="KEPANJEN"/>
    <s v="GDI"/>
    <s v="REG"/>
    <s v="AO"/>
    <s v="NEW SALES"/>
    <s v="1P INET"/>
    <s v="Completed (PS)"/>
    <s v="RBS-Regional 3"/>
    <d v="2026-08-14T14:07:56"/>
    <d v="2026-08-14T18:54:48"/>
    <n v="69366074"/>
    <m/>
    <n v="152715213995"/>
    <s v="toko grosir tri sakti"/>
    <s v="ODP-GDI-FC/01 GDI/D01/01.01"/>
    <s v="WO061751638"/>
    <m/>
    <m/>
    <m/>
    <n v="112.64279892934501"/>
    <n v="-8.2149889516769399"/>
    <s v="|MN02462|MYIA-078473830123/POI/teisakti/081217148678/tokotrisakti@gmail.com"/>
    <s v="MYIB_ASSISTANT"/>
    <m/>
    <m/>
    <m/>
    <m/>
    <m/>
    <m/>
    <m/>
    <m/>
    <s v="Management Janji"/>
    <s v="2026-08-15 13:00:00 | Waktu pemasangan : 15 agustus 2026 Jam pemasangan : 08.00 - 12.00 Info Tambahan : Hubungi pelanggan dulu sebelum ke lokasi terimakasih "/>
    <s v="FCC"/>
    <s v="14-08-2026 14:10:15"/>
    <d v="2026-08-15T13:00:00"/>
    <m/>
    <s v="PS"/>
    <s v="GDI"/>
    <s v="NO ADDON"/>
    <n v="20260814"/>
    <s v="Completed"/>
    <s v="HSI Bisnis Promo HUT Telkom PSB 70% - 200 Mbps"/>
    <s v="INDIBIZ"/>
    <m/>
    <m/>
    <d v="2026-08-15T13:00:00"/>
    <s v="2026-08-15 13:00:00 | Waktu pemasangan : 15 agustus 2026 Jam pemasangan : 08.00 - 12.00 Info Tambahan : Hubungi pelanggan dulu sebelum ke lokasi terimakasih "/>
    <n v="2026"/>
    <n v="8"/>
    <n v="14"/>
    <d v="2026-08-14T00:00:00"/>
    <n v="-1.5416666666642413"/>
    <x v="1"/>
    <x v="24"/>
  </r>
  <r>
    <n v="304"/>
    <n v="1002518388"/>
    <n v="3"/>
    <x v="1"/>
    <n v="5"/>
    <s v="KEDIRI"/>
    <s v="NGANJUK"/>
    <s v="NJK"/>
    <s v="REG"/>
    <s v="AO"/>
    <s v="NEW SALES"/>
    <s v="1P INET"/>
    <s v="Completed (PS)"/>
    <s v="RBS-Regional 3"/>
    <d v="2026-08-10T15:58:57"/>
    <d v="2026-08-12T12:25:30"/>
    <n v="69362658"/>
    <m/>
    <n v="152611229873"/>
    <s v="warkop mas gun"/>
    <s v="ODP-NJK-FW/52 FW/D06/52.01"/>
    <s v="WO061425510"/>
    <m/>
    <m/>
    <m/>
    <n v="111.89302012324301"/>
    <n v="-7.56288392017471"/>
    <s v="MD|MYDB-20260810264882|DC20002/MC20039|warkop mas gun|085335059334"/>
    <s v="MYDIGIBIZPARTNER"/>
    <m/>
    <m/>
    <m/>
    <m/>
    <m/>
    <m/>
    <m/>
    <m/>
    <s v="Management Janji"/>
    <s v="2026-08-12 08:00:00 | Nama PIC : bapak gunadi No HP : 085335059334 Alt :  M Janji : (rabu/12/AGUSTUS/2026) jam Pasang : 09:00 Note : hubungi pelanggan jika ingin kelokasi"/>
    <s v="FCC"/>
    <d v="2026-10-08T16:10:07"/>
    <d v="2026-08-12T08:00:00"/>
    <m/>
    <s v="PS"/>
    <s v="NJK"/>
    <s v="NO ADDON"/>
    <n v="20260812"/>
    <s v="Completed"/>
    <s v="HSI Bisnis Promo HUT Telkom PSB 70% - 150 Mbps"/>
    <s v="INDIBIZ"/>
    <m/>
    <m/>
    <d v="2026-08-12T08:00:00"/>
    <s v="2026-08-12 08:00:00 | Nama PIC : bapak gunadi No HP : 085335059334 Alt :  M Janji : (rabu/12/AGUSTUS/2026) jam Pasang : 09:00 Note : hubungi pelanggan jika ingin kelokasi"/>
    <n v="2026"/>
    <n v="8"/>
    <n v="12"/>
    <d v="2026-08-12T00:00:00"/>
    <n v="-0.33333333333575865"/>
    <x v="1"/>
    <x v="3"/>
  </r>
  <r>
    <n v="305"/>
    <n v="1002514391"/>
    <n v="3"/>
    <x v="2"/>
    <n v="4"/>
    <s v="PURWOKERTO"/>
    <s v="CILACAP"/>
    <s v="MAN"/>
    <s v="REG"/>
    <s v="AO"/>
    <s v="NEW SALES"/>
    <m/>
    <s v="Completed (PS)"/>
    <s v="RBS-Regional 3"/>
    <d v="2026-08-07T11:44:11"/>
    <d v="2026-08-08T19:06:27"/>
    <n v="69360670"/>
    <m/>
    <n v="146391107198"/>
    <s v="SDN. SINDANGSARI 01 MAJENANG"/>
    <s v="ODP-MAN-FB/162"/>
    <s v="WO061270337"/>
    <m/>
    <m/>
    <m/>
    <n v="108.769095540046"/>
    <n v="-7.2961080055813703"/>
    <s v=" SA; MC80043 ; TIWI  ; TREG3 ; CILACAP ;PSB 1S HSI BISNIS PROMO 50 MB;SDN. SINDANGSARI 01 MAJENANG; BUDI UNTORO/0823 2446 8689 ; untorobudi545@gmail.com"/>
    <s v="Sales Profesional"/>
    <m/>
    <m/>
    <m/>
    <m/>
    <m/>
    <m/>
    <m/>
    <m/>
    <s v="Management Janji"/>
    <s v="2026-08-09 13:00:00|Tanggal pemasangan : 09 AGUSTUS 2026 Jam pemasangan : pagi/siang Info Tambahan : Hubungi pelanggan dulu sebelum ke lokasi terima kasih|40010577|MYDITA"/>
    <s v="FCC"/>
    <d v="2026-07-08T11:55:04"/>
    <d v="2026-08-09T13:00:00"/>
    <m/>
    <s v="PS"/>
    <s v="MAN"/>
    <s v="NO ADDON"/>
    <n v="20260808"/>
    <s v="Completed"/>
    <s v="- 11_11446;Biaya PSB HSI EBIS Tunai di Depan ~ 11[150000]  - E23046;E23046 ~ ES23 - Paket HSI Bisnis[0]  - E23046~null~E23046_UNL;UNL ~ Internet-Link Unlimited Internet Usage ~ E23046[0]  - E23046~null~44877;E23046||11||Abodemen 0[0]  - E23046~null~E23046"/>
    <s v="INDIBIZ"/>
    <m/>
    <m/>
    <d v="2026-08-09T13:00:00"/>
    <s v="2026-08-09 13:00:00|Tanggal pemasangan : 09 AGUSTUS 2026 Jam pemasangan : pagi/siang Info Tambahan : Hubungi pelanggan dulu sebelum ke lokasi terima kasih|40010577|MYDITA"/>
    <n v="2026"/>
    <n v="8"/>
    <n v="8"/>
    <d v="2026-08-08T00:00:00"/>
    <n v="-1.5416666666642413"/>
    <x v="1"/>
    <x v="4"/>
  </r>
  <r>
    <n v="306"/>
    <n v="1002509849"/>
    <n v="3"/>
    <x v="4"/>
    <n v="4"/>
    <s v="SEMARANG"/>
    <s v="INNER - SEMARANG JATENG UTARA"/>
    <s v="BMK"/>
    <s v="REG"/>
    <s v="AO"/>
    <s v="NEW SALES"/>
    <s v="1P INET"/>
    <s v="Completed (PS)"/>
    <s v="RBS-Regional 3"/>
    <d v="2026-08-05T09:52:56"/>
    <d v="2026-08-06T15:18:53"/>
    <n v="69358876"/>
    <m/>
    <n v="141423136584"/>
    <s v="PT happy tour Indonesia"/>
    <s v="ODP-BMK-FP/120 FP/D08/120.01"/>
    <s v="WO060956408"/>
    <m/>
    <m/>
    <m/>
    <n v="110.40271799999999"/>
    <n v="-7.1014480000000004"/>
    <s v="|MN00481|MYIA-063765573546/POI/elisabet indar/081329237856/pthappytourindonesia@gmail.com"/>
    <s v="MYIB_ASSISTANT"/>
    <m/>
    <m/>
    <m/>
    <m/>
    <m/>
    <m/>
    <m/>
    <m/>
    <s v="Management Janji"/>
    <s v="2026-08-06 08:00:00 | M Janji : (06/08/2026) jam Pasang : 09:00 Note : hubungi pelanggan jika ingin kelokasi"/>
    <s v="FCC"/>
    <d v="2026-05-08T09:55:13"/>
    <d v="2026-08-06T08:00:00"/>
    <m/>
    <s v="PS"/>
    <s v="BMK"/>
    <s v="NO ADDON"/>
    <n v="20260806"/>
    <s v="Completed"/>
    <s v="HSI Bisnis Promo HUT Telkom PSB 70% - 100 Mbps"/>
    <s v="INDIBIZ"/>
    <m/>
    <m/>
    <d v="2026-08-06T08:00:00"/>
    <s v="2026-08-06 08:00:00 | M Janji : (06/08/2026) jam Pasang : 09:00 Note : hubungi pelanggan jika ingin kelokasi"/>
    <n v="2026"/>
    <n v="8"/>
    <n v="6"/>
    <d v="2026-08-06T00:00:00"/>
    <n v="-0.33333333333575865"/>
    <x v="1"/>
    <x v="4"/>
  </r>
  <r>
    <n v="307"/>
    <n v="1002509843"/>
    <n v="3"/>
    <x v="7"/>
    <n v="4"/>
    <s v="SOLO"/>
    <s v="BOYOLALI"/>
    <s v="BYL"/>
    <s v="REG"/>
    <s v="AO"/>
    <s v="NEW SALES"/>
    <s v="1P INET"/>
    <s v="WAITING AKTIFASI IHLD"/>
    <s v="RBS-Regional 3"/>
    <d v="2026-08-05T09:50:56"/>
    <d v="2026-08-05T11:15:05"/>
    <n v="69356667"/>
    <m/>
    <m/>
    <s v="PT. MITRA SARANA PLASTINDO"/>
    <m/>
    <s v="WO060634767"/>
    <m/>
    <m/>
    <m/>
    <n v="110.60401"/>
    <n v="-7.4904099999999998"/>
    <s v="|MN00396|MYIA-052677045144/POI/SHAKYRA JUNIA/089509772742/info.mitrasaranaplastindo@gmail.com"/>
    <s v="MYIB_ASSISTANT"/>
    <m/>
    <m/>
    <m/>
    <m/>
    <m/>
    <m/>
    <m/>
    <m/>
    <s v="Management Janji"/>
    <s v="2026-08-02 08:00:00 | Tanggal pemasangan: 01/08/2026 Jam pemasangan : pagi / siang Info Tambahan : Hubungi pelanggan dulu sebelum ke lokasi terima kasih"/>
    <s v="FCC"/>
    <d v="2026-05-08T09:55:13"/>
    <d v="2026-08-02T00:00:00"/>
    <m/>
    <s v="UNSC"/>
    <s v="BYL"/>
    <s v="NO ADDON"/>
    <m/>
    <s v="WAITING:  |MYDITA"/>
    <s v="HSI Bisnis Promo HUT Telkom PSB 70% - 100 Mbps"/>
    <s v="INDIBIZ"/>
    <m/>
    <m/>
    <d v="2026-08-02T08:00:00"/>
    <s v="2026-08-02 08:00:00 | Tanggal pemasangan: 01/08/2026 Jam pemasangan : pagi / siang Info Tambahan : Hubungi pelanggan dulu sebelum ke lokasi terima kasih"/>
    <m/>
    <m/>
    <m/>
    <e v="#NUM!"/>
    <e v="#NUM!"/>
    <x v="0"/>
    <x v="4"/>
  </r>
  <r>
    <n v="308"/>
    <n v="1002512943"/>
    <n v="3"/>
    <x v="1"/>
    <n v="5"/>
    <s v="MALANG"/>
    <s v="KEPANJEN"/>
    <s v="DPT"/>
    <s v="REG"/>
    <s v="AO"/>
    <s v="NEW SALES"/>
    <s v="1P INET"/>
    <s v="Completed (PS)"/>
    <s v="RBS-Regional 3"/>
    <d v="2026-08-06T15:38:57"/>
    <d v="2026-08-07T12:39:38"/>
    <n v="69360156"/>
    <m/>
    <n v="152712205797"/>
    <s v="WARUNG BU SARI"/>
    <s v="ODP-DPT-FE/06"/>
    <s v="WO061096043"/>
    <m/>
    <m/>
    <m/>
    <n v="112.7203921"/>
    <n v="-8.2055781999999997"/>
    <s v="|MN02703|MYIA-016964483468/POI/astuti/085890510304/saritokodampit@gmail.com"/>
    <s v="MYIB_ASSISTANT"/>
    <m/>
    <m/>
    <m/>
    <m/>
    <m/>
    <m/>
    <m/>
    <m/>
    <s v="Management Janji"/>
    <s v="2026-08-07 13:00:00 | telp :085890510304 alt : manja : pagi : siang 07/08/2026 hub sebelum ke lokasi "/>
    <s v="FCC"/>
    <d v="2026-06-08T15:40:04"/>
    <d v="2026-08-07T13:00:00"/>
    <m/>
    <s v="PS"/>
    <s v="DPT"/>
    <s v="NO ADDON"/>
    <n v="20260807"/>
    <s v="Completed"/>
    <s v="HSI Bisnis Basic Promo HUT Telkom PSB 70% - 150 Mbps"/>
    <s v="INDIBIZ"/>
    <m/>
    <m/>
    <d v="2026-08-07T13:00:00"/>
    <s v="2026-08-07 13:00:00 | telp :085890510304 alt : manja : pagi : siang 07/08/2026 hub sebelum ke lokasi "/>
    <n v="2026"/>
    <n v="8"/>
    <n v="7"/>
    <d v="2026-08-07T00:00:00"/>
    <n v="-0.54166666666424135"/>
    <x v="1"/>
    <x v="24"/>
  </r>
  <r>
    <n v="309"/>
    <n v="1002525958"/>
    <n v="3"/>
    <x v="4"/>
    <n v="4"/>
    <s v="SEMARANG"/>
    <s v="INNER - SEMARANG JATENG UTARA"/>
    <s v="BMK"/>
    <s v="REG"/>
    <s v="AO"/>
    <s v="NEW SALES"/>
    <s v="1P INET"/>
    <s v="Completed (PS)"/>
    <s v="RBS-Regional 3"/>
    <d v="2026-08-14T10:43:56"/>
    <d v="2026-08-18T14:45:45"/>
    <n v="69365812"/>
    <m/>
    <n v="141423136390"/>
    <s v="KOST GRIYA ASRI"/>
    <s v="ODP-BMK-FAQ/072 FAQ/D08/072.01"/>
    <s v="WO061728941"/>
    <m/>
    <m/>
    <m/>
    <n v="110.42677879999999"/>
    <n v="-7.0526176999999999"/>
    <s v="MD|MYDB-20260814265312|DN00001/MN00966|KOST GRIYA ASRI|081387624625"/>
    <s v="MYDIGIBIZPARTNER"/>
    <m/>
    <m/>
    <m/>
    <m/>
    <m/>
    <m/>
    <m/>
    <m/>
    <s v="Management Janji"/>
    <s v="2026-08-18 13:00:00 | Nama PIC : bu erna  No HP : 081387624625 Alt :  M Janji : 18/AGUSTUS/2026 jam Pasang : Siang Note : hubungi pelanggan jika ingin kelokasi, terimakasih."/>
    <s v="FCC"/>
    <s v="14-08-2026 10:54:53"/>
    <d v="2026-08-18T13:00:00"/>
    <m/>
    <s v="PS"/>
    <s v="BMK"/>
    <s v="NO ADDON"/>
    <n v="20260818"/>
    <s v="Completed"/>
    <s v="HSI Bisnis Promo HUT Telkom PSB 70% - 50 Mbps"/>
    <s v="INDIBIZ"/>
    <m/>
    <m/>
    <d v="2026-08-18T13:00:00"/>
    <s v="2026-08-18 13:00:00 | Nama PIC : bu erna  No HP : 081387624625 Alt :  M Janji : 18/AGUSTUS/2026 jam Pasang : Siang Note : hubungi pelanggan jika ingin kelokasi, terimakasih."/>
    <n v="2026"/>
    <n v="8"/>
    <n v="18"/>
    <d v="2026-08-18T00:00:00"/>
    <n v="-0.54166666666424135"/>
    <x v="1"/>
    <x v="4"/>
  </r>
  <r>
    <n v="310"/>
    <n v="1002530605"/>
    <n v="3"/>
    <x v="3"/>
    <n v="5"/>
    <s v="MADURA"/>
    <s v="PAMEKASAN"/>
    <s v="PME"/>
    <s v="REG"/>
    <s v="AO"/>
    <s v="NEW SALES"/>
    <s v="1P INET"/>
    <s v="Completed (PS)"/>
    <s v="RBS-Regional 3"/>
    <d v="2026-08-17T10:41:57"/>
    <d v="2026-08-18T17:31:49"/>
    <n v="69367916"/>
    <m/>
    <n v="152426928257"/>
    <s v="Toko Mahrus Jaya"/>
    <s v="ODP-PME-FBF/21"/>
    <s v="WO061917108"/>
    <m/>
    <m/>
    <m/>
    <n v="113.401278890669"/>
    <n v="-7.1045979844140303"/>
    <s v="MD|MYDB-20260817265811|DN00001/MN00572|Toko Mahrus Jaya|087749030337"/>
    <s v="MYDIGIBIZPARTNER"/>
    <m/>
    <m/>
    <m/>
    <m/>
    <m/>
    <m/>
    <m/>
    <m/>
    <s v="Management Janji"/>
    <s v="2026-08-18 13:00:00 | Waktu pemasangan : 17 agustus 2026 Jam pemasangan : 08.00 - 12.00 Info Tambahan : Hubungi pelanggan dulu sebelum ke lokasi terimakasih "/>
    <s v="FCC"/>
    <s v="17-08-2026 10:55:01"/>
    <d v="2026-08-18T13:00:00"/>
    <m/>
    <s v="PS"/>
    <s v="PME"/>
    <s v="NO ADDON"/>
    <n v="20260818"/>
    <s v="Completed"/>
    <s v="HSI Bisnis Promo HUT Telkom PSB 70% - 100 Mbps"/>
    <s v="INDIBIZ"/>
    <m/>
    <m/>
    <d v="2026-08-18T13:00:00"/>
    <s v="2026-08-18 13:00:00 | Waktu pemasangan : 17 agustus 2026 Jam pemasangan : 08.00 - 12.00 Info Tambahan : Hubungi pelanggan dulu sebelum ke lokasi terimakasih "/>
    <n v="2026"/>
    <n v="8"/>
    <n v="18"/>
    <d v="2026-08-18T00:00:00"/>
    <n v="-0.54166666666424135"/>
    <x v="1"/>
    <x v="6"/>
  </r>
  <r>
    <n v="311"/>
    <n v="1002513689"/>
    <n v="3"/>
    <x v="6"/>
    <n v="5"/>
    <s v="JEMBER"/>
    <s v="BONDOWOSO"/>
    <s v="BOW"/>
    <s v="REG"/>
    <s v="AO"/>
    <s v="NEW SALES"/>
    <s v="2P INET + VOICE"/>
    <s v="Completed (PS)"/>
    <s v="RBS-Regional 3"/>
    <d v="2026-08-07T08:26:57"/>
    <d v="2026-08-07T12:31:42"/>
    <n v="69360405"/>
    <n v="3322010101"/>
    <n v="152507225603"/>
    <s v="RUMAH KOST GUFRON"/>
    <s v="ODP-BOW-FAC/30 FAC/D01/30.01"/>
    <s v="WO061132689"/>
    <m/>
    <m/>
    <m/>
    <n v="113.82832439297999"/>
    <n v="-7.9850434094674601"/>
    <s v="|MC30175|MYIA-047201271506/POI/Muhammad Gufron/083853348595/kostgufron96@gmail.com"/>
    <s v="MYIB_ASSISTANT"/>
    <m/>
    <m/>
    <m/>
    <m/>
    <m/>
    <m/>
    <m/>
    <m/>
    <s v="Management Janji"/>
    <s v="2026-08-08 08:00:00 | telp :083853348595  alt : pagi / siang 08/08/2026 hub sebelum ke lokasi "/>
    <s v="FCC"/>
    <d v="2026-07-08T08:40:28"/>
    <d v="2026-08-08T08:00:00"/>
    <m/>
    <s v="PS"/>
    <s v="BOW"/>
    <s v="NO ADDON"/>
    <n v="20260807"/>
    <s v="Completed"/>
    <s v="HSI Bisnis Bundling Phone PSB 70% - Free 800 Menit Promo - 300 Mbps"/>
    <s v="INDIBIZ"/>
    <m/>
    <m/>
    <d v="2026-08-08T08:00:00"/>
    <s v="2026-08-08 08:00:00 | telp :083853348595  alt : pagi / siang 08/08/2026 hub sebelum ke lokasi "/>
    <n v="2026"/>
    <n v="8"/>
    <n v="7"/>
    <d v="2026-08-07T00:00:00"/>
    <n v="-1.3333333333357587"/>
    <x v="1"/>
    <x v="13"/>
  </r>
  <r>
    <n v="312"/>
    <n v="1002516737"/>
    <n v="3"/>
    <x v="7"/>
    <n v="4"/>
    <s v="KUDUS"/>
    <s v="PATI"/>
    <s v="JWN"/>
    <s v="REG"/>
    <s v="AO"/>
    <s v="NEW SALES"/>
    <s v="1P INET"/>
    <s v="Completed (PS)"/>
    <s v="RBS-Regional 3"/>
    <d v="2026-08-10T07:46:56"/>
    <d v="2026-08-10T14:50:09"/>
    <n v="69362023"/>
    <m/>
    <n v="141571106985"/>
    <s v="FAMILY LOVE CAFE"/>
    <s v="ODP-JWN-FB/128 FB/D08/128.01"/>
    <s v="WO061351831"/>
    <m/>
    <m/>
    <m/>
    <n v="111.149619"/>
    <n v="-6.7216719999999999"/>
    <s v="|MC60040|MYIA-059999801651/POI/Hery Setiawan/085225955123/familycafe470@gmail.com"/>
    <s v="MYIB_ASSISTANT"/>
    <m/>
    <m/>
    <m/>
    <m/>
    <m/>
    <m/>
    <m/>
    <m/>
    <s v="Management Janji"/>
    <s v="2026-08-11 13:00:00 | Tanggal pemasangan :11/08/2026 Jam pemasangan : 11.00 Info Tambahan : Hubungi pelanggan dulu sebelum ke lokasi terima kasih."/>
    <s v="FCC"/>
    <d v="2026-10-08T07:54:47"/>
    <d v="2026-08-11T13:00:00"/>
    <m/>
    <s v="PS"/>
    <s v="JWN"/>
    <s v="NO ADDON"/>
    <n v="20260810"/>
    <s v="Completed"/>
    <s v="HSI Bisnis Promo HUT Telkom PSB 70% - 100 Mbps"/>
    <s v="INDIBIZ"/>
    <m/>
    <m/>
    <d v="2026-08-11T13:00:00"/>
    <s v="2026-08-11 13:00:00 | Tanggal pemasangan :11/08/2026 Jam pemasangan : 11.00 Info Tambahan : Hubungi pelanggan dulu sebelum ke lokasi terima kasih."/>
    <n v="2026"/>
    <n v="8"/>
    <n v="10"/>
    <d v="2026-08-10T00:00:00"/>
    <n v="-1.5416666666642413"/>
    <x v="1"/>
    <x v="4"/>
  </r>
  <r>
    <n v="313"/>
    <n v="1002528178"/>
    <n v="3"/>
    <x v="3"/>
    <n v="5"/>
    <s v="MADURA"/>
    <s v="BANGKALAN"/>
    <s v="SPG"/>
    <s v="REG"/>
    <s v="AO"/>
    <s v="NEW SALES"/>
    <s v="1P INET"/>
    <s v="Completed (PS)"/>
    <s v="RBS-Regional 3"/>
    <d v="2026-08-15T12:11:56"/>
    <d v="2026-08-16T16:01:23"/>
    <n v="69366798"/>
    <m/>
    <n v="152434913689"/>
    <s v="yayasan pendidikan islam tambihul ghofilin"/>
    <s v="ODP-SPG-FY/105"/>
    <s v="WO061815588"/>
    <m/>
    <m/>
    <m/>
    <n v="113.178516067564"/>
    <n v="-7.0129990648679099"/>
    <s v="MD|MYDB-20260815265494|DN00001/MN00572|yayasan pendidikan islam tambihul ghofilin|081931348412"/>
    <s v="MYDIGIBIZPARTNER"/>
    <m/>
    <m/>
    <m/>
    <m/>
    <m/>
    <m/>
    <m/>
    <m/>
    <s v="Management Janji"/>
    <s v="2026-08-16 13:00:00 | Tanggal Pemasangan : 16 Agustus 2026 Jam Pemasangan : 08:00 15:00 Info Tambahan : Hubungi pelanggan dulu sebelum ke lokasi terimakasih"/>
    <s v="FCC"/>
    <s v="15-08-2026 12:25:37"/>
    <d v="2026-08-16T13:00:00"/>
    <m/>
    <s v="PS"/>
    <s v="SPG"/>
    <s v="NETMONK"/>
    <n v="20260816"/>
    <s v="Completed"/>
    <s v="HSI Bisnis Bundling Netmonk Promo 2026 PSB 70% - 300 Mbps"/>
    <s v="INDIBIZ"/>
    <m/>
    <m/>
    <d v="2026-08-16T13:00:00"/>
    <s v="2026-08-16 13:00:00 | Tanggal Pemasangan : 16 Agustus 2026 Jam Pemasangan : 08:00 15:00 Info Tambahan : Hubungi pelanggan dulu sebelum ke lokasi terimakasih"/>
    <n v="2026"/>
    <n v="8"/>
    <n v="16"/>
    <d v="2026-08-16T00:00:00"/>
    <n v="-0.54166666666424135"/>
    <x v="1"/>
    <x v="6"/>
  </r>
  <r>
    <n v="314"/>
    <n v="1002504429"/>
    <n v="3"/>
    <x v="7"/>
    <n v="4"/>
    <s v="SOLO"/>
    <s v="BOYOLALI"/>
    <s v="BYL"/>
    <s v="REG"/>
    <s v="AO"/>
    <s v="NEW SALES"/>
    <s v="2P INET + VOICE"/>
    <s v="98 | OSS - CANCEL COMPLETE"/>
    <s v="RBS-Regional 3"/>
    <d v="2026-08-01T11:25:56"/>
    <d v="2026-08-05T09:49:55"/>
    <n v="69356637"/>
    <n v="2762970020"/>
    <n v="143553212723"/>
    <s v="PT. MITRA SARANA PLASTINDO"/>
    <s v="ODP-BYL-FAH/064 FAH/D05/064.01"/>
    <s v="WO060633867"/>
    <m/>
    <m/>
    <m/>
    <n v="110.60347299999999"/>
    <n v="-7.4910819999999996"/>
    <s v="|MN00396|MYIA-020519150788/POI/SHAKYRA JUNIA/089509772742/info.mitrasaranaplastindo@gmail.com"/>
    <s v="MYIB_ASSISTANT"/>
    <m/>
    <m/>
    <m/>
    <m/>
    <m/>
    <m/>
    <m/>
    <m/>
    <s v="Management Janji"/>
    <s v="2026-08-02 08:00:00 | Nama PIC : SHAKYRA No HP : 089509772742 Alt :  M Janji : 02/08/2026 NoteÃ‚Â :  hubungi terlebih dahulu sebelum kelokasi "/>
    <s v="FCC"/>
    <d v="2026-01-08T11:39:50"/>
    <d v="2026-08-02T08:00:00"/>
    <s v="Kendala Teknik"/>
    <s v="CANCEL"/>
    <s v="BYL"/>
    <s v="NO ADDON"/>
    <m/>
    <s v="Cancel Completed"/>
    <s v="HSI Bisnis Bundling Phone PSB 70% - Free 800 Menit Promo - 200 Mbps"/>
    <s v="INDIBIZ"/>
    <m/>
    <m/>
    <d v="2026-08-02T08:00:00"/>
    <s v="2026-08-02 08:00:00 | Nama PIC : SHAKYRA No HP : 089509772742 Alt :  M Janji : 02/08/2026 NoteÃ‚Â :  hubungi terlebih dahulu sebelum kelokasi "/>
    <m/>
    <m/>
    <m/>
    <e v="#NUM!"/>
    <e v="#NUM!"/>
    <x v="0"/>
    <x v="4"/>
  </r>
  <r>
    <n v="315"/>
    <n v="1002529952"/>
    <n v="3"/>
    <x v="1"/>
    <n v="5"/>
    <s v="MALANG"/>
    <s v="BATU"/>
    <s v="BTU"/>
    <s v="REG"/>
    <s v="AO"/>
    <s v="NEW SALES"/>
    <s v="1P INET"/>
    <s v="Completed (PS)"/>
    <s v="RBS-Regional 3"/>
    <d v="2026-08-16T16:28:57"/>
    <d v="2026-08-18T07:42:00"/>
    <n v="69367682"/>
    <m/>
    <n v="152707239263"/>
    <s v="AGA KOMPUTER"/>
    <s v="ODP-BTU-FBX/15"/>
    <s v="WO061891791"/>
    <m/>
    <m/>
    <m/>
    <n v="112.524658888578"/>
    <n v="-7.7839229599704396"/>
    <s v="MD|MYDB-20260815265502|SC20017/MC20200|AGA KOMPUTER|085134792145"/>
    <s v="MYDIGIBIZPARTNER"/>
    <m/>
    <m/>
    <m/>
    <m/>
    <m/>
    <m/>
    <m/>
    <m/>
    <s v="Management Janji"/>
    <s v="2026-08-17 13:00:00 | Tanggal pemasangan : 17 AGUSTUS 2026 Jam pemasangan : pagi/siang Info Tambahan : Hubungi pelanggan dulu sebelum ke lokasi terima kasih"/>
    <s v="FCC"/>
    <s v="16-08-2026 16:39:59"/>
    <d v="2026-08-17T13:00:00"/>
    <m/>
    <s v="PS"/>
    <s v="BTU"/>
    <s v="NETMONK"/>
    <n v="20260818"/>
    <s v="Completed"/>
    <s v="HSI Bisnis Bundling Netmonk PSB 70% Promo - 300 Mbps"/>
    <s v="INDIBIZ"/>
    <m/>
    <m/>
    <d v="2026-08-17T13:00:00"/>
    <s v="2026-08-17 13:00:00 | Tanggal pemasangan : 17 AGUSTUS 2026 Jam pemasangan : pagi/siang Info Tambahan : Hubungi pelanggan dulu sebelum ke lokasi terima kasih"/>
    <n v="2026"/>
    <n v="8"/>
    <n v="18"/>
    <d v="2026-08-18T00:00:00"/>
    <n v="0.45833333333575865"/>
    <x v="1"/>
    <x v="15"/>
  </r>
  <r>
    <n v="316"/>
    <n v="1002527045"/>
    <n v="3"/>
    <x v="2"/>
    <n v="4"/>
    <s v="YOGYAKARTA"/>
    <s v="INNER - YOGYA JATENG SELATAN"/>
    <s v="KEN"/>
    <s v="REG"/>
    <s v="AO"/>
    <s v="NEW SALES"/>
    <s v="1P INET"/>
    <s v="Completed (PS)"/>
    <s v="RBS-Regional 3"/>
    <d v="2026-08-14T15:58:57"/>
    <d v="2026-08-15T14:20:18"/>
    <n v="69366308"/>
    <m/>
    <n v="146130138561"/>
    <s v="PT SMART EDUCAFE INDONESIA"/>
    <s v="ODP-KEN-FAP/037 FAP/D04/037.01"/>
    <s v="WO061767060"/>
    <m/>
    <m/>
    <m/>
    <n v="110.442333"/>
    <n v="-7.7526413999999999"/>
    <s v="|MC80054|MYIA-078270767176/POI/HENDRO/083840455430/educafesmart@gmail.com"/>
    <s v="MYIB_ASSISTANT"/>
    <m/>
    <m/>
    <m/>
    <m/>
    <m/>
    <m/>
    <m/>
    <m/>
    <s v="Management Janji"/>
    <s v="2026-08-16 13:00:00 | Nama PIC : bp hendro  No HP : 083840455430 Alt :  M Janji : 16/AGUSTUS/2026 jam Pasang : Siang Note : hubungi pelanggan jika ingin kelokasi, terimakasih. "/>
    <s v="FCC"/>
    <s v="14-08-2026 16:10:01"/>
    <d v="2026-08-16T13:00:00"/>
    <m/>
    <s v="PS"/>
    <s v="KEN"/>
    <s v="NO ADDON"/>
    <n v="20260815"/>
    <s v="Completed"/>
    <s v="HSI Bisnis PSB 70% - 300 Mbps"/>
    <s v="INDIBIZ"/>
    <m/>
    <m/>
    <d v="2026-08-16T13:00:00"/>
    <s v="2026-08-16 13:00:00 | Nama PIC : bp hendro  No HP : 083840455430 Alt :  M Janji : 16/AGUSTUS/2026 jam Pasang : Siang Note : hubungi pelanggan jika ingin kelokasi, terimakasih. "/>
    <n v="2026"/>
    <n v="8"/>
    <n v="15"/>
    <d v="2026-08-15T00:00:00"/>
    <n v="-1.5416666666642413"/>
    <x v="1"/>
    <x v="4"/>
  </r>
  <r>
    <n v="317"/>
    <n v="1002516148"/>
    <n v="3"/>
    <x v="7"/>
    <n v="4"/>
    <s v="KUDUS"/>
    <s v="KUDUS"/>
    <s v="KUD"/>
    <s v="REG"/>
    <s v="AO"/>
    <s v="NEW SALES"/>
    <m/>
    <s v="QC MIA - INVALID QUALITY CONTROL MIA"/>
    <s v="RBS-Regional 2"/>
    <d v="2026-08-08T16:25:17"/>
    <d v="2026-08-13T19:04:21"/>
    <n v="69361605"/>
    <m/>
    <n v="142401145749"/>
    <s v="MUSHOLLA AL-IKHLAS"/>
    <s v="ODP-KUD-FBG/013"/>
    <m/>
    <m/>
    <m/>
    <m/>
    <n v="110.80238900000001"/>
    <n v="-6.8506280000000004"/>
    <s v="|MN00915|/ musholla  Al ikhlas / Pic Safii / Cp 081935165070 /  zuss.asfa@gmail.com"/>
    <s v="Sales Profesional"/>
    <m/>
    <m/>
    <m/>
    <m/>
    <m/>
    <m/>
    <m/>
    <m/>
    <m/>
    <m/>
    <m/>
    <d v="2026-08-08T16:40:10"/>
    <m/>
    <m/>
    <s v="QC1"/>
    <s v="KUD"/>
    <s v="NO ADDON"/>
    <m/>
    <s v="QC MIA - INVALID QUALITY CONTROL MIA - Foto Lokasi Instalasi Tidak Valid - 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m/>
    <m/>
    <m/>
    <m/>
    <m/>
    <e v="#NUM!"/>
    <e v="#NUM!"/>
    <x v="0"/>
    <x v="4"/>
  </r>
  <r>
    <n v="318"/>
    <n v="1002523145"/>
    <n v="3"/>
    <x v="3"/>
    <n v="5"/>
    <s v="MADURA"/>
    <s v="BANGKALAN"/>
    <s v="ARB"/>
    <s v="REG"/>
    <s v="AO"/>
    <s v="NEW SALES"/>
    <s v="1P INET"/>
    <s v="Completed (PS)"/>
    <s v="RBS-Regional 3"/>
    <d v="2026-08-12T19:20:57"/>
    <d v="2026-08-14T17:41:40"/>
    <n v="69364655"/>
    <m/>
    <n v="152439202919"/>
    <s v="HASBANAH GEGER"/>
    <s v="ODP-ARB-FD/11"/>
    <s v="WO061626087"/>
    <m/>
    <m/>
    <m/>
    <n v="112.93994799256301"/>
    <n v="-6.9916691624481704"/>
    <s v="MD|MYDB-20260812265155|DN00001/MN00802|HASBANAH GEGER|082323095217"/>
    <s v="MYDIGIBIZPARTNER"/>
    <m/>
    <m/>
    <m/>
    <m/>
    <m/>
    <m/>
    <m/>
    <m/>
    <s v="Management Janji"/>
    <s v="2026-08-14 08:00:00 | Nama PIC : bapak riyadul No HP : 082323095217 Alt :  M Janji : (jumat/14/AGUSTUS/2026) jam Pasang : 09:00 Note : hubungi pelanggan jika ingin kelokasi"/>
    <s v="FCC"/>
    <d v="2026-12-08T19:25:41"/>
    <d v="2026-08-14T08:00:00"/>
    <m/>
    <s v="PS"/>
    <s v="ARB"/>
    <s v="NO ADDON"/>
    <n v="20260814"/>
    <s v="Completed"/>
    <s v="HSI Bisnis Promo HUT Telkom PSB 70% - 50 Mbps"/>
    <s v="INDIBIZ"/>
    <m/>
    <m/>
    <d v="2026-08-14T08:00:00"/>
    <s v="2026-08-14 08:00:00 | Nama PIC : bapak riyadul No HP : 082323095217 Alt :  M Janji : (jumat/14/AGUSTUS/2026) jam Pasang : 09:00 Note : hubungi pelanggan jika ingin kelokasi"/>
    <n v="2026"/>
    <n v="8"/>
    <n v="14"/>
    <d v="2026-08-14T00:00:00"/>
    <n v="-0.33333333333575865"/>
    <x v="1"/>
    <x v="6"/>
  </r>
  <r>
    <n v="319"/>
    <n v="1002530718"/>
    <n v="3"/>
    <x v="6"/>
    <n v="5"/>
    <s v="PASURUAN"/>
    <s v="LUMAJANG"/>
    <s v="JTO"/>
    <s v="REG"/>
    <s v="AO"/>
    <s v="NEW SALES"/>
    <m/>
    <s v="CANCEL COMPLETED"/>
    <s v="RBS-Regional 3"/>
    <d v="2026-08-17T11:49:11"/>
    <d v="2026-08-17T13:26:52"/>
    <n v="69367989"/>
    <m/>
    <n v="152541206034"/>
    <s v="GAJAH MADA MART"/>
    <s v="ODP-JTO-FF/04"/>
    <m/>
    <m/>
    <m/>
    <m/>
    <n v="113.3849115"/>
    <n v="-8.1764762999999991"/>
    <s v="|MC30211|/WEDHAR REDHYANANG YUDHA/8551111241/sakujang907@gmail.com"/>
    <s v="Sales Force DBS"/>
    <m/>
    <m/>
    <m/>
    <m/>
    <m/>
    <m/>
    <m/>
    <m/>
    <m/>
    <m/>
    <m/>
    <s v="17-08-2026 11:55:11"/>
    <m/>
    <m/>
    <s v="REJECT_FCC"/>
    <s v="JTO"/>
    <s v="OCA"/>
    <m/>
    <s v="DECLINE : Decline - Batal Order NENG PUTRI MEILINDA PERMATASARI 40981184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27"/>
  </r>
  <r>
    <n v="320"/>
    <n v="1002527856"/>
    <n v="3"/>
    <x v="6"/>
    <n v="5"/>
    <s v="JEMBER"/>
    <s v="SITUBONDO"/>
    <s v="BKI"/>
    <s v="REG"/>
    <s v="AO"/>
    <s v="NEW SALES"/>
    <s v="1P INET"/>
    <s v="Completed (PS)"/>
    <s v="RBS-Regional 3"/>
    <d v="2026-08-15T10:10:56"/>
    <d v="2026-08-15T14:23:26"/>
    <n v="69366651"/>
    <m/>
    <n v="152531208029"/>
    <s v="TOKO YUDI"/>
    <s v="ODP-BKI-FH/40 FH/D03/40.01"/>
    <s v="WO061803674"/>
    <m/>
    <m/>
    <m/>
    <n v="113.704161"/>
    <n v="-7.7575139999999996"/>
    <s v="|MN02617|MYIA-096365121389/POI/MIFTAHUL ARIFIN/082322661370/sayudi461@gmail.com"/>
    <s v="MYIB_ASSISTANT"/>
    <m/>
    <m/>
    <m/>
    <m/>
    <m/>
    <m/>
    <m/>
    <m/>
    <s v="Management Janji"/>
    <s v="2026-08-16 08:00:00 | Nama PIC : BAPAK MIFTAHUL No HP : 082322661370 Alt :  M Janji : (MINGGU/16/AGUSTUS/2026) jam Pasang : 09:00 Note : hubungi pelanggan jika ingin kelokasi"/>
    <s v="FCC"/>
    <s v="15-08-2026 10:39:56"/>
    <d v="2026-08-16T08:00:00"/>
    <m/>
    <s v="PS"/>
    <s v="BKI"/>
    <s v="NETMONK"/>
    <n v="20260815"/>
    <s v="Completed"/>
    <s v="HSI Bisnis Bundling Netmonk PSB 70% Promo - 300 Mbps"/>
    <s v="INDIBIZ"/>
    <m/>
    <m/>
    <d v="2026-08-16T08:00:00"/>
    <s v="2026-08-16 08:00:00 | Nama PIC : BAPAK MIFTAHUL No HP : 082322661370 Alt :  M Janji : (MINGGU/16/AGUSTUS/2026) jam Pasang : 09:00 Note : hubungi pelanggan jika ingin kelokasi"/>
    <n v="2026"/>
    <n v="8"/>
    <n v="15"/>
    <d v="2026-08-15T00:00:00"/>
    <n v="-1.3333333333357587"/>
    <x v="1"/>
    <x v="9"/>
  </r>
  <r>
    <n v="321"/>
    <n v="1002506226"/>
    <n v="3"/>
    <x v="2"/>
    <n v="4"/>
    <s v="MAGELANG"/>
    <s v="WONOSOBO"/>
    <s v="WOS"/>
    <s v="REG"/>
    <s v="AO"/>
    <s v="NEW SALES"/>
    <s v="1P INET"/>
    <s v="OSS - FALLOUT"/>
    <s v="RBS-Regional 3"/>
    <d v="2026-08-03T14:16:56"/>
    <d v="2026-08-06T09:47:27"/>
    <n v="69357474"/>
    <m/>
    <n v="141373127364"/>
    <s v="CABINKU LUMINA"/>
    <s v="ODP-WOS-FAN/056 FAN/D06/056.01"/>
    <s v="WO060801131"/>
    <m/>
    <m/>
    <m/>
    <n v="109.939656"/>
    <n v="-7.2350110000000001"/>
    <s v="|MN00909|MYIA-083498976149/POI/viki/08978516238/nurchanafivikiaji@gmail.com"/>
    <s v="MYIB_ASSISTANT"/>
    <m/>
    <m/>
    <m/>
    <m/>
    <m/>
    <m/>
    <m/>
    <m/>
    <s v="Management Janji"/>
    <s v="2026-08-06 08:00:00 | No Hp Pic : 085137490766 No alt : - Jam Pemasangan :  Tanggal Pemasangan : 08/08/2026 hub sebelum ke lokasi"/>
    <s v="FCC"/>
    <d v="2026-03-08T14:40:09"/>
    <d v="2026-08-06T08:00:00"/>
    <s v="Kendala Pelanggan"/>
    <s v="FO_WFM"/>
    <s v="WOS"/>
    <s v="NO ADDON"/>
    <m/>
    <s v="Provisioning Failed|WFM|INF008979901|PP_-7.359872299999999,109.90293050000001_pelanggan minta pending"/>
    <s v="HSI Bisnis Promo HUT Telkom PSB 70% - 100 Mbps"/>
    <s v="INDIBIZ"/>
    <m/>
    <m/>
    <d v="2026-08-06T08:00:00"/>
    <s v="2026-08-06 08:00:00 | No Hp Pic : 085137490766 No alt : - Jam Pemasangan :  Tanggal Pemasangan : 08/08/2026 hub sebelum ke lokasi"/>
    <m/>
    <m/>
    <m/>
    <e v="#NUM!"/>
    <e v="#NUM!"/>
    <x v="0"/>
    <x v="4"/>
  </r>
  <r>
    <n v="322"/>
    <n v="1002508787"/>
    <n v="3"/>
    <x v="1"/>
    <n v="5"/>
    <s v="KEDIRI"/>
    <s v="NGANJUK"/>
    <s v="WRJ"/>
    <s v="REG"/>
    <s v="AO"/>
    <s v="NEW SALES"/>
    <s v="1P INET"/>
    <s v="Completed (PS)"/>
    <s v="RBS-Regional 3"/>
    <d v="2026-08-04T15:04:57"/>
    <d v="2026-08-05T17:52:56"/>
    <n v="69358445"/>
    <m/>
    <n v="152641205429"/>
    <s v="Mojo Cell"/>
    <s v="ODP-WRJ-FD/74 FD/D06/74.01"/>
    <s v="WO060907500"/>
    <m/>
    <m/>
    <m/>
    <n v="112.036909908056"/>
    <n v="-7.6769109818081898"/>
    <s v="MD|MYDB-20260804264318|DC20002/MC20039|Mojo Cell|08994642468"/>
    <s v="MYDIGIBIZPARTNER"/>
    <m/>
    <m/>
    <m/>
    <m/>
    <m/>
    <m/>
    <m/>
    <m/>
    <s v="Management Janji"/>
    <s v="2026-08-05 13:00:00 | Jam pemasangan : 12.00 Info Tambahan : Hubungi pelanggan dulu sebelum ke lokasi terimakasih "/>
    <s v="FCC"/>
    <d v="2026-04-08T15:10:39"/>
    <d v="2026-08-05T13:00:00"/>
    <m/>
    <s v="PS"/>
    <s v="WRJ"/>
    <s v="NO ADDON"/>
    <n v="20260805"/>
    <s v="Completed"/>
    <s v="HSI Bisnis Promo HUT Telkom PSB 70% - 100 Mbps Dual Band"/>
    <s v="INDIBIZ"/>
    <m/>
    <m/>
    <d v="2026-08-05T13:00:00"/>
    <s v="2026-08-05 13:00:00 | Jam pemasangan : 12.00 Info Tambahan : Hubungi pelanggan dulu sebelum ke lokasi terimakasih "/>
    <n v="2026"/>
    <n v="8"/>
    <n v="5"/>
    <d v="2026-08-05T00:00:00"/>
    <n v="-0.54166666666424135"/>
    <x v="1"/>
    <x v="3"/>
  </r>
  <r>
    <n v="323"/>
    <n v="1002514777"/>
    <n v="3"/>
    <x v="1"/>
    <n v="5"/>
    <s v="KEDIRI"/>
    <s v="NGANJUK"/>
    <s v="NJK"/>
    <s v="REG"/>
    <s v="AO"/>
    <s v="NEW SALES"/>
    <s v="1P INET"/>
    <s v="Completed (PS)"/>
    <s v="RBS-Regional 3"/>
    <d v="2026-08-07T14:10:57"/>
    <d v="2026-08-07T16:50:02"/>
    <n v="69360851"/>
    <m/>
    <n v="152611229851"/>
    <s v="WARKOP BUNG KARNO"/>
    <s v="ODP-NJK-FAE/07 FAE/D01/07.01"/>
    <s v="WO061170413"/>
    <m/>
    <m/>
    <m/>
    <n v="111.94472500000001"/>
    <n v="-7.6014160000000004"/>
    <s v="|MC20191|MYIA-058042359357/POI/SUKARNO/085743196463/asopo7513@gmail.com"/>
    <s v="MYIB_ASSISTANT"/>
    <m/>
    <m/>
    <m/>
    <m/>
    <m/>
    <m/>
    <m/>
    <m/>
    <s v="Management Janji"/>
    <s v="2026-08-08 13:00:00 | M Janji : 8 agustus 2026 jam Pasang : siang Note : hubungi pelanggan jika ingin kelokasi"/>
    <s v="FCC"/>
    <d v="2026-07-08T14:25:34"/>
    <d v="2026-08-08T13:00:00"/>
    <m/>
    <s v="PS"/>
    <s v="NJK"/>
    <s v="NO ADDON"/>
    <n v="20260807"/>
    <s v="Completed"/>
    <s v="HSI Bisnis Promo HUT Telkom PSB 70% - 200 Mbps"/>
    <s v="INDIBIZ"/>
    <m/>
    <m/>
    <d v="2026-08-08T13:00:00"/>
    <s v="2026-08-08 13:00:00 | M Janji : 8 agustus 2026 jam Pasang : siang Note : hubungi pelanggan jika ingin kelokasi"/>
    <n v="2026"/>
    <n v="8"/>
    <n v="7"/>
    <d v="2026-08-07T00:00:00"/>
    <n v="-1.5416666666642413"/>
    <x v="1"/>
    <x v="3"/>
  </r>
  <r>
    <n v="324"/>
    <n v="1002526178"/>
    <n v="3"/>
    <x v="4"/>
    <n v="4"/>
    <s v="PEKALONGAN"/>
    <s v="BREBES"/>
    <s v="BKA"/>
    <s v="REG"/>
    <s v="AO"/>
    <s v="NEW SALES"/>
    <s v="1P INET"/>
    <s v="Completed (PS)"/>
    <s v="RBS-Regional 3"/>
    <d v="2026-08-14T11:31:56"/>
    <d v="2026-08-15T10:47:03"/>
    <n v="69365931"/>
    <m/>
    <n v="142205105793"/>
    <s v="sembako Annisa"/>
    <s v="ODP-BKA-FJ/083 FJ/D04/083.01"/>
    <s v="WO061734596"/>
    <m/>
    <m/>
    <m/>
    <n v="108.94355814903901"/>
    <n v="-6.9129860131561598"/>
    <s v="MD|MYDB-20260814265322|EC50002/MC50042|sembako Annisa|087792997405"/>
    <s v="MYDIGIBIZPARTNER"/>
    <m/>
    <m/>
    <m/>
    <m/>
    <m/>
    <m/>
    <m/>
    <m/>
    <s v="Management Janji"/>
    <s v="2026-08-15 08:00:00 | telp:087792997405 alt : manja : pagi / siang 15/08/2026 hub sebelum ke lokasi "/>
    <s v="FCC"/>
    <s v="14-08-2026 11:39:52"/>
    <d v="2026-08-15T08:00:00"/>
    <m/>
    <s v="PS"/>
    <s v="BKA"/>
    <s v="NO ADDON"/>
    <n v="20260815"/>
    <s v="Completed"/>
    <s v="HSI Bisnis PSB 70% - 200 Mbps"/>
    <s v="INDIBIZ"/>
    <m/>
    <m/>
    <d v="2026-08-15T08:00:00"/>
    <s v="2026-08-15 08:00:00 | telp:087792997405 alt : manja : pagi / siang 15/08/2026 hub sebelum ke lokasi "/>
    <n v="2026"/>
    <n v="8"/>
    <n v="15"/>
    <d v="2026-08-15T00:00:00"/>
    <n v="-0.33333333333575865"/>
    <x v="1"/>
    <x v="4"/>
  </r>
  <r>
    <n v="325"/>
    <n v="1002526049"/>
    <n v="3"/>
    <x v="7"/>
    <n v="4"/>
    <s v="KUDUS"/>
    <s v="BLORA"/>
    <s v="NGA"/>
    <s v="REG"/>
    <s v="AO"/>
    <s v="NEW SALES"/>
    <s v="1P INET"/>
    <s v="Completed (PS)"/>
    <s v="RBS-Regional 3"/>
    <d v="2026-08-14T11:04:57"/>
    <d v="2026-08-15T11:09:18"/>
    <n v="69365885"/>
    <m/>
    <n v="142519105202"/>
    <s v="TOKO BAHAN KUE DAN TOKOYAN PLASTIK"/>
    <s v="ODP-NGA-FF/015 FF/D03/015.01"/>
    <s v="WO061731427"/>
    <m/>
    <m/>
    <m/>
    <n v="111.3184048"/>
    <n v="-6.9605230000000002"/>
    <s v="|MC60133|MYIA-067013197894/POI/SARTINI/08132751300/09siti12@gmail.com"/>
    <s v="MYIB_ASSISTANT"/>
    <m/>
    <m/>
    <m/>
    <m/>
    <m/>
    <m/>
    <m/>
    <m/>
    <s v="Management Janji"/>
    <s v="2026-08-16 08:00:00 | Tanggal pemasangan : 15 AGUSTUS 2026 Jam pemasangan : pagi/siang Info Tambahan : Hubungi pelanggan dulu sebelum ke lokasi terima kasih"/>
    <s v="FCC"/>
    <s v="14-08-2026 11:10:21"/>
    <d v="2026-08-16T08:00:00"/>
    <m/>
    <s v="PS"/>
    <s v="NGA"/>
    <s v="NO ADDON"/>
    <n v="20260815"/>
    <s v="Completed"/>
    <s v="HSI Bisnis Promo HUT Telkom PSB 70% - 300 Mbps"/>
    <s v="INDIBIZ"/>
    <m/>
    <m/>
    <d v="2026-08-16T08:00:00"/>
    <s v="2026-08-16 08:00:00 | Tanggal pemasangan : 15 AGUSTUS 2026 Jam pemasangan : pagi/siang Info Tambahan : Hubungi pelanggan dulu sebelum ke lokasi terima kasih"/>
    <n v="2026"/>
    <n v="8"/>
    <n v="15"/>
    <d v="2026-08-15T00:00:00"/>
    <n v="-1.3333333333357587"/>
    <x v="1"/>
    <x v="4"/>
  </r>
  <r>
    <n v="326"/>
    <n v="1002533430"/>
    <n v="3"/>
    <x v="7"/>
    <n v="4"/>
    <s v="KUDUS"/>
    <s v="BLORA"/>
    <s v="NGA"/>
    <s v="REG"/>
    <s v="AO"/>
    <s v="NEW SALES"/>
    <m/>
    <s v="Completed (PS)"/>
    <s v="RBS-Regional 3"/>
    <d v="2026-08-18T14:17:22"/>
    <d v="2026-08-18T19:56:33"/>
    <n v="69366602"/>
    <n v="2968152009"/>
    <n v="142519105153"/>
    <s v="KSPPS BMT PETA Capem Kunduran"/>
    <s v="ODP-NGA-FB/077"/>
    <s v="WO062019626"/>
    <m/>
    <m/>
    <m/>
    <n v="111.24450805292599"/>
    <n v="-7.0499946961479001"/>
    <s v="|MC60133|MYIA-001270602359/POI/MUHAMMAD ALI MUSTHOFA/088220007878/bmtpeta.blora@gmail.com"/>
    <s v="Amex"/>
    <m/>
    <m/>
    <m/>
    <m/>
    <m/>
    <m/>
    <m/>
    <m/>
    <s v="Management Janji"/>
    <s v="2026-08-16 08:00:00 | Nama PIC : BAPAK MUSTOFA  No HP :  088220007878  Alt :   M Janji : (MINGGU/16/AGUSTUS/2026)  jam Pasang : 09:00  Note : hubungi pelanggan jika ingin kelokasi"/>
    <s v="FCC"/>
    <s v="18-08-2026 14:40:02"/>
    <m/>
    <m/>
    <s v="PS"/>
    <s v="NGA"/>
    <s v="NO ADDON"/>
    <n v="20260818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18T07:00:00"/>
    <s v="2026-08-16 08:00:00 | Nama PIC : BAPAK MUSTOFA  No HP :  088220007878  Alt :   M Janji : (MINGGU/16/AGUSTUS/2026)  jam Pasang : 09:00  Note : hubungi pelanggan jika ingin kelokasi"/>
    <n v="2026"/>
    <n v="8"/>
    <n v="18"/>
    <d v="2026-08-18T00:00:00"/>
    <n v="-0.29166666666424135"/>
    <x v="1"/>
    <x v="4"/>
  </r>
  <r>
    <n v="327"/>
    <n v="1002524476"/>
    <n v="3"/>
    <x v="0"/>
    <n v="5"/>
    <s v="MATARAM"/>
    <s v="SUMBAWA"/>
    <s v="MLK"/>
    <s v="REG"/>
    <s v="AO"/>
    <s v="NEW SALES"/>
    <s v="1P INET"/>
    <s v="102 | FOLLOW UP COMPLETED"/>
    <s v="RBS-Regional 3"/>
    <d v="2026-08-13T14:25:57"/>
    <d v="2026-08-16T08:57:40"/>
    <n v="69365271"/>
    <m/>
    <n v="172608206156"/>
    <s v="SS VILLA"/>
    <s v="ODP-MLK-FAC/37 FAC/D05/37.01"/>
    <s v="WO061676285"/>
    <m/>
    <m/>
    <m/>
    <n v="116.745838711386"/>
    <n v="-8.9675018167822493"/>
    <s v="|MN02367|MYIA-081237795693/POI/MARYANTI/081337270271/srie_fun@yahoo.com"/>
    <s v="MYIB_ASSISTANT"/>
    <m/>
    <m/>
    <m/>
    <m/>
    <m/>
    <m/>
    <m/>
    <m/>
    <s v="Management Janji"/>
    <s v="2026-08-14 13:00:00 | telp : 081337270271 M Janji : (14/08/2026) jam Pasang : 09:00 Note : hubungi pelanggan jika ingin kelokasi"/>
    <s v="FCC"/>
    <s v="13-08-2026 14:39:50"/>
    <d v="2026-08-14T13:00:00"/>
    <s v="Kendala Lainnya"/>
    <s v="REVOKE"/>
    <s v="MLK"/>
    <s v="ANTAREZ"/>
    <m/>
    <s v="Follow Up Revoke Completed, New Order ID : SC1002529259"/>
    <s v="HSI Bisnis Bundling Antares Eazy PSB 70% - 100 Mbps"/>
    <s v="INDIBIZ"/>
    <m/>
    <m/>
    <d v="2026-08-14T13:00:00"/>
    <s v="2026-08-14 13:00:00 | telp : 081337270271 M Janji : (14/08/2026) jam Pasang : 09:00 Note : hubungi pelanggan jika ingin kelokasi"/>
    <m/>
    <m/>
    <m/>
    <e v="#NUM!"/>
    <e v="#NUM!"/>
    <x v="0"/>
    <x v="2"/>
  </r>
  <r>
    <n v="328"/>
    <n v="1002507746"/>
    <n v="3"/>
    <x v="7"/>
    <n v="4"/>
    <s v="SOLO"/>
    <s v="INNER - SOLO JATENG TIMUR"/>
    <s v="KRT"/>
    <s v="REG"/>
    <s v="AO"/>
    <s v="NEW SALES"/>
    <s v="1P INET"/>
    <s v="Completed (PS)"/>
    <s v="RBS-Regional 3"/>
    <d v="2026-08-04T11:25:57"/>
    <d v="2026-08-05T17:30:04"/>
    <n v="69358138"/>
    <m/>
    <n v="142505403533"/>
    <s v="PT GADAI SAKTI INDONESIA"/>
    <s v="ODP-KRT-FCW/058 FCW/D04/058.01"/>
    <s v="WO060873656"/>
    <m/>
    <m/>
    <m/>
    <n v="110.78291400000001"/>
    <n v="-7.5750349999999997"/>
    <s v="|MC80156|MYIA-062400236970/POI/MUCHAMAD SEPTIAN ADITHYA/085702492535/sadityatgb@gmail.com"/>
    <s v="MYIB_ASSISTANT"/>
    <m/>
    <m/>
    <m/>
    <m/>
    <m/>
    <m/>
    <m/>
    <m/>
    <s v="Management Janji"/>
    <s v="2026-08-05 08:00:00 | Nama : BU KIKI (SPV) No Hp : 085702492535 No Alt :  Tgl Pemasangan : 05 Agustus 2026 Interval : PAGI  Note : Hubungi pelanggan terlebih dahulu"/>
    <s v="FCC"/>
    <d v="2026-04-08T11:40:22"/>
    <d v="2026-08-05T08:00:00"/>
    <m/>
    <s v="PS"/>
    <s v="KRT"/>
    <s v="NO ADDON"/>
    <n v="20260805"/>
    <s v="Completed"/>
    <s v="HSI Bisnis Basic Promo HUT Telkom PSB 70% - 50 Mbps"/>
    <s v="INDIBIZ"/>
    <m/>
    <m/>
    <d v="2026-08-05T08:00:00"/>
    <s v="2026-08-05 08:00:00 | Nama : BU KIKI (SPV) No Hp : 085702492535 No Alt :  Tgl Pemasangan : 05 Agustus 2026 Interval : PAGI  Note : Hubungi pelanggan terlebih dahulu"/>
    <n v="2026"/>
    <n v="8"/>
    <n v="5"/>
    <d v="2026-08-05T00:00:00"/>
    <n v="-0.33333333333575865"/>
    <x v="1"/>
    <x v="4"/>
  </r>
  <r>
    <n v="329"/>
    <n v="1002526704"/>
    <n v="3"/>
    <x v="4"/>
    <n v="4"/>
    <s v="PEKALONGAN"/>
    <s v="BREBES"/>
    <s v="BMU"/>
    <s v="REG"/>
    <s v="AO"/>
    <s v="NEW SALES"/>
    <m/>
    <s v="Completed (PS)"/>
    <s v="RBS-Regional 3"/>
    <d v="2026-08-14T14:48:46"/>
    <d v="2026-08-14T15:28:30"/>
    <n v="69364863"/>
    <m/>
    <n v="146281108198"/>
    <s v="SPBU TONJONG 4452217"/>
    <s v="ODP-BMU-FZ/001"/>
    <s v="WO061757374"/>
    <m/>
    <m/>
    <m/>
    <n v="108.987082"/>
    <n v="-7.1552319999999998"/>
    <s v="MD|MYDB-20260813265175|DN00001/MN00377|SPBU TONJONG 4452217|081259161116"/>
    <s v="MYDIGIBIZPARTNER"/>
    <m/>
    <m/>
    <m/>
    <m/>
    <m/>
    <m/>
    <m/>
    <m/>
    <s v="Management Janji"/>
    <s v="2026-08-14 08:00:00 | telp : 081259161116  M Janji : (14/08/2026)  jam Pasang : 09:00  Note : hubungi pelanggan jika ingin kelokasi"/>
    <s v="FCC"/>
    <s v="14-08-2026 14:55:03"/>
    <m/>
    <m/>
    <s v="PS"/>
    <s v="BMU"/>
    <s v="NO ADDON"/>
    <n v="20260814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4T07:00:00"/>
    <s v="2026-08-14 08:00:00 | telp : 081259161116  M Janji : (14/08/2026)  jam Pasang : 09:00  Note : hubungi pelanggan jika ingin kelokasi"/>
    <n v="2026"/>
    <n v="8"/>
    <n v="14"/>
    <d v="2026-08-14T00:00:00"/>
    <n v="-0.29166666666424135"/>
    <x v="1"/>
    <x v="4"/>
  </r>
  <r>
    <n v="330"/>
    <n v="1002504839"/>
    <n v="3"/>
    <x v="3"/>
    <n v="5"/>
    <s v="MADURA"/>
    <s v="BANGKALAN"/>
    <s v="SPG"/>
    <s v="REG"/>
    <s v="AO"/>
    <s v="NEW SALES"/>
    <m/>
    <s v="100 | REVOKE COMPLETED"/>
    <s v="RBS-Regional 3"/>
    <d v="2026-08-01T16:53:42"/>
    <d v="2026-08-02T13:25:36"/>
    <n v="69251063"/>
    <m/>
    <n v="152434912352"/>
    <s v="Toko Rohman"/>
    <s v="ODP-SPG-FS/61"/>
    <s v="WO060672893"/>
    <m/>
    <m/>
    <m/>
    <n v="113.207784820028"/>
    <n v="-7.0519537318538701"/>
    <s v="|MN02600|/Toko Rohman/087770222745/mbak8568@gmail.com/HSI Bisnis Winback + Netmonk (1:1) 50 Mbps (Rp 461.100) PSB Rp 150.000/Abd. Rohman/-7.038163673894115, 113.20578535838261"/>
    <s v="Sales Force DBS"/>
    <m/>
    <m/>
    <m/>
    <m/>
    <m/>
    <m/>
    <m/>
    <m/>
    <s v="Management Janji"/>
    <s v="2026-02-24 13:00:00|M Janji : 21  Feb 2026  Jam Pasang : Siang  Note : hubungi pelanggan jika ingin ke lokasi, terima kasih|SO5830|MYDITA"/>
    <s v="FCC"/>
    <d v="2026-01-08T16:54:55"/>
    <m/>
    <m/>
    <s v="REVOKE"/>
    <s v="SPG"/>
    <s v="NETMONK"/>
    <m/>
    <s v="Revoke Completed"/>
    <s v="- 11_11446;Biaya PSB HSI EBIS Tunai di Depan ~ 11[150000]  - E24057;E24057 ~ ES24 - Paket HSI Bisnis (HSIE) Khusus Winback[0]  - E24057~null~E24057_UNL;UNL ~ Internet-Link Unlimited Internet Usage ~ E24057[0]  - E24057~null~103818;E24057||11||Abodemen 0[0"/>
    <s v="INDIBIZ"/>
    <m/>
    <m/>
    <d v="2026-08-01T07:00:00"/>
    <s v="2026-02-24 13:00:00|M Janji : 21  Feb 2026  Jam Pasang : Siang  Note : hubungi pelanggan jika ingin ke lokasi, terima kasih|SO5830|MYDITA"/>
    <m/>
    <m/>
    <m/>
    <e v="#NUM!"/>
    <e v="#NUM!"/>
    <x v="0"/>
    <x v="6"/>
  </r>
  <r>
    <n v="331"/>
    <n v="1002533084"/>
    <n v="3"/>
    <x v="2"/>
    <n v="4"/>
    <s v="YOGYAKARTA"/>
    <s v="INNER - YOGYA JATENG SELATAN"/>
    <s v="KBU"/>
    <s v="REG"/>
    <s v="AO"/>
    <s v="NEW SALES"/>
    <s v="1P INET"/>
    <s v="MIE - SEND SURVEY"/>
    <s v="RBS-Regional 3"/>
    <d v="2026-08-18T13:11:57"/>
    <d v="2026-08-18T13:14:02"/>
    <n v="69368957"/>
    <m/>
    <n v="146113147051"/>
    <s v="Anditafi Kitchen"/>
    <s v="ODP-KBU-FGB/075 FGB/D05/075.01"/>
    <s v="WO062005976"/>
    <m/>
    <m/>
    <m/>
    <n v="110.333611"/>
    <n v="-7.7946249999999999"/>
    <s v="|MC80047|MYIA-049042223831/POI/Radenroro Galuh Andita Putri/081318542515/ac.trinugraha@gmail.com"/>
    <s v="MYIB_ASSISTANT"/>
    <m/>
    <m/>
    <m/>
    <m/>
    <m/>
    <m/>
    <m/>
    <m/>
    <s v="Management Janji"/>
    <s v="2026-08-20 08:00:00 | M janji : 08.00 Tanggal Pemasangan : 20/agustus/2026 Note : hubungi pelanggan jika ingin ke lokasi, terima kasih."/>
    <s v="FCC"/>
    <s v="18-08-2026 13:25:51"/>
    <d v="2026-08-20T08:00:00"/>
    <m/>
    <s v="SURVEY_NEW_MANJA"/>
    <s v="KBU"/>
    <s v="NO ADDON"/>
    <m/>
    <s v="MIE - SEND SURVEY"/>
    <s v="HSI Bisnis Promo HUT Telkom PSB 70% - 50 Mbps"/>
    <s v="INDIBIZ"/>
    <m/>
    <m/>
    <d v="2026-08-20T08:00:00"/>
    <s v="2026-08-20 08:00:00 | M janji : 08.00 Tanggal Pemasangan : 20/agustus/2026 Note : hubungi pelanggan jika ingin ke lokasi, terima kasih."/>
    <m/>
    <m/>
    <m/>
    <e v="#NUM!"/>
    <e v="#NUM!"/>
    <x v="0"/>
    <x v="4"/>
  </r>
  <r>
    <n v="332"/>
    <n v="1002517833"/>
    <n v="3"/>
    <x v="3"/>
    <n v="5"/>
    <s v="SBY UTARA"/>
    <s v="TANDES"/>
    <s v="KNN"/>
    <s v="REG"/>
    <s v="AO"/>
    <s v="NEW SALES"/>
    <m/>
    <s v="Completed (PS)"/>
    <s v="RBS-Regional 3"/>
    <d v="2026-08-10T13:45:26"/>
    <d v="2026-08-12T09:03:19"/>
    <n v="69362454"/>
    <n v="3135922056"/>
    <n v="152412248195"/>
    <s v="Koperasi Wafa Lontar"/>
    <s v="ODP-KND-FEX/15"/>
    <s v="WO061436790"/>
    <m/>
    <m/>
    <m/>
    <n v="112.66254840000001"/>
    <n v="-7.2829465000000004"/>
    <s v="|MN02093|/Koperasi Wafa Lontar/085731508869/itmwafa@gmail.com/HSI Bisnis + Phone Promo 2026 50 Mbps (Rp 395.000) PSB 150.000/M. Itmamul Wafa'/-7.283058807938848, 112.66297803648891"/>
    <s v="Sales Force DBS"/>
    <m/>
    <m/>
    <m/>
    <m/>
    <m/>
    <m/>
    <m/>
    <m/>
    <s v="Management Janji"/>
    <s v="2026-08-11 15:00:00|Jam pemasangan : 12.00 Info Tambahan : Hubungi pelanggan dulu sebelum ke lokasi terimakasih |40981182|MYDITA"/>
    <s v="FCC"/>
    <d v="2026-10-08T13:54:44"/>
    <d v="2026-08-11T15:00:00"/>
    <m/>
    <s v="PS"/>
    <s v="KNN"/>
    <s v="NO ADDON"/>
    <n v="20260812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11T15:00:00"/>
    <s v="2026-08-11 15:00:00|Jam pemasangan : 12.00 Info Tambahan : Hubungi pelanggan dulu sebelum ke lokasi terimakasih |40981182|MYDITA"/>
    <n v="2026"/>
    <n v="8"/>
    <n v="12"/>
    <d v="2026-08-12T00:00:00"/>
    <n v="0.375"/>
    <x v="1"/>
    <x v="23"/>
  </r>
  <r>
    <n v="333"/>
    <n v="1002504265"/>
    <n v="3"/>
    <x v="3"/>
    <n v="5"/>
    <s v="SBY UTARA"/>
    <s v="LAMONGAN"/>
    <s v="SDD"/>
    <s v="REG"/>
    <s v="AO"/>
    <s v="NEW SALES"/>
    <s v="1P INET"/>
    <s v="Completed (PS)"/>
    <s v="RBS-Regional 3"/>
    <d v="2026-08-01T09:01:56"/>
    <d v="2026-08-02T14:52:11"/>
    <n v="69356571"/>
    <m/>
    <n v="152457201367"/>
    <s v="COFFEE DULUR DEWE"/>
    <s v="ODP-SDD-FAL/03 FAL/D01/03.01"/>
    <s v="WO060620402"/>
    <m/>
    <m/>
    <m/>
    <n v="112.34002534299999"/>
    <n v="-7.1384095639094598"/>
    <s v="MD|MYDB-20260801264104|DN00001/MN00216|COFFEE DULUR DEWE|087869524327"/>
    <s v="MYDIGIBIZPARTNER"/>
    <m/>
    <m/>
    <m/>
    <m/>
    <m/>
    <m/>
    <m/>
    <m/>
    <s v="Management Janji"/>
    <s v="2026-08-02 13:00:00 | Nama PIC : Bp Andri No Hp : 087869524327 No Alt : - Tgl Pemasangan : 02 Agustus 2026 Interval : PAGI SIANG Note : Hubungi pelanggan terlebih dahulu"/>
    <s v="FCC"/>
    <d v="2026-01-08T09:09:55"/>
    <d v="2026-08-02T13:00:00"/>
    <m/>
    <s v="PS"/>
    <s v="SDD"/>
    <s v="NO ADDON"/>
    <n v="20260802"/>
    <s v="Completed"/>
    <s v="HSI Bisnis Promo HUT Telkom PSB 70% - 50 Mbps"/>
    <s v="INDIBIZ"/>
    <m/>
    <m/>
    <d v="2026-08-02T13:00:00"/>
    <s v="2026-08-02 13:00:00 | Nama PIC : Bp Andri No Hp : 087869524327 No Alt : - Tgl Pemasangan : 02 Agustus 2026 Interval : PAGI SIANG Note : Hubungi pelanggan terlebih dahulu"/>
    <n v="2026"/>
    <n v="8"/>
    <n v="2"/>
    <d v="2026-08-02T00:00:00"/>
    <n v="-0.54166666666424135"/>
    <x v="1"/>
    <x v="8"/>
  </r>
  <r>
    <n v="334"/>
    <n v="1002530988"/>
    <n v="3"/>
    <x v="3"/>
    <n v="5"/>
    <s v="MADURA"/>
    <s v="PAMEKASAN"/>
    <s v="PME"/>
    <s v="REG"/>
    <s v="AO"/>
    <s v="NEW SALES"/>
    <m/>
    <s v="CANCEL COMPLETED"/>
    <s v="RBS-Regional 3"/>
    <d v="2026-08-17T14:40:19"/>
    <d v="2026-08-18T12:53:48"/>
    <n v="69368161"/>
    <m/>
    <n v="152426928273"/>
    <s v="TOKO TAUFIQUR BAROKAH"/>
    <s v="ODP-PME-FBK/15"/>
    <m/>
    <m/>
    <m/>
    <m/>
    <n v="113.45862049999999"/>
    <n v="-7.0676417000000002"/>
    <s v="|MC70132|/TAUFIQUR RAHMAN-TOKO TAUFIQUR BAROKAH/081939249988/taufuqyrr@gmail.com/HSI Bisnis + Netmonk Promo 2026 200 Mbps (Rp 846.100) PSB 150.000/ -7.0677042, 113.4586181/Dekat Lot Polot, Kacok, Kec. Palengaan, Kabupaten Pamekasan, Jawa Timur 69362"/>
    <s v="Sales Force DBS"/>
    <m/>
    <m/>
    <m/>
    <m/>
    <m/>
    <m/>
    <m/>
    <m/>
    <m/>
    <m/>
    <m/>
    <s v="17-08-2026 14:55:19"/>
    <m/>
    <m/>
    <s v="REJECT_FCC"/>
    <s v="PME"/>
    <s v="NETMONK"/>
    <m/>
    <s v="DECLINE : Decline - Batal Order Ghina Swanti Ariesa 40941148|MYDITA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m/>
    <m/>
    <m/>
    <m/>
    <m/>
    <e v="#NUM!"/>
    <e v="#NUM!"/>
    <x v="0"/>
    <x v="6"/>
  </r>
  <r>
    <n v="335"/>
    <n v="1002525966"/>
    <n v="3"/>
    <x v="3"/>
    <n v="5"/>
    <s v="MADURA"/>
    <s v="PAMEKASAN"/>
    <s v="PME"/>
    <s v="REG"/>
    <s v="AO"/>
    <s v="NEW SALES"/>
    <m/>
    <s v="FCC - HD1A - INPROGRESS FOLLOW UP"/>
    <s v="RBS-Regional 3"/>
    <d v="2026-08-14T10:49:56"/>
    <d v="2026-08-18T09:08:36"/>
    <n v="69365813"/>
    <m/>
    <n v="152426928167"/>
    <s v="TOKO TIYANA BAROKAH"/>
    <s v="ODP-PME-FBK/15"/>
    <m/>
    <m/>
    <m/>
    <m/>
    <n v="113.4586156"/>
    <n v="-7.0676414999999997"/>
    <s v="|MC70132|/TIYANA - TOKO TIYANA BAROKAH/085931099333/titanyana@gmail.com/HSI Bisnis + Netmonk Promo 2026 200 Mbps (Rp 846.100) PSB 150.000/Dekat Lot Polot, Kacok, Kec. Palengaan, Kabupaten Pamekasan, Jawa Timur 69362"/>
    <s v="Sales Force DBS"/>
    <m/>
    <m/>
    <m/>
    <m/>
    <m/>
    <m/>
    <m/>
    <m/>
    <m/>
    <m/>
    <m/>
    <s v="14-08-2026 10:54:53"/>
    <m/>
    <m/>
    <s v="FCC"/>
    <s v="PME"/>
    <s v="NETMONK"/>
    <m/>
    <s v="FOLLOW UP : Follow Up Yusnani Manalu 40951378|MYDITA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m/>
    <m/>
    <m/>
    <m/>
    <m/>
    <e v="#NUM!"/>
    <e v="#NUM!"/>
    <x v="0"/>
    <x v="6"/>
  </r>
  <r>
    <n v="336"/>
    <n v="1002521147"/>
    <n v="3"/>
    <x v="3"/>
    <n v="5"/>
    <s v="SBY UTARA"/>
    <s v="LAMONGAN"/>
    <s v="LMG"/>
    <s v="REG"/>
    <s v="AO"/>
    <s v="NEW SALES"/>
    <m/>
    <s v="OSS - FALLOUT"/>
    <s v="RBS-Regional 3"/>
    <d v="2026-08-12T07:35:57"/>
    <d v="2026-08-13T14:51:08"/>
    <n v="69363779"/>
    <m/>
    <n v="152433910098"/>
    <s v="PT PEREKONOMIAN SUNAN DRAJAT TANJUNG MADE"/>
    <s v="ODP-LMG-FL/65"/>
    <s v="WO061554196"/>
    <m/>
    <m/>
    <m/>
    <n v="106.844058036804"/>
    <n v="-6.1687583205427803"/>
    <s v="|MN01781|/PT PEREKONOMIAN SUNAN DRAJAT TANJUNG MADE/Dr. Anas Al Hifnisei M,si/082257019526/ahlamabidinrokhim03@gmail.com/HSI Bisnis + Netmonk Promo 2026 50 Mbps (Rp 411.100) PSB 150.000/"/>
    <s v="Sales Force DBS"/>
    <m/>
    <m/>
    <m/>
    <m/>
    <m/>
    <m/>
    <m/>
    <m/>
    <s v="Management Janji"/>
    <s v="2026-08-13 10:00:00|Waktu pemasangan : 12 agustus 2026 Jam pemasangan : 08.00 - 12.00 Info Tambahan : Hubungi pelanggan dulu sebelum ke lokasi terimakasih |40951377|MYDITA"/>
    <s v="FCC"/>
    <d v="2026-12-08T07:39:44"/>
    <d v="2026-08-13T10:00:00"/>
    <s v="Kendala Teknik"/>
    <s v="FO_WFM"/>
    <s v="LMG"/>
    <s v="NETMONK"/>
    <m/>
    <s v="Provisioning Failed|WFM|INF009036998|TOJ_-7.0611853,112.2453103_Odp jarak jauh 250++  Tikor pelanggan:-7.124283,112.384101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3T10:00:00"/>
    <s v="2026-08-13 10:00:00|Waktu pemasangan : 12 agustus 2026 Jam pemasangan : 08.00 - 12.00 Info Tambahan : Hubungi pelanggan dulu sebelum ke lokasi terimakasih |40951377|MYDITA"/>
    <m/>
    <m/>
    <m/>
    <e v="#NUM!"/>
    <e v="#NUM!"/>
    <x v="0"/>
    <x v="8"/>
  </r>
  <r>
    <n v="337"/>
    <n v="1002530803"/>
    <n v="3"/>
    <x v="0"/>
    <n v="5"/>
    <s v="MATARAM"/>
    <s v="INNER - NUSA TENGGARA"/>
    <s v="MTR"/>
    <s v="REG"/>
    <s v="AO"/>
    <s v="NEW SALES"/>
    <s v="1P INET"/>
    <s v="Completed (PS)"/>
    <s v="RBS-Regional 3"/>
    <d v="2026-08-17T12:38:56"/>
    <d v="2026-08-18T20:12:08"/>
    <n v="69368040"/>
    <m/>
    <n v="172601797047"/>
    <s v="TOKO PAK MUZAKI"/>
    <s v="ODP-MTR-FAK/58 FAK/D06/58.01"/>
    <s v="WO061925463"/>
    <m/>
    <m/>
    <m/>
    <n v="116.135139204561"/>
    <n v="-8.6082969526562003"/>
    <s v="MD|MYDB-20260817265829|SC00001/MC00090|TOKO PAK MUZAKI|087812761505"/>
    <s v="MYDIGIBIZPARTNER"/>
    <m/>
    <m/>
    <m/>
    <m/>
    <m/>
    <m/>
    <m/>
    <m/>
    <s v="Management Janji"/>
    <s v="2026-08-18 13:00:00 | M janji : pagi Tanggal Pemasangan : 18/agustus/2026 Note : hubungi pelanggan jika ingin kelokasi "/>
    <s v="FCC"/>
    <s v="17-08-2026 12:40:04"/>
    <d v="2026-08-18T13:00:00"/>
    <s v="Kendala Lainnya"/>
    <s v="PS"/>
    <s v="MTR"/>
    <s v="OCA"/>
    <n v="20260818"/>
    <s v="Completed"/>
    <s v="HSI Bisnis Bundling OCA Breach Checker PSB 70% Promo - 100 Mbps"/>
    <s v="INDIBIZ"/>
    <m/>
    <m/>
    <d v="2026-08-18T13:00:00"/>
    <s v="2026-08-18 13:00:00 | M janji : pagi Tanggal Pemasangan : 18/agustus/2026 Note : hubungi pelanggan jika ingin kelokasi "/>
    <n v="2026"/>
    <n v="8"/>
    <n v="18"/>
    <d v="2026-08-18T00:00:00"/>
    <n v="-0.54166666666424135"/>
    <x v="1"/>
    <x v="14"/>
  </r>
  <r>
    <n v="338"/>
    <n v="1002511156"/>
    <n v="3"/>
    <x v="3"/>
    <n v="5"/>
    <s v="SBY UTARA"/>
    <s v="GRESIK"/>
    <s v="GSK"/>
    <s v="REG"/>
    <s v="AO"/>
    <s v="NEW SALES"/>
    <m/>
    <s v="MIA - INVALID SURVEY"/>
    <s v="RBS-Regional 3"/>
    <d v="2026-08-05T16:29:22"/>
    <d v="2026-08-07T10:27:36"/>
    <n v="69359383"/>
    <m/>
    <n v="152421262149"/>
    <s v="Amaly Food"/>
    <s v="ODP-GSK-FAM/14"/>
    <s v="WO061077905"/>
    <m/>
    <m/>
    <m/>
    <n v="112.6178103"/>
    <n v="-7.1764482000000003"/>
    <s v="AMRBS;402407;AMEX;TETTUKO WIWENGKU ADHIYAKSO;RBS-3;SURAMADU;Amaly Food;HSI Bisnis Winback + Antares Eazy (1:1) 200 Mbps (Rp 925.000) PSB Rp 150.000;083830618732;finance@akseskebomas.com;SUWAEFI ANWAR;-7.17700277441601, 112.61873121788827Jl. Mayjen Sungkon"/>
    <s v="Amex"/>
    <m/>
    <m/>
    <m/>
    <m/>
    <m/>
    <m/>
    <m/>
    <m/>
    <s v="Management Janji"/>
    <s v="2026-08-08 15:00:00|Nama PIC : ibu sinta No HP : 083830618732 No Alternatif : - M Janji : 07/08/2026 Jam Pasang : Pagi NoteÃ‚Â :  Hubungi terlebih dahulu sebelum ke lokasi |40961370|MYDITA"/>
    <s v="FCC"/>
    <d v="2026-05-08T16:39:46"/>
    <d v="2026-08-08T15:00:00"/>
    <m/>
    <s v="SURVEY_NEW_MANJA"/>
    <s v="GSK"/>
    <s v="ANTAREZ"/>
    <m/>
    <s v="MIE - INVALID SURVEY - Kendala Jalur/Rute Tarikan"/>
    <s v="- 11_11446;Biaya PSB HSI EBIS Tunai di Depan ~ 11[150000]  - E23015;E23015 ~ ES23 - Perangkat ONT[0]  - E23015~null~44292;E23015||11||Abodemen 0[0]  - E23015~null~E23015_SWONTPREM;SWONTPREM ~ Biaya Sewa ONT Premium ~ E23015[50000]  - E24057;E24057 ~ ES24 "/>
    <s v="INDIBIZ"/>
    <m/>
    <m/>
    <d v="2026-08-08T15:00:00"/>
    <s v="2026-08-08 15:00:00|Nama PIC : ibu sinta No HP : 083830618732 No Alternatif : - M Janji : 07/08/2026 Jam Pasang : Pagi NoteÃ‚Â :  Hubungi terlebih dahulu sebelum ke lokasi |40961370|MYDITA"/>
    <m/>
    <m/>
    <m/>
    <e v="#NUM!"/>
    <e v="#NUM!"/>
    <x v="0"/>
    <x v="8"/>
  </r>
  <r>
    <n v="339"/>
    <n v="1002516159"/>
    <n v="3"/>
    <x v="1"/>
    <n v="5"/>
    <s v="MADIUN"/>
    <s v="NGAWI"/>
    <s v="MGT"/>
    <s v="REG"/>
    <s v="AO"/>
    <s v="NEW SALES"/>
    <s v="1P INET"/>
    <s v="Completed (PS)"/>
    <s v="RBS-Regional 3"/>
    <d v="2026-08-08T16:34:56"/>
    <d v="2026-08-10T11:25:53"/>
    <n v="69361596"/>
    <m/>
    <n v="152603215868"/>
    <s v="SPBU 54.633.01"/>
    <s v="ODP-MGT-FF/14 FF/D03/14.01"/>
    <s v="WO061280794"/>
    <m/>
    <m/>
    <m/>
    <n v="111.3472429"/>
    <n v="-7.6464539"/>
    <s v="|MN00285|MYIA-038735910455/POI/H SOETOMO/085334123351/spbu5.5463301@gmail.com"/>
    <s v="MYIB_ASSISTANT"/>
    <m/>
    <m/>
    <m/>
    <m/>
    <m/>
    <m/>
    <m/>
    <m/>
    <s v="Management Janji"/>
    <s v="2026-08-10 08:00:00 | Tgl Pemasangan : 10 Agustus 2026 Interval : PAGI 10.00 Note : Hubungi pelanggan terlebih dahulu"/>
    <s v="FCC"/>
    <d v="2026-08-08T16:40:10"/>
    <d v="2026-08-10T08:00:00"/>
    <m/>
    <s v="PS"/>
    <s v="MGT"/>
    <s v="NO ADDON"/>
    <n v="20260810"/>
    <s v="Completed"/>
    <s v="HSI Bisnis Promo HUT Telkom PSB 70% - 50 Mbps"/>
    <s v="INDIBIZ"/>
    <m/>
    <m/>
    <d v="2026-08-10T08:00:00"/>
    <s v="2026-08-10 08:00:00 | Tgl Pemasangan : 10 Agustus 2026 Interval : PAGI 10.00 Note : Hubungi pelanggan terlebih dahulu"/>
    <n v="2026"/>
    <n v="8"/>
    <n v="10"/>
    <d v="2026-08-10T00:00:00"/>
    <n v="-0.33333333333575865"/>
    <x v="1"/>
    <x v="11"/>
  </r>
  <r>
    <n v="340"/>
    <n v="1002533694"/>
    <n v="3"/>
    <x v="3"/>
    <n v="5"/>
    <s v="SBY UTARA"/>
    <s v="TANDES"/>
    <s v="BBE"/>
    <s v="REG"/>
    <s v="AO"/>
    <s v="NEW SALES"/>
    <s v="1P INET"/>
    <s v="MIE - SEND SURVEY"/>
    <s v="RBS-Regional 3"/>
    <d v="2026-08-18T15:03:00"/>
    <d v="2026-08-18T15:06:02"/>
    <n v="69369204"/>
    <m/>
    <n v="152417233993"/>
    <s v="GIRAS POS"/>
    <s v="ODP-BBE-FX/43 FX/D02/43.01"/>
    <s v="WO062025645"/>
    <m/>
    <m/>
    <m/>
    <n v="112.6342195"/>
    <n v="-7.3356466999999999"/>
    <s v="|MN01794|MYIA-038322258055/POI/moh.shohib/083131212116/giraspos9@gmail.com"/>
    <s v="MYIB_ASSISTANT"/>
    <m/>
    <m/>
    <m/>
    <m/>
    <m/>
    <m/>
    <m/>
    <m/>
    <s v="Management Janji"/>
    <s v="2026-08-19 13:00:00 | Waktu pemasangan : 17 agustus 2026 Jam pemasangan : 08.00 - 12.00 Info Tambahan : Hubungi pelanggan dulu sebelum ke lokasi terimakasih "/>
    <s v="FCC"/>
    <s v="18-08-2026 15:10:19"/>
    <d v="2026-08-19T13:00:00"/>
    <m/>
    <s v="SURVEY_NEW_MANJA"/>
    <s v="BBE"/>
    <s v="NO ADDON"/>
    <m/>
    <s v="MIE - SEND SURVEY"/>
    <s v="HSI Bisnis Promo HUT RI PSB 70% - 200 Mbps"/>
    <s v="INDIBIZ"/>
    <m/>
    <m/>
    <d v="2026-08-19T13:00:00"/>
    <s v="2026-08-19 13:00:00 | Waktu pemasangan : 17 agustus 2026 Jam pemasangan : 08.00 - 12.00 Info Tambahan : Hubungi pelanggan dulu sebelum ke lokasi terimakasih "/>
    <m/>
    <m/>
    <m/>
    <e v="#NUM!"/>
    <e v="#NUM!"/>
    <x v="0"/>
    <x v="23"/>
  </r>
  <r>
    <n v="341"/>
    <n v="1002515195"/>
    <n v="3"/>
    <x v="6"/>
    <n v="5"/>
    <s v="JEMBER"/>
    <s v="JEMBER"/>
    <s v="KLT"/>
    <s v="REG"/>
    <s v="AO"/>
    <s v="NEW SALES"/>
    <m/>
    <s v="Completed (PS)"/>
    <s v="RBS-Regional 3"/>
    <d v="2026-08-07T16:07:09"/>
    <d v="2026-08-07T21:30:20"/>
    <n v="69360155"/>
    <m/>
    <n v="152538203663"/>
    <s v="SMAN 01 KALISAT"/>
    <s v="ODP-KLT-FB/84"/>
    <s v="WO061187800"/>
    <m/>
    <m/>
    <m/>
    <n v="113.81415715"/>
    <n v="-8.1255513090000004"/>
    <s v="|MN00906|MYIA-047042785758/POI/septian/088226040931/sman01kalisat@gmail.com"/>
    <s v="Sales Force DBS"/>
    <m/>
    <m/>
    <m/>
    <m/>
    <m/>
    <m/>
    <m/>
    <m/>
    <s v="Management Janji"/>
    <s v="2026-08-07 13:00:00 | Nama PIC : bapak septian  No HP :  088226040931  Alt :   M Janji : (JUMAT/7/AGUSTUS/2026)  jam Pasang : 09:00  Note : hubungi pelanggan jika ingin kelokasi"/>
    <s v="FCC"/>
    <d v="2026-07-08T16:25:36"/>
    <m/>
    <m/>
    <s v="PS"/>
    <s v="KLT"/>
    <s v="NO ADDON"/>
    <n v="20260807"/>
    <s v="Completed"/>
    <s v="- 11_11446;Biaya PSB HSI EBIS Tunai di Depan ~ 11[150000]  - SP_NOSS;SP_NOSS ~ Internet NOSS Multispeed Network[0]  - E25061;E25061 ~ ES25 - Paket HSI Basic (HSIEF) Khusus Winback 2.0[0]  - E25061~null~E25061_UNL;UNL ~ Internet-Link Unlimited Internet Usa"/>
    <s v="INDIBIZ"/>
    <m/>
    <m/>
    <d v="2026-08-07T07:00:00"/>
    <s v="2026-08-07 13:00:00 | Nama PIC : bapak septian  No HP :  088226040931  Alt :   M Janji : (JUMAT/7/AGUSTUS/2026)  jam Pasang : 09:00  Note : hubungi pelanggan jika ingin kelokasi"/>
    <n v="2026"/>
    <n v="8"/>
    <n v="7"/>
    <d v="2026-08-07T00:00:00"/>
    <n v="-0.29166666666424135"/>
    <x v="1"/>
    <x v="13"/>
  </r>
  <r>
    <n v="342"/>
    <n v="1002506492"/>
    <n v="3"/>
    <x v="6"/>
    <n v="5"/>
    <s v="SIDOARJO"/>
    <s v="PASURUAN"/>
    <s v="PDA"/>
    <s v="REG"/>
    <s v="AO"/>
    <s v="NEW SALES"/>
    <s v="1P INET"/>
    <s v="Completed (PS)"/>
    <s v="RBS-Regional 3"/>
    <d v="2026-08-03T16:16:56"/>
    <d v="2026-08-07T13:36:26"/>
    <n v="69357767"/>
    <m/>
    <n v="152741225069"/>
    <s v="PT Utomo Lab Energi Terbarukan"/>
    <s v="ODP-PDA-FAZ/12 FAZ/D02/12.01"/>
    <s v="WO060820605"/>
    <m/>
    <m/>
    <m/>
    <n v="112.668361"/>
    <n v="-7.6655430000000004"/>
    <s v="|MB00449|MYIA-036322352201/POI/bapak/085220079700/it@utomodeck.co.id"/>
    <s v="MYIB_ASSISTANT"/>
    <m/>
    <m/>
    <m/>
    <m/>
    <m/>
    <m/>
    <m/>
    <m/>
    <s v="Management Janji"/>
    <s v="2026-08-06 15:00:00 | Nama PIC : Erlangga No HP : 085220079700 Tanggal Pemasangan : 06 Agustus 2026 Jam Pemasangan : 08:00 15:00 Info Tambahan : Hubungi pelanggan dulu sebelum ke lokasi terimakasih"/>
    <s v="FCC"/>
    <d v="2026-03-08T16:39:49"/>
    <d v="2026-08-06T15:00:00"/>
    <m/>
    <s v="PS"/>
    <s v="PDA"/>
    <s v="NO ADDON"/>
    <n v="20260807"/>
    <s v="Completed"/>
    <s v="HSI Bisnis Promo HUT Telkom PSB 70% - 50 Mbps"/>
    <s v="INDIBIZ"/>
    <m/>
    <m/>
    <d v="2026-08-06T15:00:00"/>
    <s v="2026-08-06 15:00:00 | Nama PIC : Erlangga No HP : 085220079700 Tanggal Pemasangan : 06 Agustus 2026 Jam Pemasangan : 08:00 15:00 Info Tambahan : Hubungi pelanggan dulu sebelum ke lokasi terimakasih"/>
    <n v="2026"/>
    <n v="8"/>
    <n v="7"/>
    <d v="2026-08-07T00:00:00"/>
    <n v="0.375"/>
    <x v="1"/>
    <x v="12"/>
  </r>
  <r>
    <n v="343"/>
    <n v="1002526368"/>
    <n v="3"/>
    <x v="7"/>
    <n v="4"/>
    <s v="KUDUS"/>
    <s v="PURWODADI"/>
    <s v="WRO"/>
    <s v="REG"/>
    <s v="AO"/>
    <s v="NEW SALES"/>
    <m/>
    <s v="Completed (PS)"/>
    <s v="RBS-Regional 3"/>
    <d v="2026-08-14T13:12:26"/>
    <d v="2026-08-14T14:40:13"/>
    <n v="69364307"/>
    <m/>
    <n v="142509107250"/>
    <s v="SMA PGRI KUWU"/>
    <s v="ODP-WRO-FC/116"/>
    <s v="WO061746767"/>
    <m/>
    <m/>
    <m/>
    <n v="111.12390000000001"/>
    <n v="-7.1226599999999998"/>
    <s v="|MN01314|MYIA-007331783878/POI/EMMANUEL DANANG RAHARJO/082353229550/smapgrikuwu00@gmail.com"/>
    <s v="Amex"/>
    <m/>
    <m/>
    <m/>
    <m/>
    <m/>
    <m/>
    <m/>
    <m/>
    <s v="Management Janji"/>
    <s v="2026-08-13 13:00:00 | Waktu pemasangan : 13 agustus 2026  Jam pemasangan : 08.00 - 12.00  Info Tambahan : Hubungi pelanggan dulu sebelum ke lokasi  terimakasih "/>
    <s v="FCC"/>
    <s v="14-08-2026 13:25:32"/>
    <m/>
    <m/>
    <s v="PS"/>
    <s v="WRO"/>
    <s v="NO ADDON"/>
    <n v="202608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4T07:00:00"/>
    <s v="2026-08-13 13:00:00 | Waktu pemasangan : 13 agustus 2026  Jam pemasangan : 08.00 - 12.00  Info Tambahan : Hubungi pelanggan dulu sebelum ke lokasi  terimakasih "/>
    <n v="2026"/>
    <n v="8"/>
    <n v="14"/>
    <d v="2026-08-14T00:00:00"/>
    <n v="-0.29166666666424135"/>
    <x v="1"/>
    <x v="4"/>
  </r>
  <r>
    <n v="344"/>
    <n v="1002516511"/>
    <n v="3"/>
    <x v="4"/>
    <n v="4"/>
    <s v="PEKALONGAN"/>
    <s v="TEGAL"/>
    <s v="TEG"/>
    <s v="REG"/>
    <s v="AO"/>
    <s v="NEW SALES"/>
    <s v="1P INET"/>
    <s v="Completed (PS)"/>
    <s v="RBS-Regional 3"/>
    <d v="2026-08-09T13:56:58"/>
    <d v="2026-08-10T13:22:05"/>
    <n v="69361876"/>
    <m/>
    <n v="142212126157"/>
    <s v="PT. DEDY JAYA LAMBANG PERKASA"/>
    <s v="ODP-TEG-FX/088"/>
    <s v="WO061323692"/>
    <m/>
    <m/>
    <m/>
    <n v="109.1252403"/>
    <n v="-6.8982533999999998"/>
    <s v="|MN00292|MYIA-003197210173/POI/ANNI NOVERIA/081542352008/noverianaani@gmail.com"/>
    <s v="MYIB_ASSISTANT"/>
    <m/>
    <m/>
    <m/>
    <m/>
    <m/>
    <m/>
    <m/>
    <m/>
    <s v="Management Janji"/>
    <s v="2026-08-10 13:00:00 | Nama PIC:  bu anni  No HP: 081542352008 Alt: Tanggal: 10/8/2026 Jam Pasang: 10.00 Note: Hubungi sebelum ke lokasi, terimakasih."/>
    <s v="FCC"/>
    <d v="2026-09-08T14:10:26"/>
    <d v="2026-08-10T13:00:00"/>
    <m/>
    <s v="PS"/>
    <s v="TEG"/>
    <s v="NO ADDON"/>
    <n v="20260810"/>
    <s v="Completed"/>
    <s v="HSI Bisnis Promo HUT Telkom PSB 70% - 100 Mbps"/>
    <s v="INDIBIZ"/>
    <m/>
    <m/>
    <d v="2026-08-10T13:00:00"/>
    <s v="2026-08-10 13:00:00 | Nama PIC:  bu anni  No HP: 081542352008 Alt: Tanggal: 10/8/2026 Jam Pasang: 10.00 Note: Hubungi sebelum ke lokasi, terimakasih."/>
    <n v="2026"/>
    <n v="8"/>
    <n v="10"/>
    <d v="2026-08-10T00:00:00"/>
    <n v="-0.54166666666424135"/>
    <x v="1"/>
    <x v="4"/>
  </r>
  <r>
    <n v="345"/>
    <n v="1002525247"/>
    <n v="3"/>
    <x v="2"/>
    <n v="4"/>
    <s v="PURWOKERTO"/>
    <s v="PURBALINGGA"/>
    <s v="BBT"/>
    <s v="REG"/>
    <s v="AO"/>
    <s v="NEW SALES"/>
    <s v="1P INET"/>
    <s v="Completed (PS)"/>
    <s v="RBS-Regional 3"/>
    <d v="2026-08-13T19:13:57"/>
    <d v="2026-08-14T12:45:18"/>
    <n v="69365524"/>
    <m/>
    <n v="146394104907"/>
    <s v="PEMERINTAH DESA KARANGDUREN"/>
    <s v="ODP-BBT-FE/046 FE/D05/046.01"/>
    <s v="WO061703529"/>
    <m/>
    <m/>
    <m/>
    <n v="109.35830540000001"/>
    <n v="-7.2975504999999998"/>
    <s v="|MN02834|MYIA-089023852970/POI/MEI DWI NUGRAHENING/081903152338/dkarangduren@gmail.com"/>
    <s v="MYIB_ASSISTANT"/>
    <m/>
    <m/>
    <m/>
    <m/>
    <m/>
    <m/>
    <m/>
    <m/>
    <s v="Management Janji"/>
    <s v="2026-08-17 15:00:00 | Tanggal pemasangan: 14/08/2026 Jam pemasangan : pagi / siang Info Tambahan : Hubungi pelanggan dulu sebelum ke lokasi terima kasih."/>
    <s v="FCC"/>
    <s v="13-08-2026 19:25:54"/>
    <d v="2026-08-17T15:00:00"/>
    <m/>
    <s v="PS"/>
    <s v="BBT"/>
    <s v="NO ADDON"/>
    <n v="20260814"/>
    <s v="Completed"/>
    <s v="HSI Bisnis Promo HUT Telkom PSB 70% - 50 Mbps"/>
    <s v="INDIBIZ"/>
    <m/>
    <m/>
    <d v="2026-08-17T15:00:00"/>
    <s v="2026-08-17 15:00:00 | Tanggal pemasangan: 14/08/2026 Jam pemasangan : pagi / siang Info Tambahan : Hubungi pelanggan dulu sebelum ke lokasi terima kasih."/>
    <n v="2026"/>
    <n v="8"/>
    <n v="14"/>
    <d v="2026-08-14T00:00:00"/>
    <n v="-3.625"/>
    <x v="1"/>
    <x v="4"/>
  </r>
  <r>
    <n v="346"/>
    <n v="1002526961"/>
    <n v="3"/>
    <x v="1"/>
    <n v="5"/>
    <s v="KEDIRI"/>
    <s v="KEDIRI"/>
    <s v="PPR"/>
    <s v="REG"/>
    <s v="AO"/>
    <s v="NEW SALES"/>
    <s v="1P INET"/>
    <s v="100 | REVOKE COMPLETED"/>
    <s v="RBS-Regional 3"/>
    <d v="2026-08-14T15:37:57"/>
    <d v="2026-08-18T10:46:14"/>
    <n v="69366259"/>
    <m/>
    <n v="152652209193"/>
    <s v="PT SMART EDUCAFE INDONESIA"/>
    <s v="ODP-PPR-FH/17 FH/D02/17.01"/>
    <s v="WO061764069"/>
    <m/>
    <m/>
    <m/>
    <n v="112.1333492"/>
    <n v="-7.6785401999999996"/>
    <s v="|MC80054|MYIA-069092144938/POI/HENDRO/082135553975/networkoffice11@gmail.com"/>
    <s v="MYIB_ASSISTANT"/>
    <m/>
    <m/>
    <m/>
    <m/>
    <m/>
    <m/>
    <m/>
    <m/>
    <s v="Management Janji"/>
    <s v="2026-08-15 15:00:00 | Waktu pemasangan : 15 agustus 2026 Jam pemasangan : 08.00 - 12.00 Info Tambahan : Hubungi pelanggan dulu sebelum ke lokasi terimakasih  "/>
    <s v="FCC"/>
    <s v="14-08-2026 15:39:56"/>
    <d v="2026-08-15T15:00:00"/>
    <s v="Kendala Pelanggan"/>
    <s v="REVOKE"/>
    <s v="PPR"/>
    <s v="NO ADDON"/>
    <m/>
    <s v="Revoke Completed"/>
    <s v="HSI Bisnis PSB 70% - 300 Mbps"/>
    <s v="INDIBIZ"/>
    <m/>
    <m/>
    <d v="2026-08-15T15:00:00"/>
    <s v="2026-08-15 15:00:00 | Waktu pemasangan : 15 agustus 2026 Jam pemasangan : 08.00 - 12.00 Info Tambahan : Hubungi pelanggan dulu sebelum ke lokasi terimakasih  "/>
    <m/>
    <m/>
    <m/>
    <e v="#NUM!"/>
    <e v="#NUM!"/>
    <x v="0"/>
    <x v="1"/>
  </r>
  <r>
    <n v="347"/>
    <n v="1002527305"/>
    <n v="3"/>
    <x v="4"/>
    <n v="4"/>
    <s v="PEKALONGAN"/>
    <s v="TEGAL"/>
    <s v="TEG"/>
    <s v="REG"/>
    <s v="AO"/>
    <s v="NEW SALES"/>
    <m/>
    <s v="QC MIA - INVALID QUALITY CONTROL MIA"/>
    <s v="RBS-Regional 3"/>
    <d v="2026-08-14T17:16:40"/>
    <d v="2026-08-18T17:54:58"/>
    <n v="69366389"/>
    <m/>
    <n v="142212126749"/>
    <s v="PT BPR BKK Jateng KC Tegal Kas Suradadi "/>
    <s v="ODP-TEG-FBJ/035"/>
    <m/>
    <m/>
    <m/>
    <m/>
    <n v="109.278233"/>
    <n v="-6.8747550000000004"/>
    <s v="AMRBS;404469;REG3;ALI;085100284847;HSI 1S 75MB;415k;PIC 081575383212;kc.tegal@bkkjateng.co.id"/>
    <s v="Account Manager"/>
    <m/>
    <m/>
    <m/>
    <m/>
    <m/>
    <m/>
    <m/>
    <m/>
    <m/>
    <m/>
    <m/>
    <s v="14-08-2026 17:25:05"/>
    <m/>
    <m/>
    <s v="QC1"/>
    <s v="TEG"/>
    <s v="NO ADDON"/>
    <m/>
    <s v="QC MIA - INVALID QUALITY CONTROL MIA - Foto Lokasi Instalasi Tidak Valid - mohon upload lokasi sesuai tikor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m/>
    <m/>
    <m/>
    <m/>
    <m/>
    <e v="#NUM!"/>
    <e v="#NUM!"/>
    <x v="0"/>
    <x v="4"/>
  </r>
  <r>
    <n v="348"/>
    <n v="1002516118"/>
    <n v="3"/>
    <x v="7"/>
    <n v="4"/>
    <s v="SOLO"/>
    <s v="INNER - SOLO JATENG TIMUR"/>
    <s v="KRT"/>
    <s v="REG"/>
    <s v="AO"/>
    <s v="NEW SALES"/>
    <s v="1P INET"/>
    <s v="Completed (PS)"/>
    <s v="RBS-Regional 3"/>
    <d v="2026-08-08T15:49:57"/>
    <d v="2026-08-11T13:35:50"/>
    <n v="69361556"/>
    <m/>
    <n v="142505404317"/>
    <s v="CV. Langgeng Sukses Berkah"/>
    <s v="ODP-KRT-FAF/059 FAF/D05/04.59"/>
    <s v="WO061277235"/>
    <m/>
    <m/>
    <m/>
    <n v="110.770357064902"/>
    <n v="-7.5660459774650803"/>
    <s v="MD|MYDB-20260807264683|DN00001/MN00440|CV. Langgeng Sukses Berkah|085842436070"/>
    <s v="MYDIGIBIZPARTNER"/>
    <m/>
    <m/>
    <m/>
    <m/>
    <m/>
    <m/>
    <m/>
    <m/>
    <s v="Management Janji"/>
    <s v="2026-08-10 08:00:00 | Tgl Pemasangan : 09 Agustus 2026 Interval : PAGI SIANG Note : Hubungi pelanggan terlebih dahulu"/>
    <s v="FCC"/>
    <d v="2026-08-08T16:09:53"/>
    <d v="2026-08-10T08:00:00"/>
    <m/>
    <s v="PS"/>
    <s v="KRT"/>
    <s v="NO ADDON"/>
    <n v="20260811"/>
    <s v="Completed"/>
    <s v="HSI Bisnis Promo HUT Telkom PSB 70% - 300 Mbps"/>
    <s v="INDIBIZ"/>
    <m/>
    <m/>
    <d v="2026-08-10T08:00:00"/>
    <s v="2026-08-10 08:00:00 | Tgl Pemasangan : 09 Agustus 2026 Interval : PAGI SIANG Note : Hubungi pelanggan terlebih dahulu"/>
    <n v="2026"/>
    <n v="8"/>
    <n v="11"/>
    <d v="2026-08-11T00:00:00"/>
    <n v="0.66666666666424135"/>
    <x v="1"/>
    <x v="4"/>
  </r>
  <r>
    <n v="349"/>
    <n v="1002530521"/>
    <n v="3"/>
    <x v="6"/>
    <n v="5"/>
    <s v="JEMBER"/>
    <s v="SITUBONDO"/>
    <s v="BKI"/>
    <s v="REG"/>
    <s v="AO"/>
    <s v="NEW SALES"/>
    <s v="1P INET"/>
    <s v="Completed (PS)"/>
    <s v="RBS-Regional 3"/>
    <d v="2026-08-17T09:50:56"/>
    <d v="2026-08-17T14:35:10"/>
    <n v="69367886"/>
    <m/>
    <n v="152531208033"/>
    <s v="TOKO SUCI BERKAH"/>
    <s v="ODP-BKI-FB/54 FB/D07/54.01"/>
    <s v="WO061914252"/>
    <m/>
    <m/>
    <m/>
    <n v="113.721046"/>
    <n v="-7.7636440000000002"/>
    <s v="|MN02617|MYIA-018361674720/POI/FATHUSSURUR ALMABRUR/082245047577/suciaqidah05@gmail.com"/>
    <s v="MYIB_ASSISTANT"/>
    <m/>
    <m/>
    <m/>
    <m/>
    <m/>
    <m/>
    <m/>
    <m/>
    <s v="Management Janji"/>
    <s v="2026-08-18 08:00:00 | Jam Pemasangan : 08:00 - 12.00 Tanggal Pemasangan : 18/08/2026 Info Tambahan : Hubungi pelanggan sebelum datang ke lokasi"/>
    <s v="FCC"/>
    <s v="17-08-2026 09:55:06"/>
    <d v="2026-08-18T08:00:00"/>
    <m/>
    <s v="PS"/>
    <s v="BKI"/>
    <s v="NETMONK"/>
    <n v="20260817"/>
    <s v="Completed"/>
    <s v="HSI Bisnis Bundling Netmonk PSB 70% Promo - 200 Mbps"/>
    <s v="INDIBIZ"/>
    <m/>
    <m/>
    <d v="2026-08-18T08:00:00"/>
    <s v="2026-08-18 08:00:00 | Jam Pemasangan : 08:00 - 12.00 Tanggal Pemasangan : 18/08/2026 Info Tambahan : Hubungi pelanggan sebelum datang ke lokasi"/>
    <n v="2026"/>
    <n v="8"/>
    <n v="17"/>
    <d v="2026-08-17T00:00:00"/>
    <n v="-1.3333333333357587"/>
    <x v="1"/>
    <x v="9"/>
  </r>
  <r>
    <n v="350"/>
    <n v="1002520699"/>
    <n v="3"/>
    <x v="2"/>
    <n v="4"/>
    <s v="PURWOKERTO"/>
    <s v="PURBALINGGA"/>
    <s v="PBG"/>
    <s v="REG"/>
    <s v="AO"/>
    <s v="NEW SALES"/>
    <m/>
    <s v="OSS - FALLOUT"/>
    <s v="RBS-Regional 1"/>
    <d v="2026-08-11T16:21:03"/>
    <d v="2026-08-14T08:26:48"/>
    <n v="69363603"/>
    <m/>
    <n v="143363111379"/>
    <s v="PT HIPERNET INDODATA"/>
    <s v="ODP-PBG-FQ/097"/>
    <s v="WO061569532"/>
    <m/>
    <m/>
    <m/>
    <n v="109.3611983"/>
    <n v="-7.3892272999999999"/>
    <s v="|MN00483|/PT HIPERNET INDODATA/HSI BASIC 1S INET 50MBPS/087835316536/eriza.a@hypernet.co.id/Iman Irmansyah"/>
    <s v="B2B Partner Management (PM)"/>
    <m/>
    <m/>
    <m/>
    <m/>
    <m/>
    <m/>
    <m/>
    <m/>
    <s v="Management Janji"/>
    <s v="2026-08-13 11:00:00|Nama PIC : IBU eriza No HP : 087835316536 Alt :  M Janji : (KAMIS/13/AGUSTUS/2026) jam Pasang : 09:00 Note : hubungi pelanggan jika ingin kelokasi|40961371|MYDITA"/>
    <s v="FCC"/>
    <d v="2026-11-08T16:39:47"/>
    <d v="2026-08-13T11:00:00"/>
    <s v="Kendala Pelanggan"/>
    <s v="FO_WFM"/>
    <s v="PBG"/>
    <s v="NO ADDON"/>
    <m/>
    <s v="Provisioning Failed|WFM|INF009040643|PRK_-7.388031000000001,109.3497211_minta tanggal 21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3T11:00:00"/>
    <s v="2026-08-13 11:00:00|Nama PIC : IBU eriza No HP : 087835316536 Alt :  M Janji : (KAMIS/13/AGUSTUS/2026) jam Pasang : 09:00 Note : hubungi pelanggan jika ingin kelokasi|40961371|MYDITA"/>
    <m/>
    <m/>
    <m/>
    <e v="#NUM!"/>
    <e v="#NUM!"/>
    <x v="0"/>
    <x v="4"/>
  </r>
  <r>
    <n v="351"/>
    <n v="1002524105"/>
    <n v="3"/>
    <x v="4"/>
    <n v="4"/>
    <s v="PEKALONGAN"/>
    <s v="TEGAL"/>
    <s v="TEG"/>
    <s v="REG"/>
    <s v="AO"/>
    <s v="NEW SALES"/>
    <s v="1P INET"/>
    <s v="Completed (PS)"/>
    <s v="RBS-Regional 3"/>
    <d v="2026-08-13T12:31:57"/>
    <d v="2026-08-14T15:42:44"/>
    <n v="69365085"/>
    <m/>
    <n v="142212126733"/>
    <s v="CV. Rizqi Jaya"/>
    <s v="ODP-TEG-FAW/043 FAW/D03/043.01"/>
    <s v="WO061661055"/>
    <m/>
    <m/>
    <m/>
    <n v="109.32339105403901"/>
    <n v="-6.8706978273594199"/>
    <s v="|MB00449|MYIA-096512863631/POI/bapak/087830095785/spbudemangharjo@gmail.com"/>
    <s v="MYIB_ASSISTANT"/>
    <m/>
    <m/>
    <m/>
    <m/>
    <m/>
    <m/>
    <m/>
    <m/>
    <s v="Management Janji"/>
    <s v="2026-08-14 13:00:00 | Nama PIC : Bp Hasan No HP : 087830095785 No Alt : - M Janji :  14 Agustus 2026 Jam Pasang : Pagi / Siang Note : hubungi pelanggan jika ingin kelokasi "/>
    <s v="FCC"/>
    <s v="13-08-2026 12:39:48"/>
    <d v="2026-08-14T13:00:00"/>
    <m/>
    <s v="PS"/>
    <s v="TEG"/>
    <s v="NO ADDON"/>
    <n v="20260814"/>
    <s v="Completed"/>
    <s v="HSI Bisnis Basic Promo HUT Telkom PSB 70% - 100 Mbps Dual Band"/>
    <s v="INDIBIZ"/>
    <m/>
    <m/>
    <d v="2026-08-14T13:00:00"/>
    <s v="2026-08-14 13:00:00 | Nama PIC : Bp Hasan No HP : 087830095785 No Alt : - M Janji :  14 Agustus 2026 Jam Pasang : Pagi / Siang Note : hubungi pelanggan jika ingin kelokasi "/>
    <n v="2026"/>
    <n v="8"/>
    <n v="14"/>
    <d v="2026-08-14T00:00:00"/>
    <n v="-0.54166666666424135"/>
    <x v="1"/>
    <x v="4"/>
  </r>
  <r>
    <n v="352"/>
    <n v="1002504794"/>
    <n v="3"/>
    <x v="3"/>
    <n v="5"/>
    <s v="SBY UTARA"/>
    <s v="GRESIK"/>
    <s v="CRM"/>
    <s v="REG"/>
    <s v="AO"/>
    <s v="NEW SALES"/>
    <m/>
    <s v="100 | REVOKE COMPLETED"/>
    <s v="RBS-Regional 3"/>
    <d v="2026-08-01T16:08:45"/>
    <d v="2026-08-03T11:47:11"/>
    <n v="69339285"/>
    <m/>
    <n v="152446245863"/>
    <s v="PT SAKTISETIA SENTOSA"/>
    <s v="ODP-CRM-FD/14"/>
    <s v="WO060668949"/>
    <m/>
    <m/>
    <m/>
    <n v="112.542769970132"/>
    <n v="-7.2239180266593497"/>
    <s v="AMRBS;940137;AM;ISTIHAMIN FITRIYAH;RBS-3;SURAMADU;PSB;PT SAKTISETIA SENTOSA;ARDI DWI SAPUTRA;081334003312;it@saktisetiasantosa.com;HSI Bisnis (1:1) 75 Mbps (Rp 519.000) PSB Rp 150.000;"/>
    <s v="Account Manager"/>
    <m/>
    <m/>
    <m/>
    <m/>
    <m/>
    <m/>
    <m/>
    <m/>
    <s v="Management Janji"/>
    <s v="2026-07-09 15:00:00|Tanggal pemasangan : 09/07/2024  Jam pemasangan : 08.00 - 12.00  Info Tambahan : Hubungi pelanggan dulu sebelum ke lokasi  terima kasih.|DA7880|MYDITA"/>
    <s v="FCC"/>
    <d v="2026-01-08T16:09:50"/>
    <m/>
    <s v="Kendala Pelanggan"/>
    <s v="REVOKE"/>
    <s v="CRM"/>
    <s v="NO ADDON"/>
    <m/>
    <s v="Revoke Completed"/>
    <s v="- 11_11446;Biaya PSB HSI EBIS Tunai di Depan ~ 11[150000]  - E23015;E23015 ~ ES23 - Perangkat ONT[0]  - E23015~null~44292;E23015||11||Abodemen 0[0]  - E23015~null~E23015_SWONT;SWONT ~ Biaya Sewa ONT ~ E23015[30000]  - E23046;E23046 ~ ES23 - Paket HSI Bisn"/>
    <s v="INDIBIZ"/>
    <m/>
    <m/>
    <d v="2026-08-01T07:00:00"/>
    <s v="2026-07-09 15:00:00|Tanggal pemasangan : 09/07/2024  Jam pemasangan : 08.00 - 12.00  Info Tambahan : Hubungi pelanggan dulu sebelum ke lokasi  terima kasih.|DA7880|MYDITA"/>
    <m/>
    <m/>
    <m/>
    <e v="#NUM!"/>
    <e v="#NUM!"/>
    <x v="0"/>
    <x v="8"/>
  </r>
  <r>
    <n v="353"/>
    <n v="1002507331"/>
    <n v="3"/>
    <x v="6"/>
    <n v="5"/>
    <s v="PASURUAN"/>
    <s v="PASURUAN"/>
    <s v="PSN"/>
    <s v="REG"/>
    <s v="AO"/>
    <s v="NEW SALES"/>
    <m/>
    <s v="Completed (PS)"/>
    <s v="RBS-Regional 3"/>
    <d v="2026-08-04T10:19:01"/>
    <d v="2026-08-05T14:18:42"/>
    <n v="69358043"/>
    <m/>
    <n v="152729256676"/>
    <s v="SDK SANG TIMUR"/>
    <s v="ODP-PSN-F02/15"/>
    <s v="WO060886770"/>
    <m/>
    <m/>
    <m/>
    <n v="112.9044373"/>
    <n v="-7.6474829"/>
    <s v="|MN02680|/SDK SANG TIMUR/WINBACK 2.0 HSI B2B (1:1) 75MBPS 415RB PSB DISC 70%//sangtimursdk32@gmail.com/CRESTELA TRI WAHYU PUTRI/82132844800"/>
    <s v="Sales Force DBS"/>
    <m/>
    <m/>
    <m/>
    <m/>
    <m/>
    <m/>
    <m/>
    <m/>
    <s v="Management Janji"/>
    <s v="2026-08-05 13:00:00|Nama PIC : Ibu Crestela No HP : 082132844800 No Alt : - M Janji : 05 Agustus 2026 Jam Pasang : Pagi / Siang Note : hubungi pelanggan jika ingin ke lokasi, terima kasih|40951378|MYDITA"/>
    <s v="FCC"/>
    <d v="2026-04-08T10:25:32"/>
    <d v="2026-08-05T13:00:00"/>
    <m/>
    <s v="PS"/>
    <s v="PSN"/>
    <s v="NO ADDON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13:00:00"/>
    <s v="2026-08-05 13:00:00|Nama PIC : Ibu Crestela No HP : 082132844800 No Alt : - M Janji : 05 Agustus 2026 Jam Pasang : Pagi / Siang Note : hubungi pelanggan jika ingin ke lokasi, terima kasih|40951378|MYDITA"/>
    <n v="2026"/>
    <n v="8"/>
    <n v="5"/>
    <d v="2026-08-05T00:00:00"/>
    <n v="-0.54166666666424135"/>
    <x v="1"/>
    <x v="12"/>
  </r>
  <r>
    <n v="354"/>
    <n v="1002514788"/>
    <n v="3"/>
    <x v="3"/>
    <n v="5"/>
    <s v="SBY UTARA"/>
    <s v="LAMONGAN"/>
    <s v="LMG"/>
    <s v="REG"/>
    <s v="AO"/>
    <s v="NEW SALES"/>
    <m/>
    <s v="Completed (PS)"/>
    <s v="RBS-Regional 3"/>
    <d v="2026-08-07T14:15:14"/>
    <d v="2026-08-09T19:31:56"/>
    <n v="69360823"/>
    <m/>
    <n v="152433910085"/>
    <s v="SPBU 5462222"/>
    <s v="ODP-LMG-FD/67"/>
    <s v="WO061260430"/>
    <m/>
    <m/>
    <m/>
    <n v="112.44517399999999"/>
    <n v="-7.0943082000000004"/>
    <s v="AMRBS;402409;AMEX;DODOD HERMANU;RBS-3;SURAMADU;PSB;SPBU 5462222;087753000130;spbu.5462222@yahoo.com;HSI Bisnis Promo HUT Telkom (1:1) 50 Mbps (Rp 355.000) PSB Rp 150.000;Winarti;-7.0943377, 112.4453922"/>
    <s v="Amex"/>
    <m/>
    <m/>
    <m/>
    <m/>
    <m/>
    <m/>
    <m/>
    <m/>
    <s v="Management Janji"/>
    <s v="2026-08-09 10:00:00|Tgl Pemasangan : 09 Agustus 2026 Interval : PAGI SIANG Note : Hubungi pelanggan terlebih dahulu|40981182|MYDITA"/>
    <s v="FCC"/>
    <d v="2026-07-08T14:25:34"/>
    <d v="2026-08-09T10:00:00"/>
    <m/>
    <s v="PS"/>
    <s v="LMG"/>
    <s v="NO ADDON"/>
    <n v="20260809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9T10:00:00"/>
    <s v="2026-08-09 10:00:00|Tgl Pemasangan : 09 Agustus 2026 Interval : PAGI SIANG Note : Hubungi pelanggan terlebih dahulu|40981182|MYDITA"/>
    <n v="2026"/>
    <n v="8"/>
    <n v="9"/>
    <d v="2026-08-09T00:00:00"/>
    <n v="-0.41666666666424135"/>
    <x v="1"/>
    <x v="8"/>
  </r>
  <r>
    <n v="355"/>
    <n v="1002523247"/>
    <n v="3"/>
    <x v="0"/>
    <n v="5"/>
    <s v="MATARAM"/>
    <s v="LOMBOK TIMUR UTARA"/>
    <s v="SGG"/>
    <s v="REG"/>
    <s v="AO"/>
    <s v="NEW SALES"/>
    <s v="1P INET"/>
    <s v="Completed (PS)"/>
    <s v="RBS-Regional 3"/>
    <d v="2026-08-13T07:44:56"/>
    <d v="2026-08-14T16:25:10"/>
    <n v="69364668"/>
    <m/>
    <n v="172604213973"/>
    <s v="SPX Express"/>
    <s v="ODP-SGG-FAK/18"/>
    <s v="WO061635046"/>
    <m/>
    <m/>
    <m/>
    <n v="116.197071075439"/>
    <n v="-8.31552002790791"/>
    <s v="|MN00515|MYIA-053314846205/POI/Nougi Indra Pratama/082339426520/giigaming86@gmail.com"/>
    <s v="MYIB_ASSISTANT"/>
    <m/>
    <m/>
    <m/>
    <m/>
    <m/>
    <m/>
    <m/>
    <m/>
    <s v="Management Janji"/>
    <s v="2026-08-14 15:00:00 | Nama : BP NOUGI INDRA PRATAMA  No Hp : 082339426520 No Alt :  Tgl Pemasangan : 14 Agustus 2026 Interval : SIANG Note : Hubungi pelanggan terlebih dahulu"/>
    <s v="FCC"/>
    <s v="13-08-2026 07:55:20"/>
    <d v="2026-08-14T15:00:00"/>
    <m/>
    <s v="PS"/>
    <s v="SGG"/>
    <s v="NO ADDON"/>
    <n v="20260814"/>
    <s v="Completed"/>
    <s v="HSI Bisnis Promo HUT Telkom PSB 70% - 50 Mbps"/>
    <s v="INDIBIZ"/>
    <m/>
    <m/>
    <d v="2026-08-14T15:00:00"/>
    <s v="2026-08-14 15:00:00 | Nama : BP NOUGI INDRA PRATAMA  No Hp : 082339426520 No Alt :  Tgl Pemasangan : 14 Agustus 2026 Interval : SIANG Note : Hubungi pelanggan terlebih dahulu"/>
    <n v="2026"/>
    <n v="8"/>
    <n v="14"/>
    <d v="2026-08-14T00:00:00"/>
    <n v="-0.625"/>
    <x v="1"/>
    <x v="5"/>
  </r>
  <r>
    <n v="356"/>
    <n v="1002525176"/>
    <n v="3"/>
    <x v="6"/>
    <n v="5"/>
    <s v="JEMBER"/>
    <s v="SITUBONDO"/>
    <s v="BKI"/>
    <s v="REG"/>
    <s v="AO"/>
    <s v="NEW SALES"/>
    <s v="1P INET"/>
    <s v="Completed (PS)"/>
    <s v="RBS-Regional 3"/>
    <d v="2026-08-13T18:05:57"/>
    <d v="2026-08-14T13:10:31"/>
    <n v="69365515"/>
    <m/>
    <n v="152531208016"/>
    <s v="NOVITA CELL 2"/>
    <s v="ODP-BKI-FF/51 FF/D03/51.01"/>
    <s v="WO061699859"/>
    <m/>
    <m/>
    <m/>
    <n v="113.671279"/>
    <n v="-7.7415710000000004"/>
    <s v="|MN02617|MYIA-062944027970/POI/DIA FARA YUNINGSIH/085973654913/shariyadi116@gmail.com"/>
    <s v="MYIB_ASSISTANT"/>
    <m/>
    <m/>
    <m/>
    <m/>
    <m/>
    <m/>
    <m/>
    <m/>
    <s v="Management Janji"/>
    <s v="2026-08-14 15:00:00 | Tanggal pemasangan: 14/08/2026 Jam pemasangan : pagi / siang Info Tambahan : Hubungi pelanggan dulu sebelum ke lokasi terima kasih."/>
    <s v="FCC"/>
    <s v="13-08-2026 18:25:15"/>
    <d v="2026-08-14T15:00:00"/>
    <m/>
    <s v="PS"/>
    <s v="BKI"/>
    <s v="NETMONK"/>
    <n v="20260814"/>
    <s v="Completed"/>
    <s v="HSI Bisnis Bundling Netmonk Promo 2026 PSB 70% - 200 Mbps"/>
    <s v="INDIBIZ"/>
    <m/>
    <m/>
    <d v="2026-08-14T15:00:00"/>
    <s v="2026-08-14 15:00:00 | Tanggal pemasangan: 14/08/2026 Jam pemasangan : pagi / siang Info Tambahan : Hubungi pelanggan dulu sebelum ke lokasi terima kasih."/>
    <n v="2026"/>
    <n v="8"/>
    <n v="14"/>
    <d v="2026-08-14T00:00:00"/>
    <n v="-0.625"/>
    <x v="1"/>
    <x v="9"/>
  </r>
  <r>
    <n v="357"/>
    <n v="1002507732"/>
    <n v="3"/>
    <x v="1"/>
    <n v="5"/>
    <s v="MALANG"/>
    <s v="KEPANJEN"/>
    <s v="BRG"/>
    <s v="REG"/>
    <s v="AO"/>
    <s v="NEW SALES"/>
    <s v="1P INET"/>
    <s v="Completed (PS)"/>
    <s v="RBS-Regional 3"/>
    <d v="2026-08-04T11:22:56"/>
    <d v="2026-08-04T18:26:03"/>
    <n v="69358135"/>
    <m/>
    <n v="152708209564"/>
    <s v="SMKN 10 MALANG"/>
    <s v="ODP-BRG-FF/48 FF/D06/48.01"/>
    <s v="WO060873291"/>
    <m/>
    <m/>
    <m/>
    <n v="112.6371169"/>
    <n v="-8.0388505000000006"/>
    <s v="|MN02703|MYIA-067794979046/POI/Nanang/085843555700/nananktw83@gmail.com"/>
    <s v="MYIB_ASSISTANT"/>
    <m/>
    <m/>
    <m/>
    <m/>
    <m/>
    <m/>
    <m/>
    <m/>
    <s v="Management Janji"/>
    <s v="2026-08-05 15:00:00 | Tanggal Pemasangan : 05 Agustus 2026 Jam Pemasangan : 08:00 15:00 Info Tambahan : Hubungi pelanggan dulu sebelum ke lokasi terimakasih"/>
    <s v="FCC"/>
    <d v="2026-04-08T11:25:40"/>
    <d v="2026-08-05T15:00:00"/>
    <m/>
    <s v="PS"/>
    <s v="BRG"/>
    <s v="NO ADDON"/>
    <n v="20260804"/>
    <s v="Completed"/>
    <s v="HSI Bisnis Basic Promo HUT Telkom PSB 70% - 150 Mbps"/>
    <s v="INDIBIZ"/>
    <m/>
    <m/>
    <d v="2026-08-05T15:00:00"/>
    <s v="2026-08-05 15:00:00 | Tanggal Pemasangan : 05 Agustus 2026 Jam Pemasangan : 08:00 15:00 Info Tambahan : Hubungi pelanggan dulu sebelum ke lokasi terimakasih"/>
    <n v="2026"/>
    <n v="8"/>
    <n v="4"/>
    <d v="2026-08-04T00:00:00"/>
    <n v="-1.625"/>
    <x v="1"/>
    <x v="24"/>
  </r>
  <r>
    <n v="358"/>
    <n v="1002532892"/>
    <n v="3"/>
    <x v="6"/>
    <n v="5"/>
    <s v="SIDOARJO"/>
    <s v="MOJOKERTO"/>
    <s v="MRT"/>
    <s v="REG"/>
    <s v="AO"/>
    <s v="NEW SALES"/>
    <m/>
    <s v="MIE - SEND SURVEY"/>
    <s v="RBS-Regional 3"/>
    <d v="2026-08-18T11:57:05"/>
    <d v="2026-08-18T14:38:02"/>
    <n v="69368885"/>
    <m/>
    <n v="152312243281"/>
    <s v="SMK PGRI KOTA MOJOKERTO R.BKK"/>
    <s v="ODP-MRT-FU/19"/>
    <s v="WO062021986"/>
    <m/>
    <m/>
    <m/>
    <n v="112.42220519999999"/>
    <n v="-7.4845883999999998"/>
    <s v="|MN02783|/SMK PGRI KOTA MOJOKERTO R.BKK/WINBACK 2.0 HSI B2B (1:1) 100MBPS 535RB PSB DISC 70%/sari88398@gmail.com/RATNA SARI/85857649642"/>
    <s v="Sales Force DBS"/>
    <m/>
    <m/>
    <m/>
    <m/>
    <m/>
    <m/>
    <m/>
    <m/>
    <s v="Management Janji"/>
    <s v="2026-08-19 13:00:00|Nama PIC : Ratna  No HP : 085857649642 Alt : 083189825398 M Janji : 19 Augustus 2026 Jam Pasang : 08.00 - 13:00  NoteÃ‚Â :  hubungi terlebih dahulu sebelum kelokasi|40981184|MYDITA"/>
    <s v="FCC"/>
    <s v="18-08-2026 12:10:35"/>
    <d v="2026-08-19T13:00:00"/>
    <m/>
    <s v="SURVEY_NEW_MANJA"/>
    <s v="MRT"/>
    <s v="NO ADDON"/>
    <m/>
    <s v="MIE - SEND SURVEY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9T13:00:00"/>
    <s v="2026-08-19 13:00:00|Nama PIC : Ratna  No HP : 085857649642 Alt : 083189825398 M Janji : 19 Augustus 2026 Jam Pasang : 08.00 - 13:00  NoteÃ‚Â :  hubungi terlebih dahulu sebelum kelokasi|40981184|MYDITA"/>
    <m/>
    <m/>
    <m/>
    <e v="#NUM!"/>
    <e v="#NUM!"/>
    <x v="0"/>
    <x v="20"/>
  </r>
  <r>
    <n v="359"/>
    <n v="1002517628"/>
    <n v="3"/>
    <x v="2"/>
    <n v="4"/>
    <s v="MAGELANG"/>
    <s v="WONOSOBO"/>
    <s v="WOS"/>
    <s v="REG"/>
    <s v="AO"/>
    <s v="NEW SALES"/>
    <s v="1P INET"/>
    <s v="Completed (PS)"/>
    <s v="RBS-Regional 3"/>
    <d v="2026-08-10T12:28:56"/>
    <d v="2026-08-11T14:26:08"/>
    <n v="69362377"/>
    <m/>
    <n v="141373127433"/>
    <s v="TOKO HARJATI AA SNACK"/>
    <s v="ODP-WOS-FE/043"/>
    <s v="WO061388404"/>
    <m/>
    <m/>
    <m/>
    <n v="109.84761"/>
    <n v="-7.2900390000000002"/>
    <s v="|MN00439|MYIA-077577598557/POI/YOHAN/082226725632/yohan6281@gmail.com"/>
    <s v="MYIB_ASSISTANT"/>
    <m/>
    <m/>
    <m/>
    <m/>
    <m/>
    <m/>
    <m/>
    <m/>
    <s v="Management Janji"/>
    <s v="2026-08-11 13:00:00 | telp : 082226725632 alt :  M Janji : (11/08/2026) jam Pasang :pagi / siang  Note : hubungi pelanggan jika ingin kelokasi "/>
    <s v="FCC"/>
    <d v="2026-10-08T12:39:53"/>
    <d v="2026-08-11T13:00:00"/>
    <m/>
    <s v="PS"/>
    <s v="WOS"/>
    <s v="NO ADDON"/>
    <n v="20260811"/>
    <s v="Completed"/>
    <s v="HSI Bisnis Promo HUT Telkom PSB 70% - 100 Mbps"/>
    <s v="INDIBIZ"/>
    <m/>
    <m/>
    <d v="2026-08-11T13:00:00"/>
    <s v="2026-08-11 13:00:00 | telp : 082226725632 alt :  M Janji : (11/08/2026) jam Pasang :pagi / siang  Note : hubungi pelanggan jika ingin kelokasi "/>
    <n v="2026"/>
    <n v="8"/>
    <n v="11"/>
    <d v="2026-08-11T00:00:00"/>
    <n v="-0.54166666666424135"/>
    <x v="1"/>
    <x v="4"/>
  </r>
  <r>
    <n v="360"/>
    <n v="1002505376"/>
    <n v="3"/>
    <x v="6"/>
    <n v="5"/>
    <s v="SIDOARJO"/>
    <s v="PASURUAN"/>
    <s v="GEM"/>
    <s v="REG"/>
    <s v="AO"/>
    <s v="NEW SALES"/>
    <m/>
    <s v="Completed (PS)"/>
    <s v="RBS-Regional 3"/>
    <d v="2026-08-02T16:29:22"/>
    <d v="2026-08-04T15:12:03"/>
    <n v="69357077"/>
    <m/>
    <n v="152743216265"/>
    <s v="WARKOP MANTEN"/>
    <s v="ODP-GEM-FY/18"/>
    <s v="WO060738191"/>
    <m/>
    <m/>
    <m/>
    <n v="112.7178614"/>
    <n v="-7.4460407999999996"/>
    <s v="|MC30224|/M. SYUKRON IN'AM/82139905280/msyukroninam@gmail.com"/>
    <s v="Sales Force DBS"/>
    <m/>
    <m/>
    <m/>
    <m/>
    <m/>
    <m/>
    <m/>
    <m/>
    <s v="Management Janji"/>
    <s v="2026-08-04 08:00:00|Nama PIC : bapak sukron No HP : 082139905280 Alt :  M Janji : (SENIN/3/AGUSTUS/2026) jam Pasang : 09:00 Note : hubungi pelanggan jika ingin kelokasi|40010577|MYDITA"/>
    <s v="FCC"/>
    <d v="2026-02-08T16:39:53"/>
    <d v="2026-08-03T15:00:00"/>
    <m/>
    <s v="PS"/>
    <s v="GEM"/>
    <s v="NO ADDON"/>
    <n v="20260804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04T08:00:00"/>
    <s v="2026-08-04 08:00:00|Nama PIC : bapak sukron No HP : 082139905280 Alt :  M Janji : (SENIN/3/AGUSTUS/2026) jam Pasang : 09:00 Note : hubungi pelanggan jika ingin kelokasi|40010577|MYDITA"/>
    <n v="2026"/>
    <n v="8"/>
    <n v="4"/>
    <d v="2026-08-04T00:00:00"/>
    <n v="-0.33333333333575865"/>
    <x v="1"/>
    <x v="12"/>
  </r>
  <r>
    <n v="361"/>
    <n v="1002511283"/>
    <n v="3"/>
    <x v="1"/>
    <n v="5"/>
    <s v="MADIUN"/>
    <s v="NGAWI"/>
    <s v="NWI"/>
    <s v="REG"/>
    <s v="AO"/>
    <s v="NEW SALES"/>
    <s v="1P INET"/>
    <s v="Completed (PS)"/>
    <s v="RBS-Regional 3"/>
    <d v="2026-08-05T17:46:57"/>
    <d v="2026-08-07T11:09:59"/>
    <n v="69359456"/>
    <m/>
    <n v="152605224887"/>
    <s v="SPBU 54.632.17"/>
    <s v="ODP-NWI-FB/101 FB/D06/101.01"/>
    <s v="WO061019041"/>
    <m/>
    <m/>
    <m/>
    <n v="111.432208865676"/>
    <n v="-7.4631095743556397"/>
    <s v="|MN00265|MYIA-053926464360/POI/DIDIK SUPRAYITNO/081234240996/spbu5463217@gmail.com"/>
    <s v="MYIB_ASSISTANT"/>
    <m/>
    <m/>
    <m/>
    <m/>
    <m/>
    <m/>
    <m/>
    <m/>
    <s v="Management Janji"/>
    <s v="2026-08-06 15:00:00 | Nama Pic : BP EKO No Hp Pic : 081234240996 Jam Pemasangan : 08:00 - 12.00 Tanggal Pemasangan : KAMIS 06 AGUSTUS 2026 Info Tambahan : Hubungi pelanggan sebelum datang ke lokasi, terima kasih."/>
    <s v="FCC"/>
    <d v="2026-05-08T17:54:51"/>
    <d v="2026-08-06T15:00:00"/>
    <m/>
    <s v="PS"/>
    <s v="NWI"/>
    <s v="NO ADDON"/>
    <n v="20260807"/>
    <s v="Completed"/>
    <s v="HSI Bisnis Promo HUT Telkom PSB 70% - 50 Mbps"/>
    <s v="INDIBIZ"/>
    <m/>
    <m/>
    <d v="2026-08-06T15:00:00"/>
    <s v="2026-08-06 15:00:00 | Nama Pic : BP EKO No Hp Pic : 081234240996 Jam Pemasangan : 08:00 - 12.00 Tanggal Pemasangan : KAMIS 06 AGUSTUS 2026 Info Tambahan : Hubungi pelanggan sebelum datang ke lokasi, terima kasih."/>
    <n v="2026"/>
    <n v="8"/>
    <n v="7"/>
    <d v="2026-08-07T00:00:00"/>
    <n v="0.375"/>
    <x v="1"/>
    <x v="11"/>
  </r>
  <r>
    <n v="362"/>
    <n v="1002525803"/>
    <n v="3"/>
    <x v="1"/>
    <n v="5"/>
    <s v="KEDIRI"/>
    <s v="NGANJUK"/>
    <s v="NJK"/>
    <s v="REG"/>
    <s v="AO"/>
    <s v="NEW SALES"/>
    <s v="1P INET"/>
    <s v="102 | FOLLOW UP COMPLETED"/>
    <s v="RBS-Regional 3"/>
    <d v="2026-08-14T10:11:56"/>
    <d v="2026-08-14T15:08:33"/>
    <n v="69365765"/>
    <m/>
    <n v="152611215573"/>
    <s v="WARKOP BERKAH"/>
    <s v="ODP-NJK-FM/03 FM/D01/03.01"/>
    <s v="WO061725931"/>
    <m/>
    <m/>
    <m/>
    <n v="111.944287195801"/>
    <n v="-7.6045906995408297"/>
    <s v="MD|MYDB-20260814265294|EN00005/MC20190|WARKOP BERKAH|081947734828"/>
    <s v="MYDIGIBIZPARTNER"/>
    <m/>
    <m/>
    <m/>
    <m/>
    <m/>
    <m/>
    <m/>
    <m/>
    <s v="Management Janji"/>
    <s v="2026-08-15 08:00:00 | Tanggal pemasangan : 15 AGUSTUS 2026 Jam pemasangan : pagi/siang Info Tambahan : Hubungi pelanggan dulu sebelum ke lokasi terima kasih"/>
    <s v="FCC"/>
    <s v="14-08-2026 10:39:51"/>
    <d v="2026-08-15T08:00:00"/>
    <m/>
    <s v="REVOKE"/>
    <s v="NJK"/>
    <s v="NO ADDON"/>
    <m/>
    <s v="Follow Up Revoke Completed, New Order ID : SC1002526815"/>
    <s v="HSI Bisnis Promo HUT Telkom PSB 70% - 300 Mbps"/>
    <s v="INDIBIZ"/>
    <m/>
    <m/>
    <d v="2026-08-15T08:00:00"/>
    <s v="2026-08-15 08:00:00 | Tanggal pemasangan : 15 AGUSTUS 2026 Jam pemasangan : pagi/siang Info Tambahan : Hubungi pelanggan dulu sebelum ke lokasi terima kasih"/>
    <m/>
    <m/>
    <m/>
    <e v="#NUM!"/>
    <e v="#NUM!"/>
    <x v="0"/>
    <x v="3"/>
  </r>
  <r>
    <n v="363"/>
    <n v="1002533295"/>
    <n v="3"/>
    <x v="3"/>
    <n v="5"/>
    <s v="SBY UTARA"/>
    <s v="TANDES"/>
    <s v="TNS"/>
    <s v="REG"/>
    <s v="AO"/>
    <s v="NEW SALES"/>
    <m/>
    <s v="MIE - SEND SURVEY"/>
    <s v="RBS-Regional 3"/>
    <d v="2026-08-18T13:54:48"/>
    <d v="2026-08-18T15:16:02"/>
    <n v="69369058"/>
    <m/>
    <n v="152409278377"/>
    <s v="SDN TANDES KIDUL I"/>
    <s v="ODP-TDS-FBA/23"/>
    <s v="WO062029173"/>
    <m/>
    <m/>
    <m/>
    <n v="112.6870685"/>
    <n v="-7.2610016000000002"/>
    <s v="|MN01731|/SDN TANDES KIDUL I/ANDI ARDIANSYAH/08113235087/sdntandeskidul1@gmail.com/HSI Bisnis Winback + Antares Eazy (1:1) 50 Mbps (Rp 440.000) PSB Rp 150.000"/>
    <s v="Sales Force DBS"/>
    <m/>
    <m/>
    <m/>
    <m/>
    <m/>
    <m/>
    <m/>
    <m/>
    <s v="Management Janji"/>
    <s v="2026-08-19 13:00:00|telp : 08113235087 alt : manja : pagi /siang 19/08/2026 hub sebelum kelokasi |40000802|MYDITA"/>
    <s v="FCC"/>
    <s v="18-08-2026 13:55:52"/>
    <d v="2026-08-19T13:00:00"/>
    <m/>
    <s v="SURVEY_NEW_MANJA"/>
    <s v="TNS"/>
    <s v="ANTAREZ"/>
    <m/>
    <s v="MIE - SEND SURVEY"/>
    <s v="- E23015;E23015 ~ ES23 - Perangkat ONT[0]  - E23015~null~44292;E23015||11||Abodemen 0[0]  - E23015~null~E23015_SWONT;SWONT ~ Biaya Sewa ONT ~ E23015[30000]  - E24057;E24057 ~ ES24 - Paket HSI Bisnis (HSIE) Khusus Winback[0]  - E24057~null~E24057_UNL;UNL ~"/>
    <s v="INDIBIZ"/>
    <m/>
    <m/>
    <d v="2026-08-19T13:00:00"/>
    <s v="2026-08-19 13:00:00|telp : 08113235087 alt : manja : pagi /siang 19/08/2026 hub sebelum kelokasi |40000802|MYDITA"/>
    <m/>
    <m/>
    <m/>
    <e v="#NUM!"/>
    <e v="#NUM!"/>
    <x v="0"/>
    <x v="23"/>
  </r>
  <r>
    <n v="364"/>
    <n v="1002529614"/>
    <n v="3"/>
    <x v="1"/>
    <n v="5"/>
    <s v="MADIUN"/>
    <s v="PONOROGO"/>
    <s v="SLH"/>
    <s v="REG"/>
    <s v="AO"/>
    <s v="NEW SALES"/>
    <s v="1P INET"/>
    <s v="7 | OSS - PROVISIONING ISSUED"/>
    <s v="RBS-Regional 3"/>
    <d v="2026-08-16T12:59:56"/>
    <d v="2026-08-17T13:11:52"/>
    <n v="69367485"/>
    <m/>
    <n v="152620220483"/>
    <s v="GRIYA KOMPUTER"/>
    <s v="ODP-SLH-FH/29 FH/D04/29.01"/>
    <s v="WO061873187"/>
    <m/>
    <m/>
    <m/>
    <n v="111.433869861066"/>
    <n v="-7.9656230197943598"/>
    <s v="MD|MYDB-20260815265546|DN00001/MN02053|GRIYA KOMPUTER|081936652625"/>
    <s v="MYDIGIBIZPARTNER"/>
    <m/>
    <m/>
    <m/>
    <m/>
    <m/>
    <m/>
    <m/>
    <m/>
    <s v="Management Janji"/>
    <s v="2026-08-17 13:00:00 | Tanggal pemasangan: 17/08/2026 Jam pemasangan : pagi / siang Info Tambahan : Hubungi pelanggan dulu sebelum ke lokasi terima kasih."/>
    <s v="FCC"/>
    <s v="16-08-2026 13:10:27"/>
    <d v="2026-08-17T13:00:00"/>
    <m/>
    <s v="PI"/>
    <s v="SLH"/>
    <s v="NO ADDON"/>
    <m/>
    <s v="Provisioning Issued"/>
    <s v="HSI Bisnis Promo HUT Telkom PSB 70% - 50 Mbps"/>
    <s v="INDIBIZ"/>
    <m/>
    <m/>
    <d v="2026-08-17T13:00:00"/>
    <s v="2026-08-17 13:00:00 | Tanggal pemasangan: 17/08/2026 Jam pemasangan : pagi / siang Info Tambahan : Hubungi pelanggan dulu sebelum ke lokasi terima kasih."/>
    <m/>
    <m/>
    <m/>
    <e v="#NUM!"/>
    <e v="#NUM!"/>
    <x v="0"/>
    <x v="25"/>
  </r>
  <r>
    <n v="365"/>
    <n v="1002504609"/>
    <n v="3"/>
    <x v="5"/>
    <n v="5"/>
    <s v="DENPASAR"/>
    <s v="JIMBARAN"/>
    <s v="JBR"/>
    <s v="REG"/>
    <s v="AO"/>
    <s v="NEW SALES"/>
    <s v="1P INET"/>
    <s v="102 | FOLLOW UP COMPLETED"/>
    <s v="RBS-Regional 3"/>
    <d v="2026-08-01T13:58:56"/>
    <d v="2026-08-03T17:44:37"/>
    <n v="69356742"/>
    <m/>
    <n v="172415798649"/>
    <s v="KOST SAFIRA LIMA SAUDARA"/>
    <s v="ODP-JBR-FG/48 FG/D02/48.01"/>
    <s v="WO060653991"/>
    <m/>
    <m/>
    <m/>
    <n v="115.17232608050099"/>
    <n v="-8.7541829933744602"/>
    <s v="MD|MYDB-20260801264132|DN00001/MN00737|KOST SAFIRA LIMA SAUDARA|087862145892"/>
    <s v="MYDIGIBIZPARTNER"/>
    <m/>
    <m/>
    <m/>
    <m/>
    <m/>
    <m/>
    <m/>
    <m/>
    <s v="Management Janji"/>
    <s v="2026-08-02 13:00:00 | telp :087862145892 Tanggal pemasangan :02/08/2026 Jam pemasangan : pagi/siang Info Tambahan : Hubungi pelanggan dulu sebelum ke lokasi terima kasih"/>
    <s v="FCC"/>
    <d v="2026-01-08T14:09:52"/>
    <d v="2026-08-02T13:00:00"/>
    <s v="Kendala Pelanggan"/>
    <s v="REVOKE"/>
    <s v="JBR"/>
    <s v="NO ADDON"/>
    <m/>
    <s v="Follow Up Revoke Completed, New Order ID : SC1002506592"/>
    <s v="HSI Bisnis Basic Promo HUT Telkom PSB 70% - 75 Mbps"/>
    <s v="INDIBIZ"/>
    <m/>
    <m/>
    <d v="2026-08-02T13:00:00"/>
    <s v="2026-08-02 13:00:00 | telp :087862145892 Tanggal pemasangan :02/08/2026 Jam pemasangan : pagi/siang Info Tambahan : Hubungi pelanggan dulu sebelum ke lokasi terima kasih"/>
    <m/>
    <m/>
    <m/>
    <e v="#NUM!"/>
    <e v="#NUM!"/>
    <x v="0"/>
    <x v="30"/>
  </r>
  <r>
    <n v="366"/>
    <n v="1002511190"/>
    <n v="3"/>
    <x v="4"/>
    <n v="4"/>
    <s v="SEMARANG"/>
    <s v="KENDAL"/>
    <s v="WLR"/>
    <s v="REG"/>
    <s v="AO"/>
    <s v="NEW SALES"/>
    <m/>
    <s v="Completed (PS)"/>
    <s v="RBS-Regional 3"/>
    <d v="2026-08-05T16:47:36"/>
    <d v="2026-08-05T18:42:40"/>
    <n v="69357653"/>
    <n v="2946102025"/>
    <n v="143407106633"/>
    <s v="PT ARDJUNA PUTERA KERETEK"/>
    <s v="ODP-WLR-FH/126"/>
    <s v="WO061013982"/>
    <m/>
    <m/>
    <m/>
    <n v="110.095139967533"/>
    <n v="-6.9689800104170896"/>
    <s v="AMRBS;400664;AMEX;ASANDHYASARI;RBS-3;SURAMADU;PT ARDJUNA PUTERA KERETEK;HSI Basic + Phone 800 Menit (1:2) 50 Mbps (Rp 427.000) PSB Rp 150.000;Cp. Edward 089676104600 -"/>
    <s v="Amex"/>
    <m/>
    <m/>
    <m/>
    <m/>
    <m/>
    <m/>
    <m/>
    <m/>
    <s v="Management Janji"/>
    <s v="2026-08-05 13:00:00|Tanggal pemasangan : 05 agustus 2026  Jam pemasangan : 08.00 - 12.00  Info Tambahan : Hubungi pelanggan dulu sebelum ke lokasi  terimakasih|40010577|MYDITA"/>
    <s v="FCC"/>
    <d v="2026-05-08T16:55:35"/>
    <m/>
    <m/>
    <s v="PS"/>
    <s v="WLR"/>
    <s v="NO ADDON"/>
    <n v="20260805"/>
    <s v="Completed"/>
    <s v="- 11_11446;Biaya PSB HSI EBIS Tunai di Depan ~ 11[150000]  - BWY DL;BWY DL ~ Saluran Dua Arah(BothWay)[0]  - E23057;E23057 ~ ES23 - Paket HSI Bisnis Basic Phone (PHONE)[0]  - E23057~null~44873;E23057||11||Abodemen 0[0]  - E23057~null~E23057_IN800;IN800 ~ "/>
    <s v="INDIBIZ"/>
    <m/>
    <m/>
    <d v="2026-08-05T07:00:00"/>
    <s v="2026-08-05 13:00:00|Tanggal pemasangan : 05 agustus 2026  Jam pemasangan : 08.00 - 12.00  Info Tambahan : Hubungi pelanggan dulu sebelum ke lokasi  terimakasih|40010577|MYDITA"/>
    <n v="2026"/>
    <n v="8"/>
    <n v="5"/>
    <d v="2026-08-05T00:00:00"/>
    <n v="-0.29166666666424135"/>
    <x v="1"/>
    <x v="4"/>
  </r>
  <r>
    <n v="367"/>
    <n v="1002516048"/>
    <n v="3"/>
    <x v="2"/>
    <n v="4"/>
    <s v="YOGYAKARTA"/>
    <s v="SLEMAN"/>
    <s v="SMN"/>
    <s v="REG"/>
    <s v="AO"/>
    <s v="NEW SALES"/>
    <s v="1P INET"/>
    <s v="Completed (PS)"/>
    <s v="RBS-Regional 3"/>
    <d v="2026-08-08T14:43:56"/>
    <d v="2026-08-10T15:35:03"/>
    <n v="69361521"/>
    <m/>
    <n v="146133131964"/>
    <s v="Sowan Coffee Service"/>
    <s v="ODP-SMN-FBG/022 FBG/D04/022.01"/>
    <s v="WO061270190"/>
    <m/>
    <m/>
    <m/>
    <n v="110.357215"/>
    <n v="-7.7119309999999999"/>
    <s v="|MB00449|MYIA-063440546079/POI/bapak/085726616666/sowandimari@gmail.com"/>
    <s v="MYIB_ASSISTANT"/>
    <m/>
    <m/>
    <m/>
    <m/>
    <m/>
    <m/>
    <m/>
    <m/>
    <s v="Management Janji"/>
    <s v="2026-08-10 08:00:00 | Nama PIC : Bp Eri No Hp : 085726616666 No Alt : - Tgl Pemasangan : 10 Agustus 2026 Interval : PAGI SIANG Note : Hubungi pelanggan terlebih dahulu"/>
    <s v="FCC"/>
    <d v="2026-08-08T14:55:14"/>
    <d v="2026-08-10T08:00:00"/>
    <m/>
    <s v="PS"/>
    <s v="SMN"/>
    <s v="NO ADDON"/>
    <n v="20260810"/>
    <s v="Completed"/>
    <s v="HSI Bisnis Promo HUT Telkom PSB 70% - 75 Mbps"/>
    <s v="INDIBIZ"/>
    <m/>
    <m/>
    <d v="2026-08-10T08:00:00"/>
    <s v="2026-08-10 08:00:00 | Nama PIC : Bp Eri No Hp : 085726616666 No Alt : - Tgl Pemasangan : 10 Agustus 2026 Interval : PAGI SIANG Note : Hubungi pelanggan terlebih dahulu"/>
    <n v="2026"/>
    <n v="8"/>
    <n v="10"/>
    <d v="2026-08-10T00:00:00"/>
    <n v="-0.33333333333575865"/>
    <x v="1"/>
    <x v="4"/>
  </r>
  <r>
    <n v="368"/>
    <n v="1002507499"/>
    <n v="3"/>
    <x v="3"/>
    <n v="5"/>
    <s v="MADURA"/>
    <s v="BANGKALAN"/>
    <s v="TBU"/>
    <s v="REG"/>
    <s v="AO"/>
    <s v="NEW SALES"/>
    <m/>
    <s v="CANCEL COMPLETED"/>
    <s v="RBS-Regional 3"/>
    <d v="2026-08-04T10:47:50"/>
    <d v="2026-08-04T14:23:33"/>
    <n v="69358088"/>
    <m/>
    <n v="152458901413"/>
    <s v="TOKO &amp;quot;ALFIN JAYA&amp;quot;"/>
    <s v="ODP-TBU-FAA/108"/>
    <m/>
    <m/>
    <m/>
    <m/>
    <n v="113.08350230000001"/>
    <n v="-6.9904552999999998"/>
    <s v="|MN02601|/TOKO ALFIN JAYA/HERMAN FADLI SYAM/085600111199/arifinalfin454@gmail.com/HSI Bisnis Promo HUT Telkom (1:1) 200 Mbps (Rp 790.000) PSB Rp 150.000/"/>
    <s v="Sales Force DBS"/>
    <m/>
    <m/>
    <m/>
    <m/>
    <m/>
    <m/>
    <m/>
    <m/>
    <m/>
    <m/>
    <m/>
    <d v="2026-04-08T10:55:08"/>
    <m/>
    <m/>
    <s v="REJECT_FCC"/>
    <s v="TBU"/>
    <s v="NO ADDON"/>
    <m/>
    <s v="DECLINE : Decline - Batal Order HANIF NUROHMAN 40981182|MYDITA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s v="DECLINE : Decline - Batal Order HANIF NUROHMAN 40981182|MYDITA"/>
    <m/>
    <m/>
    <m/>
    <m/>
    <m/>
    <e v="#NUM!"/>
    <e v="#NUM!"/>
    <x v="0"/>
    <x v="6"/>
  </r>
  <r>
    <n v="369"/>
    <n v="1002519807"/>
    <n v="3"/>
    <x v="5"/>
    <n v="5"/>
    <s v="DENPASAR"/>
    <s v="JIMBARAN"/>
    <s v="KUT"/>
    <s v="REG"/>
    <s v="AO"/>
    <s v="NEW SALES"/>
    <m/>
    <s v="Completed (PS)"/>
    <s v="RBS-Regional 3"/>
    <d v="2026-08-11T13:09:43"/>
    <d v="2026-08-11T18:57:05"/>
    <n v="69304220"/>
    <n v="3619599386"/>
    <n v="172416429253"/>
    <s v="PT. Baekjeong Korean Restaurant Indonesia"/>
    <s v="ODP-KUT-FAG/16"/>
    <s v="WO061497177"/>
    <m/>
    <m/>
    <m/>
    <n v="115.18402795"/>
    <n v="-8.7235760140000007"/>
    <s v="|MN02545|MYIA-012225099036/POI/Kwak Myong jae/081337802155/captkwak@gmail.com"/>
    <s v="Sales Force DBS"/>
    <m/>
    <m/>
    <m/>
    <m/>
    <m/>
    <m/>
    <m/>
    <m/>
    <s v="Management Janji"/>
    <s v="2026-05-17 15:00:00 | Tanggal pemasangan : 13 MEI 2026  Jam pemasangan : PAGI  Info Tambahan : Hubungi pelanggan dulu sebelum ke lokasi  "/>
    <s v="FCC"/>
    <d v="2026-11-08T13:10:18"/>
    <m/>
    <m/>
    <s v="PS"/>
    <s v="KUT"/>
    <s v="NO ADDON"/>
    <n v="20260811"/>
    <s v="Completed"/>
    <s v="- 11_11446;Biaya PSB HSI EBIS Tunai di Depan ~ 11[150000]  - SP_NOSS;SP_NOSS ~ Internet NOSS Multispeed Network[0]  - SP_NOSS;SP_NOSS ~ Internet NOSS Multispeed Network[0]  - E24057;E24057 ~ ES24 - Paket HSI Bisnis (HSIE) Khusus Winback[0]  - E24057~null~"/>
    <s v="INDIBIZ"/>
    <m/>
    <m/>
    <d v="2026-08-11T07:00:00"/>
    <s v="2026-05-17 15:00:00 | Tanggal pemasangan : 13 MEI 2026  Jam pemasangan : PAGI  Info Tambahan : Hubungi pelanggan dulu sebelum ke lokasi  "/>
    <n v="2026"/>
    <n v="8"/>
    <n v="11"/>
    <d v="2026-08-11T00:00:00"/>
    <n v="-0.29166666666424135"/>
    <x v="1"/>
    <x v="30"/>
  </r>
  <r>
    <n v="370"/>
    <n v="1002515176"/>
    <n v="3"/>
    <x v="3"/>
    <n v="5"/>
    <s v="SBY UTARA"/>
    <s v="GRESIK"/>
    <s v="GSK"/>
    <s v="REG"/>
    <s v="AO"/>
    <s v="NEW SALES"/>
    <s v="1P INET"/>
    <s v="Completed (PS)"/>
    <s v="RBS-Regional 3"/>
    <d v="2026-08-07T15:59:57"/>
    <d v="2026-08-08T18:34:34"/>
    <n v="69361002"/>
    <m/>
    <n v="152421262200"/>
    <s v="SPBU 5461124"/>
    <s v="ODP-GSK-FBB/19 FBB/D02/19.01"/>
    <s v="WO061186211"/>
    <m/>
    <m/>
    <m/>
    <n v="112.602213956415"/>
    <n v="-7.1452343888892296"/>
    <s v="MD|MYDB-20260807264618|DN00001/MN02100|SPBU 5461124|0811311105"/>
    <s v="MYDIGIBIZPARTNER"/>
    <m/>
    <m/>
    <m/>
    <m/>
    <m/>
    <m/>
    <m/>
    <m/>
    <s v="Management Janji"/>
    <s v="2026-08-08 13:00:00 | M Janji : 8 agustus 2026 jam Pasang : siang Note : hubungi pelanggan jika ingin kelokasi"/>
    <s v="FCC"/>
    <d v="2026-07-08T16:25:36"/>
    <d v="2026-08-08T13:00:00"/>
    <s v="Kendala Lainnya"/>
    <s v="PS"/>
    <s v="GSK"/>
    <s v="NO ADDON"/>
    <n v="20260808"/>
    <s v="Completed"/>
    <s v="HSI Bisnis Promo HUT Telkom PSB 70% - 100 Mbps"/>
    <s v="INDIBIZ"/>
    <m/>
    <m/>
    <d v="2026-08-08T13:00:00"/>
    <s v="2026-08-08 13:00:00 | M Janji : 8 agustus 2026 jam Pasang : siang Note : hubungi pelanggan jika ingin kelokasi"/>
    <n v="2026"/>
    <n v="8"/>
    <n v="8"/>
    <d v="2026-08-08T00:00:00"/>
    <n v="-0.54166666666424135"/>
    <x v="1"/>
    <x v="8"/>
  </r>
  <r>
    <n v="371"/>
    <n v="1002518666"/>
    <n v="3"/>
    <x v="4"/>
    <n v="4"/>
    <s v="SEMARANG"/>
    <s v="KENDAL"/>
    <s v="WLR"/>
    <s v="REG"/>
    <s v="AO"/>
    <s v="NEW SALES"/>
    <s v="1P INET"/>
    <s v="Completed (PS)"/>
    <s v="RBS-Regional 3"/>
    <d v="2026-08-10T18:08:57"/>
    <d v="2026-08-11T13:04:46"/>
    <n v="69362782"/>
    <m/>
    <n v="143407106648"/>
    <s v="SPBU 44.513.14 LINGKAR WELERI"/>
    <s v="ODP-WLR-FM/011 FM/D03/011.01"/>
    <s v="WO061442127"/>
    <m/>
    <m/>
    <m/>
    <n v="110.081891"/>
    <n v="-6.9548399999999999"/>
    <s v="|MN02184|MYIA-071849660896/POI/ROFIEN ISNAENI/081225641488/spbu4451314@gmail.com"/>
    <s v="MYIB_ASSISTANT"/>
    <m/>
    <m/>
    <m/>
    <m/>
    <m/>
    <m/>
    <m/>
    <m/>
    <s v="Management Janji"/>
    <s v="2026-08-11 15:00:00 | telp : 081225641488 alt :  M Janji : (11/08/2026) jam Pasang :pagi / siang  Note : hubungi pelanggan jika ingin kelokasi"/>
    <s v="FCC"/>
    <d v="2026-10-08T18:39:50"/>
    <d v="2026-08-11T15:00:00"/>
    <m/>
    <s v="PS"/>
    <s v="WLR"/>
    <s v="NO ADDON"/>
    <n v="20260811"/>
    <s v="Completed"/>
    <s v="HSI Bisnis Promo HUT Telkom PSB 70% - 100 Mbps"/>
    <s v="INDIBIZ"/>
    <m/>
    <m/>
    <d v="2026-08-11T15:00:00"/>
    <s v="2026-08-11 15:00:00 | telp : 081225641488 alt :  M Janji : (11/08/2026) jam Pasang :pagi / siang  Note : hubungi pelanggan jika ingin kelokasi"/>
    <n v="2026"/>
    <n v="8"/>
    <n v="11"/>
    <d v="2026-08-11T00:00:00"/>
    <n v="-0.625"/>
    <x v="1"/>
    <x v="4"/>
  </r>
  <r>
    <n v="372"/>
    <n v="1002517458"/>
    <n v="3"/>
    <x v="1"/>
    <n v="5"/>
    <s v="KEDIRI"/>
    <s v="KEDIRI"/>
    <s v="KDI"/>
    <s v="REG"/>
    <s v="AO"/>
    <s v="NEW SALES"/>
    <s v="1P INET"/>
    <s v="Completed (PS)"/>
    <s v="RBS-Regional 3"/>
    <d v="2026-08-10T11:31:56"/>
    <d v="2026-08-10T18:28:46"/>
    <n v="69362303"/>
    <m/>
    <n v="152610241481"/>
    <s v="ANUGRAH LAUNDRY"/>
    <s v="ODP-KDI-FBB/72 FBB/D08/72.01"/>
    <s v="WO061379423"/>
    <m/>
    <m/>
    <m/>
    <n v="112.03225399999999"/>
    <n v="-7.8220090000000004"/>
    <s v="|MC20231|MYIA-059937188023/POI/ONY APRILIA/085182272300/anugrahlaundryburengan@gmail.com"/>
    <s v="MYIB_ASSISTANT"/>
    <m/>
    <m/>
    <m/>
    <m/>
    <m/>
    <m/>
    <m/>
    <m/>
    <s v="Management Janji"/>
    <s v="2026-08-11 08:00:00 | Tanggal pemasangan: 11/08/2026 Jam pemasangan : pagi / siang Info Tambahan : Hubungi pelanggan dulu sebelum ke lokasi terima kasih."/>
    <s v="FCC"/>
    <d v="2026-10-08T11:40:04"/>
    <d v="2026-08-11T08:00:00"/>
    <m/>
    <s v="PS"/>
    <s v="KDI"/>
    <s v="NO ADDON"/>
    <n v="20260810"/>
    <s v="Completed"/>
    <s v="HSI Bisnis Promo HUT Telkom PSB 70% - 200 Mbps"/>
    <s v="INDIBIZ"/>
    <m/>
    <m/>
    <d v="2026-08-11T08:00:00"/>
    <s v="2026-08-11 08:00:00 | Tanggal pemasangan: 11/08/2026 Jam pemasangan : pagi / siang Info Tambahan : Hubungi pelanggan dulu sebelum ke lokasi terima kasih."/>
    <n v="2026"/>
    <n v="8"/>
    <n v="10"/>
    <d v="2026-08-10T00:00:00"/>
    <n v="-1.3333333333357587"/>
    <x v="1"/>
    <x v="1"/>
  </r>
  <r>
    <n v="373"/>
    <n v="1002528387"/>
    <n v="3"/>
    <x v="1"/>
    <n v="5"/>
    <s v="MADIUN"/>
    <s v="BOJONEGORO"/>
    <s v="BJN"/>
    <s v="REG"/>
    <s v="AO"/>
    <s v="NEW SALES"/>
    <s v="1P INET"/>
    <s v="Completed (PS)"/>
    <s v="RBS-Regional 3"/>
    <d v="2026-08-15T13:49:56"/>
    <d v="2026-08-18T19:28:10"/>
    <n v="69366934"/>
    <m/>
    <n v="152609258603"/>
    <s v="SMP NEGERI 6 RUANG LAB 2"/>
    <s v="ODP-BJN-FM/08 FM/D03/08.01"/>
    <s v="WO061826454"/>
    <m/>
    <m/>
    <m/>
    <n v="111.8772115"/>
    <n v="-7.1664307999999899"/>
    <s v="|MC20010|MYIA-037592003439/POI/ALI SAFAAT /082333813737/srikurniawatiira@gmail.com"/>
    <s v="MYIB_ASSISTANT"/>
    <m/>
    <m/>
    <m/>
    <m/>
    <m/>
    <m/>
    <m/>
    <m/>
    <s v="Management Janji"/>
    <s v="2026-08-18 08:00:00 | Nama PIC:  bp ali safaat  No HP: 082333813737 Alt: Tanggal: 18/08/2026 Jam Pasang: Pagi Note: Hubungi sebelum ke lokasi, terimakasih. "/>
    <s v="FCC"/>
    <s v="15-08-2026 13:54:55"/>
    <d v="2026-08-18T08:00:00"/>
    <m/>
    <s v="PS"/>
    <s v="BJN"/>
    <s v="NO ADDON"/>
    <n v="20260818"/>
    <s v="Completed"/>
    <s v="HSI Bisnis Promo HUT Telkom PSB 70% - 150 Mbps"/>
    <s v="INDIBIZ"/>
    <m/>
    <m/>
    <d v="2026-08-18T08:00:00"/>
    <s v="2026-08-18 08:00:00 | Nama PIC:  bp ali safaat  No HP: 082333813737 Alt: Tanggal: 18/08/2026 Jam Pasang: Pagi Note: Hubungi sebelum ke lokasi, terimakasih. "/>
    <n v="2026"/>
    <n v="8"/>
    <n v="18"/>
    <d v="2026-08-18T00:00:00"/>
    <n v="-0.33333333333575865"/>
    <x v="1"/>
    <x v="18"/>
  </r>
  <r>
    <n v="374"/>
    <n v="1002519283"/>
    <n v="3"/>
    <x v="7"/>
    <n v="4"/>
    <s v="KUDUS"/>
    <s v="PATI"/>
    <s v="PAT"/>
    <s v="REG"/>
    <s v="AO"/>
    <s v="NEW SALES"/>
    <m/>
    <s v="Completed (PS)"/>
    <s v="RBS-Regional 3"/>
    <d v="2026-08-11T10:42:41"/>
    <d v="2026-08-12T13:24:13"/>
    <n v="69363050"/>
    <n v="2955162063"/>
    <n v="142551119485"/>
    <s v="PT GLOBAL JET EXPRESS"/>
    <s v="ODP-PAT-FS/068"/>
    <s v="WO061493285"/>
    <m/>
    <m/>
    <m/>
    <n v="110.9955758"/>
    <n v="-6.8755005000000002"/>
    <s v="AMRBS;403099;TREG4;MUHAMMAD MASTUR;081226139781;CP ANDHI FITRIYANTO;082132324785;PAKET 2S INET VOICE 50 MBPS (479.000);PT GLOBAL JET EXPRESS//KAYEN;input by tito"/>
    <s v="Account Manager"/>
    <m/>
    <m/>
    <m/>
    <m/>
    <m/>
    <m/>
    <m/>
    <m/>
    <s v="Management Janji"/>
    <s v="2026-08-12 13:00:00|Tanggal pemasangan : 12 AGUSTUS 2026 Jam pemasangan : pagi/siang Info Tambahan : Hubungi pelanggan dulu sebelum ke lokasi terima kasih|40010577|MYDITA"/>
    <s v="FCC"/>
    <d v="2026-11-08T10:55:28"/>
    <d v="2026-08-12T13:00:00"/>
    <m/>
    <s v="PS"/>
    <s v="PAT"/>
    <s v="NO ADDON"/>
    <n v="20260812"/>
    <s v="Completed"/>
    <s v="- BWY DL;BWY DL ~ Saluran Dua Arah(BothWay)[0]  - E23053;E23053 ~ ES23 - Paket HSI Bisnis  Phone (PHONE)[0]  - E23053~null~44864;E23053||11||Abodemen 0[0]  - E23053~null~E23053_IN800;IN800 ~ Free Lokal dan SLJJ 800 Menit ~ E23053[40000]  - 11_11446;Biaya "/>
    <s v="INDIBIZ"/>
    <m/>
    <m/>
    <d v="2026-08-12T13:00:00"/>
    <s v="2026-08-12 13:00:00|Tanggal pemasangan : 12 AGUSTUS 2026 Jam pemasangan : pagi/siang Info Tambahan : Hubungi pelanggan dulu sebelum ke lokasi terima kasih|40010577|MYDITA"/>
    <n v="2026"/>
    <n v="8"/>
    <n v="12"/>
    <d v="2026-08-12T00:00:00"/>
    <n v="-0.54166666666424135"/>
    <x v="1"/>
    <x v="4"/>
  </r>
  <r>
    <n v="375"/>
    <n v="1002530545"/>
    <n v="3"/>
    <x v="0"/>
    <n v="5"/>
    <s v="MATARAM"/>
    <s v="LOMBOK BARAT TENGAH"/>
    <s v="GER"/>
    <s v="REG"/>
    <s v="AO"/>
    <s v="NEW SALES"/>
    <s v="1P INET"/>
    <s v="Completed (PS)"/>
    <s v="RBS-Regional 3"/>
    <d v="2026-08-17T10:05:56"/>
    <d v="2026-08-18T21:34:14"/>
    <n v="69367908"/>
    <m/>
    <n v="172602204108"/>
    <s v="TOKO SRC TARMINI"/>
    <s v="ODP-GER-FAN/06 FAN/D01/06.01"/>
    <s v="WO061914927"/>
    <m/>
    <m/>
    <m/>
    <n v="115.891998969018"/>
    <n v="-8.7715907929376797"/>
    <s v="MD|MYDB-20260816265666|DN00001/MN01272|TOKO SRC TARMINI|081802186818"/>
    <s v="MYDIGIBIZPARTNER"/>
    <m/>
    <m/>
    <m/>
    <m/>
    <m/>
    <m/>
    <m/>
    <m/>
    <s v="Management Janji"/>
    <s v="2026-08-18 08:00:00 | Jam Pemasangan : 08:00 - 12.00 Tanggal Pemasangan : 18/08/2026 Info Tambahan : Hubungi pelanggan sebelum datang ke lokasi"/>
    <s v="FCC"/>
    <s v="17-08-2026 10:10:25"/>
    <d v="2026-08-18T08:00:00"/>
    <m/>
    <s v="PS"/>
    <s v="GER"/>
    <s v="NO ADDON"/>
    <n v="20260818"/>
    <s v="Completed"/>
    <s v="HSI Bisnis Promo HUT Telkom PSB 70% - 100 Mbps"/>
    <s v="INDIBIZ"/>
    <m/>
    <m/>
    <d v="2026-08-18T08:00:00"/>
    <s v="2026-08-18 08:00:00 | Jam Pemasangan : 08:00 - 12.00 Tanggal Pemasangan : 18/08/2026 Info Tambahan : Hubungi pelanggan sebelum datang ke lokasi"/>
    <n v="2026"/>
    <n v="8"/>
    <n v="18"/>
    <d v="2026-08-18T00:00:00"/>
    <n v="-0.33333333333575865"/>
    <x v="1"/>
    <x v="5"/>
  </r>
  <r>
    <n v="376"/>
    <n v="1002534188"/>
    <n v="3"/>
    <x v="5"/>
    <n v="5"/>
    <s v="DENPASAR"/>
    <s v="JIMBARAN"/>
    <s v="NSD"/>
    <s v="REG"/>
    <s v="AO"/>
    <s v="NEW SALES"/>
    <m/>
    <s v="QC MIA - INVALID QUALITY CONTROL MIA"/>
    <s v="RBS-Regional 3"/>
    <d v="2026-08-18T16:30:44"/>
    <d v="2026-08-18T19:13:40"/>
    <n v="69369351"/>
    <m/>
    <n v="172417225643"/>
    <s v="KOS 88"/>
    <s v="ODP-NDA-FV/05"/>
    <m/>
    <m/>
    <m/>
    <m/>
    <n v="115.186062015069"/>
    <n v="-8.8184369656314203"/>
    <s v="|MN02631|/CP PAK ADI/085792583858/kadekadiadihermawan@gmail.com"/>
    <s v="Sales Force DBS"/>
    <m/>
    <m/>
    <m/>
    <m/>
    <m/>
    <m/>
    <m/>
    <m/>
    <m/>
    <m/>
    <m/>
    <s v="18-08-2026 16:39:51"/>
    <m/>
    <m/>
    <s v="QC1"/>
    <s v="NSD"/>
    <s v="NO ADDON"/>
    <m/>
    <s v="QC MIA - INVALID QUALITY CONTROL MIA - Foto Lokasi Instalasi Tidak Valid - Mohon upload foto bangunan sesuai titik koordinat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30"/>
  </r>
  <r>
    <n v="377"/>
    <n v="1002519263"/>
    <n v="3"/>
    <x v="0"/>
    <n v="5"/>
    <s v="MATARAM"/>
    <s v="INNER - NUSA TENGGARA"/>
    <s v="MTR"/>
    <s v="REG"/>
    <s v="AO"/>
    <s v="NEW SALES"/>
    <s v="1P INET"/>
    <s v="Completed (PS)"/>
    <s v="RBS-Regional 3"/>
    <d v="2026-08-11T10:26:56"/>
    <d v="2026-08-12T13:49:07"/>
    <n v="69363047"/>
    <m/>
    <n v="172601796930"/>
    <s v="Toko munzir"/>
    <s v="ODP-MTR-FBX/80 FBX/D04/80.01"/>
    <s v="WO061473089"/>
    <m/>
    <m/>
    <m/>
    <n v="116.097522"/>
    <n v="-8.5312160000000006"/>
    <s v="|MC40234|MYIA-029183048932/POI/moh munzir/085935340798/berlinyn477@gmail.com"/>
    <s v="MYIB_ASSISTANT"/>
    <m/>
    <m/>
    <m/>
    <m/>
    <m/>
    <m/>
    <m/>
    <m/>
    <s v="Management Janji"/>
    <s v="2026-08-13 08:00:00 | Waktu pemasangan : 12 agustus 2026 Jam pemasangan : 08.00 - 12.00 Info Tambahan : Hubungi pelanggan dulu sebelum ke lokasi terimakasih"/>
    <s v="FCC"/>
    <d v="2026-11-08T10:39:50"/>
    <d v="2026-08-13T08:00:00"/>
    <m/>
    <s v="PS"/>
    <s v="MTR"/>
    <s v="NO ADDON"/>
    <n v="20260812"/>
    <s v="Completed"/>
    <s v="HSI Bisnis Promo HUT Telkom PSB 70% - 75 Mbps"/>
    <s v="INDIBIZ"/>
    <m/>
    <m/>
    <d v="2026-08-13T08:00:00"/>
    <s v="2026-08-13 08:00:00 | Waktu pemasangan : 12 agustus 2026 Jam pemasangan : 08.00 - 12.00 Info Tambahan : Hubungi pelanggan dulu sebelum ke lokasi terimakasih"/>
    <n v="2026"/>
    <n v="8"/>
    <n v="12"/>
    <d v="2026-08-12T00:00:00"/>
    <n v="-1.3333333333357587"/>
    <x v="1"/>
    <x v="14"/>
  </r>
  <r>
    <n v="378"/>
    <n v="1002522026"/>
    <n v="3"/>
    <x v="3"/>
    <n v="5"/>
    <s v="SBY SELATAN"/>
    <s v="MANYAR"/>
    <s v="GBG"/>
    <s v="REG"/>
    <s v="AO"/>
    <s v="NEW SALES"/>
    <s v="1P INET"/>
    <s v="Completed (PS)"/>
    <s v="RBS-Regional 3"/>
    <d v="2026-08-12T12:43:56"/>
    <d v="2026-08-12T21:46:43"/>
    <n v="69364171"/>
    <m/>
    <n v="152320246257"/>
    <s v="PT. Tata Hiburan Permai"/>
    <s v="ODP-MYR-FBY/32 FBY/D04/01.32"/>
    <s v="WO061579968"/>
    <m/>
    <m/>
    <m/>
    <n v="112.74436298757701"/>
    <n v="-7.2916741084874301"/>
    <s v="MD|MYDB-20260812265064|DN00001/MN02280|PT. Tata Hiburan Permai|082123555799"/>
    <s v="MYDIGIBIZPARTNER"/>
    <m/>
    <m/>
    <m/>
    <m/>
    <m/>
    <m/>
    <m/>
    <m/>
    <s v="Management Janji"/>
    <s v="2026-08-14 15:00:00 | Nama PIC : Heni No HP : 082123555799 Alt : 0816533153 M Janji : 13/08/2026 Jam Pasang : 08.00  - 13:00  NoteÃ‚Â :  hubungi terlebih dahulu sebelum ke lokasi, terima kasih."/>
    <s v="FCC"/>
    <d v="2026-12-08T12:55:00"/>
    <d v="2026-08-14T15:00:00"/>
    <m/>
    <s v="PS"/>
    <s v="GBG"/>
    <s v="NO ADDON"/>
    <n v="20260812"/>
    <s v="Completed"/>
    <s v="HSI Bisnis Promo HUT Telkom PSB 70% - 100 Mbps"/>
    <s v="INDIBIZ"/>
    <m/>
    <m/>
    <d v="2026-08-14T15:00:00"/>
    <s v="2026-08-14 15:00:00 | Nama PIC : Heni No HP : 082123555799 Alt : 0816533153 M Janji : 13/08/2026 Jam Pasang : 08.00  - 13:00  NoteÃ‚Â :  hubungi terlebih dahulu sebelum ke lokasi, terima kasih."/>
    <n v="2026"/>
    <n v="8"/>
    <n v="12"/>
    <d v="2026-08-12T00:00:00"/>
    <n v="-2.625"/>
    <x v="1"/>
    <x v="10"/>
  </r>
  <r>
    <n v="379"/>
    <n v="1002516512"/>
    <n v="3"/>
    <x v="5"/>
    <n v="5"/>
    <s v="DENPASAR"/>
    <s v="JIMBARAN"/>
    <s v="JBR"/>
    <s v="REG"/>
    <s v="AO"/>
    <s v="NEW SALES"/>
    <m/>
    <s v="Completed (PS)"/>
    <s v="RBS-Regional 3"/>
    <d v="2026-08-09T13:57:39"/>
    <d v="2026-08-10T08:10:19"/>
    <n v="69359907"/>
    <m/>
    <n v="172415798708"/>
    <s v="VILLA SAHADEWA 78"/>
    <s v="ODP-JBR-FY/14"/>
    <s v="WO061324051"/>
    <m/>
    <m/>
    <m/>
    <n v="115.140873791838"/>
    <n v="-8.8217582928447396"/>
    <s v="|MN02545|/CP IBU RINA/087840078118-087761045108/indorachel@gmail.com"/>
    <s v="Sales Force DBS"/>
    <m/>
    <m/>
    <m/>
    <m/>
    <m/>
    <m/>
    <m/>
    <m/>
    <s v="Management Janji"/>
    <s v="2026-08-08 13:00:00|Jam pemasangan : 12.00  Info Tambahan : Hubungi pelanggan dulu sebelum ke lokasi  terimakasih   |40951378|MYDITA"/>
    <s v="FCC"/>
    <d v="2026-09-08T14:10:26"/>
    <m/>
    <m/>
    <s v="PS"/>
    <s v="JBR"/>
    <s v="NO ADDON"/>
    <n v="20260810"/>
    <s v="Completed"/>
    <s v="- 11_11446;Biaya PSB HSI EBIS Tunai di Depan ~ 11[150000]  - E23015;E23015 ~ ES23 - Perangkat ONT[0]  - E23015~null~44292;E23015||11||Abodemen 0[0]  - E23015~null~E23015_SWONTPREM;SWONTPREM ~ Biaya Sewa ONT Premium ~ E23015[50000]  - E25061;E25061 ~ ES25 "/>
    <s v="INDIBIZ"/>
    <m/>
    <m/>
    <d v="2026-08-09T07:00:00"/>
    <s v="2026-08-08 13:00:00|Jam pemasangan : 12.00  Info Tambahan : Hubungi pelanggan dulu sebelum ke lokasi  terimakasih   |40951378|MYDITA"/>
    <n v="2026"/>
    <n v="8"/>
    <n v="10"/>
    <d v="2026-08-10T00:00:00"/>
    <n v="0.70833333333575865"/>
    <x v="1"/>
    <x v="30"/>
  </r>
  <r>
    <n v="380"/>
    <n v="1002528388"/>
    <n v="3"/>
    <x v="4"/>
    <n v="4"/>
    <s v="SEMARANG"/>
    <s v="KENDAL"/>
    <s v="WLR"/>
    <s v="REG"/>
    <s v="AO"/>
    <s v="NEW SALES"/>
    <s v="1P INET"/>
    <s v="Completed (PS)"/>
    <s v="RBS-Regional 3"/>
    <d v="2026-08-15T13:49:56"/>
    <d v="2026-08-17T11:22:11"/>
    <n v="69366933"/>
    <m/>
    <n v="143407106664"/>
    <s v="SMP NEGERI 4 GRINGSING ( LAB. KOMPUTER )"/>
    <s v="ODP-WLR-FU/021 FU/D02/021.01"/>
    <s v="WO061826430"/>
    <m/>
    <m/>
    <m/>
    <n v="110.048382"/>
    <n v="-6.9523820000000001"/>
    <s v="|MN02184|MYIA-097166802638/POI/RATNA DWI KURNIAWATI /085640019833/neea29githu@yahoo.com"/>
    <s v="MYIB_ASSISTANT"/>
    <m/>
    <m/>
    <m/>
    <m/>
    <m/>
    <m/>
    <m/>
    <m/>
    <s v="Management Janji"/>
    <s v="2026-08-17 08:00:00 | Jam Pemasangan : 08:00 - 12.00 Tanggal Pemasangan : MINGGU 16 AGUSTUS 2026 Info Tambahan : Hubungi pelanggan sebelum datang ke lokasi"/>
    <s v="FCC"/>
    <s v="15-08-2026 13:54:55"/>
    <d v="2026-08-17T08:00:00"/>
    <m/>
    <s v="PS"/>
    <s v="WLR"/>
    <s v="NO ADDON"/>
    <n v="20260817"/>
    <s v="Completed"/>
    <s v="HSI Bisnis Basic Promo HUT Telkom PSB 70% - 100 Mbps"/>
    <s v="INDIBIZ"/>
    <m/>
    <m/>
    <d v="2026-08-17T08:00:00"/>
    <s v="2026-08-17 08:00:00 | Jam Pemasangan : 08:00 - 12.00 Tanggal Pemasangan : MINGGU 16 AGUSTUS 2026 Info Tambahan : Hubungi pelanggan sebelum datang ke lokasi"/>
    <n v="2026"/>
    <n v="8"/>
    <n v="17"/>
    <d v="2026-08-17T00:00:00"/>
    <n v="-0.33333333333575865"/>
    <x v="1"/>
    <x v="4"/>
  </r>
  <r>
    <n v="381"/>
    <n v="1002532893"/>
    <n v="3"/>
    <x v="0"/>
    <n v="5"/>
    <s v="MATARAM"/>
    <s v="INNER - NUSA TENGGARA"/>
    <s v="MTR"/>
    <s v="REG"/>
    <s v="AO"/>
    <s v="NEW SALES"/>
    <m/>
    <s v="8 | OSS - PONR"/>
    <s v="RBS-Regional 3"/>
    <d v="2026-08-18T11:58:17"/>
    <d v="2026-08-18T13:03:14"/>
    <n v="69367073"/>
    <m/>
    <n v="172601797073"/>
    <s v="Toko Muhammad Suhaili"/>
    <s v="ODP-MTR-FAE/09"/>
    <s v="WO061996995"/>
    <m/>
    <m/>
    <m/>
    <n v="116.07294280000001"/>
    <n v="-8.5328266999999993"/>
    <s v="MD|MYDB-20260815265553|SC00001/MC00046|Toko Muhammad Suhaili|087750768656"/>
    <s v="MYDIGIBIZPARTNER"/>
    <m/>
    <m/>
    <m/>
    <m/>
    <m/>
    <m/>
    <m/>
    <m/>
    <s v="Management Janji"/>
    <s v="2026-08-16 13:00:00 | Tanggal pemasangan: 16/08/2026  Jam pemasangan : pagi / siang  Info Tambahan : Hubungi pelanggan dulu sebelum ke lokasi  terima kasih."/>
    <s v="FCC"/>
    <s v="18-08-2026 12:10:35"/>
    <m/>
    <m/>
    <s v="ACT_COM"/>
    <s v="MTR"/>
    <s v="NO ADDON"/>
    <m/>
    <s v="PONR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d v="2026-08-18T07:00:00"/>
    <s v="2026-08-16 13:00:00 | Tanggal pemasangan: 16/08/2026  Jam pemasangan : pagi / siang  Info Tambahan : Hubungi pelanggan dulu sebelum ke lokasi  terima kasih."/>
    <m/>
    <m/>
    <m/>
    <e v="#NUM!"/>
    <e v="#NUM!"/>
    <x v="0"/>
    <x v="14"/>
  </r>
  <r>
    <n v="382"/>
    <n v="1002519745"/>
    <n v="3"/>
    <x v="3"/>
    <n v="5"/>
    <s v="SBY UTARA"/>
    <s v="TANDES"/>
    <s v="KNN"/>
    <s v="REG"/>
    <s v="AO"/>
    <s v="NEW SALES"/>
    <m/>
    <s v="Completed (PS)"/>
    <s v="RBS-Regional 3"/>
    <d v="2026-08-11T12:40:18"/>
    <d v="2026-08-14T08:28:02"/>
    <n v="69363268"/>
    <m/>
    <n v="152412248799"/>
    <s v="UNIVERSITAS WIJAYA PUTRA"/>
    <s v="ODP-KND-FAF/41"/>
    <s v="WO061587486"/>
    <m/>
    <m/>
    <m/>
    <n v="112.63289210000001"/>
    <n v="-7.2436961999999996"/>
    <s v="|MN00086|/UNIVERSITAS WIJAYA PUTRA /HSI Basic Promo HUT Telkom (1:2) 75 Mbps (Rp 365.000) PSB Rp 150.000/082331359665 - 085730878966/Khafi.xnet@gmail.com/Nida'an Khofiyan/Jl. Pd. Benowo Indah No.1-3, Babat Jerawat, Kec. Pakal, Surabaya, Jawa Timur 60197"/>
    <s v="Sales Force DBS"/>
    <m/>
    <m/>
    <m/>
    <m/>
    <m/>
    <m/>
    <m/>
    <m/>
    <s v="Management Janji"/>
    <s v="2026-08-13 13:00:00|Nama PIC : bapa khofian No HP : 082331359665 No Alternatif : M Janji : 13/07/2026 Jam Pasang : Pagi NoteÃ‚Â :  Hubungi terlebih dahulu sebelum ke lokasi|40961370|MYDITA"/>
    <s v="FCC"/>
    <d v="2026-11-08T12:54:45"/>
    <d v="2026-08-13T13:00:00"/>
    <m/>
    <s v="PS"/>
    <s v="KNN"/>
    <s v="NO ADDON"/>
    <n v="202608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3T13:00:00"/>
    <s v="2026-08-13 13:00:00|Nama PIC : bapa khofian No HP : 082331359665 No Alternatif : M Janji : 13/07/2026 Jam Pasang : Pagi NoteÃ‚Â :  Hubungi terlebih dahulu sebelum ke lokasi|40961370|MYDITA"/>
    <n v="2026"/>
    <n v="8"/>
    <n v="14"/>
    <d v="2026-08-14T00:00:00"/>
    <n v="0.45833333333575865"/>
    <x v="1"/>
    <x v="23"/>
  </r>
  <r>
    <n v="383"/>
    <n v="1002523690"/>
    <n v="3"/>
    <x v="4"/>
    <n v="4"/>
    <s v="PEKALONGAN"/>
    <s v="BREBES"/>
    <s v="BMU"/>
    <s v="REG"/>
    <s v="AO"/>
    <s v="NEW SALES"/>
    <s v="1P INET"/>
    <s v="102 | FOLLOW UP COMPLETED"/>
    <s v="RBS-Regional 3"/>
    <d v="2026-08-13T10:22:57"/>
    <d v="2026-08-14T14:48:45"/>
    <n v="69364863"/>
    <m/>
    <n v="146281108103"/>
    <s v="SPBU TONJONG 4452217"/>
    <s v="ODP-BMU-FZ/003 FZ/D01/003.01"/>
    <s v="WO061647685"/>
    <m/>
    <m/>
    <m/>
    <n v="108.987806886434"/>
    <n v="-7.1558997411505096"/>
    <s v="MD|MYDB-20260813265175|DN00001/MN00377|SPBU TONJONG 4452217|081259161116"/>
    <s v="MYDIGIBIZPARTNER"/>
    <m/>
    <m/>
    <m/>
    <m/>
    <m/>
    <m/>
    <m/>
    <m/>
    <s v="Management Janji"/>
    <s v="2026-08-14 08:00:00 | telp : 081259161116 M Janji : (14/08/2026) jam Pasang : 09:00 Note : hubungi pelanggan jika ingin kelokasi"/>
    <s v="FCC"/>
    <s v="13-08-2026 10:39:50"/>
    <d v="2026-08-14T08:00:00"/>
    <s v="Kendala Teknik"/>
    <s v="REVOKE"/>
    <s v="BMU"/>
    <s v="NO ADDON"/>
    <m/>
    <s v="Follow Up Revoke Completed, New Order ID : SC1002526704"/>
    <s v="HSI Bisnis Promo HUT Telkom PSB 70% - 100 Mbps"/>
    <s v="INDIBIZ"/>
    <m/>
    <m/>
    <d v="2026-08-14T08:00:00"/>
    <s v="2026-08-14 08:00:00 | telp : 081259161116 M Janji : (14/08/2026) jam Pasang : 09:00 Note : hubungi pelanggan jika ingin kelokasi"/>
    <m/>
    <m/>
    <m/>
    <e v="#NUM!"/>
    <e v="#NUM!"/>
    <x v="0"/>
    <x v="4"/>
  </r>
  <r>
    <n v="384"/>
    <n v="1002515222"/>
    <n v="3"/>
    <x v="6"/>
    <n v="5"/>
    <s v="SIDOARJO"/>
    <s v="MOJOKERTO"/>
    <s v="NGI"/>
    <s v="REG"/>
    <s v="AO"/>
    <s v="NEW SALES"/>
    <m/>
    <s v="Completed (PS)"/>
    <s v="RBS-Regional 3"/>
    <d v="2026-08-07T16:13:43"/>
    <d v="2026-08-08T12:56:19"/>
    <n v="69361038"/>
    <m/>
    <n v="152321202953"/>
    <s v="PT.KARUNIA JAYA INDAH"/>
    <s v="ODP-NGI-FH/41"/>
    <s v="WO061198515"/>
    <m/>
    <m/>
    <m/>
    <n v="112.6204302"/>
    <n v="-7.5464181000000004"/>
    <s v="|MN00518|/PT.KARUNIA JAYA INDAH/WINBACK 2.0 HSI B2B (1:1) 100MBPS 535RB PSB DISC 70%//spbu61314@yahoo.co.id/MUHAMMAD AUFUR ROHMAN/8563609884"/>
    <s v="Sales Force DBS"/>
    <m/>
    <m/>
    <m/>
    <m/>
    <m/>
    <m/>
    <m/>
    <m/>
    <s v="Management Janji"/>
    <s v="2026-08-08 15:00:00|Tanggal pemasangan: 08/08/2026 Jam pemasangan : Siang Info Tambahan : Hubungi pelanggan dulu sebelum ke lokasi terima kasih.|40961370|MYDITA"/>
    <s v="FCC"/>
    <d v="2026-07-08T16:25:36"/>
    <d v="2026-08-08T15:00:00"/>
    <m/>
    <s v="PS"/>
    <s v="NGI"/>
    <s v="NO ADDON"/>
    <n v="2026080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8T15:00:00"/>
    <s v="2026-08-08 15:00:00|Tanggal pemasangan: 08/08/2026 Jam pemasangan : Siang Info Tambahan : Hubungi pelanggan dulu sebelum ke lokasi terima kasih.|40961370|MYDITA"/>
    <n v="2026"/>
    <n v="8"/>
    <n v="8"/>
    <d v="2026-08-08T00:00:00"/>
    <n v="-0.625"/>
    <x v="1"/>
    <x v="20"/>
  </r>
  <r>
    <n v="385"/>
    <n v="1002516224"/>
    <n v="3"/>
    <x v="2"/>
    <n v="4"/>
    <s v="YOGYAKARTA"/>
    <s v="INNER - YOGYA JATENG SELATAN"/>
    <s v="KBU"/>
    <s v="REG"/>
    <s v="AO"/>
    <s v="NEW SALES"/>
    <s v="1P INET"/>
    <s v="102 | FOLLOW UP COMPLETED"/>
    <s v="RBS-Regional 3"/>
    <d v="2026-08-08T19:01:57"/>
    <d v="2026-08-10T14:06:17"/>
    <n v="69361666"/>
    <m/>
    <n v="146113146987"/>
    <s v="PT Warisan Abadi Visi Edukasi, NWAVE Corp"/>
    <s v="ODP-KBU-FGP/004 FGP/D02/004.01"/>
    <s v="WO061290135"/>
    <m/>
    <m/>
    <m/>
    <n v="110.3435415"/>
    <n v="-7.7463616000000002"/>
    <s v="|MC80006|MYIA-033560476623/POI/Nisa Fadhilla/0895363272887/admnhr.office.dewave@gmail.com"/>
    <s v="MYIB_ASSISTANT"/>
    <m/>
    <m/>
    <m/>
    <m/>
    <m/>
    <m/>
    <m/>
    <m/>
    <s v="Management Janji"/>
    <s v="2026-08-10 13:00:00 | M Janji : 10 agustus 2026 jam Pasang : siang Note : hubungi pelanggan jika ingin kelokasi"/>
    <s v="FCC"/>
    <d v="2026-08-08T19:09:53"/>
    <d v="2026-08-10T13:00:00"/>
    <m/>
    <s v="REVOKE"/>
    <s v="KBU"/>
    <s v="NO ADDON"/>
    <m/>
    <s v="Follow Up Revoke Completed, New Order ID : SC1002517938"/>
    <s v="HSI Bisnis Promo HUT Telkom PSB 70% - 300 Mbps"/>
    <s v="INDIBIZ"/>
    <m/>
    <m/>
    <d v="2026-08-10T13:00:00"/>
    <s v="2026-08-10 13:00:00 | M Janji : 10 agustus 2026 jam Pasang : siang Note : hubungi pelanggan jika ingin kelokasi"/>
    <m/>
    <m/>
    <m/>
    <e v="#NUM!"/>
    <e v="#NUM!"/>
    <x v="0"/>
    <x v="4"/>
  </r>
  <r>
    <n v="386"/>
    <n v="1002510374"/>
    <n v="3"/>
    <x v="7"/>
    <n v="4"/>
    <s v="SOLO"/>
    <s v="INNER - SOLO JATENG TIMUR"/>
    <s v="GLD"/>
    <s v="REG"/>
    <s v="AO"/>
    <s v="NEW SALES"/>
    <s v="1P INET"/>
    <s v="Completed (PS)"/>
    <s v="RBS-Regional 3"/>
    <d v="2026-08-05T12:19:56"/>
    <d v="2026-08-06T08:30:55"/>
    <n v="69359063"/>
    <m/>
    <n v="146514602597"/>
    <s v="Blue Bake Houf kitchen"/>
    <s v="ODP-GLD-FBC/059"/>
    <s v="WO060974682"/>
    <m/>
    <m/>
    <m/>
    <n v="110.82170696100501"/>
    <n v="-7.5711563911037798"/>
    <s v="|MN01857|MYIA-047006669372/POI/Erry Bima Nugroho/085232027079/bbhkitchen5758@gmail.com"/>
    <s v="MYIB_ASSISTANT"/>
    <m/>
    <m/>
    <m/>
    <m/>
    <m/>
    <m/>
    <m/>
    <m/>
    <s v="Management Janji"/>
    <s v="2026-08-06 13:00:00 | M Janji : (06/08/2026) jam Pasang : 09:00 Note : hubungi pelanggan jika ingin kelokasi"/>
    <s v="FCC"/>
    <d v="2026-05-08T12:40:22"/>
    <d v="2026-08-06T13:00:00"/>
    <m/>
    <s v="PS"/>
    <s v="GLD"/>
    <s v="NO ADDON"/>
    <n v="20260806"/>
    <s v="Completed"/>
    <s v="HSI Bisnis Promo HUT Telkom PSB 70% - 200 Mbps"/>
    <s v="INDIBIZ"/>
    <m/>
    <m/>
    <d v="2026-08-06T13:00:00"/>
    <s v="2026-08-06 13:00:00 | M Janji : (06/08/2026) jam Pasang : 09:00 Note : hubungi pelanggan jika ingin kelokasi"/>
    <n v="2026"/>
    <n v="8"/>
    <n v="6"/>
    <d v="2026-08-06T00:00:00"/>
    <n v="-0.54166666666424135"/>
    <x v="1"/>
    <x v="4"/>
  </r>
  <r>
    <n v="387"/>
    <n v="1002509555"/>
    <n v="3"/>
    <x v="3"/>
    <n v="5"/>
    <s v="SBY UTARA"/>
    <s v="KENJERAN"/>
    <s v="KJR"/>
    <s v="REG"/>
    <s v="AO"/>
    <s v="NEW SALES"/>
    <m/>
    <s v="Completed (PS)"/>
    <s v="RBS-Regional 3"/>
    <d v="2026-08-05T08:25:53"/>
    <d v="2026-08-06T12:47:51"/>
    <n v="69358750"/>
    <m/>
    <n v="152407282008"/>
    <s v="WARKOP28"/>
    <s v="ODP-MYR-FDV/11"/>
    <s v="WO060975427"/>
    <m/>
    <m/>
    <m/>
    <n v="112.77345822408201"/>
    <n v="-7.2354468388187803"/>
    <s v="|MN01731|/WARKOP28/ALVIN/08991522238/alvinw28@gmail.com/HSI Bisnis Promo HUT Telkom (1:1) 50 Mbps (Rp 355.000) PSB Rp 150.000/"/>
    <s v="Sales Force DBS"/>
    <m/>
    <m/>
    <m/>
    <m/>
    <m/>
    <m/>
    <m/>
    <m/>
    <s v="Management Janji"/>
    <s v="2026-08-09 08:00:00|M Janji : (06/08/2026) jam Pasang pagi / siang  Note : hubungi pelanggan jika ingin kelokasi|40981182|MYDITA"/>
    <s v="FCC"/>
    <d v="2026-05-08T08:39:46"/>
    <d v="2026-08-09T08:00:00"/>
    <m/>
    <s v="PS"/>
    <s v="KJR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9T08:00:00"/>
    <s v="2026-08-09 08:00:00|M Janji : (06/08/2026) jam Pasang pagi / siang  Note : hubungi pelanggan jika ingin kelokasi|40981182|MYDITA"/>
    <n v="2026"/>
    <n v="8"/>
    <n v="6"/>
    <d v="2026-08-06T00:00:00"/>
    <n v="-3.3333333333357587"/>
    <x v="1"/>
    <x v="23"/>
  </r>
  <r>
    <n v="388"/>
    <n v="1002509194"/>
    <n v="3"/>
    <x v="0"/>
    <n v="5"/>
    <s v="MATARAM"/>
    <s v="SUMBAWA"/>
    <s v="ALA"/>
    <s v="REG"/>
    <s v="AO"/>
    <s v="NEW SALES"/>
    <m/>
    <s v="Completed (PS)"/>
    <s v="RBS-Regional 3"/>
    <d v="2026-08-04T16:33:32"/>
    <d v="2026-08-04T18:59:02"/>
    <n v="69356663"/>
    <m/>
    <n v="172607203814"/>
    <s v="SANTO KOST"/>
    <s v="ODP-ALA-FAC/53"/>
    <s v="WO060920924"/>
    <m/>
    <m/>
    <m/>
    <n v="116.920849594709"/>
    <n v="-8.5259244354260098"/>
    <s v="|MN02367|MYIA-083320557942/POI/ERWAN SUSANTO/081934027685/erwansusanto678@gmail.com"/>
    <s v="MYDIGIBIZPARTNER"/>
    <m/>
    <m/>
    <m/>
    <m/>
    <m/>
    <m/>
    <m/>
    <m/>
    <s v="Management Janji"/>
    <s v="2026-08-02 08:00:00 | Tanggal pemasangan: 01/08/2026  Jam pemasangan : pagi / siang  Info Tambahan : Hubungi pelanggan dulu sebelum ke lokasi  terima kasih"/>
    <s v="FCC"/>
    <d v="2026-04-08T16:39:58"/>
    <m/>
    <m/>
    <s v="PS"/>
    <s v="ALA"/>
    <s v="NO ADDON"/>
    <n v="20260804"/>
    <s v="Completed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08-04T07:00:00"/>
    <s v="2026-08-02 08:00:00 | Tanggal pemasangan: 01/08/2026  Jam pemasangan : pagi / siang  Info Tambahan : Hubungi pelanggan dulu sebelum ke lokasi  terima kasih"/>
    <n v="2026"/>
    <n v="8"/>
    <n v="4"/>
    <d v="2026-08-04T00:00:00"/>
    <n v="-0.29166666666424135"/>
    <x v="1"/>
    <x v="2"/>
  </r>
  <r>
    <n v="389"/>
    <n v="1002515298"/>
    <n v="3"/>
    <x v="3"/>
    <n v="5"/>
    <s v="SBY UTARA"/>
    <s v="GRESIK"/>
    <s v="BWN"/>
    <s v="REG"/>
    <s v="AO"/>
    <s v="NEW SALES"/>
    <s v="1P INET"/>
    <s v="OSS - FALLOUT"/>
    <s v="RBS-Regional 3"/>
    <d v="2026-08-07T16:31:56"/>
    <d v="2026-08-12T16:13:07"/>
    <n v="69361050"/>
    <m/>
    <n v="152453209231"/>
    <s v="WORKSHOP SENGKAPURA"/>
    <s v="ODP-BWN-FAA/13 FAA/D02/13.01"/>
    <s v="WO061189801"/>
    <m/>
    <m/>
    <m/>
    <n v="112.649615295231"/>
    <n v="-5.8493093761694501"/>
    <s v="MD|MYDB-20260806264514|DN00001/MN00443|WORKSHOP SENGKAPURA|085232356571"/>
    <s v="MYDIGIBIZPARTNER"/>
    <m/>
    <m/>
    <m/>
    <m/>
    <m/>
    <m/>
    <m/>
    <m/>
    <s v="Management Janji"/>
    <s v="2026-08-08 13:00:00 | Nama PIC : Herlambang No HP : 085232356571 Alt : 082330130710 M Janji : 08/08/2026 Jam Pasang : 08.00 - 13:00  NoteÃ‚Â :  hubungi terlebih dahulu sebelum kelokasi"/>
    <s v="FCC"/>
    <d v="2026-07-08T16:40:12"/>
    <d v="2026-08-08T13:00:00"/>
    <s v="Kendala Pelanggan"/>
    <s v="FO_WFM"/>
    <s v="BWN"/>
    <s v="NO ADDON"/>
    <m/>
    <s v="Provisioning Failed|WFM|INF009031100|Menunggu ombak Tinggi"/>
    <s v="HSI Bisnis Basic Promo HUT Telkom PSB 70% - 50 Mbps"/>
    <s v="INDIBIZ"/>
    <m/>
    <m/>
    <d v="2026-08-08T13:00:00"/>
    <s v="2026-08-08 13:00:00 | Nama PIC : Herlambang No HP : 085232356571 Alt : 082330130710 M Janji : 08/08/2026 Jam Pasang : 08.00 - 13:00  NoteÃ‚Â :  hubungi terlebih dahulu sebelum kelokasi"/>
    <m/>
    <m/>
    <m/>
    <e v="#NUM!"/>
    <e v="#NUM!"/>
    <x v="0"/>
    <x v="8"/>
  </r>
  <r>
    <n v="390"/>
    <n v="1002515879"/>
    <n v="3"/>
    <x v="2"/>
    <n v="4"/>
    <s v="PURWOKERTO"/>
    <s v="PURWOKERTO"/>
    <s v="PWT"/>
    <s v="REG"/>
    <s v="AO"/>
    <s v="NEW SALES"/>
    <s v="1P INET"/>
    <s v="102 | FOLLOW UP COMPLETED"/>
    <s v="RBS-Regional 3"/>
    <d v="2026-08-08T12:29:56"/>
    <d v="2026-08-10T16:46:45"/>
    <n v="69361427"/>
    <m/>
    <n v="146303609754"/>
    <s v="TK DUTA RK99 KARANGKEMIRI"/>
    <s v="ODP-PWT-FDG/005 FDG/D01/005.01"/>
    <s v="WO061255083"/>
    <m/>
    <m/>
    <m/>
    <n v="109.18206600000001"/>
    <n v="-7.4170800000000003"/>
    <s v="|MN00649|MYIA-020439370289/POI/Rizal Syahlani/6285865426767/kiebae03@gmail.com"/>
    <s v="MYIB_ASSISTANT"/>
    <m/>
    <m/>
    <m/>
    <m/>
    <m/>
    <m/>
    <m/>
    <m/>
    <s v="Management Janji"/>
    <s v="2026-08-09 13:00:00 | Nama PIC : Ibu Rizal No Hp : 085865426767 No Alt : - Tgl Pemasangan : 09 Agustus 2026 Interval : PAGI SIANG Note : Hubungi pelanggan terlebih dahulu"/>
    <s v="FCC"/>
    <d v="2026-08-08T12:39:51"/>
    <d v="2026-08-09T13:00:00"/>
    <s v="Kendala Teknik"/>
    <s v="REVOKE"/>
    <s v="PWT"/>
    <s v="NO ADDON"/>
    <m/>
    <s v="Follow Up Revoke Completed, New Order ID : SC1002518525"/>
    <s v="HSI Bisnis Promo HUT Telkom PSB 70% - 100 Mbps Dual Band"/>
    <s v="INDIBIZ"/>
    <m/>
    <m/>
    <d v="2026-08-09T13:00:00"/>
    <s v="2026-08-09 13:00:00 | Nama PIC : Ibu Rizal No Hp : 085865426767 No Alt : - Tgl Pemasangan : 09 Agustus 2026 Interval : PAGI SIANG Note : Hubungi pelanggan terlebih dahulu"/>
    <m/>
    <m/>
    <m/>
    <e v="#NUM!"/>
    <e v="#NUM!"/>
    <x v="0"/>
    <x v="4"/>
  </r>
  <r>
    <n v="391"/>
    <n v="1002516194"/>
    <n v="3"/>
    <x v="1"/>
    <n v="5"/>
    <s v="MADIUN"/>
    <s v="MADIUN"/>
    <s v="MNZ"/>
    <s v="REG"/>
    <s v="AO"/>
    <s v="NEW SALES"/>
    <s v="1P INET"/>
    <s v="102 | FOLLOW UP COMPLETED"/>
    <s v="RBS-Regional 3"/>
    <d v="2026-08-08T17:37:57"/>
    <d v="2026-08-11T08:32:29"/>
    <n v="69361634"/>
    <m/>
    <n v="152601214985"/>
    <s v="SPBU 54.631.17 (SERVER)"/>
    <s v="ODP-MNZ-FAN/03 FAN/D01/03.01"/>
    <s v="WO061285402"/>
    <m/>
    <m/>
    <m/>
    <n v="111.53434900000001"/>
    <n v="-7.6062919999999998"/>
    <s v="|MN00286|MYIA-037907539632/POI/IWAN SETYAWAN/08563623930/iwansetawan1989e3@gmail.com"/>
    <s v="MYIB_ASSISTANT"/>
    <m/>
    <m/>
    <m/>
    <m/>
    <m/>
    <m/>
    <m/>
    <m/>
    <s v="Management Janji"/>
    <s v="2026-08-09 15:00:00 | Nama Pic : BP IWAN No Hp Pic : 08563623930 Jam Pemasangan : 08:00 - 12.00 Tanggal Pemasangan : MINGGU 09 AGUSTUS 2026 Info Tambahan : Hubungi pelanggan sebelum datang ke lokasi, terima kasih."/>
    <s v="FCC"/>
    <d v="2026-08-08T17:39:45"/>
    <d v="2026-08-09T15:00:00"/>
    <s v="Kendala Pelanggan"/>
    <s v="REVOKE"/>
    <s v="MNZ"/>
    <s v="NO ADDON"/>
    <m/>
    <s v="Follow Up Revoke Completed, New Order ID : SC1002518852"/>
    <s v="HSI Bisnis Promo HUT Telkom PSB 70% - 50 Mbps"/>
    <s v="INDIBIZ"/>
    <m/>
    <m/>
    <d v="2026-08-09T15:00:00"/>
    <s v="2026-08-09 15:00:00 | Nama Pic : BP IWAN No Hp Pic : 08563623930 Jam Pemasangan : 08:00 - 12.00 Tanggal Pemasangan : MINGGU 09 AGUSTUS 2026 Info Tambahan : Hubungi pelanggan sebelum datang ke lokasi, terima kasih."/>
    <m/>
    <m/>
    <m/>
    <e v="#NUM!"/>
    <e v="#NUM!"/>
    <x v="0"/>
    <x v="11"/>
  </r>
  <r>
    <n v="392"/>
    <n v="1002520703"/>
    <n v="3"/>
    <x v="1"/>
    <n v="5"/>
    <s v="KEDIRI"/>
    <s v="KEDIRI"/>
    <s v="NDL"/>
    <s v="REG"/>
    <s v="AO"/>
    <s v="NEW SALES"/>
    <s v="1P INET"/>
    <s v="Completed (PS)"/>
    <s v="RBS-Regional 3"/>
    <d v="2026-08-11T16:19:56"/>
    <d v="2026-08-12T13:58:58"/>
    <n v="69363626"/>
    <m/>
    <n v="152651207088"/>
    <s v="Baroka Store"/>
    <s v="ODP-NDL-FN/16"/>
    <s v="WO061522218"/>
    <m/>
    <m/>
    <m/>
    <n v="111.98196385055699"/>
    <n v="-7.9138701426074602"/>
    <s v="MD|MYDB-20260811264931|DC20002/MC20039|Baroka Store|085792061118"/>
    <s v="MYDIGIBIZPARTNER"/>
    <m/>
    <m/>
    <m/>
    <m/>
    <m/>
    <m/>
    <m/>
    <m/>
    <s v="Management Janji"/>
    <s v="2026-08-12 13:00:00 | Waktu pemasangan : 12 agustus 2026 Jam pemasangan : 09.00 Info Tambahan : Hubungi pelanggan dulu sebelum ke lokasi terimakasih "/>
    <s v="FCC"/>
    <d v="2026-11-08T16:39:47"/>
    <d v="2026-08-12T13:00:00"/>
    <m/>
    <s v="PS"/>
    <s v="NDL"/>
    <s v="NO ADDON"/>
    <n v="20260812"/>
    <s v="Completed"/>
    <s v="HSI Bisnis Promo HUT Telkom PSB 70% - 50 Mbps"/>
    <s v="INDIBIZ"/>
    <m/>
    <m/>
    <d v="2026-08-12T13:00:00"/>
    <s v="2026-08-12 13:00:00 | Waktu pemasangan : 12 agustus 2026 Jam pemasangan : 09.00 Info Tambahan : Hubungi pelanggan dulu sebelum ke lokasi terimakasih "/>
    <n v="2026"/>
    <n v="8"/>
    <n v="12"/>
    <d v="2026-08-12T00:00:00"/>
    <n v="-0.54166666666424135"/>
    <x v="1"/>
    <x v="1"/>
  </r>
  <r>
    <n v="393"/>
    <n v="1002504276"/>
    <n v="3"/>
    <x v="6"/>
    <n v="5"/>
    <s v="JEMBER"/>
    <s v="BONDOWOSO"/>
    <s v="BOW"/>
    <s v="REG"/>
    <s v="AO"/>
    <s v="NEW SALES"/>
    <s v="1P INET"/>
    <s v="Completed (PS)"/>
    <s v="RBS-Regional 3"/>
    <d v="2026-08-01T09:20:56"/>
    <d v="2026-08-01T21:07:47"/>
    <n v="69356574"/>
    <m/>
    <n v="152507225419"/>
    <s v="Rumah kost Sumardi"/>
    <s v="ODP-BOW-FE/54 FE/D05/54.01"/>
    <s v="WO060621778"/>
    <m/>
    <m/>
    <m/>
    <n v="113.91063182942401"/>
    <n v="-7.8762542365622599"/>
    <s v="|MC30175|MYIA-071765487456/POI/DIDIK SUMARDI/083157727104/dindun984@gmail.com"/>
    <s v="MYIB_ASSISTANT"/>
    <m/>
    <m/>
    <m/>
    <m/>
    <m/>
    <m/>
    <m/>
    <m/>
    <s v="Management Janji"/>
    <s v="2026-08-02 08:00:00 | Tanggal pemasangan: 01/08/2026 Jam pemasangan : pagi / siang Info Tambahan : Hubungi pelanggan dulu sebelum ke lokasi terima kasih"/>
    <s v="FCC"/>
    <d v="2026-01-08T09:25:16"/>
    <d v="2026-08-02T08:00:00"/>
    <m/>
    <s v="PS"/>
    <s v="BOW"/>
    <s v="NO ADDON"/>
    <n v="20260801"/>
    <s v="Completed"/>
    <s v="HSI Bisnis Promo HUT Telkom PSB 70% - 50 Mbps"/>
    <s v="INDIBIZ"/>
    <m/>
    <m/>
    <d v="2026-08-02T08:00:00"/>
    <s v="2026-08-02 08:00:00 | Tanggal pemasangan: 01/08/2026 Jam pemasangan : pagi / siang Info Tambahan : Hubungi pelanggan dulu sebelum ke lokasi terima kasih"/>
    <n v="2026"/>
    <n v="8"/>
    <n v="1"/>
    <d v="2026-08-01T00:00:00"/>
    <n v="-1.3333333333357587"/>
    <x v="1"/>
    <x v="13"/>
  </r>
  <r>
    <n v="394"/>
    <n v="1002506691"/>
    <n v="3"/>
    <x v="3"/>
    <n v="5"/>
    <s v="SBY UTARA"/>
    <s v="LAMONGAN"/>
    <s v="BDG"/>
    <s v="REG"/>
    <s v="AO"/>
    <s v="NEW SALES"/>
    <s v="1P INET"/>
    <s v="Completed (PS)"/>
    <s v="RBS-Regional 3"/>
    <d v="2026-08-04T07:28:57"/>
    <d v="2026-08-04T15:22:05"/>
    <n v="69357860"/>
    <m/>
    <n v="152448204396"/>
    <s v="BEST COMPUTER"/>
    <s v="ODP-BDG-FC/23 FC/D03/23.01"/>
    <s v="WO060846901"/>
    <m/>
    <m/>
    <m/>
    <n v="112.334122062337"/>
    <n v="-6.8686590847496003"/>
    <s v="|MN00216|MYIA-025433678005/POI/fashfahish shofhal jamil/087869525149/shofhaljamilfashfahish@gmail.com"/>
    <s v="MYIB_ASSISTANT"/>
    <m/>
    <m/>
    <m/>
    <m/>
    <m/>
    <m/>
    <m/>
    <m/>
    <s v="Management Janji"/>
    <s v="2026-08-05 10:00:00 | Jam pemasangan : 12.00 Info Tambahan : Hubungi pelanggan dulu sebelum ke lokasi terimakasih "/>
    <s v="FCC"/>
    <d v="2026-04-08T07:40:08"/>
    <d v="2026-08-05T10:00:00"/>
    <m/>
    <s v="PS"/>
    <s v="BDG"/>
    <s v="NO ADDON"/>
    <n v="20260804"/>
    <s v="Completed"/>
    <s v="HSI Bisnis Promo HUT Telkom PSB 70% - 50 Mbps"/>
    <s v="INDIBIZ"/>
    <m/>
    <m/>
    <d v="2026-08-05T10:00:00"/>
    <s v="2026-08-05 10:00:00 | Jam pemasangan : 12.00 Info Tambahan : Hubungi pelanggan dulu sebelum ke lokasi terimakasih "/>
    <n v="2026"/>
    <n v="8"/>
    <n v="4"/>
    <d v="2026-08-04T00:00:00"/>
    <n v="-1.4166666666642413"/>
    <x v="1"/>
    <x v="8"/>
  </r>
  <r>
    <n v="395"/>
    <n v="1002525042"/>
    <n v="3"/>
    <x v="6"/>
    <n v="5"/>
    <s v="JEMBER"/>
    <s v="BANYUWANGI"/>
    <s v="RGJ"/>
    <s v="REG"/>
    <s v="AO"/>
    <s v="NEW SALES"/>
    <s v="1P INET"/>
    <s v="Completed (PS)"/>
    <s v="RBS-Regional 3"/>
    <d v="2026-08-13T16:55:56"/>
    <d v="2026-08-14T17:11:26"/>
    <n v="69365471"/>
    <m/>
    <n v="152516206922"/>
    <s v="Oemah Crispy"/>
    <s v="ODP-RGJ-FS/06 FS/D02/06.01"/>
    <s v="WO061694446"/>
    <m/>
    <m/>
    <m/>
    <n v="114.346890673041"/>
    <n v="-8.2967623637058594"/>
    <s v="MD|MYDB-20260813265224|DN00001/MN00580|Oemah Crispy|081232736550"/>
    <s v="MYDIGIBIZPARTNER"/>
    <m/>
    <m/>
    <m/>
    <m/>
    <m/>
    <m/>
    <m/>
    <m/>
    <s v="Management Janji"/>
    <s v="2026-08-14 15:00:00 | M Janji : (14/08/2026) jam Pasang :pagi / siang  Note : hubungi pelanggan jika ingin kelokasi"/>
    <s v="FCC"/>
    <s v="13-08-2026 17:10:31"/>
    <d v="2026-08-14T15:00:00"/>
    <m/>
    <s v="PS"/>
    <s v="RGJ"/>
    <s v="NO ADDON"/>
    <n v="20260814"/>
    <s v="Completed"/>
    <s v="HSI Bisnis Promo HUT Telkom PSB 70% - 300 Mbps"/>
    <s v="INDIBIZ"/>
    <m/>
    <m/>
    <d v="2026-08-14T15:00:00"/>
    <s v="2026-08-14 15:00:00 | M Janji : (14/08/2026) jam Pasang :pagi / siang  Note : hubungi pelanggan jika ingin kelokasi"/>
    <n v="2026"/>
    <n v="8"/>
    <n v="14"/>
    <d v="2026-08-14T00:00:00"/>
    <n v="-0.625"/>
    <x v="1"/>
    <x v="9"/>
  </r>
  <r>
    <n v="396"/>
    <n v="1002528785"/>
    <n v="3"/>
    <x v="6"/>
    <n v="5"/>
    <s v="PASURUAN"/>
    <s v="PROBOLINGGO"/>
    <s v="PBL"/>
    <s v="REG"/>
    <s v="AO"/>
    <s v="NEW SALES"/>
    <m/>
    <s v="Completed (PS)"/>
    <s v="RBS-Regional 3"/>
    <d v="2026-08-15T17:26:33"/>
    <d v="2026-08-16T20:54:13"/>
    <n v="69367164"/>
    <m/>
    <n v="152505340844"/>
    <s v="PONPES AL FATAH PUTRI"/>
    <s v="ODP-PBL-FBD/10"/>
    <s v="WO061890319"/>
    <m/>
    <m/>
    <m/>
    <n v="113.0982048"/>
    <n v="-7.9607549999999998"/>
    <s v="|MN01068|/PONPES AL FATAH PUTRI/WINBACK HSI B2B + OCA BREACH CHECKER  (1:1) 200MBPS 920,5RB PSB DISC 70%/087810634409/alfiatulayusetiyawati@gmail.com/ALFIATUL AYU SETIYAWATI/-7.960754, 113.098204"/>
    <s v="Sales Force DBS"/>
    <m/>
    <m/>
    <m/>
    <m/>
    <m/>
    <m/>
    <m/>
    <m/>
    <s v="Management Janji"/>
    <s v="2026-08-17 13:00:00|Tanggal pemasangan : 17 AGUSTUS 2026 Jam pemasangan : pagi/siang Info Tambahan : Hubungi pelanggan dulu sebelum ke lokasi terima kasih|40010577|MYDITA"/>
    <s v="FCC"/>
    <s v="15-08-2026 17:39:56"/>
    <d v="2026-08-17T13:00:00"/>
    <m/>
    <s v="PS"/>
    <s v="PBL"/>
    <s v="OCA"/>
    <n v="2026081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7T13:00:00"/>
    <s v="2026-08-17 13:00:00|Tanggal pemasangan : 17 AGUSTUS 2026 Jam pemasangan : pagi/siang Info Tambahan : Hubungi pelanggan dulu sebelum ke lokasi terima kasih|40010577|MYDITA"/>
    <n v="2026"/>
    <n v="8"/>
    <n v="16"/>
    <d v="2026-08-16T00:00:00"/>
    <n v="-1.5416666666642413"/>
    <x v="1"/>
    <x v="27"/>
  </r>
  <r>
    <n v="397"/>
    <n v="1002512055"/>
    <n v="3"/>
    <x v="1"/>
    <n v="5"/>
    <s v="MALANG"/>
    <s v="BATU"/>
    <s v="PKS"/>
    <s v="REG"/>
    <s v="AO"/>
    <s v="NEW SALES"/>
    <s v="1P INET"/>
    <s v="102 | FOLLOW UP COMPLETED"/>
    <s v="RBS-Regional 3"/>
    <d v="2026-08-06T11:28:57"/>
    <d v="2026-08-09T10:05:17"/>
    <n v="69359823"/>
    <m/>
    <n v="152710214210"/>
    <s v="Rumah Kost Bunga Sakura 2"/>
    <s v="ODP-PKS-FH/40 FH/D01/40.01"/>
    <s v="WO061060287"/>
    <m/>
    <m/>
    <m/>
    <n v="112.74576209999999"/>
    <n v="-7.9447749999999999"/>
    <s v="|MN00814|MYIA-006730147993/POI/Moch. Ainur Rofin Anwar/089601828558/ainuranwar099@gmail.com"/>
    <s v="MYIB_ASSISTANT"/>
    <m/>
    <m/>
    <m/>
    <m/>
    <m/>
    <m/>
    <m/>
    <m/>
    <s v="Management Janji"/>
    <s v="2026-08-08 08:00:00 | Tanggal pemasangan: 6/08/2026 Jam pemasangan : pagi / siang Info Tambahan : Hubungi pelanggan dulu sebelum ke lokasi. terima kasih"/>
    <s v="FCC"/>
    <d v="2026-06-08T11:39:52"/>
    <d v="2026-08-08T08:00:00"/>
    <m/>
    <s v="REVOKE"/>
    <s v="PKS"/>
    <s v="NO ADDON"/>
    <m/>
    <s v="Follow Up Revoke Completed, New Order ID : SC1002516345"/>
    <s v="HSI Bisnis Promo HUT Telkom PSB 70% - 300 Mbps"/>
    <s v="INDIBIZ"/>
    <m/>
    <m/>
    <d v="2026-08-08T08:00:00"/>
    <s v="2026-08-08 08:00:00 | Tanggal pemasangan: 6/08/2026 Jam pemasangan : pagi / siang Info Tambahan : Hubungi pelanggan dulu sebelum ke lokasi. terima kasih"/>
    <m/>
    <m/>
    <m/>
    <e v="#NUM!"/>
    <e v="#NUM!"/>
    <x v="0"/>
    <x v="15"/>
  </r>
  <r>
    <n v="398"/>
    <n v="1002517504"/>
    <n v="3"/>
    <x v="2"/>
    <n v="4"/>
    <s v="YOGYAKARTA"/>
    <s v="INNER - YOGYA JATENG SELATAN"/>
    <s v="KEN"/>
    <s v="REG"/>
    <s v="AO"/>
    <s v="NEW SALES"/>
    <s v="1P INET"/>
    <s v="9 | WFM - UN-SCS"/>
    <s v="RBS-Regional 3"/>
    <d v="2026-08-10T11:44:53"/>
    <d v="2026-08-10T11:44:53"/>
    <n v="69360708"/>
    <m/>
    <m/>
    <s v="ASTANA PROPERTY 6"/>
    <m/>
    <s v="WO061154059"/>
    <m/>
    <m/>
    <m/>
    <n v="110.38863000000001"/>
    <n v="-7.7110519999999996"/>
    <s v="|MC80063|MYIA-053083823085/POI/WILLIAM MAHARDIKA DARLIUS/087838403677/rarautha85@gmail.com"/>
    <s v="MYIB_ASSISTANT"/>
    <m/>
    <m/>
    <m/>
    <m/>
    <m/>
    <m/>
    <m/>
    <m/>
    <s v="Management Janji"/>
    <s v="2026-08-09 13:00:00 | Nama PIC : ASTANA PROPERTY 6 No HP : 087838403677 Alt :  M Janji : (SABTU/8/AGUSTUS/2026) jam Pasang : 09:00 Note : hubungi pelanggan jika ingin kelokasi"/>
    <s v="FCC"/>
    <d v="2026-10-08T11:54:41"/>
    <d v="2026-08-09T00:00:00"/>
    <m/>
    <s v="UNSC"/>
    <s v="KEN"/>
    <s v="NO ADDON"/>
    <m/>
    <s v="Inprogress Alpro, SC Lama : SC1002514449"/>
    <s v="HSI Bisnis Basic Promo HUT Telkom PSB 70% - 50 Mbps"/>
    <s v="INDIBIZ"/>
    <m/>
    <m/>
    <d v="2026-08-09T13:00:00"/>
    <s v="2026-08-09 13:00:00 | Nama PIC : ASTANA PROPERTY 6 No HP : 087838403677 Alt :  M Janji : (SABTU/8/AGUSTUS/2026) jam Pasang : 09:00 Note : hubungi pelanggan jika ingin kelokasi"/>
    <m/>
    <m/>
    <m/>
    <e v="#NUM!"/>
    <e v="#NUM!"/>
    <x v="0"/>
    <x v="4"/>
  </r>
  <r>
    <n v="399"/>
    <n v="1002514500"/>
    <n v="3"/>
    <x v="4"/>
    <n v="4"/>
    <s v="SEMARANG"/>
    <s v="INNER - SEMARANG JATENG UTARA"/>
    <s v="SMT"/>
    <s v="REG"/>
    <s v="AO"/>
    <s v="NEW SALES"/>
    <s v="1P INET"/>
    <s v="102 | FOLLOW UP COMPLETED"/>
    <s v="RBS-Regional 3"/>
    <d v="2026-08-07T12:44:56"/>
    <d v="2026-08-10T11:24:06"/>
    <n v="69360718"/>
    <m/>
    <n v="141420144958"/>
    <s v="PT. Pacific Furniture"/>
    <s v="ODP-SMT-FEE/085 FEE/D05/085.01"/>
    <s v="WO061157464"/>
    <m/>
    <m/>
    <m/>
    <n v="110.33028899999999"/>
    <n v="-7.0002589999999998"/>
    <s v="|MC50018|MYIA-058480666546/POI/Darwen Cabucos Bregente/087898118877/sanam@ptpacificfurniture.id"/>
    <s v="MYIB_ASSISTANT"/>
    <m/>
    <m/>
    <m/>
    <m/>
    <m/>
    <m/>
    <m/>
    <m/>
    <s v="Management Janji"/>
    <s v="2026-08-10 08:00:00 | Tanggal pemasangan: 10/08/2026 Jam pemasangan : pagi Info Tambahan : Hubungi pelanggan dulu sebelum ke lokasi terima kasih."/>
    <s v="FCC"/>
    <d v="2026-07-08T12:55:13"/>
    <d v="2026-08-10T08:00:00"/>
    <s v="Kendala Pelanggan"/>
    <s v="REVOKE"/>
    <s v="SMT"/>
    <s v="NO ADDON"/>
    <m/>
    <s v="Follow Up Revoke Completed, New Order ID : SC1002517422"/>
    <s v="HSI Bisnis Promo HUT Telkom PSB 70% - 75 Mbps"/>
    <s v="INDIBIZ"/>
    <m/>
    <m/>
    <d v="2026-08-10T08:00:00"/>
    <s v="2026-08-10 08:00:00 | Tanggal pemasangan: 10/08/2026 Jam pemasangan : pagi Info Tambahan : Hubungi pelanggan dulu sebelum ke lokasi terima kasih."/>
    <m/>
    <m/>
    <m/>
    <e v="#NUM!"/>
    <e v="#NUM!"/>
    <x v="0"/>
    <x v="4"/>
  </r>
  <r>
    <n v="400"/>
    <n v="1002506214"/>
    <n v="3"/>
    <x v="2"/>
    <n v="4"/>
    <s v="MAGELANG"/>
    <s v="MUNTILAN"/>
    <s v="SWT"/>
    <s v="REG"/>
    <s v="AO"/>
    <s v="NEW SALES"/>
    <s v="1P INET"/>
    <s v="Completed (PS)"/>
    <s v="RBS-Regional 3"/>
    <d v="2026-08-03T14:14:56"/>
    <d v="2026-08-04T14:08:51"/>
    <n v="69357614"/>
    <m/>
    <n v="142164113595"/>
    <s v="SPBU 44.565.02"/>
    <s v="ODP-SWT-FAQ/026"/>
    <s v="WO060800798"/>
    <m/>
    <m/>
    <m/>
    <n v="110.1978939"/>
    <n v="-7.5992761"/>
    <s v="|MN00935|MYIA-095837209889/POI/AYU RESTANI YUSUF/085786267370/spbu_sajogja4456502@yahoo.co.id"/>
    <s v="MYIB_ASSISTANT"/>
    <m/>
    <m/>
    <m/>
    <m/>
    <m/>
    <m/>
    <m/>
    <m/>
    <s v="Management Janji"/>
    <s v="2026-08-05 09:00:00 | Nama : BU AYU RESTANI YUSUF No Hp : 085786267370 No Alt :  Tgl Pemasangan : 04 Agustus 2026 Interval : PAGI  Note : Hubungi pelanggan terlebih dahulu"/>
    <s v="FCC"/>
    <d v="2026-03-08T14:40:09"/>
    <d v="2026-08-05T09:00:00"/>
    <m/>
    <s v="PS"/>
    <s v="SWT"/>
    <s v="NO ADDON"/>
    <n v="20260804"/>
    <s v="Completed"/>
    <s v="HSI Bisnis Basic Promo HUT Telkom PSB 70% - 100 Mbps"/>
    <s v="INDIBIZ"/>
    <m/>
    <m/>
    <d v="2026-08-05T09:00:00"/>
    <s v="2026-08-05 09:00:00 | Nama : BU AYU RESTANI YUSUF No Hp : 085786267370 No Alt :  Tgl Pemasangan : 04 Agustus 2026 Interval : PAGI  Note : Hubungi pelanggan terlebih dahulu"/>
    <n v="2026"/>
    <n v="8"/>
    <n v="4"/>
    <d v="2026-08-04T00:00:00"/>
    <n v="-1.375"/>
    <x v="1"/>
    <x v="4"/>
  </r>
  <r>
    <n v="401"/>
    <n v="1002519753"/>
    <n v="3"/>
    <x v="0"/>
    <n v="5"/>
    <s v="MATARAM"/>
    <s v="INNER - NUSA TENGGARA"/>
    <s v="SWE"/>
    <s v="REG"/>
    <s v="AO"/>
    <s v="NEW SALES"/>
    <s v="1P INET"/>
    <s v="Completed (PS)"/>
    <s v="RBS-Regional 3"/>
    <d v="2026-08-11T12:44:56"/>
    <d v="2026-08-12T14:27:31"/>
    <n v="69363272"/>
    <m/>
    <n v="172605804131"/>
    <s v="MTS DARUL FALAH DUMAN"/>
    <s v="ODP-SWE-FAC/08 FAC/D02/08.08"/>
    <s v="WO061490479"/>
    <m/>
    <m/>
    <m/>
    <n v="116.149739"/>
    <n v="-8.563625"/>
    <s v="|MC40311|MYIA-071261746687/POI/Hasbi Halwana/087863557551/darulfalahnew@gmail.com"/>
    <s v="MYIB_ASSISTANT"/>
    <m/>
    <m/>
    <m/>
    <m/>
    <m/>
    <m/>
    <m/>
    <m/>
    <s v="Management Janji"/>
    <s v="2026-08-12 13:00:00 | Nama : BP HASBI HALWANA  No Hp : 087863557551 No Alt :  Tgl Pemasangan : 12 Agustus 2026 Interval : PAGI  Note : Hubungi pelanggan terlebih dahulu"/>
    <s v="FCC"/>
    <d v="2026-11-08T12:54:45"/>
    <d v="2026-08-12T13:00:00"/>
    <m/>
    <s v="PS"/>
    <s v="SWE"/>
    <s v="NO ADDON"/>
    <n v="20260812"/>
    <s v="Completed"/>
    <s v="HSI Bisnis Promo HUT Telkom PSB 70% - 50 Mbps"/>
    <s v="INDIBIZ"/>
    <m/>
    <m/>
    <d v="2026-08-12T13:00:00"/>
    <s v="2026-08-12 13:00:00 | Nama : BP HASBI HALWANA  No Hp : 087863557551 No Alt :  Tgl Pemasangan : 12 Agustus 2026 Interval : PAGI  Note : Hubungi pelanggan terlebih dahulu"/>
    <n v="2026"/>
    <n v="8"/>
    <n v="12"/>
    <d v="2026-08-12T00:00:00"/>
    <n v="-0.54166666666424135"/>
    <x v="1"/>
    <x v="14"/>
  </r>
  <r>
    <n v="402"/>
    <n v="1002517539"/>
    <n v="3"/>
    <x v="3"/>
    <n v="5"/>
    <s v="SBY SELATAN"/>
    <s v="TANDES"/>
    <s v="DMO"/>
    <s v="REG"/>
    <s v="AO"/>
    <s v="NEW SALES"/>
    <s v="1P INET"/>
    <s v="Completed (PS)"/>
    <s v="RBS-Regional 3"/>
    <d v="2026-08-10T11:52:58"/>
    <d v="2026-08-10T16:47:54"/>
    <n v="69362339"/>
    <m/>
    <n v="152301273585"/>
    <s v="Lembaga Pendidikan Al Falah Surabaya"/>
    <s v="ODP-DMO-FAZ/16 FAZ/D05/16.01"/>
    <s v="WO061382747"/>
    <m/>
    <m/>
    <m/>
    <n v="112.740103728836"/>
    <n v="-7.2934274804832198"/>
    <s v="|MB00449|MYIA-059702675320/POI/bapak/082291149946/badrus@alfalahsby.sch.id"/>
    <s v="MYIB_ASSISTANT"/>
    <m/>
    <m/>
    <m/>
    <m/>
    <m/>
    <m/>
    <m/>
    <m/>
    <s v="Management Janji"/>
    <s v="2026-08-11 08:00:00 | Tanggal pemasangan: 11/08/2026 Jam pemasangan : pagi / siang Info Tambahan : Hubungi pelanggan dulu sebelum ke lokasi terima kasih."/>
    <s v="FCC"/>
    <d v="2026-10-08T11:54:41"/>
    <d v="2026-08-11T08:00:00"/>
    <m/>
    <s v="PS"/>
    <s v="DMO"/>
    <s v="NO ADDON"/>
    <n v="20260810"/>
    <s v="Completed"/>
    <s v="HSI Bisnis Promo HUT Telkom PSB 70% - 100 Mbps Dual Band"/>
    <s v="INDIBIZ"/>
    <m/>
    <m/>
    <d v="2026-08-11T08:00:00"/>
    <s v="2026-08-11 08:00:00 | Tanggal pemasangan: 11/08/2026 Jam pemasangan : pagi / siang Info Tambahan : Hubungi pelanggan dulu sebelum ke lokasi terima kasih."/>
    <n v="2026"/>
    <n v="8"/>
    <n v="10"/>
    <d v="2026-08-10T00:00:00"/>
    <n v="-1.3333333333357587"/>
    <x v="1"/>
    <x v="23"/>
  </r>
  <r>
    <n v="403"/>
    <n v="1002524699"/>
    <n v="3"/>
    <x v="6"/>
    <n v="5"/>
    <s v="SIDOARJO"/>
    <s v="MOJOKERTO"/>
    <s v="NGI"/>
    <s v="REG"/>
    <s v="AO"/>
    <s v="NEW SALES"/>
    <m/>
    <s v="Completed (PS)"/>
    <s v="RBS-Regional 3"/>
    <d v="2026-08-13T15:33:48"/>
    <d v="2026-08-14T19:36:03"/>
    <n v="69365316"/>
    <m/>
    <n v="152321203306"/>
    <s v="PANGGON NGOPI"/>
    <s v="ODP-NGI-FD/26"/>
    <s v="WO061755119"/>
    <m/>
    <m/>
    <m/>
    <n v="112.586049"/>
    <n v="-7.5732302999999996"/>
    <s v="|MC30080|/NOVIA SAIDAH/85707504840/noviatusa@gmail.com"/>
    <s v="Sales Force DBS"/>
    <m/>
    <m/>
    <m/>
    <m/>
    <m/>
    <m/>
    <m/>
    <m/>
    <s v="Management Janji"/>
    <s v="2026-08-15 13:00:00|Nama PIC : ibu novi No HP : 085707504840 No Alternatif : - M Janji : 15/07/2026 Jam Pasang : Pagi NoteÃ‚Â :  Hubungi terlebih dahulu sebelum ke lokasi |40961370|MYDITA"/>
    <s v="FCC"/>
    <s v="13-08-2026 15:39:59"/>
    <d v="2026-08-15T13:00:00"/>
    <m/>
    <s v="PS"/>
    <s v="NGI"/>
    <s v="NETMONK - OCA"/>
    <n v="20260814"/>
    <s v="Completed"/>
    <s v="- 11_11446;Biaya PSB HSI EBIS Tunai di Depan ~ 11[150000]  - E23015;E23015 ~ ES23 - Perangkat ONT[0]  - E23015~null~44292;E23015||11||Abodemen 0[0]  - E23015~null~E23015_SWONTPREM;SWONTPREM ~ Biaya Sewa ONT Premium ~ E23015[50000]  - E24057;E24057 ~ ES24 "/>
    <s v="INDIBIZ"/>
    <m/>
    <m/>
    <d v="2026-08-15T13:00:00"/>
    <s v="2026-08-15 13:00:00|Nama PIC : ibu novi No HP : 085707504840 No Alternatif : - M Janji : 15/07/2026 Jam Pasang : Pagi NoteÃ‚Â :  Hubungi terlebih dahulu sebelum ke lokasi |40961370|MYDITA"/>
    <n v="2026"/>
    <n v="8"/>
    <n v="14"/>
    <d v="2026-08-14T00:00:00"/>
    <n v="-1.5416666666642413"/>
    <x v="1"/>
    <x v="20"/>
  </r>
  <r>
    <n v="404"/>
    <n v="1002512224"/>
    <n v="3"/>
    <x v="3"/>
    <n v="5"/>
    <s v="SBY UTARA"/>
    <s v="MANYAR"/>
    <s v="MGO"/>
    <s v="REG"/>
    <s v="AO"/>
    <s v="NEW SALES"/>
    <s v="1P INET"/>
    <s v="102 | FOLLOW UP COMPLETED"/>
    <s v="RBS-Regional 3"/>
    <d v="2026-08-06T12:19:58"/>
    <d v="2026-08-10T16:08:49"/>
    <n v="69359895"/>
    <m/>
    <n v="152413167552"/>
    <s v="LEMBAGA PENDIDIKAN BAHASA CHINA"/>
    <s v="ODP-DMO-FAC/14 FAC/D03/14.01"/>
    <s v="WO061066197"/>
    <m/>
    <m/>
    <m/>
    <n v="112.75182599999999"/>
    <n v="-7.2598849999999997"/>
    <s v="MD|MYDB-20260805264494|DN00001/MN00443|LEMBAGA PENDIDIKAN BAHASA CHINA|085113162223"/>
    <s v="MYDIGIBIZPARTNER"/>
    <m/>
    <m/>
    <m/>
    <m/>
    <m/>
    <m/>
    <m/>
    <m/>
    <s v="Management Janji"/>
    <s v="2026-08-07 13:00:00 | Nama PIC : LEMBAGA PENDIDIKAN BAHASA CHINA No HP : 085113162223 Alt :  M Janji : 07/08/2026 Jam Pasang : 08.00 - 13:00  NoteÃ‚Â :  hubungi terlebih dahulu sebelum kelokasi "/>
    <s v="FCC"/>
    <d v="2026-06-08T12:25:42"/>
    <d v="2026-08-07T13:00:00"/>
    <s v="Kendala Pelanggan"/>
    <s v="REVOKE"/>
    <s v="MGO"/>
    <s v="NO ADDON"/>
    <m/>
    <s v="Follow Up Revoke Completed, New Order ID : SC1002518424"/>
    <s v="HSI Bisnis Promo HUT Telkom PSB 70% - 200 Mbps"/>
    <s v="INDIBIZ"/>
    <m/>
    <m/>
    <d v="2026-08-07T13:00:00"/>
    <s v="2026-08-07 13:00:00 | Nama PIC : LEMBAGA PENDIDIKAN BAHASA CHINA No HP : 085113162223 Alt :  M Janji : 07/08/2026 Jam Pasang : 08.00 - 13:00  NoteÃ‚Â :  hubungi terlebih dahulu sebelum kelokasi "/>
    <m/>
    <m/>
    <m/>
    <e v="#NUM!"/>
    <e v="#NUM!"/>
    <x v="0"/>
    <x v="10"/>
  </r>
  <r>
    <n v="405"/>
    <n v="1002517938"/>
    <n v="3"/>
    <x v="2"/>
    <n v="4"/>
    <s v="YOGYAKARTA"/>
    <s v="SLEMAN"/>
    <s v="GOD"/>
    <s v="REG"/>
    <s v="AO"/>
    <s v="NEW SALES"/>
    <m/>
    <s v="Completed (PS)"/>
    <s v="RBS-Regional 3"/>
    <d v="2026-08-10T14:06:18"/>
    <d v="2026-08-11T11:04:35"/>
    <n v="69361666"/>
    <m/>
    <n v="146136130125"/>
    <s v="PT Warisan Abadi Visi Edukasi, NWAVE Corp"/>
    <s v="ODP-GOD-VAY/060"/>
    <s v="WO061407072"/>
    <m/>
    <m/>
    <m/>
    <n v="110.34261542715799"/>
    <n v="-7.7467777611169302"/>
    <s v="|MC80006|MYIA-033560476623/POI/Nisa Fadhilla/0895363272887/admnhr.office.dewave@gmail.com"/>
    <s v="Amex"/>
    <m/>
    <m/>
    <m/>
    <m/>
    <m/>
    <m/>
    <m/>
    <m/>
    <s v="Management Janji"/>
    <s v="2026-08-10 13:00:00 | M Janji : 10 agustus 2026  jam Pasang : siang  Note : hubungi pelanggan jika ingin kelokasi"/>
    <s v="FCC"/>
    <d v="2026-10-08T14:09:59"/>
    <m/>
    <m/>
    <s v="PS"/>
    <s v="GOD"/>
    <s v="NO ADDON"/>
    <n v="20260811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0T07:00:00"/>
    <s v="2026-08-10 13:00:00 | M Janji : 10 agustus 2026  jam Pasang : siang  Note : hubungi pelanggan jika ingin kelokasi"/>
    <n v="2026"/>
    <n v="8"/>
    <n v="11"/>
    <d v="2026-08-11T00:00:00"/>
    <n v="0.70833333333575865"/>
    <x v="1"/>
    <x v="4"/>
  </r>
  <r>
    <n v="406"/>
    <n v="1002519748"/>
    <n v="3"/>
    <x v="3"/>
    <n v="5"/>
    <s v="SBY UTARA"/>
    <s v="LAMONGAN"/>
    <s v="BBA"/>
    <s v="REG"/>
    <s v="AO"/>
    <s v="NEW SALES"/>
    <s v="1P INET"/>
    <s v="Completed (PS)"/>
    <s v="RBS-Regional 3"/>
    <d v="2026-08-11T12:40:57"/>
    <d v="2026-08-12T08:48:37"/>
    <n v="69363270"/>
    <m/>
    <n v="152441211135"/>
    <s v="LAVINA TOKO"/>
    <s v="ODP-BBA-FAH/05 FAH/D01/05.01"/>
    <s v="WO061490203"/>
    <m/>
    <m/>
    <m/>
    <n v="112.23607800900901"/>
    <n v="-7.10043386880242"/>
    <s v="MD|MYDB-20260811264949|DN00001/MN02271|LAVINA TOKO|082234535213"/>
    <s v="MYDIGIBIZPARTNER"/>
    <m/>
    <m/>
    <m/>
    <m/>
    <m/>
    <m/>
    <m/>
    <m/>
    <s v="Management Janji"/>
    <s v="2026-08-12 10:00:00 | Waktu pemasangan : 12 agustus 2026 Jam pemasangan : 08.00 - 12.00 Info Tambahan : Hubungi pelanggan dulu sebelum ke lokasi terimakasih  "/>
    <s v="FCC"/>
    <d v="2026-11-08T12:54:45"/>
    <d v="2026-08-12T10:00:00"/>
    <m/>
    <s v="PS"/>
    <s v="BBA"/>
    <s v="NO ADDON"/>
    <n v="20260812"/>
    <s v="Completed"/>
    <s v="HSI Bisnis Promo HUT Telkom PSB 70% - 100 Mbps"/>
    <s v="INDIBIZ"/>
    <m/>
    <m/>
    <d v="2026-08-12T10:00:00"/>
    <s v="2026-08-12 10:00:00 | Waktu pemasangan : 12 agustus 2026 Jam pemasangan : 08.00 - 12.00 Info Tambahan : Hubungi pelanggan dulu sebelum ke lokasi terimakasih  "/>
    <n v="2026"/>
    <n v="8"/>
    <n v="12"/>
    <d v="2026-08-12T00:00:00"/>
    <n v="-0.41666666666424135"/>
    <x v="1"/>
    <x v="8"/>
  </r>
  <r>
    <n v="407"/>
    <n v="1002505887"/>
    <n v="3"/>
    <x v="3"/>
    <n v="5"/>
    <s v="SBY SELATAN"/>
    <s v="KETINTANG"/>
    <s v="RKT"/>
    <s v="REG"/>
    <s v="AO"/>
    <s v="NEW SALES"/>
    <s v="1P INET"/>
    <s v="102 | FOLLOW UP COMPLETED"/>
    <s v="RBS-Regional 3"/>
    <d v="2026-08-03T11:29:56"/>
    <d v="2026-08-05T11:07:50"/>
    <n v="69357389"/>
    <m/>
    <n v="152308242981"/>
    <s v="Ponpes AN-NURIYAH ( putri )"/>
    <s v="ODP-RKT-FBM/52 FBM/D06/52.01"/>
    <s v="WO060773847"/>
    <m/>
    <m/>
    <m/>
    <n v="112.73582920432"/>
    <n v="-7.3174388175798297"/>
    <s v="MD|MYDB-20260803264240|DN00001/MN00459|Ponpes AN-NURIYAH ( putri )|082257588373"/>
    <s v="MYDIGIBIZPARTNER"/>
    <m/>
    <m/>
    <m/>
    <m/>
    <m/>
    <m/>
    <m/>
    <m/>
    <s v="Management Janji"/>
    <s v="2026-08-04 11:00:00 | Nama : BU ATINA ZAINAL FUADAH No Hp : 082257588373 No Alt :  Tgl Pemasangan : 04 Agustus 2026 Interval : SIANG Note : Hubungi pelanggan terlebih dahulu"/>
    <s v="FCC"/>
    <d v="2026-03-08T11:39:48"/>
    <d v="2026-08-04T11:00:00"/>
    <m/>
    <s v="REVOKE"/>
    <s v="RKT"/>
    <s v="NO ADDON"/>
    <m/>
    <s v="Follow Up Revoke Completed, New Order ID : SC1002510128"/>
    <s v="HSI Bisnis Basic Promo HUT Telkom PSB 70% - 200 Mbps"/>
    <s v="INDIBIZ"/>
    <m/>
    <m/>
    <d v="2026-08-04T11:00:00"/>
    <s v="2026-08-04 11:00:00 | Nama : BU ATINA ZAINAL FUADAH No Hp : 082257588373 No Alt :  Tgl Pemasangan : 04 Agustus 2026 Interval : SIANG Note : Hubungi pelanggan terlebih dahulu"/>
    <m/>
    <m/>
    <m/>
    <e v="#NUM!"/>
    <e v="#NUM!"/>
    <x v="0"/>
    <x v="10"/>
  </r>
  <r>
    <n v="408"/>
    <n v="1002529719"/>
    <n v="3"/>
    <x v="4"/>
    <n v="4"/>
    <s v="SEMARANG"/>
    <s v="INNER - SEMARANG JATENG UTARA"/>
    <s v="GNK"/>
    <s v="REG"/>
    <s v="AO"/>
    <s v="NEW SALES"/>
    <s v="1P INET"/>
    <s v="Completed (PS)"/>
    <s v="RBS-Regional 3"/>
    <d v="2026-08-16T14:01:57"/>
    <d v="2026-08-17T10:52:28"/>
    <n v="69367568"/>
    <m/>
    <n v="143424113708"/>
    <s v="Grosir Sepatu Mukti"/>
    <s v="ODP-GNK-FAF/002 FAF/D01/002.01"/>
    <s v="WO061880396"/>
    <m/>
    <m/>
    <m/>
    <n v="110.5698914"/>
    <n v="-6.966545"/>
    <s v="|MN02374|MYIA-087307978801/POI/Abdul Mukti/0882007501385/jennyabdul91@gmail.com"/>
    <s v="MYIB_ASSISTANT"/>
    <m/>
    <m/>
    <m/>
    <m/>
    <m/>
    <m/>
    <m/>
    <m/>
    <s v="Management Janji"/>
    <s v="2026-08-17 13:00:00 | Nama : BP ABDUL MUKTI  No Hp : 0882007501385 No Alt :  Tgl Pemasangan : 17 Agustus 2026 Interval : PAGI  Note : Hubungi pelanggan terlebih dahulu"/>
    <s v="FCC"/>
    <s v="16-08-2026 14:10:39"/>
    <d v="2026-08-17T13:00:00"/>
    <m/>
    <s v="PS"/>
    <s v="GNK"/>
    <s v="NO ADDON"/>
    <n v="20260817"/>
    <s v="Completed"/>
    <s v="HSI Bisnis Promo HUT Telkom PSB 70% - 200 Mbps"/>
    <s v="INDIBIZ"/>
    <m/>
    <m/>
    <d v="2026-08-17T13:00:00"/>
    <s v="2026-08-17 13:00:00 | Nama : BP ABDUL MUKTI  No Hp : 0882007501385 No Alt :  Tgl Pemasangan : 17 Agustus 2026 Interval : PAGI  Note : Hubungi pelanggan terlebih dahulu"/>
    <n v="2026"/>
    <n v="8"/>
    <n v="17"/>
    <d v="2026-08-17T00:00:00"/>
    <n v="-0.54166666666424135"/>
    <x v="1"/>
    <x v="4"/>
  </r>
  <r>
    <n v="409"/>
    <n v="1002533682"/>
    <n v="3"/>
    <x v="6"/>
    <n v="5"/>
    <s v="SIDOARJO"/>
    <s v="JOMBANG"/>
    <s v="JOM"/>
    <s v="REG"/>
    <s v="AO"/>
    <s v="NEW SALES"/>
    <m/>
    <s v="CC - HD1A - INPROGRESS UNCONTACTED"/>
    <s v="RBS-Regional 3"/>
    <d v="2026-08-18T15:01:30"/>
    <d v="2026-08-18T16:37:09"/>
    <n v="69369208"/>
    <m/>
    <n v="152318241204"/>
    <s v="SPPG AL-FADHLY BANDUNG DIWEK"/>
    <s v="ODP-JOM-FAB/109"/>
    <m/>
    <m/>
    <m/>
    <m/>
    <n v="112.26454819999999"/>
    <n v="-7.5873255999999998"/>
    <s v="|MN02084|/SPPG AL-FADHLY BANDUNG DIWEK/WINBACK 2.0 HSI B2B (1:1) 50MBPS 355RB PSB DISC 70%//alfadhlymubarok@gmail.com/FADLAN, SE/816511027"/>
    <s v="Sales Force DBS"/>
    <m/>
    <m/>
    <m/>
    <m/>
    <m/>
    <m/>
    <m/>
    <m/>
    <m/>
    <m/>
    <m/>
    <s v="18-08-2026 15:10:19"/>
    <m/>
    <m/>
    <s v="FCC"/>
    <s v="JOM"/>
    <s v="NO ADDON"/>
    <m/>
    <s v="UNCONTACTED : Mail Box - Memo NENG PUTRI MEILINDA PERMATASARI 40981184|MYDITA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m/>
    <m/>
    <m/>
    <m/>
    <m/>
    <e v="#NUM!"/>
    <e v="#NUM!"/>
    <x v="0"/>
    <x v="20"/>
  </r>
  <r>
    <n v="410"/>
    <n v="1002516397"/>
    <n v="3"/>
    <x v="6"/>
    <n v="5"/>
    <s v="SIDOARJO"/>
    <s v="INNER - JATIM TIMUR"/>
    <s v="KRN"/>
    <s v="REG"/>
    <s v="AO"/>
    <s v="NEW SALES"/>
    <m/>
    <s v="CANCEL COMPLETED"/>
    <s v="RBS-Regional 3"/>
    <d v="2026-08-09T11:13:13"/>
    <d v="2026-08-13T09:44:57"/>
    <n v="69361773"/>
    <m/>
    <n v="152331250983"/>
    <s v="CV GASOLINE PRIMA"/>
    <s v="ODP-KRN-FC/29"/>
    <m/>
    <m/>
    <m/>
    <m/>
    <n v="112.5129609"/>
    <n v="-7.4014061"/>
    <s v="|MN02271|/CV GASOLINE PRIMA/WINBACK 2.0 HSI B2B (1:1) 50MBPS 355RB PSB DISC 70%//mohmusfiq5@gmail.com/RIZKY PRAYUDHI/81330020155"/>
    <s v="Sales Force DBS"/>
    <m/>
    <m/>
    <m/>
    <m/>
    <m/>
    <m/>
    <m/>
    <m/>
    <m/>
    <m/>
    <m/>
    <d v="2026-09-08T11:25:00"/>
    <m/>
    <m/>
    <s v="REJECT_FCC"/>
    <s v="KRN"/>
    <s v="NO ADDON"/>
    <m/>
    <s v="DECLINE : Decline - Batal Order EVI PUSPITA EKASARI 40931150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19"/>
  </r>
  <r>
    <n v="411"/>
    <n v="1002515264"/>
    <n v="3"/>
    <x v="5"/>
    <n v="5"/>
    <s v="SINGARJA"/>
    <s v="TABANAN"/>
    <s v="TBN"/>
    <s v="REG"/>
    <s v="AO"/>
    <s v="NEW SALES"/>
    <m/>
    <s v="98 | OSS - CANCEL COMPLETE"/>
    <s v="RBS-Regional 3"/>
    <d v="2026-08-07T16:25:03"/>
    <d v="2026-08-12T14:06:57"/>
    <n v="69361045"/>
    <m/>
    <n v="172413244348"/>
    <s v="PT. MERTA HARUMAS"/>
    <s v="ODP-TBN-FDD/17"/>
    <s v="WO061198684"/>
    <m/>
    <m/>
    <m/>
    <n v="115.2226649"/>
    <n v="-8.3270537999999998"/>
    <s v="MN02658/PT. MERTA HARUMAS/PIC NI NYOMAN SUMAWATI/081339049176/spbu.bali.5480326@gmail.com"/>
    <s v="Sales Force DBS"/>
    <m/>
    <m/>
    <m/>
    <m/>
    <m/>
    <m/>
    <m/>
    <m/>
    <s v="Management Janji"/>
    <s v="2026-08-08 15:00:00|Nama PIC : ibu nyoman No HP : 081339049176 Alt :  M Janji : (SABTU/8/AGUSTUS/2026) jam Pasang : 09:00 Note : hubungi pelanggan jika ingin kelokasi|40951378|MYDITA"/>
    <s v="FCC"/>
    <d v="2026-07-08T16:25:36"/>
    <d v="2026-08-08T15:00:00"/>
    <s v="Kendala Lainnya"/>
    <s v="CANCEL"/>
    <s v="TBN"/>
    <s v="NO ADDON"/>
    <m/>
    <s v="Cancel 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08T15:00:00"/>
    <s v="2026-08-08 15:00:00|Nama PIC : ibu nyoman No HP : 081339049176 Alt :  M Janji : (SABTU/8/AGUSTUS/2026) jam Pasang : 09:00 Note : hubungi pelanggan jika ingin kelokasi|40951378|MYDITA"/>
    <m/>
    <m/>
    <m/>
    <e v="#NUM!"/>
    <e v="#NUM!"/>
    <x v="0"/>
    <x v="16"/>
  </r>
  <r>
    <n v="412"/>
    <n v="1002526315"/>
    <n v="3"/>
    <x v="4"/>
    <n v="4"/>
    <s v="PEKALONGAN"/>
    <s v="BREBES"/>
    <s v="BKA"/>
    <s v="REG"/>
    <s v="AO"/>
    <s v="NEW SALES"/>
    <m/>
    <s v="Completed (PS)"/>
    <s v="RBS-Regional 3"/>
    <d v="2026-08-14T12:34:02"/>
    <d v="2026-08-15T17:07:07"/>
    <n v="69366000"/>
    <m/>
    <n v="142205105794"/>
    <s v="PT Haosi industrial Indonesia"/>
    <s v="ODP-BKA-FA/085"/>
    <s v="WO061748395"/>
    <m/>
    <m/>
    <m/>
    <n v="108.97271259999999"/>
    <n v="-6.8719662000000001"/>
    <s v="AMRBS;403095;REG3;BAYU;085100296564;HSI 1S 200MB;PIC 085867859258;haosiindustrialindonesia@gmail.com"/>
    <s v="Account Manager"/>
    <m/>
    <m/>
    <m/>
    <m/>
    <m/>
    <m/>
    <m/>
    <m/>
    <s v="Management Janji"/>
    <s v="2026-08-15 13:00:00|Jam Pemasangan : 08:00 - 12.00 Tanggal Pemasangan : 15/08/2026 Info Tambahan : Hubungi pelanggan sebelum datang ke lokasi|40971402|MYDITA"/>
    <s v="FCC"/>
    <s v="14-08-2026 12:39:47"/>
    <d v="2026-08-15T13:00:00"/>
    <m/>
    <s v="PS"/>
    <s v="BKA"/>
    <s v="NO ADDON"/>
    <n v="20260815"/>
    <s v="Completed"/>
    <s v="- 11_11446;Biaya PSB HSI EBIS Tunai di Depan ~ 11[150000]  - E23046;E23046 ~ ES23 - Paket HSI Bisnis[0]  - E23046~null~E23046_UNL;UNL ~ Internet-Link Unlimited Internet Usage ~ E23046[0]  - E23046~null~44877;E23046||11||Abodemen 0[0]  - E23046~null~E23046"/>
    <s v="INDIBIZ"/>
    <m/>
    <m/>
    <d v="2026-08-15T13:00:00"/>
    <s v="2026-08-15 13:00:00|Jam Pemasangan : 08:00 - 12.00 Tanggal Pemasangan : 15/08/2026 Info Tambahan : Hubungi pelanggan sebelum datang ke lokasi|40971402|MYDITA"/>
    <n v="2026"/>
    <n v="8"/>
    <n v="15"/>
    <d v="2026-08-15T00:00:00"/>
    <n v="-0.54166666666424135"/>
    <x v="1"/>
    <x v="4"/>
  </r>
  <r>
    <n v="413"/>
    <n v="1002526999"/>
    <n v="3"/>
    <x v="6"/>
    <n v="5"/>
    <s v="SIDOARJO"/>
    <s v="MOJOKERTO"/>
    <s v="MIP"/>
    <s v="REG"/>
    <s v="AO"/>
    <s v="NEW SALES"/>
    <m/>
    <s v="Completed (PS)"/>
    <s v="RBS-Regional 3"/>
    <d v="2026-08-14T15:48:23"/>
    <d v="2026-08-15T19:00:07"/>
    <n v="69366278"/>
    <m/>
    <n v="152313206384"/>
    <s v="MITRA KERAMIK 1"/>
    <s v="ODP-MIP-FJ/21"/>
    <s v="WO061817095"/>
    <m/>
    <m/>
    <m/>
    <n v="112.4422677"/>
    <n v="-7.4010784999999997"/>
    <s v="|MC30111|/MOCH MUSTOFA /81515054553/mochalimustofa03@gmail.com"/>
    <s v="Sales Force DBS"/>
    <m/>
    <m/>
    <m/>
    <m/>
    <m/>
    <m/>
    <m/>
    <m/>
    <s v="Management Janji"/>
    <s v="2026-08-16 13:00:00|M Janji :  16 Agustus 2026 Jam Pasang : Siang Note : hubungi pelanggan jika ingin ke lokasi, terima kasih|40941148|MYDITA"/>
    <s v="FCC"/>
    <s v="14-08-2026 15:55:01"/>
    <d v="2026-08-16T13:00:00"/>
    <m/>
    <s v="PS"/>
    <s v="MIP"/>
    <s v="NETMONK"/>
    <n v="20260815"/>
    <s v="Completed"/>
    <s v="- 11_11446;Biaya PSB HSI EBIS Tunai di Depan ~ 11[150000]  - E23015;E23015 ~ ES23 - Perangkat ONT[0]  - E23015~null~44292;E23015||11||Abodemen 0[0]  - E23015~null~E23015_SWONTPREM;SWONTPREM ~ Biaya Sewa ONT Premium ~ E23015[50000]  - SP_NOSS;SP_NOSS ~ Int"/>
    <s v="INDIBIZ"/>
    <m/>
    <m/>
    <d v="2026-08-16T13:00:00"/>
    <s v="2026-08-16 13:00:00|M Janji :  16 Agustus 2026 Jam Pasang : Siang Note : hubungi pelanggan jika ingin ke lokasi, terima kasih|40941148|MYDITA"/>
    <n v="2026"/>
    <n v="8"/>
    <n v="15"/>
    <d v="2026-08-15T00:00:00"/>
    <n v="-1.5416666666642413"/>
    <x v="1"/>
    <x v="20"/>
  </r>
  <r>
    <n v="414"/>
    <n v="1002517181"/>
    <n v="3"/>
    <x v="1"/>
    <n v="5"/>
    <s v="MALANG"/>
    <s v="KEPANJEN"/>
    <s v="KLJ"/>
    <s v="REG"/>
    <s v="AO"/>
    <s v="NEW SALES"/>
    <s v="1P INET"/>
    <s v="102 | FOLLOW UP COMPLETED"/>
    <s v="RBS-Regional 3"/>
    <d v="2026-08-10T10:13:56"/>
    <d v="2026-08-13T11:05:32"/>
    <n v="69362183"/>
    <m/>
    <n v="152703903039"/>
    <s v="PT Internet Solusi Prima"/>
    <s v="ODP-KLJ-FCW/53 FCW/D04/53.01"/>
    <s v="WO061367841"/>
    <m/>
    <m/>
    <m/>
    <n v="112.581367941414"/>
    <n v="-7.9687494776055097"/>
    <s v="|MB00449|MYIA-008299923905/POI/ibu/087880075433/project.maxfo@gmail.com"/>
    <s v="MYIB_ASSISTANT"/>
    <m/>
    <m/>
    <m/>
    <m/>
    <m/>
    <m/>
    <m/>
    <m/>
    <s v="Management Janji"/>
    <s v="2026-08-11 08:00:00 | M Janji : (09/08/2026) jam Pasang : 09:00 Note : hubungi pelanggan jika ingin kelokasi"/>
    <s v="FCC"/>
    <d v="2026-10-08T10:24:54"/>
    <d v="2026-08-11T08:00:00"/>
    <m/>
    <s v="REVOKE"/>
    <s v="KLJ"/>
    <s v="NO ADDON"/>
    <m/>
    <s v="Follow Up Revoke Completed, New Order ID : SC1002523847"/>
    <s v="HSI Bisnis Promo HUT Telkom PSB 70% - 50 Mbps"/>
    <s v="INDIBIZ"/>
    <m/>
    <m/>
    <d v="2026-08-11T08:00:00"/>
    <s v="2026-08-11 08:00:00 | M Janji : (09/08/2026) jam Pasang : 09:00 Note : hubungi pelanggan jika ingin kelokasi"/>
    <m/>
    <m/>
    <m/>
    <e v="#NUM!"/>
    <e v="#NUM!"/>
    <x v="0"/>
    <x v="24"/>
  </r>
  <r>
    <n v="415"/>
    <n v="1002532973"/>
    <n v="3"/>
    <x v="1"/>
    <n v="5"/>
    <s v="KEDIRI"/>
    <s v="KEDIRI"/>
    <s v="PAE"/>
    <s v="REG"/>
    <s v="AO"/>
    <s v="NEW SALES"/>
    <s v="1P INET"/>
    <s v="Completed (PS)"/>
    <s v="RBS-Regional 3"/>
    <d v="2026-08-18T12:29:57"/>
    <d v="2026-08-18T17:43:08"/>
    <n v="69368918"/>
    <m/>
    <n v="152639219508"/>
    <s v="M-tech home service"/>
    <s v="ODP-PAE-FAG/02 FAG/D02/02.01"/>
    <s v="WO062000285"/>
    <m/>
    <m/>
    <m/>
    <n v="112.157226327554"/>
    <n v="-7.7808378678731698"/>
    <s v="|MN02540|MYIA-058610838284/POI/ELLYAS ELVANDA/085139420572/mtechpare.kediri@gmail.com"/>
    <s v="MYIB_ASSISTANT"/>
    <m/>
    <m/>
    <m/>
    <m/>
    <m/>
    <m/>
    <m/>
    <m/>
    <s v="Management Janji"/>
    <s v="2026-08-19 13:00:00 | Nama : BP ELLYAS ELVANDA No Hp : 085139420572 No Alt :  Tgl Pemasangan : 19 Agustus 2026 Interval : PAGI  Note : Hubungi pelanggan terlebih dahulu"/>
    <s v="FCC"/>
    <s v="18-08-2026 12:40:11"/>
    <d v="2026-08-19T13:00:00"/>
    <m/>
    <s v="PS"/>
    <s v="PAE"/>
    <s v="NO ADDON"/>
    <n v="20260818"/>
    <s v="Completed"/>
    <s v="HSI Bisnis Promo HUT Telkom PSB 70% - 300 Mbps"/>
    <s v="INDIBIZ"/>
    <m/>
    <m/>
    <d v="2026-08-19T13:00:00"/>
    <s v="2026-08-19 13:00:00 | Nama : BP ELLYAS ELVANDA No Hp : 085139420572 No Alt :  Tgl Pemasangan : 19 Agustus 2026 Interval : PAGI  Note : Hubungi pelanggan terlebih dahulu"/>
    <n v="2026"/>
    <n v="8"/>
    <n v="18"/>
    <d v="2026-08-18T00:00:00"/>
    <n v="-1.5416666666642413"/>
    <x v="1"/>
    <x v="1"/>
  </r>
  <r>
    <n v="416"/>
    <n v="1002529234"/>
    <n v="3"/>
    <x v="3"/>
    <n v="5"/>
    <s v="SBY UTARA"/>
    <s v="GRESIK"/>
    <s v="GSK"/>
    <s v="REG"/>
    <s v="AO"/>
    <s v="NEW SALES"/>
    <m/>
    <s v="Completed (PS)"/>
    <s v="RBS-Regional 3"/>
    <d v="2026-08-16T08:40:13"/>
    <d v="2026-08-16T19:24:46"/>
    <n v="69336360"/>
    <n v="3135946391"/>
    <n v="152421261716"/>
    <s v="GRESIK MANDIRI"/>
    <s v="ODP-GSK-FAL/67"/>
    <s v="WO061857941"/>
    <m/>
    <m/>
    <m/>
    <n v="112.654492"/>
    <n v="-7.1677099999999996"/>
    <s v="|MN01735|/GRESIK MANDIRI/085134366295/gresikmandiriberkah@gmail.com/HSI Bisnis + Phone Promo 2026 200 Mbps (Rp 830.000) PSB 150.000/Roudlotul maftuhah/-7.167710,112.654492"/>
    <s v="Sales Force DBS"/>
    <m/>
    <m/>
    <m/>
    <m/>
    <m/>
    <m/>
    <m/>
    <m/>
    <s v="Management Janji"/>
    <s v="2026-07-11 13:00:00|Nama PIC : Ibu MaftuhahNo HP : 085134366295No Alt : -M Janji :  10 Juli  2026Jam Pasang : Pagi / SiangNote : hubungi pelanggan jika ingin kelokasi|40951378|MYDITA"/>
    <s v="FCC"/>
    <s v="16-08-2026 08:55:08"/>
    <m/>
    <m/>
    <s v="PS"/>
    <s v="GSK"/>
    <s v="NO ADDON"/>
    <n v="20260816"/>
    <s v="Completed"/>
    <s v="- 11_11446;Biaya PSB HSI EBIS Tunai di Depan ~ 11[150000]  - E23053;E23053 ~ ES23 - Paket HSI Bisnis  Phone (PHONE)[0]  - E23053~null~44864;E23053||11||Abodemen 0[0]  - E23053~null~E23053_IN800;IN800 ~ Free Lokal dan SLJJ 800 Menit ~ E23053[40000]  - BWY "/>
    <s v="INDIBIZ"/>
    <m/>
    <m/>
    <d v="2026-08-16T07:00:00"/>
    <s v="2026-07-11 13:00:00|Nama PIC : Ibu MaftuhahNo HP : 085134366295No Alt : -M Janji :  10 Juli  2026Jam Pasang : Pagi / SiangNote : hubungi pelanggan jika ingin kelokasi|40951378|MYDITA"/>
    <n v="2026"/>
    <n v="8"/>
    <n v="16"/>
    <d v="2026-08-16T00:00:00"/>
    <n v="-0.29166666666424135"/>
    <x v="1"/>
    <x v="8"/>
  </r>
  <r>
    <n v="417"/>
    <n v="1002524969"/>
    <n v="3"/>
    <x v="4"/>
    <n v="4"/>
    <s v="SEMARANG"/>
    <s v="INNER - SEMARANG JATENG UTARA"/>
    <s v="GNK"/>
    <s v="REG"/>
    <s v="AO"/>
    <s v="NEW SALES"/>
    <s v="1P INET"/>
    <s v="OSS - FALLOUT"/>
    <s v="RBS-Regional 3"/>
    <d v="2026-08-13T16:34:56"/>
    <d v="2026-08-14T19:58:18"/>
    <n v="69365452"/>
    <m/>
    <n v="143424113704"/>
    <s v="PT Putra Buana Wood Industri Indonesia"/>
    <s v="ODP-GNK-FAM/016 FAM/D03/016.01"/>
    <s v="WO061692401"/>
    <m/>
    <m/>
    <m/>
    <n v="110.50503004883601"/>
    <n v="-6.9427636526243903"/>
    <s v="|MB00449|MYIA-008086821854/POI/ibu/085181676615/rajkapadia13@gmail.com"/>
    <s v="MYIB_ASSISTANT"/>
    <m/>
    <m/>
    <m/>
    <m/>
    <m/>
    <m/>
    <m/>
    <m/>
    <s v="Management Janji"/>
    <s v="2026-08-14 13:00:00 | 082146476758 WA  M Janji : (14/08/2026) jam Pasang :pagi / siang  Note : hubungi pelanggan jika ingin kelokasi"/>
    <s v="FCC"/>
    <s v="13-08-2026 16:39:58"/>
    <d v="2026-08-14T13:00:00"/>
    <s v="Kendala Pelanggan"/>
    <s v="FO_WFM"/>
    <s v="GNK"/>
    <s v="NO ADDON"/>
    <m/>
    <s v="Provisioning Failed|WFM|INF009046538|PCL_PELANGGAN MINTA BATAL TARIKAN 450 METER BUTUH 9 TATI"/>
    <s v="HSI Bisnis Promo HUT Telkom PSB 70% - 75 Mbps"/>
    <s v="INDIBIZ"/>
    <m/>
    <m/>
    <d v="2026-08-14T13:00:00"/>
    <s v="2026-08-14 13:00:00 | 082146476758 WA  M Janji : (14/08/2026) jam Pasang :pagi / siang  Note : hubungi pelanggan jika ingin kelokasi"/>
    <m/>
    <m/>
    <m/>
    <e v="#NUM!"/>
    <e v="#NUM!"/>
    <x v="0"/>
    <x v="4"/>
  </r>
  <r>
    <n v="418"/>
    <n v="1002531224"/>
    <n v="3"/>
    <x v="3"/>
    <n v="5"/>
    <s v="MADURA"/>
    <s v="BANGKALAN"/>
    <s v="SPG"/>
    <s v="REG"/>
    <s v="AO"/>
    <s v="NEW SALES"/>
    <m/>
    <s v="100 | REVOKE COMPLETED"/>
    <s v="RBS-Regional 3"/>
    <d v="2026-08-17T16:15:09"/>
    <d v="2026-08-18T16:01:55"/>
    <n v="69367097"/>
    <m/>
    <n v="152434913728"/>
    <s v="PP Nahdatul Islamiyah"/>
    <s v="ODP-SPG-FS/46"/>
    <s v="WO061945259"/>
    <m/>
    <m/>
    <m/>
    <n v="113.23572745592899"/>
    <n v="-7.0797699651242301"/>
    <s v="MD|MYDB-20260815265571|DN00001/MN00572|PP Nahdatul Islamiyah|08999957320"/>
    <s v="MYDIGIBIZPARTNER"/>
    <m/>
    <m/>
    <m/>
    <m/>
    <m/>
    <m/>
    <m/>
    <m/>
    <s v="Management Janji"/>
    <s v="2026-08-16 13:00:00 | Tanggal pemasangan: 16/08/2026  Jam pemasangan : pagi / siang  Info Tambahan : Hubungi pelanggan dulu sebelum ke lokasi  terima kasih."/>
    <s v="FCC"/>
    <s v="17-08-2026 16:25:32"/>
    <m/>
    <m/>
    <s v="REVOKE"/>
    <s v="SPG"/>
    <s v="NETMONK"/>
    <m/>
    <s v="Revoke 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17T07:00:00"/>
    <s v="2026-08-16 13:00:00 | Tanggal pemasangan: 16/08/2026  Jam pemasangan : pagi / siang  Info Tambahan : Hubungi pelanggan dulu sebelum ke lokasi  terima kasih."/>
    <m/>
    <m/>
    <m/>
    <e v="#NUM!"/>
    <e v="#NUM!"/>
    <x v="0"/>
    <x v="6"/>
  </r>
  <r>
    <n v="419"/>
    <n v="1002514235"/>
    <n v="3"/>
    <x v="6"/>
    <n v="5"/>
    <s v="SIDOARJO"/>
    <s v="INNER - JATIM TIMUR"/>
    <s v="SPJ"/>
    <s v="REG"/>
    <s v="AO"/>
    <s v="NEW SALES"/>
    <s v="1P INET"/>
    <s v="102 | FOLLOW UP COMPLETED"/>
    <s v="RBS-Regional 3"/>
    <d v="2026-08-07T10:55:56"/>
    <d v="2026-08-11T09:59:30"/>
    <n v="69360620"/>
    <m/>
    <n v="152332252775"/>
    <s v="PT SEJATI MANDIRI MULTI RAJUT"/>
    <s v="ODP-SPJ-FC/46 FC/D06/46.01"/>
    <s v="WO061146763"/>
    <m/>
    <m/>
    <m/>
    <n v="112.6658281"/>
    <n v="-7.3648625000000001"/>
    <s v="MD|MYID-4042608060007|RBIZindibiz|PT. SEJATI MANDIRI MULTI RAJUT |085648012582"/>
    <s v="SOBIZ"/>
    <m/>
    <m/>
    <m/>
    <m/>
    <m/>
    <m/>
    <m/>
    <m/>
    <s v="Management Janji"/>
    <s v="2026-08-08 08:00:00 | Tanggal pemasangan: 6/08/2026 Jam pemasangan : pagi / siang Info Tambahan : Hubungi pelanggan dulu sebelum ke lokasi. terima kasih"/>
    <s v="FCC"/>
    <d v="2026-07-08T11:10:29"/>
    <d v="2026-08-08T08:00:00"/>
    <s v="Kendala Pelanggan"/>
    <s v="REVOKE"/>
    <s v="SPJ"/>
    <s v="NO ADDON"/>
    <m/>
    <s v="Follow Up Revoke Completed, New Order ID : SC1002519142"/>
    <s v="HSI Bisnis Khusus Winback 3.0 PSB 70% - 150 Mbps"/>
    <s v="INDIBIZ"/>
    <m/>
    <m/>
    <d v="2026-08-08T08:00:00"/>
    <s v="2026-08-08 08:00:00 | Tanggal pemasangan: 6/08/2026 Jam pemasangan : pagi / siang Info Tambahan : Hubungi pelanggan dulu sebelum ke lokasi. terima kasih"/>
    <m/>
    <m/>
    <m/>
    <e v="#NUM!"/>
    <e v="#NUM!"/>
    <x v="0"/>
    <x v="19"/>
  </r>
  <r>
    <n v="420"/>
    <n v="1002515574"/>
    <n v="3"/>
    <x v="0"/>
    <n v="5"/>
    <s v="MATARAM"/>
    <s v="LOMBOK BARAT TENGAH"/>
    <s v="PRY"/>
    <s v="REG"/>
    <s v="AO"/>
    <s v="NEW SALES"/>
    <s v="1P INET"/>
    <s v="Completed (PS)"/>
    <s v="RBS-Regional 3"/>
    <d v="2026-08-08T08:19:57"/>
    <d v="2026-08-09T20:24:06"/>
    <n v="69361227"/>
    <m/>
    <n v="172603791351"/>
    <s v="UPT BLUD Puskesmas Puyung 2"/>
    <s v="ODP-PYA-FAG/69"/>
    <s v="WO061233674"/>
    <m/>
    <m/>
    <m/>
    <n v="116.234774796602"/>
    <n v="-8.68249784078942"/>
    <s v="|MC40242|MYIA-056649581251/POI100198/Ari Kiswandari/081907970487/puskesmaspuyung@gmail.com"/>
    <s v="MYIB_ASSISTANT"/>
    <m/>
    <m/>
    <m/>
    <m/>
    <m/>
    <m/>
    <m/>
    <m/>
    <s v="Management Janji"/>
    <s v="2026-08-09 08:00:00 | Tanggal pemasangan: 09/08/2026 Jam pemasangan : pagi / siang Info Tambahan : Hubungi pelanggan dulu sebelum ke lokasi. terima kasih"/>
    <s v="FCC"/>
    <d v="2026-08-08T08:25:17"/>
    <d v="2026-08-09T08:00:00"/>
    <m/>
    <s v="PS"/>
    <s v="PRY"/>
    <s v="NO ADDON"/>
    <n v="20260809"/>
    <s v="Completed"/>
    <s v="HSI Bisnis Promo HUT Telkom PSB 70% - 150 Mbps"/>
    <s v="INDIBIZ"/>
    <m/>
    <m/>
    <d v="2026-08-09T08:00:00"/>
    <s v="2026-08-09 08:00:00 | Tanggal pemasangan: 09/08/2026 Jam pemasangan : pagi / siang Info Tambahan : Hubungi pelanggan dulu sebelum ke lokasi. terima kasih"/>
    <n v="2026"/>
    <n v="8"/>
    <n v="9"/>
    <d v="2026-08-09T00:00:00"/>
    <n v="-0.33333333333575865"/>
    <x v="1"/>
    <x v="5"/>
  </r>
  <r>
    <n v="421"/>
    <n v="1002522218"/>
    <n v="3"/>
    <x v="6"/>
    <n v="5"/>
    <s v="PASURUAN"/>
    <s v="LUMAJANG"/>
    <s v="JTO"/>
    <s v="REG"/>
    <s v="AO"/>
    <s v="NEW SALES"/>
    <m/>
    <s v="Completed (PS)"/>
    <s v="RBS-Regional 3"/>
    <d v="2026-08-12T13:45:25"/>
    <d v="2026-08-13T14:32:03"/>
    <n v="69364259"/>
    <m/>
    <n v="152541206028"/>
    <s v="UPTD SDN JATIROTO 01"/>
    <s v="ODP-JTO-FK/11"/>
    <s v="WO061656343"/>
    <m/>
    <m/>
    <m/>
    <n v="113.364661459822"/>
    <n v="-8.0918405360818806"/>
    <s v="|MC30211|/CHRISTIAN DRIFIRMAN WIDODO/81217910263/sdnegerijatiroto1@gmail.com"/>
    <s v="Sales Force DBS"/>
    <m/>
    <m/>
    <m/>
    <m/>
    <m/>
    <m/>
    <m/>
    <m/>
    <s v="Management Janji"/>
    <s v="2026-08-14 08:00:00|Nama PIC : CHRISTIAN  No HP : 081217910263 Alt :  M Janji : 14/08/2026 Jam Pasang : 08.00  - 13:00  NoteÃ‚Â :  hubungi terlebih dahulu sebelum ke lokasi, terima kasih.|40981184|MYDITA"/>
    <s v="FCC"/>
    <d v="2026-12-08T13:55:01"/>
    <d v="2026-08-14T08:00:00"/>
    <m/>
    <s v="PS"/>
    <s v="JTO"/>
    <s v="NO ADDON"/>
    <n v="20260813"/>
    <s v="Completed"/>
    <s v="- 11_11446;Biaya PSB HSI EBIS Tunai di Depan ~ 11[150000]  - E23015;E23015 ~ ES23 - Perangkat ONT[0]  - E23015~null~44292;E23015||11||Abodemen 0[0]  - E23015~null~E23015_SWONT;SWONT ~ Biaya Sewa ONT ~ E23015[30000]  - SP_NOSS;SP_NOSS ~ Internet NOSS Multi"/>
    <s v="INDIBIZ"/>
    <m/>
    <m/>
    <d v="2026-08-14T08:00:00"/>
    <s v="2026-08-14 08:00:00|Nama PIC : CHRISTIAN  No HP : 081217910263 Alt :  M Janji : 14/08/2026 Jam Pasang : 08.00  - 13:00  NoteÃ‚Â :  hubungi terlebih dahulu sebelum ke lokasi, terima kasih.|40981184|MYDITA"/>
    <n v="2026"/>
    <n v="8"/>
    <n v="13"/>
    <d v="2026-08-13T00:00:00"/>
    <n v="-1.3333333333357587"/>
    <x v="1"/>
    <x v="27"/>
  </r>
  <r>
    <n v="422"/>
    <n v="1002510319"/>
    <n v="3"/>
    <x v="1"/>
    <n v="5"/>
    <s v="MADIUN"/>
    <s v="BOJONEGORO"/>
    <s v="SMJ"/>
    <s v="REG"/>
    <s v="AO"/>
    <s v="NEW SALES"/>
    <s v="1P INET"/>
    <s v="Completed (PS)"/>
    <s v="RBS-Regional 3"/>
    <d v="2026-08-05T11:53:57"/>
    <d v="2026-08-06T14:17:14"/>
    <n v="69359065"/>
    <m/>
    <n v="152642209551"/>
    <s v="Smkn Sugihwaras"/>
    <s v="ODP-SMJ-FA/78"/>
    <s v="WO060971571"/>
    <m/>
    <m/>
    <m/>
    <n v="111.947784136145"/>
    <n v="-7.2982218967266297"/>
    <s v="|MN00271|MYIA-073344631850/POI/Nila Ekowati/082237399808/smknsugihwaras.official@gmail.com"/>
    <s v="MYIB_ASSISTANT"/>
    <m/>
    <m/>
    <m/>
    <m/>
    <m/>
    <m/>
    <m/>
    <m/>
    <s v="Management Janji"/>
    <s v="2026-08-06 13:00:00 | Nama PIC : Ibu Nila No Hp : 082237399808 No Alt : - Tgl Pemasangan : 06 Agustus 2026 Interval : PAGI SIANG Note : Hubungi pelanggan terlebih dahulu"/>
    <s v="FCC"/>
    <d v="2026-05-08T11:55:33"/>
    <d v="2026-08-06T13:00:00"/>
    <m/>
    <s v="PS"/>
    <s v="SMJ"/>
    <s v="NO ADDON"/>
    <n v="20260806"/>
    <s v="Completed"/>
    <s v="HSI Bisnis Basic Promo HUT Telkom PSB 70% - 100 Mbps"/>
    <s v="INDIBIZ"/>
    <m/>
    <m/>
    <d v="2026-08-06T13:00:00"/>
    <s v="2026-08-06 13:00:00 | Nama PIC : Ibu Nila No Hp : 082237399808 No Alt : - Tgl Pemasangan : 06 Agustus 2026 Interval : PAGI SIANG Note : Hubungi pelanggan terlebih dahulu"/>
    <n v="2026"/>
    <n v="8"/>
    <n v="6"/>
    <d v="2026-08-06T00:00:00"/>
    <n v="-0.54166666666424135"/>
    <x v="1"/>
    <x v="18"/>
  </r>
  <r>
    <n v="423"/>
    <n v="1002511549"/>
    <n v="3"/>
    <x v="6"/>
    <n v="5"/>
    <s v="JEMBER"/>
    <s v="BONDOWOSO"/>
    <s v="BOW"/>
    <s v="REG"/>
    <s v="AO"/>
    <s v="NEW SALES"/>
    <s v="2P INET + VOICE"/>
    <s v="Completed (PS)"/>
    <s v="RBS-Regional 3"/>
    <d v="2026-08-06T09:10:57"/>
    <d v="2026-08-06T14:49:27"/>
    <n v="69359584"/>
    <n v="3322010092"/>
    <n v="152507223557"/>
    <s v="RUMAH KOST ZAIN"/>
    <s v="ODP-BOW-FAC/32 FAC/D02/32.01"/>
    <s v="WO061043862"/>
    <m/>
    <m/>
    <m/>
    <n v="113.830870644215"/>
    <n v="-7.9572022971668304"/>
    <s v="|MC30175|MYIA-000392348584/POI/ZAINUDDIN/083853348589/kostzain96@gmail.com"/>
    <s v="MYIB_ASSISTANT"/>
    <m/>
    <m/>
    <m/>
    <m/>
    <m/>
    <m/>
    <m/>
    <m/>
    <s v="Management Janji"/>
    <s v="2026-08-07 08:00:00 | Tanggal pemasangan : 07 AGUSTUS 2026 Jam pemasangan : pagi/siang Info Tambahan : Hubungi pelanggan dulu sebelum ke lokasi terima kasih"/>
    <s v="FCC"/>
    <d v="2026-06-08T09:25:00"/>
    <d v="2026-08-07T08:00:00"/>
    <m/>
    <s v="PS"/>
    <s v="BOW"/>
    <s v="NO ADDON"/>
    <n v="20260806"/>
    <s v="Completed"/>
    <s v="HSI Bisnis Bundling Phone PSB 70% - Free 800 Menit Promo - 300 Mbps"/>
    <s v="INDIBIZ"/>
    <m/>
    <m/>
    <d v="2026-08-07T08:00:00"/>
    <s v="2026-08-07 08:00:00 | Tanggal pemasangan : 07 AGUSTUS 2026 Jam pemasangan : pagi/siang Info Tambahan : Hubungi pelanggan dulu sebelum ke lokasi terima kasih"/>
    <n v="2026"/>
    <n v="8"/>
    <n v="6"/>
    <d v="2026-08-06T00:00:00"/>
    <n v="-1.3333333333357587"/>
    <x v="1"/>
    <x v="13"/>
  </r>
  <r>
    <n v="424"/>
    <n v="1002524290"/>
    <n v="3"/>
    <x v="3"/>
    <n v="5"/>
    <s v="SBY SELATAN"/>
    <s v="MANYAR"/>
    <s v="GBG"/>
    <s v="REG"/>
    <s v="AO"/>
    <s v="NEW SALES"/>
    <m/>
    <s v="CC - HD1A - INPROGRESS UNCONTACTED"/>
    <s v="RBS-Regional 2"/>
    <d v="2026-08-13T13:37:36"/>
    <d v="2026-08-15T15:36:02"/>
    <n v="69365183"/>
    <n v="3135936049"/>
    <n v="152320245983"/>
    <s v="PT WILL CORP INDONESIA"/>
    <s v="ODP-MYR-FBM/55"/>
    <m/>
    <m/>
    <m/>
    <m/>
    <n v="112.760109901428"/>
    <n v="-7.2952252204211403"/>
    <s v="MB00304; Soeprianto 085173306144 08132694334;  khamidn688@gmail.com; HSI BISNIS + PHONE 100 MBPS 709K; IKA MUFLIHA"/>
    <s v="Amex"/>
    <m/>
    <m/>
    <m/>
    <m/>
    <m/>
    <m/>
    <m/>
    <m/>
    <m/>
    <m/>
    <m/>
    <s v="13-08-2026 13:39:51"/>
    <m/>
    <m/>
    <s v="FCC"/>
    <s v="GBG"/>
    <s v="NO ADDON"/>
    <m/>
    <s v="UNCONTACTED : Mail Box - Memo Ghina Swanti Ariesa 40941148|MYDITA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m/>
    <m/>
    <m/>
    <m/>
    <m/>
    <e v="#NUM!"/>
    <e v="#NUM!"/>
    <x v="0"/>
    <x v="10"/>
  </r>
  <r>
    <n v="425"/>
    <n v="1002517666"/>
    <n v="3"/>
    <x v="5"/>
    <n v="5"/>
    <s v="DENPASAR"/>
    <s v="UBUNG"/>
    <s v="SMY"/>
    <s v="REG"/>
    <s v="AO"/>
    <s v="NEW SALES"/>
    <s v="1P INET"/>
    <s v="Completed (PS)"/>
    <s v="RBS-Regional 3"/>
    <d v="2026-08-10T12:55:57"/>
    <d v="2026-08-12T13:00:10"/>
    <n v="69362384"/>
    <m/>
    <n v="172416797719"/>
    <s v="PT GARUDA AKHLAK SEJAHTERA"/>
    <s v="ODP-SMY-FW/55 FW/D04/55.01"/>
    <s v="WO061391971"/>
    <m/>
    <m/>
    <m/>
    <n v="115.1712661"/>
    <n v="-8.6972375"/>
    <s v="|MN02665|MYIA-030368477802/POI/TONI/089619714653/ahmadsultoni3008@gmail.com"/>
    <s v="MYIB_ASSISTANT"/>
    <m/>
    <m/>
    <m/>
    <m/>
    <m/>
    <m/>
    <m/>
    <m/>
    <s v="Management Janji"/>
    <s v="2026-08-11 13:00:00 | Nama : BP AHMAD SULTONI  No Hp : 089619714653 No Alt :  Tgl Pemasangan : 11 Agustus 2026 Interval : PAGI  Note : Hubungi pelanggan terlebih dahulu"/>
    <s v="FCC"/>
    <d v="2026-10-08T13:09:48"/>
    <d v="2026-08-11T13:00:00"/>
    <m/>
    <s v="PS"/>
    <s v="SMY"/>
    <s v="NO ADDON"/>
    <n v="20260812"/>
    <s v="Completed"/>
    <s v="HSI Bisnis Basic Promo HUT Telkom PSB 70% - 50 Mbps"/>
    <s v="INDIBIZ"/>
    <m/>
    <m/>
    <d v="2026-08-11T13:00:00"/>
    <s v="2026-08-11 13:00:00 | Nama : BP AHMAD SULTONI  No Hp : 089619714653 No Alt :  Tgl Pemasangan : 11 Agustus 2026 Interval : PAGI  Note : Hubungi pelanggan terlebih dahulu"/>
    <n v="2026"/>
    <n v="8"/>
    <n v="12"/>
    <d v="2026-08-12T00:00:00"/>
    <n v="0.45833333333575865"/>
    <x v="1"/>
    <x v="22"/>
  </r>
  <r>
    <n v="426"/>
    <n v="1002525277"/>
    <n v="3"/>
    <x v="1"/>
    <n v="5"/>
    <s v="MADIUN"/>
    <s v="PONOROGO"/>
    <s v="SMO"/>
    <s v="REG"/>
    <s v="AO"/>
    <s v="NEW SALES"/>
    <s v="1P INET"/>
    <s v="Completed (PS)"/>
    <s v="RBS-Regional 3"/>
    <d v="2026-08-13T19:34:56"/>
    <d v="2026-08-14T20:51:51"/>
    <n v="69365551"/>
    <m/>
    <n v="152614209520"/>
    <s v="RAMA CELL JAMBON"/>
    <s v="ODP-SMO-FC/40"/>
    <s v="WO061704883"/>
    <m/>
    <m/>
    <m/>
    <n v="111.371064931154"/>
    <n v="-7.9048290835077397"/>
    <s v="MD|MYDB-20260813265265|DN00001/MN02053|RAMA CELL JAMBON|08131323430"/>
    <s v="MYDIGIBIZPARTNER"/>
    <m/>
    <m/>
    <m/>
    <m/>
    <m/>
    <m/>
    <m/>
    <m/>
    <s v="Management Janji"/>
    <s v="2026-08-15 08:00:00 | Nama Pic : BP KAMTO No Hp Pic : 08131323430 Jam Pemasangan : 08:00 - 12.00 Tanggal Pemasangan : JUMAT 14 AGUSTUS 2026 Info Tambahan : Hubungi pelanggan sebelum datang ke lokasi"/>
    <s v="FCC"/>
    <s v="13-08-2026 19:39:52"/>
    <d v="2026-08-15T08:00:00"/>
    <m/>
    <s v="PS"/>
    <s v="SMO"/>
    <s v="NO ADDON"/>
    <n v="20260814"/>
    <s v="Completed"/>
    <s v="HSI Bisnis Promo HUT Telkom PSB 70% - 300 Mbps"/>
    <s v="INDIBIZ"/>
    <m/>
    <m/>
    <d v="2026-08-15T08:00:00"/>
    <s v="2026-08-15 08:00:00 | Nama Pic : BP KAMTO No Hp Pic : 08131323430 Jam Pemasangan : 08:00 - 12.00 Tanggal Pemasangan : JUMAT 14 AGUSTUS 2026 Info Tambahan : Hubungi pelanggan sebelum datang ke lokasi"/>
    <n v="2026"/>
    <n v="8"/>
    <n v="14"/>
    <d v="2026-08-14T00:00:00"/>
    <n v="-1.3333333333357587"/>
    <x v="1"/>
    <x v="25"/>
  </r>
  <r>
    <n v="427"/>
    <n v="1002521560"/>
    <n v="3"/>
    <x v="2"/>
    <n v="4"/>
    <s v="YOGYAKARTA"/>
    <s v="INNER - YOGYA JATENG SELATAN"/>
    <s v="BBS"/>
    <s v="REG"/>
    <s v="AO"/>
    <s v="NEW SALES"/>
    <m/>
    <s v="Completed (PS)"/>
    <s v="RBS-Regional 3"/>
    <d v="2026-08-12T10:25:52"/>
    <d v="2026-08-12T18:00:40"/>
    <n v="69363970"/>
    <m/>
    <n v="146131120391"/>
    <s v="Villa Siji Seturan"/>
    <s v="ODP-BBS-FK/042"/>
    <s v="WO061573489"/>
    <m/>
    <m/>
    <m/>
    <n v="110.40400150000001"/>
    <n v="-7.7670263999999998"/>
    <s v="|MC80228|/Villa Siji Seturan/Paket HSI Bisnis Promo HUT Telkom 1:1 150Mbps/Achmad Kurnia/085775983033/sijiproperties@gmail.com"/>
    <s v="Sales Profesional"/>
    <m/>
    <m/>
    <m/>
    <m/>
    <m/>
    <m/>
    <m/>
    <m/>
    <s v="Management Janji"/>
    <s v="2026-08-13 08:00:00|Waktu pemasangan : 13 agustus 2026 Jam pemasangan : 08.00 - 12.00 Info Tambahan : Hubungi pelanggan dulu sebelum ke lokasi terimakasih |40951377|MYDITA"/>
    <s v="FCC"/>
    <d v="2026-12-08T10:39:53"/>
    <d v="2026-08-13T08:00:00"/>
    <m/>
    <s v="PS"/>
    <s v="BBS"/>
    <s v="NO ADDON"/>
    <n v="20260812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3T08:00:00"/>
    <s v="2026-08-13 08:00:00|Waktu pemasangan : 13 agustus 2026 Jam pemasangan : 08.00 - 12.00 Info Tambahan : Hubungi pelanggan dulu sebelum ke lokasi terimakasih |40951377|MYDITA"/>
    <n v="2026"/>
    <n v="8"/>
    <n v="12"/>
    <d v="2026-08-12T00:00:00"/>
    <n v="-1.3333333333357587"/>
    <x v="1"/>
    <x v="4"/>
  </r>
  <r>
    <n v="428"/>
    <n v="1002518700"/>
    <n v="3"/>
    <x v="2"/>
    <n v="4"/>
    <s v="MAGELANG"/>
    <s v="WONOSOBO"/>
    <s v="WOS"/>
    <s v="REG"/>
    <s v="AO"/>
    <s v="NEW SALES"/>
    <s v="1P INET"/>
    <s v="Completed (PS)"/>
    <s v="RBS-Regional 3"/>
    <d v="2026-08-10T18:58:57"/>
    <d v="2026-08-11T19:36:09"/>
    <n v="69362796"/>
    <m/>
    <n v="141373127426"/>
    <s v="SDN 4 SAPURAN"/>
    <s v="ODP-WOS-FAU/031 FAU/D07/031.01"/>
    <s v="WO061445725"/>
    <m/>
    <m/>
    <m/>
    <n v="109.9765752"/>
    <n v="-7.4650698999999898"/>
    <s v="|MN02495|MYIA-086339101590/POI/SUCI SUSILOWATI/081328612610/sd4sapuran@yahoo.co.id"/>
    <s v="MYIB_ASSISTANT"/>
    <m/>
    <m/>
    <m/>
    <m/>
    <m/>
    <m/>
    <m/>
    <m/>
    <s v="Management Janji"/>
    <s v="2026-08-11 15:00:00 | Nama PIC:  bp katrin  No HP: 082322546464 Alt: Tanggal: 11/8/2026 Jam Pasang: Sore Note: Hubungi sebelum ke lokasi, terimakasih."/>
    <s v="FCC"/>
    <d v="2026-10-08T19:09:56"/>
    <d v="2026-08-11T15:00:00"/>
    <m/>
    <s v="PS"/>
    <s v="WOS"/>
    <s v="NO ADDON"/>
    <n v="20260811"/>
    <s v="Completed"/>
    <s v="HSI Bisnis Promo HUT Telkom PSB 70% - 50 Mbps"/>
    <s v="INDIBIZ"/>
    <m/>
    <m/>
    <d v="2026-08-11T15:00:00"/>
    <s v="2026-08-11 15:00:00 | Nama PIC:  bp katrin  No HP: 082322546464 Alt: Tanggal: 11/8/2026 Jam Pasang: Sore Note: Hubungi sebelum ke lokasi, terimakasih."/>
    <n v="2026"/>
    <n v="8"/>
    <n v="11"/>
    <d v="2026-08-11T00:00:00"/>
    <n v="-0.625"/>
    <x v="1"/>
    <x v="4"/>
  </r>
  <r>
    <n v="429"/>
    <n v="1002508469"/>
    <n v="3"/>
    <x v="7"/>
    <n v="4"/>
    <s v="KUDUS"/>
    <s v="PURWODADI"/>
    <s v="GBU"/>
    <s v="REG"/>
    <s v="AO"/>
    <s v="NEW SALES"/>
    <m/>
    <s v="102 | FOLLOW UP COMPLETED"/>
    <s v="RBS-Regional 3"/>
    <d v="2026-08-04T14:31:58"/>
    <d v="2026-08-09T10:55:07"/>
    <n v="69358318"/>
    <n v="2922951017"/>
    <n v="142516104444"/>
    <s v="PT GLOBAL JET EXPRESS"/>
    <s v="ODP-GBU-FF/014"/>
    <s v="WO061110483"/>
    <m/>
    <m/>
    <m/>
    <n v="110.6321945"/>
    <n v="-7.1613876000000003"/>
    <s v="AMRBS;403099;TREG4;MUHAMMAD MASTUR;081226139781;CP Maela Kusuma Ningrum ;85954268480;PAKET 2S INET VOICE 50 MBPS (479.000);PT GLOBAL JET EXPRESS//TANGGUNGHARJO01;input by tito"/>
    <s v="Account Manager"/>
    <m/>
    <m/>
    <m/>
    <m/>
    <m/>
    <m/>
    <m/>
    <m/>
    <s v="Management Janji"/>
    <s v="2026-08-07 15:00:00| M Janji : (07/08/026) jam Pasang : 09:00 Note : hubungi pelanggan jika ingin kelokasi|40951378|MYDITA"/>
    <s v="FCC"/>
    <d v="2026-04-08T14:40:14"/>
    <d v="2026-08-07T15:00:00"/>
    <s v="Kendala Teknik"/>
    <s v="REVOKE"/>
    <s v="GBU"/>
    <s v="NO ADDON"/>
    <m/>
    <s v="Follow Up Revoke Completed, New Order ID : SC1002516388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07T15:00:00"/>
    <s v="2026-08-07 15:00:00| M Janji : (07/08/026) jam Pasang : 09:00 Note : hubungi pelanggan jika ingin kelokasi|40951378|MYDITA"/>
    <m/>
    <m/>
    <m/>
    <e v="#NUM!"/>
    <e v="#NUM!"/>
    <x v="0"/>
    <x v="4"/>
  </r>
  <r>
    <n v="430"/>
    <n v="1002519764"/>
    <n v="3"/>
    <x v="5"/>
    <n v="5"/>
    <s v="SINGARJA"/>
    <s v="KLUNGKUNG"/>
    <s v="APR"/>
    <s v="REG"/>
    <s v="AO"/>
    <s v="NEW SALES"/>
    <m/>
    <s v="102 | FOLLOW UP COMPLETED"/>
    <s v="RBS-Regional 3"/>
    <d v="2026-08-11T12:52:27"/>
    <d v="2026-08-15T09:44:30"/>
    <n v="69363279"/>
    <m/>
    <n v="172404209328"/>
    <s v="SMP NEGERI 2 ABANG"/>
    <s v="ODP-APR-FD/37"/>
    <s v="WO061588598"/>
    <m/>
    <m/>
    <m/>
    <n v="115.58680649999999"/>
    <n v="-8.4129594999999995"/>
    <s v="|MN02750|/PIC I WAYAN SARYA/085842056440-082144951066/spandabang60@gmail.com"/>
    <s v="Sales Force DBS"/>
    <m/>
    <m/>
    <m/>
    <m/>
    <m/>
    <m/>
    <m/>
    <m/>
    <s v="Management Janji"/>
    <s v="2026-08-13 13:00:00|M Janji : (13 AGUSTUS 2026) jam Pasang : siang Note : hubungi pelanggan jika ingin kelokasi|40931149|MYDITA"/>
    <s v="FCC"/>
    <d v="2026-11-08T12:54:45"/>
    <d v="2026-08-13T13:00:00"/>
    <s v="Kendala Teknik"/>
    <s v="REVOKE"/>
    <s v="APR"/>
    <s v="NO ADDON"/>
    <m/>
    <s v="Follow Up Revoke Completed, New Order ID : SC1002527818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3T13:00:00"/>
    <s v="2026-08-13 13:00:00|M Janji : (13 AGUSTUS 2026) jam Pasang : siang Note : hubungi pelanggan jika ingin kelokasi|40931149|MYDITA"/>
    <m/>
    <m/>
    <m/>
    <e v="#NUM!"/>
    <e v="#NUM!"/>
    <x v="0"/>
    <x v="17"/>
  </r>
  <r>
    <n v="431"/>
    <n v="1002510788"/>
    <n v="3"/>
    <x v="0"/>
    <n v="5"/>
    <s v="KUPANG"/>
    <s v="KUPANG"/>
    <s v="KPN"/>
    <s v="REG"/>
    <s v="AO"/>
    <s v="NEW SALES"/>
    <s v="1P INET"/>
    <s v="Completed (PS)"/>
    <s v="RBS-Regional 3"/>
    <d v="2026-08-05T14:25:57"/>
    <d v="2026-08-07T14:15:41"/>
    <n v="69359292"/>
    <m/>
    <n v="172502311379"/>
    <s v="SMP Kupang Montessori School"/>
    <s v="ODP-KPN-FG/87 FG/D05/87.01"/>
    <s v="WO060993852"/>
    <m/>
    <m/>
    <m/>
    <n v="123.600599281489"/>
    <n v="-10.1753960476873"/>
    <s v="MD|MYDB-20260805264441|DC40005/MC40070|SMP Kupang Montessori School|082236039901"/>
    <s v="MYDIGIBIZPARTNER"/>
    <m/>
    <m/>
    <m/>
    <m/>
    <m/>
    <m/>
    <m/>
    <m/>
    <s v="Management Janji"/>
    <s v="2026-08-06 13:00:00 | Nama PIC : IBU FERO No HP : 082236039901 Alt :  M Janji : (kamis/6/AGUSTUS/2026) jam Pasang : 09:00 Note : hubungi pelanggan jika ingin kelokasi"/>
    <s v="FCC"/>
    <d v="2026-05-08T14:39:46"/>
    <d v="2026-08-06T13:00:00"/>
    <m/>
    <s v="PS"/>
    <s v="KPN"/>
    <s v="NO ADDON"/>
    <n v="20260807"/>
    <s v="Completed"/>
    <s v="HSI Bisnis Promo HUT Telkom PSB 70% - 75 Mbps"/>
    <s v="INDIBIZ"/>
    <m/>
    <m/>
    <d v="2026-08-06T13:00:00"/>
    <s v="2026-08-06 13:00:00 | Nama PIC : IBU FERO No HP : 082236039901 Alt :  M Janji : (kamis/6/AGUSTUS/2026) jam Pasang : 09:00 Note : hubungi pelanggan jika ingin kelokasi"/>
    <n v="2026"/>
    <n v="8"/>
    <n v="7"/>
    <d v="2026-08-07T00:00:00"/>
    <n v="0.45833333333575865"/>
    <x v="1"/>
    <x v="29"/>
  </r>
  <r>
    <n v="432"/>
    <n v="1002508679"/>
    <n v="3"/>
    <x v="2"/>
    <n v="4"/>
    <s v="MAGELANG"/>
    <s v="PURWOREJJO"/>
    <s v="KTA"/>
    <s v="REG"/>
    <s v="AO"/>
    <s v="NEW SALES"/>
    <m/>
    <s v="Completed (PS)"/>
    <s v="RBS-Regional 3"/>
    <d v="2026-08-04T14:47:20"/>
    <d v="2026-08-06T19:44:46"/>
    <n v="69358414"/>
    <s v="-"/>
    <n v="-146142107607"/>
    <s v="Smart Digital Marketing"/>
    <s v="ODP-KTA-FAP/034"/>
    <s v="WO061054678"/>
    <m/>
    <m/>
    <m/>
    <n v="109.92384642357101"/>
    <n v="-7.7201677027679603"/>
    <s v="|MN01685|/LILIS SETYOWATI CATUR/085875078531/liliscatur321@gmail.com"/>
    <s v="Sales Profesional"/>
    <m/>
    <m/>
    <m/>
    <m/>
    <m/>
    <m/>
    <m/>
    <m/>
    <s v="Management Janji"/>
    <s v="2026-08-08 08:00:00|Nama PIC : Bapak Aditya No HP : 085875078531 No Alternatif : -  M Janji : 08/08/2026 Jam Pasang : Pagi NoteÃ‚Â :  Hubungi terlebih dahulu sebelum ke lokasi |40961370|MYDITA"/>
    <s v="FCC"/>
    <d v="2026-04-08T14:55:17"/>
    <d v="2026-08-08T08:00:00"/>
    <m/>
    <s v="PS"/>
    <s v="KTA"/>
    <s v="NO ADDON"/>
    <n v="20260806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8T08:00:00"/>
    <s v="2026-08-08 08:00:00|Nama PIC : Bapak Aditya No HP : 085875078531 No Alternatif : -  M Janji : 08/08/2026 Jam Pasang : Pagi NoteÃ‚Â :  Hubungi terlebih dahulu sebelum ke lokasi |40961370|MYDITA"/>
    <n v="2026"/>
    <n v="8"/>
    <n v="6"/>
    <d v="2026-08-06T00:00:00"/>
    <n v="-2.3333333333357587"/>
    <x v="1"/>
    <x v="4"/>
  </r>
  <r>
    <n v="433"/>
    <n v="1002528849"/>
    <n v="3"/>
    <x v="4"/>
    <n v="4"/>
    <s v="SEMARANG"/>
    <s v="INNER - SEMARANG JATENG UTARA"/>
    <s v="JHR"/>
    <s v="REG"/>
    <s v="AO"/>
    <s v="NEW SALES"/>
    <s v="1P INET"/>
    <s v="Completed (PS)"/>
    <s v="RBS-Regional 3"/>
    <d v="2026-08-15T18:13:56"/>
    <d v="2026-08-18T14:48:25"/>
    <n v="69367193"/>
    <m/>
    <n v="142406122765"/>
    <s v="TAMTAM THERAPY CENTRE ANAK"/>
    <s v="ODP-JHR-FBJ/051"/>
    <s v="WO061840946"/>
    <m/>
    <m/>
    <m/>
    <n v="110.42353869999999"/>
    <n v="-6.9789380999999997"/>
    <s v="MD|MYDB-20260814265310|DN00001/MN02296|TAMTAM THERAPY CENTRE ANAK|6285212412544"/>
    <s v="MYDIGIBIZPARTNER"/>
    <m/>
    <m/>
    <m/>
    <m/>
    <m/>
    <m/>
    <m/>
    <m/>
    <s v="Management Janji"/>
    <s v="2026-08-18 08:00:00 | Nama PIC:  bu puti  No HP: 085212412544 Alt: 085121555841 Tanggal: 18/08/2026 Jam Pasang: Pagi Note: Hubungi sebelum ke lokasi, terimakasih. "/>
    <s v="FCC"/>
    <s v="15-08-2026 18:25:51"/>
    <d v="2026-08-18T08:00:00"/>
    <s v="Kendala Pelanggan"/>
    <s v="PS"/>
    <s v="JHR"/>
    <s v="NO ADDON"/>
    <n v="20260818"/>
    <s v="Completed"/>
    <s v="HSI Bisnis Promo HUT Telkom PSB 70% - 50 Mbps"/>
    <s v="INDIBIZ"/>
    <m/>
    <m/>
    <d v="2026-08-18T08:00:00"/>
    <s v="2026-08-18 08:00:00 | Nama PIC:  bu puti  No HP: 085212412544 Alt: 085121555841 Tanggal: 18/08/2026 Jam Pasang: Pagi Note: Hubungi sebelum ke lokasi, terimakasih. "/>
    <n v="2026"/>
    <n v="8"/>
    <n v="18"/>
    <d v="2026-08-18T00:00:00"/>
    <n v="-0.33333333333575865"/>
    <x v="1"/>
    <x v="4"/>
  </r>
  <r>
    <n v="434"/>
    <n v="1002530460"/>
    <n v="3"/>
    <x v="3"/>
    <n v="5"/>
    <s v="MADURA"/>
    <s v="PAMEKASAN"/>
    <s v="PME"/>
    <s v="REG"/>
    <s v="AO"/>
    <s v="NEW SALES"/>
    <m/>
    <s v="Completed (PS)"/>
    <s v="RBS-Regional 3"/>
    <d v="2026-08-17T09:17:02"/>
    <d v="2026-08-18T15:06:38"/>
    <n v="69367839"/>
    <m/>
    <n v="152426928305"/>
    <s v="TOKO KASYFAN BAROKAH"/>
    <s v="ODP-PME-FBF/31"/>
    <s v="WO061920528"/>
    <m/>
    <m/>
    <m/>
    <n v="113.41329842628799"/>
    <n v="-7.1093289358227096"/>
    <s v="|MC70132|/KASYFAN NADHARI-TOKO KASYFAN BAROKAH/081995230794/toketjayaaa@gmail.com/HSI Bisnis + Netmonk Promo 2026 300 Mbps (Rp 1.186.100) PSB 150.000/ -7.1093416, 113.4132080/Dekat Potreanom, Mapper, Kec. Proppo, Kabupaten Pamekasan, Jawa Timur 69363"/>
    <s v="Sales Force DBS"/>
    <m/>
    <m/>
    <m/>
    <m/>
    <m/>
    <m/>
    <m/>
    <m/>
    <s v="Management Janji"/>
    <s v="2026-08-18 13:00:00|Nama PIC : Bp Kasyfan No Hp : 081995230794 No Alt : - Tgl Pemasangan : 18 Agustus 2026 Interval : PAGI SIANG Note : Hubungi pelanggan terlebih dahulu|40951378|MYDITA"/>
    <s v="FCC"/>
    <s v="17-08-2026 09:39:54"/>
    <d v="2026-08-18T13:00:00"/>
    <m/>
    <s v="PS"/>
    <s v="PME"/>
    <s v="NETMONK"/>
    <n v="2026081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8T13:00:00"/>
    <s v="2026-08-18 13:00:00|Nama PIC : Bp Kasyfan No Hp : 081995230794 No Alt : - Tgl Pemasangan : 18 Agustus 2026 Interval : PAGI SIANG Note : Hubungi pelanggan terlebih dahulu|40951378|MYDITA"/>
    <n v="2026"/>
    <n v="8"/>
    <n v="18"/>
    <d v="2026-08-18T00:00:00"/>
    <n v="-0.54166666666424135"/>
    <x v="1"/>
    <x v="6"/>
  </r>
  <r>
    <n v="435"/>
    <n v="1002530021"/>
    <n v="3"/>
    <x v="0"/>
    <n v="5"/>
    <s v="MATARAM"/>
    <s v="LOMBOK BARAT TENGAH"/>
    <s v="PRY"/>
    <s v="REG"/>
    <s v="AO"/>
    <s v="NEW SALES"/>
    <m/>
    <s v="Completed (PS)"/>
    <s v="RBS-Regional 3"/>
    <d v="2026-08-16T17:42:40"/>
    <d v="2026-08-16T19:13:45"/>
    <n v="69366204"/>
    <m/>
    <n v="172603791415"/>
    <s v="TOKO GROSIR HARIANTO"/>
    <s v="ODP-PYA-FAN/53"/>
    <s v="WO061896359"/>
    <m/>
    <m/>
    <m/>
    <n v="116.28827699999999"/>
    <n v="-8.6126369999999994"/>
    <s v="|MC40272|MYIA-092573299711/POI/Muh arianto /085353847804/itemele726@gmail.com"/>
    <s v="Sales Profesional"/>
    <m/>
    <m/>
    <m/>
    <m/>
    <m/>
    <m/>
    <m/>
    <m/>
    <s v="Management Janji"/>
    <s v="2026-08-15 13:00:00 | M Janji : (15/08/2026)  jam Pasang : 09:00  Note : hubungi pelanggan jika ingin kelokasi"/>
    <s v="FCC"/>
    <s v="16-08-2026 17:55:00"/>
    <m/>
    <m/>
    <s v="PS"/>
    <s v="PRY"/>
    <s v="NO ADDON"/>
    <n v="20260816"/>
    <s v="Completed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d v="2026-08-16T07:00:00"/>
    <s v="2026-08-15 13:00:00 | M Janji : (15/08/2026)  jam Pasang : 09:00  Note : hubungi pelanggan jika ingin kelokasi"/>
    <n v="2026"/>
    <n v="8"/>
    <n v="16"/>
    <d v="2026-08-16T00:00:00"/>
    <n v="-0.29166666666424135"/>
    <x v="1"/>
    <x v="5"/>
  </r>
  <r>
    <n v="436"/>
    <n v="1002519644"/>
    <n v="3"/>
    <x v="7"/>
    <n v="4"/>
    <s v="KUDUS"/>
    <s v="BLORA"/>
    <s v="BLO"/>
    <s v="REG"/>
    <s v="AO"/>
    <s v="NEW SALES"/>
    <s v="1P INET"/>
    <s v="Completed (PS)"/>
    <s v="RBS-Regional 3"/>
    <d v="2026-08-11T11:55:57"/>
    <d v="2026-08-12T12:55:14"/>
    <n v="69363194"/>
    <m/>
    <n v="141569115718"/>
    <s v="SMP PLUS INSAN GEMILANG"/>
    <s v="ODP-BLO-FFA/140 FFA/D06/140.01"/>
    <s v="WO061484515"/>
    <m/>
    <m/>
    <m/>
    <n v="111.41297659999999"/>
    <n v="-6.9759814999999996"/>
    <s v="|MN02756|MYIA-076868010536/POI/DWI WAHYUNI/082226166897/smpinsangemilang@gmail.com"/>
    <s v="MYIB_ASSISTANT"/>
    <m/>
    <m/>
    <m/>
    <m/>
    <m/>
    <m/>
    <m/>
    <m/>
    <s v="Management Janji"/>
    <s v="2026-08-12 08:00:00 | Tanggal pemasangan : 12 AGUSTUS 2026 Jam pemasangan : pagi/siang Info Tambahan : Hubungi pelanggan dulu sebelum ke lokasi terima kasih"/>
    <s v="FCC"/>
    <d v="2026-11-08T12:10:44"/>
    <d v="2026-08-12T08:00:00"/>
    <m/>
    <s v="PS"/>
    <s v="BLO"/>
    <s v="NO ADDON"/>
    <n v="20260812"/>
    <s v="Completed"/>
    <s v="HSI Bisnis Promo HUT Telkom PSB 70% - 100 Mbps Dual Band"/>
    <s v="INDIBIZ"/>
    <m/>
    <m/>
    <d v="2026-08-12T08:00:00"/>
    <s v="2026-08-12 08:00:00 | Tanggal pemasangan : 12 AGUSTUS 2026 Jam pemasangan : pagi/siang Info Tambahan : Hubungi pelanggan dulu sebelum ke lokasi terima kasih"/>
    <n v="2026"/>
    <n v="8"/>
    <n v="12"/>
    <d v="2026-08-12T00:00:00"/>
    <n v="-0.33333333333575865"/>
    <x v="1"/>
    <x v="4"/>
  </r>
  <r>
    <n v="437"/>
    <n v="1002528154"/>
    <n v="3"/>
    <x v="1"/>
    <n v="5"/>
    <s v="MALANG"/>
    <s v="KEPANJEN"/>
    <s v="KLJ"/>
    <s v="REG"/>
    <s v="AO"/>
    <s v="NEW SALES"/>
    <s v="1P INET"/>
    <s v="Completed (PS)"/>
    <s v="RBS-Regional 3"/>
    <d v="2026-08-15T12:02:57"/>
    <d v="2026-08-15T19:29:52"/>
    <n v="69366809"/>
    <m/>
    <n v="152703903555"/>
    <s v="MEMO X"/>
    <s v="ODP-KLJ-FR/20 KLJ/D04/01.20"/>
    <s v="WO061814675"/>
    <m/>
    <m/>
    <m/>
    <n v="112.603858150541"/>
    <n v="-7.9325643314438699"/>
    <s v="MD|MYDB-20260815265490|DN00001/MN01844|MEMO X|083183328602"/>
    <s v="MYDIGIBIZPARTNER"/>
    <m/>
    <m/>
    <m/>
    <m/>
    <m/>
    <m/>
    <m/>
    <m/>
    <s v="Management Janji"/>
    <s v="2026-08-16 08:00:00 | Jam pemasangan : 12.00 Info Tambahan : Hubungi pelanggan dulu sebelum ke lokasi terimakasih "/>
    <s v="FCC"/>
    <s v="15-08-2026 12:10:01"/>
    <d v="2026-08-16T08:00:00"/>
    <m/>
    <s v="PS"/>
    <s v="KLJ"/>
    <s v="NO ADDON"/>
    <n v="20260815"/>
    <s v="Completed"/>
    <s v="HSI Bisnis Basic Promo HUT Telkom PSB 70% - 50 Mbps"/>
    <s v="INDIBIZ"/>
    <m/>
    <m/>
    <d v="2026-08-16T08:00:00"/>
    <s v="2026-08-16 08:00:00 | Jam pemasangan : 12.00 Info Tambahan : Hubungi pelanggan dulu sebelum ke lokasi terimakasih "/>
    <n v="2026"/>
    <n v="8"/>
    <n v="15"/>
    <d v="2026-08-15T00:00:00"/>
    <n v="-1.3333333333357587"/>
    <x v="1"/>
    <x v="24"/>
  </r>
  <r>
    <n v="438"/>
    <n v="1002517766"/>
    <n v="3"/>
    <x v="1"/>
    <n v="5"/>
    <s v="MADIUN"/>
    <s v="MADIUN"/>
    <s v="MSP"/>
    <s v="REG"/>
    <s v="AO"/>
    <s v="NEW SALES"/>
    <m/>
    <s v="Completed (PS)"/>
    <s v="RBS-Regional 3"/>
    <d v="2026-08-10T13:32:30"/>
    <d v="2026-08-10T16:06:27"/>
    <n v="69361414"/>
    <m/>
    <n v="152631207126"/>
    <s v="SPBU 54.633.08"/>
    <s v="ODP-MSP-FD/51"/>
    <s v="WO061400574"/>
    <m/>
    <m/>
    <m/>
    <n v="111.44842199999999"/>
    <n v="-7.5622879999999997"/>
    <s v="|MN02429|MYIA-015541949861/POI/ARIS WIDIYANTO/081335618198/spbu.dewisri.5463308@gmail.com"/>
    <s v="MYDIGIBIZPARTNER"/>
    <m/>
    <m/>
    <m/>
    <m/>
    <m/>
    <m/>
    <m/>
    <m/>
    <s v="Management Janji"/>
    <s v="2026-08-09 13:00:00 | Nama Pic : BP ARIS  No Hp Pic : 081335618198  Jam Pemasangan : 08:00 - 12.00  Tanggal Pemasangan : MINGGU 09 AGUSTUS 2026  Info Tambahan : Hubungi pelanggan sebelum datang ke lokasi, terima kasih."/>
    <s v="FCC"/>
    <d v="2026-10-08T13:39:47"/>
    <m/>
    <m/>
    <s v="PS"/>
    <s v="MSP"/>
    <s v="NO ADDON"/>
    <n v="20260810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0T07:00:00"/>
    <s v="2026-08-09 13:00:00 | Nama Pic : BP ARIS  No Hp Pic : 081335618198  Jam Pemasangan : 08:00 - 12.00  Tanggal Pemasangan : MINGGU 09 AGUSTUS 2026  Info Tambahan : Hubungi pelanggan sebelum datang ke lokasi, terima kasih."/>
    <n v="2026"/>
    <n v="8"/>
    <n v="10"/>
    <d v="2026-08-10T00:00:00"/>
    <n v="-0.29166666666424135"/>
    <x v="1"/>
    <x v="11"/>
  </r>
  <r>
    <n v="439"/>
    <n v="1002533154"/>
    <n v="3"/>
    <x v="1"/>
    <n v="5"/>
    <s v="KEDIRI"/>
    <s v="NGANJUK"/>
    <s v="PRB"/>
    <s v="REG"/>
    <s v="AO"/>
    <s v="NEW SALES"/>
    <s v="1P INET"/>
    <s v="8 | OSS - PONR"/>
    <s v="RBS-Regional 3"/>
    <d v="2026-08-18T13:26:56"/>
    <d v="2026-08-18T16:44:34"/>
    <n v="69368997"/>
    <m/>
    <n v="152627203251"/>
    <s v="GLOBAL MITRAKU SOLUSINDO"/>
    <s v="ODP-PRB-FC/17 FC/D01/17.01"/>
    <s v="WO062011075"/>
    <m/>
    <m/>
    <m/>
    <n v="112.02680599999999"/>
    <n v="-7.7142308000000002"/>
    <s v="MD|MYDB-20260817265898|DN00001/MN00968|GLOBAL MITRAKU SOLUSINDO|085749533335"/>
    <s v="MYDIGIBIZPARTNER"/>
    <m/>
    <m/>
    <m/>
    <m/>
    <m/>
    <m/>
    <m/>
    <m/>
    <s v="Management Janji"/>
    <s v="2026-08-19 13:00:00 | M janji : siang Tanggal Pemasangan : 19 /agustus/2026 Note : hubungi pelanggan jika ingin ke lokasi, terima kasih."/>
    <s v="FCC"/>
    <s v="18-08-2026 13:40:43"/>
    <d v="2026-08-19T13:00:00"/>
    <m/>
    <s v="ACT_COM"/>
    <s v="PRB"/>
    <s v="NO ADDON"/>
    <m/>
    <s v="PONR"/>
    <s v="HSI Bisnis Promo HUT Telkom PSB 70% - 200 Mbps"/>
    <s v="INDIBIZ"/>
    <m/>
    <m/>
    <d v="2026-08-19T13:00:00"/>
    <s v="2026-08-19 13:00:00 | M janji : siang Tanggal Pemasangan : 19 /agustus/2026 Note : hubungi pelanggan jika ingin ke lokasi, terima kasih."/>
    <m/>
    <m/>
    <m/>
    <e v="#NUM!"/>
    <e v="#NUM!"/>
    <x v="0"/>
    <x v="3"/>
  </r>
  <r>
    <n v="440"/>
    <n v="1002529707"/>
    <n v="3"/>
    <x v="3"/>
    <n v="5"/>
    <s v="MADURA"/>
    <s v="PAMEKASAN"/>
    <s v="SMP"/>
    <s v="REG"/>
    <s v="AO"/>
    <s v="NEW SALES"/>
    <m/>
    <s v="MIA - INVALID SURVEY"/>
    <s v="RBS-Regional 3"/>
    <d v="2026-08-16T13:56:17"/>
    <d v="2026-08-18T20:46:53"/>
    <n v="69367541"/>
    <m/>
    <n v="152431232404"/>
    <s v="Toko Barokah"/>
    <s v="ODP-SMP-FK/74"/>
    <s v="WO061992146"/>
    <m/>
    <m/>
    <m/>
    <n v="113.79064649999999"/>
    <n v="-7.0649274999999996"/>
    <s v="|MN00569|/Toko Barokah/Laili/087777060946/Lailiberes@gmail.com/HSI Bisnis Promo HUT Telkom (1:1) 300 Mbps (Rp 1.130.000) PSB Rp 150.000"/>
    <s v="Sales Force DBS"/>
    <m/>
    <m/>
    <m/>
    <m/>
    <m/>
    <m/>
    <m/>
    <m/>
    <s v="Management Janji"/>
    <s v="2026-08-19 08:00:00|Nama Pic : BP LAILI No Hp Pic : 087777060946 Jam Pemasangan : 08:00 - 12.00 Tanggal Pemasangan : RABU 19 AGUSTUS 2026 Info Tambahan : Hubungi pelanggan sebelum datang ke lokasi|40000798|MYDITA"/>
    <s v="FCC"/>
    <s v="16-08-2026 14:10:39"/>
    <d v="2026-08-19T08:00:00"/>
    <m/>
    <s v="SURVEY_NEW_MANJA"/>
    <s v="SMP"/>
    <s v="NO ADDON"/>
    <m/>
    <s v="MIE - INVALID SURVEY - Kendala Jalur/Rute Tarikan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9T08:00:00"/>
    <s v="2026-08-19 08:00:00|Nama Pic : BP LAILI No Hp Pic : 087777060946 Jam Pemasangan : 08:00 - 12.00 Tanggal Pemasangan : RABU 19 AGUSTUS 2026 Info Tambahan : Hubungi pelanggan sebelum datang ke lokasi|40000798|MYDITA"/>
    <m/>
    <m/>
    <m/>
    <e v="#NUM!"/>
    <e v="#NUM!"/>
    <x v="0"/>
    <x v="6"/>
  </r>
  <r>
    <n v="441"/>
    <n v="1002522409"/>
    <n v="3"/>
    <x v="0"/>
    <n v="5"/>
    <s v="MATARAM"/>
    <s v="BIMA"/>
    <s v="SIL"/>
    <s v="REG"/>
    <s v="AO"/>
    <s v="NEW SALES"/>
    <s v="1P INET"/>
    <s v="OSS - FALLOUT"/>
    <s v="RBS-Regional 3"/>
    <d v="2026-08-12T14:28:57"/>
    <d v="2026-08-14T15:59:20"/>
    <n v="69364366"/>
    <m/>
    <n v="172617203011"/>
    <s v="SDN RORA"/>
    <s v="ODP-SIL-FAB/40 FAB/D04/40.01"/>
    <s v="WO061595706"/>
    <m/>
    <m/>
    <m/>
    <n v="118.5109951"/>
    <n v="-8.4782563999999994"/>
    <s v="|MN02363|MYIA-011079158835/POI/IMRAN SPD/052340789947/bambang24170@gmail.com"/>
    <s v="MYIB_ASSISTANT"/>
    <m/>
    <m/>
    <m/>
    <m/>
    <m/>
    <m/>
    <m/>
    <m/>
    <s v="Management Janji"/>
    <s v="2026-08-14 08:00:00 | M Janji : (14/08/2026) jam Pasang : 09:00 Note : hubungi pelanggan jika ingin kelokasi"/>
    <s v="FCC"/>
    <d v="2026-12-08T14:39:59"/>
    <d v="2026-08-14T08:00:00"/>
    <s v="Kendala Teknik"/>
    <s v="FO_WFM"/>
    <s v="SIL"/>
    <s v="NO ADDON"/>
    <m/>
    <s v="Provisioning Failed|WFM|INF009044414|TOR_-8.4625606,118.7472689_KENDALA ODP RETTING"/>
    <s v="HSI Bisnis Basic Promo HUT Telkom PSB 70% - 50 Mbps"/>
    <s v="INDIBIZ"/>
    <m/>
    <m/>
    <d v="2026-08-14T08:00:00"/>
    <s v="2026-08-14 08:00:00 | M Janji : (14/08/2026) jam Pasang : 09:00 Note : hubungi pelanggan jika ingin kelokasi"/>
    <m/>
    <m/>
    <m/>
    <e v="#NUM!"/>
    <e v="#NUM!"/>
    <x v="0"/>
    <x v="0"/>
  </r>
  <r>
    <n v="442"/>
    <n v="1002533338"/>
    <n v="3"/>
    <x v="2"/>
    <n v="4"/>
    <s v="PURWOKERTO"/>
    <s v="PURBALINGGA"/>
    <s v="PBG"/>
    <s v="REG"/>
    <s v="AO"/>
    <s v="NEW SALES"/>
    <s v="1P INET"/>
    <s v="MIE - SEND SURVEY"/>
    <s v="RBS-Regional 3"/>
    <d v="2026-08-18T13:59:57"/>
    <d v="2026-08-18T14:02:02"/>
    <n v="69369079"/>
    <m/>
    <n v="143363112599"/>
    <s v="Toko Seno"/>
    <s v="ODP-PBG-FV/138 FV/D06/138.01"/>
    <s v="WO062016149"/>
    <m/>
    <m/>
    <m/>
    <n v="109.31278"/>
    <n v="-7.3476470000000003"/>
    <s v="|MN02834|MYIA-003705656135/POI/Seno/089665571432/senokutapanjang@gmail.com"/>
    <s v="MYIB_ASSISTANT"/>
    <m/>
    <m/>
    <m/>
    <m/>
    <m/>
    <m/>
    <m/>
    <m/>
    <s v="Management Janji"/>
    <s v="2026-08-21 08:00:00 | M Janji : (19/agustus/2026) jam Pasang : 09:00 Note : hubungi pelanggan jika ingin kelokasi"/>
    <s v="FCC"/>
    <s v="18-08-2026 14:40:02"/>
    <d v="2026-08-21T08:00:00"/>
    <m/>
    <s v="SURVEY_NEW_MANJA"/>
    <s v="PBG"/>
    <s v="NO ADDON"/>
    <m/>
    <s v="MIE - SEND SURVEY"/>
    <s v="HSI Bisnis Promo HUT RI PSB 70% - 50 Mbps"/>
    <s v="INDIBIZ"/>
    <m/>
    <m/>
    <d v="2026-08-21T08:00:00"/>
    <s v="2026-08-21 08:00:00 | M Janji : (19/agustus/2026) jam Pasang : 09:00 Note : hubungi pelanggan jika ingin kelokasi"/>
    <m/>
    <m/>
    <m/>
    <e v="#NUM!"/>
    <e v="#NUM!"/>
    <x v="0"/>
    <x v="4"/>
  </r>
  <r>
    <n v="443"/>
    <n v="1002532877"/>
    <n v="3"/>
    <x v="1"/>
    <n v="5"/>
    <s v="KEDIRI"/>
    <s v="KEDIRI"/>
    <s v="PAE"/>
    <s v="REG"/>
    <s v="AO"/>
    <s v="NEW SALES"/>
    <s v="1P INET"/>
    <s v="8 | OSS - PONR"/>
    <s v="RBS-Regional 3"/>
    <d v="2026-08-18T11:50:57"/>
    <d v="2026-08-18T18:31:40"/>
    <n v="69368868"/>
    <m/>
    <n v="152639219506"/>
    <s v="M-TECH PARE"/>
    <s v="ODP-PAE-FJ/12 FJ/D04/12.01"/>
    <s v="WO061995445"/>
    <m/>
    <m/>
    <m/>
    <n v="112.19359890072199"/>
    <n v="-7.7654714572868304"/>
    <s v="|MN02540|MYIA-076918407464/POI/ELLYAS ELVANDA/085139420572/mtechpare.kediri@gmail.com"/>
    <s v="MYIB_ASSISTANT"/>
    <m/>
    <m/>
    <m/>
    <m/>
    <m/>
    <m/>
    <m/>
    <m/>
    <s v="Management Janji"/>
    <s v="2026-08-19 08:00:00 | M Janji : (19/08/2026) jam Pasang : 09:00 Note : hubungi pelanggan jika ingin kelokasi"/>
    <s v="FCC"/>
    <s v="18-08-2026 11:54:51"/>
    <d v="2026-08-19T08:00:00"/>
    <m/>
    <s v="ACT_COM"/>
    <s v="PAE"/>
    <s v="NO ADDON"/>
    <m/>
    <s v="PONR"/>
    <s v="HSI Bisnis Promo HUT Telkom PSB 70% - 300 Mbps"/>
    <s v="INDIBIZ"/>
    <m/>
    <m/>
    <d v="2026-08-19T08:00:00"/>
    <s v="2026-08-19 08:00:00 | M Janji : (19/08/2026) jam Pasang : 09:00 Note : hubungi pelanggan jika ingin kelokasi"/>
    <m/>
    <m/>
    <m/>
    <e v="#NUM!"/>
    <e v="#NUM!"/>
    <x v="0"/>
    <x v="1"/>
  </r>
  <r>
    <n v="444"/>
    <n v="1002527909"/>
    <n v="3"/>
    <x v="3"/>
    <n v="5"/>
    <s v="SBY SELATAN"/>
    <s v="MANYAR"/>
    <s v="MYR"/>
    <s v="REG"/>
    <s v="AO"/>
    <s v="NEW SALES"/>
    <s v="1P INET"/>
    <s v="Completed (PS)"/>
    <s v="RBS-Regional 3"/>
    <d v="2026-08-15T10:31:56"/>
    <d v="2026-08-15T15:26:33"/>
    <n v="69366674"/>
    <m/>
    <n v="152303244204"/>
    <s v="WARKOP TKK NGINDEN LT2"/>
    <s v="ODP-MYR-FKM/02 FKM/D01/02.01"/>
    <s v="WO061805422"/>
    <m/>
    <m/>
    <m/>
    <n v="112.767563"/>
    <n v="-7.2999260000000001"/>
    <s v="|MN02280|MYIA-041033305436/POI/BAYU ADITYA CAESARYANDI /081217664565/warkoptkkreborn@gmail.com"/>
    <s v="MYIB_ASSISTANT"/>
    <m/>
    <m/>
    <m/>
    <m/>
    <m/>
    <m/>
    <m/>
    <m/>
    <s v="Management Janji"/>
    <s v="2026-08-16 08:00:00 | Nama PIC : WARKOP TKK NGINDEN LT2 No HP : 081217664565 Alt :  M Janji : (MINGGU/16/AGUSTUS/2026) jam Pasang : 09:00 Note : hubungi pelanggan jika ingin kelokasi"/>
    <s v="FCC"/>
    <s v="15-08-2026 10:39:56"/>
    <d v="2026-08-16T08:00:00"/>
    <m/>
    <s v="PS"/>
    <s v="MYR"/>
    <s v="NO ADDON"/>
    <n v="20260815"/>
    <s v="Completed"/>
    <s v="HSI Bisnis Promo HUT Telkom PSB 70% - 200 Mbps"/>
    <s v="INDIBIZ"/>
    <m/>
    <m/>
    <d v="2026-08-16T08:00:00"/>
    <s v="2026-08-16 08:00:00 | Nama PIC : WARKOP TKK NGINDEN LT2 No HP : 081217664565 Alt :  M Janji : (MINGGU/16/AGUSTUS/2026) jam Pasang : 09:00 Note : hubungi pelanggan jika ingin kelokasi"/>
    <n v="2026"/>
    <n v="8"/>
    <n v="15"/>
    <d v="2026-08-15T00:00:00"/>
    <n v="-1.3333333333357587"/>
    <x v="1"/>
    <x v="10"/>
  </r>
  <r>
    <n v="445"/>
    <n v="1002519863"/>
    <n v="3"/>
    <x v="1"/>
    <n v="5"/>
    <s v="MALANG"/>
    <s v="KEPANJEN"/>
    <s v="MLG"/>
    <s v="REG"/>
    <s v="AO"/>
    <s v="NEW SALES"/>
    <m/>
    <s v="102 | FOLLOW UP COMPLETED"/>
    <s v="RBS-Regional 3"/>
    <d v="2026-08-11T13:27:11"/>
    <d v="2026-08-12T13:59:32"/>
    <n v="68573442"/>
    <m/>
    <n v="152701239028"/>
    <s v="SMAN 1 MALANG"/>
    <s v="ODP-MLG-FDP/77"/>
    <m/>
    <m/>
    <m/>
    <m/>
    <n v="112.6351453"/>
    <n v="-7.9771203000000002"/>
    <s v="MC20200|SMAN 1 MALANG|HSI Bisnis Promo HUT Telkom 200 mbps|081359436279"/>
    <s v="Sales Force DBS"/>
    <m/>
    <m/>
    <m/>
    <m/>
    <m/>
    <m/>
    <m/>
    <m/>
    <m/>
    <m/>
    <m/>
    <d v="2026-11-08T13:39:46"/>
    <m/>
    <m/>
    <s v="REVOKE"/>
    <s v="MLG"/>
    <s v="NO ADDON"/>
    <m/>
    <s v="Follow Up Revoke Completed, New Order ID : SC1002522293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m/>
    <m/>
    <m/>
    <m/>
    <m/>
    <e v="#NUM!"/>
    <e v="#NUM!"/>
    <x v="0"/>
    <x v="24"/>
  </r>
  <r>
    <n v="446"/>
    <n v="1002532552"/>
    <n v="3"/>
    <x v="2"/>
    <n v="4"/>
    <s v="YOGYAKARTA"/>
    <s v="INNER - YOGYA JATENG SELATAN"/>
    <s v="KBU"/>
    <s v="REG"/>
    <s v="AO"/>
    <s v="NEW SALES"/>
    <m/>
    <s v="QC MIA - INVALID QUALITY CONTROL MIA"/>
    <s v="RBS-Regional 3"/>
    <d v="2026-08-18T10:39:25"/>
    <d v="2026-08-18T16:39:42"/>
    <n v="69368711"/>
    <m/>
    <n v="146113147042"/>
    <s v="PT. SETIA MATARAM TRITUNGGAL/PHOTOMATICS"/>
    <s v="ODP-KBU-FBZ/075"/>
    <m/>
    <m/>
    <m/>
    <m/>
    <n v="110.36599362391"/>
    <n v="-7.7929845783148401"/>
    <s v="AMRBS/405613/FARISTA APRILLIA/R3/YOGYAKARTA/PSB HSI BISNIS 1S 50 MBPS PROMO HUT TELKOM 1:1/MOHAMMAD KHARIS AMINUDDIN/081328265820/operation@photomaticsgroup.com"/>
    <s v="Amex"/>
    <m/>
    <m/>
    <m/>
    <m/>
    <m/>
    <m/>
    <m/>
    <m/>
    <m/>
    <m/>
    <m/>
    <s v="18-08-2026 10:55:00"/>
    <m/>
    <m/>
    <s v="QC1"/>
    <s v="KBU"/>
    <s v="NO ADDON"/>
    <m/>
    <s v="QC MIA - INVALID QUALITY CONTROL MIA - Indikasi Foto Diambil dari Google Maps - Mohon upload foto bangunan secara langsung bu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4"/>
  </r>
  <r>
    <n v="447"/>
    <n v="1002506649"/>
    <n v="3"/>
    <x v="2"/>
    <n v="4"/>
    <s v="YOGYAKARTA"/>
    <s v="INNER - YOGYA JATENG SELATAN"/>
    <s v="PGR"/>
    <s v="REG"/>
    <s v="AO"/>
    <s v="NEW SALES"/>
    <s v="1P INET"/>
    <s v="Completed (PS)"/>
    <s v="RBS-Regional 3"/>
    <d v="2026-08-03T19:52:56"/>
    <d v="2026-08-04T14:58:58"/>
    <n v="69357865"/>
    <m/>
    <n v="141114219227"/>
    <s v="KOST PUTRA PADI"/>
    <s v="ODP-PGR-FDH/008"/>
    <s v="WO060838856"/>
    <m/>
    <m/>
    <m/>
    <n v="110.320241680064"/>
    <n v="-7.8113436435731503"/>
    <s v="|MC80067|MYIA-000072141207/POI/Karina Widi Wijaya/085713324660/karinaawidii@gmail.com"/>
    <s v="MYIB_ASSISTANT"/>
    <m/>
    <m/>
    <m/>
    <m/>
    <m/>
    <m/>
    <m/>
    <m/>
    <s v="Management Janji"/>
    <s v="2026-08-05 08:00:00 |  M Janji : (04/08/2026) jam Pasang : 09:00 Note : hubungi pelanggan jika ingin kelokasi"/>
    <s v="FCC"/>
    <d v="2026-03-08T19:54:44"/>
    <d v="2026-08-05T08:00:00"/>
    <m/>
    <s v="PS"/>
    <s v="PGR"/>
    <s v="NO ADDON"/>
    <n v="20260804"/>
    <s v="Completed"/>
    <s v="HSI Bisnis Promo HUT Telkom PSB 70% - 200 Mbps"/>
    <s v="INDIBIZ"/>
    <m/>
    <m/>
    <d v="2026-08-05T08:00:00"/>
    <s v="2026-08-05 08:00:00 |  M Janji : (04/08/2026) jam Pasang : 09:00 Note : hubungi pelanggan jika ingin kelokasi"/>
    <n v="2026"/>
    <n v="8"/>
    <n v="4"/>
    <d v="2026-08-04T00:00:00"/>
    <n v="-1.3333333333357587"/>
    <x v="1"/>
    <x v="4"/>
  </r>
  <r>
    <n v="448"/>
    <n v="1002532881"/>
    <n v="3"/>
    <x v="3"/>
    <n v="5"/>
    <s v="MADURA"/>
    <s v="PAMEKASAN"/>
    <s v="PME"/>
    <s v="REG"/>
    <s v="AO"/>
    <s v="NEW SALES"/>
    <s v="1P INET"/>
    <s v="MIE - SEND SURVEY"/>
    <s v="RBS-Regional 3"/>
    <d v="2026-08-18T11:52:57"/>
    <d v="2026-08-18T11:54:01"/>
    <n v="69368870"/>
    <m/>
    <n v="152426928302"/>
    <s v="TOKO ABDUL"/>
    <s v="ODP-PME-FV/03 FV/D01/03.01"/>
    <s v="WO061995695"/>
    <m/>
    <m/>
    <m/>
    <n v="113.561845645308"/>
    <n v="-7.1277986967397204"/>
    <s v="MD|MYDB-20260818265943|DN00001/MN00443|TOKO ABDUL|085331807364"/>
    <s v="MYDIGIBIZPARTNER"/>
    <m/>
    <m/>
    <m/>
    <m/>
    <m/>
    <m/>
    <m/>
    <m/>
    <s v="Management Janji"/>
    <s v="2026-08-20 08:00:00 | Waktu pemasangan : 17 agustus 2026 Jam pemasangan : 08.00 - 12.00 Info Tambahan : Hubungi pelanggan dulu sebelum ke lokasi terimakasih "/>
    <s v="FCC"/>
    <s v="18-08-2026 11:54:51"/>
    <d v="2026-08-20T08:00:00"/>
    <m/>
    <s v="SURVEY_NEW_MANJA"/>
    <s v="PME"/>
    <s v="NO ADDON"/>
    <m/>
    <s v="MIE - SEND SURVEY"/>
    <s v="HSI Bisnis Promo HUT Telkom PSB 70% - 50 Mbps"/>
    <s v="INDIBIZ"/>
    <m/>
    <m/>
    <d v="2026-08-20T08:00:00"/>
    <s v="2026-08-20 08:00:00 | Waktu pemasangan : 17 agustus 2026 Jam pemasangan : 08.00 - 12.00 Info Tambahan : Hubungi pelanggan dulu sebelum ke lokasi terimakasih "/>
    <m/>
    <m/>
    <m/>
    <e v="#NUM!"/>
    <e v="#NUM!"/>
    <x v="0"/>
    <x v="6"/>
  </r>
  <r>
    <n v="449"/>
    <n v="1002533816"/>
    <n v="3"/>
    <x v="0"/>
    <n v="5"/>
    <s v="MATARAM"/>
    <s v="SUMBAWA"/>
    <s v="TLW"/>
    <s v="REG"/>
    <s v="AO"/>
    <s v="NEW SALES"/>
    <m/>
    <s v="Completed (PS)"/>
    <s v="RBS-Regional 3"/>
    <d v="2026-08-18T15:25:50"/>
    <d v="2026-08-18T18:57:19"/>
    <n v="69367329"/>
    <m/>
    <n v="172610203645"/>
    <s v="ARIF KOST"/>
    <s v="ODP-TLW-FE/08"/>
    <s v="WO062031385"/>
    <m/>
    <m/>
    <m/>
    <n v="116.86998699999999"/>
    <n v="-8.6276244000000002"/>
    <s v="|MN02367|MYIA-038794861593/POI/SYARIFUDDIN/082146480271/syarifuddinarif524@gmail.com"/>
    <s v="Sales Profesional"/>
    <m/>
    <m/>
    <m/>
    <m/>
    <m/>
    <m/>
    <m/>
    <m/>
    <s v="Management Janji"/>
    <s v="2026-08-17 13:00:00 | M Janji : (17 AGUSTUS 2026)  jam Pasang : siang  Note : hubungi pelanggan jika ingin kelokasi"/>
    <s v="FCC"/>
    <s v="18-08-2026 15:55:35"/>
    <m/>
    <m/>
    <s v="PS"/>
    <s v="TLW"/>
    <s v="NO ADDON"/>
    <n v="20260818"/>
    <s v="Completed"/>
    <s v="- SP_NOSS;SP_NOSS ~ Internet NOSS Multispeed Network[0]  - SP_NOSS;SP_NOSS ~ Internet NOSS Multispeed Network[0]  - E25060;E25060 ~ ES25 - Paket HSI Bisnis (HSIE) Khusus Winback 2.0[0]  - E25060~null~E25060_UNL;UNL ~ Internet-Link Unlimited Internet Usage"/>
    <s v="INDIBIZ"/>
    <m/>
    <m/>
    <d v="2026-08-18T07:00:00"/>
    <s v="2026-08-17 13:00:00 | M Janji : (17 AGUSTUS 2026)  jam Pasang : siang  Note : hubungi pelanggan jika ingin kelokasi"/>
    <n v="2026"/>
    <n v="8"/>
    <n v="18"/>
    <d v="2026-08-18T00:00:00"/>
    <n v="-0.29166666666424135"/>
    <x v="1"/>
    <x v="2"/>
  </r>
  <r>
    <n v="450"/>
    <n v="1002515652"/>
    <n v="3"/>
    <x v="2"/>
    <n v="4"/>
    <s v="PURWOKERTO"/>
    <s v="PURWOKERTO"/>
    <s v="PWT"/>
    <s v="REG"/>
    <s v="AO"/>
    <s v="NEW SALES"/>
    <s v="1P INET"/>
    <s v="OSS - FALLOUT"/>
    <s v="RBS-Regional 3"/>
    <d v="2026-08-08T09:34:57"/>
    <d v="2026-08-11T09:08:46"/>
    <n v="69361259"/>
    <m/>
    <n v="146303609748"/>
    <s v="mi ma&amp; 39;arif nu kedungrandu"/>
    <s v="ODP-PWT-FAR/160 FAR/D10/160.01"/>
    <s v="WO061238171"/>
    <m/>
    <m/>
    <m/>
    <n v="109.21779170000001"/>
    <n v="-7.4757566000000004"/>
    <s v="|MN02742|MYIA-062940093784/POI/arsy karim syafii/082322066723/arsykarims.y@gmail.com"/>
    <s v="MYIB_ASSISTANT"/>
    <m/>
    <m/>
    <m/>
    <m/>
    <m/>
    <m/>
    <m/>
    <m/>
    <s v="Management Janji"/>
    <s v="2026-08-09 08:00:00 | Nama PIC:  bp karim  No HP: 082322066723 Alt: Tanggal: 8/8/2026 Jam Pasang:  Note: Hubungi sebelum ke lokasi"/>
    <s v="FCC"/>
    <d v="2026-08-08T09:39:52"/>
    <d v="2026-08-09T08:00:00"/>
    <s v="Kendala Pelanggan"/>
    <s v="FO_WFM"/>
    <s v="PWT"/>
    <s v="NO ADDON"/>
    <m/>
    <s v="Provisioning Failed|WFM|INF009016941|PP_-7.4361462000000005,109.2492037_menunggu pelanggan mau di musyawarahkan ulang"/>
    <s v="HSI Bisnis Basic PSB 70% - 50 Mbps"/>
    <s v="INDIBIZ"/>
    <m/>
    <m/>
    <d v="2026-08-09T08:00:00"/>
    <s v="2026-08-09 08:00:00 | Nama PIC:  bp karim  No HP: 082322066723 Alt: Tanggal: 8/8/2026 Jam Pasang:  Note: Hubungi sebelum ke lokasi"/>
    <m/>
    <m/>
    <m/>
    <e v="#NUM!"/>
    <e v="#NUM!"/>
    <x v="0"/>
    <x v="4"/>
  </r>
  <r>
    <n v="451"/>
    <n v="1002529941"/>
    <n v="3"/>
    <x v="3"/>
    <n v="5"/>
    <s v="MADURA"/>
    <s v="PAMEKASAN"/>
    <s v="SMP"/>
    <s v="REG"/>
    <s v="AO"/>
    <s v="NEW SALES"/>
    <m/>
    <s v="MYCX - SEND OPEN PAPERLESS"/>
    <s v="RBS-Regional 3"/>
    <d v="2026-08-16T16:23:01"/>
    <d v="2026-08-16T16:26:05"/>
    <n v="69367676"/>
    <m/>
    <n v="152431232088"/>
    <s v="Toko Barokah"/>
    <s v="ODP-SMP-FK/74"/>
    <m/>
    <m/>
    <m/>
    <m/>
    <n v="113.790648"/>
    <n v="-7.0649119999999996"/>
    <s v="|MN00569|/Toko Barokah/Laili/087777060946/Lailiberes@gmail.com/HSI Bisnis Promo HUT Telkom (1:1) 200 Mbps (Rp 790.000) PSB Rp 150.000"/>
    <s v="Sales Force DBS"/>
    <m/>
    <m/>
    <m/>
    <m/>
    <m/>
    <m/>
    <m/>
    <m/>
    <m/>
    <m/>
    <m/>
    <s v="16-08-2026 16:39:59"/>
    <m/>
    <m/>
    <s v="INPROGRESS_SC"/>
    <s v="SMP"/>
    <s v="NO ADDON"/>
    <m/>
    <s v="SEND PAPERLESS OPEN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6"/>
  </r>
  <r>
    <n v="452"/>
    <n v="1002505402"/>
    <n v="3"/>
    <x v="4"/>
    <n v="4"/>
    <s v="SEMARANG"/>
    <s v="UNGARAN"/>
    <s v="UNR"/>
    <s v="REG"/>
    <s v="AO"/>
    <s v="NEW SALES"/>
    <s v="1P INET"/>
    <s v="Completed (PS)"/>
    <s v="RBS-Regional 3"/>
    <d v="2026-08-02T17:46:56"/>
    <d v="2026-08-03T12:32:48"/>
    <n v="69357084"/>
    <m/>
    <n v="146425112543"/>
    <s v="SDN Susukan 02"/>
    <s v="ODP-UNR-FAA/041"/>
    <s v="WO060735553"/>
    <m/>
    <m/>
    <m/>
    <n v="110.415879338979"/>
    <n v="-7.1179657515443404"/>
    <s v="MD|MYDB-20260802264201|DN00001/MN00663|SDN Susukan 02|085950720005"/>
    <s v="MYDIGIBIZPARTNER"/>
    <m/>
    <m/>
    <m/>
    <m/>
    <m/>
    <m/>
    <m/>
    <m/>
    <s v="Management Janji"/>
    <s v="2026-08-03 15:00:00 | telp :085950720005 alt : manja : pagi / siang 03/08/2026 hub sebelum ke lokasi  "/>
    <s v="FCC"/>
    <d v="2026-02-08T17:54:45"/>
    <d v="2026-08-03T15:00:00"/>
    <m/>
    <s v="PS"/>
    <s v="UNR"/>
    <s v="NO ADDON"/>
    <n v="20260803"/>
    <s v="Completed"/>
    <s v="HSI Bisnis Basic Promo HUT Telkom PSB 70% - 50 Mbps"/>
    <s v="INDIBIZ"/>
    <m/>
    <m/>
    <d v="2026-08-03T15:00:00"/>
    <s v="2026-08-03 15:00:00 | telp :085950720005 alt : manja : pagi / siang 03/08/2026 hub sebelum ke lokasi  "/>
    <n v="2026"/>
    <n v="8"/>
    <n v="3"/>
    <d v="2026-08-03T00:00:00"/>
    <n v="-0.625"/>
    <x v="1"/>
    <x v="4"/>
  </r>
  <r>
    <n v="453"/>
    <n v="1002509515"/>
    <n v="3"/>
    <x v="4"/>
    <n v="4"/>
    <s v="PEKALONGAN"/>
    <s v="PEMALANG"/>
    <s v="RDD"/>
    <s v="REG"/>
    <s v="AO"/>
    <s v="NEW SALES"/>
    <s v="1P INET"/>
    <s v="Completed (PS)"/>
    <s v="RBS-Regional 3"/>
    <d v="2026-08-05T07:56:56"/>
    <d v="2026-08-05T14:26:09"/>
    <n v="69358729"/>
    <m/>
    <n v="142213107280"/>
    <s v="fajar biro jasa"/>
    <s v="ODP-RDD-FA/066 FA/D05/066.01"/>
    <s v="WO060943839"/>
    <m/>
    <m/>
    <m/>
    <n v="109.245255030691"/>
    <n v="-7.1114309648671599"/>
    <s v="MD|MYDB-20260804264337|SC20017/MC20194|fajar biro jasa|081393043110"/>
    <s v="MYDIGIBIZPARTNER"/>
    <m/>
    <m/>
    <m/>
    <m/>
    <m/>
    <m/>
    <m/>
    <m/>
    <s v="Management Janji"/>
    <s v="2026-08-06 08:00:00 | Tanggal pemasangan: 06/08/2026 Jam pemasangan : pagi / siang Info Tambahan : Hubungi pelanggan dulu sebelum ke lokasi terima kasih"/>
    <s v="FCC"/>
    <d v="2026-05-08T08:10:19"/>
    <d v="2026-08-06T08:00:00"/>
    <m/>
    <s v="PS"/>
    <s v="RDD"/>
    <s v="NO ADDON"/>
    <n v="20260805"/>
    <s v="Completed"/>
    <s v="HSI Bisnis Promo HUT Telkom PSB 70% - 100 Mbps"/>
    <s v="INDIBIZ"/>
    <m/>
    <m/>
    <d v="2026-08-06T08:00:00"/>
    <s v="2026-08-06 08:00:00 | Tanggal pemasangan: 06/08/2026 Jam pemasangan : pagi / siang Info Tambahan : Hubungi pelanggan dulu sebelum ke lokasi terima kasih"/>
    <n v="2026"/>
    <n v="8"/>
    <n v="5"/>
    <d v="2026-08-05T00:00:00"/>
    <n v="-1.3333333333357587"/>
    <x v="1"/>
    <x v="4"/>
  </r>
  <r>
    <n v="454"/>
    <n v="1002515656"/>
    <n v="3"/>
    <x v="6"/>
    <n v="5"/>
    <s v="PASURUAN"/>
    <s v="PASURUAN"/>
    <s v="PSN"/>
    <s v="REG"/>
    <s v="AO"/>
    <s v="NEW SALES"/>
    <m/>
    <s v="Completed (PS)"/>
    <s v="RBS-Regional 3"/>
    <d v="2026-08-08T09:40:43"/>
    <d v="2026-08-08T14:57:43"/>
    <n v="69361268"/>
    <m/>
    <n v="152729256706"/>
    <s v="TEMAN SEJATI COFFE SHOP"/>
    <s v="ODP-PSN-FBL/12"/>
    <s v="WO061245183"/>
    <m/>
    <m/>
    <m/>
    <n v="112.8991412"/>
    <n v="-7.6456602"/>
    <s v="|MN00025|/TEMAN SEJATI COFFE SHOP/WINBACK HSI B2B + NETMONK (1:1) 200MBPS 946,1RB PSB DISC 70%/082140338555 085235555553/fandrianto.s@gmail.com/FANDRIANTO SETIAWAN/-7.646362,112.8987821m"/>
    <s v="Sales Force DBS"/>
    <m/>
    <m/>
    <m/>
    <m/>
    <m/>
    <m/>
    <m/>
    <m/>
    <s v="Management Janji"/>
    <s v="2026-08-09 08:00:00|Nama PIC: bp fandrianto  Notel: 082140338555 Alt: 085235555553 Tanggal: 9/8/2026 Jam Pasang: Pagi Note: Hubungi pelanggan sebelum ke lokasi, terima kasih. Diusahakan hari ini |40010577|MYDITA"/>
    <s v="FCC"/>
    <d v="2026-08-08T09:55:05"/>
    <d v="2026-08-09T08:00:00"/>
    <m/>
    <s v="PS"/>
    <s v="PSN"/>
    <s v="NETMONK"/>
    <n v="20260808"/>
    <s v="Completed"/>
    <s v="- 11_11446;Biaya PSB HSI EBIS Tunai di Depan ~ 11[150000]  - SP_NOSS;SP_NOSS ~ Internet NOSS Multispeed Network[0]  - E24057;E24057 ~ ES24 - Paket HSI Bisnis (HSIE) Khusus Winback[0]  - E24057~null~E24057_UNL;UNL ~ Internet-Link Unlimited Internet Usage ~"/>
    <s v="INDIBIZ"/>
    <m/>
    <m/>
    <d v="2026-08-09T08:00:00"/>
    <s v="2026-08-09 08:00:00|Nama PIC: bp fandrianto  Notel: 082140338555 Alt: 085235555553 Tanggal: 9/8/2026 Jam Pasang: Pagi Note: Hubungi pelanggan sebelum ke lokasi, terima kasih. Diusahakan hari ini |40010577|MYDITA"/>
    <n v="2026"/>
    <n v="8"/>
    <n v="8"/>
    <d v="2026-08-08T00:00:00"/>
    <n v="-1.3333333333357587"/>
    <x v="1"/>
    <x v="12"/>
  </r>
  <r>
    <n v="455"/>
    <n v="1002527302"/>
    <n v="3"/>
    <x v="6"/>
    <n v="5"/>
    <s v="PASURUAN"/>
    <s v="PROBOLINGGO"/>
    <s v="LCE"/>
    <s v="REG"/>
    <s v="AO"/>
    <s v="NEW SALES"/>
    <m/>
    <s v="Completed (PS)"/>
    <s v="RBS-Regional 3"/>
    <d v="2026-08-14T17:14:52"/>
    <d v="2026-08-16T13:30:41"/>
    <n v="69366391"/>
    <m/>
    <n v="152511206432"/>
    <s v="KIOS PUPUK DAN OBAT"/>
    <s v="ODP-LCE-FE/17"/>
    <s v="WO061781130"/>
    <m/>
    <m/>
    <m/>
    <n v="113.2491315"/>
    <n v="-7.8136261999999999"/>
    <s v="|MC30211|/SUPARDI/8980575418/wikenovianawifi@gmail.com"/>
    <s v="Sales Force DBS"/>
    <m/>
    <m/>
    <m/>
    <m/>
    <m/>
    <m/>
    <m/>
    <m/>
    <s v="Management Janji"/>
    <s v="2026-08-15 15:00:00|Jam Pemasangan : 08:00 - 12.00 Tanggal Pemasangan : 15/08/2026 Info Tambahan : Hubungi pelanggan sebelum datang ke lokasi|40971402|MYDITA"/>
    <s v="FCC"/>
    <s v="14-08-2026 17:25:05"/>
    <d v="2026-08-15T15:00:00"/>
    <m/>
    <s v="PS"/>
    <s v="LCE"/>
    <s v="OCA"/>
    <n v="2026081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5T15:00:00"/>
    <s v="2026-08-15 15:00:00|Jam Pemasangan : 08:00 - 12.00 Tanggal Pemasangan : 15/08/2026 Info Tambahan : Hubungi pelanggan sebelum datang ke lokasi|40971402|MYDITA"/>
    <n v="2026"/>
    <n v="8"/>
    <n v="16"/>
    <d v="2026-08-16T00:00:00"/>
    <n v="0.375"/>
    <x v="1"/>
    <x v="27"/>
  </r>
  <r>
    <n v="456"/>
    <n v="1002516662"/>
    <n v="3"/>
    <x v="6"/>
    <n v="5"/>
    <s v="SIDOARJO"/>
    <s v="INNER - JATIM TIMUR"/>
    <s v="SPJ"/>
    <s v="REG"/>
    <s v="AO"/>
    <s v="NEW SALES"/>
    <s v="1P INET"/>
    <s v="Completed (PS)"/>
    <s v="RBS-Regional 3"/>
    <d v="2026-08-09T19:47:57"/>
    <d v="2026-08-10T21:15:48"/>
    <n v="69362013"/>
    <m/>
    <n v="152332251897"/>
    <s v="Miracle Kurnia Farm"/>
    <s v="ODP-SPJ-FC/63 FC/D06/63.01"/>
    <s v="WO061343553"/>
    <m/>
    <m/>
    <m/>
    <n v="112.667411416769"/>
    <n v="-7.3695609497874504"/>
    <s v="MD|MYDB-20260809264835|DN00001/MN00459|Miracle Kurnia Farm|085109011430"/>
    <s v="MYDIGIBIZPARTNER"/>
    <m/>
    <m/>
    <m/>
    <m/>
    <m/>
    <m/>
    <m/>
    <m/>
    <s v="Management Janji"/>
    <s v="2026-08-11 08:00:00 | M Janji : 11 agustus 2026 jam Pasang : pagi  Note : hubungi pelanggan jika ingin kelokasi"/>
    <s v="FCC"/>
    <d v="2026-09-08T19:54:40"/>
    <d v="2026-08-11T08:00:00"/>
    <s v="FALLOUT HOMEPASS"/>
    <s v="PS"/>
    <s v="SPJ"/>
    <s v="NO ADDON"/>
    <n v="20260810"/>
    <s v="Completed"/>
    <s v="HSI Bisnis Promo HUT Telkom PSB 70% - 100 Mbps"/>
    <s v="INDIBIZ"/>
    <m/>
    <m/>
    <d v="2026-08-11T08:00:00"/>
    <s v="2026-08-11 08:00:00 | M Janji : 11 agustus 2026 jam Pasang : pagi  Note : hubungi pelanggan jika ingin kelokasi"/>
    <n v="2026"/>
    <n v="8"/>
    <n v="10"/>
    <d v="2026-08-10T00:00:00"/>
    <n v="-1.3333333333357587"/>
    <x v="1"/>
    <x v="19"/>
  </r>
  <r>
    <n v="457"/>
    <n v="1002511977"/>
    <n v="3"/>
    <x v="4"/>
    <n v="4"/>
    <s v="SEMARANG"/>
    <s v="INNER - SEMARANG JATENG UTARA"/>
    <s v="JHR"/>
    <s v="REG"/>
    <s v="AO"/>
    <s v="NEW SALES"/>
    <m/>
    <s v="CANCEL COMPLETED"/>
    <s v="RBS-Regional 2"/>
    <d v="2026-08-06T11:14:29"/>
    <d v="2026-08-10T02:01:06"/>
    <n v="68988943"/>
    <m/>
    <n v="142406122689"/>
    <s v="PT. SECURINDO PACKATAMA INDONESIA"/>
    <s v="ODP-JHR-FBN/066"/>
    <m/>
    <m/>
    <m/>
    <m/>
    <n v="110.415915577912"/>
    <n v="-6.9789922559189703"/>
    <s v="AMRBS;950223;ALDHIAZ;JKT OUTER;HSI Bisnis PSB 70% - 50 Mbps - (439000);CP Lily Ismalia  089687353200 ALT 0813-8375-5100;promotion@secureparking.co.id  "/>
    <s v="Account Manager"/>
    <m/>
    <m/>
    <m/>
    <m/>
    <m/>
    <m/>
    <m/>
    <m/>
    <m/>
    <m/>
    <m/>
    <d v="2026-06-08T11:25:46"/>
    <m/>
    <m/>
    <s v="REJECT_FCC"/>
    <s v="JHR"/>
    <s v="NO ADDON"/>
    <m/>
    <s v="Order dicancel oleh SYSTEM remark : CANCEL ORDER by System : pelanggan belum melakukan upload dokumen melebihi 3 hari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s v="Order dicancel oleh SYSTEM remark : CANCEL ORDER by System : pelanggan belum melakukan upload dokumen melebihi 3 hari"/>
    <m/>
    <m/>
    <m/>
    <m/>
    <m/>
    <e v="#NUM!"/>
    <e v="#NUM!"/>
    <x v="0"/>
    <x v="4"/>
  </r>
  <r>
    <n v="458"/>
    <n v="1002506753"/>
    <n v="3"/>
    <x v="6"/>
    <n v="5"/>
    <s v="SIDOARJO"/>
    <s v="JOMBANG"/>
    <s v="POS"/>
    <s v="REG"/>
    <s v="AO"/>
    <s v="NEW SALES"/>
    <m/>
    <s v="Completed (PS)"/>
    <s v="RBS-Regional 3"/>
    <d v="2026-08-04T08:22:35"/>
    <d v="2026-08-04T21:49:09"/>
    <n v="69357910"/>
    <m/>
    <n v="152333218608"/>
    <s v="SPPG JOMBANG PLANDAAN TUNDOWULAN"/>
    <s v="ODP-POS-FA/60"/>
    <s v="WO060856031"/>
    <m/>
    <m/>
    <m/>
    <n v="112.19673400000001"/>
    <n v="-7.4322162000000001"/>
    <s v="|MN01614|/SPPG JOMBANG PLANDAAN TUNDOWULAN/WINBACK 2.0 HSI B2B (1:1) 75MBPS 415RB PSB DISC 70%//pratamasatriawahyu@gmail.com/SATRIA WAHYU PRATAMA RAMADAN/085194576685 / 82247796766"/>
    <s v="Sales Force DBS"/>
    <m/>
    <m/>
    <m/>
    <m/>
    <m/>
    <m/>
    <m/>
    <m/>
    <s v="Management Janji"/>
    <s v="2026-08-05 08:00:00|Tanggal pemasangan : 05 agustus 2026 Jam pemasangan : 08.00 - 12.00 Info Tambahan : Hubungi pelanggan dulu sebelum ke lokasi terimakasih|40010577|MYDITA"/>
    <s v="FCC"/>
    <d v="2026-04-08T08:25:42"/>
    <d v="2026-08-05T08:00:00"/>
    <m/>
    <s v="PS"/>
    <s v="POS"/>
    <s v="NO ADDON"/>
    <n v="20260804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5T08:00:00"/>
    <s v="2026-08-05 08:00:00|Tanggal pemasangan : 05 agustus 2026 Jam pemasangan : 08.00 - 12.00 Info Tambahan : Hubungi pelanggan dulu sebelum ke lokasi terimakasih|40010577|MYDITA"/>
    <n v="2026"/>
    <n v="8"/>
    <n v="4"/>
    <d v="2026-08-04T00:00:00"/>
    <n v="-1.3333333333357587"/>
    <x v="1"/>
    <x v="20"/>
  </r>
  <r>
    <n v="459"/>
    <n v="1002520296"/>
    <n v="3"/>
    <x v="1"/>
    <n v="5"/>
    <s v="MALANG"/>
    <s v="KEPANJEN"/>
    <s v="TUR"/>
    <s v="REG"/>
    <s v="AO"/>
    <s v="NEW SALES"/>
    <s v="1P INET"/>
    <s v="Completed (PS)"/>
    <s v="RBS-Regional 3"/>
    <d v="2026-08-11T14:55:57"/>
    <d v="2026-08-12T13:21:13"/>
    <n v="69363508"/>
    <m/>
    <n v="152713217307"/>
    <s v="SPBU 54.651.79"/>
    <s v="ODP-TUR-FA/70 FA/D06/70.01"/>
    <s v="WO061510340"/>
    <m/>
    <m/>
    <m/>
    <n v="112.72808259999999"/>
    <n v="-8.1231413999999997"/>
    <s v="|MN02540|MYIA-088741147186/POI/Toton setyo Wahyudi /089601719505/setyototon5@gmail.com"/>
    <s v="MYIB_ASSISTANT"/>
    <m/>
    <m/>
    <m/>
    <m/>
    <m/>
    <m/>
    <m/>
    <m/>
    <s v="Management Janji"/>
    <s v="2026-08-12 13:00:00 | M Janji : (12/08/2026) jam Pasang : 09:00 Note : hubungi pelanggan jika ingin kelokasi"/>
    <s v="FCC"/>
    <d v="2026-11-08T15:10:17"/>
    <d v="2026-08-12T13:00:00"/>
    <m/>
    <s v="PS"/>
    <s v="TUR"/>
    <s v="NO ADDON"/>
    <n v="20260812"/>
    <s v="Completed"/>
    <s v="HSI Bisnis Promo HUT Telkom PSB 70% - 50 Mbps"/>
    <s v="INDIBIZ"/>
    <m/>
    <m/>
    <d v="2026-08-12T13:00:00"/>
    <s v="2026-08-12 13:00:00 | M Janji : (12/08/2026) jam Pasang : 09:00 Note : hubungi pelanggan jika ingin kelokasi"/>
    <n v="2026"/>
    <n v="8"/>
    <n v="12"/>
    <d v="2026-08-12T00:00:00"/>
    <n v="-0.54166666666424135"/>
    <x v="1"/>
    <x v="24"/>
  </r>
  <r>
    <n v="460"/>
    <n v="1002522913"/>
    <n v="3"/>
    <x v="1"/>
    <n v="5"/>
    <s v="MALANG"/>
    <s v="KEPANJEN"/>
    <s v="MLG"/>
    <s v="REG"/>
    <s v="AO"/>
    <s v="NEW SALES"/>
    <m/>
    <s v="Completed (PS)"/>
    <s v="RBS-Regional 3"/>
    <d v="2026-08-12T16:41:37"/>
    <d v="2026-08-15T16:47:45"/>
    <n v="63737299"/>
    <m/>
    <n v="152701239029"/>
    <s v="SMA NEGERI 4 MALANG"/>
    <s v="ODP-MLG-FDP/65"/>
    <s v="WO061734135"/>
    <m/>
    <m/>
    <m/>
    <n v="112.6345479"/>
    <n v="-7.9762715000000002"/>
    <s v="MC20200|SMAN 4 MALANG|HSI Bisnis Promo winback 300 mbps 1.220.000|0813Ã¢â‚¬â€˜5943Ã¢â‚¬â€˜6279"/>
    <s v="Sales Force DBS"/>
    <m/>
    <m/>
    <m/>
    <m/>
    <m/>
    <m/>
    <m/>
    <m/>
    <s v="Management Janji"/>
    <s v="2026-08-15 08:00:00|Tanggal pemasangan: 27/07/2026 Jam pemasangan : pagi / siang Info Tambahan : Hubungi pelanggan dulu sebelum ke lokasi. terima kasih|40951377|MYDITA"/>
    <s v="FCC"/>
    <d v="2026-12-08T16:54:54"/>
    <d v="2026-08-15T08:00:00"/>
    <m/>
    <s v="PS"/>
    <s v="MLG"/>
    <s v="NO ADDON"/>
    <n v="20260815"/>
    <s v="Completed"/>
    <s v="- 11_11446;Biaya PSB HSI EBIS Tunai di Depan ~ 11[150000]  - SP_NOSS;SP_NOSS ~ Internet NOSS Multispeed Network[0]  - SP_NOSS;SP_NOSS ~ Internet NOSS Multispeed Network[0]  - E24057;E24057 ~ ES24 - Paket HSI Bisnis (HSIE) Khusus Winback[0]  - E24057~null~"/>
    <s v="INDIBIZ"/>
    <m/>
    <m/>
    <d v="2026-08-15T08:00:00"/>
    <s v="2026-08-15 08:00:00|Tanggal pemasangan: 27/07/2026 Jam pemasangan : pagi / siang Info Tambahan : Hubungi pelanggan dulu sebelum ke lokasi. terima kasih|40951377|MYDITA"/>
    <n v="2026"/>
    <n v="8"/>
    <n v="15"/>
    <d v="2026-08-15T00:00:00"/>
    <n v="-0.33333333333575865"/>
    <x v="1"/>
    <x v="24"/>
  </r>
  <r>
    <n v="461"/>
    <n v="1002511787"/>
    <n v="3"/>
    <x v="4"/>
    <n v="4"/>
    <s v="PEKALONGAN"/>
    <s v="TEGAL"/>
    <s v="TEG"/>
    <s v="REG"/>
    <s v="AO"/>
    <s v="NEW SALES"/>
    <s v="1P INET"/>
    <s v="102 | FOLLOW UP COMPLETED"/>
    <s v="RBS-Regional 3"/>
    <d v="2026-08-06T10:26:56"/>
    <d v="2026-08-07T10:44:45"/>
    <n v="69359727"/>
    <m/>
    <n v="142212126659"/>
    <s v="SDN MANGKUKUSUMAN 5 TEGAL"/>
    <s v="ODP-TEG-FN/041 FN/D05/041.01"/>
    <s v="WO061051897"/>
    <m/>
    <m/>
    <m/>
    <n v="109.1379163"/>
    <n v="-6.8718960999999998"/>
    <s v="|MN00292|MYIA-015849851619/POI/Mutmainah/083837087200/sdnmangkukusuman5@gmail.com"/>
    <s v="MYIB_ASSISTANT"/>
    <m/>
    <m/>
    <m/>
    <m/>
    <m/>
    <m/>
    <m/>
    <m/>
    <s v="Management Janji"/>
    <s v="2026-08-07 08:00:00 | Nama : BU MUTMAINAH No Hp : 083837087200 No Alt :  Tgl Pemasangan : 07 Agustus 2026 Interval : PAGI  Note : Hubungi pelanggan terlebih dahulu"/>
    <s v="FCC"/>
    <d v="2026-06-08T10:39:54"/>
    <d v="2026-08-07T08:00:00"/>
    <s v="Kendala Teknik"/>
    <s v="REVOKE"/>
    <s v="TEG"/>
    <s v="NO ADDON"/>
    <m/>
    <s v="Follow Up Revoke Completed, New Order ID : SC1002514175"/>
    <s v="HSI Bisnis Promo HUT Telkom PSB 70% - 150 Mbps"/>
    <s v="INDIBIZ"/>
    <m/>
    <m/>
    <d v="2026-08-07T08:00:00"/>
    <s v="2026-08-07 08:00:00 | Nama : BU MUTMAINAH No Hp : 083837087200 No Alt :  Tgl Pemasangan : 07 Agustus 2026 Interval : PAGI  Note : Hubungi pelanggan terlebih dahulu"/>
    <m/>
    <m/>
    <m/>
    <e v="#NUM!"/>
    <e v="#NUM!"/>
    <x v="0"/>
    <x v="4"/>
  </r>
  <r>
    <n v="462"/>
    <n v="1002519790"/>
    <n v="3"/>
    <x v="6"/>
    <n v="5"/>
    <s v="SIDOARJO"/>
    <s v="INNER - JATIM TIMUR"/>
    <s v="SDA"/>
    <s v="REG"/>
    <s v="AO"/>
    <s v="NEW SALES"/>
    <m/>
    <s v="Completed (PS)"/>
    <s v="RBS-Regional 3"/>
    <d v="2026-08-11T13:04:50"/>
    <d v="2026-08-11T17:39:01"/>
    <n v="69360235"/>
    <m/>
    <n v="152316232059"/>
    <s v="SMP PLUS SABILUR ROSYAD"/>
    <s v="ODP-SDA-FBE/15"/>
    <s v="WO061493496"/>
    <m/>
    <m/>
    <m/>
    <n v="112.7179369"/>
    <n v="-7.4553190999999996"/>
    <s v="|MN02627|/SMP PLUS SABILUR ROSYAD/WINBACK 2.0 HSI B2B (1:1) 50MBPS 355RB PSB DISC 70%/-/sabilurrosyad22@yahoo.com/ALI MASUM/85731104611"/>
    <s v="Sales Force DBS"/>
    <m/>
    <m/>
    <m/>
    <m/>
    <m/>
    <m/>
    <m/>
    <m/>
    <s v="Management Janji"/>
    <s v="2026-08-07 15:00:00|  M Janji : (07/08/026)  jam Pasang : 09:00  Note : hubungi pelanggan jika ingin kelokasi|40951378|MYDITA"/>
    <s v="FCC"/>
    <d v="2026-11-08T13:10:18"/>
    <m/>
    <m/>
    <s v="PS"/>
    <s v="SDA"/>
    <s v="NO ADDON"/>
    <n v="20260811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11T07:00:00"/>
    <s v="2026-08-07 15:00:00|  M Janji : (07/08/026)  jam Pasang : 09:00  Note : hubungi pelanggan jika ingin kelokasi|40951378|MYDITA"/>
    <n v="2026"/>
    <n v="8"/>
    <n v="11"/>
    <d v="2026-08-11T00:00:00"/>
    <n v="-0.29166666666424135"/>
    <x v="1"/>
    <x v="19"/>
  </r>
  <r>
    <n v="463"/>
    <n v="1002504576"/>
    <n v="3"/>
    <x v="1"/>
    <n v="5"/>
    <s v="KEDIRI"/>
    <s v="KEDIRI"/>
    <s v="KDI"/>
    <s v="REG"/>
    <s v="AO"/>
    <s v="NEW SALES"/>
    <s v="1P INET"/>
    <s v="CANCEL COMPLETED"/>
    <s v="RBS-Regional 3"/>
    <d v="2026-08-01T13:25:58"/>
    <d v="2026-08-04T06:47:16"/>
    <n v="69356758"/>
    <m/>
    <n v="152610241440"/>
    <s v="SPBU TURUS 54.641.39"/>
    <s v="ODP-KDI-FB/07 FB/D02/07.01"/>
    <s v="WO060650817"/>
    <m/>
    <m/>
    <m/>
    <n v="112.032374219755"/>
    <n v="-7.75380158530555"/>
    <s v="|MN01011|MYIA-054099940573/POI/ARIF PRASETYA WARAHAP/08113253781/itafifarma@gmail.com"/>
    <s v="MYIB_ASSISTANT"/>
    <m/>
    <m/>
    <m/>
    <m/>
    <m/>
    <m/>
    <m/>
    <m/>
    <s v="Management Janji"/>
    <s v="2026-08-02 13:00:00 | Nama PIC : Bp Nadif No Hp : 08113253781 No Alt : - Tgl Pemasangan : 02 Agustus 2026 Interval : PAGI SIANG Note : Hubungi pelanggan terlebih dahulu"/>
    <s v="FCC"/>
    <d v="2026-01-08T13:39:46"/>
    <d v="2026-08-02T13:00:00"/>
    <m/>
    <s v="CANCEL"/>
    <s v="KDI"/>
    <s v="NO ADDON"/>
    <m/>
    <s v="Cancel Completed"/>
    <s v="HSI Bisnis Promo HUT Telkom PSB 70% - 50 Mbps"/>
    <s v="INDIBIZ"/>
    <m/>
    <m/>
    <d v="2026-08-02T13:00:00"/>
    <s v="2026-08-02 13:00:00 | Nama PIC : Bp Nadif No Hp : 08113253781 No Alt : - Tgl Pemasangan : 02 Agustus 2026 Interval : PAGI SIANG Note : Hubungi pelanggan terlebih dahulu"/>
    <m/>
    <m/>
    <m/>
    <e v="#NUM!"/>
    <e v="#NUM!"/>
    <x v="0"/>
    <x v="1"/>
  </r>
  <r>
    <n v="464"/>
    <n v="1002505712"/>
    <n v="3"/>
    <x v="5"/>
    <n v="5"/>
    <s v="SINGARJA"/>
    <s v="GIANYAR"/>
    <s v="GIN"/>
    <s v="REG"/>
    <s v="AO"/>
    <s v="NEW SALES"/>
    <m/>
    <s v="102 | FOLLOW UP COMPLETED"/>
    <s v="RBS-Regional 3"/>
    <d v="2026-08-03T10:09:34"/>
    <d v="2026-08-07T08:24:32"/>
    <n v="69357302"/>
    <m/>
    <n v="172407212845"/>
    <s v="SD NEGERI 5 PERING"/>
    <s v="ODP-GIN-FP/90"/>
    <s v="WO060892354"/>
    <m/>
    <m/>
    <m/>
    <n v="115.3013272"/>
    <n v="-8.5809947999999991"/>
    <s v="|MN02658|/PIC I PUTU DHARMENDRA/085333862495/sdn5pering@gmail.com"/>
    <s v="Sales Force DBS"/>
    <m/>
    <m/>
    <m/>
    <m/>
    <m/>
    <m/>
    <m/>
    <m/>
    <s v="Management Janji"/>
    <s v="2026-08-05 13:00:00|Nama Pic : IBU DAYU No Hp Pic : 087744632973 Jam Pemasangan : 08:00 - 12.00 Tanggal Pemasangan : RABU 05 AGUSTUS 2026 Info Tambahan : Hubungi pelanggan sebelum datang ke lokasi, terima kasih.|40961370|MYDITA"/>
    <s v="FCC"/>
    <d v="2026-03-08T10:10:41"/>
    <d v="2026-08-05T13:00:00"/>
    <s v="Kendala Lainnya"/>
    <s v="REVOKE"/>
    <s v="GIN"/>
    <s v="NO ADDON"/>
    <m/>
    <s v="Follow Up Revoke Completed, New Order ID : SC1002513682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5T13:00:00"/>
    <s v="2026-08-05 13:00:00|Nama Pic : IBU DAYU No Hp Pic : 087744632973 Jam Pemasangan : 08:00 - 12.00 Tanggal Pemasangan : RABU 05 AGUSTUS 2026 Info Tambahan : Hubungi pelanggan sebelum datang ke lokasi, terima kasih.|40961370|MYDITA"/>
    <m/>
    <m/>
    <m/>
    <e v="#NUM!"/>
    <e v="#NUM!"/>
    <x v="0"/>
    <x v="26"/>
  </r>
  <r>
    <n v="465"/>
    <n v="1002511724"/>
    <n v="3"/>
    <x v="3"/>
    <n v="5"/>
    <s v="SBY UTARA"/>
    <s v="MANYAR"/>
    <s v="MGO"/>
    <s v="REG"/>
    <s v="AO"/>
    <s v="NEW SALES"/>
    <s v="1P INET"/>
    <s v="102 | FOLLOW UP COMPLETED"/>
    <s v="RBS-Regional 3"/>
    <d v="2026-08-06T10:10:56"/>
    <d v="2026-08-12T10:55:58"/>
    <n v="69359701"/>
    <m/>
    <n v="152413167548"/>
    <s v="LEMBAGA PENDIDIKAN BAHASA CHINA"/>
    <s v="ODP-DMO-FAC/14"/>
    <s v="WO061050044"/>
    <m/>
    <m/>
    <m/>
    <n v="112.75182599999999"/>
    <n v="-7.2598849999999997"/>
    <s v="MD|MYDB-20260805264493|DN00001/MN00443|LEMBAGA PENDIDIKAN BAHASA CHINA|085113162223"/>
    <s v="MYDIGIBIZPARTNER"/>
    <m/>
    <m/>
    <m/>
    <m/>
    <m/>
    <m/>
    <m/>
    <m/>
    <s v="Management Janji"/>
    <s v="2026-08-07 08:00:00 | Nama PIC : Risky No HP : 085113162223 Alt :  M Janji : 07/08/2026 Jam Pasang : 08.00 - 13:00  NoteÃ‚Â :  hubungi terlebih dahulu sebelum kelokasi "/>
    <s v="FCC"/>
    <d v="2026-06-08T10:25:07"/>
    <d v="2026-08-07T08:00:00"/>
    <s v="Kendala Pelanggan"/>
    <s v="REVOKE"/>
    <s v="MGO"/>
    <s v="NO ADDON"/>
    <m/>
    <s v="Follow Up Revoke Completed, New Order ID : SC1002521663"/>
    <s v="HSI Bisnis Promo HUT Telkom PSB 70% - 200 Mbps"/>
    <s v="INDIBIZ"/>
    <m/>
    <m/>
    <d v="2026-08-07T08:00:00"/>
    <s v="2026-08-07 08:00:00 | Nama PIC : Risky No HP : 085113162223 Alt :  M Janji : 07/08/2026 Jam Pasang : 08.00 - 13:00  NoteÃ‚Â :  hubungi terlebih dahulu sebelum kelokasi "/>
    <m/>
    <m/>
    <m/>
    <e v="#NUM!"/>
    <e v="#NUM!"/>
    <x v="0"/>
    <x v="10"/>
  </r>
  <r>
    <n v="466"/>
    <n v="1002520403"/>
    <n v="3"/>
    <x v="0"/>
    <n v="5"/>
    <s v="KUPANG"/>
    <s v="ENDE"/>
    <s v="BJW"/>
    <s v="REG"/>
    <s v="AO"/>
    <s v="NEW SALES"/>
    <s v="1P INET"/>
    <s v="OSS - FALLOUT"/>
    <s v="RBS-Regional 3"/>
    <d v="2026-08-11T15:16:56"/>
    <d v="2026-08-14T17:53:24"/>
    <n v="69363537"/>
    <m/>
    <n v="172511797113"/>
    <s v="SPBU BOAWAE"/>
    <s v="ODP-BJW-FE/16 FE/D01/16.01"/>
    <s v="WO061513991"/>
    <m/>
    <m/>
    <m/>
    <n v="121.18621210000001"/>
    <n v="-8.7630094999999901"/>
    <s v="|MC40142|MYIA-045600690263/POI/OKTOVIANUS LIE/087831645463/spbuyohanes@gmail.com"/>
    <s v="MYIB_ASSISTANT"/>
    <m/>
    <m/>
    <m/>
    <m/>
    <m/>
    <m/>
    <m/>
    <m/>
    <s v="Management Janji"/>
    <s v="2026-08-13 08:00:00 | telp : 085737539806 alt :  M Janji : (12/08/2026) jam Pasang :pagi / siang  Note : hubungi pelanggan jika ingin kelokasi "/>
    <s v="FCC"/>
    <d v="2026-11-08T15:25:50"/>
    <d v="2026-08-13T08:00:00"/>
    <s v="Kendala Pelanggan"/>
    <s v="FO_WFM"/>
    <s v="BJW"/>
    <s v="NO ADDON"/>
    <m/>
    <s v="Provisioning Failed|WFM|INF009045695|PP_-8.8417438,121.65051720000001_RESCHEDULE"/>
    <s v="HSI Bisnis Promo HUT Telkom PSB 70% - 50 Mbps"/>
    <s v="INDIBIZ"/>
    <m/>
    <m/>
    <d v="2026-08-13T08:00:00"/>
    <s v="2026-08-13 08:00:00 | telp : 085737539806 alt :  M Janji : (12/08/2026) jam Pasang :pagi / siang  Note : hubungi pelanggan jika ingin kelokasi "/>
    <m/>
    <m/>
    <m/>
    <e v="#NUM!"/>
    <e v="#NUM!"/>
    <x v="0"/>
    <x v="21"/>
  </r>
  <r>
    <n v="467"/>
    <n v="1002534350"/>
    <n v="3"/>
    <x v="6"/>
    <n v="5"/>
    <s v="SIDOARJO"/>
    <s v="JOMBANG"/>
    <s v="MOJ"/>
    <s v="REG"/>
    <s v="AO"/>
    <s v="NEW SALES"/>
    <m/>
    <s v="MIE - SEND SURVEY"/>
    <s v="RBS-Regional 3"/>
    <d v="2026-08-18T16:56:03"/>
    <d v="2026-08-18T18:02:01"/>
    <n v="69369396"/>
    <m/>
    <n v="152319207894"/>
    <s v="SD NEGERI LATSARI"/>
    <s v="ODP-MOJ-FD/01"/>
    <s v="WO062048965"/>
    <m/>
    <m/>
    <m/>
    <n v="112.28724010000001"/>
    <n v="-7.6541017"/>
    <s v="|MN02084|/SD NEGERI LATSARI /WINBACK 2.0 HSI B2B (1:2) 50MBPS 320RB PSB DISC 70%//sdnlatsari71@gmail.com/TAUFIKUR ROHMAN /85655005096"/>
    <s v="Sales Force DBS"/>
    <m/>
    <m/>
    <m/>
    <m/>
    <m/>
    <m/>
    <m/>
    <m/>
    <s v="Management Janji"/>
    <s v="2026-08-19 15:00:00|Jam Pemasangan : 08:00 - 12.00 Tanggal Pemasangan :19/08/2025 Info Tambahan : Hubungi pelanggan sebelum datang ke lokasi|40951378|MYDITA"/>
    <s v="FCC"/>
    <s v="18-08-2026 17:10:14"/>
    <d v="2026-08-19T15:00:00"/>
    <m/>
    <s v="SURVEY_NEW_MANJA"/>
    <s v="MOJ"/>
    <s v="NO ADDON"/>
    <m/>
    <s v="MIE - SEND SURVEY"/>
    <s v="- 11_11446;Biaya PSB HSI EBIS Tunai di Depan ~ 11[150000]  - E23015;E23015 ~ ES23 - Perangkat ONT[0]  - E23015~null~44292;E23015||11||Abodemen 0[0]  - E23015~null~E23015_SWONT;SWONT ~ Biaya Sewa ONT ~ E23015[30000]  - SP_NOSS;SP_NOSS ~ Internet NOSS Multi"/>
    <s v="INDIBIZ"/>
    <m/>
    <m/>
    <d v="2026-08-19T15:00:00"/>
    <s v="2026-08-19 15:00:00|Jam Pemasangan : 08:00 - 12.00 Tanggal Pemasangan :19/08/2025 Info Tambahan : Hubungi pelanggan sebelum datang ke lokasi|40951378|MYDITA"/>
    <m/>
    <m/>
    <m/>
    <e v="#NUM!"/>
    <e v="#NUM!"/>
    <x v="0"/>
    <x v="20"/>
  </r>
  <r>
    <n v="468"/>
    <n v="1002511614"/>
    <n v="3"/>
    <x v="1"/>
    <n v="5"/>
    <s v="KEDIRI"/>
    <s v="BLITAR"/>
    <s v="KBN"/>
    <s v="REG"/>
    <s v="AO"/>
    <s v="NEW SALES"/>
    <s v="1P INET"/>
    <s v="Completed (PS)"/>
    <s v="RBS-Regional 3"/>
    <d v="2026-08-06T09:34:56"/>
    <d v="2026-08-06T15:29:55"/>
    <n v="69359618"/>
    <m/>
    <n v="152732202759"/>
    <s v="SMKN 1 DOKO"/>
    <s v="ODP-KBN-FJ/03 FJ/D01/03.01"/>
    <s v="WO061046107"/>
    <m/>
    <m/>
    <m/>
    <n v="112.4183749"/>
    <n v="-8.0493664000000003"/>
    <s v="MD|MYDB-20260805264430|DN00001/MN00385|SMKN 1 DOKO|082233455630"/>
    <s v="MYDIGIBIZPARTNER"/>
    <m/>
    <m/>
    <m/>
    <m/>
    <m/>
    <m/>
    <m/>
    <m/>
    <s v="Management Janji"/>
    <s v="2026-08-07 08:00:00 | Nama PIC : Agus No HP : 082233455630 Alt : 081336062984 M Janji : 07/08/2026 Jam Pasang : 08.00 - 13:00  NoteÃ‚Â :  hubungi terlebih dahulu sebelum kelokasi "/>
    <s v="FCC"/>
    <d v="2026-06-08T09:39:52"/>
    <d v="2026-08-07T08:00:00"/>
    <m/>
    <s v="PS"/>
    <s v="KBN"/>
    <s v="NO ADDON"/>
    <n v="20260806"/>
    <s v="Completed"/>
    <s v="HSI Bisnis Khusus Winback PSB 70% - 300 Mbps"/>
    <s v="INDIBIZ"/>
    <m/>
    <m/>
    <d v="2026-08-07T08:00:00"/>
    <s v="2026-08-07 08:00:00 | Nama PIC : Agus No HP : 082233455630 Alt : 081336062984 M Janji : 07/08/2026 Jam Pasang : 08.00 - 13:00  NoteÃ‚Â :  hubungi terlebih dahulu sebelum kelokasi "/>
    <n v="2026"/>
    <n v="8"/>
    <n v="6"/>
    <d v="2026-08-06T00:00:00"/>
    <n v="-1.3333333333357587"/>
    <x v="1"/>
    <x v="28"/>
  </r>
  <r>
    <n v="469"/>
    <n v="1002505298"/>
    <n v="3"/>
    <x v="3"/>
    <n v="5"/>
    <s v="SBY UTARA"/>
    <s v="GRESIK"/>
    <s v="CRM"/>
    <s v="REG"/>
    <s v="AO"/>
    <s v="NEW SALES"/>
    <s v="1P INET"/>
    <s v="Completed (PS)"/>
    <s v="RBS-Regional 3"/>
    <d v="2026-08-02T14:22:57"/>
    <d v="2026-08-03T14:30:24"/>
    <n v="69357039"/>
    <m/>
    <n v="152446246128"/>
    <s v="MI SUNAN AMPEL RUANG GURU"/>
    <s v="ODP-CRM-FAA/23 FAA/D03/23.01"/>
    <s v="WO060720891"/>
    <m/>
    <m/>
    <m/>
    <n v="112.554718069732"/>
    <n v="-7.2734831145682302"/>
    <s v="MD|MYDB-20260731264067|DN00001/MN00018|MI SUNAN AMPEL RUANG GURU|085608448241"/>
    <s v="MYDIGIBIZPARTNER"/>
    <m/>
    <m/>
    <m/>
    <m/>
    <m/>
    <m/>
    <m/>
    <m/>
    <s v="Management Janji"/>
    <s v="2026-08-03 13:00:00 | M Janji : (03/08/2026) jam Pasang : 09:00 Note : hubungi pelanggan jika ingin kelokasi"/>
    <s v="FCC"/>
    <d v="2026-02-08T14:25:15"/>
    <d v="2026-08-03T13:00:00"/>
    <m/>
    <s v="PS"/>
    <s v="CRM"/>
    <s v="NO ADDON"/>
    <n v="20260803"/>
    <s v="Completed"/>
    <s v="HSI Bisnis Basic Promo HUT Telkom PSB 70% - 75 Mbps"/>
    <s v="INDIBIZ"/>
    <m/>
    <m/>
    <d v="2026-08-03T13:00:00"/>
    <s v="2026-08-03 13:00:00 | M Janji : (03/08/2026) jam Pasang : 09:00 Note : hubungi pelanggan jika ingin kelokasi"/>
    <n v="2026"/>
    <n v="8"/>
    <n v="3"/>
    <d v="2026-08-03T00:00:00"/>
    <n v="-0.54166666666424135"/>
    <x v="1"/>
    <x v="8"/>
  </r>
  <r>
    <n v="470"/>
    <n v="1002512568"/>
    <n v="3"/>
    <x v="3"/>
    <n v="5"/>
    <s v="SBY UTARA"/>
    <s v="KENJERAN"/>
    <s v="KPS"/>
    <s v="REG"/>
    <s v="AO"/>
    <s v="NEW SALES"/>
    <m/>
    <s v="Completed (PS)"/>
    <s v="RBS-Regional 3"/>
    <d v="2026-08-06T14:03:37"/>
    <d v="2026-08-08T11:00:21"/>
    <n v="69360011"/>
    <m/>
    <n v="152404211263"/>
    <s v="TOKO ANDIKA PUTRA"/>
    <s v="ODP-KBL-FBU/22"/>
    <s v="WO061097570"/>
    <m/>
    <m/>
    <m/>
    <n v="112.7562332"/>
    <n v="-7.2213320999999997"/>
    <s v="|MN00889|/TOKO ANDIKA PUTRA/Puguh santoso/083846370654/gabriladrian5@gmail.com/HSI Bisnis Promo HUT Telkom (1:1) 100 Mbps (Rp 535.000) PSB Rp 150.000"/>
    <s v="Sales Force DBS"/>
    <m/>
    <m/>
    <m/>
    <m/>
    <m/>
    <m/>
    <m/>
    <m/>
    <s v="Management Janji"/>
    <s v="2026-08-07 13:00:00|Tanggal pemasangan: 07/08/2026 Jam pemasangan : pagi/siang Info Tambahan : Hubungi pelanggan dulu sebelum ke lokasi. terima kasih|40010577|MYDITA"/>
    <s v="FCC"/>
    <d v="2026-06-08T14:10:26"/>
    <d v="2026-08-07T13:00:00"/>
    <s v="Kendala Pelanggan"/>
    <s v="PS"/>
    <s v="KPS"/>
    <s v="NO ADDON"/>
    <n v="20260808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07T13:00:00"/>
    <s v="2026-08-07 13:00:00|Tanggal pemasangan: 07/08/2026 Jam pemasangan : pagi/siang Info Tambahan : Hubungi pelanggan dulu sebelum ke lokasi. terima kasih|40010577|MYDITA"/>
    <n v="2026"/>
    <n v="8"/>
    <n v="8"/>
    <d v="2026-08-08T00:00:00"/>
    <n v="0.45833333333575865"/>
    <x v="1"/>
    <x v="23"/>
  </r>
  <r>
    <n v="471"/>
    <n v="1002512921"/>
    <n v="3"/>
    <x v="6"/>
    <n v="5"/>
    <s v="JEMBER"/>
    <s v="JEMBER"/>
    <s v="KBS"/>
    <s v="REG"/>
    <s v="AO"/>
    <s v="NEW SALES"/>
    <s v="1P INET"/>
    <s v="102 | FOLLOW UP COMPLETED"/>
    <s v="RBS-Regional 3"/>
    <d v="2026-08-06T15:32:57"/>
    <d v="2026-08-07T16:07:08"/>
    <n v="69360155"/>
    <m/>
    <n v="152502216859"/>
    <s v="SMAN 01 KALISAT"/>
    <s v="ODP-KBS-FAC/46 FAC/D02/46.01"/>
    <s v="WO061095181"/>
    <m/>
    <m/>
    <m/>
    <n v="113.7290174"/>
    <n v="-8.1772113999999991"/>
    <s v="|MN00906|MYIA-047042785758/POI/septian/088226040931/sman01kalisat@gmail.com"/>
    <s v="MYIB_ASSISTANT"/>
    <m/>
    <m/>
    <m/>
    <m/>
    <m/>
    <m/>
    <m/>
    <m/>
    <s v="Management Janji"/>
    <s v="2026-08-07 13:00:00 | Nama PIC : bapak septian No HP : 088226040931 Alt :  M Janji : (JUMAT/7/AGUSTUS/2026) jam Pasang : 09:00 Note : hubungi pelanggan jika ingin kelokasi"/>
    <s v="FCC"/>
    <d v="2026-06-08T15:40:04"/>
    <d v="2026-08-07T13:00:00"/>
    <s v="Kendala Teknik"/>
    <s v="REVOKE"/>
    <s v="KBS"/>
    <s v="NO ADDON"/>
    <m/>
    <s v="Follow Up Revoke Completed, New Order ID : SC1002515195"/>
    <s v="HSI Bisnis Basic Promo HUT Telkom PSB 70% - 100 Mbps Dual Band"/>
    <s v="INDIBIZ"/>
    <m/>
    <m/>
    <d v="2026-08-07T13:00:00"/>
    <s v="2026-08-07 13:00:00 | Nama PIC : bapak septian No HP : 088226040931 Alt :  M Janji : (JUMAT/7/AGUSTUS/2026) jam Pasang : 09:00 Note : hubungi pelanggan jika ingin kelokasi"/>
    <m/>
    <m/>
    <m/>
    <e v="#NUM!"/>
    <e v="#NUM!"/>
    <x v="0"/>
    <x v="13"/>
  </r>
  <r>
    <n v="472"/>
    <n v="1002526077"/>
    <n v="3"/>
    <x v="7"/>
    <n v="4"/>
    <s v="KUDUS"/>
    <s v="PATI"/>
    <s v="PAT"/>
    <s v="REG"/>
    <s v="AO"/>
    <s v="NEW SALES"/>
    <s v="1P INET"/>
    <s v="Completed (PS)"/>
    <s v="RBS-Regional 3"/>
    <d v="2026-08-14T11:11:56"/>
    <d v="2026-08-15T12:45:45"/>
    <n v="69365889"/>
    <m/>
    <n v="142551119331"/>
    <s v="SPBU 44.593.11 TERBAN"/>
    <s v="ODP-PAT-FP/041 FP/D06/041.01"/>
    <s v="WO061732290"/>
    <m/>
    <m/>
    <m/>
    <n v="110.95106699999999"/>
    <n v="-6.7971579999999996"/>
    <s v="|MC60025|MYIA-088524732679/POI/Eko Santoso/0895402963572/spbu_terban@yahoo.com"/>
    <s v="MYIB_ASSISTANT"/>
    <m/>
    <m/>
    <m/>
    <m/>
    <m/>
    <m/>
    <m/>
    <m/>
    <s v="Management Janji"/>
    <s v="2026-08-15 08:00:00 | Jam Pemasangan : 08:00 - 12.00 Tanggal Pemasangan : 15/08/2026 Info Tambahan : Hubungi pelanggan sebelum datang ke lokasi"/>
    <s v="FCC"/>
    <s v="14-08-2026 11:39:52"/>
    <d v="2026-08-15T08:00:00"/>
    <m/>
    <s v="PS"/>
    <s v="PAT"/>
    <s v="NO ADDON"/>
    <n v="20260815"/>
    <s v="Completed"/>
    <s v="HSI Bisnis Basic Promo HUT Telkom PSB 70% - 100 Mbps"/>
    <s v="INDIBIZ"/>
    <m/>
    <m/>
    <d v="2026-08-15T08:00:00"/>
    <s v="2026-08-15 08:00:00 | Jam Pemasangan : 08:00 - 12.00 Tanggal Pemasangan : 15/08/2026 Info Tambahan : Hubungi pelanggan sebelum datang ke lokasi"/>
    <n v="2026"/>
    <n v="8"/>
    <n v="15"/>
    <d v="2026-08-15T00:00:00"/>
    <n v="-0.33333333333575865"/>
    <x v="1"/>
    <x v="4"/>
  </r>
  <r>
    <n v="473"/>
    <n v="1002504891"/>
    <n v="3"/>
    <x v="6"/>
    <n v="5"/>
    <s v="JEMBER"/>
    <s v="BONDOWOSO"/>
    <s v="PRJ"/>
    <s v="REG"/>
    <s v="AO"/>
    <s v="NEW SALES"/>
    <s v="1P INET"/>
    <s v="Completed (PS)"/>
    <s v="RBS-Regional 3"/>
    <d v="2026-08-01T17:49:56"/>
    <d v="2026-08-02T12:47:08"/>
    <n v="69356878"/>
    <m/>
    <n v="152526201931"/>
    <s v="RUMAH KOST SUTARJO"/>
    <s v="ODP-PRJ-FC/42 FC/D02/42.01"/>
    <s v="WO060676559"/>
    <m/>
    <m/>
    <m/>
    <n v="114.019311"/>
    <n v="-7.7781539999999998"/>
    <s v="|MN02617|MYIA-029424135448/POI/SUTARJO/083157727102/iade32223@gmail.com"/>
    <s v="MYIB_ASSISTANT"/>
    <m/>
    <m/>
    <m/>
    <m/>
    <m/>
    <m/>
    <m/>
    <m/>
    <s v="Management Janji"/>
    <s v="2026-08-02 15:00:00 | Nama PIC : SUTARJO No HP : 083157727102 Alt :  M Janji : 02/08/2026 NoteÃ‚Â :  hubungi terlebih dahulu sebelum kelokasi "/>
    <s v="FCC"/>
    <d v="2026-01-08T17:54:50"/>
    <d v="2026-08-02T15:00:00"/>
    <m/>
    <s v="PS"/>
    <s v="PRJ"/>
    <s v="NO ADDON"/>
    <n v="20260802"/>
    <s v="Completed"/>
    <s v="HSI Bisnis Promo HUT Telkom PSB 70% - 75 Mbps"/>
    <s v="INDIBIZ"/>
    <m/>
    <m/>
    <d v="2026-08-02T15:00:00"/>
    <s v="2026-08-02 15:00:00 | Nama PIC : SUTARJO No HP : 083157727102 Alt :  M Janji : 02/08/2026 NoteÃ‚Â :  hubungi terlebih dahulu sebelum kelokasi "/>
    <n v="2026"/>
    <n v="8"/>
    <n v="2"/>
    <d v="2026-08-02T00:00:00"/>
    <n v="-0.625"/>
    <x v="1"/>
    <x v="13"/>
  </r>
  <r>
    <n v="474"/>
    <n v="1002534647"/>
    <n v="3"/>
    <x v="1"/>
    <n v="5"/>
    <s v="KEDIRI"/>
    <s v="TULUNGAGUNG"/>
    <s v="CAT"/>
    <s v="REG"/>
    <s v="AO"/>
    <s v="NEW SALES"/>
    <s v="1P INET"/>
    <s v="MIE - SEND SURVEY"/>
    <s v="RBS-Regional 3"/>
    <d v="2026-08-18T18:38:57"/>
    <d v="2026-08-18T18:40:01"/>
    <n v="69369513"/>
    <m/>
    <n v="152622209207"/>
    <s v="WARKOP DWI"/>
    <s v="ODP-CAT-FK/17 FK/D02/17.01"/>
    <s v="WO062051584"/>
    <m/>
    <m/>
    <m/>
    <n v="111.783799901604"/>
    <n v="-8.2083660493509303"/>
    <s v="MD|MYDB-20260818266018|DC20015/MC20167|WARKOP DWI|085151634006"/>
    <s v="MYDIGIBIZPARTNER"/>
    <m/>
    <m/>
    <m/>
    <m/>
    <m/>
    <m/>
    <m/>
    <m/>
    <s v="Management Janji"/>
    <s v="2026-08-19 15:00:00 | Nama : BP AGUS (SUAMI) No Hp : 085151634006 No Alt :  Tgl Pemasangan : 19 Agustus 2026 Interval : PAGI  Note : Hubungi pelanggan terlebih dahulu"/>
    <s v="FCC"/>
    <s v="18-08-2026 18:39:51"/>
    <d v="2026-08-19T15:00:00"/>
    <m/>
    <s v="SURVEY_NEW_MANJA"/>
    <s v="CAT"/>
    <s v="NO ADDON"/>
    <m/>
    <s v="MIE - SEND SURVEY"/>
    <s v="HSI Bisnis Promo HUT RI PSB 70% - 300 Mbps"/>
    <s v="INDIBIZ"/>
    <m/>
    <m/>
    <d v="2026-08-19T15:00:00"/>
    <s v="2026-08-19 15:00:00 | Nama : BP AGUS (SUAMI) No Hp : 085151634006 No Alt :  Tgl Pemasangan : 19 Agustus 2026 Interval : PAGI  Note : Hubungi pelanggan terlebih dahulu"/>
    <m/>
    <m/>
    <m/>
    <e v="#NUM!"/>
    <e v="#NUM!"/>
    <x v="0"/>
    <x v="28"/>
  </r>
  <r>
    <n v="475"/>
    <n v="1002514581"/>
    <n v="3"/>
    <x v="3"/>
    <n v="5"/>
    <s v="MADURA"/>
    <s v="BANGKALAN"/>
    <s v="BKL"/>
    <s v="REG"/>
    <s v="AO"/>
    <s v="NEW SALES"/>
    <m/>
    <s v="Completed (PS)"/>
    <s v="RBS-Regional 3"/>
    <d v="2026-08-07T13:21:06"/>
    <d v="2026-08-12T15:28:01"/>
    <n v="69360765"/>
    <m/>
    <n v="152435910053"/>
    <s v="PT Citra Berdikari Nusantara"/>
    <s v="ODP-BKL-FAJ/42"/>
    <s v="WO061475223"/>
    <m/>
    <m/>
    <m/>
    <n v="112.73741237999999"/>
    <n v="-7.0441711060000003"/>
    <s v="|MN02601|/PT Citra Berdikari Nusantara/0856-4655-3175/kuprit409@gmail.com/HSI Bisnis Promo HUT Telkom (1:1) 100 Mbps (Rp 535.000) PSB Rp 150.000/Agus setiawan/-7.044084,112.736940"/>
    <s v="Sales Force DBS"/>
    <m/>
    <m/>
    <m/>
    <m/>
    <m/>
    <m/>
    <m/>
    <m/>
    <s v="Management Janji"/>
    <s v="2026-08-12 08:00:00|Nama Pic : bp Agus  No Hp Pic : 085646553175 No alt : - Jam Pemasangan : pagi siang  Tanggal Pemasangan : 12 Agustus 2026|40951375|MYDITA"/>
    <s v="FCC"/>
    <d v="2026-07-08T13:25:39"/>
    <d v="2026-08-12T08:00:00"/>
    <m/>
    <s v="PS"/>
    <s v="BKL"/>
    <s v="NO ADDON"/>
    <n v="20260812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2T08:00:00"/>
    <s v="2026-08-12 08:00:00|Nama Pic : bp Agus  No Hp Pic : 085646553175 No alt : - Jam Pemasangan : pagi siang  Tanggal Pemasangan : 12 Agustus 2026|40951375|MYDITA"/>
    <n v="2026"/>
    <n v="8"/>
    <n v="12"/>
    <d v="2026-08-12T00:00:00"/>
    <n v="-0.33333333333575865"/>
    <x v="1"/>
    <x v="6"/>
  </r>
  <r>
    <n v="476"/>
    <n v="1002521913"/>
    <n v="3"/>
    <x v="0"/>
    <n v="5"/>
    <s v="MATARAM"/>
    <s v="LOMBOK BARAT TENGAH"/>
    <s v="GER"/>
    <s v="REG"/>
    <s v="AO"/>
    <s v="NEW SALES"/>
    <s v="1P INET"/>
    <s v="9 | WFM - UN-SCS"/>
    <s v="RBS-Regional 3"/>
    <d v="2026-08-12T11:55:45"/>
    <d v="2026-08-12T11:55:46"/>
    <n v="69359351"/>
    <m/>
    <m/>
    <s v="SPPG Ombe Baru"/>
    <m/>
    <s v="WO060998933"/>
    <m/>
    <m/>
    <m/>
    <n v="116.12560000000001"/>
    <n v="-8.6141000000000005"/>
    <s v="|MC40078|MYIA-090668602438/POI/Herlan/087847426513/eckodaonk4@gmail.com"/>
    <s v="MYIB_ASSISTANT"/>
    <m/>
    <m/>
    <m/>
    <m/>
    <m/>
    <m/>
    <m/>
    <m/>
    <s v="Management Janji"/>
    <s v="2026-08-07 08:00:00 | Nama Pic : BP ABDUL No Hp Pic : 087847426513 Jam Pemasangan : 08:00 - 12.00 Tanggal Pemasangan : 07 AGUSTUS 2026 Info Tambahan : Hubungi pelanggan sebelum datang ke lokasi, terima kasih."/>
    <s v="FCC"/>
    <d v="2026-12-08T12:10:13"/>
    <d v="2026-08-07T00:00:00"/>
    <m/>
    <s v="UNSC"/>
    <s v="GER"/>
    <s v="NO ADDON"/>
    <m/>
    <s v="Inprogress Alpro, SC Lama : SC1002510952"/>
    <s v="HSI Bisnis Basic Khusus Winback PSB 70% - 75 Mbps"/>
    <s v="INDIBIZ"/>
    <m/>
    <m/>
    <d v="2026-08-07T08:00:00"/>
    <s v="2026-08-07 08:00:00 | Nama Pic : BP ABDUL No Hp Pic : 087847426513 Jam Pemasangan : 08:00 - 12.00 Tanggal Pemasangan : 07 AGUSTUS 2026 Info Tambahan : Hubungi pelanggan sebelum datang ke lokasi, terima kasih."/>
    <m/>
    <m/>
    <m/>
    <e v="#NUM!"/>
    <e v="#NUM!"/>
    <x v="0"/>
    <x v="5"/>
  </r>
  <r>
    <n v="477"/>
    <n v="1002524155"/>
    <n v="3"/>
    <x v="3"/>
    <n v="5"/>
    <s v="SBY UTARA"/>
    <s v="GRESIK"/>
    <s v="KDE"/>
    <s v="REG"/>
    <s v="AO"/>
    <s v="NEW SALES"/>
    <s v="1P INET"/>
    <s v="Completed (PS)"/>
    <s v="RBS-Regional 3"/>
    <d v="2026-08-13T12:58:57"/>
    <d v="2026-08-14T12:25:25"/>
    <n v="69365097"/>
    <m/>
    <n v="152442209767"/>
    <s v="warkop sohib"/>
    <s v="ODP-KDE-FAV/19 FAV/D03/19.01"/>
    <s v="WO061664000"/>
    <m/>
    <m/>
    <m/>
    <n v="112.56674889999999"/>
    <n v="-7.2894114999999999"/>
    <s v="|MN01794|MYIA-015966668819/POI/Dhaffa gibran dielfiandito/0895410711403/dafafian17@gmail.com"/>
    <s v="MYIB_ASSISTANT"/>
    <m/>
    <m/>
    <m/>
    <m/>
    <m/>
    <m/>
    <m/>
    <m/>
    <s v="Management Janji"/>
    <s v="2026-08-15 08:00:00 | M Janji : (14/08/2026) jam Pasang :pagi / siang  Note : hubungi pelanggan jika ingin kelokasi"/>
    <s v="FCC"/>
    <s v="13-08-2026 13:10:22"/>
    <d v="2026-08-15T08:00:00"/>
    <m/>
    <s v="PS"/>
    <s v="KDE"/>
    <s v="NO ADDON"/>
    <n v="20260814"/>
    <s v="Completed"/>
    <s v="HSI Bisnis Promo HUT Telkom PSB 70% - 50 Mbps"/>
    <s v="INDIBIZ"/>
    <m/>
    <m/>
    <d v="2026-08-15T08:00:00"/>
    <s v="2026-08-15 08:00:00 | M Janji : (14/08/2026) jam Pasang :pagi / siang  Note : hubungi pelanggan jika ingin kelokasi"/>
    <n v="2026"/>
    <n v="8"/>
    <n v="14"/>
    <d v="2026-08-14T00:00:00"/>
    <n v="-1.3333333333357587"/>
    <x v="1"/>
    <x v="8"/>
  </r>
  <r>
    <n v="478"/>
    <n v="1002505681"/>
    <n v="3"/>
    <x v="1"/>
    <n v="5"/>
    <s v="KEDIRI"/>
    <s v="TRENGGALEK"/>
    <s v="TRE"/>
    <s v="REG"/>
    <s v="AO"/>
    <s v="NEW SALES"/>
    <s v="1P INET"/>
    <s v="Completed (PS)"/>
    <s v="RBS-Regional 3"/>
    <d v="2026-08-03T09:55:56"/>
    <d v="2026-08-03T15:12:17"/>
    <n v="69357292"/>
    <m/>
    <n v="152608208828"/>
    <s v="TOKO DANANG"/>
    <s v="ODP-TRE-FW/69 FW/D04/69.01"/>
    <s v="WO060761240"/>
    <m/>
    <m/>
    <m/>
    <n v="111.628046"/>
    <n v="-8.2994389999999996"/>
    <s v="|MN00418|MYIA-037693080028/POI/DANANG RIANTO/081234589253/danangrian65@gmail.com"/>
    <s v="MYIB_ASSISTANT"/>
    <m/>
    <m/>
    <m/>
    <m/>
    <m/>
    <m/>
    <m/>
    <m/>
    <s v="Management Janji"/>
    <s v="2026-08-04 08:00:00 | Nama Pic : DANANG No Hp Pic : 081234589253 No alt : - Jam Pemasangan : pagi  Tanggal Pemasangan : 4 Agustus 2026"/>
    <s v="FCC"/>
    <d v="2026-03-08T10:10:41"/>
    <d v="2026-08-04T08:00:00"/>
    <m/>
    <s v="PS"/>
    <s v="TRE"/>
    <s v="NO ADDON"/>
    <n v="20260803"/>
    <s v="Completed"/>
    <s v="HSI Bisnis Promo HUT Telkom PSB 70% - 200 Mbps"/>
    <s v="INDIBIZ"/>
    <m/>
    <m/>
    <d v="2026-08-04T08:00:00"/>
    <s v="2026-08-04 08:00:00 | Nama Pic : DANANG No Hp Pic : 081234589253 No alt : - Jam Pemasangan : pagi  Tanggal Pemasangan : 4 Agustus 2026"/>
    <n v="2026"/>
    <n v="8"/>
    <n v="3"/>
    <d v="2026-08-03T00:00:00"/>
    <n v="-1.3333333333357587"/>
    <x v="1"/>
    <x v="25"/>
  </r>
  <r>
    <n v="479"/>
    <n v="1002505954"/>
    <n v="3"/>
    <x v="4"/>
    <n v="4"/>
    <s v="PEKALONGAN"/>
    <s v="BREBES"/>
    <s v="BRB"/>
    <s v="REG"/>
    <s v="AO"/>
    <s v="NEW SALES"/>
    <m/>
    <s v="Completed (PS)"/>
    <s v="RBS-Regional 3"/>
    <d v="2026-08-03T12:00:42"/>
    <d v="2026-08-04T15:40:43"/>
    <n v="69357430"/>
    <m/>
    <n v="146284108494"/>
    <s v="SDIT Harapan Umat"/>
    <s v="ODP-BRB-FJ/055"/>
    <s v="WO060786653"/>
    <m/>
    <m/>
    <m/>
    <n v="109.04684630809901"/>
    <n v="-6.8571042991799098"/>
    <s v="AMRBS;403095;REG3;BAYU;085100296564;PIC ASTUTI 083166559676;HSI 1S 100MB;535k;sditharapanumat@gmail.com"/>
    <s v="Account Manager"/>
    <m/>
    <m/>
    <m/>
    <m/>
    <m/>
    <m/>
    <m/>
    <m/>
    <s v="Management Janji"/>
    <s v="2026-08-04 13:00:00|Tanggal pemasangan: 04/08/2026 Jam pemasangan : pagi / siang Info Tambahan : Hubungi pelanggan dulu sebelum ke lokasi. terima kasih |40961370|MYDITA"/>
    <s v="FCC"/>
    <d v="2026-03-08T12:10:27"/>
    <d v="2026-08-04T13:00:00"/>
    <m/>
    <s v="PS"/>
    <s v="BRB"/>
    <s v="NO ADDON"/>
    <n v="20260804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04T13:00:00"/>
    <s v="2026-08-04 13:00:00|Tanggal pemasangan: 04/08/2026 Jam pemasangan : pagi / siang Info Tambahan : Hubungi pelanggan dulu sebelum ke lokasi. terima kasih |40961370|MYDITA"/>
    <n v="2026"/>
    <n v="8"/>
    <n v="4"/>
    <d v="2026-08-04T00:00:00"/>
    <n v="-0.54166666666424135"/>
    <x v="1"/>
    <x v="4"/>
  </r>
  <r>
    <n v="480"/>
    <n v="1002527732"/>
    <n v="3"/>
    <x v="7"/>
    <n v="4"/>
    <s v="SOLO"/>
    <s v="INNER - SOLO JATENG TIMUR"/>
    <s v="GLD"/>
    <s v="REG"/>
    <s v="AO"/>
    <s v="NEW SALES"/>
    <s v="1P INET"/>
    <s v="102 | FOLLOW UP COMPLETED"/>
    <s v="RBS-Regional 3"/>
    <d v="2026-08-15T08:55:57"/>
    <d v="2026-08-18T14:37:51"/>
    <n v="69366553"/>
    <m/>
    <n v="146514602657"/>
    <s v="PT. PANGGUNG SEJAHTERA"/>
    <s v="ODP-GLD-FY/008 FY/D01/04.08"/>
    <s v="WO061798469"/>
    <m/>
    <m/>
    <m/>
    <n v="110.837511196732"/>
    <n v="-7.5600508779666704"/>
    <s v="MD|MYDB-20260814265336|DN00001/MN00440|PT. PANGGUNG SEJAHTERA|081225064898"/>
    <s v="MYDIGIBIZPARTNER"/>
    <m/>
    <m/>
    <m/>
    <m/>
    <m/>
    <m/>
    <m/>
    <m/>
    <s v="Management Janji"/>
    <s v="2026-08-16 08:00:00 | Jam Pemasangan : 08:00 - 12.00 Tanggal Pemasangan : 15/08/2026 Info Tambahan : Hubungi pelanggan sebelum datang ke lokasi"/>
    <s v="FCC"/>
    <s v="15-08-2026 09:09:57"/>
    <d v="2026-08-16T08:00:00"/>
    <m/>
    <s v="REVOKE"/>
    <s v="GLD"/>
    <s v="NO ADDON"/>
    <m/>
    <s v="Follow Up Revoke Completed, New Order ID : SC1002533539"/>
    <s v="HSI Bisnis Basic Promo HUT Telkom PSB 70% - 150 Mbps"/>
    <s v="INDIBIZ"/>
    <m/>
    <m/>
    <d v="2026-08-16T08:00:00"/>
    <s v="2026-08-16 08:00:00 | Jam Pemasangan : 08:00 - 12.00 Tanggal Pemasangan : 15/08/2026 Info Tambahan : Hubungi pelanggan sebelum datang ke lokasi"/>
    <m/>
    <m/>
    <m/>
    <e v="#NUM!"/>
    <e v="#NUM!"/>
    <x v="0"/>
    <x v="4"/>
  </r>
  <r>
    <n v="481"/>
    <n v="1002521554"/>
    <n v="3"/>
    <x v="6"/>
    <n v="5"/>
    <s v="JEMBER"/>
    <s v="SITUBONDO"/>
    <s v="BKI"/>
    <s v="REG"/>
    <s v="AO"/>
    <s v="NEW SALES"/>
    <s v="1P INET"/>
    <s v="Completed (PS)"/>
    <s v="RBS-Regional 3"/>
    <d v="2026-08-12T10:22:56"/>
    <d v="2026-08-13T18:48:01"/>
    <n v="69363966"/>
    <m/>
    <n v="152531208026"/>
    <s v="TOKO SRIWIJAYA"/>
    <s v="ODP-BKI-FA/02 FA/D01/02.01"/>
    <s v="WO061563277"/>
    <m/>
    <m/>
    <m/>
    <n v="113.693505"/>
    <n v="-7.7350750000000001"/>
    <s v="|MN00099|MYIA-075526574716/POI/YAHYA BA&amp; 39;DIL/082118404040/yahyabadil16@gmail.com"/>
    <s v="MYIB_ASSISTANT"/>
    <m/>
    <m/>
    <m/>
    <m/>
    <m/>
    <m/>
    <m/>
    <m/>
    <s v="Management Janji"/>
    <s v="2026-08-13 08:00:00 | Tanggal Pemasangan : 13 Agustus 2026 Jam Pemasangan : 08:00 13:00 Info Tambahan : Hubungi pelanggan dulu sebelum ke lokasi terimakasih"/>
    <s v="FCC"/>
    <d v="2026-12-08T10:39:53"/>
    <d v="2026-08-13T08:00:00"/>
    <m/>
    <s v="PS"/>
    <s v="BKI"/>
    <s v="NO ADDON"/>
    <n v="20260813"/>
    <s v="Completed"/>
    <s v="HSI Bisnis Promo HUT Telkom PSB 70% - 50 Mbps"/>
    <s v="INDIBIZ"/>
    <m/>
    <m/>
    <d v="2026-08-13T08:00:00"/>
    <s v="2026-08-13 08:00:00 | Tanggal Pemasangan : 13 Agustus 2026 Jam Pemasangan : 08:00 13:00 Info Tambahan : Hubungi pelanggan dulu sebelum ke lokasi terimakasih"/>
    <n v="2026"/>
    <n v="8"/>
    <n v="13"/>
    <d v="2026-08-13T00:00:00"/>
    <n v="-0.33333333333575865"/>
    <x v="1"/>
    <x v="9"/>
  </r>
  <r>
    <n v="482"/>
    <n v="1002529237"/>
    <n v="3"/>
    <x v="6"/>
    <n v="5"/>
    <s v="PASURUAN"/>
    <s v="PROBOLINGGO"/>
    <s v="GND"/>
    <s v="REG"/>
    <s v="AO"/>
    <s v="NEW SALES"/>
    <s v="1P INET"/>
    <s v="Completed (PS)"/>
    <s v="RBS-Regional 3"/>
    <d v="2026-08-16T08:41:58"/>
    <d v="2026-08-16T20:55:14"/>
    <n v="69367275"/>
    <m/>
    <n v="152510206859"/>
    <s v="PUSAT DASTER MURAH 489"/>
    <s v="ODP-GND-FF/41"/>
    <s v="WO061857853"/>
    <m/>
    <m/>
    <m/>
    <n v="113.3257899"/>
    <n v="-7.8578964999999901"/>
    <s v="MD|MYDB-20260815265618|DN00001/MN00836|PUSAT DASTER MURAH 489|082330300641"/>
    <s v="MYDIGIBIZPARTNER"/>
    <m/>
    <m/>
    <m/>
    <m/>
    <m/>
    <m/>
    <m/>
    <m/>
    <s v="Management Janji"/>
    <s v="2026-08-17 08:00:00 | M Janji : (17 AGUSTUS 2026) jam Pasang : pagi siang Note : hubungi pelanggan jika ingin kelokasi"/>
    <s v="FCC"/>
    <s v="16-08-2026 08:55:08"/>
    <d v="2026-08-17T08:00:00"/>
    <m/>
    <s v="PS"/>
    <s v="GND"/>
    <s v="NETMONK"/>
    <n v="20260816"/>
    <s v="Completed"/>
    <s v="HSI Bisnis Bundling Netmonk PSB 70% Promo - 200 Mbps"/>
    <s v="INDIBIZ"/>
    <m/>
    <m/>
    <d v="2026-08-17T08:00:00"/>
    <s v="2026-08-17 08:00:00 | M Janji : (17 AGUSTUS 2026) jam Pasang : pagi siang Note : hubungi pelanggan jika ingin kelokasi"/>
    <n v="2026"/>
    <n v="8"/>
    <n v="16"/>
    <d v="2026-08-16T00:00:00"/>
    <n v="-1.3333333333357587"/>
    <x v="1"/>
    <x v="27"/>
  </r>
  <r>
    <n v="483"/>
    <n v="1002520843"/>
    <n v="3"/>
    <x v="4"/>
    <n v="4"/>
    <s v="PEKALONGAN"/>
    <s v="SLAWI"/>
    <s v="SLW"/>
    <s v="REG"/>
    <s v="AO"/>
    <s v="NEW SALES"/>
    <m/>
    <s v="Completed (PS)"/>
    <s v="RBS-Regional 3"/>
    <d v="2026-08-11T16:57:45"/>
    <d v="2026-08-11T18:51:14"/>
    <n v="69362368"/>
    <m/>
    <n v="142283119930"/>
    <s v="PONDOK PESANTREN MA&amp; 39;HAD ARRIFAH TEGAL"/>
    <s v="ODP-SLW-FT/006"/>
    <s v="WO061528855"/>
    <m/>
    <m/>
    <m/>
    <n v="109.12868159999999"/>
    <n v="-7.0228630000000001"/>
    <s v="|MN00292|MYIA-007240436981/POI/Masruri/081575144643/rurimas33@gmail.com"/>
    <s v="Account Manager"/>
    <m/>
    <m/>
    <m/>
    <m/>
    <m/>
    <m/>
    <m/>
    <m/>
    <s v="Management Janji"/>
    <s v="2026-08-11 13:00:00 | Tanggal pemasangan : 11 AGUSTUS 2026  Jam pemasangan : pagi/siang  Info Tambahan : Hubungi pelanggan dulu sebelum ke lokasi  terima kasih"/>
    <s v="FCC"/>
    <d v="2026-11-08T17:10:12"/>
    <m/>
    <m/>
    <s v="PS"/>
    <s v="SLW"/>
    <s v="NO ADDON"/>
    <n v="20260811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1T07:00:00"/>
    <s v="2026-08-11 13:00:00 | Tanggal pemasangan : 11 AGUSTUS 2026  Jam pemasangan : pagi/siang  Info Tambahan : Hubungi pelanggan dulu sebelum ke lokasi  terima kasih"/>
    <n v="2026"/>
    <n v="8"/>
    <n v="11"/>
    <d v="2026-08-11T00:00:00"/>
    <n v="-0.29166666666424135"/>
    <x v="1"/>
    <x v="4"/>
  </r>
  <r>
    <n v="484"/>
    <n v="1002515936"/>
    <n v="3"/>
    <x v="1"/>
    <n v="5"/>
    <s v="MADIUN"/>
    <s v="MADIUN"/>
    <s v="MNZ"/>
    <s v="REG"/>
    <s v="AO"/>
    <s v="NEW SALES"/>
    <s v="1P INET"/>
    <s v="102 | FOLLOW UP COMPLETED"/>
    <s v="RBS-Regional 3"/>
    <d v="2026-08-08T13:16:57"/>
    <d v="2026-08-10T13:37:26"/>
    <n v="69361453"/>
    <m/>
    <n v="152601214982"/>
    <s v="SPBU 54.631.24 (SERVER)"/>
    <s v="ODP-MNZ-FD/198 FD/D19/198.01"/>
    <s v="WO061263093"/>
    <m/>
    <m/>
    <m/>
    <n v="111.512415"/>
    <n v="-7.6384629999999998"/>
    <s v="|MN00286|MYIA-074344221507/POI/IWAN SETYAWAN/08563623930/iwansetawan1989e3@gmail.com"/>
    <s v="MYIB_ASSISTANT"/>
    <m/>
    <m/>
    <m/>
    <m/>
    <m/>
    <m/>
    <m/>
    <m/>
    <s v="Management Janji"/>
    <s v="2026-08-09 13:00:00 | Nama : BP IWAN SETYAWAN No Hp : 08563623930 No Alt :  Tgl Pemasangan : 09 Agustus 2026 Interval : PAGI  Note : Hubungi pelanggan terlebih dahulu"/>
    <s v="FCC"/>
    <d v="2026-08-08T13:25:30"/>
    <d v="2026-08-09T13:00:00"/>
    <s v="FALLOUT HOMEPASS"/>
    <s v="REVOKE"/>
    <s v="MNZ"/>
    <s v="NO ADDON"/>
    <m/>
    <s v="Follow Up Revoke Completed, New Order ID : SC1002517792"/>
    <s v="HSI Bisnis Promo HUT Telkom PSB 70% - 50 Mbps"/>
    <s v="INDIBIZ"/>
    <m/>
    <m/>
    <d v="2026-08-09T13:00:00"/>
    <s v="2026-08-09 13:00:00 | Nama : BP IWAN SETYAWAN No Hp : 08563623930 No Alt :  Tgl Pemasangan : 09 Agustus 2026 Interval : PAGI  Note : Hubungi pelanggan terlebih dahulu"/>
    <m/>
    <m/>
    <m/>
    <e v="#NUM!"/>
    <e v="#NUM!"/>
    <x v="0"/>
    <x v="11"/>
  </r>
  <r>
    <n v="485"/>
    <n v="1002509533"/>
    <n v="3"/>
    <x v="0"/>
    <n v="5"/>
    <s v="KUPANG"/>
    <s v="LABOAN BAJO"/>
    <s v="RTE"/>
    <s v="REG"/>
    <s v="AO"/>
    <s v="NEW SALES"/>
    <s v="1P INET"/>
    <s v="Completed (PS)"/>
    <s v="RBS-Regional 3"/>
    <d v="2026-08-05T08:14:56"/>
    <d v="2026-08-08T08:55:42"/>
    <n v="69358732"/>
    <m/>
    <n v="172514216866"/>
    <s v="BATAKO PA LEKSI"/>
    <s v="ODP-RTE-FA/01 FA/D06/01.01"/>
    <s v="WO060947152"/>
    <m/>
    <m/>
    <m/>
    <n v="120.46417877326699"/>
    <n v="-8.6219196324385798"/>
    <s v="|MN02681|MYIA-075226695038/POI/VESPASIANUS SIR OLANG/082138784689/vsirolang@gmail.com"/>
    <s v="MYIB_ASSISTANT"/>
    <m/>
    <m/>
    <m/>
    <m/>
    <m/>
    <m/>
    <m/>
    <m/>
    <s v="Management Janji"/>
    <s v="2026-08-06 08:00:00 | Nama PIC : BAPAK VESPASIANUS No HP : 082138784689 Alt :  M Janji : (RABU/6/AGUSTUS/2026) jam Pasang : 09:00 Note : hubungi pelanggan jika ingin kelokasi"/>
    <s v="FCC"/>
    <d v="2026-05-08T08:25:38"/>
    <d v="2026-08-06T08:00:00"/>
    <m/>
    <s v="PS"/>
    <s v="RTE"/>
    <s v="NO ADDON"/>
    <n v="20260808"/>
    <s v="Completed"/>
    <s v="HSI Bisnis Basic Promo HUT Telkom PSB 70% - 50 Mbps"/>
    <s v="INDIBIZ"/>
    <m/>
    <m/>
    <d v="2026-08-06T08:00:00"/>
    <s v="2026-08-06 08:00:00 | Nama PIC : BAPAK VESPASIANUS No HP : 082138784689 Alt :  M Janji : (RABU/6/AGUSTUS/2026) jam Pasang : 09:00 Note : hubungi pelanggan jika ingin kelokasi"/>
    <n v="2026"/>
    <n v="8"/>
    <n v="8"/>
    <d v="2026-08-08T00:00:00"/>
    <n v="1.6666666666642413"/>
    <x v="2"/>
    <x v="31"/>
  </r>
  <r>
    <n v="486"/>
    <n v="1002533028"/>
    <n v="3"/>
    <x v="1"/>
    <n v="5"/>
    <s v="KEDIRI"/>
    <s v="TULUNGAGUNG"/>
    <s v="KWR"/>
    <s v="REG"/>
    <s v="AO"/>
    <s v="NEW SALES"/>
    <m/>
    <s v="Completed (PS)"/>
    <s v="RBS-Regional 3"/>
    <d v="2026-08-18T12:54:56"/>
    <d v="2026-08-18T15:02:52"/>
    <n v="69366559"/>
    <m/>
    <n v="152624201889"/>
    <s v="REZKY ABADI TOSERBA"/>
    <s v="ODP-KWR-FA/28"/>
    <s v="WO062004320"/>
    <m/>
    <m/>
    <m/>
    <n v="111.9460325"/>
    <n v="-8.1778063999999997"/>
    <s v="|MN02453|MYIA-042892311161/POI/ABDUL MUNIR MIFTAHUL HUDA/085648591415/ilahic178@gmail.com"/>
    <s v="Sales Profesional"/>
    <m/>
    <m/>
    <m/>
    <m/>
    <m/>
    <m/>
    <m/>
    <m/>
    <s v="Management Janji"/>
    <s v="2026-08-16 15:00:00 | Waktu pemasangan : 16 agustus 2026  Jam pemasangan : 15.00  Info Tambahan : Hubungi pelanggan dulu sebelum ke lokasi  terimakasih   "/>
    <s v="FCC"/>
    <s v="18-08-2026 13:10:28"/>
    <m/>
    <m/>
    <s v="PS"/>
    <s v="KWR"/>
    <s v="NO ADDON"/>
    <n v="20260818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8T07:00:00"/>
    <s v="2026-08-16 15:00:00 | Waktu pemasangan : 16 agustus 2026  Jam pemasangan : 15.00  Info Tambahan : Hubungi pelanggan dulu sebelum ke lokasi  terimakasih   "/>
    <n v="2026"/>
    <n v="8"/>
    <n v="18"/>
    <d v="2026-08-18T00:00:00"/>
    <n v="-0.29166666666424135"/>
    <x v="1"/>
    <x v="28"/>
  </r>
  <r>
    <n v="487"/>
    <n v="1002528552"/>
    <n v="3"/>
    <x v="1"/>
    <n v="5"/>
    <s v="MALANG"/>
    <s v="BATU"/>
    <s v="BLB"/>
    <s v="REG"/>
    <s v="AO"/>
    <s v="NEW SALES"/>
    <m/>
    <s v="Completed (PS)"/>
    <s v="RBS-Regional 3"/>
    <d v="2026-08-15T15:28:04"/>
    <d v="2026-08-17T14:56:22"/>
    <n v="69367052"/>
    <m/>
    <n v="152702231399"/>
    <s v="TRIPLETREE KENARO HOTEL MALANG"/>
    <s v="ODP-BLB-FP/61"/>
    <s v="WO061892042"/>
    <m/>
    <m/>
    <m/>
    <n v="112.6271462"/>
    <n v="-7.9288847000000002"/>
    <s v="MC20119|NOVIYAN|0816373381|hm.kenarohotelbytripletree@gmail.com|-7.928986240444906, 112.6271304166297|PSB INET 300 MBPS HRGA 1.130"/>
    <s v="Sales Force DBS"/>
    <m/>
    <m/>
    <m/>
    <m/>
    <m/>
    <m/>
    <m/>
    <m/>
    <s v="Management Janji"/>
    <s v="2026-08-17 13:00:00|Tanggal pemasangan : 17 AGUSTUS 2026 Jam pemasangan : pagi/siang Info Tambahan : Hubungi pelanggan dulu sebelum ke lokasi terima kasih|40010577|MYDITA"/>
    <s v="FCC"/>
    <s v="15-08-2026 15:39:51"/>
    <d v="2026-08-17T13:00:00"/>
    <m/>
    <s v="PS"/>
    <s v="BLB"/>
    <s v="NO ADDON"/>
    <n v="2026081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7T13:00:00"/>
    <s v="2026-08-17 13:00:00|Tanggal pemasangan : 17 AGUSTUS 2026 Jam pemasangan : pagi/siang Info Tambahan : Hubungi pelanggan dulu sebelum ke lokasi terima kasih|40010577|MYDITA"/>
    <n v="2026"/>
    <n v="8"/>
    <n v="17"/>
    <d v="2026-08-17T00:00:00"/>
    <n v="-0.54166666666424135"/>
    <x v="1"/>
    <x v="15"/>
  </r>
  <r>
    <n v="488"/>
    <n v="1002527375"/>
    <n v="3"/>
    <x v="7"/>
    <n v="4"/>
    <s v="KUDUS"/>
    <s v="KUDUS"/>
    <s v="DMA"/>
    <s v="REG"/>
    <s v="AO"/>
    <s v="NEW SALES"/>
    <s v="1P INET"/>
    <s v="98 | OSS - CANCEL COMPLETE"/>
    <s v="RBS-Regional 3"/>
    <d v="2026-08-14T17:58:56"/>
    <d v="2026-08-18T10:21:58"/>
    <n v="69366440"/>
    <m/>
    <n v="141456115412"/>
    <s v="PT KALAMAYA INTEGRA MEDIA"/>
    <s v="ODP-DMA-FGA/059 FGA/D03/059.01"/>
    <s v="WO061778606"/>
    <m/>
    <m/>
    <m/>
    <n v="110.6370543"/>
    <n v="-6.8915422"/>
    <s v="|MN02336|MYIA-004290260349/POI/BENY TRI ANJANI/083173620166/kalammaya66@gmail.com"/>
    <s v="MYIB_ASSISTANT"/>
    <m/>
    <m/>
    <m/>
    <m/>
    <m/>
    <m/>
    <m/>
    <m/>
    <s v="Management Janji"/>
    <s v="2026-08-15 15:00:00 | Tanggal pemasangan: 27/07/2026 Jam pemasangan : pagi / siang Info Tambahan : Hubungi pelanggan dulu sebelum ke lokasi. terima kasih"/>
    <s v="FCC"/>
    <s v="14-08-2026 18:09:52"/>
    <d v="2026-08-15T15:00:00"/>
    <s v="Kendala Lainnya"/>
    <s v="CANCEL"/>
    <s v="DMA"/>
    <s v="NO ADDON"/>
    <m/>
    <s v="Cancel Completed"/>
    <s v="HSI Bisnis Basic Promo HUT Telkom PSB 70% - 50 Mbps"/>
    <s v="INDIBIZ"/>
    <m/>
    <m/>
    <d v="2026-08-15T15:00:00"/>
    <s v="2026-08-15 15:00:00 | Tanggal pemasangan: 27/07/2026 Jam pemasangan : pagi / siang Info Tambahan : Hubungi pelanggan dulu sebelum ke lokasi. terima kasih"/>
    <m/>
    <m/>
    <m/>
    <e v="#NUM!"/>
    <e v="#NUM!"/>
    <x v="0"/>
    <x v="4"/>
  </r>
  <r>
    <n v="489"/>
    <n v="1002527387"/>
    <n v="3"/>
    <x v="0"/>
    <n v="5"/>
    <s v="MATARAM"/>
    <s v="SUMBAWA"/>
    <s v="MLK"/>
    <s v="REG"/>
    <s v="AO"/>
    <s v="NEW SALES"/>
    <m/>
    <s v="100 | REVOKE COMPLETED"/>
    <s v="RBS-Regional 3"/>
    <d v="2026-08-14T18:10:43"/>
    <d v="2026-08-15T18:54:58"/>
    <n v="69365271"/>
    <m/>
    <n v="172608206229"/>
    <s v="SS VILLA"/>
    <s v="ODP-MLK-FAC/37"/>
    <s v="WO061779789"/>
    <m/>
    <m/>
    <m/>
    <n v="116.74579230000001"/>
    <n v="-8.9673186000000005"/>
    <s v="|MN02367|MYIA-081237795693/POI/MARYANTI/081337270271/srie_fun@yahoo.com"/>
    <s v="Sales Profesional"/>
    <m/>
    <m/>
    <m/>
    <m/>
    <m/>
    <m/>
    <m/>
    <m/>
    <s v="Management Janji"/>
    <s v="2026-08-14 13:00:00 | telp : 081337270271  M Janji : (14/08/2026)  jam Pasang : 09:00  Note : hubungi pelanggan jika ingin kelokasi"/>
    <s v="FCC"/>
    <s v="14-08-2026 18:39:59"/>
    <m/>
    <m/>
    <s v="REVOKE"/>
    <s v="MLK"/>
    <s v="ANTAREZ"/>
    <m/>
    <s v="Revoke Completed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d v="2026-08-14T07:00:00"/>
    <s v="2026-08-14 13:00:00 | telp : 081337270271  M Janji : (14/08/2026)  jam Pasang : 09:00  Note : hubungi pelanggan jika ingin kelokasi"/>
    <m/>
    <m/>
    <m/>
    <e v="#NUM!"/>
    <e v="#NUM!"/>
    <x v="0"/>
    <x v="2"/>
  </r>
  <r>
    <n v="490"/>
    <n v="1002510834"/>
    <n v="3"/>
    <x v="2"/>
    <n v="4"/>
    <s v="MAGELANG"/>
    <s v="KEBUMEN"/>
    <s v="KBM"/>
    <s v="REG"/>
    <s v="AO"/>
    <s v="NEW SALES"/>
    <s v="1P INET"/>
    <s v="Completed (PS)"/>
    <s v="RBS-Regional 3"/>
    <d v="2026-08-05T14:34:57"/>
    <d v="2026-08-06T13:01:13"/>
    <n v="69359307"/>
    <m/>
    <n v="142141120026"/>
    <s v="Yayasan Al Hidayah Kebumen"/>
    <s v="ODP-KBM-FAT/122 FAT/D03/122.01"/>
    <s v="WO060995098"/>
    <m/>
    <m/>
    <m/>
    <n v="109.66136299999999"/>
    <n v="-7.6643049999999997"/>
    <s v="|MC80042|MYIA-018741082444/POI/Ahmad Sukron M /081915331253/alhidayahwonoyoso0405@gmail.com"/>
    <s v="MYIB_ASSISTANT"/>
    <m/>
    <m/>
    <m/>
    <m/>
    <m/>
    <m/>
    <m/>
    <m/>
    <s v="Management Janji"/>
    <s v="2026-08-06 13:00:00 | Nama PIC : Bp Ahmad No Hp : 081915331253 No Alt : - Tgl Pemasangan : 06 Agustus 2026 Interval : PAGI SIANG Note : Hubungi pelanggan terlebih dahulu"/>
    <s v="FCC"/>
    <d v="2026-05-08T14:39:46"/>
    <d v="2026-08-06T13:00:00"/>
    <m/>
    <s v="PS"/>
    <s v="KBM"/>
    <s v="NO ADDON"/>
    <n v="20260806"/>
    <s v="Completed"/>
    <s v="HSI Bisnis Basic Khusus Winback PSB 70% - 150 Mbps"/>
    <s v="INDIBIZ"/>
    <m/>
    <m/>
    <d v="2026-08-06T13:00:00"/>
    <s v="2026-08-06 13:00:00 | Nama PIC : Bp Ahmad No Hp : 081915331253 No Alt : - Tgl Pemasangan : 06 Agustus 2026 Interval : PAGI SIANG Note : Hubungi pelanggan terlebih dahulu"/>
    <n v="2026"/>
    <n v="8"/>
    <n v="6"/>
    <d v="2026-08-06T00:00:00"/>
    <n v="-0.54166666666424135"/>
    <x v="1"/>
    <x v="4"/>
  </r>
  <r>
    <n v="491"/>
    <n v="1002516451"/>
    <n v="3"/>
    <x v="3"/>
    <n v="5"/>
    <s v="MADURA"/>
    <s v="BANGKALAN"/>
    <s v="SPG"/>
    <s v="REG"/>
    <s v="AO"/>
    <s v="NEW SALES"/>
    <s v="1P INET"/>
    <s v="Completed (PS)"/>
    <s v="RBS-Regional 3"/>
    <d v="2026-08-09T12:11:56"/>
    <d v="2026-08-10T12:28:51"/>
    <n v="69361822"/>
    <m/>
    <n v="152434913568"/>
    <s v="YAYASAN TAMBIHUL GHOFILIN"/>
    <s v="ODP-SPG-FY/105 FY/D07/105.01"/>
    <s v="WO061313400"/>
    <m/>
    <m/>
    <m/>
    <n v="113.178505338728"/>
    <n v="-7.0128543108738297"/>
    <s v="MD|MYDB-20260808264789|DN00001/MN02006|YAYASAN TAMBIHUL GHOFILIN|0087731740954"/>
    <s v="MYDIGIBIZPARTNER"/>
    <m/>
    <m/>
    <m/>
    <m/>
    <m/>
    <m/>
    <m/>
    <m/>
    <s v="Management Janji"/>
    <s v="2026-08-10 13:00:00 | Nama PIC:  bp moh sholeh No HP: 087731740954 Alt: Tanggal: 10/8/2026 Jam Pasang: Siang Note: Hubungi sebelum ke lokasi, terimakasih."/>
    <s v="FCC"/>
    <d v="2026-09-08T12:25:12"/>
    <d v="2026-08-10T13:00:00"/>
    <m/>
    <s v="PS"/>
    <s v="SPG"/>
    <s v="NETMONK"/>
    <n v="20260810"/>
    <s v="Completed"/>
    <s v="HSI Bisnis Bundling Netmonk Promo 2026 PSB 70% - 300 Mbps"/>
    <s v="INDIBIZ"/>
    <m/>
    <m/>
    <d v="2026-08-10T13:00:00"/>
    <s v="2026-08-10 13:00:00 | Nama PIC:  bp moh sholeh No HP: 087731740954 Alt: Tanggal: 10/8/2026 Jam Pasang: Siang Note: Hubungi sebelum ke lokasi, terimakasih."/>
    <n v="2026"/>
    <n v="8"/>
    <n v="10"/>
    <d v="2026-08-10T00:00:00"/>
    <n v="-0.54166666666424135"/>
    <x v="1"/>
    <x v="6"/>
  </r>
  <r>
    <n v="492"/>
    <n v="1002517498"/>
    <n v="3"/>
    <x v="1"/>
    <n v="5"/>
    <s v="MALANG"/>
    <s v="KEPANJEN"/>
    <s v="BRG"/>
    <s v="REG"/>
    <s v="AO"/>
    <s v="NEW SALES"/>
    <s v="1P INET"/>
    <s v="Completed (PS)"/>
    <s v="RBS-Regional 3"/>
    <d v="2026-08-10T11:43:57"/>
    <d v="2026-08-11T15:36:28"/>
    <n v="69362313"/>
    <m/>
    <n v="152708209172"/>
    <s v="SMAN TARUNA NALA"/>
    <s v="ODP-BRG-FA/76 FA/D11/76.01"/>
    <s v="WO061381416"/>
    <m/>
    <m/>
    <m/>
    <n v="112.6563046"/>
    <n v="-8.0376078999999994"/>
    <s v="MD|MYDB-20260810264851|SC20017/MC20200|SMAN TARUNA NALA|085726689329"/>
    <s v="MYDIGIBIZPARTNER"/>
    <m/>
    <m/>
    <m/>
    <m/>
    <m/>
    <m/>
    <m/>
    <m/>
    <s v="Management Janji"/>
    <s v="2026-08-11 08:00:00 | Waktu pemasnagan : 11 Agustus 2026 Jam pemasangan : 08.00 - 12.00 Mohon hubungi pelanggan sebelum ke lokasi  Terima kasih"/>
    <s v="FCC"/>
    <d v="2026-10-08T11:54:41"/>
    <d v="2026-08-11T08:00:00"/>
    <m/>
    <s v="PS"/>
    <s v="BRG"/>
    <s v="NO ADDON"/>
    <n v="20260811"/>
    <s v="Completed"/>
    <s v="HSI Bisnis Promo HUT Telkom PSB 70% - 200 Mbps"/>
    <s v="INDIBIZ"/>
    <m/>
    <m/>
    <d v="2026-08-11T08:00:00"/>
    <s v="2026-08-11 08:00:00 | Waktu pemasnagan : 11 Agustus 2026 Jam pemasangan : 08.00 - 12.00 Mohon hubungi pelanggan sebelum ke lokasi  Terima kasih"/>
    <n v="2026"/>
    <n v="8"/>
    <n v="11"/>
    <d v="2026-08-11T00:00:00"/>
    <n v="-0.33333333333575865"/>
    <x v="1"/>
    <x v="24"/>
  </r>
  <r>
    <n v="493"/>
    <n v="1002532258"/>
    <n v="3"/>
    <x v="6"/>
    <n v="5"/>
    <s v="PASURUAN"/>
    <s v="PROBOLINGGO"/>
    <s v="PBL"/>
    <s v="REG"/>
    <s v="AO"/>
    <s v="NEW SALES"/>
    <m/>
    <s v="8 | OSS - PONR"/>
    <s v="RBS-Regional 3"/>
    <d v="2026-08-18T09:41:26"/>
    <d v="2026-08-18T12:08:42"/>
    <n v="69368625"/>
    <m/>
    <n v="152505340687"/>
    <s v="LEMBAGA PENDIDIKAN TUNAS HARAPAN BANGSA 2"/>
    <s v="ODP-PBL-FAM/06"/>
    <s v="WO061990828"/>
    <m/>
    <m/>
    <m/>
    <n v="113.206164"/>
    <n v="-7.7744638000000004"/>
    <s v="|MN01316|/LEMBAGA PENDIDIKAN TUNAS HARAPAN BANGSA 2/WINBACK 2.0 HSI B2B (1:2) 50MBPS 320RB PSB DISC 70%//amalalfarizy@gmail.com/AMAL/85137752746"/>
    <s v="Sales Force DBS"/>
    <m/>
    <m/>
    <m/>
    <m/>
    <m/>
    <m/>
    <m/>
    <m/>
    <s v="Management Janji"/>
    <s v="2026-08-19 08:00:00|M Janji : (19/08/2026) jam Pasang : 09:00 Note : hubungi pelanggan jika ingin kelokasi|40981182|MYDITA"/>
    <s v="FCC"/>
    <s v="18-08-2026 09:55:10"/>
    <d v="2026-08-19T08:00:00"/>
    <m/>
    <s v="ACT_COM"/>
    <s v="PBL"/>
    <s v="NO ADDON"/>
    <m/>
    <s v="PONR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9T08:00:00"/>
    <s v="2026-08-19 08:00:00|M Janji : (19/08/2026) jam Pasang : 09:00 Note : hubungi pelanggan jika ingin kelokasi|40981182|MYDITA"/>
    <m/>
    <m/>
    <m/>
    <e v="#NUM!"/>
    <e v="#NUM!"/>
    <x v="0"/>
    <x v="27"/>
  </r>
  <r>
    <n v="494"/>
    <n v="1002506359"/>
    <n v="3"/>
    <x v="3"/>
    <n v="5"/>
    <s v="SBY SELATAN"/>
    <s v="KETINTANG"/>
    <s v="TPO"/>
    <s v="REG"/>
    <s v="AO"/>
    <s v="NEW SALES"/>
    <m/>
    <s v="Completed (PS)"/>
    <s v="RBS-Regional 3"/>
    <d v="2026-08-03T15:11:43"/>
    <d v="2026-08-04T17:39:44"/>
    <n v="69356526"/>
    <m/>
    <n v="152305229913"/>
    <s v="RSU PRIMA HUSADA"/>
    <s v="ODP-TPO-FN/20"/>
    <s v="WO060811970"/>
    <m/>
    <m/>
    <m/>
    <n v="112.766503"/>
    <n v="-7.353027"/>
    <s v="MD|MYDB-20260731264079|DN00001/MN00443|RSU PRIMA HUSADA|087856478413"/>
    <s v="MYDIGIBIZPARTNER"/>
    <m/>
    <m/>
    <m/>
    <m/>
    <m/>
    <m/>
    <m/>
    <m/>
    <s v="Management Janji"/>
    <s v="2026-08-02 08:00:00 | M Janji : (01/08/2026)  jam Pasang : 09:00  Note : hubungi pelanggan jika ingin kelokasi"/>
    <s v="FCC"/>
    <d v="2026-03-08T15:25:36"/>
    <m/>
    <m/>
    <s v="PS"/>
    <s v="TPO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8-02 08:00:00 | M Janji : (01/08/2026)  jam Pasang : 09:00  Note : hubungi pelanggan jika ingin kelokasi"/>
    <n v="2026"/>
    <n v="8"/>
    <n v="4"/>
    <d v="2026-08-04T00:00:00"/>
    <n v="0.70833333333575865"/>
    <x v="1"/>
    <x v="10"/>
  </r>
  <r>
    <n v="495"/>
    <n v="1002526459"/>
    <n v="3"/>
    <x v="1"/>
    <n v="5"/>
    <s v="KEDIRI"/>
    <s v="KEDIRI"/>
    <s v="KDI"/>
    <s v="REG"/>
    <s v="AO"/>
    <s v="NEW SALES"/>
    <s v="1P INET"/>
    <s v="Completed (PS)"/>
    <s v="RBS-Regional 3"/>
    <d v="2026-08-14T14:02:58"/>
    <d v="2026-08-15T17:58:30"/>
    <n v="69366091"/>
    <m/>
    <n v="152610241370"/>
    <s v="BARAK ALAP ALAP"/>
    <s v="ODP-KDI-FAS/29 FAS/D05/29.01"/>
    <s v="WO061750886"/>
    <m/>
    <m/>
    <m/>
    <n v="112.032091174222"/>
    <n v="-7.8098021113347897"/>
    <s v="|MN01011|MYIA-090326372572/POI/M. ARIEL FEBRYAN/081217603476/tugelfighter22@gmail.com"/>
    <s v="MYIB_ASSISTANT"/>
    <m/>
    <m/>
    <m/>
    <m/>
    <m/>
    <m/>
    <m/>
    <m/>
    <s v="Management Janji"/>
    <s v="2026-08-15 13:00:00 | Tanggal pemasangan : 15 AGUSTUS 2026 Jam pemasangan : pagi/siang Info Tambahan : Hubungi pelanggan dulu sebelum ke lokasi terima kasih"/>
    <s v="FCC"/>
    <s v="14-08-2026 14:10:15"/>
    <d v="2026-08-15T13:00:00"/>
    <m/>
    <s v="PS"/>
    <s v="KDI"/>
    <s v="NO ADDON"/>
    <n v="20260815"/>
    <s v="Completed"/>
    <s v="HSI Bisnis Promo HUT Telkom PSB 70% - 50 Mbps"/>
    <s v="INDIBIZ"/>
    <m/>
    <m/>
    <d v="2026-08-15T13:00:00"/>
    <s v="2026-08-15 13:00:00 | Tanggal pemasangan : 15 AGUSTUS 2026 Jam pemasangan : pagi/siang Info Tambahan : Hubungi pelanggan dulu sebelum ke lokasi terima kasih"/>
    <n v="2026"/>
    <n v="8"/>
    <n v="15"/>
    <d v="2026-08-15T00:00:00"/>
    <n v="-0.54166666666424135"/>
    <x v="1"/>
    <x v="1"/>
  </r>
  <r>
    <n v="496"/>
    <n v="1002531504"/>
    <n v="3"/>
    <x v="2"/>
    <n v="4"/>
    <s v="PURWOKERTO"/>
    <s v="PURWOKERTO"/>
    <s v="SUK"/>
    <s v="REG"/>
    <s v="AO"/>
    <s v="NEW SALES"/>
    <s v="1P INET"/>
    <s v="Completed (PS)"/>
    <s v="RBS-Regional 3"/>
    <d v="2026-08-17T18:56:57"/>
    <d v="2026-08-18T16:12:27"/>
    <n v="69368407"/>
    <m/>
    <n v="146374601613"/>
    <s v="Erablue Sudirman Sokaraja"/>
    <s v="ODP-SUK-FG/006"/>
    <s v="WO061953634"/>
    <m/>
    <m/>
    <m/>
    <n v="109.288213"/>
    <n v="-7.4576529999999996"/>
    <s v="|MN02054|MYIA-015674375500/POI/Chaidar syuryo samudro/081249549394/anext213@gmail.com"/>
    <s v="MYIB_ASSISTANT"/>
    <m/>
    <m/>
    <m/>
    <m/>
    <m/>
    <m/>
    <m/>
    <m/>
    <s v="Management Janji"/>
    <s v="2026-08-19 15:00:00 | M janji : pagi Tanggal Pemasangan : 18/agustus/2026 Note : hubungi pelanggan jika ingin kelokasi "/>
    <s v="FCC"/>
    <s v="17-08-2026 19:10:30"/>
    <d v="2026-08-19T15:00:00"/>
    <m/>
    <s v="PS"/>
    <s v="SUK"/>
    <s v="NO ADDON"/>
    <n v="20260818"/>
    <s v="Completed"/>
    <s v="HSI Bisnis Promo HUT Telkom PSB 70% - 50 Mbps"/>
    <s v="INDIBIZ"/>
    <m/>
    <m/>
    <d v="2026-08-19T15:00:00"/>
    <s v="2026-08-19 15:00:00 | M janji : pagi Tanggal Pemasangan : 18/agustus/2026 Note : hubungi pelanggan jika ingin kelokasi "/>
    <n v="2026"/>
    <n v="8"/>
    <n v="18"/>
    <d v="2026-08-18T00:00:00"/>
    <n v="-1.625"/>
    <x v="1"/>
    <x v="4"/>
  </r>
  <r>
    <n v="497"/>
    <n v="1002528403"/>
    <n v="3"/>
    <x v="3"/>
    <n v="5"/>
    <s v="MADURA"/>
    <s v="BANGKALAN"/>
    <s v="OMB"/>
    <s v="REG"/>
    <s v="AO"/>
    <s v="NEW SALES"/>
    <s v="1P INET"/>
    <s v="Completed (PS)"/>
    <s v="RBS-Regional 3"/>
    <d v="2026-08-15T13:56:57"/>
    <d v="2026-08-16T13:22:09"/>
    <n v="69366951"/>
    <m/>
    <n v="152438900691"/>
    <s v="Pondok pesantren Darul falah"/>
    <s v="ODP-OMB-FAA/42 FAA/D06/42.01"/>
    <s v="WO061826758"/>
    <m/>
    <m/>
    <m/>
    <n v="113.331595100462"/>
    <n v="-7.1291720186232697"/>
    <s v="MD|MYDB-20260815265531|DN00001/MN00572|Pondok pesantren Darul falah|082134204879"/>
    <s v="MYDIGIBIZPARTNER"/>
    <m/>
    <m/>
    <m/>
    <m/>
    <m/>
    <m/>
    <m/>
    <m/>
    <s v="Management Janji"/>
    <s v="2026-08-16 13:00:00 | Tanggal pemasangan : 16AGUSTUS 2026 Jam pemasangan : pagi/siang Info Tambahan : Hubungi pelanggan dulu sebelum ke lokasi terima kasih"/>
    <s v="FCC"/>
    <s v="15-08-2026 14:09:43"/>
    <d v="2026-08-16T13:00:00"/>
    <m/>
    <s v="PS"/>
    <s v="OMB"/>
    <s v="NETMONK"/>
    <n v="20260816"/>
    <s v="Completed"/>
    <s v="HSI Bisnis Bundling Netmonk Promo 2026 PSB 70% - 200 Mbps"/>
    <s v="INDIBIZ"/>
    <m/>
    <m/>
    <d v="2026-08-16T13:00:00"/>
    <s v="2026-08-16 13:00:00 | Tanggal pemasangan : 16AGUSTUS 2026 Jam pemasangan : pagi/siang Info Tambahan : Hubungi pelanggan dulu sebelum ke lokasi terima kasih"/>
    <n v="2026"/>
    <n v="8"/>
    <n v="16"/>
    <d v="2026-08-16T00:00:00"/>
    <n v="-0.54166666666424135"/>
    <x v="1"/>
    <x v="6"/>
  </r>
  <r>
    <n v="498"/>
    <n v="1002516663"/>
    <n v="3"/>
    <x v="1"/>
    <n v="5"/>
    <s v="MADIUN"/>
    <s v="NGAWI"/>
    <s v="WKU"/>
    <s v="REG"/>
    <s v="AO"/>
    <s v="NEW SALES"/>
    <s v="1P INET"/>
    <s v="Completed (PS)"/>
    <s v="RBS-Regional 3"/>
    <d v="2026-08-09T19:49:56"/>
    <d v="2026-08-10T13:39:49"/>
    <n v="69362014"/>
    <m/>
    <n v="152634205527"/>
    <s v="LEMBAGA TK DW 2 KEDUNGGALAR"/>
    <s v="ODP-WKU-FZA/52"/>
    <s v="WO061343640"/>
    <m/>
    <m/>
    <m/>
    <n v="111.300746"/>
    <n v="-7.427098"/>
    <s v="|MC20125|MYIA-095275911784/POI/SURATMI/087850629480/tklembaga183@gmail.com"/>
    <s v="MYIB_ASSISTANT"/>
    <m/>
    <m/>
    <m/>
    <m/>
    <m/>
    <m/>
    <m/>
    <m/>
    <s v="Management Janji"/>
    <s v="2026-08-11 08:00:00 | Tanggal pemasangan: 10/08/2026 Jam pemasangan : pagi / siang Info Tambahan : Hubungi pelanggan dulu sebelum ke lokasi. terima kasih "/>
    <s v="FCC"/>
    <d v="2026-09-08T19:54:40"/>
    <d v="2026-08-11T08:00:00"/>
    <m/>
    <s v="PS"/>
    <s v="WKU"/>
    <s v="OCA"/>
    <n v="20260810"/>
    <s v="Completed"/>
    <s v="HSI Bisnis Bundling OCA Breach Checker Promo 2026 PSB 70% - 300 Mbps"/>
    <s v="INDIBIZ"/>
    <m/>
    <m/>
    <d v="2026-08-11T08:00:00"/>
    <s v="2026-08-11 08:00:00 | Tanggal pemasangan: 10/08/2026 Jam pemasangan : pagi / siang Info Tambahan : Hubungi pelanggan dulu sebelum ke lokasi. terima kasih "/>
    <n v="2026"/>
    <n v="8"/>
    <n v="10"/>
    <d v="2026-08-10T00:00:00"/>
    <n v="-1.3333333333357587"/>
    <x v="1"/>
    <x v="11"/>
  </r>
  <r>
    <n v="499"/>
    <n v="1002512908"/>
    <n v="3"/>
    <x v="4"/>
    <n v="4"/>
    <s v="PEKALONGAN"/>
    <s v="BREBES"/>
    <s v="BRB"/>
    <s v="REG"/>
    <s v="AO"/>
    <s v="NEW SALES"/>
    <m/>
    <s v="102 | FOLLOW UP COMPLETED"/>
    <s v="RBS-Regional 3"/>
    <d v="2026-08-06T15:30:32"/>
    <d v="2026-08-11T11:15:53"/>
    <n v="69357430"/>
    <m/>
    <n v="146284106916"/>
    <s v="SDIT HARAPAN UMAT"/>
    <s v="ODP-BRB-FJ/055"/>
    <s v="WO061149558"/>
    <m/>
    <m/>
    <m/>
    <n v="109.048448740504"/>
    <n v="-6.8573844387954201"/>
    <s v="AMRBS;403095;REG3;BAYU;085100296564;PIC ASTUTI 083166559676;HSI 1S 50MB;355k;sditharapanumat@gmail.com"/>
    <s v="Account Manager"/>
    <m/>
    <m/>
    <m/>
    <m/>
    <m/>
    <m/>
    <m/>
    <m/>
    <s v="Management Janji"/>
    <s v="2026-08-10 08:00:00|Tanggal pemasangan: 10/08/2026 Jam pemasangan : pagi Info Tambahan : Hubungi pelanggan dulu sebelum ke lokasi terima kasih.|40951378|MYDITA"/>
    <s v="FCC"/>
    <d v="2026-06-08T15:40:04"/>
    <d v="2026-08-10T08:00:00"/>
    <m/>
    <s v="REVOKE"/>
    <s v="BRB"/>
    <s v="NO ADDON"/>
    <m/>
    <s v="Follow Up Revoke Completed, New Order ID : SC1002519465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0T08:00:00"/>
    <s v="2026-08-10 08:00:00|Tanggal pemasangan: 10/08/2026 Jam pemasangan : pagi Info Tambahan : Hubungi pelanggan dulu sebelum ke lokasi terima kasih.|40951378|MYDITA"/>
    <m/>
    <m/>
    <m/>
    <e v="#NUM!"/>
    <e v="#NUM!"/>
    <x v="0"/>
    <x v="4"/>
  </r>
  <r>
    <n v="500"/>
    <n v="1002522615"/>
    <n v="3"/>
    <x v="1"/>
    <n v="5"/>
    <s v="MALANG"/>
    <s v="BATU"/>
    <s v="BTU"/>
    <s v="REG"/>
    <s v="AO"/>
    <s v="NEW SALES"/>
    <s v="1P INET"/>
    <s v="Completed (PS)"/>
    <s v="RBS-Regional 3"/>
    <d v="2026-08-12T15:23:57"/>
    <d v="2026-08-14T11:26:07"/>
    <n v="69364431"/>
    <m/>
    <n v="152707239036"/>
    <s v="Bakul cobek bapak kamar"/>
    <s v="ODP-BTU-FBT/09 FBT/D02/09.01"/>
    <s v="WO061603841"/>
    <m/>
    <m/>
    <m/>
    <n v="112.50958900000001"/>
    <n v="-7.866028"/>
    <s v="|MN00519|MYIA-035159841008/POI/sinta yunistira/082233766204/fajaritspprtpd@gmail.com"/>
    <s v="MYIB_ASSISTANT"/>
    <m/>
    <m/>
    <m/>
    <m/>
    <m/>
    <m/>
    <m/>
    <m/>
    <s v="Management Janji"/>
    <s v="2026-08-13 13:00:00 | Nama PIC : Bp Fajar No HP : 082233766204 No Alt : - M Janji :  13 Agustus 2026 Jam Pasang : Pagi / Siang Note : hubungi pelanggan jika ingin kelokasi"/>
    <s v="FCC"/>
    <d v="2026-12-08T15:25:37"/>
    <d v="2026-08-13T13:00:00"/>
    <m/>
    <s v="PS"/>
    <s v="BTU"/>
    <s v="NO ADDON"/>
    <n v="20260814"/>
    <s v="Completed"/>
    <s v="HSI Bisnis Basic Promo HUT Telkom PSB 70% - 300 Mbps"/>
    <s v="INDIBIZ"/>
    <m/>
    <m/>
    <d v="2026-08-13T13:00:00"/>
    <s v="2026-08-13 13:00:00 | Nama PIC : Bp Fajar No HP : 082233766204 No Alt : - M Janji :  13 Agustus 2026 Jam Pasang : Pagi / Siang Note : hubungi pelanggan jika ingin kelokasi"/>
    <n v="2026"/>
    <n v="8"/>
    <n v="14"/>
    <d v="2026-08-14T00:00:00"/>
    <n v="0.45833333333575865"/>
    <x v="1"/>
    <x v="15"/>
  </r>
  <r>
    <n v="501"/>
    <n v="1002523270"/>
    <n v="3"/>
    <x v="1"/>
    <n v="5"/>
    <s v="MALANG"/>
    <s v="KEPANJEN"/>
    <s v="GDG"/>
    <s v="REG"/>
    <s v="AO"/>
    <s v="NEW SALES"/>
    <s v="1P INET"/>
    <s v="Completed (PS)"/>
    <s v="RBS-Regional 3"/>
    <d v="2026-08-13T08:14:56"/>
    <d v="2026-08-13T13:46:32"/>
    <n v="69364692"/>
    <m/>
    <n v="152704231026"/>
    <s v="SPBU 54.651.76"/>
    <s v="ODP-GDG-FAC/32 FAC/D07/32.01"/>
    <s v="WO061636136"/>
    <m/>
    <m/>
    <m/>
    <n v="112.63013239999999"/>
    <n v="-8.0037064000000004"/>
    <s v="|MN02540|MYIA-096647744315/POI/Dedyk Sukarmanto/085791776140/spbu76malang@gmail.com"/>
    <s v="MYIB_ASSISTANT"/>
    <m/>
    <m/>
    <m/>
    <m/>
    <m/>
    <m/>
    <m/>
    <m/>
    <s v="Management Janji"/>
    <s v="2026-08-17 08:00:00 | M Janji : (17 AGUSTUS 2026) jam Pasang : pagi  Note : hubungi pelanggan jika ingin kelokasi "/>
    <s v="FCC"/>
    <s v="13-08-2026 08:25:29"/>
    <d v="2026-08-17T08:00:00"/>
    <m/>
    <s v="PS"/>
    <s v="GDG"/>
    <s v="NO ADDON"/>
    <n v="20260813"/>
    <s v="Completed"/>
    <s v="HSI Bisnis Promo HUT Telkom PSB 70% - 50 Mbps"/>
    <s v="INDIBIZ"/>
    <m/>
    <m/>
    <d v="2026-08-17T08:00:00"/>
    <s v="2026-08-17 08:00:00 | M Janji : (17 AGUSTUS 2026) jam Pasang : pagi  Note : hubungi pelanggan jika ingin kelokasi "/>
    <n v="2026"/>
    <n v="8"/>
    <n v="13"/>
    <d v="2026-08-13T00:00:00"/>
    <n v="-4.3333333333357587"/>
    <x v="1"/>
    <x v="24"/>
  </r>
  <r>
    <n v="502"/>
    <n v="1002511357"/>
    <n v="3"/>
    <x v="1"/>
    <n v="5"/>
    <s v="KEDIRI"/>
    <s v="KEDIRI"/>
    <s v="NDL"/>
    <s v="REG"/>
    <s v="AO"/>
    <s v="NEW SALES"/>
    <s v="1P INET"/>
    <s v="Completed (PS)"/>
    <s v="RBS-Regional 3"/>
    <d v="2026-08-05T19:32:57"/>
    <d v="2026-08-05T21:53:49"/>
    <n v="69359493"/>
    <m/>
    <n v="152651206911"/>
    <s v="Jrp JAYA"/>
    <s v="ODP-NDL-FN/14 FN/D01/14.01"/>
    <s v="WO061026166"/>
    <m/>
    <m/>
    <m/>
    <n v="111.98156090000001"/>
    <n v="-7.9142429999999999"/>
    <s v="|MC20057|MYIA-012892832213/POI/Suyanto/087704519869/yantogembul1982@gmail.com"/>
    <s v="MYIB_ASSISTANT"/>
    <m/>
    <m/>
    <m/>
    <m/>
    <m/>
    <m/>
    <m/>
    <m/>
    <s v="Management Janji"/>
    <s v="2026-08-07 08:00:00 | M Janji : (06/08/2026) jam Pasang pagi / siang  Note : hubungi pelanggan jika ingin kelokasi"/>
    <s v="FCC"/>
    <d v="2026-05-08T19:39:50"/>
    <d v="2026-08-07T08:00:00"/>
    <m/>
    <s v="PS"/>
    <s v="NDL"/>
    <s v="NO ADDON"/>
    <n v="20260805"/>
    <s v="Completed"/>
    <s v="HSI Bisnis Promo HUT Telkom PSB 70% - 100 Mbps"/>
    <s v="INDIBIZ"/>
    <m/>
    <m/>
    <d v="2026-08-07T08:00:00"/>
    <s v="2026-08-07 08:00:00 | M Janji : (06/08/2026) jam Pasang pagi / siang  Note : hubungi pelanggan jika ingin kelokasi"/>
    <n v="2026"/>
    <n v="8"/>
    <n v="5"/>
    <d v="2026-08-05T00:00:00"/>
    <n v="-2.3333333333357587"/>
    <x v="1"/>
    <x v="1"/>
  </r>
  <r>
    <n v="503"/>
    <n v="1002513841"/>
    <n v="3"/>
    <x v="0"/>
    <n v="5"/>
    <s v="KUPANG"/>
    <s v="KUPANG"/>
    <s v="TNA"/>
    <s v="REG"/>
    <s v="AO"/>
    <s v="NEW SALES"/>
    <m/>
    <s v="CC - HD1A - INPROGRESS UNCONTACTED"/>
    <s v="RBS-Regional 3"/>
    <d v="2026-08-07T09:26:36"/>
    <d v="2026-08-09T16:32:29"/>
    <n v="69360454"/>
    <m/>
    <n v="172505213842"/>
    <s v="SMAN 12 Kupang"/>
    <m/>
    <m/>
    <m/>
    <m/>
    <m/>
    <n v="123.531818350923"/>
    <n v="-10.211603853334999"/>
    <s v="IBCARE-PI|SMAN 12 KUPANG|MC40287|082340388300|arifin.dasi18@admin.sma.belajar.id|INDIBIZ 300 Mbps"/>
    <s v="Sales Force DBS"/>
    <m/>
    <m/>
    <m/>
    <m/>
    <m/>
    <m/>
    <m/>
    <m/>
    <m/>
    <m/>
    <m/>
    <d v="2026-07-08T09:40:07"/>
    <m/>
    <m/>
    <s v="FCC"/>
    <s v="TNA"/>
    <s v="NO ADDON"/>
    <m/>
    <s v="UNCONTACTED : Telepon Tidak Diangkat - RNA Siti QoriAh 40971401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29"/>
  </r>
  <r>
    <n v="504"/>
    <n v="1002523337"/>
    <n v="3"/>
    <x v="0"/>
    <n v="5"/>
    <s v="MATARAM"/>
    <s v="INNER - NUSA TENGGARA"/>
    <s v="MTR"/>
    <s v="REG"/>
    <s v="AO"/>
    <s v="NEW SALES"/>
    <m/>
    <s v="QC MIA - INVALID QUALITY CONTROL MIA"/>
    <s v="RBS-Regional 3"/>
    <d v="2026-08-13T08:49:30"/>
    <d v="2026-08-13T09:38:12"/>
    <n v="69364704"/>
    <m/>
    <n v="172601796972"/>
    <s v="Sekolah Kristen Aletheia Ampenan"/>
    <s v="ODP-MTR-FBU/43"/>
    <m/>
    <m/>
    <m/>
    <m/>
    <n v="116.084337"/>
    <n v="-8.5810809999999993"/>
    <s v="RBS HSI |Rian Puja Atmawikarsa | 406910 | TREG 3 |Sekolah Kristen Aletheia Ampenan | 87865750811|81803680445| HSI BISNIS 150 MBPS"/>
    <s v="Amex"/>
    <m/>
    <m/>
    <m/>
    <m/>
    <m/>
    <m/>
    <m/>
    <m/>
    <m/>
    <m/>
    <m/>
    <s v="13-08-2026 08:55:52"/>
    <m/>
    <m/>
    <s v="QC1"/>
    <s v="MTR"/>
    <s v="NO ADDON"/>
    <m/>
    <s v="QC MIA - INVALID QUALITY CONTROL MIA - Tidak Mengunggah Foto Lokasi Instalasi Tampak Depan Menyeluruh - upload dokumen  usaha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m/>
    <m/>
    <m/>
    <m/>
    <m/>
    <e v="#NUM!"/>
    <e v="#NUM!"/>
    <x v="0"/>
    <x v="14"/>
  </r>
  <r>
    <n v="505"/>
    <n v="1002518676"/>
    <n v="3"/>
    <x v="6"/>
    <n v="5"/>
    <s v="SIDOARJO"/>
    <s v="INNER - JATIM TIMUR"/>
    <s v="SDA"/>
    <s v="REG"/>
    <s v="AO"/>
    <s v="NEW SALES"/>
    <m/>
    <s v="Completed (PS)"/>
    <s v="RBS-Regional 3"/>
    <d v="2026-08-10T18:23:10"/>
    <d v="2026-08-11T17:39:52"/>
    <n v="69362760"/>
    <n v="3135917280"/>
    <n v="152316232031"/>
    <s v="CV. GEMILANG INDONESIA"/>
    <s v="ODP-SDA-FHW/001"/>
    <s v="WO061479208"/>
    <m/>
    <m/>
    <m/>
    <n v="112.6969227"/>
    <n v="-7.4298595000000001"/>
    <s v="|MN02332|/CV. GEMILANG INDONESIA/HSI B2B BASIC (1:2) + PHONE (800 MENIT) 75MBPS 452,5RB PSB DISC 70%//gemilang_ind@ymail.com/SULIHINGTYAS RETNO H/8123002828"/>
    <s v="Sales Force DBS"/>
    <m/>
    <m/>
    <m/>
    <m/>
    <m/>
    <m/>
    <m/>
    <m/>
    <s v="Management Janji"/>
    <s v="2026-08-12 13:00:00|Jam pemasangan : 12.00 Info Tambahan : Hubungi pelanggan dulu sebelum ke lokasi terimakasih  |40900827|MYDITA"/>
    <s v="FCC"/>
    <d v="2026-10-08T18:39:50"/>
    <d v="2026-08-12T13:00:00"/>
    <m/>
    <s v="PS"/>
    <s v="SDA"/>
    <s v="NO ADDON"/>
    <n v="20260811"/>
    <s v="Completed"/>
    <s v="- BWY DL;BWY DL ~ Saluran Dua Arah(BothWay)[0]  - E23053;E23053 ~ ES23 - Paket HSI Bisnis  Phone (PHONE)[0]  - E23053~null~44864;E23053||11||Abodemen 0[0]  - E23053~null~E23053_IN800;IN800 ~ Free Lokal dan SLJJ 800 Menit ~ E23053[40000]  - 11_11446;Biaya "/>
    <s v="INDIBIZ"/>
    <m/>
    <m/>
    <d v="2026-08-12T13:00:00"/>
    <s v="2026-08-12 13:00:00|Jam pemasangan : 12.00 Info Tambahan : Hubungi pelanggan dulu sebelum ke lokasi terimakasih  |40900827|MYDITA"/>
    <n v="2026"/>
    <n v="8"/>
    <n v="11"/>
    <d v="2026-08-11T00:00:00"/>
    <n v="-1.5416666666642413"/>
    <x v="1"/>
    <x v="19"/>
  </r>
  <r>
    <n v="506"/>
    <n v="1002520582"/>
    <n v="3"/>
    <x v="4"/>
    <n v="4"/>
    <s v="PEKALONGAN"/>
    <s v="PEKALONGAN"/>
    <s v="KDW"/>
    <s v="REG"/>
    <s v="AO"/>
    <s v="NEW SALES"/>
    <s v="1P INET"/>
    <s v="102 | FOLLOW UP COMPLETED"/>
    <s v="RBS-Regional 3"/>
    <d v="2026-08-11T15:49:56"/>
    <d v="2026-08-12T15:35:54"/>
    <n v="69363561"/>
    <m/>
    <n v="146285103784"/>
    <s v="CV. Retsa"/>
    <s v="ODP-KDW-FJ/020 FJ/D05/020.01"/>
    <s v="WO061518372"/>
    <m/>
    <m/>
    <m/>
    <n v="109.652518630027"/>
    <n v="-6.9767585838510602"/>
    <s v="|MB00449|MYIA-003788357338/POI/bapak/08122840814/saifuljauhari45@gmail.con"/>
    <s v="MYIB_ASSISTANT"/>
    <m/>
    <m/>
    <m/>
    <m/>
    <m/>
    <m/>
    <m/>
    <m/>
    <s v="Management Janji"/>
    <s v="2026-08-12 13:00:00 | Tanggal pemasangan : 12 AGUSTUS 2026 Jam pemasangan : pagi/siang Info Tambahan : Hubungi pelanggan dulu sebelum ke lokasi terima kasih"/>
    <s v="FCC"/>
    <d v="2026-11-08T15:55:14"/>
    <d v="2026-08-12T13:00:00"/>
    <s v="Kendala Teknik"/>
    <s v="REVOKE"/>
    <s v="KDW"/>
    <s v="NO ADDON"/>
    <m/>
    <s v="Follow Up Revoke Completed, New Order ID : SC1002522660"/>
    <s v="HSI Bisnis Promo HUT Telkom PSB 70% - 50 Mbps"/>
    <s v="INDIBIZ"/>
    <m/>
    <m/>
    <d v="2026-08-12T13:00:00"/>
    <s v="2026-08-12 13:00:00 | Tanggal pemasangan : 12 AGUSTUS 2026 Jam pemasangan : pagi/siang Info Tambahan : Hubungi pelanggan dulu sebelum ke lokasi terima kasih"/>
    <m/>
    <m/>
    <m/>
    <e v="#NUM!"/>
    <e v="#NUM!"/>
    <x v="0"/>
    <x v="4"/>
  </r>
  <r>
    <n v="507"/>
    <n v="1002528044"/>
    <n v="3"/>
    <x v="1"/>
    <n v="5"/>
    <s v="MALANG"/>
    <s v="KEPANJEN"/>
    <s v="SWJ"/>
    <s v="REG"/>
    <s v="AO"/>
    <s v="NEW SALES"/>
    <m/>
    <s v="Completed (PS)"/>
    <s v="RBS-Regional 3"/>
    <d v="2026-08-15T11:25:17"/>
    <d v="2026-08-15T15:15:45"/>
    <n v="69365963"/>
    <m/>
    <n v="152705285015"/>
    <s v="dina anggrek"/>
    <s v="ODP-MLG-FBU/59"/>
    <s v="WO061811437"/>
    <m/>
    <m/>
    <m/>
    <n v="112.6708569"/>
    <n v="-7.9895054999999999"/>
    <s v="|MN02812|MYIA-065238168782/POI/dina wahyu ajarini/081999404260/dinawahyuajarini@gmail.com"/>
    <s v="Sales Profesional"/>
    <m/>
    <m/>
    <m/>
    <m/>
    <m/>
    <m/>
    <m/>
    <m/>
    <s v="Management Janji"/>
    <s v="2026-08-15 08:00:00 | Nama PIC : bu dina   No HP : 081999404260  Alt :   M Janji : 15/AGUSTUS/2026  jam Pasang : Pagi  Note : hubungi pelanggan jika ingin kelokasi, terimakasih.  "/>
    <s v="FCC"/>
    <s v="15-08-2026 11:39:55"/>
    <m/>
    <m/>
    <s v="PS"/>
    <s v="SWJ"/>
    <s v="NO ADDON"/>
    <n v="20260815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5T07:00:00"/>
    <s v="2026-08-15 08:00:00 | Nama PIC : bu dina   No HP : 081999404260  Alt :   M Janji : 15/AGUSTUS/2026  jam Pasang : Pagi  Note : hubungi pelanggan jika ingin kelokasi, terimakasih.  "/>
    <n v="2026"/>
    <n v="8"/>
    <n v="15"/>
    <d v="2026-08-15T00:00:00"/>
    <n v="-0.29166666666424135"/>
    <x v="1"/>
    <x v="24"/>
  </r>
  <r>
    <n v="508"/>
    <n v="1002520870"/>
    <n v="3"/>
    <x v="1"/>
    <n v="5"/>
    <s v="KEDIRI"/>
    <s v="KEDIRI"/>
    <s v="KDI"/>
    <s v="REG"/>
    <s v="AO"/>
    <s v="NEW SALES"/>
    <s v="1P INET"/>
    <s v="Completed (PS)"/>
    <s v="RBS-Regional 3"/>
    <d v="2026-08-11T17:05:56"/>
    <d v="2026-08-12T13:57:17"/>
    <n v="69363695"/>
    <m/>
    <n v="152610241496"/>
    <s v="PT. MOLADIN FINANCE INDONESIA"/>
    <s v="ODP-KDI-FM/09"/>
    <s v="WO061529258"/>
    <m/>
    <m/>
    <m/>
    <n v="112.010226"/>
    <n v="-7.8127750000000002"/>
    <s v="|MN02621|MYIA-052092539033/POI/Bp Hanif/085888444930/billing@moladin.com"/>
    <s v="MYIB_ASSISTANT"/>
    <m/>
    <m/>
    <m/>
    <m/>
    <m/>
    <m/>
    <m/>
    <m/>
    <s v="Management Janji"/>
    <s v="2026-08-12 15:00:00 | Jam pemasangan : 12.00 Info Tambahan : Hubungi pelanggan dulu sebelum ke lokasi terimakasih  "/>
    <s v="FCC"/>
    <d v="2026-11-08T17:10:12"/>
    <d v="2026-08-12T15:00:00"/>
    <m/>
    <s v="PS"/>
    <s v="KDI"/>
    <s v="NO ADDON"/>
    <n v="20260812"/>
    <s v="Completed"/>
    <s v="HSI Bisnis PSB 70% - 50 Mbps"/>
    <s v="INDIBIZ"/>
    <m/>
    <m/>
    <d v="2026-08-12T15:00:00"/>
    <s v="2026-08-12 15:00:00 | Jam pemasangan : 12.00 Info Tambahan : Hubungi pelanggan dulu sebelum ke lokasi terimakasih  "/>
    <n v="2026"/>
    <n v="8"/>
    <n v="12"/>
    <d v="2026-08-12T00:00:00"/>
    <n v="-0.625"/>
    <x v="1"/>
    <x v="1"/>
  </r>
  <r>
    <n v="509"/>
    <n v="1002513870"/>
    <n v="3"/>
    <x v="1"/>
    <n v="5"/>
    <s v="KEDIRI"/>
    <s v="BLITAR"/>
    <s v="WGI"/>
    <s v="REG"/>
    <s v="AO"/>
    <s v="NEW SALES"/>
    <m/>
    <s v="Completed (PS)"/>
    <s v="RBS-Regional 3"/>
    <d v="2026-08-07T09:34:02"/>
    <d v="2026-08-08T10:48:50"/>
    <n v="69360473"/>
    <m/>
    <n v="152737203503"/>
    <s v="PT. BORWITA CITRA PRIMA"/>
    <s v="ODP-WGI-FC/42"/>
    <s v="WO061167108"/>
    <m/>
    <m/>
    <m/>
    <n v="112.3179568"/>
    <n v="-8.0664602999999993"/>
    <s v="AMRBS/405529/YULYAN MAHARTA SAVIAR/R3/JATIM TIMUR/WINBACK 2.0 HSI B2B (1:1) 50MBPS 355RB PSB DISC 70%/DODIK KURNIAWAN /Email : dodik.kurniawan@borwita.co.id"/>
    <s v="Amex"/>
    <m/>
    <m/>
    <m/>
    <m/>
    <m/>
    <m/>
    <m/>
    <m/>
    <s v="Management Janji"/>
    <s v="2026-08-10 08:00:00|Nama Pic : dodik No Hp Pic : 085736789776 No alt : - Jam Pemasangan : pagi siang  Tanggal Pemasangan : 10 Agustus 2026|40981182|MYDITA"/>
    <s v="FCC"/>
    <d v="2026-07-08T09:40:07"/>
    <d v="2026-08-10T08:00:00"/>
    <m/>
    <s v="PS"/>
    <s v="WGI"/>
    <s v="NO ADDON"/>
    <n v="20260808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0T08:00:00"/>
    <s v="2026-08-10 08:00:00|Nama Pic : dodik No Hp Pic : 085736789776 No alt : - Jam Pemasangan : pagi siang  Tanggal Pemasangan : 10 Agustus 2026|40981182|MYDITA"/>
    <n v="2026"/>
    <n v="8"/>
    <n v="8"/>
    <d v="2026-08-08T00:00:00"/>
    <n v="-2.3333333333357587"/>
    <x v="1"/>
    <x v="28"/>
  </r>
  <r>
    <n v="510"/>
    <n v="1002522497"/>
    <n v="3"/>
    <x v="4"/>
    <n v="4"/>
    <s v="PEKALONGAN"/>
    <s v="BREBES"/>
    <s v="KTM"/>
    <s v="REG"/>
    <s v="AO"/>
    <s v="NEW SALES"/>
    <s v="1P INET"/>
    <s v="Completed (PS)"/>
    <s v="RBS-Regional 3"/>
    <d v="2026-08-12T14:52:56"/>
    <d v="2026-08-13T14:43:03"/>
    <n v="69364386"/>
    <m/>
    <n v="142214106727"/>
    <s v="SPBU 44.522.14"/>
    <s v="ODP-KTM-FE/023 FE/D04/023.01"/>
    <s v="WO061598957"/>
    <m/>
    <m/>
    <m/>
    <n v="108.93130011856501"/>
    <n v="-7.0003520549026099"/>
    <s v="MD|MYDB-20260812265088|DN00001/MN00377|SPBU 44.522.14|081542025073"/>
    <s v="MYDIGIBIZPARTNER"/>
    <m/>
    <m/>
    <m/>
    <m/>
    <m/>
    <m/>
    <m/>
    <m/>
    <s v="Management Janji"/>
    <s v="2026-08-13 13:00:00 | Nama PIC : bapak wono No HP : 081542025073 Alt :  M Janji : (KAMIS/13/AGUSTUS/2026) jam Pasang : 09:00 Note : hubungi pelanggan jika ingin kelokasi"/>
    <s v="FCC"/>
    <d v="2026-12-08T15:10:41"/>
    <d v="2026-08-13T13:00:00"/>
    <m/>
    <s v="PS"/>
    <s v="KTM"/>
    <s v="NO ADDON"/>
    <n v="20260813"/>
    <s v="Completed"/>
    <s v="HSI Bisnis Promo HUT Telkom PSB 70% - 100 Mbps"/>
    <s v="INDIBIZ"/>
    <m/>
    <m/>
    <d v="2026-08-13T13:00:00"/>
    <s v="2026-08-13 13:00:00 | Nama PIC : bapak wono No HP : 081542025073 Alt :  M Janji : (KAMIS/13/AGUSTUS/2026) jam Pasang : 09:00 Note : hubungi pelanggan jika ingin kelokasi"/>
    <n v="2026"/>
    <n v="8"/>
    <n v="13"/>
    <d v="2026-08-13T00:00:00"/>
    <n v="-0.54166666666424135"/>
    <x v="1"/>
    <x v="4"/>
  </r>
  <r>
    <n v="511"/>
    <n v="1002513750"/>
    <n v="3"/>
    <x v="6"/>
    <n v="5"/>
    <s v="SIDOARJO"/>
    <s v="INNER - JATIM TIMUR"/>
    <s v="KRN"/>
    <s v="REG"/>
    <s v="AO"/>
    <s v="NEW SALES"/>
    <m/>
    <s v="Completed (PS)"/>
    <s v="RBS-Regional 3"/>
    <d v="2026-08-07T09:00:26"/>
    <d v="2026-08-08T09:36:32"/>
    <n v="69360412"/>
    <m/>
    <n v="152331250944"/>
    <s v="RK SMART"/>
    <s v="ODP-KRN-FAD/28"/>
    <s v="WO061139798"/>
    <m/>
    <m/>
    <m/>
    <n v="112.54783740000001"/>
    <n v="-7.4581958999999998"/>
    <s v="|MC30111|/MOCH ARIFIN /82126644904/achmadzainalarifin@gmail.com"/>
    <s v="Sales Force DBS"/>
    <m/>
    <m/>
    <m/>
    <m/>
    <m/>
    <m/>
    <m/>
    <m/>
    <s v="Management Janji"/>
    <s v="2026-08-08 08:00:00|Nama PIC : Arifin  No HP : 082126644904 Alt :  M Janji : 08/08/2026 Jam Pasang : 08.00 - 13:00  NoteÃ‚Â :  hubungi terlebih dahulu sebelum kelokasi|40981182|MYDITA"/>
    <s v="FCC"/>
    <d v="2026-07-08T09:10:56"/>
    <d v="2026-08-08T08:00:00"/>
    <s v="Kendala Pelanggan"/>
    <s v="PS"/>
    <s v="KRN"/>
    <s v="NETMONK - OCA"/>
    <n v="20260808"/>
    <s v="Completed"/>
    <s v="- 11_11446;Biaya PSB HSI EBIS Tunai di Depan ~ 11[150000]  - E23015;E23015 ~ ES23 - Perangkat ONT[0]  - E23015~null~44292;E23015||11||Abodemen 0[0]  - E23015~null~E23015_SWONTPREM;SWONTPREM ~ Biaya Sewa ONT Premium ~ E23015[50000]  - E24057;E24057 ~ ES24 "/>
    <s v="INDIBIZ"/>
    <m/>
    <m/>
    <d v="2026-08-08T08:00:00"/>
    <s v="2026-08-08 08:00:00|Nama PIC : Arifin  No HP : 082126644904 Alt :  M Janji : 08/08/2026 Jam Pasang : 08.00 - 13:00  NoteÃ‚Â :  hubungi terlebih dahulu sebelum kelokasi|40981182|MYDITA"/>
    <n v="2026"/>
    <n v="8"/>
    <n v="8"/>
    <d v="2026-08-08T00:00:00"/>
    <n v="-0.33333333333575865"/>
    <x v="1"/>
    <x v="19"/>
  </r>
  <r>
    <n v="512"/>
    <n v="1002524256"/>
    <n v="3"/>
    <x v="0"/>
    <n v="5"/>
    <s v="MATARAM"/>
    <s v="SUMBAWA"/>
    <s v="SBW"/>
    <s v="REG"/>
    <s v="AO"/>
    <s v="NEW SALES"/>
    <s v="1P INET"/>
    <s v="Completed (PS)"/>
    <s v="RBS-Regional 3"/>
    <d v="2026-08-13T13:26:56"/>
    <d v="2026-08-14T15:48:15"/>
    <n v="69365153"/>
    <m/>
    <n v="172606791816"/>
    <s v="NUGRAHA HOMESTAY"/>
    <s v="ODP-SBW-FBB/38 FBB/D03/38.01"/>
    <s v="WO061669950"/>
    <m/>
    <m/>
    <m/>
    <n v="117.420354187488"/>
    <n v="-8.4941589197029099"/>
    <s v="MD|MYDB-20260813265217|DN00001/MN01576|NUGRAHA HOMESTAY|087863552030"/>
    <s v="MYDIGIBIZPARTNER"/>
    <m/>
    <m/>
    <m/>
    <m/>
    <m/>
    <m/>
    <m/>
    <m/>
    <s v="Management Janji"/>
    <s v="2026-08-14 13:00:00 | Waktu pemasangan : 13 agustus 2026 Jam pemasangan : 08.00 - 12.00 Info Tambahan : Hubungi pelanggan dulu sebelum ke lokasi terimakasih "/>
    <s v="FCC"/>
    <s v="13-08-2026 13:39:51"/>
    <d v="2026-08-14T13:00:00"/>
    <m/>
    <s v="PS"/>
    <s v="SBW"/>
    <s v="NO ADDON"/>
    <n v="20260814"/>
    <s v="Completed"/>
    <s v="HSI Bisnis Basic Promo HUT Telkom PSB 70% - 50 Mbps"/>
    <s v="INDIBIZ"/>
    <m/>
    <m/>
    <d v="2026-08-14T13:00:00"/>
    <s v="2026-08-14 13:00:00 | Waktu pemasangan : 13 agustus 2026 Jam pemasangan : 08.00 - 12.00 Info Tambahan : Hubungi pelanggan dulu sebelum ke lokasi terimakasih "/>
    <n v="2026"/>
    <n v="8"/>
    <n v="14"/>
    <d v="2026-08-14T00:00:00"/>
    <n v="-0.54166666666424135"/>
    <x v="1"/>
    <x v="2"/>
  </r>
  <r>
    <n v="513"/>
    <n v="1002516124"/>
    <n v="3"/>
    <x v="3"/>
    <n v="5"/>
    <s v="SBY SELATAN"/>
    <s v="KETINTANG"/>
    <s v="WRU"/>
    <s v="REG"/>
    <s v="AO"/>
    <s v="NEW SALES"/>
    <s v="1P INET"/>
    <s v="Completed (PS)"/>
    <s v="RBS-Regional 3"/>
    <d v="2026-08-08T15:58:56"/>
    <d v="2026-08-09T20:06:10"/>
    <n v="69361579"/>
    <m/>
    <n v="152302236685"/>
    <s v="WARKOP TANPA STATUS"/>
    <s v="ODP-WR1-FGG/17 FGG/D02/17.01"/>
    <s v="WO061277939"/>
    <m/>
    <m/>
    <m/>
    <n v="112.7263873"/>
    <n v="-7.3612666999999998"/>
    <s v="MD|MYDB-20260808264766|DN00001/MN02094|WARKOP TANPA STATUS|0881025102119"/>
    <s v="MYDIGIBIZPARTNER"/>
    <m/>
    <m/>
    <m/>
    <m/>
    <m/>
    <m/>
    <m/>
    <m/>
    <s v="Management Janji"/>
    <s v="2026-08-09 13:00:00 | Nama Pic : BP RIFQI No Hp Pic : 0881025102119 Jam Pemasangan : 08:00 - 12.00 Tanggal Pemasangan : MINGGU 09 AGUSTUS 2026 Info Tambahan : Hubungi pelanggan sebelum datang ke lokasi, terima kasih."/>
    <s v="FCC"/>
    <d v="2026-08-08T16:09:53"/>
    <d v="2026-08-09T13:00:00"/>
    <m/>
    <s v="PS"/>
    <s v="WRU"/>
    <s v="NO ADDON"/>
    <n v="20260809"/>
    <s v="Completed"/>
    <s v="HSI Bisnis Promo HUT Telkom PSB 70% - 75 Mbps"/>
    <s v="INDIBIZ"/>
    <m/>
    <m/>
    <d v="2026-08-09T13:00:00"/>
    <s v="2026-08-09 13:00:00 | Nama Pic : BP RIFQI No Hp Pic : 0881025102119 Jam Pemasangan : 08:00 - 12.00 Tanggal Pemasangan : MINGGU 09 AGUSTUS 2026 Info Tambahan : Hubungi pelanggan sebelum datang ke lokasi, terima kasih."/>
    <n v="2026"/>
    <n v="8"/>
    <n v="9"/>
    <d v="2026-08-09T00:00:00"/>
    <n v="-0.54166666666424135"/>
    <x v="1"/>
    <x v="10"/>
  </r>
  <r>
    <n v="514"/>
    <n v="1002533814"/>
    <n v="3"/>
    <x v="3"/>
    <n v="5"/>
    <s v="MADURA"/>
    <s v="BANGKALAN"/>
    <s v="KML"/>
    <s v="REG"/>
    <s v="AO"/>
    <s v="NEW SALES"/>
    <m/>
    <s v="QC MIA - INVALID QUALITY CONTROL MIA"/>
    <s v="RBS-Regional 3"/>
    <d v="2026-08-18T15:35:08"/>
    <d v="2026-08-18T16:04:00"/>
    <n v="69369252"/>
    <m/>
    <n v="152436202445"/>
    <s v="TOKO WARUNGMOE"/>
    <s v="ODP-KML-FAC/63"/>
    <m/>
    <m/>
    <m/>
    <m/>
    <n v="112.71889729999999"/>
    <n v="-7.1254999999999997"/>
    <s v="|MN02601|/TOKO WARUNGMOE/HSI Bisnis Promo HUT Telkom (1:1) 50 Mbps (Rp 355.000) PSB Rp 150.000/085648781918 - 085258297482/ismaw4099@gmail.com/ISMAWATI/-7.1255,112.7188973,769/JL. Raya Telang, kamal, Bangkalan"/>
    <s v="Sales Force DBS"/>
    <m/>
    <m/>
    <m/>
    <m/>
    <m/>
    <m/>
    <m/>
    <m/>
    <m/>
    <m/>
    <m/>
    <s v="18-08-2026 15:55:35"/>
    <m/>
    <m/>
    <s v="QC1"/>
    <s v="KML"/>
    <s v="NO ADDON"/>
    <m/>
    <s v="QC MIA - INVALID QUALITY CONTROL MIA - Tidak mengunggah Dokumen Usaha - uploadkan dokumen NIB/SKU/NPWP yang terdaftar atas n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6"/>
  </r>
  <r>
    <n v="515"/>
    <n v="1002529639"/>
    <n v="3"/>
    <x v="6"/>
    <n v="5"/>
    <s v="PASURUAN"/>
    <s v="PROBOLINGGO"/>
    <s v="SKP"/>
    <s v="REG"/>
    <s v="AO"/>
    <s v="NEW SALES"/>
    <m/>
    <s v="Completed (PS)"/>
    <s v="RBS-Regional 3"/>
    <d v="2026-08-16T13:19:39"/>
    <d v="2026-08-16T18:18:19"/>
    <n v="69367510"/>
    <m/>
    <n v="152528204026"/>
    <s v="GUDANG TAHU LUMBANG"/>
    <s v="ODP-SKP-FE/43"/>
    <s v="WO061885310"/>
    <m/>
    <m/>
    <m/>
    <n v="113.21584009999999"/>
    <n v="-7.7441461"/>
    <s v="|MN01068|/GUDANG TAHU LUMBANG / NARYASIH 2/WINBACK HSI B2B + OCA BREACH CHECKER (1:1) 300MBPS 1,250,5JT PSB DISC 70%//naryasihbranggah@gmail.com/NARYASIH/85655623225"/>
    <s v="Sales Force DBS"/>
    <m/>
    <m/>
    <m/>
    <m/>
    <m/>
    <m/>
    <m/>
    <m/>
    <s v="Management Janji"/>
    <s v="2026-08-17 13:00:00|Nama : BU NARYASIH No Hp : 085655623225 No Alt :  Tgl Pemasangan : 17 Agustus 2026 Interval : SIANG Note : Hubungi pelanggan terlebih dahulu|40971402|MYDITA"/>
    <s v="FCC"/>
    <s v="16-08-2026 13:39:58"/>
    <d v="2026-08-17T13:00:00"/>
    <m/>
    <s v="PS"/>
    <s v="SKP"/>
    <s v="OCA"/>
    <n v="20260816"/>
    <s v="Completed"/>
    <s v="- 11_11446;Biaya PSB HSI EBIS Tunai di Depan ~ 11[150000]  - E25023;E25023 ~ ES25 - Paket Produk OCA Breach Checker[0]  - E25023~null~104837;E25023||77||Abodemen 0[0]  - E25023~null~E25023_OCABRECHE;OCABRECHE ~ OCA Breach Checker ~ E25023[30500]  - SP_NOS"/>
    <s v="INDIBIZ"/>
    <m/>
    <m/>
    <d v="2026-08-17T13:00:00"/>
    <s v="2026-08-17 13:00:00|Nama : BU NARYASIH No Hp : 085655623225 No Alt :  Tgl Pemasangan : 17 Agustus 2026 Interval : SIANG Note : Hubungi pelanggan terlebih dahulu|40971402|MYDITA"/>
    <n v="2026"/>
    <n v="8"/>
    <n v="16"/>
    <d v="2026-08-16T00:00:00"/>
    <n v="-1.5416666666642413"/>
    <x v="1"/>
    <x v="27"/>
  </r>
  <r>
    <n v="516"/>
    <n v="1002511221"/>
    <n v="3"/>
    <x v="3"/>
    <n v="5"/>
    <s v="SBY UTARA"/>
    <s v="TANDES"/>
    <s v="TNS"/>
    <s v="REG"/>
    <s v="AO"/>
    <s v="NEW SALES"/>
    <s v="1P INET"/>
    <s v="Completed (PS)"/>
    <s v="RBS-Regional 3"/>
    <d v="2026-08-05T16:58:57"/>
    <d v="2026-08-06T15:44:46"/>
    <n v="69359428"/>
    <m/>
    <n v="152409278319"/>
    <s v="SD Khadijah 2"/>
    <s v="ODP-TDS-FCS/49 FCS/D06/49.01"/>
    <s v="WO061014599"/>
    <m/>
    <m/>
    <m/>
    <n v="112.6905166"/>
    <n v="-7.2803180000000003"/>
    <s v="|MN01794|MYIA-091479037303/POI/Rico susanto/082229547735/ricosusanto.600@gmail.com"/>
    <s v="MYIB_ASSISTANT"/>
    <m/>
    <m/>
    <m/>
    <m/>
    <m/>
    <m/>
    <m/>
    <m/>
    <s v="Management Janji"/>
    <s v="2026-08-06 13:00:00 | Tanggal Pemasangan : 06 Agustus 2026 Jam Pemasangan : 08:00 13:00 Info Tambahan : Hubungi pelanggan dulu sebelum ke lokasi terimakasih"/>
    <s v="FCC"/>
    <d v="2026-05-08T17:10:28"/>
    <d v="2026-08-06T13:00:00"/>
    <m/>
    <s v="PS"/>
    <s v="TNS"/>
    <s v="NO ADDON"/>
    <n v="20260806"/>
    <s v="Completed"/>
    <s v="HSI Bisnis Promo HUT Telkom PSB 70% - 100 Mbps"/>
    <s v="INDIBIZ"/>
    <m/>
    <m/>
    <d v="2026-08-06T13:00:00"/>
    <s v="2026-08-06 13:00:00 | Tanggal Pemasangan : 06 Agustus 2026 Jam Pemasangan : 08:00 13:00 Info Tambahan : Hubungi pelanggan dulu sebelum ke lokasi terimakasih"/>
    <n v="2026"/>
    <n v="8"/>
    <n v="6"/>
    <d v="2026-08-06T00:00:00"/>
    <n v="-0.54166666666424135"/>
    <x v="1"/>
    <x v="23"/>
  </r>
  <r>
    <n v="517"/>
    <n v="1002519655"/>
    <n v="3"/>
    <x v="3"/>
    <n v="5"/>
    <s v="SBY UTARA"/>
    <s v="TANDES"/>
    <s v="KLN"/>
    <s v="REG"/>
    <s v="AO"/>
    <s v="NEW SALES"/>
    <s v="1P INET"/>
    <s v="Completed (PS)"/>
    <s v="RBS-Regional 3"/>
    <d v="2026-08-11T11:58:56"/>
    <d v="2026-08-13T15:04:18"/>
    <n v="69363218"/>
    <m/>
    <n v="152418251590"/>
    <s v="PT Laxo Global Akses margo L2"/>
    <s v="ODP-TDS-FDN/76 FDN/D06/76.01"/>
    <s v="WO061485160"/>
    <m/>
    <m/>
    <m/>
    <n v="112.688092254102"/>
    <n v="-7.2475379397391198"/>
    <s v="MD|MYDB-20260811264930|DN00001/MN02280|PT Laxo Global Akses margo L2|082245003307"/>
    <s v="MYDIGIBIZPARTNER"/>
    <m/>
    <m/>
    <m/>
    <m/>
    <m/>
    <m/>
    <m/>
    <m/>
    <s v="Management Janji"/>
    <s v="2026-08-13 15:00:00 | Nama PIC : bapak andi hermawan No HP : 082245003307 Alt :  M Janji : (kamis/13/AGUSTUS/2026) jam Pasang : 09:00 Note : hubungi pelanggan jika ingin kelokasi"/>
    <s v="FCC"/>
    <d v="2026-11-08T12:10:44"/>
    <d v="2026-08-13T15:00:00"/>
    <m/>
    <s v="PS"/>
    <s v="KLN"/>
    <s v="NO ADDON"/>
    <n v="20260813"/>
    <s v="Completed"/>
    <s v="HSI Bisnis Basic Promo HUT Telkom PSB 70% - 50 Mbps"/>
    <s v="INDIBIZ"/>
    <m/>
    <m/>
    <d v="2026-08-13T15:00:00"/>
    <s v="2026-08-13 15:00:00 | Nama PIC : bapak andi hermawan No HP : 082245003307 Alt :  M Janji : (kamis/13/AGUSTUS/2026) jam Pasang : 09:00 Note : hubungi pelanggan jika ingin kelokasi"/>
    <n v="2026"/>
    <n v="8"/>
    <n v="13"/>
    <d v="2026-08-13T00:00:00"/>
    <n v="-0.625"/>
    <x v="1"/>
    <x v="23"/>
  </r>
  <r>
    <n v="518"/>
    <n v="1002521753"/>
    <n v="3"/>
    <x v="4"/>
    <n v="4"/>
    <s v="PEKALONGAN"/>
    <s v="SLAWI"/>
    <s v="BLU"/>
    <s v="REG"/>
    <s v="AO"/>
    <s v="NEW SALES"/>
    <s v="1P INET"/>
    <s v="Completed (PS)"/>
    <s v="RBS-Regional 3"/>
    <d v="2026-08-12T11:17:56"/>
    <d v="2026-08-13T13:24:14"/>
    <n v="69364049"/>
    <m/>
    <n v="142206131317"/>
    <s v="SPBU 44.524.04 BALAPULANG"/>
    <s v="ODP-BLU-FB/054 FB/D03/054.01"/>
    <s v="WO061569621"/>
    <m/>
    <m/>
    <m/>
    <n v="109.08451493829401"/>
    <n v="-7.0823300413959496"/>
    <s v="MD|MYDB-20260812265051|DN00001/MN00377|SPBU 44.524.04 BALAPULANG|085923381513"/>
    <s v="MYDIGIBIZPARTNER"/>
    <m/>
    <m/>
    <m/>
    <m/>
    <m/>
    <m/>
    <m/>
    <m/>
    <s v="Management Janji"/>
    <s v="2026-08-13 13:00:00 | Tanggal pemasangan: 13/08/2026 Jam pemasangan : siang Info Tambahan : Hubungi pelanggan dulu sebelum ke lokasi terima kasih."/>
    <s v="FCC"/>
    <d v="2026-12-08T11:39:52"/>
    <d v="2026-08-13T13:00:00"/>
    <m/>
    <s v="PS"/>
    <s v="BLU"/>
    <s v="NO ADDON"/>
    <n v="20260813"/>
    <s v="Completed"/>
    <s v="HSI Bisnis Promo HUT Telkom PSB 70% - 100 Mbps"/>
    <s v="INDIBIZ"/>
    <m/>
    <m/>
    <d v="2026-08-13T13:00:00"/>
    <s v="2026-08-13 13:00:00 | Tanggal pemasangan: 13/08/2026 Jam pemasangan : siang Info Tambahan : Hubungi pelanggan dulu sebelum ke lokasi terima kasih."/>
    <n v="2026"/>
    <n v="8"/>
    <n v="13"/>
    <d v="2026-08-13T00:00:00"/>
    <n v="-0.54166666666424135"/>
    <x v="1"/>
    <x v="4"/>
  </r>
  <r>
    <n v="519"/>
    <n v="1002511617"/>
    <n v="3"/>
    <x v="3"/>
    <n v="5"/>
    <s v="MADURA"/>
    <s v="BANGKALAN"/>
    <s v="KML"/>
    <s v="REG"/>
    <s v="AO"/>
    <s v="NEW SALES"/>
    <m/>
    <s v="100 | REVOKE COMPLETED"/>
    <s v="RBS-Regional 3"/>
    <d v="2026-08-06T09:37:50"/>
    <d v="2026-08-14T10:38:25"/>
    <n v="69359616"/>
    <m/>
    <n v="152436204182"/>
    <s v="TOKO MUTIARA 2"/>
    <s v="ODP-KML-FAC/25"/>
    <s v="WO061063671"/>
    <m/>
    <m/>
    <m/>
    <n v="112.72248449999999"/>
    <n v="-7.1712109000000002"/>
    <s v="|MN02600|/TOKO MUTIARA 2/ABDURROHMAN/081398009969/Matdesuh@gmail.com/HSI Bisnis Promo HUT Telkom (1:1) 50 Mbps (Rp 355.000) PSB Rp 150.000"/>
    <s v="Sales Force DBS"/>
    <m/>
    <m/>
    <m/>
    <m/>
    <m/>
    <m/>
    <m/>
    <m/>
    <s v="Management Janji"/>
    <s v="2026-08-08 08:00:00|Nama PIC : ABDURROHMAN No HP : 081398009969 Alt :  M Janji : 07/08/2026 Jam Pasang : 08.00 - 13:00  NoteÃ‚Â :  hubungi terlebih dahulu sebelum kelokasi |40981182|MYDITA"/>
    <s v="FCC"/>
    <d v="2026-06-08T09:39:52"/>
    <d v="2026-08-08T08:00:00"/>
    <s v="Kendala Pelanggan"/>
    <s v="REVOKE"/>
    <s v="KML"/>
    <s v="NO ADDON"/>
    <m/>
    <s v="Revoke 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8T08:00:00"/>
    <s v="2026-08-08 08:00:00|Nama PIC : ABDURROHMAN No HP : 081398009969 Alt :  M Janji : 07/08/2026 Jam Pasang : 08.00 - 13:00  NoteÃ‚Â :  hubungi terlebih dahulu sebelum kelokasi |40981182|MYDITA"/>
    <m/>
    <m/>
    <m/>
    <e v="#NUM!"/>
    <e v="#NUM!"/>
    <x v="0"/>
    <x v="6"/>
  </r>
  <r>
    <n v="520"/>
    <n v="1002524126"/>
    <n v="3"/>
    <x v="2"/>
    <n v="4"/>
    <s v="MAGELANG"/>
    <s v="KEBUMEN"/>
    <s v="KAK"/>
    <s v="REG"/>
    <s v="AO"/>
    <s v="NEW SALES"/>
    <m/>
    <s v="Completed (PS)"/>
    <s v="RBS-Regional 3"/>
    <d v="2026-08-13T12:42:27"/>
    <d v="2026-08-13T13:41:58"/>
    <n v="69363022"/>
    <m/>
    <n v="141177105422"/>
    <s v="PEMERINTAH DESA KEDALEMANWETAN"/>
    <s v="ODP-KAK-FAH/059"/>
    <s v="WO061662767"/>
    <m/>
    <m/>
    <m/>
    <n v="109.507008"/>
    <n v="-7.7343799999999998"/>
    <s v="|MN00662|MYIA-082797876696/POI/Asep/085290461690/pemdeskedalemanwetan@gmail.com"/>
    <s v="Sales Profesional"/>
    <m/>
    <m/>
    <m/>
    <m/>
    <m/>
    <m/>
    <m/>
    <m/>
    <s v="Management Janji"/>
    <s v="2026-08-12 08:00:00 | Jam pemasangan : 08.00 - 12.00  Info Tambahan : Hubungi pelanggan dulu sebelum ke lokasi  terimakasih "/>
    <s v="FCC"/>
    <s v="13-08-2026 12:54:45"/>
    <m/>
    <m/>
    <s v="PS"/>
    <s v="KAK"/>
    <s v="NO ADDON"/>
    <n v="20260813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13T07:00:00"/>
    <s v="2026-08-12 08:00:00 | Jam pemasangan : 08.00 - 12.00  Info Tambahan : Hubungi pelanggan dulu sebelum ke lokasi  terimakasih "/>
    <n v="2026"/>
    <n v="8"/>
    <n v="13"/>
    <d v="2026-08-13T00:00:00"/>
    <n v="-0.29166666666424135"/>
    <x v="1"/>
    <x v="4"/>
  </r>
  <r>
    <n v="521"/>
    <n v="1002516195"/>
    <n v="3"/>
    <x v="3"/>
    <n v="5"/>
    <s v="SBY SELATAN"/>
    <s v="MANYAR"/>
    <s v="MYR"/>
    <s v="REG"/>
    <s v="AO"/>
    <s v="NEW SALES"/>
    <s v="1P INET"/>
    <s v="Completed (PS)"/>
    <s v="RBS-Regional 3"/>
    <d v="2026-08-08T17:40:57"/>
    <d v="2026-08-10T18:31:57"/>
    <n v="69361635"/>
    <m/>
    <n v="152303244193"/>
    <s v="AH PEK KOPITIAM / LOODEH"/>
    <s v="ODP-MYR-FNQ/03 FNQ/D03/03.01"/>
    <s v="WO061285621"/>
    <m/>
    <m/>
    <m/>
    <n v="112.782242149114"/>
    <n v="-7.2968707345482402"/>
    <s v="MD|MYDB-20260808264760|DN00001/MN00459|AH PEK KOPITIAM / LOODEH|087853926958"/>
    <s v="MYDIGIBIZPARTNER"/>
    <m/>
    <m/>
    <m/>
    <m/>
    <m/>
    <m/>
    <m/>
    <m/>
    <s v="Management Janji"/>
    <s v="2026-08-12 13:00:00 | M Janji : 12 agustus 2026 jam Pasang : pagi siang Note : hubungi pelanggan jika ingin kelokasi "/>
    <s v="FCC"/>
    <d v="2026-08-08T17:54:56"/>
    <d v="2026-08-12T13:00:00"/>
    <m/>
    <s v="PS"/>
    <s v="MYR"/>
    <s v="NO ADDON"/>
    <n v="20260810"/>
    <s v="Completed"/>
    <s v="HSI Bisnis Basic Promo HUT Telkom PSB 70% - 50 Mbps"/>
    <s v="INDIBIZ"/>
    <m/>
    <m/>
    <d v="2026-08-12T13:00:00"/>
    <s v="2026-08-12 13:00:00 | M Janji : 12 agustus 2026 jam Pasang : pagi siang Note : hubungi pelanggan jika ingin kelokasi "/>
    <n v="2026"/>
    <n v="8"/>
    <n v="10"/>
    <d v="2026-08-10T00:00:00"/>
    <n v="-2.5416666666642413"/>
    <x v="1"/>
    <x v="10"/>
  </r>
  <r>
    <n v="522"/>
    <n v="1002528870"/>
    <n v="3"/>
    <x v="7"/>
    <n v="4"/>
    <s v="KUDUS"/>
    <s v="JEPARA"/>
    <s v="KEL"/>
    <s v="REG"/>
    <s v="AO"/>
    <s v="NEW SALES"/>
    <s v="1P INET"/>
    <s v="102 | FOLLOW UP COMPLETED"/>
    <s v="RBS-Regional 3"/>
    <d v="2026-08-15T18:28:56"/>
    <d v="2026-08-18T13:12:49"/>
    <n v="69367197"/>
    <m/>
    <n v="146508109167"/>
    <s v="Ayam Geprek Sa e Kelet"/>
    <s v="ODP-KEL-FA/014 FA/D04/01.14"/>
    <s v="WO061842156"/>
    <m/>
    <m/>
    <m/>
    <n v="110.9033025"/>
    <n v="-6.4977890999999897"/>
    <s v="MD|MYDB-20260815265601|EC60002/MC60029|Ayam Geprek Sa e Kelet|081252699001"/>
    <s v="MYDIGIBIZPARTNER"/>
    <m/>
    <m/>
    <m/>
    <m/>
    <m/>
    <m/>
    <m/>
    <m/>
    <s v="Management Janji"/>
    <s v="2026-08-16 15:00:00 | Tanggal Pemasangan : 16 Agustus 2026 Jam Pemasangan : 08:00 15:00 Info Tambahan : Hubungi pelanggan dulu sebelum ke lokasi terimakasih"/>
    <s v="FCC"/>
    <s v="15-08-2026 18:39:57"/>
    <d v="2026-08-16T15:00:00"/>
    <s v="Kendala Pelanggan"/>
    <s v="REVOKE"/>
    <s v="KEL"/>
    <s v="NO ADDON"/>
    <m/>
    <s v="Follow Up Revoke Completed, New Order ID : SC1002533088"/>
    <s v="HSI Bisnis Promo HUT Telkom PSB 70% - 300 Mbps"/>
    <s v="INDIBIZ"/>
    <m/>
    <m/>
    <d v="2026-08-16T15:00:00"/>
    <s v="2026-08-16 15:00:00 | Tanggal Pemasangan : 16 Agustus 2026 Jam Pemasangan : 08:00 15:00 Info Tambahan : Hubungi pelanggan dulu sebelum ke lokasi terimakasih"/>
    <m/>
    <m/>
    <m/>
    <e v="#NUM!"/>
    <e v="#NUM!"/>
    <x v="0"/>
    <x v="4"/>
  </r>
  <r>
    <n v="523"/>
    <n v="1002505263"/>
    <n v="3"/>
    <x v="3"/>
    <n v="5"/>
    <s v="MADURA"/>
    <s v="BANGKALAN"/>
    <s v="SPG"/>
    <s v="REG"/>
    <s v="AO"/>
    <s v="NEW SALES"/>
    <m/>
    <s v="Completed (PS)"/>
    <s v="RBS-Regional 3"/>
    <d v="2026-08-02T13:36:31"/>
    <d v="2026-08-02T19:42:50"/>
    <n v="69251063"/>
    <m/>
    <n v="152434913428"/>
    <s v="Toko Rohman"/>
    <s v="ODP-SPG-FS/61"/>
    <s v="WO060717871"/>
    <m/>
    <m/>
    <m/>
    <n v="113.207784820028"/>
    <n v="-7.0519537318538701"/>
    <s v="|MN02600|/Toko Rohman/087770222745/mbak8568@gmail.com/HSI Bisnis Winback + Netmonk (1:1) 50 Mbps (Rp 461.100) PSB Rp 150.000/Abd. Rohman/-7.038163673894115, 113.20578535838261"/>
    <s v="Sales Force DBS"/>
    <m/>
    <m/>
    <m/>
    <m/>
    <m/>
    <m/>
    <m/>
    <m/>
    <s v="Management Janji"/>
    <s v="2026-02-24 13:00:00|M Janji : 21  Feb 2026  Jam Pasang : Siang  Note : hubungi pelanggan jika ingin ke lokasi, terima kasih|SO5830|MYDITA"/>
    <s v="FCC"/>
    <d v="2026-02-08T13:39:43"/>
    <m/>
    <m/>
    <s v="PS"/>
    <s v="SPG"/>
    <s v="NETMONK"/>
    <n v="20260802"/>
    <s v="Completed"/>
    <s v="- 11_11446;Biaya PSB HSI EBIS Tunai di Depan ~ 11[150000]  - E24057;E24057 ~ ES24 - Paket HSI Bisnis (HSIE) Khusus Winback[0]  - E24057~null~E24057_UNL;UNL ~ Internet-Link Unlimited Internet Usage ~ E24057[0]  - E24057~null~103818;E24057||11||Abodemen 0[0"/>
    <s v="INDIBIZ"/>
    <m/>
    <m/>
    <d v="2026-08-02T07:00:00"/>
    <s v="2026-02-24 13:00:00|M Janji : 21  Feb 2026  Jam Pasang : Siang  Note : hubungi pelanggan jika ingin ke lokasi, terima kasih|SO5830|MYDITA"/>
    <n v="2026"/>
    <n v="8"/>
    <n v="2"/>
    <d v="2026-08-02T00:00:00"/>
    <n v="-0.29166666666424135"/>
    <x v="1"/>
    <x v="6"/>
  </r>
  <r>
    <n v="524"/>
    <n v="1002528476"/>
    <n v="3"/>
    <x v="1"/>
    <n v="5"/>
    <s v="KEDIRI"/>
    <s v="NGANJUK"/>
    <s v="WRJ"/>
    <s v="REG"/>
    <s v="AO"/>
    <s v="NEW SALES"/>
    <s v="1P INET"/>
    <s v="Completed (PS)"/>
    <s v="RBS-Regional 3"/>
    <d v="2026-08-15T14:38:56"/>
    <d v="2026-08-16T13:30:56"/>
    <n v="69367008"/>
    <m/>
    <n v="152641205056"/>
    <s v="SPBU 54.644.19 UD ARIF NUR SAIFULLAH"/>
    <s v="ODP-WRJ-FA/54 FA/D05/54.01"/>
    <s v="WO061828973"/>
    <m/>
    <m/>
    <m/>
    <n v="112.016525119543"/>
    <n v="-7.6383691143177499"/>
    <s v="MD|MYDB-20260815265532|DC20010/MC20002|SPBU 54.644.19 UD ARIF NUR SAIFULLAH|085335106918"/>
    <s v="MYDIGIBIZPARTNER"/>
    <m/>
    <m/>
    <m/>
    <m/>
    <m/>
    <m/>
    <m/>
    <m/>
    <s v="Management Janji"/>
    <s v="2026-08-18 08:00:00 | Nama PIC : bapak wahyu No HP : 085335106918 Alt :  M Janji : (selasa/18/AGUSTUS/2026) jam Pasang : 09:00 Note : hubungi pelanggan jika ingin kelokasi"/>
    <s v="FCC"/>
    <s v="15-08-2026 14:39:57"/>
    <d v="2026-08-18T08:00:00"/>
    <m/>
    <s v="PS"/>
    <s v="WRJ"/>
    <s v="NO ADDON"/>
    <n v="20260816"/>
    <s v="Completed"/>
    <s v="HSI Bisnis Promo HUT Telkom PSB 70% - 50 Mbps"/>
    <s v="INDIBIZ"/>
    <m/>
    <m/>
    <d v="2026-08-18T08:00:00"/>
    <s v="2026-08-18 08:00:00 | Nama PIC : bapak wahyu No HP : 085335106918 Alt :  M Janji : (selasa/18/AGUSTUS/2026) jam Pasang : 09:00 Note : hubungi pelanggan jika ingin kelokasi"/>
    <n v="2026"/>
    <n v="8"/>
    <n v="16"/>
    <d v="2026-08-16T00:00:00"/>
    <n v="-2.3333333333357587"/>
    <x v="1"/>
    <x v="3"/>
  </r>
  <r>
    <n v="525"/>
    <n v="1002507616"/>
    <n v="3"/>
    <x v="7"/>
    <n v="4"/>
    <s v="KUDUS"/>
    <s v="PURWODADI"/>
    <s v="GBU"/>
    <s v="REG"/>
    <s v="AO"/>
    <s v="NEW SALES"/>
    <s v="1P INET"/>
    <s v="102 | FOLLOW UP COMPLETED"/>
    <s v="RBS-Regional 3"/>
    <d v="2026-08-04T11:02:57"/>
    <d v="2026-08-06T13:11:51"/>
    <n v="69358101"/>
    <m/>
    <n v="142516104443"/>
    <s v="MESS FORMUSA BAG"/>
    <s v="ODP-GBU-FB/112 FB/D01/112.01"/>
    <s v="WO060870531"/>
    <m/>
    <m/>
    <m/>
    <n v="110.625086"/>
    <n v="-7.0518599999999996"/>
    <s v="|MN01996|MYIA-023256355286/POI/Nisa Firdausi Riski/081228257499/nisafriski@gmail.com"/>
    <s v="MYIB_ASSISTANT"/>
    <m/>
    <m/>
    <m/>
    <m/>
    <m/>
    <m/>
    <m/>
    <m/>
    <s v="Management Janji"/>
    <s v="2026-08-05 13:00:00 | Nama PIC: bu nisa Notel: 081228257499 Alt: -  Tanggal: 5/8/2026 Jam Pasang: Siang Note: Hubungi sebelum ke lokasi, terimakasih."/>
    <s v="FCC"/>
    <d v="2026-04-08T11:10:54"/>
    <d v="2026-08-05T13:00:00"/>
    <m/>
    <s v="REVOKE"/>
    <s v="GBU"/>
    <s v="NO ADDON"/>
    <m/>
    <s v="Follow Up Revoke Completed, New Order ID : SC1002512336"/>
    <s v="HSI Bisnis Promo HUT Telkom PSB 70% - 100 Mbps Dual Band"/>
    <s v="INDIBIZ"/>
    <m/>
    <m/>
    <d v="2026-08-05T13:00:00"/>
    <s v="2026-08-05 13:00:00 | Nama PIC: bu nisa Notel: 081228257499 Alt: -  Tanggal: 5/8/2026 Jam Pasang: Siang Note: Hubungi sebelum ke lokasi, terimakasih."/>
    <m/>
    <m/>
    <m/>
    <e v="#NUM!"/>
    <e v="#NUM!"/>
    <x v="0"/>
    <x v="4"/>
  </r>
  <r>
    <n v="526"/>
    <n v="1002524132"/>
    <n v="3"/>
    <x v="1"/>
    <n v="5"/>
    <s v="MADIUN"/>
    <s v="BOJONEGORO"/>
    <s v="KDU"/>
    <s v="REG"/>
    <s v="AO"/>
    <s v="NEW SALES"/>
    <s v="1P INET"/>
    <s v="Completed (PS)"/>
    <s v="RBS-Regional 3"/>
    <d v="2026-08-13T12:44:57"/>
    <d v="2026-08-14T16:28:10"/>
    <n v="69365092"/>
    <m/>
    <n v="152643202392"/>
    <s v="Spbu 54.621.07"/>
    <s v="ODP-KDU-FA/03 FA/D01/03.01"/>
    <s v="WO061662550"/>
    <m/>
    <m/>
    <m/>
    <n v="111.73818799999999"/>
    <n v="-7.1314869999999999"/>
    <s v="|MN02619|MYIA-021158228222/POI/EDI SUSANTO/082338033765/spbu5462107@yahoo.co.id"/>
    <s v="MYIB_ASSISTANT"/>
    <m/>
    <m/>
    <m/>
    <m/>
    <m/>
    <m/>
    <m/>
    <m/>
    <s v="Management Janji"/>
    <s v="2026-08-14 13:00:00 | Tanggal pemasangan: 14/08/2026 Jam pemasangan : pagi / siang Info Tambahan : Hubungi pelanggan dulu sebelum ke lokasi terima kasih."/>
    <s v="FCC"/>
    <s v="13-08-2026 12:54:45"/>
    <d v="2026-08-14T13:00:00"/>
    <m/>
    <s v="PS"/>
    <s v="KDU"/>
    <s v="NO ADDON"/>
    <n v="20260814"/>
    <s v="Completed"/>
    <s v="HSI Bisnis Promo HUT Telkom PSB 70% - 50 Mbps"/>
    <s v="INDIBIZ"/>
    <m/>
    <m/>
    <d v="2026-08-14T13:00:00"/>
    <s v="2026-08-14 13:00:00 | Tanggal pemasangan: 14/08/2026 Jam pemasangan : pagi / siang Info Tambahan : Hubungi pelanggan dulu sebelum ke lokasi terima kasih."/>
    <n v="2026"/>
    <n v="8"/>
    <n v="14"/>
    <d v="2026-08-14T00:00:00"/>
    <n v="-0.54166666666424135"/>
    <x v="1"/>
    <x v="18"/>
  </r>
  <r>
    <n v="527"/>
    <n v="1002522082"/>
    <n v="3"/>
    <x v="0"/>
    <n v="5"/>
    <s v="KUPANG"/>
    <s v="ENDE"/>
    <s v="END"/>
    <s v="REG"/>
    <s v="AO"/>
    <s v="NEW SALES"/>
    <s v="1P INET"/>
    <s v="Completed (PS)"/>
    <s v="RBS-Regional 3"/>
    <d v="2026-08-12T13:10:56"/>
    <d v="2026-08-14T12:54:22"/>
    <n v="69364212"/>
    <m/>
    <n v="172506789017"/>
    <s v="DPC PKB KAB ENDE"/>
    <s v="ODP-END-FD/12 FD/D01/12.01"/>
    <s v="WO061583147"/>
    <m/>
    <m/>
    <m/>
    <n v="121.666696071624"/>
    <n v="-8.8383010807756595"/>
    <s v="|MC40142|MYIA-009731729154/POI/yulius cesar nonga/082145663007/dpcpkb.endejaya@gmail.com"/>
    <s v="MYIB_ASSISTANT"/>
    <m/>
    <m/>
    <m/>
    <m/>
    <m/>
    <m/>
    <m/>
    <m/>
    <s v="Management Janji"/>
    <s v="2026-08-13 15:00:00 | Nama Pic : BP YULIUS No Hp Pic : 082145663007 Jam Pemasangan : 08:00 - 12.00 Tanggal Pemasangan : KAMIS 13 AGUSTUS 2026 Info Tambahan : Hubungi pelanggan sebelum datang ke lokasi"/>
    <s v="FCC"/>
    <d v="2026-12-08T13:39:52"/>
    <d v="2026-08-13T15:00:00"/>
    <m/>
    <s v="PS"/>
    <s v="END"/>
    <s v="NO ADDON"/>
    <n v="20260814"/>
    <s v="Completed"/>
    <s v="HSI Bisnis Promo HUT Telkom PSB 70% - 100 Mbps"/>
    <s v="INDIBIZ"/>
    <m/>
    <m/>
    <d v="2026-08-13T15:00:00"/>
    <s v="2026-08-13 15:00:00 | Nama Pic : BP YULIUS No Hp Pic : 082145663007 Jam Pemasangan : 08:00 - 12.00 Tanggal Pemasangan : KAMIS 13 AGUSTUS 2026 Info Tambahan : Hubungi pelanggan sebelum datang ke lokasi"/>
    <n v="2026"/>
    <n v="8"/>
    <n v="14"/>
    <d v="2026-08-14T00:00:00"/>
    <n v="0.375"/>
    <x v="1"/>
    <x v="21"/>
  </r>
  <r>
    <n v="528"/>
    <n v="1002527804"/>
    <n v="3"/>
    <x v="3"/>
    <n v="5"/>
    <s v="SBY UTARA"/>
    <s v="TANDES"/>
    <s v="KNN"/>
    <s v="REG"/>
    <s v="AO"/>
    <s v="NEW SALES"/>
    <s v="1P INET"/>
    <s v="Completed (PS)"/>
    <s v="RBS-Regional 3"/>
    <d v="2026-08-15T09:37:56"/>
    <d v="2026-08-16T16:56:48"/>
    <n v="69366596"/>
    <m/>
    <n v="152412248878"/>
    <s v="Warkop Pojok Makam"/>
    <s v="ODP-TDS-FLM/19"/>
    <s v="WO061801186"/>
    <m/>
    <m/>
    <m/>
    <n v="112.66034620000001"/>
    <n v="-7.2824747999999904"/>
    <s v="|MN02435|MYIA-066715800601/POI/Cahaya Wardani/081934443997/cahayuwarda@gmail.com"/>
    <s v="MYIB_ASSISTANT"/>
    <m/>
    <m/>
    <m/>
    <m/>
    <m/>
    <m/>
    <m/>
    <m/>
    <s v="Management Janji"/>
    <s v="2026-08-16 12:00:00 | Waktu pemasangan : 16 agustus 2026 Jam pemasangan : 08.00 - 12.00 Info Tambahan : Hubungi pelanggan dulu sebelum ke lokasi terimakasih "/>
    <s v="FCC"/>
    <s v="15-08-2026 09:40:30"/>
    <d v="2026-08-16T12:00:00"/>
    <m/>
    <s v="PS"/>
    <s v="KNN"/>
    <s v="NO ADDON"/>
    <n v="20260816"/>
    <s v="Completed"/>
    <s v="HSI Bisnis Promo HUT Telkom PSB 70% - 100 Mbps Dual Band"/>
    <s v="INDIBIZ"/>
    <m/>
    <m/>
    <d v="2026-08-16T12:00:00"/>
    <s v="2026-08-16 12:00:00 | Waktu pemasangan : 16 agustus 2026 Jam pemasangan : 08.00 - 12.00 Info Tambahan : Hubungi pelanggan dulu sebelum ke lokasi terimakasih "/>
    <n v="2026"/>
    <n v="8"/>
    <n v="16"/>
    <d v="2026-08-16T00:00:00"/>
    <n v="-0.5"/>
    <x v="1"/>
    <x v="23"/>
  </r>
  <r>
    <n v="529"/>
    <n v="1002531188"/>
    <n v="3"/>
    <x v="1"/>
    <n v="5"/>
    <s v="MALANG"/>
    <s v="KEPANJEN"/>
    <s v="APG"/>
    <s v="REG"/>
    <s v="AO"/>
    <s v="NEW SALES"/>
    <s v="1P INET"/>
    <s v="Completed (PS)"/>
    <s v="RBS-Regional 3"/>
    <d v="2026-08-17T15:53:56"/>
    <d v="2026-08-18T14:48:35"/>
    <n v="69368268"/>
    <m/>
    <n v="152725202666"/>
    <s v="SPBU 5465141"/>
    <s v="ODP-APG-FCLB/08 FCLB/D02/08.01"/>
    <s v="WO061943577"/>
    <m/>
    <m/>
    <m/>
    <n v="112.837892098097"/>
    <n v="-8.2279921656039594"/>
    <s v="|MN02703|MYIA-053122121110/POI/Afan Candra Wiranika/081336474479/rizalsoleh980@gmail.com"/>
    <s v="MYIB_ASSISTANT"/>
    <m/>
    <m/>
    <m/>
    <m/>
    <m/>
    <m/>
    <m/>
    <m/>
    <s v="Management Janji"/>
    <s v="2026-08-18 13:00:00 | Tanggal Pemasangan : 18 Agustus 2026 Jam Pemasangan : 08:00 13:00 Info Tambahan : Hubungi pelanggan dulu sebelum ke lokasi terimakasih"/>
    <s v="FCC"/>
    <s v="17-08-2026 15:55:05"/>
    <d v="2026-08-18T13:00:00"/>
    <m/>
    <s v="PS"/>
    <s v="APG"/>
    <s v="NO ADDON"/>
    <n v="20260818"/>
    <s v="Completed"/>
    <s v="HSI Bisnis Promo HUT Telkom PSB 70% - 50 Mbps"/>
    <s v="INDIBIZ"/>
    <m/>
    <m/>
    <d v="2026-08-18T13:00:00"/>
    <s v="2026-08-18 13:00:00 | Tanggal Pemasangan : 18 Agustus 2026 Jam Pemasangan : 08:00 13:00 Info Tambahan : Hubungi pelanggan dulu sebelum ke lokasi terimakasih"/>
    <n v="2026"/>
    <n v="8"/>
    <n v="18"/>
    <d v="2026-08-18T00:00:00"/>
    <n v="-0.54166666666424135"/>
    <x v="1"/>
    <x v="24"/>
  </r>
  <r>
    <n v="530"/>
    <n v="1002512086"/>
    <n v="3"/>
    <x v="7"/>
    <n v="4"/>
    <s v="KUDUS"/>
    <s v="PURWODADI"/>
    <s v="WRO"/>
    <s v="REG"/>
    <s v="AO"/>
    <s v="NEW SALES"/>
    <s v="1P INET"/>
    <s v="Completed (PS)"/>
    <s v="RBS-Regional 3"/>
    <d v="2026-08-06T11:34:56"/>
    <d v="2026-08-06T15:29:24"/>
    <n v="69359865"/>
    <m/>
    <n v="142509107220"/>
    <s v="SPBU 4458117 TLOGOTIRTO"/>
    <s v="ODP-WRO-FJ/006"/>
    <s v="WO061060938"/>
    <m/>
    <m/>
    <m/>
    <n v="111.209734"/>
    <n v="-7.1746869999999996"/>
    <s v="|MN01996|MYIA-074381841558/POI/Yusuf Agus Mulyono /087833124062/spbu4458117tlogotirto@gmail.com"/>
    <s v="MYIB_ASSISTANT"/>
    <m/>
    <m/>
    <m/>
    <m/>
    <m/>
    <m/>
    <m/>
    <m/>
    <s v="Management Janji"/>
    <s v="2026-08-07 08:00:00 | Nama PIC : bapak yusuf No HP : 087833124062 No Alternatif : - M Janji : 07/08/2026 Jam Pasang : Pagi NoteÃ‚Â :  Hubungi terlebih dahulu sebelum ke lokasi "/>
    <s v="FCC"/>
    <d v="2026-06-08T11:39:52"/>
    <d v="2026-08-07T08:00:00"/>
    <m/>
    <s v="PS"/>
    <s v="WRO"/>
    <s v="NO ADDON"/>
    <n v="20260806"/>
    <s v="Completed"/>
    <s v="HSI Bisnis Promo HUT Telkom PSB 70% - 50 Mbps"/>
    <s v="INDIBIZ"/>
    <m/>
    <m/>
    <d v="2026-08-07T08:00:00"/>
    <s v="2026-08-07 08:00:00 | Nama PIC : bapak yusuf No HP : 087833124062 No Alternatif : - M Janji : 07/08/2026 Jam Pasang : Pagi NoteÃ‚Â :  Hubungi terlebih dahulu sebelum ke lokasi "/>
    <n v="2026"/>
    <n v="8"/>
    <n v="6"/>
    <d v="2026-08-06T00:00:00"/>
    <n v="-1.3333333333357587"/>
    <x v="1"/>
    <x v="4"/>
  </r>
  <r>
    <n v="531"/>
    <n v="1002512548"/>
    <n v="3"/>
    <x v="6"/>
    <n v="5"/>
    <s v="PASURUAN"/>
    <s v="PASURUAN"/>
    <s v="PSN"/>
    <s v="REG"/>
    <s v="AO"/>
    <s v="NEW SALES"/>
    <m/>
    <s v="Completed (PS)"/>
    <s v="RBS-Regional 3"/>
    <d v="2026-08-06T13:57:56"/>
    <d v="2026-08-07T11:23:11"/>
    <n v="69360010"/>
    <m/>
    <n v="152729256549"/>
    <s v="KANTOR PEMASARAN PALM SAFIRA RESIDENCE"/>
    <s v="ODP-PSN-FBW/68"/>
    <s v="WO061099368"/>
    <m/>
    <m/>
    <m/>
    <n v="112.92003699999999"/>
    <n v="-7.6432884000000003"/>
    <s v="|MN00025|/KANTOR PEMASARAN PALM SAFIRA RESIDENCE/WINBACK 2.0 HSI B2B (1:1) 50MBPS 355RB PSB DISC 70%//nofitakumalasari347@gmail.com/NOFITA KUMALASARI/085733033343 / 85748468468"/>
    <s v="Sales Force DBS"/>
    <m/>
    <m/>
    <m/>
    <m/>
    <m/>
    <m/>
    <m/>
    <m/>
    <s v="Management Janji"/>
    <s v="2026-08-07 13:00:00|Nama : BU NOFITA KUMALASARI No Hp : 085733033343 No Alt :  Tgl Pemasangan : 07 Agustus 2026 Interval : PAGI  Note : Hubungi pelanggan terlebih dahulu|40981182|MYDITA"/>
    <s v="FCC"/>
    <d v="2026-06-08T14:10:26"/>
    <d v="2026-08-07T13:00:00"/>
    <m/>
    <s v="PS"/>
    <s v="PSN"/>
    <s v="NO ADDON"/>
    <n v="202608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13:00:00"/>
    <s v="2026-08-07 13:00:00|Nama : BU NOFITA KUMALASARI No Hp : 085733033343 No Alt :  Tgl Pemasangan : 07 Agustus 2026 Interval : PAGI  Note : Hubungi pelanggan terlebih dahulu|40981182|MYDITA"/>
    <n v="2026"/>
    <n v="8"/>
    <n v="7"/>
    <d v="2026-08-07T00:00:00"/>
    <n v="-0.54166666666424135"/>
    <x v="1"/>
    <x v="12"/>
  </r>
  <r>
    <n v="532"/>
    <n v="1002531389"/>
    <n v="3"/>
    <x v="1"/>
    <n v="5"/>
    <s v="KEDIRI"/>
    <s v="NGANJUK"/>
    <s v="NJK"/>
    <s v="REG"/>
    <s v="AO"/>
    <s v="NEW SALES"/>
    <s v="1P INET"/>
    <s v="Completed (PS)"/>
    <s v="RBS-Regional 3"/>
    <d v="2026-08-17T17:41:57"/>
    <d v="2026-08-18T14:06:54"/>
    <n v="69368354"/>
    <m/>
    <n v="152611229909"/>
    <s v="SDN GEJAGAN 2"/>
    <s v="ODP-NJK-FL/29 FL/D05/29.01"/>
    <s v="WO061949749"/>
    <m/>
    <m/>
    <m/>
    <n v="111.89092498272601"/>
    <n v="-7.6322430989298002"/>
    <s v="MD|MYDB-20260817265895|DC20010/MC20003|SDN GEJAGAN 2|08980538372"/>
    <s v="MYDIGIBIZPARTNER"/>
    <m/>
    <m/>
    <m/>
    <m/>
    <m/>
    <m/>
    <m/>
    <m/>
    <s v="Management Janji"/>
    <s v="2026-08-18 15:00:00 | M janji : pagi Tanggal Pemasangan : 18/agustus/2026 Note : hubungi pelanggan jika ingin kelokasi "/>
    <s v="FCC"/>
    <s v="17-08-2026 17:55:10"/>
    <d v="2026-08-18T15:00:00"/>
    <m/>
    <s v="PS"/>
    <s v="NJK"/>
    <s v="NO ADDON"/>
    <n v="20260818"/>
    <s v="Completed"/>
    <s v="HSI Bisnis Promo HUT Telkom PSB 70% - 200 Mbps"/>
    <s v="INDIBIZ"/>
    <m/>
    <m/>
    <d v="2026-08-18T15:00:00"/>
    <s v="2026-08-18 15:00:00 | M janji : pagi Tanggal Pemasangan : 18/agustus/2026 Note : hubungi pelanggan jika ingin kelokasi "/>
    <n v="2026"/>
    <n v="8"/>
    <n v="18"/>
    <d v="2026-08-18T00:00:00"/>
    <n v="-0.625"/>
    <x v="1"/>
    <x v="3"/>
  </r>
  <r>
    <n v="533"/>
    <n v="1002525596"/>
    <n v="3"/>
    <x v="4"/>
    <n v="4"/>
    <s v="SEMARANG"/>
    <s v="INNER - SEMARANG JATENG UTARA"/>
    <s v="JHR"/>
    <s v="REG"/>
    <s v="AO"/>
    <s v="NEW SALES"/>
    <s v="1P INET"/>
    <s v="8 | OSS - PONR"/>
    <s v="RBS-Regional 3"/>
    <d v="2026-08-14T09:19:57"/>
    <d v="2026-08-18T13:34:04"/>
    <n v="69365688"/>
    <m/>
    <n v="142406122770"/>
    <s v="PT UNO PRIMA NUSANTARA"/>
    <s v="ODP-JHR-FA/020"/>
    <s v="WO061720652"/>
    <m/>
    <m/>
    <m/>
    <n v="110.4112598"/>
    <n v="-6.9546017000000004"/>
    <s v="MD|MYDB-20260812265137|DN00001/MN00966|PT UNO PRIMA NUSANTARA|081215844100"/>
    <s v="MYDIGIBIZPARTNER"/>
    <m/>
    <m/>
    <m/>
    <m/>
    <m/>
    <m/>
    <m/>
    <m/>
    <s v="Management Janji"/>
    <s v="2026-08-18 13:00:00 | Nama PIC:  bu tiwi No HP: 081215844100 Alt: 08816982242 / hesti  Tanggal: 18/8/2026 Jam Pasang: SIANG Note: Hubungi sebelum ke lokasi, terimakasih."/>
    <s v="FCC"/>
    <s v="14-08-2026 09:40:20"/>
    <d v="2026-08-18T13:00:00"/>
    <m/>
    <s v="ACT_COM"/>
    <s v="JHR"/>
    <s v="NO ADDON"/>
    <m/>
    <s v="PONR"/>
    <s v="HSI Bisnis Promo HUT Telkom PSB 70% - 100 Mbps"/>
    <s v="INDIBIZ"/>
    <m/>
    <m/>
    <d v="2026-08-18T13:00:00"/>
    <s v="2026-08-18 13:00:00 | Nama PIC:  bu tiwi No HP: 081215844100 Alt: 08816982242 / hesti  Tanggal: 18/8/2026 Jam Pasang: SIANG Note: Hubungi sebelum ke lokasi, terimakasih."/>
    <m/>
    <m/>
    <m/>
    <e v="#NUM!"/>
    <e v="#NUM!"/>
    <x v="0"/>
    <x v="4"/>
  </r>
  <r>
    <n v="534"/>
    <n v="1002505916"/>
    <n v="3"/>
    <x v="1"/>
    <n v="5"/>
    <s v="KEDIRI"/>
    <s v="NGANJUK"/>
    <s v="PRB"/>
    <s v="REG"/>
    <s v="AO"/>
    <s v="NEW SALES"/>
    <m/>
    <s v="Completed (PS)"/>
    <s v="RBS-Regional 3"/>
    <d v="2026-08-03T11:44:15"/>
    <d v="2026-08-03T20:37:20"/>
    <n v="69357419"/>
    <m/>
    <n v="152627203626"/>
    <s v="SMP Negeri 1 Prambon"/>
    <s v="ODP-PRB-FB/92"/>
    <s v="WO060813548"/>
    <m/>
    <m/>
    <m/>
    <n v="112.0196308"/>
    <n v="-7.6876004"/>
    <s v="MN00451|SMP Negeri 1 Prambon /085233929938/hudazuana@gmail.com/PSB 50MB 355K PSB 150K/MOZAK KARIM AR"/>
    <s v="Sales Force DBS"/>
    <m/>
    <m/>
    <m/>
    <m/>
    <m/>
    <m/>
    <m/>
    <m/>
    <s v="Management Janji"/>
    <s v="2026-08-04 13:00:00| M Janji : (04/08/2026) jam Pasang : 09:00 Note : hubungi pelanggan jika ingin kelokasi|40010577|MYDITA"/>
    <s v="FCC"/>
    <d v="2026-03-08T11:55:02"/>
    <d v="2026-08-04T13:00:00"/>
    <m/>
    <s v="PS"/>
    <s v="PRB"/>
    <s v="NO ADDON"/>
    <n v="20260803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4T13:00:00"/>
    <s v="2026-08-04 13:00:00| M Janji : (04/08/2026) jam Pasang : 09:00 Note : hubungi pelanggan jika ingin kelokasi|40010577|MYDITA"/>
    <n v="2026"/>
    <n v="8"/>
    <n v="3"/>
    <d v="2026-08-03T00:00:00"/>
    <n v="-1.5416666666642413"/>
    <x v="1"/>
    <x v="3"/>
  </r>
  <r>
    <n v="535"/>
    <n v="1002504491"/>
    <n v="3"/>
    <x v="0"/>
    <n v="5"/>
    <s v="MATARAM"/>
    <s v="LOMBOK TIMUR UTARA"/>
    <s v="SEL"/>
    <s v="REG"/>
    <s v="AO"/>
    <s v="NEW SALES"/>
    <m/>
    <s v="100 | REVOKE COMPLETED"/>
    <s v="RBS-Regional 2"/>
    <d v="2026-08-01T12:08:57"/>
    <d v="2026-08-06T14:29:54"/>
    <n v="69356689"/>
    <m/>
    <n v="172619203310"/>
    <s v="warung kopi Bujang"/>
    <s v="ODP-SEL-FAM/49"/>
    <s v="WO060655963"/>
    <m/>
    <m/>
    <m/>
    <n v="116.66752580000001"/>
    <n v="-8.5008976999999994"/>
    <s v="|MN00915|Riska apriyani/warung kopi Bujang/200mbps 675rb/0881025675389/087749965959/: ainunpero@gmail.com/Supriadi"/>
    <s v="Sales Force DBS"/>
    <m/>
    <m/>
    <m/>
    <m/>
    <m/>
    <m/>
    <m/>
    <m/>
    <s v="Management Janji"/>
    <s v="2026-08-07 08:00:00|M Janji : 7 agustus 2026 jam Pasang : pagi  Note : hubungi pelanggan jika ingin kelokasi|MU1366|MYDITA"/>
    <s v="FCC"/>
    <d v="2026-01-08T12:09:52"/>
    <d v="2026-08-07T08:00:00"/>
    <s v="Kendala Pelanggan"/>
    <s v="REVOKE"/>
    <s v="SEL"/>
    <s v="NO ADDON"/>
    <m/>
    <s v="Revoke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08:00:00"/>
    <s v="2026-08-07 08:00:00|M Janji : 7 agustus 2026 jam Pasang : pagi  Note : hubungi pelanggan jika ingin kelokasi|MU1366|MYDITA"/>
    <m/>
    <m/>
    <m/>
    <e v="#NUM!"/>
    <e v="#NUM!"/>
    <x v="0"/>
    <x v="5"/>
  </r>
  <r>
    <n v="536"/>
    <n v="1002532199"/>
    <n v="3"/>
    <x v="5"/>
    <n v="5"/>
    <s v="SINGARJA"/>
    <s v="GIANYAR"/>
    <s v="GIN"/>
    <s v="REG"/>
    <s v="AO"/>
    <s v="NEW SALES"/>
    <m/>
    <s v="QC MIA - INVALID QUALITY CONTROL MIA"/>
    <s v="RBS-Regional 3"/>
    <d v="2026-08-18T09:29:07"/>
    <d v="2026-08-18T19:59:51"/>
    <n v="69368584"/>
    <m/>
    <n v="172407214477"/>
    <s v="PITU SANTI"/>
    <s v="ODP-GIN-FD/90"/>
    <m/>
    <m/>
    <m/>
    <m/>
    <n v="115.3388604"/>
    <n v="-8.5632359000000005"/>
    <s v="|MN02642|/PIC I KADE YOGA VIRGANTARA/085792114619/wedhavirga29@gmail.com"/>
    <s v="Sales Force DBS"/>
    <m/>
    <m/>
    <m/>
    <m/>
    <m/>
    <m/>
    <m/>
    <m/>
    <m/>
    <m/>
    <m/>
    <s v="18-08-2026 09:40:32"/>
    <m/>
    <m/>
    <s v="QC1"/>
    <s v="GIN"/>
    <s v="NO ADDON"/>
    <m/>
    <s v="QC MIA - INVALID QUALITY CONTROL MIA - Foto Rumah &amp;gt; 1 Bangunan (Tidak Spesifik) - mohon upload 1 bangunan saja terdapat 2 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m/>
    <m/>
    <m/>
    <m/>
    <m/>
    <e v="#NUM!"/>
    <e v="#NUM!"/>
    <x v="0"/>
    <x v="26"/>
  </r>
  <r>
    <n v="537"/>
    <n v="1002508532"/>
    <n v="3"/>
    <x v="6"/>
    <n v="5"/>
    <s v="JEMBER"/>
    <s v="JEMBER"/>
    <s v="KBS"/>
    <s v="REG"/>
    <s v="AO"/>
    <s v="NEW SALES"/>
    <s v="1P INET"/>
    <s v="Completed (PS)"/>
    <s v="RBS-Regional 3"/>
    <d v="2026-08-04T14:22:57"/>
    <d v="2026-08-05T18:23:47"/>
    <n v="69358351"/>
    <m/>
    <n v="152502216847"/>
    <s v="KOST PUTRI POPPY"/>
    <s v="ODP-KBS-FP/69 FP/D02/69.01"/>
    <s v="WO060901398"/>
    <m/>
    <m/>
    <m/>
    <n v="113.722092"/>
    <n v="-8.1676880000000001"/>
    <s v="|MN00906|MYIA-004543762834/POI/poppy/0895623050012/poppyhomestay@gmail.com"/>
    <s v="MYIB_ASSISTANT"/>
    <m/>
    <m/>
    <m/>
    <m/>
    <m/>
    <m/>
    <m/>
    <m/>
    <s v="Management Janji"/>
    <s v="2026-08-06 08:00:00 | Tanggal Pemasangan : 06 Agustus 2026 Jam Pemasangan : 08:00 13:00 Info Tambahan : Hubungi pelanggan dulu sebelum ke lokasi terimakasih"/>
    <s v="FCC"/>
    <d v="2026-04-08T14:25:58"/>
    <d v="2026-08-06T08:00:00"/>
    <m/>
    <s v="PS"/>
    <s v="KBS"/>
    <s v="NO ADDON"/>
    <n v="20260805"/>
    <s v="Completed"/>
    <s v="HSI Bisnis Promo HUT Telkom PSB 70% - 50 Mbps"/>
    <s v="INDIBIZ"/>
    <m/>
    <m/>
    <d v="2026-08-06T08:00:00"/>
    <s v="2026-08-06 08:00:00 | Tanggal Pemasangan : 06 Agustus 2026 Jam Pemasangan : 08:00 13:00 Info Tambahan : Hubungi pelanggan dulu sebelum ke lokasi terimakasih"/>
    <n v="2026"/>
    <n v="8"/>
    <n v="5"/>
    <d v="2026-08-05T00:00:00"/>
    <n v="-1.3333333333357587"/>
    <x v="1"/>
    <x v="13"/>
  </r>
  <r>
    <n v="538"/>
    <n v="1002513663"/>
    <n v="3"/>
    <x v="2"/>
    <n v="4"/>
    <s v="MAGELANG"/>
    <s v="KEBUMEN"/>
    <s v="KBM"/>
    <s v="REG"/>
    <s v="AO"/>
    <s v="NEW SALES"/>
    <s v="1P INET"/>
    <s v="Completed (PS)"/>
    <s v="RBS-Regional 3"/>
    <d v="2026-08-07T08:08:57"/>
    <d v="2026-08-09T10:16:32"/>
    <n v="69360399"/>
    <m/>
    <n v="142141120163"/>
    <s v="PERPUSTAKAAN SMP MUHAMMADIYAH 2 KEBUMEN"/>
    <s v="ODP-KBM-FAC/10 FAC/D01/02.10"/>
    <s v="WO061127925"/>
    <m/>
    <m/>
    <m/>
    <n v="109.667141"/>
    <n v="-7.6780049999999997"/>
    <s v="|MC80224|MYIA-034162493034/POI/IMAM ROMZAN FAUZI/087868675959/smp.muhduakbm@gmail.com"/>
    <s v="MYIB_ASSISTANT"/>
    <m/>
    <m/>
    <m/>
    <m/>
    <m/>
    <m/>
    <m/>
    <m/>
    <s v="Management Janji"/>
    <s v="2026-08-10 08:00:00 | telp :087868675959  alt : pagi / siang 10/08/2026 hub sebelum ke lokasi "/>
    <s v="FCC"/>
    <d v="2026-07-08T08:10:34"/>
    <d v="2026-08-10T08:00:00"/>
    <m/>
    <s v="PS"/>
    <s v="KBM"/>
    <s v="NO ADDON"/>
    <n v="20260809"/>
    <s v="Completed"/>
    <s v="HSI Bisnis Promo HUT Telkom PSB 70% - 200 Mbps"/>
    <s v="INDIBIZ"/>
    <m/>
    <m/>
    <d v="2026-08-10T08:00:00"/>
    <s v="2026-08-10 08:00:00 | telp :087868675959  alt : pagi / siang 10/08/2026 hub sebelum ke lokasi "/>
    <n v="2026"/>
    <n v="8"/>
    <n v="9"/>
    <d v="2026-08-09T00:00:00"/>
    <n v="-1.3333333333357587"/>
    <x v="1"/>
    <x v="4"/>
  </r>
  <r>
    <n v="539"/>
    <n v="1002527887"/>
    <n v="3"/>
    <x v="3"/>
    <n v="5"/>
    <s v="MADURA"/>
    <s v="BANGKALAN"/>
    <s v="SPG"/>
    <s v="REG"/>
    <s v="AO"/>
    <s v="NEW SALES"/>
    <s v="1P INET"/>
    <s v="MIA - INVALID SURVEY"/>
    <s v="RBS-Regional 3"/>
    <d v="2026-08-15T10:20:56"/>
    <d v="2026-08-15T16:34:26"/>
    <n v="69366663"/>
    <m/>
    <n v="152434913059"/>
    <s v="Warung Madura SUMBER REZEKI"/>
    <s v="ODP-SPG-FF/127 FF/D07/127.01"/>
    <s v="WO061804474"/>
    <m/>
    <m/>
    <m/>
    <n v="113.28202039999999"/>
    <n v="-7.1700678"/>
    <s v="MD|MYDB-20260815265475|DN00001/MN00558|Warung Madura SUMBER REZEKI|0895703207863"/>
    <s v="MYDIGIBIZPARTNER"/>
    <m/>
    <m/>
    <m/>
    <m/>
    <m/>
    <m/>
    <m/>
    <m/>
    <s v="Management Janji"/>
    <s v="2026-08-16 08:00:00 | Nama PIC : BAPAK ASNAWI No HP : 0895703207863 Alt :  M Janji : (MINGGU/16/AGUSTUS/2026) jam Pasang : 09:00 Note : hubungi pelanggan jika ingin kelokasi"/>
    <s v="FCC"/>
    <s v="15-08-2026 10:39:56"/>
    <d v="2026-08-16T08:00:00"/>
    <m/>
    <s v="SURVEY_NEW_MANJA"/>
    <s v="SPG"/>
    <s v="NO ADDON"/>
    <m/>
    <s v="MIE - INVALID SURVEY - Kendala Jalur/Rute Tarikan"/>
    <s v="HSI Bisnis Promo HUT Telkom PSB 70% - 100 Mbps Dual Band"/>
    <s v="INDIBIZ"/>
    <m/>
    <m/>
    <d v="2026-08-16T08:00:00"/>
    <s v="2026-08-16 08:00:00 | Nama PIC : BAPAK ASNAWI No HP : 0895703207863 Alt :  M Janji : (MINGGU/16/AGUSTUS/2026) jam Pasang : 09:00 Note : hubungi pelanggan jika ingin kelokasi"/>
    <m/>
    <m/>
    <m/>
    <e v="#NUM!"/>
    <e v="#NUM!"/>
    <x v="0"/>
    <x v="6"/>
  </r>
  <r>
    <n v="540"/>
    <n v="1002518617"/>
    <n v="3"/>
    <x v="6"/>
    <n v="5"/>
    <s v="JEMBER"/>
    <s v="BONDOWOSO"/>
    <s v="BOW"/>
    <s v="REG"/>
    <s v="AO"/>
    <s v="NEW SALES"/>
    <s v="1P INET"/>
    <s v="Completed (PS)"/>
    <s v="RBS-Regional 3"/>
    <d v="2026-08-10T17:28:56"/>
    <d v="2026-08-11T21:42:31"/>
    <n v="69362765"/>
    <m/>
    <n v="152507225789"/>
    <s v="RUMAH KOST NOVIATUL"/>
    <s v="ODP-BOW-FC/47 FC/D03/47.01"/>
    <s v="WO061438273"/>
    <m/>
    <m/>
    <m/>
    <n v="113.87431162541"/>
    <n v="-7.9535125503052404"/>
    <s v="|MN02331|MYIA-091928291386/POI/NOVIATUL HASANAH/082220031997/noviatuljoss@gmail.com"/>
    <s v="MYIB_ASSISTANT"/>
    <m/>
    <m/>
    <m/>
    <m/>
    <m/>
    <m/>
    <m/>
    <m/>
    <s v="Management Janji"/>
    <s v="2026-08-11 15:00:00 | Nama PIC:  bp tasman No HP: 082220031997 Alt: Tanggal: 11/8/2026 Jam Pasang: Sore Note: Hubungi sebelum ke lokasi, terimakasih."/>
    <s v="FCC"/>
    <d v="2026-10-08T17:39:53"/>
    <d v="2026-08-11T15:00:00"/>
    <m/>
    <s v="PS"/>
    <s v="BOW"/>
    <s v="NO ADDON"/>
    <n v="20260811"/>
    <s v="Completed"/>
    <s v="HSI Bisnis Promo HUT Telkom PSB 70% - 50 Mbps"/>
    <s v="INDIBIZ"/>
    <m/>
    <m/>
    <d v="2026-08-11T15:00:00"/>
    <s v="2026-08-11 15:00:00 | Nama PIC:  bp tasman No HP: 082220031997 Alt: Tanggal: 11/8/2026 Jam Pasang: Sore Note: Hubungi sebelum ke lokasi, terimakasih."/>
    <n v="2026"/>
    <n v="8"/>
    <n v="11"/>
    <d v="2026-08-11T00:00:00"/>
    <n v="-0.625"/>
    <x v="1"/>
    <x v="13"/>
  </r>
  <r>
    <n v="541"/>
    <n v="1002526307"/>
    <n v="3"/>
    <x v="3"/>
    <n v="5"/>
    <s v="MADURA"/>
    <s v="BANGKALAN"/>
    <s v="OMB"/>
    <s v="REG"/>
    <s v="AO"/>
    <s v="NEW SALES"/>
    <s v="1P INET"/>
    <s v="102 | FOLLOW UP COMPLETED"/>
    <s v="RBS-Regional 3"/>
    <d v="2026-08-14T12:25:57"/>
    <d v="2026-08-18T06:58:51"/>
    <n v="69365976"/>
    <m/>
    <n v="152438209029"/>
    <s v="SMK MAWADDAH PALENGAAN"/>
    <s v="ODP-OMB-FB/68 FB/D06/68.01"/>
    <s v="WO061739406"/>
    <m/>
    <m/>
    <m/>
    <n v="113.396406"/>
    <n v="-7.0362790000000004"/>
    <s v="MD|MYDB-20260814265327|DN00001/MN00558|SMK MAWADDAH PALENGAAN|087888433908"/>
    <s v="MYDIGIBIZPARTNER"/>
    <m/>
    <m/>
    <m/>
    <m/>
    <m/>
    <m/>
    <m/>
    <m/>
    <s v="Management Janji"/>
    <s v="2026-08-15 13:00:00 | Nama PIC : Subaidi No HP : 087888433908 Alt : 085257641478 M Janji : 15 Augustus 2026 Jam Pasang : 08.00 - 13:00  NoteÃ‚Â :  hubungi terlebih dahulu sebelum kelokasi"/>
    <s v="FCC"/>
    <s v="14-08-2026 12:39:47"/>
    <d v="2026-08-15T13:00:00"/>
    <s v="Kendala Pelanggan"/>
    <s v="REVOKE"/>
    <s v="OMB"/>
    <s v="NO ADDON"/>
    <m/>
    <s v="Follow Up Revoke Completed, New Order ID : SC1002531894"/>
    <s v="HSI Bisnis Promo HUT Telkom PSB 70% - 50 Mbps"/>
    <s v="INDIBIZ"/>
    <m/>
    <m/>
    <d v="2026-08-15T13:00:00"/>
    <s v="2026-08-15 13:00:00 | Nama PIC : Subaidi No HP : 087888433908 Alt : 085257641478 M Janji : 15 Augustus 2026 Jam Pasang : 08.00 - 13:00  NoteÃ‚Â :  hubungi terlebih dahulu sebelum kelokasi"/>
    <m/>
    <m/>
    <m/>
    <e v="#NUM!"/>
    <e v="#NUM!"/>
    <x v="0"/>
    <x v="6"/>
  </r>
  <r>
    <n v="542"/>
    <n v="1002519492"/>
    <n v="3"/>
    <x v="1"/>
    <n v="5"/>
    <s v="KEDIRI"/>
    <s v="KEDIRI"/>
    <s v="WAT"/>
    <s v="REG"/>
    <s v="AO"/>
    <s v="NEW SALES"/>
    <s v="1P INET"/>
    <s v="Completed (PS)"/>
    <s v="RBS-Regional 3"/>
    <d v="2026-08-11T11:19:58"/>
    <d v="2026-08-12T14:18:01"/>
    <n v="69363124"/>
    <m/>
    <n v="152650208652"/>
    <s v="SPBU 54.641.41"/>
    <s v="ODP-WAT-FF/12 FF/D02/12.01"/>
    <s v="WO061479751"/>
    <m/>
    <m/>
    <m/>
    <n v="112.132126881617"/>
    <n v="-7.9311262621235397"/>
    <s v="|MN00418|MYIA-032241701099/POI/HENRI LOMAX WIDARAONO/085736277777/kunjangspbu41@gmail.com"/>
    <s v="MYIB_ASSISTANT"/>
    <m/>
    <m/>
    <m/>
    <m/>
    <m/>
    <m/>
    <m/>
    <m/>
    <s v="Management Janji"/>
    <s v="2026-08-12 08:00:00 | Tanggal pemasangan : 12 AGUSTUS 2026 Jam pemasangan : pagi/siang Info Tambahan : Hubungi pelanggan dulu sebelum ke lokasi terima kasih"/>
    <s v="FCC"/>
    <d v="2026-11-08T11:40:03"/>
    <d v="2026-08-12T08:00:00"/>
    <m/>
    <s v="PS"/>
    <s v="WAT"/>
    <s v="NO ADDON"/>
    <n v="20260812"/>
    <s v="Completed"/>
    <s v="HSI Bisnis Promo HUT Telkom PSB 70% - 50 Mbps"/>
    <s v="INDIBIZ"/>
    <m/>
    <m/>
    <d v="2026-08-12T08:00:00"/>
    <s v="2026-08-12 08:00:00 | Tanggal pemasangan : 12 AGUSTUS 2026 Jam pemasangan : pagi/siang Info Tambahan : Hubungi pelanggan dulu sebelum ke lokasi terima kasih"/>
    <n v="2026"/>
    <n v="8"/>
    <n v="12"/>
    <d v="2026-08-12T00:00:00"/>
    <n v="-0.33333333333575865"/>
    <x v="1"/>
    <x v="1"/>
  </r>
  <r>
    <n v="543"/>
    <n v="1002506516"/>
    <n v="3"/>
    <x v="7"/>
    <n v="4"/>
    <s v="SOLO"/>
    <s v="INNER - SOLO JATENG TIMUR"/>
    <s v="GLD"/>
    <s v="REG"/>
    <s v="AO"/>
    <s v="NEW SALES"/>
    <m/>
    <s v="97 | SIBEL - CANCEL COMPLETE"/>
    <s v="RBS-Regional 3"/>
    <d v="2026-08-03T16:30:33"/>
    <d v="2026-08-03T17:48:04"/>
    <n v="69348406"/>
    <m/>
    <n v="146514602580"/>
    <s v="Blue Bake Houf Kitchen"/>
    <s v="ODP-GLD-FBC/059"/>
    <s v="WO060822839"/>
    <m/>
    <m/>
    <m/>
    <n v="110.821685781062"/>
    <n v="-7.5711869123187503"/>
    <s v="|MN01857|MYIA-070482244462/POI/Erry Bima Nugroho/085232027079/bbhkitchen5758@gmail.com"/>
    <s v="Amex"/>
    <m/>
    <m/>
    <m/>
    <m/>
    <m/>
    <m/>
    <m/>
    <m/>
    <s v="Management Janji"/>
    <s v="2026-07-22 13:00:00 | Tanggal Pemasangan : 22 Juli 2026  Jam Pemasangan : 08:00 13:00  Info Tambahan : Hubungi pelanggan dulu sebelum ke lokasi terimakasih"/>
    <s v="FCC"/>
    <d v="2026-03-08T16:39:49"/>
    <m/>
    <m/>
    <s v="CANCEL"/>
    <s v="GLD"/>
    <s v="NO ADDON"/>
    <m/>
    <m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3T07:00:00"/>
    <s v="2026-07-22 13:00:00 | Tanggal Pemasangan : 22 Juli 2026  Jam Pemasangan : 08:00 13:00  Info Tambahan : Hubungi pelanggan dulu sebelum ke lokasi terimakasih"/>
    <m/>
    <m/>
    <m/>
    <e v="#NUM!"/>
    <e v="#NUM!"/>
    <x v="0"/>
    <x v="4"/>
  </r>
  <r>
    <n v="544"/>
    <n v="1002526177"/>
    <n v="3"/>
    <x v="1"/>
    <n v="5"/>
    <s v="MALANG"/>
    <s v="KEPANJEN"/>
    <s v="MLG"/>
    <s v="REG"/>
    <s v="AO"/>
    <s v="NEW SALES"/>
    <s v="1P INET"/>
    <s v="Completed (PS)"/>
    <s v="RBS-Regional 3"/>
    <d v="2026-08-14T11:31:57"/>
    <d v="2026-08-14T18:47:58"/>
    <n v="69365947"/>
    <m/>
    <n v="152701239039"/>
    <s v="TOKO FIRFAN 3"/>
    <s v="ODP-MLG-FEK/64 FEK/D06/64.01"/>
    <s v="WO061734554"/>
    <m/>
    <m/>
    <m/>
    <n v="112.641239762306"/>
    <n v="-7.9913749909242204"/>
    <s v="MD|MYDB-20260813265262|SC20017/MC20200|TOKO FIRFAN 3|081336664745"/>
    <s v="MYDIGIBIZPARTNER"/>
    <m/>
    <m/>
    <m/>
    <m/>
    <m/>
    <m/>
    <m/>
    <m/>
    <s v="Management Janji"/>
    <s v="2026-08-15 08:00:00 | Tanggal pemasangan: 27/07/2026 Jam pemasangan : pagi / siang Info Tambahan : Hubungi pelanggan dulu sebelum ke lokasi. terima kasih"/>
    <s v="FCC"/>
    <s v="14-08-2026 11:39:52"/>
    <d v="2026-08-15T08:00:00"/>
    <m/>
    <s v="PS"/>
    <s v="MLG"/>
    <s v="NO ADDON"/>
    <n v="20260814"/>
    <s v="Completed"/>
    <s v="HSI Bisnis PSB 70% - 300 Mbps"/>
    <s v="INDIBIZ"/>
    <m/>
    <m/>
    <d v="2026-08-15T08:00:00"/>
    <s v="2026-08-15 08:00:00 | Tanggal pemasangan: 27/07/2026 Jam pemasangan : pagi / siang Info Tambahan : Hubungi pelanggan dulu sebelum ke lokasi. terima kasih"/>
    <n v="2026"/>
    <n v="8"/>
    <n v="14"/>
    <d v="2026-08-14T00:00:00"/>
    <n v="-1.3333333333357587"/>
    <x v="1"/>
    <x v="24"/>
  </r>
  <r>
    <n v="545"/>
    <n v="1002529926"/>
    <n v="3"/>
    <x v="4"/>
    <n v="4"/>
    <s v="SEMARANG"/>
    <s v="SALATIGA"/>
    <s v="SLI"/>
    <s v="REG"/>
    <s v="AO"/>
    <s v="NEW SALES"/>
    <s v="1P INET"/>
    <s v="7 | OSS - PROVISIONING ISSUED"/>
    <s v="RBS-Regional 3"/>
    <d v="2026-08-16T16:14:56"/>
    <d v="2026-08-17T13:08:50"/>
    <n v="69367687"/>
    <m/>
    <n v="142434111152"/>
    <s v="GRAHA SEBAWANA"/>
    <s v="ODP-SLI-FAT/031 FAT/D01/031.01"/>
    <s v="WO061890792"/>
    <m/>
    <m/>
    <m/>
    <n v="110.63767350000001"/>
    <n v="-7.23076779999999"/>
    <s v="|MN00238|MYIA-060849330502/POI/YUSUF ABDURROSYID/082220458919/abduryusuf8@gmail.com"/>
    <s v="MYIB_ASSISTANT"/>
    <m/>
    <m/>
    <m/>
    <m/>
    <m/>
    <m/>
    <m/>
    <m/>
    <s v="Management Janji"/>
    <s v="2026-08-17 13:00:00 | Tanggal pemasangan: 17/08/2026 Jam pemasangan : pagi / siang Info Tambahan : Hubungi pelanggan dulu sebelum ke lokasi terima kasih."/>
    <s v="FCC"/>
    <s v="16-08-2026 16:39:59"/>
    <d v="2026-08-17T13:00:00"/>
    <m/>
    <s v="PI"/>
    <s v="SLI"/>
    <s v="NO ADDON"/>
    <m/>
    <s v="Provisioning Issued"/>
    <s v="HSI Bisnis Promo HUT Telkom PSB 70% - 100 Mbps"/>
    <s v="INDIBIZ"/>
    <m/>
    <m/>
    <d v="2026-08-17T13:00:00"/>
    <s v="2026-08-17 13:00:00 | Tanggal pemasangan: 17/08/2026 Jam pemasangan : pagi / siang Info Tambahan : Hubungi pelanggan dulu sebelum ke lokasi terima kasih."/>
    <m/>
    <m/>
    <m/>
    <e v="#NUM!"/>
    <e v="#NUM!"/>
    <x v="0"/>
    <x v="4"/>
  </r>
  <r>
    <n v="546"/>
    <n v="1002506219"/>
    <n v="3"/>
    <x v="7"/>
    <n v="4"/>
    <s v="SOLO"/>
    <s v="INNER - SOLO JATENG TIMUR"/>
    <s v="KRT"/>
    <s v="REG"/>
    <s v="AO"/>
    <s v="NEW SALES"/>
    <m/>
    <s v="CANCEL COMPLETED"/>
    <s v="RBS-Regional 3"/>
    <d v="2026-08-03T14:17:22"/>
    <d v="2026-08-17T11:47:46"/>
    <n v="69357615"/>
    <m/>
    <m/>
    <s v="GEDUNG ANSENA AUDIT GLOBAL 1"/>
    <m/>
    <m/>
    <m/>
    <m/>
    <m/>
    <n v="110.7651979"/>
    <n v="-7.5410035000000004"/>
    <s v="|MN00440|/Elyoenai Christian Kuntolukito/085764652186/elyoenaikunto@gmail.com/ PSB  1S INET ONLY BISNIS WINBACK 2.0 100mbps ABODEMEN 535.000 PLUS PPN"/>
    <s v="Sales Force DBS"/>
    <m/>
    <m/>
    <m/>
    <m/>
    <m/>
    <m/>
    <m/>
    <m/>
    <s v="Management Janji"/>
    <d v="1970-01-01T00:00:00"/>
    <s v="FCC"/>
    <d v="2026-03-08T14:40:09"/>
    <m/>
    <m/>
    <s v="REJECT_FCC"/>
    <s v="KRT"/>
    <s v="NO ADDON"/>
    <m/>
    <s v="DECLINE : Decline - Batal Order EVI PUSPITA EKASARI 40931150|MYDITA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s v="DECLINE : Decline - Batal Order EVI PUSPITA EKASARI 40931150|MYDITA"/>
    <d v="1970-01-01T00:00:00"/>
    <d v="1970-01-01T00:00:00"/>
    <m/>
    <m/>
    <m/>
    <e v="#NUM!"/>
    <e v="#NUM!"/>
    <x v="0"/>
    <x v="4"/>
  </r>
  <r>
    <n v="547"/>
    <n v="1002532535"/>
    <n v="3"/>
    <x v="1"/>
    <n v="5"/>
    <s v="KEDIRI"/>
    <s v="KEDIRI"/>
    <s v="KDI"/>
    <s v="REG"/>
    <s v="AO"/>
    <s v="NEW SALES"/>
    <s v="1P INET"/>
    <s v="MIE - SEND SURVEY"/>
    <s v="RBS-Regional 3"/>
    <d v="2026-08-18T10:34:56"/>
    <d v="2026-08-18T10:36:01"/>
    <n v="69368698"/>
    <m/>
    <n v="152610241509"/>
    <s v="MTS ARRAHMAH"/>
    <s v="ODP-KDI-FAA/02 FAA/D01/02.01"/>
    <s v="WO061985082"/>
    <m/>
    <m/>
    <m/>
    <n v="112.026839486094"/>
    <n v="-7.7318513012499501"/>
    <s v="|MC20003|MYIA-039192881778/POI/AGIL DAFFA MAULANA ILNASI/085236823300/mts.arrahmah20@gmail.com"/>
    <s v="MYIB_ASSISTANT"/>
    <m/>
    <m/>
    <m/>
    <m/>
    <m/>
    <m/>
    <m/>
    <m/>
    <s v="Management Janji"/>
    <s v="2026-08-19 08:00:00 | Jam Pemasangan : 08:00 - 12.00 Tanggal Pemasangan : 18/08/2026 Info Tambahan : Hubungi pelanggan sebelum datang ke lokasi"/>
    <s v="FCC"/>
    <s v="18-08-2026 10:39:58"/>
    <d v="2026-08-19T08:00:00"/>
    <m/>
    <s v="SURVEY_NEW_MANJA"/>
    <s v="KDI"/>
    <s v="NO ADDON"/>
    <m/>
    <s v="MIE - SEND SURVEY"/>
    <s v="HSI Bisnis Promo HUT Telkom PSB 70% - 300 Mbps"/>
    <s v="INDIBIZ"/>
    <m/>
    <m/>
    <d v="2026-08-19T08:00:00"/>
    <s v="2026-08-19 08:00:00 | Jam Pemasangan : 08:00 - 12.00 Tanggal Pemasangan : 18/08/2026 Info Tambahan : Hubungi pelanggan sebelum datang ke lokasi"/>
    <m/>
    <m/>
    <m/>
    <e v="#NUM!"/>
    <e v="#NUM!"/>
    <x v="0"/>
    <x v="1"/>
  </r>
  <r>
    <n v="548"/>
    <n v="1002515840"/>
    <n v="3"/>
    <x v="0"/>
    <n v="5"/>
    <s v="MATARAM"/>
    <s v="BIMA"/>
    <s v="SIL"/>
    <s v="REG"/>
    <s v="AO"/>
    <s v="NEW SALES"/>
    <m/>
    <s v="Completed (PS)"/>
    <s v="RBS-Regional 3"/>
    <d v="2026-08-08T11:57:47"/>
    <d v="2026-08-08T12:31:20"/>
    <n v="69357755"/>
    <m/>
    <n v="172617203001"/>
    <s v="Toko Aisyah plus plus"/>
    <s v="ODP-SIL-FAB/04"/>
    <s v="WO061252170"/>
    <m/>
    <m/>
    <m/>
    <n v="118.571001681203"/>
    <n v="-8.5180584778785402"/>
    <s v="|MN02085|MYIA-074173164245/POI/umar/082341477797/wadubura1976@gmail.com"/>
    <s v="MYDIGIBIZPARTNER"/>
    <m/>
    <m/>
    <m/>
    <m/>
    <m/>
    <m/>
    <m/>
    <m/>
    <s v="Management Janji"/>
    <s v="2026-08-04 13:00:00 |   M Janji : (04/08/2026)  jam Pasang : 09:00  Note : hubungi pelanggan jika ingin kelokasi"/>
    <s v="FCC"/>
    <d v="2026-08-08T12:09:43"/>
    <m/>
    <m/>
    <s v="PS"/>
    <s v="SIL"/>
    <s v="NETMONK"/>
    <n v="2026080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8T07:00:00"/>
    <s v="2026-08-04 13:00:00 |   M Janji : (04/08/2026)  jam Pasang : 09:00  Note : hubungi pelanggan jika ingin kelokasi"/>
    <n v="2026"/>
    <n v="8"/>
    <n v="8"/>
    <d v="2026-08-08T00:00:00"/>
    <n v="-0.29166666666424135"/>
    <x v="1"/>
    <x v="0"/>
  </r>
  <r>
    <n v="549"/>
    <n v="1002527785"/>
    <n v="3"/>
    <x v="3"/>
    <n v="5"/>
    <s v="SBY UTARA"/>
    <s v="KENJERAN"/>
    <s v="KJR"/>
    <s v="REG"/>
    <s v="AO"/>
    <s v="NEW SALES"/>
    <m/>
    <s v="Completed (PS)"/>
    <s v="RBS-Regional 3"/>
    <d v="2026-08-15T09:30:27"/>
    <d v="2026-08-15T20:16:47"/>
    <n v="69366589"/>
    <m/>
    <n v="152407282097"/>
    <s v="UD MOETHIA SETIYAWATI"/>
    <s v="ODP-MYR-FDW/05"/>
    <s v="WO061808303"/>
    <m/>
    <m/>
    <m/>
    <n v="112.7735728"/>
    <n v="-7.2323031000000002"/>
    <s v="AMRBS;403536;AMEX;FANI INDRA;RBS-3;SURAMADU;PSB;MOETHIA SETIYAWATI;089634313237;spbu601116@yahoo.co.id;HSI Bisnis (1:1) 150 Mbps (Rp 819.000) PSB Rp 150.000;Rudolfo Samuai;https://maps.app.goo.gl/mnqCKabjuEfuVNZ66"/>
    <s v="Amex"/>
    <m/>
    <m/>
    <m/>
    <m/>
    <m/>
    <m/>
    <m/>
    <m/>
    <s v="Management Janji"/>
    <s v="2026-08-16 08:00:00|Nama PIC : BAPAK rudolfo No HP : 089634313237 Alt :  M Janji : (MINGGU/16/AGUSTUS/2026) jam Pasang : 09:00 Note : hubungi pelanggan jika ingin kelokasi|40961371|MYDITA"/>
    <s v="FCC"/>
    <s v="15-08-2026 09:40:30"/>
    <d v="2026-08-16T08:00:00"/>
    <m/>
    <s v="PS"/>
    <s v="KJR"/>
    <s v="NO ADDON"/>
    <n v="2026081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6T08:00:00"/>
    <s v="2026-08-16 08:00:00|Nama PIC : BAPAK rudolfo No HP : 089634313237 Alt :  M Janji : (MINGGU/16/AGUSTUS/2026) jam Pasang : 09:00 Note : hubungi pelanggan jika ingin kelokasi|40961371|MYDITA"/>
    <n v="2026"/>
    <n v="8"/>
    <n v="15"/>
    <d v="2026-08-15T00:00:00"/>
    <n v="-1.3333333333357587"/>
    <x v="1"/>
    <x v="23"/>
  </r>
  <r>
    <n v="550"/>
    <n v="1002525880"/>
    <n v="3"/>
    <x v="4"/>
    <n v="4"/>
    <s v="SEMARANG"/>
    <s v="INNER - SEMARANG JATENG UTARA"/>
    <s v="MJP"/>
    <s v="REG"/>
    <s v="AO"/>
    <s v="NEW SALES"/>
    <m/>
    <s v="CC - HD1A - INPROGRESS UNCONTACTED"/>
    <s v="RBS-Regional 3"/>
    <d v="2026-08-14T10:28:11"/>
    <d v="2026-08-16T14:45:24"/>
    <n v="69365768"/>
    <m/>
    <n v="142410346133"/>
    <s v="PT. CIPTA KAYA WARNA (SPBU 4459520)"/>
    <s v="ODP-MJP-FCA/046"/>
    <m/>
    <m/>
    <m/>
    <m/>
    <n v="110.56377021081001"/>
    <n v="-7.0405199626899"/>
    <s v="AMRBS;406295;REG3;UKHIBUL MUKHSININ;ADI SULISTYO WIBOWO;082220938883;PSB INDIBIZ 50MB 310K 150K"/>
    <s v="Account Manager"/>
    <m/>
    <m/>
    <m/>
    <m/>
    <m/>
    <m/>
    <m/>
    <m/>
    <m/>
    <m/>
    <m/>
    <s v="14-08-2026 10:39:51"/>
    <m/>
    <m/>
    <s v="FCC"/>
    <s v="MJP"/>
    <s v="NO ADDON"/>
    <m/>
    <s v="UNCONTACTED : Invalid Phone Number Ika Paramitha M 40921089|MYDITA"/>
    <s v="- 11_11446;Biaya PSB HSI EBIS Tunai di Depan ~ 11[150000]  - E26016;E26016 ~ ES26 - Paket HSI Bisnis (HSIE) Khusus Winback 3.0[0]  - E26016~null~E26016_UNL;UNL ~ Internet-Link Unlimited Internet Usage ~ E26016[0]  - E26016~null~105863;E26016||11||Abodemen"/>
    <s v="INDIBIZ"/>
    <m/>
    <m/>
    <m/>
    <m/>
    <m/>
    <m/>
    <m/>
    <e v="#NUM!"/>
    <e v="#NUM!"/>
    <x v="0"/>
    <x v="4"/>
  </r>
  <r>
    <n v="551"/>
    <n v="1002525544"/>
    <n v="3"/>
    <x v="4"/>
    <n v="4"/>
    <s v="SEMARANG"/>
    <s v="INNER - SEMARANG JATENG UTARA"/>
    <s v="JHR"/>
    <s v="REG"/>
    <s v="AO"/>
    <s v="NEW SALES"/>
    <s v="1P INET"/>
    <s v="OSS - FALLOUT"/>
    <s v="RBS-Regional 3"/>
    <d v="2026-08-14T09:04:56"/>
    <d v="2026-08-18T08:58:52"/>
    <n v="69364136"/>
    <m/>
    <n v="142406122724"/>
    <s v="PT KLA TEKNOLOGI INDONESIA"/>
    <s v="ODP-JHR-FCA/041 FCA/D04/13.041"/>
    <s v="WO061719776"/>
    <m/>
    <m/>
    <m/>
    <n v="110.431018967111"/>
    <n v="-6.9839681628893802"/>
    <s v="MD|MYIB-099281727936|SYSTEM|PT KLA TEKNOLOGI INDONESIA|085357628866"/>
    <s v="LPC_EBIS"/>
    <m/>
    <m/>
    <m/>
    <m/>
    <m/>
    <m/>
    <m/>
    <m/>
    <s v="Management Janji"/>
    <s v="2026-08-15 08:00:00 | Tanggal pemasangan : 15 Agustus 2026 Jam pemasangan : pagi/siang Info Tambahan : Hubungi pelanggan dulu sebelum ke lokasi terima kasih"/>
    <s v="FCC"/>
    <s v="14-08-2026 09:10:50"/>
    <d v="2026-08-15T08:00:00"/>
    <s v="Kendala Pelanggan"/>
    <s v="FO_WFM"/>
    <s v="JHR"/>
    <s v="NO ADDON"/>
    <m/>
    <s v="Provisioning Failed|WFM|INF009061205|PP_-7.0194128,110.4668589_PP_PELANGGAN MINTA HARI KAMIS 20/08 CP_085357628866"/>
    <s v="HSI Basic Khusus Winback 3.0 PSB 70% - 200 Mbps"/>
    <s v="INDIBIZ"/>
    <m/>
    <m/>
    <d v="2026-08-15T08:00:00"/>
    <s v="2026-08-15 08:00:00 | Tanggal pemasangan : 15 Agustus 2026 Jam pemasangan : pagi/siang Info Tambahan : Hubungi pelanggan dulu sebelum ke lokasi terima kasih"/>
    <m/>
    <m/>
    <m/>
    <e v="#NUM!"/>
    <e v="#NUM!"/>
    <x v="0"/>
    <x v="4"/>
  </r>
  <r>
    <n v="552"/>
    <n v="1002527243"/>
    <n v="3"/>
    <x v="7"/>
    <n v="4"/>
    <s v="KUDUS"/>
    <s v="PURWODADI"/>
    <s v="PWB"/>
    <s v="REG"/>
    <s v="AO"/>
    <s v="NEW SALES"/>
    <m/>
    <s v="Completed (PS)"/>
    <s v="RBS-Regional 3"/>
    <d v="2026-08-14T16:51:01"/>
    <d v="2026-08-14T20:54:41"/>
    <n v="69364053"/>
    <n v="2922952031"/>
    <n v="141568113927"/>
    <s v="SPBU 4458107"/>
    <s v="ODP-PWB-FG/028"/>
    <s v="WO061773344"/>
    <m/>
    <m/>
    <m/>
    <n v="110.9044"/>
    <n v="-7.0917199999999996"/>
    <s v="|MN01314|MYIA-013334079149/POI/SIMON HARSONO /081328284840/harsonosimon@yahoo.co.id"/>
    <s v="Amex"/>
    <m/>
    <m/>
    <m/>
    <m/>
    <m/>
    <m/>
    <m/>
    <m/>
    <s v="Management Janji"/>
    <s v="2026-08-13 08:00:00 | M Janji : (14/08/2026)  jam Pasang : 09:00  Note : hubungi pelanggan jika ingin kelokasi"/>
    <s v="FCC"/>
    <s v="14-08-2026 16:54:56"/>
    <m/>
    <m/>
    <s v="PS"/>
    <s v="PWB"/>
    <s v="NO ADDON"/>
    <n v="202608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4T07:00:00"/>
    <s v="2026-08-13 08:00:00 | M Janji : (14/08/2026)  jam Pasang : 09:00  Note : hubungi pelanggan jika ingin kelokasi"/>
    <n v="2026"/>
    <n v="8"/>
    <n v="14"/>
    <d v="2026-08-14T00:00:00"/>
    <n v="-0.29166666666424135"/>
    <x v="1"/>
    <x v="4"/>
  </r>
  <r>
    <n v="553"/>
    <n v="1002524222"/>
    <n v="3"/>
    <x v="1"/>
    <n v="5"/>
    <s v="MADIUN"/>
    <s v="PONOROGO"/>
    <s v="SLH"/>
    <s v="REG"/>
    <s v="AO"/>
    <s v="NEW SALES"/>
    <s v="1P INET"/>
    <s v="Completed (PS)"/>
    <s v="RBS-Regional 3"/>
    <d v="2026-08-13T13:17:56"/>
    <d v="2026-08-14T12:41:20"/>
    <n v="69365123"/>
    <m/>
    <n v="152620220511"/>
    <s v="SPBU 54.634.15"/>
    <s v="ODP-SLH-FA/15"/>
    <s v="WO061669043"/>
    <m/>
    <m/>
    <m/>
    <n v="111.414829210082"/>
    <n v="-8.0319679995436193"/>
    <s v="|MN00282|MYIA-031447322166/POI/Ascholi Retno Wulandari/087786793857/spbuslahung0@gmail.com"/>
    <s v="MYIB_ASSISTANT"/>
    <m/>
    <m/>
    <m/>
    <m/>
    <m/>
    <m/>
    <m/>
    <m/>
    <s v="Management Janji"/>
    <s v="2026-08-14 13:00:00 | Nama PIC : Ibu Retno No HP : 087786793857 No Alt : - M Janji :  14 Agustus 2026 Jam Pasang : Pagi / Siang Note : hubungi pelanggan jika ingin kelokasi "/>
    <s v="FCC"/>
    <s v="13-08-2026 13:25:44"/>
    <d v="2026-08-14T13:00:00"/>
    <m/>
    <s v="PS"/>
    <s v="SLH"/>
    <s v="NO ADDON"/>
    <n v="20260814"/>
    <s v="Completed"/>
    <s v="HSI Bisnis Promo HUT Telkom PSB 70% - 50 Mbps"/>
    <s v="INDIBIZ"/>
    <m/>
    <m/>
    <d v="2026-08-14T13:00:00"/>
    <s v="2026-08-14 13:00:00 | Nama PIC : Ibu Retno No HP : 087786793857 No Alt : - M Janji :  14 Agustus 2026 Jam Pasang : Pagi / Siang Note : hubungi pelanggan jika ingin kelokasi "/>
    <n v="2026"/>
    <n v="8"/>
    <n v="14"/>
    <d v="2026-08-14T00:00:00"/>
    <n v="-0.54166666666424135"/>
    <x v="1"/>
    <x v="25"/>
  </r>
  <r>
    <n v="554"/>
    <n v="1002517464"/>
    <n v="3"/>
    <x v="3"/>
    <n v="5"/>
    <s v="SBY UTARA"/>
    <s v="GRESIK"/>
    <s v="BPG"/>
    <s v="REG"/>
    <s v="AO"/>
    <s v="NEW SALES"/>
    <s v="1P INET"/>
    <s v="Completed (PS)"/>
    <s v="RBS-Regional 3"/>
    <d v="2026-08-10T11:32:56"/>
    <d v="2026-08-10T22:22:47"/>
    <n v="69362307"/>
    <m/>
    <n v="152443208730"/>
    <s v="PKMÃ‚Â DAWARBLANDONG RUANG ADMIN"/>
    <s v="ODP-BPG-FL/35 FL/D04/35.01"/>
    <s v="WO061379839"/>
    <m/>
    <m/>
    <m/>
    <n v="112.425116"/>
    <n v="-7.3288089999999997"/>
    <s v="MD|MYDB-20260808264717|DN00001/MN02100|PKMÃ‚Â DAWARBLANDONG RUANG ADMIN|081357066470"/>
    <s v="MYDIGIBIZPARTNER"/>
    <m/>
    <m/>
    <m/>
    <m/>
    <m/>
    <m/>
    <m/>
    <m/>
    <s v="Management Janji"/>
    <s v="2026-08-11 08:00:00 | Nama PIC : Ibu Wijayanti No HP : 081357066470 Alt : - M Janji : 11/08/2026 Jam Pasang : 08.00 - 13:00  NoteÃ‚Â :  hubungi terlebih dahulu sebelum kelokasi"/>
    <s v="FCC"/>
    <d v="2026-10-08T11:40:04"/>
    <d v="2026-08-11T08:00:00"/>
    <m/>
    <s v="PS"/>
    <s v="BPG"/>
    <s v="NO ADDON"/>
    <n v="20260810"/>
    <s v="Completed"/>
    <s v="HSI Bisnis Promo HUT Telkom PSB 70% - 75 Mbps"/>
    <s v="INDIBIZ"/>
    <m/>
    <m/>
    <d v="2026-08-11T08:00:00"/>
    <s v="2026-08-11 08:00:00 | Nama PIC : Ibu Wijayanti No HP : 081357066470 Alt : - M Janji : 11/08/2026 Jam Pasang : 08.00 - 13:00  NoteÃ‚Â :  hubungi terlebih dahulu sebelum kelokasi"/>
    <n v="2026"/>
    <n v="8"/>
    <n v="10"/>
    <d v="2026-08-10T00:00:00"/>
    <n v="-1.3333333333357587"/>
    <x v="1"/>
    <x v="8"/>
  </r>
  <r>
    <n v="555"/>
    <n v="1002528959"/>
    <n v="3"/>
    <x v="3"/>
    <n v="5"/>
    <s v="MADURA"/>
    <s v="BANGKALAN"/>
    <s v="OMB"/>
    <s v="REG"/>
    <s v="AO"/>
    <s v="NEW SALES"/>
    <s v="1P INET"/>
    <s v="Completed (PS)"/>
    <s v="RBS-Regional 3"/>
    <d v="2026-08-15T20:10:56"/>
    <d v="2026-08-17T14:27:09"/>
    <n v="69367224"/>
    <m/>
    <n v="152438209198"/>
    <s v="Yayasan Pondok Pesantren Assalamah"/>
    <s v="ODP-OMB-FAA/04"/>
    <s v="WO061847324"/>
    <m/>
    <m/>
    <m/>
    <n v="113.32154285162601"/>
    <n v="-7.1039069620857296"/>
    <s v="MD|MYDB-20260815265608|DN00001/MN00802|Yayasan Pondok Pesantren Assalamah|082334066262"/>
    <s v="MYDIGIBIZPARTNER"/>
    <m/>
    <m/>
    <m/>
    <m/>
    <m/>
    <m/>
    <m/>
    <m/>
    <s v="Management Janji"/>
    <s v="2026-08-17 08:00:00 | Jam Pemasangan : 08:00 - 12.00 Tanggal Pemasangan : MINGGU 16 AGUSTUS 2026 Info Tambahan : Hubungi pelanggan sebelum datang ke lokasi"/>
    <s v="FCC"/>
    <s v="15-08-2026 20:25:20"/>
    <d v="2026-08-17T08:00:00"/>
    <m/>
    <s v="PS"/>
    <s v="OMB"/>
    <s v="NETMONK"/>
    <n v="20260817"/>
    <s v="Completed"/>
    <s v="HSI Bisnis Bundling Netmonk Promo 2026 PSB 70% - 100 Mbps"/>
    <s v="INDIBIZ"/>
    <m/>
    <m/>
    <d v="2026-08-17T08:00:00"/>
    <s v="2026-08-17 08:00:00 | Jam Pemasangan : 08:00 - 12.00 Tanggal Pemasangan : MINGGU 16 AGUSTUS 2026 Info Tambahan : Hubungi pelanggan sebelum datang ke lokasi"/>
    <n v="2026"/>
    <n v="8"/>
    <n v="17"/>
    <d v="2026-08-17T00:00:00"/>
    <n v="-0.33333333333575865"/>
    <x v="1"/>
    <x v="6"/>
  </r>
  <r>
    <n v="556"/>
    <n v="1002516090"/>
    <n v="3"/>
    <x v="3"/>
    <n v="5"/>
    <s v="MADURA"/>
    <s v="BANGKALAN"/>
    <s v="KPP"/>
    <s v="REG"/>
    <s v="AO"/>
    <s v="NEW SALES"/>
    <s v="1P INET"/>
    <s v="Completed (PS)"/>
    <s v="RBS-Regional 3"/>
    <d v="2026-08-08T15:20:56"/>
    <d v="2026-08-10T10:05:31"/>
    <n v="69361553"/>
    <m/>
    <n v="152437905587"/>
    <s v="TOKO DIEGO"/>
    <s v="ODP-KPP-FAD/92 FAD/D09/92.01"/>
    <s v="WO061274608"/>
    <m/>
    <m/>
    <m/>
    <n v="113.279474750161"/>
    <n v="-6.9499173479608602"/>
    <s v="MD|MYDB-20260805264404|DN00001/MN02006|TOKO DIEGO|08567525556"/>
    <s v="MYDIGIBIZPARTNER"/>
    <m/>
    <m/>
    <m/>
    <m/>
    <m/>
    <m/>
    <m/>
    <m/>
    <s v="Management Janji"/>
    <s v="2026-08-09 13:00:00 | M Janji : 9 agustus 2026 jam Pasang : pagi siang Note : hubungi pelanggan jika ingin kelokasi "/>
    <s v="FCC"/>
    <d v="2026-08-08T15:25:37"/>
    <d v="2026-08-09T13:00:00"/>
    <m/>
    <s v="PS"/>
    <s v="KPP"/>
    <s v="NETMONK"/>
    <n v="20260810"/>
    <s v="Completed"/>
    <s v="HSI Bisnis Bundling Netmonk Promo 2026 PSB 70% - 300 Mbps"/>
    <s v="INDIBIZ"/>
    <m/>
    <m/>
    <d v="2026-08-09T13:00:00"/>
    <s v="2026-08-09 13:00:00 | M Janji : 9 agustus 2026 jam Pasang : pagi siang Note : hubungi pelanggan jika ingin kelokasi "/>
    <n v="2026"/>
    <n v="8"/>
    <n v="10"/>
    <d v="2026-08-10T00:00:00"/>
    <n v="0.45833333333575865"/>
    <x v="1"/>
    <x v="6"/>
  </r>
  <r>
    <n v="557"/>
    <n v="1002516534"/>
    <n v="3"/>
    <x v="4"/>
    <n v="4"/>
    <s v="PEKALONGAN"/>
    <s v="TEGAL"/>
    <s v="TEG"/>
    <s v="REG"/>
    <s v="AO"/>
    <s v="NEW SALES"/>
    <s v="1P INET"/>
    <s v="Completed (PS)"/>
    <s v="RBS-Regional 3"/>
    <d v="2026-08-09T14:32:57"/>
    <d v="2026-08-10T13:21:25"/>
    <n v="69361882"/>
    <m/>
    <n v="142212126690"/>
    <s v="CV. SUBEKTI SETIABUDI"/>
    <s v="ODP-TEG-FAG/030 FAG/D02/030.01"/>
    <s v="WO061325791"/>
    <m/>
    <m/>
    <m/>
    <n v="109.1876377"/>
    <n v="-6.9037999000000001"/>
    <s v="|MN00292|MYIA-018362209124/POI/BUDI WAHYONO/087730339348/budieaces3@gmail.com"/>
    <s v="MYIB_ASSISTANT"/>
    <m/>
    <m/>
    <m/>
    <m/>
    <m/>
    <m/>
    <m/>
    <m/>
    <s v="Management Janji"/>
    <s v="2026-08-10 13:00:00 | M Janji : (10/08/2026) jam Pasang : 09:00 Note : hubungi pelanggan jika ingin kelokasi "/>
    <s v="FCC"/>
    <d v="2026-09-08T14:39:46"/>
    <d v="2026-08-10T13:00:00"/>
    <m/>
    <s v="PS"/>
    <s v="TEG"/>
    <s v="NO ADDON"/>
    <n v="20260810"/>
    <s v="Completed"/>
    <s v="HSI Bisnis Promo HUT Telkom PSB 70% - 100 Mbps"/>
    <s v="INDIBIZ"/>
    <m/>
    <m/>
    <d v="2026-08-10T13:00:00"/>
    <s v="2026-08-10 13:00:00 | M Janji : (10/08/2026) jam Pasang : 09:00 Note : hubungi pelanggan jika ingin kelokasi "/>
    <n v="2026"/>
    <n v="8"/>
    <n v="10"/>
    <d v="2026-08-10T00:00:00"/>
    <n v="-0.54166666666424135"/>
    <x v="1"/>
    <x v="4"/>
  </r>
  <r>
    <n v="558"/>
    <n v="1002521356"/>
    <n v="3"/>
    <x v="1"/>
    <n v="5"/>
    <s v="KEDIRI"/>
    <s v="NGANJUK"/>
    <s v="PRB"/>
    <s v="REG"/>
    <s v="AO"/>
    <s v="NEW SALES"/>
    <s v="1P INET"/>
    <s v="Completed (PS)"/>
    <s v="RBS-Regional 3"/>
    <d v="2026-08-12T09:16:56"/>
    <d v="2026-08-12T12:34:38"/>
    <n v="69363887"/>
    <m/>
    <n v="152627203803"/>
    <s v="MI MIFTAHUL MUNA"/>
    <s v="ODP-PRB-FC/66"/>
    <s v="WO061556820"/>
    <m/>
    <m/>
    <m/>
    <n v="112.01900550000001"/>
    <n v="-7.7518209000000002"/>
    <s v="|MN02812|MYIA-094852776543/POI/NAFHAN TAUFIK KHAKIM/08553251499/nafhant@gmail.com"/>
    <s v="MYIB_ASSISTANT"/>
    <m/>
    <m/>
    <m/>
    <m/>
    <m/>
    <m/>
    <m/>
    <m/>
    <s v="Management Janji"/>
    <s v="2026-08-13 08:00:00 | Nama PIC : Bp Nafhan No HP : 08553251499 No Alt : - M Janji :  13 Agustus 2026 Jam Pasang : Pagi / Siang Note : hubungi pelanggan jika ingin kelokasi"/>
    <s v="FCC"/>
    <d v="2026-12-08T09:40:31"/>
    <d v="2026-08-13T08:00:00"/>
    <m/>
    <s v="PS"/>
    <s v="PRB"/>
    <s v="NO ADDON"/>
    <n v="20260812"/>
    <s v="Completed"/>
    <s v="HSI Bisnis Basic Promo HUT Telkom PSB 70% - 50 Mbps"/>
    <s v="INDIBIZ"/>
    <m/>
    <m/>
    <d v="2026-08-13T08:00:00"/>
    <s v="2026-08-13 08:00:00 | Nama PIC : Bp Nafhan No HP : 08553251499 No Alt : - M Janji :  13 Agustus 2026 Jam Pasang : Pagi / Siang Note : hubungi pelanggan jika ingin kelokasi"/>
    <n v="2026"/>
    <n v="8"/>
    <n v="12"/>
    <d v="2026-08-12T00:00:00"/>
    <n v="-1.3333333333357587"/>
    <x v="1"/>
    <x v="3"/>
  </r>
  <r>
    <n v="559"/>
    <n v="1002525594"/>
    <n v="3"/>
    <x v="5"/>
    <n v="5"/>
    <s v="DENPASAR"/>
    <s v="UBUNG"/>
    <s v="UBN"/>
    <s v="REG"/>
    <s v="AO"/>
    <s v="NEW SALES"/>
    <m/>
    <s v="Completed (PS)"/>
    <s v="RBS-Regional 3"/>
    <d v="2026-08-14T09:20:05"/>
    <d v="2026-08-18T15:49:29"/>
    <n v="69365674"/>
    <m/>
    <n v="172418757531"/>
    <s v="PT INTAN SURYA PRIMA ABADI"/>
    <s v="ODP-UBN-FV/34"/>
    <s v="WO061945361"/>
    <m/>
    <m/>
    <m/>
    <n v="115.180974653123"/>
    <n v="-8.6344524704889292"/>
    <s v="AMRBS;940137;AM;ISTIHAMIN FITRIYAH;RBS-3;SURAMADU;PSB;PT INTAN SURYA PRIMA ABADI;GEDE MUDITA;081241818747;Ispa.denpasar@yahoo.co.id;HSI Bisnis (1:1) 100 Mbps (Rp 669.000) PSB Rp 150.000;"/>
    <s v="Account Manager"/>
    <m/>
    <m/>
    <m/>
    <m/>
    <m/>
    <m/>
    <m/>
    <m/>
    <s v="Management Janji"/>
    <s v="2026-08-18 13:00:00|Nama Pic : BP WARIS No Hp Pic : 081241818747 Jam Pemasangan : 08:00 - 12.00 Tanggal Pemasangan : SELASA 18 AGUSTUS 2026 Info Tambahan : Hubungi pelanggan sebelum datang ke lokasi|40000798|MYDITA"/>
    <s v="FCC"/>
    <s v="14-08-2026 09:40:20"/>
    <d v="2026-08-18T13:00:00"/>
    <m/>
    <s v="PS"/>
    <s v="UBN"/>
    <s v="NO ADDON"/>
    <n v="20260818"/>
    <s v="Completed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d v="2026-08-18T13:00:00"/>
    <s v="2026-08-18 13:00:00|Nama Pic : BP WARIS No Hp Pic : 081241818747 Jam Pemasangan : 08:00 - 12.00 Tanggal Pemasangan : SELASA 18 AGUSTUS 2026 Info Tambahan : Hubungi pelanggan sebelum datang ke lokasi|40000798|MYDITA"/>
    <n v="2026"/>
    <n v="8"/>
    <n v="18"/>
    <d v="2026-08-18T00:00:00"/>
    <n v="-0.54166666666424135"/>
    <x v="1"/>
    <x v="22"/>
  </r>
  <r>
    <n v="560"/>
    <n v="1002523368"/>
    <n v="3"/>
    <x v="3"/>
    <n v="5"/>
    <s v="MADURA"/>
    <s v="PAMEKASAN"/>
    <s v="SMP"/>
    <s v="REG"/>
    <s v="AO"/>
    <s v="NEW SALES"/>
    <m/>
    <s v="Completed (PS)"/>
    <s v="RBS-Regional 3"/>
    <d v="2026-08-13T09:00:34"/>
    <d v="2026-08-13T18:36:15"/>
    <n v="69364735"/>
    <m/>
    <n v="152431232368"/>
    <s v="TOKO PELANGI PANDIAN"/>
    <s v="ODP-SMP-FCL/23"/>
    <s v="WO061649808"/>
    <m/>
    <m/>
    <m/>
    <n v="113.8514247"/>
    <n v="-7.0055193999999998"/>
    <s v="|MN00213|/TOKO PELANGI PANDIAN/Antony Boediharto/081934931399/pelangipandian@gmail.com/HSI Bisnis Promo HUT Telkom (1:1) 50 Mbps (Rp 355.000) PSB Rp 150.000"/>
    <s v="Sales Force DBS"/>
    <m/>
    <m/>
    <m/>
    <m/>
    <m/>
    <m/>
    <m/>
    <m/>
    <s v="Management Janji"/>
    <s v="2026-08-14 08:00:00|Jam Pemasangan : 08:00 - 12.00 Tanggal Pemasangan : 14/08/2026 Info Tambahan : Hubungi pelanggan sebelum datang ke lokasi |40981184|MYDITA"/>
    <s v="FCC"/>
    <s v="13-08-2026 09:10:25"/>
    <d v="2026-08-14T08:00:00"/>
    <m/>
    <s v="PS"/>
    <s v="SMP"/>
    <s v="NO ADDON"/>
    <n v="2026081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4T08:00:00"/>
    <s v="2026-08-14 08:00:00|Jam Pemasangan : 08:00 - 12.00 Tanggal Pemasangan : 14/08/2026 Info Tambahan : Hubungi pelanggan sebelum datang ke lokasi |40981184|MYDITA"/>
    <n v="2026"/>
    <n v="8"/>
    <n v="13"/>
    <d v="2026-08-13T00:00:00"/>
    <n v="-1.3333333333357587"/>
    <x v="1"/>
    <x v="6"/>
  </r>
  <r>
    <n v="561"/>
    <n v="1002505027"/>
    <n v="3"/>
    <x v="6"/>
    <n v="5"/>
    <s v="PASURUAN"/>
    <s v="PASURUAN"/>
    <s v="PSN"/>
    <s v="REG"/>
    <s v="AO"/>
    <s v="NEW SALES"/>
    <m/>
    <s v="Completed (PS)"/>
    <s v="RBS-Regional 3"/>
    <d v="2026-08-02T08:38:22"/>
    <d v="2026-08-02T12:25:52"/>
    <n v="69356936"/>
    <m/>
    <n v="152729256671"/>
    <s v="PT PUSPA CAHAYA TRANS"/>
    <s v="ODP-PSN-FP/28"/>
    <s v="WO060697645"/>
    <m/>
    <m/>
    <m/>
    <n v="112.9070632"/>
    <n v="-7.6399593000000001"/>
    <s v="|MN01982|/PT PUSPA CAHAYA TRANS/WINBACK 2.0 HSI B2B (1:2) 50MBPS 320RB PSB DISC 70%/PSN/Briananda12@gmail.com/BRIAN TRINANDA PRIYOADI/81217171915"/>
    <s v="Sales Force DBS"/>
    <m/>
    <m/>
    <m/>
    <m/>
    <m/>
    <m/>
    <m/>
    <m/>
    <s v="Management Janji"/>
    <s v="2026-08-03 08:00:00|M Janji : 3 agustus 2026 jam Pasang : pagi  Note : hubungi pelanggan jika ingin kelokasi|MU1366|MYDITA"/>
    <s v="FCC"/>
    <d v="2026-02-08T08:39:50"/>
    <d v="2026-08-03T08:00:00"/>
    <m/>
    <s v="PS"/>
    <s v="PSN"/>
    <s v="NO ADDON"/>
    <n v="2026080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8:00:00"/>
    <s v="2026-08-03 08:00:00|M Janji : 3 agustus 2026 jam Pasang : pagi  Note : hubungi pelanggan jika ingin kelokasi|MU1366|MYDITA"/>
    <n v="2026"/>
    <n v="8"/>
    <n v="2"/>
    <d v="2026-08-02T00:00:00"/>
    <n v="-1.3333333333357587"/>
    <x v="1"/>
    <x v="12"/>
  </r>
  <r>
    <n v="562"/>
    <n v="1002512635"/>
    <n v="3"/>
    <x v="4"/>
    <n v="4"/>
    <s v="SEMARANG"/>
    <s v="INNER - SEMARANG JATENG UTARA"/>
    <s v="BMK"/>
    <s v="REG"/>
    <s v="AO"/>
    <s v="NEW SALES"/>
    <s v="1P INET"/>
    <s v="Completed (PS)"/>
    <s v="RBS-Regional 3"/>
    <d v="2026-08-06T14:17:04"/>
    <d v="2026-08-07T16:17:48"/>
    <n v="69360034"/>
    <m/>
    <n v="141423136604"/>
    <s v="PT GOMBEL MAKMUR SEJAHTERA"/>
    <s v="ODP-BMK-FAL/088 FAL/D05/088.01"/>
    <s v="WO061083541"/>
    <m/>
    <m/>
    <m/>
    <n v="110.422380343079"/>
    <n v="-7.0432277032644404"/>
    <s v="MD|MYDB-20260806264533|DN00001/MN00345|PT GOMBEL MAKMUR SEJAHTERA|081226809838"/>
    <s v="MYDIGIBIZPARTNER"/>
    <m/>
    <m/>
    <m/>
    <m/>
    <m/>
    <m/>
    <m/>
    <m/>
    <s v="Management Janji"/>
    <s v="2026-08-07 13:00:00 | Nama PIC : Muhsinin No HP : 081226809838 Alt : 085712326209 M Janji : 07/08/2026 Jam Pasang : 08.00 - 13:00  NoteÃ‚Â :  hubungi terlebih dahulu sebelum kelokasi"/>
    <s v="FCC"/>
    <d v="2026-06-08T14:26:03"/>
    <d v="2026-08-07T13:00:00"/>
    <m/>
    <s v="PS"/>
    <s v="BMK"/>
    <s v="NO ADDON"/>
    <n v="20260807"/>
    <s v="Completed"/>
    <s v="HSI Bisnis Promo HUT Telkom PSB 70% - 100 Mbps Dual Band"/>
    <s v="INDIBIZ"/>
    <m/>
    <m/>
    <d v="2026-08-07T13:00:00"/>
    <s v="2026-08-07 13:00:00 | Nama PIC : Muhsinin No HP : 081226809838 Alt : 085712326209 M Janji : 07/08/2026 Jam Pasang : 08.00 - 13:00  NoteÃ‚Â :  hubungi terlebih dahulu sebelum kelokasi"/>
    <n v="2026"/>
    <n v="8"/>
    <n v="7"/>
    <d v="2026-08-07T00:00:00"/>
    <n v="-0.54166666666424135"/>
    <x v="1"/>
    <x v="4"/>
  </r>
  <r>
    <n v="563"/>
    <n v="1002523598"/>
    <n v="3"/>
    <x v="2"/>
    <n v="4"/>
    <s v="PURWOKERTO"/>
    <s v="CILACAP"/>
    <s v="MAN"/>
    <s v="REG"/>
    <s v="AO"/>
    <s v="NEW SALES"/>
    <s v="1P INET"/>
    <s v="Completed (PS)"/>
    <s v="RBS-Regional 3"/>
    <d v="2026-08-13T10:01:57"/>
    <d v="2026-08-13T21:15:46"/>
    <n v="69364823"/>
    <m/>
    <n v="146391109364"/>
    <s v="SPBU MAJENANG"/>
    <s v="ODP-MAN-FF/039 FF/D03/039.01"/>
    <s v="WO061645878"/>
    <m/>
    <m/>
    <m/>
    <n v="108.75435520000001"/>
    <n v="-7.3012383999999999"/>
    <s v="|MN02591|MYIA-074538668258/POI/ODY SETYAWAN /083863283659/odisetyafgz@gmail.com"/>
    <s v="MYIB_ASSISTANT"/>
    <m/>
    <m/>
    <m/>
    <m/>
    <m/>
    <m/>
    <m/>
    <m/>
    <s v="Management Janji"/>
    <s v="2026-08-15 08:00:00 | Nama PIC : BAPA ODI No HP : 083863283659 No Alternatif : M Janji : 14/07/2026 Jam Pasang : Pagi NoteÃ‚Â :  Hubungi terlebih dahulu sebelum ke lokasi "/>
    <s v="FCC"/>
    <s v="13-08-2026 10:09:52"/>
    <d v="2026-08-15T08:00:00"/>
    <m/>
    <s v="PS"/>
    <s v="MAN"/>
    <s v="NO ADDON"/>
    <n v="20260813"/>
    <s v="Completed"/>
    <s v="HSI Bisnis Promo HUT Telkom PSB 70% - 100 Mbps"/>
    <s v="INDIBIZ"/>
    <m/>
    <m/>
    <d v="2026-08-15T08:00:00"/>
    <s v="2026-08-15 08:00:00 | Nama PIC : BAPA ODI No HP : 083863283659 No Alternatif : M Janji : 14/07/2026 Jam Pasang : Pagi NoteÃ‚Â :  Hubungi terlebih dahulu sebelum ke lokasi "/>
    <n v="2026"/>
    <n v="8"/>
    <n v="13"/>
    <d v="2026-08-13T00:00:00"/>
    <n v="-2.3333333333357587"/>
    <x v="1"/>
    <x v="4"/>
  </r>
  <r>
    <n v="564"/>
    <n v="1002528436"/>
    <n v="3"/>
    <x v="7"/>
    <n v="4"/>
    <s v="KUDUS"/>
    <s v="JEPARA"/>
    <s v="BAN"/>
    <s v="REG"/>
    <s v="AO"/>
    <s v="NEW SALES"/>
    <s v="1P INET"/>
    <s v="Completed (PS)"/>
    <s v="RBS-Regional 3"/>
    <d v="2026-08-15T14:13:57"/>
    <d v="2026-08-18T14:04:29"/>
    <n v="69366964"/>
    <m/>
    <n v="142507105392"/>
    <s v="CV TEAK JEPARA FURNITURE"/>
    <s v="ODP-BAN-FF/025"/>
    <s v="WO061827674"/>
    <m/>
    <m/>
    <m/>
    <n v="110.711638145148"/>
    <n v="-6.5344828727912896"/>
    <s v="MD|MYDB-20260815265533|EC60002/MC60029|CV TEAK JEPARA FURNITURE|085325933523"/>
    <s v="MYDIGIBIZPARTNER"/>
    <m/>
    <m/>
    <m/>
    <m/>
    <m/>
    <m/>
    <m/>
    <m/>
    <s v="Management Janji"/>
    <s v="2026-08-18 13:00:00 | Jam Pemasangan : 08:00 - 12.00 Tanggal Pemasangan : MINGGU 16 AGUSTUS 2026 Info Tambahan : Hubungi pelanggan sebelum datang ke lokasi"/>
    <s v="FCC"/>
    <s v="15-08-2026 14:25:27"/>
    <d v="2026-08-18T13:00:00"/>
    <m/>
    <s v="PS"/>
    <s v="BAN"/>
    <s v="NO ADDON"/>
    <n v="20260818"/>
    <s v="Completed"/>
    <s v="HSI Bisnis Promo HUT Telkom PSB 70% - 100 Mbps Dual Band"/>
    <s v="INDIBIZ"/>
    <m/>
    <m/>
    <d v="2026-08-18T13:00:00"/>
    <s v="2026-08-18 13:00:00 | Jam Pemasangan : 08:00 - 12.00 Tanggal Pemasangan : MINGGU 16 AGUSTUS 2026 Info Tambahan : Hubungi pelanggan sebelum datang ke lokasi"/>
    <n v="2026"/>
    <n v="8"/>
    <n v="18"/>
    <d v="2026-08-18T00:00:00"/>
    <n v="-0.54166666666424135"/>
    <x v="1"/>
    <x v="4"/>
  </r>
  <r>
    <n v="565"/>
    <n v="1002505177"/>
    <n v="3"/>
    <x v="3"/>
    <n v="5"/>
    <s v="SBY UTARA"/>
    <s v="TANDES"/>
    <s v="LKI"/>
    <s v="REG"/>
    <s v="AO"/>
    <s v="NEW SALES"/>
    <s v="1P INET"/>
    <s v="Completed (PS)"/>
    <s v="RBS-Regional 3"/>
    <d v="2026-08-02T11:43:56"/>
    <d v="2026-08-02T20:21:54"/>
    <n v="69356975"/>
    <m/>
    <n v="152424213146"/>
    <s v="Superkitty"/>
    <s v="ODP-LKS-FZ/32 FZ/D03/32.01"/>
    <s v="WO060705533"/>
    <m/>
    <m/>
    <m/>
    <n v="112.6418224"/>
    <n v="-7.3048986999999999"/>
    <s v="|MN02435|MYIA-049741671181/POI/Indah Dewi Apriliani/08133039988/indahdewiapril@gmail.com"/>
    <s v="MYIB_ASSISTANT"/>
    <m/>
    <m/>
    <m/>
    <m/>
    <m/>
    <m/>
    <m/>
    <m/>
    <s v="Management Janji"/>
    <s v="2026-08-03 08:00:00 | Nama PIC : IBU INDAH No HP : 08133039988 Alt :  M Janji : (SENIN/3/AGUSTUS/2026) jam Pasang : 09:00 Note : hubungi pelanggan jika ingin kelokasi"/>
    <s v="FCC"/>
    <d v="2026-02-08T11:54:49"/>
    <d v="2026-08-03T08:00:00"/>
    <m/>
    <s v="PS"/>
    <s v="LKI"/>
    <s v="NO ADDON"/>
    <n v="20260802"/>
    <s v="Completed"/>
    <s v="HSI Bisnis Promo HUT Telkom PSB 70% - 100 Mbps Dual Band"/>
    <s v="INDIBIZ"/>
    <m/>
    <m/>
    <d v="2026-08-03T08:00:00"/>
    <s v="2026-08-03 08:00:00 | Nama PIC : IBU INDAH No HP : 08133039988 Alt :  M Janji : (SENIN/3/AGUSTUS/2026) jam Pasang : 09:00 Note : hubungi pelanggan jika ingin kelokasi"/>
    <n v="2026"/>
    <n v="8"/>
    <n v="2"/>
    <d v="2026-08-02T00:00:00"/>
    <n v="-1.3333333333357587"/>
    <x v="1"/>
    <x v="23"/>
  </r>
  <r>
    <n v="566"/>
    <n v="1002531522"/>
    <n v="3"/>
    <x v="4"/>
    <n v="4"/>
    <s v="SEMARANG"/>
    <s v="UNGARAN"/>
    <s v="ABR"/>
    <s v="REG"/>
    <s v="AO"/>
    <s v="NEW SALES"/>
    <s v="1P INET"/>
    <s v="8 | OSS - PONR"/>
    <s v="RBS-Regional 3"/>
    <d v="2026-08-17T19:05:56"/>
    <d v="2026-08-18T15:25:53"/>
    <n v="69368414"/>
    <m/>
    <n v="141459108165"/>
    <s v="Toko Perlengkapan Kantor"/>
    <s v="ODP-ABR-FL/015"/>
    <s v="WO061954188"/>
    <m/>
    <m/>
    <m/>
    <n v="110.4109005"/>
    <n v="-7.2579969999999996"/>
    <s v="|MN02374|MYIA-075885844101/POI/Uki Roland/0882007421713/ukiroland310@gmail.com"/>
    <s v="MYIB_ASSISTANT"/>
    <m/>
    <m/>
    <m/>
    <m/>
    <m/>
    <m/>
    <m/>
    <m/>
    <s v="Management Janji"/>
    <s v="2026-08-18 15:00:00 | telp :0882007421713 alt : Tanggal pemasangan :18/08/2026 Jam pemasangan : pagi/siang Info Tambahan : Hubungi pelanggan dulu sebelum ke lokasi terima kasih."/>
    <s v="FCC"/>
    <s v="17-08-2026 19:10:30"/>
    <d v="2026-08-18T15:00:00"/>
    <m/>
    <s v="ACT_COM"/>
    <s v="ABR"/>
    <s v="NO ADDON"/>
    <m/>
    <s v="PONR"/>
    <s v="HSI Bisnis Promo HUT Telkom PSB 70% - 300 Mbps"/>
    <s v="INDIBIZ"/>
    <m/>
    <m/>
    <d v="2026-08-18T15:00:00"/>
    <s v="2026-08-18 15:00:00 | telp :0882007421713 alt : Tanggal pemasangan :18/08/2026 Jam pemasangan : pagi/siang Info Tambahan : Hubungi pelanggan dulu sebelum ke lokasi terima kasih."/>
    <m/>
    <m/>
    <m/>
    <e v="#NUM!"/>
    <e v="#NUM!"/>
    <x v="0"/>
    <x v="4"/>
  </r>
  <r>
    <n v="567"/>
    <n v="1002518163"/>
    <n v="3"/>
    <x v="4"/>
    <n v="4"/>
    <s v="PEKALONGAN"/>
    <s v="SLAWI"/>
    <s v="BLU"/>
    <s v="REG"/>
    <s v="AO"/>
    <s v="NEW SALES"/>
    <m/>
    <s v="Completed (PS)"/>
    <s v="RBS-Regional 3"/>
    <d v="2026-08-10T15:00:03"/>
    <d v="2026-08-10T19:41:53"/>
    <n v="69361814"/>
    <m/>
    <n v="142206131316"/>
    <s v="BUMDES KARYA MANDIRI BALARADIN"/>
    <s v="ODP-BLU-FW/025"/>
    <s v="WO061416310"/>
    <m/>
    <m/>
    <m/>
    <n v="109.110934"/>
    <n v="-7.0348889999999997"/>
    <s v="MD|MYDB-20260808264792|DN00001/MN00377|BUMDES KARYA MANDIRI BALARADIN|0895402116088"/>
    <s v="MYDIGIBIZPARTNER"/>
    <m/>
    <m/>
    <m/>
    <m/>
    <m/>
    <m/>
    <m/>
    <m/>
    <s v="Management Janji"/>
    <s v="2026-08-10 08:00:00 | M Janji : 10 agustus 2026  jam Pasang : pagi   Note : hubungi pelanggan jika ingin kelokasi"/>
    <s v="FCC"/>
    <d v="2026-10-08T15:09:52"/>
    <m/>
    <m/>
    <s v="PS"/>
    <s v="BLU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7:00:00"/>
    <s v="2026-08-10 08:00:00 | M Janji : 10 agustus 2026  jam Pasang : pagi   Note : hubungi pelanggan jika ingin kelokasi"/>
    <n v="2026"/>
    <n v="8"/>
    <n v="10"/>
    <d v="2026-08-10T00:00:00"/>
    <n v="-0.29166666666424135"/>
    <x v="1"/>
    <x v="4"/>
  </r>
  <r>
    <n v="568"/>
    <n v="1002519465"/>
    <n v="3"/>
    <x v="4"/>
    <n v="4"/>
    <s v="PEKALONGAN"/>
    <s v="BREBES"/>
    <s v="BRB"/>
    <s v="REG"/>
    <s v="AO"/>
    <s v="NEW SALES"/>
    <m/>
    <s v="Completed (PS)"/>
    <s v="RBS-Regional 3"/>
    <d v="2026-08-11T11:15:53"/>
    <d v="2026-08-11T13:16:10"/>
    <n v="69357430"/>
    <m/>
    <n v="146284106533"/>
    <s v="SDIT HARAPAN UMAT"/>
    <s v="ODP-BRB-FJ/055"/>
    <s v="WO061479898"/>
    <m/>
    <m/>
    <m/>
    <n v="109.04882600000001"/>
    <n v="-6.857437"/>
    <s v="AMRBS;403095;REG3;BAYU;085100296564;PIC ASTUTI 083166559676;HSI 1S 50MB;355k;sditharapanumat@gmail.com"/>
    <s v="Account Manager"/>
    <m/>
    <m/>
    <m/>
    <m/>
    <m/>
    <m/>
    <m/>
    <m/>
    <s v="Management Janji"/>
    <s v="2026-08-10 08:00:00|Tanggal pemasangan: 10/08/2026  Jam pemasangan : pagi  Info Tambahan : Hubungi pelanggan dulu sebelum ke lokasi  terima kasih.|40951378|MYDITA"/>
    <s v="FCC"/>
    <d v="2026-11-08T11:40:03"/>
    <m/>
    <m/>
    <s v="PS"/>
    <s v="BRB"/>
    <s v="NO ADDON"/>
    <n v="20260811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1T07:00:00"/>
    <s v="2026-08-10 08:00:00|Tanggal pemasangan: 10/08/2026  Jam pemasangan : pagi  Info Tambahan : Hubungi pelanggan dulu sebelum ke lokasi  terima kasih.|40951378|MYDITA"/>
    <n v="2026"/>
    <n v="8"/>
    <n v="11"/>
    <d v="2026-08-11T00:00:00"/>
    <n v="-0.29166666666424135"/>
    <x v="1"/>
    <x v="4"/>
  </r>
  <r>
    <n v="569"/>
    <n v="1002528491"/>
    <n v="3"/>
    <x v="0"/>
    <n v="5"/>
    <s v="MATARAM"/>
    <s v="INNER - NUSA TENGGARA"/>
    <s v="MTR"/>
    <s v="REG"/>
    <s v="AO"/>
    <s v="NEW SALES"/>
    <s v="1P INET"/>
    <s v="102 | FOLLOW UP COMPLETED"/>
    <s v="RBS-Regional 3"/>
    <d v="2026-08-15T14:47:57"/>
    <d v="2026-08-18T09:34:14"/>
    <n v="69366982"/>
    <m/>
    <n v="172601796334"/>
    <s v="SASAKU LOMBOK INDONESIA"/>
    <s v="ODP-MTR-FAE/11 FAE/D01/11.01"/>
    <s v="WO061829443"/>
    <m/>
    <m/>
    <m/>
    <n v="116.0700583"/>
    <n v="-8.5307329000000003"/>
    <s v="MD|MYDB-20260812265146|DN00001/MN01272|SASAKU LOMBOK INDONESIA|08196000031"/>
    <s v="MYDIGIBIZPARTNER"/>
    <m/>
    <m/>
    <m/>
    <m/>
    <m/>
    <m/>
    <m/>
    <m/>
    <s v="Management Janji"/>
    <s v="2026-08-17 08:00:00 | Jam Pemasangan : 08:00 - 12.00 Tanggal Pemasangan : MINGGU 16 AGUSTUS 2026 Info Tambahan : Hubungi pelanggan sebelum datang ke lokasi"/>
    <s v="FCC"/>
    <s v="15-08-2026 14:55:18"/>
    <d v="2026-08-17T08:00:00"/>
    <m/>
    <s v="REVOKE"/>
    <s v="MTR"/>
    <s v="NO ADDON"/>
    <m/>
    <s v="Follow Up Revoke Completed, New Order ID : SC1002532224"/>
    <s v="HSI Bisnis Promo HUT Telkom PSB 70% - 150 Mbps"/>
    <s v="INDIBIZ"/>
    <m/>
    <m/>
    <d v="2026-08-17T08:00:00"/>
    <s v="2026-08-17 08:00:00 | Jam Pemasangan : 08:00 - 12.00 Tanggal Pemasangan : MINGGU 16 AGUSTUS 2026 Info Tambahan : Hubungi pelanggan sebelum datang ke lokasi"/>
    <m/>
    <m/>
    <m/>
    <e v="#NUM!"/>
    <e v="#NUM!"/>
    <x v="0"/>
    <x v="14"/>
  </r>
  <r>
    <n v="570"/>
    <n v="1002505218"/>
    <n v="3"/>
    <x v="0"/>
    <n v="5"/>
    <s v="MATARAM"/>
    <s v="BIMA"/>
    <s v="BIM"/>
    <s v="REG"/>
    <s v="AO"/>
    <s v="NEW SALES"/>
    <s v="1P INET"/>
    <s v="102 | FOLLOW UP COMPLETED"/>
    <s v="RBS-Regional 3"/>
    <d v="2026-08-02T12:38:56"/>
    <d v="2026-08-12T09:39:31"/>
    <n v="69356981"/>
    <m/>
    <n v="172616801723"/>
    <s v="PT BRAMASTRA BAKTI SOLUSINDO UR APOTEK PRO BIMA"/>
    <s v="ODP-BIM-FAC/69 FAC/D06/69.01"/>
    <s v="WO060709852"/>
    <m/>
    <m/>
    <m/>
    <n v="118.7327141"/>
    <n v="-8.4568989999999999"/>
    <s v="|MN00542|MYIA-035213225797/POI/HUSEIN/089672423536/bramastrajakarta1@gmail.com"/>
    <s v="MYIB_ASSISTANT"/>
    <m/>
    <m/>
    <m/>
    <m/>
    <m/>
    <m/>
    <m/>
    <m/>
    <s v="Management Janji"/>
    <s v="2026-08-03 13:00:00 | telp :089672423536 alt : manja : pagi / siang 03/08/2026 hub sebelum ke lokasi "/>
    <s v="FCC"/>
    <d v="2026-02-08T12:39:51"/>
    <d v="2026-08-03T13:00:00"/>
    <s v="Kendala Lainnya"/>
    <s v="REVOKE"/>
    <s v="BIM"/>
    <s v="NO ADDON"/>
    <m/>
    <s v="Follow Up Revoke Completed, New Order ID : SC1002521419"/>
    <s v="HSI Bisnis Promo HUT Telkom PSB 70% - 50 Mbps"/>
    <s v="INDIBIZ"/>
    <m/>
    <m/>
    <d v="2026-08-03T13:00:00"/>
    <s v="2026-08-03 13:00:00 | telp :089672423536 alt : manja : pagi / siang 03/08/2026 hub sebelum ke lokasi "/>
    <m/>
    <m/>
    <m/>
    <e v="#NUM!"/>
    <e v="#NUM!"/>
    <x v="0"/>
    <x v="0"/>
  </r>
  <r>
    <n v="571"/>
    <n v="1002513420"/>
    <n v="3"/>
    <x v="1"/>
    <n v="5"/>
    <s v="KEDIRI"/>
    <s v="KEDIRI"/>
    <s v="KAA"/>
    <s v="REG"/>
    <s v="AO"/>
    <s v="NEW SALES"/>
    <s v="1P INET"/>
    <s v="Completed (PS)"/>
    <s v="RBS-Regional 3"/>
    <d v="2026-08-06T18:07:56"/>
    <d v="2026-08-07T12:22:37"/>
    <n v="69360328"/>
    <m/>
    <n v="152653205946"/>
    <s v="SPBU 54.641.02"/>
    <s v="ODP-KAA-FC/07 FC/D01/07.01"/>
    <s v="WO061112525"/>
    <m/>
    <m/>
    <m/>
    <n v="112.288122922182"/>
    <n v="-7.7630358594273901"/>
    <s v="MD|MYDB-20260806264578|SC20016/MC20202|SPBU 54.641.02|085608797290"/>
    <s v="MYDIGIBIZPARTNER"/>
    <m/>
    <m/>
    <m/>
    <m/>
    <m/>
    <m/>
    <m/>
    <m/>
    <s v="Management Janji"/>
    <s v="2026-08-07 15:00:00 |  M Janji : (07/08/026) jam Pasang : 09:00 Note : hubungi pelanggan jika ingin kelokasi"/>
    <s v="FCC"/>
    <d v="2026-06-08T18:09:46"/>
    <d v="2026-08-07T15:00:00"/>
    <m/>
    <s v="PS"/>
    <s v="KAA"/>
    <s v="NO ADDON"/>
    <n v="20260807"/>
    <s v="Completed"/>
    <s v="HSI Bisnis Promo HUT Telkom PSB 70% - 50 Mbps"/>
    <s v="INDIBIZ"/>
    <m/>
    <m/>
    <d v="2026-08-07T15:00:00"/>
    <s v="2026-08-07 15:00:00 |  M Janji : (07/08/026) jam Pasang : 09:00 Note : hubungi pelanggan jika ingin kelokasi"/>
    <n v="2026"/>
    <n v="8"/>
    <n v="7"/>
    <d v="2026-08-07T00:00:00"/>
    <n v="-0.625"/>
    <x v="1"/>
    <x v="1"/>
  </r>
  <r>
    <n v="572"/>
    <n v="1002528549"/>
    <n v="3"/>
    <x v="7"/>
    <n v="4"/>
    <s v="KUDUS"/>
    <s v="PATI"/>
    <s v="TAY"/>
    <s v="REG"/>
    <s v="AO"/>
    <s v="NEW SALES"/>
    <m/>
    <s v="Completed (PS)"/>
    <s v="RBS-Regional 3"/>
    <d v="2026-08-15T15:26:09"/>
    <d v="2026-08-15T18:15:02"/>
    <n v="69364853"/>
    <m/>
    <n v="142599106002"/>
    <s v="CV. TAYU INDAH JAYA"/>
    <s v="ODP-TAY-FG/041"/>
    <s v="WO061832595"/>
    <m/>
    <m/>
    <m/>
    <n v="111.0497"/>
    <n v="-6.5457900000000002"/>
    <s v="AMRBS;403098;REG3;DANIEL MARWA DENERO;08112876658;CP.DWI RUSTINI;085728852436;PAKET PROMO 535.000 100mb 1:1;CV. TAYU INDAH JAYA"/>
    <s v="Account Manager"/>
    <m/>
    <m/>
    <m/>
    <m/>
    <m/>
    <m/>
    <m/>
    <m/>
    <s v="Management Janji"/>
    <s v="2026-08-14 13:00:00|telp : 085728852436  M Janji : (14/08/2026)  jam Pasang : 09:00  Note : hubungi pelanggan jika ingin kelokasi|40000802|MYDITA"/>
    <s v="FCC"/>
    <s v="15-08-2026 15:39:51"/>
    <m/>
    <m/>
    <s v="PS"/>
    <s v="TAY"/>
    <s v="NO ADDON"/>
    <n v="20260815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15T07:00:00"/>
    <s v="2026-08-14 13:00:00|telp : 085728852436  M Janji : (14/08/2026)  jam Pasang : 09:00  Note : hubungi pelanggan jika ingin kelokasi|40000802|MYDITA"/>
    <n v="2026"/>
    <n v="8"/>
    <n v="15"/>
    <d v="2026-08-15T00:00:00"/>
    <n v="-0.29166666666424135"/>
    <x v="1"/>
    <x v="4"/>
  </r>
  <r>
    <n v="573"/>
    <n v="1002516332"/>
    <n v="3"/>
    <x v="0"/>
    <n v="5"/>
    <s v="MATARAM"/>
    <s v="LOMBOK TIMUR UTARA"/>
    <s v="SGG"/>
    <s v="REG"/>
    <s v="AO"/>
    <s v="NEW SALES"/>
    <s v="1P INET"/>
    <s v="102 | FOLLOW UP COMPLETED"/>
    <s v="RBS-Regional 3"/>
    <d v="2026-08-09T09:40:56"/>
    <d v="2026-08-10T18:05:43"/>
    <n v="69361748"/>
    <m/>
    <n v="172604213943"/>
    <s v="TOKO PORTUGAL"/>
    <s v="ODP-SGG-FAF/02 FAF/D01/02.01"/>
    <s v="WO061304281"/>
    <m/>
    <m/>
    <m/>
    <n v="116.03900883346699"/>
    <n v="-8.4576210010101605"/>
    <s v="MD|MYDB-20260808264780|DN00001/MN01272|TOKO PORTUGAL|085205044407"/>
    <s v="MYDIGIBIZPARTNER"/>
    <m/>
    <m/>
    <m/>
    <m/>
    <m/>
    <m/>
    <m/>
    <m/>
    <s v="Management Janji"/>
    <s v="2026-08-10 08:00:00 | Nama PIC : Bp Isnaidi No Hp : 085205044407 No Alt : - Tgl Pemasangan : 10 Agustus 2026 Interval : PAGI SIANG Note : Hubungi pelanggan terlebih dahulu"/>
    <s v="FCC"/>
    <d v="2026-09-08T09:55:03"/>
    <d v="2026-08-10T08:00:00"/>
    <s v="Kendala Lainnya"/>
    <s v="REVOKE"/>
    <s v="SGG"/>
    <s v="NO ADDON"/>
    <m/>
    <s v="Follow Up Revoke Completed, New Order ID : SC1002518658"/>
    <s v="HSI Bisnis Promo HUT Telkom PSB 70% - 100 Mbps"/>
    <s v="INDIBIZ"/>
    <m/>
    <m/>
    <d v="2026-08-10T08:00:00"/>
    <s v="2026-08-10 08:00:00 | Nama PIC : Bp Isnaidi No Hp : 085205044407 No Alt : - Tgl Pemasangan : 10 Agustus 2026 Interval : PAGI SIANG Note : Hubungi pelanggan terlebih dahulu"/>
    <m/>
    <m/>
    <m/>
    <e v="#NUM!"/>
    <e v="#NUM!"/>
    <x v="0"/>
    <x v="5"/>
  </r>
  <r>
    <n v="574"/>
    <n v="1002533495"/>
    <n v="3"/>
    <x v="1"/>
    <n v="5"/>
    <s v="KEDIRI"/>
    <s v="NGANJUK"/>
    <s v="NJK"/>
    <s v="REG"/>
    <s v="AO"/>
    <s v="NEW SALES"/>
    <s v="1P INET"/>
    <s v="MIE - SEND SURVEY"/>
    <s v="RBS-Regional 3"/>
    <d v="2026-08-18T14:26:57"/>
    <d v="2026-08-18T14:28:02"/>
    <n v="69369120"/>
    <m/>
    <n v="152611229915"/>
    <s v="YAYASAN AL-BAROKAH KEPEL"/>
    <s v="ODP-NJK-FAJ/48 FAJ/D06/48.01"/>
    <s v="WO062020215"/>
    <m/>
    <m/>
    <m/>
    <n v="111.816143449234"/>
    <n v="-7.7282814019683697"/>
    <s v="|MC20202|MYIA-088298934952/POI/MOH HAMID/082330830698/al.ikhlas22992@gmail.com"/>
    <s v="MYIB_ASSISTANT"/>
    <m/>
    <m/>
    <m/>
    <m/>
    <m/>
    <m/>
    <m/>
    <m/>
    <s v="Management Janji"/>
    <s v="2026-08-19 13:00:00 | Nama Pic : BP HAMID No Hp Pic : 082330830698 Jam Pemasangan : 08:00 - 12.00 Tanggal Pemasangan : RABU 19 AGUSTUS 2026 Info Tambahan : Hubungi pelanggan sebelum datang ke lokasi"/>
    <s v="FCC"/>
    <s v="18-08-2026 14:40:02"/>
    <d v="2026-08-19T13:00:00"/>
    <m/>
    <s v="SURVEY_NEW_MANJA"/>
    <s v="NJK"/>
    <s v="NO ADDON"/>
    <m/>
    <s v="MIE - SEND SURVEY"/>
    <s v="HSI Bisnis Promo HUT RI PSB 70% - 150 Mbps"/>
    <s v="INDIBIZ"/>
    <m/>
    <m/>
    <d v="2026-08-19T13:00:00"/>
    <s v="2026-08-19 13:00:00 | Nama Pic : BP HAMID No Hp Pic : 082330830698 Jam Pemasangan : 08:00 - 12.00 Tanggal Pemasangan : RABU 19 AGUSTUS 2026 Info Tambahan : Hubungi pelanggan sebelum datang ke lokasi"/>
    <m/>
    <m/>
    <m/>
    <e v="#NUM!"/>
    <e v="#NUM!"/>
    <x v="0"/>
    <x v="3"/>
  </r>
  <r>
    <n v="575"/>
    <n v="1002514325"/>
    <n v="3"/>
    <x v="1"/>
    <n v="5"/>
    <s v="MADIUN"/>
    <s v="BOJONEGORO"/>
    <s v="BJN"/>
    <s v="REG"/>
    <s v="AO"/>
    <s v="NEW SALES"/>
    <s v="1P INET"/>
    <s v="Completed (PS)"/>
    <s v="RBS-Regional 3"/>
    <d v="2026-08-07T11:22:57"/>
    <d v="2026-08-08T18:09:22"/>
    <n v="69360630"/>
    <m/>
    <n v="152609258538"/>
    <s v="KANTOR NOTARIS PPAT ACHMAD MUAS SH MH MKn"/>
    <s v="ODP-BJN-FN/34 FN/D03/34.01"/>
    <s v="WO061150077"/>
    <m/>
    <m/>
    <m/>
    <n v="111.879258903476"/>
    <n v="-7.14906695405538"/>
    <s v="|MN02619|MYIA-012609897405/POI/ACHMAD MUAS SH MH MKn/085230414243/nip873153@gmail.com"/>
    <s v="MYIB_ASSISTANT"/>
    <m/>
    <m/>
    <m/>
    <m/>
    <m/>
    <m/>
    <m/>
    <m/>
    <s v="Management Janji"/>
    <s v="2026-08-09 13:00:00 | Tanggal pemasangan: 08/08/2026 Jam pemasangan : pagi / siang Info Tambahan : Hubungi pelanggan dulu sebelum ke lokasi. terima kasih"/>
    <s v="FCC"/>
    <d v="2026-07-08T11:25:46"/>
    <d v="2026-08-09T13:00:00"/>
    <m/>
    <s v="PS"/>
    <s v="BJN"/>
    <s v="NO ADDON"/>
    <n v="20260808"/>
    <s v="Completed"/>
    <s v="HSI Bisnis Basic Promo HUT Telkom PSB 70% - 75 Mbps"/>
    <s v="INDIBIZ"/>
    <m/>
    <m/>
    <d v="2026-08-09T13:00:00"/>
    <s v="2026-08-09 13:00:00 | Tanggal pemasangan: 08/08/2026 Jam pemasangan : pagi / siang Info Tambahan : Hubungi pelanggan dulu sebelum ke lokasi. terima kasih"/>
    <n v="2026"/>
    <n v="8"/>
    <n v="8"/>
    <d v="2026-08-08T00:00:00"/>
    <n v="-1.5416666666642413"/>
    <x v="1"/>
    <x v="18"/>
  </r>
  <r>
    <n v="576"/>
    <n v="1002516275"/>
    <n v="3"/>
    <x v="2"/>
    <n v="4"/>
    <s v="PURWOKERTO"/>
    <s v="BANJARNEGARA"/>
    <s v="BJR"/>
    <s v="REG"/>
    <s v="AO"/>
    <s v="NEW SALES"/>
    <s v="1P INET"/>
    <s v="Completed (PS)"/>
    <s v="RBS-Regional 3"/>
    <d v="2026-08-09T08:04:56"/>
    <d v="2026-08-10T16:09:48"/>
    <n v="69361680"/>
    <m/>
    <n v="146372102125"/>
    <s v="BERKAH SEMBAKO HERMAWAN"/>
    <s v="ODP-BJR-FAL/008 FAL/D01/008.01"/>
    <s v="WO061297994"/>
    <m/>
    <m/>
    <m/>
    <n v="109.65766000000001"/>
    <n v="-7.3215079999999997"/>
    <s v="|MC80042|MYIA-096287865218/POI/Teguh Hermawan /082324780003/teguhhermawant14@gmail.com"/>
    <s v="MYIB_ASSISTANT"/>
    <m/>
    <m/>
    <m/>
    <m/>
    <m/>
    <m/>
    <m/>
    <m/>
    <s v="Management Janji"/>
    <s v="2026-08-11 08:00:00 | Nama PIC : Bp Teguh No Hp : 082324780003 No Alt : - Tgl Pemasangan : 11 Agustus 2026 Interval : PAGI SIANG Note : Hubungi pelanggan terlebih dahulu"/>
    <s v="FCC"/>
    <d v="2026-09-08T08:09:54"/>
    <d v="2026-08-11T08:00:00"/>
    <m/>
    <s v="PS"/>
    <s v="BJR"/>
    <s v="NO ADDON"/>
    <n v="20260810"/>
    <s v="Completed"/>
    <s v="HSI Bisnis Promo HUT Telkom PSB 70% - 300 Mbps"/>
    <s v="INDIBIZ"/>
    <m/>
    <m/>
    <d v="2026-08-11T08:00:00"/>
    <s v="2026-08-11 08:00:00 | Nama PIC : Bp Teguh No Hp : 082324780003 No Alt : - Tgl Pemasangan : 11 Agustus 2026 Interval : PAGI SIANG Note : Hubungi pelanggan terlebih dahulu"/>
    <n v="2026"/>
    <n v="8"/>
    <n v="10"/>
    <d v="2026-08-10T00:00:00"/>
    <n v="-1.3333333333357587"/>
    <x v="1"/>
    <x v="4"/>
  </r>
  <r>
    <n v="577"/>
    <n v="1002527392"/>
    <n v="3"/>
    <x v="6"/>
    <n v="5"/>
    <s v="SIDOARJO"/>
    <s v="JOMBANG"/>
    <s v="MOJ"/>
    <s v="REG"/>
    <s v="AO"/>
    <s v="NEW SALES"/>
    <m/>
    <s v="Completed (PS)"/>
    <s v="RBS-Regional 3"/>
    <d v="2026-08-14T18:16:07"/>
    <d v="2026-08-15T08:33:28"/>
    <n v="69366424"/>
    <m/>
    <n v="152319207748"/>
    <s v="GRANDONG CELL"/>
    <s v="ODP-MOJ-FP/33"/>
    <s v="WO061783388"/>
    <m/>
    <m/>
    <m/>
    <n v="112.3804872"/>
    <n v="-7.4941855000000004"/>
    <s v="|MN02084|/GRANDONG CELL/WINBACK HSI B2B + NETMONK 150 mbps 1: 1 bundling netmonk Rp 761.100//toharachmad2@gmail.com/ACHMAD TOHAR BACHRI /81919288171"/>
    <s v="Sales Force DBS"/>
    <m/>
    <m/>
    <m/>
    <m/>
    <m/>
    <m/>
    <m/>
    <m/>
    <s v="Management Janji"/>
    <s v="2026-08-16 08:00:00|Nama Pic : bp ACHMAD TOHAR BACHRI No Hp Pic : 081919288171 No alt : - Jam Pemasangan : pagi  Tanggal Pemasangan : 15 Agustus 2026|40951375|MYDITA"/>
    <s v="FCC"/>
    <s v="14-08-2026 18:39:59"/>
    <d v="2026-08-16T08:00:00"/>
    <m/>
    <s v="PS"/>
    <s v="MOJ"/>
    <s v="NETMONK"/>
    <n v="2026081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6T08:00:00"/>
    <s v="2026-08-16 08:00:00|Nama Pic : bp ACHMAD TOHAR BACHRI No Hp Pic : 081919288171 No alt : - Jam Pemasangan : pagi  Tanggal Pemasangan : 15 Agustus 2026|40951375|MYDITA"/>
    <n v="2026"/>
    <n v="8"/>
    <n v="15"/>
    <d v="2026-08-15T00:00:00"/>
    <n v="-1.3333333333357587"/>
    <x v="1"/>
    <x v="20"/>
  </r>
  <r>
    <n v="578"/>
    <n v="1002516506"/>
    <n v="3"/>
    <x v="2"/>
    <n v="4"/>
    <s v="PURWOKERTO"/>
    <s v="BANJARNEGARA"/>
    <s v="BJR"/>
    <s v="REG"/>
    <s v="AO"/>
    <s v="NEW SALES"/>
    <m/>
    <s v="Completed (PS)"/>
    <s v="RBS-Regional 3"/>
    <d v="2026-08-09T13:52:13"/>
    <d v="2026-08-10T09:21:24"/>
    <n v="69361112"/>
    <m/>
    <n v="146372102130"/>
    <s v="MIYAVI STORE BNA"/>
    <s v="ODP-BJR-FU/113"/>
    <s v="WO061323609"/>
    <m/>
    <m/>
    <m/>
    <n v="109.593"/>
    <n v="-7.4141839999999997"/>
    <s v="|MN00649|MYIA-044608818602/POI/Miftahudin/088238656449/dianasipit62@gmail.com"/>
    <s v="Sales Profesional"/>
    <m/>
    <m/>
    <m/>
    <m/>
    <m/>
    <m/>
    <m/>
    <m/>
    <s v="Management Janji"/>
    <s v="2026-08-09 13:00:00 | M Janji : (08/08/026)  jam Pasang : 09:00  Note : hubungi pelanggan jika ingin kelokasi"/>
    <s v="FCC"/>
    <d v="2026-09-08T13:54:59"/>
    <m/>
    <m/>
    <s v="PS"/>
    <s v="BJR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9T07:00:00"/>
    <s v="2026-08-09 13:00:00 | M Janji : (08/08/026)  jam Pasang : 09:00  Note : hubungi pelanggan jika ingin kelokasi"/>
    <n v="2026"/>
    <n v="8"/>
    <n v="10"/>
    <d v="2026-08-10T00:00:00"/>
    <n v="0.70833333333575865"/>
    <x v="1"/>
    <x v="4"/>
  </r>
  <r>
    <n v="579"/>
    <n v="1002526056"/>
    <n v="3"/>
    <x v="6"/>
    <n v="5"/>
    <s v="PASURUAN"/>
    <s v="PROBOLINGGO"/>
    <s v="GND"/>
    <s v="REG"/>
    <s v="AO"/>
    <s v="NEW SALES"/>
    <m/>
    <s v="Completed (PS)"/>
    <s v="RBS-Regional 3"/>
    <d v="2026-08-14T11:06:44"/>
    <d v="2026-08-16T14:54:19"/>
    <n v="69365886"/>
    <m/>
    <n v="152510206745"/>
    <s v="WARKOP SHANTI 2"/>
    <s v="ODP-GND-FE/53"/>
    <s v="WO061847212"/>
    <m/>
    <m/>
    <m/>
    <n v="113.3330406"/>
    <n v="-7.8715833999999996"/>
    <s v="|MN00836|/WARKOP SHANTI 2/WINBACK 2.0 HSI B2B (1:2) 100MBPS 440RB PSB DISC 70%//gesialex41@gmail.com/SHANTI YESSY PENALOSSA/82334455053"/>
    <s v="Sales Force DBS"/>
    <m/>
    <m/>
    <m/>
    <m/>
    <m/>
    <m/>
    <m/>
    <m/>
    <s v="Management Janji"/>
    <s v="2026-08-17 08:00:00|Jam Pemasangan : 08:00 - 12.00 Tanggal Pemasangan : MINGGU 16 AGUSTUS 2026 Info Tambahan : Hubungi pelanggan sebelum datang ke lokasi|40981182|MYDITA"/>
    <s v="FCC"/>
    <s v="14-08-2026 11:10:21"/>
    <d v="2026-08-17T08:00:00"/>
    <m/>
    <s v="PS"/>
    <s v="GND"/>
    <s v="NO ADDON"/>
    <n v="2026081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7T08:00:00"/>
    <s v="2026-08-17 08:00:00|Jam Pemasangan : 08:00 - 12.00 Tanggal Pemasangan : MINGGU 16 AGUSTUS 2026 Info Tambahan : Hubungi pelanggan sebelum datang ke lokasi|40981182|MYDITA"/>
    <n v="2026"/>
    <n v="8"/>
    <n v="16"/>
    <d v="2026-08-16T00:00:00"/>
    <n v="-1.3333333333357587"/>
    <x v="1"/>
    <x v="27"/>
  </r>
  <r>
    <n v="580"/>
    <n v="1002525404"/>
    <n v="3"/>
    <x v="3"/>
    <n v="5"/>
    <s v="SBY UTARA"/>
    <s v="MANYAR"/>
    <s v="MGO"/>
    <s v="REG"/>
    <s v="AO"/>
    <s v="NEW SALES"/>
    <s v="1P INET"/>
    <s v="Completed (PS)"/>
    <s v="RBS-Regional 3"/>
    <d v="2026-08-14T07:52:57"/>
    <d v="2026-08-15T12:42:46"/>
    <n v="69365586"/>
    <m/>
    <n v="152413165807"/>
    <s v="TOKO ANEKA JAYA 2"/>
    <s v="ODP-DMO-FAN/03 FAN/D01/02.03"/>
    <s v="WO061713304"/>
    <m/>
    <m/>
    <m/>
    <n v="112.7322229743"/>
    <n v="-7.2487389473324004"/>
    <s v="MD|MYDB-20260813265191|DN00001/MN02280|TOKO ANEKA JAYA 2|082233700079"/>
    <s v="MYDIGIBIZPARTNER"/>
    <m/>
    <m/>
    <m/>
    <m/>
    <m/>
    <m/>
    <m/>
    <m/>
    <s v="Management Janji"/>
    <s v="2026-08-15 13:00:00 | M Janji :  14 Agustus 2026 Jam Pasang : Pagi Note : hubungi pelanggan jika ingin ke lokasi, terima kasih. "/>
    <s v="FCC"/>
    <s v="14-08-2026 08:10:10"/>
    <d v="2026-08-15T13:00:00"/>
    <m/>
    <s v="PS"/>
    <s v="MGO"/>
    <s v="NO ADDON"/>
    <n v="20260815"/>
    <s v="Completed"/>
    <s v="HSI Bisnis Promo HUT Telkom PSB 70% - 50 Mbps"/>
    <s v="INDIBIZ"/>
    <m/>
    <m/>
    <d v="2026-08-15T13:00:00"/>
    <s v="2026-08-15 13:00:00 | M Janji :  14 Agustus 2026 Jam Pasang : Pagi Note : hubungi pelanggan jika ingin ke lokasi, terima kasih. "/>
    <n v="2026"/>
    <n v="8"/>
    <n v="15"/>
    <d v="2026-08-15T00:00:00"/>
    <n v="-0.54166666666424135"/>
    <x v="1"/>
    <x v="10"/>
  </r>
  <r>
    <n v="581"/>
    <n v="1002507627"/>
    <n v="3"/>
    <x v="3"/>
    <n v="5"/>
    <s v="SBY SELATAN"/>
    <s v="KETINTANG"/>
    <s v="RKT"/>
    <s v="REG"/>
    <s v="AO"/>
    <s v="NEW SALES"/>
    <s v="1P INET"/>
    <s v="102 | FOLLOW UP COMPLETED"/>
    <s v="RBS-Regional 3"/>
    <d v="2026-08-04T11:04:56"/>
    <d v="2026-08-04T17:19:06"/>
    <n v="69358109"/>
    <m/>
    <n v="152308210932"/>
    <s v="PT Tristar Logistik Transindo"/>
    <s v="ODP-RKT-FCG/94 FCG/D01/94.01"/>
    <s v="WO060870652"/>
    <m/>
    <m/>
    <m/>
    <n v="112.765275"/>
    <n v="-7.3309730000000002"/>
    <s v="|MN00843|MYIA-009802619742/POI/Hari Budi Mulyana/085759589579/haribudi.mulyana@tristartransindo.com"/>
    <s v="MYIB_ASSISTANT"/>
    <m/>
    <m/>
    <m/>
    <m/>
    <m/>
    <m/>
    <m/>
    <m/>
    <s v="Management Janji"/>
    <s v="2026-08-05 08:00:00 | M Janji : (05/08/2026) jam Pasang : 09:00 Note : hubungi pelanggan jika ingin kelokasi"/>
    <s v="FCC"/>
    <d v="2026-04-08T11:10:54"/>
    <d v="2026-08-05T08:00:00"/>
    <m/>
    <s v="REVOKE"/>
    <s v="RKT"/>
    <s v="NO ADDON"/>
    <m/>
    <s v="Follow Up Revoke Completed, New Order ID : SC1002509338"/>
    <s v="HSI Bisnis PSB 70% - 50 Mbps"/>
    <s v="INDIBIZ"/>
    <m/>
    <m/>
    <d v="2026-08-05T08:00:00"/>
    <s v="2026-08-05 08:00:00 | M Janji : (05/08/2026) jam Pasang : 09:00 Note : hubungi pelanggan jika ingin kelokasi"/>
    <m/>
    <m/>
    <m/>
    <e v="#NUM!"/>
    <e v="#NUM!"/>
    <x v="0"/>
    <x v="10"/>
  </r>
  <r>
    <n v="582"/>
    <n v="1002519842"/>
    <n v="3"/>
    <x v="2"/>
    <n v="4"/>
    <s v="YOGYAKARTA"/>
    <s v="SLEMAN"/>
    <s v="GOD"/>
    <s v="REG"/>
    <s v="AO"/>
    <s v="NEW SALES"/>
    <m/>
    <s v="Completed (PS)"/>
    <s v="RBS-Regional 3"/>
    <d v="2026-08-11T13:19:09"/>
    <d v="2026-08-11T16:26:53"/>
    <n v="69361641"/>
    <m/>
    <n v="146136130141"/>
    <s v="PT Warisan Abadi Visi Edukasi, NWAVE Corp"/>
    <s v="ODP-GOD-VAY/060"/>
    <s v="WO061498825"/>
    <m/>
    <m/>
    <m/>
    <n v="110.342620791575"/>
    <n v="-7.7467784255493699"/>
    <s v="|MC80006|MYIA-080458309018/POI/Nisa Fadhilla/0895363272887/admnhr.office.dewave@gmail.com"/>
    <s v="Sales Profesional"/>
    <m/>
    <m/>
    <m/>
    <m/>
    <m/>
    <m/>
    <m/>
    <m/>
    <s v="Management Janji"/>
    <s v="2026-08-10 13:00:00 | M Janji : 10 agustus 2026  jam Pasang : siang  Note : hubungi pelanggan jika ingin kelokasi  "/>
    <s v="FCC"/>
    <d v="2026-11-08T13:39:46"/>
    <m/>
    <m/>
    <s v="PS"/>
    <s v="GOD"/>
    <s v="NO ADDON"/>
    <n v="20260811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1T07:00:00"/>
    <s v="2026-08-10 13:00:00 | M Janji : 10 agustus 2026  jam Pasang : siang  Note : hubungi pelanggan jika ingin kelokasi  "/>
    <n v="2026"/>
    <n v="8"/>
    <n v="11"/>
    <d v="2026-08-11T00:00:00"/>
    <n v="-0.29166666666424135"/>
    <x v="1"/>
    <x v="4"/>
  </r>
  <r>
    <n v="583"/>
    <n v="1002531550"/>
    <n v="3"/>
    <x v="0"/>
    <n v="5"/>
    <s v="MATARAM"/>
    <s v="LOMBOK TIMUR UTARA"/>
    <s v="SEL"/>
    <s v="REG"/>
    <s v="AO"/>
    <s v="NEW SALES"/>
    <s v="1P INET"/>
    <s v="Completed (PS)"/>
    <s v="RBS-Regional 3"/>
    <d v="2026-08-17T19:26:57"/>
    <d v="2026-08-18T21:21:43"/>
    <n v="69368429"/>
    <m/>
    <n v="172619203358"/>
    <s v="Toko Mazrul"/>
    <s v="ODP-SEL-FAD/56 FAD/D01/56.01"/>
    <s v="WO061955249"/>
    <m/>
    <m/>
    <m/>
    <n v="116.5730549"/>
    <n v="-8.6470921000000001"/>
    <s v="MD|MYDB-20260817265836|SC00001/MC00149|Toko Mazrul|085925885827"/>
    <s v="MYDIGIBIZPARTNER"/>
    <m/>
    <m/>
    <m/>
    <m/>
    <m/>
    <m/>
    <m/>
    <m/>
    <s v="Management Janji"/>
    <s v="2026-08-20 15:00:00 | Tanggal Pemasangan : 20 Agustus 2026 Jam Pemasangan : 08:00 15:00 Info Tambahan : Hubungi pelanggan dulu sebelum ke lokasi terimakasih"/>
    <s v="FCC"/>
    <s v="17-08-2026 19:39:49"/>
    <d v="2026-08-20T15:00:00"/>
    <m/>
    <s v="PS"/>
    <s v="SEL"/>
    <s v="NO ADDON"/>
    <n v="20260818"/>
    <s v="Completed"/>
    <s v="HSI Bisnis Promo HUT Telkom PSB 70% - 150 Mbps"/>
    <s v="INDIBIZ"/>
    <m/>
    <m/>
    <d v="2026-08-20T15:00:00"/>
    <s v="2026-08-20 15:00:00 | Tanggal Pemasangan : 20 Agustus 2026 Jam Pemasangan : 08:00 15:00 Info Tambahan : Hubungi pelanggan dulu sebelum ke lokasi terimakasih"/>
    <n v="2026"/>
    <n v="8"/>
    <n v="18"/>
    <d v="2026-08-18T00:00:00"/>
    <n v="-2.625"/>
    <x v="1"/>
    <x v="5"/>
  </r>
  <r>
    <n v="584"/>
    <n v="1002505155"/>
    <n v="3"/>
    <x v="1"/>
    <n v="5"/>
    <s v="MADIUN"/>
    <s v="TUBAN"/>
    <s v="JTR"/>
    <s v="REG"/>
    <s v="AO"/>
    <s v="NEW SALES"/>
    <m/>
    <s v="98 | OSS - CANCEL COMPLETE"/>
    <s v="RBS-Regional 3"/>
    <d v="2026-08-02T11:09:39"/>
    <d v="2026-08-03T13:30:47"/>
    <n v="69356245"/>
    <m/>
    <n v="152645203493"/>
    <s v="TOKO KAIN MURAH"/>
    <s v="ODP-JTR-FB/04"/>
    <s v="WO060703320"/>
    <m/>
    <m/>
    <m/>
    <n v="111.72356728"/>
    <n v="-7.0162159199999996"/>
    <s v="MD|MYDB-20260731264059|DN00001/MN01285|TOKO KAIN MURAH|0895384255955"/>
    <s v="MYDIGIBIZPARTNER"/>
    <m/>
    <m/>
    <m/>
    <m/>
    <m/>
    <m/>
    <m/>
    <m/>
    <s v="Management Janji"/>
    <s v="2026-08-01 15:00:00 | Jam pemasangan : 12.00  Info Tambahan : Hubungi pelanggan dulu sebelum ke lokasi  terimakasih "/>
    <s v="FCC"/>
    <d v="2026-02-08T11:25:15"/>
    <m/>
    <s v="Kendala Pelanggan"/>
    <s v="CANCEL"/>
    <s v="JTR"/>
    <s v="NO ADDON"/>
    <m/>
    <s v="Cancel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2T07:00:00"/>
    <s v="2026-08-01 15:00:00 | Jam pemasangan : 12.00  Info Tambahan : Hubungi pelanggan dulu sebelum ke lokasi  terimakasih "/>
    <m/>
    <m/>
    <m/>
    <e v="#NUM!"/>
    <e v="#NUM!"/>
    <x v="0"/>
    <x v="18"/>
  </r>
  <r>
    <n v="585"/>
    <n v="1002521878"/>
    <n v="3"/>
    <x v="4"/>
    <n v="4"/>
    <s v="PEKALONGAN"/>
    <s v="BATANG"/>
    <s v="SBA"/>
    <s v="REG"/>
    <s v="AO"/>
    <s v="NEW SALES"/>
    <s v="1P INET"/>
    <s v="98 | OSS - CANCEL COMPLETE"/>
    <s v="RBS-Regional 3"/>
    <d v="2026-08-12T11:47:57"/>
    <d v="2026-08-14T08:55:49"/>
    <n v="69364104"/>
    <m/>
    <n v="142200200890"/>
    <s v="SMAN 1 SUBAH"/>
    <s v="ODP-SBA-FE/006 FE/D01/006.01"/>
    <s v="WO061573294"/>
    <m/>
    <m/>
    <m/>
    <n v="109.888338711771"/>
    <n v="-6.97644941327437"/>
    <s v="|MN02342|MYIA-075332042195/POI/Maulana Arfin Al Farisz/085747104262/saifhack77@gmail.com"/>
    <s v="MYIB_ASSISTANT"/>
    <m/>
    <m/>
    <m/>
    <m/>
    <m/>
    <m/>
    <m/>
    <m/>
    <s v="Management Janji"/>
    <s v="2026-08-13 08:00:00 | Waktu pemasnagan : 13 Agustus 2026 Jam pemasangan : 08.00 - 12.00 Mohon hubungi pelanggan sebelum ke lokasi  Terima kasih"/>
    <s v="FCC"/>
    <d v="2026-12-08T11:55:22"/>
    <d v="2026-08-13T08:00:00"/>
    <s v="Kendala Pelanggan"/>
    <s v="CANCEL"/>
    <s v="SBA"/>
    <s v="NO ADDON"/>
    <m/>
    <s v="Cancel Completed"/>
    <s v="HSI Bisnis Promo HUT Telkom PSB 70% - 200 Mbps"/>
    <s v="INDIBIZ"/>
    <m/>
    <m/>
    <d v="2026-08-13T08:00:00"/>
    <s v="2026-08-13 08:00:00 | Waktu pemasnagan : 13 Agustus 2026 Jam pemasangan : 08.00 - 12.00 Mohon hubungi pelanggan sebelum ke lokasi  Terima kasih"/>
    <m/>
    <m/>
    <m/>
    <e v="#NUM!"/>
    <e v="#NUM!"/>
    <x v="0"/>
    <x v="4"/>
  </r>
  <r>
    <n v="586"/>
    <n v="1002507848"/>
    <n v="3"/>
    <x v="2"/>
    <n v="4"/>
    <s v="MAGELANG"/>
    <s v="MUNTILAN"/>
    <s v="SWT"/>
    <s v="REG"/>
    <s v="AO"/>
    <s v="NEW SALES"/>
    <m/>
    <s v="FCC - HD1A - PROGRESS"/>
    <s v="RBS-Regional 3"/>
    <d v="2026-08-04T11:47:24"/>
    <d v="2026-08-04T11:49:22"/>
    <n v="69358185"/>
    <m/>
    <n v="142164113596"/>
    <s v="Nanas decoration"/>
    <m/>
    <m/>
    <m/>
    <m/>
    <m/>
    <n v="110.3656861"/>
    <n v="-7.5299721999999996"/>
    <s v="|MN00935|/Nanas decoration/085881711485/idaratnasari15@gmail.com/ 1S HSI BISNIS BASIC PROMO HUT 50 Mbps / AGUS SADEWO"/>
    <s v="Sales Profesional"/>
    <m/>
    <m/>
    <m/>
    <m/>
    <m/>
    <m/>
    <m/>
    <m/>
    <m/>
    <m/>
    <m/>
    <d v="2026-04-08T11:55:14"/>
    <m/>
    <m/>
    <s v="FCC"/>
    <s v="SWT"/>
    <s v="NO ADDON"/>
    <m/>
    <s v="MYDITA RBS - HD1A - PROGRESS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4"/>
  </r>
  <r>
    <n v="587"/>
    <n v="1002508546"/>
    <n v="3"/>
    <x v="1"/>
    <n v="5"/>
    <s v="KEDIRI"/>
    <s v="KEDIRI"/>
    <s v="KDI"/>
    <s v="REG"/>
    <s v="AO"/>
    <s v="NEW SALES"/>
    <s v="1P INET"/>
    <s v="Completed (PS)"/>
    <s v="RBS-Regional 3"/>
    <d v="2026-08-04T14:25:57"/>
    <d v="2026-08-04T20:12:49"/>
    <n v="69358375"/>
    <m/>
    <n v="152610241459"/>
    <s v="PUSKESMAS KOTA WILAYAH SELATAN I"/>
    <s v="ODP-KDI-FX/20"/>
    <s v="WO060901939"/>
    <m/>
    <m/>
    <m/>
    <n v="112.0299472"/>
    <n v="-7.8473625999999896"/>
    <s v="MD|MYDB-20260804264317|DN00001/MN00968|PUSKESMAS KOTA WILAYAH SELATAN I|08155605374"/>
    <s v="MYDIGIBIZPARTNER"/>
    <m/>
    <m/>
    <m/>
    <m/>
    <m/>
    <m/>
    <m/>
    <m/>
    <s v="Management Janji"/>
    <s v="2026-08-05 13:00:00 |  M Janji : (5 AGUSTUS 2026) jam Pasang : pagi siang Note : hubungi pelanggan jika ingin kelokasi "/>
    <s v="FCC"/>
    <d v="2026-04-08T14:40:14"/>
    <d v="2026-08-05T13:00:00"/>
    <m/>
    <s v="PS"/>
    <s v="KDI"/>
    <s v="NO ADDON"/>
    <n v="20260804"/>
    <s v="Completed"/>
    <s v="HSI Bisnis Promo HUT Telkom PSB 70% - 100 Mbps"/>
    <s v="INDIBIZ"/>
    <m/>
    <m/>
    <d v="2026-08-05T13:00:00"/>
    <s v="2026-08-05 13:00:00 |  M Janji : (5 AGUSTUS 2026) jam Pasang : pagi siang Note : hubungi pelanggan jika ingin kelokasi "/>
    <n v="2026"/>
    <n v="8"/>
    <n v="4"/>
    <d v="2026-08-04T00:00:00"/>
    <n v="-1.5416666666642413"/>
    <x v="1"/>
    <x v="1"/>
  </r>
  <r>
    <n v="588"/>
    <n v="1002534187"/>
    <n v="3"/>
    <x v="3"/>
    <n v="5"/>
    <s v="MADURA"/>
    <s v="PAMEKASAN"/>
    <s v="PME"/>
    <s v="REG"/>
    <s v="AO"/>
    <s v="NEW SALES"/>
    <m/>
    <s v="CC - HD1A - INPROGRESS UNCONTACTED"/>
    <s v="RBS-Regional 3"/>
    <d v="2026-08-18T16:31:47"/>
    <d v="2026-08-18T17:33:43"/>
    <n v="69369337"/>
    <m/>
    <n v="152426928328"/>
    <s v="TOKO NASRULLAH JAYA"/>
    <s v="ODP-PME-FBK/92"/>
    <m/>
    <m/>
    <m/>
    <m/>
    <n v="113.4649675"/>
    <n v="-7.0851141000000002"/>
    <s v="|MC70132|/NASRULLAH-TOKO NASRULLAH JAYA/083110521217/nasurulllaj@gmail.com/HSI Bisnis + Netmonk Promo 2026 200 Mbps (Rp 846.100) PSB 150.000/ -7.0851665, 113.4649455/ Dekat Jl. PP. Banyuanyar, Potoan, Patoan Dajah, Kec. Palengaan, Kabupaten Pamekasan"/>
    <s v="Sales Force DBS"/>
    <m/>
    <m/>
    <m/>
    <m/>
    <m/>
    <m/>
    <m/>
    <m/>
    <m/>
    <m/>
    <m/>
    <s v="18-08-2026 16:39:51"/>
    <m/>
    <m/>
    <s v="FCC"/>
    <s v="PME"/>
    <s v="NETMONK"/>
    <m/>
    <s v="UNCONTACTED : Call rejected SOPHAN SOPYAN 40900827|MYDITA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m/>
    <m/>
    <m/>
    <m/>
    <m/>
    <e v="#NUM!"/>
    <e v="#NUM!"/>
    <x v="0"/>
    <x v="6"/>
  </r>
  <r>
    <n v="589"/>
    <n v="1002534578"/>
    <n v="3"/>
    <x v="7"/>
    <n v="4"/>
    <s v="KUDUS"/>
    <s v="BLORA"/>
    <s v="RDB"/>
    <s v="REG"/>
    <s v="AO"/>
    <s v="NEW SALES"/>
    <s v="1P INET"/>
    <s v="MIE - SEND SURVEY"/>
    <s v="RBS-Regional 3"/>
    <d v="2026-08-18T17:53:57"/>
    <d v="2026-08-18T17:56:02"/>
    <n v="69369476"/>
    <m/>
    <n v="142512103101"/>
    <s v="SMK PSM RANDUBLATUNG(R.AULA)"/>
    <s v="ODP-RDB-FA/030 FA/D04/30.01"/>
    <s v="WO062048271"/>
    <m/>
    <m/>
    <m/>
    <n v="111.38601389999999"/>
    <n v="-7.2052423999999897"/>
    <s v="|MC60123|MYIA-001970567847/POI/RAHMA DIANTI PUTRI/087829817558/jgustomi@gmail.com"/>
    <s v="MYIB_ASSISTANT"/>
    <m/>
    <m/>
    <m/>
    <m/>
    <m/>
    <m/>
    <m/>
    <m/>
    <s v="Management Janji"/>
    <s v="2026-08-19 15:00:00 | Nama PIC : IBU RAHMA No HP : 087829817558 No Alternatif : 085747980477 M Janji : 19/07/2026 Jam Pasang : Pagi NoteÃ‚Â :  Hubungi terlebih dahulu sebelum ke lokasi "/>
    <s v="FCC"/>
    <s v="18-08-2026 17:55:23"/>
    <d v="2026-08-19T15:00:00"/>
    <m/>
    <s v="SURVEY_NEW_MANJA"/>
    <s v="RDB"/>
    <s v="NO ADDON"/>
    <m/>
    <s v="MIE - SEND SURVEY"/>
    <s v="HSI Bisnis Promo HUT RI PSB 70% - 150 Mbps"/>
    <s v="INDIBIZ"/>
    <m/>
    <m/>
    <d v="2026-08-19T15:00:00"/>
    <s v="2026-08-19 15:00:00 | Nama PIC : IBU RAHMA No HP : 087829817558 No Alternatif : 085747980477 M Janji : 19/07/2026 Jam Pasang : Pagi NoteÃ‚Â :  Hubungi terlebih dahulu sebelum ke lokasi "/>
    <m/>
    <m/>
    <m/>
    <e v="#NUM!"/>
    <e v="#NUM!"/>
    <x v="0"/>
    <x v="4"/>
  </r>
  <r>
    <n v="590"/>
    <n v="1002523238"/>
    <n v="3"/>
    <x v="3"/>
    <n v="5"/>
    <s v="MADURA"/>
    <s v="PAMEKASAN"/>
    <s v="PME"/>
    <s v="REG"/>
    <s v="AO"/>
    <s v="NEW SALES"/>
    <s v="1P INET"/>
    <s v="Completed (PS)"/>
    <s v="RBS-Regional 3"/>
    <d v="2026-08-13T07:29:56"/>
    <d v="2026-08-13T21:24:27"/>
    <n v="69364663"/>
    <m/>
    <n v="152426928139"/>
    <s v="SMA Ihsaniyah"/>
    <s v="ODP-PME-FBB/10 FBB/D01/10.01"/>
    <s v="WO061634798"/>
    <m/>
    <m/>
    <m/>
    <n v="113.468610048294"/>
    <n v="-7.1720629632319097"/>
    <s v="MD|MYDB-20260812265157|DN00001/MN00572|SMA Ihsaniyah|081993172498"/>
    <s v="MYDIGIBIZPARTNER"/>
    <m/>
    <m/>
    <m/>
    <m/>
    <m/>
    <m/>
    <m/>
    <m/>
    <s v="Management Janji"/>
    <s v="2026-08-14 08:00:00 | Nama : BP ABD BASID  No Hp : 081993172498 No Alt :  Tgl Pemasangan : 14 Agustus 2026 Interval : PAGI  Note : Hubungi pelanggan terlebih dahulu"/>
    <s v="FCC"/>
    <s v="13-08-2026 07:39:52"/>
    <d v="2026-08-14T08:00:00"/>
    <m/>
    <s v="PS"/>
    <s v="PME"/>
    <s v="NETMONK"/>
    <n v="20260813"/>
    <s v="Completed"/>
    <s v="HSI Bisnis Bundling Netmonk Promo 2026 PSB 70% - 300 Mbps"/>
    <s v="INDIBIZ"/>
    <m/>
    <m/>
    <d v="2026-08-14T08:00:00"/>
    <s v="2026-08-14 08:00:00 | Nama : BP ABD BASID  No Hp : 081993172498 No Alt :  Tgl Pemasangan : 14 Agustus 2026 Interval : PAGI  Note : Hubungi pelanggan terlebih dahulu"/>
    <n v="2026"/>
    <n v="8"/>
    <n v="13"/>
    <d v="2026-08-13T00:00:00"/>
    <n v="-1.3333333333357587"/>
    <x v="1"/>
    <x v="6"/>
  </r>
  <r>
    <n v="591"/>
    <n v="1002527829"/>
    <n v="3"/>
    <x v="7"/>
    <n v="4"/>
    <s v="KUDUS"/>
    <s v="BLORA"/>
    <s v="NGA"/>
    <s v="REG"/>
    <s v="AO"/>
    <s v="NEW SALES"/>
    <s v="2P INET + VOICE"/>
    <s v="102 | FOLLOW UP COMPLETED"/>
    <s v="RBS-Regional 3"/>
    <d v="2026-08-15T09:52:56"/>
    <d v="2026-08-18T14:17:21"/>
    <n v="69366602"/>
    <n v="2968152009"/>
    <n v="142519105204"/>
    <s v="KSPPS BMT PETA Capem Kunduran"/>
    <s v="ODP-NGA-FB/012"/>
    <s v="WO061802303"/>
    <m/>
    <m/>
    <m/>
    <n v="111.243982"/>
    <n v="-7.05009"/>
    <s v="|MC60133|MYIA-001270602359/POI/MUHAMMAD ALI MUSTHOFA/088220007878/bmtpeta.blora@gmail.com"/>
    <s v="MYIB_ASSISTANT"/>
    <m/>
    <m/>
    <m/>
    <m/>
    <m/>
    <m/>
    <m/>
    <m/>
    <s v="Management Janji"/>
    <s v="2026-08-16 08:00:00 | Nama PIC : BAPAK MUSTOFA No HP : 088220007878 Alt :  M Janji : (MINGGU/16/AGUSTUS/2026) jam Pasang : 09:00 Note : hubungi pelanggan jika ingin kelokasi"/>
    <s v="FCC"/>
    <s v="15-08-2026 09:55:09"/>
    <d v="2026-08-16T08:00:00"/>
    <m/>
    <s v="REVOKE"/>
    <s v="NGA"/>
    <s v="NO ADDON"/>
    <m/>
    <s v="Follow Up Revoke Completed, New Order ID : SC1002533430"/>
    <s v="HSI Bisnis Bundling Phone PSB 70% - Free 800 Menit - 50 Mbps"/>
    <s v="INDIBIZ"/>
    <m/>
    <m/>
    <d v="2026-08-16T08:00:00"/>
    <s v="2026-08-16 08:00:00 | Nama PIC : BAPAK MUSTOFA No HP : 088220007878 Alt :  M Janji : (MINGGU/16/AGUSTUS/2026) jam Pasang : 09:00 Note : hubungi pelanggan jika ingin kelokasi"/>
    <m/>
    <m/>
    <m/>
    <e v="#NUM!"/>
    <e v="#NUM!"/>
    <x v="0"/>
    <x v="4"/>
  </r>
  <r>
    <n v="592"/>
    <n v="1002516926"/>
    <n v="3"/>
    <x v="3"/>
    <n v="5"/>
    <s v="SBY SELATAN"/>
    <s v="KETINTANG"/>
    <s v="IJK"/>
    <s v="REG"/>
    <s v="AO"/>
    <s v="NEW SALES"/>
    <m/>
    <s v="Completed (PS)"/>
    <s v="RBS-Regional 3"/>
    <d v="2026-08-10T09:02:38"/>
    <d v="2026-08-10T18:32:07"/>
    <n v="69362108"/>
    <m/>
    <n v="152306253207"/>
    <s v="PT PUSAT EMAS INDONESIA"/>
    <s v="ODP-IJK-FLV/35"/>
    <s v="WO061372625"/>
    <m/>
    <m/>
    <m/>
    <n v="112.73461775722301"/>
    <n v="-7.30932041893921"/>
    <s v="AMRBS;400664;AMEX;ASANDHYASARI P;RBS-3;SURAMADU;PSB;PT PUSAT EMAS INDONESIA;M. IRGI MUNGGARAN;081119807105;pusatemasirgi@gmail.com;HSI Bisnis (1:1) 50 Mbps (Rp 439.000) PSB Rp 150.000;"/>
    <s v="Amex"/>
    <m/>
    <m/>
    <m/>
    <m/>
    <m/>
    <m/>
    <m/>
    <m/>
    <s v="Management Janji"/>
    <s v="2026-08-14 08:00:00|Nama PIC : bapak irgi No HP : 081119807105 Alt :  M Janji : (jumat/14/AGUSTUS/2026) jam Pasang : 09:00 Note : hubungi pelanggan jika ingin kelokasi|40961371|MYDITA"/>
    <s v="FCC"/>
    <d v="2026-10-08T09:25:41"/>
    <d v="2026-08-14T08:00:00"/>
    <m/>
    <s v="PS"/>
    <s v="IJK"/>
    <s v="NO ADDON"/>
    <n v="20260810"/>
    <s v="Completed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d v="2026-08-14T08:00:00"/>
    <s v="2026-08-14 08:00:00|Nama PIC : bapak irgi No HP : 081119807105 Alt :  M Janji : (jumat/14/AGUSTUS/2026) jam Pasang : 09:00 Note : hubungi pelanggan jika ingin kelokasi|40961371|MYDITA"/>
    <n v="2026"/>
    <n v="8"/>
    <n v="10"/>
    <d v="2026-08-10T00:00:00"/>
    <n v="-4.3333333333357587"/>
    <x v="1"/>
    <x v="10"/>
  </r>
  <r>
    <n v="593"/>
    <n v="1002527315"/>
    <n v="3"/>
    <x v="0"/>
    <n v="5"/>
    <s v="KUPANG"/>
    <s v="ATAMBUA"/>
    <s v="KEF"/>
    <s v="REG"/>
    <s v="AO"/>
    <s v="NEW SALES"/>
    <s v="1P INET"/>
    <s v="7 | OSS - PROVISIONING ISSUED"/>
    <s v="RBS-Regional 3"/>
    <d v="2026-08-14T17:19:56"/>
    <d v="2026-08-15T15:31:56"/>
    <n v="69366394"/>
    <m/>
    <n v="172518796989"/>
    <s v="KLINIK DDC"/>
    <s v="ODP-KEF-FA/28 FA/D06/28.01"/>
    <s v="WO061775353"/>
    <m/>
    <m/>
    <m/>
    <n v="124.495601529688"/>
    <n v="-9.4929179216719497"/>
    <s v="|MC40283|MYIA-090975989042/POI/drg.DIONYDIUS SAIJAO S.KG/085253037223/saijaodionysius@yahoo.com"/>
    <s v="MYIB_ASSISTANT"/>
    <m/>
    <m/>
    <m/>
    <m/>
    <m/>
    <m/>
    <m/>
    <m/>
    <s v="Management Janji"/>
    <s v="2026-08-15 15:00:00 | Jam Pemasangan : 08:00 - 12.00 Tanggal Pemasangan : 15/08/2026 Info Tambahan : Hubungi pelanggan sebelum datang ke lokasi"/>
    <s v="FCC"/>
    <s v="14-08-2026 17:25:05"/>
    <d v="2026-08-15T15:00:00"/>
    <m/>
    <s v="PI"/>
    <s v="KEF"/>
    <s v="NO ADDON"/>
    <m/>
    <s v="Provisioning Issued"/>
    <s v="HSI Bisnis Promo HUT Telkom PSB 70% - 50 Mbps"/>
    <s v="INDIBIZ"/>
    <m/>
    <m/>
    <d v="2026-08-15T15:00:00"/>
    <s v="2026-08-15 15:00:00 | Jam Pemasangan : 08:00 - 12.00 Tanggal Pemasangan : 15/08/2026 Info Tambahan : Hubungi pelanggan sebelum datang ke lokasi"/>
    <m/>
    <m/>
    <m/>
    <e v="#NUM!"/>
    <e v="#NUM!"/>
    <x v="0"/>
    <x v="34"/>
  </r>
  <r>
    <n v="594"/>
    <n v="1002526532"/>
    <n v="3"/>
    <x v="3"/>
    <n v="5"/>
    <s v="MADURA"/>
    <s v="PAMEKASAN"/>
    <s v="ABT"/>
    <s v="REG"/>
    <s v="AO"/>
    <s v="NEW SALES"/>
    <s v="1P INET"/>
    <s v="Completed (PS)"/>
    <s v="RBS-Regional 3"/>
    <d v="2026-08-14T14:19:57"/>
    <d v="2026-08-14T18:29:55"/>
    <n v="69366111"/>
    <m/>
    <n v="152429208586"/>
    <s v="HIDAYAH MART"/>
    <s v="ODP-ABU-FE/18 FE/D02/18.01"/>
    <s v="WO061753070"/>
    <m/>
    <m/>
    <m/>
    <n v="113.804020956158"/>
    <n v="-6.8921781442727701"/>
    <s v="MD|MYDB-20260814265366|DN00001/MN00806|HIDAYAH MART|087893843352"/>
    <s v="MYDIGIBIZPARTNER"/>
    <m/>
    <m/>
    <m/>
    <m/>
    <m/>
    <m/>
    <m/>
    <m/>
    <s v="Management Janji"/>
    <s v="2026-08-15 13:00:00 | Waktu pemasangan : 15 agustus 2026 Jam pemasangan : 08.00 - 12.00 Info Tambahan : Hubungi pelanggan dulu sebelum ke lokasi terimakasih "/>
    <s v="FCC"/>
    <s v="14-08-2026 14:40:08"/>
    <d v="2026-08-15T13:00:00"/>
    <m/>
    <s v="PS"/>
    <s v="ABT"/>
    <s v="NO ADDON"/>
    <n v="20260814"/>
    <s v="Completed"/>
    <s v="HSI Bisnis Promo HUT Telkom PSB 70% - 300 Mbps"/>
    <s v="INDIBIZ"/>
    <m/>
    <m/>
    <d v="2026-08-15T13:00:00"/>
    <s v="2026-08-15 13:00:00 | Waktu pemasangan : 15 agustus 2026 Jam pemasangan : 08.00 - 12.00 Info Tambahan : Hubungi pelanggan dulu sebelum ke lokasi terimakasih "/>
    <n v="2026"/>
    <n v="8"/>
    <n v="14"/>
    <d v="2026-08-14T00:00:00"/>
    <n v="-1.5416666666642413"/>
    <x v="1"/>
    <x v="6"/>
  </r>
  <r>
    <n v="595"/>
    <n v="1002511181"/>
    <n v="3"/>
    <x v="3"/>
    <n v="5"/>
    <s v="SBY UTARA"/>
    <s v="KENJERAN"/>
    <s v="KPS"/>
    <s v="REG"/>
    <s v="AO"/>
    <s v="NEW SALES"/>
    <m/>
    <s v="Completed (PS)"/>
    <s v="RBS-Regional 3"/>
    <d v="2026-08-05T16:43:51"/>
    <d v="2026-08-07T15:32:46"/>
    <n v="69359426"/>
    <m/>
    <n v="152404213348"/>
    <s v="KRI LKP KENJERAN"/>
    <s v="ODP-KBL-FAY/11"/>
    <s v="WO061024194"/>
    <m/>
    <m/>
    <m/>
    <n v="112.75530379999999"/>
    <n v="-7.2413996999999997"/>
    <s v="AMRBS;404252;NADHIRA AUDRIANKA;AO;HSI Bisnis 1:1 Promo Internet 50Mbps (355k);KRI LKP KENJERAN;81219854241;85285407674;it@karyarasaindonesia.co.id"/>
    <s v="Amex"/>
    <m/>
    <m/>
    <m/>
    <m/>
    <m/>
    <m/>
    <m/>
    <m/>
    <s v="Management Janji"/>
    <s v="2026-08-06 15:00:00|Nama Pic : BP IQBAL No Hp Pic : 081219854241 Jam Pemasangan : 08:00 - 12.00 Tanggal Pemasangan : KAMIS 06 AGUSTUS 2026 Info Tambahan : Hubungi pelanggan sebelum datang ke lokasi, terima kasih.|40961370|MYDITA"/>
    <s v="FCC"/>
    <d v="2026-05-08T16:55:35"/>
    <d v="2026-08-06T15:00:00"/>
    <m/>
    <s v="PS"/>
    <s v="KPS"/>
    <s v="NO ADDON"/>
    <n v="202608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15:00:00"/>
    <s v="2026-08-06 15:00:00|Nama Pic : BP IQBAL No Hp Pic : 081219854241 Jam Pemasangan : 08:00 - 12.00 Tanggal Pemasangan : KAMIS 06 AGUSTUS 2026 Info Tambahan : Hubungi pelanggan sebelum datang ke lokasi, terima kasih.|40961370|MYDITA"/>
    <n v="2026"/>
    <n v="8"/>
    <n v="7"/>
    <d v="2026-08-07T00:00:00"/>
    <n v="0.375"/>
    <x v="1"/>
    <x v="23"/>
  </r>
  <r>
    <n v="596"/>
    <n v="1002509245"/>
    <n v="3"/>
    <x v="7"/>
    <n v="4"/>
    <s v="KUDUS"/>
    <s v="KUDUS"/>
    <s v="KUD"/>
    <s v="REG"/>
    <s v="AO"/>
    <s v="NEW SALES"/>
    <s v="1P INET"/>
    <s v="102 | FOLLOW UP COMPLETED"/>
    <s v="RBS-Regional 3"/>
    <d v="2026-08-04T16:44:56"/>
    <d v="2026-08-06T15:56:51"/>
    <n v="69358544"/>
    <m/>
    <n v="142401145966"/>
    <s v="SPBU 4459301"/>
    <s v="ODP-KUD-FAJ/137 FAJ/D07/137.01"/>
    <s v="WO060921534"/>
    <m/>
    <m/>
    <m/>
    <n v="110.82406229999999"/>
    <n v="-6.8016173999999996"/>
    <s v="|MC60142|MYIA-028825305017/POI/DERA BAHTIAR WIDIYANTO /08562685148/spbu_modern@yahoo.com"/>
    <s v="MYIB_ASSISTANT"/>
    <m/>
    <m/>
    <m/>
    <m/>
    <m/>
    <m/>
    <m/>
    <m/>
    <s v="Management Janji"/>
    <s v="2026-08-05 13:00:00 | M Janji : (05/08/2026) jam Pasang : 09:00 Note : hubungi pelanggan jika ingin kelokasi"/>
    <s v="FCC"/>
    <d v="2026-04-08T16:55:27"/>
    <d v="2026-08-05T13:00:00"/>
    <m/>
    <s v="REVOKE"/>
    <s v="KUD"/>
    <s v="NO ADDON"/>
    <m/>
    <s v="Follow Up Revoke Completed, New Order ID : SC1002513019"/>
    <s v="HSI Bisnis Basic Promo HUT Telkom PSB 70% - 100 Mbps Dual Band"/>
    <s v="INDIBIZ"/>
    <m/>
    <m/>
    <d v="2026-08-05T13:00:00"/>
    <s v="2026-08-05 13:00:00 | M Janji : (05/08/2026) jam Pasang : 09:00 Note : hubungi pelanggan jika ingin kelokasi"/>
    <m/>
    <m/>
    <m/>
    <e v="#NUM!"/>
    <e v="#NUM!"/>
    <x v="0"/>
    <x v="4"/>
  </r>
  <r>
    <n v="597"/>
    <n v="1002513895"/>
    <n v="3"/>
    <x v="2"/>
    <n v="4"/>
    <s v="PURWOKERTO"/>
    <s v="CILACAP"/>
    <s v="GML"/>
    <s v="REG"/>
    <s v="AO"/>
    <s v="NEW SALES"/>
    <s v="1P INET"/>
    <s v="Completed (PS)"/>
    <s v="RBS-Regional 3"/>
    <d v="2026-08-07T09:41:56"/>
    <d v="2026-08-12T15:44:43"/>
    <n v="69360483"/>
    <m/>
    <n v="141362105334"/>
    <s v="SPBU Karangkandri"/>
    <s v="ODP-GML-FL/025 FL/D04/025.01"/>
    <s v="WO061138391"/>
    <m/>
    <m/>
    <m/>
    <n v="109.09109479999999"/>
    <n v="-7.6628204000000002"/>
    <s v="|MN00648|MYIA-082737877580/POI/Indra/081391637110/indraprasetyob7@gmail.com"/>
    <s v="MYIB_ASSISTANT"/>
    <m/>
    <m/>
    <m/>
    <m/>
    <m/>
    <m/>
    <m/>
    <m/>
    <s v="Management Janji"/>
    <s v="2026-08-11 08:00:00 | Nama PIC : INDRA  No HP : 081391637110 Alt :  M Janji : 08/08/2026 Jam Pasang : 08.00 - 13:00  NoteÃ‚Â :  hubungi terlebih dahulu sebelum kelokasi"/>
    <s v="FCC"/>
    <d v="2026-07-08T09:55:18"/>
    <d v="2026-08-11T08:00:00"/>
    <m/>
    <s v="PS"/>
    <s v="GML"/>
    <s v="NO ADDON"/>
    <n v="20260812"/>
    <s v="Completed"/>
    <s v="HSI Bisnis Promo HUT Telkom PSB 70% - 50 Mbps"/>
    <s v="INDIBIZ"/>
    <m/>
    <m/>
    <d v="2026-08-11T08:00:00"/>
    <s v="2026-08-11 08:00:00 | Nama PIC : INDRA  No HP : 081391637110 Alt :  M Janji : 08/08/2026 Jam Pasang : 08.00 - 13:00  NoteÃ‚Â :  hubungi terlebih dahulu sebelum kelokasi"/>
    <n v="2026"/>
    <n v="8"/>
    <n v="12"/>
    <d v="2026-08-12T00:00:00"/>
    <n v="0.66666666666424135"/>
    <x v="1"/>
    <x v="4"/>
  </r>
  <r>
    <n v="598"/>
    <n v="1002531304"/>
    <n v="3"/>
    <x v="3"/>
    <n v="5"/>
    <s v="MADURA"/>
    <s v="PAMEKASAN"/>
    <s v="SMP"/>
    <s v="REG"/>
    <s v="AO"/>
    <s v="NEW SALES"/>
    <m/>
    <s v="MIE - SEND SURVEY"/>
    <s v="RBS-Regional 3"/>
    <d v="2026-08-17T16:46:59"/>
    <d v="2026-08-18T19:02:03"/>
    <n v="69368331"/>
    <m/>
    <n v="152431232411"/>
    <s v="Toko Mantap"/>
    <s v="ODP-SMP-FBD/03"/>
    <s v="WO062053543"/>
    <m/>
    <m/>
    <m/>
    <n v="113.746308"/>
    <n v="-6.9535282"/>
    <s v="|MN00569|/Toko mantap/HSI Bisnis Promo HUT Telkom (1:1) 200 Mbps (Rp 790.000) PSB Rp 150.000/082330700164/qobassah@gmail.com/zainal Arifin/-6.953532,113.746304/Kombira, Rubaru, Kec. Rubaru, Kabupaten Sumenep"/>
    <s v="Sales Force DBS"/>
    <m/>
    <m/>
    <m/>
    <m/>
    <m/>
    <m/>
    <m/>
    <m/>
    <s v="Management Janji"/>
    <s v="2026-08-19 15:00:00|Nama Pic : BP ZAINIL No Hp Pic : 082330700164 Jam Pemasangan : 08:00 - 12.00 Tanggal Pemasangan : RABU 19 AGUSTUS 2026 Info Tambahan : Hubungi pelanggan sebelum datang ke lokasi|40000798|MYDITA"/>
    <s v="FCC"/>
    <s v="17-08-2026 16:55:01"/>
    <d v="2026-08-19T15:00:00"/>
    <m/>
    <s v="SURVEY_NEW_MANJA"/>
    <s v="SMP"/>
    <s v="NO ADDON"/>
    <m/>
    <s v="MIE - SEND SURVEY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19T15:00:00"/>
    <s v="2026-08-19 15:00:00|Nama Pic : BP ZAINIL No Hp Pic : 082330700164 Jam Pemasangan : 08:00 - 12.00 Tanggal Pemasangan : RABU 19 AGUSTUS 2026 Info Tambahan : Hubungi pelanggan sebelum datang ke lokasi|40000798|MYDITA"/>
    <m/>
    <m/>
    <m/>
    <e v="#NUM!"/>
    <e v="#NUM!"/>
    <x v="0"/>
    <x v="6"/>
  </r>
  <r>
    <n v="599"/>
    <n v="1002530947"/>
    <n v="3"/>
    <x v="6"/>
    <n v="5"/>
    <s v="PASURUAN"/>
    <s v="LUMAJANG"/>
    <s v="TPH"/>
    <s v="REG"/>
    <s v="AO"/>
    <s v="NEW SALES"/>
    <s v="1P INET"/>
    <s v="Completed (PS)"/>
    <s v="RBS-Regional 3"/>
    <d v="2026-08-17T13:59:56"/>
    <d v="2026-08-18T17:45:58"/>
    <n v="69368138"/>
    <m/>
    <n v="152543206023"/>
    <s v="CHIKEY STORE"/>
    <s v="ODP-TPH-FG/19 FG/D03/19.01"/>
    <s v="WO061934412"/>
    <m/>
    <m/>
    <m/>
    <n v="113.122575098824"/>
    <n v="-8.1506856723767793"/>
    <s v="|MN01068|MYIA-083134676835/POI/MUHAMMAD SYAIFUDDIN/085785050194/msyaifud490@gmail.com"/>
    <s v="MYIB_ASSISTANT"/>
    <m/>
    <m/>
    <m/>
    <m/>
    <m/>
    <m/>
    <m/>
    <m/>
    <s v="Management Janji"/>
    <s v="2026-08-18 13:00:00 | Nama Pic : BP SYAIFUDIN No Hp Pic : 085785050194 Jam Pemasangan : 08:00 - 12.00 Tanggal Pemasangan : SELASA 18 AGUSTUS 2026 Info Tambahan : Hubungi pelanggan sebelum datang ke lokasi"/>
    <s v="FCC"/>
    <s v="17-08-2026 14:10:14"/>
    <d v="2026-08-18T13:00:00"/>
    <m/>
    <s v="PS"/>
    <s v="TPH"/>
    <s v="NO ADDON"/>
    <n v="20260818"/>
    <s v="Completed"/>
    <s v="HSI Bisnis Promo HUT Telkom PSB 70% - 200 Mbps"/>
    <s v="INDIBIZ"/>
    <m/>
    <m/>
    <d v="2026-08-18T13:00:00"/>
    <s v="2026-08-18 13:00:00 | Nama Pic : BP SYAIFUDIN No Hp Pic : 085785050194 Jam Pemasangan : 08:00 - 12.00 Tanggal Pemasangan : SELASA 18 AGUSTUS 2026 Info Tambahan : Hubungi pelanggan sebelum datang ke lokasi"/>
    <n v="2026"/>
    <n v="8"/>
    <n v="18"/>
    <d v="2026-08-18T00:00:00"/>
    <n v="-0.54166666666424135"/>
    <x v="1"/>
    <x v="27"/>
  </r>
  <r>
    <n v="600"/>
    <n v="1002528548"/>
    <n v="3"/>
    <x v="6"/>
    <n v="5"/>
    <s v="JEMBER"/>
    <s v="BONDOWOSO"/>
    <s v="BOW"/>
    <s v="REG"/>
    <s v="AO"/>
    <s v="NEW SALES"/>
    <s v="1P INET"/>
    <s v="Completed (PS)"/>
    <s v="RBS-Regional 3"/>
    <d v="2026-08-15T15:22:57"/>
    <d v="2026-08-16T17:21:04"/>
    <n v="69367042"/>
    <m/>
    <n v="152507223676"/>
    <s v="Ruang Guru Yayasan Nurul Hidayah"/>
    <s v="ODP-BOW-FE/13 FE/D01/13.01"/>
    <s v="WO061832155"/>
    <m/>
    <m/>
    <m/>
    <n v="113.915310300565"/>
    <n v="-7.8848704601461099"/>
    <s v="|MN02331|MYIA-074613249927/POI/Indah Riyani/08139379128/yayasannurulhiidayah@gmail.com"/>
    <s v="MYIB_ASSISTANT"/>
    <m/>
    <m/>
    <m/>
    <m/>
    <m/>
    <m/>
    <m/>
    <m/>
    <s v="Management Janji"/>
    <s v="2026-08-16 13:00:00 | Waktu pemasangan : 16 agustus 2026 Jam pemasangan : 08.00 - 12.00 Info Tambahan : Hubungi pelanggan dulu sebelum ke lokasi terimakasih "/>
    <s v="FCC"/>
    <s v="15-08-2026 15:39:51"/>
    <d v="2026-08-16T13:00:00"/>
    <m/>
    <s v="PS"/>
    <s v="BOW"/>
    <s v="NO ADDON"/>
    <n v="20260816"/>
    <s v="Completed"/>
    <s v="HSI Bisnis Promo HUT Telkom PSB 70% - 300 Mbps"/>
    <s v="INDIBIZ"/>
    <m/>
    <m/>
    <d v="2026-08-16T13:00:00"/>
    <s v="2026-08-16 13:00:00 | Waktu pemasangan : 16 agustus 2026 Jam pemasangan : 08.00 - 12.00 Info Tambahan : Hubungi pelanggan dulu sebelum ke lokasi terimakasih "/>
    <n v="2026"/>
    <n v="8"/>
    <n v="16"/>
    <d v="2026-08-16T00:00:00"/>
    <n v="-0.54166666666424135"/>
    <x v="1"/>
    <x v="13"/>
  </r>
  <r>
    <n v="601"/>
    <n v="1002512998"/>
    <n v="3"/>
    <x v="7"/>
    <n v="4"/>
    <s v="KUDUS"/>
    <s v="PATI"/>
    <s v="PAT"/>
    <s v="REG"/>
    <s v="AO"/>
    <s v="NEW SALES"/>
    <m/>
    <s v="Completed (PS)"/>
    <s v="RBS-Regional 3"/>
    <d v="2026-08-06T15:51:38"/>
    <d v="2026-08-15T13:18:41"/>
    <n v="69360192"/>
    <m/>
    <n v="142551119502"/>
    <s v="PT Fuhua Travel Goods Indonesia"/>
    <s v="ODP-PAT-FR/108"/>
    <s v="WO061736619"/>
    <m/>
    <m/>
    <m/>
    <n v="111.015390240481"/>
    <n v="-6.7921805440204901"/>
    <s v="|MC60053|/Fitri Aprilia/085643101528/fgoodsindonesia@gmail.com /Permintaan PSB HSI BISNIS REG 300MBPS/PT Fuhua Travel Goods Indonesia"/>
    <s v="Sales Profesional"/>
    <m/>
    <m/>
    <m/>
    <m/>
    <m/>
    <m/>
    <m/>
    <m/>
    <s v="Management Janji"/>
    <s v="2026-08-15 08:00:00|Nama Pic : bu susan No Hp Pic : 085643101528 No alt : - Jam Pemasangan : pagi  Tanggal Pemasangan : 15 Agustus 2026|40951375|MYDITA"/>
    <s v="FCC"/>
    <d v="2026-06-08T16:10:32"/>
    <d v="2026-08-15T08:00:00"/>
    <m/>
    <s v="PS"/>
    <s v="PAT"/>
    <s v="NO ADDON"/>
    <n v="20260815"/>
    <s v="Completed"/>
    <s v="- 11_11446;Biaya PSB HSI EBIS Tunai di Depan ~ 11[150000]  - E23046;E23046 ~ ES23 - Paket HSI Bisnis[0]  - E23046~null~E23046_UNL;UNL ~ Internet-Link Unlimited Internet Usage ~ E23046[0]  - E23046~null~44877;E23046||11||Abodemen 0[0]  - E23046~null~E23046"/>
    <s v="INDIBIZ"/>
    <m/>
    <m/>
    <d v="2026-08-15T08:00:00"/>
    <s v="2026-08-15 08:00:00|Nama Pic : bu susan No Hp Pic : 085643101528 No alt : - Jam Pemasangan : pagi  Tanggal Pemasangan : 15 Agustus 2026|40951375|MYDITA"/>
    <n v="2026"/>
    <n v="8"/>
    <n v="15"/>
    <d v="2026-08-15T00:00:00"/>
    <n v="-0.33333333333575865"/>
    <x v="1"/>
    <x v="4"/>
  </r>
  <r>
    <n v="602"/>
    <n v="1002512873"/>
    <n v="3"/>
    <x v="2"/>
    <n v="4"/>
    <s v="YOGYAKARTA"/>
    <s v="GUNUNG KIDUL"/>
    <s v="WNS"/>
    <s v="REG"/>
    <s v="AO"/>
    <s v="NEW SALES"/>
    <m/>
    <s v="FCC - HD1A - PROGRESS"/>
    <s v="RBS-Regional 3"/>
    <d v="2026-08-06T15:21:11"/>
    <d v="2026-08-06T15:22:14"/>
    <n v="69360122"/>
    <m/>
    <n v="143135115040"/>
    <s v="Jaringan Multimedia Indonesia"/>
    <m/>
    <m/>
    <m/>
    <m/>
    <m/>
    <n v="110.792395000689"/>
    <n v="-8.18449538677935"/>
    <s v="AMRBS/403103/ANISA DWIARYANI/R3/YOGYAKARTA/PSB HSI BISNIS BASIC 1S 50 MBPS PROMO HUT TELKOM 1:2/Jaringan Multimedia Indonesia/081229749275 081804098210/johanfirdi@gmail.com"/>
    <s v="Amex"/>
    <m/>
    <m/>
    <m/>
    <m/>
    <m/>
    <m/>
    <m/>
    <m/>
    <m/>
    <m/>
    <m/>
    <d v="2026-06-08T15:25:44"/>
    <m/>
    <m/>
    <s v="FCC"/>
    <s v="WNS"/>
    <s v="NO ADDON"/>
    <m/>
    <s v="MYDITA RBS - HD1A - PROGRESS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4"/>
  </r>
  <r>
    <n v="603"/>
    <n v="1002525305"/>
    <n v="3"/>
    <x v="6"/>
    <n v="5"/>
    <s v="SIDOARJO"/>
    <s v="MOJOKERTO"/>
    <s v="PCT"/>
    <s v="REG"/>
    <s v="AO"/>
    <s v="NEW SALES"/>
    <m/>
    <s v="CC - HD1A - INPROGRESS UNCONTACTED"/>
    <s v="RBS-Regional 3"/>
    <d v="2026-08-13T20:21:50"/>
    <d v="2026-08-17T16:39:57"/>
    <n v="69365576"/>
    <m/>
    <n v="152324211485"/>
    <s v="TOKO ORY"/>
    <s v="ODP-PCT-FA/30"/>
    <m/>
    <m/>
    <m/>
    <m/>
    <n v="112.5248732"/>
    <n v="-7.6123364999999996"/>
    <s v="|MC30111|/PONINTEN/82326971354/sriayuponinten@gmail.com  "/>
    <s v="Sales Force DBS"/>
    <m/>
    <m/>
    <m/>
    <m/>
    <m/>
    <m/>
    <m/>
    <m/>
    <m/>
    <m/>
    <m/>
    <s v="13-08-2026 20:25:02"/>
    <m/>
    <m/>
    <s v="FCC"/>
    <s v="PCT"/>
    <s v="NETMONK"/>
    <m/>
    <s v="UNCONTACTED : Telepon Tidak Diangkat - RNA YUDA SEPTIAN 40000798|MYDITA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m/>
    <m/>
    <m/>
    <m/>
    <m/>
    <e v="#NUM!"/>
    <e v="#NUM!"/>
    <x v="0"/>
    <x v="20"/>
  </r>
  <r>
    <n v="604"/>
    <n v="1002516519"/>
    <n v="3"/>
    <x v="4"/>
    <n v="4"/>
    <s v="SEMARANG"/>
    <s v="KENDAL"/>
    <s v="WLR"/>
    <s v="REG"/>
    <s v="AO"/>
    <s v="NEW SALES"/>
    <m/>
    <s v="Completed (PS)"/>
    <s v="RBS-Regional 3"/>
    <d v="2026-08-09T14:07:03"/>
    <d v="2026-08-09T19:58:24"/>
    <n v="69359839"/>
    <n v="2946102031"/>
    <n v="143407106645"/>
    <s v="PT GLOBAL JET EXPRESS"/>
    <s v="ODP-WLR-FF/131"/>
    <s v="WO061324658"/>
    <m/>
    <m/>
    <m/>
    <n v="110.04456769164599"/>
    <n v="-6.9676223701402602"/>
    <s v="AMRBS;403099;TREG4;MUHAMMAD MASTUR;081226139781;CP HENDRIK KURNISANDI;088985037014;PAKET 2S INET VOICE 50 MBPS (479.000);PT GLOBAL JET EXPRESS//GRINGSING LAMA;input by tito"/>
    <s v="Account Manager"/>
    <m/>
    <m/>
    <m/>
    <m/>
    <m/>
    <m/>
    <m/>
    <m/>
    <s v="Management Janji"/>
    <s v="2026-08-10 13:00:00|Nama PIC: bp hendrik  Notel: 088985037014  Alt: -   Tanggal: 10/8/2026  Jam Pasang: Siang  Note: Hubungi pelanggan sebelum ke lokasi, terima kasih.  |40010577|MYDITA"/>
    <s v="FCC"/>
    <d v="2026-09-08T14:10:26"/>
    <m/>
    <m/>
    <s v="PS"/>
    <s v="WLR"/>
    <s v="NO ADDON"/>
    <n v="20260809"/>
    <s v="Completed"/>
    <s v="- 11_11446;Biaya PSB HSI EBIS Tunai di Depan ~ 11[150000]  - E23015;E23015 ~ ES23 - Perangkat ONT[0]  - E23015~null~44292;E23015||11||Abodemen 0[0]  - E23015~null~E23015_SWONT;SWONT ~ Biaya Sewa ONT ~ E23015[30000]  - E23046;E23046 ~ ES23 - Paket HSI Bisn"/>
    <s v="INDIBIZ"/>
    <m/>
    <m/>
    <d v="2026-08-09T07:00:00"/>
    <s v="2026-08-10 13:00:00|Nama PIC: bp hendrik  Notel: 088985037014  Alt: -   Tanggal: 10/8/2026  Jam Pasang: Siang  Note: Hubungi pelanggan sebelum ke lokasi, terima kasih.  |40010577|MYDITA"/>
    <n v="2026"/>
    <n v="8"/>
    <n v="9"/>
    <d v="2026-08-09T00:00:00"/>
    <n v="-0.29166666666424135"/>
    <x v="1"/>
    <x v="4"/>
  </r>
  <r>
    <n v="605"/>
    <n v="1002512978"/>
    <n v="3"/>
    <x v="5"/>
    <n v="5"/>
    <s v="DENPASAR"/>
    <s v="SANUR"/>
    <s v="SWI"/>
    <s v="REG"/>
    <s v="AO"/>
    <s v="NEW SALES"/>
    <m/>
    <s v="102 | FOLLOW UP COMPLETED"/>
    <s v="RBS-Regional 3"/>
    <d v="2026-08-06T15:47:46"/>
    <d v="2026-08-10T15:05:13"/>
    <n v="69360182"/>
    <m/>
    <n v="172423220325"/>
    <s v="Koperasi Simpan Pinjam Sari Sedana Bali"/>
    <s v="ODP-SWI-FE/88"/>
    <s v="WO061151391"/>
    <m/>
    <m/>
    <m/>
    <n v="115.27793749999999"/>
    <n v="-8.5812606000000002"/>
    <s v="|MN02644|/PIC NI LUH ERA WIANTARI/085847477624/era.wd24@gmail.com"/>
    <s v="Sales Force DBS"/>
    <m/>
    <m/>
    <m/>
    <m/>
    <m/>
    <m/>
    <m/>
    <m/>
    <s v="Management Janji"/>
    <s v="2026-08-08 08:00:00|Nama PIC:  bu era No HP: 085847477624 Alt: Tanggal: 8/8/2026 Jam Pasang: pagi Note: Hubungi sebelum ke lokasi, terimakasih|40010577|MYDITA"/>
    <s v="FCC"/>
    <d v="2026-06-08T16:10:32"/>
    <d v="2026-08-08T08:00:00"/>
    <s v="Kendala Pelanggan"/>
    <s v="REVOKE"/>
    <s v="SWI"/>
    <s v="NO ADDON"/>
    <m/>
    <s v="Follow Up Revoke Completed, New Order ID : SC1002518192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8T08:00:00"/>
    <s v="2026-08-08 08:00:00|Nama PIC:  bu era No HP: 085847477624 Alt: Tanggal: 8/8/2026 Jam Pasang: pagi Note: Hubungi sebelum ke lokasi, terimakasih|40010577|MYDITA"/>
    <m/>
    <m/>
    <m/>
    <e v="#NUM!"/>
    <e v="#NUM!"/>
    <x v="0"/>
    <x v="7"/>
  </r>
  <r>
    <n v="606"/>
    <n v="1002533391"/>
    <n v="3"/>
    <x v="0"/>
    <n v="5"/>
    <s v="MATARAM"/>
    <s v="LOMBOK TIMUR UTARA"/>
    <s v="SGG"/>
    <s v="REG"/>
    <s v="AO"/>
    <s v="NEW SALES"/>
    <s v="1P INET"/>
    <s v="Completed (PS)"/>
    <s v="RBS-Regional 3"/>
    <d v="2026-08-18T14:08:56"/>
    <d v="2026-08-18T22:04:08"/>
    <n v="69369084"/>
    <m/>
    <n v="172604214125"/>
    <s v="TOKO PENGOK JAYA"/>
    <s v="ODP-SGG-FBB/03 FBB/D01/03.01"/>
    <s v="WO062017418"/>
    <m/>
    <m/>
    <m/>
    <n v="116.426749974489"/>
    <n v="-8.2624110248601301"/>
    <s v="MD|MYDB-20260817265870|DN00001/MN01272|TOKO PENGOK JAYA|082313026154"/>
    <s v="MYDIGIBIZPARTNER"/>
    <m/>
    <m/>
    <m/>
    <m/>
    <m/>
    <m/>
    <m/>
    <m/>
    <s v="Management Janji"/>
    <s v="2026-08-21 15:00:00 | M Janji : (19/agustus/2026) jam Pasang : 09:00 Note : hubungi pelanggan jika ingin kelokasi"/>
    <s v="FCC"/>
    <s v="18-08-2026 14:40:02"/>
    <d v="2026-08-21T15:00:00"/>
    <m/>
    <s v="PS"/>
    <s v="SGG"/>
    <s v="NO ADDON"/>
    <n v="20260818"/>
    <s v="Completed"/>
    <s v="HSI Bisnis Promo HUT RI PSB 70% - 150 Mbps"/>
    <s v="INDIBIZ"/>
    <m/>
    <m/>
    <d v="2026-08-21T15:00:00"/>
    <s v="2026-08-21 15:00:00 | M Janji : (19/agustus/2026) jam Pasang : 09:00 Note : hubungi pelanggan jika ingin kelokasi"/>
    <n v="2026"/>
    <n v="8"/>
    <n v="18"/>
    <d v="2026-08-18T00:00:00"/>
    <n v="-3.625"/>
    <x v="1"/>
    <x v="5"/>
  </r>
  <r>
    <n v="607"/>
    <n v="1002504838"/>
    <n v="3"/>
    <x v="2"/>
    <n v="4"/>
    <s v="PURWOKERTO"/>
    <s v="PURWOKERTO"/>
    <s v="PWT"/>
    <s v="REG"/>
    <s v="AO"/>
    <s v="NEW SALES"/>
    <s v="1P INET"/>
    <s v="102 | FOLLOW UP COMPLETED"/>
    <s v="RBS-Regional 3"/>
    <d v="2026-08-01T16:49:58"/>
    <d v="2026-08-03T16:10:57"/>
    <n v="69356855"/>
    <m/>
    <n v="146303609069"/>
    <s v="TOKO ROHMAH"/>
    <s v="ODP-PWT-FAH/043 FAH/D04/043.01"/>
    <s v="WO060672032"/>
    <m/>
    <m/>
    <m/>
    <n v="109.228101"/>
    <n v="-7.4376329999999999"/>
    <s v="|MC00213|MYIA-064172393120/POI/FADHILATUR ROHMAH/089670120643/fadilaturrohmah96@gmail.com"/>
    <s v="MYIB_ASSISTANT"/>
    <m/>
    <m/>
    <m/>
    <m/>
    <m/>
    <m/>
    <m/>
    <m/>
    <s v="Management Janji"/>
    <s v="2026-08-02 13:00:00 | telp :089670120643 Tanggal pemasangan :03/08/2026 Jam pemasangan : pagi/siang Info Tambahan : Hubungi pelanggan dulu sebelum ke lokasi terima kasih"/>
    <s v="FCC"/>
    <d v="2026-01-08T16:54:55"/>
    <d v="2026-08-02T13:00:00"/>
    <m/>
    <s v="REVOKE"/>
    <s v="PWT"/>
    <s v="NO ADDON"/>
    <m/>
    <s v="Follow Up Revoke Completed, New Order ID : SC1002506479"/>
    <s v="HSI Bisnis Promo HUT Telkom PSB 70% - 75 Mbps"/>
    <s v="INDIBIZ"/>
    <m/>
    <m/>
    <d v="2026-08-02T13:00:00"/>
    <s v="2026-08-02 13:00:00 | telp :089670120643 Tanggal pemasangan :03/08/2026 Jam pemasangan : pagi/siang Info Tambahan : Hubungi pelanggan dulu sebelum ke lokasi terima kasih"/>
    <m/>
    <m/>
    <m/>
    <e v="#NUM!"/>
    <e v="#NUM!"/>
    <x v="0"/>
    <x v="4"/>
  </r>
  <r>
    <n v="608"/>
    <n v="1002509442"/>
    <n v="3"/>
    <x v="7"/>
    <n v="4"/>
    <s v="KUDUS"/>
    <s v="PURWODADI"/>
    <s v="WRO"/>
    <s v="REG"/>
    <s v="AO"/>
    <s v="NEW SALES"/>
    <s v="1P INET"/>
    <s v="Completed (PS)"/>
    <s v="RBS-Regional 3"/>
    <d v="2026-08-04T18:46:57"/>
    <d v="2026-08-06T14:58:00"/>
    <n v="69358662"/>
    <m/>
    <n v="142509107213"/>
    <s v="SPBU 4458118"/>
    <s v="ODP-WRO-FL/035 FL/D05/035.01"/>
    <s v="WO060931766"/>
    <m/>
    <m/>
    <m/>
    <n v="111.206036"/>
    <n v="-7.0492239999999997"/>
    <s v="|MN01996|MYIA-003223560368/POI/Heri Susilo /085325311653/sandiblora36@gmail.com"/>
    <s v="MYIB_ASSISTANT"/>
    <m/>
    <m/>
    <m/>
    <m/>
    <m/>
    <m/>
    <m/>
    <m/>
    <s v="Management Janji"/>
    <s v="2026-08-05 15:00:00 | Tanggal Pemasangan : 05 Agustus 2026 Jam Pemasangan : 08:00 15:00 Info Tambahan : Hubungi pelanggan dulu sebelum ke lokasi terimakasih"/>
    <s v="FCC"/>
    <d v="2026-04-08T18:55:33"/>
    <d v="2026-08-05T15:00:00"/>
    <m/>
    <s v="PS"/>
    <s v="WRO"/>
    <s v="NO ADDON"/>
    <n v="20260806"/>
    <s v="Completed"/>
    <s v="HSI Bisnis Basic Promo HUT Telkom PSB 70% - 50 Mbps"/>
    <s v="INDIBIZ"/>
    <m/>
    <m/>
    <d v="2026-08-05T15:00:00"/>
    <s v="2026-08-05 15:00:00 | Tanggal Pemasangan : 05 Agustus 2026 Jam Pemasangan : 08:00 15:00 Info Tambahan : Hubungi pelanggan dulu sebelum ke lokasi terimakasih"/>
    <n v="2026"/>
    <n v="8"/>
    <n v="6"/>
    <d v="2026-08-06T00:00:00"/>
    <n v="0.375"/>
    <x v="1"/>
    <x v="4"/>
  </r>
  <r>
    <n v="609"/>
    <n v="1002531173"/>
    <n v="3"/>
    <x v="4"/>
    <n v="4"/>
    <s v="PEKALONGAN"/>
    <s v="BATANG"/>
    <s v="BTG"/>
    <s v="REG"/>
    <s v="AO"/>
    <s v="NEW SALES"/>
    <s v="1P INET"/>
    <s v="Completed (PS)"/>
    <s v="RBS-Regional 3"/>
    <d v="2026-08-17T15:44:57"/>
    <d v="2026-08-18T13:30:15"/>
    <n v="69368262"/>
    <m/>
    <n v="142201101593"/>
    <s v="OUTFIT NUSANTARA"/>
    <s v="ODP-BTG-FAB/113 FAB/D07/113.01"/>
    <s v="WO061942849"/>
    <m/>
    <m/>
    <m/>
    <n v="109.710613"/>
    <n v="-6.9343709999999996"/>
    <s v="|MN00925|MYIA-078583019492/POI/muhamad muhdhor/082226776572/otfit.nusantara@gmail.com"/>
    <s v="MYIB_ASSISTANT"/>
    <m/>
    <m/>
    <m/>
    <m/>
    <m/>
    <m/>
    <m/>
    <m/>
    <s v="Management Janji"/>
    <s v="2026-08-18 13:00:00 | M Janji : (18 AGUSTUS 2026) jam Pasang : siang Note : hubungi pelanggan jika ingin kelokasi"/>
    <s v="FCC"/>
    <s v="17-08-2026 15:55:05"/>
    <d v="2026-08-18T13:00:00"/>
    <m/>
    <s v="PS"/>
    <s v="BTG"/>
    <s v="NO ADDON"/>
    <n v="20260818"/>
    <s v="Completed"/>
    <s v="HSI Bisnis Promo HUT Telkom PSB 70% - 50 Mbps"/>
    <s v="INDIBIZ"/>
    <m/>
    <m/>
    <d v="2026-08-18T13:00:00"/>
    <s v="2026-08-18 13:00:00 | M Janji : (18 AGUSTUS 2026) jam Pasang : siang Note : hubungi pelanggan jika ingin kelokasi"/>
    <n v="2026"/>
    <n v="8"/>
    <n v="18"/>
    <d v="2026-08-18T00:00:00"/>
    <n v="-0.54166666666424135"/>
    <x v="1"/>
    <x v="4"/>
  </r>
  <r>
    <n v="610"/>
    <n v="1002522746"/>
    <n v="3"/>
    <x v="0"/>
    <n v="5"/>
    <s v="MATARAM"/>
    <s v="SUMBAWA"/>
    <s v="MLK"/>
    <s v="REG"/>
    <s v="AO"/>
    <s v="NEW SALES"/>
    <s v="1P INET"/>
    <s v="Completed (PS)"/>
    <s v="RBS-Regional 3"/>
    <d v="2026-08-12T15:55:56"/>
    <d v="2026-08-13T20:35:42"/>
    <n v="69364482"/>
    <m/>
    <n v="172608206143"/>
    <s v="KOST PAK ROZAK"/>
    <s v="ODP-MLK-FAD/66 FAD/D06/66.01"/>
    <s v="WO061609151"/>
    <m/>
    <m/>
    <m/>
    <n v="116.752135450518"/>
    <n v="-8.9101572113841296"/>
    <s v="|MN02367|MYIA-068827468684/POI/AMIR HIDAYAT/085694549667/amirhidayatofficial@gmail.com"/>
    <s v="MYIB_ASSISTANT"/>
    <m/>
    <m/>
    <m/>
    <m/>
    <m/>
    <m/>
    <m/>
    <m/>
    <s v="Management Janji"/>
    <s v="2026-08-13 13:00:00 | Tanggal pemasangan: 13/08/2026 Jam pemasangan : siang Info Tambahan : Hubungi pelanggan dulu sebelum ke lokasi terima kasih."/>
    <s v="FCC"/>
    <d v="2026-12-08T16:09:48"/>
    <d v="2026-08-13T13:00:00"/>
    <m/>
    <s v="PS"/>
    <s v="MLK"/>
    <s v="NO ADDON"/>
    <n v="20260813"/>
    <s v="Completed"/>
    <s v="HSI Bisnis Basic Promo HUT Telkom PSB 70% - 50 Mbps"/>
    <s v="INDIBIZ"/>
    <m/>
    <m/>
    <d v="2026-08-13T13:00:00"/>
    <s v="2026-08-13 13:00:00 | Tanggal pemasangan: 13/08/2026 Jam pemasangan : siang Info Tambahan : Hubungi pelanggan dulu sebelum ke lokasi terima kasih."/>
    <n v="2026"/>
    <n v="8"/>
    <n v="13"/>
    <d v="2026-08-13T00:00:00"/>
    <n v="-0.54166666666424135"/>
    <x v="1"/>
    <x v="2"/>
  </r>
  <r>
    <n v="611"/>
    <n v="1002531072"/>
    <n v="3"/>
    <x v="3"/>
    <n v="5"/>
    <s v="MADURA"/>
    <s v="BANGKALAN"/>
    <s v="KML"/>
    <s v="REG"/>
    <s v="AO"/>
    <s v="NEW SALES"/>
    <m/>
    <s v="Completed (PS)"/>
    <s v="RBS-Regional 3"/>
    <d v="2026-08-17T15:00:10"/>
    <d v="2026-08-18T16:37:41"/>
    <n v="69368210"/>
    <m/>
    <n v="152436202368"/>
    <s v="TOKO TIRTA WANGI"/>
    <s v="ODP-KML-FB/45"/>
    <s v="WO061946975"/>
    <m/>
    <m/>
    <m/>
    <n v="112.708325"/>
    <n v="-7.0899774999999998"/>
    <s v="|MN00213|/TOKO TIRTA WANGI/HSI Basic Promo HUT Telkom (1:2) 75 Mbps (Rp 365.000) PSB Rp 150.000/081331967888/santosotapip2@gmail.com/TAPIP SANTOSO/-7.089884, 112.708181/ Bandung Barat, Keleyan, Kec. Socah, Kabupaten Bangkalan, Jawa Timur 69161"/>
    <s v="Sales Force DBS"/>
    <m/>
    <m/>
    <m/>
    <m/>
    <m/>
    <m/>
    <m/>
    <m/>
    <s v="Management Janji"/>
    <s v="2026-08-18 13:00:00|Nama : BP TAPIP SANTOSO  No Hp : 081331967888 No Alt :  Tgl Pemasangan : 18 Agustus 2026 Interval : PAGI  Note : Hubungi pelanggan terlebih dahulu|40971402|MYDITA"/>
    <s v="FCC"/>
    <s v="17-08-2026 15:10:37"/>
    <d v="2026-08-18T13:00:00"/>
    <m/>
    <s v="PS"/>
    <s v="KML"/>
    <s v="NO ADDON"/>
    <n v="20260818"/>
    <s v="Completed"/>
    <s v="- 11_11446;Biaya PSB HSI EBIS Tunai di Depan ~ 11[150000]  - E23015;E23015 ~ ES23 - Perangkat ONT[0]  - E23015~null~44292;E23015||11||Abodemen 0[0]  - E23015~null~E23015_SWONT;SWONT ~ Biaya Sewa ONT ~ E23015[30000]  - E25061;E25061 ~ ES25 - Paket HSI Basi"/>
    <s v="INDIBIZ"/>
    <m/>
    <m/>
    <d v="2026-08-18T13:00:00"/>
    <s v="2026-08-18 13:00:00|Nama : BP TAPIP SANTOSO  No Hp : 081331967888 No Alt :  Tgl Pemasangan : 18 Agustus 2026 Interval : PAGI  Note : Hubungi pelanggan terlebih dahulu|40971402|MYDITA"/>
    <n v="2026"/>
    <n v="8"/>
    <n v="18"/>
    <d v="2026-08-18T00:00:00"/>
    <n v="-0.54166666666424135"/>
    <x v="1"/>
    <x v="6"/>
  </r>
  <r>
    <n v="612"/>
    <n v="1002517755"/>
    <n v="3"/>
    <x v="4"/>
    <n v="4"/>
    <s v="PEKALONGAN"/>
    <s v="PEKALONGAN"/>
    <s v="KDW"/>
    <s v="REG"/>
    <s v="AO"/>
    <s v="NEW SALES"/>
    <s v="1P INET"/>
    <s v="Completed (PS)"/>
    <s v="RBS-Regional 3"/>
    <d v="2026-08-10T13:28:56"/>
    <d v="2026-08-11T15:36:50"/>
    <n v="69362440"/>
    <m/>
    <n v="146285103773"/>
    <s v="SPBU 4451110 WONOPRINGGO"/>
    <s v="ODP-KDW-FK/114 FK/D01/114.01"/>
    <s v="WO061399319"/>
    <m/>
    <m/>
    <m/>
    <n v="109.634497"/>
    <n v="-6.9731059999999996"/>
    <s v="|MN01881|MYIA-052334514542/POI/aji kurniawan/081227469459/44.51110.spbu@gmail.com"/>
    <s v="MYIB_ASSISTANT"/>
    <m/>
    <m/>
    <m/>
    <m/>
    <m/>
    <m/>
    <m/>
    <m/>
    <s v="Management Janji"/>
    <s v="2026-08-11 13:00:00 | Tanggal pemasangan: 11/08/2026 Jam pemasangan : pagi / siang Info Tambahan : Hubungi pelanggan dulu sebelum ke lokasi terima kasih."/>
    <s v="FCC"/>
    <d v="2026-10-08T13:39:47"/>
    <d v="2026-08-11T13:00:00"/>
    <m/>
    <s v="PS"/>
    <s v="KDW"/>
    <s v="NO ADDON"/>
    <n v="20260811"/>
    <s v="Completed"/>
    <s v="HSI Bisnis Promo HUT Telkom PSB 70% - 100 Mbps Dual Band"/>
    <s v="INDIBIZ"/>
    <m/>
    <m/>
    <d v="2026-08-11T13:00:00"/>
    <s v="2026-08-11 13:00:00 | Tanggal pemasangan: 11/08/2026 Jam pemasangan : pagi / siang Info Tambahan : Hubungi pelanggan dulu sebelum ke lokasi terima kasih."/>
    <n v="2026"/>
    <n v="8"/>
    <n v="11"/>
    <d v="2026-08-11T00:00:00"/>
    <n v="-0.54166666666424135"/>
    <x v="1"/>
    <x v="4"/>
  </r>
  <r>
    <n v="613"/>
    <n v="1002511022"/>
    <n v="3"/>
    <x v="3"/>
    <n v="5"/>
    <s v="SBY UTARA"/>
    <s v="MANYAR"/>
    <s v="MGO"/>
    <s v="REG"/>
    <s v="AO"/>
    <s v="NEW SALES"/>
    <m/>
    <s v="Completed (PS)"/>
    <s v="RBS-Regional 3"/>
    <d v="2026-08-05T15:32:25"/>
    <d v="2026-08-05T17:42:35"/>
    <n v="69351264"/>
    <m/>
    <n v="152413167539"/>
    <s v="STORE KKV PLAZA SURABAYA"/>
    <s v="ODP-DMO-FSY/18"/>
    <s v="WO061004852"/>
    <m/>
    <m/>
    <m/>
    <n v="112.749053"/>
    <n v="-7.2652659999999996"/>
    <s v="AMRBS;402409;AMEX;DODOD HERMANU;RBS-3;SURAMADU;PSB;STORE KKV PLAZA SURABAYA;HSI Bisnis + Netmonk (1:1) 300 Mbps (Rp 1.559.000) PSB Rp 150.000;081274594701;elisa@kkgroup.cn;ELISA MARTA NUGRAHA;Plaza Surabaya Lantai I/SC/029-030, Jalan Pemuda 33-37 Surabaya"/>
    <s v="Sales Force DBS"/>
    <m/>
    <m/>
    <m/>
    <m/>
    <m/>
    <m/>
    <m/>
    <m/>
    <s v="Management Janji"/>
    <s v="2026-07-28 08:00:00|Jam pemasangan : 12.00  Info Tambahan : Hubungi pelanggan dulu sebelum ke lokasi  terimakasih |SO5830|MYDITA"/>
    <s v="FCC"/>
    <d v="2026-05-08T15:39:51"/>
    <m/>
    <m/>
    <s v="PS"/>
    <s v="MGO"/>
    <s v="NETMONK"/>
    <n v="20260805"/>
    <s v="Completed"/>
    <s v="- 11_11446;Biaya PSB HSI EBIS Tunai di Depan ~ 11[150000]  - E23015;E23015 ~ ES23 - Perangkat ONT[0]  - E23015~null~44292;E23015||11||Abodemen 0[0]  - E23015~null~E23015_SWONTPREM;SWONTPREM ~ Biaya Sewa ONT Premium ~ E23015[50000]  - E23046;E23046 ~ ES23 "/>
    <s v="INDIBIZ"/>
    <m/>
    <m/>
    <d v="2026-08-05T07:00:00"/>
    <s v="2026-07-28 08:00:00|Jam pemasangan : 12.00  Info Tambahan : Hubungi pelanggan dulu sebelum ke lokasi  terimakasih |SO5830|MYDITA"/>
    <n v="2026"/>
    <n v="8"/>
    <n v="5"/>
    <d v="2026-08-05T00:00:00"/>
    <n v="-0.29166666666424135"/>
    <x v="1"/>
    <x v="10"/>
  </r>
  <r>
    <n v="614"/>
    <n v="1002530381"/>
    <n v="3"/>
    <x v="1"/>
    <n v="5"/>
    <s v="MALANG"/>
    <s v="BATU"/>
    <s v="BTU"/>
    <s v="REG"/>
    <s v="AO"/>
    <s v="NEW SALES"/>
    <s v="1P INET"/>
    <s v="Completed (PS)"/>
    <s v="RBS-Regional 3"/>
    <d v="2026-08-17T07:53:56"/>
    <d v="2026-08-18T14:03:09"/>
    <n v="69367797"/>
    <m/>
    <n v="152707239264"/>
    <s v="SMAN 3 BATU"/>
    <s v="ODP-BTU-FAG/129 FAG/D14/129.01"/>
    <s v="WO061907533"/>
    <m/>
    <m/>
    <m/>
    <n v="112.5300441"/>
    <n v="-7.8345248999999999"/>
    <s v="|MN01864|MYIA-028434661702/POI/INDRA RIBAWA/0881027643853/sman3batu@gmail.com"/>
    <s v="MYIB_ASSISTANT"/>
    <m/>
    <m/>
    <m/>
    <m/>
    <m/>
    <m/>
    <m/>
    <m/>
    <s v="Management Janji"/>
    <s v="2026-08-18 08:00:00 | Jam Pemasangan : 08:00 - 12.00 Tanggal Pemasangan : 18/08/2026 Info Tambahan : Hubungi pelanggan sebelum datang ke lokasi"/>
    <s v="FCC"/>
    <s v="17-08-2026 07:54:41"/>
    <d v="2026-08-18T08:00:00"/>
    <m/>
    <s v="PS"/>
    <s v="BTU"/>
    <s v="NO ADDON"/>
    <n v="20260818"/>
    <s v="Completed"/>
    <s v="HSI Bisnis Basic Promo HUT Telkom PSB 70% - 50 Mbps"/>
    <s v="INDIBIZ"/>
    <m/>
    <m/>
    <d v="2026-08-18T08:00:00"/>
    <s v="2026-08-18 08:00:00 | Jam Pemasangan : 08:00 - 12.00 Tanggal Pemasangan : 18/08/2026 Info Tambahan : Hubungi pelanggan sebelum datang ke lokasi"/>
    <n v="2026"/>
    <n v="8"/>
    <n v="18"/>
    <d v="2026-08-18T00:00:00"/>
    <n v="-0.33333333333575865"/>
    <x v="1"/>
    <x v="15"/>
  </r>
  <r>
    <n v="615"/>
    <n v="1002524487"/>
    <n v="3"/>
    <x v="3"/>
    <n v="5"/>
    <s v="SBY SELATAN"/>
    <s v="MANYAR"/>
    <s v="MYR"/>
    <s v="REG"/>
    <s v="AO"/>
    <s v="NEW SALES"/>
    <m/>
    <s v="102 | FOLLOW UP COMPLETED"/>
    <s v="RBS-Regional 2"/>
    <d v="2026-08-13T14:29:07"/>
    <d v="2026-08-18T11:22:14"/>
    <n v="69365274"/>
    <m/>
    <n v="152303243849"/>
    <s v="KRI Store Nginden"/>
    <s v="ODP-MYR-FQG/08"/>
    <s v="WO061863851"/>
    <m/>
    <m/>
    <m/>
    <n v="112.7684419"/>
    <n v="-7.3055025000000002"/>
    <s v="AMRBS;404252;NADHIRA AUDRIANKA;AO;1S HSI Bisnis 1:1 Internet 50Mbps (355k);KRI Store Nginden;PIC IQBAL 087872217552;it@karyarasaindonesia.co.id"/>
    <s v="Account Manager"/>
    <m/>
    <m/>
    <m/>
    <m/>
    <m/>
    <m/>
    <m/>
    <m/>
    <s v="Management Janji"/>
    <s v="2026-08-17 08:00:00|Nama Pic : bp iqbal  No Hp Pic : 081219854241 No alt : - Jam Pemasangan : pagi  Tanggal Pemasangan : 17 Agustus 2026|40951375|MYDITA"/>
    <s v="FCC"/>
    <s v="13-08-2026 14:39:50"/>
    <d v="2026-08-17T08:00:00"/>
    <m/>
    <s v="REVOKE"/>
    <s v="MYR"/>
    <s v="NO ADDON"/>
    <m/>
    <s v="Follow Up Revoke Completed, New Order ID : SC1002532740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08-17T08:00:00"/>
    <s v="2026-08-17 08:00:00|Nama Pic : bp iqbal  No Hp Pic : 081219854241 No alt : - Jam Pemasangan : pagi  Tanggal Pemasangan : 17 Agustus 2026|40951375|MYDITA"/>
    <m/>
    <m/>
    <m/>
    <e v="#NUM!"/>
    <e v="#NUM!"/>
    <x v="0"/>
    <x v="10"/>
  </r>
  <r>
    <n v="616"/>
    <n v="1002534246"/>
    <n v="3"/>
    <x v="0"/>
    <n v="5"/>
    <s v="MATARAM"/>
    <s v="LOMBOK TIMUR UTARA"/>
    <s v="MBG"/>
    <s v="REG"/>
    <s v="AO"/>
    <s v="NEW SALES"/>
    <s v="1P INET"/>
    <s v="MIE - SEND SURVEY"/>
    <s v="RBS-Regional 3"/>
    <d v="2026-08-18T16:38:57"/>
    <d v="2026-08-18T16:40:03"/>
    <n v="69369357"/>
    <m/>
    <n v="172620205050"/>
    <s v="Toko Lutpi"/>
    <s v="ODP-MBG-FAJ/07 FAJ/D01/07.01"/>
    <s v="WO062040645"/>
    <m/>
    <m/>
    <m/>
    <n v="116.540673114359"/>
    <n v="-8.6137500743196398"/>
    <s v="MD|MYDB-20260818265959|SC00001/MC00149|Toko Lutpi|087752059858"/>
    <s v="MYDIGIBIZPARTNER"/>
    <m/>
    <m/>
    <m/>
    <m/>
    <m/>
    <m/>
    <m/>
    <m/>
    <s v="Management Janji"/>
    <s v="2026-08-20 08:00:00 | Waktu pemasangan : 17 agustus 2026 Jam pemasangan : 08.00 - 12.00 Info Tambahan : Hubungi pelanggan dulu sebelum ke lokasi terimakasih "/>
    <s v="FCC"/>
    <s v="18-08-2026 16:39:51"/>
    <d v="2026-08-20T08:00:00"/>
    <m/>
    <s v="SURVEY_NEW_MANJA"/>
    <s v="MBG"/>
    <s v="NO ADDON"/>
    <m/>
    <s v="MIE - SEND SURVEY"/>
    <s v="HSI Bisnis Promo HUT RI PSB 70% - 150 Mbps"/>
    <s v="INDIBIZ"/>
    <m/>
    <m/>
    <d v="2026-08-20T08:00:00"/>
    <s v="2026-08-20 08:00:00 | Waktu pemasangan : 17 agustus 2026 Jam pemasangan : 08.00 - 12.00 Info Tambahan : Hubungi pelanggan dulu sebelum ke lokasi terimakasih "/>
    <m/>
    <m/>
    <m/>
    <e v="#NUM!"/>
    <e v="#NUM!"/>
    <x v="0"/>
    <x v="5"/>
  </r>
  <r>
    <n v="617"/>
    <n v="1002511906"/>
    <n v="3"/>
    <x v="0"/>
    <n v="5"/>
    <s v="KUPANG"/>
    <s v="WAINGAPU"/>
    <s v="WGP"/>
    <s v="REG"/>
    <s v="AO"/>
    <s v="NEW SALES"/>
    <s v="1P INET"/>
    <s v="Completed (PS)"/>
    <s v="RBS-Regional 3"/>
    <d v="2026-08-06T10:55:56"/>
    <d v="2026-08-08T19:05:40"/>
    <n v="69359787"/>
    <m/>
    <n v="172517222517"/>
    <s v="KOSKOSAN ARON"/>
    <s v="ODP-WGP-FA/14 FA/D01/14.01"/>
    <s v="WO061055570"/>
    <m/>
    <m/>
    <m/>
    <n v="120.26008710000001"/>
    <n v="-9.6502677000000006"/>
    <s v="|MN00122|MYIA-060972473707/POI/Jacoba Lifine Djoh, S.Sos/081226361576/lifinejacoba@gmail.com"/>
    <s v="MYIB_ASSISTANT"/>
    <m/>
    <m/>
    <m/>
    <m/>
    <m/>
    <m/>
    <m/>
    <m/>
    <s v="Management Janji"/>
    <s v="2026-08-08 13:00:00 | Nama PIC : bapak lifine No HP : 081226361576 No Alternatif : - M Janji : 07/08/2026 Jam Pasang : Pagi NoteÃ‚Â :  Hubungi terlebih dahulu sebelum ke lokasi "/>
    <s v="FCC"/>
    <d v="2026-06-08T11:10:06"/>
    <d v="2026-08-08T13:00:00"/>
    <m/>
    <s v="PS"/>
    <s v="WGP"/>
    <s v="NO ADDON"/>
    <n v="20260808"/>
    <s v="Completed"/>
    <s v="HSI Bisnis Basic Promo HUT Telkom PSB 70% - 75 Mbps"/>
    <s v="INDIBIZ"/>
    <m/>
    <m/>
    <d v="2026-08-08T13:00:00"/>
    <s v="2026-08-08 13:00:00 | Nama PIC : bapak lifine No HP : 081226361576 No Alternatif : - M Janji : 07/08/2026 Jam Pasang : Pagi NoteÃ‚Â :  Hubungi terlebih dahulu sebelum ke lokasi "/>
    <n v="2026"/>
    <n v="8"/>
    <n v="8"/>
    <d v="2026-08-08T00:00:00"/>
    <n v="-0.54166666666424135"/>
    <x v="1"/>
    <x v="35"/>
  </r>
  <r>
    <n v="618"/>
    <n v="1002524042"/>
    <n v="3"/>
    <x v="3"/>
    <n v="5"/>
    <s v="MADURA"/>
    <s v="PAMEKASAN"/>
    <s v="SMP"/>
    <s v="REG"/>
    <s v="AO"/>
    <s v="NEW SALES"/>
    <s v="1P INET"/>
    <s v="MIA - INVALID SURVEY"/>
    <s v="RBS-Regional 3"/>
    <d v="2026-08-13T12:01:56"/>
    <d v="2026-08-14T10:38:34"/>
    <n v="69365003"/>
    <m/>
    <n v="152431232371"/>
    <s v="RAJA PULSA"/>
    <s v="ODP-SMP-FDB/05 FDB/D01/05.01"/>
    <s v="WO061657704"/>
    <m/>
    <m/>
    <m/>
    <n v="113.925364027646"/>
    <n v="-7.1747008977962698"/>
    <s v="MD|MYIB-032778880572|SYSTEM|Raja Pulsa|0817813879"/>
    <s v="LPC_EBIS"/>
    <m/>
    <m/>
    <m/>
    <m/>
    <m/>
    <m/>
    <m/>
    <m/>
    <s v="Management Janji"/>
    <s v="2026-08-14 13:00:00 | Nama : BP RUDI HARTONO No Hp : 0817813879 No Alt :  Tgl Pemasangan : 14 Agustus 2026 Interval : SIANG Note : Hubungi pelanggan terlebih dahulu"/>
    <s v="FCC"/>
    <s v="13-08-2026 12:09:47"/>
    <d v="2026-08-14T13:00:00"/>
    <m/>
    <s v="SURVEY_NEW_MANJA"/>
    <s v="SMP"/>
    <s v="NO ADDON"/>
    <m/>
    <s v="MIE - INVALID SURVEY - Kendala Jalur/Rute Tarikan"/>
    <s v="HSI Bisnis Khusus Winback 3.0 PSB 70% - 300 Mbps"/>
    <s v="INDIBIZ"/>
    <m/>
    <m/>
    <d v="2026-08-14T13:00:00"/>
    <s v="2026-08-14 13:00:00 | Nama : BP RUDI HARTONO No Hp : 0817813879 No Alt :  Tgl Pemasangan : 14 Agustus 2026 Interval : SIANG Note : Hubungi pelanggan terlebih dahulu"/>
    <m/>
    <m/>
    <m/>
    <e v="#NUM!"/>
    <e v="#NUM!"/>
    <x v="0"/>
    <x v="6"/>
  </r>
  <r>
    <n v="619"/>
    <n v="1002527727"/>
    <n v="3"/>
    <x v="2"/>
    <n v="4"/>
    <s v="PURWOKERTO"/>
    <s v="BANJARNEGARA"/>
    <s v="BJR"/>
    <s v="REG"/>
    <s v="AO"/>
    <s v="NEW SALES"/>
    <s v="1P INET"/>
    <s v="Completed (PS)"/>
    <s v="RBS-Regional 3"/>
    <d v="2026-08-15T08:50:57"/>
    <d v="2026-08-16T11:25:06"/>
    <n v="69366550"/>
    <m/>
    <n v="146372103455"/>
    <s v="ANEKA JAJAN"/>
    <s v="ODP-BJR-FT/024"/>
    <s v="WO061798133"/>
    <m/>
    <m/>
    <m/>
    <n v="109.699294439917"/>
    <n v="-7.3965395983920104"/>
    <s v="|MC80042|MYIA-082671874130/POI/Dheni Irawan /081315444555/registrasipendaft.araninter.net1@gmail.com"/>
    <s v="MYIB_ASSISTANT"/>
    <m/>
    <m/>
    <m/>
    <m/>
    <m/>
    <m/>
    <m/>
    <m/>
    <s v="Management Janji"/>
    <s v="2026-08-20 08:00:00 | Nama PIC : ANEKA JAJAN No HP : 081315444555  No Alt : - M Janji :  17 Agustus 2026 Jam Pasang : Pagi / Siang Note : hubungi pelanggan jika ingin kelokasi"/>
    <s v="FCC"/>
    <s v="15-08-2026 08:54:52"/>
    <d v="2026-08-20T08:00:00"/>
    <m/>
    <s v="PS"/>
    <s v="BJR"/>
    <s v="NO ADDON"/>
    <n v="20260816"/>
    <s v="Completed"/>
    <s v="HSI Bisnis Promo HUT Telkom PSB 70% - 300 Mbps"/>
    <s v="INDIBIZ"/>
    <m/>
    <m/>
    <d v="2026-08-20T08:00:00"/>
    <s v="2026-08-20 08:00:00 | Nama PIC : ANEKA JAJAN No HP : 081315444555  No Alt : - M Janji :  17 Agustus 2026 Jam Pasang : Pagi / Siang Note : hubungi pelanggan jika ingin kelokasi"/>
    <n v="2026"/>
    <n v="8"/>
    <n v="16"/>
    <d v="2026-08-16T00:00:00"/>
    <n v="-4.3333333333357587"/>
    <x v="1"/>
    <x v="4"/>
  </r>
  <r>
    <n v="620"/>
    <n v="1002510839"/>
    <n v="3"/>
    <x v="5"/>
    <n v="5"/>
    <s v="SINGARJA"/>
    <s v="TABANAN"/>
    <s v="TBN"/>
    <s v="REG"/>
    <s v="AO"/>
    <s v="NEW SALES"/>
    <m/>
    <s v="Completed (PS)"/>
    <s v="RBS-Regional 3"/>
    <d v="2026-08-05T14:37:09"/>
    <d v="2026-08-05T17:18:52"/>
    <n v="69357177"/>
    <m/>
    <n v="172413244317"/>
    <s v="Pusat Gadai MGW010"/>
    <s v="ODP-TBN-FCP/35"/>
    <s v="WO060996291"/>
    <m/>
    <m/>
    <m/>
    <n v="115.173106"/>
    <n v="-8.5284519999999997"/>
    <s v="|MN02515|MYIA-051165239783/POI/AULIYA PRADITA NUR/081119917743/pusatgadaisintyadewi@gmail.com"/>
    <s v="MYDIGIBIZPARTNER"/>
    <m/>
    <m/>
    <m/>
    <m/>
    <m/>
    <m/>
    <m/>
    <m/>
    <s v="Management Janji"/>
    <s v="2026-08-04 08:00:00 | Tanggal pemasangan : 04 agustus 2026  Jam pemasangan : pagi/siang  Info Tambahan : Hubungi pelanggan dulu sebelum ke lokasi  terima kasih"/>
    <s v="FCC"/>
    <d v="2026-05-08T14:39:46"/>
    <m/>
    <m/>
    <s v="PS"/>
    <s v="TBN"/>
    <s v="NO ADDON"/>
    <n v="20260805"/>
    <s v="Completed"/>
    <s v="- 11_11446;Biaya PSB HSI EBIS Tunai di Depan ~ 11[150000]  - E23015;E23015 ~ ES23 - Perangkat ONT[0]  - E23015~null~44292;E23015||11||Abodemen 0[0]  - E23015~null~E23015_SWONT;SWONT ~ Biaya Sewa ONT ~ E23015[30000]  - SP_NOSS;SP_NOSS ~ Internet NOSS Multi"/>
    <s v="INDIBIZ"/>
    <m/>
    <m/>
    <d v="2026-08-05T07:00:00"/>
    <s v="2026-08-04 08:00:00 | Tanggal pemasangan : 04 agustus 2026  Jam pemasangan : pagi/siang  Info Tambahan : Hubungi pelanggan dulu sebelum ke lokasi  terima kasih"/>
    <n v="2026"/>
    <n v="8"/>
    <n v="5"/>
    <d v="2026-08-05T00:00:00"/>
    <n v="-0.29166666666424135"/>
    <x v="1"/>
    <x v="16"/>
  </r>
  <r>
    <n v="621"/>
    <n v="1002516094"/>
    <n v="3"/>
    <x v="2"/>
    <n v="4"/>
    <s v="PURWOKERTO"/>
    <s v="PURWOKERTO"/>
    <s v="PWT"/>
    <s v="REG"/>
    <s v="AO"/>
    <s v="NEW SALES"/>
    <s v="1P INET"/>
    <s v="102 | FOLLOW UP COMPLETED"/>
    <s v="RBS-Regional 3"/>
    <d v="2026-08-08T15:28:56"/>
    <d v="2026-08-11T09:33:52"/>
    <n v="69361544"/>
    <m/>
    <n v="146303609762"/>
    <s v="PT. SYNERGY INTERCONECT TECHNOLOGY"/>
    <s v="ODP-PWT-FAX/058 FAX/D04/058.01"/>
    <s v="WO061275206"/>
    <m/>
    <m/>
    <m/>
    <n v="109.25425399999899"/>
    <n v="-7.4114837728337504"/>
    <s v="|MN01513|MYIA-001862644556/POI/Bp Yogi/089691681027/synergyinterconecttechnology@gmail.com"/>
    <s v="MYIB_ASSISTANT"/>
    <m/>
    <m/>
    <m/>
    <m/>
    <m/>
    <m/>
    <m/>
    <m/>
    <s v="Management Janji"/>
    <s v="2026-08-09 13:00:00 | Tgl Pemasangan : 09 Agustus 2026 Interval : PAGI SIANG Note : Hubungi pelanggan terlebih dahulu"/>
    <s v="FCC"/>
    <d v="2026-08-08T15:40:04"/>
    <d v="2026-08-09T13:00:00"/>
    <s v="Kendala Teknik"/>
    <s v="REVOKE"/>
    <s v="PWT"/>
    <s v="NO ADDON"/>
    <m/>
    <s v="Follow Up Revoke Completed, New Order ID : SC1002519026"/>
    <s v="HSI Bisnis Basic Promo HUT Telkom PSB 70% - 200 Mbps"/>
    <s v="INDIBIZ"/>
    <m/>
    <m/>
    <d v="2026-08-09T13:00:00"/>
    <s v="2026-08-09 13:00:00 | Tgl Pemasangan : 09 Agustus 2026 Interval : PAGI SIANG Note : Hubungi pelanggan terlebih dahulu"/>
    <m/>
    <m/>
    <m/>
    <e v="#NUM!"/>
    <e v="#NUM!"/>
    <x v="0"/>
    <x v="4"/>
  </r>
  <r>
    <n v="622"/>
    <n v="1002522282"/>
    <n v="3"/>
    <x v="5"/>
    <n v="5"/>
    <s v="SINGARJA"/>
    <s v="KLUNGKUNG"/>
    <s v="APR"/>
    <s v="REG"/>
    <s v="AO"/>
    <s v="NEW SALES"/>
    <m/>
    <s v="102 | FOLLOW UP COMPLETED"/>
    <s v="RBS-Regional 3"/>
    <d v="2026-08-12T13:58:00"/>
    <d v="2026-08-18T15:44:51"/>
    <n v="69364308"/>
    <m/>
    <n v="172404209332"/>
    <s v="SMP NEGERI 2 ABANG"/>
    <s v="ODP-APR-FD/37"/>
    <s v="WO061604110"/>
    <m/>
    <m/>
    <m/>
    <n v="115.58680649999999"/>
    <n v="-8.4129594999999995"/>
    <s v="|MN02750|/PIC I WAYAN SARYA/085842056440-082144951066/spandabang60@gmail.com"/>
    <s v="Sales Force DBS"/>
    <m/>
    <m/>
    <m/>
    <m/>
    <m/>
    <m/>
    <m/>
    <m/>
    <s v="Management Janji"/>
    <s v="2026-08-15 08:00:00|M Janji : (13/08/2026) jam Pasang : 09:00 Note : hubungi pelanggan jika ingin kelokasi|40981182|MYDITA"/>
    <s v="FCC"/>
    <d v="2026-12-08T14:10:11"/>
    <d v="2026-08-15T08:00:00"/>
    <s v="Kendala Teknik"/>
    <s v="REVOKE"/>
    <s v="APR"/>
    <s v="NO ADDON"/>
    <m/>
    <s v="Follow Up Revoke Completed, New Order ID : SC1002533942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5T08:00:00"/>
    <s v="2026-08-15 08:00:00|M Janji : (13/08/2026) jam Pasang : 09:00 Note : hubungi pelanggan jika ingin kelokasi|40981182|MYDITA"/>
    <m/>
    <m/>
    <m/>
    <e v="#NUM!"/>
    <e v="#NUM!"/>
    <x v="0"/>
    <x v="17"/>
  </r>
  <r>
    <n v="623"/>
    <n v="1002514445"/>
    <n v="3"/>
    <x v="3"/>
    <n v="5"/>
    <s v="SBY UTARA"/>
    <s v="TANDES"/>
    <s v="KRP"/>
    <s v="REG"/>
    <s v="AO"/>
    <s v="NEW SALES"/>
    <m/>
    <s v="102 | FOLLOW UP COMPLETED"/>
    <s v="RBS-Regional 3"/>
    <d v="2026-08-07T12:01:44"/>
    <d v="2026-08-10T11:02:23"/>
    <n v="69360705"/>
    <m/>
    <n v="152415234840"/>
    <s v="SD MA&amp; 39;ARIF AL-FATTAH SURABAYA"/>
    <s v="ODP-KRP-FBN/11"/>
    <s v="WO061197240"/>
    <m/>
    <m/>
    <m/>
    <n v="112.7099192"/>
    <n v="-7.3164404000000003"/>
    <s v="|MN01993|/SD MA'ARIF AL-FATTAH SURABAYA/081232283576/sdalfattahsurabaya@gmail.com/HSI Basic Winback + Antares Eazy (1:2) 50 Mbps (Rp 395.000) PSB Rp 150.000/Aprilia awanda putri/Jl. Mastrip 35,karangpilang.Surabaya"/>
    <s v="Sales Force DBS"/>
    <m/>
    <m/>
    <m/>
    <m/>
    <m/>
    <m/>
    <m/>
    <m/>
    <s v="Management Janji"/>
    <s v="2026-08-08 15:00:00|Jam pemasangan : 12.00 Info Tambahan : Hubungi pelanggan dulu sebelum ke lokasi terimakasih |40951378|MYDITA"/>
    <s v="FCC"/>
    <d v="2026-07-08T12:10:12"/>
    <d v="2026-08-08T15:00:00"/>
    <s v="Kendala Pelanggan"/>
    <s v="REVOKE"/>
    <s v="KRP"/>
    <s v="ANTAREZ"/>
    <m/>
    <s v="Follow Up Revoke Completed, New Order ID : SC1002517320"/>
    <s v="- 11_11446;Biaya PSB HSI EBIS Tunai di Depan ~ 11[150000]  - E23015;E23015 ~ ES23 - Perangkat ONT[0]  - E23015~null~44292;E23015||11||Abodemen 0[0]  - E23015~null~E23015_SWONT;SWONT ~ Biaya Sewa ONT ~ E23015[30000]  - E24058;E24058 ~ ES24 - Paket HSI Bisn"/>
    <s v="INDIBIZ"/>
    <m/>
    <m/>
    <d v="2026-08-08T15:00:00"/>
    <s v="2026-08-08 15:00:00|Jam pemasangan : 12.00 Info Tambahan : Hubungi pelanggan dulu sebelum ke lokasi terimakasih |40951378|MYDITA"/>
    <m/>
    <m/>
    <m/>
    <e v="#NUM!"/>
    <e v="#NUM!"/>
    <x v="0"/>
    <x v="23"/>
  </r>
  <r>
    <n v="624"/>
    <n v="1002532811"/>
    <n v="3"/>
    <x v="3"/>
    <n v="5"/>
    <s v="SBY UTARA"/>
    <s v="TANDES"/>
    <s v="LKI"/>
    <s v="REG"/>
    <s v="AO"/>
    <s v="NEW SALES"/>
    <s v="1P INET"/>
    <s v="MIE - SEND SURVEY"/>
    <s v="RBS-Regional 3"/>
    <d v="2026-08-18T11:37:58"/>
    <d v="2026-08-18T11:40:01"/>
    <n v="69368840"/>
    <m/>
    <n v="152424212462"/>
    <s v="STK OFFICE"/>
    <s v="ODP-LKS-FAY/29 FAY/D03/29.01"/>
    <s v="WO061993639"/>
    <m/>
    <m/>
    <m/>
    <n v="112.6778422"/>
    <n v="-7.3162309999999904"/>
    <s v="MD|MYDB-20260818265970|DN00001/MN00459|STK OFFICE|08133306690"/>
    <s v="MYDIGIBIZPARTNER"/>
    <m/>
    <m/>
    <m/>
    <m/>
    <m/>
    <m/>
    <m/>
    <m/>
    <s v="Management Janji"/>
    <s v="2026-08-24 08:00:00 |  M Janji : (24 AGUSTUS 2026) jam Pasang : pagi  Note : hubungi pelanggan jika ingin kelokasi"/>
    <s v="FCC"/>
    <s v="18-08-2026 11:39:55"/>
    <d v="2026-08-24T08:00:00"/>
    <m/>
    <s v="SURVEY_NEW_MANJA"/>
    <s v="LKI"/>
    <s v="NO ADDON"/>
    <m/>
    <s v="MIE - SEND SURVEY"/>
    <s v="HSI Bisnis Promo HUT Telkom PSB 70% - 300 Mbps"/>
    <s v="INDIBIZ"/>
    <m/>
    <m/>
    <d v="2026-08-24T08:00:00"/>
    <s v="2026-08-24 08:00:00 |  M Janji : (24 AGUSTUS 2026) jam Pasang : pagi  Note : hubungi pelanggan jika ingin kelokasi"/>
    <m/>
    <m/>
    <m/>
    <e v="#NUM!"/>
    <e v="#NUM!"/>
    <x v="0"/>
    <x v="23"/>
  </r>
  <r>
    <n v="625"/>
    <n v="1002508098"/>
    <n v="3"/>
    <x v="4"/>
    <n v="4"/>
    <s v="SEMARANG"/>
    <s v="INNER - SEMARANG JATENG UTARA"/>
    <s v="JHR"/>
    <s v="REG"/>
    <s v="AO"/>
    <s v="NEW SALES"/>
    <s v="1P INET"/>
    <s v="100 | REVOKE COMPLETED"/>
    <s v="RBS-Regional 3"/>
    <d v="2026-08-04T12:58:56"/>
    <d v="2026-08-06T15:17:42"/>
    <n v="69358259"/>
    <m/>
    <n v="142406122675"/>
    <s v="BOSS DUTA PERTIWI MALL"/>
    <s v="ODP-JHR-FEJ/015 FEJ/D01/015.01"/>
    <s v="WO060886097"/>
    <m/>
    <m/>
    <m/>
    <n v="110.41254904121099"/>
    <n v="-6.9834600001257296"/>
    <s v="MD|MYDB-20260801264162|DN00001/MN02280|BOSS DUTA PERTIWI MALL|081289614441"/>
    <s v="MYDIGIBIZPARTNER"/>
    <m/>
    <m/>
    <m/>
    <m/>
    <m/>
    <m/>
    <m/>
    <m/>
    <s v="Management Janji"/>
    <s v="2026-08-05 13:00:00 | Nama PIC: bp danny  Notel: 081289614441 Alt: -  Tanggal: 5/8/2026 Jam Pasang: Pagi Note: Hubungi sebelum ke lokasi, terimakasih."/>
    <s v="FCC"/>
    <d v="2026-04-08T13:10:23"/>
    <d v="2026-08-05T13:00:00"/>
    <s v="Kendala Pelanggan"/>
    <s v="REVOKE"/>
    <s v="JHR"/>
    <s v="NO ADDON"/>
    <m/>
    <s v="Revoke Completed"/>
    <s v="HSI Bisnis Promo HUT Telkom PSB 70% - 50 Mbps"/>
    <s v="INDIBIZ"/>
    <m/>
    <m/>
    <d v="2026-08-05T13:00:00"/>
    <s v="2026-08-05 13:00:00 | Nama PIC: bp danny  Notel: 081289614441 Alt: -  Tanggal: 5/8/2026 Jam Pasang: Pagi Note: Hubungi sebelum ke lokasi, terimakasih."/>
    <m/>
    <m/>
    <m/>
    <e v="#NUM!"/>
    <e v="#NUM!"/>
    <x v="0"/>
    <x v="4"/>
  </r>
  <r>
    <n v="626"/>
    <n v="1002513228"/>
    <n v="3"/>
    <x v="6"/>
    <n v="5"/>
    <s v="SIDOARJO"/>
    <s v="INNER - JATIM TIMUR"/>
    <s v="SDA"/>
    <s v="REG"/>
    <s v="AO"/>
    <s v="NEW SALES"/>
    <m/>
    <s v="102 | FOLLOW UP COMPLETED"/>
    <s v="RBS-Regional 3"/>
    <d v="2026-08-06T16:51:06"/>
    <d v="2026-08-11T13:04:49"/>
    <n v="69360235"/>
    <m/>
    <n v="152316231944"/>
    <s v="SMP PLUS SABILUR ROSYAD"/>
    <s v="ODP-SDA-FDL/11"/>
    <s v="WO061113765"/>
    <m/>
    <m/>
    <m/>
    <n v="112.7174174"/>
    <n v="-7.4553083999999998"/>
    <s v="|MN02627|/SMP PLUS SABILUR ROSYAD/WINBACK 2.0 HSI B2B (1:1) 50MBPS 355RB PSB DISC 70%/-/sabilurrosyad22@yahoo.com/ALI MASUM/85731104611"/>
    <s v="Sales Force DBS"/>
    <m/>
    <m/>
    <m/>
    <m/>
    <m/>
    <m/>
    <m/>
    <m/>
    <s v="Management Janji"/>
    <s v="2026-08-07 15:00:00| M Janji : (07/08/026) jam Pasang : 09:00 Note : hubungi pelanggan jika ingin kelokasi|40951378|MYDITA"/>
    <s v="FCC"/>
    <d v="2026-06-08T16:55:32"/>
    <d v="2026-08-07T15:00:00"/>
    <s v="Kendala Pelanggan"/>
    <s v="REVOKE"/>
    <s v="SDA"/>
    <s v="NO ADDON"/>
    <m/>
    <s v="Follow Up Revoke Completed, New Order ID : SC1002519790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15:00:00"/>
    <s v="2026-08-07 15:00:00| M Janji : (07/08/026) jam Pasang : 09:00 Note : hubungi pelanggan jika ingin kelokasi|40951378|MYDITA"/>
    <m/>
    <m/>
    <m/>
    <e v="#NUM!"/>
    <e v="#NUM!"/>
    <x v="0"/>
    <x v="19"/>
  </r>
  <r>
    <n v="627"/>
    <n v="1002513021"/>
    <n v="3"/>
    <x v="3"/>
    <n v="5"/>
    <s v="SBY UTARA"/>
    <s v="TANDES"/>
    <s v="KNN"/>
    <s v="REG"/>
    <s v="AO"/>
    <s v="NEW SALES"/>
    <s v="1P INET"/>
    <s v="Completed (PS)"/>
    <s v="RBS-Regional 3"/>
    <d v="2026-08-06T15:55:57"/>
    <d v="2026-08-07T13:41:27"/>
    <n v="69360161"/>
    <m/>
    <n v="152412248714"/>
    <s v="Giras 50 mbae"/>
    <s v="ODP-TDS-FHD/51 FHD/D03/51.01"/>
    <s v="WO061098306"/>
    <m/>
    <m/>
    <m/>
    <n v="112.6083362"/>
    <n v="-7.2389790999999999"/>
    <s v="|MN01794|MYIA-024129719144/POI/mochamad ferdiansyah/081336999908/wgiras18@gmail.com"/>
    <s v="MYIB_ASSISTANT"/>
    <m/>
    <m/>
    <m/>
    <m/>
    <m/>
    <m/>
    <m/>
    <m/>
    <s v="Management Janji"/>
    <s v="2026-08-07 12:00:00 | Nama PIC : bapak ferdiansyah No HP : 081336999908 Alt :  M Janji : (JUMAT/7/AGUSTUS/2026) jam Pasang : 09:00 Note : hubungi pelanggan jika ingin kelokasi"/>
    <s v="FCC"/>
    <d v="2026-06-08T16:10:32"/>
    <d v="2026-08-07T12:00:00"/>
    <m/>
    <s v="PS"/>
    <s v="KNN"/>
    <s v="NO ADDON"/>
    <n v="20260807"/>
    <s v="Completed"/>
    <s v="HSI Bisnis Promo HUT Telkom PSB 70% - 100 Mbps"/>
    <s v="INDIBIZ"/>
    <m/>
    <m/>
    <d v="2026-08-07T12:00:00"/>
    <s v="2026-08-07 12:00:00 | Nama PIC : bapak ferdiansyah No HP : 081336999908 Alt :  M Janji : (JUMAT/7/AGUSTUS/2026) jam Pasang : 09:00 Note : hubungi pelanggan jika ingin kelokasi"/>
    <n v="2026"/>
    <n v="8"/>
    <n v="7"/>
    <d v="2026-08-07T00:00:00"/>
    <n v="-0.5"/>
    <x v="1"/>
    <x v="23"/>
  </r>
  <r>
    <n v="628"/>
    <n v="1002511640"/>
    <n v="3"/>
    <x v="1"/>
    <n v="5"/>
    <s v="KEDIRI"/>
    <s v="KEDIRI"/>
    <s v="PAE"/>
    <s v="REG"/>
    <s v="AO"/>
    <s v="NEW SALES"/>
    <s v="1P INET"/>
    <s v="Completed (PS)"/>
    <s v="RBS-Regional 3"/>
    <d v="2026-08-06T09:43:56"/>
    <d v="2026-08-06T17:32:40"/>
    <n v="69359657"/>
    <m/>
    <n v="152639219480"/>
    <s v="jaya sakti motor"/>
    <s v="ODP-PAE-FL/91"/>
    <s v="WO061047051"/>
    <m/>
    <m/>
    <m/>
    <n v="112.193164005875"/>
    <n v="-7.7769127621991503"/>
    <s v="MD|MYDB-20260805264389|DC20002/MC20030|jaya sakti motor|082364041761"/>
    <s v="MYDIGIBIZPARTNER"/>
    <m/>
    <m/>
    <m/>
    <m/>
    <m/>
    <m/>
    <m/>
    <m/>
    <s v="Management Janji"/>
    <s v="2026-08-07 08:00:00 | Nama PIC : BAPAK AHMAD No HP : 082364041761 No Alternatif : 087830540022 M Janji : 07/07/2026 Jam Pasang : Pagi NoteÃ‚Â :  Hubungi terlebih dahulu sebelum ke lokasi "/>
    <s v="FCC"/>
    <d v="2026-06-08T09:55:05"/>
    <d v="2026-08-07T08:00:00"/>
    <m/>
    <s v="PS"/>
    <s v="PAE"/>
    <s v="NO ADDON"/>
    <n v="20260806"/>
    <s v="Completed"/>
    <s v="HSI Bisnis Promo HUT Telkom PSB 70% - 50 Mbps"/>
    <s v="INDIBIZ"/>
    <m/>
    <m/>
    <d v="2026-08-07T08:00:00"/>
    <s v="2026-08-07 08:00:00 | Nama PIC : BAPAK AHMAD No HP : 082364041761 No Alternatif : 087830540022 M Janji : 07/07/2026 Jam Pasang : Pagi NoteÃ‚Â :  Hubungi terlebih dahulu sebelum ke lokasi "/>
    <n v="2026"/>
    <n v="8"/>
    <n v="6"/>
    <d v="2026-08-06T00:00:00"/>
    <n v="-1.3333333333357587"/>
    <x v="1"/>
    <x v="1"/>
  </r>
  <r>
    <n v="629"/>
    <n v="1002511803"/>
    <n v="3"/>
    <x v="2"/>
    <n v="4"/>
    <s v="YOGYAKARTA"/>
    <s v="INNER - YOGYA JATENG SELATAN"/>
    <s v="PGR"/>
    <s v="REG"/>
    <s v="AO"/>
    <s v="NEW SALES"/>
    <m/>
    <s v="Completed (PS)"/>
    <s v="RBS-Regional 3"/>
    <d v="2026-08-06T10:33:10"/>
    <d v="2026-08-18T12:00:04"/>
    <n v="69359732"/>
    <m/>
    <n v="141114227403"/>
    <s v="SMP PGRI KASIHAN"/>
    <s v="ODP-PGR-FEJ/039"/>
    <s v="WO061773367"/>
    <m/>
    <m/>
    <m/>
    <n v="110.33950539999999"/>
    <n v="-7.8071804"/>
    <s v="AMRBS/403104/KRISFIAN TRI SAPUTRA/R3/YOGYAKARTA/PSB HSI BISNIS 1S 150 MBPS + PIJAR/ANJARWATI/081328022634/anjarwatipgri@gmail.com"/>
    <s v="Amex"/>
    <m/>
    <m/>
    <m/>
    <m/>
    <m/>
    <m/>
    <m/>
    <m/>
    <s v="Management Janji"/>
    <s v="2026-08-18 08:00:00|Nama PIC : Ibu Hedi No HP : 082146118884 No Alt : - M Janji :  18 Agustus 2026 Jam Pasang : Pagi / Siang Note : hubungi pelanggan jika ingin kelokasi|40951378|MYDITA"/>
    <s v="FCC"/>
    <d v="2026-06-08T10:39:54"/>
    <d v="2026-08-18T08:00:00"/>
    <m/>
    <s v="PS"/>
    <s v="PGR"/>
    <s v="PIJAR"/>
    <n v="20260818"/>
    <s v="Completed"/>
    <s v="- 11_11446;Biaya PSB HSI EBIS Tunai di Depan ~ 11[250000]  - SP_NOSS;SP_NOSS ~ Internet NOSS Multispeed Network[0]  - E23015;E23015 ~ ES23 - Perangkat ONT[0]  - E23015~null~44292;E23015||11||Abodemen 0[0]  - E23015~null~E23015_SWONTPREM;SWONTPREM ~ Biaya "/>
    <s v="INDIBIZ"/>
    <m/>
    <m/>
    <d v="2026-08-18T08:00:00"/>
    <s v="2026-08-18 08:00:00|Nama PIC : Ibu Hedi No HP : 082146118884 No Alt : - M Janji :  18 Agustus 2026 Jam Pasang : Pagi / Siang Note : hubungi pelanggan jika ingin kelokasi|40951378|MYDITA"/>
    <n v="2026"/>
    <n v="8"/>
    <n v="18"/>
    <d v="2026-08-18T00:00:00"/>
    <n v="-0.33333333333575865"/>
    <x v="1"/>
    <x v="4"/>
  </r>
  <r>
    <n v="630"/>
    <n v="1002522076"/>
    <n v="3"/>
    <x v="1"/>
    <n v="5"/>
    <s v="KEDIRI"/>
    <s v="KEDIRI"/>
    <s v="GUR"/>
    <s v="REG"/>
    <s v="AO"/>
    <s v="NEW SALES"/>
    <s v="1P INET"/>
    <s v="Completed (PS)"/>
    <s v="RBS-Regional 3"/>
    <d v="2026-08-12T13:08:56"/>
    <d v="2026-08-12T16:42:21"/>
    <n v="69364209"/>
    <m/>
    <n v="152625207542"/>
    <s v="SPBU 54.641.01"/>
    <s v="ODP-GUR-FB/05 FB/D01/05.01"/>
    <s v="WO061582991"/>
    <m/>
    <m/>
    <m/>
    <n v="112.069078"/>
    <n v="-7.8157050000000003"/>
    <s v="|MN00418|MYIA-031193488219/POI/HERMUDJANTO/082141646462/gurahspbu01@gmail.com"/>
    <s v="MYIB_ASSISTANT"/>
    <m/>
    <m/>
    <m/>
    <m/>
    <m/>
    <m/>
    <m/>
    <m/>
    <s v="Management Janji"/>
    <s v="2026-08-13 13:00:00 | M Janji : (13 AGUSTUS 2026) jam Pasang : siang Note : hubungi pelanggan jika ingin kelokasi"/>
    <s v="FCC"/>
    <d v="2026-12-08T13:10:01"/>
    <d v="2026-08-13T13:00:00"/>
    <m/>
    <s v="PS"/>
    <s v="GUR"/>
    <s v="NO ADDON"/>
    <n v="20260812"/>
    <s v="Completed"/>
    <s v="HSI Bisnis Promo HUT Telkom PSB 70% - 50 Mbps"/>
    <s v="INDIBIZ"/>
    <m/>
    <m/>
    <d v="2026-08-13T13:00:00"/>
    <s v="2026-08-13 13:00:00 | M Janji : (13 AGUSTUS 2026) jam Pasang : siang Note : hubungi pelanggan jika ingin kelokasi"/>
    <n v="2026"/>
    <n v="8"/>
    <n v="12"/>
    <d v="2026-08-12T00:00:00"/>
    <n v="-1.5416666666642413"/>
    <x v="1"/>
    <x v="1"/>
  </r>
  <r>
    <n v="631"/>
    <n v="1002528087"/>
    <n v="3"/>
    <x v="6"/>
    <n v="5"/>
    <s v="PASURUAN"/>
    <s v="PROBOLINGGO"/>
    <s v="GND"/>
    <s v="REG"/>
    <s v="AO"/>
    <s v="NEW SALES"/>
    <m/>
    <s v="CC - HD1A - INPROGRESS UNCONTACTED"/>
    <s v="RBS-Regional 3"/>
    <d v="2026-08-15T11:38:43"/>
    <d v="2026-08-18T09:25:42"/>
    <n v="69366754"/>
    <m/>
    <n v="152510206748"/>
    <s v="LSM LIRA"/>
    <s v="ODP-GND-FL/22"/>
    <m/>
    <m/>
    <m/>
    <m/>
    <n v="113.4445533"/>
    <n v="-7.9494683000000004"/>
    <s v="|MN00836|/KANTOR LIRA 2/WINBACK 2.0 HSI B2B (1:2) 100MBPS 440RB PSB DISC 70%/085259461903/Asanzy0203@gmail.com/HARSONO/-7.949503, 113.444513"/>
    <s v="Sales Force DBS"/>
    <m/>
    <m/>
    <m/>
    <m/>
    <m/>
    <m/>
    <m/>
    <m/>
    <m/>
    <m/>
    <m/>
    <s v="15-08-2026 11:39:55"/>
    <m/>
    <m/>
    <s v="FCC"/>
    <s v="GND"/>
    <s v="NO ADDON"/>
    <m/>
    <s v="UNCONTACTED : Telepon Tidak Diangkat - RNA Muhammad Fauzan Fidhianta 40961370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27"/>
  </r>
  <r>
    <n v="632"/>
    <n v="1002512242"/>
    <n v="3"/>
    <x v="7"/>
    <n v="4"/>
    <s v="SOLO"/>
    <s v="INNER - SOLO JATENG TIMUR"/>
    <s v="GLD"/>
    <s v="REG"/>
    <s v="AO"/>
    <s v="NEW SALES"/>
    <s v="1P INET"/>
    <s v="Completed (PS)"/>
    <s v="RBS-Regional 3"/>
    <d v="2026-08-06T12:31:56"/>
    <d v="2026-08-08T12:12:57"/>
    <n v="69359918"/>
    <m/>
    <n v="146514602418"/>
    <s v="SLICK DESIGN"/>
    <s v="ODP-GLD-FBN/055 FBN/D05/07.55"/>
    <s v="WO061067454"/>
    <m/>
    <m/>
    <m/>
    <n v="110.834253"/>
    <n v="-7.6112719999999996"/>
    <s v="|MN00943|MYIA-032363664640/POI/RIVAI DHIMAS SAPUTRO /0895391250603/masdimmrisen@gmail.com"/>
    <s v="MYIB_ASSISTANT"/>
    <m/>
    <m/>
    <m/>
    <m/>
    <m/>
    <m/>
    <m/>
    <m/>
    <s v="Management Janji"/>
    <s v="2026-08-07 13:00:00 | Tanggal pemasangan: 07/08/2026 Jam pemasangan : pagi/siang Info Tambahan : Hubungi pelanggan dulu sebelum ke lokasi. terima kasih"/>
    <s v="FCC"/>
    <d v="2026-06-08T12:40:10"/>
    <d v="2026-08-07T13:00:00"/>
    <m/>
    <s v="PS"/>
    <s v="GLD"/>
    <s v="NO ADDON"/>
    <n v="20260808"/>
    <s v="Completed"/>
    <s v="HSI Bisnis Promo HUT Telkom PSB 70% - 150 Mbps"/>
    <s v="INDIBIZ"/>
    <m/>
    <m/>
    <d v="2026-08-07T13:00:00"/>
    <s v="2026-08-07 13:00:00 | Tanggal pemasangan: 07/08/2026 Jam pemasangan : pagi/siang Info Tambahan : Hubungi pelanggan dulu sebelum ke lokasi. terima kasih"/>
    <n v="2026"/>
    <n v="8"/>
    <n v="8"/>
    <d v="2026-08-08T00:00:00"/>
    <n v="0.45833333333575865"/>
    <x v="1"/>
    <x v="4"/>
  </r>
  <r>
    <n v="633"/>
    <n v="1002505968"/>
    <n v="3"/>
    <x v="2"/>
    <n v="4"/>
    <s v="MAGELANG"/>
    <s v="MAGELANG"/>
    <s v="MGE"/>
    <s v="REG"/>
    <s v="AO"/>
    <s v="NEW SALES"/>
    <s v="1P INET"/>
    <s v="Completed (PS)"/>
    <s v="RBS-Regional 3"/>
    <d v="2026-08-03T12:10:56"/>
    <d v="2026-08-04T12:23:37"/>
    <n v="69357438"/>
    <m/>
    <n v="146137149595"/>
    <s v="SPBU 44 561 21 SUKARNO HATTA"/>
    <s v="ODP-MGE-FAE/049 FAE/D04/049.01"/>
    <s v="WO060779843"/>
    <m/>
    <m/>
    <m/>
    <n v="110.2346386"/>
    <n v="-7.4879699999999998"/>
    <s v="|MN02395|MYIA-098952472085/POI/MISBACHUL MUNIR/081915514708/spbu_sajogja4456121@yahoo.co.id"/>
    <s v="MYIB_ASSISTANT"/>
    <m/>
    <m/>
    <m/>
    <m/>
    <m/>
    <m/>
    <m/>
    <m/>
    <s v="Management Janji"/>
    <s v="2026-08-07 15:00:00 | Nama PIC : Bapak Ahmad No HP : 081915514708 No Alternatif : - M Janji : 04/08/2026 Jam Pasang : Pagi NoteÃ‚Â :  Hubungi terlebih dahulu sebelum ke lokasi  "/>
    <s v="FCC"/>
    <d v="2026-03-08T12:25:25"/>
    <d v="2026-08-07T15:00:00"/>
    <m/>
    <s v="PS"/>
    <s v="MGE"/>
    <s v="NO ADDON"/>
    <n v="20260804"/>
    <s v="Completed"/>
    <s v="HSI Bisnis Basic Promo HUT Telkom PSB 70% - 100 Mbps"/>
    <s v="INDIBIZ"/>
    <m/>
    <m/>
    <d v="2026-08-07T15:00:00"/>
    <s v="2026-08-07 15:00:00 | Nama PIC : Bapak Ahmad No HP : 081915514708 No Alternatif : - M Janji : 04/08/2026 Jam Pasang : Pagi NoteÃ‚Â :  Hubungi terlebih dahulu sebelum ke lokasi  "/>
    <n v="2026"/>
    <n v="8"/>
    <n v="4"/>
    <d v="2026-08-04T00:00:00"/>
    <n v="-3.625"/>
    <x v="1"/>
    <x v="4"/>
  </r>
  <r>
    <n v="634"/>
    <n v="1002510693"/>
    <n v="3"/>
    <x v="1"/>
    <n v="5"/>
    <s v="MALANG"/>
    <s v="BATU"/>
    <s v="TMP"/>
    <s v="REG"/>
    <s v="AO"/>
    <s v="NEW SALES"/>
    <s v="1P INET"/>
    <s v="Completed (PS)"/>
    <s v="RBS-Regional 3"/>
    <d v="2026-08-05T14:04:56"/>
    <d v="2026-08-05T18:57:21"/>
    <n v="69359237"/>
    <m/>
    <n v="152717206254"/>
    <s v="WARKOP 70"/>
    <s v="ODP-TMP-FH/31 FH/D03/31.01"/>
    <s v="WO060991008"/>
    <m/>
    <m/>
    <m/>
    <n v="112.698652781546"/>
    <n v="-8.0009646194729296"/>
    <s v="MD|MYDB-20260805264424|SC20017/MC20200|WARKOP 70|082230755532"/>
    <s v="MYDIGIBIZPARTNER"/>
    <m/>
    <m/>
    <m/>
    <m/>
    <m/>
    <m/>
    <m/>
    <m/>
    <s v="Management Janji"/>
    <s v="2026-08-06 13:00:00 | Tanggal Pemasangan : 06 Agustus 2026 Jam Pemasangan : 08:00 13:00 Info Tambahan : Hubungi pelanggan dulu sebelum ke lokasi terimakasih"/>
    <s v="FCC"/>
    <d v="2026-05-08T14:10:37"/>
    <d v="2026-08-06T13:00:00"/>
    <m/>
    <s v="PS"/>
    <s v="TMP"/>
    <s v="NO ADDON"/>
    <n v="20260805"/>
    <s v="Completed"/>
    <s v="HSI Bisnis Promo HUT Telkom PSB 70% - 300 Mbps"/>
    <s v="INDIBIZ"/>
    <m/>
    <m/>
    <d v="2026-08-06T13:00:00"/>
    <s v="2026-08-06 13:00:00 | Tanggal Pemasangan : 06 Agustus 2026 Jam Pemasangan : 08:00 13:00 Info Tambahan : Hubungi pelanggan dulu sebelum ke lokasi terimakasih"/>
    <n v="2026"/>
    <n v="8"/>
    <n v="5"/>
    <d v="2026-08-05T00:00:00"/>
    <n v="-1.5416666666642413"/>
    <x v="1"/>
    <x v="15"/>
  </r>
  <r>
    <n v="635"/>
    <n v="1002509539"/>
    <n v="3"/>
    <x v="1"/>
    <n v="5"/>
    <s v="KEDIRI"/>
    <s v="TULUNGAGUNG"/>
    <s v="TUL"/>
    <s v="REG"/>
    <s v="AO"/>
    <s v="NEW SALES"/>
    <s v="1P INET"/>
    <s v="Completed (PS)"/>
    <s v="RBS-Regional 3"/>
    <d v="2026-08-05T08:17:56"/>
    <d v="2026-08-05T15:31:38"/>
    <n v="69358735"/>
    <m/>
    <n v="152606246376"/>
    <s v="PT. MUJI KARUNIA JAYA (SPBU Terminal)"/>
    <s v="ODP-TUL-FCLD/02 FCL/F01/01.02"/>
    <s v="WO060948470"/>
    <m/>
    <m/>
    <m/>
    <n v="111.89589678220899"/>
    <n v="-8.0731820225064705"/>
    <s v="|MN00418|MYIA-039164358425/POI/EKO SUTRIONO/081336551939/spbu5466230@gmail.com"/>
    <s v="MYIB_ASSISTANT"/>
    <m/>
    <m/>
    <m/>
    <m/>
    <m/>
    <m/>
    <m/>
    <m/>
    <s v="Management Janji"/>
    <s v="2026-08-06 08:00:00 | Tanggal pemasangan: 06/08/2026 Jam pemasangan : pagi / siang Info Tambahan : Hubungi pelanggan dulu sebelum ke lokasi terima kasih"/>
    <s v="FCC"/>
    <d v="2026-05-08T08:25:38"/>
    <d v="2026-08-06T08:00:00"/>
    <m/>
    <s v="PS"/>
    <s v="TUL"/>
    <s v="NO ADDON"/>
    <n v="20260805"/>
    <s v="Completed"/>
    <s v="HSI Bisnis Promo HUT Telkom PSB 70% - 50 Mbps"/>
    <s v="INDIBIZ"/>
    <m/>
    <m/>
    <d v="2026-08-06T08:00:00"/>
    <s v="2026-08-06 08:00:00 | Tanggal pemasangan: 06/08/2026 Jam pemasangan : pagi / siang Info Tambahan : Hubungi pelanggan dulu sebelum ke lokasi terima kasih"/>
    <n v="2026"/>
    <n v="8"/>
    <n v="5"/>
    <d v="2026-08-05T00:00:00"/>
    <n v="-1.3333333333357587"/>
    <x v="1"/>
    <x v="28"/>
  </r>
  <r>
    <n v="636"/>
    <n v="1002515573"/>
    <n v="3"/>
    <x v="7"/>
    <n v="4"/>
    <s v="KUDUS"/>
    <s v="JEPARA"/>
    <s v="JPR"/>
    <s v="REG"/>
    <s v="AO"/>
    <s v="NEW SALES"/>
    <s v="1P INET"/>
    <s v="Completed (PS)"/>
    <s v="RBS-Regional 3"/>
    <d v="2026-08-08T08:19:57"/>
    <d v="2026-08-09T19:07:59"/>
    <n v="69361226"/>
    <m/>
    <n v="142539117740"/>
    <s v="Waroeng Mebel"/>
    <s v="ODP-JPR-FK/163 FK/D08/163.01"/>
    <s v="WO061233625"/>
    <m/>
    <m/>
    <m/>
    <n v="110.6721762"/>
    <n v="-6.5685433999999896"/>
    <s v="MD|MYDB-20260807264613|EC60002/MC60029|Waroeng Mebel|085643092750"/>
    <s v="MYDIGIBIZPARTNER"/>
    <m/>
    <m/>
    <m/>
    <m/>
    <m/>
    <m/>
    <m/>
    <m/>
    <s v="Management Janji"/>
    <s v="2026-08-09 08:00:00 | Nama PIC : Bp Zian No Hp : 085643092750 No Alt : - Tgl Pemasangan : 09 Agustus 2026 Interval : PAGI SIANG Note : Hubungi pelanggan terlebih dahulu"/>
    <s v="FCC"/>
    <d v="2026-08-08T08:25:17"/>
    <d v="2026-08-09T08:00:00"/>
    <m/>
    <s v="PS"/>
    <s v="JPR"/>
    <s v="NO ADDON"/>
    <n v="20260809"/>
    <s v="Completed"/>
    <s v="HSI Bisnis Promo HUT Telkom PSB 70% - 50 Mbps"/>
    <s v="INDIBIZ"/>
    <m/>
    <m/>
    <d v="2026-08-09T08:00:00"/>
    <s v="2026-08-09 08:00:00 | Nama PIC : Bp Zian No Hp : 085643092750 No Alt : - Tgl Pemasangan : 09 Agustus 2026 Interval : PAGI SIANG Note : Hubungi pelanggan terlebih dahulu"/>
    <n v="2026"/>
    <n v="8"/>
    <n v="9"/>
    <d v="2026-08-09T00:00:00"/>
    <n v="-0.33333333333575865"/>
    <x v="1"/>
    <x v="4"/>
  </r>
  <r>
    <n v="637"/>
    <n v="1002508611"/>
    <n v="3"/>
    <x v="2"/>
    <n v="4"/>
    <s v="MAGELANG"/>
    <s v="MUNTILAN"/>
    <s v="SWT"/>
    <s v="REG"/>
    <s v="AO"/>
    <s v="NEW SALES"/>
    <m/>
    <s v="FCC - HD1A - PROGRESS"/>
    <s v="RBS-Regional 3"/>
    <d v="2026-08-04T14:37:30"/>
    <d v="2026-08-04T14:39:14"/>
    <n v="69358359"/>
    <m/>
    <n v="142164113607"/>
    <s v="Harnani farm"/>
    <m/>
    <m/>
    <m/>
    <m/>
    <m/>
    <n v="110.3616167"/>
    <n v="-7.5322221999999996"/>
    <s v="|MN00935|/Harnani farm/085868746990/shnikuk93@gmail.com/ 1S HSI BISNIS BASIC PROMO HUT 50 Mbps / AGUS SADEWO"/>
    <s v="Sales Profesional"/>
    <m/>
    <m/>
    <m/>
    <m/>
    <m/>
    <m/>
    <m/>
    <m/>
    <m/>
    <m/>
    <m/>
    <d v="2026-04-08T14:40:14"/>
    <m/>
    <m/>
    <s v="FCC"/>
    <s v="SWT"/>
    <s v="NO ADDON"/>
    <m/>
    <s v="MYDITA RBS - HD1A - PROGRESS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m/>
    <m/>
    <m/>
    <m/>
    <m/>
    <e v="#NUM!"/>
    <e v="#NUM!"/>
    <x v="0"/>
    <x v="4"/>
  </r>
  <r>
    <n v="638"/>
    <n v="1002518502"/>
    <n v="3"/>
    <x v="6"/>
    <n v="5"/>
    <s v="SIDOARJO"/>
    <s v="INNER - JATIM TIMUR"/>
    <s v="SDA"/>
    <s v="REG"/>
    <s v="AO"/>
    <s v="NEW SALES"/>
    <m/>
    <s v="Completed (PS)"/>
    <s v="RBS-Regional 3"/>
    <d v="2026-08-10T16:38:23"/>
    <d v="2026-08-10T21:15:28"/>
    <n v="69345020"/>
    <n v="3135917281"/>
    <n v="152316231203"/>
    <s v="PT. KENT MANDIRI TEKNIK"/>
    <s v="ODP-SDA-FHD/39"/>
    <s v="WO061431753"/>
    <m/>
    <m/>
    <m/>
    <n v="112.755130755219"/>
    <n v="-7.4442643883951201"/>
    <s v="AMRBS/403113/RACHMANTO PRIYO KUNCORO/R3/JATIM TIMUR/HSI B2B (1:1) + PHONE (800 MENIT) 100MBPS 645RB PSB DISC 70%/MAHPUT DAROINI /financekentmandiriteknik@gmail.com"/>
    <s v="Amex"/>
    <m/>
    <m/>
    <m/>
    <m/>
    <m/>
    <m/>
    <m/>
    <m/>
    <s v="Management Janji"/>
    <s v="2026-08-05 15:00:00|CENTRAL INDUSTRIAL PARK KAPPA 18 KEMIRI SIDOARJO|SYSTEM|MYDITA"/>
    <s v="FCC"/>
    <d v="2026-10-08T16:39:46"/>
    <m/>
    <m/>
    <s v="PS"/>
    <s v="SDA"/>
    <s v="NO ADDON"/>
    <n v="20260810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10T07:00:00"/>
    <s v="2026-08-05 15:00:00|CENTRAL INDUSTRIAL PARK KAPPA 18 KEMIRI SIDOARJO|SYSTEM|MYDITA"/>
    <n v="2026"/>
    <n v="8"/>
    <n v="10"/>
    <d v="2026-08-10T00:00:00"/>
    <n v="-0.29166666666424135"/>
    <x v="1"/>
    <x v="19"/>
  </r>
  <r>
    <n v="639"/>
    <n v="1002509770"/>
    <n v="3"/>
    <x v="6"/>
    <n v="5"/>
    <s v="SIDOARJO"/>
    <s v="INNER - JATIM TIMUR"/>
    <s v="KRN"/>
    <s v="REG"/>
    <s v="AO"/>
    <s v="NEW SALES"/>
    <m/>
    <s v="102 | FOLLOW UP COMPLETED"/>
    <s v="RBS-Regional 3"/>
    <d v="2026-08-05T09:35:53"/>
    <d v="2026-08-14T09:03:31"/>
    <n v="69358832"/>
    <m/>
    <n v="152331250911"/>
    <s v="MI NURUL ULUM R.LAB"/>
    <s v="ODP-KRN-FAF/40"/>
    <s v="WO061061745"/>
    <m/>
    <m/>
    <m/>
    <n v="112.62424470000001"/>
    <n v="-7.4491252000000001"/>
    <s v="|MN00370|/MI NURUL ULUM R.LAB/WINBACK 2.0 HSI B2B (1:1) 100MBPS 535RB PSB DISC 70%//111muchlissh@gmail.com/MUHAMMAD MUCHLIS/89504592018"/>
    <s v="Sales Force DBS"/>
    <m/>
    <m/>
    <m/>
    <m/>
    <m/>
    <m/>
    <m/>
    <m/>
    <s v="Management Janji"/>
    <s v="2026-08-07 08:00:00|Tanggal pemasangan: 6/08/2026 Jam pemasangan : pagi / siang Info Tambahan : Hubungi pelanggan dulu sebelum ke lokasi. terima kasih|40010577|MYDITA"/>
    <s v="FCC"/>
    <d v="2026-05-08T09:39:56"/>
    <d v="2026-08-07T08:00:00"/>
    <s v="Kendala Teknik"/>
    <s v="REVOKE"/>
    <s v="KRN"/>
    <s v="NO ADDON"/>
    <m/>
    <s v="Follow Up Revoke Completed, New Order ID : SC1002525541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08:00:00"/>
    <s v="2026-08-07 08:00:00|Tanggal pemasangan: 6/08/2026 Jam pemasangan : pagi / siang Info Tambahan : Hubungi pelanggan dulu sebelum ke lokasi. terima kasih|40010577|MYDITA"/>
    <m/>
    <m/>
    <m/>
    <e v="#NUM!"/>
    <e v="#NUM!"/>
    <x v="0"/>
    <x v="19"/>
  </r>
  <r>
    <n v="640"/>
    <n v="1002507658"/>
    <n v="3"/>
    <x v="3"/>
    <n v="5"/>
    <s v="SBY SELATAN"/>
    <s v="KETINTANG"/>
    <s v="RKT"/>
    <s v="REG"/>
    <s v="AO"/>
    <s v="NEW SALES"/>
    <s v="1P INET"/>
    <s v="Completed (PS)"/>
    <s v="RBS-Regional 3"/>
    <d v="2026-08-04T11:10:56"/>
    <d v="2026-08-04T16:09:42"/>
    <n v="69358126"/>
    <m/>
    <n v="152308241262"/>
    <s v="KOS SIWALAN KERTO"/>
    <s v="ODP-RKT-FCU/36"/>
    <s v="WO060871471"/>
    <m/>
    <m/>
    <m/>
    <n v="112.7393304"/>
    <n v="-7.3415568999999996"/>
    <s v="MD|MYDB-20260804264298|DN00001/MN00443|KOS SIWALAN KERTO|085777777745"/>
    <s v="MYDIGIBIZPARTNER"/>
    <m/>
    <m/>
    <m/>
    <m/>
    <m/>
    <m/>
    <m/>
    <m/>
    <s v="Management Janji"/>
    <s v="2026-08-05 08:00:00 | Tanggal Pemasangan : 05 Agustus 2026 Jam Pemasangan : 08:00 13:00 Info Tambahan : Hubungi pelanggan dulu sebelum ke lokasi terimakasih"/>
    <s v="FCC"/>
    <d v="2026-04-08T11:25:40"/>
    <d v="2026-08-05T08:00:00"/>
    <m/>
    <s v="PS"/>
    <s v="RKT"/>
    <s v="NO ADDON"/>
    <n v="20260804"/>
    <s v="Completed"/>
    <s v="HSI Bisnis Promo HUT Telkom PSB 70% - 200 Mbps"/>
    <s v="INDIBIZ"/>
    <m/>
    <m/>
    <d v="2026-08-05T08:00:00"/>
    <s v="2026-08-05 08:00:00 | Tanggal Pemasangan : 05 Agustus 2026 Jam Pemasangan : 08:00 13:00 Info Tambahan : Hubungi pelanggan dulu sebelum ke lokasi terimakasih"/>
    <n v="2026"/>
    <n v="8"/>
    <n v="4"/>
    <d v="2026-08-04T00:00:00"/>
    <n v="-1.3333333333357587"/>
    <x v="1"/>
    <x v="10"/>
  </r>
  <r>
    <n v="641"/>
    <n v="1002517689"/>
    <n v="3"/>
    <x v="0"/>
    <n v="5"/>
    <s v="MATARAM"/>
    <s v="SUMBAWA"/>
    <s v="SBW"/>
    <s v="REG"/>
    <s v="AO"/>
    <s v="NEW SALES"/>
    <m/>
    <s v="Completed (PS)"/>
    <s v="RBS-Regional 3"/>
    <d v="2026-08-10T13:10:37"/>
    <d v="2026-08-10T14:08:43"/>
    <n v="69360771"/>
    <m/>
    <n v="172606792136"/>
    <s v="LAUNDRY EL"/>
    <s v="ODP-SBW-FBG/07"/>
    <s v="WO061397103"/>
    <m/>
    <m/>
    <m/>
    <n v="117.70505249999999"/>
    <n v="-8.6698895"/>
    <s v="|MN01595|MYIA-086815516183/POI/fajriansyah/085927313163/fajriansyah030597@gmail.com"/>
    <s v="Sales Profesional"/>
    <m/>
    <m/>
    <m/>
    <m/>
    <m/>
    <m/>
    <m/>
    <m/>
    <s v="Management Janji"/>
    <s v="2026-08-08 13:00:00 | Nama Pic : bp fajriansyah  No Hp Pic : 088292061272  No alt : -  Jam Pemasangan : pagi   Tanggal Pemasangan : 8 Agustus 2026"/>
    <s v="FCC"/>
    <d v="2026-10-08T13:25:34"/>
    <m/>
    <m/>
    <s v="PS"/>
    <s v="SBW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7:00:00"/>
    <s v="2026-08-08 13:00:00 | Nama Pic : bp fajriansyah  No Hp Pic : 088292061272  No alt : -  Jam Pemasangan : pagi   Tanggal Pemasangan : 8 Agustus 2026"/>
    <n v="2026"/>
    <n v="8"/>
    <n v="10"/>
    <d v="2026-08-10T00:00:00"/>
    <n v="-0.29166666666424135"/>
    <x v="1"/>
    <x v="2"/>
  </r>
  <r>
    <n v="642"/>
    <n v="1002515708"/>
    <n v="3"/>
    <x v="1"/>
    <n v="5"/>
    <s v="KEDIRI"/>
    <s v="NGANJUK"/>
    <s v="WRJ"/>
    <s v="REG"/>
    <s v="AO"/>
    <s v="NEW SALES"/>
    <s v="1P INET"/>
    <s v="Completed (PS)"/>
    <s v="RBS-Regional 3"/>
    <d v="2026-08-08T10:13:57"/>
    <d v="2026-08-08T21:57:29"/>
    <n v="69361303"/>
    <m/>
    <n v="152641205431"/>
    <s v="FOMO CAFE"/>
    <s v="ODP-WRJ-FD/21 FD/D03/21.01"/>
    <s v="WO061241331"/>
    <m/>
    <m/>
    <m/>
    <n v="112.058712"/>
    <n v="-7.6771010000000004"/>
    <s v="|MN02812|MYIA-063944870176/POI/PUTRA SURYA ADTYA DIMAS/082134306950/adittyadiimas@gmail.com"/>
    <s v="MYIB_ASSISTANT"/>
    <m/>
    <m/>
    <m/>
    <m/>
    <m/>
    <m/>
    <m/>
    <m/>
    <s v="Management Janji"/>
    <s v="2026-08-09 08:00:00 | Nama PIC: BP PUTRA Notel: 082134306950 Alt: -  Tanggal: 9/8/2026 Jam Pasang: Pagi  Note: Hubungi pelanggan sebelum ke lokasi, terima kasih. "/>
    <s v="FCC"/>
    <d v="2026-08-08T10:25:14"/>
    <d v="2026-08-09T08:00:00"/>
    <m/>
    <s v="PS"/>
    <s v="WRJ"/>
    <s v="NO ADDON"/>
    <n v="20260808"/>
    <s v="Completed"/>
    <s v="HSI Bisnis Promo HUT Telkom PSB 70% - 200 Mbps"/>
    <s v="INDIBIZ"/>
    <m/>
    <m/>
    <d v="2026-08-09T08:00:00"/>
    <s v="2026-08-09 08:00:00 | Nama PIC: BP PUTRA Notel: 082134306950 Alt: -  Tanggal: 9/8/2026 Jam Pasang: Pagi  Note: Hubungi pelanggan sebelum ke lokasi, terima kasih. "/>
    <n v="2026"/>
    <n v="8"/>
    <n v="8"/>
    <d v="2026-08-08T00:00:00"/>
    <n v="-1.3333333333357587"/>
    <x v="1"/>
    <x v="3"/>
  </r>
  <r>
    <n v="643"/>
    <n v="1002525493"/>
    <n v="3"/>
    <x v="3"/>
    <n v="5"/>
    <s v="SBY UTARA"/>
    <s v="LAMONGAN"/>
    <s v="BBA"/>
    <s v="REG"/>
    <s v="AO"/>
    <s v="NEW SALES"/>
    <m/>
    <s v="Completed (PS)"/>
    <s v="RBS-Regional 3"/>
    <d v="2026-08-14T08:49:47"/>
    <d v="2026-08-14T10:28:18"/>
    <n v="69364646"/>
    <m/>
    <n v="152441211306"/>
    <s v="warkop Baim"/>
    <s v="ODP-BBA-FAK/26"/>
    <s v="WO061719164"/>
    <m/>
    <m/>
    <m/>
    <n v="112.16443099999999"/>
    <n v="-7.2331940000000001"/>
    <s v="MD|MYDB-20260812265142|DC20002/MC20039|warkop Baim|085172377660"/>
    <s v="MYDIGIBIZPARTNER"/>
    <m/>
    <m/>
    <m/>
    <m/>
    <m/>
    <m/>
    <m/>
    <m/>
    <s v="Management Janji"/>
    <s v="2026-08-13 15:00:00 | Nama Pic : Baim  No Hp Pic : 085172377660  No alt : -  Jam Pemasangan : siang   Tanggal Pemasangan : 13 Agustus 2026"/>
    <s v="FCC"/>
    <s v="14-08-2026 09:10:50"/>
    <m/>
    <m/>
    <s v="PS"/>
    <s v="BBA"/>
    <s v="NO ADDON"/>
    <n v="20260814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4T07:00:00"/>
    <s v="2026-08-13 15:00:00 | Nama Pic : Baim  No Hp Pic : 085172377660  No alt : -  Jam Pemasangan : siang   Tanggal Pemasangan : 13 Agustus 2026"/>
    <n v="2026"/>
    <n v="8"/>
    <n v="14"/>
    <d v="2026-08-14T00:00:00"/>
    <n v="-0.29166666666424135"/>
    <x v="1"/>
    <x v="8"/>
  </r>
  <r>
    <n v="644"/>
    <n v="1002518516"/>
    <n v="3"/>
    <x v="4"/>
    <n v="4"/>
    <s v="SEMARANG"/>
    <s v="INNER - SEMARANG JATENG UTARA"/>
    <s v="BMK"/>
    <s v="REG"/>
    <s v="AO"/>
    <s v="NEW SALES"/>
    <s v="1P INET"/>
    <s v="Completed (PS)"/>
    <s v="RBS-Regional 3"/>
    <d v="2026-08-10T16:41:57"/>
    <d v="2026-08-11T19:25:22"/>
    <n v="69362732"/>
    <m/>
    <n v="141423136633"/>
    <s v="ERABLUE NGESREP"/>
    <s v="ODP-BMK-FB/010 FB/D09/010.01"/>
    <s v="WO061431637"/>
    <m/>
    <m/>
    <m/>
    <n v="110.422167"/>
    <n v="-7.0496670000000003"/>
    <s v="|MN02713|MYIA-080701073796/POI/HASBIBINTARO SHIDDIQ/081249549394/nextperdanaone@gmail.com"/>
    <s v="MYIB_ASSISTANT"/>
    <m/>
    <m/>
    <m/>
    <m/>
    <m/>
    <m/>
    <m/>
    <m/>
    <s v="Management Janji"/>
    <s v="2026-08-11 13:00:00 | Waktu pemasnagan : 11 Agustus 2026 Jam pemasangan : 08.00 - 12.00 Mohon hubungi pelanggan sebelum ke lokasi  Terima kasih"/>
    <s v="FCC"/>
    <d v="2026-10-08T16:55:23"/>
    <d v="2026-08-11T13:00:00"/>
    <m/>
    <s v="PS"/>
    <s v="BMK"/>
    <s v="NO ADDON"/>
    <n v="20260811"/>
    <s v="Completed"/>
    <s v="HSI Bisnis PSB 70% - 50 Mbps"/>
    <s v="INDIBIZ"/>
    <m/>
    <m/>
    <d v="2026-08-11T13:00:00"/>
    <s v="2026-08-11 13:00:00 | Waktu pemasnagan : 11 Agustus 2026 Jam pemasangan : 08.00 - 12.00 Mohon hubungi pelanggan sebelum ke lokasi  Terima kasih"/>
    <n v="2026"/>
    <n v="8"/>
    <n v="11"/>
    <d v="2026-08-11T00:00:00"/>
    <n v="-0.54166666666424135"/>
    <x v="1"/>
    <x v="4"/>
  </r>
  <r>
    <n v="645"/>
    <n v="1002533010"/>
    <n v="3"/>
    <x v="3"/>
    <n v="5"/>
    <s v="MADURA"/>
    <s v="BANGKALAN"/>
    <s v="TBU"/>
    <s v="REG"/>
    <s v="AO"/>
    <s v="NEW SALES"/>
    <s v="1P INET"/>
    <s v="MIE - SEND SURVEY"/>
    <s v="RBS-Regional 3"/>
    <d v="2026-08-18T12:47:56"/>
    <d v="2026-08-18T12:50:01"/>
    <n v="69368896"/>
    <m/>
    <n v="152458900691"/>
    <s v="TOKO NAWAWI HIDAYATULLOH 1"/>
    <s v="ODP-TBU-FAB/55 FAB/D07/55.01"/>
    <s v="WO062002572"/>
    <m/>
    <m/>
    <m/>
    <n v="113.0235376"/>
    <n v="-6.8852115999999999"/>
    <s v="|MN00086|MYIA-088256117407/POI/Khotibul Umam/085743155632/ananda.nawal@gmail.com"/>
    <s v="MYIB_ASSISTANT"/>
    <m/>
    <m/>
    <m/>
    <m/>
    <m/>
    <m/>
    <m/>
    <m/>
    <s v="Management Janji"/>
    <s v="2026-08-19 13:00:00 | M Janji : (19/agustus/2026) jam Pasang : 09:00 Note : hubungi pelanggan jika ingin kelokasi"/>
    <s v="FCC"/>
    <s v="18-08-2026 12:54:52"/>
    <d v="2026-08-19T13:00:00"/>
    <m/>
    <s v="SURVEY_NEW_MANJA"/>
    <s v="TBU"/>
    <s v="NO ADDON"/>
    <m/>
    <s v="MIE - SEND SURVEY"/>
    <s v="HSI Bisnis Promo HUT Telkom PSB 70% - 100 Mbps"/>
    <s v="INDIBIZ"/>
    <m/>
    <m/>
    <d v="2026-08-19T13:00:00"/>
    <s v="2026-08-19 13:00:00 | M Janji : (19/agustus/2026) jam Pasang : 09:00 Note : hubungi pelanggan jika ingin kelokasi"/>
    <m/>
    <m/>
    <m/>
    <e v="#NUM!"/>
    <e v="#NUM!"/>
    <x v="0"/>
    <x v="6"/>
  </r>
  <r>
    <n v="646"/>
    <n v="1002516330"/>
    <n v="3"/>
    <x v="4"/>
    <n v="4"/>
    <s v="PEKALONGAN"/>
    <s v="BREBES"/>
    <s v="TTL"/>
    <s v="REG"/>
    <s v="AO"/>
    <s v="NEW SALES"/>
    <s v="1P INET"/>
    <s v="Completed (PS)"/>
    <s v="RBS-Regional 3"/>
    <d v="2026-08-09T09:37:56"/>
    <d v="2026-08-10T12:40:10"/>
    <n v="69361726"/>
    <m/>
    <n v="142204107554"/>
    <s v="ONLINESHOP ADIM"/>
    <s v="ODP-TTL-FL/072 FL/D02/072.01"/>
    <s v="WO061304103"/>
    <m/>
    <m/>
    <m/>
    <n v="108.884513005614"/>
    <n v="-6.8923399109646102"/>
    <s v="MD|MYDB-20260808264793|SC20016/MC20202|ONLINESHOP ADIM|08981271816"/>
    <s v="MYDIGIBIZPARTNER"/>
    <m/>
    <m/>
    <m/>
    <m/>
    <m/>
    <m/>
    <m/>
    <m/>
    <s v="Management Janji"/>
    <s v="2026-08-10 08:00:00 | Nama PIC:  bp adim  No HP: 08981271816 Alt: Tanggal: 10/8/2026 Jam Pasang: Pagi Note: Hubungi sebelum ke lokasi, terimakasih."/>
    <s v="FCC"/>
    <d v="2026-09-08T09:39:50"/>
    <d v="2026-08-10T08:00:00"/>
    <m/>
    <s v="PS"/>
    <s v="TTL"/>
    <s v="NO ADDON"/>
    <n v="20260810"/>
    <s v="Completed"/>
    <s v="HSI Bisnis Promo HUT Telkom PSB 70% - 200 Mbps"/>
    <s v="INDIBIZ"/>
    <m/>
    <m/>
    <d v="2026-08-10T08:00:00"/>
    <s v="2026-08-10 08:00:00 | Nama PIC:  bp adim  No HP: 08981271816 Alt: Tanggal: 10/8/2026 Jam Pasang: Pagi Note: Hubungi sebelum ke lokasi, terimakasih."/>
    <n v="2026"/>
    <n v="8"/>
    <n v="10"/>
    <d v="2026-08-10T00:00:00"/>
    <n v="-0.33333333333575865"/>
    <x v="1"/>
    <x v="4"/>
  </r>
  <r>
    <n v="647"/>
    <n v="1002526821"/>
    <n v="3"/>
    <x v="4"/>
    <n v="4"/>
    <s v="SEMARANG"/>
    <s v="INNER - SEMARANG JATENG UTARA"/>
    <s v="MJP"/>
    <s v="REG"/>
    <s v="AO"/>
    <s v="NEW SALES"/>
    <m/>
    <s v="Completed (PS)"/>
    <s v="RBS-Regional 3"/>
    <d v="2026-08-14T15:09:03"/>
    <d v="2026-08-15T13:06:48"/>
    <n v="69366223"/>
    <m/>
    <n v="142410346137"/>
    <s v="PT Kreasi Pangan Lokal / 007 Kalicari"/>
    <s v="ODP-MJP-FJ/026"/>
    <s v="WO061769153"/>
    <m/>
    <m/>
    <m/>
    <n v="110.45650209999999"/>
    <n v="-6.9970775999999999"/>
    <s v="|MC80228|/PT Kreasi Pangan Lokal 007 Kalicari/Paket HSI Bisnis Promo HUT Telkom 1:1 50Mbps/Conan Ryan Hindarto/081127012432/iot.004@apps.langkahkecil.id"/>
    <s v="Sales Profesional"/>
    <m/>
    <m/>
    <m/>
    <m/>
    <m/>
    <m/>
    <m/>
    <m/>
    <s v="Management Janji"/>
    <s v="2026-08-15 15:00:00|telp:081127012432 alt : manja : pagi / siang 15/08/2026 hub sebelum ke lokasi |40000802|MYDITA"/>
    <s v="FCC"/>
    <s v="14-08-2026 15:10:48"/>
    <d v="2026-08-15T15:00:00"/>
    <m/>
    <s v="PS"/>
    <s v="MJP"/>
    <s v="NO ADDON"/>
    <n v="20260815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5T15:00:00"/>
    <s v="2026-08-15 15:00:00|telp:081127012432 alt : manja : pagi / siang 15/08/2026 hub sebelum ke lokasi |40000802|MYDITA"/>
    <n v="2026"/>
    <n v="8"/>
    <n v="15"/>
    <d v="2026-08-15T00:00:00"/>
    <n v="-0.625"/>
    <x v="1"/>
    <x v="4"/>
  </r>
  <r>
    <n v="648"/>
    <n v="1002519050"/>
    <n v="3"/>
    <x v="1"/>
    <n v="5"/>
    <s v="MADIUN"/>
    <s v="MADIUN"/>
    <s v="MSP"/>
    <s v="REG"/>
    <s v="AO"/>
    <s v="NEW SALES"/>
    <s v="1P INET"/>
    <s v="Completed (PS)"/>
    <s v="RBS-Regional 3"/>
    <d v="2026-08-11T09:37:56"/>
    <d v="2026-08-12T15:42:52"/>
    <n v="69362934"/>
    <m/>
    <n v="152631207128"/>
    <s v="SPBU 54.633.19"/>
    <s v="ODP-MSP-FK/16 FK/D02/16.01"/>
    <s v="WO061467663"/>
    <m/>
    <m/>
    <m/>
    <n v="111.40669"/>
    <n v="-7.5737920000000001"/>
    <s v="|MN00286|MYIA-014612377157/POI/SURYANTO/08125983783/spbu5463319karas@gmail.com"/>
    <s v="MYIB_ASSISTANT"/>
    <m/>
    <m/>
    <m/>
    <m/>
    <m/>
    <m/>
    <m/>
    <m/>
    <s v="Management Janji"/>
    <s v="2026-08-12 08:00:00 | Tanggal pemasangan: 12/08/2026 Jam pemasangan : pagi Info Tambahan : Hubungi pelanggan dulu sebelum ke lokasi terima kasih."/>
    <s v="FCC"/>
    <d v="2026-11-08T09:40:16"/>
    <d v="2026-08-12T08:00:00"/>
    <m/>
    <s v="PS"/>
    <s v="MSP"/>
    <s v="NO ADDON"/>
    <n v="20260812"/>
    <s v="Completed"/>
    <s v="HSI Bisnis Promo HUT Telkom PSB 70% - 50 Mbps"/>
    <s v="INDIBIZ"/>
    <m/>
    <m/>
    <d v="2026-08-12T08:00:00"/>
    <s v="2026-08-12 08:00:00 | Tanggal pemasangan: 12/08/2026 Jam pemasangan : pagi Info Tambahan : Hubungi pelanggan dulu sebelum ke lokasi terima kasih."/>
    <n v="2026"/>
    <n v="8"/>
    <n v="12"/>
    <d v="2026-08-12T00:00:00"/>
    <n v="-0.33333333333575865"/>
    <x v="1"/>
    <x v="11"/>
  </r>
  <r>
    <n v="649"/>
    <n v="1002511793"/>
    <n v="3"/>
    <x v="6"/>
    <n v="5"/>
    <s v="SIDOARJO"/>
    <s v="MOJOKERTO"/>
    <s v="MJS"/>
    <s v="REG"/>
    <s v="AO"/>
    <s v="NEW SALES"/>
    <m/>
    <s v="Completed (PS)"/>
    <s v="RBS-Regional 3"/>
    <d v="2026-08-06T10:28:43"/>
    <d v="2026-08-06T18:45:39"/>
    <n v="69359729"/>
    <m/>
    <n v="152330220677"/>
    <s v="SMA NEGERI 1 MOJOSARI"/>
    <s v="ODP-MJS-FQ/29"/>
    <s v="WO061069510"/>
    <m/>
    <m/>
    <m/>
    <n v="112.5609852"/>
    <n v="-7.5090361000000003"/>
    <s v="|MN01575|/SMA NEGERI 1 MOJOSARI/WINBACK 2.0 HSI B2B (1:2) 100MBPS 440RB PSB DISC 70%//info@sman1mojosari.sch.id/HERMAWAN/89629723894"/>
    <s v="Sales Force DBS"/>
    <m/>
    <m/>
    <m/>
    <m/>
    <m/>
    <m/>
    <m/>
    <m/>
    <s v="Management Janji"/>
    <s v="2026-08-07 13:00:00|Jam pemasangan : 12.00 Info Tambahan : Hubungi pelanggan dulu sebelum ke lokasi terimakasih  |40951378|MYDITA"/>
    <s v="FCC"/>
    <d v="2026-06-08T10:39:54"/>
    <d v="2026-08-07T13:00:00"/>
    <m/>
    <s v="PS"/>
    <s v="MJS"/>
    <s v="NO ADDON"/>
    <n v="20260806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7T13:00:00"/>
    <s v="2026-08-07 13:00:00|Jam pemasangan : 12.00 Info Tambahan : Hubungi pelanggan dulu sebelum ke lokasi terimakasih  |40951378|MYDITA"/>
    <n v="2026"/>
    <n v="8"/>
    <n v="6"/>
    <d v="2026-08-06T00:00:00"/>
    <n v="-1.5416666666642413"/>
    <x v="1"/>
    <x v="20"/>
  </r>
  <r>
    <n v="650"/>
    <n v="1002524106"/>
    <n v="3"/>
    <x v="6"/>
    <n v="5"/>
    <s v="JEMBER"/>
    <s v="BONDOWOSO"/>
    <s v="BOW"/>
    <s v="REG"/>
    <s v="AO"/>
    <s v="NEW SALES"/>
    <s v="2P INET + VOICE"/>
    <s v="Completed (PS)"/>
    <s v="RBS-Regional 3"/>
    <d v="2026-08-13T12:31:57"/>
    <d v="2026-08-13T17:16:16"/>
    <n v="69365077"/>
    <n v="3322010102"/>
    <n v="152507226148"/>
    <s v="RUMAH KOST FATHORRASI DUA"/>
    <s v="ODP-BOW-FAC/30 FAC/D01/30.01"/>
    <s v="WO061661164"/>
    <m/>
    <m/>
    <m/>
    <n v="113.82839470978701"/>
    <n v="-7.9849958654486102"/>
    <s v="|MC30175|MYIA-091509299613/POI/ FATHORRASI /083853348579/fathorrasi5@gmail.com"/>
    <s v="MYIB_ASSISTANT"/>
    <m/>
    <m/>
    <m/>
    <m/>
    <m/>
    <m/>
    <m/>
    <m/>
    <s v="Management Janji"/>
    <s v="2026-08-14 13:00:00 | Nama : BP FATHORRASI No Hp : 083853348579 No Alt :  Tgl Pemasangan : 14 Agustus 2026 Interval : PAGI  Note : Hubungi pelanggan terlebih dahulu"/>
    <s v="FCC"/>
    <s v="13-08-2026 12:39:48"/>
    <d v="2026-08-14T13:00:00"/>
    <m/>
    <s v="PS"/>
    <s v="BOW"/>
    <s v="NO ADDON"/>
    <n v="20260813"/>
    <s v="Completed"/>
    <s v="HSI Bisnis Bundling Phone PSB 70% - Free 800 Menit Promo - 300 Mbps"/>
    <s v="INDIBIZ"/>
    <m/>
    <m/>
    <d v="2026-08-14T13:00:00"/>
    <s v="2026-08-14 13:00:00 | Nama : BP FATHORRASI No Hp : 083853348579 No Alt :  Tgl Pemasangan : 14 Agustus 2026 Interval : PAGI  Note : Hubungi pelanggan terlebih dahulu"/>
    <n v="2026"/>
    <n v="8"/>
    <n v="13"/>
    <d v="2026-08-13T00:00:00"/>
    <n v="-1.5416666666642413"/>
    <x v="1"/>
    <x v="13"/>
  </r>
  <r>
    <n v="651"/>
    <n v="1002516576"/>
    <n v="3"/>
    <x v="1"/>
    <n v="5"/>
    <s v="MALANG"/>
    <s v="KEPANJEN"/>
    <s v="TUR"/>
    <s v="REG"/>
    <s v="AO"/>
    <s v="NEW SALES"/>
    <s v="1P INET"/>
    <s v="Completed (PS)"/>
    <s v="RBS-Regional 3"/>
    <d v="2026-08-09T15:53:58"/>
    <d v="2026-08-10T13:22:57"/>
    <n v="69361937"/>
    <m/>
    <n v="152713217304"/>
    <s v="Spbu 54.651.36"/>
    <s v="ODP-TUR-FS/14 FS/D02/14.01"/>
    <s v="WO061331875"/>
    <m/>
    <m/>
    <m/>
    <n v="112.67891299999999"/>
    <n v="-8.1314449999999994"/>
    <s v="|MN02540|MYIA-060344004279/POI/Muhamad Ardiani/081333219720/muhammadardiani98@gmail.com"/>
    <s v="MYIB_ASSISTANT"/>
    <m/>
    <m/>
    <m/>
    <m/>
    <m/>
    <m/>
    <m/>
    <m/>
    <s v="Management Janji"/>
    <s v="2026-08-10 13:00:00 | Tanggal pemasangan: 10/08/2026 Jam pemasangan : 08.00 - 12.00 Info Tambahan : Hubungi pelanggan dulu sebelum ke lokasi. terima kasih  "/>
    <s v="FCC"/>
    <d v="2026-09-08T15:55:13"/>
    <d v="2026-08-10T13:00:00"/>
    <m/>
    <s v="PS"/>
    <s v="TUR"/>
    <s v="NO ADDON"/>
    <n v="20260810"/>
    <s v="Completed"/>
    <s v="HSI Bisnis Promo HUT Telkom PSB 70% - 50 Mbps"/>
    <s v="INDIBIZ"/>
    <m/>
    <m/>
    <d v="2026-08-10T13:00:00"/>
    <s v="2026-08-10 13:00:00 | Tanggal pemasangan: 10/08/2026 Jam pemasangan : 08.00 - 12.00 Info Tambahan : Hubungi pelanggan dulu sebelum ke lokasi. terima kasih  "/>
    <n v="2026"/>
    <n v="8"/>
    <n v="10"/>
    <d v="2026-08-10T00:00:00"/>
    <n v="-0.54166666666424135"/>
    <x v="1"/>
    <x v="24"/>
  </r>
  <r>
    <n v="652"/>
    <n v="1002525198"/>
    <n v="3"/>
    <x v="1"/>
    <n v="5"/>
    <s v="MADIUN"/>
    <s v="BOJONEGORO"/>
    <s v="BJN"/>
    <s v="REG"/>
    <s v="AO"/>
    <s v="NEW SALES"/>
    <s v="1P INET"/>
    <s v="Completed (PS)"/>
    <s v="RBS-Regional 3"/>
    <d v="2026-08-13T18:31:56"/>
    <d v="2026-08-14T20:28:38"/>
    <n v="69365532"/>
    <m/>
    <n v="152609258418"/>
    <s v="TOKO ELVI KOMPUTER KAPAS"/>
    <s v="ODP-BJN-FAG/06 FAG/D01/06.01"/>
    <s v="WO061701419"/>
    <m/>
    <m/>
    <m/>
    <n v="111.929348"/>
    <n v="-7.1982609999999996"/>
    <s v="|MN00799|MYIA-059433990897/POI/SRI WAHYUNINGSIH/082140326771/elvikomputer@gmail.com"/>
    <s v="MYIB_ASSISTANT"/>
    <m/>
    <m/>
    <m/>
    <m/>
    <m/>
    <m/>
    <m/>
    <m/>
    <s v="Management Janji"/>
    <s v="2026-08-14 15:00:00 | Tanggal pemasangan: 14/08/2026 Jam pemasangan : pagi / siang Info Tambahan : Hubungi pelanggan dulu sebelum ke lokasi terima kasih."/>
    <s v="FCC"/>
    <s v="13-08-2026 18:39:53"/>
    <d v="2026-08-14T15:00:00"/>
    <m/>
    <s v="PS"/>
    <s v="BJN"/>
    <s v="NO ADDON"/>
    <n v="20260814"/>
    <s v="Completed"/>
    <s v="HSI Bisnis Basic Promo HUT Telkom PSB 70% - 100 Mbps"/>
    <s v="INDIBIZ"/>
    <m/>
    <m/>
    <d v="2026-08-14T15:00:00"/>
    <s v="2026-08-14 15:00:00 | Tanggal pemasangan: 14/08/2026 Jam pemasangan : pagi / siang Info Tambahan : Hubungi pelanggan dulu sebelum ke lokasi terima kasih."/>
    <n v="2026"/>
    <n v="8"/>
    <n v="14"/>
    <d v="2026-08-14T00:00:00"/>
    <n v="-0.625"/>
    <x v="1"/>
    <x v="18"/>
  </r>
  <r>
    <n v="653"/>
    <n v="1002532531"/>
    <n v="3"/>
    <x v="6"/>
    <n v="5"/>
    <s v="PASURUAN"/>
    <s v="LUMAJANG"/>
    <s v="LMJ"/>
    <s v="REG"/>
    <s v="AO"/>
    <s v="NEW SALES"/>
    <m/>
    <s v="Completed (PS)"/>
    <s v="RBS-Regional 3"/>
    <d v="2026-08-18T10:34:31"/>
    <d v="2026-08-18T13:48:59"/>
    <n v="69368710"/>
    <m/>
    <n v="152504261528"/>
    <s v="TOKO GEMILANG ABADI"/>
    <s v="ODP-LMJ-FF/04"/>
    <s v="WO061999951"/>
    <m/>
    <m/>
    <m/>
    <n v="113.2098572"/>
    <n v="-8.1377667000000002"/>
    <s v="|MN01068|/TOKO GEMILANG ABADI/WINBACK 2.0 HSI B2B (1:1) 100MBPS 535RB PSB DISC 70%//Elisaw2504@gmail.com/MASLUCHAH/81949407924"/>
    <s v="Sales Force DBS"/>
    <m/>
    <m/>
    <m/>
    <m/>
    <m/>
    <m/>
    <m/>
    <m/>
    <s v="Management Janji"/>
    <s v="2026-08-19 13:00:00|Nama : BU MASLUCHAH  No Hp : 081949407924 No Alt :  Tgl Pemasangan : 19 Agustus 2026 Interval : PAGI  Note : Hubungi pelanggan terlebih dahulu|40971402|MYDITA"/>
    <s v="FCC"/>
    <s v="18-08-2026 10:39:58"/>
    <d v="2026-08-19T13:00:00"/>
    <m/>
    <s v="PS"/>
    <s v="LMJ"/>
    <s v="NO ADDON"/>
    <n v="2026081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9T13:00:00"/>
    <s v="2026-08-19 13:00:00|Nama : BU MASLUCHAH  No Hp : 081949407924 No Alt :  Tgl Pemasangan : 19 Agustus 2026 Interval : PAGI  Note : Hubungi pelanggan terlebih dahulu|40971402|MYDITA"/>
    <n v="2026"/>
    <n v="8"/>
    <n v="18"/>
    <d v="2026-08-18T00:00:00"/>
    <n v="-1.5416666666642413"/>
    <x v="1"/>
    <x v="27"/>
  </r>
  <r>
    <n v="654"/>
    <n v="1002523440"/>
    <n v="3"/>
    <x v="3"/>
    <n v="5"/>
    <s v="SBY UTARA"/>
    <s v="LAMONGAN"/>
    <s v="BBA"/>
    <s v="REG"/>
    <s v="AO"/>
    <s v="NEW SALES"/>
    <s v="1P INET"/>
    <s v="Completed (PS)"/>
    <s v="RBS-Regional 3"/>
    <d v="2026-08-13T09:17:57"/>
    <d v="2026-08-14T15:39:11"/>
    <n v="69364768"/>
    <m/>
    <n v="152441211303"/>
    <s v="LAB SMA SUNAN DRAJAT"/>
    <s v="ODP-BBA-FAG/12 FAG/D02/12.01"/>
    <s v="WO061642644"/>
    <m/>
    <m/>
    <m/>
    <n v="112.293347"/>
    <n v="-7.1570739999999997"/>
    <s v="|MN02646|MYIA-019314316928/POI/muh syamsul spd/0881026631280/muhsyamsul43@gmail.com"/>
    <s v="MYIB_ASSISTANT"/>
    <m/>
    <m/>
    <m/>
    <m/>
    <m/>
    <m/>
    <m/>
    <m/>
    <s v="Management Janji"/>
    <s v="2026-08-14 10:00:00 | Nama : BP MUH SYAMSUL SPD No Hp : 0881026631280 No Alt :  Tgl Pemasangan : 14 Agustus 2026 Interval : PAGI  Note : Hubungi pelanggan terlebih dahulu"/>
    <s v="FCC"/>
    <s v="13-08-2026 09:40:08"/>
    <d v="2026-08-14T10:00:00"/>
    <m/>
    <s v="PS"/>
    <s v="BBA"/>
    <s v="NO ADDON"/>
    <n v="20260814"/>
    <s v="Completed"/>
    <s v="HSI Bisnis Basic Promo HUT Telkom PSB 70% - 75 Mbps"/>
    <s v="INDIBIZ"/>
    <m/>
    <m/>
    <d v="2026-08-14T10:00:00"/>
    <s v="2026-08-14 10:00:00 | Nama : BP MUH SYAMSUL SPD No Hp : 0881026631280 No Alt :  Tgl Pemasangan : 14 Agustus 2026 Interval : PAGI  Note : Hubungi pelanggan terlebih dahulu"/>
    <n v="2026"/>
    <n v="8"/>
    <n v="14"/>
    <d v="2026-08-14T00:00:00"/>
    <n v="-0.41666666666424135"/>
    <x v="1"/>
    <x v="8"/>
  </r>
  <r>
    <n v="655"/>
    <n v="1002515853"/>
    <n v="3"/>
    <x v="5"/>
    <n v="5"/>
    <s v="DENPASAR"/>
    <s v="JIMBARAN"/>
    <s v="JBR"/>
    <s v="REG"/>
    <s v="AO"/>
    <s v="NEW SALES"/>
    <m/>
    <s v="CANCEL COMPLETED"/>
    <s v="RBS-Regional 3"/>
    <d v="2026-08-08T12:12:28"/>
    <d v="2026-08-10T12:54:49"/>
    <n v="69361394"/>
    <m/>
    <n v="172415797892"/>
    <s v="TOKO SEMBAKO WISNU"/>
    <s v="ODP-JBR-FY/22"/>
    <m/>
    <m/>
    <m/>
    <m/>
    <n v="115.1381749"/>
    <n v="-8.8239608999999994"/>
    <s v="|MN00087|/CP PAK KADEK KERTANA/081959428867/kadektana994@gmail.com"/>
    <s v="Sales Force DBS"/>
    <m/>
    <m/>
    <m/>
    <m/>
    <m/>
    <m/>
    <m/>
    <m/>
    <m/>
    <m/>
    <m/>
    <d v="2026-08-08T12:25:24"/>
    <m/>
    <m/>
    <s v="REJECT_FCC"/>
    <s v="JBR"/>
    <s v="NO ADDON"/>
    <m/>
    <s v="DECLINE : Decline - Salah Tagging Lokasi / Venue EVI PUSPITA EKASARI 40931150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30"/>
  </r>
  <r>
    <n v="656"/>
    <n v="1002504694"/>
    <n v="3"/>
    <x v="0"/>
    <n v="5"/>
    <s v="MATARAM"/>
    <s v="LOMBOK BARAT TENGAH"/>
    <s v="PRY"/>
    <s v="REG"/>
    <s v="AO"/>
    <s v="NEW SALES"/>
    <m/>
    <s v="Completed (PS)"/>
    <s v="RBS-Regional 3"/>
    <d v="2026-08-01T15:11:51"/>
    <d v="2026-08-01T16:16:29"/>
    <n v="69355251"/>
    <m/>
    <n v="172603791293"/>
    <s v="CAHAYA MUTIARA"/>
    <s v="ODP-PYA-FAC/14"/>
    <s v="WO060663523"/>
    <m/>
    <m/>
    <m/>
    <n v="116.35271"/>
    <n v="-8.7611399839999997"/>
    <s v="MD|MYDB-20260730263926|SC00001/MC00069|CAHAYA MUTIARA|081929345128"/>
    <s v="MYDIGIBIZPARTNER"/>
    <m/>
    <m/>
    <m/>
    <m/>
    <m/>
    <m/>
    <m/>
    <m/>
    <s v="Management Janji"/>
    <s v="2026-07-31 13:00:00 | Tanggal Pemasangan : 31 Juli 2026  Jam Pemasangan : 08:00 13:00  Info Tambahan : Hubungi pelanggan dulu sebelum ke lokasi terimakasih"/>
    <s v="FCC"/>
    <d v="2026-01-08T15:25:05"/>
    <m/>
    <m/>
    <s v="PS"/>
    <s v="PRY"/>
    <s v="NO ADDON"/>
    <n v="2026080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1T07:00:00"/>
    <s v="2026-07-31 13:00:00 | Tanggal Pemasangan : 31 Juli 2026  Jam Pemasangan : 08:00 13:00  Info Tambahan : Hubungi pelanggan dulu sebelum ke lokasi terimakasih"/>
    <n v="2026"/>
    <n v="8"/>
    <n v="1"/>
    <d v="2026-08-01T00:00:00"/>
    <n v="-0.29166666666424135"/>
    <x v="1"/>
    <x v="5"/>
  </r>
  <r>
    <n v="657"/>
    <n v="1002520616"/>
    <n v="3"/>
    <x v="2"/>
    <n v="4"/>
    <s v="MAGELANG"/>
    <s v="MAGELANG"/>
    <s v="MGE"/>
    <s v="REG"/>
    <s v="AO"/>
    <s v="NEW SALES"/>
    <s v="1P INET"/>
    <s v="Completed (PS)"/>
    <s v="RBS-Regional 3"/>
    <d v="2026-08-11T15:59:56"/>
    <d v="2026-08-13T09:11:49"/>
    <n v="69363589"/>
    <m/>
    <n v="146137149716"/>
    <s v="BAROKAH CAHAYA SEJAHTERA SPBU 4456118"/>
    <s v="ODP-MGE-FAM/100 FAM/D07/100.01"/>
    <s v="WO061519805"/>
    <m/>
    <m/>
    <m/>
    <n v="110.1909417"/>
    <n v="-7.4663507999999998"/>
    <s v="|MN02255|MYIA-040713113547/POI/AHMAD HAJIR/085643680706/spbubandongan@gmail.com"/>
    <s v="MYIB_ASSISTANT"/>
    <m/>
    <m/>
    <m/>
    <m/>
    <m/>
    <m/>
    <m/>
    <m/>
    <s v="Management Janji"/>
    <s v="2026-08-12 16:00:00 | Nama : BP AHMAD HAJIR  No Hp : 085643680706 No Alt :  Tgl Pemasangan : 12 Agustus 2026 Interval : PAGI  Note : Hubungi pelanggan terlebih dahulu"/>
    <s v="FCC"/>
    <d v="2026-11-08T16:09:49"/>
    <d v="2026-08-12T16:00:00"/>
    <m/>
    <s v="PS"/>
    <s v="MGE"/>
    <s v="NO ADDON"/>
    <n v="20260813"/>
    <s v="Completed"/>
    <s v="HSI Bisnis Basic Promo HUT Telkom PSB 70% - 50 Mbps"/>
    <s v="INDIBIZ"/>
    <m/>
    <m/>
    <d v="2026-08-12T16:00:00"/>
    <s v="2026-08-12 16:00:00 | Nama : BP AHMAD HAJIR  No Hp : 085643680706 No Alt :  Tgl Pemasangan : 12 Agustus 2026 Interval : PAGI  Note : Hubungi pelanggan terlebih dahulu"/>
    <n v="2026"/>
    <n v="8"/>
    <n v="13"/>
    <d v="2026-08-13T00:00:00"/>
    <n v="0.33333333333575865"/>
    <x v="1"/>
    <x v="4"/>
  </r>
  <r>
    <n v="658"/>
    <n v="1002524083"/>
    <n v="3"/>
    <x v="4"/>
    <n v="4"/>
    <s v="PEKALONGAN"/>
    <s v="BREBES"/>
    <s v="BMU"/>
    <s v="REG"/>
    <s v="AO"/>
    <s v="NEW SALES"/>
    <m/>
    <s v="Completed (PS)"/>
    <s v="RBS-Regional 3"/>
    <d v="2026-08-13T12:23:36"/>
    <d v="2026-08-13T13:26:25"/>
    <n v="69363057"/>
    <m/>
    <n v="146281108189"/>
    <s v="SPBU 4452226 KALIERANG"/>
    <s v="ODP-BMU-FJ/083"/>
    <s v="WO061660805"/>
    <m/>
    <m/>
    <m/>
    <n v="109.00494399999999"/>
    <n v="-7.2607889999999999"/>
    <s v="AMRBS;403095;REG3;BAYU;085100296564;PIC 082135564896 INA;HSI 100MB;535k;spbukalierang.4452226@gmail.com"/>
    <s v="Account Manager"/>
    <m/>
    <m/>
    <m/>
    <m/>
    <m/>
    <m/>
    <m/>
    <m/>
    <s v="Management Janji"/>
    <s v="2026-08-13 13:00:00|  M Janji : (13/AGUSTUS/2026)  jam Pasang : 09:00  Note : hubungi pelanggan jika ingin kelokasi|40900827|MYDITA"/>
    <s v="FCC"/>
    <s v="13-08-2026 12:25:00"/>
    <m/>
    <m/>
    <s v="PS"/>
    <s v="BMU"/>
    <s v="NO ADDON"/>
    <n v="20260813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13T07:00:00"/>
    <s v="2026-08-13 13:00:00|  M Janji : (13/AGUSTUS/2026)  jam Pasang : 09:00  Note : hubungi pelanggan jika ingin kelokasi|40900827|MYDITA"/>
    <n v="2026"/>
    <n v="8"/>
    <n v="13"/>
    <d v="2026-08-13T00:00:00"/>
    <n v="-0.29166666666424135"/>
    <x v="1"/>
    <x v="4"/>
  </r>
  <r>
    <n v="659"/>
    <n v="1002511735"/>
    <n v="3"/>
    <x v="7"/>
    <n v="4"/>
    <s v="KUDUS"/>
    <s v="KUDUS"/>
    <s v="DMA"/>
    <s v="REG"/>
    <s v="AO"/>
    <s v="NEW SALES"/>
    <s v="1P INET"/>
    <s v="Completed (PS)"/>
    <s v="RBS-Regional 3"/>
    <d v="2026-08-06T10:13:58"/>
    <d v="2026-08-06T19:44:45"/>
    <n v="69359706"/>
    <m/>
    <n v="141456115384"/>
    <s v="SPBU 4459508"/>
    <s v="ODP-DMA-FAC/044"/>
    <s v="WO061050476"/>
    <m/>
    <m/>
    <m/>
    <n v="110.7269093"/>
    <n v="-6.8246034999999896"/>
    <s v="|MC60142|MYIA-085292593138/POI/DERA BAHTIAR WIDIYANTO /08562685148/spbu_modern@yahoo.com"/>
    <s v="MYIB_ASSISTANT"/>
    <m/>
    <m/>
    <m/>
    <m/>
    <m/>
    <m/>
    <m/>
    <m/>
    <s v="Management Janji"/>
    <s v="2026-08-07 08:00:00 | Nama PIC : Dera No HP : 08562685148 Alt :  M Janji : 07/08/2026 Jam Pasang : 08.00 - 13:00  NoteÃ‚Â :  hubungi terlebih dahulu sebelum kelokasi "/>
    <s v="FCC"/>
    <d v="2026-06-08T10:25:07"/>
    <d v="2026-08-07T08:00:00"/>
    <m/>
    <s v="PS"/>
    <s v="DMA"/>
    <s v="NO ADDON"/>
    <n v="20260806"/>
    <s v="Completed"/>
    <s v="HSI Bisnis Basic Promo HUT Telkom PSB 70% - 100 Mbps Dual Band"/>
    <s v="INDIBIZ"/>
    <m/>
    <m/>
    <d v="2026-08-07T08:00:00"/>
    <s v="2026-08-07 08:00:00 | Nama PIC : Dera No HP : 08562685148 Alt :  M Janji : 07/08/2026 Jam Pasang : 08.00 - 13:00  NoteÃ‚Â :  hubungi terlebih dahulu sebelum kelokasi "/>
    <n v="2026"/>
    <n v="8"/>
    <n v="6"/>
    <d v="2026-08-06T00:00:00"/>
    <n v="-1.3333333333357587"/>
    <x v="1"/>
    <x v="4"/>
  </r>
  <r>
    <n v="660"/>
    <n v="1002528729"/>
    <n v="3"/>
    <x v="6"/>
    <n v="5"/>
    <s v="SIDOARJO"/>
    <s v="MOJOKERTO"/>
    <s v="PCT"/>
    <s v="REG"/>
    <s v="AO"/>
    <s v="NEW SALES"/>
    <m/>
    <s v="CANCEL COMPLETED"/>
    <s v="RBS-Regional 3"/>
    <d v="2026-08-15T16:49:04"/>
    <d v="2026-08-18T17:52:50"/>
    <n v="69367148"/>
    <m/>
    <n v="152324211133"/>
    <s v="JAYA ABDI GUNA ( JAG ) "/>
    <s v="ODP-PCT-FA/26"/>
    <m/>
    <m/>
    <m/>
    <m/>
    <n v="112.53438060000001"/>
    <n v="-7.6288095"/>
    <s v="|MC30111|/AGUS IMAM MAHSUS/085604594857/imammahsus166@gmail.com"/>
    <s v="Sales Force DBS"/>
    <m/>
    <m/>
    <m/>
    <m/>
    <m/>
    <m/>
    <m/>
    <m/>
    <m/>
    <m/>
    <m/>
    <s v="15-08-2026 16:55:08"/>
    <m/>
    <m/>
    <s v="REJECT_FCC"/>
    <s v="PCT"/>
    <s v="NETMONK"/>
    <m/>
    <s v="DECLINE : Decline - Batal Order Yusnani Manalu 40951378|MYDITA"/>
    <s v="- 11_11446;Biaya PSB HSI EBIS Tunai di Depan ~ 11[150000]  - E23015;E23015 ~ ES23 - Perangkat ONT[0]  - E23015~null~44292;E23015||11||Abodemen 0[0]  - E23015~null~E23015_SWONTPREM;SWONTPREM ~ Biaya Sewa ONT Premium ~ E23015[50000]  - SP_NOSS;SP_NOSS ~ Int"/>
    <s v="INDIBIZ"/>
    <m/>
    <m/>
    <m/>
    <m/>
    <m/>
    <m/>
    <m/>
    <e v="#NUM!"/>
    <e v="#NUM!"/>
    <x v="0"/>
    <x v="20"/>
  </r>
  <r>
    <n v="661"/>
    <n v="1002517481"/>
    <n v="3"/>
    <x v="3"/>
    <n v="5"/>
    <s v="SBY SELATAN"/>
    <s v="KETINTANG"/>
    <s v="IJK"/>
    <s v="REG"/>
    <s v="AO"/>
    <s v="NEW SALES"/>
    <s v="1P INET"/>
    <s v="Completed (PS)"/>
    <s v="RBS-Regional 3"/>
    <d v="2026-08-10T11:37:57"/>
    <d v="2026-08-11T19:44:24"/>
    <n v="69362309"/>
    <m/>
    <n v="152306253210"/>
    <s v="Sakinah Kocika lt 2"/>
    <s v="ODP-IJK-FCH/12 FCH/D02/12.01"/>
    <s v="WO061380397"/>
    <m/>
    <m/>
    <m/>
    <n v="112.729135"/>
    <n v="-7.3098019000000001"/>
    <s v="MD|MYDB-20260809264811|DN00001/MN00442|Sakinah Kocika lt 2|089502526791"/>
    <s v="MYDIGIBIZPARTNER"/>
    <m/>
    <m/>
    <m/>
    <m/>
    <m/>
    <m/>
    <m/>
    <m/>
    <s v="Management Janji"/>
    <s v="2026-08-14 15:00:00 | M Janji : (11/08/2026) jam Pasang : 09:00 Note : hubungi pelanggan jika ingin kelokasi "/>
    <s v="FCC"/>
    <d v="2026-10-08T11:40:04"/>
    <d v="2026-08-14T15:00:00"/>
    <m/>
    <s v="PS"/>
    <s v="IJK"/>
    <s v="NO ADDON"/>
    <n v="20260811"/>
    <s v="Completed"/>
    <s v="HSI Bisnis Basic Promo HUT Telkom PSB 70% - 50 Mbps"/>
    <s v="INDIBIZ"/>
    <m/>
    <m/>
    <d v="2026-08-14T15:00:00"/>
    <s v="2026-08-14 15:00:00 | M Janji : (11/08/2026) jam Pasang : 09:00 Note : hubungi pelanggan jika ingin kelokasi "/>
    <n v="2026"/>
    <n v="8"/>
    <n v="11"/>
    <d v="2026-08-11T00:00:00"/>
    <n v="-3.625"/>
    <x v="1"/>
    <x v="10"/>
  </r>
  <r>
    <n v="662"/>
    <n v="1002511061"/>
    <n v="3"/>
    <x v="2"/>
    <n v="4"/>
    <s v="YOGYAKARTA"/>
    <s v="SLEMAN"/>
    <s v="GOD"/>
    <s v="REG"/>
    <s v="AO"/>
    <s v="NEW SALES"/>
    <m/>
    <s v="MYDITA - GAGAL SEND CARING UNSC"/>
    <s v="RBS-Regional 3"/>
    <d v="2026-08-05T15:40:34"/>
    <d v="2026-08-06T09:36:02"/>
    <n v="69359369"/>
    <m/>
    <n v="146136130063"/>
    <s v="SMP NEGERI 2 SEDAYU"/>
    <m/>
    <m/>
    <m/>
    <m/>
    <m/>
    <n v="110.23697300000001"/>
    <n v="-7.8453245000000003"/>
    <s v="|MC80066|/BENNY DWI PUTRA/081328858736/benydwiputra1994@gmail.com"/>
    <s v="Sales Profesional"/>
    <m/>
    <m/>
    <m/>
    <m/>
    <m/>
    <m/>
    <m/>
    <m/>
    <m/>
    <m/>
    <m/>
    <d v="2026-05-08T15:55:29"/>
    <m/>
    <m/>
    <m/>
    <s v="GOD"/>
    <s v="NO ADDON"/>
    <m/>
    <s v="MYDITA - GAGAL SEND CARING UNSC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m/>
    <m/>
    <m/>
    <m/>
    <m/>
    <e v="#NUM!"/>
    <e v="#NUM!"/>
    <x v="0"/>
    <x v="4"/>
  </r>
  <r>
    <n v="663"/>
    <n v="1002527274"/>
    <n v="3"/>
    <x v="6"/>
    <n v="5"/>
    <s v="PASURUAN"/>
    <s v="LUMAJANG"/>
    <s v="LMJ"/>
    <s v="REG"/>
    <s v="AO"/>
    <s v="NEW SALES"/>
    <m/>
    <s v="MIE - SEND SURVEY"/>
    <s v="RBS-Regional 3"/>
    <d v="2026-08-14T17:01:16"/>
    <d v="2026-08-18T18:56:01"/>
    <n v="69366360"/>
    <m/>
    <n v="152504261521"/>
    <s v="TOKO ARINDI"/>
    <s v="ODP-LMJ-FJ/55"/>
    <s v="WO062053080"/>
    <m/>
    <m/>
    <m/>
    <n v="113.200456"/>
    <n v="-8.1464689000000003"/>
    <s v="|MC30211|/EDY HARIYANTO/85184972514/Achmadabdulrozaq9@gmail.com"/>
    <s v="Sales Force DBS"/>
    <m/>
    <m/>
    <m/>
    <m/>
    <m/>
    <m/>
    <m/>
    <m/>
    <s v="Management Janji"/>
    <s v="2026-08-19 15:00:00|Nama PIC : Bp Edy No HP : 085184972514 No Alt : - M Janji : 19 Agustus 2026 Jam Pasang : Pagi / Siang Note : hubungi pelanggan jika ingin kelokasi|40951378|MYDITA"/>
    <s v="FCC"/>
    <s v="14-08-2026 17:10:17"/>
    <d v="2026-08-19T15:00:00"/>
    <m/>
    <s v="SURVEY_NEW_MANJA"/>
    <s v="LMJ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9T15:00:00"/>
    <s v="2026-08-19 15:00:00|Nama PIC : Bp Edy No HP : 085184972514 No Alt : - M Janji : 19 Agustus 2026 Jam Pasang : Pagi / Siang Note : hubungi pelanggan jika ingin kelokasi|40951378|MYDITA"/>
    <m/>
    <m/>
    <m/>
    <e v="#NUM!"/>
    <e v="#NUM!"/>
    <x v="0"/>
    <x v="27"/>
  </r>
  <r>
    <n v="664"/>
    <n v="1002527658"/>
    <n v="3"/>
    <x v="3"/>
    <n v="5"/>
    <s v="SBY UTARA"/>
    <s v="TANDES"/>
    <s v="TNS"/>
    <s v="REG"/>
    <s v="AO"/>
    <s v="NEW SALES"/>
    <m/>
    <s v="MIE - SEND SURVEY"/>
    <s v="RBS-Regional 3"/>
    <d v="2026-08-15T08:06:15"/>
    <d v="2026-08-18T15:20:09"/>
    <n v="69366518"/>
    <m/>
    <n v="152409278118"/>
    <s v="SURABAYA EUROPEAN SCHOOL"/>
    <s v="ODP-TDS-FX/52"/>
    <s v="WO062029809"/>
    <m/>
    <m/>
    <m/>
    <n v="112.66582150000001"/>
    <n v="-7.2941098999999996"/>
    <s v="|MC70131|/SURABAYA EUROPEAN SCHOOL/081233775623/085173281368/yunita@surabayaeuropeanschool.com/HSI Bisnis Promo HUT Telkom (1:1) 300 Mbps (Rp 1.130.000) PSB Rp 150.000/AULIA/-7.293992,112.665746"/>
    <s v="Sales Force DBS"/>
    <m/>
    <m/>
    <m/>
    <m/>
    <m/>
    <m/>
    <m/>
    <m/>
    <s v="Management Janji"/>
    <s v="2026-08-19 13:00:00|Nama PIC : ibu yunita No HP : 081233775623 No Alternatif : M Janji : 19/07/2026 Jam Pasang : Pagi NoteÃ‚Â :  Hubungi terlebih dahulu sebelum ke lokasi |40961370|MYDITA"/>
    <s v="FCC"/>
    <s v="15-08-2026 08:10:40"/>
    <d v="2026-08-19T13:00:00"/>
    <m/>
    <s v="SURVEY_NEW_MANJA"/>
    <s v="TNS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9T13:00:00"/>
    <s v="2026-08-19 13:00:00|Nama PIC : ibu yunita No HP : 081233775623 No Alternatif : M Janji : 19/07/2026 Jam Pasang : Pagi NoteÃ‚Â :  Hubungi terlebih dahulu sebelum ke lokasi |40961370|MYDITA"/>
    <m/>
    <m/>
    <m/>
    <e v="#NUM!"/>
    <e v="#NUM!"/>
    <x v="0"/>
    <x v="23"/>
  </r>
  <r>
    <n v="665"/>
    <n v="1002510395"/>
    <n v="3"/>
    <x v="3"/>
    <n v="5"/>
    <s v="SBY SELATAN"/>
    <s v="KETINTANG"/>
    <s v="TPO"/>
    <s v="REG"/>
    <s v="AO"/>
    <s v="NEW SALES"/>
    <s v="1P INET"/>
    <s v="Completed (PS)"/>
    <s v="RBS-Regional 3"/>
    <d v="2026-08-05T12:31:56"/>
    <d v="2026-08-06T18:53:00"/>
    <n v="69359096"/>
    <m/>
    <n v="152305230209"/>
    <s v="R TU SDN Sedati 2"/>
    <s v="ODP-TPO-FDL/03"/>
    <s v="WO060976046"/>
    <m/>
    <m/>
    <m/>
    <n v="112.757569711749"/>
    <n v="-7.3778230863215502"/>
    <s v="MD|MYDB-20260805264385|DN00001/MN00442|R TU SDN Sedati 2|081252275235"/>
    <s v="MYDIGIBIZPARTNER"/>
    <m/>
    <m/>
    <m/>
    <m/>
    <m/>
    <m/>
    <m/>
    <m/>
    <s v="Management Janji"/>
    <s v="2026-08-06 13:00:00 | M Janji : (06/08/2026) jam Pasang pagi / siang  Note : hubungi pelanggan jika ingin kelokasi"/>
    <s v="FCC"/>
    <d v="2026-05-08T12:40:22"/>
    <d v="2026-08-06T13:00:00"/>
    <m/>
    <s v="PS"/>
    <s v="TPO"/>
    <s v="NO ADDON"/>
    <n v="20260806"/>
    <s v="Completed"/>
    <s v="HSI Bisnis Basic Promo HUT Telkom PSB 70% - 100 Mbps"/>
    <s v="INDIBIZ"/>
    <m/>
    <m/>
    <d v="2026-08-06T13:00:00"/>
    <s v="2026-08-06 13:00:00 | M Janji : (06/08/2026) jam Pasang pagi / siang  Note : hubungi pelanggan jika ingin kelokasi"/>
    <n v="2026"/>
    <n v="8"/>
    <n v="6"/>
    <d v="2026-08-06T00:00:00"/>
    <n v="-0.54166666666424135"/>
    <x v="1"/>
    <x v="10"/>
  </r>
  <r>
    <n v="666"/>
    <n v="1002532823"/>
    <n v="3"/>
    <x v="2"/>
    <n v="4"/>
    <s v="MAGELANG"/>
    <s v="KEBUMEN"/>
    <s v="KTW"/>
    <s v="REG"/>
    <s v="AO"/>
    <s v="NEW SALES"/>
    <s v="1P INET"/>
    <s v="MIE - SEND SURVEY"/>
    <s v="RBS-Regional 3"/>
    <d v="2026-08-18T11:40:56"/>
    <d v="2026-08-18T11:42:02"/>
    <n v="69368845"/>
    <m/>
    <n v="141176104986"/>
    <s v="PEMERINTAH DESA WINONG"/>
    <s v="ODP-KTW-FAA/012 FAA/D02/012.01"/>
    <s v="WO061994088"/>
    <m/>
    <m/>
    <m/>
    <n v="109.781099"/>
    <n v="-7.7504150000000003"/>
    <s v="|MN00662|MYIA-049804360147/POI/Doni/085291052574/pemdeswinong08.2019@gmail.com"/>
    <s v="MYIB_ASSISTANT"/>
    <m/>
    <m/>
    <m/>
    <m/>
    <m/>
    <m/>
    <m/>
    <m/>
    <s v="Management Janji"/>
    <s v="2026-08-19 13:00:00 | Nama : BP DONI FIRDAUS  No Hp : 085291052574 No Alt :  Tgl Pemasangan : 19 Agustus 2026 Interval : PAGI  Note : Hubungi pelanggan terlebih dahulu"/>
    <s v="FCC"/>
    <s v="18-08-2026 11:54:51"/>
    <d v="2026-08-19T13:00:00"/>
    <m/>
    <s v="SURVEY_NEW_MANJA"/>
    <s v="KTW"/>
    <s v="NO ADDON"/>
    <m/>
    <s v="MIE - SEND SURVEY"/>
    <s v="HSI Bisnis Basic Promo HUT Telkom PSB 70% - 100 Mbps Dual Band"/>
    <s v="INDIBIZ"/>
    <m/>
    <m/>
    <d v="2026-08-19T13:00:00"/>
    <s v="2026-08-19 13:00:00 | Nama : BP DONI FIRDAUS  No Hp : 085291052574 No Alt :  Tgl Pemasangan : 19 Agustus 2026 Interval : PAGI  Note : Hubungi pelanggan terlebih dahulu"/>
    <m/>
    <m/>
    <m/>
    <e v="#NUM!"/>
    <e v="#NUM!"/>
    <x v="0"/>
    <x v="4"/>
  </r>
  <r>
    <n v="667"/>
    <n v="1002504472"/>
    <n v="3"/>
    <x v="4"/>
    <n v="4"/>
    <s v="SEMARANG"/>
    <s v="KENDAL"/>
    <s v="KDL"/>
    <s v="REG"/>
    <s v="AO"/>
    <s v="NEW SALES"/>
    <s v="1P INET"/>
    <s v="Completed (PS)"/>
    <s v="RBS-Regional 3"/>
    <d v="2026-08-01T11:52:56"/>
    <d v="2026-08-02T16:10:00"/>
    <n v="69356679"/>
    <m/>
    <n v="146457106310"/>
    <s v="TOKO SEMBAKO MADURA"/>
    <s v="ODP-KDL-FAS/011 FAS/D03/011.01"/>
    <s v="WO060637379"/>
    <m/>
    <m/>
    <m/>
    <n v="110.1240483"/>
    <n v="-6.9358605000000004"/>
    <s v="|MN02256|MYIA-068299663654/POI/MUHAMAD SANTOSO SAPUTRA/085707586512/asunyose@gmail.com"/>
    <s v="MYIB_ASSISTANT"/>
    <m/>
    <m/>
    <m/>
    <m/>
    <m/>
    <m/>
    <m/>
    <m/>
    <s v="Management Janji"/>
    <s v="2026-08-02 08:00:00 | Tanggal pemasangan: 01/08/2026 Jam pemasangan : pagi / siang Info Tambahan : Hubungi pelanggan dulu sebelum ke lokasi terima kasih"/>
    <s v="FCC"/>
    <d v="2026-01-08T11:54:49"/>
    <d v="2026-08-02T08:00:00"/>
    <m/>
    <s v="PS"/>
    <s v="KDL"/>
    <s v="NO ADDON"/>
    <n v="20260802"/>
    <s v="Completed"/>
    <s v="HSI Bisnis Promo HUT Telkom PSB 70% - 300 Mbps"/>
    <s v="INDIBIZ"/>
    <m/>
    <m/>
    <d v="2026-08-02T08:00:00"/>
    <s v="2026-08-02 08:00:00 | Tanggal pemasangan: 01/08/2026 Jam pemasangan : pagi / siang Info Tambahan : Hubungi pelanggan dulu sebelum ke lokasi terima kasih"/>
    <n v="2026"/>
    <n v="8"/>
    <n v="2"/>
    <d v="2026-08-02T00:00:00"/>
    <n v="-0.33333333333575865"/>
    <x v="1"/>
    <x v="4"/>
  </r>
  <r>
    <n v="668"/>
    <n v="1002519530"/>
    <n v="3"/>
    <x v="7"/>
    <n v="4"/>
    <s v="SOLO"/>
    <s v="SRAGEN"/>
    <s v="KAR"/>
    <s v="REG"/>
    <s v="AO"/>
    <s v="NEW SALES"/>
    <s v="1P INET"/>
    <s v="Completed (PS)"/>
    <s v="RBS-Regional 3"/>
    <d v="2026-08-11T11:25:56"/>
    <d v="2026-08-13T08:17:05"/>
    <n v="69363152"/>
    <m/>
    <n v="142567104612"/>
    <s v="Penggilingan Padi Makmur"/>
    <s v="ODP-KAR-FG/009 FG/D01/009.01"/>
    <s v="WO061480411"/>
    <m/>
    <m/>
    <m/>
    <n v="111.036681979894"/>
    <n v="-7.6187911445802898"/>
    <s v="MD|MYDB-20260811264933|DN00001/MN00396|Penggilingan Padi Makmur|089658992218"/>
    <s v="MYDIGIBIZPARTNER"/>
    <m/>
    <m/>
    <m/>
    <m/>
    <m/>
    <m/>
    <m/>
    <m/>
    <s v="Management Janji"/>
    <s v="2026-08-12 13:00:00 | Nama : BP RIYAN TEGUH PRAKOSO No Hp : 089658992218 No Alt :  Tgl Pemasangan : 12 Agustus 2026 Interval : SIANG Note : Hubungi pelanggan terlebih dahulu"/>
    <s v="FCC"/>
    <d v="2026-11-08T11:40:03"/>
    <d v="2026-08-12T13:00:00"/>
    <m/>
    <s v="PS"/>
    <s v="KAR"/>
    <s v="NO ADDON"/>
    <n v="20260813"/>
    <s v="Completed"/>
    <s v="HSI Bisnis Promo HUT Telkom PSB 70% - 50 Mbps"/>
    <s v="INDIBIZ"/>
    <m/>
    <m/>
    <d v="2026-08-12T13:00:00"/>
    <s v="2026-08-12 13:00:00 | Nama : BP RIYAN TEGUH PRAKOSO No Hp : 089658992218 No Alt :  Tgl Pemasangan : 12 Agustus 2026 Interval : SIANG Note : Hubungi pelanggan terlebih dahulu"/>
    <n v="2026"/>
    <n v="8"/>
    <n v="13"/>
    <d v="2026-08-13T00:00:00"/>
    <n v="0.45833333333575865"/>
    <x v="1"/>
    <x v="4"/>
  </r>
  <r>
    <n v="669"/>
    <n v="1002511663"/>
    <n v="3"/>
    <x v="0"/>
    <n v="5"/>
    <s v="KUPANG"/>
    <s v="LABOAN BAJO"/>
    <s v="RTE"/>
    <s v="REG"/>
    <s v="AO"/>
    <s v="NEW SALES"/>
    <s v="1P INET"/>
    <s v="Completed (PS)"/>
    <s v="RBS-Regional 3"/>
    <d v="2026-08-06T09:49:57"/>
    <d v="2026-08-08T09:14:10"/>
    <n v="69359663"/>
    <m/>
    <n v="172514216874"/>
    <s v="Depo Air Minum Cool Day Lembor"/>
    <s v="ODP-RTE-FH/16 FH/D01/16.01"/>
    <s v="WO061047692"/>
    <m/>
    <m/>
    <m/>
    <n v="120.1677018"/>
    <n v="-8.7081252999999901"/>
    <s v="|MN00118|MYIA-020391539974/POI/Pak Fahrul/082314395072/fahrulalamsyah405@gmail.com"/>
    <s v="MYIB_ASSISTANT"/>
    <m/>
    <m/>
    <m/>
    <m/>
    <m/>
    <m/>
    <m/>
    <m/>
    <s v="Management Janji"/>
    <s v="2026-08-07 08:00:00 | Tanggal pemasangan : 07 AGUSTUS 2026 Jam pemasangan : pagi/siang Info Tambahan : Hubungi pelanggan dulu sebelum ke lokasi terima kasih"/>
    <s v="FCC"/>
    <d v="2026-06-08T09:55:05"/>
    <d v="2026-08-07T08:00:00"/>
    <m/>
    <s v="PS"/>
    <s v="RTE"/>
    <s v="NO ADDON"/>
    <n v="20260808"/>
    <s v="Completed"/>
    <s v="HSI Bisnis Basic Promo HUT Telkom PSB 70% - 100 Mbps Dual Band"/>
    <s v="INDIBIZ"/>
    <m/>
    <m/>
    <d v="2026-08-07T08:00:00"/>
    <s v="2026-08-07 08:00:00 | Tanggal pemasangan : 07 AGUSTUS 2026 Jam pemasangan : pagi/siang Info Tambahan : Hubungi pelanggan dulu sebelum ke lokasi terima kasih"/>
    <n v="2026"/>
    <n v="8"/>
    <n v="8"/>
    <d v="2026-08-08T00:00:00"/>
    <n v="0.66666666666424135"/>
    <x v="1"/>
    <x v="31"/>
  </r>
  <r>
    <n v="670"/>
    <n v="1002532066"/>
    <n v="3"/>
    <x v="3"/>
    <n v="5"/>
    <s v="MADURA"/>
    <s v="BANGKALAN"/>
    <s v="OMB"/>
    <s v="REG"/>
    <s v="AO"/>
    <s v="NEW SALES"/>
    <s v="1P INET"/>
    <s v="MIA - INVALID SURVEY"/>
    <s v="RBS-Regional 3"/>
    <d v="2026-08-18T08:58:56"/>
    <d v="2026-08-18T20:45:02"/>
    <n v="69368529"/>
    <m/>
    <n v="152438209355"/>
    <s v="YAYASAN AL-MADANI"/>
    <s v="ODP-OMB-FAA/42 FAA/D06/42.01"/>
    <s v="WO061974725"/>
    <m/>
    <m/>
    <m/>
    <n v="113.331645391881"/>
    <n v="-7.1289218401371901"/>
    <s v="MD|MYDB-20260817265926|DN00001/MN02006|YAYASAN AL-MADANI|082327145087"/>
    <s v="MYDIGIBIZPARTNER"/>
    <m/>
    <m/>
    <m/>
    <m/>
    <m/>
    <m/>
    <m/>
    <m/>
    <s v="Management Janji"/>
    <s v="2026-08-19 08:00:00 | Nama PIC : Sayudi No HP : 082327145087 Alt :  M Janji : 19 Augustus 2026 Jam Pasang : 08.00 - 13:00  NoteÃ‚Â :  hubungi terlebih dahulu sebelum kelokasi"/>
    <s v="FCC"/>
    <s v="18-08-2026 09:10:38"/>
    <d v="2026-08-19T08:00:00"/>
    <m/>
    <s v="SURVEY_NEW_MANJA"/>
    <s v="OMB"/>
    <s v="NETMONK"/>
    <m/>
    <s v="MIE - INVALID SURVEY - Kendala Jalur/Rute Tarikan"/>
    <s v="HSI Bisnis Bundling Netmonk PSB 70% Promo - 200 Mbps"/>
    <s v="INDIBIZ"/>
    <m/>
    <m/>
    <d v="2026-08-19T08:00:00"/>
    <s v="2026-08-19 08:00:00 | Nama PIC : Sayudi No HP : 082327145087 Alt :  M Janji : 19 Augustus 2026 Jam Pasang : 08.00 - 13:00  NoteÃ‚Â :  hubungi terlebih dahulu sebelum kelokasi"/>
    <m/>
    <m/>
    <m/>
    <e v="#NUM!"/>
    <e v="#NUM!"/>
    <x v="0"/>
    <x v="6"/>
  </r>
  <r>
    <n v="671"/>
    <n v="1002526426"/>
    <n v="3"/>
    <x v="6"/>
    <n v="5"/>
    <s v="JEMBER"/>
    <s v="BANYUWANGI"/>
    <s v="PSG"/>
    <s v="REG"/>
    <s v="AO"/>
    <s v="NEW SALES"/>
    <s v="2P INET + VOICE"/>
    <s v="Completed (PS)"/>
    <s v="RBS-Regional 3"/>
    <d v="2026-08-14T13:47:56"/>
    <d v="2026-08-14T18:15:34"/>
    <n v="69366066"/>
    <n v="3332816011"/>
    <n v="152521203439"/>
    <s v="Gpdi getsemani siliragung"/>
    <s v="ODP-PSG-FD/24"/>
    <s v="WO061749562"/>
    <m/>
    <m/>
    <m/>
    <n v="114.11558333784301"/>
    <n v="-8.5538506087359494"/>
    <s v="MD|MYDB-20260814265349|DC30004/MC30053|Gpdi getsemani siliragung|085258445673"/>
    <s v="MYDIGIBIZPARTNER"/>
    <m/>
    <m/>
    <m/>
    <m/>
    <m/>
    <m/>
    <m/>
    <m/>
    <s v="Management Janji"/>
    <s v="2026-08-15 13:00:00 | Nama Pic : bp edih  No Hp Pic : 085258445673 No alt : - Jam Pemasangan : pagi  Tanggal Pemasangan : 15 Agustus 2026"/>
    <s v="FCC"/>
    <s v="14-08-2026 14:10:15"/>
    <d v="2026-08-15T13:00:00"/>
    <m/>
    <s v="PS"/>
    <s v="PSG"/>
    <s v="NO ADDON"/>
    <n v="20260814"/>
    <s v="Completed"/>
    <s v="HSI Bisnis Bundling Phone PSB 70% - Free 800 Menit Promo - 300 Mbps"/>
    <s v="INDIBIZ"/>
    <m/>
    <m/>
    <d v="2026-08-15T13:00:00"/>
    <s v="2026-08-15 13:00:00 | Nama Pic : bp edih  No Hp Pic : 085258445673 No alt : - Jam Pemasangan : pagi  Tanggal Pemasangan : 15 Agustus 2026"/>
    <n v="2026"/>
    <n v="8"/>
    <n v="14"/>
    <d v="2026-08-14T00:00:00"/>
    <n v="-1.5416666666642413"/>
    <x v="1"/>
    <x v="9"/>
  </r>
  <r>
    <n v="672"/>
    <n v="1002507756"/>
    <n v="3"/>
    <x v="2"/>
    <n v="4"/>
    <s v="MAGELANG"/>
    <s v="MUNTILAN"/>
    <s v="SWT"/>
    <s v="REG"/>
    <s v="AO"/>
    <s v="NEW SALES"/>
    <m/>
    <s v="FCC - HD1A - PROGRESS"/>
    <s v="RBS-Regional 3"/>
    <d v="2026-08-04T11:29:32"/>
    <d v="2026-08-04T11:31:15"/>
    <n v="69358151"/>
    <m/>
    <n v="142164113592"/>
    <s v="Chamid farm"/>
    <m/>
    <m/>
    <m/>
    <m/>
    <m/>
    <n v="110.36676110000001"/>
    <n v="-7.5306860999999996"/>
    <s v="|MN00935|/Chamid farm/085641992018/nurhamidsewukan1988@gmail.com/ 1S HSI BISNIS BASIC PROMO HUT 50 Mbps / AGUS SADEWO"/>
    <s v="Sales Profesional"/>
    <m/>
    <m/>
    <m/>
    <m/>
    <m/>
    <m/>
    <m/>
    <m/>
    <m/>
    <m/>
    <m/>
    <d v="2026-04-08T11:40:22"/>
    <m/>
    <m/>
    <s v="FCC"/>
    <s v="SWT"/>
    <s v="NO ADDON"/>
    <m/>
    <s v="MYDITA RBS - HD1A - PROGRESS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4"/>
  </r>
  <r>
    <n v="673"/>
    <n v="1002511968"/>
    <n v="3"/>
    <x v="1"/>
    <n v="5"/>
    <s v="MADIUN"/>
    <s v="MADIUN"/>
    <s v="UTR"/>
    <s v="REG"/>
    <s v="AO"/>
    <s v="NEW SALES"/>
    <s v="1P INET"/>
    <s v="102 | FOLLOW UP COMPLETED"/>
    <s v="RBS-Regional 3"/>
    <d v="2026-08-06T11:10:57"/>
    <d v="2026-08-10T13:41:31"/>
    <n v="69359801"/>
    <m/>
    <n v="152630205058"/>
    <s v="SPBU 54.631.06"/>
    <s v="ODP-UTR-FD/55 FD/D08/55.01"/>
    <s v="WO061057605"/>
    <m/>
    <m/>
    <m/>
    <n v="111.53267"/>
    <n v="-7.7295889999999998"/>
    <s v="|MN00265|MYIA-060859571947/POI/ROBBY PERMANA PUTRA/089619618698/spbu5463106@gmail.com"/>
    <s v="MYIB_ASSISTANT"/>
    <m/>
    <m/>
    <m/>
    <m/>
    <m/>
    <m/>
    <m/>
    <m/>
    <s v="Management Janji"/>
    <s v="2026-08-07 08:00:00 | Jam pemasangan : 12.00 Info Tambahan : Hubungi pelanggan dulu sebelum ke lokasi terimakasih "/>
    <s v="FCC"/>
    <d v="2026-06-08T11:25:46"/>
    <d v="2026-08-07T08:00:00"/>
    <s v="Kendala Lainnya"/>
    <s v="REVOKE"/>
    <s v="UTR"/>
    <s v="NO ADDON"/>
    <m/>
    <s v="Follow Up Revoke Completed, New Order ID : SC1002517816"/>
    <s v="HSI Bisnis Promo HUT Telkom PSB 70% - 50 Mbps"/>
    <s v="INDIBIZ"/>
    <m/>
    <m/>
    <d v="2026-08-07T08:00:00"/>
    <s v="2026-08-07 08:00:00 | Jam pemasangan : 12.00 Info Tambahan : Hubungi pelanggan dulu sebelum ke lokasi terimakasih "/>
    <m/>
    <m/>
    <m/>
    <e v="#NUM!"/>
    <e v="#NUM!"/>
    <x v="0"/>
    <x v="11"/>
  </r>
  <r>
    <n v="674"/>
    <n v="1002528166"/>
    <n v="3"/>
    <x v="1"/>
    <n v="5"/>
    <s v="MALANG"/>
    <s v="KEPANJEN"/>
    <s v="TUR"/>
    <s v="REG"/>
    <s v="AO"/>
    <s v="NEW SALES"/>
    <s v="1P INET"/>
    <s v="Completed (PS)"/>
    <s v="RBS-Regional 3"/>
    <d v="2026-08-15T12:05:56"/>
    <d v="2026-08-15T19:30:10"/>
    <n v="69366793"/>
    <m/>
    <n v="152713217312"/>
    <s v="XMC GARAGE"/>
    <s v="ODP-TUR-FW/44 FW/D04/44.01"/>
    <s v="WO061814877"/>
    <m/>
    <m/>
    <m/>
    <n v="112.67254269999999"/>
    <n v="-8.1221701999999993"/>
    <s v="|MC20235|MYIA-053045248457/POI/ARIF SYAIFUDIN /082195568016/arifsyaifuddin.skuter@gmail.com"/>
    <s v="MYIB_ASSISTANT"/>
    <m/>
    <m/>
    <m/>
    <m/>
    <m/>
    <m/>
    <m/>
    <m/>
    <s v="Management Janji"/>
    <s v="2026-08-16 13:00:00 | Jam Pemasangan : 08:00 - 12.00 Tanggal Pemasangan : MINGGU 16 AGUSTUS 2026 Info Tambahan : Hubungi pelanggan sebelum datang ke lokasi"/>
    <s v="FCC"/>
    <s v="15-08-2026 12:10:01"/>
    <d v="2026-08-16T13:00:00"/>
    <m/>
    <s v="PS"/>
    <s v="TUR"/>
    <s v="OCA"/>
    <n v="20260815"/>
    <s v="Completed"/>
    <s v="HSI Bisnis Bundling OCA Breach Checker Promo 2026 PSB 70% - 200 Mbps"/>
    <s v="INDIBIZ"/>
    <m/>
    <m/>
    <d v="2026-08-16T13:00:00"/>
    <s v="2026-08-16 13:00:00 | Jam Pemasangan : 08:00 - 12.00 Tanggal Pemasangan : MINGGU 16 AGUSTUS 2026 Info Tambahan : Hubungi pelanggan sebelum datang ke lokasi"/>
    <n v="2026"/>
    <n v="8"/>
    <n v="15"/>
    <d v="2026-08-15T00:00:00"/>
    <n v="-1.5416666666642413"/>
    <x v="1"/>
    <x v="24"/>
  </r>
  <r>
    <n v="675"/>
    <n v="1002521958"/>
    <n v="3"/>
    <x v="1"/>
    <n v="5"/>
    <s v="KEDIRI"/>
    <s v="NGANJUK"/>
    <s v="NJK"/>
    <s v="REG"/>
    <s v="AO"/>
    <s v="NEW SALES"/>
    <s v="1P INET"/>
    <s v="Completed (PS)"/>
    <s v="RBS-Regional 3"/>
    <d v="2026-08-12T12:08:56"/>
    <d v="2026-08-12T16:25:19"/>
    <n v="69364114"/>
    <m/>
    <n v="152611229880"/>
    <s v="WARKOP PAK AHMAD"/>
    <s v="ODP-NJK-FM/22 FM/D03/22.01"/>
    <s v="WO061576040"/>
    <m/>
    <m/>
    <m/>
    <n v="111.97209100000001"/>
    <n v="-7.604082"/>
    <s v="|MC20191|MYIA-092085626710/POI/AHMAD ZAINUL MUHIBUN NIAM/087717920455/mukibzainul220@gmail.com"/>
    <s v="MYIB_ASSISTANT"/>
    <m/>
    <m/>
    <m/>
    <m/>
    <m/>
    <m/>
    <m/>
    <m/>
    <s v="Management Janji"/>
    <s v="2026-08-13 13:00:00 | M Janji : (14/08/2026) jam Pasang : 09:00 Note : hubungi pelanggan jika ingin kelokasi"/>
    <s v="FCC"/>
    <d v="2026-12-08T12:10:13"/>
    <d v="2026-08-13T13:00:00"/>
    <m/>
    <s v="PS"/>
    <s v="NJK"/>
    <s v="NO ADDON"/>
    <n v="20260812"/>
    <s v="Completed"/>
    <s v="HSI Bisnis Basic Promo HUT Telkom PSB 70% - 50 Mbps"/>
    <s v="INDIBIZ"/>
    <m/>
    <m/>
    <d v="2026-08-13T13:00:00"/>
    <s v="2026-08-13 13:00:00 | M Janji : (14/08/2026) jam Pasang : 09:00 Note : hubungi pelanggan jika ingin kelokasi"/>
    <n v="2026"/>
    <n v="8"/>
    <n v="12"/>
    <d v="2026-08-12T00:00:00"/>
    <n v="-1.5416666666642413"/>
    <x v="1"/>
    <x v="3"/>
  </r>
  <r>
    <n v="676"/>
    <n v="1002521226"/>
    <n v="3"/>
    <x v="5"/>
    <n v="5"/>
    <s v="SINGARJA"/>
    <s v="SINGARAJA"/>
    <s v="LVN"/>
    <s v="REG"/>
    <s v="AO"/>
    <s v="NEW SALES"/>
    <s v="1P INET"/>
    <s v="100 | REVOKE COMPLETED"/>
    <s v="RBS-Regional 3"/>
    <d v="2026-08-12T08:29:56"/>
    <d v="2026-08-18T15:17:45"/>
    <n v="69363803"/>
    <m/>
    <n v="172426206488"/>
    <s v="Koperasi Berlian Emas Sejahtera Terus"/>
    <s v="ODP-LVN-FAF/06 FAF/D01/06.01"/>
    <s v="WO061553630"/>
    <m/>
    <m/>
    <m/>
    <n v="115.0488908"/>
    <n v="-8.1461714999999995"/>
    <s v="|MN02631|MYIA-044812841323/POI/Pak Fajar/081338338700/it.supportbali@datajayaperkasa.com"/>
    <s v="MYIB_ASSISTANT"/>
    <m/>
    <m/>
    <m/>
    <m/>
    <m/>
    <m/>
    <m/>
    <m/>
    <s v="Management Janji"/>
    <s v="2026-08-13 13:00:00 | M Janji : (13 AGUSTUS 2026) jam Pasang : siang Note : hubungi pelanggan jika ingin kelokasi"/>
    <s v="FCC"/>
    <d v="2026-12-08T08:39:52"/>
    <d v="2026-08-13T13:00:00"/>
    <s v="Kendala Pelanggan"/>
    <s v="REVOKE"/>
    <s v="LVN"/>
    <s v="NO ADDON"/>
    <m/>
    <s v="Revoke Completed"/>
    <s v="HSI Bisnis Promo HUT Telkom PSB 70% - 75 Mbps"/>
    <s v="INDIBIZ"/>
    <m/>
    <m/>
    <d v="2026-08-13T13:00:00"/>
    <s v="2026-08-13 13:00:00 | M Janji : (13 AGUSTUS 2026) jam Pasang : siang Note : hubungi pelanggan jika ingin kelokasi"/>
    <m/>
    <m/>
    <m/>
    <e v="#NUM!"/>
    <e v="#NUM!"/>
    <x v="0"/>
    <x v="32"/>
  </r>
  <r>
    <n v="677"/>
    <n v="1002515484"/>
    <n v="3"/>
    <x v="2"/>
    <n v="4"/>
    <s v="MAGELANG"/>
    <s v="MAGELANG"/>
    <s v="MGE"/>
    <s v="REG"/>
    <s v="AO"/>
    <s v="NEW SALES"/>
    <s v="1P INET"/>
    <s v="Completed (PS)"/>
    <s v="RBS-Regional 3"/>
    <d v="2026-08-07T18:50:56"/>
    <d v="2026-08-11T13:31:04"/>
    <n v="69361150"/>
    <m/>
    <n v="146137149701"/>
    <s v="ROCKET CHICKEN GRABAG NEW"/>
    <s v="ODP-MGE-FU/033"/>
    <s v="WO061201704"/>
    <m/>
    <m/>
    <m/>
    <n v="110.3259362"/>
    <n v="-7.3706834999999904"/>
    <s v="|MN02255|MYIA-098297979091/POI/WILDAN ERSYADI ULA/0895392430133/dhearozzi@gmail.com"/>
    <s v="MYIB_ASSISTANT"/>
    <m/>
    <m/>
    <m/>
    <m/>
    <m/>
    <m/>
    <m/>
    <m/>
    <s v="Management Janji"/>
    <s v="2026-08-12 15:00:00 | M Janji : (08/08/026) jam Pasang : 09:00 Note : hubungi pelanggan jika ingin kelokasi"/>
    <s v="FCC"/>
    <d v="2026-07-08T18:55:10"/>
    <d v="2026-08-12T15:00:00"/>
    <m/>
    <s v="PS"/>
    <s v="MGE"/>
    <s v="NO ADDON"/>
    <n v="20260811"/>
    <s v="Completed"/>
    <s v="HSI Bisnis Basic Promo HUT Telkom PSB 70% - 50 Mbps"/>
    <s v="INDIBIZ"/>
    <m/>
    <m/>
    <d v="2026-08-12T15:00:00"/>
    <s v="2026-08-12 15:00:00 | M Janji : (08/08/026) jam Pasang : 09:00 Note : hubungi pelanggan jika ingin kelokasi"/>
    <n v="2026"/>
    <n v="8"/>
    <n v="11"/>
    <d v="2026-08-11T00:00:00"/>
    <n v="-1.625"/>
    <x v="1"/>
    <x v="4"/>
  </r>
  <r>
    <n v="678"/>
    <n v="1002526268"/>
    <n v="3"/>
    <x v="6"/>
    <n v="5"/>
    <s v="JEMBER"/>
    <s v="BANYUWANGI"/>
    <s v="GEN"/>
    <s v="REG"/>
    <s v="AO"/>
    <s v="NEW SALES"/>
    <s v="1P INET"/>
    <s v="Completed (PS)"/>
    <s v="RBS-Regional 3"/>
    <d v="2026-08-14T11:55:56"/>
    <d v="2026-08-14T19:25:41"/>
    <n v="69365986"/>
    <m/>
    <n v="152519203960"/>
    <s v="toko surya gambiran1"/>
    <s v="ODP-GEN-FH/17 FH/D02/17.01"/>
    <s v="WO061737085"/>
    <m/>
    <m/>
    <m/>
    <n v="114.14657257497301"/>
    <n v="-8.3914445420877009"/>
    <s v="MD|MYDB-20260814265313|DC30004/MC30053|toko surya gambiran1|089682904797"/>
    <s v="MYDIGIBIZPARTNER"/>
    <m/>
    <m/>
    <m/>
    <m/>
    <m/>
    <m/>
    <m/>
    <m/>
    <s v="Management Janji"/>
    <s v="2026-08-15 08:00:00 | Nama PIC : bu vega  No HP : 089682904797 Alt :  M Janji : 15/AGUSTUS/2026 jam Pasang : Pagi Note : hubungi pelanggan jika ingin kelokasi, terimakasih. "/>
    <s v="FCC"/>
    <s v="14-08-2026 12:09:49"/>
    <d v="2026-08-15T08:00:00"/>
    <m/>
    <s v="PS"/>
    <s v="GEN"/>
    <s v="NETMONK"/>
    <n v="20260814"/>
    <s v="Completed"/>
    <s v="HSI Bisnis Bundling Netmonk PSB 70% Promo - 300 Mbps"/>
    <s v="INDIBIZ"/>
    <m/>
    <m/>
    <d v="2026-08-15T08:00:00"/>
    <s v="2026-08-15 08:00:00 | Nama PIC : bu vega  No HP : 089682904797 Alt :  M Janji : 15/AGUSTUS/2026 jam Pasang : Pagi Note : hubungi pelanggan jika ingin kelokasi, terimakasih. "/>
    <n v="2026"/>
    <n v="8"/>
    <n v="14"/>
    <d v="2026-08-14T00:00:00"/>
    <n v="-1.3333333333357587"/>
    <x v="1"/>
    <x v="9"/>
  </r>
  <r>
    <n v="679"/>
    <n v="1002530865"/>
    <n v="3"/>
    <x v="0"/>
    <n v="5"/>
    <s v="MATARAM"/>
    <s v="LOMBOK TIMUR UTARA"/>
    <s v="SGG"/>
    <s v="REG"/>
    <s v="AO"/>
    <s v="NEW SALES"/>
    <s v="1P INET"/>
    <s v="MIE - SEND SURVEY"/>
    <s v="RBS-Regional 3"/>
    <d v="2026-08-17T13:14:57"/>
    <d v="2026-08-17T13:16:02"/>
    <n v="69368096"/>
    <m/>
    <n v="172604214119"/>
    <s v="TOKO SAHNAN"/>
    <s v="ODP-SGG-FAN/17 FAN/D05/17.01"/>
    <s v="WO061929958"/>
    <m/>
    <m/>
    <m/>
    <n v="116.112536564469"/>
    <n v="-8.38103541046085"/>
    <s v="MD|MYDB-20260817265835|SC00001/MC00069|TOKO SAHNAN|085923631589"/>
    <s v="MYDIGIBIZPARTNER"/>
    <m/>
    <m/>
    <m/>
    <m/>
    <m/>
    <m/>
    <m/>
    <m/>
    <s v="Management Janji"/>
    <s v="2026-08-20 13:00:00 | M janji : pagi Tanggal Pemasangan : 18/agustus/2026 Note : hubungi pelanggan jika ingin kelokasi "/>
    <s v="FCC"/>
    <s v="17-08-2026 13:39:51"/>
    <d v="2026-08-20T13:00:00"/>
    <m/>
    <s v="SURVEY_NEW_MANJA"/>
    <s v="SGG"/>
    <s v="NO ADDON"/>
    <m/>
    <s v="MIE - SEND SURVEY"/>
    <s v="HSI Bisnis Promo HUT Telkom PSB 70% - 100 Mbps Dual Band"/>
    <s v="INDIBIZ"/>
    <m/>
    <m/>
    <d v="2026-08-20T13:00:00"/>
    <s v="2026-08-20 13:00:00 | M janji : pagi Tanggal Pemasangan : 18/agustus/2026 Note : hubungi pelanggan jika ingin kelokasi "/>
    <m/>
    <m/>
    <m/>
    <e v="#NUM!"/>
    <e v="#NUM!"/>
    <x v="0"/>
    <x v="5"/>
  </r>
  <r>
    <n v="680"/>
    <n v="1002513327"/>
    <n v="3"/>
    <x v="3"/>
    <n v="5"/>
    <s v="SBY SELATAN"/>
    <s v="MANYAR"/>
    <s v="MYR"/>
    <s v="REG"/>
    <s v="AO"/>
    <s v="NEW SALES"/>
    <m/>
    <s v="Completed (PS)"/>
    <s v="RBS-Regional 3"/>
    <d v="2026-08-06T17:22:17"/>
    <d v="2026-08-07T22:04:51"/>
    <n v="69360273"/>
    <m/>
    <n v="152303247149"/>
    <s v="PT SUMBER HIDUP SEHAT"/>
    <s v="ODP-MYR-FJP/09"/>
    <s v="WO061116231"/>
    <m/>
    <m/>
    <m/>
    <n v="112.76368100000001"/>
    <n v="-7.2750244000000004"/>
    <s v="AMRBS;405075;REG3;KATATA VEKANIDYA;082225049060;CP.VINDYA RUSTAMA WARDHANA;081327371234;PAKET 50MBPS PROMO 355K;PT SUMBER HIDUP SEHAT KALIDAMI"/>
    <s v="Account Manager"/>
    <m/>
    <m/>
    <m/>
    <m/>
    <m/>
    <m/>
    <m/>
    <m/>
    <s v="Management Janji"/>
    <s v="2026-08-07 15:00:00|Jam pemasangan : 12.00 Info Tambahan : Hubungi pelanggan dulu sebelum ke lokasi terimakasih  |40951378|MYDITA"/>
    <s v="FCC"/>
    <d v="2026-06-08T17:26:01"/>
    <d v="2026-08-07T15:00:00"/>
    <m/>
    <s v="PS"/>
    <s v="MYR"/>
    <s v="NO ADDON"/>
    <n v="202608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15:00:00"/>
    <s v="2026-08-07 15:00:00|Jam pemasangan : 12.00 Info Tambahan : Hubungi pelanggan dulu sebelum ke lokasi terimakasih  |40951378|MYDITA"/>
    <n v="2026"/>
    <n v="8"/>
    <n v="7"/>
    <d v="2026-08-07T00:00:00"/>
    <n v="-0.625"/>
    <x v="1"/>
    <x v="10"/>
  </r>
  <r>
    <n v="681"/>
    <n v="1002520537"/>
    <n v="3"/>
    <x v="2"/>
    <n v="4"/>
    <s v="PURWOKERTO"/>
    <s v="PURWOKERTO"/>
    <s v="PWT"/>
    <s v="REG"/>
    <s v="AO"/>
    <s v="NEW SALES"/>
    <s v="1P INET"/>
    <s v="102 | FOLLOW UP COMPLETED"/>
    <s v="RBS-Regional 3"/>
    <d v="2026-08-11T15:40:57"/>
    <d v="2026-08-13T14:54:32"/>
    <n v="69363570"/>
    <m/>
    <n v="146303609818"/>
    <s v="SPBU PERTAMINA 44.531.31 RAWALO"/>
    <s v="ODP-PWT-FDV/021 FDV/D02/021.01"/>
    <s v="WO061517219"/>
    <m/>
    <m/>
    <m/>
    <n v="109.19077799999999"/>
    <n v="-7.5298889999999998"/>
    <s v="|MC00213|MYIA-045856108212/POI/DES SANDY FITHAN PRIHANTOKO/081226597181/spburwlo@gmail.com"/>
    <s v="MYIB_ASSISTANT"/>
    <m/>
    <m/>
    <m/>
    <m/>
    <m/>
    <m/>
    <m/>
    <m/>
    <s v="Management Janji"/>
    <s v="2026-08-12 13:00:00 | Tanggal pemasangan: 12/08/2026 Jam pemasangan : siang Info Tambahan : Hubungi pelanggan dulu sebelum ke lokasi terima kasih."/>
    <s v="FCC"/>
    <d v="2026-11-08T15:55:14"/>
    <d v="2026-08-12T13:00:00"/>
    <s v="Kendala Lainnya"/>
    <s v="REVOKE"/>
    <s v="PWT"/>
    <s v="NO ADDON"/>
    <m/>
    <s v="Follow Up Revoke Completed, New Order ID : SC1002524584"/>
    <s v="HSI Bisnis Basic Promo HUT Telkom PSB 70% - 50 Mbps"/>
    <s v="INDIBIZ"/>
    <m/>
    <m/>
    <d v="2026-08-12T13:00:00"/>
    <s v="2026-08-12 13:00:00 | Tanggal pemasangan: 12/08/2026 Jam pemasangan : siang Info Tambahan : Hubungi pelanggan dulu sebelum ke lokasi terima kasih."/>
    <m/>
    <m/>
    <m/>
    <e v="#NUM!"/>
    <e v="#NUM!"/>
    <x v="0"/>
    <x v="4"/>
  </r>
  <r>
    <n v="682"/>
    <n v="1002515880"/>
    <n v="3"/>
    <x v="1"/>
    <n v="5"/>
    <s v="MADIUN"/>
    <s v="MADIUN"/>
    <s v="MSP"/>
    <s v="REG"/>
    <s v="AO"/>
    <s v="NEW SALES"/>
    <s v="1P INET"/>
    <s v="102 | FOLLOW UP COMPLETED"/>
    <s v="RBS-Regional 3"/>
    <d v="2026-08-08T12:29:56"/>
    <d v="2026-08-10T13:32:29"/>
    <n v="69361414"/>
    <m/>
    <n v="152631206950"/>
    <s v="SPBU 54.633.08"/>
    <s v="ODP-MSP-FD/51 FD/D04/51.01"/>
    <s v="WO061255119"/>
    <m/>
    <m/>
    <m/>
    <n v="111.448189"/>
    <n v="-7.5627199999999997"/>
    <s v="|MN02429|MYIA-015541949861/POI/ARIS WIDIYANTO/081335618198/spbu.dewisri.5463308@gmail.com"/>
    <s v="MYIB_ASSISTANT"/>
    <m/>
    <m/>
    <m/>
    <m/>
    <m/>
    <m/>
    <m/>
    <m/>
    <s v="Management Janji"/>
    <s v="2026-08-09 13:00:00 | Nama Pic : BP ARIS No Hp Pic : 081335618198 Jam Pemasangan : 08:00 - 12.00 Tanggal Pemasangan : MINGGU 09 AGUSTUS 2026 Info Tambahan : Hubungi pelanggan sebelum datang ke lokasi, terima kasih."/>
    <s v="FCC"/>
    <d v="2026-08-08T12:39:51"/>
    <d v="2026-08-09T13:00:00"/>
    <s v="Kendala Lainnya"/>
    <s v="REVOKE"/>
    <s v="MSP"/>
    <s v="NO ADDON"/>
    <m/>
    <s v="Follow Up Revoke Completed, New Order ID : SC1002517766"/>
    <s v="HSI Bisnis Promo HUT Telkom PSB 70% - 50 Mbps"/>
    <s v="INDIBIZ"/>
    <m/>
    <m/>
    <d v="2026-08-09T13:00:00"/>
    <s v="2026-08-09 13:00:00 | Nama Pic : BP ARIS No Hp Pic : 081335618198 Jam Pemasangan : 08:00 - 12.00 Tanggal Pemasangan : MINGGU 09 AGUSTUS 2026 Info Tambahan : Hubungi pelanggan sebelum datang ke lokasi, terima kasih."/>
    <m/>
    <m/>
    <m/>
    <e v="#NUM!"/>
    <e v="#NUM!"/>
    <x v="0"/>
    <x v="11"/>
  </r>
  <r>
    <n v="683"/>
    <n v="1002510008"/>
    <n v="3"/>
    <x v="5"/>
    <n v="5"/>
    <s v="SINGARJA"/>
    <s v="KLUNGKUNG"/>
    <s v="SMA"/>
    <s v="REG"/>
    <s v="AO"/>
    <s v="NEW SALES"/>
    <m/>
    <s v="98 | OSS - CANCEL COMPLETE"/>
    <s v="RBS-Regional 3"/>
    <d v="2026-08-05T10:34:31"/>
    <d v="2026-08-12T09:04:41"/>
    <n v="69358911"/>
    <m/>
    <n v="172428815934"/>
    <s v="Lumbung umaluah villa"/>
    <s v="ODP-SMA-FAK/06"/>
    <s v="WO061152318"/>
    <m/>
    <m/>
    <m/>
    <n v="115.43618979999999"/>
    <n v="-8.4658975000000005"/>
    <s v="|MN02750|/CP NI NYOMAN SULADRI/082340669469/lumbungumaluah@gmail.com"/>
    <s v="Sales Force DBS"/>
    <m/>
    <m/>
    <m/>
    <m/>
    <m/>
    <m/>
    <m/>
    <m/>
    <s v="Management Janji"/>
    <s v="2026-08-08 15:00:00|Nama PIC : BAPAK KETUT No HP : 082340669469 Alt :  M Janji : (SABTU/8/AGUSTUS/2026) jam Pasang : 09:00 Note : hubungi pelanggan jika ingin kelokasi|40951378|MYDITA"/>
    <s v="FCC"/>
    <d v="2026-05-08T10:39:45"/>
    <d v="2026-08-08T15:00:00"/>
    <s v="Kendala Teknik"/>
    <s v="CANCEL"/>
    <s v="SMA"/>
    <s v="NO ADDON"/>
    <m/>
    <s v="Cancel Completed"/>
    <s v="- 11_11446;Biaya PSB HSI EBIS Tunai di Depan ~ 11[150000]  - SP_NOSS;SP_NOSS ~ Internet NOSS Multispeed Network[0]  - E25061;E25061 ~ ES25 - Paket HSI Basic (HSIEF) Khusus Winback 2.0[0]  - E25061~null~E25061_UNL;UNL ~ Internet-Link Unlimited Internet Usa"/>
    <s v="INDIBIZ"/>
    <m/>
    <m/>
    <d v="2026-08-08T15:00:00"/>
    <s v="2026-08-08 15:00:00|Nama PIC : BAPAK KETUT No HP : 082340669469 Alt :  M Janji : (SABTU/8/AGUSTUS/2026) jam Pasang : 09:00 Note : hubungi pelanggan jika ingin kelokasi|40951378|MYDITA"/>
    <m/>
    <m/>
    <m/>
    <e v="#NUM!"/>
    <e v="#NUM!"/>
    <x v="0"/>
    <x v="17"/>
  </r>
  <r>
    <n v="684"/>
    <n v="1002525107"/>
    <n v="3"/>
    <x v="1"/>
    <n v="5"/>
    <s v="MALANG"/>
    <s v="KEPANJEN"/>
    <s v="APG"/>
    <s v="REG"/>
    <s v="AO"/>
    <s v="NEW SALES"/>
    <s v="1P INET"/>
    <s v="Completed (PS)"/>
    <s v="RBS-Regional 3"/>
    <d v="2026-08-13T17:20:56"/>
    <d v="2026-08-14T12:52:48"/>
    <n v="69365487"/>
    <m/>
    <n v="152725202664"/>
    <s v="toko ampera"/>
    <s v="ODP-APG-FA/08"/>
    <s v="WO061696553"/>
    <m/>
    <m/>
    <m/>
    <n v="112.894146473139"/>
    <n v="-8.2228603410914207"/>
    <s v="|MN02462|MYIA-085687022674/POI/ampera/085210374542/harisubekti025@gmail.com"/>
    <s v="MYIB_ASSISTANT"/>
    <m/>
    <m/>
    <m/>
    <m/>
    <m/>
    <m/>
    <m/>
    <m/>
    <s v="Management Janji"/>
    <s v="2026-08-14 15:00:00 | M Janji : (14/08/2026) jam Pasang :pagi / siang  Note : hubungi pelanggan jika ingin kelokasi"/>
    <s v="FCC"/>
    <s v="13-08-2026 17:25:32"/>
    <d v="2026-08-14T15:00:00"/>
    <m/>
    <s v="PS"/>
    <s v="APG"/>
    <s v="NO ADDON"/>
    <n v="20260814"/>
    <s v="Completed"/>
    <s v="HSI Bisnis Promo HUT Telkom PSB 70% - 200 Mbps"/>
    <s v="INDIBIZ"/>
    <m/>
    <m/>
    <d v="2026-08-14T15:00:00"/>
    <s v="2026-08-14 15:00:00 | M Janji : (14/08/2026) jam Pasang :pagi / siang  Note : hubungi pelanggan jika ingin kelokasi"/>
    <n v="2026"/>
    <n v="8"/>
    <n v="14"/>
    <d v="2026-08-14T00:00:00"/>
    <n v="-0.625"/>
    <x v="1"/>
    <x v="24"/>
  </r>
  <r>
    <n v="685"/>
    <n v="1002528266"/>
    <n v="3"/>
    <x v="2"/>
    <n v="4"/>
    <s v="MAGELANG"/>
    <s v="KEBUMEN"/>
    <s v="KBM"/>
    <s v="REG"/>
    <s v="AO"/>
    <s v="NEW SALES"/>
    <m/>
    <s v="Completed (PS)"/>
    <s v="RBS-Regional 3"/>
    <d v="2026-08-15T12:51:46"/>
    <d v="2026-08-15T13:56:56"/>
    <n v="69364858"/>
    <m/>
    <n v="142141120209"/>
    <s v="SD NEGERI AYAM PUTIH 1&amp;2 - KBM"/>
    <s v="ODP-KBM-FBH/001"/>
    <s v="WO061820194"/>
    <m/>
    <m/>
    <m/>
    <n v="109.650841"/>
    <n v="-7.766718"/>
    <s v="|MN00664|MYIA-051944183613/POI/Joko Siswanto/085722800062/sdnayamputih@gmail.com"/>
    <s v="Sales Profesional"/>
    <m/>
    <m/>
    <m/>
    <m/>
    <m/>
    <m/>
    <m/>
    <m/>
    <s v="Management Janji"/>
    <s v="2026-08-14 08:00:00 | telp : 085722800062  M Janji : (14/08/2026)  jam Pasang : 09:00  Note : hubungi pelanggan jika ingin kelokasi"/>
    <s v="FCC"/>
    <s v="15-08-2026 12:55:19"/>
    <m/>
    <m/>
    <s v="PS"/>
    <s v="KBM"/>
    <s v="NO ADDON"/>
    <n v="2026081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5T07:00:00"/>
    <s v="2026-08-14 08:00:00 | telp : 085722800062  M Janji : (14/08/2026)  jam Pasang : 09:00  Note : hubungi pelanggan jika ingin kelokasi"/>
    <n v="2026"/>
    <n v="8"/>
    <n v="15"/>
    <d v="2026-08-15T00:00:00"/>
    <n v="-0.29166666666424135"/>
    <x v="1"/>
    <x v="4"/>
  </r>
  <r>
    <n v="686"/>
    <n v="1002506292"/>
    <n v="3"/>
    <x v="1"/>
    <n v="5"/>
    <s v="MADIUN"/>
    <s v="BOJONEGORO"/>
    <s v="PAD"/>
    <s v="REG"/>
    <s v="AO"/>
    <s v="NEW SALES"/>
    <s v="1P INET"/>
    <s v="Completed (PS)"/>
    <s v="RBS-Regional 3"/>
    <d v="2026-08-03T14:41:56"/>
    <d v="2026-08-04T12:55:00"/>
    <n v="69357634"/>
    <m/>
    <n v="152644204953"/>
    <s v="LALA MIE PADANGAN"/>
    <s v="ODP-PAZ-FL/09 FL/D02/09.01"/>
    <s v="WO060804989"/>
    <m/>
    <m/>
    <m/>
    <n v="111.605583"/>
    <n v="-7.174722"/>
    <s v="|MN00799|MYIA-085553204094/POI/LAELATUL AFIATUN NISAK/085733668576/laskarbuah470@gmail.com"/>
    <s v="MYIB_ASSISTANT"/>
    <m/>
    <m/>
    <m/>
    <m/>
    <m/>
    <m/>
    <m/>
    <m/>
    <s v="Management Janji"/>
    <s v="2026-08-04 13:00:00 | Tanggal pemasangan : 04 agustus 2026 Jam pemasangan : 08.00 - 12.00 Info Tambahan : Hubungi pelanggan dulu sebelum ke lokasi terimakasih"/>
    <s v="FCC"/>
    <d v="2026-03-08T14:55:18"/>
    <d v="2026-08-04T13:00:00"/>
    <m/>
    <s v="PS"/>
    <s v="PAD"/>
    <s v="NO ADDON"/>
    <n v="20260804"/>
    <s v="Completed"/>
    <s v="HSI Bisnis Basic Promo HUT Telkom PSB 70% - 50 Mbps"/>
    <s v="INDIBIZ"/>
    <m/>
    <m/>
    <d v="2026-08-04T13:00:00"/>
    <s v="2026-08-04 13:00:00 | Tanggal pemasangan : 04 agustus 2026 Jam pemasangan : 08.00 - 12.00 Info Tambahan : Hubungi pelanggan dulu sebelum ke lokasi terimakasih"/>
    <n v="2026"/>
    <n v="8"/>
    <n v="4"/>
    <d v="2026-08-04T00:00:00"/>
    <n v="-0.54166666666424135"/>
    <x v="1"/>
    <x v="18"/>
  </r>
  <r>
    <n v="687"/>
    <n v="1002520067"/>
    <n v="3"/>
    <x v="3"/>
    <n v="5"/>
    <s v="SBY UTARA"/>
    <s v="TANDES"/>
    <s v="KNN"/>
    <s v="REG"/>
    <s v="AO"/>
    <s v="NEW SALES"/>
    <s v="1P INET"/>
    <s v="100 | REVOKE COMPLETED"/>
    <s v="RBS-Regional 3"/>
    <d v="2026-08-11T14:01:56"/>
    <d v="2026-08-13T09:01:07"/>
    <n v="69363395"/>
    <m/>
    <n v="152412248802"/>
    <s v="SPBU 5460173"/>
    <s v="ODP-TDS-FHE/40 FHE/D04/40.01"/>
    <s v="WO061503101"/>
    <m/>
    <m/>
    <m/>
    <n v="112.61844910000001"/>
    <n v="-7.2370279999999898"/>
    <s v="MD|MYDB-20260810264872|DN00001/MN00018|SPBU 5460173|081231013880"/>
    <s v="MYDIGIBIZPARTNER"/>
    <m/>
    <m/>
    <m/>
    <m/>
    <m/>
    <m/>
    <m/>
    <m/>
    <s v="Management Janji"/>
    <s v="2026-08-12 13:00:00 | Nama PIC:  BP YUNUS No HP: 081231013880 Alt: Tanggal: 12/8/2026 Jam Pasang: Siang Note: Hubungi sebelum ke lokasi, terimakasih."/>
    <s v="FCC"/>
    <d v="2026-11-08T14:10:22"/>
    <d v="2026-08-12T13:00:00"/>
    <s v="Kendala Pelanggan"/>
    <s v="REVOKE"/>
    <s v="KNN"/>
    <s v="NO ADDON"/>
    <m/>
    <s v="Revoke Completed"/>
    <s v="HSI Bisnis Promo HUT Telkom PSB 70% - 50 Mbps"/>
    <s v="INDIBIZ"/>
    <m/>
    <m/>
    <d v="2026-08-12T13:00:00"/>
    <s v="2026-08-12 13:00:00 | Nama PIC:  BP YUNUS No HP: 081231013880 Alt: Tanggal: 12/8/2026 Jam Pasang: Siang Note: Hubungi sebelum ke lokasi, terimakasih."/>
    <m/>
    <m/>
    <m/>
    <e v="#NUM!"/>
    <e v="#NUM!"/>
    <x v="0"/>
    <x v="23"/>
  </r>
  <r>
    <n v="688"/>
    <n v="1002516295"/>
    <n v="3"/>
    <x v="2"/>
    <n v="4"/>
    <s v="PURWOKERTO"/>
    <s v="PURBALINGGA"/>
    <s v="PBG"/>
    <s v="REG"/>
    <s v="AO"/>
    <s v="NEW SALES"/>
    <s v="1P INET"/>
    <s v="Completed (PS)"/>
    <s v="RBS-Regional 3"/>
    <d v="2026-08-09T08:55:57"/>
    <d v="2026-08-10T09:54:03"/>
    <n v="69361709"/>
    <m/>
    <n v="143363110993"/>
    <s v="SPBU KALIMANAH"/>
    <s v="ODP-PBG-FX/032"/>
    <s v="WO061302574"/>
    <m/>
    <m/>
    <m/>
    <n v="109.33948338031701"/>
    <n v="-7.4172933468515003"/>
    <s v="|MN02834|MYIA-004699633598/POI/SIGIT SUTRIYANTO/0895384086298/kalimanahspbu@yahoo.co.id"/>
    <s v="MYIB_ASSISTANT"/>
    <m/>
    <m/>
    <m/>
    <m/>
    <m/>
    <m/>
    <m/>
    <m/>
    <s v="Management Janji"/>
    <s v="2026-08-15 15:00:00 | Tanggal pemasangan: 10/08/2026 Jam pemasangan : 08.00 - 12.00 Info Tambahan : Hubungi pelanggan dulu sebelum ke lokasi. terima kasih"/>
    <s v="FCC"/>
    <d v="2026-09-08T09:10:18"/>
    <d v="2026-08-15T15:00:00"/>
    <m/>
    <s v="PS"/>
    <s v="PBG"/>
    <s v="NO ADDON"/>
    <n v="20260810"/>
    <s v="Completed"/>
    <s v="HSI Bisnis Promo HUT Telkom PSB 70% - 100 Mbps Dual Band"/>
    <s v="INDIBIZ"/>
    <m/>
    <m/>
    <d v="2026-08-15T15:00:00"/>
    <s v="2026-08-15 15:00:00 | Tanggal pemasangan: 10/08/2026 Jam pemasangan : 08.00 - 12.00 Info Tambahan : Hubungi pelanggan dulu sebelum ke lokasi. terima kasih"/>
    <n v="2026"/>
    <n v="8"/>
    <n v="10"/>
    <d v="2026-08-10T00:00:00"/>
    <n v="-5.625"/>
    <x v="1"/>
    <x v="4"/>
  </r>
  <r>
    <n v="689"/>
    <n v="1002516423"/>
    <n v="3"/>
    <x v="3"/>
    <n v="5"/>
    <s v="SBY SELATAN"/>
    <s v="MANYAR"/>
    <s v="MYR"/>
    <s v="REG"/>
    <s v="AO"/>
    <s v="NEW SALES"/>
    <s v="1P INET"/>
    <s v="102 | FOLLOW UP COMPLETED"/>
    <s v="RBS-Regional 3"/>
    <d v="2026-08-09T11:40:57"/>
    <d v="2026-08-14T08:33:40"/>
    <n v="69361781"/>
    <m/>
    <n v="152303244365"/>
    <s v="PT ROYAL TATA VISINDO"/>
    <s v="ODP-MYR-FWQ/17 FWQ/D01/17.01"/>
    <s v="WO061311253"/>
    <m/>
    <m/>
    <m/>
    <n v="112.781682573258"/>
    <n v="-7.2717783154385804"/>
    <s v="MD|MYDB-20260807264677|DN00001/MN02094|PT ROYAL TATA VISINDO|081132018899"/>
    <s v="MYDIGIBIZPARTNER"/>
    <m/>
    <m/>
    <m/>
    <m/>
    <m/>
    <m/>
    <m/>
    <m/>
    <s v="Management Janji"/>
    <s v="2026-08-12 15:00:00 | Nama PIC:  bu novia No HP: 085738296680 Alt: Tanggal: 12/8/2026 Jam Pasang: Sore Note: Hubungi sebelum ke lokasi, terimakasih."/>
    <s v="FCC"/>
    <d v="2026-09-08T11:54:51"/>
    <d v="2026-08-12T15:00:00"/>
    <s v="Kendala Pelanggan"/>
    <s v="REVOKE"/>
    <s v="MYR"/>
    <s v="NO ADDON"/>
    <m/>
    <s v="Follow Up Revoke Completed, New Order ID : SC1002525463"/>
    <s v="HSI Bisnis Promo HUT Telkom PSB 70% - 200 Mbps"/>
    <s v="INDIBIZ"/>
    <m/>
    <m/>
    <d v="2026-08-12T15:00:00"/>
    <s v="2026-08-12 15:00:00 | Nama PIC:  bu novia No HP: 085738296680 Alt: Tanggal: 12/8/2026 Jam Pasang: Sore Note: Hubungi sebelum ke lokasi, terimakasih."/>
    <m/>
    <m/>
    <m/>
    <e v="#NUM!"/>
    <e v="#NUM!"/>
    <x v="0"/>
    <x v="10"/>
  </r>
  <r>
    <n v="690"/>
    <n v="1002520657"/>
    <n v="3"/>
    <x v="4"/>
    <n v="4"/>
    <s v="PEKALONGAN"/>
    <s v="SLAWI"/>
    <s v="SLW"/>
    <s v="REG"/>
    <s v="AO"/>
    <s v="NEW SALES"/>
    <m/>
    <s v="Completed (PS)"/>
    <s v="RBS-Regional 3"/>
    <d v="2026-08-11T16:11:29"/>
    <d v="2026-08-13T09:19:05"/>
    <n v="69363607"/>
    <m/>
    <n v="142283119925"/>
    <s v="PT Dewangga Kusuma Pratama"/>
    <s v="ODP-SLW-FT/019"/>
    <s v="WO061569888"/>
    <m/>
    <m/>
    <m/>
    <n v="109.14392582282601"/>
    <n v="-7.0326836205030103"/>
    <s v="AMRBS;404469;REG3;ALI;085100284847;HSI 1S 100MB;535k;PIC 081226472698;44.52405.spbu@gmail.com"/>
    <s v="Account Manager"/>
    <m/>
    <m/>
    <m/>
    <m/>
    <m/>
    <m/>
    <m/>
    <m/>
    <s v="Management Janji"/>
    <s v="2026-08-13 08:00:00|Tanggal pemasangan :13/08/2026 Jam pemasangan : pagi/siang Info Tambahan : Hubungi pelanggan dulu sebelum ke lokasi terima kasih.|40971401|MYDITA"/>
    <s v="FCC"/>
    <d v="2026-11-08T16:39:47"/>
    <d v="2026-08-13T08:00:00"/>
    <m/>
    <s v="PS"/>
    <s v="SLW"/>
    <s v="NO ADDON"/>
    <n v="20260813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3T08:00:00"/>
    <s v="2026-08-13 08:00:00|Tanggal pemasangan :13/08/2026 Jam pemasangan : pagi/siang Info Tambahan : Hubungi pelanggan dulu sebelum ke lokasi terima kasih.|40971401|MYDITA"/>
    <n v="2026"/>
    <n v="8"/>
    <n v="13"/>
    <d v="2026-08-13T00:00:00"/>
    <n v="-0.33333333333575865"/>
    <x v="1"/>
    <x v="4"/>
  </r>
  <r>
    <n v="691"/>
    <n v="1002528159"/>
    <n v="3"/>
    <x v="2"/>
    <n v="4"/>
    <s v="PURWOKERTO"/>
    <s v="CILACAP"/>
    <s v="GML"/>
    <s v="REG"/>
    <s v="AO"/>
    <s v="NEW SALES"/>
    <s v="1P INET"/>
    <s v="Completed (PS)"/>
    <s v="RBS-Regional 3"/>
    <d v="2026-08-15T12:02:57"/>
    <d v="2026-08-15T15:29:14"/>
    <n v="69366807"/>
    <m/>
    <n v="141362106274"/>
    <s v="SPBU PERTAMINA 44 532 19 CANTELAN SLARANG"/>
    <s v="ODP-GML-FAF/020"/>
    <s v="WO061814522"/>
    <m/>
    <m/>
    <m/>
    <n v="109.11779"/>
    <n v="-7.6533009999999999"/>
    <s v="|MC00213|MYIA-005070658191/POI/DIAN NURMAYA SARI/085869518006/spbu4453219cantelan@yahoo.com"/>
    <s v="MYIB_ASSISTANT"/>
    <m/>
    <m/>
    <m/>
    <m/>
    <m/>
    <m/>
    <m/>
    <m/>
    <s v="Management Janji"/>
    <s v="2026-08-20 13:00:00 | Nama Pic : IBU DIAN No Hp Pic : 085869518006 Jam Pemasangan : 08:00 - 12.00 Tanggal Pemasangan : MINGGU 16 AGUSTUS 2026 Info Tambahan : Hubungi pelanggan sebelum datang ke lokasi"/>
    <s v="FCC"/>
    <s v="15-08-2026 12:10:01"/>
    <d v="2026-08-20T13:00:00"/>
    <m/>
    <s v="PS"/>
    <s v="GML"/>
    <s v="NO ADDON"/>
    <n v="20260815"/>
    <s v="Completed"/>
    <s v="HSI Bisnis Promo HUT Telkom PSB 70% - 100 Mbps Dual Band"/>
    <s v="INDIBIZ"/>
    <m/>
    <m/>
    <d v="2026-08-20T13:00:00"/>
    <s v="2026-08-20 13:00:00 | Nama Pic : IBU DIAN No Hp Pic : 085869518006 Jam Pemasangan : 08:00 - 12.00 Tanggal Pemasangan : MINGGU 16 AGUSTUS 2026 Info Tambahan : Hubungi pelanggan sebelum datang ke lokasi"/>
    <n v="2026"/>
    <n v="8"/>
    <n v="15"/>
    <d v="2026-08-15T00:00:00"/>
    <n v="-5.5416666666642413"/>
    <x v="1"/>
    <x v="4"/>
  </r>
  <r>
    <n v="692"/>
    <n v="1002518844"/>
    <n v="3"/>
    <x v="1"/>
    <n v="5"/>
    <s v="MADIUN"/>
    <s v="TUBAN"/>
    <s v="TNZ"/>
    <s v="REG"/>
    <s v="AO"/>
    <s v="NEW SALES"/>
    <s v="1P INET"/>
    <s v="Completed (PS)"/>
    <s v="RBS-Regional 3"/>
    <d v="2026-08-11T08:28:57"/>
    <d v="2026-08-11T20:29:29"/>
    <n v="69362857"/>
    <m/>
    <n v="152612240446"/>
    <s v="SPBU 53.623.23"/>
    <s v="ODP-TNZ-FE/61"/>
    <s v="WO061462382"/>
    <m/>
    <m/>
    <m/>
    <n v="112.115767858922"/>
    <n v="-6.9000830121199499"/>
    <s v="MD|MYDB-20260811264920|DN00001/MN01285|SPBU 53.623.23|087794605974"/>
    <s v="MYDIGIBIZPARTNER"/>
    <m/>
    <m/>
    <m/>
    <m/>
    <m/>
    <m/>
    <m/>
    <m/>
    <s v="Management Janji"/>
    <s v="2026-08-12 08:00:00 | M Janji : (12/08/2026) jam Pasang : 09:00 Note : hubungi pelanggan jika ingin kelokasi"/>
    <s v="FCC"/>
    <d v="2026-11-08T08:40:11"/>
    <d v="2026-08-12T08:00:00"/>
    <m/>
    <s v="PS"/>
    <s v="TNZ"/>
    <s v="NO ADDON"/>
    <n v="20260811"/>
    <s v="Completed"/>
    <s v="HSI Bisnis Promo HUT Telkom PSB 70% - 50 Mbps"/>
    <s v="INDIBIZ"/>
    <m/>
    <m/>
    <d v="2026-08-12T08:00:00"/>
    <s v="2026-08-12 08:00:00 | M Janji : (12/08/2026) jam Pasang : 09:00 Note : hubungi pelanggan jika ingin kelokasi"/>
    <n v="2026"/>
    <n v="8"/>
    <n v="11"/>
    <d v="2026-08-11T00:00:00"/>
    <n v="-1.3333333333357587"/>
    <x v="1"/>
    <x v="18"/>
  </r>
  <r>
    <n v="693"/>
    <n v="1002527995"/>
    <n v="3"/>
    <x v="1"/>
    <n v="5"/>
    <s v="KEDIRI"/>
    <s v="KEDIRI"/>
    <s v="PAE"/>
    <s v="REG"/>
    <s v="AO"/>
    <s v="NEW SALES"/>
    <s v="1P INET"/>
    <s v="102 | FOLLOW UP COMPLETED"/>
    <s v="RBS-Regional 3"/>
    <d v="2026-08-15T11:04:57"/>
    <d v="2026-08-17T19:45:02"/>
    <n v="69366716"/>
    <m/>
    <n v="152639219498"/>
    <s v="KLINIK SEHAT TRADISIONAL"/>
    <s v="ODP-PAE-FU/73 FU/D07/73.01"/>
    <s v="WO061808513"/>
    <m/>
    <m/>
    <m/>
    <n v="112.269560024142"/>
    <n v="-7.8656199799413704"/>
    <s v="MD|MYDB-20260814265427|SC20016/MC20202|KLINIK SEHAT TRADISIONAL|08213329614"/>
    <s v="MYDIGIBIZPARTNER"/>
    <m/>
    <m/>
    <m/>
    <m/>
    <m/>
    <m/>
    <m/>
    <m/>
    <s v="Management Janji"/>
    <s v="2026-08-16 08:00:00 | Tanggal Pemasangan : 16 Agustus 2026 Jam Pemasangan : 08:00 15:00 Info Tambahan : Hubungi pelanggan dulu sebelum ke lokasi terimakasih"/>
    <s v="FCC"/>
    <s v="15-08-2026 11:09:59"/>
    <d v="2026-08-16T08:00:00"/>
    <m/>
    <s v="REVOKE"/>
    <s v="PAE"/>
    <s v="NO ADDON"/>
    <m/>
    <s v="Follow Up Revoke Completed, New Order ID : SC1002531567"/>
    <s v="HSI Bisnis PSB 70% - 300 Mbps"/>
    <s v="INDIBIZ"/>
    <m/>
    <m/>
    <d v="2026-08-16T08:00:00"/>
    <s v="2026-08-16 08:00:00 | Tanggal Pemasangan : 16 Agustus 2026 Jam Pemasangan : 08:00 15:00 Info Tambahan : Hubungi pelanggan dulu sebelum ke lokasi terimakasih"/>
    <m/>
    <m/>
    <m/>
    <e v="#NUM!"/>
    <e v="#NUM!"/>
    <x v="0"/>
    <x v="1"/>
  </r>
  <r>
    <n v="694"/>
    <n v="1002523016"/>
    <n v="3"/>
    <x v="1"/>
    <n v="5"/>
    <s v="MALANG"/>
    <s v="BATU"/>
    <s v="KPO"/>
    <s v="REG"/>
    <s v="AO"/>
    <s v="NEW SALES"/>
    <s v="1P INET"/>
    <s v="102 | FOLLOW UP COMPLETED"/>
    <s v="RBS-Regional 3"/>
    <d v="2026-08-12T17:13:56"/>
    <d v="2026-08-14T16:55:01"/>
    <n v="69364569"/>
    <m/>
    <n v="152711247361"/>
    <s v="MAXXIS"/>
    <s v="ODP-KPO-FC/69 FC/D10/69.01"/>
    <s v="WO061617552"/>
    <m/>
    <m/>
    <m/>
    <n v="112.5905846"/>
    <n v="-7.9186654000000001"/>
    <s v="|MN02703|MYIA-055438232586/POI/Tony Setiawan/082330752145/tonyst2@givmail.com"/>
    <s v="MYIB_ASSISTANT"/>
    <m/>
    <m/>
    <m/>
    <m/>
    <m/>
    <m/>
    <m/>
    <m/>
    <s v="Management Janji"/>
    <s v="2026-08-13 15:00:00 |  M Janji : (13/AGUSTUS/2026) jam Pasang : 09:00 Note : hubungi pelanggan jika ingin kelokasi"/>
    <s v="FCC"/>
    <d v="2026-12-08T17:39:53"/>
    <d v="2026-08-13T15:00:00"/>
    <m/>
    <s v="REVOKE"/>
    <s v="KPO"/>
    <s v="NO ADDON"/>
    <m/>
    <s v="Follow Up Revoke Completed, New Order ID : SC1002527258"/>
    <s v="HSI Bisnis Promo HUT Telkom PSB 70% - 150 Mbps"/>
    <s v="INDIBIZ"/>
    <m/>
    <m/>
    <d v="2026-08-13T15:00:00"/>
    <s v="2026-08-13 15:00:00 |  M Janji : (13/AGUSTUS/2026) jam Pasang : 09:00 Note : hubungi pelanggan jika ingin kelokasi"/>
    <m/>
    <m/>
    <m/>
    <e v="#NUM!"/>
    <e v="#NUM!"/>
    <x v="0"/>
    <x v="15"/>
  </r>
  <r>
    <n v="695"/>
    <n v="1002505411"/>
    <n v="3"/>
    <x v="1"/>
    <n v="5"/>
    <s v="MADIUN"/>
    <s v="NGAWI"/>
    <s v="SAR"/>
    <s v="REG"/>
    <s v="AO"/>
    <s v="NEW SALES"/>
    <s v="1P INET"/>
    <s v="Completed (PS)"/>
    <s v="RBS-Regional 3"/>
    <d v="2026-08-02T18:34:56"/>
    <d v="2026-08-03T12:29:57"/>
    <n v="69357114"/>
    <m/>
    <n v="152633207491"/>
    <s v="TIRTO GUMARANG PARK"/>
    <s v="ODP-SAR-FA/62"/>
    <s v="WO060738527"/>
    <m/>
    <m/>
    <m/>
    <n v="111.18952699333001"/>
    <n v="-7.6661947365014704"/>
    <s v="|MN02429|MYIA-055016711824/POI/Marjono/081326991299/marjonogumarangpark1@gmail.com"/>
    <s v="MYIB_ASSISTANT"/>
    <m/>
    <m/>
    <m/>
    <m/>
    <m/>
    <m/>
    <m/>
    <m/>
    <s v="Management Janji"/>
    <s v="2026-08-03 15:00:00 | M Janji : (03/08/2026) jam Pasang : 09:00 Note : hubungi pelanggan jika ingin kelokasi"/>
    <s v="FCC"/>
    <d v="2026-02-08T18:39:42"/>
    <d v="2026-08-03T15:00:00"/>
    <m/>
    <s v="PS"/>
    <s v="SAR"/>
    <s v="NO ADDON"/>
    <n v="20260803"/>
    <s v="Completed"/>
    <s v="HSI Bisnis Promo HUT Telkom PSB 70% - 50 Mbps"/>
    <s v="INDIBIZ"/>
    <m/>
    <m/>
    <d v="2026-08-03T15:00:00"/>
    <s v="2026-08-03 15:00:00 | M Janji : (03/08/2026) jam Pasang : 09:00 Note : hubungi pelanggan jika ingin kelokasi"/>
    <n v="2026"/>
    <n v="8"/>
    <n v="3"/>
    <d v="2026-08-03T00:00:00"/>
    <n v="-0.625"/>
    <x v="1"/>
    <x v="11"/>
  </r>
  <r>
    <n v="696"/>
    <n v="1002534590"/>
    <n v="3"/>
    <x v="0"/>
    <n v="5"/>
    <s v="KUPANG"/>
    <s v="LABOAN BAJO"/>
    <s v="RTE"/>
    <s v="REG"/>
    <s v="AO"/>
    <s v="NEW SALES"/>
    <s v="1P INET"/>
    <s v="MIE - SEND SURVEY"/>
    <s v="RBS-Regional 3"/>
    <d v="2026-08-18T18:02:56"/>
    <d v="2026-08-18T18:06:01"/>
    <n v="69369477"/>
    <m/>
    <n v="172514216958"/>
    <s v="PT. Flores Editorial Cyber Media"/>
    <s v="ODP-RTE-FE/25 FE/D04/25.01"/>
    <s v="WO062048992"/>
    <m/>
    <m/>
    <m/>
    <n v="120.6063032"/>
    <n v="-8.8056684000000001"/>
    <s v="|MN00118|MYIA-073415971708/POI/Pak Hernando/085124127383/redaksifloreseditorial@gmail.com"/>
    <s v="MYIB_ASSISTANT"/>
    <m/>
    <m/>
    <m/>
    <m/>
    <m/>
    <m/>
    <m/>
    <m/>
    <s v="Management Janji"/>
    <s v="2026-08-19 15:00:00 | Nama Pic : BP HERNANDO No Hp Pic : 085124127383 Jam Pemasangan : 08:00 - 12.00 Tanggal Pemasangan : RABU 19 AGUSTUS 2026 Info Tambahan : Hubungi pelanggan sebelum datang ke lokasi"/>
    <s v="FCC"/>
    <s v="18-08-2026 18:10:08"/>
    <d v="2026-08-19T15:00:00"/>
    <m/>
    <s v="SURVEY_NEW_MANJA"/>
    <s v="RTE"/>
    <s v="NO ADDON"/>
    <m/>
    <s v="MIE - SEND SURVEY"/>
    <s v="HSI Bisnis Promo HUT RI PSB 70% - 75 Mbps"/>
    <s v="INDIBIZ"/>
    <m/>
    <m/>
    <d v="2026-08-19T15:00:00"/>
    <s v="2026-08-19 15:00:00 | Nama Pic : BP HERNANDO No Hp Pic : 085124127383 Jam Pemasangan : 08:00 - 12.00 Tanggal Pemasangan : RABU 19 AGUSTUS 2026 Info Tambahan : Hubungi pelanggan sebelum datang ke lokasi"/>
    <m/>
    <m/>
    <m/>
    <e v="#NUM!"/>
    <e v="#NUM!"/>
    <x v="0"/>
    <x v="31"/>
  </r>
  <r>
    <n v="697"/>
    <n v="1002524430"/>
    <n v="3"/>
    <x v="2"/>
    <n v="4"/>
    <s v="YOGYAKARTA"/>
    <s v="INNER - YOGYA JATENG SELATAN"/>
    <s v="KBU"/>
    <s v="REG"/>
    <s v="AO"/>
    <s v="NEW SALES"/>
    <m/>
    <s v="100 | REVOKE COMPLETED"/>
    <s v="RBS-Regional 2"/>
    <d v="2026-08-13T14:14:26"/>
    <d v="2026-08-18T14:38:27"/>
    <n v="69365246"/>
    <m/>
    <n v="146113145619"/>
    <s v="KRI Store Malioboro"/>
    <s v="ODP-KBU-FGA/056"/>
    <s v="WO061863649"/>
    <m/>
    <m/>
    <m/>
    <n v="110.3656422"/>
    <n v="-7.7934761999999997"/>
    <s v="AMRBS;404252;NADHIRA AUDRIANKA;AO;1S HSI Bisnis 1:1 Internet 50Mbps (355k);KRI Store Malioboro;PIC IQBAL 087872217552;it@karyarasaindonesia.co.id"/>
    <s v="Account Manager"/>
    <m/>
    <m/>
    <m/>
    <m/>
    <m/>
    <m/>
    <m/>
    <m/>
    <s v="Management Janji"/>
    <s v="2026-08-17 15:00:00|Nama Pic : KRI Store Malioboro No Hp Pic : 081219854241 No alt : - Jam Pemasangan : pagi  Tanggal Pemasangan : 17 Agustus 2026|40951375|MYDITA"/>
    <s v="FCC"/>
    <s v="13-08-2026 14:39:50"/>
    <d v="2026-08-17T15:00:00"/>
    <m/>
    <s v="REVOKE"/>
    <s v="KBU"/>
    <s v="NO ADDON"/>
    <m/>
    <s v="Revoke Completed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08-17T15:00:00"/>
    <s v="2026-08-17 15:00:00|Nama Pic : KRI Store Malioboro No Hp Pic : 081219854241 No alt : - Jam Pemasangan : pagi  Tanggal Pemasangan : 17 Agustus 2026|40951375|MYDITA"/>
    <m/>
    <m/>
    <m/>
    <e v="#NUM!"/>
    <e v="#NUM!"/>
    <x v="0"/>
    <x v="4"/>
  </r>
  <r>
    <n v="698"/>
    <n v="1002519137"/>
    <n v="3"/>
    <x v="5"/>
    <n v="5"/>
    <s v="DENPASAR"/>
    <s v="UBUNG"/>
    <s v="MMN"/>
    <s v="REG"/>
    <s v="AO"/>
    <s v="NEW SALES"/>
    <m/>
    <s v="CANCEL COMPLETED"/>
    <s v="RBS-Regional 3"/>
    <d v="2026-08-11T09:58:10"/>
    <d v="2026-08-15T02:01:18"/>
    <n v="69362975"/>
    <m/>
    <n v="172419207118"/>
    <s v="Mitra Akses Globalindo"/>
    <s v="ODP-MMN-FM/13"/>
    <m/>
    <m/>
    <m/>
    <m/>
    <n v="115.18856924052599"/>
    <n v="-8.6828454220860998"/>
    <s v="AM/920377/AZARIA NATASHA/R3/BALI/1S HSI BISNIS WINBACK 2.0 50MBPS/PIC Mitra Akses Globalindo/08111632268/fin.ops@mag.net.id"/>
    <s v="Sales Force DBS"/>
    <m/>
    <m/>
    <m/>
    <m/>
    <m/>
    <m/>
    <m/>
    <m/>
    <m/>
    <m/>
    <m/>
    <d v="2026-11-08T10:10:31"/>
    <m/>
    <m/>
    <s v="REJECT_FCC"/>
    <s v="MMN"/>
    <s v="NO ADDON"/>
    <m/>
    <s v="Order dicancel oleh SYSTEM remark : CANCEL ORDER by System : pelanggan belum melakukan upload dokumen melebihi 3 hari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Order dicancel oleh SYSTEM remark : CANCEL ORDER by System : pelanggan belum melakukan upload dokumen melebihi 3 hari"/>
    <m/>
    <m/>
    <m/>
    <m/>
    <m/>
    <e v="#NUM!"/>
    <e v="#NUM!"/>
    <x v="0"/>
    <x v="22"/>
  </r>
  <r>
    <n v="699"/>
    <n v="1002516482"/>
    <n v="3"/>
    <x v="1"/>
    <n v="5"/>
    <s v="MALANG"/>
    <s v="KEPANJEN"/>
    <s v="KLJ"/>
    <s v="REG"/>
    <s v="AO"/>
    <s v="NEW SALES"/>
    <s v="1P INET"/>
    <s v="Completed (PS)"/>
    <s v="RBS-Regional 3"/>
    <d v="2026-08-09T13:07:56"/>
    <d v="2026-08-11T07:09:15"/>
    <n v="69361863"/>
    <m/>
    <n v="152703903481"/>
    <s v="Spbu 54.65160"/>
    <s v="ODP-KLJ-FCD/102 FCD/D10/102.01"/>
    <s v="WO061317177"/>
    <m/>
    <m/>
    <m/>
    <n v="112.60303399999999"/>
    <n v="-7.9642499999999998"/>
    <s v="|MN02540|MYIA-012154851776/POI/ACHMAD ZAKI WUDDANA ROHMAN/085607020709/sandycrabs87@gmail.com"/>
    <s v="MYIB_ASSISTANT"/>
    <m/>
    <m/>
    <m/>
    <m/>
    <m/>
    <m/>
    <m/>
    <m/>
    <s v="Management Janji"/>
    <s v="2026-08-10 13:00:00 | Tgl Pemasangan : 09 Agustus 2026 Interval : PAGI SIANG Note : Hubungi pelanggan terlebih dahulu"/>
    <s v="FCC"/>
    <d v="2026-09-08T13:10:37"/>
    <d v="2026-08-10T13:00:00"/>
    <m/>
    <s v="PS"/>
    <s v="KLJ"/>
    <s v="NO ADDON"/>
    <n v="20260811"/>
    <s v="Completed"/>
    <s v="HSI Bisnis Promo HUT Telkom PSB 70% - 50 Mbps"/>
    <s v="INDIBIZ"/>
    <m/>
    <m/>
    <d v="2026-08-10T13:00:00"/>
    <s v="2026-08-10 13:00:00 | Tgl Pemasangan : 09 Agustus 2026 Interval : PAGI SIANG Note : Hubungi pelanggan terlebih dahulu"/>
    <n v="2026"/>
    <n v="8"/>
    <n v="11"/>
    <d v="2026-08-11T00:00:00"/>
    <n v="0.45833333333575865"/>
    <x v="1"/>
    <x v="24"/>
  </r>
  <r>
    <n v="700"/>
    <n v="1002521720"/>
    <n v="3"/>
    <x v="1"/>
    <n v="5"/>
    <s v="KEDIRI"/>
    <s v="BLITAR"/>
    <s v="KBN"/>
    <s v="REG"/>
    <s v="AO"/>
    <s v="NEW SALES"/>
    <s v="1P INET"/>
    <s v="Completed (PS)"/>
    <s v="RBS-Regional 3"/>
    <d v="2026-08-12T11:10:56"/>
    <d v="2026-08-13T16:16:39"/>
    <n v="69364036"/>
    <m/>
    <n v="152732202394"/>
    <s v="Sppg Blitar Selorejo Selorejo"/>
    <s v="ODP-KBN-FB/11 FB/D03/11.01"/>
    <s v="WO061568494"/>
    <m/>
    <m/>
    <m/>
    <n v="112.42917895316999"/>
    <n v="-8.1436759558648593"/>
    <s v="MD|MYDB-20260811264923|DN00001/MN00385|Sppg Blitar Selorejo Selorejo|0881027511619"/>
    <s v="MYDIGIBIZPARTNER"/>
    <m/>
    <m/>
    <m/>
    <m/>
    <m/>
    <m/>
    <m/>
    <m/>
    <s v="Management Janji"/>
    <s v="2026-08-13 08:00:00 | Nama Pic : BP MIKA No Hp Pic : 0881027511619 Jam Pemasangan : 08:00 - 12.00 Tanggal Pemasangan : KAMIS 13 AGUSTUS 2026 Info Tambahan : Hubungi pelanggan sebelum datang ke lokasi"/>
    <s v="FCC"/>
    <d v="2026-12-08T11:39:52"/>
    <d v="2026-08-13T08:00:00"/>
    <m/>
    <s v="PS"/>
    <s v="KBN"/>
    <s v="NO ADDON"/>
    <n v="20260813"/>
    <s v="Completed"/>
    <s v="HSI Bisnis Promo HUT Telkom PSB 70% - 150 Mbps"/>
    <s v="INDIBIZ"/>
    <m/>
    <m/>
    <d v="2026-08-13T08:00:00"/>
    <s v="2026-08-13 08:00:00 | Nama Pic : BP MIKA No Hp Pic : 0881027511619 Jam Pemasangan : 08:00 - 12.00 Tanggal Pemasangan : KAMIS 13 AGUSTUS 2026 Info Tambahan : Hubungi pelanggan sebelum datang ke lokasi"/>
    <n v="2026"/>
    <n v="8"/>
    <n v="13"/>
    <d v="2026-08-13T00:00:00"/>
    <n v="-0.33333333333575865"/>
    <x v="1"/>
    <x v="28"/>
  </r>
  <r>
    <n v="701"/>
    <n v="1002514702"/>
    <n v="3"/>
    <x v="6"/>
    <n v="5"/>
    <s v="JEMBER"/>
    <s v="BANYUWANGI"/>
    <s v="MCR"/>
    <s v="REG"/>
    <s v="AO"/>
    <s v="NEW SALES"/>
    <m/>
    <s v="Completed (PS)"/>
    <s v="RBS-Regional 3"/>
    <d v="2026-08-07T13:54:32"/>
    <d v="2026-08-10T12:59:52"/>
    <n v="69360812"/>
    <m/>
    <n v="152522206591"/>
    <s v="SMP DARUL ULUM MUNCAR"/>
    <s v="ODP-MCR-FC/01"/>
    <s v="WO061248879"/>
    <m/>
    <m/>
    <m/>
    <n v="114.3317059"/>
    <n v="-8.4807846999999992"/>
    <s v="|MC30051|/NINDA SINTIA WULANDARI/85336258440/smpdu.muncar@gmail.com"/>
    <s v="Sales Force DBS"/>
    <m/>
    <m/>
    <m/>
    <m/>
    <m/>
    <m/>
    <m/>
    <m/>
    <s v="Management Janji"/>
    <s v="2026-08-09 08:00:00|Tanggal pemasangan: 09/08/2026 Jam pemasangan : pagi / siang Info Tambahan : Hubungi pelanggan dulu sebelum ke lokasi. terima kasih|40951377|MYDITA"/>
    <s v="FCC"/>
    <d v="2026-07-08T14:10:02"/>
    <d v="2026-08-09T08:00:00"/>
    <m/>
    <s v="PS"/>
    <s v="MCR"/>
    <s v="NETMONK"/>
    <n v="20260810"/>
    <s v="Completed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d v="2026-08-09T08:00:00"/>
    <s v="2026-08-09 08:00:00|Tanggal pemasangan: 09/08/2026 Jam pemasangan : pagi / siang Info Tambahan : Hubungi pelanggan dulu sebelum ke lokasi. terima kasih|40951377|MYDITA"/>
    <n v="2026"/>
    <n v="8"/>
    <n v="10"/>
    <d v="2026-08-10T00:00:00"/>
    <n v="0.66666666666424135"/>
    <x v="1"/>
    <x v="9"/>
  </r>
  <r>
    <n v="702"/>
    <n v="1002523663"/>
    <n v="3"/>
    <x v="3"/>
    <n v="5"/>
    <s v="SBY UTARA"/>
    <s v="MANYAR"/>
    <s v="MGO"/>
    <s v="REG"/>
    <s v="AO"/>
    <s v="NEW SALES"/>
    <s v="1P INET"/>
    <s v="Completed (PS)"/>
    <s v="RBS-Regional 3"/>
    <d v="2026-08-13T10:16:57"/>
    <d v="2026-08-14T08:15:24"/>
    <n v="69364874"/>
    <m/>
    <n v="152413166432"/>
    <s v="SMP NEGERI 1 SURABAYA"/>
    <s v="ODP-DMO-FMC/13 FMC/D02/13.01"/>
    <s v="WO061647174"/>
    <m/>
    <m/>
    <m/>
    <n v="112.74768570000001"/>
    <n v="-7.2573064"/>
    <s v="MD|MYDB-20260813265176|DN00001/MN00443|SMP NEGERI 1 SURABAYA|085648090121"/>
    <s v="MYDIGIBIZPARTNER"/>
    <m/>
    <m/>
    <m/>
    <m/>
    <m/>
    <m/>
    <m/>
    <m/>
    <s v="Management Janji"/>
    <s v="2026-08-14 13:00:00 | Nama : BP WEKA ARDIANSYAH SPD No Hp : 085648090121 No Alt :  Tgl Pemasangan : 14 Agustus 2026 Interval : SIANG Note : Hubungi pelanggan terlebih dahulu"/>
    <s v="FCC"/>
    <s v="13-08-2026 10:39:50"/>
    <d v="2026-08-14T13:00:00"/>
    <m/>
    <s v="PS"/>
    <s v="MGO"/>
    <s v="NO ADDON"/>
    <n v="20260814"/>
    <s v="Completed"/>
    <s v="HSI Bisnis Promo HUT Telkom PSB 70% - 100 Mbps"/>
    <s v="INDIBIZ"/>
    <m/>
    <m/>
    <d v="2026-08-14T13:00:00"/>
    <s v="2026-08-14 13:00:00 | Nama : BP WEKA ARDIANSYAH SPD No Hp : 085648090121 No Alt :  Tgl Pemasangan : 14 Agustus 2026 Interval : SIANG Note : Hubungi pelanggan terlebih dahulu"/>
    <n v="2026"/>
    <n v="8"/>
    <n v="14"/>
    <d v="2026-08-14T00:00:00"/>
    <n v="-0.54166666666424135"/>
    <x v="1"/>
    <x v="10"/>
  </r>
  <r>
    <n v="703"/>
    <n v="1002512782"/>
    <n v="3"/>
    <x v="2"/>
    <n v="4"/>
    <s v="YOGYAKARTA"/>
    <s v="SLEMAN"/>
    <s v="SMN"/>
    <s v="REG"/>
    <s v="AO"/>
    <s v="NEW SALES"/>
    <m/>
    <s v="MYDITA - GAGAL SEND CARING UNSC"/>
    <s v="RBS-Regional 3"/>
    <d v="2026-08-06T14:57:24"/>
    <d v="2026-08-10T16:23:02"/>
    <n v="69360102"/>
    <m/>
    <n v="146133131413"/>
    <s v="PT KARYA SOLUSI ANGKASA"/>
    <m/>
    <m/>
    <m/>
    <m/>
    <m/>
    <n v="110.358524601195"/>
    <n v="-7.7323649202704896"/>
    <s v="|MC80045|/ROSENNA KARISMA RASUL/082213937887 081279678673/inibisnisseno@gmail.com"/>
    <s v="Sales Profesional"/>
    <m/>
    <m/>
    <m/>
    <m/>
    <m/>
    <m/>
    <m/>
    <m/>
    <m/>
    <m/>
    <m/>
    <d v="2026-06-08T15:25:44"/>
    <m/>
    <m/>
    <m/>
    <s v="SMN"/>
    <s v="NO ADDON"/>
    <m/>
    <s v="MYDITA - GAGAL SEND CARING UNSC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m/>
    <m/>
    <m/>
    <m/>
    <m/>
    <e v="#NUM!"/>
    <e v="#NUM!"/>
    <x v="0"/>
    <x v="4"/>
  </r>
  <r>
    <n v="704"/>
    <n v="1002505115"/>
    <n v="3"/>
    <x v="6"/>
    <n v="5"/>
    <s v="SIDOARJO"/>
    <s v="JOMBANG"/>
    <s v="JOM"/>
    <s v="REG"/>
    <s v="AO"/>
    <s v="NEW SALES"/>
    <m/>
    <s v="Completed (PS)"/>
    <s v="RBS-Regional 3"/>
    <d v="2026-08-02T10:20:33"/>
    <d v="2026-08-02T17:32:27"/>
    <n v="69356965"/>
    <m/>
    <n v="152318240208"/>
    <s v="SPPG TAMBAKREJO 08"/>
    <s v="ODP-JOM-FE/22"/>
    <s v="WO060707595"/>
    <m/>
    <m/>
    <m/>
    <n v="112.23798840000001"/>
    <n v="-7.5384528"/>
    <s v="|MN01614|/SPPG TAMBAKREJO 08/WINBACK 2.0 HSI B2B (1:1) 50MBPS 355RB PSB DISC 70%//firzamubarok14@gmail.com/FIRZATUNNISAK/81938669361"/>
    <s v="Sales Force DBS"/>
    <m/>
    <m/>
    <m/>
    <m/>
    <m/>
    <m/>
    <m/>
    <m/>
    <s v="Management Janji"/>
    <s v="2026-08-03 08:00:00|telp :081938669361  alt : manja : pagi / siang 03/08/2026 hub sebelum ke lokasi |IL1380|MYDITA"/>
    <s v="FCC"/>
    <d v="2026-02-08T10:25:14"/>
    <d v="2026-08-03T08:00:00"/>
    <m/>
    <s v="PS"/>
    <s v="JOM"/>
    <s v="NO ADDON"/>
    <n v="2026080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8:00:00"/>
    <s v="2026-08-03 08:00:00|telp :081938669361  alt : manja : pagi / siang 03/08/2026 hub sebelum ke lokasi |IL1380|MYDITA"/>
    <n v="2026"/>
    <n v="8"/>
    <n v="2"/>
    <d v="2026-08-02T00:00:00"/>
    <n v="-1.3333333333357587"/>
    <x v="1"/>
    <x v="20"/>
  </r>
  <r>
    <n v="705"/>
    <n v="1002510647"/>
    <n v="3"/>
    <x v="0"/>
    <n v="5"/>
    <s v="KUPANG"/>
    <s v="KUPANG"/>
    <s v="KPN"/>
    <s v="REG"/>
    <s v="AO"/>
    <s v="NEW SALES"/>
    <m/>
    <s v="CANCEL COMPLETED"/>
    <s v="RBS-Regional 3"/>
    <d v="2026-08-05T13:56:06"/>
    <d v="2026-08-09T02:01:03"/>
    <n v="69359216"/>
    <m/>
    <n v="172502311374"/>
    <s v="COLORBOX"/>
    <s v="ODP-KPN-FQD/59"/>
    <m/>
    <m/>
    <m/>
    <m/>
    <n v="123.61124662597599"/>
    <n v="-10.158908731287999"/>
    <s v="|IBCARE-PI|403112|087778191985|billing@bnteknologi.com|-10.158908731288042, 123.61124662597672"/>
    <s v="Amex"/>
    <m/>
    <m/>
    <m/>
    <m/>
    <m/>
    <m/>
    <m/>
    <m/>
    <m/>
    <m/>
    <m/>
    <d v="2026-05-08T14:10:37"/>
    <m/>
    <m/>
    <s v="REJECT_FCC"/>
    <s v="KPN"/>
    <s v="NETMONK"/>
    <m/>
    <s v="Order dicancel oleh SYSTEM remark : CANCEL ORDER by System : pelanggan belum melakukan upload dokumen melebihi 3 hari"/>
    <s v="- 11_11446;Biaya PSB HSI EBIS Tunai di Depan ~ 11[150000]  - SP_NOSS;SP_NOSS ~ Internet NOSS Multispeed Network[0]  - E23046;E23046 ~ ES23 - Paket HSI Bisnis[0]  - E23046~null~E23046_UNL;UNL ~ Internet-Link Unlimited Internet Usage ~ E23046[0]  - E23046~n"/>
    <s v="INDIBIZ"/>
    <m/>
    <s v="Order dicancel oleh SYSTEM remark : CANCEL ORDER by System : pelanggan belum melakukan upload dokumen melebihi 3 hari"/>
    <m/>
    <m/>
    <m/>
    <m/>
    <m/>
    <e v="#NUM!"/>
    <e v="#NUM!"/>
    <x v="0"/>
    <x v="29"/>
  </r>
  <r>
    <n v="706"/>
    <n v="1002531437"/>
    <n v="3"/>
    <x v="6"/>
    <n v="5"/>
    <s v="JEMBER"/>
    <s v="BANYUWANGI"/>
    <s v="RGJ"/>
    <s v="REG"/>
    <s v="AO"/>
    <s v="NEW SALES"/>
    <s v="1P INET"/>
    <s v="Completed (PS)"/>
    <s v="RBS-Regional 3"/>
    <d v="2026-08-17T18:17:56"/>
    <d v="2026-08-18T20:39:51"/>
    <n v="69368389"/>
    <m/>
    <n v="152516208103"/>
    <s v="F2B KONVEKSI"/>
    <s v="ODP-RGJ-FD/82 FD/D01/82.01"/>
    <s v="WO061951455"/>
    <m/>
    <m/>
    <m/>
    <n v="114.311935454607"/>
    <n v="-8.3627993547958202"/>
    <s v="MD|MYDB-20260817265860|DC30008/MC30020|F2B KONVEKSI|085258447721"/>
    <s v="MYDIGIBIZPARTNER"/>
    <m/>
    <m/>
    <m/>
    <m/>
    <m/>
    <m/>
    <m/>
    <m/>
    <s v="Management Janji"/>
    <s v="2026-08-18 15:00:00 | Nama : BP NURHADI  No Hp : 085258447721 No Alt :  Tgl Pemasangan : 18 Agustus 2026 Interval : PAGI  Note : Hubungi pelanggan terlebih dahulu"/>
    <s v="FCC"/>
    <s v="17-08-2026 18:39:59"/>
    <d v="2026-08-18T15:00:00"/>
    <m/>
    <s v="PS"/>
    <s v="RGJ"/>
    <s v="NETMONK"/>
    <n v="20260818"/>
    <s v="Completed"/>
    <s v="HSI Bisnis Bundling Netmonk Promo 2026 PSB 70% - 300 Mbps"/>
    <s v="INDIBIZ"/>
    <m/>
    <m/>
    <d v="2026-08-18T15:00:00"/>
    <s v="2026-08-18 15:00:00 | Nama : BP NURHADI  No Hp : 085258447721 No Alt :  Tgl Pemasangan : 18 Agustus 2026 Interval : PAGI  Note : Hubungi pelanggan terlebih dahulu"/>
    <n v="2026"/>
    <n v="8"/>
    <n v="18"/>
    <d v="2026-08-18T00:00:00"/>
    <n v="-0.625"/>
    <x v="1"/>
    <x v="9"/>
  </r>
  <r>
    <n v="707"/>
    <n v="1002510794"/>
    <n v="3"/>
    <x v="6"/>
    <n v="5"/>
    <s v="PASURUAN"/>
    <s v="PASURUAN"/>
    <s v="BNL"/>
    <s v="REG"/>
    <s v="AO"/>
    <s v="NEW SALES"/>
    <m/>
    <s v="Completed (PS)"/>
    <s v="RBS-Regional 3"/>
    <d v="2026-08-05T14:28:42"/>
    <d v="2026-08-07T13:47:55"/>
    <n v="69359276"/>
    <m/>
    <n v="152744222125"/>
    <s v="PUSTU ORO-ORO OMBO KULON"/>
    <s v="ODP-BNL-FAH/13"/>
    <s v="WO061017182"/>
    <m/>
    <m/>
    <m/>
    <n v="112.77974399999999"/>
    <n v="-7.6156718000000003"/>
    <s v="|MN02680|/PUSTU ORO-ORO OMBO KULON/WINBACK 2.0 HSI B2B (1:1) 50MBPS 355RB PSB DISC 70%//uptdkes.rembang@gmail.com/I WAYAN SUARKA/85655077680"/>
    <s v="Sales Force DBS"/>
    <m/>
    <m/>
    <m/>
    <m/>
    <m/>
    <m/>
    <m/>
    <m/>
    <s v="Management Janji"/>
    <s v="2026-08-06 15:00:00|Tanggal pemasangan : 06 AGUSTUS 2026 Jam pemasangan : pagi/siang Info Tambahan : Hubungi pelanggan dulu sebelum ke lokasi terima kasih|40010577|MYDITA"/>
    <s v="FCC"/>
    <d v="2026-05-08T14:39:46"/>
    <d v="2026-08-06T15:00:00"/>
    <m/>
    <s v="PS"/>
    <s v="BNL"/>
    <s v="NO ADDON"/>
    <n v="20260807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6T15:00:00"/>
    <s v="2026-08-06 15:00:00|Tanggal pemasangan : 06 AGUSTUS 2026 Jam pemasangan : pagi/siang Info Tambahan : Hubungi pelanggan dulu sebelum ke lokasi terima kasih|40010577|MYDITA"/>
    <n v="2026"/>
    <n v="8"/>
    <n v="7"/>
    <d v="2026-08-07T00:00:00"/>
    <n v="0.375"/>
    <x v="1"/>
    <x v="12"/>
  </r>
  <r>
    <n v="708"/>
    <n v="1002505287"/>
    <n v="3"/>
    <x v="2"/>
    <n v="4"/>
    <s v="YOGYAKARTA"/>
    <s v="INNER - YOGYA JATENG SELATAN"/>
    <s v="KBU"/>
    <s v="REG"/>
    <s v="AO"/>
    <s v="NEW SALES"/>
    <s v="1P INET"/>
    <s v="102 | FOLLOW UP COMPLETED"/>
    <s v="RBS-Regional 3"/>
    <d v="2026-08-02T14:10:56"/>
    <d v="2026-08-06T10:52:21"/>
    <n v="69357038"/>
    <m/>
    <n v="146113146857"/>
    <s v="PT TRANS HYBRID COMMUNICATION UR APOTEK PRO MANGKUBUMI"/>
    <s v="ODP-KBU-FCT/055 FCT/D04/055.01"/>
    <s v="WO060720151"/>
    <m/>
    <m/>
    <m/>
    <n v="110.366919"/>
    <n v="-7.7850219000000003"/>
    <s v="|MN00542|MYIA-010419496493/POI/SYUKUR/089672423542/pttcjakarta2@gmail.com"/>
    <s v="MYIB_ASSISTANT"/>
    <m/>
    <m/>
    <m/>
    <m/>
    <m/>
    <m/>
    <m/>
    <m/>
    <s v="Management Janji"/>
    <s v="2026-08-03 13:00:00 | Nama PIC : Sykur No HP : 089672423542 Alt :  M Janji : 03/08/2026 Jam Pasang : 08.00 - 13:00  NoteÃ‚Â :  hubungi terlebih dahulu sebelum kelokasi "/>
    <s v="FCC"/>
    <d v="2026-02-08T14:25:15"/>
    <d v="2026-08-03T13:00:00"/>
    <m/>
    <s v="REVOKE"/>
    <s v="KBU"/>
    <s v="NO ADDON"/>
    <m/>
    <s v="Follow Up Revoke Completed, New Order ID : SC1002511888"/>
    <s v="HSI Bisnis Promo HUT Telkom PSB 70% - 50 Mbps"/>
    <s v="INDIBIZ"/>
    <m/>
    <m/>
    <d v="2026-08-03T13:00:00"/>
    <s v="2026-08-03 13:00:00 | Nama PIC : Sykur No HP : 089672423542 Alt :  M Janji : 03/08/2026 Jam Pasang : 08.00 - 13:00  NoteÃ‚Â :  hubungi terlebih dahulu sebelum kelokasi "/>
    <m/>
    <m/>
    <m/>
    <e v="#NUM!"/>
    <e v="#NUM!"/>
    <x v="0"/>
    <x v="4"/>
  </r>
  <r>
    <n v="709"/>
    <n v="1002520949"/>
    <n v="3"/>
    <x v="7"/>
    <n v="4"/>
    <s v="SOLO"/>
    <s v="KLATEN"/>
    <s v="DLG"/>
    <s v="REG"/>
    <s v="AO"/>
    <s v="NEW SALES"/>
    <s v="1P INET"/>
    <s v="Completed (PS)"/>
    <s v="RBS-Regional 3"/>
    <d v="2026-08-11T18:04:57"/>
    <d v="2026-08-13T13:26:15"/>
    <n v="69363709"/>
    <m/>
    <n v="143592108800"/>
    <s v="PT. Tridaya Klaten Delanggu M3"/>
    <s v="ODP-DLG-FG/028 FG/D02/028.01"/>
    <s v="WO061534151"/>
    <m/>
    <m/>
    <m/>
    <n v="110.722649"/>
    <n v="-7.6349640000000001"/>
    <s v="|MN00396|MYIA-060840703434/POI/Sukasno/082226387546/ksntridaya@gmail.com"/>
    <s v="MYIB_ASSISTANT"/>
    <m/>
    <m/>
    <m/>
    <m/>
    <m/>
    <m/>
    <m/>
    <m/>
    <s v="Management Janji"/>
    <s v="2026-08-12 15:00:00 | Nama : BP SUKASNO  No Hp : 082226387546 No Alt :  Tgl Pemasangan : 12 Agustus 2026 Interval : PAGI  Note : Hubungi pelanggan terlebih dahulu"/>
    <s v="FCC"/>
    <d v="2026-11-08T18:10:11"/>
    <d v="2026-08-12T15:00:00"/>
    <m/>
    <s v="PS"/>
    <s v="DLG"/>
    <s v="NO ADDON"/>
    <n v="20260813"/>
    <s v="Completed"/>
    <s v="HSI Bisnis Promo HUT Telkom PSB 70% - 50 Mbps"/>
    <s v="INDIBIZ"/>
    <m/>
    <m/>
    <d v="2026-08-12T15:00:00"/>
    <s v="2026-08-12 15:00:00 | Nama : BP SUKASNO  No Hp : 082226387546 No Alt :  Tgl Pemasangan : 12 Agustus 2026 Interval : PAGI  Note : Hubungi pelanggan terlebih dahulu"/>
    <n v="2026"/>
    <n v="8"/>
    <n v="13"/>
    <d v="2026-08-13T00:00:00"/>
    <n v="0.375"/>
    <x v="1"/>
    <x v="4"/>
  </r>
  <r>
    <n v="710"/>
    <n v="1002533088"/>
    <n v="3"/>
    <x v="7"/>
    <n v="4"/>
    <s v="KUDUS"/>
    <s v="JEPARA"/>
    <s v="KEL"/>
    <s v="REG"/>
    <s v="AO"/>
    <s v="NEW SALES"/>
    <m/>
    <s v="Completed (PS)"/>
    <s v="RBS-Regional 3"/>
    <d v="2026-08-18T13:12:50"/>
    <d v="2026-08-18T14:14:11"/>
    <n v="69367197"/>
    <m/>
    <n v="146508100223"/>
    <s v="Ayam Geprek Sa e Kelet"/>
    <s v="ODP-KEL-FA/014"/>
    <s v="WO062009948"/>
    <m/>
    <m/>
    <m/>
    <n v="110.903222"/>
    <n v="-6.4976390000000004"/>
    <s v="MD|MYDB-20260815265601|EC60002/MC60029|Ayam Geprek Sa e Kelet|081252699001"/>
    <s v="MYDIGIBIZPARTNER"/>
    <m/>
    <m/>
    <m/>
    <m/>
    <m/>
    <m/>
    <m/>
    <m/>
    <s v="Management Janji"/>
    <s v="2026-08-16 15:00:00 | Tanggal Pemasangan : 16 Agustus 2026  Jam Pemasangan : 08:00 15:00  Info Tambahan : Hubungi pelanggan dulu sebelum ke lokasi terimakasih"/>
    <s v="FCC"/>
    <s v="18-08-2026 13:25:51"/>
    <m/>
    <m/>
    <s v="PS"/>
    <s v="KEL"/>
    <s v="NO ADDON"/>
    <n v="20260818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8T07:00:00"/>
    <s v="2026-08-16 15:00:00 | Tanggal Pemasangan : 16 Agustus 2026  Jam Pemasangan : 08:00 15:00  Info Tambahan : Hubungi pelanggan dulu sebelum ke lokasi terimakasih"/>
    <n v="2026"/>
    <n v="8"/>
    <n v="18"/>
    <d v="2026-08-18T00:00:00"/>
    <n v="-0.29166666666424135"/>
    <x v="1"/>
    <x v="4"/>
  </r>
  <r>
    <n v="711"/>
    <n v="1002508396"/>
    <n v="3"/>
    <x v="1"/>
    <n v="5"/>
    <s v="MADIUN"/>
    <s v="MADIUN"/>
    <s v="MNZ"/>
    <s v="REG"/>
    <s v="AO"/>
    <s v="NEW SALES"/>
    <s v="1P INET"/>
    <s v="Completed (PS)"/>
    <s v="RBS-Regional 3"/>
    <d v="2026-08-04T13:58:56"/>
    <d v="2026-08-08T17:06:20"/>
    <n v="69358317"/>
    <m/>
    <n v="152601214964"/>
    <s v="KOST YANI"/>
    <s v="ODP-MNZ-FAL/10 FAL/D03/10.01"/>
    <s v="WO060897972"/>
    <m/>
    <m/>
    <m/>
    <n v="111.516366466013"/>
    <n v="-7.6404736347352102"/>
    <s v="|MC20208|MYIA-092177748556/POI/YANI DWI WULANDARI/0895347480501/yani00landri@gmail.com"/>
    <s v="MYIB_ASSISTANT"/>
    <m/>
    <m/>
    <m/>
    <m/>
    <m/>
    <m/>
    <m/>
    <m/>
    <s v="Management Janji"/>
    <s v="2026-08-05 13:00:00 | Tanggal Pemasangan : 05 Agustus 2026 Jam Pemasangan : 08:00 13:00 Info Tambahan : Hubungi pelanggan dulu sebelum ke lokasi terimakasih"/>
    <s v="FCC"/>
    <d v="2026-04-08T14:10:29"/>
    <d v="2026-08-05T13:00:00"/>
    <m/>
    <s v="PS"/>
    <s v="MNZ"/>
    <s v="NO ADDON"/>
    <n v="20260808"/>
    <s v="Completed"/>
    <s v="HSI Bisnis Promo HUT Telkom PSB 70% - 100 Mbps Dual Band"/>
    <s v="INDIBIZ"/>
    <m/>
    <m/>
    <d v="2026-08-05T13:00:00"/>
    <s v="2026-08-05 13:00:00 | Tanggal Pemasangan : 05 Agustus 2026 Jam Pemasangan : 08:00 13:00 Info Tambahan : Hubungi pelanggan dulu sebelum ke lokasi terimakasih"/>
    <n v="2026"/>
    <n v="8"/>
    <n v="8"/>
    <d v="2026-08-08T00:00:00"/>
    <n v="2.4583333333357587"/>
    <x v="2"/>
    <x v="11"/>
  </r>
  <r>
    <n v="712"/>
    <n v="1002506117"/>
    <n v="3"/>
    <x v="6"/>
    <n v="5"/>
    <s v="SIDOARJO"/>
    <s v="INNER - JATIM TIMUR"/>
    <s v="SDA"/>
    <s v="REG"/>
    <s v="AO"/>
    <s v="NEW SALES"/>
    <s v="1P INET"/>
    <s v="98 | OSS - CANCEL COMPLETE"/>
    <s v="RBS-Regional 3"/>
    <d v="2026-08-03T13:34:57"/>
    <d v="2026-08-05T11:49:20"/>
    <n v="69357538"/>
    <m/>
    <n v="152316231843"/>
    <s v="Intan express laundry"/>
    <s v="ODP-SDA-FGV/41 FGV/D05/41.01"/>
    <s v="WO060795331"/>
    <m/>
    <m/>
    <m/>
    <n v="112.69651707261799"/>
    <n v="-7.4745709725910103"/>
    <s v="MD|MYDB-20260803264245|DC20002/MC20039|Intan express laundry|085196679377"/>
    <s v="MYDIGIBIZPARTNER"/>
    <m/>
    <m/>
    <m/>
    <m/>
    <m/>
    <m/>
    <m/>
    <m/>
    <s v="Management Janji"/>
    <s v="2026-08-04 15:00:00 | Nama PIC : bapak Rudi No HP : 085196679377 No Alternatif : 081230813688 M Janji : 04/08/2026 Jam Pasang : Pagi NoteÃ‚Â :  Hubungi terlebih dahulu sebelum ke lokasi "/>
    <s v="FCC"/>
    <d v="2026-03-08T13:40:15"/>
    <d v="2026-08-04T15:00:00"/>
    <s v="Kendala Pelanggan"/>
    <s v="CANCEL"/>
    <s v="SDA"/>
    <s v="NO ADDON"/>
    <m/>
    <s v="Cancel Completed"/>
    <s v="HSI Bisnis Promo HUT Telkom PSB 70% - 50 Mbps"/>
    <s v="INDIBIZ"/>
    <m/>
    <m/>
    <d v="2026-08-04T15:00:00"/>
    <s v="2026-08-04 15:00:00 | Nama PIC : bapak Rudi No HP : 085196679377 No Alternatif : 081230813688 M Janji : 04/08/2026 Jam Pasang : Pagi NoteÃ‚Â :  Hubungi terlebih dahulu sebelum ke lokasi "/>
    <m/>
    <m/>
    <m/>
    <e v="#NUM!"/>
    <e v="#NUM!"/>
    <x v="0"/>
    <x v="19"/>
  </r>
  <r>
    <n v="713"/>
    <n v="1002516502"/>
    <n v="3"/>
    <x v="1"/>
    <n v="5"/>
    <s v="MALANG"/>
    <s v="KEPANJEN"/>
    <s v="SWJ"/>
    <s v="REG"/>
    <s v="AO"/>
    <s v="NEW SALES"/>
    <s v="1P INET"/>
    <s v="Completed (PS)"/>
    <s v="RBS-Regional 3"/>
    <d v="2026-08-09T13:37:56"/>
    <d v="2026-08-11T07:09:37"/>
    <n v="69361871"/>
    <m/>
    <n v="152705285007"/>
    <s v="mocca mart"/>
    <s v="ODP-SWJ-FK/16 FK/D03/16.01"/>
    <s v="WO061322152"/>
    <m/>
    <m/>
    <m/>
    <n v="112.65282120555599"/>
    <n v="-7.9883844734599601"/>
    <s v="MD|MYDB-20260809264817|DN00001/MN01844|mocca mart|087796640526"/>
    <s v="MYDIGIBIZPARTNER"/>
    <m/>
    <m/>
    <m/>
    <m/>
    <m/>
    <m/>
    <m/>
    <m/>
    <s v="Management Janji"/>
    <s v="2026-08-10 13:00:00 | Tanggal pemasangan: 10/08/2026 Jam pemasangan : pagi / siang Info Tambahan : Hubungi pelanggan dulu sebelum ke lokasi. terima kasih"/>
    <s v="FCC"/>
    <d v="2026-09-08T13:39:46"/>
    <d v="2026-08-10T13:00:00"/>
    <m/>
    <s v="PS"/>
    <s v="SWJ"/>
    <s v="NO ADDON"/>
    <n v="20260811"/>
    <s v="Completed"/>
    <s v="HSI Bisnis Promo HUT Telkom PSB 70% - 50 Mbps"/>
    <s v="INDIBIZ"/>
    <m/>
    <m/>
    <d v="2026-08-10T13:00:00"/>
    <s v="2026-08-10 13:00:00 | Tanggal pemasangan: 10/08/2026 Jam pemasangan : pagi / siang Info Tambahan : Hubungi pelanggan dulu sebelum ke lokasi. terima kasih"/>
    <n v="2026"/>
    <n v="8"/>
    <n v="11"/>
    <d v="2026-08-11T00:00:00"/>
    <n v="0.45833333333575865"/>
    <x v="1"/>
    <x v="24"/>
  </r>
  <r>
    <n v="714"/>
    <n v="1002515920"/>
    <n v="3"/>
    <x v="4"/>
    <n v="4"/>
    <s v="PEKALONGAN"/>
    <s v="SLAWI"/>
    <s v="ADW"/>
    <s v="REG"/>
    <s v="AO"/>
    <s v="NEW SALES"/>
    <m/>
    <s v="CANCEL COMPLETED"/>
    <s v="RBS-Regional 3"/>
    <d v="2026-08-08T13:11:59"/>
    <d v="2026-08-08T15:30:44"/>
    <n v="69361443"/>
    <m/>
    <n v="146282105531"/>
    <s v="KANTOR BAPAS TEGAL"/>
    <s v="ODP-ADW-FA/008"/>
    <m/>
    <m/>
    <m/>
    <m/>
    <n v="109.1386134"/>
    <n v="-6.9529582999999997"/>
    <s v="| MN00347 | 085860762926 | posbapastegal@gmail.com"/>
    <s v="Sales Profesional"/>
    <m/>
    <m/>
    <m/>
    <m/>
    <m/>
    <m/>
    <m/>
    <m/>
    <m/>
    <m/>
    <m/>
    <d v="2026-08-08T13:25:30"/>
    <m/>
    <m/>
    <s v="REJECT_FCC"/>
    <s v="ADW"/>
    <s v="NO ADDON"/>
    <m/>
    <s v="DECLINE : Decline - Pindah Segmentasi Yusnani Manalu 40951378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DECLINE : Decline - Pindah Segmentasi Yusnani Manalu 40951378|MYDITA"/>
    <m/>
    <m/>
    <m/>
    <m/>
    <m/>
    <e v="#NUM!"/>
    <e v="#NUM!"/>
    <x v="0"/>
    <x v="4"/>
  </r>
  <r>
    <n v="715"/>
    <n v="1002516016"/>
    <n v="3"/>
    <x v="4"/>
    <n v="4"/>
    <s v="PEKALONGAN"/>
    <s v="SLAWI"/>
    <s v="BLU"/>
    <s v="REG"/>
    <s v="AO"/>
    <s v="NEW SALES"/>
    <s v="1P INET"/>
    <s v="Completed (PS)"/>
    <s v="RBS-Regional 3"/>
    <d v="2026-08-08T14:13:57"/>
    <d v="2026-08-10T15:04:51"/>
    <n v="69361496"/>
    <m/>
    <n v="142206131181"/>
    <s v="PT JINZAI SUPPORT"/>
    <s v="ODP-BLU-FC/117 FC/D02/117.01"/>
    <s v="WO061267651"/>
    <m/>
    <m/>
    <m/>
    <n v="109.11459624767301"/>
    <n v="-7.0477343946396402"/>
    <s v="MD|MYDB-20260803264260|DN00001/MN00347|PT JINZAI SUPPORT|085792368222"/>
    <s v="MYDIGIBIZPARTNER"/>
    <m/>
    <m/>
    <m/>
    <m/>
    <m/>
    <m/>
    <m/>
    <m/>
    <s v="Management Janji"/>
    <s v="2026-08-09 13:00:00 | Nama Pic : IBU EKA No Hp Pic : 085792368222 Jam Pemasangan : 08:00 - 12.00 Tanggal Pemasangan : MINGGU 09 AGUSTUS 2026 Info Tambahan : Hubungi pelanggan sebelum datang ke lokasi, terima kasih."/>
    <s v="FCC"/>
    <d v="2026-08-08T14:25:43"/>
    <d v="2026-08-09T13:00:00"/>
    <m/>
    <s v="PS"/>
    <s v="BLU"/>
    <s v="NO ADDON"/>
    <n v="20260810"/>
    <s v="Completed"/>
    <s v="HSI Bisnis Promo HUT Telkom PSB 70% - 200 Mbps"/>
    <s v="INDIBIZ"/>
    <m/>
    <m/>
    <d v="2026-08-09T13:00:00"/>
    <s v="2026-08-09 13:00:00 | Nama Pic : IBU EKA No Hp Pic : 085792368222 Jam Pemasangan : 08:00 - 12.00 Tanggal Pemasangan : MINGGU 09 AGUSTUS 2026 Info Tambahan : Hubungi pelanggan sebelum datang ke lokasi, terima kasih."/>
    <n v="2026"/>
    <n v="8"/>
    <n v="10"/>
    <d v="2026-08-10T00:00:00"/>
    <n v="0.45833333333575865"/>
    <x v="1"/>
    <x v="4"/>
  </r>
  <r>
    <n v="716"/>
    <n v="1002532777"/>
    <n v="3"/>
    <x v="7"/>
    <n v="4"/>
    <s v="KUDUS"/>
    <s v="BLORA"/>
    <s v="CEP"/>
    <s v="REG"/>
    <s v="AO"/>
    <s v="NEW SALES"/>
    <m/>
    <s v="Completed (PS)"/>
    <s v="RBS-Regional 3"/>
    <d v="2026-08-18T11:30:13"/>
    <d v="2026-08-18T15:38:48"/>
    <n v="69365824"/>
    <m/>
    <n v="142552107789"/>
    <s v="MTS AL MUHAMMAD CEPU"/>
    <s v="ODP-CEP-FC/122"/>
    <s v="WO061993204"/>
    <m/>
    <m/>
    <m/>
    <n v="111.5852253858"/>
    <n v="-7.1361022343775398"/>
    <s v="|MN02756|MYIA-030101274574/POI/PURWANTI/082138304274/onetiex82@gmail.com"/>
    <s v="Amex"/>
    <m/>
    <m/>
    <m/>
    <m/>
    <m/>
    <m/>
    <m/>
    <m/>
    <s v="Management Janji"/>
    <s v="2026-08-15 08:00:00 | Jam pemasangan : 12.00  Info Tambahan : Hubungi pelanggan dulu sebelum ke lokasi  terimakasih "/>
    <s v="FCC"/>
    <s v="18-08-2026 11:39:55"/>
    <m/>
    <m/>
    <s v="PS"/>
    <s v="CEP"/>
    <s v="NO ADDON"/>
    <n v="2026081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8T07:00:00"/>
    <s v="2026-08-15 08:00:00 | Jam pemasangan : 12.00  Info Tambahan : Hubungi pelanggan dulu sebelum ke lokasi  terimakasih "/>
    <n v="2026"/>
    <n v="8"/>
    <n v="18"/>
    <d v="2026-08-18T00:00:00"/>
    <n v="-0.29166666666424135"/>
    <x v="1"/>
    <x v="4"/>
  </r>
  <r>
    <n v="717"/>
    <n v="1002516430"/>
    <n v="3"/>
    <x v="3"/>
    <n v="5"/>
    <s v="SBY UTARA"/>
    <s v="TANDES"/>
    <s v="KLN"/>
    <s v="REG"/>
    <s v="AO"/>
    <s v="NEW SALES"/>
    <s v="1P INET"/>
    <s v="100 | REVOKE COMPLETED"/>
    <s v="RBS-Regional 3"/>
    <d v="2026-08-09T11:47:57"/>
    <d v="2026-08-11T13:53:01"/>
    <n v="69361827"/>
    <m/>
    <n v="152418251061"/>
    <s v="PT Laxo Global Akses margo H24"/>
    <s v="ODP-TDS-FDN/76 FDN/D06/76.01"/>
    <s v="WO061311718"/>
    <m/>
    <m/>
    <m/>
    <n v="112.688232064247"/>
    <n v="-7.2474870523347796"/>
    <s v="MD|MYDB-20260809264807|DN00001/MN02280|PT Laxo Global Akses margo H24|082245003307"/>
    <s v="MYDIGIBIZPARTNER"/>
    <m/>
    <m/>
    <m/>
    <m/>
    <m/>
    <m/>
    <m/>
    <m/>
    <s v="Management Janji"/>
    <s v="2026-08-10 13:00:00 | Nama PIC:  bp andi  No HP: 082245003307 Alt: Tanggal: 10/8/2026 Jam Pasang: Siang Note: Hubungi sebelum ke lokasi, terimakasih."/>
    <s v="FCC"/>
    <d v="2026-09-08T11:54:51"/>
    <d v="2026-08-10T13:00:00"/>
    <s v="Kendala Pelanggan"/>
    <s v="REVOKE"/>
    <s v="KLN"/>
    <s v="NO ADDON"/>
    <m/>
    <s v="Revoke Completed"/>
    <s v="HSI Bisnis Basic Promo HUT Telkom PSB 70% - 50 Mbps"/>
    <s v="INDIBIZ"/>
    <m/>
    <m/>
    <d v="2026-08-10T13:00:00"/>
    <s v="2026-08-10 13:00:00 | Nama PIC:  bp andi  No HP: 082245003307 Alt: Tanggal: 10/8/2026 Jam Pasang: Siang Note: Hubungi sebelum ke lokasi, terimakasih."/>
    <m/>
    <m/>
    <m/>
    <e v="#NUM!"/>
    <e v="#NUM!"/>
    <x v="0"/>
    <x v="23"/>
  </r>
  <r>
    <n v="718"/>
    <n v="1002514334"/>
    <n v="3"/>
    <x v="2"/>
    <n v="4"/>
    <s v="PURWOKERTO"/>
    <s v="PURWOKERTO"/>
    <s v="PWT"/>
    <s v="REG"/>
    <s v="AO"/>
    <s v="NEW SALES"/>
    <m/>
    <s v="Completed (PS)"/>
    <s v="RBS-Regional 3"/>
    <d v="2026-08-07T11:26:40"/>
    <d v="2026-08-07T13:37:34"/>
    <n v="69357877"/>
    <m/>
    <n v="146303609727"/>
    <s v="PT MODULAR KULINER INDONESIA"/>
    <s v="ODP-PWT-FBE/141"/>
    <s v="WO061151117"/>
    <m/>
    <m/>
    <m/>
    <n v="109.2415692"/>
    <n v="-7.4302891000000004"/>
    <s v="|MN02587|MYIA-089124800085/POI/JULIO PRATAMA PUTRA/081291522934/it.support@ishangry.com"/>
    <s v="Sales Profesional"/>
    <m/>
    <m/>
    <m/>
    <m/>
    <m/>
    <m/>
    <m/>
    <m/>
    <s v="Management Janji"/>
    <s v="2026-08-05 08:00:00 | Nama PIC: BP JULIO  Notel: 081291522934  Alt: -   Tanggal: 5/8/2026  Jam Pasang: Pagi  Note: Hubungi sebelum ke lokasi, terimakasih.  "/>
    <s v="FCC"/>
    <d v="2026-07-08T11:40:14"/>
    <m/>
    <m/>
    <s v="PS"/>
    <s v="PWT"/>
    <s v="NO ADDON"/>
    <n v="20260807"/>
    <s v="Completed"/>
    <s v="- 11_11446;Biaya PSB HSI EBIS Tunai di Depan ~ 11[150000]  - E23015;E23015 ~ ES23 - Perangkat ONT[0]  - E23015~null~44292;E23015||11||Abodemen 0[0]  - E23015~null~E23015_SWONT;SWONT ~ Biaya Sewa ONT ~ E23015[30000]  - E23046;E23046 ~ ES23 - Paket HSI Bisn"/>
    <s v="INDIBIZ"/>
    <m/>
    <m/>
    <d v="2026-08-07T07:00:00"/>
    <s v="2026-08-05 08:00:00 | Nama PIC: BP JULIO  Notel: 081291522934  Alt: -   Tanggal: 5/8/2026  Jam Pasang: Pagi  Note: Hubungi sebelum ke lokasi, terimakasih.  "/>
    <n v="2026"/>
    <n v="8"/>
    <n v="7"/>
    <d v="2026-08-07T00:00:00"/>
    <n v="-0.29166666666424135"/>
    <x v="1"/>
    <x v="4"/>
  </r>
  <r>
    <n v="719"/>
    <n v="1002515557"/>
    <n v="3"/>
    <x v="6"/>
    <n v="5"/>
    <s v="SIDOARJO"/>
    <s v="MOJOKERTO"/>
    <s v="MIP"/>
    <s v="REG"/>
    <s v="AO"/>
    <s v="NEW SALES"/>
    <m/>
    <s v="IHLD - UNSC PT2"/>
    <s v="RBS-Regional 3"/>
    <d v="2026-08-08T07:53:47"/>
    <d v="2026-08-08T15:47:10"/>
    <n v="69359412"/>
    <m/>
    <m/>
    <s v="MTS UNGGULAN DARUL FALAH"/>
    <m/>
    <s v="WO061204291"/>
    <m/>
    <m/>
    <m/>
    <n v="112.4006"/>
    <n v="-7.4249000000000001"/>
    <s v="|MN01575|/MTS UNGGULAN DARUL FALAH/WINBACK HSI B2B + OCA BREACH CHECKER  (1:1) 100MBPS 635,5RB PSB DISC 70%//mtsdfjerukmacan@gmail.com/RAMADHAN ARYO PUTRA/85792761317"/>
    <s v="Sales Force DBS"/>
    <m/>
    <m/>
    <m/>
    <m/>
    <m/>
    <m/>
    <m/>
    <m/>
    <s v="Management Janji"/>
    <s v="2026-08-07 13:00:00|Waktu pemasnagan : 07 agustus 2026  Jam pemasangan : 08.00 - 12.00  Mohon hubungi pelanggan sebelum ke lokasi   Terima kasih|40010577|MYDITA"/>
    <s v="FCC"/>
    <d v="2026-08-08T07:55:20"/>
    <m/>
    <m/>
    <m/>
    <s v="MIP"/>
    <s v="OCA"/>
    <m/>
    <s v="IHLD - UNSC PT2"/>
    <s v="- 11_11446;Biaya PSB HSI EBIS Tunai di Depan ~ 11[150000]  - E23015;E23015 ~ ES23 - Perangkat ONT[0]  - E23015~null~44292;E23015||11||Abodemen 0[0]  - E23015~null~E23015_SWONTPREM;SWONTPREM ~ Biaya Sewa ONT Premium ~ E23015[50000]  - E24057;E24057 ~ ES24 "/>
    <s v="INDIBIZ"/>
    <m/>
    <m/>
    <d v="2026-08-07T07:00:00"/>
    <s v="2026-08-07 13:00:00|Waktu pemasnagan : 07 agustus 2026  Jam pemasangan : 08.00 - 12.00  Mohon hubungi pelanggan sebelum ke lokasi   Terima kasih|40010577|MYDITA"/>
    <m/>
    <m/>
    <m/>
    <e v="#NUM!"/>
    <e v="#NUM!"/>
    <x v="0"/>
    <x v="20"/>
  </r>
  <r>
    <n v="720"/>
    <n v="1002528507"/>
    <n v="3"/>
    <x v="6"/>
    <n v="5"/>
    <s v="SIDOARJO"/>
    <s v="MOJOKERTO"/>
    <s v="PCT"/>
    <s v="REG"/>
    <s v="AO"/>
    <s v="NEW SALES"/>
    <m/>
    <s v="CC - HD1A - INPROGRESS UNCONTACTED"/>
    <s v="RBS-Regional 3"/>
    <d v="2026-08-15T15:20:36"/>
    <d v="2026-08-18T10:48:10"/>
    <n v="69367020"/>
    <m/>
    <n v="152324211131"/>
    <s v="GIRAS SOEDJANA"/>
    <s v="ODP-PCT-FB/19"/>
    <m/>
    <m/>
    <m/>
    <m/>
    <n v="112.5113228"/>
    <n v="-7.6456255000000004"/>
    <s v="|MC30080|/SAIFUN FIKRI/08211847307/saifunfikri1997@gmail.com"/>
    <s v="Sales Force DBS"/>
    <m/>
    <m/>
    <m/>
    <m/>
    <m/>
    <m/>
    <m/>
    <m/>
    <m/>
    <m/>
    <m/>
    <s v="15-08-2026 15:39:51"/>
    <m/>
    <m/>
    <s v="FCC"/>
    <s v="PCT"/>
    <s v="NETMONK - OCA"/>
    <m/>
    <s v="UNCONTACTED : Telepon Tidak Diangkat - RNA Benita Lailani 40951377|MYDITA"/>
    <s v="- E23015;E23015 ~ ES23 - Perangkat ONT[0]  - E23015~null~44292;E23015||11||Abodemen 0[0]  - E23015~null~E23015_SWONTPREM;SWONTPREM ~ Biaya Sewa ONT Premium ~ E23015[50000]  - E24057;E24057 ~ ES24 - Paket HSI Bisnis (HSIE) Khusus Winback[0]  - E24057~null~"/>
    <s v="INDIBIZ"/>
    <m/>
    <m/>
    <m/>
    <m/>
    <m/>
    <m/>
    <m/>
    <e v="#NUM!"/>
    <e v="#NUM!"/>
    <x v="0"/>
    <x v="20"/>
  </r>
  <r>
    <n v="721"/>
    <n v="1002516508"/>
    <n v="3"/>
    <x v="5"/>
    <n v="5"/>
    <s v="DENPASAR"/>
    <s v="JIMBARAN"/>
    <s v="BNO"/>
    <s v="REG"/>
    <s v="AO"/>
    <s v="NEW SALES"/>
    <m/>
    <s v="Completed (PS)"/>
    <s v="RBS-Regional 3"/>
    <d v="2026-08-09T13:53:18"/>
    <d v="2026-08-10T04:44:58"/>
    <n v="69360566"/>
    <m/>
    <n v="172402802776"/>
    <s v="PT. MITRA BALI SUKSES"/>
    <s v="ODP-BNO-FG/32"/>
    <s v="WO061323773"/>
    <m/>
    <m/>
    <m/>
    <n v="115.22080870000001"/>
    <n v="-8.7086562999999995"/>
    <s v="|MN02545|/PIC WAHYUDI/08995847815-081381829072/it.info@mitrabalisukses.co.id"/>
    <s v="Sales Force DBS"/>
    <m/>
    <m/>
    <m/>
    <m/>
    <m/>
    <m/>
    <m/>
    <m/>
    <s v="Management Janji"/>
    <s v="2026-08-08 13:00:00|Nama : PT. MITRA BALI SUKSES  Cp : 08995847815  2026-08-08 13:00  Sebelum kelokasi hub terlebih dahulu |40931150|MYDITA"/>
    <s v="FCC"/>
    <d v="2026-09-08T13:54:59"/>
    <m/>
    <m/>
    <s v="PS"/>
    <s v="BNO"/>
    <s v="NO ADDON"/>
    <n v="20260810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9T07:00:00"/>
    <s v="2026-08-08 13:00:00|Nama : PT. MITRA BALI SUKSES  Cp : 08995847815  2026-08-08 13:00  Sebelum kelokasi hub terlebih dahulu |40931150|MYDITA"/>
    <n v="2026"/>
    <n v="8"/>
    <n v="10"/>
    <d v="2026-08-10T00:00:00"/>
    <n v="0.70833333333575865"/>
    <x v="1"/>
    <x v="30"/>
  </r>
  <r>
    <n v="722"/>
    <n v="1002514309"/>
    <n v="3"/>
    <x v="2"/>
    <n v="4"/>
    <s v="PURWOKERTO"/>
    <s v="BANJARNEGARA"/>
    <s v="BJR"/>
    <s v="REG"/>
    <s v="AO"/>
    <s v="NEW SALES"/>
    <s v="1P INET"/>
    <s v="Completed (PS)"/>
    <s v="RBS-Regional 3"/>
    <d v="2026-08-07T11:19:58"/>
    <d v="2026-08-08T15:15:28"/>
    <n v="69360628"/>
    <m/>
    <n v="146372101964"/>
    <s v="BERKAH SEMBAKO MULYADI"/>
    <s v="ODP-BJR-FAC/053 FAC/D04/053.01"/>
    <s v="WO061149643"/>
    <m/>
    <m/>
    <m/>
    <n v="109.818455"/>
    <n v="-7.2014399999999998"/>
    <s v="|MN00909|MYIA-009476230769/POI/mulyadi/085643064718/registrasipenda.ftaraninter.net1@gmail.com"/>
    <s v="MYIB_ASSISTANT"/>
    <m/>
    <m/>
    <m/>
    <m/>
    <m/>
    <m/>
    <m/>
    <m/>
    <s v="Management Janji"/>
    <s v="2026-08-09 15:00:00 | Nama Pic : BP MULYADI No Hp Pic : 085643064718 Jam Pemasangan : 08:00 - 12.00 Tanggal Pemasangan : SABTU 08 AGUSTUS 2026 Info Tambahan : Hubungi pelanggan sebelum datang ke lokasi, terima kasih."/>
    <s v="FCC"/>
    <d v="2026-07-08T11:25:46"/>
    <d v="2026-08-09T15:00:00"/>
    <m/>
    <s v="PS"/>
    <s v="BJR"/>
    <s v="NO ADDON"/>
    <n v="20260808"/>
    <s v="Completed"/>
    <s v="HSI Bisnis Promo HUT Telkom PSB 70% - 150 Mbps"/>
    <s v="INDIBIZ"/>
    <m/>
    <m/>
    <d v="2026-08-09T15:00:00"/>
    <s v="2026-08-09 15:00:00 | Nama Pic : BP MULYADI No Hp Pic : 085643064718 Jam Pemasangan : 08:00 - 12.00 Tanggal Pemasangan : SABTU 08 AGUSTUS 2026 Info Tambahan : Hubungi pelanggan sebelum datang ke lokasi, terima kasih."/>
    <n v="2026"/>
    <n v="8"/>
    <n v="8"/>
    <d v="2026-08-08T00:00:00"/>
    <n v="-1.625"/>
    <x v="1"/>
    <x v="4"/>
  </r>
  <r>
    <n v="723"/>
    <n v="1002520118"/>
    <n v="3"/>
    <x v="6"/>
    <n v="5"/>
    <s v="SIDOARJO"/>
    <s v="MOJOKERTO"/>
    <s v="MRT"/>
    <s v="REG"/>
    <s v="AO"/>
    <s v="NEW SALES"/>
    <m/>
    <s v="Completed (PS)"/>
    <s v="RBS-Regional 3"/>
    <d v="2026-08-11T14:11:07"/>
    <d v="2026-08-11T22:23:55"/>
    <n v="69363436"/>
    <m/>
    <n v="152312243260"/>
    <s v="ROCKET CHICKEN PURI"/>
    <s v="ODP-MRT-FAL/10"/>
    <s v="WO061513787"/>
    <m/>
    <m/>
    <m/>
    <n v="112.4594067"/>
    <n v="-7.5067810000000001"/>
    <s v="|MN01575|/ROCKET CHICKEN PURI/WINBACK 2.0 HSI B2B (1:2) 50MBPS 320RB PSB DISC 70%//Vera.andriyani31@gmail.com/VERA ANDRIYANI/8819704407"/>
    <s v="Sales Force DBS"/>
    <m/>
    <m/>
    <m/>
    <m/>
    <m/>
    <m/>
    <m/>
    <m/>
    <s v="Management Janji"/>
    <s v="2026-08-12 13:00:00|M Janji : (12/08/2026) jam Pasang : 09:00 Note : hubungi pelanggan jika ingin kelokasi |40981184|MYDITA"/>
    <s v="FCC"/>
    <d v="2026-11-08T14:39:49"/>
    <d v="2026-08-12T13:00:00"/>
    <m/>
    <s v="PS"/>
    <s v="MRT"/>
    <s v="NO ADDON"/>
    <n v="20260811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12T13:00:00"/>
    <s v="2026-08-12 13:00:00|M Janji : (12/08/2026) jam Pasang : 09:00 Note : hubungi pelanggan jika ingin kelokasi |40981184|MYDITA"/>
    <n v="2026"/>
    <n v="8"/>
    <n v="11"/>
    <d v="2026-08-11T00:00:00"/>
    <n v="-1.5416666666642413"/>
    <x v="1"/>
    <x v="20"/>
  </r>
  <r>
    <n v="724"/>
    <n v="1002515373"/>
    <n v="3"/>
    <x v="4"/>
    <n v="4"/>
    <s v="SEMARANG"/>
    <s v="INNER - SEMARANG JATENG UTARA"/>
    <s v="GNK"/>
    <s v="REG"/>
    <s v="AO"/>
    <s v="NEW SALES"/>
    <m/>
    <s v="Completed (PS)"/>
    <s v="RBS-Regional 3"/>
    <d v="2026-08-07T16:58:57"/>
    <d v="2026-08-07T20:37:00"/>
    <n v="69356866"/>
    <m/>
    <n v="143424113537"/>
    <s v="SPBU 44.595.21 DEMAK"/>
    <s v="ODP-GNK-FE/024"/>
    <s v="WO061193491"/>
    <m/>
    <m/>
    <m/>
    <n v="110.54570895273601"/>
    <n v="-6.9293956982594596"/>
    <s v="|MN02184|MYIA-014095114720/POI/ACHMAD MUJIB/085325058548/spbu4459521@gmail.com"/>
    <s v="MYDIGIBIZPARTNER"/>
    <m/>
    <m/>
    <m/>
    <m/>
    <m/>
    <m/>
    <m/>
    <m/>
    <s v="Management Janji"/>
    <s v="2026-08-02 13:00:00 | telp :085325058548  Tanggal pemasangan :02/08/2026  Jam pemasangan : pagi/siang  Info Tambahan : Hubungi pelanggan dulu sebelum ke lokasi  terima kasih"/>
    <s v="FCC"/>
    <d v="2026-07-08T17:10:45"/>
    <m/>
    <m/>
    <s v="PS"/>
    <s v="GNK"/>
    <s v="NO ADDON"/>
    <n v="202608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07:00:00"/>
    <s v="2026-08-02 13:00:00 | telp :085325058548  Tanggal pemasangan :02/08/2026  Jam pemasangan : pagi/siang  Info Tambahan : Hubungi pelanggan dulu sebelum ke lokasi  terima kasih"/>
    <n v="2026"/>
    <n v="8"/>
    <n v="7"/>
    <d v="2026-08-07T00:00:00"/>
    <n v="-0.29166666666424135"/>
    <x v="1"/>
    <x v="4"/>
  </r>
  <r>
    <n v="725"/>
    <n v="1002517677"/>
    <n v="3"/>
    <x v="5"/>
    <n v="5"/>
    <s v="DENPASAR"/>
    <s v="SANUR"/>
    <s v="SWI"/>
    <s v="REG"/>
    <s v="AO"/>
    <s v="NEW SALES"/>
    <m/>
    <s v="98 | OSS - CANCEL COMPLETE"/>
    <s v="RBS-Regional 3"/>
    <d v="2026-08-10T13:02:12"/>
    <d v="2026-08-13T09:20:15"/>
    <n v="69362407"/>
    <m/>
    <n v="172423220311"/>
    <s v="OMNI SPACE"/>
    <s v="ODP-SWI-FE/85"/>
    <s v="WO061439995"/>
    <m/>
    <m/>
    <m/>
    <n v="115.27735319999999"/>
    <n v="-8.5787233000000001"/>
    <s v="|MN02365|/PIC I WAYAN GDE EKA PRATAMA/081905575737-08135906565/omnispaceoffice@gmail.com"/>
    <s v="Sales Force DBS"/>
    <m/>
    <m/>
    <m/>
    <m/>
    <m/>
    <m/>
    <m/>
    <m/>
    <s v="Management Janji"/>
    <s v="2026-08-11 15:00:00|Nama PIC:  bp i wayan gde eka No HP: 081905575737 Alt: Tanggal: 11/8/2026 Jam Pasang: Sore Note: Hubungi sebelum ke lokasi, terimakasih.|40010577|MYDITA"/>
    <s v="FCC"/>
    <d v="2026-10-08T13:09:48"/>
    <d v="2026-08-11T15:00:00"/>
    <s v="Kendala Pelanggan"/>
    <s v="CANCEL"/>
    <s v="SWI"/>
    <s v="NO ADDON"/>
    <m/>
    <s v="Cancel 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1T15:00:00"/>
    <s v="2026-08-11 15:00:00|Nama PIC:  bp i wayan gde eka No HP: 081905575737 Alt: Tanggal: 11/8/2026 Jam Pasang: Sore Note: Hubungi sebelum ke lokasi, terimakasih.|40010577|MYDITA"/>
    <m/>
    <m/>
    <m/>
    <e v="#NUM!"/>
    <e v="#NUM!"/>
    <x v="0"/>
    <x v="7"/>
  </r>
  <r>
    <n v="726"/>
    <n v="1002522970"/>
    <n v="3"/>
    <x v="4"/>
    <n v="4"/>
    <s v="PEKALONGAN"/>
    <s v="BREBES"/>
    <s v="BMU"/>
    <s v="REG"/>
    <s v="AO"/>
    <s v="NEW SALES"/>
    <s v="1P INET"/>
    <s v="Completed (PS)"/>
    <s v="RBS-Regional 3"/>
    <d v="2026-08-12T16:53:57"/>
    <d v="2026-08-14T19:04:49"/>
    <n v="69364550"/>
    <m/>
    <n v="146281108099"/>
    <s v="SPBU KALISALAK 44.52208"/>
    <s v="ODP-BMU-FB/007 FB/D03/007.01"/>
    <s v="WO061615671"/>
    <m/>
    <m/>
    <m/>
    <n v="109.01867009999999"/>
    <n v="-7.2156104999999897"/>
    <s v="MD|MYDB-20260812265042|DN00001/MN00347|SPBU KALISALAK 44.52208|081328907930"/>
    <s v="MYDIGIBIZPARTNER"/>
    <m/>
    <m/>
    <m/>
    <m/>
    <m/>
    <m/>
    <m/>
    <m/>
    <s v="Management Janji"/>
    <s v="2026-08-14 08:00:00 | Tanggal pemasangan: 13/08/2026 Jam pemasangan : siang Info Tambahan : Hubungi pelanggan dulu sebelum ke lokasi terima kasih."/>
    <s v="FCC"/>
    <d v="2026-12-08T16:54:54"/>
    <d v="2026-08-14T08:00:00"/>
    <m/>
    <s v="PS"/>
    <s v="BMU"/>
    <s v="NO ADDON"/>
    <n v="20260814"/>
    <s v="Completed"/>
    <s v="HSI Bisnis Promo HUT Telkom PSB 70% - 100 Mbps"/>
    <s v="INDIBIZ"/>
    <m/>
    <m/>
    <d v="2026-08-14T08:00:00"/>
    <s v="2026-08-14 08:00:00 | Tanggal pemasangan: 13/08/2026 Jam pemasangan : siang Info Tambahan : Hubungi pelanggan dulu sebelum ke lokasi terima kasih."/>
    <n v="2026"/>
    <n v="8"/>
    <n v="14"/>
    <d v="2026-08-14T00:00:00"/>
    <n v="-0.33333333333575865"/>
    <x v="1"/>
    <x v="4"/>
  </r>
  <r>
    <n v="727"/>
    <n v="1002534601"/>
    <n v="3"/>
    <x v="6"/>
    <n v="5"/>
    <s v="JEMBER"/>
    <s v="JEMBER"/>
    <s v="KLT"/>
    <s v="REG"/>
    <s v="AO"/>
    <s v="NEW SALES"/>
    <s v="1P INET"/>
    <s v="MIE - SEND SURVEY"/>
    <s v="RBS-Regional 3"/>
    <d v="2026-08-18T18:08:56"/>
    <d v="2026-08-18T18:10:01"/>
    <n v="69369478"/>
    <m/>
    <n v="152538203667"/>
    <s v="SPBU 5468109 MAYANG JEMBER"/>
    <s v="ODP-KLT-FH/15 FH/D03/15.01"/>
    <s v="WO062049468"/>
    <m/>
    <m/>
    <m/>
    <n v="113.793356"/>
    <n v="-8.1712509999999998"/>
    <s v="|MN02617|MYIA-045322235304/POI/FREDY SUSANTO/085251693497/spbu109.jbr@gmail.com"/>
    <s v="MYIB_ASSISTANT"/>
    <m/>
    <m/>
    <m/>
    <m/>
    <m/>
    <m/>
    <m/>
    <m/>
    <s v="Management Janji"/>
    <s v="2026-08-19 15:00:00 | telp : 085251693497 alt : manja : pagi /siang 19/08/2026 hub sebelum kelokasi "/>
    <s v="FCC"/>
    <s v="18-08-2026 18:10:08"/>
    <d v="2026-08-19T15:00:00"/>
    <m/>
    <s v="SURVEY_NEW_MANJA"/>
    <s v="KLT"/>
    <s v="NO ADDON"/>
    <m/>
    <s v="MIE - SEND SURVEY"/>
    <s v="HSI Bisnis Promo HUT RI PSB 70% - 50 Mbps"/>
    <s v="INDIBIZ"/>
    <m/>
    <m/>
    <d v="2026-08-19T15:00:00"/>
    <s v="2026-08-19 15:00:00 | telp : 085251693497 alt : manja : pagi /siang 19/08/2026 hub sebelum kelokasi "/>
    <m/>
    <m/>
    <m/>
    <e v="#NUM!"/>
    <e v="#NUM!"/>
    <x v="0"/>
    <x v="13"/>
  </r>
  <r>
    <n v="728"/>
    <n v="1002510663"/>
    <n v="3"/>
    <x v="5"/>
    <n v="5"/>
    <s v="DENPASAR"/>
    <s v="UBUNG"/>
    <s v="UBN"/>
    <s v="REG"/>
    <s v="AO"/>
    <s v="NEW SALES"/>
    <m/>
    <s v="Completed (PS)"/>
    <s v="RBS-Regional 3"/>
    <d v="2026-08-05T13:58:42"/>
    <d v="2026-08-05T17:34:54"/>
    <n v="69357156"/>
    <m/>
    <n v="172418758200"/>
    <s v="Pusat Gadai MGW009"/>
    <s v="ODP-UBN-FL/19"/>
    <s v="WO060990961"/>
    <m/>
    <m/>
    <m/>
    <n v="115.153324"/>
    <n v="-8.6430764999999994"/>
    <s v="|MN02515|MYIA-028505707724/POI/AULIYA PRADITA NUR/081119917743/pusatgadaisintyadewi@gmail.com"/>
    <s v="MYDIGIBIZPARTNER"/>
    <m/>
    <m/>
    <m/>
    <m/>
    <m/>
    <m/>
    <m/>
    <m/>
    <s v="Management Janji"/>
    <s v="2026-08-04 08:00:00 | JAM : 08:00  TGL : 4 AGUSTUS  2026  CATATAN : HUBUNGI PELANGGAN SEBELUM BERKUNJUNG UNTUK PEMASANGAN "/>
    <s v="FCC"/>
    <d v="2026-05-08T14:10:37"/>
    <m/>
    <m/>
    <s v="PS"/>
    <s v="UBN"/>
    <s v="NO ADDON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7:00:00"/>
    <s v="2026-08-04 08:00:00 | JAM : 08:00  TGL : 4 AGUSTUS  2026  CATATAN : HUBUNGI PELANGGAN SEBELUM BERKUNJUNG UNTUK PEMASANGAN "/>
    <n v="2026"/>
    <n v="8"/>
    <n v="5"/>
    <d v="2026-08-05T00:00:00"/>
    <n v="-0.29166666666424135"/>
    <x v="1"/>
    <x v="22"/>
  </r>
  <r>
    <n v="729"/>
    <n v="1002526280"/>
    <n v="3"/>
    <x v="2"/>
    <n v="4"/>
    <s v="PURWOKERTO"/>
    <s v="BANJARNEGARA"/>
    <s v="BJR"/>
    <s v="REG"/>
    <s v="AO"/>
    <s v="NEW SALES"/>
    <s v="1P INET"/>
    <s v="98 | OSS - CANCEL COMPLETE"/>
    <s v="RBS-Regional 3"/>
    <d v="2026-08-14T12:01:57"/>
    <d v="2026-08-18T15:49:03"/>
    <n v="69365971"/>
    <m/>
    <n v="146372102789"/>
    <s v="TOKO BERKAH SEMBAKO WANITI"/>
    <s v="ODP-BJR-FAH/025"/>
    <s v="WO061737752"/>
    <m/>
    <m/>
    <m/>
    <n v="109.78860400000001"/>
    <n v="-7.318416"/>
    <s v="|MC80042|MYIA-058046167718/POI/WANITI /081392329155/andriyawa25@gmail.com"/>
    <s v="MYIB_ASSISTANT"/>
    <m/>
    <m/>
    <m/>
    <m/>
    <m/>
    <m/>
    <m/>
    <m/>
    <s v="Management Janji"/>
    <s v="2026-08-15 08:00:00 | Nama PIC : bu waniti No HP : 081392329155 Alt :  M Janji : 15/AGUSTUS/2026 jam Pasang : Pagi  Note : hubungi pelanggan jika ingin kelokasi, terimakasih. "/>
    <s v="FCC"/>
    <s v="14-08-2026 12:09:49"/>
    <d v="2026-08-15T08:00:00"/>
    <s v="Kendala Lainnya"/>
    <s v="CANCEL"/>
    <s v="BJR"/>
    <s v="NO ADDON"/>
    <m/>
    <s v="Cancel Completed"/>
    <s v="HSI Bisnis Promo HUT Telkom PSB 70% - 300 Mbps"/>
    <s v="INDIBIZ"/>
    <m/>
    <m/>
    <d v="2026-08-15T08:00:00"/>
    <s v="2026-08-15 08:00:00 | Nama PIC : bu waniti No HP : 081392329155 Alt :  M Janji : 15/AGUSTUS/2026 jam Pasang : Pagi  Note : hubungi pelanggan jika ingin kelokasi, terimakasih. "/>
    <m/>
    <m/>
    <m/>
    <e v="#NUM!"/>
    <e v="#NUM!"/>
    <x v="0"/>
    <x v="4"/>
  </r>
  <r>
    <n v="730"/>
    <n v="1002526457"/>
    <n v="3"/>
    <x v="1"/>
    <n v="5"/>
    <s v="KEDIRI"/>
    <s v="KEDIRI"/>
    <s v="PAE"/>
    <s v="REG"/>
    <s v="AO"/>
    <s v="NEW SALES"/>
    <s v="1P INET"/>
    <s v="Completed (PS)"/>
    <s v="RBS-Regional 3"/>
    <d v="2026-08-14T14:02:58"/>
    <d v="2026-08-14T19:16:30"/>
    <n v="69366072"/>
    <m/>
    <n v="152639219419"/>
    <s v="PAPRINGAN KAPE"/>
    <s v="ODP-PAE-FU/33 FU/D01/33.01"/>
    <s v="WO061751021"/>
    <m/>
    <m/>
    <m/>
    <n v="112.26758893579201"/>
    <n v="-7.8651380709762497"/>
    <s v="MD|MYDB-20260813265282|SC20016/MC20202|PAPRINGAN KAPE|08213329615"/>
    <s v="MYDIGIBIZPARTNER"/>
    <m/>
    <m/>
    <m/>
    <m/>
    <m/>
    <m/>
    <m/>
    <m/>
    <s v="Management Janji"/>
    <s v="2026-08-15 13:00:00 | M Janji : (15/08/2026) jam Pasang : 09:00 Note : hubungi pelanggan jika ingin kelokasi"/>
    <s v="FCC"/>
    <s v="14-08-2026 14:10:15"/>
    <d v="2026-08-15T13:00:00"/>
    <m/>
    <s v="PS"/>
    <s v="PAE"/>
    <s v="NO ADDON"/>
    <n v="20260814"/>
    <s v="Completed"/>
    <s v="HSI Bisnis PSB 70% - 300 Mbps"/>
    <s v="INDIBIZ"/>
    <m/>
    <m/>
    <d v="2026-08-15T13:00:00"/>
    <s v="2026-08-15 13:00:00 | M Janji : (15/08/2026) jam Pasang : 09:00 Note : hubungi pelanggan jika ingin kelokasi"/>
    <n v="2026"/>
    <n v="8"/>
    <n v="14"/>
    <d v="2026-08-14T00:00:00"/>
    <n v="-1.5416666666642413"/>
    <x v="1"/>
    <x v="1"/>
  </r>
  <r>
    <n v="731"/>
    <n v="1002504878"/>
    <n v="3"/>
    <x v="4"/>
    <n v="4"/>
    <s v="PEKALONGAN"/>
    <s v="PEMALANG"/>
    <s v="PML"/>
    <s v="REG"/>
    <s v="AO"/>
    <s v="NEW SALES"/>
    <m/>
    <s v="Completed (PS)"/>
    <s v="RBS-Regional 3"/>
    <d v="2026-08-01T17:29:39"/>
    <d v="2026-08-01T19:18:17"/>
    <n v="69356286"/>
    <m/>
    <n v="142278112604"/>
    <s v="PT. Bangkit Lakuliner Indonesia Pemalang Jateng"/>
    <s v="ODP-PML-FA/013"/>
    <s v="WO060675673"/>
    <m/>
    <m/>
    <m/>
    <n v="109.379239373018"/>
    <n v="-6.8895426887887901"/>
    <s v="|MN02235|MYIA-022383961209/POI/Muhamad Arif Nurdin/085283300362/arif.nurdin@seindonesia.co.id"/>
    <s v="MYDIGIBIZPARTNER"/>
    <m/>
    <m/>
    <m/>
    <m/>
    <m/>
    <m/>
    <m/>
    <m/>
    <s v="Management Janji"/>
    <s v="2026-08-01 13:00:00 | Tanggal pemasangan : 01 AGUSTUS 2026  Jam pemasangan : pagi/siang  Info Tambahan : Hubungi pelanggan dulu sebelum ke lokasi  terima kasih"/>
    <s v="FCC"/>
    <d v="2026-01-08T17:39:50"/>
    <m/>
    <m/>
    <s v="PS"/>
    <s v="PML"/>
    <s v="NO ADDON"/>
    <n v="20260801"/>
    <s v="Completed"/>
    <s v="- 11_11446;Biaya PSB HSI EBIS Tunai di Depan ~ 11[150000]  - E23015;E23015 ~ ES23 - Perangkat ONT[0]  - E23015~null~44292;E23015||11||Abodemen 0[0]  - E23015~null~E23015_SWONT;SWONT ~ Biaya Sewa ONT ~ E23015[30000]  - SP_NOSS;SP_NOSS ~ Internet NOSS Multi"/>
    <s v="INDIBIZ"/>
    <m/>
    <m/>
    <d v="2026-08-01T07:00:00"/>
    <s v="2026-08-01 13:00:00 | Tanggal pemasangan : 01 AGUSTUS 2026  Jam pemasangan : pagi/siang  Info Tambahan : Hubungi pelanggan dulu sebelum ke lokasi  terima kasih"/>
    <n v="2026"/>
    <n v="8"/>
    <n v="1"/>
    <d v="2026-08-01T00:00:00"/>
    <n v="-0.29166666666424135"/>
    <x v="1"/>
    <x v="4"/>
  </r>
  <r>
    <n v="732"/>
    <n v="1002528406"/>
    <n v="3"/>
    <x v="7"/>
    <n v="4"/>
    <s v="KUDUS"/>
    <s v="BLORA"/>
    <s v="RDB"/>
    <s v="REG"/>
    <s v="AO"/>
    <s v="NEW SALES"/>
    <s v="1P INET"/>
    <s v="Completed (PS)"/>
    <s v="RBS-Regional 3"/>
    <d v="2026-08-15T13:58:57"/>
    <d v="2026-08-17T12:43:44"/>
    <n v="69366952"/>
    <m/>
    <n v="142512103099"/>
    <s v="cafe 68"/>
    <s v="ODP-RDB-FE/037 FE/D01/037.01"/>
    <s v="WO061826862"/>
    <m/>
    <m/>
    <m/>
    <n v="111.362543"/>
    <n v="-7.1405279999999998"/>
    <s v="|MN00408|MYIA-079876412668/POI/edo triutomo/0882006453523/carahoki2@gmail.com"/>
    <s v="MYIB_ASSISTANT"/>
    <m/>
    <m/>
    <m/>
    <m/>
    <m/>
    <m/>
    <m/>
    <m/>
    <s v="Management Janji"/>
    <s v="2026-08-16 13:00:00 | Tanggal pemasangan: 16/08/2026 Jam pemasangan : pagi / siang Info Tambahan : Hubungi pelanggan dulu sebelum ke lokasi terima kasih."/>
    <s v="FCC"/>
    <s v="15-08-2026 14:09:43"/>
    <d v="2026-08-16T13:00:00"/>
    <m/>
    <s v="PS"/>
    <s v="RDB"/>
    <s v="NO ADDON"/>
    <n v="20260817"/>
    <s v="Completed"/>
    <s v="HSI Bisnis Khusus Winback PSB 70% - 300 Mbps"/>
    <s v="INDIBIZ"/>
    <m/>
    <m/>
    <d v="2026-08-16T13:00:00"/>
    <s v="2026-08-16 13:00:00 | Tanggal pemasangan: 16/08/2026 Jam pemasangan : pagi / siang Info Tambahan : Hubungi pelanggan dulu sebelum ke lokasi terima kasih."/>
    <n v="2026"/>
    <n v="8"/>
    <n v="17"/>
    <d v="2026-08-17T00:00:00"/>
    <n v="0.45833333333575865"/>
    <x v="1"/>
    <x v="4"/>
  </r>
  <r>
    <n v="733"/>
    <n v="1002519442"/>
    <n v="3"/>
    <x v="3"/>
    <n v="5"/>
    <s v="MADURA"/>
    <s v="PAMEKASAN"/>
    <s v="PRG"/>
    <s v="REG"/>
    <s v="AO"/>
    <s v="NEW SALES"/>
    <m/>
    <s v="Completed (PS)"/>
    <s v="RBS-Regional 3"/>
    <d v="2026-08-11T11:10:43"/>
    <d v="2026-08-11T13:49:54"/>
    <n v="69352432"/>
    <m/>
    <n v="152428209679"/>
    <s v="SPBU 54.694.05"/>
    <s v="ODP-PRG-FAC/21"/>
    <s v="WO061479081"/>
    <m/>
    <m/>
    <m/>
    <n v="113.637328646174"/>
    <n v="-7.1116107731897404"/>
    <s v="|MN00213|/SPBU 54.694.05/85257003788/nadiafahrezaabadi@gmail.com/HSI Bisnis Promo HUT Telkom (1:1) 75 Mbps (Rp 415.000) PSB Rp 150.000/MOH HASAN/VJQP+6WM, Dusun Kacangan, Pakamban Laok, Kec. Pragaan, Kabupaten Sumenep, Jawa Timur 69465"/>
    <s v="Sales Force DBS"/>
    <m/>
    <m/>
    <m/>
    <m/>
    <m/>
    <m/>
    <m/>
    <m/>
    <s v="Management Janji"/>
    <s v="2026-07-29 08:00:00|Waktu pemasnagan : 29 Juli 2026  Jam pemasangan : 08.00 - 12.00  Mohon hubungi pelanggan sebelum ke lokasi   Terima kasih|DA7880|MYDITA"/>
    <s v="FCC"/>
    <d v="2026-11-08T11:40:03"/>
    <m/>
    <m/>
    <s v="PS"/>
    <s v="PRG"/>
    <s v="NO ADDON"/>
    <n v="20260811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11T07:00:00"/>
    <s v="2026-07-29 08:00:00|Waktu pemasnagan : 29 Juli 2026  Jam pemasangan : 08.00 - 12.00  Mohon hubungi pelanggan sebelum ke lokasi   Terima kasih|DA7880|MYDITA"/>
    <n v="2026"/>
    <n v="8"/>
    <n v="11"/>
    <d v="2026-08-11T00:00:00"/>
    <n v="-0.29166666666424135"/>
    <x v="1"/>
    <x v="6"/>
  </r>
  <r>
    <n v="734"/>
    <n v="1002533304"/>
    <n v="3"/>
    <x v="2"/>
    <n v="4"/>
    <s v="MAGELANG"/>
    <s v="WONOSOBO"/>
    <s v="WOS"/>
    <s v="REG"/>
    <s v="AO"/>
    <s v="NEW SALES"/>
    <s v="1P INET"/>
    <s v="8 | OSS - PONR"/>
    <s v="RBS-Regional 3"/>
    <d v="2026-08-18T13:53:56"/>
    <d v="2026-08-18T17:36:15"/>
    <n v="69369053"/>
    <m/>
    <n v="141373127468"/>
    <s v="NARASI UNGGUL"/>
    <s v="ODP-WOS-FG/010"/>
    <s v="WO062014781"/>
    <m/>
    <m/>
    <m/>
    <n v="109.955888014142"/>
    <n v="-7.26408860627616"/>
    <s v="|MC80016|MYIA-099215225589/POI/Janatur Rofingah/081228870907/rofingahjanatur@gmail.com"/>
    <s v="MYIB_ASSISTANT"/>
    <m/>
    <m/>
    <m/>
    <m/>
    <m/>
    <m/>
    <m/>
    <m/>
    <s v="Management Janji"/>
    <s v="2026-08-19 13:00:00 | Nama PIC:  bu janatur  No HP: 081228870907 Alt: Tanggal: 19/8/2026 Jam Pasang: Siang Note: Hubungi sebelum ke lokasi, terimakasih"/>
    <s v="FCC"/>
    <s v="18-08-2026 13:55:52"/>
    <d v="2026-08-19T13:00:00"/>
    <m/>
    <s v="ACT_COM"/>
    <s v="WOS"/>
    <s v="NO ADDON"/>
    <m/>
    <s v="PONR"/>
    <s v="HSI Bisnis Promo HUT RI PSB 70% - 300 Mbps"/>
    <s v="INDIBIZ"/>
    <m/>
    <m/>
    <d v="2026-08-19T13:00:00"/>
    <s v="2026-08-19 13:00:00 | Nama PIC:  bu janatur  No HP: 081228870907 Alt: Tanggal: 19/8/2026 Jam Pasang: Siang Note: Hubungi sebelum ke lokasi, terimakasih"/>
    <m/>
    <m/>
    <m/>
    <e v="#NUM!"/>
    <e v="#NUM!"/>
    <x v="0"/>
    <x v="4"/>
  </r>
  <r>
    <n v="735"/>
    <n v="1002529499"/>
    <n v="3"/>
    <x v="6"/>
    <n v="5"/>
    <s v="SIDOARJO"/>
    <s v="MOJOKERTO"/>
    <s v="MRT"/>
    <s v="REG"/>
    <s v="AO"/>
    <s v="NEW SALES"/>
    <m/>
    <s v="MYCX - SEND OPEN PAPERLESS"/>
    <s v="RBS-Regional 3"/>
    <d v="2026-08-16T11:29:46"/>
    <d v="2026-08-16T11:32:05"/>
    <n v="69367411"/>
    <m/>
    <n v="152312243070"/>
    <s v="PT SUN RISE MILL"/>
    <s v="ODP-MRT-FP/42"/>
    <m/>
    <m/>
    <m/>
    <m/>
    <n v="112.422492270782"/>
    <n v="-7.51440429540152"/>
    <s v="AMRBS;940137;AM;ISTIHAMIN FITRI;RBS-3;SURAMADU;PSB :+6282137332214/FAJAR/+6282331115521/YOLANDA/purchase7.sunrise@gmail.com/HSI Bisnis (1:1) 50 Mbps (Rp 439.000) PSB Rp 150.000"/>
    <s v="Account Manager"/>
    <m/>
    <m/>
    <m/>
    <m/>
    <m/>
    <m/>
    <m/>
    <m/>
    <m/>
    <m/>
    <m/>
    <s v="16-08-2026 11:39:53"/>
    <m/>
    <m/>
    <s v="INPROGRESS_SC"/>
    <s v="MRT"/>
    <s v="NO ADDON"/>
    <m/>
    <s v="SEND PAPERLESS OPEN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m/>
    <m/>
    <m/>
    <m/>
    <m/>
    <e v="#NUM!"/>
    <e v="#NUM!"/>
    <x v="0"/>
    <x v="20"/>
  </r>
  <r>
    <n v="736"/>
    <n v="1002524414"/>
    <n v="3"/>
    <x v="3"/>
    <n v="5"/>
    <s v="SBY SELATAN"/>
    <s v="TANDES"/>
    <s v="DMO"/>
    <s v="REG"/>
    <s v="AO"/>
    <s v="NEW SALES"/>
    <m/>
    <s v="Completed (PS)"/>
    <s v="RBS-Regional 3"/>
    <d v="2026-08-13T14:11:29"/>
    <d v="2026-08-14T17:19:57"/>
    <n v="69365237"/>
    <m/>
    <n v="152301273621"/>
    <s v="Warnyet By Miatun"/>
    <s v="ODP-DMO-FNS/60"/>
    <s v="WO061690175"/>
    <m/>
    <m/>
    <m/>
    <n v="112.71390649999999"/>
    <n v="-7.2685792999999999"/>
    <s v="|MN02435|/Warnyet By Miatun/083833183825/Fahrymerana@gmail.com/HSI Bisnis Winback + Antares Eazy (1:1) 50 Mbps (Rp 440.000) PSB Rp 150.000/MADDAHRI/-7.2681431,112.7103435"/>
    <s v="Sales Force DBS"/>
    <m/>
    <m/>
    <m/>
    <m/>
    <m/>
    <m/>
    <m/>
    <m/>
    <s v="Management Janji"/>
    <s v="2026-08-14 15:00:00|Waktu pemasangan : 13 agustus 2026 Jam pemasangan : 08.00 - 12.00 Info Tambahan : Hubungi pelanggan dulu sebelum ke lokasi terimakasih |40951377|MYDITA"/>
    <s v="FCC"/>
    <s v="13-08-2026 14:39:50"/>
    <d v="2026-08-14T15:00:00"/>
    <m/>
    <s v="PS"/>
    <s v="DMO"/>
    <s v="ANTAREZ"/>
    <n v="20260814"/>
    <s v="Completed"/>
    <s v="- 11_11446;Biaya PSB HSI EBIS Tunai di Depan ~ 11[150000]  - E23015;E23015 ~ ES23 - Perangkat ONT[0]  - E23015~null~44292;E23015||11||Abodemen 0[0]  - E23015~null~E23015_SWONT;SWONT ~ Biaya Sewa ONT ~ E23015[30000]  - E24057;E24057 ~ ES24 - Paket HSI Bisn"/>
    <s v="INDIBIZ"/>
    <m/>
    <m/>
    <d v="2026-08-14T15:00:00"/>
    <s v="2026-08-14 15:00:00|Waktu pemasangan : 13 agustus 2026 Jam pemasangan : 08.00 - 12.00 Info Tambahan : Hubungi pelanggan dulu sebelum ke lokasi terimakasih |40951377|MYDITA"/>
    <n v="2026"/>
    <n v="8"/>
    <n v="14"/>
    <d v="2026-08-14T00:00:00"/>
    <n v="-0.625"/>
    <x v="1"/>
    <x v="23"/>
  </r>
  <r>
    <n v="737"/>
    <n v="1002529940"/>
    <n v="3"/>
    <x v="7"/>
    <n v="4"/>
    <s v="KUDUS"/>
    <s v="PATI"/>
    <s v="PAT"/>
    <s v="REG"/>
    <s v="AO"/>
    <s v="NEW SALES"/>
    <m/>
    <s v="MIE - SEND SURVEY"/>
    <s v="RBS-Regional 3"/>
    <d v="2026-08-16T16:23:37"/>
    <d v="2026-08-18T15:48:03"/>
    <n v="69367677"/>
    <m/>
    <n v="142551119348"/>
    <s v="CV. TAYU INDAH JAYA (SPBU 44.592.07)"/>
    <s v="ODP-PAT-FAG/039"/>
    <s v="WO062034083"/>
    <m/>
    <m/>
    <m/>
    <n v="111.042181"/>
    <n v="-6.7391319999999997"/>
    <s v="AMRBS;403098;REG3;DANIEL MARWA DENERO;08112876658;CP.DWI RUSTINI;085728852436;PAKET 535 RB 100MB 1:1;CV. TAYU INDAH JAYA (SPBU 44.592.07)"/>
    <s v="Account Manager"/>
    <m/>
    <m/>
    <m/>
    <m/>
    <m/>
    <m/>
    <m/>
    <m/>
    <s v="Management Janji"/>
    <s v="2026-08-19 13:00:00|M janji : siang Tanggal Pemasangan : 19 /agustus/2026 Note : hubungi pelanggan jika ingin ke lokasi, terima kasih.|40941148|MYDITA"/>
    <s v="FCC"/>
    <s v="16-08-2026 16:39:59"/>
    <d v="2026-08-19T13:00:00"/>
    <m/>
    <s v="SURVEY_NEW_MANJA"/>
    <s v="PAT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9T13:00:00"/>
    <s v="2026-08-19 13:00:00|M janji : siang Tanggal Pemasangan : 19 /agustus/2026 Note : hubungi pelanggan jika ingin ke lokasi, terima kasih.|40941148|MYDITA"/>
    <m/>
    <m/>
    <m/>
    <e v="#NUM!"/>
    <e v="#NUM!"/>
    <x v="0"/>
    <x v="4"/>
  </r>
  <r>
    <n v="738"/>
    <n v="1002509984"/>
    <n v="3"/>
    <x v="1"/>
    <n v="5"/>
    <s v="MADIUN"/>
    <s v="BOJONEGORO"/>
    <s v="BJN"/>
    <s v="REG"/>
    <s v="AO"/>
    <s v="NEW SALES"/>
    <s v="1P INET"/>
    <s v="Completed (PS)"/>
    <s v="RBS-Regional 3"/>
    <d v="2026-08-05T10:28:56"/>
    <d v="2026-08-05T16:10:45"/>
    <n v="69358910"/>
    <m/>
    <n v="152609258518"/>
    <s v="MTs ABU DARRIN"/>
    <s v="ODP-BJN-FU/50 FU/D05/50.01"/>
    <s v="WO060960318"/>
    <m/>
    <m/>
    <m/>
    <n v="111.865348"/>
    <n v="-7.1845509999999999"/>
    <s v="|MN00799|MYIA-085512615277/POI/MUHTAROM/085736336929/bang.tar90@gmail.com"/>
    <s v="MYIB_ASSISTANT"/>
    <m/>
    <m/>
    <m/>
    <m/>
    <m/>
    <m/>
    <m/>
    <m/>
    <s v="Management Janji"/>
    <s v="2026-08-06 15:00:00 | Tanggal: 06/8/2026 Jam Pasang: Siang Note: Hubungi pelanggan sebelum ke lokasi, terima kasih."/>
    <s v="FCC"/>
    <d v="2026-05-08T10:39:45"/>
    <d v="2026-08-06T15:00:00"/>
    <m/>
    <s v="PS"/>
    <s v="BJN"/>
    <s v="NO ADDON"/>
    <n v="20260805"/>
    <s v="Completed"/>
    <s v="HSI Bisnis Promo HUT Telkom PSB 70% - 100 Mbps Dual Band"/>
    <s v="INDIBIZ"/>
    <m/>
    <m/>
    <d v="2026-08-06T15:00:00"/>
    <s v="2026-08-06 15:00:00 | Tanggal: 06/8/2026 Jam Pasang: Siang Note: Hubungi pelanggan sebelum ke lokasi, terima kasih."/>
    <n v="2026"/>
    <n v="8"/>
    <n v="5"/>
    <d v="2026-08-05T00:00:00"/>
    <n v="-1.625"/>
    <x v="1"/>
    <x v="18"/>
  </r>
  <r>
    <n v="739"/>
    <n v="1002519835"/>
    <n v="3"/>
    <x v="2"/>
    <n v="4"/>
    <s v="YOGYAKARTA"/>
    <s v="INNER - YOGYA JATENG SELATAN"/>
    <s v="KEN"/>
    <s v="REG"/>
    <s v="AO"/>
    <s v="NEW SALES"/>
    <s v="1P INET"/>
    <s v="Completed (PS)"/>
    <s v="RBS-Regional 3"/>
    <d v="2026-08-11T13:16:56"/>
    <d v="2026-08-12T17:27:57"/>
    <n v="69363312"/>
    <m/>
    <n v="146130138493"/>
    <s v="SPBU KADISOKA"/>
    <s v="ODP-KEN-FGM/086 FGM/D02/086.01"/>
    <s v="WO061497815"/>
    <m/>
    <m/>
    <m/>
    <n v="110.4462946"/>
    <n v="-7.7533002"/>
    <s v="|MN02579|MYIA-023196783926/POI/ISMAN NUR RAHMAN/085720254999/spbu.kadisoka@gmail.com"/>
    <s v="MYIB_ASSISTANT"/>
    <m/>
    <m/>
    <m/>
    <m/>
    <m/>
    <m/>
    <m/>
    <m/>
    <s v="Management Janji"/>
    <s v="2026-08-12 13:00:00 | Tanggal pemasangan: 12/08/2026 Jam pemasangan : siang Info Tambahan : Hubungi pelanggan dulu sebelum ke lokasi terima kasih."/>
    <s v="FCC"/>
    <d v="2026-11-08T13:39:46"/>
    <d v="2026-08-12T13:00:00"/>
    <m/>
    <s v="PS"/>
    <s v="KEN"/>
    <s v="NO ADDON"/>
    <n v="20260812"/>
    <s v="Completed"/>
    <s v="HSI Bisnis Promo HUT Telkom PSB 70% - 100 Mbps Dual Band"/>
    <s v="INDIBIZ"/>
    <m/>
    <m/>
    <d v="2026-08-12T13:00:00"/>
    <s v="2026-08-12 13:00:00 | Tanggal pemasangan: 12/08/2026 Jam pemasangan : siang Info Tambahan : Hubungi pelanggan dulu sebelum ke lokasi terima kasih."/>
    <n v="2026"/>
    <n v="8"/>
    <n v="12"/>
    <d v="2026-08-12T00:00:00"/>
    <n v="-0.54166666666424135"/>
    <x v="1"/>
    <x v="4"/>
  </r>
  <r>
    <n v="740"/>
    <n v="1002522173"/>
    <n v="3"/>
    <x v="7"/>
    <n v="4"/>
    <s v="KUDUS"/>
    <s v="PURWODADI"/>
    <s v="WRO"/>
    <s v="REG"/>
    <s v="AO"/>
    <s v="NEW SALES"/>
    <s v="1P INET"/>
    <s v="98 | OSS - CANCEL COMPLETE"/>
    <s v="RBS-Regional 3"/>
    <d v="2026-08-12T13:34:57"/>
    <d v="2026-08-16T14:33:25"/>
    <n v="69364268"/>
    <m/>
    <n v="142509107239"/>
    <s v="PT. AMARTHA MIKRO FINTEK"/>
    <s v="ODP-WRO-FC/127 FC/D05/127.01"/>
    <s v="WO061588922"/>
    <m/>
    <m/>
    <m/>
    <n v="111.1256223"/>
    <n v="-7.1252035999999999"/>
    <s v="MD|MYDB-20260811265009|DN00001/MN00966|PT. AMARTHA MIKRO FINTEK|085943519355"/>
    <s v="MYDIGIBIZPARTNER"/>
    <m/>
    <m/>
    <m/>
    <m/>
    <m/>
    <m/>
    <m/>
    <m/>
    <s v="Management Janji"/>
    <s v="2026-08-14 13:00:00 | Nama Pic : bu eka No Hp Pic : 085943519355 No alt : - Jam Pemasangan : pagi  Tanggal Pemasangan : 14 Agustus 2026"/>
    <s v="FCC"/>
    <d v="2026-12-08T13:39:52"/>
    <d v="2026-08-14T13:00:00"/>
    <s v="Kendala Pelanggan"/>
    <s v="CANCEL"/>
    <s v="WRO"/>
    <s v="NO ADDON"/>
    <m/>
    <s v="Cancel Completed"/>
    <s v="HSI Bisnis Promo HUT Telkom PSB 70% - 50 Mbps"/>
    <s v="INDIBIZ"/>
    <m/>
    <m/>
    <d v="2026-08-14T13:00:00"/>
    <s v="2026-08-14 13:00:00 | Nama Pic : bu eka No Hp Pic : 085943519355 No alt : - Jam Pemasangan : pagi  Tanggal Pemasangan : 14 Agustus 2026"/>
    <m/>
    <m/>
    <m/>
    <e v="#NUM!"/>
    <e v="#NUM!"/>
    <x v="0"/>
    <x v="4"/>
  </r>
  <r>
    <n v="741"/>
    <n v="1002506172"/>
    <n v="3"/>
    <x v="2"/>
    <n v="4"/>
    <s v="YOGYAKARTA"/>
    <s v="SLEMAN"/>
    <s v="SMN"/>
    <s v="REG"/>
    <s v="AO"/>
    <s v="NEW SALES"/>
    <m/>
    <s v="Completed (PS)"/>
    <s v="RBS-Regional 3"/>
    <d v="2026-08-03T13:56:52"/>
    <d v="2026-08-04T17:36:05"/>
    <n v="69357584"/>
    <m/>
    <n v="146133132985"/>
    <s v="SMP N 3 MLATI"/>
    <s v="ODP-SMN-FDG/034"/>
    <s v="WO060806035"/>
    <m/>
    <m/>
    <m/>
    <n v="110.3374091"/>
    <n v="-7.7449422999999999"/>
    <s v="|MC80228|/SMP N 3 MLATI/Paket HSI Bisnis Promo HUT Telkom 1:1 300Mbps/AHMAD NUGROHO/085743385751/ahmadnugroho7@gmail.com"/>
    <s v="Sales Profesional"/>
    <m/>
    <m/>
    <m/>
    <m/>
    <m/>
    <m/>
    <m/>
    <m/>
    <s v="Management Janji"/>
    <s v="2026-08-04 13:00:00|Tanggal pemasangan : 04 agustus 2026 Jam pemasangan : 08.00 - 12.00 Info Tambahan : Hubungi pelanggan dulu sebelum ke lokasi terimakasih|40981182|MYDITA"/>
    <s v="FCC"/>
    <d v="2026-03-08T14:10:30"/>
    <d v="2026-08-04T13:00:00"/>
    <m/>
    <s v="PS"/>
    <s v="SMN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13:00:00"/>
    <s v="2026-08-04 13:00:00|Tanggal pemasangan : 04 agustus 2026 Jam pemasangan : 08.00 - 12.00 Info Tambahan : Hubungi pelanggan dulu sebelum ke lokasi terimakasih|40981182|MYDITA"/>
    <n v="2026"/>
    <n v="8"/>
    <n v="4"/>
    <d v="2026-08-04T00:00:00"/>
    <n v="-0.54166666666424135"/>
    <x v="1"/>
    <x v="4"/>
  </r>
  <r>
    <n v="742"/>
    <n v="1002532130"/>
    <n v="3"/>
    <x v="0"/>
    <n v="5"/>
    <s v="MATARAM"/>
    <s v="LOMBOK BARAT TENGAH"/>
    <s v="PRY"/>
    <s v="REG"/>
    <s v="AO"/>
    <s v="NEW SALES"/>
    <s v="1P INET"/>
    <s v="MIE - SEND SURVEY"/>
    <s v="RBS-Regional 3"/>
    <d v="2026-08-18T09:13:56"/>
    <d v="2026-08-18T09:16:01"/>
    <n v="69368551"/>
    <m/>
    <n v="172603791404"/>
    <s v="Toko Dirawan"/>
    <s v="ODP-PYA-FAB/33 FAB/D06/33.01"/>
    <s v="WO061975962"/>
    <m/>
    <m/>
    <m/>
    <n v="116.293435804545"/>
    <n v="-8.8030565643980694"/>
    <s v="MD|MYDB-20260818265942|SC00001/MC00149|Toko Dirawan|081995259933"/>
    <s v="MYDIGIBIZPARTNER"/>
    <m/>
    <m/>
    <m/>
    <m/>
    <m/>
    <m/>
    <m/>
    <m/>
    <s v="Management Janji"/>
    <s v="2026-08-20 08:00:00 | M Janji : (19/08/2026) jam Pasang : 09:00 Note : hubungi pelanggan jika ingin kelokasi"/>
    <s v="FCC"/>
    <s v="18-08-2026 09:25:47"/>
    <d v="2026-08-20T08:00:00"/>
    <m/>
    <s v="SURVEY_NEW_MANJA"/>
    <s v="PRY"/>
    <s v="NO ADDON"/>
    <m/>
    <s v="MIE - SEND SURVEY"/>
    <s v="HSI Bisnis Promo HUT Telkom PSB 70% - 150 Mbps"/>
    <s v="INDIBIZ"/>
    <m/>
    <m/>
    <d v="2026-08-20T08:00:00"/>
    <s v="2026-08-20 08:00:00 | M Janji : (19/08/2026) jam Pasang : 09:00 Note : hubungi pelanggan jika ingin kelokasi"/>
    <m/>
    <m/>
    <m/>
    <e v="#NUM!"/>
    <e v="#NUM!"/>
    <x v="0"/>
    <x v="5"/>
  </r>
  <r>
    <n v="743"/>
    <n v="1002527333"/>
    <n v="3"/>
    <x v="6"/>
    <n v="5"/>
    <s v="JEMBER"/>
    <s v="BANYUWANGI"/>
    <s v="BWG"/>
    <s v="REG"/>
    <s v="AO"/>
    <s v="NEW SALES"/>
    <s v="1P INET"/>
    <s v="Completed (PS)"/>
    <s v="RBS-Regional 3"/>
    <d v="2026-08-14T17:28:56"/>
    <d v="2026-08-17T13:02:03"/>
    <n v="69366425"/>
    <m/>
    <n v="152503269652"/>
    <s v="PT Tridayabakti Ketapanggilimanuk"/>
    <s v="ODP-BWG-FAZ/44 FAZ/D01/44.01"/>
    <s v="WO061776092"/>
    <m/>
    <m/>
    <m/>
    <n v="114.4004219"/>
    <n v="-8.1459124999999997"/>
    <s v="MD|MYDB-20260814265391|DN00001/MN01010|PT Tridayabakti Ketapanggilimanuk|082144718055"/>
    <s v="MYDIGIBIZPARTNER"/>
    <m/>
    <m/>
    <m/>
    <m/>
    <m/>
    <m/>
    <m/>
    <m/>
    <s v="Management Janji"/>
    <s v="2026-08-15 15:00:00 | Nama PIC : Bp Bhima No HP : 082144718055 No Alt : - M Janji :  15 Agustus 2026 Jam Pasang : Pagi / Siang Note : hubungi pelanggan jika ingin kelokasi"/>
    <s v="FCC"/>
    <s v="14-08-2026 17:39:52"/>
    <d v="2026-08-15T15:00:00"/>
    <s v="Kendala Pelanggan"/>
    <s v="PS"/>
    <s v="BWG"/>
    <s v="NO ADDON"/>
    <n v="20260817"/>
    <s v="Completed"/>
    <s v="HSI Bisnis Promo HUT Telkom PSB 70% - 50 Mbps"/>
    <s v="INDIBIZ"/>
    <m/>
    <m/>
    <d v="2026-08-15T15:00:00"/>
    <s v="2026-08-15 15:00:00 | Nama PIC : Bp Bhima No HP : 082144718055 No Alt : - M Janji :  15 Agustus 2026 Jam Pasang : Pagi / Siang Note : hubungi pelanggan jika ingin kelokasi"/>
    <n v="2026"/>
    <n v="8"/>
    <n v="17"/>
    <d v="2026-08-17T00:00:00"/>
    <n v="1.375"/>
    <x v="2"/>
    <x v="9"/>
  </r>
  <r>
    <n v="744"/>
    <n v="1002517372"/>
    <n v="3"/>
    <x v="1"/>
    <n v="5"/>
    <s v="KEDIRI"/>
    <s v="TULUNGAGUNG"/>
    <s v="TUL"/>
    <s v="REG"/>
    <s v="AO"/>
    <s v="NEW SALES"/>
    <m/>
    <s v="Completed (PS)"/>
    <s v="RBS-Regional 3"/>
    <d v="2026-08-10T11:12:24"/>
    <d v="2026-08-10T13:03:25"/>
    <n v="69361598"/>
    <m/>
    <n v="152606246416"/>
    <s v="SPBU 54.662.22 TULUNGAGUNG"/>
    <s v="ODP-TUL-FS/06"/>
    <s v="WO061377543"/>
    <m/>
    <m/>
    <m/>
    <n v="111.8703546"/>
    <n v="-8.0448619000000008"/>
    <s v="|MN00418|MYIA-036256364083/POI/YUDA ROCHMANSYAH /085161151181/spbu5466222tulungagung@gmail.com"/>
    <s v="Sales Profesional"/>
    <m/>
    <m/>
    <m/>
    <m/>
    <m/>
    <m/>
    <m/>
    <m/>
    <s v="Management Janji"/>
    <s v="2026-08-09 13:00:00 | Nama Pic : bp YUDA   No Hp Pic : 085161151181  No alt : -  Jam Pemasangan : pagi   Tanggal Pemasangan : 9 Agustus 2026"/>
    <s v="FCC"/>
    <d v="2026-10-08T11:40:04"/>
    <m/>
    <m/>
    <s v="PS"/>
    <s v="TUL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7:00:00"/>
    <s v="2026-08-09 13:00:00 | Nama Pic : bp YUDA   No Hp Pic : 085161151181  No alt : -  Jam Pemasangan : pagi   Tanggal Pemasangan : 9 Agustus 2026"/>
    <n v="2026"/>
    <n v="8"/>
    <n v="10"/>
    <d v="2026-08-10T00:00:00"/>
    <n v="-0.29166666666424135"/>
    <x v="1"/>
    <x v="28"/>
  </r>
  <r>
    <n v="745"/>
    <n v="1002510579"/>
    <n v="3"/>
    <x v="0"/>
    <n v="5"/>
    <s v="KUPANG"/>
    <s v="KUPANG"/>
    <s v="KPN"/>
    <s v="REG"/>
    <s v="AO"/>
    <s v="NEW SALES"/>
    <s v="1P INET"/>
    <s v="Completed (PS)"/>
    <s v="RBS-Regional 3"/>
    <d v="2026-08-05T13:34:57"/>
    <d v="2026-08-06T18:07:25"/>
    <n v="69359197"/>
    <m/>
    <n v="172502311370"/>
    <s v="Rumah Makan BROTUS lantai 2"/>
    <s v="ODP-KPN-FQD/09 FQD/D01/09.01"/>
    <s v="WO060987312"/>
    <m/>
    <m/>
    <m/>
    <n v="123.616439066827"/>
    <n v="-10.1583318093216"/>
    <s v="MD|MYDB-20260805264434|DC40005/MC40070|Rumah Makan BROTUS lantai 2|082235258049"/>
    <s v="MYDIGIBIZPARTNER"/>
    <m/>
    <m/>
    <m/>
    <m/>
    <m/>
    <m/>
    <m/>
    <m/>
    <s v="Management Janji"/>
    <s v="2026-08-06 13:00:00 | M Janji : (06/08/2026) jam Pasang : 09:00 Note : hubungi pelanggan jika ingin kelokasi"/>
    <s v="FCC"/>
    <d v="2026-05-08T13:39:44"/>
    <d v="2026-08-06T13:00:00"/>
    <m/>
    <s v="PS"/>
    <s v="KPN"/>
    <s v="NO ADDON"/>
    <n v="20260806"/>
    <s v="Completed"/>
    <s v="HSI Bisnis Promo HUT Telkom PSB 70% - 75 Mbps"/>
    <s v="INDIBIZ"/>
    <m/>
    <m/>
    <d v="2026-08-06T13:00:00"/>
    <s v="2026-08-06 13:00:00 | M Janji : (06/08/2026) jam Pasang : 09:00 Note : hubungi pelanggan jika ingin kelokasi"/>
    <n v="2026"/>
    <n v="8"/>
    <n v="6"/>
    <d v="2026-08-06T00:00:00"/>
    <n v="-0.54166666666424135"/>
    <x v="1"/>
    <x v="29"/>
  </r>
  <r>
    <n v="746"/>
    <n v="1002523841"/>
    <n v="3"/>
    <x v="3"/>
    <n v="5"/>
    <s v="SBY SELATAN"/>
    <s v="MANYAR"/>
    <s v="JGR"/>
    <s v="REG"/>
    <s v="AO"/>
    <s v="NEW SALES"/>
    <m/>
    <s v="Completed (PS)"/>
    <s v="RBS-Regional 3"/>
    <d v="2026-08-13T11:09:54"/>
    <d v="2026-08-14T18:31:15"/>
    <n v="69364933"/>
    <m/>
    <n v="152310255717"/>
    <s v="PT GIGAN TRANS LOGISTICS"/>
    <s v="ODP-RKT-FPA/33"/>
    <s v="WO061739562"/>
    <m/>
    <m/>
    <m/>
    <n v="112.8155738"/>
    <n v="-7.3088677000000004"/>
    <s v="|MN01731|/PT GIGAN TRANS LOGISTICS/HSI Basic Promo HUT Telkom (1:2) 50 Mbps (Rp 320.000) PSB Rp 150.000/0811333514/gigantrans@gmail.com/GOEY SOEDRAJAT WIBOWO/Jl. Green Semnaggi Mangrove J1-21 Agiceras Cluster, Wonorejo, Rungkut, Surabaya"/>
    <s v="Sales Force DBS"/>
    <m/>
    <m/>
    <m/>
    <m/>
    <m/>
    <m/>
    <m/>
    <m/>
    <s v="Management Janji"/>
    <s v="2026-08-15 13:00:00|Jam Pemasangan : 08:00 - 12.00 Tanggal Pemasangan : 15/08/2026 Info Tambahan : Hubungi pelanggan sebelum datang ke lokasi|40971402|MYDITA"/>
    <s v="FCC"/>
    <s v="13-08-2026 11:25:53"/>
    <d v="2026-08-15T13:00:00"/>
    <m/>
    <s v="PS"/>
    <s v="JGR"/>
    <s v="NO ADDON"/>
    <n v="20260814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15T13:00:00"/>
    <s v="2026-08-15 13:00:00|Jam Pemasangan : 08:00 - 12.00 Tanggal Pemasangan : 15/08/2026 Info Tambahan : Hubungi pelanggan sebelum datang ke lokasi|40971402|MYDITA"/>
    <n v="2026"/>
    <n v="8"/>
    <n v="14"/>
    <d v="2026-08-14T00:00:00"/>
    <n v="-1.5416666666642413"/>
    <x v="1"/>
    <x v="10"/>
  </r>
  <r>
    <n v="747"/>
    <n v="1002518435"/>
    <n v="3"/>
    <x v="5"/>
    <n v="5"/>
    <s v="SINGARJA"/>
    <s v="GIANYAR"/>
    <s v="GIN"/>
    <s v="REG"/>
    <s v="AO"/>
    <s v="NEW SALES"/>
    <m/>
    <s v="Completed (PS)"/>
    <s v="RBS-Regional 3"/>
    <d v="2026-08-10T16:11:29"/>
    <d v="2026-08-13T08:35:04"/>
    <n v="69362712"/>
    <m/>
    <n v="172407213930"/>
    <s v="SD NEGERI 3 BURUAN"/>
    <s v="ODP-GIN-FAN/21"/>
    <s v="WO061444908"/>
    <m/>
    <m/>
    <m/>
    <n v="115.3020191"/>
    <n v="-8.5440394000000008"/>
    <s v="|MN02658|/PIC LUH PT OKA MAHAYANI/081339731300/sdburuan3@gmail.com"/>
    <s v="Sales Force DBS"/>
    <m/>
    <m/>
    <m/>
    <m/>
    <m/>
    <m/>
    <m/>
    <m/>
    <s v="Management Janji"/>
    <s v="2026-08-11 15:00:00|Tanggal pemasangan : 11 AGUSTUS 2026 Jam pemasangan : pagi/siang Info Tambahan : Hubungi pelanggan dulu sebelum ke lokasi terima kasih|40010577|MYDITA"/>
    <s v="FCC"/>
    <d v="2026-10-08T16:25:38"/>
    <d v="2026-08-11T15:00:00"/>
    <m/>
    <s v="PS"/>
    <s v="GIN"/>
    <s v="NO ADDON"/>
    <n v="2026081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15:00:00"/>
    <s v="2026-08-11 15:00:00|Tanggal pemasangan : 11 AGUSTUS 2026 Jam pemasangan : pagi/siang Info Tambahan : Hubungi pelanggan dulu sebelum ke lokasi terima kasih|40010577|MYDITA"/>
    <n v="2026"/>
    <n v="8"/>
    <n v="13"/>
    <d v="2026-08-13T00:00:00"/>
    <n v="1.375"/>
    <x v="2"/>
    <x v="26"/>
  </r>
  <r>
    <n v="748"/>
    <n v="1002531480"/>
    <n v="3"/>
    <x v="0"/>
    <n v="5"/>
    <s v="MATARAM"/>
    <s v="LOMBOK TIMUR UTARA"/>
    <s v="SEL"/>
    <s v="REG"/>
    <s v="AO"/>
    <s v="NEW SALES"/>
    <s v="2P INET + VOICE"/>
    <s v="MIE - SEND SURVEY"/>
    <s v="RBS-Regional 3"/>
    <d v="2026-08-17T18:38:56"/>
    <d v="2026-08-17T18:40:08"/>
    <n v="69368381"/>
    <n v="3763531099"/>
    <n v="172619203286"/>
    <s v="Dagang kecil"/>
    <s v="ODP-SEL-FAZ/17 FAZ/D04/17.01"/>
    <s v="WO061952726"/>
    <m/>
    <m/>
    <m/>
    <n v="116.5740141"/>
    <n v="-8.5234781000000002"/>
    <s v="MD|MYID-4042608170001|RBIZTLKMACCES|WARUNG YOGI ALPIAN|081907712941"/>
    <s v="SOBIZ"/>
    <m/>
    <m/>
    <m/>
    <m/>
    <m/>
    <m/>
    <m/>
    <m/>
    <s v="Management Janji"/>
    <s v="2026-08-20 13:00:00 |  M janji : pagi Tanggal Pemasangan : 18/agustus/2026 Note : hubungi pelanggan jika ingin kelokasi "/>
    <s v="FCC"/>
    <s v="17-08-2026 18:39:59"/>
    <d v="2026-08-20T13:00:00"/>
    <m/>
    <s v="SURVEY_NEW_MANJA"/>
    <s v="SEL"/>
    <s v="NO ADDON"/>
    <m/>
    <s v="MIE - SEND SURVEY"/>
    <s v="HSI Bisnis Bundling Phone PSB 70% - Free 800 Menit Promo - 200 Mbps"/>
    <s v="INDIBIZ"/>
    <m/>
    <m/>
    <d v="2026-08-20T13:00:00"/>
    <s v="2026-08-20 13:00:00 |  M janji : pagi Tanggal Pemasangan : 18/agustus/2026 Note : hubungi pelanggan jika ingin kelokasi "/>
    <m/>
    <m/>
    <m/>
    <e v="#NUM!"/>
    <e v="#NUM!"/>
    <x v="0"/>
    <x v="5"/>
  </r>
  <r>
    <n v="749"/>
    <n v="1002509974"/>
    <n v="3"/>
    <x v="6"/>
    <n v="5"/>
    <s v="PASURUAN"/>
    <s v="PASURUAN"/>
    <s v="PSN"/>
    <s v="REG"/>
    <s v="AO"/>
    <s v="NEW SALES"/>
    <m/>
    <s v="CANCEL COMPLETED"/>
    <s v="RBS-Regional 3"/>
    <d v="2026-08-05T10:27:06"/>
    <d v="2026-08-05T11:24:27"/>
    <n v="69358909"/>
    <m/>
    <n v="152729256692"/>
    <s v="WARUNG DYNASTY"/>
    <s v="ODP-PSN-FBF/79"/>
    <m/>
    <m/>
    <m/>
    <m/>
    <n v="112.90692900000001"/>
    <n v="-7.6490361"/>
    <s v="|MN00025|/WARUNG DYNASTY/WINBACK 2.0 HSI B2B (1:1) 50MBPS 355RB PSB DISC 70%//dinastywarkop@gmail.com/MASDUKI ZAKARIA/85607809498"/>
    <s v="Sales Force DBS"/>
    <m/>
    <m/>
    <m/>
    <m/>
    <m/>
    <m/>
    <m/>
    <m/>
    <m/>
    <m/>
    <m/>
    <d v="2026-05-08T10:39:45"/>
    <m/>
    <m/>
    <s v="REJECT_FCC"/>
    <s v="PSN"/>
    <s v="NO ADDON"/>
    <m/>
    <s v="DECLINE : Decline - Batal Order Yusnani Manalu 40951378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12"/>
  </r>
  <r>
    <n v="750"/>
    <n v="1002514594"/>
    <n v="3"/>
    <x v="0"/>
    <n v="5"/>
    <s v="MATARAM"/>
    <s v="SUMBAWA"/>
    <s v="SBW"/>
    <s v="REG"/>
    <s v="AO"/>
    <s v="NEW SALES"/>
    <s v="1P INET"/>
    <s v="102 | FOLLOW UP COMPLETED"/>
    <s v="RBS-Regional 3"/>
    <d v="2026-08-07T13:23:56"/>
    <d v="2026-08-10T13:10:37"/>
    <n v="69360771"/>
    <m/>
    <n v="172606792116"/>
    <s v="LAUNDRY EL"/>
    <s v="ODP-SBW-FBG/06 FBG/D02/06.01"/>
    <s v="WO061164954"/>
    <m/>
    <m/>
    <m/>
    <n v="117.7059984"/>
    <n v="-8.6711797999999902"/>
    <s v="|MN01595|MYIA-086815516183/POI/fajriansyah/085927313163/fajriansyah030597@gmail.com"/>
    <s v="MYIB_ASSISTANT"/>
    <m/>
    <m/>
    <m/>
    <m/>
    <m/>
    <m/>
    <m/>
    <m/>
    <s v="Management Janji"/>
    <s v="2026-08-08 13:00:00 | Nama Pic : bp fajriansyah No Hp Pic : 088292061272 No alt : - Jam Pemasangan : pagi  Tanggal Pemasangan : 8 Agustus 2026"/>
    <s v="FCC"/>
    <d v="2026-07-08T13:25:39"/>
    <d v="2026-08-08T13:00:00"/>
    <s v="Kendala Lainnya"/>
    <s v="REVOKE"/>
    <s v="SBW"/>
    <s v="NO ADDON"/>
    <m/>
    <s v="Follow Up Revoke Completed, New Order ID : SC1002517689"/>
    <s v="HSI Bisnis Promo HUT Telkom PSB 70% - 50 Mbps"/>
    <s v="INDIBIZ"/>
    <m/>
    <m/>
    <d v="2026-08-08T13:00:00"/>
    <s v="2026-08-08 13:00:00 | Nama Pic : bp fajriansyah No Hp Pic : 088292061272 No alt : - Jam Pemasangan : pagi  Tanggal Pemasangan : 8 Agustus 2026"/>
    <m/>
    <m/>
    <m/>
    <e v="#NUM!"/>
    <e v="#NUM!"/>
    <x v="0"/>
    <x v="2"/>
  </r>
  <r>
    <n v="751"/>
    <n v="1002510436"/>
    <n v="3"/>
    <x v="0"/>
    <n v="5"/>
    <s v="KUPANG"/>
    <s v="ENDE"/>
    <s v="END"/>
    <s v="REG"/>
    <s v="AO"/>
    <s v="NEW SALES"/>
    <s v="1P INET"/>
    <s v="Completed (PS)"/>
    <s v="RBS-Regional 3"/>
    <d v="2026-08-05T12:55:56"/>
    <d v="2026-08-07T13:30:16"/>
    <n v="69359116"/>
    <m/>
    <n v="172506788953"/>
    <s v="SDK DETUMBAWA"/>
    <s v="ODP-END-FDA/52 FDA/D03/52.01"/>
    <s v="WO060978813"/>
    <m/>
    <m/>
    <m/>
    <n v="121.6719839"/>
    <n v="-8.7859672999999994"/>
    <s v="|MC40144|MYIA-078361669405/POI/ADRIANUS LAWI SAMBI/085238366910/adrianussambi@gmail.com"/>
    <s v="MYIB_ASSISTANT"/>
    <m/>
    <m/>
    <m/>
    <m/>
    <m/>
    <m/>
    <m/>
    <m/>
    <s v="Management Janji"/>
    <s v="2026-08-06 13:00:00 | Tanggal pemasangan: 06/08/2026 Jam pemasangan : pagi / siang Info Tambahan : Hubungi pelanggan dulu sebelum ke lokasi terima kasih"/>
    <s v="FCC"/>
    <d v="2026-05-08T13:10:17"/>
    <d v="2026-08-06T13:00:00"/>
    <m/>
    <s v="PS"/>
    <s v="END"/>
    <s v="NO ADDON"/>
    <n v="20260807"/>
    <s v="Completed"/>
    <s v="HSI Bisnis Promo HUT Telkom PSB 70% - 100 Mbps"/>
    <s v="INDIBIZ"/>
    <m/>
    <m/>
    <d v="2026-08-06T13:00:00"/>
    <s v="2026-08-06 13:00:00 | Tanggal pemasangan: 06/08/2026 Jam pemasangan : pagi / siang Info Tambahan : Hubungi pelanggan dulu sebelum ke lokasi terima kasih"/>
    <n v="2026"/>
    <n v="8"/>
    <n v="7"/>
    <d v="2026-08-07T00:00:00"/>
    <n v="0.45833333333575865"/>
    <x v="1"/>
    <x v="21"/>
  </r>
  <r>
    <n v="752"/>
    <n v="1002508243"/>
    <n v="3"/>
    <x v="6"/>
    <n v="5"/>
    <s v="PASURUAN"/>
    <s v="PROBOLINGGO"/>
    <s v="TGS"/>
    <s v="REG"/>
    <s v="AO"/>
    <s v="NEW SALES"/>
    <m/>
    <s v="Completed (PS)"/>
    <s v="RBS-Regional 3"/>
    <d v="2026-08-04T13:32:33"/>
    <d v="2026-08-05T21:18:56"/>
    <n v="69358296"/>
    <m/>
    <n v="152530201994"/>
    <s v="TOKO HLP"/>
    <s v="ODP-TGS-FA/54"/>
    <s v="WO060959527"/>
    <m/>
    <m/>
    <m/>
    <n v="113.1076104"/>
    <n v="-7.7498443999999997"/>
    <s v="|MN01068|/TOKO HLP/WINBACK HSI B2B + OCA BREACH CHECKER  (1:1) 300MBPS 1,250,5JT PSB DISC 70%//Mhidayatullah620@gmail.com/HOLIPA/89527814408"/>
    <s v="Sales Force DBS"/>
    <m/>
    <m/>
    <m/>
    <m/>
    <m/>
    <m/>
    <m/>
    <m/>
    <s v="Management Janji"/>
    <s v="2026-08-06 08:00:00|Tanggal: 06/8/2026 Jam Pasang: Pagi Note: Hubungi pelanggan sebelum ke lokasi, terima kasih.|40981182|MYDITA"/>
    <s v="FCC"/>
    <d v="2026-04-08T13:39:51"/>
    <d v="2026-08-06T08:00:00"/>
    <m/>
    <s v="PS"/>
    <s v="TGS"/>
    <s v="OCA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8:00:00"/>
    <s v="2026-08-06 08:00:00|Tanggal: 06/8/2026 Jam Pasang: Pagi Note: Hubungi pelanggan sebelum ke lokasi, terima kasih.|40981182|MYDITA"/>
    <n v="2026"/>
    <n v="8"/>
    <n v="5"/>
    <d v="2026-08-05T00:00:00"/>
    <n v="-1.3333333333357587"/>
    <x v="1"/>
    <x v="27"/>
  </r>
  <r>
    <n v="753"/>
    <n v="1002504718"/>
    <n v="3"/>
    <x v="3"/>
    <n v="5"/>
    <s v="SBY UTARA"/>
    <s v="GRESIK"/>
    <s v="GSK"/>
    <s v="REG"/>
    <s v="AO"/>
    <s v="NEW SALES"/>
    <s v="1P INET"/>
    <s v="Completed (PS)"/>
    <s v="RBS-Regional 3"/>
    <d v="2026-08-01T15:19:57"/>
    <d v="2026-08-02T22:45:44"/>
    <n v="69356811"/>
    <m/>
    <n v="152421262082"/>
    <s v="SPBUN 5861102"/>
    <s v="ODP-GSK-FAQ/61 FAQ/D04/61.01"/>
    <s v="WO060663811"/>
    <m/>
    <m/>
    <m/>
    <n v="112.659298740327"/>
    <n v="-7.1539250396975804"/>
    <s v="MD|MYDB-20260731264027|DN00001/MN02100|SPBUN 5861102|085707551304"/>
    <s v="MYDIGIBIZPARTNER"/>
    <m/>
    <m/>
    <m/>
    <m/>
    <m/>
    <m/>
    <m/>
    <m/>
    <s v="Management Janji"/>
    <s v="2026-08-03 08:00:00 | Nama PIC : Bp Achmad No Hp : 085707551304 No Alt : - Tgl Pemasangan : 03 Agustus 2026 Interval : PAGI SIANG Note : Hubungi pelanggan terlebih dahulu"/>
    <s v="FCC"/>
    <d v="2026-01-08T15:25:05"/>
    <d v="2026-08-03T08:00:00"/>
    <m/>
    <s v="PS"/>
    <s v="GSK"/>
    <s v="NO ADDON"/>
    <n v="20260802"/>
    <s v="Completed"/>
    <s v="HSI Bisnis Promo HUT Telkom PSB 70% - 50 Mbps"/>
    <s v="INDIBIZ"/>
    <m/>
    <m/>
    <d v="2026-08-03T08:00:00"/>
    <s v="2026-08-03 08:00:00 | Nama PIC : Bp Achmad No Hp : 085707551304 No Alt : - Tgl Pemasangan : 03 Agustus 2026 Interval : PAGI SIANG Note : Hubungi pelanggan terlebih dahulu"/>
    <n v="2026"/>
    <n v="8"/>
    <n v="2"/>
    <d v="2026-08-02T00:00:00"/>
    <n v="-1.3333333333357587"/>
    <x v="1"/>
    <x v="8"/>
  </r>
  <r>
    <n v="754"/>
    <n v="1002519169"/>
    <n v="3"/>
    <x v="3"/>
    <n v="5"/>
    <s v="MADURA"/>
    <s v="BANGKALAN"/>
    <s v="KML"/>
    <s v="REG"/>
    <s v="AO"/>
    <s v="NEW SALES"/>
    <m/>
    <s v="Completed (PS)"/>
    <s v="RBS-Regional 3"/>
    <d v="2026-08-11T10:05:18"/>
    <d v="2026-08-11T15:30:57"/>
    <n v="69361506"/>
    <m/>
    <n v="152436204691"/>
    <s v="Toko Santriawan UTM"/>
    <s v="ODP-KML-FAC/18"/>
    <s v="WO061471137"/>
    <m/>
    <m/>
    <m/>
    <n v="112.72676914"/>
    <n v="-7.1258755999999996"/>
    <s v="|MN02600|/Toko Santriawan UTM/SALMAN AL FARISI/087892187243/oohppp858@gmail.com/HSI Bisnis Promo HUT Telkom (1:1) 50 Mbps (Rp 355.000) PSB Rp 150.000"/>
    <s v="Sales Force DBS"/>
    <m/>
    <m/>
    <m/>
    <m/>
    <m/>
    <m/>
    <m/>
    <m/>
    <s v="Management Janji"/>
    <s v="2026-08-09 15:00:00|Tgl Pemasangan : 09 Agustus 2026  Interval : PAGI SIANG  Note : Hubungi pelanggan terlebih dahulu|40981182|MYDITA"/>
    <s v="FCC"/>
    <d v="2026-11-08T10:10:31"/>
    <m/>
    <m/>
    <s v="PS"/>
    <s v="KML"/>
    <s v="NO ADDON"/>
    <n v="20260811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1T07:00:00"/>
    <s v="2026-08-09 15:00:00|Tgl Pemasangan : 09 Agustus 2026  Interval : PAGI SIANG  Note : Hubungi pelanggan terlebih dahulu|40981182|MYDITA"/>
    <n v="2026"/>
    <n v="8"/>
    <n v="11"/>
    <d v="2026-08-11T00:00:00"/>
    <n v="-0.29166666666424135"/>
    <x v="1"/>
    <x v="6"/>
  </r>
  <r>
    <n v="755"/>
    <n v="1002505758"/>
    <n v="3"/>
    <x v="6"/>
    <n v="5"/>
    <s v="JEMBER"/>
    <s v="BONDOWOSO"/>
    <s v="PRJ"/>
    <s v="REG"/>
    <s v="AO"/>
    <s v="NEW SALES"/>
    <s v="2P INET + VOICE"/>
    <s v="Completed (PS)"/>
    <s v="RBS-Regional 3"/>
    <d v="2026-08-03T10:25:56"/>
    <d v="2026-08-03T21:09:34"/>
    <n v="69357314"/>
    <n v="3322011034"/>
    <n v="152526201925"/>
    <s v="RUMAH KOST DWI ADITAMA"/>
    <s v="ODP-PRJ-FB/38 FB/D03/38.01"/>
    <s v="WO060764860"/>
    <m/>
    <m/>
    <m/>
    <n v="113.98102450942"/>
    <n v="-7.7945371523285001"/>
    <s v="|MC30175|MYIA-010148255900/POI/RAFLY DWI ADITAMA/083842084874/dwiaditama00@gmail.com"/>
    <s v="MYIB_ASSISTANT"/>
    <m/>
    <m/>
    <m/>
    <m/>
    <m/>
    <m/>
    <m/>
    <m/>
    <s v="Management Janji"/>
    <s v="2026-08-04 08:00:00 | M Janji : 4 agustus 2026 jam Pasang : pagi  Note : hubungi pelanggan jika ingin kelokasi"/>
    <s v="FCC"/>
    <d v="2026-03-08T10:40:22"/>
    <d v="2026-08-04T08:00:00"/>
    <m/>
    <s v="PS"/>
    <s v="PRJ"/>
    <s v="NO ADDON"/>
    <n v="20260803"/>
    <s v="Completed"/>
    <s v="HSI Bisnis Bundling Phone PSB 70% - Free 800 Menit Promo - 300 Mbps"/>
    <s v="INDIBIZ"/>
    <m/>
    <m/>
    <d v="2026-08-04T08:00:00"/>
    <s v="2026-08-04 08:00:00 | M Janji : 4 agustus 2026 jam Pasang : pagi  Note : hubungi pelanggan jika ingin kelokasi"/>
    <n v="2026"/>
    <n v="8"/>
    <n v="3"/>
    <d v="2026-08-03T00:00:00"/>
    <n v="-1.3333333333357587"/>
    <x v="1"/>
    <x v="13"/>
  </r>
  <r>
    <n v="756"/>
    <n v="1002532218"/>
    <n v="3"/>
    <x v="2"/>
    <n v="4"/>
    <s v="PURWOKERTO"/>
    <s v="BANJARNEGARA"/>
    <s v="BJR"/>
    <s v="REG"/>
    <s v="AO"/>
    <s v="NEW SALES"/>
    <s v="1P INET"/>
    <s v="MIE - SEND SURVEY"/>
    <s v="RBS-Regional 3"/>
    <d v="2026-08-18T09:31:56"/>
    <d v="2026-08-18T09:34:01"/>
    <n v="69368614"/>
    <m/>
    <n v="146372103730"/>
    <s v="TOKO ARYA PERABOT RUMAH TANGGA 2"/>
    <s v="ODP-BJR-FAN/018"/>
    <s v="WO061977666"/>
    <m/>
    <m/>
    <m/>
    <n v="109.736925"/>
    <n v="-7.3499980000000003"/>
    <s v="|MC00213|MYIA-061711082944/POI/ARYA BUDHI PRAJNA/0882006386703/sirandujaya69@gmail.com"/>
    <s v="MYIB_ASSISTANT"/>
    <m/>
    <m/>
    <m/>
    <m/>
    <m/>
    <m/>
    <m/>
    <m/>
    <s v="Management Janji"/>
    <s v="2026-08-19 15:00:00 | Nama PIC:  bp arya  No HP: 0882006386703 Alt: Tanggal: 19/8/2026 Jam Pasang: Sore Note: Hubungi sebelum ke lokasi, terimakasih"/>
    <s v="FCC"/>
    <s v="18-08-2026 09:40:32"/>
    <d v="2026-08-19T15:00:00"/>
    <m/>
    <s v="SURVEY_NEW_MANJA"/>
    <s v="BJR"/>
    <s v="NO ADDON"/>
    <m/>
    <s v="MIE - SEND SURVEY"/>
    <s v="HSI Bisnis Promo HUT Telkom PSB 70% - 300 Mbps"/>
    <s v="INDIBIZ"/>
    <m/>
    <m/>
    <d v="2026-08-19T15:00:00"/>
    <s v="2026-08-19 15:00:00 | Nama PIC:  bp arya  No HP: 0882006386703 Alt: Tanggal: 19/8/2026 Jam Pasang: Sore Note: Hubungi sebelum ke lokasi, terimakasih"/>
    <m/>
    <m/>
    <m/>
    <e v="#NUM!"/>
    <e v="#NUM!"/>
    <x v="0"/>
    <x v="4"/>
  </r>
  <r>
    <n v="757"/>
    <n v="1002533985"/>
    <n v="3"/>
    <x v="1"/>
    <n v="5"/>
    <s v="MADIUN"/>
    <s v="MADIUN"/>
    <s v="MSP"/>
    <s v="REG"/>
    <s v="AO"/>
    <s v="NEW SALES"/>
    <s v="1P INET"/>
    <s v="MIE - SEND SURVEY"/>
    <s v="RBS-Regional 3"/>
    <d v="2026-08-18T15:50:56"/>
    <d v="2026-08-18T15:52:01"/>
    <n v="69369282"/>
    <m/>
    <n v="152631207852"/>
    <s v="SPPG MANGGE"/>
    <s v="ODP-MSP-FD/36 FD/D07/36.01"/>
    <s v="WO062034391"/>
    <m/>
    <m/>
    <m/>
    <n v="111.450286617496"/>
    <n v="-7.55992409373642"/>
    <s v="|MN00264|MYIA-012494194371/POI/NUNUNG EMALYA PUTRI/0895704185733/sppgmanggebarat@gmail.com"/>
    <s v="MYIB_ASSISTANT"/>
    <m/>
    <m/>
    <m/>
    <m/>
    <m/>
    <m/>
    <m/>
    <m/>
    <s v="Management Janji"/>
    <s v="2026-08-19 13:00:00 |  M Janji : (19 AGUSTUS 2026) jam Pasang : pagi siang Note : hubungi pelanggan jika ingin kelokasi"/>
    <s v="FCC"/>
    <s v="18-08-2026 15:55:35"/>
    <d v="2026-08-19T13:00:00"/>
    <m/>
    <s v="SURVEY_NEW_MANJA"/>
    <s v="MSP"/>
    <s v="NO ADDON"/>
    <m/>
    <s v="MIE - SEND SURVEY"/>
    <s v="HSI Bisnis Promo HUT RI PSB 70% - 50 Mbps"/>
    <s v="INDIBIZ"/>
    <m/>
    <m/>
    <d v="2026-08-19T13:00:00"/>
    <s v="2026-08-19 13:00:00 |  M Janji : (19 AGUSTUS 2026) jam Pasang : pagi siang Note : hubungi pelanggan jika ingin kelokasi"/>
    <m/>
    <m/>
    <m/>
    <e v="#NUM!"/>
    <e v="#NUM!"/>
    <x v="0"/>
    <x v="11"/>
  </r>
  <r>
    <n v="758"/>
    <n v="1002515887"/>
    <n v="3"/>
    <x v="2"/>
    <n v="4"/>
    <s v="PURWOKERTO"/>
    <s v="CILACAP"/>
    <s v="MAO"/>
    <s v="REG"/>
    <s v="AO"/>
    <s v="NEW SALES"/>
    <s v="1P INET"/>
    <s v="Completed (PS)"/>
    <s v="RBS-Regional 3"/>
    <d v="2026-08-08T12:35:57"/>
    <d v="2026-08-09T19:52:54"/>
    <n v="69361429"/>
    <m/>
    <n v="146389104315"/>
    <s v="SMP PGRI 09 MAOS"/>
    <s v="ODP-MAO-FA/012"/>
    <s v="WO061255778"/>
    <m/>
    <m/>
    <m/>
    <n v="109.149761"/>
    <n v="-7.6236335999999998"/>
    <s v="|MN00648|MYIA-023831554777/POI/Dwi Martiwi/085201472166/tiwi.dwi.martiwi@gmail.com"/>
    <s v="MYIB_ASSISTANT"/>
    <m/>
    <m/>
    <m/>
    <m/>
    <m/>
    <m/>
    <m/>
    <m/>
    <s v="Management Janji"/>
    <s v="2026-08-13 08:00:00 | Nama Pic : bu Dwi Martiwi No Hp Pic : 085201472166 No alt : - Jam Pemasangan : pagi  Tanggal Pemasangan : 13 Agustus 2026"/>
    <s v="FCC"/>
    <d v="2026-08-08T12:39:51"/>
    <d v="2026-08-13T08:00:00"/>
    <m/>
    <s v="PS"/>
    <s v="MAO"/>
    <s v="NO ADDON"/>
    <n v="20260809"/>
    <s v="Completed"/>
    <s v="HSI Bisnis Promo HUT Telkom PSB 70% - 100 Mbps Dual Band"/>
    <s v="INDIBIZ"/>
    <m/>
    <m/>
    <d v="2026-08-13T08:00:00"/>
    <s v="2026-08-13 08:00:00 | Nama Pic : bu Dwi Martiwi No Hp Pic : 085201472166 No alt : - Jam Pemasangan : pagi  Tanggal Pemasangan : 13 Agustus 2026"/>
    <n v="2026"/>
    <n v="8"/>
    <n v="9"/>
    <d v="2026-08-09T00:00:00"/>
    <n v="-4.3333333333357587"/>
    <x v="1"/>
    <x v="4"/>
  </r>
  <r>
    <n v="759"/>
    <n v="1002530564"/>
    <n v="3"/>
    <x v="4"/>
    <n v="4"/>
    <s v="SEMARANG"/>
    <s v="INNER - SEMARANG JATENG UTARA"/>
    <s v="GNK"/>
    <s v="REG"/>
    <s v="AO"/>
    <s v="NEW SALES"/>
    <s v="1P INET"/>
    <s v="Completed (PS)"/>
    <s v="RBS-Regional 3"/>
    <d v="2026-08-17T10:17:56"/>
    <d v="2026-08-18T19:22:49"/>
    <n v="69367895"/>
    <m/>
    <n v="143424113710"/>
    <s v="Toko Wahyu"/>
    <s v="ODP-GNK-FE/032 FE/D03/032.01"/>
    <s v="WO061915537"/>
    <m/>
    <m/>
    <m/>
    <n v="110.53408400000001"/>
    <n v="-6.9331810000000003"/>
    <s v="|MN02374|MYIA-056667418611/POI/Rocky Saputro/08132758952/nurfaidahfaidah.400@gmail.com"/>
    <s v="MYIB_ASSISTANT"/>
    <m/>
    <m/>
    <m/>
    <m/>
    <m/>
    <m/>
    <m/>
    <m/>
    <s v="Management Janji"/>
    <s v="2026-08-19 13:00:00 | Nama : BP ROCKY SAPUTRO No Hp : 08132758952 No Alt :  Tgl Pemasangan : 19 Agustus 2026 Interval : SIANG Note : Hubungi pelanggan terlebih dahulu"/>
    <s v="FCC"/>
    <s v="17-08-2026 10:25:20"/>
    <d v="2026-08-19T13:00:00"/>
    <m/>
    <s v="PS"/>
    <s v="GNK"/>
    <s v="NO ADDON"/>
    <n v="20260818"/>
    <s v="Completed"/>
    <s v="HSI Bisnis Promo HUT Telkom PSB 70% - 150 Mbps"/>
    <s v="INDIBIZ"/>
    <m/>
    <m/>
    <d v="2026-08-19T13:00:00"/>
    <s v="2026-08-19 13:00:00 | Nama : BP ROCKY SAPUTRO No Hp : 08132758952 No Alt :  Tgl Pemasangan : 19 Agustus 2026 Interval : SIANG Note : Hubungi pelanggan terlebih dahulu"/>
    <n v="2026"/>
    <n v="8"/>
    <n v="18"/>
    <d v="2026-08-18T00:00:00"/>
    <n v="-1.5416666666642413"/>
    <x v="1"/>
    <x v="4"/>
  </r>
  <r>
    <n v="760"/>
    <n v="1002527366"/>
    <n v="3"/>
    <x v="2"/>
    <n v="4"/>
    <s v="PURWOKERTO"/>
    <s v="BANJARNEGARA"/>
    <s v="BJR"/>
    <s v="REG"/>
    <s v="AO"/>
    <s v="NEW SALES"/>
    <s v="1P INET"/>
    <s v="Completed (PS)"/>
    <s v="RBS-Regional 3"/>
    <d v="2026-08-14T17:49:57"/>
    <d v="2026-08-16T11:51:29"/>
    <n v="69366416"/>
    <m/>
    <n v="146372102956"/>
    <s v="TOKO BERKAH SEMBAKO WANITI"/>
    <s v="ODP-BJR-FAH/026"/>
    <s v="WO061777997"/>
    <m/>
    <m/>
    <m/>
    <n v="109.78860400000001"/>
    <n v="-7.318416"/>
    <s v="|MC80042|MYIA-078781739357/POI/WANITI /081326092639/andriyawa25@gmail.com"/>
    <s v="MYIB_ASSISTANT"/>
    <m/>
    <m/>
    <m/>
    <m/>
    <m/>
    <m/>
    <m/>
    <m/>
    <s v="Management Janji"/>
    <s v="2026-08-17 08:00:00 | Nama PIC : BAPAK TARNO No HP : 081392329155 Alt :  M Janji : 17/08/2026 Jam Pasang : 08.00  - 13:00  NoteÃ‚Â :  hubungi terlebih dahulu sebelum ke lokasi, terima kasih."/>
    <s v="FCC"/>
    <s v="14-08-2026 17:54:48"/>
    <d v="2026-08-17T08:00:00"/>
    <m/>
    <s v="PS"/>
    <s v="BJR"/>
    <s v="NO ADDON"/>
    <n v="20260816"/>
    <s v="Completed"/>
    <s v="HSI Bisnis Promo HUT Telkom PSB 70% - 300 Mbps"/>
    <s v="INDIBIZ"/>
    <m/>
    <m/>
    <d v="2026-08-17T08:00:00"/>
    <s v="2026-08-17 08:00:00 | Nama PIC : BAPAK TARNO No HP : 081392329155 Alt :  M Janji : 17/08/2026 Jam Pasang : 08.00  - 13:00  NoteÃ‚Â :  hubungi terlebih dahulu sebelum ke lokasi, terima kasih."/>
    <n v="2026"/>
    <n v="8"/>
    <n v="16"/>
    <d v="2026-08-16T00:00:00"/>
    <n v="-1.3333333333357587"/>
    <x v="1"/>
    <x v="4"/>
  </r>
  <r>
    <n v="761"/>
    <n v="1002516573"/>
    <n v="3"/>
    <x v="1"/>
    <n v="5"/>
    <s v="MADIUN"/>
    <s v="NGAWI"/>
    <s v="MGT"/>
    <s v="REG"/>
    <s v="AO"/>
    <s v="NEW SALES"/>
    <s v="1P INET"/>
    <s v="Completed (PS)"/>
    <s v="RBS-Regional 3"/>
    <d v="2026-08-09T15:49:56"/>
    <d v="2026-08-12T10:02:49"/>
    <n v="69361922"/>
    <m/>
    <n v="152603215870"/>
    <s v="SPBU 54.633.02"/>
    <s v="ODP-MGT-FU/45 FU/D03/45.01"/>
    <s v="WO061331697"/>
    <m/>
    <m/>
    <m/>
    <n v="111.3276128"/>
    <n v="-7.6481788999999996"/>
    <s v="|MN00285|MYIA-025397263711/POI/JUMALI/085785922229/spbu63302@gmail.com"/>
    <s v="MYIB_ASSISTANT"/>
    <m/>
    <m/>
    <m/>
    <m/>
    <m/>
    <m/>
    <m/>
    <m/>
    <s v="Management Janji"/>
    <s v="2026-08-10 13:00:00 | Tanggal pemasangan: 10/08/2026 Jam pemasangan : 10.00 Info Tambahan : Hubungi pelanggan dulu sebelum ke lokasi. terima kasih"/>
    <s v="FCC"/>
    <d v="2026-09-08T15:55:13"/>
    <d v="2026-08-10T13:00:00"/>
    <m/>
    <s v="PS"/>
    <s v="MGT"/>
    <s v="NO ADDON"/>
    <n v="20260812"/>
    <s v="Completed"/>
    <s v="HSI Bisnis Promo HUT Telkom PSB 70% - 50 Mbps"/>
    <s v="INDIBIZ"/>
    <m/>
    <m/>
    <d v="2026-08-10T13:00:00"/>
    <s v="2026-08-10 13:00:00 | Tanggal pemasangan: 10/08/2026 Jam pemasangan : 10.00 Info Tambahan : Hubungi pelanggan dulu sebelum ke lokasi. terima kasih"/>
    <n v="2026"/>
    <n v="8"/>
    <n v="12"/>
    <d v="2026-08-12T00:00:00"/>
    <n v="1.4583333333357587"/>
    <x v="2"/>
    <x v="11"/>
  </r>
  <r>
    <n v="762"/>
    <n v="1002534151"/>
    <n v="3"/>
    <x v="3"/>
    <n v="5"/>
    <s v="MADURA"/>
    <s v="BANGKALAN"/>
    <s v="SPG"/>
    <s v="REG"/>
    <s v="AO"/>
    <s v="NEW SALES"/>
    <m/>
    <s v="8 | OSS - PONR"/>
    <s v="RBS-Regional 3"/>
    <d v="2026-08-18T16:23:15"/>
    <d v="2026-08-18T20:28:58"/>
    <n v="69367097"/>
    <m/>
    <n v="152434913772"/>
    <s v="PP Nahdatul Islamiyah"/>
    <s v="ODP-SPG-FS/46"/>
    <s v="WO062039523"/>
    <m/>
    <m/>
    <m/>
    <n v="113.23572745592899"/>
    <n v="-7.0797699651242301"/>
    <s v="MD|MYDB-20260815265571|DN00001/MN00572|PP Nahdatul Islamiyah|08999957320"/>
    <s v="MYDIGIBIZPARTNER"/>
    <m/>
    <m/>
    <m/>
    <m/>
    <m/>
    <m/>
    <m/>
    <m/>
    <s v="Management Janji"/>
    <s v="2026-08-16 13:00:00 | Tanggal pemasangan: 16/08/2026  Jam pemasangan : pagi / siang  Info Tambahan : Hubungi pelanggan dulu sebelum ke lokasi  terima kasih."/>
    <s v="FCC"/>
    <s v="18-08-2026 16:39:51"/>
    <m/>
    <m/>
    <s v="ACT_COM"/>
    <s v="SPG"/>
    <s v="NETMONK"/>
    <m/>
    <s v="PONR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d v="2026-08-18T07:00:00"/>
    <s v="2026-08-16 13:00:00 | Tanggal pemasangan: 16/08/2026  Jam pemasangan : pagi / siang  Info Tambahan : Hubungi pelanggan dulu sebelum ke lokasi  terima kasih."/>
    <m/>
    <m/>
    <m/>
    <e v="#NUM!"/>
    <e v="#NUM!"/>
    <x v="0"/>
    <x v="6"/>
  </r>
  <r>
    <n v="763"/>
    <n v="1002525267"/>
    <n v="3"/>
    <x v="2"/>
    <n v="4"/>
    <s v="YOGYAKARTA"/>
    <s v="GUNUNG KIDUL"/>
    <s v="WNS"/>
    <s v="REG"/>
    <s v="AO"/>
    <s v="NEW SALES"/>
    <s v="2P INET + VOICE"/>
    <s v="102 | FOLLOW UP COMPLETED"/>
    <s v="RBS-Regional 3"/>
    <d v="2026-08-13T19:29:56"/>
    <d v="2026-08-18T15:52:50"/>
    <n v="69365548"/>
    <n v="2745042029"/>
    <n v="143135115088"/>
    <s v="PT MUTIARA AGUNG ABADI"/>
    <s v="ODP-WNS-FAE/06 FAE/D03/02.06"/>
    <s v="WO061704579"/>
    <m/>
    <m/>
    <m/>
    <n v="110.6029597"/>
    <n v="-7.9672131999999998"/>
    <s v="|MC80054|MYIA-071140234446/POI/YULIANTO.,S.T/081215510270/ptmutiaraaggungabadi@gmail.com"/>
    <s v="MYIB_ASSISTANT"/>
    <m/>
    <m/>
    <m/>
    <m/>
    <m/>
    <m/>
    <m/>
    <m/>
    <s v="Management Janji"/>
    <s v="2026-08-15 08:00:00 | M Janji : (Jumat/14/Agustus/2026) jam Pasang : 09:00 Note : hubungi pelanggan jika ingin kelokasi"/>
    <s v="FCC"/>
    <s v="13-08-2026 19:39:52"/>
    <d v="2026-08-15T08:00:00"/>
    <m/>
    <s v="REVOKE"/>
    <s v="WNS"/>
    <s v="NO ADDON"/>
    <m/>
    <s v="Follow Up Revoke Completed, New Order ID : SC1002533995"/>
    <s v="HSI Bisnis Bundling Phone PSB 70% - Free 800 Menit - 50 Mbps"/>
    <s v="INDIBIZ"/>
    <m/>
    <m/>
    <d v="2026-08-15T08:00:00"/>
    <s v="2026-08-15 08:00:00 | M Janji : (Jumat/14/Agustus/2026) jam Pasang : 09:00 Note : hubungi pelanggan jika ingin kelokasi"/>
    <m/>
    <m/>
    <m/>
    <e v="#NUM!"/>
    <e v="#NUM!"/>
    <x v="0"/>
    <x v="4"/>
  </r>
  <r>
    <n v="764"/>
    <n v="1002522813"/>
    <n v="3"/>
    <x v="1"/>
    <n v="5"/>
    <s v="MADIUN"/>
    <s v="BOJONEGORO"/>
    <s v="BJN"/>
    <s v="REG"/>
    <s v="AO"/>
    <s v="NEW SALES"/>
    <s v="1P INET"/>
    <s v="Completed (PS)"/>
    <s v="RBS-Regional 3"/>
    <d v="2026-08-12T16:11:57"/>
    <d v="2026-08-13T14:34:44"/>
    <n v="69364491"/>
    <m/>
    <n v="152609258582"/>
    <s v="SMP NEGERI 6 RUANG TU"/>
    <s v="ODP-BJN-FM/08 FM/D03/08.01"/>
    <s v="WO061611132"/>
    <m/>
    <m/>
    <m/>
    <n v="111.8772115"/>
    <n v="-7.1664307999999899"/>
    <s v="|MC20010|MYIA-092844592461/POI/Ali Safaat /082333813737/srikurniawatiira@gmail.com"/>
    <s v="MYIB_ASSISTANT"/>
    <m/>
    <m/>
    <m/>
    <m/>
    <m/>
    <m/>
    <m/>
    <m/>
    <s v="Management Janji"/>
    <s v="2026-08-14 08:00:00 | Nama PIC : SMP NEGERI 6 RUANG TU No HP : 082333813737 Alt :  M Janji : (KAMIS/13/AGUSTUS/2026) jam Pasang : 09:00 Note : hubungi pelanggan jika ingin kelokasi"/>
    <s v="FCC"/>
    <d v="2026-12-08T16:25:57"/>
    <d v="2026-08-14T08:00:00"/>
    <m/>
    <s v="PS"/>
    <s v="BJN"/>
    <s v="NO ADDON"/>
    <n v="20260813"/>
    <s v="Completed"/>
    <s v="HSI Bisnis Promo HUT Telkom PSB 70% - 75 Mbps"/>
    <s v="INDIBIZ"/>
    <m/>
    <m/>
    <d v="2026-08-14T08:00:00"/>
    <s v="2026-08-14 08:00:00 | Nama PIC : SMP NEGERI 6 RUANG TU No HP : 082333813737 Alt :  M Janji : (KAMIS/13/AGUSTUS/2026) jam Pasang : 09:00 Note : hubungi pelanggan jika ingin kelokasi"/>
    <n v="2026"/>
    <n v="8"/>
    <n v="13"/>
    <d v="2026-08-13T00:00:00"/>
    <n v="-1.3333333333357587"/>
    <x v="1"/>
    <x v="18"/>
  </r>
  <r>
    <n v="765"/>
    <n v="1002530482"/>
    <n v="3"/>
    <x v="1"/>
    <n v="5"/>
    <s v="KEDIRI"/>
    <s v="KEDIRI"/>
    <s v="PPR"/>
    <s v="REG"/>
    <s v="AO"/>
    <s v="NEW SALES"/>
    <s v="1P INET"/>
    <s v="8 | OSS - PONR"/>
    <s v="RBS-Regional 3"/>
    <d v="2026-08-17T09:26:57"/>
    <d v="2026-08-18T14:51:02"/>
    <n v="69367867"/>
    <m/>
    <n v="152652204463"/>
    <s v="TOKO TRIO"/>
    <s v="ODP-PPR-FH/05"/>
    <s v="WO061913289"/>
    <m/>
    <m/>
    <m/>
    <n v="112.13569432497"/>
    <n v="-7.6886675669299001"/>
    <s v="MD|MYDB-20260816265769|DN00001/MN01011|TOKO TRIO|088901882089"/>
    <s v="MYDIGIBIZPARTNER"/>
    <m/>
    <m/>
    <m/>
    <m/>
    <m/>
    <m/>
    <m/>
    <m/>
    <s v="Management Janji"/>
    <s v="2026-08-18 08:00:00 | Nama PIC : Bp Trio No Hp : 088901882089 No Alt : - Tgl Pemasangan : 18 Agustus 2026 Interval : PAGI SIANG Note : Hubungi pelanggan terlebih dahulu"/>
    <s v="FCC"/>
    <s v="17-08-2026 09:39:54"/>
    <d v="2026-08-18T08:00:00"/>
    <m/>
    <s v="ACT_COM"/>
    <s v="PPR"/>
    <s v="NO ADDON"/>
    <m/>
    <s v="PONR"/>
    <s v="HSI Bisnis Promo HUT Telkom PSB 70% - 200 Mbps"/>
    <s v="INDIBIZ"/>
    <m/>
    <m/>
    <d v="2026-08-18T08:00:00"/>
    <s v="2026-08-18 08:00:00 | Nama PIC : Bp Trio No Hp : 088901882089 No Alt : - Tgl Pemasangan : 18 Agustus 2026 Interval : PAGI SIANG Note : Hubungi pelanggan terlebih dahulu"/>
    <m/>
    <m/>
    <m/>
    <e v="#NUM!"/>
    <e v="#NUM!"/>
    <x v="0"/>
    <x v="1"/>
  </r>
  <r>
    <n v="766"/>
    <n v="1002519818"/>
    <n v="3"/>
    <x v="5"/>
    <n v="5"/>
    <s v="DENPASAR"/>
    <s v="JIMBARAN"/>
    <s v="KUT"/>
    <s v="REG"/>
    <s v="AO"/>
    <s v="NEW SALES"/>
    <m/>
    <s v="Completed (PS)"/>
    <s v="RBS-Regional 3"/>
    <d v="2026-08-11T13:12:52"/>
    <d v="2026-08-12T12:57:34"/>
    <n v="69304240"/>
    <m/>
    <n v="172416429254"/>
    <s v="PT. Baekjeong Korean Restaurant Indonesia"/>
    <s v="ODP-KUT-FAG/16"/>
    <s v="WO061497800"/>
    <m/>
    <m/>
    <m/>
    <n v="115.18510000000001"/>
    <n v="-8.7218"/>
    <s v="|MN02545|MYIA-064056216822/POI/Kwak Myong/081337802155/captkwak@gmail.com"/>
    <s v="Sales Force DBS"/>
    <m/>
    <m/>
    <m/>
    <m/>
    <m/>
    <m/>
    <m/>
    <m/>
    <s v="Management Janji"/>
    <s v="2026-05-15 08:00:00 | Tanggal pemasangan: 13/05/2026  Jam pemasangan : pagi/siang  Info Tambahan : Hubungi pelanggan dulu sebelum ke lokasi.  terima kasih"/>
    <s v="FCC"/>
    <d v="2026-11-08T13:39:46"/>
    <m/>
    <m/>
    <s v="PS"/>
    <s v="KUT"/>
    <s v="NO ADDON"/>
    <n v="20260812"/>
    <s v="Completed"/>
    <s v="- 11_11446;Biaya PSB HSI EBIS Tunai di Depan ~ 11[150000]  - SP_NOSS;SP_NOSS ~ Internet NOSS Multispeed Network[0]  - E23015;E23015 ~ ES23 - Perangkat ONT[0]  - E23015~null~44292;E23015||11||Abodemen 0[0]  - E23015~null~E23015_SWONTDUALB;SWONTDUALB ~ Biay"/>
    <s v="INDIBIZ"/>
    <m/>
    <m/>
    <d v="2026-08-11T07:00:00"/>
    <s v="2026-05-15 08:00:00 | Tanggal pemasangan: 13/05/2026  Jam pemasangan : pagi/siang  Info Tambahan : Hubungi pelanggan dulu sebelum ke lokasi.  terima kasih"/>
    <n v="2026"/>
    <n v="8"/>
    <n v="12"/>
    <d v="2026-08-12T00:00:00"/>
    <n v="0.70833333333575865"/>
    <x v="1"/>
    <x v="30"/>
  </r>
  <r>
    <n v="767"/>
    <n v="1002507501"/>
    <n v="3"/>
    <x v="6"/>
    <n v="5"/>
    <s v="SIDOARJO"/>
    <s v="MOJOKERTO"/>
    <s v="DLA"/>
    <s v="REG"/>
    <s v="AO"/>
    <s v="NEW SALES"/>
    <m/>
    <s v="Completed (PS)"/>
    <s v="RBS-Regional 3"/>
    <d v="2026-08-04T10:46:13"/>
    <d v="2026-08-05T13:18:31"/>
    <n v="69358090"/>
    <m/>
    <n v="152329215038"/>
    <s v="KOPI DEL REY"/>
    <s v="ODP-DLA-FM/31"/>
    <s v="WO060894964"/>
    <m/>
    <m/>
    <m/>
    <n v="112.4772844"/>
    <n v="-7.6128821000000002"/>
    <s v="|MN00518|/KOPI DEL REY/WINBACK 2.0 HSI B2B (1:1) 50MBPS 355RB PSB DISC 70%//siswianielka@gmail.com/SISWIANI ELKA PRAWESTI/81296699886"/>
    <s v="Sales Force DBS"/>
    <m/>
    <m/>
    <m/>
    <m/>
    <m/>
    <m/>
    <m/>
    <m/>
    <s v="Management Janji"/>
    <s v="2026-08-05 13:00:00|Tanggal pemasangan : 05 AGUSTUS 2026 Jam pemasangan : pagi/siang Info Tambahan : Hubungi pelanggan dulu sebelum ke lokasi terima kasih|40010577|MYDITA"/>
    <s v="FCC"/>
    <d v="2026-04-08T10:55:08"/>
    <d v="2026-08-05T13:00:00"/>
    <m/>
    <s v="PS"/>
    <s v="DLA"/>
    <s v="NO ADDON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13:00:00"/>
    <s v="2026-08-05 13:00:00|Tanggal pemasangan : 05 AGUSTUS 2026 Jam pemasangan : pagi/siang Info Tambahan : Hubungi pelanggan dulu sebelum ke lokasi terima kasih|40010577|MYDITA"/>
    <n v="2026"/>
    <n v="8"/>
    <n v="5"/>
    <d v="2026-08-05T00:00:00"/>
    <n v="-0.54166666666424135"/>
    <x v="1"/>
    <x v="20"/>
  </r>
  <r>
    <n v="768"/>
    <n v="1002509520"/>
    <n v="3"/>
    <x v="0"/>
    <n v="5"/>
    <s v="MATARAM"/>
    <s v="SUMBAWA"/>
    <s v="SBW"/>
    <s v="REG"/>
    <s v="AO"/>
    <s v="NEW SALES"/>
    <s v="1P INET"/>
    <s v="Completed (PS)"/>
    <s v="RBS-Regional 3"/>
    <d v="2026-08-05T08:05:56"/>
    <d v="2026-08-05T21:24:57"/>
    <n v="69358730"/>
    <m/>
    <n v="172606792090"/>
    <s v="UD AVATAR"/>
    <s v="ODP-SBW-FAB/46 FAB/D05/46.01"/>
    <s v="WO060944160"/>
    <m/>
    <m/>
    <m/>
    <n v="117.41827245801601"/>
    <n v="-8.4913055043574506"/>
    <s v="MD|MYDB-20260804264357|DN00001/MN01576|UD AVATAR|085338992945"/>
    <s v="MYDIGIBIZPARTNER"/>
    <m/>
    <m/>
    <m/>
    <m/>
    <m/>
    <m/>
    <m/>
    <m/>
    <s v="Management Janji"/>
    <s v="2026-08-06 08:00:00 | Tanggal pemasangan: 06/08/2026 Jam pemasangan : pagi / siang Info Tambahan : Hubungi pelanggan dulu sebelum ke lokasi terima kasih"/>
    <s v="FCC"/>
    <d v="2026-05-08T08:10:19"/>
    <d v="2026-08-06T08:00:00"/>
    <m/>
    <s v="PS"/>
    <s v="SBW"/>
    <s v="NETMONK"/>
    <n v="20260805"/>
    <s v="Completed"/>
    <s v="HSI Bisnis Bundling Netmonk Promo 2026 PSB 70% - 50 Mbps"/>
    <s v="INDIBIZ"/>
    <m/>
    <m/>
    <d v="2026-08-06T08:00:00"/>
    <s v="2026-08-06 08:00:00 | Tanggal pemasangan: 06/08/2026 Jam pemasangan : pagi / siang Info Tambahan : Hubungi pelanggan dulu sebelum ke lokasi terima kasih"/>
    <n v="2026"/>
    <n v="8"/>
    <n v="5"/>
    <d v="2026-08-05T00:00:00"/>
    <n v="-1.3333333333357587"/>
    <x v="1"/>
    <x v="2"/>
  </r>
  <r>
    <n v="769"/>
    <n v="1002532850"/>
    <n v="3"/>
    <x v="6"/>
    <n v="5"/>
    <s v="SIDOARJO"/>
    <s v="MOJOKERTO"/>
    <s v="MRT"/>
    <s v="REG"/>
    <s v="AO"/>
    <s v="NEW SALES"/>
    <m/>
    <s v="MIE - SEND SURVEY"/>
    <s v="RBS-Regional 3"/>
    <d v="2026-08-18T11:46:11"/>
    <d v="2026-08-18T14:32:01"/>
    <n v="69368855"/>
    <m/>
    <n v="152312243278"/>
    <s v="SMK PGRI KOTA MOJOKERTO R.BKK"/>
    <s v="ODP-MRT-FU/01"/>
    <s v="WO062021229"/>
    <m/>
    <m/>
    <m/>
    <n v="112.42220519999999"/>
    <n v="-7.4845883999999998"/>
    <s v="|MN02783|/SMK PGRI KOTA MOJOKERTO R.BKK/WINBACK 2.0 HSI B2B (1:1) 50MBPS 355RB PSB DISC 70%//sari88398@gmail.com/RATNA SARI/85857649642"/>
    <s v="Sales Force DBS"/>
    <m/>
    <m/>
    <m/>
    <m/>
    <m/>
    <m/>
    <m/>
    <m/>
    <s v="Management Janji"/>
    <s v="2026-08-19 13:00:00|Nama PIC : Ratna  No HP : 085857649642 Alt : 083189825398 M Janji : 19 Augustus 2026 Jam Pasang : 08.00 - 13:00  NoteÃ‚Â :  hubungi terlebih dahulu sebelum kelokasi|40981184|MYDITA"/>
    <s v="FCC"/>
    <s v="18-08-2026 11:54:51"/>
    <d v="2026-08-19T13:00:00"/>
    <m/>
    <s v="SURVEY_NEW_MANJA"/>
    <s v="MRT"/>
    <s v="NO ADDON"/>
    <m/>
    <s v="MIE - SEND SURVEY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9T13:00:00"/>
    <s v="2026-08-19 13:00:00|Nama PIC : Ratna  No HP : 085857649642 Alt : 083189825398 M Janji : 19 Augustus 2026 Jam Pasang : 08.00 - 13:00  NoteÃ‚Â :  hubungi terlebih dahulu sebelum kelokasi|40981184|MYDITA"/>
    <m/>
    <m/>
    <m/>
    <e v="#NUM!"/>
    <e v="#NUM!"/>
    <x v="0"/>
    <x v="20"/>
  </r>
  <r>
    <n v="770"/>
    <n v="1002533074"/>
    <n v="3"/>
    <x v="7"/>
    <n v="4"/>
    <s v="KUDUS"/>
    <s v="KUDUS"/>
    <s v="KUD"/>
    <s v="REG"/>
    <s v="AO"/>
    <s v="NEW SALES"/>
    <m/>
    <s v="Completed (PS)"/>
    <s v="RBS-Regional 3"/>
    <d v="2026-08-18T13:08:16"/>
    <d v="2026-08-18T14:33:17"/>
    <n v="69363751"/>
    <m/>
    <n v="142401146057"/>
    <s v="ERABLUE WH KUDUS"/>
    <s v="ODP-KUD-FBD/035"/>
    <s v="WO062007453"/>
    <m/>
    <m/>
    <m/>
    <n v="110.800600165387"/>
    <n v="-6.8120327982121003"/>
    <s v="|MN02713|MYIA-091683043021/POI/HASBIBINTARO SHIDDIQ/081249549394/nextperdanaone@gmail.com"/>
    <s v="Sales Profesional"/>
    <m/>
    <m/>
    <m/>
    <m/>
    <m/>
    <m/>
    <m/>
    <m/>
    <s v="Management Janji"/>
    <s v="2026-08-18 08:00:00 | telp : 081249549394  alt :   M Janji : (18/08/2026)  jam Pasang :pagi / siang   Note : hubungi pelanggan jika ingin kelokasi"/>
    <s v="FCC"/>
    <s v="18-08-2026 13:10:28"/>
    <m/>
    <m/>
    <s v="PS"/>
    <s v="KUD"/>
    <s v="NO ADDON"/>
    <n v="20260818"/>
    <s v="Completed"/>
    <s v="- 11_11446;Biaya PSB HSI EBIS Tunai di Depan ~ 11[150000]  - E23046;E23046 ~ ES23 - Paket HSI Bisnis[0]  - E23046~null~E23046_UNL;UNL ~ Internet-Link Unlimited Internet Usage ~ E23046[0]  - E23046~null~44877;E23046||11||Abodemen 0[0]  - E23046~null~E23046"/>
    <s v="INDIBIZ"/>
    <m/>
    <m/>
    <d v="2026-08-18T07:00:00"/>
    <s v="2026-08-18 08:00:00 | telp : 081249549394  alt :   M Janji : (18/08/2026)  jam Pasang :pagi / siang   Note : hubungi pelanggan jika ingin kelokasi"/>
    <n v="2026"/>
    <n v="8"/>
    <n v="18"/>
    <d v="2026-08-18T00:00:00"/>
    <n v="-0.29166666666424135"/>
    <x v="1"/>
    <x v="4"/>
  </r>
  <r>
    <n v="771"/>
    <n v="1002507113"/>
    <n v="3"/>
    <x v="6"/>
    <n v="5"/>
    <s v="JEMBER"/>
    <s v="JEMBER"/>
    <s v="JER"/>
    <s v="REG"/>
    <s v="AO"/>
    <s v="NEW SALES"/>
    <s v="1P INET"/>
    <s v="Completed (PS)"/>
    <s v="RBS-Regional 3"/>
    <d v="2026-08-04T09:47:56"/>
    <d v="2026-08-04T16:14:17"/>
    <n v="69358016"/>
    <m/>
    <n v="152501280840"/>
    <s v="Darul Arifin 2"/>
    <s v="ODP-JER-FAD/39 FAD/D03/39.01"/>
    <s v="WO060859369"/>
    <m/>
    <m/>
    <m/>
    <n v="113.6572671"/>
    <n v="-8.1929903999999993"/>
    <s v="|MN00086|MYIA-037477881507/POI/Himmatur Rofi&amp; 39;ah/083111484364/himmaturrofiah27@gmail.com"/>
    <s v="MYIB_ASSISTANT"/>
    <m/>
    <m/>
    <m/>
    <m/>
    <m/>
    <m/>
    <m/>
    <m/>
    <s v="Management Janji"/>
    <s v="2026-08-05 08:00:00 | M Janji : (05/08/2026) jam Pasang : 09:00 Note : hubungi pelanggan jika ingin kelokasi"/>
    <s v="FCC"/>
    <d v="2026-04-08T09:55:31"/>
    <d v="2026-08-05T08:00:00"/>
    <m/>
    <s v="PS"/>
    <s v="JER"/>
    <s v="NO ADDON"/>
    <n v="20260804"/>
    <s v="Completed"/>
    <s v="HSI Bisnis Promo HUT Telkom PSB 70% - 100 Mbps"/>
    <s v="INDIBIZ"/>
    <m/>
    <m/>
    <d v="2026-08-05T08:00:00"/>
    <s v="2026-08-05 08:00:00 | M Janji : (05/08/2026) jam Pasang : 09:00 Note : hubungi pelanggan jika ingin kelokasi"/>
    <n v="2026"/>
    <n v="8"/>
    <n v="4"/>
    <d v="2026-08-04T00:00:00"/>
    <n v="-1.3333333333357587"/>
    <x v="1"/>
    <x v="13"/>
  </r>
  <r>
    <n v="772"/>
    <n v="1002519754"/>
    <n v="3"/>
    <x v="1"/>
    <n v="5"/>
    <s v="MADIUN"/>
    <s v="BOJONEGORO"/>
    <s v="SMJ"/>
    <s v="REG"/>
    <s v="AO"/>
    <s v="NEW SALES"/>
    <s v="1P INET"/>
    <s v="Completed (PS)"/>
    <s v="RBS-Regional 3"/>
    <d v="2026-08-11T12:46:56"/>
    <d v="2026-08-12T18:26:33"/>
    <n v="69363274"/>
    <m/>
    <n v="152642207933"/>
    <s v="SPBU 54.621.11 SYIRKAH"/>
    <s v="ODP-SMJ-FA/35 FA/D04/35.01"/>
    <s v="WO061490590"/>
    <m/>
    <m/>
    <m/>
    <n v="111.956371199999"/>
    <n v="-7.1936450000000001"/>
    <s v="|MC20010|MYIA-085082542281/POI/FITRIYA SUKIDJAN/081335613143/spbu5462111@gmail.com"/>
    <s v="MYIB_ASSISTANT"/>
    <m/>
    <m/>
    <m/>
    <m/>
    <m/>
    <m/>
    <m/>
    <m/>
    <s v="Management Janji"/>
    <s v="2026-08-12 13:00:00 | Waktu pemasangan : 12 agustus 2026 Jam pemasangan : 08.00 - 12.00 Info Tambahan : Hubungi pelanggan dulu sebelum ke lokasi terimakasih "/>
    <s v="FCC"/>
    <d v="2026-11-08T12:54:45"/>
    <d v="2026-08-12T13:00:00"/>
    <m/>
    <s v="PS"/>
    <s v="SMJ"/>
    <s v="NO ADDON"/>
    <n v="20260812"/>
    <s v="Completed"/>
    <s v="HSI Bisnis Promo HUT Telkom PSB 70% - 50 Mbps"/>
    <s v="INDIBIZ"/>
    <m/>
    <m/>
    <d v="2026-08-12T13:00:00"/>
    <s v="2026-08-12 13:00:00 | Waktu pemasangan : 12 agustus 2026 Jam pemasangan : 08.00 - 12.00 Info Tambahan : Hubungi pelanggan dulu sebelum ke lokasi terimakasih "/>
    <n v="2026"/>
    <n v="8"/>
    <n v="12"/>
    <d v="2026-08-12T00:00:00"/>
    <n v="-0.54166666666424135"/>
    <x v="1"/>
    <x v="18"/>
  </r>
  <r>
    <n v="773"/>
    <n v="1002513806"/>
    <n v="3"/>
    <x v="6"/>
    <n v="5"/>
    <s v="JEMBER"/>
    <s v="BANYUWANGI"/>
    <s v="MCR"/>
    <s v="REG"/>
    <s v="AO"/>
    <s v="NEW SALES"/>
    <s v="1P INET"/>
    <s v="Completed (PS)"/>
    <s v="RBS-Regional 3"/>
    <d v="2026-08-07T09:16:57"/>
    <d v="2026-08-07T22:55:07"/>
    <n v="69360446"/>
    <m/>
    <n v="152522206590"/>
    <s v="BAHAGIA PLASTIK"/>
    <s v="ODP-MCR-FA/24 FA/D04/24.01"/>
    <s v="WO061136142"/>
    <m/>
    <m/>
    <m/>
    <n v="114.339919947087"/>
    <n v="-8.4316767157732002"/>
    <s v="MD|MYDB-20260807264610|DC30004/MC30042|BAHAGIA PLASTIK|081232525957"/>
    <s v="MYDIGIBIZPARTNER"/>
    <m/>
    <m/>
    <m/>
    <m/>
    <m/>
    <m/>
    <m/>
    <m/>
    <s v="Management Janji"/>
    <s v="2026-08-08 08:00:00 | M Janji : 8 agustus 2026 jam Pasang : pagi  Note : hubungi pelanggan jika ingin kelokasi"/>
    <s v="FCC"/>
    <d v="2026-07-08T09:25:58"/>
    <d v="2026-08-08T08:00:00"/>
    <m/>
    <s v="PS"/>
    <s v="MCR"/>
    <s v="NO ADDON"/>
    <n v="20260807"/>
    <s v="Completed"/>
    <s v="HSI Bisnis Khusus Winback PSB 70% - 300 Mbps"/>
    <s v="INDIBIZ"/>
    <m/>
    <m/>
    <d v="2026-08-08T08:00:00"/>
    <s v="2026-08-08 08:00:00 | M Janji : 8 agustus 2026 jam Pasang : pagi  Note : hubungi pelanggan jika ingin kelokasi"/>
    <n v="2026"/>
    <n v="8"/>
    <n v="7"/>
    <d v="2026-08-07T00:00:00"/>
    <n v="-1.3333333333357587"/>
    <x v="1"/>
    <x v="9"/>
  </r>
  <r>
    <n v="774"/>
    <n v="1002522674"/>
    <n v="3"/>
    <x v="6"/>
    <n v="5"/>
    <s v="PASURUAN"/>
    <s v="LUMAJANG"/>
    <s v="LMJ"/>
    <s v="REG"/>
    <s v="AO"/>
    <s v="NEW SALES"/>
    <s v="1P INET"/>
    <s v="Completed (PS)"/>
    <s v="RBS-Regional 3"/>
    <d v="2026-08-12T15:37:57"/>
    <d v="2026-08-12T20:32:47"/>
    <n v="69364449"/>
    <m/>
    <n v="152504261520"/>
    <s v="INAYAH GORDEN"/>
    <s v="ODP-LMJ-FE/156 FE/D11/156.01"/>
    <s v="WO061606636"/>
    <m/>
    <m/>
    <m/>
    <n v="113.227642402052"/>
    <n v="-8.1127348285240206"/>
    <s v="MD|MYDB-20260812265058|DN00001/MN01309|INAYAH GORDEN|085229094242"/>
    <s v="MYDIGIBIZPARTNER"/>
    <m/>
    <m/>
    <m/>
    <m/>
    <m/>
    <m/>
    <m/>
    <m/>
    <s v="Management Janji"/>
    <s v="2026-08-13 13:00:00 | Waktu pemasnagan : 13 Agustus 2026 Jam pemasangan : 08.00 - 12.00 Mohon hubungi pelanggan sebelum ke lokasi  Terima kasih"/>
    <s v="FCC"/>
    <d v="2026-12-08T15:39:50"/>
    <d v="2026-08-13T13:00:00"/>
    <m/>
    <s v="PS"/>
    <s v="LMJ"/>
    <s v="NO ADDON"/>
    <n v="20260812"/>
    <s v="Completed"/>
    <s v="HSI Bisnis Basic Promo HUT Telkom PSB 70% - 100 Mbps"/>
    <s v="INDIBIZ"/>
    <m/>
    <m/>
    <d v="2026-08-13T13:00:00"/>
    <s v="2026-08-13 13:00:00 | Waktu pemasnagan : 13 Agustus 2026 Jam pemasangan : 08.00 - 12.00 Mohon hubungi pelanggan sebelum ke lokasi  Terima kasih"/>
    <n v="2026"/>
    <n v="8"/>
    <n v="12"/>
    <d v="2026-08-12T00:00:00"/>
    <n v="-1.5416666666642413"/>
    <x v="1"/>
    <x v="27"/>
  </r>
  <r>
    <n v="775"/>
    <n v="1002519878"/>
    <n v="3"/>
    <x v="2"/>
    <n v="4"/>
    <s v="YOGYAKARTA"/>
    <s v="BANTUL"/>
    <s v="BTL"/>
    <s v="REG"/>
    <s v="AO"/>
    <s v="NEW SALES"/>
    <m/>
    <s v="Completed (PS)"/>
    <s v="RBS-Regional 3"/>
    <d v="2026-08-11T13:28:49"/>
    <d v="2026-08-11T14:12:07"/>
    <n v="69361817"/>
    <m/>
    <n v="146129128576"/>
    <s v="LB PLERET BANTUL"/>
    <s v="ODP-BTL-FBZ/067"/>
    <s v="WO061499691"/>
    <m/>
    <m/>
    <m/>
    <n v="110.408756026601"/>
    <n v="-7.8615169620085696"/>
    <s v="|MN00799|MYIA-060043396531/POI/LAELATUL AFIATUN NISAK/085733668576/kantorhrdlaskarbuah@gmail.com"/>
    <s v="Sales Profesional"/>
    <m/>
    <m/>
    <m/>
    <m/>
    <m/>
    <m/>
    <m/>
    <m/>
    <s v="Management Janji"/>
    <s v="2026-08-11 09:00:00 | Tanggal Pemasangan : 11 Agustus 2026  Jam Pemasangan : 08:00 13:00  Info Tambahan : Hubungi pelanggan dulu sebelum ke lokasi terimakasih"/>
    <s v="FCC"/>
    <d v="2026-11-08T13:39:46"/>
    <m/>
    <m/>
    <s v="PS"/>
    <s v="BTL"/>
    <s v="NO ADDON"/>
    <n v="20260811"/>
    <s v="Completed"/>
    <s v="- 11_11446;Biaya PSB HSI EBIS Tunai di Depan ~ 11[150000]  - SP_NOSS;SP_NOSS ~ Internet NOSS Multispeed Network[0]  - E25061;E25061 ~ ES25 - Paket HSI Basic (HSIEF) Khusus Winback 2.0[0]  - E25061~null~E25061_UNL;UNL ~ Internet-Link Unlimited Internet Usa"/>
    <s v="INDIBIZ"/>
    <m/>
    <m/>
    <d v="2026-08-11T07:00:00"/>
    <s v="2026-08-11 09:00:00 | Tanggal Pemasangan : 11 Agustus 2026  Jam Pemasangan : 08:00 13:00  Info Tambahan : Hubungi pelanggan dulu sebelum ke lokasi terimakasih"/>
    <n v="2026"/>
    <n v="8"/>
    <n v="11"/>
    <d v="2026-08-11T00:00:00"/>
    <n v="-0.29166666666424135"/>
    <x v="1"/>
    <x v="4"/>
  </r>
  <r>
    <n v="776"/>
    <n v="1002532464"/>
    <n v="3"/>
    <x v="1"/>
    <n v="5"/>
    <s v="MALANG"/>
    <s v="KEPANJEN"/>
    <s v="TUR"/>
    <s v="REG"/>
    <s v="AO"/>
    <s v="NEW SALES"/>
    <s v="1P INET"/>
    <s v="Completed (PS)"/>
    <s v="RBS-Regional 3"/>
    <d v="2026-08-18T10:16:57"/>
    <d v="2026-08-18T18:42:14"/>
    <n v="69368677"/>
    <m/>
    <n v="152713217464"/>
    <s v="toko wahyu 2"/>
    <s v="ODP-TUR-FF/27 FF/D05/27.01"/>
    <s v="WO061982500"/>
    <m/>
    <m/>
    <m/>
    <n v="112.6726371"/>
    <n v="-8.1534842999999899"/>
    <s v="|MN02462|MYIA-038406454108/POI/hasan 082228025558/087796642411/wahyuta443@gmail.com"/>
    <s v="MYIB_ASSISTANT"/>
    <m/>
    <m/>
    <m/>
    <m/>
    <m/>
    <m/>
    <m/>
    <m/>
    <s v="Management Janji"/>
    <s v="2026-08-19 08:00:00 | Jam Pemasangan : 08:00 - 12.00 Tanggal Pemasangan :19/08/2025 Info Tambahan : Hubungi pelanggan sebelum datang ke lokasi"/>
    <s v="FCC"/>
    <s v="18-08-2026 10:25:47"/>
    <d v="2026-08-19T08:00:00"/>
    <m/>
    <s v="PS"/>
    <s v="TUR"/>
    <s v="NO ADDON"/>
    <n v="20260818"/>
    <s v="Completed"/>
    <s v="HSI Bisnis Khusus Winback PSB 70% - 150 Mbps"/>
    <s v="INDIBIZ"/>
    <m/>
    <m/>
    <d v="2026-08-19T08:00:00"/>
    <s v="2026-08-19 08:00:00 | Jam Pemasangan : 08:00 - 12.00 Tanggal Pemasangan :19/08/2025 Info Tambahan : Hubungi pelanggan sebelum datang ke lokasi"/>
    <n v="2026"/>
    <n v="8"/>
    <n v="18"/>
    <d v="2026-08-18T00:00:00"/>
    <n v="-1.3333333333357587"/>
    <x v="1"/>
    <x v="24"/>
  </r>
  <r>
    <n v="777"/>
    <n v="1002526697"/>
    <n v="3"/>
    <x v="3"/>
    <n v="5"/>
    <s v="MADURA"/>
    <s v="PAMEKASAN"/>
    <s v="PME"/>
    <s v="REG"/>
    <s v="AO"/>
    <s v="NEW SALES"/>
    <m/>
    <s v="CANCEL COMPLETED"/>
    <s v="RBS-Regional 3"/>
    <d v="2026-08-14T14:49:17"/>
    <d v="2026-08-16T09:19:30"/>
    <n v="69366169"/>
    <m/>
    <n v="152426928184"/>
    <s v="TOKO MASHUD BAROKAH"/>
    <s v="ODP-PME-FL/56"/>
    <m/>
    <m/>
    <m/>
    <m/>
    <n v="113.4165541"/>
    <n v="-7.1645894999999999"/>
    <s v="|MC70132|/FADILAH MASHUD-TOKO MASHUD BAROKAH/081997015248/mashudfasdi@gmail.com/HSI Bisnis + Netmonk Promo 2026 300 Mbps (Rp 1.186.100) PSB 150.000/-7.1645526, 113.4165856/Dekat Relubeng, Toket, Kec. Proppo, Kabupaten Pamekasan, Jawa Timur 69363"/>
    <s v="Sales Force DBS"/>
    <m/>
    <m/>
    <m/>
    <m/>
    <m/>
    <m/>
    <m/>
    <m/>
    <m/>
    <m/>
    <m/>
    <s v="14-08-2026 14:55:03"/>
    <m/>
    <m/>
    <s v="REJECT_FCC"/>
    <s v="PME"/>
    <s v="NETMONK"/>
    <m/>
    <s v="DECLINE : Decline - Batal Order Sonya Rahma Winata 40951375|MYDITA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s v="DECLINE : Decline - Batal Order Sonya Rahma Winata 40951375|MYDITA"/>
    <m/>
    <m/>
    <m/>
    <m/>
    <m/>
    <e v="#NUM!"/>
    <e v="#NUM!"/>
    <x v="0"/>
    <x v="6"/>
  </r>
  <r>
    <n v="778"/>
    <n v="1002507648"/>
    <n v="3"/>
    <x v="6"/>
    <n v="5"/>
    <s v="SIDOARJO"/>
    <s v="JOMBANG"/>
    <s v="JOM"/>
    <s v="REG"/>
    <s v="AO"/>
    <s v="NEW SALES"/>
    <m/>
    <s v="Completed (PS)"/>
    <s v="RBS-Regional 3"/>
    <d v="2026-08-04T11:10:34"/>
    <d v="2026-08-04T17:48:06"/>
    <n v="69358116"/>
    <m/>
    <n v="152318240369"/>
    <s v="UNWAHA U/KANTOR"/>
    <s v="ODP-JOM-FE/28"/>
    <s v="WO060877530"/>
    <m/>
    <m/>
    <m/>
    <n v="112.2322135"/>
    <n v="-7.5205311000000004"/>
    <s v="|MN01463|/UNWAHA U/KANTOR /WINBACK 2.0 HSI B2B (1:1) 50MBPS 355RB PSB DISC 70%/1:1 WINBACK 50MBPS INET ONLY TARIF 355000 BELUM PPN /zuhrisyaifuddin52@gmail.com/SYAIFUDDIN ZUHRI/85784996850"/>
    <s v="Sales Force DBS"/>
    <m/>
    <m/>
    <m/>
    <m/>
    <m/>
    <m/>
    <m/>
    <m/>
    <s v="Management Janji"/>
    <s v="2026-08-05 08:00:00|Tanggal Pemasangan : 05 Agustus 2026 Jam Pemasangan : 08:00 13:00 Info Tambahan : Hubungi pelanggan dulu sebelum ke lokasi terimakasih|40010577|MYDITA"/>
    <s v="FCC"/>
    <d v="2026-04-08T11:25:40"/>
    <d v="2026-08-05T08:00:00"/>
    <m/>
    <s v="PS"/>
    <s v="JOM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8:00:00"/>
    <s v="2026-08-05 08:00:00|Tanggal Pemasangan : 05 Agustus 2026 Jam Pemasangan : 08:00 13:00 Info Tambahan : Hubungi pelanggan dulu sebelum ke lokasi terimakasih|40010577|MYDITA"/>
    <n v="2026"/>
    <n v="8"/>
    <n v="4"/>
    <d v="2026-08-04T00:00:00"/>
    <n v="-1.3333333333357587"/>
    <x v="1"/>
    <x v="20"/>
  </r>
  <r>
    <n v="779"/>
    <n v="1002516187"/>
    <n v="3"/>
    <x v="1"/>
    <n v="5"/>
    <s v="MADIUN"/>
    <s v="NGAWI"/>
    <s v="MGT"/>
    <s v="REG"/>
    <s v="AO"/>
    <s v="NEW SALES"/>
    <s v="1P INET"/>
    <s v="Completed (PS)"/>
    <s v="RBS-Regional 3"/>
    <d v="2026-08-08T17:10:56"/>
    <d v="2026-08-09T20:00:59"/>
    <n v="69361616"/>
    <m/>
    <n v="152603215869"/>
    <s v="SPBU 54.633.11"/>
    <s v="ODP-MGT-FQ/27 FQ/D02/27.01"/>
    <s v="WO061283558"/>
    <m/>
    <m/>
    <m/>
    <n v="111.37651820000001"/>
    <n v="-7.6261605000000001"/>
    <s v="|MN00285|MYIA-038049613810/POI/H SOETOMO/085335609009/spbu05.5463311mgt@gmail.com"/>
    <s v="MYIB_ASSISTANT"/>
    <m/>
    <m/>
    <m/>
    <m/>
    <m/>
    <m/>
    <m/>
    <m/>
    <s v="Management Janji"/>
    <s v="2026-08-09 15:00:00 | Nama PIC: bp slamet Notel: 085335609009 Alt: -  Tanggal: 9/8/2026 Jam Pasang: Sore Note: Hubungi pelanggan sebelum ke lokasi, terima kasih. "/>
    <s v="FCC"/>
    <d v="2026-08-08T17:24:45"/>
    <d v="2026-08-09T15:00:00"/>
    <m/>
    <s v="PS"/>
    <s v="MGT"/>
    <s v="NO ADDON"/>
    <n v="20260809"/>
    <s v="Completed"/>
    <s v="HSI Bisnis Promo HUT Telkom PSB 70% - 50 Mbps"/>
    <s v="INDIBIZ"/>
    <m/>
    <m/>
    <d v="2026-08-09T15:00:00"/>
    <s v="2026-08-09 15:00:00 | Nama PIC: bp slamet Notel: 085335609009 Alt: -  Tanggal: 9/8/2026 Jam Pasang: Sore Note: Hubungi pelanggan sebelum ke lokasi, terima kasih. "/>
    <n v="2026"/>
    <n v="8"/>
    <n v="9"/>
    <d v="2026-08-09T00:00:00"/>
    <n v="-0.625"/>
    <x v="1"/>
    <x v="11"/>
  </r>
  <r>
    <n v="780"/>
    <n v="1002515795"/>
    <n v="3"/>
    <x v="4"/>
    <n v="4"/>
    <s v="PEKALONGAN"/>
    <s v="TEGAL"/>
    <s v="TEG"/>
    <s v="REG"/>
    <s v="AO"/>
    <s v="NEW SALES"/>
    <s v="1P INET"/>
    <s v="Completed (PS)"/>
    <s v="RBS-Regional 3"/>
    <d v="2026-08-08T11:16:56"/>
    <d v="2026-08-10T21:12:07"/>
    <n v="69361342"/>
    <m/>
    <n v="142212126685"/>
    <s v="SMK SUPM YAMIPURA SURADADI"/>
    <s v="ODP-TEG-FBJ/109 FBJ/D08/109.01"/>
    <s v="WO061247400"/>
    <m/>
    <m/>
    <m/>
    <n v="109.27170099999999"/>
    <n v="-6.8795760000000001"/>
    <s v="|MN00292|MYIA-074963561232/POI/Mufti Farij/081225426866/mufti95farij@gmail.com"/>
    <s v="MYIB_ASSISTANT"/>
    <m/>
    <m/>
    <m/>
    <m/>
    <m/>
    <m/>
    <m/>
    <m/>
    <s v="Management Janji"/>
    <s v="2026-08-09 08:00:00 | Nama PIC : bapak mufti No HP : 081225426866 Alt :  M Janji : (RABU/6/AGUSTUS/2026) jam Pasang : 09:00 Note : hubungi pelanggan jika ingin kelokasi"/>
    <s v="FCC"/>
    <d v="2026-08-08T11:25:30"/>
    <d v="2026-08-09T08:00:00"/>
    <m/>
    <s v="PS"/>
    <s v="TEG"/>
    <s v="NO ADDON"/>
    <n v="20260810"/>
    <s v="Completed"/>
    <s v="HSI Bisnis Basic Promo HUT Telkom PSB 70% - 50 Mbps"/>
    <s v="INDIBIZ"/>
    <m/>
    <m/>
    <d v="2026-08-09T08:00:00"/>
    <s v="2026-08-09 08:00:00 | Nama PIC : bapak mufti No HP : 081225426866 Alt :  M Janji : (RABU/6/AGUSTUS/2026) jam Pasang : 09:00 Note : hubungi pelanggan jika ingin kelokasi"/>
    <n v="2026"/>
    <n v="8"/>
    <n v="10"/>
    <d v="2026-08-10T00:00:00"/>
    <n v="0.66666666666424135"/>
    <x v="1"/>
    <x v="4"/>
  </r>
  <r>
    <n v="781"/>
    <n v="1002511481"/>
    <n v="3"/>
    <x v="0"/>
    <n v="5"/>
    <s v="KUPANG"/>
    <s v="KUPANG"/>
    <s v="KPN"/>
    <s v="REG"/>
    <s v="AO"/>
    <s v="NEW SALES"/>
    <s v="1P INET"/>
    <s v="Completed (PS)"/>
    <s v="RBS-Regional 3"/>
    <d v="2026-08-06T08:43:56"/>
    <d v="2026-08-09T17:49:22"/>
    <n v="69359589"/>
    <m/>
    <n v="172502311085"/>
    <s v="CAFE KOPI &amp; TEH"/>
    <s v="ODP-KPN-FGC/47 FGC/D03/47.01"/>
    <s v="WO061041081"/>
    <m/>
    <m/>
    <m/>
    <n v="123.6068441"/>
    <n v="-10.164740699999999"/>
    <s v="|MN01740|MYIA-003885753529/POI/Dr.ARLEY SADRA TELUSSA /085336541987/saver_edybria@yahoo.co.id"/>
    <s v="MYIB_ASSISTANT"/>
    <m/>
    <m/>
    <m/>
    <m/>
    <m/>
    <m/>
    <m/>
    <m/>
    <s v="Management Janji"/>
    <s v="2026-08-07 08:00:00 | telp :085336541987 alt : manja : pagi : siang 07/08/2026 hub sebelum ke lokasi "/>
    <s v="FCC"/>
    <d v="2026-06-08T08:55:04"/>
    <d v="2026-08-07T08:00:00"/>
    <m/>
    <s v="PS"/>
    <s v="KPN"/>
    <s v="NO ADDON"/>
    <n v="20260809"/>
    <s v="Completed"/>
    <s v="HSI Bisnis Basic Promo HUT Telkom PSB 70% - 75 Mbps"/>
    <s v="INDIBIZ"/>
    <m/>
    <m/>
    <d v="2026-08-07T08:00:00"/>
    <s v="2026-08-07 08:00:00 | telp :085336541987 alt : manja : pagi : siang 07/08/2026 hub sebelum ke lokasi "/>
    <n v="2026"/>
    <n v="8"/>
    <n v="9"/>
    <d v="2026-08-09T00:00:00"/>
    <n v="1.6666666666642413"/>
    <x v="2"/>
    <x v="29"/>
  </r>
  <r>
    <n v="782"/>
    <n v="1002533140"/>
    <n v="3"/>
    <x v="4"/>
    <n v="4"/>
    <s v="PEKALONGAN"/>
    <s v="TEGAL"/>
    <s v="TEG"/>
    <s v="REG"/>
    <s v="AO"/>
    <s v="NEW SALES"/>
    <s v="1P INET"/>
    <s v="MIE - SEND SURVEY"/>
    <s v="RBS-Regional 3"/>
    <d v="2026-08-18T13:23:56"/>
    <d v="2026-08-18T13:26:02"/>
    <n v="69368990"/>
    <m/>
    <n v="142212126310"/>
    <s v="sppg yayasan potensi anak cerdas dan berkah"/>
    <s v="ODP-TEG-FAG/145 FAG/D03/145.01"/>
    <s v="WO062010587"/>
    <m/>
    <m/>
    <m/>
    <n v="109.18896599999999"/>
    <n v="-6.896083"/>
    <s v="|MN00377|MYIA-071298557052/POI/sidowati/085870464804/sidowati8@gmail.com"/>
    <s v="MYIB_ASSISTANT"/>
    <m/>
    <m/>
    <m/>
    <m/>
    <m/>
    <m/>
    <m/>
    <m/>
    <s v="Management Janji"/>
    <s v="2026-08-19 13:00:00 | M Janji : (19/agustus/2026) jam Pasang : 09:00 Note : hubungi pelanggan jika ingin kelokasi"/>
    <s v="FCC"/>
    <s v="18-08-2026 13:25:51"/>
    <d v="2026-08-19T13:00:00"/>
    <m/>
    <s v="SURVEY_NEW_MANJA"/>
    <s v="TEG"/>
    <s v="NO ADDON"/>
    <m/>
    <s v="MIE - SEND SURVEY"/>
    <s v="HSI Bisnis Promo HUT Telkom PSB 70% - 50 Mbps"/>
    <s v="INDIBIZ"/>
    <m/>
    <m/>
    <d v="2026-08-19T13:00:00"/>
    <s v="2026-08-19 13:00:00 | M Janji : (19/agustus/2026) jam Pasang : 09:00 Note : hubungi pelanggan jika ingin kelokasi"/>
    <m/>
    <m/>
    <m/>
    <e v="#NUM!"/>
    <e v="#NUM!"/>
    <x v="0"/>
    <x v="4"/>
  </r>
  <r>
    <n v="783"/>
    <n v="1002522989"/>
    <n v="3"/>
    <x v="3"/>
    <n v="5"/>
    <s v="SBY UTARA"/>
    <s v="TANDES"/>
    <s v="KNN"/>
    <s v="REG"/>
    <s v="AO"/>
    <s v="NEW SALES"/>
    <s v="1P INET"/>
    <s v="Completed (PS)"/>
    <s v="RBS-Regional 3"/>
    <d v="2026-08-12T17:01:57"/>
    <d v="2026-08-14T08:13:44"/>
    <n v="69364557"/>
    <m/>
    <n v="152412248839"/>
    <s v="SMK Wijaya Putra (Gedung D)"/>
    <s v="ODP-KND-FAF/39"/>
    <s v="WO061616319"/>
    <m/>
    <m/>
    <m/>
    <n v="112.6128794"/>
    <n v="-7.2347336999999996"/>
    <s v="|MN02813|MYIA-042405094623/POI/Yulian Varantino/087787386225/varantino@wijayaputra.sch.id"/>
    <s v="MYIB_ASSISTANT"/>
    <m/>
    <m/>
    <m/>
    <m/>
    <m/>
    <m/>
    <m/>
    <m/>
    <s v="Management Janji"/>
    <s v="2026-08-13 13:00:00 | M Janji : (13/08/2026) jam Pasang : 08:00 Note : hubungi pelanggan jika ingin kelokasi"/>
    <s v="FCC"/>
    <d v="2026-12-08T17:10:31"/>
    <d v="2026-08-13T13:00:00"/>
    <m/>
    <s v="PS"/>
    <s v="KNN"/>
    <s v="NO ADDON"/>
    <n v="20260814"/>
    <s v="Completed"/>
    <s v="HSI Bisnis Basic Promo HUT Telkom PSB 70% - 75 Mbps"/>
    <s v="INDIBIZ"/>
    <m/>
    <m/>
    <d v="2026-08-13T13:00:00"/>
    <s v="2026-08-13 13:00:00 | M Janji : (13/08/2026) jam Pasang : 08:00 Note : hubungi pelanggan jika ingin kelokasi"/>
    <n v="2026"/>
    <n v="8"/>
    <n v="14"/>
    <d v="2026-08-14T00:00:00"/>
    <n v="0.45833333333575865"/>
    <x v="1"/>
    <x v="23"/>
  </r>
  <r>
    <n v="784"/>
    <n v="1002519306"/>
    <n v="3"/>
    <x v="0"/>
    <n v="5"/>
    <s v="MATARAM"/>
    <s v="SUMBAWA"/>
    <s v="SBW"/>
    <s v="REG"/>
    <s v="AO"/>
    <s v="NEW SALES"/>
    <s v="1P INET"/>
    <s v="WAITING AKTIFASI IHLD"/>
    <s v="RBS-Regional 3"/>
    <d v="2026-08-11T10:36:53"/>
    <d v="2026-08-12T10:41:01"/>
    <n v="69357062"/>
    <m/>
    <m/>
    <s v="NATASYA HOUSE"/>
    <m/>
    <s v="WO060724128"/>
    <m/>
    <m/>
    <m/>
    <n v="117.42574"/>
    <n v="-8.4972999999999992"/>
    <s v="|MN02367|MYIA-022626439990/POI/NATASYA DILA AGUSTIN/088991617173/natasyadila62@gmail.com"/>
    <s v="MYIB_ASSISTANT"/>
    <m/>
    <m/>
    <m/>
    <m/>
    <m/>
    <m/>
    <m/>
    <m/>
    <s v="Management Janji"/>
    <s v="2026-08-03 13:00:00 | Tanggal pemasangan :03 agustus 2026 Jam pemasangan : 08.00 - 12.00 Info Tambahan : Hubungi pelanggan dulu sebelum ke lokasi terimakasih"/>
    <s v="FCC"/>
    <d v="2026-11-08T10:39:50"/>
    <d v="2026-08-03T00:00:00"/>
    <m/>
    <s v="UNSC"/>
    <s v="SBW"/>
    <s v="NO ADDON"/>
    <m/>
    <s v="WAITING : |MYDITA"/>
    <s v="HSI Bisnis Basic Promo HUT Telkom PSB 70% - 50 Mbps"/>
    <s v="INDIBIZ"/>
    <m/>
    <m/>
    <d v="2026-08-03T13:00:00"/>
    <s v="2026-08-03 13:00:00 | Tanggal pemasangan :03 agustus 2026 Jam pemasangan : 08.00 - 12.00 Info Tambahan : Hubungi pelanggan dulu sebelum ke lokasi terimakasih"/>
    <m/>
    <m/>
    <m/>
    <e v="#NUM!"/>
    <e v="#NUM!"/>
    <x v="0"/>
    <x v="2"/>
  </r>
  <r>
    <n v="785"/>
    <n v="1002510033"/>
    <n v="3"/>
    <x v="5"/>
    <n v="5"/>
    <s v="SINGARJA"/>
    <s v="KLUNGKUNG"/>
    <s v="SMA"/>
    <s v="REG"/>
    <s v="AO"/>
    <s v="NEW SALES"/>
    <m/>
    <s v="CANCEL COMPLETED"/>
    <s v="RBS-Regional 3"/>
    <d v="2026-08-05T10:41:27"/>
    <d v="2026-08-07T11:38:19"/>
    <n v="69358913"/>
    <m/>
    <n v="172428815935"/>
    <s v="Lumbung umaluah villa"/>
    <s v="ODP-SMA-FAK/06"/>
    <m/>
    <m/>
    <m/>
    <m/>
    <n v="115.43618979999999"/>
    <n v="-8.4658975000000005"/>
    <s v="|MN02750|/CP NI NYOMAN SULADRI/082340669469/lumbungumaluah@gmail.com"/>
    <s v="Sales Force DBS"/>
    <m/>
    <m/>
    <m/>
    <m/>
    <m/>
    <m/>
    <m/>
    <m/>
    <m/>
    <m/>
    <m/>
    <d v="2026-05-08T10:54:57"/>
    <m/>
    <m/>
    <s v="REJECT_FCC"/>
    <s v="SMA"/>
    <s v="NO ADDON"/>
    <m/>
    <s v="DECLINE : Decline - Batal Order Yusnani Manalu 40951378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DECLINE : Decline - Batal Order Yusnani Manalu 40951378|MYDITA"/>
    <m/>
    <m/>
    <m/>
    <m/>
    <m/>
    <e v="#NUM!"/>
    <e v="#NUM!"/>
    <x v="0"/>
    <x v="17"/>
  </r>
  <r>
    <n v="786"/>
    <n v="1002519276"/>
    <n v="3"/>
    <x v="3"/>
    <n v="5"/>
    <s v="SBY UTARA"/>
    <s v="LAMONGAN"/>
    <s v="BBA"/>
    <s v="REG"/>
    <s v="AO"/>
    <s v="NEW SALES"/>
    <s v="1P INET"/>
    <s v="102 | FOLLOW UP COMPLETED"/>
    <s v="RBS-Regional 3"/>
    <d v="2026-08-11T10:29:56"/>
    <d v="2026-08-13T14:24:36"/>
    <n v="69363052"/>
    <m/>
    <n v="152441211131"/>
    <s v="TOKO BU DIA"/>
    <s v="ODP-BBA-FAK/25 FAK/D03/25.01"/>
    <s v="WO061473407"/>
    <m/>
    <m/>
    <m/>
    <n v="112.151629"/>
    <n v="-7.2398150000000001"/>
    <s v="|MN02646|MYIA-085160341313/POI/dyah kumolosari/0881036108508/kumolosarid@gmail.com"/>
    <s v="MYIB_ASSISTANT"/>
    <m/>
    <m/>
    <m/>
    <m/>
    <m/>
    <m/>
    <m/>
    <m/>
    <s v="Management Janji"/>
    <s v="2026-08-12 10:00:00 | M Janji : (12/08/2026) jam Pasang : 09:00 Note : hubungi pelanggan jika ingin kelokasi "/>
    <s v="FCC"/>
    <d v="2026-11-08T10:39:50"/>
    <d v="2026-08-12T10:00:00"/>
    <s v="Kendala Pelanggan"/>
    <s v="REVOKE"/>
    <s v="BBA"/>
    <s v="NO ADDON"/>
    <m/>
    <s v="Follow Up Revoke Completed, New Order ID : SC1002524460"/>
    <s v="HSI Bisnis Basic Promo HUT Telkom PSB 70% - 50 Mbps"/>
    <s v="INDIBIZ"/>
    <m/>
    <m/>
    <d v="2026-08-12T10:00:00"/>
    <s v="2026-08-12 10:00:00 | M Janji : (12/08/2026) jam Pasang : 09:00 Note : hubungi pelanggan jika ingin kelokasi "/>
    <m/>
    <m/>
    <m/>
    <e v="#NUM!"/>
    <e v="#NUM!"/>
    <x v="0"/>
    <x v="8"/>
  </r>
  <r>
    <n v="787"/>
    <n v="1002512276"/>
    <n v="3"/>
    <x v="7"/>
    <n v="4"/>
    <s v="KUDUS"/>
    <s v="PURWODADI"/>
    <s v="WRO"/>
    <s v="REG"/>
    <s v="AO"/>
    <s v="NEW SALES"/>
    <s v="1P INET"/>
    <s v="Completed (PS)"/>
    <s v="RBS-Regional 3"/>
    <d v="2026-08-06T12:49:57"/>
    <d v="2026-08-07T17:04:35"/>
    <n v="69359924"/>
    <m/>
    <n v="142509107217"/>
    <s v="SPBU 4458116"/>
    <s v="ODP-WRO-FC/105 FC/D03/105.01"/>
    <s v="WO061069386"/>
    <m/>
    <m/>
    <m/>
    <n v="111.11573"/>
    <n v="-7.1114290000000002"/>
    <s v="|MN01996|MYIA-065390110769/POI/Aris Budi Wintolo /082137255959/bakullengo7@gmail.com"/>
    <s v="MYIB_ASSISTANT"/>
    <m/>
    <m/>
    <m/>
    <m/>
    <m/>
    <m/>
    <m/>
    <m/>
    <s v="Management Janji"/>
    <s v="2026-08-07 13:00:00 | M Janji : (07/08/026) jam Pasang : 09:00 Note : hubungi pelanggan jika ingin kelokasi "/>
    <s v="FCC"/>
    <d v="2026-06-08T12:55:41"/>
    <d v="2026-08-07T13:00:00"/>
    <m/>
    <s v="PS"/>
    <s v="WRO"/>
    <s v="NO ADDON"/>
    <n v="20260807"/>
    <s v="Completed"/>
    <s v="HSI Bisnis Promo HUT Telkom PSB 70% - 50 Mbps"/>
    <s v="INDIBIZ"/>
    <m/>
    <m/>
    <d v="2026-08-07T13:00:00"/>
    <s v="2026-08-07 13:00:00 | M Janji : (07/08/026) jam Pasang : 09:00 Note : hubungi pelanggan jika ingin kelokasi "/>
    <n v="2026"/>
    <n v="8"/>
    <n v="7"/>
    <d v="2026-08-07T00:00:00"/>
    <n v="-0.54166666666424135"/>
    <x v="1"/>
    <x v="4"/>
  </r>
  <r>
    <n v="788"/>
    <n v="1002516635"/>
    <n v="3"/>
    <x v="3"/>
    <n v="5"/>
    <s v="MADURA"/>
    <s v="BANGKALAN"/>
    <s v="OMB"/>
    <s v="REG"/>
    <s v="AO"/>
    <s v="NEW SALES"/>
    <s v="1P INET"/>
    <s v="102 | FOLLOW UP COMPLETED"/>
    <s v="RBS-Regional 3"/>
    <d v="2026-08-09T18:16:56"/>
    <d v="2026-08-11T18:15:59"/>
    <n v="69361988"/>
    <m/>
    <n v="152438901626"/>
    <s v="SMA Al Hikmah"/>
    <s v="ODP-OMB-FAA/65 FAA/D07/65.01"/>
    <s v="WO061339818"/>
    <m/>
    <m/>
    <m/>
    <n v="113.339825123548"/>
    <n v="-7.1196288768284601"/>
    <s v="MD|MYDB-20260806264569|DN00001/MN00572|SMA Al Hikmah|085230900285"/>
    <s v="MYDIGIBIZPARTNER"/>
    <m/>
    <m/>
    <m/>
    <m/>
    <m/>
    <m/>
    <m/>
    <m/>
    <s v="Management Janji"/>
    <s v="2026-08-10 15:00:00 | M Janji : (10/08/2026) jam Pasang : 09:00 Note : hubungi pelanggan jika ingin kelokasi "/>
    <s v="FCC"/>
    <d v="2026-09-08T18:25:18"/>
    <d v="2026-08-10T15:00:00"/>
    <m/>
    <s v="REVOKE"/>
    <s v="OMB"/>
    <s v="NETMONK"/>
    <m/>
    <s v="Follow Up Revoke Completed, New Order ID : SC1002520957"/>
    <s v="HSI Bisnis Bundling Netmonk Promo 2026 PSB 70% - 300 Mbps"/>
    <s v="INDIBIZ"/>
    <m/>
    <m/>
    <d v="2026-08-10T15:00:00"/>
    <s v="2026-08-10 15:00:00 | M Janji : (10/08/2026) jam Pasang : 09:00 Note : hubungi pelanggan jika ingin kelokasi "/>
    <m/>
    <m/>
    <m/>
    <e v="#NUM!"/>
    <e v="#NUM!"/>
    <x v="0"/>
    <x v="6"/>
  </r>
  <r>
    <n v="789"/>
    <n v="1002516364"/>
    <n v="3"/>
    <x v="5"/>
    <n v="5"/>
    <s v="SINGARJA"/>
    <s v="SINGARAJA"/>
    <s v="SGR"/>
    <s v="REG"/>
    <s v="AO"/>
    <s v="NEW SALES"/>
    <m/>
    <s v="Completed (PS)"/>
    <s v="RBS-Regional 3"/>
    <d v="2026-08-09T10:20:42"/>
    <d v="2026-08-10T07:31:05"/>
    <n v="69361755"/>
    <m/>
    <n v="172424836840"/>
    <s v="TOKO SEMBAKO WISNU"/>
    <s v="ODP-SGR-FC/27"/>
    <s v="WO061323705"/>
    <m/>
    <m/>
    <m/>
    <n v="115.0637388"/>
    <n v="-8.1278047999999998"/>
    <s v="MN00087/TOKO SEMBAKO WISNU/PIC Kadek Kertana/081959428867/kadektana994@gmail.com"/>
    <s v="Sales Force DBS"/>
    <m/>
    <m/>
    <m/>
    <m/>
    <m/>
    <m/>
    <m/>
    <m/>
    <s v="Management Janji"/>
    <s v="2026-08-10 13:00:00|M Janji : (10/08/2026) jam Pasang : 09:00 Note : hubungi pelanggan jika ingin kelokasi |40981182|MYDITA"/>
    <s v="FCC"/>
    <d v="2026-09-08T10:25:41"/>
    <d v="2026-08-10T13:00:00"/>
    <m/>
    <s v="PS"/>
    <s v="SGR"/>
    <s v="NO ADDON"/>
    <n v="20260810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0T13:00:00"/>
    <s v="2026-08-10 13:00:00|M Janji : (10/08/2026) jam Pasang : 09:00 Note : hubungi pelanggan jika ingin kelokasi |40981182|MYDITA"/>
    <n v="2026"/>
    <n v="8"/>
    <n v="10"/>
    <d v="2026-08-10T00:00:00"/>
    <n v="-0.54166666666424135"/>
    <x v="1"/>
    <x v="32"/>
  </r>
  <r>
    <n v="790"/>
    <n v="1002530445"/>
    <n v="3"/>
    <x v="1"/>
    <n v="5"/>
    <s v="MALANG"/>
    <s v="BATU"/>
    <s v="SGS"/>
    <s v="REG"/>
    <s v="AO"/>
    <s v="NEW SALES"/>
    <s v="1P INET"/>
    <s v="Completed (PS)"/>
    <s v="RBS-Regional 3"/>
    <d v="2026-08-17T09:05:57"/>
    <d v="2026-08-17T21:01:13"/>
    <n v="69367823"/>
    <m/>
    <n v="152721299865"/>
    <s v="BAROKAH JAYA"/>
    <s v="ODP-SGS-FS/23 FS/D01/23.01"/>
    <s v="WO061912512"/>
    <m/>
    <m/>
    <m/>
    <n v="112.6809157"/>
    <n v="-7.9200140000000001"/>
    <s v="|MN02703|MYIA-042564827398/POI/Rapiyadi Yuwono/088987027739/ryuwono2@givmail.com"/>
    <s v="MYIB_ASSISTANT"/>
    <m/>
    <m/>
    <m/>
    <m/>
    <m/>
    <m/>
    <m/>
    <m/>
    <s v="Management Janji"/>
    <s v="2026-08-18 08:00:00 | Jam Pemasangan : 08:00 - 12.00 Tanggal Pemasangan : 18/08/2026 Info Tambahan : Hubungi pelanggan sebelum datang ke lokasi"/>
    <s v="FCC"/>
    <s v="17-08-2026 09:10:46"/>
    <d v="2026-08-18T08:00:00"/>
    <m/>
    <s v="PS"/>
    <s v="SGS"/>
    <s v="NO ADDON"/>
    <n v="20260817"/>
    <s v="Completed"/>
    <s v="HSI Bisnis Promo HUT Telkom PSB 70% - 50 Mbps"/>
    <s v="INDIBIZ"/>
    <m/>
    <m/>
    <d v="2026-08-18T08:00:00"/>
    <s v="2026-08-18 08:00:00 | Jam Pemasangan : 08:00 - 12.00 Tanggal Pemasangan : 18/08/2026 Info Tambahan : Hubungi pelanggan sebelum datang ke lokasi"/>
    <n v="2026"/>
    <n v="8"/>
    <n v="17"/>
    <d v="2026-08-17T00:00:00"/>
    <n v="-1.3333333333357587"/>
    <x v="1"/>
    <x v="15"/>
  </r>
  <r>
    <n v="791"/>
    <n v="1002515751"/>
    <n v="3"/>
    <x v="3"/>
    <n v="5"/>
    <s v="SBY SELATAN"/>
    <s v="KETINTANG"/>
    <s v="WRU"/>
    <s v="REG"/>
    <s v="AO"/>
    <s v="NEW SALES"/>
    <s v="1P INET"/>
    <s v="Completed (PS)"/>
    <s v="RBS-Regional 3"/>
    <d v="2026-08-08T10:43:57"/>
    <d v="2026-08-09T20:03:04"/>
    <n v="69361333"/>
    <m/>
    <n v="152302236102"/>
    <s v="Fotocopy AZKA"/>
    <s v="ODP-WR1-FLC/99 FLC/D01/99.01"/>
    <s v="WO061244049"/>
    <m/>
    <m/>
    <m/>
    <n v="112.722636368194"/>
    <n v="-7.3488283326413599"/>
    <s v="|MN00458|MYIA-024097076361/POI/Ita Fitriyah/081231939422/ita.fitriyah5@gmail.com"/>
    <s v="MYIB_ASSISTANT"/>
    <m/>
    <m/>
    <m/>
    <m/>
    <m/>
    <m/>
    <m/>
    <m/>
    <s v="Management Janji"/>
    <s v="2026-08-09 08:00:00 | Tgl Pemasangan : 09 Agustus 2026 Interval : PAGI SIANG Note : Hubungi pelanggan terlebih dahulu"/>
    <s v="FCC"/>
    <d v="2026-08-08T10:54:57"/>
    <d v="2026-08-09T08:00:00"/>
    <m/>
    <s v="PS"/>
    <s v="WRU"/>
    <s v="NO ADDON"/>
    <n v="20260809"/>
    <s v="Completed"/>
    <s v="HSI Bisnis Basic Promo HUT Telkom PSB 70% - 50 Mbps"/>
    <s v="INDIBIZ"/>
    <m/>
    <m/>
    <d v="2026-08-09T08:00:00"/>
    <s v="2026-08-09 08:00:00 | Tgl Pemasangan : 09 Agustus 2026 Interval : PAGI SIANG Note : Hubungi pelanggan terlebih dahulu"/>
    <n v="2026"/>
    <n v="8"/>
    <n v="9"/>
    <d v="2026-08-09T00:00:00"/>
    <n v="-0.33333333333575865"/>
    <x v="1"/>
    <x v="10"/>
  </r>
  <r>
    <n v="792"/>
    <n v="1002513435"/>
    <n v="3"/>
    <x v="1"/>
    <n v="5"/>
    <s v="KEDIRI"/>
    <s v="TRENGGALEK"/>
    <s v="TRE"/>
    <s v="REG"/>
    <s v="AO"/>
    <s v="NEW SALES"/>
    <s v="1P INET"/>
    <s v="Completed (PS)"/>
    <s v="RBS-Regional 3"/>
    <d v="2026-08-06T18:22:56"/>
    <d v="2026-08-07T13:21:14"/>
    <n v="69360322"/>
    <m/>
    <n v="152608207569"/>
    <s v="SPBU 54.663.10 TRENGGALEK"/>
    <s v="ODP-TRE-FM/35 FM/D06/35.01"/>
    <s v="WO061113828"/>
    <m/>
    <m/>
    <m/>
    <n v="111.71340571503301"/>
    <n v="-8.0887429214024902"/>
    <s v="|MN00418|MYIA-067867252317/POI/SUYADI/082244213266/spbukarangsoko@yahoo.co.id"/>
    <s v="MYIB_ASSISTANT"/>
    <m/>
    <m/>
    <m/>
    <m/>
    <m/>
    <m/>
    <m/>
    <m/>
    <s v="Management Janji"/>
    <s v="2026-08-07 15:00:00 | Tanggal pemasangan: 07/08/2026 Jam pemasangan : pagi/siang Info Tambahan : Hubungi pelanggan dulu sebelum ke lokasi. terima kasih"/>
    <s v="FCC"/>
    <d v="2026-06-08T18:39:57"/>
    <d v="2026-08-07T15:00:00"/>
    <m/>
    <s v="PS"/>
    <s v="TRE"/>
    <s v="NO ADDON"/>
    <n v="20260807"/>
    <s v="Completed"/>
    <s v="HSI Bisnis Promo HUT Telkom PSB 70% - 50 Mbps"/>
    <s v="INDIBIZ"/>
    <m/>
    <m/>
    <d v="2026-08-07T15:00:00"/>
    <s v="2026-08-07 15:00:00 | Tanggal pemasangan: 07/08/2026 Jam pemasangan : pagi/siang Info Tambahan : Hubungi pelanggan dulu sebelum ke lokasi. terima kasih"/>
    <n v="2026"/>
    <n v="8"/>
    <n v="7"/>
    <d v="2026-08-07T00:00:00"/>
    <n v="-0.625"/>
    <x v="1"/>
    <x v="25"/>
  </r>
  <r>
    <n v="793"/>
    <n v="1002521572"/>
    <n v="3"/>
    <x v="6"/>
    <n v="5"/>
    <s v="SIDOARJO"/>
    <s v="INNER - JATIM TIMUR"/>
    <s v="SDN"/>
    <s v="REG"/>
    <s v="AO"/>
    <s v="NEW SALES"/>
    <m/>
    <s v="102 | FOLLOW UP COMPLETED"/>
    <s v="RBS-Regional 3"/>
    <d v="2026-08-12T10:30:25"/>
    <d v="2026-08-14T14:22:05"/>
    <n v="69363958"/>
    <m/>
    <n v="152328218240"/>
    <s v="PT TRANS MERDEKA INVESTAMA"/>
    <s v="ODP-SDN-FC/33"/>
    <s v="WO061575489"/>
    <m/>
    <m/>
    <m/>
    <n v="112.69592179999999"/>
    <n v="-7.3897535000000003"/>
    <s v="|MN02627|/PT TRANS MERDEKA INVESTAMA/WINBACK HSI B2B  (1:1) 150MBPS 705RB PSB DISC 70%/REQ PAKET 150MBPS - 705K/transmerdekainvesment@gmail.com/82234861166/82234861166"/>
    <s v="Sales Force DBS"/>
    <m/>
    <m/>
    <m/>
    <m/>
    <m/>
    <m/>
    <m/>
    <m/>
    <s v="Management Janji"/>
    <s v="2026-08-13 13:00:00|Tanggal pemasangan :13/08/2026 Jam pemasangan : pagi/siang Info Tambahan : Hubungi pelanggan dulu sebelum ke lokasi terima kasih.|40971401|MYDITA"/>
    <s v="FCC"/>
    <d v="2026-12-08T10:39:53"/>
    <d v="2026-08-13T13:00:00"/>
    <s v="Kendala Pelanggan"/>
    <s v="REVOKE"/>
    <s v="SDN"/>
    <s v="NO ADDON"/>
    <m/>
    <s v="Follow Up Revoke Completed, New Order ID : SC1002526545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3T13:00:00"/>
    <s v="2026-08-13 13:00:00|Tanggal pemasangan :13/08/2026 Jam pemasangan : pagi/siang Info Tambahan : Hubungi pelanggan dulu sebelum ke lokasi terima kasih.|40971401|MYDITA"/>
    <m/>
    <m/>
    <m/>
    <e v="#NUM!"/>
    <e v="#NUM!"/>
    <x v="0"/>
    <x v="19"/>
  </r>
  <r>
    <n v="794"/>
    <n v="1002508319"/>
    <n v="3"/>
    <x v="3"/>
    <n v="5"/>
    <s v="SBY SELATAN"/>
    <s v="KETINTANG"/>
    <s v="IJK"/>
    <s v="REG"/>
    <s v="AO"/>
    <s v="NEW SALES"/>
    <m/>
    <s v="Completed (PS)"/>
    <s v="RBS-Regional 2"/>
    <d v="2026-08-04T13:47:04"/>
    <d v="2026-08-07T19:09:08"/>
    <n v="66525052"/>
    <m/>
    <n v="152306253171"/>
    <s v="PT. BANGUN INFORMASI TEKNOLOGI"/>
    <s v="ODP-IJK-FHT/04"/>
    <s v="WO060934766"/>
    <m/>
    <m/>
    <m/>
    <n v="112.727100369114"/>
    <n v="-7.3123265180214903"/>
    <s v="AMRBS;950223;ALDHIAZ;JKT OUTER;HSI Bisnis PSB 70% - 100 Mbps - (669000);CP  RIZIQ 0877-1577-1000 ALT SANDY 087778113956;billing@bnteknologi.com  "/>
    <s v="Account Manager"/>
    <m/>
    <m/>
    <m/>
    <m/>
    <m/>
    <m/>
    <m/>
    <m/>
    <s v="Management Janji"/>
    <s v="2026-08-09 15:00:00|PT Bangun Informasi Teknologi 087778113956|40981182|MYDITA"/>
    <s v="FCC"/>
    <d v="2026-04-08T13:54:57"/>
    <d v="2026-08-09T15:00:00"/>
    <m/>
    <s v="PS"/>
    <s v="IJK"/>
    <s v="NO ADDON"/>
    <n v="20260807"/>
    <s v="Completed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d v="2026-08-09T15:00:00"/>
    <s v="2026-08-09 15:00:00|PT Bangun Informasi Teknologi 087778113956|40981182|MYDITA"/>
    <n v="2026"/>
    <n v="8"/>
    <n v="7"/>
    <d v="2026-08-07T00:00:00"/>
    <n v="-2.625"/>
    <x v="1"/>
    <x v="10"/>
  </r>
  <r>
    <n v="795"/>
    <n v="1002513632"/>
    <n v="3"/>
    <x v="1"/>
    <n v="5"/>
    <s v="MALANG"/>
    <s v="KEPANJEN"/>
    <s v="KLJ"/>
    <s v="REG"/>
    <s v="AO"/>
    <s v="NEW SALES"/>
    <s v="1P INET"/>
    <s v="Completed (PS)"/>
    <s v="RBS-Regional 3"/>
    <d v="2026-08-07T07:43:56"/>
    <d v="2026-08-10T16:06:48"/>
    <n v="69360391"/>
    <m/>
    <n v="152703903456"/>
    <s v="SMPN 4 MALANG"/>
    <s v="ODP-KLJ-FAK/09 KLJ/D01/01.09"/>
    <s v="WO061126843"/>
    <m/>
    <m/>
    <m/>
    <n v="112.6161731"/>
    <n v="-7.9575198"/>
    <s v="|MN01864|MYIA-030203574489/POI/NGATEMAN/087796646626/smpn4malang@yahoo.co.id"/>
    <s v="MYIB_ASSISTANT"/>
    <m/>
    <m/>
    <m/>
    <m/>
    <m/>
    <m/>
    <m/>
    <m/>
    <s v="Management Janji"/>
    <s v="2026-08-10 08:00:00 | telp :087796646626  alt : pagi / siang 10/08/2026 hub sebelum ke lokasi "/>
    <s v="FCC"/>
    <d v="2026-07-08T07:55:14"/>
    <d v="2026-08-10T08:00:00"/>
    <m/>
    <s v="PS"/>
    <s v="KLJ"/>
    <s v="NO ADDON"/>
    <n v="20260810"/>
    <s v="Completed"/>
    <s v="HSI Bisnis Basic Promo HUT Telkom PSB 70% - 50 Mbps"/>
    <s v="INDIBIZ"/>
    <m/>
    <m/>
    <d v="2026-08-10T08:00:00"/>
    <s v="2026-08-10 08:00:00 | telp :087796646626  alt : pagi / siang 10/08/2026 hub sebelum ke lokasi "/>
    <n v="2026"/>
    <n v="8"/>
    <n v="10"/>
    <d v="2026-08-10T00:00:00"/>
    <n v="-0.33333333333575865"/>
    <x v="1"/>
    <x v="24"/>
  </r>
  <r>
    <n v="796"/>
    <n v="1002517580"/>
    <n v="3"/>
    <x v="5"/>
    <n v="5"/>
    <s v="SINGARJA"/>
    <s v="SINGARAJA"/>
    <s v="SGR"/>
    <s v="REG"/>
    <s v="AO"/>
    <s v="NEW SALES"/>
    <m/>
    <s v="Completed (PS)"/>
    <s v="RBS-Regional 3"/>
    <d v="2026-08-10T12:04:55"/>
    <d v="2026-08-10T14:42:57"/>
    <n v="69360310"/>
    <m/>
    <n v="172424836878"/>
    <s v="RANGGA MART"/>
    <s v="ODP-SGR-FDS/31"/>
    <s v="WO061385475"/>
    <m/>
    <m/>
    <m/>
    <n v="115.3245606"/>
    <n v="-8.1200947299999999"/>
    <s v="|MN02665|MYIA-071215966227/POI/KETUT SIGARTA/085238068995/sugiartha83.bali@gmail.com"/>
    <s v="MYDIGIBIZPARTNER"/>
    <m/>
    <m/>
    <m/>
    <m/>
    <m/>
    <m/>
    <m/>
    <m/>
    <s v="Management Janji"/>
    <s v="2026-08-07 15:00:00 | Nama PIC : Bapak Ketut Sugiarta  No HP : 085238068995  No Alternatif : 081338326051  M Janji : 07/08/2026  Jam Pasang : Pagi  NoteÃ‚Â :  Hubungi terlebih dahulu sebelum ke lokasi "/>
    <s v="FCC"/>
    <d v="2026-10-08T12:09:56"/>
    <m/>
    <m/>
    <s v="PS"/>
    <s v="SGR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7:00:00"/>
    <s v="2026-08-07 15:00:00 | Nama PIC : Bapak Ketut Sugiarta  No HP : 085238068995  No Alternatif : 081338326051  M Janji : 07/08/2026  Jam Pasang : Pagi  NoteÃ‚Â :  Hubungi terlebih dahulu sebelum ke lokasi "/>
    <n v="2026"/>
    <n v="8"/>
    <n v="10"/>
    <d v="2026-08-10T00:00:00"/>
    <n v="-0.29166666666424135"/>
    <x v="1"/>
    <x v="32"/>
  </r>
  <r>
    <n v="797"/>
    <n v="1002522640"/>
    <n v="3"/>
    <x v="3"/>
    <n v="5"/>
    <s v="SBY UTARA"/>
    <s v="GRESIK"/>
    <s v="BWN"/>
    <s v="REG"/>
    <s v="AO"/>
    <s v="NEW SALES"/>
    <m/>
    <s v="Completed (PS)"/>
    <s v="RBS-Regional 3"/>
    <d v="2026-08-12T15:30:13"/>
    <d v="2026-08-12T21:29:21"/>
    <n v="69341777"/>
    <m/>
    <n v="152453209411"/>
    <s v="Toko WAWA SEJAHTERA"/>
    <s v="ODP-BWN-FAA/42"/>
    <s v="WO061605827"/>
    <m/>
    <m/>
    <m/>
    <n v="112.620024"/>
    <n v="-5.8422809999999998"/>
    <s v="|MC70134|/Toko WAWA SEJAHTERA/081331728088/Heisynuddinunda@gmail.com/HSI Bisnis Promo HUT Telkom (1:1) 150 Mbps (Rp 620.000) PSB Rp 150.000/HEISYNUDDIN/-5.841612,112.619715"/>
    <s v="Sales Force DBS"/>
    <m/>
    <m/>
    <m/>
    <m/>
    <m/>
    <m/>
    <m/>
    <m/>
    <s v="Management Janji"/>
    <s v="2026-07-20 10:00:00|Tanggal Pemasangan : 20 Juli 2026  Jam Pemasangan : 08:00 13:00  Info Tambahan : Hubungi pelanggan dulu sebelum ke lokasi terimakasih|40961370|MYDITA"/>
    <s v="FCC"/>
    <d v="2026-12-08T15:39:50"/>
    <m/>
    <m/>
    <s v="PS"/>
    <s v="BWN"/>
    <s v="NO ADDON"/>
    <n v="20260812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12T07:00:00"/>
    <s v="2026-07-20 10:00:00|Tanggal Pemasangan : 20 Juli 2026  Jam Pemasangan : 08:00 13:00  Info Tambahan : Hubungi pelanggan dulu sebelum ke lokasi terimakasih|40961370|MYDITA"/>
    <n v="2026"/>
    <n v="8"/>
    <n v="12"/>
    <d v="2026-08-12T00:00:00"/>
    <n v="-0.29166666666424135"/>
    <x v="1"/>
    <x v="8"/>
  </r>
  <r>
    <n v="798"/>
    <n v="1002533904"/>
    <n v="3"/>
    <x v="1"/>
    <n v="5"/>
    <s v="MALANG"/>
    <s v="KEPANJEN"/>
    <s v="GDI"/>
    <s v="REG"/>
    <s v="AO"/>
    <s v="NEW SALES"/>
    <s v="1P INET"/>
    <s v="MIE - SEND SURVEY"/>
    <s v="RBS-Regional 3"/>
    <d v="2026-08-18T15:38:56"/>
    <d v="2026-08-18T15:40:02"/>
    <n v="69369266"/>
    <m/>
    <n v="152715213798"/>
    <s v="a Cheng servis"/>
    <s v="ODP-GDI-FAD/32 FAD/D03/32.01"/>
    <s v="WO062032523"/>
    <m/>
    <m/>
    <m/>
    <n v="112.662104581081"/>
    <n v="-8.1412276061219604"/>
    <s v="|MN02462|MYIA-062340357696/POI/+62 857-3273-5659/085732735659/adikpakisaji@gmail.com"/>
    <s v="MYIB_ASSISTANT"/>
    <m/>
    <m/>
    <m/>
    <m/>
    <m/>
    <m/>
    <m/>
    <m/>
    <s v="Management Janji"/>
    <s v="2026-08-19 13:00:00 | Nama : BP MUSTAKIN (SUAMI) No Hp : 085732735659 No Alt :  Tgl Pemasangan : 19 Agustus 2026 Interval : PAGI  Note : Hubungi pelanggan terlebih dahulu"/>
    <s v="FCC"/>
    <s v="18-08-2026 15:55:35"/>
    <d v="2026-08-19T13:00:00"/>
    <m/>
    <s v="SURVEY_NEW_MANJA"/>
    <s v="GDI"/>
    <s v="NO ADDON"/>
    <m/>
    <s v="MIE - SEND SURVEY"/>
    <s v="HSI Bisnis Promo HUT RI PSB 70% - 200 Mbps"/>
    <s v="INDIBIZ"/>
    <m/>
    <m/>
    <d v="2026-08-19T13:00:00"/>
    <s v="2026-08-19 13:00:00 | Nama : BP MUSTAKIN (SUAMI) No Hp : 085732735659 No Alt :  Tgl Pemasangan : 19 Agustus 2026 Interval : PAGI  Note : Hubungi pelanggan terlebih dahulu"/>
    <m/>
    <m/>
    <m/>
    <e v="#NUM!"/>
    <e v="#NUM!"/>
    <x v="0"/>
    <x v="24"/>
  </r>
  <r>
    <n v="799"/>
    <n v="1002507154"/>
    <n v="3"/>
    <x v="2"/>
    <n v="4"/>
    <s v="PURWOKERTO"/>
    <s v="PURWOKERTO"/>
    <s v="AJB"/>
    <s v="REG"/>
    <s v="AO"/>
    <s v="NEW SALES"/>
    <s v="1P INET"/>
    <s v="Completed (PS)"/>
    <s v="RBS-Regional 3"/>
    <d v="2026-08-04T09:52:57"/>
    <d v="2026-08-05T17:32:51"/>
    <n v="69358018"/>
    <m/>
    <n v="143387115757"/>
    <s v="PEMDES CIHONJE"/>
    <s v="ODP-AJB-FZ/001 FZ/D01/001.01"/>
    <s v="WO060859840"/>
    <m/>
    <m/>
    <m/>
    <n v="108.9847327"/>
    <n v="-7.3947370000000001"/>
    <s v="|MC80052|MYIA-081669636774/POI/SRI MULYANI/085732364077/mulyanies06@gmail.com"/>
    <s v="MYIB_ASSISTANT"/>
    <m/>
    <m/>
    <m/>
    <m/>
    <m/>
    <m/>
    <m/>
    <m/>
    <s v="Management Janji"/>
    <s v="2026-08-05 08:00:00 | M Janji : (05/08/2026) jam Pasang : 09:00 Note : hubungi pelanggan jika ingin kelokasi"/>
    <s v="FCC"/>
    <d v="2026-04-08T09:55:31"/>
    <d v="2026-08-05T08:00:00"/>
    <m/>
    <s v="PS"/>
    <s v="AJB"/>
    <s v="NO ADDON"/>
    <n v="20260805"/>
    <s v="Completed"/>
    <s v="HSI Bisnis Promo HUT Telkom PSB 70% - 150 Mbps"/>
    <s v="INDIBIZ"/>
    <m/>
    <m/>
    <d v="2026-08-05T08:00:00"/>
    <s v="2026-08-05 08:00:00 | M Janji : (05/08/2026) jam Pasang : 09:00 Note : hubungi pelanggan jika ingin kelokasi"/>
    <n v="2026"/>
    <n v="8"/>
    <n v="5"/>
    <d v="2026-08-05T00:00:00"/>
    <n v="-0.33333333333575865"/>
    <x v="1"/>
    <x v="4"/>
  </r>
  <r>
    <n v="800"/>
    <n v="1002505594"/>
    <n v="3"/>
    <x v="5"/>
    <n v="5"/>
    <s v="SINGARJA"/>
    <s v="SINGARAJA"/>
    <s v="KNT"/>
    <s v="REG"/>
    <s v="AO"/>
    <s v="NEW SALES"/>
    <s v="1P INET"/>
    <s v="Completed (PS)"/>
    <s v="RBS-Regional 3"/>
    <d v="2026-08-03T09:19:56"/>
    <d v="2026-08-15T14:02:56"/>
    <n v="69357245"/>
    <m/>
    <n v="172406214840"/>
    <s v="PT SARI ARTHA BUANA"/>
    <s v="ODP-KNT-FD/18 FD/D04/18.01"/>
    <s v="WO060757891"/>
    <m/>
    <m/>
    <m/>
    <n v="115.25451700000001"/>
    <n v="-8.2236510000000003"/>
    <s v="|MN02745|MYIA-053889203327/POI/NI MADE SEKARUNI/087861604643/a.n.isa.ria.id@gmail.com"/>
    <s v="MYIB_ASSISTANT"/>
    <m/>
    <m/>
    <m/>
    <m/>
    <m/>
    <m/>
    <m/>
    <m/>
    <s v="Management Janji"/>
    <s v="2026-08-04 08:00:00 | Nama Pic : bu NI MADE SEKARUNI No Hp Pic : 087861604643 No alt : - Jam Pemasangan : pagi  Tanggal Pemasangan : 4 Agustus 2026"/>
    <s v="FCC"/>
    <d v="2026-03-08T09:25:39"/>
    <d v="2026-08-04T08:00:00"/>
    <s v="Kendala Teknik"/>
    <s v="PS"/>
    <s v="KNT"/>
    <s v="NO ADDON"/>
    <n v="20260815"/>
    <s v="Completed"/>
    <s v="HSI Bisnis Promo HUT Telkom PSB 70% - 50 Mbps"/>
    <s v="INDIBIZ"/>
    <m/>
    <m/>
    <d v="2026-08-04T08:00:00"/>
    <s v="2026-08-04 08:00:00 | Nama Pic : bu NI MADE SEKARUNI No Hp Pic : 087861604643 No alt : - Jam Pemasangan : pagi  Tanggal Pemasangan : 4 Agustus 2026"/>
    <n v="2026"/>
    <n v="8"/>
    <n v="15"/>
    <d v="2026-08-15T00:00:00"/>
    <n v="10.666666666664241"/>
    <x v="2"/>
    <x v="32"/>
  </r>
  <r>
    <n v="801"/>
    <n v="1002504739"/>
    <n v="3"/>
    <x v="7"/>
    <n v="4"/>
    <s v="KUDUS"/>
    <s v="KUDUS"/>
    <s v="DMA"/>
    <s v="REG"/>
    <s v="AO"/>
    <s v="NEW SALES"/>
    <s v="1P INET"/>
    <s v="102 | FOLLOW UP COMPLETED"/>
    <s v="RBS-Regional 3"/>
    <d v="2026-08-01T15:31:56"/>
    <d v="2026-08-04T14:32:25"/>
    <n v="69356800"/>
    <m/>
    <n v="141456115282"/>
    <s v="PT Bintang Sayap Utama"/>
    <s v="ODP-DMA-FF/05 FF/D01/07.05"/>
    <s v="WO060665032"/>
    <m/>
    <m/>
    <m/>
    <n v="110.65232899999999"/>
    <n v="-6.9066809999999998"/>
    <s v="|MN02256|MYIA-038846615886/POI/IRA MARYATI/082383669498/ira.maryati@bintangsayaputama.com"/>
    <s v="MYIB_ASSISTANT"/>
    <m/>
    <m/>
    <m/>
    <m/>
    <m/>
    <m/>
    <m/>
    <m/>
    <s v="Management Janji"/>
    <s v="2026-08-02 13:00:00 | Nama Pic : IBU IRA No Hp Pic : 082383669498 Jam Pemasangan : 08:00 - 12.00 Tanggal Pemasangan : MINGGU 02 AGUSTUS 2026 Info Tambahan : Hubungi pelanggan sebelum datang ke lokasi, terima kasih."/>
    <s v="FCC"/>
    <d v="2026-01-08T15:39:52"/>
    <d v="2026-08-02T13:00:00"/>
    <m/>
    <s v="REVOKE"/>
    <s v="DMA"/>
    <s v="NO ADDON"/>
    <m/>
    <s v="Follow Up Revoke Completed, New Order ID : SC1002508584"/>
    <s v="HSI Bisnis Promo HUT Telkom PSB 70% - 100 Mbps"/>
    <s v="INDIBIZ"/>
    <m/>
    <m/>
    <d v="2026-08-02T13:00:00"/>
    <s v="2026-08-02 13:00:00 | Nama Pic : IBU IRA No Hp Pic : 082383669498 Jam Pemasangan : 08:00 - 12.00 Tanggal Pemasangan : MINGGU 02 AGUSTUS 2026 Info Tambahan : Hubungi pelanggan sebelum datang ke lokasi, terima kasih."/>
    <m/>
    <m/>
    <m/>
    <e v="#NUM!"/>
    <e v="#NUM!"/>
    <x v="0"/>
    <x v="4"/>
  </r>
  <r>
    <n v="802"/>
    <n v="1002532292"/>
    <n v="3"/>
    <x v="0"/>
    <n v="5"/>
    <s v="MATARAM"/>
    <s v="INNER - NUSA TENGGARA"/>
    <s v="SWE"/>
    <s v="REG"/>
    <s v="AO"/>
    <s v="NEW SALES"/>
    <s v="1P INET"/>
    <s v="MIE - SEND SURVEY"/>
    <s v="RBS-Regional 3"/>
    <d v="2026-08-18T09:46:57"/>
    <d v="2026-08-18T09:48:01"/>
    <n v="69368648"/>
    <m/>
    <n v="172605804172"/>
    <s v="TOKO DINDA"/>
    <s v="ODP-SWE-FAW/47 FAW/D02/47.01"/>
    <s v="WO061978965"/>
    <m/>
    <m/>
    <m/>
    <n v="116.20313969999999"/>
    <n v="-8.6070148"/>
    <s v="|MC40234|MYIA-091478715777/POI/sahim/085971189490/jumaidiher@gmail.com"/>
    <s v="MYIB_ASSISTANT"/>
    <m/>
    <m/>
    <m/>
    <m/>
    <m/>
    <m/>
    <m/>
    <m/>
    <s v="Management Janji"/>
    <s v="2026-08-19 08:00:00 | M Janji : (19/08/2026) jam Pasang : 09:00 Note : hubungi pelanggan jika ingin kelokasi"/>
    <s v="FCC"/>
    <s v="18-08-2026 09:55:10"/>
    <d v="2026-08-19T08:00:00"/>
    <m/>
    <s v="SURVEY_NEW_MANJA"/>
    <s v="SWE"/>
    <s v="NO ADDON"/>
    <m/>
    <s v="MIE - SEND SURVEY"/>
    <s v="HSI Bisnis PSB 70% - 150 Mbps"/>
    <s v="INDIBIZ"/>
    <m/>
    <m/>
    <d v="2026-08-19T08:00:00"/>
    <s v="2026-08-19 08:00:00 | M Janji : (19/08/2026) jam Pasang : 09:00 Note : hubungi pelanggan jika ingin kelokasi"/>
    <m/>
    <m/>
    <m/>
    <e v="#NUM!"/>
    <e v="#NUM!"/>
    <x v="0"/>
    <x v="14"/>
  </r>
  <r>
    <n v="803"/>
    <n v="1002516170"/>
    <n v="3"/>
    <x v="3"/>
    <n v="5"/>
    <s v="SBY SELATAN"/>
    <s v="TANDES"/>
    <s v="DMO"/>
    <s v="REG"/>
    <s v="AO"/>
    <s v="NEW SALES"/>
    <s v="1P INET"/>
    <s v="Completed (PS)"/>
    <s v="RBS-Regional 3"/>
    <d v="2026-08-08T16:43:57"/>
    <d v="2026-08-09T19:48:52"/>
    <n v="69361604"/>
    <m/>
    <n v="152301273014"/>
    <s v="Warkop Basecamp"/>
    <s v="ODP-DMO-FPP/43"/>
    <s v="WO061281452"/>
    <m/>
    <m/>
    <m/>
    <n v="112.7148838"/>
    <n v="-7.2816912999999897"/>
    <s v="|MN02435|MYIA-026913344064/POI/Dedi Triyanto /081333986880/dehajayamakmur@gmail.com"/>
    <s v="MYIB_ASSISTANT"/>
    <m/>
    <m/>
    <m/>
    <m/>
    <m/>
    <m/>
    <m/>
    <m/>
    <s v="Management Janji"/>
    <s v="2026-08-09 13:00:00 | Nama Pic : BP DEDI No Hp Pic : 081333986880 Jam Pemasangan : 08:00 - 12.00 Tanggal Pemasangan : MINGGU 09 AGUSTUS 2026 Info Tambahan : Hubungi pelanggan sebelum datang ke lokasi, terima kasih."/>
    <s v="FCC"/>
    <d v="2026-08-08T16:55:05"/>
    <d v="2026-08-09T13:00:00"/>
    <m/>
    <s v="PS"/>
    <s v="DMO"/>
    <s v="NO ADDON"/>
    <n v="20260809"/>
    <s v="Completed"/>
    <s v="HSI Bisnis Promo HUT Telkom PSB 70% - 50 Mbps"/>
    <s v="INDIBIZ"/>
    <m/>
    <m/>
    <d v="2026-08-09T13:00:00"/>
    <s v="2026-08-09 13:00:00 | Nama Pic : BP DEDI No Hp Pic : 081333986880 Jam Pemasangan : 08:00 - 12.00 Tanggal Pemasangan : MINGGU 09 AGUSTUS 2026 Info Tambahan : Hubungi pelanggan sebelum datang ke lokasi, terima kasih."/>
    <n v="2026"/>
    <n v="8"/>
    <n v="9"/>
    <d v="2026-08-09T00:00:00"/>
    <n v="-0.54166666666424135"/>
    <x v="1"/>
    <x v="23"/>
  </r>
  <r>
    <n v="804"/>
    <n v="1002517637"/>
    <n v="3"/>
    <x v="0"/>
    <n v="5"/>
    <s v="MATARAM"/>
    <s v="BIMA"/>
    <s v="TET"/>
    <s v="REG"/>
    <s v="AO"/>
    <s v="NEW SALES"/>
    <m/>
    <s v="Completed (PS)"/>
    <s v="RBS-Regional 3"/>
    <d v="2026-08-10T12:41:26"/>
    <d v="2026-08-11T16:02:03"/>
    <n v="69359853"/>
    <m/>
    <n v="172616220058"/>
    <s v="SPPG SUCI DESA TANGGA YAYASAN MUTIARA CIPTA BIMA"/>
    <s v="ODP-TET-FAF/17"/>
    <s v="WO061390853"/>
    <m/>
    <m/>
    <m/>
    <n v="118.69305780000001"/>
    <n v="-8.6500274000000008"/>
    <s v="MD|MYDB-20260805264396|SC00001/MC00152|SPPG SUCI DESA TANGGA YAYASAN MUTIARA CIPTA BIMA|082339162590"/>
    <s v="MYDIGIBIZPARTNER"/>
    <m/>
    <m/>
    <m/>
    <m/>
    <m/>
    <m/>
    <m/>
    <m/>
    <s v="Management Janji"/>
    <s v="2026-08-07 08:00:00 | Nama PIC : BAPAK FATURAHMAN  No HP :  082339162590  Alt :   M Janji : (JUMAT/7/AGUSTUS/2026)  jam Pasang : 09:00  Note : hubungi pelanggan jika ingin kelokasi"/>
    <s v="FCC"/>
    <d v="2026-10-08T12:54:40"/>
    <m/>
    <m/>
    <s v="PS"/>
    <s v="TET"/>
    <s v="NETMONK"/>
    <n v="2026081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7:00:00"/>
    <s v="2026-08-07 08:00:00 | Nama PIC : BAPAK FATURAHMAN  No HP :  082339162590  Alt :   M Janji : (JUMAT/7/AGUSTUS/2026)  jam Pasang : 09:00  Note : hubungi pelanggan jika ingin kelokasi"/>
    <n v="2026"/>
    <n v="8"/>
    <n v="11"/>
    <d v="2026-08-11T00:00:00"/>
    <n v="0.70833333333575865"/>
    <x v="1"/>
    <x v="0"/>
  </r>
  <r>
    <n v="805"/>
    <n v="1002506659"/>
    <n v="3"/>
    <x v="3"/>
    <n v="5"/>
    <s v="MADURA"/>
    <s v="BANGKALAN"/>
    <s v="KML"/>
    <s v="REG"/>
    <s v="AO"/>
    <s v="NEW SALES"/>
    <m/>
    <s v="CANCEL COMPLETED"/>
    <s v="RBS-Regional 3"/>
    <d v="2026-08-03T21:26:19"/>
    <d v="2026-08-04T14:17:06"/>
    <n v="69357868"/>
    <m/>
    <n v="152436204005"/>
    <s v="Toko Santriawan UTM"/>
    <s v="ODP-KML-FF/46"/>
    <m/>
    <m/>
    <m/>
    <m/>
    <n v="112.7226233"/>
    <n v="-7.1128659000000001"/>
    <s v="|MN02600|/Toko Santriawan UTM/HSI Bisnis Promo HUT Telkom (1:1) 50 Mbps (Rp 355.000) PSB Rp 150.000/087892187243 - 082139042266/oohppp858@gmail.com/Salman Al Farisi/Jln. Raya Telang GG 2 ,Kama Bangkalan"/>
    <s v="Sales Force DBS"/>
    <m/>
    <m/>
    <m/>
    <m/>
    <m/>
    <m/>
    <m/>
    <m/>
    <m/>
    <m/>
    <m/>
    <d v="2026-03-08T21:40:17"/>
    <m/>
    <m/>
    <s v="REJECT_FCC"/>
    <s v="KML"/>
    <s v="NO ADDON"/>
    <m/>
    <s v="DECLINE : Decline - Batal Order HANIF NUROHMAN 40981182|MYDITA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s v="DECLINE : Decline - Batal Order HANIF NUROHMAN 40981182|MYDITA"/>
    <m/>
    <m/>
    <m/>
    <m/>
    <m/>
    <e v="#NUM!"/>
    <e v="#NUM!"/>
    <x v="0"/>
    <x v="6"/>
  </r>
  <r>
    <n v="806"/>
    <n v="1002520568"/>
    <n v="3"/>
    <x v="3"/>
    <n v="5"/>
    <s v="SBY UTARA"/>
    <s v="TANDES"/>
    <s v="TNS"/>
    <s v="REG"/>
    <s v="AO"/>
    <s v="NEW SALES"/>
    <s v="1P INET"/>
    <s v="Completed (PS)"/>
    <s v="RBS-Regional 3"/>
    <d v="2026-08-11T15:46:56"/>
    <d v="2026-08-12T14:27:21"/>
    <n v="69363576"/>
    <m/>
    <n v="152409278348"/>
    <s v="MINT PATISSERIE SURABAYA"/>
    <s v="ODP-TDS-FJ/41"/>
    <s v="WO061517992"/>
    <m/>
    <m/>
    <m/>
    <n v="112.690972"/>
    <n v="-7.2772129999999997"/>
    <s v="MD|MYDB-20260811264975|DN00001/MN00884|MINT PATISSERIE SURABAYA|0818669019"/>
    <s v="MYDIGIBIZPARTNER"/>
    <m/>
    <m/>
    <m/>
    <m/>
    <m/>
    <m/>
    <m/>
    <m/>
    <s v="Management Janji"/>
    <s v="2026-08-12 15:00:00 | Tanggal pemasangan: 12/08/2026 Jam pemasangan : siang Info Tambahan : Hubungi pelanggan dulu sebelum ke lokasi terima kasih."/>
    <s v="FCC"/>
    <d v="2026-11-08T15:55:14"/>
    <d v="2026-08-12T15:00:00"/>
    <m/>
    <s v="PS"/>
    <s v="TNS"/>
    <s v="NO ADDON"/>
    <n v="20260812"/>
    <s v="Completed"/>
    <s v="HSI Bisnis Basic PSB 70% - 75 Mbps"/>
    <s v="INDIBIZ"/>
    <m/>
    <m/>
    <d v="2026-08-12T15:00:00"/>
    <s v="2026-08-12 15:00:00 | Tanggal pemasangan: 12/08/2026 Jam pemasangan : siang Info Tambahan : Hubungi pelanggan dulu sebelum ke lokasi terima kasih."/>
    <n v="2026"/>
    <n v="8"/>
    <n v="12"/>
    <d v="2026-08-12T00:00:00"/>
    <n v="-0.625"/>
    <x v="1"/>
    <x v="23"/>
  </r>
  <r>
    <n v="807"/>
    <n v="1002532526"/>
    <n v="3"/>
    <x v="3"/>
    <n v="5"/>
    <s v="MADURA"/>
    <s v="BANGKALAN"/>
    <s v="ARB"/>
    <s v="REG"/>
    <s v="AO"/>
    <s v="NEW SALES"/>
    <s v="1P INET"/>
    <s v="MIA - INVALID SURVEY"/>
    <s v="RBS-Regional 3"/>
    <d v="2026-08-18T10:32:56"/>
    <d v="2026-08-18T20:44:08"/>
    <n v="69368697"/>
    <m/>
    <n v="152439201535"/>
    <s v="CAFE HOMPIMPA"/>
    <s v="ODP-ARB-FD/14 FD/D01/14.01"/>
    <s v="WO061984968"/>
    <m/>
    <m/>
    <m/>
    <n v="112.931873872876"/>
    <n v="-6.9897679694898303"/>
    <s v="MD|MYDB-20260818265954|DN00001/MN00802|CAFE HOMPIMPA|085746020076"/>
    <s v="MYDIGIBIZPARTNER"/>
    <m/>
    <m/>
    <m/>
    <m/>
    <m/>
    <m/>
    <m/>
    <m/>
    <s v="Management Janji"/>
    <s v="2026-08-19 08:00:00 | Nama Pic : BP IMAM No Hp Pic : 085746020076 Jam Pemasangan : 08:00 - 12.00 Tanggal Pemasangan : RABU 19 AGUSTUS 2026 Info Tambahan : Hubungi pelanggan sebelum datang ke lokasi"/>
    <s v="FCC"/>
    <s v="18-08-2026 10:39:58"/>
    <d v="2026-08-19T08:00:00"/>
    <m/>
    <s v="SURVEY_NEW_MANJA"/>
    <s v="ARB"/>
    <s v="NO ADDON"/>
    <m/>
    <s v="MIE - INVALID SURVEY - Kendala Jalur/Rute Tarikan"/>
    <s v="HSI Bisnis Promo HUT Telkom PSB 70% - 50 Mbps"/>
    <s v="INDIBIZ"/>
    <m/>
    <m/>
    <d v="2026-08-19T08:00:00"/>
    <s v="2026-08-19 08:00:00 | Nama Pic : BP IMAM No Hp Pic : 085746020076 Jam Pemasangan : 08:00 - 12.00 Tanggal Pemasangan : RABU 19 AGUSTUS 2026 Info Tambahan : Hubungi pelanggan sebelum datang ke lokasi"/>
    <m/>
    <m/>
    <m/>
    <e v="#NUM!"/>
    <e v="#NUM!"/>
    <x v="0"/>
    <x v="6"/>
  </r>
  <r>
    <n v="808"/>
    <n v="1002521427"/>
    <n v="3"/>
    <x v="6"/>
    <n v="5"/>
    <s v="JEMBER"/>
    <s v="SITUBONDO"/>
    <s v="SIT"/>
    <s v="REG"/>
    <s v="AO"/>
    <s v="NEW SALES"/>
    <s v="1P INET"/>
    <s v="Completed (PS)"/>
    <s v="RBS-Regional 3"/>
    <d v="2026-08-12T09:40:57"/>
    <d v="2026-08-12T15:10:18"/>
    <n v="69363896"/>
    <m/>
    <n v="152506219074"/>
    <s v="TOKO MISNATO"/>
    <s v="ODP-SIT-FAC/45 FAC/D04/45.01"/>
    <s v="WO061558750"/>
    <m/>
    <m/>
    <m/>
    <n v="114.085076"/>
    <n v="-7.7163250000000003"/>
    <s v="|MN02617|MYIA-063559137301/POI/MISNATO AFANDI/082233022832/agussupriyono9478@gmail.com"/>
    <s v="MYIB_ASSISTANT"/>
    <m/>
    <m/>
    <m/>
    <m/>
    <m/>
    <m/>
    <m/>
    <m/>
    <s v="Management Janji"/>
    <s v="2026-08-13 08:00:00 | M Janji : (14/08/2026) jam Pasang : 09:00 Note : hubungi pelanggan jika ingin kelokasi "/>
    <s v="FCC"/>
    <d v="2026-12-08T09:55:11"/>
    <d v="2026-08-13T08:00:00"/>
    <m/>
    <s v="PS"/>
    <s v="SIT"/>
    <s v="NETMONK"/>
    <n v="20260812"/>
    <s v="Completed"/>
    <s v="HSI Bisnis Bundling Netmonk Promo 2026 PSB 70% - 150 Mbps"/>
    <s v="INDIBIZ"/>
    <m/>
    <m/>
    <d v="2026-08-13T08:00:00"/>
    <s v="2026-08-13 08:00:00 | M Janji : (14/08/2026) jam Pasang : 09:00 Note : hubungi pelanggan jika ingin kelokasi "/>
    <n v="2026"/>
    <n v="8"/>
    <n v="12"/>
    <d v="2026-08-12T00:00:00"/>
    <n v="-1.3333333333357587"/>
    <x v="1"/>
    <x v="9"/>
  </r>
  <r>
    <n v="809"/>
    <n v="1002506078"/>
    <n v="3"/>
    <x v="5"/>
    <n v="5"/>
    <s v="SINGARJA"/>
    <s v="SINGARAJA"/>
    <s v="SGR"/>
    <s v="REG"/>
    <s v="AO"/>
    <s v="NEW SALES"/>
    <m/>
    <s v="102 | FOLLOW UP COMPLETED"/>
    <s v="RBS-Regional 3"/>
    <d v="2026-08-03T13:23:10"/>
    <d v="2026-08-07T10:48:55"/>
    <n v="69357509"/>
    <m/>
    <n v="172424836788"/>
    <s v="TK NEGERI LILIGUNDI"/>
    <s v="ODP-SGR-FCU/14"/>
    <s v="WO060809314"/>
    <m/>
    <m/>
    <m/>
    <n v="115.0979859"/>
    <n v="-8.1274271000000002"/>
    <s v="|MC10009|/TK NEGERI LILIGUNDI/PIC IDA AYU KADE MARET/082221571674/081246431476/tknegerililigundi20@gmail.com"/>
    <s v="Sales Force DBS"/>
    <m/>
    <m/>
    <m/>
    <m/>
    <m/>
    <m/>
    <m/>
    <m/>
    <s v="Management Janji"/>
    <s v="2026-08-04 13:00:00|Nama PIC: bu ida ayu Notel: 082221571674 Alt: -  Tanggal: 4/8/2026 Jam Pasang: Siang Note: Hubungi sebelum ke lokasi, terimakasih. |40961370|MYDITA"/>
    <s v="FCC"/>
    <d v="2026-03-08T13:25:40"/>
    <d v="2026-08-04T13:00:00"/>
    <s v="Kendala Pelanggan"/>
    <s v="REVOKE"/>
    <s v="SGR"/>
    <s v="NETMONK"/>
    <m/>
    <s v="Follow Up Revoke Completed, New Order ID : SC1002514199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4T13:00:00"/>
    <s v="2026-08-04 13:00:00|Nama PIC: bu ida ayu Notel: 082221571674 Alt: -  Tanggal: 4/8/2026 Jam Pasang: Siang Note: Hubungi sebelum ke lokasi, terimakasih. |40961370|MYDITA"/>
    <m/>
    <m/>
    <m/>
    <e v="#NUM!"/>
    <e v="#NUM!"/>
    <x v="0"/>
    <x v="32"/>
  </r>
  <r>
    <n v="810"/>
    <n v="1002530864"/>
    <n v="3"/>
    <x v="0"/>
    <n v="5"/>
    <s v="MATARAM"/>
    <s v="LOMBOK BARAT TENGAH"/>
    <s v="GER"/>
    <s v="REG"/>
    <s v="AO"/>
    <s v="NEW SALES"/>
    <s v="1P INET"/>
    <s v="8 | OSS - PONR"/>
    <s v="RBS-Regional 3"/>
    <d v="2026-08-17T13:14:57"/>
    <d v="2026-08-18T16:45:42"/>
    <n v="69368097"/>
    <m/>
    <n v="172602204109"/>
    <s v="UD MUNAWIR"/>
    <s v="ODP-GER-FAM/22 FAM/D05/22.01"/>
    <s v="WO061930027"/>
    <m/>
    <m/>
    <m/>
    <n v="116.00951329999999"/>
    <n v="-8.7516742000000001"/>
    <s v="|MC40230|MYIA-093053297575/POI/MUNAWIR/087750983177/harisgazali61@gmail.com"/>
    <s v="MYIB_ASSISTANT"/>
    <m/>
    <m/>
    <m/>
    <m/>
    <m/>
    <m/>
    <m/>
    <m/>
    <s v="Management Janji"/>
    <s v="2026-08-18 13:00:00 | M janji : pagi Tanggal Pemasangan : 18/agustus/2026 Note : hubungi pelanggan jika ingin kelokasi "/>
    <s v="FCC"/>
    <s v="17-08-2026 13:39:51"/>
    <d v="2026-08-18T13:00:00"/>
    <m/>
    <s v="ACT_COM"/>
    <s v="GER"/>
    <s v="NO ADDON"/>
    <m/>
    <s v="PONR"/>
    <s v="HSI Bisnis Promo HUT Telkom PSB 70% - 100 Mbps"/>
    <s v="INDIBIZ"/>
    <m/>
    <m/>
    <d v="2026-08-18T13:00:00"/>
    <s v="2026-08-18 13:00:00 | M janji : pagi Tanggal Pemasangan : 18/agustus/2026 Note : hubungi pelanggan jika ingin kelokasi "/>
    <m/>
    <m/>
    <m/>
    <e v="#NUM!"/>
    <e v="#NUM!"/>
    <x v="0"/>
    <x v="5"/>
  </r>
  <r>
    <n v="811"/>
    <n v="1002518219"/>
    <n v="3"/>
    <x v="3"/>
    <n v="5"/>
    <s v="SBY UTARA"/>
    <s v="TANDES"/>
    <s v="BBE"/>
    <s v="REG"/>
    <s v="AO"/>
    <s v="NEW SALES"/>
    <s v="1P INET"/>
    <s v="Completed (PS)"/>
    <s v="RBS-Regional 3"/>
    <d v="2026-08-10T15:10:56"/>
    <d v="2026-08-11T19:55:15"/>
    <n v="69362629"/>
    <m/>
    <n v="152417233932"/>
    <s v="TOKO RIZKY JAYA"/>
    <s v="ODP-BBE-FFB/42 FFB/D07/42.01"/>
    <s v="WO061417340"/>
    <m/>
    <m/>
    <m/>
    <n v="112.6295365"/>
    <n v="-7.3673234000000001"/>
    <s v="MD|MYDB-20260810264875|DN00001/MN00443|TOKO RIZKY JAYA|085335499901"/>
    <s v="MYDIGIBIZPARTNER"/>
    <m/>
    <m/>
    <m/>
    <m/>
    <m/>
    <m/>
    <m/>
    <m/>
    <s v="Management Janji"/>
    <s v="2026-08-11 13:00:00 | Waktu pemasnagan : 11 Agustus 2026 Jam pemasangan : 08.00 - 12.00 Mohon hubungi pelanggan sebelum ke lokasi  Terima kasih"/>
    <s v="FCC"/>
    <d v="2026-10-08T15:25:39"/>
    <d v="2026-08-11T13:00:00"/>
    <m/>
    <s v="PS"/>
    <s v="BBE"/>
    <s v="NO ADDON"/>
    <n v="20260811"/>
    <s v="Completed"/>
    <s v="HSI Bisnis Basic Promo HUT Telkom PSB 70% - 50 Mbps"/>
    <s v="INDIBIZ"/>
    <m/>
    <m/>
    <d v="2026-08-11T13:00:00"/>
    <s v="2026-08-11 13:00:00 | Waktu pemasnagan : 11 Agustus 2026 Jam pemasangan : 08.00 - 12.00 Mohon hubungi pelanggan sebelum ke lokasi  Terima kasih"/>
    <n v="2026"/>
    <n v="8"/>
    <n v="11"/>
    <d v="2026-08-11T00:00:00"/>
    <n v="-0.54166666666424135"/>
    <x v="1"/>
    <x v="23"/>
  </r>
  <r>
    <n v="812"/>
    <n v="1002528611"/>
    <n v="3"/>
    <x v="7"/>
    <n v="4"/>
    <s v="KUDUS"/>
    <s v="BLORA"/>
    <s v="BLO"/>
    <s v="REG"/>
    <s v="AO"/>
    <s v="NEW SALES"/>
    <s v="1P INET"/>
    <s v="Completed (PS)"/>
    <s v="RBS-Regional 3"/>
    <d v="2026-08-15T15:49:56"/>
    <d v="2026-08-17T12:33:28"/>
    <n v="69367075"/>
    <m/>
    <n v="141569115579"/>
    <s v="BLORA PETSHOP"/>
    <s v="ODP-BLO-FDD/028 FDD/D03/028.01"/>
    <s v="WO061833565"/>
    <m/>
    <m/>
    <m/>
    <n v="111.44313990000001"/>
    <n v="-6.9127293999999999"/>
    <s v="|MC60133|MYIA-052857611397/POI/Ahmad faiza nur sufani/085736202383/45faiza44@gmail.com"/>
    <s v="MYIB_ASSISTANT"/>
    <m/>
    <m/>
    <m/>
    <m/>
    <m/>
    <m/>
    <m/>
    <m/>
    <s v="Management Janji"/>
    <s v="2026-08-16 13:00:00 | Tanggal pemasangan: 16/08/2026 Jam pemasangan : pagi / siang Info Tambahan : Hubungi pelanggan dulu sebelum ke lokasi terima kasih."/>
    <s v="FCC"/>
    <s v="15-08-2026 15:54:49"/>
    <d v="2026-08-16T13:00:00"/>
    <m/>
    <s v="PS"/>
    <s v="BLO"/>
    <s v="NO ADDON"/>
    <n v="20260817"/>
    <s v="Completed"/>
    <s v="HSI Bisnis PSB 70% - 150 Mbps"/>
    <s v="INDIBIZ"/>
    <m/>
    <m/>
    <d v="2026-08-16T13:00:00"/>
    <s v="2026-08-16 13:00:00 | Tanggal pemasangan: 16/08/2026 Jam pemasangan : pagi / siang Info Tambahan : Hubungi pelanggan dulu sebelum ke lokasi terima kasih."/>
    <n v="2026"/>
    <n v="8"/>
    <n v="17"/>
    <d v="2026-08-17T00:00:00"/>
    <n v="0.45833333333575865"/>
    <x v="1"/>
    <x v="4"/>
  </r>
  <r>
    <n v="813"/>
    <n v="1002517592"/>
    <n v="3"/>
    <x v="2"/>
    <n v="4"/>
    <s v="MAGELANG"/>
    <s v="MUNTILAN"/>
    <s v="MUN"/>
    <s v="REG"/>
    <s v="AO"/>
    <s v="NEW SALES"/>
    <s v="1P INET"/>
    <s v="Completed (PS)"/>
    <s v="RBS-Regional 3"/>
    <d v="2026-08-10T12:07:56"/>
    <d v="2026-08-11T14:22:59"/>
    <n v="69362367"/>
    <m/>
    <n v="141146114811"/>
    <s v="SPBU 44 564 01 SUCEN"/>
    <s v="ODP-MUN-FAD/072 FAD/D05/072.01"/>
    <s v="WO061385076"/>
    <m/>
    <m/>
    <m/>
    <n v="110.312033661928"/>
    <n v="-7.6216592984421601"/>
    <s v="|MN02395|MYIA-054720966135/POI/GOEI ING TOENALIAS YONG TJONG/083899125835/padimakmur01@gmail.com"/>
    <s v="MYIB_ASSISTANT"/>
    <m/>
    <m/>
    <m/>
    <m/>
    <m/>
    <m/>
    <m/>
    <m/>
    <s v="Management Janji"/>
    <s v="2026-08-11 15:00:00 | telp : 083899125835 alt :  M Janji : (11/08/2026) jam Pasang :pagi / siang  Note : hubungi pelanggan jika ingin kelokasi "/>
    <s v="FCC"/>
    <d v="2026-10-08T12:09:56"/>
    <d v="2026-08-11T15:00:00"/>
    <m/>
    <s v="PS"/>
    <s v="MUN"/>
    <s v="NO ADDON"/>
    <n v="20260811"/>
    <s v="Completed"/>
    <s v="HSI Bisnis Basic Promo HUT Telkom PSB 70% - 100 Mbps"/>
    <s v="INDIBIZ"/>
    <m/>
    <m/>
    <d v="2026-08-11T15:00:00"/>
    <s v="2026-08-11 15:00:00 | telp : 083899125835 alt :  M Janji : (11/08/2026) jam Pasang :pagi / siang  Note : hubungi pelanggan jika ingin kelokasi "/>
    <n v="2026"/>
    <n v="8"/>
    <n v="11"/>
    <d v="2026-08-11T00:00:00"/>
    <n v="-0.625"/>
    <x v="1"/>
    <x v="4"/>
  </r>
  <r>
    <n v="814"/>
    <n v="1002530493"/>
    <n v="3"/>
    <x v="6"/>
    <n v="5"/>
    <s v="JEMBER"/>
    <s v="SITUBONDO"/>
    <s v="SIT"/>
    <s v="REG"/>
    <s v="AO"/>
    <s v="NEW SALES"/>
    <s v="1P INET"/>
    <s v="Completed (PS)"/>
    <s v="RBS-Regional 3"/>
    <d v="2026-08-17T09:32:56"/>
    <d v="2026-08-18T09:57:23"/>
    <n v="69367852"/>
    <m/>
    <n v="152506219133"/>
    <s v="TOKO CITRA"/>
    <s v="ODP-SIT-FQ/48 FQ/D05/48.01"/>
    <s v="WO061913602"/>
    <m/>
    <m/>
    <m/>
    <n v="114.04164299999999"/>
    <n v="-7.6627660000000004"/>
    <s v="|MN02617|MYIA-014778849619/POI/085218960556/085218960556/pranataaprilio90@gmail.com"/>
    <s v="MYIB_ASSISTANT"/>
    <m/>
    <m/>
    <m/>
    <m/>
    <m/>
    <m/>
    <m/>
    <m/>
    <s v="Management Janji"/>
    <s v="2026-08-18 08:00:00 | Jam Pemasangan : 08:00 - 12.00 Tanggal Pemasangan : 18/08/2026 Info Tambahan : Hubungi pelanggan sebelum datang ke lokasi"/>
    <s v="FCC"/>
    <s v="17-08-2026 09:39:54"/>
    <d v="2026-08-18T08:00:00"/>
    <m/>
    <s v="PS"/>
    <s v="SIT"/>
    <s v="NETMONK"/>
    <n v="20260818"/>
    <s v="Completed"/>
    <s v="HSI Bisnis Bundling Netmonk PSB 70% Promo - 150 Mbps"/>
    <s v="INDIBIZ"/>
    <m/>
    <m/>
    <d v="2026-08-18T08:00:00"/>
    <s v="2026-08-18 08:00:00 | Jam Pemasangan : 08:00 - 12.00 Tanggal Pemasangan : 18/08/2026 Info Tambahan : Hubungi pelanggan sebelum datang ke lokasi"/>
    <n v="2026"/>
    <n v="8"/>
    <n v="18"/>
    <d v="2026-08-18T00:00:00"/>
    <n v="-0.33333333333575865"/>
    <x v="1"/>
    <x v="9"/>
  </r>
  <r>
    <n v="815"/>
    <n v="1002515883"/>
    <n v="3"/>
    <x v="1"/>
    <n v="5"/>
    <s v="MALANG"/>
    <s v="BATU"/>
    <s v="BLB"/>
    <s v="REG"/>
    <s v="AO"/>
    <s v="NEW SALES"/>
    <s v="1P INET"/>
    <s v="102 | FOLLOW UP COMPLETED"/>
    <s v="RBS-Regional 3"/>
    <d v="2026-08-08T12:32:57"/>
    <d v="2026-08-10T12:57:06"/>
    <n v="69361415"/>
    <m/>
    <n v="152702231724"/>
    <s v="CV Smart Artha Muda"/>
    <s v="ODP-BLB-FBD/14 FBD/D02/14.01"/>
    <s v="WO061255404"/>
    <m/>
    <m/>
    <m/>
    <n v="112.65626880000001"/>
    <n v="-7.9255599999999999"/>
    <s v="|MC20057|MYIA-030570485283/POI/Nurul Fatimah/085804286006/smartarthamuda@gmail.com"/>
    <s v="MYIB_ASSISTANT"/>
    <m/>
    <m/>
    <m/>
    <m/>
    <m/>
    <m/>
    <m/>
    <m/>
    <s v="Management Janji"/>
    <s v="2026-08-09 13:00:00 | Nama PIC: bu nurul  Notel: 085804286006 Alt: -  Tanggal: 9/8/2026 Jam Pasang: Siang Note: Hubungi pelanggan sebelum ke lokasi, terima kasih. "/>
    <s v="FCC"/>
    <d v="2026-08-08T12:39:51"/>
    <d v="2026-08-09T13:00:00"/>
    <m/>
    <s v="REVOKE"/>
    <s v="BLB"/>
    <s v="NO ADDON"/>
    <m/>
    <s v="Follow Up Revoke Completed, New Order ID : SC1002517668"/>
    <s v="HSI Bisnis PSB 70% - 100 Mbps"/>
    <s v="INDIBIZ"/>
    <m/>
    <m/>
    <d v="2026-08-09T13:00:00"/>
    <s v="2026-08-09 13:00:00 | Nama PIC: bu nurul  Notel: 085804286006 Alt: -  Tanggal: 9/8/2026 Jam Pasang: Siang Note: Hubungi pelanggan sebelum ke lokasi, terima kasih. "/>
    <m/>
    <m/>
    <m/>
    <e v="#NUM!"/>
    <e v="#NUM!"/>
    <x v="0"/>
    <x v="15"/>
  </r>
  <r>
    <n v="816"/>
    <n v="1002506572"/>
    <n v="3"/>
    <x v="1"/>
    <n v="5"/>
    <s v="KEDIRI"/>
    <s v="NGANJUK"/>
    <s v="PRB"/>
    <s v="REG"/>
    <s v="AO"/>
    <s v="NEW SALES"/>
    <s v="1P INET"/>
    <s v="Completed (PS)"/>
    <s v="RBS-Regional 3"/>
    <d v="2026-08-03T17:14:56"/>
    <d v="2026-08-04T16:28:28"/>
    <n v="69357810"/>
    <m/>
    <n v="152627203800"/>
    <s v="Line cook &amp; cookies"/>
    <s v="ODP-PRB-FB/02 FB/D01/02.01"/>
    <s v="WO060827645"/>
    <m/>
    <m/>
    <m/>
    <n v="112.020458243787"/>
    <n v="-7.6745714546624297"/>
    <s v="MD|MYDB-20260803264280|DN00001/MN00451|Line cook &amp; cookies|085649111879"/>
    <s v="MYDIGIBIZPARTNER"/>
    <m/>
    <m/>
    <m/>
    <m/>
    <m/>
    <m/>
    <m/>
    <m/>
    <s v="Management Janji"/>
    <s v="2026-08-04 15:00:00 | Nama Pic : bp TRI SULASTYO PRAMONO No Hp Pic : 085649111879 No alt : - Jam Pemasangan : siang  Tanggal Pemasangan : 4 Agustus 2026"/>
    <s v="FCC"/>
    <d v="2026-03-08T17:24:53"/>
    <d v="2026-08-04T15:00:00"/>
    <m/>
    <s v="PS"/>
    <s v="PRB"/>
    <s v="NO ADDON"/>
    <n v="20260804"/>
    <s v="Completed"/>
    <s v="HSI Bisnis Promo HUT Telkom PSB 70% - 50 Mbps"/>
    <s v="INDIBIZ"/>
    <m/>
    <m/>
    <d v="2026-08-04T15:00:00"/>
    <s v="2026-08-04 15:00:00 | Nama Pic : bp TRI SULASTYO PRAMONO No Hp Pic : 085649111879 No alt : - Jam Pemasangan : siang  Tanggal Pemasangan : 4 Agustus 2026"/>
    <n v="2026"/>
    <n v="8"/>
    <n v="4"/>
    <d v="2026-08-04T00:00:00"/>
    <n v="-0.625"/>
    <x v="1"/>
    <x v="3"/>
  </r>
  <r>
    <n v="817"/>
    <n v="1002533942"/>
    <n v="3"/>
    <x v="5"/>
    <n v="5"/>
    <s v="SINGARJA"/>
    <s v="KLUNGKUNG"/>
    <s v="APR"/>
    <s v="REG"/>
    <s v="AO"/>
    <s v="NEW SALES"/>
    <m/>
    <s v="7 | OSS - PROVISIONING ISSUED"/>
    <s v="RBS-Regional 3"/>
    <d v="2026-08-18T15:44:51"/>
    <d v="2026-08-18T15:50:33"/>
    <n v="69364308"/>
    <m/>
    <n v="172403227442"/>
    <s v="SMP NEGERI 2 ABANG"/>
    <s v="ODP-APR-FD/58"/>
    <s v="WO062034257"/>
    <m/>
    <m/>
    <m/>
    <n v="115.614019"/>
    <n v="-8.3507639999999999"/>
    <s v="|MN02750|/PIC I WAYAN SARYA/085842056440-082144951066/spandabang60@gmail.com"/>
    <s v="Sales Force DBS"/>
    <m/>
    <m/>
    <m/>
    <m/>
    <m/>
    <m/>
    <m/>
    <m/>
    <s v="Management Janji"/>
    <s v="2026-08-15 08:00:00|M Janji : (13/08/2026)  jam Pasang : 09:00  Note : hubungi pelanggan jika ingin kelokasi|40981182|MYDITA"/>
    <s v="FCC"/>
    <s v="18-08-2026 15:55:35"/>
    <m/>
    <m/>
    <s v="PI"/>
    <s v="APR"/>
    <s v="NO ADDON"/>
    <m/>
    <s v="Provisioning Issu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18T07:00:00"/>
    <s v="2026-08-15 08:00:00|M Janji : (13/08/2026)  jam Pasang : 09:00  Note : hubungi pelanggan jika ingin kelokasi|40981182|MYDITA"/>
    <m/>
    <m/>
    <m/>
    <e v="#NUM!"/>
    <e v="#NUM!"/>
    <x v="0"/>
    <x v="17"/>
  </r>
  <r>
    <n v="818"/>
    <n v="1002532813"/>
    <n v="3"/>
    <x v="7"/>
    <n v="4"/>
    <s v="KUDUS"/>
    <s v="JEPARA"/>
    <s v="KEL"/>
    <s v="REG"/>
    <s v="AO"/>
    <s v="NEW SALES"/>
    <m/>
    <s v="QC MIA - INVALID QUALITY CONTROL MIA"/>
    <s v="RBS-Regional 3"/>
    <d v="2026-08-18T11:40:43"/>
    <d v="2026-08-18T15:51:30"/>
    <n v="69368839"/>
    <m/>
    <n v="146508100220"/>
    <s v="CV. TAYU INDAH JAYA (SPBU 44.594 05) KELED JEPARA"/>
    <s v="ODP-KEL-FD/056"/>
    <m/>
    <m/>
    <m/>
    <m/>
    <n v="110.904705485722"/>
    <n v="-6.4819714608721801"/>
    <s v="AMRBS;403098;REG3;DANIEL MARWA DENERO;08112876658;CP.DWI RUSTINI;085728852436;PAKET PROMO 535K 100MB;CV. TAYU INDAH JAYA (SPBU 44.594 05) KELED JEPARA"/>
    <s v="Account Manager"/>
    <m/>
    <m/>
    <m/>
    <m/>
    <m/>
    <m/>
    <m/>
    <m/>
    <m/>
    <m/>
    <m/>
    <s v="18-08-2026 11:54:51"/>
    <m/>
    <m/>
    <s v="QC1"/>
    <s v="KEL"/>
    <s v="NO ADDON"/>
    <m/>
    <s v="QC MIA - INVALID QUALITY CONTROL MIA - Foto Lokasi Instalasi Tidak Valid - uploadkan foto lokasi sesuai nama usaha yg didafta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m/>
    <m/>
    <m/>
    <m/>
    <m/>
    <e v="#NUM!"/>
    <e v="#NUM!"/>
    <x v="0"/>
    <x v="4"/>
  </r>
  <r>
    <n v="819"/>
    <n v="1002528147"/>
    <n v="3"/>
    <x v="1"/>
    <n v="5"/>
    <s v="KEDIRI"/>
    <s v="KEDIRI"/>
    <s v="KDI"/>
    <s v="REG"/>
    <s v="AO"/>
    <s v="NEW SALES"/>
    <s v="2P INET + VOICE"/>
    <s v="100 | REVOKE COMPLETED"/>
    <s v="RBS-Regional 3"/>
    <d v="2026-08-15T11:59:56"/>
    <d v="2026-08-18T10:46:59"/>
    <n v="69366806"/>
    <n v="3546098716"/>
    <n v="152610241503"/>
    <s v="PT. WILL CORP INDONESIA"/>
    <s v="ODP-KDI-FAH/17 FAH/D03/17.01"/>
    <s v="WO061814520"/>
    <m/>
    <m/>
    <m/>
    <n v="112.0113436"/>
    <n v="-7.8251305999999996"/>
    <s v="|MN02691|MYIA-042856375103/POI/SOEPRIADI/085173306144/khamidn688@gmail.com"/>
    <s v="MYIB_ASSISTANT"/>
    <m/>
    <m/>
    <m/>
    <m/>
    <m/>
    <m/>
    <m/>
    <m/>
    <s v="Management Janji"/>
    <s v="2026-08-16 08:00:00 | M Janji :  16 Agustus 2026 Jam Pasang : Pagi Note : hubungi pelanggan jika ingin ke lokasi, terima kasih"/>
    <s v="FCC"/>
    <s v="15-08-2026 12:10:01"/>
    <d v="2026-08-16T08:00:00"/>
    <s v="Kendala Pelanggan"/>
    <s v="REVOKE"/>
    <s v="KDI"/>
    <s v="NO ADDON"/>
    <m/>
    <s v="Revoke Completed"/>
    <s v="HSI Bisnis Bundling Phone Dual Band PSB 70% - Free 800 Menit Promo - 100 Mbps"/>
    <s v="INDIBIZ"/>
    <m/>
    <m/>
    <d v="2026-08-16T08:00:00"/>
    <s v="2026-08-16 08:00:00 | M Janji :  16 Agustus 2026 Jam Pasang : Pagi Note : hubungi pelanggan jika ingin ke lokasi, terima kasih"/>
    <m/>
    <m/>
    <m/>
    <e v="#NUM!"/>
    <e v="#NUM!"/>
    <x v="0"/>
    <x v="1"/>
  </r>
  <r>
    <n v="820"/>
    <n v="1002516296"/>
    <n v="3"/>
    <x v="3"/>
    <n v="5"/>
    <s v="SBY UTARA"/>
    <s v="GRESIK"/>
    <s v="SDY"/>
    <s v="REG"/>
    <s v="AO"/>
    <s v="NEW SALES"/>
    <m/>
    <s v="Completed (PS)"/>
    <s v="RBS-Regional 3"/>
    <d v="2026-08-09T09:00:58"/>
    <d v="2026-08-10T12:39:50"/>
    <n v="69361710"/>
    <m/>
    <n v="152451212132"/>
    <s v="Yayasan Ponpes Sunanul Muhtadin"/>
    <s v="ODP-SDY-FB/85"/>
    <s v="WO061306085"/>
    <m/>
    <m/>
    <m/>
    <n v="112.5211195"/>
    <n v="-6.9821574999999996"/>
    <s v="|MN02280|/Yayasan Ponpes Sunanul Muhtadin/085645019135/ysq.sunanulmuhtadin@gmail.com/HSI Bisnis Winback + Antares Eazy (1:1) 300 Mbps (Rp 1.255.000) PSB Rp 150.000/MAHBUB AUFAR/-6.982285,112.521220"/>
    <s v="Sales Force DBS"/>
    <m/>
    <m/>
    <m/>
    <m/>
    <m/>
    <m/>
    <m/>
    <m/>
    <s v="Management Janji"/>
    <s v="2026-08-10 08:00:00|M Janji : (10/08/2026) jam Pasang : 09:00 Note : hubungi pelanggan jika ingin kelokasi|40981182|MYDITA"/>
    <s v="FCC"/>
    <d v="2026-09-08T09:10:18"/>
    <d v="2026-08-10T08:00:00"/>
    <m/>
    <s v="PS"/>
    <s v="SDY"/>
    <s v="ANTAREZ"/>
    <n v="20260810"/>
    <s v="Completed"/>
    <s v="- E23015;E23015 ~ ES23 - Perangkat ONT[0]  - E23015~null~44292;E23015||11||Abodemen 0[0]  - E23015~null~E23015_SWONTPREM;SWONTPREM ~ Biaya Sewa ONT Premium ~ E23015[50000]  - E24057;E24057 ~ ES24 - Paket HSI Bisnis (HSIE) Khusus Winback[0]  - E24057~null~"/>
    <s v="INDIBIZ"/>
    <m/>
    <m/>
    <d v="2026-08-10T08:00:00"/>
    <s v="2026-08-10 08:00:00|M Janji : (10/08/2026) jam Pasang : 09:00 Note : hubungi pelanggan jika ingin kelokasi|40981182|MYDITA"/>
    <n v="2026"/>
    <n v="8"/>
    <n v="10"/>
    <d v="2026-08-10T00:00:00"/>
    <n v="-0.33333333333575865"/>
    <x v="1"/>
    <x v="8"/>
  </r>
  <r>
    <n v="821"/>
    <n v="1002506094"/>
    <n v="3"/>
    <x v="4"/>
    <n v="4"/>
    <s v="PEKALONGAN"/>
    <s v="BREBES"/>
    <s v="BKA"/>
    <s v="REG"/>
    <s v="AO"/>
    <s v="NEW SALES"/>
    <s v="1P INET"/>
    <s v="Completed (PS)"/>
    <s v="RBS-Regional 3"/>
    <d v="2026-08-03T13:26:56"/>
    <d v="2026-08-04T13:41:49"/>
    <n v="69357532"/>
    <m/>
    <n v="142205105783"/>
    <s v="Toko Sembako Sumber Barokah"/>
    <s v="ODP-BKA-FG/005 FG/D01/005.01"/>
    <s v="WO060794114"/>
    <m/>
    <m/>
    <m/>
    <n v="108.981479890644"/>
    <n v="-6.8663859701590901"/>
    <s v="MD|MYDB-20260802264192|EC50002/MC50042|Toko Sembako Sumber Barokah|082221122183"/>
    <s v="MYDIGIBIZPARTNER"/>
    <m/>
    <m/>
    <m/>
    <m/>
    <m/>
    <m/>
    <m/>
    <m/>
    <s v="Management Janji"/>
    <s v="2026-08-04 13:00:00 | Tanggal Pemasangan : 04 Agustus 2026 Jam Pemasangan : 08:00 13:00 Info Tambahan : Hubungi pelanggan dulu sebelum ke lokasi terimakasih"/>
    <s v="FCC"/>
    <d v="2026-03-08T13:40:15"/>
    <d v="2026-08-04T13:00:00"/>
    <m/>
    <s v="PS"/>
    <s v="BKA"/>
    <s v="NO ADDON"/>
    <n v="20260804"/>
    <s v="Completed"/>
    <s v="HSI Bisnis PSB 70% - 300 Mbps"/>
    <s v="INDIBIZ"/>
    <m/>
    <m/>
    <d v="2026-08-04T13:00:00"/>
    <s v="2026-08-04 13:00:00 | Tanggal Pemasangan : 04 Agustus 2026 Jam Pemasangan : 08:00 13:00 Info Tambahan : Hubungi pelanggan dulu sebelum ke lokasi terimakasih"/>
    <n v="2026"/>
    <n v="8"/>
    <n v="4"/>
    <d v="2026-08-04T00:00:00"/>
    <n v="-0.54166666666424135"/>
    <x v="1"/>
    <x v="4"/>
  </r>
  <r>
    <n v="822"/>
    <n v="1002524337"/>
    <n v="3"/>
    <x v="6"/>
    <n v="5"/>
    <s v="SIDOARJO"/>
    <s v="PASURUAN"/>
    <s v="PDA"/>
    <s v="REG"/>
    <s v="AO"/>
    <s v="NEW SALES"/>
    <m/>
    <s v="Completed (PS)"/>
    <s v="RBS-Regional 3"/>
    <d v="2026-08-13T13:49:22"/>
    <d v="2026-08-14T09:15:47"/>
    <n v="69365208"/>
    <m/>
    <n v="152741225088"/>
    <s v="SULTAN SEAFOOD"/>
    <s v="ODP-PDA-FJ/02"/>
    <s v="WO061678845"/>
    <m/>
    <m/>
    <m/>
    <n v="112.6752358"/>
    <n v="-7.6587417999999996"/>
    <s v="|MC30112|/WAHYU AJENG PROKLAMIR DAASMARA/82331271252/sultanseafood01@gmail.com"/>
    <s v="Sales Force DBS"/>
    <m/>
    <m/>
    <m/>
    <m/>
    <m/>
    <m/>
    <m/>
    <m/>
    <s v="Management Janji"/>
    <s v="2026-08-14 13:00:00|Nama PIC : Ibu Wahyu No HP : 082331271252 No Alt : - M Janji :  14 Agustus 2026 Jam Pasang : Pagi / Siang Note : hubungi pelanggan jika ingin kelokasi |40951378|MYDITA"/>
    <s v="FCC"/>
    <s v="13-08-2026 13:54:52"/>
    <d v="2026-08-14T13:00:00"/>
    <m/>
    <s v="PS"/>
    <s v="PDA"/>
    <s v="NO ADDON"/>
    <n v="20260814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14T13:00:00"/>
    <s v="2026-08-14 13:00:00|Nama PIC : Ibu Wahyu No HP : 082331271252 No Alt : - M Janji :  14 Agustus 2026 Jam Pasang : Pagi / Siang Note : hubungi pelanggan jika ingin kelokasi |40951378|MYDITA"/>
    <n v="2026"/>
    <n v="8"/>
    <n v="14"/>
    <d v="2026-08-14T00:00:00"/>
    <n v="-0.54166666666424135"/>
    <x v="1"/>
    <x v="12"/>
  </r>
  <r>
    <n v="823"/>
    <n v="1002534503"/>
    <n v="3"/>
    <x v="3"/>
    <n v="5"/>
    <s v="SBY UTARA"/>
    <s v="LAMONGAN"/>
    <s v="BDG"/>
    <s v="REG"/>
    <s v="AO"/>
    <s v="NEW SALES"/>
    <s v="1P INET"/>
    <s v="MIE - SEND SURVEY"/>
    <s v="RBS-Regional 3"/>
    <d v="2026-08-18T17:29:56"/>
    <d v="2026-08-18T17:32:29"/>
    <n v="69369448"/>
    <m/>
    <n v="152448203695"/>
    <s v="DEWA SHOP"/>
    <s v="ODP-BDG-FF/15 FF/D05/15.01"/>
    <s v="WO062046125"/>
    <m/>
    <m/>
    <m/>
    <n v="112.19798695295999"/>
    <n v="-6.8868970638929001"/>
    <s v="MD|MYDB-20260817265872|DD00001/MN01781|DEWA SHOP|08212598782"/>
    <s v="MYDIGIBIZPARTNER"/>
    <m/>
    <m/>
    <m/>
    <m/>
    <m/>
    <m/>
    <m/>
    <m/>
    <s v="Management Janji"/>
    <s v="2026-08-19 15:00:00 | Waktu pemasangan : 17 agustus 2026 Jam pemasangan : 08.00 - 12.00 Info Tambahan : Hubungi pelanggan dulu sebelum ke lokasi terimakasih "/>
    <s v="FCC"/>
    <s v="18-08-2026 17:40:04"/>
    <d v="2026-08-19T15:00:00"/>
    <m/>
    <s v="SURVEY_NEW_MANJA"/>
    <s v="BDG"/>
    <s v="NO ADDON"/>
    <m/>
    <s v="MIE - SEND SURVEY"/>
    <s v="HSI Bisnis Promo HUT RI PSB 70% - 100 Mbps"/>
    <s v="INDIBIZ"/>
    <m/>
    <m/>
    <d v="2026-08-19T15:00:00"/>
    <s v="2026-08-19 15:00:00 | Waktu pemasangan : 17 agustus 2026 Jam pemasangan : 08.00 - 12.00 Info Tambahan : Hubungi pelanggan dulu sebelum ke lokasi terimakasih "/>
    <m/>
    <m/>
    <m/>
    <e v="#NUM!"/>
    <e v="#NUM!"/>
    <x v="0"/>
    <x v="8"/>
  </r>
  <r>
    <n v="824"/>
    <n v="1002505412"/>
    <n v="3"/>
    <x v="4"/>
    <n v="4"/>
    <s v="PEKALONGAN"/>
    <s v="BREBES"/>
    <s v="BMU"/>
    <s v="REG"/>
    <s v="AO"/>
    <s v="NEW SALES"/>
    <s v="1P INET"/>
    <s v="Completed (PS)"/>
    <s v="RBS-Regional 3"/>
    <d v="2026-08-02T18:41:58"/>
    <d v="2026-08-04T16:59:26"/>
    <n v="69357128"/>
    <m/>
    <n v="146281108770"/>
    <s v="CV. DUTA NIRMALA"/>
    <s v="ODP-BMU-FK/039 FK/D04/039.01"/>
    <s v="WO060738927"/>
    <m/>
    <m/>
    <m/>
    <n v="109.020976"/>
    <n v="-7.2506899999999996"/>
    <s v="|MC60040|MYIA-077693543272/POI/Lysia Lidia/087712031893/nirmaladuta3@gmail.com"/>
    <s v="MYIB_ASSISTANT"/>
    <m/>
    <m/>
    <m/>
    <m/>
    <m/>
    <m/>
    <m/>
    <m/>
    <s v="Management Janji"/>
    <s v="2026-08-03 15:00:00 | M Janji : (03/08/2026) jam Pasang : 09:00 Note : hubungi pelanggan jika ingin kelokasi "/>
    <s v="FCC"/>
    <d v="2026-02-08T18:54:42"/>
    <d v="2026-08-03T15:00:00"/>
    <m/>
    <s v="PS"/>
    <s v="BMU"/>
    <s v="NO ADDON"/>
    <n v="20260804"/>
    <s v="Completed"/>
    <s v="HSI Bisnis Promo HUT Telkom PSB 70% - 300 Mbps"/>
    <s v="INDIBIZ"/>
    <m/>
    <m/>
    <d v="2026-08-03T15:00:00"/>
    <s v="2026-08-03 15:00:00 | M Janji : (03/08/2026) jam Pasang : 09:00 Note : hubungi pelanggan jika ingin kelokasi "/>
    <n v="2026"/>
    <n v="8"/>
    <n v="4"/>
    <d v="2026-08-04T00:00:00"/>
    <n v="0.375"/>
    <x v="1"/>
    <x v="4"/>
  </r>
  <r>
    <n v="825"/>
    <n v="1002508229"/>
    <n v="3"/>
    <x v="2"/>
    <n v="4"/>
    <s v="YOGYAKARTA"/>
    <s v="INNER - YOGYA JATENG SELATAN"/>
    <s v="KEN"/>
    <s v="REG"/>
    <s v="AO"/>
    <s v="NEW SALES"/>
    <m/>
    <s v="Completed (PS)"/>
    <s v="RBS-Regional 3"/>
    <d v="2026-08-04T13:28:56"/>
    <d v="2026-08-04T14:07:31"/>
    <n v="69349609"/>
    <m/>
    <n v="146130138381"/>
    <s v="PT JOGJA CANTIK SELALU"/>
    <s v="ODP-KEN-FBT/053"/>
    <s v="WO060894459"/>
    <m/>
    <m/>
    <m/>
    <n v="110.42647700000001"/>
    <n v="-7.7588429999999997"/>
    <s v="|MC80225|MYIA-017276362044/POI/SHOLIKHAH MULYA EFFENDI /082386999999/lovinabeauty.official@gmail.com"/>
    <s v="Sales Profesional"/>
    <m/>
    <m/>
    <m/>
    <m/>
    <m/>
    <m/>
    <m/>
    <m/>
    <s v="Management Janji"/>
    <s v="2026-07-24 14:00:00 | Nama Pic : PT JOGJA CANTIK SELALU  No Hp Pic : 082386999999  Jam Pemasangan : 08:00 - 12.00  Tanggal Pemasangan : KAMIS 23 JULI 2026  Info Tambahan : Hubungi pelanggan sebelum datang ke lokasi"/>
    <s v="FCC"/>
    <d v="2026-04-08T13:39:51"/>
    <m/>
    <m/>
    <s v="PS"/>
    <s v="KEN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07:00:00"/>
    <s v="2026-07-24 14:00:00 | Nama Pic : PT JOGJA CANTIK SELALU  No Hp Pic : 082386999999  Jam Pemasangan : 08:00 - 12.00  Tanggal Pemasangan : KAMIS 23 JULI 2026  Info Tambahan : Hubungi pelanggan sebelum datang ke lokasi"/>
    <n v="2026"/>
    <n v="8"/>
    <n v="4"/>
    <d v="2026-08-04T00:00:00"/>
    <n v="-0.29166666666424135"/>
    <x v="1"/>
    <x v="4"/>
  </r>
  <r>
    <n v="826"/>
    <n v="1002516043"/>
    <n v="3"/>
    <x v="7"/>
    <n v="4"/>
    <s v="KUDUS"/>
    <s v="JEPARA"/>
    <s v="BAN"/>
    <s v="REG"/>
    <s v="AO"/>
    <s v="NEW SALES"/>
    <s v="1P INET"/>
    <s v="OSS - FALLOUT"/>
    <s v="RBS-Regional 3"/>
    <d v="2026-08-08T14:37:56"/>
    <d v="2026-08-11T21:27:53"/>
    <n v="69361517"/>
    <m/>
    <n v="142507105333"/>
    <s v="PT WASA MITRA ENGINEERING"/>
    <s v="ODP-BAN-FA/045 FA/D04/045.01"/>
    <s v="WO061269769"/>
    <m/>
    <m/>
    <m/>
    <n v="110.79662"/>
    <n v="-6.507333"/>
    <s v="|MC60052|MYIA-031466492350/POI/Andika Janu Pradana /085325614409/andika.point@gmail.com"/>
    <s v="MYIB_ASSISTANT"/>
    <m/>
    <m/>
    <m/>
    <m/>
    <m/>
    <m/>
    <m/>
    <m/>
    <s v="Management Janji"/>
    <s v="2026-08-10 08:00:00 | Nama : BP ANDIKA JANU PRADANA No Hp : 085325614409 No Alt :  Tgl Pemasangan : 10 Agustus 2026 Interval : PAGI  Note : Hubungi pelanggan terlebih dahulu"/>
    <s v="FCC"/>
    <d v="2026-08-08T14:40:05"/>
    <d v="2026-08-10T08:00:00"/>
    <s v="Kendala Pelanggan"/>
    <s v="FO_WFM"/>
    <s v="BAN"/>
    <s v="NO ADDON"/>
    <m/>
    <s v="Provisioning Failed|WFM|INF009025863|PP_-6.5228214,110.7087879_manja pemasangan rabu tgl 12"/>
    <s v="HSI Bisnis Promo HUT Telkom PSB 70% - 50 Mbps"/>
    <s v="INDIBIZ"/>
    <m/>
    <m/>
    <d v="2026-08-10T08:00:00"/>
    <s v="2026-08-10 08:00:00 | Nama : BP ANDIKA JANU PRADANA No Hp : 085325614409 No Alt :  Tgl Pemasangan : 10 Agustus 2026 Interval : PAGI  Note : Hubungi pelanggan terlebih dahulu"/>
    <m/>
    <m/>
    <m/>
    <e v="#NUM!"/>
    <e v="#NUM!"/>
    <x v="0"/>
    <x v="4"/>
  </r>
  <r>
    <n v="827"/>
    <n v="1002525870"/>
    <n v="3"/>
    <x v="2"/>
    <n v="4"/>
    <s v="MAGELANG"/>
    <s v="MAGELANG"/>
    <s v="MGE"/>
    <s v="REG"/>
    <s v="AO"/>
    <s v="NEW SALES"/>
    <m/>
    <s v="Completed (PS)"/>
    <s v="RBS-Regional 3"/>
    <d v="2026-08-14T10:25:25"/>
    <d v="2026-08-15T14:33:50"/>
    <n v="69365781"/>
    <m/>
    <n v="146137149325"/>
    <s v="Global Jet Express / MUG02 GRABAG"/>
    <s v="ODP-MGE-FU/051"/>
    <s v="WO061734565"/>
    <m/>
    <m/>
    <m/>
    <n v="110.3283897"/>
    <n v="-7.3680933"/>
    <s v="|MC80228|/Global Jet Express MUG02 GRABAG/Paket HSI Bisnis Promo HUT Telkom 1:1 50Mbps/Rahmawati Tianingrum/081127008226 081391662927/purchasepilarprima@gmail.com"/>
    <s v="Sales Profesional"/>
    <m/>
    <m/>
    <m/>
    <m/>
    <m/>
    <m/>
    <m/>
    <m/>
    <s v="Management Janji"/>
    <s v="2026-08-16 15:00:00|Nama Pic : bu neni  No Hp Pic : 081127008226 No alt : - Jam Pemasangan : pagi  Tanggal Pemasangan : 15 Agustus 2026|40951375|MYDITA"/>
    <s v="FCC"/>
    <s v="14-08-2026 10:39:51"/>
    <d v="2026-08-16T15:00:00"/>
    <m/>
    <s v="PS"/>
    <s v="MGE"/>
    <s v="NO ADDON"/>
    <n v="2026081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6T15:00:00"/>
    <s v="2026-08-16 15:00:00|Nama Pic : bu neni  No Hp Pic : 081127008226 No alt : - Jam Pemasangan : pagi  Tanggal Pemasangan : 15 Agustus 2026|40951375|MYDITA"/>
    <n v="2026"/>
    <n v="8"/>
    <n v="15"/>
    <d v="2026-08-15T00:00:00"/>
    <n v="-1.625"/>
    <x v="1"/>
    <x v="4"/>
  </r>
  <r>
    <n v="828"/>
    <n v="1002526859"/>
    <n v="3"/>
    <x v="0"/>
    <n v="5"/>
    <s v="MATARAM"/>
    <s v="LOMBOK BARAT TENGAH"/>
    <s v="PRY"/>
    <s v="REG"/>
    <s v="AO"/>
    <s v="NEW SALES"/>
    <s v="1P INET"/>
    <s v="102 | FOLLOW UP COMPLETED"/>
    <s v="RBS-Regional 3"/>
    <d v="2026-08-14T15:14:57"/>
    <d v="2026-08-16T17:42:39"/>
    <n v="69366204"/>
    <m/>
    <n v="172603791585"/>
    <s v="TOKO GROSIR HARIANTO"/>
    <s v="ODP-PYA-FAN/53 FAN/D01/53.01"/>
    <s v="WO061760848"/>
    <m/>
    <m/>
    <m/>
    <n v="116.288543"/>
    <n v="-8.6125019999999992"/>
    <s v="|MC40272|MYIA-092573299711/POI/Muh arianto /085353847804/itemele726@gmail.com"/>
    <s v="MYIB_ASSISTANT"/>
    <m/>
    <m/>
    <m/>
    <m/>
    <m/>
    <m/>
    <m/>
    <m/>
    <s v="Management Janji"/>
    <s v="2026-08-15 13:00:00 | M Janji : (15/08/2026) jam Pasang : 09:00 Note : hubungi pelanggan jika ingin kelokasi"/>
    <s v="FCC"/>
    <s v="14-08-2026 15:25:22"/>
    <d v="2026-08-15T13:00:00"/>
    <m/>
    <s v="REVOKE"/>
    <s v="PRY"/>
    <s v="NO ADDON"/>
    <m/>
    <s v="Follow Up Revoke Completed, New Order ID : SC1002530021"/>
    <s v="HSI Bisnis PSB 70% - 150 Mbps"/>
    <s v="INDIBIZ"/>
    <m/>
    <m/>
    <d v="2026-08-15T13:00:00"/>
    <s v="2026-08-15 13:00:00 | M Janji : (15/08/2026) jam Pasang : 09:00 Note : hubungi pelanggan jika ingin kelokasi"/>
    <m/>
    <m/>
    <m/>
    <e v="#NUM!"/>
    <e v="#NUM!"/>
    <x v="0"/>
    <x v="5"/>
  </r>
  <r>
    <n v="829"/>
    <n v="1002517328"/>
    <n v="3"/>
    <x v="1"/>
    <n v="5"/>
    <s v="MALANG"/>
    <s v="KEPANJEN"/>
    <s v="GDG"/>
    <s v="REG"/>
    <s v="AO"/>
    <s v="NEW SALES"/>
    <s v="1P INET"/>
    <s v="Completed (PS)"/>
    <s v="RBS-Regional 3"/>
    <d v="2026-08-10T10:58:56"/>
    <d v="2026-08-11T06:40:40"/>
    <n v="69362253"/>
    <m/>
    <n v="152704231215"/>
    <s v="Spbu 54-65101"/>
    <s v="ODP-GDG-FE/60 FE/D07/60.01"/>
    <s v="WO061374610"/>
    <m/>
    <m/>
    <m/>
    <n v="112.608304"/>
    <n v="-8.0448660000000007"/>
    <s v="|MN02540|MYIA-028367288063/POI/Arya putra sabilillah/083165607902/aryaputra260604@gmail.com"/>
    <s v="MYIB_ASSISTANT"/>
    <m/>
    <m/>
    <m/>
    <m/>
    <m/>
    <m/>
    <m/>
    <m/>
    <s v="Management Janji"/>
    <s v="2026-08-13 08:00:00 | Tanggal pemasangan :11/08/2026 Jam pemasangan : pagi Info Tambahan : Hubungi pelanggan dulu sebelum ke lokasi terima kasih."/>
    <s v="FCC"/>
    <d v="2026-10-08T11:10:24"/>
    <d v="2026-08-13T08:00:00"/>
    <m/>
    <s v="PS"/>
    <s v="GDG"/>
    <s v="NO ADDON"/>
    <n v="20260811"/>
    <s v="Completed"/>
    <s v="HSI Bisnis Promo HUT Telkom PSB 70% - 50 Mbps"/>
    <s v="INDIBIZ"/>
    <m/>
    <m/>
    <d v="2026-08-13T08:00:00"/>
    <s v="2026-08-13 08:00:00 | Tanggal pemasangan :11/08/2026 Jam pemasangan : pagi Info Tambahan : Hubungi pelanggan dulu sebelum ke lokasi terima kasih."/>
    <n v="2026"/>
    <n v="8"/>
    <n v="11"/>
    <d v="2026-08-11T00:00:00"/>
    <n v="-2.3333333333357587"/>
    <x v="1"/>
    <x v="24"/>
  </r>
  <r>
    <n v="830"/>
    <n v="1002505365"/>
    <n v="3"/>
    <x v="2"/>
    <n v="4"/>
    <s v="YOGYAKARTA"/>
    <s v="INNER - YOGYA JATENG SELATAN"/>
    <s v="KBU"/>
    <s v="REG"/>
    <s v="AO"/>
    <s v="NEW SALES"/>
    <s v="1P INET"/>
    <s v="Completed (PS)"/>
    <s v="RBS-Regional 3"/>
    <d v="2026-08-02T16:13:56"/>
    <d v="2026-08-03T16:41:13"/>
    <n v="69357094"/>
    <m/>
    <n v="146113146882"/>
    <s v="BANYU MILI RESTO"/>
    <s v="ODP-KBU-FDK/09"/>
    <s v="WO060729870"/>
    <m/>
    <m/>
    <m/>
    <n v="110.34544219999999"/>
    <n v="-7.7755234"/>
    <s v="|MN00277|MYIA-035107784095/POI/BR Suyadi/087834446557/sostridanaingg@gmail.com"/>
    <s v="MYIB_ASSISTANT"/>
    <m/>
    <m/>
    <m/>
    <m/>
    <m/>
    <m/>
    <m/>
    <m/>
    <s v="Management Janji"/>
    <s v="2026-08-04 13:00:00 | Tanggal pemasangan :03/08/2026 Jam pemasangan : siang Info Tambahan : Hubungi pelanggan dulu sebelum ke lokasi terima kasih."/>
    <s v="FCC"/>
    <d v="2026-02-08T16:25:05"/>
    <d v="2026-08-04T13:00:00"/>
    <m/>
    <s v="PS"/>
    <s v="KBU"/>
    <s v="NO ADDON"/>
    <n v="20260803"/>
    <s v="Completed"/>
    <s v="HSI Bisnis Basic Promo HUT Telkom PSB 70% - 100 Mbps"/>
    <s v="INDIBIZ"/>
    <m/>
    <m/>
    <d v="2026-08-04T13:00:00"/>
    <s v="2026-08-04 13:00:00 | Tanggal pemasangan :03/08/2026 Jam pemasangan : siang Info Tambahan : Hubungi pelanggan dulu sebelum ke lokasi terima kasih."/>
    <n v="2026"/>
    <n v="8"/>
    <n v="3"/>
    <d v="2026-08-03T00:00:00"/>
    <n v="-1.5416666666642413"/>
    <x v="1"/>
    <x v="4"/>
  </r>
  <r>
    <n v="831"/>
    <n v="1002529341"/>
    <n v="3"/>
    <x v="4"/>
    <n v="4"/>
    <s v="PEKALONGAN"/>
    <s v="PEKALONGAN"/>
    <s v="KDW"/>
    <s v="REG"/>
    <s v="AO"/>
    <s v="NEW SALES"/>
    <s v="1P INET"/>
    <s v="OSS - FALLOUT"/>
    <s v="RBS-Regional 3"/>
    <d v="2026-08-16T10:10:56"/>
    <d v="2026-08-18T17:03:43"/>
    <n v="69367321"/>
    <m/>
    <n v="146285103813"/>
    <s v="insert.shop"/>
    <s v="ODP-KDW-FAD/050 FAD/D02/050.01"/>
    <s v="WO061860169"/>
    <m/>
    <m/>
    <m/>
    <n v="109.655883"/>
    <n v="-6.9887309999999996"/>
    <s v="|MN01913|MYIA-016172840667/POI/NASRUL HAYAT/085113282237/nurhayatty87@gmail.com"/>
    <s v="MYIB_ASSISTANT"/>
    <m/>
    <m/>
    <m/>
    <m/>
    <m/>
    <m/>
    <m/>
    <m/>
    <s v="Management Janji"/>
    <s v="2026-08-17 08:00:00 | Waktu pemasangan : 17 agustus 2026 Jam pemasangan : 08.00 - 12.00 Info Tambahan : Hubungi pelanggan dulu sebelum ke lokasi terimakasih "/>
    <s v="FCC"/>
    <s v="16-08-2026 10:25:34"/>
    <d v="2026-08-17T08:00:00"/>
    <s v="Kendala Teknik"/>
    <s v="FO_WFM"/>
    <s v="KDW"/>
    <s v="NO ADDON"/>
    <m/>
    <s v="Provisioning Failed|WFM|INF009067683|TOR_-6.960719500000001,109.63941000000001_ODP PERLU RECOVERY"/>
    <s v="HSI Bisnis Promo HUT Telkom PSB 70% - 50 Mbps"/>
    <s v="INDIBIZ"/>
    <m/>
    <m/>
    <d v="2026-08-17T08:00:00"/>
    <s v="2026-08-17 08:00:00 | Waktu pemasangan : 17 agustus 2026 Jam pemasangan : 08.00 - 12.00 Info Tambahan : Hubungi pelanggan dulu sebelum ke lokasi terimakasih "/>
    <m/>
    <m/>
    <m/>
    <e v="#NUM!"/>
    <e v="#NUM!"/>
    <x v="0"/>
    <x v="4"/>
  </r>
  <r>
    <n v="832"/>
    <n v="1002517521"/>
    <n v="3"/>
    <x v="6"/>
    <n v="5"/>
    <s v="JEMBER"/>
    <s v="BANYUWANGI"/>
    <s v="WSO"/>
    <s v="REG"/>
    <s v="AO"/>
    <s v="NEW SALES"/>
    <s v="1P INET"/>
    <s v="Completed (PS)"/>
    <s v="RBS-Regional 3"/>
    <d v="2026-08-10T11:49:57"/>
    <d v="2026-08-10T15:25:23"/>
    <n v="69362337"/>
    <m/>
    <n v="152518202029"/>
    <s v="SPBU 5468405 WONGSOREJO"/>
    <s v="ODP-WSO-FC/12 FC/D04/12.01"/>
    <s v="WO061382595"/>
    <m/>
    <m/>
    <m/>
    <n v="114.39774300000001"/>
    <n v="-7.9825980000000003"/>
    <s v="|MN00099|MYIA-015187968640/POI/DODIK KURNIAWAN/083147895700/pomwongsorejo5@gmail.com"/>
    <s v="MYIB_ASSISTANT"/>
    <m/>
    <m/>
    <m/>
    <m/>
    <m/>
    <m/>
    <m/>
    <m/>
    <s v="Management Janji"/>
    <s v="2026-08-11 08:00:00 | Tanggal pemasangan : 11 AGUSTUS 2026 Jam pemasangan : pagi/siang Info Tambahan : Hubungi pelanggan dulu sebelum ke lokasi terima kasih"/>
    <s v="FCC"/>
    <d v="2026-10-08T11:54:41"/>
    <d v="2026-08-11T08:00:00"/>
    <m/>
    <s v="PS"/>
    <s v="WSO"/>
    <s v="NO ADDON"/>
    <n v="20260810"/>
    <s v="Completed"/>
    <s v="HSI Bisnis Promo HUT Telkom PSB 70% - 50 Mbps"/>
    <s v="INDIBIZ"/>
    <m/>
    <m/>
    <d v="2026-08-11T08:00:00"/>
    <s v="2026-08-11 08:00:00 | Tanggal pemasangan : 11 AGUSTUS 2026 Jam pemasangan : pagi/siang Info Tambahan : Hubungi pelanggan dulu sebelum ke lokasi terima kasih"/>
    <n v="2026"/>
    <n v="8"/>
    <n v="10"/>
    <d v="2026-08-10T00:00:00"/>
    <n v="-1.3333333333357587"/>
    <x v="1"/>
    <x v="9"/>
  </r>
  <r>
    <n v="833"/>
    <n v="1002512214"/>
    <n v="3"/>
    <x v="3"/>
    <n v="5"/>
    <s v="MADURA"/>
    <s v="BANGKALAN"/>
    <s v="ARB"/>
    <s v="REG"/>
    <s v="AO"/>
    <s v="NEW SALES"/>
    <m/>
    <s v="100 | REVOKE COMPLETED"/>
    <s v="RBS-Regional 3"/>
    <d v="2026-08-06T12:14:57"/>
    <d v="2026-08-13T08:52:14"/>
    <n v="69359912"/>
    <m/>
    <n v="152439201469"/>
    <s v="SPBU KLAMPIS (PT.KLAMPIS PETRO SETIA JAYA)"/>
    <s v="ODP-ARB-FA/40"/>
    <s v="WO061200236"/>
    <m/>
    <m/>
    <m/>
    <n v="112.72248449999999"/>
    <n v="-7.1712109000000002"/>
    <s v="|MN02600|/SPBU KLAMPIS (PT.KLAMPIS PETRO SETIA JAYA)/MUZAYYANAH/081333484599/spbu5469118@gmail.com/HSI Bisnis Promo HUT Telkom (1:1) 50 Mbps (Rp 355.000) PSB Rp 150.000/"/>
    <s v="Sales Force DBS"/>
    <m/>
    <m/>
    <m/>
    <m/>
    <m/>
    <m/>
    <m/>
    <m/>
    <s v="Management Janji"/>
    <s v="2026-08-08 15:00:00|Nama PIC : ibu MUZAYYANAH No HP : 081333484599 Alt :  M Janji : (SABTU/8/AGUSTUS/2026) jam Pasang : 09:00 Note : hubungi pelanggan jika ingin kelokasi|40951378|MYDITA"/>
    <s v="FCC"/>
    <d v="2026-06-08T12:25:42"/>
    <d v="2026-08-08T15:00:00"/>
    <s v="Kendala Teknik"/>
    <s v="REVOKE"/>
    <s v="ARB"/>
    <s v="NO ADDON"/>
    <m/>
    <s v="Revoke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8T15:00:00"/>
    <s v="2026-08-08 15:00:00|Nama PIC : ibu MUZAYYANAH No HP : 081333484599 Alt :  M Janji : (SABTU/8/AGUSTUS/2026) jam Pasang : 09:00 Note : hubungi pelanggan jika ingin kelokasi|40951378|MYDITA"/>
    <m/>
    <m/>
    <m/>
    <e v="#NUM!"/>
    <e v="#NUM!"/>
    <x v="0"/>
    <x v="6"/>
  </r>
  <r>
    <n v="834"/>
    <n v="1002531438"/>
    <n v="3"/>
    <x v="2"/>
    <n v="4"/>
    <s v="PURWOKERTO"/>
    <s v="CILACAP"/>
    <s v="MAN"/>
    <s v="REG"/>
    <s v="AO"/>
    <s v="NEW SALES"/>
    <s v="1P INET"/>
    <s v="Completed (PS)"/>
    <s v="RBS-Regional 3"/>
    <d v="2026-08-17T18:17:56"/>
    <d v="2026-08-18T13:42:36"/>
    <n v="69368388"/>
    <m/>
    <n v="146391107569"/>
    <s v="SPBU CIMANGGU"/>
    <s v="ODP-MAN-FA/030 FA/D02/030.01"/>
    <s v="WO061951346"/>
    <m/>
    <m/>
    <m/>
    <n v="108.8423715"/>
    <n v="-7.3573660999999904"/>
    <s v="|MN02591|MYIA-042287221713/POI/TOTO SUSILO/083843625700/spbucimanggu@yahoo.co.id"/>
    <s v="MYIB_ASSISTANT"/>
    <m/>
    <m/>
    <m/>
    <m/>
    <m/>
    <m/>
    <m/>
    <m/>
    <s v="Management Janji"/>
    <s v="2026-08-19 08:00:00 | M Janji : (19 AGUSTUS 2026) jam Pasang : pagi  Note : hubungi pelanggan jika ingin kelokasi"/>
    <s v="FCC"/>
    <s v="17-08-2026 18:39:59"/>
    <d v="2026-08-19T08:00:00"/>
    <m/>
    <s v="PS"/>
    <s v="MAN"/>
    <s v="NO ADDON"/>
    <n v="20260818"/>
    <s v="Completed"/>
    <s v="HSI Bisnis Promo HUT Telkom PSB 70% - 75 Mbps"/>
    <s v="INDIBIZ"/>
    <m/>
    <m/>
    <d v="2026-08-19T08:00:00"/>
    <s v="2026-08-19 08:00:00 | M Janji : (19 AGUSTUS 2026) jam Pasang : pagi  Note : hubungi pelanggan jika ingin kelokasi"/>
    <n v="2026"/>
    <n v="8"/>
    <n v="18"/>
    <d v="2026-08-18T00:00:00"/>
    <n v="-1.3333333333357587"/>
    <x v="1"/>
    <x v="4"/>
  </r>
  <r>
    <n v="835"/>
    <n v="1002527917"/>
    <n v="3"/>
    <x v="1"/>
    <n v="5"/>
    <s v="KEDIRI"/>
    <s v="KEDIRI"/>
    <s v="PAE"/>
    <s v="REG"/>
    <s v="AO"/>
    <s v="NEW SALES"/>
    <s v="1P INET"/>
    <s v="Completed (PS)"/>
    <s v="RBS-Regional 3"/>
    <d v="2026-08-15T10:34:56"/>
    <d v="2026-08-15T19:35:13"/>
    <n v="69366638"/>
    <m/>
    <n v="152639219497"/>
    <s v="Niswa Fashion"/>
    <s v="ODP-PAE-FS/46 FS/D05/46.01"/>
    <s v="WO061805695"/>
    <m/>
    <m/>
    <m/>
    <n v="112.185925447437"/>
    <n v="-7.8271339625827503"/>
    <s v="MD|MYDB-20260814265375|DC20002/MC20030|Niswa Fashion|0881027165655"/>
    <s v="MYDIGIBIZPARTNER"/>
    <m/>
    <m/>
    <m/>
    <m/>
    <m/>
    <m/>
    <m/>
    <m/>
    <s v="Management Janji"/>
    <s v="2026-08-18 08:00:00 | Tanggal pemasangan: 15/08/2026 Jam pemasangan : pagi / siang Info Tambahan : Hubungi pelanggan dulu sebelum ke lokasi. terima kasih"/>
    <s v="FCC"/>
    <s v="15-08-2026 10:39:56"/>
    <d v="2026-08-18T08:00:00"/>
    <m/>
    <s v="PS"/>
    <s v="PAE"/>
    <s v="NO ADDON"/>
    <n v="20260815"/>
    <s v="Completed"/>
    <s v="HSI Bisnis Promo HUT Telkom PSB 70% - 200 Mbps"/>
    <s v="INDIBIZ"/>
    <m/>
    <m/>
    <d v="2026-08-18T08:00:00"/>
    <s v="2026-08-18 08:00:00 | Tanggal pemasangan: 15/08/2026 Jam pemasangan : pagi / siang Info Tambahan : Hubungi pelanggan dulu sebelum ke lokasi. terima kasih"/>
    <n v="2026"/>
    <n v="8"/>
    <n v="15"/>
    <d v="2026-08-15T00:00:00"/>
    <n v="-3.3333333333357587"/>
    <x v="1"/>
    <x v="1"/>
  </r>
  <r>
    <n v="836"/>
    <n v="1002520506"/>
    <n v="3"/>
    <x v="3"/>
    <n v="5"/>
    <s v="SBY UTARA"/>
    <s v="MANYAR"/>
    <s v="MGO"/>
    <s v="REG"/>
    <s v="AO"/>
    <s v="NEW SALES"/>
    <m/>
    <s v="Completed (PS)"/>
    <s v="RBS-Regional 3"/>
    <d v="2026-08-11T15:33:06"/>
    <d v="2026-08-11T16:37:28"/>
    <n v="69359891"/>
    <m/>
    <n v="152413167627"/>
    <s v="PT SEMBILAN CAHAYA LESTARI"/>
    <s v="ODP-DMO-FMG/02"/>
    <s v="WO061517049"/>
    <m/>
    <m/>
    <m/>
    <n v="112.7392974"/>
    <n v="-7.2673370909999999"/>
    <s v="AMRBS;400664;AMEX;ASANDHYASARI;RBS-3;SURAMADU;PT SEMBILAN CAHAYA LESTARI;HSI Basic (1:2) 50 Mbps (Rp 387.000) PSB Rp 150.000;Hendy Simon 082302331284 -Jericho Anthony 082251117350;it.spv@9cl.co.id;Jl. Pregolan Bunder No. 9 Surabaya"/>
    <s v="Amex"/>
    <m/>
    <m/>
    <m/>
    <m/>
    <m/>
    <m/>
    <m/>
    <m/>
    <s v="Management Janji"/>
    <s v="2026-08-10 13:00:00|Nama : BP HENDY SIMON   No Hp : 082302331284  No Alt : 082251117350   Tgl Pemasangan : 10 Agustus 2026  Interval : SIANG  Note : Hubungi pelanggan terlebih dahulu|40981182|MYDITA"/>
    <s v="FCC"/>
    <d v="2026-11-08T15:39:49"/>
    <m/>
    <m/>
    <s v="PS"/>
    <s v="MGO"/>
    <s v="NO ADDON"/>
    <n v="20260811"/>
    <s v="Completed"/>
    <s v="- 11_11446;Biaya PSB HSI EBIS Tunai di Depan ~ 11[150000]  - E23047;E23047 ~ ES23 - Paket HSI Bisnis Basic[0]  - E23047~null~E23047_UNL;UNL ~ Internet-Link Unlimited Internet Usage ~ E23047[0]  - E23047~null~44841;E23047||11||Abodemen 0[0]  - E23047~null~"/>
    <s v="INDIBIZ"/>
    <m/>
    <m/>
    <d v="2026-08-11T07:00:00"/>
    <s v="2026-08-10 13:00:00|Nama : BP HENDY SIMON   No Hp : 082302331284  No Alt : 082251117350   Tgl Pemasangan : 10 Agustus 2026  Interval : SIANG  Note : Hubungi pelanggan terlebih dahulu|40981182|MYDITA"/>
    <n v="2026"/>
    <n v="8"/>
    <n v="11"/>
    <d v="2026-08-11T00:00:00"/>
    <n v="-0.29166666666424135"/>
    <x v="1"/>
    <x v="10"/>
  </r>
  <r>
    <n v="837"/>
    <n v="1002532509"/>
    <n v="3"/>
    <x v="3"/>
    <n v="5"/>
    <s v="MADURA"/>
    <s v="BANGKALAN"/>
    <s v="BEA"/>
    <s v="REG"/>
    <s v="AO"/>
    <s v="NEW SALES"/>
    <m/>
    <s v="MYCX - SEND OPEN PAPERLESS"/>
    <s v="RBS-Regional 3"/>
    <d v="2026-08-18T10:30:58"/>
    <d v="2026-08-18T10:34:09"/>
    <n v="69368692"/>
    <m/>
    <n v="152459200904"/>
    <s v="YAYASAN PONDOK PESANTREN AL-HAMIDI AL-HASANI"/>
    <s v="ODP-BEA-FC/02"/>
    <m/>
    <m/>
    <m/>
    <m/>
    <n v="113.104"/>
    <n v="-7.2270500000000002"/>
    <s v="|MN00213|/YAYASAN PONDOK PESANTREN AL-HAMIDI AL-HASANI/083155655502/andrisetiawan555@gmail.com/HSI Bisnis + Netmonk Promo 2026 200 Mbps (Rp 846.100) PSB 150.000/ANDRI SETIAWAN/-7.2147366,113.128386"/>
    <s v="Sales Force DBS"/>
    <m/>
    <m/>
    <m/>
    <m/>
    <m/>
    <m/>
    <m/>
    <m/>
    <m/>
    <m/>
    <m/>
    <s v="18-08-2026 10:39:58"/>
    <m/>
    <m/>
    <s v="INPROGRESS_SC"/>
    <s v="BEA"/>
    <s v="NETMONK"/>
    <m/>
    <s v="SEND PAPERLESS OPEN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6"/>
  </r>
  <r>
    <n v="838"/>
    <n v="1002511060"/>
    <n v="3"/>
    <x v="4"/>
    <n v="4"/>
    <s v="SEMARANG"/>
    <s v="INNER - SEMARANG JATENG UTARA"/>
    <s v="SMC"/>
    <s v="REG"/>
    <s v="AO"/>
    <s v="NEW SALES"/>
    <m/>
    <s v="Completed (PS)"/>
    <s v="RBS-Regional 3"/>
    <d v="2026-08-05T15:40:57"/>
    <d v="2026-08-05T17:44:55"/>
    <n v="69357715"/>
    <m/>
    <n v="146422108926"/>
    <s v="KOST PUTRI SWARGA KANTAKU"/>
    <s v="ODP-SMC-FAP/038"/>
    <s v="WO061005876"/>
    <m/>
    <m/>
    <m/>
    <n v="110.390987440112"/>
    <n v="-7.05375131275754"/>
    <s v="|MC50018|MYIA-037888593114/POI/Chris Setianingsih/081277154180/christsetia123@gmail.com"/>
    <s v="MYDIGIBIZPARTNER"/>
    <m/>
    <m/>
    <m/>
    <m/>
    <m/>
    <m/>
    <m/>
    <m/>
    <s v="Management Janji"/>
    <s v="2026-08-04 13:00:00 | Tanggal pemasangan : 04 agustus 2026  Jam pemasangan : pagi/siang  Info Tambahan : Hubungi pelanggan dulu sebelum ke lokasi  terima kasih"/>
    <s v="FCC"/>
    <d v="2026-05-08T15:55:29"/>
    <m/>
    <m/>
    <s v="PS"/>
    <s v="SMC"/>
    <s v="NO ADDON"/>
    <n v="20260805"/>
    <s v="Completed"/>
    <s v="- 11_11446;Biaya PSB HSI EBIS Tunai di Depan ~ 11[150000]  - SP_NOSS;SP_NOSS ~ Internet NOSS Multispeed Network[0]  - E25061;E25061 ~ ES25 - Paket HSI Basic (HSIEF) Khusus Winback 2.0[0]  - E25061~null~E25061_UNL;UNL ~ Internet-Link Unlimited Internet Usa"/>
    <s v="INDIBIZ"/>
    <m/>
    <m/>
    <d v="2026-08-05T07:00:00"/>
    <s v="2026-08-04 13:00:00 | Tanggal pemasangan : 04 agustus 2026  Jam pemasangan : pagi/siang  Info Tambahan : Hubungi pelanggan dulu sebelum ke lokasi  terima kasih"/>
    <n v="2026"/>
    <n v="8"/>
    <n v="5"/>
    <d v="2026-08-05T00:00:00"/>
    <n v="-0.29166666666424135"/>
    <x v="1"/>
    <x v="4"/>
  </r>
  <r>
    <n v="839"/>
    <n v="1002518402"/>
    <n v="3"/>
    <x v="3"/>
    <n v="5"/>
    <s v="SBY UTARA"/>
    <s v="MANYAR"/>
    <s v="MGO"/>
    <s v="REG"/>
    <s v="AO"/>
    <s v="NEW SALES"/>
    <m/>
    <s v="100 | REVOKE COMPLETED"/>
    <s v="RBS-Regional 3"/>
    <d v="2026-08-10T16:06:54"/>
    <d v="2026-08-12T10:14:10"/>
    <n v="69359701"/>
    <m/>
    <n v="152413167606"/>
    <s v="LEMBAGA PENDIDIKAN BAHASA CHINA"/>
    <s v="ODP-DMO-FQD/06"/>
    <s v="WO061427531"/>
    <m/>
    <m/>
    <m/>
    <n v="112.7513218"/>
    <n v="-7.2599382439999998"/>
    <s v="MD|MYDB-20260805264493|DN00001/MN00443|LEMBAGA PENDIDIKAN BAHASA CHINA|085113162223"/>
    <s v="MYDIGIBIZPARTNER"/>
    <m/>
    <m/>
    <m/>
    <m/>
    <m/>
    <m/>
    <m/>
    <m/>
    <s v="Management Janji"/>
    <s v="2026-08-07 08:00:00 | Nama PIC : Risky  No HP : 085113162223  Alt :   M Janji : 07/08/2026  Jam Pasang : 08.00 - 13:00   NoteÃ‚Â :  hubungi terlebih dahulu sebelum kelokasi "/>
    <s v="FCC"/>
    <d v="2026-10-08T16:10:07"/>
    <m/>
    <s v="Kendala Lainnya"/>
    <s v="REVOKE"/>
    <s v="MGO"/>
    <s v="NO ADDON"/>
    <m/>
    <s v="Revoke Completed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08-10T07:00:00"/>
    <s v="2026-08-07 08:00:00 | Nama PIC : Risky  No HP : 085113162223  Alt :   M Janji : 07/08/2026  Jam Pasang : 08.00 - 13:00   NoteÃ‚Â :  hubungi terlebih dahulu sebelum kelokasi "/>
    <m/>
    <m/>
    <m/>
    <e v="#NUM!"/>
    <e v="#NUM!"/>
    <x v="0"/>
    <x v="10"/>
  </r>
  <r>
    <n v="840"/>
    <n v="1002526258"/>
    <n v="3"/>
    <x v="1"/>
    <n v="5"/>
    <s v="MALANG"/>
    <s v="KEPANJEN"/>
    <s v="SWJ"/>
    <s v="REG"/>
    <s v="AO"/>
    <s v="NEW SALES"/>
    <s v="1P INET"/>
    <s v="102 | FOLLOW UP COMPLETED"/>
    <s v="RBS-Regional 3"/>
    <d v="2026-08-14T11:50:56"/>
    <d v="2026-08-15T11:25:16"/>
    <n v="69365963"/>
    <m/>
    <n v="152705284894"/>
    <s v="dina anggrek"/>
    <s v="ODP-MLG-FBU/35 FBU/D03/35.01"/>
    <s v="WO061736605"/>
    <m/>
    <m/>
    <m/>
    <n v="112.67177239999999"/>
    <n v="-7.9895885"/>
    <s v="|MN02812|MYIA-065238168782/POI/dina wahyu ajarini/081999404260/dinawahyuajarini@gmail.com"/>
    <s v="MYIB_ASSISTANT"/>
    <m/>
    <m/>
    <m/>
    <m/>
    <m/>
    <m/>
    <m/>
    <m/>
    <s v="Management Janji"/>
    <s v="2026-08-15 08:00:00 | Nama PIC : bu dina  No HP : 081999404260 Alt :  M Janji : 15/AGUSTUS/2026 jam Pasang : Pagi Note : hubungi pelanggan jika ingin kelokasi, terimakasih. "/>
    <s v="FCC"/>
    <s v="14-08-2026 11:54:50"/>
    <d v="2026-08-15T08:00:00"/>
    <m/>
    <s v="REVOKE"/>
    <s v="SWJ"/>
    <s v="NO ADDON"/>
    <m/>
    <s v="Follow Up Revoke Completed, New Order ID : SC1002528044"/>
    <s v="HSI Bisnis Promo HUT Telkom PSB 70% - 50 Mbps"/>
    <s v="INDIBIZ"/>
    <m/>
    <m/>
    <d v="2026-08-15T08:00:00"/>
    <s v="2026-08-15 08:00:00 | Nama PIC : bu dina  No HP : 081999404260 Alt :  M Janji : 15/AGUSTUS/2026 jam Pasang : Pagi Note : hubungi pelanggan jika ingin kelokasi, terimakasih. "/>
    <m/>
    <m/>
    <m/>
    <e v="#NUM!"/>
    <e v="#NUM!"/>
    <x v="0"/>
    <x v="24"/>
  </r>
  <r>
    <n v="841"/>
    <n v="1002515020"/>
    <n v="3"/>
    <x v="5"/>
    <n v="5"/>
    <s v="SINGARJA"/>
    <s v="TABANAN"/>
    <s v="TBN"/>
    <s v="REG"/>
    <s v="AO"/>
    <s v="NEW SALES"/>
    <m/>
    <s v="102 | FOLLOW UP COMPLETED"/>
    <s v="RBS-Regional 3"/>
    <d v="2026-08-07T15:18:16"/>
    <d v="2026-08-11T15:52:12"/>
    <n v="69360940"/>
    <m/>
    <n v="172413244347"/>
    <s v="Sela waktu"/>
    <s v="ODP-TBN-FW/36"/>
    <s v="WO061297704"/>
    <m/>
    <m/>
    <m/>
    <n v="115.1996566"/>
    <n v="-8.5484174999999993"/>
    <s v="MN02658/Sela waktu/PIC I Putu Anom Arimbawa/085738534306/ayusintya11234@gmail.com"/>
    <s v="Sales Force DBS"/>
    <m/>
    <m/>
    <m/>
    <m/>
    <m/>
    <m/>
    <m/>
    <m/>
    <s v="Management Janji"/>
    <s v="2026-08-10 08:00:00|Nama PIC : Bp Putu No Hp : 085738534306 No Alt : - Tgl Pemasangan : 10 Agustus 2026 Interval : PAGI SIANG Note : Hubungi pelanggan terlebih dahulu|40951378|MYDITA"/>
    <s v="FCC"/>
    <d v="2026-07-08T15:25:38"/>
    <d v="2026-08-10T08:00:00"/>
    <s v="Kendala Pelanggan"/>
    <s v="REVOKE"/>
    <s v="TBN"/>
    <s v="NO ADDON"/>
    <m/>
    <s v="Follow Up Revoke Completed, New Order ID : SC1002520589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8:00:00"/>
    <s v="2026-08-10 08:00:00|Nama PIC : Bp Putu No Hp : 085738534306 No Alt : - Tgl Pemasangan : 10 Agustus 2026 Interval : PAGI SIANG Note : Hubungi pelanggan terlebih dahulu|40951378|MYDITA"/>
    <m/>
    <m/>
    <m/>
    <e v="#NUM!"/>
    <e v="#NUM!"/>
    <x v="0"/>
    <x v="16"/>
  </r>
  <r>
    <n v="842"/>
    <n v="1002519100"/>
    <n v="3"/>
    <x v="7"/>
    <n v="4"/>
    <s v="SOLO"/>
    <s v="INNER - SOLO JATENG TIMUR"/>
    <s v="MSO"/>
    <s v="REG"/>
    <s v="AO"/>
    <s v="NEW SALES"/>
    <m/>
    <s v="Completed (PS)"/>
    <s v="RBS-Regional 3"/>
    <d v="2026-08-11T09:50:35"/>
    <d v="2026-08-14T12:34:16"/>
    <n v="69362987"/>
    <m/>
    <n v="142566102282"/>
    <s v="Universitas Slamet Riyadi Kampus 2"/>
    <s v="ODP-MSO-FF/122"/>
    <s v="WO061643383"/>
    <m/>
    <m/>
    <m/>
    <n v="110.82818589999999"/>
    <n v="-7.5403699"/>
    <s v="AMRBS;406949/Elsa//TREG4SOLO/Moenawar Kholil 08112635143/moenawarkholil@gmail.com/PSB BISNIS WINBACK 2.0 1S INET ONLY 300Mbps ABODEMEN 1.130.000 PLUS PPN "/>
    <s v="Amex"/>
    <m/>
    <m/>
    <m/>
    <m/>
    <m/>
    <m/>
    <m/>
    <m/>
    <s v="Management Janji"/>
    <s v="2026-08-14 08:00:00|Nama PIC : Moenawar Kholil  No HP : 08112635143 Alt :  M Janji : 14/08/2026 Jam Pasang : 08.00  - 13:00  NoteÃ‚Â :  hubungi terlebih dahulu sebelum ke lokasi, terima kasih.|40981184|MYDITA"/>
    <s v="FCC"/>
    <d v="2026-11-08T09:54:44"/>
    <d v="2026-08-14T08:00:00"/>
    <m/>
    <s v="PS"/>
    <s v="MSO"/>
    <s v="NO ADDON"/>
    <n v="202608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4T08:00:00"/>
    <s v="2026-08-14 08:00:00|Nama PIC : Moenawar Kholil  No HP : 08112635143 Alt :  M Janji : 14/08/2026 Jam Pasang : 08.00  - 13:00  NoteÃ‚Â :  hubungi terlebih dahulu sebelum ke lokasi, terima kasih.|40981184|MYDITA"/>
    <n v="2026"/>
    <n v="8"/>
    <n v="14"/>
    <d v="2026-08-14T00:00:00"/>
    <n v="-0.33333333333575865"/>
    <x v="1"/>
    <x v="4"/>
  </r>
  <r>
    <n v="843"/>
    <n v="1002533032"/>
    <n v="3"/>
    <x v="4"/>
    <n v="4"/>
    <s v="PEKALONGAN"/>
    <s v="BATANG"/>
    <s v="SBA"/>
    <s v="REG"/>
    <s v="AO"/>
    <s v="NEW SALES"/>
    <s v="1P INET"/>
    <s v="MIE - SEND SURVEY"/>
    <s v="RBS-Regional 3"/>
    <d v="2026-08-18T12:53:58"/>
    <d v="2026-08-18T12:56:01"/>
    <n v="69368936"/>
    <m/>
    <n v="142200200776"/>
    <s v="PT HIPERNET INDODATA"/>
    <s v="ODP-SBA-FN/003 FN/D01/003.01"/>
    <s v="WO062003580"/>
    <m/>
    <m/>
    <m/>
    <n v="109.86429769999999"/>
    <n v="-6.9205405000000004"/>
    <s v="|MN00483|MYIA-008013621562/POI/Iman Irmansyah/087835316536/eriza.a@hypernet.co.id"/>
    <s v="MYIB_ASSISTANT"/>
    <m/>
    <m/>
    <m/>
    <m/>
    <m/>
    <m/>
    <m/>
    <m/>
    <s v="Management Janji"/>
    <s v="2026-08-19 13:00:00 | Nama Pic : IBU ERIZA No Hp Pic : 087835316536 Jam Pemasangan : 08:00 - 12.00 Tanggal Pemasangan : RABU 19 AGUSTUS 2026 Info Tambahan : Hubungi pelanggan sebelum datang ke lokasi"/>
    <s v="FCC"/>
    <s v="18-08-2026 12:54:52"/>
    <d v="2026-08-19T13:00:00"/>
    <m/>
    <s v="SURVEY_NEW_MANJA"/>
    <s v="SBA"/>
    <s v="NO ADDON"/>
    <m/>
    <s v="MIE - SEND SURVEY"/>
    <s v="HSI Bisnis Promo HUT Telkom PSB 70% - 50 Mbps"/>
    <s v="INDIBIZ"/>
    <m/>
    <m/>
    <d v="2026-08-19T13:00:00"/>
    <s v="2026-08-19 13:00:00 | Nama Pic : IBU ERIZA No Hp Pic : 087835316536 Jam Pemasangan : 08:00 - 12.00 Tanggal Pemasangan : RABU 19 AGUSTUS 2026 Info Tambahan : Hubungi pelanggan sebelum datang ke lokasi"/>
    <m/>
    <m/>
    <m/>
    <e v="#NUM!"/>
    <e v="#NUM!"/>
    <x v="0"/>
    <x v="4"/>
  </r>
  <r>
    <n v="844"/>
    <n v="1002513509"/>
    <n v="3"/>
    <x v="1"/>
    <n v="5"/>
    <s v="KEDIRI"/>
    <s v="KEDIRI"/>
    <s v="MJT"/>
    <s v="REG"/>
    <s v="AO"/>
    <s v="NEW SALES"/>
    <s v="1P INET"/>
    <s v="Completed (PS)"/>
    <s v="RBS-Regional 3"/>
    <d v="2026-08-06T20:01:56"/>
    <d v="2026-08-07T11:11:10"/>
    <n v="69360369"/>
    <m/>
    <n v="152640225871"/>
    <s v="Toko Bismillah"/>
    <s v="ODP-MJT-FC/12 FC/D03/12.01"/>
    <s v="WO061119535"/>
    <m/>
    <m/>
    <m/>
    <n v="111.98936708271501"/>
    <n v="-7.7393680279514099"/>
    <s v="MD|MYDB-20260806264597|DC20002/MC20039|Toko Bismillah|087760386159"/>
    <s v="MYDIGIBIZPARTNER"/>
    <m/>
    <m/>
    <m/>
    <m/>
    <m/>
    <m/>
    <m/>
    <m/>
    <s v="Management Janji"/>
    <s v="2026-08-08 08:00:00 | Tanggal pemasangan: 07/08/2026 Jam pemasangan : pagi/siang Info Tambahan : Hubungi pelanggan dulu sebelum ke lokasi. terima kasih"/>
    <s v="FCC"/>
    <d v="2026-06-08T20:39:55"/>
    <d v="2026-08-08T08:00:00"/>
    <m/>
    <s v="PS"/>
    <s v="MJT"/>
    <s v="NO ADDON"/>
    <n v="20260807"/>
    <s v="Completed"/>
    <s v="HSI Bisnis Promo HUT Telkom PSB 70% - 200 Mbps"/>
    <s v="INDIBIZ"/>
    <m/>
    <m/>
    <d v="2026-08-08T08:00:00"/>
    <s v="2026-08-08 08:00:00 | Tanggal pemasangan: 07/08/2026 Jam pemasangan : pagi/siang Info Tambahan : Hubungi pelanggan dulu sebelum ke lokasi. terima kasih"/>
    <n v="2026"/>
    <n v="8"/>
    <n v="7"/>
    <d v="2026-08-07T00:00:00"/>
    <n v="-1.3333333333357587"/>
    <x v="1"/>
    <x v="1"/>
  </r>
  <r>
    <n v="845"/>
    <n v="1002509397"/>
    <n v="3"/>
    <x v="6"/>
    <n v="5"/>
    <s v="JEMBER"/>
    <s v="JEMBER"/>
    <s v="JER"/>
    <s v="REG"/>
    <s v="AO"/>
    <s v="NEW SALES"/>
    <s v="1P INET"/>
    <s v="Completed (PS)"/>
    <s v="RBS-Regional 3"/>
    <d v="2026-08-04T17:56:57"/>
    <d v="2026-08-05T19:06:12"/>
    <n v="69358655"/>
    <m/>
    <n v="152501280845"/>
    <s v="CV GUDANG BAJU SUJARWO"/>
    <s v="ODP-JER-FA/49 FA/D06/49.01"/>
    <s v="WO060928340"/>
    <m/>
    <m/>
    <m/>
    <n v="113.6783075"/>
    <n v="-8.1775074999999902"/>
    <s v="|MN00086|MYIA-038325500528/POI/Arindia Merry Firdiana/082143445359/dandimadya4@gmail.com"/>
    <s v="MYIB_ASSISTANT"/>
    <m/>
    <m/>
    <m/>
    <m/>
    <m/>
    <m/>
    <m/>
    <m/>
    <s v="Management Janji"/>
    <s v="2026-08-05 15:00:00 | Nama : BP DANDI MADYA (MANAGER) No Hp : 089610405144 No Alt :  Tgl Pemasangan : 05 Agustus 2026 Interval : PAGI  Note : Hubungi pelanggan terlebih dahulu"/>
    <s v="FCC"/>
    <d v="2026-04-08T18:09:54"/>
    <d v="2026-08-05T15:00:00"/>
    <m/>
    <s v="PS"/>
    <s v="JER"/>
    <s v="NO ADDON"/>
    <n v="20260805"/>
    <s v="Completed"/>
    <s v="HSI Bisnis Promo HUT Telkom PSB 70% - 75 Mbps"/>
    <s v="INDIBIZ"/>
    <m/>
    <m/>
    <d v="2026-08-05T15:00:00"/>
    <s v="2026-08-05 15:00:00 | Nama : BP DANDI MADYA (MANAGER) No Hp : 089610405144 No Alt :  Tgl Pemasangan : 05 Agustus 2026 Interval : PAGI  Note : Hubungi pelanggan terlebih dahulu"/>
    <n v="2026"/>
    <n v="8"/>
    <n v="5"/>
    <d v="2026-08-05T00:00:00"/>
    <n v="-0.625"/>
    <x v="1"/>
    <x v="13"/>
  </r>
  <r>
    <n v="846"/>
    <n v="1002514519"/>
    <n v="3"/>
    <x v="4"/>
    <n v="4"/>
    <s v="PEKALONGAN"/>
    <s v="PEKALONGAN"/>
    <s v="KJE"/>
    <s v="REG"/>
    <s v="AO"/>
    <s v="NEW SALES"/>
    <s v="1P INET"/>
    <s v="102 | FOLLOW UP COMPLETED"/>
    <s v="RBS-Regional 3"/>
    <d v="2026-08-07T12:55:56"/>
    <d v="2026-08-09T12:49:02"/>
    <n v="69360724"/>
    <m/>
    <n v="146219104009"/>
    <s v="KONVEKSI BAIVAVI"/>
    <s v="ODP-KJE-FD/032"/>
    <s v="WO061158554"/>
    <m/>
    <m/>
    <m/>
    <n v="109.5762"/>
    <n v="-7.0229999999999997"/>
    <s v="|MC50009|MYIA-025628572701/POI/egah pandu septiawan/085865548343/baivaviofficial@gmail.com"/>
    <s v="MYIB_ASSISTANT"/>
    <m/>
    <m/>
    <m/>
    <m/>
    <m/>
    <m/>
    <m/>
    <m/>
    <s v="Management Janji"/>
    <s v="2026-08-08 13:00:00 | Tanggal pemasangan: 08/08/2026 Jam pemasangan : pagi / siang Info Tambahan : Hubungi pelanggan dulu sebelum ke lokasi. terima kasih"/>
    <s v="FCC"/>
    <d v="2026-07-08T13:10:14"/>
    <d v="2026-08-08T13:00:00"/>
    <s v="Kendala Teknik"/>
    <s v="REVOKE"/>
    <s v="KJE"/>
    <s v="NO ADDON"/>
    <m/>
    <s v="Follow Up Revoke Completed, New Order ID : SC1002516470"/>
    <s v="HSI Bisnis Promo HUT Telkom PSB 70% - 200 Mbps"/>
    <s v="INDIBIZ"/>
    <m/>
    <m/>
    <d v="2026-08-08T13:00:00"/>
    <s v="2026-08-08 13:00:00 | Tanggal pemasangan: 08/08/2026 Jam pemasangan : pagi / siang Info Tambahan : Hubungi pelanggan dulu sebelum ke lokasi. terima kasih"/>
    <m/>
    <m/>
    <m/>
    <e v="#NUM!"/>
    <e v="#NUM!"/>
    <x v="0"/>
    <x v="4"/>
  </r>
  <r>
    <n v="847"/>
    <n v="1002534504"/>
    <n v="3"/>
    <x v="4"/>
    <n v="4"/>
    <s v="SEMARANG"/>
    <s v="INNER - SEMARANG JATENG UTARA"/>
    <s v="GNK"/>
    <s v="REG"/>
    <s v="AO"/>
    <s v="NEW SALES"/>
    <s v="1P INET"/>
    <s v="8 | OSS - PONR"/>
    <s v="RBS-Regional 3"/>
    <d v="2026-08-18T17:29:56"/>
    <d v="2026-08-18T20:10:45"/>
    <n v="69369446"/>
    <m/>
    <n v="143424113946"/>
    <s v="Toko Jaya Motor"/>
    <s v="ODP-GNK-FAH/032"/>
    <s v="WO062046067"/>
    <m/>
    <m/>
    <m/>
    <n v="110.5073417"/>
    <n v="-6.9824104"/>
    <s v="|MN02374|MYIA-077092249777/POI/TAUFIK/0895326543232/fullwash.robusta@gmail.com"/>
    <s v="MYIB_ASSISTANT"/>
    <m/>
    <m/>
    <m/>
    <m/>
    <m/>
    <m/>
    <m/>
    <m/>
    <s v="Management Janji"/>
    <s v="2026-08-19 15:00:00 | M Janji : (19/agustus/2026) jam Pasang : 09:00 Note : hubungi pelanggan jika ingin kelokasi"/>
    <s v="FCC"/>
    <s v="18-08-2026 17:40:04"/>
    <d v="2026-08-19T15:00:00"/>
    <m/>
    <s v="ACT_COM"/>
    <s v="GNK"/>
    <s v="NO ADDON"/>
    <m/>
    <s v="PONR"/>
    <s v="HSI Bisnis Promo HUT RI PSB 70% - 150 Mbps"/>
    <s v="INDIBIZ"/>
    <m/>
    <m/>
    <d v="2026-08-19T15:00:00"/>
    <s v="2026-08-19 15:00:00 | M Janji : (19/agustus/2026) jam Pasang : 09:00 Note : hubungi pelanggan jika ingin kelokasi"/>
    <m/>
    <m/>
    <m/>
    <e v="#NUM!"/>
    <e v="#NUM!"/>
    <x v="0"/>
    <x v="4"/>
  </r>
  <r>
    <n v="848"/>
    <n v="1002510848"/>
    <n v="3"/>
    <x v="5"/>
    <n v="5"/>
    <s v="SINGARJA"/>
    <s v="KLUNGKUNG"/>
    <s v="SMA"/>
    <s v="REG"/>
    <s v="AO"/>
    <s v="NEW SALES"/>
    <s v="1P INET"/>
    <s v="Completed (PS)"/>
    <s v="RBS-Regional 3"/>
    <d v="2026-08-05T14:37:56"/>
    <d v="2026-08-07T09:11:16"/>
    <n v="69359309"/>
    <m/>
    <n v="172428815938"/>
    <s v="Villa 221 House Ceningan"/>
    <s v="ODP-SMA-FY/22 FY/D03/22.01"/>
    <s v="WO060995522"/>
    <m/>
    <m/>
    <m/>
    <n v="115.44473290000001"/>
    <n v="-8.7001319000000006"/>
    <s v="|MN02745|MYIA-072037416480/POI/Ni Nyoman Astini/082228753732/villahouseceningan221@gmail.com"/>
    <s v="MYIB_ASSISTANT"/>
    <m/>
    <m/>
    <m/>
    <m/>
    <m/>
    <m/>
    <m/>
    <m/>
    <s v="Management Janji"/>
    <s v="2026-08-06 13:00:00 | Nama PIC : Bapak Radika No HP : 082228753732 No Alternatif : 081338732503 M Janji : 06/08/2026 Jam Pasang : Pagi NoteÃ‚Â :  Hubungi terlebih dahulu sebelum ke lokasi "/>
    <s v="FCC"/>
    <d v="2026-05-08T14:39:46"/>
    <d v="2026-08-06T13:00:00"/>
    <m/>
    <s v="PS"/>
    <s v="SMA"/>
    <s v="NO ADDON"/>
    <n v="20260807"/>
    <s v="Completed"/>
    <s v="HSI Bisnis Basic Promo HUT Telkom PSB 70% - 50 Mbps"/>
    <s v="INDIBIZ"/>
    <m/>
    <m/>
    <d v="2026-08-06T13:00:00"/>
    <s v="2026-08-06 13:00:00 | Nama PIC : Bapak Radika No HP : 082228753732 No Alternatif : 081338732503 M Janji : 06/08/2026 Jam Pasang : Pagi NoteÃ‚Â :  Hubungi terlebih dahulu sebelum ke lokasi "/>
    <n v="2026"/>
    <n v="8"/>
    <n v="7"/>
    <d v="2026-08-07T00:00:00"/>
    <n v="0.45833333333575865"/>
    <x v="1"/>
    <x v="17"/>
  </r>
  <r>
    <n v="849"/>
    <n v="1002532579"/>
    <n v="3"/>
    <x v="6"/>
    <n v="5"/>
    <s v="SIDOARJO"/>
    <s v="INNER - JATIM TIMUR"/>
    <s v="SDA"/>
    <s v="REG"/>
    <s v="AO"/>
    <s v="NEW SALES"/>
    <s v="1P INET"/>
    <s v="Completed (PS)"/>
    <s v="RBS-Regional 3"/>
    <d v="2026-08-18T10:43:56"/>
    <d v="2026-08-18T15:18:09"/>
    <n v="69368715"/>
    <m/>
    <n v="152316232176"/>
    <s v="GIRAS 50"/>
    <s v="ODP-SDA-FGU/32 FGU/D04/32.01"/>
    <s v="WO061986122"/>
    <m/>
    <m/>
    <m/>
    <n v="112.7156033"/>
    <n v="-7.4710069999999904"/>
    <s v="MD|MYDB-20260816265776|DN00001/MN00501|GIRAS 50|081336999908"/>
    <s v="MYDIGIBIZPARTNER"/>
    <m/>
    <m/>
    <m/>
    <m/>
    <m/>
    <m/>
    <m/>
    <m/>
    <s v="Management Janji"/>
    <s v="2026-08-19 08:00:00 | Nama PIC : Bp Hilmi No HP : 081336999908 No Alt : - M Janji : 19 Agustus 2026 Jam Pasang : Pagi / Siang Note : hubungi pelanggan jika ingin kelokasi"/>
    <s v="FCC"/>
    <s v="18-08-2026 10:55:00"/>
    <d v="2026-08-19T08:00:00"/>
    <m/>
    <s v="PS"/>
    <s v="SDA"/>
    <s v="NO ADDON"/>
    <n v="20260818"/>
    <s v="Completed"/>
    <s v="HSI Bisnis Promo HUT Telkom PSB 70% - 50 Mbps"/>
    <s v="INDIBIZ"/>
    <m/>
    <m/>
    <d v="2026-08-19T08:00:00"/>
    <s v="2026-08-19 08:00:00 | Nama PIC : Bp Hilmi No HP : 081336999908 No Alt : - M Janji : 19 Agustus 2026 Jam Pasang : Pagi / Siang Note : hubungi pelanggan jika ingin kelokasi"/>
    <n v="2026"/>
    <n v="8"/>
    <n v="18"/>
    <d v="2026-08-18T00:00:00"/>
    <n v="-1.3333333333357587"/>
    <x v="1"/>
    <x v="19"/>
  </r>
  <r>
    <n v="850"/>
    <n v="1002510213"/>
    <n v="3"/>
    <x v="3"/>
    <n v="5"/>
    <s v="SBY UTARA"/>
    <s v="MANYAR"/>
    <s v="MGO"/>
    <s v="REG"/>
    <s v="AO"/>
    <s v="NEW SALES"/>
    <s v="1P INET"/>
    <s v="102 | FOLLOW UP COMPLETED"/>
    <s v="RBS-Regional 3"/>
    <d v="2026-08-05T11:25:57"/>
    <d v="2026-08-07T11:07:53"/>
    <n v="69359002"/>
    <m/>
    <n v="152413167537"/>
    <s v="JNT"/>
    <s v="ODP-DMO-FAC/34 FAC/D04/34.01"/>
    <s v="WO060967554"/>
    <m/>
    <m/>
    <m/>
    <n v="112.7520883"/>
    <n v="-7.2574718999999996"/>
    <s v="MD|MYID-4042608050002|RBIZTOP|PT PAKET KILAT RAHARJA|081232358866"/>
    <s v="SOBIZ"/>
    <m/>
    <m/>
    <m/>
    <m/>
    <m/>
    <m/>
    <m/>
    <m/>
    <s v="Management Janji"/>
    <s v="2026-08-06 08:00:00 | Tanggal pemasangan: 6/08/2026 Jam pemasangan : pagi / siang Info Tambahan : Hubungi pelanggan dulu sebelum ke lokasi. terima kasih"/>
    <s v="FCC"/>
    <d v="2026-05-08T11:39:53"/>
    <d v="2026-08-06T08:00:00"/>
    <s v="Kendala Lainnya"/>
    <s v="REVOKE"/>
    <s v="MGO"/>
    <s v="NO ADDON"/>
    <m/>
    <s v="Follow Up Revoke Completed, New Order ID : SC1002514264"/>
    <s v="HSI Basic Khusus Winback 3.0 PSB 70% - 50 Mbps"/>
    <s v="INDIBIZ"/>
    <m/>
    <m/>
    <d v="2026-08-06T08:00:00"/>
    <s v="2026-08-06 08:00:00 | Tanggal pemasangan: 6/08/2026 Jam pemasangan : pagi / siang Info Tambahan : Hubungi pelanggan dulu sebelum ke lokasi. terima kasih"/>
    <m/>
    <m/>
    <m/>
    <e v="#NUM!"/>
    <e v="#NUM!"/>
    <x v="0"/>
    <x v="10"/>
  </r>
  <r>
    <n v="851"/>
    <n v="1002529323"/>
    <n v="3"/>
    <x v="6"/>
    <n v="5"/>
    <s v="JEMBER"/>
    <s v="BANYUWANGI"/>
    <s v="MCR"/>
    <s v="REG"/>
    <s v="AO"/>
    <s v="NEW SALES"/>
    <s v="1P INET"/>
    <s v="Completed (PS)"/>
    <s v="RBS-Regional 3"/>
    <d v="2026-08-16T09:55:56"/>
    <d v="2026-08-17T14:29:43"/>
    <n v="69367337"/>
    <m/>
    <n v="152522205163"/>
    <s v="ANDA MAKMUR"/>
    <s v="ODP-MCR-FC/20"/>
    <s v="WO061859667"/>
    <m/>
    <m/>
    <m/>
    <n v="114.313938058912"/>
    <n v="-8.4872728843322296"/>
    <s v="MD|MYDB-20260815265489|DN00001/MN00580|ANDA MAKMUR|085333005310"/>
    <s v="MYDIGIBIZPARTNER"/>
    <m/>
    <m/>
    <m/>
    <m/>
    <m/>
    <m/>
    <m/>
    <m/>
    <s v="Management Janji"/>
    <s v="2026-08-17 08:00:00 | Nama Pic : yanuar No Hp Pic : 085333005310 No alt : - Jam Pemasangan : pagi  Tanggal Pemasangan : 17 Agustus 2026"/>
    <s v="FCC"/>
    <s v="16-08-2026 10:25:34"/>
    <d v="2026-08-17T08:00:00"/>
    <m/>
    <s v="PS"/>
    <s v="MCR"/>
    <s v="NO ADDON"/>
    <n v="20260817"/>
    <s v="Completed"/>
    <s v="HSI Bisnis Promo HUT Telkom PSB 70% - 50 Mbps"/>
    <s v="INDIBIZ"/>
    <m/>
    <m/>
    <d v="2026-08-17T08:00:00"/>
    <s v="2026-08-17 08:00:00 | Nama Pic : yanuar No Hp Pic : 085333005310 No alt : - Jam Pemasangan : pagi  Tanggal Pemasangan : 17 Agustus 2026"/>
    <n v="2026"/>
    <n v="8"/>
    <n v="17"/>
    <d v="2026-08-17T00:00:00"/>
    <n v="-0.33333333333575865"/>
    <x v="1"/>
    <x v="9"/>
  </r>
  <r>
    <n v="852"/>
    <n v="1002522268"/>
    <n v="3"/>
    <x v="1"/>
    <n v="5"/>
    <s v="KEDIRI"/>
    <s v="KEDIRI"/>
    <s v="SBI"/>
    <s v="REG"/>
    <s v="AO"/>
    <s v="NEW SALES"/>
    <s v="1P INET"/>
    <s v="Completed (PS)"/>
    <s v="RBS-Regional 3"/>
    <d v="2026-08-12T13:53:58"/>
    <d v="2026-08-13T16:06:03"/>
    <n v="69364262"/>
    <m/>
    <n v="152626204669"/>
    <s v="Intan express laundry"/>
    <s v="ODP-SBI-FG/03 FG/D01/03.01"/>
    <s v="WO061591105"/>
    <m/>
    <m/>
    <m/>
    <n v="112.01373495161501"/>
    <n v="-7.9483860675966902"/>
    <s v="MD|MYDB-20260812265103|DC20002/MC20039|Intan express laundry|085708429500"/>
    <s v="MYDIGIBIZPARTNER"/>
    <m/>
    <m/>
    <m/>
    <m/>
    <m/>
    <m/>
    <m/>
    <m/>
    <s v="Management Janji"/>
    <s v="2026-08-16 08:00:00 | Nama Pic : ika No Hp Pic : 085708429500 No alt : - Jam Pemasangan : pagi  Tanggal Pemasangan : 16 Agustus 2026"/>
    <s v="FCC"/>
    <d v="2026-12-08T13:55:01"/>
    <d v="2026-08-16T08:00:00"/>
    <m/>
    <s v="PS"/>
    <s v="SBI"/>
    <s v="NO ADDON"/>
    <n v="20260813"/>
    <s v="Completed"/>
    <s v="HSI Bisnis Promo HUT Telkom PSB 70% - 75 Mbps"/>
    <s v="INDIBIZ"/>
    <m/>
    <m/>
    <d v="2026-08-16T08:00:00"/>
    <s v="2026-08-16 08:00:00 | Nama Pic : ika No Hp Pic : 085708429500 No alt : - Jam Pemasangan : pagi  Tanggal Pemasangan : 16 Agustus 2026"/>
    <n v="2026"/>
    <n v="8"/>
    <n v="13"/>
    <d v="2026-08-13T00:00:00"/>
    <n v="-3.3333333333357587"/>
    <x v="1"/>
    <x v="1"/>
  </r>
  <r>
    <n v="853"/>
    <n v="1002519854"/>
    <n v="3"/>
    <x v="2"/>
    <n v="4"/>
    <s v="MAGELANG"/>
    <s v="TEMANGGUNG"/>
    <s v="PRN"/>
    <s v="REG"/>
    <s v="AO"/>
    <s v="NEW SALES"/>
    <s v="1P INET"/>
    <s v="Completed (PS)"/>
    <s v="RBS-Regional 3"/>
    <d v="2026-08-11T13:20:56"/>
    <d v="2026-08-12T14:40:04"/>
    <n v="69363318"/>
    <m/>
    <n v="141149112791"/>
    <s v="SPBU 44 562 10 MANDISARI"/>
    <s v="ODP-PRN-FAD/005 FAD/D01/005.01"/>
    <s v="WO061498391"/>
    <m/>
    <m/>
    <m/>
    <n v="110.09096165695"/>
    <n v="-7.2708101844280701"/>
    <s v="|MN02495|MYIA-051480665003/POI/DAVID SETIAWAN HARAHAP/082220300499/dataspbu4456210@gmail.com"/>
    <s v="MYIB_ASSISTANT"/>
    <m/>
    <m/>
    <m/>
    <m/>
    <m/>
    <m/>
    <m/>
    <m/>
    <s v="Management Janji"/>
    <s v="2026-08-12 13:00:00 | Nama PIC : bapak david No HP : 082220300499 Alt :  M Janji : (RABU/12/AGUSTUS/2026) jam Pasang : 09:00 Note : hubungi pelanggan jika ingin kelokasi"/>
    <s v="FCC"/>
    <d v="2026-11-08T13:39:46"/>
    <d v="2026-08-12T13:00:00"/>
    <m/>
    <s v="PS"/>
    <s v="PRN"/>
    <s v="NO ADDON"/>
    <n v="20260812"/>
    <s v="Completed"/>
    <s v="HSI Bisnis Basic Promo HUT Telkom PSB 70% - 100 Mbps"/>
    <s v="INDIBIZ"/>
    <m/>
    <m/>
    <d v="2026-08-12T13:00:00"/>
    <s v="2026-08-12 13:00:00 | Nama PIC : bapak david No HP : 082220300499 Alt :  M Janji : (RABU/12/AGUSTUS/2026) jam Pasang : 09:00 Note : hubungi pelanggan jika ingin kelokasi"/>
    <n v="2026"/>
    <n v="8"/>
    <n v="12"/>
    <d v="2026-08-12T00:00:00"/>
    <n v="-0.54166666666424135"/>
    <x v="1"/>
    <x v="4"/>
  </r>
  <r>
    <n v="854"/>
    <n v="1002529227"/>
    <n v="3"/>
    <x v="1"/>
    <n v="5"/>
    <s v="KEDIRI"/>
    <s v="NGANJUK"/>
    <s v="NJK"/>
    <s v="REG"/>
    <s v="AO"/>
    <s v="NEW SALES"/>
    <s v="1P INET"/>
    <s v="Completed (PS)"/>
    <s v="RBS-Regional 3"/>
    <d v="2026-08-16T08:31:57"/>
    <d v="2026-08-17T13:14:22"/>
    <n v="69367285"/>
    <m/>
    <n v="152611229898"/>
    <s v="AINI COLLECTION"/>
    <s v="ODP-NJK-FT/47 FT/D06/47.01"/>
    <s v="WO061857754"/>
    <m/>
    <m/>
    <m/>
    <n v="111.931764967739"/>
    <n v="-7.6696202271592098"/>
    <s v="MD|MYDB-20260815265632|DN00001/MN00968|AINI COLLECTION|081233320679"/>
    <s v="MYDIGIBIZPARTNER"/>
    <m/>
    <m/>
    <m/>
    <m/>
    <m/>
    <m/>
    <m/>
    <m/>
    <s v="Management Janji"/>
    <s v="2026-08-17 08:00:00 | M Janji : (17 AGUSTUS 2026) jam Pasang : pagi  Note : hubungi pelanggan jika ingin kelokasi"/>
    <s v="FCC"/>
    <s v="16-08-2026 08:40:01"/>
    <d v="2026-08-17T08:00:00"/>
    <m/>
    <s v="PS"/>
    <s v="NJK"/>
    <s v="NO ADDON"/>
    <n v="20260817"/>
    <s v="Completed"/>
    <s v="HSI Bisnis Promo HUT Telkom PSB 70% - 300 Mbps"/>
    <s v="INDIBIZ"/>
    <m/>
    <m/>
    <d v="2026-08-17T08:00:00"/>
    <s v="2026-08-17 08:00:00 | M Janji : (17 AGUSTUS 2026) jam Pasang : pagi  Note : hubungi pelanggan jika ingin kelokasi"/>
    <n v="2026"/>
    <n v="8"/>
    <n v="17"/>
    <d v="2026-08-17T00:00:00"/>
    <n v="-0.33333333333575865"/>
    <x v="1"/>
    <x v="3"/>
  </r>
  <r>
    <n v="855"/>
    <n v="1002520022"/>
    <n v="3"/>
    <x v="4"/>
    <n v="4"/>
    <s v="PEKALONGAN"/>
    <s v="BREBES"/>
    <s v="BMU"/>
    <s v="REG"/>
    <s v="AO"/>
    <s v="NEW SALES"/>
    <m/>
    <s v="FCC - HD1A - COMPLETED - WAIT FOR PAYMEN"/>
    <s v="RBS-Regional 3"/>
    <d v="2026-08-11T13:56:59"/>
    <d v="2026-08-11T15:20:45"/>
    <n v="69363368"/>
    <m/>
    <n v="146281108019"/>
    <s v="SPBU 4452215 NEGARADAHA"/>
    <s v="ODP-BMU-FG/044"/>
    <s v="WO061514913"/>
    <m/>
    <m/>
    <m/>
    <n v="109.0238056"/>
    <n v="-7.2643190999999998"/>
    <s v="AMRBS;403095;REG3;BAYU;085100296564;HSI 1S 100MB;535k;PIC ALFIAN 085884760517 ;spbunegaradaha@gmail.com"/>
    <s v="Account Manager"/>
    <m/>
    <m/>
    <m/>
    <m/>
    <m/>
    <m/>
    <m/>
    <m/>
    <s v="Management Janji"/>
    <s v="2026-08-12 13:00:00|Jam pemasangan : 12.00 Info Tambahan : Hubungi pelanggan dulu sebelum ke lokasi terimakasih |40900827|MYDITA"/>
    <s v="FCC"/>
    <d v="2026-11-08T14:10:22"/>
    <d v="2026-08-12T00:00:00"/>
    <m/>
    <m/>
    <s v="BMU"/>
    <s v="NO ADDON"/>
    <m/>
    <s v="FCC DBS - HD1A - AGREE - WAIT FOR PAYMENT"/>
    <s v="- 11_11450;Biaya PSB Reguler HSI EBIS ~ 11[500000]  - SP_NOSS;SP_NOSS ~ Internet NOSS Multispeed Network[0]  - SP_NOSS;SP_NOSS ~ Internet NOSS Multispeed Network[0]  - E25060;E25060 ~ ES25 - Paket HSI Bisnis (HSIE) Khusus Winback 2.0[0]  - E25060~null~E25"/>
    <s v="INDIBIZ"/>
    <m/>
    <m/>
    <d v="2026-08-12T13:00:00"/>
    <s v="2026-08-12 13:00:00|Jam pemasangan : 12.00 Info Tambahan : Hubungi pelanggan dulu sebelum ke lokasi terimakasih |40900827|MYDITA"/>
    <m/>
    <m/>
    <m/>
    <e v="#NUM!"/>
    <e v="#NUM!"/>
    <x v="0"/>
    <x v="4"/>
  </r>
  <r>
    <n v="856"/>
    <n v="1002529973"/>
    <n v="3"/>
    <x v="1"/>
    <n v="5"/>
    <s v="KEDIRI"/>
    <s v="KEDIRI"/>
    <s v="PAE"/>
    <s v="REG"/>
    <s v="AO"/>
    <s v="NEW SALES"/>
    <s v="1P INET"/>
    <s v="Completed (PS)"/>
    <s v="RBS-Regional 3"/>
    <d v="2026-08-16T16:46:56"/>
    <d v="2026-08-17T13:17:27"/>
    <n v="69367712"/>
    <m/>
    <n v="152639219333"/>
    <s v="TPQ - MI NURUL ISLAM"/>
    <s v="ODP-PAE-FU/41"/>
    <s v="WO061892887"/>
    <m/>
    <m/>
    <m/>
    <n v="112.259917147457"/>
    <n v="-7.82405286143951"/>
    <s v="MD|MYDB-20260815265613|SC20016/MC20202|TPQ - MI NURUL ISLAM|08213329613"/>
    <s v="MYDIGIBIZPARTNER"/>
    <m/>
    <m/>
    <m/>
    <m/>
    <m/>
    <m/>
    <m/>
    <m/>
    <s v="Management Janji"/>
    <s v="2026-08-17 13:00:00 | Tanggal pemasangan: 17/08/2026 Jam pemasangan : pagi / siang Info Tambahan : Hubungi pelanggan dulu sebelum ke lokasi terima kasih."/>
    <s v="FCC"/>
    <s v="16-08-2026 16:54:58"/>
    <d v="2026-08-17T13:00:00"/>
    <m/>
    <s v="PS"/>
    <s v="PAE"/>
    <s v="NO ADDON"/>
    <n v="20260817"/>
    <s v="Completed"/>
    <s v="HSI Bisnis PSB 70% - 300 Mbps"/>
    <s v="INDIBIZ"/>
    <m/>
    <m/>
    <d v="2026-08-17T13:00:00"/>
    <s v="2026-08-17 13:00:00 | Tanggal pemasangan: 17/08/2026 Jam pemasangan : pagi / siang Info Tambahan : Hubungi pelanggan dulu sebelum ke lokasi terima kasih."/>
    <n v="2026"/>
    <n v="8"/>
    <n v="17"/>
    <d v="2026-08-17T00:00:00"/>
    <n v="-0.54166666666424135"/>
    <x v="1"/>
    <x v="1"/>
  </r>
  <r>
    <n v="857"/>
    <n v="1002512148"/>
    <n v="3"/>
    <x v="6"/>
    <n v="5"/>
    <s v="SIDOARJO"/>
    <s v="MOJOKERTO"/>
    <s v="MIP"/>
    <s v="REG"/>
    <s v="AO"/>
    <s v="NEW SALES"/>
    <s v="1P INET"/>
    <s v="Completed (PS)"/>
    <s v="RBS-Regional 3"/>
    <d v="2026-08-06T11:49:58"/>
    <d v="2026-08-08T08:13:45"/>
    <n v="69359885"/>
    <m/>
    <n v="152313204401"/>
    <s v="WARKOP NGOPI JOSS TA"/>
    <s v="ODP-MIP-FB/118 FB/D10/118.01"/>
    <s v="WO061062740"/>
    <m/>
    <m/>
    <m/>
    <n v="112.43553199999999"/>
    <n v="-7.4510350000000001"/>
    <s v="|MC20217|MYIA-098770704914/POI/mocammad wachid/085113136062/ngopijossta@gmail.com"/>
    <s v="MYIB_ASSISTANT"/>
    <m/>
    <m/>
    <m/>
    <m/>
    <m/>
    <m/>
    <m/>
    <m/>
    <s v="Management Janji"/>
    <s v="2026-08-07 08:00:00 | telp :085113136062 alt : manja : pagi : siang 07/08/2026 hub sebelum ke lokasi "/>
    <s v="FCC"/>
    <d v="2026-06-08T11:54:59"/>
    <d v="2026-08-07T08:00:00"/>
    <m/>
    <s v="PS"/>
    <s v="MIP"/>
    <s v="NO ADDON"/>
    <n v="20260808"/>
    <s v="Completed"/>
    <s v="HSI Bisnis Promo HUT Telkom PSB 70% - 150 Mbps"/>
    <s v="INDIBIZ"/>
    <m/>
    <m/>
    <d v="2026-08-07T08:00:00"/>
    <s v="2026-08-07 08:00:00 | telp :085113136062 alt : manja : pagi : siang 07/08/2026 hub sebelum ke lokasi "/>
    <n v="2026"/>
    <n v="8"/>
    <n v="8"/>
    <d v="2026-08-08T00:00:00"/>
    <n v="0.66666666666424135"/>
    <x v="1"/>
    <x v="20"/>
  </r>
  <r>
    <n v="858"/>
    <n v="1002531916"/>
    <n v="3"/>
    <x v="3"/>
    <n v="5"/>
    <s v="SBY UTARA"/>
    <s v="LAMONGAN"/>
    <s v="BBA"/>
    <s v="REG"/>
    <s v="AO"/>
    <s v="NEW SALES"/>
    <s v="1P INET"/>
    <s v="MIE - SEND SURVEY"/>
    <s v="RBS-Regional 3"/>
    <d v="2026-08-18T07:43:56"/>
    <d v="2026-08-18T07:46:29"/>
    <n v="69368467"/>
    <m/>
    <n v="152441211304"/>
    <s v="AISYAH STORE"/>
    <s v="ODP-BBA-FAT/06 FAT/D01/06.01"/>
    <s v="WO061967498"/>
    <m/>
    <m/>
    <m/>
    <n v="112.215552"/>
    <n v="-7.2878809999999996"/>
    <s v="|MN02646|MYIA-031942364709/POI/aisyah cellina septya sari/081529807504/aisyahcellinaseptyasari@gmail.com"/>
    <s v="MYIB_ASSISTANT"/>
    <m/>
    <m/>
    <m/>
    <m/>
    <m/>
    <m/>
    <m/>
    <m/>
    <s v="Management Janji"/>
    <s v="2026-08-19 10:00:00 | M janji : pagi Tanggal Pemasangan : 19 /agustus/2026 Note : hubungi pelanggan jika ingin ke lokasi, terima kasih."/>
    <s v="FCC"/>
    <s v="18-08-2026 07:55:10"/>
    <d v="2026-08-19T10:00:00"/>
    <m/>
    <s v="SURVEY_NEW_MANJA"/>
    <s v="BBA"/>
    <s v="NO ADDON"/>
    <m/>
    <s v="MIE - SEND SURVEY"/>
    <s v="HSI Bisnis Promo HUT Telkom PSB 70% - 75 Mbps"/>
    <s v="INDIBIZ"/>
    <m/>
    <m/>
    <d v="2026-08-19T10:00:00"/>
    <s v="2026-08-19 10:00:00 | M janji : pagi Tanggal Pemasangan : 19 /agustus/2026 Note : hubungi pelanggan jika ingin ke lokasi, terima kasih."/>
    <m/>
    <m/>
    <m/>
    <e v="#NUM!"/>
    <e v="#NUM!"/>
    <x v="0"/>
    <x v="8"/>
  </r>
  <r>
    <n v="859"/>
    <n v="1002514543"/>
    <n v="3"/>
    <x v="1"/>
    <n v="5"/>
    <s v="KEDIRI"/>
    <s v="BLITAR"/>
    <s v="LDY"/>
    <s v="REG"/>
    <s v="AO"/>
    <s v="NEW SALES"/>
    <s v="1P INET"/>
    <s v="Completed (PS)"/>
    <s v="RBS-Regional 3"/>
    <d v="2026-08-07T13:11:58"/>
    <d v="2026-08-10T17:04:46"/>
    <n v="69360757"/>
    <m/>
    <n v="152734208665"/>
    <s v="UPT SMP Negeri 1 Wonotirto"/>
    <s v="ODP-LDY-FE/21 FE/D05/21.01"/>
    <s v="WO061160756"/>
    <m/>
    <m/>
    <m/>
    <n v="112.15512200000001"/>
    <n v="-8.2201109999999993"/>
    <s v="|MN00385|MYIA-055211737537/POI/Bambang Saifudin/08563298916/smpnsatuwonotirto@gmail.com"/>
    <s v="MYIB_ASSISTANT"/>
    <m/>
    <m/>
    <m/>
    <m/>
    <m/>
    <m/>
    <m/>
    <m/>
    <s v="Management Janji"/>
    <s v="2026-08-10 08:00:00 | Tanggal pemasangan: 10/08/2026 Jam pemasangan : Pagi Info Tambahan : Hubungi pelanggan dulu sebelum ke lokasi terima kasih."/>
    <s v="FCC"/>
    <d v="2026-07-08T13:25:39"/>
    <d v="2026-08-10T08:00:00"/>
    <m/>
    <s v="PS"/>
    <s v="LDY"/>
    <s v="NO ADDON"/>
    <n v="20260810"/>
    <s v="Completed"/>
    <s v="HSI Bisnis Basic Promo HUT Telkom PSB 70% - 50 Mbps"/>
    <s v="INDIBIZ"/>
    <m/>
    <m/>
    <d v="2026-08-10T08:00:00"/>
    <s v="2026-08-10 08:00:00 | Tanggal pemasangan: 10/08/2026 Jam pemasangan : Pagi Info Tambahan : Hubungi pelanggan dulu sebelum ke lokasi terima kasih."/>
    <n v="2026"/>
    <n v="8"/>
    <n v="10"/>
    <d v="2026-08-10T00:00:00"/>
    <n v="-0.33333333333575865"/>
    <x v="1"/>
    <x v="28"/>
  </r>
  <r>
    <n v="860"/>
    <n v="1002510212"/>
    <n v="3"/>
    <x v="3"/>
    <n v="5"/>
    <s v="SBY UTARA"/>
    <s v="GRESIK"/>
    <s v="GSK"/>
    <s v="REG"/>
    <s v="AO"/>
    <s v="NEW SALES"/>
    <s v="1P INET"/>
    <s v="Completed (PS)"/>
    <s v="RBS-Regional 3"/>
    <d v="2026-08-05T11:25:57"/>
    <d v="2026-08-05T18:26:27"/>
    <n v="69358977"/>
    <m/>
    <n v="152421262136"/>
    <s v="Toko Oktavian"/>
    <s v="ODP-GSK-FBX/25 FBX/D02/25.01"/>
    <s v="WO060967779"/>
    <m/>
    <m/>
    <m/>
    <n v="112.60519549999999"/>
    <n v="-7.1770965000000002"/>
    <s v="|MN02435|MYIA-054309464545/POI/Oktavian Adisaputra /081321039250/oktavianadisaputra14@gmail.com"/>
    <s v="MYIB_ASSISTANT"/>
    <m/>
    <m/>
    <m/>
    <m/>
    <m/>
    <m/>
    <m/>
    <m/>
    <s v="Management Janji"/>
    <s v="2026-08-09 13:00:00 | Tanggal: 06/8/2026 Jam Pasang: Siang Note: Hubungi pelanggan sebelum ke lokasi, terima kasih."/>
    <s v="FCC"/>
    <d v="2026-05-08T11:39:53"/>
    <d v="2026-08-09T13:00:00"/>
    <m/>
    <s v="PS"/>
    <s v="GSK"/>
    <s v="NO ADDON"/>
    <n v="20260805"/>
    <s v="Completed"/>
    <s v="HSI Bisnis Basic Promo HUT Telkom PSB 70% - 75 Mbps"/>
    <s v="INDIBIZ"/>
    <m/>
    <m/>
    <d v="2026-08-09T13:00:00"/>
    <s v="2026-08-09 13:00:00 | Tanggal: 06/8/2026 Jam Pasang: Siang Note: Hubungi pelanggan sebelum ke lokasi, terima kasih."/>
    <n v="2026"/>
    <n v="8"/>
    <n v="5"/>
    <d v="2026-08-05T00:00:00"/>
    <n v="-4.5416666666642413"/>
    <x v="1"/>
    <x v="8"/>
  </r>
  <r>
    <n v="861"/>
    <n v="1002516338"/>
    <n v="3"/>
    <x v="7"/>
    <n v="4"/>
    <s v="KUDUS"/>
    <s v="JEPARA"/>
    <s v="JPR"/>
    <s v="REG"/>
    <s v="AO"/>
    <s v="NEW SALES"/>
    <s v="1P INET"/>
    <s v="98 | OSS - CANCEL COMPLETE"/>
    <s v="RBS-Regional 3"/>
    <d v="2026-08-09T09:55:56"/>
    <d v="2026-08-12T14:10:49"/>
    <n v="69361729"/>
    <m/>
    <n v="142539117749"/>
    <s v="TOKO DHITO"/>
    <s v="ODP-JPR-FS/114"/>
    <s v="WO061304845"/>
    <m/>
    <m/>
    <m/>
    <n v="110.724441"/>
    <n v="-6.5686200000000001"/>
    <s v="|MC60040|MYIA-024365547546/POI/Evaldi Silva Ainil Aziz/085933833422/dhitotoko@gmail.com"/>
    <s v="MYIB_ASSISTANT"/>
    <m/>
    <m/>
    <m/>
    <m/>
    <m/>
    <m/>
    <m/>
    <m/>
    <s v="Management Janji"/>
    <s v="2026-08-10 15:00:00 | Tanggal pemasangan: 10/08/2026 Jam pemasangan : 15.00 Info Tambahan : Hubungi pelanggan dulu sebelum ke lokasi. terima kasih "/>
    <s v="FCC"/>
    <d v="2026-09-08T10:09:51"/>
    <d v="2026-08-10T15:00:00"/>
    <s v="Kendala Pelanggan"/>
    <s v="CANCEL"/>
    <s v="JPR"/>
    <s v="NO ADDON"/>
    <m/>
    <s v="Cancel Completed"/>
    <s v="HSI Bisnis Promo HUT Telkom PSB 70% - 75 Mbps"/>
    <s v="INDIBIZ"/>
    <m/>
    <m/>
    <d v="2026-08-10T15:00:00"/>
    <s v="2026-08-10 15:00:00 | Tanggal pemasangan: 10/08/2026 Jam pemasangan : 15.00 Info Tambahan : Hubungi pelanggan dulu sebelum ke lokasi. terima kasih "/>
    <m/>
    <m/>
    <m/>
    <e v="#NUM!"/>
    <e v="#NUM!"/>
    <x v="0"/>
    <x v="4"/>
  </r>
  <r>
    <n v="862"/>
    <n v="1002525906"/>
    <n v="3"/>
    <x v="3"/>
    <n v="5"/>
    <s v="SBY UTARA"/>
    <s v="GRESIK"/>
    <s v="GSK"/>
    <s v="REG"/>
    <s v="AO"/>
    <s v="NEW SALES"/>
    <s v="1P INET"/>
    <s v="Completed (PS)"/>
    <s v="RBS-Regional 3"/>
    <d v="2026-08-14T10:31:57"/>
    <d v="2026-08-14T19:45:12"/>
    <n v="69365805"/>
    <m/>
    <n v="152421262326"/>
    <s v="DD STORE"/>
    <s v="ODP-GSK-FJ/68 FJ/D-07/68-01"/>
    <s v="WO061727678"/>
    <m/>
    <m/>
    <m/>
    <n v="112.61822050000001"/>
    <n v="-7.1446120999999998"/>
    <s v="MD|MYDB-20260813265273|DN00001/MN02094|DD STORE|085117346467"/>
    <s v="MYDIGIBIZPARTNER"/>
    <m/>
    <m/>
    <m/>
    <m/>
    <m/>
    <m/>
    <m/>
    <m/>
    <s v="Management Janji"/>
    <s v="2026-08-15 10:00:00 | M Janji : (15/08/2026) jam Pasang : 09:00 Note : hubungi pelanggan jika ingin kelokasi"/>
    <s v="FCC"/>
    <s v="14-08-2026 10:39:51"/>
    <d v="2026-08-15T10:00:00"/>
    <m/>
    <s v="PS"/>
    <s v="GSK"/>
    <s v="NO ADDON"/>
    <n v="20260814"/>
    <s v="Completed"/>
    <s v="HSI Bisnis Promo HUT Telkom PSB 70% - 300 Mbps"/>
    <s v="INDIBIZ"/>
    <m/>
    <m/>
    <d v="2026-08-15T10:00:00"/>
    <s v="2026-08-15 10:00:00 | M Janji : (15/08/2026) jam Pasang : 09:00 Note : hubungi pelanggan jika ingin kelokasi"/>
    <n v="2026"/>
    <n v="8"/>
    <n v="14"/>
    <d v="2026-08-14T00:00:00"/>
    <n v="-1.4166666666642413"/>
    <x v="1"/>
    <x v="8"/>
  </r>
  <r>
    <n v="863"/>
    <n v="1002510687"/>
    <n v="3"/>
    <x v="6"/>
    <n v="5"/>
    <s v="PASURUAN"/>
    <s v="PASURUAN"/>
    <s v="BNL"/>
    <s v="REG"/>
    <s v="AO"/>
    <s v="NEW SALES"/>
    <m/>
    <s v="Completed (PS)"/>
    <s v="RBS-Regional 3"/>
    <d v="2026-08-05T14:04:03"/>
    <d v="2026-08-07T13:18:04"/>
    <n v="69359252"/>
    <m/>
    <n v="152744222121"/>
    <s v="PUSTU KEDUNG BANTENG"/>
    <s v="ODP-BNL-FAA/85"/>
    <s v="WO061016672"/>
    <m/>
    <m/>
    <m/>
    <n v="112.78354950000001"/>
    <n v="-7.6446240000000003"/>
    <s v="|MN02680|/PUSTU KEDUNG BANTENG/WINBACK 2.0 HSI B2B (1:1) 50MBPS 355RB PSB DISC 70%//uptdkes.rembang@gmail com/I WAYAN SUARKA/85655077680"/>
    <s v="Sales Force DBS"/>
    <m/>
    <m/>
    <m/>
    <m/>
    <m/>
    <m/>
    <m/>
    <m/>
    <s v="Management Janji"/>
    <s v="2026-08-06 15:00:00|M Janji : (06/08/2026) jam Pasang : 09:00 Note : hubungi pelanggan jika ingin kelokasi|40961370|MYDITA"/>
    <s v="FCC"/>
    <d v="2026-05-08T14:10:37"/>
    <d v="2026-08-06T15:00:00"/>
    <m/>
    <s v="PS"/>
    <s v="BNL"/>
    <s v="NO ADDON"/>
    <n v="202608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15:00:00"/>
    <s v="2026-08-06 15:00:00|M Janji : (06/08/2026) jam Pasang : 09:00 Note : hubungi pelanggan jika ingin kelokasi|40961370|MYDITA"/>
    <n v="2026"/>
    <n v="8"/>
    <n v="7"/>
    <d v="2026-08-07T00:00:00"/>
    <n v="0.375"/>
    <x v="1"/>
    <x v="12"/>
  </r>
  <r>
    <n v="864"/>
    <n v="1002528459"/>
    <n v="3"/>
    <x v="2"/>
    <n v="4"/>
    <s v="PURWOKERTO"/>
    <s v="BANJARNEGARA"/>
    <s v="BJR"/>
    <s v="REG"/>
    <s v="AO"/>
    <s v="NEW SALES"/>
    <s v="1P INET"/>
    <s v="Completed (PS)"/>
    <s v="RBS-Regional 3"/>
    <d v="2026-08-15T14:26:57"/>
    <d v="2026-08-16T11:25:47"/>
    <n v="69366999"/>
    <m/>
    <n v="146372103135"/>
    <s v="TOKO DAFA"/>
    <s v="ODP-BJR-FAF/006"/>
    <s v="WO061828406"/>
    <m/>
    <m/>
    <m/>
    <n v="109.627836776199"/>
    <n v="-7.3343773071856404"/>
    <s v="|MC80042|MYIA-081477174713/POI/Dafa/082135507759/registrasipendafta.raninter.net1@gmail.com"/>
    <s v="MYIB_ASSISTANT"/>
    <m/>
    <m/>
    <m/>
    <m/>
    <m/>
    <m/>
    <m/>
    <m/>
    <s v="Management Janji"/>
    <s v="2026-08-17 08:00:00 | Waktu pemasangan : 16 agustus 2026 Jam pemasangan : 08.00 - 12.00 Info Tambahan : Hubungi pelanggan dulu sebelum ke lokasi terimakasih"/>
    <s v="FCC"/>
    <s v="15-08-2026 14:39:57"/>
    <d v="2026-08-17T08:00:00"/>
    <m/>
    <s v="PS"/>
    <s v="BJR"/>
    <s v="NO ADDON"/>
    <n v="20260816"/>
    <s v="Completed"/>
    <s v="HSI Bisnis Promo HUT Telkom PSB 70% - 300 Mbps"/>
    <s v="INDIBIZ"/>
    <m/>
    <m/>
    <d v="2026-08-17T08:00:00"/>
    <s v="2026-08-17 08:00:00 | Waktu pemasangan : 16 agustus 2026 Jam pemasangan : 08.00 - 12.00 Info Tambahan : Hubungi pelanggan dulu sebelum ke lokasi terimakasih"/>
    <n v="2026"/>
    <n v="8"/>
    <n v="16"/>
    <d v="2026-08-16T00:00:00"/>
    <n v="-1.3333333333357587"/>
    <x v="1"/>
    <x v="4"/>
  </r>
  <r>
    <n v="865"/>
    <n v="1002515815"/>
    <n v="3"/>
    <x v="7"/>
    <n v="4"/>
    <s v="KUDUS"/>
    <s v="REMBANG"/>
    <s v="LSE"/>
    <s v="REG"/>
    <s v="AO"/>
    <s v="NEW SALES"/>
    <s v="1P INET"/>
    <s v="98 | OSS - CANCEL COMPLETE"/>
    <s v="RBS-Regional 3"/>
    <d v="2026-08-08T11:29:57"/>
    <d v="2026-08-12T09:39:58"/>
    <n v="69361361"/>
    <m/>
    <n v="142598105504"/>
    <s v="KSPPS BMT ASALAM ARTHADAYA.KK MARYUN"/>
    <s v="ODP-LSE-FC/012"/>
    <s v="WO061248581"/>
    <m/>
    <m/>
    <m/>
    <n v="111.58652135035599"/>
    <n v="-6.8762507145352698"/>
    <s v="|MN02366|MYIA-068064921863/POI/AMAR MARUF/081228813815/bmt.assalamarthadaya@gmail.com"/>
    <s v="MYIB_ASSISTANT"/>
    <m/>
    <m/>
    <m/>
    <m/>
    <m/>
    <m/>
    <m/>
    <m/>
    <s v="Management Janji"/>
    <s v="2026-08-10 08:00:00 | M Janji : 10 agustus 2026 jam Pasang : pagi  Note : hubungi pelanggan jika ingin kelokasi"/>
    <s v="FCC"/>
    <d v="2026-08-08T11:39:57"/>
    <d v="2026-08-10T08:00:00"/>
    <s v="Kendala Teknik"/>
    <s v="CANCEL"/>
    <s v="LSE"/>
    <s v="NO ADDON"/>
    <m/>
    <s v="Cancel Completed"/>
    <s v="HSI Bisnis Promo HUT Telkom PSB 70% - 50 Mbps"/>
    <s v="INDIBIZ"/>
    <m/>
    <m/>
    <d v="2026-08-10T08:00:00"/>
    <s v="2026-08-10 08:00:00 | M Janji : 10 agustus 2026 jam Pasang : pagi  Note : hubungi pelanggan jika ingin kelokasi"/>
    <m/>
    <m/>
    <m/>
    <e v="#NUM!"/>
    <e v="#NUM!"/>
    <x v="0"/>
    <x v="4"/>
  </r>
  <r>
    <n v="866"/>
    <n v="1002511659"/>
    <n v="3"/>
    <x v="4"/>
    <n v="4"/>
    <s v="PEKALONGAN"/>
    <s v="PEMALANG"/>
    <s v="PML"/>
    <s v="REG"/>
    <s v="AO"/>
    <s v="NEW SALES"/>
    <s v="1P INET"/>
    <s v="102 | FOLLOW UP COMPLETED"/>
    <s v="RBS-Regional 3"/>
    <d v="2026-08-06T09:47:56"/>
    <d v="2026-08-07T11:32:12"/>
    <n v="69359666"/>
    <m/>
    <n v="142278112622"/>
    <s v="KUD MISOYO SARI"/>
    <s v="ODP-PML-FS/001 FS/D01/001.01"/>
    <s v="WO061047490"/>
    <m/>
    <m/>
    <m/>
    <n v="109.368638"/>
    <n v="-6.8634389999999996"/>
    <s v="|MN02086|MYIA-004026900870/POI/aris kusnandar /085225051702/kud.misoyo.sari@gmail.com"/>
    <s v="MYIB_ASSISTANT"/>
    <m/>
    <m/>
    <m/>
    <m/>
    <m/>
    <m/>
    <m/>
    <m/>
    <s v="Management Janji"/>
    <s v="2026-08-07 08:00:00 | Nama Pic : bp aris kusnandar  No Hp Pic : 085225051702 No alt : - Jam Pemasangan : pagi  Tanggal Pemasangan : 7 Agustus 2026"/>
    <s v="FCC"/>
    <d v="2026-06-08T09:55:05"/>
    <d v="2026-08-07T08:00:00"/>
    <m/>
    <s v="REVOKE"/>
    <s v="PML"/>
    <s v="NO ADDON"/>
    <m/>
    <s v="Follow Up Revoke Completed, New Order ID : SC1002514362"/>
    <s v="HSI Bisnis Basic Promo HUT Telkom PSB 70% - 50 Mbps"/>
    <s v="INDIBIZ"/>
    <m/>
    <m/>
    <d v="2026-08-07T08:00:00"/>
    <s v="2026-08-07 08:00:00 | Nama Pic : bp aris kusnandar  No Hp Pic : 085225051702 No alt : - Jam Pemasangan : pagi  Tanggal Pemasangan : 7 Agustus 2026"/>
    <m/>
    <m/>
    <m/>
    <e v="#NUM!"/>
    <e v="#NUM!"/>
    <x v="0"/>
    <x v="4"/>
  </r>
  <r>
    <n v="867"/>
    <n v="1002528924"/>
    <n v="3"/>
    <x v="3"/>
    <n v="5"/>
    <s v="SBY UTARA"/>
    <s v="GRESIK"/>
    <s v="DDS"/>
    <s v="REG"/>
    <s v="AO"/>
    <s v="NEW SALES"/>
    <s v="1P INET"/>
    <s v="Completed (PS)"/>
    <s v="RBS-Regional 3"/>
    <d v="2026-08-15T19:34:56"/>
    <d v="2026-08-16T14:25:45"/>
    <n v="69367231"/>
    <m/>
    <n v="152445901961"/>
    <s v="toko fauziah"/>
    <s v="ODP-DDS-FF/03 FF/D01/03.01"/>
    <s v="WO061845582"/>
    <m/>
    <m/>
    <m/>
    <n v="112.54390373826"/>
    <n v="-7.1617908608622898"/>
    <s v="MD|MYDB-20260815265595|DN00001/MN00018|toko fauziah|081553820156"/>
    <s v="MYDIGIBIZPARTNER"/>
    <m/>
    <m/>
    <m/>
    <m/>
    <m/>
    <m/>
    <m/>
    <m/>
    <s v="Management Janji"/>
    <s v="2026-08-17 08:00:00 | Nama PIC:  bu fauziah  No HP: 081553820156 Alt: Tanggal: 17/08/2026 Jam Pasang: Pagi Note: Hubungi sebelum ke lokasi, terimakasih. "/>
    <s v="FCC"/>
    <s v="15-08-2026 19:39:46"/>
    <d v="2026-08-17T08:00:00"/>
    <m/>
    <s v="PS"/>
    <s v="DDS"/>
    <s v="NO ADDON"/>
    <n v="20260816"/>
    <s v="Completed"/>
    <s v="HSI Bisnis Promo HUT Telkom PSB 70% - 150 Mbps"/>
    <s v="INDIBIZ"/>
    <m/>
    <m/>
    <d v="2026-08-17T08:00:00"/>
    <s v="2026-08-17 08:00:00 | Nama PIC:  bu fauziah  No HP: 081553820156 Alt: Tanggal: 17/08/2026 Jam Pasang: Pagi Note: Hubungi sebelum ke lokasi, terimakasih. "/>
    <n v="2026"/>
    <n v="8"/>
    <n v="16"/>
    <d v="2026-08-16T00:00:00"/>
    <n v="-1.3333333333357587"/>
    <x v="1"/>
    <x v="8"/>
  </r>
  <r>
    <n v="868"/>
    <n v="1002530523"/>
    <n v="3"/>
    <x v="3"/>
    <n v="5"/>
    <s v="MADURA"/>
    <s v="PAMEKASAN"/>
    <s v="PME"/>
    <s v="REG"/>
    <s v="AO"/>
    <s v="NEW SALES"/>
    <m/>
    <s v="Completed (PS)"/>
    <s v="RBS-Regional 3"/>
    <d v="2026-08-17T09:54:50"/>
    <d v="2026-08-18T16:02:21"/>
    <n v="69367885"/>
    <m/>
    <n v="152426928321"/>
    <s v="TOKO WIDIYATUL BAROKAH"/>
    <s v="ODP-PME-FBK/112"/>
    <s v="WO061921065"/>
    <m/>
    <m/>
    <m/>
    <n v="113.44988752646201"/>
    <n v="-7.0750957698925196"/>
    <s v="|MC70132|/WIDIYATUL HASANAH-TOKO WIDIYATUL BAROKAH/087830421696/widiyatulkasa@gmail.com/HSI Bisnis + Netmonk Promo 2026 200 Mbps (Rp 846.100) PSB 150.000/-7.0744339, 113.4493612/Dekat UD ISTANA TERNAK, Bapao II, Kacok, Kec. Palengaan, Kabupaten Pamekasan,"/>
    <s v="Sales Force DBS"/>
    <m/>
    <m/>
    <m/>
    <m/>
    <m/>
    <m/>
    <m/>
    <m/>
    <s v="Management Janji"/>
    <s v="2026-08-18 13:00:00|Nama PIC : Ibu Widiyatul No Hp : 087830421696 No Alt : - Tgl Pemasangan : 18 Agustus 2026 Interval : PAGI SIANG Note : Hubungi pelanggan terlebih dahulu|40951378|MYDITA"/>
    <s v="FCC"/>
    <s v="17-08-2026 10:10:25"/>
    <d v="2026-08-18T13:00:00"/>
    <m/>
    <s v="PS"/>
    <s v="PME"/>
    <s v="NETMONK"/>
    <n v="20260818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8T13:00:00"/>
    <s v="2026-08-18 13:00:00|Nama PIC : Ibu Widiyatul No Hp : 087830421696 No Alt : - Tgl Pemasangan : 18 Agustus 2026 Interval : PAGI SIANG Note : Hubungi pelanggan terlebih dahulu|40951378|MYDITA"/>
    <n v="2026"/>
    <n v="8"/>
    <n v="18"/>
    <d v="2026-08-18T00:00:00"/>
    <n v="-0.54166666666424135"/>
    <x v="1"/>
    <x v="6"/>
  </r>
  <r>
    <n v="869"/>
    <n v="1002505992"/>
    <n v="3"/>
    <x v="7"/>
    <n v="4"/>
    <s v="KUDUS"/>
    <s v="BLORA"/>
    <s v="BLO"/>
    <s v="REG"/>
    <s v="AO"/>
    <s v="NEW SALES"/>
    <s v="1P INET"/>
    <s v="Completed (PS)"/>
    <s v="RBS-Regional 3"/>
    <d v="2026-08-03T12:34:56"/>
    <d v="2026-08-04T15:03:18"/>
    <n v="69357456"/>
    <m/>
    <n v="141569115674"/>
    <s v="KOPI PAHING"/>
    <s v="ODP-BLO-FJ/023 FJ/D03/023.01"/>
    <s v="WO060783211"/>
    <m/>
    <m/>
    <m/>
    <n v="111.4098855"/>
    <n v="-7.0323032000000003"/>
    <s v="|MC60133|MYIA-065472751284/POI/WIO ISTANZA/081227832961/wio398023@gmail.com"/>
    <s v="MYIB_ASSISTANT"/>
    <m/>
    <m/>
    <m/>
    <m/>
    <m/>
    <m/>
    <m/>
    <m/>
    <s v="Management Janji"/>
    <s v="2026-08-04 13:00:00 | M Janji : 4 agustus 2026 jam Pasang : pagi siang Note : hubungi pelanggan jika ingin kelokasi"/>
    <s v="FCC"/>
    <d v="2026-03-08T12:40:00"/>
    <d v="2026-08-04T13:00:00"/>
    <m/>
    <s v="PS"/>
    <s v="BLO"/>
    <s v="NO ADDON"/>
    <n v="20260804"/>
    <s v="Completed"/>
    <s v="HSI Bisnis PSB 70% - 75 Mbps"/>
    <s v="INDIBIZ"/>
    <m/>
    <m/>
    <d v="2026-08-04T13:00:00"/>
    <s v="2026-08-04 13:00:00 | M Janji : 4 agustus 2026 jam Pasang : pagi siang Note : hubungi pelanggan jika ingin kelokasi"/>
    <n v="2026"/>
    <n v="8"/>
    <n v="4"/>
    <d v="2026-08-04T00:00:00"/>
    <n v="-0.54166666666424135"/>
    <x v="1"/>
    <x v="4"/>
  </r>
  <r>
    <n v="870"/>
    <n v="1002533002"/>
    <n v="3"/>
    <x v="0"/>
    <n v="5"/>
    <s v="MATARAM"/>
    <s v="INNER - NUSA TENGGARA"/>
    <s v="MTR"/>
    <s v="REG"/>
    <s v="AO"/>
    <s v="NEW SALES"/>
    <s v="1P INET"/>
    <s v="8 | OSS - PONR"/>
    <s v="RBS-Regional 3"/>
    <d v="2026-08-18T12:41:57"/>
    <d v="2026-08-18T18:38:03"/>
    <n v="69368932"/>
    <m/>
    <n v="172601797079"/>
    <s v="toko seniwati"/>
    <s v="ODP-MTR-FDB/153 FDB/D06/153.01"/>
    <s v="WO062002020"/>
    <m/>
    <m/>
    <m/>
    <n v="116.14269040000001"/>
    <n v="-8.5359859"/>
    <s v="MD|MYDB-20260817265867|SC00001/MC00222|toko seniwati|085977582183"/>
    <s v="MYDIGIBIZPARTNER"/>
    <m/>
    <m/>
    <m/>
    <m/>
    <m/>
    <m/>
    <m/>
    <m/>
    <s v="Management Janji"/>
    <s v="2026-08-21 08:00:00 |  M Janji : (19 AGUSTUS 2026) jam Pasang : pagi  Note : hubungi pelanggan jika ingin kelokasi"/>
    <s v="FCC"/>
    <s v="18-08-2026 12:54:52"/>
    <d v="2026-08-21T08:00:00"/>
    <m/>
    <s v="ACT_COM"/>
    <s v="MTR"/>
    <s v="NO ADDON"/>
    <m/>
    <s v="PONR"/>
    <s v="HSI Bisnis Khusus Winback PSB 70% - 150 Mbps"/>
    <s v="INDIBIZ"/>
    <m/>
    <m/>
    <d v="2026-08-21T08:00:00"/>
    <s v="2026-08-21 08:00:00 |  M Janji : (19 AGUSTUS 2026) jam Pasang : pagi  Note : hubungi pelanggan jika ingin kelokasi"/>
    <m/>
    <m/>
    <m/>
    <e v="#NUM!"/>
    <e v="#NUM!"/>
    <x v="0"/>
    <x v="14"/>
  </r>
  <r>
    <n v="871"/>
    <n v="1002509568"/>
    <n v="3"/>
    <x v="1"/>
    <n v="5"/>
    <s v="KEDIRI"/>
    <s v="KEDIRI"/>
    <s v="WAT"/>
    <s v="REG"/>
    <s v="AO"/>
    <s v="NEW SALES"/>
    <m/>
    <s v="Completed (PS)"/>
    <s v="RBS-Regional 3"/>
    <d v="2026-08-05T08:31:30"/>
    <d v="2026-08-05T09:21:32"/>
    <n v="69342995"/>
    <m/>
    <n v="152650208477"/>
    <s v="SMK CANDA BHIRAWA PARE"/>
    <s v="ODP-WAT-FP/37"/>
    <s v="WO060949308"/>
    <m/>
    <m/>
    <m/>
    <n v="112.174926"/>
    <n v="-7.9410720000000001"/>
    <s v="AMRBS;404945;ASIH TRI HARTANTI;PSB PAKET 1P-75MB 415K PSB 150K;081556472540"/>
    <s v="Amex"/>
    <m/>
    <m/>
    <m/>
    <m/>
    <m/>
    <m/>
    <m/>
    <m/>
    <s v="Management Janji"/>
    <s v="2026-08-05 13:00:00|Tanggal Pemasangan : 05 Agustus 2026  Jam Pemasangan : 08:00 13:00  Info Tambahan : Hubungi pelanggan dulu sebelum ke lokasi terimakasih|40010577|MYDITA"/>
    <s v="FCC"/>
    <d v="2026-05-08T08:39:46"/>
    <m/>
    <m/>
    <s v="PS"/>
    <s v="WAT"/>
    <s v="NO ADDON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7:00:00"/>
    <s v="2026-08-05 13:00:00|Tanggal Pemasangan : 05 Agustus 2026  Jam Pemasangan : 08:00 13:00  Info Tambahan : Hubungi pelanggan dulu sebelum ke lokasi terimakasih|40010577|MYDITA"/>
    <n v="2026"/>
    <n v="8"/>
    <n v="5"/>
    <d v="2026-08-05T00:00:00"/>
    <n v="-0.29166666666424135"/>
    <x v="1"/>
    <x v="1"/>
  </r>
  <r>
    <n v="872"/>
    <n v="1002505607"/>
    <n v="3"/>
    <x v="3"/>
    <n v="5"/>
    <s v="SBY SELATAN"/>
    <s v="KETINTANG"/>
    <s v="IJK"/>
    <s v="REG"/>
    <s v="AO"/>
    <s v="NEW SALES"/>
    <s v="1P INET"/>
    <s v="Completed (PS)"/>
    <s v="RBS-Regional 3"/>
    <d v="2026-08-03T09:25:58"/>
    <d v="2026-08-08T18:05:55"/>
    <n v="69357247"/>
    <m/>
    <n v="152306253201"/>
    <s v="TOKO DIAN"/>
    <s v="ODP-IJK-FHD/06"/>
    <s v="WO060758272"/>
    <m/>
    <m/>
    <m/>
    <n v="112.711232006549"/>
    <n v="-7.3234731482247399"/>
    <s v="MD|MYDB-20260802264211|DN00001/MN02280|TOKO DIAN|082245010104"/>
    <s v="MYDIGIBIZPARTNER"/>
    <m/>
    <m/>
    <m/>
    <m/>
    <m/>
    <m/>
    <m/>
    <m/>
    <s v="Management Janji"/>
    <s v="2026-08-08 08:00:00 | Tanggal Pemasangan : 08 Agustus 2026 Jam Pemasangan : 08:00 13:00 Info Tambahan : Hubungi pelanggan dulu sebelum ke lokasi terimakasih"/>
    <s v="FCC"/>
    <d v="2026-03-08T09:40:13"/>
    <d v="2026-08-08T08:00:00"/>
    <m/>
    <s v="PS"/>
    <s v="IJK"/>
    <s v="NO ADDON"/>
    <n v="20260808"/>
    <s v="Completed"/>
    <s v="HSI Bisnis Basic Promo HUT Telkom PSB 70% - 50 Mbps"/>
    <s v="INDIBIZ"/>
    <m/>
    <m/>
    <d v="2026-08-08T08:00:00"/>
    <s v="2026-08-08 08:00:00 | Tanggal Pemasangan : 08 Agustus 2026 Jam Pemasangan : 08:00 13:00 Info Tambahan : Hubungi pelanggan dulu sebelum ke lokasi terimakasih"/>
    <n v="2026"/>
    <n v="8"/>
    <n v="8"/>
    <d v="2026-08-08T00:00:00"/>
    <n v="-0.33333333333575865"/>
    <x v="1"/>
    <x v="10"/>
  </r>
  <r>
    <n v="873"/>
    <n v="1002532704"/>
    <n v="3"/>
    <x v="6"/>
    <n v="5"/>
    <s v="PASURUAN"/>
    <s v="PROBOLINGGO"/>
    <s v="TGS"/>
    <s v="REG"/>
    <s v="AO"/>
    <s v="NEW SALES"/>
    <m/>
    <s v="CC - HD1A - INPROGRESS UNCONTACTED"/>
    <s v="RBS-Regional 3"/>
    <d v="2026-08-18T11:12:42"/>
    <d v="2026-08-18T16:11:16"/>
    <n v="69368764"/>
    <m/>
    <n v="152530201522"/>
    <s v="TOKO H MASNAN 2"/>
    <s v="ODP-TGS-FA/51"/>
    <m/>
    <m/>
    <m/>
    <m/>
    <n v="113.09428149999999"/>
    <n v="-7.7278243"/>
    <s v="|MC30181|/MUJIANA/85150765532/zulfabadriyah48@gmail.com"/>
    <s v="Sales Force DBS"/>
    <m/>
    <m/>
    <m/>
    <m/>
    <m/>
    <m/>
    <m/>
    <m/>
    <m/>
    <m/>
    <m/>
    <s v="18-08-2026 11:25:40"/>
    <m/>
    <m/>
    <s v="FCC"/>
    <s v="TGS"/>
    <s v="NO ADDON"/>
    <m/>
    <s v="UNCONTACTED : Line Busy Benita Lailani 40951377|MYDITA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m/>
    <m/>
    <m/>
    <m/>
    <m/>
    <e v="#NUM!"/>
    <e v="#NUM!"/>
    <x v="0"/>
    <x v="27"/>
  </r>
  <r>
    <n v="874"/>
    <n v="1002523904"/>
    <n v="3"/>
    <x v="1"/>
    <n v="5"/>
    <s v="MALANG"/>
    <s v="KEPANJEN"/>
    <s v="GDI"/>
    <s v="REG"/>
    <s v="AO"/>
    <s v="NEW SALES"/>
    <s v="1P INET"/>
    <s v="Completed (PS)"/>
    <s v="RBS-Regional 3"/>
    <d v="2026-08-13T11:22:57"/>
    <d v="2026-08-14T05:56:14"/>
    <n v="69364968"/>
    <m/>
    <n v="152715213990"/>
    <s v="BARKAS MALANG"/>
    <s v="ODP-GDI-FT/56"/>
    <s v="WO061653859"/>
    <m/>
    <m/>
    <m/>
    <n v="112.593051195144"/>
    <n v="-8.1388418732488006"/>
    <s v="MD|MYDB-20260813265184|DN00001/MN01844|BARKAS MALANG|087870686279"/>
    <s v="MYDIGIBIZPARTNER"/>
    <m/>
    <m/>
    <m/>
    <m/>
    <m/>
    <m/>
    <m/>
    <m/>
    <s v="Management Janji"/>
    <s v="2026-08-14 08:00:00 | Waktu pemasangan : 13 agustus 2026 Jam pemasangan : 08.00 - 12.00 Info Tambahan : Hubungi pelanggan dulu sebelum ke lokasi terimakasih "/>
    <s v="FCC"/>
    <s v="13-08-2026 11:25:53"/>
    <d v="2026-08-14T08:00:00"/>
    <m/>
    <s v="PS"/>
    <s v="GDI"/>
    <s v="NO ADDON"/>
    <n v="20260814"/>
    <s v="Completed"/>
    <s v="HSI Bisnis Basic Promo HUT Telkom PSB 70% - 50 Mbps"/>
    <s v="INDIBIZ"/>
    <m/>
    <m/>
    <d v="2026-08-14T08:00:00"/>
    <s v="2026-08-14 08:00:00 | Waktu pemasangan : 13 agustus 2026 Jam pemasangan : 08.00 - 12.00 Info Tambahan : Hubungi pelanggan dulu sebelum ke lokasi terimakasih "/>
    <n v="2026"/>
    <n v="8"/>
    <n v="14"/>
    <d v="2026-08-14T00:00:00"/>
    <n v="-0.33333333333575865"/>
    <x v="1"/>
    <x v="24"/>
  </r>
  <r>
    <n v="875"/>
    <n v="1002505801"/>
    <n v="3"/>
    <x v="5"/>
    <n v="5"/>
    <s v="SINGARJA"/>
    <s v="KLUNGKUNG"/>
    <s v="SMA"/>
    <s v="REG"/>
    <s v="AO"/>
    <s v="NEW SALES"/>
    <m/>
    <s v="Completed (PS)"/>
    <s v="RBS-Regional 3"/>
    <d v="2026-08-03T10:47:45"/>
    <d v="2026-08-03T13:12:12"/>
    <n v="69356202"/>
    <m/>
    <n v="172428815923"/>
    <s v="DIRGAPURA PUTRA MANDIRI"/>
    <s v="ODP-SMA-FN/19"/>
    <s v="WO060768619"/>
    <m/>
    <m/>
    <m/>
    <n v="115.416381"/>
    <n v="-8.5651740000000007"/>
    <s v="|MN02745|MYIA-006844395185/POI/Ida Bagus Wahyu Wedanta/081238719387/iva.n.g.fa.h.mi.fauzi96@gmail.com"/>
    <s v="Sales Force DBS"/>
    <m/>
    <m/>
    <m/>
    <m/>
    <m/>
    <m/>
    <m/>
    <m/>
    <s v="Management Janji"/>
    <s v="2026-08-02 08:00:00 | Jam pemasangan : 12.00  Info Tambahan : Hubungi pelanggan dulu sebelum ke lokasi  terimakasih "/>
    <s v="FCC"/>
    <d v="2026-03-08T10:55:07"/>
    <m/>
    <m/>
    <s v="PS"/>
    <s v="SMA"/>
    <s v="NO ADDON"/>
    <n v="202608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8-02 08:00:00 | Jam pemasangan : 12.00  Info Tambahan : Hubungi pelanggan dulu sebelum ke lokasi  terimakasih "/>
    <n v="2026"/>
    <n v="8"/>
    <n v="3"/>
    <d v="2026-08-03T00:00:00"/>
    <n v="-0.29166666666424135"/>
    <x v="1"/>
    <x v="17"/>
  </r>
  <r>
    <n v="876"/>
    <n v="1002533041"/>
    <n v="3"/>
    <x v="1"/>
    <n v="5"/>
    <s v="KEDIRI"/>
    <s v="NGANJUK"/>
    <s v="WRJ"/>
    <s v="REG"/>
    <s v="AO"/>
    <s v="NEW SALES"/>
    <s v="1P INET"/>
    <s v="Completed (PS)"/>
    <s v="RBS-Regional 3"/>
    <d v="2026-08-18T12:56:58"/>
    <d v="2026-08-18T19:23:39"/>
    <n v="69368937"/>
    <m/>
    <n v="152641205783"/>
    <s v="SMK PSM WARUJAYENG"/>
    <s v="ODP-WRJ-FH/33 FH/D03/33.01"/>
    <s v="WO062003708"/>
    <m/>
    <m/>
    <m/>
    <n v="112.03576769999999"/>
    <n v="-7.63787419999999"/>
    <s v="MD|MYDB-20260813265259|DN00001/MN00451|SMK PSM WARUJAYENG|085655840828"/>
    <s v="MYDIGIBIZPARTNER"/>
    <m/>
    <m/>
    <m/>
    <m/>
    <m/>
    <m/>
    <m/>
    <m/>
    <s v="Management Janji"/>
    <s v="2026-08-19 13:00:00 | M Janji : (19/agustus/2026) jam Pasang : 09:00 Note : hubungi pelanggan jika ingin kelokasi"/>
    <s v="FCC"/>
    <s v="18-08-2026 13:10:28"/>
    <d v="2026-08-19T13:00:00"/>
    <m/>
    <s v="PS"/>
    <s v="WRJ"/>
    <s v="NO ADDON"/>
    <n v="20260818"/>
    <s v="Completed"/>
    <s v="HSI Bisnis Promo HUT Telkom PSB 70% - 100 Mbps"/>
    <s v="INDIBIZ"/>
    <m/>
    <m/>
    <d v="2026-08-19T13:00:00"/>
    <s v="2026-08-19 13:00:00 | M Janji : (19/agustus/2026) jam Pasang : 09:00 Note : hubungi pelanggan jika ingin kelokasi"/>
    <n v="2026"/>
    <n v="8"/>
    <n v="18"/>
    <d v="2026-08-18T00:00:00"/>
    <n v="-1.5416666666642413"/>
    <x v="1"/>
    <x v="3"/>
  </r>
  <r>
    <n v="877"/>
    <n v="1002532336"/>
    <n v="3"/>
    <x v="7"/>
    <n v="4"/>
    <s v="KUDUS"/>
    <s v="PURWODADI"/>
    <s v="WRO"/>
    <s v="REG"/>
    <s v="AO"/>
    <s v="NEW SALES"/>
    <m/>
    <s v="Completed (PS)"/>
    <s v="RBS-Regional 3"/>
    <d v="2026-08-18T09:56:03"/>
    <d v="2026-08-18T14:42:14"/>
    <n v="69368634"/>
    <m/>
    <n v="142509107084"/>
    <s v="PT. AMARTHA MIKRO FINTEK"/>
    <s v="ODP-WRO-FC/127"/>
    <s v="WO061995659"/>
    <m/>
    <m/>
    <m/>
    <n v="111.1256166"/>
    <n v="-7.1253250000000001"/>
    <s v="|MN00966|/PT. AMARTHA MIKRO FINTEK/INFOMEDIA/HSI BISNIS PROMO HUT TElKOM PSB 70% INTERNET ONLY 50 MBPS 355K BLM PPN/EKA LIA WULAN AZANI/085215169819"/>
    <s v="Sales Profesional"/>
    <m/>
    <m/>
    <m/>
    <m/>
    <m/>
    <m/>
    <m/>
    <m/>
    <s v="Management Janji"/>
    <s v="2026-08-19 08:00:00|telp : 085215169819 alt : manja : pagi /siang 19/08/2026 hub sebelum kelokasi |40000802|MYDITA"/>
    <s v="FCC"/>
    <s v="18-08-2026 10:10:24"/>
    <d v="2026-08-19T08:00:00"/>
    <m/>
    <s v="PS"/>
    <s v="WRO"/>
    <s v="NO ADDON"/>
    <n v="20260818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9T08:00:00"/>
    <s v="2026-08-19 08:00:00|telp : 085215169819 alt : manja : pagi /siang 19/08/2026 hub sebelum kelokasi |40000802|MYDITA"/>
    <n v="2026"/>
    <n v="8"/>
    <n v="18"/>
    <d v="2026-08-18T00:00:00"/>
    <n v="-1.3333333333357587"/>
    <x v="1"/>
    <x v="4"/>
  </r>
  <r>
    <n v="878"/>
    <n v="1002521644"/>
    <n v="3"/>
    <x v="6"/>
    <n v="5"/>
    <s v="PASURUAN"/>
    <s v="LUMAJANG"/>
    <s v="TPH"/>
    <s v="REG"/>
    <s v="AO"/>
    <s v="NEW SALES"/>
    <s v="1P INET"/>
    <s v="Completed (PS)"/>
    <s v="RBS-Regional 3"/>
    <d v="2026-08-12T10:49:56"/>
    <d v="2026-08-12T18:48:14"/>
    <n v="69363992"/>
    <m/>
    <n v="152543206019"/>
    <s v="TOKO JAYA"/>
    <s v="ODP-TPH-FG/06 FG/D01/06.01"/>
    <s v="WO061566254"/>
    <m/>
    <m/>
    <m/>
    <n v="113.11456684023101"/>
    <n v="-8.1542297518533307"/>
    <s v="MD|MYDB-20260811265029|DN00001/MN01309|TOKO JAYA|083141427031"/>
    <s v="MYDIGIBIZPARTNER"/>
    <m/>
    <m/>
    <m/>
    <m/>
    <m/>
    <m/>
    <m/>
    <m/>
    <s v="Management Janji"/>
    <s v="2026-08-13 08:00:00 | Tanggal Pemasangan : 13 Agustus 2026 Jam Pemasangan : 08:00 13:00 Info Tambahan : Hubungi pelanggan dulu sebelum ke lokasi terimakasih"/>
    <s v="FCC"/>
    <d v="2026-12-08T10:55:16"/>
    <d v="2026-08-13T08:00:00"/>
    <m/>
    <s v="PS"/>
    <s v="TPH"/>
    <s v="NO ADDON"/>
    <n v="20260812"/>
    <s v="Completed"/>
    <s v="HSI Bisnis Basic Promo HUT Telkom PSB 70% - 100 Mbps"/>
    <s v="INDIBIZ"/>
    <m/>
    <m/>
    <d v="2026-08-13T08:00:00"/>
    <s v="2026-08-13 08:00:00 | Tanggal Pemasangan : 13 Agustus 2026 Jam Pemasangan : 08:00 13:00 Info Tambahan : Hubungi pelanggan dulu sebelum ke lokasi terimakasih"/>
    <n v="2026"/>
    <n v="8"/>
    <n v="12"/>
    <d v="2026-08-12T00:00:00"/>
    <n v="-1.3333333333357587"/>
    <x v="1"/>
    <x v="27"/>
  </r>
  <r>
    <n v="879"/>
    <n v="1002522359"/>
    <n v="3"/>
    <x v="5"/>
    <n v="5"/>
    <s v="SINGARJA"/>
    <s v="GIANYAR"/>
    <s v="UBU"/>
    <s v="REG"/>
    <s v="AO"/>
    <s v="NEW SALES"/>
    <m/>
    <s v="Completed (PS)"/>
    <s v="RBS-Regional 3"/>
    <d v="2026-08-12T14:18:22"/>
    <d v="2026-08-13T13:28:59"/>
    <n v="69364331"/>
    <m/>
    <n v="172408247751"/>
    <s v="SD NEGERI 4 BEDULU"/>
    <s v="ODP-UBU-FG/100"/>
    <s v="WO061604490"/>
    <m/>
    <m/>
    <m/>
    <n v="115.2902917"/>
    <n v="-8.5277806999999992"/>
    <s v="|MN02658|/PIC I KETUT WIARTA/087744013736/sdn4bedulu@gmail.com"/>
    <s v="Sales Force DBS"/>
    <m/>
    <m/>
    <m/>
    <m/>
    <m/>
    <m/>
    <m/>
    <m/>
    <s v="Management Janji"/>
    <s v="2026-08-13 13:00:00|Tanggal pemasangan :13/08/2026 Jam pemasangan : pagi/siang Info Tambahan : Hubungi pelanggan dulu sebelum ke lokasi terima kasih.|40971401|MYDITA"/>
    <s v="FCC"/>
    <d v="2026-12-08T14:39:59"/>
    <d v="2026-08-13T13:00:00"/>
    <m/>
    <s v="PS"/>
    <s v="UBU"/>
    <s v="NO ADDON"/>
    <n v="20260813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13T13:00:00"/>
    <s v="2026-08-13 13:00:00|Tanggal pemasangan :13/08/2026 Jam pemasangan : pagi/siang Info Tambahan : Hubungi pelanggan dulu sebelum ke lokasi terima kasih.|40971401|MYDITA"/>
    <n v="2026"/>
    <n v="8"/>
    <n v="13"/>
    <d v="2026-08-13T00:00:00"/>
    <n v="-0.54166666666424135"/>
    <x v="1"/>
    <x v="26"/>
  </r>
  <r>
    <n v="880"/>
    <n v="1002527963"/>
    <n v="3"/>
    <x v="0"/>
    <n v="5"/>
    <s v="MATARAM"/>
    <s v="LOMBOK TIMUR UTARA"/>
    <s v="SEL"/>
    <s v="REG"/>
    <s v="AO"/>
    <s v="NEW SALES"/>
    <s v="1P INET"/>
    <s v="Completed (PS)"/>
    <s v="RBS-Regional 3"/>
    <d v="2026-08-15T10:50:56"/>
    <d v="2026-08-16T18:38:31"/>
    <n v="69366710"/>
    <m/>
    <n v="172619203355"/>
    <s v="Toko Siswandi"/>
    <s v="ODP-SEL-FAZ/15 FAZ/D02/15.01"/>
    <s v="WO061807206"/>
    <m/>
    <m/>
    <m/>
    <n v="116.57169654965401"/>
    <n v="-8.5251216695254293"/>
    <s v="MD|MYDB-20260814265406|SC00001/MC00149|Toko Siswandi|087798572570"/>
    <s v="MYDIGIBIZPARTNER"/>
    <m/>
    <m/>
    <m/>
    <m/>
    <m/>
    <m/>
    <m/>
    <m/>
    <s v="Management Janji"/>
    <s v="2026-08-21 15:00:00 | Nama PIC : Bp Saparwadi No HP : 087798572570 No Alt : - M Janji :  16 Agustus 2026 Jam Pasang : Pagi / Siang Note : hubungi pelanggan jika ingin kelokasi"/>
    <s v="FCC"/>
    <s v="15-08-2026 10:54:52"/>
    <d v="2026-08-21T15:00:00"/>
    <m/>
    <s v="PS"/>
    <s v="SEL"/>
    <s v="NO ADDON"/>
    <n v="20260816"/>
    <s v="Completed"/>
    <s v="HSI Bisnis Promo HUT Telkom PSB 70% - 150 Mbps"/>
    <s v="INDIBIZ"/>
    <m/>
    <m/>
    <d v="2026-08-21T15:00:00"/>
    <s v="2026-08-21 15:00:00 | Nama PIC : Bp Saparwadi No HP : 087798572570 No Alt : - M Janji :  16 Agustus 2026 Jam Pasang : Pagi / Siang Note : hubungi pelanggan jika ingin kelokasi"/>
    <n v="2026"/>
    <n v="8"/>
    <n v="16"/>
    <d v="2026-08-16T00:00:00"/>
    <n v="-5.625"/>
    <x v="1"/>
    <x v="5"/>
  </r>
  <r>
    <n v="881"/>
    <n v="1002525405"/>
    <n v="3"/>
    <x v="7"/>
    <n v="4"/>
    <s v="SOLO"/>
    <s v="INNER - SOLO JATENG TIMUR"/>
    <s v="KTO"/>
    <s v="REG"/>
    <s v="AO"/>
    <s v="NEW SALES"/>
    <s v="2P INET + VOICE"/>
    <s v="Completed (PS)"/>
    <s v="RBS-Regional 3"/>
    <d v="2026-08-14T07:53:56"/>
    <d v="2026-08-14T11:55:41"/>
    <n v="69365585"/>
    <n v="2716001363"/>
    <n v="142505113914"/>
    <s v="PT. NS TRADE"/>
    <s v="ODP-KTO-FG/003 FG/D02/003.01"/>
    <s v="WO061713308"/>
    <m/>
    <m/>
    <m/>
    <n v="110.73618605732899"/>
    <n v="-7.5518029101688997"/>
    <s v="MD|MYDB-20260813265193|DN00001/MN00440|PT. NS TRADE|087783274625"/>
    <s v="MYDIGIBIZPARTNER"/>
    <m/>
    <m/>
    <m/>
    <m/>
    <m/>
    <m/>
    <m/>
    <m/>
    <s v="Management Janji"/>
    <s v="2026-08-15 08:00:00 | Waktu pemasangan : 15 agustus 2026 Jam pemasangan : 08.00 - 12.00 Info Tambahan : Hubungi pelanggan dulu sebelum ke lokasi terimakasih"/>
    <s v="FCC"/>
    <s v="14-08-2026 08:10:10"/>
    <d v="2026-08-15T08:00:00"/>
    <m/>
    <s v="PS"/>
    <s v="KTO"/>
    <s v="NO ADDON"/>
    <n v="20260814"/>
    <s v="Completed"/>
    <s v="HSI Bisnis Basic Bundling Phone PSB 70% - Free 800 Menit Promo - 50 Mbps"/>
    <s v="INDIBIZ"/>
    <m/>
    <m/>
    <d v="2026-08-15T08:00:00"/>
    <s v="2026-08-15 08:00:00 | Waktu pemasangan : 15 agustus 2026 Jam pemasangan : 08.00 - 12.00 Info Tambahan : Hubungi pelanggan dulu sebelum ke lokasi terimakasih"/>
    <n v="2026"/>
    <n v="8"/>
    <n v="14"/>
    <d v="2026-08-14T00:00:00"/>
    <n v="-1.3333333333357587"/>
    <x v="1"/>
    <x v="4"/>
  </r>
  <r>
    <n v="882"/>
    <n v="1002514985"/>
    <n v="3"/>
    <x v="2"/>
    <n v="4"/>
    <s v="YOGYAKARTA"/>
    <s v="GUNUNG KIDUL"/>
    <s v="WNS"/>
    <s v="REG"/>
    <s v="AO"/>
    <s v="NEW SALES"/>
    <s v="1P INET"/>
    <s v="102 | FOLLOW UP COMPLETED"/>
    <s v="RBS-Regional 3"/>
    <d v="2026-08-07T15:07:57"/>
    <d v="2026-08-10T14:41:36"/>
    <n v="69360950"/>
    <m/>
    <n v="143135115048"/>
    <s v="UPT PUSKESMAS PALIYAN"/>
    <s v="ODP-WNS-FAY/038 FAY/D03/038.01"/>
    <s v="WO061177723"/>
    <m/>
    <m/>
    <m/>
    <n v="110.51406950000001"/>
    <n v="-7.9993638999999996"/>
    <s v="|MN00277|MYIA-069233367829/POI/Supriayanta/081326235702/pusk.paliyan@gmail.com"/>
    <s v="MYIB_ASSISTANT"/>
    <m/>
    <m/>
    <m/>
    <m/>
    <m/>
    <m/>
    <m/>
    <m/>
    <s v="Management Janji"/>
    <s v="2026-08-08 13:00:00 | telp :081326235702  alt : pagi / siang 08/08/2026 hub sebelum ke lokasi  "/>
    <s v="FCC"/>
    <d v="2026-07-08T15:25:38"/>
    <d v="2026-08-08T13:00:00"/>
    <s v="Kendala Pelanggan"/>
    <s v="REVOKE"/>
    <s v="WNS"/>
    <s v="NO ADDON"/>
    <m/>
    <s v="Follow Up Revoke Completed, New Order ID : SC1002518080"/>
    <s v="HSI Bisnis Promo HUT Telkom PSB 70% - 75 Mbps"/>
    <s v="INDIBIZ"/>
    <m/>
    <m/>
    <d v="2026-08-08T13:00:00"/>
    <s v="2026-08-08 13:00:00 | telp :081326235702  alt : pagi / siang 08/08/2026 hub sebelum ke lokasi  "/>
    <m/>
    <m/>
    <m/>
    <e v="#NUM!"/>
    <e v="#NUM!"/>
    <x v="0"/>
    <x v="4"/>
  </r>
  <r>
    <n v="883"/>
    <n v="1002522431"/>
    <n v="3"/>
    <x v="3"/>
    <n v="5"/>
    <s v="MADURA"/>
    <s v="BANGKALAN"/>
    <s v="BKL"/>
    <s v="REG"/>
    <s v="AO"/>
    <s v="NEW SALES"/>
    <s v="1P INET"/>
    <s v="MIA - INVALID SURVEY"/>
    <s v="RBS-Regional 3"/>
    <d v="2026-08-12T14:34:57"/>
    <d v="2026-08-13T12:36:01"/>
    <n v="69364373"/>
    <m/>
    <n v="152435910056"/>
    <s v="THE NICE PLAYLAND"/>
    <s v="ODP-BKL-FAZ/16 FAZ/D02/16.01"/>
    <s v="WO061596654"/>
    <m/>
    <m/>
    <m/>
    <n v="112.799487673461"/>
    <n v="-7.0604442288248901"/>
    <s v="|MN00613|MYIA-050528124076/POI/Jemi Kisroh /082310510505/jemilestari85@gmail.com"/>
    <s v="MYIB_ASSISTANT"/>
    <m/>
    <m/>
    <m/>
    <m/>
    <m/>
    <m/>
    <m/>
    <m/>
    <s v="Management Janji"/>
    <s v="2026-08-13 13:00:00 | Waktu pemasnagan : 13 Agustus 2026 Jam pemasangan : 08.00 - 12.00 Mohon hubungi pelanggan sebelum ke lokasi  Terima kasih"/>
    <s v="FCC"/>
    <d v="2026-12-08T14:39:59"/>
    <d v="2026-08-13T13:00:00"/>
    <m/>
    <s v="SURVEY_NEW_MANJA"/>
    <s v="BKL"/>
    <s v="NO ADDON"/>
    <m/>
    <s v="MIE - INVALID SURVEY - Kendala Jalur/Rute Tarikan"/>
    <s v="HSI Bisnis Basic Promo HUT Telkom PSB 70% - 50 Mbps"/>
    <s v="INDIBIZ"/>
    <m/>
    <m/>
    <d v="2026-08-13T13:00:00"/>
    <s v="2026-08-13 13:00:00 | Waktu pemasnagan : 13 Agustus 2026 Jam pemasangan : 08.00 - 12.00 Mohon hubungi pelanggan sebelum ke lokasi  Terima kasih"/>
    <m/>
    <m/>
    <m/>
    <e v="#NUM!"/>
    <e v="#NUM!"/>
    <x v="0"/>
    <x v="6"/>
  </r>
  <r>
    <n v="884"/>
    <n v="1002514746"/>
    <n v="3"/>
    <x v="6"/>
    <n v="5"/>
    <s v="PASURUAN"/>
    <s v="PASURUAN"/>
    <s v="PSN"/>
    <s v="REG"/>
    <s v="AO"/>
    <s v="NEW SALES"/>
    <m/>
    <s v="Completed (PS)"/>
    <s v="RBS-Regional 3"/>
    <d v="2026-08-07T14:04:40"/>
    <d v="2026-08-08T14:12:00"/>
    <n v="69360842"/>
    <m/>
    <n v="152729256395"/>
    <s v="KOST PUTRI GADING ASRI"/>
    <s v="ODP-PSN-FAS/02"/>
    <s v="WO061181042"/>
    <m/>
    <m/>
    <m/>
    <n v="112.8972947"/>
    <n v="-7.6365635000000003"/>
    <s v="|MN00025|/KOST PUTRI GADING ASRI/WINBACK 2.0 HSI B2B (1:1) 50MBPS 355RB PSB DISC 70%//gasri2029@gmail.com/MUHAMMAD IQBAL/87774145339"/>
    <s v="Sales Force DBS"/>
    <m/>
    <m/>
    <m/>
    <m/>
    <m/>
    <m/>
    <m/>
    <m/>
    <s v="Management Janji"/>
    <s v="2026-08-11 08:00:00|Nama PIC : bapak iqbal No HP : 087774145339 Alt :  M Janji : (selasa/11/AGUSTUS/2026) jam Pasang : 09:00 Note : hubungi pelanggan jika ingin kelokasi|40951378|MYDITA"/>
    <s v="FCC"/>
    <d v="2026-07-08T14:10:02"/>
    <d v="2026-08-11T08:00:00"/>
    <m/>
    <s v="PS"/>
    <s v="PSN"/>
    <s v="NO ADDON"/>
    <n v="20260808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1T08:00:00"/>
    <s v="2026-08-11 08:00:00|Nama PIC : bapak iqbal No HP : 087774145339 Alt :  M Janji : (selasa/11/AGUSTUS/2026) jam Pasang : 09:00 Note : hubungi pelanggan jika ingin kelokasi|40951378|MYDITA"/>
    <n v="2026"/>
    <n v="8"/>
    <n v="8"/>
    <d v="2026-08-08T00:00:00"/>
    <n v="-3.3333333333357587"/>
    <x v="1"/>
    <x v="12"/>
  </r>
  <r>
    <n v="885"/>
    <n v="1002515429"/>
    <n v="3"/>
    <x v="7"/>
    <n v="4"/>
    <s v="SOLO"/>
    <s v="KLATEN"/>
    <s v="PEN"/>
    <s v="REG"/>
    <s v="AO"/>
    <s v="NEW SALES"/>
    <s v="1P INET"/>
    <s v="Completed (PS)"/>
    <s v="RBS-Regional 3"/>
    <d v="2026-08-07T17:52:57"/>
    <d v="2026-08-08T12:58:50"/>
    <n v="69361124"/>
    <m/>
    <n v="142510106179"/>
    <s v="SD Muh Nurul Ilmi Karangdowo (R.Kantor)"/>
    <s v="ODP-PEN-F01/022"/>
    <s v="WO061198052"/>
    <m/>
    <m/>
    <m/>
    <n v="110.7351073"/>
    <n v="-7.7089489999999996"/>
    <s v="|MN00951|MYIA-011027171015/POI/ARIF HIDAYAT/085640187778/hidayataarief@gmail.com"/>
    <s v="MYIB_ASSISTANT"/>
    <m/>
    <m/>
    <m/>
    <m/>
    <m/>
    <m/>
    <m/>
    <m/>
    <s v="Management Janji"/>
    <s v="2026-08-08 15:00:00 | Tanggal pemasangan: 08/08/2026 Jam pemasangan : siang Info Tambahan : Hubungi pelanggan dulu sebelum ke lokasi terima kasih."/>
    <s v="FCC"/>
    <d v="2026-07-08T17:54:44"/>
    <d v="2026-08-08T15:00:00"/>
    <m/>
    <s v="PS"/>
    <s v="PEN"/>
    <s v="NO ADDON"/>
    <n v="20260808"/>
    <s v="Completed"/>
    <s v="HSI Bisnis Promo HUT Telkom PSB 70% - 100 Mbps"/>
    <s v="INDIBIZ"/>
    <m/>
    <m/>
    <d v="2026-08-08T15:00:00"/>
    <s v="2026-08-08 15:00:00 | Tanggal pemasangan: 08/08/2026 Jam pemasangan : siang Info Tambahan : Hubungi pelanggan dulu sebelum ke lokasi terima kasih."/>
    <n v="2026"/>
    <n v="8"/>
    <n v="8"/>
    <d v="2026-08-08T00:00:00"/>
    <n v="-0.625"/>
    <x v="1"/>
    <x v="4"/>
  </r>
  <r>
    <n v="886"/>
    <n v="1002523499"/>
    <n v="3"/>
    <x v="1"/>
    <n v="5"/>
    <s v="KEDIRI"/>
    <s v="NGANJUK"/>
    <s v="NJK"/>
    <s v="REG"/>
    <s v="AO"/>
    <s v="NEW SALES"/>
    <s v="1P INET"/>
    <s v="Completed (PS)"/>
    <s v="RBS-Regional 3"/>
    <d v="2026-08-13T09:35:56"/>
    <d v="2026-08-14T16:37:20"/>
    <n v="69364784"/>
    <m/>
    <n v="152611229884"/>
    <s v="SPPG SENGKUT"/>
    <s v="ODP-NJK-FK/44 FK/D06/44.01"/>
    <s v="WO061643964"/>
    <m/>
    <m/>
    <m/>
    <n v="111.87481150000001"/>
    <n v="-7.6612100999999901"/>
    <s v="MD|MYDB-20260812265122|EN00005/MC20190|SPPG SENGKUT|081333585896"/>
    <s v="MYDIGIBIZPARTNER"/>
    <m/>
    <m/>
    <m/>
    <m/>
    <m/>
    <m/>
    <m/>
    <m/>
    <s v="Management Janji"/>
    <s v="2026-08-14 08:00:00 | M Janji : (14 AGUSTUS 2026) jam Pasang : pagi  Note : hubungi pelanggan jika ingin kelokasi "/>
    <s v="FCC"/>
    <s v="13-08-2026 09:40:08"/>
    <d v="2026-08-14T08:00:00"/>
    <m/>
    <s v="PS"/>
    <s v="NJK"/>
    <s v="NO ADDON"/>
    <n v="20260814"/>
    <s v="Completed"/>
    <s v="HSI Bisnis Promo HUT Telkom PSB 70% - 100 Mbps Dual Band"/>
    <s v="INDIBIZ"/>
    <m/>
    <m/>
    <d v="2026-08-14T08:00:00"/>
    <s v="2026-08-14 08:00:00 | M Janji : (14 AGUSTUS 2026) jam Pasang : pagi  Note : hubungi pelanggan jika ingin kelokasi "/>
    <n v="2026"/>
    <n v="8"/>
    <n v="14"/>
    <d v="2026-08-14T00:00:00"/>
    <n v="-0.33333333333575865"/>
    <x v="1"/>
    <x v="3"/>
  </r>
  <r>
    <n v="887"/>
    <n v="1002524505"/>
    <n v="3"/>
    <x v="1"/>
    <n v="5"/>
    <s v="MALANG"/>
    <s v="KEPANJEN"/>
    <s v="GDI"/>
    <s v="REG"/>
    <s v="AO"/>
    <s v="NEW SALES"/>
    <s v="1P INET"/>
    <s v="Completed (PS)"/>
    <s v="RBS-Regional 3"/>
    <d v="2026-08-13T14:32:56"/>
    <d v="2026-08-14T13:28:07"/>
    <n v="69365252"/>
    <m/>
    <n v="152715213991"/>
    <s v="PONDOK MODERN AL-RIFA&amp; 39;IE 2"/>
    <s v="ODP-GDI-FM/11 FM/D03/11.01"/>
    <s v="WO061677110"/>
    <m/>
    <m/>
    <m/>
    <n v="112.641994"/>
    <n v="-8.1377950000000006"/>
    <s v="|MC20232|MYIA-008293069435/POI/WAHYU SULAIMAN/085178966608/wahyusnerut@gmail.com"/>
    <s v="MYIB_ASSISTANT"/>
    <m/>
    <m/>
    <m/>
    <m/>
    <m/>
    <m/>
    <m/>
    <m/>
    <s v="Management Janji"/>
    <s v="2026-08-14 13:00:00 | Nama PIC : bapa wahyu No HP : 085178966608 No Alternatif : 0855850434084 M Janji : 14/07/2026 Jam Pasang : Pagi NoteÃ‚Â :  Hubungi terlebih dahulu sebelum ke lokasi "/>
    <s v="FCC"/>
    <s v="13-08-2026 14:39:50"/>
    <d v="2026-08-14T13:00:00"/>
    <m/>
    <s v="PS"/>
    <s v="GDI"/>
    <s v="NO ADDON"/>
    <n v="20260814"/>
    <s v="Completed"/>
    <s v="HSI Bisnis Basic Promo HUT Telkom PSB 70% - 75 Mbps"/>
    <s v="INDIBIZ"/>
    <m/>
    <m/>
    <d v="2026-08-14T13:00:00"/>
    <s v="2026-08-14 13:00:00 | Nama PIC : bapa wahyu No HP : 085178966608 No Alternatif : 0855850434084 M Janji : 14/07/2026 Jam Pasang : Pagi NoteÃ‚Â :  Hubungi terlebih dahulu sebelum ke lokasi "/>
    <n v="2026"/>
    <n v="8"/>
    <n v="14"/>
    <d v="2026-08-14T00:00:00"/>
    <n v="-0.54166666666424135"/>
    <x v="1"/>
    <x v="24"/>
  </r>
  <r>
    <n v="888"/>
    <n v="1002521165"/>
    <n v="3"/>
    <x v="3"/>
    <n v="5"/>
    <s v="SBY UTARA"/>
    <s v="TANDES"/>
    <s v="LKI"/>
    <s v="REG"/>
    <s v="AO"/>
    <s v="NEW SALES"/>
    <s v="1P INET"/>
    <s v="Completed (PS)"/>
    <s v="RBS-Regional 3"/>
    <d v="2026-08-12T07:58:56"/>
    <d v="2026-08-12T11:34:34"/>
    <n v="69363787"/>
    <m/>
    <n v="152424213142"/>
    <s v="PT Jantra Grupo Indonesia"/>
    <s v="ODP-LKS-FAX/31 FAX/D04/31.01"/>
    <s v="WO061548610"/>
    <m/>
    <m/>
    <m/>
    <n v="112.6767588"/>
    <n v="-7.3092370000000004"/>
    <s v="MD|MYIB-001568809332|SYSTEM|PT Jantra Grupo Indonesia|081213651933"/>
    <s v="LPC_EBIS"/>
    <m/>
    <m/>
    <m/>
    <m/>
    <m/>
    <m/>
    <m/>
    <m/>
    <s v="Management Janji"/>
    <s v="2026-08-15 10:00:00 | Nama PIC : Ari No HP : 081213651933 Alt : 089681628174 M Janji : 11/08/2026 Jam Pasang : 08.00 - 13:00  NoteÃ‚Â :  hubungi terlebih dahulu sebelum kelokasi"/>
    <s v="FCC"/>
    <d v="2026-12-08T08:10:35"/>
    <d v="2026-08-15T10:00:00"/>
    <m/>
    <s v="PS"/>
    <s v="LKI"/>
    <s v="NO ADDON"/>
    <n v="20260812"/>
    <s v="Completed"/>
    <s v="HSI Bisnis Promo HUT Telkom PSB 70% - 50 Mbps"/>
    <s v="INDIBIZ"/>
    <m/>
    <m/>
    <d v="2026-08-15T10:00:00"/>
    <s v="2026-08-15 10:00:00 | Nama PIC : Ari No HP : 081213651933 Alt : 089681628174 M Janji : 11/08/2026 Jam Pasang : 08.00 - 13:00  NoteÃ‚Â :  hubungi terlebih dahulu sebelum kelokasi"/>
    <n v="2026"/>
    <n v="8"/>
    <n v="12"/>
    <d v="2026-08-12T00:00:00"/>
    <n v="-3.4166666666642413"/>
    <x v="1"/>
    <x v="23"/>
  </r>
  <r>
    <n v="889"/>
    <n v="1002523572"/>
    <n v="3"/>
    <x v="1"/>
    <n v="5"/>
    <s v="MALANG"/>
    <s v="KEPANJEN"/>
    <s v="GDG"/>
    <s v="REG"/>
    <s v="AO"/>
    <s v="NEW SALES"/>
    <s v="1P INET"/>
    <s v="Completed (PS)"/>
    <s v="RBS-Regional 3"/>
    <d v="2026-08-13T09:56:56"/>
    <d v="2026-08-15T14:09:05"/>
    <n v="69364833"/>
    <m/>
    <n v="152704231441"/>
    <s v="SMKN 7 MALANG"/>
    <s v="ODP-GDG-FA/36 FA/D04/36.01"/>
    <s v="WO061645308"/>
    <m/>
    <m/>
    <m/>
    <n v="112.622069343924"/>
    <n v="-8.0255610194934093"/>
    <s v="MD|MYDB-20260811264992|SC20017/MC20200|SMKN 7 MALANG|085546222546"/>
    <s v="MYDIGIBIZPARTNER"/>
    <m/>
    <m/>
    <m/>
    <m/>
    <m/>
    <m/>
    <m/>
    <m/>
    <s v="Management Janji"/>
    <s v="2026-08-16 08:00:00 | Nama PIC : Mahersea No HP : 085546222546 Alt :  M Janji : 15/08/2026 Jam Pasang : 08.00  - 13:00  NoteÃ‚Â :  hubungi terlebih dahulu sebelum ke lokasi, terima kasih."/>
    <s v="FCC"/>
    <s v="13-08-2026 10:09:52"/>
    <d v="2026-08-16T08:00:00"/>
    <m/>
    <s v="PS"/>
    <s v="GDG"/>
    <s v="NO ADDON"/>
    <n v="20260815"/>
    <s v="Completed"/>
    <s v="HSI Bisnis Promo HUT Telkom PSB 70% - 200 Mbps"/>
    <s v="INDIBIZ"/>
    <m/>
    <m/>
    <d v="2026-08-16T08:00:00"/>
    <s v="2026-08-16 08:00:00 | Nama PIC : Mahersea No HP : 085546222546 Alt :  M Janji : 15/08/2026 Jam Pasang : 08.00  - 13:00  NoteÃ‚Â :  hubungi terlebih dahulu sebelum ke lokasi, terima kasih."/>
    <n v="2026"/>
    <n v="8"/>
    <n v="15"/>
    <d v="2026-08-15T00:00:00"/>
    <n v="-1.3333333333357587"/>
    <x v="1"/>
    <x v="24"/>
  </r>
  <r>
    <n v="890"/>
    <n v="1002530398"/>
    <n v="3"/>
    <x v="1"/>
    <n v="5"/>
    <s v="MALANG"/>
    <s v="KEPANJEN"/>
    <s v="BNR"/>
    <s v="REG"/>
    <s v="AO"/>
    <s v="NEW SALES"/>
    <s v="1P INET"/>
    <s v="Completed (PS)"/>
    <s v="RBS-Regional 3"/>
    <d v="2026-08-17T08:14:56"/>
    <d v="2026-08-17T12:53:10"/>
    <n v="69367800"/>
    <m/>
    <n v="152727201286"/>
    <s v="TOKO SAHABAT"/>
    <s v="ODP-BNR-FA/03 BNR/D02/08.03"/>
    <s v="WO061910505"/>
    <m/>
    <m/>
    <m/>
    <n v="112.574425265192"/>
    <n v="-8.3168012491479502"/>
    <s v="MD|MYDB-20260816265779|SC20017/MC20200|TOKO SAHABAT|6285649272972"/>
    <s v="MYDIGIBIZPARTNER"/>
    <m/>
    <m/>
    <m/>
    <m/>
    <m/>
    <m/>
    <m/>
    <m/>
    <s v="Management Janji"/>
    <s v="2026-08-18 08:00:00 | Waktu pemasangan : 17 agustus 2026 Jam pemasangan : 08.00 - 12.00 Info Tambahan : Hubungi pelanggan dulu sebelum ke lokasi terimakasih "/>
    <s v="FCC"/>
    <s v="17-08-2026 08:26:02"/>
    <d v="2026-08-18T08:00:00"/>
    <m/>
    <s v="PS"/>
    <s v="BNR"/>
    <s v="NO ADDON"/>
    <n v="20260817"/>
    <s v="Completed"/>
    <s v="HSI Bisnis PSB 70% - 200 Mbps"/>
    <s v="INDIBIZ"/>
    <m/>
    <m/>
    <d v="2026-08-18T08:00:00"/>
    <s v="2026-08-18 08:00:00 | Waktu pemasangan : 17 agustus 2026 Jam pemasangan : 08.00 - 12.00 Info Tambahan : Hubungi pelanggan dulu sebelum ke lokasi terimakasih "/>
    <n v="2026"/>
    <n v="8"/>
    <n v="17"/>
    <d v="2026-08-17T00:00:00"/>
    <n v="-1.3333333333357587"/>
    <x v="1"/>
    <x v="24"/>
  </r>
  <r>
    <n v="891"/>
    <n v="1002511984"/>
    <n v="3"/>
    <x v="1"/>
    <n v="5"/>
    <s v="MALANG"/>
    <s v="BATU"/>
    <s v="PKS"/>
    <s v="REG"/>
    <s v="AO"/>
    <s v="NEW SALES"/>
    <s v="1P INET"/>
    <s v="Completed (PS)"/>
    <s v="RBS-Regional 3"/>
    <d v="2026-08-06T11:13:56"/>
    <d v="2026-08-06T14:52:38"/>
    <n v="69359826"/>
    <m/>
    <n v="152710214207"/>
    <s v="Kopi Kampoeng"/>
    <s v="ODP-PKS-FQ/61 FQ/D06/61.01"/>
    <s v="WO061058232"/>
    <m/>
    <m/>
    <m/>
    <n v="112.684485"/>
    <n v="-7.9529158999999998"/>
    <s v="|MN00814|MYIA-037665130340/POI/Aditya Prayoga/0881026044796/adityapecesprayoga@gmail.com"/>
    <s v="MYIB_ASSISTANT"/>
    <m/>
    <m/>
    <m/>
    <m/>
    <m/>
    <m/>
    <m/>
    <m/>
    <s v="Management Janji"/>
    <s v="2026-08-07 08:00:00 | Waktu pemasnagan : 07 agustus 2026 Jam pemasangan : 08.00 - 12.00 Mohon hubungi pelanggan sebelum ke lokasi  Terima kasih"/>
    <s v="FCC"/>
    <d v="2026-06-08T11:25:46"/>
    <d v="2026-08-07T08:00:00"/>
    <m/>
    <s v="PS"/>
    <s v="PKS"/>
    <s v="NO ADDON"/>
    <n v="20260806"/>
    <s v="Completed"/>
    <s v="HSI Bisnis Promo HUT Telkom PSB 70% - 50 Mbps"/>
    <s v="INDIBIZ"/>
    <m/>
    <m/>
    <d v="2026-08-07T08:00:00"/>
    <s v="2026-08-07 08:00:00 | Waktu pemasnagan : 07 agustus 2026 Jam pemasangan : 08.00 - 12.00 Mohon hubungi pelanggan sebelum ke lokasi  Terima kasih"/>
    <n v="2026"/>
    <n v="8"/>
    <n v="6"/>
    <d v="2026-08-06T00:00:00"/>
    <n v="-1.3333333333357587"/>
    <x v="1"/>
    <x v="15"/>
  </r>
  <r>
    <n v="892"/>
    <n v="1002516937"/>
    <n v="3"/>
    <x v="6"/>
    <n v="5"/>
    <s v="SIDOARJO"/>
    <s v="INNER - JATIM TIMUR"/>
    <s v="GDA"/>
    <s v="REG"/>
    <s v="AO"/>
    <s v="NEW SALES"/>
    <m/>
    <s v="Completed (PS)"/>
    <s v="RBS-Regional 3"/>
    <d v="2026-08-10T09:05:19"/>
    <d v="2026-08-10T13:22:35"/>
    <n v="69362111"/>
    <m/>
    <n v="152317261857"/>
    <s v="CV DEWI VENEER INDONESIA"/>
    <s v="ODP-GDA-FC/05"/>
    <s v="WO061365216"/>
    <m/>
    <m/>
    <m/>
    <n v="112.7488762"/>
    <n v="-7.3882997000000001"/>
    <s v="|MN02774|/CV DEWI VENEER INDONESIA/WINBACK 2.0 HSI B2B (1:1) 100MBPS 535RB PSB DISC 70%//dewiveneer@gmail.com/DEWI MASITA/81229015587"/>
    <s v="Sales Force DBS"/>
    <m/>
    <m/>
    <m/>
    <m/>
    <m/>
    <m/>
    <m/>
    <m/>
    <s v="Management Janji"/>
    <s v="2026-08-11 08:00:00|M Janji : (09/08/2026) jam Pasang : 09:00 Note : hubungi pelanggan jika ingin kelokasi|40900827|MYDITA"/>
    <s v="FCC"/>
    <d v="2026-10-08T09:25:41"/>
    <d v="2026-08-11T08:00:00"/>
    <m/>
    <s v="PS"/>
    <s v="GDA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08:00:00"/>
    <s v="2026-08-11 08:00:00|M Janji : (09/08/2026) jam Pasang : 09:00 Note : hubungi pelanggan jika ingin kelokasi|40900827|MYDITA"/>
    <n v="2026"/>
    <n v="8"/>
    <n v="10"/>
    <d v="2026-08-10T00:00:00"/>
    <n v="-1.3333333333357587"/>
    <x v="1"/>
    <x v="19"/>
  </r>
  <r>
    <n v="893"/>
    <n v="1002521456"/>
    <n v="3"/>
    <x v="2"/>
    <n v="4"/>
    <s v="PURWOKERTO"/>
    <s v="CILACAP"/>
    <s v="KRY"/>
    <s v="REG"/>
    <s v="AO"/>
    <s v="NEW SALES"/>
    <s v="1P INET"/>
    <s v="Completed (PS)"/>
    <s v="RBS-Regional 3"/>
    <d v="2026-08-12T09:49:56"/>
    <d v="2026-08-12T14:22:30"/>
    <n v="69363904"/>
    <m/>
    <n v="143385101946"/>
    <s v="SPBU PERTAMINA 44 532 13 RANDEGAN"/>
    <s v="ODP-KRY-FT/024"/>
    <s v="WO061559666"/>
    <m/>
    <m/>
    <m/>
    <n v="109.23486699999999"/>
    <n v="-7.5784529999999997"/>
    <s v="|MC00213|MYIA-027910061862/POI/SOCHIBUN/08981005480/sochibun16@gmail.com"/>
    <s v="MYIB_ASSISTANT"/>
    <m/>
    <m/>
    <m/>
    <m/>
    <m/>
    <m/>
    <m/>
    <m/>
    <s v="Management Janji"/>
    <s v="2026-08-14 13:00:00 | M Janji : (14 AGUSTUS 2026) jam Pasang : siang Note : hubungi pelanggan jika ingin kelokasi"/>
    <s v="FCC"/>
    <d v="2026-12-08T09:55:11"/>
    <d v="2026-08-14T13:00:00"/>
    <m/>
    <s v="PS"/>
    <s v="KRY"/>
    <s v="NO ADDON"/>
    <n v="20260812"/>
    <s v="Completed"/>
    <s v="HSI Bisnis Promo HUT Telkom PSB 70% - 75 Mbps"/>
    <s v="INDIBIZ"/>
    <m/>
    <m/>
    <d v="2026-08-14T13:00:00"/>
    <s v="2026-08-14 13:00:00 | M Janji : (14 AGUSTUS 2026) jam Pasang : siang Note : hubungi pelanggan jika ingin kelokasi"/>
    <n v="2026"/>
    <n v="8"/>
    <n v="12"/>
    <d v="2026-08-12T00:00:00"/>
    <n v="-2.5416666666642413"/>
    <x v="1"/>
    <x v="4"/>
  </r>
  <r>
    <n v="894"/>
    <n v="1002505590"/>
    <n v="3"/>
    <x v="0"/>
    <n v="5"/>
    <s v="MATARAM"/>
    <s v="LOMBOK TIMUR UTARA"/>
    <s v="SGG"/>
    <s v="REG"/>
    <s v="AO"/>
    <s v="NEW SALES"/>
    <m/>
    <s v="7 | OSS - PROVISIONING ISSUED"/>
    <s v="RBS-Regional 3"/>
    <d v="2026-08-03T09:19:49"/>
    <d v="2026-08-14T13:10:50"/>
    <n v="69357200"/>
    <m/>
    <n v="172604214068"/>
    <s v="Ocean 2 (Athaya Resto)"/>
    <s v="ODP-SGG-FCLG/17"/>
    <s v="WO061609295"/>
    <m/>
    <m/>
    <m/>
    <n v="116.044062700995"/>
    <n v="-8.3513605029258002"/>
    <s v="RBS HSI |Rian Puja Atmawikarsa | 406910 | TREG 3 |Ocean 2 (Athaya Resto) | 82236305911|81803680445| HSI BISNIS 50 MBPS"/>
    <s v="Amex"/>
    <m/>
    <m/>
    <m/>
    <m/>
    <m/>
    <m/>
    <m/>
    <m/>
    <s v="Management Janji"/>
    <s v="2026-08-14 13:00:00|Nama PIC : Yuli No HP : 082236305911 Alt : 081803680445 M Janji : 13/08/2026 Jam Pasang : 08.00  - 13:00  NoteÃ‚Â :  hubungi terlebih dahulu sebelum ke lokasi, terima kasih.|40981184|MYDITA"/>
    <s v="FCC"/>
    <d v="2026-03-08T09:25:39"/>
    <d v="2026-08-14T13:00:00"/>
    <m/>
    <s v="PI"/>
    <s v="SGG"/>
    <s v="NO ADDON"/>
    <m/>
    <s v="Provisioning Issu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14T13:00:00"/>
    <s v="2026-08-14 13:00:00|Nama PIC : Yuli No HP : 082236305911 Alt : 081803680445 M Janji : 13/08/2026 Jam Pasang : 08.00  - 13:00  NoteÃ‚Â :  hubungi terlebih dahulu sebelum ke lokasi, terima kasih.|40981184|MYDITA"/>
    <m/>
    <m/>
    <m/>
    <e v="#NUM!"/>
    <e v="#NUM!"/>
    <x v="0"/>
    <x v="5"/>
  </r>
  <r>
    <n v="895"/>
    <n v="1002530070"/>
    <n v="3"/>
    <x v="1"/>
    <n v="5"/>
    <s v="KEDIRI"/>
    <s v="KEDIRI"/>
    <s v="MJT"/>
    <s v="REG"/>
    <s v="AO"/>
    <s v="NEW SALES"/>
    <s v="1P INET"/>
    <s v="Completed (PS)"/>
    <s v="RBS-Regional 3"/>
    <d v="2026-08-16T18:31:57"/>
    <d v="2026-08-18T16:00:51"/>
    <n v="69367769"/>
    <m/>
    <n v="152640225902"/>
    <s v="SMKN 1 SEMEN"/>
    <s v="ODP-MJT-FV/44"/>
    <s v="WO061898497"/>
    <m/>
    <m/>
    <m/>
    <n v="111.977315"/>
    <n v="-7.8348380000000004"/>
    <s v="|MC20231|MYIA-069157500554/POI/MUHAMMAD DARUSALAM/085135675838/smkn1semen@tmails.net"/>
    <s v="MYIB_ASSISTANT"/>
    <m/>
    <m/>
    <m/>
    <m/>
    <m/>
    <m/>
    <m/>
    <m/>
    <s v="Management Janji"/>
    <s v="2026-08-17 15:00:00 | Tanggal Pemasangan : 17 Agustus 2026 Jam Pemasangan : 08:00 15:00 Info Tambahan : Hubungi pelanggan dulu sebelum ke lokasi terimakasih"/>
    <s v="FCC"/>
    <s v="16-08-2026 18:39:58"/>
    <d v="2026-08-17T15:00:00"/>
    <m/>
    <s v="PS"/>
    <s v="MJT"/>
    <s v="NO ADDON"/>
    <n v="20260818"/>
    <s v="Completed"/>
    <s v="HSI Bisnis Promo HUT Telkom PSB 70% - 50 Mbps"/>
    <s v="INDIBIZ"/>
    <m/>
    <m/>
    <d v="2026-08-17T15:00:00"/>
    <s v="2026-08-17 15:00:00 | Tanggal Pemasangan : 17 Agustus 2026 Jam Pemasangan : 08:00 15:00 Info Tambahan : Hubungi pelanggan dulu sebelum ke lokasi terimakasih"/>
    <n v="2026"/>
    <n v="8"/>
    <n v="18"/>
    <d v="2026-08-18T00:00:00"/>
    <n v="0.375"/>
    <x v="1"/>
    <x v="1"/>
  </r>
  <r>
    <n v="896"/>
    <n v="1002515494"/>
    <n v="3"/>
    <x v="6"/>
    <n v="5"/>
    <s v="SIDOARJO"/>
    <s v="INNER - JATIM TIMUR"/>
    <s v="SDN"/>
    <s v="REG"/>
    <s v="AO"/>
    <s v="NEW SALES"/>
    <s v="1P INET"/>
    <s v="Completed (PS)"/>
    <s v="RBS-Regional 3"/>
    <d v="2026-08-07T19:07:56"/>
    <d v="2026-08-08T07:56:02"/>
    <n v="69361156"/>
    <m/>
    <n v="152328218222"/>
    <s v="TOKO PAK WAKIT"/>
    <s v="ODP-SDN-FX/035 FX/D02/035.01"/>
    <s v="WO061203689"/>
    <m/>
    <m/>
    <m/>
    <n v="112.65189669999999"/>
    <n v="-7.4235829999999998"/>
    <s v="MD|MYDB-20260806264600|DN00001/MN01572|TOKO PAK WAKIT|08559994191"/>
    <s v="MYDIGIBIZPARTNER"/>
    <m/>
    <m/>
    <m/>
    <m/>
    <m/>
    <m/>
    <m/>
    <m/>
    <s v="Management Janji"/>
    <s v="2026-08-09 08:00:00 | M Janji : (08/08/026) jam Pasang : 09:00 Note : hubungi pelanggan jika ingin kelokasi"/>
    <s v="FCC"/>
    <d v="2026-07-08T19:10:04"/>
    <d v="2026-08-09T08:00:00"/>
    <m/>
    <s v="PS"/>
    <s v="SDN"/>
    <s v="NO ADDON"/>
    <n v="20260808"/>
    <s v="Completed"/>
    <s v="HSI Bisnis Promo HUT Telkom PSB 70% - 100 Mbps"/>
    <s v="INDIBIZ"/>
    <m/>
    <m/>
    <d v="2026-08-09T08:00:00"/>
    <s v="2026-08-09 08:00:00 | M Janji : (08/08/026) jam Pasang : 09:00 Note : hubungi pelanggan jika ingin kelokasi"/>
    <n v="2026"/>
    <n v="8"/>
    <n v="8"/>
    <d v="2026-08-08T00:00:00"/>
    <n v="-1.3333333333357587"/>
    <x v="1"/>
    <x v="19"/>
  </r>
  <r>
    <n v="897"/>
    <n v="1002532155"/>
    <n v="3"/>
    <x v="4"/>
    <n v="4"/>
    <s v="SEMARANG"/>
    <s v="INNER - SEMARANG JATENG UTARA"/>
    <s v="MJP"/>
    <s v="REG"/>
    <s v="AO"/>
    <s v="NEW SALES"/>
    <m/>
    <s v="MIE - SEND SURVEY"/>
    <s v="RBS-Regional 2"/>
    <d v="2026-08-18T09:21:22"/>
    <d v="2026-08-18T14:04:02"/>
    <n v="69368559"/>
    <m/>
    <n v="142410346186"/>
    <s v="PT Data Prima Solusindo"/>
    <s v="ODP-MJP-FAG/043"/>
    <s v="WO062016844"/>
    <m/>
    <m/>
    <m/>
    <n v="110.51322003387401"/>
    <n v="-7.02546271943958"/>
    <s v="AMRBS;404486;ADALYDE M JOWEY;JKT OUTER; PT Data Prima Solusindo ;Hsi inet only 100 Mbps ;Pic Harizan Farizi ; Cp 085718503440 - 082295880875 ; harizan.farizi@newconnext.com  "/>
    <s v="Amex"/>
    <m/>
    <m/>
    <m/>
    <m/>
    <m/>
    <m/>
    <m/>
    <m/>
    <s v="Management Janji"/>
    <s v="2026-08-19 11:00:00|telp : 085718503440 alt : manja : pagi /siang 19/08/2026 hub sebelum kelokasi |40000802|MYDITA"/>
    <s v="FCC"/>
    <s v="18-08-2026 09:25:47"/>
    <d v="2026-08-19T11:00:00"/>
    <m/>
    <s v="SURVEY_NEW_MANJA"/>
    <s v="MJP"/>
    <s v="NO ADDON"/>
    <m/>
    <s v="MIE - SEND SURVEY"/>
    <s v="- SP_NOSS;SP_NOSS ~ Internet NOSS Multispeed Network[0]  - SP_NOSS;SP_NOSS ~ Internet NOSS Multispeed Network[0]  - E23015;E23015 ~ ES23 - Perangkat ONT[0]  - E23015~null~44292;E23015||11||Abodemen 0[0]  - E23015~null~E23015_SWONTPREM;SWONTPREM ~ Biaya Se"/>
    <s v="INDIBIZ"/>
    <m/>
    <m/>
    <d v="2026-08-19T11:00:00"/>
    <s v="2026-08-19 11:00:00|telp : 085718503440 alt : manja : pagi /siang 19/08/2026 hub sebelum kelokasi |40000802|MYDITA"/>
    <m/>
    <m/>
    <m/>
    <e v="#NUM!"/>
    <e v="#NUM!"/>
    <x v="0"/>
    <x v="4"/>
  </r>
  <r>
    <n v="898"/>
    <n v="1002522006"/>
    <n v="3"/>
    <x v="2"/>
    <n v="4"/>
    <s v="MAGELANG"/>
    <s v="PURWOREJJO"/>
    <s v="PWJ"/>
    <s v="REG"/>
    <s v="AO"/>
    <s v="NEW SALES"/>
    <s v="1P INET"/>
    <s v="Completed (PS)"/>
    <s v="RBS-Regional 3"/>
    <d v="2026-08-12T12:34:57"/>
    <d v="2026-08-13T15:12:27"/>
    <n v="69364164"/>
    <m/>
    <n v="142138510556"/>
    <s v="SPBU 44 541 05 CANGKREP"/>
    <s v="ODP-PWJ-FAS/121 FAS/D09/121.01"/>
    <s v="WO061578949"/>
    <m/>
    <m/>
    <m/>
    <n v="110.02460240000001"/>
    <n v="-7.7246769000000004"/>
    <s v="|MN02495|MYIA-004466990619/POI/MUHAMMAD NAFIDZ FATHNANA/081326407565/spbucangkrep4454105@gmail.com"/>
    <s v="MYIB_ASSISTANT"/>
    <m/>
    <m/>
    <m/>
    <m/>
    <m/>
    <m/>
    <m/>
    <m/>
    <s v="Management Janji"/>
    <s v="2026-08-15 15:00:00 | Nama PIC : BAPAK NAFIZ No HP : 081326407565 Alt :  M Janji : (SABTU/15/AGUSTUS/2026) jam Pasang : 09:00 Note : hubungi pelanggan jika ingin kelokasi"/>
    <s v="FCC"/>
    <d v="2026-12-08T12:39:53"/>
    <d v="2026-08-15T15:00:00"/>
    <m/>
    <s v="PS"/>
    <s v="PWJ"/>
    <s v="NO ADDON"/>
    <n v="20260813"/>
    <s v="Completed"/>
    <s v="HSI Bisnis Basic Promo HUT Telkom PSB 70% - 50 Mbps"/>
    <s v="INDIBIZ"/>
    <m/>
    <m/>
    <d v="2026-08-15T15:00:00"/>
    <s v="2026-08-15 15:00:00 | Nama PIC : BAPAK NAFIZ No HP : 081326407565 Alt :  M Janji : (SABTU/15/AGUSTUS/2026) jam Pasang : 09:00 Note : hubungi pelanggan jika ingin kelokasi"/>
    <n v="2026"/>
    <n v="8"/>
    <n v="13"/>
    <d v="2026-08-13T00:00:00"/>
    <n v="-2.625"/>
    <x v="1"/>
    <x v="4"/>
  </r>
  <r>
    <n v="899"/>
    <n v="1002515957"/>
    <n v="3"/>
    <x v="4"/>
    <n v="4"/>
    <s v="PEKALONGAN"/>
    <s v="TEGAL"/>
    <s v="MGN"/>
    <s v="REG"/>
    <s v="AO"/>
    <s v="NEW SALES"/>
    <s v="1P INET"/>
    <s v="102 | FOLLOW UP COMPLETED"/>
    <s v="RBS-Regional 3"/>
    <d v="2026-08-08T13:31:56"/>
    <d v="2026-08-11T12:02:39"/>
    <n v="69361473"/>
    <m/>
    <n v="142203104979"/>
    <s v="PANGKALAN GAS LPG LUTFIAUDIN"/>
    <s v="ODP-MGN-FA/023 FA/D04/023.01"/>
    <s v="WO061264265"/>
    <m/>
    <m/>
    <m/>
    <n v="109.08526025712401"/>
    <n v="-6.8790345826377202"/>
    <s v="MD|MYDB-20260807264669|DB10005/MB10071|PANGKALAN GAS LPG LUTFIAUDIN|085700961173"/>
    <s v="MYDIGIBIZPARTNER"/>
    <m/>
    <m/>
    <m/>
    <m/>
    <m/>
    <m/>
    <m/>
    <m/>
    <s v="Management Janji"/>
    <s v="2026-08-09 13:00:00 | Tgl Pemasangan : 09 Agustus 2026 Interval : PAGI SIANG Note : Hubungi pelanggan terlebih dahulu"/>
    <s v="FCC"/>
    <d v="2026-08-08T13:39:52"/>
    <d v="2026-08-09T13:00:00"/>
    <s v="Kendala Pelanggan"/>
    <s v="REVOKE"/>
    <s v="MGN"/>
    <s v="NO ADDON"/>
    <m/>
    <s v="Follow Up Revoke Completed, New Order ID : SC1002519662"/>
    <s v="HSI Bisnis Khusus Winback PSB 70% - 150 Mbps"/>
    <s v="INDIBIZ"/>
    <m/>
    <m/>
    <d v="2026-08-09T13:00:00"/>
    <s v="2026-08-09 13:00:00 | Tgl Pemasangan : 09 Agustus 2026 Interval : PAGI SIANG Note : Hubungi pelanggan terlebih dahulu"/>
    <m/>
    <m/>
    <m/>
    <e v="#NUM!"/>
    <e v="#NUM!"/>
    <x v="0"/>
    <x v="4"/>
  </r>
  <r>
    <n v="900"/>
    <n v="1002533340"/>
    <n v="3"/>
    <x v="1"/>
    <n v="5"/>
    <s v="KEDIRI"/>
    <s v="NGANJUK"/>
    <s v="PRB"/>
    <s v="REG"/>
    <s v="AO"/>
    <s v="NEW SALES"/>
    <s v="1P INET"/>
    <s v="Completed (PS)"/>
    <s v="RBS-Regional 3"/>
    <d v="2026-08-18T13:59:57"/>
    <d v="2026-08-18T20:07:54"/>
    <n v="69369075"/>
    <m/>
    <n v="152627203440"/>
    <s v="KONVEKSI DAN TOKO BUSANA FAUZAN"/>
    <s v="ODP-PRB-FA/25 FA/D03/25.01"/>
    <s v="WO062015761"/>
    <m/>
    <m/>
    <m/>
    <n v="112.01893944293199"/>
    <n v="-7.7073047234342402"/>
    <s v="MD|MYDB-20260817265910|DN00001/MN00968|KONVEKSI DAN TOKO BUSANA FAUZAN|082331102420"/>
    <s v="MYDIGIBIZPARTNER"/>
    <m/>
    <m/>
    <m/>
    <m/>
    <m/>
    <m/>
    <m/>
    <m/>
    <s v="Management Janji"/>
    <s v="2026-08-19 13:00:00 | Nama PIC : bapak fauzan No HP : 082331102420 No Alternatif : - M Janji : 19/07/2026 Jam Pasang : Pagi NoteÃ‚Â :  Hubungi terlebih dahulu sebelum ke lokasi "/>
    <s v="FCC"/>
    <s v="18-08-2026 14:40:02"/>
    <d v="2026-08-19T13:00:00"/>
    <m/>
    <s v="PS"/>
    <s v="PRB"/>
    <s v="NO ADDON"/>
    <n v="20260818"/>
    <s v="Completed"/>
    <s v="HSI Bisnis Promo HUT RI PSB 70% - 150 Mbps"/>
    <s v="INDIBIZ"/>
    <m/>
    <m/>
    <d v="2026-08-19T13:00:00"/>
    <s v="2026-08-19 13:00:00 | Nama PIC : bapak fauzan No HP : 082331102420 No Alternatif : - M Janji : 19/07/2026 Jam Pasang : Pagi NoteÃ‚Â :  Hubungi terlebih dahulu sebelum ke lokasi "/>
    <n v="2026"/>
    <n v="8"/>
    <n v="18"/>
    <d v="2026-08-18T00:00:00"/>
    <n v="-1.5416666666642413"/>
    <x v="1"/>
    <x v="3"/>
  </r>
  <r>
    <n v="901"/>
    <n v="1002528463"/>
    <n v="3"/>
    <x v="1"/>
    <n v="5"/>
    <s v="KEDIRI"/>
    <s v="BLITAR"/>
    <s v="WGI"/>
    <s v="REG"/>
    <s v="AO"/>
    <s v="NEW SALES"/>
    <s v="1P INET"/>
    <s v="Completed (PS)"/>
    <s v="RBS-Regional 3"/>
    <d v="2026-08-15T14:28:57"/>
    <d v="2026-08-18T13:32:59"/>
    <n v="69367000"/>
    <m/>
    <n v="152737203837"/>
    <s v="Klinik Pratama Wlingi"/>
    <s v="ODP-WGI-FC/39"/>
    <s v="WO061828449"/>
    <m/>
    <m/>
    <m/>
    <n v="112.326812781393"/>
    <n v="-8.0774915959226696"/>
    <s v="MD|MYDB-20260813265210|DN00001/MN00285|Klinik Pratama Wlingi|081556774395"/>
    <s v="MYDIGIBIZPARTNER"/>
    <m/>
    <m/>
    <m/>
    <m/>
    <m/>
    <m/>
    <m/>
    <m/>
    <s v="Management Janji"/>
    <s v="2026-08-18 08:00:00 | Nama PIC:  bp robig  No HP: 081556774395 Alt: 082374868686 / catur  Tanggal: 18/08/2026 Jam Pasang: Pagi Note: Hubungi sebelum ke lokasi, terimakasih. "/>
    <s v="FCC"/>
    <s v="15-08-2026 14:39:57"/>
    <d v="2026-08-18T08:00:00"/>
    <m/>
    <s v="PS"/>
    <s v="WGI"/>
    <s v="NO ADDON"/>
    <n v="20260818"/>
    <s v="Completed"/>
    <s v="HSI Bisnis Promo HUT Telkom PSB 70% - 50 Mbps"/>
    <s v="INDIBIZ"/>
    <m/>
    <m/>
    <d v="2026-08-18T08:00:00"/>
    <s v="2026-08-18 08:00:00 | Nama PIC:  bp robig  No HP: 081556774395 Alt: 082374868686 / catur  Tanggal: 18/08/2026 Jam Pasang: Pagi Note: Hubungi sebelum ke lokasi, terimakasih. "/>
    <n v="2026"/>
    <n v="8"/>
    <n v="18"/>
    <d v="2026-08-18T00:00:00"/>
    <n v="-0.33333333333575865"/>
    <x v="1"/>
    <x v="28"/>
  </r>
  <r>
    <n v="902"/>
    <n v="1002524631"/>
    <n v="3"/>
    <x v="0"/>
    <n v="5"/>
    <s v="KUPANG"/>
    <s v="KUPANG"/>
    <s v="KPN"/>
    <s v="REG"/>
    <s v="AO"/>
    <s v="NEW SALES"/>
    <s v="1P INET"/>
    <s v="Completed (PS)"/>
    <s v="RBS-Regional 3"/>
    <d v="2026-08-13T15:04:57"/>
    <d v="2026-08-14T19:36:03"/>
    <n v="69365308"/>
    <m/>
    <n v="172502311149"/>
    <s v="Diamond Playstation Kupang"/>
    <s v="ODP-KPN-FDB/29 FDB/D02/29.01"/>
    <s v="WO061680801"/>
    <m/>
    <m/>
    <m/>
    <n v="123.57585"/>
    <n v="-10.169729500000001"/>
    <s v="|MN00365|MYIA-077781480417/POI/Ayu Puspitasari/085190446163/diamondplaystation70@gmail.com"/>
    <s v="MYIB_ASSISTANT"/>
    <m/>
    <m/>
    <m/>
    <m/>
    <m/>
    <m/>
    <m/>
    <m/>
    <s v="Management Janji"/>
    <s v="2026-08-14 13:00:00 | Nama PIC : bapak dedi No HP : 085190446163 No Alternatif : - M Janji : 14/07/2026 Jam Pasang : Pagi NoteÃ‚Â :  Hubungi terlebih dahulu sebelum ke lokasi "/>
    <s v="FCC"/>
    <s v="13-08-2026 15:10:25"/>
    <d v="2026-08-14T13:00:00"/>
    <m/>
    <s v="PS"/>
    <s v="KPN"/>
    <s v="NO ADDON"/>
    <n v="20260814"/>
    <s v="Completed"/>
    <s v="HSI Bisnis Promo HUT Telkom PSB 70% - 100 Mbps"/>
    <s v="INDIBIZ"/>
    <m/>
    <m/>
    <d v="2026-08-14T13:00:00"/>
    <s v="2026-08-14 13:00:00 | Nama PIC : bapak dedi No HP : 085190446163 No Alternatif : - M Janji : 14/07/2026 Jam Pasang : Pagi NoteÃ‚Â :  Hubungi terlebih dahulu sebelum ke lokasi "/>
    <n v="2026"/>
    <n v="8"/>
    <n v="14"/>
    <d v="2026-08-14T00:00:00"/>
    <n v="-0.54166666666424135"/>
    <x v="1"/>
    <x v="29"/>
  </r>
  <r>
    <n v="903"/>
    <n v="1002531500"/>
    <n v="3"/>
    <x v="2"/>
    <n v="4"/>
    <s v="PURWOKERTO"/>
    <s v="PURWOKERTO"/>
    <s v="SUK"/>
    <s v="REG"/>
    <s v="AO"/>
    <s v="NEW SALES"/>
    <s v="1P INET"/>
    <s v="Completed (PS)"/>
    <s v="RBS-Regional 3"/>
    <d v="2026-08-17T18:53:56"/>
    <d v="2026-08-18T16:01:21"/>
    <n v="69368406"/>
    <m/>
    <n v="146374601612"/>
    <s v="Erablue Sudirman Sokaraja"/>
    <s v="ODP-SUK-FG/006"/>
    <s v="WO061953590"/>
    <m/>
    <m/>
    <m/>
    <n v="109.288213"/>
    <n v="-7.4576529999999996"/>
    <s v="|MN02054|MYIA-074510949162/POI/Chaidar syuryo samudro/081249549394/anext213@gmail.com"/>
    <s v="MYIB_ASSISTANT"/>
    <m/>
    <m/>
    <m/>
    <m/>
    <m/>
    <m/>
    <m/>
    <m/>
    <s v="Management Janji"/>
    <s v="2026-08-18 15:00:00 | Nama : BP HASBIBINTARO SHIDDIQ No Hp : 081249549394 No Alt :  Tgl Pemasangan : 18 Agustus 2026 Interval : PAGI  Note : Hubungi pelanggan terlebih dahulu"/>
    <s v="FCC"/>
    <s v="17-08-2026 18:55:33"/>
    <d v="2026-08-18T15:00:00"/>
    <m/>
    <s v="PS"/>
    <s v="SUK"/>
    <s v="NO ADDON"/>
    <n v="20260818"/>
    <s v="Completed"/>
    <s v="HSI Bisnis Khusus Winback PSB 70% - 100 Mbps"/>
    <s v="INDIBIZ"/>
    <m/>
    <m/>
    <d v="2026-08-18T15:00:00"/>
    <s v="2026-08-18 15:00:00 | Nama : BP HASBIBINTARO SHIDDIQ No Hp : 081249549394 No Alt :  Tgl Pemasangan : 18 Agustus 2026 Interval : PAGI  Note : Hubungi pelanggan terlebih dahulu"/>
    <n v="2026"/>
    <n v="8"/>
    <n v="18"/>
    <d v="2026-08-18T00:00:00"/>
    <n v="-0.625"/>
    <x v="1"/>
    <x v="4"/>
  </r>
  <r>
    <n v="904"/>
    <n v="1002516771"/>
    <n v="3"/>
    <x v="0"/>
    <n v="5"/>
    <s v="KUPANG"/>
    <s v="WAINGAPU"/>
    <s v="WGP"/>
    <s v="REG"/>
    <s v="AO"/>
    <s v="NEW SALES"/>
    <s v="1P INET"/>
    <s v="Completed (PS)"/>
    <s v="RBS-Regional 3"/>
    <d v="2026-08-10T08:14:57"/>
    <d v="2026-08-12T08:45:52"/>
    <n v="69362029"/>
    <m/>
    <n v="172517222527"/>
    <s v="tunas disel"/>
    <s v="ODP-WGP-FR/22 FR/D03/22.01"/>
    <s v="WO061356227"/>
    <m/>
    <m/>
    <m/>
    <n v="120.26682599999999"/>
    <n v="-9.6540432000000003"/>
    <s v="|MN00122|MYIA-000378619602/POI/Erlin/085253273500/erlinlie02@gmail.com"/>
    <s v="MYIB_ASSISTANT"/>
    <m/>
    <m/>
    <m/>
    <m/>
    <m/>
    <m/>
    <m/>
    <m/>
    <s v="Management Janji"/>
    <s v="2026-08-11 15:00:00 | M Janji : (09/08/2026) jam Pasang : 09:00 Note : hubungi pelanggan jika ingin kelokasi"/>
    <s v="FCC"/>
    <d v="2026-10-08T08:40:06"/>
    <d v="2026-08-11T15:00:00"/>
    <m/>
    <s v="PS"/>
    <s v="WGP"/>
    <s v="NO ADDON"/>
    <n v="20260812"/>
    <s v="Completed"/>
    <s v="HSI Bisnis Promo HUT Telkom PSB 70% - 150 Mbps"/>
    <s v="INDIBIZ"/>
    <m/>
    <m/>
    <d v="2026-08-11T15:00:00"/>
    <s v="2026-08-11 15:00:00 | M Janji : (09/08/2026) jam Pasang : 09:00 Note : hubungi pelanggan jika ingin kelokasi"/>
    <n v="2026"/>
    <n v="8"/>
    <n v="12"/>
    <d v="2026-08-12T00:00:00"/>
    <n v="0.375"/>
    <x v="1"/>
    <x v="35"/>
  </r>
  <r>
    <n v="905"/>
    <n v="1002516228"/>
    <n v="3"/>
    <x v="2"/>
    <n v="4"/>
    <s v="PURWOKERTO"/>
    <s v="CILACAP"/>
    <s v="CLC"/>
    <s v="REG"/>
    <s v="AO"/>
    <s v="NEW SALES"/>
    <s v="1P INET"/>
    <s v="Completed (PS)"/>
    <s v="RBS-Regional 3"/>
    <d v="2026-08-08T19:22:56"/>
    <d v="2026-08-11T09:02:03"/>
    <n v="69361655"/>
    <m/>
    <n v="143361126909"/>
    <s v="TK Aisyiyah Bustanul Athfal 12"/>
    <s v="ODP-CLC-FC/042 FC/D02/042.01"/>
    <s v="WO061291079"/>
    <m/>
    <m/>
    <m/>
    <n v="109.00618059999999"/>
    <n v="-7.7296054999999999"/>
    <s v="|MN02740|MYIA-053838854373/POI/Eka Kadarwati/085975154131/eka539152@gmail.com"/>
    <s v="MYIB_ASSISTANT"/>
    <m/>
    <m/>
    <m/>
    <m/>
    <m/>
    <m/>
    <m/>
    <m/>
    <s v="Management Janji"/>
    <s v="2026-08-11 08:00:00 | M Janji : 11 agustus 2026 jam Pasang : pagi  Note : hubungi pelanggan jika ingin kelokasi "/>
    <s v="FCC"/>
    <d v="2026-08-08T19:25:21"/>
    <d v="2026-08-11T08:00:00"/>
    <m/>
    <s v="PS"/>
    <s v="CLC"/>
    <s v="NO ADDON"/>
    <n v="20260811"/>
    <s v="Completed"/>
    <s v="HSI Bisnis Basic Promo HUT Telkom PSB 70% - 50 Mbps"/>
    <s v="INDIBIZ"/>
    <m/>
    <m/>
    <d v="2026-08-11T08:00:00"/>
    <s v="2026-08-11 08:00:00 | M Janji : 11 agustus 2026 jam Pasang : pagi  Note : hubungi pelanggan jika ingin kelokasi "/>
    <n v="2026"/>
    <n v="8"/>
    <n v="11"/>
    <d v="2026-08-11T00:00:00"/>
    <n v="-0.33333333333575865"/>
    <x v="1"/>
    <x v="4"/>
  </r>
  <r>
    <n v="906"/>
    <n v="1002516401"/>
    <n v="3"/>
    <x v="2"/>
    <n v="4"/>
    <s v="PURWOKERTO"/>
    <s v="CILACAP"/>
    <s v="KRY"/>
    <s v="REG"/>
    <s v="AO"/>
    <s v="NEW SALES"/>
    <m/>
    <s v="Completed (PS)"/>
    <s v="RBS-Regional 3"/>
    <d v="2026-08-09T11:16:36"/>
    <d v="2026-08-09T20:12:21"/>
    <n v="69361512"/>
    <m/>
    <n v="143385101141"/>
    <s v="PONDOK PESANTREN MADRASAH TSANAWIYAH WATHONNIYAH ISLAMIYYAH"/>
    <s v="ODP-KRY-FK/019"/>
    <s v="WO061310107"/>
    <m/>
    <m/>
    <m/>
    <n v="109.28839031"/>
    <n v="-7.5962016290000003"/>
    <s v="|MC00213|MYIA-021445685851/POI/SUNARYO/088226611123/mtsmwi@yahoo.com"/>
    <s v="Sales Profesional"/>
    <m/>
    <m/>
    <m/>
    <m/>
    <m/>
    <m/>
    <m/>
    <m/>
    <s v="Management Janji"/>
    <s v="2026-08-12 13:00:00 | M Janji : 12 agustus 2026  jam Pasang : siang   Note : hubungi pelanggan jika ingin kelokasi  "/>
    <s v="FCC"/>
    <d v="2026-09-08T11:25:00"/>
    <m/>
    <m/>
    <s v="PS"/>
    <s v="KRY"/>
    <s v="NO ADDON"/>
    <n v="20260809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9T07:00:00"/>
    <s v="2026-08-12 13:00:00 | M Janji : 12 agustus 2026  jam Pasang : siang   Note : hubungi pelanggan jika ingin kelokasi  "/>
    <n v="2026"/>
    <n v="8"/>
    <n v="9"/>
    <d v="2026-08-09T00:00:00"/>
    <n v="-0.29166666666424135"/>
    <x v="1"/>
    <x v="4"/>
  </r>
  <r>
    <n v="907"/>
    <n v="1002527293"/>
    <n v="3"/>
    <x v="4"/>
    <n v="4"/>
    <s v="SEMARANG"/>
    <s v="UNGARAN"/>
    <s v="BDN"/>
    <s v="REG"/>
    <s v="AO"/>
    <s v="NEW SALES"/>
    <s v="1P INET"/>
    <s v="Completed (PS)"/>
    <s v="RBS-Regional 3"/>
    <d v="2026-08-14T17:08:56"/>
    <d v="2026-08-15T19:18:31"/>
    <n v="69366364"/>
    <m/>
    <n v="141411106675"/>
    <s v="Burjo dan Kost Putri"/>
    <s v="ODP-BDN-FE/013"/>
    <s v="WO061774476"/>
    <m/>
    <m/>
    <m/>
    <n v="110.345113277435"/>
    <n v="-7.2298183536129201"/>
    <s v="|MN02374|MYIA-084053309407/POI/Agustinus Heri Setyawan/083137623228/anginse.gar19.98@gmail.com"/>
    <s v="MYIB_ASSISTANT"/>
    <m/>
    <m/>
    <m/>
    <m/>
    <m/>
    <m/>
    <m/>
    <m/>
    <s v="Management Janji"/>
    <s v="2026-08-15 15:00:00 | Jam Pemasangan : 08:00 - 12.00 Tanggal Pemasangan : 15/08/2026 Info Tambahan : Hubungi pelanggan sebelum datang ke lokasi"/>
    <s v="FCC"/>
    <s v="14-08-2026 17:10:17"/>
    <d v="2026-08-15T15:00:00"/>
    <m/>
    <s v="PS"/>
    <s v="BDN"/>
    <s v="NO ADDON"/>
    <n v="20260815"/>
    <s v="Completed"/>
    <s v="HSI Bisnis Promo HUT Telkom PSB 70% - 300 Mbps"/>
    <s v="INDIBIZ"/>
    <m/>
    <m/>
    <d v="2026-08-15T15:00:00"/>
    <s v="2026-08-15 15:00:00 | Jam Pemasangan : 08:00 - 12.00 Tanggal Pemasangan : 15/08/2026 Info Tambahan : Hubungi pelanggan sebelum datang ke lokasi"/>
    <n v="2026"/>
    <n v="8"/>
    <n v="15"/>
    <d v="2026-08-15T00:00:00"/>
    <n v="-0.625"/>
    <x v="1"/>
    <x v="4"/>
  </r>
  <r>
    <n v="908"/>
    <n v="1002528916"/>
    <n v="3"/>
    <x v="6"/>
    <n v="5"/>
    <s v="PASURUAN"/>
    <s v="PROBOLINGGO"/>
    <s v="LCE"/>
    <s v="REG"/>
    <s v="AO"/>
    <s v="NEW SALES"/>
    <m/>
    <s v="Completed (PS)"/>
    <s v="RBS-Regional 3"/>
    <d v="2026-08-15T19:24:26"/>
    <d v="2026-08-18T12:07:40"/>
    <n v="69367212"/>
    <m/>
    <n v="152511206437"/>
    <s v="TB PUTRA JAYA"/>
    <s v="ODP-LCE-FC/100"/>
    <s v="WO061977771"/>
    <m/>
    <m/>
    <m/>
    <n v="113.2133199"/>
    <n v="-7.8566554000000002"/>
    <s v="|MN01316 |/TB PUTRA JAYA/WINBACK 2.0 HSI B2B (1:1) 100MBPS 535RB PSB DISC 70%/085230747202/enoniqaye@gmail.com/KHUSNUL YAQIN/-7.856661, 113.213319"/>
    <s v="Sales Force DBS"/>
    <m/>
    <m/>
    <m/>
    <m/>
    <m/>
    <m/>
    <m/>
    <m/>
    <s v="Management Janji"/>
    <s v="2026-08-19 08:00:00|M janji : pagi Tanggal Pemasangan : 19 /agustus/2026 Note : hubungi pelanggan jika ingin ke lokasi, terima kasih.|40941148|MYDITA"/>
    <s v="FCC"/>
    <s v="15-08-2026 19:25:46"/>
    <d v="2026-08-19T08:00:00"/>
    <m/>
    <s v="PS"/>
    <s v="LCE"/>
    <s v="NO ADDON"/>
    <n v="20260818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9T08:00:00"/>
    <s v="2026-08-19 08:00:00|M janji : pagi Tanggal Pemasangan : 19 /agustus/2026 Note : hubungi pelanggan jika ingin ke lokasi, terima kasih.|40941148|MYDITA"/>
    <n v="2026"/>
    <n v="8"/>
    <n v="18"/>
    <d v="2026-08-18T00:00:00"/>
    <n v="-1.3333333333357587"/>
    <x v="1"/>
    <x v="27"/>
  </r>
  <r>
    <n v="909"/>
    <n v="1002530910"/>
    <n v="3"/>
    <x v="6"/>
    <n v="5"/>
    <s v="SIDOARJO"/>
    <s v="MOJOKERTO"/>
    <s v="NGI"/>
    <s v="REG"/>
    <s v="AO"/>
    <s v="NEW SALES"/>
    <m/>
    <s v="Completed (PS)"/>
    <s v="RBS-Regional 3"/>
    <d v="2026-08-17T13:37:08"/>
    <d v="2026-08-17T20:43:51"/>
    <n v="69368119"/>
    <m/>
    <n v="152321202275"/>
    <s v="WARKOP LINA 24JAM"/>
    <s v="ODP-NGI-FD/10"/>
    <s v="WO061943976"/>
    <m/>
    <m/>
    <m/>
    <n v="112.5860698"/>
    <n v="-7.5815108000000002"/>
    <s v="WINBACK HSI B2B + NETMONK + OCA BREACH CHECKER (1:1) 300MBPS 1,306,5RB PSB DISC 70%"/>
    <s v="Sales Force DBS"/>
    <m/>
    <m/>
    <m/>
    <m/>
    <m/>
    <m/>
    <m/>
    <m/>
    <s v="Management Janji"/>
    <s v="2026-08-18 13:00:00|Jam Pemasangan : 08:00 - 12.00 Tanggal Pemasangan : 18/08/2026 Info Tambahan : Hubungi pelanggan sebelum datang ke lokasi|40981184|MYDITA"/>
    <s v="FCC"/>
    <s v="17-08-2026 13:39:51"/>
    <d v="2026-08-18T13:00:00"/>
    <m/>
    <s v="PS"/>
    <s v="NGI"/>
    <s v="NETMONK - OCA"/>
    <n v="20260817"/>
    <s v="Completed"/>
    <s v="- 11_11446;Biaya PSB HSI EBIS Tunai di Depan ~ 11[150000]  - E23015;E23015 ~ ES23 - Perangkat ONT[0]  - E23015~null~44292;E23015||11||Abodemen 0[0]  - E23015~null~E23015_SWONTPREM;SWONTPREM ~ Biaya Sewa ONT Premium ~ E23015[50000]  - E24057;E24057 ~ ES24 "/>
    <s v="INDIBIZ"/>
    <m/>
    <m/>
    <d v="2026-08-18T13:00:00"/>
    <s v="2026-08-18 13:00:00|Jam Pemasangan : 08:00 - 12.00 Tanggal Pemasangan : 18/08/2026 Info Tambahan : Hubungi pelanggan sebelum datang ke lokasi|40981184|MYDITA"/>
    <n v="2026"/>
    <n v="8"/>
    <n v="17"/>
    <d v="2026-08-17T00:00:00"/>
    <n v="-1.5416666666642413"/>
    <x v="1"/>
    <x v="20"/>
  </r>
  <r>
    <n v="910"/>
    <n v="1002505699"/>
    <n v="3"/>
    <x v="1"/>
    <n v="5"/>
    <s v="KEDIRI"/>
    <s v="KEDIRI"/>
    <s v="KDI"/>
    <s v="REG"/>
    <s v="AO"/>
    <s v="NEW SALES"/>
    <s v="1P INET"/>
    <s v="Completed (PS)"/>
    <s v="RBS-Regional 3"/>
    <d v="2026-08-03T10:02:57"/>
    <d v="2026-08-03T15:40:07"/>
    <n v="69357276"/>
    <m/>
    <n v="152610241444"/>
    <s v="KOST BU NURRA"/>
    <s v="ODP-KDI-FS/13 FS/D02/13.01"/>
    <s v="WO060762060"/>
    <m/>
    <m/>
    <m/>
    <n v="112.018585391342"/>
    <n v="-7.8150032011846697"/>
    <s v="MD|MYDB-20260801264152|DN00001/MN01011|KOST BU NURRA|081359041118"/>
    <s v="MYDIGIBIZPARTNER"/>
    <m/>
    <m/>
    <m/>
    <m/>
    <m/>
    <m/>
    <m/>
    <m/>
    <s v="Management Janji"/>
    <s v="2026-08-04 08:00:00 | Nama Pic : bu nurrawati No Hp Pic : 081359041118 No alt : - Jam Pemasangan : pagi  Tanggal Pemasangan : 4 Agustus 2026"/>
    <s v="FCC"/>
    <d v="2026-03-08T10:10:41"/>
    <d v="2026-08-04T08:00:00"/>
    <m/>
    <s v="PS"/>
    <s v="KDI"/>
    <s v="NO ADDON"/>
    <n v="20260803"/>
    <s v="Completed"/>
    <s v="HSI Bisnis Basic Promo HUT Telkom PSB 70% - 50 Mbps"/>
    <s v="INDIBIZ"/>
    <m/>
    <m/>
    <d v="2026-08-04T08:00:00"/>
    <s v="2026-08-04 08:00:00 | Nama Pic : bu nurrawati No Hp Pic : 081359041118 No alt : - Jam Pemasangan : pagi  Tanggal Pemasangan : 4 Agustus 2026"/>
    <n v="2026"/>
    <n v="8"/>
    <n v="3"/>
    <d v="2026-08-03T00:00:00"/>
    <n v="-1.3333333333357587"/>
    <x v="1"/>
    <x v="1"/>
  </r>
  <r>
    <n v="911"/>
    <n v="1002512021"/>
    <n v="3"/>
    <x v="1"/>
    <n v="5"/>
    <s v="MALANG"/>
    <s v="KEPANJEN"/>
    <s v="KLJ"/>
    <s v="REG"/>
    <s v="AO"/>
    <s v="NEW SALES"/>
    <m/>
    <s v="Completed (PS)"/>
    <s v="RBS-Regional 3"/>
    <d v="2026-08-06T11:22:38"/>
    <d v="2026-08-06T19:56:45"/>
    <n v="69358189"/>
    <m/>
    <n v="152703903444"/>
    <s v="TOKO KUE DINOYO MALANG"/>
    <s v="ODP-KLJ-FCA/14"/>
    <s v="WO061060052"/>
    <m/>
    <m/>
    <m/>
    <n v="112.60627479999999"/>
    <n v="-7.9373589999999998"/>
    <s v="|MN02214|MYIA-030609418801/POI/SOFANDI/081211377715/sofandioncom@gmail.com"/>
    <s v="Sales Profesional"/>
    <m/>
    <m/>
    <m/>
    <m/>
    <m/>
    <m/>
    <m/>
    <m/>
    <s v="Management Janji"/>
    <s v="2026-08-05 08:00:00 | Nama Pic : bp SOFANDI  No Hp Pic : 081211377715  No alt : -  Jam Pemasangan : pagi   Tanggal Pemasangan : 5 Agustus 2026"/>
    <s v="FCC"/>
    <d v="2026-06-08T11:25:46"/>
    <m/>
    <m/>
    <s v="PS"/>
    <s v="KLJ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7:00:00"/>
    <s v="2026-08-05 08:00:00 | Nama Pic : bp SOFANDI  No Hp Pic : 081211377715  No alt : -  Jam Pemasangan : pagi   Tanggal Pemasangan : 5 Agustus 2026"/>
    <n v="2026"/>
    <n v="8"/>
    <n v="6"/>
    <d v="2026-08-06T00:00:00"/>
    <n v="-0.29166666666424135"/>
    <x v="1"/>
    <x v="24"/>
  </r>
  <r>
    <n v="912"/>
    <n v="1002523559"/>
    <n v="3"/>
    <x v="5"/>
    <n v="5"/>
    <s v="SINGARJA"/>
    <s v="KLUNGKUNG"/>
    <s v="SMA"/>
    <s v="REG"/>
    <s v="AO"/>
    <s v="NEW SALES"/>
    <m/>
    <s v="FCC - HD1A - PROGRESS"/>
    <s v="RBS-Regional 3"/>
    <d v="2026-08-13T09:53:09"/>
    <d v="2026-08-13T09:54:15"/>
    <n v="69364832"/>
    <m/>
    <m/>
    <s v="BAV ( Bagus Alit Villa )"/>
    <m/>
    <m/>
    <m/>
    <m/>
    <m/>
    <n v="115.44125"/>
    <n v="-8.4669620000000005"/>
    <s v="|MN02677|/PIC I Gusti Lanang Jelantik/087786694644/agungjelantik61@gmail.com"/>
    <s v="Sales Force DBS"/>
    <m/>
    <m/>
    <m/>
    <m/>
    <m/>
    <m/>
    <m/>
    <m/>
    <s v="Management Janji"/>
    <d v="1970-01-01T00:00:00"/>
    <s v="FCC"/>
    <s v="13-08-2026 09:54:52"/>
    <m/>
    <m/>
    <s v="FCC"/>
    <s v="SMA"/>
    <s v="NO ADDON"/>
    <m/>
    <s v="MYDITA RBS - HD1A - PROGRESS"/>
    <s v="- 11_11446;Biaya PSB HSI EBIS Tunai di Depan ~ 11[150000]  - E23015;E23015 ~ ES23 - Perangkat ONT[0]  - E23015~null~44292;E23015||11||Abodemen 0[0]  - E23015~null~E23015_SWONTPREM;SWONTPREM ~ Biaya Sewa ONT Premium ~ E23015[50000]  - E23047;E23047 ~ ES23 "/>
    <s v="INDIBIZ"/>
    <m/>
    <m/>
    <d v="1970-01-01T00:00:00"/>
    <d v="1970-01-01T00:00:00"/>
    <m/>
    <m/>
    <m/>
    <e v="#NUM!"/>
    <e v="#NUM!"/>
    <x v="0"/>
    <x v="17"/>
  </r>
  <r>
    <n v="913"/>
    <n v="1002532481"/>
    <n v="3"/>
    <x v="0"/>
    <n v="5"/>
    <s v="KUPANG"/>
    <s v="KUPANG"/>
    <s v="KPN"/>
    <s v="REG"/>
    <s v="AO"/>
    <s v="NEW SALES"/>
    <s v="1P INET"/>
    <s v="8 | OSS - PONR"/>
    <s v="RBS-Regional 3"/>
    <d v="2026-08-18T10:19:57"/>
    <d v="2026-08-18T18:59:29"/>
    <n v="69368685"/>
    <m/>
    <n v="172502311501"/>
    <s v="SATU SODARA"/>
    <s v="ODP-KPN-FL/41 FL/D08/41.01"/>
    <s v="WO061982950"/>
    <m/>
    <m/>
    <m/>
    <n v="123.607803406427"/>
    <n v="-10.1675155063672"/>
    <s v="|MN01740|MYIA-012619702593/POI/DENI GUNAWAN/082145957781/deni_hardtopmerah@yahoo.co.id"/>
    <s v="MYIB_ASSISTANT"/>
    <m/>
    <m/>
    <m/>
    <m/>
    <m/>
    <m/>
    <m/>
    <m/>
    <s v="Management Janji"/>
    <s v="2026-08-19 08:00:00 | Nama PIC : Deni No HP : 082145957781 Alt :  M Janji : 19 Augustus 2026 Jam Pasang : 08.00 - 13:00  NoteÃ‚Â :  hubungi terlebih dahulu sebelum kelokasi"/>
    <s v="FCC"/>
    <s v="18-08-2026 10:25:47"/>
    <d v="2026-08-19T08:00:00"/>
    <m/>
    <s v="ACT_COM"/>
    <s v="KPN"/>
    <s v="NO ADDON"/>
    <m/>
    <s v="PONR"/>
    <s v="HSI Bisnis Basic Promo HUT Telkom PSB 70% - 50 Mbps"/>
    <s v="INDIBIZ"/>
    <m/>
    <m/>
    <d v="2026-08-19T08:00:00"/>
    <s v="2026-08-19 08:00:00 | Nama PIC : Deni No HP : 082145957781 Alt :  M Janji : 19 Augustus 2026 Jam Pasang : 08.00 - 13:00  NoteÃ‚Â :  hubungi terlebih dahulu sebelum kelokasi"/>
    <m/>
    <m/>
    <m/>
    <e v="#NUM!"/>
    <e v="#NUM!"/>
    <x v="0"/>
    <x v="29"/>
  </r>
  <r>
    <n v="914"/>
    <n v="1002528025"/>
    <n v="3"/>
    <x v="6"/>
    <n v="5"/>
    <s v="JEMBER"/>
    <s v="BANYUWANGI"/>
    <s v="MCR"/>
    <s v="REG"/>
    <s v="AO"/>
    <s v="NEW SALES"/>
    <s v="1P INET"/>
    <s v="Completed (PS)"/>
    <s v="RBS-Regional 3"/>
    <d v="2026-08-15T11:16:57"/>
    <d v="2026-08-15T22:28:57"/>
    <n v="69366743"/>
    <m/>
    <n v="152522205161"/>
    <s v="TOKO ARUM"/>
    <s v="ODP-MCR-FC/87"/>
    <s v="WO061809926"/>
    <m/>
    <m/>
    <m/>
    <n v="114.31939389999999"/>
    <n v="-8.5050603999999996"/>
    <s v="MD|MYDB-20260815265480|DC30004/MC30042|TOKO ARUM|085185048520"/>
    <s v="MYDIGIBIZPARTNER"/>
    <m/>
    <m/>
    <m/>
    <m/>
    <m/>
    <m/>
    <m/>
    <m/>
    <s v="Management Janji"/>
    <s v="2026-08-16 08:00:00 | Tanggal pemasangan: 16/08/2026 Jam pemasangan : pagi / siang Info Tambahan : Hubungi pelanggan dulu sebelum ke lokasi terima kasih."/>
    <s v="FCC"/>
    <s v="15-08-2026 11:25:43"/>
    <d v="2026-08-16T08:00:00"/>
    <m/>
    <s v="PS"/>
    <s v="MCR"/>
    <s v="NETMONK"/>
    <n v="20260815"/>
    <s v="Completed"/>
    <s v="HSI Bisnis Bundling Netmonk PSB 70% Promo - 300 Mbps"/>
    <s v="INDIBIZ"/>
    <m/>
    <m/>
    <d v="2026-08-16T08:00:00"/>
    <s v="2026-08-16 08:00:00 | Tanggal pemasangan: 16/08/2026 Jam pemasangan : pagi / siang Info Tambahan : Hubungi pelanggan dulu sebelum ke lokasi terima kasih."/>
    <n v="2026"/>
    <n v="8"/>
    <n v="15"/>
    <d v="2026-08-15T00:00:00"/>
    <n v="-1.3333333333357587"/>
    <x v="1"/>
    <x v="9"/>
  </r>
  <r>
    <n v="915"/>
    <n v="1002526375"/>
    <n v="3"/>
    <x v="6"/>
    <n v="5"/>
    <s v="JEMBER"/>
    <s v="BANYUWANGI"/>
    <s v="GEN"/>
    <s v="REG"/>
    <s v="AO"/>
    <s v="NEW SALES"/>
    <s v="1P INET"/>
    <s v="Completed (PS)"/>
    <s v="RBS-Regional 3"/>
    <d v="2026-08-14T13:14:57"/>
    <d v="2026-08-14T16:00:27"/>
    <n v="69366028"/>
    <m/>
    <n v="152519203966"/>
    <s v="toko surya Gambiran 2"/>
    <s v="ODP-GEN-FH/15 FH/D02/15.01"/>
    <s v="WO061745444"/>
    <m/>
    <m/>
    <m/>
    <n v="114.15111925452899"/>
    <n v="-8.3914654383496199"/>
    <s v="MD|MYDB-20260814265314|DC30004/MC30053|toko surya Gambiran 2|089682904797"/>
    <s v="MYDIGIBIZPARTNER"/>
    <m/>
    <m/>
    <m/>
    <m/>
    <m/>
    <m/>
    <m/>
    <m/>
    <s v="Management Janji"/>
    <s v="2026-08-15 13:00:00 | M Janji :  15 Agustus 2026 Jam Pasang : Pagi Note : hubungi pelanggan jika ingin ke lokasi, terima kasih. "/>
    <s v="FCC"/>
    <s v="14-08-2026 13:25:32"/>
    <d v="2026-08-15T13:00:00"/>
    <m/>
    <s v="PS"/>
    <s v="GEN"/>
    <s v="NETMONK"/>
    <n v="20260814"/>
    <s v="Completed"/>
    <s v="HSI Bisnis Bundling Netmonk PSB 70% Promo - 300 Mbps"/>
    <s v="INDIBIZ"/>
    <m/>
    <m/>
    <d v="2026-08-15T13:00:00"/>
    <s v="2026-08-15 13:00:00 | M Janji :  15 Agustus 2026 Jam Pasang : Pagi Note : hubungi pelanggan jika ingin ke lokasi, terima kasih. "/>
    <n v="2026"/>
    <n v="8"/>
    <n v="14"/>
    <d v="2026-08-14T00:00:00"/>
    <n v="-1.5416666666642413"/>
    <x v="1"/>
    <x v="9"/>
  </r>
  <r>
    <n v="916"/>
    <n v="1002517364"/>
    <n v="3"/>
    <x v="4"/>
    <n v="4"/>
    <s v="PEKALONGAN"/>
    <s v="TEGAL"/>
    <s v="TEG"/>
    <s v="REG"/>
    <s v="AO"/>
    <s v="NEW SALES"/>
    <m/>
    <s v="Completed (PS)"/>
    <s v="RBS-Regional 3"/>
    <d v="2026-08-10T11:10:44"/>
    <d v="2026-08-10T13:23:15"/>
    <n v="69358089"/>
    <m/>
    <n v="142212126153"/>
    <s v="PT. DEDY JAYA LAMBANG PERKASA"/>
    <s v="ODP-TEG-FBP/013"/>
    <s v="WO061377287"/>
    <m/>
    <m/>
    <m/>
    <n v="109.132043"/>
    <n v="-6.8589640000000003"/>
    <s v="|MN00292|MYIA-012469433290/POI/Ariesti Gita Mentari/081329821989/gitamentari3030@gmail.com"/>
    <s v="Account Manager"/>
    <m/>
    <m/>
    <m/>
    <m/>
    <m/>
    <m/>
    <m/>
    <m/>
    <s v="Management Janji"/>
    <s v="2026-08-05 08:00:00 | Nama PIC: bu ariesta gita  Notel: 081329821989  Alt: -   Tanggal: 5/8/2026  Jam Pasang: Pagi  Note: Hubungi sebelum ke lokasi, terimakasih."/>
    <s v="FCC"/>
    <d v="2026-10-08T11:40:04"/>
    <m/>
    <m/>
    <s v="PS"/>
    <s v="TEG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7:00:00"/>
    <s v="2026-08-05 08:00:00 | Nama PIC: bu ariesta gita  Notel: 081329821989  Alt: -   Tanggal: 5/8/2026  Jam Pasang: Pagi  Note: Hubungi sebelum ke lokasi, terimakasih."/>
    <n v="2026"/>
    <n v="8"/>
    <n v="10"/>
    <d v="2026-08-10T00:00:00"/>
    <n v="-0.29166666666424135"/>
    <x v="1"/>
    <x v="4"/>
  </r>
  <r>
    <n v="917"/>
    <n v="1002517006"/>
    <n v="3"/>
    <x v="1"/>
    <n v="5"/>
    <s v="MADIUN"/>
    <s v="NGAWI"/>
    <s v="WKU"/>
    <s v="REG"/>
    <s v="AO"/>
    <s v="NEW SALES"/>
    <s v="1P INET"/>
    <s v="Completed (PS)"/>
    <s v="RBS-Regional 3"/>
    <d v="2026-08-10T09:19:57"/>
    <d v="2026-08-10T16:28:41"/>
    <n v="69362103"/>
    <m/>
    <n v="152634205526"/>
    <s v="SPBU 54.632.14"/>
    <s v="ODP-WKU-FC/24 FC/D05/24.01"/>
    <s v="WO061360692"/>
    <m/>
    <m/>
    <m/>
    <n v="111.22532699999999"/>
    <n v="-7.4103079999999997"/>
    <s v="|MN00265|MYIA-062981920887/POI/JOKO SUPRIYANTO/081335179885/spbu5463214@gmail.com"/>
    <s v="MYIB_ASSISTANT"/>
    <m/>
    <m/>
    <m/>
    <m/>
    <m/>
    <m/>
    <m/>
    <m/>
    <s v="Management Janji"/>
    <s v="2026-08-11 08:00:00 | Nama PIC : bapak joko No HP : 081335179885 Alt :  M Janji : (SELASA/11/AGUSTUS/2026) jam Pasang : 09:00 Note : hubungi pelanggan jika ingin kelokasi"/>
    <s v="FCC"/>
    <d v="2026-10-08T09:25:41"/>
    <d v="2026-08-11T08:00:00"/>
    <m/>
    <s v="PS"/>
    <s v="WKU"/>
    <s v="NO ADDON"/>
    <n v="20260810"/>
    <s v="Completed"/>
    <s v="HSI Bisnis Promo HUT Telkom PSB 70% - 50 Mbps"/>
    <s v="INDIBIZ"/>
    <m/>
    <m/>
    <d v="2026-08-11T08:00:00"/>
    <s v="2026-08-11 08:00:00 | Nama PIC : bapak joko No HP : 081335179885 Alt :  M Janji : (SELASA/11/AGUSTUS/2026) jam Pasang : 09:00 Note : hubungi pelanggan jika ingin kelokasi"/>
    <n v="2026"/>
    <n v="8"/>
    <n v="10"/>
    <d v="2026-08-10T00:00:00"/>
    <n v="-1.3333333333357587"/>
    <x v="1"/>
    <x v="11"/>
  </r>
  <r>
    <n v="918"/>
    <n v="1002525204"/>
    <n v="3"/>
    <x v="1"/>
    <n v="5"/>
    <s v="MALANG"/>
    <s v="BATU"/>
    <s v="SGS"/>
    <s v="REG"/>
    <s v="AO"/>
    <s v="NEW SALES"/>
    <s v="1P INET"/>
    <s v="Completed (PS)"/>
    <s v="RBS-Regional 3"/>
    <d v="2026-08-13T18:35:56"/>
    <d v="2026-08-14T11:52:05"/>
    <n v="69365519"/>
    <m/>
    <n v="152721299884"/>
    <s v="TOKOMU 24 BARENG"/>
    <s v="ODP-SGS-FAC/87 FAC/D07/87.01"/>
    <s v="WO061701545"/>
    <m/>
    <m/>
    <m/>
    <n v="112.683423198759"/>
    <n v="-7.9098472693809301"/>
    <s v="MD|MYDB-20260813265261|SC20017/MC20200|TOKOMU 24 BARENG|085101693003"/>
    <s v="MYDIGIBIZPARTNER"/>
    <m/>
    <m/>
    <m/>
    <m/>
    <m/>
    <m/>
    <m/>
    <m/>
    <s v="Management Janji"/>
    <s v="2026-08-14 15:00:00 | Nama Pic : BP GIGIK No Hp Pic : 085101693003 Jam Pemasangan : 08:00 - 12.00 Tanggal Pemasangan : JUMAT 14 AGUSTUS 2026 Info Tambahan : Hubungi pelanggan sebelum datang ke lokasi"/>
    <s v="FCC"/>
    <s v="13-08-2026 18:39:53"/>
    <d v="2026-08-14T15:00:00"/>
    <m/>
    <s v="PS"/>
    <s v="SGS"/>
    <s v="NO ADDON"/>
    <n v="20260814"/>
    <s v="Completed"/>
    <s v="HSI Bisnis PSB 70% - 300 Mbps"/>
    <s v="INDIBIZ"/>
    <m/>
    <m/>
    <d v="2026-08-14T15:00:00"/>
    <s v="2026-08-14 15:00:00 | Nama Pic : BP GIGIK No Hp Pic : 085101693003 Jam Pemasangan : 08:00 - 12.00 Tanggal Pemasangan : JUMAT 14 AGUSTUS 2026 Info Tambahan : Hubungi pelanggan sebelum datang ke lokasi"/>
    <n v="2026"/>
    <n v="8"/>
    <n v="14"/>
    <d v="2026-08-14T00:00:00"/>
    <n v="-0.625"/>
    <x v="1"/>
    <x v="15"/>
  </r>
  <r>
    <n v="919"/>
    <n v="1002524181"/>
    <n v="3"/>
    <x v="2"/>
    <n v="4"/>
    <s v="PURWOKERTO"/>
    <s v="PURWOKERTO"/>
    <s v="PWT"/>
    <s v="REG"/>
    <s v="AO"/>
    <s v="NEW SALES"/>
    <m/>
    <s v="Completed (PS)"/>
    <s v="RBS-Regional 3"/>
    <d v="2026-08-13T13:07:59"/>
    <d v="2026-08-13T15:45:51"/>
    <n v="69362850"/>
    <m/>
    <n v="146303609839"/>
    <s v="NAYYARA PROJECT"/>
    <s v="ODP-PWT-FDD/078"/>
    <s v="WO061666906"/>
    <m/>
    <m/>
    <m/>
    <n v="109.21255410000001"/>
    <n v="-7.4129988999999998"/>
    <s v="|MC00213|MYIA-078416611205/POI/FARHATUN NI&amp; 39;MAH WULANDA/085726802885/gibstore65@gmail.com"/>
    <s v="Sales Profesional"/>
    <m/>
    <m/>
    <m/>
    <m/>
    <m/>
    <m/>
    <m/>
    <m/>
    <s v="Management Janji"/>
    <s v="2026-08-12 08:00:00 | Tanggal pemasangan: 12/08/2026  Jam pemasangan : pagi  Info Tambahan : Hubungi pelanggan dulu sebelum ke lokasi  terima kasih."/>
    <s v="FCC"/>
    <s v="13-08-2026 13:10:22"/>
    <m/>
    <m/>
    <s v="PS"/>
    <s v="PWT"/>
    <s v="NO ADDON"/>
    <n v="20260813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13T07:00:00"/>
    <s v="2026-08-12 08:00:00 | Tanggal pemasangan: 12/08/2026  Jam pemasangan : pagi  Info Tambahan : Hubungi pelanggan dulu sebelum ke lokasi  terima kasih."/>
    <n v="2026"/>
    <n v="8"/>
    <n v="13"/>
    <d v="2026-08-13T00:00:00"/>
    <n v="-0.29166666666424135"/>
    <x v="1"/>
    <x v="4"/>
  </r>
  <r>
    <n v="920"/>
    <n v="1002510565"/>
    <n v="3"/>
    <x v="0"/>
    <n v="5"/>
    <s v="MATARAM"/>
    <s v="INNER - NUSA TENGGARA"/>
    <s v="MTR"/>
    <s v="REG"/>
    <s v="AO"/>
    <s v="NEW SALES"/>
    <s v="1P INET"/>
    <s v="Completed (PS)"/>
    <s v="RBS-Regional 3"/>
    <d v="2026-08-05T13:31:56"/>
    <d v="2026-08-07T14:23:12"/>
    <n v="69359155"/>
    <m/>
    <n v="172601796082"/>
    <s v="JASA INSTALASI LISTRIK"/>
    <s v="ODP-MTR-FDP/133 FDP/D05/133.01"/>
    <s v="WO060987027"/>
    <m/>
    <m/>
    <m/>
    <n v="116.142519862084"/>
    <n v="-8.5480137834756302"/>
    <s v="|MC40316|MYIA-057384613979/POI/MUHAMMAD ABI ILHAM/087750862830/akelektrik723@gmail.com"/>
    <s v="MYIB_ASSISTANT"/>
    <m/>
    <m/>
    <m/>
    <m/>
    <m/>
    <m/>
    <m/>
    <m/>
    <s v="Management Janji"/>
    <s v="2026-08-07 08:00:00 | Tanggal Pemasangan : 07 Agustus 2026 Jam Pemasangan : 08:00 13:00 Info Tambahan : Hubungi pelanggan dulu sebelum ke lokasi terimakasih"/>
    <s v="FCC"/>
    <d v="2026-05-08T13:39:44"/>
    <d v="2026-08-07T08:00:00"/>
    <m/>
    <s v="PS"/>
    <s v="MTR"/>
    <s v="NO ADDON"/>
    <n v="20260807"/>
    <s v="Completed"/>
    <s v="HSI Bisnis Promo HUT Telkom PSB 70% - 200 Mbps"/>
    <s v="INDIBIZ"/>
    <m/>
    <m/>
    <d v="2026-08-07T08:00:00"/>
    <s v="2026-08-07 08:00:00 | Tanggal Pemasangan : 07 Agustus 2026 Jam Pemasangan : 08:00 13:00 Info Tambahan : Hubungi pelanggan dulu sebelum ke lokasi terimakasih"/>
    <n v="2026"/>
    <n v="8"/>
    <n v="7"/>
    <d v="2026-08-07T00:00:00"/>
    <n v="-0.33333333333575865"/>
    <x v="1"/>
    <x v="14"/>
  </r>
  <r>
    <n v="921"/>
    <n v="1002505723"/>
    <n v="3"/>
    <x v="7"/>
    <n v="4"/>
    <s v="SOLO"/>
    <s v="INNER - SOLO JATENG TIMUR"/>
    <s v="SLO"/>
    <s v="REG"/>
    <s v="AO"/>
    <s v="NEW SALES"/>
    <s v="1P INET"/>
    <s v="Completed (PS)"/>
    <s v="RBS-Regional 3"/>
    <d v="2026-08-03T10:11:57"/>
    <d v="2026-08-03T16:09:21"/>
    <n v="69357306"/>
    <m/>
    <n v="146527605351"/>
    <s v="Mess Wahyu Redjo Joglo"/>
    <s v="ODP-SLO-FP/035"/>
    <s v="WO060763170"/>
    <m/>
    <m/>
    <m/>
    <n v="110.81580390000001"/>
    <n v="-7.6048957000000001"/>
    <s v="|MN01401|MYIA-012286464671/POI/Sani/081513999957/eslilin8788@gmail.com"/>
    <s v="MYIB_ASSISTANT"/>
    <m/>
    <m/>
    <m/>
    <m/>
    <m/>
    <m/>
    <m/>
    <m/>
    <s v="Management Janji"/>
    <s v="2026-08-04 08:00:00 | M Janji : 4 agustus 2026 jam Pasang : pagi  Note : hubungi pelanggan jika ingin kelokasi"/>
    <s v="FCC"/>
    <d v="2026-03-08T10:40:22"/>
    <d v="2026-08-04T08:00:00"/>
    <m/>
    <s v="PS"/>
    <s v="SLO"/>
    <s v="NO ADDON"/>
    <n v="20260803"/>
    <s v="Completed"/>
    <s v="HSI Bisnis Promo HUT Telkom PSB 70% - 50 Mbps"/>
    <s v="INDIBIZ"/>
    <m/>
    <m/>
    <d v="2026-08-04T08:00:00"/>
    <s v="2026-08-04 08:00:00 | M Janji : 4 agustus 2026 jam Pasang : pagi  Note : hubungi pelanggan jika ingin kelokasi"/>
    <n v="2026"/>
    <n v="8"/>
    <n v="3"/>
    <d v="2026-08-03T00:00:00"/>
    <n v="-1.3333333333357587"/>
    <x v="1"/>
    <x v="4"/>
  </r>
  <r>
    <n v="922"/>
    <n v="1002523347"/>
    <n v="3"/>
    <x v="6"/>
    <n v="5"/>
    <s v="JEMBER"/>
    <s v="SITUBONDO"/>
    <s v="BKI"/>
    <s v="REG"/>
    <s v="AO"/>
    <s v="NEW SALES"/>
    <s v="1P INET"/>
    <s v="Completed (PS)"/>
    <s v="RBS-Regional 3"/>
    <d v="2026-08-13T08:50:56"/>
    <d v="2026-08-14T14:07:22"/>
    <n v="69364746"/>
    <m/>
    <n v="152531208003"/>
    <s v="TOKO SEJATI"/>
    <s v="ODP-BKI-FB/54 FB/D07/54.01"/>
    <s v="WO061637864"/>
    <m/>
    <m/>
    <m/>
    <n v="113.720754"/>
    <n v="-7.763674"/>
    <s v="|MN02617|MYIA-030842988800/POI/SUYITNO/082286000967/menyala221991@gmail.com"/>
    <s v="MYIB_ASSISTANT"/>
    <m/>
    <m/>
    <m/>
    <m/>
    <m/>
    <m/>
    <m/>
    <m/>
    <s v="Management Janji"/>
    <s v="2026-08-14 08:00:00 | telp : 082286000967 M Janji : (14/08/2026) jam Pasang : 09:00 Note : hubungi pelanggan jika ingin kelokasi"/>
    <s v="FCC"/>
    <s v="13-08-2026 08:55:52"/>
    <d v="2026-08-14T08:00:00"/>
    <m/>
    <s v="PS"/>
    <s v="BKI"/>
    <s v="NO ADDON"/>
    <n v="20260814"/>
    <s v="Completed"/>
    <s v="HSI Bisnis Promo HUT Telkom PSB 70% - 50 Mbps"/>
    <s v="INDIBIZ"/>
    <m/>
    <m/>
    <d v="2026-08-14T08:00:00"/>
    <s v="2026-08-14 08:00:00 | telp : 082286000967 M Janji : (14/08/2026) jam Pasang : 09:00 Note : hubungi pelanggan jika ingin kelokasi"/>
    <n v="2026"/>
    <n v="8"/>
    <n v="14"/>
    <d v="2026-08-14T00:00:00"/>
    <n v="-0.33333333333575865"/>
    <x v="1"/>
    <x v="9"/>
  </r>
  <r>
    <n v="923"/>
    <n v="1002518428"/>
    <n v="3"/>
    <x v="4"/>
    <n v="4"/>
    <s v="SEMARANG"/>
    <s v="INNER - SEMARANG JATENG UTARA"/>
    <s v="MJP"/>
    <s v="REG"/>
    <s v="AO"/>
    <s v="NEW SALES"/>
    <m/>
    <s v="Completed (PS)"/>
    <s v="RBS-Regional 2"/>
    <d v="2026-08-10T16:09:39"/>
    <d v="2026-08-10T17:24:09"/>
    <n v="69359679"/>
    <m/>
    <n v="142410346072"/>
    <s v="CV. Rabbani Asysa"/>
    <s v="ODP-MJP-FAU/111"/>
    <s v="WO061428002"/>
    <m/>
    <m/>
    <m/>
    <n v="110.4451365"/>
    <n v="-6.9993068000000003"/>
    <s v="AMRBS;406230;SANTOSO AJI;WITEL BDG;CV. Rabbani Asysa;082216797750;faidept@rabbani.co.id;1S HSI BASIC 50MBPS 320K"/>
    <s v="Amex"/>
    <m/>
    <m/>
    <m/>
    <m/>
    <m/>
    <m/>
    <m/>
    <m/>
    <s v="Management Janji"/>
    <s v="2026-08-08 08:00:00|M Janji : (07/08/026)  jam Pasang : 09:00  Note : hubungi pelanggan jika ingin kelokasi  |40931150|MYDITA"/>
    <s v="FCC"/>
    <d v="2026-10-08T16:10:07"/>
    <m/>
    <m/>
    <s v="PS"/>
    <s v="MJP"/>
    <s v="NO ADDON"/>
    <n v="20260810"/>
    <s v="Completed"/>
    <s v="- 11_11446;Biaya PSB HSI EBIS Tunai di Depan ~ 11[150000]  - E23015;E23015 ~ ES23 - Perangkat ONT[0]  - E23015~null~44292;E23015||11||Abodemen 0[0]  - E23015~null~E23015_SWONT;SWONT ~ Biaya Sewa ONT ~ E23015[30000]  - E25061;E25061 ~ ES25 - Paket HSI Basi"/>
    <s v="INDIBIZ"/>
    <m/>
    <m/>
    <d v="2026-08-10T07:00:00"/>
    <s v="2026-08-08 08:00:00|M Janji : (07/08/026)  jam Pasang : 09:00  Note : hubungi pelanggan jika ingin kelokasi  |40931150|MYDITA"/>
    <n v="2026"/>
    <n v="8"/>
    <n v="10"/>
    <d v="2026-08-10T00:00:00"/>
    <n v="-0.29166666666424135"/>
    <x v="1"/>
    <x v="4"/>
  </r>
  <r>
    <n v="924"/>
    <n v="1002514096"/>
    <n v="3"/>
    <x v="5"/>
    <n v="5"/>
    <s v="DENPASAR"/>
    <s v="JIMBARAN"/>
    <s v="KUT"/>
    <s v="REG"/>
    <s v="AO"/>
    <s v="NEW SALES"/>
    <m/>
    <s v="Completed (PS)"/>
    <s v="RBS-Regional 3"/>
    <d v="2026-08-07T10:30:25"/>
    <d v="2026-08-11T07:59:26"/>
    <n v="69360540"/>
    <m/>
    <n v="172416429089"/>
    <s v="PT. MITRA BALI SUKSES"/>
    <s v="ODP-KUT-FAC/68"/>
    <s v="WO061155305"/>
    <m/>
    <m/>
    <m/>
    <n v="115.1773062"/>
    <n v="-8.7052385000000001"/>
    <s v="|MN02545|/PIC WAHYUDI/08995847815-081381829072/it.info@mitrabalisukses.co.id"/>
    <s v="Sales Force DBS"/>
    <m/>
    <m/>
    <m/>
    <m/>
    <m/>
    <m/>
    <m/>
    <m/>
    <s v="Management Janji"/>
    <s v="2026-08-08 13:00:00|Nama : BP WAHYUDI No Hp : 08995847815 No Alt : 081381829072 Tgl Pemasangan : 08 Agustus 2026 Interval : PAGI  Note : Hubungi pelanggan terlebih dahulu|40931149|MYDITA"/>
    <s v="FCC"/>
    <d v="2026-07-08T10:39:56"/>
    <d v="2026-08-08T13:00:00"/>
    <s v="Kendala Pelanggan"/>
    <s v="PS"/>
    <s v="KUT"/>
    <s v="NO ADDON"/>
    <n v="20260811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08T13:00:00"/>
    <s v="2026-08-08 13:00:00|Nama : BP WAHYUDI No Hp : 08995847815 No Alt : 081381829072 Tgl Pemasangan : 08 Agustus 2026 Interval : PAGI  Note : Hubungi pelanggan terlebih dahulu|40931149|MYDITA"/>
    <n v="2026"/>
    <n v="8"/>
    <n v="11"/>
    <d v="2026-08-11T00:00:00"/>
    <n v="2.4583333333357587"/>
    <x v="2"/>
    <x v="30"/>
  </r>
  <r>
    <n v="925"/>
    <n v="1002515500"/>
    <n v="3"/>
    <x v="3"/>
    <n v="5"/>
    <s v="SBY UTARA"/>
    <s v="LAMONGAN"/>
    <s v="BDG"/>
    <s v="REG"/>
    <s v="AO"/>
    <s v="NEW SALES"/>
    <s v="1P INET"/>
    <s v="Completed (PS)"/>
    <s v="RBS-Regional 3"/>
    <d v="2026-08-07T19:16:56"/>
    <d v="2026-08-08T19:52:21"/>
    <n v="69361169"/>
    <m/>
    <n v="152448205816"/>
    <s v="SPBU 54.622.16"/>
    <s v="ODP-BDG-FC/85 FC/D05/85.01"/>
    <s v="WO061204158"/>
    <m/>
    <m/>
    <m/>
    <n v="112.33197199999999"/>
    <n v="-6.8681869999999998"/>
    <s v="|MN02646|MYIA-065691762565/POI/AMAR GADHAFI/0881036108456/gadhafiamar0@gmail.com"/>
    <s v="MYIB_ASSISTANT"/>
    <m/>
    <m/>
    <m/>
    <m/>
    <m/>
    <m/>
    <m/>
    <m/>
    <s v="Management Janji"/>
    <s v="2026-08-09 10:00:00 | Tanggal pemasangan: 09/08/2026 Jam pemasangan : pagi Info Tambahan : Hubungi pelanggan dulu sebelum ke lokasi terima kasih."/>
    <s v="FCC"/>
    <d v="2026-07-08T19:25:29"/>
    <d v="2026-08-09T10:00:00"/>
    <m/>
    <s v="PS"/>
    <s v="BDG"/>
    <s v="NO ADDON"/>
    <n v="20260808"/>
    <s v="Completed"/>
    <s v="HSI Bisnis Basic Promo HUT Telkom PSB 70% - 50 Mbps"/>
    <s v="INDIBIZ"/>
    <m/>
    <m/>
    <d v="2026-08-09T10:00:00"/>
    <s v="2026-08-09 10:00:00 | Tanggal pemasangan: 09/08/2026 Jam pemasangan : pagi Info Tambahan : Hubungi pelanggan dulu sebelum ke lokasi terima kasih."/>
    <n v="2026"/>
    <n v="8"/>
    <n v="8"/>
    <d v="2026-08-08T00:00:00"/>
    <n v="-1.4166666666642413"/>
    <x v="1"/>
    <x v="8"/>
  </r>
  <r>
    <n v="926"/>
    <n v="1002524710"/>
    <n v="3"/>
    <x v="7"/>
    <n v="4"/>
    <s v="SOLO"/>
    <s v="BOYOLALI"/>
    <s v="BYL"/>
    <s v="REG"/>
    <s v="AO"/>
    <s v="NEW SALES"/>
    <s v="1P INET"/>
    <s v="Completed (PS)"/>
    <s v="RBS-Regional 3"/>
    <d v="2026-08-13T15:26:56"/>
    <d v="2026-08-15T08:46:59"/>
    <n v="69365350"/>
    <m/>
    <n v="143553212788"/>
    <s v="pr santoso"/>
    <s v="ODP-BYL-FA/083 FA/D06/083.01"/>
    <s v="WO061684301"/>
    <m/>
    <m/>
    <m/>
    <n v="110.574873219376"/>
    <n v="-7.5010089616666296"/>
    <s v="|MN00372|MYIA-047444164649/POI/yusuf ahmadi/085212212221/jusuflaw@gmail.com"/>
    <s v="MYIB_ASSISTANT"/>
    <m/>
    <m/>
    <m/>
    <m/>
    <m/>
    <m/>
    <m/>
    <m/>
    <s v="Management Janji"/>
    <s v="2026-08-14 13:00:00 | M Janji : (14/08/2026) jam Pasang :pagi / siang  Note : hubungi pelanggan jika ingin kelokasi"/>
    <s v="FCC"/>
    <s v="13-08-2026 15:39:59"/>
    <d v="2026-08-14T13:00:00"/>
    <m/>
    <s v="PS"/>
    <s v="BYL"/>
    <s v="NO ADDON"/>
    <n v="20260815"/>
    <s v="Completed"/>
    <s v="HSI Bisnis Promo HUT Telkom PSB 70% - 50 Mbps"/>
    <s v="INDIBIZ"/>
    <m/>
    <m/>
    <d v="2026-08-14T13:00:00"/>
    <s v="2026-08-14 13:00:00 | M Janji : (14/08/2026) jam Pasang :pagi / siang  Note : hubungi pelanggan jika ingin kelokasi"/>
    <n v="2026"/>
    <n v="8"/>
    <n v="15"/>
    <d v="2026-08-15T00:00:00"/>
    <n v="0.45833333333575865"/>
    <x v="1"/>
    <x v="4"/>
  </r>
  <r>
    <n v="927"/>
    <n v="1002506163"/>
    <n v="3"/>
    <x v="5"/>
    <n v="5"/>
    <s v="SINGARJA"/>
    <s v="TABANAN"/>
    <s v="BTR"/>
    <s v="REG"/>
    <s v="AO"/>
    <s v="NEW SALES"/>
    <m/>
    <s v="100 | REVOKE COMPLETED"/>
    <s v="RBS-Regional 3"/>
    <d v="2026-08-03T13:54:32"/>
    <d v="2026-08-05T09:31:32"/>
    <n v="69357579"/>
    <m/>
    <n v="172414214569"/>
    <s v="The Bloom Garden - Gazebo"/>
    <s v="ODP-BTR-FK/18"/>
    <s v="WO060832619"/>
    <m/>
    <m/>
    <m/>
    <n v="115.1589243"/>
    <n v="-8.3022460999999996"/>
    <s v="|MC10009|/The Bloom Garden - Gazebo/ PIC Komang Angga Antika/082245325931/Infothebloomsbali@gmail.com"/>
    <s v="Sales Force DBS"/>
    <m/>
    <m/>
    <m/>
    <m/>
    <m/>
    <m/>
    <m/>
    <m/>
    <s v="Management Janji"/>
    <s v="2026-08-04 15:00:00| M Janji : (04/08/2026) jam Pasang : 09:00 Note : hubungi pelanggan jika ingin kelokasi|40010577|MYDITA"/>
    <s v="FCC"/>
    <d v="2026-03-08T13:55:38"/>
    <d v="2026-08-04T15:00:00"/>
    <s v="Kendala Pelanggan"/>
    <s v="REVOKE"/>
    <s v="BTR"/>
    <s v="NETMONK"/>
    <m/>
    <s v="Revoke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15:00:00"/>
    <s v="2026-08-04 15:00:00| M Janji : (04/08/2026) jam Pasang : 09:00 Note : hubungi pelanggan jika ingin kelokasi|40010577|MYDITA"/>
    <m/>
    <m/>
    <m/>
    <e v="#NUM!"/>
    <e v="#NUM!"/>
    <x v="0"/>
    <x v="16"/>
  </r>
  <r>
    <n v="928"/>
    <n v="1002529293"/>
    <n v="3"/>
    <x v="3"/>
    <n v="5"/>
    <s v="MADURA"/>
    <s v="PAMEKASAN"/>
    <s v="WRP"/>
    <s v="REG"/>
    <s v="AO"/>
    <s v="NEW SALES"/>
    <m/>
    <s v="Completed (PS)"/>
    <s v="RBS-Regional 3"/>
    <d v="2026-08-16T09:26:43"/>
    <d v="2026-08-18T17:33:49"/>
    <n v="69367310"/>
    <m/>
    <n v="152427203174"/>
    <s v="YAYASAN RIYADLATUL MUBTADIIN"/>
    <s v="ODP-WRP-FL/39"/>
    <s v="WO061893695"/>
    <m/>
    <m/>
    <m/>
    <n v="113.55024722017301"/>
    <n v="-6.9318079243892203"/>
    <s v="|MC70132|/YAYASAN RIYADLATUL MUBTADIIN/ACHMAD MOKID/082359623003/yayasanriyad@gmail.com/HSI Bisnis + Netmonk Promo 2026 200 Mbps (Rp 846.100) PSB 150.000"/>
    <s v="Sales Force DBS"/>
    <m/>
    <m/>
    <m/>
    <m/>
    <m/>
    <m/>
    <m/>
    <m/>
    <s v="Management Janji"/>
    <s v="2026-08-17 13:00:00|Nama : BP ACHMAD MOKID No Hp : 082359623003 No Alt :  Tgl Pemasangan : 17 Agustus 2026 Interval : SIANG Note : Hubungi pelanggan terlebih dahulu|40971402|MYDITA"/>
    <s v="FCC"/>
    <s v="16-08-2026 09:40:18"/>
    <d v="2026-08-17T13:00:00"/>
    <m/>
    <s v="PS"/>
    <s v="WRP"/>
    <s v="NETMONK"/>
    <n v="2026081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7T13:00:00"/>
    <s v="2026-08-17 13:00:00|Nama : BP ACHMAD MOKID No Hp : 082359623003 No Alt :  Tgl Pemasangan : 17 Agustus 2026 Interval : SIANG Note : Hubungi pelanggan terlebih dahulu|40971402|MYDITA"/>
    <n v="2026"/>
    <n v="8"/>
    <n v="18"/>
    <d v="2026-08-18T00:00:00"/>
    <n v="0.45833333333575865"/>
    <x v="1"/>
    <x v="6"/>
  </r>
  <r>
    <n v="929"/>
    <n v="1002513992"/>
    <n v="3"/>
    <x v="1"/>
    <n v="5"/>
    <s v="MADIUN"/>
    <s v="NGAWI"/>
    <s v="MGT"/>
    <s v="REG"/>
    <s v="AO"/>
    <s v="NEW SALES"/>
    <s v="1P INET"/>
    <s v="Completed (PS)"/>
    <s v="RBS-Regional 3"/>
    <d v="2026-08-07T10:01:57"/>
    <d v="2026-08-08T14:54:43"/>
    <n v="69360512"/>
    <m/>
    <n v="152603215986"/>
    <s v="KOST ABDULLAH"/>
    <s v="ODP-MGT-FY/28 FY/D04/28.01"/>
    <s v="WO061140349"/>
    <m/>
    <m/>
    <m/>
    <n v="111.327721"/>
    <n v="-7.666207"/>
    <s v="|MN00265|MYIA-051062785910/POI/ABDULLAH/085749013783/kostabdullah@gmail.com"/>
    <s v="MYIB_ASSISTANT"/>
    <m/>
    <m/>
    <m/>
    <m/>
    <m/>
    <m/>
    <m/>
    <m/>
    <s v="Management Janji"/>
    <s v="2026-08-08 08:00:00 | Nama PIC:  bp abdullah No HP: 085749013783 Alt:  Tanggal: 8/8/2026 Jam Pasang: Pagi Note: Hubungi sebelum ke lokasi, terimakasih"/>
    <s v="FCC"/>
    <d v="2026-07-08T10:10:08"/>
    <d v="2026-08-08T08:00:00"/>
    <m/>
    <s v="PS"/>
    <s v="MGT"/>
    <s v="NO ADDON"/>
    <n v="20260808"/>
    <s v="Completed"/>
    <s v="HSI Bisnis Promo HUT Telkom PSB 70% - 75 Mbps"/>
    <s v="INDIBIZ"/>
    <m/>
    <m/>
    <d v="2026-08-08T08:00:00"/>
    <s v="2026-08-08 08:00:00 | Nama PIC:  bp abdullah No HP: 085749013783 Alt:  Tanggal: 8/8/2026 Jam Pasang: Pagi Note: Hubungi sebelum ke lokasi, terimakasih"/>
    <n v="2026"/>
    <n v="8"/>
    <n v="8"/>
    <d v="2026-08-08T00:00:00"/>
    <n v="-0.33333333333575865"/>
    <x v="1"/>
    <x v="11"/>
  </r>
  <r>
    <n v="930"/>
    <n v="1002505949"/>
    <n v="3"/>
    <x v="2"/>
    <n v="4"/>
    <s v="YOGYAKARTA"/>
    <s v="BANTUL"/>
    <s v="BTL"/>
    <s v="REG"/>
    <s v="AO"/>
    <s v="NEW SALES"/>
    <m/>
    <s v="Completed (PS)"/>
    <s v="RBS-Regional 3"/>
    <d v="2026-08-03T11:58:01"/>
    <d v="2026-08-03T21:09:34"/>
    <n v="69354475"/>
    <n v="2745040071"/>
    <n v="146129128455"/>
    <s v="Royal Sutan Agung (GEA) Yogyakarta"/>
    <s v="ODP-BTL-FBN/017"/>
    <s v="WO060778605"/>
    <m/>
    <m/>
    <m/>
    <n v="110.3728"/>
    <n v="-7.9061000000000003"/>
    <s v="AMRBS/403103/ANISA DWIARYANI/R3/YOGYAKARTA/PSBHSI BISNIS 2S  200 MBPS BUNDLING PHONE PROMO HUT TELKOM 1:1 /Ervan Fakhri/85642919113/rsayogya@gea-rsa.com"/>
    <s v="Amex"/>
    <m/>
    <m/>
    <m/>
    <m/>
    <m/>
    <m/>
    <m/>
    <m/>
    <s v="Management Janji"/>
    <s v="2026-07-31 09:00:00|Nama PIC:  bu uswa   No HP: 085642919113  Alt:  Tanggal: 31/7/2026  Jam Pasang: Pagi   Note: Hubungi sebelum ke lokasi, terimakasih.|RI2334|MYDITA"/>
    <s v="FCC"/>
    <d v="2026-03-08T12:10:27"/>
    <m/>
    <m/>
    <s v="PS"/>
    <s v="BTL"/>
    <s v="NO ADDON"/>
    <n v="20260803"/>
    <s v="Completed"/>
    <s v="- BWY DL;BWY DL ~ Saluran Dua Arah(BothWay)[0]  - E23053;E23053 ~ ES23 - Paket HSI Bisnis  Phone (PHONE)[0]  - E23053~null~44864;E23053||11||Abodemen 0[0]  - E23053~null~E23053_IN800;IN800 ~ Free Lokal dan SLJJ 800 Menit ~ E23053[40000]  - 11_11446;Biaya "/>
    <s v="INDIBIZ"/>
    <m/>
    <m/>
    <d v="2026-08-03T07:00:00"/>
    <s v="2026-07-31 09:00:00|Nama PIC:  bu uswa   No HP: 085642919113  Alt:  Tanggal: 31/7/2026  Jam Pasang: Pagi   Note: Hubungi sebelum ke lokasi, terimakasih.|RI2334|MYDITA"/>
    <n v="2026"/>
    <n v="8"/>
    <n v="3"/>
    <d v="2026-08-03T00:00:00"/>
    <n v="-0.29166666666424135"/>
    <x v="1"/>
    <x v="4"/>
  </r>
  <r>
    <n v="931"/>
    <n v="1002510971"/>
    <n v="3"/>
    <x v="6"/>
    <n v="5"/>
    <s v="SIDOARJO"/>
    <s v="INNER - JATIM TIMUR"/>
    <s v="TUN"/>
    <s v="REG"/>
    <s v="AO"/>
    <s v="NEW SALES"/>
    <m/>
    <s v="Completed (PS)"/>
    <s v="RBS-Regional 3"/>
    <d v="2026-08-05T15:14:07"/>
    <d v="2026-08-10T21:31:34"/>
    <n v="69359358"/>
    <m/>
    <n v="152327226300"/>
    <s v="FIFA JAYA LEATHER"/>
    <s v="ODP-TUN-FN/04"/>
    <s v="WO061136671"/>
    <m/>
    <m/>
    <m/>
    <n v="112.6917643"/>
    <n v="-7.5022266999999996"/>
    <s v="|MN02332|/FIFA JAYA LEATHER/WINBACK 2.0 HSI B2B (1:1) 50MBPS 355RB PSB DISC 70%//fifajayaleather07@gmail.com/SUNDARI/85745519001"/>
    <s v="Sales Force DBS"/>
    <m/>
    <m/>
    <m/>
    <m/>
    <m/>
    <m/>
    <m/>
    <m/>
    <s v="Management Janji"/>
    <s v="2026-08-10 08:00:00|M Janji : 10 agustus 2026 jam Pasang : pagi  Note : hubungi pelanggan jika ingin kelokasi|40961370|MYDITA"/>
    <s v="FCC"/>
    <d v="2026-05-08T15:25:21"/>
    <d v="2026-08-10T08:00:00"/>
    <m/>
    <s v="PS"/>
    <s v="TUN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8:00:00"/>
    <s v="2026-08-10 08:00:00|M Janji : 10 agustus 2026 jam Pasang : pagi  Note : hubungi pelanggan jika ingin kelokasi|40961370|MYDITA"/>
    <n v="2026"/>
    <n v="8"/>
    <n v="10"/>
    <d v="2026-08-10T00:00:00"/>
    <n v="-0.33333333333575865"/>
    <x v="1"/>
    <x v="19"/>
  </r>
  <r>
    <n v="932"/>
    <n v="1002506288"/>
    <n v="3"/>
    <x v="4"/>
    <n v="4"/>
    <s v="SEMARANG"/>
    <s v="KENDAL"/>
    <s v="WLR"/>
    <s v="REG"/>
    <s v="AO"/>
    <s v="NEW SALES"/>
    <m/>
    <s v="102 | FOLLOW UP COMPLETED"/>
    <s v="RBS-Regional 3"/>
    <d v="2026-08-03T14:44:02"/>
    <d v="2026-08-05T16:47:34"/>
    <n v="69357653"/>
    <n v="2946102028"/>
    <n v="143407106619"/>
    <s v="PT ARDJUNA PUTERA KERETEK"/>
    <s v="ODP-WLR-FH/048"/>
    <s v="WO060898952"/>
    <m/>
    <m/>
    <m/>
    <n v="110.1415463"/>
    <n v="-6.9662455000000003"/>
    <s v="AMRBS;400664;AMEX;ASANDHYASARI;RBS-3;SURAMADU;PT ARDJUNA PUTERA KERETEK;HSI Basic + Phone 800 Menit (1:2) 50 Mbps (Rp 427.000) PSB Rp 150.000;Cp. Edward 089676104600 -"/>
    <s v="Amex"/>
    <m/>
    <m/>
    <m/>
    <m/>
    <m/>
    <m/>
    <m/>
    <m/>
    <s v="Management Janji"/>
    <s v="2026-08-05 13:00:00|Tanggal pemasangan : 05 agustus 2026 Jam pemasangan : 08.00 - 12.00 Info Tambahan : Hubungi pelanggan dulu sebelum ke lokasi terimakasih|40010577|MYDITA"/>
    <s v="FCC"/>
    <d v="2026-03-08T14:55:18"/>
    <d v="2026-08-05T00:00:00"/>
    <s v="Kendala Pelanggan"/>
    <s v="REVOKE"/>
    <s v="WLR"/>
    <s v="NO ADDON"/>
    <m/>
    <s v="Follow Up Revoke Completed, New Order ID : SC1002511190"/>
    <s v="- 11_11446;Biaya PSB HSI EBIS Tunai di Depan ~ 11[150000]  - BWY DL;BWY DL ~ Saluran Dua Arah(BothWay)[0]  - E23057;E23057 ~ ES23 - Paket HSI Bisnis Basic Phone (PHONE)[0]  - E23057~null~44873;E23057||11||Abodemen 0[0]  - E23057~null~E23057_IN800;IN800 ~ "/>
    <s v="INDIBIZ"/>
    <m/>
    <m/>
    <d v="2026-08-05T13:00:00"/>
    <s v="2026-08-05 13:00:00|Tanggal pemasangan : 05 agustus 2026 Jam pemasangan : 08.00 - 12.00 Info Tambahan : Hubungi pelanggan dulu sebelum ke lokasi terimakasih|40010577|MYDITA"/>
    <m/>
    <m/>
    <m/>
    <e v="#NUM!"/>
    <e v="#NUM!"/>
    <x v="0"/>
    <x v="4"/>
  </r>
  <r>
    <n v="933"/>
    <n v="1002528326"/>
    <n v="3"/>
    <x v="1"/>
    <n v="5"/>
    <s v="KEDIRI"/>
    <s v="NGANJUK"/>
    <s v="NJK"/>
    <s v="REG"/>
    <s v="AO"/>
    <s v="NEW SALES"/>
    <s v="1P INET"/>
    <s v="Completed (PS)"/>
    <s v="RBS-Regional 3"/>
    <d v="2026-08-15T13:23:57"/>
    <d v="2026-08-15T20:27:48"/>
    <n v="69366886"/>
    <m/>
    <n v="152611229896"/>
    <s v="warkop mabar"/>
    <s v="ODP-NJK-FAT/46 FAT/D04/46.01"/>
    <s v="WO061825020"/>
    <m/>
    <m/>
    <m/>
    <n v="112.037883885204"/>
    <n v="-7.5990889849493497"/>
    <s v="MD|MYDB-20260815265519|DC20002/MC20039|warkop mabar|085601244905"/>
    <s v="MYDIGIBIZPARTNER"/>
    <m/>
    <m/>
    <m/>
    <m/>
    <m/>
    <m/>
    <m/>
    <m/>
    <s v="Management Janji"/>
    <s v="2026-08-16 13:00:00 | Tanggal pemasangan : 16AGUSTUS 2026 Jam pemasangan : pagi/siang Info Tambahan : Hubungi pelanggan dulu sebelum ke lokasi terima kasih"/>
    <s v="FCC"/>
    <s v="15-08-2026 13:39:51"/>
    <d v="2026-08-16T13:00:00"/>
    <m/>
    <s v="PS"/>
    <s v="NJK"/>
    <s v="NO ADDON"/>
    <n v="20260815"/>
    <s v="Completed"/>
    <s v="HSI Bisnis Promo HUT Telkom PSB 70% - 200 Mbps"/>
    <s v="INDIBIZ"/>
    <m/>
    <m/>
    <d v="2026-08-16T13:00:00"/>
    <s v="2026-08-16 13:00:00 | Tanggal pemasangan : 16AGUSTUS 2026 Jam pemasangan : pagi/siang Info Tambahan : Hubungi pelanggan dulu sebelum ke lokasi terima kasih"/>
    <n v="2026"/>
    <n v="8"/>
    <n v="15"/>
    <d v="2026-08-15T00:00:00"/>
    <n v="-1.5416666666642413"/>
    <x v="1"/>
    <x v="3"/>
  </r>
  <r>
    <n v="934"/>
    <n v="1002523924"/>
    <n v="3"/>
    <x v="1"/>
    <n v="5"/>
    <s v="MALANG"/>
    <s v="BATU"/>
    <s v="BTU"/>
    <s v="REG"/>
    <s v="AO"/>
    <s v="NEW SALES"/>
    <m/>
    <s v="Completed (PS)"/>
    <s v="RBS-Regional 2"/>
    <d v="2026-08-13T11:26:54"/>
    <d v="2026-08-13T16:16:18"/>
    <n v="69361537"/>
    <m/>
    <n v="152707239251"/>
    <s v="PT Multirasa Nusantara"/>
    <s v="ODP-BTU-FY/59"/>
    <s v="WO061654655"/>
    <m/>
    <m/>
    <m/>
    <n v="112.55397929999999"/>
    <n v="-7.8981211"/>
    <s v="|MN00483|/ PT Multirasa Nusantara  / Pic Akhmad Sugiarto/ Cp 085174000139 / akhmad.sugiarto@multirasa.co.id"/>
    <s v="Sales Profesional"/>
    <m/>
    <m/>
    <m/>
    <m/>
    <m/>
    <m/>
    <m/>
    <m/>
    <s v="Management Janji"/>
    <s v="2026-08-10 08:00:00|Tanggal pemasangan: 10/08/2026  Jam pemasangan : pagi / siang  Info Tambahan : Hubungi pelanggan dulu sebelum ke lokasi  terima kasih.|40951378|MYDITA"/>
    <s v="FCC"/>
    <s v="13-08-2026 11:39:50"/>
    <m/>
    <m/>
    <s v="PS"/>
    <s v="BTU"/>
    <s v="NO ADDON"/>
    <n v="20260813"/>
    <s v="Completed"/>
    <s v="- 11_11446;Biaya PSB HSI EBIS Tunai di Depan ~ 11[150000]  - E23015;E23015 ~ ES23 - Perangkat ONT[0]  - E23015~null~44292;E23015||11||Abodemen 0[0]  - E23015~null~E23015_SWONT;SWONT ~ Biaya Sewa ONT ~ E23015[30000]  - E24058;E24058 ~ ES24 - Paket HSI Bisn"/>
    <s v="INDIBIZ"/>
    <m/>
    <m/>
    <d v="2026-08-13T07:00:00"/>
    <s v="2026-08-10 08:00:00|Tanggal pemasangan: 10/08/2026  Jam pemasangan : pagi / siang  Info Tambahan : Hubungi pelanggan dulu sebelum ke lokasi  terima kasih.|40951378|MYDITA"/>
    <n v="2026"/>
    <n v="8"/>
    <n v="13"/>
    <d v="2026-08-13T00:00:00"/>
    <n v="-0.29166666666424135"/>
    <x v="1"/>
    <x v="15"/>
  </r>
  <r>
    <n v="935"/>
    <n v="1002515426"/>
    <n v="3"/>
    <x v="6"/>
    <n v="5"/>
    <s v="SIDOARJO"/>
    <s v="INNER - JATIM TIMUR"/>
    <s v="GDA"/>
    <s v="REG"/>
    <s v="AO"/>
    <s v="NEW SALES"/>
    <m/>
    <s v="Completed (PS)"/>
    <s v="RBS-Regional 3"/>
    <d v="2026-08-07T17:52:14"/>
    <d v="2026-08-07T21:23:56"/>
    <n v="69357539"/>
    <n v="3135910052"/>
    <n v="152317261833"/>
    <s v="PT. BQUIK OTOMOTIF INDONESIA"/>
    <s v="ODP-GDA-FAL/52"/>
    <s v="WO061198470"/>
    <m/>
    <m/>
    <m/>
    <n v="112.730757754762"/>
    <n v="-7.3948873954626704"/>
    <s v="AMRBS;403145;EVA LESTARI BANGUN;AO;PT. BQUIK OTOMOTIF INDONESIA;HSI Bisnis 1:1 (INET+Voice) 50 Mbps (479k);81181141676;81119922069;dimas.m@b-quik.co.id"/>
    <s v="Teknisi"/>
    <m/>
    <m/>
    <m/>
    <m/>
    <m/>
    <m/>
    <m/>
    <m/>
    <s v="Management Janji"/>
    <s v="2026-08-04 15:00:00 |   M Janji : (04/08/2026)  jam Pasang : 09:00  Note : hubungi pelanggan jika ingin kelokasi"/>
    <s v="FCC"/>
    <d v="2026-07-08T17:54:44"/>
    <m/>
    <m/>
    <s v="PS"/>
    <s v="GDA"/>
    <s v="NO ADDON"/>
    <n v="202608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07:00:00"/>
    <s v="2026-08-04 15:00:00 |   M Janji : (04/08/2026)  jam Pasang : 09:00  Note : hubungi pelanggan jika ingin kelokasi"/>
    <n v="2026"/>
    <n v="8"/>
    <n v="7"/>
    <d v="2026-08-07T00:00:00"/>
    <n v="-0.29166666666424135"/>
    <x v="1"/>
    <x v="19"/>
  </r>
  <r>
    <n v="936"/>
    <n v="1002523117"/>
    <n v="3"/>
    <x v="3"/>
    <n v="5"/>
    <s v="SBY UTARA"/>
    <s v="LAMONGAN"/>
    <s v="BBA"/>
    <s v="REG"/>
    <s v="AO"/>
    <s v="NEW SALES"/>
    <s v="1P INET"/>
    <s v="102 | FOLLOW UP COMPLETED"/>
    <s v="RBS-Regional 3"/>
    <d v="2026-08-12T18:46:56"/>
    <d v="2026-08-14T08:49:46"/>
    <n v="69364646"/>
    <m/>
    <n v="152441211302"/>
    <s v="warkop Baim"/>
    <s v="ODP-BBA-FAQ/47 FAQ/D02/47.01"/>
    <s v="WO061624161"/>
    <m/>
    <m/>
    <m/>
    <n v="112.163656018674"/>
    <n v="-7.2336870410418497"/>
    <s v="MD|MYDB-20260812265142|DC20002/MC20039|warkop Baim|085172377660"/>
    <s v="MYDIGIBIZPARTNER"/>
    <m/>
    <m/>
    <m/>
    <m/>
    <m/>
    <m/>
    <m/>
    <m/>
    <s v="Management Janji"/>
    <s v="2026-08-13 15:00:00 | Nama Pic : Baim No Hp Pic : 085172377660 No alt : - Jam Pemasangan : siang  Tanggal Pemasangan : 13 Agustus 2026"/>
    <s v="FCC"/>
    <d v="2026-12-08T18:55:07"/>
    <d v="2026-08-13T15:00:00"/>
    <m/>
    <s v="REVOKE"/>
    <s v="BBA"/>
    <s v="NO ADDON"/>
    <m/>
    <s v="Follow Up Revoke Completed, New Order ID : SC1002525493"/>
    <s v="HSI Bisnis Promo HUT Telkom PSB 70% - 50 Mbps"/>
    <s v="INDIBIZ"/>
    <m/>
    <m/>
    <d v="2026-08-13T15:00:00"/>
    <s v="2026-08-13 15:00:00 | Nama Pic : Baim No Hp Pic : 085172377660 No alt : - Jam Pemasangan : siang  Tanggal Pemasangan : 13 Agustus 2026"/>
    <m/>
    <m/>
    <m/>
    <e v="#NUM!"/>
    <e v="#NUM!"/>
    <x v="0"/>
    <x v="8"/>
  </r>
  <r>
    <n v="937"/>
    <n v="1002521694"/>
    <n v="3"/>
    <x v="5"/>
    <n v="5"/>
    <s v="SINGARJA"/>
    <s v="KLUNGKUNG"/>
    <s v="SMA"/>
    <s v="REG"/>
    <s v="AO"/>
    <s v="NEW SALES"/>
    <m/>
    <s v="Completed (PS)"/>
    <s v="RBS-Regional 3"/>
    <d v="2026-08-12T11:04:16"/>
    <d v="2026-08-14T16:45:12"/>
    <n v="69364031"/>
    <m/>
    <n v="172428815793"/>
    <s v="SLBN 1 KLUNGKUNG"/>
    <s v="ODP-SMA-FAU/43"/>
    <s v="WO061609459"/>
    <m/>
    <m/>
    <m/>
    <n v="115.4005705"/>
    <n v="-8.5313443000000007"/>
    <s v="|MN02750|/PIC NI MADE SANTINIWATI/087766770010/slbn.klungkung@gmail.com"/>
    <s v="Sales Force DBS"/>
    <m/>
    <m/>
    <m/>
    <m/>
    <m/>
    <m/>
    <m/>
    <m/>
    <s v="Management Janji"/>
    <s v="2026-08-14 15:00:00|Nama PIC : Bp Wike No HP : 087766770010 No Alt : - M Janji :  13 Agustus 2026 Jam Pasang : Pagi / Siang Note : hubungi pelanggan jika ingin kelokasi|40951378|MYDITA"/>
    <s v="FCC"/>
    <d v="2026-12-08T11:10:28"/>
    <d v="2026-08-14T15:00:00"/>
    <m/>
    <s v="PS"/>
    <s v="SMA"/>
    <s v="NO ADDON"/>
    <n v="202608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4T15:00:00"/>
    <s v="2026-08-14 15:00:00|Nama PIC : Bp Wike No HP : 087766770010 No Alt : - M Janji :  13 Agustus 2026 Jam Pasang : Pagi / Siang Note : hubungi pelanggan jika ingin kelokasi|40951378|MYDITA"/>
    <n v="2026"/>
    <n v="8"/>
    <n v="14"/>
    <d v="2026-08-14T00:00:00"/>
    <n v="-0.625"/>
    <x v="1"/>
    <x v="17"/>
  </r>
  <r>
    <n v="938"/>
    <n v="1002533005"/>
    <n v="3"/>
    <x v="4"/>
    <n v="4"/>
    <s v="PEKALONGAN"/>
    <s v="SLAWI"/>
    <s v="ADW"/>
    <s v="REG"/>
    <s v="AO"/>
    <s v="NEW SALES"/>
    <s v="1P INET"/>
    <s v="MIE - SEND SURVEY"/>
    <s v="RBS-Regional 3"/>
    <d v="2026-08-18T12:44:56"/>
    <d v="2026-08-18T12:46:01"/>
    <n v="69368933"/>
    <m/>
    <n v="146282105565"/>
    <s v="SD NU PENAWAJA KAJEN 01"/>
    <s v="ODP-ADW-FG/168 FG/D02/168.01"/>
    <s v="WO062002241"/>
    <m/>
    <m/>
    <m/>
    <n v="109.1359904"/>
    <n v="-6.9197654999999996"/>
    <s v="|MN00292|MYIA-092867547512/POI/Agus Maliki/085879877267/agusmalikpenawaja@gmail.com"/>
    <s v="MYIB_ASSISTANT"/>
    <m/>
    <m/>
    <m/>
    <m/>
    <m/>
    <m/>
    <m/>
    <m/>
    <s v="Management Janji"/>
    <s v="2026-08-19 15:00:00 | Nama PIC : Agus No HP : 085879877267 Alt :  M Janji : 19 Augustus 2026 Jam Pasang : 08.00 - 13:00  NoteÃ‚Â :  hubungi terlebih dahulu sebelum kelokasi"/>
    <s v="FCC"/>
    <s v="18-08-2026 12:54:52"/>
    <d v="2026-08-19T15:00:00"/>
    <m/>
    <s v="SURVEY_NEW_MANJA"/>
    <s v="ADW"/>
    <s v="NO ADDON"/>
    <m/>
    <s v="MIE - SEND SURVEY"/>
    <s v="HSI Bisnis Promo HUT Telkom PSB 70% - 50 Mbps"/>
    <s v="INDIBIZ"/>
    <m/>
    <m/>
    <d v="2026-08-19T15:00:00"/>
    <s v="2026-08-19 15:00:00 | Nama PIC : Agus No HP : 085879877267 Alt :  M Janji : 19 Augustus 2026 Jam Pasang : 08.00 - 13:00  NoteÃ‚Â :  hubungi terlebih dahulu sebelum kelokasi"/>
    <m/>
    <m/>
    <m/>
    <e v="#NUM!"/>
    <e v="#NUM!"/>
    <x v="0"/>
    <x v="4"/>
  </r>
  <r>
    <n v="939"/>
    <n v="1002530783"/>
    <n v="3"/>
    <x v="0"/>
    <n v="5"/>
    <s v="MATARAM"/>
    <s v="INNER - NUSA TENGGARA"/>
    <s v="SWE"/>
    <s v="REG"/>
    <s v="AO"/>
    <s v="NEW SALES"/>
    <s v="1P INET"/>
    <s v="Completed (PS)"/>
    <s v="RBS-Regional 3"/>
    <d v="2026-08-17T12:23:57"/>
    <d v="2026-08-18T22:08:52"/>
    <n v="69368031"/>
    <m/>
    <n v="172605804168"/>
    <s v="Toko Fahrurrozi"/>
    <s v="ODP-SWE-FAU/71 FAU/D06/71.01"/>
    <s v="WO061924488"/>
    <m/>
    <m/>
    <m/>
    <n v="116.28827154636301"/>
    <n v="-8.5684566177334496"/>
    <s v="MD|MYDB-20260816265784|SC00001/MC00046|Toko Fahrurrozi|083143173079"/>
    <s v="MYDIGIBIZPARTNER"/>
    <m/>
    <m/>
    <m/>
    <m/>
    <m/>
    <m/>
    <m/>
    <m/>
    <s v="Management Janji"/>
    <s v="2026-08-18 13:00:00 | Tanggal Pemasangan : 18 Agustus 2026 Jam Pemasangan : 08:00 13:00 Info Tambahan : Hubungi pelanggan dulu sebelum ke lokasi terimakasih"/>
    <s v="FCC"/>
    <s v="17-08-2026 12:40:04"/>
    <d v="2026-08-18T13:00:00"/>
    <m/>
    <s v="PS"/>
    <s v="SWE"/>
    <s v="NO ADDON"/>
    <n v="20260818"/>
    <s v="Completed"/>
    <s v="HSI Bisnis PSB 70% - 150 Mbps"/>
    <s v="INDIBIZ"/>
    <m/>
    <m/>
    <d v="2026-08-18T13:00:00"/>
    <s v="2026-08-18 13:00:00 | Tanggal Pemasangan : 18 Agustus 2026 Jam Pemasangan : 08:00 13:00 Info Tambahan : Hubungi pelanggan dulu sebelum ke lokasi terimakasih"/>
    <n v="2026"/>
    <n v="8"/>
    <n v="18"/>
    <d v="2026-08-18T00:00:00"/>
    <n v="-0.54166666666424135"/>
    <x v="1"/>
    <x v="14"/>
  </r>
  <r>
    <n v="940"/>
    <n v="1002532224"/>
    <n v="3"/>
    <x v="0"/>
    <n v="5"/>
    <s v="MATARAM"/>
    <s v="INNER - NUSA TENGGARA"/>
    <s v="MTR"/>
    <s v="REG"/>
    <s v="AO"/>
    <s v="NEW SALES"/>
    <m/>
    <s v="Completed (PS)"/>
    <s v="RBS-Regional 3"/>
    <d v="2026-08-18T09:34:15"/>
    <d v="2026-08-18T21:18:55"/>
    <n v="69366982"/>
    <m/>
    <n v="172601797062"/>
    <s v="SASAKU LOMBOK INDONESIA"/>
    <s v="ODP-MTR-FDH/01"/>
    <s v="WO061978246"/>
    <m/>
    <m/>
    <m/>
    <n v="116.07038009999999"/>
    <n v="-8.5307770000000005"/>
    <s v="MD|MYDB-20260812265146|DN00001/MN01272|SASAKU LOMBOK INDONESIA|08196000031"/>
    <s v="MYDIGIBIZPARTNER"/>
    <m/>
    <m/>
    <m/>
    <m/>
    <m/>
    <m/>
    <m/>
    <m/>
    <s v="Management Janji"/>
    <s v="2026-08-17 08:00:00 | Jam Pemasangan : 08:00 - 12.00  Tanggal Pemasangan : MINGGU 16 AGUSTUS 2026  Info Tambahan : Hubungi pelanggan sebelum datang ke lokasi"/>
    <s v="FCC"/>
    <s v="18-08-2026 09:40:32"/>
    <m/>
    <m/>
    <s v="PS"/>
    <s v="MTR"/>
    <s v="NO ADDON"/>
    <n v="2026081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8T07:00:00"/>
    <s v="2026-08-17 08:00:00 | Jam Pemasangan : 08:00 - 12.00  Tanggal Pemasangan : MINGGU 16 AGUSTUS 2026  Info Tambahan : Hubungi pelanggan sebelum datang ke lokasi"/>
    <n v="2026"/>
    <n v="8"/>
    <n v="18"/>
    <d v="2026-08-18T00:00:00"/>
    <n v="-0.29166666666424135"/>
    <x v="1"/>
    <x v="14"/>
  </r>
  <r>
    <n v="941"/>
    <n v="1002506820"/>
    <n v="3"/>
    <x v="3"/>
    <n v="5"/>
    <s v="SBY UTARA"/>
    <s v="TANDES"/>
    <s v="LKI"/>
    <s v="REG"/>
    <s v="AO"/>
    <s v="NEW SALES"/>
    <s v="1P INET"/>
    <s v="Completed (PS)"/>
    <s v="RBS-Regional 3"/>
    <d v="2026-08-04T08:56:57"/>
    <d v="2026-08-04T16:20:33"/>
    <n v="69357941"/>
    <m/>
    <n v="152424213290"/>
    <s v="PT Sejahtera Esa Dunia"/>
    <s v="ODP-LKS-FAJ/35 FAJ/D05/35.02"/>
    <s v="WO060854307"/>
    <m/>
    <m/>
    <m/>
    <n v="112.6990909"/>
    <n v="-7.3133687999999903"/>
    <s v="|MN00086|MYIA-052545263190/POI/Riska Maulita/089523429605/ncsaindonesia@gmail.com"/>
    <s v="MYIB_ASSISTANT"/>
    <m/>
    <m/>
    <m/>
    <m/>
    <m/>
    <m/>
    <m/>
    <m/>
    <s v="Management Janji"/>
    <s v="2026-08-05 08:00:00 | M Janji : (05/08/2026) jam Pasang : 09:00 Note : hubungi pelanggan jika ingin kelokasi"/>
    <s v="FCC"/>
    <d v="2026-04-08T09:10:36"/>
    <d v="2026-08-05T08:00:00"/>
    <m/>
    <s v="PS"/>
    <s v="LKI"/>
    <s v="NETMONK"/>
    <n v="20260804"/>
    <s v="Completed"/>
    <s v="HSI Bisnis Bundling Netmonk Promo 2026 PSB 70% - 150 Mbps"/>
    <s v="INDIBIZ"/>
    <m/>
    <m/>
    <d v="2026-08-05T08:00:00"/>
    <s v="2026-08-05 08:00:00 | M Janji : (05/08/2026) jam Pasang : 09:00 Note : hubungi pelanggan jika ingin kelokasi"/>
    <n v="2026"/>
    <n v="8"/>
    <n v="4"/>
    <d v="2026-08-04T00:00:00"/>
    <n v="-1.3333333333357587"/>
    <x v="1"/>
    <x v="23"/>
  </r>
  <r>
    <n v="942"/>
    <n v="1002506123"/>
    <n v="3"/>
    <x v="2"/>
    <n v="4"/>
    <s v="YOGYAKARTA"/>
    <s v="INNER - YOGYA JATENG SELATAN"/>
    <s v="KGD"/>
    <s v="REG"/>
    <s v="AO"/>
    <s v="NEW SALES"/>
    <m/>
    <s v="Completed (PS)"/>
    <s v="RBS-Regional 3"/>
    <d v="2026-08-03T13:38:46"/>
    <d v="2026-08-05T15:50:30"/>
    <n v="69357520"/>
    <m/>
    <n v="143132123217"/>
    <s v="Alif&amp; 39;s Bakery Office Marketing"/>
    <s v="ODP-KGD-FAP/097"/>
    <s v="WO060877181"/>
    <m/>
    <m/>
    <m/>
    <n v="110.40456578135399"/>
    <n v="-7.8152104703287097"/>
    <s v="AMRBS ; 920111 ; AM ; BINDA ANISSA ; TREG3 ; MAGELANG ;1S HSI BISNIS 50MB 1:1 ; Irwan Adi Saputra/085188140787/ageneraffair6@gmail.com"/>
    <s v="Account Manager"/>
    <m/>
    <m/>
    <m/>
    <m/>
    <m/>
    <m/>
    <m/>
    <m/>
    <s v="Management Janji"/>
    <s v="2026-08-05 16:00:00|M Janji : (05/08/2026) jam Pasang pagi / siang  Note : hubungi pelanggan jika ingin kelokasi|40981182|MYDITA"/>
    <s v="FCC"/>
    <d v="2026-03-08T13:40:15"/>
    <d v="2026-08-05T16:00:00"/>
    <m/>
    <s v="PS"/>
    <s v="KGD"/>
    <s v="NO ADDON"/>
    <n v="20260805"/>
    <s v="Completed"/>
    <s v="- 11_11446;Biaya PSB HSI EBIS Tunai di Depan ~ 11[150000]  - E23046;E23046 ~ ES23 - Paket HSI Bisnis[0]  - E23046~null~E23046_UNL;UNL ~ Internet-Link Unlimited Internet Usage ~ E23046[0]  - E23046~null~44877;E23046||11||Abodemen 0[0]  - E23046~null~E23046"/>
    <s v="INDIBIZ"/>
    <m/>
    <m/>
    <d v="2026-08-05T16:00:00"/>
    <s v="2026-08-05 16:00:00|M Janji : (05/08/2026) jam Pasang pagi / siang  Note : hubungi pelanggan jika ingin kelokasi|40981182|MYDITA"/>
    <n v="2026"/>
    <n v="8"/>
    <n v="5"/>
    <d v="2026-08-05T00:00:00"/>
    <n v="-0.66666666666424135"/>
    <x v="1"/>
    <x v="4"/>
  </r>
  <r>
    <n v="943"/>
    <n v="1002526221"/>
    <n v="3"/>
    <x v="1"/>
    <n v="5"/>
    <s v="MADIUN"/>
    <s v="PONOROGO"/>
    <s v="SMO"/>
    <s v="REG"/>
    <s v="AO"/>
    <s v="NEW SALES"/>
    <s v="1P INET"/>
    <s v="Completed (PS)"/>
    <s v="RBS-Regional 3"/>
    <d v="2026-08-14T11:40:56"/>
    <d v="2026-08-15T18:39:57"/>
    <n v="69365957"/>
    <m/>
    <n v="152614209519"/>
    <s v="BUMDES DESA KREBET"/>
    <s v="ODP-SMO-FC/40 FC/D02/40.01"/>
    <s v="WO061735614"/>
    <m/>
    <m/>
    <m/>
    <n v="111.371033079922"/>
    <n v="-7.9048101543606997"/>
    <s v="MD|MYDB-20260814265317|DN00001/MN02053|BUMDES DESA KREBET|085738073433"/>
    <s v="MYDIGIBIZPARTNER"/>
    <m/>
    <m/>
    <m/>
    <m/>
    <m/>
    <m/>
    <m/>
    <m/>
    <s v="Management Janji"/>
    <s v="2026-08-15 15:00:00 | Nama Pic : bp parno  No Hp Pic : 085738073433 No alt : - Jam Pemasangan : pagi  Tanggal Pemasangan : 15 Agustus 2026"/>
    <s v="FCC"/>
    <s v="14-08-2026 11:54:50"/>
    <d v="2026-08-15T15:00:00"/>
    <m/>
    <s v="PS"/>
    <s v="SMO"/>
    <s v="NO ADDON"/>
    <n v="20260815"/>
    <s v="Completed"/>
    <s v="HSI Bisnis Promo HUT Telkom PSB 70% - 200 Mbps"/>
    <s v="INDIBIZ"/>
    <m/>
    <m/>
    <d v="2026-08-15T15:00:00"/>
    <s v="2026-08-15 15:00:00 | Nama Pic : bp parno  No Hp Pic : 085738073433 No alt : - Jam Pemasangan : pagi  Tanggal Pemasangan : 15 Agustus 2026"/>
    <n v="2026"/>
    <n v="8"/>
    <n v="15"/>
    <d v="2026-08-15T00:00:00"/>
    <n v="-0.625"/>
    <x v="1"/>
    <x v="25"/>
  </r>
  <r>
    <n v="944"/>
    <n v="1002508067"/>
    <n v="3"/>
    <x v="3"/>
    <n v="5"/>
    <s v="SBY SELATAN"/>
    <s v="KETINTANG"/>
    <s v="IJK"/>
    <s v="REG"/>
    <s v="AO"/>
    <s v="NEW SALES"/>
    <s v="1P INET"/>
    <s v="100 | REVOKE COMPLETED"/>
    <s v="RBS-Regional 3"/>
    <d v="2026-08-04T12:49:56"/>
    <d v="2026-08-10T09:27:56"/>
    <n v="69358254"/>
    <m/>
    <n v="152306253168"/>
    <s v="PUSATEMAS.ID"/>
    <s v="ODP-IJK-FLV/18"/>
    <s v="WO060884918"/>
    <m/>
    <m/>
    <m/>
    <n v="112.7351173"/>
    <n v="-7.3094443999999896"/>
    <s v="|MN01715|MYIA-018902417796/POI/M. IRGI MUNGGARAN /081119807105/pusatemasirgi@gmail.com"/>
    <s v="MYIB_ASSISTANT"/>
    <m/>
    <m/>
    <m/>
    <m/>
    <m/>
    <m/>
    <m/>
    <m/>
    <s v="Management Janji"/>
    <s v="2026-08-05 11:00:00 |  M Janji : (5 AGUSTUS 2026) jam Pasang : siang Note : hubungi pelanggan jika ingin kelokasi"/>
    <s v="FCC"/>
    <d v="2026-04-08T12:55:04"/>
    <d v="2026-08-05T11:00:00"/>
    <s v="Kendala Pelanggan"/>
    <s v="REVOKE"/>
    <s v="IJK"/>
    <s v="NO ADDON"/>
    <m/>
    <s v="Revoke Completed"/>
    <s v="HSI Bisnis Basic Promo HUT Telkom PSB 70% - 50 Mbps"/>
    <s v="INDIBIZ"/>
    <m/>
    <m/>
    <d v="2026-08-05T11:00:00"/>
    <s v="2026-08-05 11:00:00 |  M Janji : (5 AGUSTUS 2026) jam Pasang : siang Note : hubungi pelanggan jika ingin kelokasi"/>
    <m/>
    <m/>
    <m/>
    <e v="#NUM!"/>
    <e v="#NUM!"/>
    <x v="0"/>
    <x v="10"/>
  </r>
  <r>
    <n v="945"/>
    <n v="1002529399"/>
    <n v="3"/>
    <x v="6"/>
    <n v="5"/>
    <s v="JEMBER"/>
    <s v="SITUBONDO"/>
    <s v="MLD"/>
    <s v="REG"/>
    <s v="AO"/>
    <s v="NEW SALES"/>
    <s v="1P INET"/>
    <s v="Completed (PS)"/>
    <s v="RBS-Regional 3"/>
    <d v="2026-08-16T10:35:56"/>
    <d v="2026-08-16T19:15:15"/>
    <n v="69367375"/>
    <m/>
    <n v="152529201010"/>
    <s v="TOKO SEMBAKO AURELLIA"/>
    <s v="ODP-MLD-FD/05 FD/D02/05.01"/>
    <s v="WO061861207"/>
    <m/>
    <m/>
    <m/>
    <n v="113.80352428472099"/>
    <n v="-7.7764714042430096"/>
    <s v="|MN00099|MYIA-004006629129/POI/SULHADI/082330528967/mursidimladingan@gmail.com"/>
    <s v="MYIB_ASSISTANT"/>
    <m/>
    <m/>
    <m/>
    <m/>
    <m/>
    <m/>
    <m/>
    <m/>
    <s v="Management Janji"/>
    <s v="2026-08-17 08:00:00 | Nama : BU TINA (ANAK) No Hp : 082330528967 No Alt :  Tgl Pemasangan : 17 Agustus 2026 Interval : PAGI  Note : Hubungi pelanggan terlebih dahulu"/>
    <s v="FCC"/>
    <s v="16-08-2026 10:40:33"/>
    <d v="2026-08-17T08:00:00"/>
    <m/>
    <s v="PS"/>
    <s v="MLD"/>
    <s v="NO ADDON"/>
    <n v="20260816"/>
    <s v="Completed"/>
    <s v="HSI Bisnis Khusus Winback PSB 70% - 200 Mbps"/>
    <s v="INDIBIZ"/>
    <m/>
    <m/>
    <d v="2026-08-17T08:00:00"/>
    <s v="2026-08-17 08:00:00 | Nama : BU TINA (ANAK) No Hp : 082330528967 No Alt :  Tgl Pemasangan : 17 Agustus 2026 Interval : PAGI  Note : Hubungi pelanggan terlebih dahulu"/>
    <n v="2026"/>
    <n v="8"/>
    <n v="16"/>
    <d v="2026-08-16T00:00:00"/>
    <n v="-1.3333333333357587"/>
    <x v="1"/>
    <x v="9"/>
  </r>
  <r>
    <n v="946"/>
    <n v="1002516945"/>
    <n v="3"/>
    <x v="3"/>
    <n v="5"/>
    <s v="SBY SELATAN"/>
    <s v="TANDES"/>
    <s v="DMO"/>
    <s v="REG"/>
    <s v="AO"/>
    <s v="NEW SALES"/>
    <m/>
    <s v="Completed (PS)"/>
    <s v="RBS-Regional 3"/>
    <d v="2026-08-10T09:18:19"/>
    <d v="2026-08-10T16:05:18"/>
    <n v="69362114"/>
    <m/>
    <n v="152301273580"/>
    <s v="SERASACAFESBY"/>
    <s v="ODP-DMO-FNA/10"/>
    <s v="WO061376419"/>
    <m/>
    <m/>
    <m/>
    <n v="112.73893219999999"/>
    <n v="-7.2915653000000002"/>
    <s v="|MN02093|/SERASACAFESBY/Andi Muhammad N/082344652389/ajoppar@gmail.com/HSI Basic Winback + Antares Eazy (1:2) 50 Mbps (Rp 395.000) PSB Rp 150.000"/>
    <s v="Sales Force DBS"/>
    <m/>
    <m/>
    <m/>
    <m/>
    <m/>
    <m/>
    <m/>
    <m/>
    <s v="Management Janji"/>
    <s v="2026-08-11 13:00:00|Nama : BP ANDI MUHAMMAD NUR S No Hp : 082344652389 No Alt :  Tgl Pemasangan : 11 Agustus 2026 Interval : SIANG Note : Hubungi pelanggan terlebih dahulu|40971402|MYDITA"/>
    <s v="FCC"/>
    <d v="2026-10-08T09:25:41"/>
    <d v="2026-08-11T13:00:00"/>
    <m/>
    <s v="PS"/>
    <s v="DMO"/>
    <s v="ANTAREZ"/>
    <n v="20260810"/>
    <s v="Completed"/>
    <s v="- 11_11446;Biaya PSB HSI EBIS Tunai di Depan ~ 11[150000]  - E23015;E23015 ~ ES23 - Perangkat ONT[0]  - E23015~null~44292;E23015||11||Abodemen 0[0]  - E23015~null~E23015_SWONT;SWONT ~ Biaya Sewa ONT ~ E23015[30000]  - E24058;E24058 ~ ES24 - Paket HSI Bisn"/>
    <s v="INDIBIZ"/>
    <m/>
    <m/>
    <d v="2026-08-11T13:00:00"/>
    <s v="2026-08-11 13:00:00|Nama : BP ANDI MUHAMMAD NUR S No Hp : 082344652389 No Alt :  Tgl Pemasangan : 11 Agustus 2026 Interval : SIANG Note : Hubungi pelanggan terlebih dahulu|40971402|MYDITA"/>
    <n v="2026"/>
    <n v="8"/>
    <n v="10"/>
    <d v="2026-08-10T00:00:00"/>
    <n v="-1.5416666666642413"/>
    <x v="1"/>
    <x v="23"/>
  </r>
  <r>
    <n v="947"/>
    <n v="1002515842"/>
    <n v="3"/>
    <x v="7"/>
    <n v="4"/>
    <s v="KUDUS"/>
    <s v="PURWODADI"/>
    <s v="PWB"/>
    <s v="REG"/>
    <s v="AO"/>
    <s v="NEW SALES"/>
    <s v="1P INET"/>
    <s v="102 | FOLLOW UP COMPLETED"/>
    <s v="RBS-Regional 3"/>
    <d v="2026-08-08T11:58:56"/>
    <d v="2026-08-11T16:37:53"/>
    <n v="69361390"/>
    <m/>
    <n v="141568113904"/>
    <s v="ONDOL"/>
    <s v="ODP-PWB-FD/156 FD/D05/156.01"/>
    <s v="WO061251811"/>
    <m/>
    <m/>
    <m/>
    <n v="110.92130698836699"/>
    <n v="-7.02527454543403"/>
    <s v="|MN00410|MYIA-046729611048/POI/ALI MUCHSIN/082327602683/amuh2150@gmail.com"/>
    <s v="MYIB_ASSISTANT"/>
    <m/>
    <m/>
    <m/>
    <m/>
    <m/>
    <m/>
    <m/>
    <m/>
    <s v="Management Janji"/>
    <s v="2026-08-09 13:00:00 | Nama PIC: bp muchsin Notel: 082327602683 Alt: -  Tanggal: 9/8/2026 Jam Pasang: Siang Note: Hubungi pelanggan sebelum ke lokasi, terima kasih. "/>
    <s v="FCC"/>
    <d v="2026-08-08T12:09:43"/>
    <d v="2026-08-09T13:00:00"/>
    <m/>
    <s v="REVOKE"/>
    <s v="PWB"/>
    <s v="NO ADDON"/>
    <m/>
    <s v="Follow Up Revoke Completed, New Order ID : SC1002520758"/>
    <s v="HSI Bisnis Promo HUT Telkom PSB 70% - 150 Mbps"/>
    <s v="INDIBIZ"/>
    <m/>
    <m/>
    <d v="2026-08-09T13:00:00"/>
    <s v="2026-08-09 13:00:00 | Nama PIC: bp muchsin Notel: 082327602683 Alt: -  Tanggal: 9/8/2026 Jam Pasang: Siang Note: Hubungi pelanggan sebelum ke lokasi, terima kasih. "/>
    <m/>
    <m/>
    <m/>
    <e v="#NUM!"/>
    <e v="#NUM!"/>
    <x v="0"/>
    <x v="4"/>
  </r>
  <r>
    <n v="948"/>
    <n v="1002510097"/>
    <n v="3"/>
    <x v="6"/>
    <n v="5"/>
    <s v="SIDOARJO"/>
    <s v="JOMBANG"/>
    <s v="JOM"/>
    <s v="REG"/>
    <s v="AO"/>
    <s v="NEW SALES"/>
    <m/>
    <s v="Completed (PS)"/>
    <s v="RBS-Regional 3"/>
    <d v="2026-08-05T10:59:01"/>
    <d v="2026-08-06T19:45:54"/>
    <n v="69358945"/>
    <m/>
    <n v="152318240530"/>
    <s v="KAMIMA"/>
    <s v="ODP-JOM-FS/71"/>
    <s v="WO061110249"/>
    <m/>
    <m/>
    <m/>
    <n v="112.2182945"/>
    <n v="-7.5307591"/>
    <s v="|MN02084|/KAMIMA/WINBACK 2.0 HSI B2B (1:1) 50MBPS 355RB PSB DISC 70%//crahmadanty@gmail.com/CECIA RAHMADANTY /81252330223"/>
    <s v="Sales Force DBS"/>
    <m/>
    <m/>
    <m/>
    <m/>
    <m/>
    <m/>
    <m/>
    <m/>
    <s v="Management Janji"/>
    <s v="2026-08-07 15:00:00|Tanggal pemasangan: 6/08/2026 Jam pemasangan : pagi / siang Info Tambahan : Hubungi pelanggan dulu sebelum ke lokasi. terima kasih|40010577|MYDITA"/>
    <s v="FCC"/>
    <d v="2026-05-08T11:24:55"/>
    <d v="2026-08-07T15:00:00"/>
    <m/>
    <s v="PS"/>
    <s v="JOM"/>
    <s v="NO ADDON"/>
    <n v="20260806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7T15:00:00"/>
    <s v="2026-08-07 15:00:00|Tanggal pemasangan: 6/08/2026 Jam pemasangan : pagi / siang Info Tambahan : Hubungi pelanggan dulu sebelum ke lokasi. terima kasih|40010577|MYDITA"/>
    <n v="2026"/>
    <n v="8"/>
    <n v="6"/>
    <d v="2026-08-06T00:00:00"/>
    <n v="-1.625"/>
    <x v="1"/>
    <x v="20"/>
  </r>
  <r>
    <n v="949"/>
    <n v="1002521164"/>
    <n v="3"/>
    <x v="0"/>
    <n v="5"/>
    <s v="KUPANG"/>
    <s v="ENDE"/>
    <s v="END"/>
    <s v="REG"/>
    <s v="AO"/>
    <s v="NEW SALES"/>
    <s v="1P INET"/>
    <s v="MIE - SEND SURVEY"/>
    <s v="RBS-Regional 3"/>
    <d v="2026-08-12T07:58:56"/>
    <d v="2026-08-12T08:00:01"/>
    <n v="69363788"/>
    <m/>
    <n v="172506789008"/>
    <s v="SPBU WZ YOHANES"/>
    <s v="ODP-END-FH/11 FH/D03/11.01"/>
    <s v="WO061548603"/>
    <m/>
    <m/>
    <m/>
    <n v="121.668233"/>
    <n v="-8.8336962000000003"/>
    <s v="|MC40144|MYIA-097284783270/POI/OKTOVIANUS LIE/087831645463/spbuyohanes@gmail.com"/>
    <s v="MYIB_ASSISTANT"/>
    <m/>
    <m/>
    <m/>
    <m/>
    <m/>
    <m/>
    <m/>
    <m/>
    <s v="Management Janji"/>
    <s v="2026-08-19 08:00:00 | telp : 087831645463 alt :  M Janji : (12/08/2026) jam Pasang :pagi / siang  Note : hubungi pelanggan jika ingin kelokasi "/>
    <s v="FCC"/>
    <d v="2026-12-08T08:10:35"/>
    <d v="2026-08-19T08:00:00"/>
    <m/>
    <s v="SURVEY_NEW_MANJA"/>
    <s v="END"/>
    <s v="NO ADDON"/>
    <m/>
    <s v="MIE - SEND SURVEY"/>
    <s v="HSI Bisnis Promo HUT Telkom PSB 70% - 50 Mbps"/>
    <s v="INDIBIZ"/>
    <m/>
    <m/>
    <d v="2026-08-19T08:00:00"/>
    <s v="2026-08-19 08:00:00 | telp : 087831645463 alt :  M Janji : (12/08/2026) jam Pasang :pagi / siang  Note : hubungi pelanggan jika ingin kelokasi "/>
    <m/>
    <m/>
    <m/>
    <e v="#NUM!"/>
    <e v="#NUM!"/>
    <x v="0"/>
    <x v="21"/>
  </r>
  <r>
    <n v="950"/>
    <n v="1002520749"/>
    <n v="3"/>
    <x v="6"/>
    <n v="5"/>
    <s v="JEMBER"/>
    <s v="BANYUWANGI"/>
    <s v="GEN"/>
    <s v="REG"/>
    <s v="AO"/>
    <s v="NEW SALES"/>
    <m/>
    <s v="Completed (PS)"/>
    <s v="RBS-Regional 2"/>
    <d v="2026-08-11T16:32:58"/>
    <d v="2026-08-13T14:28:12"/>
    <n v="69363632"/>
    <m/>
    <n v="152519203623"/>
    <s v="PT HIPERNET INDODATA"/>
    <s v="ODP-GEN-FD/06"/>
    <s v="WO061573575"/>
    <m/>
    <m/>
    <m/>
    <n v="114.146401"/>
    <n v="-8.3624670999999999"/>
    <s v="|MN00483|/PT HIPERNET INDODATA/HSI BASIC 1S INET 50MBPS/087835316536/eriza.a@hypernet.co.id/Iman Irmansyah  "/>
    <s v="B2B Partner Management (PM)"/>
    <m/>
    <m/>
    <m/>
    <m/>
    <m/>
    <m/>
    <m/>
    <m/>
    <s v="Management Janji"/>
    <s v="2026-08-13 08:00:00|M Janji : (14/08/2026) jam Pasang : 09:00 Note : hubungi pelanggan jika ingin kelokasi|40981182|MYDITA"/>
    <s v="FCC"/>
    <d v="2026-11-08T16:39:47"/>
    <d v="2026-08-13T08:00:00"/>
    <m/>
    <s v="PS"/>
    <s v="GEN"/>
    <s v="NO ADDON"/>
    <n v="2026081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3T08:00:00"/>
    <s v="2026-08-13 08:00:00|M Janji : (14/08/2026) jam Pasang : 09:00 Note : hubungi pelanggan jika ingin kelokasi|40981182|MYDITA"/>
    <n v="2026"/>
    <n v="8"/>
    <n v="13"/>
    <d v="2026-08-13T00:00:00"/>
    <n v="-0.33333333333575865"/>
    <x v="1"/>
    <x v="9"/>
  </r>
  <r>
    <n v="951"/>
    <n v="1002508007"/>
    <n v="3"/>
    <x v="7"/>
    <n v="4"/>
    <s v="KUDUS"/>
    <s v="PATI"/>
    <s v="PAT"/>
    <s v="REG"/>
    <s v="AO"/>
    <s v="NEW SALES"/>
    <m/>
    <s v="98 | OSS - CANCEL COMPLETE"/>
    <s v="RBS-Regional 3"/>
    <d v="2026-08-04T12:26:57"/>
    <d v="2026-08-10T17:15:47"/>
    <n v="69358221"/>
    <n v="2955162063"/>
    <n v="142551119447"/>
    <s v="PT GLOBAL JET EXPRESS"/>
    <s v="ODP-PAT-FAJ/001"/>
    <s v="WO060926902"/>
    <m/>
    <m/>
    <m/>
    <n v="111.0626635"/>
    <n v="-6.6565117000000003"/>
    <s v="AMRBS;403099;TREG4;MUHAMMAD MASTUR;081226139781;CP EKO RIWAYAT PUJI SISWANTO ;089672004708;PAKET 2S INET VOICE 50 MBPS (479.000);PT GLOBAL JET EXPRESS//TRANGKIL;input by tito  "/>
    <s v="Account Manager"/>
    <m/>
    <m/>
    <m/>
    <m/>
    <m/>
    <m/>
    <m/>
    <m/>
    <s v="Management Janji"/>
    <s v="2026-08-06 08:00:00|Nama Pic : bp EKO  No Hp Pic : 089672004708 No alt : - Jam Pemasangan : pagi  Tanggal Pemasangan : 6 Agustus 2026|40981182|MYDITA"/>
    <s v="FCC"/>
    <d v="2026-04-08T12:39:55"/>
    <d v="2026-08-06T08:00:00"/>
    <s v="Kendala Pelanggan"/>
    <s v="CANCEL"/>
    <s v="PAT"/>
    <s v="NO ADDON"/>
    <m/>
    <s v="Cancel 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06T08:00:00"/>
    <s v="2026-08-06 08:00:00|Nama Pic : bp EKO  No Hp Pic : 089672004708 No alt : - Jam Pemasangan : pagi  Tanggal Pemasangan : 6 Agustus 2026|40981182|MYDITA"/>
    <m/>
    <m/>
    <m/>
    <e v="#NUM!"/>
    <e v="#NUM!"/>
    <x v="0"/>
    <x v="4"/>
  </r>
  <r>
    <n v="952"/>
    <n v="1002521248"/>
    <n v="3"/>
    <x v="3"/>
    <n v="5"/>
    <s v="SBY UTARA"/>
    <s v="TANDES"/>
    <s v="KNN"/>
    <s v="REG"/>
    <s v="AO"/>
    <s v="NEW SALES"/>
    <m/>
    <s v="Completed (PS)"/>
    <s v="RBS-Regional 3"/>
    <d v="2026-08-12T08:44:38"/>
    <d v="2026-08-13T19:18:44"/>
    <n v="69363846"/>
    <m/>
    <n v="152412248277"/>
    <s v="SMPN 20 SURABAYA"/>
    <s v="ODP-KND-FEQ/01"/>
    <s v="WO061669309"/>
    <m/>
    <m/>
    <m/>
    <n v="112.6528909"/>
    <n v="-7.2698945999999998"/>
    <s v="|MN00086|/SMPN 20 SURABAYA/BANGKIT IRMANUDIN BAHRI/085645018597/smpn20sby@gmail.com/HSI Basic Winback + Antares Eazy (1:2) 50 Mbps (Rp 395.000) PSB Rp 150.000/"/>
    <s v="Sales Force DBS"/>
    <m/>
    <m/>
    <m/>
    <m/>
    <m/>
    <m/>
    <m/>
    <m/>
    <s v="Management Janji"/>
    <s v="2026-08-14 13:00:00|Nama : BP BANGKIT IRMANUDIN BAHRI No Hp : 085645018597 No Alt :  Tgl Pemasangan : 14 Agustus 2026 Interval : PAGI  Note : Hubungi pelanggan terlebih dahulu|40971402|MYDITA"/>
    <s v="FCC"/>
    <d v="2026-12-08T08:55:52"/>
    <d v="2026-08-14T13:00:00"/>
    <m/>
    <s v="PS"/>
    <s v="KNN"/>
    <s v="ANTAREZ"/>
    <n v="20260813"/>
    <s v="Completed"/>
    <s v="- 11_11446;Biaya PSB HSI EBIS Tunai di Depan ~ 11[150000]  - E23015;E23015 ~ ES23 - Perangkat ONT[0]  - E23015~null~44292;E23015||11||Abodemen 0[0]  - E23015~null~E23015_SWONTDUALB;SWONTDUALB ~ Biaya Sewa ONT Dual Band ~ E23015[30000]  - E24058;E24058 ~ E"/>
    <s v="INDIBIZ"/>
    <m/>
    <m/>
    <d v="2026-08-14T13:00:00"/>
    <s v="2026-08-14 13:00:00|Nama : BP BANGKIT IRMANUDIN BAHRI No Hp : 085645018597 No Alt :  Tgl Pemasangan : 14 Agustus 2026 Interval : PAGI  Note : Hubungi pelanggan terlebih dahulu|40971402|MYDITA"/>
    <n v="2026"/>
    <n v="8"/>
    <n v="13"/>
    <d v="2026-08-13T00:00:00"/>
    <n v="-1.5416666666642413"/>
    <x v="1"/>
    <x v="23"/>
  </r>
  <r>
    <n v="953"/>
    <n v="1002504611"/>
    <n v="3"/>
    <x v="1"/>
    <n v="5"/>
    <s v="KEDIRI"/>
    <s v="TULUNGAGUNG"/>
    <s v="TUL"/>
    <s v="REG"/>
    <s v="AO"/>
    <s v="NEW SALES"/>
    <s v="1P INET"/>
    <s v="Completed (PS)"/>
    <s v="RBS-Regional 3"/>
    <d v="2026-08-01T13:58:56"/>
    <d v="2026-08-02T14:00:48"/>
    <n v="69356768"/>
    <m/>
    <n v="152606246179"/>
    <s v="SPBU NGANTRU 54.662.06"/>
    <s v="ODP-TUL-FAP/66 FAP/D05/66.01"/>
    <s v="WO060653984"/>
    <m/>
    <m/>
    <m/>
    <n v="111.93244199999999"/>
    <n v="-8.0037260000000003"/>
    <s v="|MN01011|MYIA-094533404365/POI/ARIF PRASETYA WARAHAP/082234244764/itafifarma@gmail.com"/>
    <s v="MYIB_ASSISTANT"/>
    <m/>
    <m/>
    <m/>
    <m/>
    <m/>
    <m/>
    <m/>
    <m/>
    <s v="Management Janji"/>
    <s v="2026-08-02 13:00:00 | M Janji : 2 agustus 2026 jam Pasang : pagi siang Note : hubungi pelanggan jika ingin kelokasi"/>
    <s v="FCC"/>
    <d v="2026-01-08T14:09:52"/>
    <d v="2026-08-02T13:00:00"/>
    <m/>
    <s v="PS"/>
    <s v="TUL"/>
    <s v="NO ADDON"/>
    <n v="20260802"/>
    <s v="Completed"/>
    <s v="HSI Bisnis Promo HUT Telkom PSB 70% - 50 Mbps"/>
    <s v="INDIBIZ"/>
    <m/>
    <m/>
    <d v="2026-08-02T13:00:00"/>
    <s v="2026-08-02 13:00:00 | M Janji : 2 agustus 2026 jam Pasang : pagi siang Note : hubungi pelanggan jika ingin kelokasi"/>
    <n v="2026"/>
    <n v="8"/>
    <n v="2"/>
    <d v="2026-08-02T00:00:00"/>
    <n v="-0.54166666666424135"/>
    <x v="1"/>
    <x v="28"/>
  </r>
  <r>
    <n v="954"/>
    <n v="1002523750"/>
    <n v="3"/>
    <x v="0"/>
    <n v="5"/>
    <s v="MATARAM"/>
    <s v="LOMBOK TIMUR UTARA"/>
    <s v="SGG"/>
    <s v="REG"/>
    <s v="AO"/>
    <s v="NEW SALES"/>
    <m/>
    <s v="CC - HD1A - INPROGRESS UNCONTACTED"/>
    <s v="RBS-Regional 3"/>
    <d v="2026-08-13T10:39:25"/>
    <d v="2026-08-18T17:07:13"/>
    <n v="69364895"/>
    <m/>
    <n v="172604213972"/>
    <s v="TRANS MARINE INDONESIA"/>
    <s v="ODP-SGG-FCLG/17"/>
    <m/>
    <m/>
    <m/>
    <m/>
    <n v="116.0433773"/>
    <n v="-8.3538440000000005"/>
    <s v="RBS HSI |ADE RAGIL PURWANDANI | 406650 | TREG 3 | TRANS MARINE INDONESIA | BP AGUS| 085238565557 | PSB INET NETMONK 50 MBPS"/>
    <s v="Amex"/>
    <m/>
    <m/>
    <m/>
    <m/>
    <m/>
    <m/>
    <m/>
    <m/>
    <m/>
    <m/>
    <m/>
    <s v="13-08-2026 10:54:48"/>
    <m/>
    <m/>
    <s v="FCC"/>
    <s v="SGG"/>
    <s v="NETMONK"/>
    <m/>
    <s v="UNCONTACTED : Telepon Tidak Diangkat - RNA Yusnani Manalu 40951378|MYDITA"/>
    <s v="- SP_NOSS;SP_NOSS ~ Internet NOSS Multispeed Network[0]  - SP_NOSS;SP_NOSS ~ Internet NOSS Multispeed Network[0]  - E23015;E23015 ~ ES23 - Perangkat ONT[0]  - E23015~null~44292;E23015||11||Abodemen 0[0]  - E23015~null~E23015_SWONT;SWONT ~ Biaya Sewa ONT ~"/>
    <s v="INDIBIZ"/>
    <m/>
    <m/>
    <m/>
    <m/>
    <m/>
    <m/>
    <m/>
    <e v="#NUM!"/>
    <e v="#NUM!"/>
    <x v="0"/>
    <x v="5"/>
  </r>
  <r>
    <n v="955"/>
    <n v="1002532207"/>
    <n v="3"/>
    <x v="6"/>
    <n v="5"/>
    <s v="JEMBER"/>
    <s v="BANYUWANGI"/>
    <s v="BWG"/>
    <s v="REG"/>
    <s v="AO"/>
    <s v="NEW SALES"/>
    <s v="1P INET"/>
    <s v="CANCEL COMPLETED"/>
    <s v="RBS-Regional 3"/>
    <d v="2026-08-18T09:29:56"/>
    <d v="2026-08-18T17:14:26"/>
    <n v="69368609"/>
    <m/>
    <n v="152503269668"/>
    <s v="Toko bintang"/>
    <s v="ODP-BWG-FAB/07 FAB/D02/07.01"/>
    <s v="WO061977432"/>
    <m/>
    <m/>
    <m/>
    <n v="114.3724376"/>
    <n v="-8.2050903999999996"/>
    <s v="MD|MYDB-20260817265880|DC30008/MC30031|Toko bintang|081249305052"/>
    <s v="MYDIGIBIZPARTNER"/>
    <m/>
    <m/>
    <m/>
    <m/>
    <m/>
    <m/>
    <m/>
    <m/>
    <s v="Management Janji"/>
    <s v="2026-08-19 08:00:00 | Waktu pemasangan : 17 agustus 2026 Jam pemasangan : 08.00 - 12.00 Info Tambahan : Hubungi pelanggan dulu sebelum ke lokasi terimakasih "/>
    <s v="FCC"/>
    <s v="18-08-2026 09:40:32"/>
    <d v="2026-08-19T08:00:00"/>
    <m/>
    <s v="CANCEL"/>
    <s v="BWG"/>
    <s v="OCA"/>
    <m/>
    <s v="CANCEL ORDER INVALID SURVEY remark : BATAL ORDER ............ response : OK"/>
    <s v="HSI Bisnis Bundling OCA Breach Checker PSB 70% Promo - 300 Mbps"/>
    <s v="INDIBIZ"/>
    <m/>
    <m/>
    <d v="2026-08-19T08:00:00"/>
    <s v="2026-08-19 08:00:00 | Waktu pemasangan : 17 agustus 2026 Jam pemasangan : 08.00 - 12.00 Info Tambahan : Hubungi pelanggan dulu sebelum ke lokasi terimakasih "/>
    <m/>
    <m/>
    <m/>
    <e v="#NUM!"/>
    <e v="#NUM!"/>
    <x v="0"/>
    <x v="9"/>
  </r>
  <r>
    <n v="956"/>
    <n v="1002516422"/>
    <n v="3"/>
    <x v="3"/>
    <n v="5"/>
    <s v="SBY SELATAN"/>
    <s v="KETINTANG"/>
    <s v="RKT"/>
    <s v="REG"/>
    <s v="AO"/>
    <s v="NEW SALES"/>
    <s v="1P INET"/>
    <s v="100 | REVOKE COMPLETED"/>
    <s v="RBS-Regional 3"/>
    <d v="2026-08-09T11:40:57"/>
    <d v="2026-08-11T13:54:54"/>
    <n v="69361782"/>
    <m/>
    <n v="152308241996"/>
    <s v="PT. Senlan Jaya Abadi"/>
    <s v="ODP-RKT-FBA/11 FBA/D01/11.01"/>
    <s v="WO061311294"/>
    <m/>
    <m/>
    <m/>
    <n v="112.751086"/>
    <n v="-7.3037729999999996"/>
    <s v="|MN02351|MYIA-029619196030/POI/Wu Fengmei/082266696168/senlan.88888@gmail.com"/>
    <s v="MYIB_ASSISTANT"/>
    <m/>
    <m/>
    <m/>
    <m/>
    <m/>
    <m/>
    <m/>
    <m/>
    <s v="Management Janji"/>
    <s v="2026-08-10 08:00:00 | Tanggal pemasangan: 10/08/2026 Jam pemasangan : pagi / siang Info Tambahan : Hubungi pelanggan dulu sebelum ke lokasi terima kasih."/>
    <s v="FCC"/>
    <d v="2026-09-08T11:54:51"/>
    <d v="2026-08-10T08:00:00"/>
    <s v="Kendala Pelanggan"/>
    <s v="REVOKE"/>
    <s v="RKT"/>
    <s v="NO ADDON"/>
    <m/>
    <s v="Revoke Completed"/>
    <s v="HSI Bisnis Basic PSB 70% Dual Band - 100 Mbps"/>
    <s v="INDIBIZ"/>
    <m/>
    <m/>
    <d v="2026-08-10T08:00:00"/>
    <s v="2026-08-10 08:00:00 | Tanggal pemasangan: 10/08/2026 Jam pemasangan : pagi / siang Info Tambahan : Hubungi pelanggan dulu sebelum ke lokasi terima kasih."/>
    <m/>
    <m/>
    <m/>
    <e v="#NUM!"/>
    <e v="#NUM!"/>
    <x v="0"/>
    <x v="10"/>
  </r>
  <r>
    <n v="957"/>
    <n v="1002512245"/>
    <n v="3"/>
    <x v="3"/>
    <n v="5"/>
    <s v="SBY UTARA"/>
    <s v="MANYAR"/>
    <s v="MGO"/>
    <s v="REG"/>
    <s v="AO"/>
    <s v="NEW SALES"/>
    <s v="1P INET"/>
    <s v="102 | FOLLOW UP COMPLETED"/>
    <s v="RBS-Regional 3"/>
    <d v="2026-08-06T12:34:56"/>
    <d v="2026-08-10T16:13:02"/>
    <n v="69359904"/>
    <m/>
    <n v="152413167553"/>
    <s v="LEMBAGA PENDIDIKAN BAHASA CHINA"/>
    <s v="ODP-DMO-FAC/14 FAC/D03/14.01"/>
    <s v="WO061067864"/>
    <m/>
    <m/>
    <m/>
    <n v="112.75182599999999"/>
    <n v="-7.2598849999999997"/>
    <s v="MD|MYDB-20260805264496|DN00001/MN00443|LEMBAGA PENDIDIKAN BAHASA CHINA|085113162223"/>
    <s v="MYDIGIBIZPARTNER"/>
    <m/>
    <m/>
    <m/>
    <m/>
    <m/>
    <m/>
    <m/>
    <m/>
    <s v="Management Janji"/>
    <s v="2026-08-07 13:00:00 | M Janji : (07/08/026) jam Pasang : 09:00 Note : hubungi pelanggan jika ingin kelokasi "/>
    <s v="FCC"/>
    <d v="2026-06-08T12:40:10"/>
    <d v="2026-08-07T13:00:00"/>
    <s v="Kendala Pelanggan"/>
    <s v="REVOKE"/>
    <s v="MGO"/>
    <s v="NO ADDON"/>
    <m/>
    <s v="Follow Up Revoke Completed, New Order ID : SC1002518438"/>
    <s v="HSI Bisnis Promo HUT Telkom PSB 70% - 200 Mbps"/>
    <s v="INDIBIZ"/>
    <m/>
    <m/>
    <d v="2026-08-07T13:00:00"/>
    <s v="2026-08-07 13:00:00 | M Janji : (07/08/026) jam Pasang : 09:00 Note : hubungi pelanggan jika ingin kelokasi "/>
    <m/>
    <m/>
    <m/>
    <e v="#NUM!"/>
    <e v="#NUM!"/>
    <x v="0"/>
    <x v="10"/>
  </r>
  <r>
    <n v="958"/>
    <n v="1002530538"/>
    <n v="3"/>
    <x v="1"/>
    <n v="5"/>
    <s v="MALANG"/>
    <s v="BATU"/>
    <s v="SGS"/>
    <s v="REG"/>
    <s v="AO"/>
    <s v="NEW SALES"/>
    <s v="1P INET"/>
    <s v="Completed (PS)"/>
    <s v="RBS-Regional 3"/>
    <d v="2026-08-17T10:02:56"/>
    <d v="2026-08-17T21:02:48"/>
    <n v="69367905"/>
    <m/>
    <n v="152721298740"/>
    <s v="TOKOMU 24 BARENG"/>
    <s v="ODP-SGS-FN/51 FN/D04/51.01"/>
    <s v="WO061914755"/>
    <m/>
    <m/>
    <m/>
    <n v="112.684249319136"/>
    <n v="-7.91022518336207"/>
    <s v="MD|MYDB-20260817265810|SC20017/MC20200|TOKOMU 24 BARENG|.085101693003"/>
    <s v="MYDIGIBIZPARTNER"/>
    <m/>
    <m/>
    <m/>
    <m/>
    <m/>
    <m/>
    <m/>
    <m/>
    <s v="Management Janji"/>
    <s v="2026-08-18 08:00:00 | Nama PIC : Bp Gigik No Hp : 085101693003 No Alt : - Tgl Pemasangan : 18 Agustus 2026 Interval : PAGI SIANG Note : Hubungi pelanggan terlebih dahulu"/>
    <s v="FCC"/>
    <s v="17-08-2026 10:10:25"/>
    <d v="2026-08-18T08:00:00"/>
    <m/>
    <s v="PS"/>
    <s v="SGS"/>
    <s v="NO ADDON"/>
    <n v="20260817"/>
    <s v="Completed"/>
    <s v="HSI Bisnis PSB 70% - 300 Mbps"/>
    <s v="INDIBIZ"/>
    <m/>
    <m/>
    <d v="2026-08-18T08:00:00"/>
    <s v="2026-08-18 08:00:00 | Nama PIC : Bp Gigik No Hp : 085101693003 No Alt : - Tgl Pemasangan : 18 Agustus 2026 Interval : PAGI SIANG Note : Hubungi pelanggan terlebih dahulu"/>
    <n v="2026"/>
    <n v="8"/>
    <n v="17"/>
    <d v="2026-08-17T00:00:00"/>
    <n v="-1.3333333333357587"/>
    <x v="1"/>
    <x v="15"/>
  </r>
  <r>
    <n v="959"/>
    <n v="1002517230"/>
    <n v="3"/>
    <x v="7"/>
    <n v="4"/>
    <s v="KUDUS"/>
    <s v="PURWODADI"/>
    <s v="WRO"/>
    <s v="REG"/>
    <s v="AO"/>
    <s v="NEW SALES"/>
    <m/>
    <s v="Completed (PS)"/>
    <s v="RBS-Regional 3"/>
    <d v="2026-08-10T10:26:10"/>
    <d v="2026-08-10T16:09:48"/>
    <n v="69361025"/>
    <m/>
    <n v="142509107229"/>
    <s v="SPBU 4458112"/>
    <s v="ODP-WRO-FG/112"/>
    <s v="WO061370905"/>
    <m/>
    <m/>
    <m/>
    <n v="111.13602040252501"/>
    <n v="-7.0904512744156003"/>
    <s v="|MN01996|MYIA-091289207121/POI/Siti Munfaizah/085325118582/spbutruwolu@gmail.com"/>
    <s v="Amex"/>
    <m/>
    <m/>
    <m/>
    <m/>
    <m/>
    <m/>
    <m/>
    <m/>
    <s v="Management Janji"/>
    <s v="2026-08-08 13:00:00 | telp :085325118582   alt : pagi / siang 08/08/2026  hub sebelum ke lokasi   "/>
    <s v="FCC"/>
    <d v="2026-10-08T10:39:47"/>
    <m/>
    <m/>
    <s v="PS"/>
    <s v="WRO"/>
    <s v="NO ADDON"/>
    <n v="20260810"/>
    <s v="Completed"/>
    <s v="- SP_NOSS;SP_NOSS ~ Internet NOSS Multispeed Network[0]  - SP_NOSS;SP_NOSS ~ Internet NOSS Multispeed Network[0]  - E23015;E23015 ~ ES23 - Perangkat ONT[0]  - E23015~null~44292;E23015||11||Abodemen 0[0]  - E23015~null~E23015_SWONTPREM;SWONTPREM ~ Biaya Se"/>
    <s v="INDIBIZ"/>
    <m/>
    <m/>
    <d v="2026-08-10T07:00:00"/>
    <s v="2026-08-08 13:00:00 | telp :085325118582   alt : pagi / siang 08/08/2026  hub sebelum ke lokasi   "/>
    <n v="2026"/>
    <n v="8"/>
    <n v="10"/>
    <d v="2026-08-10T00:00:00"/>
    <n v="-0.29166666666424135"/>
    <x v="1"/>
    <x v="4"/>
  </r>
  <r>
    <n v="960"/>
    <n v="1002519464"/>
    <n v="3"/>
    <x v="3"/>
    <n v="5"/>
    <s v="SBY UTARA"/>
    <s v="TANDES"/>
    <s v="KNN"/>
    <s v="REG"/>
    <s v="AO"/>
    <s v="NEW SALES"/>
    <s v="2P INET + VOICE"/>
    <s v="MIA - INVALID SURVEY"/>
    <s v="RBS-Regional 3"/>
    <d v="2026-08-11T11:13:57"/>
    <d v="2026-08-11T18:26:38"/>
    <n v="69363110"/>
    <n v="3135923028"/>
    <n v="152412248793"/>
    <s v="PT. Industrial Robotic Automation"/>
    <s v="ODP-KND-FS/06 FS/D01/06.01"/>
    <s v="WO061478933"/>
    <m/>
    <m/>
    <m/>
    <n v="112.64777580000001"/>
    <n v="-7.2585898000000002"/>
    <s v="MD|MYDB-20260808264733|DN00001/MN00086|PT. Industrial Robotic Automation|085741412162"/>
    <s v="MYDIGIBIZPARTNER"/>
    <m/>
    <m/>
    <m/>
    <m/>
    <m/>
    <m/>
    <m/>
    <m/>
    <s v="Management Janji"/>
    <s v="2026-08-12 10:00:00 | Nama PIC : Bapak Alfian No HP : 085741412162 No Alternatif : - M Janji : 12/07/2026 Jam Pasang : Pagi NoteÃ‚Â :  Hubungi terlebih dahulu sebelum ke lokasi "/>
    <s v="FCC"/>
    <d v="2026-11-08T11:40:03"/>
    <d v="2026-08-12T10:00:00"/>
    <m/>
    <s v="SURVEY_NEW_MANJA"/>
    <s v="KNN"/>
    <s v="NO ADDON"/>
    <m/>
    <s v="MIE - INVALID SURVEY - Kendala Jalur/Rute Tarikan"/>
    <s v="HSI Bisnis Bundling Phone PSB 70% - Free 800 Menit - 150 Mbps"/>
    <s v="INDIBIZ"/>
    <m/>
    <m/>
    <d v="2026-08-12T10:00:00"/>
    <s v="2026-08-12 10:00:00 | Nama PIC : Bapak Alfian No HP : 085741412162 No Alternatif : - M Janji : 12/07/2026 Jam Pasang : Pagi NoteÃ‚Â :  Hubungi terlebih dahulu sebelum ke lokasi "/>
    <m/>
    <m/>
    <m/>
    <e v="#NUM!"/>
    <e v="#NUM!"/>
    <x v="0"/>
    <x v="23"/>
  </r>
  <r>
    <n v="961"/>
    <n v="1002508356"/>
    <n v="3"/>
    <x v="1"/>
    <n v="5"/>
    <s v="KEDIRI"/>
    <s v="KEDIRI"/>
    <s v="KDI"/>
    <s v="REG"/>
    <s v="AO"/>
    <s v="NEW SALES"/>
    <s v="1P INET"/>
    <s v="Completed (PS)"/>
    <s v="RBS-Regional 3"/>
    <d v="2026-08-04T13:50:56"/>
    <d v="2026-08-05T10:11:58"/>
    <n v="69358325"/>
    <m/>
    <n v="152610241454"/>
    <s v="PRATAMA CAFE"/>
    <s v="ODP-KDI-FAQ/37 FAQ/D03/37.01"/>
    <s v="WO060897076"/>
    <m/>
    <m/>
    <m/>
    <n v="112.03705157186501"/>
    <n v="-7.7964092157564204"/>
    <s v="|MC20191|MYIA-016305736447/POI/JEFRY PRATAMA DINATA/08213638925/jefrypratama@web-library.net"/>
    <s v="MYIB_ASSISTANT"/>
    <m/>
    <m/>
    <m/>
    <m/>
    <m/>
    <m/>
    <m/>
    <m/>
    <s v="Management Janji"/>
    <s v="2026-08-05 13:00:00 | Nama Pic : BP JEFRY No Hp Pic : 08213638925 Jam Pemasangan : 08:00 - 12.00 Tanggal Pemasangan : RABU 05 AGUSTUS 2026 Info Tambahan : Hubungi pelanggan sebelum datang ke lokasi, terima kasih."/>
    <s v="FCC"/>
    <d v="2026-04-08T13:54:57"/>
    <d v="2026-08-05T13:00:00"/>
    <m/>
    <s v="PS"/>
    <s v="KDI"/>
    <s v="NO ADDON"/>
    <n v="20260805"/>
    <s v="Completed"/>
    <s v="HSI Bisnis Promo HUT Telkom PSB 70% - 200 Mbps"/>
    <s v="INDIBIZ"/>
    <m/>
    <m/>
    <d v="2026-08-05T13:00:00"/>
    <s v="2026-08-05 13:00:00 | Nama Pic : BP JEFRY No Hp Pic : 08213638925 Jam Pemasangan : 08:00 - 12.00 Tanggal Pemasangan : RABU 05 AGUSTUS 2026 Info Tambahan : Hubungi pelanggan sebelum datang ke lokasi, terima kasih."/>
    <n v="2026"/>
    <n v="8"/>
    <n v="5"/>
    <d v="2026-08-05T00:00:00"/>
    <n v="-0.54166666666424135"/>
    <x v="1"/>
    <x v="1"/>
  </r>
  <r>
    <n v="962"/>
    <n v="1002514357"/>
    <n v="3"/>
    <x v="2"/>
    <n v="4"/>
    <s v="PURWOKERTO"/>
    <s v="PURWOKERTO"/>
    <s v="PWT"/>
    <s v="REG"/>
    <s v="AO"/>
    <s v="NEW SALES"/>
    <m/>
    <s v="Completed (PS)"/>
    <s v="RBS-Regional 3"/>
    <d v="2026-08-07T11:31:57"/>
    <d v="2026-08-07T13:07:16"/>
    <n v="69358365"/>
    <m/>
    <n v="146303609728"/>
    <s v="sd negri 1 karangklesem"/>
    <s v="ODP-PWT-FAL/109"/>
    <s v="WO061151789"/>
    <m/>
    <m/>
    <m/>
    <n v="109.2428989"/>
    <n v="-7.4509164999999999"/>
    <s v="|MN02742|MYIA-037073417638/POI/arisa rahmawati romadlon/082227022522/risa.zaenudin30@gmail.com"/>
    <s v="Sales Profesional"/>
    <m/>
    <m/>
    <m/>
    <m/>
    <m/>
    <m/>
    <m/>
    <m/>
    <s v="Management Janji"/>
    <s v="2026-08-05 13:00:00 | Tanggal pemasangan : 05 AGUSTUS 2026  Jam pemasangan : pagi/siang  Info Tambahan : Hubungi pelanggan dulu sebelum ke lokasi  terima kasih"/>
    <s v="FCC"/>
    <d v="2026-07-08T11:40:14"/>
    <m/>
    <m/>
    <s v="PS"/>
    <s v="PWT"/>
    <s v="NO ADDON"/>
    <n v="20260807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07T07:00:00"/>
    <s v="2026-08-05 13:00:00 | Tanggal pemasangan : 05 AGUSTUS 2026  Jam pemasangan : pagi/siang  Info Tambahan : Hubungi pelanggan dulu sebelum ke lokasi  terima kasih"/>
    <n v="2026"/>
    <n v="8"/>
    <n v="7"/>
    <d v="2026-08-07T00:00:00"/>
    <n v="-0.29166666666424135"/>
    <x v="1"/>
    <x v="4"/>
  </r>
  <r>
    <n v="963"/>
    <n v="1002510055"/>
    <n v="3"/>
    <x v="3"/>
    <n v="5"/>
    <s v="SBY UTARA"/>
    <s v="TANDES"/>
    <s v="LKI"/>
    <s v="REG"/>
    <s v="AO"/>
    <s v="NEW SALES"/>
    <s v="1P INET"/>
    <s v="100 | REVOKE COMPLETED"/>
    <s v="RBS-Regional 3"/>
    <d v="2026-08-05T10:46:56"/>
    <d v="2026-08-10T09:35:47"/>
    <n v="69358916"/>
    <m/>
    <n v="152424213432"/>
    <s v="STAR JAYA ANUGERAH"/>
    <s v="ODP-LKS-FDA/23 FDA/D02/23.01"/>
    <s v="WO060962583"/>
    <m/>
    <m/>
    <m/>
    <n v="112.69563220000001"/>
    <n v="-7.3047093999999904"/>
    <s v="MD|MYDB-20260805264400|DN00001/MN00443|STAR JAYA ANUGERAH|081808868863"/>
    <s v="MYDIGIBIZPARTNER"/>
    <m/>
    <m/>
    <m/>
    <m/>
    <m/>
    <m/>
    <m/>
    <m/>
    <s v="Management Janji"/>
    <s v="2026-08-07 15:00:00 | Nama Pic : BP ROY No Hp Pic : 081808868863 Jam Pemasangan : 08:00 - 12.00 Tanggal Pemasangan : KAMIS 06 AGUSTUS 2026 Info Tambahan : Hubungi pelanggan sebelum datang ke lokasi, terima kasih."/>
    <s v="FCC"/>
    <d v="2026-05-08T10:54:57"/>
    <d v="2026-08-07T15:00:00"/>
    <s v="Kendala Teknik"/>
    <s v="REVOKE"/>
    <s v="LKI"/>
    <s v="NO ADDON"/>
    <m/>
    <s v="Revoke Completed"/>
    <s v="HSI Bisnis Basic Promo HUT Telkom PSB 70% - 50 Mbps"/>
    <s v="INDIBIZ"/>
    <m/>
    <m/>
    <d v="2026-08-07T15:00:00"/>
    <s v="2026-08-07 15:00:00 | Nama Pic : BP ROY No Hp Pic : 081808868863 Jam Pemasangan : 08:00 - 12.00 Tanggal Pemasangan : KAMIS 06 AGUSTUS 2026 Info Tambahan : Hubungi pelanggan sebelum datang ke lokasi, terima kasih."/>
    <m/>
    <m/>
    <m/>
    <e v="#NUM!"/>
    <e v="#NUM!"/>
    <x v="0"/>
    <x v="23"/>
  </r>
  <r>
    <n v="964"/>
    <n v="1002528760"/>
    <n v="3"/>
    <x v="6"/>
    <n v="5"/>
    <s v="PASURUAN"/>
    <s v="PROBOLINGGO"/>
    <s v="PBL"/>
    <s v="REG"/>
    <s v="AO"/>
    <s v="NEW SALES"/>
    <m/>
    <s v="Completed (PS)"/>
    <s v="RBS-Regional 3"/>
    <d v="2026-08-15T17:12:32"/>
    <d v="2026-08-16T19:49:45"/>
    <n v="69367169"/>
    <m/>
    <n v="152505340843"/>
    <s v="PONPES AL FATAH PUTRA"/>
    <s v="ODP-PBL-FBD/09"/>
    <s v="WO061890205"/>
    <m/>
    <m/>
    <m/>
    <n v="113.0982048"/>
    <n v="-7.9607549999999998"/>
    <s v="|MN01068|/PONPES AL FATAH PUTRA/WINBACK HSI B2B + OCA BREACH CHECKER  (1:1) 200MBPS 920,5RB PSB DISC 70%/087810634409/alfiatulayusetiyawati@gmail.com/ALFIATUL AYU SETIYAWATI/-7.960754, 113.098204"/>
    <s v="Sales Force DBS"/>
    <m/>
    <m/>
    <m/>
    <m/>
    <m/>
    <m/>
    <m/>
    <m/>
    <s v="Management Janji"/>
    <s v="2026-08-17 13:00:00|Tanggal pemasangan : 17 AGUSTUS 2026 Jam pemasangan : pagi/siang Info Tambahan : Hubungi pelanggan dulu sebelum ke lokasi terima kasih|40010577|MYDITA"/>
    <s v="FCC"/>
    <s v="15-08-2026 17:39:56"/>
    <d v="2026-08-17T13:00:00"/>
    <m/>
    <s v="PS"/>
    <s v="PBL"/>
    <s v="OCA"/>
    <n v="2026081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7T13:00:00"/>
    <s v="2026-08-17 13:00:00|Tanggal pemasangan : 17 AGUSTUS 2026 Jam pemasangan : pagi/siang Info Tambahan : Hubungi pelanggan dulu sebelum ke lokasi terima kasih|40010577|MYDITA"/>
    <n v="2026"/>
    <n v="8"/>
    <n v="16"/>
    <d v="2026-08-16T00:00:00"/>
    <n v="-1.5416666666642413"/>
    <x v="1"/>
    <x v="27"/>
  </r>
  <r>
    <n v="965"/>
    <n v="1002527961"/>
    <n v="3"/>
    <x v="1"/>
    <n v="5"/>
    <s v="MADIUN"/>
    <s v="PONOROGO"/>
    <s v="SMO"/>
    <s v="REG"/>
    <s v="AO"/>
    <s v="NEW SALES"/>
    <s v="1P INET"/>
    <s v="Completed (PS)"/>
    <s v="RBS-Regional 3"/>
    <d v="2026-08-15T10:49:57"/>
    <d v="2026-08-16T18:05:06"/>
    <n v="69366708"/>
    <m/>
    <n v="152614209523"/>
    <s v="PT Bank Rasuna - Somoroto"/>
    <s v="ODP-SMO-FA/23 FA/D01/23.01"/>
    <s v="WO061807052"/>
    <m/>
    <m/>
    <m/>
    <n v="111.40521099999999"/>
    <n v="-7.8617869999999996"/>
    <s v="|MN00282|MYIA-070096340318/POI/Bagas Zulfan Anugerah/087814992249/bankrasuna@gmail.com"/>
    <s v="MYIB_ASSISTANT"/>
    <m/>
    <m/>
    <m/>
    <m/>
    <m/>
    <m/>
    <m/>
    <m/>
    <s v="Management Janji"/>
    <s v="2026-08-16 15:00:00 | Jam pemasangan : 12.00 Info Tambahan : Hubungi pelanggan dulu sebelum ke lokasi terimakasih  "/>
    <s v="FCC"/>
    <s v="15-08-2026 10:54:52"/>
    <d v="2026-08-16T15:00:00"/>
    <m/>
    <s v="PS"/>
    <s v="SMO"/>
    <s v="NO ADDON"/>
    <n v="20260816"/>
    <s v="Completed"/>
    <s v="HSI Bisnis Basic Promo HUT Telkom PSB 70% - 50 Mbps"/>
    <s v="INDIBIZ"/>
    <m/>
    <m/>
    <d v="2026-08-16T15:00:00"/>
    <s v="2026-08-16 15:00:00 | Jam pemasangan : 12.00 Info Tambahan : Hubungi pelanggan dulu sebelum ke lokasi terimakasih  "/>
    <n v="2026"/>
    <n v="8"/>
    <n v="16"/>
    <d v="2026-08-16T00:00:00"/>
    <n v="-0.625"/>
    <x v="1"/>
    <x v="25"/>
  </r>
  <r>
    <n v="966"/>
    <n v="1002527948"/>
    <n v="3"/>
    <x v="6"/>
    <n v="5"/>
    <s v="SIDOARJO"/>
    <s v="MOJOKERTO"/>
    <s v="PCT"/>
    <s v="REG"/>
    <s v="AO"/>
    <s v="NEW SALES"/>
    <m/>
    <s v="Completed (PS)"/>
    <s v="RBS-Regional 3"/>
    <d v="2026-08-15T10:47:39"/>
    <d v="2026-08-15T18:05:03"/>
    <n v="69366684"/>
    <m/>
    <n v="152324211130"/>
    <s v="AGEN MINYAK MURAH"/>
    <s v="ODP-PCT-FE/23"/>
    <s v="WO061812198"/>
    <m/>
    <m/>
    <m/>
    <n v="112.55973815917901"/>
    <n v="-7.6341469858578996"/>
    <s v="|MC30111|/FATONI ALAMSYAH/082132716632/fathonialamsyah82@gmail.com"/>
    <s v="Sales Force DBS"/>
    <m/>
    <m/>
    <m/>
    <m/>
    <m/>
    <m/>
    <m/>
    <m/>
    <s v="Management Janji"/>
    <s v="2026-08-16 08:00:00|Jam pemasangan : 12.00 Info Tambahan : Hubungi pelanggan dulu sebelum ke lokasi terimakasih |40951381|MYDITA"/>
    <s v="FCC"/>
    <s v="15-08-2026 10:54:52"/>
    <d v="2026-08-16T08:00:00"/>
    <m/>
    <s v="PS"/>
    <s v="PCT"/>
    <s v="NETMONK"/>
    <n v="20260815"/>
    <s v="Completed"/>
    <s v="- 11_11446;Biaya PSB HSI EBIS Tunai di Depan ~ 11[150000]  - E23015;E23015 ~ ES23 - Perangkat ONT[0]  - E23015~null~44292;E23015||11||Abodemen 0[0]  - E23015~null~E23015_SWONTPREM;SWONTPREM ~ Biaya Sewa ONT Premium ~ E23015[50000]  - SP_NOSS;SP_NOSS ~ Int"/>
    <s v="INDIBIZ"/>
    <m/>
    <m/>
    <d v="2026-08-16T08:00:00"/>
    <s v="2026-08-16 08:00:00|Jam pemasangan : 12.00 Info Tambahan : Hubungi pelanggan dulu sebelum ke lokasi terimakasih |40951381|MYDITA"/>
    <n v="2026"/>
    <n v="8"/>
    <n v="15"/>
    <d v="2026-08-15T00:00:00"/>
    <n v="-1.3333333333357587"/>
    <x v="1"/>
    <x v="20"/>
  </r>
  <r>
    <n v="967"/>
    <n v="1002527872"/>
    <n v="3"/>
    <x v="3"/>
    <n v="5"/>
    <s v="SBY SELATAN"/>
    <s v="KETINTANG"/>
    <s v="RKT"/>
    <s v="REG"/>
    <s v="AO"/>
    <s v="NEW SALES"/>
    <s v="1P INET"/>
    <s v="MIA - INVALID SURVEY"/>
    <s v="RBS-Regional 3"/>
    <d v="2026-08-15T10:16:57"/>
    <d v="2026-08-15T16:33:04"/>
    <n v="69366658"/>
    <m/>
    <n v="152308242762"/>
    <s v="PT RJGF INTERNATIONAL INDONESIA"/>
    <s v="ODP-RKT-FUG/45 FUG/D03/45.01"/>
    <s v="WO061804194"/>
    <m/>
    <m/>
    <m/>
    <n v="112.74478379999999"/>
    <n v="-7.3030520000000001"/>
    <s v="MD|MYDB-20260814265430|DN00001/MN00443|PT RJGF INTERNATIONAL INDONESIA|081324374859"/>
    <s v="MYDIGIBIZPARTNER"/>
    <m/>
    <m/>
    <m/>
    <m/>
    <m/>
    <m/>
    <m/>
    <m/>
    <s v="Management Janji"/>
    <s v="2026-08-16 08:00:00 | Nama Pic : BP IMANEUL No Hp Pic : 081324374859 Jam Pemasangan : 08:00 - 12.00 Tanggal Pemasangan : MINGGU 16 AGUSTUS 2026 Info Tambahan : Hubungi pelanggan sebelum datang ke lokasi"/>
    <s v="FCC"/>
    <s v="15-08-2026 10:39:56"/>
    <d v="2026-08-16T08:00:00"/>
    <m/>
    <s v="SURVEY_NEW_MANJA"/>
    <s v="RKT"/>
    <s v="NO ADDON"/>
    <m/>
    <s v="MIE - INVALID SURVEY - Kendala Jalur/Rute Tarikan"/>
    <s v="HSI Bisnis Basic Promo HUT Telkom PSB 70% - 50 Mbps"/>
    <s v="INDIBIZ"/>
    <m/>
    <m/>
    <d v="2026-08-16T08:00:00"/>
    <s v="2026-08-16 08:00:00 | Nama Pic : BP IMANEUL No Hp Pic : 081324374859 Jam Pemasangan : 08:00 - 12.00 Tanggal Pemasangan : MINGGU 16 AGUSTUS 2026 Info Tambahan : Hubungi pelanggan sebelum datang ke lokasi"/>
    <m/>
    <m/>
    <m/>
    <e v="#NUM!"/>
    <e v="#NUM!"/>
    <x v="0"/>
    <x v="10"/>
  </r>
  <r>
    <n v="968"/>
    <n v="1002530855"/>
    <n v="3"/>
    <x v="3"/>
    <n v="5"/>
    <s v="MADURA"/>
    <s v="BANGKALAN"/>
    <s v="OMB"/>
    <s v="REG"/>
    <s v="AO"/>
    <s v="NEW SALES"/>
    <s v="1P INET"/>
    <s v="MIA - INVALID SURVEY"/>
    <s v="RBS-Regional 3"/>
    <d v="2026-08-17T13:08:57"/>
    <d v="2026-08-18T11:49:07"/>
    <n v="69368092"/>
    <m/>
    <n v="152438209348"/>
    <s v="Yayasan Al-Jennah"/>
    <s v="ODP-OMB-FAA/10 FAA/D05/10.01"/>
    <s v="WO061927882"/>
    <m/>
    <m/>
    <m/>
    <n v="113.32154285162601"/>
    <n v="-7.1039069620857296"/>
    <s v="MD|MYDB-20260816265700|DN00001/MN00802|Yayasan Al-Jennah|087750312176"/>
    <s v="MYDIGIBIZPARTNER"/>
    <m/>
    <m/>
    <m/>
    <m/>
    <m/>
    <m/>
    <m/>
    <m/>
    <s v="Management Janji"/>
    <s v="2026-08-18 13:00:00 | M Janji : (18 AGUSTUS 2026) jam Pasang : siang Note : hubungi pelanggan jika ingin kelokasi"/>
    <s v="FCC"/>
    <s v="17-08-2026 13:10:11"/>
    <d v="2026-08-18T13:00:00"/>
    <m/>
    <s v="SURVEY_NEW_MANJA"/>
    <s v="OMB"/>
    <s v="NETMONK"/>
    <m/>
    <s v="MIE - INVALID SURVEY - Kendala Jalur/Rute Tarikan"/>
    <s v="HSI Bisnis Bundling Netmonk Promo 2026 PSB 70% - 100 Mbps"/>
    <s v="INDIBIZ"/>
    <m/>
    <m/>
    <d v="2026-08-18T13:00:00"/>
    <s v="2026-08-18 13:00:00 | M Janji : (18 AGUSTUS 2026) jam Pasang : siang Note : hubungi pelanggan jika ingin kelokasi"/>
    <m/>
    <m/>
    <m/>
    <e v="#NUM!"/>
    <e v="#NUM!"/>
    <x v="0"/>
    <x v="6"/>
  </r>
  <r>
    <n v="969"/>
    <n v="1002529461"/>
    <n v="3"/>
    <x v="6"/>
    <n v="5"/>
    <s v="SIDOARJO"/>
    <s v="MOJOKERTO"/>
    <s v="MRT"/>
    <s v="REG"/>
    <s v="AO"/>
    <s v="NEW SALES"/>
    <m/>
    <s v="MYCX - SEND OPEN PAPERLESS"/>
    <s v="RBS-Regional 3"/>
    <d v="2026-08-16T11:07:50"/>
    <d v="2026-08-16T11:10:05"/>
    <n v="69367387"/>
    <m/>
    <n v="152312243054"/>
    <s v="PT SUN RISE MILL"/>
    <s v="ODP-MRT-FP/29"/>
    <m/>
    <m/>
    <m/>
    <m/>
    <n v="112.42238835582"/>
    <n v="-7.51440931834835"/>
    <s v="AMRBS;940137;AM;ISTIHAMIN FITRI;RBS-3;SURAMADU;PSB :+6282137332214/FAJAR/+6282331115521/YOLANDA/purchase7.sunrise@gmail.com/HSI Bisnis (1:1) 50 Mbps (Rp 439.000) PSB Rp 150.000"/>
    <s v="Account Manager"/>
    <m/>
    <m/>
    <m/>
    <m/>
    <m/>
    <m/>
    <m/>
    <m/>
    <m/>
    <m/>
    <m/>
    <s v="16-08-2026 11:10:25"/>
    <m/>
    <m/>
    <s v="INPROGRESS_SC"/>
    <s v="MRT"/>
    <s v="NO ADDON"/>
    <m/>
    <s v="SEND PAPERLESS OPEN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m/>
    <m/>
    <m/>
    <m/>
    <m/>
    <e v="#NUM!"/>
    <e v="#NUM!"/>
    <x v="0"/>
    <x v="20"/>
  </r>
  <r>
    <n v="970"/>
    <n v="1002533802"/>
    <n v="3"/>
    <x v="3"/>
    <n v="5"/>
    <s v="MADURA"/>
    <s v="PAMEKASAN"/>
    <s v="PME"/>
    <s v="REG"/>
    <s v="AO"/>
    <s v="NEW SALES"/>
    <s v="1P INET"/>
    <s v="MIE - SEND SURVEY"/>
    <s v="RBS-Regional 3"/>
    <d v="2026-08-18T15:20:56"/>
    <d v="2026-08-18T15:22:24"/>
    <n v="69369224"/>
    <m/>
    <n v="152426928326"/>
    <s v="TOKO AMANAH"/>
    <s v="ODP-PME-FAU/27 FAU/D04/27.01"/>
    <s v="WO062029623"/>
    <m/>
    <m/>
    <m/>
    <n v="113.519155606627"/>
    <n v="-7.2087011992653096"/>
    <s v="MD|MYDB-20260818266008|DN00001/MN02006|TOKO AMANAH|085196192108"/>
    <s v="MYDIGIBIZPARTNER"/>
    <m/>
    <m/>
    <m/>
    <m/>
    <m/>
    <m/>
    <m/>
    <m/>
    <s v="Management Janji"/>
    <s v="2026-08-19 15:00:00 | Nama PIC:  bp joni  No HP: 085196192108 Alt: Tanggal: 19/8/2026 Jam Pasang: Sore Note: Hubungi sebelum ke lokasi, terimakasih"/>
    <s v="FCC"/>
    <s v="18-08-2026 15:55:35"/>
    <d v="2026-08-19T15:00:00"/>
    <m/>
    <s v="SURVEY_NEW_MANJA"/>
    <s v="PME"/>
    <s v="NO ADDON"/>
    <m/>
    <s v="MIE - SEND SURVEY"/>
    <s v="HSI Bisnis Promo HUT RI PSB 70% - 100 Mbps"/>
    <s v="INDIBIZ"/>
    <m/>
    <m/>
    <d v="2026-08-19T15:00:00"/>
    <s v="2026-08-19 15:00:00 | Nama PIC:  bp joni  No HP: 085196192108 Alt: Tanggal: 19/8/2026 Jam Pasang: Sore Note: Hubungi sebelum ke lokasi, terimakasih"/>
    <m/>
    <m/>
    <m/>
    <e v="#NUM!"/>
    <e v="#NUM!"/>
    <x v="0"/>
    <x v="6"/>
  </r>
  <r>
    <n v="971"/>
    <n v="1002522660"/>
    <n v="3"/>
    <x v="4"/>
    <n v="4"/>
    <s v="PEKALONGAN"/>
    <s v="PEKALONGAN"/>
    <s v="KDW"/>
    <s v="REG"/>
    <s v="AO"/>
    <s v="NEW SALES"/>
    <m/>
    <s v="Completed (PS)"/>
    <s v="RBS-Regional 3"/>
    <d v="2026-08-12T15:35:54"/>
    <d v="2026-08-12T17:17:16"/>
    <n v="69363561"/>
    <m/>
    <n v="146285103795"/>
    <s v="CV. Retsa"/>
    <s v="ODP-KDW-FJ/044"/>
    <s v="WO061607023"/>
    <m/>
    <m/>
    <m/>
    <n v="109.652074"/>
    <n v="-6.9767479999999997"/>
    <s v="|MB00449|MYIA-003788357338/POI/bapak/08122840814/saifuljauhari45@gmail.con"/>
    <s v="Account Manager"/>
    <m/>
    <m/>
    <m/>
    <m/>
    <m/>
    <m/>
    <m/>
    <m/>
    <s v="Management Janji"/>
    <s v="2026-08-12 13:00:00 | Tanggal pemasangan : 12 AGUSTUS 2026  Jam pemasangan : pagi/siang  Info Tambahan : Hubungi pelanggan dulu sebelum ke lokasi  terima kasih"/>
    <s v="FCC"/>
    <d v="2026-12-08T15:39:50"/>
    <m/>
    <m/>
    <s v="PS"/>
    <s v="KDW"/>
    <s v="NO ADDON"/>
    <n v="20260812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2T07:00:00"/>
    <s v="2026-08-12 13:00:00 | Tanggal pemasangan : 12 AGUSTUS 2026  Jam pemasangan : pagi/siang  Info Tambahan : Hubungi pelanggan dulu sebelum ke lokasi  terima kasih"/>
    <n v="2026"/>
    <n v="8"/>
    <n v="12"/>
    <d v="2026-08-12T00:00:00"/>
    <n v="-0.29166666666424135"/>
    <x v="1"/>
    <x v="4"/>
  </r>
  <r>
    <n v="972"/>
    <n v="1002523864"/>
    <n v="3"/>
    <x v="5"/>
    <n v="5"/>
    <s v="DENPASAR"/>
    <s v="SANUR"/>
    <s v="TOP"/>
    <s v="REG"/>
    <s v="AO"/>
    <s v="NEW SALES"/>
    <m/>
    <s v="Completed (PS)"/>
    <s v="RBS-Regional 3"/>
    <d v="2026-08-13T11:14:17"/>
    <d v="2026-08-13T15:40:43"/>
    <n v="69361068"/>
    <m/>
    <n v="172422212485"/>
    <s v="SMP Raj Yamuna Denpasar"/>
    <s v="ODP-TOP-FT/35"/>
    <s v="WO061653456"/>
    <m/>
    <m/>
    <m/>
    <n v="115.25737001"/>
    <n v="-8.6508100189999997"/>
    <s v="MD|MYID-4042608070001|RBIZmochamad|SMP RAJ YUMUNA|081717312128"/>
    <s v="MYDIGIBIZPARTNER"/>
    <m/>
    <m/>
    <m/>
    <m/>
    <m/>
    <m/>
    <m/>
    <m/>
    <s v="Management Janji"/>
    <s v="2026-08-12 13:00:00 | 2026-08-12 13:00"/>
    <s v="FCC"/>
    <s v="13-08-2026 11:25:53"/>
    <m/>
    <m/>
    <s v="PS"/>
    <s v="TOP"/>
    <s v="PIJAR"/>
    <n v="2026081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3T07:00:00"/>
    <s v="2026-08-12 13:00:00 | 2026-08-12 13:00"/>
    <n v="2026"/>
    <n v="8"/>
    <n v="13"/>
    <d v="2026-08-13T00:00:00"/>
    <n v="-0.29166666666424135"/>
    <x v="1"/>
    <x v="7"/>
  </r>
  <r>
    <n v="973"/>
    <n v="1002521332"/>
    <n v="3"/>
    <x v="1"/>
    <n v="5"/>
    <s v="MADIUN"/>
    <s v="PONOROGO"/>
    <s v="SAT"/>
    <s v="REG"/>
    <s v="AO"/>
    <s v="NEW SALES"/>
    <s v="1P INET"/>
    <s v="Completed (PS)"/>
    <s v="RBS-Regional 3"/>
    <d v="2026-08-12T09:07:57"/>
    <d v="2026-08-13T19:53:08"/>
    <n v="69363840"/>
    <m/>
    <n v="152618204331"/>
    <s v="SPBU 54.634.11"/>
    <s v="ODP-SAT-FC/27 FC/D05/27.01"/>
    <s v="WO061556182"/>
    <m/>
    <m/>
    <m/>
    <n v="111.53113"/>
    <n v="-7.9640959999999996"/>
    <s v="|MN00282|MYIA-027782782555/POI/Fajar Isnani/08123420960/isnani1964@gmail.com"/>
    <s v="MYIB_ASSISTANT"/>
    <m/>
    <m/>
    <m/>
    <m/>
    <m/>
    <m/>
    <m/>
    <m/>
    <s v="Management Janji"/>
    <s v="2026-08-13 08:00:00 | M Janji : (14/08/2026) jam Pasang : 09:00 Note : hubungi pelanggan jika ingin kelokasi "/>
    <s v="FCC"/>
    <d v="2026-12-08T09:10:20"/>
    <d v="2026-08-13T08:00:00"/>
    <m/>
    <s v="PS"/>
    <s v="SAT"/>
    <s v="NO ADDON"/>
    <n v="20260813"/>
    <s v="Completed"/>
    <s v="HSI Bisnis Promo HUT Telkom PSB 70% - 50 Mbps"/>
    <s v="INDIBIZ"/>
    <m/>
    <m/>
    <d v="2026-08-13T08:00:00"/>
    <s v="2026-08-13 08:00:00 | M Janji : (14/08/2026) jam Pasang : 09:00 Note : hubungi pelanggan jika ingin kelokasi "/>
    <n v="2026"/>
    <n v="8"/>
    <n v="13"/>
    <d v="2026-08-13T00:00:00"/>
    <n v="-0.33333333333575865"/>
    <x v="1"/>
    <x v="25"/>
  </r>
  <r>
    <n v="974"/>
    <n v="1002509040"/>
    <n v="3"/>
    <x v="6"/>
    <n v="5"/>
    <s v="PASURUAN"/>
    <s v="LUMAJANG"/>
    <s v="LMJ"/>
    <s v="REG"/>
    <s v="AO"/>
    <s v="NEW SALES"/>
    <m/>
    <s v="Completed (PS)"/>
    <s v="RBS-Regional 3"/>
    <d v="2026-08-04T15:56:08"/>
    <d v="2026-08-05T15:00:57"/>
    <n v="69358498"/>
    <m/>
    <n v="152504261492"/>
    <s v="TOKO PODO LANCAR"/>
    <s v="ODP-LMJ-FD/55"/>
    <s v="WO060920090"/>
    <m/>
    <m/>
    <m/>
    <n v="113.22537079999999"/>
    <n v="-8.1253221"/>
    <s v="|MN02178|/TOKO PODO LANCAR/WINBACK 2.0 HSI B2B (1:1) 50MBPS 355RB PSB DISC 70%//pasarplj9@gmai.com/ANDIKA LESMANA/85194582895 / 81232866"/>
    <s v="Sales Force DBS"/>
    <m/>
    <m/>
    <m/>
    <m/>
    <m/>
    <m/>
    <m/>
    <m/>
    <s v="Management Janji"/>
    <s v="2026-08-05 13:00:00| M Janji : (5 AGUSTUS 2026) jam Pasang : siang Note : hubungi pelanggan jika ingin kelokasi|40981182|MYDITA"/>
    <s v="FCC"/>
    <d v="2026-04-08T16:25:34"/>
    <d v="2026-08-05T13:00:00"/>
    <m/>
    <s v="PS"/>
    <s v="LMJ"/>
    <s v="NO ADDON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13:00:00"/>
    <s v="2026-08-05 13:00:00| M Janji : (5 AGUSTUS 2026) jam Pasang : siang Note : hubungi pelanggan jika ingin kelokasi|40981182|MYDITA"/>
    <n v="2026"/>
    <n v="8"/>
    <n v="5"/>
    <d v="2026-08-05T00:00:00"/>
    <n v="-0.54166666666424135"/>
    <x v="1"/>
    <x v="27"/>
  </r>
  <r>
    <n v="975"/>
    <n v="1002511870"/>
    <n v="3"/>
    <x v="5"/>
    <n v="5"/>
    <s v="DENPASAR"/>
    <s v="JIMBARAN"/>
    <s v="JBR"/>
    <s v="REG"/>
    <s v="AO"/>
    <s v="NEW SALES"/>
    <m/>
    <s v="QC MIA - INVALID QUALITY CONTROL MIA"/>
    <s v="RBS-Regional 3"/>
    <d v="2026-08-06T10:48:43"/>
    <d v="2026-08-12T18:46:24"/>
    <n v="69359749"/>
    <m/>
    <n v="172415798468"/>
    <s v="KOS 88"/>
    <s v="ODP-JBR-FA/51"/>
    <m/>
    <m/>
    <m/>
    <m/>
    <n v="115.182647"/>
    <n v="-8.8198720000000002"/>
    <s v="|MN02677|/CP I MADE ADI HERMAWAN/085792583858/kadekadiadihermawan@gmail.com"/>
    <s v="Sales Force DBS"/>
    <m/>
    <m/>
    <m/>
    <m/>
    <m/>
    <m/>
    <m/>
    <m/>
    <m/>
    <m/>
    <m/>
    <d v="2026-06-08T10:55:32"/>
    <m/>
    <m/>
    <s v="QC1"/>
    <s v="JBR"/>
    <s v="NO ADDON"/>
    <m/>
    <s v="QC MIA - INVALID QUALITY CONTROL MIA - Foto Lokasi Instalasi Tidak Valid - upload dokumen SKU dari RT dan foto lokasi berbeda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m/>
    <m/>
    <m/>
    <m/>
    <m/>
    <e v="#NUM!"/>
    <e v="#NUM!"/>
    <x v="0"/>
    <x v="30"/>
  </r>
  <r>
    <n v="976"/>
    <n v="1002519584"/>
    <n v="3"/>
    <x v="6"/>
    <n v="5"/>
    <s v="PASURUAN"/>
    <s v="PASURUAN"/>
    <s v="GDW"/>
    <s v="REG"/>
    <s v="AO"/>
    <s v="NEW SALES"/>
    <m/>
    <s v="Completed (PS)"/>
    <s v="RBS-Regional 3"/>
    <d v="2026-08-11T11:41:11"/>
    <d v="2026-08-12T14:24:11"/>
    <n v="69363187"/>
    <m/>
    <n v="152731203846"/>
    <s v="SDN TUNDOSORO KEJAYAN"/>
    <s v="ODP-GDW-FD/11"/>
    <s v="WO061531741"/>
    <m/>
    <m/>
    <m/>
    <n v="112.89175109999999"/>
    <n v="-7.7297317999999997"/>
    <s v="|MN00833|/SDN TUNDOSORO KEJAYAN/WINBACK 2.0 HSI B2B (1:2) 50MBPS 320RB PSB DISC 70%//sdntundosoroyes@gmail.com/APRILIA PUJIASTUTIK/85803335998"/>
    <s v="Sales Force DBS"/>
    <m/>
    <m/>
    <m/>
    <m/>
    <m/>
    <m/>
    <m/>
    <m/>
    <s v="Management Janji"/>
    <s v="2026-08-13 08:00:00|Nama PIC : IBU APRILIA No HP : 085803335998 Alt :  M Janji : (KAMIS/13/AGUSTUS/2026) jam Pasang : 09:00 Note : hubungi pelanggan jika ingin kelokasi|40961371|MYDITA"/>
    <s v="FCC"/>
    <d v="2026-11-08T11:55:29"/>
    <d v="2026-08-13T08:00:00"/>
    <m/>
    <s v="PS"/>
    <s v="GDW"/>
    <s v="NO ADDON"/>
    <n v="20260812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13T08:00:00"/>
    <s v="2026-08-13 08:00:00|Nama PIC : IBU APRILIA No HP : 085803335998 Alt :  M Janji : (KAMIS/13/AGUSTUS/2026) jam Pasang : 09:00 Note : hubungi pelanggan jika ingin kelokasi|40961371|MYDITA"/>
    <n v="2026"/>
    <n v="8"/>
    <n v="12"/>
    <d v="2026-08-12T00:00:00"/>
    <n v="-1.3333333333357587"/>
    <x v="1"/>
    <x v="12"/>
  </r>
  <r>
    <n v="977"/>
    <n v="1002507002"/>
    <n v="3"/>
    <x v="6"/>
    <n v="5"/>
    <s v="JEMBER"/>
    <s v="SITUBONDO"/>
    <s v="SIT"/>
    <s v="REG"/>
    <s v="AO"/>
    <s v="NEW SALES"/>
    <m/>
    <s v="MYDITA - GAGAL SEND CARING UNSC"/>
    <s v="RBS-Regional 3"/>
    <d v="2026-08-04T09:35:08"/>
    <d v="2026-08-12T10:47:02"/>
    <n v="69358005"/>
    <m/>
    <n v="152506219051"/>
    <s v="MOMOYO ROXY SITUBONDO"/>
    <s v="ODP-SIT-FB/41"/>
    <s v="WO060863543"/>
    <m/>
    <m/>
    <m/>
    <n v="114.0233145"/>
    <n v="-7.7001004999999996"/>
    <s v="AMRBS/405591/AZKI ZARKASI MUHAMMAD/R3/JATIM TIMUR/WINBACK 2.0 HSI B2B (1:1) 75MBPS 415RB PSB DISC 70%/SANDI SAPUTRA ZANZILI /momoyoroxysitubondo@gmail.com"/>
    <s v="Amex"/>
    <m/>
    <m/>
    <m/>
    <m/>
    <m/>
    <m/>
    <m/>
    <m/>
    <s v="Management Janji"/>
    <s v="2026-08-05 08:00:00|Tanggal pemasangan : 05 agustus 2026 Jam pemasangan : 10.00 Info Tambahan : Hubungi pelanggan dulu sebelum ke lokasi terimakasih|40010577|MYDITA"/>
    <s v="FCC"/>
    <d v="2026-04-08T09:40:48"/>
    <d v="2026-08-05T08:00:00"/>
    <m/>
    <m/>
    <s v="SIT"/>
    <s v="NO ADDON"/>
    <m/>
    <s v="MYDITA - GAGAL SEND CARING UNSC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8:00:00"/>
    <s v="2026-08-05 08:00:00|Tanggal pemasangan : 05 agustus 2026 Jam pemasangan : 10.00 Info Tambahan : Hubungi pelanggan dulu sebelum ke lokasi terimakasih|40010577|MYDITA"/>
    <m/>
    <m/>
    <m/>
    <e v="#NUM!"/>
    <e v="#NUM!"/>
    <x v="0"/>
    <x v="9"/>
  </r>
  <r>
    <n v="978"/>
    <n v="1002512663"/>
    <n v="3"/>
    <x v="3"/>
    <n v="5"/>
    <s v="SBY SELATAN"/>
    <s v="KETINTANG"/>
    <s v="WRU"/>
    <s v="REG"/>
    <s v="AO"/>
    <s v="NEW SALES"/>
    <s v="1P INET"/>
    <s v="Completed (PS)"/>
    <s v="RBS-Regional 3"/>
    <d v="2026-08-06T14:25:58"/>
    <d v="2026-08-08T08:13:36"/>
    <n v="69360037"/>
    <m/>
    <n v="152302236655"/>
    <s v="SMK AL WAHYU"/>
    <s v="ODP-WR1-FBM/04 FBM/D01/04.01"/>
    <s v="WO061084619"/>
    <m/>
    <m/>
    <m/>
    <n v="112.74784099999999"/>
    <n v="-7.3433039999999998"/>
    <s v="|MN02145|MYIA-013102338877/POI/Ashari/082231202252/harisahara99@gmail.com"/>
    <s v="MYIB_ASSISTANT"/>
    <m/>
    <m/>
    <m/>
    <m/>
    <m/>
    <m/>
    <m/>
    <m/>
    <s v="Management Janji"/>
    <s v="2026-08-07 13:00:00 | Tanggal pemasangan: 07/08/2026 Jam pemasangan : pagi/siang Info Tambahan : Hubungi pelanggan dulu sebelum ke lokasi. terima kasih"/>
    <s v="FCC"/>
    <d v="2026-06-08T14:40:01"/>
    <d v="2026-08-07T13:00:00"/>
    <m/>
    <s v="PS"/>
    <s v="WRU"/>
    <s v="NO ADDON"/>
    <n v="20260808"/>
    <s v="Completed"/>
    <s v="HSI Bisnis Promo HUT Telkom PSB 70% - 100 Mbps"/>
    <s v="INDIBIZ"/>
    <m/>
    <m/>
    <d v="2026-08-07T13:00:00"/>
    <s v="2026-08-07 13:00:00 | Tanggal pemasangan: 07/08/2026 Jam pemasangan : pagi/siang Info Tambahan : Hubungi pelanggan dulu sebelum ke lokasi. terima kasih"/>
    <n v="2026"/>
    <n v="8"/>
    <n v="8"/>
    <d v="2026-08-08T00:00:00"/>
    <n v="0.45833333333575865"/>
    <x v="1"/>
    <x v="10"/>
  </r>
  <r>
    <n v="979"/>
    <n v="1002529493"/>
    <n v="3"/>
    <x v="1"/>
    <n v="5"/>
    <s v="MADIUN"/>
    <s v="PONOROGO"/>
    <s v="PON"/>
    <s v="REG"/>
    <s v="AO"/>
    <s v="NEW SALES"/>
    <s v="1P INET"/>
    <s v="Completed (PS)"/>
    <s v="RBS-Regional 3"/>
    <d v="2026-08-16T11:25:56"/>
    <d v="2026-08-17T18:55:55"/>
    <n v="69367403"/>
    <m/>
    <n v="152604231013"/>
    <s v="TOKO POJOK NDANYANG"/>
    <s v="ODP-PON-FH/27 FH/D04/27.01"/>
    <s v="WO061865414"/>
    <m/>
    <m/>
    <m/>
    <n v="111.4544179"/>
    <n v="-7.7991372999999999"/>
    <s v="MD|MYDB-20260815265635|DN00001/MN02053|TOKO POJOK NDANYANG|082359607055"/>
    <s v="MYDIGIBIZPARTNER"/>
    <m/>
    <m/>
    <m/>
    <m/>
    <m/>
    <m/>
    <m/>
    <m/>
    <s v="Management Janji"/>
    <s v="2026-08-17 08:00:00 | Jam pemasangan : 12.00 Info Tambahan : Hubungi pelanggan dulu sebelum ke lokasi terimakasih  "/>
    <s v="FCC"/>
    <s v="16-08-2026 11:39:53"/>
    <d v="2026-08-17T08:00:00"/>
    <m/>
    <s v="PS"/>
    <s v="PON"/>
    <s v="NO ADDON"/>
    <n v="20260817"/>
    <s v="Completed"/>
    <s v="HSI Bisnis Promo HUT Telkom PSB 70% - 300 Mbps"/>
    <s v="INDIBIZ"/>
    <m/>
    <m/>
    <d v="2026-08-17T08:00:00"/>
    <s v="2026-08-17 08:00:00 | Jam pemasangan : 12.00 Info Tambahan : Hubungi pelanggan dulu sebelum ke lokasi terimakasih  "/>
    <n v="2026"/>
    <n v="8"/>
    <n v="17"/>
    <d v="2026-08-17T00:00:00"/>
    <n v="-0.33333333333575865"/>
    <x v="1"/>
    <x v="25"/>
  </r>
  <r>
    <n v="980"/>
    <n v="1002516404"/>
    <n v="3"/>
    <x v="0"/>
    <n v="5"/>
    <s v="MATARAM"/>
    <s v="BIMA"/>
    <s v="SAP"/>
    <s v="REG"/>
    <s v="AO"/>
    <s v="NEW SALES"/>
    <m/>
    <s v="Completed (PS)"/>
    <s v="RBS-Regional 3"/>
    <d v="2026-08-09T11:21:28"/>
    <d v="2026-08-11T20:16:13"/>
    <n v="69361794"/>
    <m/>
    <n v="172610305461"/>
    <s v="MY PERABOTAN"/>
    <s v="ODP-SAP-FAB/18"/>
    <s v="WO061356833"/>
    <m/>
    <m/>
    <m/>
    <n v="119.012289182055"/>
    <n v="-8.5878288891298205"/>
    <s v="PSB;ISE207465;MY PERABOTAN;081239626520;PAKET HSI BISNIS 1:1  50 Mbps;yazidsalem53@gmail.com;-8.587772, 119.012494"/>
    <s v="Plasa"/>
    <m/>
    <m/>
    <m/>
    <m/>
    <m/>
    <m/>
    <m/>
    <m/>
    <s v="Management Janji"/>
    <s v="2026-08-11 08:00:00|M Janji : (11/08/2026) jam Pasang : 09:00 Note : hubungi pelanggan jika ingin kelokasi |40981184|MYDITA"/>
    <s v="FCC"/>
    <d v="2026-09-08T11:25:00"/>
    <d v="2026-08-11T08:00:00"/>
    <m/>
    <s v="PS"/>
    <s v="SAP"/>
    <s v="NO ADDON"/>
    <n v="20260811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1T08:00:00"/>
    <s v="2026-08-11 08:00:00|M Janji : (11/08/2026) jam Pasang : 09:00 Note : hubungi pelanggan jika ingin kelokasi |40981184|MYDITA"/>
    <n v="2026"/>
    <n v="8"/>
    <n v="11"/>
    <d v="2026-08-11T00:00:00"/>
    <n v="-0.33333333333575865"/>
    <x v="1"/>
    <x v="0"/>
  </r>
  <r>
    <n v="981"/>
    <n v="1002524460"/>
    <n v="3"/>
    <x v="3"/>
    <n v="5"/>
    <s v="SBY UTARA"/>
    <s v="LAMONGAN"/>
    <s v="BBA"/>
    <s v="REG"/>
    <s v="AO"/>
    <s v="NEW SALES"/>
    <m/>
    <s v="Completed (PS)"/>
    <s v="RBS-Regional 3"/>
    <d v="2026-08-13T14:24:37"/>
    <d v="2026-08-13T15:00:45"/>
    <n v="69363052"/>
    <m/>
    <n v="152441211610"/>
    <s v="TOKO BU DIA"/>
    <s v="ODP-BBA-FAK/25"/>
    <s v="WO061676649"/>
    <m/>
    <m/>
    <m/>
    <n v="112.15132699999999"/>
    <n v="-7.2396130000000003"/>
    <s v="|MN02646|MYIA-085160341313/POI/dyah kumolosari/0881036108508/kumolosarid@gmail.com"/>
    <s v="Sales Force DBS"/>
    <m/>
    <m/>
    <m/>
    <m/>
    <m/>
    <m/>
    <m/>
    <m/>
    <s v="Management Janji"/>
    <s v="2026-08-12 10:00:00 | M Janji : (12/08/2026)  jam Pasang : 09:00  Note : hubungi pelanggan jika ingin kelokasi  "/>
    <s v="FCC"/>
    <s v="13-08-2026 14:39:50"/>
    <m/>
    <m/>
    <s v="PS"/>
    <s v="BBA"/>
    <s v="NO ADDON"/>
    <n v="20260813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13T07:00:00"/>
    <s v="2026-08-12 10:00:00 | M Janji : (12/08/2026)  jam Pasang : 09:00  Note : hubungi pelanggan jika ingin kelokasi  "/>
    <n v="2026"/>
    <n v="8"/>
    <n v="13"/>
    <d v="2026-08-13T00:00:00"/>
    <n v="-0.29166666666424135"/>
    <x v="1"/>
    <x v="8"/>
  </r>
  <r>
    <n v="982"/>
    <n v="1002526767"/>
    <n v="3"/>
    <x v="1"/>
    <n v="5"/>
    <s v="MADIUN"/>
    <s v="MADIUN"/>
    <s v="UTR"/>
    <s v="REG"/>
    <s v="AO"/>
    <s v="NEW SALES"/>
    <s v="1P INET"/>
    <s v="Completed (PS)"/>
    <s v="RBS-Regional 3"/>
    <d v="2026-08-14T14:58:57"/>
    <d v="2026-08-15T11:44:36"/>
    <n v="69366189"/>
    <m/>
    <n v="152630205419"/>
    <s v="CV. RAHAYU JAYA"/>
    <s v="ODP-UTR-FC/77"/>
    <s v="WO061758026"/>
    <m/>
    <m/>
    <m/>
    <n v="111.509331464767"/>
    <n v="-7.7472570099922997"/>
    <s v="|MN01066|MYIA-073522805642/POI/FAYZAL ANWAR/082329830323/anwarfayzal90@gmail.com"/>
    <s v="MYIB_ASSISTANT"/>
    <m/>
    <m/>
    <m/>
    <m/>
    <m/>
    <m/>
    <m/>
    <m/>
    <s v="Management Janji"/>
    <s v="2026-08-15 13:00:00 |  M Janji : (15/08/2026) jam Pasang :pagi Note : hubungi pelanggan jika ingin kelokasi "/>
    <s v="FCC"/>
    <s v="14-08-2026 15:10:48"/>
    <d v="2026-08-15T13:00:00"/>
    <m/>
    <s v="PS"/>
    <s v="UTR"/>
    <s v="NO ADDON"/>
    <n v="20260815"/>
    <s v="Completed"/>
    <s v="HSI Bisnis Promo HUT Telkom PSB 70% - 200 Mbps"/>
    <s v="INDIBIZ"/>
    <m/>
    <m/>
    <d v="2026-08-15T13:00:00"/>
    <s v="2026-08-15 13:00:00 |  M Janji : (15/08/2026) jam Pasang :pagi Note : hubungi pelanggan jika ingin kelokasi "/>
    <n v="2026"/>
    <n v="8"/>
    <n v="15"/>
    <d v="2026-08-15T00:00:00"/>
    <n v="-0.54166666666424135"/>
    <x v="1"/>
    <x v="11"/>
  </r>
  <r>
    <n v="983"/>
    <n v="1002512229"/>
    <n v="3"/>
    <x v="0"/>
    <n v="5"/>
    <s v="KUPANG"/>
    <s v="KUPANG"/>
    <s v="OSP"/>
    <s v="REG"/>
    <s v="AO"/>
    <s v="NEW SALES"/>
    <s v="1P INET"/>
    <s v="Completed (PS)"/>
    <s v="RBS-Regional 3"/>
    <d v="2026-08-06T12:23:56"/>
    <d v="2026-08-11T14:10:37"/>
    <n v="69359916"/>
    <m/>
    <n v="172503813554"/>
    <s v="WARKOP SODARA"/>
    <s v="ODP-OSP-FP/52 FP/D01/52.01"/>
    <s v="WO061066750"/>
    <m/>
    <m/>
    <m/>
    <n v="123.66292249999999"/>
    <n v="-10.1499592"/>
    <s v="|MN01740|MYIA-077185528587/POI/JESSICA ERMANILDA ANGKIRIWANG/08118192092/jeajessang@gmail.com"/>
    <s v="MYIB_ASSISTANT"/>
    <m/>
    <m/>
    <m/>
    <m/>
    <m/>
    <m/>
    <m/>
    <m/>
    <s v="Management Janji"/>
    <s v="2026-08-07 13:00:00 | Tanggal pemasangan: 07/08/2026 Jam pemasangan : pagi/siang Info Tambahan : Hubungi pelanggan dulu sebelum ke lokasi. terima kasih"/>
    <s v="FCC"/>
    <d v="2026-06-08T12:25:42"/>
    <d v="2026-08-07T13:00:00"/>
    <m/>
    <s v="PS"/>
    <s v="OSP"/>
    <s v="NO ADDON"/>
    <n v="20260811"/>
    <s v="Completed"/>
    <s v="HSI Bisnis Basic Promo HUT Telkom PSB 70% - 50 Mbps"/>
    <s v="INDIBIZ"/>
    <m/>
    <m/>
    <d v="2026-08-07T13:00:00"/>
    <s v="2026-08-07 13:00:00 | Tanggal pemasangan: 07/08/2026 Jam pemasangan : pagi/siang Info Tambahan : Hubungi pelanggan dulu sebelum ke lokasi. terima kasih"/>
    <n v="2026"/>
    <n v="8"/>
    <n v="11"/>
    <d v="2026-08-11T00:00:00"/>
    <n v="3.4583333333357587"/>
    <x v="2"/>
    <x v="29"/>
  </r>
  <r>
    <n v="984"/>
    <n v="1002523647"/>
    <n v="3"/>
    <x v="7"/>
    <n v="4"/>
    <s v="KUDUS"/>
    <s v="PATI"/>
    <s v="PAT"/>
    <s v="REG"/>
    <s v="AO"/>
    <s v="NEW SALES"/>
    <m/>
    <s v="102 | FOLLOW UP COMPLETED"/>
    <s v="RBS-Regional 3"/>
    <d v="2026-08-13T10:14:46"/>
    <d v="2026-08-15T15:26:08"/>
    <n v="69364853"/>
    <m/>
    <n v="142551119494"/>
    <s v="CV. TAYU INDAH JAYA"/>
    <s v="ODP-PAT-FAA/114"/>
    <s v="WO061658581"/>
    <m/>
    <m/>
    <m/>
    <n v="111.0367706"/>
    <n v="-6.7480839000000001"/>
    <s v="AMRBS;403098;REG3;DANIEL MARWA DENERO;08112876658;CP.DWI RUSTINI;085728852436;PAKET PROMO 535.000 100mb 1:1;CV. TAYU INDAH JAYA"/>
    <s v="Account Manager"/>
    <m/>
    <m/>
    <m/>
    <m/>
    <m/>
    <m/>
    <m/>
    <m/>
    <s v="Management Janji"/>
    <s v="2026-08-14 13:00:00|telp : 085728852436 M Janji : (14/08/2026) jam Pasang : 09:00 Note : hubungi pelanggan jika ingin kelokasi|40000802|MYDITA"/>
    <s v="FCC"/>
    <s v="13-08-2026 10:39:50"/>
    <d v="2026-08-14T13:00:00"/>
    <s v="Kendala Teknik"/>
    <s v="REVOKE"/>
    <s v="PAT"/>
    <s v="NO ADDON"/>
    <m/>
    <s v="Follow Up Revoke Completed, New Order ID : SC1002528549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4T13:00:00"/>
    <s v="2026-08-14 13:00:00|telp : 085728852436 M Janji : (14/08/2026) jam Pasang : 09:00 Note : hubungi pelanggan jika ingin kelokasi|40000802|MYDITA"/>
    <m/>
    <m/>
    <m/>
    <e v="#NUM!"/>
    <e v="#NUM!"/>
    <x v="0"/>
    <x v="4"/>
  </r>
  <r>
    <n v="985"/>
    <n v="1002509526"/>
    <n v="3"/>
    <x v="1"/>
    <n v="5"/>
    <s v="MADIUN"/>
    <s v="NGAWI"/>
    <s v="JGO"/>
    <s v="REG"/>
    <s v="AO"/>
    <s v="NEW SALES"/>
    <s v="1P INET"/>
    <s v="Completed (PS)"/>
    <s v="RBS-Regional 3"/>
    <d v="2026-08-05T08:10:57"/>
    <d v="2026-08-05T20:30:56"/>
    <n v="69358722"/>
    <m/>
    <n v="152635205068"/>
    <s v="SPBU 54.632.24"/>
    <s v="ODP-JGO-FC/20"/>
    <s v="WO060944467"/>
    <m/>
    <m/>
    <m/>
    <n v="111.207784949098"/>
    <n v="-7.4987047736103003"/>
    <s v="|MN00265|MYIA-007360304680/POI/DHONY SANJAYA/085649138273/spbu54.632.24@gmail.com"/>
    <s v="MYIB_ASSISTANT"/>
    <m/>
    <m/>
    <m/>
    <m/>
    <m/>
    <m/>
    <m/>
    <m/>
    <s v="Management Janji"/>
    <s v="2026-08-06 08:00:00 | Tanggal pemasangan: 06/08/2026 Jam pemasangan : pagi / siang Info Tambahan : Hubungi pelanggan dulu sebelum ke lokasi terima kasih"/>
    <s v="FCC"/>
    <d v="2026-05-08T08:25:38"/>
    <d v="2026-08-06T08:00:00"/>
    <m/>
    <s v="PS"/>
    <s v="JGO"/>
    <s v="NO ADDON"/>
    <n v="20260805"/>
    <s v="Completed"/>
    <s v="HSI Bisnis Promo HUT Telkom PSB 70% - 100 Mbps"/>
    <s v="INDIBIZ"/>
    <m/>
    <m/>
    <d v="2026-08-06T08:00:00"/>
    <s v="2026-08-06 08:00:00 | Tanggal pemasangan: 06/08/2026 Jam pemasangan : pagi / siang Info Tambahan : Hubungi pelanggan dulu sebelum ke lokasi terima kasih"/>
    <n v="2026"/>
    <n v="8"/>
    <n v="5"/>
    <d v="2026-08-05T00:00:00"/>
    <n v="-1.3333333333357587"/>
    <x v="1"/>
    <x v="11"/>
  </r>
  <r>
    <n v="986"/>
    <n v="1002514033"/>
    <n v="3"/>
    <x v="1"/>
    <n v="5"/>
    <s v="KEDIRI"/>
    <s v="TULUNGAGUNG"/>
    <s v="TUL"/>
    <s v="REG"/>
    <s v="AO"/>
    <s v="NEW SALES"/>
    <s v="1P INET"/>
    <s v="Completed (PS)"/>
    <s v="RBS-Regional 3"/>
    <d v="2026-08-07T10:11:56"/>
    <d v="2026-08-08T18:31:44"/>
    <n v="69360519"/>
    <m/>
    <n v="152606246396"/>
    <s v="SPBU 54.662.10"/>
    <s v="ODP-TUL-FU/59 FU/D06/59.01"/>
    <s v="WO061141611"/>
    <m/>
    <m/>
    <m/>
    <n v="111.892640599999"/>
    <n v="-8.1282428105297004"/>
    <s v="|MN00418|MYIA-087326441874/POI/ADE TAUFIK ARIYANTO/082257371565/adetariyanto@gmail.com"/>
    <s v="MYIB_ASSISTANT"/>
    <m/>
    <m/>
    <m/>
    <m/>
    <m/>
    <m/>
    <m/>
    <m/>
    <s v="Management Janji"/>
    <s v="2026-08-08 08:00:00 | Nama Pic : BP ADE No Hp Pic : 082257371565 Jam Pemasangan : 08:00 - 12.00 Tanggal Pemasangan : SABTU 08 AGUSTUS 2026 Info Tambahan : Hubungi pelanggan sebelum datang ke lokasi, terima kasih."/>
    <s v="FCC"/>
    <d v="2026-07-08T10:25:16"/>
    <d v="2026-08-08T08:00:00"/>
    <m/>
    <s v="PS"/>
    <s v="TUL"/>
    <s v="NO ADDON"/>
    <n v="20260808"/>
    <s v="Completed"/>
    <s v="HSI Bisnis Promo HUT Telkom PSB 70% - 50 Mbps"/>
    <s v="INDIBIZ"/>
    <m/>
    <m/>
    <d v="2026-08-08T08:00:00"/>
    <s v="2026-08-08 08:00:00 | Nama Pic : BP ADE No Hp Pic : 082257371565 Jam Pemasangan : 08:00 - 12.00 Tanggal Pemasangan : SABTU 08 AGUSTUS 2026 Info Tambahan : Hubungi pelanggan sebelum datang ke lokasi, terima kasih."/>
    <n v="2026"/>
    <n v="8"/>
    <n v="8"/>
    <d v="2026-08-08T00:00:00"/>
    <n v="-0.33333333333575865"/>
    <x v="1"/>
    <x v="28"/>
  </r>
  <r>
    <n v="987"/>
    <n v="1002521702"/>
    <n v="3"/>
    <x v="2"/>
    <n v="4"/>
    <s v="YOGYAKARTA"/>
    <s v="SLEMAN"/>
    <s v="PKM"/>
    <s v="REG"/>
    <s v="AO"/>
    <s v="NEW SALES"/>
    <s v="1P INET"/>
    <s v="CANCEL COMPLETED"/>
    <s v="RBS-Regional 3"/>
    <d v="2026-08-12T11:05:56"/>
    <d v="2026-08-15T04:05:19"/>
    <n v="69364032"/>
    <m/>
    <n v="146144118570"/>
    <s v="PT LIMA BERDIKASIH CAHAYA"/>
    <s v="ODP-PKM-FAN/027 FAN/D02/027.01"/>
    <s v="WO061568054"/>
    <m/>
    <m/>
    <m/>
    <n v="110.3891236"/>
    <n v="-7.6807092999999904"/>
    <s v="|MC80054|MYIA-099063892728/POI/FURNIAWAN TIJA/08119825322/furniawan_chen@yahoo.co.id"/>
    <s v="MYIB_ASSISTANT"/>
    <m/>
    <m/>
    <m/>
    <m/>
    <m/>
    <m/>
    <m/>
    <m/>
    <s v="Management Janji"/>
    <s v="2026-08-14 10:00:00 | Tanggal Pemasangan : 14 Agustus 2026 Jam Pemasangan : 08:00 13:00 Info Tambahan : Hubungi pelanggan dulu sebelum ke lokasi terimakasih"/>
    <s v="FCC"/>
    <d v="2026-12-08T11:10:28"/>
    <d v="2026-08-14T10:00:00"/>
    <m/>
    <s v="CANCEL"/>
    <s v="PKM"/>
    <s v="NO ADDON"/>
    <m/>
    <s v="Cancel Completed"/>
    <s v="HSI Bisnis PSB 70% - 300 Mbps"/>
    <s v="INDIBIZ"/>
    <m/>
    <s v="Cancel Completed"/>
    <d v="2026-08-14T10:00:00"/>
    <s v="2026-08-14 10:00:00 | Tanggal Pemasangan : 14 Agustus 2026 Jam Pemasangan : 08:00 13:00 Info Tambahan : Hubungi pelanggan dulu sebelum ke lokasi terimakasih"/>
    <m/>
    <m/>
    <m/>
    <e v="#NUM!"/>
    <e v="#NUM!"/>
    <x v="0"/>
    <x v="4"/>
  </r>
  <r>
    <n v="988"/>
    <n v="1002530940"/>
    <n v="3"/>
    <x v="3"/>
    <n v="5"/>
    <s v="MADURA"/>
    <s v="BANGKALAN"/>
    <s v="OMB"/>
    <s v="REG"/>
    <s v="AO"/>
    <s v="NEW SALES"/>
    <s v="1P INET"/>
    <s v="MIA - INVALID SURVEY"/>
    <s v="RBS-Regional 3"/>
    <d v="2026-08-17T13:53:56"/>
    <d v="2026-08-18T13:30:53"/>
    <n v="69368137"/>
    <m/>
    <n v="152438209349"/>
    <s v="Toko sembako cc clariss"/>
    <s v="ODP-OMB-FAA/45 FAA/D04/45.01"/>
    <s v="WO061934000"/>
    <m/>
    <m/>
    <m/>
    <n v="113.313693031668"/>
    <n v="-7.1352178462506402"/>
    <s v="MD|MYDB-20260816265715|DN00001/MN00572|Toko sembako cc clariss|083845242806"/>
    <s v="MYDIGIBIZPARTNER"/>
    <m/>
    <m/>
    <m/>
    <m/>
    <m/>
    <m/>
    <m/>
    <m/>
    <s v="Management Janji"/>
    <s v="2026-08-18 15:00:00 | Nama : BU USWATUN HASANAH No Hp : 083845242806 No Alt :  Tgl Pemasangan : 18 Agustus 2026 Interval : PAGI  Note : Hubungi pelanggan terlebih dahulu"/>
    <s v="FCC"/>
    <s v="17-08-2026 13:55:06"/>
    <d v="2026-08-18T15:00:00"/>
    <m/>
    <s v="SURVEY_NEW_MANJA"/>
    <s v="OMB"/>
    <s v="NO ADDON"/>
    <m/>
    <s v="MIE - INVALID SURVEY - Kendala Jalur/Rute Tarikan"/>
    <s v="HSI Bisnis Promo HUT Telkom PSB 70% - 100 Mbps"/>
    <s v="INDIBIZ"/>
    <m/>
    <m/>
    <d v="2026-08-18T15:00:00"/>
    <s v="2026-08-18 15:00:00 | Nama : BU USWATUN HASANAH No Hp : 083845242806 No Alt :  Tgl Pemasangan : 18 Agustus 2026 Interval : PAGI  Note : Hubungi pelanggan terlebih dahulu"/>
    <m/>
    <m/>
    <m/>
    <e v="#NUM!"/>
    <e v="#NUM!"/>
    <x v="0"/>
    <x v="6"/>
  </r>
  <r>
    <n v="989"/>
    <n v="1002527242"/>
    <n v="3"/>
    <x v="2"/>
    <n v="4"/>
    <s v="PURWOKERTO"/>
    <s v="BANJARNEGARA"/>
    <s v="BJR"/>
    <s v="REG"/>
    <s v="AO"/>
    <s v="NEW SALES"/>
    <s v="1P INET"/>
    <s v="Completed (PS)"/>
    <s v="RBS-Regional 3"/>
    <d v="2026-08-14T16:49:57"/>
    <d v="2026-08-15T12:06:21"/>
    <n v="69366376"/>
    <m/>
    <n v="146372103277"/>
    <s v="TOKO SEMBAKO IRWANTO"/>
    <s v="ODP-BJR-FAR/021 FAR/D02/021.01"/>
    <s v="WO061772731"/>
    <m/>
    <m/>
    <m/>
    <n v="109.691266"/>
    <n v="-7.4610709999999996"/>
    <s v="|MC80042|MYIA-078083065672/POI/irwanto/082324780003/registrasipendaf.taraninter.net1@gmail.com"/>
    <s v="MYIB_ASSISTANT"/>
    <m/>
    <m/>
    <m/>
    <m/>
    <m/>
    <m/>
    <m/>
    <m/>
    <s v="Management Janji"/>
    <s v="2026-08-17 08:00:00 | Tanggal pemasangan: 27/07/2026 Jam pemasangan : pagi / siang Info Tambahan : Hubungi pelanggan dulu sebelum ke lokasi. terima kasih"/>
    <s v="FCC"/>
    <s v="14-08-2026 16:54:56"/>
    <d v="2026-08-17T08:00:00"/>
    <m/>
    <s v="PS"/>
    <s v="BJR"/>
    <s v="NO ADDON"/>
    <n v="20260815"/>
    <s v="Completed"/>
    <s v="HSI Bisnis Promo HUT Telkom PSB 70% - 300 Mbps"/>
    <s v="INDIBIZ"/>
    <m/>
    <m/>
    <d v="2026-08-17T08:00:00"/>
    <s v="2026-08-17 08:00:00 | Tanggal pemasangan: 27/07/2026 Jam pemasangan : pagi / siang Info Tambahan : Hubungi pelanggan dulu sebelum ke lokasi. terima kasih"/>
    <n v="2026"/>
    <n v="8"/>
    <n v="15"/>
    <d v="2026-08-15T00:00:00"/>
    <n v="-2.3333333333357587"/>
    <x v="1"/>
    <x v="4"/>
  </r>
  <r>
    <n v="990"/>
    <n v="1002529850"/>
    <n v="3"/>
    <x v="4"/>
    <n v="4"/>
    <s v="PEKALONGAN"/>
    <s v="BREBES"/>
    <s v="BMU"/>
    <s v="REG"/>
    <s v="AO"/>
    <s v="NEW SALES"/>
    <m/>
    <s v="Completed (PS)"/>
    <s v="RBS-Regional 3"/>
    <d v="2026-08-16T15:20:16"/>
    <d v="2026-08-16T15:54:03"/>
    <n v="69364332"/>
    <m/>
    <n v="146281108287"/>
    <s v="SPPG PAGUYANGAN WINDUAJI"/>
    <s v="ODP-BMU-FL/069"/>
    <s v="WO061887303"/>
    <m/>
    <m/>
    <m/>
    <n v="109.06211225396299"/>
    <n v="-7.3309132781576301"/>
    <s v="|MN00292|MYIA-047497960010/POI/DIO DWIYAN PAZHARI/082328899767/diodwiyanp@gmail.com"/>
    <s v="MYDIGIBIZPARTNER"/>
    <m/>
    <m/>
    <m/>
    <m/>
    <m/>
    <m/>
    <m/>
    <m/>
    <s v="Management Janji"/>
    <s v="2026-08-13 15:00:00 | Waktu pemasnagan : 13 Agustus 2026  Jam pemasangan : 08.00 - 12.00  Mohon hubungi pelanggan sebelum ke lokasi   Terima kasih"/>
    <s v="FCC"/>
    <s v="16-08-2026 15:25:15"/>
    <m/>
    <m/>
    <s v="PS"/>
    <s v="BMU"/>
    <s v="NO ADDON"/>
    <n v="2026081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6T07:00:00"/>
    <s v="2026-08-13 15:00:00 | Waktu pemasnagan : 13 Agustus 2026  Jam pemasangan : 08.00 - 12.00  Mohon hubungi pelanggan sebelum ke lokasi   Terima kasih"/>
    <n v="2026"/>
    <n v="8"/>
    <n v="16"/>
    <d v="2026-08-16T00:00:00"/>
    <n v="-0.29166666666424135"/>
    <x v="1"/>
    <x v="4"/>
  </r>
  <r>
    <n v="991"/>
    <n v="1002533784"/>
    <n v="3"/>
    <x v="3"/>
    <n v="5"/>
    <s v="SBY UTARA"/>
    <s v="TANDES"/>
    <s v="TNS"/>
    <s v="REG"/>
    <s v="AO"/>
    <s v="NEW SALES"/>
    <s v="2P INET + VOICE"/>
    <s v="MIE - SEND SURVEY"/>
    <s v="RBS-Regional 3"/>
    <d v="2026-08-18T15:17:56"/>
    <d v="2026-08-18T15:20:02"/>
    <n v="69369219"/>
    <n v="3135973105"/>
    <n v="152409278379"/>
    <s v="CV. TEMPAT UNTUK TERSENYUM"/>
    <s v="ODP-TDS-FBG/38 FBG/D04/38.01"/>
    <s v="WO062029159"/>
    <m/>
    <m/>
    <m/>
    <n v="112.699617"/>
    <n v="-7.2660679999999997"/>
    <s v="|MN02280|MYIA-050001215326/POI/MOHAMMAD RAFI IRDANI /081233264124/brisurabayapahlawan@gmail.com"/>
    <s v="MYIB_ASSISTANT"/>
    <m/>
    <m/>
    <m/>
    <m/>
    <m/>
    <m/>
    <m/>
    <m/>
    <s v="Management Janji"/>
    <s v="2026-08-19 13:00:00 | M Janji : (19/08/2026) jam Pasang : 09:00 Note : hubungi pelanggan jika ingin kelokasi"/>
    <s v="FCC"/>
    <s v="18-08-2026 15:55:35"/>
    <d v="2026-08-19T13:00:00"/>
    <m/>
    <s v="SURVEY_NEW_MANJA"/>
    <s v="TNS"/>
    <s v="NO ADDON"/>
    <m/>
    <s v="MIE - SEND SURVEY"/>
    <s v="HSI Bisnis Basic Bundling Phone PSB 70% - Free 800 Menit - 75 Mbps"/>
    <s v="INDIBIZ"/>
    <m/>
    <m/>
    <d v="2026-08-19T13:00:00"/>
    <s v="2026-08-19 13:00:00 | M Janji : (19/08/2026) jam Pasang : 09:00 Note : hubungi pelanggan jika ingin kelokasi"/>
    <m/>
    <m/>
    <m/>
    <e v="#NUM!"/>
    <e v="#NUM!"/>
    <x v="0"/>
    <x v="23"/>
  </r>
  <r>
    <n v="992"/>
    <n v="1002530587"/>
    <n v="3"/>
    <x v="3"/>
    <n v="5"/>
    <s v="MADURA"/>
    <s v="BANGKALAN"/>
    <s v="OMB"/>
    <s v="REG"/>
    <s v="AO"/>
    <s v="NEW SALES"/>
    <s v="1P INET"/>
    <s v="MIA - INVALID SURVEY"/>
    <s v="RBS-Regional 3"/>
    <d v="2026-08-17T10:32:56"/>
    <d v="2026-08-18T11:51:30"/>
    <n v="69367912"/>
    <m/>
    <n v="152438209196"/>
    <s v="TOKO AZIZI BAROKAH"/>
    <s v="ODP-OMB-FG/01 FG/D01/01.01"/>
    <s v="WO061916426"/>
    <m/>
    <m/>
    <m/>
    <n v="113.432417996227"/>
    <n v="-6.96115296759071"/>
    <s v="MD|MYDB-20260815265611|DN00001/MN00802|TOKO AZIZI BAROKAH|085856976028"/>
    <s v="MYDIGIBIZPARTNER"/>
    <m/>
    <m/>
    <m/>
    <m/>
    <m/>
    <m/>
    <m/>
    <m/>
    <s v="Management Janji"/>
    <s v="2026-08-18 13:00:00 | Nama Pic : bp nauval No Hp Pic : 085856976028 No alt : - Jam Pemasangan : pagi siang  Tanggal Pemasangan : 17 Agustus 2026"/>
    <s v="FCC"/>
    <s v="17-08-2026 10:39:55"/>
    <d v="2026-08-18T13:00:00"/>
    <m/>
    <s v="SURVEY_NEW_MANJA"/>
    <s v="OMB"/>
    <s v="NETMONK"/>
    <m/>
    <s v="MIE - INVALID SURVEY - Kendala Jalur/Rute Tarikan"/>
    <s v="HSI Bisnis Bundling Netmonk Promo 2026 PSB 70% - 150 Mbps"/>
    <s v="INDIBIZ"/>
    <m/>
    <m/>
    <d v="2026-08-18T13:00:00"/>
    <s v="2026-08-18 13:00:00 | Nama Pic : bp nauval No Hp Pic : 085856976028 No alt : - Jam Pemasangan : pagi siang  Tanggal Pemasangan : 17 Agustus 2026"/>
    <m/>
    <m/>
    <m/>
    <e v="#NUM!"/>
    <e v="#NUM!"/>
    <x v="0"/>
    <x v="6"/>
  </r>
  <r>
    <n v="993"/>
    <n v="1002524376"/>
    <n v="3"/>
    <x v="3"/>
    <n v="5"/>
    <s v="SBY UTARA"/>
    <s v="GRESIK"/>
    <s v="CRM"/>
    <s v="REG"/>
    <s v="AO"/>
    <s v="NEW SALES"/>
    <s v="1P INET"/>
    <s v="Completed (PS)"/>
    <s v="RBS-Regional 3"/>
    <d v="2026-08-13T13:59:57"/>
    <d v="2026-08-14T22:13:09"/>
    <n v="69365198"/>
    <m/>
    <n v="152446246196"/>
    <s v="UPT SD Negeri 215 Gresik Ruang Lab"/>
    <s v="ODP-CRM-FG/04 FG/D03/04.01"/>
    <s v="WO061673444"/>
    <m/>
    <m/>
    <m/>
    <n v="112.572727762162"/>
    <n v="-7.24864814847641"/>
    <s v="MD|MYDB-20260813265215|DN00001/MN02100|UPT SD Negeri 215 Gresik Ruang Lab|085648972100"/>
    <s v="MYDIGIBIZPARTNER"/>
    <m/>
    <m/>
    <m/>
    <m/>
    <m/>
    <m/>
    <m/>
    <m/>
    <s v="Management Janji"/>
    <s v="2026-08-14 13:00:00 | Nama : BU SHELLA MASDJID No Hp : 085648972100 No Alt :  Tgl Pemasangan : 14 Agustus 2026 Interval : PAGI  Note : Hubungi pelanggan terlebih dahulu"/>
    <s v="FCC"/>
    <s v="13-08-2026 14:39:50"/>
    <d v="2026-08-14T13:00:00"/>
    <m/>
    <s v="PS"/>
    <s v="CRM"/>
    <s v="NO ADDON"/>
    <n v="20260814"/>
    <s v="Completed"/>
    <s v="HSI Bisnis Promo HUT Telkom PSB 70% - 75 Mbps"/>
    <s v="INDIBIZ"/>
    <m/>
    <m/>
    <d v="2026-08-14T13:00:00"/>
    <s v="2026-08-14 13:00:00 | Nama : BU SHELLA MASDJID No Hp : 085648972100 No Alt :  Tgl Pemasangan : 14 Agustus 2026 Interval : PAGI  Note : Hubungi pelanggan terlebih dahulu"/>
    <n v="2026"/>
    <n v="8"/>
    <n v="14"/>
    <d v="2026-08-14T00:00:00"/>
    <n v="-0.54166666666424135"/>
    <x v="1"/>
    <x v="8"/>
  </r>
  <r>
    <n v="994"/>
    <n v="1002506779"/>
    <n v="3"/>
    <x v="6"/>
    <n v="5"/>
    <s v="PASURUAN"/>
    <s v="LUMAJANG"/>
    <s v="PII"/>
    <s v="REG"/>
    <s v="AO"/>
    <s v="NEW SALES"/>
    <m/>
    <s v="Completed (PS)"/>
    <s v="RBS-Regional 3"/>
    <d v="2026-08-04T08:34:52"/>
    <d v="2026-08-05T16:49:09"/>
    <n v="69357919"/>
    <m/>
    <n v="152542208048"/>
    <s v="SPBU PERTAMINA 53.673.17"/>
    <s v="ODP-PII-FF/34"/>
    <s v="WO060878580"/>
    <m/>
    <m/>
    <m/>
    <n v="113.13930860000001"/>
    <n v="-8.2252443"/>
    <s v="|MN02178|/SPBU PERTAMINA 53.673.17/WINBACK 2.0 HSI B2B (1:1) 50MBPS 355RB PSB DISC 70%//spbu5367317@gmail.com/SENDY WAHYU TYA ANGGARDA/085204603860085649679996"/>
    <s v="Sales Force DBS"/>
    <m/>
    <m/>
    <m/>
    <m/>
    <m/>
    <m/>
    <m/>
    <m/>
    <s v="Management Janji"/>
    <s v="2026-08-05 08:00:00|Nama Pic : BP SENDY No Hp Pic : 085204603860 Jam Pemasangan : 08:00 - 12.00 Tanggal Pemasangan : RABU 05 AGUSTUS 2026 Info Tambahan : Hubungi pelanggan sebelum datang ke lokasi, terima kasih.|40961370|MYDITA"/>
    <s v="FCC"/>
    <d v="2026-04-08T08:40:22"/>
    <d v="2026-08-05T08:00:00"/>
    <m/>
    <s v="PS"/>
    <s v="PII"/>
    <s v="NO ADDON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8:00:00"/>
    <s v="2026-08-05 08:00:00|Nama Pic : BP SENDY No Hp Pic : 085204603860 Jam Pemasangan : 08:00 - 12.00 Tanggal Pemasangan : RABU 05 AGUSTUS 2026 Info Tambahan : Hubungi pelanggan sebelum datang ke lokasi, terima kasih.|40961370|MYDITA"/>
    <n v="2026"/>
    <n v="8"/>
    <n v="5"/>
    <d v="2026-08-05T00:00:00"/>
    <n v="-0.33333333333575865"/>
    <x v="1"/>
    <x v="27"/>
  </r>
  <r>
    <n v="995"/>
    <n v="1002522159"/>
    <n v="3"/>
    <x v="2"/>
    <n v="4"/>
    <s v="MAGELANG"/>
    <s v="PURWOREJJO"/>
    <s v="PWJ"/>
    <s v="REG"/>
    <s v="AO"/>
    <s v="NEW SALES"/>
    <s v="1P INET"/>
    <s v="Completed (PS)"/>
    <s v="RBS-Regional 3"/>
    <d v="2026-08-12T13:31:58"/>
    <d v="2026-08-13T16:32:40"/>
    <n v="69364247"/>
    <m/>
    <n v="142138510557"/>
    <s v="PEMDES MUDALREJO"/>
    <s v="ODP-PWJ-FAN/056 FAN/D01/056.01"/>
    <s v="WO061588696"/>
    <m/>
    <m/>
    <m/>
    <n v="110.0505996"/>
    <n v="-7.6604540999999999"/>
    <s v="|MN01685|MYIA-085676889841/POI/TAFSIR BADAWI/085329323909/tafsirbadawi12@gmail.com"/>
    <s v="MYIB_ASSISTANT"/>
    <m/>
    <m/>
    <m/>
    <m/>
    <m/>
    <m/>
    <m/>
    <m/>
    <s v="Management Janji"/>
    <s v="2026-08-17 13:00:00 | Tanggal pemasangan :13/08/2026 Jam pemasangan : pagi/siang Info Tambahan : Hubungi pelanggan dulu sebelum ke lokasi terima kasih."/>
    <s v="FCC"/>
    <d v="2026-12-08T13:39:52"/>
    <d v="2026-08-17T13:00:00"/>
    <m/>
    <s v="PS"/>
    <s v="PWJ"/>
    <s v="NO ADDON"/>
    <n v="20260813"/>
    <s v="Completed"/>
    <s v="HSI Bisnis Basic Promo HUT Telkom PSB 70% - 100 Mbps"/>
    <s v="INDIBIZ"/>
    <m/>
    <m/>
    <d v="2026-08-17T13:00:00"/>
    <s v="2026-08-17 13:00:00 | Tanggal pemasangan :13/08/2026 Jam pemasangan : pagi/siang Info Tambahan : Hubungi pelanggan dulu sebelum ke lokasi terima kasih."/>
    <n v="2026"/>
    <n v="8"/>
    <n v="13"/>
    <d v="2026-08-13T00:00:00"/>
    <n v="-4.5416666666642413"/>
    <x v="1"/>
    <x v="4"/>
  </r>
  <r>
    <n v="996"/>
    <n v="1002529473"/>
    <n v="3"/>
    <x v="7"/>
    <n v="4"/>
    <s v="SOLO"/>
    <s v="INNER - SOLO JATENG TIMUR"/>
    <s v="KRT"/>
    <s v="REG"/>
    <s v="AO"/>
    <s v="NEW SALES"/>
    <m/>
    <s v="QC MIA - INVALID QUALITY CONTROL MIA"/>
    <s v="RBS-Regional 3"/>
    <d v="2026-08-16T11:13:51"/>
    <d v="2026-08-18T17:56:13"/>
    <n v="69367364"/>
    <m/>
    <n v="142505403042"/>
    <s v="Rumah Harwanto"/>
    <s v="ODP-KRT-FC/002"/>
    <m/>
    <m/>
    <m/>
    <m/>
    <n v="110.80446000000001"/>
    <n v="-7.5405360000000003"/>
    <s v="AMRBS;960218/Candra Evita Tryariestya/TREG4SOLO/Sinta Fitrianingrum/08994114600/082226006543/sinta.fitrii@gmail.com /PSB HSI BISNIS WB2 1S INET 200MBPS 790K/Rumah Harwanto/PASANG 2 LINE"/>
    <s v="Account Manager"/>
    <m/>
    <m/>
    <m/>
    <m/>
    <m/>
    <m/>
    <m/>
    <m/>
    <m/>
    <m/>
    <m/>
    <s v="16-08-2026 11:39:53"/>
    <m/>
    <m/>
    <s v="QC1"/>
    <s v="KRT"/>
    <s v="NO ADDON"/>
    <m/>
    <s v="QC MIA - INVALID QUALITY CONTROL MIA - Foto Lokasi Instalasi Tidak Valid - Ingin konfirmasi nama terdaftar - Invalid number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4"/>
  </r>
  <r>
    <n v="997"/>
    <n v="1002525616"/>
    <n v="3"/>
    <x v="7"/>
    <n v="4"/>
    <s v="KUDUS"/>
    <s v="BLORA"/>
    <s v="CEP"/>
    <s v="REG"/>
    <s v="AO"/>
    <s v="NEW SALES"/>
    <s v="1P INET"/>
    <s v="Completed (PS)"/>
    <s v="RBS-Regional 3"/>
    <d v="2026-08-14T09:25:57"/>
    <d v="2026-08-15T14:12:15"/>
    <n v="69365677"/>
    <m/>
    <n v="142552107776"/>
    <s v="DIGITAL KREASI NETWORK (Cepu)"/>
    <s v="ODP-CEP-FE/045 FE/D06/045.01"/>
    <s v="WO061720940"/>
    <m/>
    <m/>
    <m/>
    <n v="111.59342599999999"/>
    <n v="-7.1407860000000003"/>
    <s v="|MN02760|MYIA-029093073061/POI/Marsya/08212469479/networkdigitalkreasi@gmail.com"/>
    <s v="MYIB_ASSISTANT"/>
    <m/>
    <m/>
    <m/>
    <m/>
    <m/>
    <m/>
    <m/>
    <m/>
    <s v="Management Janji"/>
    <s v="2026-08-15 08:00:00 | Nama PIC : bu rani  No HP : 08212469479 Alt : 081943566206 / reza M Janji : 15/AGUSTUS/2026 jam Pasang : Pagi  Note : hubungi pelanggan jika ingin kelokasi, terimakasih. "/>
    <s v="FCC"/>
    <s v="14-08-2026 09:40:20"/>
    <d v="2026-08-15T08:00:00"/>
    <m/>
    <s v="PS"/>
    <s v="CEP"/>
    <s v="NO ADDON"/>
    <n v="20260815"/>
    <s v="Completed"/>
    <s v="HSI Bisnis Promo HUT Telkom PSB 70% - 50 Mbps"/>
    <s v="INDIBIZ"/>
    <m/>
    <m/>
    <d v="2026-08-15T08:00:00"/>
    <s v="2026-08-15 08:00:00 | Nama PIC : bu rani  No HP : 08212469479 Alt : 081943566206 / reza M Janji : 15/AGUSTUS/2026 jam Pasang : Pagi  Note : hubungi pelanggan jika ingin kelokasi, terimakasih. "/>
    <n v="2026"/>
    <n v="8"/>
    <n v="15"/>
    <d v="2026-08-15T00:00:00"/>
    <n v="-0.33333333333575865"/>
    <x v="1"/>
    <x v="4"/>
  </r>
  <r>
    <n v="998"/>
    <n v="1002514379"/>
    <n v="3"/>
    <x v="0"/>
    <n v="5"/>
    <s v="MATARAM"/>
    <s v="BIMA"/>
    <s v="TET"/>
    <s v="REG"/>
    <s v="AO"/>
    <s v="NEW SALES"/>
    <s v="1P INET"/>
    <s v="102 | FOLLOW UP COMPLETED"/>
    <s v="RBS-Regional 3"/>
    <d v="2026-08-07T11:35:58"/>
    <d v="2026-08-09T16:05:21"/>
    <n v="69360666"/>
    <m/>
    <n v="172616790168"/>
    <s v="toko Nandang"/>
    <s v="ODP-TET-FAF/35 FAF/D04/35.01"/>
    <s v="WO061151647"/>
    <m/>
    <m/>
    <m/>
    <n v="118.66921786218801"/>
    <n v="-8.6906542293912299"/>
    <s v="MD|MYDB-20260805264431|SC00001/MC00152|toko Nandang|081398945118"/>
    <s v="MYDIGIBIZPARTNER"/>
    <m/>
    <m/>
    <m/>
    <m/>
    <m/>
    <m/>
    <m/>
    <m/>
    <s v="Management Janji"/>
    <s v="2026-08-08 08:00:00 | Nama : BP NANDANG No Hp : 081398945118 No Alt :  Tgl Pemasangan : 08 Agustus 2026 Interval : PAGI  Note : Hubungi pelanggan terlebih dahulu"/>
    <s v="FCC"/>
    <d v="2026-07-08T11:40:14"/>
    <d v="2026-08-08T08:00:00"/>
    <m/>
    <s v="REVOKE"/>
    <s v="TET"/>
    <s v="NETMONK"/>
    <m/>
    <s v="Follow Up Revoke Completed, New Order ID : SC1002516582"/>
    <s v="HSI Bisnis Bundling Netmonk Dual Band PSB 70% Promo - 100 Mbps"/>
    <s v="INDIBIZ"/>
    <m/>
    <m/>
    <d v="2026-08-08T08:00:00"/>
    <s v="2026-08-08 08:00:00 | Nama : BP NANDANG No Hp : 081398945118 No Alt :  Tgl Pemasangan : 08 Agustus 2026 Interval : PAGI  Note : Hubungi pelanggan terlebih dahulu"/>
    <m/>
    <m/>
    <m/>
    <e v="#NUM!"/>
    <e v="#NUM!"/>
    <x v="0"/>
    <x v="0"/>
  </r>
  <r>
    <n v="999"/>
    <n v="1002505020"/>
    <n v="3"/>
    <x v="6"/>
    <n v="5"/>
    <s v="JEMBER"/>
    <s v="BONDOWOSO"/>
    <s v="BOW"/>
    <s v="REG"/>
    <s v="AO"/>
    <s v="NEW SALES"/>
    <s v="1P INET"/>
    <s v="Completed (PS)"/>
    <s v="RBS-Regional 3"/>
    <d v="2026-08-02T08:13:56"/>
    <d v="2026-08-02T20:47:04"/>
    <n v="69356934"/>
    <m/>
    <n v="152507225958"/>
    <s v="RUMAH KOST RIFIN"/>
    <s v="ODP-BOW-FA/43 FA/D06/43.01"/>
    <s v="WO060693014"/>
    <m/>
    <m/>
    <m/>
    <n v="113.830169637324"/>
    <n v="-7.93602077639125"/>
    <s v="|MC30175|MYIA-070943804512/POI/Samsul Arifin/083184374910/kzak268@gmail.com"/>
    <s v="MYIB_ASSISTANT"/>
    <m/>
    <m/>
    <m/>
    <m/>
    <m/>
    <m/>
    <m/>
    <m/>
    <s v="Management Janji"/>
    <s v="2026-08-03 08:00:00 | M Janji : 3 agustus 2026 jam Pasang : pagi siang Note : hubungi pelanggan jika ingin kelokasi"/>
    <s v="FCC"/>
    <d v="2026-02-08T08:24:55"/>
    <d v="2026-08-03T08:00:00"/>
    <m/>
    <s v="PS"/>
    <s v="BOW"/>
    <s v="NO ADDON"/>
    <n v="20260802"/>
    <s v="Completed"/>
    <s v="HSI Bisnis Promo HUT Telkom PSB 70% - 100 Mbps"/>
    <s v="INDIBIZ"/>
    <m/>
    <m/>
    <d v="2026-08-03T08:00:00"/>
    <s v="2026-08-03 08:00:00 | M Janji : 3 agustus 2026 jam Pasang : pagi siang Note : hubungi pelanggan jika ingin kelokasi"/>
    <n v="2026"/>
    <n v="8"/>
    <n v="2"/>
    <d v="2026-08-02T00:00:00"/>
    <n v="-1.3333333333357587"/>
    <x v="1"/>
    <x v="13"/>
  </r>
  <r>
    <n v="1000"/>
    <n v="1002529430"/>
    <n v="3"/>
    <x v="0"/>
    <n v="5"/>
    <s v="MATARAM"/>
    <s v="SUMBAWA"/>
    <s v="ALA"/>
    <s v="REG"/>
    <s v="AO"/>
    <s v="NEW SALES"/>
    <s v="1P INET"/>
    <s v="7 | OSS - PROVISIONING ISSUED"/>
    <s v="RBS-Regional 3"/>
    <d v="2026-08-16T10:48:57"/>
    <d v="2026-08-17T08:06:13"/>
    <n v="69367383"/>
    <m/>
    <n v="172607203825"/>
    <s v="TOKO ANJANI RS"/>
    <s v="ODP-ALA-FAC/12 FAC/D01/12.01"/>
    <s v="WO061862330"/>
    <m/>
    <m/>
    <m/>
    <n v="116.940004080533"/>
    <n v="-8.5213360972809493"/>
    <s v="MD|MYDB-20260814265428|SC00001/MC00025|TOKO ANJANI RS|085139051982"/>
    <s v="MYDIGIBIZPARTNER"/>
    <m/>
    <m/>
    <m/>
    <m/>
    <m/>
    <m/>
    <m/>
    <m/>
    <s v="Management Janji"/>
    <s v="2026-08-17 08:00:00 | Waktu pemasangan : 17 agustus 2026 Jam pemasangan : 08.00 - 12.00 Info Tambahan : Hubungi pelanggan dulu sebelum ke lokasi terimakasih "/>
    <s v="FCC"/>
    <s v="16-08-2026 10:54:48"/>
    <d v="2026-08-17T08:00:00"/>
    <m/>
    <s v="PI"/>
    <s v="ALA"/>
    <s v="NO ADDON"/>
    <m/>
    <s v="Provisioning Issued"/>
    <s v="HSI Bisnis Promo HUT Telkom PSB 70% - 75 Mbps"/>
    <s v="INDIBIZ"/>
    <m/>
    <m/>
    <d v="2026-08-17T08:00:00"/>
    <s v="2026-08-17 08:00:00 | Waktu pemasangan : 17 agustus 2026 Jam pemasangan : 08.00 - 12.00 Info Tambahan : Hubungi pelanggan dulu sebelum ke lokasi terimakasih "/>
    <m/>
    <m/>
    <m/>
    <e v="#NUM!"/>
    <e v="#NUM!"/>
    <x v="0"/>
    <x v="2"/>
  </r>
  <r>
    <n v="1001"/>
    <n v="1002533928"/>
    <n v="3"/>
    <x v="1"/>
    <n v="5"/>
    <s v="KEDIRI"/>
    <s v="NGANJUK"/>
    <s v="NJK"/>
    <s v="REG"/>
    <s v="AO"/>
    <s v="NEW SALES"/>
    <s v="1P INET"/>
    <s v="MIE - SEND SURVEY"/>
    <s v="RBS-Regional 3"/>
    <d v="2026-08-18T15:41:57"/>
    <d v="2026-08-18T15:44:02"/>
    <n v="69369288"/>
    <m/>
    <n v="152611229916"/>
    <s v="TOKO BU DARTI"/>
    <s v="ODP-NJK-FAJ/68 FAJ/D07/68.01"/>
    <s v="WO062032817"/>
    <m/>
    <m/>
    <m/>
    <n v="111.8331448"/>
    <n v="-7.7385307999999897"/>
    <s v="MD|MYDB-20260815265459|EN00005/MC20190|TOKO BU DARTI|085601243978"/>
    <s v="MYDIGIBIZPARTNER"/>
    <m/>
    <m/>
    <m/>
    <m/>
    <m/>
    <m/>
    <m/>
    <m/>
    <s v="Management Janji"/>
    <s v="2026-08-19 13:00:00 | Waktu pemasangan : 17 agustus 2026 Jam pemasangan : 08.00 - 12.00 Info Tambahan : Hubungi pelanggan dulu sebelum ke lokasi terimakasih "/>
    <s v="FCC"/>
    <s v="18-08-2026 15:55:35"/>
    <d v="2026-08-19T13:00:00"/>
    <m/>
    <s v="SURVEY_NEW_MANJA"/>
    <s v="NJK"/>
    <s v="NO ADDON"/>
    <m/>
    <s v="MIE - SEND SURVEY"/>
    <s v="HSI Bisnis Promo HUT RI PSB 70% - 100 Mbps Dual Band"/>
    <s v="INDIBIZ"/>
    <m/>
    <m/>
    <d v="2026-08-19T13:00:00"/>
    <s v="2026-08-19 13:00:00 | Waktu pemasangan : 17 agustus 2026 Jam pemasangan : 08.00 - 12.00 Info Tambahan : Hubungi pelanggan dulu sebelum ke lokasi terimakasih "/>
    <m/>
    <m/>
    <m/>
    <e v="#NUM!"/>
    <e v="#NUM!"/>
    <x v="0"/>
    <x v="3"/>
  </r>
  <r>
    <n v="1002"/>
    <n v="1002513253"/>
    <n v="3"/>
    <x v="4"/>
    <n v="4"/>
    <s v="SEMARANG"/>
    <s v="INNER - SEMARANG JATENG UTARA"/>
    <s v="JHR"/>
    <s v="REG"/>
    <s v="AO"/>
    <s v="NEW SALES"/>
    <m/>
    <s v="102 | FOLLOW UP COMPLETED"/>
    <s v="RBS-Regional 3"/>
    <d v="2026-08-06T16:58:08"/>
    <d v="2026-08-15T12:07:55"/>
    <n v="69360260"/>
    <m/>
    <n v="142406119775"/>
    <s v="DP MALL BOSS"/>
    <s v="ODP-JHR-FEJ/012"/>
    <s v="WO061648333"/>
    <m/>
    <m/>
    <m/>
    <n v="110.4123384"/>
    <n v="-6.9829374"/>
    <s v="AMRBS;403098;REG3;DANIEL MARWA DENERO;08112876658;CP.DANNY;081289614441;PAKET 50 Mbps promo 1:1 355rb;DP MALL BOSS"/>
    <s v="Account Manager"/>
    <m/>
    <m/>
    <m/>
    <m/>
    <m/>
    <m/>
    <m/>
    <m/>
    <s v="Management Janji"/>
    <s v="2026-08-14 08:00:00|Waktu pemasangan : 13 agustus 2026 Jam pemasangan : 08.00 - 12.00 Info Tambahan : Hubungi pelanggan dulu sebelum ke lokasi terimakasih |40951377|MYDITA"/>
    <s v="FCC"/>
    <d v="2026-06-08T17:26:01"/>
    <d v="2026-08-14T08:00:00"/>
    <s v="Kendala Teknik"/>
    <s v="REVOKE"/>
    <s v="JHR"/>
    <s v="NO ADDON"/>
    <m/>
    <s v="Follow Up Revoke Completed, New Order ID : SC1002528168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4T08:00:00"/>
    <s v="2026-08-14 08:00:00|Waktu pemasangan : 13 agustus 2026 Jam pemasangan : 08.00 - 12.00 Info Tambahan : Hubungi pelanggan dulu sebelum ke lokasi terimakasih |40951377|MYDITA"/>
    <m/>
    <m/>
    <m/>
    <e v="#NUM!"/>
    <e v="#NUM!"/>
    <x v="0"/>
    <x v="4"/>
  </r>
  <r>
    <n v="1003"/>
    <n v="1002506605"/>
    <n v="3"/>
    <x v="6"/>
    <n v="5"/>
    <s v="SIDOARJO"/>
    <s v="INNER - JATIM TIMUR"/>
    <s v="GDA"/>
    <s v="REG"/>
    <s v="AO"/>
    <s v="NEW SALES"/>
    <s v="2P INET + VOICE"/>
    <s v="102 | FOLLOW UP COMPLETED"/>
    <s v="RBS-Regional 3"/>
    <d v="2026-08-03T18:08:56"/>
    <d v="2026-08-07T17:52:13"/>
    <n v="69357539"/>
    <n v="3135910043"/>
    <n v="152317261788"/>
    <s v="PT. BQUIK OTOMOTIF INDONESIA"/>
    <s v="ODP-GDA-FAL/55"/>
    <s v="WO060832129"/>
    <m/>
    <m/>
    <m/>
    <n v="112.730757754762"/>
    <n v="-7.3948873954626704"/>
    <s v="AMRBS;403145;EVA LESTARI BANGUN;AO;PT. BQUIK OTOMOTIF INDONESIA;HSI Bisnis 1:1 (INET+Voice) 50 Mbps (479k);81181141676;81119922069;dimas.m@b-quik.co.id"/>
    <s v="Teknisi"/>
    <m/>
    <m/>
    <m/>
    <m/>
    <m/>
    <m/>
    <m/>
    <m/>
    <s v="Management Janji"/>
    <s v="2026-08-04 15:00:00 |  M Janji : (04/08/2026) jam Pasang : 09:00 Note : hubungi pelanggan jika ingin kelokasi"/>
    <s v="FCC"/>
    <d v="2026-03-08T18:10:15"/>
    <d v="2026-08-04T15:00:00"/>
    <s v="Kendala Pelanggan"/>
    <s v="REVOKE"/>
    <s v="GDA"/>
    <s v="NO ADDON"/>
    <m/>
    <s v="Follow Up Revoke Completed, New Order ID : SC1002515426"/>
    <s v="HSI Bisnis Bundling Phone PSB 70% - Free 800 Menit - 50 Mbps"/>
    <s v="INDIBIZ"/>
    <m/>
    <m/>
    <d v="2026-08-04T15:00:00"/>
    <s v="2026-08-04 15:00:00 |  M Janji : (04/08/2026) jam Pasang : 09:00 Note : hubungi pelanggan jika ingin kelokasi"/>
    <m/>
    <m/>
    <m/>
    <e v="#NUM!"/>
    <e v="#NUM!"/>
    <x v="0"/>
    <x v="19"/>
  </r>
  <r>
    <n v="1004"/>
    <n v="1002520918"/>
    <n v="3"/>
    <x v="2"/>
    <n v="4"/>
    <s v="PURWOKERTO"/>
    <s v="PURBALINGGA"/>
    <s v="PBG"/>
    <s v="REG"/>
    <s v="AO"/>
    <s v="NEW SALES"/>
    <s v="1P INET"/>
    <s v="Completed (PS)"/>
    <s v="RBS-Regional 3"/>
    <d v="2026-08-11T17:34:57"/>
    <d v="2026-08-12T13:39:34"/>
    <n v="69363664"/>
    <m/>
    <n v="143363111019"/>
    <s v="SPBU 4353317 Bojongsari Purbalingga"/>
    <s v="ODP-PBG-FAF/119"/>
    <s v="WO061531763"/>
    <m/>
    <m/>
    <m/>
    <n v="109.355762292403"/>
    <n v="-7.3582562665557996"/>
    <s v="|MN02834|MYIA-030345768634/POI/WIWIT HERAWANTO/081229412381/kajonganspbu@gmail.com"/>
    <s v="MYIB_ASSISTANT"/>
    <m/>
    <m/>
    <m/>
    <m/>
    <m/>
    <m/>
    <m/>
    <m/>
    <s v="Management Janji"/>
    <s v="2026-08-14 10:00:00 | Nama Pic : bp WIWIT HERAWANTO No Hp Pic : 081229412381 No alt : - Jam Pemasangan : pagi  Tanggal Pemasangan : 12 Agustus 2026"/>
    <s v="FCC"/>
    <d v="2026-11-08T17:39:47"/>
    <d v="2026-08-14T10:00:00"/>
    <m/>
    <s v="PS"/>
    <s v="PBG"/>
    <s v="NO ADDON"/>
    <n v="20260812"/>
    <s v="Completed"/>
    <s v="HSI Bisnis Promo HUT Telkom PSB 70% - 100 Mbps Dual Band"/>
    <s v="INDIBIZ"/>
    <m/>
    <m/>
    <d v="2026-08-14T10:00:00"/>
    <s v="2026-08-14 10:00:00 | Nama Pic : bp WIWIT HERAWANTO No Hp Pic : 081229412381 No alt : - Jam Pemasangan : pagi  Tanggal Pemasangan : 12 Agustus 2026"/>
    <n v="2026"/>
    <n v="8"/>
    <n v="12"/>
    <d v="2026-08-12T00:00:00"/>
    <n v="-2.4166666666642413"/>
    <x v="1"/>
    <x v="4"/>
  </r>
  <r>
    <n v="1005"/>
    <n v="1002506074"/>
    <n v="3"/>
    <x v="2"/>
    <n v="4"/>
    <s v="YOGYAKARTA"/>
    <s v="GUNUNG KIDUL"/>
    <s v="WNS"/>
    <s v="REG"/>
    <s v="AO"/>
    <s v="NEW SALES"/>
    <m/>
    <s v="CANCEL COMPLETED"/>
    <s v="RBS-Regional 3"/>
    <d v="2026-08-03T13:19:36"/>
    <d v="2026-08-13T15:07:43"/>
    <n v="69357501"/>
    <m/>
    <n v="143135115012"/>
    <s v="PT. Prasetya Maju Mapan (Kampoeng Gamers)"/>
    <m/>
    <m/>
    <m/>
    <m/>
    <m/>
    <n v="110.39949324208"/>
    <n v="-7.8815152131208004"/>
    <s v="|MC80045|/Ega Prasetya/081328454344/mandiriegg@gmail.com"/>
    <s v="Sales Profesional"/>
    <m/>
    <m/>
    <m/>
    <m/>
    <m/>
    <m/>
    <m/>
    <m/>
    <m/>
    <m/>
    <m/>
    <d v="2026-03-08T13:25:40"/>
    <m/>
    <m/>
    <s v="REJECT_FCC"/>
    <s v="WNS"/>
    <s v="NO ADDON"/>
    <m/>
    <s v="DECLINE : Decline - Batal Order EVI PUSPITA EKASARI 40931150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DECLINE : Decline - Batal Order EVI PUSPITA EKASARI 40931150|MYDITA"/>
    <m/>
    <m/>
    <m/>
    <m/>
    <m/>
    <e v="#NUM!"/>
    <e v="#NUM!"/>
    <x v="0"/>
    <x v="4"/>
  </r>
  <r>
    <n v="1006"/>
    <n v="1002524429"/>
    <n v="3"/>
    <x v="0"/>
    <n v="5"/>
    <s v="MATARAM"/>
    <s v="BIMA"/>
    <s v="SAP"/>
    <s v="REG"/>
    <s v="AO"/>
    <s v="NEW SALES"/>
    <m/>
    <s v="Completed (PS)"/>
    <s v="RBS-Regional 3"/>
    <d v="2026-08-13T14:14:39"/>
    <d v="2026-08-15T14:54:02"/>
    <n v="69365238"/>
    <m/>
    <n v="172610305727"/>
    <s v="SMPN 3 SAPE"/>
    <s v="ODP-SAP-FAA/99"/>
    <s v="WO061690830"/>
    <m/>
    <m/>
    <m/>
    <n v="119.01000310000001"/>
    <n v="-8.5281903999999997"/>
    <s v="RBS|HSI|TREG3|AO|SMPN 3 SAPE|M.Faridilhaq|MC40312|82340079918|100mbps 1:1 netmonk "/>
    <s v="Sales Profesional"/>
    <m/>
    <m/>
    <m/>
    <m/>
    <m/>
    <m/>
    <m/>
    <m/>
    <s v="Management Janji"/>
    <s v="2026-08-14 13:00:00|telp : 082340079918 M Janji : (14/08/2026) jam Pasang : 09:00 Note : hubungi pelanggan jika ingin kelokasi|40000802|MYDITA"/>
    <s v="FCC"/>
    <s v="13-08-2026 14:39:50"/>
    <d v="2026-08-14T13:00:00"/>
    <m/>
    <s v="PS"/>
    <s v="SAP"/>
    <s v="NETMONK"/>
    <n v="20260815"/>
    <s v="Completed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d v="2026-08-14T13:00:00"/>
    <s v="2026-08-14 13:00:00|telp : 082340079918 M Janji : (14/08/2026) jam Pasang : 09:00 Note : hubungi pelanggan jika ingin kelokasi|40000802|MYDITA"/>
    <n v="2026"/>
    <n v="8"/>
    <n v="15"/>
    <d v="2026-08-15T00:00:00"/>
    <n v="0.45833333333575865"/>
    <x v="1"/>
    <x v="0"/>
  </r>
  <r>
    <n v="1007"/>
    <n v="1002529465"/>
    <n v="3"/>
    <x v="7"/>
    <n v="4"/>
    <s v="SOLO"/>
    <s v="INNER - SOLO JATENG TIMUR"/>
    <s v="KRT"/>
    <s v="REG"/>
    <s v="AO"/>
    <s v="NEW SALES"/>
    <m/>
    <s v="QC MIA - INVALID QUALITY CONTROL MIA"/>
    <s v="RBS-Regional 3"/>
    <d v="2026-08-16T11:09:13"/>
    <d v="2026-08-18T17:55:09"/>
    <n v="69367361"/>
    <m/>
    <n v="142505403041"/>
    <s v="Rumah Harwanto"/>
    <s v="ODP-KRT-FC/002"/>
    <m/>
    <m/>
    <m/>
    <m/>
    <n v="110.80446000000001"/>
    <n v="-7.5405360000000003"/>
    <s v="AMRBS;960218/Candra Evita Tryariestya/TREG4SOLO/Sinta Fitrianingrum/08994114600/082226006543/sinta.fitrii@gmail.com /PSB HSI BISNIS WB2 1S INET 200MBPS 790K/Rumah Harwanto/PASANG 2 LINE"/>
    <s v="Account Manager"/>
    <m/>
    <m/>
    <m/>
    <m/>
    <m/>
    <m/>
    <m/>
    <m/>
    <m/>
    <m/>
    <m/>
    <s v="16-08-2026 11:10:25"/>
    <m/>
    <m/>
    <s v="QC1"/>
    <s v="KRT"/>
    <s v="NO ADDON"/>
    <m/>
    <s v="QC MIA - INVALID QUALITY CONTROL MIA - Foto Lokasi Instalasi Tidak Valid - Ingin konfirmasi nama terdaftar - Invalid number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m/>
    <m/>
    <m/>
    <m/>
    <m/>
    <e v="#NUM!"/>
    <e v="#NUM!"/>
    <x v="0"/>
    <x v="4"/>
  </r>
  <r>
    <n v="1008"/>
    <n v="1002510843"/>
    <n v="3"/>
    <x v="6"/>
    <n v="5"/>
    <s v="SIDOARJO"/>
    <s v="MOJOKERTO"/>
    <s v="NGI"/>
    <s v="REG"/>
    <s v="AO"/>
    <s v="NEW SALES"/>
    <m/>
    <s v="102 | FOLLOW UP COMPLETED"/>
    <s v="RBS-Regional 3"/>
    <d v="2026-08-05T14:37:59"/>
    <d v="2026-08-06T20:44:18"/>
    <n v="69359281"/>
    <m/>
    <n v="152321202948"/>
    <s v="MESH KARYAWAN"/>
    <s v="ODP-NGI-FG/20"/>
    <s v="WO061110551"/>
    <m/>
    <m/>
    <m/>
    <n v="112.6093259"/>
    <n v="-7.5503302000000003"/>
    <s v="|MN01575|/MESH KARYAWAN/WINBACK 2.0 HSI B2B (1:1) 100MBPS 535RB PSB DISC 70%//yarohman2001@gmail.com/ABDUR ROHMAN/085701795348 / 85655870884"/>
    <s v="Sales Force DBS"/>
    <m/>
    <m/>
    <m/>
    <m/>
    <m/>
    <m/>
    <m/>
    <m/>
    <s v="Management Janji"/>
    <s v="2026-08-07 15:00:00|Waktu pemasnagan : 07 agustus 2026 Jam pemasangan : 08.00 - 12.00 Mohon hubungi pelanggan sebelum ke lokasi  Terima kasih|40010577|MYDITA"/>
    <s v="FCC"/>
    <d v="2026-05-08T14:39:46"/>
    <d v="2026-08-07T15:00:00"/>
    <s v="Kendala Teknik"/>
    <s v="REVOKE"/>
    <s v="NGI"/>
    <s v="NO ADDON"/>
    <m/>
    <s v="Follow Up Revoke Completed, New Order ID : SC1002513511"/>
    <s v="- E25060;E25060 ~ ES25 - Paket HSI Bisnis (HSIE) Khusus Winback 2.0[0]  - E25060~null~E25060_UNL;UNL ~ Internet-Link Unlimited Internet Usage ~ E25060[0]  - E25060~null~105343;E25060||11||Abodemen 0[0]  - E25060~null~E25060_HSIE100M;HSIE100M ~ High Speed "/>
    <s v="INDIBIZ"/>
    <m/>
    <m/>
    <d v="2026-08-07T15:00:00"/>
    <s v="2026-08-07 15:00:00|Waktu pemasnagan : 07 agustus 2026 Jam pemasangan : 08.00 - 12.00 Mohon hubungi pelanggan sebelum ke lokasi  Terima kasih|40010577|MYDITA"/>
    <m/>
    <m/>
    <m/>
    <e v="#NUM!"/>
    <e v="#NUM!"/>
    <x v="0"/>
    <x v="20"/>
  </r>
  <r>
    <n v="1009"/>
    <n v="1002521498"/>
    <n v="3"/>
    <x v="1"/>
    <n v="5"/>
    <s v="MADIUN"/>
    <s v="MADIUN"/>
    <s v="CRB"/>
    <s v="REG"/>
    <s v="AO"/>
    <s v="NEW SALES"/>
    <m/>
    <s v="Completed (PS)"/>
    <s v="RBS-Regional 3"/>
    <d v="2026-08-12T10:04:26"/>
    <d v="2026-08-12T12:57:14"/>
    <n v="69361565"/>
    <m/>
    <n v="152632206653"/>
    <s v="SPBU SIDOMULYO"/>
    <s v="ODP-CRB-FK/32"/>
    <s v="WO061561647"/>
    <m/>
    <m/>
    <m/>
    <n v="111.62013450000001"/>
    <n v="-7.5787487999999996"/>
    <s v="|MC20208|MYIA-047366687312/POI/Muhammad rizal muhaimin/085745335317/muh13092002@gmail.com"/>
    <s v="MYDIGIBIZPARTNER"/>
    <m/>
    <m/>
    <m/>
    <m/>
    <m/>
    <m/>
    <m/>
    <m/>
    <s v="Management Janji"/>
    <s v="2026-08-10 08:00:00 | Tanggal Pemasangan : 10 Agustus 2026  Jam Pemasangan : 08:00 13:00  Info Tambahan : Hubungi pelanggan dulu sebelum ke lokasi terimakasih"/>
    <s v="FCC"/>
    <d v="2026-12-08T10:39:53"/>
    <m/>
    <m/>
    <s v="PS"/>
    <s v="CRB"/>
    <s v="NO ADDON"/>
    <n v="20260812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2T07:00:00"/>
    <s v="2026-08-10 08:00:00 | Tanggal Pemasangan : 10 Agustus 2026  Jam Pemasangan : 08:00 13:00  Info Tambahan : Hubungi pelanggan dulu sebelum ke lokasi terimakasih"/>
    <n v="2026"/>
    <n v="8"/>
    <n v="12"/>
    <d v="2026-08-12T00:00:00"/>
    <n v="-0.29166666666424135"/>
    <x v="1"/>
    <x v="11"/>
  </r>
  <r>
    <n v="1010"/>
    <n v="1002504406"/>
    <n v="3"/>
    <x v="1"/>
    <n v="5"/>
    <s v="KEDIRI"/>
    <s v="TULUNGAGUNG"/>
    <s v="KWR"/>
    <s v="REG"/>
    <s v="AO"/>
    <s v="NEW SALES"/>
    <s v="1P INET"/>
    <s v="Completed (PS)"/>
    <s v="RBS-Regional 3"/>
    <d v="2026-08-01T11:13:57"/>
    <d v="2026-08-02T15:19:55"/>
    <n v="69356635"/>
    <m/>
    <n v="152624201712"/>
    <s v="Bocah Gunung production"/>
    <s v="ODP-KWR-FA/91 FA/D08/91.01"/>
    <s v="WO060632586"/>
    <m/>
    <m/>
    <m/>
    <n v="111.930992"/>
    <n v="-8.2003079999999997"/>
    <s v="|MN02540|MYIA-080345581936/POI/AHMAD RIZAL ARDIANSYAH/085123756937/cctve985@gmail.com"/>
    <s v="MYIB_ASSISTANT"/>
    <m/>
    <m/>
    <m/>
    <m/>
    <m/>
    <m/>
    <m/>
    <m/>
    <s v="Management Janji"/>
    <s v="2026-08-02 08:00:00 | telp :085123756937  Tanggal pemasangan :02/08/2026 Jam pemasangan : pagi/siang Info Tambahan : Hubungi pelanggan dulu sebelum ke lokasi terima kasih"/>
    <s v="FCC"/>
    <d v="2026-01-08T11:25:25"/>
    <d v="2026-08-02T08:00:00"/>
    <m/>
    <s v="PS"/>
    <s v="KWR"/>
    <s v="NO ADDON"/>
    <n v="20260802"/>
    <s v="Completed"/>
    <s v="HSI Bisnis Promo HUT Telkom PSB 70% - 300 Mbps"/>
    <s v="INDIBIZ"/>
    <m/>
    <m/>
    <d v="2026-08-02T08:00:00"/>
    <s v="2026-08-02 08:00:00 | telp :085123756937  Tanggal pemasangan :02/08/2026 Jam pemasangan : pagi/siang Info Tambahan : Hubungi pelanggan dulu sebelum ke lokasi terima kasih"/>
    <n v="2026"/>
    <n v="8"/>
    <n v="2"/>
    <d v="2026-08-02T00:00:00"/>
    <n v="-0.33333333333575865"/>
    <x v="1"/>
    <x v="28"/>
  </r>
  <r>
    <n v="1011"/>
    <n v="1002505962"/>
    <n v="3"/>
    <x v="3"/>
    <n v="5"/>
    <s v="SBY UTARA"/>
    <s v="GRESIK"/>
    <s v="GSK"/>
    <s v="REG"/>
    <s v="AO"/>
    <s v="NEW SALES"/>
    <s v="1P INET"/>
    <s v="MIA - INVALID SURVEY"/>
    <s v="RBS-Regional 3"/>
    <d v="2026-08-03T12:04:56"/>
    <d v="2026-08-05T13:59:19"/>
    <n v="69357433"/>
    <m/>
    <n v="152421261491"/>
    <s v="GLOBAL YMI CARGO"/>
    <s v="ODP-GSK-FAF/70 FAF/D07/70.01"/>
    <s v="WO060778948"/>
    <m/>
    <m/>
    <m/>
    <n v="112.581851"/>
    <n v="-7.1695700000000002"/>
    <s v="|MB00449|MYIA-038486925660/POI/bapak/083852359924/it.support.jt.cargo@gmail.com"/>
    <s v="MYIB_ASSISTANT"/>
    <m/>
    <m/>
    <m/>
    <m/>
    <m/>
    <m/>
    <m/>
    <m/>
    <s v="Management Janji"/>
    <s v="2026-08-06 15:00:00 | M Janji : 04/08/2026 Jam Pasang : 13:00  NoteÃ‚Â :  hubungi terlebih dahulu sebelum ke lokasi, terima kasih."/>
    <s v="FCC"/>
    <d v="2026-03-08T12:10:27"/>
    <d v="2026-08-06T15:00:00"/>
    <m/>
    <s v="SURVEY_NEW_MANJA"/>
    <s v="GSK"/>
    <s v="NO ADDON"/>
    <m/>
    <s v="MIE - INVALID SURVEY - ODP Jauh"/>
    <s v="HSI Bisnis PSB 70% - 300 Mbps"/>
    <s v="INDIBIZ"/>
    <m/>
    <m/>
    <d v="2026-08-06T15:00:00"/>
    <s v="2026-08-06 15:00:00 | M Janji : 04/08/2026 Jam Pasang : 13:00  NoteÃ‚Â :  hubungi terlebih dahulu sebelum ke lokasi, terima kasih."/>
    <m/>
    <m/>
    <m/>
    <e v="#NUM!"/>
    <e v="#NUM!"/>
    <x v="0"/>
    <x v="8"/>
  </r>
  <r>
    <n v="1012"/>
    <n v="1002522852"/>
    <n v="3"/>
    <x v="2"/>
    <n v="4"/>
    <s v="YOGYAKARTA"/>
    <s v="INNER - YOGYA JATENG SELATAN"/>
    <s v="KBU"/>
    <s v="REG"/>
    <s v="AO"/>
    <s v="NEW SALES"/>
    <m/>
    <s v="MIE - SEND SURVEY"/>
    <s v="RBS-Regional 3"/>
    <d v="2026-08-12T16:24:08"/>
    <d v="2026-08-18T11:58:10"/>
    <n v="69364506"/>
    <m/>
    <n v="146113146021"/>
    <s v="PT Kanisius"/>
    <s v="ODP-KBU-FEE/093"/>
    <s v="WO061996422"/>
    <m/>
    <m/>
    <m/>
    <n v="110.3890773"/>
    <n v="-7.7640744000000002"/>
    <s v="AMRBS/403103/ANISA DWIARYANI/R3/YOGYAKARTA/PSB HSI BISNIS 1S 300 MBPS PROMO HUT TELKOM 1:1/Margaretha Sulistyorini/08132745792/office@kanisiusmedia.co.id"/>
    <s v="Amex"/>
    <m/>
    <m/>
    <m/>
    <m/>
    <m/>
    <m/>
    <m/>
    <m/>
    <s v="Management Janji"/>
    <s v="2026-08-19 13:00:00|Waktu pemasangan : 17 agustus 2026 Jam pemasangan : 08.00 - 12.00 Info Tambahan : Hubungi pelanggan dulu sebelum ke lokasi terimakasih |40951377|MYDITA"/>
    <s v="FCC"/>
    <d v="2026-12-08T16:25:57"/>
    <d v="2026-08-19T13:00:00"/>
    <m/>
    <s v="SURVEY_NEW_MANJA"/>
    <s v="KBU"/>
    <s v="NO ADDON"/>
    <m/>
    <s v="MIE - SEND SURVEY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08-19T13:00:00"/>
    <s v="2026-08-19 13:00:00|Waktu pemasangan : 17 agustus 2026 Jam pemasangan : 08.00 - 12.00 Info Tambahan : Hubungi pelanggan dulu sebelum ke lokasi terimakasih |40951377|MYDITA"/>
    <m/>
    <m/>
    <m/>
    <e v="#NUM!"/>
    <e v="#NUM!"/>
    <x v="0"/>
    <x v="4"/>
  </r>
  <r>
    <n v="1013"/>
    <n v="1002534706"/>
    <n v="3"/>
    <x v="5"/>
    <n v="5"/>
    <s v="DENPASAR"/>
    <s v="UBUNG"/>
    <s v="UBN"/>
    <s v="REG"/>
    <s v="AO"/>
    <s v="NEW SALES"/>
    <s v="1P INET"/>
    <s v="MIE - SEND SURVEY"/>
    <s v="RBS-Regional 3"/>
    <d v="2026-08-18T19:08:56"/>
    <d v="2026-08-18T19:10:01"/>
    <n v="69369522"/>
    <m/>
    <n v="172418758473"/>
    <s v="PT Batara Surya Semesta"/>
    <s v="ODP-UBN-FDQ/11 FDQ/D01/11.01"/>
    <s v="WO062053997"/>
    <m/>
    <m/>
    <m/>
    <n v="115.23063347487"/>
    <n v="-8.6356736837977603"/>
    <s v="|MB00503|MYIA-059284941049/POI/bapak/08999049991/stefansantoso@gmail.com"/>
    <s v="MYIB_ASSISTANT"/>
    <m/>
    <m/>
    <m/>
    <m/>
    <m/>
    <m/>
    <m/>
    <m/>
    <s v="Management Janji"/>
    <s v="2026-08-25 08:00:00 | Nama : BP STEFAN FEBRI SANTOSO No Hp : 08999049991 No Alt :  Tgl Pemasangan : 25 Agustus 2026 Interval : PAGI  Note : Hubungi pelanggan terlebih dahulu"/>
    <s v="FCC"/>
    <s v="18-08-2026 19:10:29"/>
    <d v="2026-08-25T08:00:00"/>
    <m/>
    <s v="SURVEY_NEW_MANJA"/>
    <s v="UBN"/>
    <s v="NO ADDON"/>
    <m/>
    <s v="MIE - SEND SURVEY"/>
    <s v="HSI Bisnis Promo HUT RI PSB 70% - 150 Mbps"/>
    <s v="INDIBIZ"/>
    <m/>
    <m/>
    <d v="2026-08-25T08:00:00"/>
    <s v="2026-08-25 08:00:00 | Nama : BP STEFAN FEBRI SANTOSO No Hp : 08999049991 No Alt :  Tgl Pemasangan : 25 Agustus 2026 Interval : PAGI  Note : Hubungi pelanggan terlebih dahulu"/>
    <m/>
    <m/>
    <m/>
    <e v="#NUM!"/>
    <e v="#NUM!"/>
    <x v="0"/>
    <x v="22"/>
  </r>
  <r>
    <n v="1014"/>
    <n v="1002515329"/>
    <n v="3"/>
    <x v="6"/>
    <n v="5"/>
    <s v="JEMBER"/>
    <s v="BANYUWANGI"/>
    <s v="GEN"/>
    <s v="REG"/>
    <s v="AO"/>
    <s v="NEW SALES"/>
    <s v="2P INET + VOICE"/>
    <s v="Completed (PS)"/>
    <s v="RBS-Regional 3"/>
    <d v="2026-08-07T16:40:56"/>
    <d v="2026-08-07T22:15:43"/>
    <n v="69361056"/>
    <n v="3332811023"/>
    <n v="152519203437"/>
    <s v="toko jaya abadi tlogosari"/>
    <s v="ODP-GEN-FS/13 FS/D02/13.01"/>
    <s v="WO061190927"/>
    <m/>
    <m/>
    <m/>
    <n v="114.15409918874499"/>
    <n v="-8.2954870488716494"/>
    <s v="MD|MYDB-20260807264649|DC30004/MC30053|toko jaya abadi tlogosari|081249400096"/>
    <s v="MYDIGIBIZPARTNER"/>
    <m/>
    <m/>
    <m/>
    <m/>
    <m/>
    <m/>
    <m/>
    <m/>
    <s v="Management Janji"/>
    <s v="2026-08-08 13:00:00 | Nama Pic : rendi No Hp Pic : 081249400096 No alt : - Jam Pemasangan : pagi  Tanggal Pemasangan : 8 Agustus 2026"/>
    <s v="FCC"/>
    <d v="2026-07-08T16:55:31"/>
    <d v="2026-08-08T13:00:00"/>
    <m/>
    <s v="PS"/>
    <s v="GEN"/>
    <s v="NO ADDON"/>
    <n v="20260807"/>
    <s v="Completed"/>
    <s v="HSI Bisnis Bundling Phone PSB 70% - Free 800 Menit Promo - 300 Mbps"/>
    <s v="INDIBIZ"/>
    <m/>
    <m/>
    <d v="2026-08-08T13:00:00"/>
    <s v="2026-08-08 13:00:00 | Nama Pic : rendi No Hp Pic : 081249400096 No alt : - Jam Pemasangan : pagi  Tanggal Pemasangan : 8 Agustus 2026"/>
    <n v="2026"/>
    <n v="8"/>
    <n v="7"/>
    <d v="2026-08-07T00:00:00"/>
    <n v="-1.5416666666642413"/>
    <x v="1"/>
    <x v="9"/>
  </r>
  <r>
    <n v="1015"/>
    <n v="1002505176"/>
    <n v="3"/>
    <x v="3"/>
    <n v="5"/>
    <s v="SBY UTARA"/>
    <s v="TANDES"/>
    <s v="LKI"/>
    <s v="REG"/>
    <s v="AO"/>
    <s v="NEW SALES"/>
    <s v="1P INET"/>
    <s v="Completed (PS)"/>
    <s v="RBS-Regional 3"/>
    <d v="2026-08-02T11:43:56"/>
    <d v="2026-08-02T20:35:07"/>
    <n v="69356997"/>
    <m/>
    <n v="152424213147"/>
    <s v="Superkitty"/>
    <s v="ODP-LKS-FZ/32 FZ/D03/32.01"/>
    <s v="WO060705557"/>
    <m/>
    <m/>
    <m/>
    <n v="112.6418224"/>
    <n v="-7.3048986999999999"/>
    <s v="|MN02435|MYIA-083272108085/POI/Indaha Dewi Apriliani /08133039988/indahdewiapril@gmail.com"/>
    <s v="MYIB_ASSISTANT"/>
    <m/>
    <m/>
    <m/>
    <m/>
    <m/>
    <m/>
    <m/>
    <m/>
    <s v="Management Janji"/>
    <s v="2026-08-03 08:00:00 | Nama PIC : IBU INDAH No HP : 08133039988 Alt :  M Janji : (SENIN/3/AGUSTUS/2026) jam Pasang : 09:00 Note : hubungi pelanggan jika ingin kelokasi"/>
    <s v="FCC"/>
    <d v="2026-02-08T11:54:49"/>
    <d v="2026-08-03T08:00:00"/>
    <m/>
    <s v="PS"/>
    <s v="LKI"/>
    <s v="NO ADDON"/>
    <n v="20260802"/>
    <s v="Completed"/>
    <s v="HSI Bisnis Promo HUT Telkom PSB 70% - 100 Mbps Dual Band"/>
    <s v="INDIBIZ"/>
    <m/>
    <m/>
    <d v="2026-08-03T08:00:00"/>
    <s v="2026-08-03 08:00:00 | Nama PIC : IBU INDAH No HP : 08133039988 Alt :  M Janji : (SENIN/3/AGUSTUS/2026) jam Pasang : 09:00 Note : hubungi pelanggan jika ingin kelokasi"/>
    <n v="2026"/>
    <n v="8"/>
    <n v="2"/>
    <d v="2026-08-02T00:00:00"/>
    <n v="-1.3333333333357587"/>
    <x v="1"/>
    <x v="23"/>
  </r>
  <r>
    <n v="1016"/>
    <n v="1002510492"/>
    <n v="3"/>
    <x v="2"/>
    <n v="4"/>
    <s v="YOGYAKARTA"/>
    <s v="INNER - YOGYA JATENG SELATAN"/>
    <s v="PGR"/>
    <s v="REG"/>
    <s v="AO"/>
    <s v="NEW SALES"/>
    <s v="1P INET"/>
    <s v="Completed (PS)"/>
    <s v="RBS-Regional 3"/>
    <d v="2026-08-05T13:16:56"/>
    <d v="2026-08-06T14:02:02"/>
    <n v="69359151"/>
    <m/>
    <n v="141114227818"/>
    <s v="BSS BUAH SAYUR SEMBAKO GROSIR DAN ECERAN"/>
    <s v="ODP-PGR-FDJ/042"/>
    <s v="WO060985068"/>
    <m/>
    <m/>
    <m/>
    <n v="110.3229844"/>
    <n v="-7.8278512999999998"/>
    <s v="|MC80054|MYIA-096453315569/POI/CANDRA/081328362219/candra123krs@gmail.com"/>
    <s v="MYIB_ASSISTANT"/>
    <m/>
    <m/>
    <m/>
    <m/>
    <m/>
    <m/>
    <m/>
    <m/>
    <s v="Management Janji"/>
    <s v="2026-08-06 13:00:00 | Tanggal pemasangan: 06/08/2026 Jam pemasangan : pagi / siang Info Tambahan : Hubungi pelanggan dulu sebelum ke lokasi terima kasih"/>
    <s v="FCC"/>
    <d v="2026-05-08T13:25:39"/>
    <d v="2026-08-06T13:00:00"/>
    <m/>
    <s v="PS"/>
    <s v="PGR"/>
    <s v="NO ADDON"/>
    <n v="20260806"/>
    <s v="Completed"/>
    <s v="HSI Bisnis Basic Promo HUT Telkom PSB 70% - 50 Mbps"/>
    <s v="INDIBIZ"/>
    <m/>
    <m/>
    <d v="2026-08-06T13:00:00"/>
    <s v="2026-08-06 13:00:00 | Tanggal pemasangan: 06/08/2026 Jam pemasangan : pagi / siang Info Tambahan : Hubungi pelanggan dulu sebelum ke lokasi terima kasih"/>
    <n v="2026"/>
    <n v="8"/>
    <n v="6"/>
    <d v="2026-08-06T00:00:00"/>
    <n v="-0.54166666666424135"/>
    <x v="1"/>
    <x v="4"/>
  </r>
  <r>
    <n v="1017"/>
    <n v="1002525459"/>
    <n v="3"/>
    <x v="3"/>
    <n v="5"/>
    <s v="SBY SELATAN"/>
    <s v="MANYAR"/>
    <s v="JGR"/>
    <s v="REG"/>
    <s v="AO"/>
    <s v="NEW SALES"/>
    <s v="1P INET"/>
    <s v="Completed (PS)"/>
    <s v="RBS-Regional 3"/>
    <d v="2026-08-14T08:31:57"/>
    <d v="2026-08-14T15:44:54"/>
    <n v="69365628"/>
    <m/>
    <n v="152310255730"/>
    <s v="Dash Kost 1"/>
    <s v="ODP-RKT-FGS/39 FGS/D03/01.39"/>
    <s v="WO061718024"/>
    <m/>
    <m/>
    <m/>
    <n v="112.79013449999999"/>
    <n v="-7.3276243999999897"/>
    <s v="|MN02083|MYIA-036229748057/POI/Pak Dimas/085733083275/dimas.andi.sh@gmail.com"/>
    <s v="MYIB_ASSISTANT"/>
    <m/>
    <m/>
    <m/>
    <m/>
    <m/>
    <m/>
    <m/>
    <m/>
    <s v="Management Janji"/>
    <s v="2026-08-15 08:00:00 | Nama PIC : BAPAK ANDRI No HP : 085733083275 No Alternatif : - M Janji : 15/07/2026 Jam Pasang : SIANG NoteÃ‚Â :  Hubungi terlebih dahulu sebelum ke lokasi "/>
    <s v="FCC"/>
    <s v="14-08-2026 08:39:59"/>
    <d v="2026-08-15T08:00:00"/>
    <m/>
    <s v="PS"/>
    <s v="JGR"/>
    <s v="NO ADDON"/>
    <n v="20260814"/>
    <s v="Completed"/>
    <s v="HSI Bisnis Promo HUT Telkom PSB 70% - 50 Mbps"/>
    <s v="INDIBIZ"/>
    <m/>
    <m/>
    <d v="2026-08-15T08:00:00"/>
    <s v="2026-08-15 08:00:00 | Nama PIC : BAPAK ANDRI No HP : 085733083275 No Alternatif : - M Janji : 15/07/2026 Jam Pasang : SIANG NoteÃ‚Â :  Hubungi terlebih dahulu sebelum ke lokasi "/>
    <n v="2026"/>
    <n v="8"/>
    <n v="14"/>
    <d v="2026-08-14T00:00:00"/>
    <n v="-1.3333333333357587"/>
    <x v="1"/>
    <x v="10"/>
  </r>
  <r>
    <n v="1018"/>
    <n v="1002517632"/>
    <n v="3"/>
    <x v="6"/>
    <n v="5"/>
    <s v="JEMBER"/>
    <s v="SITUBONDO"/>
    <s v="BKI"/>
    <s v="REG"/>
    <s v="AO"/>
    <s v="NEW SALES"/>
    <s v="1P INET"/>
    <s v="Completed (PS)"/>
    <s v="RBS-Regional 3"/>
    <d v="2026-08-10T12:34:58"/>
    <d v="2026-08-11T16:10:52"/>
    <n v="69362378"/>
    <m/>
    <n v="152531208024"/>
    <s v="PONDOK PESANTREN NURUL IHSAN SPPG JATIBANTENG"/>
    <s v="ODP-BKI-FA/95 FA/D11/95.01"/>
    <s v="WO061389211"/>
    <m/>
    <m/>
    <m/>
    <n v="113.685"/>
    <n v="-7.7777219999999998"/>
    <s v="|MN02617|MYIA-008234548856/POI/SOFI DWITA LESTARI/085646801433/sppgjatibanteng@gmail.com"/>
    <s v="MYIB_ASSISTANT"/>
    <m/>
    <m/>
    <m/>
    <m/>
    <m/>
    <m/>
    <m/>
    <m/>
    <s v="Management Janji"/>
    <s v="2026-08-11 13:00:00 | M Janji : (09/08/2026) jam Pasang : 09:00 Note : hubungi pelanggan jika ingin kelokasi"/>
    <s v="FCC"/>
    <d v="2026-10-08T12:39:53"/>
    <d v="2026-08-11T13:00:00"/>
    <m/>
    <s v="PS"/>
    <s v="BKI"/>
    <s v="NO ADDON"/>
    <n v="20260811"/>
    <s v="Completed"/>
    <s v="HSI Bisnis Promo HUT Telkom PSB 70% - 100 Mbps"/>
    <s v="INDIBIZ"/>
    <m/>
    <m/>
    <d v="2026-08-11T13:00:00"/>
    <s v="2026-08-11 13:00:00 | M Janji : (09/08/2026) jam Pasang : 09:00 Note : hubungi pelanggan jika ingin kelokasi"/>
    <n v="2026"/>
    <n v="8"/>
    <n v="11"/>
    <d v="2026-08-11T00:00:00"/>
    <n v="-0.54166666666424135"/>
    <x v="1"/>
    <x v="9"/>
  </r>
  <r>
    <n v="1019"/>
    <n v="1002522868"/>
    <n v="3"/>
    <x v="2"/>
    <n v="4"/>
    <s v="YOGYAKARTA"/>
    <s v="INNER - YOGYA JATENG SELATAN"/>
    <s v="KBU"/>
    <s v="REG"/>
    <s v="AO"/>
    <s v="NEW SALES"/>
    <s v="1P INET"/>
    <s v="102 | FOLLOW UP COMPLETED"/>
    <s v="RBS-Regional 3"/>
    <d v="2026-08-12T16:26:57"/>
    <d v="2026-08-14T16:06:04"/>
    <n v="69364503"/>
    <m/>
    <n v="146113146023"/>
    <s v="Villa Dibali - Godean 2"/>
    <s v="ODP-KBU-FDK/78 FDK/D07/78.01"/>
    <s v="WO061612910"/>
    <m/>
    <m/>
    <m/>
    <n v="110.3468496"/>
    <n v="-7.7789608000000001"/>
    <s v="|MC80150|MYIA-012801611862/POI/yona/081225560048/yonameii95@gmail.com"/>
    <s v="MYIB_ASSISTANT"/>
    <m/>
    <m/>
    <m/>
    <m/>
    <m/>
    <m/>
    <m/>
    <m/>
    <s v="Management Janji"/>
    <s v="2026-08-13 13:00:00 | Nama PIC : IBU YONA No HP : 082283559281 No Alternatif : - M Janji : 13/07/2026 Jam Pasang : Pagi NoteÃ‚Â :  Hubungi terlebih dahulu sebelum ke lokasi"/>
    <s v="FCC"/>
    <d v="2026-12-08T16:39:59"/>
    <d v="2026-08-13T13:00:00"/>
    <m/>
    <s v="REVOKE"/>
    <s v="KBU"/>
    <s v="NO ADDON"/>
    <m/>
    <s v="Follow Up Revoke Completed, New Order ID : SC1002527073"/>
    <s v="HSI Bisnis PSB 70% - 75 Mbps"/>
    <s v="INDIBIZ"/>
    <m/>
    <m/>
    <d v="2026-08-13T13:00:00"/>
    <s v="2026-08-13 13:00:00 | Nama PIC : IBU YONA No HP : 082283559281 No Alternatif : - M Janji : 13/07/2026 Jam Pasang : Pagi NoteÃ‚Â :  Hubungi terlebih dahulu sebelum ke lokasi"/>
    <m/>
    <m/>
    <m/>
    <e v="#NUM!"/>
    <e v="#NUM!"/>
    <x v="0"/>
    <x v="4"/>
  </r>
  <r>
    <n v="1020"/>
    <n v="1002530708"/>
    <n v="3"/>
    <x v="1"/>
    <n v="5"/>
    <s v="KEDIRI"/>
    <s v="NGANJUK"/>
    <s v="WRJ"/>
    <s v="REG"/>
    <s v="AO"/>
    <s v="NEW SALES"/>
    <s v="1P INET"/>
    <s v="Completed (PS)"/>
    <s v="RBS-Regional 3"/>
    <d v="2026-08-17T11:41:57"/>
    <d v="2026-08-18T17:30:46"/>
    <n v="69367977"/>
    <m/>
    <n v="152641205611"/>
    <s v="ALL STARS"/>
    <s v="ODP-WRJ-FA/08 FA/D02/08.01"/>
    <s v="WO061921169"/>
    <m/>
    <m/>
    <m/>
    <n v="112.02146675437599"/>
    <n v="-7.6081465874870799"/>
    <s v="MD|MYDB-20260817265822|DN00001/MN02309|ALL STARS|08139245757"/>
    <s v="MYDIGIBIZPARTNER"/>
    <m/>
    <m/>
    <m/>
    <m/>
    <m/>
    <m/>
    <m/>
    <m/>
    <s v="Management Janji"/>
    <s v="2026-08-18 08:00:00 | Jam Pemasangan : 08:00 - 12.00 Tanggal Pemasangan : 18/08/2026 Info Tambahan : Hubungi pelanggan sebelum datang ke lokasi"/>
    <s v="FCC"/>
    <s v="17-08-2026 11:55:11"/>
    <d v="2026-08-18T08:00:00"/>
    <m/>
    <s v="PS"/>
    <s v="WRJ"/>
    <s v="NO ADDON"/>
    <n v="20260818"/>
    <s v="Completed"/>
    <s v="HSI Bisnis Basic Promo HUT Telkom PSB 70% - 50 Mbps"/>
    <s v="INDIBIZ"/>
    <m/>
    <m/>
    <d v="2026-08-18T08:00:00"/>
    <s v="2026-08-18 08:00:00 | Jam Pemasangan : 08:00 - 12.00 Tanggal Pemasangan : 18/08/2026 Info Tambahan : Hubungi pelanggan sebelum datang ke lokasi"/>
    <n v="2026"/>
    <n v="8"/>
    <n v="18"/>
    <d v="2026-08-18T00:00:00"/>
    <n v="-0.33333333333575865"/>
    <x v="1"/>
    <x v="3"/>
  </r>
  <r>
    <n v="1021"/>
    <n v="1002507947"/>
    <n v="3"/>
    <x v="7"/>
    <n v="4"/>
    <s v="KUDUS"/>
    <s v="KUDUS"/>
    <s v="KUD"/>
    <s v="REG"/>
    <s v="AO"/>
    <s v="NEW SALES"/>
    <m/>
    <s v="8 | OSS - PONR"/>
    <s v="RBS-Regional 3"/>
    <d v="2026-08-04T12:07:15"/>
    <d v="2026-08-18T16:30:11"/>
    <n v="69358163"/>
    <n v="2916948103"/>
    <n v="142401145962"/>
    <s v="PT GLOBAL JET EXPRESS"/>
    <s v="ODP-KUD-FAK/045"/>
    <s v="WO061656296"/>
    <m/>
    <m/>
    <m/>
    <n v="110.8317335"/>
    <n v="-6.7781691000000004"/>
    <s v="AMRBS;403099;TREG4;MUHAMMAD MASTUR;081226139781;CP FATKHUR ROZAQ ;089668130939;PAKET 2S INET VOICE 50 MBPS (479.000);PT GLOBAL JET EXPRESS//GEBOG;input by Tito  "/>
    <s v="Account Manager"/>
    <m/>
    <m/>
    <m/>
    <m/>
    <m/>
    <m/>
    <m/>
    <m/>
    <s v="Management Janji"/>
    <s v="2026-08-20 13:00:00|Nama PIC : Bp Fatkhur No HP : 089668130939 No Alt : - M Janji :  20 Agustus 2026 Jam Pasang : Pagi / Siang Note : hubungi pelanggan jika ingin kelokasi |40951378|MYDITA"/>
    <s v="FCC"/>
    <d v="2026-04-08T12:09:53"/>
    <d v="2026-08-20T13:00:00"/>
    <m/>
    <s v="ACT_COM"/>
    <s v="KUD"/>
    <s v="NO ADDON"/>
    <m/>
    <s v="PONR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d v="2026-08-20T13:00:00"/>
    <s v="2026-08-20 13:00:00|Nama PIC : Bp Fatkhur No HP : 089668130939 No Alt : - M Janji :  20 Agustus 2026 Jam Pasang : Pagi / Siang Note : hubungi pelanggan jika ingin kelokasi |40951378|MYDITA"/>
    <m/>
    <m/>
    <m/>
    <e v="#NUM!"/>
    <e v="#NUM!"/>
    <x v="0"/>
    <x v="4"/>
  </r>
  <r>
    <n v="1022"/>
    <n v="1002528752"/>
    <n v="3"/>
    <x v="7"/>
    <n v="4"/>
    <s v="KUDUS"/>
    <s v="PATI"/>
    <s v="TAY"/>
    <s v="REG"/>
    <s v="AO"/>
    <s v="NEW SALES"/>
    <m/>
    <s v="MYCX - SEND OPEN PAPERLESS"/>
    <s v="RBS-Regional 3"/>
    <d v="2026-08-15T17:03:18"/>
    <d v="2026-08-15T17:06:04"/>
    <n v="69367154"/>
    <m/>
    <n v="142599106005"/>
    <s v="CV. TAYU INDAH JAYA"/>
    <s v="ODP-TAY-FG/069"/>
    <m/>
    <m/>
    <m/>
    <m/>
    <n v="111.051912"/>
    <n v="-6.541315"/>
    <s v="AMRBS;403098;REG3;DANIEL MARWA DENERO;08112876658;HSI 1S 100MB;669k;PIC 085728852436;1068office@gmail.com"/>
    <s v="Sales Profesional"/>
    <m/>
    <m/>
    <m/>
    <m/>
    <m/>
    <m/>
    <m/>
    <m/>
    <m/>
    <m/>
    <m/>
    <s v="15-08-2026 17:10:04"/>
    <m/>
    <m/>
    <s v="INPROGRESS_SC"/>
    <s v="TAY"/>
    <s v="NO ADDON"/>
    <m/>
    <s v="SEND PAPERLESS OPEN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4"/>
  </r>
  <r>
    <n v="1023"/>
    <n v="1002519587"/>
    <n v="3"/>
    <x v="7"/>
    <n v="4"/>
    <s v="SOLO"/>
    <s v="SRAGEN"/>
    <s v="SRG"/>
    <s v="REG"/>
    <s v="AO"/>
    <s v="NEW SALES"/>
    <s v="1P INET"/>
    <s v="102 | FOLLOW UP COMPLETED"/>
    <s v="RBS-Regional 3"/>
    <d v="2026-08-11T11:40:56"/>
    <d v="2026-08-13T11:44:04"/>
    <n v="69363186"/>
    <m/>
    <n v="146565009628"/>
    <s v="DAPUR MBG BIRRU"/>
    <s v="ODP-SRG-FH/048 FH/D04/048.01"/>
    <s v="WO061482470"/>
    <m/>
    <m/>
    <m/>
    <n v="111.02344600000001"/>
    <n v="-7.4204400999999898"/>
    <s v="|MN01811|MYIA-019499952721/POI/SRI LESTARI/085293863420/sri074766@gmail.com"/>
    <s v="MYIB_ASSISTANT"/>
    <m/>
    <m/>
    <m/>
    <m/>
    <m/>
    <m/>
    <m/>
    <m/>
    <s v="Management Janji"/>
    <s v="2026-08-12 08:00:00 | M Janji : (12/08/2026) jam Pasang : 09:00 Note : hubungi pelanggan jika ingin kelokasi "/>
    <s v="FCC"/>
    <d v="2026-11-08T11:55:29"/>
    <d v="2026-08-12T08:00:00"/>
    <m/>
    <s v="REVOKE"/>
    <s v="SRG"/>
    <s v="NO ADDON"/>
    <m/>
    <s v="Follow Up Revoke Completed, New Order ID : SC1002523987"/>
    <s v="HSI Bisnis Basic Promo HUT Telkom PSB 70% - 50 Mbps"/>
    <s v="INDIBIZ"/>
    <m/>
    <m/>
    <d v="2026-08-12T08:00:00"/>
    <s v="2026-08-12 08:00:00 | M Janji : (12/08/2026) jam Pasang : 09:00 Note : hubungi pelanggan jika ingin kelokasi "/>
    <m/>
    <m/>
    <m/>
    <e v="#NUM!"/>
    <e v="#NUM!"/>
    <x v="0"/>
    <x v="4"/>
  </r>
  <r>
    <n v="1024"/>
    <n v="1002526815"/>
    <n v="3"/>
    <x v="1"/>
    <n v="5"/>
    <s v="KEDIRI"/>
    <s v="NGANJUK"/>
    <s v="NJK"/>
    <s v="REG"/>
    <s v="AO"/>
    <s v="NEW SALES"/>
    <m/>
    <s v="Completed (PS)"/>
    <s v="RBS-Regional 3"/>
    <d v="2026-08-14T15:08:34"/>
    <d v="2026-08-14T17:53:41"/>
    <n v="69365765"/>
    <m/>
    <n v="152611229893"/>
    <s v="WARKOP BERKAH"/>
    <s v="ODP-NJK-FM/14"/>
    <s v="WO061760913"/>
    <m/>
    <m/>
    <m/>
    <n v="111.9449151"/>
    <n v="-7.6046595000000003"/>
    <s v="MD|MYDB-20260814265294|EN00005/MC20190|WARKOP BERKAH|081947734828"/>
    <s v="MYDIGIBIZPARTNER"/>
    <m/>
    <m/>
    <m/>
    <m/>
    <m/>
    <m/>
    <m/>
    <m/>
    <s v="Management Janji"/>
    <s v="2026-08-15 08:00:00 | Tanggal pemasangan : 15 AGUSTUS 2026  Jam pemasangan : pagi/siang  Info Tambahan : Hubungi pelanggan dulu sebelum ke lokasi  terima kasih"/>
    <s v="FCC"/>
    <s v="14-08-2026 15:10:48"/>
    <m/>
    <m/>
    <s v="PS"/>
    <s v="NJK"/>
    <s v="NO ADDON"/>
    <n v="202608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4T07:00:00"/>
    <s v="2026-08-15 08:00:00 | Tanggal pemasangan : 15 AGUSTUS 2026  Jam pemasangan : pagi/siang  Info Tambahan : Hubungi pelanggan dulu sebelum ke lokasi  terima kasih"/>
    <n v="2026"/>
    <n v="8"/>
    <n v="14"/>
    <d v="2026-08-14T00:00:00"/>
    <n v="-0.29166666666424135"/>
    <x v="1"/>
    <x v="3"/>
  </r>
  <r>
    <n v="1025"/>
    <n v="1002515239"/>
    <n v="3"/>
    <x v="2"/>
    <n v="4"/>
    <s v="YOGYAKARTA"/>
    <s v="GUNUNG KIDUL"/>
    <s v="WNS"/>
    <s v="REG"/>
    <s v="AO"/>
    <s v="NEW SALES"/>
    <s v="1P INET"/>
    <s v="100 | REVOKE COMPLETED"/>
    <s v="RBS-Regional 3"/>
    <d v="2026-08-07T16:16:56"/>
    <d v="2026-08-11T09:45:23"/>
    <n v="69361039"/>
    <m/>
    <n v="143135115049"/>
    <s v="SPX POJONG HUB"/>
    <s v="ODP-WNS-FAT/021 FAT/D02/021.01"/>
    <s v="WO061188133"/>
    <m/>
    <m/>
    <m/>
    <n v="110.7095832"/>
    <n v="-7.969087"/>
    <s v="|MC80054|MYIA-056521296516/POI/SYAHRUL RAHMADANI SALIM/085713251539/syahrul.salim@spxexpress.com"/>
    <s v="MYIB_ASSISTANT"/>
    <m/>
    <m/>
    <m/>
    <m/>
    <m/>
    <m/>
    <m/>
    <m/>
    <s v="Management Janji"/>
    <s v="2026-08-09 08:00:00 | Nama PIC:  BP SYAHRUL  No HP: 085713251539 Alt: Tanggal: 9/8/2026 Jam Pasang: Pagi Note: Hubungi sebelum ke lokasi"/>
    <s v="FCC"/>
    <d v="2026-07-08T16:25:36"/>
    <d v="2026-08-09T08:00:00"/>
    <s v="Kendala Pelanggan"/>
    <s v="REVOKE"/>
    <s v="WNS"/>
    <s v="NO ADDON"/>
    <m/>
    <s v="Revoke Completed"/>
    <s v="HSI Bisnis Promo HUT Telkom PSB 70% - 50 Mbps"/>
    <s v="INDIBIZ"/>
    <m/>
    <m/>
    <d v="2026-08-09T08:00:00"/>
    <s v="2026-08-09 08:00:00 | Nama PIC:  BP SYAHRUL  No HP: 085713251539 Alt: Tanggal: 9/8/2026 Jam Pasang: Pagi Note: Hubungi sebelum ke lokasi"/>
    <m/>
    <m/>
    <m/>
    <e v="#NUM!"/>
    <e v="#NUM!"/>
    <x v="0"/>
    <x v="4"/>
  </r>
  <r>
    <n v="1026"/>
    <n v="1002532645"/>
    <n v="3"/>
    <x v="3"/>
    <n v="5"/>
    <s v="MADURA"/>
    <s v="BANGKALAN"/>
    <s v="KPP"/>
    <s v="REG"/>
    <s v="AO"/>
    <s v="NEW SALES"/>
    <m/>
    <s v="MIE - SEND SURVEY"/>
    <s v="RBS-Regional 3"/>
    <d v="2026-08-18T10:59:51"/>
    <d v="2026-08-18T12:26:01"/>
    <n v="69368738"/>
    <m/>
    <n v="152437905645"/>
    <s v="YAYASAN AN NUR SOKOBANAH MADURA"/>
    <s v="ODP-KPP-FH/27"/>
    <s v="WO062000050"/>
    <m/>
    <m/>
    <m/>
    <n v="113.4253258"/>
    <n v="-6.9200727000000004"/>
    <s v="|MN00213|/YAYASAN AN NUR SOKOBANAH MADURA/APRILIN ARDIYANTI/087851233417/aprilinduadua@gmail.com/HSI Bisnis + Netmonk Promo 2026 100 Mbps (Rp 591.100) PSB 150.000/"/>
    <s v="Sales Force DBS"/>
    <m/>
    <m/>
    <m/>
    <m/>
    <m/>
    <m/>
    <m/>
    <m/>
    <s v="Management Janji"/>
    <s v="2026-08-20 13:00:00| M Janji : (20 AGUSTUS 2026) jam Pasang : siang Note : hubungi pelanggan jika ingin kelokasi|40900827|MYDITA"/>
    <s v="FCC"/>
    <s v="18-08-2026 11:10:13"/>
    <d v="2026-08-20T13:00:00"/>
    <m/>
    <s v="SURVEY_NEW_MANJA"/>
    <s v="KPP"/>
    <s v="NETMONK"/>
    <m/>
    <s v="MIE - SEND SURVEY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08-20T13:00:00"/>
    <s v="2026-08-20 13:00:00| M Janji : (20 AGUSTUS 2026) jam Pasang : siang Note : hubungi pelanggan jika ingin kelokasi|40900827|MYDITA"/>
    <m/>
    <m/>
    <m/>
    <e v="#NUM!"/>
    <e v="#NUM!"/>
    <x v="0"/>
    <x v="6"/>
  </r>
  <r>
    <n v="1027"/>
    <n v="1002516805"/>
    <n v="3"/>
    <x v="3"/>
    <n v="5"/>
    <s v="MADURA"/>
    <s v="PAMEKASAN"/>
    <s v="ABT"/>
    <s v="REG"/>
    <s v="AO"/>
    <s v="NEW SALES"/>
    <s v="1P INET"/>
    <s v="100 | REVOKE COMPLETED"/>
    <s v="RBS-Regional 3"/>
    <d v="2026-08-10T08:25:57"/>
    <d v="2026-08-11T13:55:42"/>
    <n v="69362048"/>
    <m/>
    <n v="152429209475"/>
    <s v="SEMERU JAYA"/>
    <s v="ODP-ABU-FE/18 FE/D02/18.01"/>
    <s v="WO061356768"/>
    <m/>
    <m/>
    <m/>
    <n v="113.804009892046"/>
    <n v="-6.8921395332846602"/>
    <s v="MD|MYDB-20260807264705|DN00001/MN00806|SEMERU JAYA|085927736727"/>
    <s v="MYDIGIBIZPARTNER"/>
    <m/>
    <m/>
    <m/>
    <m/>
    <m/>
    <m/>
    <m/>
    <m/>
    <s v="Management Janji"/>
    <s v="2026-08-11 08:00:00 | Tanggal pemasangan: 11/08/2026 Jam pemasangan : pagi / siang Info Tambahan : Hubungi pelanggan dulu sebelum ke lokasi terima kasih."/>
    <s v="FCC"/>
    <d v="2026-10-08T08:40:06"/>
    <d v="2026-08-11T08:00:00"/>
    <s v="Kendala Pelanggan"/>
    <s v="REVOKE"/>
    <s v="ABT"/>
    <s v="NO ADDON"/>
    <m/>
    <s v="Revoke Completed"/>
    <s v="HSI Bisnis Promo HUT Telkom PSB 70% - 300 Mbps"/>
    <s v="INDIBIZ"/>
    <m/>
    <m/>
    <d v="2026-08-11T08:00:00"/>
    <s v="2026-08-11 08:00:00 | Tanggal pemasangan: 11/08/2026 Jam pemasangan : pagi / siang Info Tambahan : Hubungi pelanggan dulu sebelum ke lokasi terima kasih."/>
    <m/>
    <m/>
    <m/>
    <e v="#NUM!"/>
    <e v="#NUM!"/>
    <x v="0"/>
    <x v="6"/>
  </r>
  <r>
    <n v="1028"/>
    <n v="1002534603"/>
    <n v="3"/>
    <x v="6"/>
    <n v="5"/>
    <s v="JEMBER"/>
    <s v="BANYUWANGI"/>
    <s v="PSG"/>
    <s v="REG"/>
    <s v="AO"/>
    <s v="NEW SALES"/>
    <s v="2P INET + VOICE"/>
    <s v="MIE - SEND SURVEY"/>
    <s v="RBS-Regional 3"/>
    <d v="2026-08-18T18:11:56"/>
    <d v="2026-08-18T18:14:23"/>
    <n v="69369480"/>
    <n v="3332816013"/>
    <n v="152521203441"/>
    <s v="toko jaya abadi pesanggaran"/>
    <s v="ODP-PSG-FA/22 FA/D05/22.01"/>
    <s v="WO062049771"/>
    <m/>
    <m/>
    <m/>
    <n v="114.04914535582"/>
    <n v="-8.5836050971010902"/>
    <s v="MD|MYDB-20260818266023|DC30004/MC30053|toko jaya abadi pesanggaran|081234902148"/>
    <s v="MYDIGIBIZPARTNER"/>
    <m/>
    <m/>
    <m/>
    <m/>
    <m/>
    <m/>
    <m/>
    <m/>
    <s v="Management Janji"/>
    <s v="2026-08-19 15:00:00 | Nama : BU UMU ROFIKOH No Hp : 081234902148 No Alt :  Tgl Pemasangan : 19 Agustus 2026 Interval : PAGI  Note : Hubungi pelanggan terlebih dahulu"/>
    <s v="FCC"/>
    <s v="18-08-2026 18:25:35"/>
    <d v="2026-08-19T15:00:00"/>
    <m/>
    <s v="SURVEY_NEW_MANJA"/>
    <s v="PSG"/>
    <s v="NO ADDON"/>
    <m/>
    <s v="MIE - SEND SURVEY"/>
    <s v="HSI Bisnis Bundling Phone PSB 70% - Free 800 Menit Promo - 150 Mbps"/>
    <s v="INDIBIZ"/>
    <m/>
    <m/>
    <d v="2026-08-19T15:00:00"/>
    <s v="2026-08-19 15:00:00 | Nama : BU UMU ROFIKOH No Hp : 081234902148 No Alt :  Tgl Pemasangan : 19 Agustus 2026 Interval : PAGI  Note : Hubungi pelanggan terlebih dahulu"/>
    <m/>
    <m/>
    <m/>
    <e v="#NUM!"/>
    <e v="#NUM!"/>
    <x v="0"/>
    <x v="9"/>
  </r>
  <r>
    <n v="1029"/>
    <n v="1002533110"/>
    <n v="3"/>
    <x v="3"/>
    <n v="5"/>
    <s v="MADURA"/>
    <s v="BANGKALAN"/>
    <s v="TBU"/>
    <s v="REG"/>
    <s v="AO"/>
    <s v="NEW SALES"/>
    <s v="1P INET"/>
    <s v="MIE - SEND SURVEY"/>
    <s v="RBS-Regional 3"/>
    <d v="2026-08-18T13:17:58"/>
    <d v="2026-08-18T13:20:01"/>
    <n v="69368978"/>
    <m/>
    <n v="152458900692"/>
    <s v="TOKO NAWAWI HIDAYATULLOH 2"/>
    <s v="ODP-TBU-FAB/55 FAB/D07/55.01"/>
    <s v="WO062009648"/>
    <m/>
    <m/>
    <m/>
    <n v="113.0235376"/>
    <n v="-6.8852115999999999"/>
    <s v="|MN00086|MYIA-081545133599/POI/KHOTBUL UMAM/085743155632/ananda.nawal@gmail.com"/>
    <s v="MYIB_ASSISTANT"/>
    <m/>
    <m/>
    <m/>
    <m/>
    <m/>
    <m/>
    <m/>
    <m/>
    <s v="Management Janji"/>
    <s v="2026-08-19 15:00:00 | Nama PIC : BAPAK UMAM No HP : 085743155632 No Alternatif : M Janji : 19/07/2026 Jam Pasang : Pagi NoteÃ‚Â :  Hubungi terlebih dahulu sebelum ke lokasi "/>
    <s v="FCC"/>
    <s v="18-08-2026 13:25:51"/>
    <d v="2026-08-19T15:00:00"/>
    <m/>
    <s v="SURVEY_NEW_MANJA"/>
    <s v="TBU"/>
    <s v="NO ADDON"/>
    <m/>
    <s v="MIE - SEND SURVEY"/>
    <s v="HSI Bisnis Promo HUT Telkom PSB 70% - 100 Mbps"/>
    <s v="INDIBIZ"/>
    <m/>
    <m/>
    <d v="2026-08-19T15:00:00"/>
    <s v="2026-08-19 15:00:00 | Nama PIC : BAPAK UMAM No HP : 085743155632 No Alternatif : M Janji : 19/07/2026 Jam Pasang : Pagi NoteÃ‚Â :  Hubungi terlebih dahulu sebelum ke lokasi "/>
    <m/>
    <m/>
    <m/>
    <e v="#NUM!"/>
    <e v="#NUM!"/>
    <x v="0"/>
    <x v="6"/>
  </r>
  <r>
    <n v="1030"/>
    <n v="1002518424"/>
    <n v="3"/>
    <x v="3"/>
    <n v="5"/>
    <s v="SBY UTARA"/>
    <s v="MANYAR"/>
    <s v="MGO"/>
    <s v="REG"/>
    <s v="AO"/>
    <s v="NEW SALES"/>
    <m/>
    <s v="Completed (PS)"/>
    <s v="RBS-Regional 3"/>
    <d v="2026-08-10T16:08:50"/>
    <d v="2026-08-10T19:00:39"/>
    <n v="69359895"/>
    <m/>
    <n v="152413167608"/>
    <s v="LEMBAGA PENDIDIKAN BAHASA CHINA"/>
    <s v="ODP-DMO-FQD/06"/>
    <s v="WO061427786"/>
    <m/>
    <m/>
    <m/>
    <n v="112.7513218"/>
    <n v="-7.2599382439999998"/>
    <s v="MD|MYDB-20260805264494|DN00001/MN00443|LEMBAGA PENDIDIKAN BAHASA CHINA|085113162223"/>
    <s v="MYDIGIBIZPARTNER"/>
    <m/>
    <m/>
    <m/>
    <m/>
    <m/>
    <m/>
    <m/>
    <m/>
    <s v="Management Janji"/>
    <s v="2026-08-07 13:00:00 | Nama PIC : LEMBAGA PENDIDIKAN BAHASA CHINA  No HP : 085113162223  Alt :   M Janji : 07/08/2026  Jam Pasang : 08.00 - 13:00   NoteÃ‚Â :  hubungi terlebih dahulu sebelum kelokasi "/>
    <s v="FCC"/>
    <d v="2026-10-08T16:10:07"/>
    <m/>
    <m/>
    <s v="PS"/>
    <s v="MGO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7:00:00"/>
    <s v="2026-08-07 13:00:00 | Nama PIC : LEMBAGA PENDIDIKAN BAHASA CHINA  No HP : 085113162223  Alt :   M Janji : 07/08/2026  Jam Pasang : 08.00 - 13:00   NoteÃ‚Â :  hubungi terlebih dahulu sebelum kelokasi "/>
    <n v="2026"/>
    <n v="8"/>
    <n v="10"/>
    <d v="2026-08-10T00:00:00"/>
    <n v="-0.29166666666424135"/>
    <x v="1"/>
    <x v="10"/>
  </r>
  <r>
    <n v="1031"/>
    <n v="1002508835"/>
    <n v="3"/>
    <x v="0"/>
    <n v="5"/>
    <s v="KUPANG"/>
    <s v="LABOAN BAJO"/>
    <s v="RTE"/>
    <s v="REG"/>
    <s v="AO"/>
    <s v="NEW SALES"/>
    <s v="1P INET"/>
    <s v="Completed (PS)"/>
    <s v="RBS-Regional 3"/>
    <d v="2026-08-04T15:14:56"/>
    <d v="2026-08-05T22:12:11"/>
    <n v="69358435"/>
    <m/>
    <n v="172514216865"/>
    <s v="Prisilia Shop"/>
    <s v="ODP-RTE-FA/64 FA/D13/64.01"/>
    <s v="WO060910403"/>
    <m/>
    <m/>
    <m/>
    <n v="120.4581323"/>
    <n v="-8.5996983999999994"/>
    <s v="|MN00118|MYIA-074018412999/POI/Pak Apri/081246492880/radegundisjehanus@gmail.com"/>
    <s v="MYIB_ASSISTANT"/>
    <m/>
    <m/>
    <m/>
    <m/>
    <m/>
    <m/>
    <m/>
    <m/>
    <s v="Management Janji"/>
    <s v="2026-08-05 13:00:00 | Tanggal pemasangan : 05 agustus 2026 Jam pemasangan : 08.00 - 12.00 Info Tambahan : Hubungi pelanggan dulu sebelum ke lokasi terimakasih"/>
    <s v="FCC"/>
    <d v="2026-04-08T15:25:54"/>
    <d v="2026-08-05T13:00:00"/>
    <m/>
    <s v="PS"/>
    <s v="RTE"/>
    <s v="NO ADDON"/>
    <n v="20260805"/>
    <s v="Completed"/>
    <s v="HSI Bisnis Basic Promo HUT Telkom PSB 70% - 50 Mbps"/>
    <s v="INDIBIZ"/>
    <m/>
    <m/>
    <d v="2026-08-05T13:00:00"/>
    <s v="2026-08-05 13:00:00 | Tanggal pemasangan : 05 agustus 2026 Jam pemasangan : 08.00 - 12.00 Info Tambahan : Hubungi pelanggan dulu sebelum ke lokasi terimakasih"/>
    <n v="2026"/>
    <n v="8"/>
    <n v="5"/>
    <d v="2026-08-05T00:00:00"/>
    <n v="-0.54166666666424135"/>
    <x v="1"/>
    <x v="31"/>
  </r>
  <r>
    <n v="1032"/>
    <n v="1002530707"/>
    <n v="3"/>
    <x v="2"/>
    <n v="4"/>
    <s v="PURWOKERTO"/>
    <s v="BANJARNEGARA"/>
    <s v="KLP"/>
    <s v="REG"/>
    <s v="AO"/>
    <s v="NEW SALES"/>
    <s v="1P INET"/>
    <s v="Completed (PS)"/>
    <s v="RBS-Regional 3"/>
    <d v="2026-08-17T11:41:57"/>
    <d v="2026-08-18T11:24:05"/>
    <n v="69367954"/>
    <m/>
    <n v="143395108597"/>
    <s v="TOKO SURATMI"/>
    <s v="ODP-KLP-FN/007 FN/D02/007.01"/>
    <s v="WO061921298"/>
    <m/>
    <m/>
    <m/>
    <n v="109.540885"/>
    <n v="-7.4685790000000001"/>
    <s v="|MN00909|MYIA-071519790407/POI/solikhin/082136374411/aqeelaalmaqhvira3@gmail.com"/>
    <s v="MYIB_ASSISTANT"/>
    <m/>
    <m/>
    <m/>
    <m/>
    <m/>
    <m/>
    <m/>
    <m/>
    <s v="Management Janji"/>
    <s v="2026-08-20 08:00:00 | M janji : pagi Tanggal Pemasangan : 18/agustus/2026 Note : hubungi pelanggan jika ingin kelokasi "/>
    <s v="FCC"/>
    <s v="17-08-2026 11:55:11"/>
    <d v="2026-08-20T08:00:00"/>
    <m/>
    <s v="PS"/>
    <s v="KLP"/>
    <s v="NO ADDON"/>
    <n v="20260818"/>
    <s v="Completed"/>
    <s v="HSI Bisnis Promo HUT Telkom PSB 70% - 50 Mbps"/>
    <s v="INDIBIZ"/>
    <m/>
    <m/>
    <d v="2026-08-20T08:00:00"/>
    <s v="2026-08-20 08:00:00 | M janji : pagi Tanggal Pemasangan : 18/agustus/2026 Note : hubungi pelanggan jika ingin kelokasi "/>
    <n v="2026"/>
    <n v="8"/>
    <n v="18"/>
    <d v="2026-08-18T00:00:00"/>
    <n v="-2.3333333333357587"/>
    <x v="1"/>
    <x v="4"/>
  </r>
  <r>
    <n v="1033"/>
    <n v="1002523815"/>
    <n v="3"/>
    <x v="1"/>
    <n v="5"/>
    <s v="MADIUN"/>
    <s v="PONOROGO"/>
    <s v="SAT"/>
    <s v="REG"/>
    <s v="AO"/>
    <s v="NEW SALES"/>
    <s v="1P INET"/>
    <s v="102 | FOLLOW UP COMPLETED"/>
    <s v="RBS-Regional 3"/>
    <d v="2026-08-13T10:55:58"/>
    <d v="2026-08-15T11:10:28"/>
    <n v="69364932"/>
    <m/>
    <n v="152618204333"/>
    <s v="BOT NESCAFE MLARAK"/>
    <s v="ODP-SAT-FE/06 FE/D02/06.01"/>
    <s v="WO061650929"/>
    <m/>
    <m/>
    <m/>
    <n v="111.515766084194"/>
    <n v="-7.9218241181200204"/>
    <s v="MD|MYDB-20260812265143|DN00001/MN02053|BOT NESCAFE MLARAK|088292221694"/>
    <s v="MYDIGIBIZPARTNER"/>
    <m/>
    <m/>
    <m/>
    <m/>
    <m/>
    <m/>
    <m/>
    <m/>
    <s v="Management Janji"/>
    <s v="2026-08-14 08:00:00 | Nama PIC : Akzha No HP : 088292221694 Alt :  M Janji : 14/08/2026 Jam Pasang : 08.00  - 13:00  NoteÃ‚Â :  hubungi terlebih dahulu sebelum ke lokasi, terima kasih."/>
    <s v="FCC"/>
    <s v="13-08-2026 11:10:22"/>
    <d v="2026-08-14T08:00:00"/>
    <s v="Kendala Lainnya"/>
    <s v="REVOKE"/>
    <s v="SAT"/>
    <s v="NO ADDON"/>
    <m/>
    <s v="Follow Up Revoke Completed, New Order ID : SC1002528009"/>
    <s v="HSI Bisnis Promo HUT Telkom PSB 70% - 50 Mbps"/>
    <s v="INDIBIZ"/>
    <m/>
    <m/>
    <d v="2026-08-14T08:00:00"/>
    <s v="2026-08-14 08:00:00 | Nama PIC : Akzha No HP : 088292221694 Alt :  M Janji : 14/08/2026 Jam Pasang : 08.00  - 13:00  NoteÃ‚Â :  hubungi terlebih dahulu sebelum ke lokasi, terima kasih."/>
    <m/>
    <m/>
    <m/>
    <e v="#NUM!"/>
    <e v="#NUM!"/>
    <x v="0"/>
    <x v="25"/>
  </r>
  <r>
    <n v="1034"/>
    <n v="1002527764"/>
    <n v="3"/>
    <x v="0"/>
    <n v="5"/>
    <s v="MATARAM"/>
    <s v="LOMBOK TIMUR UTARA"/>
    <s v="SEL"/>
    <s v="REG"/>
    <s v="AO"/>
    <s v="NEW SALES"/>
    <s v="1P INET"/>
    <s v="Completed (PS)"/>
    <s v="RBS-Regional 3"/>
    <d v="2026-08-15T09:20:56"/>
    <d v="2026-08-15T18:51:06"/>
    <n v="69366584"/>
    <m/>
    <n v="172619203351"/>
    <s v="Toko Samsuddin"/>
    <s v="ODP-SEL-FAT/13 FAT/D02/13.01"/>
    <s v="WO061799921"/>
    <m/>
    <m/>
    <m/>
    <n v="116.5179878"/>
    <n v="-8.7673185"/>
    <s v="MD|MYDB-20260815265452|SC00001/MC00149|Toko Samsuddin|081996629007"/>
    <s v="MYDIGIBIZPARTNER"/>
    <m/>
    <m/>
    <m/>
    <m/>
    <m/>
    <m/>
    <m/>
    <m/>
    <s v="Management Janji"/>
    <s v="2026-08-18 15:00:00 | Nama PIC : bapak samsudin No HP : 081996629007 Alt :  M Janji : (selasa/18/AGUSTUS/2026) jam Pasang : 09:00 Note : hubungi pelanggan jika ingin kelokasi"/>
    <s v="FCC"/>
    <s v="15-08-2026 09:40:30"/>
    <d v="2026-08-18T15:00:00"/>
    <m/>
    <s v="PS"/>
    <s v="SEL"/>
    <s v="NO ADDON"/>
    <n v="20260815"/>
    <s v="Completed"/>
    <s v="HSI Bisnis Promo HUT Telkom PSB 70% - 100 Mbps"/>
    <s v="INDIBIZ"/>
    <m/>
    <m/>
    <d v="2026-08-18T15:00:00"/>
    <s v="2026-08-18 15:00:00 | Nama PIC : bapak samsudin No HP : 081996629007 Alt :  M Janji : (selasa/18/AGUSTUS/2026) jam Pasang : 09:00 Note : hubungi pelanggan jika ingin kelokasi"/>
    <n v="2026"/>
    <n v="8"/>
    <n v="15"/>
    <d v="2026-08-15T00:00:00"/>
    <n v="-3.625"/>
    <x v="1"/>
    <x v="5"/>
  </r>
  <r>
    <n v="1035"/>
    <n v="1002511482"/>
    <n v="3"/>
    <x v="5"/>
    <n v="5"/>
    <s v="SINGARJA"/>
    <s v="KLUNGKUNG"/>
    <s v="SMA"/>
    <s v="REG"/>
    <s v="AO"/>
    <s v="NEW SALES"/>
    <m/>
    <s v="Completed (PS)"/>
    <s v="RBS-Regional 3"/>
    <d v="2026-08-06T08:45:08"/>
    <d v="2026-08-08T06:11:22"/>
    <n v="69359573"/>
    <m/>
    <n v="172428815945"/>
    <s v="TK NEGERI PEMBINA KECAMATAN DAWAN"/>
    <s v="ODP-SMA-FAD/20"/>
    <s v="WO061063694"/>
    <m/>
    <m/>
    <m/>
    <n v="115.4234185"/>
    <n v="-8.5456836999999997"/>
    <s v="|MN02750|/PIC NI KETUT SUARMINI/081238234066/arminiayu05@gmail.com"/>
    <s v="Sales Force DBS"/>
    <m/>
    <m/>
    <m/>
    <m/>
    <m/>
    <m/>
    <m/>
    <m/>
    <s v="Management Janji"/>
    <s v="2026-08-07 15:00:00|Waktu pemasnagan : 07 agustus 2026 Jam pemasangan : 08.00 - 12.00 Mohon hubungi pelanggan sebelum ke lokasi  Terima kasih|40010577|MYDITA"/>
    <s v="FCC"/>
    <d v="2026-06-08T08:55:04"/>
    <d v="2026-08-07T15:00:00"/>
    <m/>
    <s v="PS"/>
    <s v="SMA"/>
    <s v="NO ADDON"/>
    <n v="2026080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15:00:00"/>
    <s v="2026-08-07 15:00:00|Waktu pemasnagan : 07 agustus 2026 Jam pemasangan : 08.00 - 12.00 Mohon hubungi pelanggan sebelum ke lokasi  Terima kasih|40010577|MYDITA"/>
    <n v="2026"/>
    <n v="8"/>
    <n v="8"/>
    <d v="2026-08-08T00:00:00"/>
    <n v="0.375"/>
    <x v="1"/>
    <x v="17"/>
  </r>
  <r>
    <n v="1036"/>
    <n v="1002533417"/>
    <n v="3"/>
    <x v="4"/>
    <n v="4"/>
    <s v="PEKALONGAN"/>
    <s v="BREBES"/>
    <s v="BMU"/>
    <s v="REG"/>
    <s v="AO"/>
    <s v="NEW SALES"/>
    <s v="1P INET"/>
    <s v="MIE - SEND SURVEY"/>
    <s v="RBS-Regional 3"/>
    <d v="2026-08-18T14:14:56"/>
    <d v="2026-08-18T14:16:01"/>
    <n v="69369096"/>
    <m/>
    <n v="146281108386"/>
    <s v="DWI CELL"/>
    <s v="ODP-BMU-FH/010 FH/D01/010.01"/>
    <s v="WO062018100"/>
    <m/>
    <m/>
    <m/>
    <n v="109.02785299999999"/>
    <n v="-7.2862869999999997"/>
    <s v="|MC50133|MYIA-077269776842/POI/TITI NOVITA/082324833752/titinovita888@gmail.com"/>
    <s v="MYIB_ASSISTANT"/>
    <m/>
    <m/>
    <m/>
    <m/>
    <m/>
    <m/>
    <m/>
    <m/>
    <s v="Management Janji"/>
    <s v="2026-08-19 15:00:00 | Nama Pic : IBU TITI No Hp Pic : 082324833752 Jam Pemasangan : 08:00 - 12.00 Tanggal Pemasangan : RABU 19 AGUSTUS 2026 Info Tambahan : Hubungi pelanggan sebelum datang ke lokasi"/>
    <s v="FCC"/>
    <s v="18-08-2026 14:40:02"/>
    <d v="2026-08-19T15:00:00"/>
    <m/>
    <s v="SURVEY_NEW_MANJA"/>
    <s v="BMU"/>
    <s v="NO ADDON"/>
    <m/>
    <s v="MIE - SEND SURVEY"/>
    <s v="HSI Bisnis Promo HUT RI PSB 70% - 150 Mbps"/>
    <s v="INDIBIZ"/>
    <m/>
    <m/>
    <d v="2026-08-19T15:00:00"/>
    <s v="2026-08-19 15:00:00 | Nama Pic : IBU TITI No Hp Pic : 082324833752 Jam Pemasangan : 08:00 - 12.00 Tanggal Pemasangan : RABU 19 AGUSTUS 2026 Info Tambahan : Hubungi pelanggan sebelum datang ke lokasi"/>
    <m/>
    <m/>
    <m/>
    <e v="#NUM!"/>
    <e v="#NUM!"/>
    <x v="0"/>
    <x v="4"/>
  </r>
  <r>
    <n v="1037"/>
    <n v="1002534727"/>
    <n v="3"/>
    <x v="3"/>
    <n v="5"/>
    <s v="SBY UTARA"/>
    <s v="LAMONGAN"/>
    <s v="LMG"/>
    <s v="REG"/>
    <s v="AO"/>
    <s v="NEW SALES"/>
    <s v="1P INET"/>
    <s v="MIE - SEND SURVEY"/>
    <s v="RBS-Regional 3"/>
    <d v="2026-08-18T19:17:57"/>
    <d v="2026-08-18T19:20:01"/>
    <n v="69368511"/>
    <m/>
    <n v="152433909964"/>
    <s v="madrasah diniyah takmiliyah ula"/>
    <s v="ODP-LMG-FV/41 FV/D02/41.01"/>
    <s v="WO062054533"/>
    <m/>
    <m/>
    <m/>
    <n v="112.48634587973299"/>
    <n v="-7.0509000995165501"/>
    <s v="MD|MYDB-20260817265923|DN00001/MN00018|madrasah diniyah takmiliyah ula|085725001534"/>
    <s v="MYDIGIBIZPARTNER"/>
    <m/>
    <m/>
    <m/>
    <m/>
    <m/>
    <m/>
    <m/>
    <m/>
    <s v="Management Janji"/>
    <s v="2026-08-21 13:00:00 | madrasah diniyah takmiliyah ula 085725001534"/>
    <s v="FCC"/>
    <s v="18-08-2026 19:39:57"/>
    <d v="2026-08-21T13:00:00"/>
    <m/>
    <s v="SURVEY_NEW_MANJA"/>
    <s v="LMG"/>
    <s v="NO ADDON"/>
    <m/>
    <s v="MIE - SEND SURVEY"/>
    <s v="HSI Bisnis Promo HUT RI PSB 70% - 75 Mbps"/>
    <s v="INDIBIZ"/>
    <m/>
    <m/>
    <d v="2026-08-21T13:00:00"/>
    <s v="2026-08-21 13:00:00 | madrasah diniyah takmiliyah ula 085725001534"/>
    <m/>
    <m/>
    <m/>
    <e v="#NUM!"/>
    <e v="#NUM!"/>
    <x v="0"/>
    <x v="8"/>
  </r>
  <r>
    <n v="1038"/>
    <n v="1002506772"/>
    <n v="3"/>
    <x v="2"/>
    <n v="4"/>
    <s v="MAGELANG"/>
    <s v="WONOSOBO"/>
    <s v="WOS"/>
    <s v="REG"/>
    <s v="AO"/>
    <s v="NEW SALES"/>
    <s v="1P INET"/>
    <s v="Completed (PS)"/>
    <s v="RBS-Regional 3"/>
    <d v="2026-08-04T08:29:57"/>
    <d v="2026-08-04T18:03:08"/>
    <n v="69357918"/>
    <m/>
    <n v="141373127387"/>
    <s v="BENGKEL MOTOR HABIBI"/>
    <s v="ODP-WOS-FAD/017"/>
    <s v="WO060852664"/>
    <m/>
    <m/>
    <m/>
    <n v="109.898872"/>
    <n v="-7.3585649999999996"/>
    <s v="|MN00909|MYIA-033654055388/POI/rizal/089524970672/bungkuadrat@gmail.com"/>
    <s v="MYIB_ASSISTANT"/>
    <m/>
    <m/>
    <m/>
    <m/>
    <m/>
    <m/>
    <m/>
    <m/>
    <s v="Management Janji"/>
    <s v="2026-08-05 08:00:00 | M Janji : (05/08/2026) jam Pasang : 09:00 Note : hubungi pelanggan jika ingin kelokasi"/>
    <s v="FCC"/>
    <d v="2026-04-08T08:40:22"/>
    <d v="2026-08-05T08:00:00"/>
    <m/>
    <s v="PS"/>
    <s v="WOS"/>
    <s v="NO ADDON"/>
    <n v="20260804"/>
    <s v="Completed"/>
    <s v="HSI Bisnis Promo HUT Telkom PSB 70% - 50 Mbps"/>
    <s v="INDIBIZ"/>
    <m/>
    <m/>
    <d v="2026-08-05T08:00:00"/>
    <s v="2026-08-05 08:00:00 | M Janji : (05/08/2026) jam Pasang : 09:00 Note : hubungi pelanggan jika ingin kelokasi"/>
    <n v="2026"/>
    <n v="8"/>
    <n v="4"/>
    <d v="2026-08-04T00:00:00"/>
    <n v="-1.3333333333357587"/>
    <x v="1"/>
    <x v="4"/>
  </r>
  <r>
    <n v="1039"/>
    <n v="1002510174"/>
    <n v="3"/>
    <x v="2"/>
    <n v="4"/>
    <s v="PURWOKERTO"/>
    <s v="PURWOKERTO"/>
    <s v="PWT"/>
    <s v="REG"/>
    <s v="AO"/>
    <s v="NEW SALES"/>
    <s v="1P INET"/>
    <s v="Completed (PS)"/>
    <s v="RBS-Regional 3"/>
    <d v="2026-08-05T11:19:57"/>
    <d v="2026-08-06T13:59:10"/>
    <n v="69358993"/>
    <m/>
    <n v="146303609683"/>
    <s v="Sd muhammadiyah purwokerto"/>
    <s v="ODP-PWT-FDM/045 FDM/D04/045.01"/>
    <s v="WO060966748"/>
    <m/>
    <m/>
    <m/>
    <n v="109.2377888"/>
    <n v="-7.4100881000000003"/>
    <s v="|MN02742|MYIA-019816562190/POI/luky sagita dewi/08996645908/lukysagita.ls@gmail.com"/>
    <s v="MYIB_ASSISTANT"/>
    <m/>
    <m/>
    <m/>
    <m/>
    <m/>
    <m/>
    <m/>
    <m/>
    <s v="Management Janji"/>
    <s v="2026-08-06 08:00:00 | M Janji : (06/08/2026) jam Pasang : 09:00 Note : hubungi pelanggan jika ingin kelokasi"/>
    <s v="FCC"/>
    <d v="2026-05-08T11:24:55"/>
    <d v="2026-08-06T08:00:00"/>
    <m/>
    <s v="PS"/>
    <s v="PWT"/>
    <s v="NO ADDON"/>
    <n v="20260806"/>
    <s v="Completed"/>
    <s v="HSI Bisnis Promo HUT Telkom PSB 70% - 150 Mbps"/>
    <s v="INDIBIZ"/>
    <m/>
    <m/>
    <d v="2026-08-06T08:00:00"/>
    <s v="2026-08-06 08:00:00 | M Janji : (06/08/2026) jam Pasang : 09:00 Note : hubungi pelanggan jika ingin kelokasi"/>
    <n v="2026"/>
    <n v="8"/>
    <n v="6"/>
    <d v="2026-08-06T00:00:00"/>
    <n v="-0.33333333333575865"/>
    <x v="1"/>
    <x v="4"/>
  </r>
  <r>
    <n v="1040"/>
    <n v="1002506322"/>
    <n v="3"/>
    <x v="5"/>
    <n v="5"/>
    <s v="SINGARJA"/>
    <s v="SINGARAJA"/>
    <s v="SRR"/>
    <s v="REG"/>
    <s v="AO"/>
    <s v="NEW SALES"/>
    <m/>
    <s v="98 | OSS - CANCEL COMPLETE"/>
    <s v="RBS-Regional 3"/>
    <d v="2026-08-03T14:55:26"/>
    <d v="2026-08-05T09:45:44"/>
    <n v="69353114"/>
    <m/>
    <n v="172425707959"/>
    <s v="PT KENCANA MAJU BERSAMA"/>
    <s v="ODP-SRR-FC/14"/>
    <s v="WO060807888"/>
    <m/>
    <m/>
    <m/>
    <n v="114.973015235703"/>
    <n v="-8.18761870275946"/>
    <s v="AMRBS;940137;AM;ISTIHAMIN FITRIYAH;RBS-3;SURAMADU;PSB;PT KENCANA MAJU BERSAMA;HERMIN LISTIONINGSIH;085648550065;kencanainternet001@gmail.com;HSI Bisnis (1:1) 100 Mbps (Rp 669.000) PSB Rp 150.000;"/>
    <s v="Account Manager"/>
    <m/>
    <m/>
    <m/>
    <m/>
    <m/>
    <m/>
    <m/>
    <m/>
    <s v="Management Janji"/>
    <s v="2026-07-30 08:00:00|Jam pemasangan : 12.00  Info Tambahan : Hubungi pelanggan dulu sebelum ke lokasi  terimakasih |MU5280|MYDITA"/>
    <s v="FCC"/>
    <d v="2026-03-08T15:10:29"/>
    <m/>
    <s v="Kendala Teknik"/>
    <s v="CANCEL"/>
    <s v="SRR"/>
    <s v="NO ADDON"/>
    <m/>
    <s v="Cancel Completed"/>
    <s v="- 11_11446;Biaya PSB HSI EBIS Tunai di Depan ~ 11[150000]  - E23015;E23015 ~ ES23 - Perangkat ONT[0]  - E23015~null~44292;E23015||11||Abodemen 0[0]  - E23015~null~E23015_SWONTDUALB;SWONTDUALB ~ Biaya Sewa ONT Dual Band ~ E23015[50000]  - E23046;E23046 ~ E"/>
    <s v="INDIBIZ"/>
    <m/>
    <m/>
    <d v="2026-08-03T07:00:00"/>
    <s v="2026-07-30 08:00:00|Jam pemasangan : 12.00  Info Tambahan : Hubungi pelanggan dulu sebelum ke lokasi  terimakasih |MU5280|MYDITA"/>
    <m/>
    <m/>
    <m/>
    <e v="#NUM!"/>
    <e v="#NUM!"/>
    <x v="0"/>
    <x v="32"/>
  </r>
  <r>
    <n v="1041"/>
    <n v="1002534612"/>
    <n v="3"/>
    <x v="1"/>
    <n v="5"/>
    <s v="KEDIRI"/>
    <s v="KEDIRI"/>
    <s v="KDI"/>
    <s v="REG"/>
    <s v="AO"/>
    <s v="NEW SALES"/>
    <s v="1P INET"/>
    <s v="MIE - SEND SURVEY"/>
    <s v="RBS-Regional 3"/>
    <d v="2026-08-18T18:17:56"/>
    <d v="2026-08-18T18:20:01"/>
    <n v="69369483"/>
    <m/>
    <n v="152610241513"/>
    <s v="toko Berkah"/>
    <s v="ODP-KDI-FN/31 FN/D03/31.01"/>
    <s v="WO062049993"/>
    <m/>
    <m/>
    <m/>
    <n v="112.034379914402"/>
    <n v="-7.7695320464036302"/>
    <s v="MD|MYDB-20260818265982|DC20002/MC20039|toko Berkah|085235675555"/>
    <s v="MYDIGIBIZPARTNER"/>
    <m/>
    <m/>
    <m/>
    <m/>
    <m/>
    <m/>
    <m/>
    <m/>
    <s v="Management Janji"/>
    <s v="2026-08-19 15:00:00 | M Janji : (19/agustus/2026) jam Pasang : 09:00 Note : hubungi pelanggan jika ingin kelokasi"/>
    <s v="FCC"/>
    <s v="18-08-2026 18:25:35"/>
    <d v="2026-08-19T15:00:00"/>
    <m/>
    <s v="SURVEY_NEW_MANJA"/>
    <s v="KDI"/>
    <s v="NO ADDON"/>
    <m/>
    <s v="MIE - SEND SURVEY"/>
    <s v="HSI Bisnis Promo HUT RI PSB 70% - 75 Mbps"/>
    <s v="INDIBIZ"/>
    <m/>
    <m/>
    <d v="2026-08-19T15:00:00"/>
    <s v="2026-08-19 15:00:00 | M Janji : (19/agustus/2026) jam Pasang : 09:00 Note : hubungi pelanggan jika ingin kelokasi"/>
    <m/>
    <m/>
    <m/>
    <e v="#NUM!"/>
    <e v="#NUM!"/>
    <x v="0"/>
    <x v="1"/>
  </r>
  <r>
    <n v="1042"/>
    <n v="1002516563"/>
    <n v="3"/>
    <x v="0"/>
    <n v="5"/>
    <s v="MATARAM"/>
    <s v="SUMBAWA"/>
    <s v="MLK"/>
    <s v="REG"/>
    <s v="AO"/>
    <s v="NEW SALES"/>
    <s v="1P INET"/>
    <s v="102 | FOLLOW UP COMPLETED"/>
    <s v="RBS-Regional 3"/>
    <d v="2026-08-09T15:32:56"/>
    <d v="2026-08-13T09:40:52"/>
    <n v="69361913"/>
    <m/>
    <n v="172608206126"/>
    <s v="KEDAI SAE"/>
    <s v="ODP-MLK-FAD/55 FAD/D05/55.01"/>
    <s v="WO061330547"/>
    <m/>
    <m/>
    <m/>
    <n v="116.74930060762701"/>
    <n v="-8.9167805375867299"/>
    <s v="|MN02367|MYIA-028760493407/POI/RINAWATI/082147552840/rinawtii70@gmail.com"/>
    <s v="MYIB_ASSISTANT"/>
    <m/>
    <m/>
    <m/>
    <m/>
    <m/>
    <m/>
    <m/>
    <m/>
    <s v="Management Janji"/>
    <s v="2026-08-10 13:00:00 | Nama PIC : Ibu Rina No Hp : 082147552840 No Alt : - Tgl Pemasangan : 10 Agustus 2026 Interval : PAGI SIANG Note : Hubungi pelanggan terlebih dahulu"/>
    <s v="FCC"/>
    <d v="2026-09-08T15:39:44"/>
    <d v="2026-08-10T13:00:00"/>
    <m/>
    <s v="REVOKE"/>
    <s v="MLK"/>
    <s v="NO ADDON"/>
    <m/>
    <s v="Follow Up Revoke Completed, New Order ID : SC1002523511"/>
    <s v="HSI Bisnis Basic Promo HUT Telkom PSB 70% - 50 Mbps"/>
    <s v="INDIBIZ"/>
    <m/>
    <m/>
    <d v="2026-08-10T13:00:00"/>
    <s v="2026-08-10 13:00:00 | Nama PIC : Ibu Rina No Hp : 082147552840 No Alt : - Tgl Pemasangan : 10 Agustus 2026 Interval : PAGI SIANG Note : Hubungi pelanggan terlebih dahulu"/>
    <m/>
    <m/>
    <m/>
    <e v="#NUM!"/>
    <e v="#NUM!"/>
    <x v="0"/>
    <x v="2"/>
  </r>
  <r>
    <n v="1043"/>
    <n v="1002516819"/>
    <n v="3"/>
    <x v="3"/>
    <n v="5"/>
    <s v="SBY UTARA"/>
    <s v="GRESIK"/>
    <s v="BPG"/>
    <s v="REG"/>
    <s v="AO"/>
    <s v="NEW SALES"/>
    <m/>
    <s v="Completed (PS)"/>
    <s v="RBS-Regional 3"/>
    <d v="2026-08-10T08:31:31"/>
    <d v="2026-08-11T19:25:32"/>
    <n v="69362038"/>
    <m/>
    <n v="152443207465"/>
    <s v="WARKOP KAMDAN"/>
    <s v="ODP-BPG-FA/100"/>
    <s v="WO061420968"/>
    <m/>
    <m/>
    <m/>
    <n v="112.4871285"/>
    <n v="-7.2671915"/>
    <s v="|MC70134|/WARKOP KAMDAN/KAMDAN SADAM ALIBI/087785706072/hamdansadamalibi@gmail.com/HSI Bisnis Promo HUT Telkom (1:1) 200 Mbps (Rp 790.000) PSB Rp 150.000/"/>
    <s v="Sales Force DBS"/>
    <m/>
    <m/>
    <m/>
    <m/>
    <m/>
    <m/>
    <m/>
    <m/>
    <s v="Management Janji"/>
    <s v="2026-08-11 13:00:00|Nama PIC:  BP KAMDAN  No HP: 087785706072 Alt: 087830543454 / WhatsApp Tanggal: 11/8/2026 Jam Pasang: Siang Note: Hubungi sebelum ke lokasi, terimakasih.|40010577|MYDITA"/>
    <s v="FCC"/>
    <d v="2026-10-08T08:40:06"/>
    <d v="2026-08-11T13:00:00"/>
    <m/>
    <s v="PS"/>
    <s v="BPG"/>
    <s v="NO ADDON"/>
    <n v="2026081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13:00:00"/>
    <s v="2026-08-11 13:00:00|Nama PIC:  BP KAMDAN  No HP: 087785706072 Alt: 087830543454 / WhatsApp Tanggal: 11/8/2026 Jam Pasang: Siang Note: Hubungi sebelum ke lokasi, terimakasih.|40010577|MYDITA"/>
    <n v="2026"/>
    <n v="8"/>
    <n v="11"/>
    <d v="2026-08-11T00:00:00"/>
    <n v="-0.54166666666424135"/>
    <x v="1"/>
    <x v="8"/>
  </r>
  <r>
    <n v="1044"/>
    <n v="1002519717"/>
    <n v="3"/>
    <x v="7"/>
    <n v="4"/>
    <s v="KUDUS"/>
    <s v="BLORA"/>
    <s v="CEP"/>
    <s v="REG"/>
    <s v="AO"/>
    <s v="NEW SALES"/>
    <s v="1P INET"/>
    <s v="7 | OSS - PROVISIONING ISSUED"/>
    <s v="RBS-Regional 3"/>
    <d v="2026-08-11T12:20:56"/>
    <d v="2026-08-12T13:15:49"/>
    <n v="69363239"/>
    <m/>
    <n v="142552107762"/>
    <s v="TOKO SUGENG"/>
    <s v="ODP-CEP-FE/090 FE/D08/090.01"/>
    <s v="WO061487810"/>
    <m/>
    <m/>
    <m/>
    <n v="111.5505526"/>
    <n v="-7.1586190999999904"/>
    <s v="|MC60162|MYIA-067287512504/POI/FAIZAL RAHMAD NAUVANDA/082341906523/dp3787913@gmail.com"/>
    <s v="MYIB_ASSISTANT"/>
    <m/>
    <m/>
    <m/>
    <m/>
    <m/>
    <m/>
    <m/>
    <m/>
    <s v="Management Janji"/>
    <s v="2026-08-12 13:00:00 | telp : 082341906523 alt :  M Janji : (12/08/2026) jam Pasang :pagi / siang  Note : hubungi pelanggan jika ingin kelokasi"/>
    <s v="FCC"/>
    <d v="2026-11-08T12:25:22"/>
    <d v="2026-08-12T13:00:00"/>
    <m/>
    <s v="PI"/>
    <s v="CEP"/>
    <s v="NO ADDON"/>
    <m/>
    <s v="Provisioning Issued"/>
    <s v="HSI Bisnis Promo HUT Telkom PSB 70% - 50 Mbps"/>
    <s v="INDIBIZ"/>
    <m/>
    <m/>
    <d v="2026-08-12T13:00:00"/>
    <s v="2026-08-12 13:00:00 | telp : 082341906523 alt :  M Janji : (12/08/2026) jam Pasang :pagi / siang  Note : hubungi pelanggan jika ingin kelokasi"/>
    <m/>
    <m/>
    <m/>
    <e v="#NUM!"/>
    <e v="#NUM!"/>
    <x v="0"/>
    <x v="4"/>
  </r>
  <r>
    <n v="1045"/>
    <n v="1002518218"/>
    <n v="3"/>
    <x v="1"/>
    <n v="5"/>
    <s v="KEDIRI"/>
    <s v="NGANJUK"/>
    <s v="NJK"/>
    <s v="REG"/>
    <s v="AO"/>
    <s v="NEW SALES"/>
    <s v="1P INET"/>
    <s v="Completed (PS)"/>
    <s v="RBS-Regional 3"/>
    <d v="2026-08-10T15:10:56"/>
    <d v="2026-08-10T18:52:27"/>
    <n v="69362627"/>
    <m/>
    <n v="152611229872"/>
    <s v="SPBU 5464403"/>
    <s v="ODP-NJK-FQ/08 FQ/D02/08.01"/>
    <s v="WO061417215"/>
    <m/>
    <m/>
    <m/>
    <n v="111.920222781557"/>
    <n v="-7.6007293486941299"/>
    <s v="|MN02822|MYIA-050278662963/POI/SULIS SETYAJI/082140584771/spbu5464403ngk@gmail.com"/>
    <s v="MYIB_ASSISTANT"/>
    <m/>
    <m/>
    <m/>
    <m/>
    <m/>
    <m/>
    <m/>
    <m/>
    <s v="Management Janji"/>
    <s v="2026-08-11 13:00:00 | Tanggal pemasangan :11/08/2026 Jam pemasangan : siang Info Tambahan : Hubungi pelanggan dulu sebelum ke lokasi terima kasih."/>
    <s v="FCC"/>
    <d v="2026-10-08T15:25:39"/>
    <d v="2026-08-11T13:00:00"/>
    <m/>
    <s v="PS"/>
    <s v="NJK"/>
    <s v="NO ADDON"/>
    <n v="20260810"/>
    <s v="Completed"/>
    <s v="HSI Bisnis Promo HUT Telkom PSB 70% - 50 Mbps"/>
    <s v="INDIBIZ"/>
    <m/>
    <m/>
    <d v="2026-08-11T13:00:00"/>
    <s v="2026-08-11 13:00:00 | Tanggal pemasangan :11/08/2026 Jam pemasangan : siang Info Tambahan : Hubungi pelanggan dulu sebelum ke lokasi terima kasih."/>
    <n v="2026"/>
    <n v="8"/>
    <n v="10"/>
    <d v="2026-08-10T00:00:00"/>
    <n v="-1.5416666666642413"/>
    <x v="1"/>
    <x v="3"/>
  </r>
  <r>
    <n v="1046"/>
    <n v="1002533061"/>
    <n v="3"/>
    <x v="6"/>
    <n v="5"/>
    <s v="SIDOARJO"/>
    <s v="INNER - JATIM TIMUR"/>
    <s v="SDA"/>
    <s v="REG"/>
    <s v="AO"/>
    <s v="NEW SALES"/>
    <m/>
    <s v="CC - HD1A - INPROGRESS UNCONTACTED"/>
    <s v="RBS-Regional 3"/>
    <d v="2026-08-18T13:05:38"/>
    <d v="2026-08-18T18:39:46"/>
    <n v="69368949"/>
    <m/>
    <n v="152316232183"/>
    <s v="Majaya Integritas Perkasa"/>
    <s v="ODP-SDA-FFZ/02"/>
    <m/>
    <m/>
    <m/>
    <m/>
    <n v="112.7373273"/>
    <n v="-7.4565856999999998"/>
    <s v="|MN00737|/PIC PAK HARDY WIJAYA/0811398893/Mip.headadm@gmail.com"/>
    <s v="Sales Force DBS"/>
    <m/>
    <m/>
    <m/>
    <m/>
    <m/>
    <m/>
    <m/>
    <m/>
    <m/>
    <m/>
    <m/>
    <s v="18-08-2026 13:10:28"/>
    <m/>
    <m/>
    <s v="FCC"/>
    <s v="SDA"/>
    <s v="NO ADDON"/>
    <m/>
    <s v="UNCONTACTED : Telepon Tidak Diangkat - RNA Ilham Budhi Prasetya 40000802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19"/>
  </r>
  <r>
    <n v="1047"/>
    <n v="1002514829"/>
    <n v="3"/>
    <x v="3"/>
    <n v="5"/>
    <s v="SBY UTARA"/>
    <s v="TANDES"/>
    <s v="KLN"/>
    <s v="REG"/>
    <s v="AO"/>
    <s v="NEW SALES"/>
    <s v="1P INET"/>
    <s v="Completed (PS)"/>
    <s v="RBS-Regional 3"/>
    <d v="2026-08-07T14:25:58"/>
    <d v="2026-08-08T18:23:43"/>
    <n v="69360876"/>
    <m/>
    <n v="152418251057"/>
    <s v="CV. Paracom"/>
    <s v="ODP-KLN-FBE/31 FBE/D01/31.01"/>
    <s v="WO061172044"/>
    <m/>
    <m/>
    <m/>
    <n v="112.703339"/>
    <n v="-7.2574899999999998"/>
    <s v="|MB00449|MYIA-023341108656/POI/bapak/085792529001/firdaamufliha@gmail.com"/>
    <s v="MYIB_ASSISTANT"/>
    <m/>
    <m/>
    <m/>
    <m/>
    <m/>
    <m/>
    <m/>
    <m/>
    <s v="Management Janji"/>
    <s v="2026-08-09 13:00:00 | telp :085792529001  alt : pagi / siang 099/08/2026 hub sebelum ke lokasi  "/>
    <s v="FCC"/>
    <d v="2026-07-08T14:40:02"/>
    <d v="2026-08-09T13:00:00"/>
    <m/>
    <s v="PS"/>
    <s v="KLN"/>
    <s v="NO ADDON"/>
    <n v="20260808"/>
    <s v="Completed"/>
    <s v="HSI Bisnis Promo HUT Telkom PSB 70% - 150 Mbps"/>
    <s v="INDIBIZ"/>
    <m/>
    <m/>
    <d v="2026-08-09T13:00:00"/>
    <s v="2026-08-09 13:00:00 | telp :085792529001  alt : pagi / siang 099/08/2026 hub sebelum ke lokasi  "/>
    <n v="2026"/>
    <n v="8"/>
    <n v="8"/>
    <d v="2026-08-08T00:00:00"/>
    <n v="-1.5416666666642413"/>
    <x v="1"/>
    <x v="23"/>
  </r>
  <r>
    <n v="1048"/>
    <n v="1002513456"/>
    <n v="3"/>
    <x v="1"/>
    <n v="5"/>
    <s v="KEDIRI"/>
    <s v="TULUNGAGUNG"/>
    <s v="NGU"/>
    <s v="REG"/>
    <s v="AO"/>
    <s v="NEW SALES"/>
    <s v="1P INET"/>
    <s v="Completed (PS)"/>
    <s v="RBS-Regional 3"/>
    <d v="2026-08-06T18:46:56"/>
    <d v="2026-08-07T13:06:21"/>
    <n v="69360334"/>
    <m/>
    <n v="152637211080"/>
    <s v="UD. TRI SULISTYANINGSIH (SPBU Pertamina 54.662.03)"/>
    <s v="ODP-NGU-FC/58 FC/D01/58.01"/>
    <s v="WO061115422"/>
    <m/>
    <m/>
    <m/>
    <n v="111.993217035581"/>
    <n v="-8.0962161328539093"/>
    <s v="|MN02702|MYIA-008524629991/POI/DWI ARIS SETIAWAN/085749666110/spbu.bsgroup03@gmail.com"/>
    <s v="MYIB_ASSISTANT"/>
    <m/>
    <m/>
    <m/>
    <m/>
    <m/>
    <m/>
    <m/>
    <m/>
    <s v="Management Janji"/>
    <s v="2026-08-07 15:00:00 | Nama PIC : BAPAK DWI No HP : 085749666110 Alt :  M Janji : (JUMAT/7/AGUSTUS/2026) jam Pasang : 09:00 Note : hubungi pelanggan jika ingin kelokasi"/>
    <s v="FCC"/>
    <d v="2026-06-08T18:55:50"/>
    <d v="2026-08-07T15:00:00"/>
    <m/>
    <s v="PS"/>
    <s v="NGU"/>
    <s v="NO ADDON"/>
    <n v="20260807"/>
    <s v="Completed"/>
    <s v="HSI Bisnis Promo HUT Telkom PSB 70% - 50 Mbps"/>
    <s v="INDIBIZ"/>
    <m/>
    <m/>
    <d v="2026-08-07T15:00:00"/>
    <s v="2026-08-07 15:00:00 | Nama PIC : BAPAK DWI No HP : 085749666110 Alt :  M Janji : (JUMAT/7/AGUSTUS/2026) jam Pasang : 09:00 Note : hubungi pelanggan jika ingin kelokasi"/>
    <n v="2026"/>
    <n v="8"/>
    <n v="7"/>
    <d v="2026-08-07T00:00:00"/>
    <n v="-0.625"/>
    <x v="1"/>
    <x v="28"/>
  </r>
  <r>
    <n v="1049"/>
    <n v="1002518364"/>
    <n v="3"/>
    <x v="1"/>
    <n v="5"/>
    <s v="MADIUN"/>
    <s v="NGAWI"/>
    <s v="MGT"/>
    <s v="REG"/>
    <s v="AO"/>
    <s v="NEW SALES"/>
    <s v="1P INET"/>
    <s v="Completed (PS)"/>
    <s v="RBS-Regional 3"/>
    <d v="2026-08-10T15:50:57"/>
    <d v="2026-08-11T11:38:19"/>
    <n v="69362655"/>
    <m/>
    <n v="152603215873"/>
    <s v="SPBU 54.633.18"/>
    <s v="ODP-MGT-FN/23 FN/D04/23.01"/>
    <s v="WO061424049"/>
    <m/>
    <m/>
    <m/>
    <n v="111.3357355"/>
    <n v="-7.7476133999999997"/>
    <s v="|MN00285|MYIA-064970504293/POI/ANDIKA FAJAR SULENDRA/081335455766/spbuparang.5463318@gmail.com"/>
    <s v="MYIB_ASSISTANT"/>
    <m/>
    <m/>
    <m/>
    <m/>
    <m/>
    <m/>
    <m/>
    <m/>
    <s v="Management Janji"/>
    <s v="2026-08-11 13:00:00 | Nama PIC : bapak rustam No HP : 081335455766 Alt :  M Janji : (SELASA/11/AGUSTUS/2026) jam Pasang : 09:00 Note : hubungi pelanggan jika ingin kelokasi"/>
    <s v="FCC"/>
    <d v="2026-10-08T15:55:05"/>
    <d v="2026-08-11T13:00:00"/>
    <m/>
    <s v="PS"/>
    <s v="MGT"/>
    <s v="NO ADDON"/>
    <n v="20260811"/>
    <s v="Completed"/>
    <s v="HSI Bisnis Promo HUT Telkom PSB 70% - 50 Mbps"/>
    <s v="INDIBIZ"/>
    <m/>
    <m/>
    <d v="2026-08-11T13:00:00"/>
    <s v="2026-08-11 13:00:00 | Nama PIC : bapak rustam No HP : 081335455766 Alt :  M Janji : (SELASA/11/AGUSTUS/2026) jam Pasang : 09:00 Note : hubungi pelanggan jika ingin kelokasi"/>
    <n v="2026"/>
    <n v="8"/>
    <n v="11"/>
    <d v="2026-08-11T00:00:00"/>
    <n v="-0.54166666666424135"/>
    <x v="1"/>
    <x v="11"/>
  </r>
  <r>
    <n v="1050"/>
    <n v="1002522714"/>
    <n v="3"/>
    <x v="5"/>
    <n v="5"/>
    <s v="DENPASAR"/>
    <s v="UBUNG"/>
    <s v="UBN"/>
    <s v="REG"/>
    <s v="AO"/>
    <s v="NEW SALES"/>
    <m/>
    <s v="Completed (PS)"/>
    <s v="RBS-Regional 3"/>
    <d v="2026-08-12T15:50:52"/>
    <d v="2026-08-13T15:51:11"/>
    <n v="69364468"/>
    <m/>
    <n v="172418757499"/>
    <s v="MI AL - MA&amp; 39;RUF DENPASAR"/>
    <s v="ODP-UBN-FBE/33"/>
    <s v="WO061618104"/>
    <m/>
    <m/>
    <m/>
    <n v="115.1946403"/>
    <n v="-8.6226292000000004"/>
    <s v="|MN02545|/PIC IBU PENY MARLISTYAWARDHANY/081999148710/mialmarufdps@gmail.com"/>
    <s v="Sales Force DBS"/>
    <m/>
    <m/>
    <m/>
    <m/>
    <m/>
    <m/>
    <m/>
    <m/>
    <s v="Management Janji"/>
    <s v="2026-08-13 15:00:00|Nama PIC : MI AL - MA&amp; 39;RUF DENPASAR No HP : 081999148710 Alt :  M Janji : (KAMIS/13/AGUSTUS/2026) jam Pasang : 09:00 Note : hubungi pelanggan jika ingin kelokasi|40961371|MYDITA"/>
    <s v="FCC"/>
    <d v="2026-12-08T15:55:11"/>
    <d v="2026-08-13T15:00:00"/>
    <m/>
    <s v="PS"/>
    <s v="UBN"/>
    <s v="NO ADDON"/>
    <n v="2026081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3T15:00:00"/>
    <s v="2026-08-13 15:00:00|Nama PIC : MI AL - MA&amp; 39;RUF DENPASAR No HP : 081999148710 Alt :  M Janji : (KAMIS/13/AGUSTUS/2026) jam Pasang : 09:00 Note : hubungi pelanggan jika ingin kelokasi|40961371|MYDITA"/>
    <n v="2026"/>
    <n v="8"/>
    <n v="13"/>
    <d v="2026-08-13T00:00:00"/>
    <n v="-0.625"/>
    <x v="1"/>
    <x v="22"/>
  </r>
  <r>
    <n v="1051"/>
    <n v="1002514707"/>
    <n v="3"/>
    <x v="6"/>
    <n v="5"/>
    <s v="JEMBER"/>
    <s v="JEMBER"/>
    <s v="TGU"/>
    <s v="REG"/>
    <s v="AO"/>
    <s v="NEW SALES"/>
    <s v="1P INET"/>
    <s v="Completed (PS)"/>
    <s v="RBS-Regional 3"/>
    <d v="2026-08-07T13:53:56"/>
    <d v="2026-08-07T16:14:18"/>
    <n v="69360815"/>
    <m/>
    <n v="152513202840"/>
    <s v="PTmarga jaya mapan SPBU 5468138 semboro"/>
    <s v="ODP-TGU-FB/90"/>
    <s v="WO061168364"/>
    <m/>
    <m/>
    <m/>
    <n v="113.43891410000001"/>
    <n v="-8.1858673"/>
    <s v="|MC30146|MYIA-032300727967/POI/SONNY YOHANES SUGIYANTO/08113509618/sonny.yohanes@gmail.com"/>
    <s v="MYIB_ASSISTANT"/>
    <m/>
    <m/>
    <m/>
    <m/>
    <m/>
    <m/>
    <m/>
    <m/>
    <s v="Management Janji"/>
    <s v="2026-08-08 13:00:00 | Nama PIC:  bu maratus No HP: 08113509618 Alt: Tanggal: 8/8/2026 Jam Pasang: Siang Note: Hubungi sebelum ke lokasi, terimakasih"/>
    <s v="FCC"/>
    <d v="2026-07-08T13:54:50"/>
    <d v="2026-08-08T13:00:00"/>
    <m/>
    <s v="PS"/>
    <s v="TGU"/>
    <s v="NO ADDON"/>
    <n v="20260807"/>
    <s v="Completed"/>
    <s v="HSI Bisnis Promo HUT Telkom PSB 70% - 50 Mbps"/>
    <s v="INDIBIZ"/>
    <m/>
    <m/>
    <d v="2026-08-08T13:00:00"/>
    <s v="2026-08-08 13:00:00 | Nama PIC:  bu maratus No HP: 08113509618 Alt: Tanggal: 8/8/2026 Jam Pasang: Siang Note: Hubungi sebelum ke lokasi, terimakasih"/>
    <n v="2026"/>
    <n v="8"/>
    <n v="7"/>
    <d v="2026-08-07T00:00:00"/>
    <n v="-1.5416666666642413"/>
    <x v="1"/>
    <x v="13"/>
  </r>
  <r>
    <n v="1052"/>
    <n v="1002520340"/>
    <n v="3"/>
    <x v="1"/>
    <n v="5"/>
    <s v="KEDIRI"/>
    <s v="NGANJUK"/>
    <s v="WRJ"/>
    <s v="REG"/>
    <s v="AO"/>
    <s v="NEW SALES"/>
    <s v="1P INET"/>
    <s v="Completed (PS)"/>
    <s v="RBS-Regional 3"/>
    <d v="2026-08-11T15:05:56"/>
    <d v="2026-08-12T08:55:33"/>
    <n v="69363513"/>
    <m/>
    <n v="152641205607"/>
    <s v="YOUNEEDMEE"/>
    <s v="ODP-WRJ-FD/51 FD/D01/51.01"/>
    <s v="WO061511362"/>
    <m/>
    <m/>
    <m/>
    <n v="112.0134274"/>
    <n v="-7.6636949999999997"/>
    <s v="MD|MYDB-20260809264802|EN00005/MC20190|YOUNEEDMEE|085181739148"/>
    <s v="MYDIGIBIZPARTNER"/>
    <m/>
    <m/>
    <m/>
    <m/>
    <m/>
    <m/>
    <m/>
    <m/>
    <s v="Management Janji"/>
    <s v="2026-08-12 13:00:00 | Tanggal Pemasangan : 12 Agustus 2026 Jam Pemasangan : 08:00 13:00 Info Tambahan : Hubungi pelanggan dulu sebelum ke lokasi terimakasih"/>
    <s v="FCC"/>
    <d v="2026-11-08T15:10:17"/>
    <d v="2026-08-12T13:00:00"/>
    <m/>
    <s v="PS"/>
    <s v="WRJ"/>
    <s v="NO ADDON"/>
    <n v="20260812"/>
    <s v="Completed"/>
    <s v="HSI Bisnis Promo HUT Telkom PSB 70% - 75 Mbps"/>
    <s v="INDIBIZ"/>
    <m/>
    <m/>
    <d v="2026-08-12T13:00:00"/>
    <s v="2026-08-12 13:00:00 | Tanggal Pemasangan : 12 Agustus 2026 Jam Pemasangan : 08:00 13:00 Info Tambahan : Hubungi pelanggan dulu sebelum ke lokasi terimakasih"/>
    <n v="2026"/>
    <n v="8"/>
    <n v="12"/>
    <d v="2026-08-12T00:00:00"/>
    <n v="-0.54166666666424135"/>
    <x v="1"/>
    <x v="3"/>
  </r>
  <r>
    <n v="1053"/>
    <n v="1002507761"/>
    <n v="3"/>
    <x v="1"/>
    <n v="5"/>
    <s v="MALANG"/>
    <s v="KEPANJEN"/>
    <s v="SWJ"/>
    <s v="REG"/>
    <s v="AO"/>
    <s v="NEW SALES"/>
    <s v="1P INET"/>
    <s v="Completed (PS)"/>
    <s v="RBS-Regional 3"/>
    <d v="2026-08-04T11:28:57"/>
    <d v="2026-08-04T14:52:47"/>
    <n v="69358143"/>
    <m/>
    <n v="152705284843"/>
    <s v="PT. Zigma Teknologi Indonesia"/>
    <s v="ODP-MLG-FBU/70 FBU/D01/70.01"/>
    <s v="WO060874329"/>
    <m/>
    <m/>
    <m/>
    <n v="112.6729254"/>
    <n v="-7.9821304"/>
    <s v="|MC20200|MYIA-041450520555/POI/Reyki Irmawan/087856888785/reyki.irmawan@gmail.com"/>
    <s v="MYIB_ASSISTANT"/>
    <m/>
    <m/>
    <m/>
    <m/>
    <m/>
    <m/>
    <m/>
    <m/>
    <s v="Management Janji"/>
    <s v="2026-08-05 08:00:00 | Nama PIC : Bp Reyki No HP : 087856888785 No Alt : - M Janji : 05 Agustus 2026 Jam Pasang : Pagi / Siang Note : hubungi pelanggan jika ingin ke lokasi, terima kasih"/>
    <s v="FCC"/>
    <d v="2026-04-08T11:40:22"/>
    <d v="2026-08-05T08:00:00"/>
    <m/>
    <s v="PS"/>
    <s v="SWJ"/>
    <s v="NO ADDON"/>
    <n v="20260804"/>
    <s v="Completed"/>
    <s v="HSI Bisnis Promo HUT Telkom PSB 70% - 300 Mbps"/>
    <s v="INDIBIZ"/>
    <m/>
    <m/>
    <d v="2026-08-05T08:00:00"/>
    <s v="2026-08-05 08:00:00 | Nama PIC : Bp Reyki No HP : 087856888785 No Alt : - M Janji : 05 Agustus 2026 Jam Pasang : Pagi / Siang Note : hubungi pelanggan jika ingin ke lokasi, terima kasih"/>
    <n v="2026"/>
    <n v="8"/>
    <n v="4"/>
    <d v="2026-08-04T00:00:00"/>
    <n v="-1.3333333333357587"/>
    <x v="1"/>
    <x v="24"/>
  </r>
  <r>
    <n v="1054"/>
    <n v="1002513051"/>
    <n v="3"/>
    <x v="7"/>
    <n v="4"/>
    <s v="KUDUS"/>
    <s v="PATI"/>
    <s v="JWN"/>
    <s v="REG"/>
    <s v="AO"/>
    <s v="NEW SALES"/>
    <m/>
    <s v="Completed (PS)"/>
    <s v="RBS-Regional 3"/>
    <d v="2026-08-06T16:04:30"/>
    <d v="2026-08-06T20:07:38"/>
    <n v="69359310"/>
    <m/>
    <n v="141571105598"/>
    <s v="SMPN 2 BATANGAN"/>
    <s v="ODP-JWN-FH/047"/>
    <s v="WO061099899"/>
    <m/>
    <m/>
    <m/>
    <n v="111.200972100996"/>
    <n v="-6.7138903372497802"/>
    <s v="|MC60052|MYIA-042546297745/POI/Mukhlisin/082335357398/smpn2batangan@gmail.com"/>
    <s v="Sales Profesional"/>
    <m/>
    <m/>
    <m/>
    <m/>
    <m/>
    <m/>
    <m/>
    <m/>
    <s v="Management Janji"/>
    <s v="2026-08-06 13:00:00 | Nama PIC : BAPAK MUHLISIN  No HP :  082335357398  Alt :   M Janji : (kamis/6/AGUSTUS/2026)  jam Pasang : 09:00  Note : hubungi pelanggan jika ingin kelokasi"/>
    <s v="FCC"/>
    <d v="2026-06-08T16:10:32"/>
    <m/>
    <m/>
    <s v="PS"/>
    <s v="JWN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7:00:00"/>
    <s v="2026-08-06 13:00:00 | Nama PIC : BAPAK MUHLISIN  No HP :  082335357398  Alt :   M Janji : (kamis/6/AGUSTUS/2026)  jam Pasang : 09:00  Note : hubungi pelanggan jika ingin kelokasi"/>
    <n v="2026"/>
    <n v="8"/>
    <n v="6"/>
    <d v="2026-08-06T00:00:00"/>
    <n v="-0.29166666666424135"/>
    <x v="1"/>
    <x v="4"/>
  </r>
  <r>
    <n v="1055"/>
    <n v="1002518294"/>
    <n v="3"/>
    <x v="5"/>
    <n v="5"/>
    <s v="SINGARJA"/>
    <s v="GIANYAR"/>
    <s v="GIN"/>
    <s v="REG"/>
    <s v="AO"/>
    <s v="NEW SALES"/>
    <m/>
    <s v="Completed (PS)"/>
    <s v="RBS-Regional 3"/>
    <d v="2026-08-10T15:32:36"/>
    <d v="2026-08-14T08:10:30"/>
    <n v="69362644"/>
    <m/>
    <n v="172407213925"/>
    <s v="PT Purty Energi Abadi"/>
    <s v="ODP-GIN-FAN/26"/>
    <s v="WO061497761"/>
    <m/>
    <m/>
    <m/>
    <n v="115.3084132"/>
    <n v="-8.5483568000000005"/>
    <s v="|MN02658|/PIC I WAYAN AGUS WIRASA/083119378360/spbu.bali.5480507@gmail.com"/>
    <s v="Sales Force DBS"/>
    <m/>
    <m/>
    <m/>
    <m/>
    <m/>
    <m/>
    <m/>
    <m/>
    <s v="Management Janji"/>
    <s v="2026-08-12 13:00:00|Nama PIC : Bapak Agus No HP : 083119378360 No Alternatif : - M Janji : 12/07/2026 Jam Pasang : Pagi NoteÃ‚Â :  Hubungi terlebih dahulu sebelum ke lokasi |40961370|MYDITA"/>
    <s v="FCC"/>
    <d v="2026-10-08T15:39:56"/>
    <d v="2026-08-12T13:00:00"/>
    <m/>
    <s v="PS"/>
    <s v="GIN"/>
    <s v="NO ADDON"/>
    <n v="202608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2T13:00:00"/>
    <s v="2026-08-12 13:00:00|Nama PIC : Bapak Agus No HP : 083119378360 No Alternatif : - M Janji : 12/07/2026 Jam Pasang : Pagi NoteÃ‚Â :  Hubungi terlebih dahulu sebelum ke lokasi |40961370|MYDITA"/>
    <n v="2026"/>
    <n v="8"/>
    <n v="14"/>
    <d v="2026-08-14T00:00:00"/>
    <n v="1.4583333333357587"/>
    <x v="2"/>
    <x v="26"/>
  </r>
  <r>
    <n v="1056"/>
    <n v="1002518852"/>
    <n v="3"/>
    <x v="1"/>
    <n v="5"/>
    <s v="MADIUN"/>
    <s v="MADIUN"/>
    <s v="MNZ"/>
    <s v="REG"/>
    <s v="AO"/>
    <s v="NEW SALES"/>
    <m/>
    <s v="Completed (PS)"/>
    <s v="RBS-Regional 3"/>
    <d v="2026-08-11T08:32:30"/>
    <d v="2026-08-12T08:48:33"/>
    <n v="69361634"/>
    <m/>
    <n v="152601215002"/>
    <s v="SPBU 54.631.17 (SERVER)"/>
    <s v="ODP-MNZ-FAN/12"/>
    <s v="WO061462935"/>
    <m/>
    <m/>
    <m/>
    <n v="111.53443799999999"/>
    <n v="-7.6061719999999999"/>
    <s v="|MN00286|MYIA-037907539632/POI/IWAN SETYAWAN/08563623930/iwansetawan1989e3@gmail.com"/>
    <s v="MYDIGIBIZPARTNER"/>
    <m/>
    <m/>
    <m/>
    <m/>
    <m/>
    <m/>
    <m/>
    <m/>
    <s v="Management Janji"/>
    <s v="2026-08-09 15:00:00 | Nama Pic : BP IWAN  No Hp Pic : 08563623930  Jam Pemasangan : 08:00 - 12.00  Tanggal Pemasangan : MINGGU 09 AGUSTUS 2026  Info Tambahan : Hubungi pelanggan sebelum datang ke lokasi, terima kasih."/>
    <s v="FCC"/>
    <d v="2026-11-08T08:40:11"/>
    <m/>
    <m/>
    <s v="PS"/>
    <s v="MNZ"/>
    <s v="NO ADDON"/>
    <n v="2026081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07:00:00"/>
    <s v="2026-08-09 15:00:00 | Nama Pic : BP IWAN  No Hp Pic : 08563623930  Jam Pemasangan : 08:00 - 12.00  Tanggal Pemasangan : MINGGU 09 AGUSTUS 2026  Info Tambahan : Hubungi pelanggan sebelum datang ke lokasi, terima kasih."/>
    <n v="2026"/>
    <n v="8"/>
    <n v="12"/>
    <d v="2026-08-12T00:00:00"/>
    <n v="0.70833333333575865"/>
    <x v="1"/>
    <x v="11"/>
  </r>
  <r>
    <n v="1057"/>
    <n v="1002527866"/>
    <n v="3"/>
    <x v="3"/>
    <n v="5"/>
    <s v="MADURA"/>
    <s v="PAMEKASAN"/>
    <s v="WRP"/>
    <s v="REG"/>
    <s v="AO"/>
    <s v="NEW SALES"/>
    <m/>
    <s v="102 | FOLLOW UP COMPLETED"/>
    <s v="RBS-Regional 3"/>
    <d v="2026-08-15T10:16:14"/>
    <d v="2026-08-17T13:20:10"/>
    <n v="69366655"/>
    <m/>
    <n v="152427202989"/>
    <s v="TOKO MAULANA BAROKAH"/>
    <s v="ODP-WRP-FE/32"/>
    <s v="WO061811367"/>
    <m/>
    <m/>
    <m/>
    <n v="113.5911509"/>
    <n v="-7.0348664999999997"/>
    <s v="|MC70132|/TOKO MAULANA BAROKAH/087712871553/riskimauula@gmail.com/HSI Bisnis + Netmonk Promo 2026 200 Mbps (Rp 846.100) PSB 150.000/MOH RISKI MAULANA/-7.0349150, 113.5911494"/>
    <s v="Sales Force DBS"/>
    <m/>
    <m/>
    <m/>
    <m/>
    <m/>
    <m/>
    <m/>
    <m/>
    <s v="Management Janji"/>
    <s v="2026-08-16 08:00:00|Jam pemasangan : 12.00 Info Tambahan : Hubungi pelanggan dulu sebelum ke lokasi terimakasih|40951381|MYDITA"/>
    <s v="FCC"/>
    <s v="15-08-2026 10:39:56"/>
    <d v="2026-08-16T08:00:00"/>
    <s v="Kendala Pelanggan"/>
    <s v="REVOKE"/>
    <s v="WRP"/>
    <s v="NETMONK"/>
    <m/>
    <s v="Follow Up Revoke Completed, New Order ID : SC1002530873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d v="2026-08-16T08:00:00"/>
    <s v="2026-08-16 08:00:00|Jam pemasangan : 12.00 Info Tambahan : Hubungi pelanggan dulu sebelum ke lokasi terimakasih|40951381|MYDITA"/>
    <m/>
    <m/>
    <m/>
    <e v="#NUM!"/>
    <e v="#NUM!"/>
    <x v="0"/>
    <x v="6"/>
  </r>
  <r>
    <n v="1058"/>
    <n v="1002529554"/>
    <n v="3"/>
    <x v="1"/>
    <n v="5"/>
    <s v="MALANG"/>
    <s v="KEPANJEN"/>
    <s v="GDI"/>
    <s v="REG"/>
    <s v="AO"/>
    <s v="NEW SALES"/>
    <s v="1P INET"/>
    <s v="Completed (PS)"/>
    <s v="RBS-Regional 3"/>
    <d v="2026-08-16T12:01:57"/>
    <d v="2026-08-16T16:24:18"/>
    <n v="69367448"/>
    <m/>
    <n v="152715213793"/>
    <s v="a Cheng service"/>
    <s v="ODP-GDI-FAD/41 FAD/D03/41.01"/>
    <s v="WO061868688"/>
    <m/>
    <m/>
    <m/>
    <n v="112.654429770291"/>
    <n v="-8.1431931887268405"/>
    <s v="|MN02462|MYIA-096162051902/POI/mustakim/085732735659/ptandalan190@gmail.com"/>
    <s v="MYIB_ASSISTANT"/>
    <m/>
    <m/>
    <m/>
    <m/>
    <m/>
    <m/>
    <m/>
    <m/>
    <s v="Management Janji"/>
    <s v="2026-08-17 08:00:00 | Tanggal pemasangan: 17/08/2026 Jam pemasangan : pagi / siang Info Tambahan : Hubungi pelanggan dulu sebelum ke lokasi terima kasih."/>
    <s v="FCC"/>
    <s v="16-08-2026 12:10:22"/>
    <d v="2026-08-17T08:00:00"/>
    <m/>
    <s v="PS"/>
    <s v="GDI"/>
    <s v="NO ADDON"/>
    <n v="20260816"/>
    <s v="Completed"/>
    <s v="HSI Bisnis Khusus Winback PSB 70% - 200 Mbps"/>
    <s v="INDIBIZ"/>
    <m/>
    <m/>
    <d v="2026-08-17T08:00:00"/>
    <s v="2026-08-17 08:00:00 | Tanggal pemasangan: 17/08/2026 Jam pemasangan : pagi / siang Info Tambahan : Hubungi pelanggan dulu sebelum ke lokasi terima kasih."/>
    <n v="2026"/>
    <n v="8"/>
    <n v="16"/>
    <d v="2026-08-16T00:00:00"/>
    <n v="-1.3333333333357587"/>
    <x v="1"/>
    <x v="24"/>
  </r>
  <r>
    <n v="1059"/>
    <n v="1002516443"/>
    <n v="3"/>
    <x v="2"/>
    <n v="4"/>
    <s v="YOGYAKARTA"/>
    <s v="BANTUL"/>
    <s v="BTL"/>
    <s v="REG"/>
    <s v="AO"/>
    <s v="NEW SALES"/>
    <s v="1P INET"/>
    <s v="102 | FOLLOW UP COMPLETED"/>
    <s v="RBS-Regional 3"/>
    <d v="2026-08-09T12:04:56"/>
    <d v="2026-08-11T13:28:48"/>
    <n v="69361817"/>
    <m/>
    <n v="146129128559"/>
    <s v="LB PLERET BANTUL"/>
    <s v="ODP-BTL-FBZ/030 FBZ/D01/030.01"/>
    <s v="WO061312803"/>
    <m/>
    <m/>
    <m/>
    <n v="110.40861099999999"/>
    <n v="-7.8619719999999997"/>
    <s v="|MN00799|MYIA-060043396531/POI/LAELATUL AFIATUN NISAK/085733668576/kantorhrdlaskarbuah@gmail.com"/>
    <s v="MYIB_ASSISTANT"/>
    <m/>
    <m/>
    <m/>
    <m/>
    <m/>
    <m/>
    <m/>
    <m/>
    <s v="Management Janji"/>
    <s v="2026-08-11 09:00:00 | Tanggal Pemasangan : 11 Agustus 2026 Jam Pemasangan : 08:00 13:00 Info Tambahan : Hubungi pelanggan dulu sebelum ke lokasi terimakasih"/>
    <s v="FCC"/>
    <d v="2026-09-08T12:09:50"/>
    <d v="2026-08-11T09:00:00"/>
    <m/>
    <s v="REVOKE"/>
    <s v="BTL"/>
    <s v="NO ADDON"/>
    <m/>
    <s v="Follow Up Revoke Completed, New Order ID : SC1002519878"/>
    <s v="HSI Bisnis Basic Promo HUT Telkom PSB 70% - 50 Mbps"/>
    <s v="INDIBIZ"/>
    <m/>
    <m/>
    <d v="2026-08-11T09:00:00"/>
    <s v="2026-08-11 09:00:00 | Tanggal Pemasangan : 11 Agustus 2026 Jam Pemasangan : 08:00 13:00 Info Tambahan : Hubungi pelanggan dulu sebelum ke lokasi terimakasih"/>
    <m/>
    <m/>
    <m/>
    <e v="#NUM!"/>
    <e v="#NUM!"/>
    <x v="0"/>
    <x v="4"/>
  </r>
  <r>
    <n v="1060"/>
    <n v="1002524443"/>
    <n v="3"/>
    <x v="2"/>
    <n v="4"/>
    <s v="MAGELANG"/>
    <s v="KEBUMEN"/>
    <s v="KBM"/>
    <s v="REG"/>
    <s v="AO"/>
    <s v="NEW SALES"/>
    <s v="1P INET"/>
    <s v="Completed (PS)"/>
    <s v="RBS-Regional 3"/>
    <d v="2026-08-13T14:16:56"/>
    <d v="2026-08-15T15:51:46"/>
    <n v="69365241"/>
    <m/>
    <n v="142141120206"/>
    <s v="SPBU PERTAMINA 44.543.10 KUWAYUHAN"/>
    <s v="ODP-KBM-FAF/053 FAF/D03/053.01"/>
    <s v="WO061675277"/>
    <m/>
    <m/>
    <m/>
    <n v="109.63938020000001"/>
    <n v="-7.6916194000000004"/>
    <s v="|MN00648|MYIA-084850189370/POI/MICHELLE/081326186535/3spas44.543.10@gmail.com"/>
    <s v="MYIB_ASSISTANT"/>
    <m/>
    <m/>
    <m/>
    <m/>
    <m/>
    <m/>
    <m/>
    <m/>
    <s v="Management Janji"/>
    <s v="2026-08-14 15:00:00 | Nama PIC : Bp Michell No HP : 081326186535 No Alt : - M Janji :  14 Agustus 2026 Jam Pasang : Pagi / Siang Note : hubungi pelanggan jika ingin kelokasi "/>
    <s v="FCC"/>
    <s v="13-08-2026 14:39:50"/>
    <d v="2026-08-14T15:00:00"/>
    <m/>
    <s v="PS"/>
    <s v="KBM"/>
    <s v="NO ADDON"/>
    <n v="20260815"/>
    <s v="Completed"/>
    <s v="HSI Bisnis Promo HUT Telkom PSB 70% - 75 Mbps"/>
    <s v="INDIBIZ"/>
    <m/>
    <m/>
    <d v="2026-08-14T15:00:00"/>
    <s v="2026-08-14 15:00:00 | Nama PIC : Bp Michell No HP : 081326186535 No Alt : - M Janji :  14 Agustus 2026 Jam Pasang : Pagi / Siang Note : hubungi pelanggan jika ingin kelokasi "/>
    <n v="2026"/>
    <n v="8"/>
    <n v="15"/>
    <d v="2026-08-15T00:00:00"/>
    <n v="0.375"/>
    <x v="1"/>
    <x v="4"/>
  </r>
  <r>
    <n v="1061"/>
    <n v="1002508676"/>
    <n v="3"/>
    <x v="2"/>
    <n v="4"/>
    <s v="MAGELANG"/>
    <s v="MUNTILAN"/>
    <s v="SWT"/>
    <s v="REG"/>
    <s v="AO"/>
    <s v="NEW SALES"/>
    <m/>
    <s v="FCC - HD1A - PROGRESS"/>
    <s v="RBS-Regional 3"/>
    <d v="2026-08-04T14:46:10"/>
    <d v="2026-08-04T14:47:14"/>
    <n v="69358406"/>
    <m/>
    <n v="142164113608"/>
    <s v="Baron farm"/>
    <m/>
    <m/>
    <m/>
    <m/>
    <m/>
    <n v="110.3616889"/>
    <n v="-7.5318167000000003"/>
    <s v="|MN00935|/Baron farm/081329500767/baronmerapi@gmail.com/ 1S HSI BISNIS BASIC PROMO HUT 50 Mbps / AGUS SADEWO"/>
    <s v="Sales Profesional"/>
    <m/>
    <m/>
    <m/>
    <m/>
    <m/>
    <m/>
    <m/>
    <m/>
    <m/>
    <m/>
    <m/>
    <d v="2026-04-08T14:55:17"/>
    <m/>
    <m/>
    <s v="FCC"/>
    <s v="SWT"/>
    <s v="NO ADDON"/>
    <m/>
    <s v="MYDITA RBS - HD1A - PROGRESS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4"/>
  </r>
  <r>
    <n v="1062"/>
    <n v="1002504604"/>
    <n v="3"/>
    <x v="3"/>
    <n v="5"/>
    <s v="MADURA"/>
    <s v="PAMEKASAN"/>
    <s v="SMP"/>
    <s v="REG"/>
    <s v="AO"/>
    <s v="NEW SALES"/>
    <s v="1P INET"/>
    <s v="Completed (PS)"/>
    <s v="RBS-Regional 3"/>
    <d v="2026-08-01T13:55:56"/>
    <d v="2026-08-02T10:46:34"/>
    <n v="69356739"/>
    <m/>
    <n v="152431232263"/>
    <s v="RUMAH TRANSAKSI"/>
    <s v="ODP-SMP-FK/38 FK/D02/38.01"/>
    <s v="WO060653657"/>
    <m/>
    <m/>
    <m/>
    <n v="113.793256245553"/>
    <n v="-7.0943380093368802"/>
    <s v="MD|MYDB-20260801264138|DN00001/MN00806|RUMAH TRANSAKSI|08213325454"/>
    <s v="MYDIGIBIZPARTNER"/>
    <m/>
    <m/>
    <m/>
    <m/>
    <m/>
    <m/>
    <m/>
    <m/>
    <s v="Management Janji"/>
    <s v="2026-08-02 13:00:00 | Nama PIC : Ibu Sima No Hp : 08213325454 No Alt : - Tgl Pemasangan : 02 Agustus 2026 Interval : PAGI SIANG Note : Hubungi pelanggan terlebih dahulu"/>
    <s v="FCC"/>
    <d v="2026-01-08T14:09:52"/>
    <d v="2026-08-02T13:00:00"/>
    <m/>
    <s v="PS"/>
    <s v="SMP"/>
    <s v="NO ADDON"/>
    <n v="20260802"/>
    <s v="Completed"/>
    <s v="HSI Bisnis Promo HUT Telkom PSB 70% - 300 Mbps"/>
    <s v="INDIBIZ"/>
    <m/>
    <m/>
    <d v="2026-08-02T13:00:00"/>
    <s v="2026-08-02 13:00:00 | Nama PIC : Ibu Sima No Hp : 08213325454 No Alt : - Tgl Pemasangan : 02 Agustus 2026 Interval : PAGI SIANG Note : Hubungi pelanggan terlebih dahulu"/>
    <n v="2026"/>
    <n v="8"/>
    <n v="2"/>
    <d v="2026-08-02T00:00:00"/>
    <n v="-0.54166666666424135"/>
    <x v="1"/>
    <x v="6"/>
  </r>
  <r>
    <n v="1063"/>
    <n v="1002525869"/>
    <n v="3"/>
    <x v="1"/>
    <n v="5"/>
    <s v="MADIUN"/>
    <s v="TUBAN"/>
    <s v="TNZ"/>
    <s v="REG"/>
    <s v="AO"/>
    <s v="NEW SALES"/>
    <s v="1P INET"/>
    <s v="Completed (PS)"/>
    <s v="RBS-Regional 3"/>
    <d v="2026-08-14T10:23:56"/>
    <d v="2026-08-15T12:41:35"/>
    <n v="69365791"/>
    <m/>
    <n v="152612240249"/>
    <s v="MTSN1tuban"/>
    <s v="ODP-TNZ-FT/85 FT/D07/85.01"/>
    <s v="WO061727033"/>
    <m/>
    <m/>
    <m/>
    <n v="112.05223161525301"/>
    <n v="-6.8872037567760698"/>
    <s v="|MN02366|MYIA-079223650635/POI/DANIEL ASYHADA ST/08123394014/mtsn1tuban@gmail.com"/>
    <s v="MYIB_ASSISTANT"/>
    <m/>
    <m/>
    <m/>
    <m/>
    <m/>
    <m/>
    <m/>
    <m/>
    <s v="Management Janji"/>
    <s v="2026-08-21 08:00:00 | Tanggal pemasangan: 14/08/2026 Jam pemasangan : pagi / siang Info Tambahan : Hubungi pelanggan dulu sebelum ke lokasi terima kasih."/>
    <s v="FCC"/>
    <s v="14-08-2026 10:39:51"/>
    <d v="2026-08-21T08:00:00"/>
    <m/>
    <s v="PS"/>
    <s v="TNZ"/>
    <s v="NO ADDON"/>
    <n v="20260815"/>
    <s v="Completed"/>
    <s v="HSI Bisnis Promo HUT Telkom PSB 70% - 50 Mbps"/>
    <s v="INDIBIZ"/>
    <m/>
    <m/>
    <d v="2026-08-21T08:00:00"/>
    <s v="2026-08-21 08:00:00 | Tanggal pemasangan: 14/08/2026 Jam pemasangan : pagi / siang Info Tambahan : Hubungi pelanggan dulu sebelum ke lokasi terima kasih."/>
    <n v="2026"/>
    <n v="8"/>
    <n v="15"/>
    <d v="2026-08-15T00:00:00"/>
    <n v="-6.3333333333357587"/>
    <x v="1"/>
    <x v="18"/>
  </r>
  <r>
    <n v="1064"/>
    <n v="1002514820"/>
    <n v="3"/>
    <x v="7"/>
    <n v="4"/>
    <s v="KUDUS"/>
    <s v="REMBANG"/>
    <s v="LSE"/>
    <s v="REG"/>
    <s v="AO"/>
    <s v="NEW SALES"/>
    <m/>
    <s v="Completed (PS)"/>
    <s v="RBS-Regional 3"/>
    <d v="2026-08-07T14:28:33"/>
    <d v="2026-08-10T12:41:00"/>
    <n v="69360858"/>
    <n v="2955161013"/>
    <n v="142598105500"/>
    <s v="PT GLOBAL JET EXPRESS"/>
    <s v="ODP-LSE-FE/114"/>
    <s v="WO061275738"/>
    <m/>
    <m/>
    <m/>
    <n v="111.61727759999999"/>
    <n v="-6.6934297999999997"/>
    <s v="AMRBS;403099;TREG4;MUHAMMAD MASTUR;081226139781;CP EKO YASWANTO;08978379539PAKET 2S INET VOICE 50 MBPS (479.000);PT GLOBAL JET EXPRESS//KRAGAN;input by Tito"/>
    <s v="Account Manager"/>
    <m/>
    <m/>
    <m/>
    <m/>
    <m/>
    <m/>
    <m/>
    <m/>
    <s v="Management Janji"/>
    <s v="2026-08-09 13:00:00|Tanggal pemasangan: 09/08/2026 Jam pemasangan : pagi / siang Info Tambahan : Hubungi pelanggan dulu sebelum ke lokasi. terima kasih|40951377|MYDITA"/>
    <s v="FCC"/>
    <d v="2026-07-08T14:40:02"/>
    <d v="2026-08-09T13:00:00"/>
    <m/>
    <s v="PS"/>
    <s v="LSE"/>
    <s v="NO ADDON"/>
    <n v="20260810"/>
    <s v="Completed"/>
    <s v="- BWY DL;BWY DL ~ Saluran Dua Arah(BothWay)[0]  - E23053;E23053 ~ ES23 - Paket HSI Bisnis  Phone (PHONE)[0]  - E23053~null~44864;E23053||11||Abodemen 0[0]  - E23053~null~E23053_IN800;IN800 ~ Free Lokal dan SLJJ 800 Menit ~ E23053[40000]  - 11_11446;Biaya "/>
    <s v="INDIBIZ"/>
    <m/>
    <m/>
    <d v="2026-08-09T13:00:00"/>
    <s v="2026-08-09 13:00:00|Tanggal pemasangan: 09/08/2026 Jam pemasangan : pagi / siang Info Tambahan : Hubungi pelanggan dulu sebelum ke lokasi. terima kasih|40951377|MYDITA"/>
    <n v="2026"/>
    <n v="8"/>
    <n v="10"/>
    <d v="2026-08-10T00:00:00"/>
    <n v="0.45833333333575865"/>
    <x v="1"/>
    <x v="4"/>
  </r>
  <r>
    <n v="1065"/>
    <n v="1002526836"/>
    <n v="3"/>
    <x v="6"/>
    <n v="5"/>
    <s v="JEMBER"/>
    <s v="SITUBONDO"/>
    <s v="BKI"/>
    <s v="REG"/>
    <s v="AO"/>
    <s v="NEW SALES"/>
    <s v="1P INET"/>
    <s v="Completed (PS)"/>
    <s v="RBS-Regional 3"/>
    <d v="2026-08-14T15:10:57"/>
    <d v="2026-08-14T18:52:48"/>
    <n v="69366222"/>
    <m/>
    <n v="152531208028"/>
    <s v="TOKO BAROKAH"/>
    <s v="ODP-BKI-FH/37 FH/D03/37.01"/>
    <s v="WO061759472"/>
    <m/>
    <m/>
    <m/>
    <n v="113.703571"/>
    <n v="-7.7638759999999998"/>
    <s v="|MN02617|MYIA-077891365911/POI/MAHRUS ALI/08561136623/motorcb95@gmail.com"/>
    <s v="MYIB_ASSISTANT"/>
    <m/>
    <m/>
    <m/>
    <m/>
    <m/>
    <m/>
    <m/>
    <m/>
    <s v="Management Janji"/>
    <s v="2026-08-15 13:00:00 | M Janji : (15/08/2026) jam Pasang : 09:00 Note : hubungi pelanggan jika ingin kelokasi"/>
    <s v="FCC"/>
    <s v="14-08-2026 15:25:22"/>
    <d v="2026-08-15T13:00:00"/>
    <m/>
    <s v="PS"/>
    <s v="BKI"/>
    <s v="NETMONK"/>
    <n v="20260814"/>
    <s v="Completed"/>
    <s v="HSI Bisnis Bundling Netmonk PSB 70% Promo - 300 Mbps"/>
    <s v="INDIBIZ"/>
    <m/>
    <m/>
    <d v="2026-08-15T13:00:00"/>
    <s v="2026-08-15 13:00:00 | M Janji : (15/08/2026) jam Pasang : 09:00 Note : hubungi pelanggan jika ingin kelokasi"/>
    <n v="2026"/>
    <n v="8"/>
    <n v="14"/>
    <d v="2026-08-14T00:00:00"/>
    <n v="-1.5416666666642413"/>
    <x v="1"/>
    <x v="9"/>
  </r>
  <r>
    <n v="1066"/>
    <n v="1002530542"/>
    <n v="3"/>
    <x v="6"/>
    <n v="5"/>
    <s v="SIDOARJO"/>
    <s v="JOMBANG"/>
    <s v="JOM"/>
    <s v="REG"/>
    <s v="AO"/>
    <s v="NEW SALES"/>
    <m/>
    <s v="Completed (PS)"/>
    <s v="RBS-Regional 3"/>
    <d v="2026-08-17T10:05:45"/>
    <d v="2026-08-17T19:12:27"/>
    <n v="69367909"/>
    <m/>
    <n v="152318242388"/>
    <s v="MEUBEL BERKAH"/>
    <s v="ODP-JOM-FAB/107"/>
    <s v="WO061919388"/>
    <m/>
    <m/>
    <m/>
    <n v="112.27169790000001"/>
    <n v="-7.5783063999999998"/>
    <s v="|MN01463|/MEUBEL BERKAH/WINBACK HSI B2B + NETMONK (1:1) 150MBPS 761,1RB PSB DISC 70%/1:1 WINBACK 150MBPS INET +; NETMONK 761100 BELUM PPN /renymufidah785@gmail.com/RENY MUFIDAH /85850870233"/>
    <s v="Sales Force DBS"/>
    <m/>
    <m/>
    <m/>
    <m/>
    <m/>
    <m/>
    <m/>
    <m/>
    <s v="Management Janji"/>
    <s v="2026-08-18 08:00:00|Jam Pemasangan : 08:00 - 12.00 Tanggal Pemasangan : 18/08/2026 Info Tambahan : Hubungi pelanggan sebelum datang ke lokasi|40981184|MYDITA"/>
    <s v="FCC"/>
    <s v="17-08-2026 10:10:25"/>
    <d v="2026-08-18T08:00:00"/>
    <m/>
    <s v="PS"/>
    <s v="JOM"/>
    <s v="NETMONK"/>
    <n v="2026081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8T08:00:00"/>
    <s v="2026-08-18 08:00:00|Jam Pemasangan : 08:00 - 12.00 Tanggal Pemasangan : 18/08/2026 Info Tambahan : Hubungi pelanggan sebelum datang ke lokasi|40981184|MYDITA"/>
    <n v="2026"/>
    <n v="8"/>
    <n v="17"/>
    <d v="2026-08-17T00:00:00"/>
    <n v="-1.3333333333357587"/>
    <x v="1"/>
    <x v="20"/>
  </r>
  <r>
    <n v="1067"/>
    <n v="1002516384"/>
    <n v="3"/>
    <x v="7"/>
    <n v="4"/>
    <s v="KUDUS"/>
    <s v="KUDUS"/>
    <s v="KUD"/>
    <s v="REG"/>
    <s v="AO"/>
    <s v="NEW SALES"/>
    <m/>
    <s v="98 | OSS - CANCEL COMPLETE"/>
    <s v="RBS-Regional 2"/>
    <d v="2026-08-09T10:53:56"/>
    <d v="2026-08-10T16:38:52"/>
    <n v="69361768"/>
    <m/>
    <n v="142401146001"/>
    <s v="Qeela.Net Game"/>
    <s v="ODP-KUD-FZ/042"/>
    <s v="WO061313732"/>
    <m/>
    <m/>
    <m/>
    <n v="110.91332540000001"/>
    <n v="-6.7864544999999996"/>
    <s v="|MN00915|/ Qeela.Net Game / 08562788488 - 085735001555 / Cp Wahyu Hadi Kuntarto / doiku_1986@yahoo.co.id"/>
    <s v="Sales Profesional"/>
    <m/>
    <m/>
    <m/>
    <m/>
    <m/>
    <m/>
    <m/>
    <m/>
    <s v="Management Janji"/>
    <s v="2026-08-10 13:00:00|Tanggal pemasangan: 10/08/2026 Jam pemasangan : pagi / siang Info Tambahan : Hubungi pelanggan dulu sebelum ke lokasi. terima kasih|40951377|MYDITA"/>
    <s v="FCC"/>
    <d v="2026-09-08T10:54:43"/>
    <d v="2026-08-10T13:00:00"/>
    <s v="Kendala Lainnya"/>
    <s v="CANCEL"/>
    <s v="KUD"/>
    <s v="NO ADDON"/>
    <m/>
    <s v="Cancel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13:00:00"/>
    <s v="2026-08-10 13:00:00|Tanggal pemasangan: 10/08/2026 Jam pemasangan : pagi / siang Info Tambahan : Hubungi pelanggan dulu sebelum ke lokasi. terima kasih|40951377|MYDITA"/>
    <m/>
    <m/>
    <m/>
    <e v="#NUM!"/>
    <e v="#NUM!"/>
    <x v="0"/>
    <x v="4"/>
  </r>
  <r>
    <n v="1068"/>
    <n v="1002509899"/>
    <n v="3"/>
    <x v="6"/>
    <n v="5"/>
    <s v="PASURUAN"/>
    <s v="PROBOLINGGO"/>
    <s v="TGS"/>
    <s v="REG"/>
    <s v="AO"/>
    <s v="NEW SALES"/>
    <m/>
    <s v="Completed (PS)"/>
    <s v="RBS-Regional 3"/>
    <d v="2026-08-05T10:10:00"/>
    <d v="2026-08-05T17:03:29"/>
    <n v="69358860"/>
    <m/>
    <n v="152530201997"/>
    <s v="BAROKAH CELL"/>
    <s v="ODP-TGS-FE/06"/>
    <s v="WO060964009"/>
    <m/>
    <m/>
    <m/>
    <n v="113.12125090000001"/>
    <n v="-7.7387446000000004"/>
    <s v="|MC30006|/SULAIMAN/8133301745/yusufavgpass@gmail.com"/>
    <s v="Sales Force DBS"/>
    <m/>
    <m/>
    <m/>
    <m/>
    <m/>
    <m/>
    <m/>
    <m/>
    <s v="Management Janji"/>
    <s v="2026-08-06 08:00:00|Tanggal pemasangan: 6/08/2026 Jam pemasangan : pagi / siang Info Tambahan : Hubungi pelanggan dulu sebelum ke lokasi. terima kasih|40010577|MYDITA"/>
    <s v="FCC"/>
    <d v="2026-05-08T10:39:45"/>
    <d v="2026-08-06T08:00:00"/>
    <m/>
    <s v="PS"/>
    <s v="TGS"/>
    <s v="NETMONK"/>
    <n v="20260805"/>
    <s v="Completed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d v="2026-08-06T08:00:00"/>
    <s v="2026-08-06 08:00:00|Tanggal pemasangan: 6/08/2026 Jam pemasangan : pagi / siang Info Tambahan : Hubungi pelanggan dulu sebelum ke lokasi. terima kasih|40010577|MYDITA"/>
    <n v="2026"/>
    <n v="8"/>
    <n v="5"/>
    <d v="2026-08-05T00:00:00"/>
    <n v="-1.3333333333357587"/>
    <x v="1"/>
    <x v="27"/>
  </r>
  <r>
    <n v="1069"/>
    <n v="1002508869"/>
    <n v="3"/>
    <x v="5"/>
    <n v="5"/>
    <s v="SINGARJA"/>
    <s v="GIANYAR"/>
    <s v="GIN"/>
    <s v="REG"/>
    <s v="AO"/>
    <s v="NEW SALES"/>
    <m/>
    <s v="Completed (PS)"/>
    <s v="RBS-Regional 3"/>
    <d v="2026-08-04T15:22:33"/>
    <d v="2026-08-07T09:34:19"/>
    <n v="69358442"/>
    <m/>
    <n v="172407213203"/>
    <s v="SD NEGERI 2 BLAHBATUH"/>
    <s v="ODP-GIN-FP/117"/>
    <s v="WO060931059"/>
    <m/>
    <m/>
    <m/>
    <n v="115.2998659"/>
    <n v="-8.5620264000000006"/>
    <s v="|MN02658|/PIC ANAK AGUNG ISTRI MAS UDAYANI/089630112174/sdblahbatuh2n@gmail.com"/>
    <s v="Sales Force DBS"/>
    <m/>
    <m/>
    <m/>
    <m/>
    <m/>
    <m/>
    <m/>
    <m/>
    <s v="Management Janji"/>
    <s v="2026-08-06 08:00:00| M Janji : (6 AGUSTUS 2026) jam Pasang : pagi  Note : hubungi pelanggan jika ingin kelokasi|40981182|MYDITA"/>
    <s v="FCC"/>
    <d v="2026-04-08T15:25:54"/>
    <d v="2026-08-06T08:00:00"/>
    <m/>
    <s v="PS"/>
    <s v="GIN"/>
    <s v="NO ADDON"/>
    <n v="202608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8:00:00"/>
    <s v="2026-08-06 08:00:00| M Janji : (6 AGUSTUS 2026) jam Pasang : pagi  Note : hubungi pelanggan jika ingin kelokasi|40981182|MYDITA"/>
    <n v="2026"/>
    <n v="8"/>
    <n v="7"/>
    <d v="2026-08-07T00:00:00"/>
    <n v="0.66666666666424135"/>
    <x v="1"/>
    <x v="26"/>
  </r>
  <r>
    <n v="1070"/>
    <n v="1002510227"/>
    <n v="3"/>
    <x v="3"/>
    <n v="5"/>
    <s v="SBY UTARA"/>
    <s v="TANDES"/>
    <s v="TNS"/>
    <s v="REG"/>
    <s v="AO"/>
    <s v="NEW SALES"/>
    <s v="1P INET"/>
    <s v="Completed (PS)"/>
    <s v="RBS-Regional 3"/>
    <d v="2026-08-05T11:28:56"/>
    <d v="2026-08-06T16:16:00"/>
    <n v="69358979"/>
    <m/>
    <n v="152409278315"/>
    <s v="SD Khadijah II Surabaya"/>
    <s v="ODP-TDS-FCS/49 FCS/D06/49.01"/>
    <s v="WO060968023"/>
    <m/>
    <m/>
    <m/>
    <n v="112.6905166"/>
    <n v="-7.2803180000000003"/>
    <s v="|MN01794|MYIA-025228777466/POI/Rico susanto/082229547735/ricosusanto.600@gmail.com"/>
    <s v="MYIB_ASSISTANT"/>
    <m/>
    <m/>
    <m/>
    <m/>
    <m/>
    <m/>
    <m/>
    <m/>
    <s v="Management Janji"/>
    <s v="2026-08-06 15:00:00 | Tanggal Pemasangan : 06 Agustus 2026 Jam Pemasangan : 08:00 15:00 Info Tambahan : Hubungi pelanggan dulu sebelum ke lokasi terimakasih"/>
    <s v="FCC"/>
    <d v="2026-05-08T11:39:53"/>
    <d v="2026-08-06T15:00:00"/>
    <m/>
    <s v="PS"/>
    <s v="TNS"/>
    <s v="NO ADDON"/>
    <n v="20260806"/>
    <s v="Completed"/>
    <s v="HSI Bisnis Promo HUT Telkom PSB 70% - 50 Mbps"/>
    <s v="INDIBIZ"/>
    <m/>
    <m/>
    <d v="2026-08-06T15:00:00"/>
    <s v="2026-08-06 15:00:00 | Tanggal Pemasangan : 06 Agustus 2026 Jam Pemasangan : 08:00 15:00 Info Tambahan : Hubungi pelanggan dulu sebelum ke lokasi terimakasih"/>
    <n v="2026"/>
    <n v="8"/>
    <n v="6"/>
    <d v="2026-08-06T00:00:00"/>
    <n v="-0.625"/>
    <x v="1"/>
    <x v="23"/>
  </r>
  <r>
    <n v="1071"/>
    <n v="1002512768"/>
    <n v="3"/>
    <x v="3"/>
    <n v="5"/>
    <s v="SBY SELATAN"/>
    <s v="MANYAR"/>
    <s v="MYR"/>
    <s v="REG"/>
    <s v="AO"/>
    <s v="NEW SALES"/>
    <s v="1P INET"/>
    <s v="Completed (PS)"/>
    <s v="RBS-Regional 3"/>
    <d v="2026-08-06T14:52:57"/>
    <d v="2026-08-07T20:58:47"/>
    <n v="69360080"/>
    <m/>
    <n v="152303246805"/>
    <s v="SMK METRIKA"/>
    <s v="ODP-MYR-FWH/43 FWH/D03/43.01"/>
    <s v="WO061088224"/>
    <m/>
    <m/>
    <m/>
    <n v="112.79629509999999"/>
    <n v="-7.2612380999999999"/>
    <s v="|MN00458|MYIA-014285914617/POI/smk metrika/0882022605196/smkmetrika205@gmail.com"/>
    <s v="MYIB_ASSISTANT"/>
    <m/>
    <m/>
    <m/>
    <m/>
    <m/>
    <m/>
    <m/>
    <m/>
    <s v="Management Janji"/>
    <s v="2026-08-08 15:00:00 | Nama PIC : Ibu Firda No HP : 0882022605196 No Alternatif : 081330256904 M Janji : 07/08/2026 Jam Pasang : Pagi NoteÃ‚Â :  Hubungi terlebih dahulu sebelum ke lokasi "/>
    <s v="FCC"/>
    <d v="2026-06-08T14:55:39"/>
    <d v="2026-08-08T15:00:00"/>
    <m/>
    <s v="PS"/>
    <s v="MYR"/>
    <s v="NO ADDON"/>
    <n v="20260807"/>
    <s v="Completed"/>
    <s v="HSI Bisnis Promo HUT Telkom PSB 70% - 100 Mbps"/>
    <s v="INDIBIZ"/>
    <m/>
    <m/>
    <d v="2026-08-08T15:00:00"/>
    <s v="2026-08-08 15:00:00 | Nama PIC : Ibu Firda No HP : 0882022605196 No Alternatif : 081330256904 M Janji : 07/08/2026 Jam Pasang : Pagi NoteÃ‚Â :  Hubungi terlebih dahulu sebelum ke lokasi "/>
    <n v="2026"/>
    <n v="8"/>
    <n v="7"/>
    <d v="2026-08-07T00:00:00"/>
    <n v="-1.625"/>
    <x v="1"/>
    <x v="10"/>
  </r>
  <r>
    <n v="1072"/>
    <n v="1002523697"/>
    <n v="3"/>
    <x v="6"/>
    <n v="5"/>
    <s v="SIDOARJO"/>
    <s v="MOJOKERTO"/>
    <s v="MJS"/>
    <s v="REG"/>
    <s v="AO"/>
    <s v="NEW SALES"/>
    <m/>
    <s v="OSS - FALLOUT"/>
    <s v="RBS-Regional 3"/>
    <d v="2026-08-13T10:25:30"/>
    <d v="2026-08-18T08:24:25"/>
    <n v="69364877"/>
    <n v="3215217037"/>
    <n v="152330220706"/>
    <s v="PT. INOCYCLE TECHNOLOGI GROUP CAB"/>
    <s v="ODP-MJS-FAC/27"/>
    <s v="WO061672133"/>
    <m/>
    <m/>
    <m/>
    <n v="112.5595477"/>
    <n v="-7.5436052"/>
    <s v="|MN00518|/PT. INOCYCLE TECHNOLOGI GROUP CAB MOJOKERTO /HSI B2B (1:1) + PHONE (800 MENIT) 100MBPS 645RB PSB DISC 70%//mokhamadcahyono200597@gmail.com/MOKHAMAD CAHYONO/85700111264"/>
    <s v="Sales Force DBS"/>
    <m/>
    <m/>
    <m/>
    <m/>
    <m/>
    <m/>
    <m/>
    <m/>
    <s v="Management Janji"/>
    <s v="2026-08-14 13:00:00|Nama PIC : Cahyono No HP : 085700111264 Alt :  M Janji : 14/08/2026 Jam Pasang : 08.00  - 13:00  NoteÃ‚Â :  hubungi terlebih dahulu sebelum ke lokasi, terima kasih.|40981184|MYDITA"/>
    <s v="FCC"/>
    <s v="13-08-2026 10:39:50"/>
    <d v="2026-08-14T13:00:00"/>
    <s v="Kendala Pelanggan"/>
    <s v="FO_WFM"/>
    <s v="MJS"/>
    <s v="NO ADDON"/>
    <m/>
    <s v="Provisioning Failed|WFM|INF009061027|ODP FULL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14T13:00:00"/>
    <s v="2026-08-14 13:00:00|Nama PIC : Cahyono No HP : 085700111264 Alt :  M Janji : 14/08/2026 Jam Pasang : 08.00  - 13:00  NoteÃ‚Â :  hubungi terlebih dahulu sebelum ke lokasi, terima kasih.|40981184|MYDITA"/>
    <m/>
    <m/>
    <m/>
    <e v="#NUM!"/>
    <e v="#NUM!"/>
    <x v="0"/>
    <x v="20"/>
  </r>
  <r>
    <n v="1073"/>
    <n v="1002530813"/>
    <n v="3"/>
    <x v="1"/>
    <n v="5"/>
    <s v="KEDIRI"/>
    <s v="BLITAR"/>
    <s v="SNT"/>
    <s v="REG"/>
    <s v="AO"/>
    <s v="NEW SALES"/>
    <s v="1P INET"/>
    <s v="Completed (PS)"/>
    <s v="RBS-Regional 3"/>
    <d v="2026-08-17T12:41:56"/>
    <d v="2026-08-17T20:41:10"/>
    <n v="69368050"/>
    <m/>
    <n v="152736205291"/>
    <s v="Warkop Mabar"/>
    <s v="ODP-SNT-FCLC/02 001"/>
    <s v="WO061925785"/>
    <m/>
    <m/>
    <m/>
    <n v="112.069109156727"/>
    <n v="-8.0603231178690606"/>
    <s v="MD|MYDB-20260814265285|DC20002/MC20039|Warkop Mabar|082302111666"/>
    <s v="MYDIGIBIZPARTNER"/>
    <m/>
    <m/>
    <m/>
    <m/>
    <m/>
    <m/>
    <m/>
    <m/>
    <s v="Management Janji"/>
    <s v="2026-08-18 13:00:00 | Tanggal Pemasangan : 18 Agustus 2026 Jam Pemasangan : 08:00 13:00 Info Tambahan : Hubungi pelanggan dulu sebelum ke lokasi terimakasih"/>
    <s v="FCC"/>
    <s v="17-08-2026 12:54:48"/>
    <d v="2026-08-18T13:00:00"/>
    <m/>
    <s v="PS"/>
    <s v="SNT"/>
    <s v="NO ADDON"/>
    <n v="20260817"/>
    <s v="Completed"/>
    <s v="HSI Bisnis Promo HUT Telkom PSB 70% - 100 Mbps Dual Band"/>
    <s v="INDIBIZ"/>
    <m/>
    <m/>
    <d v="2026-08-18T13:00:00"/>
    <s v="2026-08-18 13:00:00 | Tanggal Pemasangan : 18 Agustus 2026 Jam Pemasangan : 08:00 13:00 Info Tambahan : Hubungi pelanggan dulu sebelum ke lokasi terimakasih"/>
    <n v="2026"/>
    <n v="8"/>
    <n v="17"/>
    <d v="2026-08-17T00:00:00"/>
    <n v="-1.5416666666642413"/>
    <x v="1"/>
    <x v="28"/>
  </r>
  <r>
    <n v="1074"/>
    <n v="1002529358"/>
    <n v="3"/>
    <x v="3"/>
    <n v="5"/>
    <s v="MADURA"/>
    <s v="PAMEKASAN"/>
    <s v="PME"/>
    <s v="REG"/>
    <s v="AO"/>
    <s v="NEW SALES"/>
    <m/>
    <s v="QC MIA - INVALID QUALITY CONTROL MIA"/>
    <s v="RBS-Regional 4"/>
    <d v="2026-08-16T10:23:32"/>
    <d v="2026-08-16T11:08:19"/>
    <n v="69367342"/>
    <m/>
    <n v="152426928229"/>
    <s v="WARUNG SIGAP"/>
    <s v="ODP-PME-FAS/23"/>
    <m/>
    <m/>
    <m/>
    <m/>
    <n v="113.49128861649901"/>
    <n v="-7.12536549551064"/>
    <s v="|MN00558|/WARUNG SIGAP/Fauzan/087891093191/achmadfauzan@gmail.com/HSI Bisnis Winback + Antares Eazy (1:1) 100 Mbps (Rp 640.000) PSB Rp 150.000"/>
    <s v="Sales Force DBS"/>
    <m/>
    <m/>
    <m/>
    <m/>
    <m/>
    <m/>
    <m/>
    <m/>
    <m/>
    <m/>
    <m/>
    <s v="16-08-2026 10:25:34"/>
    <m/>
    <m/>
    <s v="QC1"/>
    <s v="PME"/>
    <s v="ANTAREZ"/>
    <m/>
    <s v="QC MIA - INVALID QUALITY CONTROL MIA - Indikasi Foto Diambil dari Google Maps - Upload foto tampak depan bangunan secara lang"/>
    <s v="- E23015;E23015 ~ ES23 - Perangkat ONT[0]  - E23015~null~44292;E23015||11||Abodemen 0[0]  - E23015~null~E23015_SWONTDUALB;SWONTDUALB ~ Biaya Sewa ONT Dual Band ~ E23015[50000]  - E24057;E24057 ~ ES24 - Paket HSI Bisnis (HSIE) Khusus Winback[0]  - E24057~n"/>
    <s v="INDIBIZ"/>
    <m/>
    <m/>
    <m/>
    <m/>
    <m/>
    <m/>
    <m/>
    <e v="#NUM!"/>
    <e v="#NUM!"/>
    <x v="0"/>
    <x v="6"/>
  </r>
  <r>
    <n v="1075"/>
    <n v="1002532972"/>
    <n v="3"/>
    <x v="1"/>
    <n v="5"/>
    <s v="KEDIRI"/>
    <s v="TULUNGAGUNG"/>
    <s v="CAT"/>
    <s v="REG"/>
    <s v="AO"/>
    <s v="NEW SALES"/>
    <s v="1P INET"/>
    <s v="MIE - SEND SURVEY"/>
    <s v="RBS-Regional 3"/>
    <d v="2026-08-18T12:29:57"/>
    <d v="2026-08-18T12:32:02"/>
    <n v="69368920"/>
    <m/>
    <n v="152622209050"/>
    <s v="LPK langgeng Cipta Makmur Tulungagung"/>
    <s v="ODP-CAT-FC/01"/>
    <s v="WO062000346"/>
    <m/>
    <m/>
    <m/>
    <n v="111.763306"/>
    <n v="-8.1715630000000008"/>
    <s v="|MN00458|MYIA-018377346447/POI/Yovita Mudji rahayu/+6281210127271/langgengciptamakmur01@gmail.com"/>
    <s v="MYIB_ASSISTANT"/>
    <m/>
    <m/>
    <m/>
    <m/>
    <m/>
    <m/>
    <m/>
    <m/>
    <s v="Management Janji"/>
    <s v="2026-08-19 13:00:00 | Nama PIC : ibu yovita No HP : 081210127271 No Alternatif : M Janji : 19/07/2026 Jam Pasang : Pagi NoteÃ‚Â :  Hubungi terlebih dahulu sebelum ke lokasi "/>
    <s v="FCC"/>
    <s v="18-08-2026 12:40:11"/>
    <d v="2026-08-19T13:00:00"/>
    <m/>
    <s v="SURVEY_NEW_MANJA"/>
    <s v="CAT"/>
    <s v="NO ADDON"/>
    <m/>
    <s v="MIE - SEND SURVEY"/>
    <s v="HSI Bisnis Promo HUT Telkom PSB 70% - 50 Mbps"/>
    <s v="INDIBIZ"/>
    <m/>
    <m/>
    <d v="2026-08-19T13:00:00"/>
    <s v="2026-08-19 13:00:00 | Nama PIC : ibu yovita No HP : 081210127271 No Alternatif : M Janji : 19/07/2026 Jam Pasang : Pagi NoteÃ‚Â :  Hubungi terlebih dahulu sebelum ke lokasi "/>
    <m/>
    <m/>
    <m/>
    <e v="#NUM!"/>
    <e v="#NUM!"/>
    <x v="0"/>
    <x v="28"/>
  </r>
  <r>
    <n v="1076"/>
    <n v="1002521756"/>
    <n v="3"/>
    <x v="4"/>
    <n v="4"/>
    <s v="PEKALONGAN"/>
    <s v="TEGAL"/>
    <s v="TEG"/>
    <s v="REG"/>
    <s v="AO"/>
    <s v="NEW SALES"/>
    <m/>
    <s v="CANCEL COMPLETED"/>
    <s v="RBS-Regional 3"/>
    <d v="2026-08-12T11:20:23"/>
    <d v="2026-08-12T14:04:55"/>
    <n v="69364050"/>
    <m/>
    <n v="142212126188"/>
    <s v="SPBU KS TUBUN TEGAL"/>
    <s v="ODP-TEG-FT/066"/>
    <m/>
    <m/>
    <m/>
    <m/>
    <n v="108.9867514"/>
    <n v="-7.1551226999999997"/>
    <s v="AMRBS;404469;REG3;ALI;085100284847;HSI 1S 200MB;PIC 0895397962226;790k;spbu4452115.kstubun@gmail.com"/>
    <s v="Account Manager"/>
    <m/>
    <m/>
    <m/>
    <m/>
    <m/>
    <m/>
    <m/>
    <m/>
    <m/>
    <m/>
    <m/>
    <d v="2026-12-08T11:39:52"/>
    <m/>
    <m/>
    <s v="REJECT_FCC"/>
    <s v="TEG"/>
    <s v="NO ADDON"/>
    <m/>
    <s v="DECLINE : Decline - Batal Order Ivan Sutiawan 40010577|MYDITA"/>
    <s v="- 11_11446;Biaya PSB HSI EBIS Tunai di Depan ~ 11[150000]  - E23015;E23015 ~ ES23 - Perangkat ONT[0]  - E23015~null~44292;E23015||11||Abodemen 0[0]  - E23015~null~E23015_SWONTPREM;SWONTPREM ~ Biaya Sewa ONT Premium ~ E23015[50000]  - SP_NOSS;SP_NOSS ~ Int"/>
    <s v="INDIBIZ"/>
    <m/>
    <s v="DECLINE : Decline - Batal Order Ivan Sutiawan 40010577|MYDITA"/>
    <m/>
    <m/>
    <m/>
    <m/>
    <m/>
    <e v="#NUM!"/>
    <e v="#NUM!"/>
    <x v="0"/>
    <x v="4"/>
  </r>
  <r>
    <n v="1077"/>
    <n v="1002517499"/>
    <n v="3"/>
    <x v="1"/>
    <n v="5"/>
    <s v="MADIUN"/>
    <s v="PONOROGO"/>
    <s v="PON"/>
    <s v="REG"/>
    <s v="AO"/>
    <s v="NEW SALES"/>
    <s v="1P INET"/>
    <s v="Completed (PS)"/>
    <s v="RBS-Regional 3"/>
    <d v="2026-08-10T11:43:57"/>
    <d v="2026-08-11T21:42:47"/>
    <n v="69362314"/>
    <m/>
    <n v="152604231084"/>
    <s v="SPBU 54.634.04"/>
    <s v="ODP-PON-FW/63 FW/D02/63.01"/>
    <s v="WO061381449"/>
    <m/>
    <m/>
    <m/>
    <n v="111.480836"/>
    <n v="-7.8407840000000002"/>
    <s v="|MN00282|MYIA-027182251327/POI/Wahyudi Nugroho/081329248170/spbu5.5463404@gmail.com"/>
    <s v="MYIB_ASSISTANT"/>
    <m/>
    <m/>
    <m/>
    <m/>
    <m/>
    <m/>
    <m/>
    <m/>
    <s v="Management Janji"/>
    <s v="2026-08-11 08:00:00 | Tanggal pemasangan: 11/08/2026 Jam pemasangan : pagi / siang Info Tambahan : Hubungi pelanggan dulu sebelum ke lokasi terima kasih."/>
    <s v="FCC"/>
    <d v="2026-10-08T11:54:41"/>
    <d v="2026-08-11T08:00:00"/>
    <m/>
    <s v="PS"/>
    <s v="PON"/>
    <s v="NO ADDON"/>
    <n v="20260811"/>
    <s v="Completed"/>
    <s v="HSI Bisnis Promo HUT Telkom PSB 70% - 50 Mbps"/>
    <s v="INDIBIZ"/>
    <m/>
    <m/>
    <d v="2026-08-11T08:00:00"/>
    <s v="2026-08-11 08:00:00 | Tanggal pemasangan: 11/08/2026 Jam pemasangan : pagi / siang Info Tambahan : Hubungi pelanggan dulu sebelum ke lokasi terima kasih."/>
    <n v="2026"/>
    <n v="8"/>
    <n v="11"/>
    <d v="2026-08-11T00:00:00"/>
    <n v="-0.33333333333575865"/>
    <x v="1"/>
    <x v="25"/>
  </r>
  <r>
    <n v="1078"/>
    <n v="1002516331"/>
    <n v="3"/>
    <x v="1"/>
    <n v="5"/>
    <s v="MALANG"/>
    <s v="BATU"/>
    <s v="TMP"/>
    <s v="REG"/>
    <s v="AO"/>
    <s v="NEW SALES"/>
    <s v="1P INET"/>
    <s v="Completed (PS)"/>
    <s v="RBS-Regional 3"/>
    <d v="2026-08-09T09:40:56"/>
    <d v="2026-08-09T18:49:47"/>
    <n v="69361747"/>
    <m/>
    <n v="152717204931"/>
    <s v="ANDROMEDA27"/>
    <s v="ODP-TMP-FE/71 FE/D08/71.01"/>
    <s v="WO061304214"/>
    <m/>
    <m/>
    <m/>
    <n v="112.761312872171"/>
    <n v="-7.9952177753545399"/>
    <s v="MD|MYDB-20260809264805|SC20017/MC20200|ANDROMEDA27|6282245408500"/>
    <s v="MYDIGIBIZPARTNER"/>
    <m/>
    <m/>
    <m/>
    <m/>
    <m/>
    <m/>
    <m/>
    <m/>
    <s v="Management Janji"/>
    <s v="2026-08-10 08:00:00 | Tanggal pemasangan: 10/08/2026 Jam pemasangan : pagi / siang Info Tambahan : Hubungi pelanggan dulu sebelum ke lokasi terima kasih."/>
    <s v="FCC"/>
    <d v="2026-09-08T09:55:03"/>
    <d v="2026-08-10T08:00:00"/>
    <m/>
    <s v="PS"/>
    <s v="TMP"/>
    <s v="NO ADDON"/>
    <n v="20260809"/>
    <s v="Completed"/>
    <s v="HSI Bisnis PSB 70% - 300 Mbps"/>
    <s v="INDIBIZ"/>
    <m/>
    <m/>
    <d v="2026-08-10T08:00:00"/>
    <s v="2026-08-10 08:00:00 | Tanggal pemasangan: 10/08/2026 Jam pemasangan : pagi / siang Info Tambahan : Hubungi pelanggan dulu sebelum ke lokasi terima kasih."/>
    <n v="2026"/>
    <n v="8"/>
    <n v="9"/>
    <d v="2026-08-09T00:00:00"/>
    <n v="-1.3333333333357587"/>
    <x v="1"/>
    <x v="15"/>
  </r>
  <r>
    <n v="1079"/>
    <n v="1002527672"/>
    <n v="3"/>
    <x v="3"/>
    <n v="5"/>
    <s v="MADURA"/>
    <s v="BANGKALAN"/>
    <s v="KPP"/>
    <s v="REG"/>
    <s v="AO"/>
    <s v="NEW SALES"/>
    <s v="1P INET"/>
    <s v="Completed (PS)"/>
    <s v="RBS-Regional 3"/>
    <d v="2026-08-15T08:17:56"/>
    <d v="2026-08-17T21:33:36"/>
    <n v="69365873"/>
    <m/>
    <n v="152437905619"/>
    <s v="Warung Madura Silvi fahim"/>
    <s v="ODP-KPP-FD/17 FD/D01/17.01"/>
    <s v="WO061796476"/>
    <m/>
    <m/>
    <m/>
    <n v="113.211982995271"/>
    <n v="-6.8989649751130999"/>
    <s v="MD|MYDB-20260813265276|DN00001/MN00572|Warung Madura Silvi fahim|085745754726"/>
    <s v="MYDIGIBIZPARTNER"/>
    <m/>
    <m/>
    <m/>
    <m/>
    <m/>
    <m/>
    <m/>
    <m/>
    <s v="Management Janji"/>
    <s v="2026-08-18 08:00:00 | Warung Madura Silvi fahim 085745754726"/>
    <s v="FCC"/>
    <s v="15-08-2026 08:25:42"/>
    <d v="2026-08-18T08:00:00"/>
    <m/>
    <s v="PS"/>
    <s v="KPP"/>
    <s v="NO ADDON"/>
    <n v="20260817"/>
    <s v="Completed"/>
    <s v="HSI Bisnis Promo HUT Telkom PSB 70% - 100 Mbps"/>
    <s v="INDIBIZ"/>
    <m/>
    <m/>
    <d v="2026-08-18T08:00:00"/>
    <s v="2026-08-18 08:00:00 | Warung Madura Silvi fahim 085745754726"/>
    <n v="2026"/>
    <n v="8"/>
    <n v="17"/>
    <d v="2026-08-17T00:00:00"/>
    <n v="-1.3333333333357587"/>
    <x v="1"/>
    <x v="6"/>
  </r>
  <r>
    <n v="1080"/>
    <n v="1002520222"/>
    <n v="3"/>
    <x v="4"/>
    <n v="4"/>
    <s v="PEKALONGAN"/>
    <s v="BREBES"/>
    <s v="BRB"/>
    <s v="REG"/>
    <s v="AO"/>
    <s v="NEW SALES"/>
    <s v="1P INET"/>
    <s v="Completed (PS)"/>
    <s v="RBS-Regional 3"/>
    <d v="2026-08-11T14:34:56"/>
    <d v="2026-08-12T13:30:52"/>
    <n v="69363457"/>
    <m/>
    <n v="146284106669"/>
    <s v="MA AS SYAMSURIYYAH"/>
    <s v="ODP-BRB-FAH/015"/>
    <s v="WO061507582"/>
    <m/>
    <m/>
    <m/>
    <n v="109.012076519429"/>
    <n v="-6.9380690695069296"/>
    <s v="MD|MYDB-20260810264890|DB10005/MB10071|MA AS SYAMSURIYYAH|08553261297"/>
    <s v="MYDIGIBIZPARTNER"/>
    <m/>
    <m/>
    <m/>
    <m/>
    <m/>
    <m/>
    <m/>
    <m/>
    <s v="Management Janji"/>
    <s v="2026-08-12 13:00:00 | Nama PIC : BAPAK MUHAMMAD ABDULLAH No HP : 08553261297 No Alternatif : - M Janji : 12/07/2026 Jam Pasang : Pagi NoteÃ‚Â :  Hubungi terlebih dahulu sebelum ke lokasi "/>
    <s v="FCC"/>
    <d v="2026-11-08T14:39:49"/>
    <d v="2026-08-12T13:00:00"/>
    <m/>
    <s v="PS"/>
    <s v="BRB"/>
    <s v="NO ADDON"/>
    <n v="20260812"/>
    <s v="Completed"/>
    <s v="HSI Bisnis Khusus Winback PSB 70% - 50 Mbps"/>
    <s v="INDIBIZ"/>
    <m/>
    <m/>
    <d v="2026-08-12T13:00:00"/>
    <s v="2026-08-12 13:00:00 | Nama PIC : BAPAK MUHAMMAD ABDULLAH No HP : 08553261297 No Alternatif : - M Janji : 12/07/2026 Jam Pasang : Pagi NoteÃ‚Â :  Hubungi terlebih dahulu sebelum ke lokasi "/>
    <n v="2026"/>
    <n v="8"/>
    <n v="12"/>
    <d v="2026-08-12T00:00:00"/>
    <n v="-0.54166666666424135"/>
    <x v="1"/>
    <x v="4"/>
  </r>
  <r>
    <n v="1081"/>
    <n v="1002521538"/>
    <n v="3"/>
    <x v="1"/>
    <n v="5"/>
    <s v="MADIUN"/>
    <s v="PONOROGO"/>
    <s v="SMO"/>
    <s v="REG"/>
    <s v="AO"/>
    <s v="NEW SALES"/>
    <s v="1P INET"/>
    <s v="Completed (PS)"/>
    <s v="RBS-Regional 3"/>
    <d v="2026-08-12T10:16:56"/>
    <d v="2026-08-13T16:25:26"/>
    <n v="69363922"/>
    <m/>
    <n v="152614209515"/>
    <s v="SPBU 54.634.13"/>
    <s v="ODP-SMO-FC/26 FC/D06/26.01"/>
    <s v="WO061562380"/>
    <m/>
    <m/>
    <m/>
    <n v="111.34801899999999"/>
    <n v="-7.8723200000000002"/>
    <s v="|MN00282|MYIA-024043119875/POI/Fajar Isnani/08123420960/isnani1964@gmail.com"/>
    <s v="MYIB_ASSISTANT"/>
    <m/>
    <m/>
    <m/>
    <m/>
    <m/>
    <m/>
    <m/>
    <m/>
    <s v="Management Janji"/>
    <s v="2026-08-13 08:00:00 | Tanggal Pemasangan : 13 Agustus 2026 Jam Pemasangan : 08:00 13:00 Info Tambahan : Hubungi pelanggan dulu sebelum ke lokasi terimakasih"/>
    <s v="FCC"/>
    <d v="2026-12-08T10:39:53"/>
    <d v="2026-08-13T08:00:00"/>
    <m/>
    <s v="PS"/>
    <s v="SMO"/>
    <s v="NO ADDON"/>
    <n v="20260813"/>
    <s v="Completed"/>
    <s v="HSI Bisnis Promo HUT Telkom PSB 70% - 50 Mbps"/>
    <s v="INDIBIZ"/>
    <m/>
    <m/>
    <d v="2026-08-13T08:00:00"/>
    <s v="2026-08-13 08:00:00 | Tanggal Pemasangan : 13 Agustus 2026 Jam Pemasangan : 08:00 13:00 Info Tambahan : Hubungi pelanggan dulu sebelum ke lokasi terimakasih"/>
    <n v="2026"/>
    <n v="8"/>
    <n v="13"/>
    <d v="2026-08-13T00:00:00"/>
    <n v="-0.33333333333575865"/>
    <x v="1"/>
    <x v="25"/>
  </r>
  <r>
    <n v="1082"/>
    <n v="1002527820"/>
    <n v="3"/>
    <x v="5"/>
    <n v="5"/>
    <s v="SINGARJA"/>
    <s v="KLUNGKUNG"/>
    <s v="APR"/>
    <s v="REG"/>
    <s v="AO"/>
    <s v="NEW SALES"/>
    <m/>
    <s v="Completed (PS)"/>
    <s v="RBS-Regional 3"/>
    <d v="2026-08-15T09:46:40"/>
    <d v="2026-08-15T13:43:54"/>
    <n v="69363051"/>
    <m/>
    <n v="172404209342"/>
    <s v="SMP NEGERI 2 ABANG"/>
    <s v="ODP-APR-FD/58"/>
    <s v="WO061802278"/>
    <m/>
    <m/>
    <m/>
    <n v="115.614019"/>
    <n v="-8.3507639999999999"/>
    <s v="|MN02750|/PIC I WAYAN SARYA/085842056440-082144951066/spandabang60@gmail.com"/>
    <s v="Sales Force DBS"/>
    <m/>
    <m/>
    <m/>
    <m/>
    <m/>
    <m/>
    <m/>
    <m/>
    <s v="Management Janji"/>
    <s v="2026-08-12 13:00:00|M Janji : (12/08/2026)  jam Pasang : 09:00  Note : hubungi pelanggan jika ingin kelokasi|40900827|MYDITA"/>
    <s v="FCC"/>
    <s v="15-08-2026 09:55:09"/>
    <m/>
    <s v="Kendala Teknik"/>
    <s v="PS"/>
    <s v="APR"/>
    <s v="NO ADDON"/>
    <n v="20260815"/>
    <s v="Completed"/>
    <s v="- 11_11446;Biaya PSB HSI EBIS Tunai di Depan ~ 11[150000]  - E23015;E23015 ~ ES23 - Perangkat ONT[0]  - E23015~null~44292;E23015||11||Abodemen 0[0]  - E23015~null~E23015_SWONT;SWONT ~ Biaya Sewa ONT ~ E23015[30000]  - E25061;E25061 ~ ES25 - Paket HSI Basi"/>
    <s v="INDIBIZ"/>
    <m/>
    <m/>
    <d v="2026-08-15T07:00:00"/>
    <s v="2026-08-12 13:00:00|M Janji : (12/08/2026)  jam Pasang : 09:00  Note : hubungi pelanggan jika ingin kelokasi|40900827|MYDITA"/>
    <n v="2026"/>
    <n v="8"/>
    <n v="15"/>
    <d v="2026-08-15T00:00:00"/>
    <n v="-0.29166666666424135"/>
    <x v="1"/>
    <x v="17"/>
  </r>
  <r>
    <n v="1083"/>
    <n v="1002509403"/>
    <n v="3"/>
    <x v="4"/>
    <n v="4"/>
    <s v="PEKALONGAN"/>
    <s v="PEKALONGAN"/>
    <s v="PKL"/>
    <s v="REG"/>
    <s v="AO"/>
    <s v="NEW SALES"/>
    <m/>
    <s v="Completed (PS)"/>
    <s v="RBS-Regional 3"/>
    <d v="2026-08-04T18:05:02"/>
    <d v="2026-08-04T18:54:13"/>
    <n v="69357831"/>
    <m/>
    <n v="142202154687"/>
    <s v="LYY MEDIA CELLULER"/>
    <s v="ODP-PKL-FS/015"/>
    <s v="WO060929311"/>
    <m/>
    <m/>
    <m/>
    <n v="109.668244"/>
    <n v="-6.9062729999999997"/>
    <s v="|MN00925|MYIA-006352795685/POI/m erikza al fajrisyah/085199193282/hulandafluu@gmail.com"/>
    <s v="Sales Profesional"/>
    <m/>
    <m/>
    <m/>
    <m/>
    <m/>
    <m/>
    <m/>
    <m/>
    <s v="Management Janji"/>
    <s v="2026-08-04 15:00:00 |   M Janji : (04/08/2026)  jam Pasang : 09:00  Note : hubungi pelanggan jika ingin kelokasi"/>
    <s v="FCC"/>
    <d v="2026-04-08T18:09:54"/>
    <m/>
    <m/>
    <s v="PS"/>
    <s v="PKL"/>
    <s v="NO ADDON"/>
    <n v="20260804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4T07:00:00"/>
    <s v="2026-08-04 15:00:00 |   M Janji : (04/08/2026)  jam Pasang : 09:00  Note : hubungi pelanggan jika ingin kelokasi"/>
    <n v="2026"/>
    <n v="8"/>
    <n v="4"/>
    <d v="2026-08-04T00:00:00"/>
    <n v="-0.29166666666424135"/>
    <x v="1"/>
    <x v="4"/>
  </r>
  <r>
    <n v="1084"/>
    <n v="1002524072"/>
    <n v="3"/>
    <x v="5"/>
    <n v="5"/>
    <s v="SINGARJA"/>
    <s v="TABANAN"/>
    <s v="TBN"/>
    <s v="REG"/>
    <s v="AO"/>
    <s v="NEW SALES"/>
    <m/>
    <s v="Completed (PS)"/>
    <s v="RBS-Regional 3"/>
    <d v="2026-08-13T12:20:03"/>
    <d v="2026-08-13T17:09:56"/>
    <n v="69365040"/>
    <m/>
    <n v="172413244435"/>
    <s v="PT. MERTA HARUMAS"/>
    <s v="ODP-TBN-FDD/17"/>
    <s v="WO061669488"/>
    <m/>
    <m/>
    <m/>
    <n v="115.2225619"/>
    <n v="-8.3272320999999998"/>
    <s v="MN02658/PT. MERTA HARUMAS/PIC NI NYOMAN SUMAWATI/081339049176/spbu.bali.5480326@gmail.com"/>
    <s v="Sales Force DBS"/>
    <m/>
    <m/>
    <m/>
    <m/>
    <m/>
    <m/>
    <m/>
    <m/>
    <s v="Management Janji"/>
    <s v="2026-08-14 13:00:00|Jam Pemasangan : 08:00 - 12.00 Tanggal Pemasangan : 14/08/2026 Info Tambahan : Hubungi pelanggan sebelum datang ke lokasi|40981184|MYDITA"/>
    <s v="FCC"/>
    <s v="13-08-2026 12:25:00"/>
    <d v="2026-08-14T13:00:00"/>
    <m/>
    <s v="PS"/>
    <s v="TBN"/>
    <s v="NO ADDON"/>
    <n v="20260813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14T13:00:00"/>
    <s v="2026-08-14 13:00:00|Jam Pemasangan : 08:00 - 12.00 Tanggal Pemasangan : 14/08/2026 Info Tambahan : Hubungi pelanggan sebelum datang ke lokasi|40981184|MYDITA"/>
    <n v="2026"/>
    <n v="8"/>
    <n v="13"/>
    <d v="2026-08-13T00:00:00"/>
    <n v="-1.5416666666642413"/>
    <x v="1"/>
    <x v="16"/>
  </r>
  <r>
    <n v="1085"/>
    <n v="1002514413"/>
    <n v="3"/>
    <x v="3"/>
    <n v="5"/>
    <s v="SBY SELATAN"/>
    <s v="KETINTANG"/>
    <s v="IJK"/>
    <s v="REG"/>
    <s v="AO"/>
    <s v="NEW SALES"/>
    <s v="1P INET"/>
    <s v="Completed (PS)"/>
    <s v="RBS-Regional 3"/>
    <d v="2026-08-07T11:47:57"/>
    <d v="2026-08-08T14:25:22"/>
    <n v="69360679"/>
    <m/>
    <n v="152306253187"/>
    <s v="SPARTAN INDONESIA"/>
    <s v="ODP-IJK-FBP/13 FBP/D02/13.01"/>
    <s v="WO061152965"/>
    <m/>
    <m/>
    <m/>
    <n v="112.726981831705"/>
    <n v="-7.3456357125932303"/>
    <s v="|MN00458|MYIA-083793578515/POI/BINCAR/085791348876/bincartsinurat@gmail.com"/>
    <s v="MYIB_ASSISTANT"/>
    <m/>
    <m/>
    <m/>
    <m/>
    <m/>
    <m/>
    <m/>
    <m/>
    <s v="Management Janji"/>
    <s v="2026-08-10 15:00:00 | M Janji : (08/08/026) jam Pasang : 09:00 Note : hubungi pelanggan jika ingin kelokasi"/>
    <s v="FCC"/>
    <d v="2026-07-08T11:55:04"/>
    <d v="2026-08-10T15:00:00"/>
    <m/>
    <s v="PS"/>
    <s v="IJK"/>
    <s v="NO ADDON"/>
    <n v="20260808"/>
    <s v="Completed"/>
    <s v="HSI Bisnis Basic Promo HUT Telkom PSB 70% - 75 Mbps"/>
    <s v="INDIBIZ"/>
    <m/>
    <m/>
    <d v="2026-08-10T15:00:00"/>
    <s v="2026-08-10 15:00:00 | M Janji : (08/08/026) jam Pasang : 09:00 Note : hubungi pelanggan jika ingin kelokasi"/>
    <n v="2026"/>
    <n v="8"/>
    <n v="8"/>
    <d v="2026-08-08T00:00:00"/>
    <n v="-2.625"/>
    <x v="1"/>
    <x v="10"/>
  </r>
  <r>
    <n v="1086"/>
    <n v="1002524904"/>
    <n v="3"/>
    <x v="7"/>
    <n v="4"/>
    <s v="KUDUS"/>
    <s v="PURWODADI"/>
    <s v="GBU"/>
    <s v="REG"/>
    <s v="AO"/>
    <s v="NEW SALES"/>
    <m/>
    <s v="Completed (PS)"/>
    <s v="RBS-Regional 3"/>
    <d v="2026-08-13T16:18:37"/>
    <d v="2026-08-14T13:53:26"/>
    <n v="69363257"/>
    <m/>
    <n v="142516104517"/>
    <s v="SDN 3 GUBUG"/>
    <s v="ODP-GBU-FC/055"/>
    <s v="WO061691319"/>
    <m/>
    <m/>
    <m/>
    <n v="110.67169111"/>
    <n v="-7.0595498839999999"/>
    <s v="|MN00410|MYIA-032328219026/POI/DITYA SYETIA AKBAR/081542215717/varestasabrina@gmail.com"/>
    <s v="Amex"/>
    <m/>
    <m/>
    <m/>
    <m/>
    <m/>
    <m/>
    <m/>
    <m/>
    <s v="Management Janji"/>
    <s v="2026-08-12 15:00:00 | Tanggal pemasangan : 12 AGUSTUS 2026  Jam pemasangan : pagi/siang  Info Tambahan : Hubungi pelanggan dulu sebelum ke lokasi  terima kasih"/>
    <s v="FCC"/>
    <s v="13-08-2026 16:25:51"/>
    <m/>
    <m/>
    <s v="PS"/>
    <s v="GBU"/>
    <s v="NO ADDON"/>
    <n v="202608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3T07:00:00"/>
    <s v="2026-08-12 15:00:00 | Tanggal pemasangan : 12 AGUSTUS 2026  Jam pemasangan : pagi/siang  Info Tambahan : Hubungi pelanggan dulu sebelum ke lokasi  terima kasih"/>
    <n v="2026"/>
    <n v="8"/>
    <n v="14"/>
    <d v="2026-08-14T00:00:00"/>
    <n v="0.70833333333575865"/>
    <x v="1"/>
    <x v="4"/>
  </r>
  <r>
    <n v="1087"/>
    <n v="1002506542"/>
    <n v="3"/>
    <x v="0"/>
    <n v="5"/>
    <s v="MATARAM"/>
    <s v="BIMA"/>
    <s v="SIL"/>
    <s v="REG"/>
    <s v="AO"/>
    <s v="NEW SALES"/>
    <s v="1P INET"/>
    <s v="102 | FOLLOW UP COMPLETED"/>
    <s v="RBS-Regional 3"/>
    <d v="2026-08-03T16:43:57"/>
    <d v="2026-08-08T11:57:46"/>
    <n v="69357755"/>
    <m/>
    <n v="172617203039"/>
    <s v="Toko Aisyah plus plus"/>
    <s v="ODP-SIL-FAB/09 FAB/D01/09.01"/>
    <s v="WO060823979"/>
    <m/>
    <m/>
    <m/>
    <n v="118.569523"/>
    <n v="-8.5263609999999996"/>
    <s v="|MN02085|MYIA-074173164245/POI/umar/082341477797/wadubura1976@gmail.com"/>
    <s v="MYIB_ASSISTANT"/>
    <m/>
    <m/>
    <m/>
    <m/>
    <m/>
    <m/>
    <m/>
    <m/>
    <s v="Management Janji"/>
    <s v="2026-08-04 13:00:00 |  M Janji : (04/08/2026) jam Pasang : 09:00 Note : hubungi pelanggan jika ingin kelokasi"/>
    <s v="FCC"/>
    <d v="2026-03-08T16:54:53"/>
    <d v="2026-08-04T13:00:00"/>
    <s v="Kendala Lainnya"/>
    <s v="REVOKE"/>
    <s v="SIL"/>
    <s v="NETMONK"/>
    <m/>
    <s v="Follow Up Revoke Completed, New Order ID : SC1002515840"/>
    <s v="HSI Bisnis Bundling Netmonk PSB 70% - 200 Mbps"/>
    <s v="INDIBIZ"/>
    <m/>
    <m/>
    <d v="2026-08-04T13:00:00"/>
    <s v="2026-08-04 13:00:00 |  M Janji : (04/08/2026) jam Pasang : 09:00 Note : hubungi pelanggan jika ingin kelokasi"/>
    <m/>
    <m/>
    <m/>
    <e v="#NUM!"/>
    <e v="#NUM!"/>
    <x v="0"/>
    <x v="0"/>
  </r>
  <r>
    <n v="1088"/>
    <n v="1002507666"/>
    <n v="3"/>
    <x v="4"/>
    <n v="4"/>
    <s v="PEKALONGAN"/>
    <s v="PEMALANG"/>
    <s v="RDD"/>
    <s v="REG"/>
    <s v="AO"/>
    <s v="NEW SALES"/>
    <m/>
    <s v="98 | OSS - CANCEL COMPLETE"/>
    <s v="RBS-Regional 3"/>
    <d v="2026-08-04T11:17:37"/>
    <d v="2026-08-06T09:50:39"/>
    <n v="69358113"/>
    <n v="2846131004"/>
    <n v="142213107363"/>
    <s v="PT GLOBAL JET EXPRESS"/>
    <s v="ODP-RDD-FD/032"/>
    <s v="WO060881525"/>
    <m/>
    <m/>
    <m/>
    <n v="109.2400177"/>
    <n v="-7.0606057"/>
    <s v="AMRBS;403099;TREG4;MUHAMMAD MASTUR;081226139781;CP IS MAELAL HIKAM;082324798182;PAKET 2S INET VOICE 50 MBPS (479.000);PT GLOBAL JET EXPRESS//KEDUNGBANTENG;input by Tito"/>
    <s v="Account Manager"/>
    <m/>
    <m/>
    <m/>
    <m/>
    <m/>
    <m/>
    <m/>
    <m/>
    <s v="Management Janji"/>
    <s v="2026-08-06 08:00:00|Nama PIC : Bp Hikam No HP : 082324798182 No Alt : - M Janji : 06 Agustus 2026 Jam Pasang : Pagi / Siang Note : hubungi pelanggan jika ingin ke lokasi, terima kasih|40951378|MYDITA"/>
    <s v="FCC"/>
    <d v="2026-04-08T11:25:40"/>
    <d v="2026-08-06T08:00:00"/>
    <m/>
    <s v="CANCEL"/>
    <s v="RDD"/>
    <s v="NO ADDON"/>
    <m/>
    <s v="Cancel Completed"/>
    <s v="- 11_11446;Biaya PSB HSI EBIS Tunai di Depan ~ 11[150000]  - SP_NOSS;SP_NOSS ~ Internet NOSS Multispeed Network[0]  - E23046;E23046 ~ ES23 - Paket HSI Bisnis[0]  - E23046~null~E23046_UNL;UNL ~ Internet-Link Unlimited Internet Usage ~ E23046[0]  - E23046~n"/>
    <s v="INDIBIZ"/>
    <m/>
    <m/>
    <d v="2026-08-06T08:00:00"/>
    <s v="2026-08-06 08:00:00|Nama PIC : Bp Hikam No HP : 082324798182 No Alt : - M Janji : 06 Agustus 2026 Jam Pasang : Pagi / Siang Note : hubungi pelanggan jika ingin ke lokasi, terima kasih|40951378|MYDITA"/>
    <m/>
    <m/>
    <m/>
    <e v="#NUM!"/>
    <e v="#NUM!"/>
    <x v="0"/>
    <x v="4"/>
  </r>
  <r>
    <n v="1089"/>
    <n v="1002506111"/>
    <n v="3"/>
    <x v="0"/>
    <n v="5"/>
    <s v="MATARAM"/>
    <s v="SUMBAWA"/>
    <s v="SBW"/>
    <s v="REG"/>
    <s v="AO"/>
    <s v="NEW SALES"/>
    <m/>
    <s v="Completed (PS)"/>
    <s v="RBS-Regional 3"/>
    <d v="2026-08-03T13:32:46"/>
    <d v="2026-08-03T14:45:39"/>
    <n v="69356666"/>
    <m/>
    <n v="172606792070"/>
    <s v="SMP IT ABU HURAIRAH SUMBAWA"/>
    <s v="ODP-SBW-FBK/61"/>
    <s v="WO060795577"/>
    <m/>
    <m/>
    <m/>
    <n v="117.4524673"/>
    <n v="-8.5887779000000002"/>
    <s v="|MN01595|MYIA-012000125241/POI/FIRMAN/087860187055/smpitputra.abhursumbawa@gmail.com"/>
    <s v="Cesa"/>
    <m/>
    <m/>
    <m/>
    <m/>
    <m/>
    <m/>
    <m/>
    <m/>
    <s v="Management Janji"/>
    <s v="2026-08-02 08:00:00 | M Janji : (02/08/2026)  jam Pasang : 09:00  Note : hubungi pelanggan jika ingin kelokasi"/>
    <s v="FCC"/>
    <d v="2026-03-08T13:40:15"/>
    <m/>
    <m/>
    <s v="PS"/>
    <s v="SBW"/>
    <s v="NO ADDON"/>
    <n v="202608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8-02 08:00:00 | M Janji : (02/08/2026)  jam Pasang : 09:00  Note : hubungi pelanggan jika ingin kelokasi"/>
    <n v="2026"/>
    <n v="8"/>
    <n v="3"/>
    <d v="2026-08-03T00:00:00"/>
    <n v="-0.29166666666424135"/>
    <x v="1"/>
    <x v="2"/>
  </r>
  <r>
    <n v="1090"/>
    <n v="1002525776"/>
    <n v="3"/>
    <x v="3"/>
    <n v="5"/>
    <s v="SBY SELATAN"/>
    <s v="MANYAR"/>
    <s v="GBG"/>
    <s v="REG"/>
    <s v="AO"/>
    <s v="NEW SALES"/>
    <m/>
    <s v="Completed (PS)"/>
    <s v="RBS-Regional 3"/>
    <d v="2026-08-14T10:08:56"/>
    <d v="2026-08-15T16:27:02"/>
    <n v="69365747"/>
    <m/>
    <n v="152320246276"/>
    <s v="TOKO SEMBAKO MADURA MART"/>
    <s v="ODP-MYR-FTW/23"/>
    <s v="WO061736514"/>
    <m/>
    <m/>
    <m/>
    <n v="112.75801800000001"/>
    <n v="-7.2755777000000004"/>
    <s v="|MN02083|/WIVIA BUMIAIRINI/TOKO SEMBAKO MADURA MART/ZENNY EKAWATI/085820188589/Zennyeka08@gmail.com/HSI Basic Promo HUT Telkom (1:2) 50 Mbps (Rp 320.000) PSB Rp 150.000/"/>
    <s v="Sales Force DBS"/>
    <m/>
    <m/>
    <m/>
    <m/>
    <m/>
    <m/>
    <m/>
    <m/>
    <s v="Management Janji"/>
    <s v="2026-08-18 08:00:00|M Janji : (15/08/2026) jam Pasang :pagi Note : hubungi pelanggan jika ingin kelokasi|40971304|MYDITA"/>
    <s v="FCC"/>
    <s v="14-08-2026 10:09:48"/>
    <d v="2026-08-18T08:00:00"/>
    <m/>
    <s v="PS"/>
    <s v="GBG"/>
    <s v="NO ADDON"/>
    <n v="2026081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8T08:00:00"/>
    <s v="2026-08-18 08:00:00|M Janji : (15/08/2026) jam Pasang :pagi Note : hubungi pelanggan jika ingin kelokasi|40971304|MYDITA"/>
    <n v="2026"/>
    <n v="8"/>
    <n v="15"/>
    <d v="2026-08-15T00:00:00"/>
    <n v="-3.3333333333357587"/>
    <x v="1"/>
    <x v="10"/>
  </r>
  <r>
    <n v="1091"/>
    <n v="1002526311"/>
    <n v="3"/>
    <x v="2"/>
    <n v="4"/>
    <s v="YOGYAKARTA"/>
    <s v="INNER - YOGYA JATENG SELATAN"/>
    <s v="KBU"/>
    <s v="REG"/>
    <s v="AO"/>
    <s v="NEW SALES"/>
    <s v="1P INET"/>
    <s v="100 | REVOKE COMPLETED"/>
    <s v="RBS-Regional 3"/>
    <d v="2026-08-14T12:28:56"/>
    <d v="2026-08-18T12:50:59"/>
    <n v="69365999"/>
    <m/>
    <n v="146113147002"/>
    <s v="PT HIPERNET INDODATA"/>
    <s v="ODP-KBU-FGH/008 FGH/D01/008.01"/>
    <s v="WO061739617"/>
    <m/>
    <m/>
    <m/>
    <n v="110.3616918"/>
    <n v="-7.7553269999999896"/>
    <s v="|MN00483|MYIA-081248002933/POI/Iman Irmansyah/087835316536/eriza.a@hypernet.co.id"/>
    <s v="MYIB_ASSISTANT"/>
    <m/>
    <m/>
    <m/>
    <m/>
    <m/>
    <m/>
    <m/>
    <m/>
    <s v="Management Janji"/>
    <s v="2026-08-15 13:00:00 | Nama PIC : Eriza No HP : 087835316536 M Janji : 15 Augustus 2026 Jam Pasang : 08.00 - 13:00  NoteÃ‚Â :  hubungi terlebih dahulu sebelum kelokasi"/>
    <s v="FCC"/>
    <s v="14-08-2026 12:39:47"/>
    <d v="2026-08-15T13:00:00"/>
    <s v="Kendala Pelanggan"/>
    <s v="REVOKE"/>
    <s v="KBU"/>
    <s v="NO ADDON"/>
    <m/>
    <s v="Revoke Completed"/>
    <s v="HSI Bisnis Promo HUT Telkom PSB 70% - 50 Mbps"/>
    <s v="INDIBIZ"/>
    <m/>
    <m/>
    <d v="2026-08-15T13:00:00"/>
    <s v="2026-08-15 13:00:00 | Nama PIC : Eriza No HP : 087835316536 M Janji : 15 Augustus 2026 Jam Pasang : 08.00 - 13:00  NoteÃ‚Â :  hubungi terlebih dahulu sebelum kelokasi"/>
    <m/>
    <m/>
    <m/>
    <e v="#NUM!"/>
    <e v="#NUM!"/>
    <x v="0"/>
    <x v="4"/>
  </r>
  <r>
    <n v="1092"/>
    <n v="1002518608"/>
    <n v="3"/>
    <x v="3"/>
    <n v="5"/>
    <s v="SBY UTARA"/>
    <s v="GRESIK"/>
    <s v="GSK"/>
    <s v="REG"/>
    <s v="AO"/>
    <s v="NEW SALES"/>
    <s v="1P INET"/>
    <s v="Completed (PS)"/>
    <s v="RBS-Regional 3"/>
    <d v="2026-08-10T17:19:56"/>
    <d v="2026-08-12T15:51:44"/>
    <n v="69362751"/>
    <m/>
    <n v="152421262262"/>
    <s v="Warkop Bintang"/>
    <s v="ODP-GSK-FAG/22 FAG/D04/22.01"/>
    <s v="WO061436975"/>
    <m/>
    <m/>
    <m/>
    <n v="112.572677806019"/>
    <n v="-7.0877669537364696"/>
    <s v="MD|MYDB-20260805264475|DN00001/MN01211|Warkop Bintang|081234657534"/>
    <s v="MYDIGIBIZPARTNER"/>
    <m/>
    <m/>
    <m/>
    <m/>
    <m/>
    <m/>
    <m/>
    <m/>
    <s v="Management Janji"/>
    <s v="2026-08-11 15:00:00 | Nama PIC:  bp saiful  No HP: 081234657534 Alt: Tanggal: 11/8/2026 Jam Pasang: Sore Note: Hubungi sebelum ke lokasi, terimakasih."/>
    <s v="FCC"/>
    <d v="2026-10-08T17:39:53"/>
    <d v="2026-08-11T15:00:00"/>
    <m/>
    <s v="PS"/>
    <s v="GSK"/>
    <s v="NO ADDON"/>
    <n v="20260812"/>
    <s v="Completed"/>
    <s v="HSI Bisnis Promo HUT Telkom PSB 70% - 50 Mbps"/>
    <s v="INDIBIZ"/>
    <m/>
    <m/>
    <d v="2026-08-11T15:00:00"/>
    <s v="2026-08-11 15:00:00 | Nama PIC:  bp saiful  No HP: 081234657534 Alt: Tanggal: 11/8/2026 Jam Pasang: Sore Note: Hubungi sebelum ke lokasi, terimakasih."/>
    <n v="2026"/>
    <n v="8"/>
    <n v="12"/>
    <d v="2026-08-12T00:00:00"/>
    <n v="0.375"/>
    <x v="1"/>
    <x v="8"/>
  </r>
  <r>
    <n v="1093"/>
    <n v="1002508839"/>
    <n v="3"/>
    <x v="2"/>
    <n v="4"/>
    <s v="MAGELANG"/>
    <s v="MUNTILAN"/>
    <s v="SWT"/>
    <s v="REG"/>
    <s v="AO"/>
    <s v="NEW SALES"/>
    <m/>
    <s v="MYDITA RBS - HD1A - FAILED"/>
    <s v="RBS-Regional 3"/>
    <d v="2026-08-04T15:17:01"/>
    <d v="2026-08-04T15:21:02"/>
    <n v="69358453"/>
    <m/>
    <n v="142164113614"/>
    <s v="Putra mandiri"/>
    <m/>
    <m/>
    <m/>
    <m/>
    <m/>
    <n v="110.3606111"/>
    <n v="-7.5323972000000001"/>
    <s v="|MN00935|/Putra mandiri/085743093597/nuryanto293@gmail.com/ 1S HSI BISNIS BASIC PROMO HUT 50 Mbps / AGUS SADEWO"/>
    <s v="Sales Profesional"/>
    <m/>
    <m/>
    <m/>
    <m/>
    <m/>
    <m/>
    <m/>
    <m/>
    <m/>
    <m/>
    <m/>
    <d v="2026-04-08T15:25:54"/>
    <m/>
    <m/>
    <m/>
    <s v="SWT"/>
    <s v="NO ADDON"/>
    <m/>
    <s v="MYDITA RBS - HD1A - FAIL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m/>
    <m/>
    <m/>
    <m/>
    <m/>
    <e v="#NUM!"/>
    <e v="#NUM!"/>
    <x v="0"/>
    <x v="4"/>
  </r>
  <r>
    <n v="1094"/>
    <n v="1002508430"/>
    <n v="3"/>
    <x v="3"/>
    <n v="5"/>
    <s v="SBY UTARA"/>
    <s v="TANDES"/>
    <s v="KNN"/>
    <s v="REG"/>
    <s v="AO"/>
    <s v="NEW SALES"/>
    <s v="1P INET"/>
    <s v="100 | REVOKE COMPLETED"/>
    <s v="RBS-Regional 3"/>
    <d v="2026-08-04T14:04:56"/>
    <d v="2026-08-10T09:34:28"/>
    <n v="69358335"/>
    <m/>
    <n v="152412248707"/>
    <s v="PT. Aplikasi Solusi Kreatif site WH Emado&amp; 39;s Surabaya"/>
    <s v="ODP-TDS-FLC/04 FLC/D01/04.01"/>
    <s v="WO060898971"/>
    <m/>
    <m/>
    <m/>
    <n v="112.6550977"/>
    <n v="-7.2534036000000004"/>
    <s v="|MN01063|MYIA-073039694217/POI/Choirul Anam /085859950494/admin@skynetindonesia.id"/>
    <s v="MYIB_ASSISTANT"/>
    <m/>
    <m/>
    <m/>
    <m/>
    <m/>
    <m/>
    <m/>
    <m/>
    <s v="Management Janji"/>
    <s v="2026-08-05 12:00:00 | Nama Pic : BP CHOIRUL No Hp Pic : 085859950494 Jam Pemasangan : 08:00 - 12.00 Tanggal Pemasangan : RABU 05 AGUSTUS 2026 Info Tambahan : Hubungi pelanggan sebelum datang ke lokasi, terima kasih."/>
    <s v="FCC"/>
    <d v="2026-04-08T14:10:29"/>
    <d v="2026-08-05T12:00:00"/>
    <s v="Kendala Pelanggan"/>
    <s v="REVOKE"/>
    <s v="KNN"/>
    <s v="NO ADDON"/>
    <m/>
    <s v="Revoke Completed"/>
    <s v="HSI Bisnis Basic Promo HUT Telkom PSB 70% - 75 Mbps"/>
    <s v="INDIBIZ"/>
    <m/>
    <m/>
    <d v="2026-08-05T12:00:00"/>
    <s v="2026-08-05 12:00:00 | Nama Pic : BP CHOIRUL No Hp Pic : 085859950494 Jam Pemasangan : 08:00 - 12.00 Tanggal Pemasangan : RABU 05 AGUSTUS 2026 Info Tambahan : Hubungi pelanggan sebelum datang ke lokasi, terima kasih."/>
    <m/>
    <m/>
    <m/>
    <e v="#NUM!"/>
    <e v="#NUM!"/>
    <x v="0"/>
    <x v="23"/>
  </r>
  <r>
    <n v="1095"/>
    <n v="1002524890"/>
    <n v="3"/>
    <x v="4"/>
    <n v="4"/>
    <s v="PEKALONGAN"/>
    <s v="SLAWI"/>
    <s v="SLW"/>
    <s v="REG"/>
    <s v="AO"/>
    <s v="NEW SALES"/>
    <s v="1P INET"/>
    <s v="98 | OSS - CANCEL COMPLETE"/>
    <s v="RBS-Regional 3"/>
    <d v="2026-08-13T16:14:56"/>
    <d v="2026-08-18T10:10:09"/>
    <n v="69365428"/>
    <m/>
    <n v="142283119783"/>
    <s v="SMK SHOFA PLUS PANGKAH"/>
    <s v="ODP-SLW-FP/098 FP/D05/098.01"/>
    <s v="WO061690347"/>
    <m/>
    <m/>
    <m/>
    <n v="109.15015099999999"/>
    <n v="-7.001538"/>
    <s v="|MN02303|MYIA-003596459248/POI/Moh. Naenul Rizqoni/087856009296/masrizqoni@gmail.com"/>
    <s v="MYIB_ASSISTANT"/>
    <m/>
    <m/>
    <m/>
    <m/>
    <m/>
    <m/>
    <m/>
    <m/>
    <s v="Management Janji"/>
    <s v="2026-08-14 13:00:00 | Nama PIC : Rizqon No HP : 087856009296 Alt : 085600635347 M Janji : 14/08/2026 Jam Pasang : 08.00  - 13:00  NoteÃ‚Â :  hubungi terlebih dahulu sebelum ke lokasi, terima kasih."/>
    <s v="FCC"/>
    <s v="13-08-2026 16:25:51"/>
    <d v="2026-08-14T13:00:00"/>
    <s v="Kendala Pelanggan"/>
    <s v="CANCEL"/>
    <s v="SLW"/>
    <s v="NO ADDON"/>
    <m/>
    <s v="Cancel Completed"/>
    <s v="HSI Bisnis Basic Promo HUT Telkom PSB 70% - 50 Mbps"/>
    <s v="INDIBIZ"/>
    <m/>
    <m/>
    <d v="2026-08-14T13:00:00"/>
    <s v="2026-08-14 13:00:00 | Nama PIC : Rizqon No HP : 087856009296 Alt : 085600635347 M Janji : 14/08/2026 Jam Pasang : 08.00  - 13:00  NoteÃ‚Â :  hubungi terlebih dahulu sebelum ke lokasi, terima kasih."/>
    <m/>
    <m/>
    <m/>
    <e v="#NUM!"/>
    <e v="#NUM!"/>
    <x v="0"/>
    <x v="4"/>
  </r>
  <r>
    <n v="1096"/>
    <n v="1002510332"/>
    <n v="3"/>
    <x v="7"/>
    <n v="4"/>
    <s v="SOLO"/>
    <s v="INNER - SOLO JATENG TIMUR"/>
    <s v="SKH"/>
    <s v="REG"/>
    <s v="AO"/>
    <s v="NEW SALES"/>
    <s v="1P INET"/>
    <s v="Completed (PS)"/>
    <s v="RBS-Regional 3"/>
    <d v="2026-08-05T11:58:56"/>
    <d v="2026-08-06T09:19:54"/>
    <n v="69359048"/>
    <m/>
    <n v="143555101543"/>
    <s v="PT KARYA HNS"/>
    <s v="ODP-SKH-FL/015"/>
    <s v="WO060972010"/>
    <m/>
    <m/>
    <m/>
    <n v="110.854668617248"/>
    <n v="-7.7044264554728503"/>
    <s v="MD|MYDB-20260804264362|DN00001/MN00440|PT KARYA HNS|08122970843"/>
    <s v="MYDIGIBIZPARTNER"/>
    <m/>
    <m/>
    <m/>
    <m/>
    <m/>
    <m/>
    <m/>
    <m/>
    <s v="Management Janji"/>
    <s v="2026-08-06 08:00:00 | Jam pemasangan : 12.00 Info Tambahan : Hubungi pelanggan dulu sebelum ke lokasi terimakasih  "/>
    <s v="FCC"/>
    <d v="2026-05-08T12:09:50"/>
    <d v="2026-08-06T08:00:00"/>
    <m/>
    <s v="PS"/>
    <s v="SKH"/>
    <s v="NO ADDON"/>
    <n v="20260806"/>
    <s v="Completed"/>
    <s v="HSI Bisnis Promo HUT Telkom PSB 70% - 100 Mbps"/>
    <s v="INDIBIZ"/>
    <m/>
    <m/>
    <d v="2026-08-06T08:00:00"/>
    <s v="2026-08-06 08:00:00 | Jam pemasangan : 12.00 Info Tambahan : Hubungi pelanggan dulu sebelum ke lokasi terimakasih  "/>
    <n v="2026"/>
    <n v="8"/>
    <n v="6"/>
    <d v="2026-08-06T00:00:00"/>
    <n v="-0.33333333333575865"/>
    <x v="1"/>
    <x v="4"/>
  </r>
  <r>
    <n v="1097"/>
    <n v="1002517054"/>
    <n v="3"/>
    <x v="0"/>
    <n v="5"/>
    <s v="KUPANG"/>
    <s v="KUPANG"/>
    <s v="KPN"/>
    <s v="REG"/>
    <s v="AO"/>
    <s v="NEW SALES"/>
    <m/>
    <s v="7 | OSS - PROVISIONING ISSUED"/>
    <s v="RBS-Regional 3"/>
    <d v="2026-08-10T09:35:15"/>
    <d v="2026-08-11T08:07:17"/>
    <n v="69362133"/>
    <m/>
    <n v="172502311412"/>
    <s v="COLORBOX"/>
    <s v="ODP-KPN-FQD/59"/>
    <s v="WO061380701"/>
    <m/>
    <m/>
    <m/>
    <n v="123.609579649547"/>
    <n v="-10.158573709740701"/>
    <s v="|IBCARE-PI|403112|087778191985|billing@bnteknologi.com|-10.158908731288042, 123.61124662597672"/>
    <s v="Amex"/>
    <m/>
    <m/>
    <m/>
    <m/>
    <m/>
    <m/>
    <m/>
    <m/>
    <s v="Management Janji"/>
    <s v="2026-08-11 08:00:00|Nama PIC : Farhan No HP : 087778191985 Alt : 087778113956 M Janji : 11/08/2026 Jam Pasang : 08.00 - 13:00  NoteÃ‚Â :  hubungi terlebih dahulu sebelum kelokasi|40981184|MYDITA"/>
    <s v="FCC"/>
    <d v="2026-10-08T09:40:02"/>
    <d v="2026-08-11T08:00:00"/>
    <m/>
    <s v="PI"/>
    <s v="KPN"/>
    <s v="NETMONK"/>
    <m/>
    <s v="Provisioning Issued"/>
    <s v="- 11_11446;Biaya PSB HSI EBIS Tunai di Depan ~ 11[150000]  - E23046;E23046 ~ ES23 - Paket HSI Bisnis[0]  - E23046~null~E23046_UNL;UNL ~ Internet-Link Unlimited Internet Usage ~ E23046[0]  - E23046~null~44877;E23046||11||Abodemen 0[0]  - E23046~null~E23046"/>
    <s v="INDIBIZ"/>
    <m/>
    <m/>
    <d v="2026-08-11T08:00:00"/>
    <s v="2026-08-11 08:00:00|Nama PIC : Farhan No HP : 087778191985 Alt : 087778113956 M Janji : 11/08/2026 Jam Pasang : 08.00 - 13:00  NoteÃ‚Â :  hubungi terlebih dahulu sebelum kelokasi|40981184|MYDITA"/>
    <m/>
    <m/>
    <m/>
    <e v="#NUM!"/>
    <e v="#NUM!"/>
    <x v="0"/>
    <x v="29"/>
  </r>
  <r>
    <n v="1098"/>
    <n v="1002532694"/>
    <n v="3"/>
    <x v="1"/>
    <n v="5"/>
    <s v="MADIUN"/>
    <s v="TUBAN"/>
    <s v="TNZ"/>
    <s v="REG"/>
    <s v="AO"/>
    <s v="NEW SALES"/>
    <s v="1P INET"/>
    <s v="MIE - SEND SURVEY"/>
    <s v="RBS-Regional 3"/>
    <d v="2026-08-18T11:10:57"/>
    <d v="2026-08-18T11:12:02"/>
    <n v="69368763"/>
    <m/>
    <n v="152612240476"/>
    <s v="KOST MEGA"/>
    <s v="ODP-TNZ-FAF/18 FAF/D01/18.01"/>
    <s v="WO061990042"/>
    <m/>
    <m/>
    <m/>
    <n v="112.065793"/>
    <n v="-6.923387"/>
    <s v="|MN02771|MYIA-022552428596/POI/Mega Purnamasari/081217798277/martha2023@gmail.com"/>
    <s v="MYIB_ASSISTANT"/>
    <m/>
    <m/>
    <m/>
    <m/>
    <m/>
    <m/>
    <m/>
    <m/>
    <s v="Management Janji"/>
    <s v="2026-08-20 10:00:00 | Waktu pemasangan : 17 agustus 2026 Jam pemasangan : 08.00 - 12.00 Info Tambahan : Hubungi pelanggan dulu sebelum ke lokasi terimakasih "/>
    <s v="FCC"/>
    <s v="18-08-2026 11:25:40"/>
    <d v="2026-08-20T10:00:00"/>
    <m/>
    <s v="SURVEY_NEW_MANJA"/>
    <s v="TNZ"/>
    <s v="NO ADDON"/>
    <m/>
    <s v="MIE - SEND SURVEY"/>
    <s v="HSI Bisnis Basic Promo HUT Telkom PSB 70% - 50 Mbps"/>
    <s v="INDIBIZ"/>
    <m/>
    <m/>
    <d v="2026-08-20T10:00:00"/>
    <s v="2026-08-20 10:00:00 | Waktu pemasangan : 17 agustus 2026 Jam pemasangan : 08.00 - 12.00 Info Tambahan : Hubungi pelanggan dulu sebelum ke lokasi terimakasih "/>
    <m/>
    <m/>
    <m/>
    <e v="#NUM!"/>
    <e v="#NUM!"/>
    <x v="0"/>
    <x v="18"/>
  </r>
  <r>
    <n v="1099"/>
    <n v="1002533885"/>
    <n v="3"/>
    <x v="3"/>
    <n v="5"/>
    <s v="SBY UTARA"/>
    <s v="TANDES"/>
    <s v="LKI"/>
    <s v="REG"/>
    <s v="AO"/>
    <s v="NEW SALES"/>
    <s v="1P INET"/>
    <s v="MIE - SEND SURVEY"/>
    <s v="RBS-Regional 3"/>
    <d v="2026-08-18T15:35:56"/>
    <d v="2026-08-18T15:38:01"/>
    <n v="69369264"/>
    <m/>
    <n v="152424212593"/>
    <s v="KIMCHI LAB"/>
    <s v="ODP-LKS-FAV/21 FAV/D06/21.01"/>
    <s v="WO062032130"/>
    <m/>
    <m/>
    <m/>
    <n v="112.6754684"/>
    <n v="-7.3050420999999996"/>
    <s v="MD|MYDB-20260816265695|DN00001/MN00889|KIMCHI LAB|082132202110"/>
    <s v="MYDIGIBIZPARTNER"/>
    <m/>
    <m/>
    <m/>
    <m/>
    <m/>
    <m/>
    <m/>
    <m/>
    <s v="Management Janji"/>
    <s v="2026-08-23 13:00:00 | Nama PIC : BAPAK ALVIN No HP : 082132202110 No Alternatif :  M Janji : 23/07/2026 Jam Pasang : Pagi NoteÃ‚Â :  Hubungi terlebih dahulu sebelum ke lokasi "/>
    <s v="FCC"/>
    <s v="18-08-2026 15:55:35"/>
    <d v="2026-08-23T13:00:00"/>
    <m/>
    <s v="SURVEY_NEW_MANJA"/>
    <s v="LKI"/>
    <s v="NO ADDON"/>
    <m/>
    <s v="MIE - SEND SURVEY"/>
    <s v="HSI Bisnis Promo HUT RI PSB 70% - 50 Mbps"/>
    <s v="INDIBIZ"/>
    <m/>
    <m/>
    <d v="2026-08-23T13:00:00"/>
    <s v="2026-08-23 13:00:00 | Nama PIC : BAPAK ALVIN No HP : 082132202110 No Alternatif :  M Janji : 23/07/2026 Jam Pasang : Pagi NoteÃ‚Â :  Hubungi terlebih dahulu sebelum ke lokasi "/>
    <m/>
    <m/>
    <m/>
    <e v="#NUM!"/>
    <e v="#NUM!"/>
    <x v="0"/>
    <x v="23"/>
  </r>
  <r>
    <n v="1100"/>
    <n v="1002509335"/>
    <n v="3"/>
    <x v="6"/>
    <n v="5"/>
    <s v="SIDOARJO"/>
    <s v="INNER - JATIM TIMUR"/>
    <s v="SDA"/>
    <s v="REG"/>
    <s v="AO"/>
    <s v="NEW SALES"/>
    <m/>
    <s v="Completed (PS)"/>
    <s v="RBS-Regional 3"/>
    <d v="2026-08-04T17:17:46"/>
    <d v="2026-08-06T20:07:18"/>
    <n v="69358577"/>
    <m/>
    <n v="152316231899"/>
    <s v="PT. Netmarks Indonesia"/>
    <s v="ODP-SDA-FCL/87"/>
    <s v="WO060963331"/>
    <m/>
    <m/>
    <m/>
    <n v="112.711331469803"/>
    <n v="-7.4497235507133599"/>
    <s v="AMRBS;950197;AM;M. ALFIAN FADLI JAUHARI;RBS-3;SURAMADU;PT. Netmarks Indonesia/+6282333543030/ABDI/bu Pingkan /+6281219160922/PINGKAN/pingkan.anggrahini@netmarks.co.id/HSI Bisnis (1:1) 100 Mbps (Rp 669.000) PSB Rp 150.000"/>
    <s v="Account Manager"/>
    <m/>
    <m/>
    <m/>
    <m/>
    <m/>
    <m/>
    <m/>
    <m/>
    <s v="Management Janji"/>
    <s v="2026-08-06 13:00:00|Nama PIC : Bapak Nurul No HP : 082333543030 No Alternatif : 081219160922 M Janji : 06/08/2026 Jam Pasang : Pagi NoteÃ‚Â :  Hubungi terlebih dahulu sebelum ke lokasi |40961370|MYDITA"/>
    <s v="FCC"/>
    <d v="2026-04-08T17:25:39"/>
    <d v="2026-08-06T13:00:00"/>
    <s v="Kendala Pelanggan"/>
    <s v="PS"/>
    <s v="SDA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13:00:00"/>
    <s v="2026-08-06 13:00:00|Nama PIC : Bapak Nurul No HP : 082333543030 No Alternatif : 081219160922 M Janji : 06/08/2026 Jam Pasang : Pagi NoteÃ‚Â :  Hubungi terlebih dahulu sebelum ke lokasi |40961370|MYDITA"/>
    <n v="2026"/>
    <n v="8"/>
    <n v="6"/>
    <d v="2026-08-06T00:00:00"/>
    <n v="-0.54166666666424135"/>
    <x v="1"/>
    <x v="19"/>
  </r>
  <r>
    <n v="1101"/>
    <n v="1002533401"/>
    <n v="3"/>
    <x v="1"/>
    <n v="5"/>
    <s v="KEDIRI"/>
    <s v="NGANJUK"/>
    <s v="KTS"/>
    <s v="REG"/>
    <s v="AO"/>
    <s v="NEW SALES"/>
    <s v="1P INET"/>
    <s v="MIE - SEND SURVEY"/>
    <s v="RBS-Regional 3"/>
    <d v="2026-08-18T14:11:57"/>
    <d v="2026-08-18T14:14:01"/>
    <n v="69369095"/>
    <m/>
    <n v="152615203543"/>
    <s v="YAYASAN AL-BAROKAH NGLAWAK"/>
    <s v="ODP-KTS-FH/27 FH/D05/27.01"/>
    <s v="WO062017766"/>
    <m/>
    <m/>
    <m/>
    <n v="112.08412199999999"/>
    <n v="-7.6112650000000004"/>
    <s v="|MC20202|MYIA-065757792182/POI/MOH HAMID/082330830698/al.ikhlas22992@gmail.com"/>
    <s v="MYIB_ASSISTANT"/>
    <m/>
    <m/>
    <m/>
    <m/>
    <m/>
    <m/>
    <m/>
    <m/>
    <s v="Management Janji"/>
    <s v="2026-08-19 13:00:00 | M Janji : (19/08/2026) jam Pasang : 09:00 Note : hubungi pelanggan jika ingin kelokasi"/>
    <s v="FCC"/>
    <s v="18-08-2026 14:40:02"/>
    <d v="2026-08-19T13:00:00"/>
    <m/>
    <s v="SURVEY_NEW_MANJA"/>
    <s v="KTS"/>
    <s v="NO ADDON"/>
    <m/>
    <s v="MIE - SEND SURVEY"/>
    <s v="HSI Bisnis Promo HUT RI PSB 70% - 300 Mbps"/>
    <s v="INDIBIZ"/>
    <m/>
    <m/>
    <d v="2026-08-19T13:00:00"/>
    <s v="2026-08-19 13:00:00 | M Janji : (19/08/2026) jam Pasang : 09:00 Note : hubungi pelanggan jika ingin kelokasi"/>
    <m/>
    <m/>
    <m/>
    <e v="#NUM!"/>
    <e v="#NUM!"/>
    <x v="0"/>
    <x v="3"/>
  </r>
  <r>
    <n v="1102"/>
    <n v="1002532747"/>
    <n v="3"/>
    <x v="1"/>
    <n v="5"/>
    <s v="KEDIRI"/>
    <s v="KEDIRI"/>
    <s v="NDL"/>
    <s v="REG"/>
    <s v="AO"/>
    <s v="NEW SALES"/>
    <s v="1P INET"/>
    <s v="MIE - SEND SURVEY"/>
    <s v="RBS-Regional 3"/>
    <d v="2026-08-18T11:22:57"/>
    <d v="2026-08-18T11:24:02"/>
    <n v="69368792"/>
    <m/>
    <n v="152651207267"/>
    <s v="KING TAYLOR"/>
    <s v="ODP-NDL-FD/46 FD/D06/46.01"/>
    <s v="WO061991635"/>
    <m/>
    <m/>
    <m/>
    <n v="111.967621743679"/>
    <n v="-7.89243395941409"/>
    <s v="MD|MYDB-20260817265899|DN00001/MN01011|KING TAYLOR|085229552220"/>
    <s v="MYDIGIBIZPARTNER"/>
    <m/>
    <m/>
    <m/>
    <m/>
    <m/>
    <m/>
    <m/>
    <m/>
    <s v="Management Janji"/>
    <s v="2026-08-19 13:00:00 | Waktu pemasangan : 17 agustus 2026 Jam pemasangan : 08.00 - 12.00 Info Tambahan : Hubungi pelanggan dulu sebelum ke lokasi terimakasih "/>
    <s v="FCC"/>
    <s v="18-08-2026 11:25:40"/>
    <d v="2026-08-19T13:00:00"/>
    <m/>
    <s v="SURVEY_NEW_MANJA"/>
    <s v="NDL"/>
    <s v="NO ADDON"/>
    <m/>
    <s v="MIE - SEND SURVEY"/>
    <s v="HSI Bisnis Promo HUT Telkom PSB 70% - 150 Mbps"/>
    <s v="INDIBIZ"/>
    <m/>
    <m/>
    <d v="2026-08-19T13:00:00"/>
    <s v="2026-08-19 13:00:00 | Waktu pemasangan : 17 agustus 2026 Jam pemasangan : 08.00 - 12.00 Info Tambahan : Hubungi pelanggan dulu sebelum ke lokasi terimakasih "/>
    <m/>
    <m/>
    <m/>
    <e v="#NUM!"/>
    <e v="#NUM!"/>
    <x v="0"/>
    <x v="1"/>
  </r>
  <r>
    <n v="1103"/>
    <n v="1002527369"/>
    <n v="3"/>
    <x v="6"/>
    <n v="5"/>
    <s v="SIDOARJO"/>
    <s v="INNER - JATIM TIMUR"/>
    <s v="GDA"/>
    <s v="REG"/>
    <s v="AO"/>
    <s v="NEW SALES"/>
    <m/>
    <s v="Completed (PS)"/>
    <s v="RBS-Regional 3"/>
    <d v="2026-08-14T17:54:18"/>
    <d v="2026-08-17T09:28:55"/>
    <n v="69366419"/>
    <m/>
    <n v="152317261885"/>
    <s v="KOST B22"/>
    <s v="ODP-GDA-FAR/11"/>
    <s v="WO061782837"/>
    <m/>
    <m/>
    <m/>
    <n v="112.7658874"/>
    <n v="-7.4090828000000002"/>
    <s v="|MC30223|/EKA KURNIAWAN SUMBAWANTO, ST/82214145736/slametslumanslumun427@gmail.com"/>
    <s v="Sales Force DBS"/>
    <m/>
    <m/>
    <m/>
    <m/>
    <m/>
    <m/>
    <m/>
    <m/>
    <s v="Management Janji"/>
    <s v="2026-08-15 15:00:00|Jam Pemasangan : 08:00 - 12.00 Tanggal Pemasangan : 15/08/2026 Info Tambahan : Hubungi pelanggan sebelum datang ke lokasi|40971402|MYDITA"/>
    <s v="FCC"/>
    <s v="14-08-2026 18:09:52"/>
    <d v="2026-08-15T15:00:00"/>
    <m/>
    <s v="PS"/>
    <s v="GDA"/>
    <s v="NETMONK"/>
    <n v="2026081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5T15:00:00"/>
    <s v="2026-08-15 15:00:00|Jam Pemasangan : 08:00 - 12.00 Tanggal Pemasangan : 15/08/2026 Info Tambahan : Hubungi pelanggan sebelum datang ke lokasi|40971402|MYDITA"/>
    <n v="2026"/>
    <n v="8"/>
    <n v="17"/>
    <d v="2026-08-17T00:00:00"/>
    <n v="1.375"/>
    <x v="2"/>
    <x v="19"/>
  </r>
  <r>
    <n v="1104"/>
    <n v="1002515996"/>
    <n v="3"/>
    <x v="3"/>
    <n v="5"/>
    <s v="MADURA"/>
    <s v="BANGKALAN"/>
    <s v="KML"/>
    <s v="REG"/>
    <s v="AO"/>
    <s v="NEW SALES"/>
    <m/>
    <s v="102 | FOLLOW UP COMPLETED"/>
    <s v="RBS-Regional 3"/>
    <d v="2026-08-08T13:58:37"/>
    <d v="2026-08-11T10:05:17"/>
    <n v="69361506"/>
    <m/>
    <n v="152436204353"/>
    <s v="Toko Santriawan UTM"/>
    <s v="ODP-KML-FJ/45"/>
    <s v="WO061284729"/>
    <m/>
    <m/>
    <m/>
    <n v="112.7226233"/>
    <n v="-7.1128659000000001"/>
    <s v="|MN02600|/Toko Santriawan UTM/SALMAN AL FARISI/087892187243/oohppp858@gmail.com/HSI Bisnis Promo HUT Telkom (1:1) 50 Mbps (Rp 355.000) PSB Rp 150.000"/>
    <s v="Sales Force DBS"/>
    <m/>
    <m/>
    <m/>
    <m/>
    <m/>
    <m/>
    <m/>
    <m/>
    <s v="Management Janji"/>
    <s v="2026-08-09 15:00:00|Tgl Pemasangan : 09 Agustus 2026 Interval : PAGI SIANG Note : Hubungi pelanggan terlebih dahulu|40981182|MYDITA"/>
    <s v="FCC"/>
    <d v="2026-08-08T14:10:30"/>
    <d v="2026-08-09T15:00:00"/>
    <s v="Kendala Lainnya"/>
    <s v="REVOKE"/>
    <s v="KML"/>
    <s v="NO ADDON"/>
    <m/>
    <s v="Follow Up Revoke Completed, New Order ID : SC1002519169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9T15:00:00"/>
    <s v="2026-08-09 15:00:00|Tgl Pemasangan : 09 Agustus 2026 Interval : PAGI SIANG Note : Hubungi pelanggan terlebih dahulu|40981182|MYDITA"/>
    <m/>
    <m/>
    <m/>
    <e v="#NUM!"/>
    <e v="#NUM!"/>
    <x v="0"/>
    <x v="6"/>
  </r>
  <r>
    <n v="1105"/>
    <n v="1002529276"/>
    <n v="3"/>
    <x v="6"/>
    <n v="5"/>
    <s v="SIDOARJO"/>
    <s v="JOMBANG"/>
    <s v="MOJ"/>
    <s v="REG"/>
    <s v="AO"/>
    <s v="NEW SALES"/>
    <s v="1P INET"/>
    <s v="102 | FOLLOW UP COMPLETED"/>
    <s v="RBS-Regional 3"/>
    <d v="2026-08-16T09:10:56"/>
    <d v="2026-08-18T15:35:02"/>
    <n v="69367308"/>
    <m/>
    <n v="152319208892"/>
    <s v="SPBU 54.613.33"/>
    <s v="ODP-MOJ-FK/01"/>
    <s v="WO061858558"/>
    <m/>
    <m/>
    <m/>
    <n v="112.4144268"/>
    <n v="-7.5602213000000003"/>
    <s v="|MN02540|MYIA-022267046317/POI/M. adi vaishal/085784760355/madivaishal@gmail.com"/>
    <s v="MYIB_ASSISTANT"/>
    <m/>
    <m/>
    <m/>
    <m/>
    <m/>
    <m/>
    <m/>
    <m/>
    <s v="Management Janji"/>
    <s v="2026-08-17 08:00:00 | M Janji : (17 AGUSTUS 2026) jam Pasang : pagi  Note : hubungi pelanggan jika ingin kelokasi"/>
    <s v="FCC"/>
    <s v="16-08-2026 09:25:37"/>
    <d v="2026-08-17T08:00:00"/>
    <s v="Kendala Lainnya"/>
    <s v="REVOKE"/>
    <s v="MOJ"/>
    <s v="NO ADDON"/>
    <m/>
    <s v="Follow Up Revoke Completed, New Order ID : SC1002533877"/>
    <s v="HSI Bisnis Promo HUT Telkom PSB 70% - 50 Mbps"/>
    <s v="INDIBIZ"/>
    <m/>
    <m/>
    <d v="2026-08-17T08:00:00"/>
    <s v="2026-08-17 08:00:00 | M Janji : (17 AGUSTUS 2026) jam Pasang : pagi  Note : hubungi pelanggan jika ingin kelokasi"/>
    <m/>
    <m/>
    <m/>
    <e v="#NUM!"/>
    <e v="#NUM!"/>
    <x v="0"/>
    <x v="20"/>
  </r>
  <r>
    <n v="1106"/>
    <n v="1002514708"/>
    <n v="3"/>
    <x v="7"/>
    <n v="4"/>
    <s v="KUDUS"/>
    <s v="BLORA"/>
    <s v="BLO"/>
    <s v="REG"/>
    <s v="AO"/>
    <s v="NEW SALES"/>
    <s v="1P INET"/>
    <s v="Completed (PS)"/>
    <s v="RBS-Regional 3"/>
    <d v="2026-08-07T13:53:56"/>
    <d v="2026-08-11T15:57:02"/>
    <n v="69360813"/>
    <m/>
    <n v="141569115694"/>
    <s v="SMK NEGERI 1 JEPON"/>
    <s v="ODP-BLO-FFD/037 FFD/D05/037.01"/>
    <s v="WO061168327"/>
    <m/>
    <m/>
    <m/>
    <n v="111.4781053"/>
    <n v="-6.9687655999999896"/>
    <s v="|MN02756|MYIA-087871136124/POI/Olivia Noor Prita sari/085728035407/smkn1jepon@yahoo.com"/>
    <s v="MYIB_ASSISTANT"/>
    <m/>
    <m/>
    <m/>
    <m/>
    <m/>
    <m/>
    <m/>
    <m/>
    <s v="Management Janji"/>
    <s v="2026-08-11 08:00:00 | Nama PIC : Olivia No HP : 085728035407 Alt :  M Janji : 11/08/2026 Jam Pasang : 08.00 - 13:00  NoteÃ‚Â :  hubungi terlebih dahulu sebelum kelokasi"/>
    <s v="FCC"/>
    <d v="2026-07-08T13:54:50"/>
    <d v="2026-08-11T08:00:00"/>
    <m/>
    <s v="PS"/>
    <s v="BLO"/>
    <s v="NO ADDON"/>
    <n v="20260811"/>
    <s v="Completed"/>
    <s v="HSI Bisnis Promo HUT Telkom PSB 70% - 100 Mbps Dual Band"/>
    <s v="INDIBIZ"/>
    <m/>
    <m/>
    <d v="2026-08-11T08:00:00"/>
    <s v="2026-08-11 08:00:00 | Nama PIC : Olivia No HP : 085728035407 Alt :  M Janji : 11/08/2026 Jam Pasang : 08.00 - 13:00  NoteÃ‚Â :  hubungi terlebih dahulu sebelum kelokasi"/>
    <n v="2026"/>
    <n v="8"/>
    <n v="11"/>
    <d v="2026-08-11T00:00:00"/>
    <n v="-0.33333333333575865"/>
    <x v="1"/>
    <x v="4"/>
  </r>
  <r>
    <n v="1107"/>
    <n v="1002532939"/>
    <n v="3"/>
    <x v="0"/>
    <n v="5"/>
    <s v="KUPANG"/>
    <s v="ATAMBUA"/>
    <s v="ATB"/>
    <s v="REG"/>
    <s v="AO"/>
    <s v="NEW SALES"/>
    <s v="1P INET"/>
    <s v="7 | OSS - PROVISIONING ISSUED"/>
    <s v="RBS-Regional 3"/>
    <d v="2026-08-18T12:11:56"/>
    <d v="2026-08-18T16:52:23"/>
    <n v="69368884"/>
    <m/>
    <n v="172521216504"/>
    <s v="TOKO INTAN X BADMINTON"/>
    <s v="ODP-ATB-FD/11 FD/D02/11.01"/>
    <s v="WO061998187"/>
    <m/>
    <m/>
    <m/>
    <n v="124.88293491303899"/>
    <n v="-9.1052437273966191"/>
    <s v="MD|MYDB-20260818265972|SC00001/MC00133|TOKO INTAN X BADMINTON|081241171419"/>
    <s v="MYDIGIBIZPARTNER"/>
    <m/>
    <m/>
    <m/>
    <m/>
    <m/>
    <m/>
    <m/>
    <m/>
    <s v="Management Janji"/>
    <s v="2026-08-19 13:00:00 | Nama Pic : BP FADIL No Hp Pic : 081241171419 Jam Pemasangan : 08:00 - 12.00 Tanggal Pemasangan : RABU 19 AGUSTUS 2026 Info Tambahan : Hubungi pelanggan sebelum datang ke lokasi"/>
    <s v="FCC"/>
    <s v="18-08-2026 12:40:11"/>
    <d v="2026-08-19T13:00:00"/>
    <m/>
    <s v="PI"/>
    <s v="ATB"/>
    <s v="NO ADDON"/>
    <m/>
    <s v="Provisioning Issued"/>
    <s v="HSI Bisnis Basic PSB 70% - 100 Mbps"/>
    <s v="INDIBIZ"/>
    <m/>
    <m/>
    <d v="2026-08-19T13:00:00"/>
    <s v="2026-08-19 13:00:00 | Nama Pic : BP FADIL No Hp Pic : 081241171419 Jam Pemasangan : 08:00 - 12.00 Tanggal Pemasangan : RABU 19 AGUSTUS 2026 Info Tambahan : Hubungi pelanggan sebelum datang ke lokasi"/>
    <m/>
    <m/>
    <m/>
    <e v="#NUM!"/>
    <e v="#NUM!"/>
    <x v="0"/>
    <x v="34"/>
  </r>
  <r>
    <n v="1108"/>
    <n v="1002519831"/>
    <n v="3"/>
    <x v="3"/>
    <n v="5"/>
    <s v="SBY UTARA"/>
    <s v="MANYAR"/>
    <s v="MGO"/>
    <s v="REG"/>
    <s v="AO"/>
    <s v="NEW SALES"/>
    <m/>
    <s v="Completed (PS)"/>
    <s v="RBS-Regional 3"/>
    <d v="2026-08-11T13:17:08"/>
    <d v="2026-08-11T15:26:47"/>
    <n v="69360168"/>
    <m/>
    <n v="152413167623"/>
    <s v="PT STRATEGI CENTRAL CAPITAL"/>
    <s v="ODP-MGO-FAL/09"/>
    <s v="WO061498601"/>
    <m/>
    <m/>
    <m/>
    <n v="112.75060000000001"/>
    <n v="-7.2561"/>
    <s v="|MN02394|MYIA-024014342297/POI/MOCH ANJAS PUTRA DARMAWAN /085165932082/anjasputrad18@gmail.com"/>
    <s v="MYDIGIBIZPARTNER"/>
    <m/>
    <m/>
    <m/>
    <m/>
    <m/>
    <m/>
    <m/>
    <m/>
    <s v="Management Janji"/>
    <s v="2026-08-07 13:00:00 |   M Janji : (07/08/026)  jam Pasang : 09:00  Note : hubungi pelanggan jika ingin kelokasi"/>
    <s v="FCC"/>
    <d v="2026-11-08T13:39:46"/>
    <m/>
    <m/>
    <s v="PS"/>
    <s v="MGO"/>
    <s v="NO ADDON"/>
    <n v="2026081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07:00:00"/>
    <s v="2026-08-07 13:00:00 |   M Janji : (07/08/026)  jam Pasang : 09:00  Note : hubungi pelanggan jika ingin kelokasi"/>
    <n v="2026"/>
    <n v="8"/>
    <n v="11"/>
    <d v="2026-08-11T00:00:00"/>
    <n v="-0.29166666666424135"/>
    <x v="1"/>
    <x v="10"/>
  </r>
  <r>
    <n v="1109"/>
    <n v="1002521010"/>
    <n v="3"/>
    <x v="7"/>
    <n v="4"/>
    <s v="KUDUS"/>
    <s v="KUDUS"/>
    <s v="KUD"/>
    <s v="REG"/>
    <s v="AO"/>
    <s v="NEW SALES"/>
    <s v="1P INET"/>
    <s v="102 | FOLLOW UP COMPLETED"/>
    <s v="RBS-Regional 3"/>
    <d v="2026-08-11T19:19:56"/>
    <d v="2026-08-18T13:08:15"/>
    <n v="69363751"/>
    <m/>
    <n v="142401145559"/>
    <s v="ERABLUE WH KUDUS"/>
    <s v="ODP-KUD-FBD/035 FBD/D03/035.01"/>
    <s v="WO061539185"/>
    <m/>
    <m/>
    <m/>
    <n v="110.80042"/>
    <n v="-6.811731"/>
    <s v="|MN02713|MYIA-091683043021/POI/HASBIBINTARO SHIDDIQ/081249549394/nextperdanaone@gmail.com"/>
    <s v="MYIB_ASSISTANT"/>
    <m/>
    <m/>
    <m/>
    <m/>
    <m/>
    <m/>
    <m/>
    <m/>
    <s v="Management Janji"/>
    <s v="2026-08-18 08:00:00 | telp : 081249549394 alt :  M Janji : (18/08/2026) jam Pasang :pagi / siang  Note : hubungi pelanggan jika ingin kelokasi"/>
    <s v="FCC"/>
    <d v="2026-11-08T19:39:45"/>
    <d v="2026-08-18T08:00:00"/>
    <s v="Kendala Pelanggan"/>
    <s v="REVOKE"/>
    <s v="KUD"/>
    <s v="NO ADDON"/>
    <m/>
    <s v="Follow Up Revoke Completed, New Order ID : SC1002533074"/>
    <s v="HSI Bisnis PSB 70% Dual Band - 100 Mbps"/>
    <s v="INDIBIZ"/>
    <m/>
    <m/>
    <d v="2026-08-18T08:00:00"/>
    <s v="2026-08-18 08:00:00 | telp : 081249549394 alt :  M Janji : (18/08/2026) jam Pasang :pagi / siang  Note : hubungi pelanggan jika ingin kelokasi"/>
    <m/>
    <m/>
    <m/>
    <e v="#NUM!"/>
    <e v="#NUM!"/>
    <x v="0"/>
    <x v="4"/>
  </r>
  <r>
    <n v="1110"/>
    <n v="1002505414"/>
    <n v="3"/>
    <x v="0"/>
    <n v="5"/>
    <s v="MATARAM"/>
    <s v="INNER - NUSA TENGGARA"/>
    <s v="SWE"/>
    <s v="REG"/>
    <s v="AO"/>
    <s v="NEW SALES"/>
    <s v="1P INET"/>
    <s v="Completed (PS)"/>
    <s v="RBS-Regional 3"/>
    <d v="2026-08-02T18:58:57"/>
    <d v="2026-08-03T18:43:00"/>
    <n v="69357115"/>
    <m/>
    <n v="172605804072"/>
    <s v="toko maman"/>
    <s v="ODP-SWE-FAJ/22 FAJ/D06/22.01"/>
    <s v="WO060739769"/>
    <m/>
    <m/>
    <m/>
    <n v="116.15962748263"/>
    <n v="-8.66535221961038"/>
    <s v="|MC40230|MYIA-067576799528/POI/H EDWAR RIDHO/081934968110/m4893469@gmail.com"/>
    <s v="MYIB_ASSISTANT"/>
    <m/>
    <m/>
    <m/>
    <m/>
    <m/>
    <m/>
    <m/>
    <m/>
    <s v="Management Janji"/>
    <s v="2026-08-04 08:00:00 | Nama Pic : BP EDWAR No Hp Pic : 081934968110 Jam Pemasangan : 08:00 - 12.00 Tanggal Pemasangan : SENIN 03 AGUSTUS 2026 Info Tambahan : Hubungi pelanggan sebelum datang ke lokasi, terima kasih."/>
    <s v="FCC"/>
    <d v="2026-02-08T19:09:51"/>
    <d v="2026-08-04T08:00:00"/>
    <m/>
    <s v="PS"/>
    <s v="SWE"/>
    <s v="NO ADDON"/>
    <n v="20260803"/>
    <s v="Completed"/>
    <s v="HSI Bisnis Promo HUT Telkom PSB 70% - 50 Mbps"/>
    <s v="INDIBIZ"/>
    <m/>
    <m/>
    <d v="2026-08-04T08:00:00"/>
    <s v="2026-08-04 08:00:00 | Nama Pic : BP EDWAR No Hp Pic : 081934968110 Jam Pemasangan : 08:00 - 12.00 Tanggal Pemasangan : SENIN 03 AGUSTUS 2026 Info Tambahan : Hubungi pelanggan sebelum datang ke lokasi, terima kasih."/>
    <n v="2026"/>
    <n v="8"/>
    <n v="3"/>
    <d v="2026-08-03T00:00:00"/>
    <n v="-1.3333333333357587"/>
    <x v="1"/>
    <x v="14"/>
  </r>
  <r>
    <n v="1111"/>
    <n v="1002514233"/>
    <n v="3"/>
    <x v="7"/>
    <n v="4"/>
    <s v="KUDUS"/>
    <s v="PATI"/>
    <s v="PAT"/>
    <s v="REG"/>
    <s v="AO"/>
    <s v="NEW SALES"/>
    <s v="1P INET"/>
    <s v="98 | OSS - CANCEL COMPLETE"/>
    <s v="RBS-Regional 3"/>
    <d v="2026-08-07T10:55:56"/>
    <d v="2026-08-10T09:37:37"/>
    <n v="69360621"/>
    <m/>
    <n v="142551119467"/>
    <s v="J&amp;T Cargo"/>
    <s v="ODP-PAT-FD/008 FD/D02/008.01"/>
    <s v="WO061146854"/>
    <m/>
    <m/>
    <m/>
    <n v="110.90396174032701"/>
    <n v="-6.9382654468967697"/>
    <s v="|MC60043|MYIA-090609432088/POI/Prasetiyo Noto Kamil/081335372960/netfa859@gmail.com"/>
    <s v="MYIB_ASSISTANT"/>
    <m/>
    <m/>
    <m/>
    <m/>
    <m/>
    <m/>
    <m/>
    <m/>
    <s v="Management Janji"/>
    <s v="2026-08-08 08:00:00 | telp :081335372960   alt : pagi / siang 08/08/2026 hub sebelum ke lokasi "/>
    <s v="FCC"/>
    <d v="2026-07-08T11:10:29"/>
    <d v="2026-08-08T08:00:00"/>
    <s v="Kendala Pelanggan"/>
    <s v="CANCEL"/>
    <s v="PAT"/>
    <s v="NO ADDON"/>
    <m/>
    <s v="Cancel Completed"/>
    <s v="HSI Bisnis Promo HUT Telkom PSB 70% - 150 Mbps"/>
    <s v="INDIBIZ"/>
    <m/>
    <m/>
    <d v="2026-08-08T08:00:00"/>
    <s v="2026-08-08 08:00:00 | telp :081335372960   alt : pagi / siang 08/08/2026 hub sebelum ke lokasi "/>
    <m/>
    <m/>
    <m/>
    <e v="#NUM!"/>
    <e v="#NUM!"/>
    <x v="0"/>
    <x v="4"/>
  </r>
  <r>
    <n v="1112"/>
    <n v="1002510937"/>
    <n v="3"/>
    <x v="2"/>
    <n v="4"/>
    <s v="PURWOKERTO"/>
    <s v="PURWOKERTO"/>
    <s v="SUK"/>
    <s v="REG"/>
    <s v="AO"/>
    <s v="NEW SALES"/>
    <s v="1P INET"/>
    <s v="102 | FOLLOW UP COMPLETED"/>
    <s v="RBS-Regional 3"/>
    <d v="2026-08-05T15:01:56"/>
    <d v="2026-08-07T11:54:16"/>
    <n v="69359347"/>
    <m/>
    <n v="146374601248"/>
    <s v="SEKOLAH NASIONAL TERINTEGRASI 2 BANYUMAS"/>
    <s v="ODP-SUK-FM/011 FM/D01/011.01"/>
    <s v="WO060998550"/>
    <m/>
    <m/>
    <m/>
    <n v="109.2979802"/>
    <n v="-7.4743869999999903"/>
    <s v="|MC80052|MYIA-069319206183/POI/SIGIT PURNOMO ADI/085701442444/11sigitpadi10@gmail.com"/>
    <s v="MYIB_ASSISTANT"/>
    <m/>
    <m/>
    <m/>
    <m/>
    <m/>
    <m/>
    <m/>
    <m/>
    <s v="Management Janji"/>
    <s v="2026-08-06 13:00:00 | Tanggal pemasangan: 6/08/2026 Jam pemasangan : pagi / siang Info Tambahan : Hubungi pelanggan dulu sebelum ke lokasi. terima kasih"/>
    <s v="FCC"/>
    <d v="2026-05-08T15:10:31"/>
    <d v="2026-08-06T13:00:00"/>
    <m/>
    <s v="REVOKE"/>
    <s v="SUK"/>
    <s v="NO ADDON"/>
    <m/>
    <s v="Follow Up Revoke Completed, New Order ID : SC1002514430"/>
    <s v="HSI Bisnis Promo HUT Telkom PSB 70% - 100 Mbps"/>
    <s v="INDIBIZ"/>
    <m/>
    <m/>
    <d v="2026-08-06T13:00:00"/>
    <s v="2026-08-06 13:00:00 | Tanggal pemasangan: 6/08/2026 Jam pemasangan : pagi / siang Info Tambahan : Hubungi pelanggan dulu sebelum ke lokasi. terima kasih"/>
    <m/>
    <m/>
    <m/>
    <e v="#NUM!"/>
    <e v="#NUM!"/>
    <x v="0"/>
    <x v="4"/>
  </r>
  <r>
    <n v="1113"/>
    <n v="1002512900"/>
    <n v="3"/>
    <x v="2"/>
    <n v="4"/>
    <s v="YOGYAKARTA"/>
    <s v="SLEMAN"/>
    <s v="GOD"/>
    <s v="REG"/>
    <s v="AO"/>
    <s v="NEW SALES"/>
    <m/>
    <s v="FCC - HD1A - PROGRESS"/>
    <s v="RBS-Regional 3"/>
    <d v="2026-08-06T15:28:38"/>
    <d v="2026-08-06T15:30:16"/>
    <n v="69360166"/>
    <m/>
    <n v="146136130074"/>
    <s v="Jaringan Multimedia Indonesia"/>
    <m/>
    <m/>
    <m/>
    <m/>
    <m/>
    <n v="110.14196505769399"/>
    <n v="-7.6890022438008003"/>
    <s v="AMRBS/403103/ANISA DWIARYANI/R3/YOGYAKARTA/PSB HSI BISNIS BASIC 1S 50 MBPS PROMO HUT TELKOM 1:2/Jaringan Multimedia Indonesia/081229749275 081804098210/johanfirdi@gmail.com"/>
    <s v="Amex"/>
    <m/>
    <m/>
    <m/>
    <m/>
    <m/>
    <m/>
    <m/>
    <m/>
    <m/>
    <m/>
    <m/>
    <d v="2026-06-08T15:40:04"/>
    <m/>
    <m/>
    <s v="FCC"/>
    <s v="GOD"/>
    <s v="NO ADDON"/>
    <m/>
    <s v="MYDITA RBS - HD1A - PROGRESS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4"/>
  </r>
  <r>
    <n v="1114"/>
    <n v="1002526624"/>
    <n v="3"/>
    <x v="4"/>
    <n v="4"/>
    <s v="PEKALONGAN"/>
    <s v="SLAWI"/>
    <s v="ADW"/>
    <s v="REG"/>
    <s v="AO"/>
    <s v="NEW SALES"/>
    <m/>
    <s v="Completed (PS)"/>
    <s v="RBS-Regional 3"/>
    <d v="2026-08-14T14:37:05"/>
    <d v="2026-08-14T16:39:41"/>
    <n v="69365129"/>
    <m/>
    <n v="146282105555"/>
    <s v="PT. SEKARJATI (SPBU MINDAKA)"/>
    <s v="ODP-ADW-FF/013"/>
    <s v="WO061756074"/>
    <m/>
    <m/>
    <m/>
    <n v="109.18682"/>
    <n v="-6.92483"/>
    <s v="|MN00292|MYIA-097157995104/POI/Hadi Sucipto/085700873963/pt.sekarjati10@gmail.com"/>
    <s v="Sales Profesional"/>
    <m/>
    <m/>
    <m/>
    <m/>
    <m/>
    <m/>
    <m/>
    <m/>
    <s v="Management Janji"/>
    <s v="2026-08-14 13:00:00 | M Janji : (14 AGUSTUS 2026)  jam Pasang : siang  Note : hubungi pelanggan jika ingin kelokasi"/>
    <s v="FCC"/>
    <s v="14-08-2026 14:40:08"/>
    <m/>
    <m/>
    <s v="PS"/>
    <s v="ADW"/>
    <s v="NO ADDON"/>
    <n v="202608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4T07:00:00"/>
    <s v="2026-08-14 13:00:00 | M Janji : (14 AGUSTUS 2026)  jam Pasang : siang  Note : hubungi pelanggan jika ingin kelokasi"/>
    <n v="2026"/>
    <n v="8"/>
    <n v="14"/>
    <d v="2026-08-14T00:00:00"/>
    <n v="-0.29166666666424135"/>
    <x v="1"/>
    <x v="4"/>
  </r>
  <r>
    <n v="1115"/>
    <n v="1002524145"/>
    <n v="3"/>
    <x v="1"/>
    <n v="5"/>
    <s v="KEDIRI"/>
    <s v="KEDIRI"/>
    <s v="PAE"/>
    <s v="REG"/>
    <s v="AO"/>
    <s v="NEW SALES"/>
    <s v="1P INET"/>
    <s v="Completed (PS)"/>
    <s v="RBS-Regional 3"/>
    <d v="2026-08-13T12:49:56"/>
    <d v="2026-08-14T09:34:18"/>
    <n v="69365108"/>
    <m/>
    <n v="152639219494"/>
    <s v="KLINIK PRATAMA RAWAT INAP RAHMADANA"/>
    <s v="ODP-PAE-FZ/11 FZ/D02/11.01"/>
    <s v="WO061662955"/>
    <m/>
    <m/>
    <m/>
    <n v="112.20415804535099"/>
    <n v="-7.71741621632055"/>
    <s v="MD|MYDB-20260812265149|DN00001/MN00419|KLINIK PRATAMA RAWAT INAP RAHMADANA|082131572514"/>
    <s v="MYDIGIBIZPARTNER"/>
    <m/>
    <m/>
    <m/>
    <m/>
    <m/>
    <m/>
    <m/>
    <m/>
    <s v="Management Janji"/>
    <s v="2026-08-14 13:00:00 | Tanggal pemasangan: 14/08/2026 Jam pemasangan : pagi / siang Info Tambahan : Hubungi pelanggan dulu sebelum ke lokasi terima kasih."/>
    <s v="FCC"/>
    <s v="13-08-2026 12:54:45"/>
    <d v="2026-08-14T13:00:00"/>
    <m/>
    <s v="PS"/>
    <s v="PAE"/>
    <s v="NO ADDON"/>
    <n v="20260814"/>
    <s v="Completed"/>
    <s v="HSI Bisnis Promo HUT Telkom PSB 70% - 50 Mbps"/>
    <s v="INDIBIZ"/>
    <m/>
    <m/>
    <d v="2026-08-14T13:00:00"/>
    <s v="2026-08-14 13:00:00 | Tanggal pemasangan: 14/08/2026 Jam pemasangan : pagi / siang Info Tambahan : Hubungi pelanggan dulu sebelum ke lokasi terima kasih."/>
    <n v="2026"/>
    <n v="8"/>
    <n v="14"/>
    <d v="2026-08-14T00:00:00"/>
    <n v="-0.54166666666424135"/>
    <x v="1"/>
    <x v="1"/>
  </r>
  <r>
    <n v="1116"/>
    <n v="1002524285"/>
    <n v="3"/>
    <x v="0"/>
    <n v="5"/>
    <s v="KUPANG"/>
    <s v="ATAMBUA"/>
    <s v="ATB"/>
    <s v="REG"/>
    <s v="AO"/>
    <s v="NEW SALES"/>
    <m/>
    <s v="OSS - FALLOUT"/>
    <s v="RBS-Regional 3"/>
    <d v="2026-08-13T13:38:37"/>
    <d v="2026-08-18T09:55:55"/>
    <n v="69365156"/>
    <m/>
    <n v="172521216613"/>
    <s v="Apotek K24 Atambua Belu (PT Anugerah Timur Gemilang)"/>
    <s v="ODP-ATB-FA/43"/>
    <s v="WO061694876"/>
    <m/>
    <m/>
    <m/>
    <n v="124.89242089968801"/>
    <n v="-9.1078109557641191"/>
    <s v="AMRBS/403103/ANISA DWIARYANI/R3/YOGYAKARTA/PSB HSI BISNIS 1S 50 MBPS PROMO HUT TELKOM 1:1/Witarso Praditya/81229773200/anjaraji1996@gmail.com"/>
    <s v="Amex"/>
    <m/>
    <m/>
    <m/>
    <m/>
    <m/>
    <m/>
    <m/>
    <m/>
    <s v="Management Janji"/>
    <s v="2026-08-14 15:00:00|M Janji : (14/08/2026) jam Pasang :pagi / siang  Note : hubungi pelanggan jika ingin kelokasi|40981182|MYDITA"/>
    <s v="FCC"/>
    <s v="13-08-2026 13:39:51"/>
    <d v="2026-08-14T15:00:00"/>
    <s v="Kendala Teknik"/>
    <s v="FO_WFM"/>
    <s v="ATB"/>
    <s v="NO ADDON"/>
    <m/>
    <s v="Provisioning Failed|WFM|INF009061786|TOF_-10.174130199999999,123.5480258_ODP full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08-14T15:00:00"/>
    <s v="2026-08-14 15:00:00|M Janji : (14/08/2026) jam Pasang :pagi / siang  Note : hubungi pelanggan jika ingin kelokasi|40981182|MYDITA"/>
    <m/>
    <m/>
    <m/>
    <e v="#NUM!"/>
    <e v="#NUM!"/>
    <x v="0"/>
    <x v="34"/>
  </r>
  <r>
    <n v="1117"/>
    <n v="1002508367"/>
    <n v="3"/>
    <x v="2"/>
    <n v="4"/>
    <s v="MAGELANG"/>
    <s v="MUNTILAN"/>
    <s v="SWT"/>
    <s v="REG"/>
    <s v="AO"/>
    <s v="NEW SALES"/>
    <m/>
    <s v="FCC - HD1A - PROGRESS"/>
    <s v="RBS-Regional 3"/>
    <d v="2026-08-04T13:59:34"/>
    <d v="2026-08-04T14:01:15"/>
    <n v="69358328"/>
    <m/>
    <n v="142164113603"/>
    <s v="Sumarno farm"/>
    <m/>
    <m/>
    <m/>
    <m/>
    <m/>
    <n v="110.3626"/>
    <n v="-7.5319611000000002"/>
    <s v="|MN00935|/Sumarno farm/08818633565/fh880784@gmail.com/ 1S HSI BISNIS BASIC PROMO HUT 50 Mbps / AGUS SADEWO"/>
    <s v="Sales Profesional"/>
    <m/>
    <m/>
    <m/>
    <m/>
    <m/>
    <m/>
    <m/>
    <m/>
    <m/>
    <m/>
    <m/>
    <d v="2026-04-08T14:10:29"/>
    <m/>
    <m/>
    <s v="FCC"/>
    <s v="SWT"/>
    <s v="NO ADDON"/>
    <m/>
    <s v="MYDITA RBS - HD1A - PROGRESS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4"/>
  </r>
  <r>
    <n v="1118"/>
    <n v="1002528943"/>
    <n v="3"/>
    <x v="3"/>
    <n v="5"/>
    <s v="SBY UTARA"/>
    <s v="LAMONGAN"/>
    <s v="BBA"/>
    <s v="REG"/>
    <s v="AO"/>
    <s v="NEW SALES"/>
    <s v="1P INET"/>
    <s v="Completed (PS)"/>
    <s v="RBS-Regional 3"/>
    <d v="2026-08-15T19:55:56"/>
    <d v="2026-08-17T11:16:31"/>
    <n v="69367220"/>
    <m/>
    <n v="152441211986"/>
    <s v="SUMADI COFFEE"/>
    <s v="ODP-BBA-FB/62 FB/D02/62.01"/>
    <s v="WO061846734"/>
    <m/>
    <m/>
    <m/>
    <n v="112.20326300000001"/>
    <n v="-7.0792799999999998"/>
    <s v="|MN00216|MYIA-011432491432/POI/sumadi/0881026630610/s7256371@gmail.com"/>
    <s v="MYIB_ASSISTANT"/>
    <m/>
    <m/>
    <m/>
    <m/>
    <m/>
    <m/>
    <m/>
    <m/>
    <s v="Management Janji"/>
    <s v="2026-08-17 10:00:00 | Nama PIC:  bp sumadi No HP: 0881026630610 Alt: Tanggal: 17/08/2026 Jam Pasang: 10.00 pagi Note: Hubungi sebelum ke lokasi, terimakasih. "/>
    <s v="FCC"/>
    <s v="15-08-2026 20:10:13"/>
    <d v="2026-08-17T10:00:00"/>
    <m/>
    <s v="PS"/>
    <s v="BBA"/>
    <s v="NO ADDON"/>
    <n v="20260817"/>
    <s v="Completed"/>
    <s v="HSI Bisnis Promo HUT Telkom PSB 70% - 100 Mbps"/>
    <s v="INDIBIZ"/>
    <m/>
    <m/>
    <d v="2026-08-17T10:00:00"/>
    <s v="2026-08-17 10:00:00 | Nama PIC:  bp sumadi No HP: 0881026630610 Alt: Tanggal: 17/08/2026 Jam Pasang: 10.00 pagi Note: Hubungi sebelum ke lokasi, terimakasih. "/>
    <n v="2026"/>
    <n v="8"/>
    <n v="17"/>
    <d v="2026-08-17T00:00:00"/>
    <n v="-0.41666666666424135"/>
    <x v="1"/>
    <x v="8"/>
  </r>
  <r>
    <n v="1119"/>
    <n v="1002509852"/>
    <n v="3"/>
    <x v="2"/>
    <n v="4"/>
    <s v="MAGELANG"/>
    <s v="MUNTILAN"/>
    <s v="MUN"/>
    <s v="REG"/>
    <s v="AO"/>
    <s v="NEW SALES"/>
    <m/>
    <s v="FCC - HD1A - SUBMIT"/>
    <s v="RBS-Regional 3"/>
    <d v="2026-08-05T09:55:56"/>
    <d v="2026-08-05T13:20:21"/>
    <n v="69358850"/>
    <m/>
    <n v="142164113620"/>
    <s v="Sumanto farm"/>
    <s v="ODP-MUN-FAM/056"/>
    <s v="WO060985966"/>
    <m/>
    <m/>
    <m/>
    <n v="110.3618694"/>
    <n v="-7.5320916999999996"/>
    <s v="|MN00935|/Sumanto farm/085729793368/Mantosumanto1019@gmail.com/ 1S HSI BISNIS BASIC PROMO HUT 50 Mbps / AGUS SADEWO"/>
    <s v="Sales Profesional"/>
    <m/>
    <m/>
    <m/>
    <m/>
    <m/>
    <m/>
    <m/>
    <m/>
    <s v="Management Janji"/>
    <s v="2026-08-06 15:00:00|Waktu pemasnagan : 06 Agustus 2026 Jam pemasangan : 08.00 - 12.00 Mohon hubungi pelanggan sebelum ke lokasi  Terima kasih|40010577|MYDITA"/>
    <s v="FCC"/>
    <d v="2026-05-08T10:09:56"/>
    <d v="2026-08-06T00:00:00"/>
    <m/>
    <s v="FCC"/>
    <s v="MUN"/>
    <s v="NO ADDON"/>
    <m/>
    <s v="AGREE : Lanjut berlangganan by Ivan Sutiawan 40010577|MYDITA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06T15:00:00"/>
    <s v="2026-08-06 15:00:00|Waktu pemasnagan : 06 Agustus 2026 Jam pemasangan : 08.00 - 12.00 Mohon hubungi pelanggan sebelum ke lokasi  Terima kasih|40010577|MYDITA"/>
    <m/>
    <m/>
    <m/>
    <e v="#NUM!"/>
    <e v="#NUM!"/>
    <x v="0"/>
    <x v="4"/>
  </r>
  <r>
    <n v="1120"/>
    <n v="1002505697"/>
    <n v="3"/>
    <x v="1"/>
    <n v="5"/>
    <s v="MADIUN"/>
    <s v="PONOROGO"/>
    <s v="PNZ"/>
    <s v="REG"/>
    <s v="AO"/>
    <s v="NEW SALES"/>
    <s v="1P INET"/>
    <s v="Completed (PS)"/>
    <s v="RBS-Regional 3"/>
    <d v="2026-08-03T10:02:04"/>
    <d v="2026-08-05T15:55:24"/>
    <n v="69357298"/>
    <m/>
    <n v="152607221758"/>
    <s v="AZMA OLSHOP"/>
    <s v="ODP-PNZ-FB/114"/>
    <s v="WO060762015"/>
    <m/>
    <m/>
    <m/>
    <n v="111.112409457564"/>
    <n v="-8.1950832134515696"/>
    <s v="MD|MYDB-20260802264196|DC20015/MC20183|AZMA OLSHOP|085175467873"/>
    <s v="MYDIGIBIZPARTNER"/>
    <m/>
    <m/>
    <m/>
    <m/>
    <m/>
    <m/>
    <m/>
    <m/>
    <s v="Management Janji"/>
    <s v="2026-08-06 08:00:00 | Tanggal Pemasangan : 06 Agustus 2026 Jam Pemasangan : 08:00 13:00 Info Tambahan : Hubungi pelanggan dulu sebelum ke lokasi terimakasih"/>
    <s v="FCC"/>
    <d v="2026-03-08T10:10:41"/>
    <d v="2026-08-06T08:00:00"/>
    <m/>
    <s v="PS"/>
    <s v="PNZ"/>
    <s v="NO ADDON"/>
    <n v="20260805"/>
    <s v="Completed"/>
    <s v="HSI Bisnis Promo HUT Telkom PSB 70% - 300 Mbps"/>
    <s v="INDIBIZ"/>
    <m/>
    <m/>
    <d v="2026-08-06T08:00:00"/>
    <s v="2026-08-06 08:00:00 | Tanggal Pemasangan : 06 Agustus 2026 Jam Pemasangan : 08:00 13:00 Info Tambahan : Hubungi pelanggan dulu sebelum ke lokasi terimakasih"/>
    <n v="2026"/>
    <n v="8"/>
    <n v="5"/>
    <d v="2026-08-05T00:00:00"/>
    <n v="-1.3333333333357587"/>
    <x v="1"/>
    <x v="25"/>
  </r>
  <r>
    <n v="1121"/>
    <n v="1002531274"/>
    <n v="3"/>
    <x v="5"/>
    <n v="5"/>
    <s v="SINGARJA"/>
    <s v="SINGARAJA"/>
    <s v="SGR"/>
    <s v="REG"/>
    <s v="AO"/>
    <s v="NEW SALES"/>
    <s v="1P INET"/>
    <s v="8 | OSS - PONR"/>
    <s v="RBS-Regional 3"/>
    <d v="2026-08-17T16:32:56"/>
    <d v="2026-08-18T16:59:03"/>
    <n v="69368298"/>
    <m/>
    <n v="172424836921"/>
    <s v="Warung Widari"/>
    <s v="ODP-SGR-FC/44"/>
    <s v="WO061945946"/>
    <m/>
    <m/>
    <m/>
    <n v="115.08611399999999"/>
    <n v="-8.1474449999999994"/>
    <s v="|MN00176|MYIA-095043627421/POI/Putu Kajeng Sudirja Asprilla, S. pd/081353733901/warungwidari2@gmail.com"/>
    <s v="MYIB_ASSISTANT"/>
    <m/>
    <m/>
    <m/>
    <m/>
    <m/>
    <m/>
    <m/>
    <m/>
    <s v="Management Janji"/>
    <s v="2026-08-22 08:00:00 | Nama Pic : BP PUTU KAJENG SUDIRJA ASPRILLA SPD No Hp Pic : 081353733901 Jam Pemasangan : 08:00 - 12.00 Tanggal Pemasangan : 22 AGUSTUS 2026 Info Tambahan : Hubungi pelanggan sebelum datang ke lokasi"/>
    <s v="FCC"/>
    <s v="17-08-2026 16:39:54"/>
    <d v="2026-08-22T08:00:00"/>
    <m/>
    <s v="ACT_COM"/>
    <s v="SGR"/>
    <s v="NO ADDON"/>
    <m/>
    <s v="PONR"/>
    <s v="HSI Bisnis Promo HUT Telkom PSB 70% - 150 Mbps"/>
    <s v="INDIBIZ"/>
    <m/>
    <m/>
    <d v="2026-08-22T08:00:00"/>
    <s v="2026-08-22 08:00:00 | Nama Pic : BP PUTU KAJENG SUDIRJA ASPRILLA SPD No Hp Pic : 081353733901 Jam Pemasangan : 08:00 - 12.00 Tanggal Pemasangan : 22 AGUSTUS 2026 Info Tambahan : Hubungi pelanggan sebelum datang ke lokasi"/>
    <m/>
    <m/>
    <m/>
    <e v="#NUM!"/>
    <e v="#NUM!"/>
    <x v="0"/>
    <x v="32"/>
  </r>
  <r>
    <n v="1122"/>
    <n v="1002530772"/>
    <n v="3"/>
    <x v="0"/>
    <n v="5"/>
    <s v="MATARAM"/>
    <s v="LOMBOK BARAT TENGAH"/>
    <s v="PRY"/>
    <s v="REG"/>
    <s v="AO"/>
    <s v="NEW SALES"/>
    <s v="1P INET"/>
    <s v="Completed (PS)"/>
    <s v="RBS-Regional 3"/>
    <d v="2026-08-17T12:17:57"/>
    <d v="2026-08-18T11:54:43"/>
    <n v="69368029"/>
    <m/>
    <n v="172603791596"/>
    <s v="Toko Syamsuddin"/>
    <s v="ODP-PYA-FAP/40 FAP/D06/40.01"/>
    <s v="WO061924188"/>
    <m/>
    <m/>
    <m/>
    <n v="116.373887993395"/>
    <n v="-8.6498742715522194"/>
    <s v="MD|MYDB-20260816265785|SC00001/MC00046|Toko Syamsuddin|083134987052"/>
    <s v="MYDIGIBIZPARTNER"/>
    <m/>
    <m/>
    <m/>
    <m/>
    <m/>
    <m/>
    <m/>
    <m/>
    <s v="Management Janji"/>
    <s v="2026-08-18 13:00:00 | Tanggal Pemasangan : 18 Agustus 2026 Jam Pemasangan : 08:00 13:00 Info Tambahan : Hubungi pelanggan dulu sebelum ke lokasi terimakasih"/>
    <s v="FCC"/>
    <s v="17-08-2026 12:40:04"/>
    <d v="2026-08-18T13:00:00"/>
    <m/>
    <s v="PS"/>
    <s v="PRY"/>
    <s v="NO ADDON"/>
    <n v="20260818"/>
    <s v="Completed"/>
    <s v="HSI Bisnis Promo HUT Telkom PSB 70% - 150 Mbps"/>
    <s v="INDIBIZ"/>
    <m/>
    <m/>
    <d v="2026-08-18T13:00:00"/>
    <s v="2026-08-18 13:00:00 | Tanggal Pemasangan : 18 Agustus 2026 Jam Pemasangan : 08:00 13:00 Info Tambahan : Hubungi pelanggan dulu sebelum ke lokasi terimakasih"/>
    <n v="2026"/>
    <n v="8"/>
    <n v="18"/>
    <d v="2026-08-18T00:00:00"/>
    <n v="-0.54166666666424135"/>
    <x v="1"/>
    <x v="5"/>
  </r>
  <r>
    <n v="1123"/>
    <n v="1002526164"/>
    <n v="3"/>
    <x v="3"/>
    <n v="5"/>
    <s v="SBY UTARA"/>
    <s v="KENJERAN"/>
    <s v="KPS"/>
    <s v="REG"/>
    <s v="AO"/>
    <s v="NEW SALES"/>
    <s v="1P INET"/>
    <s v="Completed (PS)"/>
    <s v="RBS-Regional 3"/>
    <d v="2026-08-14T11:28:56"/>
    <d v="2026-08-14T16:36:40"/>
    <n v="69365924"/>
    <m/>
    <n v="152404213637"/>
    <s v="PT. Artha Permai Kencana"/>
    <s v="ODP-KBL-FAJ/08 FAJ/D02/08.01"/>
    <s v="WO061734141"/>
    <m/>
    <m/>
    <m/>
    <n v="112.74694529788199"/>
    <n v="-7.2423527296308396"/>
    <s v="|MB00449|MYIA-071205252228/POI/bapak/081333454152/cashier@apk.co.id"/>
    <s v="MYIB_ASSISTANT"/>
    <m/>
    <m/>
    <m/>
    <m/>
    <m/>
    <m/>
    <m/>
    <m/>
    <s v="Management Janji"/>
    <s v="2026-08-15 10:00:00 | Jam pemasangan : 12.00 Info Tambahan : Hubungi pelanggan dulu sebelum ke lokasi terimakasih  "/>
    <s v="FCC"/>
    <s v="14-08-2026 11:39:52"/>
    <d v="2026-08-15T10:00:00"/>
    <m/>
    <s v="PS"/>
    <s v="KPS"/>
    <s v="NO ADDON"/>
    <n v="20260814"/>
    <s v="Completed"/>
    <s v="HSI Bisnis Promo HUT Telkom PSB 70% - 100 Mbps Dual Band"/>
    <s v="INDIBIZ"/>
    <m/>
    <m/>
    <d v="2026-08-15T10:00:00"/>
    <s v="2026-08-15 10:00:00 | Jam pemasangan : 12.00 Info Tambahan : Hubungi pelanggan dulu sebelum ke lokasi terimakasih  "/>
    <n v="2026"/>
    <n v="8"/>
    <n v="14"/>
    <d v="2026-08-14T00:00:00"/>
    <n v="-1.4166666666642413"/>
    <x v="1"/>
    <x v="23"/>
  </r>
  <r>
    <n v="1124"/>
    <n v="1002515802"/>
    <n v="3"/>
    <x v="1"/>
    <n v="5"/>
    <s v="KEDIRI"/>
    <s v="TULUNGAGUNG"/>
    <s v="TUL"/>
    <s v="REG"/>
    <s v="AO"/>
    <s v="NEW SALES"/>
    <s v="1P INET"/>
    <s v="Completed (PS)"/>
    <s v="RBS-Regional 3"/>
    <d v="2026-08-08T11:20:58"/>
    <d v="2026-08-09T18:16:09"/>
    <n v="69361366"/>
    <m/>
    <n v="152606246405"/>
    <s v="UD. HARMI SULISTYORINI (SPBU Pertamina 54.662.01)"/>
    <s v="ODP-TUL-FAN/06 FAN/D01/06.01"/>
    <s v="WO061247775"/>
    <m/>
    <m/>
    <m/>
    <n v="111.912828133028"/>
    <n v="-8.0405224629432901"/>
    <s v="|MN02702|MYIA-064112401733/POI/BUDI PRIYANTO/081359692889/spbu.bsgroup01@gmail.com"/>
    <s v="MYIB_ASSISTANT"/>
    <m/>
    <m/>
    <m/>
    <m/>
    <m/>
    <m/>
    <m/>
    <m/>
    <s v="Management Janji"/>
    <s v="2026-08-09 08:00:00 | Nama Pic : BP BUDI No Hp Pic : 081359692889 Jam Pemasangan : 08:00 - 12.00 Tanggal Pemasangan : MINGGU 09 AGUSTUS 2026 Info Tambahan : Hubungi pelanggan sebelum datang ke lokasi, terima kasih."/>
    <s v="FCC"/>
    <d v="2026-08-08T11:25:30"/>
    <d v="2026-08-09T08:00:00"/>
    <m/>
    <s v="PS"/>
    <s v="TUL"/>
    <s v="NO ADDON"/>
    <n v="20260809"/>
    <s v="Completed"/>
    <s v="HSI Bisnis Promo HUT Telkom PSB 70% - 50 Mbps"/>
    <s v="INDIBIZ"/>
    <m/>
    <m/>
    <d v="2026-08-09T08:00:00"/>
    <s v="2026-08-09 08:00:00 | Nama Pic : BP BUDI No Hp Pic : 081359692889 Jam Pemasangan : 08:00 - 12.00 Tanggal Pemasangan : MINGGU 09 AGUSTUS 2026 Info Tambahan : Hubungi pelanggan sebelum datang ke lokasi, terima kasih."/>
    <n v="2026"/>
    <n v="8"/>
    <n v="9"/>
    <d v="2026-08-09T00:00:00"/>
    <n v="-0.33333333333575865"/>
    <x v="1"/>
    <x v="28"/>
  </r>
  <r>
    <n v="1125"/>
    <n v="1002520411"/>
    <n v="3"/>
    <x v="2"/>
    <n v="4"/>
    <s v="YOGYAKARTA"/>
    <s v="INNER - YOGYA JATENG SELATAN"/>
    <s v="KBU"/>
    <s v="REG"/>
    <s v="AO"/>
    <s v="NEW SALES"/>
    <m/>
    <s v="Completed (PS)"/>
    <s v="RBS-Regional 3"/>
    <d v="2026-08-11T15:18:17"/>
    <d v="2026-08-11T17:27:10"/>
    <n v="69361092"/>
    <m/>
    <n v="146113146006"/>
    <s v="The Prajan Hotel &amp; Villas"/>
    <s v="ODP-KBU-FEL/19"/>
    <s v="WO061514830"/>
    <m/>
    <m/>
    <m/>
    <n v="110.37690000000001"/>
    <n v="-7.7809999999999997"/>
    <s v="|MC80224|MYIA-036229692047/POI/DIMAS ARIFAN FEBRIYANTO/08132077719/dg@nattshospitality.com"/>
    <s v="Sales Profesional"/>
    <m/>
    <m/>
    <m/>
    <m/>
    <m/>
    <m/>
    <m/>
    <m/>
    <s v="Management Janji"/>
    <s v="2026-08-09 14:00:00 | Nama : BP DIMAS ARIFAN FEBRIYANTO  No Hp : 08132077719  No Alt : 0895363656031  Tgl Pemasangan : 08 Agustus 2026  Interval : SIANG  Note : Hubungi pelanggan terlebih dahulu"/>
    <s v="FCC"/>
    <d v="2026-11-08T15:25:50"/>
    <m/>
    <m/>
    <s v="PS"/>
    <s v="KBU"/>
    <s v="NO ADDON"/>
    <n v="20260811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11T07:00:00"/>
    <s v="2026-08-09 14:00:00 | Nama : BP DIMAS ARIFAN FEBRIYANTO  No Hp : 08132077719  No Alt : 0895363656031  Tgl Pemasangan : 08 Agustus 2026  Interval : SIANG  Note : Hubungi pelanggan terlebih dahulu"/>
    <n v="2026"/>
    <n v="8"/>
    <n v="11"/>
    <d v="2026-08-11T00:00:00"/>
    <n v="-0.29166666666424135"/>
    <x v="1"/>
    <x v="4"/>
  </r>
  <r>
    <n v="1126"/>
    <n v="1002516495"/>
    <n v="3"/>
    <x v="1"/>
    <n v="5"/>
    <s v="MADIUN"/>
    <s v="BOJONEGORO"/>
    <s v="BJN"/>
    <s v="REG"/>
    <s v="AO"/>
    <s v="NEW SALES"/>
    <s v="1P INET"/>
    <s v="98 | OSS - CANCEL COMPLETE"/>
    <s v="RBS-Regional 3"/>
    <d v="2026-08-09T13:25:58"/>
    <d v="2026-08-11T12:08:15"/>
    <n v="69361886"/>
    <m/>
    <n v="152609258256"/>
    <s v="SPBU 5462330 Parengan"/>
    <s v="ODP-BJN-FBN/17 FBN/D04/17.01"/>
    <s v="WO061321391"/>
    <m/>
    <m/>
    <m/>
    <n v="111.845803186297"/>
    <n v="-7.0707779287582699"/>
    <s v="MD|MYDB-20260809264816|DN00001/MN01285|SPBU 5462330 Parengan|085155412250"/>
    <s v="MYDIGIBIZPARTNER"/>
    <m/>
    <m/>
    <m/>
    <m/>
    <m/>
    <m/>
    <m/>
    <m/>
    <s v="Management Janji"/>
    <s v="2026-08-10 13:00:00 | Tanggal pemasangan: 10/08/2026 Jam pemasangan : pagi / siang Info Tambahan : Hubungi pelanggan dulu sebelum ke lokasi terima kasih."/>
    <s v="FCC"/>
    <d v="2026-09-08T13:39:46"/>
    <d v="2026-08-10T13:00:00"/>
    <s v="Kendala Teknik"/>
    <s v="CANCEL"/>
    <s v="BJN"/>
    <s v="NO ADDON"/>
    <m/>
    <s v="Cancel Completed"/>
    <s v="HSI Bisnis Promo HUT Telkom PSB 70% - 50 Mbps"/>
    <s v="INDIBIZ"/>
    <m/>
    <m/>
    <d v="2026-08-10T13:00:00"/>
    <s v="2026-08-10 13:00:00 | Tanggal pemasangan: 10/08/2026 Jam pemasangan : pagi / siang Info Tambahan : Hubungi pelanggan dulu sebelum ke lokasi terima kasih."/>
    <m/>
    <m/>
    <m/>
    <e v="#NUM!"/>
    <e v="#NUM!"/>
    <x v="0"/>
    <x v="18"/>
  </r>
  <r>
    <n v="1127"/>
    <n v="1002513460"/>
    <n v="3"/>
    <x v="2"/>
    <n v="4"/>
    <s v="MAGELANG"/>
    <s v="MAGELANG"/>
    <s v="MGE"/>
    <s v="REG"/>
    <s v="AO"/>
    <s v="NEW SALES"/>
    <s v="1P INET"/>
    <s v="Completed (PS)"/>
    <s v="RBS-Regional 3"/>
    <d v="2026-08-06T18:58:57"/>
    <d v="2026-08-07T11:54:08"/>
    <n v="69360346"/>
    <m/>
    <n v="146137149674"/>
    <s v="SPBU 44 561 01 PAKELAN"/>
    <s v="ODP-MGE-FRN/055"/>
    <s v="WO061116037"/>
    <m/>
    <m/>
    <m/>
    <n v="110.2047543"/>
    <n v="-7.5060150999999999"/>
    <s v="|MN02395|MYIA-059062595089/POI/FEDY TAURINO CHRISTIAN/085725725888/spbu_sajogja4456101@yahoo.co.id"/>
    <s v="MYIB_ASSISTANT"/>
    <m/>
    <m/>
    <m/>
    <m/>
    <m/>
    <m/>
    <m/>
    <m/>
    <s v="Management Janji"/>
    <s v="2026-08-12 08:00:00 |  M Janji : (07/08/026) jam Pasang : 09:00 Note : hubungi pelanggan jika ingin kelokasi"/>
    <s v="FCC"/>
    <d v="2026-06-08T19:10:22"/>
    <d v="2026-08-12T08:00:00"/>
    <m/>
    <s v="PS"/>
    <s v="MGE"/>
    <s v="NO ADDON"/>
    <n v="20260807"/>
    <s v="Completed"/>
    <s v="HSI Bisnis Basic Promo HUT Telkom PSB 70% - 50 Mbps"/>
    <s v="INDIBIZ"/>
    <m/>
    <m/>
    <d v="2026-08-12T08:00:00"/>
    <s v="2026-08-12 08:00:00 |  M Janji : (07/08/026) jam Pasang : 09:00 Note : hubungi pelanggan jika ingin kelokasi"/>
    <n v="2026"/>
    <n v="8"/>
    <n v="7"/>
    <d v="2026-08-07T00:00:00"/>
    <n v="-5.3333333333357587"/>
    <x v="1"/>
    <x v="4"/>
  </r>
  <r>
    <n v="1128"/>
    <n v="1002524713"/>
    <n v="3"/>
    <x v="3"/>
    <n v="5"/>
    <s v="SBY UTARA"/>
    <s v="GRESIK"/>
    <s v="CRM"/>
    <s v="REG"/>
    <s v="AO"/>
    <s v="NEW SALES"/>
    <m/>
    <s v="CANCEL COMPLETED"/>
    <s v="RBS-Regional 3"/>
    <d v="2026-08-13T15:29:11"/>
    <d v="2026-08-18T16:43:03"/>
    <n v="69365318"/>
    <m/>
    <n v="152446245967"/>
    <s v="PT. EVA CIPTA MAKMUR JAYA"/>
    <s v="ODP-CRM-F02/11"/>
    <m/>
    <m/>
    <m/>
    <m/>
    <n v="112.6001687"/>
    <n v="-7.2463372000000001"/>
    <s v="|MN00086|/PT. EVA CIPTA MAKMUR JAYA/ROKMA SUTAMININGSIH/082231135237/evaciptamj@gmail.com/HSI Bisnis Promo HUT Telkom (1:1) 75 Mbps (Rp 415.000) PSB Rp 150.000/"/>
    <s v="Sales Force DBS"/>
    <m/>
    <m/>
    <m/>
    <m/>
    <m/>
    <m/>
    <m/>
    <m/>
    <m/>
    <m/>
    <m/>
    <s v="13-08-2026 15:39:59"/>
    <m/>
    <m/>
    <s v="REJECT_FCC"/>
    <s v="CRM"/>
    <s v="NO ADDON"/>
    <m/>
    <s v="DECLINE : Decline - Menolak Dikonfirmasi Mita lailatul Badriyah 40961350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8"/>
  </r>
  <r>
    <n v="1129"/>
    <n v="1002511712"/>
    <n v="3"/>
    <x v="1"/>
    <n v="5"/>
    <s v="MALANG"/>
    <s v="KEPANJEN"/>
    <s v="KLJ"/>
    <s v="REG"/>
    <s v="AO"/>
    <s v="NEW SALES"/>
    <s v="1P INET"/>
    <s v="Completed (PS)"/>
    <s v="RBS-Regional 3"/>
    <d v="2026-08-06T10:04:57"/>
    <d v="2026-08-07T16:40:41"/>
    <n v="69359682"/>
    <m/>
    <n v="152703903442"/>
    <s v="SDN DINOYO 2"/>
    <s v="ODP-KLJ-FB/23 FB/D02/01.23"/>
    <s v="WO061049240"/>
    <m/>
    <m/>
    <m/>
    <n v="112.61115340000001"/>
    <n v="-7.9431544999999897"/>
    <s v="|MN01864|MYIA-077022376405/POI/indah siatin/085928167431/tusdndinoyo2@gmail.com"/>
    <s v="MYIB_ASSISTANT"/>
    <m/>
    <m/>
    <m/>
    <m/>
    <m/>
    <m/>
    <m/>
    <m/>
    <s v="Management Janji"/>
    <s v="2026-08-07 15:00:00 | telp :085928167431 alt : manja : pagi : siang 07/08/2026 hub sebelum ke lokasi "/>
    <s v="FCC"/>
    <d v="2026-06-08T10:10:02"/>
    <d v="2026-08-07T15:00:00"/>
    <m/>
    <s v="PS"/>
    <s v="KLJ"/>
    <s v="NO ADDON"/>
    <n v="20260807"/>
    <s v="Completed"/>
    <s v="HSI Bisnis Basic Promo HUT Telkom PSB 70% - 50 Mbps"/>
    <s v="INDIBIZ"/>
    <m/>
    <m/>
    <d v="2026-08-07T15:00:00"/>
    <s v="2026-08-07 15:00:00 | telp :085928167431 alt : manja : pagi : siang 07/08/2026 hub sebelum ke lokasi "/>
    <n v="2026"/>
    <n v="8"/>
    <n v="7"/>
    <d v="2026-08-07T00:00:00"/>
    <n v="-0.625"/>
    <x v="1"/>
    <x v="24"/>
  </r>
  <r>
    <n v="1130"/>
    <n v="1002531003"/>
    <n v="3"/>
    <x v="1"/>
    <n v="5"/>
    <s v="KEDIRI"/>
    <s v="NGANJUK"/>
    <s v="NJK"/>
    <s v="REG"/>
    <s v="AO"/>
    <s v="NEW SALES"/>
    <s v="1P INET"/>
    <s v="Completed (PS)"/>
    <s v="RBS-Regional 3"/>
    <d v="2026-08-17T14:29:57"/>
    <d v="2026-08-18T13:48:18"/>
    <n v="69368175"/>
    <m/>
    <n v="152611229772"/>
    <s v="PONDOK PESANTREN TARBIYATUL AL-QUR&amp; 39;AN"/>
    <s v="ODP-NJK-FAC/44 FAC/D04/44.01"/>
    <s v="WO061936560"/>
    <m/>
    <m/>
    <m/>
    <n v="111.876524873077"/>
    <n v="-7.6171880475252101"/>
    <s v="MD|MYDB-20260817265849|DC20010/MC20003|PONDOK PESANTREN TARBIYATUL AL-QUR&amp; 39;AN|085236823300"/>
    <s v="MYDIGIBIZPARTNER"/>
    <m/>
    <m/>
    <m/>
    <m/>
    <m/>
    <m/>
    <m/>
    <m/>
    <s v="Management Janji"/>
    <s v="2026-08-18 13:00:00 | Waktu pemasangan : 17 agustus 2026 Jam pemasangan : 08.00 - 12.00 Info Tambahan : Hubungi pelanggan dulu sebelum ke lokasi terimakasih "/>
    <s v="FCC"/>
    <s v="17-08-2026 14:40:02"/>
    <d v="2026-08-18T13:00:00"/>
    <m/>
    <s v="PS"/>
    <s v="NJK"/>
    <s v="NO ADDON"/>
    <n v="20260818"/>
    <s v="Completed"/>
    <s v="HSI Bisnis Promo HUT Telkom PSB 70% - 300 Mbps"/>
    <s v="INDIBIZ"/>
    <m/>
    <m/>
    <d v="2026-08-18T13:00:00"/>
    <s v="2026-08-18 13:00:00 | Waktu pemasangan : 17 agustus 2026 Jam pemasangan : 08.00 - 12.00 Info Tambahan : Hubungi pelanggan dulu sebelum ke lokasi terimakasih "/>
    <n v="2026"/>
    <n v="8"/>
    <n v="18"/>
    <d v="2026-08-18T00:00:00"/>
    <n v="-0.54166666666424135"/>
    <x v="1"/>
    <x v="3"/>
  </r>
  <r>
    <n v="1131"/>
    <n v="1002531989"/>
    <n v="3"/>
    <x v="3"/>
    <n v="5"/>
    <s v="MADURA"/>
    <s v="BANGKALAN"/>
    <s v="SPG"/>
    <s v="REG"/>
    <s v="AO"/>
    <s v="NEW SALES"/>
    <s v="1P INET"/>
    <s v="MIA - INVALID SURVEY"/>
    <s v="RBS-Regional 3"/>
    <d v="2026-08-18T08:29:57"/>
    <d v="2026-08-18T20:48:48"/>
    <n v="69368492"/>
    <m/>
    <n v="152434913743"/>
    <s v="TOKO AL-HIKMAH"/>
    <s v="ODP-SPG-FY/51 FY/D04/51.01"/>
    <s v="WO061972701"/>
    <m/>
    <m/>
    <m/>
    <n v="113.15836764872"/>
    <n v="-7.0577085876077401"/>
    <s v="MD|MYDB-20260817265868|DN00001/MN02006|TOKO AL-HIKMAH|082323093931"/>
    <s v="MYDIGIBIZPARTNER"/>
    <m/>
    <m/>
    <m/>
    <m/>
    <m/>
    <m/>
    <m/>
    <m/>
    <s v="Management Janji"/>
    <s v="2026-08-19 08:00:00 | M janji : pagi Tanggal Pemasangan : 19 /agustus/2026 Note : hubungi pelanggan jika ingin ke lokasi, terima kasih."/>
    <s v="FCC"/>
    <s v="18-08-2026 08:40:21"/>
    <d v="2026-08-19T08:00:00"/>
    <m/>
    <s v="SURVEY_NEW_MANJA"/>
    <s v="SPG"/>
    <s v="NETMONK"/>
    <m/>
    <s v="MIE - INVALID SURVEY - Kendala Jalur/Rute Tarikan"/>
    <s v="HSI Bisnis Bundling Netmonk Promo 2026 PSB 70% - 100 Mbps"/>
    <s v="INDIBIZ"/>
    <m/>
    <m/>
    <d v="2026-08-19T08:00:00"/>
    <s v="2026-08-19 08:00:00 | M janji : pagi Tanggal Pemasangan : 19 /agustus/2026 Note : hubungi pelanggan jika ingin ke lokasi, terima kasih."/>
    <m/>
    <m/>
    <m/>
    <e v="#NUM!"/>
    <e v="#NUM!"/>
    <x v="0"/>
    <x v="6"/>
  </r>
  <r>
    <n v="1132"/>
    <n v="1002510500"/>
    <n v="3"/>
    <x v="6"/>
    <n v="5"/>
    <s v="PASURUAN"/>
    <s v="PASURUAN"/>
    <s v="GDW"/>
    <s v="REG"/>
    <s v="AO"/>
    <s v="NEW SALES"/>
    <m/>
    <s v="Completed (PS)"/>
    <s v="RBS-Regional 3"/>
    <d v="2026-08-05T13:20:44"/>
    <d v="2026-08-06T15:52:57"/>
    <n v="69359173"/>
    <m/>
    <n v="152731203673"/>
    <s v="MUTIARA GROUP"/>
    <s v="ODP-GDW-FG/03"/>
    <s v="WO061022846"/>
    <m/>
    <m/>
    <m/>
    <n v="112.9018069"/>
    <n v="-7.6961456000000004"/>
    <s v="|MN01809|/MUTIARA GROUP/WINBACK 2.0 HSI B2B (1:1) 100MBPS 535RB PSB DISC 70%//mutiaraurwah.1@gmail.com/ANI FEBRIYANTI/8125219897"/>
    <s v="Sales Force DBS"/>
    <m/>
    <m/>
    <m/>
    <m/>
    <m/>
    <m/>
    <m/>
    <m/>
    <s v="Management Janji"/>
    <s v="2026-08-07 08:00:00|M Janji : (07/08/2026) jam Pasang pagi Note : hubungi pelanggan jika ingin kelokasi|40981182|MYDITA"/>
    <s v="FCC"/>
    <d v="2026-05-08T13:25:39"/>
    <d v="2026-08-07T08:00:00"/>
    <m/>
    <s v="PS"/>
    <s v="GDW"/>
    <s v="NO ADDON"/>
    <n v="20260806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7T08:00:00"/>
    <s v="2026-08-07 08:00:00|M Janji : (07/08/2026) jam Pasang pagi Note : hubungi pelanggan jika ingin kelokasi|40981182|MYDITA"/>
    <n v="2026"/>
    <n v="8"/>
    <n v="6"/>
    <d v="2026-08-06T00:00:00"/>
    <n v="-1.3333333333357587"/>
    <x v="1"/>
    <x v="12"/>
  </r>
  <r>
    <n v="1133"/>
    <n v="1002512816"/>
    <n v="3"/>
    <x v="2"/>
    <n v="4"/>
    <s v="YOGYAKARTA"/>
    <s v="GUNUNG KIDUL"/>
    <s v="WNS"/>
    <s v="REG"/>
    <s v="AO"/>
    <s v="NEW SALES"/>
    <m/>
    <s v="FCC - HD1A - PROGRESS"/>
    <s v="RBS-Regional 3"/>
    <d v="2026-08-06T15:05:23"/>
    <d v="2026-08-06T15:07:15"/>
    <n v="69360131"/>
    <m/>
    <n v="143135115034"/>
    <s v="Jaringan Multimedia Indonesia"/>
    <m/>
    <m/>
    <m/>
    <m/>
    <m/>
    <n v="110.733663308782"/>
    <n v="-8.0604997679575305"/>
    <s v="AMRBS/403103/ANISA DWIARYANI/R3/YOGYAKARTA/PSB HSI BISNIS BASIC 1S 50 MBPS PROMO HUT TELKOM 1:2/Jaringan Multimedia Indonesia/081229749275 081804098210/johanfirdi@gmail.com"/>
    <s v="Amex"/>
    <m/>
    <m/>
    <m/>
    <m/>
    <m/>
    <m/>
    <m/>
    <m/>
    <m/>
    <m/>
    <m/>
    <d v="2026-06-08T15:25:44"/>
    <m/>
    <m/>
    <s v="FCC"/>
    <s v="WNS"/>
    <s v="NO ADDON"/>
    <m/>
    <s v="MYDITA RBS - HD1A - PROGRESS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4"/>
  </r>
  <r>
    <n v="1134"/>
    <n v="1002510571"/>
    <n v="3"/>
    <x v="2"/>
    <n v="4"/>
    <s v="YOGYAKARTA"/>
    <s v="INNER - YOGYA JATENG SELATAN"/>
    <s v="PGR"/>
    <s v="REG"/>
    <s v="AO"/>
    <s v="NEW SALES"/>
    <m/>
    <s v="Completed (PS)"/>
    <s v="RBS-Regional 3"/>
    <d v="2026-08-05T13:34:04"/>
    <d v="2026-08-07T06:24:16"/>
    <n v="69359198"/>
    <m/>
    <n v="141114227800"/>
    <s v="Adanu Adhinata Semesta"/>
    <s v="ODP-PGR-FCC/024"/>
    <s v="WO060991693"/>
    <m/>
    <m/>
    <m/>
    <n v="110.3861309"/>
    <n v="-7.8130996000000001"/>
    <s v="|MC80228|/Adanu Adhinata Semesta /Paket HSI Bisnis Promo HUT Telkom 1:1 100Mbps/Auzan Iman Patria/085888176424/ga.staff.adanuadhinatasemesta@gmail.com"/>
    <s v="Sales Profesional"/>
    <m/>
    <m/>
    <m/>
    <m/>
    <m/>
    <m/>
    <m/>
    <m/>
    <s v="Management Janji"/>
    <s v="2026-08-06 13:00:00|Tanggal pemasangan: 6/08/2026 Jam pemasangan : pagi / siang Info Tambahan : Hubungi pelanggan dulu sebelum ke lokasi. terima kasih|40010577|MYDITA"/>
    <s v="FCC"/>
    <d v="2026-05-08T13:39:44"/>
    <d v="2026-08-06T13:00:00"/>
    <m/>
    <s v="PS"/>
    <s v="PGR"/>
    <s v="NO ADDON"/>
    <n v="202608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13:00:00"/>
    <s v="2026-08-06 13:00:00|Tanggal pemasangan: 6/08/2026 Jam pemasangan : pagi / siang Info Tambahan : Hubungi pelanggan dulu sebelum ke lokasi. terima kasih|40010577|MYDITA"/>
    <n v="2026"/>
    <n v="8"/>
    <n v="7"/>
    <d v="2026-08-07T00:00:00"/>
    <n v="0.45833333333575865"/>
    <x v="1"/>
    <x v="4"/>
  </r>
  <r>
    <n v="1135"/>
    <n v="1002517085"/>
    <n v="3"/>
    <x v="3"/>
    <n v="5"/>
    <s v="SBY UTARA"/>
    <s v="MANYAR"/>
    <s v="MGO"/>
    <s v="REG"/>
    <s v="AO"/>
    <s v="NEW SALES"/>
    <m/>
    <s v="Completed (PS)"/>
    <s v="RBS-Regional 3"/>
    <d v="2026-08-10T09:48:04"/>
    <d v="2026-08-10T14:26:05"/>
    <n v="69362165"/>
    <m/>
    <n v="152413167598"/>
    <s v="CV. KARTIKA PERMATA"/>
    <s v="ODP-DMO-FDF/04"/>
    <s v="WO061375187"/>
    <m/>
    <m/>
    <m/>
    <n v="112.7299569"/>
    <n v="-7.2508828999999997"/>
    <s v="AMRBS;403536;AMEX;FANI INDRA;RBS-3;SURAMADU;PSB;CV. KARTIKA PERMATA;085 230 264 644;spbu60132@yahoo.co.id;HSI Bisnis (1:1) 50 Mbps (Rp 439.000) PSB Rp 150.000;sutrisno;https://share.google/siQ94HUNEKmyIUens"/>
    <s v="Amex"/>
    <m/>
    <m/>
    <m/>
    <m/>
    <m/>
    <m/>
    <m/>
    <m/>
    <s v="Management Janji"/>
    <s v="2026-08-11 08:00:00|Waktu pemasnagan : 11 Agustus 2026 Jam pemasangan : 08.00 - 12.00 Mohon hubungi pelanggan sebelum ke lokasi  Terima kasih|40971401|MYDITA"/>
    <s v="FCC"/>
    <d v="2026-10-08T09:55:35"/>
    <d v="2026-08-11T08:00:00"/>
    <m/>
    <s v="PS"/>
    <s v="MGO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08:00:00"/>
    <s v="2026-08-11 08:00:00|Waktu pemasnagan : 11 Agustus 2026 Jam pemasangan : 08.00 - 12.00 Mohon hubungi pelanggan sebelum ke lokasi  Terima kasih|40971401|MYDITA"/>
    <n v="2026"/>
    <n v="8"/>
    <n v="10"/>
    <d v="2026-08-10T00:00:00"/>
    <n v="-1.3333333333357587"/>
    <x v="1"/>
    <x v="10"/>
  </r>
  <r>
    <n v="1136"/>
    <n v="1002505719"/>
    <n v="3"/>
    <x v="4"/>
    <n v="4"/>
    <s v="PEKALONGAN"/>
    <s v="SLAWI"/>
    <s v="BLU"/>
    <s v="REG"/>
    <s v="AO"/>
    <s v="NEW SALES"/>
    <m/>
    <s v="Completed (PS)"/>
    <s v="RBS-Regional 3"/>
    <d v="2026-08-03T10:12:34"/>
    <d v="2026-08-05T17:26:01"/>
    <n v="69357283"/>
    <m/>
    <n v="142206131308"/>
    <s v="BUMI ASRI GUCIKU"/>
    <s v="ODP-BLU-FK/010"/>
    <s v="WO060933662"/>
    <m/>
    <m/>
    <m/>
    <n v="109.1620116"/>
    <n v="-7.1951413999999998"/>
    <s v="AMRBS;403095;REG3;BAYU;085100296564;HSI 1S 50MB;PIC 082234038686;gucikuhotwaterboomkonten@gmail.com"/>
    <s v="Account Manager"/>
    <m/>
    <m/>
    <m/>
    <m/>
    <m/>
    <m/>
    <m/>
    <m/>
    <s v="Management Janji"/>
    <s v="2026-08-06 08:00:00|M Janji : (05/08/2026) jam Pasang pagi / siang  Note : hubungi pelanggan jika ingin kelokasi|40981182|MYDITA"/>
    <s v="FCC"/>
    <d v="2026-03-08T10:40:22"/>
    <d v="2026-08-06T08:00:00"/>
    <m/>
    <s v="PS"/>
    <s v="BLU"/>
    <s v="NO ADDON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8:00:00"/>
    <s v="2026-08-06 08:00:00|M Janji : (05/08/2026) jam Pasang pagi / siang  Note : hubungi pelanggan jika ingin kelokasi|40981182|MYDITA"/>
    <n v="2026"/>
    <n v="8"/>
    <n v="5"/>
    <d v="2026-08-05T00:00:00"/>
    <n v="-1.3333333333357587"/>
    <x v="1"/>
    <x v="4"/>
  </r>
  <r>
    <n v="1137"/>
    <n v="1002511443"/>
    <n v="3"/>
    <x v="3"/>
    <n v="5"/>
    <s v="SBY UTARA"/>
    <s v="LAMONGAN"/>
    <s v="LMG"/>
    <s v="REG"/>
    <s v="AO"/>
    <s v="NEW SALES"/>
    <m/>
    <s v="CANCEL COMPLETED"/>
    <s v="RBS-Regional 3"/>
    <d v="2026-08-06T08:26:01"/>
    <d v="2026-08-09T10:13:27"/>
    <n v="69359541"/>
    <m/>
    <n v="152433910083"/>
    <s v="Hj via homestay"/>
    <s v="ODP-LMG-FJ/60"/>
    <m/>
    <m/>
    <m/>
    <m/>
    <n v="112.4032284"/>
    <n v="-7.1241047999999996"/>
    <s v="|MN00882|/Hj via homestay/Laylun Nashrul 'Alim/085731001111/satutama884@gmail.com/HSI Basic Promo HUT Telkom (1:2) 50 Mbps (Rp 320.000) PSB Rp 150.000"/>
    <s v="Sales Force DBS"/>
    <m/>
    <m/>
    <m/>
    <m/>
    <m/>
    <m/>
    <m/>
    <m/>
    <m/>
    <m/>
    <m/>
    <d v="2026-06-08T08:39:52"/>
    <m/>
    <m/>
    <s v="REJECT_FCC"/>
    <s v="LMG"/>
    <s v="NO ADDON"/>
    <m/>
    <s v="DECLINE : Decline - Batal Order EVI PUSPITA EKASARI 40931150|MYDITA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s v="DECLINE : Decline - Batal Order EVI PUSPITA EKASARI 40931150|MYDITA"/>
    <m/>
    <m/>
    <m/>
    <m/>
    <m/>
    <e v="#NUM!"/>
    <e v="#NUM!"/>
    <x v="0"/>
    <x v="8"/>
  </r>
  <r>
    <n v="1138"/>
    <n v="1002531330"/>
    <n v="3"/>
    <x v="7"/>
    <n v="4"/>
    <s v="KUDUS"/>
    <s v="BLORA"/>
    <s v="NGA"/>
    <s v="REG"/>
    <s v="AO"/>
    <s v="NEW SALES"/>
    <s v="1P INET"/>
    <s v="8 | OSS - PONR"/>
    <s v="RBS-Regional 3"/>
    <d v="2026-08-17T17:02:56"/>
    <d v="2026-08-18T12:13:44"/>
    <n v="69368311"/>
    <m/>
    <n v="142519105206"/>
    <s v="Luthfi baja cemerlang"/>
    <s v="ODP-NGA-FD/042 FD/D05/042.01"/>
    <s v="WO061947786"/>
    <m/>
    <m/>
    <m/>
    <n v="111.1441159"/>
    <n v="-6.9181242999999997"/>
    <s v="|MC60134|MYIA-050751839136/POI/Muhammad aliyul muttaqin/088985550465/sis718328@gmail.com"/>
    <s v="MYIB_ASSISTANT"/>
    <m/>
    <m/>
    <m/>
    <m/>
    <m/>
    <m/>
    <m/>
    <m/>
    <s v="Management Janji"/>
    <s v="2026-08-18 13:00:00 | Tanggal Pemasangan : 18 Agustus 2026 Jam Pemasangan : 08:00 13:00 Info Tambahan : Hubungi pelanggan dulu sebelum ke lokasi terimakasih"/>
    <s v="FCC"/>
    <s v="17-08-2026 17:10:14"/>
    <d v="2026-08-18T13:00:00"/>
    <m/>
    <s v="ACT_COM"/>
    <s v="NGA"/>
    <s v="NO ADDON"/>
    <m/>
    <s v="PONR"/>
    <s v="HSI Bisnis PSB 70% - 300 Mbps"/>
    <s v="INDIBIZ"/>
    <m/>
    <m/>
    <d v="2026-08-18T13:00:00"/>
    <s v="2026-08-18 13:00:00 | Tanggal Pemasangan : 18 Agustus 2026 Jam Pemasangan : 08:00 13:00 Info Tambahan : Hubungi pelanggan dulu sebelum ke lokasi terimakasih"/>
    <m/>
    <m/>
    <m/>
    <e v="#NUM!"/>
    <e v="#NUM!"/>
    <x v="0"/>
    <x v="4"/>
  </r>
  <r>
    <n v="1139"/>
    <n v="1002527870"/>
    <n v="3"/>
    <x v="3"/>
    <n v="5"/>
    <s v="MADURA"/>
    <s v="PAMEKASAN"/>
    <s v="PRG"/>
    <s v="REG"/>
    <s v="AO"/>
    <s v="NEW SALES"/>
    <s v="1P INET"/>
    <s v="Completed (PS)"/>
    <s v="RBS-Regional 3"/>
    <d v="2026-08-15T10:16:57"/>
    <d v="2026-08-15T18:03:53"/>
    <n v="69366631"/>
    <m/>
    <n v="152428209682"/>
    <s v="CAHAYA SURYA"/>
    <s v="ODP-PRG-FAA/27 FAA/D04/27.01"/>
    <s v="WO061804151"/>
    <m/>
    <m/>
    <m/>
    <n v="113.744173832237"/>
    <n v="-7.1146344924729901"/>
    <s v="MD|MYDB-20260814265394|DN00001/MN00806|CAHAYA SURYA|082327147062"/>
    <s v="MYDIGIBIZPARTNER"/>
    <m/>
    <m/>
    <m/>
    <m/>
    <m/>
    <m/>
    <m/>
    <m/>
    <s v="Management Janji"/>
    <s v="2026-08-16 08:00:00 | Waktu pemasangan : 16 agustus 2026 Jam pemasangan : 08.00 - 12.00 Info Tambahan : Hubungi pelanggan dulu sebelum ke lokasi terimakasih "/>
    <s v="FCC"/>
    <s v="15-08-2026 10:39:56"/>
    <d v="2026-08-16T08:00:00"/>
    <m/>
    <s v="PS"/>
    <s v="PRG"/>
    <s v="NO ADDON"/>
    <n v="20260815"/>
    <s v="Completed"/>
    <s v="HSI Bisnis Promo HUT Telkom PSB 70% - 300 Mbps"/>
    <s v="INDIBIZ"/>
    <m/>
    <m/>
    <d v="2026-08-16T08:00:00"/>
    <s v="2026-08-16 08:00:00 | Waktu pemasangan : 16 agustus 2026 Jam pemasangan : 08.00 - 12.00 Info Tambahan : Hubungi pelanggan dulu sebelum ke lokasi terimakasih "/>
    <n v="2026"/>
    <n v="8"/>
    <n v="15"/>
    <d v="2026-08-15T00:00:00"/>
    <n v="-1.3333333333357587"/>
    <x v="1"/>
    <x v="6"/>
  </r>
  <r>
    <n v="1140"/>
    <n v="1002525630"/>
    <n v="3"/>
    <x v="7"/>
    <n v="4"/>
    <s v="KUDUS"/>
    <s v="PURWODADI"/>
    <s v="GDO"/>
    <s v="REG"/>
    <s v="AO"/>
    <s v="NEW SALES"/>
    <s v="1P INET"/>
    <s v="Completed (PS)"/>
    <s v="RBS-Regional 3"/>
    <d v="2026-08-14T09:29:56"/>
    <d v="2026-08-15T16:25:42"/>
    <n v="69365699"/>
    <m/>
    <n v="142521103398"/>
    <s v="BALAI DESA TELAWAH"/>
    <s v="ODP-GDO-FH/059"/>
    <s v="WO061721429"/>
    <m/>
    <m/>
    <m/>
    <n v="110.8028869"/>
    <n v="-7.1764748999999997"/>
    <s v="|MN02756|MYIA-048987443535/POI/dodid anggas wari/0882005396160/dodidwari10@gmail.com"/>
    <s v="MYIB_ASSISTANT"/>
    <m/>
    <m/>
    <m/>
    <m/>
    <m/>
    <m/>
    <m/>
    <m/>
    <s v="Management Janji"/>
    <s v="2026-08-15 13:00:00 | M Janji :  15 Agustus 2026 Jam Pasang : Siang Note : hubungi pelanggan jika ingin ke lokasi, terima kasih. "/>
    <s v="FCC"/>
    <s v="14-08-2026 09:40:20"/>
    <d v="2026-08-15T13:00:00"/>
    <m/>
    <s v="PS"/>
    <s v="GDO"/>
    <s v="NO ADDON"/>
    <n v="20260815"/>
    <s v="Completed"/>
    <s v="HSI Bisnis Promo HUT Telkom PSB 70% - 50 Mbps"/>
    <s v="INDIBIZ"/>
    <m/>
    <m/>
    <d v="2026-08-15T13:00:00"/>
    <s v="2026-08-15 13:00:00 | M Janji :  15 Agustus 2026 Jam Pasang : Siang Note : hubungi pelanggan jika ingin ke lokasi, terima kasih. "/>
    <n v="2026"/>
    <n v="8"/>
    <n v="15"/>
    <d v="2026-08-15T00:00:00"/>
    <n v="-0.54166666666424135"/>
    <x v="1"/>
    <x v="4"/>
  </r>
  <r>
    <n v="1141"/>
    <n v="1002519676"/>
    <n v="3"/>
    <x v="0"/>
    <n v="5"/>
    <s v="MATARAM"/>
    <s v="LOMBOK BARAT TENGAH"/>
    <s v="GER"/>
    <s v="REG"/>
    <s v="AO"/>
    <s v="NEW SALES"/>
    <s v="2P INET + VOICE"/>
    <s v="102 | FOLLOW UP COMPLETED"/>
    <s v="RBS-Regional 3"/>
    <d v="2026-08-11T12:04:56"/>
    <d v="2026-08-18T13:56:06"/>
    <n v="69363199"/>
    <n v="3707702032"/>
    <n v="172602203927"/>
    <s v="PCN MR DIY XGRG"/>
    <s v="ODP-GER-FAA/23 FAA/D02/23.01"/>
    <s v="WO061485808"/>
    <m/>
    <m/>
    <m/>
    <n v="116.128697"/>
    <n v="-8.6841050000000006"/>
    <s v="|MN02621|MYIA-041207783254/POI/RIZKY NANDA/081289014442/diy.xgrg@panducitiakses.com"/>
    <s v="MYIB_ASSISTANT"/>
    <m/>
    <m/>
    <m/>
    <m/>
    <m/>
    <m/>
    <m/>
    <m/>
    <s v="Management Janji"/>
    <s v="2026-08-12 15:00:00 | Tanggal pemasangan: 12/08/2026 Jam pemasangan : 10.00 Info Tambahan : Hubungi pelanggan dulu sebelum ke lokasi terima kasih."/>
    <s v="FCC"/>
    <d v="2026-11-08T12:10:44"/>
    <d v="2026-08-12T15:00:00"/>
    <s v="Kendala Lainnya"/>
    <s v="REVOKE"/>
    <s v="GER"/>
    <s v="NO ADDON"/>
    <m/>
    <s v="Follow Up Revoke Completed, New Order ID : SC1002533310"/>
    <s v="HSI Bisnis Basic Bundling Phone PSB 70% - Free 800 Menit - 50 Mbps"/>
    <s v="INDIBIZ"/>
    <m/>
    <m/>
    <d v="2026-08-12T15:00:00"/>
    <s v="2026-08-12 15:00:00 | Tanggal pemasangan: 12/08/2026 Jam pemasangan : 10.00 Info Tambahan : Hubungi pelanggan dulu sebelum ke lokasi terima kasih."/>
    <m/>
    <m/>
    <m/>
    <e v="#NUM!"/>
    <e v="#NUM!"/>
    <x v="0"/>
    <x v="5"/>
  </r>
  <r>
    <n v="1142"/>
    <n v="1002531219"/>
    <n v="3"/>
    <x v="0"/>
    <n v="5"/>
    <s v="MATARAM"/>
    <s v="BIMA"/>
    <s v="SAP"/>
    <s v="REG"/>
    <s v="AO"/>
    <s v="NEW SALES"/>
    <s v="1P INET"/>
    <s v="7 | OSS - PROVISIONING ISSUED"/>
    <s v="RBS-Regional 3"/>
    <d v="2026-08-17T16:08:56"/>
    <d v="2026-08-18T13:08:54"/>
    <n v="69368242"/>
    <m/>
    <n v="172610305734"/>
    <s v="KIOS AIRYN NAZRIL"/>
    <s v="ODP-SAP-FAD/28 FAD/D05/28.01"/>
    <s v="WO061944395"/>
    <m/>
    <m/>
    <m/>
    <n v="118.916659"/>
    <n v="-8.3661630000000002"/>
    <s v="|MC40040|MYIA-005131899182/POI/Mawardin/085338599759/mawardinalmihra4@gmail.com"/>
    <s v="MYIB_ASSISTANT"/>
    <m/>
    <m/>
    <m/>
    <m/>
    <m/>
    <m/>
    <m/>
    <m/>
    <s v="Management Janji"/>
    <s v="2026-08-18 13:00:00 | Nama : BP MAWARDIN  No Hp : 085338599759 No Alt :  Tgl Pemasangan : 18 Agustus 2026 Interval : PAGI  Note : Hubungi pelanggan terlebih dahulu"/>
    <s v="FCC"/>
    <s v="17-08-2026 16:10:22"/>
    <d v="2026-08-18T13:00:00"/>
    <m/>
    <s v="PI"/>
    <s v="SAP"/>
    <s v="NO ADDON"/>
    <m/>
    <s v="Provisioning Issued"/>
    <s v="HSI Bisnis Promo HUT Telkom PSB 70% - 75 Mbps"/>
    <s v="INDIBIZ"/>
    <m/>
    <m/>
    <d v="2026-08-18T13:00:00"/>
    <s v="2026-08-18 13:00:00 | Nama : BP MAWARDIN  No Hp : 085338599759 No Alt :  Tgl Pemasangan : 18 Agustus 2026 Interval : PAGI  Note : Hubungi pelanggan terlebih dahulu"/>
    <m/>
    <m/>
    <m/>
    <e v="#NUM!"/>
    <e v="#NUM!"/>
    <x v="0"/>
    <x v="0"/>
  </r>
  <r>
    <n v="1143"/>
    <n v="1002528477"/>
    <n v="3"/>
    <x v="1"/>
    <n v="5"/>
    <s v="KEDIRI"/>
    <s v="NGANJUK"/>
    <s v="KTS"/>
    <s v="REG"/>
    <s v="AO"/>
    <s v="NEW SALES"/>
    <s v="1P INET"/>
    <s v="Completed (PS)"/>
    <s v="RBS-Regional 3"/>
    <d v="2026-08-15T14:38:56"/>
    <d v="2026-08-17T18:33:13"/>
    <n v="69366977"/>
    <m/>
    <n v="152615203203"/>
    <s v="SPBU 54.644.20 UD FITRIA EVY FERDIANSYAH"/>
    <s v="ODP-KTS-FE/58 FE/D08/58.01"/>
    <s v="WO061828962"/>
    <m/>
    <m/>
    <m/>
    <n v="112.101025097072"/>
    <n v="-7.59035289503956"/>
    <s v="MD|MYDB-20260815265530|DC20010/MC20002|SPBU 54.644.20 UD FITRIA EVY FERDIANSYAH|081216434953"/>
    <s v="MYDIGIBIZPARTNER"/>
    <m/>
    <m/>
    <m/>
    <m/>
    <m/>
    <m/>
    <m/>
    <m/>
    <s v="Management Janji"/>
    <s v="2026-08-16 13:00:00 | Jam Pemasangan : 08:00 - 12.00 Tanggal Pemasangan : MINGGU 16 AGUSTUS 2026 Info Tambahan : Hubungi pelanggan sebelum datang ke lokasi"/>
    <s v="FCC"/>
    <s v="15-08-2026 14:39:57"/>
    <d v="2026-08-16T13:00:00"/>
    <m/>
    <s v="PS"/>
    <s v="KTS"/>
    <s v="NO ADDON"/>
    <n v="20260817"/>
    <s v="Completed"/>
    <s v="HSI Bisnis Promo HUT Telkom PSB 70% - 50 Mbps"/>
    <s v="INDIBIZ"/>
    <m/>
    <m/>
    <d v="2026-08-16T13:00:00"/>
    <s v="2026-08-16 13:00:00 | Jam Pemasangan : 08:00 - 12.00 Tanggal Pemasangan : MINGGU 16 AGUSTUS 2026 Info Tambahan : Hubungi pelanggan sebelum datang ke lokasi"/>
    <n v="2026"/>
    <n v="8"/>
    <n v="17"/>
    <d v="2026-08-17T00:00:00"/>
    <n v="0.45833333333575865"/>
    <x v="1"/>
    <x v="3"/>
  </r>
  <r>
    <n v="1144"/>
    <n v="1002522148"/>
    <n v="3"/>
    <x v="3"/>
    <n v="5"/>
    <s v="MADURA"/>
    <s v="BANGKALAN"/>
    <s v="KPP"/>
    <s v="REG"/>
    <s v="AO"/>
    <s v="NEW SALES"/>
    <s v="1P INET"/>
    <s v="102 | FOLLOW UP COMPLETED"/>
    <s v="RBS-Regional 3"/>
    <d v="2026-08-12T13:29:57"/>
    <d v="2026-08-14T14:35:49"/>
    <n v="69364224"/>
    <m/>
    <n v="152437905607"/>
    <s v="SMA Hasyim Baidhowi"/>
    <s v="ODP-KPP-FE/41 FE/D01/41.01"/>
    <s v="WO061588333"/>
    <m/>
    <m/>
    <m/>
    <n v="113.270641900599"/>
    <n v="-7.0412871239064101"/>
    <s v="MD|MYDB-20260812265085|DN00001/MN00572|SMA Hasyim Baidhowi|082315371464"/>
    <s v="MYDIGIBIZPARTNER"/>
    <m/>
    <m/>
    <m/>
    <m/>
    <m/>
    <m/>
    <m/>
    <m/>
    <s v="Management Janji"/>
    <s v="2026-08-13 13:00:00 | Nama PIC : Imam  No HP : 082315371464 Alt :  M Janji : 13/08/2026 Jam Pasang : 08.00  - 13:00  NoteÃ‚Â :  hubungi terlebih dahulu sebelum ke lokasi, terima kasih."/>
    <s v="FCC"/>
    <d v="2026-12-08T13:39:52"/>
    <d v="2026-08-13T13:00:00"/>
    <s v="Kendala Pelanggan"/>
    <s v="REVOKE"/>
    <s v="KPP"/>
    <s v="NETMONK"/>
    <m/>
    <s v="Follow Up Revoke Completed, New Order ID : SC1002526618"/>
    <s v="HSI Bisnis Bundling Netmonk Promo 2026 PSB 70% - 300 Mbps"/>
    <s v="INDIBIZ"/>
    <m/>
    <m/>
    <d v="2026-08-13T13:00:00"/>
    <s v="2026-08-13 13:00:00 | Nama PIC : Imam  No HP : 082315371464 Alt :  M Janji : 13/08/2026 Jam Pasang : 08.00  - 13:00  NoteÃ‚Â :  hubungi terlebih dahulu sebelum ke lokasi, terima kasih."/>
    <m/>
    <m/>
    <m/>
    <e v="#NUM!"/>
    <e v="#NUM!"/>
    <x v="0"/>
    <x v="6"/>
  </r>
  <r>
    <n v="1145"/>
    <n v="1002513438"/>
    <n v="3"/>
    <x v="1"/>
    <n v="5"/>
    <s v="KEDIRI"/>
    <s v="KEDIRI"/>
    <s v="KDI"/>
    <s v="REG"/>
    <s v="AO"/>
    <s v="NEW SALES"/>
    <s v="1P INET"/>
    <s v="Completed (PS)"/>
    <s v="RBS-Regional 3"/>
    <d v="2026-08-06T18:25:57"/>
    <d v="2026-08-07T16:52:34"/>
    <n v="69360323"/>
    <m/>
    <n v="152610241469"/>
    <s v="SPBU 54.641.26 KEDIRI"/>
    <s v="ODP-KDI-FAS/49 FAS/D03/49.01"/>
    <s v="WO061114049"/>
    <m/>
    <m/>
    <m/>
    <n v="112.040719"/>
    <n v="-7.8081211000000001"/>
    <s v="|MN00418|MYIA-045777034632/POI/PUPUT WIJAYANTI/085736677773/spbukatang1@gmail.com"/>
    <s v="MYIB_ASSISTANT"/>
    <m/>
    <m/>
    <m/>
    <m/>
    <m/>
    <m/>
    <m/>
    <m/>
    <s v="Management Janji"/>
    <s v="2026-08-08 08:00:00 | M Janji :  08 Agustus 2026 Jam Pasang : Pagi Note : hubungi pelanggan jika ingin ke lokasi, terima kasih."/>
    <s v="FCC"/>
    <d v="2026-06-08T18:39:57"/>
    <d v="2026-08-08T08:00:00"/>
    <m/>
    <s v="PS"/>
    <s v="KDI"/>
    <s v="NO ADDON"/>
    <n v="20260807"/>
    <s v="Completed"/>
    <s v="HSI Bisnis Promo HUT Telkom PSB 70% - 50 Mbps"/>
    <s v="INDIBIZ"/>
    <m/>
    <m/>
    <d v="2026-08-08T08:00:00"/>
    <s v="2026-08-08 08:00:00 | M Janji :  08 Agustus 2026 Jam Pasang : Pagi Note : hubungi pelanggan jika ingin ke lokasi, terima kasih."/>
    <n v="2026"/>
    <n v="8"/>
    <n v="7"/>
    <d v="2026-08-07T00:00:00"/>
    <n v="-1.3333333333357587"/>
    <x v="1"/>
    <x v="1"/>
  </r>
  <r>
    <n v="1146"/>
    <n v="1002531104"/>
    <n v="3"/>
    <x v="3"/>
    <n v="5"/>
    <s v="MADURA"/>
    <s v="PAMEKASAN"/>
    <s v="PME"/>
    <s v="REG"/>
    <s v="AO"/>
    <s v="NEW SALES"/>
    <s v="1P INET"/>
    <s v="Completed (PS)"/>
    <s v="RBS-Regional 3"/>
    <d v="2026-08-17T15:11:56"/>
    <d v="2026-08-18T15:12:28"/>
    <n v="69368221"/>
    <m/>
    <n v="152426928308"/>
    <s v="UD. LIN"/>
    <s v="ODP-PME-FBV/12"/>
    <s v="WO061939369"/>
    <m/>
    <m/>
    <m/>
    <n v="113.43908759999999"/>
    <n v="-7.1277887"/>
    <s v="MD|MYDB-20260817265864|DN00001/MN00558|UD. LIN|085801312339"/>
    <s v="MYDIGIBIZPARTNER"/>
    <m/>
    <m/>
    <m/>
    <m/>
    <m/>
    <m/>
    <m/>
    <m/>
    <s v="Management Janji"/>
    <s v="2026-08-18 15:00:00 | Jam Pemasangan : 08:00 - 12.00 Tanggal Pemasangan : 18/08/2026 Info Tambahan : Hubungi pelanggan sebelum datang ke lokasi"/>
    <s v="FCC"/>
    <s v="17-08-2026 15:25:50"/>
    <d v="2026-08-18T15:00:00"/>
    <m/>
    <s v="PS"/>
    <s v="PME"/>
    <s v="NO ADDON"/>
    <n v="20260818"/>
    <s v="Completed"/>
    <s v="HSI Bisnis Promo HUT Telkom PSB 70% - 200 Mbps"/>
    <s v="INDIBIZ"/>
    <m/>
    <m/>
    <d v="2026-08-18T15:00:00"/>
    <s v="2026-08-18 15:00:00 | Jam Pemasangan : 08:00 - 12.00 Tanggal Pemasangan : 18/08/2026 Info Tambahan : Hubungi pelanggan sebelum datang ke lokasi"/>
    <n v="2026"/>
    <n v="8"/>
    <n v="18"/>
    <d v="2026-08-18T00:00:00"/>
    <n v="-0.625"/>
    <x v="1"/>
    <x v="6"/>
  </r>
  <r>
    <n v="1147"/>
    <n v="1002504378"/>
    <n v="3"/>
    <x v="2"/>
    <n v="4"/>
    <s v="PURWOKERTO"/>
    <s v="BANJARNEGARA"/>
    <s v="BJR"/>
    <s v="REG"/>
    <s v="AO"/>
    <s v="NEW SALES"/>
    <m/>
    <s v="Completed (PS)"/>
    <s v="RBS-Regional 3"/>
    <d v="2026-08-01T10:45:59"/>
    <d v="2026-08-01T11:41:28"/>
    <n v="69355162"/>
    <m/>
    <n v="146372103592"/>
    <s v="TOKO MULYA"/>
    <s v="ODP-BJR-FAG/013"/>
    <s v="WO060630011"/>
    <m/>
    <m/>
    <m/>
    <n v="109.600122"/>
    <n v="-7.3503530000000001"/>
    <s v="|MC00213|MYIA-052175650340/POI/MULYATI/088708175802/poncokrc31@gmail.com"/>
    <s v="Sales Profesional"/>
    <m/>
    <m/>
    <m/>
    <m/>
    <m/>
    <m/>
    <m/>
    <m/>
    <s v="Management Janji"/>
    <s v="2026-07-31 13:00:00 | M Janji :  31 Juli 2026  Jam Pasang : Pagi / Siang  Note : hubungi pelanggan jika ingin kelokasi"/>
    <s v="FCC"/>
    <d v="2026-01-08T10:54:54"/>
    <m/>
    <m/>
    <s v="PS"/>
    <s v="BJR"/>
    <s v="NO ADDON"/>
    <n v="2026080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1T07:00:00"/>
    <s v="2026-07-31 13:00:00 | M Janji :  31 Juli 2026  Jam Pasang : Pagi / Siang  Note : hubungi pelanggan jika ingin kelokasi"/>
    <n v="2026"/>
    <n v="8"/>
    <n v="1"/>
    <d v="2026-08-01T00:00:00"/>
    <n v="-0.29166666666424135"/>
    <x v="1"/>
    <x v="4"/>
  </r>
  <r>
    <n v="1148"/>
    <n v="1002516587"/>
    <n v="3"/>
    <x v="5"/>
    <n v="5"/>
    <s v="DENPASAR"/>
    <s v="SANUR"/>
    <s v="TOP"/>
    <s v="REG"/>
    <s v="AO"/>
    <s v="NEW SALES"/>
    <m/>
    <s v="Completed (PS)"/>
    <s v="RBS-Regional 3"/>
    <d v="2026-08-09T16:17:31"/>
    <d v="2026-08-10T16:04:58"/>
    <n v="69360114"/>
    <m/>
    <n v="172422212704"/>
    <s v="SPBU5480103"/>
    <s v="ODP-TOP-FF/41"/>
    <s v="WO061333724"/>
    <m/>
    <m/>
    <m/>
    <n v="115.251884"/>
    <n v="-8.6410959999999992"/>
    <s v="|MN02665|MYIA-048118956985/POI/pak agung/085738735929/spbu.bali.5480103@gmail.com"/>
    <s v="Sales Force DBS"/>
    <m/>
    <m/>
    <m/>
    <m/>
    <m/>
    <m/>
    <m/>
    <m/>
    <s v="Management Janji"/>
    <s v="2026-08-07 13:00:00 | Nama PIC : Dwija   No HP : 085738735929  Alt :   M Janji : 07/08/2026  Jam Pasang : 08.00 - 13:00   NoteÃ‚Â :  hubungi terlebih dahulu sebelum kelokasi"/>
    <s v="FCC"/>
    <d v="2026-09-08T16:25:16"/>
    <m/>
    <m/>
    <s v="PS"/>
    <s v="TOP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9T07:00:00"/>
    <s v="2026-08-07 13:00:00 | Nama PIC : Dwija   No HP : 085738735929  Alt :   M Janji : 07/08/2026  Jam Pasang : 08.00 - 13:00   NoteÃ‚Â :  hubungi terlebih dahulu sebelum kelokasi"/>
    <n v="2026"/>
    <n v="8"/>
    <n v="10"/>
    <d v="2026-08-10T00:00:00"/>
    <n v="0.70833333333575865"/>
    <x v="1"/>
    <x v="7"/>
  </r>
  <r>
    <n v="1149"/>
    <n v="1002516964"/>
    <n v="3"/>
    <x v="3"/>
    <n v="5"/>
    <s v="SBY SELATAN"/>
    <s v="MANYAR"/>
    <s v="GBG"/>
    <s v="REG"/>
    <s v="AO"/>
    <s v="NEW SALES"/>
    <m/>
    <s v="Completed (PS)"/>
    <s v="RBS-Regional 3"/>
    <d v="2026-08-10T09:14:22"/>
    <d v="2026-08-11T14:35:02"/>
    <n v="69362098"/>
    <m/>
    <n v="152320246238"/>
    <s v="PT PELITA MULYA"/>
    <s v="ODP-MYR-FTZ/44"/>
    <s v="WO061384112"/>
    <m/>
    <m/>
    <m/>
    <n v="112.7538989"/>
    <n v="-7.2605101000000003"/>
    <s v="AMRBS;405989;AMEX;SRI MUJI H;RBS-3;SURAMADU;PSB;PT PELITA MULYA;YOKO;081357674198;pt.pelitamulya@gmail.com;HSI Bisnis (1:1) 50 Mbps (Rp 439.000) PSB Rp 150.000;"/>
    <s v="Amex"/>
    <m/>
    <m/>
    <m/>
    <m/>
    <m/>
    <m/>
    <m/>
    <m/>
    <s v="Management Janji"/>
    <s v="2026-08-13 15:00:00|Nama PIC:  bp yoko  No HP: 081357674198 Alt: 0315024217 Tanggal: 13/8/2026 Jam Pasang: Sore Note: Hubungi sebelum ke lokasi, terimakasih.|40010577|MYDITA"/>
    <s v="FCC"/>
    <d v="2026-10-08T09:25:41"/>
    <d v="2026-08-13T15:00:00"/>
    <m/>
    <s v="PS"/>
    <s v="GBG"/>
    <s v="NO ADDON"/>
    <n v="2026081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3T15:00:00"/>
    <s v="2026-08-13 15:00:00|Nama PIC:  bp yoko  No HP: 081357674198 Alt: 0315024217 Tanggal: 13/8/2026 Jam Pasang: Sore Note: Hubungi sebelum ke lokasi, terimakasih.|40010577|MYDITA"/>
    <n v="2026"/>
    <n v="8"/>
    <n v="11"/>
    <d v="2026-08-11T00:00:00"/>
    <n v="-2.625"/>
    <x v="1"/>
    <x v="10"/>
  </r>
  <r>
    <n v="1150"/>
    <n v="1002521368"/>
    <n v="3"/>
    <x v="6"/>
    <n v="5"/>
    <s v="JEMBER"/>
    <s v="BONDOWOSO"/>
    <s v="PRJ"/>
    <s v="REG"/>
    <s v="AO"/>
    <s v="NEW SALES"/>
    <m/>
    <s v="OSS - FALLOUT"/>
    <s v="RBS-Regional 3"/>
    <d v="2026-08-12T09:25:06"/>
    <d v="2026-08-14T17:50:05"/>
    <n v="69363888"/>
    <m/>
    <n v="152526201571"/>
    <s v="RUMAH KOST SUMARNI SATU"/>
    <s v="ODP-PRJ-FB/57"/>
    <s v="WO061566185"/>
    <m/>
    <m/>
    <m/>
    <n v="114.0030976"/>
    <n v="-7.8382443000000004"/>
    <s v="|MC30175|/SUMARNI/85745512394/mkoyyimo@gmail.com"/>
    <s v="Sales Force DBS"/>
    <m/>
    <m/>
    <m/>
    <m/>
    <m/>
    <m/>
    <m/>
    <m/>
    <s v="Management Janji"/>
    <s v="2026-08-13 08:00:00|Tanggal pemasangan: 13/08/2026 Jam pemasangan : siang Info Tambahan : Hubungi pelanggan dulu sebelum ke lokasi terima kasih.|40010577|MYDITA"/>
    <s v="FCC"/>
    <d v="2026-12-08T09:40:31"/>
    <d v="2026-08-13T08:00:00"/>
    <s v="Kendala Teknik"/>
    <s v="FO_WFM"/>
    <s v="PRJ"/>
    <s v="NETMONK - OCA"/>
    <m/>
    <s v="Provisioning Failed|WFM|INF009045673|TOJ_-7.9224536,113.81831299999999_jarak odp lebih 250m"/>
    <s v="- E23015;E23015 ~ ES23 - Perangkat ONT[0]  - E23015~null~44292;E23015||11||Abodemen 0[0]  - E23015~null~E23015_SWONTPREM;SWONTPREM ~ Biaya Sewa ONT Premium ~ E23015[50000]  - E24057;E24057 ~ ES24 - Paket HSI Bisnis (HSIE) Khusus Winback[0]  - E24057~null~"/>
    <s v="INDIBIZ"/>
    <m/>
    <m/>
    <d v="2026-08-13T08:00:00"/>
    <s v="2026-08-13 08:00:00|Tanggal pemasangan: 13/08/2026 Jam pemasangan : siang Info Tambahan : Hubungi pelanggan dulu sebelum ke lokasi terima kasih.|40010577|MYDITA"/>
    <m/>
    <m/>
    <m/>
    <e v="#NUM!"/>
    <e v="#NUM!"/>
    <x v="0"/>
    <x v="13"/>
  </r>
  <r>
    <n v="1151"/>
    <n v="1002531162"/>
    <n v="3"/>
    <x v="6"/>
    <n v="5"/>
    <s v="SIDOARJO"/>
    <s v="MOJOKERTO"/>
    <s v="MIP"/>
    <s v="REG"/>
    <s v="AO"/>
    <s v="NEW SALES"/>
    <s v="1P INET"/>
    <s v="Completed (PS)"/>
    <s v="RBS-Regional 3"/>
    <d v="2026-08-17T15:38:56"/>
    <d v="2026-08-17T20:51:41"/>
    <n v="69368256"/>
    <m/>
    <n v="152313205656"/>
    <s v="wakop LEGEND"/>
    <s v="ODP-MIP-FE/30 FE/D01/30.01"/>
    <s v="WO061942220"/>
    <m/>
    <m/>
    <m/>
    <n v="112.390982955694"/>
    <n v="-7.4269488525726404"/>
    <s v="MD|MYDB-20260817265848|DN00001/MN02271|wakop LEGEND|085194570176"/>
    <s v="MYDIGIBIZPARTNER"/>
    <m/>
    <m/>
    <m/>
    <m/>
    <m/>
    <m/>
    <m/>
    <m/>
    <s v="Management Janji"/>
    <s v="2026-08-18 13:00:00 | Jam Pemasangan : 08:00 - 12.00 Tanggal Pemasangan : 18/08/2026 Info Tambahan : Hubungi pelanggan sebelum datang ke lokasi"/>
    <s v="FCC"/>
    <s v="17-08-2026 15:40:12"/>
    <d v="2026-08-18T13:00:00"/>
    <m/>
    <s v="PS"/>
    <s v="MIP"/>
    <s v="NO ADDON"/>
    <n v="20260817"/>
    <s v="Completed"/>
    <s v="HSI Bisnis Promo HUT Telkom PSB 70% - 300 Mbps"/>
    <s v="INDIBIZ"/>
    <m/>
    <m/>
    <d v="2026-08-18T13:00:00"/>
    <s v="2026-08-18 13:00:00 | Jam Pemasangan : 08:00 - 12.00 Tanggal Pemasangan : 18/08/2026 Info Tambahan : Hubungi pelanggan sebelum datang ke lokasi"/>
    <n v="2026"/>
    <n v="8"/>
    <n v="17"/>
    <d v="2026-08-17T00:00:00"/>
    <n v="-1.5416666666642413"/>
    <x v="1"/>
    <x v="20"/>
  </r>
  <r>
    <n v="1152"/>
    <n v="1002519706"/>
    <n v="3"/>
    <x v="7"/>
    <n v="4"/>
    <s v="KUDUS"/>
    <s v="BLORA"/>
    <s v="BLO"/>
    <s v="REG"/>
    <s v="AO"/>
    <s v="NEW SALES"/>
    <s v="1P INET"/>
    <s v="Completed (PS)"/>
    <s v="RBS-Regional 3"/>
    <d v="2026-08-11T12:14:56"/>
    <d v="2026-08-12T12:39:48"/>
    <n v="69363247"/>
    <m/>
    <n v="141569115721"/>
    <s v="SMP PLUS INSAN GEMILANG"/>
    <s v="ODP-BLO-FFA/140 FFA/D06/140.01"/>
    <s v="WO061487168"/>
    <m/>
    <m/>
    <m/>
    <n v="111.41297659999999"/>
    <n v="-6.9759814999999996"/>
    <s v="|MN02756|MYIA-084351735759/POI/DWI WAHYUNI/082226166897/smpinsangemilang@gmail.com"/>
    <s v="MYIB_ASSISTANT"/>
    <m/>
    <m/>
    <m/>
    <m/>
    <m/>
    <m/>
    <m/>
    <m/>
    <s v="Management Janji"/>
    <s v="2026-08-12 13:00:00 | Jam pemasangan : 12.00 Info Tambahan : Hubungi pelanggan dulu sebelum ke lokasi terimakasih "/>
    <s v="FCC"/>
    <d v="2026-11-08T12:25:22"/>
    <d v="2026-08-12T13:00:00"/>
    <m/>
    <s v="PS"/>
    <s v="BLO"/>
    <s v="NO ADDON"/>
    <n v="20260812"/>
    <s v="Completed"/>
    <s v="HSI Bisnis Basic Promo HUT Telkom PSB 70% - 75 Mbps"/>
    <s v="INDIBIZ"/>
    <m/>
    <m/>
    <d v="2026-08-12T13:00:00"/>
    <s v="2026-08-12 13:00:00 | Jam pemasangan : 12.00 Info Tambahan : Hubungi pelanggan dulu sebelum ke lokasi terimakasih "/>
    <n v="2026"/>
    <n v="8"/>
    <n v="12"/>
    <d v="2026-08-12T00:00:00"/>
    <n v="-0.54166666666424135"/>
    <x v="1"/>
    <x v="4"/>
  </r>
  <r>
    <n v="1153"/>
    <n v="1002532080"/>
    <n v="3"/>
    <x v="4"/>
    <n v="4"/>
    <s v="PEKALONGAN"/>
    <s v="BREBES"/>
    <s v="KTM"/>
    <s v="REG"/>
    <s v="AO"/>
    <s v="NEW SALES"/>
    <s v="1P INET"/>
    <s v="102 | FOLLOW UP COMPLETED"/>
    <s v="RBS-Regional 3"/>
    <d v="2026-08-18T09:01:56"/>
    <d v="2026-08-18T16:43:50"/>
    <n v="69368531"/>
    <m/>
    <n v="142214106732"/>
    <s v="warung sembako"/>
    <s v="ODP-KTM-FD/052 FD/D02/052.01"/>
    <s v="WO061974928"/>
    <m/>
    <m/>
    <m/>
    <n v="108.95405899733299"/>
    <n v="-6.9449141492495903"/>
    <s v="MD|MYDB-20260818265937|EC50002/MC50042|warung sembako|083160111623"/>
    <s v="MYDIGIBIZPARTNER"/>
    <m/>
    <m/>
    <m/>
    <m/>
    <m/>
    <m/>
    <m/>
    <m/>
    <s v="Management Janji"/>
    <s v="2026-08-19 08:00:00 | Nama PIC:  BP JAKA  No HP: 083160111623 Alt: Tanggal: 19/8/2026 Jam Pasang: Pagi Note: Hubungi sebelum ke lokasi, terimakasih"/>
    <s v="FCC"/>
    <s v="18-08-2026 09:10:38"/>
    <d v="2026-08-19T08:00:00"/>
    <s v="Kendala Teknik"/>
    <s v="REVOKE"/>
    <s v="KTM"/>
    <s v="NO ADDON"/>
    <m/>
    <s v="Follow Up Revoke Completed, New Order ID : SC1002534267"/>
    <s v="HSI Bisnis Promo HUT Telkom PSB 70% - 200 Mbps"/>
    <s v="INDIBIZ"/>
    <m/>
    <m/>
    <d v="2026-08-19T08:00:00"/>
    <s v="2026-08-19 08:00:00 | Nama PIC:  BP JAKA  No HP: 083160111623 Alt: Tanggal: 19/8/2026 Jam Pasang: Pagi Note: Hubungi sebelum ke lokasi, terimakasih"/>
    <m/>
    <m/>
    <m/>
    <e v="#NUM!"/>
    <e v="#NUM!"/>
    <x v="0"/>
    <x v="4"/>
  </r>
  <r>
    <n v="1154"/>
    <n v="1002519286"/>
    <n v="3"/>
    <x v="4"/>
    <n v="4"/>
    <s v="PEKALONGAN"/>
    <s v="BREBES"/>
    <s v="BMU"/>
    <s v="REG"/>
    <s v="AO"/>
    <s v="NEW SALES"/>
    <m/>
    <s v="102 | FOLLOW UP COMPLETED"/>
    <s v="RBS-Regional 3"/>
    <d v="2026-08-11T10:32:54"/>
    <d v="2026-08-13T12:23:35"/>
    <n v="69363057"/>
    <m/>
    <n v="146281107959"/>
    <s v="SPBU 4452226 KALIERANG"/>
    <s v="ODP-BMU-FJ/030"/>
    <s v="WO061557704"/>
    <m/>
    <m/>
    <m/>
    <n v="109.0044565"/>
    <n v="-7.2608404999999996"/>
    <s v="AMRBS;403095;REG3;BAYU;085100296564;PIC 082135564896 INA;HSI 100MB;535k;spbukalierang.4452226@gmail.com"/>
    <s v="Account Manager"/>
    <m/>
    <m/>
    <m/>
    <m/>
    <m/>
    <m/>
    <m/>
    <m/>
    <s v="Management Janji"/>
    <s v="2026-08-13 13:00:00| M Janji : (13/AGUSTUS/2026) jam Pasang : 09:00 Note : hubungi pelanggan jika ingin kelokasi|40900827|MYDITA"/>
    <s v="FCC"/>
    <d v="2026-11-08T10:39:50"/>
    <d v="2026-08-13T13:00:00"/>
    <m/>
    <s v="REVOKE"/>
    <s v="BMU"/>
    <s v="NO ADDON"/>
    <m/>
    <s v="Follow Up Revoke Completed, New Order ID : SC1002524083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3T13:00:00"/>
    <s v="2026-08-13 13:00:00| M Janji : (13/AGUSTUS/2026) jam Pasang : 09:00 Note : hubungi pelanggan jika ingin kelokasi|40900827|MYDITA"/>
    <m/>
    <m/>
    <m/>
    <e v="#NUM!"/>
    <e v="#NUM!"/>
    <x v="0"/>
    <x v="4"/>
  </r>
  <r>
    <n v="1155"/>
    <n v="1002511256"/>
    <n v="3"/>
    <x v="6"/>
    <n v="5"/>
    <s v="PASURUAN"/>
    <s v="PROBOLINGGO"/>
    <s v="SKP"/>
    <s v="REG"/>
    <s v="AO"/>
    <s v="NEW SALES"/>
    <m/>
    <s v="Completed (PS)"/>
    <s v="RBS-Regional 3"/>
    <d v="2026-08-05T17:20:09"/>
    <d v="2026-08-06T16:02:48"/>
    <n v="69359441"/>
    <m/>
    <n v="152528204011"/>
    <s v="VILLA NGADAS MOTOR"/>
    <s v="ODP-SKP-FC/29"/>
    <s v="WO061078510"/>
    <m/>
    <m/>
    <m/>
    <n v="112.99459640000001"/>
    <n v="-7.9194627999999998"/>
    <s v="|MN00836|/VILLA NGADAS MOTOR/WINBACK 2.0 HSI B2B (1:1) 50MBPS 355RB PSB DISC 70%//anggiagrisyandi@gmail.com/WINDARTO/082334668879 / 82246780298"/>
    <s v="Sales Force DBS"/>
    <m/>
    <m/>
    <m/>
    <m/>
    <m/>
    <m/>
    <m/>
    <m/>
    <s v="Management Janji"/>
    <s v="2026-08-07 13:00:00|Nama PIC : BAPAK WINDARTO No HP : 082334668879 Alt :  M Janji : (JUMAT/7/AGUSTUS/2026) jam Pasang : 09:00 Note : hubungi pelanggan jika ingin kelokasi|40961370|MYDITA"/>
    <s v="FCC"/>
    <d v="2026-05-08T17:25:33"/>
    <d v="2026-08-07T13:00:00"/>
    <m/>
    <s v="PS"/>
    <s v="SKP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13:00:00"/>
    <s v="2026-08-07 13:00:00|Nama PIC : BAPAK WINDARTO No HP : 082334668879 Alt :  M Janji : (JUMAT/7/AGUSTUS/2026) jam Pasang : 09:00 Note : hubungi pelanggan jika ingin kelokasi|40961370|MYDITA"/>
    <n v="2026"/>
    <n v="8"/>
    <n v="6"/>
    <d v="2026-08-06T00:00:00"/>
    <n v="-1.5416666666642413"/>
    <x v="1"/>
    <x v="27"/>
  </r>
  <r>
    <n v="1156"/>
    <n v="1002532976"/>
    <n v="3"/>
    <x v="1"/>
    <n v="5"/>
    <s v="KEDIRI"/>
    <s v="NGANJUK"/>
    <s v="NJK"/>
    <s v="REG"/>
    <s v="AO"/>
    <s v="NEW SALES"/>
    <s v="1P INET"/>
    <s v="MIE - SEND SURVEY"/>
    <s v="RBS-Regional 3"/>
    <d v="2026-08-18T12:29:57"/>
    <d v="2026-08-18T12:32:02"/>
    <n v="69368922"/>
    <m/>
    <n v="152611229914"/>
    <s v="SMA NEGERI 1 NGRAMBE"/>
    <s v="ODP-NJK-FAJ/58 FAJ/D04/58.01"/>
    <s v="WO062000380"/>
    <m/>
    <m/>
    <m/>
    <n v="111.872191429138"/>
    <n v="-7.6693713517771904"/>
    <s v="MD|MYDB-20260818265975|DC20010/MC20003|SMA NEGERI 1 NGRAMBE|087762353083"/>
    <s v="MYDIGIBIZPARTNER"/>
    <m/>
    <m/>
    <m/>
    <m/>
    <m/>
    <m/>
    <m/>
    <m/>
    <s v="Management Janji"/>
    <s v="2026-08-19 13:00:00 | Nama : BP M YUSUF  No Hp : 087762353083 No Alt :  Tgl Pemasangan : 19 Agustus 2026 Interval : PAGI  Note : Hubungi pelanggan terlebih dahulu"/>
    <s v="FCC"/>
    <s v="18-08-2026 12:40:11"/>
    <d v="2026-08-19T13:00:00"/>
    <m/>
    <s v="SURVEY_NEW_MANJA"/>
    <s v="NJK"/>
    <s v="NO ADDON"/>
    <m/>
    <s v="MIE - SEND SURVEY"/>
    <s v="HSI Bisnis Promo HUT Telkom PSB 70% - 300 Mbps"/>
    <s v="INDIBIZ"/>
    <m/>
    <m/>
    <d v="2026-08-19T13:00:00"/>
    <s v="2026-08-19 13:00:00 | Nama : BP M YUSUF  No Hp : 087762353083 No Alt :  Tgl Pemasangan : 19 Agustus 2026 Interval : PAGI  Note : Hubungi pelanggan terlebih dahulu"/>
    <m/>
    <m/>
    <m/>
    <e v="#NUM!"/>
    <e v="#NUM!"/>
    <x v="0"/>
    <x v="3"/>
  </r>
  <r>
    <n v="1157"/>
    <n v="1002519296"/>
    <n v="3"/>
    <x v="6"/>
    <n v="5"/>
    <s v="PASURUAN"/>
    <s v="PROBOLINGGO"/>
    <s v="SKP"/>
    <s v="REG"/>
    <s v="AO"/>
    <s v="NEW SALES"/>
    <m/>
    <s v="Completed (PS)"/>
    <s v="RBS-Regional 3"/>
    <d v="2026-08-11T10:35:03"/>
    <d v="2026-08-12T17:38:18"/>
    <n v="69363062"/>
    <m/>
    <n v="152528204017"/>
    <s v="BROMO PERMAI"/>
    <s v="ODP-SKP-FC/02"/>
    <s v="WO061487135"/>
    <m/>
    <m/>
    <m/>
    <n v="112.9646427"/>
    <n v="-7.9231110999999999"/>
    <s v="|MN01316|/BROMO PERMAI/WINBACK 2.0 HSI B2B (1:1) 100MBPS 535RB PSB DISC 70%//bromopermaiindah@gmail.com/MOCHAMMAD RIZKY SURYA GEMILANG/85231390107"/>
    <s v="Sales Force DBS"/>
    <m/>
    <m/>
    <m/>
    <m/>
    <m/>
    <m/>
    <m/>
    <m/>
    <s v="Management Janji"/>
    <s v="2026-08-12 13:00:00|Tanggal pemasangan : 12 AGUSTUS 2026 Jam pemasangan : pagi/siang Info Tambahan : Hubungi pelanggan dulu sebelum ke lokasi terima kasih|40010577|MYDITA"/>
    <s v="FCC"/>
    <d v="2026-11-08T10:39:50"/>
    <d v="2026-08-12T13:00:00"/>
    <m/>
    <s v="PS"/>
    <s v="SKP"/>
    <s v="NO ADDON"/>
    <n v="20260812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2T13:00:00"/>
    <s v="2026-08-12 13:00:00|Tanggal pemasangan : 12 AGUSTUS 2026 Jam pemasangan : pagi/siang Info Tambahan : Hubungi pelanggan dulu sebelum ke lokasi terima kasih|40010577|MYDITA"/>
    <n v="2026"/>
    <n v="8"/>
    <n v="12"/>
    <d v="2026-08-12T00:00:00"/>
    <n v="-0.54166666666424135"/>
    <x v="1"/>
    <x v="27"/>
  </r>
  <r>
    <n v="1158"/>
    <n v="1002531972"/>
    <n v="3"/>
    <x v="1"/>
    <n v="5"/>
    <s v="KEDIRI"/>
    <s v="KEDIRI"/>
    <s v="NDL"/>
    <s v="REG"/>
    <s v="AO"/>
    <s v="NEW SALES"/>
    <s v="1P INET"/>
    <s v="Completed (PS)"/>
    <s v="RBS-Regional 3"/>
    <d v="2026-08-18T08:19:56"/>
    <d v="2026-08-18T15:43:58"/>
    <n v="69368478"/>
    <m/>
    <n v="152651207268"/>
    <s v="WIJAYA PLASTIK"/>
    <s v="ODP-NDL-FF/54"/>
    <s v="WO061971878"/>
    <m/>
    <m/>
    <m/>
    <n v="111.967899028075"/>
    <n v="-7.9365645216283296"/>
    <s v="MD|MYDB-20260817265921|DN00001/MN00968|WIJAYA PLASTIK|087760079664"/>
    <s v="MYDIGIBIZPARTNER"/>
    <m/>
    <m/>
    <m/>
    <m/>
    <m/>
    <m/>
    <m/>
    <m/>
    <s v="Management Janji"/>
    <s v="2026-08-19 08:00:00 | M Janji : (19/08/2026) jam Pasang : 09:00 Note : hubungi pelanggan jika ingin kelokasi"/>
    <s v="FCC"/>
    <s v="18-08-2026 08:26:25"/>
    <d v="2026-08-19T08:00:00"/>
    <m/>
    <s v="PS"/>
    <s v="NDL"/>
    <s v="NO ADDON"/>
    <n v="20260818"/>
    <s v="Completed"/>
    <s v="HSI Bisnis Promo HUT Telkom PSB 70% - 100 Mbps Dual Band"/>
    <s v="INDIBIZ"/>
    <m/>
    <m/>
    <d v="2026-08-19T08:00:00"/>
    <s v="2026-08-19 08:00:00 | M Janji : (19/08/2026) jam Pasang : 09:00 Note : hubungi pelanggan jika ingin kelokasi"/>
    <n v="2026"/>
    <n v="8"/>
    <n v="18"/>
    <d v="2026-08-18T00:00:00"/>
    <n v="-1.3333333333357587"/>
    <x v="1"/>
    <x v="1"/>
  </r>
  <r>
    <n v="1159"/>
    <n v="1002533954"/>
    <n v="3"/>
    <x v="5"/>
    <n v="5"/>
    <s v="SINGARJA"/>
    <s v="GIANYAR"/>
    <s v="UBU"/>
    <s v="REG"/>
    <s v="AO"/>
    <s v="NEW SALES"/>
    <m/>
    <s v="MIE - SEND SURVEY"/>
    <s v="RBS-Regional 3"/>
    <d v="2026-08-18T15:47:16"/>
    <d v="2026-08-18T16:46:01"/>
    <n v="69369275"/>
    <m/>
    <n v="172408248178"/>
    <s v="GIO GRAB AND GO"/>
    <s v="ODP-UBU-FT/11"/>
    <s v="WO062041801"/>
    <m/>
    <m/>
    <m/>
    <n v="115.264782"/>
    <n v="-8.5002104000000003"/>
    <s v="|MN02642|/PIC IBU DENIS/082341413134-082323118701/giograbandgo@gmail.com"/>
    <s v="Sales Force DBS"/>
    <m/>
    <m/>
    <m/>
    <m/>
    <m/>
    <m/>
    <m/>
    <m/>
    <s v="Management Janji"/>
    <s v="2026-08-19 13:00:00|Nama PIC : Dhennis No HP : 082341413134 Alt : 082323118701 M Janji : 19/08/2026 Jam Pasang : 08.00 - 13:00  NoteÃ‚Â :  hubungi terlebih dahulu sebelum kelokasi |40981184|MYDITA"/>
    <s v="FCC"/>
    <s v="18-08-2026 15:55:35"/>
    <d v="2026-08-19T13:00:00"/>
    <m/>
    <s v="SURVEY_NEW_MANJA"/>
    <s v="UBU"/>
    <s v="NO ADDON"/>
    <m/>
    <s v="MIE - SEND SURVEY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19T13:00:00"/>
    <s v="2026-08-19 13:00:00|Nama PIC : Dhennis No HP : 082341413134 Alt : 082323118701 M Janji : 19/08/2026 Jam Pasang : 08.00 - 13:00  NoteÃ‚Â :  hubungi terlebih dahulu sebelum kelokasi |40981184|MYDITA"/>
    <m/>
    <m/>
    <m/>
    <e v="#NUM!"/>
    <e v="#NUM!"/>
    <x v="0"/>
    <x v="26"/>
  </r>
  <r>
    <n v="1160"/>
    <n v="1002527825"/>
    <n v="3"/>
    <x v="4"/>
    <n v="4"/>
    <s v="SEMARANG"/>
    <s v="UNGARAN"/>
    <s v="BWE"/>
    <s v="REG"/>
    <s v="AO"/>
    <s v="NEW SALES"/>
    <s v="1P INET"/>
    <s v="Completed (PS)"/>
    <s v="RBS-Regional 3"/>
    <d v="2026-08-15T09:49:56"/>
    <d v="2026-08-15T19:17:21"/>
    <n v="69366617"/>
    <m/>
    <n v="141459107979"/>
    <s v="Toko dan kost Surya"/>
    <s v="ODP-BWE-FC/004"/>
    <s v="WO061802090"/>
    <m/>
    <m/>
    <m/>
    <n v="110.4302114"/>
    <n v="-7.1841704000000002"/>
    <s v="|MN02374|MYIA-000902782464/POI/Priyadi Handoko/081225566432/handoko.link@gmail.com"/>
    <s v="MYIB_ASSISTANT"/>
    <m/>
    <m/>
    <m/>
    <m/>
    <m/>
    <m/>
    <m/>
    <m/>
    <s v="Management Janji"/>
    <s v="2026-08-16 08:00:00 | Jam pemasangan : 12.00 Info Tambahan : Hubungi pelanggan dulu sebelum ke lokasi terimakasih "/>
    <s v="FCC"/>
    <s v="15-08-2026 09:55:09"/>
    <d v="2026-08-16T08:00:00"/>
    <m/>
    <s v="PS"/>
    <s v="BWE"/>
    <s v="NO ADDON"/>
    <n v="20260815"/>
    <s v="Completed"/>
    <s v="HSI Bisnis Promo HUT Telkom PSB 70% - 300 Mbps"/>
    <s v="INDIBIZ"/>
    <m/>
    <m/>
    <d v="2026-08-16T08:00:00"/>
    <s v="2026-08-16 08:00:00 | Jam pemasangan : 12.00 Info Tambahan : Hubungi pelanggan dulu sebelum ke lokasi terimakasih "/>
    <n v="2026"/>
    <n v="8"/>
    <n v="15"/>
    <d v="2026-08-15T00:00:00"/>
    <n v="-1.3333333333357587"/>
    <x v="1"/>
    <x v="4"/>
  </r>
  <r>
    <n v="1161"/>
    <n v="1002512393"/>
    <n v="3"/>
    <x v="6"/>
    <n v="5"/>
    <s v="SIDOARJO"/>
    <s v="INNER - JATIM TIMUR"/>
    <s v="GDA"/>
    <s v="REG"/>
    <s v="AO"/>
    <s v="NEW SALES"/>
    <s v="1P INET"/>
    <s v="Completed (PS)"/>
    <s v="RBS-Regional 3"/>
    <d v="2026-08-06T13:25:57"/>
    <d v="2026-08-07T14:45:01"/>
    <n v="69359962"/>
    <m/>
    <n v="152317261813"/>
    <s v="PT. ASIA LUKI TRADING"/>
    <s v="ODP-GDA-FBH/05 FBH/D01/05.01"/>
    <s v="WO061076492"/>
    <m/>
    <m/>
    <m/>
    <n v="112.7206841"/>
    <n v="-7.3978486999999999"/>
    <s v="|MN00884|MYIA-049780388744/POI/Muhammad Zakky/082229331765/facclukas@gmail.com"/>
    <s v="MYIB_ASSISTANT"/>
    <m/>
    <m/>
    <m/>
    <m/>
    <m/>
    <m/>
    <m/>
    <m/>
    <s v="Management Janji"/>
    <s v="2026-08-07 15:00:00 | Nama PIC : Zakky No HP : 082229331765 Alt : 087848063429 M Janji : 07/08/2026 Jam Pasang : 08.00 - 13:00  NoteÃ‚Â :  hubungi terlebih dahulu sebelum kelokasi "/>
    <s v="FCC"/>
    <d v="2026-06-08T13:40:05"/>
    <d v="2026-08-07T15:00:00"/>
    <m/>
    <s v="PS"/>
    <s v="GDA"/>
    <s v="NO ADDON"/>
    <n v="20260807"/>
    <s v="Completed"/>
    <s v="HSI Bisnis Basic Promo HUT Telkom PSB 70% - 50 Mbps"/>
    <s v="INDIBIZ"/>
    <m/>
    <m/>
    <d v="2026-08-07T15:00:00"/>
    <s v="2026-08-07 15:00:00 | Nama PIC : Zakky No HP : 082229331765 Alt : 087848063429 M Janji : 07/08/2026 Jam Pasang : 08.00 - 13:00  NoteÃ‚Â :  hubungi terlebih dahulu sebelum kelokasi "/>
    <n v="2026"/>
    <n v="8"/>
    <n v="7"/>
    <d v="2026-08-07T00:00:00"/>
    <n v="-0.625"/>
    <x v="1"/>
    <x v="19"/>
  </r>
  <r>
    <n v="1162"/>
    <n v="1002511661"/>
    <n v="3"/>
    <x v="4"/>
    <n v="4"/>
    <s v="PEKALONGAN"/>
    <s v="PEMALANG"/>
    <s v="RDD"/>
    <s v="REG"/>
    <s v="AO"/>
    <s v="NEW SALES"/>
    <m/>
    <s v="WAITING AKTIFASI IHLD"/>
    <s v="RBS-Regional 3"/>
    <d v="2026-08-06T09:49:46"/>
    <d v="2026-08-06T18:09:03"/>
    <n v="69358113"/>
    <m/>
    <m/>
    <s v="PT GLOBAL JET EXPRESS"/>
    <m/>
    <s v="WO060881525"/>
    <m/>
    <m/>
    <m/>
    <n v="109.239997"/>
    <n v="-7.0606"/>
    <s v="AMRBS;403099;TREG4;MUHAMMAD MASTUR;081226139781;CP IS MAELAL HIKAM;082324798182;PAKET 2S INET VOICE 50 MBPS (479.000);PT GLOBAL JET EXPRESS//KEDUNGBANTENG;input by Tito"/>
    <s v="Account Manager"/>
    <m/>
    <m/>
    <m/>
    <m/>
    <m/>
    <m/>
    <m/>
    <m/>
    <s v="Management Janji"/>
    <s v="2026-08-06 08:00:00|Nama PIC : Bp Hikam No HP : 082324798182 No Alt : - M Janji : 06 Agustus 2026 Jam Pasang : Pagi / Siang Note : hubungi pelanggan jika ingin ke lokasi, terima kasih|40951378|MYDITA"/>
    <s v="FCC"/>
    <d v="2026-06-08T09:55:05"/>
    <d v="2026-08-06T00:00:00"/>
    <m/>
    <s v="UNSC"/>
    <s v="RDD"/>
    <s v="NO ADDON"/>
    <m/>
    <s v="WAITING:  |MYDITA"/>
    <s v="- 11_11446;Biaya PSB HSI EBIS Tunai di Depan ~ 11[150000]  - SP_NOSS;SP_NOSS ~ Internet NOSS Multispeed Network[0]  - E23046;E23046 ~ ES23 - Paket HSI Bisnis[0]  - E23046~null~E23046_UNL;UNL ~ Internet-Link Unlimited Internet Usage ~ E23046[0]  - E23046~n"/>
    <s v="INDIBIZ"/>
    <m/>
    <m/>
    <d v="2026-08-06T08:00:00"/>
    <s v="2026-08-06 08:00:00|Nama PIC : Bp Hikam No HP : 082324798182 No Alt : - M Janji : 06 Agustus 2026 Jam Pasang : Pagi / Siang Note : hubungi pelanggan jika ingin ke lokasi, terima kasih|40951378|MYDITA"/>
    <m/>
    <m/>
    <m/>
    <e v="#NUM!"/>
    <e v="#NUM!"/>
    <x v="0"/>
    <x v="4"/>
  </r>
  <r>
    <n v="1163"/>
    <n v="1002514199"/>
    <n v="3"/>
    <x v="5"/>
    <n v="5"/>
    <s v="SINGARJA"/>
    <s v="SINGARAJA"/>
    <s v="SGR"/>
    <s v="REG"/>
    <s v="AO"/>
    <s v="NEW SALES"/>
    <m/>
    <s v="Completed (PS)"/>
    <s v="RBS-Regional 3"/>
    <d v="2026-08-07T10:48:56"/>
    <d v="2026-08-08T09:31:15"/>
    <n v="69357509"/>
    <m/>
    <n v="172424836842"/>
    <s v="TK NEGERI LILIGUNDI"/>
    <s v="ODP-SGR-FCU/35"/>
    <s v="WO061146473"/>
    <m/>
    <m/>
    <m/>
    <n v="115.098439174446"/>
    <n v="-8.12850882318142"/>
    <s v="|MC10009|/TK NEGERI LILIGUNDI/PIC IDA AYU KADE MARET/082221571674/081246431476/tknegerililigundi20@gmail.com"/>
    <s v="Sales Force DBS"/>
    <m/>
    <m/>
    <m/>
    <m/>
    <m/>
    <m/>
    <m/>
    <m/>
    <s v="Management Janji"/>
    <s v="2026-08-04 13:00:00|Nama PIC: bu ida ayu  Notel: 082221571674  Alt: -   Tanggal: 4/8/2026  Jam Pasang: Siang  Note: Hubungi sebelum ke lokasi, terimakasih.  |40961370|MYDITA"/>
    <s v="FCC"/>
    <d v="2026-07-08T10:55:20"/>
    <m/>
    <m/>
    <s v="PS"/>
    <s v="SGR"/>
    <s v="NETMONK"/>
    <n v="20260808"/>
    <s v="Completed"/>
    <s v="- 11_11446;Biaya PSB HSI EBIS Tunai di Depan ~ 11[150000]  - E23015;E23015 ~ ES23 - Perangkat ONT[0]  - E23015~null~44292;E23015||11||Abodemen 0[0]  - E23015~null~E23015_SWONT;SWONT ~ Biaya Sewa ONT ~ E23015[30000]  - E25061;E25061 ~ ES25 - Paket HSI Basi"/>
    <s v="INDIBIZ"/>
    <m/>
    <m/>
    <d v="2026-08-07T07:00:00"/>
    <s v="2026-08-04 13:00:00|Nama PIC: bu ida ayu  Notel: 082221571674  Alt: -   Tanggal: 4/8/2026  Jam Pasang: Siang  Note: Hubungi sebelum ke lokasi, terimakasih.  |40961370|MYDITA"/>
    <n v="2026"/>
    <n v="8"/>
    <n v="8"/>
    <d v="2026-08-08T00:00:00"/>
    <n v="0.70833333333575865"/>
    <x v="1"/>
    <x v="32"/>
  </r>
  <r>
    <n v="1164"/>
    <n v="1002532371"/>
    <n v="3"/>
    <x v="2"/>
    <n v="4"/>
    <s v="PURWOKERTO"/>
    <s v="BANJARNEGARA"/>
    <s v="KLP"/>
    <s v="REG"/>
    <s v="AO"/>
    <s v="NEW SALES"/>
    <s v="1P INET"/>
    <s v="MIE - SEND SURVEY"/>
    <s v="RBS-Regional 3"/>
    <d v="2026-08-18T10:01:57"/>
    <d v="2026-08-18T10:04:01"/>
    <n v="69368658"/>
    <m/>
    <n v="143395108758"/>
    <s v="RESTU COLLECTION"/>
    <s v="ODP-KLP-FA/082 FA/D06/082.01"/>
    <s v="WO061980763"/>
    <m/>
    <m/>
    <m/>
    <n v="109.523959"/>
    <n v="-7.454949"/>
    <s v="|MN00909|MYIA-033488210767/POI/panji/085291779112/2026revive@gmail.com"/>
    <s v="MYIB_ASSISTANT"/>
    <m/>
    <m/>
    <m/>
    <m/>
    <m/>
    <m/>
    <m/>
    <m/>
    <s v="Management Janji"/>
    <s v="2026-08-21 08:00:00 | Nama PIC : IBU RESTU No HP : 085291779112 No Alternatif : M Janji : 19/07/2026 Jam Pasang : Pagi NoteÃ‚Â :  Hubungi terlebih dahulu sebelum ke lokasi"/>
    <s v="FCC"/>
    <s v="18-08-2026 10:10:24"/>
    <d v="2026-08-21T08:00:00"/>
    <m/>
    <s v="SURVEY_NEW_MANJA"/>
    <s v="KLP"/>
    <s v="NO ADDON"/>
    <m/>
    <s v="MIE - SEND SURVEY"/>
    <s v="HSI Bisnis Promo HUT Telkom PSB 70% - 50 Mbps"/>
    <s v="INDIBIZ"/>
    <m/>
    <m/>
    <d v="2026-08-21T08:00:00"/>
    <s v="2026-08-21 08:00:00 | Nama PIC : IBU RESTU No HP : 085291779112 No Alternatif : M Janji : 19/07/2026 Jam Pasang : Pagi NoteÃ‚Â :  Hubungi terlebih dahulu sebelum ke lokasi"/>
    <m/>
    <m/>
    <m/>
    <e v="#NUM!"/>
    <e v="#NUM!"/>
    <x v="0"/>
    <x v="4"/>
  </r>
  <r>
    <n v="1165"/>
    <n v="1002506592"/>
    <n v="3"/>
    <x v="5"/>
    <n v="5"/>
    <s v="DENPASAR"/>
    <s v="JIMBARAN"/>
    <s v="JBR"/>
    <s v="REG"/>
    <s v="AO"/>
    <s v="NEW SALES"/>
    <m/>
    <s v="Completed (PS)"/>
    <s v="RBS-Regional 3"/>
    <d v="2026-08-03T17:44:38"/>
    <d v="2026-08-04T10:42:32"/>
    <n v="69356742"/>
    <m/>
    <n v="172415798673"/>
    <s v="KOST SAFIRA LIMA SAUDARA"/>
    <s v="ODP-JBR-FG/08"/>
    <s v="WO060830546"/>
    <m/>
    <m/>
    <m/>
    <n v="115.17363687"/>
    <n v="-8.754737531"/>
    <s v="MD|MYDB-20260801264132|DN00001/MN00737|KOST SAFIRA LIMA SAUDARA|087862145892"/>
    <s v="MYDIGIBIZPARTNER"/>
    <m/>
    <m/>
    <m/>
    <m/>
    <m/>
    <m/>
    <m/>
    <m/>
    <s v="Management Janji"/>
    <s v="2026-08-02 13:00:00 | telp :087862145892  Tanggal pemasangan :02/08/2026  Jam pemasangan : pagi/siang  Info Tambahan : Hubungi pelanggan dulu sebelum ke lokasi  terima kasih"/>
    <s v="FCC"/>
    <d v="2026-03-08T17:54:48"/>
    <m/>
    <m/>
    <s v="PS"/>
    <s v="JBR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8-02 13:00:00 | telp :087862145892  Tanggal pemasangan :02/08/2026  Jam pemasangan : pagi/siang  Info Tambahan : Hubungi pelanggan dulu sebelum ke lokasi  terima kasih"/>
    <n v="2026"/>
    <n v="8"/>
    <n v="4"/>
    <d v="2026-08-04T00:00:00"/>
    <n v="0.70833333333575865"/>
    <x v="1"/>
    <x v="30"/>
  </r>
  <r>
    <n v="1166"/>
    <n v="1002509667"/>
    <n v="3"/>
    <x v="0"/>
    <n v="5"/>
    <s v="MATARAM"/>
    <s v="INNER - NUSA TENGGARA"/>
    <s v="MTR"/>
    <s v="REG"/>
    <s v="AO"/>
    <s v="NEW SALES"/>
    <s v="1P INET"/>
    <s v="Completed (PS)"/>
    <s v="RBS-Regional 3"/>
    <d v="2026-08-05T08:58:58"/>
    <d v="2026-08-06T12:59:03"/>
    <n v="69358763"/>
    <m/>
    <n v="172601796813"/>
    <s v="Toko Depirtn Karangsukun"/>
    <s v="ODP-MTR-FDE/79 FDE/D07/79.01"/>
    <s v="WO060950825"/>
    <m/>
    <m/>
    <m/>
    <n v="116.11249789999999"/>
    <n v="-8.5882553000000001"/>
    <s v="MD|MYDB-20260804264345|SC00001/MC00046|Toko Depirtn Karangsukun|082339474323"/>
    <s v="MYDIGIBIZPARTNER"/>
    <m/>
    <m/>
    <m/>
    <m/>
    <m/>
    <m/>
    <m/>
    <m/>
    <s v="Management Janji"/>
    <s v="2026-08-06 15:00:00 | Tanggal pemasangan: 06/08/2026 Jam pemasangan : pagi / siang Info Tambahan : Hubungi pelanggan dulu sebelum ke lokasi terima kasih"/>
    <s v="FCC"/>
    <d v="2026-05-08T09:24:57"/>
    <d v="2026-08-06T15:00:00"/>
    <m/>
    <s v="PS"/>
    <s v="MTR"/>
    <s v="NO ADDON"/>
    <n v="20260806"/>
    <s v="Completed"/>
    <s v="HSI Bisnis Promo HUT Telkom PSB 70% - 75 Mbps"/>
    <s v="INDIBIZ"/>
    <m/>
    <m/>
    <d v="2026-08-06T15:00:00"/>
    <s v="2026-08-06 15:00:00 | Tanggal pemasangan: 06/08/2026 Jam pemasangan : pagi / siang Info Tambahan : Hubungi pelanggan dulu sebelum ke lokasi terima kasih"/>
    <n v="2026"/>
    <n v="8"/>
    <n v="6"/>
    <d v="2026-08-06T00:00:00"/>
    <n v="-0.625"/>
    <x v="1"/>
    <x v="14"/>
  </r>
  <r>
    <n v="1167"/>
    <n v="1002528727"/>
    <n v="3"/>
    <x v="4"/>
    <n v="4"/>
    <s v="PEKALONGAN"/>
    <s v="BREBES"/>
    <s v="BMU"/>
    <s v="REG"/>
    <s v="AO"/>
    <s v="NEW SALES"/>
    <m/>
    <s v="Completed (PS)"/>
    <s v="RBS-Regional 3"/>
    <d v="2026-08-15T16:47:28"/>
    <d v="2026-08-15T17:24:59"/>
    <n v="69363445"/>
    <m/>
    <n v="146281108285"/>
    <s v="SPBU 4452216 SAKALIBELS"/>
    <s v="ODP-BMU-FV/015"/>
    <s v="WO061836590"/>
    <m/>
    <m/>
    <m/>
    <n v="109.0171977"/>
    <n v="-7.2361803"/>
    <s v="AMRBS;403095;REG3;BAYU;085100296564;HSI 1S 100MB;535k;PIC 087834130181;spbusakalibelsss16@gmail.com"/>
    <s v="Account Manager"/>
    <m/>
    <m/>
    <m/>
    <m/>
    <m/>
    <m/>
    <m/>
    <m/>
    <s v="Management Janji"/>
    <s v="2026-08-14 13:00:00|Nama PIC:  bu tasya   No HP: 087834130181  Alt:  Tanggal: 14/8/2026  Jam Pasang: Siang  Note: Hubungi sebelum ke lokasi, terimakasih.|40010577|MYDITA"/>
    <s v="FCC"/>
    <s v="15-08-2026 16:55:08"/>
    <m/>
    <m/>
    <s v="PS"/>
    <s v="BMU"/>
    <s v="NO ADDON"/>
    <n v="20260815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15T07:00:00"/>
    <s v="2026-08-14 13:00:00|Nama PIC:  bu tasya   No HP: 087834130181  Alt:  Tanggal: 14/8/2026  Jam Pasang: Siang  Note: Hubungi sebelum ke lokasi, terimakasih.|40010577|MYDITA"/>
    <n v="2026"/>
    <n v="8"/>
    <n v="15"/>
    <d v="2026-08-15T00:00:00"/>
    <n v="-0.29166666666424135"/>
    <x v="1"/>
    <x v="4"/>
  </r>
  <r>
    <n v="1168"/>
    <n v="1002511112"/>
    <n v="3"/>
    <x v="3"/>
    <n v="5"/>
    <s v="SBY UTARA"/>
    <s v="MANYAR"/>
    <s v="MGO"/>
    <s v="REG"/>
    <s v="AO"/>
    <s v="NEW SALES"/>
    <m/>
    <s v="Completed (PS)"/>
    <s v="RBS-Regional 3"/>
    <d v="2026-08-05T16:09:36"/>
    <d v="2026-08-05T17:46:26"/>
    <n v="69351286"/>
    <m/>
    <n v="152413167540"/>
    <s v="STORE KKV PLAZA SURABAYA"/>
    <s v="ODP-DMO-FSY/18"/>
    <s v="WO061009503"/>
    <m/>
    <m/>
    <m/>
    <n v="112.749053"/>
    <n v="-7.2652659999999996"/>
    <s v="AMRBS;402409;AMEX;DODOD HERMANU;RBS-3;SURAMADU;PSB;STORE KKV PLAZA SURABAYA;HSI Bisnis + Netmonk (1:1) 300 Mbps (Rp 1.559.000) PSB Rp 150.000;081274594701;elisa@kkgroup.cn;ELISA MARTA NUGRAHA;Plaza Surabaya Lantai I/SC/029-030, Jalan Pemuda 33-37 Surabaya"/>
    <s v="Sales Force DBS"/>
    <m/>
    <m/>
    <m/>
    <m/>
    <m/>
    <m/>
    <m/>
    <m/>
    <s v="Management Janji"/>
    <s v="2026-07-25 15:00:00|  Nama Pic : TK. AL IRSYAD CILACAP  No Hp Pic : 08122513128  Jam Pemasangan : 08:00 - 12.00  Tanggal Pemasangan : 27 JULI  Info Tambahan : Hubungi pelanggan sebelum datang ke lokasi|BE1295|MYDITA"/>
    <s v="FCC"/>
    <d v="2026-05-08T16:10:18"/>
    <m/>
    <m/>
    <s v="PS"/>
    <s v="MGO"/>
    <s v="NETMONK"/>
    <n v="20260805"/>
    <s v="Completed"/>
    <s v="- 11_11446;Biaya PSB HSI EBIS Tunai di Depan ~ 11[150000]  - E23015;E23015 ~ ES23 - Perangkat ONT[0]  - E23015~null~44292;E23015||11||Abodemen 0[0]  - E23015~null~E23015_SWONTPREM;SWONTPREM ~ Biaya Sewa ONT Premium ~ E23015[50000]  - E23046;E23046 ~ ES23 "/>
    <s v="INDIBIZ"/>
    <m/>
    <m/>
    <d v="2026-08-05T07:00:00"/>
    <s v="2026-07-25 15:00:00|  Nama Pic : TK. AL IRSYAD CILACAP  No Hp Pic : 08122513128  Jam Pemasangan : 08:00 - 12.00  Tanggal Pemasangan : 27 JULI  Info Tambahan : Hubungi pelanggan sebelum datang ke lokasi|BE1295|MYDITA"/>
    <n v="2026"/>
    <n v="8"/>
    <n v="5"/>
    <d v="2026-08-05T00:00:00"/>
    <n v="-0.29166666666424135"/>
    <x v="1"/>
    <x v="10"/>
  </r>
  <r>
    <n v="1169"/>
    <n v="1002508543"/>
    <n v="3"/>
    <x v="5"/>
    <n v="5"/>
    <s v="SINGARJA"/>
    <s v="KLUNGKUNG"/>
    <s v="CDS"/>
    <s v="REG"/>
    <s v="AO"/>
    <s v="NEW SALES"/>
    <m/>
    <s v="102 | FOLLOW UP COMPLETED"/>
    <s v="RBS-Regional 3"/>
    <d v="2026-08-04T14:26:24"/>
    <d v="2026-08-10T17:30:25"/>
    <n v="69358353"/>
    <m/>
    <n v="172404695095"/>
    <s v="ARSHOP Tech"/>
    <s v="ODP-CDS-FD/06"/>
    <s v="WO060927118"/>
    <m/>
    <m/>
    <m/>
    <n v="115.50443869999999"/>
    <n v="-8.5056940999999995"/>
    <s v="|MN02750|/PIC Komang Ari Juniawan/085737334535/ariajoes12062002@gmail.com"/>
    <s v="Sales Force DBS"/>
    <m/>
    <m/>
    <m/>
    <m/>
    <m/>
    <m/>
    <m/>
    <m/>
    <s v="Management Janji"/>
    <s v="2026-08-06 08:00:00|Nama : BP KOMANG ARI JUNIAWAN No Hp : 085737334535 No Alt :  Tgl Pemasangan : 05 Agustus 2026 Interval : SIANG Note : Hubungi pelanggan terlebih dahulu|40981182|MYDITA"/>
    <s v="FCC"/>
    <d v="2026-04-08T14:40:14"/>
    <d v="2026-08-06T08:00:00"/>
    <s v="Kendala Pelanggan"/>
    <s v="REVOKE"/>
    <s v="CDS"/>
    <s v="NO ADDON"/>
    <m/>
    <s v="Follow Up Revoke Completed, New Order ID : SC1002518620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6T08:00:00"/>
    <s v="2026-08-06 08:00:00|Nama : BP KOMANG ARI JUNIAWAN No Hp : 085737334535 No Alt :  Tgl Pemasangan : 05 Agustus 2026 Interval : SIANG Note : Hubungi pelanggan terlebih dahulu|40981182|MYDITA"/>
    <m/>
    <m/>
    <m/>
    <e v="#NUM!"/>
    <e v="#NUM!"/>
    <x v="0"/>
    <x v="17"/>
  </r>
  <r>
    <n v="1170"/>
    <n v="1002523548"/>
    <n v="3"/>
    <x v="5"/>
    <n v="5"/>
    <s v="SINGARJA"/>
    <s v="KLUNGKUNG"/>
    <s v="SMA"/>
    <s v="REG"/>
    <s v="AO"/>
    <s v="NEW SALES"/>
    <m/>
    <s v="FCC - HD1A - PROGRESS"/>
    <s v="RBS-Regional 3"/>
    <d v="2026-08-13T09:50:37"/>
    <d v="2026-08-13T09:52:42"/>
    <n v="69364827"/>
    <m/>
    <m/>
    <s v="BAV ( Bagus Alit Villa )"/>
    <m/>
    <m/>
    <m/>
    <m/>
    <m/>
    <n v="115.44125"/>
    <n v="-8.4669620000000005"/>
    <s v="|MN02677|/PIC I Gusti Lanang Jelantik/087786694644/agungjelantik61@gmail.com"/>
    <s v="Sales Force DBS"/>
    <m/>
    <m/>
    <m/>
    <m/>
    <m/>
    <m/>
    <m/>
    <m/>
    <s v="Management Janji"/>
    <d v="1970-01-01T00:00:00"/>
    <s v="FCC"/>
    <s v="13-08-2026 09:54:52"/>
    <m/>
    <m/>
    <s v="FCC"/>
    <s v="SMA"/>
    <s v="NO ADDON"/>
    <m/>
    <s v="MYDITA RBS - HD1A - PROGRESS"/>
    <s v="- 11_11446;Biaya PSB HSI EBIS Tunai di Depan ~ 11[150000]  - E23015;E23015 ~ ES23 - Perangkat ONT[0]  - E23015~null~44292;E23015||11||Abodemen 0[0]  - E23015~null~E23015_SWONTPREM;SWONTPREM ~ Biaya Sewa ONT Premium ~ E23015[50000]  - E23047;E23047 ~ ES23 "/>
    <s v="INDIBIZ"/>
    <m/>
    <m/>
    <d v="1970-01-01T00:00:00"/>
    <d v="1970-01-01T00:00:00"/>
    <m/>
    <m/>
    <m/>
    <e v="#NUM!"/>
    <e v="#NUM!"/>
    <x v="0"/>
    <x v="17"/>
  </r>
  <r>
    <n v="1171"/>
    <n v="1002510604"/>
    <n v="3"/>
    <x v="2"/>
    <n v="4"/>
    <s v="YOGYAKARTA"/>
    <s v="SLEMAN"/>
    <s v="GOD"/>
    <s v="REG"/>
    <s v="AO"/>
    <s v="NEW SALES"/>
    <m/>
    <s v="CC - HD1A - INPROGRESS UNCONTACTED"/>
    <s v="RBS-Regional 3"/>
    <d v="2026-08-05T13:41:05"/>
    <d v="2026-08-07T15:21:48"/>
    <n v="69359206"/>
    <m/>
    <n v="146136130060"/>
    <s v="SMP N 4 SENTOLO"/>
    <m/>
    <m/>
    <m/>
    <m/>
    <m/>
    <n v="110.246213"/>
    <n v="-7.8643509765776596"/>
    <s v="|MC80063|/Muhammad Thohar Mahmudi/085725511244/smp4sentolo@gmail.com"/>
    <s v="Sales Profesional"/>
    <m/>
    <m/>
    <m/>
    <m/>
    <m/>
    <m/>
    <m/>
    <m/>
    <m/>
    <m/>
    <m/>
    <d v="2026-05-08T13:54:46"/>
    <m/>
    <m/>
    <s v="FCC"/>
    <s v="GOD"/>
    <s v="NO ADDON"/>
    <m/>
    <s v="UNCONTACTED : Telepon Tidak Diangkat - RNA Muhammad Fauzan Fidhianta 40961370|MYDITA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m/>
    <m/>
    <m/>
    <m/>
    <m/>
    <e v="#NUM!"/>
    <e v="#NUM!"/>
    <x v="0"/>
    <x v="4"/>
  </r>
  <r>
    <n v="1172"/>
    <n v="1002525943"/>
    <n v="3"/>
    <x v="2"/>
    <n v="4"/>
    <s v="MAGELANG"/>
    <s v="MAGELANG"/>
    <s v="MGE"/>
    <s v="REG"/>
    <s v="AO"/>
    <s v="NEW SALES"/>
    <s v="1P INET"/>
    <s v="Completed (PS)"/>
    <s v="RBS-Regional 3"/>
    <d v="2026-08-14T10:40:56"/>
    <d v="2026-08-15T15:44:58"/>
    <n v="69365828"/>
    <m/>
    <n v="146137149756"/>
    <s v="toko lancar jaya"/>
    <s v="ODP-MGE-FAD/055 FAD/D06/055.01"/>
    <s v="WO061728608"/>
    <m/>
    <m/>
    <m/>
    <n v="110.2786116"/>
    <n v="-7.5021559"/>
    <s v="|MN00935|MYIA-053085314536/POI/Haryadi/085113655578/lancarjayatoko123@gmail.com"/>
    <s v="MYIB_ASSISTANT"/>
    <m/>
    <m/>
    <m/>
    <m/>
    <m/>
    <m/>
    <m/>
    <m/>
    <s v="Management Janji"/>
    <s v="2026-08-15 15:00:00 | telp:085113655578 alt : manja : pagi / siang 15/08/2026 hub sebelum ke lokasi "/>
    <s v="FCC"/>
    <s v="14-08-2026 10:54:53"/>
    <d v="2026-08-15T15:00:00"/>
    <m/>
    <s v="PS"/>
    <s v="MGE"/>
    <s v="NO ADDON"/>
    <n v="20260815"/>
    <s v="Completed"/>
    <s v="HSI Bisnis Promo HUT Telkom PSB 70% - 50 Mbps"/>
    <s v="INDIBIZ"/>
    <m/>
    <m/>
    <d v="2026-08-15T15:00:00"/>
    <s v="2026-08-15 15:00:00 | telp:085113655578 alt : manja : pagi / siang 15/08/2026 hub sebelum ke lokasi "/>
    <n v="2026"/>
    <n v="8"/>
    <n v="15"/>
    <d v="2026-08-15T00:00:00"/>
    <n v="-0.625"/>
    <x v="1"/>
    <x v="4"/>
  </r>
  <r>
    <n v="1173"/>
    <n v="1002516852"/>
    <n v="3"/>
    <x v="5"/>
    <n v="5"/>
    <s v="SINGARJA"/>
    <s v="GIANYAR"/>
    <s v="GIN"/>
    <s v="REG"/>
    <s v="AO"/>
    <s v="NEW SALES"/>
    <m/>
    <s v="Completed (PS)"/>
    <s v="RBS-Regional 3"/>
    <d v="2026-08-10T08:41:52"/>
    <d v="2026-08-11T16:17:42"/>
    <n v="69362072"/>
    <m/>
    <n v="172407213745"/>
    <s v="SD NEGERI 2 MEDAHAN"/>
    <s v="ODP-GIN-FC/14"/>
    <s v="WO061373163"/>
    <m/>
    <m/>
    <m/>
    <n v="115.3343012"/>
    <n v="-8.5726931000000004"/>
    <s v="|MN02658|/PIC NI WAYAN PUTRI ADNYANI/081933001477/sdn2medahan@gmail.com"/>
    <s v="Sales Force DBS"/>
    <m/>
    <m/>
    <m/>
    <m/>
    <m/>
    <m/>
    <m/>
    <m/>
    <s v="Management Janji"/>
    <s v="2026-08-11 08:00:00|Nama PIC : ibu putri No HP : 081933001477 Alt :  M Janji : (SELASA/11/AGUSTUS/2026) jam Pasang : 09:00 Note : hubungi pelanggan jika ingin kelokasi|40961371|MYDITA"/>
    <s v="FCC"/>
    <d v="2026-10-08T08:54:46"/>
    <d v="2026-08-11T08:00:00"/>
    <m/>
    <s v="PS"/>
    <s v="GIN"/>
    <s v="NO ADDON"/>
    <n v="20260811"/>
    <s v="Completed"/>
    <s v="- 11_11446;Biaya PSB HSI EBIS Tunai di Depan ~ 11[150000]  - SP_NOSS;SP_NOSS ~ Internet NOSS Multispeed Network[0]  - E25061;E25061 ~ ES25 - Paket HSI Basic (HSIEF) Khusus Winback 2.0[0]  - E25061~null~E25061_UNL;UNL ~ Internet-Link Unlimited Internet Usa"/>
    <s v="INDIBIZ"/>
    <m/>
    <m/>
    <d v="2026-08-11T08:00:00"/>
    <s v="2026-08-11 08:00:00|Nama PIC : ibu putri No HP : 081933001477 Alt :  M Janji : (SELASA/11/AGUSTUS/2026) jam Pasang : 09:00 Note : hubungi pelanggan jika ingin kelokasi|40961371|MYDITA"/>
    <n v="2026"/>
    <n v="8"/>
    <n v="11"/>
    <d v="2026-08-11T00:00:00"/>
    <n v="-0.33333333333575865"/>
    <x v="1"/>
    <x v="26"/>
  </r>
  <r>
    <n v="1174"/>
    <n v="1002515323"/>
    <n v="3"/>
    <x v="4"/>
    <n v="4"/>
    <s v="SEMARANG"/>
    <s v="INNER - SEMARANG JATENG UTARA"/>
    <s v="SSL"/>
    <s v="REG"/>
    <s v="AO"/>
    <s v="NEW SALES"/>
    <m/>
    <s v="Completed (PS)"/>
    <s v="RBS-Regional 3"/>
    <d v="2026-08-07T16:41:20"/>
    <d v="2026-08-08T11:25:18"/>
    <n v="69359416"/>
    <m/>
    <n v="141408116054"/>
    <s v="Atlas spa&amp;message"/>
    <s v="ODP-SSL-FBM/004"/>
    <s v="WO061191541"/>
    <m/>
    <m/>
    <m/>
    <n v="110.433022666528"/>
    <n v="-7.0020713229609797"/>
    <s v="|MC50018|MYIA-015451999252/POI/Augustine Alphine surya putra/085601832284/intanmalino0217@gmail.com"/>
    <s v="MYDIGIBIZPARTNER"/>
    <m/>
    <m/>
    <m/>
    <m/>
    <m/>
    <m/>
    <m/>
    <m/>
    <s v="Management Janji"/>
    <s v="2026-08-06 13:00:00 | Jam pemasangan : 12.00  Info Tambahan : Hubungi pelanggan dulu sebelum ke lokasi  terimakasih   "/>
    <s v="FCC"/>
    <d v="2026-07-08T16:55:31"/>
    <m/>
    <m/>
    <s v="PS"/>
    <s v="SSL"/>
    <s v="NO ADDON"/>
    <n v="2026080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07:00:00"/>
    <s v="2026-08-06 13:00:00 | Jam pemasangan : 12.00  Info Tambahan : Hubungi pelanggan dulu sebelum ke lokasi  terimakasih   "/>
    <n v="2026"/>
    <n v="8"/>
    <n v="8"/>
    <d v="2026-08-08T00:00:00"/>
    <n v="0.70833333333575865"/>
    <x v="1"/>
    <x v="4"/>
  </r>
  <r>
    <n v="1175"/>
    <n v="1002510586"/>
    <n v="3"/>
    <x v="5"/>
    <n v="5"/>
    <s v="SINGARJA"/>
    <s v="SINGARAJA"/>
    <s v="SRR"/>
    <s v="REG"/>
    <s v="AO"/>
    <s v="NEW SALES"/>
    <m/>
    <s v="102 | FOLLOW UP COMPLETED"/>
    <s v="RBS-Regional 3"/>
    <d v="2026-08-05T13:36:38"/>
    <d v="2026-08-07T12:49:47"/>
    <n v="69359202"/>
    <m/>
    <n v="172425707974"/>
    <s v="SMK NEGERI 1 SERIRIT"/>
    <s v="ODP-SRR-FN/66"/>
    <s v="WO060991530"/>
    <m/>
    <m/>
    <m/>
    <n v="114.9183065"/>
    <n v="-8.2022200000000005"/>
    <s v="|MN02677|/PIC PUTU BISMA PUTERA ARYANA/081936477999/tatausahaskanser@gmail.com"/>
    <s v="Sales Force DBS"/>
    <m/>
    <m/>
    <m/>
    <m/>
    <m/>
    <m/>
    <m/>
    <m/>
    <s v="Management Janji"/>
    <s v="2026-08-06 13:00:00|Jam pemasangan : 12.00 Info Tambahan : Hubungi pelanggan dulu sebelum ke lokasi terimakasih  |40951378|MYDITA"/>
    <s v="FCC"/>
    <d v="2026-05-08T13:39:44"/>
    <d v="2026-08-06T13:00:00"/>
    <s v="Kendala Pelanggan"/>
    <s v="REVOKE"/>
    <s v="SRR"/>
    <s v="NO ADDON"/>
    <m/>
    <s v="Follow Up Revoke Completed, New Order ID : SC1002514507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6T13:00:00"/>
    <s v="2026-08-06 13:00:00|Jam pemasangan : 12.00 Info Tambahan : Hubungi pelanggan dulu sebelum ke lokasi terimakasih  |40951378|MYDITA"/>
    <m/>
    <m/>
    <m/>
    <e v="#NUM!"/>
    <e v="#NUM!"/>
    <x v="0"/>
    <x v="32"/>
  </r>
  <r>
    <n v="1176"/>
    <n v="1002510009"/>
    <n v="3"/>
    <x v="7"/>
    <n v="4"/>
    <s v="SOLO"/>
    <s v="INNER - SOLO JATENG TIMUR"/>
    <s v="MSO"/>
    <s v="REG"/>
    <s v="AO"/>
    <s v="NEW SALES"/>
    <m/>
    <s v="Completed (PS)"/>
    <s v="RBS-Regional 3"/>
    <d v="2026-08-05T10:35:13"/>
    <d v="2026-08-07T15:03:23"/>
    <n v="69358931"/>
    <m/>
    <n v="142566101746"/>
    <s v="Kommu Space UNS"/>
    <s v="ODP-MSO-FC/039"/>
    <s v="WO061075593"/>
    <m/>
    <m/>
    <m/>
    <n v="110.85869461297899"/>
    <n v="-7.54846924536721"/>
    <s v="AMRBS;960218/Candra Evita Tryariestya/TREG4SOLO/Dhanindra Khanza Wiratama/0882008699545 dan 085113634183/kommuspace.uns@gmail.com/PSB HSI BISNIS WINBACK 2.0 300MBPS ABODEMEN 1.130.000"/>
    <s v="Account Manager"/>
    <m/>
    <m/>
    <m/>
    <m/>
    <m/>
    <m/>
    <m/>
    <m/>
    <s v="Management Janji"/>
    <s v="2026-08-07 13:00:00|Tanggal pemasangan: 07/08/2026 Jam pemasangan : pagi/siang Info Tambahan : Hubungi pelanggan dulu sebelum ke lokasi. terima kasih|40010577|MYDITA"/>
    <s v="FCC"/>
    <d v="2026-05-08T10:39:45"/>
    <d v="2026-08-07T13:00:00"/>
    <m/>
    <s v="PS"/>
    <s v="MSO"/>
    <s v="NO ADDON"/>
    <n v="20260807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7T13:00:00"/>
    <s v="2026-08-07 13:00:00|Tanggal pemasangan: 07/08/2026 Jam pemasangan : pagi/siang Info Tambahan : Hubungi pelanggan dulu sebelum ke lokasi. terima kasih|40010577|MYDITA"/>
    <n v="2026"/>
    <n v="8"/>
    <n v="7"/>
    <d v="2026-08-07T00:00:00"/>
    <n v="-0.54166666666424135"/>
    <x v="1"/>
    <x v="4"/>
  </r>
  <r>
    <n v="1177"/>
    <n v="1002510312"/>
    <n v="3"/>
    <x v="6"/>
    <n v="5"/>
    <s v="PASURUAN"/>
    <s v="PROBOLINGGO"/>
    <s v="PBL"/>
    <s v="REG"/>
    <s v="AO"/>
    <s v="NEW SALES"/>
    <m/>
    <s v="Completed (PS)"/>
    <s v="RBS-Regional 3"/>
    <d v="2026-08-05T11:52:24"/>
    <d v="2026-08-06T10:24:28"/>
    <n v="69359043"/>
    <m/>
    <n v="152505340794"/>
    <s v="SD NEGERI SUKABUMI 6"/>
    <s v="ODP-PBL-FAC/28"/>
    <s v="WO060975552"/>
    <m/>
    <m/>
    <m/>
    <n v="113.2100081"/>
    <n v="-7.7512401999999998"/>
    <s v="|MC30181|/TAUFIQURROHMAN /85330207253/sukabumienam2021@gmail.com"/>
    <s v="Sales Force DBS"/>
    <m/>
    <m/>
    <m/>
    <m/>
    <m/>
    <m/>
    <m/>
    <m/>
    <s v="Management Janji"/>
    <s v="2026-08-06 13:00:00|M Janji : (06/08/2026) jam Pasang : 09:00 Note : hubungi pelanggan jika ingin kelokasi|40961370|MYDITA"/>
    <s v="FCC"/>
    <d v="2026-05-08T11:55:33"/>
    <d v="2026-08-06T13:00:00"/>
    <m/>
    <s v="PS"/>
    <s v="PBL"/>
    <s v="NO ADDON"/>
    <n v="20260806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06T13:00:00"/>
    <s v="2026-08-06 13:00:00|M Janji : (06/08/2026) jam Pasang : 09:00 Note : hubungi pelanggan jika ingin kelokasi|40961370|MYDITA"/>
    <n v="2026"/>
    <n v="8"/>
    <n v="6"/>
    <d v="2026-08-06T00:00:00"/>
    <n v="-0.54166666666424135"/>
    <x v="1"/>
    <x v="27"/>
  </r>
  <r>
    <n v="1178"/>
    <n v="1002532025"/>
    <n v="3"/>
    <x v="2"/>
    <n v="4"/>
    <s v="PURWOKERTO"/>
    <s v="BANJARNEGARA"/>
    <s v="BJR"/>
    <s v="REG"/>
    <s v="AO"/>
    <s v="NEW SALES"/>
    <s v="1P INET"/>
    <s v="MIE - SEND SURVEY"/>
    <s v="RBS-Regional 3"/>
    <d v="2026-08-18T08:43:56"/>
    <d v="2026-08-18T08:46:01"/>
    <n v="69368504"/>
    <m/>
    <n v="146372102914"/>
    <s v="TOKO KOMARUDIN"/>
    <s v="ODP-BJR-FAA/150 FAA/D08/150.01"/>
    <s v="WO061973771"/>
    <m/>
    <m/>
    <m/>
    <n v="109.63033799999999"/>
    <n v="-7.3686480000000003"/>
    <s v="|MN00909|MYIA-017811833169/POI/MUHAMMAD KOMARUDIN/085227022377/registrasipendaftarani.nter.net1@gmail.com"/>
    <s v="MYIB_ASSISTANT"/>
    <m/>
    <m/>
    <m/>
    <m/>
    <m/>
    <m/>
    <m/>
    <m/>
    <s v="Management Janji"/>
    <s v="2026-08-19 13:00:00 | Nama PIC:  bp komarudin No HP: 085227022377 Alt: Tanggal: 19/8/2026 Jam Pasang: Siang Note: Hubungi sebelum ke lokasi, terimakasih"/>
    <s v="FCC"/>
    <s v="18-08-2026 08:55:06"/>
    <d v="2026-08-19T13:00:00"/>
    <m/>
    <s v="SURVEY_NEW_MANJA"/>
    <s v="BJR"/>
    <s v="NO ADDON"/>
    <m/>
    <s v="MIE - SEND SURVEY"/>
    <s v="HSI Bisnis Basic Promo HUT Telkom PSB 70% - 50 Mbps"/>
    <s v="INDIBIZ"/>
    <m/>
    <m/>
    <d v="2026-08-19T13:00:00"/>
    <s v="2026-08-19 13:00:00 | Nama PIC:  bp komarudin No HP: 085227022377 Alt: Tanggal: 19/8/2026 Jam Pasang: Siang Note: Hubungi sebelum ke lokasi, terimakasih"/>
    <m/>
    <m/>
    <m/>
    <e v="#NUM!"/>
    <e v="#NUM!"/>
    <x v="0"/>
    <x v="4"/>
  </r>
  <r>
    <n v="1179"/>
    <n v="1002516466"/>
    <n v="3"/>
    <x v="6"/>
    <n v="5"/>
    <s v="SIDOARJO"/>
    <s v="INNER - JATIM TIMUR"/>
    <s v="SDN"/>
    <s v="REG"/>
    <s v="AO"/>
    <s v="NEW SALES"/>
    <s v="1P INET"/>
    <s v="OSS - FALLOUT"/>
    <s v="RBS-Regional 3"/>
    <d v="2026-08-09T12:32:57"/>
    <d v="2026-08-13T14:34:03"/>
    <n v="69361839"/>
    <m/>
    <n v="152328218211"/>
    <s v="cafe &amp; resto marem 76"/>
    <s v="ODP-SDN-FW/25 FW/D02/25.01"/>
    <s v="WO061314840"/>
    <m/>
    <m/>
    <m/>
    <n v="112.68094790000001"/>
    <n v="-7.4049961"/>
    <s v="MD|MYDB-20260809264804|DN00001/MN01572|cafe &amp; resto marem 76|087852371049"/>
    <s v="MYDIGIBIZPARTNER"/>
    <m/>
    <m/>
    <m/>
    <m/>
    <m/>
    <m/>
    <m/>
    <m/>
    <s v="Management Janji"/>
    <s v="2026-08-10 13:00:00 | Nama PIC:  bp samsul No HP: 087852371049 Alt: Tanggal: 10/8/2026 Jam Pasang: Siang Note: Hubungi sebelum ke lokasi, terimakasih."/>
    <s v="FCC"/>
    <d v="2026-09-08T12:39:53"/>
    <d v="2026-08-10T13:00:00"/>
    <s v="Kendala Pelanggan"/>
    <s v="FO_WFM"/>
    <s v="SDN"/>
    <s v="NO ADDON"/>
    <m/>
    <s v="Provisioning Failed|WFM|INF009036806|TIDAK TERCOVER JARINGAN"/>
    <s v="HSI Bisnis Basic Promo HUT Telkom PSB 70% - 75 Mbps"/>
    <s v="INDIBIZ"/>
    <m/>
    <m/>
    <d v="2026-08-10T13:00:00"/>
    <s v="2026-08-10 13:00:00 | Nama PIC:  bp samsul No HP: 087852371049 Alt: Tanggal: 10/8/2026 Jam Pasang: Siang Note: Hubungi sebelum ke lokasi, terimakasih."/>
    <m/>
    <m/>
    <m/>
    <e v="#NUM!"/>
    <e v="#NUM!"/>
    <x v="0"/>
    <x v="19"/>
  </r>
  <r>
    <n v="1180"/>
    <n v="1002513640"/>
    <n v="3"/>
    <x v="2"/>
    <n v="4"/>
    <s v="PURWOKERTO"/>
    <s v="PURBALINGGA"/>
    <s v="PBG"/>
    <s v="REG"/>
    <s v="AO"/>
    <s v="NEW SALES"/>
    <s v="1P INET"/>
    <s v="Completed (PS)"/>
    <s v="RBS-Regional 3"/>
    <d v="2026-08-07T07:50:56"/>
    <d v="2026-08-07T12:46:30"/>
    <n v="69360380"/>
    <m/>
    <n v="143363111977"/>
    <s v="Soto Semarang LARIS MANIS"/>
    <s v="ODP-PBG-FG/182 FG/D11/182.01"/>
    <s v="WO061126972"/>
    <m/>
    <m/>
    <m/>
    <n v="109.3744169"/>
    <n v="-7.3975834000000003"/>
    <s v="|MN02834|MYIA-039633963798/POI/EMI LESTARI FITRIYANA/081329847646/emi891076@gmail.com"/>
    <s v="MYIB_ASSISTANT"/>
    <m/>
    <m/>
    <m/>
    <m/>
    <m/>
    <m/>
    <m/>
    <m/>
    <s v="Management Janji"/>
    <s v="2026-08-14 08:00:00 | Nama Pic : IBU EMI No Hp Pic : 081329847646 Jam Pemasangan : 08:00 - 12.00 Tanggal Pemasangan : SABTU 08 AGUSTUS 2026 Info Tambahan : Hubungi pelanggan sebelum datang ke lokasi, terima kasih."/>
    <s v="FCC"/>
    <d v="2026-07-08T07:55:14"/>
    <d v="2026-08-14T08:00:00"/>
    <m/>
    <s v="PS"/>
    <s v="PBG"/>
    <s v="NO ADDON"/>
    <n v="20260807"/>
    <s v="Completed"/>
    <s v="HSI Bisnis Promo HUT Telkom PSB 70% - 50 Mbps"/>
    <s v="INDIBIZ"/>
    <m/>
    <m/>
    <d v="2026-08-14T08:00:00"/>
    <s v="2026-08-14 08:00:00 | Nama Pic : IBU EMI No Hp Pic : 081329847646 Jam Pemasangan : 08:00 - 12.00 Tanggal Pemasangan : SABTU 08 AGUSTUS 2026 Info Tambahan : Hubungi pelanggan sebelum datang ke lokasi, terima kasih."/>
    <n v="2026"/>
    <n v="8"/>
    <n v="7"/>
    <d v="2026-08-07T00:00:00"/>
    <n v="-7.3333333333357587"/>
    <x v="1"/>
    <x v="4"/>
  </r>
  <r>
    <n v="1181"/>
    <n v="1002531408"/>
    <n v="3"/>
    <x v="1"/>
    <n v="5"/>
    <s v="MADIUN"/>
    <s v="TUBAN"/>
    <s v="TNZ"/>
    <s v="REG"/>
    <s v="AO"/>
    <s v="NEW SALES"/>
    <s v="1P INET"/>
    <s v="Completed (PS)"/>
    <s v="RBS-Regional 3"/>
    <d v="2026-08-17T17:57:05"/>
    <d v="2026-08-18T14:06:33"/>
    <n v="69368365"/>
    <m/>
    <n v="152612240480"/>
    <s v="RAFI VISION"/>
    <s v="ODP-TNZ-FG/78"/>
    <s v="WO061950403"/>
    <m/>
    <m/>
    <m/>
    <n v="112.04176560000001"/>
    <n v="-6.8979374999999896"/>
    <s v="MD|MYDB-20260813265188|DN00001/MN01010|RAFI VISION|085784002004"/>
    <s v="MYDIGIBIZPARTNER"/>
    <m/>
    <m/>
    <m/>
    <m/>
    <m/>
    <m/>
    <m/>
    <m/>
    <s v="Management Janji"/>
    <s v="2026-08-19 10:00:00 | Nama : BP FATKUR ROHMAN  No Hp : 085784002004 No Alt :  Tgl Pemasangan : 18 Agustus 2026 Interval : PAGI  Note : Hubungi pelanggan terlebih dahulu"/>
    <s v="FCC"/>
    <s v="17-08-2026 18:10:08"/>
    <d v="2026-08-19T10:00:00"/>
    <m/>
    <s v="PS"/>
    <s v="TNZ"/>
    <s v="NO ADDON"/>
    <n v="20260818"/>
    <s v="Completed"/>
    <s v="HSI Bisnis Promo HUT Telkom PSB 70% - 300 Mbps"/>
    <s v="INDIBIZ"/>
    <m/>
    <m/>
    <d v="2026-08-19T10:00:00"/>
    <s v="2026-08-19 10:00:00 | Nama : BP FATKUR ROHMAN  No Hp : 085784002004 No Alt :  Tgl Pemasangan : 18 Agustus 2026 Interval : PAGI  Note : Hubungi pelanggan terlebih dahulu"/>
    <n v="2026"/>
    <n v="8"/>
    <n v="18"/>
    <d v="2026-08-18T00:00:00"/>
    <n v="-1.4166666666642413"/>
    <x v="1"/>
    <x v="18"/>
  </r>
  <r>
    <n v="1182"/>
    <n v="1002522368"/>
    <n v="3"/>
    <x v="1"/>
    <n v="5"/>
    <s v="KEDIRI"/>
    <s v="BLITAR"/>
    <s v="BLR"/>
    <s v="REG"/>
    <s v="AO"/>
    <s v="NEW SALES"/>
    <s v="1P INET"/>
    <s v="Completed (PS)"/>
    <s v="RBS-Regional 3"/>
    <d v="2026-08-12T14:19:56"/>
    <d v="2026-08-13T07:13:47"/>
    <n v="69364334"/>
    <m/>
    <n v="152730235381"/>
    <s v="PT. KOMPAS KONTRUKSI BERJAYA"/>
    <s v="ODP-BLR-FS/05 FS/D01/05.01"/>
    <s v="WO061594422"/>
    <m/>
    <m/>
    <m/>
    <n v="112.18516700000001"/>
    <n v="-8.0815420000000007"/>
    <s v="|MN00385|MYIA-092185599224/POI/kukuh supramono/081331274649/kompaskonstruksiberjaya@gmail.com"/>
    <s v="MYIB_ASSISTANT"/>
    <m/>
    <m/>
    <m/>
    <m/>
    <m/>
    <m/>
    <m/>
    <m/>
    <s v="Management Janji"/>
    <s v="2026-08-13 13:00:00 | Tanggal Pemasangan : 13 Agustus 2026 Jam Pemasangan : 08:00 13:00 Info Tambahan : Hubungi pelanggan dulu sebelum ke lokasi terimakasih"/>
    <s v="FCC"/>
    <d v="2026-12-08T14:39:59"/>
    <d v="2026-08-13T13:00:00"/>
    <s v="Kendala Lainnya"/>
    <s v="PS"/>
    <s v="BLR"/>
    <s v="NO ADDON"/>
    <n v="20260813"/>
    <s v="Completed"/>
    <s v="HSI Bisnis Promo HUT Telkom PSB 70% - 200 Mbps"/>
    <s v="INDIBIZ"/>
    <m/>
    <m/>
    <d v="2026-08-13T13:00:00"/>
    <s v="2026-08-13 13:00:00 | Tanggal Pemasangan : 13 Agustus 2026 Jam Pemasangan : 08:00 13:00 Info Tambahan : Hubungi pelanggan dulu sebelum ke lokasi terimakasih"/>
    <n v="2026"/>
    <n v="8"/>
    <n v="13"/>
    <d v="2026-08-13T00:00:00"/>
    <n v="-0.54166666666424135"/>
    <x v="1"/>
    <x v="28"/>
  </r>
  <r>
    <n v="1183"/>
    <n v="1002525456"/>
    <n v="3"/>
    <x v="3"/>
    <n v="5"/>
    <s v="MADURA"/>
    <s v="PAMEKASAN"/>
    <s v="WRP"/>
    <s v="REG"/>
    <s v="AO"/>
    <s v="NEW SALES"/>
    <m/>
    <s v="Completed (PS)"/>
    <s v="RBS-Regional 3"/>
    <d v="2026-08-14T08:31:14"/>
    <d v="2026-08-14T10:46:57"/>
    <n v="69362518"/>
    <m/>
    <n v="152427205706"/>
    <s v="SPBU 5469306"/>
    <s v="ODP-WRP-FH/59"/>
    <s v="WO061718264"/>
    <m/>
    <m/>
    <m/>
    <n v="113.54683496956601"/>
    <n v="-7.0365661211882999"/>
    <s v="|MN00213|/UD. USAHA INDAH/082334605611/spbu5469306@gmail.com/HSI Bisnis Promo HUT Telkom (1:1) 75 Mbps (Rp 415.000) PSB Rp 150.000/JAUHARI WAHYUDI/-7.0368611, 113.5471389"/>
    <s v="Sales Force DBS"/>
    <m/>
    <m/>
    <m/>
    <m/>
    <m/>
    <m/>
    <m/>
    <m/>
    <s v="Management Janji"/>
    <s v="2026-08-11 13:00:00|telp : 082334605611  alt :   M Janji : (11/08/2026)  jam Pasang :pagi / siang   Note : hubungi pelanggan jika ingin kelokasi|40000802|MYDITA"/>
    <s v="FCC"/>
    <s v="14-08-2026 08:39:59"/>
    <m/>
    <m/>
    <s v="PS"/>
    <s v="WRP"/>
    <s v="NO ADDON"/>
    <n v="20260814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14T07:00:00"/>
    <s v="2026-08-11 13:00:00|telp : 082334605611  alt :   M Janji : (11/08/2026)  jam Pasang :pagi / siang   Note : hubungi pelanggan jika ingin kelokasi|40000802|MYDITA"/>
    <n v="2026"/>
    <n v="8"/>
    <n v="14"/>
    <d v="2026-08-14T00:00:00"/>
    <n v="-0.29166666666424135"/>
    <x v="1"/>
    <x v="6"/>
  </r>
  <r>
    <n v="1184"/>
    <n v="1002508644"/>
    <n v="3"/>
    <x v="4"/>
    <n v="4"/>
    <s v="SEMARANG"/>
    <s v="KENDAL"/>
    <s v="WLR"/>
    <s v="REG"/>
    <s v="AO"/>
    <s v="NEW SALES"/>
    <m/>
    <s v="CANCEL COMPLETED"/>
    <s v="RBS-Regional 3"/>
    <d v="2026-08-04T14:45:48"/>
    <d v="2026-08-05T11:36:52"/>
    <n v="69358362"/>
    <n v="2946102024"/>
    <n v="143407106627"/>
    <s v="JET GLOBAL EXPRESS"/>
    <s v="ODP-WLR-FF/011"/>
    <m/>
    <m/>
    <m/>
    <m/>
    <n v="110.0445857"/>
    <n v="-6.9671436"/>
    <s v="AMRBS;403099;TREG4;MUHAMMAD MASTUR;081226139781;CP HENDRIK KURNISANDI;085161717359;PAKET 2S INET VOICE 50 MBPS (479.000);PT GLOBAL JET EXPRESS//GRINGSING LAMA;input by tito"/>
    <s v="Account Manager"/>
    <m/>
    <m/>
    <m/>
    <m/>
    <m/>
    <m/>
    <m/>
    <m/>
    <m/>
    <m/>
    <m/>
    <d v="2026-04-08T14:55:17"/>
    <m/>
    <m/>
    <s v="REJECT_FCC"/>
    <s v="WLR"/>
    <s v="NO ADDON"/>
    <m/>
    <s v="DECLINE : Decline - Batal Order Muhammad Fauzan Fidhianta 40961370|MYDITA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m/>
    <m/>
    <m/>
    <m/>
    <m/>
    <e v="#NUM!"/>
    <e v="#NUM!"/>
    <x v="0"/>
    <x v="4"/>
  </r>
  <r>
    <n v="1185"/>
    <n v="1002530912"/>
    <n v="3"/>
    <x v="3"/>
    <n v="5"/>
    <s v="MADURA"/>
    <s v="PAMEKASAN"/>
    <s v="PME"/>
    <s v="REG"/>
    <s v="AO"/>
    <s v="NEW SALES"/>
    <s v="1P INET"/>
    <s v="Completed (PS)"/>
    <s v="RBS-Regional 3"/>
    <d v="2026-08-17T13:35:56"/>
    <d v="2026-08-18T21:10:31"/>
    <n v="69368116"/>
    <m/>
    <n v="152426928331"/>
    <s v="SEBRITA MART"/>
    <s v="ODP-PME-FBS/31"/>
    <s v="WO061932510"/>
    <m/>
    <m/>
    <m/>
    <n v="113.4611032"/>
    <n v="-7.0873062999999998"/>
    <s v="MD|MYDB-20260817265838|DN00001/MN00558|SEBRITA MART|0895703207876"/>
    <s v="MYDIGIBIZPARTNER"/>
    <m/>
    <m/>
    <m/>
    <m/>
    <m/>
    <m/>
    <m/>
    <m/>
    <s v="Management Janji"/>
    <s v="2026-08-18 15:00:00 | Nama PIC : Bp Syafiuddin No Hp : 0895703207876 No Alt : - Tgl Pemasangan : 18 Agustus 2026 Interval : PAGI SIANG Note : Hubungi pelanggan terlebih dahulu"/>
    <s v="FCC"/>
    <s v="17-08-2026 13:39:51"/>
    <d v="2026-08-18T15:00:00"/>
    <m/>
    <s v="PS"/>
    <s v="PME"/>
    <s v="NO ADDON"/>
    <n v="20260818"/>
    <s v="Completed"/>
    <s v="HSI Bisnis Promo HUT Telkom PSB 70% - 200 Mbps"/>
    <s v="INDIBIZ"/>
    <m/>
    <m/>
    <d v="2026-08-18T15:00:00"/>
    <s v="2026-08-18 15:00:00 | Nama PIC : Bp Syafiuddin No Hp : 0895703207876 No Alt : - Tgl Pemasangan : 18 Agustus 2026 Interval : PAGI SIANG Note : Hubungi pelanggan terlebih dahulu"/>
    <n v="2026"/>
    <n v="8"/>
    <n v="18"/>
    <d v="2026-08-18T00:00:00"/>
    <n v="-0.625"/>
    <x v="1"/>
    <x v="6"/>
  </r>
  <r>
    <n v="1186"/>
    <n v="1002527739"/>
    <n v="3"/>
    <x v="1"/>
    <n v="5"/>
    <s v="KEDIRI"/>
    <s v="TULUNGAGUNG"/>
    <s v="TUL"/>
    <s v="REG"/>
    <s v="AO"/>
    <s v="NEW SALES"/>
    <s v="1P INET"/>
    <s v="Completed (PS)"/>
    <s v="RBS-Regional 3"/>
    <d v="2026-08-15T08:59:56"/>
    <d v="2026-08-15T19:26:50"/>
    <n v="69366574"/>
    <m/>
    <n v="152606246435"/>
    <s v="PT. BIOFEED TEKNOLOGI INDUSTRI"/>
    <s v="ODP-TUL-FAN/02 FAN/D01/02.01"/>
    <s v="WO061798735"/>
    <m/>
    <m/>
    <m/>
    <n v="111.918203353772"/>
    <n v="-8.0296601265738499"/>
    <s v="|MN00418|MYIA-034808356681/POI/EDO ARDYAN PRASETYA/082231911943/ardianedo106@gmail.com"/>
    <s v="MYIB_ASSISTANT"/>
    <m/>
    <m/>
    <m/>
    <m/>
    <m/>
    <m/>
    <m/>
    <m/>
    <s v="Management Janji"/>
    <s v="2026-08-19 08:00:00 | Nama PIC : Bp Edo No HP : 082231911943 No Alt : - M Janji :  18 Agustus 2026 Jam Pasang : Pagi / Siang Note : hubungi pelanggan jika ingin kelokasi"/>
    <s v="FCC"/>
    <s v="15-08-2026 09:09:57"/>
    <d v="2026-08-19T08:00:00"/>
    <m/>
    <s v="PS"/>
    <s v="TUL"/>
    <s v="NO ADDON"/>
    <n v="20260815"/>
    <s v="Completed"/>
    <s v="HSI Bisnis Promo HUT Telkom PSB 70% - 100 Mbps Dual Band"/>
    <s v="INDIBIZ"/>
    <m/>
    <m/>
    <d v="2026-08-19T08:00:00"/>
    <s v="2026-08-19 08:00:00 | Nama PIC : Bp Edo No HP : 082231911943 No Alt : - M Janji :  18 Agustus 2026 Jam Pasang : Pagi / Siang Note : hubungi pelanggan jika ingin kelokasi"/>
    <n v="2026"/>
    <n v="8"/>
    <n v="15"/>
    <d v="2026-08-15T00:00:00"/>
    <n v="-4.3333333333357587"/>
    <x v="1"/>
    <x v="28"/>
  </r>
  <r>
    <n v="1187"/>
    <n v="1002524555"/>
    <n v="3"/>
    <x v="6"/>
    <n v="5"/>
    <s v="SIDOARJO"/>
    <s v="MOJOKERTO"/>
    <s v="MRT"/>
    <s v="REG"/>
    <s v="AO"/>
    <s v="NEW SALES"/>
    <m/>
    <s v="Completed (PS)"/>
    <s v="RBS-Regional 2"/>
    <d v="2026-08-13T14:46:56"/>
    <d v="2026-08-17T19:53:01"/>
    <n v="69365261"/>
    <m/>
    <n v="152312243274"/>
    <s v="KRI Store Mojopahit"/>
    <s v="ODP-MRT-FV/38"/>
    <s v="WO061864289"/>
    <m/>
    <m/>
    <m/>
    <n v="112.43199130000001"/>
    <n v="-7.4738692000000002"/>
    <s v="AMRBS;404252;NADHIRA AUDRIANKA;AO;1S HSI Bisnis 1:1 Internet 50Mbps (355k);KRI Store Mojopahit;PIC IQBAL 087872217552;it@karyarasaindonesia.co.id"/>
    <s v="Account Manager"/>
    <m/>
    <m/>
    <m/>
    <m/>
    <m/>
    <m/>
    <m/>
    <m/>
    <s v="Management Janji"/>
    <s v="2026-08-17 08:00:00|Nama Pic : bp iqbal  No Hp Pic : 081219854241 No alt : - Jam Pemasangan : pagi  Tanggal Pemasangan : 17 Agustus 2026|40951375|MYDITA"/>
    <s v="FCC"/>
    <s v="13-08-2026 14:55:15"/>
    <d v="2026-08-17T08:00:00"/>
    <m/>
    <s v="PS"/>
    <s v="MRT"/>
    <s v="NO ADDON"/>
    <n v="2026081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7T08:00:00"/>
    <s v="2026-08-17 08:00:00|Nama Pic : bp iqbal  No Hp Pic : 081219854241 No alt : - Jam Pemasangan : pagi  Tanggal Pemasangan : 17 Agustus 2026|40951375|MYDITA"/>
    <n v="2026"/>
    <n v="8"/>
    <n v="17"/>
    <d v="2026-08-17T00:00:00"/>
    <n v="-0.33333333333575865"/>
    <x v="1"/>
    <x v="20"/>
  </r>
  <r>
    <n v="1188"/>
    <n v="1002528364"/>
    <n v="3"/>
    <x v="2"/>
    <n v="4"/>
    <s v="YOGYAKARTA"/>
    <s v="SLEMAN"/>
    <s v="GOD"/>
    <s v="REG"/>
    <s v="AO"/>
    <s v="NEW SALES"/>
    <s v="1P INET"/>
    <s v="7 | OSS - PROVISIONING ISSUED"/>
    <s v="RBS-Regional 3"/>
    <d v="2026-08-15T13:38:57"/>
    <d v="2026-08-16T11:22:09"/>
    <n v="69366921"/>
    <m/>
    <n v="146136130182"/>
    <s v="LASKAR BUAH GODEAN GAMPING YOGYAKARTA"/>
    <s v="ODP-GOD-FAD/100 FAD/D06/100.01"/>
    <s v="WO061825840"/>
    <m/>
    <m/>
    <m/>
    <n v="110.322833"/>
    <n v="-7.7813330000000001"/>
    <s v="|MN00799|MYIA-086722364901/POI/LAELATUL AFIATUN NISAK/085733668576/kantorhrdlaskarbuah@gmail.com"/>
    <s v="MYIB_ASSISTANT"/>
    <m/>
    <m/>
    <m/>
    <m/>
    <m/>
    <m/>
    <m/>
    <m/>
    <s v="Management Janji"/>
    <s v="2026-08-16 11:00:00 | Nama PIC:  bu laela No HP: 085733668576 Alt: Tanggal: 16/08/2026 Jam Pasang: Siang Note: Hubungi sebelum ke lokasi, terimakasih. "/>
    <s v="FCC"/>
    <s v="15-08-2026 13:39:51"/>
    <d v="2026-08-16T11:00:00"/>
    <m/>
    <s v="PI"/>
    <s v="GOD"/>
    <s v="NO ADDON"/>
    <m/>
    <s v="Provisioning Issued"/>
    <s v="HSI Bisnis Basic Promo HUT Telkom PSB 70% - 50 Mbps"/>
    <s v="INDIBIZ"/>
    <m/>
    <m/>
    <d v="2026-08-16T11:00:00"/>
    <s v="2026-08-16 11:00:00 | Nama PIC:  bu laela No HP: 085733668576 Alt: Tanggal: 16/08/2026 Jam Pasang: Siang Note: Hubungi sebelum ke lokasi, terimakasih. "/>
    <m/>
    <m/>
    <m/>
    <e v="#NUM!"/>
    <e v="#NUM!"/>
    <x v="0"/>
    <x v="4"/>
  </r>
  <r>
    <n v="1189"/>
    <n v="1002527145"/>
    <n v="3"/>
    <x v="6"/>
    <n v="5"/>
    <s v="JEMBER"/>
    <s v="SITUBONDO"/>
    <s v="MLD"/>
    <s v="REG"/>
    <s v="AO"/>
    <s v="NEW SALES"/>
    <s v="1P INET"/>
    <s v="Completed (PS)"/>
    <s v="RBS-Regional 3"/>
    <d v="2026-08-14T16:22:57"/>
    <d v="2026-08-14T19:07:20"/>
    <n v="69366336"/>
    <m/>
    <n v="152529201008"/>
    <s v="TOKO JAMILAH"/>
    <s v="ODP-MLD-FD/08 FD/D02/08.01"/>
    <s v="WO061769795"/>
    <m/>
    <m/>
    <m/>
    <n v="113.79522299999999"/>
    <n v="-7.7742589999999998"/>
    <s v="|MN00099|MYIA-081888475790/POI/NUR JAMILAH/082231443669/nurjamilah65@gmail.com"/>
    <s v="MYIB_ASSISTANT"/>
    <m/>
    <m/>
    <m/>
    <m/>
    <m/>
    <m/>
    <m/>
    <m/>
    <s v="Management Janji"/>
    <s v="2026-08-15 13:00:00 | telp:082231443669 alt : manja : pagi / siang 15/08/2026 hub sebelum ke lokasi "/>
    <s v="FCC"/>
    <s v="14-08-2026 16:39:53"/>
    <d v="2026-08-15T13:00:00"/>
    <m/>
    <s v="PS"/>
    <s v="MLD"/>
    <s v="NO ADDON"/>
    <n v="20260814"/>
    <s v="Completed"/>
    <s v="HSI Bisnis Khusus Winback PSB 70% - 200 Mbps"/>
    <s v="INDIBIZ"/>
    <m/>
    <m/>
    <d v="2026-08-15T13:00:00"/>
    <s v="2026-08-15 13:00:00 | telp:082231443669 alt : manja : pagi / siang 15/08/2026 hub sebelum ke lokasi "/>
    <n v="2026"/>
    <n v="8"/>
    <n v="14"/>
    <d v="2026-08-14T00:00:00"/>
    <n v="-1.5416666666642413"/>
    <x v="1"/>
    <x v="9"/>
  </r>
  <r>
    <n v="1190"/>
    <n v="1002513130"/>
    <n v="3"/>
    <x v="7"/>
    <n v="4"/>
    <s v="SOLO"/>
    <s v="INNER - SOLO JATENG TIMUR"/>
    <s v="KRT"/>
    <s v="REG"/>
    <s v="AO"/>
    <s v="NEW SALES"/>
    <m/>
    <s v="CANCEL COMPLETED"/>
    <s v="RBS-Regional 3"/>
    <d v="2026-08-06T16:26:25"/>
    <d v="2026-08-08T07:49:35"/>
    <n v="69360227"/>
    <m/>
    <n v="142505403880"/>
    <s v="PT DUA PENDEKAR AYAM (Dikichi)"/>
    <s v="ODP-KRT-FCL3/004"/>
    <m/>
    <m/>
    <m/>
    <m/>
    <n v="110.77004479999999"/>
    <n v="-7.5434258999999999"/>
    <s v="AMRBS;406961;DEVI PUSPITASARI;PT DUA PENDEKAR AYAM (Dikichi);HSI 150 Mbps 1:1;081321666999"/>
    <s v="Account Manager"/>
    <m/>
    <m/>
    <m/>
    <m/>
    <m/>
    <m/>
    <m/>
    <m/>
    <m/>
    <m/>
    <m/>
    <d v="2026-06-08T16:41:23"/>
    <m/>
    <m/>
    <s v="REJECT_FCC"/>
    <s v="KRT"/>
    <s v="NO ADDON"/>
    <m/>
    <s v="DECLINE : Decline - Batal Order Yusnani Manalu 40951378|MYDITA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s v="DECLINE : Decline - Batal Order Yusnani Manalu 40951378|MYDITA"/>
    <m/>
    <m/>
    <m/>
    <m/>
    <m/>
    <e v="#NUM!"/>
    <e v="#NUM!"/>
    <x v="0"/>
    <x v="4"/>
  </r>
  <r>
    <n v="1191"/>
    <n v="1002509553"/>
    <n v="3"/>
    <x v="6"/>
    <n v="5"/>
    <s v="JEMBER"/>
    <s v="BONDOWOSO"/>
    <s v="BOW"/>
    <s v="REG"/>
    <s v="AO"/>
    <s v="NEW SALES"/>
    <s v="1P INET"/>
    <s v="Completed (PS)"/>
    <s v="RBS-Regional 3"/>
    <d v="2026-08-05T08:22:57"/>
    <d v="2026-08-05T14:29:49"/>
    <n v="69358751"/>
    <m/>
    <n v="152507225426"/>
    <s v="RUMAH KOST SITI MASNONAH"/>
    <s v="ODP-BOW-FAK/17 FAK/D03/17.01"/>
    <s v="WO060948696"/>
    <m/>
    <m/>
    <m/>
    <n v="113.916465990795"/>
    <n v="-7.9224904052311196"/>
    <s v="|MC30175|MYIA-091305779537/POI/SITI MASNONAH/083853348578/faizolabdullah86@gmail.com"/>
    <s v="MYIB_ASSISTANT"/>
    <m/>
    <m/>
    <m/>
    <m/>
    <m/>
    <m/>
    <m/>
    <m/>
    <s v="Management Janji"/>
    <s v="2026-08-06 08:00:00 | Tanggal pemasangan: 6/08/2026 Jam pemasangan : pagi / siang Info Tambahan : Hubungi pelanggan dulu sebelum ke lokasi. terima kasih"/>
    <s v="FCC"/>
    <d v="2026-05-08T08:25:38"/>
    <d v="2026-08-06T08:00:00"/>
    <m/>
    <s v="PS"/>
    <s v="BOW"/>
    <s v="NO ADDON"/>
    <n v="20260805"/>
    <s v="Completed"/>
    <s v="HSI Bisnis Promo HUT Telkom PSB 70% - 100 Mbps"/>
    <s v="INDIBIZ"/>
    <m/>
    <m/>
    <d v="2026-08-06T08:00:00"/>
    <s v="2026-08-06 08:00:00 | Tanggal pemasangan: 6/08/2026 Jam pemasangan : pagi / siang Info Tambahan : Hubungi pelanggan dulu sebelum ke lokasi. terima kasih"/>
    <n v="2026"/>
    <n v="8"/>
    <n v="5"/>
    <d v="2026-08-05T00:00:00"/>
    <n v="-1.3333333333357587"/>
    <x v="1"/>
    <x v="13"/>
  </r>
  <r>
    <n v="1192"/>
    <n v="1002511662"/>
    <n v="3"/>
    <x v="6"/>
    <n v="5"/>
    <s v="JEMBER"/>
    <s v="BANYUWANGI"/>
    <s v="WSO"/>
    <s v="REG"/>
    <s v="AO"/>
    <s v="NEW SALES"/>
    <s v="2P INET + VOICE"/>
    <s v="Completed (PS)"/>
    <s v="RBS-Regional 3"/>
    <d v="2026-08-06T09:49:57"/>
    <d v="2026-08-07T15:27:41"/>
    <n v="69359669"/>
    <n v="3332818002"/>
    <n v="152518202021"/>
    <s v="TOKO PUTRI"/>
    <s v="ODP-WSO-FD/57 FD/D01/57.01"/>
    <s v="WO061047615"/>
    <m/>
    <m/>
    <m/>
    <n v="114.4022956"/>
    <n v="-7.9943971999999999"/>
    <s v="MD|MYDB-20260806264507|DC30008/MC30044|TOKO PUTRI|081999930512"/>
    <s v="MYDIGIBIZPARTNER"/>
    <m/>
    <m/>
    <m/>
    <m/>
    <m/>
    <m/>
    <m/>
    <m/>
    <s v="Management Janji"/>
    <s v="2026-08-07 08:00:00 | Nama : BU PUTRI EKA DWI RISMAWATI No Hp : 081999930512 No Alt :  Tgl Pemasangan : 07 Agustus 2026 Interval : PAGI  Note : Hubungi pelanggan terlebih dahulu"/>
    <s v="FCC"/>
    <d v="2026-06-08T09:55:05"/>
    <d v="2026-08-07T08:00:00"/>
    <m/>
    <s v="PS"/>
    <s v="WSO"/>
    <s v="NO ADDON"/>
    <n v="20260807"/>
    <s v="Completed"/>
    <s v="HSI Bisnis Basic Bundling Phone PSB 70% - Free 800 Menit Promo - 300 Mbps"/>
    <s v="INDIBIZ"/>
    <m/>
    <m/>
    <d v="2026-08-07T08:00:00"/>
    <s v="2026-08-07 08:00:00 | Nama : BU PUTRI EKA DWI RISMAWATI No Hp : 081999930512 No Alt :  Tgl Pemasangan : 07 Agustus 2026 Interval : PAGI  Note : Hubungi pelanggan terlebih dahulu"/>
    <n v="2026"/>
    <n v="8"/>
    <n v="7"/>
    <d v="2026-08-07T00:00:00"/>
    <n v="-0.33333333333575865"/>
    <x v="1"/>
    <x v="9"/>
  </r>
  <r>
    <n v="1193"/>
    <n v="1002529379"/>
    <n v="3"/>
    <x v="3"/>
    <n v="5"/>
    <s v="MADURA"/>
    <s v="PAMEKASAN"/>
    <s v="SMP"/>
    <s v="REG"/>
    <s v="AO"/>
    <s v="NEW SALES"/>
    <s v="1P INET"/>
    <s v="MIA - INVALID SURVEY"/>
    <s v="RBS-Regional 3"/>
    <d v="2026-08-16T10:28:56"/>
    <d v="2026-08-16T21:37:09"/>
    <n v="69367368"/>
    <m/>
    <n v="152431232398"/>
    <s v="HAPPY MART"/>
    <s v="ODP-SMP-FJ/02 FJ/D01/02.01"/>
    <s v="WO061860914"/>
    <m/>
    <m/>
    <m/>
    <n v="113.81699077784999"/>
    <n v="-6.9888308479023102"/>
    <s v="MD|MYDB-20260816265665|DN00001/MN00806|HAPPY MART|087893843649"/>
    <s v="MYDIGIBIZPARTNER"/>
    <m/>
    <m/>
    <m/>
    <m/>
    <m/>
    <m/>
    <m/>
    <m/>
    <s v="Management Janji"/>
    <s v="2026-08-17 08:00:00 | Waktu pemasangan : 17 agustus 2026 Jam pemasangan : 08.00 - 12.00 Info Tambahan : Hubungi pelanggan dulu sebelum ke lokasi terimakasih "/>
    <s v="FCC"/>
    <s v="16-08-2026 10:40:33"/>
    <d v="2026-08-17T08:00:00"/>
    <m/>
    <s v="SURVEY_NEW_MANJA"/>
    <s v="SMP"/>
    <s v="NO ADDON"/>
    <m/>
    <s v="MIE - INVALID SURVEY - Kendala Jalur/Rute Tarikan"/>
    <s v="HSI Bisnis Promo HUT Telkom PSB 70% - 100 Mbps"/>
    <s v="INDIBIZ"/>
    <m/>
    <m/>
    <d v="2026-08-17T08:00:00"/>
    <s v="2026-08-17 08:00:00 | Waktu pemasangan : 17 agustus 2026 Jam pemasangan : 08.00 - 12.00 Info Tambahan : Hubungi pelanggan dulu sebelum ke lokasi terimakasih "/>
    <m/>
    <m/>
    <m/>
    <e v="#NUM!"/>
    <e v="#NUM!"/>
    <x v="0"/>
    <x v="6"/>
  </r>
  <r>
    <n v="1194"/>
    <n v="1002530735"/>
    <n v="3"/>
    <x v="1"/>
    <n v="5"/>
    <s v="MALANG"/>
    <s v="BATU"/>
    <s v="SGS"/>
    <s v="REG"/>
    <s v="AO"/>
    <s v="NEW SALES"/>
    <s v="1P INET"/>
    <s v="MIE - SEND SURVEY"/>
    <s v="RBS-Regional 3"/>
    <d v="2026-08-17T11:56:56"/>
    <d v="2026-08-17T11:58:01"/>
    <n v="69367961"/>
    <m/>
    <n v="152721298738"/>
    <s v="DEA BAKERY ROGONOTO"/>
    <s v="ODP-SGS-FJ/40 FJ/D06/40.01"/>
    <s v="WO061922440"/>
    <m/>
    <m/>
    <m/>
    <n v="112.6691462"/>
    <n v="-7.8915310999999901"/>
    <s v="|MN01864|MYIA-096270659427/POI/EKO ALFIYANTO/0895395167680/systemdevelopmentdea@gmail.com"/>
    <s v="MYIB_ASSISTANT"/>
    <m/>
    <m/>
    <m/>
    <m/>
    <m/>
    <m/>
    <m/>
    <m/>
    <s v="Management Janji"/>
    <s v="2026-08-19 08:00:00 | M Janji : (19 AGUSTUS 2026) jam Pasang : pagi  Note : hubungi pelanggan jika ingin kelokasi"/>
    <s v="FCC"/>
    <s v="17-08-2026 12:10:09"/>
    <d v="2026-08-19T08:00:00"/>
    <m/>
    <s v="SURVEY_NEW_MANJA"/>
    <s v="SGS"/>
    <s v="NO ADDON"/>
    <m/>
    <s v="MIE - SEND SURVEY"/>
    <s v="HSI Bisnis Basic Promo HUT Telkom PSB 70% - 50 Mbps"/>
    <s v="INDIBIZ"/>
    <m/>
    <m/>
    <d v="2026-08-19T08:00:00"/>
    <s v="2026-08-19 08:00:00 | M Janji : (19 AGUSTUS 2026) jam Pasang : pagi  Note : hubungi pelanggan jika ingin kelokasi"/>
    <m/>
    <m/>
    <m/>
    <e v="#NUM!"/>
    <e v="#NUM!"/>
    <x v="0"/>
    <x v="15"/>
  </r>
  <r>
    <n v="1195"/>
    <n v="1002529474"/>
    <n v="3"/>
    <x v="6"/>
    <n v="5"/>
    <s v="PASURUAN"/>
    <s v="PROBOLINGGO"/>
    <s v="PBL"/>
    <s v="REG"/>
    <s v="AO"/>
    <s v="NEW SALES"/>
    <m/>
    <s v="CANCEL COMPLETED"/>
    <s v="RBS-Regional 3"/>
    <d v="2026-08-16T11:14:12"/>
    <d v="2026-08-16T18:39:17"/>
    <n v="69367391"/>
    <m/>
    <n v="152505340846"/>
    <s v="ZEN AUDIO 2"/>
    <s v="ODP-PBL-FAX/03"/>
    <m/>
    <m/>
    <m/>
    <m/>
    <n v="113.21584009999999"/>
    <n v="-7.7441461"/>
    <s v="|MN01316 |/ZEN AUDIO 2/WINBACK 2.0 HSI B2B (1:2) 100MBPS 440RB PSB DISC 70%/081336902265 / 82334137395/muhammad80hanif@gmail.com/MUHAMMAD HANIF/82334137395"/>
    <s v="Sales Force DBS"/>
    <m/>
    <m/>
    <m/>
    <m/>
    <m/>
    <m/>
    <m/>
    <m/>
    <m/>
    <m/>
    <m/>
    <s v="16-08-2026 11:39:53"/>
    <m/>
    <m/>
    <s v="REJECT_FCC"/>
    <s v="PBL"/>
    <s v="NO ADDON"/>
    <m/>
    <s v="DECLINE : Decline - Pindah Segmentasi RANGGA WISNU EKAPAKSI 40951381|MYDITA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m/>
    <m/>
    <m/>
    <m/>
    <m/>
    <e v="#NUM!"/>
    <e v="#NUM!"/>
    <x v="0"/>
    <x v="27"/>
  </r>
  <r>
    <n v="1196"/>
    <n v="1002530752"/>
    <n v="3"/>
    <x v="1"/>
    <n v="5"/>
    <s v="KEDIRI"/>
    <s v="NGANJUK"/>
    <s v="WRJ"/>
    <s v="REG"/>
    <s v="AO"/>
    <s v="NEW SALES"/>
    <s v="1P INET"/>
    <s v="Completed (PS)"/>
    <s v="RBS-Regional 3"/>
    <d v="2026-08-17T12:05:56"/>
    <d v="2026-08-18T18:51:05"/>
    <n v="69367964"/>
    <m/>
    <n v="152641205612"/>
    <s v="STT POMOSDA"/>
    <s v="ODP-WRJ-FH/33 FH/D03/33.01"/>
    <s v="WO061923356"/>
    <m/>
    <m/>
    <m/>
    <n v="112.03703179999999"/>
    <n v="-7.6380673999999997"/>
    <s v="|MC20057|MYIA-051141953467/POI/Dony Cahyo Dwi Putra/088983166308/karimjayasentosa@gmail.com"/>
    <s v="MYIB_ASSISTANT"/>
    <m/>
    <m/>
    <m/>
    <m/>
    <m/>
    <m/>
    <m/>
    <m/>
    <s v="Management Janji"/>
    <s v="2026-08-18 13:00:00 | Nama : BU SARAH (BENDAHARA) No Hp : 088983166308 No Alt :  Tgl Pemasangan : 18 Agustus 2026 Interval : PAGI  Note : Hubungi pelanggan terlebih dahulu"/>
    <s v="FCC"/>
    <s v="17-08-2026 12:10:09"/>
    <d v="2026-08-18T13:00:00"/>
    <m/>
    <s v="PS"/>
    <s v="WRJ"/>
    <s v="NO ADDON"/>
    <n v="20260818"/>
    <s v="Completed"/>
    <s v="HSI Bisnis Promo HUT Telkom PSB 70% - 300 Mbps"/>
    <s v="INDIBIZ"/>
    <m/>
    <m/>
    <d v="2026-08-18T13:00:00"/>
    <s v="2026-08-18 13:00:00 | Nama : BU SARAH (BENDAHARA) No Hp : 088983166308 No Alt :  Tgl Pemasangan : 18 Agustus 2026 Interval : PAGI  Note : Hubungi pelanggan terlebih dahulu"/>
    <n v="2026"/>
    <n v="8"/>
    <n v="18"/>
    <d v="2026-08-18T00:00:00"/>
    <n v="-0.54166666666424135"/>
    <x v="1"/>
    <x v="3"/>
  </r>
  <r>
    <n v="1197"/>
    <n v="1002528953"/>
    <n v="3"/>
    <x v="3"/>
    <n v="5"/>
    <s v="SBY UTARA"/>
    <s v="TANDES"/>
    <s v="KLN"/>
    <s v="REG"/>
    <s v="AO"/>
    <s v="NEW SALES"/>
    <s v="1P INET"/>
    <s v="Completed (PS)"/>
    <s v="RBS-Regional 3"/>
    <d v="2026-08-15T20:04:57"/>
    <d v="2026-08-16T17:51:07"/>
    <n v="69367241"/>
    <m/>
    <n v="152418250685"/>
    <s v="toko udin"/>
    <s v="ODP-KLN-FAT/12 FAT/D02/12.01"/>
    <s v="WO061847109"/>
    <m/>
    <m/>
    <m/>
    <n v="112.651935070753"/>
    <n v="-7.2103310636794502"/>
    <s v="MD|MYDB-20260815265604|DN00001/MN00018|toko udin|087895083547"/>
    <s v="MYDIGIBIZPARTNER"/>
    <m/>
    <m/>
    <m/>
    <m/>
    <m/>
    <m/>
    <m/>
    <m/>
    <s v="Management Janji"/>
    <s v="2026-08-17 15:00:00 | Nama PIC:  bp zainuddin No HP: 087895083547 Alt: Tanggal: 17/08/2026 Jam Pasang: Sore Note: Hubungi sebelum ke lokasi, terimakasih. "/>
    <s v="FCC"/>
    <s v="15-08-2026 20:10:13"/>
    <d v="2026-08-17T15:00:00"/>
    <m/>
    <s v="PS"/>
    <s v="KLN"/>
    <s v="NO ADDON"/>
    <n v="20260816"/>
    <s v="Completed"/>
    <s v="HSI Bisnis Promo HUT Telkom PSB 70% - 100 Mbps"/>
    <s v="INDIBIZ"/>
    <m/>
    <m/>
    <d v="2026-08-17T15:00:00"/>
    <s v="2026-08-17 15:00:00 | Nama PIC:  bp zainuddin No HP: 087895083547 Alt: Tanggal: 17/08/2026 Jam Pasang: Sore Note: Hubungi sebelum ke lokasi, terimakasih. "/>
    <n v="2026"/>
    <n v="8"/>
    <n v="16"/>
    <d v="2026-08-16T00:00:00"/>
    <n v="-1.625"/>
    <x v="1"/>
    <x v="23"/>
  </r>
  <r>
    <n v="1198"/>
    <n v="1002520019"/>
    <n v="3"/>
    <x v="7"/>
    <n v="4"/>
    <s v="KUDUS"/>
    <s v="KUDUS"/>
    <s v="KUD"/>
    <s v="REG"/>
    <s v="AO"/>
    <s v="NEW SALES"/>
    <s v="1P INET"/>
    <s v="Completed (PS)"/>
    <s v="RBS-Regional 3"/>
    <d v="2026-08-11T13:53:57"/>
    <d v="2026-08-12T15:15:08"/>
    <n v="69363376"/>
    <m/>
    <n v="142401145766"/>
    <s v="KB AL-IDRUS"/>
    <s v="ODP-KUD-FBH/004 FBH/D01/004.01"/>
    <s v="WO061502192"/>
    <m/>
    <m/>
    <m/>
    <n v="110.84754599999999"/>
    <n v="-6.7594018"/>
    <s v="|MC60024|MYIA-062993426175/POI/Dheta Carollyn /0895341343800/adhilesmana17@gmail.com"/>
    <s v="MYIB_ASSISTANT"/>
    <m/>
    <m/>
    <m/>
    <m/>
    <m/>
    <m/>
    <m/>
    <m/>
    <s v="Management Janji"/>
    <s v="2026-08-12 13:00:00 | M Janji : (12/08/2026) jam Pasang : 09:00 Note : hubungi pelanggan jika ingin kelokasi"/>
    <s v="FCC"/>
    <d v="2026-11-08T13:55:09"/>
    <d v="2026-08-12T13:00:00"/>
    <m/>
    <s v="PS"/>
    <s v="KUD"/>
    <s v="NO ADDON"/>
    <n v="20260812"/>
    <s v="Completed"/>
    <s v="HSI Bisnis Promo HUT Telkom PSB 70% - 50 Mbps"/>
    <s v="INDIBIZ"/>
    <m/>
    <m/>
    <d v="2026-08-12T13:00:00"/>
    <s v="2026-08-12 13:00:00 | M Janji : (12/08/2026) jam Pasang : 09:00 Note : hubungi pelanggan jika ingin kelokasi"/>
    <n v="2026"/>
    <n v="8"/>
    <n v="12"/>
    <d v="2026-08-12T00:00:00"/>
    <n v="-0.54166666666424135"/>
    <x v="1"/>
    <x v="4"/>
  </r>
  <r>
    <n v="1199"/>
    <n v="1002511320"/>
    <n v="3"/>
    <x v="1"/>
    <n v="5"/>
    <s v="KEDIRI"/>
    <s v="TRENGGALEK"/>
    <s v="TRE"/>
    <s v="REG"/>
    <s v="AO"/>
    <s v="NEW SALES"/>
    <s v="1P INET"/>
    <s v="Completed (PS)"/>
    <s v="RBS-Regional 3"/>
    <d v="2026-08-05T18:40:56"/>
    <d v="2026-08-06T09:48:20"/>
    <n v="69359482"/>
    <m/>
    <n v="152608207567"/>
    <s v="SPBU KARANGAN"/>
    <s v="ODP-TRE-FL/54"/>
    <s v="WO061023311"/>
    <m/>
    <m/>
    <m/>
    <n v="111.664558551369"/>
    <n v="-8.0801276114188596"/>
    <s v="|MN00418|MYIA-009672685314/POI/ARI SUNYOTO/085335590000/arisunyoto1@gmail.com"/>
    <s v="MYIB_ASSISTANT"/>
    <m/>
    <m/>
    <m/>
    <m/>
    <m/>
    <m/>
    <m/>
    <m/>
    <s v="Management Janji"/>
    <s v="2026-08-06 15:00:00 | M Janji : (06/08/2026) jam Pasang : 09:00 Note : hubungi pelanggan jika ingin kelokasi"/>
    <s v="FCC"/>
    <d v="2026-05-08T18:54:57"/>
    <d v="2026-08-06T15:00:00"/>
    <m/>
    <s v="PS"/>
    <s v="TRE"/>
    <s v="NO ADDON"/>
    <n v="20260806"/>
    <s v="Completed"/>
    <s v="HSI Bisnis Promo HUT Telkom PSB 70% - 50 Mbps"/>
    <s v="INDIBIZ"/>
    <m/>
    <m/>
    <d v="2026-08-06T15:00:00"/>
    <s v="2026-08-06 15:00:00 | M Janji : (06/08/2026) jam Pasang : 09:00 Note : hubungi pelanggan jika ingin kelokasi"/>
    <n v="2026"/>
    <n v="8"/>
    <n v="6"/>
    <d v="2026-08-06T00:00:00"/>
    <n v="-0.625"/>
    <x v="1"/>
    <x v="25"/>
  </r>
  <r>
    <n v="1200"/>
    <n v="1002521746"/>
    <n v="3"/>
    <x v="3"/>
    <n v="5"/>
    <s v="SBY UTARA"/>
    <s v="LAMONGAN"/>
    <s v="BBA"/>
    <s v="REG"/>
    <s v="AO"/>
    <s v="NEW SALES"/>
    <s v="1P INET"/>
    <s v="Completed (PS)"/>
    <s v="RBS-Regional 3"/>
    <d v="2026-08-12T11:16:56"/>
    <d v="2026-08-12T19:33:31"/>
    <n v="69364047"/>
    <m/>
    <n v="152441211300"/>
    <s v="SPBU 54.621.10"/>
    <s v="ODP-BBA-FAC/35 FAC/D04/35.01"/>
    <s v="WO061569471"/>
    <m/>
    <m/>
    <m/>
    <n v="112.103714011609"/>
    <n v="-7.1356480008665297"/>
    <s v="MD|MYDB-20260812265035|DN00001/MN00216|SPBU 54.621.10|08125970465"/>
    <s v="MYDIGIBIZPARTNER"/>
    <m/>
    <m/>
    <m/>
    <m/>
    <m/>
    <m/>
    <m/>
    <m/>
    <s v="Management Janji"/>
    <s v="2026-08-13 10:00:00 | Waktu pemasnagan : 13 Agustus 2026 Jam pemasangan : 08.00 - 12.00 Mohon hubungi pelanggan sebelum ke lokasi  Terima kasih"/>
    <s v="FCC"/>
    <d v="2026-12-08T11:39:52"/>
    <d v="2026-08-13T10:00:00"/>
    <m/>
    <s v="PS"/>
    <s v="BBA"/>
    <s v="NO ADDON"/>
    <n v="20260812"/>
    <s v="Completed"/>
    <s v="HSI Bisnis Promo HUT Telkom PSB 70% - 100 Mbps"/>
    <s v="INDIBIZ"/>
    <m/>
    <m/>
    <d v="2026-08-13T10:00:00"/>
    <s v="2026-08-13 10:00:00 | Waktu pemasnagan : 13 Agustus 2026 Jam pemasangan : 08.00 - 12.00 Mohon hubungi pelanggan sebelum ke lokasi  Terima kasih"/>
    <n v="2026"/>
    <n v="8"/>
    <n v="12"/>
    <d v="2026-08-12T00:00:00"/>
    <n v="-1.4166666666642413"/>
    <x v="1"/>
    <x v="8"/>
  </r>
  <r>
    <n v="1201"/>
    <n v="1002504482"/>
    <n v="3"/>
    <x v="6"/>
    <n v="5"/>
    <s v="SIDOARJO"/>
    <s v="JOMBANG"/>
    <s v="JOM"/>
    <s v="REG"/>
    <s v="AO"/>
    <s v="NEW SALES"/>
    <m/>
    <s v="Completed (PS)"/>
    <s v="RBS-Regional 3"/>
    <d v="2026-08-01T12:01:58"/>
    <d v="2026-08-01T16:32:31"/>
    <n v="69356688"/>
    <m/>
    <n v="152318240203"/>
    <s v="MTSN 2 JOMBANG"/>
    <s v="ODP-JOM-FT/18"/>
    <s v="WO060657861"/>
    <m/>
    <m/>
    <m/>
    <n v="112.2746909"/>
    <n v="-7.5449947000000002"/>
    <s v="|MN02084|/MTSN 2 JOMBANG/WINBACK 2.0 HSI B2B (1:1) 50MBPS 355RB PSB DISC 70%//arieferdem178@gmail.com/SAIFUL ARIF /82132400292"/>
    <s v="Sales Force DBS"/>
    <m/>
    <m/>
    <m/>
    <m/>
    <m/>
    <m/>
    <m/>
    <m/>
    <s v="Management Janji"/>
    <s v="2026-08-02 13:00:00|M Janji : (02/08/2026) jam Pasang : 09:00 Note : hubungi pelanggan jika ingin kelokasi|SO1317|MYDITA"/>
    <s v="FCC"/>
    <d v="2026-01-08T12:09:52"/>
    <d v="2026-08-02T13:00:00"/>
    <m/>
    <s v="PS"/>
    <s v="JOM"/>
    <s v="NO ADDON"/>
    <n v="2026080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2T13:00:00"/>
    <s v="2026-08-02 13:00:00|M Janji : (02/08/2026) jam Pasang : 09:00 Note : hubungi pelanggan jika ingin kelokasi|SO1317|MYDITA"/>
    <n v="2026"/>
    <n v="8"/>
    <n v="1"/>
    <d v="2026-08-01T00:00:00"/>
    <n v="-1.5416666666642413"/>
    <x v="1"/>
    <x v="20"/>
  </r>
  <r>
    <n v="1202"/>
    <n v="1002525290"/>
    <n v="3"/>
    <x v="1"/>
    <n v="5"/>
    <s v="MADIUN"/>
    <s v="NGAWI"/>
    <s v="NWI"/>
    <s v="REG"/>
    <s v="AO"/>
    <s v="NEW SALES"/>
    <s v="1P INET"/>
    <s v="Completed (PS)"/>
    <s v="RBS-Regional 3"/>
    <d v="2026-08-13T19:50:57"/>
    <d v="2026-08-14T20:03:24"/>
    <n v="69365554"/>
    <m/>
    <n v="152605224551"/>
    <s v="KARAOKE MELODY"/>
    <s v="ODP-NWI-FE/107"/>
    <s v="WO061705676"/>
    <m/>
    <m/>
    <m/>
    <n v="111.438466165642"/>
    <n v="-7.4271625193646003"/>
    <s v="|MN00264|MYIA-064827278462/POI/yudha mahendra septiawan/085338541585/yudhamahendra09@gmail.com"/>
    <s v="MYIB_ASSISTANT"/>
    <m/>
    <m/>
    <m/>
    <m/>
    <m/>
    <m/>
    <m/>
    <m/>
    <s v="Management Janji"/>
    <s v="2026-08-15 08:00:00 | M Janji : (Jumat/14/Agustus/2026) jam Pasang : 09:00 Note : hubungi pelanggan jika ingin kelokasi"/>
    <s v="FCC"/>
    <s v="13-08-2026 19:55:23"/>
    <d v="2026-08-15T08:00:00"/>
    <m/>
    <s v="PS"/>
    <s v="NWI"/>
    <s v="NO ADDON"/>
    <n v="20260814"/>
    <s v="Completed"/>
    <s v="HSI Bisnis Promo HUT Telkom PSB 70% - 50 Mbps"/>
    <s v="INDIBIZ"/>
    <m/>
    <m/>
    <d v="2026-08-15T08:00:00"/>
    <s v="2026-08-15 08:00:00 | M Janji : (Jumat/14/Agustus/2026) jam Pasang : 09:00 Note : hubungi pelanggan jika ingin kelokasi"/>
    <n v="2026"/>
    <n v="8"/>
    <n v="14"/>
    <d v="2026-08-14T00:00:00"/>
    <n v="-1.3333333333357587"/>
    <x v="1"/>
    <x v="11"/>
  </r>
  <r>
    <n v="1203"/>
    <n v="1002524447"/>
    <n v="3"/>
    <x v="2"/>
    <n v="4"/>
    <s v="YOGYAKARTA"/>
    <s v="INNER - YOGYA JATENG SELATAN"/>
    <s v="PGR"/>
    <s v="REG"/>
    <s v="AO"/>
    <s v="NEW SALES"/>
    <m/>
    <s v="98 | OSS - CANCEL COMPLETE"/>
    <s v="RBS-Regional 2"/>
    <d v="2026-08-13T14:24:13"/>
    <d v="2026-08-18T10:04:26"/>
    <n v="69365242"/>
    <m/>
    <n v="141114227924"/>
    <s v="PT Data Prima Solusindo"/>
    <s v="ODP-PGR-FBH/074"/>
    <s v="WO061874179"/>
    <m/>
    <m/>
    <m/>
    <n v="110.369451521546"/>
    <n v="-7.8062614023047301"/>
    <s v="AMRBS;404486;ADALYDE M JOWEY;JKT OUTER; PT Data Prima Solusindo ;Hsi inet only 100 Mbps ;Pic Harizan Farizi ; Cp 085718503440 - 082295880875 ; harizan.farizi@newconnext.com"/>
    <s v="Sales Profesional"/>
    <m/>
    <m/>
    <m/>
    <m/>
    <m/>
    <m/>
    <m/>
    <m/>
    <s v="Management Janji"/>
    <s v="2026-08-17 13:00:00|Tanggal pemasangan : 17 AGUSTUS 2026 Jam pemasangan : pagi/siang Info Tambahan : Hubungi pelanggan dulu sebelum ke lokasi terima kasih|40010577|MYDITA"/>
    <s v="FCC"/>
    <s v="13-08-2026 14:39:50"/>
    <d v="2026-08-17T13:00:00"/>
    <s v="Kendala Pelanggan"/>
    <s v="CANCEL"/>
    <s v="PGR"/>
    <s v="NO ADDON"/>
    <m/>
    <s v="Cancel 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17T13:00:00"/>
    <s v="2026-08-17 13:00:00|Tanggal pemasangan : 17 AGUSTUS 2026 Jam pemasangan : pagi/siang Info Tambahan : Hubungi pelanggan dulu sebelum ke lokasi terima kasih|40010577|MYDITA"/>
    <m/>
    <m/>
    <m/>
    <e v="#NUM!"/>
    <e v="#NUM!"/>
    <x v="0"/>
    <x v="4"/>
  </r>
  <r>
    <n v="1204"/>
    <n v="1002521306"/>
    <n v="3"/>
    <x v="1"/>
    <n v="5"/>
    <s v="MADIUN"/>
    <s v="MADIUN"/>
    <s v="CRB"/>
    <s v="REG"/>
    <s v="AO"/>
    <s v="NEW SALES"/>
    <m/>
    <s v="Completed (PS)"/>
    <s v="RBS-Regional 3"/>
    <d v="2026-08-12T09:02:45"/>
    <d v="2026-08-12T13:52:28"/>
    <n v="69361592"/>
    <m/>
    <n v="152632201400"/>
    <s v="SPBU 54.631.01 (OFFICE)"/>
    <s v="ODP-CRB-FD/63"/>
    <s v="WO061556111"/>
    <m/>
    <m/>
    <m/>
    <n v="111.65669800000001"/>
    <n v="-7.5392479999999997"/>
    <s v="|MN00286|MYIA-001657676361/POI/PARJONO/087858060685/spbu5.5463110@gmail.com"/>
    <s v="MYDIGIBIZ"/>
    <m/>
    <m/>
    <m/>
    <m/>
    <m/>
    <m/>
    <m/>
    <m/>
    <s v="Management Janji"/>
    <s v="2026-08-09 13:00:00 | Tgl Pemasangan : 09 Agustus 2026  Interval : PAGI SIANG  Note : Hubungi pelanggan terlebih dahulu"/>
    <s v="FCC"/>
    <d v="2026-12-08T09:10:20"/>
    <m/>
    <m/>
    <s v="PS"/>
    <s v="CRB"/>
    <s v="NO ADDON"/>
    <n v="20260812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2T07:00:00"/>
    <s v="2026-08-09 13:00:00 | Tgl Pemasangan : 09 Agustus 2026  Interval : PAGI SIANG  Note : Hubungi pelanggan terlebih dahulu"/>
    <n v="2026"/>
    <n v="8"/>
    <n v="12"/>
    <d v="2026-08-12T00:00:00"/>
    <n v="-0.29166666666424135"/>
    <x v="1"/>
    <x v="11"/>
  </r>
  <r>
    <n v="1205"/>
    <n v="1002506373"/>
    <n v="3"/>
    <x v="6"/>
    <n v="5"/>
    <s v="PASURUAN"/>
    <s v="PASURUAN"/>
    <s v="PSN"/>
    <s v="REG"/>
    <s v="AO"/>
    <s v="NEW SALES"/>
    <m/>
    <s v="98 | OSS - CANCEL COMPLETE"/>
    <s v="RBS-Regional 2"/>
    <d v="2026-08-03T15:19:40"/>
    <d v="2026-08-05T11:48:26"/>
    <n v="69357695"/>
    <m/>
    <n v="152729256368"/>
    <s v="Toko Syauqy Cell &amp; Digital Print"/>
    <s v="ODP-PSN-FCC/04"/>
    <s v="WO060819873"/>
    <m/>
    <m/>
    <m/>
    <n v="106.823590353645"/>
    <n v="-6.1833448719873303"/>
    <s v="|MN00915| Toko Syauqy Cell &amp; Digital Print / Pic Syarifuddin  / Pic 085119398998 - 082332171331 / syauqycell676@gmail.com"/>
    <s v="Sales Profesional"/>
    <m/>
    <m/>
    <m/>
    <m/>
    <m/>
    <m/>
    <m/>
    <m/>
    <s v="Management Janji"/>
    <s v="2026-08-04 13:00:00|M Janji : 4 agustus 2026 jam Pasang : siang Note : hubungi pelanggan jika ingin kelokasi|40981182|MYDITA"/>
    <s v="FCC"/>
    <d v="2026-03-08T15:25:36"/>
    <d v="2026-08-04T13:00:00"/>
    <s v="Kendala Pelanggan"/>
    <s v="CANCEL"/>
    <s v="PSN"/>
    <s v="NO ADDON"/>
    <m/>
    <s v="Cancel Completed"/>
    <s v="- E25060;E25060 ~ ES25 - Paket HSI Bisnis (HSIE) Khusus Winback 2.0[0]  - E25060~null~E25060_UNL;UNL ~ Internet-Link Unlimited Internet Usage ~ E25060[0]  - E25060~null~105343;E25060||11||Abodemen 0[0]  - E25060~null~E25060_HSIE200M;HSIE200M ~ High Speed "/>
    <s v="INDIBIZ"/>
    <m/>
    <m/>
    <d v="2026-08-04T13:00:00"/>
    <s v="2026-08-04 13:00:00|M Janji : 4 agustus 2026 jam Pasang : siang Note : hubungi pelanggan jika ingin kelokasi|40981182|MYDITA"/>
    <m/>
    <m/>
    <m/>
    <e v="#NUM!"/>
    <e v="#NUM!"/>
    <x v="0"/>
    <x v="12"/>
  </r>
  <r>
    <n v="1206"/>
    <n v="1002509800"/>
    <n v="3"/>
    <x v="3"/>
    <n v="5"/>
    <s v="SBY SELATAN"/>
    <s v="MANYAR"/>
    <s v="JGR"/>
    <s v="REG"/>
    <s v="AO"/>
    <s v="NEW SALES"/>
    <s v="1P INET"/>
    <s v="Completed (PS)"/>
    <s v="RBS-Regional 3"/>
    <d v="2026-08-05T09:40:56"/>
    <d v="2026-08-06T14:03:41"/>
    <n v="69358819"/>
    <m/>
    <n v="152310255209"/>
    <s v="PT VARNION TECHNOLOGY SEMESTA"/>
    <s v="ODP-RKT-FGJ/26 FGJ/D03/26.01"/>
    <s v="WO060955202"/>
    <m/>
    <m/>
    <m/>
    <n v="112.772194688266"/>
    <n v="-7.3204054514343699"/>
    <s v="|MC50133|MYIA-011763664852/POI/Anita Octavia/081325889709/anita.octavia@varnion.com"/>
    <s v="MYIB_ASSISTANT"/>
    <m/>
    <m/>
    <m/>
    <m/>
    <m/>
    <m/>
    <m/>
    <m/>
    <s v="Management Janji"/>
    <s v="2026-08-06 08:00:00 | Nama PIC : Ibu Anita No HP : 081325889709 No Alternatif : - M Janji : 06/08/2026 Jam Pasang : Pagi NoteÃ‚Â :  Hubungi terlebih dahulu sebelum ke lokasi "/>
    <s v="FCC"/>
    <d v="2026-05-08T09:55:13"/>
    <d v="2026-08-06T08:00:00"/>
    <s v="Kendala Pelanggan"/>
    <s v="PS"/>
    <s v="JGR"/>
    <s v="NO ADDON"/>
    <n v="20260806"/>
    <s v="Completed"/>
    <s v="HSI Bisnis Promo HUT Telkom PSB 70% - 200 Mbps"/>
    <s v="INDIBIZ"/>
    <m/>
    <m/>
    <d v="2026-08-06T08:00:00"/>
    <s v="2026-08-06 08:00:00 | Nama PIC : Ibu Anita No HP : 081325889709 No Alternatif : - M Janji : 06/08/2026 Jam Pasang : Pagi NoteÃ‚Â :  Hubungi terlebih dahulu sebelum ke lokasi "/>
    <n v="2026"/>
    <n v="8"/>
    <n v="6"/>
    <d v="2026-08-06T00:00:00"/>
    <n v="-0.33333333333575865"/>
    <x v="1"/>
    <x v="10"/>
  </r>
  <r>
    <n v="1207"/>
    <n v="1002527009"/>
    <n v="3"/>
    <x v="6"/>
    <n v="5"/>
    <s v="PASURUAN"/>
    <s v="PROBOLINGGO"/>
    <s v="LCE"/>
    <s v="REG"/>
    <s v="AO"/>
    <s v="NEW SALES"/>
    <s v="1P INET"/>
    <s v="Completed (PS)"/>
    <s v="RBS-Regional 3"/>
    <d v="2026-08-14T15:49:56"/>
    <d v="2026-08-14T17:38:09"/>
    <n v="69366280"/>
    <m/>
    <n v="152511206411"/>
    <s v="TOKO OKE ESQU"/>
    <s v="ODP-LCE-FE/03 FE/D01/03.01"/>
    <s v="WO061765814"/>
    <m/>
    <m/>
    <m/>
    <n v="113.2548"/>
    <n v="-7.8305809999999996"/>
    <s v="|MN01068|MYIA-076829544636/POI/LAILATUL NISFAH/087810634436/lailatulnisfah06@gmail.com"/>
    <s v="MYIB_ASSISTANT"/>
    <m/>
    <m/>
    <m/>
    <m/>
    <m/>
    <m/>
    <m/>
    <m/>
    <s v="Management Janji"/>
    <s v="2026-08-15 13:00:00 | Jam Pemasangan : 08:00 - 12.00 Tanggal Pemasangan : 15/08/2026 Info Tambahan : Hubungi pelanggan sebelum datang ke lokasi"/>
    <s v="FCC"/>
    <s v="14-08-2026 15:55:01"/>
    <d v="2026-08-15T13:00:00"/>
    <m/>
    <s v="PS"/>
    <s v="LCE"/>
    <s v="NO ADDON"/>
    <n v="20260814"/>
    <s v="Completed"/>
    <s v="HSI Bisnis Promo HUT Telkom PSB 70% - 200 Mbps"/>
    <s v="INDIBIZ"/>
    <m/>
    <m/>
    <d v="2026-08-15T13:00:00"/>
    <s v="2026-08-15 13:00:00 | Jam Pemasangan : 08:00 - 12.00 Tanggal Pemasangan : 15/08/2026 Info Tambahan : Hubungi pelanggan sebelum datang ke lokasi"/>
    <n v="2026"/>
    <n v="8"/>
    <n v="14"/>
    <d v="2026-08-14T00:00:00"/>
    <n v="-1.5416666666642413"/>
    <x v="1"/>
    <x v="27"/>
  </r>
  <r>
    <n v="1208"/>
    <n v="1002508924"/>
    <n v="3"/>
    <x v="0"/>
    <n v="5"/>
    <s v="KUPANG"/>
    <s v="MAUMERE"/>
    <s v="MMR"/>
    <s v="REG"/>
    <s v="AO"/>
    <s v="NEW SALES"/>
    <m/>
    <s v="Completed (PS)"/>
    <s v="RBS-Regional 3"/>
    <d v="2026-08-04T15:33:34"/>
    <d v="2026-08-10T09:34:41"/>
    <n v="69358398"/>
    <m/>
    <n v="172508208833"/>
    <s v="PT. ADHAUS"/>
    <s v="ODP-MMR-F03/04"/>
    <s v="WO060964593"/>
    <m/>
    <m/>
    <m/>
    <n v="122.2079088"/>
    <n v="-8.6173681000000002"/>
    <s v="AMRBS;950197;AM;M. ALFIAN FJ;RBS-3;SURAMADU;PSB;PT. ADHAUS;DOMINGGUS EDMUNDUS BURA;Jian Jeraus Young/082160889856;Alfian/081321885813;jianjeraus@iconixid.com;HSI Bisnis (1:1) 200 Mbps (Rp 1.049.000) PSB Rp 150.000;"/>
    <s v="Account Manager"/>
    <m/>
    <m/>
    <m/>
    <m/>
    <m/>
    <m/>
    <m/>
    <m/>
    <s v="Management Janji"/>
    <s v="2026-08-06 13:00:00|Jam pemasangan : 12.00 Info Tambahan : Hubungi pelanggan dulu sebelum ke lokasi terimakasih |40951378|MYDITA"/>
    <s v="FCC"/>
    <d v="2026-04-08T15:40:01"/>
    <d v="2026-08-06T13:00:00"/>
    <m/>
    <s v="PS"/>
    <s v="MMR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13:00:00"/>
    <s v="2026-08-06 13:00:00|Jam pemasangan : 12.00 Info Tambahan : Hubungi pelanggan dulu sebelum ke lokasi terimakasih |40951378|MYDITA"/>
    <n v="2026"/>
    <n v="8"/>
    <n v="10"/>
    <d v="2026-08-10T00:00:00"/>
    <n v="3.4583333333357587"/>
    <x v="2"/>
    <x v="33"/>
  </r>
  <r>
    <n v="1209"/>
    <n v="1002514486"/>
    <n v="3"/>
    <x v="2"/>
    <n v="4"/>
    <s v="PURWOKERTO"/>
    <s v="PURWOKERTO"/>
    <s v="AJB"/>
    <s v="REG"/>
    <s v="AO"/>
    <s v="NEW SALES"/>
    <s v="1P INET"/>
    <s v="102 | FOLLOW UP COMPLETED"/>
    <s v="RBS-Regional 3"/>
    <d v="2026-08-07T12:28:56"/>
    <d v="2026-08-12T11:26:15"/>
    <n v="69360725"/>
    <m/>
    <n v="143387115765"/>
    <s v="ZALFA CREATIVE"/>
    <s v="ODP-AJB-FQ/023 FQ/D01/023.01"/>
    <s v="WO061156167"/>
    <m/>
    <m/>
    <m/>
    <n v="109.0817299"/>
    <n v="-7.3860070999999996"/>
    <s v="|MC80052|MYIA-003526984620/POI/TIARA AINUR HIDAYATI/085865917180/tiaraainur19@gmail.com"/>
    <s v="MYIB_ASSISTANT"/>
    <m/>
    <m/>
    <m/>
    <m/>
    <m/>
    <m/>
    <m/>
    <m/>
    <s v="Management Janji"/>
    <s v="2026-08-08 13:00:00 | Nama PIC : Tiara No HP : 085865917180 Alt : 087826008469 M Janji : 08/08/2026 Jam Pasang : 08.00 - 13:00  NoteÃ‚Â :  hubungi terlebih dahulu sebelum kelokasi "/>
    <s v="FCC"/>
    <d v="2026-07-08T12:40:05"/>
    <d v="2026-08-08T13:00:00"/>
    <m/>
    <s v="REVOKE"/>
    <s v="AJB"/>
    <s v="NO ADDON"/>
    <m/>
    <s v="Follow Up Revoke Completed, New Order ID : SC1002521777"/>
    <s v="HSI Bisnis Promo HUT Telkom PSB 70% - 75 Mbps"/>
    <s v="INDIBIZ"/>
    <m/>
    <m/>
    <d v="2026-08-08T13:00:00"/>
    <s v="2026-08-08 13:00:00 | Nama PIC : Tiara No HP : 085865917180 Alt : 087826008469 M Janji : 08/08/2026 Jam Pasang : 08.00 - 13:00  NoteÃ‚Â :  hubungi terlebih dahulu sebelum kelokasi "/>
    <m/>
    <m/>
    <m/>
    <e v="#NUM!"/>
    <e v="#NUM!"/>
    <x v="0"/>
    <x v="4"/>
  </r>
  <r>
    <n v="1210"/>
    <n v="1002532184"/>
    <n v="3"/>
    <x v="3"/>
    <n v="5"/>
    <s v="SBY UTARA"/>
    <s v="GRESIK"/>
    <s v="GSK"/>
    <s v="REG"/>
    <s v="AO"/>
    <s v="NEW SALES"/>
    <m/>
    <s v="Completed (PS)"/>
    <s v="RBS-Regional 3"/>
    <d v="2026-08-18T09:26:36"/>
    <d v="2026-08-18T12:37:48"/>
    <n v="69336371"/>
    <n v="3135946978"/>
    <n v="152421262375"/>
    <s v="Mortage Auto Loan"/>
    <s v="ODP-GSK-FAL/66"/>
    <s v="WO061977522"/>
    <m/>
    <m/>
    <m/>
    <n v="112.65562"/>
    <n v="-7.1679500000000003"/>
    <s v="|MN01735|/Mortage Auto Loan/085134366295/gresikmandiriberkah@gmail.com/HSI Bisnis + Phone Promo 2026 200 Mbps (Rp 830.000) PSB 150.000/Novia eltaria/-7.167710,112.654492"/>
    <s v="Sales Force DBS"/>
    <m/>
    <m/>
    <m/>
    <m/>
    <m/>
    <m/>
    <m/>
    <m/>
    <s v="Management Janji"/>
    <s v="2026-07-11 08:00:00|Nama PIC:  bu roudlatul  No HP: 085134366295  Alt:  Tanggal:11/7/2026  Jam Pasang: Pagi  Note: Hubungi sebelum ke lokasi  |RI2334|MYDITA"/>
    <s v="FCC"/>
    <s v="18-08-2026 09:40:32"/>
    <m/>
    <m/>
    <s v="PS"/>
    <s v="GSK"/>
    <s v="NO ADDON"/>
    <n v="20260818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18T07:00:00"/>
    <s v="2026-07-11 08:00:00|Nama PIC:  bu roudlatul  No HP: 085134366295  Alt:  Tanggal:11/7/2026  Jam Pasang: Pagi  Note: Hubungi sebelum ke lokasi  |RI2334|MYDITA"/>
    <n v="2026"/>
    <n v="8"/>
    <n v="18"/>
    <d v="2026-08-18T00:00:00"/>
    <n v="-0.29166666666424135"/>
    <x v="1"/>
    <x v="8"/>
  </r>
  <r>
    <n v="1211"/>
    <n v="1002517704"/>
    <n v="3"/>
    <x v="3"/>
    <n v="5"/>
    <s v="SBY UTARA"/>
    <s v="LAMONGAN"/>
    <s v="BDG"/>
    <s v="REG"/>
    <s v="AO"/>
    <s v="NEW SALES"/>
    <m/>
    <s v="Completed (PS)"/>
    <s v="RBS-Regional 3"/>
    <d v="2026-08-10T13:18:26"/>
    <d v="2026-08-10T15:04:21"/>
    <n v="69356754"/>
    <m/>
    <n v="152448204557"/>
    <s v="LARVA COFFE"/>
    <s v="ODP-BDG-FP/21"/>
    <s v="WO061398701"/>
    <m/>
    <m/>
    <m/>
    <n v="112.279774"/>
    <n v="-6.8722849999999998"/>
    <s v="MD|MYDB-20260801264112|DN00001/MN01285|LARVA COFFE|085606172718"/>
    <s v="MYDIGIBIZPARTNER"/>
    <m/>
    <m/>
    <m/>
    <m/>
    <m/>
    <m/>
    <m/>
    <m/>
    <s v="Management Janji"/>
    <s v="2026-08-02 10:00:00 | Nama Pic : bp erif  No Hp Pic : 085606172718  No alt : -  Jam Pemasangan : pagi   Tanggal Pemasangan : 2 Agustus 2026"/>
    <s v="FCC"/>
    <d v="2026-10-08T13:25:34"/>
    <m/>
    <m/>
    <s v="PS"/>
    <s v="BDG"/>
    <s v="NO ADDON"/>
    <n v="20260810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10T07:00:00"/>
    <s v="2026-08-02 10:00:00 | Nama Pic : bp erif  No Hp Pic : 085606172718  No alt : -  Jam Pemasangan : pagi   Tanggal Pemasangan : 2 Agustus 2026"/>
    <n v="2026"/>
    <n v="8"/>
    <n v="10"/>
    <d v="2026-08-10T00:00:00"/>
    <n v="-0.29166666666424135"/>
    <x v="1"/>
    <x v="8"/>
  </r>
  <r>
    <n v="1212"/>
    <n v="1002532568"/>
    <n v="3"/>
    <x v="1"/>
    <n v="5"/>
    <s v="KEDIRI"/>
    <s v="KEDIRI"/>
    <s v="NDL"/>
    <s v="REG"/>
    <s v="AO"/>
    <s v="NEW SALES"/>
    <s v="1P INET"/>
    <s v="MIE - SEND SURVEY"/>
    <s v="RBS-Regional 3"/>
    <d v="2026-08-18T10:40:56"/>
    <d v="2026-08-18T10:42:01"/>
    <n v="69368704"/>
    <m/>
    <n v="152651207266"/>
    <s v="TOKO SENTOSA"/>
    <s v="ODP-NDL-FG/55 FG/D01/55.01"/>
    <s v="WO061985739"/>
    <m/>
    <m/>
    <m/>
    <n v="111.977672986686"/>
    <n v="-7.8811194809053902"/>
    <s v="MD|MYDB-20260815265634|DC20010/MC20002|TOKO SENTOSA|085741870695"/>
    <s v="MYDIGIBIZPARTNER"/>
    <m/>
    <m/>
    <m/>
    <m/>
    <m/>
    <m/>
    <m/>
    <m/>
    <s v="Management Janji"/>
    <s v="2026-08-19 08:00:00 | Waktu pemasangan : 17 agustus 2026 Jam pemasangan : 08.00 - 12.00 Info Tambahan : Hubungi pelanggan dulu sebelum ke lokasi terimakasih "/>
    <s v="FCC"/>
    <s v="18-08-2026 10:55:00"/>
    <d v="2026-08-19T08:00:00"/>
    <m/>
    <s v="SURVEY_NEW_MANJA"/>
    <s v="NDL"/>
    <s v="NO ADDON"/>
    <m/>
    <s v="MIE - SEND SURVEY"/>
    <s v="HSI Bisnis Promo HUT Telkom PSB 70% - 75 Mbps"/>
    <s v="INDIBIZ"/>
    <m/>
    <m/>
    <d v="2026-08-19T08:00:00"/>
    <s v="2026-08-19 08:00:00 | Waktu pemasangan : 17 agustus 2026 Jam pemasangan : 08.00 - 12.00 Info Tambahan : Hubungi pelanggan dulu sebelum ke lokasi terimakasih "/>
    <m/>
    <m/>
    <m/>
    <e v="#NUM!"/>
    <e v="#NUM!"/>
    <x v="0"/>
    <x v="1"/>
  </r>
  <r>
    <n v="1213"/>
    <n v="1002526418"/>
    <n v="3"/>
    <x v="0"/>
    <n v="5"/>
    <s v="MATARAM"/>
    <s v="INNER - NUSA TENGGARA"/>
    <s v="SWE"/>
    <s v="REG"/>
    <s v="AO"/>
    <s v="NEW SALES"/>
    <s v="1P INET"/>
    <s v="102 | FOLLOW UP COMPLETED"/>
    <s v="RBS-Regional 3"/>
    <d v="2026-08-14T13:39:56"/>
    <d v="2026-08-16T13:18:38"/>
    <n v="69366042"/>
    <m/>
    <n v="172605804148"/>
    <s v="AGEN BRI LINK ARBA&amp; 39;I"/>
    <s v="ODP-SWE-FAH/05 FAH/D04/05.01"/>
    <s v="WO061748771"/>
    <m/>
    <m/>
    <m/>
    <n v="116.244514994323"/>
    <n v="-8.5408318742717597"/>
    <s v="MD|MYDB-20260814265347|SC00001/MC00020|AGEN BRI LINK ARBA&amp; 39;I|087856666619"/>
    <s v="MYDIGIBIZPARTNER"/>
    <m/>
    <m/>
    <m/>
    <m/>
    <m/>
    <m/>
    <m/>
    <m/>
    <s v="Management Janji"/>
    <s v="2026-08-15 13:00:00 | Nama PIC : bp agus  No HP : 087856666619 Alt :  M Janji : 15/AGUSTUS/2026 jam Pasang : Siang Note : hubungi pelanggan jika ingin kelokasi, terimakasih. "/>
    <s v="FCC"/>
    <s v="14-08-2026 14:10:15"/>
    <d v="2026-08-15T13:00:00"/>
    <m/>
    <s v="REVOKE"/>
    <s v="SWE"/>
    <s v="OCA"/>
    <m/>
    <s v="Follow Up Revoke Completed, New Order ID : SC1002529635"/>
    <s v="HSI Bisnis Bundling OCA Blast Lite PSB 70% Promo - 200 Mbps"/>
    <s v="INDIBIZ"/>
    <m/>
    <m/>
    <d v="2026-08-15T13:00:00"/>
    <s v="2026-08-15 13:00:00 | Nama PIC : bp agus  No HP : 087856666619 Alt :  M Janji : 15/AGUSTUS/2026 jam Pasang : Siang Note : hubungi pelanggan jika ingin kelokasi, terimakasih. "/>
    <m/>
    <m/>
    <m/>
    <e v="#NUM!"/>
    <e v="#NUM!"/>
    <x v="0"/>
    <x v="14"/>
  </r>
  <r>
    <n v="1214"/>
    <n v="1002507376"/>
    <n v="3"/>
    <x v="6"/>
    <n v="5"/>
    <s v="SIDOARJO"/>
    <s v="INNER - JATIM TIMUR"/>
    <s v="SDA"/>
    <s v="REG"/>
    <s v="AO"/>
    <s v="NEW SALES"/>
    <m/>
    <s v="Completed (PS)"/>
    <s v="RBS-Regional 3"/>
    <d v="2026-08-04T10:27:22"/>
    <d v="2026-08-06T16:13:00"/>
    <n v="69358055"/>
    <m/>
    <n v="152316231880"/>
    <s v="CV. HUTAMA CIPTA DIMENSI"/>
    <s v="ODP-SDA-FQ/13"/>
    <s v="WO060932400"/>
    <m/>
    <m/>
    <m/>
    <n v="112.70062"/>
    <n v="-7.4406451999999996"/>
    <s v="|MN02280|/CV. HUTAMA CIPTA DIMENSI/89601338294/0895329579037/airlanggaproject@gmail.com/HSI Bisnis Winback + Antares Eazy (1:1) 50 Mbps (Rp 440.000) PSB Rp 150.000/CHARIS WICAKSONO/-7.440653,112.700618"/>
    <s v="Sales Force DBS"/>
    <m/>
    <m/>
    <m/>
    <m/>
    <m/>
    <m/>
    <m/>
    <m/>
    <s v="Management Janji"/>
    <s v="2026-08-06 08:00:00|Tanggal Pemasangan : 06 Agustus 2026 Jam Pemasangan : 08:00 13:00 Info Tambahan : Hubungi pelanggan dulu sebelum ke lokasi terimakasih|40010577|MYDITA"/>
    <s v="FCC"/>
    <d v="2026-04-08T10:40:00"/>
    <d v="2026-08-06T08:00:00"/>
    <m/>
    <s v="PS"/>
    <s v="SDA"/>
    <s v="ANTAREZ"/>
    <n v="20260806"/>
    <s v="Completed"/>
    <s v="- E23015;E23015 ~ ES23 - Perangkat ONT[0]  - E23015~null~44292;E23015||11||Abodemen 0[0]  - E23015~null~E23015_SWONT;SWONT ~ Biaya Sewa ONT ~ E23015[30000]  - E24057;E24057 ~ ES24 - Paket HSI Bisnis (HSIE) Khusus Winback[0]  - E24057~null~E24057_UNL;UNL ~"/>
    <s v="INDIBIZ"/>
    <m/>
    <m/>
    <d v="2026-08-06T08:00:00"/>
    <s v="2026-08-06 08:00:00|Tanggal Pemasangan : 06 Agustus 2026 Jam Pemasangan : 08:00 13:00 Info Tambahan : Hubungi pelanggan dulu sebelum ke lokasi terimakasih|40010577|MYDITA"/>
    <n v="2026"/>
    <n v="8"/>
    <n v="6"/>
    <d v="2026-08-06T00:00:00"/>
    <n v="-0.33333333333575865"/>
    <x v="1"/>
    <x v="19"/>
  </r>
  <r>
    <n v="1215"/>
    <n v="1002512141"/>
    <n v="3"/>
    <x v="3"/>
    <n v="5"/>
    <s v="SBY SELATAN"/>
    <s v="KETINTANG"/>
    <s v="WRU"/>
    <s v="REG"/>
    <s v="AO"/>
    <s v="NEW SALES"/>
    <m/>
    <s v="Completed (PS)"/>
    <s v="RBS-Regional 2"/>
    <d v="2026-08-06T11:50:17"/>
    <d v="2026-08-07T16:12:08"/>
    <n v="69359876"/>
    <n v="3135940016"/>
    <n v="152302236649"/>
    <s v="DEPOT AIR MINUM BIRU SUMBER JAYA"/>
    <s v="ODP-WR1-FKF/53"/>
    <s v="WO061097856"/>
    <m/>
    <m/>
    <m/>
    <n v="112.7682696"/>
    <n v="-7.3534416"/>
    <s v="|MN00062|/ DEPOT AIR MINUM BIRU SUMBER JAYA / Pic Feni Justiani Tjahjono / Cp 0818978997 -  082257418756/ sby.own@airminumbiru.comÃ‚Â "/>
    <s v="Sales Profesional"/>
    <m/>
    <m/>
    <m/>
    <m/>
    <m/>
    <m/>
    <m/>
    <m/>
    <s v="Management Janji"/>
    <s v="2026-08-07 13:00:00|Nama PIC : Jaka  No HP : 0818978997 Alt :  M Janji : 07/08/2026 Jam Pasang : 08.00 - 13:00  NoteÃ‚Â :  hubungi terlebih dahulu sebelum kelokasi|40981182|MYDITA"/>
    <s v="FCC"/>
    <d v="2026-06-08T11:54:59"/>
    <d v="2026-08-07T13:00:00"/>
    <m/>
    <s v="PS"/>
    <s v="WRU"/>
    <s v="NO ADDON"/>
    <n v="20260807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07T13:00:00"/>
    <s v="2026-08-07 13:00:00|Nama PIC : Jaka  No HP : 0818978997 Alt :  M Janji : 07/08/2026 Jam Pasang : 08.00 - 13:00  NoteÃ‚Â :  hubungi terlebih dahulu sebelum kelokasi|40981182|MYDITA"/>
    <n v="2026"/>
    <n v="8"/>
    <n v="7"/>
    <d v="2026-08-07T00:00:00"/>
    <n v="-0.54166666666424135"/>
    <x v="1"/>
    <x v="10"/>
  </r>
  <r>
    <n v="1216"/>
    <n v="1002530402"/>
    <n v="3"/>
    <x v="3"/>
    <n v="5"/>
    <s v="MADURA"/>
    <s v="BANGKALAN"/>
    <s v="TBU"/>
    <s v="REG"/>
    <s v="AO"/>
    <s v="NEW SALES"/>
    <m/>
    <s v="8 | OSS - PONR"/>
    <s v="RBS-Regional 3"/>
    <d v="2026-08-17T08:23:56"/>
    <d v="2026-08-18T22:50:23"/>
    <n v="69367803"/>
    <m/>
    <n v="152458900693"/>
    <s v="TOKO MAKMUR REJEKI ABADI (Sepatu &amp; Sandal)"/>
    <s v="ODP-TBU-FAA/43"/>
    <s v="WO061929092"/>
    <m/>
    <m/>
    <m/>
    <n v="113.08355087"/>
    <n v="-6.8914118670000004"/>
    <s v="|MN00213|/TOKO MAKMUR REJEKI ABADI (Sepatu &amp; Sandal)/HSI Bisnis Promo HUT Telkom (1:1) 150 Mbps (Rp 620.000) PSB Rp 150.000/085234944944/saostomat102@gmail.com/ABDUL LATIP S.PD/Paseseh, Kec. Tj. Bumi, Kabupaten Bangkalan, Jawa Timur 69156"/>
    <s v="Sales Force DBS"/>
    <m/>
    <m/>
    <m/>
    <m/>
    <m/>
    <m/>
    <m/>
    <m/>
    <s v="Management Janji"/>
    <s v="2026-08-18 13:00:00|M janji : pagi Tanggal Pemasangan : 18/agustus/2026 Note : hubungi pelanggan jika ingin kelokasi |40971304|MYDITA"/>
    <s v="FCC"/>
    <s v="17-08-2026 08:26:02"/>
    <d v="2026-08-18T13:00:00"/>
    <m/>
    <s v="ACT_COM"/>
    <s v="TBU"/>
    <s v="NO ADDON"/>
    <m/>
    <s v="PONR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8T13:00:00"/>
    <s v="2026-08-18 13:00:00|M janji : pagi Tanggal Pemasangan : 18/agustus/2026 Note : hubungi pelanggan jika ingin kelokasi |40971304|MYDITA"/>
    <m/>
    <m/>
    <m/>
    <e v="#NUM!"/>
    <e v="#NUM!"/>
    <x v="0"/>
    <x v="6"/>
  </r>
  <r>
    <n v="1217"/>
    <n v="1002510110"/>
    <n v="3"/>
    <x v="1"/>
    <n v="5"/>
    <s v="MADIUN"/>
    <s v="BOJONEGORO"/>
    <s v="BJN"/>
    <s v="REG"/>
    <s v="AO"/>
    <s v="NEW SALES"/>
    <s v="1P INET"/>
    <s v="Completed (PS)"/>
    <s v="RBS-Regional 3"/>
    <d v="2026-08-05T11:01:56"/>
    <d v="2026-08-05T20:56:39"/>
    <n v="69358947"/>
    <m/>
    <n v="152609258525"/>
    <s v="TOKO TIGAN JAYA"/>
    <s v="ODP-BJN-FBK/20"/>
    <s v="WO060964366"/>
    <m/>
    <m/>
    <m/>
    <n v="111.764422"/>
    <n v="-7.2351890000000001"/>
    <s v="|MN02619|MYIA-056086494898/POI/Gaguk Wahyu Puspito/08563203025/rnus705@gmail.com"/>
    <s v="MYIB_ASSISTANT"/>
    <m/>
    <m/>
    <m/>
    <m/>
    <m/>
    <m/>
    <m/>
    <m/>
    <s v="Management Janji"/>
    <s v="2026-08-06 08:00:00 | Waktu pemasnagan : 06 Agustus 2026 Jam pemasangan : 13.00 Mohon hubungi pelanggan sebelum ke lokasi  Terima kasih"/>
    <s v="FCC"/>
    <d v="2026-05-08T11:24:55"/>
    <d v="2026-08-06T08:00:00"/>
    <m/>
    <s v="PS"/>
    <s v="BJN"/>
    <s v="NO ADDON"/>
    <n v="20260805"/>
    <s v="Completed"/>
    <s v="HSI Bisnis Promo HUT Telkom PSB 70% - 50 Mbps"/>
    <s v="INDIBIZ"/>
    <m/>
    <m/>
    <d v="2026-08-06T08:00:00"/>
    <s v="2026-08-06 08:00:00 | Waktu pemasnagan : 06 Agustus 2026 Jam pemasangan : 13.00 Mohon hubungi pelanggan sebelum ke lokasi  Terima kasih"/>
    <n v="2026"/>
    <n v="8"/>
    <n v="5"/>
    <d v="2026-08-05T00:00:00"/>
    <n v="-1.3333333333357587"/>
    <x v="1"/>
    <x v="18"/>
  </r>
  <r>
    <n v="1218"/>
    <n v="1002530911"/>
    <n v="3"/>
    <x v="1"/>
    <n v="5"/>
    <s v="KEDIRI"/>
    <s v="TRENGGALEK"/>
    <s v="PRI"/>
    <s v="REG"/>
    <s v="AO"/>
    <s v="NEW SALES"/>
    <s v="1P INET"/>
    <s v="Completed (PS)"/>
    <s v="RBS-Regional 3"/>
    <d v="2026-08-17T13:35:56"/>
    <d v="2026-08-18T15:19:09"/>
    <n v="69368125"/>
    <m/>
    <n v="152623202626"/>
    <s v="KARMILA COFFE"/>
    <s v="ODP-PRI-FB/02"/>
    <s v="WO061932492"/>
    <m/>
    <m/>
    <m/>
    <n v="111.726141013511"/>
    <n v="-8.2865235893455296"/>
    <s v="|MN00418|MYIA-025188175459/POI/ANAM TOFANI/085138434679/koperasippn6@gmail.com"/>
    <s v="MYIB_ASSISTANT"/>
    <m/>
    <m/>
    <m/>
    <m/>
    <m/>
    <m/>
    <m/>
    <m/>
    <s v="Management Janji"/>
    <s v="2026-08-18 13:00:00 | Tanggal Pemasangan : 18 Agustus 2026 Jam Pemasangan : 08:00 13:00 Info Tambahan : Hubungi pelanggan dulu sebelum ke lokasi terimakasih"/>
    <s v="FCC"/>
    <s v="17-08-2026 13:39:51"/>
    <d v="2026-08-18T13:00:00"/>
    <m/>
    <s v="PS"/>
    <s v="PRI"/>
    <s v="NO ADDON"/>
    <n v="20260818"/>
    <s v="Completed"/>
    <s v="HSI Bisnis Promo HUT Telkom PSB 70% - 100 Mbps"/>
    <s v="INDIBIZ"/>
    <m/>
    <m/>
    <d v="2026-08-18T13:00:00"/>
    <s v="2026-08-18 13:00:00 | Tanggal Pemasangan : 18 Agustus 2026 Jam Pemasangan : 08:00 13:00 Info Tambahan : Hubungi pelanggan dulu sebelum ke lokasi terimakasih"/>
    <n v="2026"/>
    <n v="8"/>
    <n v="18"/>
    <d v="2026-08-18T00:00:00"/>
    <n v="-0.54166666666424135"/>
    <x v="1"/>
    <x v="25"/>
  </r>
  <r>
    <n v="1219"/>
    <n v="1002513948"/>
    <n v="3"/>
    <x v="1"/>
    <n v="5"/>
    <s v="MADIUN"/>
    <s v="NGAWI"/>
    <s v="NWI"/>
    <s v="REG"/>
    <s v="AO"/>
    <s v="NEW SALES"/>
    <s v="1P INET"/>
    <s v="Completed (PS)"/>
    <s v="RBS-Regional 3"/>
    <d v="2026-08-07T09:52:56"/>
    <d v="2026-08-08T11:40:10"/>
    <n v="69360491"/>
    <m/>
    <n v="152605224714"/>
    <s v="SPBU 54.632.02"/>
    <s v="ODP-NWI-FA/37"/>
    <s v="WO061139409"/>
    <m/>
    <m/>
    <m/>
    <n v="111.42888232784399"/>
    <n v="-7.4960584584111398"/>
    <s v="|MN00265|MYIA-087635737418/POI/BRONTHA BASKORO/081331599093/spbu.5463202@yahoo.com"/>
    <s v="MYIB_ASSISTANT"/>
    <m/>
    <m/>
    <m/>
    <m/>
    <m/>
    <m/>
    <m/>
    <m/>
    <s v="Management Janji"/>
    <s v="2026-08-10 08:00:00 | Nama PIC : Bapak Adi No HP : 081331599093 No Alternatif : - M Janji : 08/08/2026 Jam Pasang : Pagi NoteÃ‚Â :  Hubungi terlebih dahulu sebelum ke lokasi  "/>
    <s v="FCC"/>
    <d v="2026-07-08T09:55:18"/>
    <d v="2026-08-10T08:00:00"/>
    <m/>
    <s v="PS"/>
    <s v="NWI"/>
    <s v="NO ADDON"/>
    <n v="20260808"/>
    <s v="Completed"/>
    <s v="HSI Bisnis Promo HUT Telkom PSB 70% - 50 Mbps"/>
    <s v="INDIBIZ"/>
    <m/>
    <m/>
    <d v="2026-08-10T08:00:00"/>
    <s v="2026-08-10 08:00:00 | Nama PIC : Bapak Adi No HP : 081331599093 No Alternatif : - M Janji : 08/08/2026 Jam Pasang : Pagi NoteÃ‚Â :  Hubungi terlebih dahulu sebelum ke lokasi  "/>
    <n v="2026"/>
    <n v="8"/>
    <n v="8"/>
    <d v="2026-08-08T00:00:00"/>
    <n v="-2.3333333333357587"/>
    <x v="1"/>
    <x v="11"/>
  </r>
  <r>
    <n v="1220"/>
    <n v="1002527561"/>
    <n v="3"/>
    <x v="6"/>
    <n v="5"/>
    <s v="SIDOARJO"/>
    <s v="MOJOKERTO"/>
    <s v="NGI"/>
    <s v="REG"/>
    <s v="AO"/>
    <s v="NEW SALES"/>
    <m/>
    <s v="Completed (PS)"/>
    <s v="RBS-Regional 3"/>
    <d v="2026-08-15T00:40:48"/>
    <d v="2026-08-15T18:14:44"/>
    <n v="69366501"/>
    <m/>
    <n v="152321203474"/>
    <s v="WARKOP BONOROWO"/>
    <s v="ODP-NGI-FD/17"/>
    <s v="WO061798037"/>
    <m/>
    <m/>
    <m/>
    <n v="112.5839155"/>
    <n v="-7.5694800999999998"/>
    <s v="|MC30080|/SEPTIAN WAHYU PRATAMA/82143136566/septianwahyu2121@gmail.com"/>
    <s v="Sales Force DBS"/>
    <m/>
    <m/>
    <m/>
    <m/>
    <m/>
    <m/>
    <m/>
    <m/>
    <s v="Management Janji"/>
    <s v="2026-08-16 15:00:00|Nama Pic : BP SEPTIAN No Hp Pic : 082143136566 Jam Pemasangan : 08:00 - 12.00 Tanggal Pemasangan : MINGGU 16 AGUSTUS 2026 Info Tambahan : Hubungi pelanggan sebelum datang ke lokasi|40961370|MYDITA"/>
    <s v="FCC"/>
    <s v="15-08-2026 01:39:53"/>
    <d v="2026-08-16T15:00:00"/>
    <m/>
    <s v="PS"/>
    <s v="NGI"/>
    <s v="NETMONK - OCA"/>
    <n v="20260815"/>
    <s v="Completed"/>
    <s v="- E23015;E23015 ~ ES23 - Perangkat ONT[0]  - E23015~null~44292;E23015||11||Abodemen 0[0]  - E23015~null~E23015_SWONTPREM;SWONTPREM ~ Biaya Sewa ONT Premium ~ E23015[50000]  - E24057;E24057 ~ ES24 - Paket HSI Bisnis (HSIE) Khusus Winback[0]  - E24057~null~"/>
    <s v="INDIBIZ"/>
    <m/>
    <m/>
    <d v="2026-08-16T15:00:00"/>
    <s v="2026-08-16 15:00:00|Nama Pic : BP SEPTIAN No Hp Pic : 082143136566 Jam Pemasangan : 08:00 - 12.00 Tanggal Pemasangan : MINGGU 16 AGUSTUS 2026 Info Tambahan : Hubungi pelanggan sebelum datang ke lokasi|40961370|MYDITA"/>
    <n v="2026"/>
    <n v="8"/>
    <n v="15"/>
    <d v="2026-08-15T00:00:00"/>
    <n v="-1.625"/>
    <x v="1"/>
    <x v="20"/>
  </r>
  <r>
    <n v="1221"/>
    <n v="1002533531"/>
    <n v="3"/>
    <x v="3"/>
    <n v="5"/>
    <s v="SBY UTARA"/>
    <s v="TANDES"/>
    <s v="LKI"/>
    <s v="REG"/>
    <s v="AO"/>
    <s v="NEW SALES"/>
    <s v="1P INET"/>
    <s v="MIE - SEND SURVEY"/>
    <s v="RBS-Regional 3"/>
    <d v="2026-08-18T14:32:56"/>
    <d v="2026-08-18T14:34:02"/>
    <n v="69369159"/>
    <m/>
    <n v="152424212467"/>
    <s v="YOMAN CAFE"/>
    <s v="ODP-LKS-FBF/35 FBF/D03/35.01"/>
    <s v="WO062021194"/>
    <m/>
    <m/>
    <m/>
    <n v="112.66977540000001"/>
    <n v="-7.3030986000000002"/>
    <s v="MD|MYDB-20260816265693|DN00001/MN00889|YOMAN CAFE|085335507627"/>
    <s v="MYDIGIBIZPARTNER"/>
    <m/>
    <m/>
    <m/>
    <m/>
    <m/>
    <m/>
    <m/>
    <m/>
    <s v="Management Janji"/>
    <s v="2026-08-23 08:00:00 | M janji : siang Tanggal Pemasangan : 19 /agustus/2026 Note : hubungi pelanggan jika ingin ke lokasi, terima kasih."/>
    <s v="FCC"/>
    <s v="18-08-2026 14:40:02"/>
    <d v="2026-08-23T08:00:00"/>
    <m/>
    <s v="SURVEY_NEW_MANJA"/>
    <s v="LKI"/>
    <s v="NO ADDON"/>
    <m/>
    <s v="MIE - SEND SURVEY"/>
    <s v="HSI Bisnis Promo HUT RI PSB 70% - 50 Mbps"/>
    <s v="INDIBIZ"/>
    <m/>
    <m/>
    <d v="2026-08-23T08:00:00"/>
    <s v="2026-08-23 08:00:00 | M janji : siang Tanggal Pemasangan : 19 /agustus/2026 Note : hubungi pelanggan jika ingin ke lokasi, terima kasih."/>
    <m/>
    <m/>
    <m/>
    <e v="#NUM!"/>
    <e v="#NUM!"/>
    <x v="0"/>
    <x v="23"/>
  </r>
  <r>
    <n v="1222"/>
    <n v="1002515707"/>
    <n v="3"/>
    <x v="3"/>
    <n v="5"/>
    <s v="SBY UTARA"/>
    <s v="GRESIK"/>
    <s v="BPG"/>
    <s v="REG"/>
    <s v="AO"/>
    <s v="NEW SALES"/>
    <s v="1P INET"/>
    <s v="102 | FOLLOW UP COMPLETED"/>
    <s v="RBS-Regional 3"/>
    <d v="2026-08-08T10:13:57"/>
    <d v="2026-08-11T14:07:32"/>
    <n v="69361282"/>
    <m/>
    <n v="152443206923"/>
    <s v="PKM DAWARBLANDONG RUANG LAYANAN"/>
    <s v="ODP-BPG-FL/35 FL/D04/35.01"/>
    <s v="WO061241233"/>
    <m/>
    <m/>
    <m/>
    <n v="112.425079531967"/>
    <n v="-7.3290119174684198"/>
    <s v="MD|MYDB-20260808264719|DN00001/MN02100|PKM DAWARBLANDONG RUANG LAYANAN|081333000850"/>
    <s v="MYDIGIBIZPARTNER"/>
    <m/>
    <m/>
    <m/>
    <m/>
    <m/>
    <m/>
    <m/>
    <m/>
    <s v="Management Janji"/>
    <s v="2026-08-09 08:00:00 | Tanggal Pemasangan : 09 Agustus 2026 Jam Pemasangan : 08:00 13:00 Info Tambahan : Hubungi pelanggan dulu sebelum ke lokasi terimakasih"/>
    <s v="FCC"/>
    <d v="2026-08-08T10:25:14"/>
    <d v="2026-08-09T08:00:00"/>
    <m/>
    <s v="REVOKE"/>
    <s v="BPG"/>
    <s v="NO ADDON"/>
    <m/>
    <s v="Follow Up Revoke Completed, New Order ID : SC1002520090"/>
    <s v="HSI Bisnis Promo HUT Telkom PSB 70% - 75 Mbps"/>
    <s v="INDIBIZ"/>
    <m/>
    <m/>
    <d v="2026-08-09T08:00:00"/>
    <s v="2026-08-09 08:00:00 | Tanggal Pemasangan : 09 Agustus 2026 Jam Pemasangan : 08:00 13:00 Info Tambahan : Hubungi pelanggan dulu sebelum ke lokasi terimakasih"/>
    <m/>
    <m/>
    <m/>
    <e v="#NUM!"/>
    <e v="#NUM!"/>
    <x v="0"/>
    <x v="8"/>
  </r>
  <r>
    <n v="1223"/>
    <n v="1002514433"/>
    <n v="3"/>
    <x v="7"/>
    <n v="4"/>
    <s v="KUDUS"/>
    <s v="PATI"/>
    <s v="PAT"/>
    <s v="REG"/>
    <s v="AO"/>
    <s v="NEW SALES"/>
    <s v="1P INET"/>
    <s v="Completed (PS)"/>
    <s v="RBS-Regional 3"/>
    <d v="2026-08-07T11:53:56"/>
    <d v="2026-08-08T12:11:21"/>
    <n v="69360688"/>
    <m/>
    <n v="142551119470"/>
    <s v="SD PATI WETAN 01 PATI"/>
    <s v="ODP-PAT-FM/049 FM/D04/049.01"/>
    <s v="WO061153570"/>
    <m/>
    <m/>
    <m/>
    <n v="111.04174068036799"/>
    <n v="-6.75172001631881"/>
    <s v="|MC60052|MYIA-014135041955/POI/Evi Erlawati /081575636775/erlawati.evi14@gmail.com"/>
    <s v="MYIB_ASSISTANT"/>
    <m/>
    <m/>
    <m/>
    <m/>
    <m/>
    <m/>
    <m/>
    <m/>
    <s v="Management Janji"/>
    <s v="2026-08-08 08:00:00 | Tanggal pemasangan: 08/08/2026 Jam pemasangan : pagi Info Tambahan : Hubungi pelanggan dulu sebelum ke lokasi terima kasih."/>
    <s v="FCC"/>
    <d v="2026-07-08T11:55:04"/>
    <d v="2026-08-08T08:00:00"/>
    <m/>
    <s v="PS"/>
    <s v="PAT"/>
    <s v="NO ADDON"/>
    <n v="20260808"/>
    <s v="Completed"/>
    <s v="HSI Bisnis Promo HUT Telkom PSB 70% - 75 Mbps"/>
    <s v="INDIBIZ"/>
    <m/>
    <m/>
    <d v="2026-08-08T08:00:00"/>
    <s v="2026-08-08 08:00:00 | Tanggal pemasangan: 08/08/2026 Jam pemasangan : pagi Info Tambahan : Hubungi pelanggan dulu sebelum ke lokasi terima kasih."/>
    <n v="2026"/>
    <n v="8"/>
    <n v="8"/>
    <d v="2026-08-08T00:00:00"/>
    <n v="-0.33333333333575865"/>
    <x v="1"/>
    <x v="4"/>
  </r>
  <r>
    <n v="1224"/>
    <n v="1002505486"/>
    <n v="3"/>
    <x v="5"/>
    <n v="5"/>
    <s v="DENPASAR"/>
    <s v="UBUNG"/>
    <s v="UBN"/>
    <s v="REG"/>
    <s v="AO"/>
    <s v="NEW SALES"/>
    <s v="1P INET"/>
    <s v="102 | FOLLOW UP COMPLETED"/>
    <s v="RBS-Regional 3"/>
    <d v="2026-08-03T08:25:58"/>
    <d v="2026-08-05T13:58:42"/>
    <n v="69357156"/>
    <m/>
    <n v="172418758121"/>
    <s v="Pusat Gadai MGW009"/>
    <s v="ODP-UBN-FQ/81 FQ/D03/81.01"/>
    <s v="WO060753565"/>
    <m/>
    <m/>
    <m/>
    <n v="115.14787699999999"/>
    <n v="-8.6551185000000004"/>
    <s v="|MN02515|MYIA-028505707724/POI/AULIYA PRADITA NUR/081119917743/pusatgadaisintyadewi@gmail.com"/>
    <s v="MYIB_ASSISTANT"/>
    <m/>
    <m/>
    <m/>
    <m/>
    <m/>
    <m/>
    <m/>
    <m/>
    <s v="Management Janji"/>
    <s v="2026-08-04 08:00:00 | JAM : 08:00 TGL : 4 AGUSTUS  2026 CATATAN : HUBUNGI PELANGGAN SEBELUM BERKUNJUNG UNTUK PEMASANGAN "/>
    <s v="FCC"/>
    <d v="2026-03-08T08:40:00"/>
    <d v="2026-08-04T08:00:00"/>
    <s v="Kendala Pelanggan"/>
    <s v="REVOKE"/>
    <s v="UBN"/>
    <s v="NO ADDON"/>
    <m/>
    <s v="Follow Up Revoke Completed, New Order ID : SC1002510663"/>
    <s v="HSI Bisnis Basic Promo HUT Telkom PSB 70% - 50 Mbps"/>
    <s v="INDIBIZ"/>
    <m/>
    <m/>
    <d v="2026-08-04T08:00:00"/>
    <s v="2026-08-04 08:00:00 | JAM : 08:00 TGL : 4 AGUSTUS  2026 CATATAN : HUBUNGI PELANGGAN SEBELUM BERKUNJUNG UNTUK PEMASANGAN "/>
    <m/>
    <m/>
    <m/>
    <e v="#NUM!"/>
    <e v="#NUM!"/>
    <x v="0"/>
    <x v="22"/>
  </r>
  <r>
    <n v="1225"/>
    <n v="1002530787"/>
    <n v="3"/>
    <x v="5"/>
    <n v="5"/>
    <s v="SINGARJA"/>
    <s v="TABANAN"/>
    <s v="BTR"/>
    <s v="REG"/>
    <s v="AO"/>
    <s v="NEW SALES"/>
    <m/>
    <s v="CC - HD1A - INPROGRESS UNCONTACTED"/>
    <s v="RBS-Regional 3"/>
    <d v="2026-08-17T12:26:14"/>
    <d v="2026-08-18T13:27:22"/>
    <n v="69368032"/>
    <m/>
    <n v="172414214559"/>
    <s v="UD Aman Abadi Tabanan"/>
    <s v="ODP-BTR-FF/05"/>
    <m/>
    <m/>
    <m/>
    <m/>
    <n v="115.1962702"/>
    <n v="-8.4375184999999995"/>
    <s v="|MN02750|/PIC NI MADE NURATNI/085956420639/spbu.bali.5482103@gmail.com"/>
    <s v="Sales Force DBS"/>
    <m/>
    <m/>
    <m/>
    <m/>
    <m/>
    <m/>
    <m/>
    <m/>
    <m/>
    <m/>
    <m/>
    <s v="17-08-2026 12:40:04"/>
    <m/>
    <m/>
    <s v="FCC"/>
    <s v="BTR"/>
    <s v="NO ADDON"/>
    <m/>
    <s v="UNCONTACTED : Mail Box - Memo Ghina Swanti Ariesa 40941148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16"/>
  </r>
  <r>
    <n v="1226"/>
    <n v="1002511235"/>
    <n v="3"/>
    <x v="3"/>
    <n v="5"/>
    <s v="SBY UTARA"/>
    <s v="KENJERAN"/>
    <s v="KPS"/>
    <s v="REG"/>
    <s v="AO"/>
    <s v="NEW SALES"/>
    <s v="1P INET"/>
    <s v="100 | REVOKE COMPLETED"/>
    <s v="RBS-Regional 3"/>
    <d v="2026-08-05T17:02:56"/>
    <d v="2026-08-10T09:37:20"/>
    <n v="69359433"/>
    <m/>
    <n v="152404213363"/>
    <s v="KOST GEOVANNY"/>
    <s v="ODP-KBL-FAW/54 FAW/D06/54.01"/>
    <s v="WO061015050"/>
    <m/>
    <m/>
    <m/>
    <n v="112.7447628"/>
    <n v="-7.2354738999999997"/>
    <s v="|MC30027|MYIA-017343415278/POI/GEOVANNY LEBA BENGU /085150609935/lebabengu71@gmail.com"/>
    <s v="MYIB_ASSISTANT"/>
    <m/>
    <m/>
    <m/>
    <m/>
    <m/>
    <m/>
    <m/>
    <m/>
    <s v="Management Janji"/>
    <s v="2026-08-06 13:00:00 | Tanggal Pemasangan : 06 Agustus 2026 Jam Pemasangan : 08:00 13:00 Info Tambahan : Hubungi pelanggan dulu sebelum ke lokasi terimakasih"/>
    <s v="FCC"/>
    <d v="2026-05-08T17:10:28"/>
    <d v="2026-08-06T13:00:00"/>
    <s v="Kendala Pelanggan"/>
    <s v="REVOKE"/>
    <s v="KPS"/>
    <s v="NO ADDON"/>
    <m/>
    <s v="Revoke Completed"/>
    <s v="HSI Bisnis Promo HUT Telkom PSB 70% - 50 Mbps"/>
    <s v="INDIBIZ"/>
    <m/>
    <m/>
    <d v="2026-08-06T13:00:00"/>
    <s v="2026-08-06 13:00:00 | Tanggal Pemasangan : 06 Agustus 2026 Jam Pemasangan : 08:00 13:00 Info Tambahan : Hubungi pelanggan dulu sebelum ke lokasi terimakasih"/>
    <m/>
    <m/>
    <m/>
    <e v="#NUM!"/>
    <e v="#NUM!"/>
    <x v="0"/>
    <x v="23"/>
  </r>
  <r>
    <n v="1227"/>
    <n v="1002509994"/>
    <n v="3"/>
    <x v="0"/>
    <n v="5"/>
    <s v="MATARAM"/>
    <s v="LOMBOK TIMUR UTARA"/>
    <s v="SGG"/>
    <s v="REG"/>
    <s v="AO"/>
    <s v="NEW SALES"/>
    <m/>
    <s v="Completed (PS)"/>
    <s v="RBS-Regional 3"/>
    <d v="2026-08-05T10:35:31"/>
    <d v="2026-08-05T12:47:27"/>
    <n v="69357083"/>
    <m/>
    <n v="172604213915"/>
    <s v="Toko Sahrun"/>
    <s v="ODP-SGG-FBA/05"/>
    <s v="WO060961865"/>
    <m/>
    <m/>
    <m/>
    <n v="116.4975355"/>
    <n v="-8.3315584999999999"/>
    <s v="MD|MYDB-20260802264169|SC00001/MC00149|Toko Sahrun|08175764253"/>
    <s v="MYDIGIBIZPARTNER"/>
    <m/>
    <m/>
    <m/>
    <m/>
    <m/>
    <m/>
    <m/>
    <m/>
    <s v="Management Janji"/>
    <s v="2026-08-03 15:00:00 | M Janji : (03/08/2026)  jam Pasang : 09:00  Note : hubungi pelanggan jika ingin kelokasi  "/>
    <s v="FCC"/>
    <d v="2026-05-08T10:39:45"/>
    <m/>
    <m/>
    <s v="PS"/>
    <s v="SGG"/>
    <s v="NO ADDON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7:00:00"/>
    <s v="2026-08-03 15:00:00 | M Janji : (03/08/2026)  jam Pasang : 09:00  Note : hubungi pelanggan jika ingin kelokasi  "/>
    <n v="2026"/>
    <n v="8"/>
    <n v="5"/>
    <d v="2026-08-05T00:00:00"/>
    <n v="-0.29166666666424135"/>
    <x v="1"/>
    <x v="5"/>
  </r>
  <r>
    <n v="1228"/>
    <n v="1002516370"/>
    <n v="3"/>
    <x v="1"/>
    <n v="5"/>
    <s v="MADIUN"/>
    <s v="PONOROGO"/>
    <s v="PON"/>
    <s v="REG"/>
    <s v="AO"/>
    <s v="NEW SALES"/>
    <s v="1P INET"/>
    <s v="Completed (PS)"/>
    <s v="RBS-Regional 3"/>
    <d v="2026-08-09T10:25:57"/>
    <d v="2026-08-09T20:33:17"/>
    <n v="69361759"/>
    <m/>
    <n v="152604231081"/>
    <s v="YAYASAN DARUL FIKRI"/>
    <s v="ODP-PON-FBJ/03 FBJ/D01/03.01"/>
    <s v="WO061306589"/>
    <m/>
    <m/>
    <m/>
    <n v="111.440313868224"/>
    <n v="-7.9157188445847702"/>
    <s v="MD|MYDB-20260808264761|DN00001/MN02053|YAYASAN DARUL FIKRI|082244022880"/>
    <s v="MYDIGIBIZPARTNER"/>
    <m/>
    <m/>
    <m/>
    <m/>
    <m/>
    <m/>
    <m/>
    <m/>
    <s v="Management Janji"/>
    <s v="2026-08-10 08:00:00 | Nama PIC : Sarwanto No HP : 082244022880 Alt :  M Janji : 09/08/2026 Jam Pasang : 08.00 - 13:00  NoteÃ‚Â :  hubungi terlebih dahulu sebelum kelokasi"/>
    <s v="FCC"/>
    <d v="2026-09-08T10:40:03"/>
    <d v="2026-08-10T08:00:00"/>
    <m/>
    <s v="PS"/>
    <s v="PON"/>
    <s v="NO ADDON"/>
    <n v="20260809"/>
    <s v="Completed"/>
    <s v="HSI Bisnis Promo HUT Telkom PSB 70% - 50 Mbps"/>
    <s v="INDIBIZ"/>
    <m/>
    <m/>
    <d v="2026-08-10T08:00:00"/>
    <s v="2026-08-10 08:00:00 | Nama PIC : Sarwanto No HP : 082244022880 Alt :  M Janji : 09/08/2026 Jam Pasang : 08.00 - 13:00  NoteÃ‚Â :  hubungi terlebih dahulu sebelum kelokasi"/>
    <n v="2026"/>
    <n v="8"/>
    <n v="9"/>
    <d v="2026-08-09T00:00:00"/>
    <n v="-1.3333333333357587"/>
    <x v="1"/>
    <x v="25"/>
  </r>
  <r>
    <n v="1229"/>
    <n v="1002505735"/>
    <n v="3"/>
    <x v="1"/>
    <n v="5"/>
    <s v="KEDIRI"/>
    <s v="TRENGGALEK"/>
    <s v="TRE"/>
    <s v="REG"/>
    <s v="AO"/>
    <s v="NEW SALES"/>
    <s v="1P INET"/>
    <s v="Completed (PS)"/>
    <s v="RBS-Regional 3"/>
    <d v="2026-08-03T10:16:58"/>
    <d v="2026-08-03T21:09:34"/>
    <n v="69357328"/>
    <m/>
    <n v="152608209005"/>
    <s v="TOKO ARTHA"/>
    <s v="ODP-TRE-FF/05 FF/D01/05.01"/>
    <s v="WO060763761"/>
    <m/>
    <m/>
    <m/>
    <n v="111.693654234275"/>
    <n v="-8.0854542202949098"/>
    <s v="|MN00418|MYIA-010155824793/POI/MOCHAMAD HARI FAJAR UTAMA/085138434679/sayangterimakasih9@gmail.com"/>
    <s v="MYIB_ASSISTANT"/>
    <m/>
    <m/>
    <m/>
    <m/>
    <m/>
    <m/>
    <m/>
    <m/>
    <s v="Management Janji"/>
    <s v="2026-08-04 08:00:00 | JAM : 08:00 TGL : 4 AGUSTUS  2026 CATATAN : HUBUNGI PELANGGAN SEBELUM BERKUNJUNG UNTUK PEMASANGAN "/>
    <s v="FCC"/>
    <d v="2026-03-08T10:40:22"/>
    <d v="2026-08-04T08:00:00"/>
    <m/>
    <s v="PS"/>
    <s v="TRE"/>
    <s v="NO ADDON"/>
    <n v="20260803"/>
    <s v="Completed"/>
    <s v="HSI Bisnis Promo HUT Telkom PSB 70% - 50 Mbps"/>
    <s v="INDIBIZ"/>
    <m/>
    <m/>
    <d v="2026-08-04T08:00:00"/>
    <s v="2026-08-04 08:00:00 | JAM : 08:00 TGL : 4 AGUSTUS  2026 CATATAN : HUBUNGI PELANGGAN SEBELUM BERKUNJUNG UNTUK PEMASANGAN "/>
    <n v="2026"/>
    <n v="8"/>
    <n v="3"/>
    <d v="2026-08-03T00:00:00"/>
    <n v="-1.3333333333357587"/>
    <x v="1"/>
    <x v="25"/>
  </r>
  <r>
    <n v="1230"/>
    <n v="1002532516"/>
    <n v="3"/>
    <x v="1"/>
    <n v="5"/>
    <s v="MADIUN"/>
    <s v="PONOROGO"/>
    <s v="LOG"/>
    <s v="REG"/>
    <s v="AO"/>
    <s v="NEW SALES"/>
    <s v="1P INET"/>
    <s v="MIE - SEND SURVEY"/>
    <s v="RBS-Regional 3"/>
    <d v="2026-08-18T10:29:56"/>
    <d v="2026-08-18T10:32:01"/>
    <n v="69368695"/>
    <m/>
    <n v="152621201617"/>
    <s v="Kantor Desa Sidomulyo Ngadirojo Pacitan"/>
    <s v="ODP-LOG-FC/25 FC/D04/25.01"/>
    <s v="WO061984544"/>
    <m/>
    <m/>
    <m/>
    <n v="111.275579966604"/>
    <n v="-8.2443628977763392"/>
    <s v="MD|MYDB-20260817265914|DN00001/MN02053|Kantor Desa Sidomulyo Ngadirojo Pacitan|082143144674"/>
    <s v="MYDIGIBIZPARTNER"/>
    <m/>
    <m/>
    <m/>
    <m/>
    <m/>
    <m/>
    <m/>
    <m/>
    <s v="Management Janji"/>
    <s v="2026-08-19 08:00:00 | Waktu pemasangan : 17 agustus 2026 Jam pemasangan : 08.00 - 12.00 Info Tambahan : Hubungi pelanggan dulu sebelum ke lokasi terimakasih "/>
    <s v="FCC"/>
    <s v="18-08-2026 10:39:58"/>
    <d v="2026-08-19T08:00:00"/>
    <m/>
    <s v="SURVEY_NEW_MANJA"/>
    <s v="LOG"/>
    <s v="NO ADDON"/>
    <m/>
    <s v="MIE - SEND SURVEY"/>
    <s v="HSI Bisnis Promo HUT Telkom PSB 70% - 50 Mbps"/>
    <s v="INDIBIZ"/>
    <m/>
    <m/>
    <d v="2026-08-19T08:00:00"/>
    <s v="2026-08-19 08:00:00 | Waktu pemasangan : 17 agustus 2026 Jam pemasangan : 08.00 - 12.00 Info Tambahan : Hubungi pelanggan dulu sebelum ke lokasi terimakasih "/>
    <m/>
    <m/>
    <m/>
    <e v="#NUM!"/>
    <e v="#NUM!"/>
    <x v="0"/>
    <x v="25"/>
  </r>
  <r>
    <n v="1231"/>
    <n v="1002524893"/>
    <n v="3"/>
    <x v="6"/>
    <n v="5"/>
    <s v="PASURUAN"/>
    <s v="PROBOLINGGO"/>
    <s v="KRZ"/>
    <s v="REG"/>
    <s v="AO"/>
    <s v="NEW SALES"/>
    <m/>
    <s v="Completed (PS)"/>
    <s v="RBS-Regional 3"/>
    <d v="2026-08-13T16:17:03"/>
    <d v="2026-08-14T13:55:00"/>
    <n v="69365411"/>
    <m/>
    <n v="152509216253"/>
    <s v="PT WALI SONGO (SPBU 5467209 SEMAMPIR)"/>
    <s v="ODP-KRZ-FF/24"/>
    <s v="WO061705629"/>
    <m/>
    <m/>
    <m/>
    <n v="113.4004104"/>
    <n v="-7.7616335000000003"/>
    <s v="|MN01068|/PT WALI SONGO (SPBU 5467209 SEMAMPIR)/WINBACK 2.0 HSI B2B (1:2) 50MBPS 320RB PSB DISC 70%//walisongo_pt@ymail.com/SYAMSUDDIN/85347646825"/>
    <s v="Sales Force DBS"/>
    <m/>
    <m/>
    <m/>
    <m/>
    <m/>
    <m/>
    <m/>
    <m/>
    <s v="Management Janji"/>
    <s v="2026-08-15 08:00:00|Nama Pic : BP SYAMSUDDIN No Hp Pic : 085347646825 Jam Pemasangan : 08:00 - 12.00 Tanggal Pemasangan : JUMAT 14 AGUSTUS 2026 Info Tambahan : Hubungi pelanggan sebelum datang ke lokasi|40961370|MYDITA"/>
    <s v="FCC"/>
    <s v="13-08-2026 16:25:51"/>
    <d v="2026-08-15T08:00:00"/>
    <m/>
    <s v="PS"/>
    <s v="KRZ"/>
    <s v="NO ADDON"/>
    <n v="202608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5T08:00:00"/>
    <s v="2026-08-15 08:00:00|Nama Pic : BP SYAMSUDDIN No Hp Pic : 085347646825 Jam Pemasangan : 08:00 - 12.00 Tanggal Pemasangan : JUMAT 14 AGUSTUS 2026 Info Tambahan : Hubungi pelanggan sebelum datang ke lokasi|40961370|MYDITA"/>
    <n v="2026"/>
    <n v="8"/>
    <n v="14"/>
    <d v="2026-08-14T00:00:00"/>
    <n v="-1.3333333333357587"/>
    <x v="1"/>
    <x v="27"/>
  </r>
  <r>
    <n v="1232"/>
    <n v="1002505386"/>
    <n v="3"/>
    <x v="6"/>
    <n v="5"/>
    <s v="SIDOARJO"/>
    <s v="INNER - JATIM TIMUR"/>
    <s v="KRN"/>
    <s v="REG"/>
    <s v="AO"/>
    <s v="NEW SALES"/>
    <m/>
    <s v="Completed (PS)"/>
    <s v="RBS-Regional 3"/>
    <d v="2026-08-02T16:42:40"/>
    <d v="2026-08-04T20:49:57"/>
    <n v="69357103"/>
    <m/>
    <n v="152331250862"/>
    <s v="GOEM INDONESIA"/>
    <s v="ODP-KRN-FD/01"/>
    <s v="WO060882665"/>
    <m/>
    <m/>
    <m/>
    <n v="112.7178614"/>
    <n v="-7.4460407999999996"/>
    <s v="|MN02271|/GOEM INDONESIA/WINBACK 2.0 HSI B2B (1:1) 75MBPS 415RB PSB DISC 70%//goemoffice@gmail.com/KHOIRIL MIFTACHUL HUDA/85732763492"/>
    <s v="Sales Force DBS"/>
    <m/>
    <m/>
    <m/>
    <m/>
    <m/>
    <m/>
    <m/>
    <m/>
    <s v="Management Janji"/>
    <s v="2026-08-05 13:00:00|Nama : BP KHOIRIL MIFTACHUL HUDA No Hp : 085732763492 No Alt :  Tgl Pemasangan : 05 Agustus 2026 Interval : PAGI  Note : Hubungi pelanggan terlebih dahulu|40981182|MYDITA"/>
    <s v="FCC"/>
    <d v="2026-02-08T16:54:48"/>
    <d v="2026-08-05T13:00:00"/>
    <m/>
    <s v="PS"/>
    <s v="KRN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13:00:00"/>
    <s v="2026-08-05 13:00:00|Nama : BP KHOIRIL MIFTACHUL HUDA No Hp : 085732763492 No Alt :  Tgl Pemasangan : 05 Agustus 2026 Interval : PAGI  Note : Hubungi pelanggan terlebih dahulu|40981182|MYDITA"/>
    <n v="2026"/>
    <n v="8"/>
    <n v="4"/>
    <d v="2026-08-04T00:00:00"/>
    <n v="-1.5416666666642413"/>
    <x v="1"/>
    <x v="19"/>
  </r>
  <r>
    <n v="1233"/>
    <n v="1002517422"/>
    <n v="3"/>
    <x v="4"/>
    <n v="4"/>
    <s v="SEMARANG"/>
    <s v="INNER - SEMARANG JATENG UTARA"/>
    <s v="SMT"/>
    <s v="REG"/>
    <s v="AO"/>
    <s v="NEW SALES"/>
    <m/>
    <s v="Completed (PS)"/>
    <s v="RBS-Regional 3"/>
    <d v="2026-08-10T11:24:06"/>
    <d v="2026-08-10T12:56:44"/>
    <n v="69360718"/>
    <m/>
    <n v="141420144975"/>
    <s v="PT. Pacific Furniture"/>
    <s v="ODP-SMT-FEE/085"/>
    <s v="WO061379187"/>
    <m/>
    <m/>
    <m/>
    <n v="110.3305154"/>
    <n v="-7.0006608999999997"/>
    <s v="|MC50018|MYIA-058480666546/POI/Darwen Cabucos Bregente/087898118877/sanam@ptpacificfurniture.id"/>
    <s v="MYDIGIBIZPARTNER"/>
    <m/>
    <m/>
    <m/>
    <m/>
    <m/>
    <m/>
    <m/>
    <m/>
    <s v="Management Janji"/>
    <s v="2026-08-10 08:00:00 | Tanggal pemasangan: 10/08/2026  Jam pemasangan : pagi  Info Tambahan : Hubungi pelanggan dulu sebelum ke lokasi  terima kasih."/>
    <s v="FCC"/>
    <d v="2026-10-08T11:40:04"/>
    <m/>
    <m/>
    <s v="PS"/>
    <s v="SMT"/>
    <s v="NO ADDON"/>
    <n v="20260810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10T07:00:00"/>
    <s v="2026-08-10 08:00:00 | Tanggal pemasangan: 10/08/2026  Jam pemasangan : pagi  Info Tambahan : Hubungi pelanggan dulu sebelum ke lokasi  terima kasih."/>
    <n v="2026"/>
    <n v="8"/>
    <n v="10"/>
    <d v="2026-08-10T00:00:00"/>
    <n v="-0.29166666666424135"/>
    <x v="1"/>
    <x v="4"/>
  </r>
  <r>
    <n v="1234"/>
    <n v="1002533476"/>
    <n v="3"/>
    <x v="5"/>
    <n v="5"/>
    <s v="SINGARJA"/>
    <s v="SINGARAJA"/>
    <s v="LVN"/>
    <s v="REG"/>
    <s v="AO"/>
    <s v="NEW SALES"/>
    <m/>
    <s v="Completed (PS)"/>
    <s v="RBS-Regional 3"/>
    <d v="2026-08-18T14:24:52"/>
    <d v="2026-08-18T20:08:17"/>
    <n v="69363803"/>
    <m/>
    <n v="172426206496"/>
    <s v="Koperasi Berlian Emas Sejahtera Terus"/>
    <s v="ODP-LVN-FAE/59"/>
    <s v="WO062020572"/>
    <m/>
    <m/>
    <m/>
    <n v="115.0536871"/>
    <n v="-8.1401716000000004"/>
    <s v="|MN02631|MYIA-044812841323/POI/Pak Fajar/081338338700/it.supportbali@datajayaperkasa.com"/>
    <s v="MYDIGIBIZPARTNER"/>
    <m/>
    <m/>
    <m/>
    <m/>
    <m/>
    <m/>
    <m/>
    <m/>
    <s v="Management Janji"/>
    <s v="2026-08-13 13:00:00 | M Janji : (13 AGUSTUS 2026)  jam Pasang : siang  Note : hubungi pelanggan jika ingin kelokasi"/>
    <s v="FCC"/>
    <s v="18-08-2026 14:40:02"/>
    <m/>
    <m/>
    <s v="PS"/>
    <s v="LVN"/>
    <s v="NO ADDON"/>
    <n v="2026081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8T07:00:00"/>
    <s v="2026-08-13 13:00:00 | M Janji : (13 AGUSTUS 2026)  jam Pasang : siang  Note : hubungi pelanggan jika ingin kelokasi"/>
    <n v="2026"/>
    <n v="8"/>
    <n v="18"/>
    <d v="2026-08-18T00:00:00"/>
    <n v="-0.29166666666424135"/>
    <x v="1"/>
    <x v="32"/>
  </r>
  <r>
    <n v="1235"/>
    <n v="1002514504"/>
    <n v="3"/>
    <x v="5"/>
    <n v="5"/>
    <s v="SINGARJA"/>
    <s v="SINGARAJA"/>
    <s v="SRR"/>
    <s v="REG"/>
    <s v="AO"/>
    <s v="NEW SALES"/>
    <m/>
    <s v="Completed (PS)"/>
    <s v="RBS-Regional 3"/>
    <d v="2026-08-07T12:47:55"/>
    <d v="2026-08-08T08:12:44"/>
    <n v="69359181"/>
    <m/>
    <n v="172425707991"/>
    <s v="SMK NEGERI 1 SERIRIT"/>
    <s v="ODP-SRR-FAA/16"/>
    <s v="WO061158263"/>
    <m/>
    <m/>
    <m/>
    <n v="114.9187"/>
    <n v="-8.2026000000000003"/>
    <s v="|MN02677|/PIC PUTU BISMA PUTERA ARYANA/081936477999/tatausahaskanser@gmail.com"/>
    <s v="Sales Force DBS"/>
    <m/>
    <m/>
    <m/>
    <m/>
    <m/>
    <m/>
    <m/>
    <m/>
    <s v="Management Janji"/>
    <s v="2026-08-06 13:00:00|Tanggal pemasangan: 6/08/2026  Jam pemasangan : pagi / siang  Info Tambahan : Hubungi pelanggan dulu sebelum ke lokasi.  terima kasih|40010577|MYDITA"/>
    <s v="FCC"/>
    <d v="2026-07-08T12:55:13"/>
    <m/>
    <m/>
    <s v="PS"/>
    <s v="SRR"/>
    <s v="NO ADDON"/>
    <n v="20260808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7T07:00:00"/>
    <s v="2026-08-06 13:00:00|Tanggal pemasangan: 6/08/2026  Jam pemasangan : pagi / siang  Info Tambahan : Hubungi pelanggan dulu sebelum ke lokasi.  terima kasih|40010577|MYDITA"/>
    <n v="2026"/>
    <n v="8"/>
    <n v="8"/>
    <d v="2026-08-08T00:00:00"/>
    <n v="0.70833333333575865"/>
    <x v="1"/>
    <x v="32"/>
  </r>
  <r>
    <n v="1236"/>
    <n v="1002519315"/>
    <n v="3"/>
    <x v="2"/>
    <n v="4"/>
    <s v="YOGYAKARTA"/>
    <s v="INNER - YOGYA JATENG SELATAN"/>
    <s v="KGD"/>
    <s v="REG"/>
    <s v="AO"/>
    <s v="NEW SALES"/>
    <m/>
    <s v="Completed (PS)"/>
    <s v="RBS-Regional 3"/>
    <d v="2026-08-11T10:39:51"/>
    <d v="2026-08-11T19:56:11"/>
    <n v="69360738"/>
    <m/>
    <n v="143132123555"/>
    <s v="MI NURUL UMMAH KOTAGEDE"/>
    <s v="ODP-KGD-FBF/094"/>
    <s v="WO061475156"/>
    <m/>
    <m/>
    <m/>
    <n v="110.39603099999999"/>
    <n v="-7.8255610000000004"/>
    <s v="|MC80224|MYIA-001061067161/POI/MUNTAHA/081326211551/ubbaidme@gmail.com"/>
    <s v="Sales Profesional"/>
    <m/>
    <m/>
    <m/>
    <m/>
    <m/>
    <m/>
    <m/>
    <m/>
    <s v="Management Janji"/>
    <s v="2026-08-09 15:00:00 | Nama PIC : MUNTAHA  No HP : 081326211551  Alt :   M Janji : 08/08/2026  Jam Pasang : 08.00 - 13:00   NoteÃ‚Â :  hubungi terlebih dahulu sebelum kelokasi"/>
    <s v="FCC"/>
    <d v="2026-11-08T10:55:28"/>
    <m/>
    <m/>
    <s v="PS"/>
    <s v="KGD"/>
    <s v="NO ADDON"/>
    <n v="20260811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11T07:00:00"/>
    <s v="2026-08-09 15:00:00 | Nama PIC : MUNTAHA  No HP : 081326211551  Alt :   M Janji : 08/08/2026  Jam Pasang : 08.00 - 13:00   NoteÃ‚Â :  hubungi terlebih dahulu sebelum kelokasi"/>
    <n v="2026"/>
    <n v="8"/>
    <n v="11"/>
    <d v="2026-08-11T00:00:00"/>
    <n v="-0.29166666666424135"/>
    <x v="1"/>
    <x v="4"/>
  </r>
  <r>
    <n v="1237"/>
    <n v="1002511939"/>
    <n v="3"/>
    <x v="1"/>
    <n v="5"/>
    <s v="MALANG"/>
    <s v="KEPANJEN"/>
    <s v="SWJ"/>
    <s v="REG"/>
    <s v="AO"/>
    <s v="NEW SALES"/>
    <s v="1P INET"/>
    <s v="102 | FOLLOW UP COMPLETED"/>
    <s v="RBS-Regional 3"/>
    <d v="2026-08-06T11:04:56"/>
    <d v="2026-08-10T12:02:20"/>
    <n v="69359794"/>
    <m/>
    <n v="152705284987"/>
    <s v="SMK WISNUWARDHANA"/>
    <s v="ODP-SWJ-FB/50 FB/D04/50.01"/>
    <s v="WO061056660"/>
    <m/>
    <m/>
    <m/>
    <n v="112.66926239999999"/>
    <n v="-7.9709640999999998"/>
    <s v="|MN01864|MYIA-098063558330/POI/ahmad mulasim/087796646630/smk.wisnuwardhana@gmail.com"/>
    <s v="MYIB_ASSISTANT"/>
    <m/>
    <m/>
    <m/>
    <m/>
    <m/>
    <m/>
    <m/>
    <m/>
    <s v="Management Janji"/>
    <s v="2026-08-07 08:00:00 | Nama : BP AHMAD MULASIM No Hp : 087796646630 No Alt :  Tgl Pemasangan : 07 Agustus 2026 Interval : PAGI  Note : Hubungi pelanggan terlebih dahulu"/>
    <s v="FCC"/>
    <d v="2026-06-08T11:10:06"/>
    <d v="2026-08-07T08:00:00"/>
    <m/>
    <s v="REVOKE"/>
    <s v="SWJ"/>
    <s v="NO ADDON"/>
    <m/>
    <s v="Follow Up Revoke Completed, New Order ID : SC1002517570"/>
    <s v="HSI Bisnis Basic Promo HUT Telkom PSB 70% - 50 Mbps"/>
    <s v="INDIBIZ"/>
    <m/>
    <m/>
    <d v="2026-08-07T08:00:00"/>
    <s v="2026-08-07 08:00:00 | Nama : BP AHMAD MULASIM No Hp : 087796646630 No Alt :  Tgl Pemasangan : 07 Agustus 2026 Interval : PAGI  Note : Hubungi pelanggan terlebih dahulu"/>
    <m/>
    <m/>
    <m/>
    <e v="#NUM!"/>
    <e v="#NUM!"/>
    <x v="0"/>
    <x v="24"/>
  </r>
  <r>
    <n v="1238"/>
    <n v="1002530025"/>
    <n v="3"/>
    <x v="5"/>
    <n v="5"/>
    <s v="DENPASAR"/>
    <s v="UBUNG"/>
    <s v="MMN"/>
    <s v="REG"/>
    <s v="AO"/>
    <s v="NEW SALES"/>
    <m/>
    <s v="Completed (PS)"/>
    <s v="RBS-Regional 3"/>
    <d v="2026-08-16T17:45:11"/>
    <d v="2026-08-18T08:33:48"/>
    <n v="69364819"/>
    <m/>
    <n v="172419207160"/>
    <s v="SPBU BUANA RAYA"/>
    <s v="ODP-MMN-FB/75"/>
    <s v="WO061896593"/>
    <m/>
    <m/>
    <m/>
    <n v="115.18750541999999"/>
    <n v="-8.6674322020000005"/>
    <s v="MD|MYDB-20260812265126|DN00001/MN00737|SPBU BUANA RAYA|081236755881"/>
    <s v="MYDIGIBIZPARTNER"/>
    <m/>
    <m/>
    <m/>
    <m/>
    <m/>
    <m/>
    <m/>
    <m/>
    <s v="Management Janji"/>
    <s v="2026-08-14 08:00:00 | Nama : BP MULYANA SURYA  No Hp : 081236755881  No Alt :   Tgl Pemasangan : 14 Agustus 2026  Interval : PAGI   Note : Hubungi pelanggan terlebih dahulu"/>
    <s v="FCC"/>
    <s v="16-08-2026 17:55:00"/>
    <m/>
    <m/>
    <s v="PS"/>
    <s v="MMN"/>
    <s v="NO ADDON"/>
    <n v="2026081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6T07:00:00"/>
    <s v="2026-08-14 08:00:00 | Nama : BP MULYANA SURYA  No Hp : 081236755881  No Alt :   Tgl Pemasangan : 14 Agustus 2026  Interval : PAGI   Note : Hubungi pelanggan terlebih dahulu"/>
    <n v="2026"/>
    <n v="8"/>
    <n v="18"/>
    <d v="2026-08-18T00:00:00"/>
    <n v="1.7083333333357587"/>
    <x v="2"/>
    <x v="22"/>
  </r>
  <r>
    <n v="1239"/>
    <n v="1002532174"/>
    <n v="3"/>
    <x v="3"/>
    <n v="5"/>
    <s v="MADURA"/>
    <s v="PAMEKASAN"/>
    <s v="PME"/>
    <s v="REG"/>
    <s v="AO"/>
    <s v="NEW SALES"/>
    <s v="1P INET"/>
    <s v="MIE - SEND SURVEY"/>
    <s v="RBS-Regional 3"/>
    <d v="2026-08-18T09:22:57"/>
    <d v="2026-08-18T09:24:01"/>
    <n v="69368573"/>
    <m/>
    <n v="152426928296"/>
    <s v="TOKO PAK DUL"/>
    <s v="ODP-PME-FG/25 FG/D06/25.01"/>
    <s v="WO061976773"/>
    <m/>
    <m/>
    <m/>
    <n v="113.474762365221"/>
    <n v="-7.1917193265891202"/>
    <s v="MD|MYDB-20260815265523|DN00001/MN00558|TOKO PAK DUL|081995232436"/>
    <s v="MYDIGIBIZPARTNER"/>
    <m/>
    <m/>
    <m/>
    <m/>
    <m/>
    <m/>
    <m/>
    <m/>
    <s v="Management Janji"/>
    <s v="2026-08-20 08:00:00 | Nama PIC : bapak jufriyadi No HP : 081995232436 No Alternatif : - M Janji : 19/07/2026 Jam Pasang : Pagi NoteÃ‚Â :  Hubungi terlebih dahulu sebelum ke lokasi "/>
    <s v="FCC"/>
    <s v="18-08-2026 09:25:47"/>
    <d v="2026-08-20T08:00:00"/>
    <m/>
    <s v="SURVEY_NEW_MANJA"/>
    <s v="PME"/>
    <s v="NO ADDON"/>
    <m/>
    <s v="MIE - SEND SURVEY"/>
    <s v="HSI Bisnis Promo HUT Telkom PSB 70% - 200 Mbps"/>
    <s v="INDIBIZ"/>
    <m/>
    <m/>
    <d v="2026-08-20T08:00:00"/>
    <s v="2026-08-20 08:00:00 | Nama PIC : bapak jufriyadi No HP : 081995232436 No Alternatif : - M Janji : 19/07/2026 Jam Pasang : Pagi NoteÃ‚Â :  Hubungi terlebih dahulu sebelum ke lokasi "/>
    <m/>
    <m/>
    <m/>
    <e v="#NUM!"/>
    <e v="#NUM!"/>
    <x v="0"/>
    <x v="6"/>
  </r>
  <r>
    <n v="1240"/>
    <n v="1002515315"/>
    <n v="3"/>
    <x v="3"/>
    <n v="5"/>
    <s v="MADURA"/>
    <s v="BANGKALAN"/>
    <s v="KPP"/>
    <s v="REG"/>
    <s v="AO"/>
    <s v="NEW SALES"/>
    <m/>
    <s v="100 | REVOKE COMPLETED"/>
    <s v="RBS-Regional 3"/>
    <d v="2026-08-07T16:37:50"/>
    <d v="2026-08-08T08:31:36"/>
    <n v="69355678"/>
    <m/>
    <n v="152437905581"/>
    <s v="TOKO MUSTOFA"/>
    <s v="ODP-KPP-FE/14"/>
    <s v="WO061191148"/>
    <m/>
    <m/>
    <m/>
    <n v="113.274996174385"/>
    <n v="-7.0617935059015604"/>
    <s v="|MN00213|/TOKO MUSTOFA/MUSTOFA/087780880483/mustofajaya12@gmail.com/HSI Bisnis + Netmonk Promo 2026 300 Mbps (Rp 1.186.100) PSB 150.000/"/>
    <s v="Sales Force DBS"/>
    <m/>
    <m/>
    <m/>
    <m/>
    <m/>
    <m/>
    <m/>
    <m/>
    <s v="Management Janji"/>
    <s v="2026-08-01 08:00:00|telp :087780880483  alt :  pagi / siang 01/08/2026  hub sebelum ke lokasi |IL1380|MYDITA"/>
    <s v="FCC"/>
    <d v="2026-07-08T16:40:12"/>
    <m/>
    <s v="Kendala Pelanggan"/>
    <s v="REVOKE"/>
    <s v="KPP"/>
    <s v="NETMONK"/>
    <m/>
    <s v="Revoke 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07T07:00:00"/>
    <s v="2026-08-01 08:00:00|telp :087780880483  alt :  pagi / siang 01/08/2026  hub sebelum ke lokasi |IL1380|MYDITA"/>
    <m/>
    <m/>
    <m/>
    <e v="#NUM!"/>
    <e v="#NUM!"/>
    <x v="0"/>
    <x v="6"/>
  </r>
  <r>
    <n v="1241"/>
    <n v="1002523372"/>
    <n v="3"/>
    <x v="7"/>
    <n v="4"/>
    <s v="SOLO"/>
    <s v="INNER - SOLO JATENG TIMUR"/>
    <s v="KRT"/>
    <s v="REG"/>
    <s v="AO"/>
    <s v="NEW SALES"/>
    <m/>
    <s v="Completed (PS)"/>
    <s v="RBS-Regional 3"/>
    <d v="2026-08-13T09:01:46"/>
    <d v="2026-08-15T08:48:29"/>
    <n v="69364750"/>
    <m/>
    <n v="142505404880"/>
    <s v="PT Solo Kulina Utama (R&amp;B Grill Solo)"/>
    <s v="ODP-KRT-FEC/084"/>
    <s v="WO061664009"/>
    <m/>
    <m/>
    <m/>
    <n v="110.81119342783001"/>
    <n v="-7.5612883064343199"/>
    <s v="AMRBS;406329/Afiq Adzana/TREG4SOLO/Guntur/085742212600 / 082226112532/it-solo@indoguna.co.id / acct-solo@indoguna.co.id /PSB Winback 2.0 Bisnis 150 Mbps Rp 620.000"/>
    <s v="Amex"/>
    <m/>
    <m/>
    <m/>
    <m/>
    <m/>
    <m/>
    <m/>
    <m/>
    <s v="Management Janji"/>
    <s v="2026-08-14 13:00:00|Waktu pemasangan : 13 agustus 2026 Jam pemasangan : 08.00 - 12.00 Info Tambahan : Hubungi pelanggan dulu sebelum ke lokasi terimakasih |40951377|MYDITA"/>
    <s v="FCC"/>
    <s v="13-08-2026 09:10:25"/>
    <d v="2026-08-14T13:00:00"/>
    <m/>
    <s v="PS"/>
    <s v="KRT"/>
    <s v="NO ADDON"/>
    <n v="20260815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4T13:00:00"/>
    <s v="2026-08-14 13:00:00|Waktu pemasangan : 13 agustus 2026 Jam pemasangan : 08.00 - 12.00 Info Tambahan : Hubungi pelanggan dulu sebelum ke lokasi terimakasih |40951377|MYDITA"/>
    <n v="2026"/>
    <n v="8"/>
    <n v="15"/>
    <d v="2026-08-15T00:00:00"/>
    <n v="0.45833333333575865"/>
    <x v="1"/>
    <x v="4"/>
  </r>
  <r>
    <n v="1242"/>
    <n v="1002505220"/>
    <n v="3"/>
    <x v="2"/>
    <n v="4"/>
    <s v="MAGELANG"/>
    <s v="PURWOREJJO"/>
    <s v="PWJ"/>
    <s v="REG"/>
    <s v="AO"/>
    <s v="NEW SALES"/>
    <s v="1P INET"/>
    <s v="98 | OSS - CANCEL COMPLETE"/>
    <s v="RBS-Regional 3"/>
    <d v="2026-08-02T12:40:56"/>
    <d v="2026-08-04T16:32:45"/>
    <n v="69356982"/>
    <m/>
    <n v="142138510430"/>
    <s v="PT BRAMASTRA BAKTI SOLUSINDO UR APOTEK PRO PURWOREJO"/>
    <s v="ODP-PWJ-FAC/12 FAC/D04/01.12"/>
    <s v="WO060709881"/>
    <m/>
    <m/>
    <m/>
    <n v="110.0137514"/>
    <n v="-7.7153964999999998"/>
    <s v="|MN00542|MYIA-074953441460/POI/HUSEIN/089672423536/bramastrajakarta1@gmail.com"/>
    <s v="MYIB_ASSISTANT"/>
    <m/>
    <m/>
    <m/>
    <m/>
    <m/>
    <m/>
    <m/>
    <m/>
    <s v="Management Janji"/>
    <s v="2026-08-04 15:00:00 | telp :089672423536 alt : manja : pagi / siang 03/08/2026 hub sebelum ke lokasi "/>
    <s v="FCC"/>
    <d v="2026-02-08T12:54:43"/>
    <d v="2026-08-04T15:00:00"/>
    <s v="Kendala Pelanggan"/>
    <s v="CANCEL"/>
    <s v="PWJ"/>
    <s v="NO ADDON"/>
    <m/>
    <s v="Cancel Completed"/>
    <s v="HSI Bisnis Promo HUT Telkom PSB 70% - 50 Mbps"/>
    <s v="INDIBIZ"/>
    <m/>
    <m/>
    <d v="2026-08-04T15:00:00"/>
    <s v="2026-08-04 15:00:00 | telp :089672423536 alt : manja : pagi / siang 03/08/2026 hub sebelum ke lokasi "/>
    <m/>
    <m/>
    <m/>
    <e v="#NUM!"/>
    <e v="#NUM!"/>
    <x v="0"/>
    <x v="4"/>
  </r>
  <r>
    <n v="1243"/>
    <n v="1002523039"/>
    <n v="3"/>
    <x v="1"/>
    <n v="5"/>
    <s v="MALANG"/>
    <s v="BATU"/>
    <s v="NTG"/>
    <s v="REG"/>
    <s v="AO"/>
    <s v="NEW SALES"/>
    <s v="1P INET"/>
    <s v="102 | FOLLOW UP COMPLETED"/>
    <s v="RBS-Regional 3"/>
    <d v="2026-08-12T17:26:56"/>
    <d v="2026-08-14T15:36:46"/>
    <n v="69364593"/>
    <m/>
    <n v="152724202004"/>
    <s v="SPBU 5465156 Ngantang"/>
    <s v="ODP-NTG-FB/16 FB/D04/16.01"/>
    <s v="WO061618667"/>
    <m/>
    <m/>
    <m/>
    <n v="112.37700516864"/>
    <n v="-7.87173906386999"/>
    <s v="|MN02703|MYIA-014891087980/POI/Arif Dwi Setiawan/082336646553/spbungantang@gmail.com"/>
    <s v="MYIB_ASSISTANT"/>
    <m/>
    <m/>
    <m/>
    <m/>
    <m/>
    <m/>
    <m/>
    <m/>
    <s v="Management Janji"/>
    <s v="2026-08-13 15:00:00 | Nama Pic : bp Arif Dwi  No Hp Pic : 082336646553 No alt : - Jam Pemasangan : siang  Tanggal Pemasangan : 13 Agustus 2026"/>
    <s v="FCC"/>
    <d v="2026-12-08T17:39:53"/>
    <d v="2026-08-13T15:00:00"/>
    <m/>
    <s v="REVOKE"/>
    <s v="NTG"/>
    <s v="NO ADDON"/>
    <m/>
    <s v="Follow Up Revoke Completed, New Order ID : SC1002526951"/>
    <s v="HSI Bisnis Promo HUT Telkom PSB 70% - 50 Mbps"/>
    <s v="INDIBIZ"/>
    <m/>
    <m/>
    <d v="2026-08-13T15:00:00"/>
    <s v="2026-08-13 15:00:00 | Nama Pic : bp Arif Dwi  No Hp Pic : 082336646553 No alt : - Jam Pemasangan : siang  Tanggal Pemasangan : 13 Agustus 2026"/>
    <m/>
    <m/>
    <m/>
    <e v="#NUM!"/>
    <e v="#NUM!"/>
    <x v="0"/>
    <x v="15"/>
  </r>
  <r>
    <n v="1244"/>
    <n v="1002534128"/>
    <n v="3"/>
    <x v="3"/>
    <n v="5"/>
    <s v="MADURA"/>
    <s v="PAMEKASAN"/>
    <s v="PME"/>
    <s v="REG"/>
    <s v="AO"/>
    <s v="NEW SALES"/>
    <m/>
    <s v="QC MIA - INVALID QUALITY CONTROL MIA"/>
    <s v="RBS-Regional 3"/>
    <d v="2026-08-18T16:19:55"/>
    <d v="2026-08-18T17:04:34"/>
    <n v="69369350"/>
    <m/>
    <n v="152426928329"/>
    <s v="TOKO MUBAROQ JAYA"/>
    <s v="ODP-PME-FAT/15"/>
    <m/>
    <m/>
    <m/>
    <m/>
    <n v="113.47813859999999"/>
    <n v="-7.0796635999999999"/>
    <s v="|MC70132|/TOKO MUBAROQ JAYA/085337010565/mubaroqqsh@gmail.com/HSI Bisnis + Netmonk Promo 2026 100 Mbps (Rp 591.100) PSB 150.000/MOH HOSNI MUBAROQ/-7.0796636, 113.4781386"/>
    <s v="Sales Force DBS"/>
    <m/>
    <m/>
    <m/>
    <m/>
    <m/>
    <m/>
    <m/>
    <m/>
    <m/>
    <m/>
    <m/>
    <s v="18-08-2026 16:39:51"/>
    <m/>
    <m/>
    <s v="QC1"/>
    <s v="PME"/>
    <s v="NETMONK"/>
    <m/>
    <s v="QC MIA - INVALID QUALITY CONTROL MIA - Tidak mengunggah Dokumen Usaha - upload dokumen NIB/SIUP/IUMK/SKU atas nama pribadi at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m/>
    <m/>
    <m/>
    <m/>
    <m/>
    <e v="#NUM!"/>
    <e v="#NUM!"/>
    <x v="0"/>
    <x v="6"/>
  </r>
  <r>
    <n v="1245"/>
    <n v="1002516608"/>
    <n v="3"/>
    <x v="4"/>
    <n v="4"/>
    <s v="PEKALONGAN"/>
    <s v="BREBES"/>
    <s v="KTM"/>
    <s v="REG"/>
    <s v="AO"/>
    <s v="NEW SALES"/>
    <s v="1P INET"/>
    <s v="Completed (PS)"/>
    <s v="RBS-Regional 3"/>
    <d v="2026-08-09T17:19:56"/>
    <d v="2026-08-10T14:25:44"/>
    <n v="69361959"/>
    <m/>
    <n v="142214106575"/>
    <s v="CV. SUBEKTI SETIABUDI"/>
    <s v="ODP-KTM-FK/038"/>
    <s v="WO061336968"/>
    <m/>
    <m/>
    <m/>
    <n v="108.883381"/>
    <n v="-6.9371479999999996"/>
    <s v="|MN00292|MYIA-020955482503/POI/WALUYO/083106402708/syafirareal8@gmail.com"/>
    <s v="MYIB_ASSISTANT"/>
    <m/>
    <m/>
    <m/>
    <m/>
    <m/>
    <m/>
    <m/>
    <m/>
    <s v="Management Janji"/>
    <s v="2026-08-10 15:00:00 | M Janji : (10/08/2026) jam Pasang : 09:00 Note : hubungi pelanggan jika ingin kelokasi "/>
    <s v="FCC"/>
    <d v="2026-09-08T17:25:08"/>
    <d v="2026-08-10T15:00:00"/>
    <m/>
    <s v="PS"/>
    <s v="KTM"/>
    <s v="NO ADDON"/>
    <n v="20260810"/>
    <s v="Completed"/>
    <s v="HSI Bisnis Promo HUT Telkom PSB 70% - 100 Mbps"/>
    <s v="INDIBIZ"/>
    <m/>
    <m/>
    <d v="2026-08-10T15:00:00"/>
    <s v="2026-08-10 15:00:00 | M Janji : (10/08/2026) jam Pasang : 09:00 Note : hubungi pelanggan jika ingin kelokasi "/>
    <n v="2026"/>
    <n v="8"/>
    <n v="10"/>
    <d v="2026-08-10T00:00:00"/>
    <n v="-0.625"/>
    <x v="1"/>
    <x v="4"/>
  </r>
  <r>
    <n v="1246"/>
    <n v="1002522854"/>
    <n v="3"/>
    <x v="0"/>
    <n v="5"/>
    <s v="MATARAM"/>
    <s v="SUMBAWA"/>
    <s v="MLK"/>
    <s v="REG"/>
    <s v="AO"/>
    <s v="NEW SALES"/>
    <s v="1P INET"/>
    <s v="102 | FOLLOW UP COMPLETED"/>
    <s v="RBS-Regional 3"/>
    <d v="2026-08-12T16:22:56"/>
    <d v="2026-08-14T15:11:08"/>
    <n v="69364505"/>
    <m/>
    <n v="172608206144"/>
    <s v="SPBU MALUK 5484304"/>
    <s v="ODP-MLK-FAE/17 FAE/D01/17.01"/>
    <s v="WO061612325"/>
    <m/>
    <m/>
    <m/>
    <n v="116.75238858908401"/>
    <n v="-8.9051814725208498"/>
    <s v="MD|MYDB-20260812265080|DN00001/MN01576|SPBU MALUK 5484304|085205613275"/>
    <s v="MYDIGIBIZPARTNER"/>
    <m/>
    <m/>
    <m/>
    <m/>
    <m/>
    <m/>
    <m/>
    <m/>
    <s v="Management Janji"/>
    <s v="2026-08-13 15:00:00 | Nama PIC : Bp Yamin No HP : 085205613275 No Alt : - M Janji :  13 Agustus 2026 Jam Pasang : Pagi / Siang Note : hubungi pelanggan jika ingin kelokasi"/>
    <s v="FCC"/>
    <d v="2026-12-08T16:25:57"/>
    <d v="2026-08-13T15:00:00"/>
    <m/>
    <s v="REVOKE"/>
    <s v="MLK"/>
    <s v="NO ADDON"/>
    <m/>
    <s v="Follow Up Revoke Completed, New Order ID : SC1002526834"/>
    <s v="HSI Bisnis Promo HUT Telkom PSB 70% - 75 Mbps"/>
    <s v="INDIBIZ"/>
    <m/>
    <m/>
    <d v="2026-08-13T15:00:00"/>
    <s v="2026-08-13 15:00:00 | Nama PIC : Bp Yamin No HP : 085205613275 No Alt : - M Janji :  13 Agustus 2026 Jam Pasang : Pagi / Siang Note : hubungi pelanggan jika ingin kelokasi"/>
    <m/>
    <m/>
    <m/>
    <e v="#NUM!"/>
    <e v="#NUM!"/>
    <x v="0"/>
    <x v="2"/>
  </r>
  <r>
    <n v="1247"/>
    <n v="1002515673"/>
    <n v="3"/>
    <x v="1"/>
    <n v="5"/>
    <s v="KEDIRI"/>
    <s v="NGANJUK"/>
    <s v="WRJ"/>
    <s v="REG"/>
    <s v="AO"/>
    <s v="NEW SALES"/>
    <s v="1P INET"/>
    <s v="Completed (PS)"/>
    <s v="RBS-Regional 3"/>
    <d v="2026-08-08T09:52:56"/>
    <d v="2026-08-08T22:00:44"/>
    <n v="69361272"/>
    <m/>
    <n v="152641204883"/>
    <s v="FOMO CAFE"/>
    <s v="ODP-WRJ-FD/21 FD/D03/21.01"/>
    <s v="WO061239452"/>
    <m/>
    <m/>
    <m/>
    <n v="112.058712"/>
    <n v="-7.6771010000000004"/>
    <s v="|MN02822|MYIA-053189488492/POI/PUTRA SURYA ADITYA DIMAS/085733670542/fomoprambon@gmail.com"/>
    <s v="MYIB_ASSISTANT"/>
    <m/>
    <m/>
    <m/>
    <m/>
    <m/>
    <m/>
    <m/>
    <m/>
    <s v="Management Janji"/>
    <s v="2026-08-09 08:00:00 | Nama PIC : Ibu Lulu No Hp : 085733670542 No Alt : - Tgl Pemasangan : 09 Agustus 2026 Interval : PAGI SIANG Note : Hubungi pelanggan terlebih dahulu"/>
    <s v="FCC"/>
    <d v="2026-08-08T09:55:05"/>
    <d v="2026-08-09T08:00:00"/>
    <m/>
    <s v="PS"/>
    <s v="WRJ"/>
    <s v="NO ADDON"/>
    <n v="20260808"/>
    <s v="Completed"/>
    <s v="HSI Bisnis Promo HUT Telkom PSB 70% - 200 Mbps"/>
    <s v="INDIBIZ"/>
    <m/>
    <m/>
    <d v="2026-08-09T08:00:00"/>
    <s v="2026-08-09 08:00:00 | Nama PIC : Ibu Lulu No Hp : 085733670542 No Alt : - Tgl Pemasangan : 09 Agustus 2026 Interval : PAGI SIANG Note : Hubungi pelanggan terlebih dahulu"/>
    <n v="2026"/>
    <n v="8"/>
    <n v="8"/>
    <d v="2026-08-08T00:00:00"/>
    <n v="-1.3333333333357587"/>
    <x v="1"/>
    <x v="3"/>
  </r>
  <r>
    <n v="1248"/>
    <n v="1002518881"/>
    <n v="3"/>
    <x v="4"/>
    <n v="4"/>
    <s v="SEMARANG"/>
    <s v="UNGARAN"/>
    <s v="WNJ"/>
    <s v="REG"/>
    <s v="AO"/>
    <s v="NEW SALES"/>
    <s v="1P INET"/>
    <s v="Completed (PS)"/>
    <s v="RBS-Regional 3"/>
    <d v="2026-08-11T08:43:57"/>
    <d v="2026-08-12T17:20:26"/>
    <n v="69362863"/>
    <m/>
    <n v="146460104574"/>
    <s v="SDN Klepu 03"/>
    <s v="ODP-PUS-FB/020 FB/D03/020.01"/>
    <s v="WO061463388"/>
    <m/>
    <m/>
    <m/>
    <n v="110.4587355"/>
    <n v="-7.1822832999999999"/>
    <s v="|MN00426|MYIA-004617892114/POI/Didit Sulistio/081325414933/sdklepu03@gmail.com"/>
    <s v="MYIB_ASSISTANT"/>
    <m/>
    <m/>
    <m/>
    <m/>
    <m/>
    <m/>
    <m/>
    <m/>
    <s v="Management Janji"/>
    <s v="2026-08-12 08:00:00 | Tanggal Pemasangan : 12 Agustus 2026 Jam Pemasangan : 08:00 13:00 Info Tambahan : Hubungi pelanggan dulu sebelum ke lokasi terimakasih"/>
    <s v="FCC"/>
    <d v="2026-11-08T08:55:45"/>
    <d v="2026-08-12T08:00:00"/>
    <m/>
    <s v="PS"/>
    <s v="WNJ"/>
    <s v="NO ADDON"/>
    <n v="20260812"/>
    <s v="Completed"/>
    <s v="HSI Bisnis Basic Promo HUT Telkom PSB 70% - 50 Mbps"/>
    <s v="INDIBIZ"/>
    <m/>
    <m/>
    <d v="2026-08-12T08:00:00"/>
    <s v="2026-08-12 08:00:00 | Tanggal Pemasangan : 12 Agustus 2026 Jam Pemasangan : 08:00 13:00 Info Tambahan : Hubungi pelanggan dulu sebelum ke lokasi terimakasih"/>
    <n v="2026"/>
    <n v="8"/>
    <n v="12"/>
    <d v="2026-08-12T00:00:00"/>
    <n v="-0.33333333333575865"/>
    <x v="1"/>
    <x v="4"/>
  </r>
  <r>
    <n v="1249"/>
    <n v="1002527952"/>
    <n v="3"/>
    <x v="1"/>
    <n v="5"/>
    <s v="KEDIRI"/>
    <s v="TULUNGAGUNG"/>
    <s v="TUL"/>
    <s v="REG"/>
    <s v="AO"/>
    <s v="NEW SALES"/>
    <s v="1P INET"/>
    <s v="Completed (PS)"/>
    <s v="RBS-Regional 3"/>
    <d v="2026-08-15T10:46:57"/>
    <d v="2026-08-16T08:22:39"/>
    <n v="69366694"/>
    <m/>
    <n v="152606246436"/>
    <s v="SPPG DESA BANJARSARI"/>
    <s v="ODP-TUL-FAP/83 FAP/D04/83.01"/>
    <s v="WO061806809"/>
    <m/>
    <m/>
    <m/>
    <n v="111.94133810698899"/>
    <n v="-7.9663498572908003"/>
    <s v="MD|MYDB-20260814265301|DC20015/MC20183|SPPG DESA BANJARSARI|0881036708501"/>
    <s v="MYDIGIBIZPARTNER"/>
    <m/>
    <m/>
    <m/>
    <m/>
    <m/>
    <m/>
    <m/>
    <m/>
    <s v="Management Janji"/>
    <s v="2026-08-16 08:00:00 | Waktu pemasangan : 16 agustus 2026 Jam pemasangan : 08.00 - 12.00 Info Tambahan : Hubungi pelanggan dulu sebelum ke lokasi terimakasih  "/>
    <s v="FCC"/>
    <s v="15-08-2026 10:54:52"/>
    <d v="2026-08-16T08:00:00"/>
    <m/>
    <s v="PS"/>
    <s v="TUL"/>
    <s v="NO ADDON"/>
    <n v="20260816"/>
    <s v="Completed"/>
    <s v="HSI Bisnis Promo HUT Telkom PSB 70% - 300 Mbps"/>
    <s v="INDIBIZ"/>
    <m/>
    <m/>
    <d v="2026-08-16T08:00:00"/>
    <s v="2026-08-16 08:00:00 | Waktu pemasangan : 16 agustus 2026 Jam pemasangan : 08.00 - 12.00 Info Tambahan : Hubungi pelanggan dulu sebelum ke lokasi terimakasih  "/>
    <n v="2026"/>
    <n v="8"/>
    <n v="16"/>
    <d v="2026-08-16T00:00:00"/>
    <n v="-0.33333333333575865"/>
    <x v="1"/>
    <x v="28"/>
  </r>
  <r>
    <n v="1250"/>
    <n v="1002521270"/>
    <n v="3"/>
    <x v="7"/>
    <n v="4"/>
    <s v="KUDUS"/>
    <s v="PURWODADI"/>
    <s v="TRO"/>
    <s v="REG"/>
    <s v="AO"/>
    <s v="NEW SALES"/>
    <s v="1P INET"/>
    <s v="Completed (PS)"/>
    <s v="RBS-Regional 3"/>
    <d v="2026-08-12T08:46:56"/>
    <d v="2026-08-13T22:27:58"/>
    <n v="69363855"/>
    <m/>
    <n v="142515101047"/>
    <s v="SPBU 4458114 TOROH"/>
    <s v="ODP-TRO-FC/056 FC/D02/056.01"/>
    <s v="WO061554511"/>
    <m/>
    <m/>
    <m/>
    <n v="110.901409"/>
    <n v="-7.1715039999999997"/>
    <s v="|MN01996|MYIA-040129459675/POI/Mustofa Budi Santoso,M.Si./082226117055/4458114@gmail.com"/>
    <s v="MYIB_ASSISTANT"/>
    <m/>
    <m/>
    <m/>
    <m/>
    <m/>
    <m/>
    <m/>
    <m/>
    <s v="Management Janji"/>
    <s v="2026-08-13 08:00:00 | Nama PIC : Wibowo No HP : 082226117055 Alt :  M Janji : 13/08/2026 Jam Pasang : 08.00  - 13:00  NoteÃ‚Â :  hubungi terlebih dahulu sebelum ke lokasi, terima kasih."/>
    <s v="FCC"/>
    <d v="2026-12-08T08:55:52"/>
    <d v="2026-08-13T08:00:00"/>
    <m/>
    <s v="PS"/>
    <s v="TRO"/>
    <s v="NO ADDON"/>
    <n v="20260813"/>
    <s v="Completed"/>
    <s v="HSI Bisnis Promo HUT Telkom PSB 70% - 50 Mbps"/>
    <s v="INDIBIZ"/>
    <m/>
    <m/>
    <d v="2026-08-13T08:00:00"/>
    <s v="2026-08-13 08:00:00 | Nama PIC : Wibowo No HP : 082226117055 Alt :  M Janji : 13/08/2026 Jam Pasang : 08.00  - 13:00  NoteÃ‚Â :  hubungi terlebih dahulu sebelum ke lokasi, terima kasih."/>
    <n v="2026"/>
    <n v="8"/>
    <n v="13"/>
    <d v="2026-08-13T00:00:00"/>
    <n v="-0.33333333333575865"/>
    <x v="1"/>
    <x v="4"/>
  </r>
  <r>
    <n v="1251"/>
    <n v="1002519234"/>
    <n v="3"/>
    <x v="2"/>
    <n v="4"/>
    <s v="MAGELANG"/>
    <s v="KEBUMEN"/>
    <s v="KAK"/>
    <s v="REG"/>
    <s v="AO"/>
    <s v="NEW SALES"/>
    <s v="1P INET"/>
    <s v="102 | FOLLOW UP COMPLETED"/>
    <s v="RBS-Regional 3"/>
    <d v="2026-08-11T10:19:56"/>
    <d v="2026-08-13T12:42:27"/>
    <n v="69363022"/>
    <m/>
    <n v="141177105416"/>
    <s v="PEMERINTAH DESA KEDALEMANWETAN"/>
    <s v="ODP-KAK-FAH/059 FAH/D03/059.01"/>
    <s v="WO061472195"/>
    <m/>
    <m/>
    <m/>
    <n v="109.507271"/>
    <n v="-7.7346252"/>
    <s v="|MN00662|MYIA-082797876696/POI/Asep/085290461690/pemdeskedalemanwetan@gmail.com"/>
    <s v="MYIB_ASSISTANT"/>
    <m/>
    <m/>
    <m/>
    <m/>
    <m/>
    <m/>
    <m/>
    <m/>
    <s v="Management Janji"/>
    <s v="2026-08-12 08:00:00 | Jam pemasangan : 08.00 - 12.00 Info Tambahan : Hubungi pelanggan dulu sebelum ke lokasi terimakasih "/>
    <s v="FCC"/>
    <d v="2026-11-08T10:39:50"/>
    <d v="2026-08-12T08:00:00"/>
    <s v="Kendala Pelanggan"/>
    <s v="REVOKE"/>
    <s v="KAK"/>
    <s v="NO ADDON"/>
    <m/>
    <s v="Follow Up Revoke Completed, New Order ID : SC1002524126"/>
    <s v="HSI Bisnis Basic Promo HUT Telkom PSB 70% - 50 Mbps"/>
    <s v="INDIBIZ"/>
    <m/>
    <m/>
    <d v="2026-08-12T08:00:00"/>
    <s v="2026-08-12 08:00:00 | Jam pemasangan : 08.00 - 12.00 Info Tambahan : Hubungi pelanggan dulu sebelum ke lokasi terimakasih "/>
    <m/>
    <m/>
    <m/>
    <e v="#NUM!"/>
    <e v="#NUM!"/>
    <x v="0"/>
    <x v="4"/>
  </r>
  <r>
    <n v="1252"/>
    <n v="1002504523"/>
    <n v="3"/>
    <x v="7"/>
    <n v="4"/>
    <s v="KUDUS"/>
    <s v="JEPARA"/>
    <s v="PEC"/>
    <s v="REG"/>
    <s v="AO"/>
    <s v="NEW SALES"/>
    <s v="1P INET"/>
    <s v="Completed (PS)"/>
    <s v="RBS-Regional 3"/>
    <d v="2026-08-01T12:31:56"/>
    <d v="2026-08-02T16:52:24"/>
    <n v="69356695"/>
    <m/>
    <n v="146593115331"/>
    <s v="Kaizen Home Service (AC &amp; Listrik)"/>
    <s v="ODP-PEC-FN/001"/>
    <s v="WO060641761"/>
    <m/>
    <m/>
    <m/>
    <n v="110.7395842"/>
    <n v="-6.6907300999999997"/>
    <s v="|MN01761|MYIA-052025500867/POI/khazinul Asror/085226507007/koziac07@gmail.com"/>
    <s v="MYIB_ASSISTANT"/>
    <m/>
    <m/>
    <m/>
    <m/>
    <m/>
    <m/>
    <m/>
    <m/>
    <s v="Management Janji"/>
    <s v="2026-08-02 13:00:00 | telp :085226507007 Tanggal pemasangan :02/08/2026 Jam pemasangan : pagi/siang Info Tambahan : Hubungi pelanggan dulu sebelum ke lokasi terima kasih"/>
    <s v="FCC"/>
    <d v="2026-01-08T12:40:34"/>
    <d v="2026-08-02T13:00:00"/>
    <m/>
    <s v="PS"/>
    <s v="PEC"/>
    <s v="NO ADDON"/>
    <n v="20260802"/>
    <s v="Completed"/>
    <s v="HSI Bisnis Promo HUT Telkom PSB 70% - 50 Mbps"/>
    <s v="INDIBIZ"/>
    <m/>
    <m/>
    <d v="2026-08-02T13:00:00"/>
    <s v="2026-08-02 13:00:00 | telp :085226507007 Tanggal pemasangan :02/08/2026 Jam pemasangan : pagi/siang Info Tambahan : Hubungi pelanggan dulu sebelum ke lokasi terima kasih"/>
    <n v="2026"/>
    <n v="8"/>
    <n v="2"/>
    <d v="2026-08-02T00:00:00"/>
    <n v="-0.54166666666424135"/>
    <x v="1"/>
    <x v="4"/>
  </r>
  <r>
    <n v="1253"/>
    <n v="1002504535"/>
    <n v="3"/>
    <x v="1"/>
    <n v="5"/>
    <s v="MALANG"/>
    <s v="BATU"/>
    <s v="BTU"/>
    <s v="REG"/>
    <s v="AO"/>
    <s v="NEW SALES"/>
    <m/>
    <s v="Completed (PS)"/>
    <s v="RBS-Regional 3"/>
    <d v="2026-08-01T12:49:22"/>
    <d v="2026-08-01T15:39:12"/>
    <n v="69343828"/>
    <m/>
    <n v="152707239166"/>
    <s v="JATIMPARK 1"/>
    <s v="ODP-BTU-FCE/33"/>
    <s v="WO060643882"/>
    <m/>
    <m/>
    <m/>
    <n v="112.443376"/>
    <n v="-7.865888"/>
    <s v="|MN02703|MYIA-028806572290/POI/Jemmy/08123305579/jemmy.indo@yahoo.com"/>
    <s v="Sales Profesional"/>
    <m/>
    <m/>
    <m/>
    <m/>
    <m/>
    <m/>
    <m/>
    <m/>
    <s v="Management Janji"/>
    <s v="2026-07-16 13:00:00 | Jam Pemasangan : 08:00 - 12.00  Tanggal Pemasangan : Kamis 16 JULI 2026  Info Tambahan : Hubungi pelanggan sebelum datang ke lokasi"/>
    <s v="FCC"/>
    <d v="2026-01-08T12:54:47"/>
    <m/>
    <m/>
    <s v="PS"/>
    <s v="BTU"/>
    <s v="NO ADDON"/>
    <n v="20260801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1T07:00:00"/>
    <s v="2026-07-16 13:00:00 | Jam Pemasangan : 08:00 - 12.00  Tanggal Pemasangan : Kamis 16 JULI 2026  Info Tambahan : Hubungi pelanggan sebelum datang ke lokasi"/>
    <n v="2026"/>
    <n v="8"/>
    <n v="1"/>
    <d v="2026-08-01T00:00:00"/>
    <n v="-0.29166666666424135"/>
    <x v="1"/>
    <x v="15"/>
  </r>
  <r>
    <n v="1254"/>
    <n v="1002512038"/>
    <n v="3"/>
    <x v="2"/>
    <n v="4"/>
    <s v="MAGELANG"/>
    <s v="KEBUMEN"/>
    <s v="KTW"/>
    <s v="REG"/>
    <s v="AO"/>
    <s v="NEW SALES"/>
    <s v="1P INET"/>
    <s v="Completed (PS)"/>
    <s v="RBS-Regional 3"/>
    <d v="2026-08-06T11:25:57"/>
    <d v="2026-08-07T11:56:55"/>
    <n v="69359821"/>
    <m/>
    <n v="141176104947"/>
    <s v="PEMDES BALINGASAL - KBM"/>
    <s v="ODP-KTW-FAK/028"/>
    <s v="WO061059880"/>
    <m/>
    <m/>
    <m/>
    <n v="109.793613614085"/>
    <n v="-7.66375820832166"/>
    <s v="|MN00664|MYIA-000047470872/POI/Udhi Purnomo/082322047770/pemdesbalingasal3@gmail.com"/>
    <s v="MYIB_ASSISTANT"/>
    <m/>
    <m/>
    <m/>
    <m/>
    <m/>
    <m/>
    <m/>
    <m/>
    <s v="Management Janji"/>
    <s v="2026-08-07 15:00:00 | Nama : BP UDHI PURNOMO No Hp : 082322047770 No Alt :  Tgl Pemasangan : 07 Agustus 2026 Interval : PAGI  Note : Hubungi pelanggan terlebih dahulu"/>
    <s v="FCC"/>
    <d v="2026-06-08T11:39:52"/>
    <d v="2026-08-07T15:00:00"/>
    <m/>
    <s v="PS"/>
    <s v="KTW"/>
    <s v="NO ADDON"/>
    <n v="20260807"/>
    <s v="Completed"/>
    <s v="HSI Bisnis Basic Promo HUT Telkom PSB 70% - 50 Mbps"/>
    <s v="INDIBIZ"/>
    <m/>
    <m/>
    <d v="2026-08-07T15:00:00"/>
    <s v="2026-08-07 15:00:00 | Nama : BP UDHI PURNOMO No Hp : 082322047770 No Alt :  Tgl Pemasangan : 07 Agustus 2026 Interval : PAGI  Note : Hubungi pelanggan terlebih dahulu"/>
    <n v="2026"/>
    <n v="8"/>
    <n v="7"/>
    <d v="2026-08-07T00:00:00"/>
    <n v="-0.625"/>
    <x v="1"/>
    <x v="4"/>
  </r>
  <r>
    <n v="1255"/>
    <n v="1002521825"/>
    <n v="3"/>
    <x v="6"/>
    <n v="5"/>
    <s v="JEMBER"/>
    <s v="BANYUWANGI"/>
    <s v="BWG"/>
    <s v="REG"/>
    <s v="AO"/>
    <s v="NEW SALES"/>
    <s v="1P INET"/>
    <s v="Completed (PS)"/>
    <s v="RBS-Regional 3"/>
    <d v="2026-08-12T11:34:57"/>
    <d v="2026-08-13T17:49:30"/>
    <n v="69364082"/>
    <m/>
    <n v="152503269642"/>
    <s v="TOKO ZUHFI"/>
    <s v="ODP-BWG-FAP/25 FAP/D03/25.01"/>
    <s v="WO061571687"/>
    <m/>
    <m/>
    <m/>
    <n v="114.3692267"/>
    <n v="-8.2192334999999996"/>
    <s v="MD|MYDB-20260811264929|DN00001/MN01010|TOKO ZUHFI|083851996075"/>
    <s v="MYDIGIBIZPARTNER"/>
    <m/>
    <m/>
    <m/>
    <m/>
    <m/>
    <m/>
    <m/>
    <m/>
    <s v="Management Janji"/>
    <s v="2026-08-13 08:00:00 | Tanggal Pemasangan : 13 Agustus 2026 Jam Pemasangan : 08:00 13:00 Info Tambahan : Hubungi pelanggan dulu sebelum ke lokasi terimakasih"/>
    <s v="FCC"/>
    <d v="2026-12-08T11:39:52"/>
    <d v="2026-08-13T08:00:00"/>
    <m/>
    <s v="PS"/>
    <s v="BWG"/>
    <s v="NO ADDON"/>
    <n v="20260813"/>
    <s v="Completed"/>
    <s v="HSI Bisnis Promo HUT Telkom PSB 70% - 300 Mbps"/>
    <s v="INDIBIZ"/>
    <m/>
    <m/>
    <d v="2026-08-13T08:00:00"/>
    <s v="2026-08-13 08:00:00 | Tanggal Pemasangan : 13 Agustus 2026 Jam Pemasangan : 08:00 13:00 Info Tambahan : Hubungi pelanggan dulu sebelum ke lokasi terimakasih"/>
    <n v="2026"/>
    <n v="8"/>
    <n v="13"/>
    <d v="2026-08-13T00:00:00"/>
    <n v="-0.33333333333575865"/>
    <x v="1"/>
    <x v="9"/>
  </r>
  <r>
    <n v="1256"/>
    <n v="1002530518"/>
    <n v="3"/>
    <x v="6"/>
    <n v="5"/>
    <s v="JEMBER"/>
    <s v="BANYUWANGI"/>
    <s v="PSG"/>
    <s v="REG"/>
    <s v="AO"/>
    <s v="NEW SALES"/>
    <s v="2P INET + VOICE"/>
    <s v="Completed (PS)"/>
    <s v="RBS-Regional 3"/>
    <d v="2026-08-17T09:50:56"/>
    <d v="2026-08-18T10:15:35"/>
    <n v="69367883"/>
    <n v="3332816012"/>
    <n v="152521203440"/>
    <s v="toko jaya abadi sumberagung"/>
    <s v="ODP-PSG-FA/22 FA/D05/22.01"/>
    <s v="WO061914198"/>
    <m/>
    <m/>
    <m/>
    <n v="114.05022393912"/>
    <n v="-8.5839415905054199"/>
    <s v="MD|MYDB-20260816265774|DC30004/MC30053|toko jaya abadi sumberagung|085139140506"/>
    <s v="MYDIGIBIZPARTNER"/>
    <m/>
    <m/>
    <m/>
    <m/>
    <m/>
    <m/>
    <m/>
    <m/>
    <s v="Management Janji"/>
    <s v="2026-08-18 08:00:00 | Jam Pemasangan : 08:00 - 12.00 Tanggal Pemasangan : 18/08/2026 Info Tambahan : Hubungi pelanggan sebelum datang ke lokasi"/>
    <s v="FCC"/>
    <s v="17-08-2026 09:55:06"/>
    <d v="2026-08-18T08:00:00"/>
    <m/>
    <s v="PS"/>
    <s v="PSG"/>
    <s v="NO ADDON"/>
    <n v="20260818"/>
    <s v="Completed"/>
    <s v="HSI Bisnis Bundling Phone PSB 70% - Free 800 Menit Promo - 150 Mbps"/>
    <s v="INDIBIZ"/>
    <m/>
    <m/>
    <d v="2026-08-18T08:00:00"/>
    <s v="2026-08-18 08:00:00 | Jam Pemasangan : 08:00 - 12.00 Tanggal Pemasangan : 18/08/2026 Info Tambahan : Hubungi pelanggan sebelum datang ke lokasi"/>
    <n v="2026"/>
    <n v="8"/>
    <n v="18"/>
    <d v="2026-08-18T00:00:00"/>
    <n v="-0.33333333333575865"/>
    <x v="1"/>
    <x v="9"/>
  </r>
  <r>
    <n v="1257"/>
    <n v="1002529609"/>
    <n v="3"/>
    <x v="1"/>
    <n v="5"/>
    <s v="MADIUN"/>
    <s v="PONOROGO"/>
    <s v="PON"/>
    <s v="REG"/>
    <s v="AO"/>
    <s v="NEW SALES"/>
    <s v="1P INET"/>
    <s v="Completed (PS)"/>
    <s v="RBS-Regional 3"/>
    <d v="2026-08-16T12:53:56"/>
    <d v="2026-08-17T14:06:17"/>
    <n v="69367482"/>
    <m/>
    <n v="152604231014"/>
    <s v="JUAL BELI LAPTOP"/>
    <s v="ODP-PON-FK/19 FK/D01/19.01"/>
    <s v="WO061872950"/>
    <m/>
    <m/>
    <m/>
    <n v="111.482943892478"/>
    <n v="-7.8120399719302496"/>
    <s v="MD|MYDB-20260816265638|DN00001/MN02053|JUAL BELI LAPTOP|085233618522"/>
    <s v="MYDIGIBIZPARTNER"/>
    <m/>
    <m/>
    <m/>
    <m/>
    <m/>
    <m/>
    <m/>
    <m/>
    <s v="Management Janji"/>
    <s v="2026-08-17 13:00:00 | Waktu pemasangan : 17 agustus 2026 Jam pemasangan : 08.00 - 12.00 Info Tambahan : Hubungi pelanggan dulu sebelum ke lokasi terimakasih "/>
    <s v="FCC"/>
    <s v="16-08-2026 12:55:02"/>
    <d v="2026-08-17T13:00:00"/>
    <m/>
    <s v="PS"/>
    <s v="PON"/>
    <s v="NO ADDON"/>
    <n v="20260817"/>
    <s v="Completed"/>
    <s v="HSI Bisnis Promo HUT Telkom PSB 70% - 300 Mbps"/>
    <s v="INDIBIZ"/>
    <m/>
    <m/>
    <d v="2026-08-17T13:00:00"/>
    <s v="2026-08-17 13:00:00 | Waktu pemasangan : 17 agustus 2026 Jam pemasangan : 08.00 - 12.00 Info Tambahan : Hubungi pelanggan dulu sebelum ke lokasi terimakasih "/>
    <n v="2026"/>
    <n v="8"/>
    <n v="17"/>
    <d v="2026-08-17T00:00:00"/>
    <n v="-0.54166666666424135"/>
    <x v="1"/>
    <x v="25"/>
  </r>
  <r>
    <n v="1258"/>
    <n v="1002521996"/>
    <n v="3"/>
    <x v="2"/>
    <n v="4"/>
    <s v="MAGELANG"/>
    <s v="MUNTILAN"/>
    <s v="MUN"/>
    <s v="REG"/>
    <s v="AO"/>
    <s v="NEW SALES"/>
    <m/>
    <s v="Completed (PS)"/>
    <s v="RBS-Regional 3"/>
    <d v="2026-08-12T12:32:38"/>
    <d v="2026-08-15T16:08:20"/>
    <n v="69364158"/>
    <m/>
    <n v="141146114825"/>
    <s v="SMK MUHAMMADIYAH 2 MUNTILAN"/>
    <s v="ODP-MUN-FAH/027"/>
    <s v="WO061655051"/>
    <m/>
    <m/>
    <m/>
    <n v="110.283558490874"/>
    <n v="-7.5742070200745797"/>
    <s v="AMRBS ; 920111 ; AM ; BINDA ANISSA ; TREG3 ; MAGELANG ; PSB 1S HSI  BISNIS 1:1 50 MB; 081210166085 NOVIC SETIAJI PANUNTUN;  smkmuh2muntilan@gmail.com"/>
    <s v="Account Manager"/>
    <m/>
    <m/>
    <m/>
    <m/>
    <m/>
    <m/>
    <m/>
    <m/>
    <s v="Management Janji"/>
    <s v="2026-08-15 08:00:00|Nama Pic : BP NOVI No Hp Pic : 081210166085 Jam Pemasangan : 08:00 - 12.00 Tanggal Pemasangan : JUMAT 14 AGUSTUS 2026 Info Tambahan : Hubungi pelanggan sebelum datang ke lokasi|40961370|MYDITA"/>
    <s v="FCC"/>
    <d v="2026-12-08T12:39:53"/>
    <d v="2026-08-15T08:00:00"/>
    <m/>
    <s v="PS"/>
    <s v="MUN"/>
    <s v="NO ADDON"/>
    <n v="2026081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5T08:00:00"/>
    <s v="2026-08-15 08:00:00|Nama Pic : BP NOVI No Hp Pic : 081210166085 Jam Pemasangan : 08:00 - 12.00 Tanggal Pemasangan : JUMAT 14 AGUSTUS 2026 Info Tambahan : Hubungi pelanggan sebelum datang ke lokasi|40961370|MYDITA"/>
    <n v="2026"/>
    <n v="8"/>
    <n v="15"/>
    <d v="2026-08-15T00:00:00"/>
    <n v="-0.33333333333575865"/>
    <x v="1"/>
    <x v="4"/>
  </r>
  <r>
    <n v="1259"/>
    <n v="1002514471"/>
    <n v="3"/>
    <x v="0"/>
    <n v="5"/>
    <s v="MATARAM"/>
    <s v="SUMBAWA"/>
    <s v="SBW"/>
    <s v="REG"/>
    <s v="AO"/>
    <s v="NEW SALES"/>
    <s v="1P INET"/>
    <s v="102 | FOLLOW UP COMPLETED"/>
    <s v="RBS-Regional 3"/>
    <d v="2026-08-07T12:20:56"/>
    <d v="2026-08-10T13:17:12"/>
    <n v="69360715"/>
    <m/>
    <n v="172606792114"/>
    <s v="RUMAH MAKAN BESTUNGIL"/>
    <s v="ODP-SBW-FBE/32 FBE/D04/32.01"/>
    <s v="WO061155727"/>
    <m/>
    <m/>
    <m/>
    <n v="117.406251234387"/>
    <n v="-8.4901076653998508"/>
    <s v="|MN01595|MYIA-008416179563/POI/NURUL WAHIDAH/081237072219/ptbestungilmitrasejahtera@gmail.com"/>
    <s v="MYIB_ASSISTANT"/>
    <m/>
    <m/>
    <m/>
    <m/>
    <m/>
    <m/>
    <m/>
    <m/>
    <s v="Management Janji"/>
    <s v="2026-08-08 13:00:00 | Tanggal pemasangan: 08/08/2026 Jam pemasangan : siang Info Tambahan : Hubungi pelanggan dulu sebelum ke lokasi terima kasih."/>
    <s v="FCC"/>
    <d v="2026-07-08T12:25:19"/>
    <d v="2026-08-08T13:00:00"/>
    <s v="Kendala Lainnya"/>
    <s v="REVOKE"/>
    <s v="SBW"/>
    <s v="NO ADDON"/>
    <m/>
    <s v="Follow Up Revoke Completed, New Order ID : SC1002517716"/>
    <s v="HSI Bisnis Promo HUT Telkom PSB 70% - 50 Mbps"/>
    <s v="INDIBIZ"/>
    <m/>
    <m/>
    <d v="2026-08-08T13:00:00"/>
    <s v="2026-08-08 13:00:00 | Tanggal pemasangan: 08/08/2026 Jam pemasangan : siang Info Tambahan : Hubungi pelanggan dulu sebelum ke lokasi terima kasih."/>
    <m/>
    <m/>
    <m/>
    <e v="#NUM!"/>
    <e v="#NUM!"/>
    <x v="0"/>
    <x v="2"/>
  </r>
  <r>
    <n v="1260"/>
    <n v="1002520600"/>
    <n v="3"/>
    <x v="2"/>
    <n v="4"/>
    <s v="YOGYAKARTA"/>
    <s v="INNER - YOGYA JATENG SELATAN"/>
    <s v="PGR"/>
    <s v="REG"/>
    <s v="AO"/>
    <s v="NEW SALES"/>
    <m/>
    <s v="Completed (PS)"/>
    <s v="RBS-Regional 3"/>
    <d v="2026-08-11T15:54:17"/>
    <d v="2026-08-12T12:34:28"/>
    <n v="69363563"/>
    <n v="2745060952"/>
    <n v="141114227900"/>
    <s v="SD Muhammadiyah Jogokariyan (Kampus 2)"/>
    <s v="ODP-PGR-FBT/008"/>
    <s v="WO061529245"/>
    <m/>
    <m/>
    <m/>
    <n v="110.3660582"/>
    <n v="-7.8230108999999999"/>
    <s v="|MC80228|/SD Muhammadiyah Jogokariyan (Kampus 2)/Paket HSI 2S Bisnis Promo HUT Telkom 1:1 300Mbps + Telp/Fika Widiana Kuspratiwi/085348548664/sdmjogokariyan@gmail.com"/>
    <s v="Sales Profesional"/>
    <m/>
    <m/>
    <m/>
    <m/>
    <m/>
    <m/>
    <m/>
    <m/>
    <s v="Management Janji"/>
    <s v="2026-08-13 08:00:00|Waktu pemasangan : 12 agustus 2026 Jam pemasangan : 08.00 - 12.00 Info Tambahan : Hubungi pelanggan dulu sebelum ke lokasi terimakasih |40971401|MYDITA"/>
    <s v="FCC"/>
    <d v="2026-11-08T15:55:14"/>
    <d v="2026-08-13T08:00:00"/>
    <m/>
    <s v="PS"/>
    <s v="PGR"/>
    <s v="NO ADDON"/>
    <n v="20260812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13T08:00:00"/>
    <s v="2026-08-13 08:00:00|Waktu pemasangan : 12 agustus 2026 Jam pemasangan : 08.00 - 12.00 Info Tambahan : Hubungi pelanggan dulu sebelum ke lokasi terimakasih |40971401|MYDITA"/>
    <n v="2026"/>
    <n v="8"/>
    <n v="12"/>
    <d v="2026-08-12T00:00:00"/>
    <n v="-1.3333333333357587"/>
    <x v="1"/>
    <x v="4"/>
  </r>
  <r>
    <n v="1261"/>
    <n v="1002534231"/>
    <n v="3"/>
    <x v="0"/>
    <n v="5"/>
    <s v="MATARAM"/>
    <s v="SUMBAWA"/>
    <s v="EMP"/>
    <s v="REG"/>
    <s v="AO"/>
    <s v="NEW SALES"/>
    <s v="1P INET"/>
    <s v="Completed (PS)"/>
    <s v="RBS-Regional 3"/>
    <d v="2026-08-18T16:35:56"/>
    <d v="2026-08-18T22:18:23"/>
    <n v="69367104"/>
    <m/>
    <n v="172612801224"/>
    <s v="I&amp; 39;M STORE"/>
    <s v="ODP-EMP-FAD/09"/>
    <s v="WO062040180"/>
    <m/>
    <m/>
    <m/>
    <n v="117.778030447661"/>
    <n v="-8.7989918267627498"/>
    <s v="MD|MYDB-20260815265582|DN00001/MN01576|I&amp; 39;M STORE|087713004598"/>
    <s v="MYDIGIBIZPARTNER"/>
    <m/>
    <m/>
    <m/>
    <m/>
    <m/>
    <m/>
    <m/>
    <m/>
    <s v="Management Janji"/>
    <s v="2026-08-22 08:00:00 | 087713004598  I&amp; 39;M STORE"/>
    <s v="FCC"/>
    <s v="18-08-2026 16:39:51"/>
    <d v="2026-08-22T08:00:00"/>
    <m/>
    <s v="PS"/>
    <s v="EMP"/>
    <s v="OCA"/>
    <n v="20260818"/>
    <s v="Completed"/>
    <s v="HSI Bisnis Bundling OCA Breach Checker Promo 2026 PSB 70% - 150 Mbps"/>
    <s v="INDIBIZ"/>
    <m/>
    <m/>
    <d v="2026-08-22T08:00:00"/>
    <s v="2026-08-22 08:00:00 | 087713004598  I&amp; 39;M STORE"/>
    <n v="2026"/>
    <n v="8"/>
    <n v="18"/>
    <d v="2026-08-18T00:00:00"/>
    <n v="-4.3333333333357587"/>
    <x v="1"/>
    <x v="2"/>
  </r>
  <r>
    <n v="1262"/>
    <n v="1002526301"/>
    <n v="3"/>
    <x v="7"/>
    <n v="4"/>
    <s v="SOLO"/>
    <s v="INNER - SOLO JATENG TIMUR"/>
    <s v="SKH"/>
    <s v="REG"/>
    <s v="AO"/>
    <s v="NEW SALES"/>
    <s v="1P INET"/>
    <s v="Completed (PS)"/>
    <s v="RBS-Regional 3"/>
    <d v="2026-08-14T12:19:56"/>
    <d v="2026-08-15T15:20:15"/>
    <n v="69365997"/>
    <m/>
    <n v="143555102292"/>
    <s v="LAB KOM SMPN 5 WONOGIRI"/>
    <s v="ODP-SKH-FZ/009"/>
    <s v="WO061738984"/>
    <m/>
    <m/>
    <m/>
    <n v="110.9537749"/>
    <n v="-7.7658282999999999"/>
    <s v="|MN02255|MYIA-045464525674/POI/GATOT WINOWO/081329246246/gaguma.81@gmail.com"/>
    <s v="MYIB_ASSISTANT"/>
    <m/>
    <m/>
    <m/>
    <m/>
    <m/>
    <m/>
    <m/>
    <m/>
    <s v="Management Janji"/>
    <s v="2026-08-15 13:00:00 | Nama PIC : Gatot  No HP : 081329246246 Alt :  M Janji : 15 Augustus 2026 Jam Pasang : 08.00 - 13:00  NoteÃ‚Â :  hubungi terlebih dahulu sebelum kelokasi"/>
    <s v="FCC"/>
    <s v="14-08-2026 12:39:47"/>
    <d v="2026-08-15T13:00:00"/>
    <m/>
    <s v="PS"/>
    <s v="SKH"/>
    <s v="NO ADDON"/>
    <n v="20260815"/>
    <s v="Completed"/>
    <s v="HSI Bisnis Promo HUT Telkom PSB 70% - 150 Mbps"/>
    <s v="INDIBIZ"/>
    <m/>
    <m/>
    <d v="2026-08-15T13:00:00"/>
    <s v="2026-08-15 13:00:00 | Nama PIC : Gatot  No HP : 081329246246 Alt :  M Janji : 15 Augustus 2026 Jam Pasang : 08.00 - 13:00  NoteÃ‚Â :  hubungi terlebih dahulu sebelum kelokasi"/>
    <n v="2026"/>
    <n v="8"/>
    <n v="15"/>
    <d v="2026-08-15T00:00:00"/>
    <n v="-0.54166666666424135"/>
    <x v="1"/>
    <x v="4"/>
  </r>
  <r>
    <n v="1263"/>
    <n v="1002523063"/>
    <n v="3"/>
    <x v="3"/>
    <n v="5"/>
    <s v="MADURA"/>
    <s v="BANGKALAN"/>
    <s v="KPP"/>
    <s v="REG"/>
    <s v="AO"/>
    <s v="NEW SALES"/>
    <m/>
    <s v="CANCEL COMPLETED"/>
    <s v="RBS-Regional 3"/>
    <d v="2026-08-12T17:54:28"/>
    <d v="2026-08-14T10:13:29"/>
    <n v="69364590"/>
    <m/>
    <n v="152437905608"/>
    <s v="YAYASAN AN NUR SOKOBANAH MADURA"/>
    <s v="ODP-KPP-FG/12"/>
    <m/>
    <m/>
    <m/>
    <m/>
    <n v="113.39064620000001"/>
    <n v="-6.9106610999999996"/>
    <s v="|MN00213|/YAYASAN AN NUR SOKOBANAH MADURA/APRILIN ARDIYANTI/087851233417/april.ardiyanti@gmail.com/HSI Bisnis + Netmonk Promo 2026 300 Mbps (Rp 1.186.100) PSB 150.000/"/>
    <s v="Sales Force DBS"/>
    <m/>
    <m/>
    <m/>
    <m/>
    <m/>
    <m/>
    <m/>
    <m/>
    <m/>
    <m/>
    <m/>
    <d v="2026-12-08T17:55:33"/>
    <m/>
    <m/>
    <s v="REJECT_FCC"/>
    <s v="KPP"/>
    <s v="NETMONK"/>
    <m/>
    <s v="DECLINE : Decline - Batal Order EVI PUSPITA EKASARI 40931150|MYDITA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s v="DECLINE : Decline - Batal Order EVI PUSPITA EKASARI 40931150|MYDITA"/>
    <m/>
    <m/>
    <m/>
    <m/>
    <m/>
    <e v="#NUM!"/>
    <e v="#NUM!"/>
    <x v="0"/>
    <x v="6"/>
  </r>
  <r>
    <n v="1264"/>
    <n v="1002516595"/>
    <n v="3"/>
    <x v="3"/>
    <n v="5"/>
    <s v="MADURA"/>
    <s v="PAMEKASAN"/>
    <s v="ABT"/>
    <s v="REG"/>
    <s v="AO"/>
    <s v="NEW SALES"/>
    <s v="1P INET"/>
    <s v="Completed (PS)"/>
    <s v="RBS-Regional 3"/>
    <d v="2026-08-09T16:28:57"/>
    <d v="2026-08-10T09:46:51"/>
    <n v="69361948"/>
    <m/>
    <n v="152429209474"/>
    <s v="HIDAYAH MART"/>
    <s v="ODP-ABU-FE/18 FE/D02/18.01"/>
    <s v="WO061334032"/>
    <m/>
    <m/>
    <m/>
    <n v="113.804009892046"/>
    <n v="-6.8922204166440704"/>
    <s v="MD|MYDB-20260809264827|DN00001/MN00806|HIDAYAH MART|087893843352"/>
    <s v="MYDIGIBIZPARTNER"/>
    <m/>
    <m/>
    <m/>
    <m/>
    <m/>
    <m/>
    <m/>
    <m/>
    <s v="Management Janji"/>
    <s v="2026-08-10 13:00:00 | M Janji : 10 agustus 2026 jam Pasang : siang Note : hubungi pelanggan jika ingin kelokasi"/>
    <s v="FCC"/>
    <d v="2026-09-08T16:39:48"/>
    <d v="2026-08-10T13:00:00"/>
    <m/>
    <s v="PS"/>
    <s v="ABT"/>
    <s v="NO ADDON"/>
    <n v="20260810"/>
    <s v="Completed"/>
    <s v="HSI Bisnis Promo HUT Telkom PSB 70% - 300 Mbps"/>
    <s v="INDIBIZ"/>
    <m/>
    <m/>
    <d v="2026-08-10T13:00:00"/>
    <s v="2026-08-10 13:00:00 | M Janji : 10 agustus 2026 jam Pasang : siang Note : hubungi pelanggan jika ingin kelokasi"/>
    <n v="2026"/>
    <n v="8"/>
    <n v="10"/>
    <d v="2026-08-10T00:00:00"/>
    <n v="-0.54166666666424135"/>
    <x v="1"/>
    <x v="6"/>
  </r>
  <r>
    <n v="1265"/>
    <n v="1002525993"/>
    <n v="3"/>
    <x v="2"/>
    <n v="4"/>
    <s v="MAGELANG"/>
    <s v="WONOSOBO"/>
    <s v="WOS"/>
    <s v="REG"/>
    <s v="AO"/>
    <s v="NEW SALES"/>
    <s v="1P INET"/>
    <s v="Completed (PS)"/>
    <s v="RBS-Regional 3"/>
    <d v="2026-08-14T10:52:56"/>
    <d v="2026-08-15T11:14:24"/>
    <n v="69365821"/>
    <m/>
    <n v="141373127451"/>
    <s v="KANTOR DESA BANDINGAN"/>
    <s v="ODP-WOS-FQ/043 FQ/D05/043.01"/>
    <s v="WO061729822"/>
    <m/>
    <m/>
    <m/>
    <n v="109.796278"/>
    <n v="-7.4120929999999996"/>
    <s v="|MN00909|MYIA-082222002669/POI/widi/087856968204/widisumono@gmail.com"/>
    <s v="MYIB_ASSISTANT"/>
    <m/>
    <m/>
    <m/>
    <m/>
    <m/>
    <m/>
    <m/>
    <m/>
    <s v="Management Janji"/>
    <s v="2026-08-15 08:00:00 | M Janji :  15 Agustus 2026 Jam Pasang : Pagi Note : hubungi pelanggan jika ingin ke lokasi, terima kasih. "/>
    <s v="FCC"/>
    <s v="14-08-2026 10:54:53"/>
    <d v="2026-08-15T08:00:00"/>
    <m/>
    <s v="PS"/>
    <s v="WOS"/>
    <s v="NO ADDON"/>
    <n v="20260815"/>
    <s v="Completed"/>
    <s v="HSI Bisnis Promo HUT Telkom PSB 70% - 75 Mbps"/>
    <s v="INDIBIZ"/>
    <m/>
    <m/>
    <d v="2026-08-15T08:00:00"/>
    <s v="2026-08-15 08:00:00 | M Janji :  15 Agustus 2026 Jam Pasang : Pagi Note : hubungi pelanggan jika ingin ke lokasi, terima kasih. "/>
    <n v="2026"/>
    <n v="8"/>
    <n v="15"/>
    <d v="2026-08-15T00:00:00"/>
    <n v="-0.33333333333575865"/>
    <x v="1"/>
    <x v="4"/>
  </r>
  <r>
    <n v="1266"/>
    <n v="1002531242"/>
    <n v="3"/>
    <x v="1"/>
    <n v="5"/>
    <s v="MADIUN"/>
    <s v="BOJONEGORO"/>
    <s v="KDU"/>
    <s v="REG"/>
    <s v="AO"/>
    <s v="NEW SALES"/>
    <s v="1P INET"/>
    <s v="Completed (PS)"/>
    <s v="RBS-Regional 3"/>
    <d v="2026-08-17T16:20:57"/>
    <d v="2026-08-18T15:58:31"/>
    <n v="69368283"/>
    <m/>
    <n v="152643202394"/>
    <s v="SPBU LERAN KALITIDU"/>
    <s v="ODP-KDU-FE/07 FE/D02/07.01"/>
    <s v="WO061945279"/>
    <m/>
    <m/>
    <m/>
    <n v="111.8271879"/>
    <n v="-7.1449569000000004"/>
    <s v="|MC20010|MYIA-039379594642/POI/Ade Setiawan /085893095578/spbuleran@gmail.com"/>
    <s v="MYIB_ASSISTANT"/>
    <m/>
    <m/>
    <m/>
    <m/>
    <m/>
    <m/>
    <m/>
    <m/>
    <s v="Management Janji"/>
    <s v="2026-08-18 13:00:00 | Tanggal Pemasangan : 18 Agustus 2026 Jam Pemasangan : 08:00 13:00 Info Tambahan : Hubungi pelanggan dulu sebelum ke lokasi terimakasih"/>
    <s v="FCC"/>
    <s v="17-08-2026 16:25:32"/>
    <d v="2026-08-18T13:00:00"/>
    <m/>
    <s v="PS"/>
    <s v="KDU"/>
    <s v="NO ADDON"/>
    <n v="20260818"/>
    <s v="Completed"/>
    <s v="HSI Bisnis Promo HUT Telkom PSB 70% - 50 Mbps"/>
    <s v="INDIBIZ"/>
    <m/>
    <m/>
    <d v="2026-08-18T13:00:00"/>
    <s v="2026-08-18 13:00:00 | Tanggal Pemasangan : 18 Agustus 2026 Jam Pemasangan : 08:00 13:00 Info Tambahan : Hubungi pelanggan dulu sebelum ke lokasi terimakasih"/>
    <n v="2026"/>
    <n v="8"/>
    <n v="18"/>
    <d v="2026-08-18T00:00:00"/>
    <n v="-0.54166666666424135"/>
    <x v="1"/>
    <x v="18"/>
  </r>
  <r>
    <n v="1267"/>
    <n v="1002517694"/>
    <n v="3"/>
    <x v="0"/>
    <n v="5"/>
    <s v="MATARAM"/>
    <s v="LOMBOK TIMUR UTARA"/>
    <s v="MBG"/>
    <s v="REG"/>
    <s v="AO"/>
    <s v="NEW SALES"/>
    <s v="1P INET"/>
    <s v="Completed (PS)"/>
    <s v="RBS-Regional 3"/>
    <d v="2026-08-10T13:08:58"/>
    <d v="2026-08-10T17:38:00"/>
    <n v="69362412"/>
    <m/>
    <n v="172620205021"/>
    <s v="iA-CAKE"/>
    <s v="ODP-MBG-FAF/13"/>
    <s v="WO061393640"/>
    <m/>
    <m/>
    <m/>
    <n v="116.47072378546"/>
    <n v="-8.6226522507887697"/>
    <s v="MD|MYDB-20260810264863|EC40001/MC40003|iA-CAKE|081933145006"/>
    <s v="MYDIGIBIZPARTNER"/>
    <m/>
    <m/>
    <m/>
    <m/>
    <m/>
    <m/>
    <m/>
    <m/>
    <s v="Management Janji"/>
    <s v="2026-08-11 13:00:00 | telp : 081933145006 alt :  M Janji : (11/08/2026) jam Pasang :pagi / siang  Note : hubungi pelanggan jika ingin kelokasi "/>
    <s v="FCC"/>
    <d v="2026-10-08T13:09:48"/>
    <d v="2026-08-11T13:00:00"/>
    <m/>
    <s v="PS"/>
    <s v="MBG"/>
    <s v="NO ADDON"/>
    <n v="20260810"/>
    <s v="Completed"/>
    <s v="HSI Bisnis Promo HUT Telkom PSB 70% - 75 Mbps"/>
    <s v="INDIBIZ"/>
    <m/>
    <m/>
    <d v="2026-08-11T13:00:00"/>
    <s v="2026-08-11 13:00:00 | telp : 081933145006 alt :  M Janji : (11/08/2026) jam Pasang :pagi / siang  Note : hubungi pelanggan jika ingin kelokasi "/>
    <n v="2026"/>
    <n v="8"/>
    <n v="10"/>
    <d v="2026-08-10T00:00:00"/>
    <n v="-1.5416666666642413"/>
    <x v="1"/>
    <x v="5"/>
  </r>
  <r>
    <n v="1268"/>
    <n v="1002534971"/>
    <n v="3"/>
    <x v="6"/>
    <n v="5"/>
    <s v="PASURUAN"/>
    <s v="PROBOLINGGO"/>
    <s v="PBL"/>
    <s v="REG"/>
    <s v="AO"/>
    <s v="NEW SALES"/>
    <m/>
    <s v="QC MIA - SEND QUALITY CONTROL MIA"/>
    <s v="RBS-Regional 3"/>
    <d v="2026-08-18T23:28:13"/>
    <d v="2026-08-18T23:36:01"/>
    <n v="69369593"/>
    <m/>
    <n v="152505340850"/>
    <s v="MTS HIDAYAT"/>
    <s v="ODP-PBL-FX/43"/>
    <m/>
    <m/>
    <m/>
    <m/>
    <n v="113.201149584775"/>
    <n v="-7.7558625987227101"/>
    <s v="|MC30181|/IMAM HARIYADI/81334559295/labkomhidayat@gmail.com"/>
    <s v="Sales Force DBS"/>
    <m/>
    <m/>
    <m/>
    <m/>
    <m/>
    <m/>
    <m/>
    <m/>
    <m/>
    <m/>
    <m/>
    <s v="18-08-2026 23:39:54"/>
    <m/>
    <m/>
    <s v="QC1"/>
    <s v="PBL"/>
    <s v="NO ADDON"/>
    <m/>
    <s v="QC MIA - SEND QUALITY CONTROL MI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27"/>
  </r>
  <r>
    <n v="1269"/>
    <n v="1002527936"/>
    <n v="3"/>
    <x v="3"/>
    <n v="5"/>
    <s v="MADURA"/>
    <s v="PAMEKASAN"/>
    <s v="PME"/>
    <s v="REG"/>
    <s v="AO"/>
    <s v="NEW SALES"/>
    <m/>
    <s v="Completed (PS)"/>
    <s v="RBS-Regional 3"/>
    <d v="2026-08-15T10:44:50"/>
    <d v="2026-08-15T13:48:05"/>
    <n v="69365776"/>
    <m/>
    <n v="152426928205"/>
    <s v="TOKO RENALDI JAYA"/>
    <s v="ODP-PME-FAP/17"/>
    <s v="WO061807004"/>
    <m/>
    <m/>
    <m/>
    <n v="113.476433"/>
    <n v="-7.2207052000000003"/>
    <s v="|MC70132|/TOKO RENALDI JAYA/087839454000/rendaliigskah@gmail.com/HSI Bisnis + Netmonk Promo 2026 200 Mbps (Rp 846.100) PSB 150.000/MOH RENALDI SAPUTRA/-7.2207052, 113.476433"/>
    <s v="Sales Force DBS"/>
    <m/>
    <m/>
    <m/>
    <m/>
    <m/>
    <m/>
    <m/>
    <m/>
    <s v="Management Janji"/>
    <s v="2026-08-15 13:00:00|  M Janji : (15/08/2026)  jam Pasang :pagi  Note : hubungi pelanggan jika ingin kelokasi  |40971304|MYDITA"/>
    <s v="FCC"/>
    <s v="15-08-2026 10:54:52"/>
    <m/>
    <m/>
    <s v="PS"/>
    <s v="PME"/>
    <s v="NETMONK"/>
    <n v="2026081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5T07:00:00"/>
    <s v="2026-08-15 13:00:00|  M Janji : (15/08/2026)  jam Pasang :pagi  Note : hubungi pelanggan jika ingin kelokasi  |40971304|MYDITA"/>
    <n v="2026"/>
    <n v="8"/>
    <n v="15"/>
    <d v="2026-08-15T00:00:00"/>
    <n v="-0.29166666666424135"/>
    <x v="1"/>
    <x v="6"/>
  </r>
  <r>
    <n v="1270"/>
    <n v="1002525429"/>
    <n v="3"/>
    <x v="0"/>
    <n v="5"/>
    <s v="MATARAM"/>
    <s v="LOMBOK BARAT TENGAH"/>
    <s v="PRY"/>
    <s v="REG"/>
    <s v="AO"/>
    <s v="NEW SALES"/>
    <s v="1P INET"/>
    <s v="OSS - FALLOUT"/>
    <s v="RBS-Regional 3"/>
    <d v="2026-08-14T08:16:56"/>
    <d v="2026-08-17T13:43:36"/>
    <n v="69365594"/>
    <m/>
    <n v="172603791381"/>
    <s v="SDN PUNIK"/>
    <s v="ODP-PYA-FAD/45 FAD/D03/45.01"/>
    <s v="WO061717389"/>
    <m/>
    <m/>
    <m/>
    <n v="116.281946"/>
    <n v="-8.7148029999999999"/>
    <s v="|MC40040|MYIA-009625640684/POI/Rausul Akzam, S.Pd/087791221116/rausulakzam65@gmail.com"/>
    <s v="MYIB_ASSISTANT"/>
    <m/>
    <m/>
    <m/>
    <m/>
    <m/>
    <m/>
    <m/>
    <m/>
    <s v="Management Janji"/>
    <s v="2026-08-15 15:00:00 | Waktu pemasangan : 15 agustus 2026 Jam pemasangan : 15.00 Info Tambahan : Hubungi pelanggan dulu sebelum ke lokasi terimakasih "/>
    <s v="FCC"/>
    <s v="14-08-2026 08:26:00"/>
    <d v="2026-08-15T15:00:00"/>
    <s v="Kendala Pelanggan"/>
    <s v="FO_WFM"/>
    <s v="PRY"/>
    <s v="NO ADDON"/>
    <m/>
    <s v="Provisioning Failed|WFM|INF009058497|PCP_-8.6806212,116.2808445_FOLOUT"/>
    <s v="HSI Bisnis PSB 70% - 200 Mbps"/>
    <s v="INDIBIZ"/>
    <m/>
    <m/>
    <d v="2026-08-15T15:00:00"/>
    <s v="2026-08-15 15:00:00 | Waktu pemasangan : 15 agustus 2026 Jam pemasangan : 15.00 Info Tambahan : Hubungi pelanggan dulu sebelum ke lokasi terimakasih "/>
    <m/>
    <m/>
    <m/>
    <e v="#NUM!"/>
    <e v="#NUM!"/>
    <x v="0"/>
    <x v="5"/>
  </r>
  <r>
    <n v="1271"/>
    <n v="1002519567"/>
    <n v="3"/>
    <x v="1"/>
    <n v="5"/>
    <s v="KEDIRI"/>
    <s v="KEDIRI"/>
    <s v="PAE"/>
    <s v="REG"/>
    <s v="AO"/>
    <s v="NEW SALES"/>
    <s v="1P INET"/>
    <s v="Completed (PS)"/>
    <s v="RBS-Regional 3"/>
    <d v="2026-08-11T11:34:56"/>
    <d v="2026-08-12T13:03:35"/>
    <n v="69363158"/>
    <m/>
    <n v="152639219486"/>
    <s v="SPBU 54.641.09"/>
    <s v="ODP-PAE-FF/60 FF/D04/60.01"/>
    <s v="WO061481599"/>
    <m/>
    <m/>
    <m/>
    <n v="112.1714284"/>
    <n v="-7.7623531999999997"/>
    <s v="|MN00418|MYIA-010741271193/POI/MUHAMMAD MANSYUR/081357425272/parespbu09@gmail.com"/>
    <s v="MYIB_ASSISTANT"/>
    <m/>
    <m/>
    <m/>
    <m/>
    <m/>
    <m/>
    <m/>
    <m/>
    <s v="Management Janji"/>
    <s v="2026-08-12 08:00:00 | Jam pemasangan : 12.00 Info Tambahan : Hubungi pelanggan dulu sebelum ke lokasi terimakasih  "/>
    <s v="FCC"/>
    <d v="2026-11-08T11:40:03"/>
    <d v="2026-08-12T08:00:00"/>
    <m/>
    <s v="PS"/>
    <s v="PAE"/>
    <s v="NO ADDON"/>
    <n v="20260812"/>
    <s v="Completed"/>
    <s v="HSI Bisnis Promo HUT Telkom PSB 70% - 50 Mbps"/>
    <s v="INDIBIZ"/>
    <m/>
    <m/>
    <d v="2026-08-12T08:00:00"/>
    <s v="2026-08-12 08:00:00 | Jam pemasangan : 12.00 Info Tambahan : Hubungi pelanggan dulu sebelum ke lokasi terimakasih  "/>
    <n v="2026"/>
    <n v="8"/>
    <n v="12"/>
    <d v="2026-08-12T00:00:00"/>
    <n v="-0.33333333333575865"/>
    <x v="1"/>
    <x v="1"/>
  </r>
  <r>
    <n v="1272"/>
    <n v="1002515442"/>
    <n v="3"/>
    <x v="2"/>
    <n v="4"/>
    <s v="YOGYAKARTA"/>
    <s v="INNER - YOGYA JATENG SELATAN"/>
    <s v="PGR"/>
    <s v="REG"/>
    <s v="AO"/>
    <s v="NEW SALES"/>
    <m/>
    <s v="Completed (PS)"/>
    <s v="RBS-Regional 3"/>
    <d v="2026-08-07T18:10:21"/>
    <d v="2026-08-07T22:36:05"/>
    <n v="69356259"/>
    <m/>
    <n v="141114227834"/>
    <s v="CV. SEKAR KEDHATON"/>
    <s v="ODP-PGR-FDR/009"/>
    <s v="WO061199620"/>
    <m/>
    <m/>
    <m/>
    <n v="110.39221000000001"/>
    <n v="-7.8263889999999998"/>
    <s v="AMRBS/405613/FARISTA APRILLIA/R3/YOGYAKARTA/PSB HSI BISNIS 1S  200 MBPS PROMO HUT TELKOM 1:1/BETTA FARAH/085224408670/restaurantsekarkedhaton@gmail.com"/>
    <s v="Amex"/>
    <m/>
    <m/>
    <m/>
    <m/>
    <m/>
    <m/>
    <m/>
    <m/>
    <s v="Management Janji"/>
    <s v="2026-08-07 15:00:00|Tanggal pemasangan : 07 AGUSTUS 2026  Jam pemasangan : pagi/siang  Info Tambahan : Hubungi pelanggan dulu sebelum ke lokasi  terima kasih|40010577|MYDITA"/>
    <s v="FCC"/>
    <d v="2026-07-08T18:25:44"/>
    <m/>
    <m/>
    <s v="PS"/>
    <s v="PGR"/>
    <s v="NO ADDON"/>
    <n v="20260807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7T07:00:00"/>
    <s v="2026-08-07 15:00:00|Tanggal pemasangan : 07 AGUSTUS 2026  Jam pemasangan : pagi/siang  Info Tambahan : Hubungi pelanggan dulu sebelum ke lokasi  terima kasih|40010577|MYDITA"/>
    <n v="2026"/>
    <n v="8"/>
    <n v="7"/>
    <d v="2026-08-07T00:00:00"/>
    <n v="-0.29166666666424135"/>
    <x v="1"/>
    <x v="4"/>
  </r>
  <r>
    <n v="1273"/>
    <n v="1002520779"/>
    <n v="3"/>
    <x v="5"/>
    <n v="5"/>
    <s v="DENPASAR"/>
    <s v="JIMBARAN"/>
    <s v="JBR"/>
    <s v="REG"/>
    <s v="AO"/>
    <s v="NEW SALES"/>
    <m/>
    <s v="Completed (PS)"/>
    <s v="RBS-Regional 3"/>
    <d v="2026-08-11T16:42:04"/>
    <d v="2026-08-14T08:08:37"/>
    <n v="69363675"/>
    <m/>
    <n v="172415798732"/>
    <s v="PT. MITRA BALI SUKSES"/>
    <s v="ODP-JBR-FF/45"/>
    <s v="WO061530506"/>
    <m/>
    <m/>
    <m/>
    <n v="115.1776443"/>
    <n v="-8.7611340999999996"/>
    <s v="|MN02545|/PIC WAHYUDI/08995847815-081381829072/it.info@mitrabalisukses.co.id"/>
    <s v="Sales Force DBS"/>
    <m/>
    <m/>
    <m/>
    <m/>
    <m/>
    <m/>
    <m/>
    <m/>
    <s v="Management Janji"/>
    <s v="2026-08-12 15:00:00|Nama Pic : bp wahyudi  No Hp Pic : 08995847815 No alt : - Jam Pemasangan : pagi  Tanggal Pemasangan : 12 Agustus 2026|40951375|MYDITA"/>
    <s v="FCC"/>
    <d v="2026-11-08T16:54:58"/>
    <d v="2026-08-12T15:00:00"/>
    <m/>
    <s v="PS"/>
    <s v="JBR"/>
    <s v="NO ADDON"/>
    <n v="20260814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2T15:00:00"/>
    <s v="2026-08-12 15:00:00|Nama Pic : bp wahyudi  No Hp Pic : 08995847815 No alt : - Jam Pemasangan : pagi  Tanggal Pemasangan : 12 Agustus 2026|40951375|MYDITA"/>
    <n v="2026"/>
    <n v="8"/>
    <n v="14"/>
    <d v="2026-08-14T00:00:00"/>
    <n v="1.375"/>
    <x v="2"/>
    <x v="30"/>
  </r>
  <r>
    <n v="1274"/>
    <n v="1002506617"/>
    <n v="3"/>
    <x v="4"/>
    <n v="4"/>
    <s v="PEKALONGAN"/>
    <s v="PEKALONGAN"/>
    <s v="PKL"/>
    <s v="REG"/>
    <s v="AO"/>
    <s v="NEW SALES"/>
    <s v="1P INET"/>
    <s v="102 | FOLLOW UP COMPLETED"/>
    <s v="RBS-Regional 3"/>
    <d v="2026-08-03T18:52:57"/>
    <d v="2026-08-04T18:05:01"/>
    <n v="69357831"/>
    <m/>
    <n v="142202154680"/>
    <s v="LYY MEDIA CELLULER"/>
    <s v="ODP-PKL-FS/049 FS/D04/049.01"/>
    <s v="WO060835268"/>
    <m/>
    <m/>
    <m/>
    <n v="109.668487"/>
    <n v="-6.9063600000000003"/>
    <s v="|MN00925|MYIA-006352795685/POI/m erikza al fajrisyah/085199193282/hulandafluu@gmail.com"/>
    <s v="MYIB_ASSISTANT"/>
    <m/>
    <m/>
    <m/>
    <m/>
    <m/>
    <m/>
    <m/>
    <m/>
    <s v="Management Janji"/>
    <s v="2026-08-04 15:00:00 |  M Janji : (04/08/2026) jam Pasang : 09:00 Note : hubungi pelanggan jika ingin kelokasi"/>
    <s v="FCC"/>
    <d v="2026-03-08T18:55:22"/>
    <d v="2026-08-04T15:00:00"/>
    <s v="Kendala Teknik"/>
    <s v="REVOKE"/>
    <s v="PKL"/>
    <s v="NO ADDON"/>
    <m/>
    <s v="Follow Up Revoke Completed, New Order ID : SC1002509403"/>
    <s v="HSI Bisnis Promo HUT Telkom PSB 70% - 100 Mbps"/>
    <s v="INDIBIZ"/>
    <m/>
    <m/>
    <d v="2026-08-04T15:00:00"/>
    <s v="2026-08-04 15:00:00 |  M Janji : (04/08/2026) jam Pasang : 09:00 Note : hubungi pelanggan jika ingin kelokasi"/>
    <m/>
    <m/>
    <m/>
    <e v="#NUM!"/>
    <e v="#NUM!"/>
    <x v="0"/>
    <x v="4"/>
  </r>
  <r>
    <n v="1275"/>
    <n v="1002519431"/>
    <n v="3"/>
    <x v="4"/>
    <n v="4"/>
    <s v="SEMARANG"/>
    <s v="INNER - SEMARANG JATENG UTARA"/>
    <s v="MJP"/>
    <s v="REG"/>
    <s v="AO"/>
    <s v="NEW SALES"/>
    <m/>
    <s v="Completed (PS)"/>
    <s v="RBS-Regional 3"/>
    <d v="2026-08-11T11:11:34"/>
    <d v="2026-08-14T16:05:45"/>
    <n v="69363089"/>
    <m/>
    <n v="142410346136"/>
    <s v="DUTA PATRADAYA"/>
    <s v="ODP-MJP-FAP/012"/>
    <s v="WO061690853"/>
    <m/>
    <m/>
    <m/>
    <n v="110.4559172"/>
    <n v="-6.9881637000000003"/>
    <s v="AMRBS;403099;TREG4;MUHAMMAD MASTUR;081226139781;CP Felix Yulisar;081325325171;PAKET 1S INET 100 MBPS (669.000);DUTA PATRADAYA;input by tito"/>
    <s v="Account Manager"/>
    <m/>
    <m/>
    <m/>
    <m/>
    <m/>
    <m/>
    <m/>
    <m/>
    <s v="Management Janji"/>
    <s v="2026-08-14 15:00:00|Nama PIC : Felix No HP : 081325325171 Alt :  M Janji : 14/08/2026 Jam Pasang : 08.00  - 13:00  NoteÃ‚Â :  hubungi terlebih dahulu sebelum ke lokasi, terima kasih.|40981184|MYDITA"/>
    <s v="FCC"/>
    <d v="2026-11-08T11:40:03"/>
    <d v="2026-08-14T15:00:00"/>
    <m/>
    <s v="PS"/>
    <s v="MJP"/>
    <s v="NO ADDON"/>
    <n v="202608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4T15:00:00"/>
    <s v="2026-08-14 15:00:00|Nama PIC : Felix No HP : 081325325171 Alt :  M Janji : 14/08/2026 Jam Pasang : 08.00  - 13:00  NoteÃ‚Â :  hubungi terlebih dahulu sebelum ke lokasi, terima kasih.|40981184|MYDITA"/>
    <n v="2026"/>
    <n v="8"/>
    <n v="14"/>
    <d v="2026-08-14T00:00:00"/>
    <n v="-0.625"/>
    <x v="1"/>
    <x v="4"/>
  </r>
  <r>
    <n v="1276"/>
    <n v="1002519942"/>
    <n v="3"/>
    <x v="1"/>
    <n v="5"/>
    <s v="MALANG"/>
    <s v="KEPANJEN"/>
    <s v="GDG"/>
    <s v="REG"/>
    <s v="AO"/>
    <s v="NEW SALES"/>
    <s v="1P INET"/>
    <s v="Completed (PS)"/>
    <s v="RBS-Regional 3"/>
    <d v="2026-08-11T13:40:57"/>
    <d v="2026-08-11T18:21:36"/>
    <n v="69363347"/>
    <m/>
    <n v="152704231011"/>
    <s v="PT. Alphita Prima Era"/>
    <s v="ODP-GDG-FZ/70 FZ/D10/70.01"/>
    <s v="WO061500555"/>
    <m/>
    <m/>
    <m/>
    <n v="112.626816426988"/>
    <n v="-8.0578093960122708"/>
    <s v="|MN00814|MYIA-095453782890/POI/Vivi Milawati/081232765519/alphita.adm@gmail.com"/>
    <s v="MYIB_ASSISTANT"/>
    <m/>
    <m/>
    <m/>
    <m/>
    <m/>
    <m/>
    <m/>
    <m/>
    <s v="Management Janji"/>
    <s v="2026-08-14 08:00:00 | Nama PIC:  bp yogi No HP: 081232765519 Alt: Tanggal: 14/8/2026 Jam Pasang: Pagi Note: Hubungi sebelum ke lokasi, terimakasih."/>
    <s v="FCC"/>
    <d v="2026-11-08T13:55:09"/>
    <d v="2026-08-14T08:00:00"/>
    <m/>
    <s v="PS"/>
    <s v="GDG"/>
    <s v="NO ADDON"/>
    <n v="20260811"/>
    <s v="Completed"/>
    <s v="HSI Bisnis Promo HUT Telkom PSB 70% - 50 Mbps"/>
    <s v="INDIBIZ"/>
    <m/>
    <m/>
    <d v="2026-08-14T08:00:00"/>
    <s v="2026-08-14 08:00:00 | Nama PIC:  bp yogi No HP: 081232765519 Alt: Tanggal: 14/8/2026 Jam Pasang: Pagi Note: Hubungi sebelum ke lokasi, terimakasih."/>
    <n v="2026"/>
    <n v="8"/>
    <n v="11"/>
    <d v="2026-08-11T00:00:00"/>
    <n v="-3.3333333333357587"/>
    <x v="1"/>
    <x v="24"/>
  </r>
  <r>
    <n v="1277"/>
    <n v="1002531353"/>
    <n v="3"/>
    <x v="0"/>
    <n v="5"/>
    <s v="MATARAM"/>
    <s v="BIMA"/>
    <s v="DMP"/>
    <s v="REG"/>
    <s v="AO"/>
    <s v="NEW SALES"/>
    <s v="1P INET"/>
    <s v="7 | OSS - PROVISIONING ISSUED"/>
    <s v="RBS-Regional 3"/>
    <d v="2026-08-17T17:17:56"/>
    <d v="2026-08-18T15:21:02"/>
    <n v="69368348"/>
    <m/>
    <n v="172611786231"/>
    <s v="SPBU 54 842 03"/>
    <s v="ODP-DMP-FAA/131"/>
    <s v="WO061948508"/>
    <m/>
    <m/>
    <m/>
    <n v="118.47471729999999"/>
    <n v="-8.4966317999999994"/>
    <s v="|MN02363|MYIA-054888285538/POI/sumarni/081239482000/cv.rizkyhellasnusantara@gmail.com"/>
    <s v="MYIB_ASSISTANT"/>
    <m/>
    <m/>
    <m/>
    <m/>
    <m/>
    <m/>
    <m/>
    <m/>
    <s v="Management Janji"/>
    <s v="2026-08-18 15:00:00 | Nama : BP PANOS (MANAGER) No Hp : 081239482000 No Alt :  Tgl Pemasangan : 18 Agustus 2026 Interval : PAGI  Note : Hubungi pelanggan terlebih dahulu"/>
    <s v="FCC"/>
    <s v="17-08-2026 17:39:44"/>
    <d v="2026-08-18T15:00:00"/>
    <m/>
    <s v="PI"/>
    <s v="DMP"/>
    <s v="NO ADDON"/>
    <m/>
    <s v="Provisioning Issued"/>
    <s v="HSI Bisnis Promo HUT Telkom PSB 70% - 50 Mbps"/>
    <s v="INDIBIZ"/>
    <m/>
    <m/>
    <d v="2026-08-18T15:00:00"/>
    <s v="2026-08-18 15:00:00 | Nama : BP PANOS (MANAGER) No Hp : 081239482000 No Alt :  Tgl Pemasangan : 18 Agustus 2026 Interval : PAGI  Note : Hubungi pelanggan terlebih dahulu"/>
    <m/>
    <m/>
    <m/>
    <e v="#NUM!"/>
    <e v="#NUM!"/>
    <x v="0"/>
    <x v="0"/>
  </r>
  <r>
    <n v="1278"/>
    <n v="1002520790"/>
    <n v="3"/>
    <x v="4"/>
    <n v="4"/>
    <s v="SEMARANG"/>
    <s v="SALATIGA"/>
    <s v="SLI"/>
    <s v="REG"/>
    <s v="AO"/>
    <s v="NEW SALES"/>
    <s v="1P INET"/>
    <s v="Completed (PS)"/>
    <s v="RBS-Regional 3"/>
    <d v="2026-08-11T16:43:57"/>
    <d v="2026-08-13T11:26:11"/>
    <n v="69363678"/>
    <m/>
    <n v="142434111379"/>
    <s v="PT DARMA PUTRA LESTARI"/>
    <s v="ODP-SLI-FW/087 FW/D07/087.01"/>
    <s v="WO061525744"/>
    <m/>
    <m/>
    <m/>
    <n v="110.4773311"/>
    <n v="-7.3368434000000002"/>
    <s v="|MN00238|MYIA-081048668245/POI/M WAHYU SETIAWAN/085700273615/spbugamol4350716@gmail.com"/>
    <s v="MYIB_ASSISTANT"/>
    <m/>
    <m/>
    <m/>
    <m/>
    <m/>
    <m/>
    <m/>
    <m/>
    <s v="Management Janji"/>
    <s v="2026-08-12 13:00:00 | M Janji : (12/08/2026) jam Pasang : 09:00 Note : hubungi pelanggan jika ingin kelokasi"/>
    <s v="FCC"/>
    <d v="2026-11-08T16:54:58"/>
    <d v="2026-08-12T13:00:00"/>
    <m/>
    <s v="PS"/>
    <s v="SLI"/>
    <s v="NO ADDON"/>
    <n v="20260813"/>
    <s v="Completed"/>
    <s v="HSI Bisnis Promo HUT Telkom PSB 70% - 100 Mbps"/>
    <s v="INDIBIZ"/>
    <m/>
    <m/>
    <d v="2026-08-12T13:00:00"/>
    <s v="2026-08-12 13:00:00 | M Janji : (12/08/2026) jam Pasang : 09:00 Note : hubungi pelanggan jika ingin kelokasi"/>
    <n v="2026"/>
    <n v="8"/>
    <n v="13"/>
    <d v="2026-08-13T00:00:00"/>
    <n v="0.45833333333575865"/>
    <x v="1"/>
    <x v="4"/>
  </r>
  <r>
    <n v="1279"/>
    <n v="1002527004"/>
    <n v="3"/>
    <x v="0"/>
    <n v="5"/>
    <s v="MATARAM"/>
    <s v="SUMBAWA"/>
    <s v="MLK"/>
    <s v="REG"/>
    <s v="AO"/>
    <s v="NEW SALES"/>
    <m/>
    <s v="OSS - FALLOUT"/>
    <s v="RBS-Regional 3"/>
    <d v="2026-08-14T15:51:09"/>
    <d v="2026-08-15T14:51:15"/>
    <n v="69364540"/>
    <m/>
    <n v="172608206228"/>
    <s v="Toko yuniarti"/>
    <s v="ODP-MLK-FAE/17"/>
    <s v="WO061766769"/>
    <m/>
    <m/>
    <m/>
    <n v="116.7523138"/>
    <n v="-8.9049376999999996"/>
    <s v="MD|MYDB-20260812265034|DN00001/MN02085|Toko yuniarti|085339262214"/>
    <s v="MYDIGIBIZPARTNER"/>
    <m/>
    <m/>
    <m/>
    <m/>
    <m/>
    <m/>
    <m/>
    <m/>
    <s v="Management Janji"/>
    <s v="2026-08-13 13:00:00 | Tanggal pemasangan :13/08/2026  Jam pemasangan : pagi/siang  Info Tambahan : Hubungi pelanggan dulu sebelum ke lokasi  terima kasih."/>
    <s v="FCC"/>
    <s v="14-08-2026 15:55:01"/>
    <m/>
    <s v="Kendala Lainnya"/>
    <s v="FO_WFM"/>
    <s v="MLK"/>
    <s v="NETMONK"/>
    <m/>
    <s v="Provisioning Failed|WFM|INF009049850|ont rusak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4T07:00:00"/>
    <s v="2026-08-13 13:00:00 | Tanggal pemasangan :13/08/2026  Jam pemasangan : pagi/siang  Info Tambahan : Hubungi pelanggan dulu sebelum ke lokasi  terima kasih."/>
    <m/>
    <m/>
    <m/>
    <e v="#NUM!"/>
    <e v="#NUM!"/>
    <x v="0"/>
    <x v="2"/>
  </r>
  <r>
    <n v="1280"/>
    <n v="1002517004"/>
    <n v="3"/>
    <x v="6"/>
    <n v="5"/>
    <s v="SIDOARJO"/>
    <s v="INNER - JATIM TIMUR"/>
    <s v="SDA"/>
    <s v="REG"/>
    <s v="AO"/>
    <s v="NEW SALES"/>
    <m/>
    <s v="Completed (PS)"/>
    <s v="RBS-Regional 3"/>
    <d v="2026-08-10T09:20:39"/>
    <d v="2026-08-10T21:11:59"/>
    <n v="69362123"/>
    <m/>
    <n v="152316232009"/>
    <s v="SMK DIAN INDONESIA"/>
    <s v="ODP-SDA-FGY/68"/>
    <s v="WO061364909"/>
    <m/>
    <m/>
    <m/>
    <n v="112.7108266"/>
    <n v="-7.4701079999999997"/>
    <s v="|MN02627|/SMK DIAN INDONESIA/WINBACK 2.0 HSI B2B (1:1) 75MBPS 415RB PSB DISC 70%//smkdianindonesia.sda@gmail.com/ELMA YUNITA/85944002504"/>
    <s v="Sales Force DBS"/>
    <m/>
    <m/>
    <m/>
    <m/>
    <m/>
    <m/>
    <m/>
    <m/>
    <s v="Management Janji"/>
    <s v="2026-08-11 08:00:00|Tanggal pemasangan: 11/08/2026 Jam pemasangan : pagi / siang Info Tambahan : Hubungi pelanggan dulu sebelum ke lokasi terima kasih.|40951378|MYDITA"/>
    <s v="FCC"/>
    <d v="2026-10-08T09:25:41"/>
    <d v="2026-08-11T08:00:00"/>
    <m/>
    <s v="PS"/>
    <s v="SDA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08:00:00"/>
    <s v="2026-08-11 08:00:00|Tanggal pemasangan: 11/08/2026 Jam pemasangan : pagi / siang Info Tambahan : Hubungi pelanggan dulu sebelum ke lokasi terima kasih.|40951378|MYDITA"/>
    <n v="2026"/>
    <n v="8"/>
    <n v="10"/>
    <d v="2026-08-10T00:00:00"/>
    <n v="-1.3333333333357587"/>
    <x v="1"/>
    <x v="19"/>
  </r>
  <r>
    <n v="1281"/>
    <n v="1002518831"/>
    <n v="3"/>
    <x v="4"/>
    <n v="4"/>
    <s v="SEMARANG"/>
    <s v="KENDAL"/>
    <s v="WLR"/>
    <s v="REG"/>
    <s v="AO"/>
    <s v="NEW SALES"/>
    <s v="1P INET"/>
    <s v="Completed (PS)"/>
    <s v="RBS-Regional 3"/>
    <d v="2026-08-11T08:23:56"/>
    <d v="2026-08-12T11:19:11"/>
    <n v="69362854"/>
    <m/>
    <n v="143407106649"/>
    <s v="SPBU 44.513.09 JENARSARI"/>
    <s v="ODP-WLR-FH/068 FH/D05/068.01"/>
    <s v="WO061462117"/>
    <m/>
    <m/>
    <m/>
    <n v="110.096524"/>
    <n v="-6.9538440000000001"/>
    <s v="|MN02184|MYIA-004506884937/POI/AHMAD ARI SANTOSO/085225751665/spbu4451309@gmail.com"/>
    <s v="MYIB_ASSISTANT"/>
    <m/>
    <m/>
    <m/>
    <m/>
    <m/>
    <m/>
    <m/>
    <m/>
    <s v="Management Janji"/>
    <s v="2026-08-12 08:00:00 | Tanggal Pemasangan : 12 Agustus 2026 Jam Pemasangan : 08:00 13:00 Info Tambahan : Hubungi pelanggan dulu sebelum ke lokasi terimakasih"/>
    <s v="FCC"/>
    <d v="2026-11-08T08:40:11"/>
    <d v="2026-08-12T08:00:00"/>
    <m/>
    <s v="PS"/>
    <s v="WLR"/>
    <s v="NO ADDON"/>
    <n v="20260812"/>
    <s v="Completed"/>
    <s v="HSI Bisnis Promo HUT Telkom PSB 70% - 100 Mbps"/>
    <s v="INDIBIZ"/>
    <m/>
    <m/>
    <d v="2026-08-12T08:00:00"/>
    <s v="2026-08-12 08:00:00 | Tanggal Pemasangan : 12 Agustus 2026 Jam Pemasangan : 08:00 13:00 Info Tambahan : Hubungi pelanggan dulu sebelum ke lokasi terimakasih"/>
    <n v="2026"/>
    <n v="8"/>
    <n v="12"/>
    <d v="2026-08-12T00:00:00"/>
    <n v="-0.33333333333575865"/>
    <x v="1"/>
    <x v="4"/>
  </r>
  <r>
    <n v="1282"/>
    <n v="1002505549"/>
    <n v="3"/>
    <x v="5"/>
    <n v="5"/>
    <s v="SINGARJA"/>
    <s v="GIANYAR"/>
    <s v="UBU"/>
    <s v="REG"/>
    <s v="AO"/>
    <s v="NEW SALES"/>
    <m/>
    <s v="Completed (PS)"/>
    <s v="RBS-Regional 3"/>
    <d v="2026-08-03T08:54:36"/>
    <d v="2026-08-04T21:12:36"/>
    <n v="69357189"/>
    <m/>
    <n v="172408247850"/>
    <s v="PT Indonesia Kaishi (Jembatan Kaca Bali Tegenungan)"/>
    <s v="ODP-UBU-FP/88"/>
    <s v="WO060883001"/>
    <m/>
    <m/>
    <m/>
    <n v="115.2888986"/>
    <n v="-8.5771531000000003"/>
    <s v="|MN02644|/PIC TUTY KIRANA/082281818888/indonesiakaishi168@gmail.com"/>
    <s v="Sales Force DBS"/>
    <m/>
    <m/>
    <m/>
    <m/>
    <m/>
    <m/>
    <m/>
    <m/>
    <s v="Management Janji"/>
    <s v="2026-08-05 13:00:00|Nama PIC : Ibu Tuty No HP : 082281818888 No Alt : - M Janji : 05 Agustus 2026 Jam Pasang : Pagi / Siang Note : hubungi pelanggan jika ingin ke lokasi, terima kasih|40951378|MYDITA"/>
    <s v="FCC"/>
    <d v="2026-03-08T08:55:09"/>
    <d v="2026-08-05T13:00:00"/>
    <m/>
    <s v="PS"/>
    <s v="UBU"/>
    <s v="NO ADDON"/>
    <n v="20260804"/>
    <s v="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05T13:00:00"/>
    <s v="2026-08-05 13:00:00|Nama PIC : Ibu Tuty No HP : 082281818888 No Alt : - M Janji : 05 Agustus 2026 Jam Pasang : Pagi / Siang Note : hubungi pelanggan jika ingin ke lokasi, terima kasih|40951378|MYDITA"/>
    <n v="2026"/>
    <n v="8"/>
    <n v="4"/>
    <d v="2026-08-04T00:00:00"/>
    <n v="-1.5416666666642413"/>
    <x v="1"/>
    <x v="26"/>
  </r>
  <r>
    <n v="1283"/>
    <n v="1002515372"/>
    <n v="3"/>
    <x v="3"/>
    <n v="5"/>
    <s v="SBY UTARA"/>
    <s v="KENJERAN"/>
    <s v="KPS"/>
    <s v="REG"/>
    <s v="AO"/>
    <s v="NEW SALES"/>
    <s v="1P INET"/>
    <s v="100 | REVOKE COMPLETED"/>
    <s v="RBS-Regional 3"/>
    <d v="2026-08-07T16:56:56"/>
    <d v="2026-08-13T08:54:40"/>
    <n v="69361062"/>
    <m/>
    <n v="152404213430"/>
    <s v="PT. Artha Permai Kencana"/>
    <s v="ODP-KBL-FWN/020"/>
    <s v="WO061192765"/>
    <m/>
    <m/>
    <m/>
    <n v="112.74720064418"/>
    <n v="-7.2421215865025097"/>
    <s v="|MB00449|MYIA-068394964915/POI/bapak/081333454152/cashier@apk.co.id"/>
    <s v="MYIB_ASSISTANT"/>
    <m/>
    <m/>
    <m/>
    <m/>
    <m/>
    <m/>
    <m/>
    <m/>
    <s v="Management Janji"/>
    <s v="2026-08-11 10:00:00 | Nama PIC:  bp afif No HP: 081333454152 Alt: Tanggal: 11/8/2026 Jam Pasang: 10.00 Note: Hubungi sebelum ke lokasi"/>
    <s v="FCC"/>
    <d v="2026-07-08T17:10:45"/>
    <d v="2026-08-11T10:00:00"/>
    <s v="Kendala Pelanggan"/>
    <s v="REVOKE"/>
    <s v="KPS"/>
    <s v="NO ADDON"/>
    <m/>
    <s v="Revoke Completed"/>
    <s v="HSI Bisnis Promo HUT Telkom PSB 70% - 200 Mbps"/>
    <s v="INDIBIZ"/>
    <m/>
    <m/>
    <d v="2026-08-11T10:00:00"/>
    <s v="2026-08-11 10:00:00 | Nama PIC:  bp afif No HP: 081333454152 Alt: Tanggal: 11/8/2026 Jam Pasang: 10.00 Note: Hubungi sebelum ke lokasi"/>
    <m/>
    <m/>
    <m/>
    <e v="#NUM!"/>
    <e v="#NUM!"/>
    <x v="0"/>
    <x v="23"/>
  </r>
  <r>
    <n v="1284"/>
    <n v="1002529742"/>
    <n v="3"/>
    <x v="3"/>
    <n v="5"/>
    <s v="MADURA"/>
    <s v="BANGKALAN"/>
    <s v="SPG"/>
    <s v="REG"/>
    <s v="AO"/>
    <s v="NEW SALES"/>
    <s v="1P INET"/>
    <s v="Completed (PS)"/>
    <s v="RBS-Regional 3"/>
    <d v="2026-08-16T14:11:56"/>
    <d v="2026-08-18T17:01:55"/>
    <n v="69367559"/>
    <m/>
    <n v="152434913771"/>
    <s v="Toko Araf"/>
    <s v="ODP-SPG-FM/71"/>
    <s v="WO061881172"/>
    <m/>
    <m/>
    <m/>
    <n v="113.20147108286599"/>
    <n v="-7.1248650704601904"/>
    <s v="MD|MYDB-20260816265708|DN00001/MN00572|Toko Araf|087766972587"/>
    <s v="MYDIGIBIZPARTNER"/>
    <m/>
    <m/>
    <m/>
    <m/>
    <m/>
    <m/>
    <m/>
    <m/>
    <s v="Management Janji"/>
    <s v="2026-08-17 13:00:00 | Nama : BU SAHAROH No Hp : 087766972587 No Alt :  Tgl Pemasangan : 17 Agustus 2026 Interval : PAGI  Note : Hubungi pelanggan terlebih dahulu"/>
    <s v="FCC"/>
    <s v="16-08-2026 14:25:39"/>
    <d v="2026-08-17T13:00:00"/>
    <m/>
    <s v="PS"/>
    <s v="SPG"/>
    <s v="NO ADDON"/>
    <n v="20260818"/>
    <s v="Completed"/>
    <s v="HSI Bisnis Promo HUT Telkom PSB 70% - 100 Mbps"/>
    <s v="INDIBIZ"/>
    <m/>
    <m/>
    <d v="2026-08-17T13:00:00"/>
    <s v="2026-08-17 13:00:00 | Nama : BU SAHAROH No Hp : 087766972587 No Alt :  Tgl Pemasangan : 17 Agustus 2026 Interval : PAGI  Note : Hubungi pelanggan terlebih dahulu"/>
    <n v="2026"/>
    <n v="8"/>
    <n v="18"/>
    <d v="2026-08-18T00:00:00"/>
    <n v="0.45833333333575865"/>
    <x v="1"/>
    <x v="6"/>
  </r>
  <r>
    <n v="1285"/>
    <n v="1002524255"/>
    <n v="3"/>
    <x v="4"/>
    <n v="4"/>
    <s v="SEMARANG"/>
    <s v="INNER - SEMARANG JATENG UTARA"/>
    <s v="JHR"/>
    <s v="REG"/>
    <s v="AO"/>
    <s v="NEW SALES"/>
    <m/>
    <s v="Completed (PS)"/>
    <s v="RBS-Regional 3"/>
    <d v="2026-08-13T13:29:04"/>
    <d v="2026-08-13T13:58:48"/>
    <n v="69362727"/>
    <m/>
    <n v="142406122738"/>
    <s v="ERABLUE ABIMANYU"/>
    <s v="ODP-JHR-FZ/105"/>
    <s v="WO061670785"/>
    <m/>
    <m/>
    <m/>
    <n v="110.41323853"/>
    <n v="-6.9748945000000004"/>
    <s v="|MN02713|MYIA-050676802290/POI/HASBIBINTARO SHIDDIQ/081249549394/nextperdanaone@gmail.com"/>
    <s v="MYDIGIBIZPARTNER"/>
    <m/>
    <m/>
    <m/>
    <m/>
    <m/>
    <m/>
    <m/>
    <m/>
    <s v="Management Janji"/>
    <s v="2026-08-11 13:00:00 | Waktu pemasnagan : 11 Agustus 2026  Jam pemasangan : 08.00 - 12.00  Mohon hubungi pelanggan sebelum ke lokasi   Terima kasih"/>
    <s v="FCC"/>
    <s v="13-08-2026 13:39:51"/>
    <m/>
    <m/>
    <s v="PS"/>
    <s v="JHR"/>
    <s v="NO ADDON"/>
    <n v="20260813"/>
    <s v="Completed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d v="2026-08-13T07:00:00"/>
    <s v="2026-08-11 13:00:00 | Waktu pemasnagan : 11 Agustus 2026  Jam pemasangan : 08.00 - 12.00  Mohon hubungi pelanggan sebelum ke lokasi   Terima kasih"/>
    <n v="2026"/>
    <n v="8"/>
    <n v="13"/>
    <d v="2026-08-13T00:00:00"/>
    <n v="-0.29166666666424135"/>
    <x v="1"/>
    <x v="4"/>
  </r>
  <r>
    <n v="1286"/>
    <n v="1002529613"/>
    <n v="3"/>
    <x v="1"/>
    <n v="5"/>
    <s v="KEDIRI"/>
    <s v="TRENGGALEK"/>
    <s v="TRE"/>
    <s v="REG"/>
    <s v="AO"/>
    <s v="NEW SALES"/>
    <s v="1P INET"/>
    <s v="Completed (PS)"/>
    <s v="RBS-Regional 3"/>
    <d v="2026-08-16T12:59:56"/>
    <d v="2026-08-17T18:19:31"/>
    <n v="69367488"/>
    <m/>
    <n v="152608208104"/>
    <s v="TOKO MBA FENI"/>
    <s v="ODP-TRE-FP/60 FP/D04/60.01"/>
    <s v="WO061873244"/>
    <m/>
    <m/>
    <m/>
    <n v="111.7028756"/>
    <n v="-8.1167841999999997"/>
    <s v="|MN00418|MYIA-013411636506/POI/FENI FATIMAH/085124038457/embohkeenam@gmail.com"/>
    <s v="MYIB_ASSISTANT"/>
    <m/>
    <m/>
    <m/>
    <m/>
    <m/>
    <m/>
    <m/>
    <m/>
    <s v="Management Janji"/>
    <s v="2026-08-17 13:00:00 | Waktu pemasangan : 17 agustus 2026 Jam pemasangan : 08.00 - 12.00 Info Tambahan : Hubungi pelanggan dulu sebelum ke lokasi terimakasih "/>
    <s v="FCC"/>
    <s v="16-08-2026 13:10:27"/>
    <d v="2026-08-17T13:00:00"/>
    <m/>
    <s v="PS"/>
    <s v="TRE"/>
    <s v="OCA"/>
    <n v="20260817"/>
    <s v="Completed"/>
    <s v="HSI Bisnis Bundling OCA Breach Checker Promo 2026 PSB 70% - 200 Mbps"/>
    <s v="INDIBIZ"/>
    <m/>
    <m/>
    <d v="2026-08-17T13:00:00"/>
    <s v="2026-08-17 13:00:00 | Waktu pemasangan : 17 agustus 2026 Jam pemasangan : 08.00 - 12.00 Info Tambahan : Hubungi pelanggan dulu sebelum ke lokasi terimakasih "/>
    <n v="2026"/>
    <n v="8"/>
    <n v="17"/>
    <d v="2026-08-17T00:00:00"/>
    <n v="-0.54166666666424135"/>
    <x v="1"/>
    <x v="25"/>
  </r>
  <r>
    <n v="1287"/>
    <n v="1002532040"/>
    <n v="3"/>
    <x v="3"/>
    <n v="5"/>
    <s v="MADURA"/>
    <s v="BANGKALAN"/>
    <s v="KML"/>
    <s v="REG"/>
    <s v="AO"/>
    <s v="NEW SALES"/>
    <m/>
    <s v="MIE - SEND SURVEY"/>
    <s v="RBS-Regional 3"/>
    <d v="2026-08-18T08:53:52"/>
    <d v="2026-08-18T11:00:01"/>
    <n v="69368502"/>
    <m/>
    <n v="152436202440"/>
    <s v="UPTD SMP 1 KWANYAR"/>
    <s v="ODP-KML-FL/39"/>
    <s v="WO061988521"/>
    <m/>
    <m/>
    <m/>
    <n v="112.8591268"/>
    <n v="-7.1551818000000003"/>
    <s v="|MN00213|/UPTD SMP 1 KWANYAR/SISWANTO/082330928139/siswantojaya77@gmail.com/HSI Bisnis + Netmonk Promo 2026 200 Mbps (Rp 846.100) PSB 150.000/"/>
    <s v="Sales Force DBS"/>
    <m/>
    <m/>
    <m/>
    <m/>
    <m/>
    <m/>
    <m/>
    <m/>
    <s v="Management Janji"/>
    <s v="2026-08-19 15:00:00|Nama PIC : Siswanto No HP :  082330928139 Alt :  M Janji : 19 Augustus 2026 Jam Pasang : 08.00 - 13:00  NoteÃ‚Â :  hubungi terlebih dahulu sebelum kelokasi|40981184|MYDITA"/>
    <s v="FCC"/>
    <s v="18-08-2026 08:55:06"/>
    <d v="2026-08-19T15:00:00"/>
    <m/>
    <s v="SURVEY_NEW_MANJA"/>
    <s v="KML"/>
    <s v="NETMONK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9T15:00:00"/>
    <s v="2026-08-19 15:00:00|Nama PIC : Siswanto No HP :  082330928139 Alt :  M Janji : 19 Augustus 2026 Jam Pasang : 08.00 - 13:00  NoteÃ‚Â :  hubungi terlebih dahulu sebelum kelokasi|40981184|MYDITA"/>
    <m/>
    <m/>
    <m/>
    <e v="#NUM!"/>
    <e v="#NUM!"/>
    <x v="0"/>
    <x v="6"/>
  </r>
  <r>
    <n v="1288"/>
    <n v="1002532926"/>
    <n v="3"/>
    <x v="6"/>
    <n v="5"/>
    <s v="PASURUAN"/>
    <s v="PROBOLINGGO"/>
    <s v="PBL"/>
    <s v="REG"/>
    <s v="AO"/>
    <s v="NEW SALES"/>
    <s v="1P INET"/>
    <s v="MIE - SEND SURVEY"/>
    <s v="RBS-Regional 3"/>
    <d v="2026-08-18T12:05:57"/>
    <d v="2026-08-18T12:08:01"/>
    <n v="69368889"/>
    <m/>
    <n v="152505340693"/>
    <s v="FitriOlshopGrosir"/>
    <s v="ODP-PBL-FG/48 FG/D01/01.48"/>
    <s v="WO061997245"/>
    <m/>
    <m/>
    <m/>
    <n v="113.2148138"/>
    <n v="-7.7562585999999998"/>
    <s v="|MC20234|MYIA-052793030991/POI/Muhammad Yunus/085190806010/yunuskece009@gmail.com"/>
    <s v="MYIB_ASSISTANT"/>
    <m/>
    <m/>
    <m/>
    <m/>
    <m/>
    <m/>
    <m/>
    <m/>
    <s v="Management Janji"/>
    <s v="2026-08-19 13:00:00 | Nama PIC : Bp Yunus No HP : 085190806010 No Alt : - M Janji : 19 Agustus 2026 Jam Pasang : Pagi / Siang Note : hubungi pelanggan jika ingin kelokasi"/>
    <s v="FCC"/>
    <s v="18-08-2026 12:10:35"/>
    <d v="2026-08-19T13:00:00"/>
    <m/>
    <s v="SURVEY_NEW_MANJA"/>
    <s v="PBL"/>
    <s v="NO ADDON"/>
    <m/>
    <s v="MIE - SEND SURVEY"/>
    <s v="HSI Bisnis Promo HUT Telkom PSB 70% - 50 Mbps"/>
    <s v="INDIBIZ"/>
    <m/>
    <m/>
    <d v="2026-08-19T13:00:00"/>
    <s v="2026-08-19 13:00:00 | Nama PIC : Bp Yunus No HP : 085190806010 No Alt : - M Janji : 19 Agustus 2026 Jam Pasang : Pagi / Siang Note : hubungi pelanggan jika ingin kelokasi"/>
    <m/>
    <m/>
    <m/>
    <e v="#NUM!"/>
    <e v="#NUM!"/>
    <x v="0"/>
    <x v="27"/>
  </r>
  <r>
    <n v="1289"/>
    <n v="1002532468"/>
    <n v="3"/>
    <x v="1"/>
    <n v="5"/>
    <s v="MALANG"/>
    <s v="KEPANJEN"/>
    <s v="SBM"/>
    <s v="REG"/>
    <s v="AO"/>
    <s v="NEW SALES"/>
    <s v="1P INET"/>
    <s v="Completed (PS)"/>
    <s v="RBS-Regional 3"/>
    <d v="2026-08-18T10:17:56"/>
    <d v="2026-08-18T18:37:04"/>
    <n v="69368679"/>
    <m/>
    <n v="152728201310"/>
    <s v="TOKO BELLA"/>
    <s v="ODP-SBM-FG/20 FE/D02/20.01"/>
    <s v="WO061982841"/>
    <m/>
    <m/>
    <m/>
    <n v="112.687487080693"/>
    <n v="-8.4202680411404707"/>
    <s v="MD|MYDB-20260817265901|SC20017/MC20200|TOKO BELLA|085126357513"/>
    <s v="MYDIGIBIZPARTNER"/>
    <m/>
    <m/>
    <m/>
    <m/>
    <m/>
    <m/>
    <m/>
    <m/>
    <s v="Management Janji"/>
    <s v="2026-08-19 08:00:00 | Waktu pemasangan : 17 agustus 2026 Jam pemasangan : 08.00 - 12.00 Info Tambahan : Hubungi pelanggan dulu sebelum ke lokasi terimakasih "/>
    <s v="FCC"/>
    <s v="18-08-2026 10:25:47"/>
    <d v="2026-08-19T08:00:00"/>
    <m/>
    <s v="PS"/>
    <s v="SBM"/>
    <s v="NO ADDON"/>
    <n v="20260818"/>
    <s v="Completed"/>
    <s v="HSI Bisnis PSB 70% - 200 Mbps"/>
    <s v="INDIBIZ"/>
    <m/>
    <m/>
    <d v="2026-08-19T08:00:00"/>
    <s v="2026-08-19 08:00:00 | Waktu pemasangan : 17 agustus 2026 Jam pemasangan : 08.00 - 12.00 Info Tambahan : Hubungi pelanggan dulu sebelum ke lokasi terimakasih "/>
    <n v="2026"/>
    <n v="8"/>
    <n v="18"/>
    <d v="2026-08-18T00:00:00"/>
    <n v="-1.3333333333357587"/>
    <x v="1"/>
    <x v="24"/>
  </r>
  <r>
    <n v="1290"/>
    <n v="1002516440"/>
    <n v="3"/>
    <x v="4"/>
    <n v="4"/>
    <s v="PEKALONGAN"/>
    <s v="SLAWI"/>
    <s v="BLU"/>
    <s v="REG"/>
    <s v="AO"/>
    <s v="NEW SALES"/>
    <s v="1P INET"/>
    <s v="102 | FOLLOW UP COMPLETED"/>
    <s v="RBS-Regional 3"/>
    <d v="2026-08-09T12:01:57"/>
    <d v="2026-08-10T15:00:02"/>
    <n v="69361814"/>
    <m/>
    <n v="142206131248"/>
    <s v="BUMDES KARYA MANDIRI BALARADIN"/>
    <s v="ODP-BLU-FW/026 FW/D02/026.01"/>
    <s v="WO061312576"/>
    <m/>
    <m/>
    <m/>
    <n v="109.110665135085"/>
    <n v="-7.0349149655362702"/>
    <s v="MD|MYDB-20260808264792|DN00001/MN00377|BUMDES KARYA MANDIRI BALARADIN|0895402116088"/>
    <s v="MYDIGIBIZPARTNER"/>
    <m/>
    <m/>
    <m/>
    <m/>
    <m/>
    <m/>
    <m/>
    <m/>
    <s v="Management Janji"/>
    <s v="2026-08-10 08:00:00 | M Janji : 10 agustus 2026 jam Pasang : pagi  Note : hubungi pelanggan jika ingin kelokasi"/>
    <s v="FCC"/>
    <d v="2026-09-08T12:09:50"/>
    <d v="2026-08-10T08:00:00"/>
    <m/>
    <s v="REVOKE"/>
    <s v="BLU"/>
    <s v="NO ADDON"/>
    <m/>
    <s v="Follow Up Revoke Completed, New Order ID : SC1002518163"/>
    <s v="HSI Bisnis Promo HUT Telkom PSB 70% - 300 Mbps"/>
    <s v="INDIBIZ"/>
    <m/>
    <m/>
    <d v="2026-08-10T08:00:00"/>
    <s v="2026-08-10 08:00:00 | M Janji : 10 agustus 2026 jam Pasang : pagi  Note : hubungi pelanggan jika ingin kelokasi"/>
    <m/>
    <m/>
    <m/>
    <e v="#NUM!"/>
    <e v="#NUM!"/>
    <x v="0"/>
    <x v="4"/>
  </r>
  <r>
    <n v="1291"/>
    <n v="1002526346"/>
    <n v="3"/>
    <x v="7"/>
    <n v="4"/>
    <s v="KUDUS"/>
    <s v="PURWODADI"/>
    <s v="WRO"/>
    <s v="REG"/>
    <s v="AO"/>
    <s v="NEW SALES"/>
    <m/>
    <s v="Completed (PS)"/>
    <s v="RBS-Regional 3"/>
    <d v="2026-08-14T13:00:26"/>
    <d v="2026-08-14T14:18:40"/>
    <n v="69364199"/>
    <m/>
    <n v="142509107249"/>
    <s v="SMA PGRI KUWU"/>
    <s v="ODP-WRO-FC/116"/>
    <s v="WO061742531"/>
    <m/>
    <m/>
    <m/>
    <n v="111.123853350822"/>
    <n v="-7.1226551497995096"/>
    <s v="|MN01314|MYIA-038356042830/POI/EMMANUEL DANANG RAHARJO/082353229550/smapgrikuwu00@gmail.com"/>
    <s v="Amex"/>
    <m/>
    <m/>
    <m/>
    <m/>
    <m/>
    <m/>
    <m/>
    <m/>
    <s v="Management Janji"/>
    <s v="2026-08-13 13:00:00 | Tanggal pemasangan :13/08/2026  Jam pemasangan : pagi/siang  Info Tambahan : Hubungi pelanggan dulu sebelum ke lokasi  terima kasih."/>
    <s v="FCC"/>
    <s v="14-08-2026 13:10:24"/>
    <m/>
    <m/>
    <s v="PS"/>
    <s v="WRO"/>
    <s v="NO ADDON"/>
    <n v="202608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4T07:00:00"/>
    <s v="2026-08-13 13:00:00 | Tanggal pemasangan :13/08/2026  Jam pemasangan : pagi/siang  Info Tambahan : Hubungi pelanggan dulu sebelum ke lokasi  terima kasih."/>
    <n v="2026"/>
    <n v="8"/>
    <n v="14"/>
    <d v="2026-08-14T00:00:00"/>
    <n v="-0.29166666666424135"/>
    <x v="1"/>
    <x v="4"/>
  </r>
  <r>
    <n v="1292"/>
    <n v="1002530367"/>
    <n v="3"/>
    <x v="1"/>
    <n v="5"/>
    <s v="KEDIRI"/>
    <s v="KEDIRI"/>
    <s v="PPR"/>
    <s v="REG"/>
    <s v="AO"/>
    <s v="NEW SALES"/>
    <s v="1P INET"/>
    <s v="Completed (PS)"/>
    <s v="RBS-Regional 3"/>
    <d v="2026-08-17T07:35:57"/>
    <d v="2026-08-18T07:42:03"/>
    <n v="69367805"/>
    <m/>
    <n v="152652204461"/>
    <s v="KOPDES BOROKIDUL"/>
    <s v="ODP-PPR-FB/23 FB/D04/23.01"/>
    <s v="WO061907286"/>
    <m/>
    <m/>
    <m/>
    <n v="112.121885307133"/>
    <n v="-7.6930364559984001"/>
    <s v="MD|MYDB-20260816265770|DN00001/MN00968|KOPDES BOROKIDUL|08139247360"/>
    <s v="MYDIGIBIZPARTNER"/>
    <m/>
    <m/>
    <m/>
    <m/>
    <m/>
    <m/>
    <m/>
    <m/>
    <s v="Management Janji"/>
    <s v="2026-08-18 08:00:00 | Waktu pemasangan : 17 agustus 2026 Jam pemasangan : 08.00 - 12.00 Info Tambahan : Hubungi pelanggan dulu sebelum ke lokasi terimakasih "/>
    <s v="FCC"/>
    <s v="17-08-2026 07:39:56"/>
    <d v="2026-08-18T08:00:00"/>
    <m/>
    <s v="PS"/>
    <s v="PPR"/>
    <s v="NO ADDON"/>
    <n v="20260818"/>
    <s v="Completed"/>
    <s v="HSI Bisnis Promo HUT Telkom PSB 70% - 150 Mbps"/>
    <s v="INDIBIZ"/>
    <m/>
    <m/>
    <d v="2026-08-18T08:00:00"/>
    <s v="2026-08-18 08:00:00 | Waktu pemasangan : 17 agustus 2026 Jam pemasangan : 08.00 - 12.00 Info Tambahan : Hubungi pelanggan dulu sebelum ke lokasi terimakasih "/>
    <n v="2026"/>
    <n v="8"/>
    <n v="18"/>
    <d v="2026-08-18T00:00:00"/>
    <n v="-0.33333333333575865"/>
    <x v="1"/>
    <x v="1"/>
  </r>
  <r>
    <n v="1293"/>
    <n v="1002526478"/>
    <n v="3"/>
    <x v="0"/>
    <n v="5"/>
    <s v="MATARAM"/>
    <s v="INNER - NUSA TENGGARA"/>
    <s v="MTR"/>
    <s v="REG"/>
    <s v="AO"/>
    <s v="NEW SALES"/>
    <s v="1P INET"/>
    <s v="Completed (PS)"/>
    <s v="RBS-Regional 3"/>
    <d v="2026-08-14T14:07:56"/>
    <d v="2026-08-15T19:21:41"/>
    <n v="69366076"/>
    <m/>
    <n v="172601796999"/>
    <s v="MINI ATM RIZQIA CELL"/>
    <s v="ODP-MTR-FBA/39 FBA/D01/39.01"/>
    <s v="WO061751700"/>
    <m/>
    <m/>
    <m/>
    <n v="116.113603077828"/>
    <n v="-8.6262419017199807"/>
    <s v="MD|MYDB-20260814265354|SC00001/MC00020|MINI ATM RIZQIA CELL|608132553790"/>
    <s v="MYDIGIBIZPARTNER"/>
    <m/>
    <m/>
    <m/>
    <m/>
    <m/>
    <m/>
    <m/>
    <m/>
    <s v="Management Janji"/>
    <s v="2026-08-16 08:00:00 | Tanggal pemasangan : 16 AGUSTUS 2026 Jam pemasangan : pagi/siang Info Tambahan : Hubungi pelanggan dulu sebelum ke lokasi terima kasih"/>
    <s v="FCC"/>
    <s v="14-08-2026 14:10:15"/>
    <d v="2026-08-16T08:00:00"/>
    <s v="Kendala Lainnya"/>
    <s v="PS"/>
    <s v="MTR"/>
    <s v="OCA"/>
    <n v="20260815"/>
    <s v="Completed"/>
    <s v="HSI Bisnis Bundling OCA Blast Lite PSB 70% Promo - 200 Mbps"/>
    <s v="INDIBIZ"/>
    <m/>
    <m/>
    <d v="2026-08-16T08:00:00"/>
    <s v="2026-08-16 08:00:00 | Tanggal pemasangan : 16 AGUSTUS 2026 Jam pemasangan : pagi/siang Info Tambahan : Hubungi pelanggan dulu sebelum ke lokasi terima kasih"/>
    <n v="2026"/>
    <n v="8"/>
    <n v="15"/>
    <d v="2026-08-15T00:00:00"/>
    <n v="-1.3333333333357587"/>
    <x v="1"/>
    <x v="14"/>
  </r>
  <r>
    <n v="1294"/>
    <n v="1002509018"/>
    <n v="3"/>
    <x v="2"/>
    <n v="4"/>
    <s v="YOGYAKARTA"/>
    <s v="INNER - YOGYA JATENG SELATAN"/>
    <s v="KEN"/>
    <s v="REG"/>
    <s v="AO"/>
    <s v="NEW SALES"/>
    <s v="1P INET"/>
    <s v="Completed (PS)"/>
    <s v="RBS-Regional 3"/>
    <d v="2026-08-04T15:49:56"/>
    <d v="2026-08-05T18:32:40"/>
    <n v="69358509"/>
    <m/>
    <n v="146130138387"/>
    <s v="CV. SISY FOOD INDONESIA LAPIS SULTAN JOGJA"/>
    <s v="ODP-KEN-FBL/094 FBL/D06/094.01"/>
    <s v="WO060915085"/>
    <m/>
    <m/>
    <m/>
    <n v="110.399337"/>
    <n v="-7.7344949999999999"/>
    <s v="|MC80067|MYIA-063703242199/POI/SABRINA/081945710671/sabrinaswifties9@gmail.com"/>
    <s v="MYIB_ASSISTANT"/>
    <m/>
    <m/>
    <m/>
    <m/>
    <m/>
    <m/>
    <m/>
    <m/>
    <s v="Management Janji"/>
    <s v="2026-08-06 08:00:00 | Tanggal Pemasangan : 06 Agustus 2026 Jam Pemasangan : 08:00 13:00 Info Tambahan : Hubungi pelanggan dulu sebelum ke lokasi terimakasih"/>
    <s v="FCC"/>
    <d v="2026-04-08T15:55:14"/>
    <d v="2026-08-06T08:00:00"/>
    <m/>
    <s v="PS"/>
    <s v="KEN"/>
    <s v="NO ADDON"/>
    <n v="20260805"/>
    <s v="Completed"/>
    <s v="HSI Bisnis Basic Khusus Winback PSB 70% - 50 Mbps"/>
    <s v="INDIBIZ"/>
    <m/>
    <m/>
    <d v="2026-08-06T08:00:00"/>
    <s v="2026-08-06 08:00:00 | Tanggal Pemasangan : 06 Agustus 2026 Jam Pemasangan : 08:00 13:00 Info Tambahan : Hubungi pelanggan dulu sebelum ke lokasi terimakasih"/>
    <n v="2026"/>
    <n v="8"/>
    <n v="5"/>
    <d v="2026-08-05T00:00:00"/>
    <n v="-1.3333333333357587"/>
    <x v="1"/>
    <x v="4"/>
  </r>
  <r>
    <n v="1295"/>
    <n v="1002506125"/>
    <n v="3"/>
    <x v="6"/>
    <n v="5"/>
    <s v="SIDOARJO"/>
    <s v="INNER - JATIM TIMUR"/>
    <s v="GDA"/>
    <s v="REG"/>
    <s v="AO"/>
    <s v="NEW SALES"/>
    <m/>
    <s v="102 | FOLLOW UP COMPLETED"/>
    <s v="RBS-Regional 3"/>
    <d v="2026-08-03T13:38:17"/>
    <d v="2026-08-13T14:56:56"/>
    <n v="69357539"/>
    <n v="3135910041"/>
    <n v="152317261463"/>
    <s v="PT. BQUIK OTOMOTIF INDONESIA"/>
    <s v="ODP-GDA-FAL/55"/>
    <s v="WO060832129"/>
    <m/>
    <m/>
    <m/>
    <n v="112.73104910000001"/>
    <n v="-7.3949324000000001"/>
    <s v="AMRBS;403145;EVA LESTARI BANGUN;AO;PT. BQUIK OTOMOTIF INDONESIA;HSI Bisnis 1:1 (INET+Voice) 50 Mbps (479k);81181141676;81119922069;dimas.m@b-quik.co.id"/>
    <s v="Amex"/>
    <m/>
    <m/>
    <m/>
    <m/>
    <m/>
    <m/>
    <m/>
    <m/>
    <s v="Management Janji"/>
    <s v="2026-08-15 08:00:00|M Janji : (04/08/2026) jam Pasang : 09:00 Note : hubungi pelanggan jika ingin kelokasi|40931150|MYDITA"/>
    <s v="FCC"/>
    <d v="2026-03-08T13:40:15"/>
    <d v="2026-08-15T08:00:00"/>
    <s v="Kendala Pelanggan"/>
    <s v="REVOKE"/>
    <s v="GDA"/>
    <s v="NO ADDON"/>
    <m/>
    <s v="Follow Up Revoke Completed, New Order ID : SC1002524596"/>
    <s v="- BWY DL;BWY DL ~ Saluran Dua Arah(BothWay)[0]  - E23053;E23053 ~ ES23 - Paket HSI Bisnis  Phone (PHONE)[0]  - E23053~null~44864;E23053||11||Abodemen 0[0]  - E23053~null~E23053_IN800;IN800 ~ Free Lokal dan SLJJ 800 Menit ~ E23053[40000]  - 11_11446;Biaya "/>
    <s v="INDIBIZ"/>
    <m/>
    <m/>
    <d v="2026-08-15T08:00:00"/>
    <s v="2026-08-15 08:00:00|M Janji : (04/08/2026) jam Pasang : 09:00 Note : hubungi pelanggan jika ingin kelokasi|40931150|MYDITA"/>
    <m/>
    <m/>
    <m/>
    <e v="#NUM!"/>
    <e v="#NUM!"/>
    <x v="0"/>
    <x v="19"/>
  </r>
  <r>
    <n v="1296"/>
    <n v="1002526367"/>
    <n v="3"/>
    <x v="1"/>
    <n v="5"/>
    <s v="MADIUN"/>
    <s v="PONOROGO"/>
    <s v="PLG"/>
    <s v="REG"/>
    <s v="AO"/>
    <s v="NEW SALES"/>
    <s v="1P INET"/>
    <s v="Completed (PS)"/>
    <s v="RBS-Regional 3"/>
    <d v="2026-08-14T13:08:56"/>
    <d v="2026-08-15T14:39:58"/>
    <n v="69366046"/>
    <m/>
    <n v="152617204747"/>
    <s v="DUNIA KOMPUTER"/>
    <s v="ODP-PLG-FB/04"/>
    <s v="WO061742780"/>
    <m/>
    <m/>
    <m/>
    <n v="111.66143976231599"/>
    <n v="-7.9098196988432301"/>
    <s v="MD|MYDB-20260814265338|DN00001/MN02053|DUNIA KOMPUTER|085126431536"/>
    <s v="MYDIGIBIZPARTNER"/>
    <m/>
    <m/>
    <m/>
    <m/>
    <m/>
    <m/>
    <m/>
    <m/>
    <s v="Management Janji"/>
    <s v="2026-08-15 15:00:00 | M Janji :  15 Agustus 2026 Jam Pasang : Siang Note : hubungi pelanggan jika ingin ke lokasi, terima kasih. "/>
    <s v="FCC"/>
    <s v="14-08-2026 13:10:24"/>
    <d v="2026-08-15T15:00:00"/>
    <m/>
    <s v="PS"/>
    <s v="PLG"/>
    <s v="NO ADDON"/>
    <n v="20260815"/>
    <s v="Completed"/>
    <s v="HSI Bisnis Promo HUT Telkom PSB 70% - 300 Mbps"/>
    <s v="INDIBIZ"/>
    <m/>
    <m/>
    <d v="2026-08-15T15:00:00"/>
    <s v="2026-08-15 15:00:00 | M Janji :  15 Agustus 2026 Jam Pasang : Siang Note : hubungi pelanggan jika ingin ke lokasi, terima kasih. "/>
    <n v="2026"/>
    <n v="8"/>
    <n v="15"/>
    <d v="2026-08-15T00:00:00"/>
    <n v="-0.625"/>
    <x v="1"/>
    <x v="25"/>
  </r>
  <r>
    <n v="1297"/>
    <n v="1002511392"/>
    <n v="3"/>
    <x v="1"/>
    <n v="5"/>
    <s v="MALANG"/>
    <s v="KEPANJEN"/>
    <s v="MLG"/>
    <s v="REG"/>
    <s v="AO"/>
    <s v="NEW SALES"/>
    <s v="1P INET"/>
    <s v="Completed (PS)"/>
    <s v="RBS-Regional 3"/>
    <d v="2026-08-06T07:11:56"/>
    <d v="2026-08-06T20:18:49"/>
    <n v="69359503"/>
    <m/>
    <n v="152701227181"/>
    <s v="SMA ISLAM Malang"/>
    <s v="ODP-MLG-FEP/53 FEP/D05/53.01"/>
    <s v="WO061034241"/>
    <m/>
    <m/>
    <m/>
    <n v="112.63413382549901"/>
    <n v="-7.9692785021603401"/>
    <s v="|MN02703|MYIA-028862108827/POI/Rusman/081334713449/afifrusman29@gmail.com"/>
    <s v="MYIB_ASSISTANT"/>
    <m/>
    <m/>
    <m/>
    <m/>
    <m/>
    <m/>
    <m/>
    <m/>
    <s v="Management Janji"/>
    <s v="2026-08-07 08:00:00 | Nama Pic : bp Rusman No Hp Pic : 081334713449 No alt : - Jam Pemasangan : pagi  Tanggal Pemasangan : 7 Agustus 2026"/>
    <s v="FCC"/>
    <d v="2026-06-08T07:25:26"/>
    <d v="2026-08-07T08:00:00"/>
    <m/>
    <s v="PS"/>
    <s v="MLG"/>
    <s v="NO ADDON"/>
    <n v="20260806"/>
    <s v="Completed"/>
    <s v="HSI Bisnis Promo HUT Telkom PSB 70% - 150 Mbps"/>
    <s v="INDIBIZ"/>
    <m/>
    <m/>
    <d v="2026-08-07T08:00:00"/>
    <s v="2026-08-07 08:00:00 | Nama Pic : bp Rusman No Hp Pic : 081334713449 No alt : - Jam Pemasangan : pagi  Tanggal Pemasangan : 7 Agustus 2026"/>
    <n v="2026"/>
    <n v="8"/>
    <n v="6"/>
    <d v="2026-08-06T00:00:00"/>
    <n v="-1.3333333333357587"/>
    <x v="1"/>
    <x v="24"/>
  </r>
  <r>
    <n v="1298"/>
    <n v="1002527414"/>
    <n v="3"/>
    <x v="3"/>
    <n v="5"/>
    <s v="MADURA"/>
    <s v="PAMEKASAN"/>
    <s v="BAB"/>
    <s v="REG"/>
    <s v="AO"/>
    <s v="NEW SALES"/>
    <s v="1P INET"/>
    <s v="MIA - INVALID SURVEY"/>
    <s v="RBS-Regional 3"/>
    <d v="2026-08-14T18:43:57"/>
    <d v="2026-08-15T12:53:30"/>
    <n v="69366458"/>
    <m/>
    <n v="152430203677"/>
    <s v="MAJU SEJAHTERA"/>
    <s v="ODP-BAB-FAB/04 FAB/D01/04.01"/>
    <s v="WO061781753"/>
    <m/>
    <m/>
    <m/>
    <n v="114.096644930541"/>
    <n v="-6.9761302691571601"/>
    <s v="MD|MYDB-20260814265416|DN00001/MN00806|MAJU SEJAHTERA|085748668919"/>
    <s v="MYDIGIBIZPARTNER"/>
    <m/>
    <m/>
    <m/>
    <m/>
    <m/>
    <m/>
    <m/>
    <m/>
    <s v="Management Janji"/>
    <s v="2026-08-15 15:00:00 | Nama Pic : bp fauzi  No Hp Pic : 085748668919 No alt : - Jam Pemasangan : pagi siang  Tanggal Pemasangan : 15 Agustus 2026"/>
    <s v="FCC"/>
    <s v="14-08-2026 18:54:58"/>
    <d v="2026-08-15T15:00:00"/>
    <m/>
    <s v="SURVEY_NEW_MANJA"/>
    <s v="BAB"/>
    <s v="NO ADDON"/>
    <m/>
    <s v="MIE - INVALID SURVEY - Kendala Jalur/Rute Tarikan"/>
    <s v="HSI Bisnis Promo HUT Telkom PSB 70% - 300 Mbps"/>
    <s v="INDIBIZ"/>
    <m/>
    <m/>
    <d v="2026-08-15T15:00:00"/>
    <s v="2026-08-15 15:00:00 | Nama Pic : bp fauzi  No Hp Pic : 085748668919 No alt : - Jam Pemasangan : pagi siang  Tanggal Pemasangan : 15 Agustus 2026"/>
    <m/>
    <m/>
    <m/>
    <e v="#NUM!"/>
    <e v="#NUM!"/>
    <x v="0"/>
    <x v="6"/>
  </r>
  <r>
    <n v="1299"/>
    <n v="1002518643"/>
    <n v="3"/>
    <x v="2"/>
    <n v="4"/>
    <s v="YOGYAKARTA"/>
    <s v="INNER - YOGYA JATENG SELATAN"/>
    <s v="KBU"/>
    <s v="REG"/>
    <s v="AO"/>
    <s v="NEW SALES"/>
    <m/>
    <s v="100 | REVOKE COMPLETED"/>
    <s v="RBS-Regional 3"/>
    <d v="2026-08-10T17:51:29"/>
    <d v="2026-08-11T15:16:35"/>
    <n v="69361092"/>
    <m/>
    <n v="146113146999"/>
    <s v="The Prajan Hotel &amp; Villas"/>
    <s v="ODP-KBU-FEL/19"/>
    <s v="WO061440952"/>
    <m/>
    <m/>
    <m/>
    <n v="110.37690000000001"/>
    <n v="-7.7809999999999997"/>
    <s v="|MC80224|MYIA-036229692047/POI/DIMAS ARIFAN FEBRIYANTO/08132077719/dg@nattshospitality.com"/>
    <s v="Sales Profesional"/>
    <m/>
    <m/>
    <m/>
    <m/>
    <m/>
    <m/>
    <m/>
    <m/>
    <s v="Management Janji"/>
    <s v="2026-08-09 14:00:00 | Nama : BP DIMAS ARIFAN FEBRIYANTO  No Hp : 08132077719  No Alt : 0895363656031  Tgl Pemasangan : 08 Agustus 2026  Interval : SIANG  Note : Hubungi pelanggan terlebih dahulu"/>
    <s v="FCC"/>
    <d v="2026-10-08T17:54:57"/>
    <m/>
    <m/>
    <s v="REVOKE"/>
    <s v="KBU"/>
    <s v="NO ADDON"/>
    <m/>
    <s v="Revoke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7:00:00"/>
    <s v="2026-08-09 14:00:00 | Nama : BP DIMAS ARIFAN FEBRIYANTO  No Hp : 08132077719  No Alt : 0895363656031  Tgl Pemasangan : 08 Agustus 2026  Interval : SIANG  Note : Hubungi pelanggan terlebih dahulu"/>
    <m/>
    <m/>
    <m/>
    <e v="#NUM!"/>
    <e v="#NUM!"/>
    <x v="0"/>
    <x v="4"/>
  </r>
  <r>
    <n v="1300"/>
    <n v="1002516468"/>
    <n v="3"/>
    <x v="1"/>
    <n v="5"/>
    <s v="MALANG"/>
    <s v="BATU"/>
    <s v="BTU"/>
    <s v="REG"/>
    <s v="AO"/>
    <s v="NEW SALES"/>
    <s v="1P INET"/>
    <s v="102 | FOLLOW UP COMPLETED"/>
    <s v="RBS-Regional 3"/>
    <d v="2026-08-09T12:43:57"/>
    <d v="2026-08-11T13:18:20"/>
    <n v="69361856"/>
    <m/>
    <n v="152707239217"/>
    <s v="HANAN FRIEDCHICKEN"/>
    <s v="ODP-BTU-FF/27 FF/D03/27.01"/>
    <s v="WO061315594"/>
    <m/>
    <m/>
    <m/>
    <n v="112.5392576"/>
    <n v="-7.9115114000000002"/>
    <s v="|MN02703|MYIA-046086004150/POI/Kuswandi/0881026777400/kuswanditlekungbatu@gmail.com"/>
    <s v="MYIB_ASSISTANT"/>
    <m/>
    <m/>
    <m/>
    <m/>
    <m/>
    <m/>
    <m/>
    <m/>
    <s v="Management Janji"/>
    <s v="2026-08-10 13:00:00 | Nama PIC : Adi No HP : 082257501286 Alt :  M Janji : 09/08/2026 Jam Pasang : 08.00 - 13:00  NoteÃ‚Â :  hubungi terlebih dahulu sebelum kelokasi"/>
    <s v="FCC"/>
    <d v="2026-09-08T13:10:37"/>
    <d v="2026-08-10T13:00:00"/>
    <m/>
    <s v="REVOKE"/>
    <s v="BTU"/>
    <s v="NO ADDON"/>
    <m/>
    <s v="Follow Up Revoke Completed, New Order ID : SC1002519839"/>
    <s v="HSI Bisnis Promo HUT Telkom PSB 70% - 50 Mbps"/>
    <s v="INDIBIZ"/>
    <m/>
    <m/>
    <d v="2026-08-10T13:00:00"/>
    <s v="2026-08-10 13:00:00 | Nama PIC : Adi No HP : 082257501286 Alt :  M Janji : 09/08/2026 Jam Pasang : 08.00 - 13:00  NoteÃ‚Â :  hubungi terlebih dahulu sebelum kelokasi"/>
    <m/>
    <m/>
    <m/>
    <e v="#NUM!"/>
    <e v="#NUM!"/>
    <x v="0"/>
    <x v="15"/>
  </r>
  <r>
    <n v="1301"/>
    <n v="1002531261"/>
    <n v="3"/>
    <x v="3"/>
    <n v="5"/>
    <s v="SBY UTARA"/>
    <s v="TANDES"/>
    <s v="KNN"/>
    <s v="REG"/>
    <s v="AO"/>
    <s v="NEW SALES"/>
    <s v="1P INET"/>
    <s v="Completed (PS)"/>
    <s v="RBS-Regional 3"/>
    <d v="2026-08-17T16:29:57"/>
    <d v="2026-08-18T13:56:12"/>
    <n v="69368296"/>
    <m/>
    <n v="152412248895"/>
    <s v="PT Somurah Karya Indonesia"/>
    <s v="ODP-TDS-FFD/36"/>
    <s v="WO061945750"/>
    <m/>
    <m/>
    <m/>
    <n v="112.662988"/>
    <n v="-7.2599720000000003"/>
    <s v="|MN00884|MYIA-085474164859/POI/Muhammad Zakky/082229331765/facclukas@gmail.com"/>
    <s v="MYIB_ASSISTANT"/>
    <m/>
    <m/>
    <m/>
    <m/>
    <m/>
    <m/>
    <m/>
    <m/>
    <s v="Management Janji"/>
    <s v="2026-08-18 13:00:00 | Nama PIC : Bp Zakky No Hp : 082229331765 No Alt : - Tgl Pemasangan : 18 Agustus 2026 Interval : PAGI SIANG Note : Hubungi pelanggan terlebih dahulu"/>
    <s v="FCC"/>
    <s v="17-08-2026 16:39:54"/>
    <d v="2026-08-18T13:00:00"/>
    <m/>
    <s v="PS"/>
    <s v="KNN"/>
    <s v="NO ADDON"/>
    <n v="20260818"/>
    <s v="Completed"/>
    <s v="HSI Bisnis Basic Promo HUT Telkom PSB 70% - 50 Mbps"/>
    <s v="INDIBIZ"/>
    <m/>
    <m/>
    <d v="2026-08-18T13:00:00"/>
    <s v="2026-08-18 13:00:00 | Nama PIC : Bp Zakky No Hp : 082229331765 No Alt : - Tgl Pemasangan : 18 Agustus 2026 Interval : PAGI SIANG Note : Hubungi pelanggan terlebih dahulu"/>
    <n v="2026"/>
    <n v="8"/>
    <n v="18"/>
    <d v="2026-08-18T00:00:00"/>
    <n v="-0.54166666666424135"/>
    <x v="1"/>
    <x v="23"/>
  </r>
  <r>
    <n v="1302"/>
    <n v="1002525983"/>
    <n v="3"/>
    <x v="3"/>
    <n v="5"/>
    <s v="SBY UTARA"/>
    <s v="MANYAR"/>
    <s v="MGO"/>
    <s v="REG"/>
    <s v="AO"/>
    <s v="NEW SALES"/>
    <s v="1P INET"/>
    <s v="Completed (PS)"/>
    <s v="RBS-Regional 3"/>
    <d v="2026-08-14T10:49:57"/>
    <d v="2026-08-16T13:53:29"/>
    <n v="69365815"/>
    <m/>
    <n v="152413167183"/>
    <s v="Galaxy Solusindo"/>
    <s v="ODP-DMO-FTB/12"/>
    <s v="WO061729399"/>
    <m/>
    <m/>
    <m/>
    <n v="112.7473229"/>
    <n v="-7.2633963999999898"/>
    <s v="MD|MYDB-20260813265237|DN00001/MN02093|Galaxy Solusindo|08819368781"/>
    <s v="MYDIGIBIZPARTNER"/>
    <m/>
    <m/>
    <m/>
    <m/>
    <m/>
    <m/>
    <m/>
    <m/>
    <s v="Management Janji"/>
    <s v="2026-08-17 15:00:00 | Jam pemasangan : 12.00 Info Tambahan : Hubungi pelanggan dulu sebelum ke lokasi terimakasih "/>
    <s v="FCC"/>
    <s v="14-08-2026 10:54:53"/>
    <d v="2026-08-17T15:00:00"/>
    <m/>
    <s v="PS"/>
    <s v="MGO"/>
    <s v="NO ADDON"/>
    <n v="20260816"/>
    <s v="Completed"/>
    <s v="HSI Bisnis Promo HUT Telkom PSB 70% - 200 Mbps"/>
    <s v="INDIBIZ"/>
    <m/>
    <m/>
    <d v="2026-08-17T15:00:00"/>
    <s v="2026-08-17 15:00:00 | Jam pemasangan : 12.00 Info Tambahan : Hubungi pelanggan dulu sebelum ke lokasi terimakasih "/>
    <n v="2026"/>
    <n v="8"/>
    <n v="16"/>
    <d v="2026-08-16T00:00:00"/>
    <n v="-1.625"/>
    <x v="1"/>
    <x v="10"/>
  </r>
  <r>
    <n v="1303"/>
    <n v="1002532243"/>
    <n v="3"/>
    <x v="3"/>
    <n v="5"/>
    <s v="MADURA"/>
    <s v="BANGKALAN"/>
    <s v="OMB"/>
    <s v="REG"/>
    <s v="AO"/>
    <s v="NEW SALES"/>
    <s v="1P INET"/>
    <s v="MIE - SEND SURVEY"/>
    <s v="RBS-Regional 3"/>
    <d v="2026-08-18T09:37:57"/>
    <d v="2026-08-18T09:40:01"/>
    <n v="69368604"/>
    <m/>
    <n v="152438209357"/>
    <s v="Yayasan Misftahul ulum"/>
    <s v="ODP-OMB-FAA/10 FAA/D05/10.01"/>
    <s v="WO061978077"/>
    <m/>
    <m/>
    <m/>
    <n v="113.32154285162601"/>
    <n v="-7.1039069620857296"/>
    <s v="MD|MYDB-20260816265698|DN00001/MN00802|Yayasan Misftahul ulum|081936074122"/>
    <s v="MYDIGIBIZPARTNER"/>
    <m/>
    <m/>
    <m/>
    <m/>
    <m/>
    <m/>
    <m/>
    <m/>
    <s v="Management Janji"/>
    <s v="2026-08-19 13:00:00 | M janji : siang Tanggal Pemasangan : 19 /agustus/2026 Note : hubungi pelanggan jika ingin ke lokasi, terima kasih."/>
    <s v="FCC"/>
    <s v="18-08-2026 09:40:32"/>
    <d v="2026-08-19T13:00:00"/>
    <m/>
    <s v="SURVEY_NEW_MANJA"/>
    <s v="OMB"/>
    <s v="NETMONK"/>
    <m/>
    <s v="MIE - SEND SURVEY"/>
    <s v="HSI Bisnis Bundling Netmonk Promo 2026 PSB 70% - 100 Mbps"/>
    <s v="INDIBIZ"/>
    <m/>
    <m/>
    <d v="2026-08-19T13:00:00"/>
    <s v="2026-08-19 13:00:00 | M janji : siang Tanggal Pemasangan : 19 /agustus/2026 Note : hubungi pelanggan jika ingin ke lokasi, terima kasih."/>
    <m/>
    <m/>
    <m/>
    <e v="#NUM!"/>
    <e v="#NUM!"/>
    <x v="0"/>
    <x v="6"/>
  </r>
  <r>
    <n v="1304"/>
    <n v="1002510296"/>
    <n v="3"/>
    <x v="0"/>
    <n v="5"/>
    <s v="MATARAM"/>
    <s v="LOMBOK BARAT TENGAH"/>
    <s v="PRY"/>
    <s v="REG"/>
    <s v="AO"/>
    <s v="NEW SALES"/>
    <s v="1P INET"/>
    <s v="Completed (PS)"/>
    <s v="RBS-Regional 3"/>
    <d v="2026-08-05T11:46:56"/>
    <d v="2026-08-06T17:32:40"/>
    <n v="69359039"/>
    <m/>
    <n v="172603791542"/>
    <s v="CV LANCAR REZEKI BERKAT JAYA"/>
    <s v="ODP-PYA-FAV/01 FAV/D01/01.01"/>
    <s v="WO060970406"/>
    <m/>
    <m/>
    <m/>
    <n v="116.277814106249"/>
    <n v="-8.7091273234590592"/>
    <s v="|MC40315|MYIA-042139373297/POI/RYAN SANJAYA /087752423937/hemat20199@gmail.com"/>
    <s v="MYIB_ASSISTANT"/>
    <m/>
    <m/>
    <m/>
    <m/>
    <m/>
    <m/>
    <m/>
    <m/>
    <s v="Management Janji"/>
    <s v="2026-08-06 08:00:00 | Tanggal: 06/8/2026 Jam Pasang: Pagi Note: Hubungi pelanggan sebelum ke lokasi, terima kasih."/>
    <s v="FCC"/>
    <d v="2026-05-08T11:55:33"/>
    <d v="2026-08-06T08:00:00"/>
    <m/>
    <s v="PS"/>
    <s v="PRY"/>
    <s v="NO ADDON"/>
    <n v="20260806"/>
    <s v="Completed"/>
    <s v="HSI Bisnis Promo HUT Telkom PSB 70% - 150 Mbps"/>
    <s v="INDIBIZ"/>
    <m/>
    <m/>
    <d v="2026-08-06T08:00:00"/>
    <s v="2026-08-06 08:00:00 | Tanggal: 06/8/2026 Jam Pasang: Pagi Note: Hubungi pelanggan sebelum ke lokasi, terima kasih."/>
    <n v="2026"/>
    <n v="8"/>
    <n v="6"/>
    <d v="2026-08-06T00:00:00"/>
    <n v="-0.33333333333575865"/>
    <x v="1"/>
    <x v="5"/>
  </r>
  <r>
    <n v="1305"/>
    <n v="1002526860"/>
    <n v="3"/>
    <x v="3"/>
    <n v="5"/>
    <s v="SBY SELATAN"/>
    <s v="KETINTANG"/>
    <s v="RKT"/>
    <s v="REG"/>
    <s v="AO"/>
    <s v="NEW SALES"/>
    <s v="1P INET"/>
    <s v="MIA - INVALID SURVEY"/>
    <s v="RBS-Regional 3"/>
    <d v="2026-08-14T15:14:56"/>
    <d v="2026-08-15T16:28:50"/>
    <n v="69366227"/>
    <m/>
    <n v="152308243042"/>
    <s v="Musholla Al - Amin"/>
    <s v="ODP-RKT-FBE/37 FBE/D03/01.37"/>
    <s v="WO061760968"/>
    <m/>
    <m/>
    <m/>
    <n v="112.75520011782601"/>
    <n v="-7.3056219877878803"/>
    <s v="MD|MYDB-20260813265195|DN00001/MN00459|Musholla Al - Amin|085847896686"/>
    <s v="MYDIGIBIZPARTNER"/>
    <m/>
    <m/>
    <m/>
    <m/>
    <m/>
    <m/>
    <m/>
    <m/>
    <s v="Management Janji"/>
    <s v="2026-08-16 08:00:00 | Nama PIC : bapak sumarjono No HP : 085847896686 Alt : - M Janji : 14/08/2026 Jam Pasang : 08.00  - 13:00  NoteÃ‚Â :  hubungi terlebih dahulu sebelum ke lokasi, terima kasih."/>
    <s v="FCC"/>
    <s v="14-08-2026 15:25:22"/>
    <d v="2026-08-16T08:00:00"/>
    <m/>
    <s v="SURVEY_NEW_MANJA"/>
    <s v="RKT"/>
    <s v="NO ADDON"/>
    <m/>
    <s v="MIE - INVALID SURVEY - Kendala Jalur/Rute Tarikan"/>
    <s v="HSI Bisnis Basic Promo HUT Telkom PSB 70% - 50 Mbps"/>
    <s v="INDIBIZ"/>
    <m/>
    <m/>
    <d v="2026-08-16T08:00:00"/>
    <s v="2026-08-16 08:00:00 | Nama PIC : bapak sumarjono No HP : 085847896686 Alt : - M Janji : 14/08/2026 Jam Pasang : 08.00  - 13:00  NoteÃ‚Â :  hubungi terlebih dahulu sebelum ke lokasi, terima kasih."/>
    <m/>
    <m/>
    <m/>
    <e v="#NUM!"/>
    <e v="#NUM!"/>
    <x v="0"/>
    <x v="10"/>
  </r>
  <r>
    <n v="1306"/>
    <n v="1002519252"/>
    <n v="3"/>
    <x v="1"/>
    <n v="5"/>
    <s v="MALANG"/>
    <s v="BATU"/>
    <s v="KPO"/>
    <s v="REG"/>
    <s v="AO"/>
    <s v="NEW SALES"/>
    <m/>
    <s v="Completed (PS)"/>
    <s v="RBS-Regional 3"/>
    <d v="2026-08-11T10:25:10"/>
    <d v="2026-08-11T12:21:13"/>
    <n v="69361188"/>
    <m/>
    <n v="152711247347"/>
    <s v="Spbu 54.651.38"/>
    <s v="ODP-KPO-FBP/12"/>
    <s v="WO061473486"/>
    <m/>
    <m/>
    <m/>
    <n v="112.6017008"/>
    <n v="-7.8987278999999999"/>
    <s v="|MN02540|MYIA-037148780711/POI/zidan putra maulan/0881027667558/spbungijo65138@gmail.com"/>
    <s v="Sales Profesional"/>
    <m/>
    <m/>
    <m/>
    <m/>
    <m/>
    <m/>
    <m/>
    <m/>
    <s v="Management Janji"/>
    <s v="2026-08-09 08:00:00 | M Janji : (08/08/026)  jam Pasang : 09:00  Note : hubungi pelanggan jika ingin kelokasi"/>
    <s v="FCC"/>
    <d v="2026-11-08T10:39:50"/>
    <m/>
    <m/>
    <s v="PS"/>
    <s v="KPO"/>
    <s v="NO ADDON"/>
    <n v="2026081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07:00:00"/>
    <s v="2026-08-09 08:00:00 | M Janji : (08/08/026)  jam Pasang : 09:00  Note : hubungi pelanggan jika ingin kelokasi"/>
    <n v="2026"/>
    <n v="8"/>
    <n v="11"/>
    <d v="2026-08-11T00:00:00"/>
    <n v="-0.29166666666424135"/>
    <x v="1"/>
    <x v="15"/>
  </r>
  <r>
    <n v="1307"/>
    <n v="1002523645"/>
    <n v="3"/>
    <x v="6"/>
    <n v="5"/>
    <s v="SIDOARJO"/>
    <s v="JOMBANG"/>
    <s v="MOJ"/>
    <s v="REG"/>
    <s v="AO"/>
    <s v="NEW SALES"/>
    <m/>
    <s v="Completed (PS)"/>
    <s v="RBS-Regional 3"/>
    <d v="2026-08-13T10:12:59"/>
    <d v="2026-08-13T16:21:15"/>
    <n v="69364869"/>
    <m/>
    <n v="152319208887"/>
    <s v="SMA NEGERI MOJOAGUNG U/ AULA"/>
    <s v="ODP-MOJ-FE/86"/>
    <s v="WO061655301"/>
    <m/>
    <m/>
    <m/>
    <n v="112.3318879"/>
    <n v="-7.5733056000000003"/>
    <s v="|MN01463|/SMA NEGERI MOJOAGUNG U/ AULA/WINBACK 2.0 HSI B2B (1:1) 50MBPS 355RB PSB DISC 70%/smun1mojoagung@yahoo.com/NANANG RUDIAWAN/85648993223"/>
    <s v="Sales Force DBS"/>
    <m/>
    <m/>
    <m/>
    <m/>
    <m/>
    <m/>
    <m/>
    <m/>
    <s v="Management Janji"/>
    <s v="2026-08-14 08:00:00|M Janji : (Jumat/14/Agustus/2026) jam Pasang : 09:00 Note : hubungi pelanggan jika ingin kelokasi|40900827|MYDITA"/>
    <s v="FCC"/>
    <s v="13-08-2026 10:39:50"/>
    <d v="2026-08-14T08:00:00"/>
    <m/>
    <s v="PS"/>
    <s v="MOJ"/>
    <s v="NO ADDON"/>
    <n v="20260813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14T08:00:00"/>
    <s v="2026-08-14 08:00:00|M Janji : (Jumat/14/Agustus/2026) jam Pasang : 09:00 Note : hubungi pelanggan jika ingin kelokasi|40900827|MYDITA"/>
    <n v="2026"/>
    <n v="8"/>
    <n v="13"/>
    <d v="2026-08-13T00:00:00"/>
    <n v="-1.3333333333357587"/>
    <x v="1"/>
    <x v="20"/>
  </r>
  <r>
    <n v="1308"/>
    <n v="1002509469"/>
    <n v="3"/>
    <x v="5"/>
    <n v="5"/>
    <s v="SINGARJA"/>
    <s v="KLUNGKUNG"/>
    <s v="SMA"/>
    <s v="REG"/>
    <s v="AO"/>
    <s v="NEW SALES"/>
    <m/>
    <s v="Completed (PS)"/>
    <s v="RBS-Regional 3"/>
    <d v="2026-08-04T19:45:28"/>
    <d v="2026-08-04T20:26:41"/>
    <n v="69355711"/>
    <m/>
    <n v="172428815930"/>
    <s v="CV DHARMA MIGAS SEJAHTERA"/>
    <s v="ODP-SMA-FB/65"/>
    <s v="WO060935080"/>
    <m/>
    <m/>
    <m/>
    <n v="115.39841710070201"/>
    <n v="-8.5292211905873305"/>
    <s v="|MN02745|MYIA-034780021901/POI/NI WAYAN ALIT/082146307073/iva.n.g.fahmi.fauzi96@gmail.com"/>
    <s v="MYDIGIBIZPARTNER"/>
    <m/>
    <m/>
    <m/>
    <m/>
    <m/>
    <m/>
    <m/>
    <m/>
    <s v="Management Janji"/>
    <s v="2026-07-31 15:00:00 | Nama : BP WAYAN KARAS (MARKETING)  No Hp : 082146307073  No Alt :   Tgl Pemasangan : 31 Juli 2026  Interval : PAGI   Note : Hubungi pelanggan terlebih dahulu"/>
    <s v="FCC"/>
    <d v="2026-04-08T19:54:44"/>
    <m/>
    <m/>
    <s v="PS"/>
    <s v="SMA"/>
    <s v="NO ADDON"/>
    <n v="20260804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4T07:00:00"/>
    <s v="2026-07-31 15:00:00 | Nama : BP WAYAN KARAS (MARKETING)  No Hp : 082146307073  No Alt :   Tgl Pemasangan : 31 Juli 2026  Interval : PAGI   Note : Hubungi pelanggan terlebih dahulu"/>
    <n v="2026"/>
    <n v="8"/>
    <n v="4"/>
    <d v="2026-08-04T00:00:00"/>
    <n v="-0.29166666666424135"/>
    <x v="1"/>
    <x v="17"/>
  </r>
  <r>
    <n v="1309"/>
    <n v="1002504930"/>
    <n v="3"/>
    <x v="4"/>
    <n v="4"/>
    <s v="SEMARANG"/>
    <s v="KENDAL"/>
    <s v="KDL"/>
    <s v="REG"/>
    <s v="AO"/>
    <s v="NEW SALES"/>
    <s v="1P INET"/>
    <s v="Completed (PS)"/>
    <s v="RBS-Regional 3"/>
    <d v="2026-08-01T18:47:56"/>
    <d v="2026-08-02T15:13:26"/>
    <n v="69356908"/>
    <m/>
    <n v="141457110816"/>
    <s v="SPBU 44.513.11 KALIWUNGU"/>
    <s v="ODP-KDL-FL/016"/>
    <s v="WO060680658"/>
    <m/>
    <m/>
    <m/>
    <n v="110.25691933934201"/>
    <n v="-6.9422208417194797"/>
    <s v="|MN02184|MYIA-030907881742/POI/AHMAD HUMAIDI /085931179265/spbu4451311@gmail.com"/>
    <s v="MYIB_ASSISTANT"/>
    <m/>
    <m/>
    <m/>
    <m/>
    <m/>
    <m/>
    <m/>
    <m/>
    <s v="Management Janji"/>
    <s v="2026-08-02 15:00:00 | Jam pemasangan : 12.00 Info Tambahan : Hubungi pelanggan dulu sebelum ke lokasi terimakasih "/>
    <s v="FCC"/>
    <d v="2026-01-08T18:54:55"/>
    <d v="2026-08-02T15:00:00"/>
    <m/>
    <s v="PS"/>
    <s v="KDL"/>
    <s v="NO ADDON"/>
    <n v="20260802"/>
    <s v="Completed"/>
    <s v="HSI Bisnis Promo HUT Telkom PSB 70% - 100 Mbps"/>
    <s v="INDIBIZ"/>
    <m/>
    <m/>
    <d v="2026-08-02T15:00:00"/>
    <s v="2026-08-02 15:00:00 | Jam pemasangan : 12.00 Info Tambahan : Hubungi pelanggan dulu sebelum ke lokasi terimakasih "/>
    <n v="2026"/>
    <n v="8"/>
    <n v="2"/>
    <d v="2026-08-02T00:00:00"/>
    <n v="-0.625"/>
    <x v="1"/>
    <x v="4"/>
  </r>
  <r>
    <n v="1310"/>
    <n v="1002524253"/>
    <n v="3"/>
    <x v="0"/>
    <n v="5"/>
    <s v="MATARAM"/>
    <s v="BIMA"/>
    <s v="DMP"/>
    <s v="REG"/>
    <s v="AO"/>
    <s v="NEW SALES"/>
    <m/>
    <s v="QC MIA - INVALID QUALITY CONTROL MIA"/>
    <s v="RBS-Regional 3"/>
    <d v="2026-08-13T13:27:34"/>
    <d v="2026-08-14T11:40:08"/>
    <n v="69365151"/>
    <m/>
    <n v="172611786212"/>
    <s v="SPBU 54 842 03"/>
    <s v="ODP-DMP-FAA/131"/>
    <m/>
    <m/>
    <m/>
    <m/>
    <n v="118.431922"/>
    <n v="-8.5391399999999997"/>
    <s v="RBS|HSI|TREG3|AO|SPBU 54 842 03|Bambang Wahyudin MN02363|081239482000|Indibiz 50 Mbps "/>
    <s v="Sales Profesional"/>
    <m/>
    <m/>
    <m/>
    <m/>
    <m/>
    <m/>
    <m/>
    <m/>
    <m/>
    <m/>
    <m/>
    <s v="13-08-2026 13:39:51"/>
    <m/>
    <m/>
    <s v="QC1"/>
    <s v="DMP"/>
    <s v="NO ADDON"/>
    <m/>
    <s v="QC MIA - INVALID QUALITY CONTROL MIA - Sebagian Data Tidak terbaca - Ttd pada KTP tidak terbaca jelas,ganti SIM aktif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0"/>
  </r>
  <r>
    <n v="1311"/>
    <n v="1002522048"/>
    <n v="3"/>
    <x v="7"/>
    <n v="4"/>
    <s v="KUDUS"/>
    <s v="PURWODADI"/>
    <s v="WRO"/>
    <s v="REG"/>
    <s v="AO"/>
    <s v="NEW SALES"/>
    <s v="1P INET"/>
    <s v="102 | FOLLOW UP COMPLETED"/>
    <s v="RBS-Regional 3"/>
    <d v="2026-08-12T12:54:06"/>
    <d v="2026-08-14T13:00:25"/>
    <n v="69364199"/>
    <m/>
    <n v="142509107238"/>
    <s v="SMA PGRI KUWU"/>
    <s v="ODP-WRO-FC/116 FC/D07/116.01"/>
    <s v="WO061581075"/>
    <m/>
    <m/>
    <m/>
    <n v="111.1232792"/>
    <n v="-7.1226444999999998"/>
    <s v="|MN01314|MYIA-038356042830/POI/EMMANUEL DANANG RAHARJO/082353229550/smapgrikuwu00@gmail.com"/>
    <s v="MYIB_ASSISTANT"/>
    <m/>
    <m/>
    <m/>
    <m/>
    <m/>
    <m/>
    <m/>
    <m/>
    <s v="Management Janji"/>
    <s v="2026-08-13 13:00:00 | Tanggal pemasangan :13/08/2026 Jam pemasangan : pagi/siang Info Tambahan : Hubungi pelanggan dulu sebelum ke lokasi terima kasih."/>
    <s v="FCC"/>
    <d v="2026-12-08T12:55:00"/>
    <d v="2026-08-13T13:00:00"/>
    <s v="Kendala Teknik"/>
    <s v="REVOKE"/>
    <s v="WRO"/>
    <s v="NETMONK"/>
    <m/>
    <s v="Follow Up Revoke Completed, New Order ID : SC1002526346"/>
    <s v="HSI Bisnis Basic Bundling Netmonk Dual Band Promo 2026 PSB 70% - 100 Mbps"/>
    <s v="INDIBIZ"/>
    <m/>
    <m/>
    <d v="2026-08-13T13:00:00"/>
    <s v="2026-08-13 13:00:00 | Tanggal pemasangan :13/08/2026 Jam pemasangan : pagi/siang Info Tambahan : Hubungi pelanggan dulu sebelum ke lokasi terima kasih."/>
    <m/>
    <m/>
    <m/>
    <e v="#NUM!"/>
    <e v="#NUM!"/>
    <x v="0"/>
    <x v="4"/>
  </r>
  <r>
    <n v="1312"/>
    <n v="1002521889"/>
    <n v="3"/>
    <x v="6"/>
    <n v="5"/>
    <s v="JEMBER"/>
    <s v="SITUBONDO"/>
    <s v="MLD"/>
    <s v="REG"/>
    <s v="AO"/>
    <s v="NEW SALES"/>
    <s v="1P INET"/>
    <s v="Completed (PS)"/>
    <s v="RBS-Regional 3"/>
    <d v="2026-08-12T11:49:56"/>
    <d v="2026-08-12T20:09:14"/>
    <n v="69364129"/>
    <m/>
    <n v="152529201004"/>
    <s v="SPBU 5468307 KEMBANG SAMBI PASIR PUTIH SITUBONDO"/>
    <s v="ODP-MLD-FB/29 FB/D03/29.01"/>
    <s v="WO061573727"/>
    <m/>
    <m/>
    <m/>
    <n v="113.845755"/>
    <n v="-7.6859440000000001"/>
    <s v="|MN02617|MYIA-086079707773/POI/AGIL FADHLULLAH/083878239609/kembangsambi07@gmail.com"/>
    <s v="MYIB_ASSISTANT"/>
    <m/>
    <m/>
    <m/>
    <m/>
    <m/>
    <m/>
    <m/>
    <m/>
    <s v="Management Janji"/>
    <s v="2026-08-13 08:00:00 | Waktu pemasnagan : 13 Agustus 2026 Jam pemasangan : 08.00 - 12.00 Mohon hubungi pelanggan sebelum ke lokasi  Terima kasih"/>
    <s v="FCC"/>
    <d v="2026-12-08T11:55:22"/>
    <d v="2026-08-13T08:00:00"/>
    <m/>
    <s v="PS"/>
    <s v="MLD"/>
    <s v="NO ADDON"/>
    <n v="20260812"/>
    <s v="Completed"/>
    <s v="HSI Bisnis Promo HUT Telkom PSB 70% - 50 Mbps"/>
    <s v="INDIBIZ"/>
    <m/>
    <m/>
    <d v="2026-08-13T08:00:00"/>
    <s v="2026-08-13 08:00:00 | Waktu pemasnagan : 13 Agustus 2026 Jam pemasangan : 08.00 - 12.00 Mohon hubungi pelanggan sebelum ke lokasi  Terima kasih"/>
    <n v="2026"/>
    <n v="8"/>
    <n v="12"/>
    <d v="2026-08-12T00:00:00"/>
    <n v="-1.3333333333357587"/>
    <x v="1"/>
    <x v="9"/>
  </r>
  <r>
    <n v="1313"/>
    <n v="1002516520"/>
    <n v="3"/>
    <x v="2"/>
    <n v="4"/>
    <s v="PURWOKERTO"/>
    <s v="CILACAP"/>
    <s v="SDJ"/>
    <s v="REG"/>
    <s v="AO"/>
    <s v="NEW SALES"/>
    <s v="1P INET"/>
    <s v="Completed (PS)"/>
    <s v="RBS-Regional 3"/>
    <d v="2026-08-09T14:11:58"/>
    <d v="2026-08-10T11:38:42"/>
    <n v="69361895"/>
    <m/>
    <n v="143390112667"/>
    <s v="HOTEL PAPAYA 3"/>
    <s v="ODP-SDJ-FF/079 FF/D04/079.01"/>
    <s v="WO061324578"/>
    <m/>
    <m/>
    <m/>
    <n v="108.798371"/>
    <n v="-7.487152"/>
    <s v="|MC00213|MYIA-007594524633/POI/FAZRI NUR AZIZ/085869416794/papayatiga3@gmail.com"/>
    <s v="MYIB_ASSISTANT"/>
    <m/>
    <m/>
    <m/>
    <m/>
    <m/>
    <m/>
    <m/>
    <m/>
    <s v="Management Janji"/>
    <s v="2026-08-10 13:00:00 | Nama PIC : Bp Fazri No Hp : 085869416794 No Alt : - Tgl Pemasangan : 10 Agustus 2026 Interval : PAGI SIANG Note : Hubungi pelanggan terlebih dahulu"/>
    <s v="FCC"/>
    <d v="2026-09-08T14:39:46"/>
    <d v="2026-08-10T13:00:00"/>
    <m/>
    <s v="PS"/>
    <s v="SDJ"/>
    <s v="NO ADDON"/>
    <n v="20260810"/>
    <s v="Completed"/>
    <s v="HSI Bisnis Promo HUT Telkom PSB 70% - 200 Mbps"/>
    <s v="INDIBIZ"/>
    <m/>
    <m/>
    <d v="2026-08-10T13:00:00"/>
    <s v="2026-08-10 13:00:00 | Nama PIC : Bp Fazri No Hp : 085869416794 No Alt : - Tgl Pemasangan : 10 Agustus 2026 Interval : PAGI SIANG Note : Hubungi pelanggan terlebih dahulu"/>
    <n v="2026"/>
    <n v="8"/>
    <n v="10"/>
    <d v="2026-08-10T00:00:00"/>
    <n v="-0.54166666666424135"/>
    <x v="1"/>
    <x v="4"/>
  </r>
  <r>
    <n v="1314"/>
    <n v="1002530384"/>
    <n v="3"/>
    <x v="3"/>
    <n v="5"/>
    <s v="MADURA"/>
    <s v="PAMEKASAN"/>
    <s v="PME"/>
    <s v="REG"/>
    <s v="AO"/>
    <s v="NEW SALES"/>
    <s v="1P INET"/>
    <s v="Completed (PS)"/>
    <s v="RBS-Regional 3"/>
    <d v="2026-08-17T07:56:57"/>
    <d v="2026-08-17T18:07:34"/>
    <n v="69367809"/>
    <m/>
    <n v="152426928247"/>
    <s v="TOKO MAMAH MUDA"/>
    <s v="ODP-PME-FBS/15 FBS/D02/15.01"/>
    <s v="WO061907549"/>
    <m/>
    <m/>
    <m/>
    <n v="113.41325430000001"/>
    <n v="-7.057658"/>
    <s v="MD|MYDB-20260817265796|DN00001/MN00558|TOKO MAMAH MUDA|085337078375"/>
    <s v="MYDIGIBIZPARTNER"/>
    <m/>
    <m/>
    <m/>
    <m/>
    <m/>
    <m/>
    <m/>
    <m/>
    <s v="Management Janji"/>
    <s v="2026-08-18 08:00:00 | Waktu pemasangan : 17 agustus 2026 Jam pemasangan : 08.00 - 12.00 Info Tambahan : Hubungi pelanggan dulu sebelum ke lokasi terimakasih "/>
    <s v="FCC"/>
    <s v="17-08-2026 08:26:02"/>
    <d v="2026-08-18T08:00:00"/>
    <m/>
    <s v="PS"/>
    <s v="PME"/>
    <s v="NO ADDON"/>
    <n v="20260817"/>
    <s v="Completed"/>
    <s v="HSI Bisnis Promo HUT Telkom PSB 70% - 150 Mbps"/>
    <s v="INDIBIZ"/>
    <m/>
    <m/>
    <d v="2026-08-18T08:00:00"/>
    <s v="2026-08-18 08:00:00 | Waktu pemasangan : 17 agustus 2026 Jam pemasangan : 08.00 - 12.00 Info Tambahan : Hubungi pelanggan dulu sebelum ke lokasi terimakasih "/>
    <n v="2026"/>
    <n v="8"/>
    <n v="17"/>
    <d v="2026-08-17T00:00:00"/>
    <n v="-1.3333333333357587"/>
    <x v="1"/>
    <x v="6"/>
  </r>
  <r>
    <n v="1315"/>
    <n v="1002505700"/>
    <n v="3"/>
    <x v="7"/>
    <n v="4"/>
    <s v="SOLO"/>
    <s v="INNER - SOLO JATENG TIMUR"/>
    <s v="KRT"/>
    <s v="REG"/>
    <s v="AO"/>
    <s v="NEW SALES"/>
    <m/>
    <s v="CANCEL COMPLETED"/>
    <s v="RBS-Regional 3"/>
    <d v="2026-08-03T10:04:19"/>
    <d v="2026-08-17T11:21:12"/>
    <n v="69357277"/>
    <m/>
    <m/>
    <s v="Gedung Audit fraud ANS 1"/>
    <m/>
    <m/>
    <m/>
    <m/>
    <m/>
    <n v="110.76519"/>
    <n v="-7.5410199999999996"/>
    <s v="|MN00440|/NIKO PUTRA JAYADI/0882008520002/Nicoallano181cm@gmail.com/ PSB  1S INET ONLY BISNIS WINBACK 2.0 300mbps ABODEMEN 1.130.000 PLUS PPN"/>
    <s v="Sales Force DBS"/>
    <m/>
    <m/>
    <m/>
    <m/>
    <m/>
    <m/>
    <m/>
    <m/>
    <s v="Management Janji"/>
    <d v="1970-01-01T00:00:00"/>
    <s v="FCC"/>
    <d v="2026-03-08T10:10:41"/>
    <m/>
    <m/>
    <s v="REJECT_FCC"/>
    <s v="KRT"/>
    <s v="NO ADDON"/>
    <m/>
    <s v="DECLINE : Decline - Batal Order EVI PUSPITA EKASARI 40931150|MYDITA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s v="DECLINE : Decline - Batal Order EVI PUSPITA EKASARI 40931150|MYDITA"/>
    <d v="1970-01-01T00:00:00"/>
    <d v="1970-01-01T00:00:00"/>
    <m/>
    <m/>
    <m/>
    <e v="#NUM!"/>
    <e v="#NUM!"/>
    <x v="0"/>
    <x v="4"/>
  </r>
  <r>
    <n v="1316"/>
    <n v="1002520854"/>
    <n v="3"/>
    <x v="6"/>
    <n v="5"/>
    <s v="SIDOARJO"/>
    <s v="INNER - JATIM TIMUR"/>
    <s v="KRN"/>
    <s v="REG"/>
    <s v="AO"/>
    <s v="NEW SALES"/>
    <m/>
    <s v="Completed (PS)"/>
    <s v="RBS-Regional 3"/>
    <d v="2026-08-11T17:00:51"/>
    <d v="2026-08-12T16:17:37"/>
    <n v="69363658"/>
    <m/>
    <n v="152331251030"/>
    <s v="CV PATRA PUTRAMAS REDJO"/>
    <s v="ODP-KRN-FBB/11"/>
    <s v="WO061536072"/>
    <m/>
    <m/>
    <m/>
    <n v="112.5865337"/>
    <n v="-7.4237736999999999"/>
    <s v="|MN02627|/CV PATRA PUTRAMAS REDJO/WINBACK 2.0 HSI B2B (1:1) 50MBPS 355RB PSB DISC 70%/-/adi.setiyawan99@gmail.com/ADI SETIYAWAN /08123069191089675853244"/>
    <s v="Sales Force DBS"/>
    <m/>
    <m/>
    <m/>
    <m/>
    <m/>
    <m/>
    <m/>
    <m/>
    <s v="Management Janji"/>
    <s v="2026-08-12 15:00:00|Tanggal pemasangan : 12 AGUSTUS 2026 Jam pemasangan : pagi/siang Info Tambahan : Hubungi pelanggan dulu sebelum ke lokasi terima kasih|40010577|MYDITA"/>
    <s v="FCC"/>
    <d v="2026-11-08T17:10:12"/>
    <d v="2026-08-12T15:00:00"/>
    <m/>
    <s v="PS"/>
    <s v="KRN"/>
    <s v="NO ADDON"/>
    <n v="2026081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2T15:00:00"/>
    <s v="2026-08-12 15:00:00|Tanggal pemasangan : 12 AGUSTUS 2026 Jam pemasangan : pagi/siang Info Tambahan : Hubungi pelanggan dulu sebelum ke lokasi terima kasih|40010577|MYDITA"/>
    <n v="2026"/>
    <n v="8"/>
    <n v="12"/>
    <d v="2026-08-12T00:00:00"/>
    <n v="-0.625"/>
    <x v="1"/>
    <x v="19"/>
  </r>
  <r>
    <n v="1317"/>
    <n v="1002527421"/>
    <n v="3"/>
    <x v="3"/>
    <n v="5"/>
    <s v="MADURA"/>
    <s v="PAMEKASAN"/>
    <s v="BAB"/>
    <s v="REG"/>
    <s v="AO"/>
    <s v="NEW SALES"/>
    <s v="1P INET"/>
    <s v="Completed (PS)"/>
    <s v="RBS-Regional 3"/>
    <d v="2026-08-14T18:48:56"/>
    <d v="2026-08-15T18:01:40"/>
    <n v="69366458"/>
    <m/>
    <n v="152430203677"/>
    <s v="MAJU SEJAHTERA"/>
    <s v="ODP-BAB-FAB/04 FAB/D01/04.01"/>
    <s v="WO061781753"/>
    <m/>
    <m/>
    <m/>
    <n v="114.096644930541"/>
    <n v="-6.9761302691571601"/>
    <s v="MD|MYDB-20260814265416|DN00001/MN00806|MAJU SEJAHTERA|085748668919"/>
    <s v="MYDIGIBIZPARTNER"/>
    <m/>
    <m/>
    <m/>
    <m/>
    <m/>
    <m/>
    <m/>
    <m/>
    <s v="Management Janji"/>
    <s v="2026-08-15 15:00:00 | Nama Pic : bp fauzi  No Hp Pic : 085748668919 No alt : - Jam Pemasangan : pagi siang  Tanggal Pemasangan : 15 Agustus 2026"/>
    <s v="FCC"/>
    <s v="14-08-2026 18:54:58"/>
    <d v="2026-08-15T15:00:00"/>
    <m/>
    <s v="PS"/>
    <s v="BAB"/>
    <s v="NO ADDON"/>
    <n v="20260815"/>
    <s v="Completed"/>
    <s v="HSI Bisnis Promo HUT Telkom PSB 70% - 300 Mbps"/>
    <s v="INDIBIZ"/>
    <m/>
    <m/>
    <d v="2026-08-15T15:00:00"/>
    <s v="2026-08-15 15:00:00 | Nama Pic : bp fauzi  No Hp Pic : 085748668919 No alt : - Jam Pemasangan : pagi siang  Tanggal Pemasangan : 15 Agustus 2026"/>
    <n v="2026"/>
    <n v="8"/>
    <n v="15"/>
    <d v="2026-08-15T00:00:00"/>
    <n v="-0.625"/>
    <x v="1"/>
    <x v="6"/>
  </r>
  <r>
    <n v="1318"/>
    <n v="1002525862"/>
    <n v="3"/>
    <x v="5"/>
    <n v="5"/>
    <s v="SINGARJA"/>
    <s v="SINGARAJA"/>
    <s v="SRR"/>
    <s v="REG"/>
    <s v="AO"/>
    <s v="NEW SALES"/>
    <s v="1P INET"/>
    <s v="OSS - FALLOUT"/>
    <s v="RBS-Regional 3"/>
    <d v="2026-08-14T10:23:01"/>
    <d v="2026-08-17T08:27:24"/>
    <n v="69365778"/>
    <m/>
    <n v="172425708008"/>
    <s v="Agus Electronik"/>
    <s v="ODP-SRR-FAA/86 FAA/D02/86.01"/>
    <s v="WO061726877"/>
    <m/>
    <m/>
    <m/>
    <n v="114.93952400000001"/>
    <n v="-8.2210669999999997"/>
    <s v="|MN00176|MYIA-067773771401/POI/I Gst. PT. Agus Sudarsana/081936557222/agussudarsanagusti@gmail.com"/>
    <s v="MYIB_ASSISTANT"/>
    <m/>
    <m/>
    <m/>
    <m/>
    <m/>
    <m/>
    <m/>
    <m/>
    <s v="Management Janji"/>
    <s v="2026-08-15 08:00:00 | M Janji : (15/08/2026) jam Pasang : 09:00 Note : hubungi pelanggan jika ingin kelokasi"/>
    <s v="FCC"/>
    <s v="14-08-2026 10:39:51"/>
    <d v="2026-08-15T08:00:00"/>
    <s v="Kendala Teknik"/>
    <s v="FO_WFM"/>
    <s v="SRR"/>
    <s v="NO ADDON"/>
    <m/>
    <s v="Provisioning Failed|WFM|INF009056927|TOF_-8.1125659,115.0923744_odp full"/>
    <s v="HSI Bisnis Promo HUT Telkom PSB 70% - 150 Mbps"/>
    <s v="INDIBIZ"/>
    <m/>
    <m/>
    <d v="2026-08-15T08:00:00"/>
    <s v="2026-08-15 08:00:00 | M Janji : (15/08/2026) jam Pasang : 09:00 Note : hubungi pelanggan jika ingin kelokasi"/>
    <m/>
    <m/>
    <m/>
    <e v="#NUM!"/>
    <e v="#NUM!"/>
    <x v="0"/>
    <x v="32"/>
  </r>
  <r>
    <n v="1319"/>
    <n v="1002513991"/>
    <n v="3"/>
    <x v="0"/>
    <n v="5"/>
    <s v="MATARAM"/>
    <s v="BIMA"/>
    <s v="SIL"/>
    <s v="REG"/>
    <s v="AO"/>
    <s v="NEW SALES"/>
    <s v="1P INET"/>
    <s v="102 | FOLLOW UP COMPLETED"/>
    <s v="RBS-Regional 3"/>
    <d v="2026-08-07T10:01:57"/>
    <d v="2026-08-08T19:01:03"/>
    <n v="69360511"/>
    <m/>
    <n v="172617203047"/>
    <s v="Toko hermansyah"/>
    <s v="ODP-SIL-FAA/22 FAA/D02/22.01"/>
    <s v="WO061140312"/>
    <m/>
    <m/>
    <m/>
    <n v="118.5814791"/>
    <n v="-8.5120611000000004"/>
    <s v="|MN02085|MYIA-013097393547/POI/Hermansyah/087890123319/bimasyamsudin015@gmail.com"/>
    <s v="MYIB_ASSISTANT"/>
    <m/>
    <m/>
    <m/>
    <m/>
    <m/>
    <m/>
    <m/>
    <m/>
    <s v="Management Janji"/>
    <s v="2026-08-08 13:00:00 | Nama Pic : BP HERMANSYAH No Hp Pic : 087890123319 Jam Pemasangan : 08:00 - 12.00 Tanggal Pemasangan : SABTU 08 AGUSTUS 2026 Info Tambahan : Hubungi pelanggan sebelum datang ke lokasi, terima kasih."/>
    <s v="FCC"/>
    <d v="2026-07-08T10:10:08"/>
    <d v="2026-08-08T13:00:00"/>
    <s v="Kendala Lainnya"/>
    <s v="REVOKE"/>
    <s v="SIL"/>
    <s v="NETMONK"/>
    <m/>
    <s v="Follow Up Revoke Completed, New Order ID : SC1002516222"/>
    <s v="HSI Bisnis Bundling Netmonk PSB 70% - 100 Mbps"/>
    <s v="INDIBIZ"/>
    <m/>
    <m/>
    <d v="2026-08-08T13:00:00"/>
    <s v="2026-08-08 13:00:00 | Nama Pic : BP HERMANSYAH No Hp Pic : 087890123319 Jam Pemasangan : 08:00 - 12.00 Tanggal Pemasangan : SABTU 08 AGUSTUS 2026 Info Tambahan : Hubungi pelanggan sebelum datang ke lokasi, terima kasih."/>
    <m/>
    <m/>
    <m/>
    <e v="#NUM!"/>
    <e v="#NUM!"/>
    <x v="0"/>
    <x v="0"/>
  </r>
  <r>
    <n v="1320"/>
    <n v="1002517590"/>
    <n v="3"/>
    <x v="4"/>
    <n v="4"/>
    <s v="PEKALONGAN"/>
    <s v="SLAWI"/>
    <s v="SLW"/>
    <s v="REG"/>
    <s v="AO"/>
    <s v="NEW SALES"/>
    <s v="1P INET"/>
    <s v="102 | FOLLOW UP COMPLETED"/>
    <s v="RBS-Regional 3"/>
    <d v="2026-08-10T12:07:57"/>
    <d v="2026-08-11T16:57:45"/>
    <n v="69362368"/>
    <m/>
    <n v="142283119755"/>
    <s v="PONDOK PESANTREN MA&amp; 39;HAD ARRIFAH TEGAL"/>
    <s v="ODP-SLW-FT/088 FT/D04/088.01"/>
    <s v="WO061385285"/>
    <m/>
    <m/>
    <m/>
    <n v="109.1291394"/>
    <n v="-7.0231688999999999"/>
    <s v="|MN00292|MYIA-007240436981/POI/Masruri/081575144643/rurimas33@gmail.com"/>
    <s v="MYIB_ASSISTANT"/>
    <m/>
    <m/>
    <m/>
    <m/>
    <m/>
    <m/>
    <m/>
    <m/>
    <s v="Management Janji"/>
    <s v="2026-08-11 13:00:00 | Tanggal pemasangan : 11 AGUSTUS 2026 Jam pemasangan : pagi/siang Info Tambahan : Hubungi pelanggan dulu sebelum ke lokasi terima kasih"/>
    <s v="FCC"/>
    <d v="2026-10-08T12:09:56"/>
    <d v="2026-08-11T13:00:00"/>
    <m/>
    <s v="REVOKE"/>
    <s v="SLW"/>
    <s v="NO ADDON"/>
    <m/>
    <s v="Follow Up Revoke Completed, New Order ID : SC1002520843"/>
    <s v="HSI Bisnis Promo HUT Telkom PSB 70% - 50 Mbps"/>
    <s v="INDIBIZ"/>
    <m/>
    <m/>
    <d v="2026-08-11T13:00:00"/>
    <s v="2026-08-11 13:00:00 | Tanggal pemasangan : 11 AGUSTUS 2026 Jam pemasangan : pagi/siang Info Tambahan : Hubungi pelanggan dulu sebelum ke lokasi terima kasih"/>
    <m/>
    <m/>
    <m/>
    <e v="#NUM!"/>
    <e v="#NUM!"/>
    <x v="0"/>
    <x v="4"/>
  </r>
  <r>
    <n v="1321"/>
    <n v="1002533306"/>
    <n v="3"/>
    <x v="3"/>
    <n v="5"/>
    <s v="MADURA"/>
    <s v="PAMEKASAN"/>
    <s v="PME"/>
    <s v="REG"/>
    <s v="AO"/>
    <s v="NEW SALES"/>
    <s v="1P INET"/>
    <s v="MIE - SEND SURVEY"/>
    <s v="RBS-Regional 3"/>
    <d v="2026-08-18T13:53:57"/>
    <d v="2026-08-18T13:56:02"/>
    <n v="69369057"/>
    <m/>
    <n v="152426926601"/>
    <s v="Toko SRC Luluk"/>
    <s v="ODP-PME-FK/30 FK/D08/30.01"/>
    <s v="WO062014891"/>
    <m/>
    <m/>
    <m/>
    <n v="113.47058314829999"/>
    <n v="-7.1534849222897696"/>
    <s v="MD|MYDB-20260817265842|DN00001/MN00572|Toko SRC Luluk|083155638449"/>
    <s v="MYDIGIBIZPARTNER"/>
    <m/>
    <m/>
    <m/>
    <m/>
    <m/>
    <m/>
    <m/>
    <m/>
    <s v="Management Janji"/>
    <s v="2026-08-19 15:00:00 | Nama PIC : Bp Abdul No HP : 083155638449 No Alt : - M Janji : 19 Agustus 2026 Jam Pasang : Pagi / Siang Note : hubungi pelanggan jika ingin kelokasi"/>
    <s v="FCC"/>
    <s v="18-08-2026 13:55:52"/>
    <d v="2026-08-19T15:00:00"/>
    <m/>
    <s v="SURVEY_NEW_MANJA"/>
    <s v="PME"/>
    <s v="NO ADDON"/>
    <m/>
    <s v="MIE - SEND SURVEY"/>
    <s v="HSI Bisnis Promo HUT RI PSB 70% - 150 Mbps"/>
    <s v="INDIBIZ"/>
    <m/>
    <m/>
    <d v="2026-08-19T15:00:00"/>
    <s v="2026-08-19 15:00:00 | Nama PIC : Bp Abdul No HP : 083155638449 No Alt : - M Janji : 19 Agustus 2026 Jam Pasang : Pagi / Siang Note : hubungi pelanggan jika ingin kelokasi"/>
    <m/>
    <m/>
    <m/>
    <e v="#NUM!"/>
    <e v="#NUM!"/>
    <x v="0"/>
    <x v="6"/>
  </r>
  <r>
    <n v="1322"/>
    <n v="1002510598"/>
    <n v="3"/>
    <x v="5"/>
    <n v="5"/>
    <s v="DENPASAR"/>
    <s v="SANUR"/>
    <s v="KLM"/>
    <s v="REG"/>
    <s v="AO"/>
    <s v="NEW SALES"/>
    <m/>
    <s v="Completed (PS)"/>
    <s v="RBS-Regional 3"/>
    <d v="2026-08-05T13:41:08"/>
    <d v="2026-08-06T08:31:18"/>
    <n v="69357309"/>
    <m/>
    <n v="172401793397"/>
    <s v="PT POHON BIRU JAYA"/>
    <s v="ODP-KLM-FN/01"/>
    <s v="WO060988934"/>
    <m/>
    <m/>
    <m/>
    <n v="115.2385"/>
    <n v="-8.6734000000000009"/>
    <s v="|MN01984|MYIA-050116075476/POI/Rezza/08170904091/fina.finance@sozoskinclinic.com"/>
    <s v="Sales Force DBS"/>
    <m/>
    <m/>
    <m/>
    <m/>
    <m/>
    <m/>
    <m/>
    <m/>
    <s v="Management Janji"/>
    <s v="2026-08-04 08:00:00 | M Janji : 4 agustus 2026  jam Pasang : pagi siang  Note : hubungi pelanggan jika ingin kelokasi"/>
    <s v="FCC"/>
    <d v="2026-05-08T13:54:46"/>
    <m/>
    <m/>
    <s v="PS"/>
    <s v="KLM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7:00:00"/>
    <s v="2026-08-04 08:00:00 | M Janji : 4 agustus 2026  jam Pasang : pagi siang  Note : hubungi pelanggan jika ingin kelokasi"/>
    <n v="2026"/>
    <n v="8"/>
    <n v="6"/>
    <d v="2026-08-06T00:00:00"/>
    <n v="0.70833333333575865"/>
    <x v="1"/>
    <x v="7"/>
  </r>
  <r>
    <n v="1323"/>
    <n v="1002509821"/>
    <n v="3"/>
    <x v="6"/>
    <n v="5"/>
    <s v="SIDOARJO"/>
    <s v="INNER - JATIM TIMUR"/>
    <s v="KRN"/>
    <s v="REG"/>
    <s v="AO"/>
    <s v="NEW SALES"/>
    <m/>
    <s v="102 | FOLLOW UP COMPLETED"/>
    <s v="RBS-Regional 3"/>
    <d v="2026-08-05T09:47:09"/>
    <d v="2026-08-14T09:09:53"/>
    <n v="69358844"/>
    <m/>
    <n v="152331250913"/>
    <s v="MI NURUL ULUM AULA"/>
    <s v="ODP-KRN-FAF/40"/>
    <s v="WO061061447"/>
    <m/>
    <m/>
    <m/>
    <n v="112.62424470000001"/>
    <n v="-7.4491252000000001"/>
    <s v="|MN00370|/MI NURUL ULUM AULA/WINBACK 2.0 HSI B2B (1:1) 100MBPS 535RB PSB DISC 70%//111muchlissh@gmail.com/MUHAMMAD MUCHLIS/89504592018"/>
    <s v="Sales Force DBS"/>
    <m/>
    <m/>
    <m/>
    <m/>
    <m/>
    <m/>
    <m/>
    <m/>
    <s v="Management Janji"/>
    <s v="2026-08-07 08:00:00|Tanggal pemasangan: 6/08/2026 Jam pemasangan : pagi / siang Info Tambahan : Hubungi pelanggan dulu sebelum ke lokasi. terima kasih|40010577|MYDITA"/>
    <s v="FCC"/>
    <d v="2026-05-08T09:55:13"/>
    <d v="2026-08-07T08:00:00"/>
    <s v="Kendala Teknik"/>
    <s v="REVOKE"/>
    <s v="KRN"/>
    <s v="NO ADDON"/>
    <m/>
    <s v="Follow Up Revoke Completed, New Order ID : SC1002525562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08:00:00"/>
    <s v="2026-08-07 08:00:00|Tanggal pemasangan: 6/08/2026 Jam pemasangan : pagi / siang Info Tambahan : Hubungi pelanggan dulu sebelum ke lokasi. terima kasih|40010577|MYDITA"/>
    <m/>
    <m/>
    <m/>
    <e v="#NUM!"/>
    <e v="#NUM!"/>
    <x v="0"/>
    <x v="19"/>
  </r>
  <r>
    <n v="1324"/>
    <n v="1002525297"/>
    <n v="3"/>
    <x v="3"/>
    <n v="5"/>
    <s v="SBY SELATAN"/>
    <s v="MANYAR"/>
    <s v="MYR"/>
    <s v="REG"/>
    <s v="AO"/>
    <s v="NEW SALES"/>
    <m/>
    <s v="100 | REVOKE COMPLETED"/>
    <s v="RBS-Regional 3"/>
    <d v="2026-08-13T20:04:25"/>
    <d v="2026-08-14T08:29:28"/>
    <n v="69361781"/>
    <m/>
    <n v="152303248561"/>
    <s v="PT ROYAL TATA VISINDO"/>
    <s v="ODP-MYR-FJV/05"/>
    <s v="WO061706579"/>
    <m/>
    <m/>
    <m/>
    <n v="112.78255263"/>
    <n v="-7.2667680749999999"/>
    <s v="MD|MYDB-20260807264677|DN00001/MN02094|PT ROYAL TATA VISINDO|081132018899"/>
    <s v="MYDIGIBIZPARTNER"/>
    <m/>
    <m/>
    <m/>
    <m/>
    <m/>
    <m/>
    <m/>
    <m/>
    <s v="Management Janji"/>
    <s v="2026-08-12 15:00:00 | Nama PIC:  bu novia  No HP: 085738296680  Alt:  Tanggal: 12/8/2026  Jam Pasang: Sore  Note: Hubungi sebelum ke lokasi, terimakasih."/>
    <s v="FCC"/>
    <s v="13-08-2026 20:10:16"/>
    <m/>
    <s v="Kendala Pelanggan"/>
    <s v="REVOKE"/>
    <s v="MYR"/>
    <s v="NO ADDON"/>
    <m/>
    <s v="Revoke 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3T07:00:00"/>
    <s v="2026-08-12 15:00:00 | Nama PIC:  bu novia  No HP: 085738296680  Alt:  Tanggal: 12/8/2026  Jam Pasang: Sore  Note: Hubungi sebelum ke lokasi, terimakasih."/>
    <m/>
    <m/>
    <m/>
    <e v="#NUM!"/>
    <e v="#NUM!"/>
    <x v="0"/>
    <x v="10"/>
  </r>
  <r>
    <n v="1325"/>
    <n v="1002525397"/>
    <n v="3"/>
    <x v="7"/>
    <n v="4"/>
    <s v="KUDUS"/>
    <s v="BLORA"/>
    <s v="CEP"/>
    <s v="REG"/>
    <s v="AO"/>
    <s v="NEW SALES"/>
    <s v="1P INET"/>
    <s v="Completed (PS)"/>
    <s v="RBS-Regional 3"/>
    <d v="2026-08-14T07:35:57"/>
    <d v="2026-08-15T18:43:15"/>
    <n v="69365582"/>
    <m/>
    <n v="142552107775"/>
    <s v="SMK MUHAMMADIYAH 2 CEPU"/>
    <s v="ODP-CEP-FH/091 FH/D09/091.01"/>
    <s v="WO061712973"/>
    <m/>
    <m/>
    <m/>
    <n v="111.58344510000001"/>
    <n v="-7.1494935999999996"/>
    <s v="|MC60138|MYIA-050155793559/POI/suharto/081575430880/suhartost71@gmail.com"/>
    <s v="MYIB_ASSISTANT"/>
    <m/>
    <m/>
    <m/>
    <m/>
    <m/>
    <m/>
    <m/>
    <m/>
    <s v="Management Janji"/>
    <s v="2026-08-15 08:00:00 | Waktu pemasangan : 15 agustus 2026 Jam pemasangan : 08.00 - 12.00 Info Tambahan : Hubungi pelanggan dulu sebelum ke lokasi terimakasih "/>
    <s v="FCC"/>
    <s v="14-08-2026 07:39:51"/>
    <d v="2026-08-15T08:00:00"/>
    <m/>
    <s v="PS"/>
    <s v="CEP"/>
    <s v="NO ADDON"/>
    <n v="20260815"/>
    <s v="Completed"/>
    <s v="HSI Bisnis Promo HUT Telkom PSB 70% - 300 Mbps"/>
    <s v="INDIBIZ"/>
    <m/>
    <m/>
    <d v="2026-08-15T08:00:00"/>
    <s v="2026-08-15 08:00:00 | Waktu pemasangan : 15 agustus 2026 Jam pemasangan : 08.00 - 12.00 Info Tambahan : Hubungi pelanggan dulu sebelum ke lokasi terimakasih "/>
    <n v="2026"/>
    <n v="8"/>
    <n v="15"/>
    <d v="2026-08-15T00:00:00"/>
    <n v="-0.33333333333575865"/>
    <x v="1"/>
    <x v="4"/>
  </r>
  <r>
    <n v="1326"/>
    <n v="1002521935"/>
    <n v="3"/>
    <x v="1"/>
    <n v="5"/>
    <s v="MALANG"/>
    <s v="BATU"/>
    <s v="BLB"/>
    <s v="REG"/>
    <s v="AO"/>
    <s v="NEW SALES"/>
    <s v="1P INET"/>
    <s v="Completed (PS)"/>
    <s v="RBS-Regional 3"/>
    <d v="2026-08-12T12:01:56"/>
    <d v="2026-08-13T13:48:47"/>
    <n v="69364146"/>
    <m/>
    <n v="152702232220"/>
    <s v="Ragali Group"/>
    <s v="ODP-BLB-FAR/76 FAR/D11/76.01"/>
    <s v="WO061574912"/>
    <m/>
    <m/>
    <m/>
    <n v="112.634845"/>
    <n v="-7.9105672"/>
    <s v="|MN00814|MYIA-018217102621/POI/Citra Cholifatus Syaijiah/081233263778/citracholifatus@gmail.com"/>
    <s v="MYIB_ASSISTANT"/>
    <m/>
    <m/>
    <m/>
    <m/>
    <m/>
    <m/>
    <m/>
    <m/>
    <s v="Management Janji"/>
    <s v="2026-08-13 08:00:00 | Tanggal pemasangan :13/08/2026 Jam pemasangan : pagi/siang Info Tambahan : Hubungi pelanggan dulu sebelum ke lokasi terima kasih."/>
    <s v="FCC"/>
    <d v="2026-12-08T12:10:13"/>
    <d v="2026-08-13T08:00:00"/>
    <m/>
    <s v="PS"/>
    <s v="BLB"/>
    <s v="NO ADDON"/>
    <n v="20260813"/>
    <s v="Completed"/>
    <s v="HSI Bisnis Promo HUT Telkom PSB 70% - 100 Mbps"/>
    <s v="INDIBIZ"/>
    <m/>
    <m/>
    <d v="2026-08-13T08:00:00"/>
    <s v="2026-08-13 08:00:00 | Tanggal pemasangan :13/08/2026 Jam pemasangan : pagi/siang Info Tambahan : Hubungi pelanggan dulu sebelum ke lokasi terima kasih."/>
    <n v="2026"/>
    <n v="8"/>
    <n v="13"/>
    <d v="2026-08-13T00:00:00"/>
    <n v="-0.33333333333575865"/>
    <x v="1"/>
    <x v="15"/>
  </r>
  <r>
    <n v="1327"/>
    <n v="1002515938"/>
    <n v="3"/>
    <x v="1"/>
    <n v="5"/>
    <s v="KEDIRI"/>
    <s v="NGANJUK"/>
    <s v="NJK"/>
    <s v="REG"/>
    <s v="AO"/>
    <s v="NEW SALES"/>
    <s v="1P INET"/>
    <s v="100 | REVOKE COMPLETED"/>
    <s v="RBS-Regional 3"/>
    <d v="2026-08-08T13:16:58"/>
    <d v="2026-08-13T10:01:01"/>
    <n v="69361465"/>
    <m/>
    <n v="152611229855"/>
    <s v="SPBU 54.644.01"/>
    <s v="ODP-NJK-FAT/25 FAT/D03/25.01"/>
    <s v="WO061263273"/>
    <m/>
    <m/>
    <m/>
    <n v="112.02078206768201"/>
    <n v="-7.6035256290969002"/>
    <s v="|MN00418|MYIA-046365256536/POI/MOCH JAKUB/085259414873/spbu5.5464401@gmail.com"/>
    <s v="MYIB_ASSISTANT"/>
    <m/>
    <m/>
    <m/>
    <m/>
    <m/>
    <m/>
    <m/>
    <m/>
    <s v="Management Janji"/>
    <s v="2026-08-10 13:00:00 | Nama PIC: bp heri Notel: 085259414873 Alt: -  Tanggal: 10/8/2026 Jam Pasang: Siang Note: Hubungi pelanggan sebelum ke lokasi, terima kasih. "/>
    <s v="FCC"/>
    <d v="2026-08-08T13:25:30"/>
    <d v="2026-08-10T13:00:00"/>
    <s v="Kendala Pelanggan"/>
    <s v="REVOKE"/>
    <s v="NJK"/>
    <s v="NO ADDON"/>
    <m/>
    <s v="Revoke Completed"/>
    <s v="HSI Bisnis Promo HUT Telkom PSB 70% - 100 Mbps Dual Band"/>
    <s v="INDIBIZ"/>
    <m/>
    <m/>
    <d v="2026-08-10T13:00:00"/>
    <s v="2026-08-10 13:00:00 | Nama PIC: bp heri Notel: 085259414873 Alt: -  Tanggal: 10/8/2026 Jam Pasang: Siang Note: Hubungi pelanggan sebelum ke lokasi, terima kasih. "/>
    <m/>
    <m/>
    <m/>
    <e v="#NUM!"/>
    <e v="#NUM!"/>
    <x v="0"/>
    <x v="3"/>
  </r>
  <r>
    <n v="1328"/>
    <n v="1002528246"/>
    <n v="3"/>
    <x v="1"/>
    <n v="5"/>
    <s v="KEDIRI"/>
    <s v="BLITAR"/>
    <s v="SNT"/>
    <s v="REG"/>
    <s v="AO"/>
    <s v="NEW SALES"/>
    <s v="1P INET"/>
    <s v="Completed (PS)"/>
    <s v="RBS-Regional 3"/>
    <d v="2026-08-15T12:43:57"/>
    <d v="2026-08-16T21:06:25"/>
    <n v="69366839"/>
    <m/>
    <n v="152736205289"/>
    <s v="KLINIK GERAI SEHAT BLITAR"/>
    <s v="ODP-SNT-FD/08 FD/D02/08.01"/>
    <s v="WO061818724"/>
    <m/>
    <m/>
    <m/>
    <n v="112.06252098083399"/>
    <n v="-8.0615978573587892"/>
    <s v="MD|MYDB-20260815265460|DC20002/MC20039|KLINIK GERAI SEHAT BLITAR|085607556856"/>
    <s v="MYDIGIBIZPARTNER"/>
    <m/>
    <m/>
    <m/>
    <m/>
    <m/>
    <m/>
    <m/>
    <m/>
    <s v="Management Janji"/>
    <s v="2026-08-16 13:00:00 | Nama PIC:  bu iva  No HP: 085607556856 Alt: Tanggal: 16/08/2026 Jam Pasang: Siang Note: Hubungi sebelum ke lokasi, terimakasih. "/>
    <s v="FCC"/>
    <s v="15-08-2026 12:55:19"/>
    <d v="2026-08-16T13:00:00"/>
    <m/>
    <s v="PS"/>
    <s v="SNT"/>
    <s v="NO ADDON"/>
    <n v="20260816"/>
    <s v="Completed"/>
    <s v="HSI Bisnis Promo HUT Telkom PSB 70% - 150 Mbps"/>
    <s v="INDIBIZ"/>
    <m/>
    <m/>
    <d v="2026-08-16T13:00:00"/>
    <s v="2026-08-16 13:00:00 | Nama PIC:  bu iva  No HP: 085607556856 Alt: Tanggal: 16/08/2026 Jam Pasang: Siang Note: Hubungi sebelum ke lokasi, terimakasih. "/>
    <n v="2026"/>
    <n v="8"/>
    <n v="16"/>
    <d v="2026-08-16T00:00:00"/>
    <n v="-0.54166666666424135"/>
    <x v="1"/>
    <x v="28"/>
  </r>
  <r>
    <n v="1329"/>
    <n v="1002532916"/>
    <n v="3"/>
    <x v="1"/>
    <n v="5"/>
    <s v="KEDIRI"/>
    <s v="KEDIRI"/>
    <s v="PAE"/>
    <s v="REG"/>
    <s v="AO"/>
    <s v="NEW SALES"/>
    <s v="1P INET"/>
    <s v="Completed (PS)"/>
    <s v="RBS-Regional 3"/>
    <d v="2026-08-18T12:02:58"/>
    <d v="2026-08-18T17:44:28"/>
    <n v="69368887"/>
    <m/>
    <n v="152639219507"/>
    <s v="M-TECH PARE"/>
    <s v="ODP-PAE-FAK/01 FAK/D01/01.01"/>
    <s v="WO061996681"/>
    <m/>
    <m/>
    <m/>
    <n v="112.196372"/>
    <n v="-7.7630499999999998"/>
    <s v="|MN02540|MYIA-093900703080/POI/ELLYAS ELVANDA/085139420572/mtechpare.kediri@gmail.com"/>
    <s v="MYIB_ASSISTANT"/>
    <m/>
    <m/>
    <m/>
    <m/>
    <m/>
    <m/>
    <m/>
    <m/>
    <s v="Management Janji"/>
    <s v="2026-08-19 13:00:00 | Nama Pic : BP ELLYAS No Hp Pic : 085139420572 Jam Pemasangan : 08:00 - 12.00 Tanggal Pemasangan : RABU 19 AGUSTUS 2026 Info Tambahan : Hubungi pelanggan sebelum datang ke lokasi"/>
    <s v="FCC"/>
    <s v="18-08-2026 12:10:35"/>
    <d v="2026-08-19T13:00:00"/>
    <m/>
    <s v="PS"/>
    <s v="PAE"/>
    <s v="NO ADDON"/>
    <n v="20260818"/>
    <s v="Completed"/>
    <s v="HSI Bisnis Promo HUT Telkom PSB 70% - 300 Mbps"/>
    <s v="INDIBIZ"/>
    <m/>
    <m/>
    <d v="2026-08-19T13:00:00"/>
    <s v="2026-08-19 13:00:00 | Nama Pic : BP ELLYAS No Hp Pic : 085139420572 Jam Pemasangan : 08:00 - 12.00 Tanggal Pemasangan : RABU 19 AGUSTUS 2026 Info Tambahan : Hubungi pelanggan sebelum datang ke lokasi"/>
    <n v="2026"/>
    <n v="8"/>
    <n v="18"/>
    <d v="2026-08-18T00:00:00"/>
    <n v="-1.5416666666642413"/>
    <x v="1"/>
    <x v="1"/>
  </r>
  <r>
    <n v="1330"/>
    <n v="1002519992"/>
    <n v="3"/>
    <x v="3"/>
    <n v="5"/>
    <s v="MADURA"/>
    <s v="BANGKALAN"/>
    <s v="ARB"/>
    <s v="REG"/>
    <s v="AO"/>
    <s v="NEW SALES"/>
    <s v="1P INET"/>
    <s v="102 | FOLLOW UP COMPLETED"/>
    <s v="RBS-Regional 3"/>
    <d v="2026-08-11T13:49:57"/>
    <d v="2026-08-14T08:46:29"/>
    <n v="69363363"/>
    <m/>
    <n v="152439202698"/>
    <s v="TOKO LANCAR JAYA"/>
    <s v="ODP-ARB-FD/15 FD/D01/15.01"/>
    <s v="WO061501483"/>
    <m/>
    <m/>
    <m/>
    <n v="112.929484024643"/>
    <n v="-6.9886381653543799"/>
    <s v="MD|MYDB-20260811264962|DN00001/MN00802|TOKO LANCAR JAYA|081937393916"/>
    <s v="MYDIGIBIZPARTNER"/>
    <m/>
    <m/>
    <m/>
    <m/>
    <m/>
    <m/>
    <m/>
    <m/>
    <s v="Management Janji"/>
    <s v="2026-08-12 13:00:00 | M Janji : (12/08/2026) jam Pasang : 09:00 Note : hubungi pelanggan jika ingin kelokasi "/>
    <s v="FCC"/>
    <d v="2026-11-08T13:55:09"/>
    <d v="2026-08-12T13:00:00"/>
    <s v="Kendala Pelanggan"/>
    <s v="REVOKE"/>
    <s v="ARB"/>
    <s v="NO ADDON"/>
    <m/>
    <s v="Follow Up Revoke Completed, New Order ID : SC1002525496"/>
    <s v="HSI Bisnis Promo HUT Telkom PSB 70% - 75 Mbps"/>
    <s v="INDIBIZ"/>
    <m/>
    <m/>
    <d v="2026-08-12T13:00:00"/>
    <s v="2026-08-12 13:00:00 | M Janji : (12/08/2026) jam Pasang : 09:00 Note : hubungi pelanggan jika ingin kelokasi "/>
    <m/>
    <m/>
    <m/>
    <e v="#NUM!"/>
    <e v="#NUM!"/>
    <x v="0"/>
    <x v="6"/>
  </r>
  <r>
    <n v="1331"/>
    <n v="1002510870"/>
    <n v="3"/>
    <x v="6"/>
    <n v="5"/>
    <s v="JEMBER"/>
    <s v="BANYUWANGI"/>
    <s v="KET"/>
    <s v="REG"/>
    <s v="AO"/>
    <s v="NEW SALES"/>
    <s v="1P INET"/>
    <s v="Completed (PS)"/>
    <s v="RBS-Regional 3"/>
    <d v="2026-08-05T14:44:57"/>
    <d v="2026-08-05T19:22:25"/>
    <n v="69359314"/>
    <m/>
    <n v="152517201804"/>
    <s v="SUMBER TANI"/>
    <s v="ODP-KET-FE/15 FE/D03/15.01"/>
    <s v="WO060996506"/>
    <m/>
    <m/>
    <m/>
    <n v="114.394027143716"/>
    <n v="-8.14936393521719"/>
    <s v="MD|MYDB-20260804264381|DC30004/MC30051|SUMBER TANI|081914838408"/>
    <s v="MYDIGIBIZPARTNER"/>
    <m/>
    <m/>
    <m/>
    <m/>
    <m/>
    <m/>
    <m/>
    <m/>
    <s v="Management Janji"/>
    <s v="2026-08-08 08:00:00 | Nama PIC : Ibu Hanifah No Hp : 081914838408 No Alt : - Tgl Pemasangan : 08 Agustus 2026 Interval : PAGI SIANG Note : Hubungi pelanggan terlebih dahulu"/>
    <s v="FCC"/>
    <d v="2026-05-08T14:54:47"/>
    <d v="2026-08-08T08:00:00"/>
    <m/>
    <s v="PS"/>
    <s v="KET"/>
    <s v="NETMONK"/>
    <n v="20260805"/>
    <s v="Completed"/>
    <s v="HSI Bisnis Bundling Netmonk PSB 70% Promo - 300 Mbps"/>
    <s v="INDIBIZ"/>
    <m/>
    <m/>
    <d v="2026-08-08T08:00:00"/>
    <s v="2026-08-08 08:00:00 | Nama PIC : Ibu Hanifah No Hp : 081914838408 No Alt : - Tgl Pemasangan : 08 Agustus 2026 Interval : PAGI SIANG Note : Hubungi pelanggan terlebih dahulu"/>
    <n v="2026"/>
    <n v="8"/>
    <n v="5"/>
    <d v="2026-08-05T00:00:00"/>
    <n v="-3.3333333333357587"/>
    <x v="1"/>
    <x v="9"/>
  </r>
  <r>
    <n v="1332"/>
    <n v="1002522693"/>
    <n v="3"/>
    <x v="7"/>
    <n v="4"/>
    <s v="KUDUS"/>
    <s v="PURWODADI"/>
    <s v="PWB"/>
    <s v="REG"/>
    <s v="AO"/>
    <s v="NEW SALES"/>
    <s v="1P INET"/>
    <s v="Completed (PS)"/>
    <s v="RBS-Regional 3"/>
    <d v="2026-08-12T15:41:57"/>
    <d v="2026-08-14T07:51:48"/>
    <n v="69364424"/>
    <m/>
    <n v="141568113918"/>
    <s v="SPBU 4458115"/>
    <s v="ODP-PWB-FD/049 FD/D03/049.01"/>
    <s v="WO061607194"/>
    <m/>
    <m/>
    <m/>
    <n v="110.919571"/>
    <n v="-7.0396599999999996"/>
    <s v="|MN01047|MYIA-094744729195/POI/AGUS INA AENA/081390857555/spbu.ngabenrejo4458115@gmail.com"/>
    <s v="MYIB_ASSISTANT"/>
    <m/>
    <m/>
    <m/>
    <m/>
    <m/>
    <m/>
    <m/>
    <m/>
    <s v="Management Janji"/>
    <s v="2026-08-13 15:00:00 | Nama Pic : BP SUTARNO No Hp Pic : 081390857555 Jam Pemasangan : 08:00 - 12.00 Tanggal Pemasangan : KAMIS 13 AGUSTUS 2026 Info Tambahan : Hubungi pelanggan sebelum datang ke lokasi"/>
    <s v="FCC"/>
    <d v="2026-12-08T15:55:11"/>
    <d v="2026-08-13T15:00:00"/>
    <m/>
    <s v="PS"/>
    <s v="PWB"/>
    <s v="NO ADDON"/>
    <n v="20260814"/>
    <s v="Completed"/>
    <s v="HSI Bisnis Promo HUT Telkom PSB 70% - 50 Mbps"/>
    <s v="INDIBIZ"/>
    <m/>
    <m/>
    <d v="2026-08-13T15:00:00"/>
    <s v="2026-08-13 15:00:00 | Nama Pic : BP SUTARNO No Hp Pic : 081390857555 Jam Pemasangan : 08:00 - 12.00 Tanggal Pemasangan : KAMIS 13 AGUSTUS 2026 Info Tambahan : Hubungi pelanggan sebelum datang ke lokasi"/>
    <n v="2026"/>
    <n v="8"/>
    <n v="14"/>
    <d v="2026-08-14T00:00:00"/>
    <n v="0.375"/>
    <x v="1"/>
    <x v="4"/>
  </r>
  <r>
    <n v="1333"/>
    <n v="1002526702"/>
    <n v="3"/>
    <x v="1"/>
    <n v="5"/>
    <s v="MADIUN"/>
    <s v="MADIUN"/>
    <s v="UTR"/>
    <s v="REG"/>
    <s v="AO"/>
    <s v="NEW SALES"/>
    <s v="1P INET"/>
    <s v="Completed (PS)"/>
    <s v="RBS-Regional 3"/>
    <d v="2026-08-14T14:46:56"/>
    <d v="2026-08-15T11:09:13"/>
    <n v="69366174"/>
    <m/>
    <n v="152630205418"/>
    <s v="CV. RAHAYU JAYA"/>
    <s v="ODP-UTR-FC/77"/>
    <s v="WO061756618"/>
    <m/>
    <m/>
    <m/>
    <n v="111.509685"/>
    <n v="-7.7476099999999999"/>
    <s v="|MN01066|MYIA-030286343931/POI/FAYZAL ANWAR/082329830323/anwarfayzal90@gmail.com"/>
    <s v="MYIB_ASSISTANT"/>
    <m/>
    <m/>
    <m/>
    <m/>
    <m/>
    <m/>
    <m/>
    <m/>
    <s v="Management Janji"/>
    <s v="2026-08-15 13:00:00 | Waktu pemasangan : 15 agustus 2026 Jam pemasangan : 08.00 - 12.00 Info Tambahan : Hubungi pelanggan dulu sebelum ke lokasi terimakasih"/>
    <s v="FCC"/>
    <s v="14-08-2026 14:55:03"/>
    <d v="2026-08-15T13:00:00"/>
    <m/>
    <s v="PS"/>
    <s v="UTR"/>
    <s v="NO ADDON"/>
    <n v="20260815"/>
    <s v="Completed"/>
    <s v="HSI Bisnis Promo HUT Telkom PSB 70% - 200 Mbps"/>
    <s v="INDIBIZ"/>
    <m/>
    <m/>
    <d v="2026-08-15T13:00:00"/>
    <s v="2026-08-15 13:00:00 | Waktu pemasangan : 15 agustus 2026 Jam pemasangan : 08.00 - 12.00 Info Tambahan : Hubungi pelanggan dulu sebelum ke lokasi terimakasih"/>
    <n v="2026"/>
    <n v="8"/>
    <n v="15"/>
    <d v="2026-08-15T00:00:00"/>
    <n v="-0.54166666666424135"/>
    <x v="1"/>
    <x v="11"/>
  </r>
  <r>
    <n v="1334"/>
    <n v="1002510641"/>
    <n v="3"/>
    <x v="6"/>
    <n v="5"/>
    <s v="PASURUAN"/>
    <s v="PASURUAN"/>
    <s v="BNL"/>
    <s v="REG"/>
    <s v="AO"/>
    <s v="NEW SALES"/>
    <m/>
    <s v="Completed (PS)"/>
    <s v="RBS-Regional 3"/>
    <d v="2026-08-05T13:52:18"/>
    <d v="2026-08-06T16:30:12"/>
    <n v="69359218"/>
    <m/>
    <n v="152744222120"/>
    <s v="PUSKESMAS REMBANG KABUPATEN PASURUAN"/>
    <s v="ODP-BNL-FAA/33"/>
    <s v="WO060997783"/>
    <m/>
    <m/>
    <m/>
    <n v="112.81394179999999"/>
    <n v="-7.6427918999999997"/>
    <s v="|MN02680|/PUSKESMAS REMBANG KABUPATEN PASURUAN/WINBACK 2.0 HSI B2B (1:1) 75MBPS 415RB PSB DISC 70%//uptdkes.rembang@gmail com/I WAYAN SUARKA/85655077680"/>
    <s v="Sales Force DBS"/>
    <m/>
    <m/>
    <m/>
    <m/>
    <m/>
    <m/>
    <m/>
    <m/>
    <s v="Management Janji"/>
    <s v="2026-08-06 13:00:00|Nama PIC : Bp Dimas No Hp : 085655077680 No Alt : - Tgl Pemasangan : 06 Agustus 2026 Interval : PAGI SIANG Note : Hubungi pelanggan terlebih dahulu|40951378|MYDITA"/>
    <s v="FCC"/>
    <d v="2026-05-08T13:54:46"/>
    <d v="2026-08-06T13:00:00"/>
    <m/>
    <s v="PS"/>
    <s v="BNL"/>
    <s v="NO ADDON"/>
    <n v="20260806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6T13:00:00"/>
    <s v="2026-08-06 13:00:00|Nama PIC : Bp Dimas No Hp : 085655077680 No Alt : - Tgl Pemasangan : 06 Agustus 2026 Interval : PAGI SIANG Note : Hubungi pelanggan terlebih dahulu|40951378|MYDITA"/>
    <n v="2026"/>
    <n v="8"/>
    <n v="6"/>
    <d v="2026-08-06T00:00:00"/>
    <n v="-0.54166666666424135"/>
    <x v="1"/>
    <x v="12"/>
  </r>
  <r>
    <n v="1335"/>
    <n v="1002529749"/>
    <n v="3"/>
    <x v="1"/>
    <n v="5"/>
    <s v="KEDIRI"/>
    <s v="NGANJUK"/>
    <s v="NJK"/>
    <s v="REG"/>
    <s v="AO"/>
    <s v="NEW SALES"/>
    <s v="1P INET"/>
    <s v="Completed (PS)"/>
    <s v="RBS-Regional 3"/>
    <d v="2026-08-16T14:14:56"/>
    <d v="2026-08-17T19:07:40"/>
    <n v="69367560"/>
    <m/>
    <n v="152611229899"/>
    <s v="Risma Olhsop"/>
    <s v="ODP-NJK-FAJ/72 FAJ/D07/72.01"/>
    <s v="WO061881359"/>
    <m/>
    <m/>
    <m/>
    <n v="111.833414062857"/>
    <n v="-7.7495478534874804"/>
    <s v="MD|MYDB-20260816265709|DC20002/MC20039|Risma Olhsop|08132957757"/>
    <s v="MYDIGIBIZPARTNER"/>
    <m/>
    <m/>
    <m/>
    <m/>
    <m/>
    <m/>
    <m/>
    <m/>
    <s v="Management Janji"/>
    <s v="2026-08-17 13:00:00 | Nama : BU RISMA PUTRI WAHYUNI No Hp : 08132957757 No Alt :  Tgl Pemasangan : 17 Agustus 2026 Interval : PAGI  Note : Hubungi pelanggan terlebih dahulu"/>
    <s v="FCC"/>
    <s v="16-08-2026 14:25:39"/>
    <d v="2026-08-17T13:00:00"/>
    <m/>
    <s v="PS"/>
    <s v="NJK"/>
    <s v="NO ADDON"/>
    <n v="20260817"/>
    <s v="Completed"/>
    <s v="HSI Bisnis Promo HUT Telkom PSB 70% - 100 Mbps Dual Band"/>
    <s v="INDIBIZ"/>
    <m/>
    <m/>
    <d v="2026-08-17T13:00:00"/>
    <s v="2026-08-17 13:00:00 | Nama : BU RISMA PUTRI WAHYUNI No Hp : 08132957757 No Alt :  Tgl Pemasangan : 17 Agustus 2026 Interval : PAGI  Note : Hubungi pelanggan terlebih dahulu"/>
    <n v="2026"/>
    <n v="8"/>
    <n v="17"/>
    <d v="2026-08-17T00:00:00"/>
    <n v="-0.54166666666424135"/>
    <x v="1"/>
    <x v="3"/>
  </r>
  <r>
    <n v="1336"/>
    <n v="1002505175"/>
    <n v="3"/>
    <x v="0"/>
    <n v="5"/>
    <s v="MATARAM"/>
    <s v="LOMBOK BARAT TENGAH"/>
    <s v="PRY"/>
    <s v="REG"/>
    <s v="AO"/>
    <s v="NEW SALES"/>
    <s v="1P INET"/>
    <s v="102 | FOLLOW UP COMPLETED"/>
    <s v="RBS-Regional 3"/>
    <d v="2026-08-02T11:40:57"/>
    <d v="2026-08-11T13:03:06"/>
    <n v="69356996"/>
    <m/>
    <n v="172603791303"/>
    <s v="AL MIRA TOKO BANGUNAN"/>
    <s v="ODP-PYA-FAW/22"/>
    <s v="WO060705325"/>
    <m/>
    <m/>
    <m/>
    <n v="116.2675022"/>
    <n v="-8.78970979999999"/>
    <s v="MD|MYDB-20260731264098|SC00001/MC00046|AL MIRA TOKO BANGUNAN|089653976962"/>
    <s v="MYDIGIBIZPARTNER"/>
    <m/>
    <m/>
    <m/>
    <m/>
    <m/>
    <m/>
    <m/>
    <m/>
    <s v="Management Janji"/>
    <s v="2026-08-03 15:00:00 | Tanggal pemasangan :03/08/2026 Jam pemasangan : siang Info Tambahan : Hubungi pelanggan dulu sebelum ke lokasi terima kasih."/>
    <s v="FCC"/>
    <d v="2026-02-08T11:54:49"/>
    <d v="2026-08-03T15:00:00"/>
    <s v="Kendala Pelanggan"/>
    <s v="REVOKE"/>
    <s v="PRY"/>
    <s v="NO ADDON"/>
    <m/>
    <s v="Follow Up Revoke Completed, New Order ID : SC1002519787"/>
    <s v="HSI Bisnis PSB 70% - 200 Mbps"/>
    <s v="INDIBIZ"/>
    <m/>
    <m/>
    <d v="2026-08-03T15:00:00"/>
    <s v="2026-08-03 15:00:00 | Tanggal pemasangan :03/08/2026 Jam pemasangan : siang Info Tambahan : Hubungi pelanggan dulu sebelum ke lokasi terima kasih."/>
    <m/>
    <m/>
    <m/>
    <e v="#NUM!"/>
    <e v="#NUM!"/>
    <x v="0"/>
    <x v="5"/>
  </r>
  <r>
    <n v="1337"/>
    <n v="1002524116"/>
    <n v="3"/>
    <x v="7"/>
    <n v="4"/>
    <s v="SOLO"/>
    <s v="INNER - SOLO JATENG TIMUR"/>
    <s v="MSO"/>
    <s v="REG"/>
    <s v="AO"/>
    <s v="NEW SALES"/>
    <s v="1P INET"/>
    <s v="MIA - INVALID SURVEY"/>
    <s v="RBS-Regional 3"/>
    <d v="2026-08-13T12:35:57"/>
    <d v="2026-08-13T18:35:43"/>
    <n v="69365080"/>
    <m/>
    <n v="142566102464"/>
    <s v="NEKA NUSUKAN SOLO"/>
    <s v="ODP-MSO-F09/004 FCL/F09/004.01"/>
    <s v="WO061661624"/>
    <m/>
    <m/>
    <m/>
    <n v="110.82986"/>
    <n v="-7.5509620000000002"/>
    <s v="|MN02054|MYIA-085917769935/POI/Ayu putri angreani kusanto/08990794495/anext213@gmail.com"/>
    <s v="MYIB_ASSISTANT"/>
    <m/>
    <m/>
    <m/>
    <m/>
    <m/>
    <m/>
    <m/>
    <m/>
    <s v="Management Janji"/>
    <s v="2026-08-14 15:00:00 | Nama Pic : IBU AYU No Hp Pic : 08990794495 Jam Pemasangan : 08:00 - 12.00 Tanggal Pemasangan : JUMAT 14 AGUSTUS 2026 Info Tambahan : Hubungi pelanggan sebelum datang ke lokasi"/>
    <s v="FCC"/>
    <s v="13-08-2026 12:39:48"/>
    <d v="2026-08-14T15:00:00"/>
    <m/>
    <s v="SURVEY_NEW_MANJA"/>
    <s v="MSO"/>
    <s v="NO ADDON"/>
    <m/>
    <s v="MIE - INVALID SURVEY - Kendala Jalur/Rute Tarikan"/>
    <s v="HSI Bisnis Promo HUT Telkom PSB 70% - 50 Mbps"/>
    <s v="INDIBIZ"/>
    <m/>
    <m/>
    <d v="2026-08-14T15:00:00"/>
    <s v="2026-08-14 15:00:00 | Nama Pic : IBU AYU No Hp Pic : 08990794495 Jam Pemasangan : 08:00 - 12.00 Tanggal Pemasangan : JUMAT 14 AGUSTUS 2026 Info Tambahan : Hubungi pelanggan sebelum datang ke lokasi"/>
    <m/>
    <m/>
    <m/>
    <e v="#NUM!"/>
    <e v="#NUM!"/>
    <x v="0"/>
    <x v="4"/>
  </r>
  <r>
    <n v="1338"/>
    <n v="1002523679"/>
    <n v="3"/>
    <x v="7"/>
    <n v="4"/>
    <s v="KUDUS"/>
    <s v="KUDUS"/>
    <s v="KUD"/>
    <s v="REG"/>
    <s v="AO"/>
    <s v="NEW SALES"/>
    <s v="1P INET"/>
    <s v="Completed (PS)"/>
    <s v="RBS-Regional 3"/>
    <d v="2026-08-13T10:19:57"/>
    <d v="2026-08-14T13:19:46"/>
    <n v="69364856"/>
    <m/>
    <n v="142401145774"/>
    <s v="SPBU 4459319 GARUNGKIDUL"/>
    <s v="ODP-KUD-FL/11 FL/D05/05.11"/>
    <s v="WO061647379"/>
    <m/>
    <m/>
    <m/>
    <n v="110.796919"/>
    <n v="-6.8085009999999997"/>
    <s v="|MN01414|MYIA-071581173500/POI/CHAFIF FAUZI/087746466646/spbu4459319.gk@gmail.com"/>
    <s v="MYIB_ASSISTANT"/>
    <m/>
    <m/>
    <m/>
    <m/>
    <m/>
    <m/>
    <m/>
    <m/>
    <s v="Management Janji"/>
    <s v="2026-08-14 08:00:00 | Nama PIC : CHAFIF FAUZI No HP : 087746466646 Alt :  M Janji : 14/08/2026 Jam Pasang : 08.00  - 13:00  NoteÃ‚Â :  hubungi terlebih dahulu sebelum ke lokasi, terima kasih."/>
    <s v="FCC"/>
    <s v="13-08-2026 10:39:50"/>
    <d v="2026-08-14T08:00:00"/>
    <m/>
    <s v="PS"/>
    <s v="KUD"/>
    <s v="NO ADDON"/>
    <n v="20260814"/>
    <s v="Completed"/>
    <s v="HSI Bisnis Promo HUT Telkom PSB 70% - 75 Mbps"/>
    <s v="INDIBIZ"/>
    <m/>
    <m/>
    <d v="2026-08-14T08:00:00"/>
    <s v="2026-08-14 08:00:00 | Nama PIC : CHAFIF FAUZI No HP : 087746466646 Alt :  M Janji : 14/08/2026 Jam Pasang : 08.00  - 13:00  NoteÃ‚Â :  hubungi terlebih dahulu sebelum ke lokasi, terima kasih."/>
    <n v="2026"/>
    <n v="8"/>
    <n v="14"/>
    <d v="2026-08-14T00:00:00"/>
    <n v="-0.33333333333575865"/>
    <x v="1"/>
    <x v="4"/>
  </r>
  <r>
    <n v="1339"/>
    <n v="1002517919"/>
    <n v="3"/>
    <x v="0"/>
    <n v="5"/>
    <s v="MATARAM"/>
    <s v="SUMBAWA"/>
    <s v="EMP"/>
    <s v="REG"/>
    <s v="AO"/>
    <s v="NEW SALES"/>
    <s v="1P INET"/>
    <s v="7 | OSS - PROVISIONING ISSUED"/>
    <s v="RBS-Regional 3"/>
    <d v="2026-08-10T14:01:57"/>
    <d v="2026-08-11T13:07:47"/>
    <n v="69362512"/>
    <m/>
    <n v="172612801044"/>
    <s v="UD MADI"/>
    <s v="ODP-EMP-FAB/39 FAB/D04/39.01"/>
    <s v="WO061404250"/>
    <m/>
    <m/>
    <m/>
    <n v="117.994206100702"/>
    <n v="-8.7441479714702197"/>
    <s v="MD|MYDB-20260806264543|DN00001/MN01576|UD MADI|085237468090"/>
    <s v="MYDIGIBIZPARTNER"/>
    <m/>
    <m/>
    <m/>
    <m/>
    <m/>
    <m/>
    <m/>
    <m/>
    <s v="Management Janji"/>
    <s v="2026-08-11 13:00:00 | Waktu pemasnagan : 11 Agustus 2026 Jam pemasangan : 08.00 - 12.00 Mohon hubungi pelanggan sebelum ke lokasi  Terima kasih"/>
    <s v="FCC"/>
    <d v="2026-10-08T14:09:59"/>
    <d v="2026-08-11T13:00:00"/>
    <m/>
    <s v="PI"/>
    <s v="EMP"/>
    <s v="OCA"/>
    <m/>
    <s v="Provisioning Issued"/>
    <s v="HSI Bisnis Bundling OCA Breach Checker Promo 2026 PSB 70% - 50 Mbps"/>
    <s v="INDIBIZ"/>
    <m/>
    <m/>
    <d v="2026-08-11T13:00:00"/>
    <s v="2026-08-11 13:00:00 | Waktu pemasnagan : 11 Agustus 2026 Jam pemasangan : 08.00 - 12.00 Mohon hubungi pelanggan sebelum ke lokasi  Terima kasih"/>
    <m/>
    <m/>
    <m/>
    <e v="#NUM!"/>
    <e v="#NUM!"/>
    <x v="0"/>
    <x v="2"/>
  </r>
  <r>
    <n v="1340"/>
    <n v="1002533713"/>
    <n v="3"/>
    <x v="3"/>
    <n v="5"/>
    <s v="MADURA"/>
    <s v="PAMEKASAN"/>
    <s v="PME"/>
    <s v="REG"/>
    <s v="AO"/>
    <s v="NEW SALES"/>
    <s v="1P INET"/>
    <s v="MIE - SEND SURVEY"/>
    <s v="RBS-Regional 3"/>
    <d v="2026-08-18T15:05:57"/>
    <d v="2026-08-18T15:08:01"/>
    <n v="69369209"/>
    <m/>
    <n v="152426928325"/>
    <s v="TOKO BORNEO 78"/>
    <s v="ODP-PME-FAW/20 FAW/D01/20.01"/>
    <s v="WO062026041"/>
    <m/>
    <m/>
    <m/>
    <n v="113.4254844"/>
    <n v="-7.2145124999999997"/>
    <s v="MD|MYDB-20260818266009|DN00001/MN00558|TOKO BORNEO 78|085801312382"/>
    <s v="MYDIGIBIZPARTNER"/>
    <m/>
    <m/>
    <m/>
    <m/>
    <m/>
    <m/>
    <m/>
    <m/>
    <s v="Management Janji"/>
    <s v="2026-08-20 08:00:00 | Nama PIC:  bp abu bakri No HP: 085801312382 Alt: Tanggal: 20/8/2026 Jam Pasang: Pagi Note: Hubungi sebelum ke lokasi, terimakasih"/>
    <s v="FCC"/>
    <s v="18-08-2026 15:10:19"/>
    <d v="2026-08-20T08:00:00"/>
    <m/>
    <s v="SURVEY_NEW_MANJA"/>
    <s v="PME"/>
    <s v="NO ADDON"/>
    <m/>
    <s v="MIE - SEND SURVEY"/>
    <s v="HSI Bisnis Promo HUT RI PSB 70% - 150 Mbps"/>
    <s v="INDIBIZ"/>
    <m/>
    <m/>
    <d v="2026-08-20T08:00:00"/>
    <s v="2026-08-20 08:00:00 | Nama PIC:  bp abu bakri No HP: 085801312382 Alt: Tanggal: 20/8/2026 Jam Pasang: Pagi Note: Hubungi sebelum ke lokasi, terimakasih"/>
    <m/>
    <m/>
    <m/>
    <e v="#NUM!"/>
    <e v="#NUM!"/>
    <x v="0"/>
    <x v="6"/>
  </r>
  <r>
    <n v="1341"/>
    <n v="1002522469"/>
    <n v="3"/>
    <x v="7"/>
    <n v="4"/>
    <s v="KUDUS"/>
    <s v="PURWODADI"/>
    <s v="WRO"/>
    <s v="REG"/>
    <s v="AO"/>
    <s v="NEW SALES"/>
    <s v="1P INET"/>
    <s v="Completed (PS)"/>
    <s v="RBS-Regional 3"/>
    <d v="2026-08-12T14:46:58"/>
    <d v="2026-08-13T22:28:03"/>
    <n v="69364359"/>
    <m/>
    <n v="142509107243"/>
    <s v="SPBU 4458109 PURI CITRA"/>
    <s v="ODP-WRO-FK/008 FK/D01/008.01"/>
    <s v="WO061597959"/>
    <m/>
    <m/>
    <m/>
    <n v="111.15289300000001"/>
    <n v="-7.1513970000000002"/>
    <s v="|MN02756|MYIA-072284567622/POI/Samekto hidayat/08122537472/spbu4458109kradenan@gmail.com"/>
    <s v="MYIB_ASSISTANT"/>
    <m/>
    <m/>
    <m/>
    <m/>
    <m/>
    <m/>
    <m/>
    <m/>
    <s v="Management Janji"/>
    <s v="2026-08-13 15:00:00 | Nama PIC : bapak samekto No HP : 08122537472 Alt :  M Janji : (KAMIS/13/AGUSTUS/2026) jam Pasang : 09:00 Note : hubungi pelanggan jika ingin kelokasi"/>
    <s v="FCC"/>
    <d v="2026-12-08T15:10:41"/>
    <d v="2026-08-13T15:00:00"/>
    <m/>
    <s v="PS"/>
    <s v="WRO"/>
    <s v="NO ADDON"/>
    <n v="20260813"/>
    <s v="Completed"/>
    <s v="HSI Bisnis Promo HUT Telkom PSB 70% - 50 Mbps"/>
    <s v="INDIBIZ"/>
    <m/>
    <m/>
    <d v="2026-08-13T15:00:00"/>
    <s v="2026-08-13 15:00:00 | Nama PIC : bapak samekto No HP : 08122537472 Alt :  M Janji : (KAMIS/13/AGUSTUS/2026) jam Pasang : 09:00 Note : hubungi pelanggan jika ingin kelokasi"/>
    <n v="2026"/>
    <n v="8"/>
    <n v="13"/>
    <d v="2026-08-13T00:00:00"/>
    <n v="-0.625"/>
    <x v="1"/>
    <x v="4"/>
  </r>
  <r>
    <n v="1342"/>
    <n v="1002506084"/>
    <n v="3"/>
    <x v="4"/>
    <n v="4"/>
    <s v="PEKALONGAN"/>
    <s v="BREBES"/>
    <s v="BRB"/>
    <s v="REG"/>
    <s v="AO"/>
    <s v="NEW SALES"/>
    <m/>
    <s v="Completed (PS)"/>
    <s v="RBS-Regional 3"/>
    <d v="2026-08-03T13:24:01"/>
    <d v="2026-08-03T19:47:36"/>
    <n v="69355791"/>
    <m/>
    <n v="146284108499"/>
    <s v="CV. Langgeng Jaya Arthaka"/>
    <s v="ODP-BRB-FT/054"/>
    <s v="WO060794465"/>
    <m/>
    <m/>
    <m/>
    <n v="109.01378917135"/>
    <n v="-6.8654065605515502"/>
    <s v="|MC50042|MYIA-061757958542/POI/Nugroho Ciptaning Caroko/08568585849/kitarokid@yahoo.com"/>
    <s v="Account Manager"/>
    <m/>
    <m/>
    <m/>
    <m/>
    <m/>
    <m/>
    <m/>
    <m/>
    <s v="Management Janji"/>
    <s v="2026-08-01 08:00:00 | telp :08568585849  alt :  pagi / siang 01/08/2026  hub sebelum ke lokasi "/>
    <s v="FCC"/>
    <d v="2026-03-08T13:25:40"/>
    <m/>
    <m/>
    <s v="PS"/>
    <s v="BRB"/>
    <s v="NO ADDON"/>
    <n v="20260803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03T07:00:00"/>
    <s v="2026-08-01 08:00:00 | telp :08568585849  alt :  pagi / siang 01/08/2026  hub sebelum ke lokasi "/>
    <n v="2026"/>
    <n v="8"/>
    <n v="3"/>
    <d v="2026-08-03T00:00:00"/>
    <n v="-0.29166666666424135"/>
    <x v="1"/>
    <x v="4"/>
  </r>
  <r>
    <n v="1343"/>
    <n v="1002516503"/>
    <n v="3"/>
    <x v="3"/>
    <n v="5"/>
    <s v="SBY UTARA"/>
    <s v="LAMONGAN"/>
    <s v="BDG"/>
    <s v="REG"/>
    <s v="AO"/>
    <s v="NEW SALES"/>
    <s v="1P INET"/>
    <s v="100 | REVOKE COMPLETED"/>
    <s v="RBS-Regional 3"/>
    <d v="2026-08-09T13:43:57"/>
    <d v="2026-08-12T13:46:04"/>
    <n v="69361815"/>
    <m/>
    <n v="152448204553"/>
    <s v="LARVA COFFE"/>
    <s v="ODP-BDG-FC/76 FC/D08/76.01"/>
    <s v="WO061322624"/>
    <m/>
    <m/>
    <m/>
    <n v="112.280131950974"/>
    <n v="-6.8721988680728199"/>
    <s v="MD|MYDB-20260806264538|DN00001/MN01285|LARVA COFFE|085606172718"/>
    <s v="MYDIGIBIZPARTNER"/>
    <m/>
    <m/>
    <m/>
    <m/>
    <m/>
    <m/>
    <m/>
    <m/>
    <s v="Management Janji"/>
    <s v="2026-08-12 10:00:00 | LARVA COFFE 085606172718"/>
    <s v="FCC"/>
    <d v="2026-09-08T13:54:59"/>
    <d v="2026-08-12T10:00:00"/>
    <s v="Kendala Pelanggan"/>
    <s v="REVOKE"/>
    <s v="BDG"/>
    <s v="NO ADDON"/>
    <m/>
    <s v="Revoke Completed"/>
    <s v="HSI Bisnis Promo HUT Telkom PSB 70% - 100 Mbps"/>
    <s v="INDIBIZ"/>
    <m/>
    <m/>
    <d v="2026-08-12T10:00:00"/>
    <s v="2026-08-12 10:00:00 | LARVA COFFE 085606172718"/>
    <m/>
    <m/>
    <m/>
    <e v="#NUM!"/>
    <e v="#NUM!"/>
    <x v="0"/>
    <x v="8"/>
  </r>
  <r>
    <n v="1344"/>
    <n v="1002516261"/>
    <n v="3"/>
    <x v="4"/>
    <n v="4"/>
    <s v="SEMARANG"/>
    <s v="SALATIGA"/>
    <s v="SLI"/>
    <s v="REG"/>
    <s v="AO"/>
    <s v="NEW SALES"/>
    <s v="1P INET"/>
    <s v="Completed (PS)"/>
    <s v="RBS-Regional 3"/>
    <d v="2026-08-09T07:43:56"/>
    <d v="2026-08-10T16:17:49"/>
    <n v="69361663"/>
    <m/>
    <n v="142434111072"/>
    <s v="KOST KHOTIDJAH"/>
    <s v="ODP-SLI-FJ/007 FJ/D03/007.01"/>
    <s v="WO061297697"/>
    <m/>
    <m/>
    <m/>
    <n v="110.48695883481"/>
    <n v="-7.3271736595694499"/>
    <s v="|MN00238|MYIA-030704359141/POI/HASTADI WALUYO/085707687860/wandononirmanudatin@gmail.com"/>
    <s v="MYIB_ASSISTANT"/>
    <m/>
    <m/>
    <m/>
    <m/>
    <m/>
    <m/>
    <m/>
    <m/>
    <s v="Management Janji"/>
    <s v="2026-08-10 08:00:00 | Tanggal pemasangan: 10/08/2026 Jam pemasangan : pagi / siang Info Tambahan : Hubungi pelanggan dulu sebelum ke lokasi terima kasih."/>
    <s v="FCC"/>
    <d v="2026-09-08T07:54:52"/>
    <d v="2026-08-10T08:00:00"/>
    <m/>
    <s v="PS"/>
    <s v="SLI"/>
    <s v="NO ADDON"/>
    <n v="20260810"/>
    <s v="Completed"/>
    <s v="HSI Bisnis Basic Promo HUT Telkom PSB 70% - 50 Mbps"/>
    <s v="INDIBIZ"/>
    <m/>
    <m/>
    <d v="2026-08-10T08:00:00"/>
    <s v="2026-08-10 08:00:00 | Tanggal pemasangan: 10/08/2026 Jam pemasangan : pagi / siang Info Tambahan : Hubungi pelanggan dulu sebelum ke lokasi terima kasih."/>
    <n v="2026"/>
    <n v="8"/>
    <n v="10"/>
    <d v="2026-08-10T00:00:00"/>
    <n v="-0.33333333333575865"/>
    <x v="1"/>
    <x v="4"/>
  </r>
  <r>
    <n v="1345"/>
    <n v="1002531894"/>
    <n v="3"/>
    <x v="3"/>
    <n v="5"/>
    <s v="MADURA"/>
    <s v="PAMEKASAN"/>
    <s v="PME"/>
    <s v="REG"/>
    <s v="AO"/>
    <s v="NEW SALES"/>
    <m/>
    <s v="Completed (PS)"/>
    <s v="RBS-Regional 3"/>
    <d v="2026-08-18T06:58:51"/>
    <d v="2026-08-18T09:14:11"/>
    <n v="69365976"/>
    <m/>
    <n v="152426928295"/>
    <s v="SMK MAWADDAH PALENGAAN"/>
    <s v="ODP-PME-FBS/32"/>
    <s v="WO061966842"/>
    <m/>
    <m/>
    <m/>
    <n v="113.42827954045001"/>
    <n v="-7.0621808778621196"/>
    <s v="MD|MYDB-20260814265327|DN00001/MN00558|SMK MAWADDAH PALENGAAN|087888433908"/>
    <s v="MYDIGIBIZPARTNER"/>
    <m/>
    <m/>
    <m/>
    <m/>
    <m/>
    <m/>
    <m/>
    <m/>
    <s v="Management Janji"/>
    <s v="2026-08-15 13:00:00 | Nama PIC : Subaidi  No HP : 087888433908  Alt : 085257641478  M Janji : 15 Augustus 2026  Jam Pasang : 08.00 - 13:00   NoteÃ‚Â :  hubungi terlebih dahulu sebelum kelokasi"/>
    <s v="FCC"/>
    <s v="18-08-2026 07:10:22"/>
    <m/>
    <m/>
    <s v="PS"/>
    <s v="PME"/>
    <s v="NO ADDON"/>
    <n v="20260818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8T07:00:00"/>
    <s v="2026-08-15 13:00:00 | Nama PIC : Subaidi  No HP : 087888433908  Alt : 085257641478  M Janji : 15 Augustus 2026  Jam Pasang : 08.00 - 13:00   NoteÃ‚Â :  hubungi terlebih dahulu sebelum kelokasi"/>
    <n v="2026"/>
    <n v="8"/>
    <n v="18"/>
    <d v="2026-08-18T00:00:00"/>
    <n v="-0.29166666666424135"/>
    <x v="1"/>
    <x v="6"/>
  </r>
  <r>
    <n v="1346"/>
    <n v="1002506059"/>
    <n v="3"/>
    <x v="0"/>
    <n v="5"/>
    <s v="KUPANG"/>
    <s v="MAUMERE"/>
    <s v="LRT"/>
    <s v="REG"/>
    <s v="AO"/>
    <s v="NEW SALES"/>
    <s v="1P INET"/>
    <s v="Completed (PS)"/>
    <s v="RBS-Regional 3"/>
    <d v="2026-08-03T13:13:58"/>
    <d v="2026-08-13T09:01:18"/>
    <n v="69357481"/>
    <m/>
    <n v="172509796567"/>
    <s v="UD.REZKY"/>
    <s v="ODP-LRT-FC/03 FC/D01/03.01"/>
    <s v="WO060790309"/>
    <m/>
    <m/>
    <m/>
    <n v="122.956017851829"/>
    <n v="-8.3459036143228502"/>
    <s v="MD|MYDB-20260803264229|SC00001/MC00079|UD.REZKY|082348710002"/>
    <s v="MYDIGIBIZPARTNER"/>
    <m/>
    <m/>
    <m/>
    <m/>
    <m/>
    <m/>
    <m/>
    <m/>
    <s v="Management Janji"/>
    <s v="2026-08-04 13:00:00 | Tanggal pemasangan : 04 agustus 2026 Jam pemasangan : 08.00 - 12.00 Info Tambahan : Hubungi pelanggan dulu sebelum ke lokasi terimakasih"/>
    <s v="FCC"/>
    <d v="2026-03-08T13:25:40"/>
    <d v="2026-08-04T13:00:00"/>
    <m/>
    <s v="PS"/>
    <s v="LRT"/>
    <s v="NO ADDON"/>
    <n v="20260813"/>
    <s v="Completed"/>
    <s v="HSI Bisnis Basic Promo HUT Telkom PSB 70% - 50 Mbps"/>
    <s v="INDIBIZ"/>
    <m/>
    <m/>
    <d v="2026-08-04T13:00:00"/>
    <s v="2026-08-04 13:00:00 | Tanggal pemasangan : 04 agustus 2026 Jam pemasangan : 08.00 - 12.00 Info Tambahan : Hubungi pelanggan dulu sebelum ke lokasi terimakasih"/>
    <n v="2026"/>
    <n v="8"/>
    <n v="13"/>
    <d v="2026-08-13T00:00:00"/>
    <n v="8.4583333333357587"/>
    <x v="2"/>
    <x v="33"/>
  </r>
  <r>
    <n v="1347"/>
    <n v="1002517768"/>
    <n v="3"/>
    <x v="1"/>
    <n v="5"/>
    <s v="MADIUN"/>
    <s v="BOJONEGORO"/>
    <s v="BJN"/>
    <s v="REG"/>
    <s v="AO"/>
    <s v="NEW SALES"/>
    <s v="1P INET"/>
    <s v="Completed (PS)"/>
    <s v="RBS-Regional 3"/>
    <d v="2026-08-10T13:31:56"/>
    <d v="2026-08-12T19:53:11"/>
    <n v="69362446"/>
    <m/>
    <n v="152609258563"/>
    <s v="IAI AL-FATIMAH BOJONEGORO"/>
    <s v="ODP-BJN-F10/02 FCL-10-02"/>
    <s v="WO061399639"/>
    <m/>
    <m/>
    <m/>
    <n v="111.89513009768901"/>
    <n v="-7.1650483361719104"/>
    <s v="|MN00271|MYIA-036613974630/POI/Abdul Khamid/081333388939/iaialfatimahbojonegoro@gmail.com"/>
    <s v="MYIB_ASSISTANT"/>
    <m/>
    <m/>
    <m/>
    <m/>
    <m/>
    <m/>
    <m/>
    <m/>
    <s v="Management Janji"/>
    <s v="2026-08-12 08:00:00 | telp : 081333388939 alt :  M Janji : (11/08/2026) jam Pasang :pagi / siang  Note : hubungi pelanggan jika ingin kelokasi "/>
    <s v="FCC"/>
    <d v="2026-10-08T13:39:47"/>
    <d v="2026-08-12T08:00:00"/>
    <m/>
    <s v="PS"/>
    <s v="BJN"/>
    <s v="NO ADDON"/>
    <n v="20260812"/>
    <s v="Completed"/>
    <s v="HSI Bisnis Promo HUT Telkom PSB 70% - 150 Mbps"/>
    <s v="INDIBIZ"/>
    <m/>
    <m/>
    <d v="2026-08-12T08:00:00"/>
    <s v="2026-08-12 08:00:00 | telp : 081333388939 alt :  M Janji : (11/08/2026) jam Pasang :pagi / siang  Note : hubungi pelanggan jika ingin kelokasi "/>
    <n v="2026"/>
    <n v="8"/>
    <n v="12"/>
    <d v="2026-08-12T00:00:00"/>
    <n v="-0.33333333333575865"/>
    <x v="1"/>
    <x v="18"/>
  </r>
  <r>
    <n v="1348"/>
    <n v="1002520788"/>
    <n v="3"/>
    <x v="2"/>
    <n v="4"/>
    <s v="MAGELANG"/>
    <s v="MUNTILAN"/>
    <s v="MUN"/>
    <s v="REG"/>
    <s v="AO"/>
    <s v="NEW SALES"/>
    <s v="1P INET"/>
    <s v="Completed (PS)"/>
    <s v="RBS-Regional 3"/>
    <d v="2026-08-11T16:43:57"/>
    <d v="2026-08-12T12:38:22"/>
    <n v="69363677"/>
    <m/>
    <n v="141146114824"/>
    <s v="SPBU 44 561 19 BANYUBIRU"/>
    <s v="ODP-MUN-FAB/052"/>
    <s v="WO061525499"/>
    <m/>
    <m/>
    <m/>
    <n v="110.3131975"/>
    <n v="-7.5563438999999999"/>
    <s v="|MN02395|MYIA-083649661903/POI/YUDHI MULYANTORO/085643621726/pomyudie19@gmail.com"/>
    <s v="MYIB_ASSISTANT"/>
    <m/>
    <m/>
    <m/>
    <m/>
    <m/>
    <m/>
    <m/>
    <m/>
    <s v="Management Janji"/>
    <s v="2026-08-12 13:00:00 | Nama Pic : bp YUDHI  No Hp Pic : 085643621726 No alt : - Jam Pemasangan : siang  Tanggal Pemasangan : 12 Agustus 2026"/>
    <s v="FCC"/>
    <d v="2026-11-08T16:54:58"/>
    <d v="2026-08-12T13:00:00"/>
    <m/>
    <s v="PS"/>
    <s v="MUN"/>
    <s v="NO ADDON"/>
    <n v="20260812"/>
    <s v="Completed"/>
    <s v="HSI Bisnis Promo HUT Telkom PSB 70% - 75 Mbps"/>
    <s v="INDIBIZ"/>
    <m/>
    <m/>
    <d v="2026-08-12T13:00:00"/>
    <s v="2026-08-12 13:00:00 | Nama Pic : bp YUDHI  No Hp Pic : 085643621726 No alt : - Jam Pemasangan : siang  Tanggal Pemasangan : 12 Agustus 2026"/>
    <n v="2026"/>
    <n v="8"/>
    <n v="12"/>
    <d v="2026-08-12T00:00:00"/>
    <n v="-0.54166666666424135"/>
    <x v="1"/>
    <x v="4"/>
  </r>
  <r>
    <n v="1349"/>
    <n v="1002533997"/>
    <n v="3"/>
    <x v="6"/>
    <n v="5"/>
    <s v="SIDOARJO"/>
    <s v="MOJOKERTO"/>
    <s v="MIP"/>
    <s v="REG"/>
    <s v="AO"/>
    <s v="NEW SALES"/>
    <m/>
    <s v="MIE - SEND SURVEY"/>
    <s v="RBS-Regional 3"/>
    <d v="2026-08-18T15:53:21"/>
    <d v="2026-08-18T16:56:02"/>
    <n v="69369284"/>
    <m/>
    <n v="152313205306"/>
    <s v="WARUNG LUMRAH"/>
    <s v="ODP-MIP-FN/26"/>
    <s v="WO062042740"/>
    <m/>
    <m/>
    <m/>
    <n v="112.3849787"/>
    <n v="-7.4141718000000001"/>
    <s v="|MC30217|/SIGIT PRIAMBODO/87717369360/rexusmiraa@gmail.com"/>
    <s v="Sales Force DBS"/>
    <m/>
    <m/>
    <m/>
    <m/>
    <m/>
    <m/>
    <m/>
    <m/>
    <s v="Management Janji"/>
    <s v="2026-08-19 13:00:00|Nama PIC :  No HP : 087717369360 Alt :  M Janji : 19/08/2026 Jam Pasang : 08.00 - 13:00  NoteÃ‚Â :  hubungi terlebih dahulu sebelum kelokasi |40981184|MYDITA"/>
    <s v="FCC"/>
    <s v="18-08-2026 15:55:35"/>
    <d v="2026-08-19T13:00:00"/>
    <m/>
    <s v="SURVEY_NEW_MANJA"/>
    <s v="MIP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9T13:00:00"/>
    <s v="2026-08-19 13:00:00|Nama PIC :  No HP : 087717369360 Alt :  M Janji : 19/08/2026 Jam Pasang : 08.00 - 13:00  NoteÃ‚Â :  hubungi terlebih dahulu sebelum kelokasi |40981184|MYDITA"/>
    <m/>
    <m/>
    <m/>
    <e v="#NUM!"/>
    <e v="#NUM!"/>
    <x v="0"/>
    <x v="20"/>
  </r>
  <r>
    <n v="1350"/>
    <n v="1002510520"/>
    <n v="3"/>
    <x v="5"/>
    <n v="5"/>
    <s v="SINGARJA"/>
    <s v="SINGARAJA"/>
    <s v="SRR"/>
    <s v="REG"/>
    <s v="AO"/>
    <s v="NEW SALES"/>
    <m/>
    <s v="102 | FOLLOW UP COMPLETED"/>
    <s v="RBS-Regional 3"/>
    <d v="2026-08-05T13:25:56"/>
    <d v="2026-08-07T12:47:55"/>
    <n v="69359181"/>
    <m/>
    <n v="172425707973"/>
    <s v="SMK NEGERI 1 SERIRIT"/>
    <s v="ODP-SRR-FN/66"/>
    <s v="WO060995729"/>
    <m/>
    <m/>
    <m/>
    <n v="114.9183065"/>
    <n v="-8.2022200000000005"/>
    <s v="|MN02677|/PIC PUTU BISMA PUTERA ARYANA/081936477999/tatausahaskanser@gmail.com"/>
    <s v="Sales Force DBS"/>
    <m/>
    <m/>
    <m/>
    <m/>
    <m/>
    <m/>
    <m/>
    <m/>
    <s v="Management Janji"/>
    <s v="2026-08-06 13:00:00|Tanggal pemasangan: 6/08/2026 Jam pemasangan : pagi / siang Info Tambahan : Hubungi pelanggan dulu sebelum ke lokasi. terima kasih|40010577|MYDITA"/>
    <s v="FCC"/>
    <d v="2026-05-08T13:39:44"/>
    <d v="2026-08-06T13:00:00"/>
    <s v="Kendala Pelanggan"/>
    <s v="REVOKE"/>
    <s v="SRR"/>
    <s v="NO ADDON"/>
    <m/>
    <s v="Follow Up Revoke Completed, New Order ID : SC1002514504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13:00:00"/>
    <s v="2026-08-06 13:00:00|Tanggal pemasangan: 6/08/2026 Jam pemasangan : pagi / siang Info Tambahan : Hubungi pelanggan dulu sebelum ke lokasi. terima kasih|40010577|MYDITA"/>
    <m/>
    <m/>
    <m/>
    <e v="#NUM!"/>
    <e v="#NUM!"/>
    <x v="0"/>
    <x v="32"/>
  </r>
  <r>
    <n v="1351"/>
    <n v="1002504476"/>
    <n v="3"/>
    <x v="2"/>
    <n v="4"/>
    <s v="YOGYAKARTA"/>
    <s v="SLEMAN"/>
    <s v="GOD"/>
    <s v="REG"/>
    <s v="AO"/>
    <s v="NEW SALES"/>
    <m/>
    <s v="Completed (PS)"/>
    <s v="RBS-Regional 2"/>
    <d v="2026-08-01T11:56:11"/>
    <d v="2026-08-04T11:29:05"/>
    <n v="69356681"/>
    <m/>
    <n v="146136130010"/>
    <s v="PT Bestari Mulia"/>
    <s v="ODP-GOD-FB/005"/>
    <s v="WO060652204"/>
    <m/>
    <m/>
    <m/>
    <n v="110.3310683"/>
    <n v="-7.7820229999999997"/>
    <s v="|MB10152|/PT Bestari Mulia/08112465562/081336445429/bakhtiyar@royalcorp.co.id"/>
    <s v="Sales Force DBS"/>
    <m/>
    <m/>
    <m/>
    <m/>
    <m/>
    <m/>
    <m/>
    <m/>
    <s v="Management Janji"/>
    <s v="2026-08-03 13:00:00|Tanggal pemasangan: 01/08/2026 Jam pemasangan : pagi / siang Info Tambahan : Hubungi pelanggan dulu sebelum ke lokasi terima kasih|40961370|MYDITA"/>
    <s v="FCC"/>
    <d v="2026-01-08T12:09:52"/>
    <d v="2026-08-03T13:00:00"/>
    <m/>
    <s v="PS"/>
    <s v="GOD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13:00:00"/>
    <s v="2026-08-03 13:00:00|Tanggal pemasangan: 01/08/2026 Jam pemasangan : pagi / siang Info Tambahan : Hubungi pelanggan dulu sebelum ke lokasi terima kasih|40961370|MYDITA"/>
    <n v="2026"/>
    <n v="8"/>
    <n v="4"/>
    <d v="2026-08-04T00:00:00"/>
    <n v="0.45833333333575865"/>
    <x v="1"/>
    <x v="4"/>
  </r>
  <r>
    <n v="1352"/>
    <n v="1002508918"/>
    <n v="3"/>
    <x v="2"/>
    <n v="4"/>
    <s v="PURWOKERTO"/>
    <s v="PURBALINGGA"/>
    <s v="BBT"/>
    <s v="REG"/>
    <s v="AO"/>
    <s v="NEW SALES"/>
    <m/>
    <s v="Completed (PS)"/>
    <s v="RBS-Regional 3"/>
    <d v="2026-08-04T15:31:58"/>
    <d v="2026-08-06T17:34:50"/>
    <n v="69358462"/>
    <m/>
    <n v="146394104362"/>
    <s v="KSPPS ANUGERAH REMBANG"/>
    <s v="ODP-BBT-FS/015"/>
    <s v="WO060968767"/>
    <m/>
    <m/>
    <m/>
    <n v="109.518474"/>
    <n v="-7.3077800000000002"/>
    <s v="AMRBS ; 980066; AM ; GINA LYSA PUTRI ; TREG3 ; MAGELANG ;PSB 1S HSI BISNIS PROMO 1:1 100 MB;Amat Ariyanto 082138536755; anugerah.rembang@gmail.com"/>
    <s v="Account Manager"/>
    <m/>
    <m/>
    <m/>
    <m/>
    <m/>
    <m/>
    <m/>
    <m/>
    <s v="Management Janji"/>
    <s v="2026-08-10 12:00:00|M Janji : (06/08/2026) jam Pasang pagi / siang  Note : hubungi pelanggan jika ingin kelokasi|40981182|MYDITA"/>
    <s v="FCC"/>
    <d v="2026-04-08T15:40:01"/>
    <d v="2026-08-10T12:00:00"/>
    <m/>
    <s v="PS"/>
    <s v="BBT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12:00:00"/>
    <s v="2026-08-10 12:00:00|M Janji : (06/08/2026) jam Pasang pagi / siang  Note : hubungi pelanggan jika ingin kelokasi|40981182|MYDITA"/>
    <n v="2026"/>
    <n v="8"/>
    <n v="6"/>
    <d v="2026-08-06T00:00:00"/>
    <n v="-4.5"/>
    <x v="1"/>
    <x v="4"/>
  </r>
  <r>
    <n v="1353"/>
    <n v="1002515908"/>
    <n v="3"/>
    <x v="3"/>
    <n v="5"/>
    <s v="MADURA"/>
    <s v="PAMEKASAN"/>
    <s v="WRP"/>
    <s v="REG"/>
    <s v="AO"/>
    <s v="NEW SALES"/>
    <s v="1P INET"/>
    <s v="100 | REVOKE COMPLETED"/>
    <s v="RBS-Regional 3"/>
    <d v="2026-08-08T12:59:56"/>
    <d v="2026-08-11T13:50:41"/>
    <n v="69361438"/>
    <m/>
    <n v="152427205515"/>
    <s v="SPBU 54.693.04"/>
    <s v="ODP-WRP-FC/18 FC/D01/18.01"/>
    <s v="WO061257884"/>
    <m/>
    <m/>
    <m/>
    <n v="113.53667177259899"/>
    <n v="-6.8961094586734104"/>
    <s v="MD|MYDB-20260807264692|DB10005/MB10071|SPBU 54.693.04|081803008030"/>
    <s v="MYDIGIBIZPARTNER"/>
    <m/>
    <m/>
    <m/>
    <m/>
    <m/>
    <m/>
    <m/>
    <m/>
    <s v="Management Janji"/>
    <s v="2026-08-09 13:00:00 | Tgl Pemasangan : 09 Agustus 2026 Interval : PAGI SIANG Note : Hubungi pelanggan terlebih dahulu"/>
    <s v="FCC"/>
    <d v="2026-08-08T13:10:17"/>
    <d v="2026-08-09T13:00:00"/>
    <s v="Kendala Teknik"/>
    <s v="REVOKE"/>
    <s v="WRP"/>
    <s v="NO ADDON"/>
    <m/>
    <s v="Revoke Completed"/>
    <s v="HSI Bisnis Promo HUT Telkom PSB 70% - 75 Mbps"/>
    <s v="INDIBIZ"/>
    <m/>
    <m/>
    <d v="2026-08-09T13:00:00"/>
    <s v="2026-08-09 13:00:00 | Tgl Pemasangan : 09 Agustus 2026 Interval : PAGI SIANG Note : Hubungi pelanggan terlebih dahulu"/>
    <m/>
    <m/>
    <m/>
    <e v="#NUM!"/>
    <e v="#NUM!"/>
    <x v="0"/>
    <x v="6"/>
  </r>
  <r>
    <n v="1354"/>
    <n v="1002520804"/>
    <n v="3"/>
    <x v="3"/>
    <n v="5"/>
    <s v="SBY UTARA"/>
    <s v="LAMONGAN"/>
    <s v="BDG"/>
    <s v="REG"/>
    <s v="AO"/>
    <s v="NEW SALES"/>
    <m/>
    <s v="Completed (PS)"/>
    <s v="RBS-Regional 3"/>
    <d v="2026-08-11T16:47:59"/>
    <d v="2026-08-13T12:27:38"/>
    <n v="69363650"/>
    <m/>
    <n v="152448204561"/>
    <s v="SPBU 53.622.27"/>
    <s v="ODP-BDG-FG/05"/>
    <s v="WO061537340"/>
    <m/>
    <m/>
    <m/>
    <n v="112.356337"/>
    <n v="-6.8669846000000003"/>
    <s v="|MN01781|/SPBU 53.622.27/DANU ANUGRAH PERNIKADILAH/081322092660/spbu5362227@gmail.com/HSI Basic Promo HUT Telkom (1:2) 50 Mbps (Rp 320.000) PSB Rp 150.000/"/>
    <s v="Sales Force DBS"/>
    <m/>
    <m/>
    <m/>
    <m/>
    <m/>
    <m/>
    <m/>
    <m/>
    <s v="Management Janji"/>
    <s v="2026-08-12 15:00:00|Waktu pemasangan : 12 agustus 2026 Jam pemasangan : 08.00 - 12.00 Info Tambahan : Hubungi pelanggan dulu sebelum ke lokasi terimakasih |40971401|MYDITA"/>
    <s v="FCC"/>
    <d v="2026-11-08T16:54:58"/>
    <d v="2026-08-12T15:00:00"/>
    <s v="Kendala Teknik"/>
    <s v="PS"/>
    <s v="BDG"/>
    <s v="NO ADDON"/>
    <n v="2026081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2T15:00:00"/>
    <s v="2026-08-12 15:00:00|Waktu pemasangan : 12 agustus 2026 Jam pemasangan : 08.00 - 12.00 Info Tambahan : Hubungi pelanggan dulu sebelum ke lokasi terimakasih |40971401|MYDITA"/>
    <n v="2026"/>
    <n v="8"/>
    <n v="13"/>
    <d v="2026-08-13T00:00:00"/>
    <n v="0.375"/>
    <x v="1"/>
    <x v="8"/>
  </r>
  <r>
    <n v="1355"/>
    <n v="1002529924"/>
    <n v="3"/>
    <x v="7"/>
    <n v="4"/>
    <s v="KUDUS"/>
    <s v="JEPARA"/>
    <s v="BAN"/>
    <s v="REG"/>
    <s v="AO"/>
    <s v="NEW SALES"/>
    <m/>
    <s v="CANCEL COMPLETED"/>
    <s v="RBS-Regional 3"/>
    <d v="2026-08-16T16:16:52"/>
    <d v="2026-08-17T15:12:08"/>
    <n v="69367685"/>
    <m/>
    <n v="142507105382"/>
    <s v="CV. TAYU INDAH JAYA (SPBU 44.594.03)"/>
    <s v="ODP-BAN-FC/073"/>
    <m/>
    <m/>
    <m/>
    <m/>
    <n v="110.7289937"/>
    <n v="-6.5278425000000002"/>
    <s v="AMRBS;403098;REG3;DANIEL MARWA DENERO;08112876658;CP.DWI RUSTINI;082137672229;PAKET PROMO 535 rb 100mb 1:1;CV. TAYU INDAH JAYA (SPBU 44.594.03)"/>
    <s v="Account Manager"/>
    <m/>
    <m/>
    <m/>
    <m/>
    <m/>
    <m/>
    <m/>
    <m/>
    <m/>
    <m/>
    <m/>
    <s v="16-08-2026 16:39:59"/>
    <m/>
    <m/>
    <s v="REJECT_FCC"/>
    <s v="BAN"/>
    <s v="NO ADDON"/>
    <m/>
    <s v="DECLINE : Decline - Tidak Merasa Melakukan Registrasi YUDA SEPTIAN 40000798|MYDITA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m/>
    <m/>
    <m/>
    <m/>
    <m/>
    <e v="#NUM!"/>
    <e v="#NUM!"/>
    <x v="0"/>
    <x v="4"/>
  </r>
  <r>
    <n v="1356"/>
    <n v="1002505119"/>
    <n v="3"/>
    <x v="3"/>
    <n v="5"/>
    <s v="MADURA"/>
    <s v="BANGKALAN"/>
    <s v="SPG"/>
    <s v="REG"/>
    <s v="AO"/>
    <s v="NEW SALES"/>
    <m/>
    <s v="Completed (PS)"/>
    <s v="RBS-Regional 3"/>
    <d v="2026-08-02T10:24:07"/>
    <d v="2026-08-02T14:51:52"/>
    <n v="69251028"/>
    <m/>
    <n v="152434913425"/>
    <s v="Toko Munakib"/>
    <s v="ODP-SPG-FS/61"/>
    <s v="WO060700251"/>
    <m/>
    <m/>
    <m/>
    <n v="113.207784820028"/>
    <n v="-7.0519537318538701"/>
    <s v="|MN02600|/Toko Munakib/081220281034/aqib36212@gmail.com/HSI Bisnis Winback + Netmonk (1:1) 50 Mbps (Rp 461.100) PSB Rp 150.000/Munakib/-7.038163673894115, 113.20578535838261"/>
    <s v="Sales Force DBS"/>
    <m/>
    <m/>
    <m/>
    <m/>
    <m/>
    <m/>
    <m/>
    <m/>
    <s v="Management Janji"/>
    <s v="2026-02-21 13:00:00|Nama PIC : Bp Munakib  No Hp : 081220281034  Alt : -  Manja : 21 Feb 2026  Jam : Pagi / Siang  Note : Hubungi pelanggan terlebih dahulu  |MU7871|MYDITA"/>
    <s v="FCC"/>
    <d v="2026-02-08T10:25:14"/>
    <m/>
    <m/>
    <s v="PS"/>
    <s v="SPG"/>
    <s v="NETMONK"/>
    <n v="20260802"/>
    <s v="Completed"/>
    <s v="- 11_11446;Biaya PSB HSI EBIS Tunai di Depan ~ 11[150000]  - E23015;E23015 ~ ES23 - Perangkat ONT[0]  - E23015~null~44292;E23015||11||Abodemen 0[0]  - E23015~null~E23015_SWONT;SWONT ~ Biaya Sewa ONT ~ E23015[30000]  - E24057;E24057 ~ ES24 - Paket HSI Bisn"/>
    <s v="INDIBIZ"/>
    <m/>
    <m/>
    <d v="2026-08-02T07:00:00"/>
    <s v="2026-02-21 13:00:00|Nama PIC : Bp Munakib  No Hp : 081220281034  Alt : -  Manja : 21 Feb 2026  Jam : Pagi / Siang  Note : Hubungi pelanggan terlebih dahulu  |MU7871|MYDITA"/>
    <n v="2026"/>
    <n v="8"/>
    <n v="2"/>
    <d v="2026-08-02T00:00:00"/>
    <n v="-0.29166666666424135"/>
    <x v="1"/>
    <x v="6"/>
  </r>
  <r>
    <n v="1357"/>
    <n v="1002511692"/>
    <n v="3"/>
    <x v="4"/>
    <n v="4"/>
    <s v="SEMARANG"/>
    <s v="INNER - SEMARANG JATENG UTARA"/>
    <s v="SMT"/>
    <s v="REG"/>
    <s v="AO"/>
    <s v="NEW SALES"/>
    <s v="1P INET"/>
    <s v="Completed (PS)"/>
    <s v="RBS-Regional 3"/>
    <d v="2026-08-06T09:58:56"/>
    <d v="2026-08-08T21:14:15"/>
    <n v="69359678"/>
    <m/>
    <n v="141420144940"/>
    <s v="CV Solusi Inovasi Properti"/>
    <s v="ODP-SMT-FBK/129 FBK/D09/129.01"/>
    <s v="WO061048653"/>
    <m/>
    <m/>
    <m/>
    <n v="110.386797152459"/>
    <n v="-6.9922062738481303"/>
    <s v="MD|MYDB-20260805264414|DN00001/MN00299|CV Solusi Inovasi Properti|081575628551"/>
    <s v="MYDIGIBIZPARTNER"/>
    <m/>
    <m/>
    <m/>
    <m/>
    <m/>
    <m/>
    <m/>
    <m/>
    <s v="Management Janji"/>
    <s v="2026-08-07 08:00:00 | telp :081575628551 alt : manja : pagi : siang 07/08/2026 hub sebelum ke lokasi "/>
    <s v="FCC"/>
    <d v="2026-06-08T10:10:02"/>
    <d v="2026-08-07T08:00:00"/>
    <m/>
    <s v="PS"/>
    <s v="SMT"/>
    <s v="NO ADDON"/>
    <n v="20260808"/>
    <s v="Completed"/>
    <s v="HSI Bisnis Promo HUT Telkom PSB 70% - 200 Mbps"/>
    <s v="INDIBIZ"/>
    <m/>
    <m/>
    <d v="2026-08-07T08:00:00"/>
    <s v="2026-08-07 08:00:00 | telp :081575628551 alt : manja : pagi : siang 07/08/2026 hub sebelum ke lokasi "/>
    <n v="2026"/>
    <n v="8"/>
    <n v="8"/>
    <d v="2026-08-08T00:00:00"/>
    <n v="0.66666666666424135"/>
    <x v="1"/>
    <x v="4"/>
  </r>
  <r>
    <n v="1358"/>
    <n v="1002517119"/>
    <n v="3"/>
    <x v="7"/>
    <n v="4"/>
    <s v="SOLO"/>
    <s v="WONOGIRI"/>
    <s v="WNG"/>
    <s v="REG"/>
    <s v="AO"/>
    <s v="NEW SALES"/>
    <s v="2P INET + VOICE"/>
    <s v="Completed (PS)"/>
    <s v="RBS-Regional 3"/>
    <d v="2026-08-10T09:55:57"/>
    <d v="2026-08-11T13:43:33"/>
    <n v="69362186"/>
    <n v="2735504024"/>
    <n v="143554100559"/>
    <s v="PT KARYA DARMO TINEM SPBU 44.576.04"/>
    <s v="ODP-WNG-FE/074 FE/D01/074.01"/>
    <s v="WO061365262"/>
    <m/>
    <m/>
    <m/>
    <n v="110.9826278"/>
    <n v="-7.8151533000000004"/>
    <s v="|MN02255|MYIA-076795064714/POI/ELLISA YULIYANTI/085641059961/spbu4457604bbm@yahoo.com"/>
    <s v="MYIB_ASSISTANT"/>
    <m/>
    <m/>
    <m/>
    <m/>
    <m/>
    <m/>
    <m/>
    <m/>
    <s v="Management Janji"/>
    <s v="2026-08-11 08:00:00 | Tanggal pemasangan: 11/08/2026 Jam pemasangan : pagi / siang Info Tambahan : Hubungi pelanggan dulu sebelum ke lokasi terima kasih."/>
    <s v="FCC"/>
    <d v="2026-10-08T10:10:08"/>
    <d v="2026-08-11T08:00:00"/>
    <m/>
    <s v="PS"/>
    <s v="WNG"/>
    <s v="NO ADDON"/>
    <n v="20260811"/>
    <s v="Completed"/>
    <s v="HSI Bisnis Basic Bundling Phone PSB 70% - Free 800 Menit Promo - 75 Mbps"/>
    <s v="INDIBIZ"/>
    <m/>
    <m/>
    <d v="2026-08-11T08:00:00"/>
    <s v="2026-08-11 08:00:00 | Tanggal pemasangan: 11/08/2026 Jam pemasangan : pagi / siang Info Tambahan : Hubungi pelanggan dulu sebelum ke lokasi terima kasih."/>
    <n v="2026"/>
    <n v="8"/>
    <n v="11"/>
    <d v="2026-08-11T00:00:00"/>
    <n v="-0.33333333333575865"/>
    <x v="1"/>
    <x v="4"/>
  </r>
  <r>
    <n v="1359"/>
    <n v="1002533966"/>
    <n v="3"/>
    <x v="4"/>
    <n v="4"/>
    <s v="PEKALONGAN"/>
    <s v="BREBES"/>
    <s v="BKA"/>
    <s v="REG"/>
    <s v="AO"/>
    <s v="NEW SALES"/>
    <m/>
    <s v="Completed (PS)"/>
    <s v="RBS-Regional 3"/>
    <d v="2026-08-18T15:48:45"/>
    <d v="2026-08-18T16:55:00"/>
    <n v="69368313"/>
    <m/>
    <n v="142205105762"/>
    <s v="brilink rancawuluh"/>
    <s v="ODP-BKA-FJ/083"/>
    <s v="WO062034718"/>
    <m/>
    <m/>
    <m/>
    <n v="108.943536169309"/>
    <n v="-6.9135615066025"/>
    <s v="MD|MYDB-20260817265885|EC50002/MC50042|brilink rancawuluh|083160111646"/>
    <s v="MYDIGIBIZPARTNER"/>
    <m/>
    <m/>
    <m/>
    <m/>
    <m/>
    <m/>
    <m/>
    <m/>
    <s v="Management Janji"/>
    <s v="2026-08-18 15:00:00 | telp :083160111646  alt :  Tanggal pemasangan :18/08/2026  Jam pemasangan : pagi/siang  Info Tambahan : Hubungi pelanggan dulu sebelum ke lokasi  terima kasih."/>
    <s v="FCC"/>
    <s v="18-08-2026 15:55:35"/>
    <m/>
    <m/>
    <s v="PS"/>
    <s v="BKA"/>
    <s v="NO ADDON"/>
    <n v="2026081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8T07:00:00"/>
    <s v="2026-08-18 15:00:00 | telp :083160111646  alt :  Tanggal pemasangan :18/08/2026  Jam pemasangan : pagi/siang  Info Tambahan : Hubungi pelanggan dulu sebelum ke lokasi  terima kasih."/>
    <n v="2026"/>
    <n v="8"/>
    <n v="18"/>
    <d v="2026-08-18T00:00:00"/>
    <n v="-0.29166666666424135"/>
    <x v="1"/>
    <x v="4"/>
  </r>
  <r>
    <n v="1360"/>
    <n v="1002505511"/>
    <n v="3"/>
    <x v="6"/>
    <n v="5"/>
    <s v="SIDOARJO"/>
    <s v="MOJOKERTO"/>
    <s v="MIP"/>
    <s v="REG"/>
    <s v="AO"/>
    <s v="NEW SALES"/>
    <m/>
    <s v="OSS - FALLOUT"/>
    <s v="RBS-Regional 3"/>
    <d v="2026-08-03T08:42:40"/>
    <d v="2026-08-10T08:58:41"/>
    <n v="69357180"/>
    <m/>
    <n v="152313204392"/>
    <s v="SMP ENTREPRENEUR DAARUS SHALAWAT"/>
    <s v="ODP-MIP-FA/40"/>
    <s v="WO060760288"/>
    <m/>
    <m/>
    <m/>
    <n v="112.4777466"/>
    <n v="-7.4137721000000001"/>
    <s v="|MC30217|/AHMAD MAKSUM AMIN/87752703567/ppdaarusshalawat@gmail.com"/>
    <s v="Sales Force DBS"/>
    <m/>
    <m/>
    <m/>
    <m/>
    <m/>
    <m/>
    <m/>
    <m/>
    <s v="Management Janji"/>
    <s v="2026-08-04 08:00:00|Tanggal pemasangan: 04/08/2026 Jam pemasangan : pagi / siang Info Tambahan : Hubungi pelanggan dulu sebelum ke lokasi. terima kasih |40010577|MYDITA"/>
    <s v="FCC"/>
    <d v="2026-03-08T08:55:09"/>
    <d v="2026-08-04T08:00:00"/>
    <s v="Kendala Pelanggan"/>
    <s v="FO_WFM"/>
    <s v="MIP"/>
    <s v="NETMONK"/>
    <m/>
    <s v="Provisioning Failed|WFM|INF009008520|HOL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08:00:00"/>
    <s v="2026-08-04 08:00:00|Tanggal pemasangan: 04/08/2026 Jam pemasangan : pagi / siang Info Tambahan : Hubungi pelanggan dulu sebelum ke lokasi. terima kasih |40010577|MYDITA"/>
    <m/>
    <m/>
    <m/>
    <e v="#NUM!"/>
    <e v="#NUM!"/>
    <x v="0"/>
    <x v="20"/>
  </r>
  <r>
    <n v="1361"/>
    <n v="1002527384"/>
    <n v="3"/>
    <x v="3"/>
    <n v="5"/>
    <s v="MADURA"/>
    <s v="PAMEKASAN"/>
    <s v="SMP"/>
    <s v="REG"/>
    <s v="AO"/>
    <s v="NEW SALES"/>
    <s v="1P INET"/>
    <s v="Completed (PS)"/>
    <s v="RBS-Regional 3"/>
    <d v="2026-08-14T18:04:56"/>
    <d v="2026-08-15T13:54:25"/>
    <n v="69366445"/>
    <m/>
    <n v="152431232388"/>
    <s v="JAYA SENTOSA"/>
    <s v="ODP-SMP-FK/17 FK/D03/17.01"/>
    <s v="WO061779105"/>
    <m/>
    <m/>
    <m/>
    <n v="113.82996127009299"/>
    <n v="-7.0804328796111999"/>
    <s v="MD|MYDB-20260814265399|DN00001/MN00806|JAYA SENTOSA|087713119194"/>
    <s v="MYDIGIBIZPARTNER"/>
    <m/>
    <m/>
    <m/>
    <m/>
    <m/>
    <m/>
    <m/>
    <m/>
    <s v="Management Janji"/>
    <s v="2026-08-15 15:00:00 |  M Janji : (15/08/2026) jam Pasang :pagi Note : hubungi pelanggan jika ingin kelokasi "/>
    <s v="FCC"/>
    <s v="14-08-2026 18:09:52"/>
    <d v="2026-08-15T15:00:00"/>
    <m/>
    <s v="PS"/>
    <s v="SMP"/>
    <s v="NO ADDON"/>
    <n v="20260815"/>
    <s v="Completed"/>
    <s v="HSI Bisnis Promo HUT Telkom PSB 70% - 300 Mbps"/>
    <s v="INDIBIZ"/>
    <m/>
    <m/>
    <d v="2026-08-15T15:00:00"/>
    <s v="2026-08-15 15:00:00 |  M Janji : (15/08/2026) jam Pasang :pagi Note : hubungi pelanggan jika ingin kelokasi "/>
    <n v="2026"/>
    <n v="8"/>
    <n v="15"/>
    <d v="2026-08-15T00:00:00"/>
    <n v="-0.625"/>
    <x v="1"/>
    <x v="6"/>
  </r>
  <r>
    <n v="1362"/>
    <n v="1002522567"/>
    <n v="3"/>
    <x v="3"/>
    <n v="5"/>
    <s v="SBY UTARA"/>
    <s v="MANYAR"/>
    <s v="MGO"/>
    <s v="REG"/>
    <s v="AO"/>
    <s v="NEW SALES"/>
    <s v="1P INET"/>
    <s v="Completed (PS)"/>
    <s v="RBS-Regional 3"/>
    <d v="2026-08-12T15:11:56"/>
    <d v="2026-08-13T14:49:06"/>
    <n v="69364411"/>
    <m/>
    <n v="152413167089"/>
    <s v="UD SPBU KUSUMA BANGSA"/>
    <s v="ODP-DMO-FPK/12 FPK/D01/12.01"/>
    <s v="WO061602543"/>
    <m/>
    <m/>
    <m/>
    <n v="112.7495224"/>
    <n v="-7.2515773000000001"/>
    <s v="MD|MYDB-20260812265114|DN00001/MN02094|UD SPBU KUSUMA BANGSA|081330279580"/>
    <s v="MYDIGIBIZPARTNER"/>
    <m/>
    <m/>
    <m/>
    <m/>
    <m/>
    <m/>
    <m/>
    <m/>
    <s v="Management Janji"/>
    <s v="2026-08-15 08:00:00 |  M Janji : (13/AGUSTUS/2026) jam Pasang : 09:00 Note : hubungi pelanggan jika ingin kelokasi"/>
    <s v="FCC"/>
    <d v="2026-12-08T15:25:37"/>
    <d v="2026-08-15T08:00:00"/>
    <m/>
    <s v="PS"/>
    <s v="MGO"/>
    <s v="NO ADDON"/>
    <n v="20260813"/>
    <s v="Completed"/>
    <s v="HSI Bisnis Promo HUT Telkom PSB 70% - 50 Mbps"/>
    <s v="INDIBIZ"/>
    <m/>
    <m/>
    <d v="2026-08-15T08:00:00"/>
    <s v="2026-08-15 08:00:00 |  M Janji : (13/AGUSTUS/2026) jam Pasang : 09:00 Note : hubungi pelanggan jika ingin kelokasi"/>
    <n v="2026"/>
    <n v="8"/>
    <n v="13"/>
    <d v="2026-08-13T00:00:00"/>
    <n v="-2.3333333333357587"/>
    <x v="1"/>
    <x v="10"/>
  </r>
  <r>
    <n v="1363"/>
    <n v="1002505528"/>
    <n v="3"/>
    <x v="0"/>
    <n v="5"/>
    <s v="MATARAM"/>
    <s v="SUMBAWA"/>
    <s v="MLK"/>
    <s v="REG"/>
    <s v="AO"/>
    <s v="NEW SALES"/>
    <s v="1P INET"/>
    <s v="Completed (PS)"/>
    <s v="RBS-Regional 3"/>
    <d v="2026-08-03T08:46:57"/>
    <d v="2026-08-04T15:00:58"/>
    <n v="69357164"/>
    <m/>
    <n v="172608206208"/>
    <s v="VECTOR UTAMA INDONESIA 02"/>
    <s v="ODP-MLK-FAE/18 FAE/D01/18.01"/>
    <s v="WO060755137"/>
    <m/>
    <m/>
    <m/>
    <n v="116.75307049704401"/>
    <n v="-8.9027604307455697"/>
    <s v="|MN02367|MYIA-043800500356/POI/RAHMAD RAMDHANI/081228245989/dhani@vector-corrosion.co.id"/>
    <s v="MYIB_ASSISTANT"/>
    <m/>
    <m/>
    <m/>
    <m/>
    <m/>
    <m/>
    <m/>
    <m/>
    <s v="Management Janji"/>
    <s v="2026-08-04 08:00:00 | Tanggal pemasangan: 27/07/2026 Jam pemasangan : pagi / siang Info Tambahan : Hubungi pelanggan dulu sebelum ke lokasi. terima kasih"/>
    <s v="FCC"/>
    <d v="2026-03-08T08:55:09"/>
    <d v="2026-08-04T08:00:00"/>
    <m/>
    <s v="PS"/>
    <s v="MLK"/>
    <s v="NETMONK"/>
    <n v="20260804"/>
    <s v="Completed"/>
    <s v="HSI Bisnis Bundling Netmonk Promo 2026 PSB 70% - 100 Mbps"/>
    <s v="INDIBIZ"/>
    <m/>
    <m/>
    <d v="2026-08-04T08:00:00"/>
    <s v="2026-08-04 08:00:00 | Tanggal pemasangan: 27/07/2026 Jam pemasangan : pagi / siang Info Tambahan : Hubungi pelanggan dulu sebelum ke lokasi. terima kasih"/>
    <n v="2026"/>
    <n v="8"/>
    <n v="4"/>
    <d v="2026-08-04T00:00:00"/>
    <n v="-0.33333333333575865"/>
    <x v="1"/>
    <x v="2"/>
  </r>
  <r>
    <n v="1364"/>
    <n v="1002515487"/>
    <n v="3"/>
    <x v="1"/>
    <n v="5"/>
    <s v="KEDIRI"/>
    <s v="KEDIRI"/>
    <s v="SBI"/>
    <s v="REG"/>
    <s v="AO"/>
    <s v="NEW SALES"/>
    <s v="1P INET"/>
    <s v="Completed (PS)"/>
    <s v="RBS-Regional 3"/>
    <d v="2026-08-07T18:53:56"/>
    <d v="2026-08-08T13:33:44"/>
    <n v="69361153"/>
    <m/>
    <n v="152626204672"/>
    <s v="SPBU 54.641.32 CV SUMBER MAKMUR BERSAMA"/>
    <s v="ODP-SBI-FC/10 FC/D02/10.01"/>
    <s v="WO061201803"/>
    <m/>
    <m/>
    <m/>
    <n v="111.987472102046"/>
    <n v="-7.9586099180052097"/>
    <s v="MD|MYDB-20260806264580|DC20010/MC20002|SPBU 54.641.32 CV SUMBER MAKMUR BERSAMA|085259554964"/>
    <s v="MYDIGIBIZPARTNER"/>
    <m/>
    <m/>
    <m/>
    <m/>
    <m/>
    <m/>
    <m/>
    <m/>
    <s v="Management Janji"/>
    <s v="2026-08-08 15:00:00 | M Janji : (08/08/026) jam Pasang : 09:00 Note : hubungi pelanggan jika ingin kelokasi"/>
    <s v="FCC"/>
    <d v="2026-07-08T18:55:10"/>
    <d v="2026-08-08T15:00:00"/>
    <m/>
    <s v="PS"/>
    <s v="SBI"/>
    <s v="NO ADDON"/>
    <n v="20260808"/>
    <s v="Completed"/>
    <s v="HSI Bisnis Promo HUT Telkom PSB 70% - 100 Mbps"/>
    <s v="INDIBIZ"/>
    <m/>
    <m/>
    <d v="2026-08-08T15:00:00"/>
    <s v="2026-08-08 15:00:00 | M Janji : (08/08/026) jam Pasang : 09:00 Note : hubungi pelanggan jika ingin kelokasi"/>
    <n v="2026"/>
    <n v="8"/>
    <n v="8"/>
    <d v="2026-08-08T00:00:00"/>
    <n v="-0.625"/>
    <x v="1"/>
    <x v="1"/>
  </r>
  <r>
    <n v="1365"/>
    <n v="1002519531"/>
    <n v="3"/>
    <x v="1"/>
    <n v="5"/>
    <s v="KEDIRI"/>
    <s v="KEDIRI"/>
    <s v="MJT"/>
    <s v="REG"/>
    <s v="AO"/>
    <s v="NEW SALES"/>
    <s v="1P INET"/>
    <s v="MIA - INVALID SURVEY"/>
    <s v="RBS-Regional 3"/>
    <d v="2026-08-11T11:25:57"/>
    <d v="2026-08-11T17:50:38"/>
    <n v="69363137"/>
    <m/>
    <n v="152640225878"/>
    <s v="TOKO KHALIF"/>
    <s v="ODP-MJT-FAU/07"/>
    <s v="WO061480581"/>
    <m/>
    <m/>
    <m/>
    <n v="111.9705232"/>
    <n v="-7.6940949999999999"/>
    <s v="|MN00968|MYIA-093470299262/POI/MUHAMMAD YAHYA KHAFITULLAH/085733241999/yahyahafidz81@gmail.com"/>
    <s v="MYIB_ASSISTANT"/>
    <m/>
    <m/>
    <m/>
    <m/>
    <m/>
    <m/>
    <m/>
    <m/>
    <s v="Management Janji"/>
    <s v="2026-08-12 08:00:00 | Nama PIC:  bp yahya No HP: 085733241999 Alt: Tanggal: 12/8/2026 Jam Pasang: Pagi Note: Hubungi sebelum ke lokasi, terimakasih."/>
    <s v="FCC"/>
    <d v="2026-11-08T11:40:03"/>
    <d v="2026-08-12T08:00:00"/>
    <m/>
    <s v="SURVEY_NEW_MANJA"/>
    <s v="MJT"/>
    <s v="NO ADDON"/>
    <m/>
    <s v="MIE - INVALID SURVEY - ODP Jauh"/>
    <s v="HSI Bisnis Promo HUT Telkom PSB 70% - 100 Mbps"/>
    <s v="INDIBIZ"/>
    <m/>
    <m/>
    <d v="2026-08-12T08:00:00"/>
    <s v="2026-08-12 08:00:00 | Nama PIC:  bp yahya No HP: 085733241999 Alt: Tanggal: 12/8/2026 Jam Pasang: Pagi Note: Hubungi sebelum ke lokasi, terimakasih."/>
    <m/>
    <m/>
    <m/>
    <e v="#NUM!"/>
    <e v="#NUM!"/>
    <x v="0"/>
    <x v="1"/>
  </r>
  <r>
    <n v="1366"/>
    <n v="1002517716"/>
    <n v="3"/>
    <x v="0"/>
    <n v="5"/>
    <s v="MATARAM"/>
    <s v="SUMBAWA"/>
    <s v="SBW"/>
    <s v="REG"/>
    <s v="AO"/>
    <s v="NEW SALES"/>
    <m/>
    <s v="Completed (PS)"/>
    <s v="RBS-Regional 3"/>
    <d v="2026-08-10T13:17:13"/>
    <d v="2026-08-10T14:41:57"/>
    <n v="69360715"/>
    <m/>
    <n v="172606792137"/>
    <s v="RUMAH MAKAN BESTUNGIL"/>
    <s v="ODP-SBW-FBE/05"/>
    <s v="WO061398719"/>
    <m/>
    <m/>
    <m/>
    <n v="117.4053983"/>
    <n v="-8.4886441000000001"/>
    <s v="|MN01595|MYIA-008416179563/POI/NURUL WAHIDAH/081237072219/ptbestungilmitrasejahtera@gmail.com"/>
    <s v="Sales Profesional"/>
    <m/>
    <m/>
    <m/>
    <m/>
    <m/>
    <m/>
    <m/>
    <m/>
    <s v="Management Janji"/>
    <s v="2026-08-08 13:00:00 | Tanggal pemasangan: 08/08/2026  Jam pemasangan : siang  Info Tambahan : Hubungi pelanggan dulu sebelum ke lokasi  terima kasih."/>
    <s v="FCC"/>
    <d v="2026-10-08T13:25:34"/>
    <m/>
    <m/>
    <s v="PS"/>
    <s v="SBW"/>
    <s v="NO ADDON"/>
    <n v="20260810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0T07:00:00"/>
    <s v="2026-08-08 13:00:00 | Tanggal pemasangan: 08/08/2026  Jam pemasangan : siang  Info Tambahan : Hubungi pelanggan dulu sebelum ke lokasi  terima kasih."/>
    <n v="2026"/>
    <n v="8"/>
    <n v="10"/>
    <d v="2026-08-10T00:00:00"/>
    <n v="-0.29166666666424135"/>
    <x v="1"/>
    <x v="2"/>
  </r>
  <r>
    <n v="1367"/>
    <n v="1002516070"/>
    <n v="3"/>
    <x v="0"/>
    <n v="5"/>
    <s v="MATARAM"/>
    <s v="INNER - NUSA TENGGARA"/>
    <s v="SWE"/>
    <s v="REG"/>
    <s v="AO"/>
    <s v="NEW SALES"/>
    <s v="1P INET"/>
    <s v="Completed (PS)"/>
    <s v="RBS-Regional 3"/>
    <d v="2026-08-08T15:04:57"/>
    <d v="2026-08-10T09:05:32"/>
    <n v="69361546"/>
    <m/>
    <n v="172605804107"/>
    <s v="TOKO WISNU"/>
    <s v="ODP-SWE-FAH/03"/>
    <s v="WO061271962"/>
    <m/>
    <m/>
    <m/>
    <n v="116.19621444493499"/>
    <n v="-8.5867684548415202"/>
    <s v="MD|MYDB-20260807264654|SC00001/MC00069|TOKO WISNU|085955055717"/>
    <s v="MYDIGIBIZPARTNER"/>
    <m/>
    <m/>
    <m/>
    <m/>
    <m/>
    <m/>
    <m/>
    <m/>
    <s v="Management Janji"/>
    <s v="2026-08-09 13:00:00 | Nama PIC : Bp Wisnu No Hp : 085955055717 No Alt : - Tgl Pemasangan : 09 Agustus 2026 Interval : PAGI  Note : Hubungi pelanggan terlebih dahulu"/>
    <s v="FCC"/>
    <d v="2026-08-08T15:10:03"/>
    <d v="2026-08-09T13:00:00"/>
    <m/>
    <s v="PS"/>
    <s v="SWE"/>
    <s v="NO ADDON"/>
    <n v="20260810"/>
    <s v="Completed"/>
    <s v="HSI Bisnis Promo HUT Telkom PSB 70% - 100 Mbps Dual Band"/>
    <s v="INDIBIZ"/>
    <m/>
    <m/>
    <d v="2026-08-09T13:00:00"/>
    <s v="2026-08-09 13:00:00 | Nama PIC : Bp Wisnu No Hp : 085955055717 No Alt : - Tgl Pemasangan : 09 Agustus 2026 Interval : PAGI  Note : Hubungi pelanggan terlebih dahulu"/>
    <n v="2026"/>
    <n v="8"/>
    <n v="10"/>
    <d v="2026-08-10T00:00:00"/>
    <n v="0.45833333333575865"/>
    <x v="1"/>
    <x v="14"/>
  </r>
  <r>
    <n v="1368"/>
    <n v="1002509817"/>
    <n v="3"/>
    <x v="5"/>
    <n v="5"/>
    <s v="SINGARJA"/>
    <s v="SINGARAJA"/>
    <s v="SRR"/>
    <s v="REG"/>
    <s v="AO"/>
    <s v="NEW SALES"/>
    <m/>
    <s v="WAITING AKTIFASI IHLD"/>
    <s v="RBS-Regional 3"/>
    <d v="2026-08-05T09:44:48"/>
    <d v="2026-08-06T15:00:03"/>
    <n v="69353114"/>
    <m/>
    <m/>
    <s v="PT KENCANA MAJU BERSAMA"/>
    <m/>
    <s v="WO060807888"/>
    <m/>
    <m/>
    <m/>
    <n v="114.94404900000001"/>
    <n v="-8.2257459999999991"/>
    <s v="AMRBS;940137;AM;ISTIHAMIN FITRIYAH;RBS-3;SURAMADU;PSB;PT KENCANA MAJU BERSAMA;HERMIN LISTIONINGSIH;085648550065;kencanainternet001@gmail.com;HSI Bisnis (1:1) 100 Mbps (Rp 669.000) PSB Rp 150.000;"/>
    <s v="Account Manager"/>
    <m/>
    <m/>
    <m/>
    <m/>
    <m/>
    <m/>
    <m/>
    <m/>
    <s v="Management Janji"/>
    <s v="2026-07-30 08:00:00|Jam pemasangan : 12.00  Info Tambahan : Hubungi pelanggan dulu sebelum ke lokasi  terimakasih |MU5280|MYDITA"/>
    <s v="FCC"/>
    <d v="2026-05-08T09:55:13"/>
    <m/>
    <m/>
    <s v="UNSC"/>
    <s v="SRR"/>
    <s v="NO ADDON"/>
    <m/>
    <s v="WAITING:  |MYDITA"/>
    <s v="- 11_11446;Biaya PSB HSI EBIS Tunai di Depan ~ 11[150000]  - E23015;E23015 ~ ES23 - Perangkat ONT[0]  - E23015~null~44292;E23015||11||Abodemen 0[0]  - E23015~null~E23015_SWONTDUALB;SWONTDUALB ~ Biaya Sewa ONT Dual Band ~ E23015[50000]  - E23046;E23046 ~ E"/>
    <s v="INDIBIZ"/>
    <m/>
    <m/>
    <d v="2026-08-03T07:00:00"/>
    <s v="2026-07-30 08:00:00|Jam pemasangan : 12.00  Info Tambahan : Hubungi pelanggan dulu sebelum ke lokasi  terimakasih |MU5280|MYDITA"/>
    <m/>
    <m/>
    <m/>
    <e v="#NUM!"/>
    <e v="#NUM!"/>
    <x v="0"/>
    <x v="32"/>
  </r>
  <r>
    <n v="1369"/>
    <n v="1002525885"/>
    <n v="3"/>
    <x v="3"/>
    <n v="5"/>
    <s v="SBY UTARA"/>
    <s v="TANDES"/>
    <s v="KLN"/>
    <s v="REG"/>
    <s v="AO"/>
    <s v="NEW SALES"/>
    <m/>
    <s v="CANCEL COMPLETED"/>
    <s v="RBS-Regional 3"/>
    <d v="2026-08-14T10:30:37"/>
    <d v="2026-08-15T16:36:35"/>
    <n v="69365782"/>
    <m/>
    <n v="152418250000"/>
    <s v="Avery Sentosa Indonesia"/>
    <s v="ODP-TDS-FGT/12"/>
    <m/>
    <m/>
    <m/>
    <m/>
    <n v="106.836676597595"/>
    <n v="-6.1796809219921904"/>
    <s v="|MN02749|/Avery Sentosa Indonesia/081353636794/averyfurnitures@gmail.com/HSI Bisnis Winback + Antares Eazy (1:1) 50 Mbps (Rp 440.000) PSB Rp 150.000/Helga Yosinda Violetta/jalan tanjungsari no 58 surabaya"/>
    <s v="Sales Force DBS"/>
    <m/>
    <m/>
    <m/>
    <m/>
    <m/>
    <m/>
    <m/>
    <m/>
    <m/>
    <m/>
    <m/>
    <s v="14-08-2026 10:39:51"/>
    <m/>
    <m/>
    <s v="REJECT_FCC"/>
    <s v="KLN"/>
    <s v="ANTAREZ"/>
    <m/>
    <s v="DECLINE : Decline - Batal Order EVI PUSPITA EKASARI 40931150|MYDITA"/>
    <s v="- E23015;E23015 ~ ES23 - Perangkat ONT[0]  - E23015~null~44292;E23015||11||Abodemen 0[0]  - E23015~null~E23015_SWONT;SWONT ~ Biaya Sewa ONT ~ E23015[30000]  - E24057;E24057 ~ ES24 - Paket HSI Bisnis (HSIE) Khusus Winback[0]  - E24057~null~E24057_UNL;UNL ~"/>
    <s v="INDIBIZ"/>
    <m/>
    <m/>
    <m/>
    <m/>
    <m/>
    <m/>
    <m/>
    <e v="#NUM!"/>
    <e v="#NUM!"/>
    <x v="0"/>
    <x v="23"/>
  </r>
  <r>
    <n v="1370"/>
    <n v="1002520915"/>
    <n v="3"/>
    <x v="2"/>
    <n v="4"/>
    <s v="PURWOKERTO"/>
    <s v="PURBALINGGA"/>
    <s v="PBG"/>
    <s v="REG"/>
    <s v="AO"/>
    <s v="NEW SALES"/>
    <s v="1P INET"/>
    <s v="Completed (PS)"/>
    <s v="RBS-Regional 3"/>
    <d v="2026-08-11T17:32:56"/>
    <d v="2026-08-12T13:41:04"/>
    <n v="69363662"/>
    <m/>
    <n v="143363111986"/>
    <s v="ANTO CELL"/>
    <s v="ODP-PBG-FAB/039"/>
    <s v="WO061531596"/>
    <m/>
    <m/>
    <m/>
    <n v="109.36112199999999"/>
    <n v="-7.3905989999999999"/>
    <s v="|MC00213|MYIA-059772567192/POI/MERIYANTO/082326525973/arfsidodadi@gmail.com"/>
    <s v="MYIB_ASSISTANT"/>
    <m/>
    <m/>
    <m/>
    <m/>
    <m/>
    <m/>
    <m/>
    <m/>
    <s v="Management Janji"/>
    <s v="2026-08-14 08:00:00 | Nama : BP MERIYANTO No Hp : 082326525973 No Alt :  Tgl Pemasangan : 12 Agustus 2026 Interval : SIANG Note : Hubungi pelanggan terlebih dahulu"/>
    <s v="FCC"/>
    <d v="2026-11-08T17:39:47"/>
    <d v="2026-08-14T08:00:00"/>
    <m/>
    <s v="PS"/>
    <s v="PBG"/>
    <s v="NO ADDON"/>
    <n v="20260812"/>
    <s v="Completed"/>
    <s v="HSI Bisnis Promo HUT Telkom PSB 70% - 75 Mbps"/>
    <s v="INDIBIZ"/>
    <m/>
    <m/>
    <d v="2026-08-14T08:00:00"/>
    <s v="2026-08-14 08:00:00 | Nama : BP MERIYANTO No Hp : 082326525973 No Alt :  Tgl Pemasangan : 12 Agustus 2026 Interval : SIANG Note : Hubungi pelanggan terlebih dahulu"/>
    <n v="2026"/>
    <n v="8"/>
    <n v="12"/>
    <d v="2026-08-12T00:00:00"/>
    <n v="-2.3333333333357587"/>
    <x v="1"/>
    <x v="4"/>
  </r>
  <r>
    <n v="1371"/>
    <n v="1002521917"/>
    <n v="3"/>
    <x v="1"/>
    <n v="5"/>
    <s v="KEDIRI"/>
    <s v="NGANJUK"/>
    <s v="KTS"/>
    <s v="REG"/>
    <s v="AO"/>
    <s v="NEW SALES"/>
    <s v="1P INET"/>
    <s v="Completed (PS)"/>
    <s v="RBS-Regional 3"/>
    <d v="2026-08-12T11:55:57"/>
    <d v="2026-08-12T13:54:46"/>
    <n v="69364110"/>
    <m/>
    <n v="152615203029"/>
    <s v="HAFID OLSHOP"/>
    <s v="ODP-KTS-FCLK/01 001"/>
    <s v="WO061574296"/>
    <m/>
    <m/>
    <m/>
    <n v="112.101771"/>
    <n v="-7.5905800000000001"/>
    <s v="|MC20191|MYIA-049590205059/POI/ABDUL HAFID/081334259869/hvidcoper@gmail.com"/>
    <s v="MYIB_ASSISTANT"/>
    <m/>
    <m/>
    <m/>
    <m/>
    <m/>
    <m/>
    <m/>
    <m/>
    <s v="Management Janji"/>
    <s v="2026-08-13 08:00:00 | Tanggal pemasangan :13/08/2026 Jam pemasangan : pagi/siang Info Tambahan : Hubungi pelanggan dulu sebelum ke lokasi terima kasih."/>
    <s v="FCC"/>
    <d v="2026-12-08T12:10:13"/>
    <d v="2026-08-13T08:00:00"/>
    <m/>
    <s v="PS"/>
    <s v="KTS"/>
    <s v="NO ADDON"/>
    <n v="20260812"/>
    <s v="Completed"/>
    <s v="HSI Bisnis Promo HUT Telkom PSB 70% - 50 Mbps"/>
    <s v="INDIBIZ"/>
    <m/>
    <m/>
    <d v="2026-08-13T08:00:00"/>
    <s v="2026-08-13 08:00:00 | Tanggal pemasangan :13/08/2026 Jam pemasangan : pagi/siang Info Tambahan : Hubungi pelanggan dulu sebelum ke lokasi terima kasih."/>
    <n v="2026"/>
    <n v="8"/>
    <n v="12"/>
    <d v="2026-08-12T00:00:00"/>
    <n v="-1.3333333333357587"/>
    <x v="1"/>
    <x v="3"/>
  </r>
  <r>
    <n v="1372"/>
    <n v="1002507657"/>
    <n v="3"/>
    <x v="2"/>
    <n v="4"/>
    <s v="MAGELANG"/>
    <s v="WONOSOBO"/>
    <s v="WOS"/>
    <s v="REG"/>
    <s v="AO"/>
    <s v="NEW SALES"/>
    <m/>
    <s v="FCC - HD1A - PROGRESS"/>
    <s v="RBS-Regional 3"/>
    <d v="2026-08-04T11:11:36"/>
    <d v="2026-08-04T11:13:18"/>
    <n v="69358117"/>
    <m/>
    <n v="141373127382"/>
    <s v="The Heaven Glamping &amp; Resto"/>
    <m/>
    <m/>
    <m/>
    <m/>
    <m/>
    <n v="109.929609085224"/>
    <n v="-7.2712814676658901"/>
    <s v="AMRBS ; 402717 ; AMEX ; WIRA ; TREG3 ; MAGELANG ; 1S HSI BISNIS PROMO 100 Mbps ; Nurcholis 081225919606; heavenwisataindonesia@gmail.com"/>
    <s v="Amex"/>
    <m/>
    <m/>
    <m/>
    <m/>
    <m/>
    <m/>
    <m/>
    <m/>
    <m/>
    <m/>
    <m/>
    <d v="2026-04-08T11:25:40"/>
    <m/>
    <m/>
    <s v="FCC"/>
    <s v="WOS"/>
    <s v="NO ADDON"/>
    <m/>
    <s v="MYDITA RBS - HD1A - PROGRESS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m/>
    <m/>
    <m/>
    <m/>
    <m/>
    <e v="#NUM!"/>
    <e v="#NUM!"/>
    <x v="0"/>
    <x v="4"/>
  </r>
  <r>
    <n v="1373"/>
    <n v="1002531980"/>
    <n v="3"/>
    <x v="1"/>
    <n v="5"/>
    <s v="KEDIRI"/>
    <s v="NGANJUK"/>
    <s v="NJK"/>
    <s v="REG"/>
    <s v="AO"/>
    <s v="NEW SALES"/>
    <s v="1P INET"/>
    <s v="MIE - SEND SURVEY"/>
    <s v="RBS-Regional 3"/>
    <d v="2026-08-18T08:22:57"/>
    <d v="2026-08-18T08:24:01"/>
    <n v="69368480"/>
    <m/>
    <n v="152611229911"/>
    <s v="SD NEGERI 2 BULU"/>
    <s v="ODP-NJK-FN/63 FN/D04/63.01"/>
    <s v="WO061972079"/>
    <m/>
    <m/>
    <m/>
    <n v="111.855647"/>
    <n v="-7.6273010000000001"/>
    <s v="|MC20003|MYIA-075061707661/POI/SITI NUR AINI/087762353083/sdnegeri.bulu2.nganjuk@gmail.com"/>
    <s v="MYIB_ASSISTANT"/>
    <m/>
    <m/>
    <m/>
    <m/>
    <m/>
    <m/>
    <m/>
    <m/>
    <s v="Management Janji"/>
    <s v="2026-08-19 08:00:00 | M janji : pagi Tanggal Pemasangan : 19 /agustus/2026 Note : hubungi pelanggan jika ingin ke lokasi, terima kasih."/>
    <s v="FCC"/>
    <s v="18-08-2026 08:26:25"/>
    <d v="2026-08-19T08:00:00"/>
    <m/>
    <s v="SURVEY_NEW_MANJA"/>
    <s v="NJK"/>
    <s v="NO ADDON"/>
    <m/>
    <s v="MIE - SEND SURVEY"/>
    <s v="HSI Bisnis Promo HUT Telkom PSB 70% - 300 Mbps"/>
    <s v="INDIBIZ"/>
    <m/>
    <m/>
    <d v="2026-08-19T08:00:00"/>
    <s v="2026-08-19 08:00:00 | M janji : pagi Tanggal Pemasangan : 19 /agustus/2026 Note : hubungi pelanggan jika ingin ke lokasi, terima kasih."/>
    <m/>
    <m/>
    <m/>
    <e v="#NUM!"/>
    <e v="#NUM!"/>
    <x v="0"/>
    <x v="3"/>
  </r>
  <r>
    <n v="1374"/>
    <n v="1002516125"/>
    <n v="3"/>
    <x v="3"/>
    <n v="5"/>
    <s v="SBY SELATAN"/>
    <s v="MANYAR"/>
    <s v="JGR"/>
    <s v="REG"/>
    <s v="AO"/>
    <s v="NEW SALES"/>
    <s v="1P INET"/>
    <s v="100 | REVOKE COMPLETED"/>
    <s v="RBS-Regional 3"/>
    <d v="2026-08-08T15:58:57"/>
    <d v="2026-08-09T14:24:02"/>
    <n v="69361580"/>
    <m/>
    <n v="152310255671"/>
    <s v="CV IKSAN MANDIRI"/>
    <s v="ODP-RKT-FKE/12 FKE/D02/12.01"/>
    <s v="WO061278011"/>
    <m/>
    <m/>
    <m/>
    <n v="112.81386910000001"/>
    <n v="-7.3370407999999996"/>
    <s v="MD|MYDB-20260808264748|DN00001/MN00443|CV IKSAN MANDIRI|087747620077"/>
    <s v="MYDIGIBIZPARTNER"/>
    <m/>
    <m/>
    <m/>
    <m/>
    <m/>
    <m/>
    <m/>
    <m/>
    <s v="Management Janji"/>
    <s v="2026-08-09 13:00:00 | Tgl Pemasangan : 09 Agustus 2026 Interval : PAGI SIANG Note : Hubungi pelanggan terlebih dahulu"/>
    <s v="FCC"/>
    <d v="2026-08-08T16:09:53"/>
    <d v="2026-08-09T13:00:00"/>
    <m/>
    <s v="REVOKE"/>
    <s v="JGR"/>
    <s v="NO ADDON"/>
    <m/>
    <s v="Revoke Completed"/>
    <s v="HSI Bisnis Promo HUT Telkom PSB 70% - 300 Mbps"/>
    <s v="INDIBIZ"/>
    <m/>
    <m/>
    <d v="2026-08-09T13:00:00"/>
    <s v="2026-08-09 13:00:00 | Tgl Pemasangan : 09 Agustus 2026 Interval : PAGI SIANG Note : Hubungi pelanggan terlebih dahulu"/>
    <m/>
    <m/>
    <m/>
    <e v="#NUM!"/>
    <e v="#NUM!"/>
    <x v="0"/>
    <x v="10"/>
  </r>
  <r>
    <n v="1375"/>
    <n v="1002514524"/>
    <n v="3"/>
    <x v="6"/>
    <n v="5"/>
    <s v="JEMBER"/>
    <s v="BANYUWANGI"/>
    <s v="WSO"/>
    <s v="REG"/>
    <s v="AO"/>
    <s v="NEW SALES"/>
    <s v="2P INET + VOICE"/>
    <s v="Completed (PS)"/>
    <s v="RBS-Regional 3"/>
    <d v="2026-08-07T12:58:56"/>
    <d v="2026-08-09T19:16:50"/>
    <n v="69360745"/>
    <n v="3332818006"/>
    <n v="152518202025"/>
    <s v="TOKO AYU"/>
    <s v="ODP-WSO-F01/02 GCL/F01/02.01"/>
    <s v="WO061158798"/>
    <m/>
    <m/>
    <m/>
    <n v="114.3926565"/>
    <n v="-7.9415131999999904"/>
    <s v="MD|MYDB-20260806264567|DC30008/MC30044|TOKO AYU|081230650815"/>
    <s v="MYDIGIBIZPARTNER"/>
    <m/>
    <m/>
    <m/>
    <m/>
    <m/>
    <m/>
    <m/>
    <m/>
    <s v="Management Janji"/>
    <s v="2026-08-08 13:00:00 | Tanggal pemasangan: 08/08/2026 Jam pemasangan : siang Info Tambahan : Hubungi pelanggan dulu sebelum ke lokasi terima kasih."/>
    <s v="FCC"/>
    <d v="2026-07-08T13:10:14"/>
    <d v="2026-08-08T13:00:00"/>
    <m/>
    <s v="PS"/>
    <s v="WSO"/>
    <s v="NO ADDON"/>
    <n v="20260809"/>
    <s v="Completed"/>
    <s v="HSI Bisnis Basic Bundling Phone PSB 70% - Free 800 Menit Promo - 300 Mbps"/>
    <s v="INDIBIZ"/>
    <m/>
    <m/>
    <d v="2026-08-08T13:00:00"/>
    <s v="2026-08-08 13:00:00 | Tanggal pemasangan: 08/08/2026 Jam pemasangan : siang Info Tambahan : Hubungi pelanggan dulu sebelum ke lokasi terima kasih."/>
    <n v="2026"/>
    <n v="8"/>
    <n v="9"/>
    <d v="2026-08-09T00:00:00"/>
    <n v="0.45833333333575865"/>
    <x v="1"/>
    <x v="9"/>
  </r>
  <r>
    <n v="1376"/>
    <n v="1002525904"/>
    <n v="3"/>
    <x v="6"/>
    <n v="5"/>
    <s v="JEMBER"/>
    <s v="BONDOWOSO"/>
    <s v="BOW"/>
    <s v="REG"/>
    <s v="AO"/>
    <s v="NEW SALES"/>
    <s v="1P INET"/>
    <s v="Completed (PS)"/>
    <s v="RBS-Regional 3"/>
    <d v="2026-08-14T10:31:56"/>
    <d v="2026-08-14T21:19:41"/>
    <n v="69365796"/>
    <m/>
    <n v="152507223603"/>
    <s v="Rumah Kos Nur"/>
    <s v="ODP-BOW-FAM/11 FAM/D01/11.01"/>
    <s v="WO061727677"/>
    <m/>
    <m/>
    <m/>
    <n v="113.90390896875"/>
    <n v="-7.9694179204298203"/>
    <s v="|MC30280|MYIA-058362504828/POI/Siti Nur Khalifah/085738529343/masfud93@gmail.com"/>
    <s v="MYIB_ASSISTANT"/>
    <m/>
    <m/>
    <m/>
    <m/>
    <m/>
    <m/>
    <m/>
    <m/>
    <s v="Management Janji"/>
    <s v="2026-08-15 08:00:00 | Tanggal pemasangan : 15 AGUSTUS 2026 Jam pemasangan : pagi/siang Info Tambahan : Hubungi pelanggan dulu sebelum ke lokasi terima kasih"/>
    <s v="FCC"/>
    <s v="14-08-2026 10:39:51"/>
    <d v="2026-08-15T08:00:00"/>
    <m/>
    <s v="PS"/>
    <s v="BOW"/>
    <s v="NO ADDON"/>
    <n v="20260814"/>
    <s v="Completed"/>
    <s v="HSI Bisnis Promo HUT Telkom PSB 70% - 300 Mbps"/>
    <s v="INDIBIZ"/>
    <m/>
    <m/>
    <d v="2026-08-15T08:00:00"/>
    <s v="2026-08-15 08:00:00 | Tanggal pemasangan : 15 AGUSTUS 2026 Jam pemasangan : pagi/siang Info Tambahan : Hubungi pelanggan dulu sebelum ke lokasi terima kasih"/>
    <n v="2026"/>
    <n v="8"/>
    <n v="14"/>
    <d v="2026-08-14T00:00:00"/>
    <n v="-1.3333333333357587"/>
    <x v="1"/>
    <x v="13"/>
  </r>
  <r>
    <n v="1377"/>
    <n v="1002522962"/>
    <n v="3"/>
    <x v="0"/>
    <n v="5"/>
    <s v="MATARAM"/>
    <s v="BIMA"/>
    <s v="SIL"/>
    <s v="REG"/>
    <s v="AO"/>
    <s v="NEW SALES"/>
    <s v="1P INET"/>
    <s v="102 | FOLLOW UP COMPLETED"/>
    <s v="RBS-Regional 3"/>
    <d v="2026-08-12T16:50:56"/>
    <d v="2026-08-14T15:51:08"/>
    <n v="69364540"/>
    <m/>
    <n v="172617203056"/>
    <s v="Toko yuniarti"/>
    <s v="ODP-SIL-FAA/44"/>
    <s v="WO061615161"/>
    <m/>
    <m/>
    <m/>
    <n v="118.62680174410301"/>
    <n v="-8.5003942464322204"/>
    <s v="MD|MYDB-20260812265034|DN00001/MN02085|Toko yuniarti|085339262214"/>
    <s v="MYDIGIBIZPARTNER"/>
    <m/>
    <m/>
    <m/>
    <m/>
    <m/>
    <m/>
    <m/>
    <m/>
    <s v="Management Janji"/>
    <s v="2026-08-13 13:00:00 | Tanggal pemasangan :13/08/2026 Jam pemasangan : pagi/siang Info Tambahan : Hubungi pelanggan dulu sebelum ke lokasi terima kasih."/>
    <s v="FCC"/>
    <d v="2026-12-08T16:54:54"/>
    <d v="2026-08-13T13:00:00"/>
    <s v="Kendala Lainnya"/>
    <s v="REVOKE"/>
    <s v="SIL"/>
    <s v="NETMONK"/>
    <m/>
    <s v="Follow Up Revoke Completed, New Order ID : SC1002527004"/>
    <s v="HSI Bisnis Bundling Netmonk PSB 70% - 100 Mbps"/>
    <s v="INDIBIZ"/>
    <m/>
    <m/>
    <d v="2026-08-13T13:00:00"/>
    <s v="2026-08-13 13:00:00 | Tanggal pemasangan :13/08/2026 Jam pemasangan : pagi/siang Info Tambahan : Hubungi pelanggan dulu sebelum ke lokasi terima kasih."/>
    <m/>
    <m/>
    <m/>
    <e v="#NUM!"/>
    <e v="#NUM!"/>
    <x v="0"/>
    <x v="0"/>
  </r>
  <r>
    <n v="1378"/>
    <n v="1002533240"/>
    <n v="3"/>
    <x v="3"/>
    <n v="5"/>
    <s v="SBY UTARA"/>
    <s v="TANDES"/>
    <s v="TNS"/>
    <s v="REG"/>
    <s v="AO"/>
    <s v="NEW SALES"/>
    <s v="1P INET"/>
    <s v="MIE - SEND SURVEY"/>
    <s v="RBS-Regional 3"/>
    <d v="2026-08-18T13:41:57"/>
    <d v="2026-08-18T13:44:02"/>
    <n v="69369037"/>
    <m/>
    <n v="152409278376"/>
    <s v="Tino Homestay"/>
    <s v="ODP-TDS-FBH/27"/>
    <s v="WO062013075"/>
    <m/>
    <m/>
    <m/>
    <n v="112.6956082"/>
    <n v="-7.2711196999999999"/>
    <s v="|MN01401|MYIA-058024635752/POI/M. Tino/082226400682/bayujojo324@gmail.com"/>
    <s v="MYIB_ASSISTANT"/>
    <m/>
    <m/>
    <m/>
    <m/>
    <m/>
    <m/>
    <m/>
    <m/>
    <s v="Management Janji"/>
    <s v="2026-08-19 13:00:00 | M Janji : (19/agustus/2026) jam Pasang : 09:00 Note : hubungi pelanggan jika ingin kelokasi"/>
    <s v="FCC"/>
    <s v="18-08-2026 13:55:52"/>
    <d v="2026-08-19T13:00:00"/>
    <m/>
    <s v="SURVEY_NEW_MANJA"/>
    <s v="TNS"/>
    <s v="NO ADDON"/>
    <m/>
    <s v="MIE - SEND SURVEY"/>
    <s v="HSI Bisnis Promo HUT Telkom PSB 70% - 100 Mbps"/>
    <s v="INDIBIZ"/>
    <m/>
    <m/>
    <d v="2026-08-19T13:00:00"/>
    <s v="2026-08-19 13:00:00 | M Janji : (19/agustus/2026) jam Pasang : 09:00 Note : hubungi pelanggan jika ingin kelokasi"/>
    <m/>
    <m/>
    <m/>
    <e v="#NUM!"/>
    <e v="#NUM!"/>
    <x v="0"/>
    <x v="23"/>
  </r>
  <r>
    <n v="1379"/>
    <n v="1002526799"/>
    <n v="3"/>
    <x v="1"/>
    <n v="5"/>
    <s v="MALANG"/>
    <s v="BATU"/>
    <s v="BTU"/>
    <s v="REG"/>
    <s v="AO"/>
    <s v="NEW SALES"/>
    <s v="1P INET"/>
    <s v="Completed (PS)"/>
    <s v="RBS-Regional 3"/>
    <d v="2026-08-14T15:04:58"/>
    <d v="2026-08-15T18:03:03"/>
    <n v="69366216"/>
    <m/>
    <n v="152707239051"/>
    <s v="SMAN 1 BATU"/>
    <s v="ODP-BTU-FG/50 FG/D05/50.01"/>
    <s v="WO061758942"/>
    <m/>
    <m/>
    <m/>
    <n v="112.52804853022"/>
    <n v="-7.87886777343126"/>
    <s v="MD|MYDB-20260813265214|SC20017/MC20200|SMAN 1 BATU|6285210490011"/>
    <s v="MYDIGIBIZPARTNER"/>
    <m/>
    <m/>
    <m/>
    <m/>
    <m/>
    <m/>
    <m/>
    <m/>
    <s v="Management Janji"/>
    <s v="2026-08-15 13:00:00 |  M Janji : (15/08/2026) jam Pasang :pagi Note : hubungi pelanggan jika ingin kelokasi "/>
    <s v="FCC"/>
    <s v="14-08-2026 15:10:48"/>
    <d v="2026-08-15T13:00:00"/>
    <m/>
    <s v="PS"/>
    <s v="BTU"/>
    <s v="NETMONK"/>
    <n v="20260815"/>
    <s v="Completed"/>
    <s v="HSI Bisnis Bundling Netmonk PSB 70% Promo - 300 Mbps"/>
    <s v="INDIBIZ"/>
    <m/>
    <m/>
    <d v="2026-08-15T13:00:00"/>
    <s v="2026-08-15 13:00:00 |  M Janji : (15/08/2026) jam Pasang :pagi Note : hubungi pelanggan jika ingin kelokasi "/>
    <n v="2026"/>
    <n v="8"/>
    <n v="15"/>
    <d v="2026-08-15T00:00:00"/>
    <n v="-0.54166666666424135"/>
    <x v="1"/>
    <x v="15"/>
  </r>
  <r>
    <n v="1380"/>
    <n v="1002511370"/>
    <n v="3"/>
    <x v="4"/>
    <n v="4"/>
    <s v="PEKALONGAN"/>
    <s v="BREBES"/>
    <s v="KTM"/>
    <s v="REG"/>
    <s v="AO"/>
    <s v="NEW SALES"/>
    <s v="1P INET"/>
    <s v="Completed (PS)"/>
    <s v="RBS-Regional 3"/>
    <d v="2026-08-05T19:58:57"/>
    <d v="2026-08-06T14:01:30"/>
    <n v="69359515"/>
    <m/>
    <n v="142214106416"/>
    <s v="SPPG BREBES BANJARHARJO PAREREJA 2"/>
    <s v="ODP-KTM-FG/034 FG/D03/034.01"/>
    <s v="WO061027804"/>
    <m/>
    <m/>
    <m/>
    <n v="108.83592400000001"/>
    <n v="-6.979584"/>
    <s v="|MN00292|MYIA-087766088790/POI/NABILA TIARA AFIFAH/082138864800/nabillaafifah12345@gmail.com"/>
    <s v="MYIB_ASSISTANT"/>
    <m/>
    <m/>
    <m/>
    <m/>
    <m/>
    <m/>
    <m/>
    <m/>
    <s v="Management Janji"/>
    <s v="2026-08-07 08:00:00 | Tanggal pemasangan : 07 AGUSTUS 2026 Jam pemasangan : pagi/siang Info Tambahan : Hubungi pelanggan dulu sebelum ke lokasi terima kasih"/>
    <s v="FCC"/>
    <d v="2026-05-08T20:25:53"/>
    <d v="2026-08-07T08:00:00"/>
    <m/>
    <s v="PS"/>
    <s v="KTM"/>
    <s v="NO ADDON"/>
    <n v="20260806"/>
    <s v="Completed"/>
    <s v="HSI Bisnis Promo HUT Telkom PSB 70% - 75 Mbps"/>
    <s v="INDIBIZ"/>
    <m/>
    <m/>
    <d v="2026-08-07T08:00:00"/>
    <s v="2026-08-07 08:00:00 | Tanggal pemasangan : 07 AGUSTUS 2026 Jam pemasangan : pagi/siang Info Tambahan : Hubungi pelanggan dulu sebelum ke lokasi terima kasih"/>
    <n v="2026"/>
    <n v="8"/>
    <n v="6"/>
    <d v="2026-08-06T00:00:00"/>
    <n v="-1.3333333333357587"/>
    <x v="1"/>
    <x v="4"/>
  </r>
  <r>
    <n v="1381"/>
    <n v="1002504246"/>
    <n v="3"/>
    <x v="6"/>
    <n v="5"/>
    <s v="SIDOARJO"/>
    <s v="MOJOKERTO"/>
    <s v="MJS"/>
    <s v="REG"/>
    <s v="AO"/>
    <s v="NEW SALES"/>
    <m/>
    <s v="Completed (PS)"/>
    <s v="RBS-Regional 3"/>
    <d v="2026-08-01T08:39:17"/>
    <d v="2026-08-01T16:36:21"/>
    <n v="69356588"/>
    <m/>
    <n v="152330220656"/>
    <s v="CV SINAR WANGI UTOMO"/>
    <s v="ODP-MJS-FU/08"/>
    <s v="WO060640185"/>
    <m/>
    <m/>
    <m/>
    <n v="112.5263041"/>
    <n v="-7.5386236999999996"/>
    <s v="|MN02271|/CV SINAR WANGI UTOMO/WINBACK 2.0 HSI B2B (1:2) 100MBPS 440RB PSB DISC 70%//cvsinarwangiutomo@gmail.com/NUR KHOFIFAH/81239583851 81233017448"/>
    <s v="Sales Force DBS"/>
    <m/>
    <m/>
    <m/>
    <m/>
    <m/>
    <m/>
    <m/>
    <m/>
    <s v="Management Janji"/>
    <s v="2026-08-03 08:00:00|Nama Pic : bu nur No Hp Pic : 081239583851 No alt : - Jam Pemasangan : pagi  Tanggal Pemasangan : 3 Agustus 2026|AF1585|MYDITA"/>
    <s v="FCC"/>
    <d v="2026-01-08T08:54:47"/>
    <d v="2026-08-03T08:00:00"/>
    <m/>
    <s v="PS"/>
    <s v="MJS"/>
    <s v="NO ADDON"/>
    <n v="20260801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3T08:00:00"/>
    <s v="2026-08-03 08:00:00|Nama Pic : bu nur No Hp Pic : 081239583851 No alt : - Jam Pemasangan : pagi  Tanggal Pemasangan : 3 Agustus 2026|AF1585|MYDITA"/>
    <n v="2026"/>
    <n v="8"/>
    <n v="1"/>
    <d v="2026-08-01T00:00:00"/>
    <n v="-2.3333333333357587"/>
    <x v="1"/>
    <x v="20"/>
  </r>
  <r>
    <n v="1382"/>
    <n v="1002515505"/>
    <n v="3"/>
    <x v="0"/>
    <n v="5"/>
    <s v="KUPANG"/>
    <s v="LABOAN BAJO"/>
    <s v="LBO"/>
    <s v="REG"/>
    <s v="AO"/>
    <s v="NEW SALES"/>
    <s v="1P INET"/>
    <s v="Completed (PS)"/>
    <s v="RBS-Regional 3"/>
    <d v="2026-08-07T19:25:57"/>
    <d v="2026-08-10T12:41:03"/>
    <n v="69361173"/>
    <m/>
    <n v="172512452599"/>
    <s v="SUN KOMODO HOME STAY"/>
    <s v="ODP-LBO-FD/119 FD/D10/119.01"/>
    <s v="WO061204647"/>
    <m/>
    <m/>
    <m/>
    <n v="119.89698596298599"/>
    <n v="-8.5057401525771095"/>
    <s v="MD|MYDB-20260807264656|SC00001/MC00103|SUN KOMODO HOME STAY|082136815020"/>
    <s v="MYDIGIBIZPARTNER"/>
    <m/>
    <m/>
    <m/>
    <m/>
    <m/>
    <m/>
    <m/>
    <m/>
    <s v="Management Janji"/>
    <s v="2026-08-09 08:00:00 | Jam pemasangan : 12.00 Info Tambahan : Hubungi pelanggan dulu sebelum ke lokasi terimakasih "/>
    <s v="FCC"/>
    <d v="2026-07-08T19:40:07"/>
    <d v="2026-08-09T08:00:00"/>
    <m/>
    <s v="PS"/>
    <s v="LBO"/>
    <s v="NETMONK"/>
    <n v="20260810"/>
    <s v="Completed"/>
    <s v="HSI Bisnis Bundling Netmonk PSB 70% - 75 Mbps"/>
    <s v="INDIBIZ"/>
    <m/>
    <m/>
    <d v="2026-08-09T08:00:00"/>
    <s v="2026-08-09 08:00:00 | Jam pemasangan : 12.00 Info Tambahan : Hubungi pelanggan dulu sebelum ke lokasi terimakasih "/>
    <n v="2026"/>
    <n v="8"/>
    <n v="10"/>
    <d v="2026-08-10T00:00:00"/>
    <n v="0.66666666666424135"/>
    <x v="1"/>
    <x v="31"/>
  </r>
  <r>
    <n v="1383"/>
    <n v="1002510626"/>
    <n v="3"/>
    <x v="5"/>
    <n v="5"/>
    <s v="DENPASAR"/>
    <s v="JIMBARAN"/>
    <s v="NSD"/>
    <s v="REG"/>
    <s v="AO"/>
    <s v="NEW SALES"/>
    <m/>
    <s v="Completed (PS)"/>
    <s v="RBS-Regional 3"/>
    <d v="2026-08-05T13:48:32"/>
    <d v="2026-08-06T11:34:52"/>
    <n v="69353730"/>
    <m/>
    <n v="172417225629"/>
    <s v="PT AUSTIN LINTAS INFORMATIKA"/>
    <s v="ODP-NDA-FF/59"/>
    <s v="WO060989721"/>
    <m/>
    <m/>
    <m/>
    <n v="115.20611214"/>
    <n v="-8.7873538399999997"/>
    <s v="|MN02665|MYIA-037808698297/POI/AZZA/081933021555/roykiyoshi823@gmail.com"/>
    <s v="Sales Force DBS"/>
    <m/>
    <m/>
    <m/>
    <m/>
    <m/>
    <m/>
    <m/>
    <m/>
    <s v="Management Janji"/>
    <s v="2026-07-29 13:00:00 | Nama PIC : Bp Azza  No HP : 081933021555  No Alt : -  M Janji :  29 Juli 2026  Jam Pasang : Pagi / Siang  Note : hubungi pelanggan jika ingin kelokasi"/>
    <s v="FCC"/>
    <d v="2026-05-08T13:54:46"/>
    <m/>
    <m/>
    <s v="PS"/>
    <s v="NSD"/>
    <s v="NO ADDON"/>
    <n v="20260806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5T07:00:00"/>
    <s v="2026-07-29 13:00:00 | Nama PIC : Bp Azza  No HP : 081933021555  No Alt : -  M Janji :  29 Juli 2026  Jam Pasang : Pagi / Siang  Note : hubungi pelanggan jika ingin kelokasi"/>
    <n v="2026"/>
    <n v="8"/>
    <n v="6"/>
    <d v="2026-08-06T00:00:00"/>
    <n v="0.70833333333575865"/>
    <x v="1"/>
    <x v="30"/>
  </r>
  <r>
    <n v="1384"/>
    <n v="1002530956"/>
    <n v="3"/>
    <x v="1"/>
    <n v="5"/>
    <s v="MALANG"/>
    <s v="KEPANJEN"/>
    <s v="KLJ"/>
    <s v="REG"/>
    <s v="AO"/>
    <s v="NEW SALES"/>
    <m/>
    <s v="Completed (PS)"/>
    <s v="RBS-Regional 3"/>
    <d v="2026-08-17T14:07:35"/>
    <d v="2026-08-17T20:42:25"/>
    <n v="69367188"/>
    <m/>
    <n v="152703903556"/>
    <s v="LELY GUESTHOUSE"/>
    <s v="ODP-KLJ-FH/27"/>
    <s v="WO061935562"/>
    <m/>
    <m/>
    <m/>
    <n v="112.6053161"/>
    <n v="-7.9566965999999999"/>
    <s v="|MN02703|MYIA-093952377101/POI/Chofifah Yunita Indriana/081359941169/chofifahyunita16@gmail.com"/>
    <s v="Sales Profesional"/>
    <m/>
    <m/>
    <m/>
    <m/>
    <m/>
    <m/>
    <m/>
    <m/>
    <s v="Management Janji"/>
    <s v="2026-08-16 15:00:00 | M Janji :  16 Agustus 2026  Jam Pasang : Siang  Note : hubungi pelanggan jika ingin ke lokasi, terima kasih"/>
    <s v="FCC"/>
    <s v="17-08-2026 14:10:14"/>
    <m/>
    <m/>
    <s v="PS"/>
    <s v="KLJ"/>
    <s v="NO ADDON"/>
    <n v="20260817"/>
    <s v="Completed"/>
    <s v="- 11_11446;Biaya PSB HSI EBIS Tunai di Depan ~ 11[150000]  - E23015;E23015 ~ ES23 - Perangkat ONT[0]  - E23015~null~44292;E23015||11||Abodemen 0[0]  - E23015~null~E23015_SWONTPREM;SWONTPREM ~ Biaya Sewa ONT Premium ~ E23015[50000]  - SP_NOSS;SP_NOSS ~ Int"/>
    <s v="INDIBIZ"/>
    <m/>
    <m/>
    <d v="2026-08-17T07:00:00"/>
    <s v="2026-08-16 15:00:00 | M Janji :  16 Agustus 2026  Jam Pasang : Siang  Note : hubungi pelanggan jika ingin ke lokasi, terima kasih"/>
    <n v="2026"/>
    <n v="8"/>
    <n v="17"/>
    <d v="2026-08-17T00:00:00"/>
    <n v="-0.29166666666424135"/>
    <x v="1"/>
    <x v="24"/>
  </r>
  <r>
    <n v="1385"/>
    <n v="1002524860"/>
    <n v="3"/>
    <x v="1"/>
    <n v="5"/>
    <s v="KEDIRI"/>
    <s v="KEDIRI"/>
    <s v="MJT"/>
    <s v="REG"/>
    <s v="AO"/>
    <s v="NEW SALES"/>
    <s v="1P INET"/>
    <s v="Completed (PS)"/>
    <s v="RBS-Regional 3"/>
    <d v="2026-08-13T16:07:56"/>
    <d v="2026-08-13T20:15:20"/>
    <n v="69365409"/>
    <m/>
    <n v="152640225890"/>
    <s v="SPBU 54.641.37"/>
    <s v="ODP-MJT-FAC/54"/>
    <s v="WO061689587"/>
    <m/>
    <m/>
    <m/>
    <n v="112.000259"/>
    <n v="-7.7883120000000003"/>
    <s v="|MN00418|MYIA-074663237498/POI/WIDHI NURTI HASMORO/085707625447/ngampelspbu37@gmail.com"/>
    <s v="MYIB_ASSISTANT"/>
    <m/>
    <m/>
    <m/>
    <m/>
    <m/>
    <m/>
    <m/>
    <m/>
    <s v="Management Janji"/>
    <s v="2026-08-14 15:00:00 | M Janji : (14/08/2026) jam Pasang :pagi / siang  Note : hubungi pelanggan jika ingin kelokasi"/>
    <s v="FCC"/>
    <s v="13-08-2026 16:09:57"/>
    <d v="2026-08-14T15:00:00"/>
    <m/>
    <s v="PS"/>
    <s v="MJT"/>
    <s v="NO ADDON"/>
    <n v="20260813"/>
    <s v="Completed"/>
    <s v="HSI Bisnis Promo HUT Telkom PSB 70% - 50 Mbps"/>
    <s v="INDIBIZ"/>
    <m/>
    <m/>
    <d v="2026-08-14T15:00:00"/>
    <s v="2026-08-14 15:00:00 | M Janji : (14/08/2026) jam Pasang :pagi / siang  Note : hubungi pelanggan jika ingin kelokasi"/>
    <n v="2026"/>
    <n v="8"/>
    <n v="13"/>
    <d v="2026-08-13T00:00:00"/>
    <n v="-1.625"/>
    <x v="1"/>
    <x v="1"/>
  </r>
  <r>
    <n v="1386"/>
    <n v="1002504858"/>
    <n v="3"/>
    <x v="5"/>
    <n v="5"/>
    <s v="SINGARJA"/>
    <s v="SINGARAJA"/>
    <s v="SGR"/>
    <s v="REG"/>
    <s v="AO"/>
    <s v="NEW SALES"/>
    <m/>
    <s v="102 | FOLLOW UP COMPLETED"/>
    <s v="RBS-Regional 3"/>
    <d v="2026-08-01T17:14:21"/>
    <d v="2026-08-04T09:38:23"/>
    <n v="69356861"/>
    <m/>
    <n v="172424836770"/>
    <s v="PT. Semua karena Anugerah (PG Singaraja)"/>
    <s v="ODP-SGR-FDD/14"/>
    <s v="WO060690119"/>
    <m/>
    <m/>
    <m/>
    <n v="115.0834533"/>
    <n v="-8.1129694000000008"/>
    <s v="|MN02545|/CP I KOMANG MARIADA/081805682197-085161735371/it.support@planetgadget.store"/>
    <s v="Sales Force DBS"/>
    <m/>
    <m/>
    <m/>
    <m/>
    <m/>
    <m/>
    <m/>
    <m/>
    <s v="Management Janji"/>
    <s v="2026-08-03 08:00:00|M Janji : 3 agustus 2026 jam Pasang : pagi  Note : hubungi pelanggan jika ingin kelokasi|MU1366|MYDITA"/>
    <s v="FCC"/>
    <d v="2026-01-08T17:25:07"/>
    <d v="2026-08-03T08:00:00"/>
    <s v="Kendala Pelanggan"/>
    <s v="REVOKE"/>
    <s v="SGR"/>
    <s v="NO ADDON"/>
    <m/>
    <s v="Follow Up Revoke Completed, New Order ID : SC1002507032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03T08:00:00"/>
    <s v="2026-08-03 08:00:00|M Janji : 3 agustus 2026 jam Pasang : pagi  Note : hubungi pelanggan jika ingin kelokasi|MU1366|MYDITA"/>
    <m/>
    <m/>
    <m/>
    <e v="#NUM!"/>
    <e v="#NUM!"/>
    <x v="0"/>
    <x v="32"/>
  </r>
  <r>
    <n v="1387"/>
    <n v="1002522422"/>
    <n v="3"/>
    <x v="1"/>
    <n v="5"/>
    <s v="KEDIRI"/>
    <s v="KEDIRI"/>
    <s v="NDL"/>
    <s v="REG"/>
    <s v="AO"/>
    <s v="NEW SALES"/>
    <s v="1P INET"/>
    <s v="Completed (PS)"/>
    <s v="RBS-Regional 3"/>
    <d v="2026-08-12T14:32:57"/>
    <d v="2026-08-13T21:08:46"/>
    <n v="69364371"/>
    <m/>
    <n v="152651207089"/>
    <s v="SPBU 54.641.17"/>
    <s v="ODP-NDL-FA/36 FA/D02/36.01"/>
    <s v="WO061596299"/>
    <m/>
    <m/>
    <m/>
    <n v="111.9870054"/>
    <n v="-7.9047856000000003"/>
    <s v="|MN00418|MYIA-005963266856/POI/DONI SUGIARTO/081818616363/branggahanspbu17@gmail.com"/>
    <s v="MYIB_ASSISTANT"/>
    <m/>
    <m/>
    <m/>
    <m/>
    <m/>
    <m/>
    <m/>
    <m/>
    <s v="Management Janji"/>
    <s v="2026-08-13 13:00:00 | Nama Pic : bp DONI  No Hp Pic : 081818616363 No alt : - Jam Pemasangan : siang  Tanggal Pemasangan : 13 Agustus 2026"/>
    <s v="FCC"/>
    <d v="2026-12-08T14:39:59"/>
    <d v="2026-08-13T13:00:00"/>
    <m/>
    <s v="PS"/>
    <s v="NDL"/>
    <s v="NO ADDON"/>
    <n v="20260813"/>
    <s v="Completed"/>
    <s v="HSI Bisnis Promo HUT Telkom PSB 70% - 50 Mbps"/>
    <s v="INDIBIZ"/>
    <m/>
    <m/>
    <d v="2026-08-13T13:00:00"/>
    <s v="2026-08-13 13:00:00 | Nama Pic : bp DONI  No Hp Pic : 081818616363 No alt : - Jam Pemasangan : siang  Tanggal Pemasangan : 13 Agustus 2026"/>
    <n v="2026"/>
    <n v="8"/>
    <n v="13"/>
    <d v="2026-08-13T00:00:00"/>
    <n v="-0.54166666666424135"/>
    <x v="1"/>
    <x v="1"/>
  </r>
  <r>
    <n v="1388"/>
    <n v="1002530648"/>
    <n v="3"/>
    <x v="1"/>
    <n v="5"/>
    <s v="KEDIRI"/>
    <s v="NGANJUK"/>
    <s v="NJK"/>
    <s v="REG"/>
    <s v="AO"/>
    <s v="NEW SALES"/>
    <s v="1P INET"/>
    <s v="7 | OSS - PROVISIONING ISSUED"/>
    <s v="RBS-Regional 3"/>
    <d v="2026-08-17T11:08:56"/>
    <d v="2026-08-18T08:06:56"/>
    <n v="69367938"/>
    <m/>
    <n v="152611229903"/>
    <s v="TOKO PAK AHMAD"/>
    <s v="ODP-NJK-FAC/23"/>
    <s v="WO061918787"/>
    <m/>
    <m/>
    <m/>
    <n v="111.847331374883"/>
    <n v="-7.6107712791392403"/>
    <s v="MD|MYDB-20260816265711|EN00005/MC20190|TOKO PAK AHMAD|085601243956"/>
    <s v="MYDIGIBIZPARTNER"/>
    <m/>
    <m/>
    <m/>
    <m/>
    <m/>
    <m/>
    <m/>
    <m/>
    <s v="Management Janji"/>
    <s v="2026-08-18 08:00:00 | Waktu pemasangan : 17 agustus 2026 Jam pemasangan : 08.00 - 12.00 Info Tambahan : Hubungi pelanggan dulu sebelum ke lokasi terimakasih "/>
    <s v="FCC"/>
    <s v="17-08-2026 11:10:12"/>
    <d v="2026-08-18T08:00:00"/>
    <m/>
    <s v="PI"/>
    <s v="NJK"/>
    <s v="NO ADDON"/>
    <m/>
    <s v="Provisioning Issued"/>
    <s v="HSI Bisnis Promo HUT Telkom PSB 70% - 50 Mbps"/>
    <s v="INDIBIZ"/>
    <m/>
    <m/>
    <d v="2026-08-18T08:00:00"/>
    <s v="2026-08-18 08:00:00 | Waktu pemasangan : 17 agustus 2026 Jam pemasangan : 08.00 - 12.00 Info Tambahan : Hubungi pelanggan dulu sebelum ke lokasi terimakasih "/>
    <m/>
    <m/>
    <m/>
    <e v="#NUM!"/>
    <e v="#NUM!"/>
    <x v="0"/>
    <x v="3"/>
  </r>
  <r>
    <n v="1389"/>
    <n v="1002506450"/>
    <n v="3"/>
    <x v="1"/>
    <n v="5"/>
    <s v="KEDIRI"/>
    <s v="NGANJUK"/>
    <s v="PRB"/>
    <s v="REG"/>
    <s v="AO"/>
    <s v="NEW SALES"/>
    <m/>
    <s v="100 | REVOKE COMPLETED"/>
    <s v="RBS-Regional 3"/>
    <d v="2026-08-03T15:57:35"/>
    <d v="2026-08-04T08:55:35"/>
    <n v="69356728"/>
    <m/>
    <n v="152627203799"/>
    <s v="SMP Negeri 1 Prambon"/>
    <s v="ODP-PRB-FA/01"/>
    <s v="WO060818672"/>
    <m/>
    <m/>
    <m/>
    <n v="112.01800476"/>
    <n v="-7.687501975"/>
    <s v="MD|MYDB-20260731264065|DN00001/MN00451|SMP Negeri 1 Prambon|085233929938"/>
    <s v="MYDIGIBIZPARTNER"/>
    <m/>
    <m/>
    <m/>
    <m/>
    <m/>
    <m/>
    <m/>
    <m/>
    <s v="Management Janji"/>
    <s v="2026-08-02 13:00:00 | Tanggal pemasangan: 01/08/2026  Jam pemasangan : pagi / siang  Info Tambahan : Hubungi pelanggan dulu sebelum ke lokasi  terima kasih"/>
    <s v="FCC"/>
    <d v="2026-03-08T16:10:38"/>
    <m/>
    <s v="Kendala Pelanggan"/>
    <s v="REVOKE"/>
    <s v="PRB"/>
    <s v="NO ADDON"/>
    <m/>
    <s v="Revoke 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3T07:00:00"/>
    <s v="2026-08-02 13:00:00 | Tanggal pemasangan: 01/08/2026  Jam pemasangan : pagi / siang  Info Tambahan : Hubungi pelanggan dulu sebelum ke lokasi  terima kasih"/>
    <m/>
    <m/>
    <m/>
    <e v="#NUM!"/>
    <e v="#NUM!"/>
    <x v="0"/>
    <x v="3"/>
  </r>
  <r>
    <n v="1390"/>
    <n v="1002524946"/>
    <n v="3"/>
    <x v="2"/>
    <n v="4"/>
    <s v="PURWOKERTO"/>
    <s v="CILACAP"/>
    <s v="KRY"/>
    <s v="REG"/>
    <s v="AO"/>
    <s v="NEW SALES"/>
    <s v="1P INET"/>
    <s v="CANCEL COMPLETED"/>
    <s v="RBS-Regional 3"/>
    <d v="2026-08-13T16:28:56"/>
    <d v="2026-08-17T02:23:16"/>
    <n v="69365438"/>
    <m/>
    <n v="143385101153"/>
    <s v="MADRASAH TSANAWIYAH WATHONNIYAH ISLAMIYYAH"/>
    <s v="ODP-KRY-FK/013"/>
    <s v="WO061691901"/>
    <m/>
    <m/>
    <m/>
    <n v="109.287919"/>
    <n v="-7.597664"/>
    <s v="|MC00213|MYIA-030862619542/POI/SUNARYO/085743156716/mtsmwi@yahoo.com"/>
    <s v="MYIB_ASSISTANT"/>
    <m/>
    <m/>
    <m/>
    <m/>
    <m/>
    <m/>
    <m/>
    <m/>
    <s v="Management Janji"/>
    <s v="2026-08-15 13:00:00 | Nama PIC : bapak sunaryo No HP : 085743156716 No Alternatif : M Janji : 14/07/2026 Jam Pasang : Pagi NoteÃ‚Â :  Hubungi terlebih dahulu sebelum ke lokasi "/>
    <s v="FCC"/>
    <s v="13-08-2026 16:39:58"/>
    <d v="2026-08-15T13:00:00"/>
    <m/>
    <s v="CANCEL"/>
    <s v="KRY"/>
    <s v="NO ADDON"/>
    <m/>
    <s v="Cancel Completed"/>
    <s v="HSI Bisnis Promo HUT Telkom PSB 70% - 150 Mbps"/>
    <s v="INDIBIZ"/>
    <m/>
    <m/>
    <d v="2026-08-15T13:00:00"/>
    <s v="2026-08-15 13:00:00 | Nama PIC : bapak sunaryo No HP : 085743156716 No Alternatif : M Janji : 14/07/2026 Jam Pasang : Pagi NoteÃ‚Â :  Hubungi terlebih dahulu sebelum ke lokasi "/>
    <m/>
    <m/>
    <m/>
    <e v="#NUM!"/>
    <e v="#NUM!"/>
    <x v="0"/>
    <x v="4"/>
  </r>
  <r>
    <n v="1391"/>
    <n v="1002505089"/>
    <n v="3"/>
    <x v="6"/>
    <n v="5"/>
    <s v="SIDOARJO"/>
    <s v="JOMBANG"/>
    <s v="JOM"/>
    <s v="REG"/>
    <s v="AO"/>
    <s v="NEW SALES"/>
    <m/>
    <s v="Completed (PS)"/>
    <s v="RBS-Regional 3"/>
    <d v="2026-08-02T09:57:44"/>
    <d v="2026-08-02T16:19:33"/>
    <n v="69356958"/>
    <m/>
    <n v="152318240207"/>
    <s v="WARKOP SEBAT 24 JAM"/>
    <s v="ODP-JOM-FU/30"/>
    <s v="WO060700604"/>
    <m/>
    <m/>
    <m/>
    <n v="112.23798840000001"/>
    <n v="-7.5384528"/>
    <s v="|MN02084|/WARKOP SEBAT /WINBACK HSI B2B + NETMONK (1:1) 200MBPS 946,1RB PSB DISC 70%//maulidyaanna1@gmail.com/ANNA MAULIDYA AL THOFUN NISA' /85815181106"/>
    <s v="Sales Force DBS"/>
    <m/>
    <m/>
    <m/>
    <m/>
    <m/>
    <m/>
    <m/>
    <m/>
    <s v="Management Janji"/>
    <s v="2026-08-03 08:00:00|telp :085815181106 alt : manja : pagi / siang 03/08/2026 hub sebelum ke lokasi |IL1380|MYDITA"/>
    <s v="FCC"/>
    <d v="2026-02-08T10:09:51"/>
    <d v="2026-08-03T08:00:00"/>
    <m/>
    <s v="PS"/>
    <s v="JOM"/>
    <s v="NETMONK"/>
    <n v="20260802"/>
    <s v="Completed"/>
    <s v="- 11_11446;Biaya PSB HSI EBIS Tunai di Depan ~ 11[150000]  - SP_NOSS;SP_NOSS ~ Internet NOSS Multispeed Network[0]  - SP_NOSS;SP_NOSS ~ Internet NOSS Multispeed Network[0]  - E24057;E24057 ~ ES24 - Paket HSI Bisnis (HSIE) Khusus Winback[0]  - E24057~null~"/>
    <s v="INDIBIZ"/>
    <m/>
    <m/>
    <d v="2026-08-03T08:00:00"/>
    <s v="2026-08-03 08:00:00|telp :085815181106 alt : manja : pagi / siang 03/08/2026 hub sebelum ke lokasi |IL1380|MYDITA"/>
    <n v="2026"/>
    <n v="8"/>
    <n v="2"/>
    <d v="2026-08-02T00:00:00"/>
    <n v="-1.3333333333357587"/>
    <x v="1"/>
    <x v="20"/>
  </r>
  <r>
    <n v="1392"/>
    <n v="1002504356"/>
    <n v="3"/>
    <x v="6"/>
    <n v="5"/>
    <s v="SIDOARJO"/>
    <s v="INNER - JATIM TIMUR"/>
    <s v="SDA"/>
    <s v="REG"/>
    <s v="AO"/>
    <s v="NEW SALES"/>
    <m/>
    <s v="CANCEL COMPLETED"/>
    <s v="RBS-Regional 3"/>
    <d v="2026-08-01T10:27:23"/>
    <d v="2026-08-17T10:37:06"/>
    <n v="69356615"/>
    <m/>
    <n v="152316231777"/>
    <s v="RUMAH KOST HARMONIA"/>
    <s v="ODP-SDA-FAK/13"/>
    <m/>
    <m/>
    <m/>
    <m/>
    <n v="112.699763"/>
    <n v="-7.4547974000000004"/>
    <s v="|MN01572|/RUMAH KOST HARMONIA/WINBACK 2.0 HSI B2B (1:1) 75MBPS 415RB PSB DISC 70%//najwadindae@gmail.com/NAJWA ADINDA EUFRILL/82338876610"/>
    <s v="Sales Force DBS"/>
    <m/>
    <m/>
    <m/>
    <m/>
    <m/>
    <m/>
    <m/>
    <m/>
    <m/>
    <m/>
    <m/>
    <d v="2026-01-08T10:39:46"/>
    <m/>
    <m/>
    <s v="REJECT_FCC"/>
    <s v="SDA"/>
    <s v="NO ADDON"/>
    <m/>
    <s v="DECLINE : Decline - Batal Order EVI PUSPITA EKASARI 40931150|MYDITA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m/>
    <m/>
    <m/>
    <m/>
    <m/>
    <e v="#NUM!"/>
    <e v="#NUM!"/>
    <x v="0"/>
    <x v="19"/>
  </r>
  <r>
    <n v="1393"/>
    <n v="1002509116"/>
    <n v="3"/>
    <x v="3"/>
    <n v="5"/>
    <s v="MADURA"/>
    <s v="PAMEKASAN"/>
    <s v="SMP"/>
    <s v="REG"/>
    <s v="AO"/>
    <s v="NEW SALES"/>
    <m/>
    <s v="CANCEL COMPLETED"/>
    <s v="RBS-Regional 3"/>
    <d v="2026-08-04T16:32:45"/>
    <d v="2026-08-05T11:34:34"/>
    <n v="69358530"/>
    <m/>
    <n v="152431232302"/>
    <s v="TOKO HAMIDI JAYA"/>
    <s v="ODP-SMP-FM/18"/>
    <m/>
    <m/>
    <m/>
    <m/>
    <n v="113.8145935"/>
    <n v="-6.9023933"/>
    <s v="|MN00213|/TOKO HAMIDI JAYA/HSI Bisnis Promo HUT Telkom (1:1) 100 Mbps (Rp 535.000) PSB Rp 150.000/081938395799/hamidijaya_id@gmail.com/Moh. Hamidi/-6.927324,113.830993,770/Dekat Jl. Raya Dasuk, Beringin Tengah, Bringin, Kec. Dasuk, Kabupaten Sumenep, Jawa"/>
    <s v="Sales Force DBS"/>
    <m/>
    <m/>
    <m/>
    <m/>
    <m/>
    <m/>
    <m/>
    <m/>
    <m/>
    <m/>
    <m/>
    <d v="2026-04-08T16:39:58"/>
    <m/>
    <m/>
    <s v="REJECT_FCC"/>
    <s v="SMP"/>
    <s v="NO ADDON"/>
    <m/>
    <s v="DECLINE : Decline - Batal Order HANIF NUROHMAN 40981182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DECLINE : Decline - Batal Order HANIF NUROHMAN 40981182|MYDITA"/>
    <m/>
    <m/>
    <m/>
    <m/>
    <m/>
    <e v="#NUM!"/>
    <e v="#NUM!"/>
    <x v="0"/>
    <x v="6"/>
  </r>
  <r>
    <n v="1394"/>
    <n v="1002530446"/>
    <n v="3"/>
    <x v="3"/>
    <n v="5"/>
    <s v="SBY UTARA"/>
    <s v="GRESIK"/>
    <s v="GSK"/>
    <s v="REG"/>
    <s v="AO"/>
    <s v="NEW SALES"/>
    <m/>
    <s v="Completed (PS)"/>
    <s v="RBS-Regional 3"/>
    <d v="2026-08-17T09:07:50"/>
    <d v="2026-08-17T12:32:27"/>
    <n v="69336387"/>
    <n v="3135947349"/>
    <n v="152421262359"/>
    <s v="Treasury 1"/>
    <s v="ODP-GSK-FAL/66"/>
    <s v="WO061912876"/>
    <m/>
    <m/>
    <m/>
    <n v="112.65562"/>
    <n v="-7.1679500000000003"/>
    <s v="|MN01735|/Treasury 1/HSI Bisnis + Phone Promo 2026 200 Mbps (Rp 830.000) PSB 150.000/085134366295/gresikmandiriberkah@gmail.com/Dinar tanjung aditya putra/-7.167710,112.654492/Jl.pangsud no.111 gresik"/>
    <s v="Sales Force DBS"/>
    <m/>
    <m/>
    <m/>
    <m/>
    <m/>
    <m/>
    <m/>
    <m/>
    <s v="Management Janji"/>
    <s v="2026-07-11 08:00:00|Nama PIC:  bu rodlatul  No HP: 085134366295  Alt:  Tanggal:11/7/2026  Jam Pasang: Pagi  Note: Hubungi sebelum ke lokasi  |RI2334|MYDITA"/>
    <s v="FCC"/>
    <s v="17-08-2026 09:10:46"/>
    <m/>
    <m/>
    <s v="PS"/>
    <s v="GSK"/>
    <s v="NO ADDON"/>
    <n v="20260817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17T07:00:00"/>
    <s v="2026-07-11 08:00:00|Nama PIC:  bu rodlatul  No HP: 085134366295  Alt:  Tanggal:11/7/2026  Jam Pasang: Pagi  Note: Hubungi sebelum ke lokasi  |RI2334|MYDITA"/>
    <n v="2026"/>
    <n v="8"/>
    <n v="17"/>
    <d v="2026-08-17T00:00:00"/>
    <n v="-0.29166666666424135"/>
    <x v="1"/>
    <x v="8"/>
  </r>
  <r>
    <n v="1395"/>
    <n v="1002530552"/>
    <n v="3"/>
    <x v="1"/>
    <n v="5"/>
    <s v="MALANG"/>
    <s v="KEPANJEN"/>
    <s v="BRG"/>
    <s v="REG"/>
    <s v="AO"/>
    <s v="NEW SALES"/>
    <s v="1P INET"/>
    <s v="Completed (PS)"/>
    <s v="RBS-Regional 3"/>
    <d v="2026-08-17T10:11:57"/>
    <d v="2026-08-17T20:43:06"/>
    <n v="69367891"/>
    <m/>
    <n v="152708208115"/>
    <s v="UMAR BAROKAH"/>
    <s v="ODP-BRG-FD/25 FD/D01/25.01"/>
    <s v="WO061915251"/>
    <m/>
    <m/>
    <m/>
    <n v="112.665311231174"/>
    <n v="-8.0412576560794005"/>
    <s v="|MN02703|MYIA-007679316642/POI/Daman Huri/08980365553/damanhuri1@givmail.com"/>
    <s v="MYIB_ASSISTANT"/>
    <m/>
    <m/>
    <m/>
    <m/>
    <m/>
    <m/>
    <m/>
    <m/>
    <s v="Management Janji"/>
    <s v="2026-08-18 08:00:00 | Waktu pemasangan : 17 agustus 2026 Jam pemasangan : 08.00 - 12.00 Info Tambahan : Hubungi pelanggan dulu sebelum ke lokasi terimakasih "/>
    <s v="FCC"/>
    <s v="17-08-2026 10:25:20"/>
    <d v="2026-08-18T08:00:00"/>
    <m/>
    <s v="PS"/>
    <s v="BRG"/>
    <s v="NO ADDON"/>
    <n v="20260817"/>
    <s v="Completed"/>
    <s v="HSI Bisnis Promo HUT Telkom PSB 70% - 150 Mbps"/>
    <s v="INDIBIZ"/>
    <m/>
    <m/>
    <d v="2026-08-18T08:00:00"/>
    <s v="2026-08-18 08:00:00 | Waktu pemasangan : 17 agustus 2026 Jam pemasangan : 08.00 - 12.00 Info Tambahan : Hubungi pelanggan dulu sebelum ke lokasi terimakasih "/>
    <n v="2026"/>
    <n v="8"/>
    <n v="17"/>
    <d v="2026-08-17T00:00:00"/>
    <n v="-1.3333333333357587"/>
    <x v="1"/>
    <x v="24"/>
  </r>
  <r>
    <n v="1396"/>
    <n v="1002511732"/>
    <n v="3"/>
    <x v="1"/>
    <n v="5"/>
    <s v="MALANG"/>
    <s v="KEPANJEN"/>
    <s v="KLJ"/>
    <s v="REG"/>
    <s v="AO"/>
    <s v="NEW SALES"/>
    <s v="1P INET"/>
    <s v="Completed (PS)"/>
    <s v="RBS-Regional 3"/>
    <d v="2026-08-06T10:13:57"/>
    <d v="2026-08-07T16:33:01"/>
    <n v="69359704"/>
    <m/>
    <n v="152703903443"/>
    <s v="SDN DINOYO 2"/>
    <s v="ODP-KLJ-FB/23 FB/D02/01.23"/>
    <s v="WO061050371"/>
    <m/>
    <m/>
    <m/>
    <n v="112.61115340000001"/>
    <n v="-7.9431544999999897"/>
    <s v="|MN01864|MYIA-062859009610/POI/indah siatin/085928167431/tusdndinoyo2@gmail.com"/>
    <s v="MYIB_ASSISTANT"/>
    <m/>
    <m/>
    <m/>
    <m/>
    <m/>
    <m/>
    <m/>
    <m/>
    <s v="Management Janji"/>
    <s v="2026-08-07 15:00:00 | Nama : BP ANGGI (OPERATOR) No Hp : 085928167431 No Alt :  Tgl Pemasangan : 07 Agustus 2026 Interval : PAGI  Note : Hubungi pelanggan terlebih dahulu"/>
    <s v="FCC"/>
    <d v="2026-06-08T10:25:07"/>
    <d v="2026-08-07T15:00:00"/>
    <m/>
    <s v="PS"/>
    <s v="KLJ"/>
    <s v="NO ADDON"/>
    <n v="20260807"/>
    <s v="Completed"/>
    <s v="HSI Bisnis Basic Promo HUT Telkom PSB 70% - 50 Mbps"/>
    <s v="INDIBIZ"/>
    <m/>
    <m/>
    <d v="2026-08-07T15:00:00"/>
    <s v="2026-08-07 15:00:00 | Nama : BP ANGGI (OPERATOR) No Hp : 085928167431 No Alt :  Tgl Pemasangan : 07 Agustus 2026 Interval : PAGI  Note : Hubungi pelanggan terlebih dahulu"/>
    <n v="2026"/>
    <n v="8"/>
    <n v="7"/>
    <d v="2026-08-07T00:00:00"/>
    <n v="-0.625"/>
    <x v="1"/>
    <x v="24"/>
  </r>
  <r>
    <n v="1397"/>
    <n v="1002527135"/>
    <n v="3"/>
    <x v="0"/>
    <n v="5"/>
    <s v="MATARAM"/>
    <s v="LOMBOK TIMUR UTARA"/>
    <s v="SGG"/>
    <s v="REG"/>
    <s v="AO"/>
    <s v="NEW SALES"/>
    <m/>
    <s v="Completed (PS)"/>
    <s v="RBS-Regional 3"/>
    <d v="2026-08-14T16:20:29"/>
    <d v="2026-08-14T20:00:25"/>
    <n v="69357231"/>
    <m/>
    <n v="172604214106"/>
    <s v="Juku Marlin (Athaya Resto)"/>
    <s v="ODP-SGG-FCLG/16"/>
    <s v="WO061770139"/>
    <m/>
    <m/>
    <m/>
    <n v="116.0441797"/>
    <n v="-8.3510191999999996"/>
    <s v="RBS HSI |Rian Puja Atmawikarsa | 406910 | TREG 3 |Juku Marlin ( Athaya Resto} | 82236305911|81803680445| HSI BISNIS 50 MBPS"/>
    <s v="Amex"/>
    <m/>
    <m/>
    <m/>
    <m/>
    <m/>
    <m/>
    <m/>
    <m/>
    <s v="Management Janji"/>
    <s v="2026-08-11 08:00:00|Nama PIC : Ibu Ni Wayan  No HP : 081803680445  Alt : -  M Janji : 11/08/2026  Jam Pasang : 08.00 - 13:00   NoteÃ‚Â :  hubungi terlebih dahulu sebelum kelokasi|40961370|MYDITA"/>
    <s v="FCC"/>
    <s v="14-08-2026 16:39:53"/>
    <m/>
    <m/>
    <s v="PS"/>
    <s v="SGG"/>
    <s v="NO ADDON"/>
    <n v="20260814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4T07:00:00"/>
    <s v="2026-08-11 08:00:00|Nama PIC : Ibu Ni Wayan  No HP : 081803680445  Alt : -  M Janji : 11/08/2026  Jam Pasang : 08.00 - 13:00   NoteÃ‚Â :  hubungi terlebih dahulu sebelum kelokasi|40961370|MYDITA"/>
    <n v="2026"/>
    <n v="8"/>
    <n v="14"/>
    <d v="2026-08-14T00:00:00"/>
    <n v="-0.29166666666424135"/>
    <x v="1"/>
    <x v="5"/>
  </r>
  <r>
    <n v="1398"/>
    <n v="1002512661"/>
    <n v="3"/>
    <x v="1"/>
    <n v="5"/>
    <s v="MADIUN"/>
    <s v="PONOROGO"/>
    <s v="PON"/>
    <s v="REG"/>
    <s v="AO"/>
    <s v="NEW SALES"/>
    <s v="1P INET"/>
    <s v="Completed (PS)"/>
    <s v="RBS-Regional 3"/>
    <d v="2026-08-06T14:25:58"/>
    <d v="2026-08-07T16:10:10"/>
    <n v="69360056"/>
    <m/>
    <n v="152604231076"/>
    <s v="SPBU 54.634.17"/>
    <s v="ODP-PON-FAN/76 FAN/D05/76.01"/>
    <s v="WO061084638"/>
    <m/>
    <m/>
    <m/>
    <n v="111.485805"/>
    <n v="-7.9076339999999998"/>
    <s v="|MN00282|MYIA-053141221434/POI/HERJUNO PERWIRO SEKTI/085320077851/spbupertamina5463417@gmail.com"/>
    <s v="MYIB_ASSISTANT"/>
    <m/>
    <m/>
    <m/>
    <m/>
    <m/>
    <m/>
    <m/>
    <m/>
    <s v="Management Janji"/>
    <s v="2026-08-07 13:00:00 | Nama PIC : BAPAK KIKI No HP : 085320077851 Alt :  M Janji : (JUMAT/7/AGUSTUS/2026) jam Pasang : 09:00 Note : hubungi pelanggan jika ingin kelokasi"/>
    <s v="FCC"/>
    <d v="2026-06-08T14:40:01"/>
    <d v="2026-08-07T13:00:00"/>
    <m/>
    <s v="PS"/>
    <s v="PON"/>
    <s v="NO ADDON"/>
    <n v="20260807"/>
    <s v="Completed"/>
    <s v="HSI Bisnis Promo HUT Telkom PSB 70% - 50 Mbps"/>
    <s v="INDIBIZ"/>
    <m/>
    <m/>
    <d v="2026-08-07T13:00:00"/>
    <s v="2026-08-07 13:00:00 | Nama PIC : BAPAK KIKI No HP : 085320077851 Alt :  M Janji : (JUMAT/7/AGUSTUS/2026) jam Pasang : 09:00 Note : hubungi pelanggan jika ingin kelokasi"/>
    <n v="2026"/>
    <n v="8"/>
    <n v="7"/>
    <d v="2026-08-07T00:00:00"/>
    <n v="-0.54166666666424135"/>
    <x v="1"/>
    <x v="25"/>
  </r>
  <r>
    <n v="1399"/>
    <n v="1002527906"/>
    <n v="3"/>
    <x v="1"/>
    <n v="5"/>
    <s v="MALANG"/>
    <s v="KEPANJEN"/>
    <s v="TUR"/>
    <s v="REG"/>
    <s v="AO"/>
    <s v="NEW SALES"/>
    <s v="1P INET"/>
    <s v="Completed (PS)"/>
    <s v="RBS-Regional 3"/>
    <d v="2026-08-15T10:30:56"/>
    <d v="2026-08-15T15:17:52"/>
    <n v="69366672"/>
    <m/>
    <n v="152713217311"/>
    <s v="barokah mandiri"/>
    <s v="ODP-TUR-FC/65 FC/D03/65.01"/>
    <s v="WO061805313"/>
    <m/>
    <m/>
    <m/>
    <n v="112.706980059755"/>
    <n v="-8.16668529216129"/>
    <s v="|MN02462|MYIA-071593056329/POI/ali mukhlas agung/085233163393/barokahmandiri@gmail.com"/>
    <s v="MYIB_ASSISTANT"/>
    <m/>
    <m/>
    <m/>
    <m/>
    <m/>
    <m/>
    <m/>
    <m/>
    <s v="Management Janji"/>
    <s v="2026-08-16 08:00:00 | Tanggal Pemasangan : 16 Agustus 2026 Jam Pemasangan : 08:00 15:00 Info Tambahan : Hubungi pelanggan dulu sebelum ke lokasi terimakasih"/>
    <s v="FCC"/>
    <s v="15-08-2026 10:39:56"/>
    <d v="2026-08-16T08:00:00"/>
    <s v="Kendala Lainnya"/>
    <s v="PS"/>
    <s v="TUR"/>
    <s v="NO ADDON"/>
    <n v="20260815"/>
    <s v="Completed"/>
    <s v="HSI Bisnis PSB 70% Dual Band - 100 Mbps"/>
    <s v="INDIBIZ"/>
    <m/>
    <m/>
    <d v="2026-08-16T08:00:00"/>
    <s v="2026-08-16 08:00:00 | Tanggal Pemasangan : 16 Agustus 2026 Jam Pemasangan : 08:00 15:00 Info Tambahan : Hubungi pelanggan dulu sebelum ke lokasi terimakasih"/>
    <n v="2026"/>
    <n v="8"/>
    <n v="15"/>
    <d v="2026-08-15T00:00:00"/>
    <n v="-1.3333333333357587"/>
    <x v="1"/>
    <x v="24"/>
  </r>
  <r>
    <n v="1400"/>
    <n v="1002505530"/>
    <n v="3"/>
    <x v="5"/>
    <n v="5"/>
    <s v="SINGARJA"/>
    <s v="GIANYAR"/>
    <s v="UBU"/>
    <s v="REG"/>
    <s v="AO"/>
    <s v="NEW SALES"/>
    <m/>
    <s v="Completed (PS)"/>
    <s v="RBS-Regional 3"/>
    <d v="2026-08-03T08:47:52"/>
    <d v="2026-08-04T21:28:56"/>
    <n v="69357184"/>
    <m/>
    <n v="172408247848"/>
    <s v="PT Indonesia Kaishi (Jembatan Kaca Bali Tegenungan)"/>
    <s v="ODP-UBU-FP/88"/>
    <s v="WO060815199"/>
    <m/>
    <m/>
    <m/>
    <n v="115.2888986"/>
    <n v="-8.5771531000000003"/>
    <s v="|MN02644|/PIC TUTY KIRANA/082281818888/indonesiakaishi168@gmail.com"/>
    <s v="Sales Force DBS"/>
    <m/>
    <m/>
    <m/>
    <m/>
    <m/>
    <m/>
    <m/>
    <m/>
    <s v="Management Janji"/>
    <s v="2026-08-04 13:00:00|Tanggal pemasangan: 04/08/2026 Jam pemasangan : pagi / siang Info Tambahan : Hubungi pelanggan dulu sebelum ke lokasi. terima kasih |40961370|MYDITA"/>
    <s v="FCC"/>
    <d v="2026-03-08T08:55:09"/>
    <d v="2026-08-04T13:00:00"/>
    <m/>
    <s v="PS"/>
    <s v="UBU"/>
    <s v="NO ADDON"/>
    <n v="20260804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4T13:00:00"/>
    <s v="2026-08-04 13:00:00|Tanggal pemasangan: 04/08/2026 Jam pemasangan : pagi / siang Info Tambahan : Hubungi pelanggan dulu sebelum ke lokasi. terima kasih |40961370|MYDITA"/>
    <n v="2026"/>
    <n v="8"/>
    <n v="4"/>
    <d v="2026-08-04T00:00:00"/>
    <n v="-0.54166666666424135"/>
    <x v="1"/>
    <x v="26"/>
  </r>
  <r>
    <n v="1401"/>
    <n v="1002513342"/>
    <n v="3"/>
    <x v="4"/>
    <n v="4"/>
    <s v="SEMARANG"/>
    <s v="INNER - SEMARANG JATENG UTARA"/>
    <s v="SMT"/>
    <s v="REG"/>
    <s v="AO"/>
    <s v="NEW SALES"/>
    <s v="1P INET"/>
    <s v="Completed (PS)"/>
    <s v="RBS-Regional 3"/>
    <d v="2026-08-06T17:25:56"/>
    <d v="2026-08-07T13:42:47"/>
    <n v="69360276"/>
    <m/>
    <n v="141420144693"/>
    <s v="KOST PUTRI"/>
    <s v="ODP-SMT-FY/020"/>
    <s v="WO061108460"/>
    <m/>
    <m/>
    <m/>
    <n v="110.3454625"/>
    <n v="-6.9958875999999997"/>
    <s v="MD|MYDB-20260806264539|DN00001/MN00966|KOST PUTRI|081242201561"/>
    <s v="MYDIGIBIZPARTNER"/>
    <m/>
    <m/>
    <m/>
    <m/>
    <m/>
    <m/>
    <m/>
    <m/>
    <s v="Management Janji"/>
    <s v="2026-08-08 08:00:00 | Nama PIC : bapak sandy No HP : 081242201561 No Alternatif : - M Janji : 07/08/2026 Jam Pasang : Pagi NoteÃ‚Â :  Hubungi terlebih dahulu sebelum ke lokasi "/>
    <s v="FCC"/>
    <d v="2026-06-08T17:39:45"/>
    <d v="2026-08-08T08:00:00"/>
    <m/>
    <s v="PS"/>
    <s v="SMT"/>
    <s v="NO ADDON"/>
    <n v="20260807"/>
    <s v="Completed"/>
    <s v="HSI Bisnis Promo HUT Telkom PSB 70% - 75 Mbps"/>
    <s v="INDIBIZ"/>
    <m/>
    <m/>
    <d v="2026-08-08T08:00:00"/>
    <s v="2026-08-08 08:00:00 | Nama PIC : bapak sandy No HP : 081242201561 No Alternatif : - M Janji : 07/08/2026 Jam Pasang : Pagi NoteÃ‚Â :  Hubungi terlebih dahulu sebelum ke lokasi "/>
    <n v="2026"/>
    <n v="8"/>
    <n v="7"/>
    <d v="2026-08-07T00:00:00"/>
    <n v="-1.3333333333357587"/>
    <x v="1"/>
    <x v="4"/>
  </r>
  <r>
    <n v="1402"/>
    <n v="1002511287"/>
    <n v="3"/>
    <x v="4"/>
    <n v="4"/>
    <s v="SEMARANG"/>
    <s v="INNER - SEMARANG JATENG UTARA"/>
    <s v="MJP"/>
    <s v="REG"/>
    <s v="AO"/>
    <s v="NEW SALES"/>
    <s v="1P INET"/>
    <s v="Completed (PS)"/>
    <s v="RBS-Regional 3"/>
    <d v="2026-08-05T17:52:56"/>
    <d v="2026-08-06T13:57:11"/>
    <n v="69359469"/>
    <m/>
    <n v="142410344955"/>
    <s v="panti asuhan ybmi"/>
    <s v="ODP-MJP-FBF/022 FBF/D02/022.01"/>
    <s v="WO061019517"/>
    <m/>
    <m/>
    <m/>
    <n v="110.4581349"/>
    <n v="-7.0232703000000001"/>
    <s v="MD|MYDB-20260805264432|DN00001/MN02296|panti asuhan ybmi|085641654207"/>
    <s v="MYDIGIBIZPARTNER"/>
    <m/>
    <m/>
    <m/>
    <m/>
    <m/>
    <m/>
    <m/>
    <m/>
    <s v="Management Janji"/>
    <s v="2026-08-06 15:00:00 | Waktu pemasnagan : 06 Agustus 2026 Jam pemasangan : 08.00 - 12.00 Mohon hubungi pelanggan sebelum ke lokasi  Terima kasih"/>
    <s v="FCC"/>
    <d v="2026-05-08T17:54:51"/>
    <d v="2026-08-06T15:00:00"/>
    <m/>
    <s v="PS"/>
    <s v="MJP"/>
    <s v="NO ADDON"/>
    <n v="20260806"/>
    <s v="Completed"/>
    <s v="HSI Bisnis Basic Promo HUT Telkom PSB 70% - 50 Mbps"/>
    <s v="INDIBIZ"/>
    <m/>
    <m/>
    <d v="2026-08-06T15:00:00"/>
    <s v="2026-08-06 15:00:00 | Waktu pemasnagan : 06 Agustus 2026 Jam pemasangan : 08.00 - 12.00 Mohon hubungi pelanggan sebelum ke lokasi  Terima kasih"/>
    <n v="2026"/>
    <n v="8"/>
    <n v="6"/>
    <d v="2026-08-06T00:00:00"/>
    <n v="-0.625"/>
    <x v="1"/>
    <x v="4"/>
  </r>
  <r>
    <n v="1403"/>
    <n v="1002531014"/>
    <n v="3"/>
    <x v="5"/>
    <n v="5"/>
    <s v="SINGARJA"/>
    <s v="JEMBRANA"/>
    <s v="NGR"/>
    <s v="REG"/>
    <s v="AO"/>
    <s v="NEW SALES"/>
    <s v="1P INET"/>
    <s v="8 | OSS - PONR"/>
    <s v="RBS-Regional 3"/>
    <d v="2026-08-17T14:32:56"/>
    <d v="2026-08-18T13:39:02"/>
    <n v="69368164"/>
    <m/>
    <n v="172411226118"/>
    <s v="TOKO LINDA"/>
    <s v="ODP-NGR-FG/11 FG/D02/11.01"/>
    <s v="WO061936815"/>
    <m/>
    <m/>
    <m/>
    <n v="114.556736186878"/>
    <n v="-8.33377208857938"/>
    <s v="|MN02718|MYIA-039368558074/POI/RETNO MELINDA/08213133374/retnomelinda30@gmail.com"/>
    <s v="MYIB_ASSISTANT"/>
    <m/>
    <m/>
    <m/>
    <m/>
    <m/>
    <m/>
    <m/>
    <m/>
    <s v="Management Janji"/>
    <s v="2026-08-18 13:00:00 | M janji : pagi Tanggal Pemasangan : 18/agustus/2026 Note : hubungi pelanggan jika ingin kelokasi "/>
    <s v="FCC"/>
    <s v="17-08-2026 14:40:02"/>
    <d v="2026-08-18T13:00:00"/>
    <m/>
    <s v="ACT_COM"/>
    <s v="NGR"/>
    <s v="NO ADDON"/>
    <m/>
    <s v="PONR"/>
    <s v="HSI Bisnis Promo HUT Telkom PSB 70% - 300 Mbps"/>
    <s v="INDIBIZ"/>
    <m/>
    <m/>
    <d v="2026-08-18T13:00:00"/>
    <s v="2026-08-18 13:00:00 | M janji : pagi Tanggal Pemasangan : 18/agustus/2026 Note : hubungi pelanggan jika ingin kelokasi "/>
    <m/>
    <m/>
    <m/>
    <e v="#NUM!"/>
    <e v="#NUM!"/>
    <x v="0"/>
    <x v="16"/>
  </r>
  <r>
    <n v="1404"/>
    <n v="1002512605"/>
    <n v="3"/>
    <x v="3"/>
    <n v="5"/>
    <s v="MADURA"/>
    <s v="BANGKALAN"/>
    <s v="BKL"/>
    <s v="REG"/>
    <s v="AO"/>
    <s v="NEW SALES"/>
    <m/>
    <s v="Completed (PS)"/>
    <s v="RBS-Regional 3"/>
    <d v="2026-08-06T14:11:37"/>
    <d v="2026-08-06T16:55:15"/>
    <n v="69357423"/>
    <m/>
    <n v="152435221987"/>
    <s v="SPBU TANGKEL"/>
    <s v="ODP-BKL-FAZ/50"/>
    <s v="WO061083593"/>
    <m/>
    <m/>
    <m/>
    <n v="112.800239"/>
    <n v="-7.0609678000000002"/>
    <s v="|MN02600|/SPBU TANGKEL/H.ABDURRAHMAN SOLEH/0811330651/spbu5469111@yahoo.com/HSI Bisnis Promo HUT Telkom (1:1) 50 Mbps (Rp 355.000) PSB Rp 150.000/"/>
    <s v="Sales Force DBS"/>
    <m/>
    <m/>
    <m/>
    <m/>
    <m/>
    <m/>
    <m/>
    <m/>
    <s v="Management Janji"/>
    <s v="2026-08-04 13:00:00|Tanggal pemasangan : 04 agustus 2026  Jam pemasangan : 08.00 - 12.00  Info Tambahan : Hubungi pelanggan dulu sebelum ke lokasi  terimakasih  |40981182|MYDITA"/>
    <s v="FCC"/>
    <d v="2026-06-08T14:26:03"/>
    <m/>
    <m/>
    <s v="PS"/>
    <s v="BKL"/>
    <s v="NO ADDON"/>
    <n v="20260806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06T07:00:00"/>
    <s v="2026-08-04 13:00:00|Tanggal pemasangan : 04 agustus 2026  Jam pemasangan : 08.00 - 12.00  Info Tambahan : Hubungi pelanggan dulu sebelum ke lokasi  terimakasih  |40981182|MYDITA"/>
    <n v="2026"/>
    <n v="8"/>
    <n v="6"/>
    <d v="2026-08-06T00:00:00"/>
    <n v="-0.29166666666424135"/>
    <x v="1"/>
    <x v="6"/>
  </r>
  <r>
    <n v="1405"/>
    <n v="1002518496"/>
    <n v="3"/>
    <x v="4"/>
    <n v="4"/>
    <s v="PEKALONGAN"/>
    <s v="BREBES"/>
    <s v="KTM"/>
    <s v="REG"/>
    <s v="AO"/>
    <s v="NEW SALES"/>
    <m/>
    <s v="Completed (PS)"/>
    <s v="RBS-Regional 3"/>
    <d v="2026-08-10T16:36:36"/>
    <d v="2026-08-10T19:38:53"/>
    <n v="69360947"/>
    <m/>
    <n v="142214105680"/>
    <s v="SPPG KARANGMALANG"/>
    <s v="ODP-KTM-FU/008"/>
    <s v="WO061431514"/>
    <m/>
    <m/>
    <m/>
    <n v="108.88790899999999"/>
    <n v="-6.9415950000000004"/>
    <s v="|MN00292|MYIA-046802533185/POI/MELISA ASTRIYANI/085869295036/sppgkarangmalang211@gmail.com"/>
    <s v="Sales Profesional"/>
    <m/>
    <m/>
    <m/>
    <m/>
    <m/>
    <m/>
    <m/>
    <m/>
    <s v="Management Janji"/>
    <s v="2026-08-08 13:00:00 | M Janji : 8 agustus 2026  jam Pasang : pagi siang  Note : hubungi pelanggan jika ingin kelokasi"/>
    <s v="FCC"/>
    <d v="2026-10-08T16:39:46"/>
    <m/>
    <m/>
    <s v="PS"/>
    <s v="KTM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7:00:00"/>
    <s v="2026-08-08 13:00:00 | M Janji : 8 agustus 2026  jam Pasang : pagi siang  Note : hubungi pelanggan jika ingin kelokasi"/>
    <n v="2026"/>
    <n v="8"/>
    <n v="10"/>
    <d v="2026-08-10T00:00:00"/>
    <n v="-0.29166666666424135"/>
    <x v="1"/>
    <x v="4"/>
  </r>
  <r>
    <n v="1406"/>
    <n v="1002533871"/>
    <n v="3"/>
    <x v="0"/>
    <n v="5"/>
    <s v="MATARAM"/>
    <s v="INNER - NUSA TENGGARA"/>
    <s v="MTR"/>
    <s v="REG"/>
    <s v="AO"/>
    <s v="NEW SALES"/>
    <s v="1P INET"/>
    <s v="MIE - SEND SURVEY"/>
    <s v="RBS-Regional 3"/>
    <d v="2026-08-18T15:32:57"/>
    <d v="2026-08-18T15:34:01"/>
    <n v="69369262"/>
    <m/>
    <n v="172601797088"/>
    <s v="ComfyZone"/>
    <s v="ODP-MTR-FCB/44 FCB/D04/44.01"/>
    <s v="WO062031628"/>
    <m/>
    <m/>
    <m/>
    <n v="116.079491"/>
    <n v="-8.586843"/>
    <s v="|MC40311|MYIA-074776452510/POI/Danny Raffles H Sinaga/081337236842/dannyraffles@gmail.com"/>
    <s v="MYIB_ASSISTANT"/>
    <m/>
    <m/>
    <m/>
    <m/>
    <m/>
    <m/>
    <m/>
    <m/>
    <s v="Management Janji"/>
    <s v="2026-08-21 13:00:00 | M janji : siang Tanggal Pemasangan : 19 /agustus/2026 Note : hubungi pelanggan jika ingin ke lokasi, terima kasih."/>
    <s v="FCC"/>
    <s v="18-08-2026 15:55:35"/>
    <d v="2026-08-21T13:00:00"/>
    <m/>
    <s v="SURVEY_NEW_MANJA"/>
    <s v="MTR"/>
    <s v="NO ADDON"/>
    <m/>
    <s v="MIE - SEND SURVEY"/>
    <s v="HSI Bisnis Promo HUT RI PSB 70% - 50 Mbps"/>
    <s v="INDIBIZ"/>
    <m/>
    <m/>
    <d v="2026-08-21T13:00:00"/>
    <s v="2026-08-21 13:00:00 | M janji : siang Tanggal Pemasangan : 19 /agustus/2026 Note : hubungi pelanggan jika ingin ke lokasi, terima kasih."/>
    <m/>
    <m/>
    <m/>
    <e v="#NUM!"/>
    <e v="#NUM!"/>
    <x v="0"/>
    <x v="14"/>
  </r>
  <r>
    <n v="1407"/>
    <n v="1002515937"/>
    <n v="3"/>
    <x v="1"/>
    <n v="5"/>
    <s v="MALANG"/>
    <s v="KEPANJEN"/>
    <s v="MLG"/>
    <s v="REG"/>
    <s v="AO"/>
    <s v="NEW SALES"/>
    <s v="1P INET"/>
    <s v="Completed (PS)"/>
    <s v="RBS-Regional 3"/>
    <d v="2026-08-08T13:16:57"/>
    <d v="2026-08-08T17:38:03"/>
    <n v="69361452"/>
    <m/>
    <n v="152701239020"/>
    <s v="SPBU 54.651.22"/>
    <s v="ODP-MLG-FFH/126 FFH/D07/126.01"/>
    <s v="WO061263059"/>
    <m/>
    <m/>
    <m/>
    <n v="112.626788"/>
    <n v="-7.9861592000000003"/>
    <s v="|MN02540|MYIA-080645730020/POI/RATNA SARI DEWI /089515692615/namputra.abadian@gmail.com"/>
    <s v="MYIB_ASSISTANT"/>
    <m/>
    <m/>
    <m/>
    <m/>
    <m/>
    <m/>
    <m/>
    <m/>
    <s v="Management Janji"/>
    <s v="2026-08-09 13:00:00 | Tanggal pemasangan: 09/08/2026 Jam pemasangan : pagi / siang Info Tambahan : Hubungi pelanggan dulu sebelum ke lokasi. terima kasih"/>
    <s v="FCC"/>
    <d v="2026-08-08T13:25:30"/>
    <d v="2026-08-09T13:00:00"/>
    <m/>
    <s v="PS"/>
    <s v="MLG"/>
    <s v="NO ADDON"/>
    <n v="20260808"/>
    <s v="Completed"/>
    <s v="HSI Bisnis Promo HUT Telkom PSB 70% - 50 Mbps"/>
    <s v="INDIBIZ"/>
    <m/>
    <m/>
    <d v="2026-08-09T13:00:00"/>
    <s v="2026-08-09 13:00:00 | Tanggal pemasangan: 09/08/2026 Jam pemasangan : pagi / siang Info Tambahan : Hubungi pelanggan dulu sebelum ke lokasi. terima kasih"/>
    <n v="2026"/>
    <n v="8"/>
    <n v="8"/>
    <d v="2026-08-08T00:00:00"/>
    <n v="-1.5416666666642413"/>
    <x v="1"/>
    <x v="24"/>
  </r>
  <r>
    <n v="1408"/>
    <n v="1002524387"/>
    <n v="3"/>
    <x v="2"/>
    <n v="4"/>
    <s v="YOGYAKARTA"/>
    <s v="INNER - YOGYA JATENG SELATAN"/>
    <s v="PGR"/>
    <s v="REG"/>
    <s v="AO"/>
    <s v="NEW SALES"/>
    <m/>
    <s v="98 | OSS - CANCEL COMPLETE"/>
    <s v="RBS-Regional 2"/>
    <d v="2026-08-13T14:12:03"/>
    <d v="2026-08-18T10:08:08"/>
    <n v="69365202"/>
    <m/>
    <n v="141114227923"/>
    <s v="PT Data Prima Solusindo"/>
    <s v="ODP-PGR-FBH/074"/>
    <s v="WO061873846"/>
    <m/>
    <m/>
    <m/>
    <n v="110.36950242601201"/>
    <n v="-7.8062368432252001"/>
    <s v="AMRBS;404486;ADALYDE M JOWEY;JKT OUTER; PT Data Prima Solusindo ;Hsi inet only 100 Mbps ;Pic Harizan Farizi ; Cp 085718503440 - 082295880875  ;  harizan.farizi@newconnext.com"/>
    <s v="Amex"/>
    <m/>
    <m/>
    <m/>
    <m/>
    <m/>
    <m/>
    <m/>
    <m/>
    <s v="Management Janji"/>
    <s v="2026-08-17 13:00:00|Tanggal pemasangan : 17 AGUSTUS 2026 Jam pemasangan : pagi/siang Info Tambahan : Hubungi pelanggan dulu sebelum ke lokasi terima kasih|40010577|MYDITA"/>
    <s v="FCC"/>
    <s v="13-08-2026 14:39:50"/>
    <d v="2026-08-17T13:00:00"/>
    <s v="Kendala Pelanggan"/>
    <s v="CANCEL"/>
    <s v="PGR"/>
    <s v="NO ADDON"/>
    <m/>
    <s v="Cancel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7T13:00:00"/>
    <s v="2026-08-17 13:00:00|Tanggal pemasangan : 17 AGUSTUS 2026 Jam pemasangan : pagi/siang Info Tambahan : Hubungi pelanggan dulu sebelum ke lokasi terima kasih|40010577|MYDITA"/>
    <m/>
    <m/>
    <m/>
    <e v="#NUM!"/>
    <e v="#NUM!"/>
    <x v="0"/>
    <x v="4"/>
  </r>
  <r>
    <n v="1409"/>
    <n v="1002510441"/>
    <n v="3"/>
    <x v="0"/>
    <n v="5"/>
    <s v="KUPANG"/>
    <s v="KUPANG"/>
    <s v="KPN"/>
    <s v="REG"/>
    <s v="AO"/>
    <s v="NEW SALES"/>
    <s v="1P INET"/>
    <s v="Completed (PS)"/>
    <s v="RBS-Regional 3"/>
    <d v="2026-08-05T12:58:57"/>
    <d v="2026-08-10T19:53:34"/>
    <n v="69359135"/>
    <m/>
    <n v="172502311368"/>
    <s v="CITRA PALM RESIDENCE"/>
    <s v="ODP-KPN-FGA/12 FGA/D02/12.01"/>
    <s v="WO060979138"/>
    <m/>
    <m/>
    <m/>
    <n v="123.600454442203"/>
    <n v="-10.1713534883239"/>
    <s v="MD|MYDB-20260805264386|SC00001/MC00124|CITRA PALM RESIDENCE|081353757677"/>
    <s v="MYDIGIBIZPARTNER"/>
    <m/>
    <m/>
    <m/>
    <m/>
    <m/>
    <m/>
    <m/>
    <m/>
    <s v="Management Janji"/>
    <s v="2026-08-06 13:00:00 | Nama PIC : Bp Hansel No Hp : 081353757677 No Alt : - Tgl Pemasangan : 06 Agustus 2026 Interval : PAGI SIANG Note : Hubungi pelanggan terlebih dahulu"/>
    <s v="FCC"/>
    <d v="2026-05-08T13:10:17"/>
    <d v="2026-08-06T13:00:00"/>
    <m/>
    <s v="PS"/>
    <s v="KPN"/>
    <s v="NETMONK"/>
    <n v="20260810"/>
    <s v="Completed"/>
    <s v="HSI Bisnis Bundling Netmonk PSB 70% Promo - 150 Mbps"/>
    <s v="INDIBIZ"/>
    <m/>
    <m/>
    <d v="2026-08-06T13:00:00"/>
    <s v="2026-08-06 13:00:00 | Nama PIC : Bp Hansel No Hp : 081353757677 No Alt : - Tgl Pemasangan : 06 Agustus 2026 Interval : PAGI SIANG Note : Hubungi pelanggan terlebih dahulu"/>
    <n v="2026"/>
    <n v="8"/>
    <n v="10"/>
    <d v="2026-08-10T00:00:00"/>
    <n v="3.4583333333357587"/>
    <x v="2"/>
    <x v="29"/>
  </r>
  <r>
    <n v="1410"/>
    <n v="1002505443"/>
    <n v="3"/>
    <x v="5"/>
    <n v="5"/>
    <s v="SINGARJA"/>
    <s v="SINGARAJA"/>
    <s v="BLI"/>
    <s v="REG"/>
    <s v="AO"/>
    <s v="NEW SALES"/>
    <s v="1P INET"/>
    <s v="Completed (PS)"/>
    <s v="RBS-Regional 3"/>
    <d v="2026-08-03T07:22:57"/>
    <d v="2026-08-04T14:36:28"/>
    <n v="69357133"/>
    <m/>
    <n v="172405798300"/>
    <s v="PT Aman Utama Pusaka"/>
    <s v="ODP-BLI-FG/56 FG/D06/56.01"/>
    <s v="WO060747983"/>
    <m/>
    <m/>
    <m/>
    <n v="115.3453876"/>
    <n v="-8.3632212999999993"/>
    <s v="|MN02745|MYIA-044519319217/POI/I Wayan Sumerta Yasa/082247566992/iva.ng.fahmi.fauzi96@gmail.com"/>
    <s v="MYIB_ASSISTANT"/>
    <m/>
    <m/>
    <m/>
    <m/>
    <m/>
    <m/>
    <m/>
    <m/>
    <s v="Management Janji"/>
    <s v="2026-08-04 08:00:00 | Tanggal pemasangan : 04 agustus 2026 Jam pemasangan : pagi/siang Info Tambahan : Hubungi pelanggan dulu sebelum ke lokasi terima kasih"/>
    <s v="FCC"/>
    <d v="2026-03-08T07:25:35"/>
    <d v="2026-08-04T08:00:00"/>
    <m/>
    <s v="PS"/>
    <s v="BLI"/>
    <s v="NO ADDON"/>
    <n v="20260804"/>
    <s v="Completed"/>
    <s v="HSI Bisnis Promo HUT Telkom PSB 70% - 50 Mbps"/>
    <s v="INDIBIZ"/>
    <m/>
    <m/>
    <d v="2026-08-04T08:00:00"/>
    <s v="2026-08-04 08:00:00 | Tanggal pemasangan : 04 agustus 2026 Jam pemasangan : pagi/siang Info Tambahan : Hubungi pelanggan dulu sebelum ke lokasi terima kasih"/>
    <n v="2026"/>
    <n v="8"/>
    <n v="4"/>
    <d v="2026-08-04T00:00:00"/>
    <n v="-0.33333333333575865"/>
    <x v="1"/>
    <x v="32"/>
  </r>
  <r>
    <n v="1411"/>
    <n v="1002509453"/>
    <n v="3"/>
    <x v="0"/>
    <n v="5"/>
    <s v="MATARAM"/>
    <s v="LOMBOK BARAT TENGAH"/>
    <s v="PRY"/>
    <s v="REG"/>
    <s v="AO"/>
    <s v="NEW SALES"/>
    <m/>
    <s v="Completed (PS)"/>
    <s v="RBS-Regional 3"/>
    <d v="2026-08-04T19:02:53"/>
    <d v="2026-08-04T20:50:13"/>
    <n v="69356961"/>
    <m/>
    <n v="172603791534"/>
    <s v="APOTEK MUJUR"/>
    <s v="ODP-PYA-FAC/14"/>
    <s v="WO060932862"/>
    <m/>
    <m/>
    <m/>
    <n v="116.352376279308"/>
    <n v="-8.7610257703329495"/>
    <s v="MD|MYDB-20260802264165|SC00001/MC00069|APOTEK MUJUR|081929345150"/>
    <s v="MYDIGIBIZPARTNER"/>
    <m/>
    <m/>
    <m/>
    <m/>
    <m/>
    <m/>
    <m/>
    <m/>
    <s v="Management Janji"/>
    <s v="2026-08-03 08:00:00 | Nama PIC : Sahnan  No HP : 081929345150  Alt :   M Janji : 03/08/2026  Jam Pasang : 08.00 - 13:00   NoteÃ‚Â :  hubungi terlebih dahulu sebelum kelokasi "/>
    <s v="FCC"/>
    <d v="2026-04-08T19:10:14"/>
    <m/>
    <m/>
    <s v="PS"/>
    <s v="PRY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07:00:00"/>
    <s v="2026-08-03 08:00:00 | Nama PIC : Sahnan  No HP : 081929345150  Alt :   M Janji : 03/08/2026  Jam Pasang : 08.00 - 13:00   NoteÃ‚Â :  hubungi terlebih dahulu sebelum kelokasi "/>
    <n v="2026"/>
    <n v="8"/>
    <n v="4"/>
    <d v="2026-08-04T00:00:00"/>
    <n v="-0.29166666666424135"/>
    <x v="1"/>
    <x v="5"/>
  </r>
  <r>
    <n v="1412"/>
    <n v="1002532284"/>
    <n v="3"/>
    <x v="3"/>
    <n v="5"/>
    <s v="SBY UTARA"/>
    <s v="KENJERAN"/>
    <s v="KPS"/>
    <s v="REG"/>
    <s v="AO"/>
    <s v="NEW SALES"/>
    <m/>
    <s v="CC - HD1A - INPROGRESS UNCONTACTED"/>
    <s v="RBS-Regional 3"/>
    <d v="2026-08-18T09:46:30"/>
    <d v="2026-08-18T14:28:27"/>
    <n v="69368627"/>
    <m/>
    <n v="152404213746"/>
    <s v="TOKO CHIKA MADURA"/>
    <s v="ODP-KBL-FW/19"/>
    <m/>
    <m/>
    <m/>
    <m/>
    <n v="112.77700522292299"/>
    <n v="-7.2144304978478004"/>
    <s v="|MC70136|/TOKO CHIKA MADURA/085726087485/chikamad@gmail.com/HSI Bisnis (1:1) 300 Mbps (Rp 1.499.000) PSB Rp 150.000/Muhammad Romli/Tambak Wedi Tengah Timur No.2"/>
    <s v="Sales Force DBS"/>
    <m/>
    <m/>
    <m/>
    <m/>
    <m/>
    <m/>
    <m/>
    <m/>
    <m/>
    <m/>
    <m/>
    <s v="18-08-2026 09:55:10"/>
    <m/>
    <m/>
    <s v="FCC"/>
    <s v="KPS"/>
    <s v="NO ADDON"/>
    <m/>
    <s v="UNCONTACTED : Mail Box - Memo SOPHAN SOPYAN 40900827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23"/>
  </r>
  <r>
    <n v="1413"/>
    <n v="1002524667"/>
    <n v="3"/>
    <x v="2"/>
    <n v="4"/>
    <s v="YOGYAKARTA"/>
    <s v="INNER - YOGYA JATENG SELATAN"/>
    <s v="KBU"/>
    <s v="REG"/>
    <s v="AO"/>
    <s v="NEW SALES"/>
    <m/>
    <s v="Completed (PS)"/>
    <s v="RBS-Regional 2"/>
    <d v="2026-08-13T15:20:24"/>
    <d v="2026-08-17T13:46:35"/>
    <n v="69365340"/>
    <m/>
    <n v="146113145624"/>
    <s v="KRI Store Tugu"/>
    <s v="ODP-KBU-FDD/088"/>
    <s v="WO061864812"/>
    <m/>
    <m/>
    <m/>
    <n v="110.36677880000001"/>
    <n v="-7.7834722000000003"/>
    <s v="AMRBS;404252;NADHIRA AUDRIANKA;AO;1S HSI Bisnis 1:1 Internet 50Mbps (355k);KRI Store Tugu;PIC IQBAL 087872217552;it@karyarasaindonesia.co.id"/>
    <s v="Account Manager"/>
    <m/>
    <m/>
    <m/>
    <m/>
    <m/>
    <m/>
    <m/>
    <m/>
    <s v="Management Janji"/>
    <s v="2026-08-18 13:00:00|Nama Pic : bp iqbal  No Hp Pic : 081219854241 No alt : - Jam Pemasangan : pagi  Tanggal Pemasangan : 17 Agustus 2026|40951375|MYDITA"/>
    <s v="FCC"/>
    <s v="13-08-2026 15:25:45"/>
    <d v="2026-08-18T13:00:00"/>
    <m/>
    <s v="PS"/>
    <s v="KBU"/>
    <s v="NO ADDON"/>
    <n v="2026081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8T13:00:00"/>
    <s v="2026-08-18 13:00:00|Nama Pic : bp iqbal  No Hp Pic : 081219854241 No alt : - Jam Pemasangan : pagi  Tanggal Pemasangan : 17 Agustus 2026|40951375|MYDITA"/>
    <n v="2026"/>
    <n v="8"/>
    <n v="17"/>
    <d v="2026-08-17T00:00:00"/>
    <n v="-1.5416666666642413"/>
    <x v="1"/>
    <x v="4"/>
  </r>
  <r>
    <n v="1414"/>
    <n v="1002527394"/>
    <n v="3"/>
    <x v="6"/>
    <n v="5"/>
    <s v="SIDOARJO"/>
    <s v="INNER - JATIM TIMUR"/>
    <s v="SDA"/>
    <s v="REG"/>
    <s v="AO"/>
    <s v="NEW SALES"/>
    <s v="1P INET"/>
    <s v="Completed (PS)"/>
    <s v="RBS-Regional 3"/>
    <d v="2026-08-14T18:16:56"/>
    <d v="2026-08-16T10:15:20"/>
    <n v="69366452"/>
    <m/>
    <n v="152316231297"/>
    <s v="WARKOP VRB"/>
    <s v="ODP-SDA-FGJ/27 FGJ/D05/27.01"/>
    <s v="WO061779883"/>
    <m/>
    <m/>
    <m/>
    <n v="112.68182090000001"/>
    <n v="-7.4587409999999998"/>
    <s v="MD|MYDB-20260814265401|DN00001/MN00443|WARKOP VRB|085931352519"/>
    <s v="MYDIGIBIZPARTNER"/>
    <m/>
    <m/>
    <m/>
    <m/>
    <m/>
    <m/>
    <m/>
    <m/>
    <s v="Management Janji"/>
    <s v="2026-08-15 15:00:00 | Nama PIC : Bp Vito No HP : 085931352519 No Alt : - M Janji :  15 Agustus 2026 Jam Pasang : Pagi / Siang Note : hubungi pelanggan jika ingin kelokasi"/>
    <s v="FCC"/>
    <s v="14-08-2026 18:39:59"/>
    <d v="2026-08-15T15:00:00"/>
    <m/>
    <s v="PS"/>
    <s v="SDA"/>
    <s v="NO ADDON"/>
    <n v="20260816"/>
    <s v="Completed"/>
    <s v="HSI Bisnis Basic Promo HUT Telkom PSB 70% - 50 Mbps"/>
    <s v="INDIBIZ"/>
    <m/>
    <m/>
    <d v="2026-08-15T15:00:00"/>
    <s v="2026-08-15 15:00:00 | Nama PIC : Bp Vito No HP : 085931352519 No Alt : - M Janji :  15 Agustus 2026 Jam Pasang : Pagi / Siang Note : hubungi pelanggan jika ingin kelokasi"/>
    <n v="2026"/>
    <n v="8"/>
    <n v="16"/>
    <d v="2026-08-16T00:00:00"/>
    <n v="0.375"/>
    <x v="1"/>
    <x v="19"/>
  </r>
  <r>
    <n v="1415"/>
    <n v="1002518603"/>
    <n v="3"/>
    <x v="6"/>
    <n v="5"/>
    <s v="JEMBER"/>
    <s v="SITUBONDO"/>
    <s v="ASB"/>
    <s v="REG"/>
    <s v="AO"/>
    <s v="NEW SALES"/>
    <s v="1P INET"/>
    <s v="Completed (PS)"/>
    <s v="RBS-Regional 3"/>
    <d v="2026-08-10T17:16:57"/>
    <d v="2026-08-11T20:04:36"/>
    <n v="69362749"/>
    <m/>
    <n v="152527209096"/>
    <s v="TOKO BAROKAH CENTER"/>
    <s v="ODP-ASB-FF/36 FF/D05/36.01"/>
    <s v="WO061436662"/>
    <m/>
    <m/>
    <m/>
    <n v="114.1632571"/>
    <n v="-7.7767279999999896"/>
    <s v="|MC30281|MYIA-040451663651/POI/ADIYANTO /081252736323/stbintan@gmail.com"/>
    <s v="MYIB_ASSISTANT"/>
    <m/>
    <m/>
    <m/>
    <m/>
    <m/>
    <m/>
    <m/>
    <m/>
    <s v="Management Janji"/>
    <s v="2026-08-11 15:00:00 | Jam pemasangan : 12.00 Info Tambahan : Hubungi pelanggan dulu sebelum ke lokasi terimakasih"/>
    <s v="FCC"/>
    <d v="2026-10-08T17:39:53"/>
    <d v="2026-08-11T15:00:00"/>
    <m/>
    <s v="PS"/>
    <s v="ASB"/>
    <s v="NO ADDON"/>
    <n v="20260811"/>
    <s v="Completed"/>
    <s v="HSI Bisnis Promo HUT Telkom PSB 70% - 100 Mbps"/>
    <s v="INDIBIZ"/>
    <m/>
    <m/>
    <d v="2026-08-11T15:00:00"/>
    <s v="2026-08-11 15:00:00 | Jam pemasangan : 12.00 Info Tambahan : Hubungi pelanggan dulu sebelum ke lokasi terimakasih"/>
    <n v="2026"/>
    <n v="8"/>
    <n v="11"/>
    <d v="2026-08-11T00:00:00"/>
    <n v="-0.625"/>
    <x v="1"/>
    <x v="9"/>
  </r>
  <r>
    <n v="1416"/>
    <n v="1002511700"/>
    <n v="3"/>
    <x v="7"/>
    <n v="4"/>
    <s v="KUDUS"/>
    <s v="REMBANG"/>
    <s v="RBN"/>
    <s v="REG"/>
    <s v="AO"/>
    <s v="NEW SALES"/>
    <s v="1P INET"/>
    <s v="Completed (PS)"/>
    <s v="RBS-Regional 3"/>
    <d v="2026-08-06T10:01:57"/>
    <d v="2026-08-07T19:39:30"/>
    <n v="69359697"/>
    <m/>
    <n v="142570111966"/>
    <s v="SPBU 4459203"/>
    <s v="ODP-RBN-FF/077 FF/D01/077.01"/>
    <s v="WO061048911"/>
    <m/>
    <m/>
    <m/>
    <n v="111.3131825"/>
    <n v="-6.6995836999999998"/>
    <s v="|MC60142|MYIA-045327340075/POI/DERA BAHTIAR WIDIYANTO /08562685148/spbu_modern@yahoo.com"/>
    <s v="MYIB_ASSISTANT"/>
    <m/>
    <m/>
    <m/>
    <m/>
    <m/>
    <m/>
    <m/>
    <m/>
    <s v="Management Janji"/>
    <s v="2026-08-07 08:00:00 | telp :08562685148 alt : manja : pagi : siang 07/08/2026 hub sebelum ke lokasi "/>
    <s v="FCC"/>
    <d v="2026-06-08T10:10:02"/>
    <d v="2026-08-07T08:00:00"/>
    <m/>
    <s v="PS"/>
    <s v="RBN"/>
    <s v="NO ADDON"/>
    <n v="20260807"/>
    <s v="Completed"/>
    <s v="HSI Bisnis Basic Promo HUT Telkom PSB 70% - 150 Mbps"/>
    <s v="INDIBIZ"/>
    <m/>
    <m/>
    <d v="2026-08-07T08:00:00"/>
    <s v="2026-08-07 08:00:00 | telp :08562685148 alt : manja : pagi : siang 07/08/2026 hub sebelum ke lokasi "/>
    <n v="2026"/>
    <n v="8"/>
    <n v="7"/>
    <d v="2026-08-07T00:00:00"/>
    <n v="-0.33333333333575865"/>
    <x v="1"/>
    <x v="4"/>
  </r>
  <r>
    <n v="1417"/>
    <n v="1002519891"/>
    <n v="3"/>
    <x v="3"/>
    <n v="5"/>
    <s v="MADURA"/>
    <s v="BANGKALAN"/>
    <s v="KML"/>
    <s v="REG"/>
    <s v="AO"/>
    <s v="NEW SALES"/>
    <m/>
    <s v="100 | REVOKE COMPLETED"/>
    <s v="RBS-Regional 3"/>
    <d v="2026-08-11T13:30:22"/>
    <d v="2026-08-12T11:06:06"/>
    <n v="69361695"/>
    <m/>
    <n v="152436204692"/>
    <s v="KOST ANDALUS PUTRI"/>
    <s v="ODP-KML-FJ/08"/>
    <s v="WO061499876"/>
    <m/>
    <m/>
    <m/>
    <n v="112.720381"/>
    <n v="-7.1262829999999999"/>
    <s v="|MN02600|/KOST ANDALUS PUTRI/087775209111/opporeno09871@gmail.com/HSI Bisnis Promo HUT Telkom (1:1) 150 Mbps (Rp 620.000) PSB Rp 150.000/Abdul Malik/-7.127820, 112.720659"/>
    <s v="Sales Force DBS"/>
    <m/>
    <m/>
    <m/>
    <m/>
    <m/>
    <m/>
    <m/>
    <m/>
    <s v="Management Janji"/>
    <s v="2026-08-10 13:00:00|Nama PIC:  bp aris  No HP: 087775209111  Alt:  Tanggal: 10/8/2026  Jam Pasang: Siang  Note: Hubungi sebelum ke lokasi, terimakasih.|40010577|MYDITA"/>
    <s v="FCC"/>
    <d v="2026-11-08T13:39:46"/>
    <m/>
    <s v="Kendala Pelanggan"/>
    <s v="REVOKE"/>
    <s v="KML"/>
    <s v="NO ADDON"/>
    <m/>
    <s v="Revoke 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11T07:00:00"/>
    <s v="2026-08-10 13:00:00|Nama PIC:  bp aris  No HP: 087775209111  Alt:  Tanggal: 10/8/2026  Jam Pasang: Siang  Note: Hubungi sebelum ke lokasi, terimakasih.|40010577|MYDITA"/>
    <m/>
    <m/>
    <m/>
    <e v="#NUM!"/>
    <e v="#NUM!"/>
    <x v="0"/>
    <x v="6"/>
  </r>
  <r>
    <n v="1418"/>
    <n v="1002513434"/>
    <n v="3"/>
    <x v="1"/>
    <n v="5"/>
    <s v="KEDIRI"/>
    <s v="TULUNGAGUNG"/>
    <s v="CAT"/>
    <s v="REG"/>
    <s v="AO"/>
    <s v="NEW SALES"/>
    <s v="1P INET"/>
    <s v="Completed (PS)"/>
    <s v="RBS-Regional 3"/>
    <d v="2026-08-06T18:22:56"/>
    <d v="2026-08-08T06:15:36"/>
    <n v="69360330"/>
    <m/>
    <n v="152622208690"/>
    <s v="UD. SRI WAHYU WIDOWATI (SPBU 54.662.19)"/>
    <s v="ODP-CAT-FD/64 FD/D02/64.01"/>
    <s v="WO061113762"/>
    <m/>
    <m/>
    <m/>
    <n v="111.788876958114"/>
    <n v="-8.1512564511125802"/>
    <s v="|MN00418|MYIA-054659160784/POI/ ENDRI SUSANTO, S.H/081335070008/spbu.bsgroup19@gmail.com"/>
    <s v="MYIB_ASSISTANT"/>
    <m/>
    <m/>
    <m/>
    <m/>
    <m/>
    <m/>
    <m/>
    <m/>
    <s v="Management Janji"/>
    <s v="2026-08-07 15:00:00 | M Janji :  08  Agustus 2026 Jam Pasang : Pagi Note : hubungi pelanggan jika ingin ke lokasi, terima kasih."/>
    <s v="FCC"/>
    <d v="2026-06-08T18:39:57"/>
    <d v="2026-08-07T15:00:00"/>
    <m/>
    <s v="PS"/>
    <s v="CAT"/>
    <s v="NO ADDON"/>
    <n v="20260808"/>
    <s v="Completed"/>
    <s v="HSI Bisnis Promo HUT Telkom PSB 70% - 50 Mbps"/>
    <s v="INDIBIZ"/>
    <m/>
    <m/>
    <d v="2026-08-07T15:00:00"/>
    <s v="2026-08-07 15:00:00 | M Janji :  08  Agustus 2026 Jam Pasang : Pagi Note : hubungi pelanggan jika ingin ke lokasi, terima kasih."/>
    <n v="2026"/>
    <n v="8"/>
    <n v="8"/>
    <d v="2026-08-08T00:00:00"/>
    <n v="0.375"/>
    <x v="1"/>
    <x v="28"/>
  </r>
  <r>
    <n v="1419"/>
    <n v="1002517943"/>
    <n v="3"/>
    <x v="4"/>
    <n v="4"/>
    <s v="PEKALONGAN"/>
    <s v="TEGAL"/>
    <s v="TEG"/>
    <s v="REG"/>
    <s v="AO"/>
    <s v="NEW SALES"/>
    <m/>
    <s v="Completed (PS)"/>
    <s v="RBS-Regional 3"/>
    <d v="2026-08-10T14:09:07"/>
    <d v="2026-08-10T14:45:08"/>
    <n v="69361457"/>
    <n v="2838428733"/>
    <n v="142212126691"/>
    <s v="PT VIVO MOBILE INDONESIA"/>
    <s v="ODP-TEG-FN/020"/>
    <s v="WO061407671"/>
    <m/>
    <m/>
    <m/>
    <n v="109.139302"/>
    <n v="-6.872503"/>
    <s v="MD|MYDB-20260808264741|DN00001/MN00347|PT VIVO MOBILE INDONESIA|082135851212"/>
    <s v="MYDIGIBIZPARTNER"/>
    <m/>
    <m/>
    <m/>
    <m/>
    <m/>
    <m/>
    <m/>
    <m/>
    <s v="Management Janji"/>
    <s v="2026-08-10 13:00:00 | Nama : BU IIS SUMARNI   No Hp : 082135851212  No Alt :   Tgl Pemasangan : 10 Agustus 2026  Interval : SIANG  Note : Hubungi pelanggan terlebih dahulu"/>
    <s v="FCC"/>
    <d v="2026-10-08T14:09:59"/>
    <m/>
    <m/>
    <s v="PS"/>
    <s v="TEG"/>
    <s v="NO ADDON"/>
    <n v="20260810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10T07:00:00"/>
    <s v="2026-08-10 13:00:00 | Nama : BU IIS SUMARNI   No Hp : 082135851212  No Alt :   Tgl Pemasangan : 10 Agustus 2026  Interval : SIANG  Note : Hubungi pelanggan terlebih dahulu"/>
    <n v="2026"/>
    <n v="8"/>
    <n v="10"/>
    <d v="2026-08-10T00:00:00"/>
    <n v="-0.29166666666424135"/>
    <x v="1"/>
    <x v="4"/>
  </r>
  <r>
    <n v="1420"/>
    <n v="1002523972"/>
    <n v="3"/>
    <x v="0"/>
    <n v="5"/>
    <s v="MATARAM"/>
    <s v="BIMA"/>
    <s v="SAP"/>
    <s v="REG"/>
    <s v="AO"/>
    <s v="NEW SALES"/>
    <s v="1P INET"/>
    <s v="Completed (PS)"/>
    <s v="RBS-Regional 3"/>
    <d v="2026-08-13T11:37:56"/>
    <d v="2026-08-14T16:54:23"/>
    <n v="69365013"/>
    <m/>
    <n v="172610305726"/>
    <s v="Sangiang karya Pratama"/>
    <s v="ODP-SAP-FAA/01 FAA/D01/01.01"/>
    <s v="WO061655344"/>
    <m/>
    <m/>
    <m/>
    <n v="118.99089840000001"/>
    <n v="-8.5709488999999994"/>
    <s v="MD|MYDB-20260813265187|DN00001/MN02085|Sangiang karya Pratama|082339076557"/>
    <s v="MYDIGIBIZPARTNER"/>
    <m/>
    <m/>
    <m/>
    <m/>
    <m/>
    <m/>
    <m/>
    <m/>
    <s v="Management Janji"/>
    <s v="2026-08-14 15:00:00 | M Janji : (14 AGUSTUS 2026) jam Pasang : siang Note : hubungi pelanggan jika ingin kelokasi"/>
    <s v="FCC"/>
    <s v="13-08-2026 11:39:50"/>
    <d v="2026-08-14T15:00:00"/>
    <s v="Kendala Lainnya"/>
    <s v="PS"/>
    <s v="SAP"/>
    <s v="NETMONK"/>
    <n v="20260814"/>
    <s v="Completed"/>
    <s v="HSI Bisnis Bundling Netmonk PSB 70% - 50 Mbps"/>
    <s v="INDIBIZ"/>
    <m/>
    <m/>
    <d v="2026-08-14T15:00:00"/>
    <s v="2026-08-14 15:00:00 | M Janji : (14 AGUSTUS 2026) jam Pasang : siang Note : hubungi pelanggan jika ingin kelokasi"/>
    <n v="2026"/>
    <n v="8"/>
    <n v="14"/>
    <d v="2026-08-14T00:00:00"/>
    <n v="-0.625"/>
    <x v="1"/>
    <x v="0"/>
  </r>
  <r>
    <n v="1421"/>
    <n v="1002514894"/>
    <n v="3"/>
    <x v="1"/>
    <n v="5"/>
    <s v="KEDIRI"/>
    <s v="NGANJUK"/>
    <s v="GON"/>
    <s v="REG"/>
    <s v="AO"/>
    <s v="NEW SALES"/>
    <s v="1P INET"/>
    <s v="Completed (PS)"/>
    <s v="RBS-Regional 3"/>
    <d v="2026-08-07T14:43:56"/>
    <d v="2026-08-07T16:29:41"/>
    <n v="69360925"/>
    <m/>
    <n v="152628206860"/>
    <s v="BENGKEL WAHYU"/>
    <s v="ODP-GDN-FC/19 FC/D02/19.01"/>
    <s v="WO061174608"/>
    <m/>
    <m/>
    <m/>
    <n v="111.91616999999999"/>
    <n v="-7.5354369999999999"/>
    <s v="|MN02822|MYIA-062005891778/POI/M WAHYUDA PRATAMA/082143164810/ysg69970@gmail.com"/>
    <s v="MYIB_ASSISTANT"/>
    <m/>
    <m/>
    <m/>
    <m/>
    <m/>
    <m/>
    <m/>
    <m/>
    <s v="Management Janji"/>
    <s v="2026-08-08 13:00:00 | Tanggal pemasangan: 08/08/2026 Jam pemasangan : pagi / siang Info Tambahan : Hubungi pelanggan dulu sebelum ke lokasi. terima kasih "/>
    <s v="FCC"/>
    <d v="2026-07-08T14:56:06"/>
    <d v="2026-08-08T13:00:00"/>
    <m/>
    <s v="PS"/>
    <s v="GON"/>
    <s v="NO ADDON"/>
    <n v="20260807"/>
    <s v="Completed"/>
    <s v="HSI Bisnis Promo HUT Telkom PSB 70% - 75 Mbps"/>
    <s v="INDIBIZ"/>
    <m/>
    <m/>
    <d v="2026-08-08T13:00:00"/>
    <s v="2026-08-08 13:00:00 | Tanggal pemasangan: 08/08/2026 Jam pemasangan : pagi / siang Info Tambahan : Hubungi pelanggan dulu sebelum ke lokasi. terima kasih "/>
    <n v="2026"/>
    <n v="8"/>
    <n v="7"/>
    <d v="2026-08-07T00:00:00"/>
    <n v="-1.5416666666642413"/>
    <x v="1"/>
    <x v="3"/>
  </r>
  <r>
    <n v="1422"/>
    <n v="1002508916"/>
    <n v="3"/>
    <x v="7"/>
    <n v="4"/>
    <s v="KUDUS"/>
    <s v="PURWODADI"/>
    <s v="WRO"/>
    <s v="REG"/>
    <s v="AO"/>
    <s v="NEW SALES"/>
    <s v="1P INET"/>
    <s v="102 | FOLLOW UP COMPLETED"/>
    <s v="RBS-Regional 3"/>
    <d v="2026-08-04T15:29:56"/>
    <d v="2026-08-06T13:00:06"/>
    <n v="69358471"/>
    <m/>
    <n v="142509107211"/>
    <s v="SPBU 4458117"/>
    <s v="ODP-WRO-FK/024 FK/D05/024.01"/>
    <s v="WO060912545"/>
    <m/>
    <m/>
    <m/>
    <n v="111.209749"/>
    <n v="-7.1747110000000003"/>
    <s v="|MN01996|MYIA-038676306805/POI/Yusuf Agus Mulyono/087833124062/spbu4458117tlogotirto@gmail.com"/>
    <s v="MYIB_ASSISTANT"/>
    <m/>
    <m/>
    <m/>
    <m/>
    <m/>
    <m/>
    <m/>
    <m/>
    <s v="Management Janji"/>
    <s v="2026-08-05 13:00:00 | M Janji : (05/08/2026) jam Pasang pagi / siang  Note : hubungi pelanggan jika ingin kelokasi"/>
    <s v="FCC"/>
    <d v="2026-04-08T15:40:01"/>
    <d v="2026-08-05T13:00:00"/>
    <m/>
    <s v="REVOKE"/>
    <s v="WRO"/>
    <s v="NO ADDON"/>
    <m/>
    <s v="Follow Up Revoke Completed, New Order ID : SC1002512304"/>
    <s v="HSI Bisnis Promo HUT Telkom PSB 70% - 100 Mbps"/>
    <s v="INDIBIZ"/>
    <m/>
    <m/>
    <d v="2026-08-05T13:00:00"/>
    <s v="2026-08-05 13:00:00 | M Janji : (05/08/2026) jam Pasang pagi / siang  Note : hubungi pelanggan jika ingin kelokasi"/>
    <m/>
    <m/>
    <m/>
    <e v="#NUM!"/>
    <e v="#NUM!"/>
    <x v="0"/>
    <x v="4"/>
  </r>
  <r>
    <n v="1423"/>
    <n v="1002526658"/>
    <n v="3"/>
    <x v="1"/>
    <n v="5"/>
    <s v="KEDIRI"/>
    <s v="KEDIRI"/>
    <s v="PPR"/>
    <s v="REG"/>
    <s v="AO"/>
    <s v="NEW SALES"/>
    <s v="1P INET"/>
    <s v="Completed (PS)"/>
    <s v="RBS-Regional 3"/>
    <d v="2026-08-14T14:40:56"/>
    <d v="2026-08-16T14:19:38"/>
    <n v="69366150"/>
    <m/>
    <n v="152652209192"/>
    <s v="BUMDES PEHKULON"/>
    <s v="ODP-PPR-FE/21 FE/D03/21.01"/>
    <s v="WO061755638"/>
    <m/>
    <m/>
    <m/>
    <n v="112.0745349"/>
    <n v="-7.7282510999999996"/>
    <s v="MD|MYDB-20260814265351|DN00001/MN00968|BUMDES PEHKULON|08128536082"/>
    <s v="MYDIGIBIZPARTNER"/>
    <m/>
    <m/>
    <m/>
    <m/>
    <m/>
    <m/>
    <m/>
    <m/>
    <s v="Management Janji"/>
    <s v="2026-08-15 15:00:00 | Nama PIC : Mujiati No HP : 08128536082 Alt :  M Janji : 15 Augustus 2026 Jam Pasang : 08.00 - 13:00  NoteÃ‚Â :  hubungi terlebih dahulu sebelum kelokasi"/>
    <s v="FCC"/>
    <s v="14-08-2026 14:55:03"/>
    <d v="2026-08-15T15:00:00"/>
    <m/>
    <s v="PS"/>
    <s v="PPR"/>
    <s v="NO ADDON"/>
    <n v="20260816"/>
    <s v="Completed"/>
    <s v="HSI Bisnis Promo HUT Telkom PSB 70% - 150 Mbps"/>
    <s v="INDIBIZ"/>
    <m/>
    <m/>
    <d v="2026-08-15T15:00:00"/>
    <s v="2026-08-15 15:00:00 | Nama PIC : Mujiati No HP : 08128536082 Alt :  M Janji : 15 Augustus 2026 Jam Pasang : 08.00 - 13:00  NoteÃ‚Â :  hubungi terlebih dahulu sebelum kelokasi"/>
    <n v="2026"/>
    <n v="8"/>
    <n v="16"/>
    <d v="2026-08-16T00:00:00"/>
    <n v="0.375"/>
    <x v="1"/>
    <x v="1"/>
  </r>
  <r>
    <n v="1424"/>
    <n v="1002514933"/>
    <n v="3"/>
    <x v="0"/>
    <n v="5"/>
    <s v="KUPANG"/>
    <s v="KUPANG"/>
    <s v="KPN"/>
    <s v="REG"/>
    <s v="AO"/>
    <s v="NEW SALES"/>
    <s v="1P INET"/>
    <s v="98 | OSS - CANCEL COMPLETE"/>
    <s v="RBS-Regional 3"/>
    <d v="2026-08-07T14:55:56"/>
    <d v="2026-08-12T08:19:59"/>
    <n v="69360915"/>
    <m/>
    <n v="172502311393"/>
    <s v="CAFE KOPI &amp; TEH"/>
    <s v="ODP-KPN-FGC/47 FGC/D03/47.01"/>
    <s v="WO061176129"/>
    <m/>
    <m/>
    <m/>
    <n v="123.6068441"/>
    <n v="-10.164740699999999"/>
    <s v="|MN01740|MYIA-088289623326/POI/Dr.ARLEY SADRA TELUSSA/081216010785/saver_edybria@yahoo.co.id"/>
    <s v="MYIB_ASSISTANT"/>
    <m/>
    <m/>
    <m/>
    <m/>
    <m/>
    <m/>
    <m/>
    <m/>
    <s v="Management Janji"/>
    <s v="2026-08-08 13:00:00 | Tanggal pemasangan: 08/08/2026 Jam pemasangan : pagi / siang Info Tambahan : Hubungi pelanggan dulu sebelum ke lokasi. terima kasih "/>
    <s v="FCC"/>
    <d v="2026-07-08T15:25:38"/>
    <d v="2026-08-08T13:00:00"/>
    <s v="Kendala Lainnya"/>
    <s v="CANCEL"/>
    <s v="KPN"/>
    <s v="NO ADDON"/>
    <m/>
    <s v="Cancel Completed"/>
    <s v="HSI Bisnis Basic Promo HUT Telkom PSB 70% - 75 Mbps"/>
    <s v="INDIBIZ"/>
    <m/>
    <m/>
    <d v="2026-08-08T13:00:00"/>
    <s v="2026-08-08 13:00:00 | Tanggal pemasangan: 08/08/2026 Jam pemasangan : pagi / siang Info Tambahan : Hubungi pelanggan dulu sebelum ke lokasi. terima kasih "/>
    <m/>
    <m/>
    <m/>
    <e v="#NUM!"/>
    <e v="#NUM!"/>
    <x v="0"/>
    <x v="29"/>
  </r>
  <r>
    <n v="1425"/>
    <n v="1002518821"/>
    <n v="3"/>
    <x v="2"/>
    <n v="4"/>
    <s v="PURWOKERTO"/>
    <s v="PURWOKERTO"/>
    <s v="PWT"/>
    <s v="REG"/>
    <s v="AO"/>
    <s v="NEW SALES"/>
    <s v="1P INET"/>
    <s v="102 | FOLLOW UP COMPLETED"/>
    <s v="RBS-Regional 3"/>
    <d v="2026-08-11T08:16:57"/>
    <d v="2026-08-13T13:07:58"/>
    <n v="69362850"/>
    <m/>
    <n v="146303609793"/>
    <s v="NAYYARA PROJECT"/>
    <s v="ODP-PWT-FDD/074 FDD/D07/074.01"/>
    <s v="WO061461885"/>
    <m/>
    <m/>
    <m/>
    <n v="109.211997"/>
    <n v="-7.4127739999999998"/>
    <s v="|MC00213|MYIA-078416611205/POI/FARHATUN NI&amp; 39;MAH WULANDA/085726802885/gibstore65@gmail.com"/>
    <s v="MYIB_ASSISTANT"/>
    <m/>
    <m/>
    <m/>
    <m/>
    <m/>
    <m/>
    <m/>
    <m/>
    <s v="Management Janji"/>
    <s v="2026-08-12 08:00:00 | Tanggal pemasangan: 12/08/2026 Jam pemasangan : pagi Info Tambahan : Hubungi pelanggan dulu sebelum ke lokasi terima kasih."/>
    <s v="FCC"/>
    <d v="2026-11-08T08:40:11"/>
    <d v="2026-08-12T08:00:00"/>
    <s v="Kendala Teknik"/>
    <s v="REVOKE"/>
    <s v="PWT"/>
    <s v="NO ADDON"/>
    <m/>
    <s v="Follow Up Revoke Completed, New Order ID : SC1002524181"/>
    <s v="HSI Bisnis Promo HUT Telkom PSB 70% - 150 Mbps"/>
    <s v="INDIBIZ"/>
    <m/>
    <m/>
    <d v="2026-08-12T08:00:00"/>
    <s v="2026-08-12 08:00:00 | Tanggal pemasangan: 12/08/2026 Jam pemasangan : pagi Info Tambahan : Hubungi pelanggan dulu sebelum ke lokasi terima kasih."/>
    <m/>
    <m/>
    <m/>
    <e v="#NUM!"/>
    <e v="#NUM!"/>
    <x v="0"/>
    <x v="4"/>
  </r>
  <r>
    <n v="1426"/>
    <n v="1002530586"/>
    <n v="3"/>
    <x v="0"/>
    <n v="5"/>
    <s v="MATARAM"/>
    <s v="LOMBOK TIMUR UTARA"/>
    <s v="SEL"/>
    <s v="REG"/>
    <s v="AO"/>
    <s v="NEW SALES"/>
    <s v="1P INET"/>
    <s v="Completed (PS)"/>
    <s v="RBS-Regional 3"/>
    <d v="2026-08-17T10:32:56"/>
    <d v="2026-08-18T14:27:13"/>
    <n v="69367911"/>
    <m/>
    <n v="172619203277"/>
    <s v="Toko Sukiman"/>
    <s v="ODP-SEL-FAW/34 FAW/D01/34.01"/>
    <s v="WO061916441"/>
    <m/>
    <m/>
    <m/>
    <n v="116.496936678886"/>
    <n v="-8.6331471903169597"/>
    <s v="MD|MYDB-20260817265803|SC00001/MC00149|Toko Sukiman|087744563778"/>
    <s v="MYDIGIBIZPARTNER"/>
    <m/>
    <m/>
    <m/>
    <m/>
    <m/>
    <m/>
    <m/>
    <m/>
    <s v="Management Janji"/>
    <s v="2026-08-18 15:00:00 | Nama : BP MUHAMMAD SUKIMAN AZMY No Hp : 087744563778 No Alt :  Tgl Pemasangan : 18 Agustus 2026 Interval : SIANG Note : Hubungi pelanggan terlebih dahulu"/>
    <s v="FCC"/>
    <s v="17-08-2026 10:39:55"/>
    <d v="2026-08-18T15:00:00"/>
    <m/>
    <s v="PS"/>
    <s v="SEL"/>
    <s v="NO ADDON"/>
    <n v="20260818"/>
    <s v="Completed"/>
    <s v="HSI Bisnis Promo HUT Telkom PSB 70% - 150 Mbps"/>
    <s v="INDIBIZ"/>
    <m/>
    <m/>
    <d v="2026-08-18T15:00:00"/>
    <s v="2026-08-18 15:00:00 | Nama : BP MUHAMMAD SUKIMAN AZMY No Hp : 087744563778 No Alt :  Tgl Pemasangan : 18 Agustus 2026 Interval : SIANG Note : Hubungi pelanggan terlebih dahulu"/>
    <n v="2026"/>
    <n v="8"/>
    <n v="18"/>
    <d v="2026-08-18T00:00:00"/>
    <n v="-0.625"/>
    <x v="1"/>
    <x v="5"/>
  </r>
  <r>
    <n v="1427"/>
    <n v="1002524201"/>
    <n v="3"/>
    <x v="4"/>
    <n v="4"/>
    <s v="PEKALONGAN"/>
    <s v="SLAWI"/>
    <s v="ADW"/>
    <s v="REG"/>
    <s v="AO"/>
    <s v="NEW SALES"/>
    <s v="1P INET"/>
    <s v="102 | FOLLOW UP COMPLETED"/>
    <s v="RBS-Regional 3"/>
    <d v="2026-08-13T13:11:56"/>
    <d v="2026-08-14T14:37:05"/>
    <n v="69365129"/>
    <m/>
    <n v="146282105551"/>
    <s v="PT. SEKARJATI (SPBU MINDAKA)"/>
    <s v="ODP-ADW-FF/011 FF/D01/011.01"/>
    <s v="WO061665478"/>
    <m/>
    <m/>
    <m/>
    <n v="109.1869793"/>
    <n v="-6.9246688999999897"/>
    <s v="|MN00292|MYIA-097157995104/POI/Hadi Sucipto/085700873963/pt.sekarjati10@gmail.com"/>
    <s v="MYIB_ASSISTANT"/>
    <m/>
    <m/>
    <m/>
    <m/>
    <m/>
    <m/>
    <m/>
    <m/>
    <s v="Management Janji"/>
    <s v="2026-08-14 13:00:00 | M Janji : (14 AGUSTUS 2026) jam Pasang : siang Note : hubungi pelanggan jika ingin kelokasi"/>
    <s v="FCC"/>
    <s v="13-08-2026 13:25:44"/>
    <d v="2026-08-14T13:00:00"/>
    <m/>
    <s v="REVOKE"/>
    <s v="ADW"/>
    <s v="NO ADDON"/>
    <m/>
    <s v="Follow Up Revoke Completed, New Order ID : SC1002526624"/>
    <s v="HSI Bisnis Promo HUT Telkom PSB 70% - 100 Mbps"/>
    <s v="INDIBIZ"/>
    <m/>
    <m/>
    <d v="2026-08-14T13:00:00"/>
    <s v="2026-08-14 13:00:00 | M Janji : (14 AGUSTUS 2026) jam Pasang : siang Note : hubungi pelanggan jika ingin kelokasi"/>
    <m/>
    <m/>
    <m/>
    <e v="#NUM!"/>
    <e v="#NUM!"/>
    <x v="0"/>
    <x v="4"/>
  </r>
  <r>
    <n v="1428"/>
    <n v="1002521730"/>
    <n v="3"/>
    <x v="0"/>
    <n v="5"/>
    <s v="MATARAM"/>
    <s v="SUMBAWA"/>
    <s v="SBW"/>
    <s v="REG"/>
    <s v="AO"/>
    <s v="NEW SALES"/>
    <s v="1P INET"/>
    <s v="Completed (PS)"/>
    <s v="RBS-Regional 3"/>
    <d v="2026-08-12T11:13:56"/>
    <d v="2026-08-13T13:46:57"/>
    <n v="69364041"/>
    <m/>
    <n v="172606792157"/>
    <s v="SPBU 5484312 LABUHAN BADAS"/>
    <s v="ODP-SBW-FAA/72 FAA/D10/72.01"/>
    <s v="WO061569026"/>
    <m/>
    <m/>
    <m/>
    <n v="117.379958108067"/>
    <n v="-8.4718363890345696"/>
    <s v="MD|MYDB-20260812265048|DN00001/MN01576|SPBU 5484312 LABUHAN BADAS|081909020111"/>
    <s v="MYDIGIBIZPARTNER"/>
    <m/>
    <m/>
    <m/>
    <m/>
    <m/>
    <m/>
    <m/>
    <m/>
    <s v="Management Janji"/>
    <s v="2026-08-13 08:00:00 |  M Janji : (13/AGUSTUS/2026) jam Pasang : 09:00 Note : hubungi pelanggan jika ingin kelokasi"/>
    <s v="FCC"/>
    <d v="2026-12-08T11:39:52"/>
    <d v="2026-08-13T08:00:00"/>
    <m/>
    <s v="PS"/>
    <s v="SBW"/>
    <s v="NO ADDON"/>
    <n v="20260813"/>
    <s v="Completed"/>
    <s v="HSI Bisnis Promo HUT Telkom PSB 70% - 75 Mbps"/>
    <s v="INDIBIZ"/>
    <m/>
    <m/>
    <d v="2026-08-13T08:00:00"/>
    <s v="2026-08-13 08:00:00 |  M Janji : (13/AGUSTUS/2026) jam Pasang : 09:00 Note : hubungi pelanggan jika ingin kelokasi"/>
    <n v="2026"/>
    <n v="8"/>
    <n v="13"/>
    <d v="2026-08-13T00:00:00"/>
    <n v="-0.33333333333575865"/>
    <x v="1"/>
    <x v="2"/>
  </r>
  <r>
    <n v="1429"/>
    <n v="1002532869"/>
    <n v="3"/>
    <x v="6"/>
    <n v="5"/>
    <s v="SIDOARJO"/>
    <s v="MOJOKERTO"/>
    <s v="MRT"/>
    <s v="REG"/>
    <s v="AO"/>
    <s v="NEW SALES"/>
    <m/>
    <s v="MIE - SEND SURVEY"/>
    <s v="RBS-Regional 3"/>
    <d v="2026-08-18T11:49:51"/>
    <d v="2026-08-18T14:38:02"/>
    <n v="69368867"/>
    <m/>
    <n v="152312243279"/>
    <s v="SMK PGRI KOTA MOJOKERTO R.BKK"/>
    <s v="ODP-MRT-FU/17"/>
    <s v="WO062021971"/>
    <m/>
    <m/>
    <m/>
    <n v="112.42220519999999"/>
    <n v="-7.4845883999999998"/>
    <s v="|MN02783|/SMK PGRI KOTA MOJOKERTO R.BKK/WINBACK 2.0 HSI B2B (1:1) 50MBPS 355RB PSB DISC 70%//sari88398@gmail.com/RATNA SARI/85857649642"/>
    <s v="Amex"/>
    <m/>
    <m/>
    <m/>
    <m/>
    <m/>
    <m/>
    <m/>
    <m/>
    <s v="Management Janji"/>
    <s v="2026-08-19 13:00:00|Nama PIC : Ratna  No HP : 085857649642 Alt : 083189825398 M Janji : 19 Augustus 2026 Jam Pasang : 08.00 - 13:00  NoteÃ‚Â :  hubungi terlebih dahulu sebelum kelokasi|40981184|MYDITA"/>
    <s v="FCC"/>
    <s v="18-08-2026 11:54:51"/>
    <d v="2026-08-19T13:00:00"/>
    <m/>
    <s v="SURVEY_NEW_MANJA"/>
    <s v="MRT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9T13:00:00"/>
    <s v="2026-08-19 13:00:00|Nama PIC : Ratna  No HP : 085857649642 Alt : 083189825398 M Janji : 19 Augustus 2026 Jam Pasang : 08.00 - 13:00  NoteÃ‚Â :  hubungi terlebih dahulu sebelum kelokasi|40981184|MYDITA"/>
    <m/>
    <m/>
    <m/>
    <e v="#NUM!"/>
    <e v="#NUM!"/>
    <x v="0"/>
    <x v="20"/>
  </r>
  <r>
    <n v="1430"/>
    <n v="1002518863"/>
    <n v="3"/>
    <x v="3"/>
    <n v="5"/>
    <s v="MADURA"/>
    <s v="BANGKALAN"/>
    <s v="BKL"/>
    <s v="REG"/>
    <s v="AO"/>
    <s v="NEW SALES"/>
    <m/>
    <s v="MIA - INVALID SURVEY"/>
    <s v="RBS-Regional 3"/>
    <d v="2026-08-11T08:36:24"/>
    <d v="2026-08-12T19:25:51"/>
    <n v="69362884"/>
    <m/>
    <n v="152435222711"/>
    <s v="SPBU PETEMON"/>
    <s v="ODP-BKL-FAZ/48"/>
    <s v="WO061563986"/>
    <m/>
    <m/>
    <m/>
    <n v="112.72248449999999"/>
    <n v="-7.1712109000000002"/>
    <s v="|MN02600|/SPBU PETEMON/H. ABDURRAHMAN SOLEH/0811330651/spbu5469111@gmail.com/HSI Bisnis Promo HUT Telkom (1:1) 50 Mbps (Rp 355.000) PSB Rp 150.000/"/>
    <s v="Sales Force DBS"/>
    <m/>
    <m/>
    <m/>
    <m/>
    <m/>
    <m/>
    <m/>
    <m/>
    <s v="Management Janji"/>
    <s v="2026-08-13 08:00:00| M Janji : (13/AGUSTUS/2026) jam Pasang : 09:00 Note : hubungi pelanggan jika ingin kelokasi|40900827|MYDITA"/>
    <s v="FCC"/>
    <d v="2026-11-08T08:40:11"/>
    <d v="2026-08-13T08:00:00"/>
    <m/>
    <s v="SURVEY_NEW_MANJA"/>
    <s v="BKL"/>
    <s v="NO ADDON"/>
    <m/>
    <s v="MIE - INVALID SURVEY - Kendala Jalur/Rute Tarikan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3T08:00:00"/>
    <s v="2026-08-13 08:00:00| M Janji : (13/AGUSTUS/2026) jam Pasang : 09:00 Note : hubungi pelanggan jika ingin kelokasi|40900827|MYDITA"/>
    <m/>
    <m/>
    <m/>
    <e v="#NUM!"/>
    <e v="#NUM!"/>
    <x v="0"/>
    <x v="6"/>
  </r>
  <r>
    <n v="1431"/>
    <n v="1002511325"/>
    <n v="3"/>
    <x v="1"/>
    <n v="5"/>
    <s v="KEDIRI"/>
    <s v="TRENGGALEK"/>
    <s v="DRN"/>
    <s v="REG"/>
    <s v="AO"/>
    <s v="NEW SALES"/>
    <s v="1P INET"/>
    <s v="Completed (PS)"/>
    <s v="RBS-Regional 3"/>
    <d v="2026-08-05T18:46:56"/>
    <d v="2026-08-06T15:45:06"/>
    <n v="69359485"/>
    <m/>
    <n v="152638204277"/>
    <s v="SPBU KRANDING POGALAN"/>
    <s v="ODP-DRN-FD/05 FD/D01/05.01"/>
    <s v="WO061023499"/>
    <m/>
    <m/>
    <m/>
    <n v="111.763418474533"/>
    <n v="-8.1063936560634104"/>
    <s v="|MN00418|MYIA-076787280421/POI/ARI SUNYOTO/085335590000/arisunyoto1@gmail.com"/>
    <s v="MYIB_ASSISTANT"/>
    <m/>
    <m/>
    <m/>
    <m/>
    <m/>
    <m/>
    <m/>
    <m/>
    <s v="Management Janji"/>
    <s v="2026-08-06 15:00:00 | M Janji : (06/08/2026) jam Pasang pagi / siang  Note : hubungi pelanggan jika ingin kelokasi"/>
    <s v="FCC"/>
    <d v="2026-05-08T18:54:57"/>
    <d v="2026-08-06T15:00:00"/>
    <m/>
    <s v="PS"/>
    <s v="DRN"/>
    <s v="NO ADDON"/>
    <n v="20260806"/>
    <s v="Completed"/>
    <s v="HSI Bisnis Promo HUT Telkom PSB 70% - 50 Mbps"/>
    <s v="INDIBIZ"/>
    <m/>
    <m/>
    <d v="2026-08-06T15:00:00"/>
    <s v="2026-08-06 15:00:00 | M Janji : (06/08/2026) jam Pasang pagi / siang  Note : hubungi pelanggan jika ingin kelokasi"/>
    <n v="2026"/>
    <n v="8"/>
    <n v="6"/>
    <d v="2026-08-06T00:00:00"/>
    <n v="-0.625"/>
    <x v="1"/>
    <x v="25"/>
  </r>
  <r>
    <n v="1432"/>
    <n v="1002506693"/>
    <n v="3"/>
    <x v="2"/>
    <n v="4"/>
    <s v="PURWOKERTO"/>
    <s v="CILACAP"/>
    <s v="KRY"/>
    <s v="REG"/>
    <s v="AO"/>
    <s v="NEW SALES"/>
    <s v="1P INET"/>
    <s v="Completed (PS)"/>
    <s v="RBS-Regional 3"/>
    <d v="2026-08-04T07:32:56"/>
    <d v="2026-08-04T13:06:52"/>
    <n v="69357861"/>
    <m/>
    <n v="143385101104"/>
    <s v="SD NEGERI 1 PAGUBUGAN"/>
    <s v="ODP-KRY-FF/058 FF/D04/058.01"/>
    <s v="WO060846976"/>
    <m/>
    <m/>
    <m/>
    <n v="109.313632"/>
    <n v="-7.6915800000000001"/>
    <s v="|MC00213|MYIA-005342094390/POI/ROMIYATUN/085328416182/buromiyatun@gmail.com"/>
    <s v="MYIB_ASSISTANT"/>
    <m/>
    <m/>
    <m/>
    <m/>
    <m/>
    <m/>
    <m/>
    <m/>
    <s v="Management Janji"/>
    <s v="2026-08-05 08:00:00 | Nama PIC: bu romiyatun Notel: 085328416182 Alt: -  Tanggal: 5/8/2026 Jam Pasang: Pagi Note: Hubungi sebelum ke lokasi, terimakasih. "/>
    <s v="FCC"/>
    <d v="2026-04-08T07:40:08"/>
    <d v="2026-08-05T08:00:00"/>
    <m/>
    <s v="PS"/>
    <s v="KRY"/>
    <s v="NO ADDON"/>
    <n v="20260804"/>
    <s v="Completed"/>
    <s v="HSI Bisnis Promo HUT Telkom PSB 70% - 50 Mbps"/>
    <s v="INDIBIZ"/>
    <m/>
    <m/>
    <d v="2026-08-05T08:00:00"/>
    <s v="2026-08-05 08:00:00 | Nama PIC: bu romiyatun Notel: 085328416182 Alt: -  Tanggal: 5/8/2026 Jam Pasang: Pagi Note: Hubungi sebelum ke lokasi, terimakasih. "/>
    <n v="2026"/>
    <n v="8"/>
    <n v="4"/>
    <d v="2026-08-04T00:00:00"/>
    <n v="-1.3333333333357587"/>
    <x v="1"/>
    <x v="4"/>
  </r>
  <r>
    <n v="1433"/>
    <n v="1002512289"/>
    <n v="3"/>
    <x v="4"/>
    <n v="4"/>
    <s v="PEKALONGAN"/>
    <s v="BREBES"/>
    <s v="BRB"/>
    <s v="REG"/>
    <s v="AO"/>
    <s v="NEW SALES"/>
    <m/>
    <s v="Completed (PS)"/>
    <s v="RBS-Regional 3"/>
    <d v="2026-08-06T12:55:33"/>
    <d v="2026-08-06T14:10:11"/>
    <n v="69357257"/>
    <m/>
    <n v="146284106910"/>
    <s v="Yayasan Harapan Umat"/>
    <s v="ODP-BRB-FJ/055"/>
    <s v="WO061070500"/>
    <m/>
    <m/>
    <m/>
    <n v="109.04882600000001"/>
    <n v="-6.857437"/>
    <s v="AMRBS;403095;REG3;BAYU;085100296564;HSI 1S 100MB;535k;PIC 089518687894;harapanumat1990@gmail.com"/>
    <s v="Account Manager"/>
    <m/>
    <m/>
    <m/>
    <m/>
    <m/>
    <m/>
    <m/>
    <m/>
    <s v="Management Janji"/>
    <s v="2026-08-06 08:00:00|M Janji : (06/08/2026)  jam Pasang pagi / siang   Note : hubungi pelanggan jika ingin kelokasi|40981182|MYDITA"/>
    <s v="FCC"/>
    <d v="2026-06-08T13:10:52"/>
    <m/>
    <m/>
    <s v="PS"/>
    <s v="BRB"/>
    <s v="NO ADDON"/>
    <n v="20260806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6T07:00:00"/>
    <s v="2026-08-06 08:00:00|M Janji : (06/08/2026)  jam Pasang pagi / siang   Note : hubungi pelanggan jika ingin kelokasi|40981182|MYDITA"/>
    <n v="2026"/>
    <n v="8"/>
    <n v="6"/>
    <d v="2026-08-06T00:00:00"/>
    <n v="-0.29166666666424135"/>
    <x v="1"/>
    <x v="4"/>
  </r>
  <r>
    <n v="1434"/>
    <n v="1002507635"/>
    <n v="3"/>
    <x v="2"/>
    <n v="4"/>
    <s v="MAGELANG"/>
    <s v="WONOSOBO"/>
    <s v="WOS"/>
    <s v="REG"/>
    <s v="AO"/>
    <s v="NEW SALES"/>
    <m/>
    <s v="FCC - HD1A - PROGRESS"/>
    <s v="RBS-Regional 3"/>
    <d v="2026-08-04T11:07:07"/>
    <d v="2026-08-04T11:08:15"/>
    <n v="69358103"/>
    <m/>
    <n v="141373127381"/>
    <s v="The Lakebox"/>
    <m/>
    <m/>
    <m/>
    <m/>
    <m/>
    <n v="109.93055092246"/>
    <n v="-7.26728667952493"/>
    <s v="AMRBS ; 402717 ; AMEX ; WIRA ; TREG3 ; MAGELANG ; 1S HSI BISNIS PROMO 100 Mbps ; RINA 08902506301; Thelakebox.cabin@gmail.com"/>
    <s v="Amex"/>
    <m/>
    <m/>
    <m/>
    <m/>
    <m/>
    <m/>
    <m/>
    <m/>
    <m/>
    <m/>
    <m/>
    <d v="2026-04-08T11:10:54"/>
    <m/>
    <m/>
    <s v="FCC"/>
    <s v="WOS"/>
    <s v="NO ADDON"/>
    <m/>
    <s v="MYDITA RBS - HD1A - PROGRESS"/>
    <s v="- SP_NOSS;SP_NOSS ~ Internet NOSS Multispeed Network[0]  - SP_NOSS;SP_NOSS ~ Internet NOSS Multispeed Network[0]  - E23015;E23015 ~ ES23 - Perangkat ONT[0]  - E23015~null~44292;E23015||11||Abodemen 0[0]  - E23015~null~E23015_SWONTPREM;SWONTPREM ~ Biaya Se"/>
    <s v="INDIBIZ"/>
    <m/>
    <m/>
    <m/>
    <m/>
    <m/>
    <m/>
    <m/>
    <e v="#NUM!"/>
    <e v="#NUM!"/>
    <x v="0"/>
    <x v="4"/>
  </r>
  <r>
    <n v="1435"/>
    <n v="1002521320"/>
    <n v="3"/>
    <x v="5"/>
    <n v="5"/>
    <s v="SINGARJA"/>
    <s v="KLUNGKUNG"/>
    <s v="SMA"/>
    <s v="REG"/>
    <s v="AO"/>
    <s v="NEW SALES"/>
    <m/>
    <s v="WAITING AKTIFASI IHLD"/>
    <s v="RBS-Regional 3"/>
    <d v="2026-08-12T09:03:47"/>
    <d v="2026-08-12T18:33:03"/>
    <n v="69358911"/>
    <m/>
    <m/>
    <s v="Lumbung umaluah villa"/>
    <m/>
    <s v="WO061152318"/>
    <m/>
    <m/>
    <m/>
    <n v="115.4341"/>
    <n v="-8.4644999999999992"/>
    <s v="|MN02750|/CP NI NYOMAN SULADRI/082340669469/lumbungumaluah@gmail.com"/>
    <s v="Sales Force DBS"/>
    <m/>
    <m/>
    <m/>
    <m/>
    <m/>
    <m/>
    <m/>
    <m/>
    <s v="Management Janji"/>
    <s v="2026-08-08 15:00:00|Nama PIC : BAPAK KETUT No HP : 082340669469 Alt :  M Janji : (SABTU/8/AGUSTUS/2026) jam Pasang : 09:00 Note : hubungi pelanggan jika ingin kelokasi|40951378|MYDITA"/>
    <s v="FCC"/>
    <d v="2026-12-08T09:10:20"/>
    <d v="2026-08-08T00:00:00"/>
    <m/>
    <s v="UNSC"/>
    <s v="SMA"/>
    <s v="NO ADDON"/>
    <m/>
    <s v="WAITING:  |MYDITA"/>
    <s v="- 11_11446;Biaya PSB HSI EBIS Tunai di Depan ~ 11[150000]  - SP_NOSS;SP_NOSS ~ Internet NOSS Multispeed Network[0]  - E25061;E25061 ~ ES25 - Paket HSI Basic (HSIEF) Khusus Winback 2.0[0]  - E25061~null~E25061_UNL;UNL ~ Internet-Link Unlimited Internet Usa"/>
    <s v="INDIBIZ"/>
    <m/>
    <m/>
    <d v="2026-08-08T15:00:00"/>
    <s v="2026-08-08 15:00:00|Nama PIC : BAPAK KETUT No HP : 082340669469 Alt :  M Janji : (SABTU/8/AGUSTUS/2026) jam Pasang : 09:00 Note : hubungi pelanggan jika ingin kelokasi|40951378|MYDITA"/>
    <m/>
    <m/>
    <m/>
    <e v="#NUM!"/>
    <e v="#NUM!"/>
    <x v="0"/>
    <x v="17"/>
  </r>
  <r>
    <n v="1436"/>
    <n v="1002527385"/>
    <n v="3"/>
    <x v="1"/>
    <n v="5"/>
    <s v="MALANG"/>
    <s v="BATU"/>
    <s v="PKS"/>
    <s v="REG"/>
    <s v="AO"/>
    <s v="NEW SALES"/>
    <s v="1P INET"/>
    <s v="MIA - INVALID SURVEY"/>
    <s v="RBS-Regional 3"/>
    <d v="2026-08-14T18:05:57"/>
    <d v="2026-08-15T12:14:02"/>
    <n v="69366448"/>
    <m/>
    <n v="152710214230"/>
    <s v="TOKO MAS ALI RAHMAN"/>
    <s v="ODP-PKS-FW/18 FW/D04/18.01"/>
    <s v="WO061779234"/>
    <m/>
    <m/>
    <m/>
    <n v="112.766260488439"/>
    <n v="-7.9471624627403497"/>
    <s v="|MC20235|MYIA-069996015617/POI/HANDIK ALI RAHMAN/081511444415/cctvspr87@gmail.com"/>
    <s v="MYIB_ASSISTANT"/>
    <m/>
    <m/>
    <m/>
    <m/>
    <m/>
    <m/>
    <m/>
    <m/>
    <s v="Management Janji"/>
    <s v="2026-08-15 15:00:00 | Tanggal pemasangan: 27/07/2026 Jam pemasangan : pagi / siang Info Tambahan : Hubungi pelanggan dulu sebelum ke lokasi. terima kasih"/>
    <s v="FCC"/>
    <s v="14-08-2026 18:09:52"/>
    <d v="2026-08-15T15:00:00"/>
    <m/>
    <s v="SURVEY_NEW_MANJA"/>
    <s v="PKS"/>
    <s v="NETMONK"/>
    <m/>
    <s v="MIE - INVALID SURVEY - Kendala Jalur/Rute Tarikan"/>
    <s v="HSI Bisnis Bundling Netmonk Promo 2026 PSB 70% - 300 Mbps"/>
    <s v="INDIBIZ"/>
    <m/>
    <m/>
    <d v="2026-08-15T15:00:00"/>
    <s v="2026-08-15 15:00:00 | Tanggal pemasangan: 27/07/2026 Jam pemasangan : pagi / siang Info Tambahan : Hubungi pelanggan dulu sebelum ke lokasi. terima kasih"/>
    <m/>
    <m/>
    <m/>
    <e v="#NUM!"/>
    <e v="#NUM!"/>
    <x v="0"/>
    <x v="15"/>
  </r>
  <r>
    <n v="1437"/>
    <n v="1002510478"/>
    <n v="3"/>
    <x v="2"/>
    <n v="4"/>
    <s v="YOGYAKARTA"/>
    <s v="GUNUNG KIDUL"/>
    <s v="WNS"/>
    <s v="REG"/>
    <s v="AO"/>
    <s v="NEW SALES"/>
    <s v="1P INET"/>
    <s v="CANCEL COMPLETED"/>
    <s v="RBS-Regional 3"/>
    <d v="2026-08-05T13:12:49"/>
    <d v="2026-08-16T11:39:03"/>
    <n v="69354224"/>
    <m/>
    <m/>
    <s v="PT MITRA ASTON (LOGISTIK)"/>
    <m/>
    <s v="WO060357522"/>
    <m/>
    <m/>
    <m/>
    <n v="110.475126"/>
    <n v="-7.9772210000000001"/>
    <s v="|MC80054|MYIA-062088024129/POI/YULIANTO S.T /085726445921/lamingaya204@gmail.com"/>
    <s v="MYIB_ASSISTANT"/>
    <m/>
    <m/>
    <m/>
    <m/>
    <m/>
    <m/>
    <m/>
    <m/>
    <s v="Management Janji"/>
    <s v="2026-07-30 13:00:00 | Jam Pemasangan : 16.00 Tanggal Pemasangan : 30 Juli 2026 Note : mohon hubungi pelanggan dulu sebelum ke lokasi, terima kasih."/>
    <s v="FCC"/>
    <d v="2026-05-08T13:25:39"/>
    <d v="2026-07-30T00:00:00"/>
    <m/>
    <s v="REJECT_FCC"/>
    <s v="WNS"/>
    <s v="NO ADDON"/>
    <m/>
    <s v="DECLINE : Decline - Batal Order EVI PUSPITA EKASARI 40931150|MYDITA"/>
    <s v="HSI Bisnis PSB 70% - 100 Mbps"/>
    <s v="INDIBIZ"/>
    <m/>
    <m/>
    <d v="2026-07-30T13:00:00"/>
    <s v="2026-07-30 13:00:00 | Jam Pemasangan : 16.00 Tanggal Pemasangan : 30 Juli 2026 Note : mohon hubungi pelanggan dulu sebelum ke lokasi, terima kasih."/>
    <m/>
    <m/>
    <m/>
    <e v="#NUM!"/>
    <e v="#NUM!"/>
    <x v="0"/>
    <x v="4"/>
  </r>
  <r>
    <n v="1438"/>
    <n v="1002530394"/>
    <n v="3"/>
    <x v="3"/>
    <n v="5"/>
    <s v="MADURA"/>
    <s v="PAMEKASAN"/>
    <s v="PME"/>
    <s v="REG"/>
    <s v="AO"/>
    <s v="NEW SALES"/>
    <s v="1P INET"/>
    <s v="Completed (PS)"/>
    <s v="RBS-Regional 3"/>
    <d v="2026-08-17T08:08:56"/>
    <d v="2026-08-18T14:43:39"/>
    <n v="69367813"/>
    <m/>
    <n v="152426928248"/>
    <s v="TOKO CAKRABUWANA"/>
    <s v="ODP-PME-FBF/16 FBF/D05/16.01"/>
    <s v="WO061907938"/>
    <m/>
    <m/>
    <m/>
    <n v="113.41681960970099"/>
    <n v="-7.1278376208904897"/>
    <s v="MD|MYDB-20260817265794|DN00001/MN00558|TOKO CAKRABUWANA|08815020148"/>
    <s v="MYDIGIBIZPARTNER"/>
    <m/>
    <m/>
    <m/>
    <m/>
    <m/>
    <m/>
    <m/>
    <m/>
    <s v="Management Janji"/>
    <s v="2026-08-18 08:00:00 | Jam Pemasangan : 08:00 - 12.00 Tanggal Pemasangan : 18/08/2026 Info Tambahan : Hubungi pelanggan sebelum datang ke lokasi"/>
    <s v="FCC"/>
    <s v="17-08-2026 08:26:02"/>
    <d v="2026-08-18T08:00:00"/>
    <m/>
    <s v="PS"/>
    <s v="PME"/>
    <s v="NO ADDON"/>
    <n v="20260818"/>
    <s v="Completed"/>
    <s v="HSI Bisnis Promo HUT Telkom PSB 70% - 200 Mbps"/>
    <s v="INDIBIZ"/>
    <m/>
    <m/>
    <d v="2026-08-18T08:00:00"/>
    <s v="2026-08-18 08:00:00 | Jam Pemasangan : 08:00 - 12.00 Tanggal Pemasangan : 18/08/2026 Info Tambahan : Hubungi pelanggan sebelum datang ke lokasi"/>
    <n v="2026"/>
    <n v="8"/>
    <n v="18"/>
    <d v="2026-08-18T00:00:00"/>
    <n v="-0.33333333333575865"/>
    <x v="1"/>
    <x v="6"/>
  </r>
  <r>
    <n v="1439"/>
    <n v="1002506284"/>
    <n v="3"/>
    <x v="5"/>
    <n v="5"/>
    <s v="DENPASAR"/>
    <s v="UBUNG"/>
    <s v="SMY"/>
    <s v="REG"/>
    <s v="AO"/>
    <s v="NEW SALES"/>
    <m/>
    <s v="102 | FOLLOW UP COMPLETED"/>
    <s v="RBS-Regional 1"/>
    <d v="2026-08-03T14:40:56"/>
    <d v="2026-08-05T10:41:12"/>
    <n v="69357651"/>
    <m/>
    <n v="172416797776"/>
    <s v="PT Cyberindo Aditama (KT&amp;G Indonesia)"/>
    <s v="ODP-SMY-FD/19"/>
    <s v="WO060821940"/>
    <m/>
    <m/>
    <m/>
    <n v="115.1821587"/>
    <n v="-8.6756408999999994"/>
    <s v="AMRBS;403076;WULAN ALFISAHRI; inet only 50 mbps;081264646699;081386870535;medan@cbn.net.id"/>
    <s v="Account Manager"/>
    <m/>
    <m/>
    <m/>
    <m/>
    <m/>
    <m/>
    <m/>
    <m/>
    <s v="Management Janji"/>
    <s v="2026-08-04 13:00:00|Nama Pic : bp riswan  No Hp Pic : 081264646699 No alt : - Jam Pemasangan : pagi  Tanggal Pemasangan : 4 Agustus 2026|40981182|MYDITA"/>
    <s v="FCC"/>
    <d v="2026-03-08T14:55:18"/>
    <d v="2026-08-04T13:00:00"/>
    <s v="Kendala Pelanggan"/>
    <s v="REVOKE"/>
    <s v="SMY"/>
    <s v="NO ADDON"/>
    <m/>
    <s v="Follow Up Revoke Completed, New Order ID : SC1002510037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04T13:00:00"/>
    <s v="2026-08-04 13:00:00|Nama Pic : bp riswan  No Hp Pic : 081264646699 No alt : - Jam Pemasangan : pagi  Tanggal Pemasangan : 4 Agustus 2026|40981182|MYDITA"/>
    <m/>
    <m/>
    <m/>
    <e v="#NUM!"/>
    <e v="#NUM!"/>
    <x v="0"/>
    <x v="22"/>
  </r>
  <r>
    <n v="1440"/>
    <n v="1002527931"/>
    <n v="3"/>
    <x v="6"/>
    <n v="5"/>
    <s v="JEMBER"/>
    <s v="BONDOWOSO"/>
    <s v="PRJ"/>
    <s v="REG"/>
    <s v="AO"/>
    <s v="NEW SALES"/>
    <s v="2P INET + VOICE"/>
    <s v="MIE - SEND SURVEY"/>
    <s v="RBS-Regional 3"/>
    <d v="2026-08-15T10:40:58"/>
    <d v="2026-08-15T10:42:02"/>
    <n v="69366644"/>
    <n v="3322011035"/>
    <n v="152526201036"/>
    <s v="RUMAH KOST SITI NURHALISA"/>
    <s v="ODP-PRJ-FC/23 FC/D01/23.01"/>
    <s v="WO061806278"/>
    <m/>
    <m/>
    <m/>
    <n v="114.04859509900599"/>
    <n v="-7.7791233712169898"/>
    <s v="|MC30175|MYIA-048815721825/POI/SITI NURHALISA/083853348592/nurhaliza01@gmail.com"/>
    <s v="MYIB_ASSISTANT"/>
    <m/>
    <m/>
    <m/>
    <m/>
    <m/>
    <m/>
    <m/>
    <m/>
    <s v="Management Janji"/>
    <s v="2026-08-20 08:00:00 | Nama Pic : bp hermawan  No Hp Pic : 083853348592 No alt : - Jam Pemasangan : pagi siang  Tanggal Pemasangan : 15 Agustus 2026"/>
    <s v="FCC"/>
    <s v="15-08-2026 10:54:52"/>
    <d v="2026-08-20T08:00:00"/>
    <m/>
    <s v="SURVEY_NEW_MANJA"/>
    <s v="PRJ"/>
    <s v="NO ADDON"/>
    <m/>
    <s v="MIE - SEND SURVEY"/>
    <s v="HSI Bisnis Bundling Phone PSB 70% - Free 800 Menit Promo - 300 Mbps"/>
    <s v="INDIBIZ"/>
    <m/>
    <m/>
    <d v="2026-08-20T08:00:00"/>
    <s v="2026-08-20 08:00:00 | Nama Pic : bp hermawan  No Hp Pic : 083853348592 No alt : - Jam Pemasangan : pagi siang  Tanggal Pemasangan : 15 Agustus 2026"/>
    <m/>
    <m/>
    <m/>
    <e v="#NUM!"/>
    <e v="#NUM!"/>
    <x v="0"/>
    <x v="13"/>
  </r>
  <r>
    <n v="1441"/>
    <n v="1002529634"/>
    <n v="3"/>
    <x v="7"/>
    <n v="4"/>
    <s v="KUDUS"/>
    <s v="REMBANG"/>
    <s v="RBN"/>
    <s v="REG"/>
    <s v="AO"/>
    <s v="NEW SALES"/>
    <s v="1P INET"/>
    <s v="Completed (PS)"/>
    <s v="RBS-Regional 3"/>
    <d v="2026-08-16T13:13:56"/>
    <d v="2026-08-18T13:52:50"/>
    <n v="69367506"/>
    <m/>
    <n v="142570111996"/>
    <s v="SPBU 44.592.24 KEMADU SULANG"/>
    <s v="ODP-RBN-FL/026 FL/D02/026.01"/>
    <s v="WO061876455"/>
    <m/>
    <m/>
    <m/>
    <n v="111.39394"/>
    <n v="-6.8375399999999997"/>
    <s v="|MC60037|MYIA-096743783981/POI/ANDRI SETIAWAN/085659354996/lolwildr2020@gmail.com"/>
    <s v="MYIB_ASSISTANT"/>
    <m/>
    <m/>
    <m/>
    <m/>
    <m/>
    <m/>
    <m/>
    <m/>
    <s v="Management Janji"/>
    <s v="2026-08-17 13:00:00 | Tanggal pemasangan : 17 AGUSTUS 2026 Jam pemasangan : pagi/siang Info Tambahan : Hubungi pelanggan dulu sebelum ke lokasi terima kasih"/>
    <s v="FCC"/>
    <s v="16-08-2026 13:39:58"/>
    <d v="2026-08-17T13:00:00"/>
    <m/>
    <s v="PS"/>
    <s v="RBN"/>
    <s v="NO ADDON"/>
    <n v="20260818"/>
    <s v="Completed"/>
    <s v="HSI Bisnis Promo HUT Telkom PSB 70% - 100 Mbps"/>
    <s v="INDIBIZ"/>
    <m/>
    <m/>
    <d v="2026-08-17T13:00:00"/>
    <s v="2026-08-17 13:00:00 | Tanggal pemasangan : 17 AGUSTUS 2026 Jam pemasangan : pagi/siang Info Tambahan : Hubungi pelanggan dulu sebelum ke lokasi terima kasih"/>
    <n v="2026"/>
    <n v="8"/>
    <n v="18"/>
    <d v="2026-08-18T00:00:00"/>
    <n v="0.45833333333575865"/>
    <x v="1"/>
    <x v="4"/>
  </r>
  <r>
    <n v="1442"/>
    <n v="1002514787"/>
    <n v="3"/>
    <x v="6"/>
    <n v="5"/>
    <s v="SIDOARJO"/>
    <s v="INNER - JATIM TIMUR"/>
    <s v="GDA"/>
    <s v="REG"/>
    <s v="AO"/>
    <s v="NEW SALES"/>
    <m/>
    <s v="Completed (PS)"/>
    <s v="RBS-Regional 3"/>
    <d v="2026-08-07T14:15:11"/>
    <d v="2026-08-08T20:10:32"/>
    <n v="69360865"/>
    <m/>
    <n v="152317261516"/>
    <s v="PONDOK PESANTREN AL-FATTAH"/>
    <s v="ODP-GDA-FA/24"/>
    <s v="WO061255055"/>
    <m/>
    <m/>
    <m/>
    <n v="112.73942409999999"/>
    <n v="-7.4124081000000004"/>
    <s v="|MN02620|/PONDOK PESANTREN AL-FATTAH/WINBACK 2.0 HSI B2B (1:1) 100MBPS 535RB PSB DISC 70%//nuhungdawud1@gmail.com/NUHUNG DAWUD/82142206563"/>
    <s v="Sales Force DBS"/>
    <m/>
    <m/>
    <m/>
    <m/>
    <m/>
    <m/>
    <m/>
    <m/>
    <s v="Management Janji"/>
    <s v="2026-08-09 13:00:00|Tanggal pemasangan : 09 AGUSTUS 2026 Jam pemasangan : pagi/siang Info Tambahan : Hubungi pelanggan dulu sebelum ke lokasi terima kasih|40010577|MYDITA"/>
    <s v="FCC"/>
    <d v="2026-07-08T14:25:34"/>
    <d v="2026-08-09T13:00:00"/>
    <m/>
    <s v="PS"/>
    <s v="GDA"/>
    <s v="NO ADDON"/>
    <n v="20260808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9T13:00:00"/>
    <s v="2026-08-09 13:00:00|Tanggal pemasangan : 09 AGUSTUS 2026 Jam pemasangan : pagi/siang Info Tambahan : Hubungi pelanggan dulu sebelum ke lokasi terima kasih|40010577|MYDITA"/>
    <n v="2026"/>
    <n v="8"/>
    <n v="8"/>
    <d v="2026-08-08T00:00:00"/>
    <n v="-1.5416666666642413"/>
    <x v="1"/>
    <x v="19"/>
  </r>
  <r>
    <n v="1443"/>
    <n v="1002515807"/>
    <n v="3"/>
    <x v="4"/>
    <n v="4"/>
    <s v="SEMARANG"/>
    <s v="SALATIGA"/>
    <s v="SLI"/>
    <s v="REG"/>
    <s v="AO"/>
    <s v="NEW SALES"/>
    <s v="1P INET"/>
    <s v="102 | FOLLOW UP COMPLETED"/>
    <s v="RBS-Regional 3"/>
    <d v="2026-08-08T11:22:56"/>
    <d v="2026-08-13T11:27:40"/>
    <n v="69361369"/>
    <m/>
    <n v="142434111351"/>
    <s v="PT AERONUSA INTI RAYA"/>
    <s v="ODP-SLI-FAN/024 FAN/D02/024.01"/>
    <s v="WO061247905"/>
    <m/>
    <m/>
    <m/>
    <n v="110.532135"/>
    <n v="-7.3621210000000001"/>
    <s v="|MN02587|MYIA-060484169050/POI/AMIN/087789912308/helpdesk@sentralcargo.co.id"/>
    <s v="MYIB_ASSISTANT"/>
    <m/>
    <m/>
    <m/>
    <m/>
    <m/>
    <m/>
    <m/>
    <m/>
    <s v="Management Janji"/>
    <s v="2026-08-10 08:00:00 | M Janji : 10 agustus 2026 jam Pasang : pagi  Note : hubungi pelanggan jika ingin kelokasi"/>
    <s v="FCC"/>
    <d v="2026-08-08T11:25:30"/>
    <d v="2026-08-10T08:00:00"/>
    <s v="Kendala Lainnya"/>
    <s v="REVOKE"/>
    <s v="SLI"/>
    <s v="NO ADDON"/>
    <m/>
    <s v="Follow Up Revoke Completed, New Order ID : SC1002523921"/>
    <s v="HSI Bisnis Promo HUT Telkom PSB 70% - 50 Mbps"/>
    <s v="INDIBIZ"/>
    <m/>
    <m/>
    <d v="2026-08-10T08:00:00"/>
    <s v="2026-08-10 08:00:00 | M Janji : 10 agustus 2026 jam Pasang : pagi  Note : hubungi pelanggan jika ingin kelokasi"/>
    <m/>
    <m/>
    <m/>
    <e v="#NUM!"/>
    <e v="#NUM!"/>
    <x v="0"/>
    <x v="4"/>
  </r>
  <r>
    <n v="1444"/>
    <n v="1002529421"/>
    <n v="3"/>
    <x v="0"/>
    <n v="5"/>
    <s v="MATARAM"/>
    <s v="LOMBOK TIMUR UTARA"/>
    <s v="SGG"/>
    <s v="REG"/>
    <s v="AO"/>
    <s v="NEW SALES"/>
    <s v="1P INET"/>
    <s v="Completed (PS)"/>
    <s v="RBS-Regional 3"/>
    <d v="2026-08-16T10:44:56"/>
    <d v="2026-08-16T16:10:36"/>
    <n v="69367379"/>
    <m/>
    <n v="172604214111"/>
    <s v="Toko Munawir"/>
    <s v="ODP-SGG-FBB/05 FBB/D01/05.01"/>
    <s v="WO061861730"/>
    <m/>
    <m/>
    <m/>
    <n v="116.43098115921001"/>
    <n v="-8.2525794535158195"/>
    <s v="MD|MYDB-20260816265659|SC00001/MC00149|Toko Munawir|089656538779"/>
    <s v="MYDIGIBIZPARTNER"/>
    <m/>
    <m/>
    <m/>
    <m/>
    <m/>
    <m/>
    <m/>
    <m/>
    <s v="Management Janji"/>
    <s v="2026-08-17 13:00:00 | Nama : BP M MUNAWIR AZIS No Hp : 089656538779 No Alt :  Tgl Pemasangan : 17 Agustus 2026 Interval : PAGI  Note : Hubungi pelanggan terlebih dahulu"/>
    <s v="FCC"/>
    <s v="16-08-2026 10:54:48"/>
    <d v="2026-08-17T13:00:00"/>
    <m/>
    <s v="PS"/>
    <s v="SGG"/>
    <s v="NO ADDON"/>
    <n v="20260816"/>
    <s v="Completed"/>
    <s v="HSI Bisnis Promo HUT Telkom PSB 70% - 150 Mbps"/>
    <s v="INDIBIZ"/>
    <m/>
    <m/>
    <d v="2026-08-17T13:00:00"/>
    <s v="2026-08-17 13:00:00 | Nama : BP M MUNAWIR AZIS No Hp : 089656538779 No Alt :  Tgl Pemasangan : 17 Agustus 2026 Interval : PAGI  Note : Hubungi pelanggan terlebih dahulu"/>
    <n v="2026"/>
    <n v="8"/>
    <n v="16"/>
    <d v="2026-08-16T00:00:00"/>
    <n v="-1.5416666666642413"/>
    <x v="1"/>
    <x v="5"/>
  </r>
  <r>
    <n v="1445"/>
    <n v="1002526930"/>
    <n v="3"/>
    <x v="1"/>
    <n v="5"/>
    <s v="MADIUN"/>
    <s v="BOJONEGORO"/>
    <s v="BJN"/>
    <s v="REG"/>
    <s v="AO"/>
    <s v="NEW SALES"/>
    <s v="1P INET"/>
    <s v="Completed (PS)"/>
    <s v="RBS-Regional 3"/>
    <d v="2026-08-14T15:31:56"/>
    <d v="2026-08-15T19:12:40"/>
    <n v="69366265"/>
    <m/>
    <n v="152609258594"/>
    <s v="giras tower 88"/>
    <s v="ODP-BJN-FV/05 FV/D01/05.01"/>
    <s v="WO061763553"/>
    <m/>
    <m/>
    <m/>
    <n v="111.8937403"/>
    <n v="-7.1529863999999996"/>
    <s v="|MN01794|MYIA-055874499470/POI/fatkan/085746360425/pojokgiras3@gmail.com"/>
    <s v="MYIB_ASSISTANT"/>
    <m/>
    <m/>
    <m/>
    <m/>
    <m/>
    <m/>
    <m/>
    <m/>
    <s v="Management Janji"/>
    <s v="2026-08-15 15:00:00 | Nama PIC : Fatkhan No HP : 085746360425 Alt :  M Janji : 15 Augustus 2026 Jam Pasang : 08.00 - 13:00  NoteÃ‚Â :  hubungi terlebih dahulu sebelum kelokasi"/>
    <s v="FCC"/>
    <s v="14-08-2026 15:39:56"/>
    <d v="2026-08-15T15:00:00"/>
    <m/>
    <s v="PS"/>
    <s v="BJN"/>
    <s v="NO ADDON"/>
    <n v="20260815"/>
    <s v="Completed"/>
    <s v="HSI Bisnis Promo HUT Telkom PSB 70% - 200 Mbps"/>
    <s v="INDIBIZ"/>
    <m/>
    <m/>
    <d v="2026-08-15T15:00:00"/>
    <s v="2026-08-15 15:00:00 | Nama PIC : Fatkhan No HP : 085746360425 Alt :  M Janji : 15 Augustus 2026 Jam Pasang : 08.00 - 13:00  NoteÃ‚Â :  hubungi terlebih dahulu sebelum kelokasi"/>
    <n v="2026"/>
    <n v="8"/>
    <n v="15"/>
    <d v="2026-08-15T00:00:00"/>
    <n v="-0.625"/>
    <x v="1"/>
    <x v="18"/>
  </r>
  <r>
    <n v="1446"/>
    <n v="1002505042"/>
    <n v="3"/>
    <x v="6"/>
    <n v="5"/>
    <s v="SIDOARJO"/>
    <s v="JOMBANG"/>
    <s v="JOM"/>
    <s v="REG"/>
    <s v="AO"/>
    <s v="NEW SALES"/>
    <m/>
    <s v="Completed (PS)"/>
    <s v="RBS-Regional 3"/>
    <d v="2026-08-02T08:58:11"/>
    <d v="2026-08-02T14:55:13"/>
    <n v="69356948"/>
    <m/>
    <n v="152318241021"/>
    <s v="SPPG TAMBAKREJO 05"/>
    <s v="ODP-JOM-FE/13"/>
    <s v="WO060699923"/>
    <m/>
    <m/>
    <m/>
    <n v="112.23798840000001"/>
    <n v="-7.5384528"/>
    <s v="|MN01614|/SPPG TAMBAKREJO 05/WINBACK 2.0 HSI B2B (1:1) 50MBPS 355RB PSB DISC 70%//sulthanali150@gmail.com/ACHMAD SULTAN ALI WIJAYA/85733258831"/>
    <s v="Sales Force DBS"/>
    <m/>
    <m/>
    <m/>
    <m/>
    <m/>
    <m/>
    <m/>
    <m/>
    <s v="Management Janji"/>
    <s v="2026-08-03 08:00:00|Nama Pic : BP ALI No Hp Pic : 085733258831 Jam Pemasangan : 08:00 - 12.00 Tanggal Pemasangan : SENIN 03 AGUSTUS 2026 Info Tambahan : Hubungi pelanggan sebelum datang ke lokasi, terima kasih.|YU5156|MYDITA"/>
    <s v="FCC"/>
    <d v="2026-02-08T09:09:51"/>
    <d v="2026-08-03T08:00:00"/>
    <m/>
    <s v="PS"/>
    <s v="JOM"/>
    <s v="NO ADDON"/>
    <n v="2026080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8:00:00"/>
    <s v="2026-08-03 08:00:00|Nama Pic : BP ALI No Hp Pic : 085733258831 Jam Pemasangan : 08:00 - 12.00 Tanggal Pemasangan : SENIN 03 AGUSTUS 2026 Info Tambahan : Hubungi pelanggan sebelum datang ke lokasi, terima kasih.|YU5156|MYDITA"/>
    <n v="2026"/>
    <n v="8"/>
    <n v="2"/>
    <d v="2026-08-02T00:00:00"/>
    <n v="-1.3333333333357587"/>
    <x v="1"/>
    <x v="20"/>
  </r>
  <r>
    <n v="1447"/>
    <n v="1002521663"/>
    <n v="3"/>
    <x v="3"/>
    <n v="5"/>
    <s v="SBY UTARA"/>
    <s v="MANYAR"/>
    <s v="MGO"/>
    <s v="REG"/>
    <s v="AO"/>
    <s v="NEW SALES"/>
    <m/>
    <s v="Completed (PS)"/>
    <s v="RBS-Regional 3"/>
    <d v="2026-08-12T10:55:59"/>
    <d v="2026-08-12T15:06:57"/>
    <n v="69359701"/>
    <m/>
    <n v="152413167636"/>
    <s v="LEMBAGA PENDIDIKAN BAHASA CHINA"/>
    <s v="ODP-DMO-FQD/06"/>
    <s v="WO061567453"/>
    <m/>
    <m/>
    <m/>
    <n v="112.7513218"/>
    <n v="-7.2599382439999998"/>
    <s v="MD|MYDB-20260805264493|DN00001/MN00443|LEMBAGA PENDIDIKAN BAHASA CHINA|085113162223"/>
    <s v="MYDIGIBIZPARTNER"/>
    <m/>
    <m/>
    <m/>
    <m/>
    <m/>
    <m/>
    <m/>
    <m/>
    <s v="Management Janji"/>
    <s v="2026-08-07 08:00:00 | Nama PIC : Risky  No HP : 085113162223  Alt :   M Janji : 07/08/2026  Jam Pasang : 08.00 - 13:00   NoteÃ‚Â :  hubungi terlebih dahulu sebelum kelokasi "/>
    <s v="FCC"/>
    <d v="2026-12-08T11:10:28"/>
    <m/>
    <m/>
    <s v="PS"/>
    <s v="MGO"/>
    <s v="NO ADDON"/>
    <n v="20260812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12T07:00:00"/>
    <s v="2026-08-07 08:00:00 | Nama PIC : Risky  No HP : 085113162223  Alt :   M Janji : 07/08/2026  Jam Pasang : 08.00 - 13:00   NoteÃ‚Â :  hubungi terlebih dahulu sebelum kelokasi "/>
    <n v="2026"/>
    <n v="8"/>
    <n v="12"/>
    <d v="2026-08-12T00:00:00"/>
    <n v="-0.29166666666424135"/>
    <x v="1"/>
    <x v="10"/>
  </r>
  <r>
    <n v="1448"/>
    <n v="1002504677"/>
    <n v="3"/>
    <x v="0"/>
    <n v="5"/>
    <s v="MATARAM"/>
    <s v="LOMBOK BARAT TENGAH"/>
    <s v="PRY"/>
    <s v="REG"/>
    <s v="AO"/>
    <s v="NEW SALES"/>
    <m/>
    <s v="Completed (PS)"/>
    <s v="RBS-Regional 3"/>
    <d v="2026-08-01T15:01:24"/>
    <d v="2026-08-01T16:23:00"/>
    <n v="69355477"/>
    <m/>
    <n v="172603791292"/>
    <s v="KOPERASI NUSA"/>
    <s v="ODP-PYA-FAC/14"/>
    <s v="WO060661009"/>
    <m/>
    <m/>
    <m/>
    <n v="116.352376279308"/>
    <n v="-8.7610257703329495"/>
    <s v="MD|MYDB-20260730263961|SC00001/MC00069|KOPERASI NUSA|087793080830"/>
    <s v="MYDIGIBIZPARTNER"/>
    <m/>
    <m/>
    <m/>
    <m/>
    <m/>
    <m/>
    <m/>
    <m/>
    <s v="Management Janji"/>
    <s v="2026-07-31 15:00:00 | Nama : BP WIGUNA (SEKRETARIS)  No Hp : 087793080830  No Alt :   Tgl Pemasangan : 31 Juli 2026  Interval : PAGI SIANG  Note : Hubungi pelanggan terlebih dahulu"/>
    <s v="FCC"/>
    <d v="2026-01-08T15:09:59"/>
    <m/>
    <m/>
    <s v="PS"/>
    <s v="PRY"/>
    <s v="NO ADDON"/>
    <n v="2026080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1T07:00:00"/>
    <s v="2026-07-31 15:00:00 | Nama : BP WIGUNA (SEKRETARIS)  No Hp : 087793080830  No Alt :   Tgl Pemasangan : 31 Juli 2026  Interval : PAGI SIANG  Note : Hubungi pelanggan terlebih dahulu"/>
    <n v="2026"/>
    <n v="8"/>
    <n v="1"/>
    <d v="2026-08-01T00:00:00"/>
    <n v="-0.29166666666424135"/>
    <x v="1"/>
    <x v="5"/>
  </r>
  <r>
    <n v="1449"/>
    <n v="1002518131"/>
    <n v="3"/>
    <x v="7"/>
    <n v="4"/>
    <s v="KUDUS"/>
    <s v="KUDUS"/>
    <s v="KUD"/>
    <s v="REG"/>
    <s v="AO"/>
    <s v="NEW SALES"/>
    <m/>
    <s v="Completed (PS)"/>
    <s v="RBS-Regional 3"/>
    <d v="2026-08-10T14:53:08"/>
    <d v="2026-08-11T14:40:41"/>
    <n v="69362593"/>
    <m/>
    <n v="142401145757"/>
    <s v="SPBU 4459312"/>
    <s v="ODP-KUD-FV/042"/>
    <s v="WO061428215"/>
    <m/>
    <m/>
    <m/>
    <n v="110.78982259999999"/>
    <n v="-6.9303517000000001"/>
    <s v="AMRBS;406740/MUHIBBUDDIN AL MARUF/TREG3/KUDUS/AM/085848866488/DESIE IRMA KUSUMA/spbu4459312@gmail.com /Permintaan PSB HSI WB1 BISNIS 1S INET 100MBPS/SPBU 4459312"/>
    <s v="Account Manager"/>
    <m/>
    <m/>
    <m/>
    <m/>
    <m/>
    <m/>
    <m/>
    <m/>
    <s v="Management Janji"/>
    <s v="2026-08-11 13:00:00|telp : 085848866488  alt :  M Janji : (11/08/2026) jam Pasang :pagi / siang  Note : hubungi pelanggan jika ingin kelokasi|40000802|MYDITA"/>
    <s v="FCC"/>
    <d v="2026-10-08T14:55:31"/>
    <d v="2026-08-11T13:00:00"/>
    <m/>
    <s v="PS"/>
    <s v="KUD"/>
    <s v="NO ADDON"/>
    <n v="20260811"/>
    <s v="Completed"/>
    <s v="- 11_11446;Biaya PSB HSI EBIS Tunai di Depan ~ 11[150000]  - SP_NOSS;SP_NOSS ~ Internet NOSS Multispeed Network[0]  - SP_NOSS;SP_NOSS ~ Internet NOSS Multispeed Network[0]  - E24057;E24057 ~ ES24 - Paket HSI Bisnis (HSIE) Khusus Winback[0]  - E24057~null~"/>
    <s v="INDIBIZ"/>
    <m/>
    <m/>
    <d v="2026-08-11T13:00:00"/>
    <s v="2026-08-11 13:00:00|telp : 085848866488  alt :  M Janji : (11/08/2026) jam Pasang :pagi / siang  Note : hubungi pelanggan jika ingin kelokasi|40000802|MYDITA"/>
    <n v="2026"/>
    <n v="8"/>
    <n v="11"/>
    <d v="2026-08-11T00:00:00"/>
    <n v="-0.54166666666424135"/>
    <x v="1"/>
    <x v="4"/>
  </r>
  <r>
    <n v="1450"/>
    <n v="1002505426"/>
    <n v="3"/>
    <x v="3"/>
    <n v="5"/>
    <s v="SBY UTARA"/>
    <s v="GRESIK"/>
    <s v="BWN"/>
    <s v="REG"/>
    <s v="AO"/>
    <s v="NEW SALES"/>
    <s v="1P INET"/>
    <s v="102 | FOLLOW UP COMPLETED"/>
    <s v="RBS-Regional 3"/>
    <d v="2026-08-02T19:50:56"/>
    <d v="2026-08-14T11:02:32"/>
    <n v="69357121"/>
    <m/>
    <n v="152453209225"/>
    <s v="TOkO ANA"/>
    <s v="ODP-BWN-FAC/12 FAC/D03/12.01"/>
    <s v="WO060742029"/>
    <m/>
    <m/>
    <m/>
    <n v="112.727671936154"/>
    <n v="-5.8104920897655497"/>
    <s v="MD|MYDB-20260802264202|DN00001/MN00018|TOkO ANA|081259523748"/>
    <s v="MYDIGIBIZPARTNER"/>
    <m/>
    <m/>
    <m/>
    <m/>
    <m/>
    <m/>
    <m/>
    <m/>
    <s v="Management Janji"/>
    <s v="2026-08-04 08:00:00 | M Janji : (03/08/2026) jam Pasang : 09:00 Note : hubungi pelanggan jika ingin kelokasi"/>
    <s v="FCC"/>
    <d v="2026-02-08T19:54:46"/>
    <d v="2026-08-04T08:00:00"/>
    <s v="Kendala Lainnya"/>
    <s v="REVOKE"/>
    <s v="BWN"/>
    <s v="NO ADDON"/>
    <m/>
    <s v="Follow Up Revoke Completed, New Order ID : SC1002526016"/>
    <s v="HSI Bisnis Promo HUT Telkom PSB 70% - 50 Mbps"/>
    <s v="INDIBIZ"/>
    <m/>
    <m/>
    <d v="2026-08-04T08:00:00"/>
    <s v="2026-08-04 08:00:00 | M Janji : (03/08/2026) jam Pasang : 09:00 Note : hubungi pelanggan jika ingin kelokasi"/>
    <m/>
    <m/>
    <m/>
    <e v="#NUM!"/>
    <e v="#NUM!"/>
    <x v="0"/>
    <x v="8"/>
  </r>
  <r>
    <n v="1451"/>
    <n v="1002521004"/>
    <n v="3"/>
    <x v="3"/>
    <n v="5"/>
    <s v="MADURA"/>
    <s v="PAMEKASAN"/>
    <s v="PME"/>
    <s v="REG"/>
    <s v="AO"/>
    <s v="NEW SALES"/>
    <s v="1P INET"/>
    <s v="Completed (PS)"/>
    <s v="RBS-Regional 3"/>
    <d v="2026-08-11T19:07:56"/>
    <d v="2026-08-13T15:24:41"/>
    <n v="69363748"/>
    <m/>
    <n v="152426928149"/>
    <s v="UD MAKMUR"/>
    <s v="ODP-PME-FBM/30"/>
    <s v="WO061538473"/>
    <m/>
    <m/>
    <m/>
    <n v="113.5063677"/>
    <n v="-7.1160457999999904"/>
    <s v="MD|MYDB-20260811264958|DN00001/MN00558|UD MAKMUR|085337059189"/>
    <s v="MYDIGIBIZPARTNER"/>
    <m/>
    <m/>
    <m/>
    <m/>
    <m/>
    <m/>
    <m/>
    <m/>
    <s v="Management Janji"/>
    <s v="2026-08-13 08:00:00 | telp : 085337059189 alt :  M Janji : (13/08/2026) jam Pasang :pagi / siang  Note : hubungi pelanggan jika ingin kelokasi"/>
    <s v="FCC"/>
    <d v="2026-11-08T19:09:51"/>
    <d v="2026-08-13T08:00:00"/>
    <m/>
    <s v="PS"/>
    <s v="PME"/>
    <s v="NO ADDON"/>
    <n v="20260813"/>
    <s v="Completed"/>
    <s v="HSI Bisnis Promo HUT Telkom PSB 70% - 150 Mbps"/>
    <s v="INDIBIZ"/>
    <m/>
    <m/>
    <d v="2026-08-13T08:00:00"/>
    <s v="2026-08-13 08:00:00 | telp : 085337059189 alt :  M Janji : (13/08/2026) jam Pasang :pagi / siang  Note : hubungi pelanggan jika ingin kelokasi"/>
    <n v="2026"/>
    <n v="8"/>
    <n v="13"/>
    <d v="2026-08-13T00:00:00"/>
    <n v="-0.33333333333575865"/>
    <x v="1"/>
    <x v="6"/>
  </r>
  <r>
    <n v="1452"/>
    <n v="1002520274"/>
    <n v="3"/>
    <x v="3"/>
    <n v="5"/>
    <s v="SBY UTARA"/>
    <s v="MANYAR"/>
    <s v="MGO"/>
    <s v="REG"/>
    <s v="AO"/>
    <s v="NEW SALES"/>
    <m/>
    <s v="Completed (PS)"/>
    <s v="RBS-Regional 3"/>
    <d v="2026-08-11T14:58:49"/>
    <d v="2026-08-11T16:26:36"/>
    <n v="69356915"/>
    <m/>
    <n v="152413167621"/>
    <s v="Little Amsterdam (PT Memori Setiap Gigitan)"/>
    <s v="ODP-DMO-FTB/25"/>
    <s v="WO061511063"/>
    <m/>
    <m/>
    <m/>
    <n v="112.74749956687999"/>
    <n v="-7.2634318140746004"/>
    <s v="MD|MYDB-20260801264160|DN00001/MN02280|Little Amsterdam (PT Memori Setiap Gigitan)|087770104036"/>
    <s v="MYDIGIBIZPARTNER"/>
    <m/>
    <m/>
    <m/>
    <m/>
    <m/>
    <m/>
    <m/>
    <m/>
    <s v="Management Janji"/>
    <s v="2026-08-08 08:00:00 | Nama PIC : IBU RENNY  No HP :  087770104036  Alt :   M Janji : (SABTU/8/AGUSTUS/2026)  jam Pasang : 09:00  Note : hubungi pelanggan jika ingin kelokasi"/>
    <s v="FCC"/>
    <d v="2026-11-08T15:10:17"/>
    <m/>
    <m/>
    <s v="PS"/>
    <s v="MGO"/>
    <s v="NO ADDON"/>
    <n v="20260811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11T07:00:00"/>
    <s v="2026-08-08 08:00:00 | Nama PIC : IBU RENNY  No HP :  087770104036  Alt :   M Janji : (SABTU/8/AGUSTUS/2026)  jam Pasang : 09:00  Note : hubungi pelanggan jika ingin kelokasi"/>
    <n v="2026"/>
    <n v="8"/>
    <n v="11"/>
    <d v="2026-08-11T00:00:00"/>
    <n v="-0.29166666666424135"/>
    <x v="1"/>
    <x v="10"/>
  </r>
  <r>
    <n v="1453"/>
    <n v="1002519026"/>
    <n v="3"/>
    <x v="2"/>
    <n v="4"/>
    <s v="PURWOKERTO"/>
    <s v="PURWOKERTO"/>
    <s v="PWT"/>
    <s v="REG"/>
    <s v="AO"/>
    <s v="NEW SALES"/>
    <m/>
    <s v="Completed (PS)"/>
    <s v="RBS-Regional 3"/>
    <d v="2026-08-11T09:33:53"/>
    <d v="2026-08-11T14:47:52"/>
    <n v="69361544"/>
    <m/>
    <n v="146303609799"/>
    <s v="PT. SYNERGY INTERCONECT TECHNOLOGY"/>
    <s v="ODP-PWT-FAX/058"/>
    <s v="WO061467862"/>
    <m/>
    <m/>
    <m/>
    <n v="109.253967"/>
    <n v="-7.4119729000000003"/>
    <s v="|MN01513|MYIA-001862644556/POI/Bp Yogi/089691681027/synergyinterconecttechnology@gmail.com"/>
    <s v="Sales Profesional"/>
    <m/>
    <m/>
    <m/>
    <m/>
    <m/>
    <m/>
    <m/>
    <m/>
    <s v="Management Janji"/>
    <s v="2026-08-09 13:00:00 | Tgl Pemasangan : 09 Agustus 2026  Interval : PAGI SIANG  Note : Hubungi pelanggan terlebih dahulu"/>
    <s v="FCC"/>
    <d v="2026-11-08T09:40:16"/>
    <m/>
    <m/>
    <s v="PS"/>
    <s v="PWT"/>
    <s v="NO ADDON"/>
    <n v="20260811"/>
    <s v="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11T07:00:00"/>
    <s v="2026-08-09 13:00:00 | Tgl Pemasangan : 09 Agustus 2026  Interval : PAGI SIANG  Note : Hubungi pelanggan terlebih dahulu"/>
    <n v="2026"/>
    <n v="8"/>
    <n v="11"/>
    <d v="2026-08-11T00:00:00"/>
    <n v="-0.29166666666424135"/>
    <x v="1"/>
    <x v="4"/>
  </r>
  <r>
    <n v="1454"/>
    <n v="1002512185"/>
    <n v="3"/>
    <x v="4"/>
    <n v="4"/>
    <s v="PEKALONGAN"/>
    <s v="TEGAL"/>
    <s v="TEG"/>
    <s v="REG"/>
    <s v="AO"/>
    <s v="NEW SALES"/>
    <s v="1P INET"/>
    <s v="102 | FOLLOW UP COMPLETED"/>
    <s v="RBS-Regional 3"/>
    <d v="2026-08-06T11:59:56"/>
    <d v="2026-08-08T10:47:15"/>
    <n v="69359906"/>
    <m/>
    <n v="142212126662"/>
    <s v="PT. Patra Logistik"/>
    <s v="ODP-TEG-FAF/012 FAF/D02/012.01"/>
    <s v="WO061064015"/>
    <m/>
    <m/>
    <m/>
    <n v="109.187613"/>
    <n v="-6.8713160000000002"/>
    <s v="|MB00449|MYIA-045276889499/POI/ibu/081298132948/zaenal.arifin3@gmail.com"/>
    <s v="MYIB_ASSISTANT"/>
    <m/>
    <m/>
    <m/>
    <m/>
    <m/>
    <m/>
    <m/>
    <m/>
    <s v="Management Janji"/>
    <s v="2026-08-07 08:00:00 | M Janji : (07/08/026) jam Pasang : 09:00 Note : hubungi pelanggan jika ingin kelokasi "/>
    <s v="FCC"/>
    <d v="2026-06-08T12:10:32"/>
    <d v="2026-08-07T08:00:00"/>
    <s v="Kendala Teknik"/>
    <s v="REVOKE"/>
    <s v="TEG"/>
    <s v="NO ADDON"/>
    <m/>
    <s v="Follow Up Revoke Completed, New Order ID : SC1002515754"/>
    <s v="HSI Bisnis Promo HUT Telkom PSB 70% - 50 Mbps"/>
    <s v="INDIBIZ"/>
    <m/>
    <m/>
    <d v="2026-08-07T08:00:00"/>
    <s v="2026-08-07 08:00:00 | M Janji : (07/08/026) jam Pasang : 09:00 Note : hubungi pelanggan jika ingin kelokasi "/>
    <m/>
    <m/>
    <m/>
    <e v="#NUM!"/>
    <e v="#NUM!"/>
    <x v="0"/>
    <x v="4"/>
  </r>
  <r>
    <n v="1455"/>
    <n v="1002527730"/>
    <n v="3"/>
    <x v="0"/>
    <n v="5"/>
    <s v="KUPANG"/>
    <s v="MAUMERE"/>
    <s v="MMR"/>
    <s v="REG"/>
    <s v="AO"/>
    <s v="NEW SALES"/>
    <s v="1P INET"/>
    <s v="7 | OSS - PROVISIONING ISSUED"/>
    <s v="RBS-Regional 3"/>
    <d v="2026-08-15T08:55:58"/>
    <d v="2026-08-18T08:08:53"/>
    <n v="69366554"/>
    <m/>
    <n v="172508208934"/>
    <s v="PT GADAI MAS NUSANTARA"/>
    <s v="ODP-MMR-FE/15 FE/D01/15.01"/>
    <s v="WO061798543"/>
    <m/>
    <m/>
    <m/>
    <n v="122.21782640000001"/>
    <n v="-8.6231445999999998"/>
    <s v="|MN01740|MYIA-006251396759/POI/MARSEL FERDINAN KASEH /082236338952/marsel.ferdinan@gadaimas.com"/>
    <s v="MYIB_ASSISTANT"/>
    <m/>
    <m/>
    <m/>
    <m/>
    <m/>
    <m/>
    <m/>
    <m/>
    <s v="Management Janji"/>
    <s v="2026-08-18 08:00:00 | Nama Pic : bp MARSEL  No Hp Pic : 082236338952 No alt : - Jam Pemasangan : pagi siang  Tanggal Pemasangan : 15 Agustus 2026"/>
    <s v="FCC"/>
    <s v="15-08-2026 09:09:57"/>
    <d v="2026-08-18T08:00:00"/>
    <m/>
    <s v="PI"/>
    <s v="MMR"/>
    <s v="NO ADDON"/>
    <m/>
    <s v="Provisioning Issued"/>
    <s v="HSI Bisnis Basic Promo HUT Telkom PSB 70% - 50 Mbps"/>
    <s v="INDIBIZ"/>
    <m/>
    <m/>
    <d v="2026-08-18T08:00:00"/>
    <s v="2026-08-18 08:00:00 | Nama Pic : bp MARSEL  No Hp Pic : 082236338952 No alt : - Jam Pemasangan : pagi siang  Tanggal Pemasangan : 15 Agustus 2026"/>
    <m/>
    <m/>
    <m/>
    <e v="#NUM!"/>
    <e v="#NUM!"/>
    <x v="0"/>
    <x v="33"/>
  </r>
  <r>
    <n v="1456"/>
    <n v="1002515951"/>
    <n v="3"/>
    <x v="0"/>
    <n v="5"/>
    <s v="KUPANG"/>
    <s v="LABOAN BAJO"/>
    <s v="RTE"/>
    <s v="REG"/>
    <s v="AO"/>
    <s v="NEW SALES"/>
    <s v="1P INET"/>
    <s v="Completed (PS)"/>
    <s v="RBS-Regional 3"/>
    <d v="2026-08-08T13:26:58"/>
    <d v="2026-08-09T21:00:39"/>
    <n v="69361471"/>
    <m/>
    <n v="172514216906"/>
    <s v="MECEN SHOP"/>
    <s v="ODP-RTE-FG/32 FG/D01/32.01"/>
    <s v="WO061263965"/>
    <m/>
    <m/>
    <m/>
    <n v="120.450884138596"/>
    <n v="-8.5999956407606799"/>
    <s v="|MN02681|MYIA-069104438117/POI/YOVITA JUN/081239194929/mecenshop086@gmail.com"/>
    <s v="MYIB_ASSISTANT"/>
    <m/>
    <m/>
    <m/>
    <m/>
    <m/>
    <m/>
    <m/>
    <m/>
    <s v="Management Janji"/>
    <s v="2026-08-09 13:00:00 | Nama PIC: bu yovita Notel: 081239194929 Alt: -  Tanggal: 9/8/2026 Jam Pasang: Siang Note: Hubungi pelanggan sebelum ke lokasi, terima kasih. "/>
    <s v="FCC"/>
    <d v="2026-08-08T13:39:52"/>
    <d v="2026-08-09T13:00:00"/>
    <m/>
    <s v="PS"/>
    <s v="RTE"/>
    <s v="NO ADDON"/>
    <n v="20260809"/>
    <s v="Completed"/>
    <s v="HSI Bisnis Basic PSB 70% - 50 Mbps"/>
    <s v="INDIBIZ"/>
    <m/>
    <m/>
    <d v="2026-08-09T13:00:00"/>
    <s v="2026-08-09 13:00:00 | Nama PIC: bu yovita Notel: 081239194929 Alt: -  Tanggal: 9/8/2026 Jam Pasang: Siang Note: Hubungi pelanggan sebelum ke lokasi, terima kasih. "/>
    <n v="2026"/>
    <n v="8"/>
    <n v="9"/>
    <d v="2026-08-09T00:00:00"/>
    <n v="-0.54166666666424135"/>
    <x v="1"/>
    <x v="31"/>
  </r>
  <r>
    <n v="1457"/>
    <n v="1002506082"/>
    <n v="3"/>
    <x v="6"/>
    <n v="5"/>
    <s v="SIDOARJO"/>
    <s v="PASURUAN"/>
    <s v="GEM"/>
    <s v="REG"/>
    <s v="AO"/>
    <s v="NEW SALES"/>
    <m/>
    <s v="Completed (PS)"/>
    <s v="RBS-Regional 3"/>
    <d v="2026-08-03T13:23:38"/>
    <d v="2026-08-04T19:50:27"/>
    <n v="69357529"/>
    <m/>
    <n v="152743206244"/>
    <s v="SUMBER REJEKI"/>
    <s v="ODP-GEM-FAE/08"/>
    <s v="WO060800947"/>
    <m/>
    <m/>
    <m/>
    <n v="112.6950853"/>
    <n v="-7.5210730000000003"/>
    <s v="|MC30223|/VANIA HARTONO/82229629998/vaniahartono1@gmail.com"/>
    <s v="Sales Force DBS"/>
    <m/>
    <m/>
    <m/>
    <m/>
    <m/>
    <m/>
    <m/>
    <m/>
    <s v="Management Janji"/>
    <s v="2026-08-04 13:00:00|M Janji : 4 agustus 2026 jam Pasang : siang Note : hubungi pelanggan jika ingin kelokasi|40981182|MYDITA"/>
    <s v="FCC"/>
    <d v="2026-03-08T13:25:40"/>
    <d v="2026-08-04T13:00:00"/>
    <m/>
    <s v="PS"/>
    <s v="GEM"/>
    <s v="NO ADDON"/>
    <n v="20260804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4T13:00:00"/>
    <s v="2026-08-04 13:00:00|M Janji : 4 agustus 2026 jam Pasang : siang Note : hubungi pelanggan jika ingin kelokasi|40981182|MYDITA"/>
    <n v="2026"/>
    <n v="8"/>
    <n v="4"/>
    <d v="2026-08-04T00:00:00"/>
    <n v="-0.54166666666424135"/>
    <x v="1"/>
    <x v="12"/>
  </r>
  <r>
    <n v="1458"/>
    <n v="1002525996"/>
    <n v="3"/>
    <x v="1"/>
    <n v="5"/>
    <s v="KEDIRI"/>
    <s v="KEDIRI"/>
    <s v="MJT"/>
    <s v="REG"/>
    <s v="AO"/>
    <s v="NEW SALES"/>
    <s v="1P INET"/>
    <s v="Completed (PS)"/>
    <s v="RBS-Regional 3"/>
    <d v="2026-08-14T10:52:56"/>
    <d v="2026-08-14T18:54:48"/>
    <n v="69365822"/>
    <m/>
    <n v="152640225892"/>
    <s v="MA AL-MAHRUSIYAH u/ ruang SERVER"/>
    <s v="ODP-MJT-FM/02"/>
    <s v="WO061729804"/>
    <m/>
    <m/>
    <m/>
    <n v="111.996925611709"/>
    <n v="-7.8177761134150598"/>
    <s v="|MN02540|MYIA-013093430666/POI/YASIN/085755062469/vengevul@gmail.com"/>
    <s v="MYIB_ASSISTANT"/>
    <m/>
    <m/>
    <m/>
    <m/>
    <m/>
    <m/>
    <m/>
    <m/>
    <s v="Management Janji"/>
    <s v="2026-08-15 08:00:00 | Waktu pemasangan : 15 agustus 2026 Jam pemasangan : 08.00 - 12.00 Info Tambahan : Hubungi pelanggan dulu sebelum ke lokasi terimakasih "/>
    <s v="FCC"/>
    <s v="14-08-2026 10:54:53"/>
    <d v="2026-08-15T08:00:00"/>
    <m/>
    <s v="PS"/>
    <s v="MJT"/>
    <s v="NO ADDON"/>
    <n v="20260814"/>
    <s v="Completed"/>
    <s v="HSI Bisnis Promo HUT Telkom PSB 70% - 300 Mbps"/>
    <s v="INDIBIZ"/>
    <m/>
    <m/>
    <d v="2026-08-15T08:00:00"/>
    <s v="2026-08-15 08:00:00 | Waktu pemasangan : 15 agustus 2026 Jam pemasangan : 08.00 - 12.00 Info Tambahan : Hubungi pelanggan dulu sebelum ke lokasi terimakasih "/>
    <n v="2026"/>
    <n v="8"/>
    <n v="14"/>
    <d v="2026-08-14T00:00:00"/>
    <n v="-1.3333333333357587"/>
    <x v="1"/>
    <x v="1"/>
  </r>
  <r>
    <n v="1459"/>
    <n v="1002533593"/>
    <n v="3"/>
    <x v="1"/>
    <n v="5"/>
    <s v="MALANG"/>
    <s v="KEPANJEN"/>
    <s v="GDG"/>
    <s v="REG"/>
    <s v="AO"/>
    <s v="NEW SALES"/>
    <s v="1P INET"/>
    <s v="MIE - SEND SURVEY"/>
    <s v="RBS-Regional 3"/>
    <d v="2026-08-18T14:44:57"/>
    <d v="2026-08-18T14:46:01"/>
    <n v="69369189"/>
    <m/>
    <n v="152704231458"/>
    <s v="kost klayatan"/>
    <s v="ODP-GDG-FAQ/26 FAQ/D03/26.01"/>
    <s v="WO062022987"/>
    <m/>
    <m/>
    <m/>
    <n v="112.61350069194999"/>
    <n v="-8.0040775563820894"/>
    <s v="MD|MYDB-20260818265996|DN00001/MN00519|kost klayatan|08970495102"/>
    <s v="MYDIGIBIZPARTNER"/>
    <m/>
    <m/>
    <m/>
    <m/>
    <m/>
    <m/>
    <m/>
    <m/>
    <s v="Management Janji"/>
    <s v="2026-08-21 08:00:00 | Nama PIC:  bp firman No HP: 08970495102 Alt: Tanggal: 21/8/2026 Jam Pasang: Pagi Note: Hubungi sebelum ke lokasi, terimakasih"/>
    <s v="FCC"/>
    <s v="18-08-2026 14:55:28"/>
    <d v="2026-08-21T08:00:00"/>
    <m/>
    <s v="SURVEY_NEW_MANJA"/>
    <s v="GDG"/>
    <s v="NO ADDON"/>
    <m/>
    <s v="MIE - SEND SURVEY"/>
    <s v="HSI Bisnis Promo HUT RI PSB 70% - 50 Mbps"/>
    <s v="INDIBIZ"/>
    <m/>
    <m/>
    <d v="2026-08-21T08:00:00"/>
    <s v="2026-08-21 08:00:00 | Nama PIC:  bp firman No HP: 08970495102 Alt: Tanggal: 21/8/2026 Jam Pasang: Pagi Note: Hubungi sebelum ke lokasi, terimakasih"/>
    <m/>
    <m/>
    <m/>
    <e v="#NUM!"/>
    <e v="#NUM!"/>
    <x v="0"/>
    <x v="24"/>
  </r>
  <r>
    <n v="1460"/>
    <n v="1002527068"/>
    <n v="3"/>
    <x v="6"/>
    <n v="5"/>
    <s v="SIDOARJO"/>
    <s v="PASURUAN"/>
    <s v="PGE"/>
    <s v="REG"/>
    <s v="AO"/>
    <s v="NEW SALES"/>
    <m/>
    <s v="Completed (PS)"/>
    <s v="RBS-Regional 3"/>
    <d v="2026-08-14T16:05:16"/>
    <d v="2026-08-15T19:28:10"/>
    <n v="69366319"/>
    <m/>
    <n v="152746208623"/>
    <s v="VILLA KOES 3"/>
    <s v="ODP-PGE-FC/66"/>
    <s v="WO061808450"/>
    <m/>
    <m/>
    <m/>
    <n v="112.6387337"/>
    <n v="-7.6898115999999996"/>
    <s v="|MC30224|/KHUSAENI/81259415471/khusaenihaji@gmail.com"/>
    <s v="Sales Force DBS"/>
    <m/>
    <m/>
    <m/>
    <m/>
    <m/>
    <m/>
    <m/>
    <m/>
    <s v="Management Janji"/>
    <s v="2026-08-16 08:00:00|M Janji :  16 Agustus 2026 Jam Pasang : Pagi Note : hubungi pelanggan jika ingin ke lokasi, terima kasih|40941148|MYDITA"/>
    <s v="FCC"/>
    <s v="14-08-2026 16:10:01"/>
    <d v="2026-08-16T08:00:00"/>
    <m/>
    <s v="PS"/>
    <s v="PGE"/>
    <s v="NO ADDON"/>
    <n v="2026081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6T08:00:00"/>
    <s v="2026-08-16 08:00:00|M Janji :  16 Agustus 2026 Jam Pasang : Pagi Note : hubungi pelanggan jika ingin ke lokasi, terima kasih|40941148|MYDITA"/>
    <n v="2026"/>
    <n v="8"/>
    <n v="15"/>
    <d v="2026-08-15T00:00:00"/>
    <n v="-1.3333333333357587"/>
    <x v="1"/>
    <x v="12"/>
  </r>
  <r>
    <n v="1461"/>
    <n v="1002525728"/>
    <n v="3"/>
    <x v="1"/>
    <n v="5"/>
    <s v="MALANG"/>
    <s v="BATU"/>
    <s v="BTU"/>
    <s v="REG"/>
    <s v="AO"/>
    <s v="NEW SALES"/>
    <s v="1P INET"/>
    <s v="MIA - INVALID SURVEY"/>
    <s v="RBS-Regional 3"/>
    <d v="2026-08-14T09:55:57"/>
    <d v="2026-08-15T05:40:50"/>
    <n v="69365721"/>
    <m/>
    <n v="152707239047"/>
    <s v="TOKO DEN BAGOES"/>
    <s v="ODP-BTU-FF/17 FF/D03/17.01"/>
    <s v="WO061724035"/>
    <m/>
    <m/>
    <m/>
    <n v="112.5382755"/>
    <n v="-7.9080776000000004"/>
    <s v="|MN02703|MYIA-080694385130/POI/Mochamad Iqbal Rato/085852266735/miqbalrato@gmail.com"/>
    <s v="MYIB_ASSISTANT"/>
    <m/>
    <m/>
    <m/>
    <m/>
    <m/>
    <m/>
    <m/>
    <m/>
    <s v="Management Janji"/>
    <s v="2026-08-15 08:00:00 | Nama PIC : BAPAK IQBAL No HP : 085852266735 No Alternatif : - M Janji : 15/07/2026 Jam Pasang : Pagi NoteÃ‚Â :  Hubungi terlebih dahulu sebelum ke lokasi"/>
    <s v="FCC"/>
    <s v="14-08-2026 10:09:48"/>
    <d v="2026-08-15T08:00:00"/>
    <m/>
    <s v="SURVEY_NEW_MANJA"/>
    <s v="BTU"/>
    <s v="NO ADDON"/>
    <m/>
    <s v="MIE - INVALID SURVEY - Kendala Jalur/Rute Tarikan"/>
    <s v="HSI Bisnis Promo HUT Telkom PSB 70% - 50 Mbps"/>
    <s v="INDIBIZ"/>
    <m/>
    <m/>
    <d v="2026-08-15T08:00:00"/>
    <s v="2026-08-15 08:00:00 | Nama PIC : BAPAK IQBAL No HP : 085852266735 No Alternatif : - M Janji : 15/07/2026 Jam Pasang : Pagi NoteÃ‚Â :  Hubungi terlebih dahulu sebelum ke lokasi"/>
    <m/>
    <m/>
    <m/>
    <e v="#NUM!"/>
    <e v="#NUM!"/>
    <x v="0"/>
    <x v="15"/>
  </r>
  <r>
    <n v="1462"/>
    <n v="1002510808"/>
    <n v="3"/>
    <x v="1"/>
    <n v="5"/>
    <s v="MADIUN"/>
    <s v="MADIUN"/>
    <s v="MNZ"/>
    <s v="REG"/>
    <s v="AO"/>
    <s v="NEW SALES"/>
    <s v="1P INET"/>
    <s v="Completed (PS)"/>
    <s v="RBS-Regional 3"/>
    <d v="2026-08-05T14:29:57"/>
    <d v="2026-08-06T16:42:54"/>
    <n v="69359295"/>
    <m/>
    <n v="152601214975"/>
    <s v="MOVEN FITNESS"/>
    <s v="ODP-MNZ-FU/99"/>
    <s v="WO060994467"/>
    <m/>
    <m/>
    <m/>
    <n v="111.525505943307"/>
    <n v="-7.6229470195620799"/>
    <s v="|MN00285|MYIA-062364956774/POI/ARNOLD TRIANTONY CHANDRA/082226292859/arnoldtriantonychandra@gmail.com"/>
    <s v="MYIB_ASSISTANT"/>
    <m/>
    <m/>
    <m/>
    <m/>
    <m/>
    <m/>
    <m/>
    <m/>
    <s v="Management Janji"/>
    <s v="2026-08-06 13:00:00 | M Janji : (06/08/2026) jam Pasang : 09:00 Note : hubungi pelanggan jika ingin kelokasi"/>
    <s v="FCC"/>
    <d v="2026-05-08T14:39:46"/>
    <d v="2026-08-06T13:00:00"/>
    <m/>
    <s v="PS"/>
    <s v="MNZ"/>
    <s v="NO ADDON"/>
    <n v="20260806"/>
    <s v="Completed"/>
    <s v="HSI Bisnis Promo HUT Telkom PSB 70% - 50 Mbps"/>
    <s v="INDIBIZ"/>
    <m/>
    <m/>
    <d v="2026-08-06T13:00:00"/>
    <s v="2026-08-06 13:00:00 | M Janji : (06/08/2026) jam Pasang : 09:00 Note : hubungi pelanggan jika ingin kelokasi"/>
    <n v="2026"/>
    <n v="8"/>
    <n v="6"/>
    <d v="2026-08-06T00:00:00"/>
    <n v="-0.54166666666424135"/>
    <x v="1"/>
    <x v="11"/>
  </r>
  <r>
    <n v="1463"/>
    <n v="1002515611"/>
    <n v="3"/>
    <x v="2"/>
    <n v="4"/>
    <s v="PURWOKERTO"/>
    <s v="PURWOKERTO"/>
    <s v="PWT"/>
    <s v="REG"/>
    <s v="AO"/>
    <s v="NEW SALES"/>
    <m/>
    <s v="Completed (PS)"/>
    <s v="RBS-Regional 3"/>
    <d v="2026-08-08T08:59:56"/>
    <d v="2026-08-08T10:32:29"/>
    <n v="69360049"/>
    <n v="2812959935"/>
    <n v="146303609747"/>
    <s v="mi ma&amp; 39;arif nu teluk"/>
    <s v="ODP-PWT-FP/085"/>
    <s v="WO061235887"/>
    <m/>
    <m/>
    <m/>
    <n v="109.25261260000001"/>
    <n v="-7.4512397999999997"/>
    <s v="|MN02742|MYIA-086458900272/POI/arif hidayat/+6285546640881/arifhidayat.mijen@gmail.com"/>
    <s v="Sales Profesional"/>
    <m/>
    <m/>
    <m/>
    <m/>
    <m/>
    <m/>
    <m/>
    <m/>
    <s v="Management Janji"/>
    <s v="2026-08-07 13:00:00 | Nama Pic : bp arif  No Hp Pic : 085546640881  No alt : -  Jam Pemasangan : siang   Tanggal Pemasangan : 7 Agustus 2026"/>
    <s v="FCC"/>
    <d v="2026-08-08T09:10:12"/>
    <m/>
    <m/>
    <s v="PS"/>
    <s v="PWT"/>
    <s v="NO ADDON"/>
    <n v="20260808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08T07:00:00"/>
    <s v="2026-08-07 13:00:00 | Nama Pic : bp arif  No Hp Pic : 085546640881  No alt : -  Jam Pemasangan : siang   Tanggal Pemasangan : 7 Agustus 2026"/>
    <n v="2026"/>
    <n v="8"/>
    <n v="8"/>
    <d v="2026-08-08T00:00:00"/>
    <n v="-0.29166666666424135"/>
    <x v="1"/>
    <x v="4"/>
  </r>
  <r>
    <n v="1464"/>
    <n v="1002511398"/>
    <n v="3"/>
    <x v="0"/>
    <n v="5"/>
    <s v="KUPANG"/>
    <s v="ENDE"/>
    <s v="END"/>
    <s v="REG"/>
    <s v="AO"/>
    <s v="NEW SALES"/>
    <s v="1P INET"/>
    <s v="OSS - FALLOUT"/>
    <s v="RBS-Regional 3"/>
    <d v="2026-08-06T07:25:57"/>
    <d v="2026-08-13T18:41:26"/>
    <n v="69359519"/>
    <m/>
    <n v="172506788769"/>
    <s v="TOKO MEGA DARMA"/>
    <s v="ODP-END-FM/06 FM/D01/06.01"/>
    <s v="WO061034385"/>
    <m/>
    <m/>
    <m/>
    <n v="121.6514122"/>
    <n v="-8.8423689999999997"/>
    <s v="|MC40144|MYIA-077388511005/POI/GIOSCANI BRIAN G F/085231217979/brian0512fanggidae@gmail.com"/>
    <s v="MYIB_ASSISTANT"/>
    <m/>
    <m/>
    <m/>
    <m/>
    <m/>
    <m/>
    <m/>
    <m/>
    <s v="Management Janji"/>
    <s v="2026-08-07 08:00:00 | telp :085231217979 alt : manja : pagi : siang 07/08/2026 hub sebelum ke lokasi "/>
    <s v="FCC"/>
    <d v="2026-06-08T07:40:01"/>
    <d v="2026-08-07T08:00:00"/>
    <s v="Kendala Pelanggan"/>
    <s v="FO_WFM"/>
    <s v="END"/>
    <s v="NO ADDON"/>
    <m/>
    <s v="Provisioning Failed|WFM|INF009039203|PP_-8.841788900000001,121.65054090000001_RESCHEDULE"/>
    <s v="HSI Bisnis Promo HUT Telkom PSB 70% - 50 Mbps"/>
    <s v="INDIBIZ"/>
    <m/>
    <m/>
    <d v="2026-08-07T08:00:00"/>
    <s v="2026-08-07 08:00:00 | telp :085231217979 alt : manja : pagi : siang 07/08/2026 hub sebelum ke lokasi "/>
    <m/>
    <m/>
    <m/>
    <e v="#NUM!"/>
    <e v="#NUM!"/>
    <x v="0"/>
    <x v="21"/>
  </r>
  <r>
    <n v="1465"/>
    <n v="1002527757"/>
    <n v="3"/>
    <x v="3"/>
    <n v="5"/>
    <s v="SBY SELATAN"/>
    <s v="MANYAR"/>
    <s v="MYR"/>
    <s v="REG"/>
    <s v="AO"/>
    <s v="NEW SALES"/>
    <s v="1P INET"/>
    <s v="Completed (PS)"/>
    <s v="RBS-Regional 3"/>
    <d v="2026-08-15T09:16:56"/>
    <d v="2026-08-15T16:23:00"/>
    <n v="69366581"/>
    <m/>
    <n v="152303246239"/>
    <s v="WARKOP TKK NGINDEN"/>
    <s v="ODP-MYR-FKM/02 FKM/D01/02.01"/>
    <s v="WO061799726"/>
    <m/>
    <m/>
    <m/>
    <n v="112.767563"/>
    <n v="-7.2999260000000001"/>
    <s v="|MN02280|MYIA-008042362451/POI/BAYU ADITYA CAESARYANDI/081217664565/warkoptkkreborn@gmail.com"/>
    <s v="MYIB_ASSISTANT"/>
    <m/>
    <m/>
    <m/>
    <m/>
    <m/>
    <m/>
    <m/>
    <m/>
    <s v="Management Janji"/>
    <s v="2026-08-16 08:00:00 | Nama PIC : bapak bayu No HP : 081217664565 Alt :  M Janji : (MINGGU/16/AGUSTUS/2026) jam Pasang : 09:00 Note : hubungi pelanggan jika ingin kelokasi"/>
    <s v="FCC"/>
    <s v="15-08-2026 09:40:30"/>
    <d v="2026-08-16T08:00:00"/>
    <m/>
    <s v="PS"/>
    <s v="MYR"/>
    <s v="NO ADDON"/>
    <n v="20260815"/>
    <s v="Completed"/>
    <s v="HSI Bisnis Promo HUT Telkom PSB 70% - 150 Mbps"/>
    <s v="INDIBIZ"/>
    <m/>
    <m/>
    <d v="2026-08-16T08:00:00"/>
    <s v="2026-08-16 08:00:00 | Nama PIC : bapak bayu No HP : 081217664565 Alt :  M Janji : (MINGGU/16/AGUSTUS/2026) jam Pasang : 09:00 Note : hubungi pelanggan jika ingin kelokasi"/>
    <n v="2026"/>
    <n v="8"/>
    <n v="15"/>
    <d v="2026-08-15T00:00:00"/>
    <n v="-1.3333333333357587"/>
    <x v="1"/>
    <x v="10"/>
  </r>
  <r>
    <n v="1466"/>
    <n v="1002534734"/>
    <n v="3"/>
    <x v="1"/>
    <n v="5"/>
    <s v="MALANG"/>
    <s v="KEPANJEN"/>
    <s v="GDG"/>
    <s v="REG"/>
    <s v="AO"/>
    <s v="NEW SALES"/>
    <s v="1P INET"/>
    <s v="MIE - SEND SURVEY"/>
    <s v="RBS-Regional 3"/>
    <d v="2026-08-18T19:23:56"/>
    <d v="2026-08-18T19:26:01"/>
    <n v="69369547"/>
    <m/>
    <n v="152704231461"/>
    <s v="Empat7 Olshop"/>
    <s v="ODP-GDG-FH/17 FH/D05/17.01"/>
    <s v="WO062055006"/>
    <m/>
    <m/>
    <m/>
    <n v="112.607049"/>
    <n v="-8.0335920000000005"/>
    <s v="|MN00398|MYIA-071049901651/POI/AHMAD KHAIRUDDIN LEGAWA/081263615006/nidaadin321@gmail.com"/>
    <s v="MYIB_ASSISTANT"/>
    <m/>
    <m/>
    <m/>
    <m/>
    <m/>
    <m/>
    <m/>
    <m/>
    <s v="Management Janji"/>
    <s v="2026-08-21 08:00:00 | Nama : BP AHMAD KHAIRUDDIN LEGAWA No Hp : 081263615006 No Alt :  Tgl Pemasangan : 19 Agustus 2026 Interval : PAGI  Note : Hubungi pelanggan terlebih dahulu"/>
    <s v="FCC"/>
    <s v="18-08-2026 19:39:57"/>
    <d v="2026-08-21T08:00:00"/>
    <m/>
    <s v="SURVEY_NEW_MANJA"/>
    <s v="GDG"/>
    <s v="NO ADDON"/>
    <m/>
    <s v="MIE - SEND SURVEY"/>
    <s v="HSI Bisnis Promo HUT RI PSB 70% - 75 Mbps"/>
    <s v="INDIBIZ"/>
    <m/>
    <m/>
    <d v="2026-08-21T08:00:00"/>
    <s v="2026-08-21 08:00:00 | Nama : BP AHMAD KHAIRUDDIN LEGAWA No Hp : 081263615006 No Alt :  Tgl Pemasangan : 19 Agustus 2026 Interval : PAGI  Note : Hubungi pelanggan terlebih dahulu"/>
    <m/>
    <m/>
    <m/>
    <e v="#NUM!"/>
    <e v="#NUM!"/>
    <x v="0"/>
    <x v="24"/>
  </r>
  <r>
    <n v="1467"/>
    <n v="1002530516"/>
    <n v="3"/>
    <x v="6"/>
    <n v="5"/>
    <s v="PASURUAN"/>
    <s v="LUMAJANG"/>
    <s v="PII"/>
    <s v="REG"/>
    <s v="AO"/>
    <s v="NEW SALES"/>
    <m/>
    <s v="MIE - SEND SURVEY"/>
    <s v="RBS-Regional 3"/>
    <d v="2026-08-17T09:50:04"/>
    <d v="2026-08-18T09:02:01"/>
    <n v="69367882"/>
    <m/>
    <n v="152542208088"/>
    <s v="MOI MART"/>
    <s v="ODP-PII-FF/46"/>
    <s v="WO061975050"/>
    <m/>
    <m/>
    <m/>
    <n v="113.13623990000001"/>
    <n v="-8.2274539999999998"/>
    <s v="|MN01068|/MOI MART/WINBACK HSI B2B + OCA BREACH CHECKER  (1:1) 300MBPS 1,250,5JT PSB DISC 70%//junaidiachmad810@gmail.com/ACHMAD JUNAIDI/89675014131"/>
    <s v="Sales Force DBS"/>
    <m/>
    <m/>
    <m/>
    <m/>
    <m/>
    <m/>
    <m/>
    <m/>
    <s v="Management Janji"/>
    <s v="2026-08-19 08:00:00|M janji : pagi siang Tanggal Pemasangan : 19 /agustus/2026 Note : hubungi pelanggan jika ingin ke lokasi, terima kasih.|40941148|MYDITA"/>
    <s v="FCC"/>
    <s v="17-08-2026 09:55:06"/>
    <d v="2026-08-19T08:00:00"/>
    <m/>
    <s v="SURVEY_NEW_MANJA"/>
    <s v="PII"/>
    <s v="OCA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9T08:00:00"/>
    <s v="2026-08-19 08:00:00|M janji : pagi siang Tanggal Pemasangan : 19 /agustus/2026 Note : hubungi pelanggan jika ingin ke lokasi, terima kasih.|40941148|MYDITA"/>
    <m/>
    <m/>
    <m/>
    <e v="#NUM!"/>
    <e v="#NUM!"/>
    <x v="0"/>
    <x v="27"/>
  </r>
  <r>
    <n v="1468"/>
    <n v="1002512142"/>
    <n v="3"/>
    <x v="4"/>
    <n v="4"/>
    <s v="SEMARANG"/>
    <s v="SALATIGA"/>
    <s v="SLI"/>
    <s v="REG"/>
    <s v="AO"/>
    <s v="NEW SALES"/>
    <s v="1P INET"/>
    <s v="Completed (PS)"/>
    <s v="RBS-Regional 3"/>
    <d v="2026-08-06T11:47:57"/>
    <d v="2026-08-08T13:29:10"/>
    <n v="69359884"/>
    <m/>
    <n v="142434111346"/>
    <s v="Toko Najib"/>
    <s v="ODP-SLI-FAE/062 FAE/D02/062.01"/>
    <s v="WO061062452"/>
    <m/>
    <m/>
    <m/>
    <n v="110.42077101767001"/>
    <n v="-7.4028708677662003"/>
    <s v="MD|MYDB-20260805264412|DN00001/MN00663|Toko Najib|089635810679"/>
    <s v="MYDIGIBIZPARTNER"/>
    <m/>
    <m/>
    <m/>
    <m/>
    <m/>
    <m/>
    <m/>
    <m/>
    <s v="Management Janji"/>
    <s v="2026-08-07 08:00:00 | Nama Pic : bp Najib No Hp Pic : 089635810679 No alt : - Jam Pemasangan : pagi  Tanggal Pemasangan : 7 Agustus 2026"/>
    <s v="FCC"/>
    <d v="2026-06-08T11:54:59"/>
    <d v="2026-08-07T08:00:00"/>
    <m/>
    <s v="PS"/>
    <s v="SLI"/>
    <s v="NO ADDON"/>
    <n v="20260808"/>
    <s v="Completed"/>
    <s v="HSI Bisnis Promo HUT Telkom PSB 70% - 100 Mbps"/>
    <s v="INDIBIZ"/>
    <m/>
    <m/>
    <d v="2026-08-07T08:00:00"/>
    <s v="2026-08-07 08:00:00 | Nama Pic : bp Najib No Hp Pic : 089635810679 No alt : - Jam Pemasangan : pagi  Tanggal Pemasangan : 7 Agustus 2026"/>
    <n v="2026"/>
    <n v="8"/>
    <n v="8"/>
    <d v="2026-08-08T00:00:00"/>
    <n v="0.66666666666424135"/>
    <x v="1"/>
    <x v="4"/>
  </r>
  <r>
    <n v="1469"/>
    <n v="1002505606"/>
    <n v="3"/>
    <x v="6"/>
    <n v="5"/>
    <s v="SIDOARJO"/>
    <s v="JOMBANG"/>
    <s v="POS"/>
    <s v="REG"/>
    <s v="AO"/>
    <s v="NEW SALES"/>
    <m/>
    <s v="Completed (PS)"/>
    <s v="RBS-Regional 3"/>
    <d v="2026-08-03T09:25:49"/>
    <d v="2026-08-04T15:26:35"/>
    <n v="69357248"/>
    <m/>
    <n v="152333218440"/>
    <s v="SEGO TEMPONG MBAK WIWIN"/>
    <s v="ODP-POS-FE/69"/>
    <s v="WO060863995"/>
    <m/>
    <m/>
    <m/>
    <n v="112.2292388"/>
    <n v="-7.4674636000000003"/>
    <s v="|MN01463|/SEGO TEMPONG MBAK WIWIN /WINBACK 2.0 HSI B2B (1:1) 50MBPS 355RB PSB DISC 70%/1:1 WINBACK 50MBPS INET ONLY TARIF 355000 BELUM PPN /yulipuji1107@gmail.com/YULI PUJI ASTUTIK/85894165726"/>
    <s v="Sales Force DBS"/>
    <m/>
    <m/>
    <m/>
    <m/>
    <m/>
    <m/>
    <m/>
    <m/>
    <s v="Management Janji"/>
    <s v="2026-08-05 08:00:00|NoteÃ‚Â :  Internet Sudah Terpasang Tinggal Aktivasi |40961370|MYDITA"/>
    <s v="FCC"/>
    <d v="2026-03-08T09:40:13"/>
    <d v="2026-08-05T08:00:00"/>
    <m/>
    <s v="PS"/>
    <s v="POS"/>
    <s v="NO ADDON"/>
    <n v="20260804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05T08:00:00"/>
    <s v="2026-08-05 08:00:00|NoteÃ‚Â :  Internet Sudah Terpasang Tinggal Aktivasi |40961370|MYDITA"/>
    <n v="2026"/>
    <n v="8"/>
    <n v="4"/>
    <d v="2026-08-04T00:00:00"/>
    <n v="-1.3333333333357587"/>
    <x v="1"/>
    <x v="20"/>
  </r>
  <r>
    <n v="1470"/>
    <n v="1002512123"/>
    <n v="3"/>
    <x v="1"/>
    <n v="5"/>
    <s v="KEDIRI"/>
    <s v="KEDIRI"/>
    <s v="PAE"/>
    <s v="REG"/>
    <s v="AO"/>
    <s v="NEW SALES"/>
    <s v="1P INET"/>
    <s v="Completed (PS)"/>
    <s v="RBS-Regional 3"/>
    <d v="2026-08-06T11:43:56"/>
    <d v="2026-08-06T21:18:48"/>
    <n v="69359874"/>
    <m/>
    <n v="152639219479"/>
    <s v="TOKO NADILA"/>
    <s v="ODP-PAE-FA/39 FA/D07/39.01"/>
    <s v="WO061061888"/>
    <m/>
    <m/>
    <m/>
    <n v="112.188255"/>
    <n v="-7.7536740000000002"/>
    <s v="|MC20002|MYIA-033852787383/POI/MOH IQBAL ARIZAL/085334493999/hafidzcadang@tmails.net"/>
    <s v="MYIB_ASSISTANT"/>
    <m/>
    <m/>
    <m/>
    <m/>
    <m/>
    <m/>
    <m/>
    <m/>
    <s v="Management Janji"/>
    <s v="2026-08-07 08:00:00 | M Janji : (07/08/026) jam Pasang : 09:00 Note : hubungi pelanggan jika ingin kelokasi "/>
    <s v="FCC"/>
    <d v="2026-06-08T11:54:59"/>
    <d v="2026-08-07T08:00:00"/>
    <m/>
    <s v="PS"/>
    <s v="PAE"/>
    <s v="NO ADDON"/>
    <n v="20260806"/>
    <s v="Completed"/>
    <s v="HSI Bisnis Promo HUT Telkom PSB 70% - 100 Mbps"/>
    <s v="INDIBIZ"/>
    <m/>
    <m/>
    <d v="2026-08-07T08:00:00"/>
    <s v="2026-08-07 08:00:00 | M Janji : (07/08/026) jam Pasang : 09:00 Note : hubungi pelanggan jika ingin kelokasi "/>
    <n v="2026"/>
    <n v="8"/>
    <n v="6"/>
    <d v="2026-08-06T00:00:00"/>
    <n v="-1.3333333333357587"/>
    <x v="1"/>
    <x v="1"/>
  </r>
  <r>
    <n v="1471"/>
    <n v="1002527290"/>
    <n v="3"/>
    <x v="0"/>
    <n v="5"/>
    <s v="MATARAM"/>
    <s v="INNER - NUSA TENGGARA"/>
    <s v="MTR"/>
    <s v="REG"/>
    <s v="AO"/>
    <s v="NEW SALES"/>
    <s v="1P INET"/>
    <s v="Completed (PS)"/>
    <s v="RBS-Regional 3"/>
    <d v="2026-08-14T17:07:56"/>
    <d v="2026-08-15T16:18:51"/>
    <n v="69366385"/>
    <m/>
    <n v="172601797003"/>
    <s v="KIOS YUSUF"/>
    <s v="ODP-MTR-FDP/64 FDP/D06/64.01"/>
    <s v="WO061774314"/>
    <m/>
    <m/>
    <m/>
    <n v="116.11994951963401"/>
    <n v="-8.5567181452157399"/>
    <s v="MD|MYDB-20260813265198|SC00001/MC00025|KIOS YUSUF|087733099089"/>
    <s v="MYDIGIBIZPARTNER"/>
    <m/>
    <m/>
    <m/>
    <m/>
    <m/>
    <m/>
    <m/>
    <m/>
    <s v="Management Janji"/>
    <s v="2026-08-16 13:00:00 | Tanggal pemasangan: 27/07/2026 Jam pemasangan : pagi / siang Info Tambahan : Hubungi pelanggan dulu sebelum ke lokasi. terima kasih"/>
    <s v="FCC"/>
    <s v="14-08-2026 17:10:17"/>
    <d v="2026-08-16T13:00:00"/>
    <m/>
    <s v="PS"/>
    <s v="MTR"/>
    <s v="NO ADDON"/>
    <n v="20260815"/>
    <s v="Completed"/>
    <s v="HSI Bisnis PSB 70% - 100 Mbps"/>
    <s v="INDIBIZ"/>
    <m/>
    <m/>
    <d v="2026-08-16T13:00:00"/>
    <s v="2026-08-16 13:00:00 | Tanggal pemasangan: 27/07/2026 Jam pemasangan : pagi / siang Info Tambahan : Hubungi pelanggan dulu sebelum ke lokasi. terima kasih"/>
    <n v="2026"/>
    <n v="8"/>
    <n v="15"/>
    <d v="2026-08-15T00:00:00"/>
    <n v="-1.5416666666642413"/>
    <x v="1"/>
    <x v="14"/>
  </r>
  <r>
    <n v="1472"/>
    <n v="1002512300"/>
    <n v="3"/>
    <x v="3"/>
    <n v="5"/>
    <s v="MADURA"/>
    <s v="BANGKALAN"/>
    <s v="SPG"/>
    <s v="REG"/>
    <s v="AO"/>
    <s v="NEW SALES"/>
    <m/>
    <s v="Completed (PS)"/>
    <s v="RBS-Regional 3"/>
    <d v="2026-08-06T12:58:21"/>
    <d v="2026-08-06T15:45:57"/>
    <n v="69352598"/>
    <m/>
    <n v="152434913487"/>
    <s v="TOKO RIDOI"/>
    <s v="ODP-SPG-FS/61"/>
    <s v="WO061070684"/>
    <m/>
    <m/>
    <m/>
    <n v="113.20769919999999"/>
    <n v="-7.0520544000000003"/>
    <s v="|MN02600|/TOKO RIDOI/087750023016/087778000795/rifaproduction383@gmail.com/HSI Bisnis Promo HUT Telkom (1:1) 50 Mbps (Rp 355.000) PSB Rp 150.000/RIDOI/Desa Ombul, Kedundung, Sampang"/>
    <s v="Sales Force DBS"/>
    <m/>
    <m/>
    <m/>
    <m/>
    <m/>
    <m/>
    <m/>
    <m/>
    <s v="Management Janji"/>
    <s v="2026-07-31 15:00:00|Nama PIC:  bp ridoi   No HP: 087750023016  Alt:  Tanggal: 31/7/2026  Jam Pasang: Sore  Note: Hubungi sebelum ke lokasi, terimakasih.  Diusahakan siang |RI2334|MYDITA"/>
    <s v="FCC"/>
    <d v="2026-06-08T13:10:52"/>
    <m/>
    <m/>
    <s v="PS"/>
    <s v="SPG"/>
    <s v="NO ADDON"/>
    <n v="20260806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06T07:00:00"/>
    <s v="2026-07-31 15:00:00|Nama PIC:  bp ridoi   No HP: 087750023016  Alt:  Tanggal: 31/7/2026  Jam Pasang: Sore  Note: Hubungi sebelum ke lokasi, terimakasih.  Diusahakan siang |RI2334|MYDITA"/>
    <n v="2026"/>
    <n v="8"/>
    <n v="6"/>
    <d v="2026-08-06T00:00:00"/>
    <n v="-0.29166666666424135"/>
    <x v="1"/>
    <x v="6"/>
  </r>
  <r>
    <n v="1473"/>
    <n v="1002515955"/>
    <n v="3"/>
    <x v="1"/>
    <n v="5"/>
    <s v="MADIUN"/>
    <s v="MADIUN"/>
    <s v="MNZ"/>
    <s v="REG"/>
    <s v="AO"/>
    <s v="NEW SALES"/>
    <s v="1P INET"/>
    <s v="Completed (PS)"/>
    <s v="RBS-Regional 3"/>
    <d v="2026-08-08T13:28:58"/>
    <d v="2026-08-09T21:56:24"/>
    <n v="69361458"/>
    <m/>
    <n v="152601214983"/>
    <s v="SPBU 54.631.24 (OFFICE)"/>
    <s v="ODP-MNZ-FD/198 FD/D19/198.01"/>
    <s v="WO061264067"/>
    <m/>
    <m/>
    <m/>
    <n v="111.512415"/>
    <n v="-7.6384629999999998"/>
    <s v="|MN00286|MYIA-074686908705/POI/IWAN SETYAWAN/08563623930/iwansetawan1989e3@gmail.com"/>
    <s v="MYIB_ASSISTANT"/>
    <m/>
    <m/>
    <m/>
    <m/>
    <m/>
    <m/>
    <m/>
    <m/>
    <s v="Management Janji"/>
    <s v="2026-08-09 13:00:00 | Nama : BP IWAN SETYAWAN No Hp : 08563623930 No Alt :  Tgl Pemasangan : 09 Agustus 2026 Interval : PAGI  Note : Hubungi pelanggan terlebih dahulu"/>
    <s v="FCC"/>
    <d v="2026-08-08T13:39:52"/>
    <d v="2026-08-09T13:00:00"/>
    <m/>
    <s v="PS"/>
    <s v="MNZ"/>
    <s v="NO ADDON"/>
    <n v="20260809"/>
    <s v="Completed"/>
    <s v="HSI Bisnis Promo HUT Telkom PSB 70% - 50 Mbps"/>
    <s v="INDIBIZ"/>
    <m/>
    <m/>
    <d v="2026-08-09T13:00:00"/>
    <s v="2026-08-09 13:00:00 | Nama : BP IWAN SETYAWAN No Hp : 08563623930 No Alt :  Tgl Pemasangan : 09 Agustus 2026 Interval : PAGI  Note : Hubungi pelanggan terlebih dahulu"/>
    <n v="2026"/>
    <n v="8"/>
    <n v="9"/>
    <d v="2026-08-09T00:00:00"/>
    <n v="-0.54166666666424135"/>
    <x v="1"/>
    <x v="11"/>
  </r>
  <r>
    <n v="1474"/>
    <n v="1002504770"/>
    <n v="3"/>
    <x v="1"/>
    <n v="5"/>
    <s v="MADIUN"/>
    <s v="TUBAN"/>
    <s v="JTR"/>
    <s v="REG"/>
    <s v="AO"/>
    <s v="NEW SALES"/>
    <s v="1P INET"/>
    <s v="Completed (PS)"/>
    <s v="RBS-Regional 3"/>
    <d v="2026-08-01T15:47:56"/>
    <d v="2026-08-02T15:08:36"/>
    <n v="69356827"/>
    <m/>
    <n v="152645203491"/>
    <s v="TOKO KAIN MURAH"/>
    <s v="ODP-JTR-FB/15 FB/D03/15.01"/>
    <s v="WO060666682"/>
    <m/>
    <m/>
    <m/>
    <n v="111.72435209155"/>
    <n v="-7.0172890869492202"/>
    <s v="MD|MYDB-20260801264151|DN00001/MN01285|TOKO KAIN MURAH|0895384255955"/>
    <s v="MYDIGIBIZPARTNER"/>
    <m/>
    <m/>
    <m/>
    <m/>
    <m/>
    <m/>
    <m/>
    <m/>
    <s v="Management Janji"/>
    <s v="2026-08-02 13:00:00 | Nama Pic : bp ahmad  No Hp Pic : 0895384255955 No alt : - Jam Pemasangan : pagi  Tanggal Pemasangan : 2 Agustus 2026"/>
    <s v="FCC"/>
    <d v="2026-01-08T15:55:09"/>
    <d v="2026-08-02T13:00:00"/>
    <m/>
    <s v="PS"/>
    <s v="JTR"/>
    <s v="NO ADDON"/>
    <n v="20260802"/>
    <s v="Completed"/>
    <s v="HSI Bisnis Promo HUT Telkom PSB 70% - 150 Mbps"/>
    <s v="INDIBIZ"/>
    <m/>
    <m/>
    <d v="2026-08-02T13:00:00"/>
    <s v="2026-08-02 13:00:00 | Nama Pic : bp ahmad  No Hp Pic : 0895384255955 No alt : - Jam Pemasangan : pagi  Tanggal Pemasangan : 2 Agustus 2026"/>
    <n v="2026"/>
    <n v="8"/>
    <n v="2"/>
    <d v="2026-08-02T00:00:00"/>
    <n v="-0.54166666666424135"/>
    <x v="1"/>
    <x v="18"/>
  </r>
  <r>
    <n v="1475"/>
    <n v="1002530531"/>
    <n v="3"/>
    <x v="4"/>
    <n v="4"/>
    <s v="SEMARANG"/>
    <s v="UNGARAN"/>
    <s v="ABR"/>
    <s v="REG"/>
    <s v="AO"/>
    <s v="NEW SALES"/>
    <s v="1P INET"/>
    <s v="8 | OSS - PONR"/>
    <s v="RBS-Regional 3"/>
    <d v="2026-08-17T09:56:56"/>
    <d v="2026-08-18T12:25:08"/>
    <n v="69367863"/>
    <m/>
    <n v="141459107988"/>
    <s v="darabell kosan"/>
    <s v="ODP-ABR-FB/003 FB/D01/003.01"/>
    <s v="WO061914538"/>
    <m/>
    <m/>
    <m/>
    <n v="110.406257"/>
    <n v="-7.2641210000000003"/>
    <s v="|MC50033|MYIA-019584528910/POI/Dwi Wahyu hastuti /085712325799/darrayanbella24@gmail.com"/>
    <s v="MYIB_ASSISTANT"/>
    <m/>
    <m/>
    <m/>
    <m/>
    <m/>
    <m/>
    <m/>
    <m/>
    <s v="Management Janji"/>
    <s v="2026-08-18 08:00:00 | Nama PIC : Ibu Wahyu No Hp : 085712325799 No Alt : - Tgl Pemasangan : 18 Agustus 2026 Interval : PAGI SIANG Note : Hubungi pelanggan terlebih dahulu"/>
    <s v="FCC"/>
    <s v="17-08-2026 10:10:25"/>
    <d v="2026-08-18T08:00:00"/>
    <m/>
    <s v="ACT_COM"/>
    <s v="ABR"/>
    <s v="NO ADDON"/>
    <m/>
    <s v="PONR"/>
    <s v="HSI Bisnis Promo HUT Telkom PSB 70% - 200 Mbps"/>
    <s v="INDIBIZ"/>
    <m/>
    <m/>
    <d v="2026-08-18T08:00:00"/>
    <s v="2026-08-18 08:00:00 | Nama PIC : Ibu Wahyu No Hp : 085712325799 No Alt : - Tgl Pemasangan : 18 Agustus 2026 Interval : PAGI SIANG Note : Hubungi pelanggan terlebih dahulu"/>
    <m/>
    <m/>
    <m/>
    <e v="#NUM!"/>
    <e v="#NUM!"/>
    <x v="0"/>
    <x v="4"/>
  </r>
  <r>
    <n v="1476"/>
    <n v="1002531412"/>
    <n v="3"/>
    <x v="6"/>
    <n v="5"/>
    <s v="SIDOARJO"/>
    <s v="MOJOKERTO"/>
    <s v="PCT"/>
    <s v="REG"/>
    <s v="AO"/>
    <s v="NEW SALES"/>
    <m/>
    <s v="MIE - SEND SURVEY"/>
    <s v="RBS-Regional 3"/>
    <d v="2026-08-17T18:00:03"/>
    <d v="2026-08-17T19:12:01"/>
    <n v="69368366"/>
    <m/>
    <n v="152324211312"/>
    <s v="BAKSO BARONGAN"/>
    <s v="ODP-PCT-FB/10"/>
    <s v="WO061954535"/>
    <m/>
    <m/>
    <m/>
    <n v="112.56685179999999"/>
    <n v="-7.6750844000000003"/>
    <s v="|MN02271|/BAKSO BARONGAN/WINBACK 2.0 HSI B2B (1:1) 75MBPS 415RB PSB DISC 70%//ratumebel.16@g"/>
    <s v="Sales Force DBS"/>
    <m/>
    <m/>
    <m/>
    <m/>
    <m/>
    <m/>
    <m/>
    <m/>
    <s v="Management Janji"/>
    <s v="2026-08-19 08:00:00|telp :081992091619 alt : Tanggal pemasangan :19/08/2026 Jam pemasangan : pagi/siang Info Tambahan : Hubungi pelanggan dulu sebelum ke lokasi terima kasih.|40000802|MYDITA"/>
    <s v="FCC"/>
    <s v="17-08-2026 18:10:08"/>
    <d v="2026-08-19T08:00:00"/>
    <m/>
    <s v="SURVEY_NEW_MANJA"/>
    <s v="PCT"/>
    <s v="NO ADDON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9T08:00:00"/>
    <s v="2026-08-19 08:00:00|telp :081992091619 alt : Tanggal pemasangan :19/08/2026 Jam pemasangan : pagi/siang Info Tambahan : Hubungi pelanggan dulu sebelum ke lokasi terima kasih.|40000802|MYDITA"/>
    <m/>
    <m/>
    <m/>
    <e v="#NUM!"/>
    <e v="#NUM!"/>
    <x v="0"/>
    <x v="20"/>
  </r>
  <r>
    <n v="1477"/>
    <n v="1002519767"/>
    <n v="3"/>
    <x v="2"/>
    <n v="4"/>
    <s v="MAGELANG"/>
    <s v="MUNTILAN"/>
    <s v="MUN"/>
    <s v="REG"/>
    <s v="AO"/>
    <s v="NEW SALES"/>
    <s v="1P INET"/>
    <s v="Completed (PS)"/>
    <s v="RBS-Regional 3"/>
    <d v="2026-08-11T12:52:57"/>
    <d v="2026-08-12T12:52:09"/>
    <n v="69363283"/>
    <m/>
    <n v="141146114819"/>
    <s v="PT BUMI GATRA SEJATI SPBU 4456404"/>
    <s v="ODP-MUN-FAQ/029 FAQ/D02/029.01"/>
    <s v="WO061491494"/>
    <m/>
    <m/>
    <m/>
    <n v="110.32302730000001"/>
    <n v="-7.6403416000000002"/>
    <s v="|MN02255|MYIA-086521509888/POI/KRIS BIANTORO/081328859575/spbu_sajogja4456404@yahoo.co.id"/>
    <s v="MYIB_ASSISTANT"/>
    <m/>
    <m/>
    <m/>
    <m/>
    <m/>
    <m/>
    <m/>
    <m/>
    <s v="Management Janji"/>
    <s v="2026-08-15 08:00:00 | Nama PIC : BAPAK KRIS No HP : 081328859575 Alt :  M Janji : (SABTU/15/AGUSTUS/2026) jam Pasang : 09:00 Note : hubungi pelanggan jika ingin kelokasi"/>
    <s v="FCC"/>
    <d v="2026-11-08T12:54:45"/>
    <d v="2026-08-15T08:00:00"/>
    <m/>
    <s v="PS"/>
    <s v="MUN"/>
    <s v="NO ADDON"/>
    <n v="20260812"/>
    <s v="Completed"/>
    <s v="HSI Bisnis Basic Promo HUT Telkom PSB 70% - 50 Mbps"/>
    <s v="INDIBIZ"/>
    <m/>
    <m/>
    <d v="2026-08-15T08:00:00"/>
    <s v="2026-08-15 08:00:00 | Nama PIC : BAPAK KRIS No HP : 081328859575 Alt :  M Janji : (SABTU/15/AGUSTUS/2026) jam Pasang : 09:00 Note : hubungi pelanggan jika ingin kelokasi"/>
    <n v="2026"/>
    <n v="8"/>
    <n v="12"/>
    <d v="2026-08-12T00:00:00"/>
    <n v="-3.3333333333357587"/>
    <x v="1"/>
    <x v="4"/>
  </r>
  <r>
    <n v="1478"/>
    <n v="1002533995"/>
    <n v="3"/>
    <x v="2"/>
    <n v="4"/>
    <s v="YOGYAKARTA"/>
    <s v="GUNUNG KIDUL"/>
    <s v="WNS"/>
    <s v="REG"/>
    <s v="AO"/>
    <s v="NEW SALES"/>
    <m/>
    <s v="Completed (PS)"/>
    <s v="RBS-Regional 3"/>
    <d v="2026-08-18T15:52:51"/>
    <d v="2026-08-18T16:28:49"/>
    <n v="69365548"/>
    <n v="2745042029"/>
    <n v="143135115108"/>
    <s v="PT MUTIARA AGUNG ABADI"/>
    <s v="ODP-WNS-FAY/002"/>
    <s v="WO062035349"/>
    <m/>
    <m/>
    <m/>
    <n v="110.475308"/>
    <n v="-7.9771809999999999"/>
    <s v="|MC80054|MYIA-071140234446/POI/YULIANTO.,S.T/081215510270/ptmutiaraaggungabadi@gmail.com"/>
    <s v="Sales Profesional"/>
    <m/>
    <m/>
    <m/>
    <m/>
    <m/>
    <m/>
    <m/>
    <m/>
    <s v="Management Janji"/>
    <s v="2026-08-15 08:00:00 | M Janji : (Jumat/14/Agustus/2026)  jam Pasang : 09:00  Note : hubungi pelanggan jika ingin kelokasi"/>
    <s v="FCC"/>
    <s v="18-08-2026 15:55:35"/>
    <m/>
    <m/>
    <s v="PS"/>
    <s v="WNS"/>
    <s v="NO ADDON"/>
    <n v="2026081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8T07:00:00"/>
    <s v="2026-08-15 08:00:00 | M Janji : (Jumat/14/Agustus/2026)  jam Pasang : 09:00  Note : hubungi pelanggan jika ingin kelokasi"/>
    <n v="2026"/>
    <n v="8"/>
    <n v="18"/>
    <d v="2026-08-18T00:00:00"/>
    <n v="-0.29166666666424135"/>
    <x v="1"/>
    <x v="4"/>
  </r>
  <r>
    <n v="1479"/>
    <n v="1002515554"/>
    <n v="3"/>
    <x v="0"/>
    <n v="5"/>
    <s v="MATARAM"/>
    <s v="BIMA"/>
    <s v="SAP"/>
    <s v="REG"/>
    <s v="AO"/>
    <s v="NEW SALES"/>
    <s v="1P INET"/>
    <s v="102 | FOLLOW UP COMPLETED"/>
    <s v="RBS-Regional 3"/>
    <d v="2026-08-08T07:46:56"/>
    <d v="2026-08-18T10:11:56"/>
    <n v="69361211"/>
    <m/>
    <n v="172610305713"/>
    <s v="Kios Aiman"/>
    <s v="ODP-SAP-FAB/14 FAB/D02/14.01"/>
    <s v="WO061228600"/>
    <m/>
    <m/>
    <m/>
    <n v="119.012339"/>
    <n v="-8.5867240000000002"/>
    <s v="|MN02085|MYIA-040467897273/POI/rifdan/085338475722/rifdanwildan07@gmail.com"/>
    <s v="MYIB_ASSISTANT"/>
    <m/>
    <m/>
    <m/>
    <m/>
    <m/>
    <m/>
    <m/>
    <m/>
    <s v="Management Janji"/>
    <s v="2026-08-09 08:00:00 | Nama PIC : Bp Rifdan No Hp : 085338475722 No Alt : - Tgl Pemasangan : 09 Agustus 2026 Interval : PAGI SIANG Note : Hubungi pelanggan terlebih dahulu"/>
    <s v="FCC"/>
    <d v="2026-08-08T07:55:20"/>
    <d v="2026-08-09T08:00:00"/>
    <m/>
    <s v="REVOKE"/>
    <s v="SAP"/>
    <s v="ANTAREZ"/>
    <m/>
    <s v="Follow Up Revoke Completed, New Order ID : SC1002532436"/>
    <s v="HSI Bisnis Bundling Antares Eazy PSB 70% - 150 Mbps"/>
    <s v="INDIBIZ"/>
    <m/>
    <m/>
    <d v="2026-08-09T08:00:00"/>
    <s v="2026-08-09 08:00:00 | Nama PIC : Bp Rifdan No Hp : 085338475722 No Alt : - Tgl Pemasangan : 09 Agustus 2026 Interval : PAGI SIANG Note : Hubungi pelanggan terlebih dahulu"/>
    <m/>
    <m/>
    <m/>
    <e v="#NUM!"/>
    <e v="#NUM!"/>
    <x v="0"/>
    <x v="0"/>
  </r>
  <r>
    <n v="1480"/>
    <n v="1002530062"/>
    <n v="3"/>
    <x v="7"/>
    <n v="4"/>
    <s v="SOLO"/>
    <s v="SRAGEN"/>
    <s v="SRG"/>
    <s v="REG"/>
    <s v="AO"/>
    <s v="NEW SALES"/>
    <s v="1P INET"/>
    <s v="Completed (PS)"/>
    <s v="RBS-Regional 3"/>
    <d v="2026-08-16T18:17:56"/>
    <d v="2026-08-18T12:42:39"/>
    <n v="69367744"/>
    <m/>
    <n v="142565107625"/>
    <s v="SMP Negeri 3 Satu Atap Sambirejo"/>
    <s v="ODP-SRG-FAJ/040 FAJ/D02/040.01"/>
    <s v="WO061897993"/>
    <m/>
    <m/>
    <m/>
    <n v="111.14368589999999"/>
    <n v="-7.5077292999999896"/>
    <s v="|MN01811|MYIA-072700561358/POI/Fendy Widyastono/081393181666/smpnsatap3sambirejo@gmail.com"/>
    <s v="MYIB_ASSISTANT"/>
    <m/>
    <m/>
    <m/>
    <m/>
    <m/>
    <m/>
    <m/>
    <m/>
    <s v="Management Janji"/>
    <s v="2026-08-18 08:00:00 | Tanggal Pemasangan : 18 Agustus 2026 Jam Pemasangan : 08:00 13:00 Info Tambahan : Hubungi pelanggan dulu sebelum ke lokasi terimakasih"/>
    <s v="FCC"/>
    <s v="16-08-2026 18:25:12"/>
    <d v="2026-08-18T08:00:00"/>
    <m/>
    <s v="PS"/>
    <s v="SRG"/>
    <s v="NO ADDON"/>
    <n v="20260818"/>
    <s v="Completed"/>
    <s v="HSI Bisnis Promo HUT Telkom PSB 70% - 75 Mbps"/>
    <s v="INDIBIZ"/>
    <m/>
    <m/>
    <d v="2026-08-18T08:00:00"/>
    <s v="2026-08-18 08:00:00 | Tanggal Pemasangan : 18 Agustus 2026 Jam Pemasangan : 08:00 13:00 Info Tambahan : Hubungi pelanggan dulu sebelum ke lokasi terimakasih"/>
    <n v="2026"/>
    <n v="8"/>
    <n v="18"/>
    <d v="2026-08-18T00:00:00"/>
    <n v="-0.33333333333575865"/>
    <x v="1"/>
    <x v="4"/>
  </r>
  <r>
    <n v="1481"/>
    <n v="1002534622"/>
    <n v="3"/>
    <x v="4"/>
    <n v="4"/>
    <s v="SEMARANG"/>
    <s v="KENDAL"/>
    <s v="WLR"/>
    <s v="REG"/>
    <s v="AO"/>
    <s v="NEW SALES"/>
    <s v="1P INET"/>
    <s v="MIE - SEND SURVEY"/>
    <s v="RBS-Regional 3"/>
    <d v="2026-08-18T18:23:56"/>
    <d v="2026-08-18T18:26:01"/>
    <n v="69369506"/>
    <m/>
    <n v="143407106670"/>
    <s v="TOKO DELTA"/>
    <s v="ODP-WLR-FM/039 FM/D02/039.01"/>
    <s v="WO062050440"/>
    <m/>
    <m/>
    <m/>
    <n v="110.064667"/>
    <n v="-6.9325570000000001"/>
    <s v="|MN01867|MYIA-059542596460/POI/SUYONO/0812885567/yonosuusoyon@gmail.com"/>
    <s v="MYIB_ASSISTANT"/>
    <m/>
    <m/>
    <m/>
    <m/>
    <m/>
    <m/>
    <m/>
    <m/>
    <s v="Management Janji"/>
    <s v="2026-08-19 15:00:00 | M Janji : (19/agustus/2026) jam Pasang : 09:00 Note : hubungi pelanggan jika ingin kelokasi"/>
    <s v="FCC"/>
    <s v="18-08-2026 18:25:35"/>
    <d v="2026-08-19T15:00:00"/>
    <m/>
    <s v="SURVEY_NEW_MANJA"/>
    <s v="WLR"/>
    <s v="NO ADDON"/>
    <m/>
    <s v="MIE - SEND SURVEY"/>
    <s v="HSI Bisnis Promo HUT RI PSB 70% - 200 Mbps"/>
    <s v="INDIBIZ"/>
    <m/>
    <m/>
    <d v="2026-08-19T15:00:00"/>
    <s v="2026-08-19 15:00:00 | M Janji : (19/agustus/2026) jam Pasang : 09:00 Note : hubungi pelanggan jika ingin kelokasi"/>
    <m/>
    <m/>
    <m/>
    <e v="#NUM!"/>
    <e v="#NUM!"/>
    <x v="0"/>
    <x v="4"/>
  </r>
  <r>
    <n v="1482"/>
    <n v="1002513892"/>
    <n v="3"/>
    <x v="3"/>
    <n v="5"/>
    <s v="SBY UTARA"/>
    <s v="TANDES"/>
    <s v="BBE"/>
    <s v="REG"/>
    <s v="AO"/>
    <s v="NEW SALES"/>
    <s v="1P INET"/>
    <s v="MIA - INVALID SURVEY"/>
    <s v="RBS-Regional 3"/>
    <d v="2026-08-07T09:40:56"/>
    <d v="2026-08-07T13:26:18"/>
    <n v="69360480"/>
    <m/>
    <n v="152417233897"/>
    <s v="TOKO PIREKI"/>
    <s v="ODP-BBE-FAX/37 FAX/D04/37.01"/>
    <s v="WO061138195"/>
    <m/>
    <m/>
    <m/>
    <n v="112.6424025"/>
    <n v="-7.3462629000000002"/>
    <s v="|MN00086|MYIA-047291489395/POI/RIFKY ARIYANTO /081235377718/ariyantorifky@gmail.com"/>
    <s v="MYIB_ASSISTANT"/>
    <m/>
    <m/>
    <m/>
    <m/>
    <m/>
    <m/>
    <m/>
    <m/>
    <s v="Management Janji"/>
    <s v="2026-08-08 08:00:00 | Nama PIC : Bapak Rifky No HP : 081235377718 No Alternatif : 085739617324 M Janji : 08/08/2026 Jam Pasang : Pagi NoteÃ‚Â :  Hubungi terlebih dahulu sebelum ke lokasi  "/>
    <s v="FCC"/>
    <d v="2026-07-08T09:55:18"/>
    <d v="2026-08-08T08:00:00"/>
    <m/>
    <s v="SURVEY_NEW_MANJA"/>
    <s v="BBE"/>
    <s v="NO ADDON"/>
    <m/>
    <s v="MIE - INVALID SURVEY - Tidak Ada ODP"/>
    <s v="HSI Bisnis Promo HUT Telkom PSB 70% - 50 Mbps"/>
    <s v="INDIBIZ"/>
    <m/>
    <m/>
    <d v="2026-08-08T08:00:00"/>
    <s v="2026-08-08 08:00:00 | Nama PIC : Bapak Rifky No HP : 081235377718 No Alternatif : 085739617324 M Janji : 08/08/2026 Jam Pasang : Pagi NoteÃ‚Â :  Hubungi terlebih dahulu sebelum ke lokasi  "/>
    <m/>
    <m/>
    <m/>
    <e v="#NUM!"/>
    <e v="#NUM!"/>
    <x v="0"/>
    <x v="23"/>
  </r>
  <r>
    <n v="1483"/>
    <n v="1002514066"/>
    <n v="3"/>
    <x v="2"/>
    <n v="4"/>
    <s v="PURWOKERTO"/>
    <s v="CILACAP"/>
    <s v="GML"/>
    <s v="REG"/>
    <s v="AO"/>
    <s v="NEW SALES"/>
    <s v="1P INET"/>
    <s v="98 | OSS - CANCEL COMPLETE"/>
    <s v="RBS-Regional 3"/>
    <d v="2026-08-07T10:19:57"/>
    <d v="2026-08-18T15:47:53"/>
    <n v="69360545"/>
    <m/>
    <n v="141362105336"/>
    <s v="SPBU 44 532 19 Cantelan Slarang"/>
    <s v="ODP-GML-FAF/111 FAF/D06/111.01"/>
    <s v="WO061142453"/>
    <m/>
    <m/>
    <m/>
    <n v="109.11779"/>
    <n v="-7.6533009999999999"/>
    <s v="|MC00213|MYIA-056977305785/POI/DIAN NURMAYA SARI/085869518006/spbu4453219cantelan@yahoo.com"/>
    <s v="MYIB_ASSISTANT"/>
    <m/>
    <m/>
    <m/>
    <m/>
    <m/>
    <m/>
    <m/>
    <m/>
    <s v="Management Janji"/>
    <s v="2026-08-11 14:00:00 | Nama Pic : IBU DIAN No Hp Pic : 085869518006 Jam Pemasangan : 08:00 - 12.00 Tanggal Pemasangan : SABTU 08 AGUSTUS 2026 Info Tambahan : Hubungi pelanggan sebelum datang ke lokasi, terima kasih."/>
    <s v="FCC"/>
    <d v="2026-07-08T10:25:16"/>
    <d v="2026-08-11T14:00:00"/>
    <s v="Kendala Pelanggan"/>
    <s v="CANCEL"/>
    <s v="GML"/>
    <s v="NO ADDON"/>
    <m/>
    <s v="Cancel Completed"/>
    <s v="HSI Bisnis Promo HUT Telkom PSB 70% - 75 Mbps"/>
    <s v="INDIBIZ"/>
    <m/>
    <m/>
    <d v="2026-08-11T14:00:00"/>
    <s v="2026-08-11 14:00:00 | Nama Pic : IBU DIAN No Hp Pic : 085869518006 Jam Pemasangan : 08:00 - 12.00 Tanggal Pemasangan : SABTU 08 AGUSTUS 2026 Info Tambahan : Hubungi pelanggan sebelum datang ke lokasi, terima kasih."/>
    <m/>
    <m/>
    <m/>
    <e v="#NUM!"/>
    <e v="#NUM!"/>
    <x v="0"/>
    <x v="4"/>
  </r>
  <r>
    <n v="1484"/>
    <n v="1002530991"/>
    <n v="3"/>
    <x v="3"/>
    <n v="5"/>
    <s v="MADURA"/>
    <s v="BANGKALAN"/>
    <s v="SPG"/>
    <s v="REG"/>
    <s v="AO"/>
    <s v="NEW SALES"/>
    <s v="1P INET"/>
    <s v="8 | OSS - PONR"/>
    <s v="RBS-Regional 3"/>
    <d v="2026-08-17T14:26:57"/>
    <d v="2026-08-18T13:32:49"/>
    <n v="69368173"/>
    <m/>
    <n v="152434913725"/>
    <s v="MADRASAH IBTIDAIYAH TANWIRUL ISLAM III"/>
    <s v="ODP-SPG-FF/93"/>
    <s v="WO061936391"/>
    <m/>
    <m/>
    <m/>
    <n v="113.26215606182799"/>
    <n v="-7.1823760818875302"/>
    <s v="MD|MYDB-20260817265812|DN00001/MN00802|MADRASAH IBTIDAIYAH TANWIRUL ISLAM III|082329848916"/>
    <s v="MYDIGIBIZPARTNER"/>
    <m/>
    <m/>
    <m/>
    <m/>
    <m/>
    <m/>
    <m/>
    <m/>
    <s v="Management Janji"/>
    <s v="2026-08-18 13:00:00 | Waktu pemasangan : 17 agustus 2026 Jam pemasangan : 08.00 - 12.00 Info Tambahan : Hubungi pelanggan dulu sebelum ke lokasi terimakasih "/>
    <s v="FCC"/>
    <s v="17-08-2026 14:40:02"/>
    <d v="2026-08-18T13:00:00"/>
    <m/>
    <s v="ACT_COM"/>
    <s v="SPG"/>
    <s v="NETMONK"/>
    <m/>
    <s v="PONR"/>
    <s v="HSI Bisnis Bundling Netmonk Promo 2026 PSB 70% - 200 Mbps"/>
    <s v="INDIBIZ"/>
    <m/>
    <m/>
    <d v="2026-08-18T13:00:00"/>
    <s v="2026-08-18 13:00:00 | Waktu pemasangan : 17 agustus 2026 Jam pemasangan : 08.00 - 12.00 Info Tambahan : Hubungi pelanggan dulu sebelum ke lokasi terimakasih "/>
    <m/>
    <m/>
    <m/>
    <e v="#NUM!"/>
    <e v="#NUM!"/>
    <x v="0"/>
    <x v="6"/>
  </r>
  <r>
    <n v="1485"/>
    <n v="1002532598"/>
    <n v="3"/>
    <x v="0"/>
    <n v="5"/>
    <s v="MATARAM"/>
    <s v="INNER - NUSA TENGGARA"/>
    <s v="MTR"/>
    <s v="REG"/>
    <s v="AO"/>
    <s v="NEW SALES"/>
    <s v="1P INET"/>
    <s v="MIE - SEND SURVEY"/>
    <s v="RBS-Regional 3"/>
    <d v="2026-08-18T10:46:56"/>
    <d v="2026-08-18T10:48:01"/>
    <n v="69368722"/>
    <m/>
    <n v="172601797066"/>
    <s v="Toko hariyono"/>
    <s v="ODP-MTR-FBY/69 FBY/D12/69.01"/>
    <s v="WO061986645"/>
    <m/>
    <m/>
    <m/>
    <n v="116.0778957"/>
    <n v="-8.5653717"/>
    <s v="|MC40071|MYIA-037135788647/POI/Hariyono/081936051555/hariyonolombok7@gmail.com"/>
    <s v="MYIB_ASSISTANT"/>
    <m/>
    <m/>
    <m/>
    <m/>
    <m/>
    <m/>
    <m/>
    <m/>
    <s v="Management Janji"/>
    <s v="2026-08-20 13:00:00 | Nama PIC : hariyono No HP : 081936051555 Alt :  M Janji : 19 Augustus 2026 Jam Pasang : 08.00 - 13:00  NoteÃ‚Â :  hubungi terlebih dahulu sebelum kelokasi"/>
    <s v="FCC"/>
    <s v="18-08-2026 10:55:00"/>
    <d v="2026-08-20T13:00:00"/>
    <m/>
    <s v="SURVEY_NEW_MANJA"/>
    <s v="MTR"/>
    <s v="NO ADDON"/>
    <m/>
    <s v="MIE - SEND SURVEY"/>
    <s v="HSI Bisnis Promo HUT Telkom PSB 70% - 100 Mbps"/>
    <s v="INDIBIZ"/>
    <m/>
    <m/>
    <d v="2026-08-20T13:00:00"/>
    <s v="2026-08-20 13:00:00 | Nama PIC : hariyono No HP : 081936051555 Alt :  M Janji : 19 Augustus 2026 Jam Pasang : 08.00 - 13:00  NoteÃ‚Â :  hubungi terlebih dahulu sebelum kelokasi"/>
    <m/>
    <m/>
    <m/>
    <e v="#NUM!"/>
    <e v="#NUM!"/>
    <x v="0"/>
    <x v="14"/>
  </r>
  <r>
    <n v="1486"/>
    <n v="1002528112"/>
    <n v="3"/>
    <x v="4"/>
    <n v="4"/>
    <s v="PEKALONGAN"/>
    <s v="SLAWI"/>
    <s v="BLU"/>
    <s v="REG"/>
    <s v="AO"/>
    <s v="NEW SALES"/>
    <m/>
    <s v="Completed (PS)"/>
    <s v="RBS-Regional 3"/>
    <d v="2026-08-15T11:47:56"/>
    <d v="2026-08-15T13:53:45"/>
    <n v="69361724"/>
    <m/>
    <n v="142206131328"/>
    <s v="toko wahyudi"/>
    <s v="ODP-BLU-FS/027"/>
    <s v="WO061813741"/>
    <m/>
    <m/>
    <m/>
    <n v="108.981315882313"/>
    <n v="-7.0916468868262603"/>
    <s v="|MN00377|MYIA-049320420852/POI/tri /085217989259/angkerxelon@gmail.com"/>
    <s v="Account Manager"/>
    <m/>
    <m/>
    <m/>
    <m/>
    <m/>
    <m/>
    <m/>
    <m/>
    <s v="Management Janji"/>
    <s v="2026-08-10 08:00:00 | Nama PIC:  bp tri   No HP: 085217989259  Alt: -  Tanggal: 10/8/2026  Jam Pasang: Pagi  Note: Hubungi sebelum ke lokasi, terimakasih."/>
    <s v="FCC"/>
    <s v="15-08-2026 11:54:56"/>
    <m/>
    <m/>
    <s v="PS"/>
    <s v="BLU"/>
    <s v="NO ADDON"/>
    <n v="2026081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5T07:00:00"/>
    <s v="2026-08-10 08:00:00 | Nama PIC:  bp tri   No HP: 085217989259  Alt: -  Tanggal: 10/8/2026  Jam Pasang: Pagi  Note: Hubungi sebelum ke lokasi, terimakasih."/>
    <n v="2026"/>
    <n v="8"/>
    <n v="15"/>
    <d v="2026-08-15T00:00:00"/>
    <n v="-0.29166666666424135"/>
    <x v="1"/>
    <x v="4"/>
  </r>
  <r>
    <n v="1487"/>
    <n v="1002519665"/>
    <n v="3"/>
    <x v="2"/>
    <n v="4"/>
    <s v="MAGELANG"/>
    <s v="MAGELANG"/>
    <s v="MGE"/>
    <s v="REG"/>
    <s v="AO"/>
    <s v="NEW SALES"/>
    <s v="1P INET"/>
    <s v="Completed (PS)"/>
    <s v="RBS-Regional 3"/>
    <d v="2026-08-11T12:01:56"/>
    <d v="2026-08-12T12:44:29"/>
    <n v="69363220"/>
    <m/>
    <n v="146137149717"/>
    <s v="heri kos"/>
    <s v="ODP-MGE-FAB/125 FAB/D03/125.01"/>
    <s v="WO061485524"/>
    <m/>
    <m/>
    <m/>
    <n v="110.26108762848099"/>
    <n v="-7.4561405134910199"/>
    <s v="|MN02816|MYIA-088097674329/POI/Heri Purnomo/082142629996/harryozborn007@gmail.com"/>
    <s v="MYIB_ASSISTANT"/>
    <m/>
    <m/>
    <m/>
    <m/>
    <m/>
    <m/>
    <m/>
    <m/>
    <s v="Management Janji"/>
    <s v="2026-08-12 09:00:00 | Nama PIC : BAPAK HERI No HP : 082142629996 No Alternatif :  M Janji : 12/07/2026 Jam Pasang : Pagi NoteÃ‚Â :  Hubungi terlebih dahulu sebelum ke lokasi "/>
    <s v="FCC"/>
    <d v="2026-11-08T12:10:44"/>
    <d v="2026-08-12T09:00:00"/>
    <m/>
    <s v="PS"/>
    <s v="MGE"/>
    <s v="NO ADDON"/>
    <n v="20260812"/>
    <s v="Completed"/>
    <s v="HSI Bisnis Basic Promo HUT Telkom PSB 70% - 50 Mbps"/>
    <s v="INDIBIZ"/>
    <m/>
    <m/>
    <d v="2026-08-12T09:00:00"/>
    <s v="2026-08-12 09:00:00 | Nama PIC : BAPAK HERI No HP : 082142629996 No Alternatif :  M Janji : 12/07/2026 Jam Pasang : Pagi NoteÃ‚Â :  Hubungi terlebih dahulu sebelum ke lokasi "/>
    <n v="2026"/>
    <n v="8"/>
    <n v="12"/>
    <d v="2026-08-12T00:00:00"/>
    <n v="-0.375"/>
    <x v="1"/>
    <x v="4"/>
  </r>
  <r>
    <n v="1488"/>
    <n v="1002533029"/>
    <n v="3"/>
    <x v="1"/>
    <n v="5"/>
    <s v="KEDIRI"/>
    <s v="NGANJUK"/>
    <s v="GON"/>
    <s v="REG"/>
    <s v="AO"/>
    <s v="NEW SALES"/>
    <s v="1P INET"/>
    <s v="Completed (PS)"/>
    <s v="RBS-Regional 3"/>
    <d v="2026-08-18T12:53:56"/>
    <d v="2026-08-18T19:53:05"/>
    <n v="69368935"/>
    <m/>
    <n v="152628204191"/>
    <s v="WARKOP TATA"/>
    <s v="ODP-GDN-FD/08 FD/D02/08.01"/>
    <s v="WO062003391"/>
    <m/>
    <m/>
    <m/>
    <n v="111.965608"/>
    <n v="-7.4395689999999997"/>
    <s v="|MC20191|MYIA-044167277501/POI/SUWARNO/081335308786/bayanwarno8@gmail.com"/>
    <s v="MYIB_ASSISTANT"/>
    <m/>
    <m/>
    <m/>
    <m/>
    <m/>
    <m/>
    <m/>
    <m/>
    <s v="Management Janji"/>
    <s v="2026-08-19 15:00:00 | Nama Pic : BP SUWARNO No Hp Pic : 081335308786 Jam Pemasangan : 08:00 - 12.00 Tanggal Pemasangan : RABU 19 AGUSTUS 2026 Info Tambahan : Hubungi pelanggan sebelum datang ke lokasi"/>
    <s v="FCC"/>
    <s v="18-08-2026 12:54:52"/>
    <d v="2026-08-19T15:00:00"/>
    <m/>
    <s v="PS"/>
    <s v="GON"/>
    <s v="NO ADDON"/>
    <n v="20260818"/>
    <s v="Completed"/>
    <s v="HSI Bisnis Promo HUT Telkom PSB 70% - 300 Mbps"/>
    <s v="INDIBIZ"/>
    <m/>
    <m/>
    <d v="2026-08-19T15:00:00"/>
    <s v="2026-08-19 15:00:00 | Nama Pic : BP SUWARNO No Hp Pic : 081335308786 Jam Pemasangan : 08:00 - 12.00 Tanggal Pemasangan : RABU 19 AGUSTUS 2026 Info Tambahan : Hubungi pelanggan sebelum datang ke lokasi"/>
    <n v="2026"/>
    <n v="8"/>
    <n v="18"/>
    <d v="2026-08-18T00:00:00"/>
    <n v="-1.625"/>
    <x v="1"/>
    <x v="3"/>
  </r>
  <r>
    <n v="1489"/>
    <n v="1002515460"/>
    <n v="3"/>
    <x v="5"/>
    <n v="5"/>
    <s v="SINGARJA"/>
    <s v="JEMBRANA"/>
    <s v="NGR"/>
    <s v="REG"/>
    <s v="AO"/>
    <s v="NEW SALES"/>
    <s v="1P INET"/>
    <s v="Completed (PS)"/>
    <s v="RBS-Regional 3"/>
    <d v="2026-08-07T18:28:56"/>
    <d v="2026-08-10T09:12:26"/>
    <n v="69361138"/>
    <m/>
    <n v="172411226083"/>
    <s v="SD NEGERI 1 LOLOAN TIMUR"/>
    <s v="ODP-NGR-FH/28 FH/D03/28.01"/>
    <s v="WO061200441"/>
    <m/>
    <m/>
    <m/>
    <n v="114.625195047033"/>
    <n v="-8.3693071464069906"/>
    <s v="|MN02718|MYIA-038679946236/POI/WAYAN MAHARDIKA /085748355804/mahar982@gmail.com"/>
    <s v="MYIB_ASSISTANT"/>
    <m/>
    <m/>
    <m/>
    <m/>
    <m/>
    <m/>
    <m/>
    <m/>
    <s v="Management Janji"/>
    <s v="2026-08-08 15:00:00 | M Janji : (08/08/026) jam Pasang : 09:00 Note : hubungi pelanggan jika ingin kelokasi"/>
    <s v="FCC"/>
    <d v="2026-07-08T18:39:49"/>
    <d v="2026-08-08T15:00:00"/>
    <s v="Kendala Pelanggan"/>
    <s v="PS"/>
    <s v="NGR"/>
    <s v="NO ADDON"/>
    <n v="20260810"/>
    <s v="Completed"/>
    <s v="HSI Bisnis Promo HUT Telkom PSB 70% - 50 Mbps"/>
    <s v="INDIBIZ"/>
    <m/>
    <m/>
    <d v="2026-08-08T15:00:00"/>
    <s v="2026-08-08 15:00:00 | M Janji : (08/08/026) jam Pasang : 09:00 Note : hubungi pelanggan jika ingin kelokasi"/>
    <n v="2026"/>
    <n v="8"/>
    <n v="10"/>
    <d v="2026-08-10T00:00:00"/>
    <n v="1.375"/>
    <x v="2"/>
    <x v="16"/>
  </r>
  <r>
    <n v="1490"/>
    <n v="1002512111"/>
    <n v="3"/>
    <x v="2"/>
    <n v="4"/>
    <s v="PURWOKERTO"/>
    <s v="CILACAP"/>
    <s v="MAN"/>
    <s v="REG"/>
    <s v="AO"/>
    <s v="NEW SALES"/>
    <s v="1P INET"/>
    <s v="Completed (PS)"/>
    <s v="RBS-Regional 3"/>
    <d v="2026-08-06T11:40:56"/>
    <d v="2026-08-07T13:17:37"/>
    <n v="69359851"/>
    <m/>
    <n v="146391107024"/>
    <s v="ERABLUE DIPONEGORO"/>
    <s v="ODP-MAN-FC/021"/>
    <s v="WO061061528"/>
    <m/>
    <m/>
    <m/>
    <n v="108.77170599999999"/>
    <n v="-7.2989259999999998"/>
    <s v="|MN02587|MYIA-005767090070/POI/HASBIBINTARO SHIDDIQ/081249549394/nextperdanaone@gmail.com"/>
    <s v="MYIB_ASSISTANT"/>
    <m/>
    <m/>
    <m/>
    <m/>
    <m/>
    <m/>
    <m/>
    <m/>
    <s v="Management Janji"/>
    <s v="2026-08-09 08:00:00 | Nama : BP HASBIBINTARO SHIDDIQ No Hp : 081249549394 No Alt :  Tgl Pemasangan : 07 Agustus 2026 Interval : PAGI  Note : Hubungi pelanggan terlebih dahulu"/>
    <s v="FCC"/>
    <d v="2026-06-08T11:54:59"/>
    <d v="2026-08-09T08:00:00"/>
    <m/>
    <s v="PS"/>
    <s v="MAN"/>
    <s v="NO ADDON"/>
    <n v="20260807"/>
    <s v="Completed"/>
    <s v="HSI Bisnis PSB 70% Dual Band - 100 Mbps"/>
    <s v="INDIBIZ"/>
    <m/>
    <m/>
    <d v="2026-08-09T08:00:00"/>
    <s v="2026-08-09 08:00:00 | Nama : BP HASBIBINTARO SHIDDIQ No Hp : 081249549394 No Alt :  Tgl Pemasangan : 07 Agustus 2026 Interval : PAGI  Note : Hubungi pelanggan terlebih dahulu"/>
    <n v="2026"/>
    <n v="8"/>
    <n v="7"/>
    <d v="2026-08-07T00:00:00"/>
    <n v="-2.3333333333357587"/>
    <x v="1"/>
    <x v="4"/>
  </r>
  <r>
    <n v="1491"/>
    <n v="1002510138"/>
    <n v="3"/>
    <x v="1"/>
    <n v="5"/>
    <s v="KEDIRI"/>
    <s v="KEDIRI"/>
    <s v="PAE"/>
    <s v="REG"/>
    <s v="AO"/>
    <s v="NEW SALES"/>
    <s v="1P INET"/>
    <s v="Completed (PS)"/>
    <s v="RBS-Regional 3"/>
    <d v="2026-08-05T11:10:56"/>
    <d v="2026-08-06T14:31:56"/>
    <n v="69358959"/>
    <m/>
    <n v="152639219473"/>
    <s v="GPR 10 SAMBIREJO"/>
    <s v="ODP-PAE-FAD/04 FAD/D01/04.01"/>
    <s v="WO060965594"/>
    <m/>
    <m/>
    <m/>
    <n v="112.139983847737"/>
    <n v="-7.7702668682857201"/>
    <s v="MD|MYDB-20260805264401|SC20016/MC20202|GPR 10 SAMBIREJO|08132831080"/>
    <s v="MYDIGIBIZPARTNER"/>
    <m/>
    <m/>
    <m/>
    <m/>
    <m/>
    <m/>
    <m/>
    <m/>
    <s v="Management Janji"/>
    <s v="2026-08-06 08:00:00 | Nama Pic : BP CUCUK No Hp Pic : 08132831080 Jam Pemasangan : 08:00 - 12.00 Tanggal Pemasangan : KAMIS 06 AGUSTUS 2026 Info Tambahan : Hubungi pelanggan sebelum datang ke lokasi, terima kasih."/>
    <s v="FCC"/>
    <d v="2026-05-08T11:24:55"/>
    <d v="2026-08-06T08:00:00"/>
    <m/>
    <s v="PS"/>
    <s v="PAE"/>
    <s v="NO ADDON"/>
    <n v="20260806"/>
    <s v="Completed"/>
    <s v="HSI Bisnis Promo HUT Telkom PSB 70% - 50 Mbps"/>
    <s v="INDIBIZ"/>
    <m/>
    <m/>
    <d v="2026-08-06T08:00:00"/>
    <s v="2026-08-06 08:00:00 | Nama Pic : BP CUCUK No Hp Pic : 08132831080 Jam Pemasangan : 08:00 - 12.00 Tanggal Pemasangan : KAMIS 06 AGUSTUS 2026 Info Tambahan : Hubungi pelanggan sebelum datang ke lokasi, terima kasih."/>
    <n v="2026"/>
    <n v="8"/>
    <n v="6"/>
    <d v="2026-08-06T00:00:00"/>
    <n v="-0.33333333333575865"/>
    <x v="1"/>
    <x v="1"/>
  </r>
  <r>
    <n v="1492"/>
    <n v="1002525445"/>
    <n v="3"/>
    <x v="2"/>
    <n v="4"/>
    <s v="PURWOKERTO"/>
    <s v="BANJARNEGARA"/>
    <s v="BJR"/>
    <s v="REG"/>
    <s v="AO"/>
    <s v="NEW SALES"/>
    <s v="1P INET"/>
    <s v="Completed (PS)"/>
    <s v="RBS-Regional 3"/>
    <d v="2026-08-14T08:25:56"/>
    <d v="2026-08-14T15:44:52"/>
    <n v="69365602"/>
    <m/>
    <n v="146372102785"/>
    <s v="TOKO BERKAH SAHABAT"/>
    <s v="ODP-BJR-FAB/071 FAB/D04/071.01"/>
    <s v="WO061717727"/>
    <m/>
    <m/>
    <m/>
    <n v="109.752798"/>
    <n v="-7.4030930000000001"/>
    <s v="|MN00649|MYIA-023052012281/POI/Heriyadi/6285136980919/alvar8488@gmail.com"/>
    <s v="MYIB_ASSISTANT"/>
    <m/>
    <m/>
    <m/>
    <m/>
    <m/>
    <m/>
    <m/>
    <m/>
    <s v="Management Janji"/>
    <s v="2026-08-16 08:00:00 | Waktu pemasangan : 15 agustus 2026 Jam pemasangan : 08.00 - 12.00 Info Tambahan : Hubungi pelanggan dulu sebelum ke lokasi terimakasih"/>
    <s v="FCC"/>
    <s v="14-08-2026 08:39:59"/>
    <d v="2026-08-16T08:00:00"/>
    <m/>
    <s v="PS"/>
    <s v="BJR"/>
    <s v="NO ADDON"/>
    <n v="20260814"/>
    <s v="Completed"/>
    <s v="HSI Bisnis Promo HUT Telkom PSB 70% - 200 Mbps"/>
    <s v="INDIBIZ"/>
    <m/>
    <m/>
    <d v="2026-08-16T08:00:00"/>
    <s v="2026-08-16 08:00:00 | Waktu pemasangan : 15 agustus 2026 Jam pemasangan : 08.00 - 12.00 Info Tambahan : Hubungi pelanggan dulu sebelum ke lokasi terimakasih"/>
    <n v="2026"/>
    <n v="8"/>
    <n v="14"/>
    <d v="2026-08-14T00:00:00"/>
    <n v="-2.3333333333357587"/>
    <x v="1"/>
    <x v="4"/>
  </r>
  <r>
    <n v="1493"/>
    <n v="1002525393"/>
    <n v="3"/>
    <x v="1"/>
    <n v="5"/>
    <s v="MADIUN"/>
    <s v="PONOROGO"/>
    <s v="SMO"/>
    <s v="REG"/>
    <s v="AO"/>
    <s v="NEW SALES"/>
    <s v="1P INET"/>
    <s v="Completed (PS)"/>
    <s v="RBS-Regional 3"/>
    <d v="2026-08-14T07:16:57"/>
    <d v="2026-08-14T12:38:30"/>
    <n v="69365581"/>
    <m/>
    <n v="152614209518"/>
    <s v="IDEA KOMPUTER BADEGAN"/>
    <s v="ODP-SMO-FD/12"/>
    <s v="WO061712692"/>
    <m/>
    <m/>
    <m/>
    <n v="111.321131808548"/>
    <n v="-7.8973930498513401"/>
    <s v="MD|MYDB-20260813265271|DN00001/MN02053|IDEA KOMPUTER BADEGAN|088989468602"/>
    <s v="MYDIGIBIZPARTNER"/>
    <m/>
    <m/>
    <m/>
    <m/>
    <m/>
    <m/>
    <m/>
    <m/>
    <s v="Management Janji"/>
    <s v="2026-08-15 13:00:00 | Waktu pemasangan : 15 agustus 2026 Jam pemasangan : 08.00 - 12.00 Info Tambahan : Hubungi pelanggan dulu sebelum ke lokasi terimakasih "/>
    <s v="FCC"/>
    <s v="14-08-2026 07:25:56"/>
    <d v="2026-08-15T13:00:00"/>
    <m/>
    <s v="PS"/>
    <s v="SMO"/>
    <s v="NO ADDON"/>
    <n v="20260814"/>
    <s v="Completed"/>
    <s v="HSI Bisnis Promo HUT Telkom PSB 70% - 100 Mbps"/>
    <s v="INDIBIZ"/>
    <m/>
    <m/>
    <d v="2026-08-15T13:00:00"/>
    <s v="2026-08-15 13:00:00 | Waktu pemasangan : 15 agustus 2026 Jam pemasangan : 08.00 - 12.00 Info Tambahan : Hubungi pelanggan dulu sebelum ke lokasi terimakasih "/>
    <n v="2026"/>
    <n v="8"/>
    <n v="14"/>
    <d v="2026-08-14T00:00:00"/>
    <n v="-1.5416666666642413"/>
    <x v="1"/>
    <x v="25"/>
  </r>
  <r>
    <n v="1494"/>
    <n v="1002528168"/>
    <n v="3"/>
    <x v="4"/>
    <n v="4"/>
    <s v="SEMARANG"/>
    <s v="INNER - SEMARANG JATENG UTARA"/>
    <s v="JHR"/>
    <s v="REG"/>
    <s v="AO"/>
    <s v="NEW SALES"/>
    <m/>
    <s v="Completed (PS)"/>
    <s v="RBS-Regional 3"/>
    <d v="2026-08-15T12:07:56"/>
    <d v="2026-08-15T16:35:11"/>
    <n v="69360260"/>
    <m/>
    <n v="142406122392"/>
    <s v="DP MALL BOSS"/>
    <s v="ODP-JHR-FCW/028"/>
    <s v="WO061815832"/>
    <m/>
    <m/>
    <m/>
    <n v="110.413365551818"/>
    <n v="-6.9838013269457697"/>
    <s v="AMRBS;403098;REG3;DANIEL MARWA DENERO;08112876658;CP.DANNY;081289614441;PAKET 50 Mbps promo 1:1 355rb;DP MALL BOSS"/>
    <s v="Account Manager"/>
    <m/>
    <m/>
    <m/>
    <m/>
    <m/>
    <m/>
    <m/>
    <m/>
    <s v="Management Janji"/>
    <s v="2026-08-14 08:00:00|Waktu pemasangan : 13 agustus 2026  Jam pemasangan : 08.00 - 12.00  Info Tambahan : Hubungi pelanggan dulu sebelum ke lokasi  terimakasih |40951377|MYDITA"/>
    <s v="FCC"/>
    <s v="15-08-2026 12:10:01"/>
    <m/>
    <m/>
    <s v="PS"/>
    <s v="JHR"/>
    <s v="NO ADDON"/>
    <n v="20260815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15T07:00:00"/>
    <s v="2026-08-14 08:00:00|Waktu pemasangan : 13 agustus 2026  Jam pemasangan : 08.00 - 12.00  Info Tambahan : Hubungi pelanggan dulu sebelum ke lokasi  terimakasih |40951377|MYDITA"/>
    <n v="2026"/>
    <n v="8"/>
    <n v="15"/>
    <d v="2026-08-15T00:00:00"/>
    <n v="-0.29166666666424135"/>
    <x v="1"/>
    <x v="4"/>
  </r>
  <r>
    <n v="1495"/>
    <n v="1002528469"/>
    <n v="3"/>
    <x v="1"/>
    <n v="5"/>
    <s v="KEDIRI"/>
    <s v="TULUNGAGUNG"/>
    <s v="TUL"/>
    <s v="REG"/>
    <s v="AO"/>
    <s v="NEW SALES"/>
    <s v="1P INET"/>
    <s v="Completed (PS)"/>
    <s v="RBS-Regional 3"/>
    <d v="2026-08-15T14:32:56"/>
    <d v="2026-08-16T17:03:12"/>
    <n v="69366973"/>
    <m/>
    <n v="152606246440"/>
    <s v="WARKOP POJOK"/>
    <s v="ODP-TUL-FAP/09 FAP/D01/09.01"/>
    <s v="WO061828709"/>
    <m/>
    <m/>
    <m/>
    <n v="111.940780878067"/>
    <n v="-8.0054859400330898"/>
    <s v="MD|MYDB-20260815265481|DC20015/MC20183|WARKOP POJOK|085196901609"/>
    <s v="MYDIGIBIZPARTNER"/>
    <m/>
    <m/>
    <m/>
    <m/>
    <m/>
    <m/>
    <m/>
    <m/>
    <s v="Management Janji"/>
    <s v="2026-08-16 13:00:00 | Nama PIC:  BP MUH RIZAL No HP: 085196901609 Alt: Tanggal: 16/08/2026 Jam Pasang: Siang Note: Hubungi sebelum ke lokasi, terimakasih. "/>
    <s v="FCC"/>
    <s v="15-08-2026 14:39:57"/>
    <d v="2026-08-16T13:00:00"/>
    <m/>
    <s v="PS"/>
    <s v="TUL"/>
    <s v="NO ADDON"/>
    <n v="20260816"/>
    <s v="Completed"/>
    <s v="HSI Bisnis Promo HUT Telkom PSB 70% - 300 Mbps"/>
    <s v="INDIBIZ"/>
    <m/>
    <m/>
    <d v="2026-08-16T13:00:00"/>
    <s v="2026-08-16 13:00:00 | Nama PIC:  BP MUH RIZAL No HP: 085196901609 Alt: Tanggal: 16/08/2026 Jam Pasang: Siang Note: Hubungi sebelum ke lokasi, terimakasih. "/>
    <n v="2026"/>
    <n v="8"/>
    <n v="16"/>
    <d v="2026-08-16T00:00:00"/>
    <n v="-0.54166666666424135"/>
    <x v="1"/>
    <x v="28"/>
  </r>
  <r>
    <n v="1496"/>
    <n v="1002509561"/>
    <n v="3"/>
    <x v="5"/>
    <n v="5"/>
    <s v="DENPASAR"/>
    <s v="SANUR"/>
    <s v="KLM"/>
    <s v="REG"/>
    <s v="AO"/>
    <s v="NEW SALES"/>
    <m/>
    <s v="Completed (PS)"/>
    <s v="RBS-Regional 3"/>
    <d v="2026-08-05T08:27:58"/>
    <d v="2026-08-10T15:52:26"/>
    <n v="69358752"/>
    <m/>
    <n v="172401792879"/>
    <s v="KIKI SKINCARE"/>
    <s v="ODP-KLM-FAP/26"/>
    <s v="WO060968682"/>
    <m/>
    <m/>
    <m/>
    <n v="115.22172500000001"/>
    <n v="-8.6459171999999995"/>
    <s v="|MN02364|/PIC PHANG ADRYAN FIANTA/081390091888-081916333866/adryanfianta@gmail.com"/>
    <s v="Sales Force DBS"/>
    <m/>
    <m/>
    <m/>
    <m/>
    <m/>
    <m/>
    <m/>
    <m/>
    <s v="Management Janji"/>
    <s v="2026-08-08 13:00:00|M Janji : (06/08/2026) jam Pasang pagi / siang  Note : hubungi pelanggan jika ingin kelokasi|40981182|MYDITA"/>
    <s v="FCC"/>
    <d v="2026-05-08T08:39:46"/>
    <d v="2026-08-08T13:00:00"/>
    <m/>
    <s v="PS"/>
    <s v="KLM"/>
    <s v="NO ADDON"/>
    <n v="20260810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8T13:00:00"/>
    <s v="2026-08-08 13:00:00|M Janji : (06/08/2026) jam Pasang pagi / siang  Note : hubungi pelanggan jika ingin kelokasi|40981182|MYDITA"/>
    <n v="2026"/>
    <n v="8"/>
    <n v="10"/>
    <d v="2026-08-10T00:00:00"/>
    <n v="1.4583333333357587"/>
    <x v="2"/>
    <x v="7"/>
  </r>
  <r>
    <n v="1497"/>
    <n v="1002512885"/>
    <n v="3"/>
    <x v="2"/>
    <n v="4"/>
    <s v="YOGYAKARTA"/>
    <s v="SLEMAN"/>
    <s v="SMN"/>
    <s v="REG"/>
    <s v="AO"/>
    <s v="NEW SALES"/>
    <m/>
    <s v="MYDITA - GAGAL SEND CARING UNSC"/>
    <s v="RBS-Regional 3"/>
    <d v="2026-08-06T15:25:36"/>
    <d v="2026-08-07T10:10:10"/>
    <n v="69360148"/>
    <m/>
    <n v="146133131946"/>
    <s v="Jaringan Multimedia Indonesia"/>
    <s v="ODP-SMN-FAS/070"/>
    <s v="WO061109997"/>
    <m/>
    <m/>
    <m/>
    <n v="110.317965311724"/>
    <n v="-7.6703035543060398"/>
    <s v="AMRBS/403103/ANISA DWIARYANI/R3/YOGYAKARTA/PSB HSI BISNIS BASIC 1S 50 MBPS PROMO HUT TELKOM 1:2/Jaringan Multimedia Indonesia/081229749275 081804098210/johanfirdi@gmail.com"/>
    <s v="Amex"/>
    <m/>
    <m/>
    <m/>
    <m/>
    <m/>
    <m/>
    <m/>
    <m/>
    <s v="Management Janji"/>
    <s v="2026-08-08 08:00:00|Nama PIC : IBU USMA No HP : 081229749275 Alt :  M Janji : (SABTU/8/AGUSTUS/2026) jam Pasang : 09:00 Note : hubungi pelanggan jika ingin kelokasi|40961370|MYDITA"/>
    <s v="FCC"/>
    <d v="2026-06-08T15:40:04"/>
    <d v="2026-08-08T00:00:00"/>
    <m/>
    <m/>
    <s v="SMN"/>
    <s v="NO ADDON"/>
    <m/>
    <s v="MYDITA - GAGAL SEND CARING UNSC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8T08:00:00"/>
    <s v="2026-08-08 08:00:00|Nama PIC : IBU USMA No HP : 081229749275 Alt :  M Janji : (SABTU/8/AGUSTUS/2026) jam Pasang : 09:00 Note : hubungi pelanggan jika ingin kelokasi|40961370|MYDITA"/>
    <m/>
    <m/>
    <m/>
    <e v="#NUM!"/>
    <e v="#NUM!"/>
    <x v="0"/>
    <x v="4"/>
  </r>
  <r>
    <n v="1498"/>
    <n v="1002528684"/>
    <n v="3"/>
    <x v="1"/>
    <n v="5"/>
    <s v="MALANG"/>
    <s v="KEPANJEN"/>
    <s v="PGK"/>
    <s v="REG"/>
    <s v="AO"/>
    <s v="NEW SALES"/>
    <s v="1P INET"/>
    <s v="Completed (PS)"/>
    <s v="RBS-Regional 3"/>
    <d v="2026-08-15T16:22:56"/>
    <d v="2026-08-16T20:49:10"/>
    <n v="69367131"/>
    <m/>
    <n v="152722205142"/>
    <s v="WARKOP 5758"/>
    <s v="ODP-PGK-FB/14 FB/D02/14.01"/>
    <s v="WO061835391"/>
    <m/>
    <m/>
    <m/>
    <n v="112.526570968329"/>
    <n v="-8.23094024280093"/>
    <s v="MD|MYDB-20260815265581|SC20017/MC20200|WARKOP 5758|6282330743067"/>
    <s v="MYDIGIBIZPARTNER"/>
    <m/>
    <m/>
    <m/>
    <m/>
    <m/>
    <m/>
    <m/>
    <m/>
    <s v="Management Janji"/>
    <s v="2026-08-16 13:00:00 | Waktu pemasangan : 16 agustus 2026 Jam pemasangan : 08.00 - 12.00 Info Tambahan : Hubungi pelanggan dulu sebelum ke lokasi terimakasih "/>
    <s v="FCC"/>
    <s v="15-08-2026 16:25:44"/>
    <d v="2026-08-16T13:00:00"/>
    <m/>
    <s v="PS"/>
    <s v="PGK"/>
    <s v="NO ADDON"/>
    <n v="20260816"/>
    <s v="Completed"/>
    <s v="HSI Bisnis Promo HUT Telkom PSB 70% - 300 Mbps"/>
    <s v="INDIBIZ"/>
    <m/>
    <m/>
    <d v="2026-08-16T13:00:00"/>
    <s v="2026-08-16 13:00:00 | Waktu pemasangan : 16 agustus 2026 Jam pemasangan : 08.00 - 12.00 Info Tambahan : Hubungi pelanggan dulu sebelum ke lokasi terimakasih "/>
    <n v="2026"/>
    <n v="8"/>
    <n v="16"/>
    <d v="2026-08-16T00:00:00"/>
    <n v="-0.54166666666424135"/>
    <x v="1"/>
    <x v="24"/>
  </r>
  <r>
    <n v="1499"/>
    <n v="1002534654"/>
    <n v="3"/>
    <x v="3"/>
    <n v="5"/>
    <s v="SBY UTARA"/>
    <s v="TANDES"/>
    <s v="BBE"/>
    <s v="REG"/>
    <s v="AO"/>
    <s v="NEW SALES"/>
    <s v="1P INET"/>
    <s v="MIE - SEND SURVEY"/>
    <s v="RBS-Regional 3"/>
    <d v="2026-08-18T18:41:56"/>
    <d v="2026-08-18T18:44:01"/>
    <n v="69369497"/>
    <m/>
    <n v="152417233994"/>
    <s v="PT Kemasan Kertas Nusantara"/>
    <s v="ODP-BBE-FBJ/03 FBJ/D01/03.01"/>
    <s v="WO062051821"/>
    <m/>
    <m/>
    <m/>
    <n v="112.648242"/>
    <n v="-7.3536799999999998"/>
    <s v="|MN02280|MYIA-075600964151/POI/Eric Yonathan Soekamto/081231634448/kemasankertasnusantara@gmail.com"/>
    <s v="MYIB_ASSISTANT"/>
    <m/>
    <m/>
    <m/>
    <m/>
    <m/>
    <m/>
    <m/>
    <m/>
    <s v="Management Janji"/>
    <s v="2026-08-19 15:00:00 | Nama Pic : BP ERIC No Hp Pic : 081231634448 Jam Pemasangan : 08:00 - 12.00 Tanggal Pemasangan : RABU 19 AGUSTUS 2026 Info Tambahan : Hubungi pelanggan sebelum datang ke lokasi"/>
    <s v="FCC"/>
    <s v="18-08-2026 18:55:15"/>
    <d v="2026-08-19T15:00:00"/>
    <m/>
    <s v="SURVEY_NEW_MANJA"/>
    <s v="BBE"/>
    <s v="NO ADDON"/>
    <m/>
    <s v="MIE - SEND SURVEY"/>
    <s v="HSI Bisnis Basic Promo HUT RI PSB 70% - 50 Mbps"/>
    <s v="INDIBIZ"/>
    <m/>
    <m/>
    <d v="2026-08-19T15:00:00"/>
    <s v="2026-08-19 15:00:00 | Nama Pic : BP ERIC No Hp Pic : 081231634448 Jam Pemasangan : 08:00 - 12.00 Tanggal Pemasangan : RABU 19 AGUSTUS 2026 Info Tambahan : Hubungi pelanggan sebelum datang ke lokasi"/>
    <m/>
    <m/>
    <m/>
    <e v="#NUM!"/>
    <e v="#NUM!"/>
    <x v="0"/>
    <x v="23"/>
  </r>
  <r>
    <n v="1500"/>
    <n v="1002518995"/>
    <n v="3"/>
    <x v="4"/>
    <n v="4"/>
    <s v="PEKALONGAN"/>
    <s v="PEMALANG"/>
    <s v="RDD"/>
    <s v="REG"/>
    <s v="AO"/>
    <s v="NEW SALES"/>
    <m/>
    <s v="Completed (PS)"/>
    <s v="RBS-Regional 3"/>
    <d v="2026-08-11T09:28:43"/>
    <d v="2026-08-13T16:29:16"/>
    <n v="69362928"/>
    <m/>
    <n v="142213107383"/>
    <s v="CV TRI PUTRA GEMILANG"/>
    <s v="ODP-RDD-FA/054"/>
    <s v="WO061479151"/>
    <m/>
    <m/>
    <m/>
    <n v="109.2459363"/>
    <n v="-7.1159718999999999"/>
    <s v="AMRBS;950393;REG3;INDRI;082121745712;HSI 100MB;PIC 08122551922;Spbu4452316@gmail.com"/>
    <s v="Account Manager"/>
    <m/>
    <m/>
    <m/>
    <m/>
    <m/>
    <m/>
    <m/>
    <m/>
    <s v="Management Janji"/>
    <s v="2026-08-12 08:00:00|Nama Pic : bp basyirun No Hp Pic : 08122551922 No alt : - Jam Pemasangan : pagi  Tanggal Pemasangan : 12 Agustus 2026|40951375|MYDITA"/>
    <s v="FCC"/>
    <d v="2026-11-08T09:40:16"/>
    <d v="2026-08-12T08:00:00"/>
    <m/>
    <s v="PS"/>
    <s v="RDD"/>
    <s v="NO ADDON"/>
    <n v="2026081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2T08:00:00"/>
    <s v="2026-08-12 08:00:00|Nama Pic : bp basyirun No Hp Pic : 08122551922 No alt : - Jam Pemasangan : pagi  Tanggal Pemasangan : 12 Agustus 2026|40951375|MYDITA"/>
    <n v="2026"/>
    <n v="8"/>
    <n v="13"/>
    <d v="2026-08-13T00:00:00"/>
    <n v="0.66666666666424135"/>
    <x v="1"/>
    <x v="4"/>
  </r>
  <r>
    <n v="1501"/>
    <n v="1002518669"/>
    <n v="3"/>
    <x v="0"/>
    <n v="5"/>
    <s v="MATARAM"/>
    <s v="SUMBAWA"/>
    <s v="ALA"/>
    <s v="REG"/>
    <s v="AO"/>
    <s v="NEW SALES"/>
    <s v="1P INET"/>
    <s v="7 | OSS - PROVISIONING ISSUED"/>
    <s v="RBS-Regional 3"/>
    <d v="2026-08-10T18:11:56"/>
    <d v="2026-08-11T15:32:08"/>
    <n v="69362785"/>
    <m/>
    <n v="172607203818"/>
    <s v="LEVIUS CLUB"/>
    <s v="ODP-ALA-FAC/53 FAC/D04/53.01"/>
    <s v="WO061442495"/>
    <m/>
    <m/>
    <m/>
    <n v="116.92054552424101"/>
    <n v="-8.5259622878868502"/>
    <s v="|MN02367|MYIA-030800009794/POI/BAHTIARIADI/082340845961/leviusclub@gmail.com"/>
    <s v="MYIB_ASSISTANT"/>
    <m/>
    <m/>
    <m/>
    <m/>
    <m/>
    <m/>
    <m/>
    <m/>
    <s v="Management Janji"/>
    <s v="2026-08-11 15:00:00 | Jam pemasangan : 12.00 Info Tambahan : Hubungi pelanggan dulu sebelum ke lokasi terimakasih "/>
    <s v="FCC"/>
    <d v="2026-10-08T18:39:50"/>
    <d v="2026-08-11T15:00:00"/>
    <m/>
    <s v="PI"/>
    <s v="ALA"/>
    <s v="NO ADDON"/>
    <m/>
    <s v="Provisioning Issued"/>
    <s v="HSI Bisnis Promo HUT Telkom PSB 70% - 75 Mbps"/>
    <s v="INDIBIZ"/>
    <m/>
    <m/>
    <d v="2026-08-11T15:00:00"/>
    <s v="2026-08-11 15:00:00 | Jam pemasangan : 12.00 Info Tambahan : Hubungi pelanggan dulu sebelum ke lokasi terimakasih "/>
    <m/>
    <m/>
    <m/>
    <e v="#NUM!"/>
    <e v="#NUM!"/>
    <x v="0"/>
    <x v="2"/>
  </r>
  <r>
    <n v="1502"/>
    <n v="1002522283"/>
    <n v="3"/>
    <x v="6"/>
    <n v="5"/>
    <s v="SIDOARJO"/>
    <s v="INNER - JATIM TIMUR"/>
    <s v="TUN"/>
    <s v="REG"/>
    <s v="AO"/>
    <s v="NEW SALES"/>
    <m/>
    <s v="Completed (PS)"/>
    <s v="RBS-Regional 3"/>
    <d v="2026-08-12T13:58:11"/>
    <d v="2026-08-13T20:22:01"/>
    <n v="69364311"/>
    <m/>
    <n v="152327226355"/>
    <s v="WARKOP KABE KABEAN"/>
    <s v="ODP-TUN-FF/27"/>
    <s v="WO061606942"/>
    <m/>
    <m/>
    <m/>
    <n v="112.6849138"/>
    <n v="-7.4980858000000001"/>
    <s v="|MN02580|/WARKOP KABE KABEAN/WINBACK 2.0 HSI B2B (1:1) 50MBPS 355RB PSB DISC 70%//mus023719@gmail.com/MUSTAKIM/85385229744"/>
    <s v="Sales Force DBS"/>
    <m/>
    <m/>
    <m/>
    <m/>
    <m/>
    <m/>
    <m/>
    <m/>
    <s v="Management Janji"/>
    <s v="2026-08-13 13:00:00|Nama Pic : bp MUSTAKIM No Hp Pic : 085385229744 No alt : - Jam Pemasangan : siang  Tanggal Pemasangan : 13 Agustus 2026|40951375|MYDITA"/>
    <s v="FCC"/>
    <d v="2026-12-08T14:10:11"/>
    <d v="2026-08-13T13:00:00"/>
    <m/>
    <s v="PS"/>
    <s v="TUN"/>
    <s v="NO ADDON"/>
    <n v="2026081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3T13:00:00"/>
    <s v="2026-08-13 13:00:00|Nama Pic : bp MUSTAKIM No Hp Pic : 085385229744 No alt : - Jam Pemasangan : siang  Tanggal Pemasangan : 13 Agustus 2026|40951375|MYDITA"/>
    <n v="2026"/>
    <n v="8"/>
    <n v="13"/>
    <d v="2026-08-13T00:00:00"/>
    <n v="-0.54166666666424135"/>
    <x v="1"/>
    <x v="19"/>
  </r>
  <r>
    <n v="1503"/>
    <n v="1002521149"/>
    <n v="3"/>
    <x v="0"/>
    <n v="5"/>
    <s v="KUPANG"/>
    <s v="ENDE"/>
    <s v="END"/>
    <s v="REG"/>
    <s v="AO"/>
    <s v="NEW SALES"/>
    <s v="1P INET"/>
    <s v="Completed (PS)"/>
    <s v="RBS-Regional 3"/>
    <d v="2026-08-12T07:34:56"/>
    <d v="2026-08-14T20:02:46"/>
    <n v="69363781"/>
    <m/>
    <n v="172506789007"/>
    <s v="SMK YOS SUDARSO"/>
    <s v="ODP-END-FK/26 FK/D07/26.01"/>
    <s v="WO061548101"/>
    <m/>
    <m/>
    <m/>
    <n v="121.65509489999999"/>
    <n v="-8.8352108000000005"/>
    <s v="|MC40142|MYIA-097930461820/POI/Oskar Handrianus Ladja Neto/085337059120/arisladja@gmail.com"/>
    <s v="MYIB_ASSISTANT"/>
    <m/>
    <m/>
    <m/>
    <m/>
    <m/>
    <m/>
    <m/>
    <m/>
    <s v="Management Janji"/>
    <s v="2026-08-19 08:00:00 | M Janji : (13 AGUSTUS 2026) jam Pasang : pagi  Note : hubungi pelanggan jika ingin kelokasi"/>
    <s v="FCC"/>
    <d v="2026-12-08T07:39:44"/>
    <d v="2026-08-19T08:00:00"/>
    <m/>
    <s v="PS"/>
    <s v="END"/>
    <s v="NO ADDON"/>
    <n v="20260814"/>
    <s v="Completed"/>
    <s v="HSI Bisnis Promo HUT Telkom PSB 70% - 100 Mbps Dual Band"/>
    <s v="INDIBIZ"/>
    <m/>
    <m/>
    <d v="2026-08-19T08:00:00"/>
    <s v="2026-08-19 08:00:00 | M Janji : (13 AGUSTUS 2026) jam Pasang : pagi  Note : hubungi pelanggan jika ingin kelokasi"/>
    <n v="2026"/>
    <n v="8"/>
    <n v="14"/>
    <d v="2026-08-14T00:00:00"/>
    <n v="-5.3333333333357587"/>
    <x v="1"/>
    <x v="21"/>
  </r>
  <r>
    <n v="1504"/>
    <n v="1002510860"/>
    <n v="3"/>
    <x v="7"/>
    <n v="4"/>
    <s v="SOLO"/>
    <s v="INNER - SOLO JATENG TIMUR"/>
    <s v="SLO"/>
    <s v="REG"/>
    <s v="AO"/>
    <s v="NEW SALES"/>
    <s v="2P INET + VOICE"/>
    <s v="Completed (PS)"/>
    <s v="RBS-Regional 3"/>
    <d v="2026-08-05T14:40:57"/>
    <d v="2026-08-06T13:27:48"/>
    <n v="69359284"/>
    <n v="2716007656"/>
    <n v="146527605614"/>
    <s v="PT CITRA WARNA ABADI"/>
    <s v="ODP-SLO-FA/077 FA/D08/077.01"/>
    <s v="WO060995758"/>
    <m/>
    <m/>
    <m/>
    <n v="110.81706620862001"/>
    <n v="-7.6264647892558601"/>
    <s v="|MN01857|MYIA-051309612257/POI/Nurul Hidayah/085725616916/maintenance@weldon.co.id"/>
    <s v="MYIB_ASSISTANT"/>
    <m/>
    <m/>
    <m/>
    <m/>
    <m/>
    <m/>
    <m/>
    <m/>
    <s v="Management Janji"/>
    <s v="2026-08-06 13:00:00 | M Janji : (06/08/2026) jam Pasang : 09:00 Note : hubungi pelanggan jika ingin kelokasi"/>
    <s v="FCC"/>
    <d v="2026-05-08T14:54:47"/>
    <d v="2026-08-06T13:00:00"/>
    <m/>
    <s v="PS"/>
    <s v="SLO"/>
    <s v="NO ADDON"/>
    <n v="20260806"/>
    <s v="Completed"/>
    <s v="HSI Bisnis Basic Bundling Phone PSB 70% - Free 800 Menit - 50 Mbps"/>
    <s v="INDIBIZ"/>
    <m/>
    <m/>
    <d v="2026-08-06T13:00:00"/>
    <s v="2026-08-06 13:00:00 | M Janji : (06/08/2026) jam Pasang : 09:00 Note : hubungi pelanggan jika ingin kelokasi"/>
    <n v="2026"/>
    <n v="8"/>
    <n v="6"/>
    <d v="2026-08-06T00:00:00"/>
    <n v="-0.54166666666424135"/>
    <x v="1"/>
    <x v="4"/>
  </r>
  <r>
    <n v="1505"/>
    <n v="1002512688"/>
    <n v="3"/>
    <x v="1"/>
    <n v="5"/>
    <s v="KEDIRI"/>
    <s v="TULUNGAGUNG"/>
    <s v="TUL"/>
    <s v="REG"/>
    <s v="AO"/>
    <s v="NEW SALES"/>
    <s v="1P INET"/>
    <s v="Completed (PS)"/>
    <s v="RBS-Regional 3"/>
    <d v="2026-08-06T14:31:56"/>
    <d v="2026-08-07T13:06:32"/>
    <n v="69360066"/>
    <m/>
    <n v="152606246389"/>
    <s v="PT. MUGI GANGSAR LESTARI ( SPBU PLOSOKANDANG )"/>
    <s v="ODP-TUL-FF/21 FF/D02/21.01"/>
    <s v="WO061085738"/>
    <m/>
    <m/>
    <m/>
    <n v="111.931556452644"/>
    <n v="-8.0796325447702806"/>
    <s v="|MN00418|MYIA-055829676440/POI/EKO SUTRIONO/081252302634/mugigangsarlestari@gmail.com"/>
    <s v="MYIB_ASSISTANT"/>
    <m/>
    <m/>
    <m/>
    <m/>
    <m/>
    <m/>
    <m/>
    <m/>
    <s v="Management Janji"/>
    <s v="2026-08-07 13:00:00 | Nama PIC : bapak eko No HP : 085648989216 Alt :  M Janji : (JUMAT/7/AGUSTUS/2026) jam Pasang : 09:00 Note : hubungi pelanggan jika ingin kelokasi"/>
    <s v="FCC"/>
    <d v="2026-06-08T14:40:01"/>
    <d v="2026-08-07T13:00:00"/>
    <m/>
    <s v="PS"/>
    <s v="TUL"/>
    <s v="NO ADDON"/>
    <n v="20260807"/>
    <s v="Completed"/>
    <s v="HSI Bisnis Promo HUT Telkom PSB 70% - 50 Mbps"/>
    <s v="INDIBIZ"/>
    <m/>
    <m/>
    <d v="2026-08-07T13:00:00"/>
    <s v="2026-08-07 13:00:00 | Nama PIC : bapak eko No HP : 085648989216 Alt :  M Janji : (JUMAT/7/AGUSTUS/2026) jam Pasang : 09:00 Note : hubungi pelanggan jika ingin kelokasi"/>
    <n v="2026"/>
    <n v="8"/>
    <n v="7"/>
    <d v="2026-08-07T00:00:00"/>
    <n v="-0.54166666666424135"/>
    <x v="1"/>
    <x v="28"/>
  </r>
  <r>
    <n v="1506"/>
    <n v="1002524081"/>
    <n v="3"/>
    <x v="3"/>
    <n v="5"/>
    <s v="SBY SELATAN"/>
    <s v="MANYAR"/>
    <s v="JGR"/>
    <s v="REG"/>
    <s v="AO"/>
    <s v="NEW SALES"/>
    <s v="1P INET"/>
    <s v="Completed (PS)"/>
    <s v="RBS-Regional 3"/>
    <d v="2026-08-13T12:22:56"/>
    <d v="2026-08-14T12:28:15"/>
    <n v="69365043"/>
    <m/>
    <n v="152310255738"/>
    <s v="PT RAMEN MASTER INDONESIA"/>
    <s v="ODP-RKT-FFV/11"/>
    <s v="WO061660192"/>
    <m/>
    <m/>
    <m/>
    <n v="112.78067406266899"/>
    <n v="-7.3178209122475399"/>
    <s v="MD|MYDB-20260813265200|DN00001/MN00519|PT RAMEN MASTER INDONESIA|6281217207780"/>
    <s v="MYDIGIBIZPARTNER"/>
    <m/>
    <m/>
    <m/>
    <m/>
    <m/>
    <m/>
    <m/>
    <m/>
    <s v="Management Janji"/>
    <s v="2026-08-14 13:00:00 | M Janji : (Jumat/14/Agustus/2026) jam Pasang : 09:00 Note : hubungi pelanggan jika ingin kelokasi"/>
    <s v="FCC"/>
    <s v="13-08-2026 12:25:00"/>
    <d v="2026-08-14T13:00:00"/>
    <m/>
    <s v="PS"/>
    <s v="JGR"/>
    <s v="NO ADDON"/>
    <n v="20260814"/>
    <s v="Completed"/>
    <s v="HSI Bisnis Basic Promo HUT Telkom PSB 70% - 50 Mbps"/>
    <s v="INDIBIZ"/>
    <m/>
    <m/>
    <d v="2026-08-14T13:00:00"/>
    <s v="2026-08-14 13:00:00 | M Janji : (Jumat/14/Agustus/2026) jam Pasang : 09:00 Note : hubungi pelanggan jika ingin kelokasi"/>
    <n v="2026"/>
    <n v="8"/>
    <n v="14"/>
    <d v="2026-08-14T00:00:00"/>
    <n v="-0.54166666666424135"/>
    <x v="1"/>
    <x v="10"/>
  </r>
  <r>
    <n v="1507"/>
    <n v="1002533877"/>
    <n v="3"/>
    <x v="6"/>
    <n v="5"/>
    <s v="SIDOARJO"/>
    <s v="JOMBANG"/>
    <s v="MOJ"/>
    <s v="REG"/>
    <s v="AO"/>
    <s v="NEW SALES"/>
    <m/>
    <s v="Completed (PS)"/>
    <s v="RBS-Regional 3"/>
    <d v="2026-08-18T15:35:02"/>
    <d v="2026-08-18T20:36:10"/>
    <n v="69367308"/>
    <m/>
    <n v="152319208871"/>
    <s v="SPBU 54.613.33"/>
    <s v="ODP-MOJ-FK/01"/>
    <s v="WO062033045"/>
    <m/>
    <m/>
    <m/>
    <n v="112.41456100000001"/>
    <n v="-7.5627839999999997"/>
    <s v="|MN02540|MYIA-022267046317/POI/M. adi vaishal/085784760355/madivaishal@gmail.com"/>
    <s v="Sales Force DBS"/>
    <m/>
    <m/>
    <m/>
    <m/>
    <m/>
    <m/>
    <m/>
    <m/>
    <s v="Management Janji"/>
    <s v="2026-08-17 08:00:00 | M Janji : (17 AGUSTUS 2026)  jam Pasang : pagi   Note : hubungi pelanggan jika ingin kelokasi"/>
    <s v="FCC"/>
    <s v="18-08-2026 15:55:35"/>
    <m/>
    <m/>
    <s v="PS"/>
    <s v="MOJ"/>
    <s v="NO ADDON"/>
    <n v="2026081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8T07:00:00"/>
    <s v="2026-08-17 08:00:00 | M Janji : (17 AGUSTUS 2026)  jam Pasang : pagi   Note : hubungi pelanggan jika ingin kelokasi"/>
    <n v="2026"/>
    <n v="8"/>
    <n v="18"/>
    <d v="2026-08-18T00:00:00"/>
    <n v="-0.29166666666424135"/>
    <x v="1"/>
    <x v="20"/>
  </r>
  <r>
    <n v="1508"/>
    <n v="1002512235"/>
    <n v="3"/>
    <x v="2"/>
    <n v="4"/>
    <s v="PURWOKERTO"/>
    <s v="CILACAP"/>
    <s v="GML"/>
    <s v="REG"/>
    <s v="AO"/>
    <s v="NEW SALES"/>
    <m/>
    <s v="Completed (PS)"/>
    <s v="RBS-Regional 3"/>
    <d v="2026-08-06T12:30:08"/>
    <d v="2026-08-07T15:26:11"/>
    <n v="69359898"/>
    <m/>
    <n v="141362105180"/>
    <s v="SPBU Candi mas"/>
    <s v="ODP-GML-FE/028"/>
    <s v="WO061118929"/>
    <m/>
    <m/>
    <m/>
    <n v="109.044604336372"/>
    <n v="-7.6649099393786297"/>
    <s v="AMRBS ; 404510 ; AM ; DANIERA ; TREG3 ; PURWOKERTO ;PSB 1S HSI BISNIS PROMO 100 MB;  Ari Triyarso/081392911191/spbucm5@gmail.com"/>
    <s v="Amex"/>
    <m/>
    <m/>
    <m/>
    <m/>
    <m/>
    <m/>
    <m/>
    <m/>
    <s v="Management Janji"/>
    <s v="2026-08-08 16:00:00| M Janji : (07/08/026) jam Pasang : 09:00 Note : hubungi pelanggan jika ingin kelokasi|40951378|MYDITA"/>
    <s v="FCC"/>
    <d v="2026-06-08T12:40:10"/>
    <d v="2026-08-08T16:00:00"/>
    <m/>
    <s v="PS"/>
    <s v="GML"/>
    <s v="NO ADDON"/>
    <n v="20260807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08T16:00:00"/>
    <s v="2026-08-08 16:00:00| M Janji : (07/08/026) jam Pasang : 09:00 Note : hubungi pelanggan jika ingin kelokasi|40951378|MYDITA"/>
    <n v="2026"/>
    <n v="8"/>
    <n v="7"/>
    <d v="2026-08-07T00:00:00"/>
    <n v="-1.6666666666642413"/>
    <x v="1"/>
    <x v="4"/>
  </r>
  <r>
    <n v="1509"/>
    <n v="1002528734"/>
    <n v="3"/>
    <x v="2"/>
    <n v="4"/>
    <s v="MAGELANG"/>
    <s v="WONOSOBO"/>
    <s v="WOS"/>
    <s v="REG"/>
    <s v="AO"/>
    <s v="NEW SALES"/>
    <s v="1P INET"/>
    <s v="Completed (PS)"/>
    <s v="RBS-Regional 3"/>
    <d v="2026-08-15T16:50:57"/>
    <d v="2026-08-16T12:30:32"/>
    <n v="69367142"/>
    <m/>
    <n v="141373127458"/>
    <s v="WARUNG NAILA"/>
    <s v="ODP-WOS-FAX/042"/>
    <s v="WO061836512"/>
    <m/>
    <m/>
    <m/>
    <n v="109.867305"/>
    <n v="-7.4085710000000002"/>
    <s v="|MN00439|MYIA-001440409180/POI/PANDU MUKTI WIBOWO/085136992757/sayapandu43@gmail.com"/>
    <s v="MYIB_ASSISTANT"/>
    <m/>
    <m/>
    <m/>
    <m/>
    <m/>
    <m/>
    <m/>
    <m/>
    <s v="Management Janji"/>
    <s v="2026-08-16 13:00:00 | Tanggal pemasangan : 16AGUSTUS 2026 Jam pemasangan : pagi/siang Info Tambahan : Hubungi pelanggan dulu sebelum ke lokasi terima kasih"/>
    <s v="FCC"/>
    <s v="15-08-2026 16:55:08"/>
    <d v="2026-08-16T13:00:00"/>
    <m/>
    <s v="PS"/>
    <s v="WOS"/>
    <s v="NO ADDON"/>
    <n v="20260816"/>
    <s v="Completed"/>
    <s v="HSI Bisnis Basic Promo HUT Telkom PSB 70% - 50 Mbps"/>
    <s v="INDIBIZ"/>
    <m/>
    <m/>
    <d v="2026-08-16T13:00:00"/>
    <s v="2026-08-16 13:00:00 | Tanggal pemasangan : 16AGUSTUS 2026 Jam pemasangan : pagi/siang Info Tambahan : Hubungi pelanggan dulu sebelum ke lokasi terima kasih"/>
    <n v="2026"/>
    <n v="8"/>
    <n v="16"/>
    <d v="2026-08-16T00:00:00"/>
    <n v="-0.54166666666424135"/>
    <x v="1"/>
    <x v="4"/>
  </r>
  <r>
    <n v="1510"/>
    <n v="1002520937"/>
    <n v="3"/>
    <x v="3"/>
    <n v="5"/>
    <s v="SBY UTARA"/>
    <s v="LAMONGAN"/>
    <s v="BBA"/>
    <s v="REG"/>
    <s v="AO"/>
    <s v="NEW SALES"/>
    <s v="1P INET"/>
    <s v="OSS - FALLOUT"/>
    <s v="RBS-Regional 3"/>
    <d v="2026-08-11T17:56:56"/>
    <d v="2026-08-12T18:59:10"/>
    <n v="69363730"/>
    <m/>
    <n v="152441211299"/>
    <s v="WARKOP KIRANA"/>
    <s v="ODP-BBA-FAA/30 FAA/D04/30.01"/>
    <s v="WO061533483"/>
    <m/>
    <m/>
    <m/>
    <n v="112.167616970837"/>
    <n v="-7.1605779797101299"/>
    <s v="MD|MYDB-20260811264950|DN00001/MN02280|WARKOP KIRANA|085707501773"/>
    <s v="MYDIGIBIZPARTNER"/>
    <m/>
    <m/>
    <m/>
    <m/>
    <m/>
    <m/>
    <m/>
    <m/>
    <s v="Management Janji"/>
    <s v="2026-08-12 15:00:00 | Nama : BU SRI NURHAYATI  No Hp : 085707501773 No Alt :  Tgl Pemasangan : 12 Agustus 2026 Interval : PAGI  Note : Hubungi pelanggan terlebih dahulu"/>
    <s v="FCC"/>
    <d v="2026-11-08T18:10:11"/>
    <d v="2026-08-12T15:00:00"/>
    <s v="Kendala Pelanggan"/>
    <s v="FO_WFM"/>
    <s v="BBA"/>
    <s v="NO ADDON"/>
    <m/>
    <s v="Provisioning Failed|WFM|INF009032600|PP_-7.135784200000001,112.1038545_PP PEL H&gt;3 TGL 18082026"/>
    <s v="HSI Bisnis Promo HUT Telkom PSB 70% - 50 Mbps"/>
    <s v="INDIBIZ"/>
    <m/>
    <m/>
    <d v="2026-08-12T15:00:00"/>
    <s v="2026-08-12 15:00:00 | Nama : BU SRI NURHAYATI  No Hp : 085707501773 No Alt :  Tgl Pemasangan : 12 Agustus 2026 Interval : PAGI  Note : Hubungi pelanggan terlebih dahulu"/>
    <m/>
    <m/>
    <m/>
    <e v="#NUM!"/>
    <e v="#NUM!"/>
    <x v="0"/>
    <x v="8"/>
  </r>
  <r>
    <n v="1511"/>
    <n v="1002515681"/>
    <n v="3"/>
    <x v="7"/>
    <n v="4"/>
    <s v="KUDUS"/>
    <s v="PURWODADI"/>
    <s v="WRO"/>
    <s v="REG"/>
    <s v="AO"/>
    <s v="NEW SALES"/>
    <s v="1P INET"/>
    <s v="Completed (PS)"/>
    <s v="RBS-Regional 3"/>
    <d v="2026-08-08T09:55:56"/>
    <d v="2026-08-10T15:52:46"/>
    <n v="69361292"/>
    <m/>
    <n v="142509107225"/>
    <s v="BMT BUS"/>
    <s v="ODP-WRO-FD/023 FD/D03/023.01"/>
    <s v="WO061239714"/>
    <m/>
    <m/>
    <m/>
    <n v="111.09495800000001"/>
    <n v="-7.0892749999999998"/>
    <s v="|MN01047|MYIA-000893644610/POI/Dyah Nur Khaeni /082299345140/bmtbuswirosari02@gmail.com"/>
    <s v="MYIB_ASSISTANT"/>
    <m/>
    <m/>
    <m/>
    <m/>
    <m/>
    <m/>
    <m/>
    <m/>
    <s v="Management Janji"/>
    <s v="2026-08-10 08:00:00 | Nama PIC : Ibu Dyah No Hp : 082299345140 No Alt : - Tgl Pemasangan : 10 Agustus 2026 Interval : PAGI SIANG Note : Hubungi pelanggan terlebih dahulu"/>
    <s v="FCC"/>
    <d v="2026-08-08T10:10:05"/>
    <d v="2026-08-10T08:00:00"/>
    <m/>
    <s v="PS"/>
    <s v="WRO"/>
    <s v="NO ADDON"/>
    <n v="20260810"/>
    <s v="Completed"/>
    <s v="HSI Bisnis Promo HUT Telkom PSB 70% - 75 Mbps"/>
    <s v="INDIBIZ"/>
    <m/>
    <m/>
    <d v="2026-08-10T08:00:00"/>
    <s v="2026-08-10 08:00:00 | Nama PIC : Ibu Dyah No Hp : 082299345140 No Alt : - Tgl Pemasangan : 10 Agustus 2026 Interval : PAGI SIANG Note : Hubungi pelanggan terlebih dahulu"/>
    <n v="2026"/>
    <n v="8"/>
    <n v="10"/>
    <d v="2026-08-10T00:00:00"/>
    <n v="-0.33333333333575865"/>
    <x v="1"/>
    <x v="4"/>
  </r>
  <r>
    <n v="1512"/>
    <n v="1002509573"/>
    <n v="3"/>
    <x v="5"/>
    <n v="5"/>
    <s v="DENPASAR"/>
    <s v="JIMBARAN"/>
    <s v="KUT"/>
    <s v="REG"/>
    <s v="AO"/>
    <s v="NEW SALES"/>
    <m/>
    <s v="Completed (PS)"/>
    <s v="RBS-Regional 3"/>
    <d v="2026-08-05T08:35:13"/>
    <d v="2026-08-07T18:17:32"/>
    <n v="69358754"/>
    <m/>
    <n v="172416429239"/>
    <s v="DEPO AIR MINUM HOLLY"/>
    <s v="ODP-KUT-FK/42"/>
    <s v="WO061066914"/>
    <m/>
    <m/>
    <m/>
    <n v="115.17978410000001"/>
    <n v="-8.7114194000000005"/>
    <s v="|MC10003|/PIC FILLIA CHRISTINA SURYADI/088103726089-083197993733/fsfillia@gmail.com"/>
    <s v="Sales Force DBS"/>
    <m/>
    <m/>
    <m/>
    <m/>
    <m/>
    <m/>
    <m/>
    <m/>
    <s v="Management Janji"/>
    <s v="2026-08-07 13:00:00|Nama : BU FILLIA CHRISTINA SURYADI No Hp : 083197993733 No Alt : 0881037260897 Tgl Pemasangan : 07 Agustus 2026 Interval : PAGI  Note : Hubungi pelanggan terlebih dahulu|40981182|MYDITA"/>
    <s v="FCC"/>
    <d v="2026-05-08T08:39:46"/>
    <d v="2026-08-07T13:00:00"/>
    <m/>
    <s v="PS"/>
    <s v="KUT"/>
    <s v="NO ADDON"/>
    <n v="20260807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7T13:00:00"/>
    <s v="2026-08-07 13:00:00|Nama : BU FILLIA CHRISTINA SURYADI No Hp : 083197993733 No Alt : 0881037260897 Tgl Pemasangan : 07 Agustus 2026 Interval : PAGI  Note : Hubungi pelanggan terlebih dahulu|40981182|MYDITA"/>
    <n v="2026"/>
    <n v="8"/>
    <n v="7"/>
    <d v="2026-08-07T00:00:00"/>
    <n v="-0.54166666666424135"/>
    <x v="1"/>
    <x v="30"/>
  </r>
  <r>
    <n v="1513"/>
    <n v="1002508039"/>
    <n v="3"/>
    <x v="6"/>
    <n v="5"/>
    <s v="SIDOARJO"/>
    <s v="INNER - JATIM TIMUR"/>
    <s v="SDA"/>
    <s v="REG"/>
    <s v="AO"/>
    <s v="NEW SALES"/>
    <s v="2P INET + VOICE"/>
    <s v="Completed (PS)"/>
    <s v="RBS-Regional 3"/>
    <d v="2026-08-04T12:37:56"/>
    <d v="2026-08-05T22:57:34"/>
    <n v="69358250"/>
    <n v="3135917245"/>
    <n v="152316231889"/>
    <s v="WORKSHOP DWI PUTRA"/>
    <s v="ODP-SDA-FDH/11 FDH/D01/11.01"/>
    <s v="WO060883348"/>
    <m/>
    <m/>
    <m/>
    <n v="112.699966900099"/>
    <n v="-7.4489907985515096"/>
    <s v="MD|MYDB-20260804264307|DN00001/MN01572|WORKSHOP DWI PUTRA|085792720781"/>
    <s v="MYDIGIBIZPARTNER"/>
    <m/>
    <m/>
    <m/>
    <m/>
    <m/>
    <m/>
    <m/>
    <m/>
    <s v="Management Janji"/>
    <s v="2026-08-05 15:00:00 | Nama : BP DWI LOHDRA MANGGALA No Hp : 085792720781 No Alt :  Tgl Pemasangan : 05 Agustus 2026 Interval : SIANG Note : Hubungi pelanggan terlebih dahulu"/>
    <s v="FCC"/>
    <d v="2026-04-08T12:39:55"/>
    <d v="2026-08-05T15:00:00"/>
    <m/>
    <s v="PS"/>
    <s v="SDA"/>
    <s v="NO ADDON"/>
    <n v="20260805"/>
    <s v="Completed"/>
    <s v="HSI Bisnis Bundling Phone PSB 70% - Free 800 Menit Promo - 200 Mbps"/>
    <s v="INDIBIZ"/>
    <m/>
    <m/>
    <d v="2026-08-05T15:00:00"/>
    <s v="2026-08-05 15:00:00 | Nama : BP DWI LOHDRA MANGGALA No Hp : 085792720781 No Alt :  Tgl Pemasangan : 05 Agustus 2026 Interval : SIANG Note : Hubungi pelanggan terlebih dahulu"/>
    <n v="2026"/>
    <n v="8"/>
    <n v="5"/>
    <d v="2026-08-05T00:00:00"/>
    <n v="-0.625"/>
    <x v="1"/>
    <x v="19"/>
  </r>
  <r>
    <n v="1514"/>
    <n v="1002527930"/>
    <n v="3"/>
    <x v="1"/>
    <n v="5"/>
    <s v="MADIUN"/>
    <s v="NGAWI"/>
    <s v="JGO"/>
    <s v="REG"/>
    <s v="AO"/>
    <s v="NEW SALES"/>
    <s v="1P INET"/>
    <s v="Completed (PS)"/>
    <s v="RBS-Regional 3"/>
    <d v="2026-08-15T10:40:57"/>
    <d v="2026-08-16T13:19:39"/>
    <n v="69366641"/>
    <m/>
    <n v="152635205072"/>
    <s v="HALAL MART"/>
    <s v="ODP-JGO-FD/28"/>
    <s v="WO061806187"/>
    <m/>
    <m/>
    <m/>
    <n v="111.142685555548"/>
    <n v="-7.47994629241113"/>
    <s v="|MN00264|MYIA-093395896313/POI/ROHMAT ABDUL LATHIF /085655755745/supriyantoeko23@yahoo.id"/>
    <s v="MYIB_ASSISTANT"/>
    <m/>
    <m/>
    <m/>
    <m/>
    <m/>
    <m/>
    <m/>
    <m/>
    <s v="Management Janji"/>
    <s v="2026-08-16 13:00:00 | Waktu pemasangan : 16 agustus 2026 Jam pemasangan : 13.00 Info Tambahan : Hubungi pelanggan dulu sebelum ke lokasi terimakasih "/>
    <s v="FCC"/>
    <s v="15-08-2026 10:54:52"/>
    <d v="2026-08-16T13:00:00"/>
    <m/>
    <s v="PS"/>
    <s v="JGO"/>
    <s v="NO ADDON"/>
    <n v="20260816"/>
    <s v="Completed"/>
    <s v="HSI Bisnis Khusus Winback PSB 70% - 300 Mbps"/>
    <s v="INDIBIZ"/>
    <m/>
    <m/>
    <d v="2026-08-16T13:00:00"/>
    <s v="2026-08-16 13:00:00 | Waktu pemasangan : 16 agustus 2026 Jam pemasangan : 13.00 Info Tambahan : Hubungi pelanggan dulu sebelum ke lokasi terimakasih "/>
    <n v="2026"/>
    <n v="8"/>
    <n v="16"/>
    <d v="2026-08-16T00:00:00"/>
    <n v="-0.54166666666424135"/>
    <x v="1"/>
    <x v="11"/>
  </r>
  <r>
    <n v="1515"/>
    <n v="1002522985"/>
    <n v="3"/>
    <x v="6"/>
    <n v="5"/>
    <s v="SIDOARJO"/>
    <s v="INNER - JATIM TIMUR"/>
    <s v="TUN"/>
    <s v="REG"/>
    <s v="AO"/>
    <s v="NEW SALES"/>
    <m/>
    <s v="Completed (PS)"/>
    <s v="RBS-Regional 3"/>
    <d v="2026-08-12T17:00:45"/>
    <d v="2026-08-13T07:31:08"/>
    <n v="69361970"/>
    <m/>
    <n v="152327226360"/>
    <s v="warkop imron"/>
    <s v="ODP-TUN-FX/18"/>
    <s v="WO061616682"/>
    <m/>
    <m/>
    <m/>
    <n v="112.64965668310199"/>
    <n v="-7.4653585523908701"/>
    <s v="MD|MYDB-20260809264824|DN00001/MN01993|warkop imron|081999946906"/>
    <s v="MYDIGIBIZPARTNER"/>
    <m/>
    <m/>
    <m/>
    <m/>
    <m/>
    <m/>
    <m/>
    <m/>
    <s v="Management Janji"/>
    <s v="2026-08-10 15:00:00 | Nama Pic : BP IMRON  No Hp Pic : 081999946906  Jam Pemasangan : 08:00 - 12.00  Tanggal Pemasangan : SENIN 10 AGUSTUS 2026  Info Tambahan : Hubungi pelanggan sebelum datang ke lokasi"/>
    <s v="FCC"/>
    <d v="2026-12-08T17:10:31"/>
    <m/>
    <m/>
    <s v="PS"/>
    <s v="TUN"/>
    <s v="NO ADDON"/>
    <n v="20260813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12T07:00:00"/>
    <s v="2026-08-10 15:00:00 | Nama Pic : BP IMRON  No Hp Pic : 081999946906  Jam Pemasangan : 08:00 - 12.00  Tanggal Pemasangan : SENIN 10 AGUSTUS 2026  Info Tambahan : Hubungi pelanggan sebelum datang ke lokasi"/>
    <n v="2026"/>
    <n v="8"/>
    <n v="13"/>
    <d v="2026-08-13T00:00:00"/>
    <n v="0.70833333333575865"/>
    <x v="1"/>
    <x v="19"/>
  </r>
  <r>
    <n v="1516"/>
    <n v="1002516462"/>
    <n v="3"/>
    <x v="2"/>
    <n v="4"/>
    <s v="PURWOKERTO"/>
    <s v="BANJARNEGARA"/>
    <s v="KLP"/>
    <s v="REG"/>
    <s v="AO"/>
    <s v="NEW SALES"/>
    <s v="1P INET"/>
    <s v="Completed (PS)"/>
    <s v="RBS-Regional 3"/>
    <d v="2026-08-09T12:25:58"/>
    <d v="2026-08-10T17:30:49"/>
    <n v="69361851"/>
    <m/>
    <n v="143395108273"/>
    <s v="WARNET SPEED NET"/>
    <s v="ODP-KLP-FQ/025"/>
    <s v="WO061314251"/>
    <m/>
    <m/>
    <m/>
    <n v="109.559673614204"/>
    <n v="-7.43927841419689"/>
    <s v="|MN00909|MYIA-090924779580/POI/sugeng riyadi/087878880605/yadhie9997@gmail.com"/>
    <s v="MYIB_ASSISTANT"/>
    <m/>
    <m/>
    <m/>
    <m/>
    <m/>
    <m/>
    <m/>
    <m/>
    <s v="Management Janji"/>
    <s v="2026-08-13 15:00:00 | Nama PIC:  bp sugeng No HP: 087878880605 Alt: Tanggal: 13/8/2026 Jam Pasang: Sore Note: Hubungi sebelum ke lokasi, terimakasih. Diusahakan secepatnya."/>
    <s v="FCC"/>
    <d v="2026-09-08T12:39:53"/>
    <d v="2026-08-13T15:00:00"/>
    <m/>
    <s v="PS"/>
    <s v="KLP"/>
    <s v="NO ADDON"/>
    <n v="20260810"/>
    <s v="Completed"/>
    <s v="HSI Bisnis Promo HUT Telkom PSB 70% - 150 Mbps"/>
    <s v="INDIBIZ"/>
    <m/>
    <m/>
    <d v="2026-08-13T15:00:00"/>
    <s v="2026-08-13 15:00:00 | Nama PIC:  bp sugeng No HP: 087878880605 Alt: Tanggal: 13/8/2026 Jam Pasang: Sore Note: Hubungi sebelum ke lokasi, terimakasih. Diusahakan secepatnya."/>
    <n v="2026"/>
    <n v="8"/>
    <n v="10"/>
    <d v="2026-08-10T00:00:00"/>
    <n v="-3.625"/>
    <x v="1"/>
    <x v="4"/>
  </r>
  <r>
    <n v="1517"/>
    <n v="1002521688"/>
    <n v="3"/>
    <x v="4"/>
    <n v="4"/>
    <s v="PEKALONGAN"/>
    <s v="PEKALONGAN"/>
    <s v="PKL"/>
    <s v="REG"/>
    <s v="AO"/>
    <s v="NEW SALES"/>
    <s v="1P INET"/>
    <s v="Completed (PS)"/>
    <s v="RBS-Regional 3"/>
    <d v="2026-08-12T11:02:07"/>
    <d v="2026-08-14T07:55:19"/>
    <n v="69364004"/>
    <m/>
    <n v="142202154743"/>
    <s v="SMK ISLAMIYAH SAPUGARUT"/>
    <s v="ODP-PKL-FAK/018 FAK/D01/018.01"/>
    <s v="WO061567400"/>
    <m/>
    <m/>
    <m/>
    <n v="109.654679813491"/>
    <n v="-6.9377462693288896"/>
    <s v="|MB00449|MYIA-059096539680/POI/bapak/085740964441/smkislamiyah.s@gmail.com"/>
    <s v="MYIB_ASSISTANT"/>
    <m/>
    <m/>
    <m/>
    <m/>
    <m/>
    <m/>
    <m/>
    <m/>
    <s v="Management Janji"/>
    <s v="2026-08-13 08:00:00 | Nama PIC : bapak naufal No HP : 085740964441 No Alternatif : 085175040905 M Janji : 13/07/2026 Jam Pasang : Pagi NoteÃ‚Â :  Hubungi terlebih dahulu sebelum ke lokasi "/>
    <s v="FCC"/>
    <d v="2026-12-08T11:10:28"/>
    <d v="2026-08-13T08:00:00"/>
    <m/>
    <s v="PS"/>
    <s v="PKL"/>
    <s v="NO ADDON"/>
    <n v="20260814"/>
    <s v="Completed"/>
    <s v="HSI Bisnis Promo HUT Telkom PSB 70% - 200 Mbps"/>
    <s v="INDIBIZ"/>
    <m/>
    <m/>
    <d v="2026-08-13T08:00:00"/>
    <s v="2026-08-13 08:00:00 | Nama PIC : bapak naufal No HP : 085740964441 No Alternatif : 085175040905 M Janji : 13/07/2026 Jam Pasang : Pagi NoteÃ‚Â :  Hubungi terlebih dahulu sebelum ke lokasi "/>
    <n v="2026"/>
    <n v="8"/>
    <n v="14"/>
    <d v="2026-08-14T00:00:00"/>
    <n v="0.66666666666424135"/>
    <x v="1"/>
    <x v="4"/>
  </r>
  <r>
    <n v="1518"/>
    <n v="1002517195"/>
    <n v="3"/>
    <x v="1"/>
    <n v="5"/>
    <s v="KEDIRI"/>
    <s v="NGANJUK"/>
    <s v="NJK"/>
    <s v="REG"/>
    <s v="AO"/>
    <s v="NEW SALES"/>
    <s v="1P INET"/>
    <s v="Completed (PS)"/>
    <s v="RBS-Regional 3"/>
    <d v="2026-08-10T10:16:57"/>
    <d v="2026-08-11T12:32:16"/>
    <n v="69362201"/>
    <m/>
    <n v="152611229868"/>
    <s v="SPBU 54.644.11"/>
    <s v="ODP-NJK-FAE/10 FAE/D01/10.01"/>
    <s v="WO061368426"/>
    <m/>
    <m/>
    <m/>
    <n v="111.938289577475"/>
    <n v="-7.6020775298222603"/>
    <s v="|MN00418|MYIA-019304988784/POI/H. IMAM BASUKI, IR. M. ENG, MM/085330371188/spbu5464411sukomoro@gmail.com"/>
    <s v="MYIB_ASSISTANT"/>
    <m/>
    <m/>
    <m/>
    <m/>
    <m/>
    <m/>
    <m/>
    <m/>
    <s v="Management Janji"/>
    <s v="2026-08-11 08:00:00 | Nama PIC : Sukidi No HP : 081330313300 Alt : 085330371188 M Janji : 11/08/2026 Jam Pasang : 08.00 - 13:00  NoteÃ‚Â :  hubungi terlebih dahulu sebelum kelokasi"/>
    <s v="FCC"/>
    <d v="2026-10-08T10:24:54"/>
    <d v="2026-08-11T08:00:00"/>
    <m/>
    <s v="PS"/>
    <s v="NJK"/>
    <s v="NO ADDON"/>
    <n v="20260811"/>
    <s v="Completed"/>
    <s v="HSI Bisnis Promo HUT Telkom PSB 70% - 100 Mbps Dual Band"/>
    <s v="INDIBIZ"/>
    <m/>
    <m/>
    <d v="2026-08-11T08:00:00"/>
    <s v="2026-08-11 08:00:00 | Nama PIC : Sukidi No HP : 081330313300 Alt : 085330371188 M Janji : 11/08/2026 Jam Pasang : 08.00 - 13:00  NoteÃ‚Â :  hubungi terlebih dahulu sebelum kelokasi"/>
    <n v="2026"/>
    <n v="8"/>
    <n v="11"/>
    <d v="2026-08-11T00:00:00"/>
    <n v="-0.33333333333575865"/>
    <x v="1"/>
    <x v="3"/>
  </r>
  <r>
    <n v="1519"/>
    <n v="1002533274"/>
    <n v="3"/>
    <x v="0"/>
    <n v="5"/>
    <s v="MATARAM"/>
    <s v="LOMBOK BARAT TENGAH"/>
    <s v="PRY"/>
    <s v="REG"/>
    <s v="AO"/>
    <s v="NEW SALES"/>
    <s v="1P INET"/>
    <s v="MIE - SEND SURVEY"/>
    <s v="RBS-Regional 3"/>
    <d v="2026-08-18T13:47:56"/>
    <d v="2026-08-18T13:50:03"/>
    <n v="69369044"/>
    <m/>
    <n v="172603791625"/>
    <s v="NEOFIT"/>
    <s v="ODP-PYA-FAQ/06 FAQ/D02/06.01"/>
    <s v="WO062013974"/>
    <m/>
    <m/>
    <m/>
    <n v="116.32969199999999"/>
    <n v="-8.6830529999999992"/>
    <s v="|MC60023|MYIA-072993428168/POI/Samsul Hadi/085736219678/samsulhadi3011995@gmail.com"/>
    <s v="MYIB_ASSISTANT"/>
    <m/>
    <m/>
    <m/>
    <m/>
    <m/>
    <m/>
    <m/>
    <m/>
    <s v="Management Janji"/>
    <s v="2026-08-21 15:00:00 | telp : 085736219678 alt : manja : pagi /siang 19/08/2026 hub sebelum kelokasi "/>
    <s v="FCC"/>
    <s v="18-08-2026 13:55:52"/>
    <d v="2026-08-21T15:00:00"/>
    <m/>
    <s v="SURVEY_NEW_MANJA"/>
    <s v="PRY"/>
    <s v="NO ADDON"/>
    <m/>
    <s v="MIE - SEND SURVEY"/>
    <s v="HSI Bisnis PSB 70% - 200 Mbps"/>
    <s v="INDIBIZ"/>
    <m/>
    <m/>
    <d v="2026-08-21T15:00:00"/>
    <s v="2026-08-21 15:00:00 | telp : 085736219678 alt : manja : pagi /siang 19/08/2026 hub sebelum kelokasi "/>
    <m/>
    <m/>
    <m/>
    <e v="#NUM!"/>
    <e v="#NUM!"/>
    <x v="0"/>
    <x v="5"/>
  </r>
  <r>
    <n v="1520"/>
    <n v="1002505021"/>
    <n v="3"/>
    <x v="3"/>
    <n v="5"/>
    <s v="SBY UTARA"/>
    <s v="MANYAR"/>
    <s v="MGO"/>
    <s v="REG"/>
    <s v="AO"/>
    <s v="NEW SALES"/>
    <s v="1P INET"/>
    <s v="Completed (PS)"/>
    <s v="RBS-Regional 3"/>
    <d v="2026-08-02T08:17:57"/>
    <d v="2026-08-03T17:20:23"/>
    <n v="69356921"/>
    <m/>
    <n v="152413165505"/>
    <s v="SMK KATOLIK ST. LOUIS (YAYASAN LAZARIS)"/>
    <s v="ODP-DMO-FMF/48 FMF/D04/48.01"/>
    <s v="WO060694495"/>
    <m/>
    <m/>
    <m/>
    <n v="112.72101704031201"/>
    <n v="-7.2576461263273604"/>
    <s v="MD|MYDB-20260801264163|DN00001/MN02280|SMK KATOLIK ST. LOUIS (YAYASAN LAZARIS)|085648384402"/>
    <s v="MYDIGIBIZPARTNER"/>
    <m/>
    <m/>
    <m/>
    <m/>
    <m/>
    <m/>
    <m/>
    <m/>
    <s v="Management Janji"/>
    <s v="2026-08-03 08:00:00 | Tanggal pemasangan :01 agustus 2026 Jam pemasangan : 08.00 - 12.00 Info Tambahan : Hubungi pelanggan dulu sebelum ke lokasi terimakasih"/>
    <s v="FCC"/>
    <d v="2026-02-08T08:24:55"/>
    <d v="2026-08-03T08:00:00"/>
    <m/>
    <s v="PS"/>
    <s v="MGO"/>
    <s v="NO ADDON"/>
    <n v="20260803"/>
    <s v="Completed"/>
    <s v="HSI Bisnis Promo HUT Telkom PSB 70% - 150 Mbps"/>
    <s v="INDIBIZ"/>
    <m/>
    <m/>
    <d v="2026-08-03T08:00:00"/>
    <s v="2026-08-03 08:00:00 | Tanggal pemasangan :01 agustus 2026 Jam pemasangan : 08.00 - 12.00 Info Tambahan : Hubungi pelanggan dulu sebelum ke lokasi terimakasih"/>
    <n v="2026"/>
    <n v="8"/>
    <n v="3"/>
    <d v="2026-08-03T00:00:00"/>
    <n v="-0.33333333333575865"/>
    <x v="1"/>
    <x v="10"/>
  </r>
  <r>
    <n v="1521"/>
    <n v="1002527674"/>
    <n v="3"/>
    <x v="2"/>
    <n v="4"/>
    <s v="PURWOKERTO"/>
    <s v="PURWOKERTO"/>
    <s v="PWT"/>
    <s v="REG"/>
    <s v="AO"/>
    <s v="NEW SALES"/>
    <s v="1P INET"/>
    <s v="98 | OSS - CANCEL COMPLETE"/>
    <s v="RBS-Regional 3"/>
    <d v="2026-08-15T08:17:57"/>
    <d v="2026-08-18T15:45:52"/>
    <n v="69366535"/>
    <m/>
    <n v="146303609864"/>
    <s v="OCTOPUS PHONE"/>
    <s v="ODP-PWT-FAQ/012 FAQ/D01/012.01"/>
    <s v="WO061796613"/>
    <m/>
    <m/>
    <m/>
    <n v="109.24575900000001"/>
    <n v="-7.4096690000000001"/>
    <s v="|MC00213|MYIA-041299996822/POI/SIDI IRIANTO/081125209631/sidiirianto@gmail.com"/>
    <s v="MYIB_ASSISTANT"/>
    <m/>
    <m/>
    <m/>
    <m/>
    <m/>
    <m/>
    <m/>
    <m/>
    <s v="Management Janji"/>
    <s v="2026-08-16 08:00:00 | Tanggal pemasangan: 16/08/2026 Jam pemasangan : pagi / siang Info Tambahan : Hubungi pelanggan dulu sebelum ke lokasi terima kasih."/>
    <s v="FCC"/>
    <s v="15-08-2026 08:25:42"/>
    <d v="2026-08-16T08:00:00"/>
    <s v="Kendala Pelanggan"/>
    <s v="CANCEL"/>
    <s v="PWT"/>
    <s v="NO ADDON"/>
    <m/>
    <s v="Cancel Completed"/>
    <s v="HSI Bisnis Promo HUT Telkom PSB 70% - 50 Mbps"/>
    <s v="INDIBIZ"/>
    <m/>
    <m/>
    <d v="2026-08-16T08:00:00"/>
    <s v="2026-08-16 08:00:00 | Tanggal pemasangan: 16/08/2026 Jam pemasangan : pagi / siang Info Tambahan : Hubungi pelanggan dulu sebelum ke lokasi terima kasih."/>
    <m/>
    <m/>
    <m/>
    <e v="#NUM!"/>
    <e v="#NUM!"/>
    <x v="0"/>
    <x v="4"/>
  </r>
  <r>
    <n v="1522"/>
    <n v="1002517492"/>
    <n v="3"/>
    <x v="1"/>
    <n v="5"/>
    <s v="KEDIRI"/>
    <s v="TULUNGAGUNG"/>
    <s v="CAT"/>
    <s v="REG"/>
    <s v="AO"/>
    <s v="NEW SALES"/>
    <m/>
    <s v="Completed (PS)"/>
    <s v="RBS-Regional 3"/>
    <d v="2026-08-10T11:43:41"/>
    <d v="2026-08-10T17:03:56"/>
    <n v="69361530"/>
    <m/>
    <n v="152622209045"/>
    <s v="SPBU 54.662.31 Tulungagung"/>
    <s v="ODP-CAT-FJ/09"/>
    <s v="WO061382338"/>
    <m/>
    <m/>
    <m/>
    <n v="111.823453"/>
    <n v="-8.2103059999999992"/>
    <s v="|MN00418|MYIA-051295835269/POI/YUDA ROCHMANSYAH/0851611511818/batumulyajaya@gmail.com"/>
    <s v="Sales Profesional"/>
    <m/>
    <m/>
    <m/>
    <m/>
    <m/>
    <m/>
    <m/>
    <m/>
    <s v="Management Janji"/>
    <s v="2026-08-09 13:00:00 | Nama PIC : Bp Yuda  No Hp : 0851611511818  No Alt : -  Tgl Pemasangan : 09 Agustus 2026  Interval : PAGI SIANG  Note : Hubungi pelanggan terlebih dahulu"/>
    <s v="FCC"/>
    <d v="2026-10-08T11:54:41"/>
    <m/>
    <m/>
    <s v="PS"/>
    <s v="CAT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7:00:00"/>
    <s v="2026-08-09 13:00:00 | Nama PIC : Bp Yuda  No Hp : 0851611511818  No Alt : -  Tgl Pemasangan : 09 Agustus 2026  Interval : PAGI SIANG  Note : Hubungi pelanggan terlebih dahulu"/>
    <n v="2026"/>
    <n v="8"/>
    <n v="10"/>
    <d v="2026-08-10T00:00:00"/>
    <n v="-0.29166666666424135"/>
    <x v="1"/>
    <x v="28"/>
  </r>
  <r>
    <n v="1523"/>
    <n v="1002530863"/>
    <n v="3"/>
    <x v="7"/>
    <n v="4"/>
    <s v="KUDUS"/>
    <s v="BLORA"/>
    <s v="CEP"/>
    <s v="REG"/>
    <s v="AO"/>
    <s v="NEW SALES"/>
    <s v="1P INET"/>
    <s v="7 | OSS - PROVISIONING ISSUED"/>
    <s v="RBS-Regional 3"/>
    <d v="2026-08-17T13:14:57"/>
    <d v="2026-08-18T13:09:28"/>
    <n v="69368095"/>
    <m/>
    <n v="142552107787"/>
    <s v="TOKOSUGENG"/>
    <s v="ODP-CEP-FP/055 FP/D04/055.01"/>
    <s v="WO061929638"/>
    <m/>
    <m/>
    <m/>
    <n v="111.5028023"/>
    <n v="-7.1970659999999897"/>
    <s v="|MC60162|MYIA-054954455113/POI/FAIZAL RAHMAD NAUVANDA/082341906523/dp3787913@gmail.com"/>
    <s v="MYIB_ASSISTANT"/>
    <m/>
    <m/>
    <m/>
    <m/>
    <m/>
    <m/>
    <m/>
    <m/>
    <s v="Management Janji"/>
    <s v="2026-08-18 13:00:00 | M janji : pagi Tanggal Pemasangan : 18/agustus/2026 Note : hubungi pelanggan jika ingin kelokasi "/>
    <s v="FCC"/>
    <s v="17-08-2026 13:39:51"/>
    <d v="2026-08-18T13:00:00"/>
    <m/>
    <s v="PI"/>
    <s v="CEP"/>
    <s v="NO ADDON"/>
    <m/>
    <s v="Provisioning Issued"/>
    <s v="HSI Bisnis Promo HUT Telkom PSB 70% - 200 Mbps"/>
    <s v="INDIBIZ"/>
    <m/>
    <m/>
    <d v="2026-08-18T13:00:00"/>
    <s v="2026-08-18 13:00:00 | M janji : pagi Tanggal Pemasangan : 18/agustus/2026 Note : hubungi pelanggan jika ingin kelokasi "/>
    <m/>
    <m/>
    <m/>
    <e v="#NUM!"/>
    <e v="#NUM!"/>
    <x v="0"/>
    <x v="4"/>
  </r>
  <r>
    <n v="1524"/>
    <n v="1002515351"/>
    <n v="3"/>
    <x v="2"/>
    <n v="4"/>
    <s v="YOGYAKARTA"/>
    <s v="GUNUNG KIDUL"/>
    <s v="WNS"/>
    <s v="REG"/>
    <s v="AO"/>
    <s v="NEW SALES"/>
    <s v="1P INET"/>
    <s v="98 | OSS - CANCEL COMPLETE"/>
    <s v="RBS-Regional 3"/>
    <d v="2026-08-07T16:47:01"/>
    <d v="2026-08-11T10:34:50"/>
    <n v="69361080"/>
    <m/>
    <n v="143135115050"/>
    <s v="PT MITRA ASTON LOGISTIK"/>
    <s v="ODP-WNS-FAE/06 FAE/D03/02.06"/>
    <s v="WO061191606"/>
    <m/>
    <m/>
    <m/>
    <n v="110.6029597"/>
    <n v="-7.9672131999999998"/>
    <s v="|MC80054|MYIA-042335457606/POI/YULIANTO /083178474657/officemitraaston@gmail.com"/>
    <s v="MYIB_ASSISTANT"/>
    <m/>
    <m/>
    <m/>
    <m/>
    <m/>
    <m/>
    <m/>
    <m/>
    <s v="Management Janji"/>
    <s v="2026-08-09 08:00:00 | Nama PIC : Bapak Cahyo No HP : 083178474657 No Alternatif :  M Janji : 08/08/2026 Jam Pasang : Pagi NoteÃ‚Â :  Hubungi terlebih dahulu sebelum ke lokasi  "/>
    <s v="FCC"/>
    <d v="2026-07-08T16:55:31"/>
    <d v="2026-08-09T08:00:00"/>
    <s v="Kendala Teknik"/>
    <s v="CANCEL"/>
    <s v="WNS"/>
    <s v="NO ADDON"/>
    <m/>
    <s v="Cancel Completed"/>
    <s v="HSI Bisnis PSB 70% - 75 Mbps"/>
    <s v="INDIBIZ"/>
    <m/>
    <m/>
    <d v="2026-08-09T08:00:00"/>
    <s v="2026-08-09 08:00:00 | Nama PIC : Bapak Cahyo No HP : 083178474657 No Alternatif :  M Janji : 08/08/2026 Jam Pasang : Pagi NoteÃ‚Â :  Hubungi terlebih dahulu sebelum ke lokasi  "/>
    <m/>
    <m/>
    <m/>
    <e v="#NUM!"/>
    <e v="#NUM!"/>
    <x v="0"/>
    <x v="4"/>
  </r>
  <r>
    <n v="1525"/>
    <n v="1002521303"/>
    <n v="3"/>
    <x v="7"/>
    <n v="4"/>
    <s v="SOLO"/>
    <s v="INNER - SOLO JATENG TIMUR"/>
    <s v="KRT"/>
    <s v="REG"/>
    <s v="AO"/>
    <s v="NEW SALES"/>
    <s v="1P INET"/>
    <s v="Completed (PS)"/>
    <s v="RBS-Regional 3"/>
    <d v="2026-08-12T08:59:56"/>
    <d v="2026-08-12T18:34:24"/>
    <n v="69363863"/>
    <m/>
    <n v="142505404876"/>
    <s v="PTQ HAMILUL QUR&amp; 39;AN"/>
    <s v="ODP-KRT-FAH/045"/>
    <s v="WO061555464"/>
    <m/>
    <m/>
    <m/>
    <n v="110.7842424"/>
    <n v="-7.5284551000000004"/>
    <s v="|MC60006|MYIA-077360360424/POI/Mirza Zufraida/082265329827/khumayramidhfara@gmail.com"/>
    <s v="MYIB_ASSISTANT"/>
    <m/>
    <m/>
    <m/>
    <m/>
    <m/>
    <m/>
    <m/>
    <m/>
    <s v="Management Janji"/>
    <s v="2026-08-13 13:00:00 | Waktu pemasangan : 12 agustus 2026 Jam pemasangan : 08.00 - 12.00 Info Tambahan : Hubungi pelanggan dulu sebelum ke lokasi terimakasih "/>
    <s v="FCC"/>
    <d v="2026-12-08T09:10:20"/>
    <d v="2026-08-13T13:00:00"/>
    <m/>
    <s v="PS"/>
    <s v="KRT"/>
    <s v="NO ADDON"/>
    <n v="20260812"/>
    <s v="Completed"/>
    <s v="HSI Bisnis PSB 70% - 50 Mbps"/>
    <s v="INDIBIZ"/>
    <m/>
    <m/>
    <d v="2026-08-13T13:00:00"/>
    <s v="2026-08-13 13:00:00 | Waktu pemasangan : 12 agustus 2026 Jam pemasangan : 08.00 - 12.00 Info Tambahan : Hubungi pelanggan dulu sebelum ke lokasi terimakasih "/>
    <n v="2026"/>
    <n v="8"/>
    <n v="12"/>
    <d v="2026-08-12T00:00:00"/>
    <n v="-1.5416666666642413"/>
    <x v="1"/>
    <x v="4"/>
  </r>
  <r>
    <n v="1526"/>
    <n v="1002526125"/>
    <n v="3"/>
    <x v="1"/>
    <n v="5"/>
    <s v="MALANG"/>
    <s v="KEPANJEN"/>
    <s v="BRG"/>
    <s v="REG"/>
    <s v="AO"/>
    <s v="NEW SALES"/>
    <s v="1P INET"/>
    <s v="Completed (PS)"/>
    <s v="RBS-Regional 3"/>
    <d v="2026-08-14T11:20:58"/>
    <d v="2026-08-14T16:24:58"/>
    <n v="69365914"/>
    <m/>
    <n v="152708207215"/>
    <s v="KOPI SEPUR"/>
    <s v="ODP-BRG-FB/18 BRG/D01/01.18"/>
    <s v="WO061733297"/>
    <m/>
    <m/>
    <m/>
    <n v="112.652608975768"/>
    <n v="-8.0294828267021199"/>
    <s v="MD|MYDB-20260813265260|SC20017/MC20200|KOPI SEPUR|081333232456"/>
    <s v="MYDIGIBIZPARTNER"/>
    <m/>
    <m/>
    <m/>
    <m/>
    <m/>
    <m/>
    <m/>
    <m/>
    <s v="Management Janji"/>
    <s v="2026-08-15 13:00:00 | Tanggal pemasangan: 27/07/2026 Jam pemasangan : pagi / siang Info Tambahan : Hubungi pelanggan dulu sebelum ke lokasi. terima kasih"/>
    <s v="FCC"/>
    <s v="14-08-2026 11:39:52"/>
    <d v="2026-08-15T13:00:00"/>
    <m/>
    <s v="PS"/>
    <s v="BRG"/>
    <s v="NO ADDON"/>
    <n v="20260814"/>
    <s v="Completed"/>
    <s v="HSI Bisnis PSB 70% - 300 Mbps"/>
    <s v="INDIBIZ"/>
    <m/>
    <m/>
    <d v="2026-08-15T13:00:00"/>
    <s v="2026-08-15 13:00:00 | Tanggal pemasangan: 27/07/2026 Jam pemasangan : pagi / siang Info Tambahan : Hubungi pelanggan dulu sebelum ke lokasi. terima kasih"/>
    <n v="2026"/>
    <n v="8"/>
    <n v="14"/>
    <d v="2026-08-14T00:00:00"/>
    <n v="-1.5416666666642413"/>
    <x v="1"/>
    <x v="24"/>
  </r>
  <r>
    <n v="1527"/>
    <n v="1002532751"/>
    <n v="3"/>
    <x v="6"/>
    <n v="5"/>
    <s v="SIDOARJO"/>
    <s v="MOJOKERTO"/>
    <s v="DLA"/>
    <s v="REG"/>
    <s v="AO"/>
    <s v="NEW SALES"/>
    <m/>
    <s v="Completed (PS)"/>
    <s v="RBS-Regional 3"/>
    <d v="2026-08-18T11:25:18"/>
    <d v="2026-08-18T21:56:47"/>
    <n v="69368793"/>
    <m/>
    <n v="152329215217"/>
    <s v="TOKO MBAK LILIK"/>
    <s v="ODP-DLA-FB/38"/>
    <s v="WO062048684"/>
    <m/>
    <m/>
    <m/>
    <n v="112.49268549999999"/>
    <n v="-7.6169545999999997"/>
    <s v="|MC30111|/LILIK RAHMAWATI /81230949594/lilikrahmayuli@gmail.com"/>
    <s v="Sales Force DBS"/>
    <m/>
    <m/>
    <m/>
    <m/>
    <m/>
    <m/>
    <m/>
    <m/>
    <s v="Management Janji"/>
    <s v="2026-08-19 15:00:00|Waktu pemasangan : 17 agustus 2026 Jam pemasangan : 08.00 - 12.00 Info Tambahan : Hubungi pelanggan dulu sebelum ke lokasi terimakasih |40951377|MYDITA"/>
    <s v="FCC"/>
    <s v="18-08-2026 11:39:55"/>
    <d v="2026-08-19T15:00:00"/>
    <m/>
    <s v="PS"/>
    <s v="DLA"/>
    <s v="NETMONK"/>
    <n v="20260818"/>
    <s v="Completed"/>
    <s v="- 11_11446;Biaya PSB HSI EBIS Tunai di Depan ~ 11[150000]  - SP_NOSS;SP_NOSS ~ Internet NOSS Multispeed Network[0]  - SP_NOSS;SP_NOSS ~ Internet NOSS Multispeed Network[0]  - E24057;E24057 ~ ES24 - Paket HSI Bisnis (HSIE) Khusus Winback[0]  - E24057~null~"/>
    <s v="INDIBIZ"/>
    <m/>
    <m/>
    <d v="2026-08-19T15:00:00"/>
    <s v="2026-08-19 15:00:00|Waktu pemasangan : 17 agustus 2026 Jam pemasangan : 08.00 - 12.00 Info Tambahan : Hubungi pelanggan dulu sebelum ke lokasi terimakasih |40951377|MYDITA"/>
    <n v="2026"/>
    <n v="8"/>
    <n v="18"/>
    <d v="2026-08-18T00:00:00"/>
    <n v="-1.625"/>
    <x v="1"/>
    <x v="20"/>
  </r>
  <r>
    <n v="1528"/>
    <n v="1002504396"/>
    <n v="3"/>
    <x v="1"/>
    <n v="5"/>
    <s v="MADIUN"/>
    <s v="NGAWI"/>
    <s v="NWI"/>
    <s v="REG"/>
    <s v="AO"/>
    <s v="NEW SALES"/>
    <s v="1P INET"/>
    <s v="Completed (PS)"/>
    <s v="RBS-Regional 3"/>
    <d v="2026-08-01T11:07:56"/>
    <d v="2026-08-02T12:48:44"/>
    <n v="69356633"/>
    <m/>
    <n v="152605224535"/>
    <s v="SPBU 54.632.16 SUMBER TANI 01"/>
    <s v="ODP-NWI-FL/09 FL/D01/09.01"/>
    <s v="WO060631712"/>
    <m/>
    <m/>
    <m/>
    <n v="111.469151368875"/>
    <n v="-7.3852604382568403"/>
    <s v="|MN00265|MYIA-069020721592/POI/FIRMANSYAH/08563283460/fmansyah923@gmail.com"/>
    <s v="MYIB_ASSISTANT"/>
    <m/>
    <m/>
    <m/>
    <m/>
    <m/>
    <m/>
    <m/>
    <m/>
    <s v="Management Janji"/>
    <s v="2026-08-02 08:00:00 | Tanggal pemasangan: 01/08/2026 Jam pemasangan : pagi / siang Info Tambahan : Hubungi pelanggan dulu sebelum ke lokasi terima kasih"/>
    <s v="FCC"/>
    <d v="2026-01-08T11:10:09"/>
    <d v="2026-08-02T08:00:00"/>
    <m/>
    <s v="PS"/>
    <s v="NWI"/>
    <s v="NO ADDON"/>
    <n v="20260802"/>
    <s v="Completed"/>
    <s v="HSI Bisnis Promo HUT Telkom PSB 70% - 50 Mbps"/>
    <s v="INDIBIZ"/>
    <m/>
    <m/>
    <d v="2026-08-02T08:00:00"/>
    <s v="2026-08-02 08:00:00 | Tanggal pemasangan: 01/08/2026 Jam pemasangan : pagi / siang Info Tambahan : Hubungi pelanggan dulu sebelum ke lokasi terima kasih"/>
    <n v="2026"/>
    <n v="8"/>
    <n v="2"/>
    <d v="2026-08-02T00:00:00"/>
    <n v="-0.33333333333575865"/>
    <x v="1"/>
    <x v="11"/>
  </r>
  <r>
    <n v="1529"/>
    <n v="1002513682"/>
    <n v="3"/>
    <x v="5"/>
    <n v="5"/>
    <s v="SINGARJA"/>
    <s v="GIANYAR"/>
    <s v="GIN"/>
    <s v="REG"/>
    <s v="AO"/>
    <s v="NEW SALES"/>
    <m/>
    <s v="Completed (PS)"/>
    <s v="RBS-Regional 3"/>
    <d v="2026-08-07T08:24:33"/>
    <d v="2026-08-08T08:13:56"/>
    <n v="69357302"/>
    <m/>
    <n v="172407212650"/>
    <s v="SD NEGERI 5 PERING"/>
    <s v="ODP-GIN-FP/90"/>
    <s v="WO061132813"/>
    <m/>
    <m/>
    <m/>
    <n v="115.30133781042299"/>
    <n v="-8.5810374742345097"/>
    <s v="|MN02658|/PIC I PUTU DHARMENDRA/085333862495/sdn5pering@gmail.com"/>
    <s v="Sales Force DBS"/>
    <m/>
    <m/>
    <m/>
    <m/>
    <m/>
    <m/>
    <m/>
    <m/>
    <s v="Management Janji"/>
    <s v="2026-08-05 13:00:00|Nama Pic : IBU DAYU  No Hp Pic : 087744632973  Jam Pemasangan : 08:00 - 12.00  Tanggal Pemasangan : RABU 05 AGUSTUS 2026  Info Tambahan : Hubungi pelanggan sebelum datang ke lokasi, terima kasih.|40961370|MYDITA"/>
    <s v="FCC"/>
    <d v="2026-07-08T08:25:28"/>
    <m/>
    <m/>
    <s v="PS"/>
    <s v="GIN"/>
    <s v="NO ADDON"/>
    <n v="20260808"/>
    <s v="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07T07:00:00"/>
    <s v="2026-08-05 13:00:00|Nama Pic : IBU DAYU  No Hp Pic : 087744632973  Jam Pemasangan : 08:00 - 12.00  Tanggal Pemasangan : RABU 05 AGUSTUS 2026  Info Tambahan : Hubungi pelanggan sebelum datang ke lokasi, terima kasih.|40961370|MYDITA"/>
    <n v="2026"/>
    <n v="8"/>
    <n v="8"/>
    <d v="2026-08-08T00:00:00"/>
    <n v="0.70833333333575865"/>
    <x v="1"/>
    <x v="26"/>
  </r>
  <r>
    <n v="1530"/>
    <n v="1002506382"/>
    <n v="3"/>
    <x v="7"/>
    <n v="4"/>
    <s v="KUDUS"/>
    <s v="BLORA"/>
    <s v="BLO"/>
    <s v="REG"/>
    <s v="AO"/>
    <s v="NEW SALES"/>
    <s v="1P INET"/>
    <s v="Completed (PS)"/>
    <s v="RBS-Regional 3"/>
    <d v="2026-08-03T15:20:57"/>
    <d v="2026-08-04T15:01:58"/>
    <n v="69357699"/>
    <m/>
    <n v="141569115680"/>
    <s v="LASKAR BUAH MLANGSEN BLORA"/>
    <s v="ODP-BLO-FFE/117 FFE/D07/117.01"/>
    <s v="WO060812562"/>
    <m/>
    <m/>
    <m/>
    <n v="111.410686"/>
    <n v="-6.9905850000000003"/>
    <s v="|MN00799|MYIA-045418772834/POI/LAELATUL AFIATUN NISAK/085733668576/kantorhrdlaskarbuah@gmail.com"/>
    <s v="MYIB_ASSISTANT"/>
    <m/>
    <m/>
    <m/>
    <m/>
    <m/>
    <m/>
    <m/>
    <m/>
    <s v="Management Janji"/>
    <s v="2026-08-04 13:00:00 | M Janji : 04/08/2026 Jam Pasang : 13:00  NoteÃ‚Â :  hubungi terlebih dahulu sebelum ke lokasi, terima kasih."/>
    <s v="FCC"/>
    <d v="2026-03-08T15:25:36"/>
    <d v="2026-08-04T13:00:00"/>
    <m/>
    <s v="PS"/>
    <s v="BLO"/>
    <s v="NO ADDON"/>
    <n v="20260804"/>
    <s v="Completed"/>
    <s v="HSI Bisnis Basic Promo HUT Telkom PSB 70% - 50 Mbps"/>
    <s v="INDIBIZ"/>
    <m/>
    <m/>
    <d v="2026-08-04T13:00:00"/>
    <s v="2026-08-04 13:00:00 | M Janji : 04/08/2026 Jam Pasang : 13:00  NoteÃ‚Â :  hubungi terlebih dahulu sebelum ke lokasi, terima kasih."/>
    <n v="2026"/>
    <n v="8"/>
    <n v="4"/>
    <d v="2026-08-04T00:00:00"/>
    <n v="-0.54166666666424135"/>
    <x v="1"/>
    <x v="4"/>
  </r>
  <r>
    <n v="1531"/>
    <n v="1002514582"/>
    <n v="3"/>
    <x v="2"/>
    <n v="4"/>
    <s v="YOGYAKARTA"/>
    <s v="SLEMAN"/>
    <s v="GOD"/>
    <s v="REG"/>
    <s v="AO"/>
    <s v="NEW SALES"/>
    <m/>
    <s v="Completed (PS)"/>
    <s v="RBS-Regional 2"/>
    <d v="2026-08-07T13:22:04"/>
    <d v="2026-08-08T16:02:30"/>
    <n v="69360742"/>
    <m/>
    <n v="146136130088"/>
    <s v="PomPom Sports Hub / PT Ekspresi Langkah Inovasi"/>
    <s v="ODP-GOD-FAY/028"/>
    <s v="WO061180712"/>
    <m/>
    <m/>
    <m/>
    <n v="110.3382618"/>
    <n v="-7.7550401000000004"/>
    <s v="|MN00915|/Emi Sutanta/0815-7811-9933/pompom.sportshub@gmail.com"/>
    <s v="B2B Partner Management (PM)"/>
    <m/>
    <m/>
    <m/>
    <m/>
    <m/>
    <m/>
    <m/>
    <m/>
    <s v="Management Janji"/>
    <s v="2026-08-09 08:00:00|Nama PIC : Emi No HP : 081578119933 Alt :  M Janji : 08/08/2026 Jam Pasang : 08.00 - 13:00  NoteÃ‚Â :  hubungi terlebih dahulu sebelum kelokasi|40981182|MYDITA"/>
    <s v="FCC"/>
    <d v="2026-07-08T13:25:39"/>
    <d v="2026-08-09T08:00:00"/>
    <m/>
    <s v="PS"/>
    <s v="GOD"/>
    <s v="NO ADDON"/>
    <n v="20260808"/>
    <s v="Completed"/>
    <s v="- 11_11446;Biaya PSB HSI EBIS Tunai di Depan ~ 11[150000]  - SP_NOSS;SP_NOSS ~ Internet NOSS Multispeed Network[0]  - E25061;E25061 ~ ES25 - Paket HSI Basic (HSIEF) Khusus Winback 2.0[0]  - E25061~null~E25061_UNL;UNL ~ Internet-Link Unlimited Internet Usa"/>
    <s v="INDIBIZ"/>
    <m/>
    <m/>
    <d v="2026-08-09T08:00:00"/>
    <s v="2026-08-09 08:00:00|Nama PIC : Emi No HP : 081578119933 Alt :  M Janji : 08/08/2026 Jam Pasang : 08.00 - 13:00  NoteÃ‚Â :  hubungi terlebih dahulu sebelum kelokasi|40981182|MYDITA"/>
    <n v="2026"/>
    <n v="8"/>
    <n v="8"/>
    <d v="2026-08-08T00:00:00"/>
    <n v="-1.3333333333357587"/>
    <x v="1"/>
    <x v="4"/>
  </r>
  <r>
    <n v="1532"/>
    <n v="1002527120"/>
    <n v="3"/>
    <x v="2"/>
    <n v="4"/>
    <s v="PURWOKERTO"/>
    <s v="PURBALINGGA"/>
    <s v="PBG"/>
    <s v="REG"/>
    <s v="AO"/>
    <s v="NEW SALES"/>
    <s v="1P INET"/>
    <s v="102 | FOLLOW UP COMPLETED"/>
    <s v="RBS-Regional 3"/>
    <d v="2026-08-14T16:16:56"/>
    <d v="2026-08-18T11:42:28"/>
    <n v="69366330"/>
    <m/>
    <n v="143363112139"/>
    <s v="SMP ISTIQOMAH SAMBAS PURBALINGGA BOARDING SCHOOL PUTRI"/>
    <s v="ODP-PBG-FZ/089 FZ/D03/089.01"/>
    <s v="WO061769166"/>
    <m/>
    <m/>
    <m/>
    <n v="109.34753600000001"/>
    <n v="-7.3727270000000003"/>
    <s v="|MN02713|MYIA-062516913427/POI/Giarto/085601017791/ggiarto89@gmail.com"/>
    <s v="MYIB_ASSISTANT"/>
    <m/>
    <m/>
    <m/>
    <m/>
    <m/>
    <m/>
    <m/>
    <m/>
    <s v="Management Janji"/>
    <s v="2026-08-16 11:00:00 | Nama Pic : bp Giarto No Hp Pic : 085601017791 No alt : - Jam Pemasangan : siang  Tanggal Pemasangan : 15 Agustus 2026"/>
    <s v="FCC"/>
    <s v="14-08-2026 16:39:53"/>
    <d v="2026-08-16T11:00:00"/>
    <m/>
    <s v="REVOKE"/>
    <s v="PBG"/>
    <s v="NO ADDON"/>
    <m/>
    <s v="Follow Up Revoke Completed, New Order ID : SC1002532821"/>
    <s v="HSI Bisnis Promo HUT Telkom PSB 70% - 100 Mbps"/>
    <s v="INDIBIZ"/>
    <m/>
    <m/>
    <d v="2026-08-16T11:00:00"/>
    <s v="2026-08-16 11:00:00 | Nama Pic : bp Giarto No Hp Pic : 085601017791 No alt : - Jam Pemasangan : siang  Tanggal Pemasangan : 15 Agustus 2026"/>
    <m/>
    <m/>
    <m/>
    <e v="#NUM!"/>
    <e v="#NUM!"/>
    <x v="0"/>
    <x v="4"/>
  </r>
  <r>
    <n v="1533"/>
    <n v="1002534468"/>
    <n v="3"/>
    <x v="1"/>
    <n v="5"/>
    <s v="KEDIRI"/>
    <s v="KEDIRI"/>
    <s v="NDL"/>
    <s v="REG"/>
    <s v="AO"/>
    <s v="NEW SALES"/>
    <s v="1P INET"/>
    <s v="MIE - SEND SURVEY"/>
    <s v="RBS-Regional 3"/>
    <d v="2026-08-18T17:17:56"/>
    <d v="2026-08-18T17:20:01"/>
    <n v="69369421"/>
    <m/>
    <n v="152651209440"/>
    <s v="MUJI JAYA ELECTRIK"/>
    <s v="ODP-NDL-FG/16 FG/D02/16.01"/>
    <s v="WO062045167"/>
    <m/>
    <m/>
    <m/>
    <n v="112.010128051042"/>
    <n v="-7.8814343204434296"/>
    <s v="MD|MYDB-20260817265907|DN00001/MN00968|MUJI JAYA ELECTRIK|085198993289"/>
    <s v="MYDIGIBIZPARTNER"/>
    <m/>
    <m/>
    <m/>
    <m/>
    <m/>
    <m/>
    <m/>
    <m/>
    <s v="Management Janji"/>
    <s v="2026-08-19 15:00:00 | Waktu pemasangan : 17 agustus 2026 Jam pemasangan : 08.00 - 12.00 Info Tambahan : Hubungi pelanggan dulu sebelum ke lokasi terimakasih "/>
    <s v="FCC"/>
    <s v="18-08-2026 17:40:04"/>
    <d v="2026-08-19T15:00:00"/>
    <m/>
    <s v="SURVEY_NEW_MANJA"/>
    <s v="NDL"/>
    <s v="NO ADDON"/>
    <m/>
    <s v="MIE - SEND SURVEY"/>
    <s v="HSI Bisnis Promo HUT RI PSB 70% - 150 Mbps"/>
    <s v="INDIBIZ"/>
    <m/>
    <m/>
    <d v="2026-08-19T15:00:00"/>
    <s v="2026-08-19 15:00:00 | Waktu pemasangan : 17 agustus 2026 Jam pemasangan : 08.00 - 12.00 Info Tambahan : Hubungi pelanggan dulu sebelum ke lokasi terimakasih "/>
    <m/>
    <m/>
    <m/>
    <e v="#NUM!"/>
    <e v="#NUM!"/>
    <x v="0"/>
    <x v="1"/>
  </r>
  <r>
    <n v="1534"/>
    <n v="1002515837"/>
    <n v="3"/>
    <x v="4"/>
    <n v="4"/>
    <s v="PEKALONGAN"/>
    <s v="TEGAL"/>
    <s v="TEG"/>
    <s v="REG"/>
    <s v="AO"/>
    <s v="NEW SALES"/>
    <s v="1P INET"/>
    <s v="102 | FOLLOW UP COMPLETED"/>
    <s v="RBS-Regional 3"/>
    <d v="2026-08-08T11:53:56"/>
    <d v="2026-08-10T14:27:26"/>
    <n v="69361380"/>
    <m/>
    <n v="142212126686"/>
    <s v="PT. ERA BAROKAH SANTOSA"/>
    <s v="ODP-TEG-FP/019 FP/D08/019.01"/>
    <s v="WO061251257"/>
    <m/>
    <m/>
    <m/>
    <n v="109.14579310000001"/>
    <n v="-6.8704896"/>
    <s v="|MN00292|MYIA-082674871932/POI/Gilang Permana/087822733582/spbuerabarokahsantosa@gmail.com"/>
    <s v="MYIB_ASSISTANT"/>
    <m/>
    <m/>
    <m/>
    <m/>
    <m/>
    <m/>
    <m/>
    <m/>
    <s v="Management Janji"/>
    <s v="2026-08-09 08:00:00 | Nama Pic : bp Gilang  No Hp Pic : 087822733582 No alt : - Jam Pemasangan : pagi  Tanggal Pemasangan : 9 Agustus 2026"/>
    <s v="FCC"/>
    <d v="2026-08-08T11:54:59"/>
    <d v="2026-08-09T08:00:00"/>
    <m/>
    <s v="REVOKE"/>
    <s v="TEG"/>
    <s v="NO ADDON"/>
    <m/>
    <s v="Follow Up Revoke Completed, New Order ID : SC1002518018"/>
    <s v="HSI Bisnis Promo HUT Telkom PSB 70% - 50 Mbps"/>
    <s v="INDIBIZ"/>
    <m/>
    <m/>
    <d v="2026-08-09T08:00:00"/>
    <s v="2026-08-09 08:00:00 | Nama Pic : bp Gilang  No Hp Pic : 087822733582 No alt : - Jam Pemasangan : pagi  Tanggal Pemasangan : 9 Agustus 2026"/>
    <m/>
    <m/>
    <m/>
    <e v="#NUM!"/>
    <e v="#NUM!"/>
    <x v="0"/>
    <x v="4"/>
  </r>
  <r>
    <n v="1535"/>
    <n v="1002514537"/>
    <n v="3"/>
    <x v="6"/>
    <n v="5"/>
    <s v="JEMBER"/>
    <s v="JEMBER"/>
    <s v="TGU"/>
    <s v="REG"/>
    <s v="AO"/>
    <s v="NEW SALES"/>
    <s v="1P INET"/>
    <s v="102 | FOLLOW UP COMPLETED"/>
    <s v="RBS-Regional 3"/>
    <d v="2026-08-07T13:07:56"/>
    <d v="2026-08-10T11:08:57"/>
    <n v="69360737"/>
    <m/>
    <n v="152513202839"/>
    <s v="SMAN UMBULSARI"/>
    <s v="ODP-TGU-FA/04 FA/D02/04.01"/>
    <s v="WO061159472"/>
    <m/>
    <m/>
    <m/>
    <n v="113.42640012502601"/>
    <n v="-8.2555069521620403"/>
    <s v="MD|MYDB-20260806264570|DN00001/MN00906|SMAN UMBULSARI|088230129397"/>
    <s v="MYDIGIBIZPARTNER"/>
    <m/>
    <m/>
    <m/>
    <m/>
    <m/>
    <m/>
    <m/>
    <m/>
    <s v="Management Janji"/>
    <s v="2026-08-08 13:00:00 | Nama PIC : Bapak Imron No HP : 088230129397 No Alternatif : 085230549169 M Janji : 08/08/2026 Jam Pasang : Pagi NoteÃ‚Â :  Hubungi terlebih dahulu sebelum ke lokasi "/>
    <s v="FCC"/>
    <d v="2026-07-08T13:10:14"/>
    <d v="2026-08-08T13:00:00"/>
    <s v="Kendala Pelanggan"/>
    <s v="REVOKE"/>
    <s v="TGU"/>
    <s v="NO ADDON"/>
    <m/>
    <s v="Follow Up Revoke Completed, New Order ID : SC1002517354"/>
    <s v="HSI Bisnis Basic Promo HUT Telkom PSB 70% - 100 Mbps"/>
    <s v="INDIBIZ"/>
    <m/>
    <m/>
    <d v="2026-08-08T13:00:00"/>
    <s v="2026-08-08 13:00:00 | Nama PIC : Bapak Imron No HP : 088230129397 No Alternatif : 085230549169 M Janji : 08/08/2026 Jam Pasang : Pagi NoteÃ‚Â :  Hubungi terlebih dahulu sebelum ke lokasi "/>
    <m/>
    <m/>
    <m/>
    <e v="#NUM!"/>
    <e v="#NUM!"/>
    <x v="0"/>
    <x v="13"/>
  </r>
  <r>
    <n v="1536"/>
    <n v="1002523678"/>
    <n v="3"/>
    <x v="2"/>
    <n v="4"/>
    <s v="MAGELANG"/>
    <s v="KEBUMEN"/>
    <s v="KBM"/>
    <s v="REG"/>
    <s v="AO"/>
    <s v="NEW SALES"/>
    <s v="1P INET"/>
    <s v="102 | FOLLOW UP COMPLETED"/>
    <s v="RBS-Regional 3"/>
    <d v="2026-08-13T10:19:56"/>
    <d v="2026-08-15T12:51:45"/>
    <n v="69364858"/>
    <m/>
    <n v="142141120203"/>
    <s v="SD NEGERI AYAM PUTIH 1&amp;2 - KBM"/>
    <s v="ODP-KBM-FBH/001 FBH/D01/001.01"/>
    <s v="WO061647447"/>
    <m/>
    <m/>
    <m/>
    <n v="109.6517044"/>
    <n v="-7.7668024000000004"/>
    <s v="|MN00664|MYIA-051944183613/POI/Joko Siswanto/085722800062/sdnayamputih@gmail.com"/>
    <s v="MYIB_ASSISTANT"/>
    <m/>
    <m/>
    <m/>
    <m/>
    <m/>
    <m/>
    <m/>
    <m/>
    <s v="Management Janji"/>
    <s v="2026-08-14 08:00:00 | telp : 085722800062 M Janji : (14/08/2026) jam Pasang : 09:00 Note : hubungi pelanggan jika ingin kelokasi"/>
    <s v="FCC"/>
    <s v="13-08-2026 10:39:50"/>
    <d v="2026-08-14T08:00:00"/>
    <s v="Kendala Pelanggan"/>
    <s v="REVOKE"/>
    <s v="KBM"/>
    <s v="NO ADDON"/>
    <m/>
    <s v="Follow Up Revoke Completed, New Order ID : SC1002528266"/>
    <s v="HSI Bisnis Promo HUT Telkom PSB 70% - 200 Mbps"/>
    <s v="INDIBIZ"/>
    <m/>
    <m/>
    <d v="2026-08-14T08:00:00"/>
    <s v="2026-08-14 08:00:00 | telp : 085722800062 M Janji : (14/08/2026) jam Pasang : 09:00 Note : hubungi pelanggan jika ingin kelokasi"/>
    <m/>
    <m/>
    <m/>
    <e v="#NUM!"/>
    <e v="#NUM!"/>
    <x v="0"/>
    <x v="4"/>
  </r>
  <r>
    <n v="1537"/>
    <n v="1002519328"/>
    <n v="3"/>
    <x v="4"/>
    <n v="4"/>
    <s v="SEMARANG"/>
    <s v="INNER - SEMARANG JATENG UTARA"/>
    <s v="GNK"/>
    <s v="REG"/>
    <s v="AO"/>
    <s v="NEW SALES"/>
    <s v="1P INET"/>
    <s v="Completed (PS)"/>
    <s v="RBS-Regional 3"/>
    <d v="2026-08-11T10:40:56"/>
    <d v="2026-08-12T16:53:43"/>
    <n v="69363068"/>
    <m/>
    <n v="143424113414"/>
    <s v="CV JAYA ABADI PERKASA"/>
    <s v="ODP-GNK-FD/038 FD/D05/038.01"/>
    <s v="WO061474666"/>
    <m/>
    <m/>
    <m/>
    <n v="110.485224165022"/>
    <n v="-6.9495113163912396"/>
    <s v="MD|MYDB-20260811264938|DN00001/MN00345|CV JAYA ABADI PERKASA|081390540531"/>
    <s v="MYDIGIBIZPARTNER"/>
    <m/>
    <m/>
    <m/>
    <m/>
    <m/>
    <m/>
    <m/>
    <m/>
    <s v="Management Janji"/>
    <s v="2026-08-12 08:00:00 | Waktu pemasangan : 12 agustus 2026 Jam pemasangan : 08.00 - 12.00 Info Tambahan : Hubungi pelanggan dulu sebelum ke lokasi terimakasih  "/>
    <s v="FCC"/>
    <d v="2026-11-08T10:55:28"/>
    <d v="2026-08-12T08:00:00"/>
    <m/>
    <s v="PS"/>
    <s v="GNK"/>
    <s v="NO ADDON"/>
    <n v="20260812"/>
    <s v="Completed"/>
    <s v="HSI Bisnis Promo HUT Telkom PSB 70% - 50 Mbps"/>
    <s v="INDIBIZ"/>
    <m/>
    <m/>
    <d v="2026-08-12T08:00:00"/>
    <s v="2026-08-12 08:00:00 | Waktu pemasangan : 12 agustus 2026 Jam pemasangan : 08.00 - 12.00 Info Tambahan : Hubungi pelanggan dulu sebelum ke lokasi terimakasih  "/>
    <n v="2026"/>
    <n v="8"/>
    <n v="12"/>
    <d v="2026-08-12T00:00:00"/>
    <n v="-0.33333333333575865"/>
    <x v="1"/>
    <x v="4"/>
  </r>
  <r>
    <n v="1538"/>
    <n v="1002532256"/>
    <n v="3"/>
    <x v="4"/>
    <n v="4"/>
    <s v="SEMARANG"/>
    <s v="INNER - SEMARANG JATENG UTARA"/>
    <s v="MJP"/>
    <s v="REG"/>
    <s v="AO"/>
    <s v="NEW SALES"/>
    <m/>
    <s v="MIE - SEND SURVEY"/>
    <s v="RBS-Regional 2"/>
    <d v="2026-08-18T09:41:34"/>
    <d v="2026-08-18T17:50:02"/>
    <n v="69368599"/>
    <m/>
    <n v="142410346187"/>
    <s v="PT Data Prima Solusindo"/>
    <s v="ODP-MJP-FC/030"/>
    <s v="WO062048061"/>
    <m/>
    <m/>
    <m/>
    <n v="110.51326006650901"/>
    <n v="-7.0255071928719302"/>
    <s v="AMRBS;404486;ADALYDE M JOWEY;JKT OUTER; PT Data Prima Solusindo ;Hsi inet only 50 Mbps ;Pic Harizan Farizi ; Cp 085718503440 - 082295880875 ; harizan.farizi@newconnext.com"/>
    <s v="Amex"/>
    <m/>
    <m/>
    <m/>
    <m/>
    <m/>
    <m/>
    <m/>
    <m/>
    <s v="Management Janji"/>
    <s v="2026-08-19 15:00:00|Nama : BP HARIZAN FARIZI  No Hp : 085718503440 No Alt : 082295880875 Tgl Pemasangan : 19 Agustus 2026 Interval : PAGI  Note : Hubungi pelanggan terlebih dahulu|40971402|MYDITA"/>
    <s v="FCC"/>
    <s v="18-08-2026 09:55:10"/>
    <d v="2026-08-19T15:00:00"/>
    <m/>
    <s v="SURVEY_NEW_MANJA"/>
    <s v="MJP"/>
    <s v="NO ADDON"/>
    <m/>
    <s v="MIE - SEND SURVEY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08-19T15:00:00"/>
    <s v="2026-08-19 15:00:00|Nama : BP HARIZAN FARIZI  No Hp : 085718503440 No Alt : 082295880875 Tgl Pemasangan : 19 Agustus 2026 Interval : PAGI  Note : Hubungi pelanggan terlebih dahulu|40971402|MYDITA"/>
    <m/>
    <m/>
    <m/>
    <e v="#NUM!"/>
    <e v="#NUM!"/>
    <x v="0"/>
    <x v="4"/>
  </r>
  <r>
    <n v="1539"/>
    <n v="1002518343"/>
    <n v="3"/>
    <x v="4"/>
    <n v="4"/>
    <s v="PEKALONGAN"/>
    <s v="PEMALANG"/>
    <s v="PML"/>
    <s v="REG"/>
    <s v="AO"/>
    <s v="NEW SALES"/>
    <s v="1P INET"/>
    <s v="102 | FOLLOW UP COMPLETED"/>
    <s v="RBS-Regional 3"/>
    <d v="2026-08-10T15:44:57"/>
    <d v="2026-08-12T09:01:04"/>
    <n v="69362673"/>
    <m/>
    <n v="142278112660"/>
    <s v="EURO CELL"/>
    <s v="ODP-PML-FAV/008 FAV/D02/008.01"/>
    <s v="WO061423439"/>
    <m/>
    <m/>
    <m/>
    <n v="109.33093700000001"/>
    <n v="-6.9063480000000004"/>
    <s v="|MN02086|MYIA-089889720764/POI/khamim/085880209090/kamtaipa63@gmail.com"/>
    <s v="MYIB_ASSISTANT"/>
    <m/>
    <m/>
    <m/>
    <m/>
    <m/>
    <m/>
    <m/>
    <m/>
    <s v="Management Janji"/>
    <s v="2026-08-11 13:00:00 | Tanggal pemasangan :11/08/2026 Jam pemasangan : siang Info Tambahan : Hubungi pelanggan dulu sebelum ke lokasi terima kasih"/>
    <s v="FCC"/>
    <d v="2026-10-08T15:55:05"/>
    <d v="2026-08-11T13:00:00"/>
    <m/>
    <s v="REVOKE"/>
    <s v="PML"/>
    <s v="NO ADDON"/>
    <m/>
    <s v="Follow Up Revoke Completed, New Order ID : SC1002521302"/>
    <s v="HSI Bisnis Promo HUT Telkom PSB 70% - 100 Mbps"/>
    <s v="INDIBIZ"/>
    <m/>
    <m/>
    <d v="2026-08-11T13:00:00"/>
    <s v="2026-08-11 13:00:00 | Tanggal pemasangan :11/08/2026 Jam pemasangan : siang Info Tambahan : Hubungi pelanggan dulu sebelum ke lokasi terima kasih"/>
    <m/>
    <m/>
    <m/>
    <e v="#NUM!"/>
    <e v="#NUM!"/>
    <x v="0"/>
    <x v="4"/>
  </r>
  <r>
    <n v="1540"/>
    <n v="1002526121"/>
    <n v="3"/>
    <x v="3"/>
    <n v="5"/>
    <s v="SBY UTARA"/>
    <s v="TANDES"/>
    <s v="TNS"/>
    <s v="REG"/>
    <s v="AO"/>
    <s v="NEW SALES"/>
    <s v="1P INET"/>
    <s v="Completed (PS)"/>
    <s v="RBS-Regional 3"/>
    <d v="2026-08-14T11:19:56"/>
    <d v="2026-08-15T15:40:07"/>
    <n v="69365912"/>
    <m/>
    <n v="152409278120"/>
    <s v="FTL GYM PAKUWON"/>
    <s v="ODP-TDS-FCK/15"/>
    <s v="WO061733144"/>
    <m/>
    <m/>
    <m/>
    <n v="112.6810031"/>
    <n v="-7.2852946000000003"/>
    <s v="|MN00458|MYIA-012456947056/POI/Vito/081806806070/vitovito.kuan@gmail.com"/>
    <s v="MYIB_ASSISTANT"/>
    <m/>
    <m/>
    <m/>
    <m/>
    <m/>
    <m/>
    <m/>
    <m/>
    <s v="Management Janji"/>
    <s v="2026-08-15 13:00:00 | Waktu pemasangan : 15 agustus 2026 Jam pemasangan : 13.00 Info Tambahan : Hubungi pelanggan dulu sebelum ke lokasi terimakasih "/>
    <s v="FCC"/>
    <s v="14-08-2026 11:39:52"/>
    <d v="2026-08-15T13:00:00"/>
    <m/>
    <s v="PS"/>
    <s v="TNS"/>
    <s v="NO ADDON"/>
    <n v="20260815"/>
    <s v="Completed"/>
    <s v="HSI Bisnis Promo HUT Telkom PSB 70% - 50 Mbps"/>
    <s v="INDIBIZ"/>
    <m/>
    <m/>
    <d v="2026-08-15T13:00:00"/>
    <s v="2026-08-15 13:00:00 | Waktu pemasangan : 15 agustus 2026 Jam pemasangan : 13.00 Info Tambahan : Hubungi pelanggan dulu sebelum ke lokasi terimakasih "/>
    <n v="2026"/>
    <n v="8"/>
    <n v="15"/>
    <d v="2026-08-15T00:00:00"/>
    <n v="-0.54166666666424135"/>
    <x v="1"/>
    <x v="23"/>
  </r>
  <r>
    <n v="1541"/>
    <n v="1002521904"/>
    <n v="3"/>
    <x v="4"/>
    <n v="4"/>
    <s v="PEKALONGAN"/>
    <s v="PEKALONGAN"/>
    <s v="KDW"/>
    <s v="REG"/>
    <s v="AO"/>
    <s v="NEW SALES"/>
    <s v="1P INET"/>
    <s v="Completed (PS)"/>
    <s v="RBS-Regional 3"/>
    <d v="2026-08-12T11:52:56"/>
    <d v="2026-08-13T15:18:17"/>
    <n v="69364108"/>
    <m/>
    <n v="146285103787"/>
    <s v="PT. KARYA ROSO PUTRA"/>
    <s v="ODP-KDW-FB/045 FB/D05/045.01"/>
    <s v="WO061573876"/>
    <m/>
    <m/>
    <m/>
    <n v="109.644232"/>
    <n v="-6.9624779999999999"/>
    <s v="|MB00449|MYIA-001405462472/POI/bapak/08122883316/spbu4451116kdw@gmail.com"/>
    <s v="MYIB_ASSISTANT"/>
    <m/>
    <m/>
    <m/>
    <m/>
    <m/>
    <m/>
    <m/>
    <m/>
    <s v="Management Janji"/>
    <s v="2026-08-13 08:00:00 | Nama PIC : BAPAK EDI No HP : 08122883316 Alt :  M Janji : (KAMIS/13/AGUSTUS/2026) jam Pasang : 09:00 Note : hubungi pelanggan jika ingin kelokasi"/>
    <s v="FCC"/>
    <d v="2026-12-08T11:55:22"/>
    <d v="2026-08-13T08:00:00"/>
    <m/>
    <s v="PS"/>
    <s v="KDW"/>
    <s v="NO ADDON"/>
    <n v="20260813"/>
    <s v="Completed"/>
    <s v="HSI Bisnis Promo HUT Telkom PSB 70% - 50 Mbps"/>
    <s v="INDIBIZ"/>
    <m/>
    <m/>
    <d v="2026-08-13T08:00:00"/>
    <s v="2026-08-13 08:00:00 | Nama PIC : BAPAK EDI No HP : 08122883316 Alt :  M Janji : (KAMIS/13/AGUSTUS/2026) jam Pasang : 09:00 Note : hubungi pelanggan jika ingin kelokasi"/>
    <n v="2026"/>
    <n v="8"/>
    <n v="13"/>
    <d v="2026-08-13T00:00:00"/>
    <n v="-0.33333333333575865"/>
    <x v="1"/>
    <x v="4"/>
  </r>
  <r>
    <n v="1542"/>
    <n v="1002529743"/>
    <n v="3"/>
    <x v="4"/>
    <n v="4"/>
    <s v="PEKALONGAN"/>
    <s v="BREBES"/>
    <s v="KTM"/>
    <s v="REG"/>
    <s v="AO"/>
    <s v="NEW SALES"/>
    <s v="1P INET"/>
    <s v="102 | FOLLOW UP COMPLETED"/>
    <s v="RBS-Regional 3"/>
    <d v="2026-08-16T14:11:56"/>
    <d v="2026-08-17T13:49:07"/>
    <n v="69367580"/>
    <m/>
    <n v="142214106733"/>
    <s v="warung sembako temukerep"/>
    <s v="ODP-KTM-FE/039 FE/D05/039.01"/>
    <s v="WO061880995"/>
    <m/>
    <m/>
    <m/>
    <n v="108.947178460657"/>
    <n v="-6.9739401465703201"/>
    <s v="MD|MYDB-20260815265567|EC50002/MC50042|warung sembako temukerep|087792997638"/>
    <s v="MYDIGIBIZPARTNER"/>
    <m/>
    <m/>
    <m/>
    <m/>
    <m/>
    <m/>
    <m/>
    <m/>
    <s v="Management Janji"/>
    <s v="2026-08-17 13:00:00 | Tanggal pemasangan: 17/08/2026 Jam pemasangan : pagi / siang Info Tambahan : Hubungi pelanggan dulu sebelum ke lokasi terima kasih."/>
    <s v="FCC"/>
    <s v="16-08-2026 14:25:39"/>
    <d v="2026-08-17T13:00:00"/>
    <s v="Kendala Teknik"/>
    <s v="REVOKE"/>
    <s v="KTM"/>
    <s v="NO ADDON"/>
    <m/>
    <s v="Follow Up Revoke Completed, New Order ID : SC1002530931"/>
    <s v="HSI Bisnis PSB 70% - 200 Mbps"/>
    <s v="INDIBIZ"/>
    <m/>
    <m/>
    <d v="2026-08-17T13:00:00"/>
    <s v="2026-08-17 13:00:00 | Tanggal pemasangan: 17/08/2026 Jam pemasangan : pagi / siang Info Tambahan : Hubungi pelanggan dulu sebelum ke lokasi terima kasih."/>
    <m/>
    <m/>
    <m/>
    <e v="#NUM!"/>
    <e v="#NUM!"/>
    <x v="0"/>
    <x v="4"/>
  </r>
  <r>
    <n v="1543"/>
    <n v="1002518793"/>
    <n v="3"/>
    <x v="4"/>
    <n v="4"/>
    <s v="SEMARANG"/>
    <s v="UNGARAN"/>
    <s v="ABR"/>
    <s v="REG"/>
    <s v="AO"/>
    <s v="NEW SALES"/>
    <s v="1P INET"/>
    <s v="102 | FOLLOW UP COMPLETED"/>
    <s v="RBS-Regional 3"/>
    <d v="2026-08-11T07:52:56"/>
    <d v="2026-08-14T15:12:40"/>
    <n v="69362823"/>
    <m/>
    <n v="141459107798"/>
    <s v="SPPG PASEKAN"/>
    <s v="ODP-ABR-FD/143 FD/D09/143.01"/>
    <s v="WO061457164"/>
    <m/>
    <m/>
    <m/>
    <n v="110.36551559999999"/>
    <n v="-7.2444375000000001"/>
    <s v="MD|MYDB-20260811264921|DN00001/MN02296|SPPG PASEKAN|085867684179"/>
    <s v="MYDIGIBIZPARTNER"/>
    <m/>
    <m/>
    <m/>
    <m/>
    <m/>
    <m/>
    <m/>
    <m/>
    <s v="Management Janji"/>
    <s v="2026-08-12 08:00:00 | M Janji : (12/08/2026) jam Pasang : 09:00 Note : hubungi pelanggan jika ingin kelokasi "/>
    <s v="FCC"/>
    <d v="2026-11-08T07:55:13"/>
    <d v="2026-08-12T08:00:00"/>
    <s v="Kendala Lainnya"/>
    <s v="REVOKE"/>
    <s v="ABR"/>
    <s v="NO ADDON"/>
    <m/>
    <s v="Follow Up Revoke Completed, New Order ID : SC1002526844"/>
    <s v="HSI Bisnis Basic Promo HUT Telkom PSB 70% - 50 Mbps"/>
    <s v="INDIBIZ"/>
    <m/>
    <m/>
    <d v="2026-08-12T08:00:00"/>
    <s v="2026-08-12 08:00:00 | M Janji : (12/08/2026) jam Pasang : 09:00 Note : hubungi pelanggan jika ingin kelokasi "/>
    <m/>
    <m/>
    <m/>
    <e v="#NUM!"/>
    <e v="#NUM!"/>
    <x v="0"/>
    <x v="4"/>
  </r>
  <r>
    <n v="1544"/>
    <n v="1002504571"/>
    <n v="3"/>
    <x v="6"/>
    <n v="5"/>
    <s v="SIDOARJO"/>
    <s v="INNER - JATIM TIMUR"/>
    <s v="SDA"/>
    <s v="REG"/>
    <s v="AO"/>
    <s v="NEW SALES"/>
    <m/>
    <s v="102 | FOLLOW UP COMPLETED"/>
    <s v="RBS-Regional 3"/>
    <d v="2026-08-01T13:22:56"/>
    <d v="2026-08-03T11:37:04"/>
    <n v="69356756"/>
    <n v="3135917276"/>
    <n v="152316231786"/>
    <s v="PT. OLAH KULINER NUSANTARA"/>
    <s v="ODP-SDA-FAG/13"/>
    <s v="WO060657461"/>
    <m/>
    <m/>
    <m/>
    <n v="112.6992666"/>
    <n v="-7.4508666000000003"/>
    <s v="|MN02332|/PT. OLAH KULINER NUSANTARA/HSI B2B (1:1) + PHONE (800 MENIT) 100MBPS 645RB PSB DISC 70%//mincha2805@gmail.com/ROVIK MAKRUFAH/085179647414 / 082198650011"/>
    <s v="Sales Force DBS"/>
    <m/>
    <m/>
    <m/>
    <m/>
    <m/>
    <m/>
    <m/>
    <m/>
    <s v="Management Janji"/>
    <s v="2026-08-02 13:00:00|Nama PIC : Rovik No HP : 085179647414 Alt : 082198650011 / 087870261013 M Janji : 02/08/2026 NoteÃ‚Â :  hubungi terlebih dahulu sebelum kelokasi|NE2261|MYDITA"/>
    <s v="FCC"/>
    <d v="2026-01-08T13:25:26"/>
    <d v="2026-08-02T13:00:00"/>
    <m/>
    <s v="REVOKE"/>
    <s v="SDA"/>
    <s v="NO ADDON"/>
    <m/>
    <s v="Follow Up Revoke Completed, New Order ID : SC1002505905"/>
    <s v="- 11_11446;Biaya PSB HSI EBIS Tunai di Depan ~ 11[150000]  - SP_NOSS;SP_NOSS ~ Internet NOSS Multispeed Network[0]  - SP_NOSS;SP_NOSS ~ Internet NOSS Multispeed Network[0]  - E24057;E24057 ~ ES24 - Paket HSI Bisnis (HSIE) Khusus Winback[0]  - E24057~null~"/>
    <s v="INDIBIZ"/>
    <m/>
    <m/>
    <d v="2026-08-02T13:00:00"/>
    <s v="2026-08-02 13:00:00|Nama PIC : Rovik No HP : 085179647414 Alt : 082198650011 / 087870261013 M Janji : 02/08/2026 NoteÃ‚Â :  hubungi terlebih dahulu sebelum kelokasi|NE2261|MYDITA"/>
    <m/>
    <m/>
    <m/>
    <e v="#NUM!"/>
    <e v="#NUM!"/>
    <x v="0"/>
    <x v="19"/>
  </r>
  <r>
    <n v="1545"/>
    <n v="1002508813"/>
    <n v="3"/>
    <x v="2"/>
    <n v="4"/>
    <s v="MAGELANG"/>
    <s v="MUNTILAN"/>
    <s v="SWT"/>
    <s v="REG"/>
    <s v="AO"/>
    <s v="NEW SALES"/>
    <m/>
    <s v="FCC - HD1A - PROGRESS"/>
    <s v="RBS-Regional 3"/>
    <d v="2026-08-04T15:12:20"/>
    <d v="2026-08-04T15:14:14"/>
    <n v="69358433"/>
    <m/>
    <n v="142164113613"/>
    <s v="Asep farm"/>
    <m/>
    <m/>
    <m/>
    <m/>
    <m/>
    <n v="110.3612528"/>
    <n v="-7.5318306000000002"/>
    <s v="|MN00935|/Asep farm/085641893768/asepkms26@gmail.com/ 1S HSI BISNIS BASIC PROMO HUT 50 Mbps / AGUS SADEWO"/>
    <s v="Sales Profesional"/>
    <m/>
    <m/>
    <m/>
    <m/>
    <m/>
    <m/>
    <m/>
    <m/>
    <m/>
    <m/>
    <m/>
    <d v="2026-04-08T15:25:54"/>
    <m/>
    <m/>
    <s v="FCC"/>
    <s v="SWT"/>
    <s v="NO ADDON"/>
    <m/>
    <s v="MYDITA RBS - HD1A - PROGRESS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m/>
    <m/>
    <m/>
    <m/>
    <m/>
    <e v="#NUM!"/>
    <e v="#NUM!"/>
    <x v="0"/>
    <x v="4"/>
  </r>
  <r>
    <n v="1546"/>
    <n v="1002534529"/>
    <n v="3"/>
    <x v="6"/>
    <n v="5"/>
    <s v="PASURUAN"/>
    <s v="LUMAJANG"/>
    <s v="YSN"/>
    <s v="REG"/>
    <s v="AO"/>
    <s v="NEW SALES"/>
    <s v="1P INET"/>
    <s v="MIE - SEND SURVEY"/>
    <s v="RBS-Regional 3"/>
    <d v="2026-08-18T17:38:57"/>
    <d v="2026-08-18T17:40:02"/>
    <n v="69369467"/>
    <m/>
    <n v="152535203640"/>
    <s v="KANTOR DESA KEDUNGREJO"/>
    <s v="ODP-YSN-FA/38 FA/D03/38.01"/>
    <s v="WO062046929"/>
    <m/>
    <m/>
    <m/>
    <n v="113.3093911"/>
    <n v="-8.2060309"/>
    <s v="|MC20057|MYIA-088697431486/POI/SRI WAHYUNI/081334114598/desakedungrejorwkk@gmail.com"/>
    <s v="MYIB_ASSISTANT"/>
    <m/>
    <m/>
    <m/>
    <m/>
    <m/>
    <m/>
    <m/>
    <m/>
    <s v="Management Janji"/>
    <s v="2026-08-19 15:00:00 | Nama PIC : Ibu Sri wahyuni No HP : 081334114598 No Alt : - M Janji : 19 Agustus 2026 Jam Pasang : Pagi / Siang Note : hubungi pelanggan jika ingin kelokasi"/>
    <s v="FCC"/>
    <s v="18-08-2026 17:40:04"/>
    <d v="2026-08-19T15:00:00"/>
    <m/>
    <s v="SURVEY_NEW_MANJA"/>
    <s v="YSN"/>
    <s v="NO ADDON"/>
    <m/>
    <s v="MIE - SEND SURVEY"/>
    <s v="HSI Bisnis Promo HUT RI PSB 70% - 300 Mbps"/>
    <s v="INDIBIZ"/>
    <m/>
    <m/>
    <d v="2026-08-19T15:00:00"/>
    <s v="2026-08-19 15:00:00 | Nama PIC : Ibu Sri wahyuni No HP : 081334114598 No Alt : - M Janji : 19 Agustus 2026 Jam Pasang : Pagi / Siang Note : hubungi pelanggan jika ingin kelokasi"/>
    <m/>
    <m/>
    <m/>
    <e v="#NUM!"/>
    <e v="#NUM!"/>
    <x v="0"/>
    <x v="27"/>
  </r>
  <r>
    <n v="1547"/>
    <n v="1002528361"/>
    <n v="3"/>
    <x v="1"/>
    <n v="5"/>
    <s v="MADIUN"/>
    <s v="TUBAN"/>
    <s v="TNZ"/>
    <s v="REG"/>
    <s v="AO"/>
    <s v="NEW SALES"/>
    <s v="1P INET"/>
    <s v="Completed (PS)"/>
    <s v="RBS-Regional 3"/>
    <d v="2026-08-15T13:37:56"/>
    <d v="2026-08-17T11:58:54"/>
    <n v="69366894"/>
    <m/>
    <n v="152612240471"/>
    <s v="PT Istana Mitra Sendany ( Mitra Honda Tuban)"/>
    <s v="ODP-TNZ-FT/64"/>
    <s v="WO061825752"/>
    <m/>
    <m/>
    <m/>
    <n v="112.0448804"/>
    <n v="-6.8987552000000001"/>
    <s v="|MC20228|MYIA-096576214297/POI/Aang Kurniawan/082230052925/admbphmt@gmail.com"/>
    <s v="MYIB_ASSISTANT"/>
    <m/>
    <m/>
    <m/>
    <m/>
    <m/>
    <m/>
    <m/>
    <m/>
    <s v="Management Janji"/>
    <s v="2026-08-22 13:00:00 | Jam Pemasangan : 08:00 - 12.00 Tanggal Pemasangan : MINGGU 16 AGUSTUS 2026 Info Tambahan : Hubungi pelanggan sebelum datang ke lokasi"/>
    <s v="FCC"/>
    <s v="15-08-2026 13:39:51"/>
    <d v="2026-08-22T13:00:00"/>
    <m/>
    <s v="PS"/>
    <s v="TNZ"/>
    <s v="NO ADDON"/>
    <n v="20260817"/>
    <s v="Completed"/>
    <s v="HSI Bisnis Basic Promo HUT Telkom PSB 70% - 50 Mbps"/>
    <s v="INDIBIZ"/>
    <m/>
    <m/>
    <d v="2026-08-22T13:00:00"/>
    <s v="2026-08-22 13:00:00 | Jam Pemasangan : 08:00 - 12.00 Tanggal Pemasangan : MINGGU 16 AGUSTUS 2026 Info Tambahan : Hubungi pelanggan sebelum datang ke lokasi"/>
    <n v="2026"/>
    <n v="8"/>
    <n v="17"/>
    <d v="2026-08-17T00:00:00"/>
    <n v="-5.5416666666642413"/>
    <x v="1"/>
    <x v="18"/>
  </r>
  <r>
    <n v="1548"/>
    <n v="1002520769"/>
    <n v="3"/>
    <x v="4"/>
    <n v="4"/>
    <s v="PEKALONGAN"/>
    <s v="PEKALONGAN"/>
    <s v="KJE"/>
    <s v="REG"/>
    <s v="AO"/>
    <s v="NEW SALES"/>
    <m/>
    <s v="Completed (PS)"/>
    <s v="RBS-Regional 3"/>
    <d v="2026-08-11T16:43:22"/>
    <d v="2026-08-12T15:11:38"/>
    <n v="69363671"/>
    <m/>
    <n v="146219104087"/>
    <s v="SMK MUHAMMADIYAH KARANGANYAR"/>
    <s v="ODP-KJE-FB/114"/>
    <s v="WO061537119"/>
    <m/>
    <m/>
    <m/>
    <n v="109.6075632"/>
    <n v="-7.0324717999999997"/>
    <s v="AMRBS;405260;TREG3;RIZKY WIBAWA;085728102811;PIC 082322122887 RIYANTO;HSI 1S 300MB;1.030.000;riankomp4@gmail.com"/>
    <s v="Account Manager"/>
    <m/>
    <m/>
    <m/>
    <m/>
    <m/>
    <m/>
    <m/>
    <m/>
    <s v="Management Janji"/>
    <s v="2026-08-12 15:00:00|Waktu pemasangan : 12 agustus 2026 Jam pemasangan : 08.00 - 12.00 Info Tambahan : Hubungi pelanggan dulu sebelum ke lokasi terimakasih |40971401|MYDITA"/>
    <s v="FCC"/>
    <d v="2026-11-08T16:54:58"/>
    <d v="2026-08-12T15:00:00"/>
    <m/>
    <s v="PS"/>
    <s v="KJE"/>
    <s v="NO ADDON"/>
    <n v="20260812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2T15:00:00"/>
    <s v="2026-08-12 15:00:00|Waktu pemasangan : 12 agustus 2026 Jam pemasangan : 08.00 - 12.00 Info Tambahan : Hubungi pelanggan dulu sebelum ke lokasi terimakasih |40971401|MYDITA"/>
    <n v="2026"/>
    <n v="8"/>
    <n v="12"/>
    <d v="2026-08-12T00:00:00"/>
    <n v="-0.625"/>
    <x v="1"/>
    <x v="4"/>
  </r>
  <r>
    <n v="1549"/>
    <n v="1002510858"/>
    <n v="3"/>
    <x v="7"/>
    <n v="4"/>
    <s v="KUDUS"/>
    <s v="PATI"/>
    <s v="JWN"/>
    <s v="REG"/>
    <s v="AO"/>
    <s v="NEW SALES"/>
    <s v="1P INET"/>
    <s v="102 | FOLLOW UP COMPLETED"/>
    <s v="RBS-Regional 3"/>
    <d v="2026-08-05T14:40:57"/>
    <d v="2026-08-06T16:04:29"/>
    <n v="69359310"/>
    <m/>
    <n v="141571105596"/>
    <s v="SMPN 2 BATANGAN"/>
    <s v="ODP-JWN-FH/147 FH/D02/147.01"/>
    <s v="WO060995813"/>
    <m/>
    <m/>
    <m/>
    <n v="111.201481"/>
    <n v="-6.7131249999999998"/>
    <s v="|MC60052|MYIA-042546297745/POI/Mukhlisin/082335357398/smpn2batangan@gmail.com"/>
    <s v="MYIB_ASSISTANT"/>
    <m/>
    <m/>
    <m/>
    <m/>
    <m/>
    <m/>
    <m/>
    <m/>
    <s v="Management Janji"/>
    <s v="2026-08-06 13:00:00 | Nama PIC : BAPAK MUHLISIN No HP : 082335357398 Alt :  M Janji : (kamis/6/AGUSTUS/2026) jam Pasang : 09:00 Note : hubungi pelanggan jika ingin kelokasi"/>
    <s v="FCC"/>
    <d v="2026-05-08T14:54:47"/>
    <d v="2026-08-06T13:00:00"/>
    <m/>
    <s v="REVOKE"/>
    <s v="JWN"/>
    <s v="NO ADDON"/>
    <m/>
    <s v="Follow Up Revoke Completed, New Order ID : SC1002513051"/>
    <s v="HSI Bisnis Promo HUT Telkom PSB 70% - 200 Mbps"/>
    <s v="INDIBIZ"/>
    <m/>
    <m/>
    <d v="2026-08-06T13:00:00"/>
    <s v="2026-08-06 13:00:00 | Nama PIC : BAPAK MUHLISIN No HP : 082335357398 Alt :  M Janji : (kamis/6/AGUSTUS/2026) jam Pasang : 09:00 Note : hubungi pelanggan jika ingin kelokasi"/>
    <m/>
    <m/>
    <m/>
    <e v="#NUM!"/>
    <e v="#NUM!"/>
    <x v="0"/>
    <x v="4"/>
  </r>
  <r>
    <n v="1550"/>
    <n v="1002526392"/>
    <n v="3"/>
    <x v="6"/>
    <n v="5"/>
    <s v="JEMBER"/>
    <s v="BANYUWANGI"/>
    <s v="WSO"/>
    <s v="REG"/>
    <s v="AO"/>
    <s v="NEW SALES"/>
    <s v="1P INET"/>
    <s v="Completed (PS)"/>
    <s v="RBS-Regional 3"/>
    <d v="2026-08-14T13:25:56"/>
    <d v="2026-08-14T16:54:23"/>
    <n v="69366055"/>
    <m/>
    <n v="152518202030"/>
    <s v="TOKO ABDUL"/>
    <s v="ODP-WSO-FD/09 FD/D01/09.01"/>
    <s v="WO061747449"/>
    <m/>
    <m/>
    <m/>
    <n v="114.4032031"/>
    <n v="-7.9966124999999897"/>
    <s v="MD|MYDB-20260813265280|DC30008/MC30044|TOKO ABDUL|08213320073"/>
    <s v="MYDIGIBIZPARTNER"/>
    <m/>
    <m/>
    <m/>
    <m/>
    <m/>
    <m/>
    <m/>
    <m/>
    <s v="Management Janji"/>
    <s v="2026-08-15 13:00:00 | M Janji :  15 Agustus 2026 Jam Pasang : Siang Note : hubungi pelanggan jika ingin ke lokasi, terima kasih. "/>
    <s v="FCC"/>
    <s v="14-08-2026 13:39:54"/>
    <d v="2026-08-15T13:00:00"/>
    <m/>
    <s v="PS"/>
    <s v="WSO"/>
    <s v="NO ADDON"/>
    <n v="20260814"/>
    <s v="Completed"/>
    <s v="HSI Bisnis Promo HUT Telkom PSB 70% - 300 Mbps"/>
    <s v="INDIBIZ"/>
    <m/>
    <m/>
    <d v="2026-08-15T13:00:00"/>
    <s v="2026-08-15 13:00:00 | M Janji :  15 Agustus 2026 Jam Pasang : Siang Note : hubungi pelanggan jika ingin ke lokasi, terima kasih. "/>
    <n v="2026"/>
    <n v="8"/>
    <n v="14"/>
    <d v="2026-08-14T00:00:00"/>
    <n v="-1.5416666666642413"/>
    <x v="1"/>
    <x v="9"/>
  </r>
  <r>
    <n v="1551"/>
    <n v="1002518631"/>
    <n v="3"/>
    <x v="0"/>
    <n v="5"/>
    <s v="KUPANG"/>
    <s v="ENDE"/>
    <s v="BJW"/>
    <s v="REG"/>
    <s v="AO"/>
    <s v="NEW SALES"/>
    <s v="1P INET"/>
    <s v="OSS - FALLOUT"/>
    <s v="RBS-Regional 3"/>
    <d v="2026-08-10T17:37:56"/>
    <d v="2026-08-14T17:52:21"/>
    <n v="69362756"/>
    <m/>
    <n v="172511797112"/>
    <s v="SMAN 7 KOTA KOMBA"/>
    <s v="ODP-BJW-FT/08 FT/D02/08.01"/>
    <s v="WO061438984"/>
    <m/>
    <m/>
    <m/>
    <n v="120.7174851"/>
    <n v="-8.7837134999999993"/>
    <s v="|MN00118|MYIA-017159568467/POI/Pak Febrimans/081246321602/ansdyndejeng1@gmail.com"/>
    <s v="MYIB_ASSISTANT"/>
    <m/>
    <m/>
    <m/>
    <m/>
    <m/>
    <m/>
    <m/>
    <m/>
    <s v="Management Janji"/>
    <s v="2026-08-13 15:00:00 | Waktu pemasnagan : 11 Agustus 2026 Jam pemasangan : 08.00 - 12.00 Mohon hubungi pelanggan sebelum ke lokasi  Terima kasih"/>
    <s v="FCC"/>
    <d v="2026-10-08T17:39:53"/>
    <d v="2026-08-13T15:00:00"/>
    <s v="Kendala Pelanggan"/>
    <s v="FO_WFM"/>
    <s v="BJW"/>
    <s v="NO ADDON"/>
    <m/>
    <s v="Provisioning Failed|WFM|INF009045672|PP_-8.8417312,121.65056170000001_RESCHEDULE"/>
    <s v="HSI Bisnis Promo HUT Telkom PSB 70% - 50 Mbps"/>
    <s v="INDIBIZ"/>
    <m/>
    <m/>
    <d v="2026-08-13T15:00:00"/>
    <s v="2026-08-13 15:00:00 | Waktu pemasnagan : 11 Agustus 2026 Jam pemasangan : 08.00 - 12.00 Mohon hubungi pelanggan sebelum ke lokasi  Terima kasih"/>
    <m/>
    <m/>
    <m/>
    <e v="#NUM!"/>
    <e v="#NUM!"/>
    <x v="0"/>
    <x v="21"/>
  </r>
  <r>
    <n v="1552"/>
    <n v="1002505290"/>
    <n v="3"/>
    <x v="7"/>
    <n v="4"/>
    <s v="KUDUS"/>
    <s v="BLORA"/>
    <s v="CEP"/>
    <s v="REG"/>
    <s v="AO"/>
    <s v="NEW SALES"/>
    <s v="1P INET"/>
    <s v="CANCEL COMPLETED"/>
    <s v="RBS-Regional 3"/>
    <d v="2026-08-02T14:11:57"/>
    <d v="2026-08-03T08:43:08"/>
    <n v="69357056"/>
    <m/>
    <n v="142552107736"/>
    <s v="PT TRANS HYBRID COMMUNICATION UR APOTEK PRO CEPU"/>
    <s v="ODP-CEP-FE/045 FE/D06/045.01"/>
    <s v="WO060720200"/>
    <m/>
    <m/>
    <m/>
    <n v="111.59343730000001"/>
    <n v="-7.1407641000000002"/>
    <s v="|MN00542|MYIA-095183574683/POI/SYUKUR/089672423542/pttcjakarta2@gmail.com"/>
    <s v="MYIB_ASSISTANT"/>
    <m/>
    <m/>
    <m/>
    <m/>
    <m/>
    <m/>
    <m/>
    <m/>
    <s v="Management Janji"/>
    <s v="2026-08-03 15:00:00 | Nama PIC : Sykur No HP : 089672423542 Alt :  M Janji : 03/08/2026 Jam Pasang : 08.00 - 13:00  NoteÃ‚Â :  hubungi terlebih dahulu sebelum kelokasi "/>
    <s v="FCC"/>
    <d v="2026-02-08T14:25:15"/>
    <d v="2026-08-03T15:00:00"/>
    <m/>
    <s v="CANCEL"/>
    <s v="CEP"/>
    <s v="NO ADDON"/>
    <m/>
    <s v="CANCEL ORDER INVALID SURVEY remark : Moban cancel order diatas sesuai NDE untuk tidak melakukan penarikan IndiBiz ke Prodia m"/>
    <s v="HSI Bisnis Promo HUT Telkom PSB 70% - 50 Mbps"/>
    <s v="INDIBIZ"/>
    <m/>
    <m/>
    <d v="2026-08-03T15:00:00"/>
    <s v="2026-08-03 15:00:00 | Nama PIC : Sykur No HP : 089672423542 Alt :  M Janji : 03/08/2026 Jam Pasang : 08.00 - 13:00  NoteÃ‚Â :  hubungi terlebih dahulu sebelum kelokasi "/>
    <m/>
    <m/>
    <m/>
    <e v="#NUM!"/>
    <e v="#NUM!"/>
    <x v="0"/>
    <x v="4"/>
  </r>
  <r>
    <n v="1553"/>
    <n v="1002529488"/>
    <n v="3"/>
    <x v="0"/>
    <n v="5"/>
    <s v="MATARAM"/>
    <s v="SUMBAWA"/>
    <s v="MLK"/>
    <s v="REG"/>
    <s v="AO"/>
    <s v="NEW SALES"/>
    <s v="1P INET"/>
    <s v="OSS - FALLOUT"/>
    <s v="RBS-Regional 3"/>
    <d v="2026-08-16T11:22:56"/>
    <d v="2026-08-17T08:05:51"/>
    <n v="69367400"/>
    <m/>
    <n v="172608206231"/>
    <s v="NILAHOUSE"/>
    <s v="ODP-MLK-FAD/67 FAD/D06/67.01"/>
    <s v="WO061865186"/>
    <m/>
    <m/>
    <m/>
    <n v="116.753758122886"/>
    <n v="-8.9119030433195796"/>
    <s v="|MN02367|MYIA-061488130340/POI/NILASPRIANA, S.E/082340224553/nilaapriana402@gmail.com"/>
    <s v="MYIB_ASSISTANT"/>
    <m/>
    <m/>
    <m/>
    <m/>
    <m/>
    <m/>
    <m/>
    <m/>
    <s v="Management Janji"/>
    <s v="2026-08-17 08:00:00 | Jam pemasangan : 12.00 Info Tambahan : Hubungi pelanggan dulu sebelum ke lokasi terimakasih  "/>
    <s v="FCC"/>
    <s v="16-08-2026 11:39:53"/>
    <d v="2026-08-17T08:00:00"/>
    <m/>
    <s v="FO_UIM"/>
    <s v="MLK"/>
    <s v="NO ADDON"/>
    <m/>
    <s v="Provisioning Failed|UIM|INF009056882|1029:Reservation not found for Broadband CFS with Reservation ID : 37202732959"/>
    <s v="HSI Bisnis Basic Promo HUT Telkom PSB 70% - 50 Mbps"/>
    <s v="INDIBIZ"/>
    <m/>
    <m/>
    <d v="2026-08-17T08:00:00"/>
    <s v="2026-08-17 08:00:00 | Jam pemasangan : 12.00 Info Tambahan : Hubungi pelanggan dulu sebelum ke lokasi terimakasih  "/>
    <m/>
    <m/>
    <m/>
    <e v="#NUM!"/>
    <e v="#NUM!"/>
    <x v="0"/>
    <x v="2"/>
  </r>
  <r>
    <n v="1554"/>
    <n v="1002509859"/>
    <n v="3"/>
    <x v="5"/>
    <n v="5"/>
    <s v="SINGARJA"/>
    <s v="KLUNGKUNG"/>
    <s v="APR"/>
    <s v="REG"/>
    <s v="AO"/>
    <s v="NEW SALES"/>
    <m/>
    <s v="102 | FOLLOW UP COMPLETED"/>
    <s v="RBS-Regional 3"/>
    <d v="2026-08-05T09:57:48"/>
    <d v="2026-08-16T12:25:35"/>
    <n v="69358874"/>
    <m/>
    <n v="172404209305"/>
    <s v="PT Noble Bali 3"/>
    <s v="ODP-APR-FF/42"/>
    <s v="WO060964315"/>
    <m/>
    <m/>
    <m/>
    <n v="115.5941828"/>
    <n v="-8.2799444999999992"/>
    <s v="|MN02677|/CP I NENGAH SUTA/0817562315-081237301115/sutanoble@gmail.com"/>
    <s v="Sales Force DBS"/>
    <m/>
    <m/>
    <m/>
    <m/>
    <m/>
    <m/>
    <m/>
    <m/>
    <s v="Management Janji"/>
    <s v="2026-08-07 13:00:00|Nama Pic :  No Hp Pic :  Jam Pemasangan : 08:00 - 12.00 Tanggal Pemasangan : KAMIS 06 AGUSTUS 2026 Info Tambahan : Hubungi pelanggan sebelum datang ke lokasi, terima kasih.|40961370|MYDITA"/>
    <s v="FCC"/>
    <d v="2026-05-08T10:09:56"/>
    <d v="2026-08-07T13:00:00"/>
    <s v="Kendala Pelanggan"/>
    <s v="REVOKE"/>
    <s v="APR"/>
    <s v="NO ADDON"/>
    <m/>
    <s v="Follow Up Revoke Completed, New Order ID : SC1002529582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7T13:00:00"/>
    <s v="2026-08-07 13:00:00|Nama Pic :  No Hp Pic :  Jam Pemasangan : 08:00 - 12.00 Tanggal Pemasangan : KAMIS 06 AGUSTUS 2026 Info Tambahan : Hubungi pelanggan sebelum datang ke lokasi, terima kasih.|40961370|MYDITA"/>
    <m/>
    <m/>
    <m/>
    <e v="#NUM!"/>
    <e v="#NUM!"/>
    <x v="0"/>
    <x v="17"/>
  </r>
  <r>
    <n v="1555"/>
    <n v="1002526834"/>
    <n v="3"/>
    <x v="0"/>
    <n v="5"/>
    <s v="MATARAM"/>
    <s v="SUMBAWA"/>
    <s v="MLK"/>
    <s v="REG"/>
    <s v="AO"/>
    <s v="NEW SALES"/>
    <m/>
    <s v="Completed (PS)"/>
    <s v="RBS-Regional 3"/>
    <d v="2026-08-14T15:11:09"/>
    <d v="2026-08-14T17:06:25"/>
    <n v="69364505"/>
    <m/>
    <n v="172608206227"/>
    <s v="SPBU MALUK 5484304"/>
    <s v="ODP-MLK-FAE/17"/>
    <s v="WO061761526"/>
    <m/>
    <m/>
    <m/>
    <n v="116.7523138"/>
    <n v="-8.9049376999999996"/>
    <s v="MD|MYDB-20260812265080|DN00001/MN01576|SPBU MALUK 5484304|085205613275"/>
    <s v="MYDIGIBIZPARTNER"/>
    <m/>
    <m/>
    <m/>
    <m/>
    <m/>
    <m/>
    <m/>
    <m/>
    <s v="Management Janji"/>
    <s v="2026-08-13 15:00:00 | Nama PIC : Bp Yamin  No HP : 085205613275  No Alt : -  M Janji :  13 Agustus 2026  Jam Pasang : Pagi / Siang  Note : hubungi pelanggan jika ingin kelokasi"/>
    <s v="FCC"/>
    <s v="14-08-2026 15:25:22"/>
    <m/>
    <m/>
    <s v="PS"/>
    <s v="MLK"/>
    <s v="NO ADDON"/>
    <n v="202608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4T07:00:00"/>
    <s v="2026-08-13 15:00:00 | Nama PIC : Bp Yamin  No HP : 085205613275  No Alt : -  M Janji :  13 Agustus 2026  Jam Pasang : Pagi / Siang  Note : hubungi pelanggan jika ingin kelokasi"/>
    <n v="2026"/>
    <n v="8"/>
    <n v="14"/>
    <d v="2026-08-14T00:00:00"/>
    <n v="-0.29166666666424135"/>
    <x v="1"/>
    <x v="2"/>
  </r>
  <r>
    <n v="1556"/>
    <n v="1002531994"/>
    <n v="3"/>
    <x v="3"/>
    <n v="5"/>
    <s v="MADURA"/>
    <s v="BANGKALAN"/>
    <s v="KML"/>
    <s v="REG"/>
    <s v="AO"/>
    <s v="NEW SALES"/>
    <m/>
    <s v="CANCEL COMPLETED"/>
    <s v="RBS-Regional 3"/>
    <d v="2026-08-18T08:32:51"/>
    <d v="2026-08-18T10:30:38"/>
    <n v="69368494"/>
    <m/>
    <n v="152436202438"/>
    <s v="UPTD SMP NEGERI 1 KWANYAR"/>
    <s v="ODP-KML-FL/39"/>
    <m/>
    <m/>
    <m/>
    <m/>
    <n v="106.837921142578"/>
    <n v="-6.1747743124896104"/>
    <s v="|MN00213|/UPTD SMP NEGERI 1 KWANYAR/ANDRI SETIAWAN/082330928139/andribogel12@gmail.com/HSI Bisnis + Netmonk Promo 2026 200 Mbps (Rp 846.100) PSB 150.000/"/>
    <s v="Sales Force DBS"/>
    <m/>
    <m/>
    <m/>
    <m/>
    <m/>
    <m/>
    <m/>
    <m/>
    <m/>
    <m/>
    <m/>
    <s v="18-08-2026 08:40:21"/>
    <m/>
    <m/>
    <s v="REJECT_FCC"/>
    <s v="KML"/>
    <s v="NETMONK"/>
    <m/>
    <s v="DECLINE : Decline - Batal Order EVI PUSPITA EKASARI 40931150|MYDITA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m/>
    <m/>
    <m/>
    <m/>
    <m/>
    <e v="#NUM!"/>
    <e v="#NUM!"/>
    <x v="0"/>
    <x v="6"/>
  </r>
  <r>
    <n v="1557"/>
    <n v="1002511645"/>
    <n v="3"/>
    <x v="5"/>
    <n v="5"/>
    <s v="SINGARJA"/>
    <s v="TABANAN"/>
    <s v="TBN"/>
    <s v="REG"/>
    <s v="AO"/>
    <s v="NEW SALES"/>
    <m/>
    <s v="Completed (PS)"/>
    <s v="RBS-Regional 3"/>
    <d v="2026-08-06T09:50:45"/>
    <d v="2026-08-12T15:27:00"/>
    <n v="69359656"/>
    <m/>
    <n v="172413244326"/>
    <s v="SMPN 1 Abiansemal"/>
    <s v="ODP-TBN-FCS/36"/>
    <s v="WO061135412"/>
    <m/>
    <m/>
    <m/>
    <n v="115.2101701"/>
    <n v="-8.5104325000000003"/>
    <s v="MN00087/SMPN 1 Abiansemal/PIC Ida Bagus Mas Suryawan/083114712733/smpn1abiansemal@yahoo.co.id"/>
    <s v="Sales Force DBS"/>
    <m/>
    <m/>
    <m/>
    <m/>
    <m/>
    <m/>
    <m/>
    <m/>
    <s v="Management Janji"/>
    <s v="2026-08-10 08:00:00|Nama PIC : Ibu I Made No HP : 083114712733 No Alternatif :  M Janji : 10/08/2026 Jam Pasang : Pagi NoteÃ‚Â :  Hubungi terlebih dahulu sebelum ke lokasi |40961370|MYDITA"/>
    <s v="FCC"/>
    <d v="2026-06-08T09:55:05"/>
    <d v="2026-08-10T08:00:00"/>
    <s v="Kendala Pelanggan"/>
    <s v="PS"/>
    <s v="TBN"/>
    <s v="PIJAR"/>
    <n v="20260812"/>
    <s v="Completed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08-10T08:00:00"/>
    <s v="2026-08-10 08:00:00|Nama PIC : Ibu I Made No HP : 083114712733 No Alternatif :  M Janji : 10/08/2026 Jam Pasang : Pagi NoteÃ‚Â :  Hubungi terlebih dahulu sebelum ke lokasi |40961370|MYDITA"/>
    <n v="2026"/>
    <n v="8"/>
    <n v="12"/>
    <d v="2026-08-12T00:00:00"/>
    <n v="1.6666666666642413"/>
    <x v="2"/>
    <x v="16"/>
  </r>
  <r>
    <n v="1558"/>
    <n v="1002504905"/>
    <n v="3"/>
    <x v="1"/>
    <n v="5"/>
    <s v="MADIUN"/>
    <s v="MADIUN"/>
    <s v="MSP"/>
    <s v="REG"/>
    <s v="AO"/>
    <s v="NEW SALES"/>
    <s v="1P INET"/>
    <s v="Completed (PS)"/>
    <s v="RBS-Regional 3"/>
    <d v="2026-08-01T18:13:56"/>
    <d v="2026-08-03T13:27:57"/>
    <n v="69356900"/>
    <m/>
    <n v="152631207303"/>
    <s v="BUSINESS CENTER HNI MAGETAN 1"/>
    <s v="ODP-MSP-FC/32 FC/D06/32.01"/>
    <s v="WO060678240"/>
    <m/>
    <m/>
    <m/>
    <n v="111.43723300000001"/>
    <n v="-7.5921969999999996"/>
    <s v="|MN00286|MYIA-042716226809/POI/SUJITO/081336597477/agenkopisevelmagetan@gmail.com"/>
    <s v="MYIB_ASSISTANT"/>
    <m/>
    <m/>
    <m/>
    <m/>
    <m/>
    <m/>
    <m/>
    <m/>
    <s v="Management Janji"/>
    <s v="2026-08-02 15:00:00 | Nama PIC : bapak SUJITO No HP : 081336597477 Alt :  M Janji : (MINGGU/2/AGUSTUS/2026) jam Pasang : 09:00 Note : hubungi pelanggan jika ingin kelokasi"/>
    <s v="FCC"/>
    <d v="2026-01-08T18:25:26"/>
    <d v="2026-08-02T15:00:00"/>
    <m/>
    <s v="PS"/>
    <s v="MSP"/>
    <s v="NO ADDON"/>
    <n v="20260803"/>
    <s v="Completed"/>
    <s v="HSI Bisnis Promo HUT Telkom PSB 70% - 50 Mbps"/>
    <s v="INDIBIZ"/>
    <m/>
    <m/>
    <d v="2026-08-02T15:00:00"/>
    <s v="2026-08-02 15:00:00 | Nama PIC : bapak SUJITO No HP : 081336597477 Alt :  M Janji : (MINGGU/2/AGUSTUS/2026) jam Pasang : 09:00 Note : hubungi pelanggan jika ingin kelokasi"/>
    <n v="2026"/>
    <n v="8"/>
    <n v="3"/>
    <d v="2026-08-03T00:00:00"/>
    <n v="0.375"/>
    <x v="1"/>
    <x v="11"/>
  </r>
  <r>
    <n v="1559"/>
    <n v="1002517320"/>
    <n v="3"/>
    <x v="3"/>
    <n v="5"/>
    <s v="SBY UTARA"/>
    <s v="TANDES"/>
    <s v="KRP"/>
    <s v="REG"/>
    <s v="AO"/>
    <s v="NEW SALES"/>
    <m/>
    <s v="Completed (PS)"/>
    <s v="RBS-Regional 3"/>
    <d v="2026-08-10T11:02:24"/>
    <d v="2026-08-10T16:07:38"/>
    <n v="69360705"/>
    <m/>
    <n v="152415234847"/>
    <s v="SD MA&amp; 39;ARIF AL-FATTAH SURABAYA"/>
    <s v="ODP-KRP-FBG/02"/>
    <s v="WO061376049"/>
    <m/>
    <m/>
    <m/>
    <n v="112.6965369"/>
    <n v="-7.340522"/>
    <s v="|MN01993|/SD MA'ARIF AL-FATTAH SURABAYA/081232283576/sdalfattahsurabaya@gmail.com/HSI Basic Winback + Antares Eazy (1:2) 50 Mbps (Rp 395.000) PSB Rp 150.000/Aprilia awanda putri/Jl. Mastrip 35,karangpilang.Surabaya"/>
    <s v="Sales Force DBS"/>
    <m/>
    <m/>
    <m/>
    <m/>
    <m/>
    <m/>
    <m/>
    <m/>
    <s v="Management Janji"/>
    <s v="2026-08-08 15:00:00|Jam pemasangan : 12.00  Info Tambahan : Hubungi pelanggan dulu sebelum ke lokasi  terimakasih |40951378|MYDITA"/>
    <s v="FCC"/>
    <d v="2026-10-08T11:10:24"/>
    <m/>
    <m/>
    <s v="PS"/>
    <s v="KRP"/>
    <s v="ANTAREZ"/>
    <n v="20260810"/>
    <s v="Completed"/>
    <s v="- E23015;E23015 ~ ES23 - Perangkat ONT[0]  - E23015~null~44292;E23015||11||Abodemen 0[0]  - E23015~null~E23015_SWONTDUALB;SWONTDUALB ~ Biaya Sewa ONT Dual Band ~ E23015[30000]  - E24058;E24058 ~ ES24 - Paket HSI Bisnis (HSIEF) Khusus Winback[0]  - E24058~"/>
    <s v="INDIBIZ"/>
    <m/>
    <m/>
    <d v="2026-08-10T07:00:00"/>
    <s v="2026-08-08 15:00:00|Jam pemasangan : 12.00  Info Tambahan : Hubungi pelanggan dulu sebelum ke lokasi  terimakasih |40951378|MYDITA"/>
    <n v="2026"/>
    <n v="8"/>
    <n v="10"/>
    <d v="2026-08-10T00:00:00"/>
    <n v="-0.29166666666424135"/>
    <x v="1"/>
    <x v="23"/>
  </r>
  <r>
    <n v="1560"/>
    <n v="1002520725"/>
    <n v="3"/>
    <x v="3"/>
    <n v="5"/>
    <s v="SBY UTARA"/>
    <s v="TANDES"/>
    <s v="BBE"/>
    <s v="REG"/>
    <s v="AO"/>
    <s v="NEW SALES"/>
    <s v="1P INET"/>
    <s v="CANCEL COMPLETED"/>
    <s v="RBS-Regional 3"/>
    <d v="2026-08-11T16:25:57"/>
    <d v="2026-08-14T20:05:18"/>
    <n v="69363630"/>
    <m/>
    <n v="152417233944"/>
    <s v="PT Petro Graha Medika Site site RS Petrokimia Driyorejo"/>
    <s v="ODP-BBE-FBC/06 FBC/D01/06.01"/>
    <s v="WO061522947"/>
    <m/>
    <m/>
    <m/>
    <n v="112.5746875"/>
    <n v="-7.3783124999999901"/>
    <s v="MD|MYID-4042608110002|RBIZindibiz|PETRO GHARA MEDIKA|085105779155"/>
    <s v="SOBIZ"/>
    <m/>
    <m/>
    <m/>
    <m/>
    <m/>
    <m/>
    <m/>
    <m/>
    <s v="Management Janji"/>
    <s v="2026-08-12 13:00:00 | Waktu pemasangan : 12 agustus 2026 Jam pemasangan : 08.00 - 12.00 Info Tambahan : Hubungi pelanggan dulu sebelum ke lokasi terimakasih  "/>
    <s v="FCC"/>
    <d v="2026-11-08T16:39:47"/>
    <d v="2026-08-12T13:00:00"/>
    <m/>
    <s v="CANCEL"/>
    <s v="BBE"/>
    <s v="NO ADDON"/>
    <m/>
    <s v="Cancel Completed"/>
    <s v="HSI Bisnis Promo HUT Telkom PSB 70% - 50 Mbps"/>
    <s v="INDIBIZ"/>
    <m/>
    <m/>
    <d v="2026-08-12T13:00:00"/>
    <s v="2026-08-12 13:00:00 | Waktu pemasangan : 12 agustus 2026 Jam pemasangan : 08.00 - 12.00 Info Tambahan : Hubungi pelanggan dulu sebelum ke lokasi terimakasih  "/>
    <m/>
    <m/>
    <m/>
    <e v="#NUM!"/>
    <e v="#NUM!"/>
    <x v="0"/>
    <x v="23"/>
  </r>
  <r>
    <n v="1561"/>
    <n v="1002514122"/>
    <n v="3"/>
    <x v="5"/>
    <n v="5"/>
    <s v="DENPASAR"/>
    <s v="JIMBARAN"/>
    <s v="BNO"/>
    <s v="REG"/>
    <s v="AO"/>
    <s v="NEW SALES"/>
    <m/>
    <s v="102 | FOLLOW UP COMPLETED"/>
    <s v="RBS-Regional 3"/>
    <d v="2026-08-07T10:34:50"/>
    <d v="2026-08-09T13:53:18"/>
    <n v="69360566"/>
    <m/>
    <n v="172402803015"/>
    <s v="PT. MITRA BALI SUKSES"/>
    <s v="ODP-BNO-FV/28"/>
    <s v="WO061170112"/>
    <m/>
    <m/>
    <m/>
    <n v="115.2153156"/>
    <n v="-8.6857918999999999"/>
    <s v="|MN02545|/PIC WAHYUDI/08995847815-081381829072/it.info@mitrabalisukses.co.id"/>
    <s v="Sales Force DBS"/>
    <m/>
    <m/>
    <m/>
    <m/>
    <m/>
    <m/>
    <m/>
    <m/>
    <s v="Management Janji"/>
    <s v="2026-08-08 13:00:00|Nama : PT. MITRA BALI SUKSES Cp : 08995847815 2026-08-08 13:00 Sebelum kelokasi hub terlebih dahulu |40931150|MYDITA"/>
    <s v="FCC"/>
    <d v="2026-07-08T10:39:56"/>
    <d v="2026-08-08T13:00:00"/>
    <m/>
    <s v="REVOKE"/>
    <s v="BNO"/>
    <s v="NO ADDON"/>
    <m/>
    <s v="Follow Up Revoke Completed, New Order ID : SC1002516508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8T13:00:00"/>
    <s v="2026-08-08 13:00:00|Nama : PT. MITRA BALI SUKSES Cp : 08995847815 2026-08-08 13:00 Sebelum kelokasi hub terlebih dahulu |40931150|MYDITA"/>
    <m/>
    <m/>
    <m/>
    <e v="#NUM!"/>
    <e v="#NUM!"/>
    <x v="0"/>
    <x v="30"/>
  </r>
  <r>
    <n v="1562"/>
    <n v="1002518883"/>
    <n v="3"/>
    <x v="0"/>
    <n v="5"/>
    <s v="MATARAM"/>
    <s v="LOMBOK BARAT TENGAH"/>
    <s v="GER"/>
    <s v="REG"/>
    <s v="AO"/>
    <s v="NEW SALES"/>
    <s v="1P INET"/>
    <s v="7 | OSS - PROVISIONING ISSUED"/>
    <s v="RBS-Regional 3"/>
    <d v="2026-08-11T08:43:57"/>
    <d v="2026-08-12T13:09:33"/>
    <n v="69362864"/>
    <m/>
    <n v="172602203926"/>
    <s v="UD SITI BAROKAH"/>
    <s v="ODP-GER-FAH/74"/>
    <s v="WO061463396"/>
    <m/>
    <m/>
    <m/>
    <n v="116.148222"/>
    <n v="-8.7095680000000009"/>
    <s v="|MC20037|MYIA-080754133223/POI/MUHAMMAD ZAINUDIN SANI /085923081813/orbitstarzkediri1@gmail.com"/>
    <s v="MYIB_ASSISTANT"/>
    <m/>
    <m/>
    <m/>
    <m/>
    <m/>
    <m/>
    <m/>
    <m/>
    <s v="Management Janji"/>
    <s v="2026-08-12 13:00:00 | Nama PIC : Bapak Zainudin No HP : 085923081813 No Alternatif : M Janji : 12/07/2026 Jam Pasang : Pagi NoteÃ‚Â :  Hubungi terlebih dahulu sebelum ke lokasi "/>
    <s v="FCC"/>
    <d v="2026-11-08T08:55:45"/>
    <d v="2026-08-12T13:00:00"/>
    <m/>
    <s v="PI"/>
    <s v="GER"/>
    <s v="NO ADDON"/>
    <m/>
    <s v="Provisioning Issued"/>
    <s v="HSI Bisnis Promo HUT Telkom PSB 70% - 200 Mbps"/>
    <s v="INDIBIZ"/>
    <m/>
    <m/>
    <d v="2026-08-12T13:00:00"/>
    <s v="2026-08-12 13:00:00 | Nama PIC : Bapak Zainudin No HP : 085923081813 No Alternatif : M Janji : 12/07/2026 Jam Pasang : Pagi NoteÃ‚Â :  Hubungi terlebih dahulu sebelum ke lokasi "/>
    <m/>
    <m/>
    <m/>
    <e v="#NUM!"/>
    <e v="#NUM!"/>
    <x v="0"/>
    <x v="5"/>
  </r>
  <r>
    <n v="1563"/>
    <n v="1002516591"/>
    <n v="3"/>
    <x v="5"/>
    <n v="5"/>
    <s v="DENPASAR"/>
    <s v="SANUR"/>
    <s v="KLM"/>
    <s v="REG"/>
    <s v="AO"/>
    <s v="NEW SALES"/>
    <m/>
    <s v="Completed (PS)"/>
    <s v="RBS-Regional 3"/>
    <d v="2026-08-09T16:21:05"/>
    <d v="2026-08-10T08:11:09"/>
    <n v="69360741"/>
    <m/>
    <n v="172401793436"/>
    <s v="PT AGUNG ARYA HARDY"/>
    <s v="ODP-KLM-FL/20"/>
    <s v="WO061333992"/>
    <m/>
    <m/>
    <m/>
    <n v="115.2311"/>
    <n v="-8.6775000000000002"/>
    <s v="|MN02665|MYIA-079520489554/POI/Pak fandi/087857518641/spbu.bali.5480142@gmail.com"/>
    <s v="Sales Force DBS"/>
    <m/>
    <m/>
    <m/>
    <m/>
    <m/>
    <m/>
    <m/>
    <m/>
    <s v="Management Janji"/>
    <s v="2026-08-08 13:00:00 | Nama Pic : BP FANDI  No Hp Pic : 087866890803  Jam Pemasangan : 08:00 - 12.00  Tanggal Pemasangan : SABTU 08 AGUSTUS 2026  Info Tambahan : Hubungi pelanggan sebelum datang ke lokasi, terima kasih."/>
    <s v="FCC"/>
    <d v="2026-09-08T16:25:16"/>
    <m/>
    <m/>
    <s v="PS"/>
    <s v="KLM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9T07:00:00"/>
    <s v="2026-08-08 13:00:00 | Nama Pic : BP FANDI  No Hp Pic : 087866890803  Jam Pemasangan : 08:00 - 12.00  Tanggal Pemasangan : SABTU 08 AGUSTUS 2026  Info Tambahan : Hubungi pelanggan sebelum datang ke lokasi, terima kasih."/>
    <n v="2026"/>
    <n v="8"/>
    <n v="10"/>
    <d v="2026-08-10T00:00:00"/>
    <n v="0.70833333333575865"/>
    <x v="1"/>
    <x v="7"/>
  </r>
  <r>
    <n v="1564"/>
    <n v="1002515486"/>
    <n v="3"/>
    <x v="7"/>
    <n v="4"/>
    <s v="SOLO"/>
    <s v="WONOGIRI"/>
    <s v="JSO"/>
    <s v="REG"/>
    <s v="AO"/>
    <s v="NEW SALES"/>
    <s v="1P INET"/>
    <s v="102 | FOLLOW UP COMPLETED"/>
    <s v="RBS-Regional 3"/>
    <d v="2026-08-07T18:52:56"/>
    <d v="2026-08-09T14:31:24"/>
    <n v="69361152"/>
    <m/>
    <n v="142523108541"/>
    <s v="MM Group"/>
    <s v="ODP-JSO-FE/055 FE/D06/055.01"/>
    <s v="WO061201771"/>
    <m/>
    <m/>
    <m/>
    <n v="111.256274431943"/>
    <n v="-7.8441328060763498"/>
    <s v="MD|MYDB-20260807264658|DN00001/MN00969|MM Group|085291919696"/>
    <s v="MYDIGIBIZPARTNER"/>
    <m/>
    <m/>
    <m/>
    <m/>
    <m/>
    <m/>
    <m/>
    <m/>
    <s v="Management Janji"/>
    <s v="2026-08-08 15:00:00 | Tanggal pemasangan: 09/08/2026 Jam pemasangan : siang Info Tambahan : Hubungi pelanggan dulu sebelum ke lokasi terima kasih."/>
    <s v="FCC"/>
    <d v="2026-07-08T18:55:10"/>
    <d v="2026-08-08T15:00:00"/>
    <m/>
    <s v="REVOKE"/>
    <s v="JSO"/>
    <s v="NO ADDON"/>
    <m/>
    <s v="Follow Up Revoke Completed, New Order ID : SC1002516532"/>
    <s v="HSI Bisnis Promo HUT Telkom PSB 70% - 100 Mbps Dual Band"/>
    <s v="INDIBIZ"/>
    <m/>
    <m/>
    <d v="2026-08-08T15:00:00"/>
    <s v="2026-08-08 15:00:00 | Tanggal pemasangan: 09/08/2026 Jam pemasangan : siang Info Tambahan : Hubungi pelanggan dulu sebelum ke lokasi terima kasih."/>
    <m/>
    <m/>
    <m/>
    <e v="#NUM!"/>
    <e v="#NUM!"/>
    <x v="0"/>
    <x v="4"/>
  </r>
  <r>
    <n v="1565"/>
    <n v="1002512280"/>
    <n v="3"/>
    <x v="7"/>
    <n v="4"/>
    <s v="KUDUS"/>
    <s v="PATI"/>
    <s v="PAT"/>
    <s v="REG"/>
    <s v="AO"/>
    <s v="NEW SALES"/>
    <s v="1P INET"/>
    <s v="Completed (PS)"/>
    <s v="RBS-Regional 3"/>
    <d v="2026-08-06T12:50:56"/>
    <d v="2026-08-07T11:40:19"/>
    <n v="69359947"/>
    <m/>
    <n v="142551119463"/>
    <s v="Kantor Desa Panjunan"/>
    <s v="ODP-PAT-FR/104 FR/D06/104.01"/>
    <s v="WO061069520"/>
    <m/>
    <m/>
    <m/>
    <n v="111.04212440000001"/>
    <n v="-6.7585606999999897"/>
    <s v="|MC60053|MYIA-004339573928/POI/Yuliana/081337309219/retno4221@gmail.com"/>
    <s v="MYIB_ASSISTANT"/>
    <m/>
    <m/>
    <m/>
    <m/>
    <m/>
    <m/>
    <m/>
    <m/>
    <s v="Management Janji"/>
    <s v="2026-08-07 13:00:00 | Tanggal pemasangan: 6/08/2026 Jam pemasangan : pagi / siang Info Tambahan : Hubungi pelanggan dulu sebelum ke lokasi. terima kasih"/>
    <s v="FCC"/>
    <d v="2026-06-08T12:55:41"/>
    <d v="2026-08-07T13:00:00"/>
    <m/>
    <s v="PS"/>
    <s v="PAT"/>
    <s v="NO ADDON"/>
    <n v="20260807"/>
    <s v="Completed"/>
    <s v="HSI Bisnis Promo HUT Telkom PSB 70% - 50 Mbps"/>
    <s v="INDIBIZ"/>
    <m/>
    <m/>
    <d v="2026-08-07T13:00:00"/>
    <s v="2026-08-07 13:00:00 | Tanggal pemasangan: 6/08/2026 Jam pemasangan : pagi / siang Info Tambahan : Hubungi pelanggan dulu sebelum ke lokasi. terima kasih"/>
    <n v="2026"/>
    <n v="8"/>
    <n v="7"/>
    <d v="2026-08-07T00:00:00"/>
    <n v="-0.54166666666424135"/>
    <x v="1"/>
    <x v="4"/>
  </r>
  <r>
    <n v="1566"/>
    <n v="1002523921"/>
    <n v="3"/>
    <x v="4"/>
    <n v="4"/>
    <s v="SEMARANG"/>
    <s v="SALATIGA"/>
    <s v="SLI"/>
    <s v="REG"/>
    <s v="AO"/>
    <s v="NEW SALES"/>
    <m/>
    <s v="Completed (PS)"/>
    <s v="RBS-Regional 3"/>
    <d v="2026-08-13T11:27:40"/>
    <d v="2026-08-13T12:11:16"/>
    <n v="69361369"/>
    <m/>
    <n v="142434111393"/>
    <s v="PT AERONUSA INTI RAYA"/>
    <s v="ODP-SLI-FAN/024"/>
    <s v="WO061654807"/>
    <m/>
    <m/>
    <m/>
    <n v="110.53187310073"/>
    <n v="-7.3620236148851896"/>
    <s v="|MN02587|MYIA-060484169050/POI/AMIN/087789912308/helpdesk@sentralcargo.co.id"/>
    <s v="MYDIGIBIZPARTNER"/>
    <m/>
    <m/>
    <m/>
    <m/>
    <m/>
    <m/>
    <m/>
    <m/>
    <s v="Management Janji"/>
    <s v="2026-08-10 08:00:00 | M Janji : 10 agustus 2026  jam Pasang : pagi   Note : hubungi pelanggan jika ingin kelokasi"/>
    <s v="FCC"/>
    <s v="13-08-2026 11:39:50"/>
    <m/>
    <m/>
    <s v="PS"/>
    <s v="SLI"/>
    <s v="NO ADDON"/>
    <n v="20260813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3T07:00:00"/>
    <s v="2026-08-10 08:00:00 | M Janji : 10 agustus 2026  jam Pasang : pagi   Note : hubungi pelanggan jika ingin kelokasi"/>
    <n v="2026"/>
    <n v="8"/>
    <n v="13"/>
    <d v="2026-08-13T00:00:00"/>
    <n v="-0.29166666666424135"/>
    <x v="1"/>
    <x v="4"/>
  </r>
  <r>
    <n v="1567"/>
    <n v="1002521718"/>
    <n v="3"/>
    <x v="0"/>
    <n v="5"/>
    <s v="KUPANG"/>
    <s v="LABOAN BAJO"/>
    <s v="RTE"/>
    <s v="REG"/>
    <s v="AO"/>
    <s v="NEW SALES"/>
    <s v="1P INET"/>
    <s v="Completed (PS)"/>
    <s v="RBS-Regional 3"/>
    <d v="2026-08-12T11:10:56"/>
    <d v="2026-08-13T13:25:05"/>
    <n v="69364037"/>
    <m/>
    <n v="172514216933"/>
    <s v="CV. MONAS JAYA SEJAHTERA"/>
    <s v="ODP-RTE-FN/07 FN/D01/07.01"/>
    <s v="WO061568709"/>
    <m/>
    <m/>
    <m/>
    <n v="120.44091570000001"/>
    <n v="-8.5901166999999994"/>
    <s v="|MN00118|MYIA-037201756915/POI/Pak Heribertus/085380363834/erikaeriksamsun@gmail.com"/>
    <s v="MYIB_ASSISTANT"/>
    <m/>
    <m/>
    <m/>
    <m/>
    <m/>
    <m/>
    <m/>
    <m/>
    <s v="Management Janji"/>
    <s v="2026-08-13 08:00:00 | M Janji : (14/08/2026) jam Pasang : 09:00 Note : hubungi pelanggan jika ingin kelokasi "/>
    <s v="FCC"/>
    <d v="2026-12-08T11:39:52"/>
    <d v="2026-08-13T08:00:00"/>
    <m/>
    <s v="PS"/>
    <s v="RTE"/>
    <s v="NO ADDON"/>
    <n v="20260813"/>
    <s v="Completed"/>
    <s v="HSI Bisnis Basic Promo HUT Telkom PSB 70% - 75 Mbps"/>
    <s v="INDIBIZ"/>
    <m/>
    <m/>
    <d v="2026-08-13T08:00:00"/>
    <s v="2026-08-13 08:00:00 | M Janji : (14/08/2026) jam Pasang : 09:00 Note : hubungi pelanggan jika ingin kelokasi "/>
    <n v="2026"/>
    <n v="8"/>
    <n v="13"/>
    <d v="2026-08-13T00:00:00"/>
    <n v="-0.33333333333575865"/>
    <x v="1"/>
    <x v="31"/>
  </r>
  <r>
    <n v="1568"/>
    <n v="1002528638"/>
    <n v="3"/>
    <x v="3"/>
    <n v="5"/>
    <s v="SBY SELATAN"/>
    <s v="KETINTANG"/>
    <s v="RKT"/>
    <s v="REG"/>
    <s v="AO"/>
    <s v="NEW SALES"/>
    <s v="1P INET"/>
    <s v="Completed (PS)"/>
    <s v="RBS-Regional 3"/>
    <d v="2026-08-15T15:59:56"/>
    <d v="2026-08-18T20:00:43"/>
    <n v="69367084"/>
    <m/>
    <n v="152308242771"/>
    <s v="SD Muhammadiyah 6 Surabaya"/>
    <s v="ODP-RKT-FBJ/34 FBJ/D03/01.34"/>
    <s v="WO061834040"/>
    <m/>
    <m/>
    <m/>
    <n v="112.7392243"/>
    <n v="-7.3067463999999998"/>
    <s v="|MN02749|MYIA-099739499289/POI/Warno/08113976667/sdmusixgadung@gmail.com"/>
    <s v="MYIB_ASSISTANT"/>
    <m/>
    <m/>
    <m/>
    <m/>
    <m/>
    <m/>
    <m/>
    <m/>
    <s v="Management Janji"/>
    <s v="2026-08-18 08:00:00 | M Janji :  18 Agustus 2026 Jam Pasang : Pagi Note : hubungi pelanggan jika ingin ke lokasi, terima kasih"/>
    <s v="FCC"/>
    <s v="15-08-2026 16:10:16"/>
    <d v="2026-08-18T08:00:00"/>
    <m/>
    <s v="PS"/>
    <s v="RKT"/>
    <s v="NO ADDON"/>
    <n v="20260818"/>
    <s v="Completed"/>
    <s v="HSI Bisnis Basic Promo HUT Telkom PSB 70% - 50 Mbps"/>
    <s v="INDIBIZ"/>
    <m/>
    <m/>
    <d v="2026-08-18T08:00:00"/>
    <s v="2026-08-18 08:00:00 | M Janji :  18 Agustus 2026 Jam Pasang : Pagi Note : hubungi pelanggan jika ingin ke lokasi, terima kasih"/>
    <n v="2026"/>
    <n v="8"/>
    <n v="18"/>
    <d v="2026-08-18T00:00:00"/>
    <n v="-0.33333333333575865"/>
    <x v="1"/>
    <x v="10"/>
  </r>
  <r>
    <n v="1569"/>
    <n v="1002522019"/>
    <n v="3"/>
    <x v="2"/>
    <n v="4"/>
    <s v="MAGELANG"/>
    <s v="MAGELANG"/>
    <s v="MGE"/>
    <s v="REG"/>
    <s v="AO"/>
    <s v="NEW SALES"/>
    <m/>
    <s v="Completed (PS)"/>
    <s v="RBS-Regional 3"/>
    <d v="2026-08-12T12:43:27"/>
    <d v="2026-08-14T13:58:47"/>
    <n v="69364170"/>
    <m/>
    <n v="146137149729"/>
    <s v="Alif&amp; 39;s Bakery Bandongan"/>
    <s v="ODP-MGE-FAM/058"/>
    <s v="WO061643354"/>
    <m/>
    <m/>
    <m/>
    <n v="110.18978118896401"/>
    <n v="-7.4660441321345701"/>
    <s v="AMRBS ; 920111 ; AM ; BINDA ANISSA ; TREG3 ; MAGELANG ;1S HSI BISNIS PROMO 30MB 1:1 ; Irwan Adi Saputra/085188140787/alifsbakerybandongan@gmail.com"/>
    <s v="Account Manager"/>
    <m/>
    <m/>
    <m/>
    <m/>
    <m/>
    <m/>
    <m/>
    <m/>
    <s v="Management Janji"/>
    <s v="2026-08-15 13:00:00|Jam Pemasangan : 08:00 - 12.00 Tanggal Pemasangan : 14/08/2026 Info Tambahan : Hubungi pelanggan sebelum datang ke lokasi |40981184|MYDITA"/>
    <s v="FCC"/>
    <d v="2026-12-08T12:55:00"/>
    <d v="2026-08-15T13:00:00"/>
    <m/>
    <s v="PS"/>
    <s v="MGE"/>
    <s v="NO ADDON"/>
    <n v="20260814"/>
    <s v="Completed"/>
    <s v="- E23015;E23015 ~ ES23 - Perangkat ONT[0]  - E23015~null~44292;E23015||11||Abodemen 0[0]  - E23015~null~E23015_SWONT;SWONT ~ Biaya Sewa ONT ~ E23015[30000]  - E24058;E24058 ~ ES24 - Paket HSI Bisnis (HSIEF) Khusus Winback[0]  - E24058~null~103819;E24058||"/>
    <s v="INDIBIZ"/>
    <m/>
    <m/>
    <d v="2026-08-15T13:00:00"/>
    <s v="2026-08-15 13:00:00|Jam Pemasangan : 08:00 - 12.00 Tanggal Pemasangan : 14/08/2026 Info Tambahan : Hubungi pelanggan sebelum datang ke lokasi |40981184|MYDITA"/>
    <n v="2026"/>
    <n v="8"/>
    <n v="14"/>
    <d v="2026-08-14T00:00:00"/>
    <n v="-1.5416666666642413"/>
    <x v="1"/>
    <x v="4"/>
  </r>
  <r>
    <n v="1570"/>
    <n v="1002510339"/>
    <n v="3"/>
    <x v="7"/>
    <n v="4"/>
    <s v="KUDUS"/>
    <s v="BLORA"/>
    <s v="BLO"/>
    <s v="REG"/>
    <s v="AO"/>
    <s v="NEW SALES"/>
    <s v="1P INET"/>
    <s v="Completed (PS)"/>
    <s v="RBS-Regional 3"/>
    <d v="2026-08-05T12:01:58"/>
    <d v="2026-08-06T16:03:09"/>
    <n v="69359068"/>
    <m/>
    <n v="141569115690"/>
    <s v="BANYU BIROE"/>
    <s v="ODP-BLO-FH/020 FH/D02/020.01"/>
    <s v="WO060972371"/>
    <m/>
    <m/>
    <m/>
    <n v="111.4842957"/>
    <n v="-6.9021403000000001"/>
    <s v="|MC60133|MYIA-001093782561/POI/INEKE WINDI ISNAWATI/081388885213/nawa01464@gmail.com"/>
    <s v="MYIB_ASSISTANT"/>
    <m/>
    <m/>
    <m/>
    <m/>
    <m/>
    <m/>
    <m/>
    <m/>
    <s v="Management Janji"/>
    <s v="2026-08-06 08:00:00 | Waktu pemasnagan : 06 Agustus 2026 Jam pemasangan : 08.00 - 12.00 Mohon hubungi pelanggan sebelum ke lokasi  Terima kasih"/>
    <s v="FCC"/>
    <d v="2026-05-08T12:09:50"/>
    <d v="2026-08-06T08:00:00"/>
    <m/>
    <s v="PS"/>
    <s v="BLO"/>
    <s v="NO ADDON"/>
    <n v="20260806"/>
    <s v="Completed"/>
    <s v="HSI Bisnis PSB 70% - 75 Mbps"/>
    <s v="INDIBIZ"/>
    <m/>
    <m/>
    <d v="2026-08-06T08:00:00"/>
    <s v="2026-08-06 08:00:00 | Waktu pemasnagan : 06 Agustus 2026 Jam pemasangan : 08.00 - 12.00 Mohon hubungi pelanggan sebelum ke lokasi  Terima kasih"/>
    <n v="2026"/>
    <n v="8"/>
    <n v="6"/>
    <d v="2026-08-06T00:00:00"/>
    <n v="-0.33333333333575865"/>
    <x v="1"/>
    <x v="4"/>
  </r>
  <r>
    <n v="1571"/>
    <n v="1002521028"/>
    <n v="3"/>
    <x v="7"/>
    <n v="4"/>
    <s v="SOLO"/>
    <s v="INNER - SOLO JATENG TIMUR"/>
    <s v="GLD"/>
    <s v="REG"/>
    <s v="AO"/>
    <s v="NEW SALES"/>
    <s v="1P INET"/>
    <s v="Completed (PS)"/>
    <s v="RBS-Regional 3"/>
    <d v="2026-08-11T19:40:57"/>
    <d v="2026-08-12T18:07:51"/>
    <n v="69363766"/>
    <m/>
    <n v="146514602629"/>
    <s v="IMAM STORE"/>
    <s v="ODP-GLD-FAH/030 FAH/D03/02.30"/>
    <s v="WO061540280"/>
    <m/>
    <m/>
    <m/>
    <n v="110.85061074466201"/>
    <n v="-7.5722052566320102"/>
    <s v="|MN01857|MYIA-038645064927/POI/ANDIKA WAHYU PRASETYO/0895422589298/narayani.tajana28@gmail.com"/>
    <s v="MYIB_ASSISTANT"/>
    <m/>
    <m/>
    <m/>
    <m/>
    <m/>
    <m/>
    <m/>
    <m/>
    <s v="Management Janji"/>
    <s v="2026-08-13 08:00:00 | Nama : BP ANDIKA WAHYU PRASETYO  No Hp : 0895422589298 No Alt :  Tgl Pemasangan : 12 Agustus 2026 Interval : SIANG Note : Hubungi pelanggan terlebih dahulu"/>
    <s v="FCC"/>
    <d v="2026-11-08T19:54:58"/>
    <d v="2026-08-13T08:00:00"/>
    <m/>
    <s v="PS"/>
    <s v="GLD"/>
    <s v="NO ADDON"/>
    <n v="20260812"/>
    <s v="Completed"/>
    <s v="HSI Bisnis Promo HUT Telkom PSB 70% - 75 Mbps"/>
    <s v="INDIBIZ"/>
    <m/>
    <m/>
    <d v="2026-08-13T08:00:00"/>
    <s v="2026-08-13 08:00:00 | Nama : BP ANDIKA WAHYU PRASETYO  No Hp : 0895422589298 No Alt :  Tgl Pemasangan : 12 Agustus 2026 Interval : SIANG Note : Hubungi pelanggan terlebih dahulu"/>
    <n v="2026"/>
    <n v="8"/>
    <n v="12"/>
    <d v="2026-08-12T00:00:00"/>
    <n v="-1.3333333333357587"/>
    <x v="1"/>
    <x v="4"/>
  </r>
  <r>
    <n v="1572"/>
    <n v="1002529635"/>
    <n v="3"/>
    <x v="0"/>
    <n v="5"/>
    <s v="MATARAM"/>
    <s v="INNER - NUSA TENGGARA"/>
    <s v="SWE"/>
    <s v="REG"/>
    <s v="AO"/>
    <s v="NEW SALES"/>
    <m/>
    <s v="Completed (PS)"/>
    <s v="RBS-Regional 3"/>
    <d v="2026-08-16T13:18:38"/>
    <d v="2026-08-16T18:31:08"/>
    <n v="69366042"/>
    <m/>
    <n v="172605804162"/>
    <s v="AGEN BRI LINK ARBA&amp; 39;I"/>
    <s v="ODP-SWE-FAH/05"/>
    <s v="WO061877676"/>
    <m/>
    <m/>
    <m/>
    <n v="116.24433329999999"/>
    <n v="-8.5414177000000002"/>
    <s v="MD|MYDB-20260814265347|SC00001/MC00020|AGEN BRI LINK ARBA&amp; 39;I|087856666619"/>
    <s v="MYDIGIBIZPARTNER"/>
    <m/>
    <m/>
    <m/>
    <m/>
    <m/>
    <m/>
    <m/>
    <m/>
    <s v="Management Janji"/>
    <s v="2026-08-15 13:00:00 | Nama PIC : bp agus   No HP : 087856666619  Alt :   M Janji : 15/AGUSTUS/2026  jam Pasang : Siang  Note : hubungi pelanggan jika ingin kelokasi, terimakasih.  "/>
    <s v="FCC"/>
    <s v="16-08-2026 13:39:58"/>
    <m/>
    <m/>
    <s v="PS"/>
    <s v="SWE"/>
    <s v="OCA"/>
    <n v="20260816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6T07:00:00"/>
    <s v="2026-08-15 13:00:00 | Nama PIC : bp agus   No HP : 087856666619  Alt :   M Janji : 15/AGUSTUS/2026  jam Pasang : Siang  Note : hubungi pelanggan jika ingin kelokasi, terimakasih.  "/>
    <n v="2026"/>
    <n v="8"/>
    <n v="16"/>
    <d v="2026-08-16T00:00:00"/>
    <n v="-0.29166666666424135"/>
    <x v="1"/>
    <x v="14"/>
  </r>
  <r>
    <n v="1573"/>
    <n v="1002533087"/>
    <n v="3"/>
    <x v="3"/>
    <n v="5"/>
    <s v="MADURA"/>
    <s v="BANGKALAN"/>
    <s v="KML"/>
    <s v="REG"/>
    <s v="AO"/>
    <s v="NEW SALES"/>
    <m/>
    <s v="OSS - FALLOUT"/>
    <s v="RBS-Regional 3"/>
    <d v="2026-08-18T13:16:32"/>
    <d v="2026-08-18T20:18:35"/>
    <n v="69365643"/>
    <m/>
    <n v="152436202443"/>
    <s v="KOST BAROKAH"/>
    <s v="ODP-KML-FJ/38"/>
    <s v="WO062010452"/>
    <m/>
    <m/>
    <m/>
    <n v="112.71716426821899"/>
    <n v="-7.1273674727114198"/>
    <s v="|MN02600|/KOST BAROKAH/IMAM CHOSIIN/087755963068/mohfayrussofi1212@gmail.com/HSI Bisnis Promo HUT Telkom (1:1) 75 Mbps (Rp 415.000) PSB Rp 150.000/"/>
    <s v="Sales Force DBS"/>
    <m/>
    <m/>
    <m/>
    <m/>
    <m/>
    <m/>
    <m/>
    <m/>
    <s v="Management Janji"/>
    <s v="2026-08-15 08:00:00|Tanggal pemasangan : 15 AGUSTUS 2026  Jam pemasangan : pagi/siang  Info Tambahan : Hubungi pelanggan dulu sebelum ke lokasi  terima kasih|40010577|MYDITA"/>
    <s v="FCC"/>
    <s v="18-08-2026 13:25:51"/>
    <m/>
    <s v="Kendala Pelanggan"/>
    <s v="FO_WFM"/>
    <s v="KML"/>
    <s v="NO ADDON"/>
    <m/>
    <s v="Provisioning Failed|WFM|INF009069384|RNA ALAMAT TIDAK DI TEMUKAN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18T07:00:00"/>
    <s v="2026-08-15 08:00:00|Tanggal pemasangan : 15 AGUSTUS 2026  Jam pemasangan : pagi/siang  Info Tambahan : Hubungi pelanggan dulu sebelum ke lokasi  terima kasih|40010577|MYDITA"/>
    <m/>
    <m/>
    <m/>
    <e v="#NUM!"/>
    <e v="#NUM!"/>
    <x v="0"/>
    <x v="6"/>
  </r>
  <r>
    <n v="1574"/>
    <n v="1002518726"/>
    <n v="3"/>
    <x v="1"/>
    <n v="5"/>
    <s v="KEDIRI"/>
    <s v="KEDIRI"/>
    <s v="PPR"/>
    <s v="REG"/>
    <s v="AO"/>
    <s v="NEW SALES"/>
    <s v="1P INET"/>
    <s v="Completed (PS)"/>
    <s v="RBS-Regional 3"/>
    <d v="2026-08-10T19:29:56"/>
    <d v="2026-08-11T13:58:43"/>
    <n v="69362808"/>
    <m/>
    <n v="152652209188"/>
    <s v="SPBU Kunjang 54.641.50"/>
    <s v="ODP-PPR-FG/32 FG/D01/32.01"/>
    <s v="WO061447495"/>
    <m/>
    <m/>
    <m/>
    <n v="112.157878"/>
    <n v="-7.6543749999999999"/>
    <s v="|MC20231|MYIA-003293560610/POI/FATUR ROHMAN/085607866716/spbu5464150@gmail.com"/>
    <s v="MYIB_ASSISTANT"/>
    <m/>
    <m/>
    <m/>
    <m/>
    <m/>
    <m/>
    <m/>
    <m/>
    <s v="Management Janji"/>
    <s v="2026-08-12 08:00:00 | Nama PIC:  bp bayu No HP: 085607866716 Alt: 0858500088411 Tanggal: 12/8/2026 Jam Pasang: Pagi Note: Hubungi sebelum ke lokasi, terimakasih."/>
    <s v="FCC"/>
    <d v="2026-10-08T19:39:53"/>
    <d v="2026-08-12T08:00:00"/>
    <m/>
    <s v="PS"/>
    <s v="PPR"/>
    <s v="NO ADDON"/>
    <n v="20260811"/>
    <s v="Completed"/>
    <s v="HSI Bisnis Promo HUT Telkom PSB 70% - 50 Mbps"/>
    <s v="INDIBIZ"/>
    <m/>
    <m/>
    <d v="2026-08-12T08:00:00"/>
    <s v="2026-08-12 08:00:00 | Nama PIC:  bp bayu No HP: 085607866716 Alt: 0858500088411 Tanggal: 12/8/2026 Jam Pasang: Pagi Note: Hubungi sebelum ke lokasi, terimakasih."/>
    <n v="2026"/>
    <n v="8"/>
    <n v="11"/>
    <d v="2026-08-11T00:00:00"/>
    <n v="-1.3333333333357587"/>
    <x v="1"/>
    <x v="1"/>
  </r>
  <r>
    <n v="1575"/>
    <n v="1002527647"/>
    <n v="3"/>
    <x v="3"/>
    <n v="5"/>
    <s v="MADURA"/>
    <s v="PAMEKASAN"/>
    <s v="PME"/>
    <s v="REG"/>
    <s v="AO"/>
    <s v="NEW SALES"/>
    <s v="1P INET"/>
    <s v="Completed (PS)"/>
    <s v="RBS-Regional 3"/>
    <d v="2026-08-15T07:56:57"/>
    <d v="2026-08-16T12:32:33"/>
    <n v="69366514"/>
    <m/>
    <n v="152426928230"/>
    <s v="TOKO POTO&amp; 39;AN"/>
    <s v="ODP-PME-FBF/31"/>
    <s v="WO061792323"/>
    <m/>
    <m/>
    <m/>
    <n v="113.46129809999999"/>
    <n v="-7.0876972999999897"/>
    <s v="MD|MYDB-20260815265445|DN00001/MN00558|TOKO POTO&amp; 39;AN|0895703207866"/>
    <s v="MYDIGIBIZPARTNER"/>
    <m/>
    <m/>
    <m/>
    <m/>
    <m/>
    <m/>
    <m/>
    <m/>
    <s v="Management Janji"/>
    <s v="2026-08-16 08:00:00 | Nama PIC : bapak mudani No HP : 0895703207866 Alt :  M Janji : (MINGGU/16/AGUSTUS/2026) jam Pasang : 09:00 Note : hubungi pelanggan jika ingin kelokasi"/>
    <s v="FCC"/>
    <s v="15-08-2026 08:10:40"/>
    <d v="2026-08-16T08:00:00"/>
    <m/>
    <s v="PS"/>
    <s v="PME"/>
    <s v="NO ADDON"/>
    <n v="20260816"/>
    <s v="Completed"/>
    <s v="HSI Bisnis Promo HUT Telkom PSB 70% - 200 Mbps"/>
    <s v="INDIBIZ"/>
    <m/>
    <m/>
    <d v="2026-08-16T08:00:00"/>
    <s v="2026-08-16 08:00:00 | Nama PIC : bapak mudani No HP : 0895703207866 Alt :  M Janji : (MINGGU/16/AGUSTUS/2026) jam Pasang : 09:00 Note : hubungi pelanggan jika ingin kelokasi"/>
    <n v="2026"/>
    <n v="8"/>
    <n v="16"/>
    <d v="2026-08-16T00:00:00"/>
    <n v="-0.33333333333575865"/>
    <x v="1"/>
    <x v="6"/>
  </r>
  <r>
    <n v="1576"/>
    <n v="1002518855"/>
    <n v="3"/>
    <x v="4"/>
    <n v="4"/>
    <s v="SEMARANG"/>
    <s v="SALATIGA"/>
    <s v="SLI"/>
    <s v="REG"/>
    <s v="AO"/>
    <s v="NEW SALES"/>
    <s v="1P INET"/>
    <s v="Completed (PS)"/>
    <s v="RBS-Regional 3"/>
    <d v="2026-08-11T08:31:57"/>
    <d v="2026-08-12T13:55:28"/>
    <n v="69362880"/>
    <m/>
    <n v="142434111371"/>
    <s v="SPBU OSAMALIKI KANTOR"/>
    <s v="ODP-SLI-FQ/103 FQ/D07/103.01"/>
    <s v="WO061462577"/>
    <m/>
    <m/>
    <m/>
    <n v="110.49585905885"/>
    <n v="-7.3300369070302001"/>
    <s v="|MN00238|MYIA-066893143547/POI/DR.H Achmad Purnomo/081393911231/spbu4450117@gmail.com"/>
    <s v="MYIB_ASSISTANT"/>
    <m/>
    <m/>
    <m/>
    <m/>
    <m/>
    <m/>
    <m/>
    <m/>
    <s v="Management Janji"/>
    <s v="2026-08-12 08:00:00 | Tanggal pemasangan: 12/08/2026 Jam pemasangan : pag Info Tambahan : Hubungi pelanggan dulu sebelum ke lokasi terima kasih."/>
    <s v="FCC"/>
    <d v="2026-11-08T08:40:11"/>
    <d v="2026-08-12T08:00:00"/>
    <m/>
    <s v="PS"/>
    <s v="SLI"/>
    <s v="NO ADDON"/>
    <n v="20260812"/>
    <s v="Completed"/>
    <s v="HSI Bisnis Promo HUT Telkom PSB 70% - 100 Mbps"/>
    <s v="INDIBIZ"/>
    <m/>
    <m/>
    <d v="2026-08-12T08:00:00"/>
    <s v="2026-08-12 08:00:00 | Tanggal pemasangan: 12/08/2026 Jam pemasangan : pag Info Tambahan : Hubungi pelanggan dulu sebelum ke lokasi terima kasih."/>
    <n v="2026"/>
    <n v="8"/>
    <n v="12"/>
    <d v="2026-08-12T00:00:00"/>
    <n v="-0.33333333333575865"/>
    <x v="1"/>
    <x v="4"/>
  </r>
  <r>
    <n v="1577"/>
    <n v="1002523378"/>
    <n v="3"/>
    <x v="3"/>
    <n v="5"/>
    <s v="SBY SELATAN"/>
    <s v="KETINTANG"/>
    <s v="IJK"/>
    <s v="REG"/>
    <s v="AO"/>
    <s v="NEW SALES"/>
    <s v="1P INET"/>
    <s v="Completed (PS)"/>
    <s v="RBS-Regional 3"/>
    <d v="2026-08-13T09:02:56"/>
    <d v="2026-08-14T17:27:48"/>
    <n v="69364738"/>
    <m/>
    <n v="152306253248"/>
    <s v="KOPI SEDJAWA"/>
    <s v="ODP-IJK-FCC/08"/>
    <s v="WO061638524"/>
    <m/>
    <m/>
    <m/>
    <n v="112.7172932"/>
    <n v="-7.3383063999999996"/>
    <s v="|MN02083|MYIA-093520047367/POI/Wahyu Lavia Ridho/085536905230/laviawahyu@gmail.com"/>
    <s v="MYIB_ASSISTANT"/>
    <m/>
    <m/>
    <m/>
    <m/>
    <m/>
    <m/>
    <m/>
    <m/>
    <s v="Management Janji"/>
    <s v="2026-08-14 13:00:00 | M Janji : (14 AGUSTUS 2026) jam Pasang : pagi siang Note : hubungi pelanggan jika ingin kelokasi "/>
    <s v="FCC"/>
    <s v="13-08-2026 09:10:25"/>
    <d v="2026-08-14T13:00:00"/>
    <m/>
    <s v="PS"/>
    <s v="IJK"/>
    <s v="NO ADDON"/>
    <n v="20260814"/>
    <s v="Completed"/>
    <s v="HSI Bisnis Promo HUT Telkom PSB 70% - 50 Mbps"/>
    <s v="INDIBIZ"/>
    <m/>
    <m/>
    <d v="2026-08-14T13:00:00"/>
    <s v="2026-08-14 13:00:00 | M Janji : (14 AGUSTUS 2026) jam Pasang : pagi siang Note : hubungi pelanggan jika ingin kelokasi "/>
    <n v="2026"/>
    <n v="8"/>
    <n v="14"/>
    <d v="2026-08-14T00:00:00"/>
    <n v="-0.54166666666424135"/>
    <x v="1"/>
    <x v="10"/>
  </r>
  <r>
    <n v="1578"/>
    <n v="1002520905"/>
    <n v="3"/>
    <x v="3"/>
    <n v="5"/>
    <s v="MADURA"/>
    <s v="PAMEKASAN"/>
    <s v="PME"/>
    <s v="REG"/>
    <s v="AO"/>
    <s v="NEW SALES"/>
    <s v="1P INET"/>
    <s v="Completed (PS)"/>
    <s v="RBS-Regional 3"/>
    <d v="2026-08-11T17:22:56"/>
    <d v="2026-08-13T09:18:35"/>
    <n v="69363701"/>
    <m/>
    <n v="152426928128"/>
    <s v="ORAY CELL"/>
    <s v="ODP-PME-FAS/57"/>
    <s v="WO061530878"/>
    <m/>
    <m/>
    <m/>
    <n v="113.51677479999999"/>
    <n v="-7.0924293"/>
    <s v="MD|MYDB-20260811264952|DN00001/MN00558|ORAY CELL|087899231350"/>
    <s v="MYDIGIBIZPARTNER"/>
    <m/>
    <m/>
    <m/>
    <m/>
    <m/>
    <m/>
    <m/>
    <m/>
    <s v="Management Janji"/>
    <s v="2026-08-12 15:00:00 | telp : 087899231350 alt :  M Janji : (12/08/2026) jam Pasang :pagi / siang  Note : hubungi pelanggan jika ingin kelokasi"/>
    <s v="FCC"/>
    <d v="2026-11-08T17:25:44"/>
    <d v="2026-08-12T15:00:00"/>
    <m/>
    <s v="PS"/>
    <s v="PME"/>
    <s v="NO ADDON"/>
    <n v="20260813"/>
    <s v="Completed"/>
    <s v="HSI Bisnis Promo HUT Telkom PSB 70% - 75 Mbps"/>
    <s v="INDIBIZ"/>
    <m/>
    <m/>
    <d v="2026-08-12T15:00:00"/>
    <s v="2026-08-12 15:00:00 | telp : 087899231350 alt :  M Janji : (12/08/2026) jam Pasang :pagi / siang  Note : hubungi pelanggan jika ingin kelokasi"/>
    <n v="2026"/>
    <n v="8"/>
    <n v="13"/>
    <d v="2026-08-13T00:00:00"/>
    <n v="0.375"/>
    <x v="1"/>
    <x v="6"/>
  </r>
  <r>
    <n v="1579"/>
    <n v="1002507307"/>
    <n v="3"/>
    <x v="2"/>
    <n v="4"/>
    <s v="MAGELANG"/>
    <s v="WONOSOBO"/>
    <s v="WOS"/>
    <s v="REG"/>
    <s v="AO"/>
    <s v="NEW SALES"/>
    <m/>
    <s v="CANCEL COMPLETED"/>
    <s v="RBS-Regional 3"/>
    <d v="2026-08-04T10:14:50"/>
    <d v="2026-08-08T02:01:02"/>
    <n v="69358049"/>
    <m/>
    <n v="141373127378"/>
    <s v="The Heaven Glamping &amp; Resto"/>
    <s v="ODP-WOS-FAP/025"/>
    <m/>
    <m/>
    <m/>
    <m/>
    <n v="109.926529968709"/>
    <n v="-7.2733716078933801"/>
    <s v="AMRBS ; 402717 ; AMEX ; WIRA ; TREG3 ; MAGELANG ; 1S HSI BISNIS PROMO 100 Mbps ; Nurcholis 081225919606; heavenwisataindonesia@gmail.com"/>
    <s v="Amex"/>
    <m/>
    <m/>
    <m/>
    <m/>
    <m/>
    <m/>
    <m/>
    <m/>
    <m/>
    <m/>
    <m/>
    <d v="2026-04-08T10:25:32"/>
    <m/>
    <m/>
    <s v="REJECT_FCC"/>
    <s v="WOS"/>
    <s v="NO ADDON"/>
    <m/>
    <s v="Order dicancel oleh SYSTEM remark : CANCEL ORDER by System : pelanggan belum melakukan upload dokumen melebihi 3 hari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Order dicancel oleh SYSTEM remark : CANCEL ORDER by System : pelanggan belum melakukan upload dokumen melebihi 3 hari"/>
    <m/>
    <m/>
    <m/>
    <m/>
    <m/>
    <e v="#NUM!"/>
    <e v="#NUM!"/>
    <x v="0"/>
    <x v="4"/>
  </r>
  <r>
    <n v="1580"/>
    <n v="1002506541"/>
    <n v="3"/>
    <x v="1"/>
    <n v="5"/>
    <s v="MADIUN"/>
    <s v="TUBAN"/>
    <s v="JTR"/>
    <s v="REG"/>
    <s v="AO"/>
    <s v="NEW SALES"/>
    <s v="1P INET"/>
    <s v="98 | OSS - CANCEL COMPLETE"/>
    <s v="RBS-Regional 3"/>
    <d v="2026-08-03T16:43:57"/>
    <d v="2026-08-05T08:44:07"/>
    <n v="69357756"/>
    <m/>
    <n v="152645203669"/>
    <s v="toko barokah"/>
    <s v="ODP-JTR-FF/57 FF/D03/57.01"/>
    <s v="WO060824008"/>
    <m/>
    <m/>
    <m/>
    <n v="111.685762545891"/>
    <n v="-6.9184010071025304"/>
    <s v="|MN02366|MYIA-006453022541/POI/prisca Dwi Fitri handayani/0882009145791/priscaadwii5@gmail.com"/>
    <s v="MYIB_ASSISTANT"/>
    <m/>
    <m/>
    <m/>
    <m/>
    <m/>
    <m/>
    <m/>
    <m/>
    <s v="Management Janji"/>
    <s v="2026-08-04 13:00:00 | M Janji : 04/08/2026 Jam Pasang : 13:00  NoteÃ‚Â :  hubungi terlebih dahulu sebelum ke lokasi, terima kasih."/>
    <s v="FCC"/>
    <d v="2026-03-08T16:54:53"/>
    <d v="2026-08-04T13:00:00"/>
    <s v="Kendala Pelanggan"/>
    <s v="CANCEL"/>
    <s v="JTR"/>
    <s v="NO ADDON"/>
    <m/>
    <s v="Cancel Completed"/>
    <s v="HSI Bisnis Basic Promo HUT Telkom PSB 70% - 50 Mbps"/>
    <s v="INDIBIZ"/>
    <m/>
    <m/>
    <d v="2026-08-04T13:00:00"/>
    <s v="2026-08-04 13:00:00 | M Janji : 04/08/2026 Jam Pasang : 13:00  NoteÃ‚Â :  hubungi terlebih dahulu sebelum ke lokasi, terima kasih."/>
    <m/>
    <m/>
    <m/>
    <e v="#NUM!"/>
    <e v="#NUM!"/>
    <x v="0"/>
    <x v="18"/>
  </r>
  <r>
    <n v="1581"/>
    <n v="1002507800"/>
    <n v="3"/>
    <x v="2"/>
    <n v="4"/>
    <s v="MAGELANG"/>
    <s v="MUNTILAN"/>
    <s v="SWT"/>
    <s v="REG"/>
    <s v="AO"/>
    <s v="NEW SALES"/>
    <m/>
    <s v="MYDITA RBS - HD1A - FAILED"/>
    <s v="RBS-Regional 3"/>
    <d v="2026-08-04T11:37:14"/>
    <d v="2026-08-04T11:40:04"/>
    <n v="69358162"/>
    <m/>
    <n v="142164113594"/>
    <s v="Surahman farm"/>
    <m/>
    <m/>
    <m/>
    <m/>
    <m/>
    <n v="110.36586389999999"/>
    <n v="-7.5306443999999999"/>
    <s v="|MN00935|/Surahman farm/088239679174/surahmante...@gmail.com/ 1S HSI BISNIS BASIC PROMO HUT 50 Mbps / AGUS SADEWO"/>
    <s v="Sales Profesional"/>
    <m/>
    <m/>
    <m/>
    <m/>
    <m/>
    <m/>
    <m/>
    <m/>
    <m/>
    <m/>
    <m/>
    <d v="2026-04-08T11:40:22"/>
    <m/>
    <m/>
    <m/>
    <s v="SWT"/>
    <s v="NO ADDON"/>
    <m/>
    <s v="MYDITA RBS - HD1A - FAIL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4"/>
  </r>
  <r>
    <n v="1582"/>
    <n v="1002519687"/>
    <n v="3"/>
    <x v="1"/>
    <n v="5"/>
    <s v="MADIUN"/>
    <s v="BOJONEGORO"/>
    <s v="BJN"/>
    <s v="REG"/>
    <s v="AO"/>
    <s v="NEW SALES"/>
    <s v="1P INET"/>
    <s v="WAITING AKTIFASI IHLD"/>
    <s v="RBS-Regional 3"/>
    <d v="2026-08-11T12:07:23"/>
    <d v="2026-08-11T13:09:03"/>
    <n v="69361886"/>
    <m/>
    <m/>
    <s v="SPBU 5462330 Parengan"/>
    <m/>
    <s v="WO061321391"/>
    <m/>
    <m/>
    <m/>
    <n v="111.84826"/>
    <n v="-7.0747099999999996"/>
    <s v="MD|MYDB-20260809264816|DN00001/MN01285|SPBU 5462330 Parengan|085155412250"/>
    <s v="MYDIGIBIZPARTNER"/>
    <m/>
    <m/>
    <m/>
    <m/>
    <m/>
    <m/>
    <m/>
    <m/>
    <s v="Management Janji"/>
    <s v="2026-08-10 13:00:00 | Tanggal pemasangan: 10/08/2026 Jam pemasangan : pagi / siang Info Tambahan : Hubungi pelanggan dulu sebelum ke lokasi terima kasih."/>
    <s v="FCC"/>
    <d v="2026-11-08T12:10:44"/>
    <d v="2026-08-10T00:00:00"/>
    <m/>
    <s v="UNSC"/>
    <s v="BJN"/>
    <s v="NO ADDON"/>
    <m/>
    <s v="WAITING:  |MYDITA"/>
    <s v="HSI Bisnis Promo HUT Telkom PSB 70% - 50 Mbps"/>
    <s v="INDIBIZ"/>
    <m/>
    <m/>
    <d v="2026-08-10T13:00:00"/>
    <s v="2026-08-10 13:00:00 | Tanggal pemasangan: 10/08/2026 Jam pemasangan : pagi / siang Info Tambahan : Hubungi pelanggan dulu sebelum ke lokasi terima kasih."/>
    <m/>
    <m/>
    <m/>
    <e v="#NUM!"/>
    <e v="#NUM!"/>
    <x v="0"/>
    <x v="18"/>
  </r>
  <r>
    <n v="1583"/>
    <n v="1002528869"/>
    <n v="3"/>
    <x v="4"/>
    <n v="4"/>
    <s v="PEKALONGAN"/>
    <s v="PEMALANG"/>
    <s v="PML"/>
    <s v="REG"/>
    <s v="AO"/>
    <s v="NEW SALES"/>
    <s v="1P INET"/>
    <s v="Completed (PS)"/>
    <s v="RBS-Regional 3"/>
    <d v="2026-08-15T18:28:56"/>
    <d v="2026-08-18T15:19:55"/>
    <n v="69367196"/>
    <m/>
    <n v="142278112460"/>
    <s v="PT Tirtakencana Tatawarna"/>
    <s v="ODP-PML-FW/079 FW/D01/079.01"/>
    <s v="WO061842027"/>
    <m/>
    <m/>
    <m/>
    <n v="109.357029"/>
    <n v="-6.8729940000000003"/>
    <s v="|MC80042|MYIA-077141354178/POI/Ricky Albertus /089631707778/rickyalbertus5@gmail.com"/>
    <s v="MYIB_ASSISTANT"/>
    <m/>
    <m/>
    <m/>
    <m/>
    <m/>
    <m/>
    <m/>
    <m/>
    <s v="Management Janji"/>
    <s v="2026-08-18 08:00:00 | Jam Pemasangan : 08:00 - 12.00 Tanggal Pemasangan : MINGGU 16 AGUSTUS 2026 Info Tambahan : Hubungi pelanggan sebelum datang ke lokasi"/>
    <s v="FCC"/>
    <s v="15-08-2026 18:39:57"/>
    <d v="2026-08-18T08:00:00"/>
    <m/>
    <s v="PS"/>
    <s v="PML"/>
    <s v="NO ADDON"/>
    <n v="20260818"/>
    <s v="Completed"/>
    <s v="HSI Bisnis Khusus Winback PSB 70% - 75 Mbps"/>
    <s v="INDIBIZ"/>
    <m/>
    <m/>
    <d v="2026-08-18T08:00:00"/>
    <s v="2026-08-18 08:00:00 | Jam Pemasangan : 08:00 - 12.00 Tanggal Pemasangan : MINGGU 16 AGUSTUS 2026 Info Tambahan : Hubungi pelanggan sebelum datang ke lokasi"/>
    <n v="2026"/>
    <n v="8"/>
    <n v="18"/>
    <d v="2026-08-18T00:00:00"/>
    <n v="-0.33333333333575865"/>
    <x v="1"/>
    <x v="4"/>
  </r>
  <r>
    <n v="1584"/>
    <n v="1002527411"/>
    <n v="3"/>
    <x v="0"/>
    <n v="5"/>
    <s v="MATARAM"/>
    <s v="LOMBOK BARAT TENGAH"/>
    <s v="PRY"/>
    <s v="REG"/>
    <s v="AO"/>
    <s v="NEW SALES"/>
    <s v="1P INET"/>
    <s v="102 | FOLLOW UP COMPLETED"/>
    <s v="RBS-Regional 3"/>
    <d v="2026-08-14T18:41:56"/>
    <d v="2026-08-16T09:08:56"/>
    <n v="69366469"/>
    <m/>
    <n v="172603791390"/>
    <s v="Toko Iman Adlian Kurniawan"/>
    <s v="ODP-PYA-FAP/40 FAP/D06/40.01"/>
    <s v="WO061781722"/>
    <m/>
    <m/>
    <m/>
    <n v="116.374030821025"/>
    <n v="-8.6510562654812109"/>
    <s v="MD|MYDB-20260814265370|SC00001/MC00046|Toko Iman Adlian Kurniawan|081937034418"/>
    <s v="MYDIGIBIZPARTNER"/>
    <m/>
    <m/>
    <m/>
    <m/>
    <m/>
    <m/>
    <m/>
    <m/>
    <s v="Management Janji"/>
    <s v="2026-08-15 15:00:00 | Nama PIC : Iman No HP : 081937034418 Alt :  M Janji : 15 Augustus 2026 Jam Pasang : 08.00 - 13:00  NoteÃ‚Â :  hubungi terlebih dahulu sebelum kelokasi "/>
    <s v="FCC"/>
    <s v="14-08-2026 18:54:58"/>
    <d v="2026-08-15T15:00:00"/>
    <s v="Kendala Lainnya"/>
    <s v="REVOKE"/>
    <s v="PRY"/>
    <s v="NO ADDON"/>
    <m/>
    <s v="Follow Up Revoke Completed, New Order ID : SC1002529270"/>
    <s v="HSI Bisnis Promo HUT Telkom PSB 70% - 150 Mbps"/>
    <s v="INDIBIZ"/>
    <m/>
    <m/>
    <d v="2026-08-15T15:00:00"/>
    <s v="2026-08-15 15:00:00 | Nama PIC : Iman No HP : 081937034418 Alt :  M Janji : 15 Augustus 2026 Jam Pasang : 08.00 - 13:00  NoteÃ‚Â :  hubungi terlebih dahulu sebelum kelokasi "/>
    <m/>
    <m/>
    <m/>
    <e v="#NUM!"/>
    <e v="#NUM!"/>
    <x v="0"/>
    <x v="5"/>
  </r>
  <r>
    <n v="1585"/>
    <n v="1002513461"/>
    <n v="3"/>
    <x v="4"/>
    <n v="4"/>
    <s v="SEMARANG"/>
    <s v="UNGARAN"/>
    <s v="ABR"/>
    <s v="REG"/>
    <s v="AO"/>
    <s v="NEW SALES"/>
    <s v="1P INET"/>
    <s v="Completed (PS)"/>
    <s v="RBS-Regional 3"/>
    <d v="2026-08-06T18:58:57"/>
    <d v="2026-08-08T16:49:55"/>
    <n v="69360335"/>
    <m/>
    <n v="141459107434"/>
    <s v="SPBU 44 506 06 BEDONO"/>
    <s v="ODP-ABR-FF/042 FF/D04/042.01"/>
    <s v="WO061116023"/>
    <m/>
    <m/>
    <m/>
    <n v="110.34745150000001"/>
    <n v="-7.3084971999999997"/>
    <s v="|MN02495|MYIA-007803979152/POI/I MADE MUDITA/081328099275/spbu4450606@gmail.com"/>
    <s v="MYIB_ASSISTANT"/>
    <m/>
    <m/>
    <m/>
    <m/>
    <m/>
    <m/>
    <m/>
    <m/>
    <s v="Management Janji"/>
    <s v="2026-08-07 15:00:00 | Nama PIC : BAPAK MADE MUDITA No HP : 081328099275 Alt :  M Janji : (JUMAT/7/AGUSTUS/2026) jam Pasang : 09:00 Note : hubungi pelanggan jika ingin kelokasi"/>
    <s v="FCC"/>
    <d v="2026-06-08T19:10:22"/>
    <d v="2026-08-07T15:00:00"/>
    <m/>
    <s v="PS"/>
    <s v="ABR"/>
    <s v="NO ADDON"/>
    <n v="20260808"/>
    <s v="Completed"/>
    <s v="HSI Bisnis Basic Promo HUT Telkom PSB 70% - 50 Mbps"/>
    <s v="INDIBIZ"/>
    <m/>
    <m/>
    <d v="2026-08-07T15:00:00"/>
    <s v="2026-08-07 15:00:00 | Nama PIC : BAPAK MADE MUDITA No HP : 081328099275 Alt :  M Janji : (JUMAT/7/AGUSTUS/2026) jam Pasang : 09:00 Note : hubungi pelanggan jika ingin kelokasi"/>
    <n v="2026"/>
    <n v="8"/>
    <n v="8"/>
    <d v="2026-08-08T00:00:00"/>
    <n v="0.375"/>
    <x v="1"/>
    <x v="4"/>
  </r>
  <r>
    <n v="1586"/>
    <n v="1002522928"/>
    <n v="3"/>
    <x v="4"/>
    <n v="4"/>
    <s v="PEKALONGAN"/>
    <s v="SLAWI"/>
    <s v="BLU"/>
    <s v="REG"/>
    <s v="AO"/>
    <s v="NEW SALES"/>
    <s v="1P INET"/>
    <s v="102 | FOLLOW UP COMPLETED"/>
    <s v="RBS-Regional 3"/>
    <d v="2026-08-12T16:41:57"/>
    <d v="2026-08-13T14:14:12"/>
    <n v="69364532"/>
    <m/>
    <n v="142206131320"/>
    <s v="SPBU TUWEL 44.52423"/>
    <s v="ODP-BLU-FE/052 FE/D03/052.01"/>
    <s v="WO061614438"/>
    <m/>
    <m/>
    <m/>
    <n v="109.150515"/>
    <n v="-7.1563602999999896"/>
    <s v="MD|MYDB-20260811265026|DN00001/MN00347|SPBU TUWEL 44.52423|085802727675"/>
    <s v="MYDIGIBIZPARTNER"/>
    <m/>
    <m/>
    <m/>
    <m/>
    <m/>
    <m/>
    <m/>
    <m/>
    <s v="Management Janji"/>
    <s v="2026-08-13 13:00:00 | Tanggal Pemasangan : 13 Agustus 2026 Jam Pemasangan : 08:00 13:00 Info Tambahan : Hubungi pelanggan dulu sebelum ke lokasi terimakasih"/>
    <s v="FCC"/>
    <d v="2026-12-08T16:54:54"/>
    <d v="2026-08-13T13:00:00"/>
    <m/>
    <s v="REVOKE"/>
    <s v="BLU"/>
    <s v="NO ADDON"/>
    <m/>
    <s v="Follow Up Revoke Completed, New Order ID : SC1002524427"/>
    <s v="HSI Bisnis Promo HUT Telkom PSB 70% - 200 Mbps"/>
    <s v="INDIBIZ"/>
    <m/>
    <m/>
    <d v="2026-08-13T13:00:00"/>
    <s v="2026-08-13 13:00:00 | Tanggal Pemasangan : 13 Agustus 2026 Jam Pemasangan : 08:00 13:00 Info Tambahan : Hubungi pelanggan dulu sebelum ke lokasi terimakasih"/>
    <m/>
    <m/>
    <m/>
    <e v="#NUM!"/>
    <e v="#NUM!"/>
    <x v="0"/>
    <x v="4"/>
  </r>
  <r>
    <n v="1587"/>
    <n v="1002523070"/>
    <n v="3"/>
    <x v="7"/>
    <n v="4"/>
    <s v="SOLO"/>
    <s v="INNER - SOLO JATENG TIMUR"/>
    <s v="KRT"/>
    <s v="REG"/>
    <s v="AO"/>
    <s v="NEW SALES"/>
    <s v="1P INET"/>
    <s v="Completed (PS)"/>
    <s v="RBS-Regional 3"/>
    <d v="2026-08-12T17:59:57"/>
    <d v="2026-08-14T09:02:56"/>
    <n v="69364615"/>
    <m/>
    <n v="142505403347"/>
    <s v="PT VARNION TECHNOLOGY SEMESTA"/>
    <s v="ODP-KRT-FCT/015 FCT/D01/015-01"/>
    <s v="WO061621220"/>
    <m/>
    <m/>
    <m/>
    <n v="110.8200415"/>
    <n v="-7.5583678999999897"/>
    <s v="|MC50133|MYIA-046755141537/POI/Anita Octavia/081325889709/anita.octavia@varnion.com"/>
    <s v="MYIB_ASSISTANT"/>
    <m/>
    <m/>
    <m/>
    <m/>
    <m/>
    <m/>
    <m/>
    <m/>
    <s v="Management Janji"/>
    <s v="2026-08-13 15:00:00 | Tanggal pemasangan: 13/08/2026 Jam pemasangan : siang Info Tambahan : Hubungi pelanggan dulu sebelum ke lokasi terima kasih."/>
    <s v="FCC"/>
    <d v="2026-12-08T18:10:29"/>
    <d v="2026-08-13T15:00:00"/>
    <m/>
    <s v="PS"/>
    <s v="KRT"/>
    <s v="NO ADDON"/>
    <n v="20260814"/>
    <s v="Completed"/>
    <s v="HSI Bisnis Promo HUT Telkom PSB 70% - 300 Mbps"/>
    <s v="INDIBIZ"/>
    <m/>
    <m/>
    <d v="2026-08-13T15:00:00"/>
    <s v="2026-08-13 15:00:00 | Tanggal pemasangan: 13/08/2026 Jam pemasangan : siang Info Tambahan : Hubungi pelanggan dulu sebelum ke lokasi terima kasih."/>
    <n v="2026"/>
    <n v="8"/>
    <n v="14"/>
    <d v="2026-08-14T00:00:00"/>
    <n v="0.375"/>
    <x v="1"/>
    <x v="4"/>
  </r>
  <r>
    <n v="1588"/>
    <n v="1002521460"/>
    <n v="3"/>
    <x v="3"/>
    <n v="5"/>
    <s v="SBY UTARA"/>
    <s v="GRESIK"/>
    <s v="BWN"/>
    <s v="REG"/>
    <s v="AO"/>
    <s v="NEW SALES"/>
    <m/>
    <s v="Completed (PS)"/>
    <s v="RBS-Regional 3"/>
    <d v="2026-08-12T09:52:08"/>
    <d v="2026-08-12T15:41:32"/>
    <n v="69356566"/>
    <m/>
    <n v="152453209405"/>
    <s v="toko sembako"/>
    <s v="ODP-BWN-FAA/15"/>
    <s v="WO061560518"/>
    <m/>
    <m/>
    <m/>
    <n v="112.65376512"/>
    <n v="-5.851414686"/>
    <s v="MD|MYDB-20260731264050|DN00001/MN00018|toko sembako|081230861298"/>
    <s v="MYDIGIBIZPARTNER"/>
    <m/>
    <m/>
    <m/>
    <m/>
    <m/>
    <m/>
    <m/>
    <m/>
    <s v="Management Janji"/>
    <s v="2026-08-02 08:00:00 | Nama Pic : BP BADAI  No Hp Pic : 081230861298  Jam Pemasangan : 08:00 - 12.00  Tanggal Pemasangan : MINGGU 02 AGUSTUS 2026  Info Tambahan : Hubungi pelanggan sebelum datang ke lokasi, terima kasih."/>
    <s v="FCC"/>
    <d v="2026-12-08T09:55:11"/>
    <m/>
    <m/>
    <s v="PS"/>
    <s v="BWN"/>
    <s v="NO ADDON"/>
    <n v="20260812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12T07:00:00"/>
    <s v="2026-08-02 08:00:00 | Nama Pic : BP BADAI  No Hp Pic : 081230861298  Jam Pemasangan : 08:00 - 12.00  Tanggal Pemasangan : MINGGU 02 AGUSTUS 2026  Info Tambahan : Hubungi pelanggan sebelum datang ke lokasi, terima kasih."/>
    <n v="2026"/>
    <n v="8"/>
    <n v="12"/>
    <d v="2026-08-12T00:00:00"/>
    <n v="-0.29166666666424135"/>
    <x v="1"/>
    <x v="8"/>
  </r>
  <r>
    <n v="1589"/>
    <n v="1002519746"/>
    <n v="3"/>
    <x v="2"/>
    <n v="4"/>
    <s v="PURWOKERTO"/>
    <s v="CILACAP"/>
    <s v="SDJ"/>
    <s v="REG"/>
    <s v="AO"/>
    <s v="NEW SALES"/>
    <s v="1P INET"/>
    <s v="Completed (PS)"/>
    <s v="RBS-Regional 3"/>
    <d v="2026-08-11T12:38:57"/>
    <d v="2026-08-13T07:55:00"/>
    <n v="69363267"/>
    <m/>
    <n v="143390101206"/>
    <s v="SPBU KUBANGKANGKUNG"/>
    <s v="ODP-SDJ-FH/055 FH/D05/055.01"/>
    <s v="WO061489873"/>
    <m/>
    <m/>
    <m/>
    <n v="108.9352232"/>
    <n v="-7.6175476"/>
    <s v="|MN02591|MYIA-049903737331/POI/SANTOSO DWI NUGROHO/081228372533/spbu.kawunganten@gmail.com"/>
    <s v="MYIB_ASSISTANT"/>
    <m/>
    <m/>
    <m/>
    <m/>
    <m/>
    <m/>
    <m/>
    <m/>
    <s v="Management Janji"/>
    <s v="2026-08-12 13:00:00 | Waktu pemasangan : 12 agustus 2026 Jam pemasangan : 08.00 - 12.00 Info Tambahan : Hubungi pelanggan dulu sebelum ke lokasi terimakasih "/>
    <s v="FCC"/>
    <d v="2026-11-08T12:40:20"/>
    <d v="2026-08-12T13:00:00"/>
    <m/>
    <s v="PS"/>
    <s v="SDJ"/>
    <s v="NO ADDON"/>
    <n v="20260813"/>
    <s v="Completed"/>
    <s v="HSI Bisnis Promo HUT Telkom PSB 70% - 50 Mbps"/>
    <s v="INDIBIZ"/>
    <m/>
    <m/>
    <d v="2026-08-12T13:00:00"/>
    <s v="2026-08-12 13:00:00 | Waktu pemasangan : 12 agustus 2026 Jam pemasangan : 08.00 - 12.00 Info Tambahan : Hubungi pelanggan dulu sebelum ke lokasi terimakasih "/>
    <n v="2026"/>
    <n v="8"/>
    <n v="13"/>
    <d v="2026-08-13T00:00:00"/>
    <n v="0.45833333333575865"/>
    <x v="1"/>
    <x v="4"/>
  </r>
  <r>
    <n v="1590"/>
    <n v="1002515915"/>
    <n v="3"/>
    <x v="1"/>
    <n v="5"/>
    <s v="MADIUN"/>
    <s v="MADIUN"/>
    <s v="CRB"/>
    <s v="REG"/>
    <s v="AO"/>
    <s v="NEW SALES"/>
    <s v="1P INET"/>
    <s v="102 | FOLLOW UP COMPLETED"/>
    <s v="RBS-Regional 3"/>
    <d v="2026-08-08T13:04:58"/>
    <d v="2026-08-12T11:51:42"/>
    <n v="69361421"/>
    <m/>
    <n v="152632208647"/>
    <s v="SPBU PILANGKENCENG"/>
    <s v="ODP-CRB-FF/01 FF/D01/01.01"/>
    <s v="WO061258269"/>
    <m/>
    <m/>
    <m/>
    <n v="111.663045"/>
    <n v="-7.5149819999999998"/>
    <s v="|MC20208|MYIA-037805015078/POI/RUDI RIANTO/081227456412/spbupilangkenceng5363127@gmail.com"/>
    <s v="MYIB_ASSISTANT"/>
    <m/>
    <m/>
    <m/>
    <m/>
    <m/>
    <m/>
    <m/>
    <m/>
    <s v="Management Janji"/>
    <s v="2026-08-09 13:00:00 | Nama PIC: bp rudi  Notel: 081227456412 Alt: -  Tanggal: 9/8/2026 Jam Pasang: Siang Note: Hubungi pelanggan sebelum ke lokasi, terima kasih. "/>
    <s v="FCC"/>
    <d v="2026-08-08T13:10:17"/>
    <d v="2026-08-09T13:00:00"/>
    <s v="Kendala Lainnya"/>
    <s v="REVOKE"/>
    <s v="CRB"/>
    <s v="NO ADDON"/>
    <m/>
    <s v="Follow Up Revoke Completed, New Order ID : SC1002521894"/>
    <s v="HSI Bisnis Promo HUT Telkom PSB 70% - 50 Mbps"/>
    <s v="INDIBIZ"/>
    <m/>
    <m/>
    <d v="2026-08-09T13:00:00"/>
    <s v="2026-08-09 13:00:00 | Nama PIC: bp rudi  Notel: 081227456412 Alt: -  Tanggal: 9/8/2026 Jam Pasang: Siang Note: Hubungi pelanggan sebelum ke lokasi, terima kasih. "/>
    <m/>
    <m/>
    <m/>
    <e v="#NUM!"/>
    <e v="#NUM!"/>
    <x v="0"/>
    <x v="11"/>
  </r>
  <r>
    <n v="1591"/>
    <n v="1002525992"/>
    <n v="3"/>
    <x v="1"/>
    <n v="5"/>
    <s v="MADIUN"/>
    <s v="PONOROGO"/>
    <s v="PNZ"/>
    <s v="REG"/>
    <s v="AO"/>
    <s v="NEW SALES"/>
    <s v="1P INET"/>
    <s v="Completed (PS)"/>
    <s v="RBS-Regional 3"/>
    <d v="2026-08-14T10:52:56"/>
    <d v="2026-08-14T16:15:38"/>
    <n v="69365839"/>
    <m/>
    <n v="152607221714"/>
    <s v="MOZA KITCHEN"/>
    <s v="ODP-PNZ-FH/19 FH/D03/19.01"/>
    <s v="WO061729851"/>
    <m/>
    <m/>
    <m/>
    <n v="111.23085500000001"/>
    <n v="-8.0676609999999993"/>
    <s v="|MN00418|MYIA-005329855094/POI/SEFIE OKTA SAFANA/08213651481/embohketuju@gmail.com"/>
    <s v="MYIB_ASSISTANT"/>
    <m/>
    <m/>
    <m/>
    <m/>
    <m/>
    <m/>
    <m/>
    <m/>
    <s v="Management Janji"/>
    <s v="2026-08-15 13:00:00 | M Janji : (15/08/2026) jam Pasang : 09:00 Note : hubungi pelanggan jika ingin kelokasi"/>
    <s v="FCC"/>
    <s v="14-08-2026 10:54:53"/>
    <d v="2026-08-15T13:00:00"/>
    <m/>
    <s v="PS"/>
    <s v="PNZ"/>
    <s v="NO ADDON"/>
    <n v="20260814"/>
    <s v="Completed"/>
    <s v="HSI Bisnis Promo HUT Telkom PSB 70% - 200 Mbps"/>
    <s v="INDIBIZ"/>
    <m/>
    <m/>
    <d v="2026-08-15T13:00:00"/>
    <s v="2026-08-15 13:00:00 | M Janji : (15/08/2026) jam Pasang : 09:00 Note : hubungi pelanggan jika ingin kelokasi"/>
    <n v="2026"/>
    <n v="8"/>
    <n v="14"/>
    <d v="2026-08-14T00:00:00"/>
    <n v="-1.5416666666642413"/>
    <x v="1"/>
    <x v="25"/>
  </r>
  <r>
    <n v="1592"/>
    <n v="1002516393"/>
    <n v="3"/>
    <x v="3"/>
    <n v="5"/>
    <s v="SBY SELATAN"/>
    <s v="MANYAR"/>
    <s v="JGR"/>
    <s v="REG"/>
    <s v="AO"/>
    <s v="NEW SALES"/>
    <m/>
    <s v="Completed (PS)"/>
    <s v="RBS-Regional 3"/>
    <d v="2026-08-09T11:08:32"/>
    <d v="2026-08-10T18:31:45"/>
    <n v="69361788"/>
    <m/>
    <n v="152310255290"/>
    <s v="CV. Anugrah jaya sukses"/>
    <s v="ODP-RKT-FGH/63"/>
    <s v="WO061329814"/>
    <m/>
    <m/>
    <m/>
    <n v="112.7692893"/>
    <n v="-7.3160546000000002"/>
    <s v="|MN02446|/CV. Anugrah jaya sukses/08113112900/anggra2608@gmai.com/HSI Bisnis Promo HUT Telkom (1:1) 200 Mbps (Rp 790.000) PSB Rp 150.000/Anggra kurniawan/-7,316,046,112.77"/>
    <s v="Sales Force DBS"/>
    <m/>
    <m/>
    <m/>
    <m/>
    <m/>
    <m/>
    <m/>
    <m/>
    <s v="Management Janji"/>
    <s v="2026-08-10 13:00:00|Nama PIC:  bp anggra  No HP: 08113112900 Alt: Tanggal: 10/8/2026 Jam Pasang: Siang Note: Hubungi sebelum ke lokasi, terimakasih.|40010577|MYDITA"/>
    <s v="FCC"/>
    <d v="2026-09-08T11:10:11"/>
    <d v="2026-08-10T13:00:00"/>
    <m/>
    <s v="PS"/>
    <s v="JGR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13:00:00"/>
    <s v="2026-08-10 13:00:00|Nama PIC:  bp anggra  No HP: 08113112900 Alt: Tanggal: 10/8/2026 Jam Pasang: Siang Note: Hubungi sebelum ke lokasi, terimakasih.|40010577|MYDITA"/>
    <n v="2026"/>
    <n v="8"/>
    <n v="10"/>
    <d v="2026-08-10T00:00:00"/>
    <n v="-0.54166666666424135"/>
    <x v="1"/>
    <x v="10"/>
  </r>
  <r>
    <n v="1593"/>
    <n v="1002508268"/>
    <n v="3"/>
    <x v="2"/>
    <n v="4"/>
    <s v="MAGELANG"/>
    <s v="MUNTILAN"/>
    <s v="SWT"/>
    <s v="REG"/>
    <s v="AO"/>
    <s v="NEW SALES"/>
    <m/>
    <s v="FCC - HD1A - PROGRESS"/>
    <s v="RBS-Regional 3"/>
    <d v="2026-08-04T13:36:25"/>
    <d v="2026-08-04T13:38:14"/>
    <n v="69358298"/>
    <m/>
    <n v="142164113600"/>
    <s v="Priyanto farm"/>
    <m/>
    <m/>
    <m/>
    <m/>
    <m/>
    <n v="110.365425"/>
    <n v="-7.5303500000000003"/>
    <s v="|MN00935|/Priyanto farm/085801282125/priyantohadiprayitno@gmail.com/ 1S HSI BISNIS BASIC PROMO HUT 50 Mbps / AGUS SADEWO"/>
    <s v="Sales Profesional"/>
    <m/>
    <m/>
    <m/>
    <m/>
    <m/>
    <m/>
    <m/>
    <m/>
    <m/>
    <m/>
    <m/>
    <d v="2026-04-08T13:39:51"/>
    <m/>
    <m/>
    <s v="FCC"/>
    <s v="SWT"/>
    <s v="NO ADDON"/>
    <m/>
    <s v="MYDITA RBS - HD1A - PROGRESS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m/>
    <m/>
    <m/>
    <m/>
    <m/>
    <e v="#NUM!"/>
    <e v="#NUM!"/>
    <x v="0"/>
    <x v="4"/>
  </r>
  <r>
    <n v="1594"/>
    <n v="1002529533"/>
    <n v="3"/>
    <x v="4"/>
    <n v="4"/>
    <s v="PEKALONGAN"/>
    <s v="PEMALANG"/>
    <s v="CMA"/>
    <s v="REG"/>
    <s v="AO"/>
    <s v="NEW SALES"/>
    <s v="1P INET"/>
    <s v="OSS - FALLOUT"/>
    <s v="RBS-Regional 3"/>
    <d v="2026-08-16T11:49:56"/>
    <d v="2026-08-18T12:51:04"/>
    <n v="69367423"/>
    <m/>
    <n v="142211111566"/>
    <s v="TEMAN SEMEJA CAFE"/>
    <s v="ODP-CMA-FB/060 FB/D05/060.01"/>
    <s v="WO061867608"/>
    <m/>
    <m/>
    <m/>
    <n v="109.563135"/>
    <n v="-6.9265090000000002"/>
    <s v="|MN01913|MYIA-020610363525/POI/AKHMAD SALEH/081910004414/akhhsaaa@gmail.com"/>
    <s v="MYIB_ASSISTANT"/>
    <m/>
    <m/>
    <m/>
    <m/>
    <m/>
    <m/>
    <m/>
    <m/>
    <s v="Management Janji"/>
    <s v="2026-08-17 08:00:00 | Jam pemasangan : 12.00 Info Tambahan : Hubungi pelanggan dulu sebelum ke lokasi terimakasih  "/>
    <s v="FCC"/>
    <s v="16-08-2026 11:55:09"/>
    <d v="2026-08-17T08:00:00"/>
    <s v="Kendala Teknik"/>
    <s v="FO_WFM"/>
    <s v="CMA"/>
    <s v="NO ADDON"/>
    <m/>
    <s v="Provisioning Failed|WFM|INF009063933|TKJ_-6.9609737,109.63928700000001_RUTE"/>
    <s v="HSI Bisnis Promo HUT Telkom PSB 70% - 200 Mbps"/>
    <s v="INDIBIZ"/>
    <m/>
    <m/>
    <d v="2026-08-17T08:00:00"/>
    <s v="2026-08-17 08:00:00 | Jam pemasangan : 12.00 Info Tambahan : Hubungi pelanggan dulu sebelum ke lokasi terimakasih  "/>
    <m/>
    <m/>
    <m/>
    <e v="#NUM!"/>
    <e v="#NUM!"/>
    <x v="0"/>
    <x v="4"/>
  </r>
  <r>
    <n v="1595"/>
    <n v="1002533285"/>
    <n v="3"/>
    <x v="0"/>
    <n v="5"/>
    <s v="MATARAM"/>
    <s v="LOMBOK TIMUR UTARA"/>
    <s v="MBG"/>
    <s v="REG"/>
    <s v="AO"/>
    <s v="NEW SALES"/>
    <s v="1P INET"/>
    <s v="MIE - SEND SURVEY"/>
    <s v="RBS-Regional 3"/>
    <d v="2026-08-18T13:50:56"/>
    <d v="2026-08-18T13:52:01"/>
    <n v="69369048"/>
    <m/>
    <n v="172620205049"/>
    <s v="Toko Bu nurhayati"/>
    <s v="ODP-MBG-FAE/40 FAE/D03/40.01"/>
    <s v="WO062014570"/>
    <m/>
    <m/>
    <m/>
    <n v="116.427493281662"/>
    <n v="-8.5972837278551104"/>
    <s v="MD|MYDB-20260818265945|SC00001/MC00149|Toko Bu nurhayati|087864049758"/>
    <s v="MYDIGIBIZPARTNER"/>
    <m/>
    <m/>
    <m/>
    <m/>
    <m/>
    <m/>
    <m/>
    <m/>
    <s v="Management Janji"/>
    <s v="2026-08-19 15:00:00 | Nama PIC : Ferdi No HP : 087864049758 Alt :  M Janji : 19 Augustus 2026 Jam Pasang : 08.00 - 13:00  NoteÃ‚Â :  hubungi terlebih dahulu sebelum kelokasi"/>
    <s v="FCC"/>
    <s v="18-08-2026 13:55:52"/>
    <d v="2026-08-19T15:00:00"/>
    <m/>
    <s v="SURVEY_NEW_MANJA"/>
    <s v="MBG"/>
    <s v="NO ADDON"/>
    <m/>
    <s v="MIE - SEND SURVEY"/>
    <s v="HSI Bisnis Promo HUT RI PSB 70% - 150 Mbps"/>
    <s v="INDIBIZ"/>
    <m/>
    <m/>
    <d v="2026-08-19T15:00:00"/>
    <s v="2026-08-19 15:00:00 | Nama PIC : Ferdi No HP : 087864049758 Alt :  M Janji : 19 Augustus 2026 Jam Pasang : 08.00 - 13:00  NoteÃ‚Â :  hubungi terlebih dahulu sebelum kelokasi"/>
    <m/>
    <m/>
    <m/>
    <e v="#NUM!"/>
    <e v="#NUM!"/>
    <x v="0"/>
    <x v="5"/>
  </r>
  <r>
    <n v="1596"/>
    <n v="1002520980"/>
    <n v="3"/>
    <x v="1"/>
    <n v="5"/>
    <s v="MALANG"/>
    <s v="KEPANJEN"/>
    <s v="KEP"/>
    <s v="REG"/>
    <s v="AO"/>
    <s v="NEW SALES"/>
    <s v="1P INET"/>
    <s v="Completed (PS)"/>
    <s v="RBS-Regional 3"/>
    <d v="2026-08-11T18:31:58"/>
    <d v="2026-08-12T13:58:58"/>
    <n v="69363714"/>
    <m/>
    <n v="152718219103"/>
    <s v="SMK CENDIKA BANGSA"/>
    <s v="ODP-KEP-FA/51 FA/D09/51.01"/>
    <s v="WO061536209"/>
    <m/>
    <m/>
    <m/>
    <n v="112.5823857"/>
    <n v="-8.0983023000000003"/>
    <s v="MD|MYDB-20260811265006|SC20017/MC20200|SMK CENDIKA BANGSA|082331041947"/>
    <s v="MYDIGIBIZPARTNER"/>
    <m/>
    <m/>
    <m/>
    <m/>
    <m/>
    <m/>
    <m/>
    <m/>
    <s v="Management Janji"/>
    <s v="2026-08-12 15:00:00 | Nama : BP SETIYO BUDI  No Hp : 082331041947 No Alt :  Tgl Pemasangan : 12 Agustus 2026 Interval : PAGI  Note : Hubungi pelanggan terlebih dahulu"/>
    <s v="FCC"/>
    <d v="2026-11-08T18:39:50"/>
    <d v="2026-08-12T15:00:00"/>
    <m/>
    <s v="PS"/>
    <s v="KEP"/>
    <s v="NO ADDON"/>
    <n v="20260812"/>
    <s v="Completed"/>
    <s v="HSI Bisnis Promo HUT Telkom PSB 70% - 200 Mbps"/>
    <s v="INDIBIZ"/>
    <m/>
    <m/>
    <d v="2026-08-12T15:00:00"/>
    <s v="2026-08-12 15:00:00 | Nama : BP SETIYO BUDI  No Hp : 082331041947 No Alt :  Tgl Pemasangan : 12 Agustus 2026 Interval : PAGI  Note : Hubungi pelanggan terlebih dahulu"/>
    <n v="2026"/>
    <n v="8"/>
    <n v="12"/>
    <d v="2026-08-12T00:00:00"/>
    <n v="-0.625"/>
    <x v="1"/>
    <x v="24"/>
  </r>
  <r>
    <n v="1597"/>
    <n v="1002524068"/>
    <n v="3"/>
    <x v="5"/>
    <n v="5"/>
    <s v="SINGARJA"/>
    <s v="KLUNGKUNG"/>
    <s v="SMA"/>
    <s v="REG"/>
    <s v="AO"/>
    <s v="NEW SALES"/>
    <m/>
    <s v="OSS - FALLOUT"/>
    <s v="RBS-Regional 3"/>
    <d v="2026-08-13T12:16:30"/>
    <d v="2026-08-17T08:26:17"/>
    <n v="69365055"/>
    <m/>
    <n v="172428815990"/>
    <s v="PT Harapan Jaya Utama"/>
    <s v="ODP-SMA-FN/41"/>
    <s v="WO061663612"/>
    <m/>
    <m/>
    <m/>
    <n v="115.3746249"/>
    <n v="-8.5684764999999992"/>
    <s v="|MN02750|/CP I KOMANG SUPRIADI/08174701404/komangsuriadi582@gmail.com"/>
    <s v="Sales Force DBS"/>
    <m/>
    <m/>
    <m/>
    <m/>
    <m/>
    <m/>
    <m/>
    <m/>
    <s v="Management Janji"/>
    <s v="2026-08-15 08:00:00|Nama Pic : 08174701404 ada usaha PT Harapan Jaya Utama No Hp Pic :  Jam Pemasangan : 08:00 - 12.00 Tanggal Pemasangan : JUMAT 14 AGUSTUS 2026 Info Tambahan : Hubungi pelanggan sebelum datang ke lokasi|40961370|MYDITA"/>
    <s v="FCC"/>
    <s v="13-08-2026 12:25:00"/>
    <d v="2026-08-15T08:00:00"/>
    <s v="Kendala Pelanggan"/>
    <s v="FO_WFM"/>
    <s v="SMA"/>
    <s v="NO ADDON"/>
    <m/>
    <s v="Provisioning Failed|WFM|INF009056905|cp RN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5T08:00:00"/>
    <s v="2026-08-15 08:00:00|Nama Pic : 08174701404 ada usaha PT Harapan Jaya Utama No Hp Pic :  Jam Pemasangan : 08:00 - 12.00 Tanggal Pemasangan : JUMAT 14 AGUSTUS 2026 Info Tambahan : Hubungi pelanggan sebelum datang ke lokasi|40961370|MYDITA"/>
    <m/>
    <m/>
    <m/>
    <e v="#NUM!"/>
    <e v="#NUM!"/>
    <x v="0"/>
    <x v="17"/>
  </r>
  <r>
    <n v="1598"/>
    <n v="1002523876"/>
    <n v="3"/>
    <x v="1"/>
    <n v="5"/>
    <s v="MADIUN"/>
    <s v="PONOROGO"/>
    <s v="PNZ"/>
    <s v="REG"/>
    <s v="AO"/>
    <s v="NEW SALES"/>
    <s v="1P INET"/>
    <s v="Completed (PS)"/>
    <s v="RBS-Regional 3"/>
    <d v="2026-08-13T11:13:56"/>
    <d v="2026-08-13T16:06:37"/>
    <n v="69364943"/>
    <m/>
    <n v="152607221713"/>
    <s v="TOKO MAS ADIT"/>
    <s v="ODP-PNZ-FC/98"/>
    <s v="WO061652805"/>
    <m/>
    <m/>
    <m/>
    <n v="111.07909188446401"/>
    <n v="-8.21593944849071"/>
    <s v="|MN00418|MYIA-045544358961/POI/ADITYA NURUL MUSTOFA/087758841618/bbaik4589@gmail.com"/>
    <s v="MYIB_ASSISTANT"/>
    <m/>
    <m/>
    <m/>
    <m/>
    <m/>
    <m/>
    <m/>
    <m/>
    <s v="Management Janji"/>
    <s v="2026-08-14 08:00:00 | Nama PIC : ADITYA  No HP : 087758841618 Alt : 08973418696 M Janji : 14/08/2026 Jam Pasang : 08.00  - 13:00  NoteÃ‚Â :  hubungi terlebih dahulu sebelum ke lokasi, terima kasih."/>
    <s v="FCC"/>
    <s v="13-08-2026 11:25:53"/>
    <d v="2026-08-14T08:00:00"/>
    <m/>
    <s v="PS"/>
    <s v="PNZ"/>
    <s v="NO ADDON"/>
    <n v="20260813"/>
    <s v="Completed"/>
    <s v="HSI Bisnis Promo HUT Telkom PSB 70% - 200 Mbps"/>
    <s v="INDIBIZ"/>
    <m/>
    <m/>
    <d v="2026-08-14T08:00:00"/>
    <s v="2026-08-14 08:00:00 | Nama PIC : ADITYA  No HP : 087758841618 Alt : 08973418696 M Janji : 14/08/2026 Jam Pasang : 08.00  - 13:00  NoteÃ‚Â :  hubungi terlebih dahulu sebelum ke lokasi, terima kasih."/>
    <n v="2026"/>
    <n v="8"/>
    <n v="13"/>
    <d v="2026-08-13T00:00:00"/>
    <n v="-1.3333333333357587"/>
    <x v="1"/>
    <x v="25"/>
  </r>
  <r>
    <n v="1599"/>
    <n v="1002520098"/>
    <n v="3"/>
    <x v="3"/>
    <n v="5"/>
    <s v="SBY SELATAN"/>
    <s v="KETINTANG"/>
    <s v="TPO"/>
    <s v="REG"/>
    <s v="AO"/>
    <s v="NEW SALES"/>
    <s v="1P INET"/>
    <s v="Completed (PS)"/>
    <s v="RBS-Regional 3"/>
    <d v="2026-08-11T14:07:57"/>
    <d v="2026-08-12T22:16:15"/>
    <n v="69363426"/>
    <m/>
    <n v="152305230247"/>
    <s v="HOTEL TILAMAS"/>
    <s v="ODP-WR1-FAU/49 FAU/D04/49.01"/>
    <s v="WO061503738"/>
    <m/>
    <m/>
    <m/>
    <n v="112.7531747"/>
    <n v="-7.3808240999999999"/>
    <s v="|MN02620|MYIA-088521019132/POI/Sella Maria/08113071515/operasional.tilamas@gmail.com"/>
    <s v="MYIB_ASSISTANT"/>
    <m/>
    <m/>
    <m/>
    <m/>
    <m/>
    <m/>
    <m/>
    <m/>
    <s v="Management Janji"/>
    <s v="2026-08-12 13:00:00 | Waktu pemasangan : 12 agustus 2026 Jam pemasangan : 08.00 - 12.00 Info Tambahan : Hubungi pelanggan dulu sebelum ke lokasi terimakasih "/>
    <s v="FCC"/>
    <d v="2026-11-08T14:10:22"/>
    <d v="2026-08-12T13:00:00"/>
    <m/>
    <s v="PS"/>
    <s v="TPO"/>
    <s v="NETMONK"/>
    <n v="20260812"/>
    <s v="Completed"/>
    <s v="HSI Bisnis Bundling Netmonk PSB 70% Promo - 150 Mbps"/>
    <s v="INDIBIZ"/>
    <m/>
    <m/>
    <d v="2026-08-12T13:00:00"/>
    <s v="2026-08-12 13:00:00 | Waktu pemasangan : 12 agustus 2026 Jam pemasangan : 08.00 - 12.00 Info Tambahan : Hubungi pelanggan dulu sebelum ke lokasi terimakasih "/>
    <n v="2026"/>
    <n v="8"/>
    <n v="12"/>
    <d v="2026-08-12T00:00:00"/>
    <n v="-0.54166666666424135"/>
    <x v="1"/>
    <x v="10"/>
  </r>
  <r>
    <n v="1600"/>
    <n v="1002523511"/>
    <n v="3"/>
    <x v="0"/>
    <n v="5"/>
    <s v="MATARAM"/>
    <s v="SUMBAWA"/>
    <s v="MLK"/>
    <s v="REG"/>
    <s v="AO"/>
    <s v="NEW SALES"/>
    <m/>
    <s v="Completed (PS)"/>
    <s v="RBS-Regional 3"/>
    <d v="2026-08-13T09:40:53"/>
    <d v="2026-08-13T14:14:50"/>
    <n v="69361913"/>
    <m/>
    <n v="172608206155"/>
    <s v="KEDAI SAE"/>
    <s v="ODP-MLK-FAA/17"/>
    <s v="WO061644595"/>
    <m/>
    <m/>
    <m/>
    <n v="116.74872816"/>
    <n v="-8.9113208230000005"/>
    <s v="|MN02367|MYIA-028760493407/POI/RINAWATI/082147552840/rinawtii70@gmail.com"/>
    <s v="Sales Profesional"/>
    <m/>
    <m/>
    <m/>
    <m/>
    <m/>
    <m/>
    <m/>
    <m/>
    <s v="Management Janji"/>
    <s v="2026-08-10 13:00:00 | Nama PIC : Ibu Rina  No Hp : 082147552840  No Alt : -  Tgl Pemasangan : 10 Agustus 2026  Interval : PAGI SIANG  Note : Hubungi pelanggan terlebih dahulu"/>
    <s v="FCC"/>
    <s v="13-08-2026 09:54:52"/>
    <m/>
    <m/>
    <s v="PS"/>
    <s v="MLK"/>
    <s v="NO ADDON"/>
    <n v="2026081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3T07:00:00"/>
    <s v="2026-08-10 13:00:00 | Nama PIC : Ibu Rina  No Hp : 082147552840  No Alt : -  Tgl Pemasangan : 10 Agustus 2026  Interval : PAGI SIANG  Note : Hubungi pelanggan terlebih dahulu"/>
    <n v="2026"/>
    <n v="8"/>
    <n v="13"/>
    <d v="2026-08-13T00:00:00"/>
    <n v="-0.29166666666424135"/>
    <x v="1"/>
    <x v="2"/>
  </r>
  <r>
    <n v="1601"/>
    <n v="1002507881"/>
    <n v="3"/>
    <x v="1"/>
    <n v="5"/>
    <s v="MALANG"/>
    <s v="KEPANJEN"/>
    <s v="KLJ"/>
    <s v="REG"/>
    <s v="AO"/>
    <s v="NEW SALES"/>
    <s v="1P INET"/>
    <s v="102 | FOLLOW UP COMPLETED"/>
    <s v="RBS-Regional 3"/>
    <d v="2026-08-04T11:50:58"/>
    <d v="2026-08-06T11:22:38"/>
    <n v="69358189"/>
    <m/>
    <n v="152703903403"/>
    <s v="TOKO KUE DINOYO MALANG"/>
    <s v="ODP-KLJ-FAF/158 FAF/D04/158.01"/>
    <s v="WO060877303"/>
    <m/>
    <m/>
    <m/>
    <n v="112.6063291"/>
    <n v="-7.9375565999999997"/>
    <s v="|MN02214|MYIA-030609418801/POI/SOFANDI/081211377715/sofandioncom@gmail.com"/>
    <s v="MYIB_ASSISTANT"/>
    <m/>
    <m/>
    <m/>
    <m/>
    <m/>
    <m/>
    <m/>
    <m/>
    <s v="Management Janji"/>
    <s v="2026-08-05 08:00:00 | Nama Pic : bp SOFANDI No Hp Pic : 081211377715 No alt : - Jam Pemasangan : pagi  Tanggal Pemasangan : 5 Agustus 2026"/>
    <s v="FCC"/>
    <d v="2026-04-08T11:55:14"/>
    <d v="2026-08-05T08:00:00"/>
    <m/>
    <s v="REVOKE"/>
    <s v="KLJ"/>
    <s v="NO ADDON"/>
    <m/>
    <s v="Follow Up Revoke Completed, New Order ID : SC1002512021"/>
    <s v="HSI Bisnis Promo HUT Telkom PSB 70% - 50 Mbps"/>
    <s v="INDIBIZ"/>
    <m/>
    <m/>
    <d v="2026-08-05T08:00:00"/>
    <s v="2026-08-05 08:00:00 | Nama Pic : bp SOFANDI No Hp Pic : 081211377715 No alt : - Jam Pemasangan : pagi  Tanggal Pemasangan : 5 Agustus 2026"/>
    <m/>
    <m/>
    <m/>
    <e v="#NUM!"/>
    <e v="#NUM!"/>
    <x v="0"/>
    <x v="24"/>
  </r>
  <r>
    <n v="1602"/>
    <n v="1002516378"/>
    <n v="3"/>
    <x v="3"/>
    <n v="5"/>
    <s v="MADURA"/>
    <s v="BANGKALAN"/>
    <s v="SPG"/>
    <s v="REG"/>
    <s v="AO"/>
    <s v="NEW SALES"/>
    <s v="1P INET"/>
    <s v="Completed (PS)"/>
    <s v="RBS-Regional 3"/>
    <d v="2026-08-09T10:40:56"/>
    <d v="2026-08-10T13:45:50"/>
    <n v="69361763"/>
    <m/>
    <n v="152434913563"/>
    <s v="SMA Nahdlatul ulama 1"/>
    <s v="ODP-SPG-FY/100 FY/D07/100.01"/>
    <s v="WO061307531"/>
    <m/>
    <m/>
    <m/>
    <n v="113.155218064785"/>
    <n v="-7.0075908919928098"/>
    <s v="MD|MYDB-20260809264808|DN00001/MN00572|SMA Nahdlatul ulama 1|08381054361"/>
    <s v="MYDIGIBIZPARTNER"/>
    <m/>
    <m/>
    <m/>
    <m/>
    <m/>
    <m/>
    <m/>
    <m/>
    <s v="Management Janji"/>
    <s v="2026-08-10 08:00:00 | M Janji : (10/08/2026) jam Pasang : 09:00 Note : hubungi pelanggan jika ingin kelokasi"/>
    <s v="FCC"/>
    <d v="2026-09-08T10:54:43"/>
    <d v="2026-08-10T08:00:00"/>
    <m/>
    <s v="PS"/>
    <s v="SPG"/>
    <s v="NETMONK"/>
    <n v="20260810"/>
    <s v="Completed"/>
    <s v="HSI Bisnis Bundling Netmonk Promo 2026 PSB 70% - 300 Mbps"/>
    <s v="INDIBIZ"/>
    <m/>
    <m/>
    <d v="2026-08-10T08:00:00"/>
    <s v="2026-08-10 08:00:00 | M Janji : (10/08/2026) jam Pasang : 09:00 Note : hubungi pelanggan jika ingin kelokasi"/>
    <n v="2026"/>
    <n v="8"/>
    <n v="10"/>
    <d v="2026-08-10T00:00:00"/>
    <n v="-0.33333333333575865"/>
    <x v="1"/>
    <x v="6"/>
  </r>
  <r>
    <n v="1603"/>
    <n v="1002534368"/>
    <n v="3"/>
    <x v="1"/>
    <n v="5"/>
    <s v="MADIUN"/>
    <s v="NGAWI"/>
    <s v="GGR"/>
    <s v="REG"/>
    <s v="AO"/>
    <s v="NEW SALES"/>
    <s v="1P INET"/>
    <s v="MIE - SEND SURVEY"/>
    <s v="RBS-Regional 3"/>
    <d v="2026-08-18T16:56:57"/>
    <d v="2026-08-18T16:58:04"/>
    <n v="69369393"/>
    <m/>
    <n v="152613205370"/>
    <s v="SPBU 54.633.12"/>
    <s v="ODP-GGR-FF/02 FF/D01/02.01"/>
    <s v="WO062042645"/>
    <m/>
    <m/>
    <m/>
    <n v="111.423501"/>
    <n v="-7.6587199999999998"/>
    <s v="|MN01066|MYIA-053468014638/POI/TOTOK EKO PUJIANTO/081359251330/spbubelotan@gmail.com"/>
    <s v="MYIB_ASSISTANT"/>
    <m/>
    <m/>
    <m/>
    <m/>
    <m/>
    <m/>
    <m/>
    <m/>
    <s v="Management Janji"/>
    <s v="2026-08-19 13:00:00 | Nama PIC : Bp Dian No HP : 081359251330 No Alt : - M Janji : 19 Agustus 2026 Jam Pasang : Pagi / Siang Note : hubungi pelanggan jika ingin kelokasi"/>
    <s v="FCC"/>
    <s v="18-08-2026 17:10:14"/>
    <d v="2026-08-19T13:00:00"/>
    <m/>
    <s v="SURVEY_NEW_MANJA"/>
    <s v="GGR"/>
    <s v="NO ADDON"/>
    <m/>
    <s v="MIE - SEND SURVEY"/>
    <s v="HSI Bisnis Promo HUT RI PSB 70% - 50 Mbps"/>
    <s v="INDIBIZ"/>
    <m/>
    <m/>
    <d v="2026-08-19T13:00:00"/>
    <s v="2026-08-19 13:00:00 | Nama PIC : Bp Dian No HP : 081359251330 No Alt : - M Janji : 19 Agustus 2026 Jam Pasang : Pagi / Siang Note : hubungi pelanggan jika ingin kelokasi"/>
    <m/>
    <m/>
    <m/>
    <e v="#NUM!"/>
    <e v="#NUM!"/>
    <x v="0"/>
    <x v="11"/>
  </r>
  <r>
    <n v="1604"/>
    <n v="1002524843"/>
    <n v="3"/>
    <x v="3"/>
    <n v="5"/>
    <s v="SBY UTARA"/>
    <s v="GRESIK"/>
    <s v="CRM"/>
    <s v="REG"/>
    <s v="AO"/>
    <s v="NEW SALES"/>
    <m/>
    <s v="MIE - SEND SURVEY"/>
    <s v="RBS-Regional 3"/>
    <d v="2026-08-13T16:10:20"/>
    <d v="2026-08-18T17:20:02"/>
    <n v="69365368"/>
    <m/>
    <n v="152446245968"/>
    <s v="PT Putra Hutama Investama"/>
    <s v="ODP-CRM-FK/18"/>
    <s v="WO062045466"/>
    <m/>
    <m/>
    <m/>
    <n v="112.5765457"/>
    <n v="-7.2200633999999999"/>
    <s v="AMRBS;402407;AMEX;TETTUKO WIWENGKU ADHIYAKSO;RBS-3;SURAMADU;PT Putra Hutama Investama;HSI Basic + OCA Breach Checker Promo 2026 50 Mbps (Rp 350.500) PSB 150.000;felicia / Ã¢ÂÂ 0813-3199-8887;Hrdteam.poi@gmail.com;FELICIA ANGELICA GIOVANI;-7.219340240462854, 1"/>
    <s v="Amex"/>
    <m/>
    <m/>
    <m/>
    <m/>
    <m/>
    <m/>
    <m/>
    <m/>
    <s v="Management Janji"/>
    <s v="2026-08-20 08:00:00|Waktu pemasangan : 17 agustus 2026 Jam pemasangan : 08.00 - 12.00 Info Tambahan : Hubungi pelanggan dulu sebelum ke lokasi terimakasih |40951377|MYDITA"/>
    <s v="FCC"/>
    <s v="13-08-2026 16:25:51"/>
    <d v="2026-08-20T08:00:00"/>
    <m/>
    <s v="SURVEY_NEW_MANJA"/>
    <s v="CRM"/>
    <s v="OCA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20T08:00:00"/>
    <s v="2026-08-20 08:00:00|Waktu pemasangan : 17 agustus 2026 Jam pemasangan : 08.00 - 12.00 Info Tambahan : Hubungi pelanggan dulu sebelum ke lokasi terimakasih |40951377|MYDITA"/>
    <m/>
    <m/>
    <m/>
    <e v="#NUM!"/>
    <e v="#NUM!"/>
    <x v="0"/>
    <x v="8"/>
  </r>
  <r>
    <n v="1605"/>
    <n v="1002508485"/>
    <n v="3"/>
    <x v="2"/>
    <n v="4"/>
    <s v="PURWOKERTO"/>
    <s v="PURWOKERTO"/>
    <s v="PWT"/>
    <s v="REG"/>
    <s v="AO"/>
    <s v="NEW SALES"/>
    <s v="1P INET"/>
    <s v="102 | FOLLOW UP COMPLETED"/>
    <s v="RBS-Regional 3"/>
    <d v="2026-08-04T14:14:57"/>
    <d v="2026-08-07T11:31:57"/>
    <n v="69358365"/>
    <m/>
    <n v="146303609672"/>
    <s v="sd negri 1 karangklesem"/>
    <s v="ODP-PWT-FAL/004 FAL/D01/004.01"/>
    <s v="WO060900380"/>
    <m/>
    <m/>
    <m/>
    <n v="109.24334159999999"/>
    <n v="-7.4505498000000001"/>
    <s v="|MN02742|MYIA-037073417638/POI/arisa rahmawati romadlon/082227022522/risa.zaenudin30@gmail.com"/>
    <s v="MYIB_ASSISTANT"/>
    <m/>
    <m/>
    <m/>
    <m/>
    <m/>
    <m/>
    <m/>
    <m/>
    <s v="Management Janji"/>
    <s v="2026-08-05 13:00:00 | Tanggal pemasangan : 05 AGUSTUS 2026 Jam pemasangan : pagi/siang Info Tambahan : Hubungi pelanggan dulu sebelum ke lokasi terima kasih"/>
    <s v="FCC"/>
    <d v="2026-04-08T14:25:58"/>
    <d v="2026-08-05T13:00:00"/>
    <m/>
    <s v="REVOKE"/>
    <s v="PWT"/>
    <s v="NO ADDON"/>
    <m/>
    <s v="Follow Up Revoke Completed, New Order ID : SC1002514357"/>
    <s v="HSI Bisnis Promo HUT Telkom PSB 70% - 75 Mbps"/>
    <s v="INDIBIZ"/>
    <m/>
    <m/>
    <d v="2026-08-05T13:00:00"/>
    <s v="2026-08-05 13:00:00 | Tanggal pemasangan : 05 AGUSTUS 2026 Jam pemasangan : pagi/siang Info Tambahan : Hubungi pelanggan dulu sebelum ke lokasi terima kasih"/>
    <m/>
    <m/>
    <m/>
    <e v="#NUM!"/>
    <e v="#NUM!"/>
    <x v="0"/>
    <x v="4"/>
  </r>
  <r>
    <n v="1606"/>
    <n v="1002526484"/>
    <n v="3"/>
    <x v="2"/>
    <n v="4"/>
    <s v="YOGYAKARTA"/>
    <s v="SLEMAN"/>
    <s v="SMN"/>
    <s v="REG"/>
    <s v="AO"/>
    <s v="NEW SALES"/>
    <m/>
    <s v="102 | FOLLOW UP COMPLETED"/>
    <s v="RBS-Regional 3"/>
    <d v="2026-08-14T14:10:09"/>
    <d v="2026-08-18T13:37:19"/>
    <n v="69366096"/>
    <m/>
    <n v="146133133002"/>
    <s v="BAMBINI MONTESSORI SCHOOL"/>
    <s v="ODP-SMN-FBE/133"/>
    <s v="WO061761998"/>
    <m/>
    <m/>
    <m/>
    <n v="110.366644447867"/>
    <n v="-7.7463082541802697"/>
    <s v="AMRBS/405613/FARISTA APRILLIA/R3/YOGYAKARTA/PSB HSI BISNIS 1S  100 MBPS PROMO HUT TELKOM 1:2/BENI S/085759285030/ybpb.purchasing@gmail.com"/>
    <s v="Amex"/>
    <m/>
    <m/>
    <m/>
    <m/>
    <m/>
    <m/>
    <m/>
    <m/>
    <s v="Management Janji"/>
    <s v="2026-08-15 15:00:00|Nama PIC : Beni No HP : 085759285030 Alt : 082289338883 M Janji : 15 Augustus 2026 Jam Pasang : 08.00 - 13:00  NoteÃ‚Â :  hubungi terlebih dahulu sebelum kelokasi|40981184|MYDITA"/>
    <s v="FCC"/>
    <s v="14-08-2026 14:40:08"/>
    <d v="2026-08-15T15:00:00"/>
    <s v="Kendala Pelanggan"/>
    <s v="REVOKE"/>
    <s v="SMN"/>
    <s v="NO ADDON"/>
    <m/>
    <s v="Follow Up Revoke Completed, New Order ID : SC1002533194"/>
    <s v="- 11_11446;Biaya PSB HSI EBIS Tunai di Depan ~ 11[150000]  - E23047;E23047 ~ ES23 - Paket HSI Bisnis Basic[0]  - E23047~null~E23047_UNL;UNL ~ Internet-Link Unlimited Internet Usage ~ E23047[0]  - E23047~null~44841;E23047||11||Abodemen 0[0]  - E23047~null~"/>
    <s v="INDIBIZ"/>
    <m/>
    <m/>
    <d v="2026-08-15T15:00:00"/>
    <s v="2026-08-15 15:00:00|Nama PIC : Beni No HP : 085759285030 Alt : 082289338883 M Janji : 15 Augustus 2026 Jam Pasang : 08.00 - 13:00  NoteÃ‚Â :  hubungi terlebih dahulu sebelum kelokasi|40981184|MYDITA"/>
    <m/>
    <m/>
    <m/>
    <e v="#NUM!"/>
    <e v="#NUM!"/>
    <x v="0"/>
    <x v="4"/>
  </r>
  <r>
    <n v="1607"/>
    <n v="1002517211"/>
    <n v="3"/>
    <x v="1"/>
    <n v="5"/>
    <s v="KEDIRI"/>
    <s v="TULUNGAGUNG"/>
    <s v="TUL"/>
    <s v="REG"/>
    <s v="AO"/>
    <s v="NEW SALES"/>
    <s v="1P INET"/>
    <s v="Completed (PS)"/>
    <s v="RBS-Regional 3"/>
    <d v="2026-08-10T10:20:56"/>
    <d v="2026-08-11T18:22:26"/>
    <n v="69362225"/>
    <m/>
    <n v="152606246415"/>
    <s v="SPBU 54.662.25 JEPUN TULUNGAGUNG"/>
    <s v="ODP-TUL-FZ/91 FZ/D04/91.01"/>
    <s v="WO061368919"/>
    <m/>
    <m/>
    <m/>
    <n v="111.91009432724201"/>
    <n v="-8.0738687096259607"/>
    <s v="|MN00418|MYIA-019816580397/POI/YUDA ROCHMANSYAH/08516115118/officespbujepun@gmail.com"/>
    <s v="MYIB_ASSISTANT"/>
    <m/>
    <m/>
    <m/>
    <m/>
    <m/>
    <m/>
    <m/>
    <m/>
    <s v="Management Janji"/>
    <s v="2026-08-11 08:00:00 | Nama PIC : SPBU 54.662.25 JEPUN TULUNGAGUNG No HP : 085161151181 Alt : 08516115118 M Janji : 11/08/2026 Jam Pasang : 08.00 - 13:00  NoteÃ‚Â :  hubungi terlebih dahulu sebelum kelokasi"/>
    <s v="FCC"/>
    <d v="2026-10-08T10:24:54"/>
    <d v="2026-08-11T08:00:00"/>
    <m/>
    <s v="PS"/>
    <s v="TUL"/>
    <s v="NO ADDON"/>
    <n v="20260811"/>
    <s v="Completed"/>
    <s v="HSI Bisnis Promo HUT Telkom PSB 70% - 50 Mbps"/>
    <s v="INDIBIZ"/>
    <m/>
    <m/>
    <d v="2026-08-11T08:00:00"/>
    <s v="2026-08-11 08:00:00 | Nama PIC : SPBU 54.662.25 JEPUN TULUNGAGUNG No HP : 085161151181 Alt : 08516115118 M Janji : 11/08/2026 Jam Pasang : 08.00 - 13:00  NoteÃ‚Â :  hubungi terlebih dahulu sebelum kelokasi"/>
    <n v="2026"/>
    <n v="8"/>
    <n v="11"/>
    <d v="2026-08-11T00:00:00"/>
    <n v="-0.33333333333575865"/>
    <x v="1"/>
    <x v="28"/>
  </r>
  <r>
    <n v="1608"/>
    <n v="1002516514"/>
    <n v="3"/>
    <x v="7"/>
    <n v="4"/>
    <s v="KUDUS"/>
    <s v="PATI"/>
    <s v="PAT"/>
    <s v="REG"/>
    <s v="AO"/>
    <s v="NEW SALES"/>
    <s v="1P INET"/>
    <s v="Completed (PS)"/>
    <s v="RBS-Regional 3"/>
    <d v="2026-08-09T13:58:56"/>
    <d v="2026-08-09T19:36:01"/>
    <n v="69361877"/>
    <m/>
    <n v="142551119475"/>
    <s v="SPBU 4459116 PATI"/>
    <s v="ODP-PAT-FM/120"/>
    <s v="WO061323677"/>
    <m/>
    <m/>
    <m/>
    <n v="111.045948"/>
    <n v="-6.7583630000000001"/>
    <s v="|MC60040|MYIA-036388763394/POI/Karisna Fatkhan/082325241117/kharisnaef@gmail.com"/>
    <s v="MYIB_ASSISTANT"/>
    <m/>
    <m/>
    <m/>
    <m/>
    <m/>
    <m/>
    <m/>
    <m/>
    <s v="Management Janji"/>
    <s v="2026-08-10 13:00:00 | Nama PIC : Bp Kharisna No Hp : 082325241117 No Alt : - Tgl Pemasangan : 10 Agustus 2026 Interval : PAGI SIANG Note : Hubungi pelanggan terlebih dahulu"/>
    <s v="FCC"/>
    <d v="2026-09-08T14:10:26"/>
    <d v="2026-08-10T13:00:00"/>
    <m/>
    <s v="PS"/>
    <s v="PAT"/>
    <s v="NO ADDON"/>
    <n v="20260809"/>
    <s v="Completed"/>
    <s v="HSI Bisnis Promo HUT Telkom PSB 70% - 50 Mbps"/>
    <s v="INDIBIZ"/>
    <m/>
    <m/>
    <d v="2026-08-10T13:00:00"/>
    <s v="2026-08-10 13:00:00 | Nama PIC : Bp Kharisna No Hp : 082325241117 No Alt : - Tgl Pemasangan : 10 Agustus 2026 Interval : PAGI SIANG Note : Hubungi pelanggan terlebih dahulu"/>
    <n v="2026"/>
    <n v="8"/>
    <n v="9"/>
    <d v="2026-08-09T00:00:00"/>
    <n v="-1.5416666666642413"/>
    <x v="1"/>
    <x v="4"/>
  </r>
  <r>
    <n v="1609"/>
    <n v="1002519838"/>
    <n v="3"/>
    <x v="0"/>
    <n v="5"/>
    <s v="MATARAM"/>
    <s v="INNER - NUSA TENGGARA"/>
    <s v="MTR"/>
    <s v="REG"/>
    <s v="AO"/>
    <s v="NEW SALES"/>
    <s v="1P INET"/>
    <s v="Completed (PS)"/>
    <s v="RBS-Regional 3"/>
    <d v="2026-08-11T13:16:56"/>
    <d v="2026-08-12T18:22:42"/>
    <n v="69363314"/>
    <m/>
    <n v="172601796945"/>
    <s v="TOKO HANDA"/>
    <s v="ODP-MTR-FAH/59 FAH/D04/59.01"/>
    <s v="WO061497925"/>
    <m/>
    <m/>
    <m/>
    <n v="116.101824156939"/>
    <n v="-8.6031228786220098"/>
    <s v="MD|MYDB-20260810264908|DN00001/MN01272|TOKO HANDA|087855347263"/>
    <s v="MYDIGIBIZPARTNER"/>
    <m/>
    <m/>
    <m/>
    <m/>
    <m/>
    <m/>
    <m/>
    <m/>
    <s v="Management Janji"/>
    <s v="2026-08-13 13:00:00 | Tanggal pemasangan : 13 AGUSTUS 2026 Jam pemasangan : pagi/siang Info Tambahan : Hubungi pelanggan dulu sebelum ke lokasi terima kasih"/>
    <s v="FCC"/>
    <d v="2026-11-08T13:39:46"/>
    <d v="2026-08-13T13:00:00"/>
    <m/>
    <s v="PS"/>
    <s v="MTR"/>
    <s v="NO ADDON"/>
    <n v="20260812"/>
    <s v="Completed"/>
    <s v="HSI Bisnis Promo HUT Telkom PSB 70% - 50 Mbps"/>
    <s v="INDIBIZ"/>
    <m/>
    <m/>
    <d v="2026-08-13T13:00:00"/>
    <s v="2026-08-13 13:00:00 | Tanggal pemasangan : 13 AGUSTUS 2026 Jam pemasangan : pagi/siang Info Tambahan : Hubungi pelanggan dulu sebelum ke lokasi terima kasih"/>
    <n v="2026"/>
    <n v="8"/>
    <n v="12"/>
    <d v="2026-08-12T00:00:00"/>
    <n v="-1.5416666666642413"/>
    <x v="1"/>
    <x v="14"/>
  </r>
  <r>
    <n v="1610"/>
    <n v="1002532733"/>
    <n v="3"/>
    <x v="1"/>
    <n v="5"/>
    <s v="MADIUN"/>
    <s v="BOJONEGORO"/>
    <s v="KDU"/>
    <s v="REG"/>
    <s v="AO"/>
    <s v="NEW SALES"/>
    <s v="1P INET"/>
    <s v="MIE - SEND SURVEY"/>
    <s v="RBS-Regional 3"/>
    <d v="2026-08-18T11:19:56"/>
    <d v="2026-08-18T11:22:02"/>
    <n v="69368788"/>
    <m/>
    <n v="152643202396"/>
    <s v="GUDANG &amp; AGEN BUAH WADANG"/>
    <s v="ODP-KDU-FB/35 FB/D06/35.01"/>
    <s v="WO061991116"/>
    <m/>
    <m/>
    <m/>
    <n v="111.780731"/>
    <n v="-7.1708470000000002"/>
    <s v="|MN02619|MYIA-050845654695/POI/AHMAD SAIFUDIN/085196672440/snarmi528@gmail.com"/>
    <s v="MYIB_ASSISTANT"/>
    <m/>
    <m/>
    <m/>
    <m/>
    <m/>
    <m/>
    <m/>
    <m/>
    <s v="Management Janji"/>
    <s v="2026-08-19 08:00:00 | Waktu pemasangan : 17 agustus 2026 Jam pemasangan : 08.00 - 12.00 Info Tambahan : Hubungi pelanggan dulu sebelum ke lokasi terimakasih "/>
    <s v="FCC"/>
    <s v="18-08-2026 11:25:40"/>
    <d v="2026-08-19T08:00:00"/>
    <m/>
    <s v="SURVEY_NEW_MANJA"/>
    <s v="KDU"/>
    <s v="NO ADDON"/>
    <m/>
    <s v="MIE - SEND SURVEY"/>
    <s v="HSI Bisnis Promo HUT Telkom PSB 70% - 200 Mbps"/>
    <s v="INDIBIZ"/>
    <m/>
    <m/>
    <d v="2026-08-19T08:00:00"/>
    <s v="2026-08-19 08:00:00 | Waktu pemasangan : 17 agustus 2026 Jam pemasangan : 08.00 - 12.00 Info Tambahan : Hubungi pelanggan dulu sebelum ke lokasi terimakasih "/>
    <m/>
    <m/>
    <m/>
    <e v="#NUM!"/>
    <e v="#NUM!"/>
    <x v="0"/>
    <x v="18"/>
  </r>
  <r>
    <n v="1611"/>
    <n v="1002522007"/>
    <n v="3"/>
    <x v="2"/>
    <n v="4"/>
    <s v="YOGYAKARTA"/>
    <s v="SLEMAN"/>
    <s v="GOD"/>
    <s v="REG"/>
    <s v="AO"/>
    <s v="NEW SALES"/>
    <m/>
    <s v="Completed (PS)"/>
    <s v="RBS-Regional 3"/>
    <d v="2026-08-12T12:35:46"/>
    <d v="2026-08-12T13:50:36"/>
    <n v="69362619"/>
    <m/>
    <n v="146136130150"/>
    <s v="PT HASTA REKSA MANUNGGAL"/>
    <s v="ODP-GOD-FAE/02"/>
    <s v="WO061579791"/>
    <m/>
    <m/>
    <m/>
    <n v="110.22628539999999"/>
    <n v="-7.7155193999999998"/>
    <s v="|MN02579|MYIA-017063864225/POI/MUHAMMAD FAIZIN/085643382853/mustidzien@gmail.com"/>
    <s v="Sales Profesional"/>
    <m/>
    <m/>
    <m/>
    <m/>
    <m/>
    <m/>
    <m/>
    <m/>
    <s v="Management Janji"/>
    <s v="2026-08-11 15:00:00 | M Janji : (09/08/2026)  jam Pasang : 09:00  Note : hubungi pelanggan jika ingin kelokasi"/>
    <s v="FCC"/>
    <d v="2026-12-08T12:39:53"/>
    <m/>
    <m/>
    <s v="PS"/>
    <s v="GOD"/>
    <s v="NO ADDON"/>
    <n v="20260812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2T07:00:00"/>
    <s v="2026-08-11 15:00:00 | M Janji : (09/08/2026)  jam Pasang : 09:00  Note : hubungi pelanggan jika ingin kelokasi"/>
    <n v="2026"/>
    <n v="8"/>
    <n v="12"/>
    <d v="2026-08-12T00:00:00"/>
    <n v="-0.29166666666424135"/>
    <x v="1"/>
    <x v="4"/>
  </r>
  <r>
    <n v="1612"/>
    <n v="1002509945"/>
    <n v="3"/>
    <x v="3"/>
    <n v="5"/>
    <s v="SBY SELATAN"/>
    <s v="KETINTANG"/>
    <s v="TPO"/>
    <s v="REG"/>
    <s v="AO"/>
    <s v="NEW SALES"/>
    <s v="1P INET"/>
    <s v="Completed (PS)"/>
    <s v="RBS-Regional 3"/>
    <d v="2026-08-05T10:19:56"/>
    <d v="2026-08-06T18:09:45"/>
    <n v="69358883"/>
    <m/>
    <n v="152305230198"/>
    <s v="R Lab SD Sedati gede 2"/>
    <s v="ODP-TPO-FDL/12 FDL/D02/12.01"/>
    <s v="WO060959442"/>
    <m/>
    <m/>
    <m/>
    <n v="112.7594053"/>
    <n v="-7.3780219000000002"/>
    <s v="|MN00442|MYIA-026707648616/POI/Heru/081252275235/sdnsedatigede2@gmail.com"/>
    <s v="MYIB_ASSISTANT"/>
    <m/>
    <m/>
    <m/>
    <m/>
    <m/>
    <m/>
    <m/>
    <m/>
    <s v="Management Janji"/>
    <s v="2026-08-06 08:00:00 | Jam pemasangan : 12.00 Info Tambahan : Hubungi pelanggan dulu sebelum ke lokasi terimakasih "/>
    <s v="FCC"/>
    <d v="2026-05-08T10:39:45"/>
    <d v="2026-08-06T08:00:00"/>
    <m/>
    <s v="PS"/>
    <s v="TPO"/>
    <s v="NO ADDON"/>
    <n v="20260806"/>
    <s v="Completed"/>
    <s v="HSI Bisnis Basic Promo HUT Telkom PSB 70% - 100 Mbps"/>
    <s v="INDIBIZ"/>
    <m/>
    <m/>
    <d v="2026-08-06T08:00:00"/>
    <s v="2026-08-06 08:00:00 | Jam pemasangan : 12.00 Info Tambahan : Hubungi pelanggan dulu sebelum ke lokasi terimakasih "/>
    <n v="2026"/>
    <n v="8"/>
    <n v="6"/>
    <d v="2026-08-06T00:00:00"/>
    <n v="-0.33333333333575865"/>
    <x v="1"/>
    <x v="10"/>
  </r>
  <r>
    <n v="1613"/>
    <n v="1002516345"/>
    <n v="3"/>
    <x v="1"/>
    <n v="5"/>
    <s v="MALANG"/>
    <s v="BATU"/>
    <s v="PKS"/>
    <s v="REG"/>
    <s v="AO"/>
    <s v="NEW SALES"/>
    <m/>
    <s v="Completed (PS)"/>
    <s v="RBS-Regional 3"/>
    <d v="2026-08-09T10:05:18"/>
    <d v="2026-08-09T19:26:31"/>
    <n v="69359823"/>
    <m/>
    <n v="152710214158"/>
    <s v="Rumah Kost Bunga Sakura 2"/>
    <s v="ODP-PKS-FH/40"/>
    <s v="WO061305841"/>
    <m/>
    <m/>
    <m/>
    <n v="112.747158835893"/>
    <n v="-7.9457711819460703"/>
    <s v="|MN00814|MYIA-006730147993/POI/Moch. Ainur Rofin Anwar/089601828558/ainuranwar099@gmail.com"/>
    <s v="MYDIGIBIZPARTNER"/>
    <m/>
    <m/>
    <m/>
    <m/>
    <m/>
    <m/>
    <m/>
    <m/>
    <s v="Management Janji"/>
    <s v="2026-08-08 08:00:00 | Tanggal pemasangan: 6/08/2026  Jam pemasangan : pagi / siang  Info Tambahan : Hubungi pelanggan dulu sebelum ke lokasi.  terima kasih"/>
    <s v="FCC"/>
    <d v="2026-09-08T10:09:51"/>
    <m/>
    <m/>
    <s v="PS"/>
    <s v="PKS"/>
    <s v="NO ADDON"/>
    <n v="20260809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9T07:00:00"/>
    <s v="2026-08-08 08:00:00 | Tanggal pemasangan: 6/08/2026  Jam pemasangan : pagi / siang  Info Tambahan : Hubungi pelanggan dulu sebelum ke lokasi.  terima kasih"/>
    <n v="2026"/>
    <n v="8"/>
    <n v="9"/>
    <d v="2026-08-09T00:00:00"/>
    <n v="-0.29166666666424135"/>
    <x v="1"/>
    <x v="15"/>
  </r>
  <r>
    <n v="1614"/>
    <n v="1002527743"/>
    <n v="3"/>
    <x v="1"/>
    <n v="5"/>
    <s v="KEDIRI"/>
    <s v="TULUNGAGUNG"/>
    <s v="KWR"/>
    <s v="REG"/>
    <s v="AO"/>
    <s v="NEW SALES"/>
    <s v="1P INET"/>
    <s v="102 | FOLLOW UP COMPLETED"/>
    <s v="RBS-Regional 3"/>
    <d v="2026-08-15T09:04:56"/>
    <d v="2026-08-18T12:54:55"/>
    <n v="69366559"/>
    <m/>
    <n v="152624201887"/>
    <s v="REZKY ABADI TOSERBA"/>
    <s v="ODP-KWR-FA/97"/>
    <s v="WO061798968"/>
    <m/>
    <m/>
    <m/>
    <n v="111.92703299999999"/>
    <n v="-8.2226320000000008"/>
    <s v="|MN02453|MYIA-042892311161/POI/ABDUL MUNIR MIFTAHUL HUDA/085648591415/ilahic178@gmail.com"/>
    <s v="MYIB_ASSISTANT"/>
    <m/>
    <m/>
    <m/>
    <m/>
    <m/>
    <m/>
    <m/>
    <m/>
    <s v="Management Janji"/>
    <s v="2026-08-16 15:00:00 | Waktu pemasangan : 16 agustus 2026 Jam pemasangan : 15.00 Info Tambahan : Hubungi pelanggan dulu sebelum ke lokasi terimakasih  "/>
    <s v="FCC"/>
    <s v="15-08-2026 09:09:57"/>
    <d v="2026-08-16T15:00:00"/>
    <m/>
    <s v="REVOKE"/>
    <s v="KWR"/>
    <s v="NO ADDON"/>
    <m/>
    <s v="Follow Up Revoke Completed, New Order ID : SC1002533028"/>
    <s v="HSI Bisnis Promo HUT Telkom PSB 70% - 300 Mbps"/>
    <s v="INDIBIZ"/>
    <m/>
    <m/>
    <d v="2026-08-16T15:00:00"/>
    <s v="2026-08-16 15:00:00 | Waktu pemasangan : 16 agustus 2026 Jam pemasangan : 15.00 Info Tambahan : Hubungi pelanggan dulu sebelum ke lokasi terimakasih  "/>
    <m/>
    <m/>
    <m/>
    <e v="#NUM!"/>
    <e v="#NUM!"/>
    <x v="0"/>
    <x v="28"/>
  </r>
  <r>
    <n v="1615"/>
    <n v="1002529218"/>
    <n v="3"/>
    <x v="1"/>
    <n v="5"/>
    <s v="KEDIRI"/>
    <s v="NGANJUK"/>
    <s v="KTS"/>
    <s v="REG"/>
    <s v="AO"/>
    <s v="NEW SALES"/>
    <s v="1P INET"/>
    <s v="Completed (PS)"/>
    <s v="RBS-Regional 3"/>
    <d v="2026-08-16T08:19:56"/>
    <d v="2026-08-17T11:51:44"/>
    <n v="69367259"/>
    <m/>
    <n v="152615203204"/>
    <s v="WARKOP GAMING"/>
    <s v="ODP-KTS-FB/92 FB/D07/92.01"/>
    <s v="WO061857469"/>
    <m/>
    <m/>
    <m/>
    <n v="112.084265984594"/>
    <n v="-7.5147339718454997"/>
    <s v="MD|MYDB-20260815265625|DC20002/MC20039|WARKOP GAMING|085706776765"/>
    <s v="MYDIGIBIZPARTNER"/>
    <m/>
    <m/>
    <m/>
    <m/>
    <m/>
    <m/>
    <m/>
    <m/>
    <s v="Management Janji"/>
    <s v="2026-08-17 08:00:00 | Waktu pemasangan : 17 agustus 2026 Jam pemasangan : 08.00 - 12.00 Info Tambahan : Hubungi pelanggan dulu sebelum ke lokasi terimakasih "/>
    <s v="FCC"/>
    <s v="16-08-2026 08:25:54"/>
    <d v="2026-08-17T08:00:00"/>
    <m/>
    <s v="PS"/>
    <s v="KTS"/>
    <s v="NO ADDON"/>
    <n v="20260817"/>
    <s v="Completed"/>
    <s v="HSI Bisnis Promo HUT Telkom PSB 70% - 150 Mbps"/>
    <s v="INDIBIZ"/>
    <m/>
    <m/>
    <d v="2026-08-17T08:00:00"/>
    <s v="2026-08-17 08:00:00 | Waktu pemasangan : 17 agustus 2026 Jam pemasangan : 08.00 - 12.00 Info Tambahan : Hubungi pelanggan dulu sebelum ke lokasi terimakasih "/>
    <n v="2026"/>
    <n v="8"/>
    <n v="17"/>
    <d v="2026-08-17T00:00:00"/>
    <n v="-0.33333333333575865"/>
    <x v="1"/>
    <x v="3"/>
  </r>
  <r>
    <n v="1616"/>
    <n v="1002514620"/>
    <n v="3"/>
    <x v="3"/>
    <n v="5"/>
    <s v="MADURA"/>
    <s v="PAMEKASAN"/>
    <s v="SMP"/>
    <s v="REG"/>
    <s v="AO"/>
    <s v="NEW SALES"/>
    <m/>
    <s v="Completed (PS)"/>
    <s v="RBS-Regional 3"/>
    <d v="2026-08-07T13:34:41"/>
    <d v="2026-08-07T19:07:17"/>
    <n v="69358552"/>
    <m/>
    <n v="152431232330"/>
    <s v="Yayasan Al khoiron"/>
    <s v="ODP-SMP-FBS/05"/>
    <s v="WO061166585"/>
    <m/>
    <m/>
    <m/>
    <n v="113.86953883"/>
    <n v="-7.0712554120000002"/>
    <s v="MD|MYDB-20260804264344|DN00001/MN00572|Yayasan Al khoiron|081957137909"/>
    <s v="MYDIGIBIZPARTNER"/>
    <m/>
    <m/>
    <m/>
    <m/>
    <m/>
    <m/>
    <m/>
    <m/>
    <s v="Management Janji"/>
    <s v="2026-08-05 13:00:00 | Nama PIC : Bp Baharuddin  No HP : 081957137909  No Alt : -  M Janji : 05 Agustus 2026  Jam Pasang : Pagi / Siang  Note : hubungi pelanggan jika ingin ke lokasi, terima kasih"/>
    <s v="FCC"/>
    <d v="2026-07-08T13:40:21"/>
    <m/>
    <m/>
    <s v="PS"/>
    <s v="SMP"/>
    <s v="NO ADDON"/>
    <n v="20260807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07T07:00:00"/>
    <s v="2026-08-05 13:00:00 | Nama PIC : Bp Baharuddin  No HP : 081957137909  No Alt : -  M Janji : 05 Agustus 2026  Jam Pasang : Pagi / Siang  Note : hubungi pelanggan jika ingin ke lokasi, terima kasih"/>
    <n v="2026"/>
    <n v="8"/>
    <n v="7"/>
    <d v="2026-08-07T00:00:00"/>
    <n v="-0.29166666666424135"/>
    <x v="1"/>
    <x v="6"/>
  </r>
  <r>
    <n v="1617"/>
    <n v="1002528002"/>
    <n v="3"/>
    <x v="7"/>
    <n v="4"/>
    <s v="KUDUS"/>
    <s v="KUDUS"/>
    <s v="KUD"/>
    <s v="REG"/>
    <s v="AO"/>
    <s v="NEW SALES"/>
    <s v="1P INET"/>
    <s v="98 | OSS - CANCEL COMPLETE"/>
    <s v="RBS-Regional 3"/>
    <d v="2026-08-15T11:07:57"/>
    <d v="2026-08-18T10:28:06"/>
    <n v="69366719"/>
    <m/>
    <n v="142401146051"/>
    <s v="PT. KALAMAYA INTEGRA MEDIA"/>
    <s v="ODP-KUD-FM/106 FM/D06/106.01"/>
    <s v="WO061808957"/>
    <m/>
    <m/>
    <m/>
    <n v="110.84686918600801"/>
    <n v="-6.8037992104597702"/>
    <s v="|MN01006|MYIA-026807038696/POI/PT. KALAMAYA INTEGRA MEDIA/083173620166/kalammaya666@gmail.com"/>
    <s v="MYIB_ASSISTANT"/>
    <m/>
    <m/>
    <m/>
    <m/>
    <m/>
    <m/>
    <m/>
    <m/>
    <s v="Management Janji"/>
    <s v="2026-08-17 13:00:00 | M Janji :  17 Agustus 2026 Jam Pasang : Siang Note : hubungi pelanggan jika ingin ke lokasi, terima kasih"/>
    <s v="FCC"/>
    <s v="15-08-2026 11:09:59"/>
    <d v="2026-08-17T13:00:00"/>
    <s v="Kendala Pelanggan"/>
    <s v="CANCEL"/>
    <s v="KUD"/>
    <s v="NO ADDON"/>
    <m/>
    <s v="Cancel Completed"/>
    <s v="HSI Bisnis Basic Promo HUT Telkom PSB 70% - 50 Mbps"/>
    <s v="INDIBIZ"/>
    <m/>
    <m/>
    <d v="2026-08-17T13:00:00"/>
    <s v="2026-08-17 13:00:00 | M Janji :  17 Agustus 2026 Jam Pasang : Siang Note : hubungi pelanggan jika ingin ke lokasi, terima kasih"/>
    <m/>
    <m/>
    <m/>
    <e v="#NUM!"/>
    <e v="#NUM!"/>
    <x v="0"/>
    <x v="4"/>
  </r>
  <r>
    <n v="1618"/>
    <n v="1002515259"/>
    <n v="3"/>
    <x v="1"/>
    <n v="5"/>
    <s v="KEDIRI"/>
    <s v="BLITAR"/>
    <s v="BLR"/>
    <s v="REG"/>
    <s v="AO"/>
    <s v="NEW SALES"/>
    <s v="1P INET"/>
    <s v="Completed (PS)"/>
    <s v="RBS-Regional 3"/>
    <d v="2026-08-07T16:22:56"/>
    <d v="2026-08-08T12:09:26"/>
    <n v="69361043"/>
    <m/>
    <n v="152730235347"/>
    <s v="SPBU BENCE 54.661.26 AGUNG CATUR UTAMA GROUP"/>
    <s v="ODP-BLR-FBN/21 FBN/D02/21.01"/>
    <s v="WO061188904"/>
    <m/>
    <m/>
    <m/>
    <n v="112.229193"/>
    <n v="-8.0762350000000005"/>
    <s v="|MN02734|MYIA-098957173801/POI/AGUNG SUYONO/082143999778/spbuagungbence@gmail.com"/>
    <s v="MYIB_ASSISTANT"/>
    <m/>
    <m/>
    <m/>
    <m/>
    <m/>
    <m/>
    <m/>
    <m/>
    <s v="Management Janji"/>
    <s v="2026-08-08 13:00:00 | Tanggal pemasangan: 08/08/2026 Jam pemasangan : siang Info Tambahan : Hubungi pelanggan dulu sebelum ke lokasi terima kasih."/>
    <s v="FCC"/>
    <d v="2026-07-08T16:25:36"/>
    <d v="2026-08-08T13:00:00"/>
    <m/>
    <s v="PS"/>
    <s v="BLR"/>
    <s v="NO ADDON"/>
    <n v="20260808"/>
    <s v="Completed"/>
    <s v="HSI Bisnis Basic Promo HUT Telkom PSB 70% - 50 Mbps"/>
    <s v="INDIBIZ"/>
    <m/>
    <m/>
    <d v="2026-08-08T13:00:00"/>
    <s v="2026-08-08 13:00:00 | Tanggal pemasangan: 08/08/2026 Jam pemasangan : siang Info Tambahan : Hubungi pelanggan dulu sebelum ke lokasi terima kasih."/>
    <n v="2026"/>
    <n v="8"/>
    <n v="8"/>
    <d v="2026-08-08T00:00:00"/>
    <n v="-0.54166666666424135"/>
    <x v="1"/>
    <x v="28"/>
  </r>
  <r>
    <n v="1619"/>
    <n v="1002506729"/>
    <n v="3"/>
    <x v="5"/>
    <n v="5"/>
    <s v="SINGARJA"/>
    <s v="JEMBRANA"/>
    <s v="NGR"/>
    <s v="REG"/>
    <s v="AO"/>
    <s v="NEW SALES"/>
    <m/>
    <s v="Completed (PS)"/>
    <s v="RBS-Regional 3"/>
    <d v="2026-08-04T08:11:45"/>
    <d v="2026-08-04T12:37:19"/>
    <n v="69353227"/>
    <n v="3654571008"/>
    <n v="172411226065"/>
    <s v="PT. SUPRA PRIMATAMA NUSANTARA"/>
    <s v="ODP-NGR-FN/11"/>
    <s v="WO060851877"/>
    <m/>
    <m/>
    <m/>
    <n v="114.67391589018"/>
    <n v="-8.3698510161736692"/>
    <s v="|MN02677|/CP BACHARUDDIN YUSUF HABIBIE/081333336960/branch_bali_jembranamendoyo@biznetnetworks.com"/>
    <s v="Sales Force DBS"/>
    <m/>
    <m/>
    <m/>
    <m/>
    <m/>
    <m/>
    <m/>
    <m/>
    <s v="Management Janji"/>
    <s v="2026-07-29 13:00:00|Nama Pic : BP YUSUF  No Hp Pic : 081333336960  Jam Pemasangan : 08:00 - 12.00  Tanggal Pemasangan : RABU 29 JULI 2026  Info Tambahan : Hubungi pelanggan sebelum datang ke lokasi|YU5156|MYDITA"/>
    <s v="FCC"/>
    <d v="2026-04-08T08:25:42"/>
    <m/>
    <m/>
    <s v="PS"/>
    <s v="NGR"/>
    <s v="NO ADDON"/>
    <n v="20260804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04T07:00:00"/>
    <s v="2026-07-29 13:00:00|Nama Pic : BP YUSUF  No Hp Pic : 081333336960  Jam Pemasangan : 08:00 - 12.00  Tanggal Pemasangan : RABU 29 JULI 2026  Info Tambahan : Hubungi pelanggan sebelum datang ke lokasi|YU5156|MYDITA"/>
    <n v="2026"/>
    <n v="8"/>
    <n v="4"/>
    <d v="2026-08-04T00:00:00"/>
    <n v="-0.29166666666424135"/>
    <x v="1"/>
    <x v="16"/>
  </r>
  <r>
    <n v="1620"/>
    <n v="1002518220"/>
    <n v="3"/>
    <x v="2"/>
    <n v="4"/>
    <s v="YOGYAKARTA"/>
    <s v="SLEMAN"/>
    <s v="GOD"/>
    <s v="REG"/>
    <s v="AO"/>
    <s v="NEW SALES"/>
    <s v="1P INET"/>
    <s v="102 | FOLLOW UP COMPLETED"/>
    <s v="RBS-Regional 3"/>
    <d v="2026-08-10T15:10:56"/>
    <d v="2026-08-12T12:35:46"/>
    <n v="69362619"/>
    <m/>
    <n v="146136130127"/>
    <s v="PT HASTA REKSA MANUNGGAL"/>
    <s v="ODP-GOD-FAF/028 FAF/D02/028.01"/>
    <s v="WO061417257"/>
    <m/>
    <m/>
    <m/>
    <n v="110.2268108"/>
    <n v="-7.7153622999999998"/>
    <s v="|MN02579|MYIA-017063864225/POI/MUHAMMAD FAIZIN/085643382853/mustidzien@gmail.com"/>
    <s v="MYIB_ASSISTANT"/>
    <m/>
    <m/>
    <m/>
    <m/>
    <m/>
    <m/>
    <m/>
    <m/>
    <s v="Management Janji"/>
    <s v="2026-08-11 15:00:00 | M Janji : (09/08/2026) jam Pasang : 09:00 Note : hubungi pelanggan jika ingin kelokasi"/>
    <s v="FCC"/>
    <d v="2026-10-08T15:25:39"/>
    <d v="2026-08-11T15:00:00"/>
    <s v="Kendala Teknik"/>
    <s v="REVOKE"/>
    <s v="GOD"/>
    <s v="NO ADDON"/>
    <m/>
    <s v="Follow Up Revoke Completed, New Order ID : SC1002522007"/>
    <s v="HSI Bisnis Promo HUT Telkom PSB 70% - 50 Mbps"/>
    <s v="INDIBIZ"/>
    <m/>
    <m/>
    <d v="2026-08-11T15:00:00"/>
    <s v="2026-08-11 15:00:00 | M Janji : (09/08/2026) jam Pasang : 09:00 Note : hubungi pelanggan jika ingin kelokasi"/>
    <m/>
    <m/>
    <m/>
    <e v="#NUM!"/>
    <e v="#NUM!"/>
    <x v="0"/>
    <x v="4"/>
  </r>
  <r>
    <n v="1621"/>
    <n v="1002525798"/>
    <n v="3"/>
    <x v="4"/>
    <n v="4"/>
    <s v="PEKALONGAN"/>
    <s v="PEKALONGAN"/>
    <s v="PKL"/>
    <s v="REG"/>
    <s v="AO"/>
    <s v="NEW SALES"/>
    <s v="1P INET"/>
    <s v="Completed (PS)"/>
    <s v="RBS-Regional 3"/>
    <d v="2026-08-14T10:10:56"/>
    <d v="2026-08-15T17:38:20"/>
    <n v="69365762"/>
    <m/>
    <n v="142202154753"/>
    <s v="WARUNG GEN Z"/>
    <s v="ODP-PKL-FBJ/019 FBJ/D01/019.01"/>
    <s v="WO061725858"/>
    <m/>
    <m/>
    <m/>
    <n v="109.62922399999999"/>
    <n v="-6.9252469999999997"/>
    <s v="|MN01913|MYIA-025116068441/POI/MUCHAMMAD ISYUL AROB/085640099777/isyularob46@gmail.com"/>
    <s v="MYIB_ASSISTANT"/>
    <m/>
    <m/>
    <m/>
    <m/>
    <m/>
    <m/>
    <m/>
    <m/>
    <s v="Management Janji"/>
    <s v="2026-08-15 08:00:00 | Nama PIC : ISYUL AROB No HP : 085640099777 Alt :  M Janji : 15 Augustus 2026 Jam Pasang : 08.00 - 13:00  NoteÃ‚Â :  hubungi terlebih dahulu sebelum kelokasi"/>
    <s v="FCC"/>
    <s v="14-08-2026 10:39:51"/>
    <d v="2026-08-15T08:00:00"/>
    <m/>
    <s v="PS"/>
    <s v="PKL"/>
    <s v="NO ADDON"/>
    <n v="20260815"/>
    <s v="Completed"/>
    <s v="HSI Bisnis Promo HUT Telkom PSB 70% - 50 Mbps"/>
    <s v="INDIBIZ"/>
    <m/>
    <m/>
    <d v="2026-08-15T08:00:00"/>
    <s v="2026-08-15 08:00:00 | Nama PIC : ISYUL AROB No HP : 085640099777 Alt :  M Janji : 15 Augustus 2026 Jam Pasang : 08.00 - 13:00  NoteÃ‚Â :  hubungi terlebih dahulu sebelum kelokasi"/>
    <n v="2026"/>
    <n v="8"/>
    <n v="15"/>
    <d v="2026-08-15T00:00:00"/>
    <n v="-0.33333333333575865"/>
    <x v="1"/>
    <x v="4"/>
  </r>
  <r>
    <n v="1622"/>
    <n v="1002534255"/>
    <n v="3"/>
    <x v="5"/>
    <n v="5"/>
    <s v="DENPASAR"/>
    <s v="SANUR"/>
    <s v="SAU"/>
    <s v="REG"/>
    <s v="AO"/>
    <s v="NEW SALES"/>
    <m/>
    <s v="MYCX - SEND OPEN PAPERLESS"/>
    <s v="RBS-Regional 2"/>
    <d v="2026-08-18T16:41:42"/>
    <d v="2026-08-18T16:44:05"/>
    <n v="69369359"/>
    <m/>
    <n v="172401298289"/>
    <s v="PT CERIA JUSINDO NUSANTARA"/>
    <s v="ODP-SAU-FP/37"/>
    <m/>
    <m/>
    <m/>
    <m/>
    <n v="115.265233820237"/>
    <n v="-8.6867821704139807"/>
    <s v="MB00304; Nuryadi +62 878-7721-2653 +62 857-4374-4255; finance@boostjuicebars.co.id; HSI BISNIS + NETMONK 50 MBPS 462K;FIRRA; Icon Mall Beach (Beach Floor), Jl. Segara Ayu No.36, Sanur, Denpasar Selatan, Kota Denpasar, Bali 80228 -8.686782170413984, 115.2"/>
    <s v="Sales Force DBS"/>
    <m/>
    <m/>
    <m/>
    <m/>
    <m/>
    <m/>
    <m/>
    <m/>
    <m/>
    <m/>
    <m/>
    <s v="18-08-2026 16:54:53"/>
    <m/>
    <m/>
    <s v="INPROGRESS_SC"/>
    <s v="SAU"/>
    <s v="NETMONK"/>
    <m/>
    <s v="SEND PAPERLESS OPEN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m/>
    <m/>
    <m/>
    <m/>
    <m/>
    <e v="#NUM!"/>
    <e v="#NUM!"/>
    <x v="0"/>
    <x v="7"/>
  </r>
  <r>
    <n v="1623"/>
    <n v="1002505630"/>
    <n v="3"/>
    <x v="1"/>
    <n v="5"/>
    <s v="KEDIRI"/>
    <s v="TULUNGAGUNG"/>
    <s v="TUL"/>
    <s v="REG"/>
    <s v="AO"/>
    <s v="NEW SALES"/>
    <s v="1P INET"/>
    <s v="102 | FOLLOW UP COMPLETED"/>
    <s v="RBS-Regional 3"/>
    <d v="2026-08-03T09:34:56"/>
    <d v="2026-08-05T11:35:22"/>
    <n v="69357251"/>
    <m/>
    <n v="152606246366"/>
    <s v="PT. PUTRA SURYA MANDIRI SEJAHTERA"/>
    <s v="ODP-TUL-FAH/12 FAH/D02/12.01"/>
    <s v="WO060759125"/>
    <m/>
    <m/>
    <m/>
    <n v="111.93591501563699"/>
    <n v="-8.0175718760460093"/>
    <s v="MD|MYDB-20260803264213|DC20015/MC20183|PT. PUTRA SURYA MANDIRI SEJAHTERA|081227646666"/>
    <s v="MYDIGIBIZPARTNER"/>
    <m/>
    <m/>
    <m/>
    <m/>
    <m/>
    <m/>
    <m/>
    <m/>
    <s v="Management Janji"/>
    <s v="2026-08-04 08:00:00 | Tanggal Pemasangan : 04 Agustus 2026 Jam Pemasangan : 08:00 13:00 Info Tambahan : Hubungi pelanggan dulu sebelum ke lokasi terimakasih"/>
    <s v="FCC"/>
    <d v="2026-03-08T09:40:13"/>
    <d v="2026-08-04T08:00:00"/>
    <m/>
    <s v="REVOKE"/>
    <s v="TUL"/>
    <s v="NO ADDON"/>
    <m/>
    <s v="Follow Up Revoke Completed, New Order ID : SC1002510249"/>
    <s v="HSI Bisnis PSB 70% - 75 Mbps"/>
    <s v="INDIBIZ"/>
    <m/>
    <m/>
    <d v="2026-08-04T08:00:00"/>
    <s v="2026-08-04 08:00:00 | Tanggal Pemasangan : 04 Agustus 2026 Jam Pemasangan : 08:00 13:00 Info Tambahan : Hubungi pelanggan dulu sebelum ke lokasi terimakasih"/>
    <m/>
    <m/>
    <m/>
    <e v="#NUM!"/>
    <e v="#NUM!"/>
    <x v="0"/>
    <x v="28"/>
  </r>
  <r>
    <n v="1624"/>
    <n v="1002506824"/>
    <n v="3"/>
    <x v="1"/>
    <n v="5"/>
    <s v="MADIUN"/>
    <s v="TUBAN"/>
    <s v="RGL"/>
    <s v="REG"/>
    <s v="AO"/>
    <s v="NEW SALES"/>
    <s v="1P INET"/>
    <s v="Completed (PS)"/>
    <s v="RBS-Regional 3"/>
    <d v="2026-08-04T08:58:57"/>
    <d v="2026-08-05T21:06:34"/>
    <n v="69357943"/>
    <m/>
    <n v="152646208072"/>
    <s v="MTs Syiar Islam"/>
    <s v="ODP-RGL-FAE/34"/>
    <s v="WO060854399"/>
    <m/>
    <m/>
    <m/>
    <n v="111.97839483618699"/>
    <n v="-7.0723869903472796"/>
    <s v="MD|MYDB-20260804264304|DN00001/MN01285|MTs Syiar Islam|082302325282"/>
    <s v="MYDIGIBIZPARTNER"/>
    <m/>
    <m/>
    <m/>
    <m/>
    <m/>
    <m/>
    <m/>
    <m/>
    <s v="Management Janji"/>
    <s v="2026-08-06 08:00:00 | Nama Pic : BP KHOIRUL No Hp Pic : 082302325282 Jam Pemasangan : 08:00 - 12.00 Tanggal Pemasangan : RABU 05 AGUSTUS 2026 Info Tambahan : Hubungi pelanggan sebelum datang ke lokasi, terima kasih."/>
    <s v="FCC"/>
    <d v="2026-04-08T09:10:36"/>
    <d v="2026-08-06T08:00:00"/>
    <m/>
    <s v="PS"/>
    <s v="RGL"/>
    <s v="NO ADDON"/>
    <n v="20260805"/>
    <s v="Completed"/>
    <s v="HSI Bisnis Promo HUT Telkom PSB 70% - 75 Mbps"/>
    <s v="INDIBIZ"/>
    <m/>
    <m/>
    <d v="2026-08-06T08:00:00"/>
    <s v="2026-08-06 08:00:00 | Nama Pic : BP KHOIRUL No Hp Pic : 082302325282 Jam Pemasangan : 08:00 - 12.00 Tanggal Pemasangan : RABU 05 AGUSTUS 2026 Info Tambahan : Hubungi pelanggan sebelum datang ke lokasi, terima kasih."/>
    <n v="2026"/>
    <n v="8"/>
    <n v="5"/>
    <d v="2026-08-05T00:00:00"/>
    <n v="-1.3333333333357587"/>
    <x v="1"/>
    <x v="18"/>
  </r>
  <r>
    <n v="1625"/>
    <n v="1002506604"/>
    <n v="3"/>
    <x v="2"/>
    <n v="4"/>
    <s v="MAGELANG"/>
    <s v="WONOSOBO"/>
    <s v="WOS"/>
    <s v="REG"/>
    <s v="AO"/>
    <s v="NEW SALES"/>
    <s v="1P INET"/>
    <s v="98 | OSS - CANCEL COMPLETE"/>
    <s v="RBS-Regional 3"/>
    <d v="2026-08-03T18:04:57"/>
    <d v="2026-08-05T10:09:17"/>
    <n v="69357826"/>
    <m/>
    <n v="141373127367"/>
    <s v="PT BRAMASTRA BAKTI SOLUSINDO UR APOTEK PRO WONOSOBO"/>
    <s v="ODP-WOS-FAE/123 FAE/D08/123.01"/>
    <s v="WO060831723"/>
    <m/>
    <m/>
    <m/>
    <n v="109.9021889"/>
    <n v="-7.3546953999999998"/>
    <s v="|MN00542|MYIA-048065138011/POI/HUSEIN/089672423536/bramastrajakarta1@gmail.com"/>
    <s v="MYIB_ASSISTANT"/>
    <m/>
    <m/>
    <m/>
    <m/>
    <m/>
    <m/>
    <m/>
    <m/>
    <s v="Management Janji"/>
    <s v="2026-08-04 15:00:00 | Nama PIC : PT BRAMASTRA BAKTI SOLUSINDO UR APOTEK PRO WONOSOBO No HP : 089672423536 Alt :  M Janji : 04/08/2026 Jam Pasang : 08.00 - 13:00  NoteÃ‚Â :  hubungi terlebih dahulu sebelum kelokasi"/>
    <s v="FCC"/>
    <d v="2026-03-08T18:10:15"/>
    <d v="2026-08-04T15:00:00"/>
    <s v="Kendala Pelanggan"/>
    <s v="CANCEL"/>
    <s v="WOS"/>
    <s v="NO ADDON"/>
    <m/>
    <s v="Cancel Completed"/>
    <s v="HSI Bisnis Promo HUT Telkom PSB 70% - 50 Mbps"/>
    <s v="INDIBIZ"/>
    <m/>
    <m/>
    <d v="2026-08-04T15:00:00"/>
    <s v="2026-08-04 15:00:00 | Nama PIC : PT BRAMASTRA BAKTI SOLUSINDO UR APOTEK PRO WONOSOBO No HP : 089672423536 Alt :  M Janji : 04/08/2026 Jam Pasang : 08.00 - 13:00  NoteÃ‚Â :  hubungi terlebih dahulu sebelum kelokasi"/>
    <m/>
    <m/>
    <m/>
    <e v="#NUM!"/>
    <e v="#NUM!"/>
    <x v="0"/>
    <x v="4"/>
  </r>
  <r>
    <n v="1626"/>
    <n v="1002529595"/>
    <n v="3"/>
    <x v="1"/>
    <n v="5"/>
    <s v="KEDIRI"/>
    <s v="TRENGGALEK"/>
    <s v="TRE"/>
    <s v="REG"/>
    <s v="AO"/>
    <s v="NEW SALES"/>
    <s v="1P INET"/>
    <s v="Completed (PS)"/>
    <s v="RBS-Regional 3"/>
    <d v="2026-08-16T12:44:57"/>
    <d v="2026-08-16T19:52:09"/>
    <n v="69367457"/>
    <m/>
    <n v="152608207925"/>
    <s v="SD NEGERI KRANDEGAN"/>
    <s v="ODP-TRE-FN/32 FN/D03/32.01"/>
    <s v="WO061872236"/>
    <m/>
    <m/>
    <m/>
    <n v="111.74679500000001"/>
    <n v="-8.1086589999999994"/>
    <s v="|MN02734|MYIA-004698951977/POI/APRIONO/083193582978/zadynfashion@tmails.net"/>
    <s v="MYIB_ASSISTANT"/>
    <m/>
    <m/>
    <m/>
    <m/>
    <m/>
    <m/>
    <m/>
    <m/>
    <s v="Management Janji"/>
    <s v="2026-08-17 13:00:00 | Tanggal Pemasangan : 17 Agustus 2026 Jam Pemasangan : 08:00 13:00 Info Tambahan : Hubungi pelanggan dulu sebelum ke lokasi terimakasih"/>
    <s v="FCC"/>
    <s v="16-08-2026 12:55:02"/>
    <d v="2026-08-17T13:00:00"/>
    <m/>
    <s v="PS"/>
    <s v="TRE"/>
    <s v="NO ADDON"/>
    <n v="20260816"/>
    <s v="Completed"/>
    <s v="HSI Bisnis Promo HUT Telkom PSB 70% - 150 Mbps"/>
    <s v="INDIBIZ"/>
    <m/>
    <m/>
    <d v="2026-08-17T13:00:00"/>
    <s v="2026-08-17 13:00:00 | Tanggal Pemasangan : 17 Agustus 2026 Jam Pemasangan : 08:00 13:00 Info Tambahan : Hubungi pelanggan dulu sebelum ke lokasi terimakasih"/>
    <n v="2026"/>
    <n v="8"/>
    <n v="16"/>
    <d v="2026-08-16T00:00:00"/>
    <n v="-1.5416666666642413"/>
    <x v="1"/>
    <x v="25"/>
  </r>
  <r>
    <n v="1627"/>
    <n v="1002526494"/>
    <n v="3"/>
    <x v="3"/>
    <n v="5"/>
    <s v="SBY UTARA"/>
    <s v="TANDES"/>
    <s v="KLN"/>
    <s v="REG"/>
    <s v="AO"/>
    <s v="NEW SALES"/>
    <m/>
    <s v="MIE - SEND SURVEY"/>
    <s v="RBS-Regional 3"/>
    <d v="2026-08-14T14:18:08"/>
    <d v="2026-08-18T10:38:02"/>
    <n v="69366098"/>
    <m/>
    <n v="152418250004"/>
    <s v="PT Avery Sentra Furnitur"/>
    <s v="ODP-TDS-FEN/02"/>
    <s v="WO061985496"/>
    <m/>
    <m/>
    <m/>
    <n v="112.68494870000001"/>
    <n v="-7.2591576"/>
    <s v="|MN02749|/Avery Sentosa Indonesia/081353636794/averyfurnitures@gmail.com/ (averyfurnitures@gmail.com/HSI)HSI Basic Winback + Antares Eazy (1:2) 50 Mbps (Rp 395.000) PSB Rp 150.000/Helga Yosinda Violetta"/>
    <s v="Sales Force DBS"/>
    <m/>
    <m/>
    <m/>
    <m/>
    <m/>
    <m/>
    <m/>
    <m/>
    <s v="Management Janji"/>
    <s v="2026-08-20 08:00:00|Nama PIC : ibu helga No HP : 081353636794 No Alternatif : - M Janji : 19/07/2026 Jam Pasang : Pagi NoteÃ‚Â :  Hubungi terlebih dahulu sebelum ke lokasi|40961370|MYDITA"/>
    <s v="FCC"/>
    <s v="14-08-2026 14:40:08"/>
    <d v="2026-08-20T08:00:00"/>
    <m/>
    <s v="SURVEY_NEW_MANJA"/>
    <s v="KLN"/>
    <s v="ANTAREZ"/>
    <m/>
    <s v="MIE - SEND SURVEY"/>
    <s v="- E23015;E23015 ~ ES23 - Perangkat ONT[0]  - E23015~null~44292;E23015||11||Abodemen 0[0]  - E23015~null~E23015_SWONT;SWONT ~ Biaya Sewa ONT ~ E23015[30000]  - E24058;E24058 ~ ES24 - Paket HSI Bisnis (HSIEF) Khusus Winback[0]  - E24058~null~103819;E24058||"/>
    <s v="INDIBIZ"/>
    <m/>
    <m/>
    <d v="2026-08-20T08:00:00"/>
    <s v="2026-08-20 08:00:00|Nama PIC : ibu helga No HP : 081353636794 No Alternatif : - M Janji : 19/07/2026 Jam Pasang : Pagi NoteÃ‚Â :  Hubungi terlebih dahulu sebelum ke lokasi|40961370|MYDITA"/>
    <m/>
    <m/>
    <m/>
    <e v="#NUM!"/>
    <e v="#NUM!"/>
    <x v="0"/>
    <x v="23"/>
  </r>
  <r>
    <n v="1628"/>
    <n v="1002510652"/>
    <n v="3"/>
    <x v="3"/>
    <n v="5"/>
    <s v="SBY SELATAN"/>
    <s v="KETINTANG"/>
    <s v="RKT"/>
    <s v="REG"/>
    <s v="AO"/>
    <s v="NEW SALES"/>
    <m/>
    <s v="Completed (PS)"/>
    <s v="RBS-Regional 3"/>
    <d v="2026-08-05T13:57:21"/>
    <d v="2026-08-05T16:11:25"/>
    <n v="69348277"/>
    <m/>
    <n v="152308241650"/>
    <s v="SMPN 39 Surabaya"/>
    <s v="ODP-RKT-FBF/53"/>
    <s v="WO060990962"/>
    <m/>
    <m/>
    <m/>
    <n v="112.7643726"/>
    <n v="-7.3098223999999998"/>
    <s v="|MN02083|MYIA-090689692083/POI/Bu Lany/081217353508/smpn39sby@gmail.com"/>
    <s v="Sales Force DBS"/>
    <m/>
    <m/>
    <m/>
    <m/>
    <m/>
    <m/>
    <m/>
    <m/>
    <s v="Management Janji"/>
    <s v="2026-08-05 08:00:00|SMPN 39 surabaya|SYSTEM|MYDITA"/>
    <s v="FCC"/>
    <d v="2026-05-08T14:10:37"/>
    <m/>
    <m/>
    <s v="PS"/>
    <s v="RKT"/>
    <s v="NETMONK"/>
    <n v="20260805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5T07:00:00"/>
    <s v="2026-08-05 08:00:00|SMPN 39 surabaya|SYSTEM|MYDITA"/>
    <n v="2026"/>
    <n v="8"/>
    <n v="5"/>
    <d v="2026-08-05T00:00:00"/>
    <n v="-0.29166666666424135"/>
    <x v="1"/>
    <x v="10"/>
  </r>
  <r>
    <n v="1629"/>
    <n v="1002516237"/>
    <n v="3"/>
    <x v="3"/>
    <n v="5"/>
    <s v="SBY UTARA"/>
    <s v="TANDES"/>
    <s v="KLN"/>
    <s v="REG"/>
    <s v="AO"/>
    <s v="NEW SALES"/>
    <s v="1P INET"/>
    <s v="100 | REVOKE COMPLETED"/>
    <s v="RBS-Regional 3"/>
    <d v="2026-08-08T19:52:57"/>
    <d v="2026-08-11T13:53:41"/>
    <n v="69361660"/>
    <m/>
    <n v="152418251733"/>
    <s v="PT laxo global Akses"/>
    <s v="ODP-TDS-FDL/14 FDL/D02/14.01"/>
    <s v="WO061292457"/>
    <m/>
    <m/>
    <m/>
    <n v="112.701127119362"/>
    <n v="-7.2403730696992001"/>
    <s v="MD|MYDB-20260808264781|DN00001/MN02280|PT laxo global Akses|082245003307"/>
    <s v="MYDIGIBIZPARTNER"/>
    <m/>
    <m/>
    <m/>
    <m/>
    <m/>
    <m/>
    <m/>
    <m/>
    <s v="Management Janji"/>
    <s v="2026-08-13 08:00:00 | Nama : BP ANDI HERMAWAN  No Hp : 082245003307 No Alt :  Tgl Pemasangan : 10 Agustus 2026 Interval : SIANG Note : Hubungi pelanggan terlebih dahulu"/>
    <s v="FCC"/>
    <d v="2026-08-08T19:54:39"/>
    <d v="2026-08-13T08:00:00"/>
    <s v="Kendala Pelanggan"/>
    <s v="REVOKE"/>
    <s v="KLN"/>
    <s v="NO ADDON"/>
    <m/>
    <s v="Revoke Completed"/>
    <s v="HSI Bisnis Basic Promo HUT Telkom PSB 70% - 50 Mbps"/>
    <s v="INDIBIZ"/>
    <m/>
    <m/>
    <d v="2026-08-13T08:00:00"/>
    <s v="2026-08-13 08:00:00 | Nama : BP ANDI HERMAWAN  No Hp : 082245003307 No Alt :  Tgl Pemasangan : 10 Agustus 2026 Interval : SIANG Note : Hubungi pelanggan terlebih dahulu"/>
    <m/>
    <m/>
    <m/>
    <e v="#NUM!"/>
    <e v="#NUM!"/>
    <x v="0"/>
    <x v="23"/>
  </r>
  <r>
    <n v="1630"/>
    <n v="1002509294"/>
    <n v="3"/>
    <x v="2"/>
    <n v="4"/>
    <s v="MAGELANG"/>
    <s v="KEBUMEN"/>
    <s v="KBM"/>
    <s v="REG"/>
    <s v="AO"/>
    <s v="NEW SALES"/>
    <s v="1P INET"/>
    <s v="Completed (PS)"/>
    <s v="RBS-Regional 3"/>
    <d v="2026-08-04T16:56:56"/>
    <d v="2026-08-05T12:51:42"/>
    <n v="69358607"/>
    <m/>
    <n v="142141120156"/>
    <s v="LABKOM SMP MUHAMMADIYAH 2 KEBUMEN"/>
    <s v="ODP-KBM-FAC/10 FAC/D01/02.10"/>
    <s v="WO060923084"/>
    <m/>
    <m/>
    <m/>
    <n v="109.66715600000001"/>
    <n v="-7.6780020000000002"/>
    <s v="|MC80224|MYIA-052922483486/POI/FACHTURHADI PRASANU/089619944349/fachturprasanu@gmail.com"/>
    <s v="MYIB_ASSISTANT"/>
    <m/>
    <m/>
    <m/>
    <m/>
    <m/>
    <m/>
    <m/>
    <m/>
    <s v="Management Janji"/>
    <s v="2026-08-06 08:00:00 | Tanggal pemasangan : 05 AGUSTUS 2026 Jam pemasangan : pagi/siang Info Tambahan : Hubungi pelanggan dulu sebelum ke lokasi terima kasih"/>
    <s v="FCC"/>
    <d v="2026-04-08T17:10:10"/>
    <d v="2026-08-06T08:00:00"/>
    <m/>
    <s v="PS"/>
    <s v="KBM"/>
    <s v="NO ADDON"/>
    <n v="20260805"/>
    <s v="Completed"/>
    <s v="HSI Bisnis Promo HUT Telkom PSB 70% - 200 Mbps"/>
    <s v="INDIBIZ"/>
    <m/>
    <m/>
    <d v="2026-08-06T08:00:00"/>
    <s v="2026-08-06 08:00:00 | Tanggal pemasangan : 05 AGUSTUS 2026 Jam pemasangan : pagi/siang Info Tambahan : Hubungi pelanggan dulu sebelum ke lokasi terima kasih"/>
    <n v="2026"/>
    <n v="8"/>
    <n v="5"/>
    <d v="2026-08-05T00:00:00"/>
    <n v="-1.3333333333357587"/>
    <x v="1"/>
    <x v="4"/>
  </r>
  <r>
    <n v="1631"/>
    <n v="1002513469"/>
    <n v="3"/>
    <x v="1"/>
    <n v="5"/>
    <s v="KEDIRI"/>
    <s v="KEDIRI"/>
    <s v="NDL"/>
    <s v="REG"/>
    <s v="AO"/>
    <s v="NEW SALES"/>
    <s v="1P INET"/>
    <s v="Completed (PS)"/>
    <s v="RBS-Regional 3"/>
    <d v="2026-08-06T19:08:57"/>
    <d v="2026-08-08T18:11:42"/>
    <n v="69360348"/>
    <m/>
    <n v="152651207083"/>
    <s v="RUMAH SUNAT PANDAWA"/>
    <s v="ODP-NDL-FG/19 FG/D03/19.01"/>
    <s v="WO061116683"/>
    <m/>
    <m/>
    <m/>
    <n v="112.0142689"/>
    <n v="-7.8946975000000004"/>
    <s v="|MC20057|MYIA-008667405560/POI/Heni Nurhayati/085353176385/rumahlukapandawa@gmail.com"/>
    <s v="MYIB_ASSISTANT"/>
    <m/>
    <m/>
    <m/>
    <m/>
    <m/>
    <m/>
    <m/>
    <m/>
    <s v="Management Janji"/>
    <s v="2026-08-08 08:00:00 | Jam pemasangan : 12.00 Info Tambahan : Hubungi pelanggan dulu sebelum ke lokasi terimakasih "/>
    <s v="FCC"/>
    <d v="2026-06-08T19:10:22"/>
    <d v="2026-08-08T08:00:00"/>
    <m/>
    <s v="PS"/>
    <s v="NDL"/>
    <s v="NO ADDON"/>
    <n v="20260808"/>
    <s v="Completed"/>
    <s v="HSI Bisnis Promo HUT Telkom PSB 70% - 100 Mbps"/>
    <s v="INDIBIZ"/>
    <m/>
    <m/>
    <d v="2026-08-08T08:00:00"/>
    <s v="2026-08-08 08:00:00 | Jam pemasangan : 12.00 Info Tambahan : Hubungi pelanggan dulu sebelum ke lokasi terimakasih "/>
    <n v="2026"/>
    <n v="8"/>
    <n v="8"/>
    <d v="2026-08-08T00:00:00"/>
    <n v="-0.33333333333575865"/>
    <x v="1"/>
    <x v="1"/>
  </r>
  <r>
    <n v="1632"/>
    <n v="1002507674"/>
    <n v="3"/>
    <x v="2"/>
    <n v="4"/>
    <s v="MAGELANG"/>
    <s v="WONOSOBO"/>
    <s v="WOS"/>
    <s v="REG"/>
    <s v="AO"/>
    <s v="NEW SALES"/>
    <m/>
    <s v="FCC - HD1A - PROGRESS"/>
    <s v="RBS-Regional 3"/>
    <d v="2026-08-04T11:14:57"/>
    <d v="2026-08-04T11:16:39"/>
    <n v="69358120"/>
    <m/>
    <n v="141373127383"/>
    <s v="Sikembang Glamping"/>
    <m/>
    <m/>
    <m/>
    <m/>
    <m/>
    <n v="109.97017364830501"/>
    <n v="-7.33648717810531"/>
    <s v="AMRBS ; 402717 ; AMEX ; WIRA ; TREG3 ; MAGELANG ; 1S HSI BISNIS  300 Mbps ; Sony 082220777701; Sonicahyadi0806@gmail.com"/>
    <s v="Amex"/>
    <m/>
    <m/>
    <m/>
    <m/>
    <m/>
    <m/>
    <m/>
    <m/>
    <m/>
    <m/>
    <m/>
    <d v="2026-04-08T11:25:40"/>
    <m/>
    <m/>
    <s v="FCC"/>
    <s v="WOS"/>
    <s v="NO ADDON"/>
    <m/>
    <s v="MYDITA RBS - HD1A - PROGRESS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m/>
    <m/>
    <m/>
    <m/>
    <m/>
    <e v="#NUM!"/>
    <e v="#NUM!"/>
    <x v="0"/>
    <x v="4"/>
  </r>
  <r>
    <n v="1633"/>
    <n v="1002514783"/>
    <n v="3"/>
    <x v="2"/>
    <n v="4"/>
    <s v="YOGYAKARTA"/>
    <s v="SLEMAN"/>
    <s v="PKM"/>
    <s v="REG"/>
    <s v="AO"/>
    <s v="NEW SALES"/>
    <m/>
    <s v="CANCEL COMPLETED"/>
    <s v="RBS-Regional 3"/>
    <d v="2026-08-07T14:14:17"/>
    <d v="2026-08-11T02:01:07"/>
    <n v="69360855"/>
    <m/>
    <n v="146144118547"/>
    <s v="Di TURGO Village (PT DWI NUSA PERSADA INDONESIA)"/>
    <s v="ODP-PKM-FAK/032"/>
    <s v="WO061189442"/>
    <m/>
    <m/>
    <m/>
    <n v="110.405559061744"/>
    <n v="-7.6861112753583702"/>
    <s v="|MC80054|/DWI ANDI RIO/088901902661 081227709858/dwinusapersadaindonesia@gmail.com"/>
    <s v="Sales Profesional"/>
    <m/>
    <m/>
    <m/>
    <m/>
    <m/>
    <m/>
    <m/>
    <m/>
    <s v="Management Janji"/>
    <s v="2026-08-11 08:00:00|Nama PIC : bapak DWI ANDI RIO No HP : 088901902661 Alt :  M Janji : (senin/10/AGUSTUS/2026) jam Pasang : 09:00 Note : hubungi pelanggan jika ingin kelokasi|40951378|MYDITA"/>
    <s v="FCC"/>
    <d v="2026-07-08T14:25:34"/>
    <d v="2026-08-11T00:00:00"/>
    <m/>
    <s v="REJECT_FCC"/>
    <s v="PKM"/>
    <s v="NO ADDON"/>
    <m/>
    <s v="Order dicancel oleh SYSTEM remark : CANCEL ORDER by System : pelanggan belum melakukan upload dokumen melebihi 3 hari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Order dicancel oleh SYSTEM remark : CANCEL ORDER by System : pelanggan belum melakukan upload dokumen melebihi 3 hari"/>
    <d v="2026-08-11T08:00:00"/>
    <s v="2026-08-11 08:00:00|Nama PIC : bapak DWI ANDI RIO No HP : 088901902661 Alt :  M Janji : (senin/10/AGUSTUS/2026) jam Pasang : 09:00 Note : hubungi pelanggan jika ingin kelokasi|40951378|MYDITA"/>
    <m/>
    <m/>
    <m/>
    <e v="#NUM!"/>
    <e v="#NUM!"/>
    <x v="0"/>
    <x v="4"/>
  </r>
  <r>
    <n v="1634"/>
    <n v="1002505331"/>
    <n v="3"/>
    <x v="4"/>
    <n v="4"/>
    <s v="SEMARANG"/>
    <s v="KENDAL"/>
    <s v="KDL"/>
    <s v="REG"/>
    <s v="AO"/>
    <s v="NEW SALES"/>
    <s v="1P INET"/>
    <s v="Completed (PS)"/>
    <s v="RBS-Regional 3"/>
    <d v="2026-08-02T15:19:57"/>
    <d v="2026-08-03T12:51:09"/>
    <n v="69357086"/>
    <m/>
    <n v="146457106324"/>
    <s v="TOKO SEMBAKO MADURA"/>
    <s v="ODP-KDL-FS/009"/>
    <s v="WO060726511"/>
    <m/>
    <m/>
    <m/>
    <n v="110.19132500000001"/>
    <n v="-6.8987999999999996"/>
    <s v="|MN02184|MYIA-089361482128/POI/NUR HADI/085226240396/nurhadi270577@gmail.com"/>
    <s v="MYIB_ASSISTANT"/>
    <m/>
    <m/>
    <m/>
    <m/>
    <m/>
    <m/>
    <m/>
    <m/>
    <s v="Management Janji"/>
    <s v="2026-08-03 13:00:00 | Nama PIC : Nur Hadi No HP : 085226240396 Alt :  M Janji : 03/08/2026 Jam Pasang : 08.00 - 13:00  NoteÃ‚Â :  hubungi terlebih dahulu sebelum kelokasi "/>
    <s v="FCC"/>
    <d v="2026-02-08T15:25:02"/>
    <d v="2026-08-03T13:00:00"/>
    <m/>
    <s v="PS"/>
    <s v="KDL"/>
    <s v="NO ADDON"/>
    <n v="20260803"/>
    <s v="Completed"/>
    <s v="HSI Bisnis Promo HUT Telkom PSB 70% - 200 Mbps"/>
    <s v="INDIBIZ"/>
    <m/>
    <m/>
    <d v="2026-08-03T13:00:00"/>
    <s v="2026-08-03 13:00:00 | Nama PIC : Nur Hadi No HP : 085226240396 Alt :  M Janji : 03/08/2026 Jam Pasang : 08.00 - 13:00  NoteÃ‚Â :  hubungi terlebih dahulu sebelum kelokasi "/>
    <n v="2026"/>
    <n v="8"/>
    <n v="3"/>
    <d v="2026-08-03T00:00:00"/>
    <n v="-0.54166666666424135"/>
    <x v="1"/>
    <x v="4"/>
  </r>
  <r>
    <n v="1635"/>
    <n v="1002523576"/>
    <n v="3"/>
    <x v="5"/>
    <n v="5"/>
    <s v="SINGARJA"/>
    <s v="KLUNGKUNG"/>
    <s v="SMA"/>
    <s v="REG"/>
    <s v="AO"/>
    <s v="NEW SALES"/>
    <m/>
    <s v="FCC - HD1A - PROGRESS"/>
    <s v="RBS-Regional 3"/>
    <d v="2026-08-13T09:58:34"/>
    <d v="2026-08-13T10:00:16"/>
    <n v="69364838"/>
    <m/>
    <m/>
    <s v="BAV ( Bagus Alit Villa )"/>
    <m/>
    <m/>
    <m/>
    <m/>
    <m/>
    <n v="115.44123930000001"/>
    <n v="-8.4669793999999996"/>
    <s v="|MN02677|/PIC I Gusti Lanang Jelantik/087786694644/agungjelantik61@gmail.com"/>
    <s v="Sales Force DBS"/>
    <m/>
    <m/>
    <m/>
    <m/>
    <m/>
    <m/>
    <m/>
    <m/>
    <s v="Management Janji"/>
    <d v="1970-01-01T00:00:00"/>
    <s v="FCC"/>
    <s v="13-08-2026 10:09:52"/>
    <m/>
    <m/>
    <s v="FCC"/>
    <s v="SMA"/>
    <s v="NO ADDON"/>
    <m/>
    <s v="MYDITA RBS - HD1A - PROGRESS"/>
    <s v="- 11_11446;Biaya PSB HSI EBIS Tunai di Depan ~ 11[150000]  - E23015;E23015 ~ ES23 - Perangkat ONT[0]  - E23015~null~44292;E23015||11||Abodemen 0[0]  - E23015~null~E23015_SWONTPREM;SWONTPREM ~ Biaya Sewa ONT Premium ~ E23015[50000]  - E23047;E23047 ~ ES23 "/>
    <s v="INDIBIZ"/>
    <m/>
    <m/>
    <d v="1970-01-01T00:00:00"/>
    <d v="1970-01-01T00:00:00"/>
    <m/>
    <m/>
    <m/>
    <e v="#NUM!"/>
    <e v="#NUM!"/>
    <x v="0"/>
    <x v="17"/>
  </r>
  <r>
    <n v="1636"/>
    <n v="1002526998"/>
    <n v="3"/>
    <x v="3"/>
    <n v="5"/>
    <s v="SBY UTARA"/>
    <s v="GRESIK"/>
    <s v="GSK"/>
    <s v="REG"/>
    <s v="AO"/>
    <s v="NEW SALES"/>
    <s v="2P INET + VOICE"/>
    <s v="Completed (PS)"/>
    <s v="RBS-Regional 3"/>
    <d v="2026-08-14T15:46:58"/>
    <d v="2026-08-15T17:12:48"/>
    <n v="69366273"/>
    <n v="3135947935"/>
    <n v="152421262339"/>
    <s v="DD STORE"/>
    <s v="ODP-GSK-FJ/65 FJ/D-07/65-01"/>
    <s v="WO061765468"/>
    <m/>
    <m/>
    <m/>
    <n v="112.61822050000001"/>
    <n v="-7.1446120999999998"/>
    <s v="MD|MYDB-20260814265376|DN00001/MN02094|DD STORE|085117346467"/>
    <s v="MYDIGIBIZPARTNER"/>
    <m/>
    <m/>
    <m/>
    <m/>
    <m/>
    <m/>
    <m/>
    <m/>
    <s v="Management Janji"/>
    <s v="2026-08-15 13:00:00 | Waktu pemasangan : 15 agustus 2026 Jam pemasangan : 08.00 - 12.00 Info Tambahan : Hubungi pelanggan dulu sebelum ke lokasi terimakasih "/>
    <s v="FCC"/>
    <s v="14-08-2026 15:55:01"/>
    <d v="2026-08-15T13:00:00"/>
    <m/>
    <s v="PS"/>
    <s v="GSK"/>
    <s v="NO ADDON"/>
    <n v="20260815"/>
    <s v="Completed"/>
    <s v="HSI Bisnis Bundling Phone Promo 2026 PSB 70% - Free 800 Menit Promo - 300 Mbps"/>
    <s v="INDIBIZ"/>
    <m/>
    <m/>
    <d v="2026-08-15T13:00:00"/>
    <s v="2026-08-15 13:00:00 | Waktu pemasangan : 15 agustus 2026 Jam pemasangan : 08.00 - 12.00 Info Tambahan : Hubungi pelanggan dulu sebelum ke lokasi terimakasih "/>
    <n v="2026"/>
    <n v="8"/>
    <n v="15"/>
    <d v="2026-08-15T00:00:00"/>
    <n v="-0.54166666666424135"/>
    <x v="1"/>
    <x v="8"/>
  </r>
  <r>
    <n v="1637"/>
    <n v="1002504841"/>
    <n v="3"/>
    <x v="2"/>
    <n v="4"/>
    <s v="YOGYAKARTA"/>
    <s v="SLEMAN"/>
    <s v="GOD"/>
    <s v="REG"/>
    <s v="AO"/>
    <s v="NEW SALES"/>
    <s v="2P INET + VOICE"/>
    <s v="Completed (PS)"/>
    <s v="RBS-Regional 3"/>
    <d v="2026-08-01T16:52:56"/>
    <d v="2026-08-03T14:31:29"/>
    <n v="69356857"/>
    <n v="2745043041"/>
    <n v="146136130016"/>
    <s v="PT Neutron Baru Yogyakarta (DD Godean)"/>
    <s v="ODP-GOD-FAA/135 FAA/D06/135.01"/>
    <s v="WO060672336"/>
    <m/>
    <m/>
    <m/>
    <n v="110.301716"/>
    <n v="-7.7697409999999998"/>
    <s v="|MB00449|MYIA-008492384480/POI/bapak/08112865989/itheadofficegny@gmail.com"/>
    <s v="MYIB_ASSISTANT"/>
    <m/>
    <m/>
    <m/>
    <m/>
    <m/>
    <m/>
    <m/>
    <m/>
    <s v="Management Janji"/>
    <s v="2026-08-03 15:00:00 | Nama PIC : Niken  No HP : 08112865989 Alt :  M Janji : 02/08/2026 NoteÃ‚Â :  hubungi terlebih dahulu sebelum kelokasi"/>
    <s v="FCC"/>
    <d v="2026-01-08T16:54:55"/>
    <d v="2026-08-03T15:00:00"/>
    <m/>
    <s v="PS"/>
    <s v="GOD"/>
    <s v="NO ADDON"/>
    <n v="20260803"/>
    <s v="Completed"/>
    <s v="HSI Bisnis Bundling Phone Promo 2026 PSB 70% - Free 800 Menit Promo - 75 Mbps"/>
    <s v="INDIBIZ"/>
    <m/>
    <m/>
    <d v="2026-08-03T15:00:00"/>
    <s v="2026-08-03 15:00:00 | Nama PIC : Niken  No HP : 08112865989 Alt :  M Janji : 02/08/2026 NoteÃ‚Â :  hubungi terlebih dahulu sebelum kelokasi"/>
    <n v="2026"/>
    <n v="8"/>
    <n v="3"/>
    <d v="2026-08-03T00:00:00"/>
    <n v="-0.625"/>
    <x v="1"/>
    <x v="4"/>
  </r>
  <r>
    <n v="1638"/>
    <n v="1002511120"/>
    <n v="3"/>
    <x v="7"/>
    <n v="4"/>
    <s v="SOLO"/>
    <s v="INNER - SOLO JATENG TIMUR"/>
    <s v="KRT"/>
    <s v="REG"/>
    <s v="AO"/>
    <s v="NEW SALES"/>
    <m/>
    <s v="Completed (PS)"/>
    <s v="RBS-Regional 3"/>
    <d v="2026-08-05T16:07:19"/>
    <d v="2026-08-10T16:38:23"/>
    <n v="69359379"/>
    <m/>
    <n v="142505403706"/>
    <s v="PT CENTRAL MOTOR SANDY SAKTI"/>
    <s v="ODP-KRT-FW/041"/>
    <s v="WO061245665"/>
    <m/>
    <m/>
    <m/>
    <n v="113.17271289999999"/>
    <n v="-7.7956694000000004"/>
    <s v="AMRBS;960218/Candra Evita Tryariestya/TREG4SOLO/RISKI AGUNG SAPUTRO/085792955580/centralsakti.adm@gmail.com/PSB HSI BISNIS WINBACK 1.0 75MBPS ABODEMEN 472.500"/>
    <s v="Account Manager"/>
    <m/>
    <m/>
    <m/>
    <m/>
    <m/>
    <m/>
    <m/>
    <m/>
    <s v="Management Janji"/>
    <s v="2026-08-10 08:00:00|Tanggal Pemasangan : 10 Agustus 2026 Jam Pemasangan : 08:00 13:00 Info Tambahan : Hubungi pelanggan dulu sebelum ke lokasi terimakasih|40961370|MYDITA"/>
    <s v="FCC"/>
    <d v="2026-05-08T16:10:18"/>
    <d v="2026-08-10T08:00:00"/>
    <m/>
    <s v="PS"/>
    <s v="KRT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8:00:00"/>
    <s v="2026-08-10 08:00:00|Tanggal Pemasangan : 10 Agustus 2026 Jam Pemasangan : 08:00 13:00 Info Tambahan : Hubungi pelanggan dulu sebelum ke lokasi terimakasih|40961370|MYDITA"/>
    <n v="2026"/>
    <n v="8"/>
    <n v="10"/>
    <d v="2026-08-10T00:00:00"/>
    <n v="-0.33333333333575865"/>
    <x v="1"/>
    <x v="4"/>
  </r>
  <r>
    <n v="1639"/>
    <n v="1002516565"/>
    <n v="3"/>
    <x v="2"/>
    <n v="4"/>
    <s v="YOGYAKARTA"/>
    <s v="BANTUL"/>
    <s v="BTL"/>
    <s v="REG"/>
    <s v="AO"/>
    <s v="NEW SALES"/>
    <s v="1P INET"/>
    <s v="Completed (PS)"/>
    <s v="RBS-Regional 3"/>
    <d v="2026-08-09T15:37:56"/>
    <d v="2026-08-10T18:12:15"/>
    <n v="69361915"/>
    <m/>
    <n v="146129128569"/>
    <s v="PT SUBUR MAKMUR MAJU SEJAHTERA SPBU 4455705 imogiri"/>
    <s v="ODP-BTL-FGD/058"/>
    <s v="WO061330815"/>
    <m/>
    <m/>
    <m/>
    <n v="110.381934"/>
    <n v="-7.9150277999999998"/>
    <s v="|MC80054|MYIA-039146833529/POI/SUTOMO/082138835758/spbu_sajogja4455705@yahoo.co.id"/>
    <s v="MYIB_ASSISTANT"/>
    <m/>
    <m/>
    <m/>
    <m/>
    <m/>
    <m/>
    <m/>
    <m/>
    <s v="Management Janji"/>
    <s v="2026-08-11 09:00:00 | Nama PIC : Bp Galih No Hp : 082138835758 No Alt : - Tgl Pemasangan : 11 Agustus 2026 Interval : PAGI SIANG Note : Hubungi pelanggan terlebih dahulu"/>
    <s v="FCC"/>
    <d v="2026-09-08T15:39:44"/>
    <d v="2026-08-11T09:00:00"/>
    <m/>
    <s v="PS"/>
    <s v="BTL"/>
    <s v="NO ADDON"/>
    <n v="20260810"/>
    <s v="Completed"/>
    <s v="HSI Bisnis Promo HUT Telkom PSB 70% - 100 Mbps"/>
    <s v="INDIBIZ"/>
    <m/>
    <m/>
    <d v="2026-08-11T09:00:00"/>
    <s v="2026-08-11 09:00:00 | Nama PIC : Bp Galih No Hp : 082138835758 No Alt : - Tgl Pemasangan : 11 Agustus 2026 Interval : PAGI SIANG Note : Hubungi pelanggan terlebih dahulu"/>
    <n v="2026"/>
    <n v="8"/>
    <n v="10"/>
    <d v="2026-08-10T00:00:00"/>
    <n v="-1.375"/>
    <x v="1"/>
    <x v="4"/>
  </r>
  <r>
    <n v="1640"/>
    <n v="1002524740"/>
    <n v="3"/>
    <x v="2"/>
    <n v="4"/>
    <s v="YOGYAKARTA"/>
    <s v="INNER - YOGYA JATENG SELATAN"/>
    <s v="KBU"/>
    <s v="REG"/>
    <s v="AO"/>
    <s v="NEW SALES"/>
    <s v="1P INET"/>
    <s v="100 | REVOKE COMPLETED"/>
    <s v="RBS-Regional 3"/>
    <d v="2026-08-13T15:34:56"/>
    <d v="2026-08-18T13:18:52"/>
    <n v="69365323"/>
    <m/>
    <n v="146113145625"/>
    <s v="PT HIPERNET INDODATA"/>
    <s v="ODP-KBU-FFA/027 FFA/D03/027.01"/>
    <s v="WO061685444"/>
    <m/>
    <m/>
    <m/>
    <n v="110.3781451"/>
    <n v="-7.7940446999999997"/>
    <s v="|MN00483|MYIA-056470952631/POI/Iman Irmansyah/087835316536/eriza.a@hypernet.co.id"/>
    <s v="MYIB_ASSISTANT"/>
    <m/>
    <m/>
    <m/>
    <m/>
    <m/>
    <m/>
    <m/>
    <m/>
    <s v="Management Janji"/>
    <s v="2026-08-14 13:00:00 | Nama Pic : IBU ERIZA No Hp Pic : 087835316536 Jam Pemasangan : 08:00 - 12.00 Tanggal Pemasangan : JUMAT 14 AGUSTUS 2026 Info Tambahan : Hubungi pelanggan sebelum datang ke lokasi"/>
    <s v="FCC"/>
    <s v="13-08-2026 15:39:59"/>
    <d v="2026-08-14T13:00:00"/>
    <s v="Kendala Pelanggan"/>
    <s v="REVOKE"/>
    <s v="KBU"/>
    <s v="NO ADDON"/>
    <m/>
    <s v="Revoke Completed"/>
    <s v="HSI Bisnis Promo HUT Telkom PSB 70% - 50 Mbps"/>
    <s v="INDIBIZ"/>
    <m/>
    <m/>
    <d v="2026-08-14T13:00:00"/>
    <s v="2026-08-14 13:00:00 | Nama Pic : IBU ERIZA No Hp Pic : 087835316536 Jam Pemasangan : 08:00 - 12.00 Tanggal Pemasangan : JUMAT 14 AGUSTUS 2026 Info Tambahan : Hubungi pelanggan sebelum datang ke lokasi"/>
    <m/>
    <m/>
    <m/>
    <e v="#NUM!"/>
    <e v="#NUM!"/>
    <x v="0"/>
    <x v="4"/>
  </r>
  <r>
    <n v="1641"/>
    <n v="1002512526"/>
    <n v="3"/>
    <x v="4"/>
    <n v="4"/>
    <s v="SEMARANG"/>
    <s v="UNGARAN"/>
    <s v="UNR"/>
    <s v="REG"/>
    <s v="AO"/>
    <s v="NEW SALES"/>
    <s v="1P INET"/>
    <s v="Completed (PS)"/>
    <s v="RBS-Regional 3"/>
    <d v="2026-08-06T13:52:56"/>
    <d v="2026-08-06T20:14:10"/>
    <n v="69360008"/>
    <m/>
    <n v="146425112642"/>
    <s v="RSC widodo"/>
    <s v="ODP-UNR-FEB/001"/>
    <s v="WO061079852"/>
    <m/>
    <m/>
    <m/>
    <n v="110.409853166644"/>
    <n v="-7.1603173546852297"/>
    <s v="MD|MYDB-20260805264486|DN00001/MN00663|RSC widodo|0895637400193"/>
    <s v="MYDIGIBIZPARTNER"/>
    <m/>
    <m/>
    <m/>
    <m/>
    <m/>
    <m/>
    <m/>
    <m/>
    <s v="Management Janji"/>
    <s v="2026-08-08 08:00:00 | Nama PIC : Bapak ananda No HP : 0895637400193 No Alternatif : - M Janji : 08/08/2026 Jam Pasang : Pagi NoteÃ‚Â :  Hubungi terlebih dahulu sebelum ke lokasi "/>
    <s v="FCC"/>
    <d v="2026-06-08T13:54:55"/>
    <d v="2026-08-08T08:00:00"/>
    <m/>
    <s v="PS"/>
    <s v="UNR"/>
    <s v="NO ADDON"/>
    <n v="20260806"/>
    <s v="Completed"/>
    <s v="HSI Bisnis Promo HUT Telkom PSB 70% - 50 Mbps"/>
    <s v="INDIBIZ"/>
    <m/>
    <m/>
    <d v="2026-08-08T08:00:00"/>
    <s v="2026-08-08 08:00:00 | Nama PIC : Bapak ananda No HP : 0895637400193 No Alternatif : - M Janji : 08/08/2026 Jam Pasang : Pagi NoteÃ‚Â :  Hubungi terlebih dahulu sebelum ke lokasi "/>
    <n v="2026"/>
    <n v="8"/>
    <n v="6"/>
    <d v="2026-08-06T00:00:00"/>
    <n v="-2.3333333333357587"/>
    <x v="1"/>
    <x v="4"/>
  </r>
  <r>
    <n v="1642"/>
    <n v="1002527347"/>
    <n v="3"/>
    <x v="6"/>
    <n v="5"/>
    <s v="SIDOARJO"/>
    <s v="JOMBANG"/>
    <s v="POS"/>
    <s v="REG"/>
    <s v="AO"/>
    <s v="NEW SALES"/>
    <m/>
    <s v="Completed (PS)"/>
    <s v="RBS-Regional 3"/>
    <d v="2026-08-14T17:37:30"/>
    <d v="2026-08-15T11:26:04"/>
    <n v="69366434"/>
    <m/>
    <n v="152333218071"/>
    <s v="WARKOP TITIK TERAS"/>
    <s v="ODP-POS-FH/24"/>
    <s v="WO061781387"/>
    <m/>
    <m/>
    <m/>
    <n v="112.3319454"/>
    <n v="-7.4275510000000002"/>
    <s v="|MN01222|/WARKOP TITIK TERAS/WINBACK HSI B2B + OCA BREACH CHECKER  (1:1) 300MBPS 1,250,5JT PSB DISC 70%//warkopteras63@gmail.com/AGUS ISWAHYUDI/81259784120"/>
    <s v="Sales Force DBS"/>
    <m/>
    <m/>
    <m/>
    <m/>
    <m/>
    <m/>
    <m/>
    <m/>
    <s v="Management Janji"/>
    <s v="2026-08-15 15:00:00|Nama PIC : Bp Agus No HP : 081259784120 No Alt : - M Janji :  Aktivasi Jam Pasang : Pagi / Siang Note : hubungi pelanggan jika ingin kelokasi|40951378|MYDITA"/>
    <s v="FCC"/>
    <s v="14-08-2026 17:39:52"/>
    <d v="2026-08-15T15:00:00"/>
    <m/>
    <s v="PS"/>
    <s v="POS"/>
    <s v="OCA"/>
    <n v="20260815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15T15:00:00"/>
    <s v="2026-08-15 15:00:00|Nama PIC : Bp Agus No HP : 081259784120 No Alt : - M Janji :  Aktivasi Jam Pasang : Pagi / Siang Note : hubungi pelanggan jika ingin kelokasi|40951378|MYDITA"/>
    <n v="2026"/>
    <n v="8"/>
    <n v="15"/>
    <d v="2026-08-15T00:00:00"/>
    <n v="-0.625"/>
    <x v="1"/>
    <x v="20"/>
  </r>
  <r>
    <n v="1643"/>
    <n v="1002506254"/>
    <n v="3"/>
    <x v="0"/>
    <n v="5"/>
    <s v="MATARAM"/>
    <s v="BIMA"/>
    <s v="DMP"/>
    <s v="REG"/>
    <s v="AO"/>
    <s v="NEW SALES"/>
    <m/>
    <s v="Completed (PS)"/>
    <s v="RBS-Regional 3"/>
    <d v="2026-08-03T14:32:32"/>
    <d v="2026-08-03T15:40:58"/>
    <n v="69355380"/>
    <m/>
    <n v="172611786173"/>
    <s v="Toko Jalil MS"/>
    <s v="ODP-DMP-FAD/62"/>
    <s v="WO060804141"/>
    <m/>
    <m/>
    <m/>
    <n v="118.29993690000001"/>
    <n v="-8.4804066000000002"/>
    <s v="RBS| HSI |TREG 3 |Bambang wahyudin MN02363|85190337411|Toko Jalil MS |Indibiz 150MB"/>
    <s v="Sales Profesional"/>
    <m/>
    <m/>
    <m/>
    <m/>
    <m/>
    <m/>
    <m/>
    <m/>
    <s v="Management Janji"/>
    <s v="2026-08-02 08:00:00|Nama PIC : Bp Jalil  No Hp : 085339099066  No Alt : -  Tgl Pemasangan : 02 Agustus 2026  Interval : PAGI SIANG  Note : Hubungi pelanggan terlebih dahulu|40951378|MYDITA"/>
    <s v="FCC"/>
    <d v="2026-03-08T14:40:09"/>
    <m/>
    <m/>
    <s v="PS"/>
    <s v="DMP"/>
    <s v="NO ADDON"/>
    <n v="202608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8-02 08:00:00|Nama PIC : Bp Jalil  No Hp : 085339099066  No Alt : -  Tgl Pemasangan : 02 Agustus 2026  Interval : PAGI SIANG  Note : Hubungi pelanggan terlebih dahulu|40951378|MYDITA"/>
    <n v="2026"/>
    <n v="8"/>
    <n v="3"/>
    <d v="2026-08-03T00:00:00"/>
    <n v="-0.29166666666424135"/>
    <x v="1"/>
    <x v="0"/>
  </r>
  <r>
    <n v="1644"/>
    <n v="1002517822"/>
    <n v="3"/>
    <x v="3"/>
    <n v="5"/>
    <s v="SBY SELATAN"/>
    <s v="TANDES"/>
    <s v="DMO"/>
    <s v="REG"/>
    <s v="AO"/>
    <s v="NEW SALES"/>
    <m/>
    <s v="Completed (PS)"/>
    <s v="RBS-Regional 3"/>
    <d v="2026-08-10T13:45:05"/>
    <d v="2026-08-10T15:22:43"/>
    <n v="69361588"/>
    <m/>
    <n v="152301273583"/>
    <s v="SMK Kawung 2 (Ruang Waka)"/>
    <s v="ODP-DMO-FKQ/14"/>
    <s v="WO061402516"/>
    <m/>
    <m/>
    <m/>
    <n v="112.71193149"/>
    <n v="-7.2703453500000004"/>
    <s v="|MN02813|MYIA-092531568209/POI/Ana/085333142872/smkkawungduasby@gmail.com"/>
    <s v="Sales Force DBS"/>
    <m/>
    <m/>
    <m/>
    <m/>
    <m/>
    <m/>
    <m/>
    <m/>
    <s v="Management Janji"/>
    <s v="2026-08-09 13:00:00 | Tanggal pemasangan: 09/08/2026  Jam pemasangan : pagi / siang  Info Tambahan : Hubungi pelanggan dulu sebelum ke lokasi.  terima kasih"/>
    <s v="FCC"/>
    <d v="2026-10-08T13:54:44"/>
    <m/>
    <m/>
    <s v="PS"/>
    <s v="DMO"/>
    <s v="OCA"/>
    <n v="20260810"/>
    <s v="Completed"/>
    <s v="- 11_11446;Biaya PSB HSI EBIS Tunai di Depan ~ 11[150000]  - E23015;E23015 ~ ES23 - Perangkat ONT[0]  - E23015~null~44292;E23015||11||Abodemen 0[0]  - E23015~null~E23015_SWONT;SWONT ~ Biaya Sewa ONT ~ E23015[30000]  - E25061;E25061 ~ ES25 - Paket HSI Basi"/>
    <s v="INDIBIZ"/>
    <m/>
    <m/>
    <d v="2026-08-10T07:00:00"/>
    <s v="2026-08-09 13:00:00 | Tanggal pemasangan: 09/08/2026  Jam pemasangan : pagi / siang  Info Tambahan : Hubungi pelanggan dulu sebelum ke lokasi.  terima kasih"/>
    <n v="2026"/>
    <n v="8"/>
    <n v="10"/>
    <d v="2026-08-10T00:00:00"/>
    <n v="-0.29166666666424135"/>
    <x v="1"/>
    <x v="23"/>
  </r>
  <r>
    <n v="1645"/>
    <n v="1002504714"/>
    <n v="3"/>
    <x v="3"/>
    <n v="5"/>
    <s v="MADURA"/>
    <s v="BANGKALAN"/>
    <s v="OMB"/>
    <s v="REG"/>
    <s v="AO"/>
    <s v="NEW SALES"/>
    <m/>
    <s v="CANCEL COMPLETED"/>
    <s v="RBS-Regional 3"/>
    <d v="2026-08-01T15:22:08"/>
    <d v="2026-08-02T10:27:01"/>
    <n v="69356795"/>
    <m/>
    <n v="152438901084"/>
    <s v="SMA AT-Taubah"/>
    <s v="ODP-OMB-FAA/03"/>
    <m/>
    <m/>
    <m/>
    <m/>
    <n v="113.33976939999999"/>
    <n v="-7.1196311000000003"/>
    <s v="|MN00572|/SMA AT-Taubah/HSI Bisnis + Netmonk Promo 2026 300 Mbps (Rp 1.186.100) PSB 150.000/085230900285/Al.fiancathering@gmail.com/Ach Mustofa Zakki/-7.119629, 113.339825/Jl. Joko Tole, Piaan, Temoran, Kec. Omben, Kabupaten Sampang, Jawa Timur 69291"/>
    <s v="Sales Force DBS"/>
    <m/>
    <m/>
    <m/>
    <m/>
    <m/>
    <m/>
    <m/>
    <m/>
    <m/>
    <m/>
    <m/>
    <d v="2026-01-08T15:25:05"/>
    <m/>
    <m/>
    <s v="REJECT_FCC"/>
    <s v="OMB"/>
    <s v="NETMONK"/>
    <m/>
    <s v="DECLINE : Decline - Batal Order Neng Putri Meilinda Permatasari NE2261|MYDITA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s v="DECLINE : Decline - Batal Order Neng Putri Meilinda Permatasari NE2261|MYDITA"/>
    <m/>
    <m/>
    <m/>
    <m/>
    <m/>
    <e v="#NUM!"/>
    <e v="#NUM!"/>
    <x v="0"/>
    <x v="6"/>
  </r>
  <r>
    <n v="1646"/>
    <n v="1002506486"/>
    <n v="3"/>
    <x v="7"/>
    <n v="4"/>
    <s v="KUDUS"/>
    <s v="KUDUS"/>
    <s v="DMA"/>
    <s v="REG"/>
    <s v="AO"/>
    <s v="NEW SALES"/>
    <m/>
    <s v="Completed (PS)"/>
    <s v="RBS-Regional 3"/>
    <d v="2026-08-03T16:14:37"/>
    <d v="2026-08-06T15:24:03"/>
    <n v="69356680"/>
    <m/>
    <n v="141456115371"/>
    <s v="BMB CELL"/>
    <s v="ODP-DMA-FDA/019"/>
    <s v="WO060820759"/>
    <m/>
    <m/>
    <m/>
    <n v="110.60458648148099"/>
    <n v="-6.9161991648992203"/>
    <s v="|MC60105|MYIA-047028032765/POI/MOKHAMAD YASIN/082322669796/novitahima.nh@gmail.com"/>
    <s v="Sales Profesional"/>
    <m/>
    <m/>
    <m/>
    <m/>
    <m/>
    <m/>
    <m/>
    <m/>
    <s v="Management Janji"/>
    <s v="2026-08-02 08:00:00 | Nama PIC : bapak yasin  No HP :  082322669796  Alt :   M Janji : (MINGGU/2/AGUSTUS/2026)  jam Pasang : 09:00  Note : hubungi pelanggan jika ingin kelokasi"/>
    <s v="FCC"/>
    <d v="2026-03-08T16:39:49"/>
    <m/>
    <m/>
    <s v="PS"/>
    <s v="DMA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8-02 08:00:00 | Nama PIC : bapak yasin  No HP :  082322669796  Alt :   M Janji : (MINGGU/2/AGUSTUS/2026)  jam Pasang : 09:00  Note : hubungi pelanggan jika ingin kelokasi"/>
    <n v="2026"/>
    <n v="8"/>
    <n v="6"/>
    <d v="2026-08-06T00:00:00"/>
    <n v="2.7083333333357587"/>
    <x v="2"/>
    <x v="4"/>
  </r>
  <r>
    <n v="1647"/>
    <n v="1002530938"/>
    <n v="3"/>
    <x v="7"/>
    <n v="4"/>
    <s v="SOLO"/>
    <s v="WONOGIRI"/>
    <s v="WNG"/>
    <s v="REG"/>
    <s v="AO"/>
    <s v="NEW SALES"/>
    <s v="1P INET"/>
    <s v="Completed (PS)"/>
    <s v="RBS-Regional 3"/>
    <d v="2026-08-17T13:50:57"/>
    <d v="2026-08-18T22:14:32"/>
    <n v="69368136"/>
    <m/>
    <n v="143554101544"/>
    <s v="SCRET PROJECT GARAGE"/>
    <s v="ODP-WNG-FV/041 FV/D02/041.01"/>
    <s v="WO061933757"/>
    <m/>
    <m/>
    <m/>
    <n v="110.80748819999999"/>
    <n v="-7.8622027999999897"/>
    <s v="|MN02579|MYIA-099327025985/POI/ARDY DWI SAPUTRO/085198523463/ardydwis15@gmail.com"/>
    <s v="MYIB_ASSISTANT"/>
    <m/>
    <m/>
    <m/>
    <m/>
    <m/>
    <m/>
    <m/>
    <m/>
    <s v="Management Janji"/>
    <s v="2026-08-18 13:00:00 | Nama : BP ARDY DWI SAPUTRO  No Hp : 085198523463 No Alt :  Tgl Pemasangan : 18 Agustus 2026 Interval : PAGI  Note : Hubungi pelanggan terlebih dahulu"/>
    <s v="FCC"/>
    <s v="17-08-2026 13:55:06"/>
    <d v="2026-08-18T13:00:00"/>
    <m/>
    <s v="PS"/>
    <s v="WNG"/>
    <s v="NO ADDON"/>
    <n v="20260818"/>
    <s v="Completed"/>
    <s v="HSI Bisnis Promo HUT Telkom PSB 70% - 150 Mbps"/>
    <s v="INDIBIZ"/>
    <m/>
    <m/>
    <d v="2026-08-18T13:00:00"/>
    <s v="2026-08-18 13:00:00 | Nama : BP ARDY DWI SAPUTRO  No Hp : 085198523463 No Alt :  Tgl Pemasangan : 18 Agustus 2026 Interval : PAGI  Note : Hubungi pelanggan terlebih dahulu"/>
    <n v="2026"/>
    <n v="8"/>
    <n v="18"/>
    <d v="2026-08-18T00:00:00"/>
    <n v="-0.54166666666424135"/>
    <x v="1"/>
    <x v="4"/>
  </r>
  <r>
    <n v="1648"/>
    <n v="1002511049"/>
    <n v="3"/>
    <x v="6"/>
    <n v="5"/>
    <s v="SIDOARJO"/>
    <s v="PASURUAN"/>
    <s v="PWS"/>
    <s v="REG"/>
    <s v="AO"/>
    <s v="NEW SALES"/>
    <m/>
    <s v="Completed (PS)"/>
    <s v="RBS-Regional 3"/>
    <d v="2026-08-05T15:35:53"/>
    <d v="2026-08-08T11:28:39"/>
    <n v="69359393"/>
    <m/>
    <n v="152740208085"/>
    <s v="PT. ALDTECH PRASIDA ASTAMA"/>
    <s v="ODP-PWS-FA/52"/>
    <s v="WO061191316"/>
    <m/>
    <m/>
    <m/>
    <n v="112.7861375"/>
    <n v="-7.7324888999999999"/>
    <s v="|MN02580|/PT. ALDTECH PRASIDA ASTAMA /WINBACK 2.0 HSI B2B (1:1) 100MBPS 535RB PSB DISC 70%//Hrdapa2019@gmail.com /CITRA TRI ANDARINI/85733300816"/>
    <s v="Sales Force DBS"/>
    <m/>
    <m/>
    <m/>
    <m/>
    <m/>
    <m/>
    <m/>
    <m/>
    <s v="Management Janji"/>
    <s v="2026-08-08 13:00:00|Nama PIC:  bp dimas No HP: 085733300816 Alt: Tanggal: 8/8/2026 Jam Pasang: Siang Note: Hubungi sebelum ke lokasi|40010577|MYDITA"/>
    <s v="FCC"/>
    <d v="2026-05-08T15:39:51"/>
    <d v="2026-08-08T13:00:00"/>
    <m/>
    <s v="PS"/>
    <s v="PWS"/>
    <s v="NO ADDON"/>
    <n v="2026080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8T13:00:00"/>
    <s v="2026-08-08 13:00:00|Nama PIC:  bp dimas No HP: 085733300816 Alt: Tanggal: 8/8/2026 Jam Pasang: Siang Note: Hubungi sebelum ke lokasi|40010577|MYDITA"/>
    <n v="2026"/>
    <n v="8"/>
    <n v="8"/>
    <d v="2026-08-08T00:00:00"/>
    <n v="-0.54166666666424135"/>
    <x v="1"/>
    <x v="12"/>
  </r>
  <r>
    <n v="1649"/>
    <n v="1002522295"/>
    <n v="3"/>
    <x v="7"/>
    <n v="4"/>
    <s v="KUDUS"/>
    <s v="PURWODADI"/>
    <s v="WRO"/>
    <s v="REG"/>
    <s v="AO"/>
    <s v="NEW SALES"/>
    <s v="1P INET"/>
    <s v="102 | FOLLOW UP COMPLETED"/>
    <s v="RBS-Regional 3"/>
    <d v="2026-08-12T13:58:56"/>
    <d v="2026-08-14T13:12:26"/>
    <n v="69364307"/>
    <m/>
    <n v="142509107241"/>
    <s v="SMA PGRI KUWU"/>
    <s v="ODP-WRO-FC/116 FC/D07/116.01"/>
    <s v="WO061591665"/>
    <m/>
    <m/>
    <m/>
    <n v="111.1232792"/>
    <n v="-7.1226444999999998"/>
    <s v="|MN01314|MYIA-007331783878/POI/EMMANUEL DANANG RAHARJO/082353229550/smapgrikuwu00@gmail.com"/>
    <s v="MYIB_ASSISTANT"/>
    <m/>
    <m/>
    <m/>
    <m/>
    <m/>
    <m/>
    <m/>
    <m/>
    <s v="Management Janji"/>
    <s v="2026-08-13 13:00:00 | Waktu pemasangan : 13 agustus 2026 Jam pemasangan : 08.00 - 12.00 Info Tambahan : Hubungi pelanggan dulu sebelum ke lokasi terimakasih "/>
    <s v="FCC"/>
    <d v="2026-12-08T14:10:11"/>
    <d v="2026-08-13T13:00:00"/>
    <s v="Kendala Teknik"/>
    <s v="REVOKE"/>
    <s v="WRO"/>
    <s v="NETMONK"/>
    <m/>
    <s v="Follow Up Revoke Completed, New Order ID : SC1002526368"/>
    <s v="HSI Bisnis Basic Bundling Netmonk Dual Band Promo 2026 PSB 70% - 100 Mbps"/>
    <s v="INDIBIZ"/>
    <m/>
    <m/>
    <d v="2026-08-13T13:00:00"/>
    <s v="2026-08-13 13:00:00 | Waktu pemasangan : 13 agustus 2026 Jam pemasangan : 08.00 - 12.00 Info Tambahan : Hubungi pelanggan dulu sebelum ke lokasi terimakasih "/>
    <m/>
    <m/>
    <m/>
    <e v="#NUM!"/>
    <e v="#NUM!"/>
    <x v="0"/>
    <x v="4"/>
  </r>
  <r>
    <n v="1650"/>
    <n v="1002533513"/>
    <n v="3"/>
    <x v="6"/>
    <n v="5"/>
    <s v="PASURUAN"/>
    <s v="LUMAJANG"/>
    <s v="LMJ"/>
    <s v="REG"/>
    <s v="AO"/>
    <s v="NEW SALES"/>
    <s v="1P INET"/>
    <s v="MIE - SEND SURVEY"/>
    <s v="RBS-Regional 3"/>
    <d v="2026-08-18T14:29:56"/>
    <d v="2026-08-18T14:32:01"/>
    <n v="69369123"/>
    <m/>
    <n v="152504261420"/>
    <s v="elda cell"/>
    <s v="ODP-LMJ-FM/25 FM/D02/25.01"/>
    <s v="WO062020335"/>
    <m/>
    <m/>
    <m/>
    <n v="113.251011573325"/>
    <n v="-8.1520373442559393"/>
    <s v="|MC30211|MYIA-096546387425/POI/ACHMAD WAHYUDI/081259585437/zahrosavana@gmail.com"/>
    <s v="MYIB_ASSISTANT"/>
    <m/>
    <m/>
    <m/>
    <m/>
    <m/>
    <m/>
    <m/>
    <m/>
    <s v="Management Janji"/>
    <s v="2026-08-19 13:00:00 | Nama PIC : Bp Maulana No HP : 081259585437 No Alt : - M Janji : 19 Agustus 2026 Jam Pasang : Pagi / Siang Note : hubungi pelanggan jika ingin kelokasi"/>
    <s v="FCC"/>
    <s v="18-08-2026 14:40:02"/>
    <d v="2026-08-19T13:00:00"/>
    <m/>
    <s v="SURVEY_NEW_MANJA"/>
    <s v="LMJ"/>
    <s v="NO ADDON"/>
    <m/>
    <s v="MIE - SEND SURVEY"/>
    <s v="HSI Bisnis Promo HUT RI PSB 70% - 150 Mbps"/>
    <s v="INDIBIZ"/>
    <m/>
    <m/>
    <d v="2026-08-19T13:00:00"/>
    <s v="2026-08-19 13:00:00 | Nama PIC : Bp Maulana No HP : 081259585437 No Alt : - M Janji : 19 Agustus 2026 Jam Pasang : Pagi / Siang Note : hubungi pelanggan jika ingin kelokasi"/>
    <m/>
    <m/>
    <m/>
    <e v="#NUM!"/>
    <e v="#NUM!"/>
    <x v="0"/>
    <x v="27"/>
  </r>
  <r>
    <n v="1651"/>
    <n v="1002524876"/>
    <n v="3"/>
    <x v="2"/>
    <n v="4"/>
    <s v="PURWOKERTO"/>
    <s v="PURWOKERTO"/>
    <s v="PWT"/>
    <s v="REG"/>
    <s v="AO"/>
    <s v="NEW SALES"/>
    <s v="1P INET"/>
    <s v="Completed (PS)"/>
    <s v="RBS-Regional 3"/>
    <d v="2026-08-13T16:10:56"/>
    <d v="2026-08-15T13:15:18"/>
    <n v="69365404"/>
    <m/>
    <n v="146303609281"/>
    <s v="SPBU PERTAMINA 44.531.14 KEDUNGRANDU"/>
    <s v="ODP-PWT-FAR/006 FAR/D02/006.01"/>
    <s v="WO061690095"/>
    <m/>
    <m/>
    <m/>
    <n v="109.219613"/>
    <n v="-7.4719090000000001"/>
    <s v="|MC00213|MYIA-073765634558/POI/MASRURI/081227515505/pupantaraarhath@gmail.com"/>
    <s v="MYIB_ASSISTANT"/>
    <m/>
    <m/>
    <m/>
    <m/>
    <m/>
    <m/>
    <m/>
    <m/>
    <s v="Management Janji"/>
    <s v="2026-08-14 13:00:00 | Jam Pemasangan : 08:00 - 12.00 Tanggal Pemasangan : 14/08/2026 Info Tambahan : Hubungi pelanggan sebelum datang ke lokasi"/>
    <s v="FCC"/>
    <s v="13-08-2026 16:25:51"/>
    <d v="2026-08-14T13:00:00"/>
    <m/>
    <s v="PS"/>
    <s v="PWT"/>
    <s v="NO ADDON"/>
    <n v="20260815"/>
    <s v="Completed"/>
    <s v="HSI Bisnis Promo HUT Telkom PSB 70% - 100 Mbps Dual Band"/>
    <s v="INDIBIZ"/>
    <m/>
    <m/>
    <d v="2026-08-14T13:00:00"/>
    <s v="2026-08-14 13:00:00 | Jam Pemasangan : 08:00 - 12.00 Tanggal Pemasangan : 14/08/2026 Info Tambahan : Hubungi pelanggan sebelum datang ke lokasi"/>
    <n v="2026"/>
    <n v="8"/>
    <n v="15"/>
    <d v="2026-08-15T00:00:00"/>
    <n v="0.45833333333575865"/>
    <x v="1"/>
    <x v="4"/>
  </r>
  <r>
    <n v="1652"/>
    <n v="1002516560"/>
    <n v="3"/>
    <x v="6"/>
    <n v="5"/>
    <s v="SIDOARJO"/>
    <s v="INNER - JATIM TIMUR"/>
    <s v="GDA"/>
    <s v="REG"/>
    <s v="AO"/>
    <s v="NEW SALES"/>
    <m/>
    <s v="102 | FOLLOW UP COMPLETED"/>
    <s v="RBS-Regional 3"/>
    <d v="2026-08-09T15:24:23"/>
    <d v="2026-08-12T11:18:27"/>
    <n v="69361935"/>
    <m/>
    <n v="152317261855"/>
    <s v="Primkopal Juanda"/>
    <s v="ODP-GDA-FS/02"/>
    <s v="WO061398908"/>
    <m/>
    <m/>
    <m/>
    <n v="112.7670104"/>
    <n v="-7.3999744999999999"/>
    <s v="AMRBS;405989;AMEX;MUJI;RBS-3;SURAMADU;PSB;Primkopal Juanda;082142425176;spbujuanda16@gmail.com;HSI Bisnis (1:1) 100 Mbps (Rp 669.000) PSB Rp 150.000;Surakim;Jalan Raya Sedati no. 1 Juanda, Sedati, Sidoarjo"/>
    <s v="Amex"/>
    <m/>
    <m/>
    <m/>
    <m/>
    <m/>
    <m/>
    <m/>
    <m/>
    <s v="Management Janji"/>
    <s v="2026-08-11 13:00:00|Nama PIC:  bp surakim No HP: 082142425176 Alt: 082132733944 Tanggal: 11/8/2026 Jam Pasang: Siang Note: Hubungi sebelum ke lokasi, terimakasih.|40010577|MYDITA"/>
    <s v="FCC"/>
    <d v="2026-09-08T15:39:44"/>
    <d v="2026-08-11T13:00:00"/>
    <s v="Kendala Teknik"/>
    <s v="REVOKE"/>
    <s v="GDA"/>
    <s v="NO ADDON"/>
    <m/>
    <s v="Follow Up Revoke Completed, New Order ID : SC1002521748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13:00:00"/>
    <s v="2026-08-11 13:00:00|Nama PIC:  bp surakim No HP: 082142425176 Alt: 082132733944 Tanggal: 11/8/2026 Jam Pasang: Siang Note: Hubungi sebelum ke lokasi, terimakasih.|40010577|MYDITA"/>
    <m/>
    <m/>
    <m/>
    <e v="#NUM!"/>
    <e v="#NUM!"/>
    <x v="0"/>
    <x v="19"/>
  </r>
  <r>
    <n v="1653"/>
    <n v="1002518634"/>
    <n v="3"/>
    <x v="1"/>
    <n v="5"/>
    <s v="MADIUN"/>
    <s v="PONOROGO"/>
    <s v="PON"/>
    <s v="REG"/>
    <s v="AO"/>
    <s v="NEW SALES"/>
    <s v="1P INET"/>
    <s v="Completed (PS)"/>
    <s v="RBS-Regional 3"/>
    <d v="2026-08-10T17:40:57"/>
    <d v="2026-08-12T05:38:42"/>
    <n v="69362768"/>
    <m/>
    <n v="152604231087"/>
    <s v="SPBU 54.634.09"/>
    <s v="ODP-PON-FU/18 FU/D05/18.01"/>
    <s v="WO061439190"/>
    <m/>
    <m/>
    <m/>
    <n v="111.49917000000001"/>
    <n v="-7.8193979999999996"/>
    <s v="|MN00282|MYIA-069822458168/POI/Nova Eka Herawati/082331735920/spbu5.5463409@gmail.com"/>
    <s v="MYIB_ASSISTANT"/>
    <m/>
    <m/>
    <m/>
    <m/>
    <m/>
    <m/>
    <m/>
    <m/>
    <s v="Management Janji"/>
    <s v="2026-08-11 15:00:00 | telp : 082331735920 alt :  M Janji : (11/08/2026) jam Pasang :pagi / siang  Note : hubungi pelanggan jika ingin kelokasi"/>
    <s v="FCC"/>
    <d v="2026-10-08T17:54:57"/>
    <d v="2026-08-11T15:00:00"/>
    <m/>
    <s v="PS"/>
    <s v="PON"/>
    <s v="NO ADDON"/>
    <n v="20260812"/>
    <s v="Completed"/>
    <s v="HSI Bisnis Promo HUT Telkom PSB 70% - 50 Mbps"/>
    <s v="INDIBIZ"/>
    <m/>
    <m/>
    <d v="2026-08-11T15:00:00"/>
    <s v="2026-08-11 15:00:00 | telp : 082331735920 alt :  M Janji : (11/08/2026) jam Pasang :pagi / siang  Note : hubungi pelanggan jika ingin kelokasi"/>
    <n v="2026"/>
    <n v="8"/>
    <n v="12"/>
    <d v="2026-08-12T00:00:00"/>
    <n v="0.375"/>
    <x v="1"/>
    <x v="25"/>
  </r>
  <r>
    <n v="1654"/>
    <n v="1002514207"/>
    <n v="3"/>
    <x v="2"/>
    <n v="4"/>
    <s v="PURWOKERTO"/>
    <s v="CILACAP"/>
    <s v="KRY"/>
    <s v="REG"/>
    <s v="AO"/>
    <s v="NEW SALES"/>
    <s v="1P INET"/>
    <s v="98 | OSS - CANCEL COMPLETE"/>
    <s v="RBS-Regional 3"/>
    <d v="2026-08-07T10:49:56"/>
    <d v="2026-08-11T10:57:23"/>
    <n v="69360609"/>
    <m/>
    <n v="143385101853"/>
    <s v="SMP NEGERI 2 SUMPIUH"/>
    <s v="ODP-KRY-FH/037 FH/D03/037.01"/>
    <s v="WO061145924"/>
    <m/>
    <m/>
    <m/>
    <n v="109.353478"/>
    <n v="-7.6089570000000002"/>
    <s v="|MC00213|MYIA-071140399755/POI/SMP NEGERI 2 SUMPIUH/089512063354/smpnduasumpiuh@gmail.com"/>
    <s v="MYIB_ASSISTANT"/>
    <m/>
    <m/>
    <m/>
    <m/>
    <m/>
    <m/>
    <m/>
    <m/>
    <s v="Management Janji"/>
    <s v="2026-08-10 13:00:00 | Nama : BP DIDIK FIRMANSYAH No Hp : 089512063354 No Alt : 082323397458 Tgl Pemasangan : 08 Agustus 2026 Interval : PAGI  Note : Hubungi pelanggan terlebih dahulu"/>
    <s v="FCC"/>
    <d v="2026-07-08T10:55:20"/>
    <d v="2026-08-10T13:00:00"/>
    <s v="Kendala Pelanggan"/>
    <s v="CANCEL"/>
    <s v="KRY"/>
    <s v="NO ADDON"/>
    <m/>
    <s v="Cancel Completed"/>
    <s v="HSI Bisnis Promo HUT Telkom PSB 70% - 200 Mbps"/>
    <s v="INDIBIZ"/>
    <m/>
    <m/>
    <d v="2026-08-10T13:00:00"/>
    <s v="2026-08-10 13:00:00 | Nama : BP DIDIK FIRMANSYAH No Hp : 089512063354 No Alt : 082323397458 Tgl Pemasangan : 08 Agustus 2026 Interval : PAGI  Note : Hubungi pelanggan terlebih dahulu"/>
    <m/>
    <m/>
    <m/>
    <e v="#NUM!"/>
    <e v="#NUM!"/>
    <x v="0"/>
    <x v="4"/>
  </r>
  <r>
    <n v="1655"/>
    <n v="1002531927"/>
    <n v="3"/>
    <x v="3"/>
    <n v="5"/>
    <s v="SBY UTARA"/>
    <s v="LAMONGAN"/>
    <s v="BBA"/>
    <s v="REG"/>
    <s v="AO"/>
    <s v="NEW SALES"/>
    <s v="1P INET"/>
    <s v="MIA - INVALID SURVEY"/>
    <s v="RBS-Regional 3"/>
    <d v="2026-08-18T07:52:56"/>
    <d v="2026-08-18T17:58:09"/>
    <n v="69368441"/>
    <m/>
    <n v="152441211307"/>
    <s v="HARIA STORE"/>
    <s v="ODP-BBA-FAF/03 FAF/D03/03.01"/>
    <s v="WO061967703"/>
    <m/>
    <m/>
    <m/>
    <n v="112.172974"/>
    <n v="-7.0892400000000002"/>
    <s v="|MN02646|MYIA-023352250295/POI/supono/081529807442/supono310389@gmail.com"/>
    <s v="MYIB_ASSISTANT"/>
    <m/>
    <m/>
    <m/>
    <m/>
    <m/>
    <m/>
    <m/>
    <m/>
    <s v="Management Janji"/>
    <s v="2026-08-19 13:00:00 | M janji : pagi Tanggal Pemasangan : 19 /agustus/2026 Note : hubungi pelanggan jika ingin ke lokasi, terima kasih."/>
    <s v="FCC"/>
    <s v="18-08-2026 07:55:10"/>
    <d v="2026-08-19T13:00:00"/>
    <m/>
    <s v="SURVEY_NEW_MANJA"/>
    <s v="BBA"/>
    <s v="NO ADDON"/>
    <m/>
    <s v="MIE - INVALID SURVEY - Pelanggan RNA"/>
    <s v="HSI Bisnis Promo HUT Telkom PSB 70% - 75 Mbps"/>
    <s v="INDIBIZ"/>
    <m/>
    <m/>
    <d v="2026-08-19T13:00:00"/>
    <s v="2026-08-19 13:00:00 | M janji : pagi Tanggal Pemasangan : 19 /agustus/2026 Note : hubungi pelanggan jika ingin ke lokasi, terima kasih."/>
    <m/>
    <m/>
    <m/>
    <e v="#NUM!"/>
    <e v="#NUM!"/>
    <x v="0"/>
    <x v="8"/>
  </r>
  <r>
    <n v="1656"/>
    <n v="1002514658"/>
    <n v="3"/>
    <x v="3"/>
    <n v="5"/>
    <s v="SBY SELATAN"/>
    <s v="KETINTANG"/>
    <s v="IJK"/>
    <s v="REG"/>
    <s v="AO"/>
    <s v="NEW SALES"/>
    <m/>
    <s v="Completed (PS)"/>
    <s v="RBS-Regional 3"/>
    <d v="2026-08-07T13:46:18"/>
    <d v="2026-08-08T13:03:20"/>
    <n v="69360807"/>
    <m/>
    <n v="152306253188"/>
    <s v="VIVA APOTEK KEBON SARI SBY"/>
    <s v="ODP-IJK-FHD/31"/>
    <s v="WO061182752"/>
    <m/>
    <m/>
    <m/>
    <n v="112.715985"/>
    <n v="-7.3274815999999996"/>
    <s v="AMRBS;405075;REG3;KATATA VEKANIDYA;082225049060;CP.VINDYA RUSTAMA WARDHANA;081327371234;PSB INET 50 MBPS 355.000;PT SUMBER HIDUP SEHAT (KEBONSARI)"/>
    <s v="Account Manager"/>
    <m/>
    <m/>
    <m/>
    <m/>
    <m/>
    <m/>
    <m/>
    <m/>
    <s v="Management Janji"/>
    <s v="2026-08-11 15:00:00|M Janji : 11 agustus 2026 jam Pasang : siang Note : hubungi pelanggan jika ingin kelokasi |40961370|MYDITA"/>
    <s v="FCC"/>
    <d v="2026-07-08T13:54:50"/>
    <d v="2026-08-11T15:00:00"/>
    <m/>
    <s v="PS"/>
    <s v="IJK"/>
    <s v="NO ADDON"/>
    <n v="20260808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1T15:00:00"/>
    <s v="2026-08-11 15:00:00|M Janji : 11 agustus 2026 jam Pasang : siang Note : hubungi pelanggan jika ingin kelokasi |40961370|MYDITA"/>
    <n v="2026"/>
    <n v="8"/>
    <n v="8"/>
    <d v="2026-08-08T00:00:00"/>
    <n v="-3.625"/>
    <x v="1"/>
    <x v="10"/>
  </r>
  <r>
    <n v="1657"/>
    <n v="1002529711"/>
    <n v="3"/>
    <x v="7"/>
    <n v="4"/>
    <s v="KUDUS"/>
    <s v="KUDUS"/>
    <s v="DMA"/>
    <s v="REG"/>
    <s v="AO"/>
    <s v="NEW SALES"/>
    <s v="1P INET"/>
    <s v="Completed (PS)"/>
    <s v="RBS-Regional 3"/>
    <d v="2026-08-16T13:58:57"/>
    <d v="2026-08-18T08:23:53"/>
    <n v="69367565"/>
    <m/>
    <n v="141456115421"/>
    <s v="SPBU KARANGREJO DEMAK"/>
    <s v="ODP-DMA-FDA/095"/>
    <s v="WO061880138"/>
    <m/>
    <m/>
    <m/>
    <n v="110.61047600000001"/>
    <n v="-6.9136769999999999"/>
    <s v="|MC60105|MYIA-091170124000/POI/Farid Khoirul Rizal/082141897815/spbu4459523@gmail.com"/>
    <s v="MYIB_ASSISTANT"/>
    <m/>
    <m/>
    <m/>
    <m/>
    <m/>
    <m/>
    <m/>
    <m/>
    <s v="Management Janji"/>
    <s v="2026-08-17 13:00:00 | Tanggal pemasangan : 17 AGUSTUS 2026 Jam pemasangan : pagi/siang Info Tambahan : Hubungi pelanggan dulu sebelum ke lokasi terima kasih"/>
    <s v="FCC"/>
    <s v="16-08-2026 14:10:39"/>
    <d v="2026-08-17T13:00:00"/>
    <m/>
    <s v="PS"/>
    <s v="DMA"/>
    <s v="NO ADDON"/>
    <n v="20260818"/>
    <s v="Completed"/>
    <s v="HSI Bisnis Basic PSB 70% Dual Band - 100 Mbps"/>
    <s v="INDIBIZ"/>
    <m/>
    <m/>
    <d v="2026-08-17T13:00:00"/>
    <s v="2026-08-17 13:00:00 | Tanggal pemasangan : 17 AGUSTUS 2026 Jam pemasangan : pagi/siang Info Tambahan : Hubungi pelanggan dulu sebelum ke lokasi terima kasih"/>
    <n v="2026"/>
    <n v="8"/>
    <n v="18"/>
    <d v="2026-08-18T00:00:00"/>
    <n v="0.45833333333575865"/>
    <x v="1"/>
    <x v="4"/>
  </r>
  <r>
    <n v="1658"/>
    <n v="1002505776"/>
    <n v="3"/>
    <x v="0"/>
    <n v="5"/>
    <s v="MATARAM"/>
    <s v="INNER - NUSA TENGGARA"/>
    <s v="MTR"/>
    <s v="REG"/>
    <s v="AO"/>
    <s v="NEW SALES"/>
    <s v="1P INET"/>
    <s v="Completed (PS)"/>
    <s v="RBS-Regional 3"/>
    <d v="2026-08-03T10:34:56"/>
    <d v="2026-08-05T20:27:50"/>
    <n v="69357321"/>
    <m/>
    <n v="172601796755"/>
    <s v="TOKO BU MUS"/>
    <s v="ODP-MTR-FAU/36 FAU/D03/36.36"/>
    <s v="WO060766032"/>
    <m/>
    <m/>
    <m/>
    <n v="116.10826940630299"/>
    <n v="-8.5977861843256207"/>
    <s v="MD|MYDB-20260803264226|SC00001/MC00069|TOKO BU MUS|087840014561"/>
    <s v="MYDIGIBIZPARTNER"/>
    <m/>
    <m/>
    <m/>
    <m/>
    <m/>
    <m/>
    <m/>
    <m/>
    <s v="Management Janji"/>
    <s v="2026-08-05 13:00:00 | Tanggal pemasangan: 04/08/2026 Jam pemasangan : pagi / siang Info Tambahan : Hubungi pelanggan dulu sebelum ke lokasi. terima kasih "/>
    <s v="FCC"/>
    <d v="2026-03-08T10:40:22"/>
    <d v="2026-08-05T13:00:00"/>
    <m/>
    <s v="PS"/>
    <s v="MTR"/>
    <s v="NO ADDON"/>
    <n v="20260805"/>
    <s v="Completed"/>
    <s v="HSI Bisnis Promo HUT Telkom PSB 70% - 75 Mbps"/>
    <s v="INDIBIZ"/>
    <m/>
    <m/>
    <d v="2026-08-05T13:00:00"/>
    <s v="2026-08-05 13:00:00 | Tanggal pemasangan: 04/08/2026 Jam pemasangan : pagi / siang Info Tambahan : Hubungi pelanggan dulu sebelum ke lokasi. terima kasih "/>
    <n v="2026"/>
    <n v="8"/>
    <n v="5"/>
    <d v="2026-08-05T00:00:00"/>
    <n v="-0.54166666666424135"/>
    <x v="1"/>
    <x v="14"/>
  </r>
  <r>
    <n v="1659"/>
    <n v="1002521525"/>
    <n v="3"/>
    <x v="2"/>
    <n v="4"/>
    <s v="YOGYAKARTA"/>
    <s v="INNER - YOGYA JATENG SELATAN"/>
    <s v="PGR"/>
    <s v="REG"/>
    <s v="AO"/>
    <s v="NEW SALES"/>
    <m/>
    <s v="Completed (PS)"/>
    <s v="RBS-Regional 3"/>
    <d v="2026-08-12T10:13:27"/>
    <d v="2026-08-14T13:52:16"/>
    <n v="69363953"/>
    <m/>
    <n v="141114227016"/>
    <s v="PT Langkah Manajemen Indonesia / 009 Ngestiharjo"/>
    <s v="ODP-PGR-FEQ/048"/>
    <s v="WO061726813"/>
    <m/>
    <m/>
    <m/>
    <n v="110.3367164"/>
    <n v="-7.8059580999999998"/>
    <s v="AMRBS/403103/ANISA DWIARYANI/R3/YOGYAKARTA/PSB HSI BISNIS 1S 50 MBPS PROMO HUT TELKOM 1:1/Conan Ryan Hindarto/081127012432/iot.004@apps.langkahkecil.id"/>
    <s v="Amex"/>
    <m/>
    <m/>
    <m/>
    <m/>
    <m/>
    <m/>
    <m/>
    <m/>
    <s v="Management Janji"/>
    <s v="2026-08-15 08:00:00|M Janji : (15/08/2026) jam Pasang :pagi Note : hubungi pelanggan jika ingin kelokasi|40971304|MYDITA"/>
    <s v="FCC"/>
    <d v="2026-12-08T10:39:53"/>
    <d v="2026-08-15T08:00:00"/>
    <m/>
    <s v="PS"/>
    <s v="PGR"/>
    <s v="NO ADDON"/>
    <n v="202608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5T08:00:00"/>
    <s v="2026-08-15 08:00:00|M Janji : (15/08/2026) jam Pasang :pagi Note : hubungi pelanggan jika ingin kelokasi|40971304|MYDITA"/>
    <n v="2026"/>
    <n v="8"/>
    <n v="14"/>
    <d v="2026-08-14T00:00:00"/>
    <n v="-1.3333333333357587"/>
    <x v="1"/>
    <x v="4"/>
  </r>
  <r>
    <n v="1660"/>
    <n v="1002526699"/>
    <n v="3"/>
    <x v="0"/>
    <n v="5"/>
    <s v="KUPANG"/>
    <s v="ATAMBUA"/>
    <s v="KEF"/>
    <s v="REG"/>
    <s v="AO"/>
    <s v="NEW SALES"/>
    <s v="1P INET"/>
    <s v="Completed (PS)"/>
    <s v="RBS-Regional 3"/>
    <d v="2026-08-14T14:46:56"/>
    <d v="2026-08-15T10:41:00"/>
    <n v="69366172"/>
    <m/>
    <n v="172518796986"/>
    <s v="CU SERVIAM WINI"/>
    <s v="ODP-KEF-FQ/09 FQ/D01/09.01"/>
    <s v="WO061756542"/>
    <m/>
    <m/>
    <m/>
    <n v="124.509034800599"/>
    <n v="-9.1827841681567399"/>
    <s v="|MN00130|MYIA-008756818720/POI/RICHARDUS HADIA PRANATA JELO/082237157032/richardusjello@gmail.com"/>
    <s v="MYIB_ASSISTANT"/>
    <m/>
    <m/>
    <m/>
    <m/>
    <m/>
    <m/>
    <m/>
    <m/>
    <s v="Management Janji"/>
    <s v="2026-08-15 13:00:00 | telp:082237157032 alt : sudah dipasang moban aktivasi"/>
    <s v="FCC"/>
    <s v="14-08-2026 14:55:03"/>
    <d v="2026-08-15T13:00:00"/>
    <m/>
    <s v="PS"/>
    <s v="KEF"/>
    <s v="NETMONK"/>
    <n v="20260815"/>
    <s v="Completed"/>
    <s v="HSI Bisnis Basic Bundling Netmonk Promo 2026 PSB 70% - 50 Mbps"/>
    <s v="INDIBIZ"/>
    <m/>
    <m/>
    <d v="2026-08-15T13:00:00"/>
    <s v="2026-08-15 13:00:00 | telp:082237157032 alt : sudah dipasang moban aktivasi"/>
    <n v="2026"/>
    <n v="8"/>
    <n v="15"/>
    <d v="2026-08-15T00:00:00"/>
    <n v="-0.54166666666424135"/>
    <x v="1"/>
    <x v="34"/>
  </r>
  <r>
    <n v="1661"/>
    <n v="1002527156"/>
    <n v="3"/>
    <x v="6"/>
    <n v="5"/>
    <s v="JEMBER"/>
    <s v="SITUBONDO"/>
    <s v="SIT"/>
    <s v="REG"/>
    <s v="AO"/>
    <s v="NEW SALES"/>
    <s v="1P INET"/>
    <s v="Completed (PS)"/>
    <s v="RBS-Regional 3"/>
    <d v="2026-08-14T16:25:58"/>
    <d v="2026-08-14T19:45:14"/>
    <n v="69366303"/>
    <m/>
    <n v="152506219086"/>
    <s v="TOKO SEMBAKO RIZQIL JAYA"/>
    <s v="ODP-SIT-FN/69"/>
    <s v="WO061770233"/>
    <m/>
    <m/>
    <m/>
    <n v="113.933761"/>
    <n v="-7.6988960000000004"/>
    <s v="|MN00099|MYIA-080745790216/POI/HORIYANTO/085236909600/sayangphoto@gmail.com"/>
    <s v="MYIB_ASSISTANT"/>
    <m/>
    <m/>
    <m/>
    <m/>
    <m/>
    <m/>
    <m/>
    <m/>
    <s v="Management Janji"/>
    <s v="2026-08-15 13:00:00 | Nama PIC : Bp Horiyanto No HP : 085236909600 No Alt : - M Janji :  15 Agustus 2026 Jam Pasang : Pagi / Siang Note : hubungi pelanggan jika ingin kelokasi"/>
    <s v="FCC"/>
    <s v="14-08-2026 16:39:53"/>
    <d v="2026-08-15T13:00:00"/>
    <m/>
    <s v="PS"/>
    <s v="SIT"/>
    <s v="NO ADDON"/>
    <n v="20260814"/>
    <s v="Completed"/>
    <s v="HSI Bisnis Khusus Winback PSB 70% - 200 Mbps"/>
    <s v="INDIBIZ"/>
    <m/>
    <m/>
    <d v="2026-08-15T13:00:00"/>
    <s v="2026-08-15 13:00:00 | Nama PIC : Bp Horiyanto No HP : 085236909600 No Alt : - M Janji :  15 Agustus 2026 Jam Pasang : Pagi / Siang Note : hubungi pelanggan jika ingin kelokasi"/>
    <n v="2026"/>
    <n v="8"/>
    <n v="14"/>
    <d v="2026-08-14T00:00:00"/>
    <n v="-1.5416666666642413"/>
    <x v="1"/>
    <x v="9"/>
  </r>
  <r>
    <n v="1662"/>
    <n v="1002512102"/>
    <n v="3"/>
    <x v="4"/>
    <n v="4"/>
    <s v="SEMARANG"/>
    <s v="KENDAL"/>
    <s v="WLR"/>
    <s v="REG"/>
    <s v="AO"/>
    <s v="NEW SALES"/>
    <m/>
    <s v="102 | FOLLOW UP COMPLETED"/>
    <s v="RBS-Regional 3"/>
    <d v="2026-08-06T11:46:58"/>
    <d v="2026-08-09T14:07:02"/>
    <n v="69359839"/>
    <n v="2946102028"/>
    <n v="143407106637"/>
    <s v="PT GLOBAL JET EXPRESS"/>
    <s v="ODP-WLR-FF/155"/>
    <s v="WO061250234"/>
    <m/>
    <m/>
    <m/>
    <n v="110.0445857"/>
    <n v="-6.9671436"/>
    <s v="AMRBS;403099;TREG4;MUHAMMAD MASTUR;081226139781;CP HENDRIK KURNISANDI;088985037014;PAKET 2S INET VOICE 50 MBPS (479.000);PT GLOBAL JET EXPRESS//GRINGSING LAMA;input by tito"/>
    <s v="Account Manager"/>
    <m/>
    <m/>
    <m/>
    <m/>
    <m/>
    <m/>
    <m/>
    <m/>
    <s v="Management Janji"/>
    <s v="2026-08-10 13:00:00|Nama PIC: bp hendrik Notel: 088985037014 Alt: -  Tanggal: 10/8/2026 Jam Pasang: Siang Note: Hubungi pelanggan sebelum ke lokasi, terima kasih. |40010577|MYDITA"/>
    <s v="FCC"/>
    <d v="2026-06-08T11:54:59"/>
    <d v="2026-08-10T13:00:00"/>
    <m/>
    <s v="REVOKE"/>
    <s v="WLR"/>
    <s v="NO ADDON"/>
    <m/>
    <s v="Follow Up Revoke Completed, New Order ID : SC1002516519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13:00:00"/>
    <s v="2026-08-10 13:00:00|Nama PIC: bp hendrik Notel: 088985037014 Alt: -  Tanggal: 10/8/2026 Jam Pasang: Siang Note: Hubungi pelanggan sebelum ke lokasi, terima kasih. |40010577|MYDITA"/>
    <m/>
    <m/>
    <m/>
    <e v="#NUM!"/>
    <e v="#NUM!"/>
    <x v="0"/>
    <x v="4"/>
  </r>
  <r>
    <n v="1663"/>
    <n v="1002529670"/>
    <n v="3"/>
    <x v="6"/>
    <n v="5"/>
    <s v="JEMBER"/>
    <s v="BANYUWANGI"/>
    <s v="GEN"/>
    <s v="REG"/>
    <s v="AO"/>
    <s v="NEW SALES"/>
    <s v="1P INET"/>
    <s v="Completed (PS)"/>
    <s v="RBS-Regional 3"/>
    <d v="2026-08-16T13:35:56"/>
    <d v="2026-08-17T15:54:01"/>
    <n v="69367529"/>
    <m/>
    <n v="152519203988"/>
    <s v="ES TELLER JAMBEWANGI"/>
    <s v="ODP-GEN-FS/35 FS/D01/35.01"/>
    <s v="WO061878552"/>
    <m/>
    <m/>
    <m/>
    <n v="114.123612865805"/>
    <n v="-8.2788574805034401"/>
    <s v="MD|MYDB-20260816265690|DC30004/MC30050|ES TELLER JAMBEWANGI|081334620161"/>
    <s v="MYDIGIBIZPARTNER"/>
    <m/>
    <m/>
    <m/>
    <m/>
    <m/>
    <m/>
    <m/>
    <m/>
    <s v="Management Janji"/>
    <s v="2026-08-17 13:00:00 | Nama PIC : ibu winda No HP : 081334620161 Alt :  M Janji : (SENIN/17/AGUSTUS/2026) jam Pasang : 09:00 Note : hubungi pelanggan jika ingin kelokasi"/>
    <s v="FCC"/>
    <s v="16-08-2026 13:39:58"/>
    <d v="2026-08-17T13:00:00"/>
    <m/>
    <s v="PS"/>
    <s v="GEN"/>
    <s v="NO ADDON"/>
    <n v="20260817"/>
    <s v="Completed"/>
    <s v="HSI Bisnis Promo HUT Telkom PSB 70% - 300 Mbps"/>
    <s v="INDIBIZ"/>
    <m/>
    <m/>
    <d v="2026-08-17T13:00:00"/>
    <s v="2026-08-17 13:00:00 | Nama PIC : ibu winda No HP : 081334620161 Alt :  M Janji : (SENIN/17/AGUSTUS/2026) jam Pasang : 09:00 Note : hubungi pelanggan jika ingin kelokasi"/>
    <n v="2026"/>
    <n v="8"/>
    <n v="17"/>
    <d v="2026-08-17T00:00:00"/>
    <n v="-0.54166666666424135"/>
    <x v="1"/>
    <x v="9"/>
  </r>
  <r>
    <n v="1664"/>
    <n v="1002520490"/>
    <n v="3"/>
    <x v="6"/>
    <n v="5"/>
    <s v="SIDOARJO"/>
    <s v="PASURUAN"/>
    <s v="GEM"/>
    <s v="REG"/>
    <s v="AO"/>
    <s v="NEW SALES"/>
    <m/>
    <s v="Completed (PS)"/>
    <s v="RBS-Regional 3"/>
    <d v="2026-08-11T15:31:05"/>
    <d v="2026-08-11T21:48:37"/>
    <n v="69363566"/>
    <m/>
    <n v="152743216281"/>
    <s v="UD. SUMBERJAYA"/>
    <s v="ODP-GEM-FAG/047"/>
    <s v="WO061523488"/>
    <m/>
    <m/>
    <m/>
    <n v="112.6951203"/>
    <n v="-7.5656860999999997"/>
    <s v="|MC30223|/ARI SUGIANTO/81252338289/fikrihanif909@gmail.com"/>
    <s v="Sales Force DBS"/>
    <m/>
    <m/>
    <m/>
    <m/>
    <m/>
    <m/>
    <m/>
    <m/>
    <s v="Management Janji"/>
    <s v="2026-08-12 13:00:00|Tanggal pemasangan: 12/08/2026 Jam pemasangan : siang Info Tambahan : Hubungi pelanggan dulu sebelum ke lokasi terima kasih.|40961370|MYDITA"/>
    <s v="FCC"/>
    <d v="2026-11-08T15:39:49"/>
    <d v="2026-08-12T13:00:00"/>
    <m/>
    <s v="PS"/>
    <s v="GEM"/>
    <s v="NETMONK"/>
    <n v="2026081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2T13:00:00"/>
    <s v="2026-08-12 13:00:00|Tanggal pemasangan: 12/08/2026 Jam pemasangan : siang Info Tambahan : Hubungi pelanggan dulu sebelum ke lokasi terima kasih.|40961370|MYDITA"/>
    <n v="2026"/>
    <n v="8"/>
    <n v="11"/>
    <d v="2026-08-11T00:00:00"/>
    <n v="-1.5416666666642413"/>
    <x v="1"/>
    <x v="12"/>
  </r>
  <r>
    <n v="1665"/>
    <n v="1002524844"/>
    <n v="3"/>
    <x v="3"/>
    <n v="5"/>
    <s v="MADURA"/>
    <s v="PAMEKASAN"/>
    <s v="PRG"/>
    <s v="REG"/>
    <s v="AO"/>
    <s v="NEW SALES"/>
    <s v="1P INET"/>
    <s v="Completed (PS)"/>
    <s v="RBS-Regional 3"/>
    <d v="2026-08-13T16:02:57"/>
    <d v="2026-08-14T10:44:50"/>
    <n v="69365397"/>
    <m/>
    <n v="152428209680"/>
    <s v="JAYA CEMERLANG"/>
    <s v="ODP-PRG-FAA/27 FAA/D04/27.01"/>
    <s v="WO061689051"/>
    <m/>
    <m/>
    <m/>
    <n v="113.744204007089"/>
    <n v="-7.1146511272033397"/>
    <s v="MD|MYDB-20260813265235|DN00001/MN00806|JAYA CEMERLANG|082327147125"/>
    <s v="MYDIGIBIZPARTNER"/>
    <m/>
    <m/>
    <m/>
    <m/>
    <m/>
    <m/>
    <m/>
    <m/>
    <s v="Management Janji"/>
    <s v="2026-08-14 13:00:00 | Nama PIC : Bp Khalifi No HP : 082327147125 No Alt : - M Janji :  14 Agustus 2026 Jam Pasang : Pagi / Siang Note : hubungi pelanggan jika ingin kelokasi "/>
    <s v="FCC"/>
    <s v="13-08-2026 16:09:57"/>
    <d v="2026-08-14T13:00:00"/>
    <m/>
    <s v="PS"/>
    <s v="PRG"/>
    <s v="NO ADDON"/>
    <n v="20260814"/>
    <s v="Completed"/>
    <s v="HSI Bisnis Promo HUT Telkom PSB 70% - 300 Mbps"/>
    <s v="INDIBIZ"/>
    <m/>
    <m/>
    <d v="2026-08-14T13:00:00"/>
    <s v="2026-08-14 13:00:00 | Nama PIC : Bp Khalifi No HP : 082327147125 No Alt : - M Janji :  14 Agustus 2026 Jam Pasang : Pagi / Siang Note : hubungi pelanggan jika ingin kelokasi "/>
    <n v="2026"/>
    <n v="8"/>
    <n v="14"/>
    <d v="2026-08-14T00:00:00"/>
    <n v="-0.54166666666424135"/>
    <x v="1"/>
    <x v="6"/>
  </r>
  <r>
    <n v="1666"/>
    <n v="1002513019"/>
    <n v="3"/>
    <x v="7"/>
    <n v="4"/>
    <s v="KUDUS"/>
    <s v="KUDUS"/>
    <s v="KUD"/>
    <s v="REG"/>
    <s v="AO"/>
    <s v="NEW SALES"/>
    <m/>
    <s v="Completed (PS)"/>
    <s v="RBS-Regional 3"/>
    <d v="2026-08-06T15:56:51"/>
    <d v="2026-08-06T17:40:41"/>
    <n v="69358544"/>
    <m/>
    <n v="142401145989"/>
    <s v="SPBU 4459301"/>
    <s v="ODP-KUD-FAJ/137"/>
    <s v="WO061098965"/>
    <m/>
    <m/>
    <m/>
    <n v="110.82376465999999"/>
    <n v="-6.8016982690000001"/>
    <s v="|MC60142|MYIA-028825305017/POI/DERA BAHTIAR WIDIYANTO /08562685148/spbu_modern@yahoo.com"/>
    <s v="Sales Profesional"/>
    <m/>
    <m/>
    <m/>
    <m/>
    <m/>
    <m/>
    <m/>
    <m/>
    <s v="Management Janji"/>
    <s v="2026-08-05 13:00:00 | M Janji : (05/08/2026)  jam Pasang : 09:00  Note : hubungi pelanggan jika ingin kelokasi"/>
    <s v="FCC"/>
    <d v="2026-06-08T16:10:32"/>
    <m/>
    <m/>
    <s v="PS"/>
    <s v="KUD"/>
    <s v="NO ADDON"/>
    <n v="20260806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6T07:00:00"/>
    <s v="2026-08-05 13:00:00 | M Janji : (05/08/2026)  jam Pasang : 09:00  Note : hubungi pelanggan jika ingin kelokasi"/>
    <n v="2026"/>
    <n v="8"/>
    <n v="6"/>
    <d v="2026-08-06T00:00:00"/>
    <n v="-0.29166666666424135"/>
    <x v="1"/>
    <x v="4"/>
  </r>
  <r>
    <n v="1667"/>
    <n v="1002520775"/>
    <n v="3"/>
    <x v="3"/>
    <n v="5"/>
    <s v="SBY UTARA"/>
    <s v="LAMONGAN"/>
    <s v="BDG"/>
    <s v="REG"/>
    <s v="AO"/>
    <s v="NEW SALES"/>
    <m/>
    <s v="Completed (PS)"/>
    <s v="RBS-Regional 3"/>
    <d v="2026-08-11T16:40:59"/>
    <d v="2026-08-12T14:04:49"/>
    <n v="69363667"/>
    <m/>
    <n v="152448204560"/>
    <s v="SPBU 53.622.27"/>
    <s v="ODP-BDG-FG/05"/>
    <s v="WO061534994"/>
    <m/>
    <m/>
    <m/>
    <n v="112.356384625804"/>
    <n v="-6.8669660879565102"/>
    <s v="|MN01781|/SPBU 53.622.27/DANU ANUGRAH PERNIKADILAH/081322092660/spbu5362227@gmail.com/HSI Basic Promo HUT Telkom (1:2) 50 Mbps (Rp 320.000) PSB Rp 150.000/"/>
    <s v="Sales Force DBS"/>
    <m/>
    <m/>
    <m/>
    <m/>
    <m/>
    <m/>
    <m/>
    <m/>
    <s v="Management Janji"/>
    <s v="2026-08-12 15:00:00|Waktu pemasangan : 12 agustus 2026 Jam pemasangan : 08.00 - 12.00 Info Tambahan : Hubungi pelanggan dulu sebelum ke lokasi terimakasih  |40971401|MYDITA"/>
    <s v="FCC"/>
    <d v="2026-11-08T16:54:58"/>
    <d v="2026-08-12T15:00:00"/>
    <m/>
    <s v="PS"/>
    <s v="BDG"/>
    <s v="NO ADDON"/>
    <n v="20260812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12T15:00:00"/>
    <s v="2026-08-12 15:00:00|Waktu pemasangan : 12 agustus 2026 Jam pemasangan : 08.00 - 12.00 Info Tambahan : Hubungi pelanggan dulu sebelum ke lokasi terimakasih  |40971401|MYDITA"/>
    <n v="2026"/>
    <n v="8"/>
    <n v="12"/>
    <d v="2026-08-12T00:00:00"/>
    <n v="-0.625"/>
    <x v="1"/>
    <x v="8"/>
  </r>
  <r>
    <n v="1668"/>
    <n v="1002512835"/>
    <n v="3"/>
    <x v="2"/>
    <n v="4"/>
    <s v="YOGYAKARTA"/>
    <s v="GUNUNG KIDUL"/>
    <s v="WNS"/>
    <s v="REG"/>
    <s v="AO"/>
    <s v="NEW SALES"/>
    <m/>
    <s v="FCC - HD1A - INPROGRESS FOLLOW UP"/>
    <s v="RBS-Regional 3"/>
    <d v="2026-08-06T15:11:12"/>
    <d v="2026-08-07T14:40:46"/>
    <n v="69360139"/>
    <m/>
    <n v="143135115037"/>
    <s v="Jaringan Multimedia Indonesia"/>
    <m/>
    <m/>
    <m/>
    <m/>
    <m/>
    <n v="110.42143016140901"/>
    <n v="-8.0286884557070994"/>
    <s v="AMRBS/403103/ANISA DWIARYANI/R3/YOGYAKARTA/PSB HSI BISNIS BASIC 1S 50 MBPS PROMO HUT TELKOM 1:2/Jaringan Multimedia Indonesia/081229749275 081804098210/johanfirdi@gmail.com"/>
    <s v="Amex"/>
    <m/>
    <m/>
    <m/>
    <m/>
    <m/>
    <m/>
    <m/>
    <m/>
    <m/>
    <m/>
    <m/>
    <d v="2026-06-08T15:25:44"/>
    <m/>
    <m/>
    <s v="FCC"/>
    <s v="WNS"/>
    <s v="NO ADDON"/>
    <m/>
    <s v="FOLLOW UP : Follow Up HANIF NUROHMAN 40981182|MYDITA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m/>
    <m/>
    <m/>
    <m/>
    <m/>
    <e v="#NUM!"/>
    <e v="#NUM!"/>
    <x v="0"/>
    <x v="4"/>
  </r>
  <r>
    <n v="1669"/>
    <n v="1002515894"/>
    <n v="3"/>
    <x v="4"/>
    <n v="4"/>
    <s v="PEKALONGAN"/>
    <s v="SLAWI"/>
    <s v="SLW"/>
    <s v="REG"/>
    <s v="AO"/>
    <s v="NEW SALES"/>
    <s v="1P INET"/>
    <s v="102 | FOLLOW UP COMPLETED"/>
    <s v="RBS-Regional 3"/>
    <d v="2026-08-08T12:43:57"/>
    <d v="2026-08-10T14:36:25"/>
    <n v="69361431"/>
    <m/>
    <n v="142283119918"/>
    <s v="SPPG LAPAS SLAWI"/>
    <s v="ODP-SLW-FY/011 FY/D01/011.01"/>
    <s v="WO061256462"/>
    <m/>
    <m/>
    <m/>
    <n v="109.12327380000001"/>
    <n v="-7.0014816999999896"/>
    <s v="|MN00347|MYIA-086295526647/POI/EDI SUPRIADI/08976405111/sppglapasslawi@gmail.com"/>
    <s v="MYIB_ASSISTANT"/>
    <m/>
    <m/>
    <m/>
    <m/>
    <m/>
    <m/>
    <m/>
    <m/>
    <s v="Management Janji"/>
    <s v="2026-08-09 13:00:00 | Tanggal Pemasangan : 09 Agustus 2026 Jam Pemasangan : 08:00 13:00 Info Tambahan : Hubungi pelanggan dulu sebelum ke lokasi terimakasih"/>
    <s v="FCC"/>
    <d v="2026-08-08T12:55:02"/>
    <d v="2026-08-09T13:00:00"/>
    <s v="Kendala Lainnya"/>
    <s v="REVOKE"/>
    <s v="SLW"/>
    <s v="NO ADDON"/>
    <m/>
    <s v="Follow Up Revoke Completed, New Order ID : SC1002518058"/>
    <s v="HSI Bisnis Basic Promo HUT Telkom PSB 70% - 50 Mbps"/>
    <s v="INDIBIZ"/>
    <m/>
    <m/>
    <d v="2026-08-09T13:00:00"/>
    <s v="2026-08-09 13:00:00 | Tanggal Pemasangan : 09 Agustus 2026 Jam Pemasangan : 08:00 13:00 Info Tambahan : Hubungi pelanggan dulu sebelum ke lokasi terimakasih"/>
    <m/>
    <m/>
    <m/>
    <e v="#NUM!"/>
    <e v="#NUM!"/>
    <x v="0"/>
    <x v="4"/>
  </r>
  <r>
    <n v="1670"/>
    <n v="1002516177"/>
    <n v="3"/>
    <x v="2"/>
    <n v="4"/>
    <s v="PURWOKERTO"/>
    <s v="PURWOKERTO"/>
    <s v="AJB"/>
    <s v="REG"/>
    <s v="AO"/>
    <s v="NEW SALES"/>
    <s v="1P INET"/>
    <s v="102 | FOLLOW UP COMPLETED"/>
    <s v="RBS-Regional 3"/>
    <d v="2026-08-08T16:55:57"/>
    <d v="2026-08-11T13:58:21"/>
    <n v="69361613"/>
    <m/>
    <n v="143387115914"/>
    <s v="SPBU CANDIMAS 44 531 24 JATILAWANG"/>
    <s v="ODP-AJB-FF/021 FF/D02/021.01"/>
    <s v="WO061282464"/>
    <m/>
    <m/>
    <m/>
    <n v="109.09837"/>
    <n v="-7.5303769999999997"/>
    <s v="|MC00213|MYIA-025938327552/POI/RIZKI SEFRITA WULANDARI/081313474706/spbu_cm6@yahoo.com"/>
    <s v="MYIB_ASSISTANT"/>
    <m/>
    <m/>
    <m/>
    <m/>
    <m/>
    <m/>
    <m/>
    <m/>
    <s v="Management Janji"/>
    <s v="2026-08-09 13:00:00 | Nama PIC: bu inka  Notel: 081313474706 Alt: -  Tanggal: 9/8/2026 Jam Pasang: Siang Note: Hubungi pelanggan sebelum ke lokasi, terima kasih. "/>
    <s v="FCC"/>
    <d v="2026-08-08T17:10:22"/>
    <d v="2026-08-09T13:00:00"/>
    <s v="Kendala Lainnya"/>
    <s v="REVOKE"/>
    <s v="AJB"/>
    <s v="NO ADDON"/>
    <m/>
    <s v="Follow Up Revoke Completed, New Order ID : SC1002520038"/>
    <s v="HSI Bisnis Promo HUT Telkom PSB 70% - 100 Mbps"/>
    <s v="INDIBIZ"/>
    <m/>
    <m/>
    <d v="2026-08-09T13:00:00"/>
    <s v="2026-08-09 13:00:00 | Nama PIC: bu inka  Notel: 081313474706 Alt: -  Tanggal: 9/8/2026 Jam Pasang: Siang Note: Hubungi pelanggan sebelum ke lokasi, terima kasih. "/>
    <m/>
    <m/>
    <m/>
    <e v="#NUM!"/>
    <e v="#NUM!"/>
    <x v="0"/>
    <x v="4"/>
  </r>
  <r>
    <n v="1671"/>
    <n v="1002523352"/>
    <n v="3"/>
    <x v="3"/>
    <n v="5"/>
    <s v="MADURA"/>
    <s v="PAMEKASAN"/>
    <s v="PME"/>
    <s v="REG"/>
    <s v="AO"/>
    <s v="NEW SALES"/>
    <m/>
    <s v="Completed (PS)"/>
    <s v="RBS-Regional 3"/>
    <d v="2026-08-13T08:53:07"/>
    <d v="2026-08-13T17:46:13"/>
    <n v="69364729"/>
    <m/>
    <n v="152426928141"/>
    <s v="TB UTAMA"/>
    <s v="ODP-PME-FBF/29"/>
    <s v="WO061648467"/>
    <m/>
    <m/>
    <m/>
    <n v="113.3926275"/>
    <n v="-7.1226965"/>
    <s v="|MN00558|/TB UTAMA/087899231346/aguspurwanto9@gmail.com/HSI Bisnis Promo HUT Telkom (1:1) 300 Mbps (Rp 1.130.000) PSB Rp 150.000/Agus/-7,1226188, 113,3929332"/>
    <s v="Sales Force DBS"/>
    <m/>
    <m/>
    <m/>
    <m/>
    <m/>
    <m/>
    <m/>
    <m/>
    <s v="Management Janji"/>
    <s v="2026-08-14 08:00:00|M Janji : (14/08/2026) jam Pasang :pagi / siang  Note : hubungi pelanggan jika ingin kelokasi|40981182|MYDITA"/>
    <s v="FCC"/>
    <s v="13-08-2026 08:55:52"/>
    <d v="2026-08-14T08:00:00"/>
    <m/>
    <s v="PS"/>
    <s v="PME"/>
    <s v="NO ADDON"/>
    <n v="2026081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4T08:00:00"/>
    <s v="2026-08-14 08:00:00|M Janji : (14/08/2026) jam Pasang :pagi / siang  Note : hubungi pelanggan jika ingin kelokasi|40981182|MYDITA"/>
    <n v="2026"/>
    <n v="8"/>
    <n v="13"/>
    <d v="2026-08-13T00:00:00"/>
    <n v="-1.3333333333357587"/>
    <x v="1"/>
    <x v="6"/>
  </r>
  <r>
    <n v="1672"/>
    <n v="1002509338"/>
    <n v="3"/>
    <x v="3"/>
    <n v="5"/>
    <s v="SBY SELATAN"/>
    <s v="KETINTANG"/>
    <s v="RKT"/>
    <s v="REG"/>
    <s v="AO"/>
    <s v="NEW SALES"/>
    <m/>
    <s v="Completed (PS)"/>
    <s v="RBS-Regional 3"/>
    <d v="2026-08-04T17:19:06"/>
    <d v="2026-08-04T19:15:14"/>
    <n v="69358109"/>
    <m/>
    <n v="152308241272"/>
    <s v="PT Tristar Logistik Transindo"/>
    <s v="ODP-RKT-FCG/03"/>
    <s v="WO060925727"/>
    <m/>
    <m/>
    <m/>
    <n v="112.76560000000001"/>
    <n v="-7.3310000000000004"/>
    <s v="|MN00843|MYIA-009802619742/POI/Hari Budi Mulyana/085759589579/haribudi.mulyana@tristartransindo.com"/>
    <s v="Sales Force DBS"/>
    <m/>
    <m/>
    <m/>
    <m/>
    <m/>
    <m/>
    <m/>
    <m/>
    <s v="Management Janji"/>
    <s v="2026-08-05 08:00:00 | M Janji : (05/08/2026)  jam Pasang : 09:00  Note : hubungi pelanggan jika ingin kelokasi"/>
    <s v="FCC"/>
    <d v="2026-04-08T17:25:39"/>
    <m/>
    <m/>
    <s v="PS"/>
    <s v="RKT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07:00:00"/>
    <s v="2026-08-05 08:00:00 | M Janji : (05/08/2026)  jam Pasang : 09:00  Note : hubungi pelanggan jika ingin kelokasi"/>
    <n v="2026"/>
    <n v="8"/>
    <n v="4"/>
    <d v="2026-08-04T00:00:00"/>
    <n v="-0.29166666666424135"/>
    <x v="1"/>
    <x v="10"/>
  </r>
  <r>
    <n v="1673"/>
    <n v="1002526152"/>
    <n v="3"/>
    <x v="6"/>
    <n v="5"/>
    <s v="JEMBER"/>
    <s v="SITUBONDO"/>
    <s v="BKI"/>
    <s v="REG"/>
    <s v="AO"/>
    <s v="NEW SALES"/>
    <s v="1P INET"/>
    <s v="Completed (PS)"/>
    <s v="RBS-Regional 3"/>
    <d v="2026-08-14T11:25:56"/>
    <d v="2026-08-14T21:19:01"/>
    <n v="69365921"/>
    <m/>
    <n v="152531208027"/>
    <s v="TOKO MARHAM"/>
    <s v="ODP-BKI-FH/54 FH/D01/54.01"/>
    <s v="WO061733871"/>
    <m/>
    <m/>
    <m/>
    <n v="113.71419400000001"/>
    <n v="-7.7851400000000002"/>
    <s v="|MN00099|MYIA-002224267773/POI/SAIFUL MARHAMDI/081252182998/marhamdisaiful@gmail.com"/>
    <s v="MYIB_ASSISTANT"/>
    <m/>
    <m/>
    <m/>
    <m/>
    <m/>
    <m/>
    <m/>
    <m/>
    <s v="Management Janji"/>
    <s v="2026-08-15 08:00:00 | Nama PIC : SAIFUL  No HP : 081252182998 Alt : 085232460535 M Janji : 15 Augustus 2026 Jam Pasang : 08.00 - 13:00  NoteÃ‚Â :  hubungi terlebih dahulu sebelum kelokasi"/>
    <s v="FCC"/>
    <s v="14-08-2026 11:39:52"/>
    <d v="2026-08-15T08:00:00"/>
    <m/>
    <s v="PS"/>
    <s v="BKI"/>
    <s v="NO ADDON"/>
    <n v="20260814"/>
    <s v="Completed"/>
    <s v="HSI Bisnis Khusus Winback PSB 70% - 300 Mbps"/>
    <s v="INDIBIZ"/>
    <m/>
    <m/>
    <d v="2026-08-15T08:00:00"/>
    <s v="2026-08-15 08:00:00 | Nama PIC : SAIFUL  No HP : 081252182998 Alt : 085232460535 M Janji : 15 Augustus 2026 Jam Pasang : 08.00 - 13:00  NoteÃ‚Â :  hubungi terlebih dahulu sebelum kelokasi"/>
    <n v="2026"/>
    <n v="8"/>
    <n v="14"/>
    <d v="2026-08-14T00:00:00"/>
    <n v="-1.3333333333357587"/>
    <x v="1"/>
    <x v="9"/>
  </r>
  <r>
    <n v="1674"/>
    <n v="1002505520"/>
    <n v="3"/>
    <x v="1"/>
    <n v="5"/>
    <s v="KEDIRI"/>
    <s v="TRENGGALEK"/>
    <s v="TRE"/>
    <s v="REG"/>
    <s v="AO"/>
    <s v="NEW SALES"/>
    <s v="1P INET"/>
    <s v="Completed (PS)"/>
    <s v="RBS-Regional 3"/>
    <d v="2026-08-03T08:43:57"/>
    <d v="2026-08-03T19:22:33"/>
    <n v="69357182"/>
    <m/>
    <n v="152608208821"/>
    <s v="SALIS OLSHOP"/>
    <s v="ODP-TRE-FZ/51 FZ/D04/51.01"/>
    <s v="WO060755029"/>
    <m/>
    <m/>
    <m/>
    <n v="111.706270815018"/>
    <n v="-8.0549025045825502"/>
    <s v="|MN02702|MYIA-067761340039/POI/SALIS FARIHA RAMADHANI/087896578557/ooke64707@gmail.com"/>
    <s v="MYIB_ASSISTANT"/>
    <m/>
    <m/>
    <m/>
    <m/>
    <m/>
    <m/>
    <m/>
    <m/>
    <s v="Management Janji"/>
    <s v="2026-08-04 08:00:00 | Nama PIC: bp rudi  Notel: 087896578557 Alt: -  Tanggal: 4/8/2026 Jam Pasang: Pagi Note: Hubungi sebelum ke lokasi, terimakasih. "/>
    <s v="FCC"/>
    <d v="2026-03-08T08:55:09"/>
    <d v="2026-08-04T08:00:00"/>
    <m/>
    <s v="PS"/>
    <s v="TRE"/>
    <s v="NO ADDON"/>
    <n v="20260803"/>
    <s v="Completed"/>
    <s v="HSI Bisnis Promo HUT Telkom PSB 70% - 150 Mbps"/>
    <s v="INDIBIZ"/>
    <m/>
    <m/>
    <d v="2026-08-04T08:00:00"/>
    <s v="2026-08-04 08:00:00 | Nama PIC: bp rudi  Notel: 087896578557 Alt: -  Tanggal: 4/8/2026 Jam Pasang: Pagi Note: Hubungi sebelum ke lokasi, terimakasih. "/>
    <n v="2026"/>
    <n v="8"/>
    <n v="3"/>
    <d v="2026-08-03T00:00:00"/>
    <n v="-1.3333333333357587"/>
    <x v="1"/>
    <x v="25"/>
  </r>
  <r>
    <n v="1675"/>
    <n v="1002519037"/>
    <n v="3"/>
    <x v="6"/>
    <n v="5"/>
    <s v="SIDOARJO"/>
    <s v="MOJOKERTO"/>
    <s v="MIP"/>
    <s v="REG"/>
    <s v="AO"/>
    <s v="NEW SALES"/>
    <m/>
    <s v="OSS - FALLOUT"/>
    <s v="RBS-Regional 3"/>
    <d v="2026-08-11T09:34:05"/>
    <d v="2026-08-13T15:34:54"/>
    <n v="69362933"/>
    <m/>
    <n v="152313204581"/>
    <s v="DIARY PRINTWORKS"/>
    <s v="ODP-MIP-FD/25"/>
    <s v="WO061477068"/>
    <m/>
    <m/>
    <m/>
    <n v="112.400254"/>
    <n v="-7.4017485000000001"/>
    <s v="|MN01614|/DIARY PRINTWORKS/WINBACK 2.0 HSI B2B (1:1) 50MBPS 355RB PSB DISC 70%//dhanidablonk01@gmail.com/IQBAL DHANI MAULANA/82336460393"/>
    <s v="Sales Force DBS"/>
    <m/>
    <m/>
    <m/>
    <m/>
    <m/>
    <m/>
    <m/>
    <m/>
    <s v="Management Janji"/>
    <s v="2026-08-12 08:00:00|Nama Pic : bp dhani No Hp Pic : 082336460393 No alt : - Jam Pemasangan : pagi  Tanggal Pemasangan : 12 Agustus 2026|40951375|MYDITA"/>
    <s v="FCC"/>
    <d v="2026-11-08T09:40:16"/>
    <d v="2026-08-12T08:00:00"/>
    <s v="Kendala Pelanggan"/>
    <s v="FO_WFM"/>
    <s v="MIP"/>
    <s v="NO ADDON"/>
    <m/>
    <s v="Provisioning Failed|WFM|INF009037483|TIDAK TERCOVER JARINGAN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2T08:00:00"/>
    <s v="2026-08-12 08:00:00|Nama Pic : bp dhani No Hp Pic : 082336460393 No alt : - Jam Pemasangan : pagi  Tanggal Pemasangan : 12 Agustus 2026|40951375|MYDITA"/>
    <m/>
    <m/>
    <m/>
    <e v="#NUM!"/>
    <e v="#NUM!"/>
    <x v="0"/>
    <x v="20"/>
  </r>
  <r>
    <n v="1676"/>
    <n v="1002515816"/>
    <n v="3"/>
    <x v="1"/>
    <n v="5"/>
    <s v="KEDIRI"/>
    <s v="NGANJUK"/>
    <s v="KTS"/>
    <s v="REG"/>
    <s v="AO"/>
    <s v="NEW SALES"/>
    <s v="1P INET"/>
    <s v="Completed (PS)"/>
    <s v="RBS-Regional 3"/>
    <d v="2026-08-08T11:29:58"/>
    <d v="2026-08-10T09:50:50"/>
    <n v="69361362"/>
    <m/>
    <n v="152615203027"/>
    <s v="SPBU 54.644.02 UD H MOCH THOHIR"/>
    <s v="ODP-KTS-FG/45 FG/D02/45.01"/>
    <s v="WO061248568"/>
    <m/>
    <m/>
    <m/>
    <n v="112.093054912984"/>
    <n v="-7.6016279909606004"/>
    <s v="MD|MYDB-20260808264736|DC20010/MC20002|SPBU 54.644.02 UD H MOCH THOHIR|08125966920"/>
    <s v="MYDIGIBIZPARTNER"/>
    <m/>
    <m/>
    <m/>
    <m/>
    <m/>
    <m/>
    <m/>
    <m/>
    <s v="Management Janji"/>
    <s v="2026-08-09 08:00:00 | Nama PIC: BP BUGINYONO  Notel: 08125966920 Alt: 085226364354 Tanggal: 9/8/2026 Jam Pasang: 09.00 Pagi Note: Hubungi pelanggan sebelum ke lokasi, terima kasih. "/>
    <s v="FCC"/>
    <d v="2026-08-08T11:39:57"/>
    <d v="2026-08-09T08:00:00"/>
    <m/>
    <s v="PS"/>
    <s v="KTS"/>
    <s v="NO ADDON"/>
    <n v="20260810"/>
    <s v="Completed"/>
    <s v="HSI Bisnis Promo HUT Telkom PSB 70% - 100 Mbps"/>
    <s v="INDIBIZ"/>
    <m/>
    <m/>
    <d v="2026-08-09T08:00:00"/>
    <s v="2026-08-09 08:00:00 | Nama PIC: BP BUGINYONO  Notel: 08125966920 Alt: 085226364354 Tanggal: 9/8/2026 Jam Pasang: 09.00 Pagi Note: Hubungi pelanggan sebelum ke lokasi, terima kasih. "/>
    <n v="2026"/>
    <n v="8"/>
    <n v="10"/>
    <d v="2026-08-10T00:00:00"/>
    <n v="0.66666666666424135"/>
    <x v="1"/>
    <x v="3"/>
  </r>
  <r>
    <n v="1677"/>
    <n v="1002519360"/>
    <n v="3"/>
    <x v="1"/>
    <n v="5"/>
    <s v="MALANG"/>
    <s v="KEPANJEN"/>
    <s v="TUR"/>
    <s v="REG"/>
    <s v="AO"/>
    <s v="NEW SALES"/>
    <m/>
    <s v="Completed (PS)"/>
    <s v="RBS-Regional 3"/>
    <d v="2026-08-11T10:55:58"/>
    <d v="2026-08-11T12:53:10"/>
    <n v="69331973"/>
    <m/>
    <n v="152713217306"/>
    <s v="TOKO BUAH DAN JUS YUK NING"/>
    <s v="ODP-TUR-FZ/88"/>
    <s v="WO061477358"/>
    <m/>
    <m/>
    <m/>
    <n v="112.78662299413401"/>
    <n v="-8.1624810291709693"/>
    <s v="MD|MYDB-20260623260765|DN00001/MN01844|TOKO BUAH DAN JUS YUK NING|0881027039988"/>
    <s v="MYDIGIBIZPARTNER"/>
    <m/>
    <m/>
    <m/>
    <m/>
    <m/>
    <m/>
    <m/>
    <m/>
    <s v="Management Janji"/>
    <s v="2026-06-27 13:00:00 | telp :0881027039988  M Janji : (27/06/2026)  jam Pasang :pagi siang  Note : hubungi pelanggan jika ingin kelokasi "/>
    <s v="FCC"/>
    <d v="2026-11-08T11:10:21"/>
    <m/>
    <m/>
    <s v="PS"/>
    <s v="TUR"/>
    <s v="NETMONK"/>
    <n v="20260811"/>
    <s v="Completed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d v="2026-08-11T07:00:00"/>
    <s v="2026-06-27 13:00:00 | telp :0881027039988  M Janji : (27/06/2026)  jam Pasang :pagi siang  Note : hubungi pelanggan jika ingin kelokasi "/>
    <n v="2026"/>
    <n v="8"/>
    <n v="11"/>
    <d v="2026-08-11T00:00:00"/>
    <n v="-0.29166666666424135"/>
    <x v="1"/>
    <x v="24"/>
  </r>
  <r>
    <n v="1678"/>
    <n v="1002510939"/>
    <n v="3"/>
    <x v="1"/>
    <n v="5"/>
    <s v="KEDIRI"/>
    <s v="TULUNGAGUNG"/>
    <s v="NGU"/>
    <s v="REG"/>
    <s v="AO"/>
    <s v="NEW SALES"/>
    <s v="1P INET"/>
    <s v="Completed (PS)"/>
    <s v="RBS-Regional 3"/>
    <d v="2026-08-05T15:01:56"/>
    <d v="2026-08-06T17:35:11"/>
    <n v="69359348"/>
    <m/>
    <n v="152637211079"/>
    <s v="PT. MUDJI GANGSAR JAYA"/>
    <s v="ODP-NGU-FD/47 FD/D07/47.01"/>
    <s v="WO060998610"/>
    <m/>
    <m/>
    <m/>
    <n v="111.99661244979001"/>
    <n v="-8.1382997294920099"/>
    <s v="|MN00418|MYIA-039129223992/POI/EKO SUTRIONO/085334196816/mgj_spbu@yahoo.com"/>
    <s v="MYIB_ASSISTANT"/>
    <m/>
    <m/>
    <m/>
    <m/>
    <m/>
    <m/>
    <m/>
    <m/>
    <s v="Management Janji"/>
    <s v="2026-08-06 13:00:00 | M Janji : (06/08/2026) jam Pasang : 09:00 Note : hubungi pelanggan jika ingin kelokasi"/>
    <s v="FCC"/>
    <d v="2026-05-08T15:10:31"/>
    <d v="2026-08-06T13:00:00"/>
    <m/>
    <s v="PS"/>
    <s v="NGU"/>
    <s v="NO ADDON"/>
    <n v="20260806"/>
    <s v="Completed"/>
    <s v="HSI Bisnis Promo HUT Telkom PSB 70% - 50 Mbps"/>
    <s v="INDIBIZ"/>
    <m/>
    <m/>
    <d v="2026-08-06T13:00:00"/>
    <s v="2026-08-06 13:00:00 | M Janji : (06/08/2026) jam Pasang : 09:00 Note : hubungi pelanggan jika ingin kelokasi"/>
    <n v="2026"/>
    <n v="8"/>
    <n v="6"/>
    <d v="2026-08-06T00:00:00"/>
    <n v="-0.54166666666424135"/>
    <x v="1"/>
    <x v="28"/>
  </r>
  <r>
    <n v="1679"/>
    <n v="1002505319"/>
    <n v="3"/>
    <x v="6"/>
    <n v="5"/>
    <s v="PASURUAN"/>
    <s v="LUMAJANG"/>
    <s v="YSN"/>
    <s v="REG"/>
    <s v="AO"/>
    <s v="NEW SALES"/>
    <s v="1P INET"/>
    <s v="Completed (PS)"/>
    <s v="RBS-Regional 3"/>
    <d v="2026-08-02T14:59:56"/>
    <d v="2026-08-02T19:16:47"/>
    <n v="69357065"/>
    <m/>
    <n v="152535203750"/>
    <s v="TOKO E EN"/>
    <s v="ODP-YSN-FA/55"/>
    <s v="WO060723759"/>
    <m/>
    <m/>
    <m/>
    <n v="113.33255935460301"/>
    <n v="-8.1931604557476305"/>
    <s v="MD|MYDB-20260802264194|DC30008/MC30147|TOKO E EN|087701957904"/>
    <s v="MYDIGIBIZPARTNER"/>
    <m/>
    <m/>
    <m/>
    <m/>
    <m/>
    <m/>
    <m/>
    <m/>
    <s v="Management Janji"/>
    <s v="2026-08-03 13:00:00 | Nama Pic : BP YUSUF No Hp Pic : 087701957904 Jam Pemasangan : 08:00 - 12.00 Tanggal Pemasangan : SENIN 03 AGUSTUS 2026 Info Tambahan : Hubungi pelanggan sebelum datang ke lokasi, terima kasih."/>
    <s v="FCC"/>
    <d v="2026-02-08T15:09:58"/>
    <d v="2026-08-03T13:00:00"/>
    <m/>
    <s v="PS"/>
    <s v="YSN"/>
    <s v="NO ADDON"/>
    <n v="20260802"/>
    <s v="Completed"/>
    <s v="HSI Bisnis Promo HUT Telkom PSB 70% - 50 Mbps"/>
    <s v="INDIBIZ"/>
    <m/>
    <m/>
    <d v="2026-08-03T13:00:00"/>
    <s v="2026-08-03 13:00:00 | Nama Pic : BP YUSUF No Hp Pic : 087701957904 Jam Pemasangan : 08:00 - 12.00 Tanggal Pemasangan : SENIN 03 AGUSTUS 2026 Info Tambahan : Hubungi pelanggan sebelum datang ke lokasi, terima kasih."/>
    <n v="2026"/>
    <n v="8"/>
    <n v="2"/>
    <d v="2026-08-02T00:00:00"/>
    <n v="-1.5416666666642413"/>
    <x v="1"/>
    <x v="27"/>
  </r>
  <r>
    <n v="1680"/>
    <n v="1002510037"/>
    <n v="3"/>
    <x v="5"/>
    <n v="5"/>
    <s v="DENPASAR"/>
    <s v="UBUNG"/>
    <s v="MMN"/>
    <s v="REG"/>
    <s v="AO"/>
    <s v="NEW SALES"/>
    <m/>
    <s v="Completed (PS)"/>
    <s v="RBS-Regional 1"/>
    <d v="2026-08-05T10:41:13"/>
    <d v="2026-08-06T09:09:55"/>
    <n v="69357651"/>
    <m/>
    <n v="172419206926"/>
    <s v="PT Cyberindo Aditama (KT&amp;G Indonesia)"/>
    <s v="ODP-MMN-FM/04"/>
    <s v="WO060962620"/>
    <m/>
    <m/>
    <m/>
    <n v="115.1847604"/>
    <n v="-8.6755513999999998"/>
    <s v="AMRBS;403076;WULAN ALFISAHRI; inet only 50 mbps;081264646699;081386870535;medan@cbn.net.id"/>
    <s v="Account Manager"/>
    <m/>
    <m/>
    <m/>
    <m/>
    <m/>
    <m/>
    <m/>
    <m/>
    <s v="Management Janji"/>
    <s v="2026-08-04 13:00:00|Nama Pic : bp riswan   No Hp Pic : 081264646699  No alt : -  Jam Pemasangan : pagi   Tanggal Pemasangan : 4 Agustus 2026|40981182|MYDITA"/>
    <s v="FCC"/>
    <d v="2026-05-08T10:54:57"/>
    <m/>
    <m/>
    <s v="PS"/>
    <s v="MMN"/>
    <s v="NO ADDON"/>
    <n v="20260806"/>
    <s v="Completed"/>
    <s v="- 11_11446;Biaya PSB HSI EBIS Tunai di Depan ~ 11[150000]  - E23015;E23015 ~ ES23 - Perangkat ONT[0]  - E23015~null~44292;E23015||11||Abodemen 0[0]  - E23015~null~E23015_SWONT;SWONT ~ Biaya Sewa ONT ~ E23015[30000]  - E24057;E24057 ~ ES24 - Paket HSI Bisn"/>
    <s v="INDIBIZ"/>
    <m/>
    <m/>
    <d v="2026-08-05T07:00:00"/>
    <s v="2026-08-04 13:00:00|Nama Pic : bp riswan   No Hp Pic : 081264646699  No alt : -  Jam Pemasangan : pagi   Tanggal Pemasangan : 4 Agustus 2026|40981182|MYDITA"/>
    <n v="2026"/>
    <n v="8"/>
    <n v="6"/>
    <d v="2026-08-06T00:00:00"/>
    <n v="0.70833333333575865"/>
    <x v="1"/>
    <x v="22"/>
  </r>
  <r>
    <n v="1681"/>
    <n v="1002529608"/>
    <n v="3"/>
    <x v="0"/>
    <n v="5"/>
    <s v="MATARAM"/>
    <s v="INNER - NUSA TENGGARA"/>
    <s v="MTR"/>
    <s v="REG"/>
    <s v="AO"/>
    <s v="NEW SALES"/>
    <s v="1P INET"/>
    <s v="Completed (PS)"/>
    <s v="RBS-Regional 3"/>
    <d v="2026-08-16T12:53:56"/>
    <d v="2026-08-18T21:20:56"/>
    <n v="69367464"/>
    <m/>
    <n v="172601797050"/>
    <s v="Bengkel Motor semethon jempong"/>
    <s v="ODP-MTR-FBB/33"/>
    <s v="WO061872898"/>
    <m/>
    <m/>
    <m/>
    <n v="116.1041231"/>
    <n v="-8.6133676999999995"/>
    <s v="MD|MYDB-20260816265682|SC00001/MC00046|Bengkel Motor semethon jempong|087862251496"/>
    <s v="MYDIGIBIZPARTNER"/>
    <m/>
    <m/>
    <m/>
    <m/>
    <m/>
    <m/>
    <m/>
    <m/>
    <s v="Management Janji"/>
    <s v="2026-08-18 13:00:00 | Tanggal Pemasangan : 18 Agustus 2026 Jam Pemasangan : 08:00 13:00 Info Tambahan : Hubungi pelanggan dulu sebelum ke lokasi terimakasih"/>
    <s v="FCC"/>
    <s v="16-08-2026 12:55:02"/>
    <d v="2026-08-18T13:00:00"/>
    <m/>
    <s v="PS"/>
    <s v="MTR"/>
    <s v="NO ADDON"/>
    <n v="20260818"/>
    <s v="Completed"/>
    <s v="HSI Bisnis PSB 70% - 100 Mbps"/>
    <s v="INDIBIZ"/>
    <m/>
    <m/>
    <d v="2026-08-18T13:00:00"/>
    <s v="2026-08-18 13:00:00 | Tanggal Pemasangan : 18 Agustus 2026 Jam Pemasangan : 08:00 13:00 Info Tambahan : Hubungi pelanggan dulu sebelum ke lokasi terimakasih"/>
    <n v="2026"/>
    <n v="8"/>
    <n v="18"/>
    <d v="2026-08-18T00:00:00"/>
    <n v="-0.54166666666424135"/>
    <x v="1"/>
    <x v="14"/>
  </r>
  <r>
    <n v="1682"/>
    <n v="1002534097"/>
    <n v="3"/>
    <x v="1"/>
    <n v="5"/>
    <s v="MALANG"/>
    <s v="KEPANJEN"/>
    <s v="MLG"/>
    <s v="REG"/>
    <s v="AO"/>
    <s v="NEW SALES"/>
    <m/>
    <s v="Completed (PS)"/>
    <s v="RBS-Regional 3"/>
    <d v="2026-08-18T16:13:32"/>
    <d v="2026-08-18T17:18:27"/>
    <n v="69367735"/>
    <m/>
    <n v="152701239057"/>
    <s v="Gudang Santosa"/>
    <s v="ODP-MLG-FET/39"/>
    <s v="WO062038149"/>
    <m/>
    <m/>
    <m/>
    <n v="112.634416"/>
    <n v="-7.9922458000000001"/>
    <s v="|MN00814|MYIA-099458101065/POI/Ervina Juwitasari/082229262016/juwitasariervina@gmail.com"/>
    <s v="Sales Profesional"/>
    <m/>
    <m/>
    <m/>
    <m/>
    <m/>
    <m/>
    <m/>
    <m/>
    <s v="Management Janji"/>
    <s v="2026-08-18 08:00:00 | Tanggal Pemasangan : 18 Agustus 2026  Jam Pemasangan : 08:00 13:00  Info Tambahan : Hubungi pelanggan dulu sebelum ke lokasi terimakasih"/>
    <s v="FCC"/>
    <s v="18-08-2026 16:39:51"/>
    <m/>
    <m/>
    <s v="PS"/>
    <s v="MLG"/>
    <s v="NO ADDON"/>
    <n v="2026081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8T07:00:00"/>
    <s v="2026-08-18 08:00:00 | Tanggal Pemasangan : 18 Agustus 2026  Jam Pemasangan : 08:00 13:00  Info Tambahan : Hubungi pelanggan dulu sebelum ke lokasi terimakasih"/>
    <n v="2026"/>
    <n v="8"/>
    <n v="18"/>
    <d v="2026-08-18T00:00:00"/>
    <n v="-0.29166666666424135"/>
    <x v="1"/>
    <x v="24"/>
  </r>
  <r>
    <n v="1683"/>
    <n v="1002523109"/>
    <n v="3"/>
    <x v="2"/>
    <n v="4"/>
    <s v="YOGYAKARTA"/>
    <s v="SLEMAN"/>
    <s v="PKM"/>
    <s v="REG"/>
    <s v="AO"/>
    <s v="NEW SALES"/>
    <s v="1P INET"/>
    <s v="Completed (PS)"/>
    <s v="RBS-Regional 3"/>
    <d v="2026-08-12T18:37:56"/>
    <d v="2026-08-13T13:55:28"/>
    <n v="69364624"/>
    <m/>
    <n v="146144118578"/>
    <s v="KOST T2"/>
    <s v="ODP-PKM-FAF/073 FAF/D04/073.01"/>
    <s v="WO061623737"/>
    <m/>
    <m/>
    <m/>
    <n v="110.4107609"/>
    <n v="-7.6850658999999997"/>
    <s v="|MN02579|MYIA-037657642760/POI/RACHMANTA/085695080964/rafidhifa@gmail.com"/>
    <s v="MYIB_ASSISTANT"/>
    <m/>
    <m/>
    <m/>
    <m/>
    <m/>
    <m/>
    <m/>
    <m/>
    <s v="Management Janji"/>
    <s v="2026-08-14 12:00:00 | Tanggal pemasangan: 13/08/2026 Jam pemasangan : siang Info Tambahan : Hubungi pelanggan dulu sebelum ke lokasi terima kasih."/>
    <s v="FCC"/>
    <d v="2026-12-08T18:39:56"/>
    <d v="2026-08-14T12:00:00"/>
    <m/>
    <s v="PS"/>
    <s v="PKM"/>
    <s v="NO ADDON"/>
    <n v="20260813"/>
    <s v="Completed"/>
    <s v="HSI Bisnis Promo HUT Telkom PSB 70% - 100 Mbps"/>
    <s v="INDIBIZ"/>
    <m/>
    <m/>
    <d v="2026-08-14T12:00:00"/>
    <s v="2026-08-14 12:00:00 | Tanggal pemasangan: 13/08/2026 Jam pemasangan : siang Info Tambahan : Hubungi pelanggan dulu sebelum ke lokasi terima kasih."/>
    <n v="2026"/>
    <n v="8"/>
    <n v="13"/>
    <d v="2026-08-13T00:00:00"/>
    <n v="-1.5"/>
    <x v="1"/>
    <x v="4"/>
  </r>
  <r>
    <n v="1684"/>
    <n v="1002527828"/>
    <n v="3"/>
    <x v="0"/>
    <n v="5"/>
    <s v="MATARAM"/>
    <s v="LOMBOK TIMUR UTARA"/>
    <s v="SEL"/>
    <s v="REG"/>
    <s v="AO"/>
    <s v="NEW SALES"/>
    <s v="1P INET"/>
    <s v="Completed (PS)"/>
    <s v="RBS-Regional 3"/>
    <d v="2026-08-15T09:52:56"/>
    <d v="2026-08-16T18:57:30"/>
    <n v="69366620"/>
    <m/>
    <n v="172619203354"/>
    <s v="Toko Uswatun"/>
    <s v="ODP-SEL-FAK/27 FAK/D05/27.01"/>
    <s v="WO061802272"/>
    <m/>
    <m/>
    <m/>
    <n v="116.526348777115"/>
    <n v="-8.7194381920669795"/>
    <s v="MD|MYDB-20260815265450|SC00001/MC00149|Toko Uswatun|081939610552"/>
    <s v="MYDIGIBIZPARTNER"/>
    <m/>
    <m/>
    <m/>
    <m/>
    <m/>
    <m/>
    <m/>
    <m/>
    <s v="Management Janji"/>
    <s v="2026-08-19 15:00:00 | Jam pemasangan : 12.00 Info Tambahan : Hubungi pelanggan dulu sebelum ke lokasi terimakasih  "/>
    <s v="FCC"/>
    <s v="15-08-2026 09:55:09"/>
    <d v="2026-08-19T15:00:00"/>
    <m/>
    <s v="PS"/>
    <s v="SEL"/>
    <s v="NO ADDON"/>
    <n v="20260816"/>
    <s v="Completed"/>
    <s v="HSI Bisnis Promo HUT Telkom PSB 70% - 100 Mbps"/>
    <s v="INDIBIZ"/>
    <m/>
    <m/>
    <d v="2026-08-19T15:00:00"/>
    <s v="2026-08-19 15:00:00 | Jam pemasangan : 12.00 Info Tambahan : Hubungi pelanggan dulu sebelum ke lokasi terimakasih  "/>
    <n v="2026"/>
    <n v="8"/>
    <n v="16"/>
    <d v="2026-08-16T00:00:00"/>
    <n v="-3.625"/>
    <x v="1"/>
    <x v="5"/>
  </r>
  <r>
    <n v="1685"/>
    <n v="1002516325"/>
    <n v="3"/>
    <x v="4"/>
    <n v="4"/>
    <s v="PEKALONGAN"/>
    <s v="SLAWI"/>
    <s v="BLU"/>
    <s v="REG"/>
    <s v="AO"/>
    <s v="NEW SALES"/>
    <s v="1P INET"/>
    <s v="102 | FOLLOW UP COMPLETED"/>
    <s v="RBS-Regional 3"/>
    <d v="2026-08-09T09:29:56"/>
    <d v="2026-08-15T11:47:56"/>
    <n v="69361724"/>
    <m/>
    <n v="142206131314"/>
    <s v="toko wahyudi"/>
    <s v="ODP-BLU-FS/027 FS/D04/027.01"/>
    <s v="WO061303816"/>
    <m/>
    <m/>
    <m/>
    <n v="108.981295"/>
    <n v="-7.0916899999999998"/>
    <s v="|MN00377|MYIA-049320420852/POI/tri /085217989259/angkerxelon@gmail.com"/>
    <s v="MYIB_ASSISTANT"/>
    <m/>
    <m/>
    <m/>
    <m/>
    <m/>
    <m/>
    <m/>
    <m/>
    <s v="Management Janji"/>
    <s v="2026-08-10 08:00:00 | Nama PIC:  bp tri  No HP: 085217989259 Alt: - Tanggal: 10/8/2026 Jam Pasang: Pagi Note: Hubungi sebelum ke lokasi, terimakasih."/>
    <s v="FCC"/>
    <d v="2026-09-08T09:39:50"/>
    <d v="2026-08-10T08:00:00"/>
    <m/>
    <s v="REVOKE"/>
    <s v="BLU"/>
    <s v="NO ADDON"/>
    <m/>
    <s v="Follow Up Revoke Completed, New Order ID : SC1002528112"/>
    <s v="HSI Bisnis Promo HUT Telkom PSB 70% - 100 Mbps"/>
    <s v="INDIBIZ"/>
    <m/>
    <m/>
    <d v="2026-08-10T08:00:00"/>
    <s v="2026-08-10 08:00:00 | Nama PIC:  bp tri  No HP: 085217989259 Alt: - Tanggal: 10/8/2026 Jam Pasang: Pagi Note: Hubungi sebelum ke lokasi, terimakasih."/>
    <m/>
    <m/>
    <m/>
    <e v="#NUM!"/>
    <e v="#NUM!"/>
    <x v="0"/>
    <x v="4"/>
  </r>
  <r>
    <n v="1686"/>
    <n v="1002523992"/>
    <n v="3"/>
    <x v="2"/>
    <n v="4"/>
    <s v="YOGYAKARTA"/>
    <s v="INNER - YOGYA JATENG SELATAN"/>
    <s v="KBU"/>
    <s v="REG"/>
    <s v="AO"/>
    <s v="NEW SALES"/>
    <m/>
    <s v="102 | FOLLOW UP COMPLETED"/>
    <s v="RBS-Regional 3"/>
    <d v="2026-08-13T11:46:54"/>
    <d v="2026-08-15T13:12:41"/>
    <n v="69364986"/>
    <m/>
    <n v="146113145612"/>
    <s v="CV MAJU JAYA ABADI"/>
    <s v="ODP-KBU-FCQ/102"/>
    <s v="WO061688575"/>
    <m/>
    <m/>
    <m/>
    <n v="110.3613924"/>
    <n v="-7.7972318999999999"/>
    <s v="AMRBS/965966/DINA MENTARI/R3/YOGYAKARTA/PSB HSI BISNIS 1S 300 MBPS PROMO KHUSUS/ARLEN PUTRA SANJAYA/+628112570238/finance@bakpia25.com"/>
    <s v="Account Manager"/>
    <m/>
    <m/>
    <m/>
    <m/>
    <m/>
    <m/>
    <m/>
    <m/>
    <s v="Management Janji"/>
    <s v="2026-08-14 13:00:00|Tanggal pemasangan: 14/08/2026 Jam pemasangan : pagi / siang Info Tambahan : Hubungi pelanggan dulu sebelum ke lokasi terima kasih.|40951377|MYDITA"/>
    <s v="FCC"/>
    <s v="13-08-2026 11:54:51"/>
    <d v="2026-08-14T13:00:00"/>
    <m/>
    <s v="REVOKE"/>
    <s v="KBU"/>
    <s v="NO ADDON"/>
    <m/>
    <s v="Follow Up Revoke Completed, New Order ID : SC1002528303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4T13:00:00"/>
    <s v="2026-08-14 13:00:00|Tanggal pemasangan: 14/08/2026 Jam pemasangan : pagi / siang Info Tambahan : Hubungi pelanggan dulu sebelum ke lokasi terima kasih.|40951377|MYDITA"/>
    <m/>
    <m/>
    <m/>
    <e v="#NUM!"/>
    <e v="#NUM!"/>
    <x v="0"/>
    <x v="4"/>
  </r>
  <r>
    <n v="1687"/>
    <n v="1002511638"/>
    <n v="3"/>
    <x v="6"/>
    <n v="5"/>
    <s v="SIDOARJO"/>
    <s v="INNER - JATIM TIMUR"/>
    <s v="SDA"/>
    <s v="REG"/>
    <s v="AO"/>
    <s v="NEW SALES"/>
    <m/>
    <s v="CANCEL COMPLETED"/>
    <s v="RBS-Regional 3"/>
    <d v="2026-08-06T09:44:38"/>
    <d v="2026-08-07T11:10:38"/>
    <n v="69359658"/>
    <m/>
    <n v="152316231877"/>
    <s v="SMP PLUS SABILUR ROSYAD"/>
    <s v="ODP-SDA-FHM/26"/>
    <m/>
    <m/>
    <m/>
    <m/>
    <n v="112.7174174"/>
    <n v="-7.4553083999999998"/>
    <s v="|MN02627|/SMP PLUS SABILUR ROSYAD/WINBACK 2.0 HSI B2B (1:1) 75MBPS 415RB PSB DISC 70%/-/sabilurrosyad22@yahoo.com/ALI MASUM/85731104611"/>
    <s v="Sales Force DBS"/>
    <m/>
    <m/>
    <m/>
    <m/>
    <m/>
    <m/>
    <m/>
    <m/>
    <m/>
    <m/>
    <m/>
    <d v="2026-06-08T09:55:05"/>
    <m/>
    <m/>
    <s v="REJECT_FCC"/>
    <s v="SDA"/>
    <s v="NO ADDON"/>
    <m/>
    <s v="DECLINE : Decline - Batal Order Sonya Rahma Winata 40951375|MYDITA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m/>
    <m/>
    <m/>
    <m/>
    <m/>
    <e v="#NUM!"/>
    <e v="#NUM!"/>
    <x v="0"/>
    <x v="19"/>
  </r>
  <r>
    <n v="1688"/>
    <n v="1002529913"/>
    <n v="3"/>
    <x v="3"/>
    <n v="5"/>
    <s v="MADURA"/>
    <s v="PAMEKASAN"/>
    <s v="PRG"/>
    <s v="REG"/>
    <s v="AO"/>
    <s v="NEW SALES"/>
    <m/>
    <s v="Completed (PS)"/>
    <s v="RBS-Regional 3"/>
    <d v="2026-08-16T16:08:35"/>
    <d v="2026-08-16T17:22:24"/>
    <n v="69366322"/>
    <m/>
    <n v="152428209846"/>
    <s v="SDN KERTAGENA LAOK 2"/>
    <s v="ODP-PRG-FE/01"/>
    <s v="WO061890757"/>
    <m/>
    <m/>
    <m/>
    <n v="113.611147"/>
    <n v="-7.1057969999999999"/>
    <s v="MD|MYDB-20260814265389|DN00001/MN00558|SDN KERTAGENA LAOK 2|08139381698"/>
    <s v="MYDIGIBIZPARTNER"/>
    <m/>
    <m/>
    <m/>
    <m/>
    <m/>
    <m/>
    <m/>
    <m/>
    <s v="Management Janji"/>
    <s v="2026-08-15 13:00:00 | Jam Pemasangan : 08:00 - 12.00  Tanggal Pemasangan : 15/08/2026  Info Tambahan : Hubungi pelanggan sebelum datang ke lokasi"/>
    <s v="FCC"/>
    <s v="16-08-2026 16:09:43"/>
    <m/>
    <m/>
    <s v="PS"/>
    <s v="PRG"/>
    <s v="NO ADDON"/>
    <n v="2026081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6T07:00:00"/>
    <s v="2026-08-15 13:00:00 | Jam Pemasangan : 08:00 - 12.00  Tanggal Pemasangan : 15/08/2026  Info Tambahan : Hubungi pelanggan sebelum datang ke lokasi"/>
    <n v="2026"/>
    <n v="8"/>
    <n v="16"/>
    <d v="2026-08-16T00:00:00"/>
    <n v="-0.29166666666424135"/>
    <x v="1"/>
    <x v="6"/>
  </r>
  <r>
    <n v="1689"/>
    <n v="1002526437"/>
    <n v="3"/>
    <x v="3"/>
    <n v="5"/>
    <s v="SBY UTARA"/>
    <s v="LAMONGAN"/>
    <s v="BDG"/>
    <s v="REG"/>
    <s v="AO"/>
    <s v="NEW SALES"/>
    <s v="1P INET"/>
    <s v="Completed (PS)"/>
    <s v="RBS-Regional 3"/>
    <d v="2026-08-14T13:55:57"/>
    <d v="2026-08-15T16:05:18"/>
    <n v="69366069"/>
    <m/>
    <n v="152448203690"/>
    <s v="MEGANTARA COFFEE 03"/>
    <s v="ODP-BDG-FB/31 FB/D04/31.01"/>
    <s v="WO061750198"/>
    <m/>
    <m/>
    <m/>
    <n v="112.24852"/>
    <n v="-6.8906020000000003"/>
    <s v="|MB00449|MYIA-012803211790/POI/bapak/08132617559/megantaragamingid@gmail.com"/>
    <s v="MYIB_ASSISTANT"/>
    <m/>
    <m/>
    <m/>
    <m/>
    <m/>
    <m/>
    <m/>
    <m/>
    <s v="Management Janji"/>
    <s v="2026-08-15 10:00:00 | Nama PIC : Bp Ibadur No HP : 08132617559 No Alt : - M Janji :  15 Agustus 2026 Jam Pasang : Pagi / Siang Note : hubungi pelanggan jika ingin kelokasi"/>
    <s v="FCC"/>
    <s v="14-08-2026 14:10:15"/>
    <d v="2026-08-15T10:00:00"/>
    <m/>
    <s v="PS"/>
    <s v="BDG"/>
    <s v="NO ADDON"/>
    <n v="20260815"/>
    <s v="Completed"/>
    <s v="HSI Bisnis Promo HUT Telkom PSB 70% - 50 Mbps"/>
    <s v="INDIBIZ"/>
    <m/>
    <m/>
    <d v="2026-08-15T10:00:00"/>
    <s v="2026-08-15 10:00:00 | Nama PIC : Bp Ibadur No HP : 08132617559 No Alt : - M Janji :  15 Agustus 2026 Jam Pasang : Pagi / Siang Note : hubungi pelanggan jika ingin kelokasi"/>
    <n v="2026"/>
    <n v="8"/>
    <n v="15"/>
    <d v="2026-08-15T00:00:00"/>
    <n v="-0.41666666666424135"/>
    <x v="1"/>
    <x v="8"/>
  </r>
  <r>
    <n v="1690"/>
    <n v="1002527798"/>
    <n v="3"/>
    <x v="0"/>
    <n v="5"/>
    <s v="MATARAM"/>
    <s v="LOMBOK TIMUR UTARA"/>
    <s v="SEL"/>
    <s v="REG"/>
    <s v="AO"/>
    <s v="NEW SALES"/>
    <s v="1P INET"/>
    <s v="Completed (PS)"/>
    <s v="RBS-Regional 3"/>
    <d v="2026-08-15T09:35:57"/>
    <d v="2026-08-18T22:53:02"/>
    <n v="69366611"/>
    <m/>
    <n v="172619203362"/>
    <s v="Toko jumadil"/>
    <s v="ODP-SEL-FAU/37"/>
    <s v="WO061801036"/>
    <m/>
    <m/>
    <m/>
    <n v="116.47216927494701"/>
    <n v="-8.8047816572171804"/>
    <s v="MD|MYDB-20260814265297|SC00001/MC00149|Toko jumadil|087894150060"/>
    <s v="MYDIGIBIZPARTNER"/>
    <m/>
    <m/>
    <m/>
    <m/>
    <m/>
    <m/>
    <m/>
    <m/>
    <s v="Management Janji"/>
    <s v="2026-08-19 08:00:00 | Jam pemasangan : 12.00 Info Tambahan : Hubungi pelanggan dulu sebelum ke lokasi terimakasih "/>
    <s v="FCC"/>
    <s v="15-08-2026 09:40:30"/>
    <d v="2026-08-19T08:00:00"/>
    <m/>
    <s v="PS"/>
    <s v="SEL"/>
    <s v="NO ADDON"/>
    <n v="20260818"/>
    <s v="Completed"/>
    <s v="HSI Bisnis Promo HUT Telkom PSB 70% - 150 Mbps"/>
    <s v="INDIBIZ"/>
    <m/>
    <m/>
    <d v="2026-08-19T08:00:00"/>
    <s v="2026-08-19 08:00:00 | Jam pemasangan : 12.00 Info Tambahan : Hubungi pelanggan dulu sebelum ke lokasi terimakasih "/>
    <n v="2026"/>
    <n v="8"/>
    <n v="18"/>
    <d v="2026-08-18T00:00:00"/>
    <n v="-1.3333333333357587"/>
    <x v="1"/>
    <x v="5"/>
  </r>
  <r>
    <n v="1691"/>
    <n v="1002519772"/>
    <n v="3"/>
    <x v="7"/>
    <n v="4"/>
    <s v="KUDUS"/>
    <s v="PURWODADI"/>
    <s v="GDO"/>
    <s v="REG"/>
    <s v="AO"/>
    <s v="NEW SALES"/>
    <s v="1P INET"/>
    <s v="Completed (PS)"/>
    <s v="RBS-Regional 3"/>
    <d v="2026-08-11T12:55:57"/>
    <d v="2026-08-11T17:03:38"/>
    <n v="69363259"/>
    <m/>
    <n v="142521103422"/>
    <s v="KSP SANTOSA BERSAMA GROBOGAN"/>
    <s v="ODP-GDO-FB/091 FB/D02/091.01"/>
    <s v="WO061491734"/>
    <m/>
    <m/>
    <m/>
    <n v="110.77973799999999"/>
    <n v="-7.1187990000000001"/>
    <s v="|MN01047|MYIA-037928621320/POI/RINDA PANGESTUTI/085225751165/rindapangestu93@gmail.com"/>
    <s v="MYIB_ASSISTANT"/>
    <m/>
    <m/>
    <m/>
    <m/>
    <m/>
    <m/>
    <m/>
    <m/>
    <s v="Management Janji"/>
    <s v="2026-08-12 13:00:00 | Nama : BU RINDA PANGESTUTI  No Hp : 085225751165 No Alt :  Tgl Pemasangan : 12 Agustus 2026 Interval : PAGI  Note : Hubungi pelanggan terlebih dahulu"/>
    <s v="FCC"/>
    <d v="2026-11-08T13:10:18"/>
    <d v="2026-08-12T13:00:00"/>
    <m/>
    <s v="PS"/>
    <s v="GDO"/>
    <s v="NO ADDON"/>
    <n v="20260811"/>
    <s v="Completed"/>
    <s v="HSI Bisnis Promo HUT Telkom PSB 70% - 75 Mbps"/>
    <s v="INDIBIZ"/>
    <m/>
    <m/>
    <d v="2026-08-12T13:00:00"/>
    <s v="2026-08-12 13:00:00 | Nama : BU RINDA PANGESTUTI  No Hp : 085225751165 No Alt :  Tgl Pemasangan : 12 Agustus 2026 Interval : PAGI  Note : Hubungi pelanggan terlebih dahulu"/>
    <n v="2026"/>
    <n v="8"/>
    <n v="11"/>
    <d v="2026-08-11T00:00:00"/>
    <n v="-1.5416666666642413"/>
    <x v="1"/>
    <x v="4"/>
  </r>
  <r>
    <n v="1692"/>
    <n v="1002531512"/>
    <n v="3"/>
    <x v="1"/>
    <n v="5"/>
    <s v="MALANG"/>
    <s v="BATU"/>
    <s v="KPO"/>
    <s v="REG"/>
    <s v="AO"/>
    <s v="NEW SALES"/>
    <s v="1P INET"/>
    <s v="Completed (PS)"/>
    <s v="RBS-Regional 3"/>
    <d v="2026-08-17T18:59:57"/>
    <d v="2026-08-18T14:46:59"/>
    <n v="69368411"/>
    <m/>
    <n v="152711247380"/>
    <s v="HIKAM GUESTHOUSE"/>
    <s v="ODP-KPO-FA/45 FA/D04/45.01"/>
    <s v="WO061953824"/>
    <m/>
    <m/>
    <m/>
    <n v="112.595848"/>
    <n v="-7.9282510000000004"/>
    <s v="|MN02703|MYIA-073790984959/POI/FAUZ HIKAM SADIED/081232388711/hikamfauz3@givmail.com"/>
    <s v="MYIB_ASSISTANT"/>
    <m/>
    <m/>
    <m/>
    <m/>
    <m/>
    <m/>
    <m/>
    <m/>
    <s v="Management Janji"/>
    <s v="2026-08-18 15:00:00 | Nama : BP FAUZ HIKAM SADIED No Hp : 081232388711 No Alt :  Tgl Pemasangan : 18 Agustus 2026 Interval : SIANG Note : Hubungi pelanggan terlebih dahulu"/>
    <s v="FCC"/>
    <s v="17-08-2026 19:10:30"/>
    <d v="2026-08-18T15:00:00"/>
    <m/>
    <s v="PS"/>
    <s v="KPO"/>
    <s v="NO ADDON"/>
    <n v="20260818"/>
    <s v="Completed"/>
    <s v="HSI Bisnis Promo HUT Telkom PSB 70% - 100 Mbps"/>
    <s v="INDIBIZ"/>
    <m/>
    <m/>
    <d v="2026-08-18T15:00:00"/>
    <s v="2026-08-18 15:00:00 | Nama : BP FAUZ HIKAM SADIED No Hp : 081232388711 No Alt :  Tgl Pemasangan : 18 Agustus 2026 Interval : SIANG Note : Hubungi pelanggan terlebih dahulu"/>
    <n v="2026"/>
    <n v="8"/>
    <n v="18"/>
    <d v="2026-08-18T00:00:00"/>
    <n v="-0.625"/>
    <x v="1"/>
    <x v="15"/>
  </r>
  <r>
    <n v="1693"/>
    <n v="1002519813"/>
    <n v="3"/>
    <x v="0"/>
    <n v="5"/>
    <s v="MATARAM"/>
    <s v="LOMBOK TIMUR UTARA"/>
    <s v="SGG"/>
    <s v="REG"/>
    <s v="AO"/>
    <s v="NEW SALES"/>
    <s v="1P INET"/>
    <s v="Completed (PS)"/>
    <s v="RBS-Regional 3"/>
    <d v="2026-08-11T13:10:56"/>
    <d v="2026-08-12T18:53:35"/>
    <n v="69363297"/>
    <m/>
    <n v="172604214083"/>
    <s v="MTSN 1 LOMBOK UTARA"/>
    <s v="ODP-SGG-FAZ/41 FAZ/D05/41.01"/>
    <s v="WO061493794"/>
    <m/>
    <m/>
    <m/>
    <n v="116.1732114"/>
    <n v="-8.362933"/>
    <s v="MD|MYDB-20260810264915|DN00001/MN01272|MTSN 1 LOMBOK UTARA|081977358547"/>
    <s v="MYDIGIBIZPARTNER"/>
    <m/>
    <m/>
    <m/>
    <m/>
    <m/>
    <m/>
    <m/>
    <m/>
    <s v="Management Janji"/>
    <s v="2026-08-13 08:00:00 | M Janji : (12/08/2026) jam Pasang : 09:00 Note : hubungi pelanggan jika ingin kelokasi "/>
    <s v="FCC"/>
    <d v="2026-11-08T13:39:46"/>
    <d v="2026-08-13T08:00:00"/>
    <m/>
    <s v="PS"/>
    <s v="SGG"/>
    <s v="NO ADDON"/>
    <n v="20260812"/>
    <s v="Completed"/>
    <s v="HSI Bisnis Promo HUT Telkom PSB 70% - 50 Mbps"/>
    <s v="INDIBIZ"/>
    <m/>
    <m/>
    <d v="2026-08-13T08:00:00"/>
    <s v="2026-08-13 08:00:00 | M Janji : (12/08/2026) jam Pasang : 09:00 Note : hubungi pelanggan jika ingin kelokasi "/>
    <n v="2026"/>
    <n v="8"/>
    <n v="12"/>
    <d v="2026-08-12T00:00:00"/>
    <n v="-1.3333333333357587"/>
    <x v="1"/>
    <x v="5"/>
  </r>
  <r>
    <n v="1694"/>
    <n v="1002528146"/>
    <n v="3"/>
    <x v="4"/>
    <n v="4"/>
    <s v="PEKALONGAN"/>
    <s v="BREBES"/>
    <s v="BKA"/>
    <s v="REG"/>
    <s v="AO"/>
    <s v="NEW SALES"/>
    <s v="1P INET"/>
    <s v="102 | FOLLOW UP COMPLETED"/>
    <s v="RBS-Regional 3"/>
    <d v="2026-08-15T11:59:56"/>
    <d v="2026-08-16T13:47:25"/>
    <n v="69366784"/>
    <m/>
    <n v="142205105797"/>
    <s v="Brilink cipelem"/>
    <s v="ODP-BKA-FJ/105 FJ/D04/105.01"/>
    <s v="WO061814434"/>
    <m/>
    <m/>
    <m/>
    <n v="108.943590000271"/>
    <n v="-6.9147161055451898"/>
    <s v="MD|MYDB-20260815265461|EC50002/MC50042|Brilink cipelem|083160111643"/>
    <s v="MYDIGIBIZPARTNER"/>
    <m/>
    <m/>
    <m/>
    <m/>
    <m/>
    <m/>
    <m/>
    <m/>
    <s v="Management Janji"/>
    <s v="2026-08-16 08:00:00 | Tanggal pemasangan: 16/08/2026 Jam pemasangan : pagi / siang Info Tambahan : Hubungi pelanggan dulu sebelum ke lokasi terima kasih."/>
    <s v="FCC"/>
    <s v="15-08-2026 12:10:01"/>
    <d v="2026-08-16T08:00:00"/>
    <m/>
    <s v="REVOKE"/>
    <s v="BKA"/>
    <s v="NO ADDON"/>
    <m/>
    <s v="Follow Up Revoke Completed, New Order ID : SC1002529691"/>
    <s v="HSI Bisnis PSB 70% - 200 Mbps"/>
    <s v="INDIBIZ"/>
    <m/>
    <m/>
    <d v="2026-08-16T08:00:00"/>
    <s v="2026-08-16 08:00:00 | Tanggal pemasangan: 16/08/2026 Jam pemasangan : pagi / siang Info Tambahan : Hubungi pelanggan dulu sebelum ke lokasi terima kasih."/>
    <m/>
    <m/>
    <m/>
    <e v="#NUM!"/>
    <e v="#NUM!"/>
    <x v="0"/>
    <x v="4"/>
  </r>
  <r>
    <n v="1695"/>
    <n v="1002530738"/>
    <n v="3"/>
    <x v="3"/>
    <n v="5"/>
    <s v="MADURA"/>
    <s v="BANGKALAN"/>
    <s v="SPG"/>
    <s v="REG"/>
    <s v="AO"/>
    <s v="NEW SALES"/>
    <s v="1P INET"/>
    <s v="8 | OSS - PONR"/>
    <s v="RBS-Regional 3"/>
    <d v="2026-08-17T11:59:57"/>
    <d v="2026-08-18T13:26:04"/>
    <n v="69368000"/>
    <m/>
    <n v="152434913752"/>
    <s v="CAMPLONG JAYA MART"/>
    <s v="ODP-SPG-FP/54"/>
    <s v="WO061922821"/>
    <m/>
    <m/>
    <m/>
    <n v="113.33260964602199"/>
    <n v="-7.2133080457834904"/>
    <s v="MD|MYDB-20260817265826|DN00001/MN00558|CAMPLONG JAYA MART|085941875418"/>
    <s v="MYDIGIBIZPARTNER"/>
    <m/>
    <m/>
    <m/>
    <m/>
    <m/>
    <m/>
    <m/>
    <m/>
    <s v="Management Janji"/>
    <s v="2026-08-18 08:00:00 | M janji : pagi Tanggal Pemasangan : 18/agustus/2026 Note : hubungi pelanggan jika ingin kelokasi "/>
    <s v="FCC"/>
    <s v="17-08-2026 12:10:09"/>
    <d v="2026-08-18T08:00:00"/>
    <m/>
    <s v="ACT_COM"/>
    <s v="SPG"/>
    <s v="NO ADDON"/>
    <m/>
    <s v="PONR"/>
    <s v="HSI Bisnis Promo HUT Telkom PSB 70% - 100 Mbps Dual Band"/>
    <s v="INDIBIZ"/>
    <m/>
    <m/>
    <d v="2026-08-18T08:00:00"/>
    <s v="2026-08-18 08:00:00 | M janji : pagi Tanggal Pemasangan : 18/agustus/2026 Note : hubungi pelanggan jika ingin kelokasi "/>
    <m/>
    <m/>
    <m/>
    <e v="#NUM!"/>
    <e v="#NUM!"/>
    <x v="0"/>
    <x v="6"/>
  </r>
  <r>
    <n v="1696"/>
    <n v="1002512149"/>
    <n v="3"/>
    <x v="3"/>
    <n v="5"/>
    <s v="SBY UTARA"/>
    <s v="TANDES"/>
    <s v="KRP"/>
    <s v="REG"/>
    <s v="AO"/>
    <s v="NEW SALES"/>
    <s v="1P INET"/>
    <s v="Completed (PS)"/>
    <s v="RBS-Regional 3"/>
    <d v="2026-08-06T11:49:57"/>
    <d v="2026-08-07T13:08:06"/>
    <n v="69359855"/>
    <m/>
    <n v="152415234835"/>
    <s v="SMP HANGTUAH 2 SBY"/>
    <s v="ODP-KRP-FBN/09 FBN/D02/09.01"/>
    <s v="WO061062509"/>
    <m/>
    <m/>
    <m/>
    <n v="112.68957880000001"/>
    <n v="-7.3387950999999996"/>
    <s v="MD|MYDB-20260805264439|DN00001/MN02093|SMP HANGTUAH 2 SBY|082245534563"/>
    <s v="MYDIGIBIZPARTNER"/>
    <m/>
    <m/>
    <m/>
    <m/>
    <m/>
    <m/>
    <m/>
    <m/>
    <s v="Management Janji"/>
    <s v="2026-08-08 15:00:00 | Tanggal pemasangan: 6/08/2026 Jam pemasangan : pagi / siang Info Tambahan : Hubungi pelanggan dulu sebelum ke lokasi. terima kasih"/>
    <s v="FCC"/>
    <d v="2026-06-08T11:54:59"/>
    <d v="2026-08-08T15:00:00"/>
    <m/>
    <s v="PS"/>
    <s v="KRP"/>
    <s v="NO ADDON"/>
    <n v="20260807"/>
    <s v="Completed"/>
    <s v="HSI Bisnis Basic Promo HUT Telkom PSB 70% - 75 Mbps"/>
    <s v="INDIBIZ"/>
    <m/>
    <m/>
    <d v="2026-08-08T15:00:00"/>
    <s v="2026-08-08 15:00:00 | Tanggal pemasangan: 6/08/2026 Jam pemasangan : pagi / siang Info Tambahan : Hubungi pelanggan dulu sebelum ke lokasi. terima kasih"/>
    <n v="2026"/>
    <n v="8"/>
    <n v="7"/>
    <d v="2026-08-07T00:00:00"/>
    <n v="-1.625"/>
    <x v="1"/>
    <x v="23"/>
  </r>
  <r>
    <n v="1697"/>
    <n v="1002527669"/>
    <n v="3"/>
    <x v="4"/>
    <n v="4"/>
    <s v="SEMARANG"/>
    <s v="UNGARAN"/>
    <s v="UNR"/>
    <s v="REG"/>
    <s v="AO"/>
    <s v="NEW SALES"/>
    <s v="1P INET"/>
    <s v="Completed (PS)"/>
    <s v="RBS-Regional 3"/>
    <d v="2026-08-15T08:14:57"/>
    <d v="2026-08-15T16:29:33"/>
    <n v="69366534"/>
    <m/>
    <n v="146425112702"/>
    <s v="Sentra Busa dan Oscar"/>
    <s v="ODP-UNR-FEB/075"/>
    <s v="WO061795504"/>
    <m/>
    <m/>
    <m/>
    <n v="110.412189"/>
    <n v="-7.1650460000000002"/>
    <s v="|MN00481|MYIA-066882185730/POI/ikmaluddin arifan/08995935796/covermoe.carseat@gmail.com"/>
    <s v="MYIB_ASSISTANT"/>
    <m/>
    <m/>
    <m/>
    <m/>
    <m/>
    <m/>
    <m/>
    <m/>
    <s v="Management Janji"/>
    <s v="2026-08-16 08:00:00 | Tanggal pemasangan: 16/08/2026 Jam pemasangan : pagi / siang Info Tambahan : Hubungi pelanggan dulu sebelum ke lokasi terima kasih."/>
    <s v="FCC"/>
    <s v="15-08-2026 08:25:42"/>
    <d v="2026-08-16T08:00:00"/>
    <m/>
    <s v="PS"/>
    <s v="UNR"/>
    <s v="NO ADDON"/>
    <n v="20260815"/>
    <s v="Completed"/>
    <s v="HSI Bisnis Promo HUT Telkom PSB 70% - 50 Mbps"/>
    <s v="INDIBIZ"/>
    <m/>
    <m/>
    <d v="2026-08-16T08:00:00"/>
    <s v="2026-08-16 08:00:00 | Tanggal pemasangan: 16/08/2026 Jam pemasangan : pagi / siang Info Tambahan : Hubungi pelanggan dulu sebelum ke lokasi terima kasih."/>
    <n v="2026"/>
    <n v="8"/>
    <n v="15"/>
    <d v="2026-08-15T00:00:00"/>
    <n v="-1.3333333333357587"/>
    <x v="1"/>
    <x v="4"/>
  </r>
  <r>
    <n v="1698"/>
    <n v="1002505757"/>
    <n v="3"/>
    <x v="5"/>
    <n v="5"/>
    <s v="SINGARJA"/>
    <s v="GIANYAR"/>
    <s v="UBU"/>
    <s v="REG"/>
    <s v="AO"/>
    <s v="NEW SALES"/>
    <m/>
    <s v="102 | FOLLOW UP COMPLETED"/>
    <s v="RBS-Regional 3"/>
    <d v="2026-08-03T10:26:51"/>
    <d v="2026-08-06T17:35:58"/>
    <n v="69357310"/>
    <m/>
    <n v="172408247858"/>
    <s v="LPD Desa Adat Nyuh Kuning Ubud Gianyar"/>
    <s v="ODP-UBU-FH/100"/>
    <s v="WO060772425"/>
    <m/>
    <m/>
    <m/>
    <n v="115.25672"/>
    <n v="-8.5232361999999995"/>
    <s v="|MN02658|/PIC NI KETUT KARSI/088212228875/nyuhkuninglpd@gmail.com"/>
    <s v="Sales Force DBS"/>
    <m/>
    <m/>
    <m/>
    <m/>
    <m/>
    <m/>
    <m/>
    <m/>
    <s v="Management Janji"/>
    <s v="2026-08-04 08:00:00|M Janji : 04/08/2026 Jam Pasang : 08.00 NoteÃ‚Â :  hubungi terlebih dahulu sebelum ke lokasi, terima kasih.|40961370|MYDITA"/>
    <s v="FCC"/>
    <d v="2026-03-08T10:40:22"/>
    <d v="2026-08-04T08:00:00"/>
    <s v="Kendala Pelanggan"/>
    <s v="REVOKE"/>
    <s v="UBU"/>
    <s v="NO ADDON"/>
    <m/>
    <s v="Follow Up Revoke Completed, New Order ID : SC1002513363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08:00:00"/>
    <s v="2026-08-04 08:00:00|M Janji : 04/08/2026 Jam Pasang : 08.00 NoteÃ‚Â :  hubungi terlebih dahulu sebelum ke lokasi, terima kasih.|40961370|MYDITA"/>
    <m/>
    <m/>
    <m/>
    <e v="#NUM!"/>
    <e v="#NUM!"/>
    <x v="0"/>
    <x v="26"/>
  </r>
  <r>
    <n v="1699"/>
    <n v="1002532119"/>
    <n v="3"/>
    <x v="0"/>
    <n v="5"/>
    <s v="MATARAM"/>
    <s v="SUMBAWA"/>
    <s v="TLW"/>
    <s v="REG"/>
    <s v="AO"/>
    <s v="NEW SALES"/>
    <s v="1P INET"/>
    <s v="MIE - SEND SURVEY"/>
    <s v="RBS-Regional 3"/>
    <d v="2026-08-18T09:10:58"/>
    <d v="2026-08-18T09:12:01"/>
    <n v="69368540"/>
    <m/>
    <n v="172610203562"/>
    <s v="Kios bariri"/>
    <s v="ODP-TLW-FE/79 FE/D06/79.01"/>
    <s v="WO061975840"/>
    <m/>
    <m/>
    <m/>
    <n v="116.861407980322"/>
    <n v="-8.6228445129461093"/>
    <s v="MD|MYDB-20260815265566|SC00001/MC00149|Kios bariri|08567432789"/>
    <s v="MYDIGIBIZPARTNER"/>
    <m/>
    <m/>
    <m/>
    <m/>
    <m/>
    <m/>
    <m/>
    <m/>
    <s v="Management Janji"/>
    <s v="2026-08-19 13:00:00 | Nama Pic : bapak sudarmono No Hp Pic : 08567432789 No alt : - Jam Pemasangan : pagi siang  Tanggal Pemasangan : 19 Agustus 2026"/>
    <s v="FCC"/>
    <s v="18-08-2026 09:25:47"/>
    <d v="2026-08-19T13:00:00"/>
    <m/>
    <s v="SURVEY_NEW_MANJA"/>
    <s v="TLW"/>
    <s v="NO ADDON"/>
    <m/>
    <s v="MIE - SEND SURVEY"/>
    <s v="HSI Bisnis Promo HUT Telkom PSB 70% - 150 Mbps"/>
    <s v="INDIBIZ"/>
    <m/>
    <m/>
    <d v="2026-08-19T13:00:00"/>
    <s v="2026-08-19 13:00:00 | Nama Pic : bapak sudarmono No Hp Pic : 08567432789 No alt : - Jam Pemasangan : pagi siang  Tanggal Pemasangan : 19 Agustus 2026"/>
    <m/>
    <m/>
    <m/>
    <e v="#NUM!"/>
    <e v="#NUM!"/>
    <x v="0"/>
    <x v="2"/>
  </r>
  <r>
    <n v="1700"/>
    <n v="1002524082"/>
    <n v="3"/>
    <x v="4"/>
    <n v="4"/>
    <s v="SEMARANG"/>
    <s v="INNER - SEMARANG JATENG UTARA"/>
    <s v="MJP"/>
    <s v="REG"/>
    <s v="AO"/>
    <s v="NEW SALES"/>
    <s v="1P INET"/>
    <s v="Completed (PS)"/>
    <s v="RBS-Regional 3"/>
    <d v="2026-08-13T12:22:56"/>
    <d v="2026-08-14T12:30:35"/>
    <n v="69365042"/>
    <m/>
    <n v="142410346120"/>
    <s v="LAB MA FUTUHIYYAH 2"/>
    <s v="ODP-MJP-FAG/178 FAG/D13/178.01"/>
    <s v="WO061660089"/>
    <m/>
    <m/>
    <m/>
    <n v="110.515419803559"/>
    <n v="-7.0228528792178402"/>
    <s v="MD|MYDB-20260813265204|DN00001/MN00345|LAB MA FUTUHIYYAH 2|08997077542"/>
    <s v="MYDIGIBIZPARTNER"/>
    <m/>
    <m/>
    <m/>
    <m/>
    <m/>
    <m/>
    <m/>
    <m/>
    <s v="Management Janji"/>
    <s v="2026-08-16 11:00:00 | telp : 08997077542 M Janji : minta di hari selasa jam Pasang : 09:00 Note : hubungi pelanggan jika ingin kelokasi"/>
    <s v="FCC"/>
    <s v="13-08-2026 12:25:00"/>
    <d v="2026-08-16T11:00:00"/>
    <m/>
    <s v="PS"/>
    <s v="MJP"/>
    <s v="NO ADDON"/>
    <n v="20260814"/>
    <s v="Completed"/>
    <s v="HSI Bisnis Promo HUT Telkom PSB 70% - 200 Mbps"/>
    <s v="INDIBIZ"/>
    <m/>
    <m/>
    <d v="2026-08-16T11:00:00"/>
    <s v="2026-08-16 11:00:00 | telp : 08997077542 M Janji : minta di hari selasa jam Pasang : 09:00 Note : hubungi pelanggan jika ingin kelokasi"/>
    <n v="2026"/>
    <n v="8"/>
    <n v="14"/>
    <d v="2026-08-14T00:00:00"/>
    <n v="-2.4583333333357587"/>
    <x v="1"/>
    <x v="4"/>
  </r>
  <r>
    <n v="1701"/>
    <n v="1002520623"/>
    <n v="3"/>
    <x v="5"/>
    <n v="5"/>
    <s v="SINGARJA"/>
    <s v="GIANYAR"/>
    <s v="UBU"/>
    <s v="REG"/>
    <s v="AO"/>
    <s v="NEW SALES"/>
    <m/>
    <s v="Completed (PS)"/>
    <s v="RBS-Regional 3"/>
    <d v="2026-08-11T16:02:07"/>
    <d v="2026-08-16T14:22:12"/>
    <n v="69363590"/>
    <m/>
    <n v="172408248139"/>
    <s v="PT. SAMI ASIKI BERSAMA"/>
    <s v="ODP-UBU-FZ/16"/>
    <s v="WO061532415"/>
    <m/>
    <m/>
    <m/>
    <n v="115.28074119999999"/>
    <n v="-8.4154523000000001"/>
    <s v="|MN02658|/PIC  I WAYAN DARSANA/081236102125/spbu.bali.5480528@gmail.com"/>
    <s v="Sales Force DBS"/>
    <m/>
    <m/>
    <m/>
    <m/>
    <m/>
    <m/>
    <m/>
    <m/>
    <s v="Management Janji"/>
    <s v="2026-08-12 15:00:00|Waktu pemasangan : 12 agustus 2026 Jam pemasangan : 08.00 - 12.00 Info Tambahan : Hubungi pelanggan dulu sebelum ke lokasi terimakasih|40971401|MYDITA"/>
    <s v="FCC"/>
    <d v="2026-11-08T16:09:49"/>
    <d v="2026-08-12T15:00:00"/>
    <m/>
    <s v="PS"/>
    <s v="UBU"/>
    <s v="NO ADDON"/>
    <n v="2026081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2T15:00:00"/>
    <s v="2026-08-12 15:00:00|Waktu pemasangan : 12 agustus 2026 Jam pemasangan : 08.00 - 12.00 Info Tambahan : Hubungi pelanggan dulu sebelum ke lokasi terimakasih|40971401|MYDITA"/>
    <n v="2026"/>
    <n v="8"/>
    <n v="16"/>
    <d v="2026-08-16T00:00:00"/>
    <n v="3.375"/>
    <x v="2"/>
    <x v="26"/>
  </r>
  <r>
    <n v="1702"/>
    <n v="1002529638"/>
    <n v="3"/>
    <x v="2"/>
    <n v="4"/>
    <s v="PURWOKERTO"/>
    <s v="PURBALINGGA"/>
    <s v="PBG"/>
    <s v="REG"/>
    <s v="AO"/>
    <s v="NEW SALES"/>
    <s v="1P INET"/>
    <s v="8 | OSS - PONR"/>
    <s v="RBS-Regional 3"/>
    <d v="2026-08-16T13:17:57"/>
    <d v="2026-08-18T10:25:04"/>
    <n v="69367502"/>
    <m/>
    <n v="143363112474"/>
    <s v="DRS KNALPOT"/>
    <s v="ODP-PBG-FT/094"/>
    <s v="WO061877392"/>
    <m/>
    <m/>
    <m/>
    <n v="109.356234"/>
    <n v="-7.3667366000000003"/>
    <s v="|MN02834|MYIA-074390086956/POI/FITRI WARDIYANTI/081388992552/fitriwardiyanti@gmail.com"/>
    <s v="MYIB_ASSISTANT"/>
    <m/>
    <m/>
    <m/>
    <m/>
    <m/>
    <m/>
    <m/>
    <m/>
    <s v="Management Janji"/>
    <s v="2026-08-18 13:00:00 | M Janji : (18 AGUSTUS 2026) jam Pasang : pagi siang Note : hubungi pelanggan jika ingin kelokasi"/>
    <s v="FCC"/>
    <s v="16-08-2026 13:39:58"/>
    <d v="2026-08-18T13:00:00"/>
    <m/>
    <s v="ACT_COM"/>
    <s v="PBG"/>
    <s v="NO ADDON"/>
    <m/>
    <s v="PONR"/>
    <s v="HSI Bisnis Promo HUT Telkom PSB 70% - 200 Mbps"/>
    <s v="INDIBIZ"/>
    <m/>
    <m/>
    <d v="2026-08-18T13:00:00"/>
    <s v="2026-08-18 13:00:00 | M Janji : (18 AGUSTUS 2026) jam Pasang : pagi siang Note : hubungi pelanggan jika ingin kelokasi"/>
    <m/>
    <m/>
    <m/>
    <e v="#NUM!"/>
    <e v="#NUM!"/>
    <x v="0"/>
    <x v="4"/>
  </r>
  <r>
    <n v="1703"/>
    <n v="1002530696"/>
    <n v="3"/>
    <x v="0"/>
    <n v="5"/>
    <s v="MATARAM"/>
    <s v="LOMBOK TIMUR UTARA"/>
    <s v="SEL"/>
    <s v="REG"/>
    <s v="AO"/>
    <s v="NEW SALES"/>
    <s v="1P INET"/>
    <s v="Completed (PS)"/>
    <s v="RBS-Regional 3"/>
    <d v="2026-08-17T11:38:57"/>
    <d v="2026-08-18T17:31:59"/>
    <n v="69367976"/>
    <m/>
    <n v="172619203364"/>
    <s v="Toko Bustomi"/>
    <s v="ODP-SEL-FAU/24"/>
    <s v="WO061921066"/>
    <m/>
    <m/>
    <m/>
    <n v="116.45562294870599"/>
    <n v="-8.7738801160275095"/>
    <s v="MD|MYDB-20260815265521|SC00001/MC00149|Toko Bustomi|087819075360"/>
    <s v="MYDIGIBIZPARTNER"/>
    <m/>
    <m/>
    <m/>
    <m/>
    <m/>
    <m/>
    <m/>
    <m/>
    <s v="Management Janji"/>
    <s v="2026-08-19 13:00:00 | M Janji : (19 AGUSTUS 2026) jam Pasang : siang Note : hubungi pelanggan jika ingin kelokasi"/>
    <s v="FCC"/>
    <s v="17-08-2026 11:40:22"/>
    <d v="2026-08-19T13:00:00"/>
    <m/>
    <s v="PS"/>
    <s v="SEL"/>
    <s v="NO ADDON"/>
    <n v="20260818"/>
    <s v="Completed"/>
    <s v="HSI Bisnis Promo HUT Telkom PSB 70% - 150 Mbps"/>
    <s v="INDIBIZ"/>
    <m/>
    <m/>
    <d v="2026-08-19T13:00:00"/>
    <s v="2026-08-19 13:00:00 | M Janji : (19 AGUSTUS 2026) jam Pasang : siang Note : hubungi pelanggan jika ingin kelokasi"/>
    <n v="2026"/>
    <n v="8"/>
    <n v="18"/>
    <d v="2026-08-18T00:00:00"/>
    <n v="-1.5416666666642413"/>
    <x v="1"/>
    <x v="5"/>
  </r>
  <r>
    <n v="1704"/>
    <n v="1002511940"/>
    <n v="3"/>
    <x v="1"/>
    <n v="5"/>
    <s v="MADIUN"/>
    <s v="MADIUN"/>
    <s v="MNZ"/>
    <s v="REG"/>
    <s v="AO"/>
    <s v="NEW SALES"/>
    <s v="1P INET"/>
    <s v="Completed (PS)"/>
    <s v="RBS-Regional 3"/>
    <d v="2026-08-06T11:04:57"/>
    <d v="2026-08-06T16:28:32"/>
    <n v="69359795"/>
    <m/>
    <n v="152601214909"/>
    <s v="SPBU 54.631.07"/>
    <s v="ODP-MNZ-FAX/37"/>
    <s v="WO061056718"/>
    <m/>
    <m/>
    <m/>
    <n v="111.50963"/>
    <n v="-7.6108029999999998"/>
    <s v="|MN00265|MYIA-078552717032/POI/ROBBY PERMANA PUTRA/089619618698/spbu_5463107_madiun@yahoo.com"/>
    <s v="MYIB_ASSISTANT"/>
    <m/>
    <m/>
    <m/>
    <m/>
    <m/>
    <m/>
    <m/>
    <m/>
    <s v="Management Janji"/>
    <s v="2026-08-07 08:00:00 | Jam pemasangan : 12.00 Info Tambahan : Hubungi pelanggan dulu sebelum ke lokasi terimakasih "/>
    <s v="FCC"/>
    <d v="2026-06-08T11:10:06"/>
    <d v="2026-08-07T08:00:00"/>
    <m/>
    <s v="PS"/>
    <s v="MNZ"/>
    <s v="NO ADDON"/>
    <n v="20260806"/>
    <s v="Completed"/>
    <s v="HSI Bisnis Promo HUT Telkom PSB 70% - 50 Mbps"/>
    <s v="INDIBIZ"/>
    <m/>
    <m/>
    <d v="2026-08-07T08:00:00"/>
    <s v="2026-08-07 08:00:00 | Jam pemasangan : 12.00 Info Tambahan : Hubungi pelanggan dulu sebelum ke lokasi terimakasih "/>
    <n v="2026"/>
    <n v="8"/>
    <n v="6"/>
    <d v="2026-08-06T00:00:00"/>
    <n v="-1.3333333333357587"/>
    <x v="1"/>
    <x v="11"/>
  </r>
  <r>
    <n v="1705"/>
    <n v="1002512810"/>
    <n v="3"/>
    <x v="5"/>
    <n v="5"/>
    <s v="SINGARJA"/>
    <s v="GIANYAR"/>
    <s v="GIN"/>
    <s v="REG"/>
    <s v="AO"/>
    <s v="NEW SALES"/>
    <m/>
    <s v="Completed (PS)"/>
    <s v="RBS-Regional 3"/>
    <d v="2026-08-06T15:04:38"/>
    <d v="2026-08-09T20:53:49"/>
    <n v="69360128"/>
    <m/>
    <n v="172407213388"/>
    <s v="SD NEGERI 3 BONA"/>
    <s v="ODP-GIN-FA/53"/>
    <s v="WO061109550"/>
    <m/>
    <m/>
    <m/>
    <n v="115.3188648"/>
    <n v="-8.5513589999999997"/>
    <s v="|MN02658|/PIC Ni Made Kristiani/085964280157/madekristiani099@gmail.com"/>
    <s v="Sales Force DBS"/>
    <m/>
    <m/>
    <m/>
    <m/>
    <m/>
    <m/>
    <m/>
    <m/>
    <s v="Management Janji"/>
    <s v="2026-08-07 15:00:00|Jam pemasangan : 12.00 Info Tambahan : Hubungi pelanggan dulu sebelum ke lokasi terimakasih |40951378|MYDITA"/>
    <s v="FCC"/>
    <d v="2026-06-08T15:25:44"/>
    <d v="2026-08-07T15:00:00"/>
    <s v="Kendala Lainnya"/>
    <s v="PS"/>
    <s v="GIN"/>
    <s v="NO ADDON"/>
    <n v="20260809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7T15:00:00"/>
    <s v="2026-08-07 15:00:00|Jam pemasangan : 12.00 Info Tambahan : Hubungi pelanggan dulu sebelum ke lokasi terimakasih |40951378|MYDITA"/>
    <n v="2026"/>
    <n v="8"/>
    <n v="9"/>
    <d v="2026-08-09T00:00:00"/>
    <n v="1.375"/>
    <x v="2"/>
    <x v="26"/>
  </r>
  <r>
    <n v="1706"/>
    <n v="1002514842"/>
    <n v="3"/>
    <x v="6"/>
    <n v="5"/>
    <s v="JEMBER"/>
    <s v="JEMBER"/>
    <s v="JER"/>
    <s v="REG"/>
    <s v="AO"/>
    <s v="NEW SALES"/>
    <s v="1P INET"/>
    <s v="Completed (PS)"/>
    <s v="RBS-Regional 3"/>
    <d v="2026-08-07T14:28:56"/>
    <d v="2026-08-09T10:53:46"/>
    <n v="69360886"/>
    <m/>
    <n v="152501280879"/>
    <s v="Bimbel Ganesha Operation"/>
    <s v="ODP-JER-FD/08 FD/D01/01.08"/>
    <s v="WO061172449"/>
    <m/>
    <m/>
    <m/>
    <n v="113.697486631572"/>
    <n v="-8.1747603830376701"/>
    <s v="MD|MYDB-20260806264563|DN00001/MN00906|Bimbel Ganesha Operation|085259222201"/>
    <s v="MYDIGIBIZPARTNER"/>
    <m/>
    <m/>
    <m/>
    <m/>
    <m/>
    <m/>
    <m/>
    <m/>
    <s v="Management Janji"/>
    <s v="2026-08-08 13:00:00 | Nama PIC : Huznil No HP : 085259222201 Alt :  M Janji : 08/08/2026 Jam Pasang : 08.00 - 13:00  NoteÃ‚Â :  hubungi terlebih dahulu sebelum kelokasi"/>
    <s v="FCC"/>
    <d v="2026-07-08T14:40:02"/>
    <d v="2026-08-08T13:00:00"/>
    <m/>
    <s v="PS"/>
    <s v="JER"/>
    <s v="NO ADDON"/>
    <n v="20260809"/>
    <s v="Completed"/>
    <s v="HSI Bisnis Basic Promo HUT Telkom PSB 70% - 50 Mbps"/>
    <s v="INDIBIZ"/>
    <m/>
    <m/>
    <d v="2026-08-08T13:00:00"/>
    <s v="2026-08-08 13:00:00 | Nama PIC : Huznil No HP : 085259222201 Alt :  M Janji : 08/08/2026 Jam Pasang : 08.00 - 13:00  NoteÃ‚Â :  hubungi terlebih dahulu sebelum kelokasi"/>
    <n v="2026"/>
    <n v="8"/>
    <n v="9"/>
    <d v="2026-08-09T00:00:00"/>
    <n v="0.45833333333575865"/>
    <x v="1"/>
    <x v="13"/>
  </r>
  <r>
    <n v="1707"/>
    <n v="1002505108"/>
    <n v="3"/>
    <x v="0"/>
    <n v="5"/>
    <s v="MATARAM"/>
    <s v="LOMBOK BARAT TENGAH"/>
    <s v="PRY"/>
    <s v="REG"/>
    <s v="AO"/>
    <s v="NEW SALES"/>
    <s v="1P INET"/>
    <s v="102 | FOLLOW UP COMPLETED"/>
    <s v="RBS-Regional 3"/>
    <d v="2026-08-02T10:13:56"/>
    <d v="2026-08-04T19:02:39"/>
    <n v="69356961"/>
    <m/>
    <n v="172603791301"/>
    <s v="APOTEK MUJUR"/>
    <s v="ODP-PYA-FAC/12 FAC/D02/12.01"/>
    <s v="WO060699312"/>
    <m/>
    <m/>
    <m/>
    <n v="116.35284204035899"/>
    <n v="-8.7613090433028802"/>
    <s v="MD|MYDB-20260802264165|SC00001/MC00069|APOTEK MUJUR|081929345150"/>
    <s v="MYDIGIBIZPARTNER"/>
    <m/>
    <m/>
    <m/>
    <m/>
    <m/>
    <m/>
    <m/>
    <m/>
    <s v="Management Janji"/>
    <s v="2026-08-03 08:00:00 | Nama PIC : Sahnan No HP : 081929345150 Alt :  M Janji : 03/08/2026 Jam Pasang : 08.00 - 13:00  NoteÃ‚Â :  hubungi terlebih dahulu sebelum kelokasi "/>
    <s v="FCC"/>
    <d v="2026-02-08T10:25:14"/>
    <d v="2026-08-03T08:00:00"/>
    <s v="Kendala Lainnya"/>
    <s v="REVOKE"/>
    <s v="PRY"/>
    <s v="NO ADDON"/>
    <m/>
    <s v="Follow Up Revoke Completed, New Order ID : SC1002509453"/>
    <s v="HSI Bisnis Promo HUT Telkom PSB 70% - 150 Mbps"/>
    <s v="INDIBIZ"/>
    <m/>
    <m/>
    <d v="2026-08-03T08:00:00"/>
    <s v="2026-08-03 08:00:00 | Nama PIC : Sahnan No HP : 081929345150 Alt :  M Janji : 03/08/2026 Jam Pasang : 08.00 - 13:00  NoteÃ‚Â :  hubungi terlebih dahulu sebelum kelokasi "/>
    <m/>
    <m/>
    <m/>
    <e v="#NUM!"/>
    <e v="#NUM!"/>
    <x v="0"/>
    <x v="5"/>
  </r>
  <r>
    <n v="1708"/>
    <n v="1002527918"/>
    <n v="3"/>
    <x v="0"/>
    <n v="5"/>
    <s v="MATARAM"/>
    <s v="SUMBAWA"/>
    <s v="TLW"/>
    <s v="REG"/>
    <s v="AO"/>
    <s v="NEW SALES"/>
    <s v="1P INET"/>
    <s v="Completed (PS)"/>
    <s v="RBS-Regional 3"/>
    <d v="2026-08-15T10:34:56"/>
    <d v="2026-08-16T18:17:19"/>
    <n v="69366678"/>
    <m/>
    <n v="172610203632"/>
    <s v="KOST &amp; HOMESTAY G.B SUMBAWANTO"/>
    <s v="ODP-TLW-FC/35"/>
    <s v="WO061805629"/>
    <m/>
    <m/>
    <m/>
    <n v="116.85098317980299"/>
    <n v="-8.7595364701043597"/>
    <s v="|MN02367|MYIA-042984570491/POI/Ir. GUSTI BAGUS SUMBAWANTO/085333203792/rizkiahmad2105@gmail.com"/>
    <s v="MYIB_ASSISTANT"/>
    <m/>
    <m/>
    <m/>
    <m/>
    <m/>
    <m/>
    <m/>
    <m/>
    <s v="Management Janji"/>
    <s v="2026-08-17 08:00:00 | Nama PIC : Bp Gusti No HP : 085333203792 No Alt : - M Janji :  16 Agustus 2026 Jam Pasang : Pagi / Siang Note : hubungi pelanggan jika ingin kelokasi"/>
    <s v="FCC"/>
    <s v="15-08-2026 10:39:56"/>
    <d v="2026-08-17T08:00:00"/>
    <m/>
    <s v="PS"/>
    <s v="TLW"/>
    <s v="NO ADDON"/>
    <n v="20260816"/>
    <s v="Completed"/>
    <s v="HSI Bisnis Promo HUT Telkom PSB 70% - 200 Mbps"/>
    <s v="INDIBIZ"/>
    <m/>
    <m/>
    <d v="2026-08-17T08:00:00"/>
    <s v="2026-08-17 08:00:00 | Nama PIC : Bp Gusti No HP : 085333203792 No Alt : - M Janji :  16 Agustus 2026 Jam Pasang : Pagi / Siang Note : hubungi pelanggan jika ingin kelokasi"/>
    <n v="2026"/>
    <n v="8"/>
    <n v="16"/>
    <d v="2026-08-16T00:00:00"/>
    <n v="-1.3333333333357587"/>
    <x v="1"/>
    <x v="2"/>
  </r>
  <r>
    <n v="1709"/>
    <n v="1002529582"/>
    <n v="3"/>
    <x v="5"/>
    <n v="5"/>
    <s v="SINGARJA"/>
    <s v="KLUNGKUNG"/>
    <s v="APR"/>
    <s v="REG"/>
    <s v="AO"/>
    <s v="NEW SALES"/>
    <m/>
    <s v="Completed (PS)"/>
    <s v="RBS-Regional 3"/>
    <d v="2026-08-16T12:25:36"/>
    <d v="2026-08-16T15:28:28"/>
    <n v="69358874"/>
    <m/>
    <n v="172404209239"/>
    <s v="PT Noble Bali 3"/>
    <s v="ODP-APR-FF/42"/>
    <s v="WO061871183"/>
    <m/>
    <m/>
    <m/>
    <n v="115.594148"/>
    <n v="-8.2799940000000003"/>
    <s v="|MN02677|/CP I NENGAH SUTA/0817562315-081237301115/sutanoble@gmail.com"/>
    <s v="Sales Force DBS"/>
    <m/>
    <m/>
    <m/>
    <m/>
    <m/>
    <m/>
    <m/>
    <m/>
    <s v="Management Janji"/>
    <s v="2026-08-07 13:00:00|Nama Pic :   No Hp Pic :   Jam Pemasangan : 08:00 - 12.00  Tanggal Pemasangan : KAMIS 06 AGUSTUS 2026  Info Tambahan : Hubungi pelanggan sebelum datang ke lokasi, terima kasih.|40961370|MYDITA"/>
    <s v="FCC"/>
    <s v="16-08-2026 12:40:03"/>
    <m/>
    <m/>
    <s v="PS"/>
    <s v="APR"/>
    <s v="NO ADDON"/>
    <n v="20260816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16T07:00:00"/>
    <s v="2026-08-07 13:00:00|Nama Pic :   No Hp Pic :   Jam Pemasangan : 08:00 - 12.00  Tanggal Pemasangan : KAMIS 06 AGUSTUS 2026  Info Tambahan : Hubungi pelanggan sebelum datang ke lokasi, terima kasih.|40961370|MYDITA"/>
    <n v="2026"/>
    <n v="8"/>
    <n v="16"/>
    <d v="2026-08-16T00:00:00"/>
    <n v="-0.29166666666424135"/>
    <x v="1"/>
    <x v="17"/>
  </r>
  <r>
    <n v="1710"/>
    <n v="1002512150"/>
    <n v="3"/>
    <x v="2"/>
    <n v="4"/>
    <s v="YOGYAKARTA"/>
    <s v="INNER - YOGYA JATENG SELATAN"/>
    <s v="KBU"/>
    <s v="REG"/>
    <s v="AO"/>
    <s v="NEW SALES"/>
    <s v="1P INET"/>
    <s v="Completed (PS)"/>
    <s v="RBS-Regional 3"/>
    <d v="2026-08-06T11:49:57"/>
    <d v="2026-08-08T18:09:52"/>
    <n v="69359856"/>
    <m/>
    <n v="146113146439"/>
    <s v="ERABLUE WH SLEMAN"/>
    <s v="ODP-KBU-FGB/041 FGB/D02/041.01"/>
    <s v="WO061062728"/>
    <m/>
    <m/>
    <m/>
    <n v="110.330237"/>
    <n v="-7.7973590000000002"/>
    <s v="|MN02587|MYIA-001120357446/POI/HASBIBINTARO SHIDDIQ/081249549394/nextperdanaone@gmail.com"/>
    <s v="MYIB_ASSISTANT"/>
    <m/>
    <m/>
    <m/>
    <m/>
    <m/>
    <m/>
    <m/>
    <m/>
    <s v="Management Janji"/>
    <s v="2026-08-08 13:00:00 | Nama PIC : bapak hasbi No HP : 081249549394 Alt :  M Janji : (JUMAT/7/AGUSTUS/2026) jam Pasang : 09:00 Note : hubungi pelanggan jika ingin kelokasi"/>
    <s v="FCC"/>
    <d v="2026-06-08T11:54:59"/>
    <d v="2026-08-08T13:00:00"/>
    <m/>
    <s v="PS"/>
    <s v="KBU"/>
    <s v="NO ADDON"/>
    <n v="20260808"/>
    <s v="Completed"/>
    <s v="HSI Bisnis PSB 70% - 100 Mbps"/>
    <s v="INDIBIZ"/>
    <m/>
    <m/>
    <d v="2026-08-08T13:00:00"/>
    <s v="2026-08-08 13:00:00 | Nama PIC : bapak hasbi No HP : 081249549394 Alt :  M Janji : (JUMAT/7/AGUSTUS/2026) jam Pasang : 09:00 Note : hubungi pelanggan jika ingin kelokasi"/>
    <n v="2026"/>
    <n v="8"/>
    <n v="8"/>
    <d v="2026-08-08T00:00:00"/>
    <n v="-0.54166666666424135"/>
    <x v="1"/>
    <x v="4"/>
  </r>
  <r>
    <n v="1711"/>
    <n v="1002522008"/>
    <n v="3"/>
    <x v="3"/>
    <n v="5"/>
    <s v="SBY UTARA"/>
    <s v="LAMONGAN"/>
    <s v="BBA"/>
    <s v="REG"/>
    <s v="AO"/>
    <s v="NEW SALES"/>
    <s v="1P INET"/>
    <s v="Completed (PS)"/>
    <s v="RBS-Regional 3"/>
    <d v="2026-08-12T12:35:57"/>
    <d v="2026-08-13T12:07:35"/>
    <n v="69364185"/>
    <m/>
    <n v="152441211301"/>
    <s v="KANTOR SMK MUHAMMADIYYAH 7 KEDUNGPRING"/>
    <s v="ODP-BBA-FAE/77 FAE/D06/77.01"/>
    <s v="WO061579225"/>
    <m/>
    <m/>
    <m/>
    <n v="112.194653"/>
    <n v="-7.1881589999999997"/>
    <s v="|MN02646|MYIA-034473458908/POI/achmad sobri/0881036108338/achmadsobri814@gmail.com"/>
    <s v="MYIB_ASSISTANT"/>
    <m/>
    <m/>
    <m/>
    <m/>
    <m/>
    <m/>
    <m/>
    <m/>
    <s v="Management Janji"/>
    <s v="2026-08-13 10:00:00 | Nama PIC : Sobri No HP : 0881036108338 Alt :  M Janji : 13/08/2026 Jam Pasang : 08.00  - 13:00  NoteÃ‚Â :  hubungi terlebih dahulu sebelum ke lokasi, terima kasih."/>
    <s v="FCC"/>
    <d v="2026-12-08T12:39:53"/>
    <d v="2026-08-13T10:00:00"/>
    <m/>
    <s v="PS"/>
    <s v="BBA"/>
    <s v="NO ADDON"/>
    <n v="20260813"/>
    <s v="Completed"/>
    <s v="HSI Bisnis Basic Promo HUT Telkom PSB 70% - 150 Mbps"/>
    <s v="INDIBIZ"/>
    <m/>
    <m/>
    <d v="2026-08-13T10:00:00"/>
    <s v="2026-08-13 10:00:00 | Nama PIC : Sobri No HP : 0881036108338 Alt :  M Janji : 13/08/2026 Jam Pasang : 08.00  - 13:00  NoteÃ‚Â :  hubungi terlebih dahulu sebelum ke lokasi, terima kasih."/>
    <n v="2026"/>
    <n v="8"/>
    <n v="13"/>
    <d v="2026-08-13T00:00:00"/>
    <n v="-0.41666666666424135"/>
    <x v="1"/>
    <x v="8"/>
  </r>
  <r>
    <n v="1712"/>
    <n v="1002530740"/>
    <n v="3"/>
    <x v="7"/>
    <n v="4"/>
    <s v="KUDUS"/>
    <s v="BLORA"/>
    <s v="RDB"/>
    <s v="REG"/>
    <s v="AO"/>
    <s v="NEW SALES"/>
    <s v="1P INET"/>
    <s v="Completed (PS)"/>
    <s v="RBS-Regional 3"/>
    <d v="2026-08-17T11:59:57"/>
    <d v="2026-08-18T18:34:47"/>
    <n v="69367999"/>
    <m/>
    <n v="142512103040"/>
    <s v="BALAIDESA SINGGET"/>
    <s v="ODP-RDB-FC/029 FC/D01/029.01"/>
    <s v="WO061922753"/>
    <m/>
    <m/>
    <m/>
    <n v="111.2480853"/>
    <n v="-7.1974400000000003"/>
    <s v="|MC60133|MYIA-073557239047/POI/085337294800/085337294800/d62048784@gmail.com"/>
    <s v="MYIB_ASSISTANT"/>
    <m/>
    <m/>
    <m/>
    <m/>
    <m/>
    <m/>
    <m/>
    <m/>
    <s v="Management Janji"/>
    <s v="2026-08-18 08:00:00 | M janji : pagi Tanggal Pemasangan : 18/agustus/2026 Note : hubungi pelanggan jika ingin kelokasi "/>
    <s v="FCC"/>
    <s v="17-08-2026 12:10:09"/>
    <d v="2026-08-18T08:00:00"/>
    <m/>
    <s v="PS"/>
    <s v="RDB"/>
    <s v="NO ADDON"/>
    <n v="20260818"/>
    <s v="Completed"/>
    <s v="HSI Bisnis PSB 70% - 300 Mbps"/>
    <s v="INDIBIZ"/>
    <m/>
    <m/>
    <d v="2026-08-18T08:00:00"/>
    <s v="2026-08-18 08:00:00 | M janji : pagi Tanggal Pemasangan : 18/agustus/2026 Note : hubungi pelanggan jika ingin kelokasi "/>
    <n v="2026"/>
    <n v="8"/>
    <n v="18"/>
    <d v="2026-08-18T00:00:00"/>
    <n v="-0.33333333333575865"/>
    <x v="1"/>
    <x v="4"/>
  </r>
  <r>
    <n v="1713"/>
    <n v="1002529766"/>
    <n v="3"/>
    <x v="6"/>
    <n v="5"/>
    <s v="PASURUAN"/>
    <s v="PROBOLINGGO"/>
    <s v="GND"/>
    <s v="REG"/>
    <s v="AO"/>
    <s v="NEW SALES"/>
    <s v="1P INET"/>
    <s v="Completed (PS)"/>
    <s v="RBS-Regional 3"/>
    <d v="2026-08-16T14:22:56"/>
    <d v="2026-08-18T08:54:36"/>
    <n v="69367587"/>
    <m/>
    <n v="152510206861"/>
    <s v="EKA DF"/>
    <s v="ODP-GND-FK/26 FK/D03/26.01"/>
    <s v="WO061881913"/>
    <m/>
    <m/>
    <m/>
    <n v="113.47025256603899"/>
    <n v="-7.93739423114208"/>
    <s v="MD|MYDB-20260816265669|DN00001/MN00836|EKA DF|082332593981"/>
    <s v="MYDIGIBIZPARTNER"/>
    <m/>
    <m/>
    <m/>
    <m/>
    <m/>
    <m/>
    <m/>
    <m/>
    <s v="Management Janji"/>
    <s v="2026-08-17 13:00:00 | Tanggal pemasangan : 17 AGUSTUS 2026 Jam pemasangan : pagi/siang Info Tambahan : Hubungi pelanggan dulu sebelum ke lokasi terima kasih"/>
    <s v="FCC"/>
    <s v="16-08-2026 14:25:39"/>
    <d v="2026-08-17T13:00:00"/>
    <s v="Kendala Pelanggan"/>
    <s v="PS"/>
    <s v="GND"/>
    <s v="NETMONK"/>
    <n v="20260818"/>
    <s v="Completed"/>
    <s v="HSI Bisnis Bundling Netmonk PSB 70% Promo - 200 Mbps"/>
    <s v="INDIBIZ"/>
    <m/>
    <m/>
    <d v="2026-08-17T13:00:00"/>
    <s v="2026-08-17 13:00:00 | Tanggal pemasangan : 17 AGUSTUS 2026 Jam pemasangan : pagi/siang Info Tambahan : Hubungi pelanggan dulu sebelum ke lokasi terima kasih"/>
    <n v="2026"/>
    <n v="8"/>
    <n v="18"/>
    <d v="2026-08-18T00:00:00"/>
    <n v="0.45833333333575865"/>
    <x v="1"/>
    <x v="27"/>
  </r>
  <r>
    <n v="1714"/>
    <n v="1002509832"/>
    <n v="3"/>
    <x v="7"/>
    <n v="4"/>
    <s v="SOLO"/>
    <s v="BOYOLALI"/>
    <s v="BYL"/>
    <s v="REG"/>
    <s v="AO"/>
    <s v="NEW SALES"/>
    <s v="2P INET + VOICE"/>
    <s v="WAITING AKTIFASI IHLD"/>
    <s v="RBS-Regional 3"/>
    <d v="2026-08-05T09:48:57"/>
    <d v="2026-08-05T11:15:02"/>
    <n v="69356637"/>
    <m/>
    <m/>
    <s v="PT. MITRA SARANA PLASTINDO"/>
    <m/>
    <s v="WO060633867"/>
    <m/>
    <m/>
    <m/>
    <n v="110.60401"/>
    <n v="-7.4904099999999998"/>
    <s v="|MN00396|MYIA-020519150788/POI/SHAKYRA JUNIA/089509772742/info.mitrasaranaplastindo@gmail.com"/>
    <s v="MYIB_ASSISTANT"/>
    <m/>
    <m/>
    <m/>
    <m/>
    <m/>
    <m/>
    <m/>
    <m/>
    <s v="Management Janji"/>
    <s v="2026-08-02 08:00:00 | Nama PIC : SHAKYRA No HP : 089509772742 Alt :  M Janji : 02/08/2026 NoteÃ‚Â :  hubungi terlebih dahulu sebelum kelokasi "/>
    <s v="FCC"/>
    <d v="2026-05-08T09:55:13"/>
    <d v="2026-08-02T00:00:00"/>
    <m/>
    <s v="UNSC"/>
    <s v="BYL"/>
    <s v="NO ADDON"/>
    <m/>
    <s v="WAITING:  |MYDITA"/>
    <s v="HSI Bisnis Bundling Phone PSB 70% - Free 800 Menit Promo - 200 Mbps"/>
    <s v="INDIBIZ"/>
    <m/>
    <m/>
    <d v="2026-08-02T08:00:00"/>
    <s v="2026-08-02 08:00:00 | Nama PIC : SHAKYRA No HP : 089509772742 Alt :  M Janji : 02/08/2026 NoteÃ‚Â :  hubungi terlebih dahulu sebelum kelokasi "/>
    <m/>
    <m/>
    <m/>
    <e v="#NUM!"/>
    <e v="#NUM!"/>
    <x v="0"/>
    <x v="4"/>
  </r>
  <r>
    <n v="1715"/>
    <n v="1002534570"/>
    <n v="3"/>
    <x v="7"/>
    <n v="4"/>
    <s v="SOLO"/>
    <s v="INNER - SOLO JATENG TIMUR"/>
    <s v="SLO"/>
    <s v="REG"/>
    <s v="AO"/>
    <s v="NEW SALES"/>
    <s v="1P INET"/>
    <s v="MIE - SEND SURVEY"/>
    <s v="RBS-Regional 3"/>
    <d v="2026-08-18T17:47:57"/>
    <d v="2026-08-18T17:50:02"/>
    <n v="69369462"/>
    <m/>
    <n v="146527605394"/>
    <s v="TOKO KEDELAI BOLA"/>
    <s v="ODP-SLO-FL/113 FL/D03/113.01"/>
    <s v="WO062047802"/>
    <m/>
    <m/>
    <m/>
    <n v="110.798113"/>
    <n v="-7.6382159999999999"/>
    <s v="|MN00943|MYIA-098573894619/POI/MASUDIN ABDULLAH /085817121930/masudinabdullah354@gmail.com"/>
    <s v="MYIB_ASSISTANT"/>
    <m/>
    <m/>
    <m/>
    <m/>
    <m/>
    <m/>
    <m/>
    <m/>
    <s v="Management Janji"/>
    <s v="2026-08-19 15:00:00 | Waktu pemasangan : 17 agustus 2026 Jam pemasangan : 08.00 - 12.00 Info Tambahan : Hubungi pelanggan dulu sebelum ke lokasi terimakasih "/>
    <s v="FCC"/>
    <s v="18-08-2026 17:55:23"/>
    <d v="2026-08-19T15:00:00"/>
    <m/>
    <s v="SURVEY_NEW_MANJA"/>
    <s v="SLO"/>
    <s v="NO ADDON"/>
    <m/>
    <s v="MIE - SEND SURVEY"/>
    <s v="HSI Bisnis Promo HUT RI PSB 70% - 300 Mbps"/>
    <s v="INDIBIZ"/>
    <m/>
    <m/>
    <d v="2026-08-19T15:00:00"/>
    <s v="2026-08-19 15:00:00 | Waktu pemasangan : 17 agustus 2026 Jam pemasangan : 08.00 - 12.00 Info Tambahan : Hubungi pelanggan dulu sebelum ke lokasi terimakasih "/>
    <m/>
    <m/>
    <m/>
    <e v="#NUM!"/>
    <e v="#NUM!"/>
    <x v="0"/>
    <x v="4"/>
  </r>
  <r>
    <n v="1716"/>
    <n v="1002527334"/>
    <n v="3"/>
    <x v="4"/>
    <n v="4"/>
    <s v="PEKALONGAN"/>
    <s v="BREBES"/>
    <s v="BRB"/>
    <s v="REG"/>
    <s v="AO"/>
    <s v="NEW SALES"/>
    <s v="1P INET"/>
    <s v="Completed (PS)"/>
    <s v="RBS-Regional 3"/>
    <d v="2026-08-14T17:28:57"/>
    <d v="2026-08-16T16:24:18"/>
    <n v="69366429"/>
    <m/>
    <n v="146284107615"/>
    <s v="SPPG KUPU WANASARI 1"/>
    <s v="ODP-BRB-FAA/050"/>
    <s v="WO061776190"/>
    <m/>
    <m/>
    <m/>
    <n v="109.01444100000001"/>
    <n v="-6.8526490000000004"/>
    <s v="|MN00292|MYIA-053465004972/POI/ILHAM NUR HABIBIE/0895704297703/ilhamnurhabibie17@gmail.com"/>
    <s v="MYIB_ASSISTANT"/>
    <m/>
    <m/>
    <m/>
    <m/>
    <m/>
    <m/>
    <m/>
    <m/>
    <s v="Management Janji"/>
    <s v="2026-08-15 15:00:00 | Nama PIC : Ilham  No HP : 0895704297703 Alt :  M Janji : 15 Augustus 2026 Jam Pasang : 08.00 - 13:00  NoteÃ‚Â :  hubungi terlebih dahulu sebelum kelokasi "/>
    <s v="FCC"/>
    <s v="14-08-2026 17:39:52"/>
    <d v="2026-08-15T15:00:00"/>
    <m/>
    <s v="PS"/>
    <s v="BRB"/>
    <s v="NO ADDON"/>
    <n v="20260816"/>
    <s v="Completed"/>
    <s v="HSI Bisnis Promo HUT Telkom PSB 70% - 100 Mbps"/>
    <s v="INDIBIZ"/>
    <m/>
    <m/>
    <d v="2026-08-15T15:00:00"/>
    <s v="2026-08-15 15:00:00 | Nama PIC : Ilham  No HP : 0895704297703 Alt :  M Janji : 15 Augustus 2026 Jam Pasang : 08.00 - 13:00  NoteÃ‚Â :  hubungi terlebih dahulu sebelum kelokasi "/>
    <n v="2026"/>
    <n v="8"/>
    <n v="16"/>
    <d v="2026-08-16T00:00:00"/>
    <n v="0.375"/>
    <x v="1"/>
    <x v="4"/>
  </r>
  <r>
    <n v="1717"/>
    <n v="1002504762"/>
    <n v="3"/>
    <x v="6"/>
    <n v="5"/>
    <s v="JEMBER"/>
    <s v="JEMBER"/>
    <s v="TGU"/>
    <s v="REG"/>
    <s v="AO"/>
    <s v="NEW SALES"/>
    <s v="1P INET"/>
    <s v="Completed (PS)"/>
    <s v="RBS-Regional 3"/>
    <d v="2026-08-01T15:43:56"/>
    <d v="2026-08-02T13:41:50"/>
    <n v="69356803"/>
    <m/>
    <n v="152513202662"/>
    <s v="ponpes nurul ishlah"/>
    <s v="ODP-TGU-FA/40 FA/D02/40.01"/>
    <s v="WO060666277"/>
    <m/>
    <m/>
    <m/>
    <n v="113.44331916421601"/>
    <n v="-8.2481150011989008"/>
    <s v="MD|MYDB-20260801264123|DB10005/MB10152|ponpes nurul ishlah|088245575443"/>
    <s v="MYDIGIBIZPARTNER"/>
    <m/>
    <m/>
    <m/>
    <m/>
    <m/>
    <m/>
    <m/>
    <m/>
    <s v="Management Janji"/>
    <s v="2026-08-02 13:00:00 | M Janji : (02/08/2026) jam Pasang : 09:00 Note : hubungi pelanggan jika ingin kelokasi"/>
    <s v="FCC"/>
    <d v="2026-01-08T15:55:09"/>
    <d v="2026-08-02T13:00:00"/>
    <m/>
    <s v="PS"/>
    <s v="TGU"/>
    <s v="NO ADDON"/>
    <n v="20260802"/>
    <s v="Completed"/>
    <s v="HSI Bisnis Khusus Winback PSB 70% - 100 Mbps"/>
    <s v="INDIBIZ"/>
    <m/>
    <m/>
    <d v="2026-08-02T13:00:00"/>
    <s v="2026-08-02 13:00:00 | M Janji : (02/08/2026) jam Pasang : 09:00 Note : hubungi pelanggan jika ingin kelokasi"/>
    <n v="2026"/>
    <n v="8"/>
    <n v="2"/>
    <d v="2026-08-02T00:00:00"/>
    <n v="-0.54166666666424135"/>
    <x v="1"/>
    <x v="13"/>
  </r>
  <r>
    <n v="1718"/>
    <n v="1002506602"/>
    <n v="3"/>
    <x v="0"/>
    <n v="5"/>
    <s v="MATARAM"/>
    <s v="SUMBAWA"/>
    <s v="SBW"/>
    <s v="REG"/>
    <s v="AO"/>
    <s v="NEW SALES"/>
    <m/>
    <s v="Completed (PS)"/>
    <s v="RBS-Regional 3"/>
    <d v="2026-08-03T18:03:42"/>
    <d v="2026-08-04T19:29:26"/>
    <n v="69356609"/>
    <m/>
    <n v="172606792080"/>
    <s v="SMP IT ABU HURAIRAH SUMBAWA"/>
    <s v="ODP-SBW-FBK/61"/>
    <s v="WO060832138"/>
    <m/>
    <m/>
    <m/>
    <n v="117.4524673"/>
    <n v="-8.5887779000000002"/>
    <s v="|MN01595|MYIA-046506313461/POI/FIRMAN/087860187055/smpitputra.abhursumbawa@gmail.com"/>
    <s v="Sales Profesional"/>
    <m/>
    <m/>
    <m/>
    <m/>
    <m/>
    <m/>
    <m/>
    <m/>
    <s v="Management Janji"/>
    <s v="2026-08-02 08:00:00 | Tanggal pemasangan: 01/08/2026  Jam pemasangan : pagi / siang  Info Tambahan : Hubungi pelanggan dulu sebelum ke lokasi  terima kasih"/>
    <s v="FCC"/>
    <d v="2026-03-08T18:10:15"/>
    <m/>
    <m/>
    <s v="PS"/>
    <s v="SBW"/>
    <s v="NO ADDON"/>
    <n v="20260804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3T07:00:00"/>
    <s v="2026-08-02 08:00:00 | Tanggal pemasangan: 01/08/2026  Jam pemasangan : pagi / siang  Info Tambahan : Hubungi pelanggan dulu sebelum ke lokasi  terima kasih"/>
    <n v="2026"/>
    <n v="8"/>
    <n v="4"/>
    <d v="2026-08-04T00:00:00"/>
    <n v="0.70833333333575865"/>
    <x v="1"/>
    <x v="2"/>
  </r>
  <r>
    <n v="1719"/>
    <n v="1002518994"/>
    <n v="3"/>
    <x v="2"/>
    <n v="4"/>
    <s v="PURWOKERTO"/>
    <s v="PURBALINGGA"/>
    <s v="PBG"/>
    <s v="REG"/>
    <s v="AO"/>
    <s v="NEW SALES"/>
    <s v="1P INET"/>
    <s v="Completed (PS)"/>
    <s v="RBS-Regional 3"/>
    <d v="2026-08-11T09:23:56"/>
    <d v="2026-08-12T11:13:31"/>
    <n v="69362923"/>
    <m/>
    <n v="143363112634"/>
    <s v="Kantor Admin PT Boyang"/>
    <s v="ODP-PBG-FJ/050"/>
    <s v="WO061466521"/>
    <m/>
    <m/>
    <m/>
    <n v="109.35531279999999"/>
    <n v="-7.3943047999999898"/>
    <s v="|MC20234|MYIA-060927007406/POI/Muhammad Khusnul Imam/083843423802/imam.kinez@gmail.com"/>
    <s v="MYIB_ASSISTANT"/>
    <m/>
    <m/>
    <m/>
    <m/>
    <m/>
    <m/>
    <m/>
    <m/>
    <s v="Management Janji"/>
    <s v="2026-08-13 11:00:00 | M Janji : (12/08/2026) jam Pasang : 09:00 Note : hubungi pelanggan jika ingin kelokasi"/>
    <s v="FCC"/>
    <d v="2026-11-08T09:40:16"/>
    <d v="2026-08-13T11:00:00"/>
    <m/>
    <s v="PS"/>
    <s v="PBG"/>
    <s v="NO ADDON"/>
    <n v="20260812"/>
    <s v="Completed"/>
    <s v="HSI Bisnis Promo HUT Telkom PSB 70% - 150 Mbps"/>
    <s v="INDIBIZ"/>
    <m/>
    <m/>
    <d v="2026-08-13T11:00:00"/>
    <s v="2026-08-13 11:00:00 | M Janji : (12/08/2026) jam Pasang : 09:00 Note : hubungi pelanggan jika ingin kelokasi"/>
    <n v="2026"/>
    <n v="8"/>
    <n v="12"/>
    <d v="2026-08-12T00:00:00"/>
    <n v="-1.4583333333357587"/>
    <x v="1"/>
    <x v="4"/>
  </r>
  <r>
    <n v="1720"/>
    <n v="1002508370"/>
    <n v="3"/>
    <x v="4"/>
    <n v="4"/>
    <s v="PEKALONGAN"/>
    <s v="PEKALONGAN"/>
    <s v="KJE"/>
    <s v="REG"/>
    <s v="AO"/>
    <s v="NEW SALES"/>
    <s v="1P INET"/>
    <s v="102 | FOLLOW UP COMPLETED"/>
    <s v="RBS-Regional 3"/>
    <d v="2026-08-04T13:52:56"/>
    <d v="2026-08-06T12:50:55"/>
    <n v="69358326"/>
    <m/>
    <n v="146219104074"/>
    <s v="SD NEGERI 1 KALIBENING"/>
    <s v="ODP-KJE-FH/026 FH/D04/026.01"/>
    <s v="WO060897105"/>
    <m/>
    <m/>
    <m/>
    <n v="109.6390347"/>
    <n v="-7.2211794999999999"/>
    <s v="|MN01881|MYIA-094712153027/POI/sri sunarsih /085879566626/srinarsih2403@gmail.com"/>
    <s v="MYIB_ASSISTANT"/>
    <m/>
    <m/>
    <m/>
    <m/>
    <m/>
    <m/>
    <m/>
    <m/>
    <s v="Management Janji"/>
    <s v="2026-08-05 13:00:00 | Nama : BU SRI SUNARSIH No Hp : 085879566626 No Alt :  Tgl Pemasangan : 05 Agustus 2026 Interval : PAGI  Note : Hubungi pelanggan terlebih dahulu"/>
    <s v="FCC"/>
    <d v="2026-04-08T13:54:57"/>
    <d v="2026-08-05T13:00:00"/>
    <s v="Kendala Lainnya"/>
    <s v="REVOKE"/>
    <s v="KJE"/>
    <s v="NO ADDON"/>
    <m/>
    <s v="Follow Up Revoke Completed, New Order ID : SC1002512273"/>
    <s v="HSI Bisnis Basic Promo HUT Telkom PSB 70% - 75 Mbps"/>
    <s v="INDIBIZ"/>
    <m/>
    <m/>
    <d v="2026-08-05T13:00:00"/>
    <s v="2026-08-05 13:00:00 | Nama : BU SRI SUNARSIH No Hp : 085879566626 No Alt :  Tgl Pemasangan : 05 Agustus 2026 Interval : PAGI  Note : Hubungi pelanggan terlebih dahulu"/>
    <m/>
    <m/>
    <m/>
    <e v="#NUM!"/>
    <e v="#NUM!"/>
    <x v="0"/>
    <x v="4"/>
  </r>
  <r>
    <n v="1721"/>
    <n v="1002510550"/>
    <n v="3"/>
    <x v="7"/>
    <n v="4"/>
    <s v="SOLO"/>
    <s v="INNER - SOLO JATENG TIMUR"/>
    <s v="KRT"/>
    <s v="REG"/>
    <s v="AO"/>
    <s v="NEW SALES"/>
    <m/>
    <s v="Completed (PS)"/>
    <s v="RBS-Regional 3"/>
    <d v="2026-08-05T13:30:24"/>
    <d v="2026-08-06T19:52:17"/>
    <n v="69359192"/>
    <m/>
    <n v="142505404112"/>
    <s v="PT Langkah Manajemen Indonesia / 096 Sanggrahan"/>
    <s v="ODP-KRT-FAU/050"/>
    <s v="WO060993715"/>
    <m/>
    <m/>
    <m/>
    <n v="110.8029356"/>
    <n v="-7.5875968"/>
    <s v="|MC80228|/PT Langkah Manajemen Indonesia 096 Sanggrahan/Paket HSI Bisnis Promo HUT Telkom 1:1 50Mbps/Conan Ryan Hindarto/081127012432/iot.004@apps.langkahkecil.id"/>
    <s v="Sales Profesional"/>
    <m/>
    <m/>
    <m/>
    <m/>
    <m/>
    <m/>
    <m/>
    <m/>
    <s v="Management Janji"/>
    <s v="2026-08-06 15:00:00|Jam pemasangan : 12.00 Info Tambahan : Hubungi pelanggan dulu sebelum ke lokasi terimakasih |40951378|MYDITA"/>
    <s v="FCC"/>
    <d v="2026-05-08T13:39:44"/>
    <d v="2026-08-06T15:00:00"/>
    <m/>
    <s v="PS"/>
    <s v="KRT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15:00:00"/>
    <s v="2026-08-06 15:00:00|Jam pemasangan : 12.00 Info Tambahan : Hubungi pelanggan dulu sebelum ke lokasi terimakasih |40951378|MYDITA"/>
    <n v="2026"/>
    <n v="8"/>
    <n v="6"/>
    <d v="2026-08-06T00:00:00"/>
    <n v="-0.625"/>
    <x v="1"/>
    <x v="4"/>
  </r>
  <r>
    <n v="1722"/>
    <n v="1002533598"/>
    <n v="3"/>
    <x v="1"/>
    <n v="5"/>
    <s v="MALANG"/>
    <s v="BATU"/>
    <s v="BTU"/>
    <s v="REG"/>
    <s v="AO"/>
    <s v="NEW SALES"/>
    <m/>
    <s v="MIE - SEND SURVEY"/>
    <s v="RBS-Regional 3"/>
    <d v="2026-08-18T14:49:08"/>
    <d v="2026-08-18T14:58:01"/>
    <n v="69369171"/>
    <m/>
    <n v="152707239278"/>
    <s v="PT Dasatria Utama"/>
    <s v="ODP-BTU-FB/65"/>
    <m/>
    <m/>
    <m/>
    <m/>
    <n v="112.52867408031"/>
    <n v="-7.8862473080442097"/>
    <s v="AMRBS;403109;SELLA;HSI 1:1 inet only 100mbps;PT Dasatria Utama;081383779587"/>
    <s v="Account Manager"/>
    <m/>
    <m/>
    <m/>
    <m/>
    <m/>
    <m/>
    <m/>
    <m/>
    <m/>
    <m/>
    <m/>
    <s v="18-08-2026 14:55:28"/>
    <m/>
    <m/>
    <s v="SURVEY_NEW_MANJA"/>
    <s v="BTU"/>
    <s v="NO ADDON"/>
    <m/>
    <s v="MIE - SEND SURVEY"/>
    <s v="- 11_11446;Biaya PSB HSI EBIS Tunai di Depan ~ 11[150000]  - E23046;E23046 ~ ES23 - Paket HSI Bisnis[0]  - E23046~null~E23046_UNL;UNL ~ Internet-Link Unlimited Internet Usage ~ E23046[0]  - E23046~null~44877;E23046||11||Abodemen 0[0]  - E23046~null~E23046"/>
    <s v="INDIBIZ"/>
    <m/>
    <m/>
    <m/>
    <m/>
    <m/>
    <m/>
    <m/>
    <e v="#NUM!"/>
    <e v="#NUM!"/>
    <x v="0"/>
    <x v="15"/>
  </r>
  <r>
    <n v="1723"/>
    <n v="1002529721"/>
    <n v="3"/>
    <x v="3"/>
    <n v="5"/>
    <s v="SBY UTARA"/>
    <s v="GRESIK"/>
    <s v="BWN"/>
    <s v="REG"/>
    <s v="AO"/>
    <s v="NEW SALES"/>
    <m/>
    <s v="CANCEL COMPLETED"/>
    <s v="RBS-Regional 3"/>
    <d v="2026-08-16T14:06:11"/>
    <d v="2026-08-17T14:38:02"/>
    <n v="69367573"/>
    <m/>
    <n v="152453209768"/>
    <s v="WARKOP TELDA"/>
    <s v="ODP-BWN-FAE/22"/>
    <m/>
    <m/>
    <m/>
    <m/>
    <n v="112.6315233"/>
    <n v="-5.7479184999999999"/>
    <s v="|MC70134|/WARKOP TELDA/Ach Mubarok EP/082233377391/elly34808@gmail.com/HSI Bisnis Winback (1:1) 200 Mbps (Rp 890.000) PSB Rp 150.000"/>
    <s v="Sales Force DBS"/>
    <m/>
    <m/>
    <m/>
    <m/>
    <m/>
    <m/>
    <m/>
    <m/>
    <m/>
    <m/>
    <m/>
    <s v="16-08-2026 14:10:39"/>
    <m/>
    <m/>
    <s v="REJECT_FCC"/>
    <s v="BWN"/>
    <s v="NO ADDON"/>
    <m/>
    <s v="DECLINE : Decline - Batal Order YUDA SEPTIAN 40000798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DECLINE : Decline - Batal Order YUDA SEPTIAN 40000798|MYDITA"/>
    <m/>
    <m/>
    <m/>
    <m/>
    <m/>
    <e v="#NUM!"/>
    <e v="#NUM!"/>
    <x v="0"/>
    <x v="8"/>
  </r>
  <r>
    <n v="1724"/>
    <n v="1002513416"/>
    <n v="3"/>
    <x v="6"/>
    <n v="5"/>
    <s v="JEMBER"/>
    <s v="JEMBER"/>
    <s v="KNO"/>
    <s v="REG"/>
    <s v="AO"/>
    <s v="NEW SALES"/>
    <s v="1P INET"/>
    <s v="Completed (PS)"/>
    <s v="RBS-Regional 3"/>
    <d v="2026-08-06T18:04:56"/>
    <d v="2026-08-07T14:24:54"/>
    <n v="69360326"/>
    <m/>
    <n v="152544205231"/>
    <s v="Kedai mamimauw"/>
    <s v="ODP-KNO-FD/72 FD/D02/72.01"/>
    <s v="WO061112238"/>
    <m/>
    <m/>
    <m/>
    <n v="113.3383288"/>
    <n v="-8.2561979999999995"/>
    <s v="|MC30146|MYIA-081083306159/POI/DINDA SARI FATMAWATI/089514435170/sarifdinda28@gmail.com"/>
    <s v="MYIB_ASSISTANT"/>
    <m/>
    <m/>
    <m/>
    <m/>
    <m/>
    <m/>
    <m/>
    <m/>
    <s v="Management Janji"/>
    <s v="2026-08-07 15:00:00 | Tanggal pemasangan: 6/08/2026 Jam pemasangan : pagi / siang Info Tambahan : Hubungi pelanggan dulu sebelum ke lokasi. terima kasih"/>
    <s v="FCC"/>
    <d v="2026-06-08T18:09:46"/>
    <d v="2026-08-07T15:00:00"/>
    <m/>
    <s v="PS"/>
    <s v="KNO"/>
    <s v="NO ADDON"/>
    <n v="20260807"/>
    <s v="Completed"/>
    <s v="HSI Bisnis Promo HUT Telkom PSB 70% - 200 Mbps"/>
    <s v="INDIBIZ"/>
    <m/>
    <m/>
    <d v="2026-08-07T15:00:00"/>
    <s v="2026-08-07 15:00:00 | Tanggal pemasangan: 6/08/2026 Jam pemasangan : pagi / siang Info Tambahan : Hubungi pelanggan dulu sebelum ke lokasi. terima kasih"/>
    <n v="2026"/>
    <n v="8"/>
    <n v="7"/>
    <d v="2026-08-07T00:00:00"/>
    <n v="-0.625"/>
    <x v="1"/>
    <x v="13"/>
  </r>
  <r>
    <n v="1725"/>
    <n v="1002515497"/>
    <n v="3"/>
    <x v="6"/>
    <n v="5"/>
    <s v="SIDOARJO"/>
    <s v="MOJOKERTO"/>
    <s v="MIP"/>
    <s v="REG"/>
    <s v="AO"/>
    <s v="NEW SALES"/>
    <m/>
    <s v="98 | OSS - CANCEL COMPLETE"/>
    <s v="RBS-Regional 3"/>
    <d v="2026-08-07T19:14:14"/>
    <d v="2026-08-08T08:01:24"/>
    <n v="69359412"/>
    <m/>
    <n v="152313204575"/>
    <s v="MTS UNGGULAN DARUL FALAH"/>
    <s v="ODP-MIP-FE/27"/>
    <s v="WO061204291"/>
    <m/>
    <m/>
    <m/>
    <n v="112.40224432540801"/>
    <n v="-7.4252288884003903"/>
    <s v="|MN01575|/MTS UNGGULAN DARUL FALAH/WINBACK HSI B2B + OCA BREACH CHECKER  (1:1) 100MBPS 635,5RB PSB DISC 70%//mtsdfjerukmacan@gmail.com/RAMADHAN ARYO PUTRA/85792761317"/>
    <s v="Sales Force DBS"/>
    <m/>
    <m/>
    <m/>
    <m/>
    <m/>
    <m/>
    <m/>
    <m/>
    <s v="Management Janji"/>
    <s v="2026-08-07 13:00:00|Waktu pemasnagan : 07 agustus 2026  Jam pemasangan : 08.00 - 12.00  Mohon hubungi pelanggan sebelum ke lokasi   Terima kasih|40010577|MYDITA"/>
    <s v="FCC"/>
    <d v="2026-07-08T19:25:29"/>
    <m/>
    <s v="Kendala Teknik"/>
    <s v="CANCEL"/>
    <s v="MIP"/>
    <s v="OCA"/>
    <m/>
    <s v="Cancel Completed"/>
    <s v="- 11_11446;Biaya PSB HSI EBIS Tunai di Depan ~ 11[150000]  - E23015;E23015 ~ ES23 - Perangkat ONT[0]  - E23015~null~44292;E23015||11||Abodemen 0[0]  - E23015~null~E23015_SWONTPREM;SWONTPREM ~ Biaya Sewa ONT Premium ~ E23015[50000]  - E24057;E24057 ~ ES24 "/>
    <s v="INDIBIZ"/>
    <m/>
    <m/>
    <d v="2026-08-07T07:00:00"/>
    <s v="2026-08-07 13:00:00|Waktu pemasnagan : 07 agustus 2026  Jam pemasangan : 08.00 - 12.00  Mohon hubungi pelanggan sebelum ke lokasi   Terima kasih|40010577|MYDITA"/>
    <m/>
    <m/>
    <m/>
    <e v="#NUM!"/>
    <e v="#NUM!"/>
    <x v="0"/>
    <x v="20"/>
  </r>
  <r>
    <n v="1726"/>
    <n v="1002527750"/>
    <n v="3"/>
    <x v="3"/>
    <n v="5"/>
    <s v="MADURA"/>
    <s v="BANGKALAN"/>
    <s v="OMB"/>
    <s v="REG"/>
    <s v="AO"/>
    <s v="NEW SALES"/>
    <m/>
    <s v="Completed (PS)"/>
    <s v="RBS-Regional 3"/>
    <d v="2026-08-15T09:10:21"/>
    <d v="2026-08-15T13:37:23"/>
    <n v="69364878"/>
    <m/>
    <n v="152438209032"/>
    <s v="UD BERSAUDARA"/>
    <s v="ODP-OMB-FAA/56"/>
    <s v="WO061799583"/>
    <m/>
    <m/>
    <m/>
    <n v="113.37155"/>
    <n v="-7.1305319999999996"/>
    <s v="|MN00558|/UD BERSAUDARA/HSI Bisnis Promo HUT Telkom (1:1) 200 Mbps (Rp 790.000) PSB Rp 150.000/0895703207862/mohismail22@gmail.com/Sa'roni/-7.1304016, 113.3710531/Dekat Jl. Kyai H. Agus Salim, Badung Tengah, Badung, Kec. Proppo, Kabupaten Sampang, Jawa Ti"/>
    <s v="Sales Force DBS"/>
    <m/>
    <m/>
    <m/>
    <m/>
    <m/>
    <m/>
    <m/>
    <m/>
    <s v="Management Janji"/>
    <s v="2026-08-14 08:00:00|M Janji : (14/08/2026)  jam Pasang :pagi / siang   Note : hubungi pelanggan jika ingin kelokasi|40981182|MYDITA"/>
    <s v="FCC"/>
    <s v="15-08-2026 09:40:30"/>
    <m/>
    <m/>
    <s v="PS"/>
    <s v="OMB"/>
    <s v="NO ADDON"/>
    <n v="20260815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5T07:00:00"/>
    <s v="2026-08-14 08:00:00|M Janji : (14/08/2026)  jam Pasang :pagi / siang   Note : hubungi pelanggan jika ingin kelokasi|40981182|MYDITA"/>
    <n v="2026"/>
    <n v="8"/>
    <n v="15"/>
    <d v="2026-08-15T00:00:00"/>
    <n v="-0.29166666666424135"/>
    <x v="1"/>
    <x v="6"/>
  </r>
  <r>
    <n v="1727"/>
    <n v="1002525174"/>
    <n v="3"/>
    <x v="0"/>
    <n v="5"/>
    <s v="MATARAM"/>
    <s v="LOMBOK TIMUR UTARA"/>
    <s v="SGG"/>
    <s v="REG"/>
    <s v="AO"/>
    <s v="NEW SALES"/>
    <s v="1P INET"/>
    <s v="102 | FOLLOW UP COMPLETED"/>
    <s v="RBS-Regional 3"/>
    <d v="2026-08-13T18:04:57"/>
    <d v="2026-08-15T17:04:27"/>
    <n v="69365514"/>
    <m/>
    <n v="172604213978"/>
    <s v="TOKO SRC YUDE"/>
    <s v="ODP-SGG-FAW/52 FAW/D06/52.01"/>
    <s v="WO061699765"/>
    <m/>
    <m/>
    <m/>
    <n v="116.285367049276"/>
    <n v="-8.2673829574108098"/>
    <s v="MD|MYDB-20260812265153|DN00001/MN01272|TOKO SRC YUDE|087866750145"/>
    <s v="MYDIGIBIZPARTNER"/>
    <m/>
    <m/>
    <m/>
    <m/>
    <m/>
    <m/>
    <m/>
    <m/>
    <s v="Management Janji"/>
    <s v="2026-08-15 13:00:00 | Nama PIC : Bp Budi No HP : 087866750145 No Alt : - M Janji :  15 Agustus 2026 Jam Pasang : Pagi / Siang Note : hubungi pelanggan jika ingin kelokasi "/>
    <s v="FCC"/>
    <s v="13-08-2026 18:25:15"/>
    <d v="2026-08-15T13:00:00"/>
    <m/>
    <s v="REVOKE"/>
    <s v="SGG"/>
    <s v="NO ADDON"/>
    <m/>
    <s v="Follow Up Revoke Completed, New Order ID : SC1002528753"/>
    <s v="HSI Bisnis Promo HUT Telkom PSB 70% - 100 Mbps"/>
    <s v="INDIBIZ"/>
    <m/>
    <m/>
    <d v="2026-08-15T13:00:00"/>
    <s v="2026-08-15 13:00:00 | Nama PIC : Bp Budi No HP : 087866750145 No Alt : - M Janji :  15 Agustus 2026 Jam Pasang : Pagi / Siang Note : hubungi pelanggan jika ingin kelokasi "/>
    <m/>
    <m/>
    <m/>
    <e v="#NUM!"/>
    <e v="#NUM!"/>
    <x v="0"/>
    <x v="5"/>
  </r>
  <r>
    <n v="1728"/>
    <n v="1002527073"/>
    <n v="3"/>
    <x v="2"/>
    <n v="4"/>
    <s v="YOGYAKARTA"/>
    <s v="INNER - YOGYA JATENG SELATAN"/>
    <s v="KBU"/>
    <s v="REG"/>
    <s v="AO"/>
    <s v="NEW SALES"/>
    <m/>
    <s v="Completed (PS)"/>
    <s v="RBS-Regional 3"/>
    <d v="2026-08-14T16:06:06"/>
    <d v="2026-08-14T18:09:33"/>
    <n v="69364503"/>
    <m/>
    <n v="146113147006"/>
    <s v="Villa Dibali - Godean 2"/>
    <s v="ODP-KBU-FDK/78"/>
    <s v="WO061768465"/>
    <m/>
    <m/>
    <m/>
    <n v="110.3466"/>
    <n v="-7.7797999999999998"/>
    <s v="|MC80150|MYIA-012801611862/POI/yona/081225560048/yonameii95@gmail.com"/>
    <s v="Sales Profesional"/>
    <m/>
    <m/>
    <m/>
    <m/>
    <m/>
    <m/>
    <m/>
    <m/>
    <s v="Management Janji"/>
    <s v="2026-08-13 13:00:00 | Nama PIC : IBU YONA  No HP : 082283559281  No Alternatif : -  M Janji : 13/07/2026  Jam Pasang : Pagi  NoteÃ‚Â :  Hubungi terlebih dahulu sebelum ke lokasi"/>
    <s v="FCC"/>
    <s v="14-08-2026 16:10:01"/>
    <m/>
    <m/>
    <s v="PS"/>
    <s v="KBU"/>
    <s v="NO ADDON"/>
    <n v="20260814"/>
    <s v="Completed"/>
    <s v="- 11_11446;Biaya PSB HSI EBIS Tunai di Depan ~ 11[150000]  - E23046;E23046 ~ ES23 - Paket HSI Bisnis[0]  - E23046~null~E23046_UNL;UNL ~ Internet-Link Unlimited Internet Usage ~ E23046[0]  - E23046~null~44877;E23046||11||Abodemen 0[0]  - E23046~null~E23046"/>
    <s v="INDIBIZ"/>
    <m/>
    <m/>
    <d v="2026-08-14T07:00:00"/>
    <s v="2026-08-13 13:00:00 | Nama PIC : IBU YONA  No HP : 082283559281  No Alternatif : -  M Janji : 13/07/2026  Jam Pasang : Pagi  NoteÃ‚Â :  Hubungi terlebih dahulu sebelum ke lokasi"/>
    <n v="2026"/>
    <n v="8"/>
    <n v="14"/>
    <d v="2026-08-14T00:00:00"/>
    <n v="-0.29166666666424135"/>
    <x v="1"/>
    <x v="4"/>
  </r>
  <r>
    <n v="1729"/>
    <n v="1002534794"/>
    <n v="3"/>
    <x v="1"/>
    <n v="5"/>
    <s v="MALANG"/>
    <s v="KEPANJEN"/>
    <s v="KEP"/>
    <s v="REG"/>
    <s v="AO"/>
    <s v="NEW SALES"/>
    <s v="1P INET"/>
    <s v="MIE - SEND SURVEY"/>
    <s v="RBS-Regional 3"/>
    <d v="2026-08-18T20:05:57"/>
    <d v="2026-08-18T20:08:01"/>
    <n v="69369557"/>
    <m/>
    <n v="152718219117"/>
    <s v="ONE CELL"/>
    <s v="ODP-KEP-FH/62"/>
    <s v="WO062057234"/>
    <m/>
    <m/>
    <m/>
    <n v="112.55179982632301"/>
    <n v="-8.1897539593749205"/>
    <s v="MD|MYDB-20260818266046|SC20017/MC20200|ONE CELL|628813305312"/>
    <s v="MYDIGIBIZPARTNER"/>
    <m/>
    <m/>
    <m/>
    <m/>
    <m/>
    <m/>
    <m/>
    <m/>
    <s v="Management Janji"/>
    <s v="2026-08-20 08:00:00 | M Janji : (19/agustus/2026) jam Pasang : 09:00 Note : hubungi pelanggan jika ingin kelokasi"/>
    <s v="FCC"/>
    <s v="18-08-2026 20:10:25"/>
    <d v="2026-08-20T08:00:00"/>
    <m/>
    <s v="SURVEY_NEW_MANJA"/>
    <s v="KEP"/>
    <s v="NO ADDON"/>
    <m/>
    <s v="MIE - SEND SURVEY"/>
    <s v="HSI Bisnis Promo HUT RI PSB 70% - 300 Mbps"/>
    <s v="INDIBIZ"/>
    <m/>
    <m/>
    <d v="2026-08-20T08:00:00"/>
    <s v="2026-08-20 08:00:00 | M Janji : (19/agustus/2026) jam Pasang : 09:00 Note : hubungi pelanggan jika ingin kelokasi"/>
    <m/>
    <m/>
    <m/>
    <e v="#NUM!"/>
    <e v="#NUM!"/>
    <x v="0"/>
    <x v="24"/>
  </r>
  <r>
    <n v="1730"/>
    <n v="1002506438"/>
    <n v="3"/>
    <x v="1"/>
    <n v="5"/>
    <s v="KEDIRI"/>
    <s v="NGANJUK"/>
    <s v="KTS"/>
    <s v="REG"/>
    <s v="AO"/>
    <s v="NEW SALES"/>
    <m/>
    <s v="Completed (PS)"/>
    <s v="RBS-Regional 3"/>
    <d v="2026-08-03T15:50:30"/>
    <d v="2026-08-04T18:27:59"/>
    <n v="69345409"/>
    <m/>
    <n v="152615203023"/>
    <s v="SMK BUDI UTOMO KERTOSONO"/>
    <s v="ODP-KTS-FA/32"/>
    <s v="WO060817548"/>
    <m/>
    <m/>
    <m/>
    <n v="112.110415"/>
    <n v="-7.5831299999999997"/>
    <s v="|MC20233|MYIA-090935432600/POI/M YAFI ALHAQ MERDEKA UBAIDAH/082260932313/yafialhaq96@gmail.com"/>
    <s v="MYDIGIBIZPARTNER"/>
    <m/>
    <m/>
    <m/>
    <m/>
    <m/>
    <m/>
    <m/>
    <m/>
    <s v="Management Janji"/>
    <s v="2026-07-31 08:00:00|Jl. Supriadi No 41 Desa Kudu Kecamatan Kertosono Kabupaten Nganjuk Provinsi Jawa Timur (SMK BUDI UTOMO KERTOSONO)|SYSTEM|MYDITA"/>
    <s v="FCC"/>
    <d v="2026-03-08T16:10:38"/>
    <m/>
    <m/>
    <s v="PS"/>
    <s v="KTS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7-31 08:00:00|Jl. Supriadi No 41 Desa Kudu Kecamatan Kertosono Kabupaten Nganjuk Provinsi Jawa Timur (SMK BUDI UTOMO KERTOSONO)|SYSTEM|MYDITA"/>
    <n v="2026"/>
    <n v="8"/>
    <n v="4"/>
    <d v="2026-08-04T00:00:00"/>
    <n v="0.70833333333575865"/>
    <x v="1"/>
    <x v="3"/>
  </r>
  <r>
    <n v="1731"/>
    <n v="1002532725"/>
    <n v="3"/>
    <x v="5"/>
    <n v="5"/>
    <s v="DENPASAR"/>
    <s v="SANUR"/>
    <s v="KLM"/>
    <s v="REG"/>
    <s v="AO"/>
    <s v="NEW SALES"/>
    <m/>
    <s v="MIE - SEND SURVEY"/>
    <s v="RBS-Regional 3"/>
    <d v="2026-08-18T11:21:51"/>
    <d v="2026-08-18T17:50:02"/>
    <n v="69368775"/>
    <m/>
    <n v="172401793091"/>
    <s v="SMP PGRI 2 DENPASAR"/>
    <s v="ODP-KLM-FZ/76"/>
    <s v="WO062048145"/>
    <m/>
    <m/>
    <m/>
    <n v="115.23340109999999"/>
    <n v="-8.6455655"/>
    <s v="| MN02665 | IBU AYU SRI WAHYUNI /083117926063/ayuwahyuni28@admin.smp.belajar.id"/>
    <s v="Sales Force DBS"/>
    <m/>
    <m/>
    <m/>
    <m/>
    <m/>
    <m/>
    <m/>
    <m/>
    <s v="Management Janji"/>
    <s v="2026-08-19 15:00:00|M Janji : (19/agustus/2026) jam Pasang : 09:00 Note : hubungi pelanggan jika ingin kelokasi|40971304|MYDITA"/>
    <s v="FCC"/>
    <s v="18-08-2026 11:25:40"/>
    <d v="2026-08-19T15:00:00"/>
    <m/>
    <s v="SURVEY_NEW_MANJA"/>
    <s v="KLM"/>
    <s v="NO ADDON"/>
    <m/>
    <s v="MIE - SEND SURVEY"/>
    <s v="- SP_NOSS;SP_NOSS ~ Internet NOSS Multispeed Network[0]  - E25060;E25060 ~ ES25 - Paket HSI Bisnis (HSIE) Khusus Winback 2.0[0]  - E25060~null~E25060_UNL;UNL ~ Internet-Link Unlimited Internet Usage ~ E25060[0]  - E25060~null~105343;E25060||11||Abodemen 0"/>
    <s v="INDIBIZ"/>
    <m/>
    <m/>
    <d v="2026-08-19T15:00:00"/>
    <s v="2026-08-19 15:00:00|M Janji : (19/agustus/2026) jam Pasang : 09:00 Note : hubungi pelanggan jika ingin kelokasi|40971304|MYDITA"/>
    <m/>
    <m/>
    <m/>
    <e v="#NUM!"/>
    <e v="#NUM!"/>
    <x v="0"/>
    <x v="7"/>
  </r>
  <r>
    <n v="1732"/>
    <n v="1002525555"/>
    <n v="3"/>
    <x v="6"/>
    <n v="5"/>
    <s v="SIDOARJO"/>
    <s v="INNER - JATIM TIMUR"/>
    <s v="KRN"/>
    <s v="REG"/>
    <s v="AO"/>
    <s v="NEW SALES"/>
    <m/>
    <s v="Completed (PS)"/>
    <s v="RBS-Regional 3"/>
    <d v="2026-08-14T09:07:41"/>
    <d v="2026-08-14T12:49:48"/>
    <n v="69358841"/>
    <m/>
    <n v="152331251060"/>
    <s v="MI NURUL R.ULUM KELAS"/>
    <s v="ODP-KRN-FAF/40"/>
    <s v="WO061720271"/>
    <m/>
    <m/>
    <m/>
    <n v="112.62412735773501"/>
    <n v="-7.4490811419691196"/>
    <s v="|MN00370|/MI NURUL R.ULUM KELAS/WINBACK 2.0 HSI B2B (1:1) 100MBPS 535RB PSB DISC 70%//111muchlissh@gmail.com/MUHAMMAD MUCHLIS/89504592018"/>
    <s v="Sales Force DBS"/>
    <m/>
    <m/>
    <m/>
    <m/>
    <m/>
    <m/>
    <m/>
    <m/>
    <s v="Management Janji"/>
    <s v="2026-08-07 08:00:00|Tanggal pemasangan: 6/08/2026  Jam pemasangan : pagi / siang  Info Tambahan : Hubungi pelanggan dulu sebelum ke lokasi.  terima kasih|40010577|MYDITA"/>
    <s v="FCC"/>
    <s v="14-08-2026 09:10:50"/>
    <m/>
    <m/>
    <s v="PS"/>
    <s v="KRN"/>
    <s v="NO ADDON"/>
    <n v="20260814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14T07:00:00"/>
    <s v="2026-08-07 08:00:00|Tanggal pemasangan: 6/08/2026  Jam pemasangan : pagi / siang  Info Tambahan : Hubungi pelanggan dulu sebelum ke lokasi.  terima kasih|40010577|MYDITA"/>
    <n v="2026"/>
    <n v="8"/>
    <n v="14"/>
    <d v="2026-08-14T00:00:00"/>
    <n v="-0.29166666666424135"/>
    <x v="1"/>
    <x v="19"/>
  </r>
  <r>
    <n v="1733"/>
    <n v="1002518727"/>
    <n v="3"/>
    <x v="7"/>
    <n v="4"/>
    <s v="KUDUS"/>
    <s v="BLORA"/>
    <s v="RDB"/>
    <s v="REG"/>
    <s v="AO"/>
    <s v="NEW SALES"/>
    <s v="1P INET"/>
    <s v="Completed (PS)"/>
    <s v="RBS-Regional 3"/>
    <d v="2026-08-10T19:31:56"/>
    <d v="2026-08-13T14:14:32"/>
    <n v="69362809"/>
    <m/>
    <n v="142512103095"/>
    <s v="kopi jokek"/>
    <s v="ODP-RDB-FA/047 FA/D05/047.01"/>
    <s v="WO061447659"/>
    <m/>
    <m/>
    <m/>
    <n v="111.392082"/>
    <n v="-7.1901149999999996"/>
    <s v="|MN00408|MYIA-030524581060/POI/doni kurniawan/081928040944/dojokon92@gmail.com"/>
    <s v="MYIB_ASSISTANT"/>
    <m/>
    <m/>
    <m/>
    <m/>
    <m/>
    <m/>
    <m/>
    <m/>
    <s v="Management Janji"/>
    <s v="2026-08-12 08:00:00 | Tanggal pemasangan : 12 AGUSTUS 2026 Jam pemasangan : pagi/siang Info Tambahan : Hubungi pelanggan dulu sebelum ke lokasi terima kasih"/>
    <s v="FCC"/>
    <d v="2026-10-08T19:39:53"/>
    <d v="2026-08-12T08:00:00"/>
    <m/>
    <s v="PS"/>
    <s v="RDB"/>
    <s v="NO ADDON"/>
    <n v="20260813"/>
    <s v="Completed"/>
    <s v="HSI Bisnis Promo HUT Telkom PSB 70% - 100 Mbps"/>
    <s v="INDIBIZ"/>
    <m/>
    <m/>
    <d v="2026-08-12T08:00:00"/>
    <s v="2026-08-12 08:00:00 | Tanggal pemasangan : 12 AGUSTUS 2026 Jam pemasangan : pagi/siang Info Tambahan : Hubungi pelanggan dulu sebelum ke lokasi terima kasih"/>
    <n v="2026"/>
    <n v="8"/>
    <n v="13"/>
    <d v="2026-08-13T00:00:00"/>
    <n v="0.66666666666424135"/>
    <x v="1"/>
    <x v="4"/>
  </r>
  <r>
    <n v="1734"/>
    <n v="1002526618"/>
    <n v="3"/>
    <x v="3"/>
    <n v="5"/>
    <s v="MADURA"/>
    <s v="BANGKALAN"/>
    <s v="KPP"/>
    <s v="REG"/>
    <s v="AO"/>
    <s v="NEW SALES"/>
    <m/>
    <s v="Completed (PS)"/>
    <s v="RBS-Regional 3"/>
    <d v="2026-08-14T14:35:49"/>
    <d v="2026-08-14T22:20:57"/>
    <n v="69364224"/>
    <m/>
    <n v="152437905622"/>
    <s v="SMA Hasyim Baidhowi"/>
    <s v="ODP-KPP-FE/22"/>
    <s v="WO061755820"/>
    <m/>
    <m/>
    <m/>
    <n v="113.27446591682801"/>
    <n v="-7.0361926698297204"/>
    <s v="MD|MYDB-20260812265085|DN00001/MN00572|SMA Hasyim Baidhowi|082315371464"/>
    <s v="MYDIGIBIZPARTNER"/>
    <m/>
    <m/>
    <m/>
    <m/>
    <m/>
    <m/>
    <m/>
    <m/>
    <s v="Management Janji"/>
    <s v="2026-08-13 13:00:00 | Nama PIC : Imam   No HP : 082315371464  Alt :   M Janji : 13/08/2026  Jam Pasang : 08.00  - 13:00   NoteÃ‚Â :  hubungi terlebih dahulu sebelum ke lokasi, terima kasih."/>
    <s v="FCC"/>
    <s v="14-08-2026 14:40:08"/>
    <m/>
    <m/>
    <s v="PS"/>
    <s v="KPP"/>
    <s v="NETMONK"/>
    <n v="20260814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14T07:00:00"/>
    <s v="2026-08-13 13:00:00 | Nama PIC : Imam   No HP : 082315371464  Alt :   M Janji : 13/08/2026  Jam Pasang : 08.00  - 13:00   NoteÃ‚Â :  hubungi terlebih dahulu sebelum ke lokasi, terima kasih."/>
    <n v="2026"/>
    <n v="8"/>
    <n v="14"/>
    <d v="2026-08-14T00:00:00"/>
    <n v="-0.29166666666424135"/>
    <x v="1"/>
    <x v="6"/>
  </r>
  <r>
    <n v="1735"/>
    <n v="1002519161"/>
    <n v="3"/>
    <x v="1"/>
    <n v="5"/>
    <s v="KEDIRI"/>
    <s v="KEDIRI"/>
    <s v="MJT"/>
    <s v="REG"/>
    <s v="AO"/>
    <s v="NEW SALES"/>
    <s v="1P INET"/>
    <s v="Completed (PS)"/>
    <s v="RBS-Regional 3"/>
    <d v="2026-08-11T10:01:56"/>
    <d v="2026-08-11T16:18:15"/>
    <n v="69362994"/>
    <m/>
    <n v="152640225876"/>
    <s v="SPBU TAROKAN 54.641.49"/>
    <s v="ODP-MJT-FA/48 FA/D01/48.01"/>
    <s v="WO061470140"/>
    <m/>
    <m/>
    <m/>
    <n v="111.9366335"/>
    <n v="-7.7133855000000002"/>
    <s v="|MC20231|MYIA-010136691788/POI/Fatur Rohman/081249324232/nararizka3@gmail.com"/>
    <s v="MYIB_ASSISTANT"/>
    <m/>
    <m/>
    <m/>
    <m/>
    <m/>
    <m/>
    <m/>
    <m/>
    <s v="Management Janji"/>
    <s v="2026-08-12 08:00:00 | Tanggal Pemasangan : 12 Agustus 2026 Jam Pemasangan : 08:00 13:00 Info Tambahan : Hubungi pelanggan dulu sebelum ke lokasi terimakasih"/>
    <s v="FCC"/>
    <d v="2026-11-08T10:10:31"/>
    <d v="2026-08-12T08:00:00"/>
    <m/>
    <s v="PS"/>
    <s v="MJT"/>
    <s v="NO ADDON"/>
    <n v="20260811"/>
    <s v="Completed"/>
    <s v="HSI Bisnis Promo HUT Telkom PSB 70% - 50 Mbps"/>
    <s v="INDIBIZ"/>
    <m/>
    <m/>
    <d v="2026-08-12T08:00:00"/>
    <s v="2026-08-12 08:00:00 | Tanggal Pemasangan : 12 Agustus 2026 Jam Pemasangan : 08:00 13:00 Info Tambahan : Hubungi pelanggan dulu sebelum ke lokasi terimakasih"/>
    <n v="2026"/>
    <n v="8"/>
    <n v="11"/>
    <d v="2026-08-11T00:00:00"/>
    <n v="-1.3333333333357587"/>
    <x v="1"/>
    <x v="1"/>
  </r>
  <r>
    <n v="1736"/>
    <n v="1002510105"/>
    <n v="3"/>
    <x v="7"/>
    <n v="4"/>
    <s v="KUDUS"/>
    <s v="BLORA"/>
    <s v="BLO"/>
    <s v="REG"/>
    <s v="AO"/>
    <s v="NEW SALES"/>
    <s v="1P INET"/>
    <s v="Completed (PS)"/>
    <s v="RBS-Regional 3"/>
    <d v="2026-08-05T10:59:56"/>
    <d v="2026-08-06T09:26:54"/>
    <n v="69358944"/>
    <m/>
    <n v="141569115688"/>
    <s v="TOKOSUGENG"/>
    <s v="ODP-BLO-FFE/040 FFE/D03/040.01"/>
    <s v="WO060964221"/>
    <m/>
    <m/>
    <m/>
    <n v="111.41995931855"/>
    <n v="-6.9986560561332603"/>
    <s v="|MC60162|MYIA-008544800368/POI/FAIZAL RAHMAD NAUVANDA/082341906523/dp3787913@gmail.com"/>
    <s v="MYIB_ASSISTANT"/>
    <m/>
    <m/>
    <m/>
    <m/>
    <m/>
    <m/>
    <m/>
    <m/>
    <s v="Management Janji"/>
    <s v="2026-08-06 08:00:00 | Tanggal pemasangan: 06/08/2026 Jam pemasangan : pagi / siang Info Tambahan : Hubungi pelanggan dulu sebelum ke lokasi terima kasih"/>
    <s v="FCC"/>
    <d v="2026-05-08T11:24:55"/>
    <d v="2026-08-06T08:00:00"/>
    <m/>
    <s v="PS"/>
    <s v="BLO"/>
    <s v="NO ADDON"/>
    <n v="20260806"/>
    <s v="Completed"/>
    <s v="HSI Bisnis Promo HUT Telkom PSB 70% - 200 Mbps"/>
    <s v="INDIBIZ"/>
    <m/>
    <m/>
    <d v="2026-08-06T08:00:00"/>
    <s v="2026-08-06 08:00:00 | Tanggal pemasangan: 06/08/2026 Jam pemasangan : pagi / siang Info Tambahan : Hubungi pelanggan dulu sebelum ke lokasi terima kasih"/>
    <n v="2026"/>
    <n v="8"/>
    <n v="6"/>
    <d v="2026-08-06T00:00:00"/>
    <n v="-0.33333333333575865"/>
    <x v="1"/>
    <x v="4"/>
  </r>
  <r>
    <n v="1737"/>
    <n v="1002523961"/>
    <n v="3"/>
    <x v="4"/>
    <n v="4"/>
    <s v="SEMARANG"/>
    <s v="INNER - SEMARANG JATENG UTARA"/>
    <s v="SMT"/>
    <s v="REG"/>
    <s v="AO"/>
    <s v="NEW SALES"/>
    <s v="2P INET + VOICE"/>
    <s v="OSS - FALLOUT"/>
    <s v="RBS-Regional 3"/>
    <d v="2026-08-13T11:34:56"/>
    <d v="2026-08-18T16:46:45"/>
    <n v="69365008"/>
    <n v="2435320546"/>
    <n v="141420142145"/>
    <s v="PT SHAKA BERKAH JAYA LOGISTIK"/>
    <s v="ODP-SMT-FBB/032 FBB/D03/05.032"/>
    <s v="WO061654986"/>
    <m/>
    <m/>
    <m/>
    <n v="110.396623760461"/>
    <n v="-6.97001746865421"/>
    <s v="MD|MYDB-20260813265180|DB10005/MB10139|PT SHAKA BERKAH JAYA LOGISTIK|0895398936707"/>
    <s v="MYDIGIBIZPARTNER"/>
    <m/>
    <m/>
    <m/>
    <m/>
    <m/>
    <m/>
    <m/>
    <m/>
    <s v="Management Janji"/>
    <s v="2026-08-14 08:00:00 | Waktu pemasangan : 13 agustus 2026 Jam pemasangan : 08.00 - 12.00 Info Tambahan : Hubungi pelanggan dulu sebelum ke lokasi terimakasih "/>
    <s v="FCC"/>
    <s v="13-08-2026 11:39:50"/>
    <d v="2026-08-14T08:00:00"/>
    <s v="Kendala Pelanggan"/>
    <s v="FO_WFM"/>
    <s v="SMT"/>
    <s v="NO ADDON"/>
    <m/>
    <s v="Provisioning Failed|WFM|INF009067478|PP_-7.0312833999999995,110.3909206_PP_19 AGUSTUS 2026, CP 0895398936707 PELANGGAN MEMINT"/>
    <s v="HSI Bisnis Bundling Phone PSB 70% - Free 800 Menit - 200 Mbps"/>
    <s v="INDIBIZ"/>
    <m/>
    <m/>
    <d v="2026-08-14T08:00:00"/>
    <s v="2026-08-14 08:00:00 | Waktu pemasangan : 13 agustus 2026 Jam pemasangan : 08.00 - 12.00 Info Tambahan : Hubungi pelanggan dulu sebelum ke lokasi terimakasih "/>
    <m/>
    <m/>
    <m/>
    <e v="#NUM!"/>
    <e v="#NUM!"/>
    <x v="0"/>
    <x v="4"/>
  </r>
  <r>
    <n v="1738"/>
    <n v="1002518504"/>
    <n v="3"/>
    <x v="4"/>
    <n v="4"/>
    <s v="SEMARANG"/>
    <s v="INNER - SEMARANG JATENG UTARA"/>
    <s v="JHR"/>
    <s v="REG"/>
    <s v="AO"/>
    <s v="NEW SALES"/>
    <s v="1P INET"/>
    <s v="102 | FOLLOW UP COMPLETED"/>
    <s v="RBS-Regional 3"/>
    <d v="2026-08-10T16:37:57"/>
    <d v="2026-08-13T13:29:04"/>
    <n v="69362727"/>
    <m/>
    <n v="142406122714"/>
    <s v="ERABLUE ABIMANYU"/>
    <s v="ODP-JHR-FZ/105 FZ/D07/105.01"/>
    <s v="WO061430938"/>
    <m/>
    <m/>
    <m/>
    <n v="110.413222"/>
    <n v="-6.9748890000000001"/>
    <s v="|MN02713|MYIA-050676802290/POI/HASBIBINTARO SHIDDIQ/081249549394/nextperdanaone@gmail.com"/>
    <s v="MYIB_ASSISTANT"/>
    <m/>
    <m/>
    <m/>
    <m/>
    <m/>
    <m/>
    <m/>
    <m/>
    <s v="Management Janji"/>
    <s v="2026-08-11 13:00:00 | Waktu pemasnagan : 11 Agustus 2026 Jam pemasangan : 08.00 - 12.00 Mohon hubungi pelanggan sebelum ke lokasi  Terima kasih"/>
    <s v="FCC"/>
    <d v="2026-10-08T16:39:46"/>
    <d v="2026-08-11T13:00:00"/>
    <s v="Kendala Pelanggan"/>
    <s v="REVOKE"/>
    <s v="JHR"/>
    <s v="NO ADDON"/>
    <m/>
    <s v="Follow Up Revoke Completed, New Order ID : SC1002524255"/>
    <s v="HSI Bisnis PSB 70% - 50 Mbps"/>
    <s v="INDIBIZ"/>
    <m/>
    <m/>
    <d v="2026-08-11T13:00:00"/>
    <s v="2026-08-11 13:00:00 | Waktu pemasnagan : 11 Agustus 2026 Jam pemasangan : 08.00 - 12.00 Mohon hubungi pelanggan sebelum ke lokasi  Terima kasih"/>
    <m/>
    <m/>
    <m/>
    <e v="#NUM!"/>
    <e v="#NUM!"/>
    <x v="0"/>
    <x v="4"/>
  </r>
  <r>
    <n v="1739"/>
    <n v="1002531226"/>
    <n v="3"/>
    <x v="2"/>
    <n v="4"/>
    <s v="MAGELANG"/>
    <s v="MAGELANG"/>
    <s v="MGE"/>
    <s v="REG"/>
    <s v="AO"/>
    <s v="NEW SALES"/>
    <s v="1P INET"/>
    <s v="8 | OSS - PONR"/>
    <s v="RBS-Regional 3"/>
    <d v="2026-08-17T16:11:56"/>
    <d v="2026-08-18T11:42:48"/>
    <n v="69368286"/>
    <m/>
    <n v="146137149798"/>
    <s v="Kantor Balaidesa Sidomulyo"/>
    <s v="ODP-MGE-FQ/030"/>
    <s v="WO061944636"/>
    <m/>
    <m/>
    <m/>
    <n v="110.1524"/>
    <n v="-7.5735146000000002"/>
    <s v="|MC80006|MYIA-097869397891/POI/Tristanto/087845611911/wannabe4media@gmail.com"/>
    <s v="MYIB_ASSISTANT"/>
    <m/>
    <m/>
    <m/>
    <m/>
    <m/>
    <m/>
    <m/>
    <m/>
    <s v="Management Janji"/>
    <s v="2026-08-18 15:00:00 | M Janji : (18 AGUSTUS 2026) jam Pasang : siang Note : hubungi pelanggan jika ingin kelokasi"/>
    <s v="FCC"/>
    <s v="17-08-2026 16:25:32"/>
    <d v="2026-08-18T15:00:00"/>
    <m/>
    <s v="ACT_COM"/>
    <s v="MGE"/>
    <s v="NO ADDON"/>
    <m/>
    <s v="PONR"/>
    <s v="HSI Bisnis PSB 70% - 200 Mbps"/>
    <s v="INDIBIZ"/>
    <m/>
    <m/>
    <d v="2026-08-18T15:00:00"/>
    <s v="2026-08-18 15:00:00 | M Janji : (18 AGUSTUS 2026) jam Pasang : siang Note : hubungi pelanggan jika ingin kelokasi"/>
    <m/>
    <m/>
    <m/>
    <e v="#NUM!"/>
    <e v="#NUM!"/>
    <x v="0"/>
    <x v="4"/>
  </r>
  <r>
    <n v="1740"/>
    <n v="1002522301"/>
    <n v="3"/>
    <x v="0"/>
    <n v="5"/>
    <s v="MATARAM"/>
    <s v="LOMBOK BARAT TENGAH"/>
    <s v="PRY"/>
    <s v="REG"/>
    <s v="AO"/>
    <s v="NEW SALES"/>
    <m/>
    <s v="9 | WFM - UN-SCS"/>
    <s v="RBS-Regional 2"/>
    <d v="2026-08-12T14:00:03"/>
    <d v="2026-08-12T14:00:04"/>
    <n v="69362498"/>
    <m/>
    <m/>
    <s v="PT RaColand Mutiara Khatulistiwa ( RaCottage Mandalika )"/>
    <m/>
    <s v="WO061428846"/>
    <m/>
    <m/>
    <m/>
    <n v="116.27800000000001"/>
    <n v="-8.8748400000000007"/>
    <s v="MB00449; Julia Aznawati 081914833672 081239733736; racottage23@gmail.com; HSI BISNIS INET ONLY 200 MBPS 790k; FADLI; Dusun Emate Jl. Raya Kuta, Kuta, Kec. Pujut, Kabupaten Lombok Tengah, Nusa Tenggara Bar. 83573 -8.87005793774224, 116.2758656404744"/>
    <s v="Sales Force DBS"/>
    <m/>
    <m/>
    <m/>
    <m/>
    <m/>
    <m/>
    <m/>
    <m/>
    <s v="Management Janji"/>
    <s v="2026-08-11 13:00:00|telp : 081239733736 alt :  M Janji : (11/08/2026) jam Pasang :pagi / siang  Note : hubungi pelanggan jika ingin kelokasi|40000802|MYDITA"/>
    <s v="FCC"/>
    <d v="2026-12-08T14:10:11"/>
    <d v="2026-08-11T00:00:00"/>
    <m/>
    <s v="UNSC"/>
    <s v="PRY"/>
    <s v="NO ADDON"/>
    <m/>
    <s v="Inprogress Alpro, SC Lama : SC1002517909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1T13:00:00"/>
    <s v="2026-08-11 13:00:00|telp : 081239733736 alt :  M Janji : (11/08/2026) jam Pasang :pagi / siang  Note : hubungi pelanggan jika ingin kelokasi|40000802|MYDITA"/>
    <m/>
    <m/>
    <m/>
    <e v="#NUM!"/>
    <e v="#NUM!"/>
    <x v="0"/>
    <x v="5"/>
  </r>
  <r>
    <n v="1741"/>
    <n v="1002534610"/>
    <n v="3"/>
    <x v="1"/>
    <n v="5"/>
    <s v="KEDIRI"/>
    <s v="KEDIRI"/>
    <s v="MJT"/>
    <s v="REG"/>
    <s v="AO"/>
    <s v="NEW SALES"/>
    <s v="1P INET"/>
    <s v="MIE - SEND SURVEY"/>
    <s v="RBS-Regional 3"/>
    <d v="2026-08-18T18:14:56"/>
    <d v="2026-08-18T18:16:01"/>
    <n v="69369482"/>
    <m/>
    <n v="152640225817"/>
    <s v="SG NET"/>
    <s v="ODP-MJT-FB/68"/>
    <s v="WO062049944"/>
    <m/>
    <m/>
    <m/>
    <n v="111.962146013975"/>
    <n v="-7.7393740079485296"/>
    <s v="MD|MYDB-20260817265827|DC20015/MC20167|SG NET|085645866763"/>
    <s v="MYDIGIBIZPARTNER"/>
    <m/>
    <m/>
    <m/>
    <m/>
    <m/>
    <m/>
    <m/>
    <m/>
    <s v="Management Janji"/>
    <s v="2026-08-19 15:00:00 | telp : 085645866763 alt : manja : pagi /siang 19/08/2026 hub sebelum kelokasi "/>
    <s v="FCC"/>
    <s v="18-08-2026 18:25:35"/>
    <d v="2026-08-19T15:00:00"/>
    <m/>
    <s v="SURVEY_NEW_MANJA"/>
    <s v="MJT"/>
    <s v="NO ADDON"/>
    <m/>
    <s v="MIE - SEND SURVEY"/>
    <s v="HSI Bisnis Promo HUT RI PSB 70% - 300 Mbps"/>
    <s v="INDIBIZ"/>
    <m/>
    <m/>
    <d v="2026-08-19T15:00:00"/>
    <s v="2026-08-19 15:00:00 | telp : 085645866763 alt : manja : pagi /siang 19/08/2026 hub sebelum kelokasi "/>
    <m/>
    <m/>
    <m/>
    <e v="#NUM!"/>
    <e v="#NUM!"/>
    <x v="0"/>
    <x v="1"/>
  </r>
  <r>
    <n v="1742"/>
    <n v="1002531401"/>
    <n v="3"/>
    <x v="4"/>
    <n v="4"/>
    <s v="SEMARANG"/>
    <s v="SALATIGA"/>
    <s v="SLI"/>
    <s v="REG"/>
    <s v="AO"/>
    <s v="NEW SALES"/>
    <s v="1P INET"/>
    <s v="Completed (PS)"/>
    <s v="RBS-Regional 3"/>
    <d v="2026-08-17T17:53:57"/>
    <d v="2026-08-18T19:42:34"/>
    <n v="69368359"/>
    <m/>
    <n v="142434111429"/>
    <s v="krizna cell"/>
    <s v="ODP-SLI-FAA/087 FAA/D08/087.01"/>
    <s v="WO061950256"/>
    <m/>
    <m/>
    <m/>
    <n v="110.535439"/>
    <n v="-7.4322699999999999"/>
    <s v="|MN00481|MYIA-057479899931/POI/budi harsoyo/085725151235/harsoyobudi826@gmail.com"/>
    <s v="MYIB_ASSISTANT"/>
    <m/>
    <m/>
    <m/>
    <m/>
    <m/>
    <m/>
    <m/>
    <m/>
    <s v="Management Janji"/>
    <s v="2026-08-18 15:00:00 | Nama PIC : Ibu pri No Hp : 085725151235 No Alt : - Tgl Pemasangan : 18 Agustus 2026 Interval : PAGI SIANG Note : Hubungi pelanggan terlebih dahulu"/>
    <s v="FCC"/>
    <s v="17-08-2026 17:55:10"/>
    <d v="2026-08-18T15:00:00"/>
    <m/>
    <s v="PS"/>
    <s v="SLI"/>
    <s v="NO ADDON"/>
    <n v="20260818"/>
    <s v="Completed"/>
    <s v="HSI Bisnis Promo HUT Telkom PSB 70% - 50 Mbps"/>
    <s v="INDIBIZ"/>
    <m/>
    <m/>
    <d v="2026-08-18T15:00:00"/>
    <s v="2026-08-18 15:00:00 | Nama PIC : Ibu pri No Hp : 085725151235 No Alt : - Tgl Pemasangan : 18 Agustus 2026 Interval : PAGI SIANG Note : Hubungi pelanggan terlebih dahulu"/>
    <n v="2026"/>
    <n v="8"/>
    <n v="18"/>
    <d v="2026-08-18T00:00:00"/>
    <n v="-0.625"/>
    <x v="1"/>
    <x v="4"/>
  </r>
  <r>
    <n v="1743"/>
    <n v="1002515979"/>
    <n v="3"/>
    <x v="3"/>
    <n v="5"/>
    <s v="SBY UTARA"/>
    <s v="LAMONGAN"/>
    <s v="BDG"/>
    <s v="REG"/>
    <s v="AO"/>
    <s v="NEW SALES"/>
    <m/>
    <s v="Completed (PS)"/>
    <s v="RBS-Regional 3"/>
    <d v="2026-08-08T13:44:31"/>
    <d v="2026-08-08T23:00:46"/>
    <n v="69360083"/>
    <m/>
    <n v="152448204410"/>
    <s v="Gyoza Kitchen"/>
    <s v="ODP-BDG-FB/29"/>
    <s v="WO061265691"/>
    <m/>
    <m/>
    <m/>
    <n v="112.248097"/>
    <n v="-6.8890580000000003"/>
    <s v="MD|MYIB-008476048485|SYSTEM|GYOZA KITCHEN|087822761246"/>
    <s v="Sales Force DBS"/>
    <m/>
    <m/>
    <m/>
    <m/>
    <m/>
    <m/>
    <m/>
    <m/>
    <s v="Management Janji"/>
    <s v="2026-08-07 13:00:00 |   M Janji : (07/08/026)  jam Pasang : 09:00  Note : hubungi pelanggan jika ingin kelokasi"/>
    <s v="FCC"/>
    <d v="2026-08-08T13:55:01"/>
    <m/>
    <m/>
    <s v="PS"/>
    <s v="BDG"/>
    <s v="NO ADDON"/>
    <n v="2026080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8T07:00:00"/>
    <s v="2026-08-07 13:00:00 |   M Janji : (07/08/026)  jam Pasang : 09:00  Note : hubungi pelanggan jika ingin kelokasi"/>
    <n v="2026"/>
    <n v="8"/>
    <n v="8"/>
    <d v="2026-08-08T00:00:00"/>
    <n v="-0.29166666666424135"/>
    <x v="1"/>
    <x v="8"/>
  </r>
  <r>
    <n v="1744"/>
    <n v="1002515555"/>
    <n v="3"/>
    <x v="3"/>
    <n v="5"/>
    <s v="SBY UTARA"/>
    <s v="LAMONGAN"/>
    <s v="BBA"/>
    <s v="REG"/>
    <s v="AO"/>
    <s v="NEW SALES"/>
    <s v="1P INET"/>
    <s v="Completed (PS)"/>
    <s v="RBS-Regional 3"/>
    <d v="2026-08-08T07:49:56"/>
    <d v="2026-08-09T18:15:24"/>
    <n v="69361197"/>
    <m/>
    <n v="152441211803"/>
    <s v="SPBU 54.622.04"/>
    <s v="ODP-BBA-FAH/38 FAH/D02/38.01"/>
    <s v="WO061228680"/>
    <m/>
    <m/>
    <m/>
    <n v="112.20841571688599"/>
    <n v="-7.1012859252489999"/>
    <s v="MD|MYDB-20260808264715|DN00001/MN00216|SPBU 54.622.04|085843102464"/>
    <s v="MYDIGIBIZPARTNER"/>
    <m/>
    <m/>
    <m/>
    <m/>
    <m/>
    <m/>
    <m/>
    <m/>
    <s v="Management Janji"/>
    <s v="2026-08-09 10:00:00 | Nama PIC : Bp Khafid No Hp : 085843102464 No Alt : - Tgl Pemasangan : 09 Agustus 2026 Interval : PAGI SIANG Note : Hubungi pelanggan terlebih dahulu"/>
    <s v="FCC"/>
    <d v="2026-08-08T07:55:20"/>
    <d v="2026-08-09T10:00:00"/>
    <m/>
    <s v="PS"/>
    <s v="BBA"/>
    <s v="NO ADDON"/>
    <n v="20260809"/>
    <s v="Completed"/>
    <s v="HSI Bisnis Promo HUT Telkom PSB 70% - 50 Mbps"/>
    <s v="INDIBIZ"/>
    <m/>
    <m/>
    <d v="2026-08-09T10:00:00"/>
    <s v="2026-08-09 10:00:00 | Nama PIC : Bp Khafid No Hp : 085843102464 No Alt : - Tgl Pemasangan : 09 Agustus 2026 Interval : PAGI SIANG Note : Hubungi pelanggan terlebih dahulu"/>
    <n v="2026"/>
    <n v="8"/>
    <n v="9"/>
    <d v="2026-08-09T00:00:00"/>
    <n v="-0.41666666666424135"/>
    <x v="1"/>
    <x v="8"/>
  </r>
  <r>
    <n v="1745"/>
    <n v="1002513502"/>
    <n v="3"/>
    <x v="4"/>
    <n v="4"/>
    <s v="SEMARANG"/>
    <s v="INNER - SEMARANG JATENG UTARA"/>
    <s v="GNK"/>
    <s v="REG"/>
    <s v="AO"/>
    <s v="NEW SALES"/>
    <s v="1P INET"/>
    <s v="Completed (PS)"/>
    <s v="RBS-Regional 3"/>
    <d v="2026-08-06T19:49:56"/>
    <d v="2026-08-07T15:22:31"/>
    <n v="69360358"/>
    <m/>
    <n v="143424113136"/>
    <s v="Cahaya Wangi"/>
    <s v="ODP-GNK-FE/032 FE/D03/032.01"/>
    <s v="WO061118991"/>
    <m/>
    <m/>
    <m/>
    <n v="110.534083954989"/>
    <n v="-6.9331809021058302"/>
    <s v="MD|MYDB-20260806264592|DN00001/MN00663|Cahaya Wangi|08132758966"/>
    <s v="MYDIGIBIZPARTNER"/>
    <m/>
    <m/>
    <m/>
    <m/>
    <m/>
    <m/>
    <m/>
    <m/>
    <s v="Management Janji"/>
    <s v="2026-08-08 08:00:00 | M Janji :  08 Agustus 2026 Jam Pasang : 11.00 Note : hubungi pelanggan jika ingin ke lokasi, terima kasih."/>
    <s v="FCC"/>
    <d v="2026-06-08T19:55:11"/>
    <d v="2026-08-08T08:00:00"/>
    <m/>
    <s v="PS"/>
    <s v="GNK"/>
    <s v="NO ADDON"/>
    <n v="20260807"/>
    <s v="Completed"/>
    <s v="HSI Bisnis Promo HUT Telkom PSB 70% - 150 Mbps"/>
    <s v="INDIBIZ"/>
    <m/>
    <m/>
    <d v="2026-08-08T08:00:00"/>
    <s v="2026-08-08 08:00:00 | M Janji :  08 Agustus 2026 Jam Pasang : 11.00 Note : hubungi pelanggan jika ingin ke lokasi, terima kasih."/>
    <n v="2026"/>
    <n v="8"/>
    <n v="7"/>
    <d v="2026-08-07T00:00:00"/>
    <n v="-1.3333333333357587"/>
    <x v="1"/>
    <x v="4"/>
  </r>
  <r>
    <n v="1746"/>
    <n v="1002515874"/>
    <n v="3"/>
    <x v="1"/>
    <n v="5"/>
    <s v="KEDIRI"/>
    <s v="NGANJUK"/>
    <s v="NJK"/>
    <s v="REG"/>
    <s v="AO"/>
    <s v="NEW SALES"/>
    <s v="1P INET"/>
    <s v="Completed (PS)"/>
    <s v="RBS-Regional 3"/>
    <d v="2026-08-08T12:25:57"/>
    <d v="2026-08-10T10:06:24"/>
    <n v="69361411"/>
    <m/>
    <n v="152611229854"/>
    <s v="SPBU 54.644.01 UD. MOCH JAKUB"/>
    <s v="ODP-NJK-FAT/25 FAT/D03/25.01"/>
    <s v="WO061254508"/>
    <m/>
    <m/>
    <m/>
    <n v="112.020655050873"/>
    <n v="-7.6032879743386799"/>
    <s v="MD|MYDB-20260808264740|DC20010/MC20002|SPBU 54.644.01 UD. MOCH JAKUB|085259414873"/>
    <s v="MYDIGIBIZPARTNER"/>
    <m/>
    <m/>
    <m/>
    <m/>
    <m/>
    <m/>
    <m/>
    <m/>
    <s v="Management Janji"/>
    <s v="2026-08-09 13:00:00 | Nama PIC : Bp Heri No Hp : 085259414873 No Alt : - Tgl Pemasangan : 09 Agustus 2026 Interval : PAGI SIANG Note : Hubungi pelanggan terlebih dahulu"/>
    <s v="FCC"/>
    <d v="2026-08-08T12:39:51"/>
    <d v="2026-08-09T13:00:00"/>
    <m/>
    <s v="PS"/>
    <s v="NJK"/>
    <s v="NO ADDON"/>
    <n v="20260810"/>
    <s v="Completed"/>
    <s v="HSI Bisnis Promo HUT Telkom PSB 70% - 100 Mbps"/>
    <s v="INDIBIZ"/>
    <m/>
    <m/>
    <d v="2026-08-09T13:00:00"/>
    <s v="2026-08-09 13:00:00 | Nama PIC : Bp Heri No Hp : 085259414873 No Alt : - Tgl Pemasangan : 09 Agustus 2026 Interval : PAGI SIANG Note : Hubungi pelanggan terlebih dahulu"/>
    <n v="2026"/>
    <n v="8"/>
    <n v="10"/>
    <d v="2026-08-10T00:00:00"/>
    <n v="0.45833333333575865"/>
    <x v="1"/>
    <x v="3"/>
  </r>
  <r>
    <n v="1747"/>
    <n v="1002527039"/>
    <n v="3"/>
    <x v="4"/>
    <n v="4"/>
    <s v="PEKALONGAN"/>
    <s v="BREBES"/>
    <s v="BMU"/>
    <s v="REG"/>
    <s v="AO"/>
    <s v="NEW SALES"/>
    <m/>
    <s v="Completed (PS)"/>
    <s v="RBS-Regional 3"/>
    <d v="2026-08-14T15:59:19"/>
    <d v="2026-08-14T16:40:52"/>
    <n v="69363832"/>
    <m/>
    <n v="146281108282"/>
    <s v="SPBU 4452205 JATISAWIT"/>
    <s v="ODP-BMU-FG/027"/>
    <s v="WO061767730"/>
    <m/>
    <m/>
    <m/>
    <n v="109.012467"/>
    <n v="-7.2654449999999997"/>
    <s v="MD|MYDB-20260811264940|DN00001/MN00347|SPBU 4452205 JATISAWIT|082166654711"/>
    <s v="MYDIGIBIZPARTNER"/>
    <m/>
    <m/>
    <m/>
    <m/>
    <m/>
    <m/>
    <m/>
    <m/>
    <s v="Management Janji"/>
    <s v="2026-08-13 08:00:00 | M Janji : (13 AGUSTUS 2026)  jam Pasang : pagi   Note : hubungi pelanggan jika ingin kelokasi"/>
    <s v="FCC"/>
    <s v="14-08-2026 16:10:01"/>
    <m/>
    <m/>
    <s v="PS"/>
    <s v="BMU"/>
    <s v="NO ADDON"/>
    <n v="202608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4T07:00:00"/>
    <s v="2026-08-13 08:00:00 | M Janji : (13 AGUSTUS 2026)  jam Pasang : pagi   Note : hubungi pelanggan jika ingin kelokasi"/>
    <n v="2026"/>
    <n v="8"/>
    <n v="14"/>
    <d v="2026-08-14T00:00:00"/>
    <n v="-0.29166666666424135"/>
    <x v="1"/>
    <x v="4"/>
  </r>
  <r>
    <n v="1748"/>
    <n v="1002528414"/>
    <n v="3"/>
    <x v="1"/>
    <n v="5"/>
    <s v="MALANG"/>
    <s v="BATU"/>
    <s v="BTU"/>
    <s v="REG"/>
    <s v="AO"/>
    <s v="NEW SALES"/>
    <s v="1P INET"/>
    <s v="Completed (PS)"/>
    <s v="RBS-Regional 3"/>
    <d v="2026-08-15T14:04:56"/>
    <d v="2026-08-16T13:42:51"/>
    <n v="69366943"/>
    <m/>
    <n v="152707239056"/>
    <s v="Belva Food"/>
    <s v="ODP-BTU-FBS/06 FBS/D01/06.01"/>
    <s v="WO061827047"/>
    <m/>
    <m/>
    <m/>
    <n v="112.45713039"/>
    <n v="-7.8276458199999999"/>
    <s v="MD|MYIB-036204487115|SYSTEM|Belva Kitchen|085156596804"/>
    <s v="LPC_EBIS"/>
    <m/>
    <m/>
    <m/>
    <m/>
    <m/>
    <m/>
    <m/>
    <m/>
    <s v="Management Janji"/>
    <s v="2026-08-16 13:00:00 | Tanggal pemasangan: 16/08/2026 Jam pemasangan : pagi / siang Info Tambahan : Hubungi pelanggan dulu sebelum ke lokasi terima kasih."/>
    <s v="FCC"/>
    <s v="15-08-2026 14:09:43"/>
    <d v="2026-08-16T13:00:00"/>
    <m/>
    <s v="PS"/>
    <s v="BTU"/>
    <s v="NO ADDON"/>
    <n v="20260816"/>
    <s v="Completed"/>
    <s v="HSI Bisnis Promo HUT Telkom PSB 70% - 200 Mbps"/>
    <s v="INDIBIZ"/>
    <m/>
    <m/>
    <d v="2026-08-16T13:00:00"/>
    <s v="2026-08-16 13:00:00 | Tanggal pemasangan: 16/08/2026 Jam pemasangan : pagi / siang Info Tambahan : Hubungi pelanggan dulu sebelum ke lokasi terima kasih."/>
    <n v="2026"/>
    <n v="8"/>
    <n v="16"/>
    <d v="2026-08-16T00:00:00"/>
    <n v="-0.54166666666424135"/>
    <x v="1"/>
    <x v="15"/>
  </r>
  <r>
    <n v="1749"/>
    <n v="1002524301"/>
    <n v="3"/>
    <x v="6"/>
    <n v="5"/>
    <s v="SIDOARJO"/>
    <s v="MOJOKERTO"/>
    <s v="DLA"/>
    <s v="REG"/>
    <s v="AO"/>
    <s v="NEW SALES"/>
    <m/>
    <s v="Completed (PS)"/>
    <s v="RBS-Regional 3"/>
    <d v="2026-08-13T13:40:35"/>
    <d v="2026-08-16T15:02:34"/>
    <n v="69365192"/>
    <m/>
    <n v="152329216254"/>
    <s v="PT MAKMUR SUMBERSONO SEJAHTERA"/>
    <s v="ODP-DLA-FD/15"/>
    <s v="WO061831954"/>
    <m/>
    <m/>
    <m/>
    <n v="112.48480005655399"/>
    <n v="-7.5719870920851298"/>
    <s v="|MC30249|/YUSUF ISMAIL MATTALITTI, S.H./085881461977 / 082139731648/spbu61322@gmail.com"/>
    <s v="Sales Force DBS"/>
    <m/>
    <m/>
    <m/>
    <m/>
    <m/>
    <m/>
    <m/>
    <m/>
    <s v="Management Janji"/>
    <s v="2026-08-16 13:00:00|M Janji :  16 Agustus 2026 Jam Pasang : Siang Note : hubungi pelanggan jika ingin ke lokasi, terima kasih|40941148|MYDITA"/>
    <s v="FCC"/>
    <s v="13-08-2026 13:54:52"/>
    <d v="2026-08-16T13:00:00"/>
    <m/>
    <s v="PS"/>
    <s v="DLA"/>
    <s v="NO ADDON"/>
    <n v="2026081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6T13:00:00"/>
    <s v="2026-08-16 13:00:00|M Janji :  16 Agustus 2026 Jam Pasang : Siang Note : hubungi pelanggan jika ingin ke lokasi, terima kasih|40941148|MYDITA"/>
    <n v="2026"/>
    <n v="8"/>
    <n v="16"/>
    <d v="2026-08-16T00:00:00"/>
    <n v="-0.54166666666424135"/>
    <x v="1"/>
    <x v="20"/>
  </r>
  <r>
    <n v="1750"/>
    <n v="1002518875"/>
    <n v="3"/>
    <x v="2"/>
    <n v="4"/>
    <s v="MAGELANG"/>
    <s v="MUNTILAN"/>
    <s v="SWT"/>
    <s v="REG"/>
    <s v="AO"/>
    <s v="NEW SALES"/>
    <s v="1P INET"/>
    <s v="Completed (PS)"/>
    <s v="RBS-Regional 3"/>
    <d v="2026-08-11T08:40:56"/>
    <d v="2026-08-12T11:23:09"/>
    <n v="69362889"/>
    <m/>
    <n v="142164113461"/>
    <s v="PT ANUGERAH AGAWE MULYO SPBU 44.565.01"/>
    <s v="ODP-SWT-FAF/005 FAF/D01/005.01"/>
    <s v="WO061463144"/>
    <m/>
    <m/>
    <m/>
    <n v="110.22520849999999"/>
    <n v="-7.6025337999999998"/>
    <s v="|MN02255|MYIA-057261799700/POI/SUKANDAR/085225696580/soekandar.oye@gmail.com"/>
    <s v="MYIB_ASSISTANT"/>
    <m/>
    <m/>
    <m/>
    <m/>
    <m/>
    <m/>
    <m/>
    <m/>
    <s v="Management Janji"/>
    <s v="2026-08-13 08:00:00 | M Janji : (12/08/2026) jam Pasang : 09:00 Note : hubungi pelanggan jika ingin kelokasi "/>
    <s v="FCC"/>
    <d v="2026-11-08T08:55:45"/>
    <d v="2026-08-13T08:00:00"/>
    <m/>
    <s v="PS"/>
    <s v="SWT"/>
    <s v="NO ADDON"/>
    <n v="20260812"/>
    <s v="Completed"/>
    <s v="HSI Bisnis Basic Promo HUT Telkom PSB 70% - 100 Mbps"/>
    <s v="INDIBIZ"/>
    <m/>
    <m/>
    <d v="2026-08-13T08:00:00"/>
    <s v="2026-08-13 08:00:00 | M Janji : (12/08/2026) jam Pasang : 09:00 Note : hubungi pelanggan jika ingin kelokasi "/>
    <n v="2026"/>
    <n v="8"/>
    <n v="12"/>
    <d v="2026-08-12T00:00:00"/>
    <n v="-1.3333333333357587"/>
    <x v="1"/>
    <x v="4"/>
  </r>
  <r>
    <n v="1751"/>
    <n v="1002514473"/>
    <n v="3"/>
    <x v="7"/>
    <n v="4"/>
    <s v="KUDUS"/>
    <s v="BLORA"/>
    <s v="BLO"/>
    <s v="REG"/>
    <s v="AO"/>
    <s v="NEW SALES"/>
    <s v="1P INET"/>
    <s v="Completed (PS)"/>
    <s v="RBS-Regional 3"/>
    <d v="2026-08-07T12:22:57"/>
    <d v="2026-08-11T15:43:40"/>
    <n v="69360699"/>
    <m/>
    <n v="141569115549"/>
    <s v="SMK NEGERI 1 JEPON"/>
    <s v="ODP-BLO-FFD/037 FFD/D05/037.01"/>
    <s v="WO061155851"/>
    <m/>
    <m/>
    <m/>
    <n v="111.4781053"/>
    <n v="-6.9687655999999896"/>
    <s v="|MN02756|MYIA-091273360153/POI/Olivia Noor Prita sari/085728035407/smkn1jepon@yahoo.com"/>
    <s v="MYIB_ASSISTANT"/>
    <m/>
    <m/>
    <m/>
    <m/>
    <m/>
    <m/>
    <m/>
    <m/>
    <s v="Management Janji"/>
    <s v="2026-08-11 08:00:00 | Tanggal pemasangan: 11/08/2026 Jam pemasangan : pagi Info Tambahan : Hubungi pelanggan dulu sebelum ke lokasi terima kasih."/>
    <s v="FCC"/>
    <d v="2026-07-08T12:25:19"/>
    <d v="2026-08-11T08:00:00"/>
    <m/>
    <s v="PS"/>
    <s v="BLO"/>
    <s v="NO ADDON"/>
    <n v="20260811"/>
    <s v="Completed"/>
    <s v="HSI Bisnis Promo HUT Telkom PSB 70% - 200 Mbps"/>
    <s v="INDIBIZ"/>
    <m/>
    <m/>
    <d v="2026-08-11T08:00:00"/>
    <s v="2026-08-11 08:00:00 | Tanggal pemasangan: 11/08/2026 Jam pemasangan : pagi Info Tambahan : Hubungi pelanggan dulu sebelum ke lokasi terima kasih."/>
    <n v="2026"/>
    <n v="8"/>
    <n v="11"/>
    <d v="2026-08-11T00:00:00"/>
    <n v="-0.33333333333575865"/>
    <x v="1"/>
    <x v="4"/>
  </r>
  <r>
    <n v="1752"/>
    <n v="1002532829"/>
    <n v="3"/>
    <x v="2"/>
    <n v="4"/>
    <s v="MAGELANG"/>
    <s v="MAGELANG"/>
    <s v="MGE"/>
    <s v="REG"/>
    <s v="AO"/>
    <s v="NEW SALES"/>
    <s v="1P INET"/>
    <s v="MIE - SEND SURVEY"/>
    <s v="RBS-Regional 3"/>
    <d v="2026-08-18T11:40:56"/>
    <d v="2026-08-18T11:42:02"/>
    <n v="69368815"/>
    <m/>
    <n v="146137149800"/>
    <s v="Barokah Mart &amp; Travel"/>
    <s v="ODP-MGE-FAD/098 FAD/D07/098.01"/>
    <s v="WO061994099"/>
    <m/>
    <m/>
    <m/>
    <n v="110.3359207"/>
    <n v="-7.4804478999999997"/>
    <s v="|MN00935|MYIA-094031685537/POI/HARYADI/085113655578/groupbarokah114@gmail.com"/>
    <s v="MYIB_ASSISTANT"/>
    <m/>
    <m/>
    <m/>
    <m/>
    <m/>
    <m/>
    <m/>
    <m/>
    <s v="Management Janji"/>
    <s v="2026-08-19 15:00:00 | Nama : BP HARYADI  No Hp : 085113655578 No Alt :  Tgl Pemasangan : 19 Agustus 2026 Interval : PAGI  Note : Hubungi pelanggan terlebih dahulu"/>
    <s v="FCC"/>
    <s v="18-08-2026 11:54:51"/>
    <d v="2026-08-19T15:00:00"/>
    <m/>
    <s v="SURVEY_NEW_MANJA"/>
    <s v="MGE"/>
    <s v="NO ADDON"/>
    <m/>
    <s v="MIE - SEND SURVEY"/>
    <s v="HSI Bisnis Promo HUT Telkom PSB 70% - 200 Mbps"/>
    <s v="INDIBIZ"/>
    <m/>
    <m/>
    <d v="2026-08-19T15:00:00"/>
    <s v="2026-08-19 15:00:00 | Nama : BP HARYADI  No Hp : 085113655578 No Alt :  Tgl Pemasangan : 19 Agustus 2026 Interval : PAGI  Note : Hubungi pelanggan terlebih dahulu"/>
    <m/>
    <m/>
    <m/>
    <e v="#NUM!"/>
    <e v="#NUM!"/>
    <x v="0"/>
    <x v="4"/>
  </r>
  <r>
    <n v="1753"/>
    <n v="1002519527"/>
    <n v="3"/>
    <x v="1"/>
    <n v="5"/>
    <s v="MALANG"/>
    <s v="BATU"/>
    <s v="BTU"/>
    <s v="REG"/>
    <s v="AO"/>
    <s v="NEW SALES"/>
    <s v="1P INET"/>
    <s v="MIA - INVALID SURVEY"/>
    <s v="RBS-Regional 3"/>
    <d v="2026-08-11T11:25:56"/>
    <d v="2026-08-12T05:33:57"/>
    <n v="69363136"/>
    <m/>
    <n v="152707239230"/>
    <s v="SPBU PUJON 54.653.30 / CV. SEMBILAN SEMBILAN"/>
    <s v="ODP-BTU-FBF/15 FBF/D03/15.01"/>
    <s v="WO061480559"/>
    <m/>
    <m/>
    <m/>
    <n v="112.477532"/>
    <n v="-7.8479606999999998"/>
    <s v="|MN00398|MYIA-019357139161/POI/HANDINI RATIH SURYORINI/081329046359/holding99tuban@gmail.com"/>
    <s v="MYIB_ASSISTANT"/>
    <m/>
    <m/>
    <m/>
    <m/>
    <m/>
    <m/>
    <m/>
    <m/>
    <s v="Management Janji"/>
    <s v="2026-08-12 08:00:00 | telp : 081329046359 alt :  M Janji : (12/08/2026) jam Pasang :pagi / siang  Note : hubungi pelanggan jika ingin kelokasi"/>
    <s v="FCC"/>
    <d v="2026-11-08T11:40:03"/>
    <d v="2026-08-12T08:00:00"/>
    <m/>
    <s v="SURVEY_NEW_MANJA"/>
    <s v="BTU"/>
    <s v="NO ADDON"/>
    <m/>
    <s v="MIE - INVALID SURVEY - Kendala Jalur/Rute Tarikan"/>
    <s v="HSI Bisnis Promo HUT Telkom PSB 70% - 50 Mbps"/>
    <s v="INDIBIZ"/>
    <m/>
    <m/>
    <d v="2026-08-12T08:00:00"/>
    <s v="2026-08-12 08:00:00 | telp : 081329046359 alt :  M Janji : (12/08/2026) jam Pasang :pagi / siang  Note : hubungi pelanggan jika ingin kelokasi"/>
    <m/>
    <m/>
    <m/>
    <e v="#NUM!"/>
    <e v="#NUM!"/>
    <x v="0"/>
    <x v="15"/>
  </r>
  <r>
    <n v="1754"/>
    <n v="1002523826"/>
    <n v="3"/>
    <x v="0"/>
    <n v="5"/>
    <s v="KUPANG"/>
    <s v="ENDE"/>
    <s v="BJW"/>
    <s v="REG"/>
    <s v="AO"/>
    <s v="NEW SALES"/>
    <s v="1P INET"/>
    <s v="7 | OSS - PROVISIONING ISSUED"/>
    <s v="RBS-Regional 3"/>
    <d v="2026-08-13T10:58:58"/>
    <d v="2026-08-17T13:06:06"/>
    <n v="69364909"/>
    <m/>
    <n v="172511797000"/>
    <s v="CV SURYA MANDIRI FLORES"/>
    <s v="ODP-BJW-FA/02 FA/D01/02.01"/>
    <s v="WO061651215"/>
    <m/>
    <m/>
    <m/>
    <n v="121.2734241"/>
    <n v="-8.5617373000000008"/>
    <s v="|MC40144|MYIA-082665526095/POI/NICHOLAS ARIEL ADINATHA/082144939303/arieladinatha18@gmail.com"/>
    <s v="MYIB_ASSISTANT"/>
    <m/>
    <m/>
    <m/>
    <m/>
    <m/>
    <m/>
    <m/>
    <m/>
    <s v="Management Janji"/>
    <s v="2026-08-17 13:00:00 | Jam Pemasangan : 08:00 - 12.00 Tanggal Pemasangan : 17/08/2026 Info Tambahan : Hubungi pelanggan sebelum datang ke lokasi "/>
    <s v="FCC"/>
    <s v="13-08-2026 11:10:22"/>
    <d v="2026-08-17T13:00:00"/>
    <m/>
    <s v="PI"/>
    <s v="BJW"/>
    <s v="NO ADDON"/>
    <m/>
    <s v="Provisioning Issued"/>
    <s v="HSI Bisnis Promo HUT Telkom PSB 70% - 100 Mbps"/>
    <s v="INDIBIZ"/>
    <m/>
    <m/>
    <d v="2026-08-17T13:00:00"/>
    <s v="2026-08-17 13:00:00 | Jam Pemasangan : 08:00 - 12.00 Tanggal Pemasangan : 17/08/2026 Info Tambahan : Hubungi pelanggan sebelum datang ke lokasi "/>
    <m/>
    <m/>
    <m/>
    <e v="#NUM!"/>
    <e v="#NUM!"/>
    <x v="0"/>
    <x v="21"/>
  </r>
  <r>
    <n v="1755"/>
    <n v="1002521207"/>
    <n v="3"/>
    <x v="2"/>
    <n v="4"/>
    <s v="PURWOKERTO"/>
    <s v="PURWOKERTO"/>
    <s v="PWT"/>
    <s v="REG"/>
    <s v="AO"/>
    <s v="NEW SALES"/>
    <s v="1P INET"/>
    <s v="Completed (PS)"/>
    <s v="RBS-Regional 3"/>
    <d v="2026-08-12T08:19:56"/>
    <d v="2026-08-13T14:47:24"/>
    <n v="69363822"/>
    <m/>
    <n v="146303609824"/>
    <s v="SPBU PERTAMINA 44 531 21 LARANGAN"/>
    <s v="ODP-PWT-FBL/057 FBL/D04/057.01"/>
    <s v="WO061552960"/>
    <m/>
    <m/>
    <m/>
    <n v="109.28317800000001"/>
    <n v="-7.3968780000000001"/>
    <s v="|MC00213|MYIA-091601238003/POI/PURWANTO/081327233368/spbu4453121_karangkemiri@yahoo.com"/>
    <s v="MYIB_ASSISTANT"/>
    <m/>
    <m/>
    <m/>
    <m/>
    <m/>
    <m/>
    <m/>
    <m/>
    <s v="Management Janji"/>
    <s v="2026-08-13 08:00:00 | Waktu pemasangan : 12 agustus 2026 Jam pemasangan : 08.00 - 12.00 Info Tambahan : Hubungi pelanggan dulu sebelum ke lokasi terimakasih "/>
    <s v="FCC"/>
    <d v="2026-12-08T08:39:52"/>
    <d v="2026-08-13T08:00:00"/>
    <m/>
    <s v="PS"/>
    <s v="PWT"/>
    <s v="NO ADDON"/>
    <n v="20260813"/>
    <s v="Completed"/>
    <s v="HSI Bisnis Promo HUT Telkom PSB 70% - 100 Mbps Dual Band"/>
    <s v="INDIBIZ"/>
    <m/>
    <m/>
    <d v="2026-08-13T08:00:00"/>
    <s v="2026-08-13 08:00:00 | Waktu pemasangan : 12 agustus 2026 Jam pemasangan : 08.00 - 12.00 Info Tambahan : Hubungi pelanggan dulu sebelum ke lokasi terimakasih "/>
    <n v="2026"/>
    <n v="8"/>
    <n v="13"/>
    <d v="2026-08-13T00:00:00"/>
    <n v="-0.33333333333575865"/>
    <x v="1"/>
    <x v="4"/>
  </r>
  <r>
    <n v="1756"/>
    <n v="1002515043"/>
    <n v="3"/>
    <x v="2"/>
    <n v="4"/>
    <s v="MAGELANG"/>
    <s v="KEBUMEN"/>
    <s v="KBM"/>
    <s v="REG"/>
    <s v="AO"/>
    <s v="NEW SALES"/>
    <m/>
    <s v="Completed (PS)"/>
    <s v="RBS-Regional 3"/>
    <d v="2026-08-07T15:20:56"/>
    <d v="2026-08-10T10:45:46"/>
    <n v="69356291"/>
    <m/>
    <n v="142141120171"/>
    <s v="PT. Bangkit Lakuliner Indonesia Pemuda Kebumen"/>
    <s v="ODP-KBM-FAQ/125"/>
    <s v="WO061181725"/>
    <m/>
    <m/>
    <m/>
    <n v="109.661357"/>
    <n v="-7.671799"/>
    <s v="|MN02235|MYIA-076891144730/POI/Muhamad Arif Nurdin/085283300362/arif.nurdin@seindonesia.co.id"/>
    <s v="Sales Profesional"/>
    <m/>
    <m/>
    <m/>
    <m/>
    <m/>
    <m/>
    <m/>
    <m/>
    <s v="Management Janji"/>
    <s v="2026-08-02 08:00:00 | Tanggal Pemasangan : 02 Agustus 2026  Jam Pemasangan : 08:00 13:00  Info Tambahan : Hubungi pelanggan dulu sebelum ke lokasi terimakasih"/>
    <s v="FCC"/>
    <d v="2026-07-08T15:25:38"/>
    <m/>
    <m/>
    <s v="PS"/>
    <s v="KBM"/>
    <s v="NO ADDON"/>
    <n v="20260810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7T07:00:00"/>
    <s v="2026-08-02 08:00:00 | Tanggal Pemasangan : 02 Agustus 2026  Jam Pemasangan : 08:00 13:00  Info Tambahan : Hubungi pelanggan dulu sebelum ke lokasi terimakasih"/>
    <n v="2026"/>
    <n v="8"/>
    <n v="10"/>
    <d v="2026-08-10T00:00:00"/>
    <n v="2.7083333333357587"/>
    <x v="2"/>
    <x v="4"/>
  </r>
  <r>
    <n v="1757"/>
    <n v="1002517530"/>
    <n v="3"/>
    <x v="1"/>
    <n v="5"/>
    <s v="MALANG"/>
    <s v="KEPANJEN"/>
    <s v="SWJ"/>
    <s v="REG"/>
    <s v="AO"/>
    <s v="NEW SALES"/>
    <m/>
    <s v="Completed (PS)"/>
    <s v="RBS-Regional 3"/>
    <d v="2026-08-10T11:53:00"/>
    <d v="2026-08-10T14:18:13"/>
    <n v="69359786"/>
    <m/>
    <n v="152705285009"/>
    <s v="SMK WISNUWARDHANA"/>
    <s v="ODP-SWJ-FB/49"/>
    <s v="WO061384095"/>
    <m/>
    <m/>
    <m/>
    <n v="112.66998769999999"/>
    <n v="-7.9717034"/>
    <s v="|MN01864|MYIA-088710620385/POI/ahmad mulasim/087796646630/smk.wisnuwardhana@gmail.com"/>
    <s v="Sales Profesional"/>
    <m/>
    <m/>
    <m/>
    <m/>
    <m/>
    <m/>
    <m/>
    <m/>
    <s v="Management Janji"/>
    <s v="2026-08-07 08:00:00 | Nama : BP AHMAD MULASIM  No Hp : 087796646630  No Alt :   Tgl Pemasangan : 07 Agustus 2026  Interval : PAGI   Note : Hubungi pelanggan terlebih dahulu"/>
    <s v="FCC"/>
    <d v="2026-10-08T11:54:41"/>
    <m/>
    <m/>
    <s v="PS"/>
    <s v="SWJ"/>
    <s v="NO ADDON"/>
    <n v="20260810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10T07:00:00"/>
    <s v="2026-08-07 08:00:00 | Nama : BP AHMAD MULASIM  No Hp : 087796646630  No Alt :   Tgl Pemasangan : 07 Agustus 2026  Interval : PAGI   Note : Hubungi pelanggan terlebih dahulu"/>
    <n v="2026"/>
    <n v="8"/>
    <n v="10"/>
    <d v="2026-08-10T00:00:00"/>
    <n v="-0.29166666666424135"/>
    <x v="1"/>
    <x v="24"/>
  </r>
  <r>
    <n v="1758"/>
    <n v="1002505946"/>
    <n v="3"/>
    <x v="1"/>
    <n v="5"/>
    <s v="KEDIRI"/>
    <s v="KEDIRI"/>
    <s v="PAE"/>
    <s v="REG"/>
    <s v="AO"/>
    <s v="NEW SALES"/>
    <s v="1P INET"/>
    <s v="Completed (PS)"/>
    <s v="RBS-Regional 3"/>
    <d v="2026-08-03T11:55:57"/>
    <d v="2026-08-04T15:34:46"/>
    <n v="69357402"/>
    <m/>
    <n v="152639219389"/>
    <s v="warkop bumimas &amp; billiard"/>
    <s v="ODP-PAE-FK/04 FK/D01/04.01"/>
    <s v="WO060777563"/>
    <m/>
    <m/>
    <m/>
    <n v="112.192085757851"/>
    <n v="-7.8281908274882204"/>
    <s v="MD|MYDB-20260803264236|DC20002/MC20030|warkop bumimas &amp; billiard|085707787099"/>
    <s v="MYDIGIBIZPARTNER"/>
    <m/>
    <m/>
    <m/>
    <m/>
    <m/>
    <m/>
    <m/>
    <m/>
    <s v="Management Janji"/>
    <s v="2026-08-04 08:00:00 | Nama : BU RATNA PUJI MAHARANI (OWNER) No Hp : 085707787099 No Alt :  Tgl Pemasangan : 04 Agustus 2026 Interval : PAGI  Note : Hubungi pelanggan terlebih dahulu"/>
    <s v="FCC"/>
    <d v="2026-03-08T12:10:27"/>
    <d v="2026-08-04T08:00:00"/>
    <m/>
    <s v="PS"/>
    <s v="PAE"/>
    <s v="NO ADDON"/>
    <n v="20260804"/>
    <s v="Completed"/>
    <s v="HSI Bisnis Promo HUT Telkom PSB 70% - 300 Mbps"/>
    <s v="INDIBIZ"/>
    <m/>
    <m/>
    <d v="2026-08-04T08:00:00"/>
    <s v="2026-08-04 08:00:00 | Nama : BU RATNA PUJI MAHARANI (OWNER) No Hp : 085707787099 No Alt :  Tgl Pemasangan : 04 Agustus 2026 Interval : PAGI  Note : Hubungi pelanggan terlebih dahulu"/>
    <n v="2026"/>
    <n v="8"/>
    <n v="4"/>
    <d v="2026-08-04T00:00:00"/>
    <n v="-0.33333333333575865"/>
    <x v="1"/>
    <x v="1"/>
  </r>
  <r>
    <n v="1759"/>
    <n v="1002511749"/>
    <n v="3"/>
    <x v="7"/>
    <n v="4"/>
    <s v="KUDUS"/>
    <s v="PATI"/>
    <s v="PAT"/>
    <s v="REG"/>
    <s v="AO"/>
    <s v="NEW SALES"/>
    <s v="1P INET"/>
    <s v="Completed (PS)"/>
    <s v="RBS-Regional 3"/>
    <d v="2026-08-06T10:16:56"/>
    <d v="2026-08-07T12:15:37"/>
    <n v="69359710"/>
    <m/>
    <n v="142551119459"/>
    <s v="SPBU 4459317"/>
    <s v="ODP-PAT-FP/042 FP/D06/042.01"/>
    <s v="WO061050694"/>
    <m/>
    <m/>
    <m/>
    <n v="110.95531149999999"/>
    <n v="-6.7964392"/>
    <s v="|MC60142|MYIA-038638740377/POI/DERA BAHTIAR WIDIYANTO /08562685148/spbu_modern@yahoo.com"/>
    <s v="MYIB_ASSISTANT"/>
    <m/>
    <m/>
    <m/>
    <m/>
    <m/>
    <m/>
    <m/>
    <m/>
    <s v="Management Janji"/>
    <s v="2026-08-07 08:00:00 | Nama : BP DERA BAHTIAR WIDIYANTO No Hp : 08562685148 No Alt :  Tgl Pemasangan : 07 Agustus 2026 Interval : PAGI  Note : Hubungi pelanggan terlebih dahulu"/>
    <s v="FCC"/>
    <d v="2026-06-08T10:25:07"/>
    <d v="2026-08-07T08:00:00"/>
    <m/>
    <s v="PS"/>
    <s v="PAT"/>
    <s v="NO ADDON"/>
    <n v="20260807"/>
    <s v="Completed"/>
    <s v="HSI Bisnis Basic Promo HUT Telkom PSB 70% - 150 Mbps"/>
    <s v="INDIBIZ"/>
    <m/>
    <m/>
    <d v="2026-08-07T08:00:00"/>
    <s v="2026-08-07 08:00:00 | Nama : BP DERA BAHTIAR WIDIYANTO No Hp : 08562685148 No Alt :  Tgl Pemasangan : 07 Agustus 2026 Interval : PAGI  Note : Hubungi pelanggan terlebih dahulu"/>
    <n v="2026"/>
    <n v="8"/>
    <n v="7"/>
    <d v="2026-08-07T00:00:00"/>
    <n v="-0.33333333333575865"/>
    <x v="1"/>
    <x v="4"/>
  </r>
  <r>
    <n v="1760"/>
    <n v="1002519752"/>
    <n v="3"/>
    <x v="7"/>
    <n v="4"/>
    <s v="KUDUS"/>
    <s v="PURWODADI"/>
    <s v="GBU"/>
    <s v="REG"/>
    <s v="AO"/>
    <s v="NEW SALES"/>
    <s v="1P INET"/>
    <s v="102 | FOLLOW UP COMPLETED"/>
    <s v="RBS-Regional 3"/>
    <d v="2026-08-11T12:43:57"/>
    <d v="2026-08-13T16:18:37"/>
    <n v="69363257"/>
    <m/>
    <n v="142516104730"/>
    <s v="SDN 3 GUBUG"/>
    <s v="ODP-GBU-FC/030 FC/D02/030.01"/>
    <s v="WO061490385"/>
    <m/>
    <m/>
    <m/>
    <n v="110.671824"/>
    <n v="-7.0595749999999997"/>
    <s v="|MN00410|MYIA-032328219026/POI/DITYA SYETIA AKBAR/081542215717/varestasabrina@gmail.com"/>
    <s v="MYIB_ASSISTANT"/>
    <m/>
    <m/>
    <m/>
    <m/>
    <m/>
    <m/>
    <m/>
    <m/>
    <s v="Management Janji"/>
    <s v="2026-08-12 15:00:00 | Tanggal pemasangan : 12 AGUSTUS 2026 Jam pemasangan : pagi/siang Info Tambahan : Hubungi pelanggan dulu sebelum ke lokasi terima kasih"/>
    <s v="FCC"/>
    <d v="2026-11-08T12:54:45"/>
    <d v="2026-08-12T15:00:00"/>
    <s v="Kendala Lainnya"/>
    <s v="REVOKE"/>
    <s v="GBU"/>
    <s v="NO ADDON"/>
    <m/>
    <s v="Follow Up Revoke Completed, New Order ID : SC1002524904"/>
    <s v="HSI Bisnis Promo HUT Telkom PSB 70% - 150 Mbps"/>
    <s v="INDIBIZ"/>
    <m/>
    <m/>
    <d v="2026-08-12T15:00:00"/>
    <s v="2026-08-12 15:00:00 | Tanggal pemasangan : 12 AGUSTUS 2026 Jam pemasangan : pagi/siang Info Tambahan : Hubungi pelanggan dulu sebelum ke lokasi terima kasih"/>
    <m/>
    <m/>
    <m/>
    <e v="#NUM!"/>
    <e v="#NUM!"/>
    <x v="0"/>
    <x v="4"/>
  </r>
  <r>
    <n v="1761"/>
    <n v="1002522467"/>
    <n v="3"/>
    <x v="5"/>
    <n v="5"/>
    <s v="SINGARJA"/>
    <s v="GIANYAR"/>
    <s v="UBU"/>
    <s v="REG"/>
    <s v="AO"/>
    <s v="NEW SALES"/>
    <m/>
    <s v="Completed (PS)"/>
    <s v="RBS-Regional 3"/>
    <d v="2026-08-12T14:47:55"/>
    <d v="2026-08-13T18:18:43"/>
    <n v="69364361"/>
    <m/>
    <n v="172408248147"/>
    <s v="UD Lodtunduh Pratama Jaya"/>
    <s v="ODP-UBU-FAR/10"/>
    <s v="WO061605476"/>
    <m/>
    <m/>
    <m/>
    <n v="115.261646"/>
    <n v="-8.5633320000000008"/>
    <s v="|MN02658|/PIC I GUSTI AGUNG AYU PARTINI/0895347694489/SPBU.bali.5480513@gmail.com"/>
    <s v="Sales Force DBS"/>
    <m/>
    <m/>
    <m/>
    <m/>
    <m/>
    <m/>
    <m/>
    <m/>
    <s v="Management Janji"/>
    <s v="2026-08-13 13:00:00| M Janji : (13/AGUSTUS/2026) jam Pasang : 09:00 Note : hubungi pelanggan jika ingin kelokasi|40900827|MYDITA"/>
    <s v="FCC"/>
    <d v="2026-12-08T15:10:41"/>
    <d v="2026-08-13T13:00:00"/>
    <m/>
    <s v="PS"/>
    <s v="UBU"/>
    <s v="NO ADDON"/>
    <n v="2026081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3T13:00:00"/>
    <s v="2026-08-13 13:00:00| M Janji : (13/AGUSTUS/2026) jam Pasang : 09:00 Note : hubungi pelanggan jika ingin kelokasi|40900827|MYDITA"/>
    <n v="2026"/>
    <n v="8"/>
    <n v="13"/>
    <d v="2026-08-13T00:00:00"/>
    <n v="-0.54166666666424135"/>
    <x v="1"/>
    <x v="26"/>
  </r>
  <r>
    <n v="1762"/>
    <n v="1002514082"/>
    <n v="3"/>
    <x v="5"/>
    <n v="5"/>
    <s v="SINGARJA"/>
    <s v="TABANAN"/>
    <s v="TBN"/>
    <s v="REG"/>
    <s v="AO"/>
    <s v="NEW SALES"/>
    <m/>
    <s v="102 | FOLLOW UP COMPLETED"/>
    <s v="RBS-Regional 3"/>
    <d v="2026-08-07T10:25:49"/>
    <d v="2026-08-09T10:14:34"/>
    <n v="69360552"/>
    <m/>
    <n v="172413244341"/>
    <s v="PT. MITRA BALI SUKSES"/>
    <s v="ODP-TBN-FAW/21"/>
    <s v="WO061154121"/>
    <m/>
    <m/>
    <m/>
    <n v="115.13354510000001"/>
    <n v="-8.5526064000000002"/>
    <s v="|MN02545|/PIC WAHYUDI/08995847815-081381829072/it.info@mitrabalisukses.co.id"/>
    <s v="Sales Force DBS"/>
    <m/>
    <m/>
    <m/>
    <m/>
    <m/>
    <m/>
    <m/>
    <m/>
    <s v="Management Janji"/>
    <s v="2026-08-08 08:00:00|Nama PIC:  bp wahyudi  No HP: 08995847815 Alt: Tanggal: 8/8/2026 Jam Pasang: Pagi Note: Hubungi sebelum ke lokasi, terimakasih|40010577|MYDITA"/>
    <s v="FCC"/>
    <d v="2026-07-08T10:39:56"/>
    <d v="2026-08-08T08:00:00"/>
    <s v="Kendala Teknik"/>
    <s v="REVOKE"/>
    <s v="TBN"/>
    <s v="NO ADDON"/>
    <m/>
    <s v="Follow Up Revoke Completed, New Order ID : SC1002516361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8T08:00:00"/>
    <s v="2026-08-08 08:00:00|Nama PIC:  bp wahyudi  No HP: 08995847815 Alt: Tanggal: 8/8/2026 Jam Pasang: Pagi Note: Hubungi sebelum ke lokasi, terimakasih|40010577|MYDITA"/>
    <m/>
    <m/>
    <m/>
    <e v="#NUM!"/>
    <e v="#NUM!"/>
    <x v="0"/>
    <x v="16"/>
  </r>
  <r>
    <n v="1763"/>
    <n v="1002520389"/>
    <n v="3"/>
    <x v="2"/>
    <n v="4"/>
    <s v="PURWOKERTO"/>
    <s v="PURWOKERTO"/>
    <s v="PWT"/>
    <s v="REG"/>
    <s v="AO"/>
    <s v="NEW SALES"/>
    <s v="2P INET + VOICE"/>
    <s v="102 | FOLLOW UP COMPLETED"/>
    <s v="RBS-Regional 3"/>
    <d v="2026-08-11T15:13:57"/>
    <d v="2026-08-12T14:01:29"/>
    <n v="69363531"/>
    <n v="2812958016"/>
    <n v="146303609815"/>
    <s v="sd negri 1 karanglewas lor"/>
    <s v="ODP-PWT-FBA/179 FBA/D10/179.01"/>
    <s v="WO061513469"/>
    <m/>
    <m/>
    <m/>
    <n v="109.2014286"/>
    <n v="-7.4215112000000003"/>
    <s v="|MN02742|MYIA-024899288325/POI/rochimi/+6281327377026/sdsatukaranglewaslor@gmail.com"/>
    <s v="MYIB_ASSISTANT"/>
    <m/>
    <m/>
    <m/>
    <m/>
    <m/>
    <m/>
    <m/>
    <m/>
    <s v="Management Janji"/>
    <s v="2026-08-12 13:00:00 | Tanggal pemasangan : 12 AGUSTUS 2026 Jam pemasangan : pagi/siang Info Tambahan : Hubungi pelanggan dulu sebelum ke lokasi terima kasih"/>
    <s v="FCC"/>
    <d v="2026-11-08T15:25:50"/>
    <d v="2026-08-12T13:00:00"/>
    <s v="Kendala Lainnya"/>
    <s v="REVOKE"/>
    <s v="PWT"/>
    <s v="NO ADDON"/>
    <m/>
    <s v="Follow Up Revoke Completed, New Order ID : SC1002522304"/>
    <s v="HSI Bisnis Basic Bundling Phone Dual Band PSB 70% - Free 800 Menit Promo - 100 Mbps"/>
    <s v="INDIBIZ"/>
    <m/>
    <m/>
    <d v="2026-08-12T13:00:00"/>
    <s v="2026-08-12 13:00:00 | Tanggal pemasangan : 12 AGUSTUS 2026 Jam pemasangan : pagi/siang Info Tambahan : Hubungi pelanggan dulu sebelum ke lokasi terima kasih"/>
    <m/>
    <m/>
    <m/>
    <e v="#NUM!"/>
    <e v="#NUM!"/>
    <x v="0"/>
    <x v="4"/>
  </r>
  <r>
    <n v="1764"/>
    <n v="1002516151"/>
    <n v="3"/>
    <x v="1"/>
    <n v="5"/>
    <s v="MADIUN"/>
    <s v="MADIUN"/>
    <s v="CRB"/>
    <s v="REG"/>
    <s v="AO"/>
    <s v="NEW SALES"/>
    <s v="1P INET"/>
    <s v="102 | FOLLOW UP COMPLETED"/>
    <s v="RBS-Regional 3"/>
    <d v="2026-08-08T16:23:56"/>
    <d v="2026-08-12T08:55:27"/>
    <n v="69361606"/>
    <m/>
    <n v="152632208648"/>
    <s v="SPBU 54.631.01"/>
    <s v="ODP-CRB-FD/63 FD/D04/63.01"/>
    <s v="WO061279940"/>
    <m/>
    <m/>
    <m/>
    <n v="111.656671"/>
    <n v="-7.5392109999999999"/>
    <s v="|MN00286|MYIA-090139880285/POI/PARJONO/087858060685/spbu5.5463110@gmail.com"/>
    <s v="MYIB_ASSISTANT"/>
    <m/>
    <m/>
    <m/>
    <m/>
    <m/>
    <m/>
    <m/>
    <m/>
    <s v="Management Janji"/>
    <s v="2026-08-09 13:00:00 | Tgl Pemasangan : 09 Agustus 2026 Interval : PAGI SIANG Note : Hubungi pelanggan terlebih dahulu"/>
    <s v="FCC"/>
    <d v="2026-08-08T16:25:12"/>
    <d v="2026-08-09T13:00:00"/>
    <m/>
    <s v="REVOKE"/>
    <s v="CRB"/>
    <s v="NO ADDON"/>
    <m/>
    <s v="Follow Up Revoke Completed, New Order ID : SC1002521288"/>
    <s v="HSI Bisnis Promo HUT Telkom PSB 70% - 50 Mbps"/>
    <s v="INDIBIZ"/>
    <m/>
    <m/>
    <d v="2026-08-09T13:00:00"/>
    <s v="2026-08-09 13:00:00 | Tgl Pemasangan : 09 Agustus 2026 Interval : PAGI SIANG Note : Hubungi pelanggan terlebih dahulu"/>
    <m/>
    <m/>
    <m/>
    <e v="#NUM!"/>
    <e v="#NUM!"/>
    <x v="0"/>
    <x v="11"/>
  </r>
  <r>
    <n v="1765"/>
    <n v="1002504237"/>
    <n v="3"/>
    <x v="1"/>
    <n v="5"/>
    <s v="MADIUN"/>
    <s v="TUBAN"/>
    <s v="TNZ"/>
    <s v="REG"/>
    <s v="AO"/>
    <s v="NEW SALES"/>
    <s v="1P INET"/>
    <s v="Completed (PS)"/>
    <s v="RBS-Regional 3"/>
    <d v="2026-08-01T08:19:57"/>
    <d v="2026-08-03T09:10:47"/>
    <n v="69356562"/>
    <m/>
    <n v="152612240409"/>
    <s v="JHON CAFE"/>
    <s v="ODP-TNZ-FK/109 FK/D03/109.01"/>
    <s v="WO060617479"/>
    <m/>
    <m/>
    <m/>
    <n v="112.08015885204"/>
    <n v="-6.9086441123884397"/>
    <s v="MD|MYDB-20260731264086|DN00001/MN01285|JHON CAFE|089679349030"/>
    <s v="MYDIGIBIZPARTNER"/>
    <m/>
    <m/>
    <m/>
    <m/>
    <m/>
    <m/>
    <m/>
    <m/>
    <s v="Management Janji"/>
    <s v="2026-08-03 08:00:00 | Tanggal pemasangan: 01/08/2026 Jam pemasangan : pagi / siang Info Tambahan : Hubungi pelanggan dulu sebelum ke lokasi terima kasih"/>
    <s v="FCC"/>
    <d v="2026-01-08T08:24:57"/>
    <d v="2026-08-03T08:00:00"/>
    <m/>
    <s v="PS"/>
    <s v="TNZ"/>
    <s v="NO ADDON"/>
    <n v="20260803"/>
    <s v="Completed"/>
    <s v="HSI Bisnis Promo HUT Telkom PSB 70% - 100 Mbps"/>
    <s v="INDIBIZ"/>
    <m/>
    <m/>
    <d v="2026-08-03T08:00:00"/>
    <s v="2026-08-03 08:00:00 | Tanggal pemasangan: 01/08/2026 Jam pemasangan : pagi / siang Info Tambahan : Hubungi pelanggan dulu sebelum ke lokasi terima kasih"/>
    <n v="2026"/>
    <n v="8"/>
    <n v="3"/>
    <d v="2026-08-03T00:00:00"/>
    <n v="-0.33333333333575865"/>
    <x v="1"/>
    <x v="18"/>
  </r>
  <r>
    <n v="1766"/>
    <n v="1002516197"/>
    <n v="3"/>
    <x v="2"/>
    <n v="4"/>
    <s v="MAGELANG"/>
    <s v="TEMANGGUNG"/>
    <s v="TEM"/>
    <s v="REG"/>
    <s v="AO"/>
    <s v="NEW SALES"/>
    <s v="1P INET"/>
    <s v="Completed (PS)"/>
    <s v="RBS-Regional 3"/>
    <d v="2026-08-08T17:46:56"/>
    <d v="2026-08-10T07:57:01"/>
    <n v="69361621"/>
    <m/>
    <n v="146149124344"/>
    <s v="BAKSO TETELAN NGAPAK"/>
    <s v="ODP-TMG-FAY/058 FAY/D03/058.01"/>
    <s v="WO061285953"/>
    <m/>
    <m/>
    <m/>
    <n v="110.180368"/>
    <n v="-7.3415109999999997"/>
    <s v="|MN02587|MYIA-068803338131/POI/IKA PURWANINGSIH/085921491161/ykstorenew@gmail.com"/>
    <s v="MYIB_ASSISTANT"/>
    <m/>
    <m/>
    <m/>
    <m/>
    <m/>
    <m/>
    <m/>
    <m/>
    <s v="Management Janji"/>
    <s v="2026-08-09 15:00:00 | Nama Pic : IBU IKA No Hp Pic : 085921491161 Jam Pemasangan : 08:00 - 12.00 Tanggal Pemasangan : MINGGU 09 AGUSTUS 2026 Info Tambahan : Hubungi pelanggan sebelum datang ke lokasi, terima kasih."/>
    <s v="FCC"/>
    <d v="2026-08-08T17:54:56"/>
    <d v="2026-08-09T15:00:00"/>
    <m/>
    <s v="PS"/>
    <s v="TEM"/>
    <s v="NO ADDON"/>
    <n v="20260810"/>
    <s v="Completed"/>
    <s v="HSI Bisnis Promo HUT Telkom PSB 70% - 50 Mbps"/>
    <s v="INDIBIZ"/>
    <m/>
    <m/>
    <d v="2026-08-09T15:00:00"/>
    <s v="2026-08-09 15:00:00 | Nama Pic : IBU IKA No Hp Pic : 085921491161 Jam Pemasangan : 08:00 - 12.00 Tanggal Pemasangan : MINGGU 09 AGUSTUS 2026 Info Tambahan : Hubungi pelanggan sebelum datang ke lokasi, terima kasih."/>
    <n v="2026"/>
    <n v="8"/>
    <n v="10"/>
    <d v="2026-08-10T00:00:00"/>
    <n v="0.375"/>
    <x v="1"/>
    <x v="4"/>
  </r>
  <r>
    <n v="1767"/>
    <n v="1002523703"/>
    <n v="3"/>
    <x v="1"/>
    <n v="5"/>
    <s v="KEDIRI"/>
    <s v="TULUNGAGUNG"/>
    <s v="TUL"/>
    <s v="REG"/>
    <s v="AO"/>
    <s v="NEW SALES"/>
    <s v="1P INET"/>
    <s v="Completed (PS)"/>
    <s v="RBS-Regional 3"/>
    <d v="2026-08-13T10:25:58"/>
    <d v="2026-08-14T15:59:26"/>
    <n v="69364879"/>
    <m/>
    <n v="152606246429"/>
    <s v="SMK SORE TULUNGAGUNG"/>
    <s v="ODP-TUL-FG/38 FG/D03/38.01"/>
    <s v="WO061647895"/>
    <m/>
    <m/>
    <m/>
    <n v="111.90755799999999"/>
    <n v="-8.0773019999999995"/>
    <s v="|MN00419|MYIA-027717370765/POI/ALFANO ENDRA WARDHANA/081332030960/alfanoewa@gmail.com"/>
    <s v="MYIB_ASSISTANT"/>
    <m/>
    <m/>
    <m/>
    <m/>
    <m/>
    <m/>
    <m/>
    <m/>
    <s v="Management Janji"/>
    <s v="2026-08-14 08:00:00 | Waktu pemasangan : 13 agustus 2026 Jam pemasangan : 08.00 - 12.00 Info Tambahan : Hubungi pelanggan dulu sebelum ke lokasi terimakasih "/>
    <s v="FCC"/>
    <s v="13-08-2026 10:39:50"/>
    <d v="2026-08-14T08:00:00"/>
    <m/>
    <s v="PS"/>
    <s v="TUL"/>
    <s v="NO ADDON"/>
    <n v="20260814"/>
    <s v="Completed"/>
    <s v="HSI Bisnis Promo HUT Telkom PSB 70% - 100 Mbps Dual Band"/>
    <s v="INDIBIZ"/>
    <m/>
    <m/>
    <d v="2026-08-14T08:00:00"/>
    <s v="2026-08-14 08:00:00 | Waktu pemasangan : 13 agustus 2026 Jam pemasangan : 08.00 - 12.00 Info Tambahan : Hubungi pelanggan dulu sebelum ke lokasi terimakasih "/>
    <n v="2026"/>
    <n v="8"/>
    <n v="14"/>
    <d v="2026-08-14T00:00:00"/>
    <n v="-0.33333333333575865"/>
    <x v="1"/>
    <x v="28"/>
  </r>
  <r>
    <n v="1768"/>
    <n v="1002514646"/>
    <n v="3"/>
    <x v="4"/>
    <n v="4"/>
    <s v="SEMARANG"/>
    <s v="INNER - SEMARANG JATENG UTARA"/>
    <s v="BMK"/>
    <s v="REG"/>
    <s v="AO"/>
    <s v="NEW SALES"/>
    <s v="2P INET + VOICE"/>
    <s v="Completed (PS)"/>
    <s v="RBS-Regional 3"/>
    <d v="2026-08-07T13:40:57"/>
    <d v="2026-08-07T20:38:35"/>
    <n v="69360791"/>
    <n v="2470040527"/>
    <n v="141423136618"/>
    <s v="PT ROSIVAN NUSA SEJAHTERA"/>
    <s v="ODP-BMK-FAU/062"/>
    <s v="WO061166837"/>
    <m/>
    <m/>
    <m/>
    <n v="110.4155253"/>
    <n v="-7.0609473999999999"/>
    <s v="MD|MYDB-20260807264604|DN00001/MN00966|PT ROSIVAN NUSA SEJAHTERA|085643175333"/>
    <s v="MYDIGIBIZPARTNER"/>
    <m/>
    <m/>
    <m/>
    <m/>
    <m/>
    <m/>
    <m/>
    <m/>
    <s v="Management Janji"/>
    <s v="2026-08-08 13:00:00 | Nama PIC : Bapak Wahyu No HP : 085643175333 No Alternatif : - M Janji : 08/08/2026 Jam Pasang : Pagi NoteÃ‚Â :  Hubungi terlebih dahulu sebelum ke lokasi "/>
    <s v="FCC"/>
    <d v="2026-07-08T13:54:50"/>
    <d v="2026-08-08T13:00:00"/>
    <m/>
    <s v="PS"/>
    <s v="BMK"/>
    <s v="NO ADDON"/>
    <n v="20260807"/>
    <s v="Completed"/>
    <s v="HSI Bisnis Bundling Phone PSB 70% - Free 800 Menit Promo - 50 Mbps"/>
    <s v="INDIBIZ"/>
    <m/>
    <m/>
    <d v="2026-08-08T13:00:00"/>
    <s v="2026-08-08 13:00:00 | Nama PIC : Bapak Wahyu No HP : 085643175333 No Alternatif : - M Janji : 08/08/2026 Jam Pasang : Pagi NoteÃ‚Â :  Hubungi terlebih dahulu sebelum ke lokasi "/>
    <n v="2026"/>
    <n v="8"/>
    <n v="7"/>
    <d v="2026-08-07T00:00:00"/>
    <n v="-1.5416666666642413"/>
    <x v="1"/>
    <x v="4"/>
  </r>
  <r>
    <n v="1769"/>
    <n v="1002506796"/>
    <n v="3"/>
    <x v="5"/>
    <n v="5"/>
    <s v="DENPASAR"/>
    <s v="JIMBARAN"/>
    <s v="KUT"/>
    <s v="REG"/>
    <s v="AO"/>
    <s v="NEW SALES"/>
    <m/>
    <s v="CANCEL COMPLETED"/>
    <s v="RBS-Regional 3"/>
    <d v="2026-08-04T08:44:26"/>
    <d v="2026-08-04T18:38:34"/>
    <n v="69357934"/>
    <m/>
    <n v="172416428837"/>
    <s v="PT Dewata Tirta Perkasa"/>
    <s v="ODP-KUT-FK/50"/>
    <m/>
    <m/>
    <m/>
    <m/>
    <n v="115.17978410000001"/>
    <n v="-8.7114194000000005"/>
    <s v="|MC10003|/PIC FILLIA CHRISTINA SURYADI/088103726089/fsfillia@gmail.com"/>
    <s v="Sales Force DBS"/>
    <m/>
    <m/>
    <m/>
    <m/>
    <m/>
    <m/>
    <m/>
    <m/>
    <m/>
    <m/>
    <m/>
    <d v="2026-04-08T08:55:45"/>
    <m/>
    <m/>
    <s v="REJECT_FCC"/>
    <s v="KUT"/>
    <s v="NO ADDON"/>
    <m/>
    <s v="DECLINE : Decline - Batal Order HANIF NUROHMAN 40981182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30"/>
  </r>
  <r>
    <n v="1770"/>
    <n v="1002517063"/>
    <n v="3"/>
    <x v="1"/>
    <n v="5"/>
    <s v="KEDIRI"/>
    <s v="NGANJUK"/>
    <s v="NJK"/>
    <s v="REG"/>
    <s v="AO"/>
    <s v="NEW SALES"/>
    <s v="1P INET"/>
    <s v="Completed (PS)"/>
    <s v="RBS-Regional 3"/>
    <d v="2026-08-10T09:34:57"/>
    <d v="2026-08-11T17:37:16"/>
    <n v="69362155"/>
    <m/>
    <n v="152611229865"/>
    <s v="WARKOP HARAPAN LITE"/>
    <s v="ODP-NJK-FE/11 FE/D02/11.01"/>
    <s v="WO061361973"/>
    <m/>
    <m/>
    <m/>
    <n v="111.901897899806"/>
    <n v="-7.6042949280944603"/>
    <s v="MD|MYDB-20260809264840|DC20010/MC20002|WARKOP HARAPAN LITE|085791635635"/>
    <s v="MYDIGIBIZPARTNER"/>
    <m/>
    <m/>
    <m/>
    <m/>
    <m/>
    <m/>
    <m/>
    <m/>
    <s v="Management Janji"/>
    <s v="2026-08-11 08:00:00 | Nama PIC : Danang  No HP : 085791635635 Alt :  M Janji : 11/08/2026 Jam Pasang : 08.00 - 13:00  NoteÃ‚Â :  hubungi terlebih dahulu sebelum kelokasi"/>
    <s v="FCC"/>
    <d v="2026-10-08T09:40:02"/>
    <d v="2026-08-11T08:00:00"/>
    <m/>
    <s v="PS"/>
    <s v="NJK"/>
    <s v="NO ADDON"/>
    <n v="20260811"/>
    <s v="Completed"/>
    <s v="HSI Bisnis Promo HUT Telkom PSB 70% - 50 Mbps"/>
    <s v="INDIBIZ"/>
    <m/>
    <m/>
    <d v="2026-08-11T08:00:00"/>
    <s v="2026-08-11 08:00:00 | Nama PIC : Danang  No HP : 085791635635 Alt :  M Janji : 11/08/2026 Jam Pasang : 08.00 - 13:00  NoteÃ‚Â :  hubungi terlebih dahulu sebelum kelokasi"/>
    <n v="2026"/>
    <n v="8"/>
    <n v="11"/>
    <d v="2026-08-11T00:00:00"/>
    <n v="-0.33333333333575865"/>
    <x v="1"/>
    <x v="3"/>
  </r>
  <r>
    <n v="1771"/>
    <n v="1002523527"/>
    <n v="3"/>
    <x v="0"/>
    <n v="5"/>
    <s v="MATARAM"/>
    <s v="INNER - NUSA TENGGARA"/>
    <s v="MTR"/>
    <s v="REG"/>
    <s v="AO"/>
    <s v="NEW SALES"/>
    <s v="1P INET"/>
    <s v="Completed (PS)"/>
    <s v="RBS-Regional 3"/>
    <d v="2026-08-13T09:43:57"/>
    <d v="2026-08-13T17:42:04"/>
    <n v="69364812"/>
    <m/>
    <n v="172601796974"/>
    <s v="PT.TUNAS DWIPA MATRA (POS LABUAPI)"/>
    <s v="ODP-MTR-FBA/65 FBA/D06/65.01"/>
    <s v="WO061644539"/>
    <m/>
    <m/>
    <m/>
    <n v="116.1137566"/>
    <n v="-8.6248529999999999"/>
    <s v="|MC40311|MYIA-035099400371/POI/Ego Dwi Cahyo/081299927270/tdm.adm.lombok@gmail.com"/>
    <s v="MYIB_ASSISTANT"/>
    <m/>
    <m/>
    <m/>
    <m/>
    <m/>
    <m/>
    <m/>
    <m/>
    <s v="Management Janji"/>
    <s v="2026-08-14 08:00:00 | Nama PIC : EGO No HP : 081299927270 Alt : 085333520905 M Janji : 14/08/2026 Jam Pasang : 08.00  - 13:00  NoteÃ‚Â :  hubungi terlebih dahulu sebelum ke lokasi, terima kasih."/>
    <s v="FCC"/>
    <s v="13-08-2026 09:54:52"/>
    <d v="2026-08-14T08:00:00"/>
    <m/>
    <s v="PS"/>
    <s v="MTR"/>
    <s v="NO ADDON"/>
    <n v="20260813"/>
    <s v="Completed"/>
    <s v="HSI Bisnis Basic Promo HUT Telkom PSB 70% - 50 Mbps"/>
    <s v="INDIBIZ"/>
    <m/>
    <m/>
    <d v="2026-08-14T08:00:00"/>
    <s v="2026-08-14 08:00:00 | Nama PIC : EGO No HP : 081299927270 Alt : 085333520905 M Janji : 14/08/2026 Jam Pasang : 08.00  - 13:00  NoteÃ‚Â :  hubungi terlebih dahulu sebelum ke lokasi, terima kasih."/>
    <n v="2026"/>
    <n v="8"/>
    <n v="13"/>
    <d v="2026-08-13T00:00:00"/>
    <n v="-1.3333333333357587"/>
    <x v="1"/>
    <x v="14"/>
  </r>
  <r>
    <n v="1772"/>
    <n v="1002525403"/>
    <n v="3"/>
    <x v="6"/>
    <n v="5"/>
    <s v="JEMBER"/>
    <s v="BONDOWOSO"/>
    <s v="BOW"/>
    <s v="REG"/>
    <s v="AO"/>
    <s v="NEW SALES"/>
    <s v="1P INET"/>
    <s v="Completed (PS)"/>
    <s v="RBS-Regional 3"/>
    <d v="2026-08-14T07:49:57"/>
    <d v="2026-08-14T13:16:12"/>
    <n v="69365584"/>
    <m/>
    <n v="152507223600"/>
    <s v="RUMAH KOST MUZAKKI 22"/>
    <s v="ODP-BOW-FAK/17 FAK/D03/17.01"/>
    <s v="WO061713250"/>
    <m/>
    <m/>
    <m/>
    <n v="113.914893157297"/>
    <n v="-7.9205724456149298"/>
    <s v="|MC30175|MYIA-073601771593/POI/MUZAKKI/083853348580/muzakki70@gmail.com"/>
    <s v="MYIB_ASSISTANT"/>
    <m/>
    <m/>
    <m/>
    <m/>
    <m/>
    <m/>
    <m/>
    <m/>
    <s v="Management Janji"/>
    <s v="2026-08-15 08:00:00 | Waktu pemasangan : 15 agustus 2026 Jam pemasangan : 08.00 - 12.00 Info Tambahan : Hubungi pelanggan dulu sebelum ke lokasi terimakasih "/>
    <s v="FCC"/>
    <s v="14-08-2026 08:10:10"/>
    <d v="2026-08-15T08:00:00"/>
    <m/>
    <s v="PS"/>
    <s v="BOW"/>
    <s v="NO ADDON"/>
    <n v="20260814"/>
    <s v="Completed"/>
    <s v="HSI Bisnis Promo HUT Telkom PSB 70% - 300 Mbps"/>
    <s v="INDIBIZ"/>
    <m/>
    <m/>
    <d v="2026-08-15T08:00:00"/>
    <s v="2026-08-15 08:00:00 | Waktu pemasangan : 15 agustus 2026 Jam pemasangan : 08.00 - 12.00 Info Tambahan : Hubungi pelanggan dulu sebelum ke lokasi terimakasih "/>
    <n v="2026"/>
    <n v="8"/>
    <n v="14"/>
    <d v="2026-08-14T00:00:00"/>
    <n v="-1.3333333333357587"/>
    <x v="1"/>
    <x v="13"/>
  </r>
  <r>
    <n v="1773"/>
    <n v="1002505324"/>
    <n v="3"/>
    <x v="0"/>
    <n v="5"/>
    <s v="MATARAM"/>
    <s v="SUMBAWA"/>
    <s v="SBW"/>
    <s v="REG"/>
    <s v="AO"/>
    <s v="NEW SALES"/>
    <s v="1P INET"/>
    <s v="98 | OSS - CANCEL COMPLETE"/>
    <s v="RBS-Regional 3"/>
    <d v="2026-08-02T15:05:04"/>
    <d v="2026-08-11T10:37:51"/>
    <n v="69357062"/>
    <m/>
    <n v="172606792065"/>
    <s v="NATASYA HOUSE"/>
    <s v="ODP-SBW-FAE/23 FAE/D05/23.01"/>
    <s v="WO060724128"/>
    <m/>
    <m/>
    <m/>
    <n v="117.43369839953"/>
    <n v="-8.5032128537963398"/>
    <s v="|MN02367|MYIA-022626439990/POI/NATASYA DILA AGUSTIN/088991617173/natasyadila62@gmail.com"/>
    <s v="MYIB_ASSISTANT"/>
    <m/>
    <m/>
    <m/>
    <m/>
    <m/>
    <m/>
    <m/>
    <m/>
    <s v="Management Janji"/>
    <s v="2026-08-03 13:00:00 | Tanggal pemasangan :03 agustus 2026 Jam pemasangan : 08.00 - 12.00 Info Tambahan : Hubungi pelanggan dulu sebelum ke lokasi terimakasih"/>
    <s v="FCC"/>
    <d v="2026-02-08T15:09:58"/>
    <d v="2026-08-03T13:00:00"/>
    <s v="Kendala Teknik"/>
    <s v="CANCEL"/>
    <s v="SBW"/>
    <s v="NO ADDON"/>
    <m/>
    <s v="Cancel Completed"/>
    <s v="HSI Bisnis Basic Promo HUT Telkom PSB 70% - 50 Mbps"/>
    <s v="INDIBIZ"/>
    <m/>
    <m/>
    <d v="2026-08-03T13:00:00"/>
    <s v="2026-08-03 13:00:00 | Tanggal pemasangan :03 agustus 2026 Jam pemasangan : 08.00 - 12.00 Info Tambahan : Hubungi pelanggan dulu sebelum ke lokasi terimakasih"/>
    <m/>
    <m/>
    <m/>
    <e v="#NUM!"/>
    <e v="#NUM!"/>
    <x v="0"/>
    <x v="2"/>
  </r>
  <r>
    <n v="1774"/>
    <n v="1002529194"/>
    <n v="3"/>
    <x v="6"/>
    <n v="5"/>
    <s v="JEMBER"/>
    <s v="JEMBER"/>
    <s v="SPO"/>
    <s v="REG"/>
    <s v="AO"/>
    <s v="NEW SALES"/>
    <s v="1P INET"/>
    <s v="Completed (PS)"/>
    <s v="RBS-Regional 3"/>
    <d v="2026-08-16T07:22:57"/>
    <d v="2026-08-17T19:02:20"/>
    <n v="69367252"/>
    <m/>
    <n v="152536202256"/>
    <s v="AGEN AYAM BOILER AL ALIEF"/>
    <s v="ODP-SPO-FA/28 FA/D03/28.01"/>
    <s v="WO061853492"/>
    <m/>
    <m/>
    <m/>
    <n v="113.860790297401"/>
    <n v="-8.2091631255398791"/>
    <s v="|MN02331|MYIA-069489941014/POI/HOIRUL ANAM/081535297210/khoiruljoss8@gmail.com"/>
    <s v="MYIB_ASSISTANT"/>
    <m/>
    <m/>
    <m/>
    <m/>
    <m/>
    <m/>
    <m/>
    <m/>
    <s v="Management Janji"/>
    <s v="2026-08-17 08:00:00 | Nama Pic : bp HOIRUL  No Hp Pic : 081535297210 No alt : - Jam Pemasangan : pagi  Tanggal Pemasangan : 17 Agustus 2026"/>
    <s v="FCC"/>
    <s v="16-08-2026 07:25:31"/>
    <d v="2026-08-17T08:00:00"/>
    <m/>
    <s v="PS"/>
    <s v="SPO"/>
    <s v="NO ADDON"/>
    <n v="20260817"/>
    <s v="Completed"/>
    <s v="HSI Bisnis Promo HUT Telkom PSB 70% - 150 Mbps"/>
    <s v="INDIBIZ"/>
    <m/>
    <m/>
    <d v="2026-08-17T08:00:00"/>
    <s v="2026-08-17 08:00:00 | Nama Pic : bp HOIRUL  No Hp Pic : 081535297210 No alt : - Jam Pemasangan : pagi  Tanggal Pemasangan : 17 Agustus 2026"/>
    <n v="2026"/>
    <n v="8"/>
    <n v="17"/>
    <d v="2026-08-17T00:00:00"/>
    <n v="-0.33333333333575865"/>
    <x v="1"/>
    <x v="13"/>
  </r>
  <r>
    <n v="1775"/>
    <n v="1002523136"/>
    <n v="3"/>
    <x v="6"/>
    <n v="5"/>
    <s v="JEMBER"/>
    <s v="BONDOWOSO"/>
    <s v="BOW"/>
    <s v="REG"/>
    <s v="AO"/>
    <s v="NEW SALES"/>
    <s v="2P INET + VOICE"/>
    <s v="Completed (PS)"/>
    <s v="RBS-Regional 3"/>
    <d v="2026-08-12T19:10:57"/>
    <d v="2026-08-13T21:12:26"/>
    <n v="69364633"/>
    <n v="3322010093"/>
    <n v="152507225964"/>
    <s v="RUMAH KOST ASNAWI"/>
    <s v="ODP-BOW-FAC/30 FAC/D01/30.01"/>
    <s v="WO061625518"/>
    <m/>
    <m/>
    <m/>
    <n v="113.82838144792601"/>
    <n v="-7.9850983835606604"/>
    <s v="|MC30175|MYIA-059798012317/POI/ASNAWI/083853348594/asnawi81@gmail.com"/>
    <s v="MYIB_ASSISTANT"/>
    <m/>
    <m/>
    <m/>
    <m/>
    <m/>
    <m/>
    <m/>
    <m/>
    <s v="Management Janji"/>
    <s v="2026-08-14 08:00:00 | Tanggal pemasangan :13/08/2026 Jam pemasangan : pagi/siang Info Tambahan : Hubungi pelanggan dulu sebelum ke lokasi terima kasih."/>
    <s v="FCC"/>
    <d v="2026-12-08T19:25:41"/>
    <d v="2026-08-14T08:00:00"/>
    <m/>
    <s v="PS"/>
    <s v="BOW"/>
    <s v="NO ADDON"/>
    <n v="20260813"/>
    <s v="Completed"/>
    <s v="HSI Bisnis Bundling Phone PSB 70% - Free 800 Menit Promo - 200 Mbps"/>
    <s v="INDIBIZ"/>
    <m/>
    <m/>
    <d v="2026-08-14T08:00:00"/>
    <s v="2026-08-14 08:00:00 | Tanggal pemasangan :13/08/2026 Jam pemasangan : pagi/siang Info Tambahan : Hubungi pelanggan dulu sebelum ke lokasi terima kasih."/>
    <n v="2026"/>
    <n v="8"/>
    <n v="13"/>
    <d v="2026-08-13T00:00:00"/>
    <n v="-1.3333333333357587"/>
    <x v="1"/>
    <x v="13"/>
  </r>
  <r>
    <n v="1776"/>
    <n v="1002533949"/>
    <n v="3"/>
    <x v="4"/>
    <n v="4"/>
    <s v="SEMARANG"/>
    <s v="UNGARAN"/>
    <s v="UNR"/>
    <s v="REG"/>
    <s v="AO"/>
    <s v="NEW SALES"/>
    <s v="1P INET"/>
    <s v="MIE - SEND SURVEY"/>
    <s v="RBS-Regional 3"/>
    <d v="2026-08-18T15:44:57"/>
    <d v="2026-08-18T15:46:02"/>
    <n v="69369273"/>
    <m/>
    <n v="146425112371"/>
    <s v="MTS SUDIRMAN KAWENGEN"/>
    <s v="ODP-UNR-FAU/007 FAU/D02/007.01"/>
    <s v="WO062033308"/>
    <m/>
    <m/>
    <m/>
    <n v="110.47717799999999"/>
    <n v="-7.1021953"/>
    <s v="|MN00238|MYIA-040005374945/POI/YASIN /085640505639/mtssudirmankawengen@gmail.com"/>
    <s v="MYIB_ASSISTANT"/>
    <m/>
    <m/>
    <m/>
    <m/>
    <m/>
    <m/>
    <m/>
    <m/>
    <s v="Management Janji"/>
    <s v="2026-08-19 13:00:00 |  M Janji : (19 AGUSTUS 2026) jam Pasang : siang Note : hubungi pelanggan jika ingin kelokasi"/>
    <s v="FCC"/>
    <s v="18-08-2026 15:55:35"/>
    <d v="2026-08-19T13:00:00"/>
    <m/>
    <s v="SURVEY_NEW_MANJA"/>
    <s v="UNR"/>
    <s v="NO ADDON"/>
    <m/>
    <s v="MIE - SEND SURVEY"/>
    <s v="HSI Bisnis Basic Promo HUT RI PSB 70% - 100 Mbps"/>
    <s v="INDIBIZ"/>
    <m/>
    <m/>
    <d v="2026-08-19T13:00:00"/>
    <s v="2026-08-19 13:00:00 |  M Janji : (19 AGUSTUS 2026) jam Pasang : siang Note : hubungi pelanggan jika ingin kelokasi"/>
    <m/>
    <m/>
    <m/>
    <e v="#NUM!"/>
    <e v="#NUM!"/>
    <x v="0"/>
    <x v="4"/>
  </r>
  <r>
    <n v="1777"/>
    <n v="1002517959"/>
    <n v="3"/>
    <x v="6"/>
    <n v="5"/>
    <s v="SIDOARJO"/>
    <s v="INNER - JATIM TIMUR"/>
    <s v="SPJ"/>
    <s v="REG"/>
    <s v="AO"/>
    <s v="NEW SALES"/>
    <s v="1P INET"/>
    <s v="OSS - FALLOUT"/>
    <s v="RBS-Regional 3"/>
    <d v="2026-08-10T14:10:56"/>
    <d v="2026-08-11T17:42:48"/>
    <n v="69362523"/>
    <m/>
    <n v="152332252825"/>
    <s v="warkop compas"/>
    <s v="ODP-SPJ-FAJ/31 FAJ/D03/31.01"/>
    <s v="WO061406875"/>
    <m/>
    <m/>
    <m/>
    <n v="112.674146108329"/>
    <n v="-7.3656689434028504"/>
    <s v="MD|MYDB-20260810264864|DN00001/MN01993|warkop compas|81334151456"/>
    <s v="MYDIGIBIZPARTNER"/>
    <m/>
    <m/>
    <m/>
    <m/>
    <m/>
    <m/>
    <m/>
    <m/>
    <s v="Management Janji"/>
    <s v="2026-08-11 13:00:00 | M Janji : (11/08/2026) jam Pasang : 09:00 Note : hubungi pelanggan jika ingin kelokasi "/>
    <s v="FCC"/>
    <d v="2026-10-08T14:25:37"/>
    <d v="2026-08-11T13:00:00"/>
    <s v="Kendala Pelanggan"/>
    <s v="FO_WFM"/>
    <s v="SPJ"/>
    <s v="NO ADDON"/>
    <m/>
    <s v="Provisioning Failed|WFM|INF009024436|PP_-7.349449099999999,112.694201_PP_MENUNGGU INFO PLG_KP RESCHEDULE DENGAN PIC warkop co"/>
    <s v="HSI Bisnis Basic Promo HUT Telkom PSB 70% - 50 Mbps"/>
    <s v="INDIBIZ"/>
    <m/>
    <m/>
    <d v="2026-08-11T13:00:00"/>
    <s v="2026-08-11 13:00:00 | M Janji : (11/08/2026) jam Pasang : 09:00 Note : hubungi pelanggan jika ingin kelokasi "/>
    <m/>
    <m/>
    <m/>
    <e v="#NUM!"/>
    <e v="#NUM!"/>
    <x v="0"/>
    <x v="19"/>
  </r>
  <r>
    <n v="1778"/>
    <n v="1002532998"/>
    <n v="3"/>
    <x v="0"/>
    <n v="5"/>
    <s v="MATARAM"/>
    <s v="INNER - NUSA TENGGARA"/>
    <s v="MTR"/>
    <s v="REG"/>
    <s v="AO"/>
    <s v="NEW SALES"/>
    <s v="1P INET"/>
    <s v="MIE - SEND SURVEY"/>
    <s v="RBS-Regional 3"/>
    <d v="2026-08-18T12:41:57"/>
    <d v="2026-08-18T12:44:01"/>
    <n v="69368931"/>
    <m/>
    <n v="172601797078"/>
    <s v="SMPK Kesuma Mataram"/>
    <s v="ODP-MTR-FCH/56 FCH/D07/56.01"/>
    <s v="WO062001907"/>
    <m/>
    <m/>
    <m/>
    <n v="116.110471"/>
    <n v="-8.5787999999999993"/>
    <s v="|MC40311|MYIA-036340621392/POI/Lukman/081803719111/luk181885@gmail.com"/>
    <s v="MYIB_ASSISTANT"/>
    <m/>
    <m/>
    <m/>
    <m/>
    <m/>
    <m/>
    <m/>
    <m/>
    <s v="Management Janji"/>
    <s v="2026-08-21 08:00:00 | Nama PIC:  bp luka No HP: 081803719111 Alt: Tanggal: 21/8/2026 Jam Pasang: Pagi Note: Hubungi sebelum ke lokasi, terimakasih"/>
    <s v="FCC"/>
    <s v="18-08-2026 12:54:52"/>
    <d v="2026-08-21T08:00:00"/>
    <m/>
    <s v="SURVEY_NEW_MANJA"/>
    <s v="MTR"/>
    <s v="NO ADDON"/>
    <m/>
    <s v="MIE - SEND SURVEY"/>
    <s v="HSI Bisnis Promo HUT Telkom PSB 70% - 100 Mbps"/>
    <s v="INDIBIZ"/>
    <m/>
    <m/>
    <d v="2026-08-21T08:00:00"/>
    <s v="2026-08-21 08:00:00 | Nama PIC:  bp luka No HP: 081803719111 Alt: Tanggal: 21/8/2026 Jam Pasang: Pagi Note: Hubungi sebelum ke lokasi, terimakasih"/>
    <m/>
    <m/>
    <m/>
    <e v="#NUM!"/>
    <e v="#NUM!"/>
    <x v="0"/>
    <x v="14"/>
  </r>
  <r>
    <n v="1779"/>
    <n v="1002513899"/>
    <n v="3"/>
    <x v="3"/>
    <n v="5"/>
    <s v="MADURA"/>
    <s v="PAMEKASAN"/>
    <s v="PME"/>
    <s v="REG"/>
    <s v="AO"/>
    <s v="NEW SALES"/>
    <m/>
    <s v="Completed (PS)"/>
    <s v="RBS-Regional 3"/>
    <d v="2026-08-07T09:44:03"/>
    <d v="2026-08-09T20:05:16"/>
    <n v="69360459"/>
    <m/>
    <n v="152426928026"/>
    <s v="SPBU Pertamina 54.693.10"/>
    <s v="ODP-PME-FQ/07"/>
    <s v="WO061281615"/>
    <m/>
    <m/>
    <m/>
    <n v="113.4685222"/>
    <n v="-7.2044565"/>
    <s v="|MN00213|/SPBU Pertamina 54.693.10/823-3851-4545/sam.p.oernajayasehatselalu@gmail.com/HSI Bisnis Promo HUT Telkom (1:1) 75 Mbps (Rp 415.000) PSB Rp 150.000/ACH. IDRIS/QCHR+Q6V, Jl. Raya Ambat, Tlanakan, Kec. Tlanakan, Kabupaten Pamekasan, Jawa Timur 69371"/>
    <s v="Sales Force DBS"/>
    <m/>
    <m/>
    <m/>
    <m/>
    <m/>
    <m/>
    <m/>
    <m/>
    <s v="Management Janji"/>
    <s v="2026-08-09 13:00:00|Nama : BP ROUF (PENGAWAS) No Hp : 082338514545 No Alt :  Tgl Pemasangan : 09 Agustus 2026 Interval : PAGI  Note : Hubungi pelanggan terlebih dahulu|40971402|MYDITA"/>
    <s v="FCC"/>
    <d v="2026-07-08T09:55:18"/>
    <d v="2026-08-09T13:00:00"/>
    <m/>
    <s v="PS"/>
    <s v="PME"/>
    <s v="NO ADDON"/>
    <n v="20260809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9T13:00:00"/>
    <s v="2026-08-09 13:00:00|Nama : BP ROUF (PENGAWAS) No Hp : 082338514545 No Alt :  Tgl Pemasangan : 09 Agustus 2026 Interval : PAGI  Note : Hubungi pelanggan terlebih dahulu|40971402|MYDITA"/>
    <n v="2026"/>
    <n v="8"/>
    <n v="9"/>
    <d v="2026-08-09T00:00:00"/>
    <n v="-0.54166666666424135"/>
    <x v="1"/>
    <x v="6"/>
  </r>
  <r>
    <n v="1780"/>
    <n v="1002526102"/>
    <n v="3"/>
    <x v="6"/>
    <n v="5"/>
    <s v="JEMBER"/>
    <s v="SITUBONDO"/>
    <s v="ASB"/>
    <s v="REG"/>
    <s v="AO"/>
    <s v="NEW SALES"/>
    <s v="1P INET"/>
    <s v="Completed (PS)"/>
    <s v="RBS-Regional 3"/>
    <d v="2026-08-14T11:17:56"/>
    <d v="2026-08-14T16:50:44"/>
    <n v="69365905"/>
    <m/>
    <n v="152527209105"/>
    <s v="TOKO LISTRIK KITA"/>
    <s v="ODP-ASB-FC/38 FC/D05/38.01"/>
    <s v="WO061732862"/>
    <m/>
    <m/>
    <m/>
    <n v="114.233496"/>
    <n v="-7.7505930000000003"/>
    <s v="|MN00099|MYIA-017969395415/POI/AHMAD ZAMROJI/085231353155/adisasmoko5@gmail.com"/>
    <s v="MYIB_ASSISTANT"/>
    <m/>
    <m/>
    <m/>
    <m/>
    <m/>
    <m/>
    <m/>
    <m/>
    <s v="Management Janji"/>
    <s v="2026-08-15 08:00:00 | Nama PIC : Bp Ahmad No HP : 085231353155 No Alt : - M Janji :  15 Agustus 2026 Jam Pasang : Pagi / Siang Note : hubungi pelanggan jika ingin kelokasi"/>
    <s v="FCC"/>
    <s v="14-08-2026 11:39:52"/>
    <d v="2026-08-15T08:00:00"/>
    <m/>
    <s v="PS"/>
    <s v="ASB"/>
    <s v="NO ADDON"/>
    <n v="20260814"/>
    <s v="Completed"/>
    <s v="HSI Bisnis Promo HUT Telkom PSB 70% - 50 Mbps"/>
    <s v="INDIBIZ"/>
    <m/>
    <m/>
    <d v="2026-08-15T08:00:00"/>
    <s v="2026-08-15 08:00:00 | Nama PIC : Bp Ahmad No HP : 085231353155 No Alt : - M Janji :  15 Agustus 2026 Jam Pasang : Pagi / Siang Note : hubungi pelanggan jika ingin kelokasi"/>
    <n v="2026"/>
    <n v="8"/>
    <n v="14"/>
    <d v="2026-08-14T00:00:00"/>
    <n v="-1.3333333333357587"/>
    <x v="1"/>
    <x v="9"/>
  </r>
  <r>
    <n v="1781"/>
    <n v="1002516436"/>
    <n v="3"/>
    <x v="5"/>
    <n v="5"/>
    <s v="SINGARJA"/>
    <s v="SINGARAJA"/>
    <s v="SGR"/>
    <s v="REG"/>
    <s v="AO"/>
    <s v="NEW SALES"/>
    <m/>
    <s v="CANCEL COMPLETED"/>
    <s v="RBS-Regional 3"/>
    <d v="2026-08-09T11:58:44"/>
    <d v="2026-08-10T12:20:22"/>
    <n v="69361810"/>
    <m/>
    <n v="172424806035"/>
    <s v="TOKO SEMBAKO WISNU"/>
    <s v="ODP-SGR-FC/27"/>
    <m/>
    <m/>
    <m/>
    <m/>
    <n v="115.0637388"/>
    <n v="-8.1278047999999998"/>
    <s v="|MN00087|/CP KADEK KERTANA/081959428867/kadektana994@gmail.com"/>
    <s v="Sales Force DBS"/>
    <m/>
    <m/>
    <m/>
    <m/>
    <m/>
    <m/>
    <m/>
    <m/>
    <m/>
    <m/>
    <m/>
    <d v="2026-09-08T12:09:50"/>
    <m/>
    <m/>
    <s v="REJECT_FCC"/>
    <s v="SGR"/>
    <s v="NO ADDON"/>
    <m/>
    <s v="DECLINE : Decline - Batal Order EVI PUSPITA EKASARI 40931150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DECLINE : Decline - Batal Order EVI PUSPITA EKASARI 40931150|MYDITA"/>
    <m/>
    <m/>
    <m/>
    <m/>
    <m/>
    <e v="#NUM!"/>
    <e v="#NUM!"/>
    <x v="0"/>
    <x v="32"/>
  </r>
  <r>
    <n v="1782"/>
    <n v="1002523613"/>
    <n v="3"/>
    <x v="2"/>
    <n v="4"/>
    <s v="MAGELANG"/>
    <s v="WONOSOBO"/>
    <s v="WOS"/>
    <s v="REG"/>
    <s v="AO"/>
    <s v="NEW SALES"/>
    <s v="1P INET"/>
    <s v="Completed (PS)"/>
    <s v="RBS-Regional 3"/>
    <d v="2026-08-13T10:04:56"/>
    <d v="2026-08-13T14:49:44"/>
    <n v="69364845"/>
    <m/>
    <n v="141373127443"/>
    <s v="MTS MUHAMMADIYAH SIGALUH"/>
    <s v="ODP-WOS-FQ/041 FQ/D05/041.01"/>
    <s v="WO061646065"/>
    <m/>
    <m/>
    <m/>
    <n v="109.78700000000001"/>
    <n v="-7.4245320000000001"/>
    <s v="|MN00909|MYIA-031096276909/POI/neneng/085228938661/mtsmuhsigaluh@gmail.com"/>
    <s v="MYIB_ASSISTANT"/>
    <m/>
    <m/>
    <m/>
    <m/>
    <m/>
    <m/>
    <m/>
    <m/>
    <s v="Management Janji"/>
    <s v="2026-08-14 08:00:00 | Nama PIC:  bu tri neneng No HP: 085228938661 Alt: 081392678626 / epi  Tanggal: 14/8/2026 Jam Pasang: Pagi Note: Hubungi sebelum ke lokasi, terimakasih."/>
    <s v="FCC"/>
    <s v="13-08-2026 10:09:52"/>
    <d v="2026-08-14T08:00:00"/>
    <m/>
    <s v="PS"/>
    <s v="WOS"/>
    <s v="NO ADDON"/>
    <n v="20260813"/>
    <s v="Completed"/>
    <s v="HSI Bisnis Basic Promo HUT Telkom PSB 70% - 50 Mbps"/>
    <s v="INDIBIZ"/>
    <m/>
    <m/>
    <d v="2026-08-14T08:00:00"/>
    <s v="2026-08-14 08:00:00 | Nama PIC:  bu tri neneng No HP: 085228938661 Alt: 081392678626 / epi  Tanggal: 14/8/2026 Jam Pasang: Pagi Note: Hubungi sebelum ke lokasi, terimakasih."/>
    <n v="2026"/>
    <n v="8"/>
    <n v="13"/>
    <d v="2026-08-13T00:00:00"/>
    <n v="-1.3333333333357587"/>
    <x v="1"/>
    <x v="4"/>
  </r>
  <r>
    <n v="1783"/>
    <n v="1002528592"/>
    <n v="3"/>
    <x v="0"/>
    <n v="5"/>
    <s v="MATARAM"/>
    <s v="INNER - NUSA TENGGARA"/>
    <s v="MTR"/>
    <s v="REG"/>
    <s v="AO"/>
    <s v="NEW SALES"/>
    <s v="1P INET"/>
    <s v="102 | FOLLOW UP COMPLETED"/>
    <s v="RBS-Regional 3"/>
    <d v="2026-08-15T15:43:56"/>
    <d v="2026-08-18T11:58:17"/>
    <n v="69367073"/>
    <m/>
    <n v="172601796340"/>
    <s v="Toko Muhammad Suhaili"/>
    <s v="ODP-MTR-FAE/09 FAE/D02/03.09"/>
    <s v="WO061833328"/>
    <m/>
    <m/>
    <m/>
    <n v="116.07248045503999"/>
    <n v="-8.5330551019803593"/>
    <s v="MD|MYDB-20260815265553|SC00001/MC00046|Toko Muhammad Suhaili|087750768656"/>
    <s v="MYDIGIBIZPARTNER"/>
    <m/>
    <m/>
    <m/>
    <m/>
    <m/>
    <m/>
    <m/>
    <m/>
    <s v="Management Janji"/>
    <s v="2026-08-16 13:00:00 | Tanggal pemasangan: 16/08/2026 Jam pemasangan : pagi / siang Info Tambahan : Hubungi pelanggan dulu sebelum ke lokasi terima kasih."/>
    <s v="FCC"/>
    <s v="15-08-2026 15:54:49"/>
    <d v="2026-08-16T13:00:00"/>
    <s v="Kendala Lainnya"/>
    <s v="REVOKE"/>
    <s v="MTR"/>
    <s v="NO ADDON"/>
    <m/>
    <s v="Follow Up Revoke Completed, New Order ID : SC1002532893"/>
    <s v="HSI Bisnis PSB 70% - 50 Mbps"/>
    <s v="INDIBIZ"/>
    <m/>
    <m/>
    <d v="2026-08-16T13:00:00"/>
    <s v="2026-08-16 13:00:00 | Tanggal pemasangan: 16/08/2026 Jam pemasangan : pagi / siang Info Tambahan : Hubungi pelanggan dulu sebelum ke lokasi terima kasih."/>
    <m/>
    <m/>
    <m/>
    <e v="#NUM!"/>
    <e v="#NUM!"/>
    <x v="0"/>
    <x v="14"/>
  </r>
  <r>
    <n v="1784"/>
    <n v="1002519645"/>
    <n v="3"/>
    <x v="1"/>
    <n v="5"/>
    <s v="KEDIRI"/>
    <s v="KEDIRI"/>
    <s v="MJT"/>
    <s v="REG"/>
    <s v="AO"/>
    <s v="NEW SALES"/>
    <s v="1P INET"/>
    <s v="Completed (PS)"/>
    <s v="RBS-Regional 3"/>
    <d v="2026-08-11T11:55:57"/>
    <d v="2026-08-11T16:20:43"/>
    <n v="69363208"/>
    <m/>
    <n v="152640225881"/>
    <s v="SPBU 54.641.30 BANYAKAN"/>
    <s v="ODP-MJT-FD/20"/>
    <s v="WO061484485"/>
    <m/>
    <m/>
    <m/>
    <n v="111.97801000218"/>
    <n v="-7.7619329575028999"/>
    <s v="MD|MYDB-20260810264898|SC20016/MC20202|SPBU 54.641.30 BANYAKAN|082244605642"/>
    <s v="MYDIGIBIZPARTNER"/>
    <m/>
    <m/>
    <m/>
    <m/>
    <m/>
    <m/>
    <m/>
    <m/>
    <s v="Management Janji"/>
    <s v="2026-08-12 08:00:00 | Nama: Bapak Bisri telp : 082244605642 alt : - M Janji : (12/08/2026) jam Pasang :pagi Note : hubungi pelanggan jika ingin kelokasi"/>
    <s v="FCC"/>
    <d v="2026-11-08T12:10:44"/>
    <d v="2026-08-12T08:00:00"/>
    <m/>
    <s v="PS"/>
    <s v="MJT"/>
    <s v="NO ADDON"/>
    <n v="20260811"/>
    <s v="Completed"/>
    <s v="HSI Bisnis Promo HUT Telkom PSB 70% - 50 Mbps"/>
    <s v="INDIBIZ"/>
    <m/>
    <m/>
    <d v="2026-08-12T08:00:00"/>
    <s v="2026-08-12 08:00:00 | Nama: Bapak Bisri telp : 082244605642 alt : - M Janji : (12/08/2026) jam Pasang :pagi Note : hubungi pelanggan jika ingin kelokasi"/>
    <n v="2026"/>
    <n v="8"/>
    <n v="11"/>
    <d v="2026-08-11T00:00:00"/>
    <n v="-1.3333333333357587"/>
    <x v="1"/>
    <x v="1"/>
  </r>
  <r>
    <n v="1785"/>
    <n v="1002531064"/>
    <n v="3"/>
    <x v="6"/>
    <n v="5"/>
    <s v="PASURUAN"/>
    <s v="LUMAJANG"/>
    <s v="LMJ"/>
    <s v="REG"/>
    <s v="AO"/>
    <s v="NEW SALES"/>
    <s v="1P INET"/>
    <s v="Completed (PS)"/>
    <s v="RBS-Regional 3"/>
    <d v="2026-08-17T14:56:56"/>
    <d v="2026-08-18T10:52:35"/>
    <n v="69368197"/>
    <m/>
    <n v="152504261418"/>
    <s v="RIDHO CELL"/>
    <s v="ODP-LMJ-FZ/01 FZ/D01/01.01"/>
    <s v="WO061938408"/>
    <m/>
    <m/>
    <m/>
    <n v="113.213106505572"/>
    <n v="-8.0645489966471597"/>
    <s v="MD|MYDB-20260817265823|DN00001/MN01309|RIDHO CELL|085743647434"/>
    <s v="MYDIGIBIZPARTNER"/>
    <m/>
    <m/>
    <m/>
    <m/>
    <m/>
    <m/>
    <m/>
    <m/>
    <s v="Management Janji"/>
    <s v="2026-08-18 13:00:00 | Waktu pemasangan : 17 agustus 2026 Jam pemasangan : 08.00 - 12.00 Info Tambahan : Hubungi pelanggan dulu sebelum ke lokasi terimakasih "/>
    <s v="FCC"/>
    <s v="17-08-2026 15:10:37"/>
    <d v="2026-08-18T13:00:00"/>
    <m/>
    <s v="PS"/>
    <s v="LMJ"/>
    <s v="NETMONK"/>
    <n v="20260818"/>
    <s v="Completed"/>
    <s v="HSI Bisnis Basic Bundling Netmonk PSB 70% Promo - 150 Mbps"/>
    <s v="INDIBIZ"/>
    <m/>
    <m/>
    <d v="2026-08-18T13:00:00"/>
    <s v="2026-08-18 13:00:00 | Waktu pemasangan : 17 agustus 2026 Jam pemasangan : 08.00 - 12.00 Info Tambahan : Hubungi pelanggan dulu sebelum ke lokasi terimakasih "/>
    <n v="2026"/>
    <n v="8"/>
    <n v="18"/>
    <d v="2026-08-18T00:00:00"/>
    <n v="-0.54166666666424135"/>
    <x v="1"/>
    <x v="27"/>
  </r>
  <r>
    <n v="1786"/>
    <n v="1002505826"/>
    <n v="3"/>
    <x v="3"/>
    <n v="5"/>
    <s v="SBY UTARA"/>
    <s v="KENJERAN"/>
    <s v="KBL"/>
    <s v="REG"/>
    <s v="AO"/>
    <s v="NEW SALES"/>
    <m/>
    <s v="Completed (PS)"/>
    <s v="RBS-Regional 3"/>
    <d v="2026-08-03T11:00:55"/>
    <d v="2026-08-03T21:09:34"/>
    <n v="69355820"/>
    <m/>
    <n v="152401227305"/>
    <s v="RUKO PAMUNGKAS"/>
    <s v="ODP-KBL-FEF/21"/>
    <s v="WO060770244"/>
    <m/>
    <m/>
    <m/>
    <n v="112.73384203000001"/>
    <n v="-7.2000520889999997"/>
    <s v="|MN00086|MYIA-046678569030/POI/Hilman Pamungkas /089520207522/hilmanpamungkas231@gmail.com"/>
    <s v="Sales Force DBS"/>
    <m/>
    <m/>
    <m/>
    <m/>
    <m/>
    <m/>
    <m/>
    <m/>
    <s v="Management Janji"/>
    <s v="2026-08-01 08:00:00 | Tanggal pemasangan :01 agustus 2026  Jam pemasangan : 08.00 - 12.00  Info Tambahan : Hubungi pelanggan dulu sebelum ke lokasi  terimakasih"/>
    <s v="FCC"/>
    <d v="2026-03-08T11:10:34"/>
    <m/>
    <m/>
    <s v="PS"/>
    <s v="KBL"/>
    <s v="NO ADDON"/>
    <n v="202608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8-01 08:00:00 | Tanggal pemasangan :01 agustus 2026  Jam pemasangan : 08.00 - 12.00  Info Tambahan : Hubungi pelanggan dulu sebelum ke lokasi  terimakasih"/>
    <n v="2026"/>
    <n v="8"/>
    <n v="3"/>
    <d v="2026-08-03T00:00:00"/>
    <n v="-0.29166666666424135"/>
    <x v="1"/>
    <x v="23"/>
  </r>
  <r>
    <n v="1787"/>
    <n v="1002512650"/>
    <n v="3"/>
    <x v="6"/>
    <n v="5"/>
    <s v="SIDOARJO"/>
    <s v="JOMBANG"/>
    <s v="MOJ"/>
    <s v="REG"/>
    <s v="AO"/>
    <s v="NEW SALES"/>
    <m/>
    <s v="Completed (PS)"/>
    <s v="RBS-Regional 3"/>
    <d v="2026-08-06T14:24:02"/>
    <d v="2026-08-06T19:52:27"/>
    <n v="69360057"/>
    <m/>
    <n v="152319208226"/>
    <s v="YAYASAN ISLAMIC CENTER WONOSALAM JOMBANG"/>
    <s v="ODP-MOJ-FG/34"/>
    <s v="WO061096552"/>
    <m/>
    <m/>
    <m/>
    <n v="112.3720793"/>
    <n v="-7.7094909999999999"/>
    <s v="|MN02084|/YAYASAN ISLAMIC CENTER WONOSALAM JOMBANG/WINBACK 2.0 HSI B2B (1:1) 50MBPS 355RB PSB DISC 70%//wonosalamlpitalazhaar@gmail.com/PUTHUT KURNIA ROHADI/85190009681"/>
    <s v="Sales Force DBS"/>
    <m/>
    <m/>
    <m/>
    <m/>
    <m/>
    <m/>
    <m/>
    <m/>
    <s v="Management Janji"/>
    <s v="2026-08-07 13:00:00| M Janji : (07/08/026) jam Pasang : 09:00 Note : hubungi pelanggan jika ingin kelokasi|40951378|MYDITA"/>
    <s v="FCC"/>
    <d v="2026-06-08T14:26:03"/>
    <d v="2026-08-07T13:00:00"/>
    <m/>
    <s v="PS"/>
    <s v="MOJ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13:00:00"/>
    <s v="2026-08-07 13:00:00| M Janji : (07/08/026) jam Pasang : 09:00 Note : hubungi pelanggan jika ingin kelokasi|40951378|MYDITA"/>
    <n v="2026"/>
    <n v="8"/>
    <n v="6"/>
    <d v="2026-08-06T00:00:00"/>
    <n v="-1.5416666666642413"/>
    <x v="1"/>
    <x v="20"/>
  </r>
  <r>
    <n v="1788"/>
    <n v="1002521447"/>
    <n v="3"/>
    <x v="6"/>
    <n v="5"/>
    <s v="PASURUAN"/>
    <s v="PASURUAN"/>
    <s v="GDW"/>
    <s v="REG"/>
    <s v="AO"/>
    <s v="NEW SALES"/>
    <m/>
    <s v="Completed (PS)"/>
    <s v="RBS-Regional 3"/>
    <d v="2026-08-12T09:48:43"/>
    <d v="2026-08-15T07:30:43"/>
    <n v="69363911"/>
    <m/>
    <n v="152731203850"/>
    <s v="KANDANG AYAM BAJANGAN B"/>
    <s v="ODP-GDW-FB/118"/>
    <s v="WO061570499"/>
    <m/>
    <m/>
    <m/>
    <n v="112.8934718"/>
    <n v="-7.7054999999999998"/>
    <s v="|MN00025|/KANDANG AYAM BAJANGAN B/WINBACK 2.0 HSI B2B (1:2) 50MBPS 320RB PSB DISC 70%//mu.happyernestoputra@gmail.com/HAPPY ERNESTO/82330736168"/>
    <s v="Sales Force DBS"/>
    <m/>
    <m/>
    <m/>
    <m/>
    <m/>
    <m/>
    <m/>
    <m/>
    <s v="Management Janji"/>
    <s v="2026-08-13 08:00:00|Tanggal pemasangan: 13/08/2026 Jam pemasangan : pagi Info Tambahan : Hubungi pelanggan dulu sebelum ke lokasi terima kasih.|40010577|MYDITA"/>
    <s v="FCC"/>
    <d v="2026-12-08T09:55:11"/>
    <d v="2026-08-13T08:00:00"/>
    <m/>
    <s v="PS"/>
    <s v="GDW"/>
    <s v="NO ADDON"/>
    <n v="20260815"/>
    <s v="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13T08:00:00"/>
    <s v="2026-08-13 08:00:00|Tanggal pemasangan: 13/08/2026 Jam pemasangan : pagi Info Tambahan : Hubungi pelanggan dulu sebelum ke lokasi terima kasih.|40010577|MYDITA"/>
    <n v="2026"/>
    <n v="8"/>
    <n v="15"/>
    <d v="2026-08-15T00:00:00"/>
    <n v="1.6666666666642413"/>
    <x v="2"/>
    <x v="12"/>
  </r>
  <r>
    <n v="1789"/>
    <n v="1002518871"/>
    <n v="3"/>
    <x v="3"/>
    <n v="5"/>
    <s v="SBY UTARA"/>
    <s v="TANDES"/>
    <s v="TNS"/>
    <s v="REG"/>
    <s v="AO"/>
    <s v="NEW SALES"/>
    <m/>
    <s v="Completed (PS)"/>
    <s v="RBS-Regional 3"/>
    <d v="2026-08-11T08:51:11"/>
    <d v="2026-08-13T12:13:39"/>
    <n v="69362885"/>
    <m/>
    <n v="152409278355"/>
    <s v="ALESHA HIJAB"/>
    <s v="ODP-TDS-FAV/40"/>
    <s v="WO061527910"/>
    <m/>
    <m/>
    <m/>
    <n v="112.702965047681"/>
    <n v="-7.2754137200314997"/>
    <s v="|MN02094|/ALESHA HIJABHSI Bisnis Winback + Antares Eazy (1:1) 150 Mbps (Rp 740.000) PSB Rp 150.000/083830161893/ayuftria1@gmail.com/Siti Ayu Fitria/Jl. Simo Gunung Barat 1/29 Surabaya"/>
    <s v="Sales Force DBS"/>
    <m/>
    <m/>
    <m/>
    <m/>
    <m/>
    <m/>
    <m/>
    <m/>
    <s v="Management Janji"/>
    <s v="2026-08-12 13:00:00|telp : 083830161893 alt :  M Janji : (12/08/2026) jam Pasang :pagi / siang  Note : hubungi pelanggan jika ingin kelokasi|40000802|MYDITA"/>
    <s v="FCC"/>
    <d v="2026-11-08T08:55:45"/>
    <d v="2026-08-12T13:00:00"/>
    <m/>
    <s v="PS"/>
    <s v="TNS"/>
    <s v="ANTAREZ"/>
    <n v="20260813"/>
    <s v="Completed"/>
    <s v="- 11_11446;Biaya PSB HSI EBIS Tunai di Depan ~ 11[150000]  - E23015;E23015 ~ ES23 - Perangkat ONT[0]  - E23015~null~44292;E23015||11||Abodemen 0[0]  - E23015~null~E23015_SWONTPREM;SWONTPREM ~ Biaya Sewa ONT Premium ~ E23015[50000]  - E24057;E24057 ~ ES24 "/>
    <s v="INDIBIZ"/>
    <m/>
    <m/>
    <d v="2026-08-12T13:00:00"/>
    <s v="2026-08-12 13:00:00|telp : 083830161893 alt :  M Janji : (12/08/2026) jam Pasang :pagi / siang  Note : hubungi pelanggan jika ingin kelokasi|40000802|MYDITA"/>
    <n v="2026"/>
    <n v="8"/>
    <n v="13"/>
    <d v="2026-08-13T00:00:00"/>
    <n v="0.45833333333575865"/>
    <x v="1"/>
    <x v="23"/>
  </r>
  <r>
    <n v="1790"/>
    <n v="1002512822"/>
    <n v="3"/>
    <x v="4"/>
    <n v="4"/>
    <s v="SEMARANG"/>
    <s v="KENDAL"/>
    <s v="KDL"/>
    <s v="REG"/>
    <s v="AO"/>
    <s v="NEW SALES"/>
    <s v="1P INET"/>
    <s v="Completed (PS)"/>
    <s v="RBS-Regional 3"/>
    <d v="2026-08-06T15:05:56"/>
    <d v="2026-08-08T07:55:43"/>
    <n v="69360110"/>
    <m/>
    <n v="146457106341"/>
    <s v="ULYA MART"/>
    <s v="ODP-KDL-FJ/014 FJ/D02/014.01"/>
    <s v="WO061090016"/>
    <m/>
    <m/>
    <m/>
    <n v="110.2506534"/>
    <n v="-6.9564329999999996"/>
    <s v="|MN02256|MYIA-045994678303/POI/AGUS MAULANA/081957054145/fiber2759@gmail.com"/>
    <s v="MYIB_ASSISTANT"/>
    <m/>
    <m/>
    <m/>
    <m/>
    <m/>
    <m/>
    <m/>
    <m/>
    <s v="Management Janji"/>
    <s v="2026-08-07 13:00:00 | Nama PIC : Wati No HP : 081957054145 Alt : 081392106026 M Janji : 07/08/2026 Jam Pasang : 08.00 - 13:00  NoteÃ‚Â :  hubungi terlebih dahulu sebelum kelokasi"/>
    <s v="FCC"/>
    <d v="2026-06-08T15:25:44"/>
    <d v="2026-08-07T13:00:00"/>
    <m/>
    <s v="PS"/>
    <s v="KDL"/>
    <s v="NO ADDON"/>
    <n v="20260808"/>
    <s v="Completed"/>
    <s v="HSI Bisnis Promo HUT Telkom PSB 70% - 50 Mbps"/>
    <s v="INDIBIZ"/>
    <m/>
    <m/>
    <d v="2026-08-07T13:00:00"/>
    <s v="2026-08-07 13:00:00 | Nama PIC : Wati No HP : 081957054145 Alt : 081392106026 M Janji : 07/08/2026 Jam Pasang : 08.00 - 13:00  NoteÃ‚Â :  hubungi terlebih dahulu sebelum kelokasi"/>
    <n v="2026"/>
    <n v="8"/>
    <n v="8"/>
    <d v="2026-08-08T00:00:00"/>
    <n v="0.45833333333575865"/>
    <x v="1"/>
    <x v="4"/>
  </r>
  <r>
    <n v="1791"/>
    <n v="1002530767"/>
    <n v="3"/>
    <x v="5"/>
    <n v="5"/>
    <s v="DENPASAR"/>
    <s v="UBUNG"/>
    <s v="UBN"/>
    <s v="REG"/>
    <s v="AO"/>
    <s v="NEW SALES"/>
    <m/>
    <s v="Completed (PS)"/>
    <s v="RBS-Regional 3"/>
    <d v="2026-08-17T12:18:32"/>
    <d v="2026-08-18T14:44:39"/>
    <n v="69368008"/>
    <m/>
    <n v="172418758458"/>
    <s v="UD Karya Mandiri"/>
    <s v="ODP-UBN-FAF/44"/>
    <s v="WO061936814"/>
    <m/>
    <m/>
    <m/>
    <n v="115.1863788"/>
    <n v="-8.6490071999999998"/>
    <s v="|MN02750|/PIC EKO SUPRIADI/081338282011/Spbu.bali.5480102@gmail.com"/>
    <s v="Sales Force DBS"/>
    <m/>
    <m/>
    <m/>
    <m/>
    <m/>
    <m/>
    <m/>
    <m/>
    <s v="Management Janji"/>
    <s v="2026-08-18 13:00:00|M janji : pagi Tanggal Pemasangan : 18/agustus/2026 Note : hubungi pelanggan jika ingin kelokasi |40971304|MYDITA"/>
    <s v="FCC"/>
    <s v="17-08-2026 12:40:04"/>
    <d v="2026-08-18T13:00:00"/>
    <m/>
    <s v="PS"/>
    <s v="UBN"/>
    <s v="NO ADDON"/>
    <n v="2026081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8T13:00:00"/>
    <s v="2026-08-18 13:00:00|M janji : pagi Tanggal Pemasangan : 18/agustus/2026 Note : hubungi pelanggan jika ingin kelokasi |40971304|MYDITA"/>
    <n v="2026"/>
    <n v="8"/>
    <n v="18"/>
    <d v="2026-08-18T00:00:00"/>
    <n v="-0.54166666666424135"/>
    <x v="1"/>
    <x v="22"/>
  </r>
  <r>
    <n v="1792"/>
    <n v="1002521806"/>
    <n v="3"/>
    <x v="3"/>
    <n v="5"/>
    <s v="MADURA"/>
    <s v="BANGKALAN"/>
    <s v="KML"/>
    <s v="REG"/>
    <s v="AO"/>
    <s v="NEW SALES"/>
    <m/>
    <s v="Completed (PS)"/>
    <s v="RBS-Regional 3"/>
    <d v="2026-08-12T11:32:57"/>
    <d v="2026-08-12T12:59:35"/>
    <n v="69361695"/>
    <m/>
    <n v="152436202074"/>
    <s v="KOST ANDALUS PUTRI"/>
    <s v="ODP-KML-FJ/07"/>
    <s v="WO061572325"/>
    <m/>
    <m/>
    <m/>
    <n v="112.720381"/>
    <n v="-7.1262829999999999"/>
    <s v="|MN02600|/KOST ANDALUS PUTRI/087775209111/opporeno09871@gmail.com/HSI Bisnis Promo HUT Telkom (1:1) 150 Mbps (Rp 620.000) PSB Rp 150.000/Abdul Malik/-7.127820, 112.720659"/>
    <s v="Sales Force DBS"/>
    <m/>
    <m/>
    <m/>
    <m/>
    <m/>
    <m/>
    <m/>
    <m/>
    <s v="Management Janji"/>
    <s v="2026-08-10 13:00:00|Nama PIC:  bp aris  No HP: 087775209111  Alt:  Tanggal: 10/8/2026  Jam Pasang: Siang  Note: Hubungi sebelum ke lokasi, terimakasih.|40010577|MYDITA"/>
    <s v="FCC"/>
    <d v="2026-12-08T11:39:52"/>
    <m/>
    <m/>
    <s v="PS"/>
    <s v="KML"/>
    <s v="NO ADDON"/>
    <n v="20260812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12T07:00:00"/>
    <s v="2026-08-10 13:00:00|Nama PIC:  bp aris  No HP: 087775209111  Alt:  Tanggal: 10/8/2026  Jam Pasang: Siang  Note: Hubungi sebelum ke lokasi, terimakasih.|40010577|MYDITA"/>
    <n v="2026"/>
    <n v="8"/>
    <n v="12"/>
    <d v="2026-08-12T00:00:00"/>
    <n v="-0.29166666666424135"/>
    <x v="1"/>
    <x v="6"/>
  </r>
  <r>
    <n v="1793"/>
    <n v="1002524165"/>
    <n v="3"/>
    <x v="4"/>
    <n v="4"/>
    <s v="PEKALONGAN"/>
    <s v="SLAWI"/>
    <s v="SLW"/>
    <s v="REG"/>
    <s v="AO"/>
    <s v="NEW SALES"/>
    <s v="1P INET"/>
    <s v="102 | FOLLOW UP COMPLETED"/>
    <s v="RBS-Regional 3"/>
    <d v="2026-08-13T13:01:56"/>
    <d v="2026-08-14T17:02:28"/>
    <n v="69365098"/>
    <m/>
    <n v="142283119782"/>
    <s v="SMK SHOFA PLUS PANGKAH (Kampus 1)"/>
    <s v="ODP-SLW-FP/098 FP/D05/098.01"/>
    <s v="WO061664291"/>
    <m/>
    <m/>
    <m/>
    <n v="109.15015099999999"/>
    <n v="-7.001538"/>
    <s v="|MN02810|MYIA-083287854023/POI/Moh. Naenul Rizqoni/085928058012/masrizqoni@gmail.com"/>
    <s v="MYIB_ASSISTANT"/>
    <m/>
    <m/>
    <m/>
    <m/>
    <m/>
    <m/>
    <m/>
    <m/>
    <s v="Management Janji"/>
    <s v="2026-08-14 13:00:00 | M Janji : (Jumat/14/Agustus/2026) jam Pasang : 09:00 Note : hubungi pelanggan jika ingin kelokasi"/>
    <s v="FCC"/>
    <s v="13-08-2026 13:10:22"/>
    <d v="2026-08-14T13:00:00"/>
    <s v="Kendala Teknik"/>
    <s v="REVOKE"/>
    <s v="SLW"/>
    <s v="NO ADDON"/>
    <m/>
    <s v="Follow Up Revoke Completed, New Order ID : SC1002527276"/>
    <s v="HSI Bisnis Basic Promo HUT Telkom PSB 70% - 50 Mbps"/>
    <s v="INDIBIZ"/>
    <m/>
    <m/>
    <d v="2026-08-14T13:00:00"/>
    <s v="2026-08-14 13:00:00 | M Janji : (Jumat/14/Agustus/2026) jam Pasang : 09:00 Note : hubungi pelanggan jika ingin kelokasi"/>
    <m/>
    <m/>
    <m/>
    <e v="#NUM!"/>
    <e v="#NUM!"/>
    <x v="0"/>
    <x v="4"/>
  </r>
  <r>
    <n v="1794"/>
    <n v="1002509343"/>
    <n v="3"/>
    <x v="7"/>
    <n v="4"/>
    <s v="KUDUS"/>
    <s v="KUDUS"/>
    <s v="KUD"/>
    <s v="REG"/>
    <s v="AO"/>
    <s v="NEW SALES"/>
    <s v="1P INET"/>
    <s v="Completed (PS)"/>
    <s v="RBS-Regional 3"/>
    <d v="2026-08-04T17:20:56"/>
    <d v="2026-08-06T14:20:14"/>
    <n v="69358619"/>
    <m/>
    <n v="142401145968"/>
    <s v="SPBU 4459309"/>
    <s v="ODP-KUD-FB/09 FB/D01/009.01"/>
    <s v="WO060925411"/>
    <m/>
    <m/>
    <m/>
    <n v="110.91021600000001"/>
    <n v="-6.8051500000000003"/>
    <s v="|MC60142|MYIA-083859494361/POI/DERA BAHTIAR WIDIYANTO /08562685148/spbu_modern@yahoo.com"/>
    <s v="MYIB_ASSISTANT"/>
    <m/>
    <m/>
    <m/>
    <m/>
    <m/>
    <m/>
    <m/>
    <m/>
    <s v="Management Janji"/>
    <s v="2026-08-05 15:00:00 | Nama PIC : Bp Dera No HP : 08562685148 No Alt : - M Janji : 05 Agustus 2026 Jam Pasang : Pagi / Siang Note : hubungi pelanggan jika ingin ke lokasi, terima kasih"/>
    <s v="FCC"/>
    <d v="2026-04-08T17:25:39"/>
    <d v="2026-08-05T15:00:00"/>
    <m/>
    <s v="PS"/>
    <s v="KUD"/>
    <s v="NO ADDON"/>
    <n v="20260806"/>
    <s v="Completed"/>
    <s v="HSI Bisnis Basic Promo HUT Telkom PSB 70% - 150 Mbps"/>
    <s v="INDIBIZ"/>
    <m/>
    <m/>
    <d v="2026-08-05T15:00:00"/>
    <s v="2026-08-05 15:00:00 | Nama PIC : Bp Dera No HP : 08562685148 No Alt : - M Janji : 05 Agustus 2026 Jam Pasang : Pagi / Siang Note : hubungi pelanggan jika ingin ke lokasi, terima kasih"/>
    <n v="2026"/>
    <n v="8"/>
    <n v="6"/>
    <d v="2026-08-06T00:00:00"/>
    <n v="0.375"/>
    <x v="1"/>
    <x v="4"/>
  </r>
  <r>
    <n v="1795"/>
    <n v="1002521765"/>
    <n v="3"/>
    <x v="1"/>
    <n v="5"/>
    <s v="MALANG"/>
    <s v="KEPANJEN"/>
    <s v="KEP"/>
    <s v="REG"/>
    <s v="AO"/>
    <s v="NEW SALES"/>
    <s v="1P INET"/>
    <s v="Completed (PS)"/>
    <s v="RBS-Regional 3"/>
    <d v="2026-08-12T11:20:57"/>
    <d v="2026-08-12T16:30:29"/>
    <n v="69364068"/>
    <m/>
    <n v="152718219105"/>
    <s v="aida training center"/>
    <s v="ODP-KEP-FA/74 FA/D09/74.01"/>
    <s v="WO061570010"/>
    <m/>
    <m/>
    <m/>
    <n v="112.583115151122"/>
    <n v="-8.0973105733724395"/>
    <s v="|MN02462|MYIA-061639612380/POI/+62 812-5291-3196/085928160777/aidatrainingcenter@gmail.com"/>
    <s v="MYIB_ASSISTANT"/>
    <m/>
    <m/>
    <m/>
    <m/>
    <m/>
    <m/>
    <m/>
    <m/>
    <s v="Management Janji"/>
    <s v="2026-08-13 08:00:00 | Tanggal pemasangan: 13/08/2026 Jam pemasangan : pagi Info Tambahan : Hubungi pelanggan dulu sebelum ke lokasi terima kasih."/>
    <s v="FCC"/>
    <d v="2026-12-08T11:39:52"/>
    <d v="2026-08-13T08:00:00"/>
    <m/>
    <s v="PS"/>
    <s v="KEP"/>
    <s v="NO ADDON"/>
    <n v="20260812"/>
    <s v="Completed"/>
    <s v="HSI Bisnis Basic Promo HUT Telkom PSB 70% - 50 Mbps"/>
    <s v="INDIBIZ"/>
    <m/>
    <m/>
    <d v="2026-08-13T08:00:00"/>
    <s v="2026-08-13 08:00:00 | Tanggal pemasangan: 13/08/2026 Jam pemasangan : pagi Info Tambahan : Hubungi pelanggan dulu sebelum ke lokasi terima kasih."/>
    <n v="2026"/>
    <n v="8"/>
    <n v="12"/>
    <d v="2026-08-12T00:00:00"/>
    <n v="-1.3333333333357587"/>
    <x v="1"/>
    <x v="24"/>
  </r>
  <r>
    <n v="1796"/>
    <n v="1002520671"/>
    <n v="3"/>
    <x v="0"/>
    <n v="5"/>
    <s v="KUPANG"/>
    <s v="LABOAN BAJO"/>
    <s v="LBO"/>
    <s v="REG"/>
    <s v="AO"/>
    <s v="NEW SALES"/>
    <s v="1P INET"/>
    <s v="Completed (PS)"/>
    <s v="RBS-Regional 3"/>
    <d v="2026-08-11T16:13:56"/>
    <d v="2026-08-14T16:44:33"/>
    <n v="69363610"/>
    <m/>
    <n v="172512452617"/>
    <s v="PT Solusindo Bintang Pratama"/>
    <s v="ODP-LBO-FB/60 FB/D01/60.01"/>
    <s v="WO061521287"/>
    <m/>
    <m/>
    <m/>
    <n v="119.8793823"/>
    <n v="-8.4930275999999996"/>
    <s v="|MN02665|MYIA-089615070682/POI/pak ndrue/08174983899/dco@sbp.net.id"/>
    <s v="MYIB_ASSISTANT"/>
    <m/>
    <m/>
    <m/>
    <m/>
    <m/>
    <m/>
    <m/>
    <m/>
    <s v="Management Janji"/>
    <s v="2026-08-13 08:00:00 | Tanggal pemasangan: 13/08/2026 Jam pemasangan : 10.00 Info Tambahan : Hubungi pelanggan dulu sebelum ke lokasi terima kasih."/>
    <s v="FCC"/>
    <d v="2026-11-08T16:39:47"/>
    <d v="2026-08-13T08:00:00"/>
    <m/>
    <s v="PS"/>
    <s v="LBO"/>
    <s v="NO ADDON"/>
    <n v="20260814"/>
    <s v="Completed"/>
    <s v="HSI Bisnis Promo HUT Telkom PSB 70% - 50 Mbps"/>
    <s v="INDIBIZ"/>
    <m/>
    <m/>
    <d v="2026-08-13T08:00:00"/>
    <s v="2026-08-13 08:00:00 | Tanggal pemasangan: 13/08/2026 Jam pemasangan : 10.00 Info Tambahan : Hubungi pelanggan dulu sebelum ke lokasi terima kasih."/>
    <n v="2026"/>
    <n v="8"/>
    <n v="14"/>
    <d v="2026-08-14T00:00:00"/>
    <n v="0.66666666666424135"/>
    <x v="1"/>
    <x v="31"/>
  </r>
  <r>
    <n v="1797"/>
    <n v="1002512691"/>
    <n v="3"/>
    <x v="2"/>
    <n v="4"/>
    <s v="MAGELANG"/>
    <s v="PURWOREJJO"/>
    <s v="KTA"/>
    <s v="REG"/>
    <s v="AO"/>
    <s v="NEW SALES"/>
    <s v="1P INET"/>
    <s v="Completed (PS)"/>
    <s v="RBS-Regional 3"/>
    <d v="2026-08-06T14:31:57"/>
    <d v="2026-08-08T16:11:14"/>
    <n v="69360065"/>
    <m/>
    <n v="146142107611"/>
    <s v="Apotik Ummati"/>
    <s v="ODP-KTA-FAG/008 FAG/D01/008.01"/>
    <s v="WO061085517"/>
    <m/>
    <m/>
    <m/>
    <n v="109.9217113"/>
    <n v="-7.7553115999999997"/>
    <s v="|MN01685|MYIA-082751782251/POI/ARIF BUDI SANTOSO/081392666125/arifbudi.sdr@gmail.com"/>
    <s v="MYIB_ASSISTANT"/>
    <m/>
    <m/>
    <m/>
    <m/>
    <m/>
    <m/>
    <m/>
    <m/>
    <s v="Management Janji"/>
    <s v="2026-08-07 13:00:00 | Tanggal pemasangan: 07/08/2026 Jam pemasangan : pagi/siang Info Tambahan : Hubungi pelanggan dulu sebelum ke lokasi. terima kasih"/>
    <s v="FCC"/>
    <d v="2026-06-08T14:40:01"/>
    <d v="2026-08-07T13:00:00"/>
    <m/>
    <s v="PS"/>
    <s v="KTA"/>
    <s v="NO ADDON"/>
    <n v="20260808"/>
    <s v="Completed"/>
    <s v="HSI Bisnis Basic Promo HUT Telkom PSB 70% - 50 Mbps"/>
    <s v="INDIBIZ"/>
    <m/>
    <m/>
    <d v="2026-08-07T13:00:00"/>
    <s v="2026-08-07 13:00:00 | Tanggal pemasangan: 07/08/2026 Jam pemasangan : pagi/siang Info Tambahan : Hubungi pelanggan dulu sebelum ke lokasi. terima kasih"/>
    <n v="2026"/>
    <n v="8"/>
    <n v="8"/>
    <d v="2026-08-08T00:00:00"/>
    <n v="0.45833333333575865"/>
    <x v="1"/>
    <x v="4"/>
  </r>
  <r>
    <n v="1798"/>
    <n v="1002519074"/>
    <n v="3"/>
    <x v="5"/>
    <n v="5"/>
    <s v="SINGARJA"/>
    <s v="KLUNGKUNG"/>
    <s v="SMA"/>
    <s v="REG"/>
    <s v="AO"/>
    <s v="NEW SALES"/>
    <m/>
    <s v="OSS - FALLOUT"/>
    <s v="RBS-Regional 3"/>
    <d v="2026-08-11T09:43:43"/>
    <d v="2026-08-12T16:04:10"/>
    <n v="69362938"/>
    <n v="3665512014"/>
    <n v="172428815973"/>
    <s v="BAV ( Bagus Alit Villa )"/>
    <s v="ODP-SMA-FM/29"/>
    <s v="WO061520250"/>
    <m/>
    <m/>
    <m/>
    <n v="115.4465709"/>
    <n v="-8.4808534000000009"/>
    <s v="|MN02677|/PIC I Gusti Lanang Jelantik/087786694644/agungjelantik61@gmail.com"/>
    <s v="Sales Force DBS"/>
    <m/>
    <m/>
    <m/>
    <m/>
    <m/>
    <m/>
    <m/>
    <m/>
    <s v="Management Janji"/>
    <s v="2026-08-12 15:00:00|Tanggal pemasangan : 12 AGUSTUS 2026 Jam pemasangan : pagi/siang Info Tambahan : Hubungi pelanggan dulu sebelum ke lokasi terima kasih|40010577|MYDITA"/>
    <s v="FCC"/>
    <d v="2026-11-08T09:54:44"/>
    <d v="2026-08-12T15:00:00"/>
    <s v="Kendala Pelanggan"/>
    <s v="FO_WFM"/>
    <s v="SMA"/>
    <s v="NO ADDON"/>
    <m/>
    <s v="Provisioning Failed|WFM|INF009031014|PP_-8.5485946,115.31997129999999_planggan minta besok Sekarang GK ada orang  di lokasi."/>
    <s v="- 11_11446;Biaya PSB HSI EBIS Tunai di Depan ~ 11[150000]  - BWY DL;BWY DL ~ Saluran Dua Arah(BothWay)[0]  - E23057;E23057 ~ ES23 - Paket HSI Bisnis Basic Phone (PHONE)[0]  - E23057~null~44873;E23057||11||Abodemen 0[0]  - E23057~null~E23057_IN800;IN800 ~ "/>
    <s v="INDIBIZ"/>
    <m/>
    <m/>
    <d v="2026-08-12T15:00:00"/>
    <s v="2026-08-12 15:00:00|Tanggal pemasangan : 12 AGUSTUS 2026 Jam pemasangan : pagi/siang Info Tambahan : Hubungi pelanggan dulu sebelum ke lokasi terima kasih|40010577|MYDITA"/>
    <m/>
    <m/>
    <m/>
    <e v="#NUM!"/>
    <e v="#NUM!"/>
    <x v="0"/>
    <x v="17"/>
  </r>
  <r>
    <n v="1799"/>
    <n v="1002527258"/>
    <n v="3"/>
    <x v="1"/>
    <n v="5"/>
    <s v="MALANG"/>
    <s v="BATU"/>
    <s v="KPO"/>
    <s v="REG"/>
    <s v="AO"/>
    <s v="NEW SALES"/>
    <m/>
    <s v="Completed (PS)"/>
    <s v="RBS-Regional 3"/>
    <d v="2026-08-14T16:55:02"/>
    <d v="2026-08-14T21:50:26"/>
    <n v="69364569"/>
    <m/>
    <n v="152711247096"/>
    <s v="MAXXIS"/>
    <s v="ODP-KPO-FBE/16"/>
    <s v="WO061773769"/>
    <m/>
    <m/>
    <m/>
    <n v="112.5834231"/>
    <n v="-7.9120096000000002"/>
    <s v="|MN02703|MYIA-055438232586/POI/Tony Setiawan/082330752145/tonyst2@givmail.com"/>
    <s v="MYDIGIBIZPARTNER"/>
    <m/>
    <m/>
    <m/>
    <m/>
    <m/>
    <m/>
    <m/>
    <m/>
    <s v="Management Janji"/>
    <s v="2026-08-13 15:00:00 |   M Janji : (13/AGUSTUS/2026)  jam Pasang : 09:00  Note : hubungi pelanggan jika ingin kelokasi"/>
    <s v="FCC"/>
    <s v="14-08-2026 17:10:17"/>
    <m/>
    <m/>
    <s v="PS"/>
    <s v="KPO"/>
    <s v="NO ADDON"/>
    <n v="202608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4T07:00:00"/>
    <s v="2026-08-13 15:00:00 |   M Janji : (13/AGUSTUS/2026)  jam Pasang : 09:00  Note : hubungi pelanggan jika ingin kelokasi"/>
    <n v="2026"/>
    <n v="8"/>
    <n v="14"/>
    <d v="2026-08-14T00:00:00"/>
    <n v="-0.29166666666424135"/>
    <x v="1"/>
    <x v="15"/>
  </r>
  <r>
    <n v="1800"/>
    <n v="1002531414"/>
    <n v="3"/>
    <x v="4"/>
    <n v="4"/>
    <s v="PEKALONGAN"/>
    <s v="PEKALONGAN"/>
    <s v="PKL"/>
    <s v="REG"/>
    <s v="AO"/>
    <s v="NEW SALES"/>
    <s v="1P INET"/>
    <s v="Completed (PS)"/>
    <s v="RBS-Regional 3"/>
    <d v="2026-08-17T17:59:56"/>
    <d v="2026-08-18T13:30:35"/>
    <n v="69368367"/>
    <m/>
    <n v="142202154773"/>
    <s v="Gendhisbatik.id"/>
    <s v="ODP-PKL-FCG/138"/>
    <s v="WO061950562"/>
    <m/>
    <m/>
    <m/>
    <n v="109.65576077259"/>
    <n v="-6.92515093498311"/>
    <s v="|MC50067|MYIA-028013322113/POI/M TAUFAN/085777774324/alsaa6x22@gmail.com"/>
    <s v="MYIB_ASSISTANT"/>
    <m/>
    <m/>
    <m/>
    <m/>
    <m/>
    <m/>
    <m/>
    <m/>
    <s v="Management Janji"/>
    <s v="2026-08-18 15:00:00 | Nama : BP M TAUFAN  No Hp : 085777774324 No Alt :  Tgl Pemasangan : 18 Agustus 2026 Interval : PAGI  Note : Hubungi pelanggan terlebih dahulu"/>
    <s v="FCC"/>
    <s v="17-08-2026 18:10:08"/>
    <d v="2026-08-18T15:00:00"/>
    <m/>
    <s v="PS"/>
    <s v="PKL"/>
    <s v="NO ADDON"/>
    <n v="20260818"/>
    <s v="Completed"/>
    <s v="HSI Bisnis Promo HUT Telkom PSB 70% - 75 Mbps"/>
    <s v="INDIBIZ"/>
    <m/>
    <m/>
    <d v="2026-08-18T15:00:00"/>
    <s v="2026-08-18 15:00:00 | Nama : BP M TAUFAN  No Hp : 085777774324 No Alt :  Tgl Pemasangan : 18 Agustus 2026 Interval : PAGI  Note : Hubungi pelanggan terlebih dahulu"/>
    <n v="2026"/>
    <n v="8"/>
    <n v="18"/>
    <d v="2026-08-18T00:00:00"/>
    <n v="-0.625"/>
    <x v="1"/>
    <x v="4"/>
  </r>
  <r>
    <n v="1801"/>
    <n v="1002530483"/>
    <n v="3"/>
    <x v="1"/>
    <n v="5"/>
    <s v="KEDIRI"/>
    <s v="KEDIRI"/>
    <s v="PPR"/>
    <s v="REG"/>
    <s v="AO"/>
    <s v="NEW SALES"/>
    <s v="1P INET"/>
    <s v="Completed (PS)"/>
    <s v="RBS-Regional 3"/>
    <d v="2026-08-17T09:26:57"/>
    <d v="2026-08-18T15:10:18"/>
    <n v="69367848"/>
    <m/>
    <n v="152652204464"/>
    <s v="SDN PEHWETAN 1"/>
    <s v="ODP-PPR-FE/78 FE/D08/78.01"/>
    <s v="WO061913346"/>
    <m/>
    <m/>
    <m/>
    <n v="112.0906356"/>
    <n v="-7.7309663999999998"/>
    <s v="|MC20057|MYIA-063953679208/POI/Rekza Ravi Anggara/081992623703/sdnpehwetan36@gmail.com"/>
    <s v="MYIB_ASSISTANT"/>
    <m/>
    <m/>
    <m/>
    <m/>
    <m/>
    <m/>
    <m/>
    <m/>
    <s v="Management Janji"/>
    <s v="2026-08-18 13:00:00 | Waktu pemasangan : 17 agustus 2026 Jam pemasangan : 08.00 - 12.00 Info Tambahan : Hubungi pelanggan dulu sebelum ke lokasi terimakasih "/>
    <s v="FCC"/>
    <s v="17-08-2026 09:39:54"/>
    <d v="2026-08-18T13:00:00"/>
    <m/>
    <s v="PS"/>
    <s v="PPR"/>
    <s v="NO ADDON"/>
    <n v="20260818"/>
    <s v="Completed"/>
    <s v="HSI Bisnis Promo HUT Telkom PSB 70% - 300 Mbps"/>
    <s v="INDIBIZ"/>
    <m/>
    <m/>
    <d v="2026-08-18T13:00:00"/>
    <s v="2026-08-18 13:00:00 | Waktu pemasangan : 17 agustus 2026 Jam pemasangan : 08.00 - 12.00 Info Tambahan : Hubungi pelanggan dulu sebelum ke lokasi terimakasih "/>
    <n v="2026"/>
    <n v="8"/>
    <n v="18"/>
    <d v="2026-08-18T00:00:00"/>
    <n v="-0.54166666666424135"/>
    <x v="1"/>
    <x v="1"/>
  </r>
  <r>
    <n v="1802"/>
    <n v="1002531032"/>
    <n v="3"/>
    <x v="2"/>
    <n v="4"/>
    <s v="YOGYAKARTA"/>
    <s v="BANTUL"/>
    <s v="BTL"/>
    <s v="REG"/>
    <s v="AO"/>
    <s v="NEW SALES"/>
    <m/>
    <s v="Completed (PS)"/>
    <s v="RBS-Regional 3"/>
    <d v="2026-08-17T14:41:23"/>
    <d v="2026-08-18T09:51:57"/>
    <n v="69366310"/>
    <m/>
    <n v="146129128622"/>
    <s v="SPBU PENDOWOHARJO 44.557.11"/>
    <s v="ODP-BTL-FBD/043"/>
    <s v="WO061937687"/>
    <m/>
    <m/>
    <m/>
    <n v="110.338926"/>
    <n v="-7.8653729999999999"/>
    <s v="|MN02579|MYIA-098633278047/POI/AGUS SURAWAN/085743422968/spbupucung4455711@gmail.com"/>
    <s v="Sales Profesional"/>
    <m/>
    <m/>
    <m/>
    <m/>
    <m/>
    <m/>
    <m/>
    <m/>
    <s v="Management Janji"/>
    <s v="2026-08-16 08:00:00 | Tanggal pemasangan : 16 AGUSTUS 2026  Jam pemasangan : pagi/siang  Info Tambahan : Hubungi pelanggan dulu sebelum ke lokasi  terima kasih"/>
    <s v="FCC"/>
    <s v="17-08-2026 14:55:19"/>
    <m/>
    <m/>
    <s v="PS"/>
    <s v="BTL"/>
    <s v="NO ADDON"/>
    <n v="20260818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7T07:00:00"/>
    <s v="2026-08-16 08:00:00 | Tanggal pemasangan : 16 AGUSTUS 2026  Jam pemasangan : pagi/siang  Info Tambahan : Hubungi pelanggan dulu sebelum ke lokasi  terima kasih"/>
    <n v="2026"/>
    <n v="8"/>
    <n v="18"/>
    <d v="2026-08-18T00:00:00"/>
    <n v="0.70833333333575865"/>
    <x v="1"/>
    <x v="4"/>
  </r>
  <r>
    <n v="1803"/>
    <n v="1002527680"/>
    <n v="3"/>
    <x v="1"/>
    <n v="5"/>
    <s v="KEDIRI"/>
    <s v="KEDIRI"/>
    <s v="NDL"/>
    <s v="REG"/>
    <s v="AO"/>
    <s v="NEW SALES"/>
    <s v="1P INET"/>
    <s v="Completed (PS)"/>
    <s v="RBS-Regional 3"/>
    <d v="2026-08-15T08:18:57"/>
    <d v="2026-08-16T18:28:37"/>
    <n v="69366522"/>
    <m/>
    <n v="152651209258"/>
    <s v="SD PLOSO"/>
    <s v="ODP-NDL-FP/36 FP/D02/36.01"/>
    <s v="WO061796676"/>
    <m/>
    <m/>
    <m/>
    <n v="111.9552762"/>
    <n v="-7.9247509999999997"/>
    <s v="|MC20057|MYIA-090461247327/POI/Muhamad Chusni M/088983009495/sd.ploso.kediri@gmail.com"/>
    <s v="MYIB_ASSISTANT"/>
    <m/>
    <m/>
    <m/>
    <m/>
    <m/>
    <m/>
    <m/>
    <m/>
    <s v="Management Janji"/>
    <s v="2026-08-16 08:00:00 | Nama PIC : bapak cusni No HP : 088983009495 Alt :  M Janji : (MINGGU/16/AGUSTUS/2026) jam Pasang : 09:00 Note : hubungi pelanggan jika ingin kelokasi"/>
    <s v="FCC"/>
    <s v="15-08-2026 08:25:42"/>
    <d v="2026-08-16T08:00:00"/>
    <m/>
    <s v="PS"/>
    <s v="NDL"/>
    <s v="NO ADDON"/>
    <n v="20260816"/>
    <s v="Completed"/>
    <s v="HSI Bisnis Promo HUT Telkom PSB 70% - 300 Mbps"/>
    <s v="INDIBIZ"/>
    <m/>
    <m/>
    <d v="2026-08-16T08:00:00"/>
    <s v="2026-08-16 08:00:00 | Nama PIC : bapak cusni No HP : 088983009495 Alt :  M Janji : (MINGGU/16/AGUSTUS/2026) jam Pasang : 09:00 Note : hubungi pelanggan jika ingin kelokasi"/>
    <n v="2026"/>
    <n v="8"/>
    <n v="16"/>
    <d v="2026-08-16T00:00:00"/>
    <n v="-0.33333333333575865"/>
    <x v="1"/>
    <x v="1"/>
  </r>
  <r>
    <n v="1804"/>
    <n v="1002505634"/>
    <n v="3"/>
    <x v="0"/>
    <n v="5"/>
    <s v="MATARAM"/>
    <s v="LOMBOK TIMUR UTARA"/>
    <s v="SGG"/>
    <s v="REG"/>
    <s v="AO"/>
    <s v="NEW SALES"/>
    <m/>
    <s v="102 | FOLLOW UP COMPLETED"/>
    <s v="RBS-Regional 3"/>
    <d v="2026-08-03T09:39:05"/>
    <d v="2026-08-18T12:07:06"/>
    <n v="69357254"/>
    <m/>
    <n v="172604214070"/>
    <s v="White Bamboo (Athaya Resto)"/>
    <s v="ODP-SGG-FCLG/22"/>
    <s v="WO061576543"/>
    <m/>
    <m/>
    <m/>
    <n v="116.039921419411"/>
    <n v="-8.3535348464118204"/>
    <s v="RBS HSI |Rian Puja Atmawikarsa | 406910 | TREG 3 |White Bamboo (Athaya Resto)| 82236305911|81803680445| HSI BISNIS 50 MBPS"/>
    <s v="Amex"/>
    <m/>
    <m/>
    <m/>
    <m/>
    <m/>
    <m/>
    <m/>
    <m/>
    <s v="Management Janji"/>
    <s v="2026-08-13 13:00:00|Nama Pic : bu yulianti  No Hp Pic : 081803680445 No alt : - Jam Pemasangan : pagi  Tanggal Pemasangan : 13 Agustus 2026|40951375|MYDITA"/>
    <s v="FCC"/>
    <d v="2026-03-08T09:40:13"/>
    <d v="2026-08-13T13:00:00"/>
    <s v="Kendala Lainnya"/>
    <s v="REVOKE"/>
    <s v="SGG"/>
    <s v="NO ADDON"/>
    <m/>
    <s v="Follow Up Revoke Completed, New Order ID : SC1002532920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3T13:00:00"/>
    <s v="2026-08-13 13:00:00|Nama Pic : bu yulianti  No Hp Pic : 081803680445 No alt : - Jam Pemasangan : pagi  Tanggal Pemasangan : 13 Agustus 2026|40951375|MYDITA"/>
    <m/>
    <m/>
    <m/>
    <e v="#NUM!"/>
    <e v="#NUM!"/>
    <x v="0"/>
    <x v="5"/>
  </r>
  <r>
    <n v="1805"/>
    <n v="1002515987"/>
    <n v="3"/>
    <x v="3"/>
    <n v="5"/>
    <s v="SBY UTARA"/>
    <s v="GRESIK"/>
    <s v="SDY"/>
    <s v="REG"/>
    <s v="AO"/>
    <s v="NEW SALES"/>
    <m/>
    <s v="Completed (PS)"/>
    <s v="RBS-Regional 3"/>
    <d v="2026-08-08T13:49:54"/>
    <d v="2026-08-08T15:21:49"/>
    <n v="69360038"/>
    <m/>
    <n v="152451212004"/>
    <s v="SPPG DAPUR SINTA"/>
    <s v="ODP-SDY-FAD/01"/>
    <s v="WO061266154"/>
    <m/>
    <m/>
    <m/>
    <n v="112.450649"/>
    <n v="-6.8808889999999998"/>
    <s v="MD|MYDB-20260806264536|DN00001/MN00018|SPPG DAPUR SINTA|081234572334"/>
    <s v="MYDIGIBIZPARTNER"/>
    <m/>
    <m/>
    <m/>
    <m/>
    <m/>
    <m/>
    <m/>
    <m/>
    <s v="Management Janji"/>
    <s v="2026-08-07 13:00:00 | Nama PIC : SINTA  No HP : 081234572334  Alt :   M Janji : 07/08/2026  Jam Pasang : 08.00 - 13:00   NoteÃ‚Â :  hubungi terlebih dahulu sebelum kelokasi"/>
    <s v="FCC"/>
    <d v="2026-08-08T13:55:01"/>
    <m/>
    <m/>
    <s v="PS"/>
    <s v="SDY"/>
    <s v="NO ADDON"/>
    <n v="20260808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8T07:00:00"/>
    <s v="2026-08-07 13:00:00 | Nama PIC : SINTA  No HP : 081234572334  Alt :   M Janji : 07/08/2026  Jam Pasang : 08.00 - 13:00   NoteÃ‚Â :  hubungi terlebih dahulu sebelum kelokasi"/>
    <n v="2026"/>
    <n v="8"/>
    <n v="8"/>
    <d v="2026-08-08T00:00:00"/>
    <n v="-0.29166666666424135"/>
    <x v="1"/>
    <x v="8"/>
  </r>
  <r>
    <n v="1806"/>
    <n v="1002527277"/>
    <n v="3"/>
    <x v="6"/>
    <n v="5"/>
    <s v="JEMBER"/>
    <s v="BONDOWOSO"/>
    <s v="BOW"/>
    <s v="REG"/>
    <s v="AO"/>
    <s v="NEW SALES"/>
    <s v="1P INET"/>
    <s v="Completed (PS)"/>
    <s v="RBS-Regional 3"/>
    <d v="2026-08-14T17:01:57"/>
    <d v="2026-08-15T14:56:20"/>
    <n v="69366361"/>
    <m/>
    <n v="152507223583"/>
    <s v="rumah kos reswara"/>
    <s v="ODP-BOW-FX/24 FX/D01/24.01"/>
    <s v="WO061773858"/>
    <m/>
    <m/>
    <m/>
    <n v="113.776015"/>
    <n v="-8.0322589999999998"/>
    <s v="|MC30280|MYIA-057036475407/POI/reswara favian afiff/085257349400/reswarafavian9865@gmail.com"/>
    <s v="MYIB_ASSISTANT"/>
    <m/>
    <m/>
    <m/>
    <m/>
    <m/>
    <m/>
    <m/>
    <m/>
    <s v="Management Janji"/>
    <s v="2026-08-15 13:00:00 | Nama Pic : bp reswara No Hp Pic : 085257349400 No alt : - Jam Pemasangan : pagi siang  Tanggal Pemasangan : 15 Agustus 2026"/>
    <s v="FCC"/>
    <s v="14-08-2026 17:10:17"/>
    <d v="2026-08-15T13:00:00"/>
    <m/>
    <s v="PS"/>
    <s v="BOW"/>
    <s v="NO ADDON"/>
    <n v="20260815"/>
    <s v="Completed"/>
    <s v="HSI Bisnis Khusus Winback PSB 70% - 300 Mbps"/>
    <s v="INDIBIZ"/>
    <m/>
    <m/>
    <d v="2026-08-15T13:00:00"/>
    <s v="2026-08-15 13:00:00 | Nama Pic : bp reswara No Hp Pic : 085257349400 No alt : - Jam Pemasangan : pagi siang  Tanggal Pemasangan : 15 Agustus 2026"/>
    <n v="2026"/>
    <n v="8"/>
    <n v="15"/>
    <d v="2026-08-15T00:00:00"/>
    <n v="-0.54166666666424135"/>
    <x v="1"/>
    <x v="13"/>
  </r>
  <r>
    <n v="1807"/>
    <n v="1002532642"/>
    <n v="3"/>
    <x v="2"/>
    <n v="4"/>
    <s v="MAGELANG"/>
    <s v="MAGELANG"/>
    <s v="MGE"/>
    <s v="REG"/>
    <s v="AO"/>
    <s v="NEW SALES"/>
    <s v="1P INET"/>
    <s v="Completed (PS)"/>
    <s v="RBS-Regional 3"/>
    <d v="2026-08-18T10:56:57"/>
    <d v="2026-08-18T14:39:54"/>
    <n v="69368734"/>
    <m/>
    <n v="146137149801"/>
    <s v="ARS Arif Racing Shop"/>
    <s v="ODP-MGE-FX/105"/>
    <s v="WO061988095"/>
    <m/>
    <m/>
    <m/>
    <n v="110.2414532"/>
    <n v="-7.4097226000000003"/>
    <s v="|MN02816|MYIA-025894794144/POI/Achmad Arif Widodo/081328310871/akodok73@gmail.com"/>
    <s v="MYIB_ASSISTANT"/>
    <m/>
    <m/>
    <m/>
    <m/>
    <m/>
    <m/>
    <m/>
    <m/>
    <s v="Management Janji"/>
    <s v="2026-08-21 08:00:00 | Jam Pemasangan : 08:00 - 12.00 Tanggal Pemasangan :19/08/2025 Info Tambahan : Hubungi pelanggan sebelum datang ke lokasi"/>
    <s v="FCC"/>
    <s v="18-08-2026 11:10:13"/>
    <d v="2026-08-21T08:00:00"/>
    <m/>
    <s v="PS"/>
    <s v="MGE"/>
    <s v="NO ADDON"/>
    <n v="20260818"/>
    <s v="Completed"/>
    <s v="HSI Bisnis Basic Promo HUT Telkom PSB 70% - 50 Mbps"/>
    <s v="INDIBIZ"/>
    <m/>
    <m/>
    <d v="2026-08-21T08:00:00"/>
    <s v="2026-08-21 08:00:00 | Jam Pemasangan : 08:00 - 12.00 Tanggal Pemasangan :19/08/2025 Info Tambahan : Hubungi pelanggan sebelum datang ke lokasi"/>
    <n v="2026"/>
    <n v="8"/>
    <n v="18"/>
    <d v="2026-08-18T00:00:00"/>
    <n v="-3.3333333333357587"/>
    <x v="1"/>
    <x v="4"/>
  </r>
  <r>
    <n v="1808"/>
    <n v="1002519709"/>
    <n v="3"/>
    <x v="4"/>
    <n v="4"/>
    <s v="SEMARANG"/>
    <s v="INNER - SEMARANG JATENG UTARA"/>
    <s v="MJP"/>
    <s v="REG"/>
    <s v="AO"/>
    <s v="NEW SALES"/>
    <s v="1P INET"/>
    <s v="Completed (PS)"/>
    <s v="RBS-Regional 3"/>
    <d v="2026-08-11T12:16:56"/>
    <d v="2026-08-12T17:22:36"/>
    <n v="69363234"/>
    <m/>
    <n v="142410346083"/>
    <s v="KELOMPOK TANI BANGUN KARYO"/>
    <s v="ODP-MJP-FBH/081 FBH/D06/081.01"/>
    <s v="WO061487249"/>
    <m/>
    <m/>
    <m/>
    <n v="110.486463"/>
    <n v="-7.0039809999999996"/>
    <s v="|MC50018|MYIA-041679607948/POI/sutarsono/082233309898/kelompoktanibangunkaryo@gmail.com"/>
    <s v="MYIB_ASSISTANT"/>
    <m/>
    <m/>
    <m/>
    <m/>
    <m/>
    <m/>
    <m/>
    <m/>
    <s v="Management Janji"/>
    <s v="2026-08-13 08:00:00 | Nama Pic : bp sutarsono No Hp Pic : 082233309898 No alt : - Jam Pemasangan : pagi  Tanggal Pemasangan : 13 Agustus 2026"/>
    <s v="FCC"/>
    <d v="2026-11-08T12:25:22"/>
    <d v="2026-08-13T08:00:00"/>
    <m/>
    <s v="PS"/>
    <s v="MJP"/>
    <s v="NO ADDON"/>
    <n v="20260812"/>
    <s v="Completed"/>
    <s v="HSI Bisnis PSB 70% - 200 Mbps"/>
    <s v="INDIBIZ"/>
    <m/>
    <m/>
    <d v="2026-08-13T08:00:00"/>
    <s v="2026-08-13 08:00:00 | Nama Pic : bp sutarsono No Hp Pic : 082233309898 No alt : - Jam Pemasangan : pagi  Tanggal Pemasangan : 13 Agustus 2026"/>
    <n v="2026"/>
    <n v="8"/>
    <n v="12"/>
    <d v="2026-08-12T00:00:00"/>
    <n v="-1.3333333333357587"/>
    <x v="1"/>
    <x v="4"/>
  </r>
  <r>
    <n v="1809"/>
    <n v="1002511761"/>
    <n v="3"/>
    <x v="6"/>
    <n v="5"/>
    <s v="JEMBER"/>
    <s v="BANYUWANGI"/>
    <s v="PSG"/>
    <s v="REG"/>
    <s v="AO"/>
    <s v="NEW SALES"/>
    <s v="2P INET + VOICE"/>
    <s v="Completed (PS)"/>
    <s v="RBS-Regional 3"/>
    <d v="2026-08-06T10:19:56"/>
    <d v="2026-08-06T16:34:12"/>
    <n v="69359716"/>
    <n v="3332816010"/>
    <n v="152521203263"/>
    <s v="toko jaya abadi"/>
    <s v="ODP-PSG-FC/34 FC/D04/34.01"/>
    <s v="WO061051080"/>
    <m/>
    <m/>
    <m/>
    <n v="114.1237674281"/>
    <n v="-8.5380434612435003"/>
    <s v="MD|MYDB-20260806264506|DC30004/MC30053|toko jaya abadi|082318199799"/>
    <s v="MYDIGIBIZPARTNER"/>
    <m/>
    <m/>
    <m/>
    <m/>
    <m/>
    <m/>
    <m/>
    <m/>
    <s v="Management Janji"/>
    <s v="2026-08-07 08:00:00 | Nama : BP APIN EKO PRASETYO No Hp : 082318199799 No Alt :  Tgl Pemasangan : 07 Agustus 2026 Interval : PAGI  Note : Hubungi pelanggan terlebih dahulu"/>
    <s v="FCC"/>
    <d v="2026-06-08T10:25:07"/>
    <d v="2026-08-07T08:00:00"/>
    <m/>
    <s v="PS"/>
    <s v="PSG"/>
    <s v="NO ADDON"/>
    <n v="20260806"/>
    <s v="Completed"/>
    <s v="HSI Bisnis Bundling Phone Promo 2026 PSB 70% - Free 800 Menit Promo - 150 Mbps"/>
    <s v="INDIBIZ"/>
    <m/>
    <m/>
    <d v="2026-08-07T08:00:00"/>
    <s v="2026-08-07 08:00:00 | Nama : BP APIN EKO PRASETYO No Hp : 082318199799 No Alt :  Tgl Pemasangan : 07 Agustus 2026 Interval : PAGI  Note : Hubungi pelanggan terlebih dahulu"/>
    <n v="2026"/>
    <n v="8"/>
    <n v="6"/>
    <d v="2026-08-06T00:00:00"/>
    <n v="-1.3333333333357587"/>
    <x v="1"/>
    <x v="9"/>
  </r>
  <r>
    <n v="1810"/>
    <n v="1002531343"/>
    <n v="3"/>
    <x v="0"/>
    <n v="5"/>
    <s v="MATARAM"/>
    <s v="SUMBAWA"/>
    <s v="MLK"/>
    <s v="REG"/>
    <s v="AO"/>
    <s v="NEW SALES"/>
    <s v="1P INET"/>
    <s v="7 | OSS - PROVISIONING ISSUED"/>
    <s v="RBS-Regional 3"/>
    <d v="2026-08-17T17:14:57"/>
    <d v="2026-08-18T15:38:19"/>
    <n v="69368315"/>
    <m/>
    <n v="172608206232"/>
    <s v="BAHA BAHA VILLAS 2"/>
    <s v="ODP-MLK-FAC/28 FAC/D04/28.01"/>
    <s v="WO061948364"/>
    <m/>
    <m/>
    <m/>
    <n v="116.736665234565"/>
    <n v="-8.9753948978266607"/>
    <s v="|MN02367|MYIA-059357153844/POI/PANDITA WIRAWAN/082144952971/pandytawirawan96@gmail.com"/>
    <s v="MYIB_ASSISTANT"/>
    <m/>
    <m/>
    <m/>
    <m/>
    <m/>
    <m/>
    <m/>
    <m/>
    <s v="Management Janji"/>
    <s v="2026-08-18 15:00:00 | M janji : pagi Tanggal Pemasangan : 18/agustus/2026 Note : hubungi pelanggan jika ingin kelokasi "/>
    <s v="FCC"/>
    <s v="17-08-2026 17:39:44"/>
    <d v="2026-08-18T15:00:00"/>
    <m/>
    <s v="PI"/>
    <s v="MLK"/>
    <s v="NO ADDON"/>
    <m/>
    <s v="Provisioning Issued"/>
    <s v="HSI Bisnis Basic Promo HUT Telkom PSB 70% - 150 Mbps"/>
    <s v="INDIBIZ"/>
    <m/>
    <m/>
    <d v="2026-08-18T15:00:00"/>
    <s v="2026-08-18 15:00:00 | M janji : pagi Tanggal Pemasangan : 18/agustus/2026 Note : hubungi pelanggan jika ingin kelokasi "/>
    <m/>
    <m/>
    <m/>
    <e v="#NUM!"/>
    <e v="#NUM!"/>
    <x v="0"/>
    <x v="2"/>
  </r>
  <r>
    <n v="1811"/>
    <n v="1002519059"/>
    <n v="3"/>
    <x v="7"/>
    <n v="4"/>
    <s v="SOLO"/>
    <s v="INNER - SOLO JATENG TIMUR"/>
    <s v="MSO"/>
    <s v="REG"/>
    <s v="AO"/>
    <s v="NEW SALES"/>
    <m/>
    <s v="Completed (PS)"/>
    <s v="RBS-Regional 3"/>
    <d v="2026-08-11T09:40:56"/>
    <d v="2026-08-14T12:24:48"/>
    <n v="69362936"/>
    <m/>
    <n v="142566102110"/>
    <s v="Universitas Slamet Riyadi Kampus 2"/>
    <s v="ODP-MSO-FF/122"/>
    <s v="WO061643208"/>
    <m/>
    <m/>
    <m/>
    <n v="110.8280903"/>
    <n v="-7.5391358999999998"/>
    <s v="AMRBS;406949/Elsa//TREG4SOLO/Moenawar Kholil 08112635143/moenawarkholil@gmail.com/PSB BISNIS WINBACK 2.0 1S INET ONLY 300Mbps ABODEMEN 1.130.000 PLUS PPN "/>
    <s v="Amex"/>
    <m/>
    <m/>
    <m/>
    <m/>
    <m/>
    <m/>
    <m/>
    <m/>
    <s v="Management Janji"/>
    <s v="2026-08-14 08:00:00|Nama PIC : Moenawar Kholil  No HP : 08112635143 Alt :  M Janji : 14/08/2026 Jam Pasang : 08.00  - 13:00  NoteÃ‚Â :  hubungi terlebih dahulu sebelum ke lokasi, terima kasih.|40981184|MYDITA"/>
    <s v="FCC"/>
    <d v="2026-11-08T09:54:44"/>
    <d v="2026-08-14T08:00:00"/>
    <m/>
    <s v="PS"/>
    <s v="MSO"/>
    <s v="NO ADDON"/>
    <n v="20260814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4T08:00:00"/>
    <s v="2026-08-14 08:00:00|Nama PIC : Moenawar Kholil  No HP : 08112635143 Alt :  M Janji : 14/08/2026 Jam Pasang : 08.00  - 13:00  NoteÃ‚Â :  hubungi terlebih dahulu sebelum ke lokasi, terima kasih.|40981184|MYDITA"/>
    <n v="2026"/>
    <n v="8"/>
    <n v="14"/>
    <d v="2026-08-14T00:00:00"/>
    <n v="-0.33333333333575865"/>
    <x v="1"/>
    <x v="4"/>
  </r>
  <r>
    <n v="1812"/>
    <n v="1002531521"/>
    <n v="3"/>
    <x v="6"/>
    <n v="5"/>
    <s v="JEMBER"/>
    <s v="BANYUWANGI"/>
    <s v="RGJ"/>
    <s v="REG"/>
    <s v="AO"/>
    <s v="NEW SALES"/>
    <s v="1P INET"/>
    <s v="Completed (PS)"/>
    <s v="RBS-Regional 3"/>
    <d v="2026-08-17T19:05:56"/>
    <d v="2026-08-18T15:14:18"/>
    <n v="69368403"/>
    <m/>
    <n v="152516208104"/>
    <s v="TOKO FIRMAN"/>
    <s v="ODP-RGJ-FC/36 FC/D03/36.01"/>
    <s v="WO061954198"/>
    <m/>
    <m/>
    <m/>
    <n v="114.29172149999999"/>
    <n v="-8.3104333999999902"/>
    <s v="MD|MYDB-20260817265906|DC30008/MC30044|TOKO FIRMAN|089627274535"/>
    <s v="MYDIGIBIZPARTNER"/>
    <m/>
    <m/>
    <m/>
    <m/>
    <m/>
    <m/>
    <m/>
    <m/>
    <s v="Management Janji"/>
    <s v="2026-08-19 08:00:00 | telp :089627274535 alt : Tanggal pemasangan :18/08/2026 Jam pemasangan : pagi/siang Info Tambahan : Hubungi pelanggan dulu sebelum ke lokasi terima kasih."/>
    <s v="FCC"/>
    <s v="17-08-2026 19:10:30"/>
    <d v="2026-08-19T08:00:00"/>
    <m/>
    <s v="PS"/>
    <s v="RGJ"/>
    <s v="NO ADDON"/>
    <n v="20260818"/>
    <s v="Completed"/>
    <s v="HSI Bisnis Promo HUT Telkom PSB 70% - 300 Mbps"/>
    <s v="INDIBIZ"/>
    <m/>
    <m/>
    <d v="2026-08-19T08:00:00"/>
    <s v="2026-08-19 08:00:00 | telp :089627274535 alt : Tanggal pemasangan :18/08/2026 Jam pemasangan : pagi/siang Info Tambahan : Hubungi pelanggan dulu sebelum ke lokasi terima kasih."/>
    <n v="2026"/>
    <n v="8"/>
    <n v="18"/>
    <d v="2026-08-18T00:00:00"/>
    <n v="-1.3333333333357587"/>
    <x v="1"/>
    <x v="9"/>
  </r>
  <r>
    <n v="1813"/>
    <n v="1002517561"/>
    <n v="3"/>
    <x v="2"/>
    <n v="4"/>
    <s v="YOGYAKARTA"/>
    <s v="INNER - YOGYA JATENG SELATAN"/>
    <s v="PGR"/>
    <s v="REG"/>
    <s v="AO"/>
    <s v="NEW SALES"/>
    <s v="1P INET"/>
    <s v="Completed (PS)"/>
    <s v="RBS-Regional 3"/>
    <d v="2026-08-10T11:58:56"/>
    <d v="2026-08-11T16:27:47"/>
    <n v="69362355"/>
    <m/>
    <n v="141114227875"/>
    <s v="KOST BAYU"/>
    <s v="ODP-PGR-FCC/047 FCC/D04/047.01"/>
    <s v="WO061384013"/>
    <m/>
    <m/>
    <m/>
    <n v="110.387641"/>
    <n v="-7.8132849999999996"/>
    <s v="|MC80046|MYIA-011666451827/POI/Bayu Rahmat Setiadi/085640907690/bayursetiadi@gmail.com"/>
    <s v="MYIB_ASSISTANT"/>
    <m/>
    <m/>
    <m/>
    <m/>
    <m/>
    <m/>
    <m/>
    <m/>
    <s v="Management Janji"/>
    <s v="2026-08-11 08:00:00 | M Janji : (11/08/2026) jam Pasang : 09:00 Note : hubungi pelanggan jika ingin kelokasi "/>
    <s v="FCC"/>
    <d v="2026-10-08T12:09:56"/>
    <d v="2026-08-11T08:00:00"/>
    <m/>
    <s v="PS"/>
    <s v="PGR"/>
    <s v="NO ADDON"/>
    <n v="20260811"/>
    <s v="Completed"/>
    <s v="HSI Bisnis Promo HUT Telkom PSB 70% - 50 Mbps"/>
    <s v="INDIBIZ"/>
    <m/>
    <m/>
    <d v="2026-08-11T08:00:00"/>
    <s v="2026-08-11 08:00:00 | M Janji : (11/08/2026) jam Pasang : 09:00 Note : hubungi pelanggan jika ingin kelokasi "/>
    <n v="2026"/>
    <n v="8"/>
    <n v="11"/>
    <d v="2026-08-11T00:00:00"/>
    <n v="-0.33333333333575865"/>
    <x v="1"/>
    <x v="4"/>
  </r>
  <r>
    <n v="1814"/>
    <n v="1002528538"/>
    <n v="3"/>
    <x v="1"/>
    <n v="5"/>
    <s v="KEDIRI"/>
    <s v="KEDIRI"/>
    <s v="WAT"/>
    <s v="REG"/>
    <s v="AO"/>
    <s v="NEW SALES"/>
    <s v="1P INET"/>
    <s v="Completed (PS)"/>
    <s v="RBS-Regional 3"/>
    <d v="2026-08-15T15:16:56"/>
    <d v="2026-08-16T08:20:57"/>
    <n v="69367048"/>
    <m/>
    <n v="152650208115"/>
    <s v="SMP KARYA WATES"/>
    <s v="ODP-WAT-FB/26 FB/D03/26.01"/>
    <s v="WO061831913"/>
    <m/>
    <m/>
    <m/>
    <n v="112.127319"/>
    <n v="-7.9212600000000002"/>
    <s v="|MC20002|MYIA-006945002001/POI/GURUH BAYU ANGGARA/081333884916/kopiungu19@gmail.com"/>
    <s v="MYIB_ASSISTANT"/>
    <m/>
    <m/>
    <m/>
    <m/>
    <m/>
    <m/>
    <m/>
    <m/>
    <s v="Management Janji"/>
    <s v="2026-08-16 13:00:00 | Jam Pemasangan : JAM 4 SORE Tanggal Pemasangan : SABTU 15 AGUSTUS 2026 Info Tambahan : Hubungi pelanggan sebelum datang ke lokasi"/>
    <s v="FCC"/>
    <s v="15-08-2026 15:39:51"/>
    <d v="2026-08-16T13:00:00"/>
    <m/>
    <s v="PS"/>
    <s v="WAT"/>
    <s v="NO ADDON"/>
    <n v="20260816"/>
    <s v="Completed"/>
    <s v="HSI Bisnis Promo HUT Telkom PSB 70% - 150 Mbps"/>
    <s v="INDIBIZ"/>
    <m/>
    <m/>
    <d v="2026-08-16T13:00:00"/>
    <s v="2026-08-16 13:00:00 | Jam Pemasangan : JAM 4 SORE Tanggal Pemasangan : SABTU 15 AGUSTUS 2026 Info Tambahan : Hubungi pelanggan sebelum datang ke lokasi"/>
    <n v="2026"/>
    <n v="8"/>
    <n v="16"/>
    <d v="2026-08-16T00:00:00"/>
    <n v="-0.54166666666424135"/>
    <x v="1"/>
    <x v="1"/>
  </r>
  <r>
    <n v="1815"/>
    <n v="1002517613"/>
    <n v="3"/>
    <x v="1"/>
    <n v="5"/>
    <s v="MADIUN"/>
    <s v="NGAWI"/>
    <s v="GGR"/>
    <s v="REG"/>
    <s v="AO"/>
    <s v="NEW SALES"/>
    <s v="1P INET"/>
    <s v="Completed (PS)"/>
    <s v="RBS-Regional 3"/>
    <d v="2026-08-10T12:16:56"/>
    <d v="2026-08-11T11:36:28"/>
    <n v="69362375"/>
    <m/>
    <n v="152613205904"/>
    <s v="SPBU 54.633.03"/>
    <s v="ODP-GGR-FA/21 FA/D02/21.01"/>
    <s v="WO061386647"/>
    <m/>
    <m/>
    <m/>
    <n v="111.4203938"/>
    <n v="-7.6827044000000004"/>
    <s v="|MN00285|MYIA-085224559777/POI/DIAN ARDHANA RESWARI/081556445838/spbu5463303magetan@gmail.com"/>
    <s v="MYIB_ASSISTANT"/>
    <m/>
    <m/>
    <m/>
    <m/>
    <m/>
    <m/>
    <m/>
    <m/>
    <s v="Management Janji"/>
    <s v="2026-08-11 13:00:00 | Jam pemasangan : 12.00 Info Tambahan : Hubungi pelanggan dulu sebelum ke lokasi terimakasih "/>
    <s v="FCC"/>
    <d v="2026-10-08T12:39:53"/>
    <d v="2026-08-11T13:00:00"/>
    <m/>
    <s v="PS"/>
    <s v="GGR"/>
    <s v="NO ADDON"/>
    <n v="20260811"/>
    <s v="Completed"/>
    <s v="HSI Bisnis Promo HUT Telkom PSB 70% - 50 Mbps"/>
    <s v="INDIBIZ"/>
    <m/>
    <m/>
    <d v="2026-08-11T13:00:00"/>
    <s v="2026-08-11 13:00:00 | Jam pemasangan : 12.00 Info Tambahan : Hubungi pelanggan dulu sebelum ke lokasi terimakasih "/>
    <n v="2026"/>
    <n v="8"/>
    <n v="11"/>
    <d v="2026-08-11T00:00:00"/>
    <n v="-0.54166666666424135"/>
    <x v="1"/>
    <x v="11"/>
  </r>
  <r>
    <n v="1816"/>
    <n v="1002515819"/>
    <n v="3"/>
    <x v="7"/>
    <n v="4"/>
    <s v="KUDUS"/>
    <s v="REMBANG"/>
    <s v="LSE"/>
    <s v="REG"/>
    <s v="AO"/>
    <s v="NEW SALES"/>
    <s v="1P INET"/>
    <s v="Completed (PS)"/>
    <s v="RBS-Regional 3"/>
    <d v="2026-08-08T11:32:56"/>
    <d v="2026-08-10T17:35:10"/>
    <n v="69361373"/>
    <m/>
    <n v="142598105505"/>
    <s v="KSPPS ASSALAM ARTHADAYA KK TAHUNAN"/>
    <s v="ODP-LSE-FC/051 FC/D05/051.01"/>
    <s v="WO061248955"/>
    <m/>
    <m/>
    <m/>
    <n v="111.553060351377"/>
    <n v="-6.8823045876572397"/>
    <s v="|MN02366|MYIA-001588518261/POI/Amar maruf/085225567772/bmt.assalamarthadaya@gmail.com"/>
    <s v="MYIB_ASSISTANT"/>
    <m/>
    <m/>
    <m/>
    <m/>
    <m/>
    <m/>
    <m/>
    <m/>
    <s v="Management Janji"/>
    <s v="2026-08-10 08:00:00 | M Janji : 10 agustus 2026 jam Pasang : pagi  Note : hubungi pelanggan jika ingin kelokasi"/>
    <s v="FCC"/>
    <d v="2026-08-08T11:39:57"/>
    <d v="2026-08-10T08:00:00"/>
    <m/>
    <s v="PS"/>
    <s v="LSE"/>
    <s v="NO ADDON"/>
    <n v="20260810"/>
    <s v="Completed"/>
    <s v="HSI Bisnis Promo HUT Telkom PSB 70% - 50 Mbps"/>
    <s v="INDIBIZ"/>
    <m/>
    <m/>
    <d v="2026-08-10T08:00:00"/>
    <s v="2026-08-10 08:00:00 | M Janji : 10 agustus 2026 jam Pasang : pagi  Note : hubungi pelanggan jika ingin kelokasi"/>
    <n v="2026"/>
    <n v="8"/>
    <n v="10"/>
    <d v="2026-08-10T00:00:00"/>
    <n v="-0.33333333333575865"/>
    <x v="1"/>
    <x v="4"/>
  </r>
  <r>
    <n v="1817"/>
    <n v="1002528196"/>
    <n v="3"/>
    <x v="1"/>
    <n v="5"/>
    <s v="MADIUN"/>
    <s v="PONOROGO"/>
    <s v="SMO"/>
    <s v="REG"/>
    <s v="AO"/>
    <s v="NEW SALES"/>
    <s v="1P INET"/>
    <s v="Completed (PS)"/>
    <s v="RBS-Regional 3"/>
    <d v="2026-08-15T12:19:57"/>
    <d v="2026-08-17T15:35:06"/>
    <n v="69366802"/>
    <m/>
    <n v="152614209524"/>
    <s v="IDEA KOMPUTER BADEGAN"/>
    <s v="ODP-SMO-FC/01 FC/D02/01.01"/>
    <s v="WO061816492"/>
    <m/>
    <m/>
    <m/>
    <n v="111.3724512"/>
    <n v="-7.8987597000000003"/>
    <s v="MD|MYDB-20260815265495|DN00001/MN02053|IDEA KOMPUTER BADEGAN|088989468602"/>
    <s v="MYDIGIBIZPARTNER"/>
    <m/>
    <m/>
    <m/>
    <m/>
    <m/>
    <m/>
    <m/>
    <m/>
    <s v="Management Janji"/>
    <s v="2026-08-17 08:00:00 | Tanggal Pemasangan : 16 Agustus 2026 Jam Pemasangan : 08:00 15:00 Info Tambahan : Hubungi pelanggan dulu sebelum ke lokasi terimakasih"/>
    <s v="FCC"/>
    <s v="15-08-2026 12:25:37"/>
    <d v="2026-08-17T08:00:00"/>
    <m/>
    <s v="PS"/>
    <s v="SMO"/>
    <s v="NO ADDON"/>
    <n v="20260817"/>
    <s v="Completed"/>
    <s v="HSI Bisnis Promo HUT Telkom PSB 70% - 300 Mbps"/>
    <s v="INDIBIZ"/>
    <m/>
    <m/>
    <d v="2026-08-17T08:00:00"/>
    <s v="2026-08-17 08:00:00 | Tanggal Pemasangan : 16 Agustus 2026 Jam Pemasangan : 08:00 15:00 Info Tambahan : Hubungi pelanggan dulu sebelum ke lokasi terimakasih"/>
    <n v="2026"/>
    <n v="8"/>
    <n v="17"/>
    <d v="2026-08-17T00:00:00"/>
    <n v="-0.33333333333575865"/>
    <x v="1"/>
    <x v="25"/>
  </r>
  <r>
    <n v="1818"/>
    <n v="1002505749"/>
    <n v="3"/>
    <x v="4"/>
    <n v="4"/>
    <s v="PEKALONGAN"/>
    <s v="BREBES"/>
    <s v="BRB"/>
    <s v="REG"/>
    <s v="AO"/>
    <s v="NEW SALES"/>
    <m/>
    <s v="Completed (PS)"/>
    <s v="RBS-Regional 3"/>
    <d v="2026-08-03T10:22:16"/>
    <d v="2026-08-04T15:40:38"/>
    <n v="69357331"/>
    <m/>
    <n v="146284108355"/>
    <s v="SMPIT Harapan Umat Brebes"/>
    <s v="ODP-BRB-FJ/055"/>
    <s v="WO060801546"/>
    <m/>
    <m/>
    <m/>
    <n v="109.04786692735399"/>
    <n v="-6.8570585999707196"/>
    <s v="AMRBS;403095;REG3;BAYU;085100296564;HSI 1S 100MB;535k;PIC 089501893076"/>
    <s v="Account Manager"/>
    <m/>
    <m/>
    <m/>
    <m/>
    <m/>
    <m/>
    <m/>
    <m/>
    <s v="Management Janji"/>
    <s v="2026-08-04 13:00:00|Tanggal pemasangan : 04 agustus 2026 Jam pemasangan : pagi/siang Info Tambahan : Hubungi pelanggan dulu sebelum ke lokasi terima kasih|40010577|MYDITA"/>
    <s v="FCC"/>
    <d v="2026-03-08T10:40:22"/>
    <d v="2026-08-04T13:00:00"/>
    <m/>
    <s v="PS"/>
    <s v="BRB"/>
    <s v="NO ADDON"/>
    <n v="20260804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4T13:00:00"/>
    <s v="2026-08-04 13:00:00|Tanggal pemasangan : 04 agustus 2026 Jam pemasangan : pagi/siang Info Tambahan : Hubungi pelanggan dulu sebelum ke lokasi terima kasih|40010577|MYDITA"/>
    <n v="2026"/>
    <n v="8"/>
    <n v="4"/>
    <d v="2026-08-04T00:00:00"/>
    <n v="-0.54166666666424135"/>
    <x v="1"/>
    <x v="4"/>
  </r>
  <r>
    <n v="1819"/>
    <n v="1002523265"/>
    <n v="3"/>
    <x v="6"/>
    <n v="5"/>
    <s v="JEMBER"/>
    <s v="BONDOWOSO"/>
    <s v="BOW"/>
    <s v="REG"/>
    <s v="AO"/>
    <s v="NEW SALES"/>
    <s v="1P INET"/>
    <s v="98 | OSS - CANCEL COMPLETE"/>
    <s v="RBS-Regional 3"/>
    <d v="2026-08-13T08:08:57"/>
    <d v="2026-08-13T16:49:02"/>
    <n v="69364682"/>
    <m/>
    <n v="152507225969"/>
    <s v="RUMAH KOST FATHORRASI SATU"/>
    <s v="ODP-BOW-FAC/30 FAC/D01/30.01"/>
    <s v="WO061635677"/>
    <m/>
    <m/>
    <m/>
    <n v="113.828454520867"/>
    <n v="-7.9851476524784699"/>
    <s v="|MC30175|MYIA-030471190511/POI/Fathorrasi/083853348579/fathorrasi5@gmail.com"/>
    <s v="MYIB_ASSISTANT"/>
    <m/>
    <m/>
    <m/>
    <m/>
    <m/>
    <m/>
    <m/>
    <m/>
    <s v="Management Janji"/>
    <s v="2026-08-14 13:00:00 | Nama : BP FATHORRASI No Hp : 083853348579 No Alt :  Tgl Pemasangan : 14 Agustus 2026 Interval : SIANG Note : Hubungi pelanggan terlebih dahulu"/>
    <s v="FCC"/>
    <s v="13-08-2026 08:10:40"/>
    <d v="2026-08-14T13:00:00"/>
    <s v="Kendala Pelanggan"/>
    <s v="CANCEL"/>
    <s v="BOW"/>
    <s v="NO ADDON"/>
    <m/>
    <s v="Cancel Completed"/>
    <s v="HSI Bisnis Promo HUT Telkom PSB 70% - 100 Mbps"/>
    <s v="INDIBIZ"/>
    <m/>
    <m/>
    <d v="2026-08-14T13:00:00"/>
    <s v="2026-08-14 13:00:00 | Nama : BP FATHORRASI No Hp : 083853348579 No Alt :  Tgl Pemasangan : 14 Agustus 2026 Interval : SIANG Note : Hubungi pelanggan terlebih dahulu"/>
    <m/>
    <m/>
    <m/>
    <e v="#NUM!"/>
    <e v="#NUM!"/>
    <x v="0"/>
    <x v="13"/>
  </r>
  <r>
    <n v="1820"/>
    <n v="1002525541"/>
    <n v="3"/>
    <x v="6"/>
    <n v="5"/>
    <s v="SIDOARJO"/>
    <s v="INNER - JATIM TIMUR"/>
    <s v="KRN"/>
    <s v="REG"/>
    <s v="AO"/>
    <s v="NEW SALES"/>
    <m/>
    <s v="Completed (PS)"/>
    <s v="RBS-Regional 3"/>
    <d v="2026-08-14T09:03:32"/>
    <d v="2026-08-14T12:51:38"/>
    <n v="69358832"/>
    <m/>
    <n v="152331251058"/>
    <s v="MI NURUL ULUM R.LAB"/>
    <s v="ODP-KRN-FAF/40"/>
    <s v="WO061719961"/>
    <m/>
    <m/>
    <m/>
    <n v="112.62412735773501"/>
    <n v="-7.4490811419691196"/>
    <s v="|MN00370|/MI NURUL ULUM R.LAB/WINBACK 2.0 HSI B2B (1:1) 100MBPS 535RB PSB DISC 70%//111muchlissh@gmail.com/MUHAMMAD MUCHLIS/89504592018"/>
    <s v="Sales Force DBS"/>
    <m/>
    <m/>
    <m/>
    <m/>
    <m/>
    <m/>
    <m/>
    <m/>
    <s v="Management Janji"/>
    <s v="2026-08-07 08:00:00|Tanggal pemasangan: 6/08/2026  Jam pemasangan : pagi / siang  Info Tambahan : Hubungi pelanggan dulu sebelum ke lokasi.  terima kasih|40010577|MYDITA"/>
    <s v="FCC"/>
    <s v="14-08-2026 09:10:50"/>
    <m/>
    <m/>
    <s v="PS"/>
    <s v="KRN"/>
    <s v="NO ADDON"/>
    <n v="20260814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14T07:00:00"/>
    <s v="2026-08-07 08:00:00|Tanggal pemasangan: 6/08/2026  Jam pemasangan : pagi / siang  Info Tambahan : Hubungi pelanggan dulu sebelum ke lokasi.  terima kasih|40010577|MYDITA"/>
    <n v="2026"/>
    <n v="8"/>
    <n v="14"/>
    <d v="2026-08-14T00:00:00"/>
    <n v="-0.29166666666424135"/>
    <x v="1"/>
    <x v="19"/>
  </r>
  <r>
    <n v="1821"/>
    <n v="1002506662"/>
    <n v="3"/>
    <x v="3"/>
    <n v="5"/>
    <s v="SBY UTARA"/>
    <s v="TANDES"/>
    <s v="KNN"/>
    <s v="REG"/>
    <s v="AO"/>
    <s v="NEW SALES"/>
    <m/>
    <s v="100 | REVOKE COMPLETED"/>
    <s v="RBS-Regional 3"/>
    <d v="2026-08-03T21:37:02"/>
    <d v="2026-08-10T09:30:38"/>
    <n v="69357870"/>
    <m/>
    <n v="152412248704"/>
    <s v="PT. ATMODJO SURYA TEHNIK"/>
    <s v="ODP-KND-FCA/29"/>
    <s v="WO060883605"/>
    <m/>
    <m/>
    <m/>
    <n v="112.65315529999999"/>
    <n v="-7.2181911999999997"/>
    <s v="|MN01735|/PT. ATMODJO SURYA TEHNIK/HSI Basic Promo HUT Telkom (1:2) 50 Mbps (Rp 320.000) PSB Rp 150.000/081217673531/supardoyo.abr@gmail.com/Soepardojo/-7.212307,112.652900/Jl.raya tambak osowilangon,  surabaya"/>
    <s v="Sales Force DBS"/>
    <m/>
    <m/>
    <m/>
    <m/>
    <m/>
    <m/>
    <m/>
    <m/>
    <s v="Management Janji"/>
    <s v="2026-08-05 10:00:00|M Janji : (05/08/2026) jam Pasang : 09:00 Note : hubungi pelanggan jika ingin kelokasi|40961370|MYDITA"/>
    <s v="FCC"/>
    <d v="2026-03-08T21:40:17"/>
    <d v="2026-08-05T10:00:00"/>
    <s v="FALLOUT HOMEPASS"/>
    <s v="REVOKE"/>
    <s v="KNN"/>
    <s v="NO ADDON"/>
    <m/>
    <s v="Revoke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10:00:00"/>
    <s v="2026-08-05 10:00:00|M Janji : (05/08/2026) jam Pasang : 09:00 Note : hubungi pelanggan jika ingin kelokasi|40961370|MYDITA"/>
    <m/>
    <m/>
    <m/>
    <e v="#NUM!"/>
    <e v="#NUM!"/>
    <x v="0"/>
    <x v="23"/>
  </r>
  <r>
    <n v="1822"/>
    <n v="1002524769"/>
    <n v="3"/>
    <x v="2"/>
    <n v="4"/>
    <s v="MAGELANG"/>
    <s v="PURWOREJJO"/>
    <s v="PWJ"/>
    <s v="REG"/>
    <s v="AO"/>
    <s v="NEW SALES"/>
    <s v="1P INET"/>
    <s v="MIE - SEND SURVEY"/>
    <s v="RBS-Regional 3"/>
    <d v="2026-08-13T15:43:57"/>
    <d v="2026-08-13T15:46:01"/>
    <n v="69365371"/>
    <m/>
    <n v="142138510568"/>
    <s v="PT ASRY MANDIRI SEJAHTERA Kaliboto"/>
    <s v="ODP-PWJ-FAM/044 FAM/D02/044.01"/>
    <s v="WO061686600"/>
    <m/>
    <m/>
    <m/>
    <n v="110.052016979822"/>
    <n v="-7.63701589375881"/>
    <s v="|MB00450|MYIA-050947217266/POI/NOVIANI ARIFAH/085157955964/admiin.artha1234@gmail.com"/>
    <s v="MYIB_ASSISTANT"/>
    <m/>
    <m/>
    <m/>
    <m/>
    <m/>
    <m/>
    <m/>
    <m/>
    <s v="Management Janji"/>
    <s v="2026-08-19 08:00:00 | Nama : BU NOVIANI ARIFAH  No Hp : 085157955964 No Alt :  Tgl Pemasangan : 14 Agustus 2026 Interval : SIANG Note : Hubungi pelanggan terlebih dahulu"/>
    <s v="FCC"/>
    <s v="13-08-2026 15:55:16"/>
    <d v="2026-08-19T08:00:00"/>
    <m/>
    <s v="SURVEY_NEW_MANJA"/>
    <s v="PWJ"/>
    <s v="NO ADDON"/>
    <m/>
    <s v="MIE - SEND SURVEY"/>
    <s v="HSI Bisnis Basic PSB 70% - 50 Mbps"/>
    <s v="INDIBIZ"/>
    <m/>
    <m/>
    <d v="2026-08-19T08:00:00"/>
    <s v="2026-08-19 08:00:00 | Nama : BU NOVIANI ARIFAH  No Hp : 085157955964 No Alt :  Tgl Pemasangan : 14 Agustus 2026 Interval : SIANG Note : Hubungi pelanggan terlebih dahulu"/>
    <m/>
    <m/>
    <m/>
    <e v="#NUM!"/>
    <e v="#NUM!"/>
    <x v="0"/>
    <x v="4"/>
  </r>
  <r>
    <n v="1823"/>
    <n v="1002506502"/>
    <n v="3"/>
    <x v="6"/>
    <n v="5"/>
    <s v="SIDOARJO"/>
    <s v="MOJOKERTO"/>
    <s v="PCT"/>
    <s v="REG"/>
    <s v="AO"/>
    <s v="NEW SALES"/>
    <m/>
    <s v="Completed (PS)"/>
    <s v="RBS-Regional 3"/>
    <d v="2026-08-03T16:24:28"/>
    <d v="2026-08-04T22:06:51"/>
    <n v="69357771"/>
    <m/>
    <n v="152324211847"/>
    <s v="TOKO DT ACC"/>
    <s v="ODP-PCT-FD/22"/>
    <s v="WO060872334"/>
    <m/>
    <m/>
    <m/>
    <n v="112.5224434"/>
    <n v="-7.6529258999999996"/>
    <s v="|MC30223|/EKA DEVIYANTI/81336653161/noernoell20@gmai.co"/>
    <s v="Sales Force DBS"/>
    <m/>
    <m/>
    <m/>
    <m/>
    <m/>
    <m/>
    <m/>
    <m/>
    <s v="Management Janji"/>
    <s v="2026-08-05 08:00:00|Nama PIC : Ibu Eka  No HP : 081336653161 No Alternatif : - M Janji : 05/08/2026 Jam Pasang : Pagi NoteÃ‚Â :  Hubungi terlebih dahulu sebelum ke lokasi  |40961370|MYDITA"/>
    <s v="FCC"/>
    <d v="2026-03-08T16:39:49"/>
    <d v="2026-08-05T08:00:00"/>
    <m/>
    <s v="PS"/>
    <s v="PCT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8:00:00"/>
    <s v="2026-08-05 08:00:00|Nama PIC : Ibu Eka  No HP : 081336653161 No Alternatif : - M Janji : 05/08/2026 Jam Pasang : Pagi NoteÃ‚Â :  Hubungi terlebih dahulu sebelum ke lokasi  |40961370|MYDITA"/>
    <n v="2026"/>
    <n v="8"/>
    <n v="4"/>
    <d v="2026-08-04T00:00:00"/>
    <n v="-1.3333333333357587"/>
    <x v="1"/>
    <x v="20"/>
  </r>
  <r>
    <n v="1824"/>
    <n v="1002512827"/>
    <n v="3"/>
    <x v="7"/>
    <n v="4"/>
    <s v="KUDUS"/>
    <s v="BLORA"/>
    <s v="RDB"/>
    <s v="REG"/>
    <s v="AO"/>
    <s v="NEW SALES"/>
    <s v="1P INET"/>
    <s v="98 | OSS - CANCEL COMPLETE"/>
    <s v="RBS-Regional 3"/>
    <d v="2026-08-06T15:07:56"/>
    <d v="2026-08-07T16:07:16"/>
    <n v="69360111"/>
    <m/>
    <n v="142512103092"/>
    <s v="ART TECH X FASTGASS"/>
    <s v="ODP-RDB-FA/180 FA/D08/180.01"/>
    <s v="WO061090110"/>
    <m/>
    <m/>
    <m/>
    <n v="111.366546079516"/>
    <n v="-7.2182720783213297"/>
    <s v="MD|MYDB-20260806264545|DB10005/MB10071|ART TECH X FASTGASS|08816970175"/>
    <s v="MYDIGIBIZPARTNER"/>
    <m/>
    <m/>
    <m/>
    <m/>
    <m/>
    <m/>
    <m/>
    <m/>
    <s v="Management Janji"/>
    <s v="2026-08-07 13:00:00 |  M Janji : (07/08/026) jam Pasang : 09:00 Note : hubungi pelanggan jika ingin kelokasi"/>
    <s v="FCC"/>
    <d v="2026-06-08T15:25:44"/>
    <d v="2026-08-07T13:00:00"/>
    <s v="Kendala Lainnya"/>
    <s v="CANCEL"/>
    <s v="RDB"/>
    <s v="NO ADDON"/>
    <m/>
    <s v="Cancel Completed"/>
    <s v="HSI Bisnis Khusus Winback PSB 70% - 100 Mbps"/>
    <s v="INDIBIZ"/>
    <m/>
    <m/>
    <d v="2026-08-07T13:00:00"/>
    <s v="2026-08-07 13:00:00 |  M Janji : (07/08/026) jam Pasang : 09:00 Note : hubungi pelanggan jika ingin kelokasi"/>
    <m/>
    <m/>
    <m/>
    <e v="#NUM!"/>
    <e v="#NUM!"/>
    <x v="0"/>
    <x v="4"/>
  </r>
  <r>
    <n v="1825"/>
    <n v="1002522293"/>
    <n v="3"/>
    <x v="1"/>
    <n v="5"/>
    <s v="MALANG"/>
    <s v="KEPANJEN"/>
    <s v="MLG"/>
    <s v="REG"/>
    <s v="AO"/>
    <s v="NEW SALES"/>
    <m/>
    <s v="Completed (PS)"/>
    <s v="RBS-Regional 3"/>
    <d v="2026-08-12T13:59:32"/>
    <d v="2026-08-12T15:32:31"/>
    <n v="68573442"/>
    <m/>
    <n v="152701907677"/>
    <s v="SMAN 1 MALANG"/>
    <s v="ODP-MLG-FEP/136"/>
    <s v="WO061592692"/>
    <m/>
    <m/>
    <m/>
    <n v="112.6355042"/>
    <n v="-7.9772264000000002"/>
    <s v="MC20200|SMAN 1 MALANG|HSI Bisnis Promo HUT Telkom 200 mbps|081359436279"/>
    <s v="Sales Force DBS"/>
    <m/>
    <m/>
    <m/>
    <m/>
    <m/>
    <m/>
    <m/>
    <m/>
    <s v="Management Janji"/>
    <d v="2026-08-12T00:00:00"/>
    <s v="FCC"/>
    <d v="2026-12-08T14:10:11"/>
    <m/>
    <m/>
    <s v="PS"/>
    <s v="MLG"/>
    <s v="NO ADDON"/>
    <n v="20260812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12T07:00:00"/>
    <d v="2026-08-12T00:00:00"/>
    <n v="2026"/>
    <n v="8"/>
    <n v="12"/>
    <d v="2026-08-12T00:00:00"/>
    <n v="-0.29166666666424135"/>
    <x v="1"/>
    <x v="24"/>
  </r>
  <r>
    <n v="1826"/>
    <n v="1002514550"/>
    <n v="3"/>
    <x v="3"/>
    <n v="5"/>
    <s v="SBY SELATAN"/>
    <s v="MANYAR"/>
    <s v="GBG"/>
    <s v="REG"/>
    <s v="AO"/>
    <s v="NEW SALES"/>
    <m/>
    <s v="Completed (PS)"/>
    <s v="RBS-Regional 3"/>
    <d v="2026-08-07T13:14:55"/>
    <d v="2026-08-07T15:58:46"/>
    <n v="69358491"/>
    <m/>
    <n v="152320245940"/>
    <s v="SEKOLAH GRACIA"/>
    <s v="ODP-MYR-FBL/10"/>
    <s v="WO061164421"/>
    <m/>
    <m/>
    <m/>
    <n v="112.75880600000001"/>
    <n v="-7.2907219999999997"/>
    <s v="|MN02749|MYIA-055423623156/POI/Joko Iswandono/087853008685/sekolahgraciasd@gmail.com"/>
    <s v="Sales Force DBS"/>
    <m/>
    <m/>
    <m/>
    <m/>
    <m/>
    <m/>
    <m/>
    <m/>
    <s v="Management Janji"/>
    <s v="2026-08-05 13:00:00 | Nama : BU IRENE (ADMIN)  No Hp : 082232027184  No Alt : 087853008685  Tgl Pemasangan : 05 Agustus 2026  Interval : SIANG  Note : Hubungi pelanggan terlebih dahulu"/>
    <s v="FCC"/>
    <d v="2026-07-08T13:25:39"/>
    <m/>
    <m/>
    <s v="PS"/>
    <s v="GBG"/>
    <s v="OCA"/>
    <n v="20260807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7T07:00:00"/>
    <s v="2026-08-05 13:00:00 | Nama : BU IRENE (ADMIN)  No Hp : 082232027184  No Alt : 087853008685  Tgl Pemasangan : 05 Agustus 2026  Interval : SIANG  Note : Hubungi pelanggan terlebih dahulu"/>
    <n v="2026"/>
    <n v="8"/>
    <n v="7"/>
    <d v="2026-08-07T00:00:00"/>
    <n v="-0.29166666666424135"/>
    <x v="1"/>
    <x v="10"/>
  </r>
  <r>
    <n v="1827"/>
    <n v="1002529199"/>
    <n v="3"/>
    <x v="3"/>
    <n v="5"/>
    <s v="MADURA"/>
    <s v="PAMEKASAN"/>
    <s v="PME"/>
    <s v="REG"/>
    <s v="AO"/>
    <s v="NEW SALES"/>
    <s v="1P INET"/>
    <s v="Completed (PS)"/>
    <s v="RBS-Regional 3"/>
    <d v="2026-08-16T07:52:57"/>
    <d v="2026-08-16T15:26:09"/>
    <n v="69367254"/>
    <m/>
    <n v="152426928227"/>
    <s v="TOKO JABOLANI"/>
    <s v="ODP-PME-FBQ/16 FBQ/D03/16.01"/>
    <s v="WO061853742"/>
    <m/>
    <m/>
    <m/>
    <n v="113.59698349999999"/>
    <n v="-7.1291890999999996"/>
    <s v="MD|MYDB-20260815265621|DN00001/MN00558|TOKO JABOLANI|085741855102"/>
    <s v="MYDIGIBIZPARTNER"/>
    <m/>
    <m/>
    <m/>
    <m/>
    <m/>
    <m/>
    <m/>
    <m/>
    <s v="Management Janji"/>
    <s v="2026-08-17 08:00:00 | Nama Pic : bp salam No Hp Pic : 085741855102 No alt : - Jam Pemasangan : pagi  Tanggal Pemasangan : 17 Agustus 2026"/>
    <s v="FCC"/>
    <s v="16-08-2026 07:54:59"/>
    <d v="2026-08-17T08:00:00"/>
    <m/>
    <s v="PS"/>
    <s v="PME"/>
    <s v="NO ADDON"/>
    <n v="20260816"/>
    <s v="Completed"/>
    <s v="HSI Bisnis Promo HUT Telkom PSB 70% - 300 Mbps"/>
    <s v="INDIBIZ"/>
    <m/>
    <m/>
    <d v="2026-08-17T08:00:00"/>
    <s v="2026-08-17 08:00:00 | Nama Pic : bp salam No Hp Pic : 085741855102 No alt : - Jam Pemasangan : pagi  Tanggal Pemasangan : 17 Agustus 2026"/>
    <n v="2026"/>
    <n v="8"/>
    <n v="16"/>
    <d v="2026-08-16T00:00:00"/>
    <n v="-1.3333333333357587"/>
    <x v="1"/>
    <x v="6"/>
  </r>
  <r>
    <n v="1828"/>
    <n v="1002512916"/>
    <n v="3"/>
    <x v="3"/>
    <n v="5"/>
    <s v="SBY UTARA"/>
    <s v="MANYAR"/>
    <s v="MGO"/>
    <s v="REG"/>
    <s v="AO"/>
    <s v="NEW SALES"/>
    <s v="1P INET"/>
    <s v="102 | FOLLOW UP COMPLETED"/>
    <s v="RBS-Regional 3"/>
    <d v="2026-08-06T15:31:57"/>
    <d v="2026-08-11T13:17:08"/>
    <n v="69360168"/>
    <m/>
    <n v="152413167561"/>
    <s v="PT STRATEGI CENTRAL CAPITAL"/>
    <s v="ODP-DMO-FQM/18 FQM/D02/18.01"/>
    <s v="WO061095063"/>
    <m/>
    <m/>
    <m/>
    <n v="112.7508321"/>
    <n v="-7.2558214999999997"/>
    <s v="|MN02394|MYIA-024014342297/POI/MOCH ANJAS PUTRA DARMAWAN /085165932082/anjasputrad18@gmail.com"/>
    <s v="MYIB_ASSISTANT"/>
    <m/>
    <m/>
    <m/>
    <m/>
    <m/>
    <m/>
    <m/>
    <m/>
    <s v="Management Janji"/>
    <s v="2026-08-07 13:00:00 |  M Janji : (07/08/026) jam Pasang : 09:00 Note : hubungi pelanggan jika ingin kelokasi"/>
    <s v="FCC"/>
    <d v="2026-06-08T15:40:04"/>
    <d v="2026-08-07T13:00:00"/>
    <s v="Kendala Pelanggan"/>
    <s v="REVOKE"/>
    <s v="MGO"/>
    <s v="NO ADDON"/>
    <m/>
    <s v="Follow Up Revoke Completed, New Order ID : SC1002519831"/>
    <s v="HSI Bisnis Promo HUT Telkom PSB 70% - 300 Mbps"/>
    <s v="INDIBIZ"/>
    <m/>
    <m/>
    <d v="2026-08-07T13:00:00"/>
    <s v="2026-08-07 13:00:00 |  M Janji : (07/08/026) jam Pasang : 09:00 Note : hubungi pelanggan jika ingin kelokasi"/>
    <m/>
    <m/>
    <m/>
    <e v="#NUM!"/>
    <e v="#NUM!"/>
    <x v="0"/>
    <x v="10"/>
  </r>
  <r>
    <n v="1829"/>
    <n v="1002507780"/>
    <n v="3"/>
    <x v="3"/>
    <n v="5"/>
    <s v="MADURA"/>
    <s v="BANGKALAN"/>
    <s v="BKL"/>
    <s v="REG"/>
    <s v="AO"/>
    <s v="NEW SALES"/>
    <m/>
    <s v="Completed (PS)"/>
    <s v="RBS-Regional 3"/>
    <d v="2026-08-04T11:33:01"/>
    <d v="2026-08-04T13:06:12"/>
    <n v="69353156"/>
    <m/>
    <n v="152435221712"/>
    <s v="CAFE RATU 2"/>
    <s v="ODP-BKL-FGB/13"/>
    <s v="WO060875649"/>
    <m/>
    <m/>
    <m/>
    <n v="112.749189657256"/>
    <n v="-7.0295498396642904"/>
    <s v="|MN02601|/CAFE RATU 2/NABILA PUTRI SARI/082323095417/putrinabila2284@gmail.com/HSI Bisnis Promo HUT Telkom (1:1) 150 Mbps (Rp 620.000) PSB Rp 150.000"/>
    <s v="Sales Force DBS"/>
    <m/>
    <m/>
    <m/>
    <m/>
    <m/>
    <m/>
    <m/>
    <m/>
    <s v="Management Janji"/>
    <s v="2026-07-29 13:00:00|Nama PIC:  bu nabila   No HP: 082323095417  Alt:  Tanggal: 29/7/2026  Jam Pasang: Siang  Note: Hubungi sebelum ke lokasi, terimakasih.  |RI2334|MYDITA"/>
    <s v="FCC"/>
    <d v="2026-04-08T11:40:22"/>
    <m/>
    <m/>
    <s v="PS"/>
    <s v="BKL"/>
    <s v="NO ADDON"/>
    <n v="20260804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4T07:00:00"/>
    <s v="2026-07-29 13:00:00|Nama PIC:  bu nabila   No HP: 082323095417  Alt:  Tanggal: 29/7/2026  Jam Pasang: Siang  Note: Hubungi sebelum ke lokasi, terimakasih.  |RI2334|MYDITA"/>
    <n v="2026"/>
    <n v="8"/>
    <n v="4"/>
    <d v="2026-08-04T00:00:00"/>
    <n v="-0.29166666666424135"/>
    <x v="1"/>
    <x v="6"/>
  </r>
  <r>
    <n v="1830"/>
    <n v="1002512825"/>
    <n v="3"/>
    <x v="2"/>
    <n v="4"/>
    <s v="YOGYAKARTA"/>
    <s v="GUNUNG KIDUL"/>
    <s v="WNS"/>
    <s v="REG"/>
    <s v="AO"/>
    <s v="NEW SALES"/>
    <m/>
    <s v="MYDITA - GAGAL SEND CARING UNSC"/>
    <s v="RBS-Regional 3"/>
    <d v="2026-08-06T15:07:03"/>
    <d v="2026-08-07T10:08:02"/>
    <n v="69360134"/>
    <m/>
    <n v="143135115035"/>
    <s v="Jaringan Multimedia Indonesia"/>
    <s v="ODP-WNS-FGB/009"/>
    <s v="WO061109259"/>
    <m/>
    <m/>
    <m/>
    <n v="110.754928306746"/>
    <n v="-8.1720768397829708"/>
    <s v="AMRBS/403103/ANISA DWIARYANI/R3/YOGYAKARTA/PSB HSI BISNIS 1S 50 MBPS PROMO HUT TELKOM 1:2/Tri Johan Firdiyanto/081229749275/081804098210/johanfirdi@gmail.com"/>
    <s v="Amex"/>
    <m/>
    <m/>
    <m/>
    <m/>
    <m/>
    <m/>
    <m/>
    <m/>
    <s v="Management Janji"/>
    <s v="2026-08-07 15:00:00|Nama PIC : IBU USMA No HP : 081229749275 Alt :  M Janji : (JUMAT/7/AGUSTUS/2026) jam Pasang : 09:00 Note : hubungi pelanggan jika ingin kelokasi|40961370|MYDITA"/>
    <s v="FCC"/>
    <d v="2026-06-08T15:25:44"/>
    <d v="2026-08-07T00:00:00"/>
    <m/>
    <m/>
    <s v="WNS"/>
    <s v="NO ADDON"/>
    <m/>
    <s v="MYDITA - GAGAL SEND CARING UNSC"/>
    <s v="- 11_11446;Biaya PSB HSI EBIS Tunai di Depan ~ 11[150000]  - SP_NOSS;SP_NOSS ~ Internet NOSS Multispeed Network[0]  - E25061;E25061 ~ ES25 - Paket HSI Basic (HSIEF) Khusus Winback 2.0[0]  - E25061~null~E25061_UNL;UNL ~ Internet-Link Unlimited Internet Usa"/>
    <s v="INDIBIZ"/>
    <m/>
    <m/>
    <d v="2026-08-07T15:00:00"/>
    <s v="2026-08-07 15:00:00|Nama PIC : IBU USMA No HP : 081229749275 Alt :  M Janji : (JUMAT/7/AGUSTUS/2026) jam Pasang : 09:00 Note : hubungi pelanggan jika ingin kelokasi|40961370|MYDITA"/>
    <m/>
    <m/>
    <m/>
    <e v="#NUM!"/>
    <e v="#NUM!"/>
    <x v="0"/>
    <x v="4"/>
  </r>
  <r>
    <n v="1831"/>
    <n v="1002530755"/>
    <n v="3"/>
    <x v="1"/>
    <n v="5"/>
    <s v="KEDIRI"/>
    <s v="BLITAR"/>
    <s v="WGI"/>
    <s v="REG"/>
    <s v="AO"/>
    <s v="NEW SALES"/>
    <s v="1P INET"/>
    <s v="Completed (PS)"/>
    <s v="RBS-Regional 3"/>
    <d v="2026-08-17T12:08:56"/>
    <d v="2026-08-17T20:44:01"/>
    <n v="69368005"/>
    <m/>
    <n v="152737203679"/>
    <s v="REYGA CELL &amp; SHOP"/>
    <s v="ODP-WGI-FU/02 FU/D01/02.01"/>
    <s v="WO061923467"/>
    <m/>
    <m/>
    <m/>
    <n v="112.26095214486099"/>
    <n v="-8.0840259754343702"/>
    <s v="MD|MYDB-20260815265575|DC20015/MC20167|REYGA CELL &amp; SHOP|085857150210"/>
    <s v="MYDIGIBIZPARTNER"/>
    <m/>
    <m/>
    <m/>
    <m/>
    <m/>
    <m/>
    <m/>
    <m/>
    <s v="Management Janji"/>
    <s v="2026-08-18 13:00:00 | Nama : BP NANANG CAHYONO No Hp : 085857150210 No Alt :  Tgl Pemasangan : 18 Agustus 2026 Interval : PAGI  Note : Hubungi pelanggan terlebih dahulu"/>
    <s v="FCC"/>
    <s v="17-08-2026 12:10:09"/>
    <d v="2026-08-18T13:00:00"/>
    <m/>
    <s v="PS"/>
    <s v="WGI"/>
    <s v="NO ADDON"/>
    <n v="20260817"/>
    <s v="Completed"/>
    <s v="HSI Bisnis Promo HUT Telkom PSB 70% - 300 Mbps"/>
    <s v="INDIBIZ"/>
    <m/>
    <m/>
    <d v="2026-08-18T13:00:00"/>
    <s v="2026-08-18 13:00:00 | Nama : BP NANANG CAHYONO No Hp : 085857150210 No Alt :  Tgl Pemasangan : 18 Agustus 2026 Interval : PAGI  Note : Hubungi pelanggan terlebih dahulu"/>
    <n v="2026"/>
    <n v="8"/>
    <n v="17"/>
    <d v="2026-08-17T00:00:00"/>
    <n v="-1.5416666666642413"/>
    <x v="1"/>
    <x v="28"/>
  </r>
  <r>
    <n v="1832"/>
    <n v="1002511691"/>
    <n v="3"/>
    <x v="4"/>
    <n v="4"/>
    <s v="SEMARANG"/>
    <s v="INNER - SEMARANG JATENG UTARA"/>
    <s v="MJP"/>
    <s v="REG"/>
    <s v="AO"/>
    <s v="NEW SALES"/>
    <m/>
    <s v="102 | FOLLOW UP COMPLETED"/>
    <s v="RBS-Regional 2"/>
    <d v="2026-08-06T09:59:27"/>
    <d v="2026-08-10T16:09:25"/>
    <n v="69359679"/>
    <m/>
    <n v="142410345314"/>
    <s v="CV. Rabbani Asysa"/>
    <s v="ODP-MJP-FAU/111"/>
    <s v="WO061145389"/>
    <m/>
    <m/>
    <m/>
    <n v="110.44700570000001"/>
    <n v="-6.9930374000000004"/>
    <s v="AMRBS;406230;SANTOSO AJI;WITEL BDG;CV. Rabbani Asysa;082216797750;faidept@rabbani.co.id;1S HSI BASIC 50MBPS 320K"/>
    <s v="Amex"/>
    <m/>
    <m/>
    <m/>
    <m/>
    <m/>
    <m/>
    <m/>
    <m/>
    <s v="Management Janji"/>
    <s v="2026-08-08 08:00:00|M Janji : (07/08/026) jam Pasang : 09:00 Note : hubungi pelanggan jika ingin kelokasi |40931150|MYDITA"/>
    <s v="FCC"/>
    <d v="2026-06-08T10:10:02"/>
    <d v="2026-08-08T08:00:00"/>
    <m/>
    <s v="REVOKE"/>
    <s v="MJP"/>
    <s v="NO ADDON"/>
    <m/>
    <s v="Follow Up Revoke Completed, New Order ID : SC1002518428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08T08:00:00"/>
    <s v="2026-08-08 08:00:00|M Janji : (07/08/026) jam Pasang : 09:00 Note : hubungi pelanggan jika ingin kelokasi |40931150|MYDITA"/>
    <m/>
    <m/>
    <m/>
    <e v="#NUM!"/>
    <e v="#NUM!"/>
    <x v="0"/>
    <x v="4"/>
  </r>
  <r>
    <n v="1833"/>
    <n v="1002527327"/>
    <n v="3"/>
    <x v="6"/>
    <n v="5"/>
    <s v="SIDOARJO"/>
    <s v="PASURUAN"/>
    <s v="PWS"/>
    <s v="REG"/>
    <s v="AO"/>
    <s v="NEW SALES"/>
    <m/>
    <s v="Completed (PS)"/>
    <s v="RBS-Regional 3"/>
    <d v="2026-08-14T17:27:11"/>
    <d v="2026-08-15T19:27:00"/>
    <n v="69366404"/>
    <n v="3436014031"/>
    <n v="152740208004"/>
    <s v="BENGKEL TRI POETRA PASURUAN"/>
    <s v="ODP-PWS-FK/06"/>
    <s v="WO061803474"/>
    <m/>
    <m/>
    <m/>
    <n v="112.7400181"/>
    <n v="-7.7467017"/>
    <s v="|MC30224|/FAKI IMAWAN BAC/81283376909/fk.imawan@gmail.com"/>
    <s v="Sales Force DBS"/>
    <m/>
    <m/>
    <m/>
    <m/>
    <m/>
    <m/>
    <m/>
    <m/>
    <s v="Management Janji"/>
    <s v="2026-08-16 13:00:00|Waktu pemasangan : 16 agustus 2026 Jam pemasangan : 08.00 - 12.00 Info Tambahan : Hubungi pelanggan dulu sebelum ke lokasi terimakasih |40971401|MYDITA"/>
    <s v="FCC"/>
    <s v="14-08-2026 17:39:52"/>
    <d v="2026-08-16T13:00:00"/>
    <m/>
    <s v="PS"/>
    <s v="PWS"/>
    <s v="NO ADDON"/>
    <n v="20260815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16T13:00:00"/>
    <s v="2026-08-16 13:00:00|Waktu pemasangan : 16 agustus 2026 Jam pemasangan : 08.00 - 12.00 Info Tambahan : Hubungi pelanggan dulu sebelum ke lokasi terimakasih |40971401|MYDITA"/>
    <n v="2026"/>
    <n v="8"/>
    <n v="15"/>
    <d v="2026-08-15T00:00:00"/>
    <n v="-1.5416666666642413"/>
    <x v="1"/>
    <x v="12"/>
  </r>
  <r>
    <n v="1834"/>
    <n v="1002505748"/>
    <n v="3"/>
    <x v="0"/>
    <n v="5"/>
    <s v="MATARAM"/>
    <s v="LOMBOK TIMUR UTARA"/>
    <s v="SEL"/>
    <s v="REG"/>
    <s v="AO"/>
    <s v="NEW SALES"/>
    <m/>
    <s v="Completed (PS)"/>
    <s v="RBS-Regional 2"/>
    <d v="2026-08-03T10:21:33"/>
    <d v="2026-08-03T13:31:08"/>
    <n v="69356689"/>
    <m/>
    <n v="172619203314"/>
    <s v="warung kopi Bujang"/>
    <s v="ODP-SEL-FAM/49"/>
    <s v="WO060765127"/>
    <m/>
    <m/>
    <m/>
    <n v="116.66754709999999"/>
    <n v="-8.5009108999999992"/>
    <s v="|MN00915|Riska apriyani/warung kopi Bujang/200mbps 675rb/0881025675389/087749965959/: ainunpero@gmail.com/Supriadi"/>
    <s v="Sales Force DBS"/>
    <m/>
    <m/>
    <m/>
    <m/>
    <m/>
    <m/>
    <m/>
    <m/>
    <s v="Management Janji"/>
    <s v="2026-08-07 08:00:00|M Janji : 7 agustus 2026  jam Pasang : pagi   Note : hubungi pelanggan jika ingin kelokasi|MU1366|MYDITA"/>
    <s v="FCC"/>
    <d v="2026-03-08T10:40:22"/>
    <m/>
    <m/>
    <s v="PS"/>
    <s v="SEL"/>
    <s v="NO ADDON"/>
    <n v="20260803"/>
    <s v="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03T07:00:00"/>
    <s v="2026-08-07 08:00:00|M Janji : 7 agustus 2026  jam Pasang : pagi   Note : hubungi pelanggan jika ingin kelokasi|MU1366|MYDITA"/>
    <n v="2026"/>
    <n v="8"/>
    <n v="3"/>
    <d v="2026-08-03T00:00:00"/>
    <n v="-0.29166666666424135"/>
    <x v="1"/>
    <x v="5"/>
  </r>
  <r>
    <n v="1835"/>
    <n v="1002517800"/>
    <n v="3"/>
    <x v="2"/>
    <n v="4"/>
    <s v="MAGELANG"/>
    <s v="MAGELANG"/>
    <s v="MGE"/>
    <s v="REG"/>
    <s v="AO"/>
    <s v="NEW SALES"/>
    <s v="1P INET"/>
    <s v="Completed (PS)"/>
    <s v="RBS-Regional 3"/>
    <d v="2026-08-10T13:37:56"/>
    <d v="2026-08-11T16:14:32"/>
    <n v="69362476"/>
    <m/>
    <n v="146137149704"/>
    <s v="SPBU 44 565 04 KALIANGKRIK"/>
    <s v="ODP-MGE-FAY/220 FAY/D02/220.01"/>
    <s v="WO061400485"/>
    <m/>
    <m/>
    <m/>
    <n v="110.114536536825"/>
    <n v="-7.4627770472978998"/>
    <s v="|MN02395|MYIA-066837189910/POI/ABDUL MUFID/085800015587/abdulmufit370@gmail.com"/>
    <s v="MYIB_ASSISTANT"/>
    <m/>
    <m/>
    <m/>
    <m/>
    <m/>
    <m/>
    <m/>
    <m/>
    <s v="Management Janji"/>
    <s v="2026-08-12 13:00:00 | M Janji : (11/08/2026) jam Pasang : 09:00 Note : hubungi pelanggan jika ingin kelokasi "/>
    <s v="FCC"/>
    <d v="2026-10-08T13:39:47"/>
    <d v="2026-08-12T13:00:00"/>
    <m/>
    <s v="PS"/>
    <s v="MGE"/>
    <s v="NO ADDON"/>
    <n v="20260811"/>
    <s v="Completed"/>
    <s v="HSI Bisnis Basic Promo HUT Telkom PSB 70% - 100 Mbps"/>
    <s v="INDIBIZ"/>
    <m/>
    <m/>
    <d v="2026-08-12T13:00:00"/>
    <s v="2026-08-12 13:00:00 | M Janji : (11/08/2026) jam Pasang : 09:00 Note : hubungi pelanggan jika ingin kelokasi "/>
    <n v="2026"/>
    <n v="8"/>
    <n v="11"/>
    <d v="2026-08-11T00:00:00"/>
    <n v="-1.5416666666642413"/>
    <x v="1"/>
    <x v="4"/>
  </r>
  <r>
    <n v="1836"/>
    <n v="1002504662"/>
    <n v="3"/>
    <x v="3"/>
    <n v="5"/>
    <s v="SBY UTARA"/>
    <s v="GRESIK"/>
    <s v="BPG"/>
    <s v="REG"/>
    <s v="AO"/>
    <s v="NEW SALES"/>
    <s v="1P INET"/>
    <s v="102 | FOLLOW UP COMPLETED"/>
    <s v="RBS-Regional 3"/>
    <d v="2026-08-01T14:44:56"/>
    <d v="2026-08-03T13:44:38"/>
    <n v="69356780"/>
    <m/>
    <n v="152443206741"/>
    <s v="SMP MUHAMMADIYAH 2 BALONGPANGGANG Ruang Guru"/>
    <s v="ODP-BPG-FB/46 FB/D07/46.01"/>
    <s v="WO060658729"/>
    <m/>
    <m/>
    <m/>
    <n v="112.44515"/>
    <n v="-7.2681268000000001"/>
    <s v="MD|MYDB-20260729263896|DN00001/MN01273|SMP MUHAMMADIYAH 2 BALONGPANGGANG Ruang Guru|0085101543633"/>
    <s v="MYDIGIBIZPARTNER"/>
    <m/>
    <m/>
    <m/>
    <m/>
    <m/>
    <m/>
    <m/>
    <m/>
    <s v="Management Janji"/>
    <s v="2026-08-02 13:00:00 | Tanggal pemasangan: 01/08/2026 Jam pemasangan : pagi / siang Info Tambahan : Hubungi pelanggan dulu sebelum ke lokasi terima kasih"/>
    <s v="FCC"/>
    <d v="2026-01-08T14:54:52"/>
    <d v="2026-08-02T13:00:00"/>
    <s v="Kendala Pelanggan"/>
    <s v="REVOKE"/>
    <s v="BPG"/>
    <s v="NO ADDON"/>
    <m/>
    <s v="Follow Up Revoke Completed, New Order ID : SC1002506129"/>
    <s v="HSI Bisnis Promo HUT Telkom PSB 70% - 75 Mbps"/>
    <s v="INDIBIZ"/>
    <m/>
    <m/>
    <d v="2026-08-02T13:00:00"/>
    <s v="2026-08-02 13:00:00 | Tanggal pemasangan: 01/08/2026 Jam pemasangan : pagi / siang Info Tambahan : Hubungi pelanggan dulu sebelum ke lokasi terima kasih"/>
    <m/>
    <m/>
    <m/>
    <e v="#NUM!"/>
    <e v="#NUM!"/>
    <x v="0"/>
    <x v="8"/>
  </r>
  <r>
    <n v="1837"/>
    <n v="1002515917"/>
    <n v="3"/>
    <x v="1"/>
    <n v="5"/>
    <s v="MALANG"/>
    <s v="KEPANJEN"/>
    <s v="GDI"/>
    <s v="REG"/>
    <s v="AO"/>
    <s v="NEW SALES"/>
    <s v="1P INET"/>
    <s v="Completed (PS)"/>
    <s v="RBS-Regional 3"/>
    <d v="2026-08-08T13:07:56"/>
    <d v="2026-08-10T21:11:42"/>
    <n v="69361441"/>
    <m/>
    <n v="152715213809"/>
    <s v="MIS DARUL ULUM"/>
    <s v="ODP-GDI-FA/84 FA/D07/84.01"/>
    <s v="WO061258615"/>
    <m/>
    <m/>
    <m/>
    <n v="112.612066567761"/>
    <n v="-8.1661233104471602"/>
    <s v="|MN02462|MYIA-032749747581/POI/fanani muhammad /083894463266/midarulu1@gmail.com"/>
    <s v="MYIB_ASSISTANT"/>
    <m/>
    <m/>
    <m/>
    <m/>
    <m/>
    <m/>
    <m/>
    <m/>
    <s v="Management Janji"/>
    <s v="2026-08-10 08:00:00 | Nama Pic : BP SYAFIQ No Hp Pic : 083894463266 Jam Pemasangan : 08:00 - 12.00 Tanggal Pemasangan : 10 AGUSTUS 2026 Info Tambahan : Hubungi pelanggan sebelum datang ke lokasi, terima kasih."/>
    <s v="FCC"/>
    <d v="2026-08-08T13:10:17"/>
    <d v="2026-08-10T08:00:00"/>
    <m/>
    <s v="PS"/>
    <s v="GDI"/>
    <s v="NO ADDON"/>
    <n v="20260810"/>
    <s v="Completed"/>
    <s v="HSI Bisnis Promo HUT Telkom PSB 70% - 50 Mbps"/>
    <s v="INDIBIZ"/>
    <m/>
    <m/>
    <d v="2026-08-10T08:00:00"/>
    <s v="2026-08-10 08:00:00 | Nama Pic : BP SYAFIQ No Hp Pic : 083894463266 Jam Pemasangan : 08:00 - 12.00 Tanggal Pemasangan : 10 AGUSTUS 2026 Info Tambahan : Hubungi pelanggan sebelum datang ke lokasi, terima kasih."/>
    <n v="2026"/>
    <n v="8"/>
    <n v="10"/>
    <d v="2026-08-10T00:00:00"/>
    <n v="-0.33333333333575865"/>
    <x v="1"/>
    <x v="24"/>
  </r>
  <r>
    <n v="1838"/>
    <n v="1002531296"/>
    <n v="3"/>
    <x v="3"/>
    <n v="5"/>
    <s v="SBY UTARA"/>
    <s v="KENJERAN"/>
    <s v="KPS"/>
    <s v="REG"/>
    <s v="AO"/>
    <s v="NEW SALES"/>
    <s v="1P INET"/>
    <s v="MIA - INVALID SURVEY"/>
    <s v="RBS-Regional 3"/>
    <d v="2026-08-17T16:41:56"/>
    <d v="2026-08-18T11:34:35"/>
    <n v="69368303"/>
    <m/>
    <n v="152404213721"/>
    <s v="toko sampurna"/>
    <s v="ODP-KBL-FBV/39"/>
    <s v="WO061946594"/>
    <m/>
    <m/>
    <m/>
    <n v="112.7631119"/>
    <n v="-7.2200515000000003"/>
    <s v="|MC30211|MYIA-022999305819/POI/abdul hadi/083831070940/msy4fiq123@gmail.com"/>
    <s v="MYIB_ASSISTANT"/>
    <m/>
    <m/>
    <m/>
    <m/>
    <m/>
    <m/>
    <m/>
    <m/>
    <s v="Management Janji"/>
    <s v="2026-08-18 13:00:00 | M janji : pagi Tanggal Pemasangan : 18/agustus/2026 Note : hubungi pelanggan jika ingin kelokasi "/>
    <s v="FCC"/>
    <s v="17-08-2026 16:55:01"/>
    <d v="2026-08-18T13:00:00"/>
    <m/>
    <s v="SURVEY_NEW_MANJA"/>
    <s v="KPS"/>
    <s v="NO ADDON"/>
    <m/>
    <s v="MIE - INVALID SURVEY - Kendala Jalur/Rute Tarikan"/>
    <s v="HSI Bisnis Promo HUT Telkom PSB 70% - 75 Mbps"/>
    <s v="INDIBIZ"/>
    <m/>
    <m/>
    <d v="2026-08-18T13:00:00"/>
    <s v="2026-08-18 13:00:00 | M janji : pagi Tanggal Pemasangan : 18/agustus/2026 Note : hubungi pelanggan jika ingin kelokasi "/>
    <m/>
    <m/>
    <m/>
    <e v="#NUM!"/>
    <e v="#NUM!"/>
    <x v="0"/>
    <x v="23"/>
  </r>
  <r>
    <n v="1839"/>
    <n v="1002517792"/>
    <n v="3"/>
    <x v="1"/>
    <n v="5"/>
    <s v="MADIUN"/>
    <s v="MADIUN"/>
    <s v="MNZ"/>
    <s v="REG"/>
    <s v="AO"/>
    <s v="NEW SALES"/>
    <m/>
    <s v="Completed (PS)"/>
    <s v="RBS-Regional 3"/>
    <d v="2026-08-10T13:37:27"/>
    <d v="2026-08-10T16:38:12"/>
    <n v="69361453"/>
    <m/>
    <n v="152601214997"/>
    <s v="SPBU 54.631.24 (SERVER)"/>
    <s v="ODP-MNZ-FD/198"/>
    <s v="WO061401373"/>
    <m/>
    <m/>
    <m/>
    <n v="111.5126346"/>
    <n v="-7.6387413000000004"/>
    <s v="|MN00286|MYIA-074344221507/POI/IWAN SETYAWAN/08563623930/iwansetawan1989e3@gmail.com"/>
    <s v="MYDIGIBIZPARTNER"/>
    <m/>
    <m/>
    <m/>
    <m/>
    <m/>
    <m/>
    <m/>
    <m/>
    <s v="Management Janji"/>
    <s v="2026-08-09 13:00:00 | Nama : BP IWAN SETYAWAN  No Hp : 08563623930  No Alt :   Tgl Pemasangan : 09 Agustus 2026  Interval : PAGI   Note : Hubungi pelanggan terlebih dahulu"/>
    <s v="FCC"/>
    <d v="2026-10-08T13:39:47"/>
    <m/>
    <m/>
    <s v="PS"/>
    <s v="MNZ"/>
    <s v="NO ADDON"/>
    <n v="20260810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10T07:00:00"/>
    <s v="2026-08-09 13:00:00 | Nama : BP IWAN SETYAWAN  No Hp : 08563623930  No Alt :   Tgl Pemasangan : 09 Agustus 2026  Interval : PAGI   Note : Hubungi pelanggan terlebih dahulu"/>
    <n v="2026"/>
    <n v="8"/>
    <n v="10"/>
    <d v="2026-08-10T00:00:00"/>
    <n v="-0.29166666666424135"/>
    <x v="1"/>
    <x v="11"/>
  </r>
  <r>
    <n v="1840"/>
    <n v="1002515177"/>
    <n v="3"/>
    <x v="1"/>
    <n v="5"/>
    <s v="MALANG"/>
    <s v="KEPANJEN"/>
    <s v="GDG"/>
    <s v="REG"/>
    <s v="AO"/>
    <s v="NEW SALES"/>
    <s v="1P INET"/>
    <s v="CANCEL COMPLETED"/>
    <s v="RBS-Regional 3"/>
    <d v="2026-08-07T15:59:57"/>
    <d v="2026-08-10T22:50:16"/>
    <n v="69361003"/>
    <m/>
    <n v="152704231200"/>
    <s v="PONPES NURUL ULUM DARUL HIKAM"/>
    <s v="ODP-GDG-FF/92 FF/D10/92.01"/>
    <s v="WO061186220"/>
    <m/>
    <m/>
    <m/>
    <n v="112.596061238133"/>
    <n v="-8.0548822942923195"/>
    <s v="|MC20235|MYIA-089212759972/POI/MUHAMMAD HARIS UBAIDILLAH /0895360517060/mhq16199@gmail.com"/>
    <s v="MYIB_ASSISTANT"/>
    <m/>
    <m/>
    <m/>
    <m/>
    <m/>
    <m/>
    <m/>
    <m/>
    <s v="Management Janji"/>
    <s v="2026-08-10 08:00:00 | Nama PIC:  bp muh harris No HP:  Alt: Tanggal: 10/8/2026 Jam Pasang: Pagi Note: Hubungi sebelum ke lokasi, terima kasih"/>
    <s v="FCC"/>
    <d v="2026-07-08T16:25:36"/>
    <d v="2026-08-10T08:00:00"/>
    <m/>
    <s v="CANCEL"/>
    <s v="GDG"/>
    <s v="NO ADDON"/>
    <m/>
    <s v="Cancel Completed"/>
    <s v="HSI Bisnis Promo HUT Telkom PSB 70% - 100 Mbps"/>
    <s v="INDIBIZ"/>
    <m/>
    <m/>
    <d v="2026-08-10T08:00:00"/>
    <s v="2026-08-10 08:00:00 | Nama PIC:  bp muh harris No HP:  Alt: Tanggal: 10/8/2026 Jam Pasang: Pagi Note: Hubungi sebelum ke lokasi, terima kasih"/>
    <m/>
    <m/>
    <m/>
    <e v="#NUM!"/>
    <e v="#NUM!"/>
    <x v="0"/>
    <x v="24"/>
  </r>
  <r>
    <n v="1841"/>
    <n v="1002521769"/>
    <n v="3"/>
    <x v="7"/>
    <n v="4"/>
    <s v="KUDUS"/>
    <s v="PURWODADI"/>
    <s v="PWB"/>
    <s v="REG"/>
    <s v="AO"/>
    <s v="NEW SALES"/>
    <s v="2P INET + VOICE"/>
    <s v="102 | FOLLOW UP COMPLETED"/>
    <s v="RBS-Regional 3"/>
    <d v="2026-08-12T11:22:57"/>
    <d v="2026-08-14T16:51:00"/>
    <n v="69364053"/>
    <n v="2922952031"/>
    <n v="141568113660"/>
    <s v="SPBU 4458107"/>
    <s v="ODP-PWB-FG/028 FG/D02/028.01"/>
    <s v="WO061570121"/>
    <m/>
    <m/>
    <m/>
    <n v="110.90456039999999"/>
    <n v="-7.0914763999999897"/>
    <s v="|MN01314|MYIA-013334079149/POI/SIMON HARSONO /081328284840/harsonosimon@yahoo.co.id"/>
    <s v="MYIB_ASSISTANT"/>
    <m/>
    <m/>
    <m/>
    <m/>
    <m/>
    <m/>
    <m/>
    <m/>
    <s v="Management Janji"/>
    <s v="2026-08-13 08:00:00 | M Janji : (14/08/2026) jam Pasang : 09:00 Note : hubungi pelanggan jika ingin kelokasi"/>
    <s v="FCC"/>
    <d v="2026-12-08T11:39:52"/>
    <d v="2026-08-13T08:00:00"/>
    <s v="Kendala Teknik"/>
    <s v="REVOKE"/>
    <s v="PWB"/>
    <s v="NO ADDON"/>
    <m/>
    <s v="Follow Up Revoke Completed, New Order ID : SC1002527243"/>
    <s v="HSI Bisnis Bundling Phone Promo 2026 PSB 70% - Free 800 Menit Promo - 75 Mbps"/>
    <s v="INDIBIZ"/>
    <m/>
    <m/>
    <d v="2026-08-13T08:00:00"/>
    <s v="2026-08-13 08:00:00 | M Janji : (14/08/2026) jam Pasang : 09:00 Note : hubungi pelanggan jika ingin kelokasi"/>
    <m/>
    <m/>
    <m/>
    <e v="#NUM!"/>
    <e v="#NUM!"/>
    <x v="0"/>
    <x v="4"/>
  </r>
  <r>
    <n v="1842"/>
    <n v="1002525299"/>
    <n v="3"/>
    <x v="6"/>
    <n v="5"/>
    <s v="PASURUAN"/>
    <s v="PROBOLINGGO"/>
    <s v="PTN"/>
    <s v="REG"/>
    <s v="AO"/>
    <s v="NEW SALES"/>
    <m/>
    <s v="Completed (PS)"/>
    <s v="RBS-Regional 3"/>
    <d v="2026-08-13T20:05:28"/>
    <d v="2026-08-14T19:36:02"/>
    <n v="69365575"/>
    <m/>
    <n v="152508210583"/>
    <s v="PT WALI SONGO (SPBU 5467216 RANDU MERAK PAITON)"/>
    <s v="ODP-PTN-FE/44"/>
    <s v="WO061720809"/>
    <m/>
    <m/>
    <m/>
    <n v="113.4884758"/>
    <n v="-7.7243291000000003"/>
    <s v="|MN01068|/PT WALI SONGO (SPBU 5467216 RANDU MERAK PAITON) /WINBACK 2.0 HSI B2B (1:2) 50MBPS 320RB PSB DISC 70%//walisongo_pt@ymail.com/SYAMSUDDIN/85347646825"/>
    <s v="Sales Force DBS"/>
    <m/>
    <m/>
    <m/>
    <m/>
    <m/>
    <m/>
    <m/>
    <m/>
    <s v="Management Janji"/>
    <s v="2026-08-15 08:00:00|M Janji :  15 Agustus 2026 Jam Pasang : Pagi Note : hubungi pelanggan jika ingin ke lokasi, terima kasih. |40941148|MYDITA"/>
    <s v="FCC"/>
    <s v="13-08-2026 20:10:16"/>
    <d v="2026-08-15T08:00:00"/>
    <m/>
    <s v="PS"/>
    <s v="PTN"/>
    <s v="NO ADDON"/>
    <n v="202608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5T08:00:00"/>
    <s v="2026-08-15 08:00:00|M Janji :  15 Agustus 2026 Jam Pasang : Pagi Note : hubungi pelanggan jika ingin ke lokasi, terima kasih. |40941148|MYDITA"/>
    <n v="2026"/>
    <n v="8"/>
    <n v="14"/>
    <d v="2026-08-14T00:00:00"/>
    <n v="-1.3333333333357587"/>
    <x v="1"/>
    <x v="27"/>
  </r>
  <r>
    <n v="1843"/>
    <n v="1002527276"/>
    <n v="3"/>
    <x v="4"/>
    <n v="4"/>
    <s v="PEKALONGAN"/>
    <s v="SLAWI"/>
    <s v="SLW"/>
    <s v="REG"/>
    <s v="AO"/>
    <s v="NEW SALES"/>
    <m/>
    <s v="Completed (PS)"/>
    <s v="RBS-Regional 3"/>
    <d v="2026-08-14T17:02:28"/>
    <d v="2026-08-15T11:22:15"/>
    <n v="69365098"/>
    <m/>
    <n v="142283119939"/>
    <s v="SMK SHOFA PLUS PANGKAH (Kampus 1)"/>
    <s v="ODP-SLW-FP/026"/>
    <s v="WO061774304"/>
    <m/>
    <m/>
    <m/>
    <n v="109.148547962403"/>
    <n v="-7.0017480432870798"/>
    <s v="|MN02810|MYIA-083287854023/POI/Moh. Naenul Rizqoni/085928058012/masrizqoni@gmail.com"/>
    <s v="Sales Profesional"/>
    <m/>
    <m/>
    <m/>
    <m/>
    <m/>
    <m/>
    <m/>
    <m/>
    <s v="Management Janji"/>
    <s v="2026-08-14 13:00:00 | M Janji : (Jumat/14/Agustus/2026)  jam Pasang : 09:00  Note : hubungi pelanggan jika ingin kelokasi"/>
    <s v="FCC"/>
    <s v="14-08-2026 17:10:17"/>
    <m/>
    <m/>
    <s v="PS"/>
    <s v="SLW"/>
    <s v="NO ADDON"/>
    <n v="2026081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4T07:00:00"/>
    <s v="2026-08-14 13:00:00 | M Janji : (Jumat/14/Agustus/2026)  jam Pasang : 09:00  Note : hubungi pelanggan jika ingin kelokasi"/>
    <n v="2026"/>
    <n v="8"/>
    <n v="15"/>
    <d v="2026-08-15T00:00:00"/>
    <n v="0.70833333333575865"/>
    <x v="1"/>
    <x v="4"/>
  </r>
  <r>
    <n v="1844"/>
    <n v="1002524114"/>
    <n v="3"/>
    <x v="1"/>
    <n v="5"/>
    <s v="KEDIRI"/>
    <s v="TRENGGALEK"/>
    <s v="PRI"/>
    <s v="REG"/>
    <s v="AO"/>
    <s v="NEW SALES"/>
    <s v="1P INET"/>
    <s v="Completed (PS)"/>
    <s v="RBS-Regional 3"/>
    <d v="2026-08-13T12:35:56"/>
    <d v="2026-08-13T19:56:54"/>
    <n v="69365087"/>
    <m/>
    <n v="152623202623"/>
    <s v="KPRI KARMILA"/>
    <s v="ODP-PRI-FB/02"/>
    <s v="WO061661554"/>
    <m/>
    <m/>
    <m/>
    <n v="111.73080146312699"/>
    <n v="-8.2888020842202206"/>
    <s v="|MN00418|MYIA-046338213905/POI/ANAM TOFANI/085138434679/kopersippn6@gmail.com"/>
    <s v="MYIB_ASSISTANT"/>
    <m/>
    <m/>
    <m/>
    <m/>
    <m/>
    <m/>
    <m/>
    <m/>
    <s v="Management Janji"/>
    <s v="2026-08-14 13:00:00 | Nama PIC : Ibu Dina No HP : 085138434679 No Alt : - M Janji :  14 Agustus 2026 Jam Pasang : Pagi / Siang Note : hubungi pelanggan jika ingin kelokasi "/>
    <s v="FCC"/>
    <s v="13-08-2026 12:39:48"/>
    <d v="2026-08-14T13:00:00"/>
    <m/>
    <s v="PS"/>
    <s v="PRI"/>
    <s v="NO ADDON"/>
    <n v="20260813"/>
    <s v="Completed"/>
    <s v="HSI Bisnis Promo HUT Telkom PSB 70% - 50 Mbps"/>
    <s v="INDIBIZ"/>
    <m/>
    <m/>
    <d v="2026-08-14T13:00:00"/>
    <s v="2026-08-14 13:00:00 | Nama PIC : Ibu Dina No HP : 085138434679 No Alt : - M Janji :  14 Agustus 2026 Jam Pasang : Pagi / Siang Note : hubungi pelanggan jika ingin kelokasi "/>
    <n v="2026"/>
    <n v="8"/>
    <n v="13"/>
    <d v="2026-08-13T00:00:00"/>
    <n v="-1.5416666666642413"/>
    <x v="1"/>
    <x v="25"/>
  </r>
  <r>
    <n v="1845"/>
    <n v="1002527685"/>
    <n v="3"/>
    <x v="6"/>
    <n v="5"/>
    <s v="JEMBER"/>
    <s v="BONDOWOSO"/>
    <s v="BOW"/>
    <s v="REG"/>
    <s v="AO"/>
    <s v="NEW SALES"/>
    <s v="1P INET"/>
    <s v="7 | OSS - PROVISIONING ISSUED"/>
    <s v="RBS-Regional 3"/>
    <d v="2026-08-15T08:25:56"/>
    <d v="2026-08-16T08:05:22"/>
    <n v="69366524"/>
    <m/>
    <n v="152507223618"/>
    <s v="Toko Bangunan Ngecer 2"/>
    <s v="ODP-BOW-FF/36 FF/D01/36.01"/>
    <s v="WO061796853"/>
    <m/>
    <m/>
    <m/>
    <n v="113.81467646378999"/>
    <n v="-7.9085367629342898"/>
    <s v="|MN02331|MYIA-091186210695/POI/TRI AGUNG BUDIMAN/083178970342/paklopakjoss@gmail.com"/>
    <s v="MYIB_ASSISTANT"/>
    <m/>
    <m/>
    <m/>
    <m/>
    <m/>
    <m/>
    <m/>
    <m/>
    <s v="Management Janji"/>
    <s v="2026-08-16 08:00:00 | Nama PIC : bapak agung No HP : 083178970342 Alt :  M Janji : (MINGGU/16/AGUSTUS/2026) jam Pasang : 09:00 Note : hubungi pelanggan jika ingin kelokasi"/>
    <s v="FCC"/>
    <s v="15-08-2026 08:39:51"/>
    <d v="2026-08-16T08:00:00"/>
    <m/>
    <s v="PI"/>
    <s v="BOW"/>
    <s v="NO ADDON"/>
    <m/>
    <s v="Provisioning Issued"/>
    <s v="HSI Bisnis Promo HUT Telkom PSB 70% - 300 Mbps"/>
    <s v="INDIBIZ"/>
    <m/>
    <m/>
    <d v="2026-08-16T08:00:00"/>
    <s v="2026-08-16 08:00:00 | Nama PIC : bapak agung No HP : 083178970342 Alt :  M Janji : (MINGGU/16/AGUSTUS/2026) jam Pasang : 09:00 Note : hubungi pelanggan jika ingin kelokasi"/>
    <m/>
    <m/>
    <m/>
    <e v="#NUM!"/>
    <e v="#NUM!"/>
    <x v="0"/>
    <x v="13"/>
  </r>
  <r>
    <n v="1846"/>
    <n v="1002520929"/>
    <n v="3"/>
    <x v="7"/>
    <n v="4"/>
    <s v="SOLO"/>
    <s v="INNER - SOLO JATENG TIMUR"/>
    <s v="SOP"/>
    <s v="REG"/>
    <s v="AO"/>
    <s v="NEW SALES"/>
    <s v="1P INET"/>
    <s v="Completed (PS)"/>
    <s v="RBS-Regional 3"/>
    <d v="2026-08-11T17:49:57"/>
    <d v="2026-08-12T16:02:35"/>
    <n v="69363704"/>
    <m/>
    <n v="142526106289"/>
    <s v="UD ASTAR ADI JAYA"/>
    <s v="ODP-SOP-FD/003 FD/D01/003.01"/>
    <s v="WO061532971"/>
    <m/>
    <m/>
    <m/>
    <n v="110.87026953697099"/>
    <n v="-7.5676913794516398"/>
    <s v="|MB00449|MYIA-017762226532/POI/bapak/085742326169/spbu_sajogja4457502@yahoo.co.id"/>
    <s v="MYIB_ASSISTANT"/>
    <m/>
    <m/>
    <m/>
    <m/>
    <m/>
    <m/>
    <m/>
    <m/>
    <s v="Management Janji"/>
    <s v="2026-08-14 08:00:00 | Nama : BP RUDIANTO UTOMO  No Hp : 085742326169 No Alt :  Tgl Pemasangan : 12 Agustus 2026 Interval : PAGI  Note : Hubungi pelanggan terlebih dahulu"/>
    <s v="FCC"/>
    <d v="2026-11-08T17:55:17"/>
    <d v="2026-08-14T08:00:00"/>
    <m/>
    <s v="PS"/>
    <s v="SOP"/>
    <s v="NO ADDON"/>
    <n v="20260812"/>
    <s v="Completed"/>
    <s v="HSI Bisnis Promo HUT Telkom PSB 70% - 75 Mbps"/>
    <s v="INDIBIZ"/>
    <m/>
    <m/>
    <d v="2026-08-14T08:00:00"/>
    <s v="2026-08-14 08:00:00 | Nama : BP RUDIANTO UTOMO  No Hp : 085742326169 No Alt :  Tgl Pemasangan : 12 Agustus 2026 Interval : PAGI  Note : Hubungi pelanggan terlebih dahulu"/>
    <n v="2026"/>
    <n v="8"/>
    <n v="12"/>
    <d v="2026-08-12T00:00:00"/>
    <n v="-2.3333333333357587"/>
    <x v="1"/>
    <x v="4"/>
  </r>
  <r>
    <n v="1847"/>
    <n v="1002517621"/>
    <n v="3"/>
    <x v="5"/>
    <n v="5"/>
    <s v="DENPASAR"/>
    <s v="SANUR"/>
    <s v="SAU"/>
    <s v="REG"/>
    <s v="AO"/>
    <s v="NEW SALES"/>
    <m/>
    <s v="Completed (PS)"/>
    <s v="RBS-Regional 3"/>
    <d v="2026-08-10T12:25:06"/>
    <d v="2026-08-11T08:00:12"/>
    <n v="69361627"/>
    <m/>
    <n v="172401298265"/>
    <s v="KARUNIA SEDANA ARTA"/>
    <s v="ODP-SAU-FV/38"/>
    <s v="WO061388642"/>
    <m/>
    <m/>
    <m/>
    <n v="115.250778"/>
    <n v="-8.6666349999999994"/>
    <s v="|MN02665|MYIA-042053483282/POI/pak dwi/081237942443/karuniaardanaarta07@gmail.com"/>
    <s v="MYDIGIBIZPARTNER"/>
    <m/>
    <m/>
    <m/>
    <m/>
    <m/>
    <m/>
    <m/>
    <m/>
    <s v="Management Janji"/>
    <s v="2026-08-09 13:00:00 | M Janji : 9 agustus 2026  jam Pasang : siang  Note : hubungi pelanggan jika ingin kelokasi  "/>
    <s v="FCC"/>
    <d v="2026-10-08T12:39:53"/>
    <m/>
    <m/>
    <s v="PS"/>
    <s v="SAU"/>
    <s v="NO ADDON"/>
    <n v="20260811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0T07:00:00"/>
    <s v="2026-08-09 13:00:00 | M Janji : 9 agustus 2026  jam Pasang : siang  Note : hubungi pelanggan jika ingin kelokasi  "/>
    <n v="2026"/>
    <n v="8"/>
    <n v="11"/>
    <d v="2026-08-11T00:00:00"/>
    <n v="0.70833333333575865"/>
    <x v="1"/>
    <x v="7"/>
  </r>
  <r>
    <n v="1848"/>
    <n v="1002522296"/>
    <n v="3"/>
    <x v="3"/>
    <n v="5"/>
    <s v="SBY UTARA"/>
    <s v="KENJERAN"/>
    <s v="KBL"/>
    <s v="REG"/>
    <s v="AO"/>
    <s v="NEW SALES"/>
    <m/>
    <s v="Completed (PS)"/>
    <s v="RBS-Regional 3"/>
    <d v="2026-08-12T14:00:39"/>
    <d v="2026-08-14T16:49:13"/>
    <n v="69364306"/>
    <m/>
    <n v="152401227394"/>
    <s v="MUSHOLA NURUL HAQ"/>
    <s v="ODP-KBL-FTJ/20"/>
    <s v="WO061735506"/>
    <m/>
    <m/>
    <m/>
    <n v="112.72110000000001"/>
    <n v="-7.2429835999999996"/>
    <s v="|MN02813|/MUSHOLA NURUL HAQ/087751282899/muhadjirbelantik@gmail.com/HSI Basic Promo HUT Telkom (1:2) 50 Mbps (Rp 320.000) PSB Rp 150.000"/>
    <s v="Sales Force DBS"/>
    <m/>
    <m/>
    <m/>
    <m/>
    <m/>
    <m/>
    <m/>
    <m/>
    <s v="Management Janji"/>
    <s v="2026-08-15 13:00:00|Tanggal pemasangan: 27/07/2026 Jam pemasangan : pagi / siang Info Tambahan : Hubungi pelanggan dulu sebelum ke lokasi. terima kasih|40951377|MYDITA"/>
    <s v="FCC"/>
    <d v="2026-12-08T14:10:11"/>
    <d v="2026-08-15T13:00:00"/>
    <m/>
    <s v="PS"/>
    <s v="KBL"/>
    <s v="NO ADDON"/>
    <n v="20260814"/>
    <s v="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15T13:00:00"/>
    <s v="2026-08-15 13:00:00|Tanggal pemasangan: 27/07/2026 Jam pemasangan : pagi / siang Info Tambahan : Hubungi pelanggan dulu sebelum ke lokasi. terima kasih|40951377|MYDITA"/>
    <n v="2026"/>
    <n v="8"/>
    <n v="14"/>
    <d v="2026-08-14T00:00:00"/>
    <n v="-1.5416666666642413"/>
    <x v="1"/>
    <x v="23"/>
  </r>
  <r>
    <n v="1849"/>
    <n v="1002518077"/>
    <n v="3"/>
    <x v="6"/>
    <n v="5"/>
    <s v="SIDOARJO"/>
    <s v="PASURUAN"/>
    <s v="PWS"/>
    <s v="REG"/>
    <s v="AO"/>
    <s v="NEW SALES"/>
    <m/>
    <s v="Completed (PS)"/>
    <s v="RBS-Regional 3"/>
    <d v="2026-08-10T14:42:23"/>
    <d v="2026-08-13T08:35:19"/>
    <n v="69362571"/>
    <m/>
    <n v="152740208014"/>
    <s v="SPBU.5467139"/>
    <s v="ODP-PWS-FL/49"/>
    <s v="WO061554136"/>
    <m/>
    <m/>
    <m/>
    <n v="112.7293124"/>
    <n v="-7.7442026000000004"/>
    <s v="AMRBS;404543;WAHYU NUR A'DILLA HAQI;SPBU.5467139;1P inet only 50mbps;081235027967"/>
    <s v="Account Manager"/>
    <m/>
    <m/>
    <m/>
    <m/>
    <m/>
    <m/>
    <m/>
    <m/>
    <s v="Management Janji"/>
    <s v="2026-08-13 13:00:00|M Janji : (13 AGUSTUS 2026) jam Pasang : siang Note : hubungi pelanggan jika ingin kelokasi|40931149|MYDITA"/>
    <s v="FCC"/>
    <d v="2026-10-08T14:55:31"/>
    <d v="2026-08-13T13:00:00"/>
    <m/>
    <s v="PS"/>
    <s v="PWS"/>
    <s v="NO ADDON"/>
    <n v="20260813"/>
    <s v="Completed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08-13T13:00:00"/>
    <s v="2026-08-13 13:00:00|M Janji : (13 AGUSTUS 2026) jam Pasang : siang Note : hubungi pelanggan jika ingin kelokasi|40931149|MYDITA"/>
    <n v="2026"/>
    <n v="8"/>
    <n v="13"/>
    <d v="2026-08-13T00:00:00"/>
    <n v="-0.54166666666424135"/>
    <x v="1"/>
    <x v="12"/>
  </r>
  <r>
    <n v="1850"/>
    <n v="1002524637"/>
    <n v="3"/>
    <x v="1"/>
    <n v="5"/>
    <s v="KEDIRI"/>
    <s v="TULUNGAGUNG"/>
    <s v="TUL"/>
    <s v="REG"/>
    <s v="AO"/>
    <s v="NEW SALES"/>
    <m/>
    <s v="MIA - INVALID SURVEY"/>
    <s v="RBS-Regional 2"/>
    <d v="2026-08-13T15:13:54"/>
    <d v="2026-08-17T05:18:34"/>
    <n v="69365328"/>
    <m/>
    <n v="152606246247"/>
    <s v="KRI Store Merr"/>
    <s v="ODP-TUL-FX/28"/>
    <s v="WO061864629"/>
    <m/>
    <m/>
    <m/>
    <n v="112.7820609"/>
    <n v="-7.3069360999999997"/>
    <s v="AMRBS;404252;NADHIRA AUDRIANKA;AO;1S HSI Bisnis 1:1 Internet 50Mbps (355k);KRI Store Merr;PIC IQBAL 087872217552;it@karyarasaindonesia.co.id"/>
    <s v="Account Manager"/>
    <m/>
    <m/>
    <m/>
    <m/>
    <m/>
    <m/>
    <m/>
    <m/>
    <s v="Management Janji"/>
    <s v="2026-08-17 08:00:00|Nama Pic : bp iqbal  No Hp Pic : 081219854241 No alt : - Jam Pemasangan : pagi  Tanggal Pemasangan : 17 Agustus 2026|40951375|MYDITA"/>
    <s v="FCC"/>
    <s v="13-08-2026 15:25:45"/>
    <d v="2026-08-17T08:00:00"/>
    <m/>
    <s v="SURVEY_NEW_MANJA"/>
    <s v="TUL"/>
    <s v="NO ADDON"/>
    <m/>
    <s v="MIE - INVALID SURVEY - Kendala Jalur/Rute Tarikan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7T08:00:00"/>
    <s v="2026-08-17 08:00:00|Nama Pic : bp iqbal  No Hp Pic : 081219854241 No alt : - Jam Pemasangan : pagi  Tanggal Pemasangan : 17 Agustus 2026|40951375|MYDITA"/>
    <m/>
    <m/>
    <m/>
    <e v="#NUM!"/>
    <e v="#NUM!"/>
    <x v="0"/>
    <x v="28"/>
  </r>
  <r>
    <n v="1851"/>
    <n v="1002530969"/>
    <n v="3"/>
    <x v="1"/>
    <n v="5"/>
    <s v="KEDIRI"/>
    <s v="NGANJUK"/>
    <s v="WRJ"/>
    <s v="REG"/>
    <s v="AO"/>
    <s v="NEW SALES"/>
    <s v="1P INET"/>
    <s v="7 | OSS - PROVISIONING ISSUED"/>
    <s v="RBS-Regional 3"/>
    <d v="2026-08-17T14:14:56"/>
    <d v="2026-08-18T15:33:19"/>
    <n v="69368155"/>
    <m/>
    <n v="152641205613"/>
    <s v="WIWIT SHUTTLECOCK"/>
    <s v="ODP-WRJ-FG/61 FG/D05/61.01"/>
    <s v="WO061935573"/>
    <m/>
    <m/>
    <m/>
    <n v="112.04927120357701"/>
    <n v="-7.6040885526161999"/>
    <s v="MD|MYDB-20260816265702|EN00005/MC20190|WIWIT SHUTTLECOCK|085923055162"/>
    <s v="MYDIGIBIZPARTNER"/>
    <m/>
    <m/>
    <m/>
    <m/>
    <m/>
    <m/>
    <m/>
    <m/>
    <s v="Management Janji"/>
    <s v="2026-08-18 15:00:00 | telp :085923055162 alt : Tanggal pemasangan :18/08/2026 Jam pemasangan : pagi/siang Info Tambahan : Hubungi pelanggan dulu sebelum ke lokasi terima kasih."/>
    <s v="FCC"/>
    <s v="17-08-2026 14:25:30"/>
    <d v="2026-08-18T15:00:00"/>
    <m/>
    <s v="PI"/>
    <s v="WRJ"/>
    <s v="NO ADDON"/>
    <m/>
    <s v="Provisioning Issued"/>
    <s v="HSI Bisnis Promo HUT Telkom PSB 70% - 75 Mbps"/>
    <s v="INDIBIZ"/>
    <m/>
    <m/>
    <d v="2026-08-18T15:00:00"/>
    <s v="2026-08-18 15:00:00 | telp :085923055162 alt : Tanggal pemasangan :18/08/2026 Jam pemasangan : pagi/siang Info Tambahan : Hubungi pelanggan dulu sebelum ke lokasi terima kasih."/>
    <m/>
    <m/>
    <m/>
    <e v="#NUM!"/>
    <e v="#NUM!"/>
    <x v="0"/>
    <x v="3"/>
  </r>
  <r>
    <n v="1852"/>
    <n v="1002520940"/>
    <n v="3"/>
    <x v="0"/>
    <n v="5"/>
    <s v="MATARAM"/>
    <s v="LOMBOK TIMUR UTARA"/>
    <s v="SGG"/>
    <s v="REG"/>
    <s v="AO"/>
    <s v="NEW SALES"/>
    <s v="1P INET"/>
    <s v="Completed (PS)"/>
    <s v="RBS-Regional 3"/>
    <d v="2026-08-11T17:58:57"/>
    <d v="2026-08-12T18:55:35"/>
    <n v="69363731"/>
    <m/>
    <n v="172604214087"/>
    <s v="Toko Pak Sofian"/>
    <s v="ODP-SGG-FAW/02 FAW/D02/02.01"/>
    <s v="WO061533691"/>
    <m/>
    <m/>
    <m/>
    <n v="116.282816603779"/>
    <n v="-8.3102292232498698"/>
    <s v="MD|MYDB-20260811264974|SC00001/MC00149|Toko Pak Sofian|087816337522"/>
    <s v="MYDIGIBIZPARTNER"/>
    <m/>
    <m/>
    <m/>
    <m/>
    <m/>
    <m/>
    <m/>
    <m/>
    <s v="Management Janji"/>
    <s v="2026-08-13 08:00:00 | Nama : BP SOFIAN HADI  No Hp : 087816337522 No Alt :  Tgl Pemasangan : 12 Agustus 2026 Interval : PAGI  Note : Hubungi pelanggan terlebih dahulu"/>
    <s v="FCC"/>
    <d v="2026-11-08T18:10:11"/>
    <d v="2026-08-13T08:00:00"/>
    <m/>
    <s v="PS"/>
    <s v="SGG"/>
    <s v="NO ADDON"/>
    <n v="20260812"/>
    <s v="Completed"/>
    <s v="HSI Bisnis Promo HUT Telkom PSB 70% - 100 Mbps"/>
    <s v="INDIBIZ"/>
    <m/>
    <m/>
    <d v="2026-08-13T08:00:00"/>
    <s v="2026-08-13 08:00:00 | Nama : BP SOFIAN HADI  No Hp : 087816337522 No Alt :  Tgl Pemasangan : 12 Agustus 2026 Interval : PAGI  Note : Hubungi pelanggan terlebih dahulu"/>
    <n v="2026"/>
    <n v="8"/>
    <n v="12"/>
    <d v="2026-08-12T00:00:00"/>
    <n v="-1.3333333333357587"/>
    <x v="1"/>
    <x v="5"/>
  </r>
  <r>
    <n v="1853"/>
    <n v="1002522984"/>
    <n v="3"/>
    <x v="0"/>
    <n v="5"/>
    <s v="MATARAM"/>
    <s v="SUMBAWA"/>
    <s v="SBW"/>
    <s v="REG"/>
    <s v="AO"/>
    <s v="NEW SALES"/>
    <s v="1P INET"/>
    <s v="Completed (PS)"/>
    <s v="RBS-Regional 3"/>
    <d v="2026-08-12T16:58:57"/>
    <d v="2026-08-14T10:57:48"/>
    <n v="69364555"/>
    <m/>
    <n v="172606791498"/>
    <s v="SPBU Ratna 5484314"/>
    <s v="ODP-SBW-FBK/57 FBK/D03/57.01"/>
    <s v="WO061616135"/>
    <m/>
    <m/>
    <m/>
    <n v="117.452129311859"/>
    <n v="-8.5979265228465902"/>
    <s v="MD|MYDB-20260812265091|DN00001/MN01576|SPBU Ratna 5484314|081312122047"/>
    <s v="MYDIGIBIZPARTNER"/>
    <m/>
    <m/>
    <m/>
    <m/>
    <m/>
    <m/>
    <m/>
    <m/>
    <s v="Management Janji"/>
    <s v="2026-08-13 13:00:00 | Tanggal pemasangan: 13/08/2026 Jam pemasangan : siang Info Tambahan : Hubungi pelanggan dulu sebelum ke lokasi terima kasih."/>
    <s v="FCC"/>
    <d v="2026-12-08T17:10:31"/>
    <d v="2026-08-13T13:00:00"/>
    <m/>
    <s v="PS"/>
    <s v="SBW"/>
    <s v="NO ADDON"/>
    <n v="20260814"/>
    <s v="Completed"/>
    <s v="HSI Bisnis Promo HUT Telkom PSB 70% - 75 Mbps"/>
    <s v="INDIBIZ"/>
    <m/>
    <m/>
    <d v="2026-08-13T13:00:00"/>
    <s v="2026-08-13 13:00:00 | Tanggal pemasangan: 13/08/2026 Jam pemasangan : siang Info Tambahan : Hubungi pelanggan dulu sebelum ke lokasi terima kasih."/>
    <n v="2026"/>
    <n v="8"/>
    <n v="14"/>
    <d v="2026-08-14T00:00:00"/>
    <n v="0.45833333333575865"/>
    <x v="1"/>
    <x v="2"/>
  </r>
  <r>
    <n v="1854"/>
    <n v="1002519902"/>
    <n v="3"/>
    <x v="4"/>
    <n v="4"/>
    <s v="PEKALONGAN"/>
    <s v="BREBES"/>
    <s v="BMU"/>
    <s v="REG"/>
    <s v="AO"/>
    <s v="NEW SALES"/>
    <m/>
    <s v="Completed (PS)"/>
    <s v="RBS-Regional 3"/>
    <d v="2026-08-11T13:32:31"/>
    <d v="2026-08-13T19:41:47"/>
    <n v="69363334"/>
    <m/>
    <n v="146281108015"/>
    <s v="SPBU 4452213 KALIWADAS"/>
    <s v="ODP-BMU-FJ/046"/>
    <s v="WO061587816"/>
    <m/>
    <m/>
    <m/>
    <n v="110.458749"/>
    <n v="-7.0365346999999998"/>
    <s v="AMRBS;403095;REG3;BAYU;085100296564;HSI 1S 100MB;535k;PIC 081225588474;ida.rodlotuljanah1984@gmail.com"/>
    <s v="Account Manager"/>
    <m/>
    <m/>
    <m/>
    <m/>
    <m/>
    <m/>
    <m/>
    <m/>
    <s v="Management Janji"/>
    <s v="2026-08-13 13:00:00|Nama PIC : Ibu Ida No HP : 081225588474 No Alt : - M Janji :  13 Agustus 2026 Jam Pasang : Pagi / Siang Note : hubungi pelanggan jika ingin kelokasi|40951378|MYDITA"/>
    <s v="FCC"/>
    <d v="2026-11-08T13:39:46"/>
    <d v="2026-08-13T13:00:00"/>
    <m/>
    <s v="PS"/>
    <s v="BMU"/>
    <s v="NO ADDON"/>
    <n v="2026081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3T13:00:00"/>
    <s v="2026-08-13 13:00:00|Nama PIC : Ibu Ida No HP : 081225588474 No Alt : - M Janji :  13 Agustus 2026 Jam Pasang : Pagi / Siang Note : hubungi pelanggan jika ingin kelokasi|40951378|MYDITA"/>
    <n v="2026"/>
    <n v="8"/>
    <n v="13"/>
    <d v="2026-08-13T00:00:00"/>
    <n v="-0.54166666666424135"/>
    <x v="1"/>
    <x v="4"/>
  </r>
  <r>
    <n v="1855"/>
    <n v="1002534056"/>
    <n v="3"/>
    <x v="4"/>
    <n v="4"/>
    <s v="SEMARANG"/>
    <s v="UNGARAN"/>
    <s v="BDN"/>
    <s v="REG"/>
    <s v="AO"/>
    <s v="NEW SALES"/>
    <s v="1P INET"/>
    <s v="MIE - SEND SURVEY"/>
    <s v="RBS-Regional 3"/>
    <d v="2026-08-18T16:02:57"/>
    <d v="2026-08-18T16:04:01"/>
    <n v="69369299"/>
    <m/>
    <n v="141411106676"/>
    <s v="Kost Putri Mawar"/>
    <s v="ODP-BDN-FA/014 FA/D02/014.01"/>
    <s v="WO062035948"/>
    <m/>
    <m/>
    <m/>
    <n v="110.36858599999999"/>
    <n v="-7.2228558999999999"/>
    <s v="|MN00426|MYIA-080489745216/POI/M Agung Wahyu Jadmiko/088980313897/jadmikoagung96@gmail.com"/>
    <s v="MYIB_ASSISTANT"/>
    <m/>
    <m/>
    <m/>
    <m/>
    <m/>
    <m/>
    <m/>
    <m/>
    <s v="Management Janji"/>
    <s v="2026-08-19 13:00:00 |  M Janji : (19 AGUSTUS 2026) jam Pasang : siang Note : hubungi pelanggan jika ingin kelokasi"/>
    <s v="FCC"/>
    <s v="18-08-2026 16:10:25"/>
    <d v="2026-08-19T13:00:00"/>
    <m/>
    <s v="SURVEY_NEW_MANJA"/>
    <s v="BDN"/>
    <s v="NO ADDON"/>
    <m/>
    <s v="MIE - SEND SURVEY"/>
    <s v="HSI Bisnis Promo HUT RI PSB 70% - 50 Mbps"/>
    <s v="INDIBIZ"/>
    <m/>
    <m/>
    <d v="2026-08-19T13:00:00"/>
    <s v="2026-08-19 13:00:00 |  M Janji : (19 AGUSTUS 2026) jam Pasang : siang Note : hubungi pelanggan jika ingin kelokasi"/>
    <m/>
    <m/>
    <m/>
    <e v="#NUM!"/>
    <e v="#NUM!"/>
    <x v="0"/>
    <x v="4"/>
  </r>
  <r>
    <n v="1856"/>
    <n v="1002517228"/>
    <n v="3"/>
    <x v="6"/>
    <n v="5"/>
    <s v="PASURUAN"/>
    <s v="PROBOLINGGO"/>
    <s v="KRZ"/>
    <s v="REG"/>
    <s v="AO"/>
    <s v="NEW SALES"/>
    <m/>
    <s v="CANCEL COMPLETED"/>
    <s v="RBS-Regional 3"/>
    <d v="2026-08-10T10:25:05"/>
    <d v="2026-08-10T13:32:23"/>
    <n v="69362230"/>
    <m/>
    <n v="152509216354"/>
    <s v="PEMERINTAH DESA KARANGBONG"/>
    <s v="ODP-KRZ-FK/41"/>
    <m/>
    <m/>
    <m/>
    <m/>
    <n v="113.3752181"/>
    <n v="-7.7884696"/>
    <s v="|MC30181|/SAIFUL HAQ/085236952514 / 081336559918/desakarangbong99@gmail.com  "/>
    <s v="Sales Force DBS"/>
    <m/>
    <m/>
    <m/>
    <m/>
    <m/>
    <m/>
    <m/>
    <m/>
    <m/>
    <m/>
    <m/>
    <d v="2026-10-08T10:39:47"/>
    <m/>
    <m/>
    <s v="REJECT_FCC"/>
    <s v="KRZ"/>
    <s v="NO ADDON"/>
    <m/>
    <s v="DECLINE : Decline - Batal Order NENG PUTRI MEILINDA PERMATASARI 40981184|MYDITA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s v="DECLINE : Decline - Batal Order NENG PUTRI MEILINDA PERMATASARI 40981184|MYDITA"/>
    <m/>
    <m/>
    <m/>
    <m/>
    <m/>
    <e v="#NUM!"/>
    <e v="#NUM!"/>
    <x v="0"/>
    <x v="27"/>
  </r>
  <r>
    <n v="1857"/>
    <n v="1002506091"/>
    <n v="3"/>
    <x v="1"/>
    <n v="5"/>
    <s v="KEDIRI"/>
    <s v="TRENGGALEK"/>
    <s v="TRE"/>
    <s v="REG"/>
    <s v="AO"/>
    <s v="NEW SALES"/>
    <s v="1P INET"/>
    <s v="Completed (PS)"/>
    <s v="RBS-Regional 3"/>
    <d v="2026-08-03T13:25:56"/>
    <d v="2026-08-03T19:49:16"/>
    <n v="69357530"/>
    <m/>
    <n v="152608209007"/>
    <s v="PR ALFI PUTRA"/>
    <s v="ODP-TRE-FN/20 FN/D02/20.01"/>
    <s v="WO060794012"/>
    <m/>
    <m/>
    <m/>
    <n v="111.75874296011401"/>
    <n v="-8.0848471183703392"/>
    <s v="|MN00418|MYIA-037110045139/POI/DWI NUR AINIYATIL/08139346792/pr.alfiputra@gmail.com"/>
    <s v="MYIB_ASSISTANT"/>
    <m/>
    <m/>
    <m/>
    <m/>
    <m/>
    <m/>
    <m/>
    <m/>
    <s v="Management Janji"/>
    <s v="2026-08-04 13:00:00 | Nama PIC: bu dwi nur  Notel: 08139346792 Alt: -  Tanggal: 4/8/2026 Jam Pasang: Siang Note: Hubungi sebelum ke lokasi, terimakasih. Info pl "/>
    <s v="FCC"/>
    <d v="2026-03-08T13:40:15"/>
    <d v="2026-08-04T13:00:00"/>
    <m/>
    <s v="PS"/>
    <s v="TRE"/>
    <s v="NO ADDON"/>
    <n v="20260803"/>
    <s v="Completed"/>
    <s v="HSI Bisnis Promo HUT Telkom PSB 70% - 200 Mbps"/>
    <s v="INDIBIZ"/>
    <m/>
    <m/>
    <d v="2026-08-04T13:00:00"/>
    <s v="2026-08-04 13:00:00 | Nama PIC: bu dwi nur  Notel: 08139346792 Alt: -  Tanggal: 4/8/2026 Jam Pasang: Siang Note: Hubungi sebelum ke lokasi, terimakasih. Info pl "/>
    <n v="2026"/>
    <n v="8"/>
    <n v="3"/>
    <d v="2026-08-03T00:00:00"/>
    <n v="-1.5416666666642413"/>
    <x v="1"/>
    <x v="25"/>
  </r>
  <r>
    <n v="1858"/>
    <n v="1002514898"/>
    <n v="3"/>
    <x v="6"/>
    <n v="5"/>
    <s v="SIDOARJO"/>
    <s v="MOJOKERTO"/>
    <s v="NGI"/>
    <s v="REG"/>
    <s v="AO"/>
    <s v="NEW SALES"/>
    <m/>
    <s v="Completed (PS)"/>
    <s v="RBS-Regional 3"/>
    <d v="2026-08-07T14:50:57"/>
    <d v="2026-08-08T15:56:13"/>
    <n v="69360908"/>
    <m/>
    <n v="152321202952"/>
    <s v="TOKO COMODORE"/>
    <s v="ODP-NGI-FH/07"/>
    <s v="WO061266850"/>
    <m/>
    <m/>
    <m/>
    <n v="112.6247166"/>
    <n v="-7.5501629000000001"/>
    <s v="|MN02783|/TOKO COMODORE/WINBACK HSI B2B + NETMONK (1:1) 150MBPS 761,1RB PSB DISC 70%//riefputraragil@gmail.com/MUHAMMAD FARHAN FUADI/85233377738"/>
    <s v="Sales Force DBS"/>
    <m/>
    <m/>
    <m/>
    <m/>
    <m/>
    <m/>
    <m/>
    <m/>
    <s v="Management Janji"/>
    <s v="2026-08-09 13:00:00|Nama : BP MUHAMMAD FARHAN FUADI  No Hp : 085233377738 No Alt :  Tgl Pemasangan : 09 Agustus 2026 Interval : PAGI  Note : Hubungi pelanggan terlebih dahulu|40971402|MYDITA"/>
    <s v="FCC"/>
    <d v="2026-07-08T14:56:06"/>
    <d v="2026-08-09T13:00:00"/>
    <m/>
    <s v="PS"/>
    <s v="NGI"/>
    <s v="NETMONK"/>
    <n v="2026080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9T13:00:00"/>
    <s v="2026-08-09 13:00:00|Nama : BP MUHAMMAD FARHAN FUADI  No Hp : 085233377738 No Alt :  Tgl Pemasangan : 09 Agustus 2026 Interval : PAGI  Note : Hubungi pelanggan terlebih dahulu|40971402|MYDITA"/>
    <n v="2026"/>
    <n v="8"/>
    <n v="8"/>
    <d v="2026-08-08T00:00:00"/>
    <n v="-1.5416666666642413"/>
    <x v="1"/>
    <x v="20"/>
  </r>
  <r>
    <n v="1859"/>
    <n v="1002517757"/>
    <n v="3"/>
    <x v="6"/>
    <n v="5"/>
    <s v="SIDOARJO"/>
    <s v="PASURUAN"/>
    <s v="BEJ"/>
    <s v="REG"/>
    <s v="AO"/>
    <s v="NEW SALES"/>
    <m/>
    <s v="Completed (PS)"/>
    <s v="RBS-Regional 3"/>
    <d v="2026-08-10T13:30:10"/>
    <d v="2026-08-11T14:07:06"/>
    <n v="69362443"/>
    <m/>
    <n v="152742207095"/>
    <s v="RYAN COMPUTER"/>
    <s v="ODP-BEJ-FJ/08"/>
    <s v="WO061467462"/>
    <m/>
    <m/>
    <m/>
    <n v="112.73333030000001"/>
    <n v="-7.5878936000000001"/>
    <s v="|MN01982|/RYAN COMPUTER/WINBACK 2.0 HSI B2B (1:2) 50MBPS 320RB PSB DISC 70%//Mukhammadluddin7@gmail.com/MUHAMMAD LUDDIN/85708945003"/>
    <s v="Sales Force DBS"/>
    <m/>
    <m/>
    <m/>
    <m/>
    <m/>
    <m/>
    <m/>
    <m/>
    <s v="Management Janji"/>
    <s v="2026-08-12 13:00:00|Tanggal Pemasangan : 12 Agustus 2026 Jam Pemasangan : 08:00 13:00 Info Tambahan : Hubungi pelanggan dulu sebelum ke lokasi terimakasih|40961370|MYDITA"/>
    <s v="FCC"/>
    <d v="2026-10-08T13:39:47"/>
    <d v="2026-08-12T13:00:00"/>
    <m/>
    <s v="PS"/>
    <s v="BEJ"/>
    <s v="NO ADDON"/>
    <n v="20260811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12T13:00:00"/>
    <s v="2026-08-12 13:00:00|Tanggal Pemasangan : 12 Agustus 2026 Jam Pemasangan : 08:00 13:00 Info Tambahan : Hubungi pelanggan dulu sebelum ke lokasi terimakasih|40961370|MYDITA"/>
    <n v="2026"/>
    <n v="8"/>
    <n v="11"/>
    <d v="2026-08-11T00:00:00"/>
    <n v="-1.5416666666642413"/>
    <x v="1"/>
    <x v="12"/>
  </r>
  <r>
    <n v="1860"/>
    <n v="1002519757"/>
    <n v="3"/>
    <x v="4"/>
    <n v="4"/>
    <s v="SEMARANG"/>
    <s v="SALATIGA"/>
    <s v="SLI"/>
    <s v="REG"/>
    <s v="AO"/>
    <s v="NEW SALES"/>
    <s v="1P INET"/>
    <s v="Completed (PS)"/>
    <s v="RBS-Regional 3"/>
    <d v="2026-08-11T12:47:57"/>
    <d v="2026-08-12T13:20:31"/>
    <n v="69363275"/>
    <m/>
    <n v="142434111386"/>
    <s v="SPBU TINGKIR KANTOR"/>
    <s v="ODP-SLI-FE/062"/>
    <s v="WO061490868"/>
    <m/>
    <m/>
    <m/>
    <n v="110.5137967"/>
    <n v="-7.3607141999999897"/>
    <s v="|MN00238|MYIA-007179996864/POI/NATALIA/085741444431/spbu4450704@yahoo.co.id"/>
    <s v="MYIB_ASSISTANT"/>
    <m/>
    <m/>
    <m/>
    <m/>
    <m/>
    <m/>
    <m/>
    <m/>
    <s v="Management Janji"/>
    <s v="2026-08-12 13:00:00 | Nama PIC:  BU NATALIA No HP: 085741444431 Alt: Tanggal: 12/8/2026 Jam Pasang: Siang Note: Hubungi sebelum ke lokasi, terimakasih."/>
    <s v="FCC"/>
    <d v="2026-11-08T12:54:45"/>
    <d v="2026-08-12T13:00:00"/>
    <m/>
    <s v="PS"/>
    <s v="SLI"/>
    <s v="NO ADDON"/>
    <n v="20260812"/>
    <s v="Completed"/>
    <s v="HSI Bisnis Basic Promo HUT Telkom PSB 70% - 100 Mbps"/>
    <s v="INDIBIZ"/>
    <m/>
    <m/>
    <d v="2026-08-12T13:00:00"/>
    <s v="2026-08-12 13:00:00 | Nama PIC:  BU NATALIA No HP: 085741444431 Alt: Tanggal: 12/8/2026 Jam Pasang: Siang Note: Hubungi sebelum ke lokasi, terimakasih."/>
    <n v="2026"/>
    <n v="8"/>
    <n v="12"/>
    <d v="2026-08-12T00:00:00"/>
    <n v="-0.54166666666424135"/>
    <x v="1"/>
    <x v="4"/>
  </r>
  <r>
    <n v="1861"/>
    <n v="1002511052"/>
    <n v="3"/>
    <x v="2"/>
    <n v="4"/>
    <s v="YOGYAKARTA"/>
    <s v="INNER - YOGYA JATENG SELATAN"/>
    <s v="PGR"/>
    <s v="REG"/>
    <s v="AO"/>
    <s v="NEW SALES"/>
    <m/>
    <s v="Completed (PS)"/>
    <s v="RBS-Regional 3"/>
    <d v="2026-08-05T15:36:41"/>
    <d v="2026-08-06T12:18:17"/>
    <n v="69359392"/>
    <m/>
    <n v="141114227812"/>
    <s v="The Foresta"/>
    <s v="ODP-PGR-FBB/087"/>
    <s v="WO061027254"/>
    <m/>
    <m/>
    <m/>
    <n v="110.3681193"/>
    <n v="-7.8147181999999997"/>
    <s v="AMRBS/965966/DINA MENTARI/R3/YOGYAKARTA/PSB HSI BISNIS 1S  150 MBPS PROMO HUT TELKOM 1:1/VIKA/0811250505/clarissaroselynn@yahoo.com"/>
    <s v="Account Manager"/>
    <m/>
    <m/>
    <m/>
    <m/>
    <m/>
    <m/>
    <m/>
    <m/>
    <s v="Management Janji"/>
    <s v="2026-08-07 08:00:00|Tanggal Pemasangan : 07 Agustus 2026 Jam Pemasangan : 08:00 15:00 Info Tambahan : Hubungi pelanggan dulu sebelum ke lokasi terimakasih|40010577|MYDITA"/>
    <s v="FCC"/>
    <d v="2026-05-08T15:39:51"/>
    <d v="2026-08-07T08:00:00"/>
    <m/>
    <s v="PS"/>
    <s v="PGR"/>
    <s v="NO ADDON"/>
    <n v="20260806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7T08:00:00"/>
    <s v="2026-08-07 08:00:00|Tanggal Pemasangan : 07 Agustus 2026 Jam Pemasangan : 08:00 15:00 Info Tambahan : Hubungi pelanggan dulu sebelum ke lokasi terimakasih|40010577|MYDITA"/>
    <n v="2026"/>
    <n v="8"/>
    <n v="6"/>
    <d v="2026-08-06T00:00:00"/>
    <n v="-1.3333333333357587"/>
    <x v="1"/>
    <x v="4"/>
  </r>
  <r>
    <n v="1862"/>
    <n v="1002510076"/>
    <n v="3"/>
    <x v="2"/>
    <n v="4"/>
    <s v="MAGELANG"/>
    <s v="PURWOREJJO"/>
    <s v="PWJ"/>
    <s v="REG"/>
    <s v="AO"/>
    <s v="NEW SALES"/>
    <m/>
    <s v="SIBEL - CREATE ORDER FAIL"/>
    <s v="RBS-Regional 3"/>
    <d v="2026-08-05T10:54:10"/>
    <d v="2026-08-18T17:20:22"/>
    <n v="69358920"/>
    <m/>
    <n v="142138510581"/>
    <s v="MTS AL IMAN 2 BULUS"/>
    <s v="ODP-PWJ-FBC/022"/>
    <s v="WO060991479"/>
    <m/>
    <m/>
    <m/>
    <n v="110.005751634004"/>
    <n v="-7.6874878557081701"/>
    <s v="AMRBS ; 402718 ; AMEX ; AMY ; TREG3 ; MAGELANG ;/PSB 2S HSI BISNIS NETMONK 300 MB PROMO SAMBUT AWAL TAHUN/DWI RIZQIYANTO/085148350154/rdwi53774@gmail.com/INPUL 1002215760"/>
    <s v="Amex"/>
    <m/>
    <m/>
    <m/>
    <m/>
    <m/>
    <m/>
    <m/>
    <m/>
    <s v="Management Janji"/>
    <s v="2026-08-20 15:00:00|M Janji : (19/agustus/2026) jam Pasang : 09:00 Note : hubungi pelanggan jika ingin kelokasi|40971304|MYDITA"/>
    <s v="FCC"/>
    <d v="2026-05-08T10:54:57"/>
    <d v="2026-08-09T08:00:00"/>
    <m/>
    <s v="INPROGRESS_SC"/>
    <s v="PWJ"/>
    <s v="NETMONK"/>
    <m/>
    <s v="[ERROR Orchestrate Product] -  - Missing DN Number on Product : Telkom Digital Product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20T15:00:00"/>
    <s v="2026-08-20 15:00:00|M Janji : (19/agustus/2026) jam Pasang : 09:00 Note : hubungi pelanggan jika ingin kelokasi|40971304|MYDITA"/>
    <m/>
    <m/>
    <m/>
    <e v="#NUM!"/>
    <e v="#NUM!"/>
    <x v="0"/>
    <x v="4"/>
  </r>
  <r>
    <n v="1863"/>
    <n v="1002509983"/>
    <n v="3"/>
    <x v="4"/>
    <n v="4"/>
    <s v="SEMARANG"/>
    <s v="SALATIGA"/>
    <s v="SLI"/>
    <s v="REG"/>
    <s v="AO"/>
    <s v="NEW SALES"/>
    <s v="1P INET"/>
    <s v="Completed (PS)"/>
    <s v="RBS-Regional 3"/>
    <d v="2026-08-05T10:28:56"/>
    <d v="2026-08-05T17:02:21"/>
    <n v="69358903"/>
    <m/>
    <n v="142434111004"/>
    <s v="KB-TK-TPA AL QUDWAH KIDS CENTER"/>
    <s v="ODP-SLI-FM/087 FM/D07/087.01"/>
    <s v="WO060960400"/>
    <m/>
    <m/>
    <m/>
    <n v="110.49071043565399"/>
    <n v="-7.3057998761191696"/>
    <s v="|MN00481|MYIA-049321494918/POI/suyati/08122889983/nasya0123@gmail.com"/>
    <s v="MYIB_ASSISTANT"/>
    <m/>
    <m/>
    <m/>
    <m/>
    <m/>
    <m/>
    <m/>
    <m/>
    <s v="Management Janji"/>
    <s v="2026-08-06 08:00:00 | Jam pemasangan : 12.00 Info Tambahan : Hubungi pelanggan dulu sebelum ke lokasi terimakasih  "/>
    <s v="FCC"/>
    <d v="2026-05-08T10:39:45"/>
    <d v="2026-08-06T08:00:00"/>
    <m/>
    <s v="PS"/>
    <s v="SLI"/>
    <s v="NO ADDON"/>
    <n v="20260805"/>
    <s v="Completed"/>
    <s v="HSI Bisnis Promo HUT Telkom PSB 70% - 50 Mbps"/>
    <s v="INDIBIZ"/>
    <m/>
    <m/>
    <d v="2026-08-06T08:00:00"/>
    <s v="2026-08-06 08:00:00 | Jam pemasangan : 12.00 Info Tambahan : Hubungi pelanggan dulu sebelum ke lokasi terimakasih  "/>
    <n v="2026"/>
    <n v="8"/>
    <n v="5"/>
    <d v="2026-08-05T00:00:00"/>
    <n v="-1.3333333333357587"/>
    <x v="1"/>
    <x v="4"/>
  </r>
  <r>
    <n v="1864"/>
    <n v="1002515024"/>
    <n v="3"/>
    <x v="1"/>
    <n v="5"/>
    <s v="KEDIRI"/>
    <s v="TRENGGALEK"/>
    <s v="TRE"/>
    <s v="REG"/>
    <s v="AO"/>
    <s v="NEW SALES"/>
    <s v="1P INET"/>
    <s v="Completed (PS)"/>
    <s v="RBS-Regional 3"/>
    <d v="2026-08-07T15:16:56"/>
    <d v="2026-08-08T08:19:06"/>
    <n v="69360962"/>
    <m/>
    <n v="152608207746"/>
    <s v="SPBU 54.663.04 TRENGGALEK"/>
    <s v="ODP-TRE-FG/50"/>
    <s v="WO061180349"/>
    <m/>
    <m/>
    <m/>
    <n v="111.717043741187"/>
    <n v="-8.0484108462416497"/>
    <s v="|MN02702|MYIA-014483538663/POI/KURNIA TRI BASKORO EDI/08113638346/kurniaedi72@gmail.com"/>
    <s v="MYIB_ASSISTANT"/>
    <m/>
    <m/>
    <m/>
    <m/>
    <m/>
    <m/>
    <m/>
    <m/>
    <s v="Management Janji"/>
    <s v="2026-08-08 13:00:00 | M Janji : 8 agustus 2026 jam Pasang : siang (AKTIVASI) Note : hubungi pelanggan jika ingin kelokasi "/>
    <s v="FCC"/>
    <d v="2026-07-08T15:25:38"/>
    <d v="2026-08-08T13:00:00"/>
    <m/>
    <s v="PS"/>
    <s v="TRE"/>
    <s v="NO ADDON"/>
    <n v="20260808"/>
    <s v="Completed"/>
    <s v="HSI Bisnis Promo HUT Telkom PSB 70% - 50 Mbps"/>
    <s v="INDIBIZ"/>
    <m/>
    <m/>
    <d v="2026-08-08T13:00:00"/>
    <s v="2026-08-08 13:00:00 | M Janji : 8 agustus 2026 jam Pasang : siang (AKTIVASI) Note : hubungi pelanggan jika ingin kelokasi "/>
    <n v="2026"/>
    <n v="8"/>
    <n v="8"/>
    <d v="2026-08-08T00:00:00"/>
    <n v="-0.54166666666424135"/>
    <x v="1"/>
    <x v="25"/>
  </r>
  <r>
    <n v="1865"/>
    <n v="1002507817"/>
    <n v="3"/>
    <x v="6"/>
    <n v="5"/>
    <s v="PASURUAN"/>
    <s v="PASURUAN"/>
    <s v="PSN"/>
    <s v="REG"/>
    <s v="AO"/>
    <s v="NEW SALES"/>
    <m/>
    <s v="Completed (PS)"/>
    <s v="RBS-Regional 3"/>
    <d v="2026-08-04T11:39:28"/>
    <d v="2026-08-04T19:09:48"/>
    <n v="69358171"/>
    <m/>
    <n v="152729256680"/>
    <s v="KEPONTEN SIDOGIRI"/>
    <s v="ODP-PSN-FB/02"/>
    <s v="WO060879430"/>
    <m/>
    <m/>
    <m/>
    <n v="112.8389274"/>
    <n v="-7.6677393"/>
    <s v="|MN02680|/KEPONTEN SIDOGIRI/WINBACK 2.0 HSI B2B (1:2) 50MBPS 320RB PSB DISC 70%// solihinyani@gmail.com/SLAMET/85203030789"/>
    <s v="Sales Force DBS"/>
    <m/>
    <m/>
    <m/>
    <m/>
    <m/>
    <m/>
    <m/>
    <m/>
    <s v="Management Janji"/>
    <s v="2026-08-05 13:00:00|M Janji : (05/08/2026) jam Pasang : 09:00 Note : hubungi pelanggan jika ingin kelokasi`|40961370|MYDITA"/>
    <s v="FCC"/>
    <d v="2026-04-08T11:40:22"/>
    <d v="2026-08-05T13:00:00"/>
    <m/>
    <s v="PS"/>
    <s v="PSN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13:00:00"/>
    <s v="2026-08-05 13:00:00|M Janji : (05/08/2026) jam Pasang : 09:00 Note : hubungi pelanggan jika ingin kelokasi`|40961370|MYDITA"/>
    <n v="2026"/>
    <n v="8"/>
    <n v="4"/>
    <d v="2026-08-04T00:00:00"/>
    <n v="-1.5416666666642413"/>
    <x v="1"/>
    <x v="12"/>
  </r>
  <r>
    <n v="1866"/>
    <n v="1002530019"/>
    <n v="3"/>
    <x v="1"/>
    <n v="5"/>
    <s v="KEDIRI"/>
    <s v="KEDIRI"/>
    <s v="PAE"/>
    <s v="REG"/>
    <s v="AO"/>
    <s v="NEW SALES"/>
    <s v="1P INET"/>
    <s v="Completed (PS)"/>
    <s v="RBS-Regional 3"/>
    <d v="2026-08-16T17:37:56"/>
    <d v="2026-08-17T21:08:24"/>
    <n v="69367724"/>
    <m/>
    <n v="152639219503"/>
    <s v="TPQ/TK NURUL ISLAM"/>
    <s v="ODP-PAE-FE/04 FE/D01/04.01"/>
    <s v="WO061895976"/>
    <m/>
    <m/>
    <m/>
    <n v="112.145069472177"/>
    <n v="-7.7385198194073297"/>
    <s v="|MC20202|MYIA-077194636342/POI/NUFAL BAIDAWI/08213329613/tpq.nurulislam2929@gmail.com"/>
    <s v="MYIB_ASSISTANT"/>
    <m/>
    <m/>
    <m/>
    <m/>
    <m/>
    <m/>
    <m/>
    <m/>
    <s v="Management Janji"/>
    <s v="2026-08-17 15:00:00 | Tanggal Pemasangan : 17 Agustus 2026 Jam Pemasangan : 08:00 15:00 Info Tambahan : Hubungi pelanggan dulu sebelum ke lokasi terimakasih"/>
    <s v="FCC"/>
    <s v="16-08-2026 17:39:54"/>
    <d v="2026-08-17T15:00:00"/>
    <m/>
    <s v="PS"/>
    <s v="PAE"/>
    <s v="NO ADDON"/>
    <n v="20260817"/>
    <s v="Completed"/>
    <s v="HSI Bisnis PSB 70% - 300 Mbps"/>
    <s v="INDIBIZ"/>
    <m/>
    <m/>
    <d v="2026-08-17T15:00:00"/>
    <s v="2026-08-17 15:00:00 | Tanggal Pemasangan : 17 Agustus 2026 Jam Pemasangan : 08:00 15:00 Info Tambahan : Hubungi pelanggan dulu sebelum ke lokasi terimakasih"/>
    <n v="2026"/>
    <n v="8"/>
    <n v="17"/>
    <d v="2026-08-17T00:00:00"/>
    <n v="-0.625"/>
    <x v="1"/>
    <x v="1"/>
  </r>
  <r>
    <n v="1867"/>
    <n v="1002528937"/>
    <n v="3"/>
    <x v="3"/>
    <n v="5"/>
    <s v="SBY UTARA"/>
    <s v="LAMONGAN"/>
    <s v="BDG"/>
    <s v="REG"/>
    <s v="AO"/>
    <s v="NEW SALES"/>
    <s v="1P INET"/>
    <s v="Completed (PS)"/>
    <s v="RBS-Regional 3"/>
    <d v="2026-08-15T19:49:57"/>
    <d v="2026-08-17T14:20:51"/>
    <n v="69367217"/>
    <m/>
    <n v="152448203694"/>
    <s v="PT. ARSUAR DIGITAL BISNIS"/>
    <s v="ODP-BDG-FJ/10 FJ/D01/10.01"/>
    <s v="WO061846384"/>
    <m/>
    <m/>
    <m/>
    <n v="112.41572360000001"/>
    <n v="-6.9189581000000002"/>
    <s v="|MYIB-CUST|MYTN-074371274459/POI/AHMAD FERI INDRA JAYA/085111342200/ptafi.lmg@gmail.com"/>
    <s v="MYINDIBIZ"/>
    <m/>
    <m/>
    <m/>
    <m/>
    <m/>
    <m/>
    <m/>
    <m/>
    <s v="Management Janji"/>
    <s v="2026-08-17 10:00:00 | Jam Pemasangan : 08:00 - 12.00 Tanggal Pemasangan : MINGGU 16 AGUSTUS 2026 Info Tambahan : Hubungi pelanggan sebelum datang ke lokasi"/>
    <s v="FCC"/>
    <s v="15-08-2026 19:54:57"/>
    <d v="2026-08-17T10:00:00"/>
    <m/>
    <s v="PS"/>
    <s v="BDG"/>
    <s v="NO ADDON"/>
    <n v="20260817"/>
    <s v="Completed"/>
    <s v="HSI Bisnis Promo HUT Telkom PSB 70% - 200 Mbps"/>
    <s v="INDIBIZ"/>
    <m/>
    <m/>
    <d v="2026-08-17T10:00:00"/>
    <s v="2026-08-17 10:00:00 | Jam Pemasangan : 08:00 - 12.00 Tanggal Pemasangan : MINGGU 16 AGUSTUS 2026 Info Tambahan : Hubungi pelanggan sebelum datang ke lokasi"/>
    <n v="2026"/>
    <n v="8"/>
    <n v="17"/>
    <d v="2026-08-17T00:00:00"/>
    <n v="-0.41666666666424135"/>
    <x v="1"/>
    <x v="8"/>
  </r>
  <r>
    <n v="1868"/>
    <n v="1002515519"/>
    <n v="3"/>
    <x v="1"/>
    <n v="5"/>
    <s v="MALANG"/>
    <s v="KEPANJEN"/>
    <s v="GDG"/>
    <s v="REG"/>
    <s v="AO"/>
    <s v="NEW SALES"/>
    <s v="1P INET"/>
    <s v="Completed (PS)"/>
    <s v="RBS-Regional 3"/>
    <d v="2026-08-07T19:55:57"/>
    <d v="2026-08-09T08:39:36"/>
    <n v="69361187"/>
    <m/>
    <n v="152704231416"/>
    <s v="Spbu 54.651.19"/>
    <s v="ODP-GDG-FAC/44 FAC/D10/44.01"/>
    <s v="WO061210337"/>
    <m/>
    <m/>
    <m/>
    <n v="112.628193"/>
    <n v="-8.0196629999999995"/>
    <s v="|MN02540|MYIA-084525555246/POI/Nikko adam alexsandro/085704246151/ayikpurwanti01@gmail.com"/>
    <s v="MYIB_ASSISTANT"/>
    <m/>
    <m/>
    <m/>
    <m/>
    <m/>
    <m/>
    <m/>
    <m/>
    <s v="Management Janji"/>
    <s v="2026-08-10 08:00:00 | M Janji : (08/08/026) jam Pasang : 09:00 Note : hubungi pelanggan jika ingin kelokasi"/>
    <s v="FCC"/>
    <d v="2026-07-08T20:10:53"/>
    <d v="2026-08-10T08:00:00"/>
    <m/>
    <s v="PS"/>
    <s v="GDG"/>
    <s v="NO ADDON"/>
    <n v="20260809"/>
    <s v="Completed"/>
    <s v="HSI Bisnis Promo HUT Telkom PSB 70% - 50 Mbps"/>
    <s v="INDIBIZ"/>
    <m/>
    <m/>
    <d v="2026-08-10T08:00:00"/>
    <s v="2026-08-10 08:00:00 | M Janji : (08/08/026) jam Pasang : 09:00 Note : hubungi pelanggan jika ingin kelokasi"/>
    <n v="2026"/>
    <n v="8"/>
    <n v="9"/>
    <d v="2026-08-09T00:00:00"/>
    <n v="-1.3333333333357587"/>
    <x v="1"/>
    <x v="24"/>
  </r>
  <r>
    <n v="1869"/>
    <n v="1002530637"/>
    <n v="3"/>
    <x v="6"/>
    <n v="5"/>
    <s v="JEMBER"/>
    <s v="SITUBONDO"/>
    <s v="SIT"/>
    <s v="REG"/>
    <s v="AO"/>
    <s v="NEW SALES"/>
    <s v="1P INET"/>
    <s v="Completed (PS)"/>
    <s v="RBS-Regional 3"/>
    <d v="2026-08-17T11:02:56"/>
    <d v="2026-08-17T18:35:03"/>
    <n v="69367923"/>
    <m/>
    <n v="152506219138"/>
    <s v="TOKO HAFID"/>
    <s v="ODP-SIT-FN/64"/>
    <s v="WO061918353"/>
    <m/>
    <m/>
    <m/>
    <n v="113.933599"/>
    <n v="-7.6996190000000002"/>
    <s v="|MN00099|MYIA-070842329245/POI/HAFID SULAEMAN RIDHO/083169868003/plaosawardatul@gmail.com"/>
    <s v="MYIB_ASSISTANT"/>
    <m/>
    <m/>
    <m/>
    <m/>
    <m/>
    <m/>
    <m/>
    <m/>
    <s v="Management Janji"/>
    <s v="2026-08-18 08:00:00 | telp :083169868003 alt : Tanggal pemasangan :18/08/2026 Jam pemasangan : pagi/siang Info Tambahan : Hubungi pelanggan dulu sebelum ke lokasi terima kasih."/>
    <s v="FCC"/>
    <s v="17-08-2026 11:10:12"/>
    <d v="2026-08-18T08:00:00"/>
    <m/>
    <s v="PS"/>
    <s v="SIT"/>
    <s v="NO ADDON"/>
    <n v="20260817"/>
    <s v="Completed"/>
    <s v="HSI Bisnis Khusus Winback PSB 70% - 200 Mbps"/>
    <s v="INDIBIZ"/>
    <m/>
    <m/>
    <d v="2026-08-18T08:00:00"/>
    <s v="2026-08-18 08:00:00 | telp :083169868003 alt : Tanggal pemasangan :18/08/2026 Jam pemasangan : pagi/siang Info Tambahan : Hubungi pelanggan dulu sebelum ke lokasi terima kasih."/>
    <n v="2026"/>
    <n v="8"/>
    <n v="17"/>
    <d v="2026-08-17T00:00:00"/>
    <n v="-1.3333333333357587"/>
    <x v="1"/>
    <x v="9"/>
  </r>
  <r>
    <n v="1870"/>
    <n v="1002514056"/>
    <n v="3"/>
    <x v="1"/>
    <n v="5"/>
    <s v="MALANG"/>
    <s v="KEPANJEN"/>
    <s v="GDI"/>
    <s v="REG"/>
    <s v="AO"/>
    <s v="NEW SALES"/>
    <s v="1P INET"/>
    <s v="Completed (PS)"/>
    <s v="RBS-Regional 3"/>
    <d v="2026-08-07T10:16:58"/>
    <d v="2026-08-07T16:12:07"/>
    <n v="69360522"/>
    <m/>
    <n v="152715213805"/>
    <s v="SMKS AL-LATHIFI Gondanglegi"/>
    <s v="ODP-GDI-FT/43 FT/D03/43.01"/>
    <s v="WO061142102"/>
    <m/>
    <m/>
    <m/>
    <n v="112.6118317"/>
    <n v="-8.1653344000000008"/>
    <s v="MD|MYIB-000625895290|SYSTEM|SMK Al-lathifi|08971412112"/>
    <s v="LPC_EBIS"/>
    <m/>
    <m/>
    <m/>
    <m/>
    <m/>
    <m/>
    <m/>
    <m/>
    <s v="Management Janji"/>
    <s v="2026-08-08 08:00:00 | Nama PIC:  bp m faris  No HP: 08971412112 Alt: Tanggal: 8/8/2026 Jam Pasang: Pagi Note: Hubungi sebelum ke lokasi, terimakasih"/>
    <s v="FCC"/>
    <d v="2026-07-08T10:25:16"/>
    <d v="2026-08-08T08:00:00"/>
    <m/>
    <s v="PS"/>
    <s v="GDI"/>
    <s v="NO ADDON"/>
    <n v="20260807"/>
    <s v="Completed"/>
    <s v="HSI Basic Khusus Winback 3.0 PSB 70% - 50 Mbps"/>
    <s v="INDIBIZ"/>
    <m/>
    <m/>
    <d v="2026-08-08T08:00:00"/>
    <s v="2026-08-08 08:00:00 | Nama PIC:  bp m faris  No HP: 08971412112 Alt: Tanggal: 8/8/2026 Jam Pasang: Pagi Note: Hubungi sebelum ke lokasi, terimakasih"/>
    <n v="2026"/>
    <n v="8"/>
    <n v="7"/>
    <d v="2026-08-07T00:00:00"/>
    <n v="-1.3333333333357587"/>
    <x v="1"/>
    <x v="24"/>
  </r>
  <r>
    <n v="1871"/>
    <n v="1002518931"/>
    <n v="3"/>
    <x v="3"/>
    <n v="5"/>
    <s v="MADURA"/>
    <s v="BANGKALAN"/>
    <s v="KPP"/>
    <s v="REG"/>
    <s v="AO"/>
    <s v="NEW SALES"/>
    <s v="1P INET"/>
    <s v="Completed (PS)"/>
    <s v="RBS-Regional 3"/>
    <d v="2026-08-11T09:01:58"/>
    <d v="2026-08-11T20:27:44"/>
    <n v="69362913"/>
    <m/>
    <n v="152437905597"/>
    <s v="SMA NU Sappar"/>
    <s v="ODP-KPP-FE/41 FE/D01/41.01"/>
    <s v="WO061464430"/>
    <m/>
    <m/>
    <m/>
    <n v="113.270740136504"/>
    <n v="-7.0409111190795004"/>
    <s v="MD|MYDB-20260810264883|DN00001/MN00572|SMA NU Sappar|087766381766"/>
    <s v="MYDIGIBIZPARTNER"/>
    <m/>
    <m/>
    <m/>
    <m/>
    <m/>
    <m/>
    <m/>
    <m/>
    <s v="Management Janji"/>
    <s v="2026-08-12 08:00:00 | Tanggal Pemasangan : 12 Agustus 2026 Jam Pemasangan : 08:00 13:00 Info Tambahan : Hubungi pelanggan dulu sebelum ke lokasi terimakasih"/>
    <s v="FCC"/>
    <d v="2026-11-08T09:09:52"/>
    <d v="2026-08-12T08:00:00"/>
    <m/>
    <s v="PS"/>
    <s v="KPP"/>
    <s v="NETMONK"/>
    <n v="20260811"/>
    <s v="Completed"/>
    <s v="HSI Bisnis Bundling Netmonk Promo 2026 PSB 70% - 300 Mbps"/>
    <s v="INDIBIZ"/>
    <m/>
    <m/>
    <d v="2026-08-12T08:00:00"/>
    <s v="2026-08-12 08:00:00 | Tanggal Pemasangan : 12 Agustus 2026 Jam Pemasangan : 08:00 13:00 Info Tambahan : Hubungi pelanggan dulu sebelum ke lokasi terimakasih"/>
    <n v="2026"/>
    <n v="8"/>
    <n v="11"/>
    <d v="2026-08-11T00:00:00"/>
    <n v="-1.3333333333357587"/>
    <x v="1"/>
    <x v="6"/>
  </r>
  <r>
    <n v="1872"/>
    <n v="1002510029"/>
    <n v="3"/>
    <x v="7"/>
    <n v="4"/>
    <s v="SOLO"/>
    <s v="INNER - SOLO JATENG TIMUR"/>
    <s v="MSO"/>
    <s v="REG"/>
    <s v="AO"/>
    <s v="NEW SALES"/>
    <m/>
    <s v="Completed (PS)"/>
    <s v="RBS-Regional 3"/>
    <d v="2026-08-05T10:40:29"/>
    <d v="2026-08-07T13:51:15"/>
    <n v="69358914"/>
    <m/>
    <n v="142566101919"/>
    <s v="Kommu Space UNS"/>
    <s v="ODP-MSO-FC/039"/>
    <s v="WO061044510"/>
    <m/>
    <m/>
    <m/>
    <n v="110.85869193076999"/>
    <n v="-7.5484586095061799"/>
    <s v="AMRBS;960218/Candra Evita Tryariestya/TREG4SOLO/Dhanindra Khanza Wiratama/0882008699545 dan 085113634183/kommuspace.uns@gmail.com/PSB HSI BISNIS WINBACK 2.0 50MBPS ABODEMEN 320.000"/>
    <s v="Account Manager"/>
    <m/>
    <m/>
    <m/>
    <m/>
    <m/>
    <m/>
    <m/>
    <m/>
    <s v="Management Janji"/>
    <s v="2026-08-07 08:00:00|Nama PIC : Indra  No HP : 0882008699545 Alt : 085113634183 M Janji : 07/08/2026 Jam Pasang : 08.00 - 13:00  NoteÃ‚Â :  hubungi terlebih dahulu sebelum kelokasi |40981182|MYDITA"/>
    <s v="FCC"/>
    <d v="2026-05-08T10:54:57"/>
    <d v="2026-08-07T08:00:00"/>
    <m/>
    <s v="PS"/>
    <s v="MSO"/>
    <s v="NO ADDON"/>
    <n v="20260807"/>
    <s v="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07T08:00:00"/>
    <s v="2026-08-07 08:00:00|Nama PIC : Indra  No HP : 0882008699545 Alt : 085113634183 M Janji : 07/08/2026 Jam Pasang : 08.00 - 13:00  NoteÃ‚Â :  hubungi terlebih dahulu sebelum kelokasi |40981182|MYDITA"/>
    <n v="2026"/>
    <n v="8"/>
    <n v="7"/>
    <d v="2026-08-07T00:00:00"/>
    <n v="-0.33333333333575865"/>
    <x v="1"/>
    <x v="4"/>
  </r>
  <r>
    <n v="1873"/>
    <n v="1002512264"/>
    <n v="3"/>
    <x v="4"/>
    <n v="4"/>
    <s v="PEKALONGAN"/>
    <s v="BREBES"/>
    <s v="BMU"/>
    <s v="REG"/>
    <s v="AO"/>
    <s v="NEW SALES"/>
    <m/>
    <s v="Completed (PS)"/>
    <s v="RBS-Regional 3"/>
    <d v="2026-08-06T12:46:10"/>
    <d v="2026-08-06T13:45:50"/>
    <n v="69359036"/>
    <m/>
    <n v="146281107950"/>
    <s v="al barokah"/>
    <s v="ODP-BMU-FS/029"/>
    <s v="WO061069503"/>
    <m/>
    <m/>
    <m/>
    <n v="108.990334"/>
    <n v="-7.269749"/>
    <s v="|MN01881|MYIA-054323853870/POI/purwanto/081225564113/hermanvanarsyad@gmail.com"/>
    <s v="Sales Profesional"/>
    <m/>
    <m/>
    <m/>
    <m/>
    <m/>
    <m/>
    <m/>
    <m/>
    <s v="Management Janji"/>
    <s v="2026-08-06 08:00:00 | Tanggal pemasangan: 06/08/2026  Jam pemasangan : pagi / siang  Info Tambahan : Hubungi pelanggan dulu sebelum ke lokasi  terima kasih"/>
    <s v="FCC"/>
    <d v="2026-06-08T12:55:41"/>
    <m/>
    <m/>
    <s v="PS"/>
    <s v="BMU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7:00:00"/>
    <s v="2026-08-06 08:00:00 | Tanggal pemasangan: 06/08/2026  Jam pemasangan : pagi / siang  Info Tambahan : Hubungi pelanggan dulu sebelum ke lokasi  terima kasih"/>
    <n v="2026"/>
    <n v="8"/>
    <n v="6"/>
    <d v="2026-08-06T00:00:00"/>
    <n v="-0.29166666666424135"/>
    <x v="1"/>
    <x v="4"/>
  </r>
  <r>
    <n v="1874"/>
    <n v="1002504696"/>
    <n v="3"/>
    <x v="0"/>
    <n v="5"/>
    <s v="MATARAM"/>
    <s v="INNER - NUSA TENGGARA"/>
    <s v="SWE"/>
    <s v="REG"/>
    <s v="AO"/>
    <s v="NEW SALES"/>
    <s v="1P INET"/>
    <s v="102 | FOLLOW UP COMPLETED"/>
    <s v="RBS-Regional 3"/>
    <d v="2026-08-01T15:11:56"/>
    <d v="2026-08-03T13:05:20"/>
    <n v="69356809"/>
    <m/>
    <n v="172605804058"/>
    <s v="Toko Akbal"/>
    <s v="ODP-SWE-FAD/97 FAD/D09/97.01"/>
    <s v="WO060662381"/>
    <m/>
    <m/>
    <m/>
    <n v="116.16481829999999"/>
    <n v="-8.5739798"/>
    <s v="|MC40234|MYIA-056913885278/POI/akbal binan/083866857254/devamotor305@gmail.com"/>
    <s v="MYIB_ASSISTANT"/>
    <m/>
    <m/>
    <m/>
    <m/>
    <m/>
    <m/>
    <m/>
    <m/>
    <s v="Management Janji"/>
    <s v="2026-08-02 13:00:00 | Nama PIC : bapak Akbal No HP : 083866857254 Alt :  M Janji : (MINGGU/2/AGUSTUS/2026) jam Pasang : 09:00 Note : hubungi pelanggan jika ingin kelokasi"/>
    <s v="FCC"/>
    <d v="2026-01-08T15:25:05"/>
    <d v="2026-08-02T13:00:00"/>
    <m/>
    <s v="REVOKE"/>
    <s v="SWE"/>
    <s v="NO ADDON"/>
    <m/>
    <s v="Follow Up Revoke Completed, New Order ID : SC1002506038"/>
    <s v="HSI Bisnis PSB 70% - 150 Mbps"/>
    <s v="INDIBIZ"/>
    <m/>
    <m/>
    <d v="2026-08-02T13:00:00"/>
    <s v="2026-08-02 13:00:00 | Nama PIC : bapak Akbal No HP : 083866857254 Alt :  M Janji : (MINGGU/2/AGUSTUS/2026) jam Pasang : 09:00 Note : hubungi pelanggan jika ingin kelokasi"/>
    <m/>
    <m/>
    <m/>
    <e v="#NUM!"/>
    <e v="#NUM!"/>
    <x v="0"/>
    <x v="14"/>
  </r>
  <r>
    <n v="1875"/>
    <n v="1002515622"/>
    <n v="3"/>
    <x v="0"/>
    <n v="5"/>
    <s v="MATARAM"/>
    <s v="BIMA"/>
    <s v="SIL"/>
    <s v="REG"/>
    <s v="AO"/>
    <s v="NEW SALES"/>
    <m/>
    <s v="Completed (PS)"/>
    <s v="RBS-Regional 3"/>
    <d v="2026-08-08T09:10:57"/>
    <d v="2026-08-08T10:08:56"/>
    <n v="69357823"/>
    <m/>
    <n v="172617203049"/>
    <s v="Toko Aiman"/>
    <s v="ODP-SIL-FAA/87"/>
    <s v="WO061236679"/>
    <m/>
    <m/>
    <m/>
    <n v="118.63373615789099"/>
    <n v="-8.5083441405269493"/>
    <s v="|MN02085|MYIA-043402253593/POI/Syam firdaus/082359216713/gugarimabi985@gmail.com"/>
    <s v="MYDIGIBIZPARTNER"/>
    <m/>
    <m/>
    <m/>
    <m/>
    <m/>
    <m/>
    <m/>
    <m/>
    <s v="Management Janji"/>
    <s v="2026-08-04 15:00:00 |   M Janji : (04/08/2026)  jam Pasang : 09:00  Note : hubungi pelanggan jika ingin kelokasi"/>
    <s v="FCC"/>
    <d v="2026-08-08T09:25:26"/>
    <m/>
    <m/>
    <s v="PS"/>
    <s v="SIL"/>
    <s v="NETMONK"/>
    <n v="20260808"/>
    <s v="Completed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d v="2026-08-08T07:00:00"/>
    <s v="2026-08-04 15:00:00 |   M Janji : (04/08/2026)  jam Pasang : 09:00  Note : hubungi pelanggan jika ingin kelokasi"/>
    <n v="2026"/>
    <n v="8"/>
    <n v="8"/>
    <d v="2026-08-08T00:00:00"/>
    <n v="-0.29166666666424135"/>
    <x v="1"/>
    <x v="0"/>
  </r>
  <r>
    <n v="1876"/>
    <n v="1002521459"/>
    <n v="3"/>
    <x v="7"/>
    <n v="4"/>
    <s v="SOLO"/>
    <s v="INNER - SOLO JATENG TIMUR"/>
    <s v="KRT"/>
    <s v="REG"/>
    <s v="AO"/>
    <s v="NEW SALES"/>
    <s v="1P INET"/>
    <s v="Completed (PS)"/>
    <s v="RBS-Regional 3"/>
    <d v="2026-08-12T09:50:57"/>
    <d v="2026-08-12T17:05:04"/>
    <n v="69363913"/>
    <m/>
    <n v="142505404875"/>
    <s v="PT Bangun Usaha Mulia"/>
    <s v="ODP-KRT-FAQ/020"/>
    <s v="WO061559920"/>
    <m/>
    <m/>
    <m/>
    <n v="110.77894999999999"/>
    <n v="-7.5670820000000001"/>
    <s v="|MB00449|MYIA-027738445128/POI/bapak/088986181256/catrasakti@gmail.com"/>
    <s v="MYIB_ASSISTANT"/>
    <m/>
    <m/>
    <m/>
    <m/>
    <m/>
    <m/>
    <m/>
    <m/>
    <s v="Management Janji"/>
    <s v="2026-08-13 13:00:00 | Nama Pic : BP CATRA No Hp Pic : 082328025797 Jam Pemasangan : 08:00 - 12.00 Tanggal Pemasangan : KAMIS 13 AGUSTUS 2026 Info Tambahan : Hubungi pelanggan sebelum datang ke lokasi"/>
    <s v="FCC"/>
    <d v="2026-12-08T09:55:11"/>
    <d v="2026-08-13T13:00:00"/>
    <m/>
    <s v="PS"/>
    <s v="KRT"/>
    <s v="NO ADDON"/>
    <n v="20260812"/>
    <s v="Completed"/>
    <s v="HSI Bisnis Promo HUT Telkom PSB 70% - 50 Mbps"/>
    <s v="INDIBIZ"/>
    <m/>
    <m/>
    <d v="2026-08-13T13:00:00"/>
    <s v="2026-08-13 13:00:00 | Nama Pic : BP CATRA No Hp Pic : 082328025797 Jam Pemasangan : 08:00 - 12.00 Tanggal Pemasangan : KAMIS 13 AGUSTUS 2026 Info Tambahan : Hubungi pelanggan sebelum datang ke lokasi"/>
    <n v="2026"/>
    <n v="8"/>
    <n v="12"/>
    <d v="2026-08-12T00:00:00"/>
    <n v="-1.5416666666642413"/>
    <x v="1"/>
    <x v="4"/>
  </r>
  <r>
    <n v="1877"/>
    <n v="1002515703"/>
    <n v="3"/>
    <x v="7"/>
    <n v="4"/>
    <s v="KUDUS"/>
    <s v="PURWODADI"/>
    <s v="GDO"/>
    <s v="REG"/>
    <s v="AO"/>
    <s v="NEW SALES"/>
    <s v="1P INET"/>
    <s v="Completed (PS)"/>
    <s v="RBS-Regional 3"/>
    <d v="2026-08-08T10:10:56"/>
    <d v="2026-08-09T19:25:31"/>
    <n v="69361301"/>
    <m/>
    <n v="142521103421"/>
    <s v="SPBU 4458108 GODONG"/>
    <s v="ODP-GDO-FG/040 FG/D05/040.01"/>
    <s v="WO061240857"/>
    <m/>
    <m/>
    <m/>
    <n v="110.781368"/>
    <n v="-7.0262019999999996"/>
    <s v="|MN01996|MYIA-013512526683/POI/Arif Nur Andika Putra /082241689878/4458108@gmail.com"/>
    <s v="MYIB_ASSISTANT"/>
    <m/>
    <m/>
    <m/>
    <m/>
    <m/>
    <m/>
    <m/>
    <m/>
    <s v="Management Janji"/>
    <s v="2026-08-09 08:00:00 | Tanggal pemasangan: 09/08/2026 Jam pemasangan : pagi / siang Info Tambahan : Hubungi pelanggan dulu sebelum ke lokasi. terima kasih"/>
    <s v="FCC"/>
    <d v="2026-08-08T10:25:14"/>
    <d v="2026-08-09T08:00:00"/>
    <m/>
    <s v="PS"/>
    <s v="GDO"/>
    <s v="NO ADDON"/>
    <n v="20260809"/>
    <s v="Completed"/>
    <s v="HSI Bisnis Promo HUT Telkom PSB 70% - 50 Mbps"/>
    <s v="INDIBIZ"/>
    <m/>
    <m/>
    <d v="2026-08-09T08:00:00"/>
    <s v="2026-08-09 08:00:00 | Tanggal pemasangan: 09/08/2026 Jam pemasangan : pagi / siang Info Tambahan : Hubungi pelanggan dulu sebelum ke lokasi. terima kasih"/>
    <n v="2026"/>
    <n v="8"/>
    <n v="9"/>
    <d v="2026-08-09T00:00:00"/>
    <n v="-0.33333333333575865"/>
    <x v="1"/>
    <x v="4"/>
  </r>
  <r>
    <n v="1878"/>
    <n v="1002505718"/>
    <n v="3"/>
    <x v="4"/>
    <n v="4"/>
    <s v="SEMARANG"/>
    <s v="INNER - SEMARANG JATENG UTARA"/>
    <s v="GNK"/>
    <s v="REG"/>
    <s v="AO"/>
    <s v="NEW SALES"/>
    <s v="1P INET"/>
    <s v="Completed (PS)"/>
    <s v="RBS-Regional 3"/>
    <d v="2026-08-03T10:10:58"/>
    <d v="2026-08-03T21:09:33"/>
    <n v="69357281"/>
    <m/>
    <n v="143424113131"/>
    <s v="Cahaya Wangi"/>
    <s v="ODP-GNK-FL/069 FL/D02/069.01"/>
    <s v="WO060762847"/>
    <m/>
    <m/>
    <m/>
    <n v="110.498783066868"/>
    <n v="-6.9695595378794"/>
    <s v="MD|MYDB-20260803264214|DN00001/MN00663|Cahaya Wangi|08132758966"/>
    <s v="MYDIGIBIZPARTNER"/>
    <m/>
    <m/>
    <m/>
    <m/>
    <m/>
    <m/>
    <m/>
    <m/>
    <s v="Management Janji"/>
    <s v="2026-08-04 13:00:00 | Nama : BP ROCKY SAPUTRO No Hp : 08132758966 No Alt :  Tgl Pemasangan : 04 Agustus 2026 Interval : SIANG Note : Hubungi pelanggan terlebih dahulu"/>
    <s v="FCC"/>
    <d v="2026-03-08T10:40:22"/>
    <d v="2026-08-04T13:00:00"/>
    <m/>
    <s v="PS"/>
    <s v="GNK"/>
    <s v="NO ADDON"/>
    <n v="20260803"/>
    <s v="Completed"/>
    <s v="HSI Bisnis Promo HUT Telkom PSB 70% - 50 Mbps"/>
    <s v="INDIBIZ"/>
    <m/>
    <m/>
    <d v="2026-08-04T13:00:00"/>
    <s v="2026-08-04 13:00:00 | Nama : BP ROCKY SAPUTRO No Hp : 08132758966 No Alt :  Tgl Pemasangan : 04 Agustus 2026 Interval : SIANG Note : Hubungi pelanggan terlebih dahulu"/>
    <n v="2026"/>
    <n v="8"/>
    <n v="3"/>
    <d v="2026-08-03T00:00:00"/>
    <n v="-1.5416666666642413"/>
    <x v="1"/>
    <x v="4"/>
  </r>
  <r>
    <n v="1879"/>
    <n v="1002507796"/>
    <n v="3"/>
    <x v="6"/>
    <n v="5"/>
    <s v="SIDOARJO"/>
    <s v="INNER - JATIM TIMUR"/>
    <s v="SDA"/>
    <s v="REG"/>
    <s v="AO"/>
    <s v="NEW SALES"/>
    <s v="1P INET"/>
    <s v="Completed (PS)"/>
    <s v="RBS-Regional 3"/>
    <d v="2026-08-04T11:34:56"/>
    <d v="2026-08-05T19:43:26"/>
    <n v="69358160"/>
    <m/>
    <n v="152316231885"/>
    <s v="PT Yoehuu Inovasi Digital"/>
    <s v="ODP-SDA-FCX/53 FCX/D04/53.01"/>
    <s v="WO060875118"/>
    <m/>
    <m/>
    <m/>
    <n v="112.70518"/>
    <n v="-7.4449626999999996"/>
    <s v="MD|MYID-4042608030003|RBIZBestdeals|PT Yoehuu Inovasi Digital|082147211123"/>
    <s v="SOBIZ"/>
    <m/>
    <m/>
    <m/>
    <m/>
    <m/>
    <m/>
    <m/>
    <m/>
    <s v="Management Janji"/>
    <s v="2026-08-05 08:00:00 | Nama Pic : BP FARHAN No Hp Pic : 082147211123 Jam Pemasangan : 08:00 - 12.00 Tanggal Pemasangan : RABU 05 AGUSTUS 2026 Info Tambahan : Hubungi pelanggan sebelum datang ke lokasi, terima kasih."/>
    <s v="FCC"/>
    <d v="2026-04-08T11:40:22"/>
    <d v="2026-08-05T08:00:00"/>
    <m/>
    <s v="PS"/>
    <s v="SDA"/>
    <s v="NO ADDON"/>
    <n v="20260805"/>
    <s v="Completed"/>
    <s v="HSI Bisnis Promo HUT Telkom PSB 70% - 150 Mbps"/>
    <s v="INDIBIZ"/>
    <m/>
    <m/>
    <d v="2026-08-05T08:00:00"/>
    <s v="2026-08-05 08:00:00 | Nama Pic : BP FARHAN No Hp Pic : 082147211123 Jam Pemasangan : 08:00 - 12.00 Tanggal Pemasangan : RABU 05 AGUSTUS 2026 Info Tambahan : Hubungi pelanggan sebelum datang ke lokasi, terima kasih."/>
    <n v="2026"/>
    <n v="8"/>
    <n v="5"/>
    <d v="2026-08-05T00:00:00"/>
    <n v="-0.33333333333575865"/>
    <x v="1"/>
    <x v="19"/>
  </r>
  <r>
    <n v="1880"/>
    <n v="1002526402"/>
    <n v="3"/>
    <x v="4"/>
    <n v="4"/>
    <s v="PEKALONGAN"/>
    <s v="BREBES"/>
    <s v="KTM"/>
    <s v="REG"/>
    <s v="AO"/>
    <s v="NEW SALES"/>
    <s v="1P INET"/>
    <s v="Completed (PS)"/>
    <s v="RBS-Regional 3"/>
    <d v="2026-08-14T13:31:57"/>
    <d v="2026-08-15T13:41:04"/>
    <n v="69366058"/>
    <m/>
    <n v="142214106731"/>
    <s v="brilink Fakhsan"/>
    <s v="ODP-KTM-FD/056"/>
    <s v="WO061748148"/>
    <m/>
    <m/>
    <m/>
    <n v="108.95452167838801"/>
    <n v="-6.9436680838978999"/>
    <s v="MD|MYDB-20260814265343|EC50002/MC50042|brilink Fakhsan|082325772824"/>
    <s v="MYDIGIBIZPARTNER"/>
    <m/>
    <m/>
    <m/>
    <m/>
    <m/>
    <m/>
    <m/>
    <m/>
    <s v="Management Janji"/>
    <s v="2026-08-15 13:00:00 | Nama Pic : bu puspa No Hp Pic : 082325772824 No alt : - Jam Pemasangan : pagi  Tanggal Pemasangan : 15 Agustus 2026"/>
    <s v="FCC"/>
    <s v="14-08-2026 13:39:54"/>
    <d v="2026-08-15T13:00:00"/>
    <m/>
    <s v="PS"/>
    <s v="KTM"/>
    <s v="NO ADDON"/>
    <n v="20260815"/>
    <s v="Completed"/>
    <s v="HSI Bisnis Promo HUT Telkom PSB 70% - 300 Mbps"/>
    <s v="INDIBIZ"/>
    <m/>
    <m/>
    <d v="2026-08-15T13:00:00"/>
    <s v="2026-08-15 13:00:00 | Nama Pic : bu puspa No Hp Pic : 082325772824 No alt : - Jam Pemasangan : pagi  Tanggal Pemasangan : 15 Agustus 2026"/>
    <n v="2026"/>
    <n v="8"/>
    <n v="15"/>
    <d v="2026-08-15T00:00:00"/>
    <n v="-0.54166666666424135"/>
    <x v="1"/>
    <x v="4"/>
  </r>
  <r>
    <n v="1881"/>
    <n v="1002504420"/>
    <n v="3"/>
    <x v="6"/>
    <n v="5"/>
    <s v="PASURUAN"/>
    <s v="PROBOLINGGO"/>
    <s v="LCE"/>
    <s v="REG"/>
    <s v="AO"/>
    <s v="NEW SALES"/>
    <m/>
    <s v="Completed (PS)"/>
    <s v="RBS-Regional 3"/>
    <d v="2026-08-01T11:23:56"/>
    <d v="2026-08-01T17:06:01"/>
    <n v="69356658"/>
    <m/>
    <n v="152511206422"/>
    <s v="SDN CLARAK"/>
    <s v="ODP-LCE-FA/05"/>
    <s v="WO060638736"/>
    <m/>
    <m/>
    <m/>
    <n v="113.241753"/>
    <n v="-7.8307596000000004"/>
    <s v="|MC30181|/HAFID HASANUDIN/85331260527/sdn.clarak01@gmail.com"/>
    <s v="Sales Force DBS"/>
    <m/>
    <m/>
    <m/>
    <m/>
    <m/>
    <m/>
    <m/>
    <m/>
    <s v="Management Janji"/>
    <s v="2026-08-02 13:00:00|Nama PIC : Bp Hafid No Hp : 085331260527 No Alt : - Tgl Pemasangan : 02 Agustus 2026 Interval : PAGI SIANG Note : Hubungi pelanggan terlebih dahulu|40951378|MYDITA"/>
    <s v="FCC"/>
    <d v="2026-01-08T11:25:25"/>
    <d v="2026-08-02T13:00:00"/>
    <m/>
    <s v="PS"/>
    <s v="LCE"/>
    <s v="NO ADDON"/>
    <n v="2026080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2T13:00:00"/>
    <s v="2026-08-02 13:00:00|Nama PIC : Bp Hafid No Hp : 085331260527 No Alt : - Tgl Pemasangan : 02 Agustus 2026 Interval : PAGI SIANG Note : Hubungi pelanggan terlebih dahulu|40951378|MYDITA"/>
    <n v="2026"/>
    <n v="8"/>
    <n v="1"/>
    <d v="2026-08-01T00:00:00"/>
    <n v="-1.5416666666642413"/>
    <x v="1"/>
    <x v="27"/>
  </r>
  <r>
    <n v="1882"/>
    <n v="1002504774"/>
    <n v="3"/>
    <x v="2"/>
    <n v="4"/>
    <s v="PURWOKERTO"/>
    <s v="BANJARNEGARA"/>
    <s v="BJR"/>
    <s v="REG"/>
    <s v="AO"/>
    <s v="NEW SALES"/>
    <m/>
    <s v="Completed (PS)"/>
    <s v="RBS-Regional 3"/>
    <d v="2026-08-01T15:51:04"/>
    <d v="2026-08-01T16:46:03"/>
    <n v="69354306"/>
    <m/>
    <n v="146372103733"/>
    <s v="SRC JAYA MART"/>
    <s v="ODP-BJR-FN/015"/>
    <s v="WO060667582"/>
    <m/>
    <m/>
    <m/>
    <n v="109.673293"/>
    <n v="-7.4445870000000003"/>
    <s v="|MC00213|MYIA-063657841741/POI/SYAHDAN GINAWA PAMUJI/085710154686/syahdanginawa24@gmail.com"/>
    <s v="Sales Profesional"/>
    <m/>
    <m/>
    <m/>
    <m/>
    <m/>
    <m/>
    <m/>
    <m/>
    <s v="Management Janji"/>
    <s v="2026-07-30 13:00:00 | Nama : BP SYAHDAN GINAWA PAMUJI  No Hp : 085710154686  No Alt :   Tgl Pemasangan : 30 Juli 2026  Interval : SIANG  Note : Hubungi pelanggan terlebih dahulu"/>
    <s v="FCC"/>
    <d v="2026-01-08T15:55:09"/>
    <m/>
    <m/>
    <s v="PS"/>
    <s v="BJR"/>
    <s v="NO ADDON"/>
    <n v="20260801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1T07:00:00"/>
    <s v="2026-07-30 13:00:00 | Nama : BP SYAHDAN GINAWA PAMUJI  No Hp : 085710154686  No Alt :   Tgl Pemasangan : 30 Juli 2026  Interval : SIANG  Note : Hubungi pelanggan terlebih dahulu"/>
    <n v="2026"/>
    <n v="8"/>
    <n v="1"/>
    <d v="2026-08-01T00:00:00"/>
    <n v="-0.29166666666424135"/>
    <x v="1"/>
    <x v="4"/>
  </r>
  <r>
    <n v="1883"/>
    <n v="1002517640"/>
    <n v="3"/>
    <x v="1"/>
    <n v="5"/>
    <s v="MADIUN"/>
    <s v="NGAWI"/>
    <s v="MGT"/>
    <s v="REG"/>
    <s v="AO"/>
    <s v="NEW SALES"/>
    <s v="1P INET"/>
    <s v="Completed (PS)"/>
    <s v="RBS-Regional 3"/>
    <d v="2026-08-10T12:40:57"/>
    <d v="2026-08-11T14:06:04"/>
    <n v="69362391"/>
    <m/>
    <n v="152603215872"/>
    <s v="SPBU 54.633.13"/>
    <s v="ODP-MGT-FH/19 FH/D05/19.01"/>
    <s v="WO061390161"/>
    <m/>
    <m/>
    <m/>
    <n v="111.3444775"/>
    <n v="-7.6998423999999996"/>
    <s v="|MN00286|MYIA-036916415861/POI/PARIJONO/085329756958/kondang.jaya17@gmail.com"/>
    <s v="MYIB_ASSISTANT"/>
    <m/>
    <m/>
    <m/>
    <m/>
    <m/>
    <m/>
    <m/>
    <m/>
    <s v="Management Janji"/>
    <s v="2026-08-11 13:00:00 | Nama PIC : bapak PARIJONO No HP : 085329756958 Alt :  M Janji : (SELASA/11/AGUSTUS/2026) jam Pasang : 09:00 Note : hubungi pelanggan jika ingin kelokasi"/>
    <s v="FCC"/>
    <d v="2026-10-08T12:54:40"/>
    <d v="2026-08-11T13:00:00"/>
    <m/>
    <s v="PS"/>
    <s v="MGT"/>
    <s v="NO ADDON"/>
    <n v="20260811"/>
    <s v="Completed"/>
    <s v="HSI Bisnis Promo HUT Telkom PSB 70% - 50 Mbps"/>
    <s v="INDIBIZ"/>
    <m/>
    <m/>
    <d v="2026-08-11T13:00:00"/>
    <s v="2026-08-11 13:00:00 | Nama PIC : bapak PARIJONO No HP : 085329756958 Alt :  M Janji : (SELASA/11/AGUSTUS/2026) jam Pasang : 09:00 Note : hubungi pelanggan jika ingin kelokasi"/>
    <n v="2026"/>
    <n v="8"/>
    <n v="11"/>
    <d v="2026-08-11T00:00:00"/>
    <n v="-0.54166666666424135"/>
    <x v="1"/>
    <x v="11"/>
  </r>
  <r>
    <n v="1884"/>
    <n v="1002512394"/>
    <n v="3"/>
    <x v="0"/>
    <n v="5"/>
    <s v="MATARAM"/>
    <s v="SUMBAWA"/>
    <s v="TLW"/>
    <s v="REG"/>
    <s v="AO"/>
    <s v="NEW SALES"/>
    <s v="1P INET"/>
    <s v="Completed (PS)"/>
    <s v="RBS-Regional 3"/>
    <d v="2026-08-06T13:25:57"/>
    <d v="2026-08-06T20:28:20"/>
    <n v="69359975"/>
    <m/>
    <n v="172610203613"/>
    <s v="Kios bahtera"/>
    <s v="ODP-TLW-FA/82 FA/D07/82.01"/>
    <s v="WO061076495"/>
    <m/>
    <m/>
    <m/>
    <n v="116.869161576032"/>
    <n v="-8.7723542335568201"/>
    <s v="MD|MYDB-20260806264528|SC00001/MC00149|Kios bahtera|085337580856"/>
    <s v="MYDIGIBIZPARTNER"/>
    <m/>
    <m/>
    <m/>
    <m/>
    <m/>
    <m/>
    <m/>
    <m/>
    <s v="Management Janji"/>
    <s v="2026-08-07 13:00:00 | Nama : BU EKA KARTIKA SARI No Hp : 085337580856 No Alt :  Tgl Pemasangan : 07 Agustus 2026 Interval : PAGI  Note : Hubungi pelanggan terlebih dahulu"/>
    <s v="FCC"/>
    <d v="2026-06-08T13:40:05"/>
    <d v="2026-08-07T13:00:00"/>
    <m/>
    <s v="PS"/>
    <s v="TLW"/>
    <s v="NO ADDON"/>
    <n v="20260806"/>
    <s v="Completed"/>
    <s v="HSI Bisnis Promo HUT Telkom PSB 70% - 75 Mbps"/>
    <s v="INDIBIZ"/>
    <m/>
    <m/>
    <d v="2026-08-07T13:00:00"/>
    <s v="2026-08-07 13:00:00 | Nama : BU EKA KARTIKA SARI No Hp : 085337580856 No Alt :  Tgl Pemasangan : 07 Agustus 2026 Interval : PAGI  Note : Hubungi pelanggan terlebih dahulu"/>
    <n v="2026"/>
    <n v="8"/>
    <n v="6"/>
    <d v="2026-08-06T00:00:00"/>
    <n v="-1.5416666666642413"/>
    <x v="1"/>
    <x v="2"/>
  </r>
  <r>
    <n v="1885"/>
    <n v="1002505931"/>
    <n v="3"/>
    <x v="3"/>
    <n v="5"/>
    <s v="SBY UTARA"/>
    <s v="GRESIK"/>
    <s v="CRM"/>
    <s v="REG"/>
    <s v="AO"/>
    <s v="NEW SALES"/>
    <m/>
    <s v="Completed (PS)"/>
    <s v="RBS-Regional 3"/>
    <d v="2026-08-03T11:51:02"/>
    <d v="2026-08-03T15:28:16"/>
    <n v="69339285"/>
    <m/>
    <n v="152446246131"/>
    <s v="PT SAKTISETIA SENTOSA"/>
    <s v="ODP-CRM-FD/28"/>
    <s v="WO060777833"/>
    <m/>
    <m/>
    <m/>
    <n v="112.54237500000001"/>
    <n v="-7.2237390000000001"/>
    <s v="AMRBS;940137;AM;ISTIHAMIN FITRIYAH;RBS-3;SURAMADU;PSB;PT SAKTISETIA SENTOSA;ARDI DWI SAPUTRA;081334003312;it@saktisetiasantosa.com;HSI Bisnis (1:1) 75 Mbps (Rp 519.000) PSB Rp 150.000;"/>
    <s v="Account Manager"/>
    <m/>
    <m/>
    <m/>
    <m/>
    <m/>
    <m/>
    <m/>
    <m/>
    <s v="Management Janji"/>
    <s v="2026-07-09 15:00:00|Tanggal pemasangan : 09/07/2024  Jam pemasangan : 08.00 - 12.00  Info Tambahan : Hubungi pelanggan dulu sebelum ke lokasi  terima kasih.|DA7880|MYDITA"/>
    <s v="FCC"/>
    <d v="2026-03-08T11:55:02"/>
    <m/>
    <m/>
    <s v="PS"/>
    <s v="CRM"/>
    <s v="NO ADDON"/>
    <n v="20260803"/>
    <s v="Completed"/>
    <s v="- 11_11446;Biaya PSB HSI EBIS Tunai di Depan ~ 11[150000]  - E23015;E23015 ~ ES23 - Perangkat ONT[0]  - E23015~null~44292;E23015||11||Abodemen 0[0]  - E23015~null~E23015_SWONT;SWONT ~ Biaya Sewa ONT ~ E23015[30000]  - E23046;E23046 ~ ES23 - Paket HSI Bisn"/>
    <s v="INDIBIZ"/>
    <m/>
    <m/>
    <d v="2026-08-03T07:00:00"/>
    <s v="2026-07-09 15:00:00|Tanggal pemasangan : 09/07/2024  Jam pemasangan : 08.00 - 12.00  Info Tambahan : Hubungi pelanggan dulu sebelum ke lokasi  terima kasih.|DA7880|MYDITA"/>
    <n v="2026"/>
    <n v="8"/>
    <n v="3"/>
    <d v="2026-08-03T00:00:00"/>
    <n v="-0.29166666666424135"/>
    <x v="1"/>
    <x v="8"/>
  </r>
  <r>
    <n v="1886"/>
    <n v="1002532740"/>
    <n v="3"/>
    <x v="3"/>
    <n v="5"/>
    <s v="SBY SELATAN"/>
    <s v="MANYAR"/>
    <s v="MYR"/>
    <s v="REG"/>
    <s v="AO"/>
    <s v="NEW SALES"/>
    <m/>
    <s v="Completed (PS)"/>
    <s v="RBS-Regional 2"/>
    <d v="2026-08-18T11:22:15"/>
    <d v="2026-08-18T13:51:28"/>
    <n v="69365274"/>
    <m/>
    <n v="152303246013"/>
    <s v="KRI Store Nginden"/>
    <s v="ODP-MYR-FKM/10"/>
    <s v="WO061992119"/>
    <m/>
    <m/>
    <m/>
    <n v="112.76223299999999"/>
    <n v="-7.3017609999999999"/>
    <s v="AMRBS;404252;NADHIRA AUDRIANKA;AO;1S HSI Bisnis 1:1 Internet 50Mbps (355k);KRI Store Nginden;PIC IQBAL 087872217552;it@karyarasaindonesia.co.id"/>
    <s v="Account Manager"/>
    <m/>
    <m/>
    <m/>
    <m/>
    <m/>
    <m/>
    <m/>
    <m/>
    <s v="Management Janji"/>
    <s v="2026-08-17 08:00:00|Nama Pic : bp iqbal   No Hp Pic : 081219854241  No alt : -  Jam Pemasangan : pagi   Tanggal Pemasangan : 17 Agustus 2026|40951375|MYDITA"/>
    <s v="FCC"/>
    <s v="18-08-2026 11:25:40"/>
    <m/>
    <m/>
    <s v="PS"/>
    <s v="MYR"/>
    <s v="NO ADDON"/>
    <n v="20260818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8T07:00:00"/>
    <s v="2026-08-17 08:00:00|Nama Pic : bp iqbal   No Hp Pic : 081219854241  No alt : -  Jam Pemasangan : pagi   Tanggal Pemasangan : 17 Agustus 2026|40951375|MYDITA"/>
    <n v="2026"/>
    <n v="8"/>
    <n v="18"/>
    <d v="2026-08-18T00:00:00"/>
    <n v="-0.29166666666424135"/>
    <x v="1"/>
    <x v="10"/>
  </r>
  <r>
    <n v="1887"/>
    <n v="1002531350"/>
    <n v="3"/>
    <x v="1"/>
    <n v="5"/>
    <s v="KEDIRI"/>
    <s v="TULUNGAGUNG"/>
    <s v="TUL"/>
    <s v="REG"/>
    <s v="AO"/>
    <s v="NEW SALES"/>
    <s v="1P INET"/>
    <s v="Completed (PS)"/>
    <s v="RBS-Regional 3"/>
    <d v="2026-08-17T17:14:57"/>
    <d v="2026-08-18T13:31:45"/>
    <n v="69368316"/>
    <m/>
    <n v="152606246448"/>
    <s v="WARKOP SELIR"/>
    <s v="ODP-TUL-FAP/58 FAP/D04/58.01"/>
    <s v="WO061948410"/>
    <m/>
    <m/>
    <m/>
    <n v="111.94095388054799"/>
    <n v="-7.98178414096129"/>
    <s v="MD|MYDB-20260817265878|DC20015/MC20167|WARKOP SELIR|081330859450"/>
    <s v="MYDIGIBIZPARTNER"/>
    <m/>
    <m/>
    <m/>
    <m/>
    <m/>
    <m/>
    <m/>
    <m/>
    <s v="Management Janji"/>
    <s v="2026-08-18 15:00:00 | M janji : pagi Tanggal Pemasangan : 18/agustus/2026 Note : hubungi pelanggan jika ingin kelokasi "/>
    <s v="FCC"/>
    <s v="17-08-2026 17:39:44"/>
    <d v="2026-08-18T15:00:00"/>
    <m/>
    <s v="PS"/>
    <s v="TUL"/>
    <s v="NO ADDON"/>
    <n v="20260818"/>
    <s v="Completed"/>
    <s v="HSI Bisnis Promo HUT Telkom PSB 70% - 300 Mbps"/>
    <s v="INDIBIZ"/>
    <m/>
    <m/>
    <d v="2026-08-18T15:00:00"/>
    <s v="2026-08-18 15:00:00 | M janji : pagi Tanggal Pemasangan : 18/agustus/2026 Note : hubungi pelanggan jika ingin kelokasi "/>
    <n v="2026"/>
    <n v="8"/>
    <n v="18"/>
    <d v="2026-08-18T00:00:00"/>
    <n v="-0.625"/>
    <x v="1"/>
    <x v="28"/>
  </r>
  <r>
    <n v="1888"/>
    <n v="1002518322"/>
    <n v="3"/>
    <x v="5"/>
    <n v="5"/>
    <s v="SINGARJA"/>
    <s v="KLUNGKUNG"/>
    <s v="APR"/>
    <s v="REG"/>
    <s v="AO"/>
    <s v="NEW SALES"/>
    <m/>
    <s v="QC MIA - INVALID QUALITY CONTROL MIA"/>
    <s v="RBS-Regional 3"/>
    <d v="2026-08-10T15:38:49"/>
    <d v="2026-08-13T18:55:52"/>
    <n v="69362650"/>
    <m/>
    <n v="172404209226"/>
    <s v="SPBU 5480804 Jasri"/>
    <s v="ODP-APR-FK/28"/>
    <m/>
    <m/>
    <m/>
    <m/>
    <n v="115.615708771112"/>
    <n v="-8.4771586929703595"/>
    <s v="|MN02750|/CP I WAYAN SUKADANA/085974653039/spbu.bali.5480804.ayani@gmail.com"/>
    <s v="Sales Force DBS"/>
    <m/>
    <m/>
    <m/>
    <m/>
    <m/>
    <m/>
    <m/>
    <m/>
    <m/>
    <m/>
    <m/>
    <d v="2026-10-08T15:39:56"/>
    <m/>
    <m/>
    <s v="QC1"/>
    <s v="APR"/>
    <s v="NO ADDON"/>
    <m/>
    <s v="QC MIA - INVALID QUALITY CONTROL MIA - Upload Kartu Identitas Tidak Sesuai - Mohon upload KTP asli bukan fotocopy/printan - S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17"/>
  </r>
  <r>
    <n v="1889"/>
    <n v="1002521821"/>
    <n v="3"/>
    <x v="0"/>
    <n v="5"/>
    <s v="MATARAM"/>
    <s v="LOMBOK TIMUR UTARA"/>
    <s v="SEL"/>
    <s v="REG"/>
    <s v="AO"/>
    <s v="NEW SALES"/>
    <m/>
    <s v="Completed (PS)"/>
    <s v="RBS-Regional 3"/>
    <d v="2026-08-12T11:35:03"/>
    <d v="2026-08-13T16:32:40"/>
    <n v="69364081"/>
    <m/>
    <n v="172619203343"/>
    <s v="PT. MITRA BALI SUKSES"/>
    <s v="ODP-SEL-FAF/30"/>
    <s v="WO061577121"/>
    <m/>
    <m/>
    <m/>
    <n v="116.5159464"/>
    <n v="-8.6452389000000007"/>
    <s v="|MN02545|/PIC WAHYUDI/08995847815-081381829072/it.info@mitrabalisukses.co.id"/>
    <s v="Sales Force DBS"/>
    <m/>
    <m/>
    <m/>
    <m/>
    <m/>
    <m/>
    <m/>
    <m/>
    <s v="Management Janji"/>
    <s v="2026-08-14 13:00:00|Nama PIC : PT. MITRA BALI SUKSES No HP : 08995847815 Alt :  M Janji : (KAMIS/13/AGUSTUS/2026) jam Pasang : 09:00 Note : hubungi pelanggan jika ingin kelokasi|40961371|MYDITA"/>
    <s v="FCC"/>
    <d v="2026-12-08T11:39:52"/>
    <d v="2026-08-14T13:00:00"/>
    <m/>
    <s v="PS"/>
    <s v="SEL"/>
    <s v="NO ADDON"/>
    <n v="20260813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4T13:00:00"/>
    <s v="2026-08-14 13:00:00|Nama PIC : PT. MITRA BALI SUKSES No HP : 08995847815 Alt :  M Janji : (KAMIS/13/AGUSTUS/2026) jam Pasang : 09:00 Note : hubungi pelanggan jika ingin kelokasi|40961371|MYDITA"/>
    <n v="2026"/>
    <n v="8"/>
    <n v="13"/>
    <d v="2026-08-13T00:00:00"/>
    <n v="-1.5416666666642413"/>
    <x v="1"/>
    <x v="5"/>
  </r>
  <r>
    <n v="1890"/>
    <n v="1002530820"/>
    <n v="3"/>
    <x v="1"/>
    <n v="5"/>
    <s v="MADIUN"/>
    <s v="BOJONEGORO"/>
    <s v="PAD"/>
    <s v="REG"/>
    <s v="AO"/>
    <s v="NEW SALES"/>
    <s v="1P INET"/>
    <s v="8 | OSS - PONR"/>
    <s v="RBS-Regional 3"/>
    <d v="2026-08-17T12:47:56"/>
    <d v="2026-08-18T11:00:06"/>
    <n v="69368056"/>
    <m/>
    <n v="152644205684"/>
    <s v="TOKO POJOK"/>
    <s v="ODP-PAZ-FP/63"/>
    <s v="WO061926145"/>
    <m/>
    <m/>
    <m/>
    <n v="111.6292524"/>
    <n v="-7.0725444"/>
    <s v="|MC20010|MYIA-061123096931/POI/PURWANTO /08133048515/keysavanovyanti@gmail.com"/>
    <s v="MYIB_ASSISTANT"/>
    <m/>
    <m/>
    <m/>
    <m/>
    <m/>
    <m/>
    <m/>
    <m/>
    <s v="Management Janji"/>
    <s v="2026-08-19 13:00:00 | Tanggal Pemasangan : 19 Agustus 2026 Jam Pemasangan : 08:00 13:00 Info Tambahan : Hubungi pelanggan dulu sebelum ke lokasi terimakasih"/>
    <s v="FCC"/>
    <s v="17-08-2026 12:54:48"/>
    <d v="2026-08-19T13:00:00"/>
    <m/>
    <s v="ACT_COM"/>
    <s v="PAD"/>
    <s v="NO ADDON"/>
    <m/>
    <s v="PONR"/>
    <s v="HSI Bisnis Promo HUT Telkom PSB 70% - 300 Mbps"/>
    <s v="INDIBIZ"/>
    <m/>
    <m/>
    <d v="2026-08-19T13:00:00"/>
    <s v="2026-08-19 13:00:00 | Tanggal Pemasangan : 19 Agustus 2026 Jam Pemasangan : 08:00 13:00 Info Tambahan : Hubungi pelanggan dulu sebelum ke lokasi terimakasih"/>
    <m/>
    <m/>
    <m/>
    <e v="#NUM!"/>
    <e v="#NUM!"/>
    <x v="0"/>
    <x v="18"/>
  </r>
  <r>
    <n v="1891"/>
    <n v="1002523860"/>
    <n v="3"/>
    <x v="3"/>
    <n v="5"/>
    <s v="SBY UTARA"/>
    <s v="KENJERAN"/>
    <s v="KBL"/>
    <s v="REG"/>
    <s v="AO"/>
    <s v="NEW SALES"/>
    <s v="1P INET"/>
    <s v="Completed (PS)"/>
    <s v="RBS-Regional 3"/>
    <d v="2026-08-13T11:08:57"/>
    <d v="2026-08-13T14:49:36"/>
    <n v="69364937"/>
    <m/>
    <n v="152401227407"/>
    <s v="SMP Negeri 38 Surabaya (Lab komputer)"/>
    <s v="ODP-KBL-FGL/38 FGL/D04/38.01"/>
    <s v="WO061652360"/>
    <m/>
    <m/>
    <m/>
    <n v="112.7349265"/>
    <n v="-7.2342518999999896"/>
    <s v="MD|MYDB-20260813265183|DN00001/MN02093|SMP Negeri 38 Surabaya (Lab komputer)|081230674728"/>
    <s v="MYDIGIBIZPARTNER"/>
    <m/>
    <m/>
    <m/>
    <m/>
    <m/>
    <m/>
    <m/>
    <m/>
    <s v="Management Janji"/>
    <s v="2026-08-14 08:00:00 | Waktu pemasangan : 13 agustus 2026 Jam pemasangan : 08.00 - 12.00 Info Tambahan : Hubungi pelanggan dulu sebelum ke lokasi terimakasih "/>
    <s v="FCC"/>
    <s v="13-08-2026 11:10:22"/>
    <d v="2026-08-14T08:00:00"/>
    <m/>
    <s v="PS"/>
    <s v="KBL"/>
    <s v="NO ADDON"/>
    <n v="20260813"/>
    <s v="Completed"/>
    <s v="HSI Bisnis Basic Promo HUT Telkom PSB 70% - 75 Mbps"/>
    <s v="INDIBIZ"/>
    <m/>
    <m/>
    <d v="2026-08-14T08:00:00"/>
    <s v="2026-08-14 08:00:00 | Waktu pemasangan : 13 agustus 2026 Jam pemasangan : 08.00 - 12.00 Info Tambahan : Hubungi pelanggan dulu sebelum ke lokasi terimakasih "/>
    <n v="2026"/>
    <n v="8"/>
    <n v="13"/>
    <d v="2026-08-13T00:00:00"/>
    <n v="-1.3333333333357587"/>
    <x v="1"/>
    <x v="23"/>
  </r>
  <r>
    <n v="1892"/>
    <n v="1002532996"/>
    <n v="3"/>
    <x v="4"/>
    <n v="4"/>
    <s v="SEMARANG"/>
    <s v="KENDAL"/>
    <s v="WLR"/>
    <s v="REG"/>
    <s v="AO"/>
    <s v="NEW SALES"/>
    <m/>
    <s v="Completed (PS)"/>
    <s v="RBS-Regional 3"/>
    <d v="2026-08-18T12:41:19"/>
    <d v="2026-08-18T14:40:59"/>
    <n v="69364092"/>
    <m/>
    <n v="143407106584"/>
    <s v="SPPG Kendal Weleri Sambongsari"/>
    <s v="ODP-WLR-FE/047"/>
    <s v="WO062002773"/>
    <m/>
    <m/>
    <m/>
    <n v="110.053223"/>
    <n v="-6.9704689999999996"/>
    <s v="|MN02256|MYIA-018482487889/POI/AMALIA AYUDYA DEWAYANTI/0895412547821/amaliaayudya091@gmail.com"/>
    <s v="MYDIGIBIZPARTNER"/>
    <m/>
    <m/>
    <m/>
    <m/>
    <m/>
    <m/>
    <m/>
    <m/>
    <s v="Management Janji"/>
    <s v="2026-08-13 08:00:00 | Tanggal pemasangan :13/08/2026  Jam pemasangan : pagi/siang  Info Tambahan : Hubungi pelanggan dulu sebelum ke lokasi  terima kasih."/>
    <s v="FCC"/>
    <s v="18-08-2026 12:54:52"/>
    <m/>
    <m/>
    <s v="PS"/>
    <s v="WLR"/>
    <s v="NO ADDON"/>
    <n v="20260818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8T07:00:00"/>
    <s v="2026-08-13 08:00:00 | Tanggal pemasangan :13/08/2026  Jam pemasangan : pagi/siang  Info Tambahan : Hubungi pelanggan dulu sebelum ke lokasi  terima kasih."/>
    <n v="2026"/>
    <n v="8"/>
    <n v="18"/>
    <d v="2026-08-18T00:00:00"/>
    <n v="-0.29166666666424135"/>
    <x v="1"/>
    <x v="4"/>
  </r>
  <r>
    <n v="1893"/>
    <n v="1002517556"/>
    <n v="3"/>
    <x v="4"/>
    <n v="4"/>
    <s v="PEKALONGAN"/>
    <s v="BREBES"/>
    <s v="BRB"/>
    <s v="REG"/>
    <s v="AO"/>
    <s v="NEW SALES"/>
    <m/>
    <s v="Completed (PS)"/>
    <s v="RBS-Regional 3"/>
    <d v="2026-08-10T12:04:07"/>
    <d v="2026-08-12T14:36:33"/>
    <n v="69362341"/>
    <m/>
    <n v="146284107593"/>
    <s v="SMKN 1 BREBES"/>
    <s v="ODP-BRB-FG/069"/>
    <s v="WO061424905"/>
    <m/>
    <m/>
    <m/>
    <n v="109.04872159999999"/>
    <n v="-6.8769770000000001"/>
    <s v="AMRBS;403095;REG3;BAYU;085100296564;HSI 1S 50MB;PIC 089682135614;sarasnomo55@gmail.com"/>
    <s v="Account Manager"/>
    <m/>
    <m/>
    <m/>
    <m/>
    <m/>
    <m/>
    <m/>
    <m/>
    <s v="Management Janji"/>
    <s v="2026-08-11 13:00:00|Nama PIC:  bp rudini  No HP: 089682135614 Alt: Tanggal: 11/8/2026 Jam Pasang: Siang Note: Hubungi sebelum ke lokasi, terimakasih.|40010577|MYDITA"/>
    <s v="FCC"/>
    <d v="2026-10-08T12:09:56"/>
    <d v="2026-08-11T13:00:00"/>
    <m/>
    <s v="PS"/>
    <s v="BRB"/>
    <s v="NO ADDON"/>
    <n v="2026081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13:00:00"/>
    <s v="2026-08-11 13:00:00|Nama PIC:  bp rudini  No HP: 089682135614 Alt: Tanggal: 11/8/2026 Jam Pasang: Siang Note: Hubungi sebelum ke lokasi, terimakasih.|40010577|MYDITA"/>
    <n v="2026"/>
    <n v="8"/>
    <n v="12"/>
    <d v="2026-08-12T00:00:00"/>
    <n v="0.45833333333575865"/>
    <x v="1"/>
    <x v="4"/>
  </r>
  <r>
    <n v="1894"/>
    <n v="1002510952"/>
    <n v="3"/>
    <x v="0"/>
    <n v="5"/>
    <s v="MATARAM"/>
    <s v="LOMBOK BARAT TENGAH"/>
    <s v="GER"/>
    <s v="REG"/>
    <s v="AO"/>
    <s v="NEW SALES"/>
    <s v="1P INET"/>
    <s v="98 | OSS - CANCEL COMPLETE"/>
    <s v="RBS-Regional 3"/>
    <d v="2026-08-05T15:04:57"/>
    <d v="2026-08-12T11:56:46"/>
    <n v="69359351"/>
    <m/>
    <n v="172602203753"/>
    <s v="SPPG Ombe Baru"/>
    <s v="ODP-GER-FAF/32"/>
    <s v="WO060998933"/>
    <m/>
    <m/>
    <m/>
    <n v="116.133645637345"/>
    <n v="-8.6527050186505292"/>
    <s v="|MC40078|MYIA-090668602438/POI/Herlan/087847426513/eckodaonk4@gmail.com"/>
    <s v="MYIB_ASSISTANT"/>
    <m/>
    <m/>
    <m/>
    <m/>
    <m/>
    <m/>
    <m/>
    <m/>
    <s v="Management Janji"/>
    <s v="2026-08-07 08:00:00 | Nama Pic : BP ABDUL No Hp Pic : 087847426513 Jam Pemasangan : 08:00 - 12.00 Tanggal Pemasangan : 07 AGUSTUS 2026 Info Tambahan : Hubungi pelanggan sebelum datang ke lokasi, terima kasih."/>
    <s v="FCC"/>
    <d v="2026-05-08T15:10:31"/>
    <d v="2026-08-07T08:00:00"/>
    <s v="Kendala Teknik"/>
    <s v="CANCEL"/>
    <s v="GER"/>
    <s v="NO ADDON"/>
    <m/>
    <s v="Cancel Completed"/>
    <s v="HSI Bisnis Basic Khusus Winback PSB 70% - 75 Mbps"/>
    <s v="INDIBIZ"/>
    <m/>
    <m/>
    <d v="2026-08-07T08:00:00"/>
    <s v="2026-08-07 08:00:00 | Nama Pic : BP ABDUL No Hp Pic : 087847426513 Jam Pemasangan : 08:00 - 12.00 Tanggal Pemasangan : 07 AGUSTUS 2026 Info Tambahan : Hubungi pelanggan sebelum datang ke lokasi, terima kasih."/>
    <m/>
    <m/>
    <m/>
    <e v="#NUM!"/>
    <e v="#NUM!"/>
    <x v="0"/>
    <x v="5"/>
  </r>
  <r>
    <n v="1895"/>
    <n v="1002532607"/>
    <n v="3"/>
    <x v="3"/>
    <n v="5"/>
    <s v="SBY SELATAN"/>
    <s v="MANYAR"/>
    <s v="MYR"/>
    <s v="REG"/>
    <s v="AO"/>
    <s v="NEW SALES"/>
    <m/>
    <s v="Completed (PS)"/>
    <s v="RBS-Regional 3"/>
    <d v="2026-08-18T10:49:28"/>
    <d v="2026-08-18T16:35:27"/>
    <n v="69368728"/>
    <m/>
    <n v="152303245860"/>
    <s v="KRI Store Merr"/>
    <s v="ODP-MYR-FZJ/26"/>
    <s v="WO061997787"/>
    <m/>
    <m/>
    <m/>
    <n v="112.7811011"/>
    <n v="-7.3060355000000001"/>
    <s v="AMRBS;404252;NADHIRA AUDRIANKA;AO;1S HSI Bisnis 1:1 Internet 50Mbps (355k);KRI Store Merr;PIC IQBAL 087872217552 / 81219854241;it@karyarasaindonesia.co.id"/>
    <s v="Amex"/>
    <m/>
    <m/>
    <m/>
    <m/>
    <m/>
    <m/>
    <m/>
    <m/>
    <s v="Management Janji"/>
    <s v="2026-08-19 10:00:00| M Janji : (19 AGUSTUS 2026) jam Pasang : pagi  Note : hubungi pelanggan jika ingin kelokasi|40900827|MYDITA"/>
    <s v="FCC"/>
    <s v="18-08-2026 10:55:00"/>
    <d v="2026-08-19T10:00:00"/>
    <m/>
    <s v="PS"/>
    <s v="MYR"/>
    <s v="NO ADDON"/>
    <n v="2026081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9T10:00:00"/>
    <s v="2026-08-19 10:00:00| M Janji : (19 AGUSTUS 2026) jam Pasang : pagi  Note : hubungi pelanggan jika ingin kelokasi|40900827|MYDITA"/>
    <n v="2026"/>
    <n v="8"/>
    <n v="18"/>
    <d v="2026-08-18T00:00:00"/>
    <n v="-1.4166666666642413"/>
    <x v="1"/>
    <x v="10"/>
  </r>
  <r>
    <n v="1896"/>
    <n v="1002528934"/>
    <n v="3"/>
    <x v="3"/>
    <n v="5"/>
    <s v="MADURA"/>
    <s v="BANGKALAN"/>
    <s v="OMB"/>
    <s v="REG"/>
    <s v="AO"/>
    <s v="NEW SALES"/>
    <s v="1P INET"/>
    <s v="Completed (PS)"/>
    <s v="RBS-Regional 3"/>
    <d v="2026-08-15T19:46:56"/>
    <d v="2026-08-17T12:03:35"/>
    <n v="69367236"/>
    <m/>
    <n v="152438209197"/>
    <s v="MADRASAH SABILUS SALAM"/>
    <s v="ODP-OMB-FAA/04"/>
    <s v="WO061846236"/>
    <m/>
    <m/>
    <m/>
    <n v="113.32154285162601"/>
    <n v="-7.1039069620857296"/>
    <s v="MD|MYDB-20260815265607|DN00001/MN00802|MADRASAH SABILUS SALAM|085335789300"/>
    <s v="MYDIGIBIZPARTNER"/>
    <m/>
    <m/>
    <m/>
    <m/>
    <m/>
    <m/>
    <m/>
    <m/>
    <s v="Management Janji"/>
    <s v="2026-08-17 08:00:00 | Jam Pemasangan : 08:00 - 12.00 Tanggal Pemasangan : MINGGU 16 AGUSTUS 2026 Info Tambahan : Hubungi pelanggan sebelum datang ke lokasi"/>
    <s v="FCC"/>
    <s v="15-08-2026 19:54:57"/>
    <d v="2026-08-17T08:00:00"/>
    <m/>
    <s v="PS"/>
    <s v="OMB"/>
    <s v="NETMONK"/>
    <n v="20260817"/>
    <s v="Completed"/>
    <s v="HSI Bisnis Bundling Netmonk Promo 2026 PSB 70% - 100 Mbps"/>
    <s v="INDIBIZ"/>
    <m/>
    <m/>
    <d v="2026-08-17T08:00:00"/>
    <s v="2026-08-17 08:00:00 | Jam Pemasangan : 08:00 - 12.00 Tanggal Pemasangan : MINGGU 16 AGUSTUS 2026 Info Tambahan : Hubungi pelanggan sebelum datang ke lokasi"/>
    <n v="2026"/>
    <n v="8"/>
    <n v="17"/>
    <d v="2026-08-17T00:00:00"/>
    <n v="-0.33333333333575865"/>
    <x v="1"/>
    <x v="6"/>
  </r>
  <r>
    <n v="1897"/>
    <n v="1002507601"/>
    <n v="3"/>
    <x v="5"/>
    <n v="5"/>
    <s v="SINGARJA"/>
    <s v="TABANAN"/>
    <s v="TBN"/>
    <s v="REG"/>
    <s v="AO"/>
    <s v="NEW SALES"/>
    <m/>
    <s v="Completed (PS)"/>
    <s v="RBS-Regional 2"/>
    <d v="2026-08-04T11:00:50"/>
    <d v="2026-08-04T18:08:59"/>
    <n v="66525052"/>
    <m/>
    <n v="172413244281"/>
    <s v="PT. BANGUN INFORMASI TEKNOLOGI"/>
    <s v="ODP-TBN-FBM/06"/>
    <s v="WO060870894"/>
    <m/>
    <m/>
    <m/>
    <n v="115.13273100000001"/>
    <n v="-8.5523699999999998"/>
    <s v="AMRBS;950223;ALDHIAZ;JKT OUTER;HSI Bisnis PSB 70% - 50 Mbps - (439000);CP SANDY 087778113956;billing@bnteknologi.com  "/>
    <s v="Account Manager"/>
    <m/>
    <m/>
    <m/>
    <m/>
    <m/>
    <m/>
    <m/>
    <m/>
    <s v="Management Janji"/>
    <s v="2026-08-01 13:00:00|Nama PIC: bp sandy   Notel: 087778113956  Alt: -   Tanggal: 1/8/2026  Jam Pasang: Siang  Note: Hubungi sebelum ke lokasi, terimakasih.|RI2334|MYDITA"/>
    <s v="FCC"/>
    <d v="2026-04-08T11:10:54"/>
    <m/>
    <m/>
    <s v="PS"/>
    <s v="TBN"/>
    <s v="NO ADDON"/>
    <n v="20260804"/>
    <s v="Completed"/>
    <s v="- 11_11446;Biaya PSB HSI EBIS Tunai di Depan ~ 11[150000]  - E23015;E23015 ~ ES23 - Perangkat ONT[0]  - E23015~null~44292;E23015||11||Abodemen 0[0]  - E23015~null~E23015_SWONT;SWONT ~ Biaya Sewa ONT ~ E23015[30000]  - E23046;E23046 ~ ES23 - Paket HSI Bisn"/>
    <s v="INDIBIZ"/>
    <m/>
    <m/>
    <d v="2026-08-04T07:00:00"/>
    <s v="2026-08-01 13:00:00|Nama PIC: bp sandy   Notel: 087778113956  Alt: -   Tanggal: 1/8/2026  Jam Pasang: Siang  Note: Hubungi sebelum ke lokasi, terimakasih.|RI2334|MYDITA"/>
    <n v="2026"/>
    <n v="8"/>
    <n v="4"/>
    <d v="2026-08-04T00:00:00"/>
    <n v="-0.29166666666424135"/>
    <x v="1"/>
    <x v="16"/>
  </r>
  <r>
    <n v="1898"/>
    <n v="1002517059"/>
    <n v="3"/>
    <x v="6"/>
    <n v="5"/>
    <s v="PASURUAN"/>
    <s v="PROBOLINGGO"/>
    <s v="PBL"/>
    <s v="REG"/>
    <s v="AO"/>
    <s v="NEW SALES"/>
    <m/>
    <s v="Completed (PS)"/>
    <s v="RBS-Regional 3"/>
    <d v="2026-08-10T09:34:19"/>
    <d v="2026-08-17T12:30:11"/>
    <n v="69362138"/>
    <m/>
    <n v="152505340655"/>
    <s v="TOKO INDRA"/>
    <s v="ODP-PBL-FBA/05"/>
    <s v="WO061404635"/>
    <m/>
    <m/>
    <m/>
    <n v="113.07181610000001"/>
    <n v="-7.9582794000000003"/>
    <s v="|MN01068|/TOKO INDRA/WINBACK 2.0 HSI B2B (1:1) 100MBPS 535RB PSB DISC 70%//ucil88523@gmail.com/INDRA/82230045654"/>
    <s v="Sales Force DBS"/>
    <m/>
    <m/>
    <m/>
    <m/>
    <m/>
    <m/>
    <m/>
    <m/>
    <s v="Management Janji"/>
    <s v="2026-08-17 15:00:00|Nama PIC:  bp rudi  No HP: 082230045654 Alt: Tanggal: 17/8/2026 Jam Pasang: Sore Note: Hubungi sebelum ke lokasi, terimakasih.|40010577|MYDITA"/>
    <s v="FCC"/>
    <d v="2026-10-08T09:40:02"/>
    <d v="2026-08-17T15:00:00"/>
    <s v="Kendala Pelanggan"/>
    <s v="PS"/>
    <s v="PBL"/>
    <s v="NO ADDON"/>
    <n v="2026081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7T15:00:00"/>
    <s v="2026-08-17 15:00:00|Nama PIC:  bp rudi  No HP: 082230045654 Alt: Tanggal: 17/8/2026 Jam Pasang: Sore Note: Hubungi sebelum ke lokasi, terimakasih.|40010577|MYDITA"/>
    <n v="2026"/>
    <n v="8"/>
    <n v="17"/>
    <d v="2026-08-17T00:00:00"/>
    <n v="-0.625"/>
    <x v="1"/>
    <x v="27"/>
  </r>
  <r>
    <n v="1899"/>
    <n v="1002518786"/>
    <n v="3"/>
    <x v="1"/>
    <n v="5"/>
    <s v="MADIUN"/>
    <s v="BOJONEGORO"/>
    <s v="BJN"/>
    <s v="REG"/>
    <s v="AO"/>
    <s v="NEW SALES"/>
    <s v="1P INET"/>
    <s v="Completed (PS)"/>
    <s v="RBS-Regional 3"/>
    <d v="2026-08-11T07:20:56"/>
    <d v="2026-08-12T13:55:47"/>
    <n v="69362820"/>
    <m/>
    <n v="152609258565"/>
    <s v="SMA MUHAMMADIYAH 1 BOJONEGORO"/>
    <s v="ODP-BJN-FP/83 FP/D04/83.01"/>
    <s v="WO061456448"/>
    <m/>
    <m/>
    <m/>
    <n v="111.874992499999"/>
    <n v="-7.1555930999999999"/>
    <s v="|MC20010|MYIA-007306298585/POI/NOVY CAHYA KUNCARA/085708035962/tusmamuh1bjn@gmail.com"/>
    <s v="MYIB_ASSISTANT"/>
    <m/>
    <m/>
    <m/>
    <m/>
    <m/>
    <m/>
    <m/>
    <m/>
    <s v="Management Janji"/>
    <s v="2026-08-13 08:00:00 | M Janji : (12/08/2026) jam Pasang : 09:00 Note : hubungi pelanggan jika ingin kelokasi "/>
    <s v="FCC"/>
    <d v="2026-11-08T07:25:28"/>
    <d v="2026-08-13T08:00:00"/>
    <m/>
    <s v="PS"/>
    <s v="BJN"/>
    <s v="NO ADDON"/>
    <n v="20260812"/>
    <s v="Completed"/>
    <s v="HSI Bisnis Promo HUT Telkom PSB 70% - 100 Mbps"/>
    <s v="INDIBIZ"/>
    <m/>
    <m/>
    <d v="2026-08-13T08:00:00"/>
    <s v="2026-08-13 08:00:00 | M Janji : (12/08/2026) jam Pasang : 09:00 Note : hubungi pelanggan jika ingin kelokasi "/>
    <n v="2026"/>
    <n v="8"/>
    <n v="12"/>
    <d v="2026-08-12T00:00:00"/>
    <n v="-1.3333333333357587"/>
    <x v="1"/>
    <x v="18"/>
  </r>
  <r>
    <n v="1900"/>
    <n v="1002525692"/>
    <n v="3"/>
    <x v="1"/>
    <n v="5"/>
    <s v="MALANG"/>
    <s v="KEPANJEN"/>
    <s v="GDI"/>
    <s v="REG"/>
    <s v="AO"/>
    <s v="NEW SALES"/>
    <s v="1P INET"/>
    <s v="Completed (PS)"/>
    <s v="RBS-Regional 3"/>
    <d v="2026-08-14T09:44:56"/>
    <d v="2026-08-14T13:37:48"/>
    <n v="69365726"/>
    <m/>
    <n v="152715213992"/>
    <s v="toko wahyu"/>
    <s v="ODP-GDI-FN/18 FN/D03/18.01"/>
    <s v="WO061723110"/>
    <m/>
    <m/>
    <m/>
    <n v="112.639397902255"/>
    <n v="-8.1788315027343295"/>
    <s v="|MN02462|MYIA-094803550224/POI/081390030512/087796642411/wahyuta443@gmail.com"/>
    <s v="MYIB_ASSISTANT"/>
    <m/>
    <m/>
    <m/>
    <m/>
    <m/>
    <m/>
    <m/>
    <m/>
    <s v="Management Janji"/>
    <s v="2026-08-15 08:00:00 | M Janji : (15/08/2026) jam Pasang : 09:00 Note : hubungi pelanggan jika ingin kelokasi"/>
    <s v="FCC"/>
    <s v="14-08-2026 09:54:58"/>
    <d v="2026-08-15T08:00:00"/>
    <m/>
    <s v="PS"/>
    <s v="GDI"/>
    <s v="NO ADDON"/>
    <n v="20260814"/>
    <s v="Completed"/>
    <s v="HSI Bisnis Promo HUT Telkom PSB 70% - 200 Mbps"/>
    <s v="INDIBIZ"/>
    <m/>
    <m/>
    <d v="2026-08-15T08:00:00"/>
    <s v="2026-08-15 08:00:00 | M Janji : (15/08/2026) jam Pasang : 09:00 Note : hubungi pelanggan jika ingin kelokasi"/>
    <n v="2026"/>
    <n v="8"/>
    <n v="14"/>
    <d v="2026-08-14T00:00:00"/>
    <n v="-1.3333333333357587"/>
    <x v="1"/>
    <x v="24"/>
  </r>
  <r>
    <n v="1901"/>
    <n v="1002531975"/>
    <n v="3"/>
    <x v="3"/>
    <n v="5"/>
    <s v="MADURA"/>
    <s v="PAMEKASAN"/>
    <s v="WRP"/>
    <s v="REG"/>
    <s v="AO"/>
    <s v="NEW SALES"/>
    <m/>
    <s v="MIE - SEND SURVEY"/>
    <s v="RBS-Regional 3"/>
    <d v="2026-08-18T08:22:33"/>
    <d v="2026-08-18T15:44:02"/>
    <n v="69368479"/>
    <m/>
    <n v="152427203177"/>
    <s v="TOKO MINATI BAROKAH"/>
    <s v="ODP-WRP-FD/19"/>
    <s v="WO062033619"/>
    <m/>
    <m/>
    <m/>
    <n v="113.49335550000001"/>
    <n v="-6.9328057000000003"/>
    <s v="|MC70132|/TOKO MINATI BAROKAH/MINATI/082229298870/minatijayaya@gmail.com/HSI Bisnis + Netmonk Promo 2026 300 Mbps (Rp 1.186.100) PSB 150.000/"/>
    <s v="Sales Force DBS"/>
    <m/>
    <m/>
    <m/>
    <m/>
    <m/>
    <m/>
    <m/>
    <m/>
    <s v="Management Janji"/>
    <s v="2026-08-19 13:00:00|M Janji : (19/agustus/2026) jam Pasang : 09:00 Note : hubungi pelanggan jika ingin kelokasi|40971304|MYDITA"/>
    <s v="FCC"/>
    <s v="18-08-2026 08:26:25"/>
    <d v="2026-08-19T13:00:00"/>
    <m/>
    <s v="SURVEY_NEW_MANJA"/>
    <s v="WRP"/>
    <s v="NETMONK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9T13:00:00"/>
    <s v="2026-08-19 13:00:00|M Janji : (19/agustus/2026) jam Pasang : 09:00 Note : hubungi pelanggan jika ingin kelokasi|40971304|MYDITA"/>
    <m/>
    <m/>
    <m/>
    <e v="#NUM!"/>
    <e v="#NUM!"/>
    <x v="0"/>
    <x v="6"/>
  </r>
  <r>
    <n v="1902"/>
    <n v="1002505905"/>
    <n v="3"/>
    <x v="6"/>
    <n v="5"/>
    <s v="SIDOARJO"/>
    <s v="INNER - JATIM TIMUR"/>
    <s v="SDA"/>
    <s v="REG"/>
    <s v="AO"/>
    <s v="NEW SALES"/>
    <m/>
    <s v="Completed (PS)"/>
    <s v="RBS-Regional 3"/>
    <d v="2026-08-03T11:37:05"/>
    <d v="2026-08-03T17:16:32"/>
    <n v="69356756"/>
    <n v="3135917276"/>
    <n v="152316231026"/>
    <s v="PT. OLAH KULINER NUSANTARA"/>
    <s v="ODP-SDA-FAG/13"/>
    <s v="WO060775807"/>
    <m/>
    <m/>
    <m/>
    <n v="112.69957549999999"/>
    <n v="-7.4513299999999996"/>
    <s v="|MN02332|/PT. OLAH KULINER NUSANTARA/HSI B2B (1:1) + PHONE (800 MENIT) 100MBPS 645RB PSB DISC 70%//mincha2805@gmail.com/ROVIK MAKRUFAH/085179647414 / 082198650011"/>
    <s v="Sales Force DBS"/>
    <m/>
    <m/>
    <m/>
    <m/>
    <m/>
    <m/>
    <m/>
    <m/>
    <s v="Management Janji"/>
    <s v="2026-08-02 13:00:00|Nama PIC : Rovik  No HP : 085179647414  Alt : 082198650011 / 087870261013  M Janji : 02/08/2026  NoteÃ‚Â :  hubungi terlebih dahulu sebelum kelokasi|NE2261|MYDITA"/>
    <s v="FCC"/>
    <d v="2026-03-08T11:39:48"/>
    <m/>
    <m/>
    <s v="PS"/>
    <s v="SDA"/>
    <s v="NO ADDON"/>
    <n v="20260803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03T07:00:00"/>
    <s v="2026-08-02 13:00:00|Nama PIC : Rovik  No HP : 085179647414  Alt : 082198650011 / 087870261013  M Janji : 02/08/2026  NoteÃ‚Â :  hubungi terlebih dahulu sebelum kelokasi|NE2261|MYDITA"/>
    <n v="2026"/>
    <n v="8"/>
    <n v="3"/>
    <d v="2026-08-03T00:00:00"/>
    <n v="-0.29166666666424135"/>
    <x v="1"/>
    <x v="19"/>
  </r>
  <r>
    <n v="1903"/>
    <n v="1002528148"/>
    <n v="3"/>
    <x v="3"/>
    <n v="5"/>
    <s v="SBY UTARA"/>
    <s v="MANYAR"/>
    <s v="MGO"/>
    <s v="REG"/>
    <s v="AO"/>
    <s v="NEW SALES"/>
    <s v="1P INET"/>
    <s v="Completed (PS)"/>
    <s v="RBS-Regional 3"/>
    <d v="2026-08-15T11:59:56"/>
    <d v="2026-08-15T19:34:01"/>
    <n v="69366805"/>
    <m/>
    <n v="152413167686"/>
    <s v="SPBU 54.601.23"/>
    <s v="ODP-DMO-FQQ/37 FQQ/D01/37.01"/>
    <s v="WO061814422"/>
    <m/>
    <m/>
    <m/>
    <n v="112.72758519999999"/>
    <n v="-7.2577724999999997"/>
    <s v="MD|MYDB-20260814265434|DN00001/MN00018|SPBU 54.601.23|082140061985"/>
    <s v="MYDIGIBIZPARTNER"/>
    <m/>
    <m/>
    <m/>
    <m/>
    <m/>
    <m/>
    <m/>
    <m/>
    <s v="Management Janji"/>
    <s v="2026-08-18 15:00:00 | Nama PIC:  bp suryo No HP: 082140061985 Alt: 0315343634 Tanggal: 18/08/2026 Jam Pasang: Sore Note: Hubungi sebelum ke lokasi, terimakasih. "/>
    <s v="FCC"/>
    <s v="15-08-2026 12:10:01"/>
    <d v="2026-08-18T15:00:00"/>
    <m/>
    <s v="PS"/>
    <s v="MGO"/>
    <s v="NO ADDON"/>
    <n v="20260815"/>
    <s v="Completed"/>
    <s v="HSI Bisnis Promo HUT Telkom PSB 70% - 75 Mbps"/>
    <s v="INDIBIZ"/>
    <m/>
    <m/>
    <d v="2026-08-18T15:00:00"/>
    <s v="2026-08-18 15:00:00 | Nama PIC:  bp suryo No HP: 082140061985 Alt: 0315343634 Tanggal: 18/08/2026 Jam Pasang: Sore Note: Hubungi sebelum ke lokasi, terimakasih. "/>
    <n v="2026"/>
    <n v="8"/>
    <n v="15"/>
    <d v="2026-08-15T00:00:00"/>
    <n v="-3.625"/>
    <x v="1"/>
    <x v="10"/>
  </r>
  <r>
    <n v="1904"/>
    <n v="1002517451"/>
    <n v="3"/>
    <x v="1"/>
    <n v="5"/>
    <s v="KEDIRI"/>
    <s v="NGANJUK"/>
    <s v="NJK"/>
    <s v="REG"/>
    <s v="AO"/>
    <s v="NEW SALES"/>
    <s v="1P INET"/>
    <s v="Completed (PS)"/>
    <s v="RBS-Regional 3"/>
    <d v="2026-08-10T11:29:56"/>
    <d v="2026-08-11T17:28:40"/>
    <n v="69362301"/>
    <m/>
    <n v="152611229869"/>
    <s v="DEAR DREAM"/>
    <s v="ODP-NJK-FAC/76 FAC/D08/76.01"/>
    <s v="WO061379274"/>
    <m/>
    <m/>
    <m/>
    <n v="111.8875365"/>
    <n v="-7.6091363000000003"/>
    <s v="|MN01222|MYIA-062840143362/POI/H. ANANG WIBOWO, dr/081249597399/anangwibdr@gmail.com"/>
    <s v="MYIB_ASSISTANT"/>
    <m/>
    <m/>
    <m/>
    <m/>
    <m/>
    <m/>
    <m/>
    <m/>
    <s v="Management Janji"/>
    <s v="2026-08-11 08:00:00 | Nama PIC:  bp anang  No HP: 081249597399 Alt: Tanggal: 11/8/2026 Jam Pasang: Pagi Note: Hubungi sebelum ke lokasi, terimakasih."/>
    <s v="FCC"/>
    <d v="2026-10-08T11:40:04"/>
    <d v="2026-08-11T08:00:00"/>
    <m/>
    <s v="PS"/>
    <s v="NJK"/>
    <s v="NO ADDON"/>
    <n v="20260811"/>
    <s v="Completed"/>
    <s v="HSI Bisnis Promo HUT Telkom PSB 70% - 50 Mbps"/>
    <s v="INDIBIZ"/>
    <m/>
    <m/>
    <d v="2026-08-11T08:00:00"/>
    <s v="2026-08-11 08:00:00 | Nama PIC:  bp anang  No HP: 081249597399 Alt: Tanggal: 11/8/2026 Jam Pasang: Pagi Note: Hubungi sebelum ke lokasi, terimakasih."/>
    <n v="2026"/>
    <n v="8"/>
    <n v="11"/>
    <d v="2026-08-11T00:00:00"/>
    <n v="-0.33333333333575865"/>
    <x v="1"/>
    <x v="3"/>
  </r>
  <r>
    <n v="1905"/>
    <n v="1002529593"/>
    <n v="3"/>
    <x v="3"/>
    <n v="5"/>
    <s v="MADURA"/>
    <s v="PAMEKASAN"/>
    <s v="PME"/>
    <s v="REG"/>
    <s v="AO"/>
    <s v="NEW SALES"/>
    <s v="1P INET"/>
    <s v="Completed (PS)"/>
    <s v="RBS-Regional 3"/>
    <d v="2026-08-16T12:43:57"/>
    <d v="2026-08-17T14:25:42"/>
    <n v="69367475"/>
    <m/>
    <n v="152426928272"/>
    <s v="TOKO BALI JAYA"/>
    <s v="ODP-PME-FQ/02"/>
    <s v="WO061872128"/>
    <m/>
    <m/>
    <m/>
    <n v="113.39155521243801"/>
    <n v="-7.2170360645900198"/>
    <s v="MD|MYDB-20260816265678|DN00001/MN00558|TOKO BALI JAYA|085259918263"/>
    <s v="MYDIGIBIZPARTNER"/>
    <m/>
    <m/>
    <m/>
    <m/>
    <m/>
    <m/>
    <m/>
    <m/>
    <s v="Management Janji"/>
    <s v="2026-08-17 13:00:00 | Nama PIC : bapak haikal No HP : 085259918263 Alt :  M Janji : (SENIN/17/AGUSTUS/2026) jam Pasang : 09:00 Note : hubungi pelanggan jika ingin kelokasi"/>
    <s v="FCC"/>
    <s v="16-08-2026 12:55:02"/>
    <d v="2026-08-17T13:00:00"/>
    <m/>
    <s v="PS"/>
    <s v="PME"/>
    <s v="NO ADDON"/>
    <n v="20260817"/>
    <s v="Completed"/>
    <s v="HSI Bisnis Promo HUT Telkom PSB 70% - 150 Mbps"/>
    <s v="INDIBIZ"/>
    <m/>
    <m/>
    <d v="2026-08-17T13:00:00"/>
    <s v="2026-08-17 13:00:00 | Nama PIC : bapak haikal No HP : 085259918263 Alt :  M Janji : (SENIN/17/AGUSTUS/2026) jam Pasang : 09:00 Note : hubungi pelanggan jika ingin kelokasi"/>
    <n v="2026"/>
    <n v="8"/>
    <n v="17"/>
    <d v="2026-08-17T00:00:00"/>
    <n v="-0.54166666666424135"/>
    <x v="1"/>
    <x v="6"/>
  </r>
  <r>
    <n v="1906"/>
    <n v="1002514724"/>
    <n v="3"/>
    <x v="0"/>
    <n v="5"/>
    <s v="KUPANG"/>
    <s v="LABOAN BAJO"/>
    <s v="RTE"/>
    <s v="REG"/>
    <s v="AO"/>
    <s v="NEW SALES"/>
    <s v="1P INET"/>
    <s v="Completed (PS)"/>
    <s v="RBS-Regional 3"/>
    <d v="2026-08-07T13:58:56"/>
    <d v="2026-08-11T13:02:28"/>
    <n v="69360832"/>
    <m/>
    <n v="172514216893"/>
    <s v="Toko BaCha Borong"/>
    <s v="ODP-RTE-FE/07 FE/D01/07.01"/>
    <s v="WO061168711"/>
    <m/>
    <m/>
    <m/>
    <n v="120.6082067"/>
    <n v="-8.8148406000000001"/>
    <s v="|MN00118|MYIA-050689351898/POI/Ibu Meina Tri Sandi/081396714362/agungrahmat3949@gmail.com"/>
    <s v="MYIB_ASSISTANT"/>
    <m/>
    <m/>
    <m/>
    <m/>
    <m/>
    <m/>
    <m/>
    <m/>
    <s v="Management Janji"/>
    <s v="2026-08-08 13:00:00 | Nama PIC : Ibu Ibu Meina No HP : 081396714362 No Alternatif : 08123911002 M Janji : 08/08/2026 Jam Pasang : Pagi NoteÃ‚Â :  Hubungi terlebih dahulu sebelum ke lokasi "/>
    <s v="FCC"/>
    <d v="2026-07-08T14:10:02"/>
    <d v="2026-08-08T13:00:00"/>
    <m/>
    <s v="PS"/>
    <s v="RTE"/>
    <s v="NO ADDON"/>
    <n v="20260811"/>
    <s v="Completed"/>
    <s v="HSI Bisnis Promo HUT Telkom PSB 70% - 50 Mbps"/>
    <s v="INDIBIZ"/>
    <m/>
    <m/>
    <d v="2026-08-08T13:00:00"/>
    <s v="2026-08-08 13:00:00 | Nama PIC : Ibu Ibu Meina No HP : 081396714362 No Alternatif : 08123911002 M Janji : 08/08/2026 Jam Pasang : Pagi NoteÃ‚Â :  Hubungi terlebih dahulu sebelum ke lokasi "/>
    <n v="2026"/>
    <n v="8"/>
    <n v="11"/>
    <d v="2026-08-11T00:00:00"/>
    <n v="2.4583333333357587"/>
    <x v="2"/>
    <x v="31"/>
  </r>
  <r>
    <n v="1907"/>
    <n v="1002526844"/>
    <n v="3"/>
    <x v="4"/>
    <n v="4"/>
    <s v="SEMARANG"/>
    <s v="UNGARAN"/>
    <s v="ABR"/>
    <s v="REG"/>
    <s v="AO"/>
    <s v="NEW SALES"/>
    <m/>
    <s v="Completed (PS)"/>
    <s v="RBS-Regional 3"/>
    <d v="2026-08-14T15:12:41"/>
    <d v="2026-08-14T16:00:17"/>
    <n v="69362823"/>
    <m/>
    <n v="141459106883"/>
    <s v="SPPG PASEKAN"/>
    <s v="ODP-ABR-FD/143"/>
    <s v="WO061761544"/>
    <m/>
    <m/>
    <m/>
    <n v="110.36553798845"/>
    <n v="-7.2443750229945802"/>
    <s v="MD|MYDB-20260811264921|DN00001/MN02296|SPPG PASEKAN|085867684179"/>
    <s v="MYDIGIBIZPARTNER"/>
    <m/>
    <m/>
    <m/>
    <m/>
    <m/>
    <m/>
    <m/>
    <m/>
    <s v="Management Janji"/>
    <s v="2026-08-12 08:00:00 | M Janji : (12/08/2026)  jam Pasang : 09:00  Note : hubungi pelanggan jika ingin kelokasi  "/>
    <s v="FCC"/>
    <s v="14-08-2026 15:25:22"/>
    <m/>
    <m/>
    <s v="PS"/>
    <s v="ABR"/>
    <s v="NO ADDON"/>
    <n v="20260814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14T07:00:00"/>
    <s v="2026-08-12 08:00:00 | M Janji : (12/08/2026)  jam Pasang : 09:00  Note : hubungi pelanggan jika ingin kelokasi  "/>
    <n v="2026"/>
    <n v="8"/>
    <n v="14"/>
    <d v="2026-08-14T00:00:00"/>
    <n v="-0.29166666666424135"/>
    <x v="1"/>
    <x v="4"/>
  </r>
  <r>
    <n v="1908"/>
    <n v="1002517746"/>
    <n v="3"/>
    <x v="7"/>
    <n v="4"/>
    <s v="KUDUS"/>
    <s v="BLORA"/>
    <s v="BLO"/>
    <s v="REG"/>
    <s v="AO"/>
    <s v="NEW SALES"/>
    <s v="1P INET"/>
    <s v="Completed (PS)"/>
    <s v="RBS-Regional 3"/>
    <d v="2026-08-10T13:25:57"/>
    <d v="2026-08-12T12:46:59"/>
    <n v="69362422"/>
    <m/>
    <n v="141569115708"/>
    <s v="toko bintang"/>
    <s v="ODP-BLO-FGA/010 FGA/D01/010.01"/>
    <s v="WO061398945"/>
    <m/>
    <m/>
    <m/>
    <n v="111.518608"/>
    <n v="-6.9408859999999999"/>
    <s v="|MN00408|MYIA-093912369984/POI/Supriyono /089613946090/carahoki2@gmail.com"/>
    <s v="MYIB_ASSISTANT"/>
    <m/>
    <m/>
    <m/>
    <m/>
    <m/>
    <m/>
    <m/>
    <m/>
    <s v="Management Janji"/>
    <s v="2026-08-11 13:00:00 | Nama : BP SUPRIYONO No Hp : 089613946090 No Alt :  Tgl Pemasangan : 11 Agustus 2026 Interval : SIANG Note : Hubungi pelanggan terlebih dahulu"/>
    <s v="FCC"/>
    <d v="2026-10-08T13:39:47"/>
    <d v="2026-08-11T13:00:00"/>
    <m/>
    <s v="PS"/>
    <s v="BLO"/>
    <s v="NO ADDON"/>
    <n v="20260812"/>
    <s v="Completed"/>
    <s v="HSI Bisnis PSB 70% - 75 Mbps"/>
    <s v="INDIBIZ"/>
    <m/>
    <m/>
    <d v="2026-08-11T13:00:00"/>
    <s v="2026-08-11 13:00:00 | Nama : BP SUPRIYONO No Hp : 089613946090 No Alt :  Tgl Pemasangan : 11 Agustus 2026 Interval : SIANG Note : Hubungi pelanggan terlebih dahulu"/>
    <n v="2026"/>
    <n v="8"/>
    <n v="12"/>
    <d v="2026-08-12T00:00:00"/>
    <n v="0.45833333333575865"/>
    <x v="1"/>
    <x v="4"/>
  </r>
  <r>
    <n v="1909"/>
    <n v="1002528834"/>
    <n v="3"/>
    <x v="1"/>
    <n v="5"/>
    <s v="MALANG"/>
    <s v="KEPANJEN"/>
    <s v="KLJ"/>
    <s v="REG"/>
    <s v="AO"/>
    <s v="NEW SALES"/>
    <s v="1P INET"/>
    <s v="102 | FOLLOW UP COMPLETED"/>
    <s v="RBS-Regional 3"/>
    <d v="2026-08-15T18:01:56"/>
    <d v="2026-08-17T14:07:34"/>
    <n v="69367188"/>
    <m/>
    <n v="152703903558"/>
    <s v="LELY GUESTHOUSE"/>
    <s v="ODP-KLJ-FX/101 FX/D09/101.01"/>
    <s v="WO061840144"/>
    <m/>
    <m/>
    <m/>
    <n v="112.60471812661299"/>
    <n v="-7.9567867490247099"/>
    <s v="|MN02703|MYIA-093952377101/POI/Chofifah Yunita Indriana/081359941169/chofifahyunita16@gmail.com"/>
    <s v="MYIB_ASSISTANT"/>
    <m/>
    <m/>
    <m/>
    <m/>
    <m/>
    <m/>
    <m/>
    <m/>
    <s v="Management Janji"/>
    <s v="2026-08-16 15:00:00 | M Janji :  16 Agustus 2026 Jam Pasang : Siang Note : hubungi pelanggan jika ingin ke lokasi, terima kasih"/>
    <s v="FCC"/>
    <s v="15-08-2026 18:10:17"/>
    <d v="2026-08-16T15:00:00"/>
    <m/>
    <s v="REVOKE"/>
    <s v="KLJ"/>
    <s v="NO ADDON"/>
    <m/>
    <s v="Follow Up Revoke Completed, New Order ID : SC1002530956"/>
    <s v="HSI Bisnis Promo HUT Telkom PSB 70% - 150 Mbps"/>
    <s v="INDIBIZ"/>
    <m/>
    <m/>
    <d v="2026-08-16T15:00:00"/>
    <s v="2026-08-16 15:00:00 | M Janji :  16 Agustus 2026 Jam Pasang : Siang Note : hubungi pelanggan jika ingin ke lokasi, terima kasih"/>
    <m/>
    <m/>
    <m/>
    <e v="#NUM!"/>
    <e v="#NUM!"/>
    <x v="0"/>
    <x v="24"/>
  </r>
  <r>
    <n v="1910"/>
    <n v="1002516541"/>
    <n v="3"/>
    <x v="7"/>
    <n v="4"/>
    <s v="SOLO"/>
    <s v="WONOGIRI"/>
    <s v="WNG"/>
    <s v="REG"/>
    <s v="AO"/>
    <s v="NEW SALES"/>
    <s v="1P INET"/>
    <s v="Completed (PS)"/>
    <s v="RBS-Regional 3"/>
    <d v="2026-08-09T14:49:56"/>
    <d v="2026-08-10T16:47:34"/>
    <n v="69361903"/>
    <m/>
    <n v="143554100555"/>
    <s v="ROCKET CHICKEN JATIPURO NEW"/>
    <s v="ODP-WNG-FE/022 FE/D01/022.01"/>
    <s v="WO061326919"/>
    <m/>
    <m/>
    <m/>
    <n v="111.0177487"/>
    <n v="-7.7535340000000001"/>
    <s v="|MN02255|MYIA-062620165278/POI/ANDRI/082147804829/ulvaarh4@gmail.com"/>
    <s v="MYIB_ASSISTANT"/>
    <m/>
    <m/>
    <m/>
    <m/>
    <m/>
    <m/>
    <m/>
    <m/>
    <s v="Management Janji"/>
    <s v="2026-08-10 13:00:00 | Tanggal pemasangan: 10/08/2026 Jam pemasangan : pagi / siang Info Tambahan : Hubungi pelanggan dulu sebelum ke lokasi terima kasih."/>
    <s v="FCC"/>
    <d v="2026-09-08T14:54:46"/>
    <d v="2026-08-10T13:00:00"/>
    <m/>
    <s v="PS"/>
    <s v="WNG"/>
    <s v="NO ADDON"/>
    <n v="20260810"/>
    <s v="Completed"/>
    <s v="HSI Bisnis Basic Promo HUT Telkom PSB 70% - 50 Mbps"/>
    <s v="INDIBIZ"/>
    <m/>
    <m/>
    <d v="2026-08-10T13:00:00"/>
    <s v="2026-08-10 13:00:00 | Tanggal pemasangan: 10/08/2026 Jam pemasangan : pagi / siang Info Tambahan : Hubungi pelanggan dulu sebelum ke lokasi terima kasih."/>
    <n v="2026"/>
    <n v="8"/>
    <n v="10"/>
    <d v="2026-08-10T00:00:00"/>
    <n v="-0.54166666666424135"/>
    <x v="1"/>
    <x v="4"/>
  </r>
  <r>
    <n v="1911"/>
    <n v="1002512690"/>
    <n v="3"/>
    <x v="0"/>
    <n v="5"/>
    <s v="MATARAM"/>
    <s v="LOMBOK BARAT TENGAH"/>
    <s v="PRY"/>
    <s v="REG"/>
    <s v="AO"/>
    <s v="NEW SALES"/>
    <s v="1P INET"/>
    <s v="Completed (PS)"/>
    <s v="RBS-Regional 3"/>
    <d v="2026-08-06T14:31:56"/>
    <d v="2026-08-07T19:47:20"/>
    <n v="69360085"/>
    <m/>
    <n v="172603791326"/>
    <s v="BENGKEL TITI"/>
    <s v="ODP-PYA-FAP/04 FAP/D01/04.01"/>
    <s v="WO061085765"/>
    <m/>
    <m/>
    <m/>
    <n v="116.36368899999999"/>
    <n v="-8.6358560000000004"/>
    <s v="|MC40242|MYIA-021897883048/POI/TITI YANI/081933007542/yantititi298@gmail.com"/>
    <s v="MYIB_ASSISTANT"/>
    <m/>
    <m/>
    <m/>
    <m/>
    <m/>
    <m/>
    <m/>
    <m/>
    <s v="Management Janji"/>
    <s v="2026-08-07 13:00:00 | M Janji :  07 Agustus 2026 Jam Pasang : Siang Note : hubungi pelanggan jika ingin ke lokasi, terima kasih."/>
    <s v="FCC"/>
    <d v="2026-06-08T14:40:01"/>
    <d v="2026-08-07T13:00:00"/>
    <m/>
    <s v="PS"/>
    <s v="PRY"/>
    <s v="NO ADDON"/>
    <n v="20260807"/>
    <s v="Completed"/>
    <s v="HSI Bisnis Promo HUT Telkom PSB 70% - 150 Mbps"/>
    <s v="INDIBIZ"/>
    <m/>
    <m/>
    <d v="2026-08-07T13:00:00"/>
    <s v="2026-08-07 13:00:00 | M Janji :  07 Agustus 2026 Jam Pasang : Siang Note : hubungi pelanggan jika ingin ke lokasi, terima kasih."/>
    <n v="2026"/>
    <n v="8"/>
    <n v="7"/>
    <d v="2026-08-07T00:00:00"/>
    <n v="-0.54166666666424135"/>
    <x v="1"/>
    <x v="5"/>
  </r>
  <r>
    <n v="1912"/>
    <n v="1002513743"/>
    <n v="3"/>
    <x v="1"/>
    <n v="5"/>
    <s v="MALANG"/>
    <s v="KEPANJEN"/>
    <s v="MLG"/>
    <s v="REG"/>
    <s v="AO"/>
    <s v="NEW SALES"/>
    <m/>
    <s v="Completed (PS)"/>
    <s v="RBS-Regional 3"/>
    <d v="2026-08-07T08:58:44"/>
    <d v="2026-08-08T18:22:43"/>
    <n v="66210134"/>
    <m/>
    <n v="152701239012"/>
    <s v="SMAN 3 MALANG"/>
    <s v="ODP-MLG-FN/14"/>
    <s v="WO061136656"/>
    <m/>
    <m/>
    <m/>
    <n v="112.63528890000001"/>
    <n v="-7.9760787999999998"/>
    <s v="MC20200;SMAN 3 MALANG;HSI Bisnis Promo HUT Telkom 200 mbps 790.000;081359436279"/>
    <s v="Sales Force DBS"/>
    <m/>
    <m/>
    <m/>
    <m/>
    <m/>
    <m/>
    <m/>
    <m/>
    <s v="Management Janji"/>
    <s v="2026-08-08 08:00:00|telp :085210490011  alt : pagi / siang 08/08/2026 hub sebelum ke lokasi |40961370|MYDITA"/>
    <s v="FCC"/>
    <d v="2026-07-08T09:10:56"/>
    <d v="2026-08-08T08:00:00"/>
    <m/>
    <s v="PS"/>
    <s v="MLG"/>
    <s v="NO ADDON"/>
    <n v="20260808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08T08:00:00"/>
    <s v="2026-08-08 08:00:00|telp :085210490011  alt : pagi / siang 08/08/2026 hub sebelum ke lokasi |40961370|MYDITA"/>
    <n v="2026"/>
    <n v="8"/>
    <n v="8"/>
    <d v="2026-08-08T00:00:00"/>
    <n v="-0.33333333333575865"/>
    <x v="1"/>
    <x v="24"/>
  </r>
  <r>
    <n v="1913"/>
    <n v="1002505284"/>
    <n v="3"/>
    <x v="6"/>
    <n v="5"/>
    <s v="JEMBER"/>
    <s v="BANYUWANGI"/>
    <s v="BWG"/>
    <s v="REG"/>
    <s v="AO"/>
    <s v="NEW SALES"/>
    <s v="1P INET"/>
    <s v="Completed (PS)"/>
    <s v="RBS-Regional 3"/>
    <d v="2026-08-02T14:04:59"/>
    <d v="2026-08-03T15:10:30"/>
    <n v="69357036"/>
    <m/>
    <n v="152503269426"/>
    <s v="PT. BAHARIÃ‚Â  MAKMUR SEJATI Cab. Bwi"/>
    <s v="ODP-BWG-FCK/22 FCK/D02/22.01"/>
    <s v="WO060719671"/>
    <m/>
    <m/>
    <m/>
    <n v="114.389819093048"/>
    <n v="-8.1751941360741398"/>
    <s v="MD|MYDB-20260802264180|DC30004/MC30051|PT. BAHARIÃ‚Â  MAKMUR SEJATI Cab. Bwi|083847377573"/>
    <s v="MYDIGIBIZPARTNER"/>
    <m/>
    <m/>
    <m/>
    <m/>
    <m/>
    <m/>
    <m/>
    <m/>
    <s v="Management Janji"/>
    <s v="2026-08-03 13:00:00 | Tanggal pemasangan :03 agustus 2026 Jam pemasangan : 08.00 - 12.00 Info Tambahan : Hubungi pelanggan dulu sebelum ke lokasi terimakasih"/>
    <s v="FCC"/>
    <d v="2026-02-08T14:09:45"/>
    <d v="2026-08-03T13:00:00"/>
    <m/>
    <s v="PS"/>
    <s v="BWG"/>
    <s v="NO ADDON"/>
    <n v="20260803"/>
    <s v="Completed"/>
    <s v="HSI Bisnis Promo HUT Telkom PSB 70% - 100 Mbps Dual Band"/>
    <s v="INDIBIZ"/>
    <m/>
    <m/>
    <d v="2026-08-03T13:00:00"/>
    <s v="2026-08-03 13:00:00 | Tanggal pemasangan :03 agustus 2026 Jam pemasangan : 08.00 - 12.00 Info Tambahan : Hubungi pelanggan dulu sebelum ke lokasi terimakasih"/>
    <n v="2026"/>
    <n v="8"/>
    <n v="3"/>
    <d v="2026-08-03T00:00:00"/>
    <n v="-0.54166666666424135"/>
    <x v="1"/>
    <x v="9"/>
  </r>
  <r>
    <n v="1914"/>
    <n v="1002526034"/>
    <n v="3"/>
    <x v="4"/>
    <n v="4"/>
    <s v="PEKALONGAN"/>
    <s v="BREBES"/>
    <s v="BMU"/>
    <s v="REG"/>
    <s v="AO"/>
    <s v="NEW SALES"/>
    <m/>
    <s v="102 | FOLLOW UP COMPLETED"/>
    <s v="RBS-Regional 3"/>
    <d v="2026-08-14T11:10:47"/>
    <d v="2026-08-18T13:56:23"/>
    <n v="69365846"/>
    <m/>
    <n v="146281108194"/>
    <s v="SMP NEGERI 1 TONJONG"/>
    <s v="ODP-BMU-FC/041"/>
    <s v="WO061748178"/>
    <m/>
    <m/>
    <m/>
    <n v="109.0268172"/>
    <n v="-7.1745913000000003"/>
    <s v="AMRBS;404469;REG3;ALI;085100284847;HSI 1S 300MB;1.130k;PIC 085328930397;smpn1tonjong.creative@gmail.com"/>
    <s v="Account Manager"/>
    <m/>
    <m/>
    <m/>
    <m/>
    <m/>
    <m/>
    <m/>
    <m/>
    <s v="Management Janji"/>
    <s v="2026-08-15 15:00:00|Waktu pemasangan : 15 agustus 2026 Jam pemasangan : 08.00 - 12.00 Info Tambahan : Hubungi pelanggan dulu sebelum ke lokasi terimakasih |40971401|MYDITA"/>
    <s v="FCC"/>
    <s v="14-08-2026 11:39:52"/>
    <d v="2026-08-15T15:00:00"/>
    <m/>
    <s v="REVOKE"/>
    <s v="BMU"/>
    <s v="NO ADDON"/>
    <m/>
    <s v="Follow Up Revoke Completed, New Order ID : SC1002533313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5T15:00:00"/>
    <s v="2026-08-15 15:00:00|Waktu pemasangan : 15 agustus 2026 Jam pemasangan : 08.00 - 12.00 Info Tambahan : Hubungi pelanggan dulu sebelum ke lokasi terimakasih |40971401|MYDITA"/>
    <m/>
    <m/>
    <m/>
    <e v="#NUM!"/>
    <e v="#NUM!"/>
    <x v="0"/>
    <x v="4"/>
  </r>
  <r>
    <n v="1915"/>
    <n v="1002533339"/>
    <n v="3"/>
    <x v="0"/>
    <n v="5"/>
    <s v="KUPANG"/>
    <s v="LABOAN BAJO"/>
    <s v="RTE"/>
    <s v="REG"/>
    <s v="AO"/>
    <s v="NEW SALES"/>
    <s v="1P INET"/>
    <s v="MIE - SEND SURVEY"/>
    <s v="RBS-Regional 3"/>
    <d v="2026-08-18T13:59:58"/>
    <d v="2026-08-18T14:02:01"/>
    <n v="69369078"/>
    <m/>
    <n v="172514216715"/>
    <s v="TOKO SANJAYA MART"/>
    <s v="ODP-RTE-FA/58 FA/D12/58.01"/>
    <s v="WO062016101"/>
    <m/>
    <m/>
    <m/>
    <n v="120.4663597"/>
    <n v="-8.6141351000000004"/>
    <s v="|MN02681|MYIA-038540321579/POI/RONNY WIBISONO/081339445388/ronnywibisono88@gmail.com"/>
    <s v="MYIB_ASSISTANT"/>
    <m/>
    <m/>
    <m/>
    <m/>
    <m/>
    <m/>
    <m/>
    <m/>
    <s v="Management Janji"/>
    <s v="2026-08-19 13:00:00 | Nama : BP RONNY WIBISONO No Hp : 081339445388 No Alt :  Tgl Pemasangan : 19 Agustus 2026 Interval : PAGI  Note : Hubungi pelanggan terlebih dahulu"/>
    <s v="FCC"/>
    <s v="18-08-2026 14:40:02"/>
    <d v="2026-08-19T13:00:00"/>
    <m/>
    <s v="SURVEY_NEW_MANJA"/>
    <s v="RTE"/>
    <s v="NO ADDON"/>
    <m/>
    <s v="MIE - SEND SURVEY"/>
    <s v="HSI Bisnis Basic Khusus Winback PSB 70% - 50 Mbps"/>
    <s v="INDIBIZ"/>
    <m/>
    <m/>
    <d v="2026-08-19T13:00:00"/>
    <s v="2026-08-19 13:00:00 | Nama : BP RONNY WIBISONO No Hp : 081339445388 No Alt :  Tgl Pemasangan : 19 Agustus 2026 Interval : PAGI  Note : Hubungi pelanggan terlebih dahulu"/>
    <m/>
    <m/>
    <m/>
    <e v="#NUM!"/>
    <e v="#NUM!"/>
    <x v="0"/>
    <x v="31"/>
  </r>
  <r>
    <n v="1916"/>
    <n v="1002507286"/>
    <n v="3"/>
    <x v="0"/>
    <n v="5"/>
    <s v="KUPANG"/>
    <s v="MAUMERE"/>
    <s v="LRT"/>
    <s v="REG"/>
    <s v="AO"/>
    <s v="NEW SALES"/>
    <s v="1P INET"/>
    <s v="9 | WFM - UN-SCS"/>
    <s v="RBS-Regional 3"/>
    <d v="2026-08-04T10:10:27"/>
    <d v="2026-08-04T10:10:28"/>
    <n v="69356244"/>
    <m/>
    <m/>
    <s v="puskesmas lewolema"/>
    <m/>
    <s v="WO060567462"/>
    <m/>
    <m/>
    <m/>
    <n v="122.93250500000001"/>
    <n v="-8.3333770000000005"/>
    <s v="|MC40173|MYIA-063127389107/POI/ibu Linda/081390781414/diazcindy109@gmail.com"/>
    <s v="MYIB_ASSISTANT"/>
    <m/>
    <m/>
    <m/>
    <m/>
    <m/>
    <m/>
    <m/>
    <m/>
    <s v="Management Janji"/>
    <s v="2026-08-03 08:00:00 | Tanggal Pemasangan : 03 Agustus 2026 Jam Pemasangan : 08:00 13:00 Info Tambahan : Hubungi pelanggan dulu sebelum ke lokasi terimakasih"/>
    <s v="FCC"/>
    <d v="2026-04-08T10:25:32"/>
    <d v="2026-08-03T00:00:00"/>
    <m/>
    <s v="UNSC"/>
    <s v="LRT"/>
    <s v="NETMONK"/>
    <m/>
    <s v="Inprogress Alpro, SC Lama : SC1002503032"/>
    <s v="HSI Bisnis Basic Bundling Netmonk PSB 70% - 100 Mbps"/>
    <s v="INDIBIZ"/>
    <m/>
    <m/>
    <d v="2026-08-03T08:00:00"/>
    <s v="2026-08-03 08:00:00 | Tanggal Pemasangan : 03 Agustus 2026 Jam Pemasangan : 08:00 13:00 Info Tambahan : Hubungi pelanggan dulu sebelum ke lokasi terimakasih"/>
    <m/>
    <m/>
    <m/>
    <e v="#NUM!"/>
    <e v="#NUM!"/>
    <x v="0"/>
    <x v="33"/>
  </r>
  <r>
    <n v="1917"/>
    <n v="1002526016"/>
    <n v="3"/>
    <x v="3"/>
    <n v="5"/>
    <s v="SBY UTARA"/>
    <s v="GRESIK"/>
    <s v="BWN"/>
    <s v="REG"/>
    <s v="AO"/>
    <s v="NEW SALES"/>
    <m/>
    <s v="Completed (PS)"/>
    <s v="RBS-Regional 3"/>
    <d v="2026-08-14T11:02:32"/>
    <d v="2026-08-14T13:05:30"/>
    <n v="69357121"/>
    <m/>
    <n v="152453209765"/>
    <s v="TOkO ANA"/>
    <s v="ODP-BWN-FAC/12"/>
    <s v="WO061731653"/>
    <m/>
    <m/>
    <m/>
    <n v="112.72747863447999"/>
    <n v="-5.8107532884820001"/>
    <s v="MD|MYDB-20260802264202|DN00001/MN00018|TOkO ANA|081259523748"/>
    <s v="MYDIGIBIZPARTNER"/>
    <m/>
    <m/>
    <m/>
    <m/>
    <m/>
    <m/>
    <m/>
    <m/>
    <s v="Management Janji"/>
    <s v="2026-08-04 08:00:00 | M Janji : (03/08/2026)  jam Pasang : 09:00  Note : hubungi pelanggan jika ingin kelokasi"/>
    <s v="FCC"/>
    <s v="14-08-2026 11:10:21"/>
    <m/>
    <m/>
    <s v="PS"/>
    <s v="BWN"/>
    <s v="NO ADDON"/>
    <n v="20260814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14T07:00:00"/>
    <s v="2026-08-04 08:00:00 | M Janji : (03/08/2026)  jam Pasang : 09:00  Note : hubungi pelanggan jika ingin kelokasi"/>
    <n v="2026"/>
    <n v="8"/>
    <n v="14"/>
    <d v="2026-08-14T00:00:00"/>
    <n v="-0.29166666666424135"/>
    <x v="1"/>
    <x v="8"/>
  </r>
  <r>
    <n v="1918"/>
    <n v="1002532914"/>
    <n v="3"/>
    <x v="3"/>
    <n v="5"/>
    <s v="MADURA"/>
    <s v="BANGKALAN"/>
    <s v="KPP"/>
    <s v="REG"/>
    <s v="AO"/>
    <s v="NEW SALES"/>
    <s v="1P INET"/>
    <s v="MIE - SEND SURVEY"/>
    <s v="RBS-Regional 3"/>
    <d v="2026-08-18T12:02:57"/>
    <d v="2026-08-18T12:04:01"/>
    <n v="69368873"/>
    <m/>
    <n v="152437905648"/>
    <s v="Warung Madura restu ibu"/>
    <s v="ODP-KPP-FE/51 FE/D04/51.01"/>
    <s v="WO061996698"/>
    <m/>
    <m/>
    <m/>
    <n v="113.279860988259"/>
    <n v="-6.9953540537072199"/>
    <s v="MD|MYDB-20260818265961|DN00001/MN00572|Warung Madura restu ibu|0895630118514"/>
    <s v="MYDIGIBIZPARTNER"/>
    <m/>
    <m/>
    <m/>
    <m/>
    <m/>
    <m/>
    <m/>
    <m/>
    <s v="Management Janji"/>
    <s v="2026-08-20 08:00:00 | Nama PIC:  bp hasbullah No HP: 0895630118514 Alt: Tanggal: 20/8/2026 Jam Pasang: Pagi Note: Hubungi sebelum ke lokasi, terimakasih"/>
    <s v="FCC"/>
    <s v="18-08-2026 12:10:35"/>
    <d v="2026-08-20T08:00:00"/>
    <m/>
    <s v="SURVEY_NEW_MANJA"/>
    <s v="KPP"/>
    <s v="NO ADDON"/>
    <m/>
    <s v="MIE - SEND SURVEY"/>
    <s v="HSI Bisnis Promo HUT Telkom PSB 70% - 100 Mbps"/>
    <s v="INDIBIZ"/>
    <m/>
    <m/>
    <d v="2026-08-20T08:00:00"/>
    <s v="2026-08-20 08:00:00 | Nama PIC:  bp hasbullah No HP: 0895630118514 Alt: Tanggal: 20/8/2026 Jam Pasang: Pagi Note: Hubungi sebelum ke lokasi, terimakasih"/>
    <m/>
    <m/>
    <m/>
    <e v="#NUM!"/>
    <e v="#NUM!"/>
    <x v="0"/>
    <x v="6"/>
  </r>
  <r>
    <n v="1919"/>
    <n v="1002534761"/>
    <n v="3"/>
    <x v="1"/>
    <n v="5"/>
    <s v="KEDIRI"/>
    <s v="NGANJUK"/>
    <s v="NJK"/>
    <s v="REG"/>
    <s v="AO"/>
    <s v="NEW SALES"/>
    <s v="1P INET"/>
    <s v="MIE - SEND SURVEY"/>
    <s v="RBS-Regional 3"/>
    <d v="2026-08-18T19:38:56"/>
    <d v="2026-08-18T19:40:29"/>
    <n v="69369539"/>
    <m/>
    <n v="152611229920"/>
    <s v="WARKOP JONNI"/>
    <s v="ODP-NJK-FK/16 FK/D03/16.01"/>
    <s v="WO062056038"/>
    <m/>
    <m/>
    <m/>
    <n v="111.8622146"/>
    <n v="-7.6625512999999996"/>
    <s v="|MC20191|MYIA-063463059935/POI/JONNI PRIYANTO/082323083949/bungalotus1922@gmail.com"/>
    <s v="MYIB_ASSISTANT"/>
    <m/>
    <m/>
    <m/>
    <m/>
    <m/>
    <m/>
    <m/>
    <m/>
    <s v="Management Janji"/>
    <s v="2026-08-20 08:00:00 | telp : 082323083949 sudah dipasang moban aktivasi"/>
    <s v="FCC"/>
    <s v="18-08-2026 19:39:57"/>
    <d v="2026-08-20T08:00:00"/>
    <m/>
    <s v="SURVEY_NEW_MANJA"/>
    <s v="NJK"/>
    <s v="NO ADDON"/>
    <m/>
    <s v="MIE - SEND SURVEY"/>
    <s v="HSI Bisnis Promo HUT RI PSB 70% - 300 Mbps"/>
    <s v="INDIBIZ"/>
    <m/>
    <m/>
    <d v="2026-08-20T08:00:00"/>
    <s v="2026-08-20 08:00:00 | telp : 082323083949 sudah dipasang moban aktivasi"/>
    <m/>
    <m/>
    <m/>
    <e v="#NUM!"/>
    <e v="#NUM!"/>
    <x v="0"/>
    <x v="3"/>
  </r>
  <r>
    <n v="1920"/>
    <n v="1002524835"/>
    <n v="3"/>
    <x v="6"/>
    <n v="5"/>
    <s v="SIDOARJO"/>
    <s v="PASURUAN"/>
    <s v="BEJ"/>
    <s v="REG"/>
    <s v="AO"/>
    <s v="NEW SALES"/>
    <m/>
    <s v="Completed (PS)"/>
    <s v="RBS-Regional 3"/>
    <d v="2026-08-13T16:01:03"/>
    <d v="2026-08-14T13:44:29"/>
    <n v="69365395"/>
    <m/>
    <n v="152742207272"/>
    <s v="WARKOP CAK SES"/>
    <s v="ODP-BEJ-FA/71"/>
    <s v="WO061696931"/>
    <m/>
    <m/>
    <m/>
    <n v="112.7554923"/>
    <n v="-7.5977625"/>
    <s v="|MN00833|/WARKOP CAK SES/WINBACK 2.0 HSI B2B (1:2) 50MBPS 320RB PSB DISC 70%//astutikwinarni75@gmail.com/SISWANTO /8819811916"/>
    <s v="Sales Force DBS"/>
    <m/>
    <m/>
    <m/>
    <m/>
    <m/>
    <m/>
    <m/>
    <m/>
    <s v="Management Janji"/>
    <s v="2026-08-15 08:00:00|M Janji : (14/08/2026) jam Pasang :pagi / siang  Note : hubungi pelanggan jika ingin kelokasi|40981182|MYDITA"/>
    <s v="FCC"/>
    <s v="13-08-2026 16:09:57"/>
    <d v="2026-08-15T08:00:00"/>
    <m/>
    <s v="PS"/>
    <s v="BEJ"/>
    <s v="NO ADDON"/>
    <n v="20260814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15T08:00:00"/>
    <s v="2026-08-15 08:00:00|M Janji : (14/08/2026) jam Pasang :pagi / siang  Note : hubungi pelanggan jika ingin kelokasi|40981182|MYDITA"/>
    <n v="2026"/>
    <n v="8"/>
    <n v="14"/>
    <d v="2026-08-14T00:00:00"/>
    <n v="-1.3333333333357587"/>
    <x v="1"/>
    <x v="12"/>
  </r>
  <r>
    <n v="1921"/>
    <n v="1002506428"/>
    <n v="3"/>
    <x v="4"/>
    <n v="4"/>
    <s v="SEMARANG"/>
    <s v="INNER - SEMARANG JATENG UTARA"/>
    <s v="SMC"/>
    <s v="REG"/>
    <s v="AO"/>
    <s v="NEW SALES"/>
    <s v="1P INET"/>
    <s v="102 | FOLLOW UP COMPLETED"/>
    <s v="RBS-Regional 3"/>
    <d v="2026-08-03T15:44:56"/>
    <d v="2026-08-05T15:40:56"/>
    <n v="69357715"/>
    <m/>
    <n v="146422108551"/>
    <s v="KOST PUTRI SWARGA KANTAKU"/>
    <s v="ODP-SMC-FC/159 FC/D18/159.01"/>
    <s v="WO060815929"/>
    <m/>
    <m/>
    <m/>
    <n v="110.39201199999999"/>
    <n v="-7.0536060000000003"/>
    <s v="|MC50018|MYIA-037888593114/POI/Chris Setianingsih/081277154180/christsetia123@gmail.com"/>
    <s v="MYIB_ASSISTANT"/>
    <m/>
    <m/>
    <m/>
    <m/>
    <m/>
    <m/>
    <m/>
    <m/>
    <s v="Management Janji"/>
    <s v="2026-08-04 13:00:00 | Tanggal pemasangan : 04 agustus 2026 Jam pemasangan : pagi/siang Info Tambahan : Hubungi pelanggan dulu sebelum ke lokasi terima kasih"/>
    <s v="FCC"/>
    <d v="2026-03-08T16:10:38"/>
    <d v="2026-08-04T13:00:00"/>
    <s v="Kendala Teknik"/>
    <s v="REVOKE"/>
    <s v="SMC"/>
    <s v="NO ADDON"/>
    <m/>
    <s v="Follow Up Revoke Completed, New Order ID : SC1002511060"/>
    <s v="HSI Bisnis Basic Promo HUT Telkom PSB 70% - 75 Mbps"/>
    <s v="INDIBIZ"/>
    <m/>
    <m/>
    <d v="2026-08-04T13:00:00"/>
    <s v="2026-08-04 13:00:00 | Tanggal pemasangan : 04 agustus 2026 Jam pemasangan : pagi/siang Info Tambahan : Hubungi pelanggan dulu sebelum ke lokasi terima kasih"/>
    <m/>
    <m/>
    <m/>
    <e v="#NUM!"/>
    <e v="#NUM!"/>
    <x v="0"/>
    <x v="4"/>
  </r>
  <r>
    <n v="1922"/>
    <n v="1002513784"/>
    <n v="3"/>
    <x v="0"/>
    <n v="5"/>
    <s v="MATARAM"/>
    <s v="LOMBOK BARAT TENGAH"/>
    <s v="PRY"/>
    <s v="REG"/>
    <s v="AO"/>
    <s v="NEW SALES"/>
    <m/>
    <s v="7 | OSS - PROVISIONING ISSUED"/>
    <s v="RBS-Regional 3"/>
    <d v="2026-08-07T09:14:24"/>
    <d v="2026-08-14T08:07:29"/>
    <n v="69360419"/>
    <m/>
    <n v="172603791546"/>
    <s v="PT KOLEKTIF PESISIR NUSANTARA"/>
    <s v="ODP-PYA-FCLL/04"/>
    <s v="WO061617822"/>
    <m/>
    <m/>
    <m/>
    <n v="116.20817940000001"/>
    <n v="-8.8901053000000001"/>
    <s v="RBS HSI |DINDA PUSPITASARI | 40951593 | TREG 3 | PT KOLEKTIF PESISIR NUSANTARA | BP RAGIL ALFAJRI | 0823041023654| HSI BISNIS BUNDLING NETMONK - 300 MBPS"/>
    <s v="Amex"/>
    <m/>
    <m/>
    <m/>
    <m/>
    <m/>
    <m/>
    <m/>
    <m/>
    <s v="Management Janji"/>
    <s v="2026-08-14 08:00:00|Nama PIC : BAPA RAGIL No HP : 082341023654 No Alternatif : - M Janji : 08/08/2026 Jam Pasang : Pagi NoteÃ‚Â :  Hubungi terlebih dahulu sebelum ke lokasi |40961370|MYDITA"/>
    <s v="FCC"/>
    <d v="2026-07-08T09:25:58"/>
    <d v="2026-08-14T08:00:00"/>
    <m/>
    <s v="PI"/>
    <s v="PRY"/>
    <s v="NETMONK"/>
    <m/>
    <s v="Provisioning Issu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4T08:00:00"/>
    <s v="2026-08-14 08:00:00|Nama PIC : BAPA RAGIL No HP : 082341023654 No Alternatif : - M Janji : 08/08/2026 Jam Pasang : Pagi NoteÃ‚Â :  Hubungi terlebih dahulu sebelum ke lokasi |40961370|MYDITA"/>
    <m/>
    <m/>
    <m/>
    <e v="#NUM!"/>
    <e v="#NUM!"/>
    <x v="0"/>
    <x v="5"/>
  </r>
  <r>
    <n v="1923"/>
    <n v="1002504957"/>
    <n v="3"/>
    <x v="3"/>
    <n v="5"/>
    <s v="SBY UTARA"/>
    <s v="MANYAR"/>
    <s v="MGO"/>
    <s v="REG"/>
    <s v="AO"/>
    <s v="NEW SALES"/>
    <s v="1P INET"/>
    <s v="102 | FOLLOW UP COMPLETED"/>
    <s v="RBS-Regional 3"/>
    <d v="2026-08-01T19:22:56"/>
    <d v="2026-08-11T14:58:49"/>
    <n v="69356915"/>
    <m/>
    <n v="152413167464"/>
    <s v="Little Amsterdam (PT Memori Setiap Gigitan)"/>
    <s v="ODP-DMO-FTB/23 FTB/D03/23.01"/>
    <s v="WO060682452"/>
    <m/>
    <m/>
    <m/>
    <n v="112.74809896945899"/>
    <n v="-7.2630280643421896"/>
    <s v="MD|MYDB-20260801264160|DN00001/MN02280|Little Amsterdam (PT Memori Setiap Gigitan)|087770104036"/>
    <s v="MYDIGIBIZPARTNER"/>
    <m/>
    <m/>
    <m/>
    <m/>
    <m/>
    <m/>
    <m/>
    <m/>
    <s v="Management Janji"/>
    <s v="2026-08-08 08:00:00 | Nama PIC : IBU RENNY No HP : 087770104036 Alt :  M Janji : (SABTU/8/AGUSTUS/2026) jam Pasang : 09:00 Note : hubungi pelanggan jika ingin kelokasi"/>
    <s v="FCC"/>
    <d v="2026-01-08T19:25:10"/>
    <d v="2026-08-08T08:00:00"/>
    <s v="Kendala Pelanggan"/>
    <s v="REVOKE"/>
    <s v="MGO"/>
    <s v="NO ADDON"/>
    <m/>
    <s v="Follow Up Revoke Completed, New Order ID : SC1002520274"/>
    <s v="HSI Bisnis Promo HUT Telkom PSB 70% - 75 Mbps"/>
    <s v="INDIBIZ"/>
    <m/>
    <m/>
    <d v="2026-08-08T08:00:00"/>
    <s v="2026-08-08 08:00:00 | Nama PIC : IBU RENNY No HP : 087770104036 Alt :  M Janji : (SABTU/8/AGUSTUS/2026) jam Pasang : 09:00 Note : hubungi pelanggan jika ingin kelokasi"/>
    <m/>
    <m/>
    <m/>
    <e v="#NUM!"/>
    <e v="#NUM!"/>
    <x v="0"/>
    <x v="10"/>
  </r>
  <r>
    <n v="1924"/>
    <n v="1002516388"/>
    <n v="3"/>
    <x v="7"/>
    <n v="4"/>
    <s v="KUDUS"/>
    <s v="PURWODADI"/>
    <s v="GBU"/>
    <s v="REG"/>
    <s v="AO"/>
    <s v="NEW SALES"/>
    <m/>
    <s v="Completed (PS)"/>
    <s v="RBS-Regional 3"/>
    <d v="2026-08-09T10:55:07"/>
    <d v="2026-08-09T15:48:45"/>
    <n v="69358318"/>
    <n v="2922951024"/>
    <n v="142516104727"/>
    <s v="PT GLOBAL JET EXPRESS"/>
    <s v="ODP-GBU-FF/021"/>
    <s v="WO061308695"/>
    <m/>
    <m/>
    <m/>
    <n v="110.63290000000001"/>
    <n v="-7.1619299999999999"/>
    <s v="AMRBS;403099;TREG4;MUHAMMAD MASTUR;081226139781;CP Maela Kusuma Ningrum ;85954268480;PAKET 2S INET VOICE 50 MBPS (479.000);PT GLOBAL JET EXPRESS//TANGGUNGHARJO01;input by tito"/>
    <s v="Account Manager"/>
    <m/>
    <m/>
    <m/>
    <m/>
    <m/>
    <m/>
    <m/>
    <m/>
    <s v="Management Janji"/>
    <s v="2026-08-07 15:00:00|  M Janji : (07/08/026)  jam Pasang : 09:00  Note : hubungi pelanggan jika ingin kelokasi|40951378|MYDITA"/>
    <s v="FCC"/>
    <d v="2026-09-08T11:10:11"/>
    <m/>
    <m/>
    <s v="PS"/>
    <s v="GBU"/>
    <s v="NO ADDON"/>
    <n v="20260809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09T07:00:00"/>
    <s v="2026-08-07 15:00:00|  M Janji : (07/08/026)  jam Pasang : 09:00  Note : hubungi pelanggan jika ingin kelokasi|40951378|MYDITA"/>
    <n v="2026"/>
    <n v="8"/>
    <n v="9"/>
    <d v="2026-08-09T00:00:00"/>
    <n v="-0.29166666666424135"/>
    <x v="1"/>
    <x v="4"/>
  </r>
  <r>
    <n v="1925"/>
    <n v="1002523013"/>
    <n v="3"/>
    <x v="3"/>
    <n v="5"/>
    <s v="MADURA"/>
    <s v="BANGKALAN"/>
    <s v="SPG"/>
    <s v="REG"/>
    <s v="AO"/>
    <s v="NEW SALES"/>
    <s v="1P INET"/>
    <s v="OSS - FALLOUT"/>
    <s v="RBS-Regional 3"/>
    <d v="2026-08-12T17:11:57"/>
    <d v="2026-08-18T19:01:12"/>
    <n v="69364568"/>
    <m/>
    <n v="152434913622"/>
    <s v="SPBU 54.692.09"/>
    <s v="ODP-SPG-FV/32 FV/D03/32.01"/>
    <s v="WO061617430"/>
    <m/>
    <m/>
    <m/>
    <n v="113.165408112108"/>
    <n v="-7.1355209173329897"/>
    <s v="MD|MYDB-20260812265089|DN00001/MN00572|SPBU 54.692.09|085231510991"/>
    <s v="MYDIGIBIZPARTNER"/>
    <m/>
    <m/>
    <m/>
    <m/>
    <m/>
    <m/>
    <m/>
    <m/>
    <s v="Management Janji"/>
    <s v="2026-08-13 15:00:00 | Nama Pic : BP AMIR No Hp Pic : 085231510991 Jam Pemasangan : 08:00 - 12.00 Tanggal Pemasangan : KAMIS 13 AGUSTUS 2026 Info Tambahan : Hubungi pelanggan sebelum datang ke lokasi"/>
    <s v="FCC"/>
    <d v="2026-12-08T17:39:53"/>
    <d v="2026-08-13T15:00:00"/>
    <s v="Kendala Pelanggan"/>
    <s v="FO_WFM"/>
    <s v="SPG"/>
    <s v="NO ADDON"/>
    <m/>
    <s v="Provisioning Failed|WFM|INF009068839|FW"/>
    <s v="HSI Bisnis Promo HUT Telkom PSB 70% - 50 Mbps"/>
    <s v="INDIBIZ"/>
    <m/>
    <m/>
    <d v="2026-08-13T15:00:00"/>
    <s v="2026-08-13 15:00:00 | Nama Pic : BP AMIR No Hp Pic : 085231510991 Jam Pemasangan : 08:00 - 12.00 Tanggal Pemasangan : KAMIS 13 AGUSTUS 2026 Info Tambahan : Hubungi pelanggan sebelum datang ke lokasi"/>
    <m/>
    <m/>
    <m/>
    <e v="#NUM!"/>
    <e v="#NUM!"/>
    <x v="0"/>
    <x v="6"/>
  </r>
  <r>
    <n v="1926"/>
    <n v="1002527983"/>
    <n v="3"/>
    <x v="2"/>
    <n v="4"/>
    <s v="YOGYAKARTA"/>
    <s v="BANTUL"/>
    <s v="BTL"/>
    <s v="REG"/>
    <s v="AO"/>
    <s v="NEW SALES"/>
    <s v="1P INET"/>
    <s v="Completed (PS)"/>
    <s v="RBS-Regional 3"/>
    <d v="2026-08-15T10:59:56"/>
    <d v="2026-08-17T11:35:27"/>
    <n v="69366703"/>
    <m/>
    <n v="146129128617"/>
    <s v="PENGRAJIN WARANGKA PODOJOYONYO"/>
    <s v="ODP-BTL-FCP/026 FCP/D01/026.01"/>
    <s v="WO061807812"/>
    <m/>
    <m/>
    <m/>
    <n v="110.3924375"/>
    <n v="-7.9312889000000002"/>
    <s v="|MC80066|MYIA-071975678110/POI/BOWO SANTOSO/08170420455/sandiman.sukro@gmail.com"/>
    <s v="MYIB_ASSISTANT"/>
    <m/>
    <m/>
    <m/>
    <m/>
    <m/>
    <m/>
    <m/>
    <m/>
    <s v="Management Janji"/>
    <s v="2026-08-16 13:00:00 | Waktu pemasangan : 16 agustus 2026 Jam pemasangan : 08.00 - 12.00 Info Tambahan : Hubungi pelanggan dulu sebelum ke lokasi terimakasih "/>
    <s v="FCC"/>
    <s v="15-08-2026 11:09:59"/>
    <d v="2026-08-16T13:00:00"/>
    <m/>
    <s v="PS"/>
    <s v="BTL"/>
    <s v="NO ADDON"/>
    <n v="20260817"/>
    <s v="Completed"/>
    <s v="HSI Bisnis Promo HUT Telkom PSB 70% - 300 Mbps"/>
    <s v="INDIBIZ"/>
    <m/>
    <m/>
    <d v="2026-08-16T13:00:00"/>
    <s v="2026-08-16 13:00:00 | Waktu pemasangan : 16 agustus 2026 Jam pemasangan : 08.00 - 12.00 Info Tambahan : Hubungi pelanggan dulu sebelum ke lokasi terimakasih "/>
    <n v="2026"/>
    <n v="8"/>
    <n v="17"/>
    <d v="2026-08-17T00:00:00"/>
    <n v="0.45833333333575865"/>
    <x v="1"/>
    <x v="4"/>
  </r>
  <r>
    <n v="1927"/>
    <n v="1002510375"/>
    <n v="3"/>
    <x v="3"/>
    <n v="5"/>
    <s v="MADURA"/>
    <s v="BANGKALAN"/>
    <s v="OMB"/>
    <s v="REG"/>
    <s v="AO"/>
    <s v="NEW SALES"/>
    <s v="1P INET"/>
    <s v="Completed (PS)"/>
    <s v="RBS-Regional 3"/>
    <d v="2026-08-05T12:19:56"/>
    <d v="2026-08-06T13:33:08"/>
    <n v="69359085"/>
    <m/>
    <n v="152438901242"/>
    <s v="SMA Nurul Jadid"/>
    <s v="ODP-OMB-FAA/66 FAA/D07/66.01"/>
    <s v="WO060974749"/>
    <m/>
    <m/>
    <m/>
    <n v="113.339825123548"/>
    <n v="-7.1196288768284601"/>
    <s v="MD|MYDB-20260805264387|DN00001/MN00572|SMA Nurul Jadid|085922194859"/>
    <s v="MYDIGIBIZPARTNER"/>
    <m/>
    <m/>
    <m/>
    <m/>
    <m/>
    <m/>
    <m/>
    <m/>
    <s v="Management Janji"/>
    <s v="2026-08-06 13:00:00 | M Janji : (06/08/2026) jam Pasang : 09:00 Note : hubungi pelanggan jika ingin kelokasi"/>
    <s v="FCC"/>
    <d v="2026-05-08T12:40:22"/>
    <d v="2026-08-06T13:00:00"/>
    <m/>
    <s v="PS"/>
    <s v="OMB"/>
    <s v="NETMONK"/>
    <n v="20260806"/>
    <s v="Completed"/>
    <s v="HSI Bisnis Bundling Netmonk Promo 2026 PSB 70% - 300 Mbps"/>
    <s v="INDIBIZ"/>
    <m/>
    <m/>
    <d v="2026-08-06T13:00:00"/>
    <s v="2026-08-06 13:00:00 | M Janji : (06/08/2026) jam Pasang : 09:00 Note : hubungi pelanggan jika ingin kelokasi"/>
    <n v="2026"/>
    <n v="8"/>
    <n v="6"/>
    <d v="2026-08-06T00:00:00"/>
    <n v="-0.54166666666424135"/>
    <x v="1"/>
    <x v="6"/>
  </r>
  <r>
    <n v="1928"/>
    <n v="1002522039"/>
    <n v="3"/>
    <x v="0"/>
    <n v="5"/>
    <s v="MATARAM"/>
    <s v="LOMBOK TIMUR UTARA"/>
    <s v="MBG"/>
    <s v="REG"/>
    <s v="AO"/>
    <s v="NEW SALES"/>
    <s v="1P INET"/>
    <s v="Completed (PS)"/>
    <s v="RBS-Regional 3"/>
    <d v="2026-08-12T12:49:57"/>
    <d v="2026-08-12T16:31:30"/>
    <n v="69364176"/>
    <m/>
    <n v="172620205030"/>
    <s v="Toko Ferdian"/>
    <s v="ODP-MBG-FAE/69 FAE/D06/69.01"/>
    <s v="WO061580578"/>
    <m/>
    <m/>
    <m/>
    <n v="116.431861259043"/>
    <n v="-8.6116792233308193"/>
    <s v="MD|MYDB-20260812265073|SC00001/MC00149|Toko Ferdian|087782205755"/>
    <s v="MYDIGIBIZPARTNER"/>
    <m/>
    <m/>
    <m/>
    <m/>
    <m/>
    <m/>
    <m/>
    <m/>
    <s v="Management Janji"/>
    <s v="2026-08-13 13:00:00 | Tanggal pemasangan :13/08/2026 Jam pemasangan : pagi/siang Info Tambahan : Hubungi pelanggan dulu sebelum ke lokasi terima kasih."/>
    <s v="FCC"/>
    <d v="2026-12-08T12:55:00"/>
    <d v="2026-08-13T13:00:00"/>
    <m/>
    <s v="PS"/>
    <s v="MBG"/>
    <s v="NO ADDON"/>
    <n v="20260812"/>
    <s v="Completed"/>
    <s v="HSI Bisnis Promo HUT Telkom PSB 70% - 100 Mbps"/>
    <s v="INDIBIZ"/>
    <m/>
    <m/>
    <d v="2026-08-13T13:00:00"/>
    <s v="2026-08-13 13:00:00 | Tanggal pemasangan :13/08/2026 Jam pemasangan : pagi/siang Info Tambahan : Hubungi pelanggan dulu sebelum ke lokasi terima kasih."/>
    <n v="2026"/>
    <n v="8"/>
    <n v="12"/>
    <d v="2026-08-12T00:00:00"/>
    <n v="-1.5416666666642413"/>
    <x v="1"/>
    <x v="5"/>
  </r>
  <r>
    <n v="1929"/>
    <n v="1002524433"/>
    <n v="3"/>
    <x v="3"/>
    <n v="5"/>
    <s v="SBY UTARA"/>
    <s v="LAMONGAN"/>
    <s v="BDG"/>
    <s v="REG"/>
    <s v="AO"/>
    <s v="NEW SALES"/>
    <s v="1P INET"/>
    <s v="Completed (PS)"/>
    <s v="RBS-Regional 3"/>
    <d v="2026-08-13T14:13:56"/>
    <d v="2026-08-17T21:55:48"/>
    <n v="69365245"/>
    <m/>
    <n v="152448205948"/>
    <s v="Klinik Alfa Alfi Syifa"/>
    <s v="ODP-BDG-FE/49 FE/D06/49.01"/>
    <s v="WO061674914"/>
    <m/>
    <m/>
    <m/>
    <n v="112.415927164256"/>
    <n v="-6.9200271633549804"/>
    <s v="MD|MYDB-20260813265220|DN00001/MN00882|Klinik Alfa Alfi Syifa|085852622562"/>
    <s v="MYDIGIBIZPARTNER"/>
    <m/>
    <m/>
    <m/>
    <m/>
    <m/>
    <m/>
    <m/>
    <m/>
    <s v="Management Janji"/>
    <s v="2026-08-14 13:00:00 | Waktu pemasangan : 13 agustus 2026 Jam pemasangan : 08.00 - 12.00 Info Tambahan : Hubungi pelanggan dulu sebelum ke lokasi terimakasih "/>
    <s v="FCC"/>
    <s v="13-08-2026 14:39:50"/>
    <d v="2026-08-14T13:00:00"/>
    <m/>
    <s v="PS"/>
    <s v="BDG"/>
    <s v="NO ADDON"/>
    <n v="20260817"/>
    <s v="Completed"/>
    <s v="HSI Bisnis Basic Promo HUT Telkom PSB 70% - 50 Mbps"/>
    <s v="INDIBIZ"/>
    <m/>
    <m/>
    <d v="2026-08-14T13:00:00"/>
    <s v="2026-08-14 13:00:00 | Waktu pemasangan : 13 agustus 2026 Jam pemasangan : 08.00 - 12.00 Info Tambahan : Hubungi pelanggan dulu sebelum ke lokasi terimakasih "/>
    <n v="2026"/>
    <n v="8"/>
    <n v="17"/>
    <d v="2026-08-17T00:00:00"/>
    <n v="2.4583333333357587"/>
    <x v="2"/>
    <x v="8"/>
  </r>
  <r>
    <n v="1930"/>
    <n v="1002528377"/>
    <n v="3"/>
    <x v="1"/>
    <n v="5"/>
    <s v="KEDIRI"/>
    <s v="KEDIRI"/>
    <s v="KDI"/>
    <s v="REG"/>
    <s v="AO"/>
    <s v="NEW SALES"/>
    <s v="2P INET + VOICE"/>
    <s v="Completed (PS)"/>
    <s v="RBS-Regional 3"/>
    <d v="2026-08-15T13:46:57"/>
    <d v="2026-08-16T14:28:43"/>
    <n v="69366899"/>
    <n v="3545400638"/>
    <n v="152610241502"/>
    <s v="PT. WILL CORP INDONESIA"/>
    <s v="ODP-KDI-FY/27"/>
    <s v="WO061826276"/>
    <m/>
    <m/>
    <m/>
    <n v="112.0113436"/>
    <n v="-7.8251305999999996"/>
    <s v="|MN02691|MYIA-092867498714/POI/SOEPRIADI/085150820540/khamidn688@gmail.com"/>
    <s v="MYIB_ASSISTANT"/>
    <m/>
    <m/>
    <m/>
    <m/>
    <m/>
    <m/>
    <m/>
    <m/>
    <s v="Management Janji"/>
    <s v="2026-08-16 13:00:00 | Jam Pemasangan : 10.00 Tanggal Pemasangan : MINGGU 16 AGUSTUS 2026 Info Tambahan : Hubungi pelanggan sebelum datang ke lokasi"/>
    <s v="FCC"/>
    <s v="15-08-2026 13:54:55"/>
    <d v="2026-08-16T13:00:00"/>
    <m/>
    <s v="PS"/>
    <s v="KDI"/>
    <s v="NO ADDON"/>
    <n v="20260816"/>
    <s v="Completed"/>
    <s v="HSI Bisnis Bundling Phone Dual Band PSB 70% - Free 800 Menit Promo - 100 Mbps"/>
    <s v="INDIBIZ"/>
    <m/>
    <m/>
    <d v="2026-08-16T13:00:00"/>
    <s v="2026-08-16 13:00:00 | Jam Pemasangan : 10.00 Tanggal Pemasangan : MINGGU 16 AGUSTUS 2026 Info Tambahan : Hubungi pelanggan sebelum datang ke lokasi"/>
    <n v="2026"/>
    <n v="8"/>
    <n v="16"/>
    <d v="2026-08-16T00:00:00"/>
    <n v="-0.54166666666424135"/>
    <x v="1"/>
    <x v="1"/>
  </r>
  <r>
    <n v="1931"/>
    <n v="1002528715"/>
    <n v="3"/>
    <x v="1"/>
    <n v="5"/>
    <s v="MALANG"/>
    <s v="KEPANJEN"/>
    <s v="MLG"/>
    <s v="REG"/>
    <s v="AO"/>
    <s v="NEW SALES"/>
    <s v="1P INET"/>
    <s v="Completed (PS)"/>
    <s v="RBS-Regional 3"/>
    <d v="2026-08-15T16:37:58"/>
    <d v="2026-08-16T15:32:39"/>
    <n v="69367122"/>
    <m/>
    <n v="152701236831"/>
    <s v="KOS NAKULA"/>
    <s v="ODP-MLG-FFK/32 FFK/D04/32.01"/>
    <s v="WO061835963"/>
    <m/>
    <m/>
    <m/>
    <n v="112.646565012873"/>
    <n v="-7.9880905239763997"/>
    <s v="|MC20235|MYIA-003139782902/POI/RIZQI PRATAMA /082228691484/ardianharis10@gmail.com"/>
    <s v="MYIB_ASSISTANT"/>
    <m/>
    <m/>
    <m/>
    <m/>
    <m/>
    <m/>
    <m/>
    <m/>
    <s v="Management Janji"/>
    <s v="2026-08-16 13:00:00 | Jam pemasangan : 12.00 Info Tambahan : Hubungi pelanggan dulu sebelum ke lokasi terimakasih  "/>
    <s v="FCC"/>
    <s v="15-08-2026 16:39:52"/>
    <d v="2026-08-16T13:00:00"/>
    <m/>
    <s v="PS"/>
    <s v="MLG"/>
    <s v="OCA"/>
    <n v="20260816"/>
    <s v="Completed"/>
    <s v="HSI Bisnis Bundling OCA Breach Checker Promo 2026 PSB 70% - 200 Mbps"/>
    <s v="INDIBIZ"/>
    <m/>
    <m/>
    <d v="2026-08-16T13:00:00"/>
    <s v="2026-08-16 13:00:00 | Jam pemasangan : 12.00 Info Tambahan : Hubungi pelanggan dulu sebelum ke lokasi terimakasih  "/>
    <n v="2026"/>
    <n v="8"/>
    <n v="16"/>
    <d v="2026-08-16T00:00:00"/>
    <n v="-0.54166666666424135"/>
    <x v="1"/>
    <x v="24"/>
  </r>
  <r>
    <n v="1932"/>
    <n v="1002529962"/>
    <n v="3"/>
    <x v="6"/>
    <n v="5"/>
    <s v="PASURUAN"/>
    <s v="PROBOLINGGO"/>
    <s v="GND"/>
    <s v="REG"/>
    <s v="AO"/>
    <s v="NEW SALES"/>
    <s v="1P INET"/>
    <s v="OSS - FALLOUT"/>
    <s v="RBS-Regional 3"/>
    <d v="2026-08-16T16:37:57"/>
    <d v="2026-08-17T18:24:11"/>
    <n v="69367708"/>
    <m/>
    <n v="152510207386"/>
    <s v="AGUSTINA FASHION"/>
    <s v="ODP-GND-FF/47 FF/D02/47.01"/>
    <s v="WO061892450"/>
    <m/>
    <m/>
    <m/>
    <n v="113.335914127528"/>
    <n v="-7.85787814929947"/>
    <s v="MD|MYDB-20260815265600|DB10005/MB10139|AGUSTINA FASHION|08981239034"/>
    <s v="MYDIGIBIZPARTNER"/>
    <m/>
    <m/>
    <m/>
    <m/>
    <m/>
    <m/>
    <m/>
    <m/>
    <s v="Management Janji"/>
    <s v="2026-08-17 13:00:00 | Tanggal pemasangan: 17/08/2026 Jam pemasangan : pagi / siang Info Tambahan : Hubungi pelanggan dulu sebelum ke lokasi terima kasih."/>
    <s v="FCC"/>
    <s v="16-08-2026 16:39:59"/>
    <d v="2026-08-17T13:00:00"/>
    <s v="Kendala Pelanggan"/>
    <s v="FO_WFM"/>
    <s v="GND"/>
    <s v="NO ADDON"/>
    <m/>
    <s v="Provisioning Failed|WFM|INF009059348|PELANGGAN BATAL"/>
    <s v="HSI Bisnis Khusus Winback PSB 70% - 100 Mbps"/>
    <s v="INDIBIZ"/>
    <m/>
    <m/>
    <d v="2026-08-17T13:00:00"/>
    <s v="2026-08-17 13:00:00 | Tanggal pemasangan: 17/08/2026 Jam pemasangan : pagi / siang Info Tambahan : Hubungi pelanggan dulu sebelum ke lokasi terima kasih."/>
    <m/>
    <m/>
    <m/>
    <e v="#NUM!"/>
    <e v="#NUM!"/>
    <x v="0"/>
    <x v="27"/>
  </r>
  <r>
    <n v="1933"/>
    <n v="1002508992"/>
    <n v="3"/>
    <x v="3"/>
    <n v="5"/>
    <s v="SBY SELATAN"/>
    <s v="MANYAR"/>
    <s v="GBG"/>
    <s v="REG"/>
    <s v="AO"/>
    <s v="NEW SALES"/>
    <s v="1P INET"/>
    <s v="102 | FOLLOW UP COMPLETED"/>
    <s v="RBS-Regional 3"/>
    <d v="2026-08-04T15:44:04"/>
    <d v="2026-08-07T13:14:54"/>
    <n v="69358491"/>
    <m/>
    <n v="152320246203"/>
    <s v="SEKOLAH GRACIA"/>
    <s v="ODP-MYR-FBL/11 FBL/D01/01.11"/>
    <s v="WO060914368"/>
    <m/>
    <m/>
    <m/>
    <n v="112.7583551"/>
    <n v="-7.2909044999999999"/>
    <s v="|MN02749|MYIA-055423623156/POI/Joko Iswandono/087853008685/sekolahgraciasd@gmail.com"/>
    <s v="MYIB_ASSISTANT"/>
    <m/>
    <m/>
    <m/>
    <m/>
    <m/>
    <m/>
    <m/>
    <m/>
    <s v="Management Janji"/>
    <s v="2026-08-05 13:00:00 | Nama : BU IRENE (ADMIN) No Hp : 082232027184 No Alt : 087853008685 Tgl Pemasangan : 05 Agustus 2026 Interval : SIANG Note : Hubungi pelanggan terlebih dahulu"/>
    <s v="FCC"/>
    <d v="2026-04-08T15:55:14"/>
    <d v="2026-08-05T13:00:00"/>
    <s v="Kendala Pelanggan"/>
    <s v="REVOKE"/>
    <s v="GBG"/>
    <s v="OCA"/>
    <m/>
    <s v="Follow Up Revoke Completed, New Order ID : SC1002514550"/>
    <s v="HSI Bisnis Bundling OCA Breach Checker Promo 2026 PSB 70% - 75 Mbps"/>
    <s v="INDIBIZ"/>
    <m/>
    <m/>
    <d v="2026-08-05T13:00:00"/>
    <s v="2026-08-05 13:00:00 | Nama : BU IRENE (ADMIN) No Hp : 082232027184 No Alt : 087853008685 Tgl Pemasangan : 05 Agustus 2026 Interval : SIANG Note : Hubungi pelanggan terlebih dahulu"/>
    <m/>
    <m/>
    <m/>
    <e v="#NUM!"/>
    <e v="#NUM!"/>
    <x v="0"/>
    <x v="10"/>
  </r>
  <r>
    <n v="1934"/>
    <n v="1002519533"/>
    <n v="3"/>
    <x v="6"/>
    <n v="5"/>
    <s v="SIDOARJO"/>
    <s v="PASURUAN"/>
    <s v="PWS"/>
    <s v="REG"/>
    <s v="AO"/>
    <s v="NEW SALES"/>
    <s v="1P INET"/>
    <s v="OSS - FALLOUT"/>
    <s v="RBS-Regional 3"/>
    <d v="2026-08-11T11:26:56"/>
    <d v="2026-08-14T08:26:48"/>
    <n v="69363139"/>
    <m/>
    <n v="152740208010"/>
    <s v="SPBU Pertamina 54.671.42 / PT. SEMBILAN SEMBILAN TUBAN PERDANA"/>
    <s v="ODP-PWS-FN/09 FN/D01/09.01"/>
    <s v="WO061480721"/>
    <m/>
    <m/>
    <m/>
    <n v="112.73790990000001"/>
    <n v="-7.7941918000000001"/>
    <s v="|MN00398|MYIA-097262483468/POI/HANDINI RATIH SURYORINI/081329046359/holding99tuban@gmail.com"/>
    <s v="MYIB_ASSISTANT"/>
    <m/>
    <m/>
    <m/>
    <m/>
    <m/>
    <m/>
    <m/>
    <m/>
    <s v="Management Janji"/>
    <s v="2026-08-13 08:00:00 | telp : 081329046359 alt :  M Janji : (12/08/2026) jam Pasang :pagi / siang  Note : hubungi pelanggan jika ingin kelokasi"/>
    <s v="FCC"/>
    <d v="2026-11-08T11:40:03"/>
    <d v="2026-08-13T08:00:00"/>
    <s v="Kendala Pelanggan"/>
    <s v="FO_WFM"/>
    <s v="PWS"/>
    <s v="NO ADDON"/>
    <m/>
    <s v="Provisioning Failed|WFM|INF009040632|Kendall battal oasang"/>
    <s v="HSI Bisnis Promo HUT Telkom PSB 70% - 50 Mbps"/>
    <s v="INDIBIZ"/>
    <m/>
    <m/>
    <d v="2026-08-13T08:00:00"/>
    <s v="2026-08-13 08:00:00 | telp : 081329046359 alt :  M Janji : (12/08/2026) jam Pasang :pagi / siang  Note : hubungi pelanggan jika ingin kelokasi"/>
    <m/>
    <m/>
    <m/>
    <e v="#NUM!"/>
    <e v="#NUM!"/>
    <x v="0"/>
    <x v="12"/>
  </r>
  <r>
    <n v="1935"/>
    <n v="1002515954"/>
    <n v="3"/>
    <x v="6"/>
    <n v="5"/>
    <s v="SIDOARJO"/>
    <s v="MOJOKERTO"/>
    <s v="MRT"/>
    <s v="REG"/>
    <s v="AO"/>
    <s v="NEW SALES"/>
    <m/>
    <s v="Completed (PS)"/>
    <s v="RBS-Regional 3"/>
    <d v="2026-08-08T13:28:56"/>
    <d v="2026-08-09T20:57:56"/>
    <n v="69361456"/>
    <n v="3215218045"/>
    <n v="152312243248"/>
    <s v="PT. SURYA PRIMA LANGGENG MANDIRI"/>
    <s v="ODP-MRT-FQ/68"/>
    <s v="WO061304663"/>
    <m/>
    <m/>
    <m/>
    <n v="112.4225965"/>
    <n v="-7.5009550000000003"/>
    <s v="|MN00518|/PT. SURYA PRIMA LANGGENG MANDIRI/HSI B2B (1:1) + PHONE (800 MENIT) 50MBPS 445RB PSB DISC 70%/085854781393/suryaprimalanggengmandiri@gmail.com/HERRY AGUS UTOMO/-7.500916, 112.422469"/>
    <s v="Sales Force DBS"/>
    <m/>
    <m/>
    <m/>
    <m/>
    <m/>
    <m/>
    <m/>
    <m/>
    <s v="Management Janji"/>
    <s v="2026-08-10 08:00:00|Tanggal pemasangan: 10/08/2026 Jam pemasangan : 08.00 - 12.00 Info Tambahan : Hubungi pelanggan dulu sebelum ke lokasi. terima kasih|40971401|MYDITA"/>
    <s v="FCC"/>
    <d v="2026-08-08T13:39:52"/>
    <d v="2026-08-10T08:00:00"/>
    <m/>
    <s v="PS"/>
    <s v="MRT"/>
    <s v="NO ADDON"/>
    <n v="20260809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10T08:00:00"/>
    <s v="2026-08-10 08:00:00|Tanggal pemasangan: 10/08/2026 Jam pemasangan : 08.00 - 12.00 Info Tambahan : Hubungi pelanggan dulu sebelum ke lokasi. terima kasih|40971401|MYDITA"/>
    <n v="2026"/>
    <n v="8"/>
    <n v="9"/>
    <d v="2026-08-09T00:00:00"/>
    <n v="-1.3333333333357587"/>
    <x v="1"/>
    <x v="20"/>
  </r>
  <r>
    <n v="1936"/>
    <n v="1002509715"/>
    <n v="3"/>
    <x v="1"/>
    <n v="5"/>
    <s v="MALANG"/>
    <s v="KEPANJEN"/>
    <s v="KLJ"/>
    <s v="REG"/>
    <s v="AO"/>
    <s v="NEW SALES"/>
    <s v="1P INET"/>
    <s v="Completed (PS)"/>
    <s v="RBS-Regional 3"/>
    <d v="2026-08-05T09:14:56"/>
    <d v="2026-08-06T14:22:55"/>
    <n v="69358798"/>
    <m/>
    <n v="152703903416"/>
    <s v="TOKO GALIH"/>
    <s v="ODP-KLJ-FCZ/17 FCZ/D02/17.01"/>
    <s v="WO060952709"/>
    <m/>
    <m/>
    <m/>
    <n v="112.58466799999999"/>
    <n v="-7.9885016999999996"/>
    <s v="|MN02703|MYIA-046146385420/POI/Agus Sugiono/085234161614/sugionoagus72@gmail.com"/>
    <s v="MYIB_ASSISTANT"/>
    <m/>
    <m/>
    <m/>
    <m/>
    <m/>
    <m/>
    <m/>
    <m/>
    <s v="Management Janji"/>
    <s v="2026-08-06 08:00:00 | Tanggal pemasangan: 06/08/2026 Jam pemasangan : pagi / siang Info Tambahan : Hubungi pelanggan dulu sebelum ke lokasi terima kasih"/>
    <s v="FCC"/>
    <d v="2026-05-08T09:24:57"/>
    <d v="2026-08-06T08:00:00"/>
    <s v="Kendala Pelanggan"/>
    <s v="PS"/>
    <s v="KLJ"/>
    <s v="NO ADDON"/>
    <n v="20260806"/>
    <s v="Completed"/>
    <s v="HSI Bisnis Promo HUT Telkom PSB 70% - 150 Mbps"/>
    <s v="INDIBIZ"/>
    <m/>
    <m/>
    <d v="2026-08-06T08:00:00"/>
    <s v="2026-08-06 08:00:00 | Tanggal pemasangan: 06/08/2026 Jam pemasangan : pagi / siang Info Tambahan : Hubungi pelanggan dulu sebelum ke lokasi terima kasih"/>
    <n v="2026"/>
    <n v="8"/>
    <n v="6"/>
    <d v="2026-08-06T00:00:00"/>
    <n v="-0.33333333333575865"/>
    <x v="1"/>
    <x v="24"/>
  </r>
  <r>
    <n v="1937"/>
    <n v="1002524845"/>
    <n v="3"/>
    <x v="2"/>
    <n v="4"/>
    <s v="MAGELANG"/>
    <s v="MUNTILAN"/>
    <s v="SWT"/>
    <s v="REG"/>
    <s v="AO"/>
    <s v="NEW SALES"/>
    <m/>
    <s v="100 | REVOKE COMPLETED"/>
    <s v="RBS-Regional 3"/>
    <d v="2026-08-13T16:03:52"/>
    <d v="2026-08-15T11:26:35"/>
    <n v="69364523"/>
    <m/>
    <n v="142164113649"/>
    <s v="DUTA MEDIA DIGITAL"/>
    <s v="ODP-SWT-FAM/086"/>
    <s v="WO061689794"/>
    <m/>
    <m/>
    <m/>
    <n v="110.2571526"/>
    <n v="-7.5622106000000002"/>
    <s v="|MN02230|MYIA-059145168319/POI/Achmad saifudin/0818722725/sales.dutamediadigital@gmail.com"/>
    <s v="Sales Profesional"/>
    <m/>
    <m/>
    <m/>
    <m/>
    <m/>
    <m/>
    <m/>
    <m/>
    <s v="Management Janji"/>
    <s v="2026-08-13 15:00:00 | Waktu pemasnagan : 13 Agustus 2026  Jam pemasangan : 08.00 - 12.00  Mohon hubungi pelanggan sebelum ke lokasi   Terima kasih"/>
    <s v="FCC"/>
    <s v="13-08-2026 16:09:57"/>
    <m/>
    <s v="Kendala Teknik"/>
    <s v="REVOKE"/>
    <s v="SWT"/>
    <s v="NO ADDON"/>
    <m/>
    <s v="Revoke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3T07:00:00"/>
    <s v="2026-08-13 15:00:00 | Waktu pemasnagan : 13 Agustus 2026  Jam pemasangan : 08.00 - 12.00  Mohon hubungi pelanggan sebelum ke lokasi   Terima kasih"/>
    <m/>
    <m/>
    <m/>
    <e v="#NUM!"/>
    <e v="#NUM!"/>
    <x v="0"/>
    <x v="4"/>
  </r>
  <r>
    <n v="1938"/>
    <n v="1002522028"/>
    <n v="3"/>
    <x v="1"/>
    <n v="5"/>
    <s v="MADIUN"/>
    <s v="PONOROGO"/>
    <s v="SMO"/>
    <s v="REG"/>
    <s v="AO"/>
    <s v="NEW SALES"/>
    <s v="1P INET"/>
    <s v="Completed (PS)"/>
    <s v="RBS-Regional 3"/>
    <d v="2026-08-12T12:43:56"/>
    <d v="2026-08-13T16:28:40"/>
    <n v="69364173"/>
    <m/>
    <n v="152614209516"/>
    <s v="SPBU 54.634.10"/>
    <s v="ODP-SMO-FE/13 FE/D01/13.01"/>
    <s v="WO061580176"/>
    <m/>
    <m/>
    <m/>
    <n v="111.40778903562899"/>
    <n v="-7.9108040181326702"/>
    <s v="|MN02145|MYIA-033438405272/POI/Handika wahyu nur affandi/082228952282/handikadika701@gmail.com"/>
    <s v="MYIB_ASSISTANT"/>
    <m/>
    <m/>
    <m/>
    <m/>
    <m/>
    <m/>
    <m/>
    <m/>
    <s v="Management Janji"/>
    <s v="2026-08-13 13:00:00 | Tanggal pemasangan :13/08/2026 Jam pemasangan : pagi/siang Info Tambahan : Hubungi pelanggan dulu sebelum ke lokasi terima kasih."/>
    <s v="FCC"/>
    <d v="2026-12-08T12:55:00"/>
    <d v="2026-08-13T13:00:00"/>
    <m/>
    <s v="PS"/>
    <s v="SMO"/>
    <s v="NO ADDON"/>
    <n v="20260813"/>
    <s v="Completed"/>
    <s v="HSI Bisnis Promo HUT Telkom PSB 70% - 50 Mbps"/>
    <s v="INDIBIZ"/>
    <m/>
    <m/>
    <d v="2026-08-13T13:00:00"/>
    <s v="2026-08-13 13:00:00 | Tanggal pemasangan :13/08/2026 Jam pemasangan : pagi/siang Info Tambahan : Hubungi pelanggan dulu sebelum ke lokasi terima kasih."/>
    <n v="2026"/>
    <n v="8"/>
    <n v="13"/>
    <d v="2026-08-13T00:00:00"/>
    <n v="-0.54166666666424135"/>
    <x v="1"/>
    <x v="25"/>
  </r>
  <r>
    <n v="1939"/>
    <n v="1002520235"/>
    <n v="3"/>
    <x v="4"/>
    <n v="4"/>
    <s v="SEMARANG"/>
    <s v="SALATIGA"/>
    <s v="SLI"/>
    <s v="REG"/>
    <s v="AO"/>
    <s v="NEW SALES"/>
    <m/>
    <s v="CANCEL COMPLETED"/>
    <s v="RBS-Regional 3"/>
    <d v="2026-08-11T14:40:21"/>
    <d v="2026-08-15T02:01:21"/>
    <n v="69363483"/>
    <m/>
    <n v="142434111378"/>
    <s v="ONE SIX EIGHT OX HOTEL &amp; RESTAURANT"/>
    <s v="ODP-SLI-FH/027"/>
    <m/>
    <m/>
    <m/>
    <m/>
    <n v="110.504824694051"/>
    <n v="-7.3320934705793901"/>
    <s v="AMRBS;405075;REG3;KATATA VEKANIDYA;082225049060;CP.CHRIST SETIAWAN;087836759777;Internet only 200 MBPS 790.000;ONE SIX EIGHT OX HOTEL &amp; RESTAURANT"/>
    <s v="Account Manager"/>
    <m/>
    <m/>
    <m/>
    <m/>
    <m/>
    <m/>
    <m/>
    <m/>
    <m/>
    <m/>
    <m/>
    <d v="2026-11-08T14:55:30"/>
    <m/>
    <m/>
    <s v="REJECT_FCC"/>
    <s v="SLI"/>
    <s v="NO ADDON"/>
    <m/>
    <s v="Order dicancel oleh SYSTEM remark : CANCEL ORDER by System : pelanggan belum melakukan upload dokumen melebihi 3 hari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s v="Order dicancel oleh SYSTEM remark : CANCEL ORDER by System : pelanggan belum melakukan upload dokumen melebihi 3 hari"/>
    <m/>
    <m/>
    <m/>
    <m/>
    <m/>
    <e v="#NUM!"/>
    <e v="#NUM!"/>
    <x v="0"/>
    <x v="4"/>
  </r>
  <r>
    <n v="1940"/>
    <n v="1002529566"/>
    <n v="3"/>
    <x v="6"/>
    <n v="5"/>
    <s v="SIDOARJO"/>
    <s v="MOJOKERTO"/>
    <s v="PCT"/>
    <s v="REG"/>
    <s v="AO"/>
    <s v="NEW SALES"/>
    <m/>
    <s v="Completed (PS)"/>
    <s v="RBS-Regional 3"/>
    <d v="2026-08-16T12:10:39"/>
    <d v="2026-08-16T18:05:56"/>
    <n v="69366684"/>
    <m/>
    <n v="152324211310"/>
    <s v="AGEN MINYAK MURAH"/>
    <s v="ODP-PCT-FE/23"/>
    <s v="WO061879114"/>
    <m/>
    <m/>
    <m/>
    <n v="112.560001015663"/>
    <n v="-7.6339715290875301"/>
    <s v="|MC30111|/FATONI ALAMSYAH/082132716632/fathonialamsyah82@gmail.com"/>
    <s v="Sales Force DBS"/>
    <m/>
    <m/>
    <m/>
    <m/>
    <m/>
    <m/>
    <m/>
    <m/>
    <s v="Management Janji"/>
    <s v="2026-08-17 13:00:00|Tanggal Pemasangan : 17 Agustus 2026 Jam Pemasangan : 08:00 13:00 Info Tambahan : Hubungi pelanggan dulu sebelum ke lokasi terimakasih|40961370|MYDITA"/>
    <s v="FCC"/>
    <s v="16-08-2026 12:25:45"/>
    <d v="2026-08-17T13:00:00"/>
    <m/>
    <s v="PS"/>
    <s v="PCT"/>
    <s v="NETMONK"/>
    <n v="20260816"/>
    <s v="Completed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d v="2026-08-17T13:00:00"/>
    <s v="2026-08-17 13:00:00|Tanggal Pemasangan : 17 Agustus 2026 Jam Pemasangan : 08:00 13:00 Info Tambahan : Hubungi pelanggan dulu sebelum ke lokasi terimakasih|40961370|MYDITA"/>
    <n v="2026"/>
    <n v="8"/>
    <n v="16"/>
    <d v="2026-08-16T00:00:00"/>
    <n v="-1.5416666666642413"/>
    <x v="1"/>
    <x v="20"/>
  </r>
  <r>
    <n v="1941"/>
    <n v="1002516712"/>
    <n v="3"/>
    <x v="3"/>
    <n v="5"/>
    <s v="SBY UTARA"/>
    <s v="LAMONGAN"/>
    <s v="BDG"/>
    <s v="REG"/>
    <s v="AO"/>
    <s v="NEW SALES"/>
    <s v="1P INET"/>
    <s v="Completed (PS)"/>
    <s v="RBS-Regional 3"/>
    <d v="2026-08-10T07:20:56"/>
    <d v="2026-08-11T17:17:54"/>
    <n v="69362019"/>
    <m/>
    <n v="152448204555"/>
    <s v="SPBU 54.622.10"/>
    <s v="ODP-BDG-FE/39 FE/D03/39.01"/>
    <s v="WO061351305"/>
    <m/>
    <m/>
    <m/>
    <n v="112.424302"/>
    <n v="-6.8793990000000003"/>
    <s v="|MN02646|MYIA-054142674382/POI/Athalariq naufal fahreza/081332085553/spbu5462210@yahoo.co.id"/>
    <s v="MYIB_ASSISTANT"/>
    <m/>
    <m/>
    <m/>
    <m/>
    <m/>
    <m/>
    <m/>
    <m/>
    <s v="Management Janji"/>
    <s v="2026-08-11 10:00:00 | Tanggal pemasangan: 11/08/2026 Jam pemasangan : pagi / siang Info Tambahan : Hubungi pelanggan dulu sebelum ke lokasi terima kasih."/>
    <s v="FCC"/>
    <d v="2026-10-08T07:39:58"/>
    <d v="2026-08-11T10:00:00"/>
    <m/>
    <s v="PS"/>
    <s v="BDG"/>
    <s v="NO ADDON"/>
    <n v="20260811"/>
    <s v="Completed"/>
    <s v="HSI Bisnis Promo HUT Telkom PSB 70% - 50 Mbps"/>
    <s v="INDIBIZ"/>
    <m/>
    <m/>
    <d v="2026-08-11T10:00:00"/>
    <s v="2026-08-11 10:00:00 | Tanggal pemasangan: 11/08/2026 Jam pemasangan : pagi / siang Info Tambahan : Hubungi pelanggan dulu sebelum ke lokasi terima kasih."/>
    <n v="2026"/>
    <n v="8"/>
    <n v="11"/>
    <d v="2026-08-11T00:00:00"/>
    <n v="-0.41666666666424135"/>
    <x v="1"/>
    <x v="8"/>
  </r>
  <r>
    <n v="1942"/>
    <n v="1002528213"/>
    <n v="3"/>
    <x v="0"/>
    <n v="5"/>
    <s v="MATARAM"/>
    <s v="INNER - NUSA TENGGARA"/>
    <s v="SWE"/>
    <s v="REG"/>
    <s v="AO"/>
    <s v="NEW SALES"/>
    <s v="1P INET"/>
    <s v="102 | FOLLOW UP COMPLETED"/>
    <s v="RBS-Regional 3"/>
    <d v="2026-08-15T12:25:56"/>
    <d v="2026-08-16T19:22:30"/>
    <n v="69366818"/>
    <m/>
    <n v="172605804158"/>
    <s v="TOKO NADIRA"/>
    <s v="ODP-SWE-FAD/87 FAD/D07/87.01"/>
    <s v="WO061817043"/>
    <m/>
    <m/>
    <m/>
    <n v="116.14889100000001"/>
    <n v="-8.5624300000000009"/>
    <s v="|MC40234|MYIA-076940623656/POI/fitria/081917040406/adidayat839@gmail.com"/>
    <s v="MYIB_ASSISTANT"/>
    <m/>
    <m/>
    <m/>
    <m/>
    <m/>
    <m/>
    <m/>
    <m/>
    <s v="Management Janji"/>
    <s v="2026-08-16 13:00:00 | M Janji :  16 Agustus 2026 Jam Pasang : Siang Note : hubungi pelanggan jika ingin ke lokasi, terima kasih"/>
    <s v="FCC"/>
    <s v="15-08-2026 12:39:54"/>
    <d v="2026-08-16T13:00:00"/>
    <m/>
    <s v="REVOKE"/>
    <s v="SWE"/>
    <s v="NO ADDON"/>
    <m/>
    <s v="Follow Up Revoke Completed, New Order ID : SC1002530098"/>
    <s v="HSI Bisnis PSB 70% - 100 Mbps"/>
    <s v="INDIBIZ"/>
    <m/>
    <m/>
    <d v="2026-08-16T13:00:00"/>
    <s v="2026-08-16 13:00:00 | M Janji :  16 Agustus 2026 Jam Pasang : Siang Note : hubungi pelanggan jika ingin ke lokasi, terima kasih"/>
    <m/>
    <m/>
    <m/>
    <e v="#NUM!"/>
    <e v="#NUM!"/>
    <x v="0"/>
    <x v="14"/>
  </r>
  <r>
    <n v="1943"/>
    <n v="1002522595"/>
    <n v="3"/>
    <x v="6"/>
    <n v="5"/>
    <s v="PASURUAN"/>
    <s v="PASURUAN"/>
    <s v="PSN"/>
    <s v="REG"/>
    <s v="AO"/>
    <s v="NEW SALES"/>
    <m/>
    <s v="Completed (PS)"/>
    <s v="RBS-Regional 3"/>
    <d v="2026-08-12T15:18:17"/>
    <d v="2026-08-12T19:01:27"/>
    <n v="69354562"/>
    <m/>
    <n v="152729256748"/>
    <s v="KEMIRA CHEMICALS INDONESIA"/>
    <s v="ODP-PSN-FA/13"/>
    <s v="WO061604024"/>
    <m/>
    <m/>
    <m/>
    <n v="112.81533226945299"/>
    <n v="-7.6252991001363704"/>
    <s v="|MN01982|/KEMIRA CHEMICALS INDONESIA/WINBACK 2.0 HSI B2B (1:1) 50MBPS 355RB PSB DISC 70%/PSN/effendi.nugroho@kemira.com/EFFENDI AGUNG NUGROHO/085740123292"/>
    <s v="Sales Force DBS"/>
    <m/>
    <m/>
    <m/>
    <m/>
    <m/>
    <m/>
    <m/>
    <m/>
    <s v="Management Janji"/>
    <s v="2026-07-31 08:00:00|Nama Pic : effendi  No Hp Pic : 085740123292  No alt : -  Jam Pemasangan : siang   Tanggal Pemasangan : 31 Juli 2026|AF1585|MYDITA"/>
    <s v="FCC"/>
    <d v="2026-12-08T15:25:37"/>
    <m/>
    <m/>
    <s v="PS"/>
    <s v="PSN"/>
    <s v="NO ADDON"/>
    <n v="20260812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12T07:00:00"/>
    <s v="2026-07-31 08:00:00|Nama Pic : effendi  No Hp Pic : 085740123292  No alt : -  Jam Pemasangan : siang   Tanggal Pemasangan : 31 Juli 2026|AF1585|MYDITA"/>
    <n v="2026"/>
    <n v="8"/>
    <n v="12"/>
    <d v="2026-08-12T00:00:00"/>
    <n v="-0.29166666666424135"/>
    <x v="1"/>
    <x v="12"/>
  </r>
  <r>
    <n v="1944"/>
    <n v="1002529969"/>
    <n v="3"/>
    <x v="3"/>
    <n v="5"/>
    <s v="MADURA"/>
    <s v="PAMEKASAN"/>
    <s v="PME"/>
    <s v="REG"/>
    <s v="AO"/>
    <s v="NEW SALES"/>
    <s v="1P INET"/>
    <s v="Completed (PS)"/>
    <s v="RBS-Regional 3"/>
    <d v="2026-08-16T16:43:56"/>
    <d v="2026-08-18T08:44:57"/>
    <n v="69367701"/>
    <m/>
    <n v="152426928274"/>
    <s v="TOKO SYIFA JAYA"/>
    <s v="ODP-PME-FBS/71"/>
    <s v="WO061892780"/>
    <m/>
    <m/>
    <m/>
    <n v="113.41325430000001"/>
    <n v="-7.057658"/>
    <s v="MD|MYDB-20260815265513|DN00001/MN00558|TOKO SYIFA JAYA|081808018735"/>
    <s v="MYDIGIBIZPARTNER"/>
    <m/>
    <m/>
    <m/>
    <m/>
    <m/>
    <m/>
    <m/>
    <m/>
    <s v="Management Janji"/>
    <s v="2026-08-17 13:00:00 | Tanggal pemasangan: 17/08/2026 Jam pemasangan : pagi / siang Info Tambahan : Hubungi pelanggan dulu sebelum ke lokasi terima kasih."/>
    <s v="FCC"/>
    <s v="16-08-2026 16:54:58"/>
    <d v="2026-08-17T13:00:00"/>
    <m/>
    <s v="PS"/>
    <s v="PME"/>
    <s v="NO ADDON"/>
    <n v="20260818"/>
    <s v="Completed"/>
    <s v="HSI Bisnis Promo HUT Telkom PSB 70% - 150 Mbps"/>
    <s v="INDIBIZ"/>
    <m/>
    <m/>
    <d v="2026-08-17T13:00:00"/>
    <s v="2026-08-17 13:00:00 | Tanggal pemasangan: 17/08/2026 Jam pemasangan : pagi / siang Info Tambahan : Hubungi pelanggan dulu sebelum ke lokasi terima kasih."/>
    <n v="2026"/>
    <n v="8"/>
    <n v="18"/>
    <d v="2026-08-18T00:00:00"/>
    <n v="0.45833333333575865"/>
    <x v="1"/>
    <x v="6"/>
  </r>
  <r>
    <n v="1945"/>
    <n v="1002518369"/>
    <n v="3"/>
    <x v="1"/>
    <n v="5"/>
    <s v="KEDIRI"/>
    <s v="BLITAR"/>
    <s v="BLR"/>
    <s v="REG"/>
    <s v="AO"/>
    <s v="NEW SALES"/>
    <s v="1P INET"/>
    <s v="Completed (PS)"/>
    <s v="RBS-Regional 3"/>
    <d v="2026-08-10T15:52:56"/>
    <d v="2026-08-12T10:37:54"/>
    <n v="69362656"/>
    <m/>
    <n v="152730235365"/>
    <s v="Kaara.visual"/>
    <s v="ODP-BLR-FBD/72 FBD/D01/72.01"/>
    <s v="WO061424596"/>
    <m/>
    <m/>
    <m/>
    <n v="112.157587185502"/>
    <n v="-8.0952093609805704"/>
    <s v="MD|MYDB-20260810264871|DN00001/MN00385|Kaara.visual|085230403304"/>
    <s v="MYDIGIBIZPARTNER"/>
    <m/>
    <m/>
    <m/>
    <m/>
    <m/>
    <m/>
    <m/>
    <m/>
    <s v="Management Janji"/>
    <s v="2026-08-11 13:00:00 | Nama PIC : Dimas No HP : 085230403304 Alt :  M Janji : 11/08/2026 Jam Pasang : 08.00 - 13:00  NoteÃ‚Â :  hubungi terlebih dahulu sebelum kelokasi"/>
    <s v="FCC"/>
    <d v="2026-10-08T15:55:05"/>
    <d v="2026-08-11T13:00:00"/>
    <m/>
    <s v="PS"/>
    <s v="BLR"/>
    <s v="NO ADDON"/>
    <n v="20260812"/>
    <s v="Completed"/>
    <s v="HSI Bisnis Promo HUT Telkom PSB 70% - 50 Mbps"/>
    <s v="INDIBIZ"/>
    <m/>
    <m/>
    <d v="2026-08-11T13:00:00"/>
    <s v="2026-08-11 13:00:00 | Nama PIC : Dimas No HP : 085230403304 Alt :  M Janji : 11/08/2026 Jam Pasang : 08.00 - 13:00  NoteÃ‚Â :  hubungi terlebih dahulu sebelum kelokasi"/>
    <n v="2026"/>
    <n v="8"/>
    <n v="12"/>
    <d v="2026-08-12T00:00:00"/>
    <n v="0.45833333333575865"/>
    <x v="1"/>
    <x v="28"/>
  </r>
  <r>
    <n v="1946"/>
    <n v="1002532067"/>
    <n v="3"/>
    <x v="3"/>
    <n v="5"/>
    <s v="MADURA"/>
    <s v="BANGKALAN"/>
    <s v="OMB"/>
    <s v="REG"/>
    <s v="AO"/>
    <s v="NEW SALES"/>
    <s v="1P INET"/>
    <s v="MIE - SEND SURVEY"/>
    <s v="RBS-Regional 3"/>
    <d v="2026-08-18T08:58:56"/>
    <d v="2026-08-18T09:00:01"/>
    <n v="69368518"/>
    <m/>
    <n v="152438209354"/>
    <s v="TOKO SINAR TERANG"/>
    <s v="ODP-OMB-FAA/80 FAA/D08/80.01"/>
    <s v="WO061974660"/>
    <m/>
    <m/>
    <m/>
    <n v="113.32891959697"/>
    <n v="-7.0932650205867702"/>
    <s v="MD|MYDB-20260817265925|DN00001/MN02006|TOKO SINAR TERANG|08139181419"/>
    <s v="MYDIGIBIZPARTNER"/>
    <m/>
    <m/>
    <m/>
    <m/>
    <m/>
    <m/>
    <m/>
    <m/>
    <s v="Management Janji"/>
    <s v="2026-08-19 13:00:00 | Nama PIC:  bp sayudi  No HP: 08139181419 Alt: Tanggal: 19/8/2026 Jam Pasang: Siang Note: Hubungi sebelum ke lokasi, terimakasih"/>
    <s v="FCC"/>
    <s v="18-08-2026 09:10:38"/>
    <d v="2026-08-19T13:00:00"/>
    <m/>
    <s v="SURVEY_NEW_MANJA"/>
    <s v="OMB"/>
    <s v="NETMONK"/>
    <m/>
    <s v="MIE - SEND SURVEY"/>
    <s v="HSI Bisnis Bundling Netmonk Promo 2026 PSB 70% - 100 Mbps"/>
    <s v="INDIBIZ"/>
    <m/>
    <m/>
    <d v="2026-08-19T13:00:00"/>
    <s v="2026-08-19 13:00:00 | Nama PIC:  bp sayudi  No HP: 08139181419 Alt: Tanggal: 19/8/2026 Jam Pasang: Siang Note: Hubungi sebelum ke lokasi, terimakasih"/>
    <m/>
    <m/>
    <m/>
    <e v="#NUM!"/>
    <e v="#NUM!"/>
    <x v="0"/>
    <x v="6"/>
  </r>
  <r>
    <n v="1947"/>
    <n v="1002510427"/>
    <n v="3"/>
    <x v="0"/>
    <n v="5"/>
    <s v="KUPANG"/>
    <s v="LABOAN BAJO"/>
    <s v="LBO"/>
    <s v="REG"/>
    <s v="AO"/>
    <s v="NEW SALES"/>
    <s v="1P INET"/>
    <s v="Completed (PS)"/>
    <s v="RBS-Regional 3"/>
    <d v="2026-08-05T12:52:57"/>
    <d v="2026-08-06T14:01:02"/>
    <n v="69359130"/>
    <m/>
    <n v="172512452392"/>
    <s v="YAYASAN WWF INDONESIA"/>
    <s v="ODP-LBO-FF/57 FF/D05/57.01"/>
    <s v="WO060978616"/>
    <m/>
    <m/>
    <m/>
    <n v="119.899564571678"/>
    <n v="-8.4961577900029592"/>
    <s v="MD|MYDB-20260805264397|SC00001/MC00041|YAYASAN WWF INDONESIA|081547340812"/>
    <s v="MYDIGIBIZPARTNER"/>
    <m/>
    <m/>
    <m/>
    <m/>
    <m/>
    <m/>
    <m/>
    <m/>
    <s v="Management Janji"/>
    <s v="2026-08-06 13:00:00 | Jam pemasangan : 12.00 Info Tambahan : Hubungi pelanggan dulu sebelum ke lokasi terimakasih "/>
    <s v="FCC"/>
    <d v="2026-05-08T12:55:33"/>
    <d v="2026-08-06T13:00:00"/>
    <m/>
    <s v="PS"/>
    <s v="LBO"/>
    <s v="NO ADDON"/>
    <n v="20260806"/>
    <s v="Completed"/>
    <s v="HSI Bisnis PSB 70% - 75 Mbps"/>
    <s v="INDIBIZ"/>
    <m/>
    <m/>
    <d v="2026-08-06T13:00:00"/>
    <s v="2026-08-06 13:00:00 | Jam pemasangan : 12.00 Info Tambahan : Hubungi pelanggan dulu sebelum ke lokasi terimakasih "/>
    <n v="2026"/>
    <n v="8"/>
    <n v="6"/>
    <d v="2026-08-06T00:00:00"/>
    <n v="-0.54166666666424135"/>
    <x v="1"/>
    <x v="31"/>
  </r>
  <r>
    <n v="1948"/>
    <n v="1002508584"/>
    <n v="3"/>
    <x v="7"/>
    <n v="4"/>
    <s v="KUDUS"/>
    <s v="KUDUS"/>
    <s v="DMA"/>
    <s v="REG"/>
    <s v="AO"/>
    <s v="NEW SALES"/>
    <m/>
    <s v="Completed (PS)"/>
    <s v="RBS-Regional 3"/>
    <d v="2026-08-04T14:32:25"/>
    <d v="2026-08-06T15:29:44"/>
    <n v="69356800"/>
    <m/>
    <n v="141456115373"/>
    <s v="PT Bintang Sayap Utama"/>
    <s v="ODP-DMA-FF/05"/>
    <s v="WO060903734"/>
    <m/>
    <m/>
    <m/>
    <n v="110.6523"/>
    <n v="-6.9067249999999998"/>
    <s v="|MN02256|MYIA-038846615886/POI/IRA MARYATI/082383669498/ira.maryati@bintangsayaputama.com"/>
    <s v="Sales Profesional"/>
    <m/>
    <m/>
    <m/>
    <m/>
    <m/>
    <m/>
    <m/>
    <m/>
    <s v="Management Janji"/>
    <s v="2026-08-02 13:00:00 | Nama Pic : IBU IRA  No Hp Pic : 082383669498  Jam Pemasangan : 08:00 - 12.00  Tanggal Pemasangan : MINGGU 02 AGUSTUS 2026  Info Tambahan : Hubungi pelanggan sebelum datang ke lokasi, terima kasih."/>
    <s v="FCC"/>
    <d v="2026-04-08T14:40:14"/>
    <m/>
    <m/>
    <s v="PS"/>
    <s v="DMA"/>
    <s v="NO ADDON"/>
    <n v="20260806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4T07:00:00"/>
    <s v="2026-08-02 13:00:00 | Nama Pic : IBU IRA  No Hp Pic : 082383669498  Jam Pemasangan : 08:00 - 12.00  Tanggal Pemasangan : MINGGU 02 AGUSTUS 2026  Info Tambahan : Hubungi pelanggan sebelum datang ke lokasi, terima kasih."/>
    <n v="2026"/>
    <n v="8"/>
    <n v="6"/>
    <d v="2026-08-06T00:00:00"/>
    <n v="1.7083333333357587"/>
    <x v="2"/>
    <x v="4"/>
  </r>
  <r>
    <n v="1949"/>
    <n v="1002514175"/>
    <n v="3"/>
    <x v="4"/>
    <n v="4"/>
    <s v="PEKALONGAN"/>
    <s v="TEGAL"/>
    <s v="TEG"/>
    <s v="REG"/>
    <s v="AO"/>
    <s v="NEW SALES"/>
    <m/>
    <s v="Completed (PS)"/>
    <s v="RBS-Regional 3"/>
    <d v="2026-08-07T10:44:46"/>
    <d v="2026-08-07T13:26:48"/>
    <n v="69359727"/>
    <m/>
    <n v="142212126674"/>
    <s v="SDN MANGKUKUSUMAN 5 TEGAL"/>
    <s v="ODP-TEG-FN/063"/>
    <s v="WO061145999"/>
    <m/>
    <m/>
    <m/>
    <n v="109.13801279"/>
    <n v="-6.8723656599999998"/>
    <s v="|MN00292|MYIA-015849851619/POI/Mutmainah/083837087200/sdnmangkukusuman5@gmail.com"/>
    <s v="Sales Profesional"/>
    <m/>
    <m/>
    <m/>
    <m/>
    <m/>
    <m/>
    <m/>
    <m/>
    <s v="Management Janji"/>
    <s v="2026-08-07 08:00:00 | Nama : BU MUTMAINAH  No Hp : 083837087200  No Alt :   Tgl Pemasangan : 07 Agustus 2026  Interval : PAGI   Note : Hubungi pelanggan terlebih dahulu"/>
    <s v="FCC"/>
    <d v="2026-07-08T10:55:20"/>
    <m/>
    <m/>
    <s v="PS"/>
    <s v="TEG"/>
    <s v="NO ADDON"/>
    <n v="20260807"/>
    <s v="Completed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08-07T07:00:00"/>
    <s v="2026-08-07 08:00:00 | Nama : BU MUTMAINAH  No Hp : 083837087200  No Alt :   Tgl Pemasangan : 07 Agustus 2026  Interval : PAGI   Note : Hubungi pelanggan terlebih dahulu"/>
    <n v="2026"/>
    <n v="8"/>
    <n v="7"/>
    <d v="2026-08-07T00:00:00"/>
    <n v="-0.29166666666424135"/>
    <x v="1"/>
    <x v="4"/>
  </r>
  <r>
    <n v="1950"/>
    <n v="1002515608"/>
    <n v="3"/>
    <x v="3"/>
    <n v="5"/>
    <s v="MADURA"/>
    <s v="BANGKALAN"/>
    <s v="KPP"/>
    <s v="REG"/>
    <s v="AO"/>
    <s v="NEW SALES"/>
    <m/>
    <s v="Completed (PS)"/>
    <s v="RBS-Regional 3"/>
    <d v="2026-08-08T08:56:10"/>
    <d v="2026-08-08T11:07:01"/>
    <n v="69355678"/>
    <m/>
    <n v="152437905585"/>
    <s v="TOKO MUSTOFA"/>
    <s v="ODP-KPP-FE/14"/>
    <s v="WO061235648"/>
    <m/>
    <m/>
    <m/>
    <n v="113.275350225975"/>
    <n v="-7.0636142160270099"/>
    <s v="|MN00213|/TOKO MUSTOFA/MUSTOFA/087780880483/mustofajaya12@gmail.com/HSI Bisnis + Netmonk Promo 2026 300 Mbps (Rp 1.186.100) PSB 150.000/"/>
    <s v="Sales Force DBS"/>
    <m/>
    <m/>
    <m/>
    <m/>
    <m/>
    <m/>
    <m/>
    <m/>
    <s v="Management Janji"/>
    <s v="2026-08-01 08:00:00|telp :087780880483  alt :  pagi / siang 01/08/2026  hub sebelum ke lokasi |IL1380|MYDITA"/>
    <s v="FCC"/>
    <d v="2026-08-08T09:10:12"/>
    <m/>
    <m/>
    <s v="PS"/>
    <s v="KPP"/>
    <s v="NETMONK"/>
    <n v="20260808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08T07:00:00"/>
    <s v="2026-08-01 08:00:00|telp :087780880483  alt :  pagi / siang 01/08/2026  hub sebelum ke lokasi |IL1380|MYDITA"/>
    <n v="2026"/>
    <n v="8"/>
    <n v="8"/>
    <d v="2026-08-08T00:00:00"/>
    <n v="-0.29166666666424135"/>
    <x v="1"/>
    <x v="6"/>
  </r>
  <r>
    <n v="1951"/>
    <n v="1002504790"/>
    <n v="3"/>
    <x v="4"/>
    <n v="4"/>
    <s v="PEKALONGAN"/>
    <s v="SLAWI"/>
    <s v="BLU"/>
    <s v="REG"/>
    <s v="AO"/>
    <s v="NEW SALES"/>
    <s v="1P INET"/>
    <s v="Completed (PS)"/>
    <s v="RBS-Regional 3"/>
    <d v="2026-08-01T16:02:58"/>
    <d v="2026-08-02T12:47:01"/>
    <n v="69356834"/>
    <m/>
    <n v="142206131293"/>
    <s v="DIMART"/>
    <s v="ODP-BLU-FZ/025 FZ/D02/025.01"/>
    <s v="WO060668073"/>
    <m/>
    <m/>
    <m/>
    <n v="109.07125000000001"/>
    <n v="-7.1726700000000001"/>
    <s v="|MN00377|MYIA-035043885974/POI/khamdani/083861107373/danilive797@gmail.com"/>
    <s v="MYIB_ASSISTANT"/>
    <m/>
    <m/>
    <m/>
    <m/>
    <m/>
    <m/>
    <m/>
    <m/>
    <s v="Management Janji"/>
    <s v="2026-08-02 13:00:00 | Nama PIC : BAPAK KHAMDANI No HP : 083861107373 Alt :  M Janji : (MINGGU/2/AGUSTUS/2026) jam Pasang : 09:00 Note : hubungi pelanggan jika ingin kelokasi"/>
    <s v="FCC"/>
    <d v="2026-01-08T16:09:50"/>
    <d v="2026-08-02T13:00:00"/>
    <m/>
    <s v="PS"/>
    <s v="BLU"/>
    <s v="NO ADDON"/>
    <n v="20260802"/>
    <s v="Completed"/>
    <s v="HSI Bisnis Promo HUT Telkom PSB 70% - 300 Mbps"/>
    <s v="INDIBIZ"/>
    <m/>
    <m/>
    <d v="2026-08-02T13:00:00"/>
    <s v="2026-08-02 13:00:00 | Nama PIC : BAPAK KHAMDANI No HP : 083861107373 Alt :  M Janji : (MINGGU/2/AGUSTUS/2026) jam Pasang : 09:00 Note : hubungi pelanggan jika ingin kelokasi"/>
    <n v="2026"/>
    <n v="8"/>
    <n v="2"/>
    <d v="2026-08-02T00:00:00"/>
    <n v="-0.54166666666424135"/>
    <x v="1"/>
    <x v="4"/>
  </r>
  <r>
    <n v="1952"/>
    <n v="1002517958"/>
    <n v="3"/>
    <x v="4"/>
    <n v="4"/>
    <s v="PEKALONGAN"/>
    <s v="PEKALONGAN"/>
    <s v="PKL"/>
    <s v="REG"/>
    <s v="AO"/>
    <s v="NEW SALES"/>
    <s v="1P INET"/>
    <s v="Completed (PS)"/>
    <s v="RBS-Regional 3"/>
    <d v="2026-08-10T14:10:56"/>
    <d v="2026-08-11T13:39:52"/>
    <n v="69362545"/>
    <m/>
    <n v="142202154736"/>
    <s v="FIRLI CELL"/>
    <s v="ODP-PKL-FBH/064"/>
    <s v="WO061407097"/>
    <m/>
    <m/>
    <m/>
    <n v="109.6515732"/>
    <n v="-6.9019257999999999"/>
    <s v="|MC50067|MYIA-061038307408/POI/KAKA SALSABILA IRFANDI/081393471055/kakasalsabila22@gmail.com"/>
    <s v="MYIB_ASSISTANT"/>
    <m/>
    <m/>
    <m/>
    <m/>
    <m/>
    <m/>
    <m/>
    <m/>
    <s v="Management Janji"/>
    <s v="2026-08-11 13:00:00 | Waktu pemasnagan : 11 Agustus 2026 Jam pemasangan : 08.00 - 12.00 Mohon hubungi pelanggan sebelum ke lokasi  Terima kasih"/>
    <s v="FCC"/>
    <d v="2026-10-08T14:25:37"/>
    <d v="2026-08-11T13:00:00"/>
    <m/>
    <s v="PS"/>
    <s v="PKL"/>
    <s v="NO ADDON"/>
    <n v="20260811"/>
    <s v="Completed"/>
    <s v="HSI Bisnis Promo HUT Telkom PSB 70% - 100 Mbps"/>
    <s v="INDIBIZ"/>
    <m/>
    <m/>
    <d v="2026-08-11T13:00:00"/>
    <s v="2026-08-11 13:00:00 | Waktu pemasnagan : 11 Agustus 2026 Jam pemasangan : 08.00 - 12.00 Mohon hubungi pelanggan sebelum ke lokasi  Terima kasih"/>
    <n v="2026"/>
    <n v="8"/>
    <n v="11"/>
    <d v="2026-08-11T00:00:00"/>
    <n v="-0.54166666666424135"/>
    <x v="1"/>
    <x v="4"/>
  </r>
  <r>
    <n v="1953"/>
    <n v="1002527417"/>
    <n v="3"/>
    <x v="3"/>
    <n v="5"/>
    <s v="MADURA"/>
    <s v="PAMEKASAN"/>
    <s v="BAB"/>
    <s v="REG"/>
    <s v="AO"/>
    <s v="NEW SALES"/>
    <s v="1P INET"/>
    <s v="MIA - INVALID SURVEY"/>
    <s v="RBS-Regional 3"/>
    <d v="2026-08-14T18:46:57"/>
    <d v="2026-08-15T12:52:36"/>
    <n v="69366458"/>
    <m/>
    <n v="152430203677"/>
    <s v="MAJU SEJAHTERA"/>
    <s v="ODP-BAB-FAB/04 FAB/D01/04.01"/>
    <s v="WO061781753"/>
    <m/>
    <m/>
    <m/>
    <n v="114.096644930541"/>
    <n v="-6.9761302691571601"/>
    <s v="MD|MYDB-20260814265416|DN00001/MN00806|MAJU SEJAHTERA|085748668919"/>
    <s v="MYDIGIBIZPARTNER"/>
    <m/>
    <m/>
    <m/>
    <m/>
    <m/>
    <m/>
    <m/>
    <m/>
    <s v="Management Janji"/>
    <s v="2026-08-15 15:00:00 | Nama Pic : bp fauzi  No Hp Pic : 085748668919 No alt : - Jam Pemasangan : pagi siang  Tanggal Pemasangan : 15 Agustus 2026"/>
    <s v="FCC"/>
    <s v="14-08-2026 18:54:58"/>
    <d v="2026-08-15T15:00:00"/>
    <m/>
    <s v="SURVEY_NEW_MANJA"/>
    <s v="BAB"/>
    <s v="NO ADDON"/>
    <m/>
    <s v="MIE - INVALID SURVEY - Kendala Jalur/Rute Tarikan"/>
    <s v="HSI Bisnis Promo HUT Telkom PSB 70% - 300 Mbps"/>
    <s v="INDIBIZ"/>
    <m/>
    <m/>
    <d v="2026-08-15T15:00:00"/>
    <s v="2026-08-15 15:00:00 | Nama Pic : bp fauzi  No Hp Pic : 085748668919 No alt : - Jam Pemasangan : pagi siang  Tanggal Pemasangan : 15 Agustus 2026"/>
    <m/>
    <m/>
    <m/>
    <e v="#NUM!"/>
    <e v="#NUM!"/>
    <x v="0"/>
    <x v="6"/>
  </r>
  <r>
    <n v="1954"/>
    <n v="1002528227"/>
    <n v="3"/>
    <x v="1"/>
    <n v="5"/>
    <s v="KEDIRI"/>
    <s v="KEDIRI"/>
    <s v="SBI"/>
    <s v="REG"/>
    <s v="AO"/>
    <s v="NEW SALES"/>
    <s v="1P INET"/>
    <s v="Completed (PS)"/>
    <s v="RBS-Regional 3"/>
    <d v="2026-08-15T12:34:56"/>
    <d v="2026-08-17T07:34:05"/>
    <n v="69366820"/>
    <m/>
    <n v="152626204673"/>
    <s v="HA MANAGEMENT"/>
    <s v="ODP-SBI-FA/19 FA/D03/19.01"/>
    <s v="WO061817972"/>
    <m/>
    <m/>
    <m/>
    <n v="112.019339092075"/>
    <n v="-7.9734302295891197"/>
    <s v="MD|MYDB-20260815265500|SC20016/MC20217|HA MANAGEMENT|085195129999"/>
    <s v="MYDIGIBIZPARTNER"/>
    <m/>
    <m/>
    <m/>
    <m/>
    <m/>
    <m/>
    <m/>
    <m/>
    <s v="Management Janji"/>
    <s v="2026-08-16 13:00:00 | Nama Pic : BP HENDRO No Hp Pic : 085195129999 Jam Pemasangan : 08:00 - 12.00 Tanggal Pemasangan : MINGGU 16 AGUSTUS 2026 Info Tambahan : Hubungi pelanggan sebelum datang ke lokasi"/>
    <s v="FCC"/>
    <s v="15-08-2026 12:39:54"/>
    <d v="2026-08-16T13:00:00"/>
    <m/>
    <s v="PS"/>
    <s v="SBI"/>
    <s v="NO ADDON"/>
    <n v="20260817"/>
    <s v="Completed"/>
    <s v="HSI Bisnis Promo HUT Telkom PSB 70% - 150 Mbps"/>
    <s v="INDIBIZ"/>
    <m/>
    <m/>
    <d v="2026-08-16T13:00:00"/>
    <s v="2026-08-16 13:00:00 | Nama Pic : BP HENDRO No Hp Pic : 085195129999 Jam Pemasangan : 08:00 - 12.00 Tanggal Pemasangan : MINGGU 16 AGUSTUS 2026 Info Tambahan : Hubungi pelanggan sebelum datang ke lokasi"/>
    <n v="2026"/>
    <n v="8"/>
    <n v="17"/>
    <d v="2026-08-17T00:00:00"/>
    <n v="0.45833333333575865"/>
    <x v="1"/>
    <x v="1"/>
  </r>
  <r>
    <n v="1955"/>
    <n v="1002522418"/>
    <n v="3"/>
    <x v="2"/>
    <n v="4"/>
    <s v="MAGELANG"/>
    <s v="WONOSOBO"/>
    <s v="WOS"/>
    <s v="REG"/>
    <s v="AO"/>
    <s v="NEW SALES"/>
    <s v="1P INET"/>
    <s v="Completed (PS)"/>
    <s v="RBS-Regional 3"/>
    <d v="2026-08-12T14:31:57"/>
    <d v="2026-08-14T11:38:59"/>
    <n v="69364368"/>
    <m/>
    <n v="141373127437"/>
    <s v="HASBUNA CELL"/>
    <s v="ODP-WOS-FAP/090 FAP/D08/090.01"/>
    <s v="WO061596080"/>
    <m/>
    <m/>
    <m/>
    <n v="109.92560400000001"/>
    <n v="-7.3027259999999998"/>
    <s v="|MN00439|MYIA-066550744555/POI/SEPTI YUNANDA CHOERI/085643250705/hasbunacellwsb@gmail.com"/>
    <s v="MYIB_ASSISTANT"/>
    <m/>
    <m/>
    <m/>
    <m/>
    <m/>
    <m/>
    <m/>
    <m/>
    <s v="Management Janji"/>
    <s v="2026-08-13 13:00:00 | Waktu pemasangan : 13 agustus 2026 Jam pemasangan : 08.00 - 12.00 Info Tambahan : Hubungi pelanggan dulu sebelum ke lokasi terimakasih "/>
    <s v="FCC"/>
    <d v="2026-12-08T14:39:59"/>
    <d v="2026-08-13T13:00:00"/>
    <m/>
    <s v="PS"/>
    <s v="WOS"/>
    <s v="NO ADDON"/>
    <n v="20260814"/>
    <s v="Completed"/>
    <s v="HSI Bisnis Promo HUT Telkom PSB 70% - 50 Mbps"/>
    <s v="INDIBIZ"/>
    <m/>
    <m/>
    <d v="2026-08-13T13:00:00"/>
    <s v="2026-08-13 13:00:00 | Waktu pemasangan : 13 agustus 2026 Jam pemasangan : 08.00 - 12.00 Info Tambahan : Hubungi pelanggan dulu sebelum ke lokasi terimakasih "/>
    <n v="2026"/>
    <n v="8"/>
    <n v="14"/>
    <d v="2026-08-14T00:00:00"/>
    <n v="0.45833333333575865"/>
    <x v="1"/>
    <x v="4"/>
  </r>
  <r>
    <n v="1956"/>
    <n v="1002525490"/>
    <n v="3"/>
    <x v="4"/>
    <n v="4"/>
    <s v="PEKALONGAN"/>
    <s v="BATANG"/>
    <s v="BTG"/>
    <s v="REG"/>
    <s v="AO"/>
    <s v="NEW SALES"/>
    <m/>
    <s v="Completed (PS)"/>
    <s v="RBS-Regional 2"/>
    <d v="2026-08-14T08:56:10"/>
    <d v="2026-08-16T19:38:14"/>
    <n v="69365638"/>
    <m/>
    <n v="146279105541"/>
    <s v="Planet Ban Ahmad Yani Batang"/>
    <s v="ODP-BTG-FE/03"/>
    <s v="WO061836636"/>
    <m/>
    <m/>
    <m/>
    <n v="109.728168"/>
    <n v="-6.9165216000000003"/>
    <s v="AMRBS;A00559;AM RANDI (WITEL BANDUNG);Dedy Prastyo - 085641454795; HSI Basic 20 Mbps; it.smg.dedy@surganyamotor.co.id"/>
    <s v="Amex"/>
    <m/>
    <m/>
    <m/>
    <m/>
    <m/>
    <m/>
    <m/>
    <m/>
    <s v="Management Janji"/>
    <s v="2026-08-16 13:00:00|M Janji :  16 Agustus 2026 Jam Pasang : Siang Note : hubungi pelanggan jika ingin ke lokasi, terima kasih|40941148|MYDITA"/>
    <s v="FCC"/>
    <s v="14-08-2026 09:10:50"/>
    <d v="2026-08-16T13:00:00"/>
    <m/>
    <s v="PS"/>
    <s v="BTG"/>
    <s v="NO ADDON"/>
    <n v="20260816"/>
    <s v="Completed"/>
    <s v="- 11_11446;Biaya PSB HSI EBIS Tunai di Depan ~ 11[150000]  - E23015;E23015 ~ ES23 - Perangkat ONT[0]  - E23015~null~44292;E23015||11||Abodemen 0[0]  - E23015~null~E23015_SWONT;SWONT ~ Biaya Sewa ONT ~ E23015[30000]  - E24058;E24058 ~ ES24 - Paket HSI Bisn"/>
    <s v="INDIBIZ"/>
    <m/>
    <m/>
    <d v="2026-08-16T13:00:00"/>
    <s v="2026-08-16 13:00:00|M Janji :  16 Agustus 2026 Jam Pasang : Siang Note : hubungi pelanggan jika ingin ke lokasi, terima kasih|40941148|MYDITA"/>
    <n v="2026"/>
    <n v="8"/>
    <n v="16"/>
    <d v="2026-08-16T00:00:00"/>
    <n v="-0.54166666666424135"/>
    <x v="1"/>
    <x v="4"/>
  </r>
  <r>
    <n v="1957"/>
    <n v="1002519011"/>
    <n v="3"/>
    <x v="3"/>
    <n v="5"/>
    <s v="SBY UTARA"/>
    <s v="GRESIK"/>
    <s v="SDY"/>
    <s v="REG"/>
    <s v="AO"/>
    <s v="NEW SALES"/>
    <m/>
    <s v="Completed (PS)"/>
    <s v="RBS-Regional 3"/>
    <d v="2026-08-11T09:29:57"/>
    <d v="2026-08-11T15:01:34"/>
    <n v="69360788"/>
    <m/>
    <n v="152451212138"/>
    <s v="MTs.TARBIYATUS SHIBYAN"/>
    <s v="ODP-SDY-FB/72"/>
    <s v="WO061467401"/>
    <m/>
    <m/>
    <m/>
    <n v="112.478649"/>
    <n v="-6.9736409999999998"/>
    <s v="MD|MYDB-20260806264530|DN00001/MN01735|MTs.TARBIYATUS SHIBYAN|085606961225"/>
    <s v="MYDIGIBIZPARTNER"/>
    <m/>
    <m/>
    <m/>
    <m/>
    <m/>
    <m/>
    <m/>
    <m/>
    <s v="Management Janji"/>
    <s v="2026-08-08 10:00:00 | telp :085606961225   alt : pagi / siang 08/08/2026  hub sebelum ke lokasi   "/>
    <s v="FCC"/>
    <d v="2026-11-08T09:40:16"/>
    <m/>
    <m/>
    <s v="PS"/>
    <s v="SDY"/>
    <s v="NO ADDON"/>
    <n v="20260811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11T07:00:00"/>
    <s v="2026-08-08 10:00:00 | telp :085606961225   alt : pagi / siang 08/08/2026  hub sebelum ke lokasi   "/>
    <n v="2026"/>
    <n v="8"/>
    <n v="11"/>
    <d v="2026-08-11T00:00:00"/>
    <n v="-0.29166666666424135"/>
    <x v="1"/>
    <x v="8"/>
  </r>
  <r>
    <n v="1958"/>
    <n v="1002529193"/>
    <n v="3"/>
    <x v="2"/>
    <n v="4"/>
    <s v="YOGYAKARTA"/>
    <s v="BANTUL"/>
    <s v="BTL"/>
    <s v="REG"/>
    <s v="AO"/>
    <s v="NEW SALES"/>
    <s v="1P INET"/>
    <s v="98 | OSS - CANCEL COMPLETE"/>
    <s v="RBS-Regional 3"/>
    <d v="2026-08-16T07:19:58"/>
    <d v="2026-08-18T12:02:34"/>
    <n v="69367266"/>
    <m/>
    <n v="146129127969"/>
    <s v="PT SMART EDUCAFE INDONESIA"/>
    <s v="ODP-BTL-FCP/026 FCP/D01/026.01"/>
    <s v="WO061853427"/>
    <m/>
    <m/>
    <m/>
    <n v="110.3924638"/>
    <n v="-7.9313130999999997"/>
    <s v="|MC80054|MYIA-038341522968/POI/A HENDRO WAN/083899456646/educafesmart@gmail.com"/>
    <s v="MYIB_ASSISTANT"/>
    <m/>
    <m/>
    <m/>
    <m/>
    <m/>
    <m/>
    <m/>
    <m/>
    <s v="Management Janji"/>
    <s v="2026-08-17 08:00:00 | Nama Pic : bp HENDRO  No Hp Pic : 083899456646 No alt : - Jam Pemasangan : pagi  Tanggal Pemasangan : 17 Agustus 2026"/>
    <s v="FCC"/>
    <s v="16-08-2026 07:25:31"/>
    <d v="2026-08-17T08:00:00"/>
    <s v="Kendala Pelanggan"/>
    <s v="CANCEL"/>
    <s v="BTL"/>
    <s v="NETMONK"/>
    <m/>
    <s v="Cancel Completed"/>
    <s v="HSI Bisnis Bundling Netmonk PSB 70% Promo - 300 Mbps"/>
    <s v="INDIBIZ"/>
    <m/>
    <m/>
    <d v="2026-08-17T08:00:00"/>
    <s v="2026-08-17 08:00:00 | Nama Pic : bp HENDRO  No Hp Pic : 083899456646 No alt : - Jam Pemasangan : pagi  Tanggal Pemasangan : 17 Agustus 2026"/>
    <m/>
    <m/>
    <m/>
    <e v="#NUM!"/>
    <e v="#NUM!"/>
    <x v="0"/>
    <x v="4"/>
  </r>
  <r>
    <n v="1959"/>
    <n v="1002509850"/>
    <n v="3"/>
    <x v="1"/>
    <n v="5"/>
    <s v="MADIUN"/>
    <s v="NGAWI"/>
    <s v="WKU"/>
    <s v="REG"/>
    <s v="AO"/>
    <s v="NEW SALES"/>
    <s v="1P INET"/>
    <s v="Completed (PS)"/>
    <s v="RBS-Regional 3"/>
    <d v="2026-08-05T09:52:56"/>
    <d v="2026-08-06T15:37:25"/>
    <n v="69358873"/>
    <m/>
    <n v="152634208053"/>
    <s v="SPBU 54.632.07"/>
    <s v="ODP-WKU-FA/20 FA/D07/20.01"/>
    <s v="WO060956284"/>
    <m/>
    <m/>
    <m/>
    <n v="111.21983"/>
    <n v="-7.3749890000000002"/>
    <s v="|MN00265|MYIA-099891116891/POI/DWI AGUSTIN MUHSINTAWATI/08122627507/spbu5463207@gmail.com"/>
    <s v="MYIB_ASSISTANT"/>
    <m/>
    <m/>
    <m/>
    <m/>
    <m/>
    <m/>
    <m/>
    <m/>
    <s v="Management Janji"/>
    <s v="2026-08-06 08:00:00 | Tanggal pemasangan: 6/08/2026 Jam pemasangan : pagi / siang Info Tambahan : Hubungi pelanggan dulu sebelum ke lokasi. terima kasih"/>
    <s v="FCC"/>
    <d v="2026-05-08T09:55:13"/>
    <d v="2026-08-06T08:00:00"/>
    <m/>
    <s v="PS"/>
    <s v="WKU"/>
    <s v="NO ADDON"/>
    <n v="20260806"/>
    <s v="Completed"/>
    <s v="HSI Bisnis Promo HUT Telkom PSB 70% - 50 Mbps"/>
    <s v="INDIBIZ"/>
    <m/>
    <m/>
    <d v="2026-08-06T08:00:00"/>
    <s v="2026-08-06 08:00:00 | Tanggal pemasangan: 6/08/2026 Jam pemasangan : pagi / siang Info Tambahan : Hubungi pelanggan dulu sebelum ke lokasi. terima kasih"/>
    <n v="2026"/>
    <n v="8"/>
    <n v="6"/>
    <d v="2026-08-06T00:00:00"/>
    <n v="-0.33333333333575865"/>
    <x v="1"/>
    <x v="11"/>
  </r>
  <r>
    <n v="1960"/>
    <n v="1002529804"/>
    <n v="3"/>
    <x v="2"/>
    <n v="4"/>
    <s v="YOGYAKARTA"/>
    <s v="INNER - YOGYA JATENG SELATAN"/>
    <s v="KEN"/>
    <s v="REG"/>
    <s v="AO"/>
    <s v="NEW SALES"/>
    <s v="1P INET"/>
    <s v="102 | FOLLOW UP COMPLETED"/>
    <s v="RBS-Regional 3"/>
    <d v="2026-08-16T14:46:56"/>
    <d v="2026-08-18T10:37:51"/>
    <n v="69367614"/>
    <m/>
    <n v="146130138007"/>
    <s v="SUMBER JAYA GAMING HOUSE"/>
    <s v="ODP-KEN-FAW/066 FAW/D06/066.01"/>
    <s v="WO061883666"/>
    <m/>
    <m/>
    <m/>
    <n v="110.39596"/>
    <n v="-7.710782"/>
    <s v="|MN00099|MYIA-092677168715/POI/ARIF WICAKSONO/081262269536/cozysugar123@gmail.com"/>
    <s v="MYIB_ASSISTANT"/>
    <m/>
    <m/>
    <m/>
    <m/>
    <m/>
    <m/>
    <m/>
    <m/>
    <s v="Management Janji"/>
    <s v="2026-08-18 08:00:00 | Tanggal pemasangan : 18 AGUSTUS 2026 Jam pemasangan : pagi/siang Info Tambahan : Hubungi pelanggan dulu sebelum ke lokasi terima kasih"/>
    <s v="FCC"/>
    <s v="16-08-2026 14:54:48"/>
    <d v="2026-08-18T08:00:00"/>
    <m/>
    <s v="REVOKE"/>
    <s v="KEN"/>
    <s v="NO ADDON"/>
    <m/>
    <s v="Follow Up Revoke Completed, New Order ID : SC1002532548"/>
    <s v="HSI Bisnis Promo HUT Telkom PSB 70% - 100 Mbps"/>
    <s v="INDIBIZ"/>
    <m/>
    <m/>
    <d v="2026-08-18T08:00:00"/>
    <s v="2026-08-18 08:00:00 | Tanggal pemasangan : 18 AGUSTUS 2026 Jam pemasangan : pagi/siang Info Tambahan : Hubungi pelanggan dulu sebelum ke lokasi terima kasih"/>
    <m/>
    <m/>
    <m/>
    <e v="#NUM!"/>
    <e v="#NUM!"/>
    <x v="0"/>
    <x v="4"/>
  </r>
  <r>
    <n v="1961"/>
    <n v="1002513309"/>
    <n v="3"/>
    <x v="1"/>
    <n v="5"/>
    <s v="KEDIRI"/>
    <s v="TULUNGAGUNG"/>
    <s v="TUL"/>
    <s v="REG"/>
    <s v="AO"/>
    <s v="NEW SALES"/>
    <s v="1P INET"/>
    <s v="Completed (PS)"/>
    <s v="RBS-Regional 3"/>
    <d v="2026-08-06T17:10:58"/>
    <d v="2026-08-07T13:58:11"/>
    <n v="69360299"/>
    <m/>
    <n v="152606246391"/>
    <s v="PT PANDAWA BALAKOSA SAHWAHITA (SPBU Pertamina 54.662.07)"/>
    <s v="GCL-TUL-F15/01 GCL/F15/01.01"/>
    <s v="WO061107084"/>
    <m/>
    <m/>
    <m/>
    <n v="111.89570841780601"/>
    <n v="-8.0687747463945296"/>
    <s v="|MN02702|MYIA-091550352477/POI/ADI WALUYO/081335113123/spbu.bsgroup07@gmail.com"/>
    <s v="MYIB_ASSISTANT"/>
    <m/>
    <m/>
    <m/>
    <m/>
    <m/>
    <m/>
    <m/>
    <m/>
    <s v="Management Janji"/>
    <s v="2026-08-07 15:00:00 | Jam pemasangan : 12.00 Info Tambahan : Hubungi pelanggan dulu sebelum ke lokasi terimakasih "/>
    <s v="FCC"/>
    <d v="2026-06-08T17:26:01"/>
    <d v="2026-08-07T15:00:00"/>
    <m/>
    <s v="PS"/>
    <s v="TUL"/>
    <s v="NO ADDON"/>
    <n v="20260807"/>
    <s v="Completed"/>
    <s v="HSI Bisnis Promo HUT Telkom PSB 70% - 50 Mbps"/>
    <s v="INDIBIZ"/>
    <m/>
    <m/>
    <d v="2026-08-07T15:00:00"/>
    <s v="2026-08-07 15:00:00 | Jam pemasangan : 12.00 Info Tambahan : Hubungi pelanggan dulu sebelum ke lokasi terimakasih "/>
    <n v="2026"/>
    <n v="8"/>
    <n v="7"/>
    <d v="2026-08-07T00:00:00"/>
    <n v="-0.625"/>
    <x v="1"/>
    <x v="28"/>
  </r>
  <r>
    <n v="1962"/>
    <n v="1002529253"/>
    <n v="3"/>
    <x v="3"/>
    <n v="5"/>
    <s v="SBY UTARA"/>
    <s v="GRESIK"/>
    <s v="GSK"/>
    <s v="REG"/>
    <s v="AO"/>
    <s v="NEW SALES"/>
    <m/>
    <s v="Completed (PS)"/>
    <s v="RBS-Regional 3"/>
    <d v="2026-08-16T08:52:40"/>
    <d v="2026-08-16T19:29:46"/>
    <n v="69336382"/>
    <n v="3135946947"/>
    <n v="152421261723"/>
    <s v="GRESIK MANDIRI 5"/>
    <s v="ODP-GSK-FY/82"/>
    <s v="WO061858235"/>
    <m/>
    <m/>
    <m/>
    <n v="112.65562"/>
    <n v="-7.1679500000000003"/>
    <s v="|MN01735|/GRESIK MANDIRI 5/HSI Bisnis + Phone Promo 2026 300 Mbps (Rp 1.170.000) PSB 150.000/085134366295/gresikmandiriberkah@gmail.com/Anugerah ercy eka putra /-7.167710,112.654492/Jl.pangsud no.111 gresik"/>
    <s v="Sales Force DBS"/>
    <m/>
    <m/>
    <m/>
    <m/>
    <m/>
    <m/>
    <m/>
    <m/>
    <s v="Management Janji"/>
    <s v="2026-08-15 08:00:00|2026-07-10 15:00:00|Nama PIC : Ibu Maftuhah No HP : 085134366295 No Alt : - M Janji : 10 Juli 2026 Jam Pasang : Pagi / Siang Note : hubungi pelanggan jika ingin kelokasi|40951378|MYDITA|40900827|MYDITA"/>
    <s v="FCC"/>
    <s v="16-08-2026 08:55:08"/>
    <m/>
    <m/>
    <s v="PS"/>
    <s v="GSK"/>
    <s v="NO ADDON"/>
    <n v="20260816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16T07:00:00"/>
    <s v="2026-08-15 08:00:00|2026-07-10 15:00:00|Nama PIC : Ibu Maftuhah No HP : 085134366295 No Alt : - M Janji : 10 Juli 2026 Jam Pasang : Pagi / Siang Note : hubungi pelanggan jika ingin kelokasi|40951378|MYDITA|40900827|MYDITA"/>
    <n v="2026"/>
    <n v="8"/>
    <n v="16"/>
    <d v="2026-08-16T00:00:00"/>
    <n v="-0.29166666666424135"/>
    <x v="1"/>
    <x v="8"/>
  </r>
  <r>
    <n v="1963"/>
    <n v="1002521434"/>
    <n v="3"/>
    <x v="6"/>
    <n v="5"/>
    <s v="PASURUAN"/>
    <s v="PASURUAN"/>
    <s v="GDW"/>
    <s v="REG"/>
    <s v="AO"/>
    <s v="NEW SALES"/>
    <m/>
    <s v="OSS - FALLOUT"/>
    <s v="RBS-Regional 3"/>
    <d v="2026-08-12T09:44:55"/>
    <d v="2026-08-14T08:29:21"/>
    <n v="69363902"/>
    <m/>
    <n v="152731203849"/>
    <s v="KANDANG AYAM BAJANGAN A"/>
    <s v="ODP-GDW-FB/118"/>
    <s v="WO061587154"/>
    <m/>
    <m/>
    <m/>
    <n v="112.8934718"/>
    <n v="-7.7054999999999998"/>
    <s v="|MN00025|/KANDANG AYAM BAJANGAN A/WINBACK 2.0 HSI B2B (1:2) 50MBPS 320RB PSB DISC 70%//mu.happyernestoputra@gmail.com/HAPPY ERNESTO/82330736168"/>
    <s v="Sales Force DBS"/>
    <m/>
    <m/>
    <m/>
    <m/>
    <m/>
    <m/>
    <m/>
    <m/>
    <s v="Management Janji"/>
    <s v="2026-08-13 13:00:00|Nama Pic : BP HAPPY No Hp Pic : 082330736168 Jam Pemasangan : 08:00 - 12.00 Tanggal Pemasangan : KAMIS 13 AGUSTUS 2026 Info Tambahan : Hubungi pelanggan sebelum datang ke lokasi|40961370|MYDITA"/>
    <s v="FCC"/>
    <d v="2026-12-08T09:55:11"/>
    <d v="2026-08-13T13:00:00"/>
    <s v="Kendala Teknik"/>
    <s v="FO_WFM"/>
    <s v="GDW"/>
    <s v="NO ADDON"/>
    <m/>
    <s v="Provisioning Failed|WFM|INF009040659|JARINGAN TERDEKAT 550M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3T13:00:00"/>
    <s v="2026-08-13 13:00:00|Nama Pic : BP HAPPY No Hp Pic : 082330736168 Jam Pemasangan : 08:00 - 12.00 Tanggal Pemasangan : KAMIS 13 AGUSTUS 2026 Info Tambahan : Hubungi pelanggan sebelum datang ke lokasi|40961370|MYDITA"/>
    <m/>
    <m/>
    <m/>
    <e v="#NUM!"/>
    <e v="#NUM!"/>
    <x v="0"/>
    <x v="12"/>
  </r>
  <r>
    <n v="1964"/>
    <n v="1002512272"/>
    <n v="3"/>
    <x v="3"/>
    <n v="5"/>
    <s v="SBY SELATAN"/>
    <s v="MANYAR"/>
    <s v="GBG"/>
    <s v="REG"/>
    <s v="AO"/>
    <s v="NEW SALES"/>
    <m/>
    <s v="CANCEL COMPLETED"/>
    <s v="RBS-Regional 2"/>
    <d v="2026-08-06T12:48:41"/>
    <d v="2026-08-10T02:01:09"/>
    <n v="69359835"/>
    <n v="3135936076"/>
    <n v="152320246219"/>
    <s v="PT WILL CORP INDONESIA"/>
    <s v="ODP-MYR-FBM/57"/>
    <m/>
    <m/>
    <m/>
    <m/>
    <n v="112.760344528693"/>
    <n v="-7.2950534293293199"/>
    <s v="MB00304; Soeprianto 085173306144 08132694334;  khamidn688@gmail.com; HSI BISNIS + PHONE 100 MBPS 709K; IKA MUFLIHA"/>
    <s v="Sales Force DBS"/>
    <m/>
    <m/>
    <m/>
    <m/>
    <m/>
    <m/>
    <m/>
    <m/>
    <m/>
    <m/>
    <m/>
    <d v="2026-06-08T12:55:41"/>
    <m/>
    <m/>
    <s v="REJECT_FCC"/>
    <s v="GBG"/>
    <s v="NO ADDON"/>
    <m/>
    <s v="Order dicancel oleh SYSTEM remark : CANCEL ORDER by System : pelanggan belum melakukan upload dokumen melebihi 3 hari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Order dicancel oleh SYSTEM remark : CANCEL ORDER by System : pelanggan belum melakukan upload dokumen melebihi 3 hari"/>
    <m/>
    <m/>
    <m/>
    <m/>
    <m/>
    <e v="#NUM!"/>
    <e v="#NUM!"/>
    <x v="0"/>
    <x v="10"/>
  </r>
  <r>
    <n v="1965"/>
    <n v="1002527377"/>
    <n v="3"/>
    <x v="6"/>
    <n v="5"/>
    <s v="JEMBER"/>
    <s v="BONDOWOSO"/>
    <s v="BOW"/>
    <s v="REG"/>
    <s v="AO"/>
    <s v="NEW SALES"/>
    <s v="1P INET"/>
    <s v="Completed (PS)"/>
    <s v="RBS-Regional 3"/>
    <d v="2026-08-14T18:01:56"/>
    <d v="2026-08-15T09:06:21"/>
    <n v="69366421"/>
    <m/>
    <n v="152507223585"/>
    <s v="Rumah Kos Kusnadi"/>
    <s v="ODP-BOW-FAM/11 FAM/D01/11.01"/>
    <s v="WO061778908"/>
    <m/>
    <m/>
    <m/>
    <n v="113.903940119065"/>
    <n v="-7.9693651002353496"/>
    <s v="|MC30280|MYIA-014290179718/POI/Kusnadi/085218960236/kuskuskusnadi134@gmail.com"/>
    <s v="MYIB_ASSISTANT"/>
    <m/>
    <m/>
    <m/>
    <m/>
    <m/>
    <m/>
    <m/>
    <m/>
    <s v="Management Janji"/>
    <s v="2026-08-15 15:00:00 |  M Janji : (15/08/2026) jam Pasang :pagi Note : hubungi pelanggan jika ingin kelokasi "/>
    <s v="FCC"/>
    <s v="14-08-2026 18:09:52"/>
    <d v="2026-08-15T15:00:00"/>
    <m/>
    <s v="PS"/>
    <s v="BOW"/>
    <s v="NO ADDON"/>
    <n v="20260815"/>
    <s v="Completed"/>
    <s v="HSI Bisnis Promo HUT Telkom PSB 70% - 300 Mbps"/>
    <s v="INDIBIZ"/>
    <m/>
    <m/>
    <d v="2026-08-15T15:00:00"/>
    <s v="2026-08-15 15:00:00 |  M Janji : (15/08/2026) jam Pasang :pagi Note : hubungi pelanggan jika ingin kelokasi "/>
    <n v="2026"/>
    <n v="8"/>
    <n v="15"/>
    <d v="2026-08-15T00:00:00"/>
    <n v="-0.625"/>
    <x v="1"/>
    <x v="13"/>
  </r>
  <r>
    <n v="1966"/>
    <n v="1002504850"/>
    <n v="3"/>
    <x v="5"/>
    <n v="5"/>
    <s v="SINGARJA"/>
    <s v="GIANYAR"/>
    <s v="GIN"/>
    <s v="REG"/>
    <s v="AO"/>
    <s v="NEW SALES"/>
    <m/>
    <s v="Completed (PS)"/>
    <s v="RBS-Regional 3"/>
    <d v="2026-08-01T17:03:44"/>
    <d v="2026-08-02T12:46:11"/>
    <n v="69355240"/>
    <n v="3612102036"/>
    <n v="172407212840"/>
    <s v="PT.BIPO TEKNOLOGI OTOMOTIF"/>
    <s v="ODP-GIN-FAN/25"/>
    <s v="WO060673596"/>
    <m/>
    <m/>
    <m/>
    <n v="115.310351"/>
    <n v="-8.5480199999999993"/>
    <s v="|MN01722|MYIA-086120249236/POI/rahmad hidayat/085789290996/osrah666@gmail.com"/>
    <s v="Sales Force DBS"/>
    <m/>
    <m/>
    <m/>
    <m/>
    <m/>
    <m/>
    <m/>
    <m/>
    <s v="Management Janji"/>
    <s v="2026-07-31 13:00:00 | M Janji : (31/07/2026)  jam Pasang : 09:00  Note : hubungi pelanggan jika ingin kelokasi"/>
    <s v="FCC"/>
    <d v="2026-01-08T17:09:58"/>
    <m/>
    <m/>
    <s v="PS"/>
    <s v="GIN"/>
    <s v="NO ADDON"/>
    <n v="20260802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01T07:00:00"/>
    <s v="2026-07-31 13:00:00 | M Janji : (31/07/2026)  jam Pasang : 09:00  Note : hubungi pelanggan jika ingin kelokasi"/>
    <n v="2026"/>
    <n v="8"/>
    <n v="2"/>
    <d v="2026-08-02T00:00:00"/>
    <n v="0.70833333333575865"/>
    <x v="1"/>
    <x v="26"/>
  </r>
  <r>
    <n v="1967"/>
    <n v="1002511897"/>
    <n v="3"/>
    <x v="1"/>
    <n v="5"/>
    <s v="MALANG"/>
    <s v="KEPANJEN"/>
    <s v="SWJ"/>
    <s v="REG"/>
    <s v="AO"/>
    <s v="NEW SALES"/>
    <s v="1P INET"/>
    <s v="102 | FOLLOW UP COMPLETED"/>
    <s v="RBS-Regional 3"/>
    <d v="2026-08-06T10:53:56"/>
    <d v="2026-08-10T11:52:59"/>
    <n v="69359786"/>
    <m/>
    <n v="152705284986"/>
    <s v="SMK WISNUWARDHANA"/>
    <s v="ODP-SWJ-FB/50 FB/D04/50.01"/>
    <s v="WO061055399"/>
    <m/>
    <m/>
    <m/>
    <n v="112.66926239999999"/>
    <n v="-7.9709640999999998"/>
    <s v="|MN01864|MYIA-088710620385/POI/ahmad mulasim/087796646630/smk.wisnuwardhana@gmail.com"/>
    <s v="MYIB_ASSISTANT"/>
    <m/>
    <m/>
    <m/>
    <m/>
    <m/>
    <m/>
    <m/>
    <m/>
    <s v="Management Janji"/>
    <s v="2026-08-07 08:00:00 | Nama : BP AHMAD MULASIM No Hp : 087796646630 No Alt :  Tgl Pemasangan : 07 Agustus 2026 Interval : PAGI  Note : Hubungi pelanggan terlebih dahulu"/>
    <s v="FCC"/>
    <d v="2026-06-08T10:55:32"/>
    <d v="2026-08-07T08:00:00"/>
    <m/>
    <s v="REVOKE"/>
    <s v="SWJ"/>
    <s v="NO ADDON"/>
    <m/>
    <s v="Follow Up Revoke Completed, New Order ID : SC1002517530"/>
    <s v="HSI Bisnis Basic Promo HUT Telkom PSB 70% - 50 Mbps"/>
    <s v="INDIBIZ"/>
    <m/>
    <m/>
    <d v="2026-08-07T08:00:00"/>
    <s v="2026-08-07 08:00:00 | Nama : BP AHMAD MULASIM No Hp : 087796646630 No Alt :  Tgl Pemasangan : 07 Agustus 2026 Interval : PAGI  Note : Hubungi pelanggan terlebih dahulu"/>
    <m/>
    <m/>
    <m/>
    <e v="#NUM!"/>
    <e v="#NUM!"/>
    <x v="0"/>
    <x v="24"/>
  </r>
  <r>
    <n v="1968"/>
    <n v="1002505922"/>
    <n v="3"/>
    <x v="7"/>
    <n v="4"/>
    <s v="KUDUS"/>
    <s v="JEPARA"/>
    <s v="BAN"/>
    <s v="REG"/>
    <s v="AO"/>
    <s v="NEW SALES"/>
    <s v="1P INET"/>
    <s v="Completed (PS)"/>
    <s v="RBS-Regional 3"/>
    <d v="2026-08-03T11:46:56"/>
    <d v="2026-08-04T18:58:22"/>
    <n v="69357397"/>
    <m/>
    <n v="142507105315"/>
    <s v="SMK NEGERI 1 BANGSRI"/>
    <s v="ODP-BAN-FCLA/04 FCLA/D01/01.01"/>
    <s v="WO060776179"/>
    <m/>
    <m/>
    <m/>
    <n v="110.7509084"/>
    <n v="-6.5275876999999998"/>
    <s v="|MC60028|MYIA-003527952789/POI/Eko Budi Purnawab/085758700025/radusradus794@gmail.com"/>
    <s v="MYIB_ASSISTANT"/>
    <m/>
    <m/>
    <m/>
    <m/>
    <m/>
    <m/>
    <m/>
    <m/>
    <s v="Management Janji"/>
    <s v="2026-08-04 08:00:00 | Nama PIC : Bapak Iwan No HP : 085758700025 No Alternatif : - M Janji : 04/08/2026 Jam Pasang : Pagi NoteÃ‚Â :  Hubungi terlebih dahulu sebelum ke lokasi "/>
    <s v="FCC"/>
    <d v="2026-03-08T11:55:02"/>
    <d v="2026-08-04T08:00:00"/>
    <m/>
    <s v="PS"/>
    <s v="BAN"/>
    <s v="NO ADDON"/>
    <n v="20260804"/>
    <s v="Completed"/>
    <s v="HSI Bisnis Promo HUT Telkom PSB 70% - 100 Mbps"/>
    <s v="INDIBIZ"/>
    <m/>
    <m/>
    <d v="2026-08-04T08:00:00"/>
    <s v="2026-08-04 08:00:00 | Nama PIC : Bapak Iwan No HP : 085758700025 No Alternatif : - M Janji : 04/08/2026 Jam Pasang : Pagi NoteÃ‚Â :  Hubungi terlebih dahulu sebelum ke lokasi "/>
    <n v="2026"/>
    <n v="8"/>
    <n v="4"/>
    <d v="2026-08-04T00:00:00"/>
    <n v="-0.33333333333575865"/>
    <x v="1"/>
    <x v="4"/>
  </r>
  <r>
    <n v="1969"/>
    <n v="1002505507"/>
    <n v="3"/>
    <x v="5"/>
    <n v="5"/>
    <s v="SINGARJA"/>
    <s v="GIANYAR"/>
    <s v="UBU"/>
    <s v="REG"/>
    <s v="AO"/>
    <s v="NEW SALES"/>
    <m/>
    <s v="CANCEL COMPLETED"/>
    <s v="RBS-Regional 3"/>
    <d v="2026-08-03T08:42:10"/>
    <d v="2026-08-07T02:01:02"/>
    <n v="69357179"/>
    <m/>
    <n v="172408247661"/>
    <s v="PT Indonesia Kaishi (Jembatan Kaca Bali Tegenungan)"/>
    <s v="ODP-UBU-FP/88"/>
    <m/>
    <m/>
    <m/>
    <m/>
    <n v="115.288893"/>
    <n v="-8.5770169999999997"/>
    <s v="|MN02644|/PIC TUTY KIRANA/082281818888/indonesiakaishi168@gmail.com"/>
    <s v="Sales Force DBS"/>
    <m/>
    <m/>
    <m/>
    <m/>
    <m/>
    <m/>
    <m/>
    <m/>
    <m/>
    <m/>
    <m/>
    <d v="2026-03-08T08:55:09"/>
    <m/>
    <m/>
    <s v="REJECT_FCC"/>
    <s v="UBU"/>
    <s v="NO ADDON"/>
    <m/>
    <s v="Order dicancel oleh SYSTEM remark : CANCEL ORDER by System : pelanggan belum melakukan upload dokumen melebihi 3 hari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Order dicancel oleh SYSTEM remark : CANCEL ORDER by System : pelanggan belum melakukan upload dokumen melebihi 3 hari"/>
    <m/>
    <m/>
    <m/>
    <m/>
    <m/>
    <e v="#NUM!"/>
    <e v="#NUM!"/>
    <x v="0"/>
    <x v="26"/>
  </r>
  <r>
    <n v="1970"/>
    <n v="1002531172"/>
    <n v="3"/>
    <x v="3"/>
    <n v="5"/>
    <s v="MADURA"/>
    <s v="PAMEKASAN"/>
    <s v="WRP"/>
    <s v="REG"/>
    <s v="AO"/>
    <s v="NEW SALES"/>
    <m/>
    <s v="CC - HD1A - INPROGRESS UNCONTACTED"/>
    <s v="RBS-Regional 3"/>
    <d v="2026-08-17T15:47:07"/>
    <d v="2026-08-18T16:46:58"/>
    <n v="69368232"/>
    <m/>
    <n v="152427203173"/>
    <s v="TOKO SUAIDI BAROKAH"/>
    <s v="ODP-WRP-FB/06"/>
    <m/>
    <m/>
    <m/>
    <m/>
    <n v="113.59135620000001"/>
    <n v="-7.0348727999999996"/>
    <s v="|MC70132|/ANWAR SUAIDI-TOKO SUAIDI BAROKAH/081917523280/suadiandgi@gmail.com/HSI Bisnis + Netmonk Promo 2026 300 Mbps (Rp 1.186.100) PSB 150.000/ -7.0349110, 113.5913550/Dekat Jl. K. Abdullah, Somalang, Batu Ampar, Kec. Guluk-Guluk, Kabupaten Sumenep, Jaw"/>
    <s v="Sales Force DBS"/>
    <m/>
    <m/>
    <m/>
    <m/>
    <m/>
    <m/>
    <m/>
    <m/>
    <m/>
    <m/>
    <m/>
    <s v="17-08-2026 15:55:05"/>
    <m/>
    <m/>
    <s v="FCC"/>
    <s v="WRP"/>
    <s v="NETMONK"/>
    <m/>
    <s v="UNCONTACTED : Telepon Tidak Diangkat - RNA Benita Lailani 40951377|MYDITA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m/>
    <m/>
    <m/>
    <m/>
    <m/>
    <e v="#NUM!"/>
    <e v="#NUM!"/>
    <x v="0"/>
    <x v="6"/>
  </r>
  <r>
    <n v="1971"/>
    <n v="1002526545"/>
    <n v="3"/>
    <x v="3"/>
    <n v="5"/>
    <s v="SBY SELATAN"/>
    <s v="KETINTANG"/>
    <s v="WRU"/>
    <s v="REG"/>
    <s v="AO"/>
    <s v="NEW SALES"/>
    <m/>
    <s v="Completed (PS)"/>
    <s v="RBS-Regional 3"/>
    <d v="2026-08-14T14:22:06"/>
    <d v="2026-08-15T11:04:12"/>
    <n v="69363958"/>
    <m/>
    <n v="152302236762"/>
    <s v="PT TRANS MERDEKA INVESTAMA"/>
    <s v="ODP-WR1-FJV/46"/>
    <s v="WO061753991"/>
    <m/>
    <m/>
    <m/>
    <n v="112.694656038361"/>
    <n v="-7.3930249288643299"/>
    <s v="|MN02627|/PT TRANS MERDEKA INVESTAMA/WINBACK HSI B2B  (1:1) 150MBPS 705RB PSB DISC 70%/REQ PAKET 150MBPS - 705K/transmerdekainvesment@gmail.com/82234861166/82234861166"/>
    <s v="Sales Force DBS"/>
    <m/>
    <m/>
    <m/>
    <m/>
    <m/>
    <m/>
    <m/>
    <m/>
    <s v="Management Janji"/>
    <s v="2026-08-13 13:00:00|Tanggal pemasangan :13/08/2026  Jam pemasangan : pagi/siang  Info Tambahan : Hubungi pelanggan dulu sebelum ke lokasi  terima kasih.|40971401|MYDITA"/>
    <s v="FCC"/>
    <s v="14-08-2026 14:40:08"/>
    <m/>
    <m/>
    <s v="PS"/>
    <s v="WRU"/>
    <s v="NO ADDON"/>
    <n v="20260815"/>
    <s v="Completed"/>
    <s v="- 11_11446;Biaya PSB HSI EBIS Tunai di Depan ~ 11[150000]  - E24057;E24057 ~ ES24 - Paket HSI Bisnis (HSIE) Khusus Winback[0]  - E24057~null~E24057_UNL;UNL ~ Internet-Link Unlimited Internet Usage ~ E24057[0]  - E24057~null~103818;E24057||11||Abodemen 0[0"/>
    <s v="INDIBIZ"/>
    <m/>
    <m/>
    <d v="2026-08-14T07:00:00"/>
    <s v="2026-08-13 13:00:00|Tanggal pemasangan :13/08/2026  Jam pemasangan : pagi/siang  Info Tambahan : Hubungi pelanggan dulu sebelum ke lokasi  terima kasih.|40971401|MYDITA"/>
    <n v="2026"/>
    <n v="8"/>
    <n v="15"/>
    <d v="2026-08-15T00:00:00"/>
    <n v="0.70833333333575865"/>
    <x v="1"/>
    <x v="10"/>
  </r>
  <r>
    <n v="1972"/>
    <n v="1002525995"/>
    <n v="3"/>
    <x v="7"/>
    <n v="4"/>
    <s v="KUDUS"/>
    <s v="BLORA"/>
    <s v="CEP"/>
    <s v="REG"/>
    <s v="AO"/>
    <s v="NEW SALES"/>
    <s v="1P INET"/>
    <s v="102 | FOLLOW UP COMPLETED"/>
    <s v="RBS-Regional 3"/>
    <d v="2026-08-14T10:52:57"/>
    <d v="2026-08-18T11:30:12"/>
    <n v="69365824"/>
    <m/>
    <n v="142552107777"/>
    <s v="MTS AL MUHAMMAD CEPU"/>
    <s v="ODP-CEP-FE/022 FE/D05/022.01"/>
    <s v="WO061729969"/>
    <m/>
    <m/>
    <m/>
    <n v="111.58530639999999"/>
    <n v="-7.1363029999999998"/>
    <s v="|MN02756|MYIA-030101274574/POI/PURWANTI/082138304274/onetiex82@gmail.com"/>
    <s v="MYIB_ASSISTANT"/>
    <m/>
    <m/>
    <m/>
    <m/>
    <m/>
    <m/>
    <m/>
    <m/>
    <s v="Management Janji"/>
    <s v="2026-08-15 08:00:00 | Jam pemasangan : 12.00 Info Tambahan : Hubungi pelanggan dulu sebelum ke lokasi terimakasih "/>
    <s v="FCC"/>
    <s v="14-08-2026 10:54:53"/>
    <d v="2026-08-15T08:00:00"/>
    <s v="Kendala Pelanggan"/>
    <s v="REVOKE"/>
    <s v="CEP"/>
    <s v="NO ADDON"/>
    <m/>
    <s v="Follow Up Revoke Completed, New Order ID : SC1002532777"/>
    <s v="HSI Bisnis Promo HUT Telkom PSB 70% - 50 Mbps"/>
    <s v="INDIBIZ"/>
    <m/>
    <m/>
    <d v="2026-08-15T08:00:00"/>
    <s v="2026-08-15 08:00:00 | Jam pemasangan : 12.00 Info Tambahan : Hubungi pelanggan dulu sebelum ke lokasi terimakasih "/>
    <m/>
    <m/>
    <m/>
    <e v="#NUM!"/>
    <e v="#NUM!"/>
    <x v="0"/>
    <x v="4"/>
  </r>
  <r>
    <n v="1973"/>
    <n v="1002527890"/>
    <n v="3"/>
    <x v="1"/>
    <n v="5"/>
    <s v="MALANG"/>
    <s v="KEPANJEN"/>
    <s v="TUR"/>
    <s v="REG"/>
    <s v="AO"/>
    <s v="NEW SALES"/>
    <s v="1P INET"/>
    <s v="Completed (PS)"/>
    <s v="RBS-Regional 3"/>
    <d v="2026-08-15T10:22:57"/>
    <d v="2026-08-16T15:38:31"/>
    <n v="69366666"/>
    <m/>
    <n v="152713217310"/>
    <s v="toko wahyu 2"/>
    <s v="ODP-TUR-FF/28"/>
    <s v="WO061804619"/>
    <m/>
    <m/>
    <m/>
    <n v="112.6707141"/>
    <n v="-8.1575702000000003"/>
    <s v="|MN02462|MYIA-010409345853/POI/+62 822-2802-5558/087796642411/wahyuta443@gmail.com"/>
    <s v="MYIB_ASSISTANT"/>
    <m/>
    <m/>
    <m/>
    <m/>
    <m/>
    <m/>
    <m/>
    <m/>
    <s v="Management Janji"/>
    <s v="2026-08-16 08:00:00 | Tanggal Pemasangan : 16 Agustus 2026 Jam Pemasangan : 08:00 15:00 Info Tambahan : Hubungi pelanggan dulu sebelum ke lokasi terimakasih"/>
    <s v="FCC"/>
    <s v="15-08-2026 10:39:56"/>
    <d v="2026-08-16T08:00:00"/>
    <m/>
    <s v="PS"/>
    <s v="TUR"/>
    <s v="NO ADDON"/>
    <n v="20260816"/>
    <s v="Completed"/>
    <s v="HSI Bisnis Promo HUT Telkom PSB 70% - 200 Mbps"/>
    <s v="INDIBIZ"/>
    <m/>
    <m/>
    <d v="2026-08-16T08:00:00"/>
    <s v="2026-08-16 08:00:00 | Tanggal Pemasangan : 16 Agustus 2026 Jam Pemasangan : 08:00 15:00 Info Tambahan : Hubungi pelanggan dulu sebelum ke lokasi terimakasih"/>
    <n v="2026"/>
    <n v="8"/>
    <n v="16"/>
    <d v="2026-08-16T00:00:00"/>
    <n v="-0.33333333333575865"/>
    <x v="1"/>
    <x v="24"/>
  </r>
  <r>
    <n v="1974"/>
    <n v="1002530095"/>
    <n v="3"/>
    <x v="3"/>
    <n v="5"/>
    <s v="MADURA"/>
    <s v="BANGKALAN"/>
    <s v="OMB"/>
    <s v="REG"/>
    <s v="AO"/>
    <s v="NEW SALES"/>
    <s v="1P INET"/>
    <s v="Completed (PS)"/>
    <s v="RBS-Regional 3"/>
    <d v="2026-08-16T19:13:56"/>
    <d v="2026-08-18T10:52:20"/>
    <n v="69367764"/>
    <m/>
    <n v="152438209350"/>
    <s v="Toko Chika madura"/>
    <s v="ODP-OMB-FB/23"/>
    <s v="WO061900517"/>
    <m/>
    <m/>
    <m/>
    <n v="113.38403396308399"/>
    <n v="-7.0353478757754697"/>
    <s v="MD|MYDB-20260816265761|DN00001/MN00572|Toko Chika madura|085726119952"/>
    <s v="MYDIGIBIZPARTNER"/>
    <m/>
    <m/>
    <m/>
    <m/>
    <m/>
    <m/>
    <m/>
    <m/>
    <s v="Management Janji"/>
    <s v="2026-08-18 08:00:00 | Tanggal Pemasangan : 18 Agustus 2026 Jam Pemasangan : 08:00 13:00 Info Tambahan : Hubungi pelanggan dulu sebelum ke lokasi terimakasih"/>
    <s v="FCC"/>
    <s v="16-08-2026 19:25:16"/>
    <d v="2026-08-18T08:00:00"/>
    <m/>
    <s v="PS"/>
    <s v="OMB"/>
    <s v="NO ADDON"/>
    <n v="20260818"/>
    <s v="Completed"/>
    <s v="HSI Bisnis Promo HUT Telkom PSB 70% - 100 Mbps"/>
    <s v="INDIBIZ"/>
    <m/>
    <m/>
    <d v="2026-08-18T08:00:00"/>
    <s v="2026-08-18 08:00:00 | Tanggal Pemasangan : 18 Agustus 2026 Jam Pemasangan : 08:00 13:00 Info Tambahan : Hubungi pelanggan dulu sebelum ke lokasi terimakasih"/>
    <n v="2026"/>
    <n v="8"/>
    <n v="18"/>
    <d v="2026-08-18T00:00:00"/>
    <n v="-0.33333333333575865"/>
    <x v="1"/>
    <x v="6"/>
  </r>
  <r>
    <n v="1975"/>
    <n v="1002526073"/>
    <n v="3"/>
    <x v="0"/>
    <n v="5"/>
    <s v="MATARAM"/>
    <s v="LOMBOK TIMUR UTARA"/>
    <s v="SEL"/>
    <s v="REG"/>
    <s v="AO"/>
    <s v="NEW SALES"/>
    <m/>
    <s v="CC - HD1A - INPROGRESS UNCONTACTED"/>
    <s v="RBS-Regional 2"/>
    <d v="2026-08-14T11:12:59"/>
    <d v="2026-08-18T16:19:46"/>
    <n v="69365882"/>
    <m/>
    <n v="172619203344"/>
    <s v="Warung Sembako Rian"/>
    <s v="ODP-SEL-FAZ/17"/>
    <m/>
    <m/>
    <m/>
    <m/>
    <n v="106.822342872619"/>
    <n v="-6.1738356515773898"/>
    <s v="|MN00915|/Warung Sembako Rian/HSI BISNIS 1S INET 150MBPS/087860500902/rian13999@gmail.com/RIAN BUDIHARJANI"/>
    <s v="B2B Partner Management (PM)"/>
    <m/>
    <m/>
    <m/>
    <m/>
    <m/>
    <m/>
    <m/>
    <m/>
    <m/>
    <m/>
    <m/>
    <s v="14-08-2026 11:39:52"/>
    <m/>
    <m/>
    <s v="FCC"/>
    <s v="SEL"/>
    <s v="NO ADDON"/>
    <m/>
    <s v="UNCONTACTED : Telepon Tidak Diangkat - RNA Yusnani Manalu 40951378|MYDITA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m/>
    <m/>
    <m/>
    <m/>
    <m/>
    <e v="#NUM!"/>
    <e v="#NUM!"/>
    <x v="0"/>
    <x v="5"/>
  </r>
  <r>
    <n v="1976"/>
    <n v="1002521748"/>
    <n v="3"/>
    <x v="3"/>
    <n v="5"/>
    <s v="SBY SELATAN"/>
    <s v="KETINTANG"/>
    <s v="TPO"/>
    <s v="REG"/>
    <s v="AO"/>
    <s v="NEW SALES"/>
    <m/>
    <s v="Completed (PS)"/>
    <s v="RBS-Regional 3"/>
    <d v="2026-08-12T11:18:28"/>
    <d v="2026-08-12T16:06:26"/>
    <n v="69361935"/>
    <m/>
    <n v="152305227845"/>
    <s v="Primkopal Juanda"/>
    <s v="ODP-TPO-FDL/08"/>
    <s v="WO061570263"/>
    <m/>
    <m/>
    <m/>
    <n v="112.762128"/>
    <n v="-7.380274"/>
    <s v="AMRBS;405989;AMEX;MUJI;RBS-3;SURAMADU;PSB;Primkopal Juanda;082142425176;spbujuanda16@gmail.com;HSI Bisnis (1:1) 100 Mbps (Rp 669.000) PSB Rp 150.000;Surakim;Jalan Raya Sedati no. 1 Juanda, Sedati, Sidoarjo"/>
    <s v="Amex"/>
    <m/>
    <m/>
    <m/>
    <m/>
    <m/>
    <m/>
    <m/>
    <m/>
    <s v="Management Janji"/>
    <s v="2026-08-11 13:00:00|Nama PIC:  bp surakim  No HP: 082142425176  Alt: 082132733944  Tanggal: 11/8/2026  Jam Pasang: Siang  Note: Hubungi sebelum ke lokasi, terimakasih.|40010577|MYDITA"/>
    <s v="FCC"/>
    <d v="2026-12-08T11:39:52"/>
    <m/>
    <m/>
    <s v="PS"/>
    <s v="TPO"/>
    <s v="NO ADDON"/>
    <n v="20260812"/>
    <s v="Completed"/>
    <s v="- 11_11446;Biaya PSB HSI EBIS Tunai di Depan ~ 11[150000]  - E23015;E23015 ~ ES23 - Perangkat ONT[0]  - E23015~null~44292;E23015||11||Abodemen 0[0]  - E23015~null~E23015_SWONTDUALB;SWONTDUALB ~ Biaya Sewa ONT Dual Band ~ E23015[50000]  - E23046;E23046 ~ E"/>
    <s v="INDIBIZ"/>
    <m/>
    <m/>
    <d v="2026-08-12T07:00:00"/>
    <s v="2026-08-11 13:00:00|Nama PIC:  bp surakim  No HP: 082142425176  Alt: 082132733944  Tanggal: 11/8/2026  Jam Pasang: Siang  Note: Hubungi sebelum ke lokasi, terimakasih.|40010577|MYDITA"/>
    <n v="2026"/>
    <n v="8"/>
    <n v="12"/>
    <d v="2026-08-12T00:00:00"/>
    <n v="-0.29166666666424135"/>
    <x v="1"/>
    <x v="10"/>
  </r>
  <r>
    <n v="1977"/>
    <n v="1002517537"/>
    <n v="3"/>
    <x v="1"/>
    <n v="5"/>
    <s v="KEDIRI"/>
    <s v="TULUNGAGUNG"/>
    <s v="TUL"/>
    <s v="REG"/>
    <s v="AO"/>
    <s v="NEW SALES"/>
    <s v="1P INET"/>
    <s v="Completed (PS)"/>
    <s v="RBS-Regional 3"/>
    <d v="2026-08-10T11:52:57"/>
    <d v="2026-08-11T15:55:12"/>
    <n v="69362320"/>
    <m/>
    <n v="152606246417"/>
    <s v="Ufo elektronik"/>
    <s v="ODP-TUL-FAZ/72 FAZ/D05/72.01"/>
    <s v="WO061382919"/>
    <m/>
    <m/>
    <m/>
    <n v="111.903731229776"/>
    <n v="-8.0559575176306897"/>
    <s v="|MN02803|MYIA-034007001989/POI/Andit/085186849998/ufotulungagung18@yahoo.com"/>
    <s v="MYIB_ASSISTANT"/>
    <m/>
    <m/>
    <m/>
    <m/>
    <m/>
    <m/>
    <m/>
    <m/>
    <s v="Management Janji"/>
    <s v="2026-08-11 08:00:00 | Tanggal pemasangan :11/08/2026 Jam pemasangan : pagi Info Tambahan : Hubungi pelanggan dulu sebelum ke lokasi terima kasih."/>
    <s v="FCC"/>
    <d v="2026-10-08T11:54:41"/>
    <d v="2026-08-11T08:00:00"/>
    <m/>
    <s v="PS"/>
    <s v="TUL"/>
    <s v="NO ADDON"/>
    <n v="20260811"/>
    <s v="Completed"/>
    <s v="HSI Bisnis Promo HUT Telkom PSB 70% - 75 Mbps"/>
    <s v="INDIBIZ"/>
    <m/>
    <m/>
    <d v="2026-08-11T08:00:00"/>
    <s v="2026-08-11 08:00:00 | Tanggal pemasangan :11/08/2026 Jam pemasangan : pagi Info Tambahan : Hubungi pelanggan dulu sebelum ke lokasi terima kasih."/>
    <n v="2026"/>
    <n v="8"/>
    <n v="11"/>
    <d v="2026-08-11T00:00:00"/>
    <n v="-0.33333333333575865"/>
    <x v="1"/>
    <x v="28"/>
  </r>
  <r>
    <n v="1978"/>
    <n v="1002518438"/>
    <n v="3"/>
    <x v="3"/>
    <n v="5"/>
    <s v="SBY UTARA"/>
    <s v="MANYAR"/>
    <s v="MGO"/>
    <s v="REG"/>
    <s v="AO"/>
    <s v="NEW SALES"/>
    <m/>
    <s v="Completed (PS)"/>
    <s v="RBS-Regional 3"/>
    <d v="2026-08-10T16:13:03"/>
    <d v="2026-08-10T18:48:58"/>
    <n v="69359904"/>
    <m/>
    <n v="152413167609"/>
    <s v="LEMBAGA PENDIDIKAN BAHASA CHINA"/>
    <s v="ODP-DMO-FQD/01"/>
    <s v="WO061428463"/>
    <m/>
    <m/>
    <m/>
    <n v="112.7513218"/>
    <n v="-7.2599382439999998"/>
    <s v="MD|MYDB-20260805264496|DN00001/MN00443|LEMBAGA PENDIDIKAN BAHASA CHINA|085113162223"/>
    <s v="MYDIGIBIZPARTNER"/>
    <m/>
    <m/>
    <m/>
    <m/>
    <m/>
    <m/>
    <m/>
    <m/>
    <s v="Management Janji"/>
    <s v="2026-08-07 13:00:00 | M Janji : (07/08/026)  jam Pasang : 09:00  Note : hubungi pelanggan jika ingin kelokasi  "/>
    <s v="FCC"/>
    <d v="2026-10-08T16:25:38"/>
    <m/>
    <m/>
    <s v="PS"/>
    <s v="MGO"/>
    <s v="NO ADDON"/>
    <n v="20260810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10T07:00:00"/>
    <s v="2026-08-07 13:00:00 | M Janji : (07/08/026)  jam Pasang : 09:00  Note : hubungi pelanggan jika ingin kelokasi  "/>
    <n v="2026"/>
    <n v="8"/>
    <n v="10"/>
    <d v="2026-08-10T00:00:00"/>
    <n v="-0.29166666666424135"/>
    <x v="1"/>
    <x v="10"/>
  </r>
  <r>
    <n v="1979"/>
    <n v="1002513310"/>
    <n v="3"/>
    <x v="3"/>
    <n v="5"/>
    <s v="SBY SELATAN"/>
    <s v="TANDES"/>
    <s v="DMO"/>
    <s v="REG"/>
    <s v="AO"/>
    <s v="NEW SALES"/>
    <s v="2P INET + VOICE"/>
    <s v="Completed (PS)"/>
    <s v="RBS-Regional 3"/>
    <d v="2026-08-06T17:11:57"/>
    <d v="2026-08-07T21:56:12"/>
    <n v="69360300"/>
    <n v="3135934396"/>
    <n v="152301273560"/>
    <s v="KANTIN KPU KOTA SURABAYA"/>
    <s v="ODP-DMO-FSC/54 FSC/D04/54.01"/>
    <s v="WO061107126"/>
    <m/>
    <m/>
    <m/>
    <n v="112.7290878"/>
    <n v="-7.2928693999999998"/>
    <s v="MD|MYDB-20260806264499|DN00001/MN00086|KANTIN KPU KOTA SURABAYA|08176656606"/>
    <s v="MYDIGIBIZPARTNER"/>
    <m/>
    <m/>
    <m/>
    <m/>
    <m/>
    <m/>
    <m/>
    <m/>
    <s v="Management Janji"/>
    <s v="2026-08-07 15:00:00 | Tanggal pemasangan: 6/08/2026 Jam pemasangan : pagi / siang Info Tambahan : Hubungi pelanggan dulu sebelum ke lokasi. terima kasih"/>
    <s v="FCC"/>
    <d v="2026-06-08T17:26:01"/>
    <d v="2026-08-07T15:00:00"/>
    <m/>
    <s v="PS"/>
    <s v="DMO"/>
    <s v="NO ADDON"/>
    <n v="20260807"/>
    <s v="Completed"/>
    <s v="HSI Bisnis Bundling Phone Promo 2026 PSB 70% - Free 800 Menit Promo - 50 Mbps"/>
    <s v="INDIBIZ"/>
    <m/>
    <m/>
    <d v="2026-08-07T15:00:00"/>
    <s v="2026-08-07 15:00:00 | Tanggal pemasangan: 6/08/2026 Jam pemasangan : pagi / siang Info Tambahan : Hubungi pelanggan dulu sebelum ke lokasi. terima kasih"/>
    <n v="2026"/>
    <n v="8"/>
    <n v="7"/>
    <d v="2026-08-07T00:00:00"/>
    <n v="-0.625"/>
    <x v="1"/>
    <x v="23"/>
  </r>
  <r>
    <n v="1980"/>
    <n v="1002507946"/>
    <n v="3"/>
    <x v="1"/>
    <n v="5"/>
    <s v="MALANG"/>
    <s v="KEPANJEN"/>
    <s v="KLJ"/>
    <s v="REG"/>
    <s v="AO"/>
    <s v="NEW SALES"/>
    <m/>
    <s v="Completed (PS)"/>
    <s v="RBS-Regional 3"/>
    <d v="2026-08-04T12:03:12"/>
    <d v="2026-08-04T16:54:15"/>
    <n v="69355824"/>
    <m/>
    <n v="152703903397"/>
    <s v="SDN MULYOREJO 2"/>
    <s v="ODP-KLJ-FDA/22"/>
    <s v="WO060879792"/>
    <m/>
    <m/>
    <m/>
    <n v="112.602569"/>
    <n v="-7.9920602000000001"/>
    <s v="|MN01864|MYIA-090022650076/POI/ARI KUSUMA WIRA PERSADA/087796646629/sdn.mulyorejodua@gmail.com"/>
    <s v="Sales Profesional"/>
    <m/>
    <m/>
    <m/>
    <m/>
    <m/>
    <m/>
    <m/>
    <m/>
    <s v="Management Janji"/>
    <s v="2026-08-01 13:00:00 | Nama PIC : BAPAK ARI  No HP :  087796646629  Alt :   M Janji : (SABTU/1/AGUSTUS/2026)  jam Pasang : 09:00  Note : hubungi pelanggan jika ingin kelokasi"/>
    <s v="FCC"/>
    <d v="2026-04-08T12:09:53"/>
    <m/>
    <m/>
    <s v="PS"/>
    <s v="KLJ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07:00:00"/>
    <s v="2026-08-01 13:00:00 | Nama PIC : BAPAK ARI  No HP :  087796646629  Alt :   M Janji : (SABTU/1/AGUSTUS/2026)  jam Pasang : 09:00  Note : hubungi pelanggan jika ingin kelokasi"/>
    <n v="2026"/>
    <n v="8"/>
    <n v="4"/>
    <d v="2026-08-04T00:00:00"/>
    <n v="-0.29166666666424135"/>
    <x v="1"/>
    <x v="24"/>
  </r>
  <r>
    <n v="1981"/>
    <n v="1002522927"/>
    <n v="3"/>
    <x v="7"/>
    <n v="4"/>
    <s v="SOLO"/>
    <s v="INNER - SOLO JATENG TIMUR"/>
    <s v="SLO"/>
    <s v="REG"/>
    <s v="AO"/>
    <s v="NEW SALES"/>
    <s v="1P INET"/>
    <s v="Completed (PS)"/>
    <s v="RBS-Regional 3"/>
    <d v="2026-08-12T16:41:57"/>
    <d v="2026-08-13T18:23:04"/>
    <n v="69364531"/>
    <m/>
    <n v="146527605813"/>
    <s v="homestay Rusmadi"/>
    <s v="ODP-SLO-FQ/024 FQ/D02/024.01"/>
    <s v="WO061614282"/>
    <m/>
    <m/>
    <m/>
    <n v="110.82364099999999"/>
    <n v="-7.6020120000000002"/>
    <s v="|MN00943|MYIA-065570822435/POI/Rusmadi Wijaya Hadi Santoso /0895400383892/hrdcvijbsukoharjo@gmail.com"/>
    <s v="MYIB_ASSISTANT"/>
    <m/>
    <m/>
    <m/>
    <m/>
    <m/>
    <m/>
    <m/>
    <m/>
    <s v="Management Janji"/>
    <s v="2026-08-13 13:00:00 | Waktu pemasnagan : 13 Agustus 2026 Jam pemasangan : 08.00 - 12.00 Mohon hubungi pelanggan sebelum ke lokasi  Terima kasih"/>
    <s v="FCC"/>
    <d v="2026-12-08T16:54:54"/>
    <d v="2026-08-13T13:00:00"/>
    <m/>
    <s v="PS"/>
    <s v="SLO"/>
    <s v="NO ADDON"/>
    <n v="20260813"/>
    <s v="Completed"/>
    <s v="HSI Bisnis Promo HUT Telkom PSB 70% - 50 Mbps"/>
    <s v="INDIBIZ"/>
    <m/>
    <m/>
    <d v="2026-08-13T13:00:00"/>
    <s v="2026-08-13 13:00:00 | Waktu pemasnagan : 13 Agustus 2026 Jam pemasangan : 08.00 - 12.00 Mohon hubungi pelanggan sebelum ke lokasi  Terima kasih"/>
    <n v="2026"/>
    <n v="8"/>
    <n v="13"/>
    <d v="2026-08-13T00:00:00"/>
    <n v="-0.54166666666424135"/>
    <x v="1"/>
    <x v="4"/>
  </r>
  <r>
    <n v="1982"/>
    <n v="1002526337"/>
    <n v="3"/>
    <x v="1"/>
    <n v="5"/>
    <s v="MADIUN"/>
    <s v="PONOROGO"/>
    <s v="PLG"/>
    <s v="REG"/>
    <s v="AO"/>
    <s v="NEW SALES"/>
    <s v="1P INET"/>
    <s v="Completed (PS)"/>
    <s v="RBS-Regional 3"/>
    <d v="2026-08-14T12:46:56"/>
    <d v="2026-08-15T19:49:53"/>
    <n v="69366009"/>
    <m/>
    <n v="152617204573"/>
    <s v="KLA KOMPUTER"/>
    <s v="ODP-PLG-FB/08 FB/D01/08.01"/>
    <s v="WO061741092"/>
    <m/>
    <m/>
    <m/>
    <n v="111.67213685810501"/>
    <n v="-7.9091528764442502"/>
    <s v="MD|MYDB-20260814265335|DN00001/MN02053|KLA KOMPUTER|0881026372723"/>
    <s v="MYDIGIBIZPARTNER"/>
    <m/>
    <m/>
    <m/>
    <m/>
    <m/>
    <m/>
    <m/>
    <m/>
    <s v="Management Janji"/>
    <s v="2026-08-15 13:00:00 | Nama Pic : bp jasman  No Hp Pic : 0881026372723 No alt : - Jam Pemasangan : pagi  Tanggal Pemasangan : 15 Agustus 2026"/>
    <s v="FCC"/>
    <s v="14-08-2026 12:54:56"/>
    <d v="2026-08-15T13:00:00"/>
    <m/>
    <s v="PS"/>
    <s v="PLG"/>
    <s v="NO ADDON"/>
    <n v="20260815"/>
    <s v="Completed"/>
    <s v="HSI Bisnis Promo HUT Telkom PSB 70% - 300 Mbps"/>
    <s v="INDIBIZ"/>
    <m/>
    <m/>
    <d v="2026-08-15T13:00:00"/>
    <s v="2026-08-15 13:00:00 | Nama Pic : bp jasman  No Hp Pic : 0881026372723 No alt : - Jam Pemasangan : pagi  Tanggal Pemasangan : 15 Agustus 2026"/>
    <n v="2026"/>
    <n v="8"/>
    <n v="15"/>
    <d v="2026-08-15T00:00:00"/>
    <n v="-0.54166666666424135"/>
    <x v="1"/>
    <x v="25"/>
  </r>
  <r>
    <n v="1983"/>
    <n v="1002507811"/>
    <n v="3"/>
    <x v="4"/>
    <n v="4"/>
    <s v="SEMARANG"/>
    <s v="KENDAL"/>
    <s v="WLR"/>
    <s v="REG"/>
    <s v="AO"/>
    <s v="NEW SALES"/>
    <s v="1P INET"/>
    <s v="Completed (PS)"/>
    <s v="RBS-Regional 3"/>
    <d v="2026-08-04T11:37:56"/>
    <d v="2026-08-04T17:57:22"/>
    <n v="69358161"/>
    <m/>
    <n v="143407106629"/>
    <s v="TOKO SEMBAKO MADURA"/>
    <s v="ODP-WLR-FD/052"/>
    <s v="WO060875290"/>
    <m/>
    <m/>
    <m/>
    <n v="110.06444"/>
    <n v="-6.9732383999999996"/>
    <s v="|MN02256|MYIA-011701290735/POI/MUHAMMAD ROHMANI/081219876542/boucah02@gmail.com"/>
    <s v="MYIB_ASSISTANT"/>
    <m/>
    <m/>
    <m/>
    <m/>
    <m/>
    <m/>
    <m/>
    <m/>
    <s v="Management Janji"/>
    <s v="2026-08-05 08:00:00 | Jam pemasangan : 12.00 Info Tambahan : Hubungi pelanggan dulu sebelum ke lokasi terimakasih "/>
    <s v="FCC"/>
    <d v="2026-04-08T11:40:22"/>
    <d v="2026-08-05T08:00:00"/>
    <m/>
    <s v="PS"/>
    <s v="WLR"/>
    <s v="NO ADDON"/>
    <n v="20260804"/>
    <s v="Completed"/>
    <s v="HSI Bisnis Basic Promo HUT Telkom PSB 70% - 50 Mbps"/>
    <s v="INDIBIZ"/>
    <m/>
    <m/>
    <d v="2026-08-05T08:00:00"/>
    <s v="2026-08-05 08:00:00 | Jam pemasangan : 12.00 Info Tambahan : Hubungi pelanggan dulu sebelum ke lokasi terimakasih "/>
    <n v="2026"/>
    <n v="8"/>
    <n v="4"/>
    <d v="2026-08-04T00:00:00"/>
    <n v="-1.3333333333357587"/>
    <x v="1"/>
    <x v="4"/>
  </r>
  <r>
    <n v="1984"/>
    <n v="1002528158"/>
    <n v="3"/>
    <x v="6"/>
    <n v="5"/>
    <s v="PASURUAN"/>
    <s v="LUMAJANG"/>
    <s v="SDO"/>
    <s v="REG"/>
    <s v="AO"/>
    <s v="NEW SALES"/>
    <s v="1P INET"/>
    <s v="Completed (PS)"/>
    <s v="RBS-Regional 3"/>
    <d v="2026-08-15T12:02:57"/>
    <d v="2026-08-16T14:04:16"/>
    <n v="69366811"/>
    <m/>
    <n v="152534203454"/>
    <s v="TOKO ARTAHTA"/>
    <s v="ODP-SDO-FB/31 FB/D02/31.01"/>
    <s v="WO061814760"/>
    <m/>
    <m/>
    <m/>
    <n v="113.091689944267"/>
    <n v="-8.1017630371549192"/>
    <s v="MD|MYDB-20260815265491|DN00001/MN01309|TOKO ARTAHTA|082335325859"/>
    <s v="MYDIGIBIZPARTNER"/>
    <m/>
    <m/>
    <m/>
    <m/>
    <m/>
    <m/>
    <m/>
    <m/>
    <s v="Management Janji"/>
    <s v="2026-08-16 08:00:00 | Tanggal pemasangan: 16/08/2026 Jam pemasangan : pagi / siang Info Tambahan : Hubungi pelanggan dulu sebelum ke lokasi terima kasih."/>
    <s v="FCC"/>
    <s v="15-08-2026 12:10:01"/>
    <d v="2026-08-16T08:00:00"/>
    <m/>
    <s v="PS"/>
    <s v="SDO"/>
    <s v="NO ADDON"/>
    <n v="20260816"/>
    <s v="Completed"/>
    <s v="HSI Bisnis Basic Promo HUT Telkom PSB 70% - 100 Mbps"/>
    <s v="INDIBIZ"/>
    <m/>
    <m/>
    <d v="2026-08-16T08:00:00"/>
    <s v="2026-08-16 08:00:00 | Tanggal pemasangan: 16/08/2026 Jam pemasangan : pagi / siang Info Tambahan : Hubungi pelanggan dulu sebelum ke lokasi terima kasih."/>
    <n v="2026"/>
    <n v="8"/>
    <n v="16"/>
    <d v="2026-08-16T00:00:00"/>
    <n v="-0.33333333333575865"/>
    <x v="1"/>
    <x v="27"/>
  </r>
  <r>
    <n v="1985"/>
    <n v="1002523716"/>
    <n v="3"/>
    <x v="1"/>
    <n v="5"/>
    <s v="KEDIRI"/>
    <s v="TRENGGALEK"/>
    <s v="TRE"/>
    <s v="REG"/>
    <s v="AO"/>
    <s v="NEW SALES"/>
    <s v="1P INET"/>
    <s v="Completed (PS)"/>
    <s v="RBS-Regional 3"/>
    <d v="2026-08-13T10:29:56"/>
    <d v="2026-08-13T19:14:49"/>
    <n v="69364888"/>
    <m/>
    <n v="152608209010"/>
    <s v="TOKO OLIK"/>
    <s v="ODP-TRE-FU/25 FU/D04/25.01"/>
    <s v="WO061648190"/>
    <m/>
    <m/>
    <m/>
    <n v="111.65928"/>
    <n v="-8.1896430000000002"/>
    <s v="|MN00418|MYIA-018594018143/POI/KHOLIK MANSYUR/082216316858/sayhaloo353@gmail.com"/>
    <s v="MYIB_ASSISTANT"/>
    <m/>
    <m/>
    <m/>
    <m/>
    <m/>
    <m/>
    <m/>
    <m/>
    <s v="Management Janji"/>
    <s v="2026-08-14 08:00:00 | Nama PIC:  bp muh kholik  No HP: 082216316858 Alt: Tanggal: 14/8/2026 Jam Pasang: Pagi  Note: Hubungi sebelum ke lokasi, terimakasih."/>
    <s v="FCC"/>
    <s v="13-08-2026 10:39:50"/>
    <d v="2026-08-14T08:00:00"/>
    <m/>
    <s v="PS"/>
    <s v="TRE"/>
    <s v="OCA"/>
    <n v="20260813"/>
    <s v="Completed"/>
    <s v="HSI Bisnis Bundling OCA Breach Checker Promo 2026 PSB 70% - 300 Mbps"/>
    <s v="INDIBIZ"/>
    <m/>
    <m/>
    <d v="2026-08-14T08:00:00"/>
    <s v="2026-08-14 08:00:00 | Nama PIC:  bp muh kholik  No HP: 082216316858 Alt: Tanggal: 14/8/2026 Jam Pasang: Pagi  Note: Hubungi sebelum ke lokasi, terimakasih."/>
    <n v="2026"/>
    <n v="8"/>
    <n v="13"/>
    <d v="2026-08-13T00:00:00"/>
    <n v="-1.3333333333357587"/>
    <x v="1"/>
    <x v="25"/>
  </r>
  <r>
    <n v="1986"/>
    <n v="1002504480"/>
    <n v="3"/>
    <x v="0"/>
    <n v="5"/>
    <s v="KUPANG"/>
    <s v="ENDE"/>
    <s v="END"/>
    <s v="REG"/>
    <s v="AO"/>
    <s v="NEW SALES"/>
    <s v="1P INET"/>
    <s v="Completed (PS)"/>
    <s v="RBS-Regional 3"/>
    <d v="2026-08-01T11:56:56"/>
    <d v="2026-08-03T21:12:23"/>
    <n v="69356682"/>
    <m/>
    <n v="172506788740"/>
    <s v="KIOS NATASYA"/>
    <s v="ODP-END-FD/78 FD/D07/78.01"/>
    <s v="WO060637768"/>
    <m/>
    <m/>
    <m/>
    <n v="121.6601038"/>
    <n v="-8.8349060999999995"/>
    <s v="|MC40144|MYIA-038886948797/POI/JORAM MELKY SEDEK/081238064530/korosantos9605@gmail.com"/>
    <s v="MYIB_ASSISTANT"/>
    <m/>
    <m/>
    <m/>
    <m/>
    <m/>
    <m/>
    <m/>
    <m/>
    <s v="Management Janji"/>
    <s v="2026-08-02 08:00:00 | Tanggal pemasangan: 01/08/2026 Jam pemasangan : pagi / siang Info Tambahan : Hubungi pelanggan dulu sebelum ke lokasi terima kasih"/>
    <s v="FCC"/>
    <d v="2026-01-08T12:09:52"/>
    <d v="2026-08-02T08:00:00"/>
    <m/>
    <s v="PS"/>
    <s v="END"/>
    <s v="NO ADDON"/>
    <n v="20260803"/>
    <s v="Completed"/>
    <s v="HSI Bisnis Promo HUT Telkom PSB 70% - 50 Mbps"/>
    <s v="INDIBIZ"/>
    <m/>
    <m/>
    <d v="2026-08-02T08:00:00"/>
    <s v="2026-08-02 08:00:00 | Tanggal pemasangan: 01/08/2026 Jam pemasangan : pagi / siang Info Tambahan : Hubungi pelanggan dulu sebelum ke lokasi terima kasih"/>
    <n v="2026"/>
    <n v="8"/>
    <n v="3"/>
    <d v="2026-08-03T00:00:00"/>
    <n v="0.66666666666424135"/>
    <x v="1"/>
    <x v="21"/>
  </r>
  <r>
    <n v="1987"/>
    <n v="1002512081"/>
    <n v="3"/>
    <x v="5"/>
    <n v="5"/>
    <s v="DENPASAR"/>
    <s v="SANUR"/>
    <s v="SAU"/>
    <s v="REG"/>
    <s v="AO"/>
    <s v="NEW SALES"/>
    <m/>
    <s v="CANCEL COMPLETED"/>
    <s v="RBS-Regional 2"/>
    <d v="2026-08-06T11:35:45"/>
    <d v="2026-08-10T02:01:08"/>
    <n v="69359844"/>
    <m/>
    <n v="172401298155"/>
    <s v="PT CERIA JUSINDO NUSANTARA"/>
    <s v="OTB-SAU-ICONMALLSANU"/>
    <m/>
    <m/>
    <m/>
    <m/>
    <n v="115.263330213494"/>
    <n v="-8.6866822221895497"/>
    <s v="MB00304; Nuryadi 087877212653 081383396669; finance@boostjuicebars.co.id; HSI BISNIS + NETMONK 50 MBPS 462K; Firra"/>
    <s v="Sales Force DBS"/>
    <m/>
    <m/>
    <m/>
    <m/>
    <m/>
    <m/>
    <m/>
    <m/>
    <m/>
    <m/>
    <m/>
    <d v="2026-06-08T11:39:52"/>
    <m/>
    <m/>
    <s v="REJECT_FCC"/>
    <s v="SAU"/>
    <s v="NETMONK"/>
    <m/>
    <s v="Order dicancel oleh SYSTEM remark : CANCEL ORDER by System : pelanggan belum melakukan upload dokumen melebihi 3 hari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Order dicancel oleh SYSTEM remark : CANCEL ORDER by System : pelanggan belum melakukan upload dokumen melebihi 3 hari"/>
    <m/>
    <m/>
    <m/>
    <m/>
    <m/>
    <e v="#NUM!"/>
    <e v="#NUM!"/>
    <x v="0"/>
    <x v="7"/>
  </r>
  <r>
    <n v="1988"/>
    <n v="1002512270"/>
    <n v="3"/>
    <x v="7"/>
    <n v="4"/>
    <s v="KUDUS"/>
    <s v="PATI"/>
    <s v="PAT"/>
    <s v="REG"/>
    <s v="AO"/>
    <s v="NEW SALES"/>
    <s v="1P INET"/>
    <s v="98 | OSS - CANCEL COMPLETE"/>
    <s v="RBS-Regional 3"/>
    <d v="2026-08-06T12:46:57"/>
    <d v="2026-08-07T16:13:07"/>
    <n v="69359929"/>
    <m/>
    <n v="142551119462"/>
    <s v="Toko Firda"/>
    <s v="ODP-PAT-FP/035 FP/D03/035.01"/>
    <s v="WO061069113"/>
    <m/>
    <m/>
    <m/>
    <n v="110.972854"/>
    <n v="-6.8079489999999998"/>
    <s v="|MN00408|MYIA-018330847350/POI/toko firda/085726526171/riaupt754@gmail.com"/>
    <s v="MYIB_ASSISTANT"/>
    <m/>
    <m/>
    <m/>
    <m/>
    <m/>
    <m/>
    <m/>
    <m/>
    <s v="Management Janji"/>
    <s v="2026-08-07 13:00:00 | Tanggal pemasangan: 07/08/2026 Jam pemasangan : pagi/siang Info Tambahan : Hubungi pelanggan dulu sebelum ke lokasi. terima kasih"/>
    <s v="FCC"/>
    <d v="2026-06-08T12:55:41"/>
    <d v="2026-08-07T13:00:00"/>
    <s v="Kendala Pelanggan"/>
    <s v="CANCEL"/>
    <s v="PAT"/>
    <s v="NO ADDON"/>
    <m/>
    <s v="Cancel Completed"/>
    <s v="HSI Bisnis Basic Promo HUT Telkom PSB 70% - 50 Mbps"/>
    <s v="INDIBIZ"/>
    <m/>
    <m/>
    <d v="2026-08-07T13:00:00"/>
    <s v="2026-08-07 13:00:00 | Tanggal pemasangan: 07/08/2026 Jam pemasangan : pagi/siang Info Tambahan : Hubungi pelanggan dulu sebelum ke lokasi. terima kasih"/>
    <m/>
    <m/>
    <m/>
    <e v="#NUM!"/>
    <e v="#NUM!"/>
    <x v="0"/>
    <x v="4"/>
  </r>
  <r>
    <n v="1989"/>
    <n v="1002527758"/>
    <n v="3"/>
    <x v="2"/>
    <n v="4"/>
    <s v="PURWOKERTO"/>
    <s v="PURWOKERTO"/>
    <s v="PWT"/>
    <s v="REG"/>
    <s v="AO"/>
    <s v="NEW SALES"/>
    <s v="1P INET"/>
    <s v="Completed (PS)"/>
    <s v="RBS-Regional 3"/>
    <d v="2026-08-15T09:17:56"/>
    <d v="2026-08-15T13:26:02"/>
    <n v="69366582"/>
    <m/>
    <n v="146303609875"/>
    <s v="OCTOPUS PHONE"/>
    <s v="ODP-PWT-FAQ/012"/>
    <s v="WO061799812"/>
    <m/>
    <m/>
    <m/>
    <n v="109.24575900000001"/>
    <n v="-7.4096690000000001"/>
    <s v="|MC00213|MYIA-052204812804/POI/SIDI IRIANTO/081125209631/sidiirianto@gmail.com"/>
    <s v="MYIB_ASSISTANT"/>
    <m/>
    <m/>
    <m/>
    <m/>
    <m/>
    <m/>
    <m/>
    <m/>
    <s v="Management Janji"/>
    <s v="2026-08-16 08:00:00 | Nama Pic : BP SIDI No Hp Pic : 081125209631 Jam Pemasangan : 08:00 - 12.00 Tanggal Pemasangan : MINGGU 16 AGUSTUS 2026 Info Tambahan : Hubungi pelanggan sebelum datang ke lokasi"/>
    <s v="FCC"/>
    <s v="15-08-2026 09:40:30"/>
    <d v="2026-08-16T08:00:00"/>
    <m/>
    <s v="PS"/>
    <s v="PWT"/>
    <s v="NO ADDON"/>
    <n v="20260815"/>
    <s v="Completed"/>
    <s v="HSI Bisnis Promo HUT Telkom PSB 70% - 100 Mbps Dual Band"/>
    <s v="INDIBIZ"/>
    <m/>
    <m/>
    <d v="2026-08-16T08:00:00"/>
    <s v="2026-08-16 08:00:00 | Nama Pic : BP SIDI No Hp Pic : 081125209631 Jam Pemasangan : 08:00 - 12.00 Tanggal Pemasangan : MINGGU 16 AGUSTUS 2026 Info Tambahan : Hubungi pelanggan sebelum datang ke lokasi"/>
    <n v="2026"/>
    <n v="8"/>
    <n v="15"/>
    <d v="2026-08-15T00:00:00"/>
    <n v="-1.3333333333357587"/>
    <x v="1"/>
    <x v="4"/>
  </r>
  <r>
    <n v="1990"/>
    <n v="1002534825"/>
    <n v="3"/>
    <x v="3"/>
    <n v="5"/>
    <s v="MADURA"/>
    <s v="BANGKALAN"/>
    <s v="SPG"/>
    <s v="REG"/>
    <s v="AO"/>
    <s v="NEW SALES"/>
    <s v="1P INET"/>
    <s v="MIE - SEND SURVEY"/>
    <s v="RBS-Regional 3"/>
    <d v="2026-08-18T20:26:57"/>
    <d v="2026-08-18T20:30:07"/>
    <n v="69369587"/>
    <m/>
    <n v="152434913786"/>
    <s v="TOKO MANFAAT"/>
    <s v="ODP-SPG-FP/09 FP/D01/09.01"/>
    <s v="WO062058220"/>
    <m/>
    <m/>
    <m/>
    <n v="113.33108615130099"/>
    <n v="-7.2136270307495298"/>
    <s v="MD|MYDB-20260818266054|DN00001/MN00802|TOKO MANFAAT|08159996009"/>
    <s v="MYDIGIBIZPARTNER"/>
    <m/>
    <m/>
    <m/>
    <m/>
    <m/>
    <m/>
    <m/>
    <m/>
    <s v="Management Janji"/>
    <s v="2026-08-20 08:00:00 | M Janji : (19/agustus/2026) jam Pasang : 09:00 Note : hubungi pelanggan jika ingin kelokasi"/>
    <s v="FCC"/>
    <s v="18-08-2026 20:40:02"/>
    <d v="2026-08-20T08:00:00"/>
    <m/>
    <s v="SURVEY_NEW_MANJA"/>
    <s v="SPG"/>
    <s v="NO ADDON"/>
    <m/>
    <s v="MIE - SEND SURVEY"/>
    <s v="HSI Bisnis Promo HUT RI PSB 70% - 50 Mbps"/>
    <s v="INDIBIZ"/>
    <m/>
    <m/>
    <d v="2026-08-20T08:00:00"/>
    <s v="2026-08-20 08:00:00 | M Janji : (19/agustus/2026) jam Pasang : 09:00 Note : hubungi pelanggan jika ingin kelokasi"/>
    <m/>
    <m/>
    <m/>
    <e v="#NUM!"/>
    <e v="#NUM!"/>
    <x v="0"/>
    <x v="6"/>
  </r>
  <r>
    <n v="1991"/>
    <n v="1002509073"/>
    <n v="3"/>
    <x v="0"/>
    <n v="5"/>
    <s v="MATARAM"/>
    <s v="SUMBAWA"/>
    <s v="EMP"/>
    <s v="REG"/>
    <s v="AO"/>
    <s v="NEW SALES"/>
    <m/>
    <s v="Completed (PS)"/>
    <s v="RBS-Regional 3"/>
    <d v="2026-08-04T16:04:47"/>
    <d v="2026-08-04T17:55:17"/>
    <n v="69352188"/>
    <m/>
    <n v="172612801935"/>
    <s v="GADAIKU EMPANG"/>
    <s v="ODP-EMP-FAB/23"/>
    <s v="WO060917496"/>
    <m/>
    <m/>
    <m/>
    <n v="117.997502"/>
    <n v="-8.7580690000000008"/>
    <s v="|MN01576|MYIA-091638678224/POI/abdurrahim/082340957350/gadaikuempang@gmail.com"/>
    <s v="Sales Profesional"/>
    <m/>
    <m/>
    <m/>
    <m/>
    <m/>
    <m/>
    <m/>
    <m/>
    <s v="Management Janji"/>
    <s v="2026-07-28 08:00:00 | Nama PIC : Bp Abdurahim  No HP : 082340957350  No Alt : -  M Janji :  28 Juli 2026  Jam Pasang : Pagi / Siang  Note : hubungi pelanggan jika ingin kelokasi"/>
    <s v="FCC"/>
    <d v="2026-04-08T16:25:34"/>
    <m/>
    <s v="Kendala Lainnya"/>
    <s v="PS"/>
    <s v="EMP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07:00:00"/>
    <s v="2026-07-28 08:00:00 | Nama PIC : Bp Abdurahim  No HP : 082340957350  No Alt : -  M Janji :  28 Juli 2026  Jam Pasang : Pagi / Siang  Note : hubungi pelanggan jika ingin kelokasi"/>
    <n v="2026"/>
    <n v="8"/>
    <n v="4"/>
    <d v="2026-08-04T00:00:00"/>
    <n v="-0.29166666666424135"/>
    <x v="1"/>
    <x v="2"/>
  </r>
  <r>
    <n v="1992"/>
    <n v="1002505639"/>
    <n v="3"/>
    <x v="4"/>
    <n v="4"/>
    <s v="PEKALONGAN"/>
    <s v="BREBES"/>
    <s v="BRB"/>
    <s v="REG"/>
    <s v="AO"/>
    <s v="NEW SALES"/>
    <m/>
    <s v="102 | FOLLOW UP COMPLETED"/>
    <s v="RBS-Regional 3"/>
    <d v="2026-08-03T09:40:42"/>
    <d v="2026-08-06T12:55:29"/>
    <n v="69357257"/>
    <m/>
    <n v="146284107597"/>
    <s v="Yayasan Harapan Umat"/>
    <s v="ODP-BRB-FA/040"/>
    <s v="WO060971256"/>
    <m/>
    <m/>
    <m/>
    <n v="109.047898351924"/>
    <n v="-6.8647149792305502"/>
    <s v="AMRBS;403095;REG3;BAYU;085100296564;HSI 1S 100MB;535k;PIC 089518687894;harapanumat1990@gmail.com"/>
    <s v="Account Manager"/>
    <m/>
    <m/>
    <m/>
    <m/>
    <m/>
    <m/>
    <m/>
    <m/>
    <s v="Management Janji"/>
    <s v="2026-08-06 08:00:00|M Janji : (06/08/2026) jam Pasang pagi / siang  Note : hubungi pelanggan jika ingin kelokasi|40981182|MYDITA"/>
    <s v="FCC"/>
    <d v="2026-03-08T09:55:19"/>
    <d v="2026-08-06T08:00:00"/>
    <s v="Kendala Teknik"/>
    <s v="REVOKE"/>
    <s v="BRB"/>
    <s v="NO ADDON"/>
    <m/>
    <s v="Follow Up Revoke Completed, New Order ID : SC1002512289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6T08:00:00"/>
    <s v="2026-08-06 08:00:00|M Janji : (06/08/2026) jam Pasang pagi / siang  Note : hubungi pelanggan jika ingin kelokasi|40981182|MYDITA"/>
    <m/>
    <m/>
    <m/>
    <e v="#NUM!"/>
    <e v="#NUM!"/>
    <x v="0"/>
    <x v="4"/>
  </r>
  <r>
    <n v="1993"/>
    <n v="1002510442"/>
    <n v="3"/>
    <x v="1"/>
    <n v="5"/>
    <s v="MALANG"/>
    <s v="BATU"/>
    <s v="BLB"/>
    <s v="REG"/>
    <s v="AO"/>
    <s v="NEW SALES"/>
    <s v="1P INET"/>
    <s v="Completed (PS)"/>
    <s v="RBS-Regional 3"/>
    <d v="2026-08-05T12:59:56"/>
    <d v="2026-08-06T14:27:24"/>
    <n v="69359138"/>
    <m/>
    <n v="152702232119"/>
    <s v="kedai titi"/>
    <s v="ODP-BLB-FDX/58 FDX/D03/58.01"/>
    <s v="WO060979390"/>
    <m/>
    <m/>
    <m/>
    <n v="112.652389"/>
    <n v="-7.9574249999999997"/>
    <s v="|MN00519|MYIA-094997768747/POI/Agus rubiyanto/0881027638544/titi.kos@outlook.com"/>
    <s v="MYIB_ASSISTANT"/>
    <m/>
    <m/>
    <m/>
    <m/>
    <m/>
    <m/>
    <m/>
    <m/>
    <s v="Management Janji"/>
    <s v="2026-08-06 13:00:00 | M Janji : (06/08/2026) jam Pasang : 09:00 Note : hubungi pelanggan jika ingin kelokasi"/>
    <s v="FCC"/>
    <d v="2026-05-08T13:10:17"/>
    <d v="2026-08-06T13:00:00"/>
    <m/>
    <s v="PS"/>
    <s v="BLB"/>
    <s v="NO ADDON"/>
    <n v="20260806"/>
    <s v="Completed"/>
    <s v="HSI Bisnis Basic Promo HUT Telkom PSB 70% - 50 Mbps"/>
    <s v="INDIBIZ"/>
    <m/>
    <m/>
    <d v="2026-08-06T13:00:00"/>
    <s v="2026-08-06 13:00:00 | M Janji : (06/08/2026) jam Pasang : 09:00 Note : hubungi pelanggan jika ingin kelokasi"/>
    <n v="2026"/>
    <n v="8"/>
    <n v="6"/>
    <d v="2026-08-06T00:00:00"/>
    <n v="-0.54166666666424135"/>
    <x v="1"/>
    <x v="15"/>
  </r>
  <r>
    <n v="1994"/>
    <n v="1002508282"/>
    <n v="3"/>
    <x v="4"/>
    <n v="4"/>
    <s v="PEKALONGAN"/>
    <s v="BATANG"/>
    <s v="BTG"/>
    <s v="REG"/>
    <s v="AO"/>
    <s v="NEW SALES"/>
    <s v="1P INET"/>
    <s v="Completed (PS)"/>
    <s v="RBS-Regional 3"/>
    <d v="2026-08-04T13:37:56"/>
    <d v="2026-08-05T13:04:55"/>
    <n v="69358306"/>
    <m/>
    <n v="146279105463"/>
    <s v="TOKO BAROKAH"/>
    <s v="ODP-BTG-FK/038 FK/D03/038.01"/>
    <s v="WO060895157"/>
    <m/>
    <m/>
    <m/>
    <n v="109.728281"/>
    <n v="-6.9001330000000003"/>
    <s v="|MN00925|MYIA-069404448257/POI/rohmad hidayat/085385419812/rohmadhidayat1209@gmail.com"/>
    <s v="MYIB_ASSISTANT"/>
    <m/>
    <m/>
    <m/>
    <m/>
    <m/>
    <m/>
    <m/>
    <m/>
    <s v="Management Janji"/>
    <s v="2026-08-05 13:00:00 | M Janji : (05/08/2026) jam Pasang : 09:00 Note : hubungi pelanggan jika ingin kelokasi"/>
    <s v="FCC"/>
    <d v="2026-04-08T13:39:51"/>
    <d v="2026-08-05T13:00:00"/>
    <m/>
    <s v="PS"/>
    <s v="BTG"/>
    <s v="NO ADDON"/>
    <n v="20260805"/>
    <s v="Completed"/>
    <s v="HSI Bisnis Promo HUT Telkom PSB 70% - 100 Mbps Dual Band"/>
    <s v="INDIBIZ"/>
    <m/>
    <m/>
    <d v="2026-08-05T13:00:00"/>
    <s v="2026-08-05 13:00:00 | M Janji : (05/08/2026) jam Pasang : 09:00 Note : hubungi pelanggan jika ingin kelokasi"/>
    <n v="2026"/>
    <n v="8"/>
    <n v="5"/>
    <d v="2026-08-05T00:00:00"/>
    <n v="-0.54166666666424135"/>
    <x v="1"/>
    <x v="4"/>
  </r>
  <r>
    <n v="1995"/>
    <n v="1002532146"/>
    <n v="3"/>
    <x v="0"/>
    <n v="5"/>
    <s v="MATARAM"/>
    <s v="BIMA"/>
    <s v="SIL"/>
    <s v="REG"/>
    <s v="AO"/>
    <s v="NEW SALES"/>
    <s v="1P INET"/>
    <s v="MIE - SEND SURVEY"/>
    <s v="RBS-Regional 3"/>
    <d v="2026-08-18T09:16:56"/>
    <d v="2026-08-18T09:18:02"/>
    <n v="69368561"/>
    <m/>
    <n v="172617203020"/>
    <s v="PAUD SPS TERPADU TK TERPADU"/>
    <s v="ODP-SIL-FAC/59 FAC/D05/59.01"/>
    <s v="WO061976221"/>
    <m/>
    <m/>
    <m/>
    <n v="118.63986558633"/>
    <n v="-8.5103292923066896"/>
    <s v="|MN02085|MYIA-066453221003/POI/ATTY NURYATI/081235762818/janah290188@gmail.com"/>
    <s v="MYIB_ASSISTANT"/>
    <m/>
    <m/>
    <m/>
    <m/>
    <m/>
    <m/>
    <m/>
    <m/>
    <s v="Management Janji"/>
    <s v="2026-08-19 15:00:00 | M janji : pagi Tanggal Pemasangan : 18/agustus/2026 Note : hubungi pelanggan jika ingin kelokasi "/>
    <s v="FCC"/>
    <s v="18-08-2026 09:25:47"/>
    <d v="2026-08-19T15:00:00"/>
    <m/>
    <s v="SURVEY_NEW_MANJA"/>
    <s v="SIL"/>
    <s v="NETMONK"/>
    <m/>
    <s v="MIE - SEND SURVEY"/>
    <s v="HSI Bisnis Bundling Netmonk PSB 70% - 150 Mbps"/>
    <s v="INDIBIZ"/>
    <m/>
    <m/>
    <d v="2026-08-19T15:00:00"/>
    <s v="2026-08-19 15:00:00 | M janji : pagi Tanggal Pemasangan : 18/agustus/2026 Note : hubungi pelanggan jika ingin kelokasi "/>
    <m/>
    <m/>
    <m/>
    <e v="#NUM!"/>
    <e v="#NUM!"/>
    <x v="0"/>
    <x v="0"/>
  </r>
  <r>
    <n v="1996"/>
    <n v="1002519285"/>
    <n v="3"/>
    <x v="3"/>
    <n v="5"/>
    <s v="SBY UTARA"/>
    <s v="KENJERAN"/>
    <s v="KBL"/>
    <s v="REG"/>
    <s v="AO"/>
    <s v="NEW SALES"/>
    <s v="1P INET"/>
    <s v="MIA - INVALID SURVEY"/>
    <s v="RBS-Regional 3"/>
    <d v="2026-08-11T10:31:56"/>
    <d v="2026-08-11T18:12:00"/>
    <n v="69363034"/>
    <m/>
    <n v="152401227387"/>
    <s v="WARKOP TM"/>
    <s v="ODP-KBL-FTB/42 FTB/D03/42.01"/>
    <s v="WO061473704"/>
    <m/>
    <m/>
    <m/>
    <n v="112.7456186"/>
    <n v="-7.2261913"/>
    <s v="|MN02532|MYIA-060270217647/POI/MUTAMMIM/085975127833/banytamim085@gmail.com"/>
    <s v="MYIB_ASSISTANT"/>
    <m/>
    <m/>
    <m/>
    <m/>
    <m/>
    <m/>
    <m/>
    <m/>
    <s v="Management Janji"/>
    <s v="2026-08-12 09:00:00 | M Janji : (12/08/2026) jam Pasang : 09:00 Note : hubungi pelanggan jika ingin kelokasi "/>
    <s v="FCC"/>
    <d v="2026-11-08T10:39:50"/>
    <d v="2026-08-12T09:00:00"/>
    <m/>
    <s v="SURVEY_NEW_MANJA"/>
    <s v="KBL"/>
    <s v="NO ADDON"/>
    <m/>
    <s v="MIE - INVALID SURVEY - Kendala Jalur/Rute Tarikan"/>
    <s v="HSI Bisnis Promo HUT Telkom PSB 70% - 100 Mbps"/>
    <s v="INDIBIZ"/>
    <m/>
    <m/>
    <d v="2026-08-12T09:00:00"/>
    <s v="2026-08-12 09:00:00 | M Janji : (12/08/2026) jam Pasang : 09:00 Note : hubungi pelanggan jika ingin kelokasi "/>
    <m/>
    <m/>
    <m/>
    <e v="#NUM!"/>
    <e v="#NUM!"/>
    <x v="0"/>
    <x v="23"/>
  </r>
  <r>
    <n v="1997"/>
    <n v="1002512304"/>
    <n v="3"/>
    <x v="7"/>
    <n v="4"/>
    <s v="KUDUS"/>
    <s v="PURWODADI"/>
    <s v="WRO"/>
    <s v="REG"/>
    <s v="AO"/>
    <s v="NEW SALES"/>
    <m/>
    <s v="Completed (PS)"/>
    <s v="RBS-Regional 3"/>
    <d v="2026-08-06T13:00:07"/>
    <d v="2026-08-06T14:24:04"/>
    <n v="69358471"/>
    <m/>
    <n v="142509107218"/>
    <s v="SPBU 4458117"/>
    <s v="ODP-WRO-FK/024"/>
    <s v="WO061070883"/>
    <m/>
    <m/>
    <m/>
    <n v="111.20968689999999"/>
    <n v="-7.1747639000000003"/>
    <s v="|MN01996|MYIA-038676306805/POI/Yusuf Agus Mulyono/087833124062/spbu4458117tlogotirto@gmail.com"/>
    <s v="Amex"/>
    <m/>
    <m/>
    <m/>
    <m/>
    <m/>
    <m/>
    <m/>
    <m/>
    <s v="Management Janji"/>
    <s v="2026-08-05 13:00:00 | M Janji : (05/08/2026)  jam Pasang pagi / siang   Note : hubungi pelanggan jika ingin kelokasi"/>
    <s v="FCC"/>
    <d v="2026-06-08T13:10:52"/>
    <m/>
    <m/>
    <s v="PS"/>
    <s v="WRO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7:00:00"/>
    <s v="2026-08-05 13:00:00 | M Janji : (05/08/2026)  jam Pasang pagi / siang   Note : hubungi pelanggan jika ingin kelokasi"/>
    <n v="2026"/>
    <n v="8"/>
    <n v="6"/>
    <d v="2026-08-06T00:00:00"/>
    <n v="-0.29166666666424135"/>
    <x v="1"/>
    <x v="4"/>
  </r>
  <r>
    <n v="1998"/>
    <n v="1002522336"/>
    <n v="3"/>
    <x v="4"/>
    <n v="4"/>
    <s v="SEMARANG"/>
    <s v="UNGARAN"/>
    <s v="BWE"/>
    <s v="REG"/>
    <s v="AO"/>
    <s v="NEW SALES"/>
    <m/>
    <s v="OSS - FALLOUT"/>
    <s v="RBS-Regional 3"/>
    <d v="2026-08-12T14:19:04"/>
    <d v="2026-08-16T00:00:50"/>
    <n v="69364299"/>
    <m/>
    <n v="141459107807"/>
    <s v="JATI KENCANA"/>
    <s v="ODP-BWE-FD/014"/>
    <s v="WO061777784"/>
    <m/>
    <m/>
    <m/>
    <n v="110.4350893619"/>
    <n v="-7.1743275589457003"/>
    <s v="AMRBS;403098;REG3;DANIEL MARWA DENERO;08112876658;CP.HANS;087832519000;PAKET 1S INET 100 MBPS (669.000);JATI KENCANA"/>
    <s v="Account Manager"/>
    <m/>
    <m/>
    <m/>
    <m/>
    <m/>
    <m/>
    <m/>
    <m/>
    <s v="Management Janji"/>
    <s v="2026-08-15 15:00:00|Nama PIC : Bp Hans No HP : 087832519000  No Alt : - M Janji :  15 Agustus 2026 Jam Pasang : Pagi / Siang Note : hubungi pelanggan jika ingin kelokasi|40951378|MYDITA"/>
    <s v="FCC"/>
    <d v="2026-12-08T14:39:59"/>
    <d v="2026-08-15T15:00:00"/>
    <s v="Kendala Pelanggan"/>
    <s v="FO_WFM"/>
    <s v="BWE"/>
    <s v="NO ADDON"/>
    <m/>
    <s v="Provisioning Failed|WFM|INF009052528|-7.173964,110.435858 | PST_CEKLOK RADIUS 250M BELUM ADA JARINGAN FO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15T15:00:00"/>
    <s v="2026-08-15 15:00:00|Nama PIC : Bp Hans No HP : 087832519000  No Alt : - M Janji :  15 Agustus 2026 Jam Pasang : Pagi / Siang Note : hubungi pelanggan jika ingin kelokasi|40951378|MYDITA"/>
    <m/>
    <m/>
    <m/>
    <e v="#NUM!"/>
    <e v="#NUM!"/>
    <x v="0"/>
    <x v="4"/>
  </r>
  <r>
    <n v="1999"/>
    <n v="1002512846"/>
    <n v="3"/>
    <x v="2"/>
    <n v="4"/>
    <s v="YOGYAKARTA"/>
    <s v="GUNUNG KIDUL"/>
    <s v="WNS"/>
    <s v="REG"/>
    <s v="AO"/>
    <s v="NEW SALES"/>
    <m/>
    <s v="CC - HD1A - INPROGRESS UNCONTACTED"/>
    <s v="RBS-Regional 3"/>
    <d v="2026-08-06T15:14:05"/>
    <d v="2026-08-06T17:31:08"/>
    <n v="69360117"/>
    <m/>
    <n v="143135115038"/>
    <s v="Jaringan Multimedia Indonesia"/>
    <m/>
    <m/>
    <m/>
    <m/>
    <m/>
    <n v="110.61519750958"/>
    <n v="-7.8643889584590099"/>
    <s v="AMRBS/403103/ANISA DWIARYANI/R3/YOGYAKARTA/PSB HSI BISNIS BASIC 1S 50 MBPS PROMO HUT TELKOM 1:2/Jaringan Multimedia Indonesia/081229749275 081804098210/johanfirdi@gmail.com"/>
    <s v="Amex"/>
    <m/>
    <m/>
    <m/>
    <m/>
    <m/>
    <m/>
    <m/>
    <m/>
    <m/>
    <m/>
    <m/>
    <d v="2026-06-08T15:25:44"/>
    <m/>
    <m/>
    <s v="FCC"/>
    <s v="WNS"/>
    <s v="NO ADDON"/>
    <m/>
    <s v="UNCONTACTED : Line Busy HANIF NUROHMAN 40981182|MYDITA"/>
    <s v="- 11_11446;Biaya PSB HSI EBIS Tunai di Depan ~ 11[150000]  - SP_NOSS;SP_NOSS ~ Internet NOSS Multispeed Network[0]  - E25061;E25061 ~ ES25 - Paket HSI Basic (HSIEF) Khusus Winback 2.0[0]  - E25061~null~E25061_UNL;UNL ~ Internet-Link Unlimited Internet Usa"/>
    <s v="INDIBIZ"/>
    <m/>
    <m/>
    <m/>
    <m/>
    <m/>
    <m/>
    <m/>
    <e v="#NUM!"/>
    <e v="#NUM!"/>
    <x v="0"/>
    <x v="4"/>
  </r>
  <r>
    <n v="2000"/>
    <n v="1002529289"/>
    <n v="3"/>
    <x v="6"/>
    <n v="5"/>
    <s v="SIDOARJO"/>
    <s v="PASURUAN"/>
    <s v="GEM"/>
    <s v="REG"/>
    <s v="AO"/>
    <s v="NEW SALES"/>
    <m/>
    <s v="8 | OSS - PONR"/>
    <s v="RBS-Regional 3"/>
    <d v="2026-08-16T09:21:24"/>
    <d v="2026-08-18T11:35:02"/>
    <n v="69367303"/>
    <m/>
    <n v="152743216285"/>
    <s v="CV. AUTOMOVA DETAILING INDONESIA"/>
    <s v="ODP-GEM-FAG/010"/>
    <s v="WO061863869"/>
    <m/>
    <m/>
    <m/>
    <n v="112.69041540000001"/>
    <n v="-7.5794398000000003"/>
    <s v="|MC30224|/SUGANDA WIRANATA/83114430565/wiranata.suganda@gmail.com"/>
    <s v="Sales Force DBS"/>
    <m/>
    <m/>
    <m/>
    <m/>
    <m/>
    <m/>
    <m/>
    <m/>
    <s v="Management Janji"/>
    <s v="2026-08-18 13:00:00|Waktu pemasangan : 17 agustus 2026 Jam pemasangan : 13.00 Info Tambahan : Hubungi pelanggan dulu sebelum ke lokasi terimakasih |40971401|MYDITA"/>
    <s v="FCC"/>
    <s v="16-08-2026 09:25:37"/>
    <d v="2026-08-18T13:00:00"/>
    <m/>
    <s v="ACT_COM"/>
    <s v="GEM"/>
    <s v="NO ADDON"/>
    <m/>
    <s v="PONR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8T13:00:00"/>
    <s v="2026-08-18 13:00:00|Waktu pemasangan : 17 agustus 2026 Jam pemasangan : 13.00 Info Tambahan : Hubungi pelanggan dulu sebelum ke lokasi terimakasih |40971401|MYDITA"/>
    <m/>
    <m/>
    <m/>
    <e v="#NUM!"/>
    <e v="#NUM!"/>
    <x v="0"/>
    <x v="12"/>
  </r>
  <r>
    <n v="2001"/>
    <n v="1002531956"/>
    <n v="3"/>
    <x v="5"/>
    <n v="5"/>
    <s v="SINGARJA"/>
    <s v="JEMBRANA"/>
    <s v="NGR"/>
    <s v="REG"/>
    <s v="AO"/>
    <s v="NEW SALES"/>
    <s v="1P INET"/>
    <s v="Completed (PS)"/>
    <s v="RBS-Regional 3"/>
    <d v="2026-08-18T08:10:56"/>
    <d v="2026-08-18T18:39:24"/>
    <n v="69368474"/>
    <m/>
    <n v="172411225995"/>
    <s v="TOKO DUA PUTRI 2"/>
    <s v="ODP-NGR-FA/13"/>
    <s v="WO061968546"/>
    <m/>
    <m/>
    <m/>
    <n v="114.582909760506"/>
    <n v="-8.3924661960461595"/>
    <s v="|MN02718|MYIA-074129178688/POI/ADITYA ARIESMA PUTRA/085198439573/tabranilobar@gmail.com"/>
    <s v="MYIB_ASSISTANT"/>
    <m/>
    <m/>
    <m/>
    <m/>
    <m/>
    <m/>
    <m/>
    <m/>
    <s v="Management Janji"/>
    <s v="2026-08-19 08:00:00 | M Janji : (19/08/2026) jam Pasang : 09:00 Note : hubungi pelanggan jika ingin kelokasi"/>
    <s v="FCC"/>
    <s v="18-08-2026 08:26:25"/>
    <d v="2026-08-19T08:00:00"/>
    <m/>
    <s v="PS"/>
    <s v="NGR"/>
    <s v="NO ADDON"/>
    <n v="20260818"/>
    <s v="Completed"/>
    <s v="HSI Bisnis Promo HUT Telkom PSB 70% - 200 Mbps"/>
    <s v="INDIBIZ"/>
    <m/>
    <m/>
    <d v="2026-08-19T08:00:00"/>
    <s v="2026-08-19 08:00:00 | M Janji : (19/08/2026) jam Pasang : 09:00 Note : hubungi pelanggan jika ingin kelokasi"/>
    <n v="2026"/>
    <n v="8"/>
    <n v="18"/>
    <d v="2026-08-18T00:00:00"/>
    <n v="-1.3333333333357587"/>
    <x v="1"/>
    <x v="16"/>
  </r>
  <r>
    <n v="2002"/>
    <n v="1002524963"/>
    <n v="3"/>
    <x v="3"/>
    <n v="5"/>
    <s v="SBY UTARA"/>
    <s v="GRESIK"/>
    <s v="GSK"/>
    <s v="REG"/>
    <s v="AO"/>
    <s v="NEW SALES"/>
    <s v="1P INET"/>
    <s v="Completed (PS)"/>
    <s v="RBS-Regional 3"/>
    <d v="2026-08-13T16:32:56"/>
    <d v="2026-08-14T14:23:40"/>
    <n v="69365451"/>
    <m/>
    <n v="152421262314"/>
    <s v="toko nadjib"/>
    <s v="ODP-GSK-FAC/30 FAC/D03/30-01"/>
    <s v="WO061692362"/>
    <m/>
    <m/>
    <m/>
    <n v="112.629924193024"/>
    <n v="-7.1638932692590602"/>
    <s v="MD|MYDB-20260813265189|DN00001/MN00018|toko nadjib|085600551348"/>
    <s v="MYDIGIBIZPARTNER"/>
    <m/>
    <m/>
    <m/>
    <m/>
    <m/>
    <m/>
    <m/>
    <m/>
    <s v="Management Janji"/>
    <s v="2026-08-14 13:00:00 | Nama PIC : Nadjib No HP : 085600551348 Alt : nadjibhabibi2513@gmail.com M Janji : 14/08/2026 Jam Pasang : 08.00  - 13:00  NoteÃ‚Â :  hubungi terlebih dahulu sebelum ke lokasi, terima kasih."/>
    <s v="FCC"/>
    <s v="13-08-2026 16:39:58"/>
    <d v="2026-08-14T13:00:00"/>
    <m/>
    <s v="PS"/>
    <s v="GSK"/>
    <s v="NO ADDON"/>
    <n v="20260814"/>
    <s v="Completed"/>
    <s v="HSI Bisnis Promo HUT Telkom PSB 70% - 150 Mbps"/>
    <s v="INDIBIZ"/>
    <m/>
    <m/>
    <d v="2026-08-14T13:00:00"/>
    <s v="2026-08-14 13:00:00 | Nama PIC : Nadjib No HP : 085600551348 Alt : nadjibhabibi2513@gmail.com M Janji : 14/08/2026 Jam Pasang : 08.00  - 13:00  NoteÃ‚Â :  hubungi terlebih dahulu sebelum ke lokasi, terima kasih."/>
    <n v="2026"/>
    <n v="8"/>
    <n v="14"/>
    <d v="2026-08-14T00:00:00"/>
    <n v="-0.54166666666424135"/>
    <x v="1"/>
    <x v="8"/>
  </r>
  <r>
    <n v="2003"/>
    <n v="1002523085"/>
    <n v="3"/>
    <x v="1"/>
    <n v="5"/>
    <s v="MADIUN"/>
    <s v="PONOROGO"/>
    <s v="SAT"/>
    <s v="REG"/>
    <s v="AO"/>
    <s v="NEW SALES"/>
    <s v="1P INET"/>
    <s v="Completed (PS)"/>
    <s v="RBS-Regional 3"/>
    <d v="2026-08-12T18:07:56"/>
    <d v="2026-08-13T13:54:09"/>
    <n v="69364621"/>
    <m/>
    <n v="152618204334"/>
    <s v="KUD GUNUNG SARI USP 2"/>
    <s v="ODP-SAT-FE/05"/>
    <s v="WO061621816"/>
    <m/>
    <m/>
    <m/>
    <n v="111.51667805339299"/>
    <n v="-7.9208702114165197"/>
    <s v="MD|MYDB-20260812265145|DN00001/MN02053|KUD GUNUNG SARI USP 2|081336435989"/>
    <s v="MYDIGIBIZPARTNER"/>
    <m/>
    <m/>
    <m/>
    <m/>
    <m/>
    <m/>
    <m/>
    <m/>
    <s v="Management Janji"/>
    <s v="2026-08-13 15:00:00 | Nama PIC : bapak setiyo No HP : 081336435989 Alt :  M Janji : (KAMIS/13/AGUSTUS/2026) jam Pasang : 09:00 Note : hubungi pelanggan jika ingin kelokasi"/>
    <s v="FCC"/>
    <d v="2026-12-08T18:10:29"/>
    <d v="2026-08-13T15:00:00"/>
    <m/>
    <s v="PS"/>
    <s v="SAT"/>
    <s v="NO ADDON"/>
    <n v="20260813"/>
    <s v="Completed"/>
    <s v="HSI Bisnis Promo HUT Telkom PSB 70% - 50 Mbps"/>
    <s v="INDIBIZ"/>
    <m/>
    <m/>
    <d v="2026-08-13T15:00:00"/>
    <s v="2026-08-13 15:00:00 | Nama PIC : bapak setiyo No HP : 081336435989 Alt :  M Janji : (KAMIS/13/AGUSTUS/2026) jam Pasang : 09:00 Note : hubungi pelanggan jika ingin kelokasi"/>
    <n v="2026"/>
    <n v="8"/>
    <n v="13"/>
    <d v="2026-08-13T00:00:00"/>
    <n v="-0.625"/>
    <x v="1"/>
    <x v="25"/>
  </r>
  <r>
    <n v="2004"/>
    <n v="1002526517"/>
    <n v="3"/>
    <x v="6"/>
    <n v="5"/>
    <s v="JEMBER"/>
    <s v="SITUBONDO"/>
    <s v="MLD"/>
    <s v="REG"/>
    <s v="AO"/>
    <s v="NEW SALES"/>
    <s v="1P INET"/>
    <s v="Completed (PS)"/>
    <s v="RBS-Regional 3"/>
    <d v="2026-08-14T14:16:57"/>
    <d v="2026-08-14T19:03:49"/>
    <n v="69366102"/>
    <m/>
    <n v="152529201006"/>
    <s v="TOKO SEKAWAN"/>
    <s v="ODP-MLD-FB/64 FB/D08/64.01"/>
    <s v="WO061752742"/>
    <m/>
    <m/>
    <m/>
    <n v="113.826784"/>
    <n v="-7.7575500000000002"/>
    <s v="|MN02617|MYIA-022332668833/POI/PUNIDIN/085194578565/menyala2022@gmail.com"/>
    <s v="MYIB_ASSISTANT"/>
    <m/>
    <m/>
    <m/>
    <m/>
    <m/>
    <m/>
    <m/>
    <m/>
    <s v="Management Janji"/>
    <s v="2026-08-15 13:00:00 | Tanggal pemasangan: 27/07/2026 Jam pemasangan : pagi / siang Info Tambahan : Hubungi pelanggan dulu sebelum ke lokasi. terima kasih"/>
    <s v="FCC"/>
    <s v="14-08-2026 14:40:08"/>
    <d v="2026-08-15T13:00:00"/>
    <m/>
    <s v="PS"/>
    <s v="MLD"/>
    <s v="NETMONK"/>
    <n v="20260814"/>
    <s v="Completed"/>
    <s v="HSI Bisnis Bundling Netmonk Promo 2026 PSB 70% - 300 Mbps"/>
    <s v="INDIBIZ"/>
    <m/>
    <m/>
    <d v="2026-08-15T13:00:00"/>
    <s v="2026-08-15 13:00:00 | Tanggal pemasangan: 27/07/2026 Jam pemasangan : pagi / siang Info Tambahan : Hubungi pelanggan dulu sebelum ke lokasi. terima kasih"/>
    <n v="2026"/>
    <n v="8"/>
    <n v="14"/>
    <d v="2026-08-14T00:00:00"/>
    <n v="-1.5416666666642413"/>
    <x v="1"/>
    <x v="9"/>
  </r>
  <r>
    <n v="2005"/>
    <n v="1002527223"/>
    <n v="3"/>
    <x v="6"/>
    <n v="5"/>
    <s v="SIDOARJO"/>
    <s v="INNER - JATIM TIMUR"/>
    <s v="SPJ"/>
    <s v="REG"/>
    <s v="AO"/>
    <s v="NEW SALES"/>
    <m/>
    <s v="Completed (PS)"/>
    <s v="RBS-Regional 3"/>
    <d v="2026-08-14T16:47:11"/>
    <d v="2026-08-15T19:07:40"/>
    <n v="69366372"/>
    <m/>
    <n v="152332252886"/>
    <s v="PT. PENAK NATA BAROKAH"/>
    <s v="ODP-SPJ-FBA/09"/>
    <s v="WO061779283"/>
    <m/>
    <m/>
    <m/>
    <n v="112.69561539999999"/>
    <n v="-7.3643934"/>
    <s v="|MN00501|/PT. PENAK NATA BAROKAH/WINBACK HSI B2B  (1:1) 300MBPS 1,220JT PSB DISC 70%/handihisana@gmail.com/MUHAMMAD FAUZAN ALFIANTO/85895545657"/>
    <s v="Sales Force DBS"/>
    <m/>
    <m/>
    <m/>
    <m/>
    <m/>
    <m/>
    <m/>
    <m/>
    <s v="Management Janji"/>
    <s v="2026-08-15 15:00:00|Nama PIC : Bp Fauzan No HP : 085895545657 No Alt : - M Janji :  15 Agustus 2026 Jam Pasang : Pagi / Siang Note : hubungi pelanggan jika ingin kelokasi|40951378|MYDITA"/>
    <s v="FCC"/>
    <s v="14-08-2026 16:54:56"/>
    <d v="2026-08-15T15:00:00"/>
    <m/>
    <s v="PS"/>
    <s v="SPJ"/>
    <s v="NO ADDON"/>
    <n v="20260815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15T15:00:00"/>
    <s v="2026-08-15 15:00:00|Nama PIC : Bp Fauzan No HP : 085895545657 No Alt : - M Janji :  15 Agustus 2026 Jam Pasang : Pagi / Siang Note : hubungi pelanggan jika ingin kelokasi|40951378|MYDITA"/>
    <n v="2026"/>
    <n v="8"/>
    <n v="15"/>
    <d v="2026-08-15T00:00:00"/>
    <n v="-0.625"/>
    <x v="1"/>
    <x v="19"/>
  </r>
  <r>
    <n v="2006"/>
    <n v="1002506365"/>
    <n v="3"/>
    <x v="2"/>
    <n v="4"/>
    <s v="PURWOKERTO"/>
    <s v="PURBALINGGA"/>
    <s v="PBG"/>
    <s v="REG"/>
    <s v="AO"/>
    <s v="NEW SALES"/>
    <m/>
    <s v="Completed (PS)"/>
    <s v="RBS-Regional 3"/>
    <d v="2026-08-03T15:14:40"/>
    <d v="2026-08-04T11:23:54"/>
    <n v="69357690"/>
    <n v="2812951033"/>
    <n v="143363111823"/>
    <s v="PT FENGSHENG NONWOVEN INDONESIA"/>
    <s v="ODP-PBG-FE/085"/>
    <s v="WO060821918"/>
    <m/>
    <m/>
    <m/>
    <n v="109.35185060000001"/>
    <n v="-7.4033109000000001"/>
    <s v="|MC00213|MYIA-066964787164/POI/SAEFUL ANWAR/082127697470/fengshengnonwovenindonesia@gmail.com"/>
    <s v="Sales Profesional"/>
    <m/>
    <m/>
    <m/>
    <m/>
    <m/>
    <m/>
    <m/>
    <m/>
    <s v="Management Janji"/>
    <s v="2026-08-05 08:00:00|M Janji : 5 agustus 2026 jam Pasang : pagi  Note : hubungi pelanggan jika ingin kelokasi|40981182|MYDITA"/>
    <s v="FCC"/>
    <d v="2026-03-08T15:25:36"/>
    <d v="2026-08-05T08:00:00"/>
    <m/>
    <s v="PS"/>
    <s v="PBG"/>
    <s v="NO ADDON"/>
    <n v="20260804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05T08:00:00"/>
    <s v="2026-08-05 08:00:00|M Janji : 5 agustus 2026 jam Pasang : pagi  Note : hubungi pelanggan jika ingin kelokasi|40981182|MYDITA"/>
    <n v="2026"/>
    <n v="8"/>
    <n v="4"/>
    <d v="2026-08-04T00:00:00"/>
    <n v="-1.3333333333357587"/>
    <x v="1"/>
    <x v="4"/>
  </r>
  <r>
    <n v="2007"/>
    <n v="1002505014"/>
    <n v="3"/>
    <x v="0"/>
    <n v="5"/>
    <s v="MATARAM"/>
    <s v="SUMBAWA"/>
    <s v="MLK"/>
    <s v="REG"/>
    <s v="AO"/>
    <s v="NEW SALES"/>
    <s v="1P INET"/>
    <s v="102 | FOLLOW UP COMPLETED"/>
    <s v="RBS-Regional 3"/>
    <d v="2026-08-02T07:34:57"/>
    <d v="2026-08-03T16:06:40"/>
    <n v="69356929"/>
    <m/>
    <n v="172608206115"/>
    <s v="KOS KOSAN FAHIM"/>
    <s v="ODP-MLK-FAD/67 FAD/D06/67.01"/>
    <s v="WO060690191"/>
    <m/>
    <m/>
    <m/>
    <n v="116.753827743551"/>
    <n v="-8.9120264494263406"/>
    <s v="|MN02367|MYIA-006819264242/POI/M FAHIM DWI HARDIKA/081215816089/fahimhardika@gmail.com"/>
    <s v="MYIB_ASSISTANT"/>
    <m/>
    <m/>
    <m/>
    <m/>
    <m/>
    <m/>
    <m/>
    <m/>
    <s v="Management Janji"/>
    <s v="2026-08-03 08:00:00 | Tanggal pemasangan :01 agustus 2026 Jam pemasangan : 08.00 - 12.00 Info Tambahan : Hubungi pelanggan dulu sebelum ke lokasi terimakasih"/>
    <s v="FCC"/>
    <d v="2026-02-08T07:39:52"/>
    <d v="2026-08-03T08:00:00"/>
    <m/>
    <s v="REVOKE"/>
    <s v="MLK"/>
    <s v="NO ADDON"/>
    <m/>
    <s v="Follow Up Revoke Completed, New Order ID : SC1002506472"/>
    <s v="HSI Bisnis Promo HUT Telkom PSB 70% - 50 Mbps"/>
    <s v="INDIBIZ"/>
    <m/>
    <m/>
    <d v="2026-08-03T08:00:00"/>
    <s v="2026-08-03 08:00:00 | Tanggal pemasangan :01 agustus 2026 Jam pemasangan : 08.00 - 12.00 Info Tambahan : Hubungi pelanggan dulu sebelum ke lokasi terimakasih"/>
    <m/>
    <m/>
    <m/>
    <e v="#NUM!"/>
    <e v="#NUM!"/>
    <x v="0"/>
    <x v="2"/>
  </r>
  <r>
    <n v="2008"/>
    <n v="1002532558"/>
    <n v="3"/>
    <x v="1"/>
    <n v="5"/>
    <s v="MADIUN"/>
    <s v="MADIUN"/>
    <s v="MNZ"/>
    <s v="REG"/>
    <s v="AO"/>
    <s v="NEW SALES"/>
    <s v="1P INET"/>
    <s v="MIE - SEND SURVEY"/>
    <s v="RBS-Regional 3"/>
    <d v="2026-08-18T10:38:57"/>
    <d v="2026-08-18T10:40:01"/>
    <n v="69368714"/>
    <m/>
    <n v="152601214699"/>
    <s v="CV BERKAT SEMANGAT MANDIRI"/>
    <s v="ODP-MNZ-FBK/10 FBK/D02/10.01"/>
    <s v="WO061985633"/>
    <m/>
    <m/>
    <m/>
    <n v="111.505807"/>
    <n v="-7.5601419999999999"/>
    <s v="|MN00286|MYIA-010807638040/POI/DARMA WANGSA/085816136104/elykusuma838@gmail.com"/>
    <s v="MYIB_ASSISTANT"/>
    <m/>
    <m/>
    <m/>
    <m/>
    <m/>
    <m/>
    <m/>
    <m/>
    <s v="Management Janji"/>
    <s v="2026-08-19 08:00:00 | Jam Pemasangan : 08:00 - 12.00 Tanggal Pemasangan :19/08/2025 Info Tambahan : Hubungi pelanggan sebelum datang ke lokasi"/>
    <s v="FCC"/>
    <s v="18-08-2026 10:39:58"/>
    <d v="2026-08-19T08:00:00"/>
    <m/>
    <s v="SURVEY_NEW_MANJA"/>
    <s v="MNZ"/>
    <s v="NO ADDON"/>
    <m/>
    <s v="MIE - SEND SURVEY"/>
    <s v="HSI Bisnis Promo HUT Telkom PSB 70% - 150 Mbps"/>
    <s v="INDIBIZ"/>
    <m/>
    <m/>
    <d v="2026-08-19T08:00:00"/>
    <s v="2026-08-19 08:00:00 | Jam Pemasangan : 08:00 - 12.00 Tanggal Pemasangan :19/08/2025 Info Tambahan : Hubungi pelanggan sebelum datang ke lokasi"/>
    <m/>
    <m/>
    <m/>
    <e v="#NUM!"/>
    <e v="#NUM!"/>
    <x v="0"/>
    <x v="11"/>
  </r>
  <r>
    <n v="2009"/>
    <n v="1002513762"/>
    <n v="3"/>
    <x v="0"/>
    <n v="5"/>
    <s v="KUPANG"/>
    <s v="ENDE"/>
    <s v="BJW"/>
    <s v="REG"/>
    <s v="AO"/>
    <s v="NEW SALES"/>
    <s v="1P INET"/>
    <s v="Completed (PS)"/>
    <s v="RBS-Regional 3"/>
    <d v="2026-08-07T09:02:56"/>
    <d v="2026-08-14T12:56:29"/>
    <n v="69360434"/>
    <m/>
    <n v="172511797093"/>
    <s v="PT GADAI MAS NUSANTARA"/>
    <s v="ODP-BJW-FC/10 FC/D01/10.01"/>
    <s v="WO061135015"/>
    <m/>
    <m/>
    <m/>
    <n v="120.9719446"/>
    <n v="-8.7816536000000003"/>
    <s v="|MN01740|MYIA-066011168708/POI/MARSEL FERDINAN KASEH/082236338952/marsel.ferdinan@gadaimas.com"/>
    <s v="MYIB_ASSISTANT"/>
    <m/>
    <m/>
    <m/>
    <m/>
    <m/>
    <m/>
    <m/>
    <m/>
    <s v="Management Janji"/>
    <s v="2026-08-08 08:00:00 | Nama PIC :  No HP :  No Alternatif :  M Janji : 08/08/2026 Jam Pasang : Pagi NoteÃ‚Â :  Hubungi terlebih dahulu sebelum ke lokasi "/>
    <s v="FCC"/>
    <d v="2026-07-08T09:10:56"/>
    <d v="2026-08-08T08:00:00"/>
    <m/>
    <s v="PS"/>
    <s v="BJW"/>
    <s v="NO ADDON"/>
    <n v="20260814"/>
    <s v="Completed"/>
    <s v="HSI Bisnis Basic Promo HUT Telkom PSB 70% - 50 Mbps"/>
    <s v="INDIBIZ"/>
    <m/>
    <m/>
    <d v="2026-08-08T08:00:00"/>
    <s v="2026-08-08 08:00:00 | Nama PIC :  No HP :  No Alternatif :  M Janji : 08/08/2026 Jam Pasang : Pagi NoteÃ‚Â :  Hubungi terlebih dahulu sebelum ke lokasi "/>
    <n v="2026"/>
    <n v="8"/>
    <n v="14"/>
    <d v="2026-08-14T00:00:00"/>
    <n v="5.6666666666642413"/>
    <x v="2"/>
    <x v="21"/>
  </r>
  <r>
    <n v="2010"/>
    <n v="1002523288"/>
    <n v="3"/>
    <x v="3"/>
    <n v="5"/>
    <s v="SBY UTARA"/>
    <s v="TANDES"/>
    <s v="BBE"/>
    <s v="REG"/>
    <s v="AO"/>
    <s v="NEW SALES"/>
    <m/>
    <s v="MIA - INVALID SURVEY"/>
    <s v="RBS-Regional 3"/>
    <d v="2026-08-13T08:26:44"/>
    <d v="2026-08-13T18:21:06"/>
    <n v="69364689"/>
    <m/>
    <n v="152417233953"/>
    <s v="SAMATOR BOLA VOLI KLUB INDONESIA"/>
    <s v="ODP-BBE-FAS/12"/>
    <s v="WO061653578"/>
    <m/>
    <m/>
    <m/>
    <n v="112.6467571"/>
    <n v="-7.3506213000000002"/>
    <s v="|MN02813|/SAMATOR BOLA VOLI KLUB INDONESIA/089687875825/yusak.surabayasamator@gmail.com/HSI Basic Promo HUT Telkom (1:2) 100 Mbps (Rp 440.000) PSB Rp 150.000"/>
    <s v="Sales Force DBS"/>
    <m/>
    <m/>
    <m/>
    <m/>
    <m/>
    <m/>
    <m/>
    <m/>
    <s v="Management Janji"/>
    <s v="2026-08-14 08:00:00|Tanggal pemasangan: 14/08/2026 Jam pemasangan : pagi / siang Info Tambahan : Hubungi pelanggan dulu sebelum ke lokasi terima kasih.|40951377|MYDITA"/>
    <s v="FCC"/>
    <s v="13-08-2026 08:40:16"/>
    <d v="2026-08-14T08:00:00"/>
    <m/>
    <s v="SURVEY_NEW_MANJA"/>
    <s v="BBE"/>
    <s v="NO ADDON"/>
    <m/>
    <s v="MIE - INVALID SURVEY - Kendala Jalur/Rute Tarikan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14T08:00:00"/>
    <s v="2026-08-14 08:00:00|Tanggal pemasangan: 14/08/2026 Jam pemasangan : pagi / siang Info Tambahan : Hubungi pelanggan dulu sebelum ke lokasi terima kasih.|40951377|MYDITA"/>
    <m/>
    <m/>
    <m/>
    <e v="#NUM!"/>
    <e v="#NUM!"/>
    <x v="0"/>
    <x v="23"/>
  </r>
  <r>
    <n v="2011"/>
    <n v="1002529764"/>
    <n v="3"/>
    <x v="3"/>
    <n v="5"/>
    <s v="MADURA"/>
    <s v="BANGKALAN"/>
    <s v="SPG"/>
    <s v="REG"/>
    <s v="AO"/>
    <s v="NEW SALES"/>
    <s v="1P INET"/>
    <s v="Completed (PS)"/>
    <s v="RBS-Regional 3"/>
    <d v="2026-08-16T14:22:56"/>
    <d v="2026-08-17T21:27:10"/>
    <n v="69367588"/>
    <m/>
    <n v="152434912008"/>
    <s v="Toko Rahmah"/>
    <s v="ODP-SPG-FBC/46"/>
    <s v="WO061881926"/>
    <m/>
    <m/>
    <m/>
    <n v="113.345261290669"/>
    <n v="-7.1742142239634701"/>
    <s v="MD|MYDB-20260816265712|DN00001/MN02006|Toko Rahmah|08132555383"/>
    <s v="MYDIGIBIZPARTNER"/>
    <m/>
    <m/>
    <m/>
    <m/>
    <m/>
    <m/>
    <m/>
    <m/>
    <s v="Management Janji"/>
    <s v="2026-08-17 13:00:00 | M Janji : (17 AGUSTUS 2026) jam Pasang : siang Note : hubungi pelanggan jika ingin kelokasi"/>
    <s v="FCC"/>
    <s v="16-08-2026 14:25:39"/>
    <d v="2026-08-17T13:00:00"/>
    <m/>
    <s v="PS"/>
    <s v="SPG"/>
    <s v="NETMONK"/>
    <n v="20260817"/>
    <s v="Completed"/>
    <s v="HSI Bisnis Bundling Netmonk Dual Band Promo 2026 PSB 70% - 100 Mbps"/>
    <s v="INDIBIZ"/>
    <m/>
    <m/>
    <d v="2026-08-17T13:00:00"/>
    <s v="2026-08-17 13:00:00 | M Janji : (17 AGUSTUS 2026) jam Pasang : siang Note : hubungi pelanggan jika ingin kelokasi"/>
    <n v="2026"/>
    <n v="8"/>
    <n v="17"/>
    <d v="2026-08-17T00:00:00"/>
    <n v="-0.54166666666424135"/>
    <x v="1"/>
    <x v="6"/>
  </r>
  <r>
    <n v="2012"/>
    <n v="1002504591"/>
    <n v="3"/>
    <x v="6"/>
    <n v="5"/>
    <s v="JEMBER"/>
    <s v="BANYUWANGI"/>
    <s v="WSO"/>
    <s v="REG"/>
    <s v="AO"/>
    <s v="NEW SALES"/>
    <s v="1P INET"/>
    <s v="Completed (PS)"/>
    <s v="RBS-Regional 3"/>
    <d v="2026-08-01T13:44:56"/>
    <d v="2026-08-03T20:00:57"/>
    <n v="69356761"/>
    <m/>
    <n v="152518202019"/>
    <s v="NAM COLLECTION"/>
    <s v="ODP-WSO-FA/64 FA/D08/64.01"/>
    <s v="WO060652605"/>
    <m/>
    <m/>
    <m/>
    <n v="114.41590894013601"/>
    <n v="-7.9384478689593303"/>
    <s v="MD|MYDB-20260801264125|DN00001/MN00580|NAM COLLECTION|082198769605"/>
    <s v="MYDIGIBIZPARTNER"/>
    <m/>
    <m/>
    <m/>
    <m/>
    <m/>
    <m/>
    <m/>
    <m/>
    <s v="Management Janji"/>
    <s v="2026-08-02 13:00:00 | Nama PIC : BAPAK UNTUNG No HP : 082198769605 Alt :  M Janji : (MINGGU/2/AGUSTUS/2026) jam Pasang : 09:00 Note : hubungi pelanggan jika ingin kelokasi"/>
    <s v="FCC"/>
    <d v="2026-01-08T13:54:49"/>
    <d v="2026-08-02T13:00:00"/>
    <m/>
    <s v="PS"/>
    <s v="WSO"/>
    <s v="NO ADDON"/>
    <n v="20260803"/>
    <s v="Completed"/>
    <s v="HSI Bisnis Promo HUT Telkom PSB 70% - 100 Mbps"/>
    <s v="INDIBIZ"/>
    <m/>
    <m/>
    <d v="2026-08-02T13:00:00"/>
    <s v="2026-08-02 13:00:00 | Nama PIC : BAPAK UNTUNG No HP : 082198769605 Alt :  M Janji : (MINGGU/2/AGUSTUS/2026) jam Pasang : 09:00 Note : hubungi pelanggan jika ingin kelokasi"/>
    <n v="2026"/>
    <n v="8"/>
    <n v="3"/>
    <d v="2026-08-03T00:00:00"/>
    <n v="0.45833333333575865"/>
    <x v="1"/>
    <x v="9"/>
  </r>
  <r>
    <n v="2013"/>
    <n v="1002511888"/>
    <n v="3"/>
    <x v="2"/>
    <n v="4"/>
    <s v="YOGYAKARTA"/>
    <s v="INNER - YOGYA JATENG SELATAN"/>
    <s v="KBU"/>
    <s v="REG"/>
    <s v="AO"/>
    <s v="NEW SALES"/>
    <m/>
    <s v="Completed (PS)"/>
    <s v="RBS-Regional 3"/>
    <d v="2026-08-06T10:52:22"/>
    <d v="2026-08-06T12:35:29"/>
    <n v="69357038"/>
    <m/>
    <n v="146113146949"/>
    <s v="PT TRANS HYBRID COMMUNICATION UR APOTEK PRO MANGKUBUMI"/>
    <s v="ODP-KBU-FCT/13"/>
    <s v="WO061055841"/>
    <m/>
    <m/>
    <m/>
    <n v="110.367462105399"/>
    <n v="-7.7850393554297801"/>
    <s v="|MN00542|MYIA-010419496493/POI/SYUKUR/089672423542/pttcjakarta2@gmail.com"/>
    <s v="Sales Profesional"/>
    <m/>
    <m/>
    <m/>
    <m/>
    <m/>
    <m/>
    <m/>
    <m/>
    <s v="Management Janji"/>
    <s v="2026-08-03 13:00:00 | Nama PIC : Sykur  No HP : 089672423542  Alt :   M Janji : 03/08/2026  Jam Pasang : 08.00 - 13:00   NoteÃ‚Â :  hubungi terlebih dahulu sebelum kelokasi "/>
    <s v="FCC"/>
    <d v="2026-06-08T10:55:32"/>
    <m/>
    <m/>
    <s v="PS"/>
    <s v="KBU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7:00:00"/>
    <s v="2026-08-03 13:00:00 | Nama PIC : Sykur  No HP : 089672423542  Alt :   M Janji : 03/08/2026  Jam Pasang : 08.00 - 13:00   NoteÃ‚Â :  hubungi terlebih dahulu sebelum kelokasi "/>
    <n v="2026"/>
    <n v="8"/>
    <n v="6"/>
    <d v="2026-08-06T00:00:00"/>
    <n v="-0.29166666666424135"/>
    <x v="1"/>
    <x v="4"/>
  </r>
  <r>
    <n v="2014"/>
    <n v="1002514993"/>
    <n v="3"/>
    <x v="2"/>
    <n v="4"/>
    <s v="YOGYAKARTA"/>
    <s v="BANTUL"/>
    <s v="BTL"/>
    <s v="REG"/>
    <s v="AO"/>
    <s v="NEW SALES"/>
    <s v="1P INET"/>
    <s v="98 | OSS - CANCEL COMPLETE"/>
    <s v="RBS-Regional 3"/>
    <d v="2026-08-07T15:10:57"/>
    <d v="2026-08-11T10:35:10"/>
    <n v="69360955"/>
    <m/>
    <n v="146129128528"/>
    <s v="LB JENANGAN PONOROGO"/>
    <s v="ODP-BTL-FBZ/067 FBZ/D04/067.01"/>
    <s v="WO061178123"/>
    <m/>
    <m/>
    <m/>
    <n v="110.40861099999999"/>
    <n v="-7.8619719999999997"/>
    <s v="|MN00799|MYIA-024151377122/POI/LAELATUL AFIATUN NISAK/085733668576/kantorhrdlaskarbuah@gmail.com"/>
    <s v="MYIB_ASSISTANT"/>
    <m/>
    <m/>
    <m/>
    <m/>
    <m/>
    <m/>
    <m/>
    <m/>
    <s v="Management Janji"/>
    <s v="2026-08-10 08:00:00 | telp :085733668576  alt : pagi / siang 10/08/2026 hub sebelum ke lokasi  "/>
    <s v="FCC"/>
    <d v="2026-07-08T15:25:38"/>
    <d v="2026-08-10T08:00:00"/>
    <s v="Kendala Pelanggan"/>
    <s v="CANCEL"/>
    <s v="BTL"/>
    <s v="NO ADDON"/>
    <m/>
    <s v="Cancel Completed"/>
    <s v="HSI Bisnis Basic Promo HUT Telkom PSB 70% - 50 Mbps"/>
    <s v="INDIBIZ"/>
    <m/>
    <m/>
    <d v="2026-08-10T08:00:00"/>
    <s v="2026-08-10 08:00:00 | telp :085733668576  alt : pagi / siang 10/08/2026 hub sebelum ke lokasi  "/>
    <m/>
    <m/>
    <m/>
    <e v="#NUM!"/>
    <e v="#NUM!"/>
    <x v="0"/>
    <x v="4"/>
  </r>
  <r>
    <n v="2015"/>
    <n v="1002527576"/>
    <n v="3"/>
    <x v="6"/>
    <n v="5"/>
    <s v="SIDOARJO"/>
    <s v="PASURUAN"/>
    <s v="PDA"/>
    <s v="REG"/>
    <s v="AO"/>
    <s v="NEW SALES"/>
    <m/>
    <s v="Completed (PS)"/>
    <s v="RBS-Regional 3"/>
    <d v="2026-08-15T01:15:50"/>
    <d v="2026-08-15T13:46:14"/>
    <n v="69366502"/>
    <m/>
    <n v="152741225092"/>
    <s v="ABRN AGENCY STREAM &amp;"/>
    <s v="ODP-PDA-FV/19"/>
    <s v="WO061801070"/>
    <m/>
    <m/>
    <m/>
    <n v="112.68118699999999"/>
    <n v="-7.6480027000000002"/>
    <s v="|MN01982|/ABRN AGENCY STREAM &amp; SHINE/WINBACK 2.0 HSI B2B (1:1) 100MBPS 535RB PSB DISC 70%/PSN/nurullaini907@gmail.com/NURUL AINI/85706130525"/>
    <s v="Sales Force DBS"/>
    <m/>
    <m/>
    <m/>
    <m/>
    <m/>
    <m/>
    <m/>
    <m/>
    <s v="Management Janji"/>
    <s v="2026-08-16 08:00:00|Nama PIC : ibu aini No HP : 085706130525 Alt :  M Janji : (MINGGU/16/AGUSTUS/2026) jam Pasang : 09:00 Note : hubungi pelanggan jika ingin kelokasi|40961371|MYDITA"/>
    <s v="FCC"/>
    <s v="15-08-2026 01:39:53"/>
    <d v="2026-08-16T08:00:00"/>
    <m/>
    <s v="PS"/>
    <s v="PDA"/>
    <s v="NO ADDON"/>
    <n v="2026081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6T08:00:00"/>
    <s v="2026-08-16 08:00:00|Nama PIC : ibu aini No HP : 085706130525 Alt :  M Janji : (MINGGU/16/AGUSTUS/2026) jam Pasang : 09:00 Note : hubungi pelanggan jika ingin kelokasi|40961371|MYDITA"/>
    <n v="2026"/>
    <n v="8"/>
    <n v="15"/>
    <d v="2026-08-15T00:00:00"/>
    <n v="-1.3333333333357587"/>
    <x v="1"/>
    <x v="12"/>
  </r>
  <r>
    <n v="2016"/>
    <n v="1002511439"/>
    <n v="3"/>
    <x v="5"/>
    <n v="5"/>
    <s v="SINGARJA"/>
    <s v="GIANYAR"/>
    <s v="GIN"/>
    <s v="REG"/>
    <s v="AO"/>
    <s v="NEW SALES"/>
    <m/>
    <s v="102 | FOLLOW UP COMPLETED"/>
    <s v="RBS-Regional 3"/>
    <d v="2026-08-06T08:20:13"/>
    <d v="2026-08-08T09:53:05"/>
    <n v="69359555"/>
    <m/>
    <n v="172407215184"/>
    <s v="SD NEGERI 1 SABA"/>
    <s v="ODP-GIN-FP/81"/>
    <s v="WO061045109"/>
    <m/>
    <m/>
    <m/>
    <n v="115.2967089"/>
    <n v="-8.5916589999999999"/>
    <s v="|MN02658|/PIC NI PUTU ENI KOMIARTI/081353267465/sdnegerisatusaba@gmail.com"/>
    <s v="Sales Force DBS"/>
    <m/>
    <m/>
    <m/>
    <m/>
    <m/>
    <m/>
    <m/>
    <m/>
    <s v="Management Janji"/>
    <s v="2026-08-07 08:00:00|Nama : BU NI PUTU ENI KOMIARTI No Hp : 081353267465 No Alt :  Tgl Pemasangan : 07 Agustus 2026 Interval : PAGI  Note : Hubungi pelanggan terlebih dahulu|40981182|MYDITA"/>
    <s v="FCC"/>
    <d v="2026-06-08T08:25:02"/>
    <d v="2026-08-07T08:00:00"/>
    <s v="Kendala Lainnya"/>
    <s v="REVOKE"/>
    <s v="GIN"/>
    <s v="NO ADDON"/>
    <m/>
    <s v="Follow Up Revoke Completed, New Order ID : SC1002515671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08:00:00"/>
    <s v="2026-08-07 08:00:00|Nama : BU NI PUTU ENI KOMIARTI No Hp : 081353267465 No Alt :  Tgl Pemasangan : 07 Agustus 2026 Interval : PAGI  Note : Hubungi pelanggan terlebih dahulu|40981182|MYDITA"/>
    <m/>
    <m/>
    <m/>
    <e v="#NUM!"/>
    <e v="#NUM!"/>
    <x v="0"/>
    <x v="26"/>
  </r>
  <r>
    <n v="2017"/>
    <n v="1002525558"/>
    <n v="3"/>
    <x v="6"/>
    <n v="5"/>
    <s v="JEMBER"/>
    <s v="BONDOWOSO"/>
    <s v="BOW"/>
    <s v="REG"/>
    <s v="AO"/>
    <s v="NEW SALES"/>
    <s v="1P INET"/>
    <s v="7 | OSS - PROVISIONING ISSUED"/>
    <s v="RBS-Regional 3"/>
    <d v="2026-08-14T09:07:56"/>
    <d v="2026-08-15T08:05:42"/>
    <n v="69365666"/>
    <m/>
    <n v="152507223601"/>
    <s v="KOST BERKAH KEMBANG 001"/>
    <s v="ODP-BOW-FAQ/42 FQ/D03/42.01"/>
    <s v="WO061719853"/>
    <m/>
    <m/>
    <m/>
    <n v="113.95661269999999"/>
    <n v="-8.0082848999999996"/>
    <s v="|MC30027|MYIA-003904226073/POI/NUR KHOLIS HASAN/085111356117/anitadawuhan@gmail.com"/>
    <s v="MYIB_ASSISTANT"/>
    <m/>
    <m/>
    <m/>
    <m/>
    <m/>
    <m/>
    <m/>
    <m/>
    <s v="Management Janji"/>
    <s v="2026-08-15 08:00:00 | Tanggal pemasangan : 15 AGUSTUS 2026 Jam pemasangan : pagi/siang Info Tambahan : Hubungi pelanggan dulu sebelum ke lokasi terima kasih"/>
    <s v="FCC"/>
    <s v="14-08-2026 09:10:50"/>
    <d v="2026-08-15T08:00:00"/>
    <m/>
    <s v="PI"/>
    <s v="BOW"/>
    <s v="NETMONK"/>
    <m/>
    <s v="Provisioning Issued"/>
    <s v="HSI Bisnis Bundling Netmonk PSB 70% Promo - 200 Mbps"/>
    <s v="INDIBIZ"/>
    <m/>
    <m/>
    <d v="2026-08-15T08:00:00"/>
    <s v="2026-08-15 08:00:00 | Tanggal pemasangan : 15 AGUSTUS 2026 Jam pemasangan : pagi/siang Info Tambahan : Hubungi pelanggan dulu sebelum ke lokasi terima kasih"/>
    <m/>
    <m/>
    <m/>
    <e v="#NUM!"/>
    <e v="#NUM!"/>
    <x v="0"/>
    <x v="13"/>
  </r>
  <r>
    <n v="2018"/>
    <n v="1002516210"/>
    <n v="3"/>
    <x v="4"/>
    <n v="4"/>
    <s v="SEMARANG"/>
    <s v="UNGARAN"/>
    <s v="BDN"/>
    <s v="REG"/>
    <s v="AO"/>
    <s v="NEW SALES"/>
    <s v="1P INET"/>
    <s v="Completed (PS)"/>
    <s v="RBS-Regional 3"/>
    <d v="2026-08-08T18:16:56"/>
    <d v="2026-08-09T17:54:24"/>
    <n v="69361647"/>
    <m/>
    <n v="141411106515"/>
    <s v="Karaoke Number One"/>
    <s v="ODP-BDN-FA/089 FA/D06/089.01"/>
    <s v="WO061287750"/>
    <m/>
    <m/>
    <m/>
    <n v="110.37271220237"/>
    <n v="-7.2240532914560696"/>
    <s v="MD|MYDB-20260807264701|DN00001/MN00663|Karaoke Number One|082135919627"/>
    <s v="MYDIGIBIZPARTNER"/>
    <m/>
    <m/>
    <m/>
    <m/>
    <m/>
    <m/>
    <m/>
    <m/>
    <s v="Management Janji"/>
    <s v="2026-08-09 15:00:00 | M Janji : 9 agustus 2026 jam Pasang : pagi siang Note : hubungi pelanggan jika ingin kelokasi "/>
    <s v="FCC"/>
    <d v="2026-08-08T18:25:09"/>
    <d v="2026-08-09T15:00:00"/>
    <m/>
    <s v="PS"/>
    <s v="BDN"/>
    <s v="NO ADDON"/>
    <n v="20260809"/>
    <s v="Completed"/>
    <s v="HSI Bisnis Promo HUT Telkom PSB 70% - 50 Mbps"/>
    <s v="INDIBIZ"/>
    <m/>
    <m/>
    <d v="2026-08-09T15:00:00"/>
    <s v="2026-08-09 15:00:00 | M Janji : 9 agustus 2026 jam Pasang : pagi siang Note : hubungi pelanggan jika ingin kelokasi "/>
    <n v="2026"/>
    <n v="8"/>
    <n v="9"/>
    <d v="2026-08-09T00:00:00"/>
    <n v="-0.625"/>
    <x v="1"/>
    <x v="4"/>
  </r>
  <r>
    <n v="2019"/>
    <n v="1002533640"/>
    <n v="3"/>
    <x v="3"/>
    <n v="5"/>
    <s v="MADURA"/>
    <s v="PAMEKASAN"/>
    <s v="PME"/>
    <s v="REG"/>
    <s v="AO"/>
    <s v="NEW SALES"/>
    <m/>
    <s v="QC MIA - INVALID QUALITY CONTROL MIA"/>
    <s v="RBS-Regional 3"/>
    <d v="2026-08-18T14:52:43"/>
    <d v="2026-08-18T15:49:34"/>
    <n v="69369196"/>
    <m/>
    <n v="152426928322"/>
    <s v="CV TIGA SAUDARA"/>
    <s v="ODP-PME-FBP/50"/>
    <m/>
    <m/>
    <m/>
    <m/>
    <n v="113.56073619999999"/>
    <n v="-7.1241570999999997"/>
    <s v="|MN00558|/CV TIGA SAUDARA/085933769288/k55526867@gmail.com/HSI Bisnis Promo HUT Telkom (1:1) 150 Mbps (Rp 620.000) PSB Rp 150.000/Anam/-7,1241571, 113,5607362"/>
    <s v="Sales Force DBS"/>
    <m/>
    <m/>
    <m/>
    <m/>
    <m/>
    <m/>
    <m/>
    <m/>
    <m/>
    <m/>
    <m/>
    <s v="18-08-2026 14:55:28"/>
    <m/>
    <m/>
    <s v="QC1"/>
    <s v="PME"/>
    <s v="NO ADDON"/>
    <m/>
    <s v="QC MIA - INVALID QUALITY CONTROL MIA - Foto Lokasi Instalasi Tidak Valid - Mohon upload dokumen atas naa CV nya dan lokasi se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m/>
    <m/>
    <m/>
    <m/>
    <m/>
    <e v="#NUM!"/>
    <e v="#NUM!"/>
    <x v="0"/>
    <x v="6"/>
  </r>
  <r>
    <n v="2020"/>
    <n v="1002513852"/>
    <n v="3"/>
    <x v="3"/>
    <n v="5"/>
    <s v="SBY UTARA"/>
    <s v="GRESIK"/>
    <s v="CRM"/>
    <s v="REG"/>
    <s v="AO"/>
    <s v="NEW SALES"/>
    <s v="1P INET"/>
    <s v="Completed (PS)"/>
    <s v="RBS-Regional 3"/>
    <d v="2026-08-07T09:28:56"/>
    <d v="2026-08-08T08:51:18"/>
    <n v="69360455"/>
    <m/>
    <n v="152446246170"/>
    <s v="SD ISLAM AZ-ZAHRO RUANG GURU"/>
    <s v="ODP-CRM-FC/44 FC/D09/44.01"/>
    <s v="WO061136927"/>
    <m/>
    <m/>
    <m/>
    <n v="112.594419792294"/>
    <n v="-7.2414363992196602"/>
    <s v="MD|MYDB-20260805264456|DN00001/MN02100|SD ISLAM AZ-ZAHRO RUANG GURU|081240828123"/>
    <s v="MYDIGIBIZPARTNER"/>
    <m/>
    <m/>
    <m/>
    <m/>
    <m/>
    <m/>
    <m/>
    <m/>
    <s v="Management Janji"/>
    <s v="2026-08-08 08:00:00 | M Janji : 8 agustus 2026 jam Pasang : pagi  Note : hubungi pelanggan jika ingin kelokasi"/>
    <s v="FCC"/>
    <d v="2026-07-08T09:40:07"/>
    <d v="2026-08-08T08:00:00"/>
    <m/>
    <s v="PS"/>
    <s v="CRM"/>
    <s v="NO ADDON"/>
    <n v="20260808"/>
    <s v="Completed"/>
    <s v="HSI Bisnis Promo HUT Telkom PSB 70% - 100 Mbps"/>
    <s v="INDIBIZ"/>
    <m/>
    <m/>
    <d v="2026-08-08T08:00:00"/>
    <s v="2026-08-08 08:00:00 | M Janji : 8 agustus 2026 jam Pasang : pagi  Note : hubungi pelanggan jika ingin kelokasi"/>
    <n v="2026"/>
    <n v="8"/>
    <n v="8"/>
    <d v="2026-08-08T00:00:00"/>
    <n v="-0.33333333333575865"/>
    <x v="1"/>
    <x v="8"/>
  </r>
  <r>
    <n v="2021"/>
    <n v="1002525468"/>
    <n v="3"/>
    <x v="0"/>
    <n v="5"/>
    <s v="MATARAM"/>
    <s v="BIMA"/>
    <s v="TET"/>
    <s v="REG"/>
    <s v="AO"/>
    <s v="NEW SALES"/>
    <s v="1P INET"/>
    <s v="102 | FOLLOW UP COMPLETED"/>
    <s v="RBS-Regional 3"/>
    <d v="2026-08-14T08:34:57"/>
    <d v="2026-08-18T09:08:05"/>
    <n v="69365632"/>
    <m/>
    <n v="172616790181"/>
    <s v="PT MITRA SEHATI ABADI"/>
    <s v="ODP-TET-FAB/47 FAB/D06/47.01"/>
    <s v="WO061718159"/>
    <m/>
    <m/>
    <m/>
    <n v="118.69760468602099"/>
    <n v="-8.5626328475883202"/>
    <s v="MD|MYDB-20260813265203|DN00001/MN02085|PT MITRA SEHATI ABADI|082340613427"/>
    <s v="MYDIGIBIZPARTNER"/>
    <m/>
    <m/>
    <m/>
    <m/>
    <m/>
    <m/>
    <m/>
    <m/>
    <s v="Management Janji"/>
    <s v="2026-08-15 08:00:00 | Nama PIC : bu maya  No HP: 082340613427 Alt : 08213830554 / syahbudin M Janji : 15/AGUSTUS/2026 jam Pasang : Pagi Note : hubungi pelanggan jika ingin kelokasi, terimakasih. "/>
    <s v="FCC"/>
    <s v="14-08-2026 08:39:59"/>
    <d v="2026-08-15T08:00:00"/>
    <s v="Kendala Lainnya"/>
    <s v="REVOKE"/>
    <s v="TET"/>
    <s v="NETMONK"/>
    <m/>
    <s v="Follow Up Revoke Completed, New Order ID : SC1002532103"/>
    <s v="HSI Bisnis Bundling Netmonk PSB 70% - 100 Mbps"/>
    <s v="INDIBIZ"/>
    <m/>
    <m/>
    <d v="2026-08-15T08:00:00"/>
    <s v="2026-08-15 08:00:00 | Nama PIC : bu maya  No HP: 082340613427 Alt : 08213830554 / syahbudin M Janji : 15/AGUSTUS/2026 jam Pasang : Pagi Note : hubungi pelanggan jika ingin kelokasi, terimakasih. "/>
    <m/>
    <m/>
    <m/>
    <e v="#NUM!"/>
    <e v="#NUM!"/>
    <x v="0"/>
    <x v="0"/>
  </r>
  <r>
    <n v="2022"/>
    <n v="1002524577"/>
    <n v="3"/>
    <x v="1"/>
    <n v="5"/>
    <s v="MADIUN"/>
    <s v="MADIUN"/>
    <s v="CRB"/>
    <s v="REG"/>
    <s v="AO"/>
    <s v="NEW SALES"/>
    <m/>
    <s v="Completed (PS)"/>
    <s v="RBS-Regional 3"/>
    <d v="2026-08-13T14:51:34"/>
    <d v="2026-08-13T15:52:25"/>
    <n v="69363256"/>
    <m/>
    <n v="152632208286"/>
    <s v="SPBU 54.631.10"/>
    <s v="ODP-CRB-FH/16"/>
    <s v="WO061679717"/>
    <m/>
    <m/>
    <m/>
    <n v="111.77871399999999"/>
    <n v="-7.5608820000000003"/>
    <s v="|MN00286|MYIA-004425821419/POI/GUNAWAN/081335807180/spbu5.5463110@gmail.com"/>
    <s v="MYDIGIBIZPARTNER"/>
    <m/>
    <m/>
    <m/>
    <m/>
    <m/>
    <m/>
    <m/>
    <m/>
    <s v="Management Janji"/>
    <s v="2026-08-12 13:00:00 | telp : 081335807180  alt :   M Janji : (12/08/2026)  jam Pasang :pagi / siang   Note : hubungi pelanggan jika ingin kelokasi"/>
    <s v="FCC"/>
    <s v="13-08-2026 14:55:15"/>
    <m/>
    <m/>
    <s v="PS"/>
    <s v="CRB"/>
    <s v="NO ADDON"/>
    <n v="20260813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3T07:00:00"/>
    <s v="2026-08-12 13:00:00 | telp : 081335807180  alt :   M Janji : (12/08/2026)  jam Pasang :pagi / siang   Note : hubungi pelanggan jika ingin kelokasi"/>
    <n v="2026"/>
    <n v="8"/>
    <n v="13"/>
    <d v="2026-08-13T00:00:00"/>
    <n v="-0.29166666666424135"/>
    <x v="1"/>
    <x v="11"/>
  </r>
  <r>
    <n v="2023"/>
    <n v="1002506587"/>
    <n v="3"/>
    <x v="2"/>
    <n v="4"/>
    <s v="YOGYAKARTA"/>
    <s v="INNER - YOGYA JATENG SELATAN"/>
    <s v="KBU"/>
    <s v="REG"/>
    <s v="AO"/>
    <s v="NEW SALES"/>
    <s v="1P INET"/>
    <s v="Completed (PS)"/>
    <s v="RBS-Regional 3"/>
    <d v="2026-08-03T17:34:56"/>
    <d v="2026-08-05T10:39:12"/>
    <n v="69357817"/>
    <m/>
    <n v="146113146887"/>
    <s v="ERABLUE WH SLEMAN"/>
    <s v="ODP-KBU-FGB/041 FGB/D02/041.01"/>
    <s v="WO060829320"/>
    <m/>
    <m/>
    <m/>
    <n v="110.330237"/>
    <n v="-7.7973590000000002"/>
    <s v="|MN02587|MYIA-026734351497/POI/HASBIBINTARO SHIDDIQ/081249549394/nextperdanaone@gmail.com"/>
    <s v="MYIB_ASSISTANT"/>
    <m/>
    <m/>
    <m/>
    <m/>
    <m/>
    <m/>
    <m/>
    <m/>
    <s v="Management Janji"/>
    <s v="2026-08-05 10:00:00 | Nama : BP HASBIBINTARO SHIDDIQ No Hp : 081249549394 No Alt :  Tgl Pemasangan : 04 Agustus 2026 Interval : PAGI  Note : Hubungi pelanggan terlebih dahulu"/>
    <s v="FCC"/>
    <d v="2026-03-08T17:39:44"/>
    <d v="2026-08-05T10:00:00"/>
    <m/>
    <s v="PS"/>
    <s v="KBU"/>
    <s v="NO ADDON"/>
    <n v="20260805"/>
    <s v="Completed"/>
    <s v="HSI Bisnis PSB 70% - 50 Mbps"/>
    <s v="INDIBIZ"/>
    <m/>
    <m/>
    <d v="2026-08-05T10:00:00"/>
    <s v="2026-08-05 10:00:00 | Nama : BP HASBIBINTARO SHIDDIQ No Hp : 081249549394 No Alt :  Tgl Pemasangan : 04 Agustus 2026 Interval : PAGI  Note : Hubungi pelanggan terlebih dahulu"/>
    <n v="2026"/>
    <n v="8"/>
    <n v="5"/>
    <d v="2026-08-05T00:00:00"/>
    <n v="-0.41666666666424135"/>
    <x v="1"/>
    <x v="4"/>
  </r>
  <r>
    <n v="2024"/>
    <n v="1002530750"/>
    <n v="3"/>
    <x v="6"/>
    <n v="5"/>
    <s v="SIDOARJO"/>
    <s v="MOJOKERTO"/>
    <s v="PCT"/>
    <s v="REG"/>
    <s v="AO"/>
    <s v="NEW SALES"/>
    <m/>
    <s v="Completed (PS)"/>
    <s v="RBS-Regional 3"/>
    <d v="2026-08-17T12:05:08"/>
    <d v="2026-08-18T12:42:44"/>
    <n v="69368004"/>
    <m/>
    <n v="152324211311"/>
    <s v="WARKOP 10 NOVEMBER RESTU IBU"/>
    <s v="ODP-PCT-FD/07"/>
    <s v="WO061934802"/>
    <m/>
    <m/>
    <m/>
    <n v="112.549234628677"/>
    <n v="-7.6859477730498797"/>
    <s v="|MC30217|/ARIADI PRASETYO/081992091619 / 081944881153/sego.sambel8080@gmail.com"/>
    <s v="Sales Force DBS"/>
    <m/>
    <m/>
    <m/>
    <m/>
    <m/>
    <m/>
    <m/>
    <m/>
    <s v="Management Janji"/>
    <s v="2026-08-18 13:00:00|Jam Pemasangan : 08:00 - 12.00 Tanggal Pemasangan : 18/08/2026 Info Tambahan : Hubungi pelanggan sebelum datang ke lokasi|40981184|MYDITA"/>
    <s v="FCC"/>
    <s v="17-08-2026 12:10:09"/>
    <d v="2026-08-18T13:00:00"/>
    <m/>
    <s v="PS"/>
    <s v="PCT"/>
    <s v="NETMONK"/>
    <n v="2026081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8T13:00:00"/>
    <s v="2026-08-18 13:00:00|Jam Pemasangan : 08:00 - 12.00 Tanggal Pemasangan : 18/08/2026 Info Tambahan : Hubungi pelanggan sebelum datang ke lokasi|40981184|MYDITA"/>
    <n v="2026"/>
    <n v="8"/>
    <n v="18"/>
    <d v="2026-08-18T00:00:00"/>
    <n v="-0.54166666666424135"/>
    <x v="1"/>
    <x v="20"/>
  </r>
  <r>
    <n v="2025"/>
    <n v="1002505679"/>
    <n v="3"/>
    <x v="3"/>
    <n v="5"/>
    <s v="MADURA"/>
    <s v="PAMEKASAN"/>
    <s v="ABT"/>
    <s v="REG"/>
    <s v="AO"/>
    <s v="NEW SALES"/>
    <m/>
    <s v="Completed (PS)"/>
    <s v="RBS-Regional 3"/>
    <d v="2026-08-03T09:56:51"/>
    <d v="2026-08-04T14:31:37"/>
    <n v="69357272"/>
    <m/>
    <n v="152429209308"/>
    <s v="Toko Musfiroh"/>
    <s v="ODP-ABU-FB/18"/>
    <s v="WO060808136"/>
    <m/>
    <m/>
    <m/>
    <n v="113.69773859999999"/>
    <n v="-6.8875342000000002"/>
    <s v="|MN00569|/Toko Musfiroh/0878-6564-1217/tsembako170@gmail.com/HSI Bisnis Promo HUT Telkom (1:1) 300 Mbps (Rp 1.130.000) PSB Rp 150.000/ACHMAD KUSOY/-6.887529,113.697700"/>
    <s v="Sales Force DBS"/>
    <m/>
    <m/>
    <m/>
    <m/>
    <m/>
    <m/>
    <m/>
    <m/>
    <s v="Management Janji"/>
    <s v="2026-08-04 13:00:00|Tanggal pemasangan : 04 agustus 2026 Jam pemasangan : 08.00 - 12.00 Info Tambahan : Hubungi pelanggan dulu sebelum ke lokasi terimakasih|40981182|MYDITA"/>
    <s v="FCC"/>
    <d v="2026-03-08T10:10:41"/>
    <d v="2026-08-04T13:00:00"/>
    <m/>
    <s v="PS"/>
    <s v="ABT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13:00:00"/>
    <s v="2026-08-04 13:00:00|Tanggal pemasangan : 04 agustus 2026 Jam pemasangan : 08.00 - 12.00 Info Tambahan : Hubungi pelanggan dulu sebelum ke lokasi terimakasih|40981182|MYDITA"/>
    <n v="2026"/>
    <n v="8"/>
    <n v="4"/>
    <d v="2026-08-04T00:00:00"/>
    <n v="-0.54166666666424135"/>
    <x v="1"/>
    <x v="6"/>
  </r>
  <r>
    <n v="2026"/>
    <n v="1002519117"/>
    <n v="3"/>
    <x v="1"/>
    <n v="5"/>
    <s v="KEDIRI"/>
    <s v="NGANJUK"/>
    <s v="GON"/>
    <s v="REG"/>
    <s v="AO"/>
    <s v="NEW SALES"/>
    <s v="1P INET"/>
    <s v="Completed (PS)"/>
    <s v="RBS-Regional 3"/>
    <d v="2026-08-11T09:52:57"/>
    <d v="2026-08-11T17:21:44"/>
    <n v="69362990"/>
    <m/>
    <n v="152628206862"/>
    <s v="Toko Bismillah"/>
    <s v="ODP-GDN-FB/29 FB/D03/29.01"/>
    <s v="WO061469282"/>
    <m/>
    <m/>
    <m/>
    <n v="112.003330998122"/>
    <n v="-7.5368859730167701"/>
    <s v="MD|MYDB-20260810264885|DC20002/MC20039|Toko Bismillah|085974597302"/>
    <s v="MYDIGIBIZPARTNER"/>
    <m/>
    <m/>
    <m/>
    <m/>
    <m/>
    <m/>
    <m/>
    <m/>
    <s v="Management Janji"/>
    <s v="2026-08-12 08:00:00 | M Janji : (12/08/2026) jam Pasang : 09:00 Note : hubungi pelanggan jika ingin kelokasi"/>
    <s v="FCC"/>
    <d v="2026-11-08T09:54:44"/>
    <d v="2026-08-12T08:00:00"/>
    <m/>
    <s v="PS"/>
    <s v="GON"/>
    <s v="NO ADDON"/>
    <n v="20260811"/>
    <s v="Completed"/>
    <s v="HSI Bisnis Promo HUT Telkom PSB 70% - 100 Mbps Dual Band"/>
    <s v="INDIBIZ"/>
    <m/>
    <m/>
    <d v="2026-08-12T08:00:00"/>
    <s v="2026-08-12 08:00:00 | M Janji : (12/08/2026) jam Pasang : 09:00 Note : hubungi pelanggan jika ingin kelokasi"/>
    <n v="2026"/>
    <n v="8"/>
    <n v="11"/>
    <d v="2026-08-11T00:00:00"/>
    <n v="-1.3333333333357587"/>
    <x v="1"/>
    <x v="3"/>
  </r>
  <r>
    <n v="2027"/>
    <n v="1002527863"/>
    <n v="3"/>
    <x v="3"/>
    <n v="5"/>
    <s v="MADURA"/>
    <s v="PAMEKASAN"/>
    <s v="PRG"/>
    <s v="REG"/>
    <s v="AO"/>
    <s v="NEW SALES"/>
    <s v="1P INET"/>
    <s v="Completed (PS)"/>
    <s v="RBS-Regional 3"/>
    <d v="2026-08-15T10:13:56"/>
    <d v="2026-08-15T15:18:43"/>
    <n v="69366656"/>
    <m/>
    <n v="152428208955"/>
    <s v="CAHAYA SURYA"/>
    <s v="ODP-PRG-FAA/27 FAA/D04/27.01"/>
    <s v="WO061804015"/>
    <m/>
    <m/>
    <m/>
    <n v="113.744182549417"/>
    <n v="-7.11462850396991"/>
    <s v="MD|MYDB-20260814265404|DN00001/MN00806|CAHAYA SURYA|082327147062"/>
    <s v="MYDIGIBIZPARTNER"/>
    <m/>
    <m/>
    <m/>
    <m/>
    <m/>
    <m/>
    <m/>
    <m/>
    <s v="Management Janji"/>
    <s v="2026-08-16 08:00:00 | Waktu pemasangan : 16 agustus 2026 Jam pemasangan : 08.00 - 12.00 Info Tambahan : Hubungi pelanggan dulu sebelum ke lokasi terimakasih "/>
    <s v="FCC"/>
    <s v="15-08-2026 10:39:56"/>
    <d v="2026-08-16T08:00:00"/>
    <m/>
    <s v="PS"/>
    <s v="PRG"/>
    <s v="NO ADDON"/>
    <n v="20260815"/>
    <s v="Completed"/>
    <s v="HSI Bisnis Promo HUT Telkom PSB 70% - 300 Mbps"/>
    <s v="INDIBIZ"/>
    <m/>
    <m/>
    <d v="2026-08-16T08:00:00"/>
    <s v="2026-08-16 08:00:00 | Waktu pemasangan : 16 agustus 2026 Jam pemasangan : 08.00 - 12.00 Info Tambahan : Hubungi pelanggan dulu sebelum ke lokasi terimakasih "/>
    <n v="2026"/>
    <n v="8"/>
    <n v="15"/>
    <d v="2026-08-15T00:00:00"/>
    <n v="-1.3333333333357587"/>
    <x v="1"/>
    <x v="6"/>
  </r>
  <r>
    <n v="2028"/>
    <n v="1002533584"/>
    <n v="3"/>
    <x v="3"/>
    <n v="5"/>
    <s v="MADURA"/>
    <s v="PAMEKASAN"/>
    <s v="PME"/>
    <s v="REG"/>
    <s v="AO"/>
    <s v="NEW SALES"/>
    <m/>
    <s v="QC MIA - INVALID QUALITY CONTROL MIA"/>
    <s v="RBS-Regional 3"/>
    <d v="2026-08-18T14:44:20"/>
    <d v="2026-08-18T15:47:24"/>
    <n v="69369188"/>
    <m/>
    <n v="152426928318"/>
    <s v="CV TIGA SAUDARA"/>
    <s v="ODP-PME-FBP/50"/>
    <m/>
    <m/>
    <m/>
    <m/>
    <n v="113.56073619999999"/>
    <n v="-7.1241570999999997"/>
    <s v="|MN00558|/CV TIGA SAUDARA/085933769288/k55526867@gmail.com/HSI Bisnis Promo HUT Telkom (1:1) 150 Mbps (Rp 620.000) PSB Rp 150.000/Anam/-7,1241571, 113,5607362"/>
    <s v="Sales Force DBS"/>
    <m/>
    <m/>
    <m/>
    <m/>
    <m/>
    <m/>
    <m/>
    <m/>
    <m/>
    <m/>
    <m/>
    <s v="18-08-2026 14:55:28"/>
    <m/>
    <m/>
    <s v="QC1"/>
    <s v="PME"/>
    <s v="NO ADDON"/>
    <m/>
    <s v="QC MIA - INVALID QUALITY CONTROL MIA - Foto Lokasi Instalasi Tidak Valid - mohon upload lokasi secara langsung tidak editan 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m/>
    <m/>
    <m/>
    <m/>
    <m/>
    <e v="#NUM!"/>
    <e v="#NUM!"/>
    <x v="0"/>
    <x v="6"/>
  </r>
  <r>
    <n v="2029"/>
    <n v="1002530038"/>
    <n v="3"/>
    <x v="5"/>
    <n v="5"/>
    <s v="DENPASAR"/>
    <s v="JIMBARAN"/>
    <s v="KUT"/>
    <s v="REG"/>
    <s v="AO"/>
    <s v="NEW SALES"/>
    <m/>
    <s v="QC MIA - INVALID QUALITY CONTROL MIA"/>
    <s v="RBS-Regional 2"/>
    <d v="2026-08-16T17:53:24"/>
    <d v="2026-08-18T17:24:38"/>
    <n v="69367747"/>
    <n v="3619598924"/>
    <n v="172416429276"/>
    <s v="KUBERA BALI JAYA"/>
    <s v="ODP-KUT-FQ/35"/>
    <m/>
    <m/>
    <m/>
    <m/>
    <n v="115.167289"/>
    <n v="-8.7335550000000008"/>
    <s v="|MN02677|/CP MANOJ VASDEV DARYANANI/089627520004/cvkuberabalijaya@gmail.com"/>
    <s v="Sales Force DBS"/>
    <m/>
    <m/>
    <m/>
    <m/>
    <m/>
    <m/>
    <m/>
    <m/>
    <m/>
    <m/>
    <m/>
    <s v="16-08-2026 17:55:00"/>
    <m/>
    <m/>
    <s v="QC1"/>
    <s v="KUT"/>
    <s v="NO ADDON"/>
    <m/>
    <s v="QC MIA - INVALID QUALITY CONTROL MIA - Indikasi Foto Diambil dari Google Maps - mohon upload lokasi secara langsung tidak goo"/>
    <s v="- BWY DL;BWY DL ~ Saluran Dua Arah(BothWay)[0]  - E23053;E23053 ~ ES23 - Paket HSI Bisnis  Phone (PHONE)[0]  - E23053~null~44864;E23053||11||Abodemen 0[0]  - E23053~null~E23053_IN800;IN800 ~ Free Lokal dan SLJJ 800 Menit ~ E23053[40000]  - 11_11446;Biaya "/>
    <s v="INDIBIZ"/>
    <m/>
    <m/>
    <m/>
    <m/>
    <m/>
    <m/>
    <m/>
    <e v="#NUM!"/>
    <e v="#NUM!"/>
    <x v="0"/>
    <x v="30"/>
  </r>
  <r>
    <n v="2030"/>
    <n v="1002506648"/>
    <n v="3"/>
    <x v="0"/>
    <n v="5"/>
    <s v="MATARAM"/>
    <s v="INNER - NUSA TENGGARA"/>
    <s v="MTR"/>
    <s v="REG"/>
    <s v="AO"/>
    <s v="NEW SALES"/>
    <s v="1P INET"/>
    <s v="Completed (PS)"/>
    <s v="RBS-Regional 3"/>
    <d v="2026-08-03T19:52:56"/>
    <d v="2026-08-05T21:16:46"/>
    <n v="69357853"/>
    <m/>
    <n v="172601796773"/>
    <s v="TOKO AIS"/>
    <s v="ODP-MTR-FDG/116 FDG/D05/116.01"/>
    <s v="WO060838840"/>
    <m/>
    <m/>
    <m/>
    <n v="116.136936274242"/>
    <n v="-8.6075239768913701"/>
    <s v="MD|MYDB-20260803264288|SC00001/MC00069|TOKO AIS|082146086487"/>
    <s v="MYDIGIBIZPARTNER"/>
    <m/>
    <m/>
    <m/>
    <m/>
    <m/>
    <m/>
    <m/>
    <m/>
    <s v="Management Janji"/>
    <s v="2026-08-05 15:00:00 | No Hp Pic : 082146086487 No alt : - Jam Pemasangan : pagi/ siang Tanggal Pemasangan : 05/08/2026 hub sebelum ke lokasi"/>
    <s v="FCC"/>
    <d v="2026-03-08T19:54:44"/>
    <d v="2026-08-05T15:00:00"/>
    <m/>
    <s v="PS"/>
    <s v="MTR"/>
    <s v="NO ADDON"/>
    <n v="20260805"/>
    <s v="Completed"/>
    <s v="HSI Bisnis Promo HUT Telkom PSB 70% - 100 Mbps Dual Band"/>
    <s v="INDIBIZ"/>
    <m/>
    <m/>
    <d v="2026-08-05T15:00:00"/>
    <s v="2026-08-05 15:00:00 | No Hp Pic : 082146086487 No alt : - Jam Pemasangan : pagi/ siang Tanggal Pemasangan : 05/08/2026 hub sebelum ke lokasi"/>
    <n v="2026"/>
    <n v="8"/>
    <n v="5"/>
    <d v="2026-08-05T00:00:00"/>
    <n v="-0.625"/>
    <x v="1"/>
    <x v="14"/>
  </r>
  <r>
    <n v="2031"/>
    <n v="1002513949"/>
    <n v="3"/>
    <x v="2"/>
    <n v="4"/>
    <s v="PURWOKERTO"/>
    <s v="CILACAP"/>
    <s v="KRY"/>
    <s v="REG"/>
    <s v="AO"/>
    <s v="NEW SALES"/>
    <s v="1P INET"/>
    <s v="Completed (PS)"/>
    <s v="RBS-Regional 3"/>
    <d v="2026-08-07T09:52:56"/>
    <d v="2026-08-07T14:45:45"/>
    <n v="69360505"/>
    <m/>
    <n v="143385101124"/>
    <s v="SMP NEGERI 2 SUMPIUH"/>
    <s v="ODP-KRY-FH/036"/>
    <s v="WO061139456"/>
    <m/>
    <m/>
    <m/>
    <n v="109.353478"/>
    <n v="-7.6089570000000002"/>
    <s v="|MC00213|MYIA-057491626290/POI/DIDIK FIRMANSYAH/089512063354/smpnduasumpiuh@gmail.com"/>
    <s v="MYIB_ASSISTANT"/>
    <m/>
    <m/>
    <m/>
    <m/>
    <m/>
    <m/>
    <m/>
    <m/>
    <s v="Management Janji"/>
    <s v="2026-08-10 08:00:00 | Nama Pic : BP DIDIK No Hp Pic : 089512063354 Jam Pemasangan : 08:00 - 12.00 Tanggal Pemasangan : SABTU 08 AGUSTUS 2026 Info Tambahan : Hubungi pelanggan sebelum datang ke lokasi, terima kasih."/>
    <s v="FCC"/>
    <d v="2026-07-08T09:55:18"/>
    <d v="2026-08-10T08:00:00"/>
    <m/>
    <s v="PS"/>
    <s v="KRY"/>
    <s v="NO ADDON"/>
    <n v="20260807"/>
    <s v="Completed"/>
    <s v="HSI Bisnis Promo HUT Telkom PSB 70% - 200 Mbps"/>
    <s v="INDIBIZ"/>
    <m/>
    <m/>
    <d v="2026-08-10T08:00:00"/>
    <s v="2026-08-10 08:00:00 | Nama Pic : BP DIDIK No Hp Pic : 089512063354 Jam Pemasangan : 08:00 - 12.00 Tanggal Pemasangan : SABTU 08 AGUSTUS 2026 Info Tambahan : Hubungi pelanggan sebelum datang ke lokasi, terima kasih."/>
    <n v="2026"/>
    <n v="8"/>
    <n v="7"/>
    <d v="2026-08-07T00:00:00"/>
    <n v="-3.3333333333357587"/>
    <x v="1"/>
    <x v="4"/>
  </r>
  <r>
    <n v="2032"/>
    <n v="1002520759"/>
    <n v="3"/>
    <x v="2"/>
    <n v="4"/>
    <s v="MAGELANG"/>
    <s v="TEMANGGUNG"/>
    <s v="TEM"/>
    <s v="REG"/>
    <s v="AO"/>
    <s v="NEW SALES"/>
    <s v="1P INET"/>
    <s v="Completed (PS)"/>
    <s v="RBS-Regional 3"/>
    <d v="2026-08-11T16:35:57"/>
    <d v="2026-08-12T16:24:08"/>
    <n v="69363624"/>
    <m/>
    <n v="146149124361"/>
    <s v="SPBU KANDANGAN 44.56.215"/>
    <s v="ODP-TMG-FAU/013 FAU/D03/013.01"/>
    <s v="WO061524249"/>
    <m/>
    <m/>
    <m/>
    <n v="110.1855217"/>
    <n v="-7.2659386000000001"/>
    <s v="|MN02495|MYIA-053766632196/POI/ARIS PURWANTO/08112632532/spbu4456215@gmail.com"/>
    <s v="MYIB_ASSISTANT"/>
    <m/>
    <m/>
    <m/>
    <m/>
    <m/>
    <m/>
    <m/>
    <m/>
    <s v="Management Janji"/>
    <s v="2026-08-12 13:00:00 | Nama : BP ABROR (SPV) No Hp : 08112632532 No Alt :  Tgl Pemasangan : 12 Agustus 2026 Interval : PAGI  Note : Hubungi pelanggan terlebih dahulu"/>
    <s v="FCC"/>
    <d v="2026-11-08T16:39:47"/>
    <d v="2026-08-12T13:00:00"/>
    <m/>
    <s v="PS"/>
    <s v="TEM"/>
    <s v="NO ADDON"/>
    <n v="20260812"/>
    <s v="Completed"/>
    <s v="HSI Bisnis Basic Promo HUT Telkom PSB 70% - 50 Mbps"/>
    <s v="INDIBIZ"/>
    <m/>
    <m/>
    <d v="2026-08-12T13:00:00"/>
    <s v="2026-08-12 13:00:00 | Nama : BP ABROR (SPV) No Hp : 08112632532 No Alt :  Tgl Pemasangan : 12 Agustus 2026 Interval : PAGI  Note : Hubungi pelanggan terlebih dahulu"/>
    <n v="2026"/>
    <n v="8"/>
    <n v="12"/>
    <d v="2026-08-12T00:00:00"/>
    <n v="-0.54166666666424135"/>
    <x v="1"/>
    <x v="4"/>
  </r>
  <r>
    <n v="2033"/>
    <n v="1002513451"/>
    <n v="3"/>
    <x v="1"/>
    <n v="5"/>
    <s v="KEDIRI"/>
    <s v="TULUNGAGUNG"/>
    <s v="TUL"/>
    <s v="REG"/>
    <s v="AO"/>
    <s v="NEW SALES"/>
    <s v="1P INET"/>
    <s v="Completed (PS)"/>
    <s v="RBS-Regional 3"/>
    <d v="2026-08-06T18:40:57"/>
    <d v="2026-08-08T06:17:25"/>
    <n v="69360333"/>
    <m/>
    <n v="152606246392"/>
    <s v="UD. Bambang Purwito (SPBU Pertamina 54.662.05)"/>
    <s v="ODP-TUL-FAF/35 FAF/D03/35.01"/>
    <s v="WO061114990"/>
    <m/>
    <m/>
    <m/>
    <n v="111.88695144232599"/>
    <n v="-8.0530011151930907"/>
    <s v="|MN02702|MYIA-096019446945/POI/WAHYU HARTANTO/085708316787/spbu.bsgroup05@gmail.com"/>
    <s v="MYIB_ASSISTANT"/>
    <m/>
    <m/>
    <m/>
    <m/>
    <m/>
    <m/>
    <m/>
    <m/>
    <s v="Management Janji"/>
    <s v="2026-08-07 15:00:00 |  M Janji : (07/08/026) jam Pasang : 09:00 Note : hubungi pelanggan jika ingin kelokasi"/>
    <s v="FCC"/>
    <d v="2026-06-08T18:55:50"/>
    <d v="2026-08-07T15:00:00"/>
    <m/>
    <s v="PS"/>
    <s v="TUL"/>
    <s v="NO ADDON"/>
    <n v="20260808"/>
    <s v="Completed"/>
    <s v="HSI Bisnis Promo HUT Telkom PSB 70% - 50 Mbps"/>
    <s v="INDIBIZ"/>
    <m/>
    <m/>
    <d v="2026-08-07T15:00:00"/>
    <s v="2026-08-07 15:00:00 |  M Janji : (07/08/026) jam Pasang : 09:00 Note : hubungi pelanggan jika ingin kelokasi"/>
    <n v="2026"/>
    <n v="8"/>
    <n v="8"/>
    <d v="2026-08-08T00:00:00"/>
    <n v="0.375"/>
    <x v="1"/>
    <x v="28"/>
  </r>
  <r>
    <n v="2034"/>
    <n v="1002530710"/>
    <n v="3"/>
    <x v="2"/>
    <n v="4"/>
    <s v="YOGYAKARTA"/>
    <s v="INNER - YOGYA JATENG SELATAN"/>
    <s v="KEN"/>
    <s v="REG"/>
    <s v="AO"/>
    <s v="NEW SALES"/>
    <m/>
    <s v="Completed (PS)"/>
    <s v="RBS-Regional 3"/>
    <d v="2026-08-17T11:43:22"/>
    <d v="2026-08-17T13:31:28"/>
    <n v="69367168"/>
    <m/>
    <n v="146130138590"/>
    <s v="KOST PUTRA DAN PUTRI PUCANGANOM"/>
    <s v="ODP-KEN-FGL/086"/>
    <s v="WO061921967"/>
    <m/>
    <m/>
    <m/>
    <n v="110.43449141000001"/>
    <n v="-7.7389175540000004"/>
    <s v="|MC80054|MYIA-030407433714/POI/DWI RUSWANTI/081818205953/egiigosuban05@gmail.com"/>
    <s v="Sales Profesional"/>
    <m/>
    <m/>
    <m/>
    <m/>
    <m/>
    <m/>
    <m/>
    <m/>
    <s v="Management Janji"/>
    <s v="2026-08-16 13:00:00 | Waktu pemasangan : 16 agustus 2026  Jam pemasangan : 08.00 - 12.00  Info Tambahan : Hubungi pelanggan dulu sebelum ke lokasi  terimakasih   "/>
    <s v="FCC"/>
    <s v="17-08-2026 11:55:11"/>
    <m/>
    <m/>
    <s v="PS"/>
    <s v="KEN"/>
    <s v="NO ADDON"/>
    <n v="20260817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17T07:00:00"/>
    <s v="2026-08-16 13:00:00 | Waktu pemasangan : 16 agustus 2026  Jam pemasangan : 08.00 - 12.00  Info Tambahan : Hubungi pelanggan dulu sebelum ke lokasi  terimakasih   "/>
    <n v="2026"/>
    <n v="8"/>
    <n v="17"/>
    <d v="2026-08-17T00:00:00"/>
    <n v="-0.29166666666424135"/>
    <x v="1"/>
    <x v="4"/>
  </r>
  <r>
    <n v="2035"/>
    <n v="1002522357"/>
    <n v="3"/>
    <x v="4"/>
    <n v="4"/>
    <s v="PEKALONGAN"/>
    <s v="BREBES"/>
    <s v="BMU"/>
    <s v="REG"/>
    <s v="AO"/>
    <s v="NEW SALES"/>
    <s v="1P INET"/>
    <s v="102 | FOLLOW UP COMPLETED"/>
    <s v="RBS-Regional 3"/>
    <d v="2026-08-12T14:16:57"/>
    <d v="2026-08-16T15:20:16"/>
    <n v="69364332"/>
    <m/>
    <n v="146281108098"/>
    <s v="SPPG PAGUYANGAN WINDUAJI"/>
    <s v="ODP-BMU-FL/069 FL/D01/069.01"/>
    <s v="WO061594154"/>
    <m/>
    <m/>
    <m/>
    <n v="109.06238"/>
    <n v="-7.3315140000000003"/>
    <s v="|MN00292|MYIA-047497960010/POI/DIO DWIYAN PAZHARI/082328899767/diodwiyanp@gmail.com"/>
    <s v="MYIB_ASSISTANT"/>
    <m/>
    <m/>
    <m/>
    <m/>
    <m/>
    <m/>
    <m/>
    <m/>
    <s v="Management Janji"/>
    <s v="2026-08-13 15:00:00 | Waktu pemasnagan : 13 Agustus 2026 Jam pemasangan : 08.00 - 12.00 Mohon hubungi pelanggan sebelum ke lokasi  Terima kasih"/>
    <s v="FCC"/>
    <d v="2026-12-08T14:39:59"/>
    <d v="2026-08-13T15:00:00"/>
    <s v="Kendala Teknik"/>
    <s v="REVOKE"/>
    <s v="BMU"/>
    <s v="NO ADDON"/>
    <m/>
    <s v="Follow Up Revoke Completed, New Order ID : SC1002529850"/>
    <s v="HSI Bisnis Promo HUT Telkom PSB 70% - 75 Mbps"/>
    <s v="INDIBIZ"/>
    <m/>
    <m/>
    <d v="2026-08-13T15:00:00"/>
    <s v="2026-08-13 15:00:00 | Waktu pemasnagan : 13 Agustus 2026 Jam pemasangan : 08.00 - 12.00 Mohon hubungi pelanggan sebelum ke lokasi  Terima kasih"/>
    <m/>
    <m/>
    <m/>
    <e v="#NUM!"/>
    <e v="#NUM!"/>
    <x v="0"/>
    <x v="4"/>
  </r>
  <r>
    <n v="2036"/>
    <n v="1002519093"/>
    <n v="3"/>
    <x v="1"/>
    <n v="5"/>
    <s v="MADIUN"/>
    <s v="BOJONEGORO"/>
    <s v="BJN"/>
    <s v="REG"/>
    <s v="AO"/>
    <s v="NEW SALES"/>
    <s v="1P INET"/>
    <s v="Completed (PS)"/>
    <s v="RBS-Regional 3"/>
    <d v="2026-08-11T09:46:56"/>
    <d v="2026-08-12T14:42:34"/>
    <n v="69362964"/>
    <m/>
    <n v="152609258566"/>
    <s v="GANESHA WIJAYA KUSUMA"/>
    <s v="ODP-BJN-FD/06 FD/D01/06.01"/>
    <s v="WO061468486"/>
    <m/>
    <m/>
    <m/>
    <n v="111.875527792753"/>
    <n v="-7.1705596571788597"/>
    <s v="|MN02619|MYIA-036217419530/POI/DIAH AYU RENGGO PUSPITOWATI/085113675260/purwantopurwanto0269@gmail.com"/>
    <s v="MYIB_ASSISTANT"/>
    <m/>
    <m/>
    <m/>
    <m/>
    <m/>
    <m/>
    <m/>
    <m/>
    <s v="Management Janji"/>
    <s v="2026-08-13 08:00:00 | Nama PIC : bapak purwanto No HP : 081223751411 Alt :  M Janji : (kamis/13/AGUSTUS/2026) jam Pasang : 09:00 Note : hubungi pelanggan jika ingin kelokasi"/>
    <s v="FCC"/>
    <d v="2026-11-08T09:54:44"/>
    <d v="2026-08-13T08:00:00"/>
    <m/>
    <s v="PS"/>
    <s v="BJN"/>
    <s v="NO ADDON"/>
    <n v="20260812"/>
    <s v="Completed"/>
    <s v="HSI Bisnis Basic Promo HUT Telkom PSB 70% - 50 Mbps"/>
    <s v="INDIBIZ"/>
    <m/>
    <m/>
    <d v="2026-08-13T08:00:00"/>
    <s v="2026-08-13 08:00:00 | Nama PIC : bapak purwanto No HP : 081223751411 Alt :  M Janji : (kamis/13/AGUSTUS/2026) jam Pasang : 09:00 Note : hubungi pelanggan jika ingin kelokasi"/>
    <n v="2026"/>
    <n v="8"/>
    <n v="12"/>
    <d v="2026-08-12T00:00:00"/>
    <n v="-1.3333333333357587"/>
    <x v="1"/>
    <x v="18"/>
  </r>
  <r>
    <n v="2037"/>
    <n v="1002522023"/>
    <n v="3"/>
    <x v="6"/>
    <n v="5"/>
    <s v="SIDOARJO"/>
    <s v="INNER - JATIM TIMUR"/>
    <s v="KRN"/>
    <s v="REG"/>
    <s v="AO"/>
    <s v="NEW SALES"/>
    <s v="1P INET"/>
    <s v="Completed (PS)"/>
    <s v="RBS-Regional 3"/>
    <d v="2026-08-12T12:41:56"/>
    <d v="2026-08-13T20:51:14"/>
    <n v="69364190"/>
    <m/>
    <n v="152331251044"/>
    <s v="WARKOP GIRAS POJAS"/>
    <s v="ODP-KRN-FAC/68 FAC/D04/68.01"/>
    <s v="WO061579907"/>
    <m/>
    <m/>
    <m/>
    <n v="112.5898785"/>
    <n v="-7.3726282999999997"/>
    <s v="MD|MYDB-20260811264964|DN00001/MN00443|WARKOP GIRAS POJAS|085730295814"/>
    <s v="MYDIGIBIZPARTNER"/>
    <m/>
    <m/>
    <m/>
    <m/>
    <m/>
    <m/>
    <m/>
    <m/>
    <s v="Management Janji"/>
    <s v="2026-08-13 13:00:00 | Nama Pic : fatikhurrokhim No Hp Pic : 085730295814 No alt : - Jam Pemasangan : pagi  Tanggal Pemasangan : 13 Agustus 2026"/>
    <s v="FCC"/>
    <d v="2026-12-08T12:55:00"/>
    <d v="2026-08-13T13:00:00"/>
    <m/>
    <s v="PS"/>
    <s v="KRN"/>
    <s v="NO ADDON"/>
    <n v="20260813"/>
    <s v="Completed"/>
    <s v="HSI Bisnis Basic Promo HUT Telkom PSB 70% - 50 Mbps"/>
    <s v="INDIBIZ"/>
    <m/>
    <m/>
    <d v="2026-08-13T13:00:00"/>
    <s v="2026-08-13 13:00:00 | Nama Pic : fatikhurrokhim No Hp Pic : 085730295814 No alt : - Jam Pemasangan : pagi  Tanggal Pemasangan : 13 Agustus 2026"/>
    <n v="2026"/>
    <n v="8"/>
    <n v="13"/>
    <d v="2026-08-13T00:00:00"/>
    <n v="-0.54166666666424135"/>
    <x v="1"/>
    <x v="19"/>
  </r>
  <r>
    <n v="2038"/>
    <n v="1002506114"/>
    <n v="3"/>
    <x v="2"/>
    <n v="4"/>
    <s v="YOGYAKARTA"/>
    <s v="GUNUNG KIDUL"/>
    <s v="WNS"/>
    <s v="REG"/>
    <s v="AO"/>
    <s v="NEW SALES"/>
    <m/>
    <s v="CC - HD1A - INPROGRESS UNCONTACTED"/>
    <s v="RBS-Regional 3"/>
    <d v="2026-08-03T13:34:20"/>
    <d v="2026-08-04T11:31:22"/>
    <n v="69357518"/>
    <m/>
    <n v="143135115014"/>
    <s v="AMA AWA RESORT"/>
    <m/>
    <m/>
    <m/>
    <m/>
    <m/>
    <n v="110.550892668388"/>
    <n v="-8.1311061982196406"/>
    <s v="AMRBS/405613/FARISTA APRILLIA/R3/YOGYAKARTA/HSI BISNIS 1S 150 MBPS PROMO HUT TELKOM 1:1/NOVIDA KARTIKA HADHI/082241020724 08112956569/amaawaresort@gmail.com"/>
    <s v="Amex"/>
    <m/>
    <m/>
    <m/>
    <m/>
    <m/>
    <m/>
    <m/>
    <m/>
    <m/>
    <m/>
    <m/>
    <d v="2026-03-08T13:40:15"/>
    <m/>
    <m/>
    <s v="FCC"/>
    <s v="WNS"/>
    <s v="NO ADDON"/>
    <m/>
    <s v="UNCONTACTED : Mail Box - Memo HANIF NUROHMAN 40981182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4"/>
  </r>
  <r>
    <n v="2039"/>
    <n v="1002522396"/>
    <n v="3"/>
    <x v="5"/>
    <n v="5"/>
    <s v="SINGARJA"/>
    <s v="GIANYAR"/>
    <s v="UBU"/>
    <s v="REG"/>
    <s v="AO"/>
    <s v="NEW SALES"/>
    <m/>
    <s v="Completed (PS)"/>
    <s v="RBS-Regional 3"/>
    <d v="2026-08-12T14:28:08"/>
    <d v="2026-08-13T13:25:15"/>
    <n v="69364350"/>
    <m/>
    <n v="172408247929"/>
    <s v="PT. Bali Simpang Siur Ritelindo"/>
    <s v="ODP-UBU-FG/92"/>
    <s v="WO061604469"/>
    <m/>
    <m/>
    <m/>
    <n v="115.29506120000001"/>
    <n v="-8.5262794999999993"/>
    <s v="|MN02658|/PIC GUSTI NGURAH WIRATA/081337951700/spbu.bali.5480519@gmail.com"/>
    <s v="Sales Force DBS"/>
    <m/>
    <m/>
    <m/>
    <m/>
    <m/>
    <m/>
    <m/>
    <m/>
    <s v="Management Janji"/>
    <s v="2026-08-14 08:00:00|M Janji : (13 AGUSTUS 2026) jam Pasang : pagi Note : hubungi pelanggan jika ingin kelokasi|40931149|MYDITA"/>
    <s v="FCC"/>
    <d v="2026-12-08T14:39:59"/>
    <d v="2026-08-14T08:00:00"/>
    <m/>
    <s v="PS"/>
    <s v="UBU"/>
    <s v="NO ADDON"/>
    <n v="20260813"/>
    <s v="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14T08:00:00"/>
    <s v="2026-08-14 08:00:00|M Janji : (13 AGUSTUS 2026) jam Pasang : pagi Note : hubungi pelanggan jika ingin kelokasi|40931149|MYDITA"/>
    <n v="2026"/>
    <n v="8"/>
    <n v="13"/>
    <d v="2026-08-13T00:00:00"/>
    <n v="-1.3333333333357587"/>
    <x v="1"/>
    <x v="26"/>
  </r>
  <r>
    <n v="2040"/>
    <n v="1002511892"/>
    <n v="3"/>
    <x v="1"/>
    <n v="5"/>
    <s v="MADIUN"/>
    <s v="NGAWI"/>
    <s v="WKU"/>
    <s v="REG"/>
    <s v="AO"/>
    <s v="NEW SALES"/>
    <s v="1P INET"/>
    <s v="Completed (PS)"/>
    <s v="RBS-Regional 3"/>
    <d v="2026-08-06T10:52:57"/>
    <d v="2026-08-07T16:51:13"/>
    <n v="69359761"/>
    <m/>
    <n v="152634208061"/>
    <s v="SPBU 54.632.09 SIDOWAYAH 2"/>
    <s v="ODP-WKU-FJ/28 FJ/D03/28.01"/>
    <s v="WO061055057"/>
    <m/>
    <m/>
    <m/>
    <n v="111.338809724364"/>
    <n v="-7.3958621855318603"/>
    <s v="|MN00265|MYIA-008059838918/POI/ROBBY PERMANA PUTRA/089619618698/spbu5463209ngawi@gmail.com"/>
    <s v="MYIB_ASSISTANT"/>
    <m/>
    <m/>
    <m/>
    <m/>
    <m/>
    <m/>
    <m/>
    <m/>
    <s v="Management Janji"/>
    <s v="2026-08-07 08:00:00 | Jam pemasangan : 12.00 Info Tambahan : Hubungi pelanggan dulu sebelum ke lokasi terimakasih "/>
    <s v="FCC"/>
    <d v="2026-06-08T10:55:32"/>
    <d v="2026-08-07T08:00:00"/>
    <m/>
    <s v="PS"/>
    <s v="WKU"/>
    <s v="NO ADDON"/>
    <n v="20260807"/>
    <s v="Completed"/>
    <s v="HSI Bisnis Promo HUT Telkom PSB 70% - 50 Mbps"/>
    <s v="INDIBIZ"/>
    <m/>
    <m/>
    <d v="2026-08-07T08:00:00"/>
    <s v="2026-08-07 08:00:00 | Jam pemasangan : 12.00 Info Tambahan : Hubungi pelanggan dulu sebelum ke lokasi terimakasih "/>
    <n v="2026"/>
    <n v="8"/>
    <n v="7"/>
    <d v="2026-08-07T00:00:00"/>
    <n v="-0.33333333333575865"/>
    <x v="1"/>
    <x v="11"/>
  </r>
  <r>
    <n v="2041"/>
    <n v="1002509467"/>
    <n v="3"/>
    <x v="1"/>
    <n v="5"/>
    <s v="MALANG"/>
    <s v="BATU"/>
    <s v="BLB"/>
    <s v="REG"/>
    <s v="AO"/>
    <s v="NEW SALES"/>
    <s v="1P INET"/>
    <s v="Completed (PS)"/>
    <s v="RBS-Regional 3"/>
    <d v="2026-08-04T19:37:57"/>
    <d v="2026-08-05T16:48:23"/>
    <n v="69358698"/>
    <m/>
    <n v="152702232103"/>
    <s v="FRONT TWO KOST"/>
    <s v="ODP-BLB-FCV/75 FCV/D03/75.01"/>
    <s v="WO060934402"/>
    <m/>
    <m/>
    <m/>
    <n v="112.625164"/>
    <n v="-7.93628"/>
    <s v="|MN01864|MYIA-053022229265/POI/ALVIRA BELLINA/082313420796/alvirabellina04@gmail.com"/>
    <s v="MYIB_ASSISTANT"/>
    <m/>
    <m/>
    <m/>
    <m/>
    <m/>
    <m/>
    <m/>
    <m/>
    <s v="Management Janji"/>
    <s v="2026-08-06 08:00:00 | Nama Pic : bu ALVIRA  No Hp Pic : 082313420796 No alt : - Jam Pemasangan : pagi  Tanggal Pemasangan : 5 Agustus 2026"/>
    <s v="FCC"/>
    <d v="2026-04-08T19:39:44"/>
    <d v="2026-08-06T08:00:00"/>
    <m/>
    <s v="PS"/>
    <s v="BLB"/>
    <s v="NO ADDON"/>
    <n v="20260805"/>
    <s v="Completed"/>
    <s v="HSI Bisnis Promo HUT Telkom PSB 70% - 150 Mbps"/>
    <s v="INDIBIZ"/>
    <m/>
    <m/>
    <d v="2026-08-06T08:00:00"/>
    <s v="2026-08-06 08:00:00 | Nama Pic : bu ALVIRA  No Hp Pic : 082313420796 No alt : - Jam Pemasangan : pagi  Tanggal Pemasangan : 5 Agustus 2026"/>
    <n v="2026"/>
    <n v="8"/>
    <n v="5"/>
    <d v="2026-08-05T00:00:00"/>
    <n v="-1.3333333333357587"/>
    <x v="1"/>
    <x v="15"/>
  </r>
  <r>
    <n v="2042"/>
    <n v="1002514045"/>
    <n v="3"/>
    <x v="4"/>
    <n v="4"/>
    <s v="SEMARANG"/>
    <s v="KENDAL"/>
    <s v="KDL"/>
    <s v="REG"/>
    <s v="AO"/>
    <s v="NEW SALES"/>
    <s v="1P INET"/>
    <s v="Completed (PS)"/>
    <s v="RBS-Regional 3"/>
    <d v="2026-08-07T10:13:56"/>
    <d v="2026-08-08T12:11:08"/>
    <n v="69360528"/>
    <m/>
    <n v="146457106144"/>
    <s v="TOKO SAMI MIRAH"/>
    <s v="ODP-KDL-FAE/031 FAE/D03/031.01"/>
    <s v="WO061141856"/>
    <m/>
    <m/>
    <m/>
    <n v="110.2568344"/>
    <n v="-6.9712294999999997"/>
    <s v="|MN01867|MYIA-041356863134/POI/SITI NUR FARIDAH/0895391307000/nurf14057@gmail.com"/>
    <s v="MYIB_ASSISTANT"/>
    <m/>
    <m/>
    <m/>
    <m/>
    <m/>
    <m/>
    <m/>
    <m/>
    <s v="Management Janji"/>
    <s v="2026-08-08 08:00:00 | Tanggal pemasangan: 6/08/2026 Jam pemasangan : pagi / siang Info Tambahan : Hubungi pelanggan dulu sebelum ke lokasi. terima kasih"/>
    <s v="FCC"/>
    <d v="2026-07-08T10:25:16"/>
    <d v="2026-08-08T08:00:00"/>
    <m/>
    <s v="PS"/>
    <s v="KDL"/>
    <s v="NO ADDON"/>
    <n v="20260808"/>
    <s v="Completed"/>
    <s v="HSI Bisnis Promo HUT Telkom PSB 70% - 50 Mbps"/>
    <s v="INDIBIZ"/>
    <m/>
    <m/>
    <d v="2026-08-08T08:00:00"/>
    <s v="2026-08-08 08:00:00 | Tanggal pemasangan: 6/08/2026 Jam pemasangan : pagi / siang Info Tambahan : Hubungi pelanggan dulu sebelum ke lokasi. terima kasih"/>
    <n v="2026"/>
    <n v="8"/>
    <n v="8"/>
    <d v="2026-08-08T00:00:00"/>
    <n v="-0.33333333333575865"/>
    <x v="1"/>
    <x v="4"/>
  </r>
  <r>
    <n v="2043"/>
    <n v="1002520313"/>
    <n v="3"/>
    <x v="1"/>
    <n v="5"/>
    <s v="KEDIRI"/>
    <s v="KEDIRI"/>
    <s v="KDI"/>
    <s v="REG"/>
    <s v="AO"/>
    <s v="NEW SALES"/>
    <s v="1P INET"/>
    <s v="Completed (PS)"/>
    <s v="RBS-Regional 3"/>
    <d v="2026-08-11T14:59:56"/>
    <d v="2026-08-12T12:06:58"/>
    <n v="69363500"/>
    <m/>
    <n v="152610241488"/>
    <s v="SPBU 54.641.35"/>
    <s v="ODP-KDI-FAV/03 FAV/D01/03.01"/>
    <s v="WO061510680"/>
    <m/>
    <m/>
    <m/>
    <n v="112.0626973"/>
    <n v="-7.8447984000000002"/>
    <s v="|MN00418|MYIA-093312506409/POI/AGUS SALIM/085790775250/tempurejospbu35@gmail.com"/>
    <s v="MYIB_ASSISTANT"/>
    <m/>
    <m/>
    <m/>
    <m/>
    <m/>
    <m/>
    <m/>
    <m/>
    <s v="Management Janji"/>
    <s v="2026-08-12 13:00:00 | Nama PIC : bapak agus No HP : 085790775250 Alt :  M Janji : (RABU/12/AGUSTUS/2026) jam Pasang : 09:00 Note : hubungi pelanggan jika ingin kelokasi"/>
    <s v="FCC"/>
    <d v="2026-11-08T15:10:17"/>
    <d v="2026-08-12T13:00:00"/>
    <m/>
    <s v="PS"/>
    <s v="KDI"/>
    <s v="NO ADDON"/>
    <n v="20260812"/>
    <s v="Completed"/>
    <s v="HSI Bisnis Promo HUT Telkom PSB 70% - 50 Mbps"/>
    <s v="INDIBIZ"/>
    <m/>
    <m/>
    <d v="2026-08-12T13:00:00"/>
    <s v="2026-08-12 13:00:00 | Nama PIC : bapak agus No HP : 085790775250 Alt :  M Janji : (RABU/12/AGUSTUS/2026) jam Pasang : 09:00 Note : hubungi pelanggan jika ingin kelokasi"/>
    <n v="2026"/>
    <n v="8"/>
    <n v="12"/>
    <d v="2026-08-12T00:00:00"/>
    <n v="-0.54166666666424135"/>
    <x v="1"/>
    <x v="1"/>
  </r>
  <r>
    <n v="2044"/>
    <n v="1002512020"/>
    <n v="3"/>
    <x v="1"/>
    <n v="5"/>
    <s v="MALANG"/>
    <s v="BATU"/>
    <s v="BTU"/>
    <s v="REG"/>
    <s v="AO"/>
    <s v="NEW SALES"/>
    <m/>
    <s v="Completed (PS)"/>
    <s v="RBS-Regional 2"/>
    <d v="2026-08-06T11:22:48"/>
    <d v="2026-08-09T18:21:25"/>
    <n v="69359814"/>
    <m/>
    <n v="152707239196"/>
    <s v="warung ini ricebowl 21"/>
    <s v="ODP-BTU-FW/65"/>
    <s v="WO061237862"/>
    <m/>
    <m/>
    <m/>
    <n v="112.52364676072099"/>
    <n v="-7.8809069308708697"/>
    <s v="|MN0915|/warung ini ricebowl 21 /HSI BASIC 1S INET 100MBPS/085158090919/081334940909/jimshoney1095@gmail.com/Rokhim Siswantoro "/>
    <s v="B2B Partner Management (PM)"/>
    <m/>
    <m/>
    <m/>
    <m/>
    <m/>
    <m/>
    <m/>
    <m/>
    <s v="Management Janji"/>
    <s v="2026-08-09 08:00:00|Tanggal pemasangan: 09/08/2026 Jam pemasangan : pagi / siang Info Tambahan : Hubungi pelanggan dulu sebelum ke lokasi. terima kasih|40951377|MYDITA"/>
    <s v="FCC"/>
    <d v="2026-06-08T11:25:46"/>
    <d v="2026-08-09T08:00:00"/>
    <m/>
    <s v="PS"/>
    <s v="BTU"/>
    <s v="NO ADDON"/>
    <n v="20260809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9T08:00:00"/>
    <s v="2026-08-09 08:00:00|Tanggal pemasangan: 09/08/2026 Jam pemasangan : pagi / siang Info Tambahan : Hubungi pelanggan dulu sebelum ke lokasi. terima kasih|40951377|MYDITA"/>
    <n v="2026"/>
    <n v="8"/>
    <n v="9"/>
    <d v="2026-08-09T00:00:00"/>
    <n v="-0.33333333333575865"/>
    <x v="1"/>
    <x v="15"/>
  </r>
  <r>
    <n v="2045"/>
    <n v="1002531515"/>
    <n v="3"/>
    <x v="7"/>
    <n v="4"/>
    <s v="KUDUS"/>
    <s v="BLORA"/>
    <s v="NGA"/>
    <s v="REG"/>
    <s v="AO"/>
    <s v="NEW SALES"/>
    <s v="1P INET"/>
    <s v="OSS - FALLOUT"/>
    <s v="RBS-Regional 3"/>
    <d v="2026-08-17T19:02:56"/>
    <d v="2026-08-18T17:02:48"/>
    <n v="69368413"/>
    <m/>
    <n v="142519105207"/>
    <s v="Luthfi baja cemerlang"/>
    <s v="ODP-NGA-FD/042 FD/D05/042.01"/>
    <s v="WO061954090"/>
    <m/>
    <m/>
    <m/>
    <n v="111.1441159"/>
    <n v="-6.9181242999999997"/>
    <s v="|MC60134|MYIA-046089489830/POI/Muhammad aliyul muttaqin/088985550465/sis718328@gmail.com"/>
    <s v="MYIB_ASSISTANT"/>
    <m/>
    <m/>
    <m/>
    <m/>
    <m/>
    <m/>
    <m/>
    <m/>
    <s v="Management Janji"/>
    <s v="2026-08-18 15:00:00 | telp :088985550465 alt : Tanggal pemasangan :18/08/2026 Jam pemasangan : pagi/siang Info Tambahan : Hubungi pelanggan dulu sebelum ke lokasi terima kasih."/>
    <s v="FCC"/>
    <s v="17-08-2026 19:10:30"/>
    <d v="2026-08-18T15:00:00"/>
    <s v="Kendala Lainnya"/>
    <s v="FO_WFM"/>
    <s v="NGA"/>
    <s v="NO ADDON"/>
    <m/>
    <s v="Provisioning Failed|WFM|INF009067657|Doble input dengan SC 1002531330"/>
    <s v="HSI Bisnis PSB 70% - 300 Mbps"/>
    <s v="INDIBIZ"/>
    <m/>
    <m/>
    <d v="2026-08-18T15:00:00"/>
    <s v="2026-08-18 15:00:00 | telp :088985550465 alt : Tanggal pemasangan :18/08/2026 Jam pemasangan : pagi/siang Info Tambahan : Hubungi pelanggan dulu sebelum ke lokasi terima kasih."/>
    <m/>
    <m/>
    <m/>
    <e v="#NUM!"/>
    <e v="#NUM!"/>
    <x v="0"/>
    <x v="4"/>
  </r>
  <r>
    <n v="2046"/>
    <n v="1002532436"/>
    <n v="3"/>
    <x v="0"/>
    <n v="5"/>
    <s v="MATARAM"/>
    <s v="BIMA"/>
    <s v="SAP"/>
    <s v="REG"/>
    <s v="AO"/>
    <s v="NEW SALES"/>
    <m/>
    <s v="8 | OSS - PONR"/>
    <s v="RBS-Regional 3"/>
    <d v="2026-08-18T10:11:56"/>
    <d v="2026-08-18T12:26:06"/>
    <n v="69361211"/>
    <m/>
    <n v="172610305738"/>
    <s v="Kios Aiman"/>
    <s v="ODP-SAP-FAB/20"/>
    <s v="WO061982703"/>
    <m/>
    <m/>
    <m/>
    <n v="119.01255070000001"/>
    <n v="-8.585483"/>
    <s v="|MN02085|MYIA-040467897273/POI/rifdan/085338475722/rifdanwildan07@gmail.com"/>
    <s v="Sales Profesional"/>
    <m/>
    <m/>
    <m/>
    <m/>
    <m/>
    <m/>
    <m/>
    <m/>
    <s v="Management Janji"/>
    <s v="2026-08-09 08:00:00 | Nama PIC : Bp Rifdan  No Hp : 085338475722  No Alt : -  Tgl Pemasangan : 09 Agustus 2026  Interval : PAGI SIANG  Note : Hubungi pelanggan terlebih dahulu"/>
    <s v="FCC"/>
    <s v="18-08-2026 10:25:47"/>
    <m/>
    <m/>
    <s v="ACT_COM"/>
    <s v="SAP"/>
    <s v="ANTAREZ"/>
    <m/>
    <s v="PONR"/>
    <s v="- 11_11446;Biaya PSB HSI EBIS Tunai di Depan ~ 11[150000]  - E23015;E23015 ~ ES23 - Perangkat ONT[0]  - E23015~null~44292;E23015||11||Abodemen 0[0]  - E23015~null~E23015_SWONTPREM;SWONTPREM ~ Biaya Sewa ONT Premium ~ E23015[50000]  - E23046;E23046 ~ ES23 "/>
    <s v="INDIBIZ"/>
    <m/>
    <m/>
    <d v="2026-08-18T07:00:00"/>
    <s v="2026-08-09 08:00:00 | Nama PIC : Bp Rifdan  No Hp : 085338475722  No Alt : -  Tgl Pemasangan : 09 Agustus 2026  Interval : PAGI SIANG  Note : Hubungi pelanggan terlebih dahulu"/>
    <m/>
    <m/>
    <m/>
    <e v="#NUM!"/>
    <e v="#NUM!"/>
    <x v="0"/>
    <x v="0"/>
  </r>
  <r>
    <n v="2047"/>
    <n v="1002524596"/>
    <n v="3"/>
    <x v="6"/>
    <n v="5"/>
    <s v="SIDOARJO"/>
    <s v="INNER - JATIM TIMUR"/>
    <s v="GDA"/>
    <s v="REG"/>
    <s v="AO"/>
    <s v="NEW SALES"/>
    <m/>
    <s v="Completed (PS)"/>
    <s v="RBS-Regional 3"/>
    <d v="2026-08-13T14:56:57"/>
    <d v="2026-08-13T16:44:52"/>
    <n v="69357539"/>
    <n v="3135910054"/>
    <n v="152317261893"/>
    <s v="PT. BQUIK OTOMOTIF INDONESIA"/>
    <s v="ODP-GDA-FAL/55"/>
    <s v="WO061680251"/>
    <m/>
    <m/>
    <m/>
    <n v="112.730961063397"/>
    <n v="-7.3945807003909101"/>
    <s v="AMRBS;403145;EVA LESTARI BANGUN;AO;PT. BQUIK OTOMOTIF INDONESIA;HSI Bisnis 1:1 (INET+Voice) 50 Mbps (479k);81181141676;81119922069;dimas.m@b-quik.co.id"/>
    <s v="Amex"/>
    <m/>
    <m/>
    <m/>
    <m/>
    <m/>
    <m/>
    <m/>
    <m/>
    <s v="Management Janji"/>
    <s v="2026-08-15 08:00:00|M Janji : (04/08/2026)  jam Pasang : 09:00  Note : hubungi pelanggan jika ingin kelokasi|40931150|MYDITA"/>
    <s v="FCC"/>
    <s v="13-08-2026 15:10:25"/>
    <m/>
    <m/>
    <s v="PS"/>
    <s v="GDA"/>
    <s v="NO ADDON"/>
    <n v="20260813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13T07:00:00"/>
    <s v="2026-08-15 08:00:00|M Janji : (04/08/2026)  jam Pasang : 09:00  Note : hubungi pelanggan jika ingin kelokasi|40931150|MYDITA"/>
    <n v="2026"/>
    <n v="8"/>
    <n v="13"/>
    <d v="2026-08-13T00:00:00"/>
    <n v="-0.29166666666424135"/>
    <x v="1"/>
    <x v="19"/>
  </r>
  <r>
    <n v="2048"/>
    <n v="1002529661"/>
    <n v="3"/>
    <x v="6"/>
    <n v="5"/>
    <s v="JEMBER"/>
    <s v="BONDOWOSO"/>
    <s v="BOW"/>
    <s v="REG"/>
    <s v="AO"/>
    <s v="NEW SALES"/>
    <m/>
    <s v="Completed (PS)"/>
    <s v="RBS-Regional 3"/>
    <d v="2026-08-16T13:38:42"/>
    <d v="2026-08-18T16:40:11"/>
    <n v="69367525"/>
    <m/>
    <n v="152507223719"/>
    <s v="TOKO AL - BAROKAH UTAMA"/>
    <s v="ODP-BOW-FAH/09"/>
    <s v="WO061896411"/>
    <m/>
    <m/>
    <m/>
    <n v="113.72039959999999"/>
    <n v="-7.8906220999999999"/>
    <s v="|MC30183|/TOKO AL - BAROKAH UTAMA /WINBACK HSI B2B + NETMONK + OCA BREACH CHECKER (1:1) 300MBPS 1,306,5RB PSB DISC 70%/085165081293/baisuni344@gmail.com/MOHAMMAD AKRAMAL WILDAN/-7.8906625,113.7204531"/>
    <s v="Sales Force DBS"/>
    <m/>
    <m/>
    <m/>
    <m/>
    <m/>
    <m/>
    <m/>
    <m/>
    <s v="Management Janji"/>
    <s v="2026-08-17 15:00:00|Tanggal Pemasangan : 17 Agustus 2026 Jam Pemasangan : 08:00 15:00 Info Tambahan : Hubungi pelanggan dulu sebelum ke lokasi terimakasih|40961370|MYDITA"/>
    <s v="FCC"/>
    <s v="16-08-2026 13:39:58"/>
    <d v="2026-08-17T15:00:00"/>
    <m/>
    <s v="PS"/>
    <s v="BOW"/>
    <s v="NETMONK - OCA"/>
    <n v="20260818"/>
    <s v="Completed"/>
    <s v="- 11_11446;Biaya PSB HSI EBIS Tunai di Depan ~ 11[150000]  - E23015;E23015 ~ ES23 - Perangkat ONT[0]  - E23015~null~44292;E23015||11||Abodemen 0[0]  - E23015~null~E23015_SWONTPREM;SWONTPREM ~ Biaya Sewa ONT Premium ~ E23015[50000]  - E24057;E24057 ~ ES24 "/>
    <s v="INDIBIZ"/>
    <m/>
    <m/>
    <d v="2026-08-17T15:00:00"/>
    <s v="2026-08-17 15:00:00|Tanggal Pemasangan : 17 Agustus 2026 Jam Pemasangan : 08:00 15:00 Info Tambahan : Hubungi pelanggan dulu sebelum ke lokasi terimakasih|40961370|MYDITA"/>
    <n v="2026"/>
    <n v="8"/>
    <n v="18"/>
    <d v="2026-08-18T00:00:00"/>
    <n v="0.375"/>
    <x v="1"/>
    <x v="13"/>
  </r>
  <r>
    <n v="2049"/>
    <n v="1002508632"/>
    <n v="3"/>
    <x v="6"/>
    <n v="5"/>
    <s v="JEMBER"/>
    <s v="JEMBER"/>
    <s v="JGW"/>
    <s v="REG"/>
    <s v="AO"/>
    <s v="NEW SALES"/>
    <s v="1P INET"/>
    <s v="Completed (PS)"/>
    <s v="RBS-Regional 3"/>
    <d v="2026-08-04T14:38:57"/>
    <d v="2026-08-05T15:13:56"/>
    <n v="69358363"/>
    <m/>
    <n v="152514214842"/>
    <s v="Bimbel Pijar"/>
    <s v="ODP-JGW-FG/31 FG/D03/31.01"/>
    <s v="WO060903996"/>
    <m/>
    <m/>
    <m/>
    <n v="113.6773975"/>
    <n v="-8.3396560999999991"/>
    <s v="MD|MYID-4042608040005|RBIZindibiz|BIMBEL PIJAR|085230765600"/>
    <s v="SOBIZ"/>
    <m/>
    <m/>
    <m/>
    <m/>
    <m/>
    <m/>
    <m/>
    <m/>
    <s v="Management Janji"/>
    <s v="2026-08-05 13:00:00 |  M Janji : (5 AGUSTUS 2026) jam Pasang : siang Note : hubungi pelanggan jika ingin kelokasi"/>
    <s v="FCC"/>
    <d v="2026-04-08T14:40:14"/>
    <d v="2026-08-05T13:00:00"/>
    <m/>
    <s v="PS"/>
    <s v="JGW"/>
    <s v="NO ADDON"/>
    <n v="20260805"/>
    <s v="Completed"/>
    <s v="HSI Bisnis Khusus Winback 3.0 PSB 70% - 50 Mbps"/>
    <s v="INDIBIZ"/>
    <m/>
    <m/>
    <d v="2026-08-05T13:00:00"/>
    <s v="2026-08-05 13:00:00 |  M Janji : (5 AGUSTUS 2026) jam Pasang : siang Note : hubungi pelanggan jika ingin kelokasi"/>
    <n v="2026"/>
    <n v="8"/>
    <n v="5"/>
    <d v="2026-08-05T00:00:00"/>
    <n v="-0.54166666666424135"/>
    <x v="1"/>
    <x v="13"/>
  </r>
  <r>
    <n v="2050"/>
    <n v="1002515978"/>
    <n v="3"/>
    <x v="6"/>
    <n v="5"/>
    <s v="SIDOARJO"/>
    <s v="JOMBANG"/>
    <s v="JOM"/>
    <s v="REG"/>
    <s v="AO"/>
    <s v="NEW SALES"/>
    <m/>
    <s v="Completed (PS)"/>
    <s v="RBS-Regional 3"/>
    <d v="2026-08-08T13:44:28"/>
    <d v="2026-08-08T16:51:58"/>
    <n v="69361487"/>
    <m/>
    <n v="152318240698"/>
    <s v="KPTR ARTA ROSAN TIJARI"/>
    <s v="ODP-JOM-FU/30"/>
    <s v="WO061269756"/>
    <m/>
    <m/>
    <m/>
    <n v="112.2464648"/>
    <n v="-7.6131174000000001"/>
    <s v="|MN02084|/KPTR ARTA ROSAN TIJARI/WINBACK 2.0 HSI B2B (1:1) 75MBPS 415RB PSB DISC 70%/085706941233/officialkptrartarosantijari@gmail.com/EKO UTOMO /-7.6131441, 112.2464541"/>
    <s v="Sales Force DBS"/>
    <m/>
    <m/>
    <m/>
    <m/>
    <m/>
    <m/>
    <m/>
    <m/>
    <s v="Management Janji"/>
    <s v="2026-08-09 13:00:00|Nama PIC : Bp Eko No Hp : 085706941233 No Alt : - Tgl Pemasangan : 09 Agustus 2026 Interval : PAGI SIANG Note : Hubungi pelanggan terlebih dahulu|40951378|MYDITA"/>
    <s v="FCC"/>
    <d v="2026-08-08T13:55:01"/>
    <d v="2026-08-09T13:00:00"/>
    <m/>
    <s v="PS"/>
    <s v="JOM"/>
    <s v="NO ADDON"/>
    <n v="2026080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9T13:00:00"/>
    <s v="2026-08-09 13:00:00|Nama PIC : Bp Eko No Hp : 085706941233 No Alt : - Tgl Pemasangan : 09 Agustus 2026 Interval : PAGI SIANG Note : Hubungi pelanggan terlebih dahulu|40951378|MYDITA"/>
    <n v="2026"/>
    <n v="8"/>
    <n v="8"/>
    <d v="2026-08-08T00:00:00"/>
    <n v="-1.5416666666642413"/>
    <x v="1"/>
    <x v="20"/>
  </r>
  <r>
    <n v="2051"/>
    <n v="1002518658"/>
    <n v="3"/>
    <x v="0"/>
    <n v="5"/>
    <s v="MATARAM"/>
    <s v="LOMBOK TIMUR UTARA"/>
    <s v="SGG"/>
    <s v="REG"/>
    <s v="AO"/>
    <s v="NEW SALES"/>
    <m/>
    <s v="Completed (PS)"/>
    <s v="RBS-Regional 3"/>
    <d v="2026-08-10T18:05:44"/>
    <d v="2026-08-11T20:18:17"/>
    <n v="69361748"/>
    <m/>
    <n v="172604213762"/>
    <s v="TOKO PORTUGAL"/>
    <s v="ODP-SGG-FAF/02"/>
    <s v="WO061442410"/>
    <m/>
    <m/>
    <m/>
    <n v="116.03887589999999"/>
    <n v="-8.4577933999999999"/>
    <s v="MD|MYDB-20260808264780|DN00001/MN01272|TOKO PORTUGAL|085205044407"/>
    <s v="MYDIGIBIZPARTNER"/>
    <m/>
    <m/>
    <m/>
    <m/>
    <m/>
    <m/>
    <m/>
    <m/>
    <s v="Management Janji"/>
    <s v="2026-08-10 08:00:00 | Nama PIC : Bp Isnaidi  No Hp : 085205044407  No Alt : -  Tgl Pemasangan : 10 Agustus 2026  Interval : PAGI SIANG  Note : Hubungi pelanggan terlebih dahulu"/>
    <s v="FCC"/>
    <d v="2026-10-08T18:39:50"/>
    <m/>
    <s v="Kendala Lainnya"/>
    <s v="PS"/>
    <s v="SGG"/>
    <s v="NO ADDON"/>
    <n v="20260811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0T07:00:00"/>
    <s v="2026-08-10 08:00:00 | Nama PIC : Bp Isnaidi  No Hp : 085205044407  No Alt : -  Tgl Pemasangan : 10 Agustus 2026  Interval : PAGI SIANG  Note : Hubungi pelanggan terlebih dahulu"/>
    <n v="2026"/>
    <n v="8"/>
    <n v="11"/>
    <d v="2026-08-11T00:00:00"/>
    <n v="0.70833333333575865"/>
    <x v="1"/>
    <x v="5"/>
  </r>
  <r>
    <n v="2052"/>
    <n v="1002516149"/>
    <n v="3"/>
    <x v="1"/>
    <n v="5"/>
    <s v="KEDIRI"/>
    <s v="BLITAR"/>
    <s v="KBN"/>
    <s v="REG"/>
    <s v="AO"/>
    <s v="NEW SALES"/>
    <s v="1P INET"/>
    <s v="Completed (PS)"/>
    <s v="RBS-Regional 3"/>
    <d v="2026-08-08T16:22:56"/>
    <d v="2026-08-10T07:46:46"/>
    <n v="69361591"/>
    <m/>
    <n v="152732202761"/>
    <s v="SPBU SELOREJO 54.661.19 AGUNG CATUR UTAMA GROUP"/>
    <s v="ODP-KBN-FB/06 FB/D02/06.01"/>
    <s v="WO061279799"/>
    <m/>
    <m/>
    <m/>
    <n v="112.41648600000001"/>
    <n v="-8.1351139999999997"/>
    <s v="|MN02734|MYIA-053864582884/POI/AGUNG SUYONO/081233969959/spbuselorejo@gmail.com"/>
    <s v="MYIB_ASSISTANT"/>
    <m/>
    <m/>
    <m/>
    <m/>
    <m/>
    <m/>
    <m/>
    <m/>
    <s v="Management Janji"/>
    <s v="2026-08-09 13:00:00 | Tanggal pemasangan: 09/08/2026 Jam pemasangan : pagi / siang Info Tambahan : Hubungi pelanggan dulu sebelum ke lokasi. terima kasih"/>
    <s v="FCC"/>
    <d v="2026-08-08T16:25:12"/>
    <d v="2026-08-09T13:00:00"/>
    <m/>
    <s v="PS"/>
    <s v="KBN"/>
    <s v="NO ADDON"/>
    <n v="20260810"/>
    <s v="Completed"/>
    <s v="HSI Bisnis Basic Promo HUT Telkom PSB 70% - 50 Mbps"/>
    <s v="INDIBIZ"/>
    <m/>
    <m/>
    <d v="2026-08-09T13:00:00"/>
    <s v="2026-08-09 13:00:00 | Tanggal pemasangan: 09/08/2026 Jam pemasangan : pagi / siang Info Tambahan : Hubungi pelanggan dulu sebelum ke lokasi. terima kasih"/>
    <n v="2026"/>
    <n v="8"/>
    <n v="10"/>
    <d v="2026-08-10T00:00:00"/>
    <n v="0.45833333333575865"/>
    <x v="1"/>
    <x v="28"/>
  </r>
  <r>
    <n v="2053"/>
    <n v="1002533163"/>
    <n v="3"/>
    <x v="2"/>
    <n v="4"/>
    <s v="MAGELANG"/>
    <s v="MAGELANG"/>
    <s v="MTY"/>
    <s v="REG"/>
    <s v="AO"/>
    <s v="NEW SALES"/>
    <m/>
    <s v="Completed (PS)"/>
    <s v="RBS-Regional 3"/>
    <d v="2026-08-18T13:29:02"/>
    <d v="2026-08-18T16:43:52"/>
    <n v="69366335"/>
    <m/>
    <n v="146175114884"/>
    <s v="PT. BINTANG SAYAP UTAMA"/>
    <s v="ODP-MTY-FAF/002"/>
    <s v="WO062012474"/>
    <m/>
    <m/>
    <m/>
    <n v="110.22531499999999"/>
    <n v="-7.510256"/>
    <s v="|MN00935|MYIA-030181233717/POI/ANDI SISWANTO/082232693152/andisiswanto43@gmail.com"/>
    <s v="Sales Profesional"/>
    <m/>
    <m/>
    <m/>
    <m/>
    <m/>
    <m/>
    <m/>
    <m/>
    <s v="Management Janji"/>
    <s v="2026-08-15 15:00:00 | M Janji : (15/08/2026)  jam Pasang : 09:00  Note : hubungi pelanggan jika ingin kelokasi"/>
    <s v="FCC"/>
    <s v="18-08-2026 13:40:43"/>
    <m/>
    <m/>
    <s v="PS"/>
    <s v="MTY"/>
    <s v="NO ADDON"/>
    <n v="20260818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8T07:00:00"/>
    <s v="2026-08-15 15:00:00 | M Janji : (15/08/2026)  jam Pasang : 09:00  Note : hubungi pelanggan jika ingin kelokasi"/>
    <n v="2026"/>
    <n v="8"/>
    <n v="18"/>
    <d v="2026-08-18T00:00:00"/>
    <n v="-0.29166666666424135"/>
    <x v="1"/>
    <x v="4"/>
  </r>
  <r>
    <n v="2054"/>
    <n v="1002518598"/>
    <n v="3"/>
    <x v="6"/>
    <n v="5"/>
    <s v="JEMBER"/>
    <s v="BONDOWOSO"/>
    <s v="PRJ"/>
    <s v="REG"/>
    <s v="AO"/>
    <s v="NEW SALES"/>
    <s v="1P INET"/>
    <s v="Completed (PS)"/>
    <s v="RBS-Regional 3"/>
    <d v="2026-08-10T17:14:56"/>
    <d v="2026-08-12T09:55:29"/>
    <n v="69362741"/>
    <m/>
    <n v="152526201935"/>
    <s v="SPBU 5468207 KLABANG BONDOWOSO"/>
    <s v="ODP-PRJ-FE/08 FE/D02/08.01"/>
    <s v="WO061436292"/>
    <m/>
    <m/>
    <m/>
    <n v="113.965574"/>
    <n v="-7.8181960000000004"/>
    <s v="|MN02617|MYIA-054222465839/POI/KRISTIAN FAJAR/082311921375/migasasriklabang@gmail.com"/>
    <s v="MYIB_ASSISTANT"/>
    <m/>
    <m/>
    <m/>
    <m/>
    <m/>
    <m/>
    <m/>
    <m/>
    <s v="Management Janji"/>
    <s v="2026-08-11 15:00:00 | Nama : BP ONI (SUPERVISOR) No Hp : 082311921375 No Alt :  Tgl Pemasangan : 11 Agustus 2026 Interval : PAGI  Note : Hubungi pelanggan terlebih dahulu"/>
    <s v="FCC"/>
    <d v="2026-10-08T17:39:53"/>
    <d v="2026-08-11T15:00:00"/>
    <s v="Kendala Pelanggan"/>
    <s v="PS"/>
    <s v="PRJ"/>
    <s v="NO ADDON"/>
    <n v="20260812"/>
    <s v="Completed"/>
    <s v="HSI Bisnis Promo HUT Telkom PSB 70% - 50 Mbps"/>
    <s v="INDIBIZ"/>
    <m/>
    <m/>
    <d v="2026-08-11T15:00:00"/>
    <s v="2026-08-11 15:00:00 | Nama : BP ONI (SUPERVISOR) No Hp : 082311921375 No Alt :  Tgl Pemasangan : 11 Agustus 2026 Interval : PAGI  Note : Hubungi pelanggan terlebih dahulu"/>
    <n v="2026"/>
    <n v="8"/>
    <n v="12"/>
    <d v="2026-08-12T00:00:00"/>
    <n v="0.375"/>
    <x v="1"/>
    <x v="13"/>
  </r>
  <r>
    <n v="2055"/>
    <n v="1002530492"/>
    <n v="3"/>
    <x v="3"/>
    <n v="5"/>
    <s v="MADURA"/>
    <s v="PAMEKASAN"/>
    <s v="PME"/>
    <s v="REG"/>
    <s v="AO"/>
    <s v="NEW SALES"/>
    <m/>
    <s v="Completed (PS)"/>
    <s v="RBS-Regional 3"/>
    <d v="2026-08-17T09:36:30"/>
    <d v="2026-08-18T13:05:02"/>
    <n v="69367850"/>
    <m/>
    <n v="152426928252"/>
    <s v="TOKO ANWARI JAYA"/>
    <s v="ODP-PME-FAU/07"/>
    <s v="WO061920771"/>
    <m/>
    <m/>
    <m/>
    <n v="113.54480289999999"/>
    <n v="-7.2326401999999996"/>
    <s v="|MC70132|/MUHAMMAD ANWARI-TOKO ANWARI JAYA/085337058964/jumiangjaya@gmail.com/HSI Bisnis + Netmonk Promo 2026 300 Mbps (Rp 1.186.100) PSB 150.000/-7.2325518, 113.5447761/Dekat Jl. Pantai Jumiang, Jumiang, Tanjung, Kec. Pademawu, Kabupaten Pamekasan, Jawa "/>
    <s v="Sales Force DBS"/>
    <m/>
    <m/>
    <m/>
    <m/>
    <m/>
    <m/>
    <m/>
    <m/>
    <s v="Management Janji"/>
    <s v="2026-08-18 13:00:00|Nama PIC : Bp Anwari No Hp : 085337058964 No Alt : - Tgl Pemasangan : 18 Agustus 2026 Interval : PAGI SIANG Note : Hubungi pelanggan terlebih dahulu|40951378|MYDITA"/>
    <s v="FCC"/>
    <s v="17-08-2026 09:39:54"/>
    <d v="2026-08-18T13:00:00"/>
    <m/>
    <s v="PS"/>
    <s v="PME"/>
    <s v="NETMONK"/>
    <n v="20260818"/>
    <s v="Completed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d v="2026-08-18T13:00:00"/>
    <s v="2026-08-18 13:00:00|Nama PIC : Bp Anwari No Hp : 085337058964 No Alt : - Tgl Pemasangan : 18 Agustus 2026 Interval : PAGI SIANG Note : Hubungi pelanggan terlebih dahulu|40951378|MYDITA"/>
    <n v="2026"/>
    <n v="8"/>
    <n v="18"/>
    <d v="2026-08-18T00:00:00"/>
    <n v="-0.54166666666424135"/>
    <x v="1"/>
    <x v="6"/>
  </r>
  <r>
    <n v="2056"/>
    <n v="1002515408"/>
    <n v="3"/>
    <x v="2"/>
    <n v="4"/>
    <s v="PURWOKERTO"/>
    <s v="BANJARNEGARA"/>
    <s v="BJR"/>
    <s v="REG"/>
    <s v="AO"/>
    <s v="NEW SALES"/>
    <s v="1P INET"/>
    <s v="102 | FOLLOW UP COMPLETED"/>
    <s v="RBS-Regional 3"/>
    <d v="2026-08-07T17:28:56"/>
    <d v="2026-08-09T13:52:12"/>
    <n v="69361112"/>
    <m/>
    <n v="146372102428"/>
    <s v="MIYAVI STORE BNA"/>
    <s v="ODP-BJR-FU/071 FU/D03/071.01"/>
    <s v="WO061196132"/>
    <m/>
    <m/>
    <m/>
    <n v="109.593497"/>
    <n v="-7.4143350000000003"/>
    <s v="|MN00649|MYIA-044608818602/POI/Miftahudin/088238656449/dianasipit62@gmail.com"/>
    <s v="MYIB_ASSISTANT"/>
    <m/>
    <m/>
    <m/>
    <m/>
    <m/>
    <m/>
    <m/>
    <m/>
    <s v="Management Janji"/>
    <s v="2026-08-09 13:00:00 | M Janji : (08/08/026) jam Pasang : 09:00 Note : hubungi pelanggan jika ingin kelokasi"/>
    <s v="FCC"/>
    <d v="2026-07-08T17:40:11"/>
    <d v="2026-08-09T13:00:00"/>
    <m/>
    <s v="REVOKE"/>
    <s v="BJR"/>
    <s v="NO ADDON"/>
    <m/>
    <s v="Follow Up Revoke Completed, New Order ID : SC1002516506"/>
    <s v="HSI Bisnis Basic Promo HUT Telkom PSB 70% - 50 Mbps"/>
    <s v="INDIBIZ"/>
    <m/>
    <m/>
    <d v="2026-08-09T13:00:00"/>
    <s v="2026-08-09 13:00:00 | M Janji : (08/08/026) jam Pasang : 09:00 Note : hubungi pelanggan jika ingin kelokasi"/>
    <m/>
    <m/>
    <m/>
    <e v="#NUM!"/>
    <e v="#NUM!"/>
    <x v="0"/>
    <x v="4"/>
  </r>
  <r>
    <n v="2057"/>
    <n v="1002518599"/>
    <n v="3"/>
    <x v="7"/>
    <n v="4"/>
    <s v="SOLO"/>
    <s v="WONOGIRI"/>
    <s v="WNG"/>
    <s v="REG"/>
    <s v="AO"/>
    <s v="NEW SALES"/>
    <s v="1P INET"/>
    <s v="Completed (PS)"/>
    <s v="RBS-Regional 3"/>
    <d v="2026-08-10T17:14:56"/>
    <d v="2026-08-12T14:12:40"/>
    <n v="69362747"/>
    <m/>
    <n v="143554101384"/>
    <s v="KANTOR SPBU 4457524"/>
    <s v="ODP-WNG-FU/036"/>
    <s v="WO061436376"/>
    <m/>
    <m/>
    <m/>
    <n v="110.7360347"/>
    <n v="-7.7964516000000001"/>
    <s v="|MN02255|MYIA-091386811678/POI/ARIFIN KURNIAWAN /085524817779/karangtengahspbu21@gmail.com"/>
    <s v="MYIB_ASSISTANT"/>
    <m/>
    <m/>
    <m/>
    <m/>
    <m/>
    <m/>
    <m/>
    <m/>
    <s v="Management Janji"/>
    <s v="2026-08-11 13:00:00 | Jam pemasangan : 12.00 Info Tambahan : Hubungi pelanggan dulu sebelum ke lokasi terimakasih "/>
    <s v="FCC"/>
    <d v="2026-10-08T17:39:53"/>
    <d v="2026-08-11T13:00:00"/>
    <m/>
    <s v="PS"/>
    <s v="WNG"/>
    <s v="NO ADDON"/>
    <n v="20260812"/>
    <s v="Completed"/>
    <s v="HSI Bisnis Basic Promo HUT Telkom PSB 70% - 50 Mbps"/>
    <s v="INDIBIZ"/>
    <m/>
    <m/>
    <d v="2026-08-11T13:00:00"/>
    <s v="2026-08-11 13:00:00 | Jam pemasangan : 12.00 Info Tambahan : Hubungi pelanggan dulu sebelum ke lokasi terimakasih "/>
    <n v="2026"/>
    <n v="8"/>
    <n v="12"/>
    <d v="2026-08-12T00:00:00"/>
    <n v="0.45833333333575865"/>
    <x v="1"/>
    <x v="4"/>
  </r>
  <r>
    <n v="2058"/>
    <n v="1002506431"/>
    <n v="3"/>
    <x v="4"/>
    <n v="4"/>
    <s v="PEKALONGAN"/>
    <s v="SLAWI"/>
    <s v="ADW"/>
    <s v="REG"/>
    <s v="AO"/>
    <s v="NEW SALES"/>
    <s v="1P INET"/>
    <s v="Completed (PS)"/>
    <s v="RBS-Regional 3"/>
    <d v="2026-08-03T15:46:56"/>
    <d v="2026-08-04T11:22:18"/>
    <n v="69357717"/>
    <m/>
    <n v="146282105509"/>
    <s v="SDN LEBETENG 02"/>
    <s v="ODP-ADW-FM/033 FM/D01/033.01"/>
    <s v="WO060816154"/>
    <m/>
    <m/>
    <m/>
    <n v="109.1778205"/>
    <n v="-6.9307309000000004"/>
    <s v="|MN00292|MYIA-040740529672/POI/Moh. Aris Nugroho/085641775490/sdnlebeteng02@gmail.com"/>
    <s v="MYIB_ASSISTANT"/>
    <m/>
    <m/>
    <m/>
    <m/>
    <m/>
    <m/>
    <m/>
    <m/>
    <s v="Management Janji"/>
    <s v="2026-08-04 13:00:00 | Nama PIC : Aris  No HP : 085641775490 Alt :  M Janji : 04/08/2026 Jam Pasang : 08.00 - 13:00  NoteÃ‚Â :  hubungi terlebih dahulu sebelum kelokasi"/>
    <s v="FCC"/>
    <d v="2026-03-08T16:10:38"/>
    <d v="2026-08-04T13:00:00"/>
    <m/>
    <s v="PS"/>
    <s v="ADW"/>
    <s v="NO ADDON"/>
    <n v="20260804"/>
    <s v="Completed"/>
    <s v="HSI Bisnis Basic Promo HUT Telkom PSB 70% - 50 Mbps"/>
    <s v="INDIBIZ"/>
    <m/>
    <m/>
    <d v="2026-08-04T13:00:00"/>
    <s v="2026-08-04 13:00:00 | Nama PIC : Aris  No HP : 085641775490 Alt :  M Janji : 04/08/2026 Jam Pasang : 08.00 - 13:00  NoteÃ‚Â :  hubungi terlebih dahulu sebelum kelokasi"/>
    <n v="2026"/>
    <n v="8"/>
    <n v="4"/>
    <d v="2026-08-04T00:00:00"/>
    <n v="-0.54166666666424135"/>
    <x v="1"/>
    <x v="4"/>
  </r>
  <r>
    <n v="2059"/>
    <n v="1002516411"/>
    <n v="3"/>
    <x v="0"/>
    <n v="5"/>
    <s v="MATARAM"/>
    <s v="SUMBAWA"/>
    <s v="TLW"/>
    <s v="REG"/>
    <s v="AO"/>
    <s v="NEW SALES"/>
    <s v="1P INET"/>
    <s v="Completed (PS)"/>
    <s v="RBS-Regional 3"/>
    <d v="2026-08-09T11:28:56"/>
    <d v="2026-08-10T20:52:29"/>
    <n v="69361804"/>
    <m/>
    <n v="172610203619"/>
    <s v="HOMESTAY SHAKILA"/>
    <s v="ODP-TLW-FA/30 FA/D05/30.01"/>
    <s v="WO061310599"/>
    <m/>
    <m/>
    <m/>
    <n v="116.85646088735101"/>
    <n v="-8.7449102709905908"/>
    <s v="|MN02367|MYIA-037807748710/POI/INDAH SULASTERI/085333206747/shakilakamula71@gmail.com"/>
    <s v="MYIB_ASSISTANT"/>
    <m/>
    <m/>
    <m/>
    <m/>
    <m/>
    <m/>
    <m/>
    <m/>
    <s v="Management Janji"/>
    <s v="2026-08-10 08:00:00 | M Janji : (10/08/2026) jam Pasang : 09:00 Note : hubungi pelanggan jika ingin kelokasi"/>
    <s v="FCC"/>
    <d v="2026-09-08T11:39:44"/>
    <d v="2026-08-10T08:00:00"/>
    <m/>
    <s v="PS"/>
    <s v="TLW"/>
    <s v="NETMONK"/>
    <n v="20260810"/>
    <s v="Completed"/>
    <s v="HSI Bisnis Bundling Netmonk Promo 2026 PSB 70% - 200 Mbps"/>
    <s v="INDIBIZ"/>
    <m/>
    <m/>
    <d v="2026-08-10T08:00:00"/>
    <s v="2026-08-10 08:00:00 | M Janji : (10/08/2026) jam Pasang : 09:00 Note : hubungi pelanggan jika ingin kelokasi"/>
    <n v="2026"/>
    <n v="8"/>
    <n v="10"/>
    <d v="2026-08-10T00:00:00"/>
    <n v="-0.33333333333575865"/>
    <x v="1"/>
    <x v="2"/>
  </r>
  <r>
    <n v="2060"/>
    <n v="1002530821"/>
    <n v="3"/>
    <x v="0"/>
    <n v="5"/>
    <s v="MATARAM"/>
    <s v="INNER - NUSA TENGGARA"/>
    <s v="SWE"/>
    <s v="REG"/>
    <s v="AO"/>
    <s v="NEW SALES"/>
    <s v="1P INET"/>
    <s v="Completed (PS)"/>
    <s v="RBS-Regional 3"/>
    <d v="2026-08-17T12:47:56"/>
    <d v="2026-08-18T20:11:44"/>
    <n v="69368054"/>
    <m/>
    <n v="172605804170"/>
    <s v="SDN 2 SELAT"/>
    <s v="ODP-SWE-FAU/39 FAU/D01/39.01"/>
    <s v="WO061926119"/>
    <m/>
    <m/>
    <m/>
    <n v="116.207173829536"/>
    <n v="-8.57756283527298"/>
    <s v="|MC40299|MYIA-044942651474/POI/aziz irwandi/087897473040/aziztoke@gmail.com"/>
    <s v="MYIB_ASSISTANT"/>
    <m/>
    <m/>
    <m/>
    <m/>
    <m/>
    <m/>
    <m/>
    <m/>
    <s v="Management Janji"/>
    <s v="2026-08-18 13:00:00 | M Janji : (18 AGUSTUS 2026) jam Pasang : siang Note : hubungi pelanggan jika ingin kelokasi"/>
    <s v="FCC"/>
    <s v="17-08-2026 12:54:48"/>
    <d v="2026-08-18T13:00:00"/>
    <m/>
    <s v="PS"/>
    <s v="SWE"/>
    <s v="NO ADDON"/>
    <n v="20260818"/>
    <s v="Completed"/>
    <s v="HSI Bisnis Promo HUT Telkom PSB 70% - 200 Mbps"/>
    <s v="INDIBIZ"/>
    <m/>
    <m/>
    <d v="2026-08-18T13:00:00"/>
    <s v="2026-08-18 13:00:00 | M Janji : (18 AGUSTUS 2026) jam Pasang : siang Note : hubungi pelanggan jika ingin kelokasi"/>
    <n v="2026"/>
    <n v="8"/>
    <n v="18"/>
    <d v="2026-08-18T00:00:00"/>
    <n v="-0.54166666666424135"/>
    <x v="1"/>
    <x v="14"/>
  </r>
  <r>
    <n v="2061"/>
    <n v="1002526347"/>
    <n v="3"/>
    <x v="3"/>
    <n v="5"/>
    <s v="MADURA"/>
    <s v="PAMEKASAN"/>
    <s v="PME"/>
    <s v="REG"/>
    <s v="AO"/>
    <s v="NEW SALES"/>
    <s v="1P INET"/>
    <s v="Completed (PS)"/>
    <s v="RBS-Regional 3"/>
    <d v="2026-08-14T12:52:56"/>
    <d v="2026-08-15T18:15:22"/>
    <n v="69366018"/>
    <m/>
    <n v="152426928218"/>
    <s v="JM TAILOR"/>
    <s v="ODP-PME-FAP/26"/>
    <s v="WO061741606"/>
    <m/>
    <m/>
    <m/>
    <n v="113.50992880761601"/>
    <n v="-7.2203715643033304"/>
    <s v="MD|MYDB-20260814265292|DN00001/MN00558|JM TAILOR|083177644967"/>
    <s v="MYDIGIBIZPARTNER"/>
    <m/>
    <m/>
    <m/>
    <m/>
    <m/>
    <m/>
    <m/>
    <m/>
    <s v="Management Janji"/>
    <s v="2026-08-15 13:00:00 | Tanggal pemasangan: 27/07/2026 Jam pemasangan : pagi / siang Info Tambahan : Hubungi pelanggan dulu sebelum ke lokasi. terima kasih"/>
    <s v="FCC"/>
    <s v="14-08-2026 12:54:56"/>
    <d v="2026-08-15T13:00:00"/>
    <m/>
    <s v="PS"/>
    <s v="PME"/>
    <s v="NO ADDON"/>
    <n v="20260815"/>
    <s v="Completed"/>
    <s v="HSI Bisnis Promo HUT Telkom PSB 70% - 200 Mbps"/>
    <s v="INDIBIZ"/>
    <m/>
    <m/>
    <d v="2026-08-15T13:00:00"/>
    <s v="2026-08-15 13:00:00 | Tanggal pemasangan: 27/07/2026 Jam pemasangan : pagi / siang Info Tambahan : Hubungi pelanggan dulu sebelum ke lokasi. terima kasih"/>
    <n v="2026"/>
    <n v="8"/>
    <n v="15"/>
    <d v="2026-08-15T00:00:00"/>
    <n v="-0.54166666666424135"/>
    <x v="1"/>
    <x v="6"/>
  </r>
  <r>
    <n v="2062"/>
    <n v="1002521210"/>
    <n v="3"/>
    <x v="1"/>
    <n v="5"/>
    <s v="MADIUN"/>
    <s v="PONOROGO"/>
    <s v="PON"/>
    <s v="REG"/>
    <s v="AO"/>
    <s v="NEW SALES"/>
    <s v="1P INET"/>
    <s v="Completed (PS)"/>
    <s v="RBS-Regional 3"/>
    <d v="2026-08-12T08:22:56"/>
    <d v="2026-08-13T18:39:20"/>
    <n v="69363794"/>
    <m/>
    <n v="152604231089"/>
    <s v="SPBU 54.634.08"/>
    <s v="ODP-PON-FBA/26 FBA/D02/26.01"/>
    <s v="WO061553203"/>
    <m/>
    <m/>
    <m/>
    <n v="111.46005700000001"/>
    <n v="-7.8568040000000003"/>
    <s v="|MN00282|MYIA-081391829232/POI/Fajar Isnani/08123420960/isnani1964@gmail.com"/>
    <s v="MYIB_ASSISTANT"/>
    <m/>
    <m/>
    <m/>
    <m/>
    <m/>
    <m/>
    <m/>
    <m/>
    <s v="Management Janji"/>
    <s v="2026-08-13 08:00:00 | Nama PIC : Bp Fajar No HP : 08123420960 No Alt : - M Janji :  13 Agustus 2026 Jam Pasang : Pagi / Siang Note : hubungi pelanggan jika ingin kelokasi"/>
    <s v="FCC"/>
    <d v="2026-12-08T08:39:52"/>
    <d v="2026-08-13T08:00:00"/>
    <m/>
    <s v="PS"/>
    <s v="PON"/>
    <s v="NO ADDON"/>
    <n v="20260813"/>
    <s v="Completed"/>
    <s v="HSI Bisnis Promo HUT Telkom PSB 70% - 50 Mbps"/>
    <s v="INDIBIZ"/>
    <m/>
    <m/>
    <d v="2026-08-13T08:00:00"/>
    <s v="2026-08-13 08:00:00 | Nama PIC : Bp Fajar No HP : 08123420960 No Alt : - M Janji :  13 Agustus 2026 Jam Pasang : Pagi / Siang Note : hubungi pelanggan jika ingin kelokasi"/>
    <n v="2026"/>
    <n v="8"/>
    <n v="13"/>
    <d v="2026-08-13T00:00:00"/>
    <n v="-0.33333333333575865"/>
    <x v="1"/>
    <x v="25"/>
  </r>
  <r>
    <n v="2063"/>
    <n v="1002529406"/>
    <n v="3"/>
    <x v="1"/>
    <n v="5"/>
    <s v="MALANG"/>
    <s v="KEPANJEN"/>
    <s v="SBP"/>
    <s v="REG"/>
    <s v="AO"/>
    <s v="NEW SALES"/>
    <s v="1P INET"/>
    <s v="Completed (PS)"/>
    <s v="RBS-Regional 3"/>
    <d v="2026-08-16T10:38:58"/>
    <d v="2026-08-16T15:10:50"/>
    <n v="69367350"/>
    <m/>
    <n v="152716202871"/>
    <s v="WARKOP KOLEGA"/>
    <s v="ODP-SBP-FB/36 FB/D05/36.01"/>
    <s v="WO061861320"/>
    <m/>
    <m/>
    <m/>
    <n v="112.471955157816"/>
    <n v="-8.1536486182817391"/>
    <s v="MD|MYDB-20260815265503|SC20017/MC20200|WARKOP KOLEGA|083160521121"/>
    <s v="MYDIGIBIZPARTNER"/>
    <m/>
    <m/>
    <m/>
    <m/>
    <m/>
    <m/>
    <m/>
    <m/>
    <s v="Management Janji"/>
    <s v="2026-08-17 08:00:00 | Tanggal pemasangan: 17/08/2026 Jam pemasangan : pagi / siang Info Tambahan : Hubungi pelanggan dulu sebelum ke lokasi terima kasih."/>
    <s v="FCC"/>
    <s v="16-08-2026 10:40:33"/>
    <d v="2026-08-17T08:00:00"/>
    <m/>
    <s v="PS"/>
    <s v="SBP"/>
    <s v="NO ADDON"/>
    <n v="20260816"/>
    <s v="Completed"/>
    <s v="HSI Bisnis Promo HUT Telkom PSB 70% - 300 Mbps"/>
    <s v="INDIBIZ"/>
    <m/>
    <m/>
    <d v="2026-08-17T08:00:00"/>
    <s v="2026-08-17 08:00:00 | Tanggal pemasangan: 17/08/2026 Jam pemasangan : pagi / siang Info Tambahan : Hubungi pelanggan dulu sebelum ke lokasi terima kasih."/>
    <n v="2026"/>
    <n v="8"/>
    <n v="16"/>
    <d v="2026-08-16T00:00:00"/>
    <n v="-1.3333333333357587"/>
    <x v="1"/>
    <x v="24"/>
  </r>
  <r>
    <n v="2064"/>
    <n v="1002504366"/>
    <n v="3"/>
    <x v="0"/>
    <n v="5"/>
    <s v="MATARAM"/>
    <s v="LOMBOK TIMUR UTARA"/>
    <s v="SEL"/>
    <s v="REG"/>
    <s v="AO"/>
    <s v="NEW SALES"/>
    <s v="1P INET"/>
    <s v="Completed (PS)"/>
    <s v="RBS-Regional 3"/>
    <d v="2026-08-01T10:34:56"/>
    <d v="2026-08-03T12:53:50"/>
    <n v="69356619"/>
    <m/>
    <n v="172619203228"/>
    <s v="Kost nana"/>
    <s v="ODP-SEL-FAF/12"/>
    <s v="WO060628216"/>
    <m/>
    <m/>
    <m/>
    <n v="116.523908302187"/>
    <n v="-8.6500519354867897"/>
    <s v="MD|MYDB-20260801264107|SC00001/MC00149|Kost nana|081917999910"/>
    <s v="MYDIGIBIZPARTNER"/>
    <m/>
    <m/>
    <m/>
    <m/>
    <m/>
    <m/>
    <m/>
    <m/>
    <s v="Management Janji"/>
    <s v="2026-08-06 15:00:00 | Nama PIC : Bp Dani No Hp : 081917999910 No Alt : - Tgl Pemasangan : 06 Agustus 2026 Interval : PAGI SIANG Note : Hubungi pelanggan terlebih dahulu"/>
    <s v="FCC"/>
    <d v="2026-01-08T10:39:46"/>
    <d v="2026-08-06T15:00:00"/>
    <m/>
    <s v="PS"/>
    <s v="SEL"/>
    <s v="NO ADDON"/>
    <n v="20260803"/>
    <s v="Completed"/>
    <s v="HSI Bisnis Promo HUT Telkom PSB 70% - 50 Mbps"/>
    <s v="INDIBIZ"/>
    <m/>
    <m/>
    <d v="2026-08-06T15:00:00"/>
    <s v="2026-08-06 15:00:00 | Nama PIC : Bp Dani No Hp : 081917999910 No Alt : - Tgl Pemasangan : 06 Agustus 2026 Interval : PAGI SIANG Note : Hubungi pelanggan terlebih dahulu"/>
    <n v="2026"/>
    <n v="8"/>
    <n v="3"/>
    <d v="2026-08-03T00:00:00"/>
    <n v="-3.625"/>
    <x v="1"/>
    <x v="5"/>
  </r>
  <r>
    <n v="2065"/>
    <n v="1002529976"/>
    <n v="3"/>
    <x v="1"/>
    <n v="5"/>
    <s v="KEDIRI"/>
    <s v="NGANJUK"/>
    <s v="GON"/>
    <s v="REG"/>
    <s v="AO"/>
    <s v="NEW SALES"/>
    <s v="1P INET"/>
    <s v="Completed (PS)"/>
    <s v="RBS-Regional 3"/>
    <d v="2026-08-16T16:50:56"/>
    <d v="2026-08-17T13:48:28"/>
    <n v="69367713"/>
    <m/>
    <n v="152628204190"/>
    <s v="KLINIK SEHATI HERBAL"/>
    <s v="ODP-GDN-FE/28 FE/D04/28.01"/>
    <s v="WO061893208"/>
    <m/>
    <m/>
    <m/>
    <n v="111.95070505142201"/>
    <n v="-7.5463839468588203"/>
    <s v="MD|MYDB-20260814265435|SC20016/MC20202|KLINIK SEHATI HERBAL|085792237607"/>
    <s v="MYDIGIBIZPARTNER"/>
    <m/>
    <m/>
    <m/>
    <m/>
    <m/>
    <m/>
    <m/>
    <m/>
    <s v="Management Janji"/>
    <s v="2026-08-17 13:00:00 | Tanggal pemasangan: 17/08/2026 Jam pemasangan : pagi / siang Info Tambahan : Hubungi pelanggan dulu sebelum ke lokasi terima kasih."/>
    <s v="FCC"/>
    <s v="16-08-2026 16:54:58"/>
    <d v="2026-08-17T13:00:00"/>
    <m/>
    <s v="PS"/>
    <s v="GON"/>
    <s v="NO ADDON"/>
    <n v="20260817"/>
    <s v="Completed"/>
    <s v="HSI Bisnis Promo HUT Telkom PSB 70% - 300 Mbps"/>
    <s v="INDIBIZ"/>
    <m/>
    <m/>
    <d v="2026-08-17T13:00:00"/>
    <s v="2026-08-17 13:00:00 | Tanggal pemasangan: 17/08/2026 Jam pemasangan : pagi / siang Info Tambahan : Hubungi pelanggan dulu sebelum ke lokasi terima kasih."/>
    <n v="2026"/>
    <n v="8"/>
    <n v="17"/>
    <d v="2026-08-17T00:00:00"/>
    <n v="-0.54166666666424135"/>
    <x v="1"/>
    <x v="3"/>
  </r>
  <r>
    <n v="2066"/>
    <n v="1002512806"/>
    <n v="3"/>
    <x v="7"/>
    <n v="4"/>
    <s v="SOLO"/>
    <s v="BOYOLALI"/>
    <s v="BYL"/>
    <s v="REG"/>
    <s v="AO"/>
    <s v="NEW SALES"/>
    <s v="1P INET"/>
    <s v="OSS - FALLOUT"/>
    <s v="RBS-Regional 3"/>
    <d v="2026-08-06T15:02:59"/>
    <d v="2026-08-10T16:16:05"/>
    <n v="69360127"/>
    <m/>
    <n v="143553212588"/>
    <s v="SSB Logistik Winong"/>
    <s v="ODP-BYL-FC/016"/>
    <s v="WO061089607"/>
    <m/>
    <m/>
    <m/>
    <n v="110.56755054742"/>
    <n v="-7.52270343786972"/>
    <s v="MD|MYDB-20260806264544|DN00001/MN00442|SSB Logistik Winong|6285702042042"/>
    <s v="MYDIGIBIZPARTNER"/>
    <m/>
    <m/>
    <m/>
    <m/>
    <m/>
    <m/>
    <m/>
    <m/>
    <s v="Management Janji"/>
    <s v="2026-08-07 13:00:00 |  M Janji : (07/08/026) jam Pasang : 09:00 Note : hubungi pelanggan jika ingin kelokasi"/>
    <s v="FCC"/>
    <d v="2026-06-08T15:25:44"/>
    <d v="2026-08-07T13:00:00"/>
    <s v="Kendala Teknik"/>
    <s v="FO_WFM"/>
    <s v="BYL"/>
    <s v="NO ADDON"/>
    <m/>
    <s v="Provisioning Failed|WFM|INF009013067|KOORDINAT PEL :-7.520612,110.568381 KET KENDALA : di lokasi belum tercover jaringan TELK"/>
    <s v="HSI Bisnis Basic Promo HUT Telkom PSB 70% - 50 Mbps"/>
    <s v="INDIBIZ"/>
    <m/>
    <m/>
    <d v="2026-08-07T13:00:00"/>
    <s v="2026-08-07 13:00:00 |  M Janji : (07/08/026) jam Pasang : 09:00 Note : hubungi pelanggan jika ingin kelokasi"/>
    <m/>
    <m/>
    <m/>
    <e v="#NUM!"/>
    <e v="#NUM!"/>
    <x v="0"/>
    <x v="4"/>
  </r>
  <r>
    <n v="2067"/>
    <n v="1002528566"/>
    <n v="3"/>
    <x v="7"/>
    <n v="4"/>
    <s v="SOLO"/>
    <s v="SRAGEN"/>
    <s v="SRG"/>
    <s v="REG"/>
    <s v="AO"/>
    <s v="NEW SALES"/>
    <s v="1P INET"/>
    <s v="Completed (PS)"/>
    <s v="RBS-Regional 3"/>
    <d v="2026-08-15T15:32:57"/>
    <d v="2026-08-16T12:47:35"/>
    <n v="69367062"/>
    <m/>
    <n v="146565009609"/>
    <s v="SMK TUNAS HARAPAN PLUPUH"/>
    <s v="ODP-SRG-FC/065 FC/D02/065.01"/>
    <s v="WO061832705"/>
    <m/>
    <m/>
    <m/>
    <n v="110.8853743"/>
    <n v="-7.4233361000000002"/>
    <s v="|MN01811|MYIA-073210862396/POI/WANGSIT ARIO/08562747777/wangsitbosskecil@gmail.com"/>
    <s v="MYIB_ASSISTANT"/>
    <m/>
    <m/>
    <m/>
    <m/>
    <m/>
    <m/>
    <m/>
    <m/>
    <s v="Management Janji"/>
    <s v="2026-08-16 13:00:00 | Nama PIC:  bp wangsit  No HP: 08562747777 Alt: Tanggal: 16/08/2026 Jam Pasang: Siang Note: Hubungi sebelum ke lokasi, terimakasih. "/>
    <s v="FCC"/>
    <s v="15-08-2026 15:39:51"/>
    <d v="2026-08-16T13:00:00"/>
    <m/>
    <s v="PS"/>
    <s v="SRG"/>
    <s v="NO ADDON"/>
    <n v="20260816"/>
    <s v="Completed"/>
    <s v="HSI Bisnis Basic Promo HUT Telkom PSB 70% - 100 Mbps Dual Band"/>
    <s v="INDIBIZ"/>
    <m/>
    <m/>
    <d v="2026-08-16T13:00:00"/>
    <s v="2026-08-16 13:00:00 | Nama PIC:  bp wangsit  No HP: 08562747777 Alt: Tanggal: 16/08/2026 Jam Pasang: Siang Note: Hubungi sebelum ke lokasi, terimakasih. "/>
    <n v="2026"/>
    <n v="8"/>
    <n v="16"/>
    <d v="2026-08-16T00:00:00"/>
    <n v="-0.54166666666424135"/>
    <x v="1"/>
    <x v="4"/>
  </r>
  <r>
    <n v="2068"/>
    <n v="1002508351"/>
    <n v="3"/>
    <x v="1"/>
    <n v="5"/>
    <s v="MALANG"/>
    <s v="BATU"/>
    <s v="SGS"/>
    <s v="REG"/>
    <s v="AO"/>
    <s v="NEW SALES"/>
    <s v="1P INET"/>
    <s v="102 | FOLLOW UP COMPLETED"/>
    <s v="RBS-Regional 3"/>
    <d v="2026-08-04T13:49:57"/>
    <d v="2026-08-06T13:25:00"/>
    <n v="69358315"/>
    <m/>
    <n v="152721299531"/>
    <s v="Rumah Kost Bunga Sakura"/>
    <s v="ODP-SGS-FF/126 FF/D11/126.01"/>
    <s v="WO060897005"/>
    <m/>
    <m/>
    <m/>
    <n v="112.738888"/>
    <n v="-7.9155660000000001"/>
    <s v="|MN00814|MYIA-066834258501/POI/Lasinah/089601828558/ainuranwar022@gmail.com"/>
    <s v="MYIB_ASSISTANT"/>
    <m/>
    <m/>
    <m/>
    <m/>
    <m/>
    <m/>
    <m/>
    <m/>
    <s v="Management Janji"/>
    <s v="2026-08-05 13:00:00 | Nama PIC: bp ainur  Notel: 089601828558 Alt: -  Tanggal: 5/8/2026 Jam Pasang: Siang Note: Hubungi sebelum ke lokasi, terimakasih."/>
    <s v="FCC"/>
    <d v="2026-04-08T13:54:57"/>
    <d v="2026-08-05T13:00:00"/>
    <m/>
    <s v="REVOKE"/>
    <s v="SGS"/>
    <s v="NO ADDON"/>
    <m/>
    <s v="Follow Up Revoke Completed, New Order ID : SC1002512387"/>
    <s v="HSI Bisnis Promo HUT Telkom PSB 70% - 300 Mbps"/>
    <s v="INDIBIZ"/>
    <m/>
    <m/>
    <d v="2026-08-05T13:00:00"/>
    <s v="2026-08-05 13:00:00 | Nama PIC: bp ainur  Notel: 089601828558 Alt: -  Tanggal: 5/8/2026 Jam Pasang: Siang Note: Hubungi sebelum ke lokasi, terimakasih."/>
    <m/>
    <m/>
    <m/>
    <e v="#NUM!"/>
    <e v="#NUM!"/>
    <x v="0"/>
    <x v="15"/>
  </r>
  <r>
    <n v="2069"/>
    <n v="1002512445"/>
    <n v="3"/>
    <x v="7"/>
    <n v="4"/>
    <s v="KUDUS"/>
    <s v="PURWODADI"/>
    <s v="GDO"/>
    <s v="REG"/>
    <s v="AO"/>
    <s v="NEW SALES"/>
    <s v="1P INET"/>
    <s v="Completed (PS)"/>
    <s v="RBS-Regional 3"/>
    <d v="2026-08-06T13:37:57"/>
    <d v="2026-08-07T16:48:03"/>
    <n v="69359978"/>
    <m/>
    <n v="142521103420"/>
    <s v="SPBU 4458108"/>
    <s v="ODP-GDO-FG/040 FG/D05/040.01"/>
    <s v="WO061077757"/>
    <m/>
    <m/>
    <m/>
    <n v="110.781368"/>
    <n v="-7.0262019999999996"/>
    <s v="|MN01996|MYIA-049216302494/POI/Arif Nur Andika Putra/082241689878/4458108@gmail.com"/>
    <s v="MYIB_ASSISTANT"/>
    <m/>
    <m/>
    <m/>
    <m/>
    <m/>
    <m/>
    <m/>
    <m/>
    <s v="Management Janji"/>
    <s v="2026-08-07 13:00:00 | M Janji :  07 Agustus 2026 Jam Pasang : Siang Note : hubungi pelanggan jika ingin ke lokasi, terima kasih."/>
    <s v="FCC"/>
    <d v="2026-06-08T13:40:05"/>
    <d v="2026-08-07T13:00:00"/>
    <m/>
    <s v="PS"/>
    <s v="GDO"/>
    <s v="NO ADDON"/>
    <n v="20260807"/>
    <s v="Completed"/>
    <s v="HSI Bisnis Promo HUT Telkom PSB 70% - 50 Mbps"/>
    <s v="INDIBIZ"/>
    <m/>
    <m/>
    <d v="2026-08-07T13:00:00"/>
    <s v="2026-08-07 13:00:00 | M Janji :  07 Agustus 2026 Jam Pasang : Siang Note : hubungi pelanggan jika ingin ke lokasi, terima kasih."/>
    <n v="2026"/>
    <n v="8"/>
    <n v="7"/>
    <d v="2026-08-07T00:00:00"/>
    <n v="-0.54166666666424135"/>
    <x v="1"/>
    <x v="4"/>
  </r>
  <r>
    <n v="2070"/>
    <n v="1002533539"/>
    <n v="3"/>
    <x v="7"/>
    <n v="4"/>
    <s v="SOLO"/>
    <s v="INNER - SOLO JATENG TIMUR"/>
    <s v="GLD"/>
    <s v="REG"/>
    <s v="AO"/>
    <s v="NEW SALES"/>
    <m/>
    <s v="Completed (PS)"/>
    <s v="RBS-Regional 3"/>
    <d v="2026-08-18T14:37:51"/>
    <d v="2026-08-18T16:41:52"/>
    <n v="69366553"/>
    <m/>
    <n v="146514602316"/>
    <s v="PT. PANGGUNG SEJAHTERA"/>
    <s v="ODP-GLD-FY/008"/>
    <s v="WO062022716"/>
    <m/>
    <m/>
    <m/>
    <n v="110.8375793"/>
    <n v="-7.5599189999999998"/>
    <s v="MD|MYDB-20260814265336|DN00001/MN00440|PT. PANGGUNG SEJAHTERA|081225064898"/>
    <s v="MYDIGIBIZPARTNER"/>
    <m/>
    <m/>
    <m/>
    <m/>
    <m/>
    <m/>
    <m/>
    <m/>
    <s v="Management Janji"/>
    <s v="2026-08-16 08:00:00 | Jam Pemasangan : 08:00 - 12.00  Tanggal Pemasangan : 15/08/2026  Info Tambahan : Hubungi pelanggan sebelum datang ke lokasi"/>
    <s v="FCC"/>
    <s v="18-08-2026 14:40:02"/>
    <m/>
    <m/>
    <s v="PS"/>
    <s v="GLD"/>
    <s v="NO ADDON"/>
    <n v="2026081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8T07:00:00"/>
    <s v="2026-08-16 08:00:00 | Jam Pemasangan : 08:00 - 12.00  Tanggal Pemasangan : 15/08/2026  Info Tambahan : Hubungi pelanggan sebelum datang ke lokasi"/>
    <n v="2026"/>
    <n v="8"/>
    <n v="18"/>
    <d v="2026-08-18T00:00:00"/>
    <n v="-0.29166666666424135"/>
    <x v="1"/>
    <x v="4"/>
  </r>
  <r>
    <n v="2071"/>
    <n v="1002524772"/>
    <n v="3"/>
    <x v="2"/>
    <n v="4"/>
    <s v="MAGELANG"/>
    <s v="MUNTILAN"/>
    <s v="MUN"/>
    <s v="REG"/>
    <s v="AO"/>
    <s v="NEW SALES"/>
    <s v="1P INET"/>
    <s v="MIA - INVALID SURVEY"/>
    <s v="RBS-Regional 3"/>
    <d v="2026-08-13T15:44:57"/>
    <d v="2026-08-14T16:01:19"/>
    <n v="69365372"/>
    <m/>
    <n v="141146114830"/>
    <s v="Brilink Muntilan"/>
    <s v="ODP-MUN-FAG/005 FAG/D01/005.01"/>
    <s v="WO061686638"/>
    <m/>
    <m/>
    <m/>
    <n v="110.282983"/>
    <n v="-7.5797819999999998"/>
    <s v="|MN02816|MYIA-007084247961/POI/Ihsan Ardany/085803067947/ardaniy578@gmail.com"/>
    <s v="MYIB_ASSISTANT"/>
    <m/>
    <m/>
    <m/>
    <m/>
    <m/>
    <m/>
    <m/>
    <m/>
    <s v="Management Janji"/>
    <s v="2026-08-15 11:00:00 | Nama : BP IHSAN ARDANY No Hp : 085803067947 No Alt :  Tgl Pemasangan : 14 Agustus 2026 Interval : SIANG Note : Hubungi pelanggan terlebih dahulu"/>
    <s v="FCC"/>
    <s v="13-08-2026 15:55:16"/>
    <d v="2026-08-15T11:00:00"/>
    <m/>
    <s v="SURVEY_NEW_MANJA"/>
    <s v="MUN"/>
    <s v="NO ADDON"/>
    <m/>
    <s v="MIE - INVALID SURVEY - Bangunan/Perangkat Pelanggan Belum Siap"/>
    <s v="HSI Bisnis Basic Promo HUT Telkom PSB 70% - 50 Mbps"/>
    <s v="INDIBIZ"/>
    <m/>
    <m/>
    <d v="2026-08-15T11:00:00"/>
    <s v="2026-08-15 11:00:00 | Nama : BP IHSAN ARDANY No Hp : 085803067947 No Alt :  Tgl Pemasangan : 14 Agustus 2026 Interval : SIANG Note : Hubungi pelanggan terlebih dahulu"/>
    <m/>
    <m/>
    <m/>
    <e v="#NUM!"/>
    <e v="#NUM!"/>
    <x v="0"/>
    <x v="4"/>
  </r>
  <r>
    <n v="2072"/>
    <n v="1002509725"/>
    <n v="3"/>
    <x v="4"/>
    <n v="4"/>
    <s v="PEKALONGAN"/>
    <s v="TEGAL"/>
    <s v="TEG"/>
    <s v="REG"/>
    <s v="AO"/>
    <s v="NEW SALES"/>
    <s v="1P INET"/>
    <s v="Completed (PS)"/>
    <s v="RBS-Regional 3"/>
    <d v="2026-08-05T09:19:56"/>
    <d v="2026-08-06T13:18:26"/>
    <n v="69358807"/>
    <m/>
    <n v="142212126650"/>
    <s v="PT MITRA WARNA UTAMA"/>
    <s v="ODP-TEG-FAB/054 FAB/D05/054.01"/>
    <s v="WO060953294"/>
    <m/>
    <m/>
    <m/>
    <n v="109.110699668526"/>
    <n v="-6.8671715460380298"/>
    <s v="MD|MYDB-20260803264257|DN00001/MN00347|PT MITRA WARNA UTAMA|085792368333"/>
    <s v="MYDIGIBIZPARTNER"/>
    <m/>
    <m/>
    <m/>
    <m/>
    <m/>
    <m/>
    <m/>
    <m/>
    <s v="Management Janji"/>
    <s v="2026-08-06 08:00:00 | Tanggal pemasangan: 04/08/2026 Jam pemasangan : pagi / siang Info Tambahan : Hubungi pelanggan dulu sebelum ke lokasi. terima kasih "/>
    <s v="FCC"/>
    <d v="2026-05-08T09:24:57"/>
    <d v="2026-08-06T08:00:00"/>
    <m/>
    <s v="PS"/>
    <s v="TEG"/>
    <s v="NO ADDON"/>
    <n v="20260806"/>
    <s v="Completed"/>
    <s v="HSI Bisnis Promo HUT Telkom PSB 70% - 200 Mbps"/>
    <s v="INDIBIZ"/>
    <m/>
    <m/>
    <d v="2026-08-06T08:00:00"/>
    <s v="2026-08-06 08:00:00 | Tanggal pemasangan: 04/08/2026 Jam pemasangan : pagi / siang Info Tambahan : Hubungi pelanggan dulu sebelum ke lokasi. terima kasih "/>
    <n v="2026"/>
    <n v="8"/>
    <n v="6"/>
    <d v="2026-08-06T00:00:00"/>
    <n v="-0.33333333333575865"/>
    <x v="1"/>
    <x v="4"/>
  </r>
  <r>
    <n v="2073"/>
    <n v="1002529831"/>
    <n v="3"/>
    <x v="0"/>
    <n v="5"/>
    <s v="MATARAM"/>
    <s v="INNER - NUSA TENGGARA"/>
    <s v="MTR"/>
    <s v="REG"/>
    <s v="AO"/>
    <s v="NEW SALES"/>
    <m/>
    <s v="100 | REVOKE COMPLETED"/>
    <s v="RBS-Regional 3"/>
    <d v="2026-08-16T15:09:38"/>
    <d v="2026-08-16T18:20:56"/>
    <n v="69366818"/>
    <m/>
    <n v="172601795537"/>
    <s v="TOKO NADIRA"/>
    <s v="ODP-MTR-FCE/56"/>
    <s v="WO061886415"/>
    <m/>
    <m/>
    <m/>
    <n v="116.14937810000001"/>
    <n v="-8.5638907999999994"/>
    <s v="|MC40234|MYIA-076940623656/POI/fitria/081917040406/adidayat839@gmail.com"/>
    <s v="Sales Profesional"/>
    <m/>
    <m/>
    <m/>
    <m/>
    <m/>
    <m/>
    <m/>
    <m/>
    <s v="Management Janji"/>
    <s v="2026-08-16 13:00:00 | M Janji :  16 Agustus 2026  Jam Pasang : Siang  Note : hubungi pelanggan jika ingin ke lokasi, terima kasih"/>
    <s v="FCC"/>
    <s v="16-08-2026 15:10:15"/>
    <m/>
    <s v="Kendala Lainnya"/>
    <s v="REVOKE"/>
    <s v="MTR"/>
    <s v="NO ADDON"/>
    <m/>
    <s v="Revoke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6T07:00:00"/>
    <s v="2026-08-16 13:00:00 | M Janji :  16 Agustus 2026  Jam Pasang : Siang  Note : hubungi pelanggan jika ingin ke lokasi, terima kasih"/>
    <m/>
    <m/>
    <m/>
    <e v="#NUM!"/>
    <e v="#NUM!"/>
    <x v="0"/>
    <x v="14"/>
  </r>
  <r>
    <n v="2074"/>
    <n v="1002529241"/>
    <n v="3"/>
    <x v="3"/>
    <n v="5"/>
    <s v="MADURA"/>
    <s v="PAMEKASAN"/>
    <s v="PME"/>
    <s v="REG"/>
    <s v="AO"/>
    <s v="NEW SALES"/>
    <m/>
    <s v="8 | OSS - PONR"/>
    <s v="RBS-Regional 3"/>
    <d v="2026-08-16T08:46:17"/>
    <d v="2026-08-18T14:33:02"/>
    <n v="69367278"/>
    <m/>
    <n v="152426928228"/>
    <s v="TOKO ROLIS BAROKAH"/>
    <s v="ODP-PME-FAP/10"/>
    <s v="WO061938762"/>
    <m/>
    <m/>
    <m/>
    <n v="113.5043951"/>
    <n v="-7.2293791000000001"/>
    <s v="|MC70132|/TOKO ROLIS BAROKAH/ROLIS/089659286281/rolispameks@gmail.com/HSI Bisnis + Netmonk Promo 2026 300 Mbps (Rp 1.186.100) PSB 150.000"/>
    <s v="Sales Force DBS"/>
    <m/>
    <m/>
    <m/>
    <m/>
    <m/>
    <m/>
    <m/>
    <m/>
    <s v="Management Janji"/>
    <s v="2026-08-18 15:00:00|Nama : BP ROLIS  No Hp : 089659286281 No Alt :  Tgl Pemasangan : 18 Agustus 2026 Interval : PAGI  Note : Hubungi pelanggan terlebih dahulu|40971402|MYDITA"/>
    <s v="FCC"/>
    <s v="16-08-2026 08:55:08"/>
    <d v="2026-08-18T15:00:00"/>
    <m/>
    <s v="ACT_COM"/>
    <s v="PME"/>
    <s v="NETMONK"/>
    <m/>
    <s v="PONR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8T15:00:00"/>
    <s v="2026-08-18 15:00:00|Nama : BP ROLIS  No Hp : 089659286281 No Alt :  Tgl Pemasangan : 18 Agustus 2026 Interval : PAGI  Note : Hubungi pelanggan terlebih dahulu|40971402|MYDITA"/>
    <m/>
    <m/>
    <m/>
    <e v="#NUM!"/>
    <e v="#NUM!"/>
    <x v="0"/>
    <x v="6"/>
  </r>
  <r>
    <n v="2075"/>
    <n v="1002527665"/>
    <n v="3"/>
    <x v="3"/>
    <n v="5"/>
    <s v="MADURA"/>
    <s v="BANGKALAN"/>
    <s v="SPG"/>
    <s v="REG"/>
    <s v="AO"/>
    <s v="NEW SALES"/>
    <s v="1P INET"/>
    <s v="Completed (PS)"/>
    <s v="RBS-Regional 3"/>
    <d v="2026-08-15T08:11:57"/>
    <d v="2026-08-16T20:36:33"/>
    <n v="69366532"/>
    <m/>
    <n v="152434913697"/>
    <s v="Yayasan Ar Rosyidiyah mambaul ulum"/>
    <s v="ODP-SPG-FH/31"/>
    <s v="WO061793065"/>
    <m/>
    <m/>
    <m/>
    <n v="113.205697908997"/>
    <n v="-7.2194488826591696"/>
    <s v="MD|MYDB-20260815265446|DN00001/MN00572|Yayasan Ar Rosyidiyah mambaul ulum|085856051246"/>
    <s v="MYDIGIBIZPARTNER"/>
    <m/>
    <m/>
    <m/>
    <m/>
    <m/>
    <m/>
    <m/>
    <m/>
    <s v="Management Janji"/>
    <s v="2026-08-16 13:00:00 | Nama Pic : IBU LILIS No Hp Pic : 085856051246 Jam Pemasangan : 08:00 - 12.00 Tanggal Pemasangan : MINGGU 16 AGUSTUS 2026 Info Tambahan : Hubungi pelanggan sebelum datang ke lokasi"/>
    <s v="FCC"/>
    <s v="15-08-2026 08:25:42"/>
    <d v="2026-08-16T13:00:00"/>
    <m/>
    <s v="PS"/>
    <s v="SPG"/>
    <s v="NETMONK"/>
    <n v="20260816"/>
    <s v="Completed"/>
    <s v="HSI Bisnis Bundling Netmonk Promo 2026 PSB 70% - 300 Mbps"/>
    <s v="INDIBIZ"/>
    <m/>
    <m/>
    <d v="2026-08-16T13:00:00"/>
    <s v="2026-08-16 13:00:00 | Nama Pic : IBU LILIS No Hp Pic : 085856051246 Jam Pemasangan : 08:00 - 12.00 Tanggal Pemasangan : MINGGU 16 AGUSTUS 2026 Info Tambahan : Hubungi pelanggan sebelum datang ke lokasi"/>
    <n v="2026"/>
    <n v="8"/>
    <n v="16"/>
    <d v="2026-08-16T00:00:00"/>
    <n v="-0.54166666666424135"/>
    <x v="1"/>
    <x v="6"/>
  </r>
  <r>
    <n v="2076"/>
    <n v="1002530975"/>
    <n v="3"/>
    <x v="0"/>
    <n v="5"/>
    <s v="MATARAM"/>
    <s v="LOMBOK BARAT TENGAH"/>
    <s v="PRY"/>
    <s v="REG"/>
    <s v="AO"/>
    <s v="NEW SALES"/>
    <s v="1P INET"/>
    <s v="7 | OSS - PROVISIONING ISSUED"/>
    <s v="RBS-Regional 3"/>
    <d v="2026-08-17T14:17:57"/>
    <d v="2026-08-18T13:05:43"/>
    <n v="69368158"/>
    <m/>
    <n v="172603791598"/>
    <s v="Toko Seniwati"/>
    <s v="ODP-PYA-FAB/53 FBB/D08/53.01"/>
    <s v="WO061935807"/>
    <m/>
    <m/>
    <m/>
    <n v="116.2631633"/>
    <n v="-8.8072096999999996"/>
    <s v="MD|MYDB-20260817265813|SC00001/MC00046|Toko Seniwati|087788268250"/>
    <s v="MYDIGIBIZPARTNER"/>
    <m/>
    <m/>
    <m/>
    <m/>
    <m/>
    <m/>
    <m/>
    <m/>
    <s v="Management Janji"/>
    <s v="2026-08-18 13:00:00 | telp :087788268250 alt : Tanggal pemasangan :18/08/2026 Jam pemasangan : pagi/siang Info Tambahan : Hubungi pelanggan dulu sebelum ke lokasi terima kasih."/>
    <s v="FCC"/>
    <s v="17-08-2026 14:25:30"/>
    <d v="2026-08-18T13:00:00"/>
    <m/>
    <s v="PI"/>
    <s v="PRY"/>
    <s v="NO ADDON"/>
    <m/>
    <s v="Provisioning Issued"/>
    <s v="HSI Bisnis PSB 70% - 100 Mbps"/>
    <s v="INDIBIZ"/>
    <m/>
    <m/>
    <d v="2026-08-18T13:00:00"/>
    <s v="2026-08-18 13:00:00 | telp :087788268250 alt : Tanggal pemasangan :18/08/2026 Jam pemasangan : pagi/siang Info Tambahan : Hubungi pelanggan dulu sebelum ke lokasi terima kasih."/>
    <m/>
    <m/>
    <m/>
    <e v="#NUM!"/>
    <e v="#NUM!"/>
    <x v="0"/>
    <x v="5"/>
  </r>
  <r>
    <n v="2077"/>
    <n v="1002504252"/>
    <n v="3"/>
    <x v="3"/>
    <n v="5"/>
    <s v="SBY UTARA"/>
    <s v="GRESIK"/>
    <s v="BWN"/>
    <s v="REG"/>
    <s v="AO"/>
    <s v="NEW SALES"/>
    <s v="1P INET"/>
    <s v="102 | FOLLOW UP COMPLETED"/>
    <s v="RBS-Regional 3"/>
    <d v="2026-08-01T08:43:56"/>
    <d v="2026-08-12T09:52:07"/>
    <n v="69356566"/>
    <m/>
    <n v="152453208254"/>
    <s v="toko sembako"/>
    <s v="ODP-BWN-FAA/15 FAA/D02/15.01"/>
    <s v="WO060619065"/>
    <m/>
    <m/>
    <m/>
    <n v="112.653609775006"/>
    <n v="-5.8513405730318997"/>
    <s v="MD|MYDB-20260731264050|DN00001/MN00018|toko sembako|081230861298"/>
    <s v="MYDIGIBIZPARTNER"/>
    <m/>
    <m/>
    <m/>
    <m/>
    <m/>
    <m/>
    <m/>
    <m/>
    <s v="Management Janji"/>
    <s v="2026-08-02 08:00:00 | Nama Pic : BP BADAI No Hp Pic : 081230861298 Jam Pemasangan : 08:00 - 12.00 Tanggal Pemasangan : MINGGU 02 AGUSTUS 2026 Info Tambahan : Hubungi pelanggan sebelum datang ke lokasi, terima kasih."/>
    <s v="FCC"/>
    <d v="2026-01-08T08:54:47"/>
    <d v="2026-08-02T08:00:00"/>
    <m/>
    <s v="REVOKE"/>
    <s v="BWN"/>
    <s v="NO ADDON"/>
    <m/>
    <s v="Follow Up Revoke Completed, New Order ID : SC1002521460"/>
    <s v="HSI Bisnis Promo HUT Telkom PSB 70% - 100 Mbps"/>
    <s v="INDIBIZ"/>
    <m/>
    <m/>
    <d v="2026-08-02T08:00:00"/>
    <s v="2026-08-02 08:00:00 | Nama Pic : BP BADAI No Hp Pic : 081230861298 Jam Pemasangan : 08:00 - 12.00 Tanggal Pemasangan : MINGGU 02 AGUSTUS 2026 Info Tambahan : Hubungi pelanggan sebelum datang ke lokasi, terima kasih."/>
    <m/>
    <m/>
    <m/>
    <e v="#NUM!"/>
    <e v="#NUM!"/>
    <x v="0"/>
    <x v="8"/>
  </r>
  <r>
    <n v="2078"/>
    <n v="1002506647"/>
    <n v="3"/>
    <x v="4"/>
    <n v="4"/>
    <s v="SEMARANG"/>
    <s v="UNGARAN"/>
    <s v="BWE"/>
    <s v="REG"/>
    <s v="AO"/>
    <s v="NEW SALES"/>
    <s v="1P INET"/>
    <s v="102 | FOLLOW UP COMPLETED"/>
    <s v="RBS-Regional 3"/>
    <d v="2026-08-03T19:50:56"/>
    <d v="2026-08-06T11:37:08"/>
    <n v="69357852"/>
    <m/>
    <n v="141459106897"/>
    <s v="Kos Gareng"/>
    <s v="ODP-BWE-FD/012 FD/D02/012.01"/>
    <s v="WO060838797"/>
    <m/>
    <m/>
    <m/>
    <n v="110.44102102518001"/>
    <n v="-7.1743858719772904"/>
    <s v="MD|MYDB-20260803264287|DC50007/MC50033|Kos Gareng|0895366788883"/>
    <s v="MYDIGIBIZPARTNER"/>
    <m/>
    <m/>
    <m/>
    <m/>
    <m/>
    <m/>
    <m/>
    <m/>
    <s v="Management Janji"/>
    <s v="2026-08-05 08:00:00 | M Janji : 05/08/2026 Jam Pasang : 08.00 NoteÃ‚Â :  hubungi terlebih dahulu sebelum ke lokasi, terima kasih."/>
    <s v="FCC"/>
    <d v="2026-03-08T19:54:44"/>
    <d v="2026-08-05T08:00:00"/>
    <s v="Kendala Pelanggan"/>
    <s v="REVOKE"/>
    <s v="BWE"/>
    <s v="NO ADDON"/>
    <m/>
    <s v="Follow Up Revoke Completed, New Order ID : SC1002512091"/>
    <s v="HSI Bisnis Promo HUT Telkom PSB 70% - 100 Mbps"/>
    <s v="INDIBIZ"/>
    <m/>
    <m/>
    <d v="2026-08-05T08:00:00"/>
    <s v="2026-08-05 08:00:00 | M Janji : 05/08/2026 Jam Pasang : 08.00 NoteÃ‚Â :  hubungi terlebih dahulu sebelum ke lokasi, terima kasih."/>
    <m/>
    <m/>
    <m/>
    <e v="#NUM!"/>
    <e v="#NUM!"/>
    <x v="0"/>
    <x v="4"/>
  </r>
  <r>
    <n v="2079"/>
    <n v="1002507960"/>
    <n v="3"/>
    <x v="5"/>
    <n v="5"/>
    <s v="SINGARJA"/>
    <s v="KLUNGKUNG"/>
    <s v="SMA"/>
    <s v="REG"/>
    <s v="AO"/>
    <s v="NEW SALES"/>
    <s v="1P INET"/>
    <s v="100 | REVOKE COMPLETED"/>
    <s v="RBS-Regional 3"/>
    <d v="2026-08-04T12:04:57"/>
    <d v="2026-08-07T09:41:57"/>
    <n v="69358201"/>
    <m/>
    <n v="172428815927"/>
    <s v="Villa 221 House Ceningan"/>
    <s v="ODP-SMA-FY/22 FY/D03/22.01"/>
    <s v="WO060879222"/>
    <m/>
    <m/>
    <m/>
    <n v="115.44473290000001"/>
    <n v="-8.7001319000000006"/>
    <s v="|MN02745|MYIA-044779639905/POI/Ni Nyoman Astini/08135820520/villahouseceningan221@gmail.com"/>
    <s v="MYIB_ASSISTANT"/>
    <m/>
    <m/>
    <m/>
    <m/>
    <m/>
    <m/>
    <m/>
    <m/>
    <s v="Management Janji"/>
    <s v="2026-08-05 15:00:00 | Nama PIC : Bp Radit No HP : 08135820520 No Alt : - M Janji : 05 Agustus 2026 Jam Pasang : Pagi / Siang Note : hubungi pelanggan jika ingin ke lokasi, terima kasih"/>
    <s v="FCC"/>
    <d v="2026-04-08T12:09:53"/>
    <d v="2026-08-05T15:00:00"/>
    <s v="Kendala Lainnya"/>
    <s v="REVOKE"/>
    <s v="SMA"/>
    <s v="NO ADDON"/>
    <m/>
    <s v="Revoke Completed"/>
    <s v="HSI Bisnis Basic Promo HUT Telkom PSB 70% - 50 Mbps"/>
    <s v="INDIBIZ"/>
    <m/>
    <m/>
    <d v="2026-08-05T15:00:00"/>
    <s v="2026-08-05 15:00:00 | Nama PIC : Bp Radit No HP : 08135820520 No Alt : - M Janji : 05 Agustus 2026 Jam Pasang : Pagi / Siang Note : hubungi pelanggan jika ingin ke lokasi, terima kasih"/>
    <m/>
    <m/>
    <m/>
    <e v="#NUM!"/>
    <e v="#NUM!"/>
    <x v="0"/>
    <x v="17"/>
  </r>
  <r>
    <n v="2080"/>
    <n v="1002533039"/>
    <n v="3"/>
    <x v="0"/>
    <n v="5"/>
    <s v="MATARAM"/>
    <s v="LOMBOK TIMUR UTARA"/>
    <s v="SGG"/>
    <s v="REG"/>
    <s v="AO"/>
    <s v="NEW SALES"/>
    <s v="1P INET"/>
    <s v="MIE - SEND SURVEY"/>
    <s v="RBS-Regional 3"/>
    <d v="2026-08-18T12:56:57"/>
    <d v="2026-08-18T12:58:01"/>
    <n v="69368941"/>
    <m/>
    <n v="172604214124"/>
    <s v="Toko Muhajar"/>
    <s v="ODP-SGG-FAW/42 FAW/D02/42.01"/>
    <s v="WO062003842"/>
    <m/>
    <m/>
    <m/>
    <n v="116.281151287257"/>
    <n v="-8.3026956418614102"/>
    <s v="MD|MYDB-20260818265973|SC00001/MC00149|Toko Muhajar|083129185789"/>
    <s v="MYDIGIBIZPARTNER"/>
    <m/>
    <m/>
    <m/>
    <m/>
    <m/>
    <m/>
    <m/>
    <m/>
    <s v="Management Janji"/>
    <s v="2026-08-20 08:00:00 | Nama Pic : BP MUHAJAR No Hp Pic : 083129185789 Jam Pemasangan : 08:00 - 12.00 Tanggal Pemasangan : RABU 19 AGUSTUS 2026 Info Tambahan : Hubungi pelanggan sebelum datang ke lokasi"/>
    <s v="FCC"/>
    <s v="18-08-2026 13:10:28"/>
    <d v="2026-08-20T08:00:00"/>
    <m/>
    <s v="SURVEY_NEW_MANJA"/>
    <s v="SGG"/>
    <s v="NO ADDON"/>
    <m/>
    <s v="MIE - SEND SURVEY"/>
    <s v="HSI Bisnis Promo HUT Telkom PSB 70% - 100 Mbps"/>
    <s v="INDIBIZ"/>
    <m/>
    <m/>
    <d v="2026-08-20T08:00:00"/>
    <s v="2026-08-20 08:00:00 | Nama Pic : BP MUHAJAR No Hp Pic : 083129185789 Jam Pemasangan : 08:00 - 12.00 Tanggal Pemasangan : RABU 19 AGUSTUS 2026 Info Tambahan : Hubungi pelanggan sebelum datang ke lokasi"/>
    <m/>
    <m/>
    <m/>
    <e v="#NUM!"/>
    <e v="#NUM!"/>
    <x v="0"/>
    <x v="5"/>
  </r>
  <r>
    <n v="2081"/>
    <n v="1002506433"/>
    <n v="3"/>
    <x v="7"/>
    <n v="4"/>
    <s v="SOLO"/>
    <s v="INNER - SOLO JATENG TIMUR"/>
    <s v="SLO"/>
    <s v="REG"/>
    <s v="AO"/>
    <s v="NEW SALES"/>
    <s v="1P VOICE"/>
    <s v="CANCEL COMPLETED"/>
    <s v="RBS-Regional 3"/>
    <d v="2026-08-03T15:49:09"/>
    <d v="2026-08-06T09:41:30"/>
    <n v="69357726"/>
    <n v="2715722888"/>
    <m/>
    <s v="RS INDRIATI"/>
    <s v="ODP-SLO-FK/067"/>
    <m/>
    <m/>
    <m/>
    <m/>
    <n v="110.808212"/>
    <n v="-7.6113644000000003"/>
    <s v="AMRBS;960218/Candra Evita Tryariestya/TREG4SOLO/Johanes Adinda Chrisanta/085647023363/edp.rsindriati@gmail.com/PSB TLP ONLY ABODEMEN 48.100, JANGAN DIREVOKE KARENA PAKAI NO CANTIK"/>
    <s v="Sales Force DBS"/>
    <m/>
    <m/>
    <m/>
    <m/>
    <m/>
    <m/>
    <m/>
    <m/>
    <m/>
    <m/>
    <m/>
    <d v="2026-03-08T16:10:38"/>
    <m/>
    <m/>
    <s v="REJECT_FCC"/>
    <s v="SLO"/>
    <s v="NO ADDON"/>
    <m/>
    <s v="DECLINE : Decline - Batal Order HANIF NUROHMAN 40981182|MYDITA"/>
    <s v="- IPPBX4_IPADD_1154;Biaya PSB Layanan IP PBX ~ IPADD(IPPBX4)[500000]  - BWY DL;BWY DL ~ Saluran Dua Arah(BothWay)[0]  - E23057;E23057 ~ ES23 - Paket HSI Bisnis Basic Phone (PHONE)[0]  - E23057~null~44873;E23057||11||Abodemen 0[0]  - E23057~null~E23057_IN8"/>
    <s v="INDIBIZ"/>
    <m/>
    <m/>
    <m/>
    <m/>
    <m/>
    <m/>
    <m/>
    <e v="#NUM!"/>
    <e v="#NUM!"/>
    <x v="0"/>
    <x v="4"/>
  </r>
  <r>
    <n v="2082"/>
    <n v="1002509551"/>
    <n v="3"/>
    <x v="1"/>
    <n v="5"/>
    <s v="MALANG"/>
    <s v="KEPANJEN"/>
    <s v="GDG"/>
    <s v="REG"/>
    <s v="AO"/>
    <s v="NEW SALES"/>
    <m/>
    <s v="Completed (PS)"/>
    <s v="RBS-Regional 3"/>
    <d v="2026-08-05T08:26:21"/>
    <d v="2026-08-08T18:54:59"/>
    <n v="69358749"/>
    <m/>
    <n v="152704231399"/>
    <s v="KSP BeSt Kebonagung"/>
    <s v="ODP-GDG-FH/01"/>
    <s v="WO061173594"/>
    <m/>
    <m/>
    <m/>
    <n v="112.61334739999999"/>
    <n v="-8.0333251000000008"/>
    <s v="AMRBS;404543;WAHYU NUR A'DILLA HAQI;KSP BeSt Kebonagung-GALANG  RIAN OKTAVIANUS;1P inet only 50mbps;083845928863"/>
    <s v="Account Manager"/>
    <m/>
    <m/>
    <m/>
    <m/>
    <m/>
    <m/>
    <m/>
    <m/>
    <s v="Management Janji"/>
    <s v="2026-08-10 08:00:00|Nama Pic : BP GALANG No Hp Pic : 083845928863 Jam Pemasangan : 08:00 - 12.00 Tanggal Pemasangan : SABTU 08 AGUSTUS 2026 Info Tambahan : Hubungi pelanggan sebelum datang ke lokasi, terima kasih.|40961370|MYDITA"/>
    <s v="FCC"/>
    <d v="2026-05-08T08:39:46"/>
    <d v="2026-08-10T08:00:00"/>
    <m/>
    <s v="PS"/>
    <s v="GDG"/>
    <s v="NO ADDON"/>
    <n v="20260808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0T08:00:00"/>
    <s v="2026-08-10 08:00:00|Nama Pic : BP GALANG No Hp Pic : 083845928863 Jam Pemasangan : 08:00 - 12.00 Tanggal Pemasangan : SABTU 08 AGUSTUS 2026 Info Tambahan : Hubungi pelanggan sebelum datang ke lokasi, terima kasih.|40961370|MYDITA"/>
    <n v="2026"/>
    <n v="8"/>
    <n v="8"/>
    <d v="2026-08-08T00:00:00"/>
    <n v="-2.3333333333357587"/>
    <x v="1"/>
    <x v="24"/>
  </r>
  <r>
    <n v="2083"/>
    <n v="1002505711"/>
    <n v="3"/>
    <x v="7"/>
    <n v="4"/>
    <s v="SOLO"/>
    <s v="INNER - SOLO JATENG TIMUR"/>
    <s v="KRT"/>
    <s v="REG"/>
    <s v="AO"/>
    <s v="NEW SALES"/>
    <m/>
    <s v="CANCEL COMPLETED"/>
    <s v="RBS-Regional 3"/>
    <d v="2026-08-03T10:09:36"/>
    <d v="2026-08-17T11:23:44"/>
    <n v="69357305"/>
    <m/>
    <m/>
    <s v="Gedung Audit fraud ANS 2"/>
    <m/>
    <m/>
    <m/>
    <m/>
    <m/>
    <n v="110.7651979"/>
    <n v="-7.5410035000000004"/>
    <s v="|MN00440|/NIKO PUTRA JAYADI/0882008520002/Nicoallano181cm@gmail.com/ PSB  1S INET ONLY BISNIS WINBACK 2.0 300mbps ABODEMEN 1.130.000 PLUS PPN"/>
    <s v="Sales Force DBS"/>
    <m/>
    <m/>
    <m/>
    <m/>
    <m/>
    <m/>
    <m/>
    <m/>
    <s v="Management Janji"/>
    <d v="1970-01-01T00:00:00"/>
    <s v="FCC"/>
    <d v="2026-03-08T10:10:41"/>
    <m/>
    <m/>
    <s v="REJECT_FCC"/>
    <s v="KRT"/>
    <s v="NO ADDON"/>
    <m/>
    <s v="DECLINE : Decline - Batal Order EVI PUSPITA EKASARI 40931150|MYDITA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1970-01-01T00:00:00"/>
    <d v="1970-01-01T00:00:00"/>
    <m/>
    <m/>
    <m/>
    <e v="#NUM!"/>
    <e v="#NUM!"/>
    <x v="0"/>
    <x v="4"/>
  </r>
  <r>
    <n v="2084"/>
    <n v="1002511078"/>
    <n v="3"/>
    <x v="4"/>
    <n v="4"/>
    <s v="SEMARANG"/>
    <s v="INNER - SEMARANG JATENG UTARA"/>
    <s v="SSL"/>
    <s v="REG"/>
    <s v="AO"/>
    <s v="NEW SALES"/>
    <m/>
    <s v="Completed (PS)"/>
    <s v="RBS-Regional 3"/>
    <d v="2026-08-05T15:49:15"/>
    <d v="2026-08-05T18:14:28"/>
    <n v="69357504"/>
    <m/>
    <n v="141408117897"/>
    <s v="MBOK TIN"/>
    <s v="ODP-SSL-FA/063"/>
    <s v="WO061007157"/>
    <m/>
    <m/>
    <m/>
    <n v="110.42967899999999"/>
    <n v="-6.9892561000000004"/>
    <s v="MD|MYDB-20260803264238|DN00001/MN00345|MBOK TIN|0817459690"/>
    <s v="MYDIGIBIZPARTNER"/>
    <m/>
    <m/>
    <m/>
    <m/>
    <m/>
    <m/>
    <m/>
    <m/>
    <s v="Management Janji"/>
    <s v="2026-08-04 13:00:00 | Nama PIC : Donny  No HP : 0817459690  Alt :   M Janji : 04/08/2026  Jam Pasang : 08.00 - 13:00   NoteÃ‚Â :  hubungi terlebih dahulu sebelum kelokasi"/>
    <s v="FCC"/>
    <d v="2026-05-08T15:55:29"/>
    <m/>
    <m/>
    <s v="PS"/>
    <s v="SSL"/>
    <s v="NO ADDON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7:00:00"/>
    <s v="2026-08-04 13:00:00 | Nama PIC : Donny  No HP : 0817459690  Alt :   M Janji : 04/08/2026  Jam Pasang : 08.00 - 13:00   NoteÃ‚Â :  hubungi terlebih dahulu sebelum kelokasi"/>
    <n v="2026"/>
    <n v="8"/>
    <n v="5"/>
    <d v="2026-08-05T00:00:00"/>
    <n v="-0.29166666666424135"/>
    <x v="1"/>
    <x v="4"/>
  </r>
  <r>
    <n v="2085"/>
    <n v="1002532351"/>
    <n v="3"/>
    <x v="1"/>
    <n v="5"/>
    <s v="KEDIRI"/>
    <s v="KEDIRI"/>
    <s v="KDI"/>
    <s v="REG"/>
    <s v="AO"/>
    <s v="NEW SALES"/>
    <s v="1P INET"/>
    <s v="MIE - SEND SURVEY"/>
    <s v="RBS-Regional 3"/>
    <d v="2026-08-18T09:58:56"/>
    <d v="2026-08-18T10:00:01"/>
    <n v="69368655"/>
    <m/>
    <n v="152610241390"/>
    <s v="MTS ARRAHMAH"/>
    <s v="ODP-KDI-FAA/05"/>
    <s v="WO061980457"/>
    <m/>
    <m/>
    <m/>
    <n v="112.02685852150201"/>
    <n v="-7.7318265779761797"/>
    <s v="|MC20003|MYIA-069615513750/POI/AGIL DAFFA MAULANA ILNASI /085236823300/mts.arrahmah20@gmail.com"/>
    <s v="MYIB_ASSISTANT"/>
    <m/>
    <m/>
    <m/>
    <m/>
    <m/>
    <m/>
    <m/>
    <m/>
    <s v="Management Janji"/>
    <s v="2026-08-19 08:00:00 | M Janji : (19/08/2026) jam Pasang : 09:00 Note : hubungi pelanggan jika ingin kelokasi"/>
    <s v="FCC"/>
    <s v="18-08-2026 10:10:24"/>
    <d v="2026-08-19T08:00:00"/>
    <m/>
    <s v="SURVEY_NEW_MANJA"/>
    <s v="KDI"/>
    <s v="NO ADDON"/>
    <m/>
    <s v="MIE - SEND SURVEY"/>
    <s v="HSI Bisnis Promo HUT Telkom PSB 70% - 300 Mbps"/>
    <s v="INDIBIZ"/>
    <m/>
    <m/>
    <d v="2026-08-19T08:00:00"/>
    <s v="2026-08-19 08:00:00 | M Janji : (19/08/2026) jam Pasang : 09:00 Note : hubungi pelanggan jika ingin kelokasi"/>
    <m/>
    <m/>
    <m/>
    <e v="#NUM!"/>
    <e v="#NUM!"/>
    <x v="0"/>
    <x v="1"/>
  </r>
  <r>
    <n v="2086"/>
    <n v="1002510210"/>
    <n v="3"/>
    <x v="3"/>
    <n v="5"/>
    <s v="SBY UTARA"/>
    <s v="LAMONGAN"/>
    <s v="SDD"/>
    <s v="REG"/>
    <s v="AO"/>
    <s v="NEW SALES"/>
    <s v="1P INET"/>
    <s v="Completed (PS)"/>
    <s v="RBS-Regional 3"/>
    <d v="2026-08-05T11:25:57"/>
    <d v="2026-08-05T18:30:47"/>
    <n v="69359003"/>
    <m/>
    <n v="152457201370"/>
    <s v="SPBU 54.622.18"/>
    <s v="ODP-SDD-FAP/36 FAP/D04/36.01"/>
    <s v="WO060967534"/>
    <m/>
    <m/>
    <m/>
    <n v="112.362749017775"/>
    <n v="-7.01041411780791"/>
    <s v="MD|MYDB-20260804264310|DN00001/MN00216|SPBU 54.622.18|082245796524"/>
    <s v="MYDIGIBIZPARTNER"/>
    <m/>
    <m/>
    <m/>
    <m/>
    <m/>
    <m/>
    <m/>
    <m/>
    <s v="Management Janji"/>
    <s v="2026-08-06 10:00:00 | Nama PIC : Bapak Agus No HP : 082245796524 No Alternatif : - M Janji : 06/08/2026 Jam Pasang : Pagi NoteÃ‚Â :  Hubungi terlebih dahulu sebelum ke lokasi "/>
    <s v="FCC"/>
    <d v="2026-05-08T11:39:53"/>
    <d v="2026-08-06T10:00:00"/>
    <m/>
    <s v="PS"/>
    <s v="SDD"/>
    <s v="NO ADDON"/>
    <n v="20260805"/>
    <s v="Completed"/>
    <s v="HSI Bisnis Promo HUT Telkom PSB 70% - 50 Mbps"/>
    <s v="INDIBIZ"/>
    <m/>
    <m/>
    <d v="2026-08-06T10:00:00"/>
    <s v="2026-08-06 10:00:00 | Nama PIC : Bapak Agus No HP : 082245796524 No Alternatif : - M Janji : 06/08/2026 Jam Pasang : Pagi NoteÃ‚Â :  Hubungi terlebih dahulu sebelum ke lokasi "/>
    <n v="2026"/>
    <n v="8"/>
    <n v="5"/>
    <d v="2026-08-05T00:00:00"/>
    <n v="-1.4166666666642413"/>
    <x v="1"/>
    <x v="8"/>
  </r>
  <r>
    <n v="2087"/>
    <n v="1002512303"/>
    <n v="3"/>
    <x v="3"/>
    <n v="5"/>
    <s v="SBY SELATAN"/>
    <s v="MANYAR"/>
    <s v="GBG"/>
    <s v="REG"/>
    <s v="AO"/>
    <s v="NEW SALES"/>
    <s v="1P INET"/>
    <s v="Completed (PS)"/>
    <s v="RBS-Regional 3"/>
    <d v="2026-08-06T12:58:56"/>
    <d v="2026-08-07T15:23:41"/>
    <n v="69359950"/>
    <m/>
    <n v="152320246220"/>
    <s v="Green Mile Indonesia"/>
    <s v="ODP-MYR-FCJ/69 FCJ/D07/01.69"/>
    <s v="WO061070306"/>
    <m/>
    <m/>
    <m/>
    <n v="112.7576342"/>
    <n v="-7.2787804999999999"/>
    <s v="MD|MYID-4042608050004|RBIZBestdeals|Green Mile Indonesia|085736570264"/>
    <s v="SOBIZ"/>
    <m/>
    <m/>
    <m/>
    <m/>
    <m/>
    <m/>
    <m/>
    <m/>
    <s v="Management Janji"/>
    <s v="2026-08-11 08:00:00 | Nama : BP GADING (IT) No Hp : 085736570264 No Alt :  Tgl Pemasangan : 07 Agustus 2026 Interval : SIANG Note : Hubungi pelanggan terlebih dahulu"/>
    <s v="FCC"/>
    <d v="2026-06-08T13:10:52"/>
    <d v="2026-08-11T08:00:00"/>
    <m/>
    <s v="PS"/>
    <s v="GBG"/>
    <s v="NO ADDON"/>
    <n v="20260807"/>
    <s v="Completed"/>
    <s v="HSI Bisnis Basic Promo HUT Telkom PSB 70% - 100 Mbps"/>
    <s v="INDIBIZ"/>
    <m/>
    <m/>
    <d v="2026-08-11T08:00:00"/>
    <s v="2026-08-11 08:00:00 | Nama : BP GADING (IT) No Hp : 085736570264 No Alt :  Tgl Pemasangan : 07 Agustus 2026 Interval : SIANG Note : Hubungi pelanggan terlebih dahulu"/>
    <n v="2026"/>
    <n v="8"/>
    <n v="7"/>
    <d v="2026-08-07T00:00:00"/>
    <n v="-4.3333333333357587"/>
    <x v="1"/>
    <x v="10"/>
  </r>
  <r>
    <n v="2088"/>
    <n v="1002514539"/>
    <n v="3"/>
    <x v="0"/>
    <n v="5"/>
    <s v="MATARAM"/>
    <s v="BIMA"/>
    <s v="SIL"/>
    <s v="REG"/>
    <s v="AO"/>
    <s v="NEW SALES"/>
    <m/>
    <s v="Completed (PS)"/>
    <s v="RBS-Regional 3"/>
    <d v="2026-08-07T13:10:17"/>
    <d v="2026-08-07T14:50:05"/>
    <n v="69356983"/>
    <m/>
    <n v="172617203048"/>
    <s v="CV. JOHAN TEKNIK"/>
    <s v="ODP-SIL-FAA/46"/>
    <s v="WO061163122"/>
    <m/>
    <m/>
    <m/>
    <n v="118.6272788"/>
    <n v="-8.5061937000000007"/>
    <s v="MD|MYDB-20260731264061|DB10005/MB10152|CV. JOHAN TEKNIK|085135771403"/>
    <s v="MYDIGIBIZPARTNER"/>
    <m/>
    <m/>
    <m/>
    <m/>
    <m/>
    <m/>
    <m/>
    <m/>
    <s v="Management Janji"/>
    <s v="2026-08-04 08:00:00 | M Janji : (03/08/2026)  jam Pasang : 09:00  Note : hubungi pelanggan jika ingin kelokasi"/>
    <s v="FCC"/>
    <d v="2026-07-08T13:25:39"/>
    <m/>
    <m/>
    <s v="PS"/>
    <s v="SIL"/>
    <s v="NO ADDON"/>
    <n v="20260807"/>
    <s v="Completed"/>
    <s v="- 11_11446;Biaya PSB HSI EBIS Tunai di Depan ~ 11[150000]  - SP_NOSS;SP_NOSS ~ Internet NOSS Multispeed Network[0]  - SP_NOSS;SP_NOSS ~ Internet NOSS Multispeed Network[0]  - E24057;E24057 ~ ES24 - Paket HSI Bisnis (HSIE) Khusus Winback[0]  - E24057~null~"/>
    <s v="INDIBIZ"/>
    <m/>
    <m/>
    <d v="2026-08-07T07:00:00"/>
    <s v="2026-08-04 08:00:00 | M Janji : (03/08/2026)  jam Pasang : 09:00  Note : hubungi pelanggan jika ingin kelokasi"/>
    <n v="2026"/>
    <n v="8"/>
    <n v="7"/>
    <d v="2026-08-07T00:00:00"/>
    <n v="-0.29166666666424135"/>
    <x v="1"/>
    <x v="0"/>
  </r>
  <r>
    <n v="2089"/>
    <n v="1002533374"/>
    <n v="3"/>
    <x v="0"/>
    <n v="5"/>
    <s v="MATARAM"/>
    <s v="LOMBOK BARAT TENGAH"/>
    <s v="PRY"/>
    <s v="REG"/>
    <s v="AO"/>
    <s v="NEW SALES"/>
    <s v="1P INET"/>
    <s v="MIE - SEND SURVEY"/>
    <s v="RBS-Regional 3"/>
    <d v="2026-08-18T14:05:56"/>
    <d v="2026-08-18T14:08:01"/>
    <n v="69369088"/>
    <m/>
    <n v="172603791628"/>
    <s v="Toko Sandri"/>
    <s v="ODP-PYA-FAP/40 FAP/D06/40.01"/>
    <s v="WO062016821"/>
    <m/>
    <m/>
    <m/>
    <n v="116.373955719172"/>
    <n v="-8.6496306464310599"/>
    <s v="MD|MYDB-20260817265933|SC00001/MC00046|Toko Sandri|082341681241"/>
    <s v="MYDIGIBIZPARTNER"/>
    <m/>
    <m/>
    <m/>
    <m/>
    <m/>
    <m/>
    <m/>
    <m/>
    <s v="Management Janji"/>
    <s v="2026-08-21 15:00:00 | M Janji : (19/08/2026) jam Pasang : 09:00 Note : hubungi pelanggan jika ingin kelokasi"/>
    <s v="FCC"/>
    <s v="18-08-2026 14:40:02"/>
    <d v="2026-08-21T15:00:00"/>
    <m/>
    <s v="SURVEY_NEW_MANJA"/>
    <s v="PRY"/>
    <s v="NO ADDON"/>
    <m/>
    <s v="MIE - SEND SURVEY"/>
    <s v="HSI Bisnis PSB 70% - 150 Mbps"/>
    <s v="INDIBIZ"/>
    <m/>
    <m/>
    <d v="2026-08-21T15:00:00"/>
    <s v="2026-08-21 15:00:00 | M Janji : (19/08/2026) jam Pasang : 09:00 Note : hubungi pelanggan jika ingin kelokasi"/>
    <m/>
    <m/>
    <m/>
    <e v="#NUM!"/>
    <e v="#NUM!"/>
    <x v="0"/>
    <x v="5"/>
  </r>
  <r>
    <n v="2090"/>
    <n v="1002524957"/>
    <n v="3"/>
    <x v="3"/>
    <n v="5"/>
    <s v="MADURA"/>
    <s v="BANGKALAN"/>
    <s v="OMB"/>
    <s v="REG"/>
    <s v="AO"/>
    <s v="NEW SALES"/>
    <m/>
    <s v="Completed (PS)"/>
    <s v="RBS-Regional 3"/>
    <d v="2026-08-13T16:32:58"/>
    <d v="2026-08-15T15:18:55"/>
    <n v="69365446"/>
    <m/>
    <n v="152438208869"/>
    <s v="TOKO NURI BAROKAH"/>
    <s v="ODP-OMB-FB/21"/>
    <s v="WO061737108"/>
    <m/>
    <m/>
    <m/>
    <n v="113.3889619"/>
    <n v="-7.0361934000000002"/>
    <s v="|MC70132|/TOKO NURI BAROKAH/087755804999/nurishkak@gmail.com/HSI Bisnis + Netmonk Promo 2026 200 Mbps (Rp 846.100) PSB 150.000/MOH NURI/-7.0362177, 113.3889377"/>
    <s v="Sales Force DBS"/>
    <m/>
    <m/>
    <m/>
    <m/>
    <m/>
    <m/>
    <m/>
    <m/>
    <s v="Management Janji"/>
    <s v="2026-08-15 08:00:00|Nama PIC : bapak nuri No HP : 087755804999 No Alternatif : - M Janji : 15/07/2026 Jam Pasang : Pagi NoteÃ‚Â :  Hubungi terlebih dahulu sebelum ke lokasi |40961370|MYDITA"/>
    <s v="FCC"/>
    <s v="13-08-2026 16:39:58"/>
    <d v="2026-08-15T08:00:00"/>
    <m/>
    <s v="PS"/>
    <s v="OMB"/>
    <s v="NETMONK"/>
    <n v="2026081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5T08:00:00"/>
    <s v="2026-08-15 08:00:00|Nama PIC : bapak nuri No HP : 087755804999 No Alternatif : - M Janji : 15/07/2026 Jam Pasang : Pagi NoteÃ‚Â :  Hubungi terlebih dahulu sebelum ke lokasi |40961370|MYDITA"/>
    <n v="2026"/>
    <n v="8"/>
    <n v="15"/>
    <d v="2026-08-15T00:00:00"/>
    <n v="-0.33333333333575865"/>
    <x v="1"/>
    <x v="6"/>
  </r>
  <r>
    <n v="2091"/>
    <n v="1002505643"/>
    <n v="3"/>
    <x v="3"/>
    <n v="5"/>
    <s v="SBY UTARA"/>
    <s v="TANDES"/>
    <s v="KNN"/>
    <s v="REG"/>
    <s v="AO"/>
    <s v="NEW SALES"/>
    <s v="1P INET"/>
    <s v="Completed (PS)"/>
    <s v="RBS-Regional 3"/>
    <d v="2026-08-03T09:40:57"/>
    <d v="2026-08-03T21:09:34"/>
    <n v="69357260"/>
    <m/>
    <n v="152412248025"/>
    <s v="Cv. Sarana Multi Keramindo"/>
    <s v="ODP-KND-FGU/18 FGU/D01/18.01"/>
    <s v="WO060759565"/>
    <m/>
    <m/>
    <m/>
    <n v="112.61867199093101"/>
    <n v="-7.2456401350052904"/>
    <s v="MD|MYDB-20260803264219|DN00001/MN02280|Cv. Sarana Multi Keramindo|82231881989"/>
    <s v="MYDIGIBIZPARTNER"/>
    <m/>
    <m/>
    <m/>
    <m/>
    <m/>
    <m/>
    <m/>
    <m/>
    <s v="Management Janji"/>
    <s v="2026-08-04 08:00:00 | Tanggal pemasangan : 04 agustus 2026 Jam pemasangan : 08.00 - 12.00 Info Tambahan : Hubungi pelanggan dulu sebelum ke lokasi terimakasih"/>
    <s v="FCC"/>
    <d v="2026-03-08T09:55:19"/>
    <d v="2026-08-04T08:00:00"/>
    <m/>
    <s v="PS"/>
    <s v="KNN"/>
    <s v="NETMONK"/>
    <n v="20260803"/>
    <s v="Completed"/>
    <s v="HSI Bisnis Bundling Netmonk Promo 2026 PSB 70% - 50 Mbps"/>
    <s v="INDIBIZ"/>
    <m/>
    <m/>
    <d v="2026-08-04T08:00:00"/>
    <s v="2026-08-04 08:00:00 | Tanggal pemasangan : 04 agustus 2026 Jam pemasangan : 08.00 - 12.00 Info Tambahan : Hubungi pelanggan dulu sebelum ke lokasi terimakasih"/>
    <n v="2026"/>
    <n v="8"/>
    <n v="3"/>
    <d v="2026-08-03T00:00:00"/>
    <n v="-1.3333333333357587"/>
    <x v="1"/>
    <x v="23"/>
  </r>
  <r>
    <n v="2092"/>
    <n v="1002532548"/>
    <n v="3"/>
    <x v="2"/>
    <n v="4"/>
    <s v="YOGYAKARTA"/>
    <s v="INNER - YOGYA JATENG SELATAN"/>
    <s v="KEN"/>
    <s v="REG"/>
    <s v="AO"/>
    <s v="NEW SALES"/>
    <m/>
    <s v="Completed (PS)"/>
    <s v="RBS-Regional 3"/>
    <d v="2026-08-18T10:37:52"/>
    <d v="2026-08-18T12:01:09"/>
    <n v="69367614"/>
    <m/>
    <n v="146130138596"/>
    <s v="SUMBER JAYA GAMING HOUSE"/>
    <s v="ODP-KEN-FAW/057"/>
    <s v="WO061986220"/>
    <m/>
    <m/>
    <m/>
    <n v="110.39596581358499"/>
    <n v="-7.7106898558756196"/>
    <s v="|MN00099|MYIA-092677168715/POI/ARIF WICAKSONO/081262269536/cozysugar123@gmail.com"/>
    <s v="Sales Profesional"/>
    <m/>
    <m/>
    <m/>
    <m/>
    <m/>
    <m/>
    <m/>
    <m/>
    <s v="Management Janji"/>
    <s v="2026-08-18 08:00:00 | Tanggal pemasangan : 18 AGUSTUS 2026  Jam pemasangan : pagi/siang  Info Tambahan : Hubungi pelanggan dulu sebelum ke lokasi  terima kasih"/>
    <s v="FCC"/>
    <s v="18-08-2026 10:39:58"/>
    <m/>
    <m/>
    <s v="PS"/>
    <s v="KEN"/>
    <s v="NO ADDON"/>
    <n v="2026081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8T07:00:00"/>
    <s v="2026-08-18 08:00:00 | Tanggal pemasangan : 18 AGUSTUS 2026  Jam pemasangan : pagi/siang  Info Tambahan : Hubungi pelanggan dulu sebelum ke lokasi  terima kasih"/>
    <n v="2026"/>
    <n v="8"/>
    <n v="18"/>
    <d v="2026-08-18T00:00:00"/>
    <n v="-0.29166666666424135"/>
    <x v="1"/>
    <x v="4"/>
  </r>
  <r>
    <n v="2093"/>
    <n v="1002524115"/>
    <n v="3"/>
    <x v="4"/>
    <n v="4"/>
    <s v="PEKALONGAN"/>
    <s v="TEGAL"/>
    <s v="TEG"/>
    <s v="REG"/>
    <s v="AO"/>
    <s v="NEW SALES"/>
    <s v="1P INET"/>
    <s v="Completed (PS)"/>
    <s v="RBS-Regional 3"/>
    <d v="2026-08-13T12:35:56"/>
    <d v="2026-08-14T15:40:42"/>
    <n v="69365079"/>
    <m/>
    <n v="142212126734"/>
    <s v="SPPG KEMUNING"/>
    <s v="ODP-TEG-FAV/086 FAV/D05/086.01"/>
    <s v="WO061661550"/>
    <m/>
    <m/>
    <m/>
    <n v="109.230712093412"/>
    <n v="-6.89576895241711"/>
    <s v="MD|MYDB-20260813265190|DN00001/MN00377|SPPG KEMUNING|085772480551"/>
    <s v="MYDIGIBIZPARTNER"/>
    <m/>
    <m/>
    <m/>
    <m/>
    <m/>
    <m/>
    <m/>
    <m/>
    <s v="Management Janji"/>
    <s v="2026-08-14 13:00:00 | Nama : BP IMAM BUKHORI  No Hp : 085772480551 No Alt :  Tgl Pemasangan : 14 Agustus 2026 Interval : PAGI  Note : Hubungi pelanggan terlebih dahulu"/>
    <s v="FCC"/>
    <s v="13-08-2026 12:39:48"/>
    <d v="2026-08-14T13:00:00"/>
    <m/>
    <s v="PS"/>
    <s v="TEG"/>
    <s v="NO ADDON"/>
    <n v="20260814"/>
    <s v="Completed"/>
    <s v="HSI Bisnis Promo HUT Telkom PSB 70% - 50 Mbps"/>
    <s v="INDIBIZ"/>
    <m/>
    <m/>
    <d v="2026-08-14T13:00:00"/>
    <s v="2026-08-14 13:00:00 | Nama : BP IMAM BUKHORI  No Hp : 085772480551 No Alt :  Tgl Pemasangan : 14 Agustus 2026 Interval : PAGI  Note : Hubungi pelanggan terlebih dahulu"/>
    <n v="2026"/>
    <n v="8"/>
    <n v="14"/>
    <d v="2026-08-14T00:00:00"/>
    <n v="-0.54166666666424135"/>
    <x v="1"/>
    <x v="4"/>
  </r>
  <r>
    <n v="2094"/>
    <n v="1002521777"/>
    <n v="3"/>
    <x v="2"/>
    <n v="4"/>
    <s v="PURWOKERTO"/>
    <s v="PURWOKERTO"/>
    <s v="AJB"/>
    <s v="REG"/>
    <s v="AO"/>
    <s v="NEW SALES"/>
    <m/>
    <s v="Completed (PS)"/>
    <s v="RBS-Regional 3"/>
    <d v="2026-08-12T11:26:16"/>
    <d v="2026-08-12T13:19:43"/>
    <n v="69360725"/>
    <m/>
    <n v="143387116070"/>
    <s v="ZALFA CREATIVE"/>
    <s v="ODP-AJB-FQ/038"/>
    <s v="WO061571295"/>
    <m/>
    <m/>
    <m/>
    <n v="109.08292926689001"/>
    <n v="-7.3875530732921204"/>
    <s v="|MC80052|MYIA-003526984620/POI/TIARA AINUR HIDAYATI/085865917180/tiaraainur19@gmail.com"/>
    <s v="Sales Profesional"/>
    <m/>
    <m/>
    <m/>
    <m/>
    <m/>
    <m/>
    <m/>
    <m/>
    <s v="Management Janji"/>
    <s v="2026-08-08 13:00:00 | Nama PIC : Tiara  No HP : 085865917180  Alt : 087826008469  M Janji : 08/08/2026  Jam Pasang : 08.00 - 13:00   NoteÃ‚Â :  hubungi terlebih dahulu sebelum kelokasi "/>
    <s v="FCC"/>
    <d v="2026-12-08T11:39:52"/>
    <m/>
    <m/>
    <s v="PS"/>
    <s v="AJB"/>
    <s v="NO ADDON"/>
    <n v="20260812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2T07:00:00"/>
    <s v="2026-08-08 13:00:00 | Nama PIC : Tiara  No HP : 085865917180  Alt : 087826008469  M Janji : 08/08/2026  Jam Pasang : 08.00 - 13:00   NoteÃ‚Â :  hubungi terlebih dahulu sebelum kelokasi "/>
    <n v="2026"/>
    <n v="8"/>
    <n v="12"/>
    <d v="2026-08-12T00:00:00"/>
    <n v="-0.29166666666424135"/>
    <x v="1"/>
    <x v="4"/>
  </r>
  <r>
    <n v="2095"/>
    <n v="1002516095"/>
    <n v="3"/>
    <x v="1"/>
    <n v="5"/>
    <s v="MADIUN"/>
    <s v="MADIUN"/>
    <s v="CRB"/>
    <s v="REG"/>
    <s v="AO"/>
    <s v="NEW SALES"/>
    <s v="1P INET"/>
    <s v="102 | FOLLOW UP COMPLETED"/>
    <s v="RBS-Regional 3"/>
    <d v="2026-08-08T15:28:57"/>
    <d v="2026-08-12T10:04:26"/>
    <n v="69361565"/>
    <m/>
    <n v="152632209838"/>
    <s v="SPBU SIDOMULYO"/>
    <s v="ODP-CRB-FK/32 FK/D07/32.01"/>
    <s v="WO061275349"/>
    <m/>
    <m/>
    <m/>
    <n v="111.620149"/>
    <n v="-7.5787680000000002"/>
    <s v="|MC20208|MYIA-047366687312/POI/Muhammad rizal muhaimin/085745335317/muh13092002@gmail.com"/>
    <s v="MYIB_ASSISTANT"/>
    <m/>
    <m/>
    <m/>
    <m/>
    <m/>
    <m/>
    <m/>
    <m/>
    <s v="Management Janji"/>
    <s v="2026-08-10 08:00:00 | Tanggal Pemasangan : 10 Agustus 2026 Jam Pemasangan : 08:00 13:00 Info Tambahan : Hubungi pelanggan dulu sebelum ke lokasi terimakasih"/>
    <s v="FCC"/>
    <d v="2026-08-08T15:40:04"/>
    <d v="2026-08-10T08:00:00"/>
    <s v="Kendala Lainnya"/>
    <s v="REVOKE"/>
    <s v="CRB"/>
    <s v="NO ADDON"/>
    <m/>
    <s v="Follow Up Revoke Completed, New Order ID : SC1002521498"/>
    <s v="HSI Bisnis Promo HUT Telkom PSB 70% - 50 Mbps"/>
    <s v="INDIBIZ"/>
    <m/>
    <m/>
    <d v="2026-08-10T08:00:00"/>
    <s v="2026-08-10 08:00:00 | Tanggal Pemasangan : 10 Agustus 2026 Jam Pemasangan : 08:00 13:00 Info Tambahan : Hubungi pelanggan dulu sebelum ke lokasi terimakasih"/>
    <m/>
    <m/>
    <m/>
    <e v="#NUM!"/>
    <e v="#NUM!"/>
    <x v="0"/>
    <x v="11"/>
  </r>
  <r>
    <n v="2096"/>
    <n v="1002531546"/>
    <n v="3"/>
    <x v="6"/>
    <n v="5"/>
    <s v="JEMBER"/>
    <s v="BANYUWANGI"/>
    <s v="MCR"/>
    <s v="REG"/>
    <s v="AO"/>
    <s v="NEW SALES"/>
    <s v="1P INET"/>
    <s v="Completed (PS)"/>
    <s v="RBS-Regional 3"/>
    <d v="2026-08-17T19:23:57"/>
    <d v="2026-08-18T14:28:27"/>
    <n v="69368428"/>
    <m/>
    <n v="152522205342"/>
    <s v="TOKO TAUFIQ"/>
    <s v="ODP-MCR-FL/12 FL/D01/12.01"/>
    <s v="WO061955106"/>
    <m/>
    <m/>
    <m/>
    <n v="114.3275625"/>
    <n v="-8.4666874999999902"/>
    <s v="MD|MYDB-20260817265874|DC30004/MC30042|TOKO TAUFIQ|085330791739"/>
    <s v="MYDIGIBIZPARTNER"/>
    <m/>
    <m/>
    <m/>
    <m/>
    <m/>
    <m/>
    <m/>
    <m/>
    <s v="Management Janji"/>
    <s v="2026-08-19 08:00:00 | telp :085330791739 alt : Tanggal pemasangan :18/08/2026 Jam pemasangan : pagi/siang Info Tambahan : Hubungi pelanggan dulu sebelum ke lokasi terima kasih."/>
    <s v="FCC"/>
    <s v="17-08-2026 19:25:20"/>
    <d v="2026-08-19T08:00:00"/>
    <m/>
    <s v="PS"/>
    <s v="MCR"/>
    <s v="NETMONK"/>
    <n v="20260818"/>
    <s v="Completed"/>
    <s v="HSI Bisnis Bundling Netmonk PSB 70% - 100 Mbps"/>
    <s v="INDIBIZ"/>
    <m/>
    <m/>
    <d v="2026-08-19T08:00:00"/>
    <s v="2026-08-19 08:00:00 | telp :085330791739 alt : Tanggal pemasangan :18/08/2026 Jam pemasangan : pagi/siang Info Tambahan : Hubungi pelanggan dulu sebelum ke lokasi terima kasih."/>
    <n v="2026"/>
    <n v="8"/>
    <n v="18"/>
    <d v="2026-08-18T00:00:00"/>
    <n v="-1.3333333333357587"/>
    <x v="1"/>
    <x v="9"/>
  </r>
  <r>
    <n v="2097"/>
    <n v="1002530809"/>
    <n v="3"/>
    <x v="0"/>
    <n v="5"/>
    <s v="MATARAM"/>
    <s v="INNER - NUSA TENGGARA"/>
    <s v="MTR"/>
    <s v="REG"/>
    <s v="AO"/>
    <s v="NEW SALES"/>
    <s v="1P INET"/>
    <s v="Completed (PS)"/>
    <s v="RBS-Regional 3"/>
    <d v="2026-08-17T12:38:56"/>
    <d v="2026-08-17T20:32:29"/>
    <n v="69368043"/>
    <m/>
    <n v="172601797048"/>
    <s v="TOKO &amp; LAUNDRY AGISNA"/>
    <s v="ODP-MTR-FCB/167 FCB/D08/167.01"/>
    <s v="WO061925521"/>
    <m/>
    <m/>
    <m/>
    <n v="116.072828"/>
    <n v="-8.5749309999999994"/>
    <s v="|MC40234|MYIA-051282211271/POI/aril agisna/082236887607/kenarisenja07@gmail.com"/>
    <s v="MYIB_ASSISTANT"/>
    <m/>
    <m/>
    <m/>
    <m/>
    <m/>
    <m/>
    <m/>
    <m/>
    <s v="Management Janji"/>
    <s v="2026-08-18 13:00:00 | M janji : pagi Tanggal Pemasangan : 18/agustus/2026 Note : hubungi pelanggan jika ingin kelokasi "/>
    <s v="FCC"/>
    <s v="17-08-2026 12:40:04"/>
    <d v="2026-08-18T13:00:00"/>
    <m/>
    <s v="PS"/>
    <s v="MTR"/>
    <s v="NO ADDON"/>
    <n v="20260817"/>
    <s v="Completed"/>
    <s v="HSI Bisnis Khusus Winback PSB 70% - 200 Mbps"/>
    <s v="INDIBIZ"/>
    <m/>
    <m/>
    <d v="2026-08-18T13:00:00"/>
    <s v="2026-08-18 13:00:00 | M janji : pagi Tanggal Pemasangan : 18/agustus/2026 Note : hubungi pelanggan jika ingin kelokasi "/>
    <n v="2026"/>
    <n v="8"/>
    <n v="17"/>
    <d v="2026-08-17T00:00:00"/>
    <n v="-1.5416666666642413"/>
    <x v="1"/>
    <x v="14"/>
  </r>
  <r>
    <n v="2098"/>
    <n v="1002509609"/>
    <n v="3"/>
    <x v="2"/>
    <n v="4"/>
    <s v="MAGELANG"/>
    <s v="WONOSOBO"/>
    <s v="WOS"/>
    <s v="REG"/>
    <s v="AO"/>
    <s v="NEW SALES"/>
    <s v="1P INET"/>
    <s v="Completed (PS)"/>
    <s v="RBS-Regional 3"/>
    <d v="2026-08-05T08:43:57"/>
    <d v="2026-08-05T13:29:25"/>
    <n v="69358758"/>
    <m/>
    <n v="141373127392"/>
    <s v="WARUNG KELONTONG KHOM"/>
    <s v="ODP-WOS-FAA/079 FAA/D06/079.01"/>
    <s v="WO060949764"/>
    <m/>
    <m/>
    <m/>
    <n v="109.9509"/>
    <n v="-7.4011448999999896"/>
    <s v="|MC80087|MYIA-007424223461/POI/EKO PURWANTO/087872848660/donobagus92@gmail.com"/>
    <s v="MYIB_ASSISTANT"/>
    <m/>
    <m/>
    <m/>
    <m/>
    <m/>
    <m/>
    <m/>
    <m/>
    <s v="Management Janji"/>
    <s v="2026-08-06 13:00:00 | Tanggal: 06/8/2026 Jam Pasang: Siang Note: Hubungi pelanggan sebelum ke lokasi, terima kasih."/>
    <s v="FCC"/>
    <d v="2026-05-08T08:54:50"/>
    <d v="2026-08-06T13:00:00"/>
    <m/>
    <s v="PS"/>
    <s v="WOS"/>
    <s v="NO ADDON"/>
    <n v="20260805"/>
    <s v="Completed"/>
    <s v="HSI Bisnis Promo HUT Telkom PSB 70% - 50 Mbps"/>
    <s v="INDIBIZ"/>
    <m/>
    <m/>
    <d v="2026-08-06T13:00:00"/>
    <s v="2026-08-06 13:00:00 | Tanggal: 06/8/2026 Jam Pasang: Siang Note: Hubungi pelanggan sebelum ke lokasi, terima kasih."/>
    <n v="2026"/>
    <n v="8"/>
    <n v="5"/>
    <d v="2026-08-05T00:00:00"/>
    <n v="-1.5416666666642413"/>
    <x v="1"/>
    <x v="4"/>
  </r>
  <r>
    <n v="2099"/>
    <n v="1002523237"/>
    <n v="3"/>
    <x v="0"/>
    <n v="5"/>
    <s v="KUPANG"/>
    <s v="ENDE"/>
    <s v="END"/>
    <s v="REG"/>
    <s v="AO"/>
    <s v="NEW SALES"/>
    <s v="1P INET"/>
    <s v="8 | OSS - PONR"/>
    <s v="RBS-Regional 3"/>
    <d v="2026-08-13T07:25:56"/>
    <d v="2026-08-18T12:26:59"/>
    <n v="69364644"/>
    <m/>
    <n v="172506788993"/>
    <s v="SUSTERAN WAJAH KUDUS"/>
    <s v="ODP-END-FD/75 FD/D06/75.01"/>
    <s v="WO061634731"/>
    <m/>
    <m/>
    <m/>
    <n v="121.68520169999999"/>
    <n v="-8.8355034000000003"/>
    <s v="|MC40144|MYIA-046076086984/POI/SUSTER THERESIA TADON/081237621109/sr.theresiatadon@gmail.com"/>
    <s v="MYIB_ASSISTANT"/>
    <m/>
    <m/>
    <m/>
    <m/>
    <m/>
    <m/>
    <m/>
    <m/>
    <s v="Management Janji"/>
    <s v="2026-08-20 08:00:00 | Nama PIC:  BU THERESIA No HP: 081237621109 Alt: Tanggal: 20/8/2026 Jam Pasang: Pagi Note: Hubungi sebelum ke lokasi, terimakasih."/>
    <s v="FCC"/>
    <s v="13-08-2026 07:39:52"/>
    <d v="2026-08-20T08:00:00"/>
    <m/>
    <s v="ACT_COM"/>
    <s v="END"/>
    <s v="NO ADDON"/>
    <m/>
    <s v="PONR"/>
    <s v="HSI Bisnis Promo HUT Telkom PSB 70% - 50 Mbps"/>
    <s v="INDIBIZ"/>
    <m/>
    <m/>
    <d v="2026-08-20T08:00:00"/>
    <s v="2026-08-20 08:00:00 | Nama PIC:  BU THERESIA No HP: 081237621109 Alt: Tanggal: 20/8/2026 Jam Pasang: Pagi Note: Hubungi sebelum ke lokasi, terimakasih."/>
    <m/>
    <m/>
    <m/>
    <e v="#NUM!"/>
    <e v="#NUM!"/>
    <x v="0"/>
    <x v="21"/>
  </r>
  <r>
    <n v="2100"/>
    <n v="1002505732"/>
    <n v="3"/>
    <x v="5"/>
    <n v="5"/>
    <s v="DENPASAR"/>
    <s v="SANUR"/>
    <s v="KLM"/>
    <s v="REG"/>
    <s v="AO"/>
    <s v="NEW SALES"/>
    <s v="1P INET"/>
    <s v="102 | FOLLOW UP COMPLETED"/>
    <s v="RBS-Regional 3"/>
    <d v="2026-08-03T10:14:56"/>
    <d v="2026-08-05T13:41:08"/>
    <n v="69357309"/>
    <m/>
    <n v="172401793343"/>
    <s v="PT POHON BIRU JAYA"/>
    <s v="ODP-KLM-FN/54 FN/D01/54.01"/>
    <s v="WO060763543"/>
    <m/>
    <m/>
    <m/>
    <n v="115.2388043"/>
    <n v="-8.6736056999999995"/>
    <s v="|MN01984|MYIA-050116075476/POI/Rezza/08170904091/fina.finance@sozoskinclinic.com"/>
    <s v="MYIB_ASSISTANT"/>
    <m/>
    <m/>
    <m/>
    <m/>
    <m/>
    <m/>
    <m/>
    <m/>
    <s v="Management Janji"/>
    <s v="2026-08-04 08:00:00 | M Janji : 4 agustus 2026 jam Pasang : pagi siang Note : hubungi pelanggan jika ingin kelokasi"/>
    <s v="FCC"/>
    <d v="2026-03-08T10:40:22"/>
    <d v="2026-08-04T08:00:00"/>
    <s v="Kendala Pelanggan"/>
    <s v="REVOKE"/>
    <s v="KLM"/>
    <s v="NO ADDON"/>
    <m/>
    <s v="Follow Up Revoke Completed, New Order ID : SC1002510598"/>
    <s v="HSI Bisnis PSB 70% - 50 Mbps"/>
    <s v="INDIBIZ"/>
    <m/>
    <m/>
    <d v="2026-08-04T08:00:00"/>
    <s v="2026-08-04 08:00:00 | M Janji : 4 agustus 2026 jam Pasang : pagi siang Note : hubungi pelanggan jika ingin kelokasi"/>
    <m/>
    <m/>
    <m/>
    <e v="#NUM!"/>
    <e v="#NUM!"/>
    <x v="0"/>
    <x v="7"/>
  </r>
  <r>
    <n v="2101"/>
    <n v="1002507419"/>
    <n v="3"/>
    <x v="6"/>
    <n v="5"/>
    <s v="PASURUAN"/>
    <s v="PASURUAN"/>
    <s v="PSN"/>
    <s v="REG"/>
    <s v="AO"/>
    <s v="NEW SALES"/>
    <m/>
    <s v="Completed (PS)"/>
    <s v="RBS-Regional 3"/>
    <d v="2026-08-04T10:34:15"/>
    <d v="2026-08-04T16:19:23"/>
    <n v="69358071"/>
    <m/>
    <n v="152729256677"/>
    <s v="WARUNG KOPI KETUG"/>
    <s v="ODP-PSN-FN/51"/>
    <s v="WO060875429"/>
    <m/>
    <m/>
    <m/>
    <n v="112.89000350000001"/>
    <n v="-7.6333294"/>
    <s v="|MN01982|/WARUNG KOPI KETUG/WINBACK 2.0 HSI B2B (1:1) 75MBPS 415RB PSB DISC 70%/PSN/sinsunar17@gmail.com/IRFAN/87720097811"/>
    <s v="Sales Force DBS"/>
    <m/>
    <m/>
    <m/>
    <m/>
    <m/>
    <m/>
    <m/>
    <m/>
    <s v="Management Janji"/>
    <s v="2026-08-05 08:00:00|M Janji : (05/08/2026) jam Pasang pagi / siang  Note : hubungi pelanggan jika ingin kelokasi|40981182|MYDITA"/>
    <s v="FCC"/>
    <d v="2026-04-08T10:40:00"/>
    <d v="2026-08-05T08:00:00"/>
    <m/>
    <s v="PS"/>
    <s v="PSN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8:00:00"/>
    <s v="2026-08-05 08:00:00|M Janji : (05/08/2026) jam Pasang pagi / siang  Note : hubungi pelanggan jika ingin kelokasi|40981182|MYDITA"/>
    <n v="2026"/>
    <n v="8"/>
    <n v="4"/>
    <d v="2026-08-04T00:00:00"/>
    <n v="-1.3333333333357587"/>
    <x v="1"/>
    <x v="12"/>
  </r>
  <r>
    <n v="2102"/>
    <n v="1002534129"/>
    <n v="3"/>
    <x v="3"/>
    <n v="5"/>
    <s v="MADURA"/>
    <s v="BANGKALAN"/>
    <s v="SPG"/>
    <s v="REG"/>
    <s v="AO"/>
    <s v="NEW SALES"/>
    <m/>
    <s v="MIE - SEND SURVEY"/>
    <s v="RBS-Regional 3"/>
    <d v="2026-08-18T16:20:17"/>
    <d v="2026-08-18T17:32:01"/>
    <n v="69369338"/>
    <m/>
    <n v="152434913770"/>
    <s v="TOKO ANASRI BAROKAH"/>
    <s v="ODP-OMB-FC/14"/>
    <s v="WO062046468"/>
    <m/>
    <m/>
    <m/>
    <n v="113.3852502"/>
    <n v="-6.9905115000000002"/>
    <s v="|MC70132|/TOKO ANASRI BAROKAH/ANASRI/087850456668/anasribarokahs@gmail.com/HSI Bisnis + Netmonk Promo 2026 100 Mbps (Rp 591.100) PSB 150.000/"/>
    <s v="Sales Force DBS"/>
    <m/>
    <m/>
    <m/>
    <m/>
    <m/>
    <m/>
    <m/>
    <m/>
    <s v="Management Janji"/>
    <s v="2026-08-19 15:00:00| M Janji : (19 AGUSTUS 2026) jam Pasang : pagi siang Note : hubungi pelanggan jika ingin kelokasi|40900827|MYDITA"/>
    <s v="FCC"/>
    <s v="18-08-2026 16:39:51"/>
    <d v="2026-08-19T15:00:00"/>
    <m/>
    <s v="SURVEY_NEW_MANJA"/>
    <s v="SPG"/>
    <s v="NETMONK"/>
    <m/>
    <s v="MIE - SEND SURVEY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9T15:00:00"/>
    <s v="2026-08-19 15:00:00| M Janji : (19 AGUSTUS 2026) jam Pasang : pagi siang Note : hubungi pelanggan jika ingin kelokasi|40900827|MYDITA"/>
    <m/>
    <m/>
    <m/>
    <e v="#NUM!"/>
    <e v="#NUM!"/>
    <x v="0"/>
    <x v="6"/>
  </r>
  <r>
    <n v="2103"/>
    <n v="1002504831"/>
    <n v="3"/>
    <x v="4"/>
    <n v="4"/>
    <s v="SEMARANG"/>
    <s v="INNER - SEMARANG JATENG UTARA"/>
    <s v="GNK"/>
    <s v="REG"/>
    <s v="AO"/>
    <s v="NEW SALES"/>
    <s v="1P INET"/>
    <s v="102 | FOLLOW UP COMPLETED"/>
    <s v="RBS-Regional 3"/>
    <d v="2026-08-01T16:43:56"/>
    <d v="2026-08-07T16:58:57"/>
    <n v="69356866"/>
    <m/>
    <n v="143424112999"/>
    <s v="SPBU 44.595.21 DEMAK"/>
    <s v="ODP-GNK-FE/024 FE/D04/024.01"/>
    <s v="WO060671588"/>
    <m/>
    <m/>
    <m/>
    <n v="110.546378"/>
    <n v="-6.928884"/>
    <s v="|MN02184|MYIA-014095114720/POI/ACHMAD MUJIB/085325058548/spbu4459521@gmail.com"/>
    <s v="MYIB_ASSISTANT"/>
    <m/>
    <m/>
    <m/>
    <m/>
    <m/>
    <m/>
    <m/>
    <m/>
    <s v="Management Janji"/>
    <s v="2026-08-02 13:00:00 | telp :085325058548 Tanggal pemasangan :02/08/2026 Jam pemasangan : pagi/siang Info Tambahan : Hubungi pelanggan dulu sebelum ke lokasi terima kasih"/>
    <s v="FCC"/>
    <d v="2026-01-08T16:54:55"/>
    <d v="2026-08-02T13:00:00"/>
    <m/>
    <s v="REVOKE"/>
    <s v="GNK"/>
    <s v="NO ADDON"/>
    <m/>
    <s v="Follow Up Revoke Completed, New Order ID : SC1002515373"/>
    <s v="HSI Bisnis Promo HUT Telkom PSB 70% - 100 Mbps"/>
    <s v="INDIBIZ"/>
    <m/>
    <m/>
    <d v="2026-08-02T13:00:00"/>
    <s v="2026-08-02 13:00:00 | telp :085325058548 Tanggal pemasangan :02/08/2026 Jam pemasangan : pagi/siang Info Tambahan : Hubungi pelanggan dulu sebelum ke lokasi terima kasih"/>
    <m/>
    <m/>
    <m/>
    <e v="#NUM!"/>
    <e v="#NUM!"/>
    <x v="0"/>
    <x v="4"/>
  </r>
  <r>
    <n v="2104"/>
    <n v="1002505989"/>
    <n v="3"/>
    <x v="2"/>
    <n v="4"/>
    <s v="PURWOKERTO"/>
    <s v="PURWOKERTO"/>
    <s v="AJB"/>
    <s v="REG"/>
    <s v="AO"/>
    <s v="NEW SALES"/>
    <s v="1P INET"/>
    <s v="Completed (PS)"/>
    <s v="RBS-Regional 3"/>
    <d v="2026-08-03T12:29:57"/>
    <d v="2026-08-04T15:42:43"/>
    <n v="69357465"/>
    <m/>
    <n v="143387116387"/>
    <s v="ERABLUE JATI LAWANGAN"/>
    <s v="ODP-AJB-FG/053 FG/D02/053.01"/>
    <s v="WO060782601"/>
    <m/>
    <m/>
    <m/>
    <n v="109.05594499999999"/>
    <n v="-7.5171530000000004"/>
    <s v="|MN02587|MYIA-071724399138/POI/HASBIBINTARO SHIDDIQ/081249549394/nextperdanaone@gmail.com"/>
    <s v="MYIB_ASSISTANT"/>
    <m/>
    <m/>
    <m/>
    <m/>
    <m/>
    <m/>
    <m/>
    <m/>
    <s v="Management Janji"/>
    <s v="2026-08-04 13:00:00 | No Hp Pic : 081249549394 No alt : - Jam Pemasangan :  Tanggal Pemasangan : 04/08/2026 hub sebelum ke lokasi"/>
    <s v="FCC"/>
    <d v="2026-03-08T12:40:00"/>
    <d v="2026-08-04T13:00:00"/>
    <m/>
    <s v="PS"/>
    <s v="AJB"/>
    <s v="NO ADDON"/>
    <n v="20260804"/>
    <s v="Completed"/>
    <s v="HSI Bisnis PSB 70% - 50 Mbps"/>
    <s v="INDIBIZ"/>
    <m/>
    <m/>
    <d v="2026-08-04T13:00:00"/>
    <s v="2026-08-04 13:00:00 | No Hp Pic : 081249549394 No alt : - Jam Pemasangan :  Tanggal Pemasangan : 04/08/2026 hub sebelum ke lokasi"/>
    <n v="2026"/>
    <n v="8"/>
    <n v="4"/>
    <d v="2026-08-04T00:00:00"/>
    <n v="-0.54166666666424135"/>
    <x v="1"/>
    <x v="4"/>
  </r>
  <r>
    <n v="2105"/>
    <n v="1002517614"/>
    <n v="3"/>
    <x v="4"/>
    <n v="4"/>
    <s v="SEMARANG"/>
    <s v="INNER - SEMARANG JATENG UTARA"/>
    <s v="BMK"/>
    <s v="REG"/>
    <s v="AO"/>
    <s v="NEW SALES"/>
    <s v="1P INET"/>
    <s v="Completed (PS)"/>
    <s v="RBS-Regional 3"/>
    <d v="2026-08-10T12:17:57"/>
    <d v="2026-08-11T14:58:23"/>
    <n v="69362387"/>
    <m/>
    <n v="141423136627"/>
    <s v="PT DARMA PUTRA LESTARI"/>
    <s v="ODP-BMK-FS/013 FS/D02/013.01"/>
    <s v="WO061386771"/>
    <m/>
    <m/>
    <m/>
    <n v="110.4114567"/>
    <n v="-7.0806864000000003"/>
    <s v="|MC50018|MYIA-058144986193/POI/JOKO SUHARTOTO/085876648648/4450219spbu@gmail.com"/>
    <s v="MYIB_ASSISTANT"/>
    <m/>
    <m/>
    <m/>
    <m/>
    <m/>
    <m/>
    <m/>
    <m/>
    <s v="Management Janji"/>
    <s v="2026-08-11 13:00:00 | M Janji : (09/08/2026) jam Pasang : 09:00 Note : hubungi pelanggan jika ingin kelokasi"/>
    <s v="FCC"/>
    <d v="2026-10-08T12:39:53"/>
    <d v="2026-08-11T13:00:00"/>
    <m/>
    <s v="PS"/>
    <s v="BMK"/>
    <s v="NO ADDON"/>
    <n v="20260811"/>
    <s v="Completed"/>
    <s v="HSI Bisnis Promo HUT Telkom PSB 70% - 100 Mbps"/>
    <s v="INDIBIZ"/>
    <m/>
    <m/>
    <d v="2026-08-11T13:00:00"/>
    <s v="2026-08-11 13:00:00 | M Janji : (09/08/2026) jam Pasang : 09:00 Note : hubungi pelanggan jika ingin kelokasi"/>
    <n v="2026"/>
    <n v="8"/>
    <n v="11"/>
    <d v="2026-08-11T00:00:00"/>
    <n v="-0.54166666666424135"/>
    <x v="1"/>
    <x v="4"/>
  </r>
  <r>
    <n v="2106"/>
    <n v="1002522139"/>
    <n v="3"/>
    <x v="6"/>
    <n v="5"/>
    <s v="SIDOARJO"/>
    <s v="MOJOKERTO"/>
    <s v="MRT"/>
    <s v="REG"/>
    <s v="AO"/>
    <s v="NEW SALES"/>
    <m/>
    <s v="102 | FOLLOW UP COMPLETED"/>
    <s v="RBS-Regional 3"/>
    <d v="2026-08-12T13:28:34"/>
    <d v="2026-08-12T19:32:57"/>
    <n v="69364222"/>
    <m/>
    <n v="152312243266"/>
    <s v="TOKO SEMBAKO AZKA"/>
    <s v="ODP-MRT-FAP/16"/>
    <s v="WO061595534"/>
    <m/>
    <m/>
    <m/>
    <n v="112.43040000000001"/>
    <n v="-7.6643160999999997"/>
    <s v="|MC30217|/AMINATUN AISYAH/82140635859/amiaisyah01@gmail.com"/>
    <s v="Sales Force DBS"/>
    <m/>
    <m/>
    <m/>
    <m/>
    <m/>
    <m/>
    <m/>
    <m/>
    <s v="Management Janji"/>
    <s v="2026-08-13 13:00:00|Waktu pemasangan : 13 agustus 2026 Jam pemasangan : 08.00 - 12.00 Info Tambahan : Hubungi pelanggan dulu sebelum ke lokasi terimakasih |40951377|MYDITA"/>
    <s v="FCC"/>
    <d v="2026-12-08T13:39:52"/>
    <d v="2026-08-13T13:00:00"/>
    <s v="Kendala Teknik"/>
    <s v="REVOKE"/>
    <s v="MRT"/>
    <s v="NETMONK"/>
    <m/>
    <s v="Follow Up Revoke Completed, New Order ID : SC1002523151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d v="2026-08-13T13:00:00"/>
    <s v="2026-08-13 13:00:00|Waktu pemasangan : 13 agustus 2026 Jam pemasangan : 08.00 - 12.00 Info Tambahan : Hubungi pelanggan dulu sebelum ke lokasi terimakasih |40951377|MYDITA"/>
    <m/>
    <m/>
    <m/>
    <e v="#NUM!"/>
    <e v="#NUM!"/>
    <x v="0"/>
    <x v="20"/>
  </r>
  <r>
    <n v="2107"/>
    <n v="1002520793"/>
    <n v="3"/>
    <x v="5"/>
    <n v="5"/>
    <s v="SINGARJA"/>
    <s v="GIANYAR"/>
    <s v="GIN"/>
    <s v="REG"/>
    <s v="AO"/>
    <s v="NEW SALES"/>
    <m/>
    <s v="Completed (PS)"/>
    <s v="RBS-Regional 3"/>
    <d v="2026-08-11T16:45:34"/>
    <d v="2026-08-13T08:33:18"/>
    <n v="69363683"/>
    <m/>
    <n v="172407214108"/>
    <s v="PT. MITRA BALI SUKSES"/>
    <s v="ODP-GIN-FQ/04"/>
    <s v="WO061532548"/>
    <m/>
    <m/>
    <m/>
    <n v="115.31606979999999"/>
    <n v="-8.5406762999999994"/>
    <s v="|MN02545|/PIC WAHYUDI/08995847815-081381829072/it.info@mitrabalisukses.co.id"/>
    <s v="Sales Force DBS"/>
    <m/>
    <m/>
    <m/>
    <m/>
    <m/>
    <m/>
    <m/>
    <m/>
    <s v="Management Janji"/>
    <s v="2026-08-12 15:00:00|Nama Pic : PT. MITRA BALI SUKSES No Hp Pic : 08995847815 No alt : - Jam Pemasangan : pagi  Tanggal Pemasangan : 12 Agustus 2026|40951375|MYDITA"/>
    <s v="FCC"/>
    <d v="2026-11-08T16:54:58"/>
    <d v="2026-08-12T15:00:00"/>
    <m/>
    <s v="PS"/>
    <s v="GIN"/>
    <s v="NO ADDON"/>
    <n v="20260813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12T15:00:00"/>
    <s v="2026-08-12 15:00:00|Nama Pic : PT. MITRA BALI SUKSES No Hp Pic : 08995847815 No alt : - Jam Pemasangan : pagi  Tanggal Pemasangan : 12 Agustus 2026|40951375|MYDITA"/>
    <n v="2026"/>
    <n v="8"/>
    <n v="13"/>
    <d v="2026-08-13T00:00:00"/>
    <n v="0.375"/>
    <x v="1"/>
    <x v="26"/>
  </r>
  <r>
    <n v="2108"/>
    <n v="1002511522"/>
    <n v="3"/>
    <x v="0"/>
    <n v="5"/>
    <s v="KUPANG"/>
    <s v="KUPANG"/>
    <s v="KPN"/>
    <s v="REG"/>
    <s v="AO"/>
    <s v="NEW SALES"/>
    <s v="1P INET"/>
    <s v="Completed (PS)"/>
    <s v="RBS-Regional 3"/>
    <d v="2026-08-06T09:01:57"/>
    <d v="2026-08-07T17:48:30"/>
    <n v="69359602"/>
    <m/>
    <n v="172502311337"/>
    <s v="SMA SWASTA NESI NEONMAT KUPANG"/>
    <s v="ODP-KPN-FFH/07 FFH/D01/07.01"/>
    <s v="WO061042978"/>
    <m/>
    <m/>
    <m/>
    <n v="123.61285959999999"/>
    <n v="-10.1477208"/>
    <s v="|MN01740|MYIA-044674644636/POI/SIMONNESI,A.Md/082145418543/smanesineonmat@gmail.com"/>
    <s v="MYIB_ASSISTANT"/>
    <m/>
    <m/>
    <m/>
    <m/>
    <m/>
    <m/>
    <m/>
    <m/>
    <s v="Management Janji"/>
    <s v="2026-08-07 08:00:00 | Tanggal pemasangan : 07 AGUSTUS 2026 Jam pemasangan : pagi/siang Info Tambahan : Hubungi pelanggan dulu sebelum ke lokasi terima kasih"/>
    <s v="FCC"/>
    <d v="2026-06-08T09:10:44"/>
    <d v="2026-08-07T08:00:00"/>
    <m/>
    <s v="PS"/>
    <s v="KPN"/>
    <s v="NO ADDON"/>
    <n v="20260807"/>
    <s v="Completed"/>
    <s v="HSI Bisnis Basic Promo HUT Telkom PSB 70% - 50 Mbps"/>
    <s v="INDIBIZ"/>
    <m/>
    <m/>
    <d v="2026-08-07T08:00:00"/>
    <s v="2026-08-07 08:00:00 | Tanggal pemasangan : 07 AGUSTUS 2026 Jam pemasangan : pagi/siang Info Tambahan : Hubungi pelanggan dulu sebelum ke lokasi terima kasih"/>
    <n v="2026"/>
    <n v="8"/>
    <n v="7"/>
    <d v="2026-08-07T00:00:00"/>
    <n v="-0.33333333333575865"/>
    <x v="1"/>
    <x v="29"/>
  </r>
  <r>
    <n v="2109"/>
    <n v="1002516614"/>
    <n v="3"/>
    <x v="6"/>
    <n v="5"/>
    <s v="SIDOARJO"/>
    <s v="INNER - JATIM TIMUR"/>
    <s v="TUN"/>
    <s v="REG"/>
    <s v="AO"/>
    <s v="NEW SALES"/>
    <s v="1P INET"/>
    <s v="102 | FOLLOW UP COMPLETED"/>
    <s v="RBS-Regional 3"/>
    <d v="2026-08-09T17:34:56"/>
    <d v="2026-08-12T17:00:44"/>
    <n v="69361970"/>
    <m/>
    <n v="152327226326"/>
    <s v="warkop imron"/>
    <s v="ODP-TUN-FX/18 FX/D03/18.01"/>
    <s v="WO061337646"/>
    <m/>
    <m/>
    <m/>
    <n v="112.6497493"/>
    <n v="-7.4657792000000001"/>
    <s v="MD|MYDB-20260809264824|DN00001/MN01993|warkop imron|081999946906"/>
    <s v="MYDIGIBIZPARTNER"/>
    <m/>
    <m/>
    <m/>
    <m/>
    <m/>
    <m/>
    <m/>
    <m/>
    <s v="Management Janji"/>
    <s v="2026-08-10 15:00:00 | Nama Pic : BP IMRON No Hp Pic : 081999946906 Jam Pemasangan : 08:00 - 12.00 Tanggal Pemasangan : SENIN 10 AGUSTUS 2026 Info Tambahan : Hubungi pelanggan sebelum datang ke lokasi"/>
    <s v="FCC"/>
    <d v="2026-09-08T17:39:45"/>
    <d v="2026-08-10T15:00:00"/>
    <m/>
    <s v="REVOKE"/>
    <s v="TUN"/>
    <s v="NO ADDON"/>
    <m/>
    <s v="Follow Up Revoke Completed, New Order ID : SC1002522985"/>
    <s v="HSI Bisnis Basic Promo HUT Telkom PSB 70% - 50 Mbps"/>
    <s v="INDIBIZ"/>
    <m/>
    <m/>
    <d v="2026-08-10T15:00:00"/>
    <s v="2026-08-10 15:00:00 | Nama Pic : BP IMRON No Hp Pic : 081999946906 Jam Pemasangan : 08:00 - 12.00 Tanggal Pemasangan : SENIN 10 AGUSTUS 2026 Info Tambahan : Hubungi pelanggan sebelum datang ke lokasi"/>
    <m/>
    <m/>
    <m/>
    <e v="#NUM!"/>
    <e v="#NUM!"/>
    <x v="0"/>
    <x v="19"/>
  </r>
  <r>
    <n v="2110"/>
    <n v="1002505988"/>
    <n v="3"/>
    <x v="6"/>
    <n v="5"/>
    <s v="JEMBER"/>
    <s v="BANYUWANGI"/>
    <s v="PSG"/>
    <s v="REG"/>
    <s v="AO"/>
    <s v="NEW SALES"/>
    <s v="1P INET"/>
    <s v="Completed (PS)"/>
    <s v="RBS-Regional 3"/>
    <d v="2026-08-03T12:28:57"/>
    <d v="2026-08-04T12:04:45"/>
    <n v="69357453"/>
    <m/>
    <n v="152521203259"/>
    <s v="Kantor Desa Sumbermulyo"/>
    <s v="ODP-PSG-FJ/21"/>
    <s v="WO060782524"/>
    <m/>
    <m/>
    <m/>
    <n v="114.088618084788"/>
    <n v="-8.5646558934127004"/>
    <s v="MD|MYDB-20260803264244|DC30004/MC30051|Kantor Desa Sumbermulyo|085334116388"/>
    <s v="MYDIGIBIZPARTNER"/>
    <m/>
    <m/>
    <m/>
    <m/>
    <m/>
    <m/>
    <m/>
    <m/>
    <s v="Management Janji"/>
    <s v="2026-08-04 13:00:00 | Tanggal pemasangan: 04/08/2026 Jam pemasangan : pagi / siang Info Tambahan : Hubungi pelanggan dulu sebelum ke lokasi. terima kasih "/>
    <s v="FCC"/>
    <d v="2026-03-08T12:40:00"/>
    <d v="2026-08-04T13:00:00"/>
    <m/>
    <s v="PS"/>
    <s v="PSG"/>
    <s v="NO ADDON"/>
    <n v="20260804"/>
    <s v="Completed"/>
    <s v="HSI Bisnis Basic PSB 70% - 300 Mbps"/>
    <s v="INDIBIZ"/>
    <m/>
    <m/>
    <d v="2026-08-04T13:00:00"/>
    <s v="2026-08-04 13:00:00 | Tanggal pemasangan: 04/08/2026 Jam pemasangan : pagi / siang Info Tambahan : Hubungi pelanggan dulu sebelum ke lokasi. terima kasih "/>
    <n v="2026"/>
    <n v="8"/>
    <n v="4"/>
    <d v="2026-08-04T00:00:00"/>
    <n v="-0.54166666666424135"/>
    <x v="1"/>
    <x v="9"/>
  </r>
  <r>
    <n v="2111"/>
    <n v="1002507229"/>
    <n v="3"/>
    <x v="2"/>
    <n v="4"/>
    <s v="MAGELANG"/>
    <s v="WONOSOBO"/>
    <s v="WOS"/>
    <s v="REG"/>
    <s v="AO"/>
    <s v="NEW SALES"/>
    <m/>
    <s v="CANCEL COMPLETED"/>
    <s v="RBS-Regional 3"/>
    <d v="2026-08-04T10:10:05"/>
    <d v="2026-08-08T02:01:09"/>
    <n v="69358025"/>
    <m/>
    <n v="141373127377"/>
    <s v="Sikembang Glamping"/>
    <s v="ODP-WOS-FAP/025"/>
    <m/>
    <m/>
    <m/>
    <m/>
    <n v="109.92659517334801"/>
    <n v="-7.2733769978902396"/>
    <s v="AMRBS ; 402717 ; AMEX ; WIRA ; TREG3 ; MAGELANG ; 1S HSI BISNIS  300 Mbps ; Sony 082220777701; Sonicahyadi0806@gmail.com"/>
    <s v="Amex"/>
    <m/>
    <m/>
    <m/>
    <m/>
    <m/>
    <m/>
    <m/>
    <m/>
    <m/>
    <m/>
    <m/>
    <d v="2026-04-08T10:25:32"/>
    <m/>
    <m/>
    <s v="REJECT_FCC"/>
    <s v="WOS"/>
    <s v="NO ADDON"/>
    <m/>
    <s v="Order dicancel oleh SYSTEM remark : CANCEL ORDER by System : pelanggan belum melakukan upload dokumen melebihi 3 hari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Order dicancel oleh SYSTEM remark : CANCEL ORDER by System : pelanggan belum melakukan upload dokumen melebihi 3 hari"/>
    <m/>
    <m/>
    <m/>
    <m/>
    <m/>
    <e v="#NUM!"/>
    <e v="#NUM!"/>
    <x v="0"/>
    <x v="4"/>
  </r>
  <r>
    <n v="2112"/>
    <n v="1002529270"/>
    <n v="3"/>
    <x v="0"/>
    <n v="5"/>
    <s v="MATARAM"/>
    <s v="LOMBOK BARAT TENGAH"/>
    <s v="PRY"/>
    <s v="REG"/>
    <s v="AO"/>
    <s v="NEW SALES"/>
    <m/>
    <s v="Completed (PS)"/>
    <s v="RBS-Regional 3"/>
    <d v="2026-08-16T09:08:56"/>
    <d v="2026-08-16T14:18:25"/>
    <n v="69366469"/>
    <m/>
    <n v="172603791405"/>
    <s v="Toko Iman Adlian Kurniawan"/>
    <s v="ODP-PYA-FAP/40"/>
    <s v="WO061858703"/>
    <m/>
    <m/>
    <m/>
    <n v="116.37405099999999"/>
    <n v="-8.6503297000000003"/>
    <s v="MD|MYDB-20260814265370|SC00001/MC00046|Toko Iman Adlian Kurniawan|081937034418"/>
    <s v="MYDIGIBIZPARTNER"/>
    <m/>
    <m/>
    <m/>
    <m/>
    <m/>
    <m/>
    <m/>
    <m/>
    <s v="Management Janji"/>
    <s v="2026-08-15 15:00:00 | Nama PIC : Iman  No HP : 081937034418  Alt :   M Janji : 15 Augustus 2026  Jam Pasang : 08.00 - 13:00   NoteÃ‚Â :  hubungi terlebih dahulu sebelum kelokasi "/>
    <s v="FCC"/>
    <s v="16-08-2026 09:10:16"/>
    <m/>
    <m/>
    <s v="PS"/>
    <s v="PRY"/>
    <s v="NO ADDON"/>
    <n v="2026081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6T07:00:00"/>
    <s v="2026-08-15 15:00:00 | Nama PIC : Iman  No HP : 081937034418  Alt :   M Janji : 15 Augustus 2026  Jam Pasang : 08.00 - 13:00   NoteÃ‚Â :  hubungi terlebih dahulu sebelum kelokasi "/>
    <n v="2026"/>
    <n v="8"/>
    <n v="16"/>
    <d v="2026-08-16T00:00:00"/>
    <n v="-0.29166666666424135"/>
    <x v="1"/>
    <x v="5"/>
  </r>
  <r>
    <n v="2113"/>
    <n v="1002529993"/>
    <n v="3"/>
    <x v="7"/>
    <n v="4"/>
    <s v="SOLO"/>
    <s v="INNER - SOLO JATENG TIMUR"/>
    <s v="MSO"/>
    <s v="REG"/>
    <s v="AO"/>
    <s v="NEW SALES"/>
    <s v="1P INET"/>
    <s v="8 | OSS - PONR"/>
    <s v="RBS-Regional 3"/>
    <d v="2026-08-16T17:02:57"/>
    <d v="2026-08-17T17:58:00"/>
    <n v="69367716"/>
    <m/>
    <n v="142566103186"/>
    <s v="SPBU 44.572.14"/>
    <s v="ODP-MSO-FQ/014 FQ/D05/014.01"/>
    <s v="WO061893890"/>
    <m/>
    <m/>
    <m/>
    <n v="110.88676340000001"/>
    <n v="-7.3106774000000003"/>
    <s v="|MN01811|MYIA-015054855368/POI/TRI SUTRISNO/085225778997/sragenspbu@gmail.com"/>
    <s v="MYIB_ASSISTANT"/>
    <m/>
    <m/>
    <m/>
    <m/>
    <m/>
    <m/>
    <m/>
    <m/>
    <s v="Management Janji"/>
    <s v="2026-08-17 13:00:00 | Nama PIC : bapak tri No HP : 085225778997 Alt :  M Janji : (SENIN/17/AGUSTUS/2026) jam Pasang : 09:00 Note : hubungi pelanggan jika ingin kelokasi"/>
    <s v="FCC"/>
    <s v="16-08-2026 17:25:29"/>
    <d v="2026-08-17T13:00:00"/>
    <m/>
    <s v="ACT_COM"/>
    <s v="MSO"/>
    <s v="NO ADDON"/>
    <m/>
    <s v="PONR"/>
    <s v="HSI Bisnis Promo HUT Telkom PSB 70% - 100 Mbps Dual Band"/>
    <s v="INDIBIZ"/>
    <m/>
    <m/>
    <d v="2026-08-17T13:00:00"/>
    <s v="2026-08-17 13:00:00 | Nama PIC : bapak tri No HP : 085225778997 Alt :  M Janji : (SENIN/17/AGUSTUS/2026) jam Pasang : 09:00 Note : hubungi pelanggan jika ingin kelokasi"/>
    <m/>
    <m/>
    <m/>
    <e v="#NUM!"/>
    <e v="#NUM!"/>
    <x v="0"/>
    <x v="4"/>
  </r>
  <r>
    <n v="2114"/>
    <n v="1002533573"/>
    <n v="3"/>
    <x v="2"/>
    <n v="4"/>
    <s v="PURWOKERTO"/>
    <s v="PURWOKERTO"/>
    <s v="PWT"/>
    <s v="REG"/>
    <s v="AO"/>
    <s v="NEW SALES"/>
    <s v="1P INET"/>
    <s v="MIE - SEND SURVEY"/>
    <s v="RBS-Regional 3"/>
    <d v="2026-08-18T14:41:58"/>
    <d v="2026-08-18T14:44:02"/>
    <n v="69369165"/>
    <m/>
    <n v="146303609898"/>
    <s v="BTM BANYUMAS KC Purwokerto Utara"/>
    <s v="ODP-PWT-FBH/005 FBH/D01/005.01"/>
    <s v="WO062022205"/>
    <m/>
    <m/>
    <m/>
    <n v="109.2316"/>
    <n v="-7.3957730000000002"/>
    <s v="|MC00213|MYIA-005325300223/POI/YULIANA LESTARI/085742893680/yulianalestari1901@gmail.com"/>
    <s v="MYIB_ASSISTANT"/>
    <m/>
    <m/>
    <m/>
    <m/>
    <m/>
    <m/>
    <m/>
    <m/>
    <s v="Management Janji"/>
    <s v="2026-08-19 13:00:00 | Nama PIC:  bu yuliana  No HP: 085742893680 Alt: Tanggal: 19/8/2026 Jam Pasang: Siang Note: Hubungi sebelum ke lokasi, terimakasih"/>
    <s v="FCC"/>
    <s v="18-08-2026 14:55:28"/>
    <d v="2026-08-19T13:00:00"/>
    <m/>
    <s v="SURVEY_NEW_MANJA"/>
    <s v="PWT"/>
    <s v="NO ADDON"/>
    <m/>
    <s v="MIE - SEND SURVEY"/>
    <s v="HSI Bisnis Promo HUT RI PSB 70% - 50 Mbps"/>
    <s v="INDIBIZ"/>
    <m/>
    <m/>
    <d v="2026-08-19T13:00:00"/>
    <s v="2026-08-19 13:00:00 | Nama PIC:  bu yuliana  No HP: 085742893680 Alt: Tanggal: 19/8/2026 Jam Pasang: Siang Note: Hubungi sebelum ke lokasi, terimakasih"/>
    <m/>
    <m/>
    <m/>
    <e v="#NUM!"/>
    <e v="#NUM!"/>
    <x v="0"/>
    <x v="4"/>
  </r>
  <r>
    <n v="2115"/>
    <n v="1002525569"/>
    <n v="3"/>
    <x v="6"/>
    <n v="5"/>
    <s v="JEMBER"/>
    <s v="BONDOWOSO"/>
    <s v="BOW"/>
    <s v="REG"/>
    <s v="AO"/>
    <s v="NEW SALES"/>
    <s v="1P INET"/>
    <s v="7 | OSS - PROVISIONING ISSUED"/>
    <s v="RBS-Regional 3"/>
    <d v="2026-08-14T09:10:56"/>
    <d v="2026-08-15T08:07:00"/>
    <n v="69365662"/>
    <m/>
    <n v="152507223602"/>
    <s v="KOST BERKAH KEMBANG 002"/>
    <s v="ODP-BOW-FAQ/42 FQ/D03/42.01"/>
    <s v="WO061720085"/>
    <m/>
    <m/>
    <m/>
    <n v="113.95661269999999"/>
    <n v="-8.0082848999999996"/>
    <s v="|MC30027|MYIA-027571112278/POI/NUR KHOLIS HASAN /085111356117/anitadawuhan@gmail.com"/>
    <s v="MYIB_ASSISTANT"/>
    <m/>
    <m/>
    <m/>
    <m/>
    <m/>
    <m/>
    <m/>
    <m/>
    <s v="Management Janji"/>
    <s v="2026-08-15 08:00:00 | Tanggal pemasangan : 15 AGUSTUS 2026 Jam pemasangan : pagi/siang Info Tambahan : Hubungi pelanggan dulu sebelum ke lokasi terima kasih"/>
    <s v="FCC"/>
    <s v="14-08-2026 09:40:20"/>
    <d v="2026-08-15T08:00:00"/>
    <m/>
    <s v="PI"/>
    <s v="BOW"/>
    <s v="NETMONK"/>
    <m/>
    <s v="Provisioning Issued"/>
    <s v="HSI Bisnis Bundling Netmonk PSB 70% Promo - 200 Mbps"/>
    <s v="INDIBIZ"/>
    <m/>
    <m/>
    <d v="2026-08-15T08:00:00"/>
    <s v="2026-08-15 08:00:00 | Tanggal pemasangan : 15 AGUSTUS 2026 Jam pemasangan : pagi/siang Info Tambahan : Hubungi pelanggan dulu sebelum ke lokasi terima kasih"/>
    <m/>
    <m/>
    <m/>
    <e v="#NUM!"/>
    <e v="#NUM!"/>
    <x v="0"/>
    <x v="13"/>
  </r>
  <r>
    <n v="2116"/>
    <n v="1002516558"/>
    <n v="3"/>
    <x v="6"/>
    <n v="5"/>
    <s v="SIDOARJO"/>
    <s v="MOJOKERTO"/>
    <s v="MJS"/>
    <s v="REG"/>
    <s v="AO"/>
    <s v="NEW SALES"/>
    <m/>
    <s v="Completed (PS)"/>
    <s v="RBS-Regional 3"/>
    <d v="2026-08-09T15:21:26"/>
    <d v="2026-08-10T16:05:57"/>
    <n v="69361911"/>
    <m/>
    <n v="152330220687"/>
    <s v="PUSAT OLEH -OLEH MEKAR JAYA"/>
    <s v="ODP-MJS-FC/01"/>
    <s v="WO061365289"/>
    <m/>
    <m/>
    <m/>
    <n v="112.53521480000001"/>
    <n v="-7.5666611000000001"/>
    <s v="|MC30111|/ATIKA NURDIANA FITRI SH/8159112284/sarifitriatika318@gmail.com  "/>
    <s v="Sales Force DBS"/>
    <m/>
    <m/>
    <m/>
    <m/>
    <m/>
    <m/>
    <m/>
    <m/>
    <s v="Management Janji"/>
    <s v="2026-08-11 08:00:00|Nama PIC : Bapak rozi No HP : 08159112284 Alt : - M Janji : 11/08/2026 Jam Pasang : 08.00 - 13:00  NoteÃ‚Â :  hubungi terlebih dahulu sebelum kelokasi|40961370|MYDITA"/>
    <s v="FCC"/>
    <d v="2026-09-08T15:25:06"/>
    <d v="2026-08-11T08:00:00"/>
    <m/>
    <s v="PS"/>
    <s v="MJS"/>
    <s v="NETMONK"/>
    <n v="20260810"/>
    <s v="Completed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d v="2026-08-11T08:00:00"/>
    <s v="2026-08-11 08:00:00|Nama PIC : Bapak rozi No HP : 08159112284 Alt : - M Janji : 11/08/2026 Jam Pasang : 08.00 - 13:00  NoteÃ‚Â :  hubungi terlebih dahulu sebelum kelokasi|40961370|MYDITA"/>
    <n v="2026"/>
    <n v="8"/>
    <n v="10"/>
    <d v="2026-08-10T00:00:00"/>
    <n v="-1.3333333333357587"/>
    <x v="1"/>
    <x v="20"/>
  </r>
  <r>
    <n v="2117"/>
    <n v="1002529190"/>
    <n v="3"/>
    <x v="7"/>
    <n v="4"/>
    <s v="KUDUS"/>
    <s v="JEPARA"/>
    <s v="PEC"/>
    <s v="REG"/>
    <s v="AO"/>
    <s v="NEW SALES"/>
    <s v="1P INET"/>
    <s v="Completed (PS)"/>
    <s v="RBS-Regional 3"/>
    <d v="2026-08-16T07:13:56"/>
    <d v="2026-08-17T19:33:13"/>
    <n v="69367250"/>
    <m/>
    <n v="146593115535"/>
    <s v="Kost Dava Davi"/>
    <s v="ODP-PEC-FC/062 FC/D06/062.01"/>
    <s v="WO061853420"/>
    <m/>
    <m/>
    <m/>
    <n v="110.701793"/>
    <n v="-6.693581"/>
    <s v="|MN01761|MYIA-019383222865/POI/MUHAMMAD FERIANSYAH BAGUS/081232146008/feriansyah0017@gmail.com"/>
    <s v="MYIB_ASSISTANT"/>
    <m/>
    <m/>
    <m/>
    <m/>
    <m/>
    <m/>
    <m/>
    <m/>
    <s v="Management Janji"/>
    <s v="2026-08-17 08:00:00 | Nama Pic : bp MUHAMMAD FERIANSYAH BAGUS No Hp Pic : 081232146008 No alt : - Jam Pemasangan : pagi  Tanggal Pemasangan : 17 Agustus 2026"/>
    <s v="FCC"/>
    <s v="16-08-2026 07:25:31"/>
    <d v="2026-08-17T08:00:00"/>
    <m/>
    <s v="PS"/>
    <s v="PEC"/>
    <s v="NO ADDON"/>
    <n v="20260817"/>
    <s v="Completed"/>
    <s v="HSI Bisnis Promo HUT Telkom PSB 70% - 50 Mbps"/>
    <s v="INDIBIZ"/>
    <m/>
    <m/>
    <d v="2026-08-17T08:00:00"/>
    <s v="2026-08-17 08:00:00 | Nama Pic : bp MUHAMMAD FERIANSYAH BAGUS No Hp Pic : 081232146008 No alt : - Jam Pemasangan : pagi  Tanggal Pemasangan : 17 Agustus 2026"/>
    <n v="2026"/>
    <n v="8"/>
    <n v="17"/>
    <d v="2026-08-17T00:00:00"/>
    <n v="-0.33333333333575865"/>
    <x v="1"/>
    <x v="4"/>
  </r>
  <r>
    <n v="2118"/>
    <n v="1002518474"/>
    <n v="3"/>
    <x v="0"/>
    <n v="5"/>
    <s v="MATARAM"/>
    <s v="BIMA"/>
    <s v="BIM"/>
    <s v="REG"/>
    <s v="AO"/>
    <s v="NEW SALES"/>
    <s v="1P INET"/>
    <s v="Completed (PS)"/>
    <s v="RBS-Regional 3"/>
    <d v="2026-08-10T16:25:57"/>
    <d v="2026-08-12T14:04:29"/>
    <n v="69362721"/>
    <m/>
    <n v="172616801829"/>
    <s v="Santun nur brilink"/>
    <s v="ODP-BIM-FAD/132 FAD/D06/132.01"/>
    <s v="WO061429295"/>
    <m/>
    <m/>
    <m/>
    <n v="118.7789087"/>
    <n v="-8.4685568"/>
    <s v="|MC40168|MYIA-060479747384/POI/Jumyati /085238585505/jumyati1711@gmail.com"/>
    <s v="MYIB_ASSISTANT"/>
    <m/>
    <m/>
    <m/>
    <m/>
    <m/>
    <m/>
    <m/>
    <m/>
    <s v="Management Janji"/>
    <s v="2026-08-11 13:00:00 | Jam pemasangan : 12.00 Info Tambahan : Hubungi pelanggan dulu sebelum ke lokasi terimakasih "/>
    <s v="FCC"/>
    <d v="2026-10-08T16:39:46"/>
    <d v="2026-08-11T13:00:00"/>
    <m/>
    <s v="PS"/>
    <s v="BIM"/>
    <s v="NETMONK"/>
    <n v="20260812"/>
    <s v="Completed"/>
    <s v="HSI Bisnis Bundling Netmonk Promo 2026 PSB 70% - 75 Mbps"/>
    <s v="INDIBIZ"/>
    <m/>
    <m/>
    <d v="2026-08-11T13:00:00"/>
    <s v="2026-08-11 13:00:00 | Jam pemasangan : 12.00 Info Tambahan : Hubungi pelanggan dulu sebelum ke lokasi terimakasih "/>
    <n v="2026"/>
    <n v="8"/>
    <n v="12"/>
    <d v="2026-08-12T00:00:00"/>
    <n v="0.45833333333575865"/>
    <x v="1"/>
    <x v="0"/>
  </r>
  <r>
    <n v="2119"/>
    <n v="1002533363"/>
    <n v="3"/>
    <x v="7"/>
    <n v="4"/>
    <s v="KUDUS"/>
    <s v="PATI"/>
    <s v="JWN"/>
    <s v="REG"/>
    <s v="AO"/>
    <s v="NEW SALES"/>
    <s v="1P INET"/>
    <s v="MIE - SEND SURVEY"/>
    <s v="RBS-Regional 3"/>
    <d v="2026-08-18T14:02:57"/>
    <d v="2026-08-18T14:04:02"/>
    <n v="69369064"/>
    <m/>
    <n v="141571105757"/>
    <s v="Erablue Sudirman Juwana Pati"/>
    <s v="ODP-JWN-FA/063 FA/D05/063.01"/>
    <s v="WO062016357"/>
    <m/>
    <m/>
    <m/>
    <n v="111.145634"/>
    <n v="-6.7195070000000001"/>
    <s v="|MN02054|MYIA-043180983805/POI/Chaidar syuryo samudro/081249549394/anext213@gmail.com"/>
    <s v="MYIB_ASSISTANT"/>
    <m/>
    <m/>
    <m/>
    <m/>
    <m/>
    <m/>
    <m/>
    <m/>
    <s v="Management Janji"/>
    <s v="2026-08-19 13:00:00 | M janji : siang Tanggal Pemasangan : 19 /agustus/2026 Note : hubungi pelanggan jika ingin ke lokasi, terima kasih."/>
    <s v="FCC"/>
    <s v="18-08-2026 14:40:02"/>
    <d v="2026-08-19T13:00:00"/>
    <m/>
    <s v="SURVEY_NEW_MANJA"/>
    <s v="JWN"/>
    <s v="NO ADDON"/>
    <m/>
    <s v="MIE - SEND SURVEY"/>
    <s v="HSI Bisnis Khusus Winback PSB 70% - 100 Mbps"/>
    <s v="INDIBIZ"/>
    <m/>
    <m/>
    <d v="2026-08-19T13:00:00"/>
    <s v="2026-08-19 13:00:00 | M janji : siang Tanggal Pemasangan : 19 /agustus/2026 Note : hubungi pelanggan jika ingin ke lokasi, terima kasih."/>
    <m/>
    <m/>
    <m/>
    <e v="#NUM!"/>
    <e v="#NUM!"/>
    <x v="0"/>
    <x v="4"/>
  </r>
  <r>
    <n v="2120"/>
    <n v="1002506140"/>
    <n v="3"/>
    <x v="4"/>
    <n v="4"/>
    <s v="PEKALONGAN"/>
    <s v="PEKALONGAN"/>
    <s v="PKL"/>
    <s v="REG"/>
    <s v="AO"/>
    <s v="NEW SALES"/>
    <m/>
    <s v="Completed (PS)"/>
    <s v="RBS-Regional 2"/>
    <d v="2026-08-03T13:45:22"/>
    <d v="2026-08-10T13:20:05"/>
    <n v="69357571"/>
    <m/>
    <n v="142202154671"/>
    <s v="PT MEDIA LINTAS DATA"/>
    <s v="ODP-PKL-FK/54"/>
    <s v="WO060809025"/>
    <m/>
    <m/>
    <m/>
    <n v="109.65184549999999"/>
    <n v="-6.8897579000000002"/>
    <s v="MB00304; jamalul izza 0811260413 085213908934; sales@mld.id; HSI BISNIS INET ONLY 100 MBPS 535k; ROSA;  Jl. Gajah Mada Bar no.28, Tirto, Kec. Pekalongan Bar., Kota Pekalongan, Jawa Tengah 51118 / Sebrang Samsat Kota Pekalongan -6.8898617,109.6518702"/>
    <s v="Sales Force DBS"/>
    <m/>
    <m/>
    <m/>
    <m/>
    <m/>
    <m/>
    <m/>
    <m/>
    <s v="Management Janji"/>
    <s v="2026-08-10 08:00:00|Tanggal pemasangan : 10 agustus 2026 Jam pemasangan : pagi/siang Info Tambahan : Hubungi pelanggan dulu sebelum ke lokasi terima kasih|40010577|MYDITA"/>
    <s v="FCC"/>
    <d v="2026-03-08T13:55:38"/>
    <d v="2026-08-10T08:00:00"/>
    <m/>
    <s v="PS"/>
    <s v="PKL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8:00:00"/>
    <s v="2026-08-10 08:00:00|Tanggal pemasangan : 10 agustus 2026 Jam pemasangan : pagi/siang Info Tambahan : Hubungi pelanggan dulu sebelum ke lokasi terima kasih|40010577|MYDITA"/>
    <n v="2026"/>
    <n v="8"/>
    <n v="10"/>
    <d v="2026-08-10T00:00:00"/>
    <n v="-0.33333333333575865"/>
    <x v="1"/>
    <x v="4"/>
  </r>
  <r>
    <n v="2121"/>
    <n v="1002512624"/>
    <n v="3"/>
    <x v="0"/>
    <n v="5"/>
    <s v="KUPANG"/>
    <s v="ENDE"/>
    <s v="END"/>
    <s v="REG"/>
    <s v="AO"/>
    <s v="NEW SALES"/>
    <s v="1P INET"/>
    <s v="Completed (PS)"/>
    <s v="RBS-Regional 3"/>
    <d v="2026-08-06T14:13:57"/>
    <d v="2026-08-11T16:13:04"/>
    <n v="69360046"/>
    <m/>
    <n v="172506788957"/>
    <s v="SPPG Milenial Spirit Peduli 03"/>
    <s v="ODP-END-FF/96 FF/D08/96.01"/>
    <s v="WO061082831"/>
    <m/>
    <m/>
    <m/>
    <n v="121.669308554848"/>
    <n v="-8.8457797551991302"/>
    <s v="|MC40142|MYIA-012648673440/POI/Abdurahman Marjan/081246804433/milenialspiritpeduli@gmail.com"/>
    <s v="MYIB_ASSISTANT"/>
    <m/>
    <m/>
    <m/>
    <m/>
    <m/>
    <m/>
    <m/>
    <m/>
    <s v="Management Janji"/>
    <s v="2026-08-07 13:00:00 | Nama PIC : Bapak Rahman No HP : 081246804433 No Alternatif :  M Janji : 07/08/2026 Jam Pasang : Pagi NoteÃ‚Â :  Hubungi terlebih dahulu sebelum ke lokasi "/>
    <s v="FCC"/>
    <d v="2026-06-08T14:26:03"/>
    <d v="2026-08-07T13:00:00"/>
    <m/>
    <s v="PS"/>
    <s v="END"/>
    <s v="NO ADDON"/>
    <n v="20260811"/>
    <s v="Completed"/>
    <s v="HSI Bisnis Promo HUT Telkom PSB 70% - 50 Mbps"/>
    <s v="INDIBIZ"/>
    <m/>
    <m/>
    <d v="2026-08-07T13:00:00"/>
    <s v="2026-08-07 13:00:00 | Nama PIC : Bapak Rahman No HP : 081246804433 No Alternatif :  M Janji : 07/08/2026 Jam Pasang : Pagi NoteÃ‚Â :  Hubungi terlebih dahulu sebelum ke lokasi "/>
    <n v="2026"/>
    <n v="8"/>
    <n v="11"/>
    <d v="2026-08-11T00:00:00"/>
    <n v="3.4583333333357587"/>
    <x v="2"/>
    <x v="21"/>
  </r>
  <r>
    <n v="2122"/>
    <n v="1002512673"/>
    <n v="3"/>
    <x v="3"/>
    <n v="5"/>
    <s v="SBY UTARA"/>
    <s v="GRESIK"/>
    <s v="SDY"/>
    <s v="REG"/>
    <s v="AO"/>
    <s v="NEW SALES"/>
    <s v="1P INET"/>
    <s v="102 | FOLLOW UP COMPLETED"/>
    <s v="RBS-Regional 3"/>
    <d v="2026-08-06T14:28:56"/>
    <d v="2026-08-08T13:49:53"/>
    <n v="69360038"/>
    <m/>
    <n v="152451212122"/>
    <s v="SPPG DAPUR SINTA"/>
    <s v="ODP-SDY-FA/35 FA/D06/35.01"/>
    <s v="WO061085261"/>
    <m/>
    <m/>
    <m/>
    <n v="112.449365928769"/>
    <n v="-6.8832329594571604"/>
    <s v="MD|MYDB-20260806264536|DN00001/MN00018|SPPG DAPUR SINTA|081234572334"/>
    <s v="MYDIGIBIZPARTNER"/>
    <m/>
    <m/>
    <m/>
    <m/>
    <m/>
    <m/>
    <m/>
    <m/>
    <s v="Management Janji"/>
    <s v="2026-08-07 13:00:00 | Nama PIC : SINTA No HP : 081234572334 Alt :  M Janji : 07/08/2026 Jam Pasang : 08.00 - 13:00  NoteÃ‚Â :  hubungi terlebih dahulu sebelum kelokasi"/>
    <s v="FCC"/>
    <d v="2026-06-08T14:40:01"/>
    <d v="2026-08-07T13:00:00"/>
    <s v="Kendala Lainnya"/>
    <s v="REVOKE"/>
    <s v="SDY"/>
    <s v="NO ADDON"/>
    <m/>
    <s v="Follow Up Revoke Completed, New Order ID : SC1002515987"/>
    <s v="HSI Bisnis Basic Promo HUT Telkom PSB 70% - 150 Mbps"/>
    <s v="INDIBIZ"/>
    <m/>
    <m/>
    <d v="2026-08-07T13:00:00"/>
    <s v="2026-08-07 13:00:00 | Nama PIC : SINTA No HP : 081234572334 Alt :  M Janji : 07/08/2026 Jam Pasang : 08.00 - 13:00  NoteÃ‚Â :  hubungi terlebih dahulu sebelum kelokasi"/>
    <m/>
    <m/>
    <m/>
    <e v="#NUM!"/>
    <e v="#NUM!"/>
    <x v="0"/>
    <x v="8"/>
  </r>
  <r>
    <n v="2123"/>
    <n v="1002530958"/>
    <n v="3"/>
    <x v="6"/>
    <n v="5"/>
    <s v="SIDOARJO"/>
    <s v="MOJOKERTO"/>
    <s v="DLA"/>
    <s v="REG"/>
    <s v="AO"/>
    <s v="NEW SALES"/>
    <m/>
    <s v="Completed (PS)"/>
    <s v="RBS-Regional 3"/>
    <d v="2026-08-17T14:10:41"/>
    <d v="2026-08-17T20:23:58"/>
    <n v="69368152"/>
    <m/>
    <n v="152329214575"/>
    <s v="TOKO ISTIQOMAH"/>
    <s v="ODP-DLA-FB/25"/>
    <s v="WO061942451"/>
    <m/>
    <m/>
    <m/>
    <n v="112.4636781"/>
    <n v="-7.6019816999999996"/>
    <s v="|MC30111|/NUR ISTIQOMAH/85113190819/nuristikhomah027@gmail.com"/>
    <s v="Sales Force DBS"/>
    <m/>
    <m/>
    <m/>
    <m/>
    <m/>
    <m/>
    <m/>
    <m/>
    <s v="Management Janji"/>
    <s v="2026-08-18 13:00:00|Nama : BU NUR ISTIKOMAH No Hp : 085113190819 No Alt :  Tgl Pemasangan : 18 Agustus 2026 Interval : PAGI  Note : Hubungi pelanggan terlebih dahulu|40971402|MYDITA"/>
    <s v="FCC"/>
    <s v="17-08-2026 14:25:30"/>
    <d v="2026-08-18T13:00:00"/>
    <m/>
    <s v="PS"/>
    <s v="DLA"/>
    <s v="NO ADDON"/>
    <n v="2026081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8T13:00:00"/>
    <s v="2026-08-18 13:00:00|Nama : BU NUR ISTIKOMAH No Hp : 085113190819 No Alt :  Tgl Pemasangan : 18 Agustus 2026 Interval : PAGI  Note : Hubungi pelanggan terlebih dahulu|40971402|MYDITA"/>
    <n v="2026"/>
    <n v="8"/>
    <n v="17"/>
    <d v="2026-08-17T00:00:00"/>
    <n v="-1.5416666666642413"/>
    <x v="1"/>
    <x v="20"/>
  </r>
  <r>
    <n v="2124"/>
    <n v="1002527233"/>
    <n v="3"/>
    <x v="3"/>
    <n v="5"/>
    <s v="SBY UTARA"/>
    <s v="KENJERAN"/>
    <s v="KPS"/>
    <s v="REG"/>
    <s v="AO"/>
    <s v="NEW SALES"/>
    <s v="1P INET"/>
    <s v="Completed (PS)"/>
    <s v="RBS-Regional 3"/>
    <d v="2026-08-14T16:46:57"/>
    <d v="2026-08-15T19:01:07"/>
    <n v="69366374"/>
    <m/>
    <n v="152404212271"/>
    <s v="rama ayu bordir"/>
    <s v="ODP-KBL-FV/33"/>
    <s v="WO061772396"/>
    <m/>
    <m/>
    <m/>
    <n v="112.77711879461999"/>
    <n v="-7.2108190239866703"/>
    <s v="MD|MYDB-20260814265390|DN00001/MN01993|rama ayu bordir|82140759631"/>
    <s v="MYDIGIBIZPARTNER"/>
    <m/>
    <m/>
    <m/>
    <m/>
    <m/>
    <m/>
    <m/>
    <m/>
    <s v="Management Janji"/>
    <s v="2026-08-15 13:00:00 | Nama PIC : Bp Jaenal No HP : 082140759631  No Alt : - M Janji :  15 Agustus 2026 Jam Pasang : Pagi / Siang Note : hubungi pelanggan jika ingin kelokasi"/>
    <s v="FCC"/>
    <s v="14-08-2026 16:54:56"/>
    <d v="2026-08-15T13:00:00"/>
    <m/>
    <s v="PS"/>
    <s v="KPS"/>
    <s v="NO ADDON"/>
    <n v="20260815"/>
    <s v="Completed"/>
    <s v="HSI Bisnis Promo HUT Telkom PSB 70% - 100 Mbps Dual Band"/>
    <s v="INDIBIZ"/>
    <m/>
    <m/>
    <d v="2026-08-15T13:00:00"/>
    <s v="2026-08-15 13:00:00 | Nama PIC : Bp Jaenal No HP : 082140759631  No Alt : - M Janji :  15 Agustus 2026 Jam Pasang : Pagi / Siang Note : hubungi pelanggan jika ingin kelokasi"/>
    <n v="2026"/>
    <n v="8"/>
    <n v="15"/>
    <d v="2026-08-15T00:00:00"/>
    <n v="-0.54166666666424135"/>
    <x v="1"/>
    <x v="23"/>
  </r>
  <r>
    <n v="2125"/>
    <n v="1002527016"/>
    <n v="3"/>
    <x v="6"/>
    <n v="5"/>
    <s v="SIDOARJO"/>
    <s v="MOJOKERTO"/>
    <s v="MIP"/>
    <s v="REG"/>
    <s v="AO"/>
    <s v="NEW SALES"/>
    <m/>
    <s v="Completed (PS)"/>
    <s v="RBS-Regional 3"/>
    <d v="2026-08-14T15:52:58"/>
    <d v="2026-08-15T18:43:36"/>
    <n v="69366306"/>
    <m/>
    <n v="152313205128"/>
    <s v="MITRA KERAMIK 1"/>
    <s v="ODP-MIP-FJ/21"/>
    <s v="WO061817114"/>
    <m/>
    <m/>
    <m/>
    <n v="112.4422677"/>
    <n v="-7.4010784999999997"/>
    <s v="|MC30111|/MOCH MUSTOFA /81515054553/mochalimustofa03@gmail.com"/>
    <s v="Sales Force DBS"/>
    <m/>
    <m/>
    <m/>
    <m/>
    <m/>
    <m/>
    <m/>
    <m/>
    <s v="Management Janji"/>
    <s v="2026-08-16 13:00:00|M Janji :  16 Agustus 2026 Jam Pasang :  Siang Note : hubungi pelanggan jika ingin ke lokasi, terima kasih|40941148|MYDITA"/>
    <s v="FCC"/>
    <s v="14-08-2026 15:55:01"/>
    <d v="2026-08-16T13:00:00"/>
    <m/>
    <s v="PS"/>
    <s v="MIP"/>
    <s v="NETMONK"/>
    <n v="20260815"/>
    <s v="Completed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d v="2026-08-16T13:00:00"/>
    <s v="2026-08-16 13:00:00|M Janji :  16 Agustus 2026 Jam Pasang :  Siang Note : hubungi pelanggan jika ingin ke lokasi, terima kasih|40941148|MYDITA"/>
    <n v="2026"/>
    <n v="8"/>
    <n v="15"/>
    <d v="2026-08-15T00:00:00"/>
    <n v="-1.5416666666642413"/>
    <x v="1"/>
    <x v="20"/>
  </r>
  <r>
    <n v="2126"/>
    <n v="1002505613"/>
    <n v="3"/>
    <x v="1"/>
    <n v="5"/>
    <s v="MADIUN"/>
    <s v="MADIUN"/>
    <s v="CRB"/>
    <s v="REG"/>
    <s v="AO"/>
    <s v="NEW SALES"/>
    <s v="1P INET"/>
    <s v="Completed (PS)"/>
    <s v="RBS-Regional 3"/>
    <d v="2026-08-03T09:28:56"/>
    <d v="2026-08-03T17:26:56"/>
    <n v="69357234"/>
    <m/>
    <n v="152632208473"/>
    <s v="PT Ideologi Nusa Integrasi"/>
    <s v="ODP-CRB-FH/15"/>
    <s v="WO060758457"/>
    <m/>
    <m/>
    <m/>
    <n v="111.712957"/>
    <n v="-7.5515369999999997"/>
    <s v="|MN01984|MYIA-099721108615/POI/Rofik/08985538841/helpdesk@initech.co.id"/>
    <s v="MYIB_ASSISTANT"/>
    <m/>
    <m/>
    <m/>
    <m/>
    <m/>
    <m/>
    <m/>
    <m/>
    <s v="Management Janji"/>
    <s v="2026-08-04 08:00:00 | Tanggal pemasangan: 04/08/2026 Jam pemasangan : pagi / siang Info Tambahan : Hubungi pelanggan dulu sebelum ke lokasi. terima kasih "/>
    <s v="FCC"/>
    <d v="2026-03-08T09:40:13"/>
    <d v="2026-08-04T08:00:00"/>
    <m/>
    <s v="PS"/>
    <s v="CRB"/>
    <s v="NO ADDON"/>
    <n v="20260803"/>
    <s v="Completed"/>
    <s v="HSI Bisnis PSB 70% - 100 Mbps"/>
    <s v="INDIBIZ"/>
    <m/>
    <m/>
    <d v="2026-08-04T08:00:00"/>
    <s v="2026-08-04 08:00:00 | Tanggal pemasangan: 04/08/2026 Jam pemasangan : pagi / siang Info Tambahan : Hubungi pelanggan dulu sebelum ke lokasi. terima kasih "/>
    <n v="2026"/>
    <n v="8"/>
    <n v="3"/>
    <d v="2026-08-03T00:00:00"/>
    <n v="-1.3333333333357587"/>
    <x v="1"/>
    <x v="11"/>
  </r>
  <r>
    <n v="2127"/>
    <n v="1002513363"/>
    <n v="3"/>
    <x v="5"/>
    <n v="5"/>
    <s v="SINGARJA"/>
    <s v="GIANYAR"/>
    <s v="UBU"/>
    <s v="REG"/>
    <s v="AO"/>
    <s v="NEW SALES"/>
    <m/>
    <s v="Completed (PS)"/>
    <s v="RBS-Regional 3"/>
    <d v="2026-08-06T17:35:59"/>
    <d v="2026-08-07T06:18:08"/>
    <n v="69357310"/>
    <m/>
    <n v="172408246816"/>
    <s v="LPD Desa Adat Nyuh Kuning Ubud Gianyar"/>
    <s v="ODP-UBU-FH/03"/>
    <s v="WO061109993"/>
    <m/>
    <m/>
    <m/>
    <n v="115.25675649999999"/>
    <n v="-8.5225355"/>
    <s v="|MN02658|/PIC NI KETUT KARSI/088212228875/nyuhkuninglpd@gmail.com"/>
    <s v="Sales Force DBS"/>
    <m/>
    <m/>
    <m/>
    <m/>
    <m/>
    <m/>
    <m/>
    <m/>
    <s v="Management Janji"/>
    <s v="2026-08-04 08:00:00|M Janji : 04/08/2026  Jam Pasang : 08.00  NoteÃ‚Â :  hubungi terlebih dahulu sebelum ke lokasi, terima kasih.|40961370|MYDITA"/>
    <s v="FCC"/>
    <d v="2026-06-08T17:39:45"/>
    <m/>
    <m/>
    <s v="PS"/>
    <s v="UBU"/>
    <s v="NO ADDON"/>
    <n v="20260807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06T07:00:00"/>
    <s v="2026-08-04 08:00:00|M Janji : 04/08/2026  Jam Pasang : 08.00  NoteÃ‚Â :  hubungi terlebih dahulu sebelum ke lokasi, terima kasih.|40961370|MYDITA"/>
    <n v="2026"/>
    <n v="8"/>
    <n v="7"/>
    <d v="2026-08-07T00:00:00"/>
    <n v="0.70833333333575865"/>
    <x v="1"/>
    <x v="26"/>
  </r>
  <r>
    <n v="2128"/>
    <n v="1002511932"/>
    <n v="3"/>
    <x v="1"/>
    <n v="5"/>
    <s v="KEDIRI"/>
    <s v="KEDIRI"/>
    <s v="GUR"/>
    <s v="REG"/>
    <s v="AO"/>
    <s v="NEW SALES"/>
    <s v="1P INET"/>
    <s v="Completed (PS)"/>
    <s v="RBS-Regional 3"/>
    <d v="2026-08-06T11:01:56"/>
    <d v="2026-08-06T15:41:46"/>
    <n v="69359792"/>
    <m/>
    <n v="152625207182"/>
    <s v="INDRIANA FOTOCOPY"/>
    <s v="ODP-GUR-FD/12 FD/D03/12.01"/>
    <s v="WO061056350"/>
    <m/>
    <m/>
    <m/>
    <n v="112.0644444"/>
    <n v="-7.7832435999999996"/>
    <s v="|MC20057|MYIA-030360801111/POI/Rangga Egi Krisnando/081210152374/ranggaegikrisnando13@gmail.com"/>
    <s v="MYIB_ASSISTANT"/>
    <m/>
    <m/>
    <m/>
    <m/>
    <m/>
    <m/>
    <m/>
    <m/>
    <s v="Management Janji"/>
    <s v="2026-08-07 08:00:00 | Tanggal pemasangan : 07 AGUSTUS 2026 Jam pemasangan : pagi/siang Info Tambahan : Hubungi pelanggan dulu sebelum ke lokasi terima kasih"/>
    <s v="FCC"/>
    <d v="2026-06-08T11:10:06"/>
    <d v="2026-08-07T08:00:00"/>
    <m/>
    <s v="PS"/>
    <s v="GUR"/>
    <s v="NO ADDON"/>
    <n v="20260806"/>
    <s v="Completed"/>
    <s v="HSI Bisnis Promo HUT Telkom PSB 70% - 200 Mbps"/>
    <s v="INDIBIZ"/>
    <m/>
    <m/>
    <d v="2026-08-07T08:00:00"/>
    <s v="2026-08-07 08:00:00 | Tanggal pemasangan : 07 AGUSTUS 2026 Jam pemasangan : pagi/siang Info Tambahan : Hubungi pelanggan dulu sebelum ke lokasi terima kasih"/>
    <n v="2026"/>
    <n v="8"/>
    <n v="6"/>
    <d v="2026-08-06T00:00:00"/>
    <n v="-1.3333333333357587"/>
    <x v="1"/>
    <x v="1"/>
  </r>
  <r>
    <n v="2129"/>
    <n v="1002506390"/>
    <n v="3"/>
    <x v="3"/>
    <n v="5"/>
    <s v="SBY UTARA"/>
    <s v="GRESIK"/>
    <s v="BWN"/>
    <s v="REG"/>
    <s v="AO"/>
    <s v="NEW SALES"/>
    <m/>
    <s v="CANCEL COMPLETED"/>
    <s v="RBS-Regional 3"/>
    <d v="2026-08-03T15:29:34"/>
    <d v="2026-08-03T19:11:00"/>
    <n v="69357678"/>
    <m/>
    <n v="152453209227"/>
    <s v="MENARA SUAR BAWEAN"/>
    <s v="ODP-BWN-FAA/14"/>
    <m/>
    <m/>
    <m/>
    <m/>
    <n v="112.65204610000001"/>
    <n v="-5.8493833999999998"/>
    <s v="|MN01273|/MENARA SUAR BAWEAN/089675940745/herlambangdwic@gmail.com/HSI Basic Promo HUT Telkom (1:2) 50 Mbps (Rp 320.000) PSB Rp 150.000/Herlambang Dwi Cahyo/-5.849404,112.652133"/>
    <s v="Sales Force DBS"/>
    <m/>
    <m/>
    <m/>
    <m/>
    <m/>
    <m/>
    <m/>
    <m/>
    <m/>
    <m/>
    <m/>
    <d v="2026-03-08T15:39:47"/>
    <m/>
    <m/>
    <s v="REJECT_FCC"/>
    <s v="BWN"/>
    <s v="NO ADDON"/>
    <m/>
    <s v="DECLINE : Decline - Pindah Segmentasi Muhammad Fauzan Fidhianta 40961370|MYDITA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s v="DECLINE : Decline - Pindah Segmentasi Muhammad Fauzan Fidhianta 40961370|MYDITA"/>
    <m/>
    <m/>
    <m/>
    <m/>
    <m/>
    <e v="#NUM!"/>
    <e v="#NUM!"/>
    <x v="0"/>
    <x v="8"/>
  </r>
  <r>
    <n v="2130"/>
    <n v="1002517173"/>
    <n v="3"/>
    <x v="1"/>
    <n v="5"/>
    <s v="KEDIRI"/>
    <s v="KEDIRI"/>
    <s v="GUR"/>
    <s v="REG"/>
    <s v="AO"/>
    <s v="NEW SALES"/>
    <s v="1P INET"/>
    <s v="Completed (PS)"/>
    <s v="RBS-Regional 3"/>
    <d v="2026-08-10T10:11:58"/>
    <d v="2026-08-10T16:07:59"/>
    <n v="69362198"/>
    <m/>
    <n v="152625207358"/>
    <s v="SELLVORA STUDIO"/>
    <s v="ODP-GUR-FH/11 FH/D03/11.01"/>
    <s v="WO061367634"/>
    <m/>
    <m/>
    <m/>
    <n v="112.090629860758"/>
    <n v="-7.7692091495822302"/>
    <s v="MD|MYDB-20260808264775|SC20016/MC20202|SELLVORA STUDIO|082141134189"/>
    <s v="MYDIGIBIZPARTNER"/>
    <m/>
    <m/>
    <m/>
    <m/>
    <m/>
    <m/>
    <m/>
    <m/>
    <s v="Management Janji"/>
    <s v="2026-08-11 08:00:00 | Nama PIC : Bapak Yuzniar No HP : 082141134189 Alt : - M Janji : 11/08/2026 Jam Pasang : 08.00 - 13:00  NoteÃ‚Â :  hubungi terlebih dahulu sebelum kelokasi"/>
    <s v="FCC"/>
    <d v="2026-10-08T10:24:54"/>
    <d v="2026-08-11T08:00:00"/>
    <m/>
    <s v="PS"/>
    <s v="GUR"/>
    <s v="NO ADDON"/>
    <n v="20260810"/>
    <s v="Completed"/>
    <s v="HSI Bisnis Promo HUT Telkom PSB 70% - 150 Mbps"/>
    <s v="INDIBIZ"/>
    <m/>
    <m/>
    <d v="2026-08-11T08:00:00"/>
    <s v="2026-08-11 08:00:00 | Nama PIC : Bapak Yuzniar No HP : 082141134189 Alt : - M Janji : 11/08/2026 Jam Pasang : 08.00 - 13:00  NoteÃ‚Â :  hubungi terlebih dahulu sebelum kelokasi"/>
    <n v="2026"/>
    <n v="8"/>
    <n v="10"/>
    <d v="2026-08-10T00:00:00"/>
    <n v="-1.3333333333357587"/>
    <x v="1"/>
    <x v="1"/>
  </r>
  <r>
    <n v="2131"/>
    <n v="1002508874"/>
    <n v="3"/>
    <x v="2"/>
    <n v="4"/>
    <s v="MAGELANG"/>
    <s v="MUNTILAN"/>
    <s v="SWT"/>
    <s v="REG"/>
    <s v="AO"/>
    <s v="NEW SALES"/>
    <m/>
    <s v="FCC - HD1A - PROGRESS"/>
    <s v="RBS-Regional 3"/>
    <d v="2026-08-04T15:25:10"/>
    <d v="2026-08-04T15:26:15"/>
    <n v="69358465"/>
    <m/>
    <n v="142164113615"/>
    <s v="Kiswanto farm"/>
    <m/>
    <m/>
    <m/>
    <m/>
    <m/>
    <n v="110.360975"/>
    <n v="-7.5315500000000002"/>
    <s v="|MN00935|/Kiswanto farm/085640403402/kiswantok029@gmail.com/ 1S HSI BISNIS BASIC PROMO HUT 50 Mbps / AGUS SADEWO"/>
    <s v="Sales Profesional"/>
    <m/>
    <m/>
    <m/>
    <m/>
    <m/>
    <m/>
    <m/>
    <m/>
    <m/>
    <m/>
    <m/>
    <d v="2026-04-08T15:40:01"/>
    <m/>
    <m/>
    <s v="FCC"/>
    <s v="SWT"/>
    <s v="NO ADDON"/>
    <m/>
    <s v="MYDITA RBS - HD1A - PROGRESS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4"/>
  </r>
  <r>
    <n v="2132"/>
    <n v="1002514247"/>
    <n v="3"/>
    <x v="3"/>
    <n v="5"/>
    <s v="SBY UTARA"/>
    <s v="GRESIK"/>
    <s v="BWN"/>
    <s v="REG"/>
    <s v="AO"/>
    <s v="NEW SALES"/>
    <m/>
    <s v="Completed (PS)"/>
    <s v="RBS-Regional 3"/>
    <d v="2026-08-07T11:03:05"/>
    <d v="2026-08-07T14:15:53"/>
    <n v="69350398"/>
    <m/>
    <n v="152453209230"/>
    <s v="Toko Canai Tok Awi"/>
    <s v="ODP-BWN-FAA/56"/>
    <s v="WO061148316"/>
    <m/>
    <m/>
    <m/>
    <n v="112.674823"/>
    <n v="-5.8442059999999998"/>
    <s v="|MC70134|/Toko Canai Tok Awi/081338866836/Burikkiung009@gmail.com/HSI Basic + Netmonk Promo 2026 50 Mbps (Rp 376.100) PSB 150.000/Imam Sibaweh/Dsn. Duku, Desa Sungairujing, Kec. Sangkapura, RT 003/ RW 004"/>
    <s v="Sales Force DBS"/>
    <m/>
    <m/>
    <m/>
    <m/>
    <m/>
    <m/>
    <m/>
    <m/>
    <s v="Management Janji"/>
    <s v="2026-07-29 08:00:00|Nama : BP IMAM SIBAWEH  No Hp : 081338866836  No Alt :   Tgl Pemasangan : 29 Juli 2026  Interval : PAGI   Note : Hubungi pelanggan terlebih dahulu|MU1218|MYDITA"/>
    <s v="FCC"/>
    <d v="2026-07-08T11:10:29"/>
    <m/>
    <m/>
    <s v="PS"/>
    <s v="BWN"/>
    <s v="NETMONK"/>
    <n v="20260807"/>
    <s v="Completed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d v="2026-08-07T07:00:00"/>
    <s v="2026-07-29 08:00:00|Nama : BP IMAM SIBAWEH  No Hp : 081338866836  No Alt :   Tgl Pemasangan : 29 Juli 2026  Interval : PAGI   Note : Hubungi pelanggan terlebih dahulu|MU1218|MYDITA"/>
    <n v="2026"/>
    <n v="8"/>
    <n v="7"/>
    <d v="2026-08-07T00:00:00"/>
    <n v="-0.29166666666424135"/>
    <x v="1"/>
    <x v="8"/>
  </r>
  <r>
    <n v="2133"/>
    <n v="1002530734"/>
    <n v="3"/>
    <x v="3"/>
    <n v="5"/>
    <s v="MADURA"/>
    <s v="PAMEKASAN"/>
    <s v="PME"/>
    <s v="REG"/>
    <s v="AO"/>
    <s v="NEW SALES"/>
    <s v="1P INET"/>
    <s v="8 | OSS - PONR"/>
    <s v="RBS-Regional 3"/>
    <d v="2026-08-17T11:56:56"/>
    <d v="2026-08-18T12:32:48"/>
    <n v="69367994"/>
    <m/>
    <n v="152426928266"/>
    <s v="POJOK PAK SUJAI"/>
    <s v="ODP-PME-FAM/11 FAM/D04/11.01"/>
    <s v="WO061922559"/>
    <m/>
    <m/>
    <m/>
    <n v="113.508759"/>
    <n v="-7.1615570000000002"/>
    <s v="|MN00099|MYIA-097861069499/POI/HUDAIFI/087765988907/hudaifipamekasan@gmail.com"/>
    <s v="MYIB_ASSISTANT"/>
    <m/>
    <m/>
    <m/>
    <m/>
    <m/>
    <m/>
    <m/>
    <m/>
    <s v="Management Janji"/>
    <s v="2026-08-18 15:00:00 | Jam Pemasangan : 08:00 - 12.00 Tanggal Pemasangan : 18/08/2026 Info Tambahan : Hubungi pelanggan sebelum datang ke lokasi"/>
    <s v="FCC"/>
    <s v="17-08-2026 12:10:09"/>
    <d v="2026-08-18T15:00:00"/>
    <m/>
    <s v="ACT_COM"/>
    <s v="PME"/>
    <s v="NO ADDON"/>
    <m/>
    <s v="PONR"/>
    <s v="HSI Bisnis PSB 70% - 150 Mbps"/>
    <s v="INDIBIZ"/>
    <m/>
    <m/>
    <d v="2026-08-18T15:00:00"/>
    <s v="2026-08-18 15:00:00 | Jam Pemasangan : 08:00 - 12.00 Tanggal Pemasangan : 18/08/2026 Info Tambahan : Hubungi pelanggan sebelum datang ke lokasi"/>
    <m/>
    <m/>
    <m/>
    <e v="#NUM!"/>
    <e v="#NUM!"/>
    <x v="0"/>
    <x v="6"/>
  </r>
  <r>
    <n v="2134"/>
    <n v="1002526131"/>
    <n v="3"/>
    <x v="2"/>
    <n v="4"/>
    <s v="PURWOKERTO"/>
    <s v="CILACAP"/>
    <s v="KRY"/>
    <s v="REG"/>
    <s v="AO"/>
    <s v="NEW SALES"/>
    <s v="1P INET"/>
    <s v="Completed (PS)"/>
    <s v="RBS-Regional 3"/>
    <d v="2026-08-14T11:22:57"/>
    <d v="2026-08-14T15:48:05"/>
    <n v="69365918"/>
    <m/>
    <n v="143385101156"/>
    <s v="AMM DIGITAMA BAJING"/>
    <s v="ODP-KRY-FB/010 FB/D01/010.01"/>
    <s v="WO061733644"/>
    <m/>
    <m/>
    <m/>
    <n v="109.256072"/>
    <n v="-7.6303219999999996"/>
    <s v="|MC00213|MYIA-031135141157/POI/ASIP MANAN MAWAHIB/081213000913/ammdigitama@gmail.com"/>
    <s v="MYIB_ASSISTANT"/>
    <m/>
    <m/>
    <m/>
    <m/>
    <m/>
    <m/>
    <m/>
    <m/>
    <s v="Management Janji"/>
    <s v="2026-08-16 13:00:00 | Tanggal pemasangan : 16 AGUSTUS 2026 Jam pemasangan : pagi/siang Info Tambahan : Hubungi pelanggan dulu sebelum ke lokasi terima kasih"/>
    <s v="FCC"/>
    <s v="14-08-2026 11:39:52"/>
    <d v="2026-08-16T13:00:00"/>
    <m/>
    <s v="PS"/>
    <s v="KRY"/>
    <s v="NO ADDON"/>
    <n v="20260814"/>
    <s v="Completed"/>
    <s v="HSI Bisnis Promo HUT Telkom PSB 70% - 50 Mbps"/>
    <s v="INDIBIZ"/>
    <m/>
    <m/>
    <d v="2026-08-16T13:00:00"/>
    <s v="2026-08-16 13:00:00 | Tanggal pemasangan : 16 AGUSTUS 2026 Jam pemasangan : pagi/siang Info Tambahan : Hubungi pelanggan dulu sebelum ke lokasi terima kasih"/>
    <n v="2026"/>
    <n v="8"/>
    <n v="14"/>
    <d v="2026-08-14T00:00:00"/>
    <n v="-2.5416666666642413"/>
    <x v="1"/>
    <x v="4"/>
  </r>
  <r>
    <n v="2135"/>
    <n v="1002510615"/>
    <n v="3"/>
    <x v="2"/>
    <n v="4"/>
    <s v="YOGYAKARTA"/>
    <s v="SLEMAN"/>
    <s v="GOD"/>
    <s v="REG"/>
    <s v="AO"/>
    <s v="NEW SALES"/>
    <m/>
    <s v="MYDITA - GAGAL SEND CARING UNSC"/>
    <s v="RBS-Regional 3"/>
    <d v="2026-08-05T13:43:27"/>
    <d v="2026-08-06T13:44:02"/>
    <n v="69359226"/>
    <m/>
    <n v="146136130061"/>
    <s v="SMP N 4 SENTOLO"/>
    <m/>
    <m/>
    <m/>
    <m/>
    <m/>
    <n v="110.246041338624"/>
    <n v="-7.8643509765776596"/>
    <s v="|MC80063|/Muhammad Thohar Mahmudi/085725511244/smp4sentolo@gmail.com"/>
    <s v="Sales Profesional"/>
    <m/>
    <m/>
    <m/>
    <m/>
    <m/>
    <m/>
    <m/>
    <m/>
    <m/>
    <m/>
    <m/>
    <d v="2026-05-08T13:54:46"/>
    <m/>
    <m/>
    <m/>
    <s v="GOD"/>
    <s v="NO ADDON"/>
    <m/>
    <s v="MYDITA - GAGAL SEND CARING UNSC"/>
    <s v="- SP_NOSS;SP_NOSS ~ Internet NOSS Multispeed Network[0]  - SP_NOSS;SP_NOSS ~ Internet NOSS Multispeed Network[0]  - E23015;E23015 ~ ES23 - Perangkat ONT[0]  - E23015~null~44292;E23015||11||Abodemen 0[0]  - E23015~null~E23015_SWONTPREM;SWONTPREM ~ Biaya Se"/>
    <s v="INDIBIZ"/>
    <m/>
    <m/>
    <m/>
    <m/>
    <m/>
    <m/>
    <m/>
    <e v="#NUM!"/>
    <e v="#NUM!"/>
    <x v="0"/>
    <x v="4"/>
  </r>
  <r>
    <n v="2136"/>
    <n v="1002516147"/>
    <n v="3"/>
    <x v="4"/>
    <n v="4"/>
    <s v="PEKALONGAN"/>
    <s v="TEGAL"/>
    <s v="TEG"/>
    <s v="REG"/>
    <s v="AO"/>
    <s v="NEW SALES"/>
    <s v="1P INET"/>
    <s v="Completed (PS)"/>
    <s v="RBS-Regional 3"/>
    <d v="2026-08-08T16:17:56"/>
    <d v="2026-08-10T14:10:22"/>
    <n v="69361564"/>
    <m/>
    <n v="142212126159"/>
    <s v="PT VIVO MOBILE INDONESIA"/>
    <s v="ODP-TEG-FN/013"/>
    <s v="WO061279507"/>
    <m/>
    <m/>
    <m/>
    <n v="109.1395395"/>
    <n v="-6.8724774999999996"/>
    <s v="|MN00347|MYIA-073282605550/POI/IIS SUMARNI/082135851212/iissumarni131@gmail.com"/>
    <s v="MYIB_ASSISTANT"/>
    <m/>
    <m/>
    <m/>
    <m/>
    <m/>
    <m/>
    <m/>
    <m/>
    <s v="Management Janji"/>
    <s v="2026-08-10 13:00:00 | Nama Pic : bu IIS  No Hp Pic : 082135851212 No alt : - Jam Pemasangan : pagi  Tanggal Pemasangan : 10 Agustus 2026"/>
    <s v="FCC"/>
    <d v="2026-08-08T16:25:12"/>
    <d v="2026-08-10T13:00:00"/>
    <m/>
    <s v="PS"/>
    <s v="TEG"/>
    <s v="NO ADDON"/>
    <n v="20260810"/>
    <s v="Completed"/>
    <s v="HSI Bisnis Promo HUT Telkom PSB 70% - 100 Mbps"/>
    <s v="INDIBIZ"/>
    <m/>
    <m/>
    <d v="2026-08-10T13:00:00"/>
    <s v="2026-08-10 13:00:00 | Nama Pic : bu IIS  No Hp Pic : 082135851212 No alt : - Jam Pemasangan : pagi  Tanggal Pemasangan : 10 Agustus 2026"/>
    <n v="2026"/>
    <n v="8"/>
    <n v="10"/>
    <d v="2026-08-10T00:00:00"/>
    <n v="-0.54166666666424135"/>
    <x v="1"/>
    <x v="4"/>
  </r>
  <r>
    <n v="2137"/>
    <n v="1002521841"/>
    <n v="3"/>
    <x v="4"/>
    <n v="4"/>
    <s v="SEMARANG"/>
    <s v="KENDAL"/>
    <s v="WLR"/>
    <s v="REG"/>
    <s v="AO"/>
    <s v="NEW SALES"/>
    <s v="1P INET"/>
    <s v="102 | FOLLOW UP COMPLETED"/>
    <s v="RBS-Regional 3"/>
    <d v="2026-08-12T11:37:56"/>
    <d v="2026-08-18T12:41:18"/>
    <n v="69364092"/>
    <m/>
    <n v="143407106653"/>
    <s v="SPPG Kendal Weleri Sambongsari"/>
    <s v="ODP-WLR-FD/012 FD/D01/012.01"/>
    <s v="WO061572211"/>
    <m/>
    <m/>
    <m/>
    <n v="110.0701158"/>
    <n v="-6.9722002999999999"/>
    <s v="|MN02256|MYIA-018482487889/POI/AMALIA AYUDYA DEWAYANTI/0895412547821/amaliaayudya091@gmail.com"/>
    <s v="MYIB_ASSISTANT"/>
    <m/>
    <m/>
    <m/>
    <m/>
    <m/>
    <m/>
    <m/>
    <m/>
    <s v="Management Janji"/>
    <s v="2026-08-13 08:00:00 | Tanggal pemasangan :13/08/2026 Jam pemasangan : pagi/siang Info Tambahan : Hubungi pelanggan dulu sebelum ke lokasi terima kasih."/>
    <s v="FCC"/>
    <d v="2026-12-08T11:39:52"/>
    <d v="2026-08-13T08:00:00"/>
    <s v="Kendala Teknik"/>
    <s v="REVOKE"/>
    <s v="WLR"/>
    <s v="NO ADDON"/>
    <m/>
    <s v="Follow Up Revoke Completed, New Order ID : SC1002532996"/>
    <s v="HSI Bisnis Promo HUT Telkom PSB 70% - 200 Mbps"/>
    <s v="INDIBIZ"/>
    <m/>
    <m/>
    <d v="2026-08-13T08:00:00"/>
    <s v="2026-08-13 08:00:00 | Tanggal pemasangan :13/08/2026 Jam pemasangan : pagi/siang Info Tambahan : Hubungi pelanggan dulu sebelum ke lokasi terima kasih."/>
    <m/>
    <m/>
    <m/>
    <e v="#NUM!"/>
    <e v="#NUM!"/>
    <x v="0"/>
    <x v="4"/>
  </r>
  <r>
    <n v="2138"/>
    <n v="1002504438"/>
    <n v="3"/>
    <x v="1"/>
    <n v="5"/>
    <s v="MADIUN"/>
    <s v="NGAWI"/>
    <s v="NWI"/>
    <s v="REG"/>
    <s v="AO"/>
    <s v="NEW SALES"/>
    <s v="1P INET"/>
    <s v="Completed (PS)"/>
    <s v="RBS-Regional 3"/>
    <d v="2026-08-01T11:34:56"/>
    <d v="2026-08-02T14:36:21"/>
    <n v="69356668"/>
    <m/>
    <n v="152605224365"/>
    <s v="SPBU 54.632.16 SUMBER TANI 02"/>
    <s v="ODP-NWI-FL/09 FL/D01/09.01"/>
    <s v="WO060635188"/>
    <m/>
    <m/>
    <m/>
    <n v="111.469184112669"/>
    <n v="-7.3852319209550403"/>
    <s v="|MN00265|MYIA-092280514823/POI/FIRMANSYAH/08563283460/fmansyah923@gmail.com"/>
    <s v="MYIB_ASSISTANT"/>
    <m/>
    <m/>
    <m/>
    <m/>
    <m/>
    <m/>
    <m/>
    <m/>
    <s v="Management Janji"/>
    <s v="2026-08-02 08:00:00 | Nama PIC : Firmansyah No HP : 08563283460 Alt :  M Janji : 02/08/2026 NoteÃ‚Â :  hubungi terlebih dahulu sebelum kelokasi "/>
    <s v="FCC"/>
    <d v="2026-01-08T11:39:50"/>
    <d v="2026-08-02T08:00:00"/>
    <m/>
    <s v="PS"/>
    <s v="NWI"/>
    <s v="NO ADDON"/>
    <n v="20260802"/>
    <s v="Completed"/>
    <s v="HSI Bisnis Basic Promo HUT Telkom PSB 70% - 50 Mbps"/>
    <s v="INDIBIZ"/>
    <m/>
    <m/>
    <d v="2026-08-02T08:00:00"/>
    <s v="2026-08-02 08:00:00 | Nama PIC : Firmansyah No HP : 08563283460 Alt :  M Janji : 02/08/2026 NoteÃ‚Â :  hubungi terlebih dahulu sebelum kelokasi "/>
    <n v="2026"/>
    <n v="8"/>
    <n v="2"/>
    <d v="2026-08-02T00:00:00"/>
    <n v="-0.33333333333575865"/>
    <x v="1"/>
    <x v="11"/>
  </r>
  <r>
    <n v="2139"/>
    <n v="1002504620"/>
    <n v="3"/>
    <x v="6"/>
    <n v="5"/>
    <s v="SIDOARJO"/>
    <s v="MOJOKERTO"/>
    <s v="MRT"/>
    <s v="REG"/>
    <s v="AO"/>
    <s v="NEW SALES"/>
    <m/>
    <s v="Completed (PS)"/>
    <s v="RBS-Regional 3"/>
    <d v="2026-08-01T14:07:32"/>
    <d v="2026-08-01T18:42:34"/>
    <n v="69356744"/>
    <m/>
    <n v="152312243209"/>
    <s v="HACOM CELL"/>
    <s v="ODP-MRT-FU/28"/>
    <s v="WO060660994"/>
    <m/>
    <m/>
    <m/>
    <n v="112.4191838"/>
    <n v="-7.4881346000000004"/>
    <s v="|MN02271|/HACOM CELL/WINBACK 2.0 HSI B2B (1:1) 50MBPS 355RB PSB DISC 70%//tidurilah@gmail.com/RUSLAN/81263775999"/>
    <s v="Sales Force DBS"/>
    <m/>
    <m/>
    <m/>
    <m/>
    <m/>
    <m/>
    <m/>
    <m/>
    <s v="Management Janji"/>
    <s v="2026-08-02 13:00:00|Nama PIC : Ruslan No HP : 081263775999 Alt :  M Janji : 02/08/2026 NoteÃ‚Â :  hubungi terlebih dahulu sebelum kelokasi|NE2261|MYDITA"/>
    <s v="FCC"/>
    <d v="2026-01-08T14:09:52"/>
    <d v="2026-08-02T13:00:00"/>
    <m/>
    <s v="PS"/>
    <s v="MRT"/>
    <s v="NO ADDON"/>
    <n v="20260801"/>
    <s v="Completed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08-02T13:00:00"/>
    <s v="2026-08-02 13:00:00|Nama PIC : Ruslan No HP : 081263775999 Alt :  M Janji : 02/08/2026 NoteÃ‚Â :  hubungi terlebih dahulu sebelum kelokasi|NE2261|MYDITA"/>
    <n v="2026"/>
    <n v="8"/>
    <n v="1"/>
    <d v="2026-08-01T00:00:00"/>
    <n v="-1.5416666666642413"/>
    <x v="1"/>
    <x v="20"/>
  </r>
  <r>
    <n v="2140"/>
    <n v="1002516386"/>
    <n v="3"/>
    <x v="3"/>
    <n v="5"/>
    <s v="MADURA"/>
    <s v="PAMEKASAN"/>
    <s v="PME"/>
    <s v="REG"/>
    <s v="AO"/>
    <s v="NEW SALES"/>
    <m/>
    <s v="Completed (PS)"/>
    <s v="RBS-Regional 3"/>
    <d v="2026-08-09T10:51:05"/>
    <d v="2026-08-09T19:44:28"/>
    <n v="69356462"/>
    <m/>
    <n v="152426928069"/>
    <s v="SPBU 54.693.05"/>
    <s v="ODP-PME-FBQ/16"/>
    <s v="WO061308423"/>
    <m/>
    <m/>
    <m/>
    <n v="113.596837264405"/>
    <n v="-7.1283704842970899"/>
    <s v="|MN00213|/SPBU 54.693.05/RAHMAN SALEH/085231485303/spbu69305@yahoo.co.id/HSI Bisnis Promo HUT Telkom (1:1) 75 Mbps (Rp 415.000) PSB Rp 150.000/"/>
    <s v="Sales Force DBS"/>
    <m/>
    <m/>
    <m/>
    <m/>
    <m/>
    <m/>
    <m/>
    <m/>
    <s v="Management Janji"/>
    <s v="2026-08-02 13:00:00|M Janji : (01/08/2026)  jam Pasang : 09:00  Note : hubungi pelanggan jika ingin kelokasi|PU5218|MYDITA"/>
    <s v="FCC"/>
    <d v="2026-09-08T10:54:43"/>
    <m/>
    <m/>
    <s v="PS"/>
    <s v="PME"/>
    <s v="NO ADDON"/>
    <n v="20260809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09T07:00:00"/>
    <s v="2026-08-02 13:00:00|M Janji : (01/08/2026)  jam Pasang : 09:00  Note : hubungi pelanggan jika ingin kelokasi|PU5218|MYDITA"/>
    <n v="2026"/>
    <n v="8"/>
    <n v="9"/>
    <d v="2026-08-09T00:00:00"/>
    <n v="-0.29166666666424135"/>
    <x v="1"/>
    <x v="6"/>
  </r>
  <r>
    <n v="2141"/>
    <n v="1002517122"/>
    <n v="3"/>
    <x v="0"/>
    <n v="5"/>
    <s v="MATARAM"/>
    <s v="INNER - NUSA TENGGARA"/>
    <s v="MTR"/>
    <s v="REG"/>
    <s v="AO"/>
    <s v="NEW SALES"/>
    <s v="2P INET + VOICE"/>
    <s v="Completed (PS)"/>
    <s v="RBS-Regional 3"/>
    <d v="2026-08-10T09:56:56"/>
    <d v="2026-08-10T18:20:36"/>
    <n v="69362188"/>
    <n v="3707709186"/>
    <n v="172601795364"/>
    <s v="ILOOKHIJAB"/>
    <s v="ODP-MTR-FCV/26 FCV/D04/26.01"/>
    <s v="WO061365481"/>
    <m/>
    <m/>
    <m/>
    <n v="116.08923"/>
    <n v="-8.6329790000000006"/>
    <s v="|MC40040|MYIA-054558200663/POI/Nabila Zain/087865884189/nabilazain90@yahoo.com"/>
    <s v="MYIB_ASSISTANT"/>
    <m/>
    <m/>
    <m/>
    <m/>
    <m/>
    <m/>
    <m/>
    <m/>
    <s v="Management Janji"/>
    <s v="2026-08-11 08:00:00 | Nama PIC : Nabila No HP : 087865884189 Alt :  M Janji : 11/08/2026 Jam Pasang : 08.00 - 13:00  NoteÃ‚Â :  hubungi terlebih dahulu sebelum kelokasi"/>
    <s v="FCC"/>
    <d v="2026-10-08T10:10:08"/>
    <d v="2026-08-11T08:00:00"/>
    <m/>
    <s v="PS"/>
    <s v="MTR"/>
    <s v="NO ADDON"/>
    <n v="20260810"/>
    <s v="Completed"/>
    <s v="HSI Bisnis Bundling Phone Promo 2026 PSB 70% - Free 800 Menit Promo - 50 Mbps"/>
    <s v="INDIBIZ"/>
    <m/>
    <m/>
    <d v="2026-08-11T08:00:00"/>
    <s v="2026-08-11 08:00:00 | Nama PIC : Nabila No HP : 087865884189 Alt :  M Janji : 11/08/2026 Jam Pasang : 08.00 - 13:00  NoteÃ‚Â :  hubungi terlebih dahulu sebelum kelokasi"/>
    <n v="2026"/>
    <n v="8"/>
    <n v="10"/>
    <d v="2026-08-10T00:00:00"/>
    <n v="-1.3333333333357587"/>
    <x v="1"/>
    <x v="14"/>
  </r>
  <r>
    <n v="2142"/>
    <n v="1002516227"/>
    <n v="3"/>
    <x v="4"/>
    <n v="4"/>
    <s v="SEMARANG"/>
    <s v="KENDAL"/>
    <s v="KDL"/>
    <s v="REG"/>
    <s v="AO"/>
    <s v="NEW SALES"/>
    <s v="1P INET"/>
    <s v="Completed (PS)"/>
    <s v="RBS-Regional 3"/>
    <d v="2026-08-08T19:10:57"/>
    <d v="2026-08-09T20:02:44"/>
    <n v="69361667"/>
    <m/>
    <n v="146457106352"/>
    <s v="SPBU 44.513.07 KEBONADEM KENDAL"/>
    <s v="ODP-KDL-FM/109"/>
    <s v="WO061290500"/>
    <m/>
    <m/>
    <m/>
    <n v="110.235338"/>
    <n v="-6.9510069999999997"/>
    <s v="|MN02184|MYIA-039404546862/POI/AHMAD MUHSIN /081216434754/spbu4451307@gmail.com"/>
    <s v="MYIB_ASSISTANT"/>
    <m/>
    <m/>
    <m/>
    <m/>
    <m/>
    <m/>
    <m/>
    <m/>
    <s v="Management Janji"/>
    <s v="2026-08-10 08:00:00 | M Janji : 10 agustus 2026 jam Pasang : pagi  Note : hubungi pelanggan jika ingin kelokasi "/>
    <s v="FCC"/>
    <d v="2026-08-08T19:25:21"/>
    <d v="2026-08-10T08:00:00"/>
    <m/>
    <s v="PS"/>
    <s v="KDL"/>
    <s v="NO ADDON"/>
    <n v="20260809"/>
    <s v="Completed"/>
    <s v="HSI Bisnis Promo HUT Telkom PSB 70% - 100 Mbps"/>
    <s v="INDIBIZ"/>
    <m/>
    <m/>
    <d v="2026-08-10T08:00:00"/>
    <s v="2026-08-10 08:00:00 | M Janji : 10 agustus 2026 jam Pasang : pagi  Note : hubungi pelanggan jika ingin kelokasi "/>
    <n v="2026"/>
    <n v="8"/>
    <n v="9"/>
    <d v="2026-08-09T00:00:00"/>
    <n v="-1.3333333333357587"/>
    <x v="1"/>
    <x v="4"/>
  </r>
  <r>
    <n v="2143"/>
    <n v="1002534213"/>
    <n v="3"/>
    <x v="3"/>
    <n v="5"/>
    <s v="MADURA"/>
    <s v="BANGKALAN"/>
    <s v="KPP"/>
    <s v="REG"/>
    <s v="AO"/>
    <s v="NEW SALES"/>
    <s v="1P INET"/>
    <s v="MIE - SEND SURVEY"/>
    <s v="RBS-Regional 3"/>
    <d v="2026-08-18T16:32:56"/>
    <d v="2026-08-18T16:34:02"/>
    <n v="69369379"/>
    <m/>
    <n v="152437905658"/>
    <s v="Toko SRC Rum"/>
    <s v="ODP-KPP-FAA/23 FAA/D05/23.01"/>
    <s v="WO062039992"/>
    <m/>
    <m/>
    <m/>
    <n v="113.349822051823"/>
    <n v="-6.8900698465785197"/>
    <s v="MD|MYDB-20260818265974|DN00001/MN00572|Toko SRC Rum|081776409334"/>
    <s v="MYDIGIBIZPARTNER"/>
    <m/>
    <m/>
    <m/>
    <m/>
    <m/>
    <m/>
    <m/>
    <m/>
    <s v="Management Janji"/>
    <s v="2026-08-22 08:00:00 | Nama PIC : imam No HP : 081776409334 Alt :  M Janji : 19 Augustus 2026 Jam Pasang : 08.00 - 13:00  NoteÃ‚Â :  hubungi terlebih dahulu sebelum kelokasi"/>
    <s v="FCC"/>
    <s v="18-08-2026 16:39:51"/>
    <d v="2026-08-22T08:00:00"/>
    <m/>
    <s v="SURVEY_NEW_MANJA"/>
    <s v="KPP"/>
    <s v="NO ADDON"/>
    <m/>
    <s v="MIE - SEND SURVEY"/>
    <s v="HSI Bisnis Promo HUT RI PSB 70% - 100 Mbps"/>
    <s v="INDIBIZ"/>
    <m/>
    <m/>
    <d v="2026-08-22T08:00:00"/>
    <s v="2026-08-22 08:00:00 | Nama PIC : imam No HP : 081776409334 Alt :  M Janji : 19 Augustus 2026 Jam Pasang : 08.00 - 13:00  NoteÃ‚Â :  hubungi terlebih dahulu sebelum kelokasi"/>
    <m/>
    <m/>
    <m/>
    <e v="#NUM!"/>
    <e v="#NUM!"/>
    <x v="0"/>
    <x v="6"/>
  </r>
  <r>
    <n v="2144"/>
    <n v="1002526294"/>
    <n v="3"/>
    <x v="3"/>
    <n v="5"/>
    <s v="SBY UTARA"/>
    <s v="TANDES"/>
    <s v="BBE"/>
    <s v="REG"/>
    <s v="AO"/>
    <s v="NEW SALES"/>
    <m/>
    <s v="Completed (PS)"/>
    <s v="RBS-Regional 3"/>
    <d v="2026-08-14T12:17:42"/>
    <d v="2026-08-18T14:00:59"/>
    <n v="69365995"/>
    <m/>
    <n v="152417233962"/>
    <s v="PT NUSA INDAH METALINDO"/>
    <s v="ODP-BBE-FC/01"/>
    <s v="WO061764290"/>
    <m/>
    <m/>
    <m/>
    <n v="112.60078009999999"/>
    <n v="-7.3569788999999997"/>
    <s v="|MC70135|/R HERU WAHYUDI-PT NUSA INDAH METALINDO/085104657779/Nim.hrga@gmail.com/HSI Bisnis Promo HUT Telkom (1:1) 200 Mbps (Rp 790.000) PSB Rp 150.000/-7.358517,112.602624/dusun lopang rt 03 rw 01 driyorejo gresik"/>
    <s v="Sales Force DBS"/>
    <m/>
    <m/>
    <m/>
    <m/>
    <m/>
    <m/>
    <m/>
    <m/>
    <s v="Management Janji"/>
    <s v="2026-08-18 08:00:00|Nama PIC : bp heru No HP : 085104657779 Alt :  M Janji : 18/AGUSTUS/2026 jam Pasang : Pagi Note : hubungi pelanggan jika ingin kelokasi, terimakasih. |40931149|MYDITA"/>
    <s v="FCC"/>
    <s v="14-08-2026 12:39:47"/>
    <d v="2026-08-18T08:00:00"/>
    <m/>
    <s v="PS"/>
    <s v="BBE"/>
    <s v="NO ADDON"/>
    <n v="2026081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8T08:00:00"/>
    <s v="2026-08-18 08:00:00|Nama PIC : bp heru No HP : 085104657779 Alt :  M Janji : 18/AGUSTUS/2026 jam Pasang : Pagi Note : hubungi pelanggan jika ingin kelokasi, terimakasih. |40931149|MYDITA"/>
    <n v="2026"/>
    <n v="8"/>
    <n v="18"/>
    <d v="2026-08-18T00:00:00"/>
    <n v="-0.33333333333575865"/>
    <x v="1"/>
    <x v="23"/>
  </r>
  <r>
    <n v="2145"/>
    <n v="1002505902"/>
    <n v="3"/>
    <x v="2"/>
    <n v="4"/>
    <s v="PURWOKERTO"/>
    <s v="CILACAP"/>
    <s v="CLC"/>
    <s v="REG"/>
    <s v="AO"/>
    <s v="NEW SALES"/>
    <m/>
    <s v="Completed (PS)"/>
    <s v="RBS-Regional 3"/>
    <d v="2026-08-03T11:36:49"/>
    <d v="2026-08-03T15:45:48"/>
    <n v="69354157"/>
    <m/>
    <n v="143361127808"/>
    <s v="TK Aisyiyah Bustanul Athfal III"/>
    <s v="ODP-CLC-FK/058"/>
    <s v="WO060775573"/>
    <m/>
    <m/>
    <m/>
    <n v="109.01555999999999"/>
    <n v="-7.7339485300000002"/>
    <s v="|MN02740|MYIA-064188990282/POI/zeny armaniati Saputri /089504451228/zenysaputri061@gmail.com"/>
    <s v="Sales Profesional"/>
    <m/>
    <m/>
    <m/>
    <m/>
    <m/>
    <m/>
    <m/>
    <m/>
    <s v="Management Janji"/>
    <s v="2026-07-30 08:00:00 | Nama PIC : Ibu Neti  No HP : 081326519337  No Alt : -  M Janji :  30 Juli 2026  Jam Pasang : Pagi / Siang  Note : hubungi pelanggan jika ingin kelokasi"/>
    <s v="FCC"/>
    <d v="2026-03-08T11:39:48"/>
    <m/>
    <m/>
    <s v="PS"/>
    <s v="CLC"/>
    <s v="NO ADDON"/>
    <n v="20260803"/>
    <s v="Completed"/>
    <s v="- 11_11446;Biaya PSB HSI EBIS Tunai di Depan ~ 11[150000]  - E23015;E23015 ~ ES23 - Perangkat ONT[0]  - E23015~null~44292;E23015||11||Abodemen 0[0]  - E23015~null~E23015_SWONT;SWONT ~ Biaya Sewa ONT ~ E23015[30000]  - E25061;E25061 ~ ES25 - Paket HSI Basi"/>
    <s v="INDIBIZ"/>
    <m/>
    <m/>
    <d v="2026-08-03T07:00:00"/>
    <s v="2026-07-30 08:00:00 | Nama PIC : Ibu Neti  No HP : 081326519337  No Alt : -  M Janji :  30 Juli 2026  Jam Pasang : Pagi / Siang  Note : hubungi pelanggan jika ingin kelokasi"/>
    <n v="2026"/>
    <n v="8"/>
    <n v="3"/>
    <d v="2026-08-03T00:00:00"/>
    <n v="-0.29166666666424135"/>
    <x v="1"/>
    <x v="4"/>
  </r>
  <r>
    <n v="2146"/>
    <n v="1002506416"/>
    <n v="3"/>
    <x v="0"/>
    <n v="5"/>
    <s v="MATARAM"/>
    <s v="INNER - NUSA TENGGARA"/>
    <s v="MTR"/>
    <s v="REG"/>
    <s v="AO"/>
    <s v="NEW SALES"/>
    <m/>
    <s v="Completed (PS)"/>
    <s v="RBS-Regional 2"/>
    <d v="2026-08-03T15:39:50"/>
    <d v="2026-08-04T18:27:54"/>
    <n v="69195783"/>
    <m/>
    <n v="172601794399"/>
    <s v="PT AMARTHA MIKRO FINTEK"/>
    <s v="ODP-MTR-FBQ/47"/>
    <s v="WO060816027"/>
    <m/>
    <m/>
    <m/>
    <n v="116.0779185"/>
    <n v="-8.6086945000000004"/>
    <s v="AMRBS;404508;MOHAMMAD HAFID DWISAPUTRO;JKT OUTER;HSI BASIC 50MB;085220101016;adam.nurfadillah@amartha.com  "/>
    <s v="Amex"/>
    <m/>
    <m/>
    <m/>
    <m/>
    <m/>
    <m/>
    <m/>
    <m/>
    <s v="Management Janji"/>
    <s v="2026-07-30 16:00:00|Nama Pic : PT AMARTHA MIKRO FINTEK  No Hp Pic : 085220101016  Jam Pemasangan : 08:00 - 12.00  Tanggal Pemasangan : KAMIS 30 JULI 2026  Info Tambahan : Hubungi pelanggan sebelum datang ke lokasi|YU5156|MYDITA"/>
    <s v="FCC"/>
    <d v="2026-03-08T16:10:38"/>
    <m/>
    <m/>
    <s v="PS"/>
    <s v="MTR"/>
    <s v="NO ADDON"/>
    <n v="20260804"/>
    <s v="Completed"/>
    <s v="- 11_11446;Biaya PSB HSI EBIS Tunai di Depan ~ 11[150000]  - E23015;E23015 ~ ES23 - Perangkat ONT[0]  - E23015~null~44292;E23015||11||Abodemen 0[0]  - E23015~null~E23015_SWONT;SWONT ~ Biaya Sewa ONT ~ E23015[30000]  - E23047;E23047 ~ ES23 - Paket HSI Bisn"/>
    <s v="INDIBIZ"/>
    <m/>
    <m/>
    <d v="2026-08-03T07:00:00"/>
    <s v="2026-07-30 16:00:00|Nama Pic : PT AMARTHA MIKRO FINTEK  No Hp Pic : 085220101016  Jam Pemasangan : 08:00 - 12.00  Tanggal Pemasangan : KAMIS 30 JULI 2026  Info Tambahan : Hubungi pelanggan sebelum datang ke lokasi|YU5156|MYDITA"/>
    <n v="2026"/>
    <n v="8"/>
    <n v="4"/>
    <d v="2026-08-04T00:00:00"/>
    <n v="0.70833333333575865"/>
    <x v="1"/>
    <x v="14"/>
  </r>
  <r>
    <n v="2147"/>
    <n v="1002510011"/>
    <n v="3"/>
    <x v="3"/>
    <n v="5"/>
    <s v="MADURA"/>
    <s v="BANGKALAN"/>
    <s v="TBU"/>
    <s v="REG"/>
    <s v="AO"/>
    <s v="NEW SALES"/>
    <m/>
    <s v="Completed (PS)"/>
    <s v="RBS-Regional 3"/>
    <d v="2026-08-05T10:35:29"/>
    <d v="2026-08-07T22:20:15"/>
    <n v="69358932"/>
    <m/>
    <n v="152458901416"/>
    <s v="TOKO &amp; 34;ALFIN JAYA&amp; 34;"/>
    <s v="ODP-TBU-FAA/18"/>
    <s v="WO061042035"/>
    <m/>
    <m/>
    <m/>
    <n v="113.08561690000001"/>
    <n v="-6.9857598000000003"/>
    <s v="|MN02601|/TOKO ALFIN JAYA/085600111199/arifinalfin454@gmail.com/HSI Bisnis Promo HUT Telkom (1:1) 200 Mbps (Rp 790.000) PSB Rp 150.000/HERMAN FADLI SYAM/-6.982481, 113.081189"/>
    <s v="Sales Force DBS"/>
    <m/>
    <m/>
    <m/>
    <m/>
    <m/>
    <m/>
    <m/>
    <m/>
    <s v="Management Janji"/>
    <s v="2026-08-07 08:00:00|Nama PIC : FADLI  No HP : 085600111199 Alt :  M Janji : 07/08/2026 Jam Pasang : 08.00 - 13:00  NoteÃ‚Â :  hubungi terlebih dahulu sebelum kelokasi |40981182|MYDITA"/>
    <s v="FCC"/>
    <d v="2026-05-08T10:39:45"/>
    <d v="2026-08-07T08:00:00"/>
    <m/>
    <s v="PS"/>
    <s v="TBU"/>
    <s v="NO ADDON"/>
    <n v="20260807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7T08:00:00"/>
    <s v="2026-08-07 08:00:00|Nama PIC : FADLI  No HP : 085600111199 Alt :  M Janji : 07/08/2026 Jam Pasang : 08.00 - 13:00  NoteÃ‚Â :  hubungi terlebih dahulu sebelum kelokasi |40981182|MYDITA"/>
    <n v="2026"/>
    <n v="8"/>
    <n v="7"/>
    <d v="2026-08-07T00:00:00"/>
    <n v="-0.33333333333575865"/>
    <x v="1"/>
    <x v="6"/>
  </r>
  <r>
    <n v="2148"/>
    <n v="1002521894"/>
    <n v="3"/>
    <x v="1"/>
    <n v="5"/>
    <s v="MADIUN"/>
    <s v="MADIUN"/>
    <s v="CRB"/>
    <s v="REG"/>
    <s v="AO"/>
    <s v="NEW SALES"/>
    <m/>
    <s v="Completed (PS)"/>
    <s v="RBS-Regional 3"/>
    <d v="2026-08-12T11:51:42"/>
    <d v="2026-08-12T13:45:36"/>
    <n v="69361421"/>
    <m/>
    <n v="152632206656"/>
    <s v="SPBU PILANGKENCENG"/>
    <s v="ODP-CRB-FF/01"/>
    <s v="WO061574463"/>
    <m/>
    <m/>
    <m/>
    <n v="111.663213"/>
    <n v="-7.515091"/>
    <s v="|MC20208|MYIA-037805015078/POI/RUDI RIANTO/081227456412/spbupilangkenceng5363127@gmail.com"/>
    <s v="MYDIGIBIZPARTNER"/>
    <m/>
    <m/>
    <m/>
    <m/>
    <m/>
    <m/>
    <m/>
    <m/>
    <s v="Management Janji"/>
    <s v="2026-08-09 13:00:00 | Nama PIC: bp rudi   Notel: 081227456412  Alt: -   Tanggal: 9/8/2026  Jam Pasang: Siang  Note: Hubungi pelanggan sebelum ke lokasi, terima kasih.  "/>
    <s v="FCC"/>
    <d v="2026-12-08T11:55:22"/>
    <m/>
    <m/>
    <s v="PS"/>
    <s v="CRB"/>
    <s v="NO ADDON"/>
    <n v="20260812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2T07:00:00"/>
    <s v="2026-08-09 13:00:00 | Nama PIC: bp rudi   Notel: 081227456412  Alt: -   Tanggal: 9/8/2026  Jam Pasang: Siang  Note: Hubungi pelanggan sebelum ke lokasi, terima kasih.  "/>
    <n v="2026"/>
    <n v="8"/>
    <n v="12"/>
    <d v="2026-08-12T00:00:00"/>
    <n v="-0.29166666666424135"/>
    <x v="1"/>
    <x v="11"/>
  </r>
  <r>
    <n v="2149"/>
    <n v="1002534746"/>
    <n v="3"/>
    <x v="1"/>
    <n v="5"/>
    <s v="KEDIRI"/>
    <s v="KEDIRI"/>
    <s v="WAT"/>
    <s v="REG"/>
    <s v="AO"/>
    <s v="NEW SALES"/>
    <s v="1P INET"/>
    <s v="MIE - SEND SURVEY"/>
    <s v="RBS-Regional 3"/>
    <d v="2026-08-18T19:29:57"/>
    <d v="2026-08-18T19:32:01"/>
    <n v="69369548"/>
    <m/>
    <n v="152650208657"/>
    <s v="OKTA STORE 22"/>
    <s v="ODP-WAT-FH/13 FH/D02/13.01"/>
    <s v="WO062055267"/>
    <m/>
    <m/>
    <m/>
    <n v="112.14496707357"/>
    <n v="-7.9812193667826303"/>
    <s v="|MB10147|MYIA-094321010379/POI/OKTA PRATAMA/085236620308/pcryuni@gmail.com"/>
    <s v="MYIB_ASSISTANT"/>
    <m/>
    <m/>
    <m/>
    <m/>
    <m/>
    <m/>
    <m/>
    <m/>
    <s v="Management Janji"/>
    <s v="2026-08-20 08:00:00 | Nama : BP OKTA PRATAMA  No Hp : 085236620308 No Alt : 085220255653 Tgl Pemasangan : 19 Agustus 2026 Interval : PAGI  Note : Hubungi pelanggan terlebih dahulu"/>
    <s v="FCC"/>
    <s v="18-08-2026 19:39:57"/>
    <d v="2026-08-20T08:00:00"/>
    <m/>
    <s v="SURVEY_NEW_MANJA"/>
    <s v="WAT"/>
    <s v="NO ADDON"/>
    <m/>
    <s v="MIE - SEND SURVEY"/>
    <s v="HSI Bisnis PSB 70% - 300 Mbps"/>
    <s v="INDIBIZ"/>
    <m/>
    <m/>
    <d v="2026-08-20T08:00:00"/>
    <s v="2026-08-20 08:00:00 | Nama : BP OKTA PRATAMA  No Hp : 085236620308 No Alt : 085220255653 Tgl Pemasangan : 19 Agustus 2026 Interval : PAGI  Note : Hubungi pelanggan terlebih dahulu"/>
    <m/>
    <m/>
    <m/>
    <e v="#NUM!"/>
    <e v="#NUM!"/>
    <x v="0"/>
    <x v="1"/>
  </r>
  <r>
    <n v="2150"/>
    <n v="1002522304"/>
    <n v="3"/>
    <x v="2"/>
    <n v="4"/>
    <s v="PURWOKERTO"/>
    <s v="PURWOKERTO"/>
    <s v="PWT"/>
    <s v="REG"/>
    <s v="AO"/>
    <s v="NEW SALES"/>
    <m/>
    <s v="Completed (PS)"/>
    <s v="RBS-Regional 3"/>
    <d v="2026-08-12T14:01:29"/>
    <d v="2026-08-12T16:20:38"/>
    <n v="69363531"/>
    <n v="2812958466"/>
    <n v="146303609246"/>
    <s v="sd negri 1 karanglewas lor"/>
    <s v="ODP-PWT-FBA/179"/>
    <s v="WO061592993"/>
    <m/>
    <m/>
    <m/>
    <n v="109.20070944"/>
    <n v="-7.4206879800000003"/>
    <s v="|MN02742|MYIA-024899288325/POI/rochimi/+6281327377026/sdsatukaranglewaslor@gmail.com"/>
    <s v="Sales Profesional"/>
    <m/>
    <m/>
    <m/>
    <m/>
    <m/>
    <m/>
    <m/>
    <m/>
    <s v="Management Janji"/>
    <s v="2026-08-12 13:00:00 | Tanggal pemasangan : 12 AGUSTUS 2026  Jam pemasangan : pagi/siang  Info Tambahan : Hubungi pelanggan dulu sebelum ke lokasi  terima kasih"/>
    <s v="FCC"/>
    <d v="2026-12-08T14:10:11"/>
    <m/>
    <m/>
    <s v="PS"/>
    <s v="PWT"/>
    <s v="NO ADDON"/>
    <n v="20260812"/>
    <s v="Completed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2026-08-12T07:00:00"/>
    <s v="2026-08-12 13:00:00 | Tanggal pemasangan : 12 AGUSTUS 2026  Jam pemasangan : pagi/siang  Info Tambahan : Hubungi pelanggan dulu sebelum ke lokasi  terima kasih"/>
    <n v="2026"/>
    <n v="8"/>
    <n v="12"/>
    <d v="2026-08-12T00:00:00"/>
    <n v="-0.29166666666424135"/>
    <x v="1"/>
    <x v="4"/>
  </r>
  <r>
    <n v="2151"/>
    <n v="1002516863"/>
    <n v="3"/>
    <x v="3"/>
    <n v="5"/>
    <s v="SBY UTARA"/>
    <s v="TANDES"/>
    <s v="KNN"/>
    <s v="REG"/>
    <s v="AO"/>
    <s v="NEW SALES"/>
    <m/>
    <s v="CANCEL COMPLETED"/>
    <s v="RBS-Regional 3"/>
    <d v="2026-08-10T08:47:58"/>
    <d v="2026-08-10T13:54:52"/>
    <n v="69362073"/>
    <n v="3135923337"/>
    <n v="152412248189"/>
    <s v="Koperasi Wafa Lontar"/>
    <s v="ODP-KND-FEX/15"/>
    <m/>
    <m/>
    <m/>
    <m/>
    <n v="112.6627469"/>
    <n v="-7.2827957000000003"/>
    <s v="|MN02093|/Koperasi Wafa Lontar/M. Itmamul Wafa'/085731508869/itmwafa@gmail.com/HSI Bisnis + Phone Promo 2026 50 Mbps (Rp 395.000) PSB 150.000"/>
    <s v="Sales Force DBS"/>
    <m/>
    <m/>
    <m/>
    <m/>
    <m/>
    <m/>
    <m/>
    <m/>
    <m/>
    <m/>
    <m/>
    <d v="2026-10-08T08:54:46"/>
    <m/>
    <m/>
    <s v="REJECT_FCC"/>
    <s v="KNN"/>
    <s v="NO ADDON"/>
    <m/>
    <s v="DECLINE : Decline - Batal Order EVI PUSPITA EKASARI 40931150|MYDITA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m/>
    <m/>
    <m/>
    <m/>
    <m/>
    <e v="#NUM!"/>
    <e v="#NUM!"/>
    <x v="0"/>
    <x v="23"/>
  </r>
  <r>
    <n v="2152"/>
    <n v="1002527953"/>
    <n v="3"/>
    <x v="4"/>
    <n v="4"/>
    <s v="PEKALONGAN"/>
    <s v="BREBES"/>
    <s v="BMU"/>
    <s v="REG"/>
    <s v="AO"/>
    <s v="NEW SALES"/>
    <m/>
    <s v="QC MIA - INVALID QUALITY CONTROL MIA"/>
    <s v="RBS-Regional 3"/>
    <d v="2026-08-15T10:48:56"/>
    <d v="2026-08-18T11:19:13"/>
    <n v="69366691"/>
    <m/>
    <n v="146281108284"/>
    <s v="SPBU 4452215 NEGARADAHA"/>
    <s v="ODP-BMU-FG/044"/>
    <m/>
    <m/>
    <m/>
    <m/>
    <n v="109.0238056"/>
    <n v="-7.2643190999999998"/>
    <s v="AMRBS;403095;REG3;BAYU;085100296564;HSI 1S 100MB;535k;PIC ALFIAN 085884760517 ;spbunegaradaha@gmail.com"/>
    <s v="Account Manager"/>
    <m/>
    <m/>
    <m/>
    <m/>
    <m/>
    <m/>
    <m/>
    <m/>
    <m/>
    <m/>
    <m/>
    <s v="15-08-2026 10:54:52"/>
    <m/>
    <m/>
    <s v="QC1"/>
    <s v="BMU"/>
    <s v="NO ADDON"/>
    <m/>
    <s v="QC MIA - INVALID QUALITY CONTROL MIA - Tidak Mengunggah Foto Lokasi Instalasi Tampak Depan Menyeluruh - mohon upload foto ban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4"/>
  </r>
  <r>
    <n v="2153"/>
    <n v="1002508299"/>
    <n v="3"/>
    <x v="2"/>
    <n v="4"/>
    <s v="MAGELANG"/>
    <s v="MUNTILAN"/>
    <s v="SWT"/>
    <s v="REG"/>
    <s v="AO"/>
    <s v="NEW SALES"/>
    <m/>
    <s v="FCC - HD1A - PROGRESS"/>
    <s v="RBS-Regional 3"/>
    <d v="2026-08-04T13:43:31"/>
    <d v="2026-08-04T13:45:15"/>
    <n v="69358308"/>
    <m/>
    <n v="142164113601"/>
    <s v="Bolu Kelapa IRF"/>
    <m/>
    <m/>
    <m/>
    <m/>
    <m/>
    <n v="110.3652417"/>
    <n v="-7.5304416999999999"/>
    <s v="|MN00935|/Bolu Kelapa IRF/085647206318/endangmadiun88@gmail.com/ 1S HSI BISNIS BASIC PROMO HUT 50 Mbps / AGUS SADEWO"/>
    <s v="Sales Profesional"/>
    <m/>
    <m/>
    <m/>
    <m/>
    <m/>
    <m/>
    <m/>
    <m/>
    <m/>
    <m/>
    <m/>
    <d v="2026-04-08T13:54:57"/>
    <m/>
    <m/>
    <s v="FCC"/>
    <s v="SWT"/>
    <s v="NO ADDON"/>
    <m/>
    <s v="MYDITA RBS - HD1A - PROGRESS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m/>
    <m/>
    <m/>
    <m/>
    <m/>
    <e v="#NUM!"/>
    <e v="#NUM!"/>
    <x v="0"/>
    <x v="4"/>
  </r>
  <r>
    <n v="2154"/>
    <n v="1002510412"/>
    <n v="3"/>
    <x v="2"/>
    <n v="4"/>
    <s v="MAGELANG"/>
    <s v="TEMANGGUNG"/>
    <s v="PRN"/>
    <s v="REG"/>
    <s v="AO"/>
    <s v="NEW SALES"/>
    <s v="1P INET"/>
    <s v="Completed (PS)"/>
    <s v="RBS-Regional 3"/>
    <d v="2026-08-05T12:41:56"/>
    <d v="2026-08-06T10:53:21"/>
    <n v="69359083"/>
    <m/>
    <n v="141149112897"/>
    <s v="MI MUHAMMADIYAH DANUREJO"/>
    <s v="ODP-PRN-FAK/058 FAK/D03/058.01"/>
    <s v="WO060977292"/>
    <m/>
    <m/>
    <m/>
    <n v="110.1391426"/>
    <n v="-7.2802783"/>
    <s v="|MN02495|MYIA-032009459991/POI/FIRMAN SANTOSO/081882850112/muhammadiyahdanurejo@gmail.com"/>
    <s v="MYIB_ASSISTANT"/>
    <m/>
    <m/>
    <m/>
    <m/>
    <m/>
    <m/>
    <m/>
    <m/>
    <s v="Management Janji"/>
    <s v="2026-08-06 13:00:00 | M Janji : (06/08/2026) jam Pasang : 09:00 Note : hubungi pelanggan jika ingin kelokasi"/>
    <s v="FCC"/>
    <d v="2026-05-08T12:55:33"/>
    <d v="2026-08-06T13:00:00"/>
    <m/>
    <s v="PS"/>
    <s v="PRN"/>
    <s v="NO ADDON"/>
    <n v="20260806"/>
    <s v="Completed"/>
    <s v="HSI Bisnis Promo HUT Telkom PSB 70% - 50 Mbps"/>
    <s v="INDIBIZ"/>
    <m/>
    <m/>
    <d v="2026-08-06T13:00:00"/>
    <s v="2026-08-06 13:00:00 | M Janji : (06/08/2026) jam Pasang : 09:00 Note : hubungi pelanggan jika ingin kelokasi"/>
    <n v="2026"/>
    <n v="8"/>
    <n v="6"/>
    <d v="2026-08-06T00:00:00"/>
    <n v="-0.54166666666424135"/>
    <x v="1"/>
    <x v="4"/>
  </r>
  <r>
    <n v="2155"/>
    <n v="1002534713"/>
    <n v="3"/>
    <x v="1"/>
    <n v="5"/>
    <s v="KEDIRI"/>
    <s v="KEDIRI"/>
    <s v="SBI"/>
    <s v="REG"/>
    <s v="AO"/>
    <s v="NEW SALES"/>
    <s v="1P INET"/>
    <s v="MIE - SEND SURVEY"/>
    <s v="RBS-Regional 3"/>
    <d v="2026-08-18T19:11:56"/>
    <d v="2026-08-18T19:14:01"/>
    <n v="69369526"/>
    <m/>
    <n v="152626202767"/>
    <s v="SMPN 1 RINGINREJO"/>
    <s v="ODP-SBI-FA/09 FA/D02/09.01"/>
    <s v="WO062054132"/>
    <m/>
    <m/>
    <m/>
    <n v="112.04553"/>
    <n v="-7.9672210000000003"/>
    <s v="|MC20217|MYIA-024695586215/POI/BUDIYONO M.kom/085729091981/smpn1ringinrejo@gmail.com"/>
    <s v="MYIB_ASSISTANT"/>
    <m/>
    <m/>
    <m/>
    <m/>
    <m/>
    <m/>
    <m/>
    <m/>
    <s v="Management Janji"/>
    <s v="2026-08-20 08:00:00 | M Janji : (19/agustus/2026) jam Pasang : 09:00 Note : hubungi pelanggan jika ingin kelokasi"/>
    <s v="FCC"/>
    <s v="18-08-2026 19:39:57"/>
    <d v="2026-08-20T08:00:00"/>
    <m/>
    <s v="SURVEY_NEW_MANJA"/>
    <s v="SBI"/>
    <s v="NO ADDON"/>
    <m/>
    <s v="MIE - SEND SURVEY"/>
    <s v="HSI Bisnis Promo HUT RI PSB 70% - 75 Mbps"/>
    <s v="INDIBIZ"/>
    <m/>
    <m/>
    <d v="2026-08-20T08:00:00"/>
    <s v="2026-08-20 08:00:00 | M Janji : (19/agustus/2026) jam Pasang : 09:00 Note : hubungi pelanggan jika ingin kelokasi"/>
    <m/>
    <m/>
    <m/>
    <e v="#NUM!"/>
    <e v="#NUM!"/>
    <x v="0"/>
    <x v="1"/>
  </r>
  <r>
    <n v="2156"/>
    <n v="1002522585"/>
    <n v="3"/>
    <x v="3"/>
    <n v="5"/>
    <s v="MADURA"/>
    <s v="PAMEKASAN"/>
    <s v="SMP"/>
    <s v="REG"/>
    <s v="AO"/>
    <s v="NEW SALES"/>
    <m/>
    <s v="Completed (PS)"/>
    <s v="RBS-Regional 3"/>
    <d v="2026-08-12T15:16:45"/>
    <d v="2026-08-12T16:35:10"/>
    <n v="69361256"/>
    <m/>
    <n v="152431231939"/>
    <s v="Toko Puji"/>
    <s v="ODP-SMP-FG/02"/>
    <s v="WO061603758"/>
    <m/>
    <m/>
    <m/>
    <n v="113.875034"/>
    <n v="-7.0184850000000001"/>
    <s v="MD|MYDB-20260808264723|DN00001/MN00572|Toko Puji|085904327423"/>
    <s v="MYDIGIBIZPARTNER"/>
    <m/>
    <m/>
    <m/>
    <m/>
    <m/>
    <m/>
    <m/>
    <m/>
    <s v="Management Janji"/>
    <s v="2026-08-09 08:00:00 | Nama PIC : Ibu Puji  No Hp : 085904327423  No Alt : -  Tgl Pemasangan : 09 Agustus 2026  Interval : PAGI SIANG  Note : Hubungi pelanggan terlebih dahulu"/>
    <s v="FCC"/>
    <d v="2026-12-08T15:25:37"/>
    <m/>
    <m/>
    <s v="PS"/>
    <s v="SMP"/>
    <s v="NO ADDON"/>
    <n v="20260812"/>
    <s v="Completed"/>
    <s v="- 11_11446;Biaya PSB HSI EBIS Tunai di Depan ~ 11[150000]  - E23015;E23015 ~ ES23 - Perangkat ONT[0]  - E23015~null~44292;E23015||11||Abodemen 0[0]  - E23015~null~E23015_SWONT;SWONT ~ Biaya Sewa ONT ~ E23015[30000]  - SP_NOSS;SP_NOSS ~ Internet NOSS Multi"/>
    <s v="INDIBIZ"/>
    <m/>
    <m/>
    <d v="2026-08-12T07:00:00"/>
    <s v="2026-08-09 08:00:00 | Nama PIC : Ibu Puji  No Hp : 085904327423  No Alt : -  Tgl Pemasangan : 09 Agustus 2026  Interval : PAGI SIANG  Note : Hubungi pelanggan terlebih dahulu"/>
    <n v="2026"/>
    <n v="8"/>
    <n v="12"/>
    <d v="2026-08-12T00:00:00"/>
    <n v="-0.29166666666424135"/>
    <x v="1"/>
    <x v="6"/>
  </r>
  <r>
    <n v="2157"/>
    <n v="1002515095"/>
    <n v="3"/>
    <x v="4"/>
    <n v="4"/>
    <s v="PEKALONGAN"/>
    <s v="BATANG"/>
    <s v="BDY"/>
    <s v="REG"/>
    <s v="AO"/>
    <s v="NEW SALES"/>
    <s v="1P INET"/>
    <s v="Completed (PS)"/>
    <s v="RBS-Regional 3"/>
    <d v="2026-08-07T15:34:56"/>
    <d v="2026-08-09T16:48:35"/>
    <n v="69360973"/>
    <m/>
    <n v="142201107713"/>
    <s v="WISMA KOST FIKAL"/>
    <s v="ODP-BDY-FK/004 FK/D01/004.01"/>
    <s v="WO061182918"/>
    <m/>
    <m/>
    <m/>
    <n v="109.802055"/>
    <n v="-7.0585290000000001"/>
    <s v="|MN01913|MYIA-049925814598/POI/APRIATIN BUDI ASIH/085742145474/titis181921@gmail.com"/>
    <s v="MYIB_ASSISTANT"/>
    <m/>
    <m/>
    <m/>
    <m/>
    <m/>
    <m/>
    <m/>
    <m/>
    <s v="Management Janji"/>
    <s v="2026-08-08 13:00:00 | Tanggal pemasangan: 08/08/2026 Jam pemasangan : pagi / siang Info Tambahan : Hubungi pelanggan dulu sebelum ke lokasi. terima kasih "/>
    <s v="FCC"/>
    <d v="2026-07-08T15:40:19"/>
    <d v="2026-08-08T13:00:00"/>
    <m/>
    <s v="PS"/>
    <s v="BDY"/>
    <s v="NO ADDON"/>
    <n v="20260809"/>
    <s v="Completed"/>
    <s v="HSI Bisnis Promo HUT Telkom PSB 70% - 50 Mbps"/>
    <s v="INDIBIZ"/>
    <m/>
    <m/>
    <d v="2026-08-08T13:00:00"/>
    <s v="2026-08-08 13:00:00 | Tanggal pemasangan: 08/08/2026 Jam pemasangan : pagi / siang Info Tambahan : Hubungi pelanggan dulu sebelum ke lokasi. terima kasih "/>
    <n v="2026"/>
    <n v="8"/>
    <n v="9"/>
    <d v="2026-08-09T00:00:00"/>
    <n v="0.45833333333575865"/>
    <x v="1"/>
    <x v="4"/>
  </r>
  <r>
    <n v="2158"/>
    <n v="1002528063"/>
    <n v="3"/>
    <x v="2"/>
    <n v="4"/>
    <s v="MAGELANG"/>
    <s v="MUNTILAN"/>
    <s v="SWT"/>
    <s v="REG"/>
    <s v="AO"/>
    <s v="NEW SALES"/>
    <m/>
    <s v="Completed (PS)"/>
    <s v="RBS-Regional 3"/>
    <d v="2026-08-15T11:29:17"/>
    <d v="2026-08-15T13:07:00"/>
    <n v="69364523"/>
    <m/>
    <n v="142164113661"/>
    <s v="DUTA MEDIA DIGITAL"/>
    <s v="ODP-SWT-FAM/082"/>
    <s v="WO061811834"/>
    <m/>
    <m/>
    <m/>
    <n v="110.2562212"/>
    <n v="-7.5611049000000001"/>
    <s v="|MN02230|MYIA-059145168319/POI/Achmad saifudin/0818722725/sales.dutamediadigital@gmail.com"/>
    <s v="Sales Profesional"/>
    <m/>
    <m/>
    <m/>
    <m/>
    <m/>
    <m/>
    <m/>
    <m/>
    <s v="Management Janji"/>
    <s v="2026-08-13 15:00:00 | Waktu pemasnagan : 13 Agustus 2026  Jam pemasangan : 08.00 - 12.00  Mohon hubungi pelanggan sebelum ke lokasi   Terima kasih"/>
    <s v="FCC"/>
    <s v="15-08-2026 11:39:55"/>
    <m/>
    <m/>
    <s v="PS"/>
    <s v="SWT"/>
    <s v="NO ADDON"/>
    <n v="20260815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5T07:00:00"/>
    <s v="2026-08-13 15:00:00 | Waktu pemasnagan : 13 Agustus 2026  Jam pemasangan : 08.00 - 12.00  Mohon hubungi pelanggan sebelum ke lokasi   Terima kasih"/>
    <n v="2026"/>
    <n v="8"/>
    <n v="15"/>
    <d v="2026-08-15T00:00:00"/>
    <n v="-0.29166666666424135"/>
    <x v="1"/>
    <x v="4"/>
  </r>
  <r>
    <n v="2159"/>
    <n v="1002512122"/>
    <n v="3"/>
    <x v="0"/>
    <n v="5"/>
    <s v="MATARAM"/>
    <s v="BIMA"/>
    <s v="TET"/>
    <s v="REG"/>
    <s v="AO"/>
    <s v="NEW SALES"/>
    <s v="1P INET"/>
    <s v="102 | FOLLOW UP COMPLETED"/>
    <s v="RBS-Regional 3"/>
    <d v="2026-08-06T11:43:56"/>
    <d v="2026-08-10T12:41:25"/>
    <n v="69359853"/>
    <m/>
    <n v="172616790153"/>
    <s v="SPPG SUCI DESA TANGGA YAYASAN MUTIARA CIPTA BIMA"/>
    <s v="ODP-TET-FAC/11 FAC/D02/11.01"/>
    <s v="WO061061924"/>
    <m/>
    <m/>
    <m/>
    <n v="118.693925701081"/>
    <n v="-8.6567719459668702"/>
    <s v="MD|MYDB-20260805264396|SC00001/MC00152|SPPG SUCI DESA TANGGA YAYASAN MUTIARA CIPTA BIMA|082339162590"/>
    <s v="MYDIGIBIZPARTNER"/>
    <m/>
    <m/>
    <m/>
    <m/>
    <m/>
    <m/>
    <m/>
    <m/>
    <s v="Management Janji"/>
    <s v="2026-08-07 08:00:00 | Nama PIC : BAPAK FATURAHMAN No HP : 082339162590 Alt :  M Janji : (JUMAT/7/AGUSTUS/2026) jam Pasang : 09:00 Note : hubungi pelanggan jika ingin kelokasi"/>
    <s v="FCC"/>
    <d v="2026-06-08T11:54:59"/>
    <d v="2026-08-07T08:00:00"/>
    <m/>
    <s v="REVOKE"/>
    <s v="TET"/>
    <s v="NETMONK"/>
    <m/>
    <s v="Follow Up Revoke Completed, New Order ID : SC1002517637"/>
    <s v="HSI Bisnis Bundling Netmonk PSB 70% - 200 Mbps"/>
    <s v="INDIBIZ"/>
    <m/>
    <m/>
    <d v="2026-08-07T08:00:00"/>
    <s v="2026-08-07 08:00:00 | Nama PIC : BAPAK FATURAHMAN No HP : 082339162590 Alt :  M Janji : (JUMAT/7/AGUSTUS/2026) jam Pasang : 09:00 Note : hubungi pelanggan jika ingin kelokasi"/>
    <m/>
    <m/>
    <m/>
    <e v="#NUM!"/>
    <e v="#NUM!"/>
    <x v="0"/>
    <x v="0"/>
  </r>
  <r>
    <n v="2160"/>
    <n v="1002511658"/>
    <n v="3"/>
    <x v="3"/>
    <n v="5"/>
    <s v="SBY UTARA"/>
    <s v="GRESIK"/>
    <s v="CRM"/>
    <s v="REG"/>
    <s v="AO"/>
    <s v="NEW SALES"/>
    <s v="1P INET"/>
    <s v="Completed (PS)"/>
    <s v="RBS-Regional 3"/>
    <d v="2026-08-06T09:47:56"/>
    <d v="2026-08-06T17:52:42"/>
    <n v="69359668"/>
    <m/>
    <n v="152446246168"/>
    <s v="LEMBAGA PENDIDIKAN ISLAM AZ-ZAHRO LAB"/>
    <s v="ODP-CRM-FC/44 FC/D09/44.01"/>
    <s v="WO061047530"/>
    <m/>
    <m/>
    <m/>
    <n v="112.59437385946499"/>
    <n v="-7.24148362868665"/>
    <s v="MD|MYDB-20260805264455|DN00001/MN02100|LEMBAGA PENDIDIKAN ISLAM AZ-ZAHRO LAB|081333390668"/>
    <s v="MYDIGIBIZPARTNER"/>
    <m/>
    <m/>
    <m/>
    <m/>
    <m/>
    <m/>
    <m/>
    <m/>
    <s v="Management Janji"/>
    <s v="2026-08-07 10:00:00 | Nama PIC : Laila No HP : 081333390668 Alt : 081913332588 M Janji : 07/08/2026 Jam Pasang : 08.00 - 13:00  NoteÃ‚Â :  hubungi terlebih dahulu sebelum kelokasi "/>
    <s v="FCC"/>
    <d v="2026-06-08T09:55:05"/>
    <d v="2026-08-07T10:00:00"/>
    <m/>
    <s v="PS"/>
    <s v="CRM"/>
    <s v="NO ADDON"/>
    <n v="20260806"/>
    <s v="Completed"/>
    <s v="HSI Bisnis Promo HUT Telkom PSB 70% - 75 Mbps"/>
    <s v="INDIBIZ"/>
    <m/>
    <m/>
    <d v="2026-08-07T10:00:00"/>
    <s v="2026-08-07 10:00:00 | Nama PIC : Laila No HP : 081333390668 Alt : 081913332588 M Janji : 07/08/2026 Jam Pasang : 08.00 - 13:00  NoteÃ‚Â :  hubungi terlebih dahulu sebelum kelokasi "/>
    <n v="2026"/>
    <n v="8"/>
    <n v="6"/>
    <d v="2026-08-06T00:00:00"/>
    <n v="-1.4166666666642413"/>
    <x v="1"/>
    <x v="8"/>
  </r>
  <r>
    <n v="2161"/>
    <n v="1002524054"/>
    <n v="3"/>
    <x v="5"/>
    <n v="5"/>
    <s v="SINGARJA"/>
    <s v="TABANAN"/>
    <s v="TBN"/>
    <s v="REG"/>
    <s v="AO"/>
    <s v="NEW SALES"/>
    <m/>
    <s v="CANCEL COMPLETED"/>
    <s v="RBS-Regional 3"/>
    <d v="2026-08-13T12:12:00"/>
    <d v="2026-08-17T22:00:01"/>
    <n v="69365035"/>
    <m/>
    <n v="172413244433"/>
    <s v="NI NYOMAN SUMAWATI"/>
    <s v="ODP-TBN-FDD/17"/>
    <m/>
    <m/>
    <m/>
    <m/>
    <n v="115.22262503160201"/>
    <n v="-8.3271809417906493"/>
    <s v="MN02658/PT. MERTA HARUMAS/PIC NI NYOMAN SUMAWATI/081339049176/spbu.bali.5480326@gmail.com"/>
    <s v="Sales Force DBS"/>
    <m/>
    <m/>
    <m/>
    <m/>
    <m/>
    <m/>
    <m/>
    <m/>
    <m/>
    <m/>
    <m/>
    <s v="13-08-2026 12:25:00"/>
    <m/>
    <m/>
    <s v="REJECT_FCC"/>
    <s v="TBN"/>
    <s v="NO ADDON"/>
    <m/>
    <s v="Order dicancel oleh SYSTEM remark : CANCEL ORDER by System : pelanggan belum melakukan upload dokumen melebihi 3 hari"/>
    <s v="- SP_NOSS;SP_NOSS ~ Internet NOSS Multispeed Network[0]  - SP_NOSS;SP_NOSS ~ Internet NOSS Multispeed Network[0]  - E23015;E23015 ~ ES23 - Perangkat ONT[0]  - E23015~null~44292;E23015||11||Abodemen 0[0]  - E23015~null~E23015_SWONT;SWONT ~ Biaya Sewa ONT ~"/>
    <s v="INDIBIZ"/>
    <m/>
    <s v="Order dicancel oleh SYSTEM remark : CANCEL ORDER by System : pelanggan belum melakukan upload dokumen melebihi 3 hari"/>
    <m/>
    <m/>
    <m/>
    <m/>
    <m/>
    <e v="#NUM!"/>
    <e v="#NUM!"/>
    <x v="0"/>
    <x v="16"/>
  </r>
  <r>
    <n v="2162"/>
    <n v="1002524166"/>
    <n v="3"/>
    <x v="4"/>
    <n v="4"/>
    <s v="PEKALONGAN"/>
    <s v="BREBES"/>
    <s v="BMU"/>
    <s v="REG"/>
    <s v="AO"/>
    <s v="NEW SALES"/>
    <s v="1P INET"/>
    <s v="OSS - FALLOUT"/>
    <s v="RBS-Regional 3"/>
    <d v="2026-08-13T13:01:56"/>
    <d v="2026-08-18T08:36:04"/>
    <n v="69365099"/>
    <m/>
    <n v="146281108192"/>
    <s v="SPPG PAGUYANGAN PAGOJENGAN 1"/>
    <s v="ODP-BMU-FG/025 FG/D02/025.01"/>
    <s v="WO061664371"/>
    <m/>
    <m/>
    <m/>
    <n v="109.019221"/>
    <n v="-7.2742570000000004"/>
    <s v="|MN00292|MYIA-012556967464/POI/EDO SAPUTRA/085641141912/eddoschakin@gmail.com"/>
    <s v="MYIB_ASSISTANT"/>
    <m/>
    <m/>
    <m/>
    <m/>
    <m/>
    <m/>
    <m/>
    <m/>
    <s v="Management Janji"/>
    <s v="2026-08-15 08:00:00 | Waktu pemasangan : 13 agustus 2026 Jam pemasangan : 08.00 - 12.00 Info Tambahan : Hubungi pelanggan dulu sebelum ke lokasi terimakasih "/>
    <s v="FCC"/>
    <s v="13-08-2026 13:10:22"/>
    <d v="2026-08-15T08:00:00"/>
    <s v="Kendala Pelanggan"/>
    <s v="FO_WFM"/>
    <s v="BMU"/>
    <s v="NO ADDON"/>
    <m/>
    <s v="Provisioning Failed|WFM|INF009061069|PP_-7.2553909,109.079555_A/N SPPG PAGUYANGAN PAGOJENGAN 1 | PELANGGAN MINTA PEMASANGAN T"/>
    <s v="HSI Bisnis Promo HUT Telkom PSB 70% - 75 Mbps"/>
    <s v="INDIBIZ"/>
    <m/>
    <m/>
    <d v="2026-08-15T08:00:00"/>
    <s v="2026-08-15 08:00:00 | Waktu pemasangan : 13 agustus 2026 Jam pemasangan : 08.00 - 12.00 Info Tambahan : Hubungi pelanggan dulu sebelum ke lokasi terimakasih "/>
    <m/>
    <m/>
    <m/>
    <e v="#NUM!"/>
    <e v="#NUM!"/>
    <x v="0"/>
    <x v="4"/>
  </r>
  <r>
    <n v="2163"/>
    <n v="1002531232"/>
    <n v="3"/>
    <x v="4"/>
    <n v="4"/>
    <s v="SEMARANG"/>
    <s v="INNER - SEMARANG JATENG UTARA"/>
    <s v="GNK"/>
    <s v="REG"/>
    <s v="AO"/>
    <s v="NEW SALES"/>
    <s v="1P INET"/>
    <s v="Completed (PS)"/>
    <s v="RBS-Regional 3"/>
    <d v="2026-08-17T16:14:56"/>
    <d v="2026-08-18T14:53:16"/>
    <n v="69368287"/>
    <m/>
    <n v="143424113849"/>
    <s v="Toko Nanu Pink Kosmetik"/>
    <s v="ODP-GNK-FF/045"/>
    <s v="WO061944737"/>
    <m/>
    <m/>
    <m/>
    <n v="110.527053189284"/>
    <n v="-6.9911658097403899"/>
    <s v="|MN02374|MYIA-075180670216/POI/sugiarto/08995566136/balingbambu.57.57@gmail.com"/>
    <s v="MYIB_ASSISTANT"/>
    <m/>
    <m/>
    <m/>
    <m/>
    <m/>
    <m/>
    <m/>
    <m/>
    <s v="Management Janji"/>
    <s v="2026-08-18 13:00:00 | telp :08995566136 alt : Tanggal pemasangan :18/08/2026 Jam pemasangan : pagi/siang Info Tambahan : Hubungi pelanggan dulu sebelum ke lokasi terima kasih."/>
    <s v="FCC"/>
    <s v="17-08-2026 16:25:32"/>
    <d v="2026-08-18T13:00:00"/>
    <m/>
    <s v="PS"/>
    <s v="GNK"/>
    <s v="NO ADDON"/>
    <n v="20260818"/>
    <s v="Completed"/>
    <s v="HSI Bisnis Promo HUT Telkom PSB 70% - 100 Mbps"/>
    <s v="INDIBIZ"/>
    <m/>
    <m/>
    <d v="2026-08-18T13:00:00"/>
    <s v="2026-08-18 13:00:00 | telp :08995566136 alt : Tanggal pemasangan :18/08/2026 Jam pemasangan : pagi/siang Info Tambahan : Hubungi pelanggan dulu sebelum ke lokasi terima kasih."/>
    <n v="2026"/>
    <n v="8"/>
    <n v="18"/>
    <d v="2026-08-18T00:00:00"/>
    <n v="-0.54166666666424135"/>
    <x v="1"/>
    <x v="4"/>
  </r>
  <r>
    <n v="2164"/>
    <n v="1002511074"/>
    <n v="3"/>
    <x v="6"/>
    <n v="5"/>
    <s v="SIDOARJO"/>
    <s v="MOJOKERTO"/>
    <s v="DLA"/>
    <s v="REG"/>
    <s v="AO"/>
    <s v="NEW SALES"/>
    <m/>
    <s v="Completed (PS)"/>
    <s v="RBS-Regional 3"/>
    <d v="2026-08-05T15:46:40"/>
    <d v="2026-08-05T21:46:08"/>
    <n v="69359371"/>
    <m/>
    <n v="152329216766"/>
    <s v="SO CAFFE"/>
    <s v="ODP-DLA-FB/24"/>
    <s v="WO061024049"/>
    <m/>
    <m/>
    <m/>
    <n v="112.491979"/>
    <n v="-7.6178065999999998"/>
    <s v="|MN02271|/SO CAFFE/WINBACK HSI B2B + NETMONK (1:1) 200MBPS 946,1RB PSB DISC 70%//sukmadwi933@gmail.com/SUKMA DWI ROIZA/85785393012"/>
    <s v="Sales Force DBS"/>
    <m/>
    <m/>
    <m/>
    <m/>
    <m/>
    <m/>
    <m/>
    <m/>
    <s v="Management Janji"/>
    <s v="2026-08-06 15:00:00|Nama PIC : Ibu Sukma No Hp : 085785393012 No Alt : - Tgl Pemasangan : 06 Agustus 2026 Interval : PAGI SIANG Note : Hubungi pelanggan terlebih dahulu|40951378|MYDITA"/>
    <s v="FCC"/>
    <d v="2026-05-08T15:55:29"/>
    <d v="2026-08-06T15:00:00"/>
    <m/>
    <s v="PS"/>
    <s v="DLA"/>
    <s v="NETMONK"/>
    <n v="20260805"/>
    <s v="Completed"/>
    <s v="- 11_11446;Biaya PSB HSI EBIS Tunai di Depan ~ 11[150000]  - E23015;E23015 ~ ES23 - Perangkat ONT[0]  - E23015~null~44292;E23015||11||Abodemen 0[0]  - E23015~null~E23015_SWONTPREM;SWONTPREM ~ Biaya Sewa ONT Premium ~ E23015[50000]  - SP_NOSS;SP_NOSS ~ Int"/>
    <s v="INDIBIZ"/>
    <m/>
    <m/>
    <d v="2026-08-06T15:00:00"/>
    <s v="2026-08-06 15:00:00|Nama PIC : Ibu Sukma No Hp : 085785393012 No Alt : - Tgl Pemasangan : 06 Agustus 2026 Interval : PAGI SIANG Note : Hubungi pelanggan terlebih dahulu|40951378|MYDITA"/>
    <n v="2026"/>
    <n v="8"/>
    <n v="5"/>
    <d v="2026-08-05T00:00:00"/>
    <n v="-1.625"/>
    <x v="1"/>
    <x v="20"/>
  </r>
  <r>
    <n v="2165"/>
    <n v="1002528650"/>
    <n v="3"/>
    <x v="6"/>
    <n v="5"/>
    <s v="SIDOARJO"/>
    <s v="MOJOKERTO"/>
    <s v="MJS"/>
    <s v="REG"/>
    <s v="AO"/>
    <s v="NEW SALES"/>
    <m/>
    <s v="CC - HD1A - INPROGRESS UNCONTACTED"/>
    <s v="RBS-Regional 3"/>
    <d v="2026-08-15T16:08:32"/>
    <d v="2026-08-18T10:46:25"/>
    <n v="69367101"/>
    <m/>
    <n v="152330220350"/>
    <s v="WARKOP GM"/>
    <s v="ODP-MJS-FQ/43"/>
    <m/>
    <m/>
    <m/>
    <m/>
    <n v="112.55395249999999"/>
    <n v="-7.5163510999999996"/>
    <s v="|MC30080|/BAGAS JULIANTO/085700111021/bjulianto57@gmail.com"/>
    <s v="Sales Force DBS"/>
    <m/>
    <m/>
    <m/>
    <m/>
    <m/>
    <m/>
    <m/>
    <m/>
    <m/>
    <m/>
    <m/>
    <s v="15-08-2026 16:10:16"/>
    <m/>
    <m/>
    <s v="FCC"/>
    <s v="MJS"/>
    <s v="NETMONK - OCA"/>
    <m/>
    <s v="UNCONTACTED : Mail Box - Memo Benita Lailani 40951377|MYDITA"/>
    <s v="- E23015;E23015 ~ ES23 - Perangkat ONT[0]  - E23015~null~44292;E23015||11||Abodemen 0[0]  - E23015~null~E23015_SWONTPREM;SWONTPREM ~ Biaya Sewa ONT Premium ~ E23015[50000]  - E24057;E24057 ~ ES24 - Paket HSI Bisnis (HSIE) Khusus Winback[0]  - E24057~null~"/>
    <s v="INDIBIZ"/>
    <m/>
    <m/>
    <m/>
    <m/>
    <m/>
    <m/>
    <m/>
    <e v="#NUM!"/>
    <e v="#NUM!"/>
    <x v="0"/>
    <x v="20"/>
  </r>
  <r>
    <n v="2166"/>
    <n v="1002524392"/>
    <n v="3"/>
    <x v="4"/>
    <n v="4"/>
    <s v="SEMARANG"/>
    <s v="INNER - SEMARANG JATENG UTARA"/>
    <s v="MJP"/>
    <s v="REG"/>
    <s v="AO"/>
    <s v="NEW SALES"/>
    <m/>
    <s v="Completed (PS)"/>
    <s v="RBS-Regional 3"/>
    <d v="2026-08-13T14:12:18"/>
    <d v="2026-08-16T18:20:36"/>
    <n v="69365203"/>
    <m/>
    <n v="142410346123"/>
    <s v="PT. SIDOREJO MAKMUR SEJAHTERA (SPBU 4459513)"/>
    <s v="ODP-MJP-FCU/040"/>
    <s v="WO061807524"/>
    <m/>
    <m/>
    <m/>
    <n v="110.59235454858501"/>
    <n v="-7.0486151641866703"/>
    <s v="AMRBS;401428;REG3;FIRONIKA;081393111688;CP.Adi Satiya Wijayanto;081325713775;PAKET WINBACK 3.0 INET 100MBPS 1:1 TARIF 500K;PT. SIDOREJO MAKMUR SEJAHTERA (SPBU 4459513)"/>
    <s v="Account Manager"/>
    <m/>
    <m/>
    <m/>
    <m/>
    <m/>
    <m/>
    <m/>
    <m/>
    <s v="Management Janji"/>
    <s v="2026-08-16 08:00:00|Waktu pemasangan : 17 agustus 2026 Jam pemasangan : 08.00 - 12.00 Info Tambahan : Hubungi pelanggan dulu sebelum ke lokasi terimakasih |40971401|MYDITA"/>
    <s v="FCC"/>
    <s v="13-08-2026 14:39:50"/>
    <d v="2026-08-16T08:00:00"/>
    <m/>
    <s v="PS"/>
    <s v="MJP"/>
    <s v="NO ADDON"/>
    <n v="20260816"/>
    <s v="Completed"/>
    <s v="- 11_11446;Biaya PSB HSI EBIS Tunai di Depan ~ 11[150000]  - SP_NOSS;SP_NOSS ~ Internet NOSS Multispeed Network[0]  - SP_NOSS;SP_NOSS ~ Internet NOSS Multispeed Network[0]  - E26016;E26016 ~ ES26 - Paket HSI Bisnis (HSIE) Khusus Winback 3.0[0]  - E26016~n"/>
    <s v="INDIBIZ"/>
    <m/>
    <m/>
    <d v="2026-08-16T08:00:00"/>
    <s v="2026-08-16 08:00:00|Waktu pemasangan : 17 agustus 2026 Jam pemasangan : 08.00 - 12.00 Info Tambahan : Hubungi pelanggan dulu sebelum ke lokasi terimakasih |40971401|MYDITA"/>
    <n v="2026"/>
    <n v="8"/>
    <n v="16"/>
    <d v="2026-08-16T00:00:00"/>
    <n v="-0.33333333333575865"/>
    <x v="1"/>
    <x v="4"/>
  </r>
  <r>
    <n v="2167"/>
    <n v="1002504745"/>
    <n v="3"/>
    <x v="1"/>
    <n v="5"/>
    <s v="KEDIRI"/>
    <s v="TRENGGALEK"/>
    <s v="TRE"/>
    <s v="REG"/>
    <s v="AO"/>
    <s v="NEW SALES"/>
    <s v="1P INET"/>
    <s v="Completed (PS)"/>
    <s v="RBS-Regional 3"/>
    <d v="2026-08-01T15:34:56"/>
    <d v="2026-08-02T11:41:19"/>
    <n v="69356817"/>
    <m/>
    <n v="152608208820"/>
    <s v="TOKO SUMBER REZEKI"/>
    <s v="ODP-TRE-FW/65 FW/D04/65.01"/>
    <s v="WO060665379"/>
    <m/>
    <m/>
    <m/>
    <n v="111.60017888993001"/>
    <n v="-8.3098921592855906"/>
    <s v="MD|MYDB-20260801264127|DC20010/MC20002|TOKO SUMBER REZEKI|081231093439"/>
    <s v="MYDIGIBIZPARTNER"/>
    <m/>
    <m/>
    <m/>
    <m/>
    <m/>
    <m/>
    <m/>
    <m/>
    <s v="Management Janji"/>
    <s v="2026-08-02 13:00:00 | Nama PIC : Bp Sumano No Hp : 081231093439 No Alt : - Tgl Pemasangan : 02 Agustus 2026 Interval : PAGI SIANG Note : Hubungi pelanggan terlebih dahulu"/>
    <s v="FCC"/>
    <d v="2026-01-08T15:39:52"/>
    <d v="2026-08-02T13:00:00"/>
    <m/>
    <s v="PS"/>
    <s v="TRE"/>
    <s v="NO ADDON"/>
    <n v="20260802"/>
    <s v="Completed"/>
    <s v="HSI Bisnis Promo HUT Telkom PSB 70% - 150 Mbps"/>
    <s v="INDIBIZ"/>
    <m/>
    <m/>
    <d v="2026-08-02T13:00:00"/>
    <s v="2026-08-02 13:00:00 | Nama PIC : Bp Sumano No Hp : 081231093439 No Alt : - Tgl Pemasangan : 02 Agustus 2026 Interval : PAGI SIANG Note : Hubungi pelanggan terlebih dahulu"/>
    <n v="2026"/>
    <n v="8"/>
    <n v="2"/>
    <d v="2026-08-02T00:00:00"/>
    <n v="-0.54166666666424135"/>
    <x v="1"/>
    <x v="25"/>
  </r>
  <r>
    <n v="2168"/>
    <n v="1002531311"/>
    <n v="3"/>
    <x v="0"/>
    <n v="5"/>
    <s v="MATARAM"/>
    <s v="INNER - NUSA TENGGARA"/>
    <s v="MTR"/>
    <s v="REG"/>
    <s v="AO"/>
    <s v="NEW SALES"/>
    <s v="1P INET"/>
    <s v="MIE - SEND SURVEY"/>
    <s v="RBS-Regional 3"/>
    <d v="2026-08-17T16:47:57"/>
    <d v="2026-08-17T16:50:28"/>
    <n v="69368335"/>
    <m/>
    <n v="172601797051"/>
    <s v="servis radiator"/>
    <s v="ODP-MTR-FDC/09 FDC/D01/09.01"/>
    <s v="WO061946930"/>
    <m/>
    <m/>
    <m/>
    <n v="116.132323995446"/>
    <n v="-8.5901112119680292"/>
    <s v="|MC40299|MYIA-044512760930/POI/padiah/087736860089/ufatah38@gmail.com"/>
    <s v="MYIB_ASSISTANT"/>
    <m/>
    <m/>
    <m/>
    <m/>
    <m/>
    <m/>
    <m/>
    <m/>
    <s v="Management Janji"/>
    <s v="2026-08-19 13:00:00 | Nama PIC : Bp Fatahuddin No Hp : 087736860089 No Alt : - Tgl Pemasangan : 19 Agustus 2026 Interval : PAGI SIANG Note : Hubungi pelanggan terlebih dahulu"/>
    <s v="FCC"/>
    <s v="17-08-2026 16:55:01"/>
    <d v="2026-08-19T13:00:00"/>
    <m/>
    <s v="SURVEY_NEW_MANJA"/>
    <s v="MTR"/>
    <s v="NO ADDON"/>
    <m/>
    <s v="MIE - SEND SURVEY"/>
    <s v="HSI Bisnis Khusus Winback PSB 70% - 100 Mbps"/>
    <s v="INDIBIZ"/>
    <m/>
    <m/>
    <d v="2026-08-19T13:00:00"/>
    <s v="2026-08-19 13:00:00 | Nama PIC : Bp Fatahuddin No Hp : 087736860089 No Alt : - Tgl Pemasangan : 19 Agustus 2026 Interval : PAGI SIANG Note : Hubungi pelanggan terlebih dahulu"/>
    <m/>
    <m/>
    <m/>
    <e v="#NUM!"/>
    <e v="#NUM!"/>
    <x v="0"/>
    <x v="14"/>
  </r>
  <r>
    <n v="2169"/>
    <n v="1002510859"/>
    <n v="3"/>
    <x v="1"/>
    <n v="5"/>
    <s v="MALANG"/>
    <s v="BATU"/>
    <s v="TMP"/>
    <s v="REG"/>
    <s v="AO"/>
    <s v="NEW SALES"/>
    <s v="1P INET"/>
    <s v="Completed (PS)"/>
    <s v="RBS-Regional 3"/>
    <d v="2026-08-05T14:40:57"/>
    <d v="2026-08-07T14:42:14"/>
    <n v="69359311"/>
    <m/>
    <n v="152717206255"/>
    <s v="SMK DARUSAADAH PONCOKUSUMO"/>
    <s v="ODP-TMP-FP/18 FP/D03/18.01"/>
    <s v="WO060996025"/>
    <m/>
    <m/>
    <m/>
    <n v="112.829096652567"/>
    <n v="-8.0252897816179605"/>
    <s v="MD|MYDB-20260805264402|SC20017/MC20200|SMK DARUSAADAH PONCOKUSUMO|087757955526"/>
    <s v="MYDIGIBIZPARTNER"/>
    <m/>
    <m/>
    <m/>
    <m/>
    <m/>
    <m/>
    <m/>
    <m/>
    <s v="Management Janji"/>
    <s v="2026-08-07 08:00:00 | Tanggal Pemasangan : 07 Agustus 2026 Jam Pemasangan : 08:00 13:00 Info Tambahan : Hubungi pelanggan dulu sebelum ke lokasi terimakasih"/>
    <s v="FCC"/>
    <d v="2026-05-08T14:54:47"/>
    <d v="2026-08-07T08:00:00"/>
    <m/>
    <s v="PS"/>
    <s v="TMP"/>
    <s v="NO ADDON"/>
    <n v="20260807"/>
    <s v="Completed"/>
    <s v="HSI Bisnis Promo HUT Telkom PSB 70% - 200 Mbps"/>
    <s v="INDIBIZ"/>
    <m/>
    <m/>
    <d v="2026-08-07T08:00:00"/>
    <s v="2026-08-07 08:00:00 | Tanggal Pemasangan : 07 Agustus 2026 Jam Pemasangan : 08:00 13:00 Info Tambahan : Hubungi pelanggan dulu sebelum ke lokasi terimakasih"/>
    <n v="2026"/>
    <n v="8"/>
    <n v="7"/>
    <d v="2026-08-07T00:00:00"/>
    <n v="-0.33333333333575865"/>
    <x v="1"/>
    <x v="15"/>
  </r>
  <r>
    <n v="2170"/>
    <n v="1002531569"/>
    <n v="3"/>
    <x v="1"/>
    <n v="5"/>
    <s v="KEDIRI"/>
    <s v="KEDIRI"/>
    <s v="PPR"/>
    <s v="REG"/>
    <s v="AO"/>
    <s v="NEW SALES"/>
    <s v="1P INET"/>
    <s v="Completed (PS)"/>
    <s v="RBS-Regional 3"/>
    <d v="2026-08-17T19:45:01"/>
    <d v="2026-08-18T14:24:06"/>
    <n v="69368446"/>
    <m/>
    <n v="152652204466"/>
    <s v="GUDANG TYANFARM"/>
    <s v="ODP-PPR-FF/12 FF/D03/12.01"/>
    <s v="WO061956570"/>
    <m/>
    <m/>
    <m/>
    <n v="112.0800885"/>
    <n v="-7.6919918999999899"/>
    <s v="MD|MYDB-20260817265912|DN00001/MN00968|GUDANG TYANFARM|085607479595"/>
    <s v="MYDIGIBIZPARTNER"/>
    <m/>
    <m/>
    <m/>
    <m/>
    <m/>
    <m/>
    <m/>
    <m/>
    <s v="Management Janji"/>
    <s v="2026-08-19 08:00:00 | M janji : pagi Tanggal Pemasangan : 18/agustus/2026 Note : hubungi pelanggan jika ingin kelokasi "/>
    <s v="FCC"/>
    <s v="17-08-2026 19:54:51"/>
    <d v="2026-08-19T08:00:00"/>
    <m/>
    <s v="PS"/>
    <s v="PPR"/>
    <s v="NO ADDON"/>
    <n v="20260818"/>
    <s v="Completed"/>
    <s v="HSI Bisnis Promo HUT Telkom PSB 70% - 100 Mbps Dual Band"/>
    <s v="INDIBIZ"/>
    <m/>
    <m/>
    <d v="2026-08-19T08:00:00"/>
    <s v="2026-08-19 08:00:00 | M janji : pagi Tanggal Pemasangan : 18/agustus/2026 Note : hubungi pelanggan jika ingin kelokasi "/>
    <n v="2026"/>
    <n v="8"/>
    <n v="18"/>
    <d v="2026-08-18T00:00:00"/>
    <n v="-1.3333333333357587"/>
    <x v="1"/>
    <x v="1"/>
  </r>
  <r>
    <n v="2171"/>
    <n v="1002530706"/>
    <n v="3"/>
    <x v="1"/>
    <n v="5"/>
    <s v="KEDIRI"/>
    <s v="NGANJUK"/>
    <s v="KTS"/>
    <s v="REG"/>
    <s v="AO"/>
    <s v="NEW SALES"/>
    <s v="1P INET"/>
    <s v="Completed (PS)"/>
    <s v="RBS-Regional 3"/>
    <d v="2026-08-17T11:41:56"/>
    <d v="2026-08-17T20:39:40"/>
    <n v="69367979"/>
    <m/>
    <n v="152615203361"/>
    <s v="BENGKEL OM YANTO"/>
    <s v="ODP-KTS-FK/26 FK/D03/26.01"/>
    <s v="WO061921253"/>
    <m/>
    <m/>
    <m/>
    <n v="112.109578"/>
    <n v="-7.5666339999999996"/>
    <s v="|MC20191|MYIA-042274156267/POI/SUYANTO/081234565167/ysu3494@gmail.com"/>
    <s v="MYIB_ASSISTANT"/>
    <m/>
    <m/>
    <m/>
    <m/>
    <m/>
    <m/>
    <m/>
    <m/>
    <s v="Management Janji"/>
    <s v="2026-08-18 08:00:00 | Nama PIC : Bp Suyanto No Hp : 081234565167 No Alt : - Tgl Pemasangan : 18 Agustus 2026 Interval : PAGI SIANG Note : Hubungi pelanggan terlebih dahulu"/>
    <s v="FCC"/>
    <s v="17-08-2026 11:55:11"/>
    <d v="2026-08-18T08:00:00"/>
    <m/>
    <s v="PS"/>
    <s v="KTS"/>
    <s v="NO ADDON"/>
    <n v="20260817"/>
    <s v="Completed"/>
    <s v="HSI Bisnis Promo HUT Telkom PSB 70% - 100 Mbps"/>
    <s v="INDIBIZ"/>
    <m/>
    <m/>
    <d v="2026-08-18T08:00:00"/>
    <s v="2026-08-18 08:00:00 | Nama PIC : Bp Suyanto No Hp : 081234565167 No Alt : - Tgl Pemasangan : 18 Agustus 2026 Interval : PAGI SIANG Note : Hubungi pelanggan terlebih dahulu"/>
    <n v="2026"/>
    <n v="8"/>
    <n v="17"/>
    <d v="2026-08-17T00:00:00"/>
    <n v="-1.3333333333357587"/>
    <x v="1"/>
    <x v="3"/>
  </r>
  <r>
    <n v="2172"/>
    <n v="1002523387"/>
    <n v="3"/>
    <x v="6"/>
    <n v="5"/>
    <s v="SIDOARJO"/>
    <s v="PASURUAN"/>
    <s v="GEM"/>
    <s v="REG"/>
    <s v="AO"/>
    <s v="NEW SALES"/>
    <m/>
    <s v="Completed (PS)"/>
    <s v="RBS-Regional 3"/>
    <d v="2026-08-13T09:05:49"/>
    <d v="2026-08-14T12:46:58"/>
    <n v="69364741"/>
    <m/>
    <n v="152743216449"/>
    <s v="PT EVARINDO MEGA MAKMUR"/>
    <s v="ODP-GEM-FAK/012"/>
    <s v="WO061649079"/>
    <m/>
    <m/>
    <m/>
    <n v="112.68966519999999"/>
    <n v="-7.5993139999999997"/>
    <s v="|MN02627|/PT EVARINDO MEGA MAKMUR/WINBACK 2.0 HSI B2B (1:1) 50MBPS 355RB PSB DISC 70%//evarindo@gmail.com/SYAIFUL ARIFIN /8990737501"/>
    <s v="Sales Force DBS"/>
    <m/>
    <m/>
    <m/>
    <m/>
    <m/>
    <m/>
    <m/>
    <m/>
    <s v="Management Janji"/>
    <s v="2026-08-14 08:00:00|Jam Pemasangan : 08:00 - 12.00 Tanggal Pemasangan : 14/08/2026 Info Tambahan : Hubungi pelanggan sebelum datang ke lokasi |40981184|MYDITA"/>
    <s v="FCC"/>
    <s v="13-08-2026 09:10:25"/>
    <d v="2026-08-14T08:00:00"/>
    <m/>
    <s v="PS"/>
    <s v="GEM"/>
    <s v="NO ADDON"/>
    <n v="202608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4T08:00:00"/>
    <s v="2026-08-14 08:00:00|Jam Pemasangan : 08:00 - 12.00 Tanggal Pemasangan : 14/08/2026 Info Tambahan : Hubungi pelanggan sebelum datang ke lokasi |40981184|MYDITA"/>
    <n v="2026"/>
    <n v="8"/>
    <n v="14"/>
    <d v="2026-08-14T00:00:00"/>
    <n v="-0.33333333333575865"/>
    <x v="1"/>
    <x v="12"/>
  </r>
  <r>
    <n v="2173"/>
    <n v="1002524010"/>
    <n v="3"/>
    <x v="7"/>
    <n v="4"/>
    <s v="KUDUS"/>
    <s v="KUDUS"/>
    <s v="KUD"/>
    <s v="REG"/>
    <s v="AO"/>
    <s v="NEW SALES"/>
    <s v="1P INET"/>
    <s v="98 | OSS - CANCEL COMPLETE"/>
    <s v="RBS-Regional 3"/>
    <d v="2026-08-13T11:50:56"/>
    <d v="2026-08-18T10:20:40"/>
    <n v="69365025"/>
    <m/>
    <n v="142401146029"/>
    <s v="PT. KALAMAYA INTEGRA MEDIA"/>
    <s v="ODP-KUD-FM/035 FM/D04/035.01"/>
    <s v="WO061656623"/>
    <m/>
    <m/>
    <m/>
    <n v="110.846203204415"/>
    <n v="-6.8061317290439298"/>
    <s v="|MN01006|MYIA-022129390271/POI/BENY TRI ANJANI /083173620166/klinsi.2333@gmail.com"/>
    <s v="MYIB_ASSISTANT"/>
    <m/>
    <m/>
    <m/>
    <m/>
    <m/>
    <m/>
    <m/>
    <m/>
    <s v="Management Janji"/>
    <s v="2026-08-14 08:00:00 | telp : 083173620166 M Janji : (14/08/2026) jam Pasang : 09:00 Note : hubungi pelanggan jika ingin kelokasi"/>
    <s v="FCC"/>
    <s v="13-08-2026 11:54:51"/>
    <d v="2026-08-14T08:00:00"/>
    <s v="Kendala Lainnya"/>
    <s v="CANCEL"/>
    <s v="KUD"/>
    <s v="NO ADDON"/>
    <m/>
    <s v="Cancel Completed"/>
    <s v="HSI Bisnis Basic Promo HUT Telkom PSB 70% - 50 Mbps"/>
    <s v="INDIBIZ"/>
    <m/>
    <m/>
    <d v="2026-08-14T08:00:00"/>
    <s v="2026-08-14 08:00:00 | telp : 083173620166 M Janji : (14/08/2026) jam Pasang : 09:00 Note : hubungi pelanggan jika ingin kelokasi"/>
    <m/>
    <m/>
    <m/>
    <e v="#NUM!"/>
    <e v="#NUM!"/>
    <x v="0"/>
    <x v="4"/>
  </r>
  <r>
    <n v="2174"/>
    <n v="1002506410"/>
    <n v="3"/>
    <x v="5"/>
    <n v="5"/>
    <s v="SINGARJA"/>
    <s v="GIANYAR"/>
    <s v="GIN"/>
    <s v="REG"/>
    <s v="AO"/>
    <s v="NEW SALES"/>
    <m/>
    <s v="Completed (PS)"/>
    <s v="RBS-Regional 3"/>
    <d v="2026-08-03T15:37:53"/>
    <d v="2026-08-06T08:21:40"/>
    <n v="69357681"/>
    <m/>
    <n v="172407213022"/>
    <s v="SD NEGERI 6 BLAHBATUH"/>
    <s v="ODP-GIN-FP/103"/>
    <s v="WO060877644"/>
    <m/>
    <m/>
    <m/>
    <n v="115.2996067"/>
    <n v="-8.5700833999999997"/>
    <s v="|MN02658|/PIC NI MADE RENDRA WISMAYANTI/0895603966097/blahbatuhsdn6@gmail.com"/>
    <s v="Sales Force DBS"/>
    <m/>
    <m/>
    <m/>
    <m/>
    <m/>
    <m/>
    <m/>
    <m/>
    <s v="Management Janji"/>
    <s v="2026-08-05 08:00:00|Jam pemasangan : 12.00 Info Tambahan : Hubungi pelanggan dulu sebelum ke lokasi terimakasih |40961370|MYDITA"/>
    <s v="FCC"/>
    <d v="2026-03-08T15:39:47"/>
    <d v="2026-08-05T08:00:00"/>
    <m/>
    <s v="PS"/>
    <s v="GIN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8:00:00"/>
    <s v="2026-08-05 08:00:00|Jam pemasangan : 12.00 Info Tambahan : Hubungi pelanggan dulu sebelum ke lokasi terimakasih |40961370|MYDITA"/>
    <n v="2026"/>
    <n v="8"/>
    <n v="6"/>
    <d v="2026-08-06T00:00:00"/>
    <n v="0.66666666666424135"/>
    <x v="1"/>
    <x v="26"/>
  </r>
  <r>
    <n v="2175"/>
    <n v="1002526737"/>
    <n v="3"/>
    <x v="3"/>
    <n v="5"/>
    <s v="MADURA"/>
    <s v="PAMEKASAN"/>
    <s v="ABT"/>
    <s v="REG"/>
    <s v="AO"/>
    <s v="NEW SALES"/>
    <s v="1P INET"/>
    <s v="Completed (PS)"/>
    <s v="RBS-Regional 3"/>
    <d v="2026-08-14T14:52:57"/>
    <d v="2026-08-14T18:30:05"/>
    <n v="69366181"/>
    <m/>
    <n v="152429208587"/>
    <s v="SAHABAT SUKSES"/>
    <s v="ODP-ABU-FE/18 FE/D02/18.01"/>
    <s v="WO061757202"/>
    <m/>
    <m/>
    <m/>
    <n v="113.804000504314"/>
    <n v="-6.8922257422968798"/>
    <s v="MD|MYDB-20260814265360|DN00001/MN00806|SAHABAT SUKSES|085725531372"/>
    <s v="MYDIGIBIZPARTNER"/>
    <m/>
    <m/>
    <m/>
    <m/>
    <m/>
    <m/>
    <m/>
    <m/>
    <s v="Management Janji"/>
    <s v="2026-08-15 13:00:00 |  M Janji : (15/08/2026) jam Pasang :pagi Note : hubungi pelanggan jika ingin kelokasi "/>
    <s v="FCC"/>
    <s v="14-08-2026 14:55:03"/>
    <d v="2026-08-15T13:00:00"/>
    <m/>
    <s v="PS"/>
    <s v="ABT"/>
    <s v="NO ADDON"/>
    <n v="20260814"/>
    <s v="Completed"/>
    <s v="HSI Bisnis Promo HUT Telkom PSB 70% - 300 Mbps"/>
    <s v="INDIBIZ"/>
    <m/>
    <m/>
    <d v="2026-08-15T13:00:00"/>
    <s v="2026-08-15 13:00:00 |  M Janji : (15/08/2026) jam Pasang :pagi Note : hubungi pelanggan jika ingin kelokasi "/>
    <n v="2026"/>
    <n v="8"/>
    <n v="14"/>
    <d v="2026-08-14T00:00:00"/>
    <n v="-1.5416666666642413"/>
    <x v="1"/>
    <x v="6"/>
  </r>
  <r>
    <n v="2176"/>
    <n v="1002533597"/>
    <n v="3"/>
    <x v="2"/>
    <n v="4"/>
    <s v="MAGELANG"/>
    <s v="KEBUMEN"/>
    <s v="KBM"/>
    <s v="REG"/>
    <s v="AO"/>
    <s v="NEW SALES"/>
    <m/>
    <s v="QC MIA - INVALID QUALITY CONTROL MIA"/>
    <s v="RBS-Regional 2"/>
    <d v="2026-08-18T14:48:48"/>
    <d v="2026-08-18T16:45:03"/>
    <n v="66525052"/>
    <m/>
    <n v="142141118880"/>
    <s v="PT. BANGUN INFORMASI TEKNOLOGI"/>
    <s v="ODP-KBM-FAK/006"/>
    <m/>
    <m/>
    <m/>
    <m/>
    <n v="109.661607618396"/>
    <n v="-7.6658117034431799"/>
    <s v="AMRBS;950223;ALDHIAZ;JKT OUTER;HSI Bisnis PSB 70% - 50 Mbps - (439000);CP LOKASI BPK RIZIQ 0877-1577-1000 ALT SANDY 087778113956;billing@bnteknologi.com  "/>
    <s v="Account Manager"/>
    <m/>
    <m/>
    <m/>
    <m/>
    <m/>
    <m/>
    <m/>
    <m/>
    <m/>
    <m/>
    <m/>
    <s v="18-08-2026 14:55:28"/>
    <m/>
    <m/>
    <s v="QC1"/>
    <s v="KBM"/>
    <s v="NO ADDON"/>
    <m/>
    <s v="QC MIA - INVALID QUALITY CONTROL MIA - Foto Lokasi Instalasi Tidak Valid - mohon upload lokasi tampak depan sesuai tikor"/>
    <s v="- 11_11446;Biaya PSB HSI EBIS Tunai di Depan ~ 11[150000]  - E23046;E23046 ~ ES23 - Paket HSI Bisnis[0]  - E23046~null~E23046_UNL;UNL ~ Internet-Link Unlimited Internet Usage ~ E23046[0]  - E23046~null~44877;E23046||11||Abodemen 0[0]  - E23046~null~E23046"/>
    <s v="INDIBIZ"/>
    <m/>
    <m/>
    <m/>
    <m/>
    <m/>
    <m/>
    <m/>
    <e v="#NUM!"/>
    <e v="#NUM!"/>
    <x v="0"/>
    <x v="4"/>
  </r>
  <r>
    <n v="2177"/>
    <n v="1002511329"/>
    <n v="3"/>
    <x v="0"/>
    <n v="5"/>
    <s v="MATARAM"/>
    <s v="LOMBOK TIMUR UTARA"/>
    <s v="SEL"/>
    <s v="REG"/>
    <s v="AO"/>
    <s v="NEW SALES"/>
    <s v="1P INET"/>
    <s v="Completed (PS)"/>
    <s v="RBS-Regional 3"/>
    <d v="2026-08-05T18:52:57"/>
    <d v="2026-08-06T18:55:30"/>
    <n v="69359506"/>
    <m/>
    <n v="172619203320"/>
    <s v="CITRA BARU PRINTING"/>
    <s v="ODP-SEL-FAE/21 FAE/D.07/21.01"/>
    <s v="WO061023874"/>
    <m/>
    <m/>
    <m/>
    <n v="116.628341116011"/>
    <n v="-8.5629882572697795"/>
    <s v="MD|MYDB-20260805264469|EC40001/MC40003|CITRA BARU PRINTING|08175753861"/>
    <s v="MYDIGIBIZPARTNER"/>
    <m/>
    <m/>
    <m/>
    <m/>
    <m/>
    <m/>
    <m/>
    <m/>
    <s v="Management Janji"/>
    <s v="2026-08-08 15:00:00 | Nama PIC : Bp Muksin No Hp : 08175753861 No Alt : - Tgl Pemasangan : 08 Agustus 2026 Interval : PAGI SIANG Note : Hubungi pelanggan terlebih dahulu"/>
    <s v="FCC"/>
    <d v="2026-05-08T18:54:57"/>
    <d v="2026-08-08T15:00:00"/>
    <m/>
    <s v="PS"/>
    <s v="SEL"/>
    <s v="NO ADDON"/>
    <n v="20260806"/>
    <s v="Completed"/>
    <s v="HSI Bisnis Promo HUT Telkom PSB 70% - 50 Mbps"/>
    <s v="INDIBIZ"/>
    <m/>
    <m/>
    <d v="2026-08-08T15:00:00"/>
    <s v="2026-08-08 15:00:00 | Nama PIC : Bp Muksin No Hp : 08175753861 No Alt : - Tgl Pemasangan : 08 Agustus 2026 Interval : PAGI SIANG Note : Hubungi pelanggan terlebih dahulu"/>
    <n v="2026"/>
    <n v="8"/>
    <n v="6"/>
    <d v="2026-08-06T00:00:00"/>
    <n v="-2.625"/>
    <x v="1"/>
    <x v="5"/>
  </r>
  <r>
    <n v="2178"/>
    <n v="1002521466"/>
    <n v="3"/>
    <x v="4"/>
    <n v="4"/>
    <s v="SEMARANG"/>
    <s v="UNGARAN"/>
    <s v="ABR"/>
    <s v="REG"/>
    <s v="AO"/>
    <s v="NEW SALES"/>
    <s v="1P INET"/>
    <s v="Completed (PS)"/>
    <s v="RBS-Regional 3"/>
    <d v="2026-08-12T09:53:58"/>
    <d v="2026-08-13T12:56:31"/>
    <n v="69363928"/>
    <m/>
    <n v="141459107806"/>
    <s v="kantor desa wonoyoso"/>
    <s v="ODP-PUS-FA/102 FA/D06/102.01"/>
    <s v="WO061560229"/>
    <m/>
    <m/>
    <m/>
    <n v="110.49943652004001"/>
    <n v="-7.1794953646011299"/>
    <s v="MD|MYDB-20260811265022|DC50007/MC50033|kantor desa wonoyoso|088216456714"/>
    <s v="MYDIGIBIZPARTNER"/>
    <m/>
    <m/>
    <m/>
    <m/>
    <m/>
    <m/>
    <m/>
    <m/>
    <s v="Management Janji"/>
    <s v="2026-08-13 08:00:00 | Nama PIC : Bp Guntur No HP : 088216456714 No Alt : - M Janji :  13 Agustus 2026 Jam Pasang : Pagi / Siang Note : hubungi pelanggan jika ingin kelokasi"/>
    <s v="FCC"/>
    <d v="2026-12-08T09:55:11"/>
    <d v="2026-08-13T08:00:00"/>
    <m/>
    <s v="PS"/>
    <s v="ABR"/>
    <s v="NO ADDON"/>
    <n v="20260813"/>
    <s v="Completed"/>
    <s v="HSI Bisnis Promo HUT Telkom PSB 70% - 50 Mbps"/>
    <s v="INDIBIZ"/>
    <m/>
    <m/>
    <d v="2026-08-13T08:00:00"/>
    <s v="2026-08-13 08:00:00 | Nama PIC : Bp Guntur No HP : 088216456714 No Alt : - M Janji :  13 Agustus 2026 Jam Pasang : Pagi / Siang Note : hubungi pelanggan jika ingin kelokasi"/>
    <n v="2026"/>
    <n v="8"/>
    <n v="13"/>
    <d v="2026-08-13T00:00:00"/>
    <n v="-0.33333333333575865"/>
    <x v="1"/>
    <x v="4"/>
  </r>
  <r>
    <n v="2179"/>
    <n v="1002522795"/>
    <n v="3"/>
    <x v="2"/>
    <n v="4"/>
    <s v="YOGYAKARTA"/>
    <s v="GUNUNG KIDUL"/>
    <s v="WNS"/>
    <s v="REG"/>
    <s v="AO"/>
    <s v="NEW SALES"/>
    <s v="1P INET"/>
    <s v="Completed (PS)"/>
    <s v="RBS-Regional 3"/>
    <d v="2026-08-12T16:04:57"/>
    <d v="2026-08-13T12:28:18"/>
    <n v="69364458"/>
    <m/>
    <n v="143135115083"/>
    <s v="PT EKA CIPTA GADING SPBU PERTAMINA 4455809"/>
    <s v="ODP-WNS-FAD/090 FAD/D08/090.01"/>
    <s v="WO061610046"/>
    <m/>
    <m/>
    <m/>
    <n v="110.5535208"/>
    <n v="-7.9095312999999896"/>
    <s v="|MC80054|MYIA-053793671232/POI/IR PRAMANA/087839640280/siskanovitasari68@gmail.com"/>
    <s v="MYIB_ASSISTANT"/>
    <m/>
    <m/>
    <m/>
    <m/>
    <m/>
    <m/>
    <m/>
    <m/>
    <s v="Management Janji"/>
    <s v="2026-08-13 13:00:00 | Nama Pic : bu siska No Hp Pic : 087839640280 No alt : - Jam Pemasangan : siang  Tanggal Pemasangan : 13 Agustus 2026"/>
    <s v="FCC"/>
    <d v="2026-12-08T16:09:48"/>
    <d v="2026-08-13T13:00:00"/>
    <m/>
    <s v="PS"/>
    <s v="WNS"/>
    <s v="NO ADDON"/>
    <n v="20260813"/>
    <s v="Completed"/>
    <s v="HSI Bisnis Promo HUT Telkom PSB 70% - 100 Mbps"/>
    <s v="INDIBIZ"/>
    <m/>
    <m/>
    <d v="2026-08-13T13:00:00"/>
    <s v="2026-08-13 13:00:00 | Nama Pic : bu siska No Hp Pic : 087839640280 No alt : - Jam Pemasangan : siang  Tanggal Pemasangan : 13 Agustus 2026"/>
    <n v="2026"/>
    <n v="8"/>
    <n v="13"/>
    <d v="2026-08-13T00:00:00"/>
    <n v="-0.54166666666424135"/>
    <x v="1"/>
    <x v="4"/>
  </r>
  <r>
    <n v="2180"/>
    <n v="1002520886"/>
    <n v="3"/>
    <x v="7"/>
    <n v="4"/>
    <s v="KUDUS"/>
    <s v="BLORA"/>
    <s v="CEP"/>
    <s v="REG"/>
    <s v="AO"/>
    <s v="NEW SALES"/>
    <s v="1P INET"/>
    <s v="98 | OSS - CANCEL COMPLETE"/>
    <s v="RBS-Regional 3"/>
    <d v="2026-08-11T17:10:56"/>
    <d v="2026-08-14T09:57:27"/>
    <n v="69363696"/>
    <m/>
    <n v="142552107765"/>
    <s v="SMK MUHAMMADIYAH 2 CEPU"/>
    <s v="ODP-CEP-FH/091 FH/D09/091.01"/>
    <s v="WO061529519"/>
    <m/>
    <m/>
    <m/>
    <n v="111.58344510000001"/>
    <n v="-7.1494935999999996"/>
    <s v="|MN02756|MYIA-078387090092/POI/SUHARTO/081575430880/suhartost71@gmail.com"/>
    <s v="MYIB_ASSISTANT"/>
    <m/>
    <m/>
    <m/>
    <m/>
    <m/>
    <m/>
    <m/>
    <m/>
    <s v="Management Janji"/>
    <s v="2026-08-12 15:00:00 | telp : 081575430880  alt :  M Janji : (12/08/2026) jam Pasang :pagi / siang  Note : hubungi pelanggan jika ingin kelokasi "/>
    <s v="FCC"/>
    <d v="2026-11-08T17:25:44"/>
    <d v="2026-08-12T15:00:00"/>
    <s v="Kendala Lainnya"/>
    <s v="CANCEL"/>
    <s v="CEP"/>
    <s v="NO ADDON"/>
    <m/>
    <s v="Cancel Completed"/>
    <s v="HSI Bisnis Promo HUT Telkom PSB 70% - 100 Mbps Dual Band"/>
    <s v="INDIBIZ"/>
    <m/>
    <m/>
    <d v="2026-08-12T15:00:00"/>
    <s v="2026-08-12 15:00:00 | telp : 081575430880  alt :  M Janji : (12/08/2026) jam Pasang :pagi / siang  Note : hubungi pelanggan jika ingin kelokasi "/>
    <m/>
    <m/>
    <m/>
    <e v="#NUM!"/>
    <e v="#NUM!"/>
    <x v="0"/>
    <x v="4"/>
  </r>
  <r>
    <n v="2181"/>
    <n v="1002515441"/>
    <n v="3"/>
    <x v="2"/>
    <n v="4"/>
    <s v="PURWOKERTO"/>
    <s v="PURWOKERTO"/>
    <s v="PWT"/>
    <s v="REG"/>
    <s v="AO"/>
    <s v="NEW SALES"/>
    <s v="1P INET"/>
    <s v="Completed (PS)"/>
    <s v="RBS-Regional 3"/>
    <d v="2026-08-07T18:04:56"/>
    <d v="2026-08-08T15:26:50"/>
    <n v="69361128"/>
    <m/>
    <n v="146303609753"/>
    <s v="PEMDES GANDATAPA"/>
    <s v="ODP-PWT-FBN/040"/>
    <s v="WO061198901"/>
    <m/>
    <m/>
    <m/>
    <n v="109.267619"/>
    <n v="-7.3416550000000003"/>
    <s v="|MC80042|MYIA-012666269560/POI/Slamet Mujianto /08156563929/desagandatapa646@gmail.com"/>
    <s v="MYIB_ASSISTANT"/>
    <m/>
    <m/>
    <m/>
    <m/>
    <m/>
    <m/>
    <m/>
    <m/>
    <s v="Management Janji"/>
    <s v="2026-08-08 15:00:00 | Nama PIC : bapak mujianto No HP : 08156563929 Alt :  M Janji : (SABTU/8/AGUSTUS/2026) jam Pasang : 09:00 Note : hubungi pelanggan jika ingin kelokasi"/>
    <s v="FCC"/>
    <d v="2026-07-08T18:10:10"/>
    <d v="2026-08-08T15:00:00"/>
    <m/>
    <s v="PS"/>
    <s v="PWT"/>
    <s v="NO ADDON"/>
    <n v="20260808"/>
    <s v="Completed"/>
    <s v="HSI Bisnis Promo HUT Telkom PSB 70% - 50 Mbps"/>
    <s v="INDIBIZ"/>
    <m/>
    <m/>
    <d v="2026-08-08T15:00:00"/>
    <s v="2026-08-08 15:00:00 | Nama PIC : bapak mujianto No HP : 08156563929 Alt :  M Janji : (SABTU/8/AGUSTUS/2026) jam Pasang : 09:00 Note : hubungi pelanggan jika ingin kelokasi"/>
    <n v="2026"/>
    <n v="8"/>
    <n v="8"/>
    <d v="2026-08-08T00:00:00"/>
    <n v="-0.625"/>
    <x v="1"/>
    <x v="4"/>
  </r>
  <r>
    <n v="2182"/>
    <n v="1002516023"/>
    <n v="3"/>
    <x v="3"/>
    <n v="5"/>
    <s v="MADURA"/>
    <s v="BANGKALAN"/>
    <s v="OMB"/>
    <s v="REG"/>
    <s v="AO"/>
    <s v="NEW SALES"/>
    <m/>
    <s v="Completed (PS)"/>
    <s v="RBS-Regional 3"/>
    <d v="2026-08-08T14:19:09"/>
    <d v="2026-08-10T08:17:17"/>
    <n v="69361498"/>
    <m/>
    <n v="152438901422"/>
    <s v="KEDAI BAK HALIYEH"/>
    <s v="ODP-OMB-FF/22"/>
    <s v="WO061276251"/>
    <m/>
    <m/>
    <m/>
    <n v="113.3445475"/>
    <n v="-7.0099692999999998"/>
    <s v="|MC70132|/KEDAI BAK HALIYEH/SAIFUL JAMIL/082227615747/haliyehhdka@gmail.com/HSI Bisnis + Netmonk Promo 2026 300 Mbps (Rp 1.186.100) PSB 150.000"/>
    <s v="Sales Force DBS"/>
    <m/>
    <m/>
    <m/>
    <m/>
    <m/>
    <m/>
    <m/>
    <m/>
    <s v="Management Janji"/>
    <s v="2026-08-09 13:00:00|Nama PIC : Bp Saiful No Hp : 082227615747 No Alt : - Tgl Pemasangan : 09 Agustus 2026 Interval : PAGI SIANG Note : Hubungi pelanggan terlebih dahulu|40951378|MYDITA"/>
    <s v="FCC"/>
    <d v="2026-08-08T14:25:43"/>
    <d v="2026-08-09T13:00:00"/>
    <m/>
    <s v="PS"/>
    <s v="OMB"/>
    <s v="NETMONK"/>
    <n v="20260810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9T13:00:00"/>
    <s v="2026-08-09 13:00:00|Nama PIC : Bp Saiful No Hp : 082227615747 No Alt : - Tgl Pemasangan : 09 Agustus 2026 Interval : PAGI SIANG Note : Hubungi pelanggan terlebih dahulu|40951378|MYDITA"/>
    <n v="2026"/>
    <n v="8"/>
    <n v="10"/>
    <d v="2026-08-10T00:00:00"/>
    <n v="0.45833333333575865"/>
    <x v="1"/>
    <x v="6"/>
  </r>
  <r>
    <n v="2183"/>
    <n v="1002522688"/>
    <n v="3"/>
    <x v="7"/>
    <n v="4"/>
    <s v="KUDUS"/>
    <s v="JEPARA"/>
    <s v="KEL"/>
    <s v="REG"/>
    <s v="AO"/>
    <s v="NEW SALES"/>
    <s v="1P INET"/>
    <s v="Completed (PS)"/>
    <s v="RBS-Regional 3"/>
    <d v="2026-08-12T15:40:56"/>
    <d v="2026-08-13T22:39:54"/>
    <n v="69364422"/>
    <m/>
    <n v="146508109166"/>
    <s v="SPBU 4459411"/>
    <s v="ODP-KEL-FD/046 FD/D02/046.01"/>
    <s v="WO061606873"/>
    <m/>
    <m/>
    <m/>
    <n v="110.913061"/>
    <n v="-6.5060169999999999"/>
    <s v="|MC60115|MYIA-066244856910/POI/Ruslim/082326071579/spbumojo88@gmail.com"/>
    <s v="MYIB_ASSISTANT"/>
    <m/>
    <m/>
    <m/>
    <m/>
    <m/>
    <m/>
    <m/>
    <m/>
    <s v="Management Janji"/>
    <s v="2026-08-13 13:00:00 |  M Janji : (13/AGUSTUS/2026) jam Pasang : 09:00 Note : hubungi pelanggan jika ingin kelokasi"/>
    <s v="FCC"/>
    <d v="2026-12-08T15:55:11"/>
    <d v="2026-08-13T13:00:00"/>
    <m/>
    <s v="PS"/>
    <s v="KEL"/>
    <s v="NO ADDON"/>
    <n v="20260813"/>
    <s v="Completed"/>
    <s v="HSI Bisnis Basic Promo HUT Telkom PSB 70% - 100 Mbps Dual Band"/>
    <s v="INDIBIZ"/>
    <m/>
    <m/>
    <d v="2026-08-13T13:00:00"/>
    <s v="2026-08-13 13:00:00 |  M Janji : (13/AGUSTUS/2026) jam Pasang : 09:00 Note : hubungi pelanggan jika ingin kelokasi"/>
    <n v="2026"/>
    <n v="8"/>
    <n v="13"/>
    <d v="2026-08-13T00:00:00"/>
    <n v="-0.54166666666424135"/>
    <x v="1"/>
    <x v="4"/>
  </r>
  <r>
    <n v="2184"/>
    <n v="1002531256"/>
    <n v="3"/>
    <x v="3"/>
    <n v="5"/>
    <s v="MADURA"/>
    <s v="PAMEKASAN"/>
    <s v="PME"/>
    <s v="REG"/>
    <s v="AO"/>
    <s v="NEW SALES"/>
    <m/>
    <s v="CC - HD1A - INPROGRESS UNCONTACTED"/>
    <s v="RBS-Regional 3"/>
    <d v="2026-08-17T16:30:01"/>
    <d v="2026-08-18T13:50:20"/>
    <n v="69368293"/>
    <m/>
    <n v="152426928278"/>
    <s v="TOKO NURIL BAROKAH"/>
    <s v="ODP-PME-FAU/27"/>
    <m/>
    <m/>
    <m/>
    <m/>
    <n v="113.51125690000001"/>
    <n v="-7.2074689999999997"/>
    <s v="|MC70132|/NURIL FAJRI-TOKO NURIL BAROKAH/082337624124/nurilbarok@gmail.com/HSI Bisnis + Netmonk Promo 2026 100 Mbps (Rp 591.100) PSB 150.000/-7.2074572, 113.5112102/Dekat Malangan, Majungan, Kec. Pademawu, Kabupaten Pamekasan, Jawa Timur 69323"/>
    <s v="Sales Force DBS"/>
    <m/>
    <m/>
    <m/>
    <m/>
    <m/>
    <m/>
    <m/>
    <m/>
    <m/>
    <m/>
    <m/>
    <s v="17-08-2026 16:39:54"/>
    <m/>
    <m/>
    <s v="FCC"/>
    <s v="PME"/>
    <s v="NETMONK"/>
    <m/>
    <s v="UNCONTACTED : Line Busy Muhammad Fauzan Fidhianta 40961370|MYDITA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m/>
    <m/>
    <m/>
    <m/>
    <m/>
    <e v="#NUM!"/>
    <e v="#NUM!"/>
    <x v="0"/>
    <x v="6"/>
  </r>
  <r>
    <n v="2185"/>
    <n v="1002516004"/>
    <n v="3"/>
    <x v="0"/>
    <n v="5"/>
    <s v="MATARAM"/>
    <s v="SUMBAWA"/>
    <s v="MLK"/>
    <s v="REG"/>
    <s v="AO"/>
    <s v="NEW SALES"/>
    <s v="1P INET"/>
    <s v="102 | FOLLOW UP COMPLETED"/>
    <s v="RBS-Regional 3"/>
    <d v="2026-08-08T14:04:57"/>
    <d v="2026-08-10T18:11:34"/>
    <n v="69361494"/>
    <m/>
    <n v="172608206120"/>
    <s v="CENTRAL KOPI"/>
    <s v="ODP-MLK-FAD/55 FAD/D05/55.01"/>
    <s v="WO061266808"/>
    <m/>
    <m/>
    <m/>
    <n v="116.74897325615299"/>
    <n v="-8.9158176995566993"/>
    <s v="|MN02367|MYIA-015083076541/POI/REZA RAMDHANI PUTRA/085942520002/rezaecha286@gmail.com"/>
    <s v="MYIB_ASSISTANT"/>
    <m/>
    <m/>
    <m/>
    <m/>
    <m/>
    <m/>
    <m/>
    <m/>
    <s v="Management Janji"/>
    <s v="2026-08-09 13:00:00 | M Janji : 9 agustus 2026 jam Pasang : siang Note : hubungi pelanggan jika ingin kelokasi "/>
    <s v="FCC"/>
    <d v="2026-08-08T14:10:30"/>
    <d v="2026-08-09T13:00:00"/>
    <m/>
    <s v="REVOKE"/>
    <s v="MLK"/>
    <s v="NO ADDON"/>
    <m/>
    <s v="Follow Up Revoke Completed, New Order ID : SC1002518667"/>
    <s v="HSI Bisnis Basic Promo HUT Telkom PSB 70% - 50 Mbps"/>
    <s v="INDIBIZ"/>
    <m/>
    <m/>
    <d v="2026-08-09T13:00:00"/>
    <s v="2026-08-09 13:00:00 | M Janji : 9 agustus 2026 jam Pasang : siang Note : hubungi pelanggan jika ingin kelokasi "/>
    <m/>
    <m/>
    <m/>
    <e v="#NUM!"/>
    <e v="#NUM!"/>
    <x v="0"/>
    <x v="2"/>
  </r>
  <r>
    <n v="2186"/>
    <n v="1002526364"/>
    <n v="3"/>
    <x v="3"/>
    <n v="5"/>
    <s v="SBY UTARA"/>
    <s v="TANDES"/>
    <s v="BBE"/>
    <s v="REG"/>
    <s v="AO"/>
    <s v="NEW SALES"/>
    <s v="1P INET"/>
    <s v="CANCEL COMPLETED"/>
    <s v="RBS-Regional 3"/>
    <d v="2026-08-14T13:05:56"/>
    <d v="2026-08-17T02:50:16"/>
    <n v="69366024"/>
    <m/>
    <n v="152417233963"/>
    <s v="TOKO WARINTO"/>
    <s v="ODP-BBE-FUA/03 FUA/D01/03.01"/>
    <s v="WO061742583"/>
    <m/>
    <m/>
    <m/>
    <n v="112.6389327"/>
    <n v="-7.3271885000000001"/>
    <s v="|MN00086|MYIA-017436881311/POI/WARINTO/085755947770/evitasarisari28@gmail.com"/>
    <s v="MYIB_ASSISTANT"/>
    <m/>
    <m/>
    <m/>
    <m/>
    <m/>
    <m/>
    <m/>
    <m/>
    <s v="Management Janji"/>
    <s v="2026-08-15 13:00:00 | Tanggal pemasangan: 27/07/2026 Jam pemasangan : pagi / siang Info Tambahan : Hubungi pelanggan dulu sebelum ke lokasi. terima kasih"/>
    <s v="FCC"/>
    <s v="14-08-2026 13:10:24"/>
    <d v="2026-08-15T13:00:00"/>
    <m/>
    <s v="CANCEL"/>
    <s v="BBE"/>
    <s v="OCA"/>
    <m/>
    <s v="Cancel Completed"/>
    <s v="HSI Bisnis Basic Bundling OCA Breach Checker Promo 2026 PSB 70% - 50 Mbps"/>
    <s v="INDIBIZ"/>
    <m/>
    <m/>
    <d v="2026-08-15T13:00:00"/>
    <s v="2026-08-15 13:00:00 | Tanggal pemasangan: 27/07/2026 Jam pemasangan : pagi / siang Info Tambahan : Hubungi pelanggan dulu sebelum ke lokasi. terima kasih"/>
    <m/>
    <m/>
    <m/>
    <e v="#NUM!"/>
    <e v="#NUM!"/>
    <x v="0"/>
    <x v="23"/>
  </r>
  <r>
    <n v="2187"/>
    <n v="1002527787"/>
    <n v="3"/>
    <x v="3"/>
    <n v="5"/>
    <s v="MADURA"/>
    <s v="BANGKALAN"/>
    <s v="SPG"/>
    <s v="REG"/>
    <s v="AO"/>
    <s v="NEW SALES"/>
    <s v="1P INET"/>
    <s v="Completed (PS)"/>
    <s v="RBS-Regional 3"/>
    <d v="2026-08-15T09:29:56"/>
    <d v="2026-08-16T17:20:54"/>
    <n v="69366609"/>
    <m/>
    <n v="152434913669"/>
    <s v="SMP Ibnu Achmad"/>
    <s v="ODP-SPG-FY/105 FY/D07/105.01"/>
    <s v="WO061800641"/>
    <m/>
    <m/>
    <m/>
    <n v="113.178469128906"/>
    <n v="-7.0129741072859302"/>
    <s v="MD|MYDB-20260814265408|DN00001/MN00572|SMP Ibnu Achmad|083850501537"/>
    <s v="MYDIGIBIZPARTNER"/>
    <m/>
    <m/>
    <m/>
    <m/>
    <m/>
    <m/>
    <m/>
    <m/>
    <s v="Management Janji"/>
    <s v="2026-08-16 08:00:00 | Tanggal pemasangan: 16/08/2026 Jam pemasangan : pagi / siang Info Tambahan : Hubungi pelanggan dulu sebelum ke lokasi terima kasih."/>
    <s v="FCC"/>
    <s v="15-08-2026 09:40:30"/>
    <d v="2026-08-16T08:00:00"/>
    <m/>
    <s v="PS"/>
    <s v="SPG"/>
    <s v="NETMONK"/>
    <n v="20260816"/>
    <s v="Completed"/>
    <s v="HSI Bisnis Bundling Netmonk Promo 2026 PSB 70% - 300 Mbps"/>
    <s v="INDIBIZ"/>
    <m/>
    <m/>
    <d v="2026-08-16T08:00:00"/>
    <s v="2026-08-16 08:00:00 | Tanggal pemasangan: 16/08/2026 Jam pemasangan : pagi / siang Info Tambahan : Hubungi pelanggan dulu sebelum ke lokasi terima kasih."/>
    <n v="2026"/>
    <n v="8"/>
    <n v="16"/>
    <d v="2026-08-16T00:00:00"/>
    <n v="-0.33333333333575865"/>
    <x v="1"/>
    <x v="6"/>
  </r>
  <r>
    <n v="2188"/>
    <n v="1002531118"/>
    <n v="3"/>
    <x v="2"/>
    <n v="4"/>
    <s v="MAGELANG"/>
    <s v="PURWOREJJO"/>
    <s v="PWJ"/>
    <s v="REG"/>
    <s v="AO"/>
    <s v="NEW SALES"/>
    <s v="1P INET"/>
    <s v="MIE - SEND SURVEY"/>
    <s v="RBS-Regional 3"/>
    <d v="2026-08-17T15:17:57"/>
    <d v="2026-08-17T15:20:02"/>
    <n v="69368202"/>
    <m/>
    <n v="142138510589"/>
    <s v="TOKO ONE"/>
    <s v="ODP-PWJ-FAN/005 FAN/D02/005.01"/>
    <s v="WO061940755"/>
    <m/>
    <m/>
    <m/>
    <n v="110.035412948732"/>
    <n v="-7.6726847935905997"/>
    <s v="|MN00938|MYIA-035571526718/POI/Febri Haryanto/085747100057/yasta.putra84@gmail.com"/>
    <s v="MYIB_ASSISTANT"/>
    <m/>
    <m/>
    <m/>
    <m/>
    <m/>
    <m/>
    <m/>
    <m/>
    <s v="Management Janji"/>
    <s v="2026-08-19 08:00:00 | Waktu pemasangan : 17 agustus 2026 Jam pemasangan : 08.00 - 12.00 Info Tambahan : Hubungi pelanggan dulu sebelum ke lokasi terimakasih "/>
    <s v="FCC"/>
    <s v="17-08-2026 15:25:50"/>
    <d v="2026-08-19T08:00:00"/>
    <m/>
    <s v="SURVEY_NEW_MANJA"/>
    <s v="PWJ"/>
    <s v="NO ADDON"/>
    <m/>
    <s v="MIE - SEND SURVEY"/>
    <s v="HSI Bisnis Promo HUT Telkom PSB 70% - 75 Mbps"/>
    <s v="INDIBIZ"/>
    <m/>
    <m/>
    <d v="2026-08-19T08:00:00"/>
    <s v="2026-08-19 08:00:00 | Waktu pemasangan : 17 agustus 2026 Jam pemasangan : 08.00 - 12.00 Info Tambahan : Hubungi pelanggan dulu sebelum ke lokasi terimakasih "/>
    <m/>
    <m/>
    <m/>
    <e v="#NUM!"/>
    <e v="#NUM!"/>
    <x v="0"/>
    <x v="4"/>
  </r>
  <r>
    <n v="2189"/>
    <n v="1002525562"/>
    <n v="3"/>
    <x v="6"/>
    <n v="5"/>
    <s v="SIDOARJO"/>
    <s v="INNER - JATIM TIMUR"/>
    <s v="KRN"/>
    <s v="REG"/>
    <s v="AO"/>
    <s v="NEW SALES"/>
    <m/>
    <s v="Completed (PS)"/>
    <s v="RBS-Regional 3"/>
    <d v="2026-08-14T09:09:53"/>
    <d v="2026-08-14T12:43:07"/>
    <n v="69358844"/>
    <m/>
    <n v="152331251061"/>
    <s v="MI NURUL ULUM AULA"/>
    <s v="ODP-KRN-FAF/40"/>
    <s v="WO061720365"/>
    <m/>
    <m/>
    <m/>
    <n v="112.62412735773501"/>
    <n v="-7.4490811419691196"/>
    <s v="|MN00370|/MI NURUL ULUM AULA/WINBACK 2.0 HSI B2B (1:1) 100MBPS 535RB PSB DISC 70%//111muchlissh@gmail.com/MUHAMMAD MUCHLIS/89504592018"/>
    <s v="Sales Force DBS"/>
    <m/>
    <m/>
    <m/>
    <m/>
    <m/>
    <m/>
    <m/>
    <m/>
    <s v="Management Janji"/>
    <s v="2026-08-07 08:00:00|Tanggal pemasangan: 6/08/2026  Jam pemasangan : pagi / siang  Info Tambahan : Hubungi pelanggan dulu sebelum ke lokasi.  terima kasih|40010577|MYDITA"/>
    <s v="FCC"/>
    <s v="14-08-2026 09:10:50"/>
    <m/>
    <m/>
    <s v="PS"/>
    <s v="KRN"/>
    <s v="NO ADDON"/>
    <n v="20260814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14T07:00:00"/>
    <s v="2026-08-07 08:00:00|Tanggal pemasangan: 6/08/2026  Jam pemasangan : pagi / siang  Info Tambahan : Hubungi pelanggan dulu sebelum ke lokasi.  terima kasih|40010577|MYDITA"/>
    <n v="2026"/>
    <n v="8"/>
    <n v="14"/>
    <d v="2026-08-14T00:00:00"/>
    <n v="-0.29166666666424135"/>
    <x v="1"/>
    <x v="19"/>
  </r>
  <r>
    <n v="2190"/>
    <n v="1002528167"/>
    <n v="3"/>
    <x v="7"/>
    <n v="4"/>
    <s v="KUDUS"/>
    <s v="JEPARA"/>
    <s v="PEC"/>
    <s v="REG"/>
    <s v="AO"/>
    <s v="NEW SALES"/>
    <s v="1P INET"/>
    <s v="Completed (PS)"/>
    <s v="RBS-Regional 3"/>
    <d v="2026-08-15T12:05:56"/>
    <d v="2026-08-16T16:30:46"/>
    <n v="69366794"/>
    <m/>
    <n v="146593115530"/>
    <s v="SPBU PERTAMINA 44.594.15 ATLANTIS"/>
    <s v="ODP-PEC-FE/061 FE/D04/061.01"/>
    <s v="WO061814980"/>
    <m/>
    <m/>
    <m/>
    <n v="110.75255749999999"/>
    <n v="-6.7457591999999904"/>
    <s v="|MC60028|MYIA-094349357425/POI/Muhammad Zaenal Afrodi/082242641943/budhyha94@gmail.com"/>
    <s v="MYIB_ASSISTANT"/>
    <m/>
    <m/>
    <m/>
    <m/>
    <m/>
    <m/>
    <m/>
    <m/>
    <s v="Management Janji"/>
    <s v="2026-08-16 13:00:00 | Nama Pic : BP RUDI No Hp Pic : 082242641943 Jam Pemasangan : 08:00 - 12.00 Tanggal Pemasangan : MINGGU 16 AGUSTUS 2026 Info Tambahan : Hubungi pelanggan sebelum datang ke lokasi"/>
    <s v="FCC"/>
    <s v="15-08-2026 12:10:01"/>
    <d v="2026-08-16T13:00:00"/>
    <m/>
    <s v="PS"/>
    <s v="PEC"/>
    <s v="NO ADDON"/>
    <n v="20260816"/>
    <s v="Completed"/>
    <s v="HSI Bisnis Basic Promo HUT Telkom PSB 70% - 50 Mbps"/>
    <s v="INDIBIZ"/>
    <m/>
    <m/>
    <d v="2026-08-16T13:00:00"/>
    <s v="2026-08-16 13:00:00 | Nama Pic : BP RUDI No Hp Pic : 082242641943 Jam Pemasangan : 08:00 - 12.00 Tanggal Pemasangan : MINGGU 16 AGUSTUS 2026 Info Tambahan : Hubungi pelanggan sebelum datang ke lokasi"/>
    <n v="2026"/>
    <n v="8"/>
    <n v="16"/>
    <d v="2026-08-16T00:00:00"/>
    <n v="-0.54166666666424135"/>
    <x v="1"/>
    <x v="4"/>
  </r>
  <r>
    <n v="2191"/>
    <n v="1002521313"/>
    <n v="3"/>
    <x v="4"/>
    <n v="4"/>
    <s v="PEKALONGAN"/>
    <s v="PEKALONGAN"/>
    <s v="KJE"/>
    <s v="REG"/>
    <s v="AO"/>
    <s v="NEW SALES"/>
    <s v="1P INET"/>
    <s v="OSS - FALLOUT"/>
    <s v="RBS-Regional 3"/>
    <d v="2026-08-12T09:01:56"/>
    <d v="2026-08-14T14:47:20"/>
    <n v="69363836"/>
    <m/>
    <n v="146219104090"/>
    <s v="SPX KANDANGSERANG HUB"/>
    <s v="ODP-KJE-FY/002 FY/D01/002.01"/>
    <s v="WO061555577"/>
    <m/>
    <m/>
    <m/>
    <n v="109.520803"/>
    <n v="-7.1242729999999996"/>
    <s v="|MN01881|MYIA-068510457342/POI/siti rochanah/081548544543/siti.rochanah@spxexpress.com"/>
    <s v="MYIB_ASSISTANT"/>
    <m/>
    <m/>
    <m/>
    <m/>
    <m/>
    <m/>
    <m/>
    <m/>
    <s v="Management Janji"/>
    <s v="2026-08-13 08:00:00 | Waktu pemasangan : 12 agustus 2026 Jam pemasangan : 08.00 - 12.00 Info Tambahan : Hubungi pelanggan dulu sebelum ke lokasi terimakasih "/>
    <s v="FCC"/>
    <d v="2026-12-08T09:10:20"/>
    <d v="2026-08-13T08:00:00"/>
    <s v="Kendala Pelanggan"/>
    <s v="FO_WFM"/>
    <s v="KJE"/>
    <s v="NO ADDON"/>
    <m/>
    <s v="Provisioning Failed|WFM|INF009043518|PP_-6.960723300000001,109.63929350000001_PENDING"/>
    <s v="HSI Bisnis Promo HUT Telkom PSB 70% - 50 Mbps"/>
    <s v="INDIBIZ"/>
    <m/>
    <m/>
    <d v="2026-08-13T08:00:00"/>
    <s v="2026-08-13 08:00:00 | Waktu pemasangan : 12 agustus 2026 Jam pemasangan : 08.00 - 12.00 Info Tambahan : Hubungi pelanggan dulu sebelum ke lokasi terimakasih "/>
    <m/>
    <m/>
    <m/>
    <e v="#NUM!"/>
    <e v="#NUM!"/>
    <x v="0"/>
    <x v="4"/>
  </r>
  <r>
    <n v="2192"/>
    <n v="1002514392"/>
    <n v="3"/>
    <x v="1"/>
    <n v="5"/>
    <s v="MALANG"/>
    <s v="KEPANJEN"/>
    <s v="GDI"/>
    <s v="REG"/>
    <s v="AO"/>
    <s v="NEW SALES"/>
    <s v="1P INET"/>
    <s v="Completed (PS)"/>
    <s v="RBS-Regional 3"/>
    <d v="2026-08-07T11:41:56"/>
    <d v="2026-08-08T10:13:47"/>
    <n v="69360672"/>
    <m/>
    <n v="152715213806"/>
    <s v="SPBU 54.651.45"/>
    <s v="ODP-GDI-FA/23 GDI/D03/03.23"/>
    <s v="WO061152409"/>
    <m/>
    <m/>
    <m/>
    <n v="112.625091651121"/>
    <n v="-8.1716528285669998"/>
    <s v="|MN02703|MYIA-015809786993/POI/Yusanto Setyo Prihatono/082230577985/spbu5465145gdlg@gmail.com"/>
    <s v="MYIB_ASSISTANT"/>
    <m/>
    <m/>
    <m/>
    <m/>
    <m/>
    <m/>
    <m/>
    <m/>
    <s v="Management Janji"/>
    <s v="2026-08-08 08:00:00 | Tanggal pemasangan: 08/08/2026 Jam pemasangan : pagi / siang Info Tambahan : Hubungi pelanggan dulu sebelum ke lokasi. terima kasih"/>
    <s v="FCC"/>
    <d v="2026-07-08T11:55:04"/>
    <d v="2026-08-08T08:00:00"/>
    <m/>
    <s v="PS"/>
    <s v="GDI"/>
    <s v="NO ADDON"/>
    <n v="20260808"/>
    <s v="Completed"/>
    <s v="HSI Bisnis Promo HUT Telkom PSB 70% - 100 Mbps"/>
    <s v="INDIBIZ"/>
    <m/>
    <m/>
    <d v="2026-08-08T08:00:00"/>
    <s v="2026-08-08 08:00:00 | Tanggal pemasangan: 08/08/2026 Jam pemasangan : pagi / siang Info Tambahan : Hubungi pelanggan dulu sebelum ke lokasi. terima kasih"/>
    <n v="2026"/>
    <n v="8"/>
    <n v="8"/>
    <d v="2026-08-08T00:00:00"/>
    <n v="-0.33333333333575865"/>
    <x v="1"/>
    <x v="24"/>
  </r>
  <r>
    <n v="2193"/>
    <n v="1002520884"/>
    <n v="3"/>
    <x v="6"/>
    <n v="5"/>
    <s v="SIDOARJO"/>
    <s v="MOJOKERTO"/>
    <s v="MJS"/>
    <s v="REG"/>
    <s v="AO"/>
    <s v="NEW SALES"/>
    <m/>
    <s v="Completed (PS)"/>
    <s v="RBS-Regional 3"/>
    <d v="2026-08-11T17:12:29"/>
    <d v="2026-08-12T17:09:55"/>
    <n v="69363697"/>
    <m/>
    <n v="152330220710"/>
    <s v="PT. BINTANG KENCANA SUMBERJAYA"/>
    <s v="ODP-MJS-FS/53"/>
    <s v="WO061534858"/>
    <m/>
    <m/>
    <m/>
    <n v="112.58708919999999"/>
    <n v="-7.5260448000000002"/>
    <s v="|MN02580|/PT. BINTANG KENCANA SUMBERJAYA/WINBACK HSI B2B + OCA BREACH CHECKER  (1:1) 150MBPS 735,5RB PSB DISC 70%//spbu61303@yahoo.co.id/MUCHAMAD SLAMET/85746011466"/>
    <s v="Sales Force DBS"/>
    <m/>
    <m/>
    <m/>
    <m/>
    <m/>
    <m/>
    <m/>
    <m/>
    <s v="Management Janji"/>
    <s v="2026-08-12 15:00:00|Nama Pic : bp aryanto No Hp Pic : 085746011466 No alt : - Jam Pemasangan : siang  Tanggal Pemasangan : 12 Agustus 2026|40951375|MYDITA"/>
    <s v="FCC"/>
    <d v="2026-11-08T17:25:44"/>
    <d v="2026-08-12T15:00:00"/>
    <m/>
    <s v="PS"/>
    <s v="MJS"/>
    <s v="OCA"/>
    <n v="20260812"/>
    <s v="Completed"/>
    <s v="- 11_11446;Biaya PSB HSI EBIS Tunai di Depan ~ 11[150000]  - E25023;E25023 ~ ES25 - Paket Produk OCA Breach Checker[0]  - E25023~null~104837;E25023||77||Abodemen 0[0]  - E25023~null~E25023_OCABRECHE;OCABRECHE ~ OCA Breach Checker ~ E25023[30500]  - SP_NOS"/>
    <s v="INDIBIZ"/>
    <m/>
    <m/>
    <d v="2026-08-12T15:00:00"/>
    <s v="2026-08-12 15:00:00|Nama Pic : bp aryanto No Hp Pic : 085746011466 No alt : - Jam Pemasangan : siang  Tanggal Pemasangan : 12 Agustus 2026|40951375|MYDITA"/>
    <n v="2026"/>
    <n v="8"/>
    <n v="12"/>
    <d v="2026-08-12T00:00:00"/>
    <n v="-0.625"/>
    <x v="1"/>
    <x v="20"/>
  </r>
  <r>
    <n v="2194"/>
    <n v="1002521891"/>
    <n v="3"/>
    <x v="6"/>
    <n v="5"/>
    <s v="JEMBER"/>
    <s v="BONDOWOSO"/>
    <s v="PRJ"/>
    <s v="REG"/>
    <s v="AO"/>
    <s v="NEW SALES"/>
    <m/>
    <s v="OSS - FALLOUT"/>
    <s v="RBS-Regional 3"/>
    <d v="2026-08-12T11:53:06"/>
    <d v="2026-08-14T17:51:22"/>
    <n v="69364132"/>
    <m/>
    <n v="152526201936"/>
    <s v="RUMAH KOST JAELANI DUA"/>
    <s v="ODP-PRJ-FB/57"/>
    <s v="WO061581514"/>
    <m/>
    <m/>
    <m/>
    <n v="113.9974701"/>
    <n v="-7.8201252999999999"/>
    <s v="|MC30175|/JAELANI/87792366873/rikomoh577@gmail.com"/>
    <s v="Sales Force DBS"/>
    <m/>
    <m/>
    <m/>
    <m/>
    <m/>
    <m/>
    <m/>
    <m/>
    <s v="Management Janji"/>
    <s v="2026-08-13 13:00:00| M Janji : (13/AGUSTUS/2026) jam Pasang : 09:00 Note : hubungi pelanggan jika ingin kelokasi|40900827|MYDITA"/>
    <s v="FCC"/>
    <d v="2026-12-08T11:55:22"/>
    <d v="2026-08-13T13:00:00"/>
    <s v="Kendala Teknik"/>
    <s v="FO_WFM"/>
    <s v="PRJ"/>
    <s v="NETMONK - OCA"/>
    <m/>
    <s v="Provisioning Failed|WFM|INF009045665|TOJ_-7.922448,113.8183115_jarak lebih 250m"/>
    <s v="- 11_11446;Biaya PSB HSI EBIS Tunai di Depan ~ 11[150000]  - E23015;E23015 ~ ES23 - Perangkat ONT[0]  - E23015~null~44292;E23015||11||Abodemen 0[0]  - E23015~null~E23015_SWONTPREM;SWONTPREM ~ Biaya Sewa ONT Premium ~ E23015[50000]  - E24057;E24057 ~ ES24 "/>
    <s v="INDIBIZ"/>
    <m/>
    <m/>
    <d v="2026-08-13T13:00:00"/>
    <s v="2026-08-13 13:00:00| M Janji : (13/AGUSTUS/2026) jam Pasang : 09:00 Note : hubungi pelanggan jika ingin kelokasi|40900827|MYDITA"/>
    <m/>
    <m/>
    <m/>
    <e v="#NUM!"/>
    <e v="#NUM!"/>
    <x v="0"/>
    <x v="13"/>
  </r>
  <r>
    <n v="2195"/>
    <n v="1002521987"/>
    <n v="3"/>
    <x v="0"/>
    <n v="5"/>
    <s v="MATARAM"/>
    <s v="SUMBAWA"/>
    <s v="TLW"/>
    <s v="REG"/>
    <s v="AO"/>
    <s v="NEW SALES"/>
    <s v="1P INET"/>
    <s v="Completed (PS)"/>
    <s v="RBS-Regional 3"/>
    <d v="2026-08-12T12:25:57"/>
    <d v="2026-08-12T19:12:08"/>
    <n v="69364165"/>
    <m/>
    <n v="172610203537"/>
    <s v="SPBU 5484306 TALIWANG DS MENALA"/>
    <s v="ODP-TLW-FC/22 FC/D05/22.01"/>
    <s v="WO061577924"/>
    <m/>
    <m/>
    <m/>
    <n v="116.864577010273"/>
    <n v="-8.7462701179931699"/>
    <s v="MD|MYDB-20260811264957|DN00001/MN01576|SPBU 5484306 TALIWANG DS MENALA|081353576464"/>
    <s v="MYDIGIBIZPARTNER"/>
    <m/>
    <m/>
    <m/>
    <m/>
    <m/>
    <m/>
    <m/>
    <m/>
    <s v="Management Janji"/>
    <s v="2026-08-13 13:00:00 | Nama Pic : bp ratmaji  No Hp Pic : 081353576464 No alt : - Jam Pemasangan : siang  Tanggal Pemasangan : 13 Agustus 2026"/>
    <s v="FCC"/>
    <d v="2026-12-08T12:39:53"/>
    <d v="2026-08-13T13:00:00"/>
    <m/>
    <s v="PS"/>
    <s v="TLW"/>
    <s v="NO ADDON"/>
    <n v="20260812"/>
    <s v="Completed"/>
    <s v="HSI Bisnis Promo HUT Telkom PSB 70% - 75 Mbps"/>
    <s v="INDIBIZ"/>
    <m/>
    <m/>
    <d v="2026-08-13T13:00:00"/>
    <s v="2026-08-13 13:00:00 | Nama Pic : bp ratmaji  No Hp Pic : 081353576464 No alt : - Jam Pemasangan : siang  Tanggal Pemasangan : 13 Agustus 2026"/>
    <n v="2026"/>
    <n v="8"/>
    <n v="12"/>
    <d v="2026-08-12T00:00:00"/>
    <n v="-1.5416666666642413"/>
    <x v="1"/>
    <x v="2"/>
  </r>
  <r>
    <n v="2196"/>
    <n v="1002516144"/>
    <n v="3"/>
    <x v="3"/>
    <n v="5"/>
    <s v="SBY SELATAN"/>
    <s v="TANDES"/>
    <s v="DMO"/>
    <s v="REG"/>
    <s v="AO"/>
    <s v="NEW SALES"/>
    <s v="1P INET"/>
    <s v="102 | FOLLOW UP COMPLETED"/>
    <s v="RBS-Regional 3"/>
    <d v="2026-08-08T16:10:56"/>
    <d v="2026-08-10T13:45:04"/>
    <n v="69361588"/>
    <m/>
    <n v="152301273010"/>
    <s v="SMK Kawung 2 (Ruang Waka)"/>
    <s v="ODP-DMO-FNQ/69 FNQ/D04/69.01"/>
    <s v="WO061278990"/>
    <m/>
    <m/>
    <m/>
    <n v="112.71169759999999"/>
    <n v="-7.2704519999999899"/>
    <s v="|MN02813|MYIA-092531568209/POI/Ana/085333142872/smkkawungduasby@gmail.com"/>
    <s v="MYIB_ASSISTANT"/>
    <m/>
    <m/>
    <m/>
    <m/>
    <m/>
    <m/>
    <m/>
    <m/>
    <s v="Management Janji"/>
    <s v="2026-08-09 13:00:00 | Tanggal pemasangan: 09/08/2026 Jam pemasangan : pagi / siang Info Tambahan : Hubungi pelanggan dulu sebelum ke lokasi. terima kasih"/>
    <s v="FCC"/>
    <d v="2026-08-08T16:25:12"/>
    <d v="2026-08-09T13:00:00"/>
    <s v="Kendala Pelanggan"/>
    <s v="REVOKE"/>
    <s v="DMO"/>
    <s v="OCA"/>
    <m/>
    <s v="Follow Up Revoke Completed, New Order ID : SC1002517822"/>
    <s v="HSI Bisnis Basic Bundling OCA Breach Checker Promo 2026 PSB 70% - 50 Mbps"/>
    <s v="INDIBIZ"/>
    <m/>
    <m/>
    <d v="2026-08-09T13:00:00"/>
    <s v="2026-08-09 13:00:00 | Tanggal pemasangan: 09/08/2026 Jam pemasangan : pagi / siang Info Tambahan : Hubungi pelanggan dulu sebelum ke lokasi. terima kasih"/>
    <m/>
    <m/>
    <m/>
    <e v="#NUM!"/>
    <e v="#NUM!"/>
    <x v="0"/>
    <x v="23"/>
  </r>
  <r>
    <n v="2197"/>
    <n v="1002514108"/>
    <n v="3"/>
    <x v="3"/>
    <n v="5"/>
    <s v="SBY UTARA"/>
    <s v="TANDES"/>
    <s v="KNN"/>
    <s v="REG"/>
    <s v="AO"/>
    <s v="NEW SALES"/>
    <s v="1P INET"/>
    <s v="Completed (PS)"/>
    <s v="RBS-Regional 3"/>
    <d v="2026-08-07T10:31:56"/>
    <d v="2026-08-10T08:54:53"/>
    <n v="69360561"/>
    <m/>
    <n v="152412248754"/>
    <s v="PT AIDEN ENERGI INDONESIA"/>
    <s v="ODP-TDS-FQA/03 FQA/D01/03.01"/>
    <s v="WO061143783"/>
    <m/>
    <m/>
    <m/>
    <n v="112.6557693"/>
    <n v="-7.2535153000000001"/>
    <s v="|MN01063|MYIA-085668635260/POI/anam /085859950494/admin@skynetindonesia.id"/>
    <s v="MYIB_ASSISTANT"/>
    <m/>
    <m/>
    <m/>
    <m/>
    <m/>
    <m/>
    <m/>
    <m/>
    <s v="Management Janji"/>
    <s v="2026-08-08 08:00:00 | Nama PIC : bapak anam No HP : 085859950494 No Alternatif : - M Janji : 08/08/2026 Jam Pasang : Pagi NoteÃ‚Â :  Hubungi terlebih dahulu sebelum ke lokasi  "/>
    <s v="FCC"/>
    <d v="2026-07-08T10:39:56"/>
    <d v="2026-08-08T08:00:00"/>
    <m/>
    <s v="PS"/>
    <s v="KNN"/>
    <s v="NO ADDON"/>
    <n v="20260810"/>
    <s v="Completed"/>
    <s v="HSI Bisnis Basic Promo HUT Telkom PSB 70% - 75 Mbps"/>
    <s v="INDIBIZ"/>
    <m/>
    <m/>
    <d v="2026-08-08T08:00:00"/>
    <s v="2026-08-08 08:00:00 | Nama PIC : bapak anam No HP : 085859950494 No Alternatif : - M Janji : 08/08/2026 Jam Pasang : Pagi NoteÃ‚Â :  Hubungi terlebih dahulu sebelum ke lokasi  "/>
    <n v="2026"/>
    <n v="8"/>
    <n v="10"/>
    <d v="2026-08-10T00:00:00"/>
    <n v="1.6666666666642413"/>
    <x v="2"/>
    <x v="23"/>
  </r>
  <r>
    <n v="2198"/>
    <n v="1002522430"/>
    <n v="3"/>
    <x v="6"/>
    <n v="5"/>
    <s v="PASURUAN"/>
    <s v="PASURUAN"/>
    <s v="PSN"/>
    <s v="REG"/>
    <s v="AO"/>
    <s v="NEW SALES"/>
    <m/>
    <s v="Completed (PS)"/>
    <s v="RBS-Regional 3"/>
    <d v="2026-08-12T14:35:53"/>
    <d v="2026-08-14T08:52:35"/>
    <n v="69364353"/>
    <m/>
    <n v="152729256743"/>
    <s v="SMP ISLAM TARBIYATUS SALAFIYAH"/>
    <s v="ODP-PSN-FD/47"/>
    <s v="WO061600852"/>
    <m/>
    <m/>
    <m/>
    <n v="112.9161735"/>
    <n v="-7.6358905000000004"/>
    <s v="|MN00833|/SMP ISLAM TARBIYATUS SALAFIYAH /WINBACK 2.0 HSI B2B (1:1) 50MBPS 355RB PSB DISC 70%//muflihhudallah@gmail.com/M. MUFLIHUDALLAH HUSNA/85730107269"/>
    <s v="Sales Force DBS"/>
    <m/>
    <m/>
    <m/>
    <m/>
    <m/>
    <m/>
    <m/>
    <m/>
    <s v="Management Janji"/>
    <s v="2026-08-13 13:00:00|Nama PIC : Bp Muflih No HP : 085730107269 No Alt : - M Janji :  13 Agustus 2026 Jam Pasang : Pagi / Siang Note : hubungi pelanggan jika ingin kelokasi|40951378|MYDITA"/>
    <s v="FCC"/>
    <d v="2026-12-08T14:39:59"/>
    <d v="2026-08-13T13:00:00"/>
    <m/>
    <s v="PS"/>
    <s v="PSN"/>
    <s v="NO ADDON"/>
    <n v="20260814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3T13:00:00"/>
    <s v="2026-08-13 13:00:00|Nama PIC : Bp Muflih No HP : 085730107269 No Alt : - M Janji :  13 Agustus 2026 Jam Pasang : Pagi / Siang Note : hubungi pelanggan jika ingin kelokasi|40951378|MYDITA"/>
    <n v="2026"/>
    <n v="8"/>
    <n v="14"/>
    <d v="2026-08-14T00:00:00"/>
    <n v="0.45833333333575865"/>
    <x v="1"/>
    <x v="12"/>
  </r>
  <r>
    <n v="2199"/>
    <n v="1002516222"/>
    <n v="3"/>
    <x v="0"/>
    <n v="5"/>
    <s v="MATARAM"/>
    <s v="BIMA"/>
    <s v="SIL"/>
    <s v="REG"/>
    <s v="AO"/>
    <s v="NEW SALES"/>
    <m/>
    <s v="Completed (PS)"/>
    <s v="RBS-Regional 3"/>
    <d v="2026-08-08T19:01:04"/>
    <d v="2026-08-11T14:35:10"/>
    <n v="69360511"/>
    <m/>
    <n v="172617203052"/>
    <s v="Toko hermansyah"/>
    <s v="ODP-SIL-FAC/18"/>
    <s v="WO061290399"/>
    <m/>
    <m/>
    <m/>
    <n v="118.625393863173"/>
    <n v="-8.4993011417142394"/>
    <s v="|MN02085|MYIA-013097393547/POI/Hermansyah/087890123319/bimasyamsudin015@gmail.com"/>
    <s v="MYDIGIBIZPARTNER"/>
    <m/>
    <m/>
    <m/>
    <m/>
    <m/>
    <m/>
    <m/>
    <m/>
    <s v="Management Janji"/>
    <s v="2026-08-08 13:00:00 | Nama Pic : BP HERMANSYAH  No Hp Pic : 087890123319  Jam Pemasangan : 08:00 - 12.00  Tanggal Pemasangan : SABTU 08 AGUSTUS 2026  Info Tambahan : Hubungi pelanggan sebelum datang ke lokasi, terima kasih."/>
    <s v="FCC"/>
    <d v="2026-08-08T19:09:53"/>
    <m/>
    <m/>
    <s v="PS"/>
    <s v="SIL"/>
    <s v="NETMONK"/>
    <n v="20260811"/>
    <s v="Completed"/>
    <s v="- E23015;E23015 ~ ES23 - Perangkat ONT[0]  - E23015~null~44292;E23015||11||Abodemen 0[0]  - E23015~null~E23015_SWONTDUALB;SWONTDUALB ~ Biaya Sewa ONT Dual Band ~ E23015[50000]  - E23046;E23046 ~ ES23 - Paket HSI Bisnis[0]  - E23046~null~E23046_UNL;UNL ~ I"/>
    <s v="INDIBIZ"/>
    <m/>
    <m/>
    <d v="2026-08-08T07:00:00"/>
    <s v="2026-08-08 13:00:00 | Nama Pic : BP HERMANSYAH  No Hp Pic : 087890123319  Jam Pemasangan : 08:00 - 12.00  Tanggal Pemasangan : SABTU 08 AGUSTUS 2026  Info Tambahan : Hubungi pelanggan sebelum datang ke lokasi, terima kasih."/>
    <n v="2026"/>
    <n v="8"/>
    <n v="11"/>
    <d v="2026-08-11T00:00:00"/>
    <n v="2.7083333333357587"/>
    <x v="2"/>
    <x v="0"/>
  </r>
  <r>
    <n v="2200"/>
    <n v="1002519740"/>
    <n v="3"/>
    <x v="1"/>
    <n v="5"/>
    <s v="MADIUN"/>
    <s v="MADIUN"/>
    <s v="CRB"/>
    <s v="REG"/>
    <s v="AO"/>
    <s v="NEW SALES"/>
    <s v="1P INET"/>
    <s v="102 | FOLLOW UP COMPLETED"/>
    <s v="RBS-Regional 3"/>
    <d v="2026-08-11T12:36:02"/>
    <d v="2026-08-13T14:51:33"/>
    <n v="69363256"/>
    <m/>
    <n v="152632208651"/>
    <s v="SPBU 54.631.10"/>
    <s v="ODP-CRB-FH/11 FH/D04/11.01"/>
    <s v="WO061489567"/>
    <m/>
    <m/>
    <m/>
    <n v="111.734043"/>
    <n v="-7.5496730000000003"/>
    <s v="|MN00286|MYIA-004425821419/POI/GUNAWAN/081335807180/spbu5.5463110@gmail.com"/>
    <s v="MYIB_ASSISTANT"/>
    <m/>
    <m/>
    <m/>
    <m/>
    <m/>
    <m/>
    <m/>
    <m/>
    <s v="Management Janji"/>
    <s v="2026-08-12 13:00:00 | telp : 081335807180 alt :  M Janji : (12/08/2026) jam Pasang :pagi / siang  Note : hubungi pelanggan jika ingin kelokasi"/>
    <s v="FCC"/>
    <d v="2026-11-08T12:40:20"/>
    <d v="2026-08-12T13:00:00"/>
    <m/>
    <s v="REVOKE"/>
    <s v="CRB"/>
    <s v="NO ADDON"/>
    <m/>
    <s v="Follow Up Revoke Completed, New Order ID : SC1002524577"/>
    <s v="HSI Bisnis Promo HUT Telkom PSB 70% - 50 Mbps"/>
    <s v="INDIBIZ"/>
    <m/>
    <m/>
    <d v="2026-08-12T13:00:00"/>
    <s v="2026-08-12 13:00:00 | telp : 081335807180 alt :  M Janji : (12/08/2026) jam Pasang :pagi / siang  Note : hubungi pelanggan jika ingin kelokasi"/>
    <m/>
    <m/>
    <m/>
    <e v="#NUM!"/>
    <e v="#NUM!"/>
    <x v="0"/>
    <x v="11"/>
  </r>
  <r>
    <n v="2201"/>
    <n v="1002517397"/>
    <n v="3"/>
    <x v="1"/>
    <n v="5"/>
    <s v="MALANG"/>
    <s v="KEPANJEN"/>
    <s v="KLJ"/>
    <s v="REG"/>
    <s v="AO"/>
    <s v="NEW SALES"/>
    <m/>
    <s v="Completed (PS)"/>
    <s v="RBS-Regional 3"/>
    <d v="2026-08-10T11:19:20"/>
    <d v="2026-08-10T16:20:10"/>
    <n v="69360390"/>
    <m/>
    <n v="152703903045"/>
    <s v="SMPN 4 MALANG"/>
    <s v="ODP-KLJ-FH/05"/>
    <s v="WO061378593"/>
    <m/>
    <m/>
    <m/>
    <n v="112.6165115"/>
    <n v="-7.9572265"/>
    <s v="|MN01864|MYIA-059563670705/POI/NGATEMAN/087796646626/smpn4malang@yahoo.co.id"/>
    <s v="Sales Profesional"/>
    <m/>
    <m/>
    <m/>
    <m/>
    <m/>
    <m/>
    <m/>
    <m/>
    <s v="Management Janji"/>
    <s v="2026-08-08 08:00:00 | telp :087796646626   alt : pagi / siang 10/08/2026  hub sebelum ke lokasi "/>
    <s v="FCC"/>
    <d v="2026-10-08T11:40:04"/>
    <m/>
    <m/>
    <s v="PS"/>
    <s v="KLJ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7:00:00"/>
    <s v="2026-08-08 08:00:00 | telp :087796646626   alt : pagi / siang 10/08/2026  hub sebelum ke lokasi "/>
    <n v="2026"/>
    <n v="8"/>
    <n v="10"/>
    <d v="2026-08-10T00:00:00"/>
    <n v="-0.29166666666424135"/>
    <x v="1"/>
    <x v="24"/>
  </r>
  <r>
    <n v="2202"/>
    <n v="1002516881"/>
    <n v="3"/>
    <x v="1"/>
    <n v="5"/>
    <s v="KEDIRI"/>
    <s v="TULUNGAGUNG"/>
    <s v="CAT"/>
    <s v="REG"/>
    <s v="AO"/>
    <s v="NEW SALES"/>
    <s v="1P INET"/>
    <s v="Completed (PS)"/>
    <s v="RBS-Regional 3"/>
    <d v="2026-08-10T08:49:56"/>
    <d v="2026-08-11T15:34:28"/>
    <n v="69362084"/>
    <m/>
    <n v="152622209043"/>
    <s v="WARUNG KOPI SEMAR MESEM"/>
    <s v="ODP-CAT-FC/29 FC/D05/29.01"/>
    <s v="WO061358376"/>
    <m/>
    <m/>
    <m/>
    <n v="111.714094989001"/>
    <n v="-8.1947221578291405"/>
    <s v="MD|MYDB-20260810264844|DC20015/MC20183|WARUNG KOPI SEMAR MESEM|085842094066"/>
    <s v="MYDIGIBIZPARTNER"/>
    <m/>
    <m/>
    <m/>
    <m/>
    <m/>
    <m/>
    <m/>
    <m/>
    <s v="Management Janji"/>
    <s v="2026-08-11 15:00:00 | Tanggal pemasangan :11/08/2026 Jam pemasangan : pagi Info Tambahan : Hubungi pelanggan dulu sebelum ke lokasi terima kasih."/>
    <s v="FCC"/>
    <d v="2026-10-08T08:54:46"/>
    <d v="2026-08-11T15:00:00"/>
    <m/>
    <s v="PS"/>
    <s v="CAT"/>
    <s v="NO ADDON"/>
    <n v="20260811"/>
    <s v="Completed"/>
    <s v="HSI Bisnis Promo HUT Telkom PSB 70% - 300 Mbps"/>
    <s v="INDIBIZ"/>
    <m/>
    <m/>
    <d v="2026-08-11T15:00:00"/>
    <s v="2026-08-11 15:00:00 | Tanggal pemasangan :11/08/2026 Jam pemasangan : pagi Info Tambahan : Hubungi pelanggan dulu sebelum ke lokasi terima kasih."/>
    <n v="2026"/>
    <n v="8"/>
    <n v="11"/>
    <d v="2026-08-11T00:00:00"/>
    <n v="-0.625"/>
    <x v="1"/>
    <x v="28"/>
  </r>
  <r>
    <n v="2203"/>
    <n v="1002534801"/>
    <n v="3"/>
    <x v="2"/>
    <n v="4"/>
    <s v="YOGYAKARTA"/>
    <s v="SLEMAN"/>
    <s v="PKM"/>
    <s v="REG"/>
    <s v="AO"/>
    <s v="NEW SALES"/>
    <s v="1P INET"/>
    <s v="MIE - SEND SURVEY"/>
    <s v="RBS-Regional 3"/>
    <d v="2026-08-18T20:08:57"/>
    <d v="2026-08-18T20:10:01"/>
    <n v="69369561"/>
    <m/>
    <n v="146144118622"/>
    <s v="PT PURI KENCANA RIZQ MULYA"/>
    <s v="ODP-PKM-FAD/038 FAD/D02/038.01"/>
    <s v="WO062057388"/>
    <m/>
    <m/>
    <m/>
    <n v="110.41739010000001"/>
    <n v="-7.6963530000000002"/>
    <s v="|MN02579|MYIA-098860986114/POI/HENI VIVI SUSANTI/081914434840/spbu4455535@gmail.com"/>
    <s v="MYIB_ASSISTANT"/>
    <m/>
    <m/>
    <m/>
    <m/>
    <m/>
    <m/>
    <m/>
    <m/>
    <s v="Management Janji"/>
    <s v="2026-08-20 13:00:00 | M Janji : (19/agustus/2026) jam Pasang : 09:00 Note : hubungi pelanggan jika ingin kelokasi"/>
    <s v="FCC"/>
    <s v="18-08-2026 20:10:25"/>
    <d v="2026-08-20T13:00:00"/>
    <m/>
    <s v="SURVEY_NEW_MANJA"/>
    <s v="PKM"/>
    <s v="NO ADDON"/>
    <m/>
    <s v="MIE - SEND SURVEY"/>
    <s v="HSI Bisnis Basic Promo HUT RI PSB 70% - 100 Mbps"/>
    <s v="INDIBIZ"/>
    <m/>
    <m/>
    <d v="2026-08-20T13:00:00"/>
    <s v="2026-08-20 13:00:00 | M Janji : (19/agustus/2026) jam Pasang : 09:00 Note : hubungi pelanggan jika ingin kelokasi"/>
    <m/>
    <m/>
    <m/>
    <e v="#NUM!"/>
    <e v="#NUM!"/>
    <x v="0"/>
    <x v="4"/>
  </r>
  <r>
    <n v="2204"/>
    <n v="1002511885"/>
    <n v="3"/>
    <x v="5"/>
    <n v="5"/>
    <s v="DENPASAR"/>
    <s v="JIMBARAN"/>
    <s v="JBR"/>
    <s v="REG"/>
    <s v="AO"/>
    <s v="NEW SALES"/>
    <m/>
    <s v="102 | FOLLOW UP COMPLETED"/>
    <s v="RBS-Regional 3"/>
    <d v="2026-08-06T10:52:47"/>
    <d v="2026-08-10T09:37:47"/>
    <n v="69359763"/>
    <m/>
    <n v="172415798688"/>
    <s v="KOS 88"/>
    <s v="ODP-JBR-FA/51"/>
    <s v="WO061174861"/>
    <m/>
    <m/>
    <m/>
    <n v="115.1826537"/>
    <n v="-8.8199097000000002"/>
    <s v="|MN02677|/CP I MADE ADI HERMAWAN/085792583858/kadekadiadihermawan@gmail.com"/>
    <s v="Sales Force DBS"/>
    <m/>
    <m/>
    <m/>
    <m/>
    <m/>
    <m/>
    <m/>
    <m/>
    <s v="Management Janji"/>
    <s v="2026-08-08 13:00:00|Nama PIC : Adi No HP : 085792583858 Alt : 081805469119 M Janji : 08/08/2026 Jam Pasang : 08.00 - 13:00  NoteÃ‚Â :  hubungi terlebih dahulu sebelum kelokasi|40981182|MYDITA"/>
    <s v="FCC"/>
    <d v="2026-06-08T10:55:32"/>
    <d v="2026-08-08T13:00:00"/>
    <s v="Kendala Teknik"/>
    <s v="REVOKE"/>
    <s v="JBR"/>
    <s v="NO ADDON"/>
    <m/>
    <s v="Follow Up Revoke Completed, New Order ID : SC1002517068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8T13:00:00"/>
    <s v="2026-08-08 13:00:00|Nama PIC : Adi No HP : 085792583858 Alt : 081805469119 M Janji : 08/08/2026 Jam Pasang : 08.00 - 13:00  NoteÃ‚Â :  hubungi terlebih dahulu sebelum kelokasi|40981182|MYDITA"/>
    <m/>
    <m/>
    <m/>
    <e v="#NUM!"/>
    <e v="#NUM!"/>
    <x v="0"/>
    <x v="30"/>
  </r>
  <r>
    <n v="2205"/>
    <n v="1002522388"/>
    <n v="3"/>
    <x v="6"/>
    <n v="5"/>
    <s v="SIDOARJO"/>
    <s v="PASURUAN"/>
    <s v="GEM"/>
    <s v="REG"/>
    <s v="AO"/>
    <s v="NEW SALES"/>
    <m/>
    <s v="Completed (PS)"/>
    <s v="RBS-Regional 3"/>
    <d v="2026-08-12T14:25:33"/>
    <d v="2026-08-14T17:40:30"/>
    <n v="69364342"/>
    <m/>
    <n v="152743216448"/>
    <s v="SPBU 5467107 GEMPOL"/>
    <s v="ODP-GEM-FA/07"/>
    <s v="WO061761166"/>
    <m/>
    <m/>
    <m/>
    <n v="112.6942535"/>
    <n v="-7.5574861000000002"/>
    <s v="|MN02332|/SPBU 5467107 GEMPOL/WINBACK 2.0 HSI B2B (1:1) 100MBPS 535RB PSB DISC 70%//spbu5467107gempol@gmail.com/FAIZAL MEGA HARDIANSYAH/81252132282"/>
    <s v="Sales Force DBS"/>
    <m/>
    <m/>
    <m/>
    <m/>
    <m/>
    <m/>
    <m/>
    <m/>
    <s v="Management Janji"/>
    <s v="2026-08-15 13:00:00|Nama PIC : Bp Bayu No HP : 081252132282 No Alt : - M Janji :  15 Agustus 2026 Jam Pasang : Pagi / Siang Note : hubungi pelanggan jika ingin kelokasi|40951378|MYDITA"/>
    <s v="FCC"/>
    <d v="2026-12-08T14:39:59"/>
    <d v="2026-08-15T13:00:00"/>
    <m/>
    <s v="PS"/>
    <s v="GEM"/>
    <s v="NO ADDON"/>
    <n v="20260814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5T13:00:00"/>
    <s v="2026-08-15 13:00:00|Nama PIC : Bp Bayu No HP : 081252132282 No Alt : - M Janji :  15 Agustus 2026 Jam Pasang : Pagi / Siang Note : hubungi pelanggan jika ingin kelokasi|40951378|MYDITA"/>
    <n v="2026"/>
    <n v="8"/>
    <n v="14"/>
    <d v="2026-08-14T00:00:00"/>
    <n v="-1.5416666666642413"/>
    <x v="1"/>
    <x v="12"/>
  </r>
  <r>
    <n v="2206"/>
    <n v="1002524071"/>
    <n v="3"/>
    <x v="6"/>
    <n v="5"/>
    <s v="SIDOARJO"/>
    <s v="INNER - JATIM TIMUR"/>
    <s v="GDA"/>
    <s v="REG"/>
    <s v="AO"/>
    <s v="NEW SALES"/>
    <s v="1P INET"/>
    <s v="Completed (PS)"/>
    <s v="RBS-Regional 3"/>
    <d v="2026-08-13T12:16:56"/>
    <d v="2026-08-14T13:57:31"/>
    <n v="69365058"/>
    <m/>
    <n v="152317261891"/>
    <s v="PT.Ekadharma International Tbk"/>
    <s v="ODP-GDA-FC/05 FC/D01/05.01"/>
    <s v="WO061659381"/>
    <m/>
    <m/>
    <m/>
    <n v="112.74967460000001"/>
    <n v="-7.3898683999999903"/>
    <s v="|MN01470|MYIA-086129079341/POI/pujiyono/081332043709/ar@sby2.ekadharma.com"/>
    <s v="MYIB_ASSISTANT"/>
    <m/>
    <m/>
    <m/>
    <m/>
    <m/>
    <m/>
    <m/>
    <m/>
    <s v="Management Janji"/>
    <s v="2026-08-14 13:00:00 | M Janji : (14/08/2026) jam Pasang :pagi / siang  Note : hubungi pelanggan jika ingin kelokasi"/>
    <s v="FCC"/>
    <s v="13-08-2026 12:25:00"/>
    <d v="2026-08-14T13:00:00"/>
    <m/>
    <s v="PS"/>
    <s v="GDA"/>
    <s v="NO ADDON"/>
    <n v="20260814"/>
    <s v="Completed"/>
    <s v="HSI Bisnis Basic Promo HUT Telkom PSB 70% - 100 Mbps Dual Band"/>
    <s v="INDIBIZ"/>
    <m/>
    <m/>
    <d v="2026-08-14T13:00:00"/>
    <s v="2026-08-14 13:00:00 | M Janji : (14/08/2026) jam Pasang :pagi / siang  Note : hubungi pelanggan jika ingin kelokasi"/>
    <n v="2026"/>
    <n v="8"/>
    <n v="14"/>
    <d v="2026-08-14T00:00:00"/>
    <n v="-0.54166666666424135"/>
    <x v="1"/>
    <x v="19"/>
  </r>
  <r>
    <n v="2207"/>
    <n v="1002509099"/>
    <n v="3"/>
    <x v="7"/>
    <n v="4"/>
    <s v="KUDUS"/>
    <s v="KUDUS"/>
    <s v="KUD"/>
    <s v="REG"/>
    <s v="AO"/>
    <s v="NEW SALES"/>
    <s v="1P INET"/>
    <s v="102 | FOLLOW UP COMPLETED"/>
    <s v="RBS-Regional 3"/>
    <d v="2026-08-04T16:10:56"/>
    <d v="2026-08-06T15:45:13"/>
    <n v="69358545"/>
    <m/>
    <n v="142401145965"/>
    <s v="SPBU 4459303"/>
    <s v="ODP-KUD-FAX/026 FAX/D03/026.01"/>
    <s v="WO060917668"/>
    <m/>
    <m/>
    <m/>
    <n v="110.93001219999999"/>
    <n v="-6.8025639"/>
    <s v="|MC60142|MYIA-071087231335/POI/DERA BAHTIAR WIDIYANTO /08562685148/spbu_modern@yahoo.com"/>
    <s v="MYIB_ASSISTANT"/>
    <m/>
    <m/>
    <m/>
    <m/>
    <m/>
    <m/>
    <m/>
    <m/>
    <s v="Management Janji"/>
    <s v="2026-08-05 13:00:00 |  M Janji : (5 AGUSTUS 2026) jam Pasang : siang Note : hubungi pelanggan jika ingin kelokasi"/>
    <s v="FCC"/>
    <d v="2026-04-08T16:25:34"/>
    <d v="2026-08-05T13:00:00"/>
    <m/>
    <s v="REVOKE"/>
    <s v="KUD"/>
    <s v="NO ADDON"/>
    <m/>
    <s v="Follow Up Revoke Completed, New Order ID : SC1002512969"/>
    <s v="HSI Bisnis Basic Promo HUT Telkom PSB 70% - 100 Mbps Dual Band"/>
    <s v="INDIBIZ"/>
    <m/>
    <m/>
    <d v="2026-08-05T13:00:00"/>
    <s v="2026-08-05 13:00:00 |  M Janji : (5 AGUSTUS 2026) jam Pasang : siang Note : hubungi pelanggan jika ingin kelokasi"/>
    <m/>
    <m/>
    <m/>
    <e v="#NUM!"/>
    <e v="#NUM!"/>
    <x v="0"/>
    <x v="4"/>
  </r>
  <r>
    <n v="2208"/>
    <n v="1002504578"/>
    <n v="3"/>
    <x v="6"/>
    <n v="5"/>
    <s v="SIDOARJO"/>
    <s v="INNER - JATIM TIMUR"/>
    <s v="KRN"/>
    <s v="REG"/>
    <s v="AO"/>
    <s v="NEW SALES"/>
    <s v="1P INET"/>
    <s v="102 | FOLLOW UP COMPLETED"/>
    <s v="RBS-Regional 3"/>
    <d v="2026-08-01T13:28:56"/>
    <d v="2026-08-03T15:57:13"/>
    <n v="69356728"/>
    <m/>
    <n v="152331250855"/>
    <s v="SMP Negeri 1 Prambon"/>
    <s v="ODP-KRN-FR/15"/>
    <s v="WO060651167"/>
    <m/>
    <m/>
    <m/>
    <n v="112.5810862"/>
    <n v="-7.4783685999999996"/>
    <s v="MD|MYDB-20260731264065|DN00001/MN00451|SMP Negeri 1 Prambon|085233929938"/>
    <s v="MYDIGIBIZPARTNER"/>
    <m/>
    <m/>
    <m/>
    <m/>
    <m/>
    <m/>
    <m/>
    <m/>
    <s v="Management Janji"/>
    <s v="2026-08-02 13:00:00 | Tanggal pemasangan: 01/08/2026 Jam pemasangan : pagi / siang Info Tambahan : Hubungi pelanggan dulu sebelum ke lokasi terima kasih"/>
    <s v="FCC"/>
    <d v="2026-01-08T13:39:46"/>
    <d v="2026-08-02T13:00:00"/>
    <s v="Kendala Pelanggan"/>
    <s v="REVOKE"/>
    <s v="KRN"/>
    <s v="NO ADDON"/>
    <m/>
    <s v="Follow Up Revoke Completed, New Order ID : SC1002506450"/>
    <s v="HSI Bisnis Promo HUT Telkom PSB 70% - 50 Mbps"/>
    <s v="INDIBIZ"/>
    <m/>
    <m/>
    <d v="2026-08-02T13:00:00"/>
    <s v="2026-08-02 13:00:00 | Tanggal pemasangan: 01/08/2026 Jam pemasangan : pagi / siang Info Tambahan : Hubungi pelanggan dulu sebelum ke lokasi terima kasih"/>
    <m/>
    <m/>
    <m/>
    <e v="#NUM!"/>
    <e v="#NUM!"/>
    <x v="0"/>
    <x v="19"/>
  </r>
  <r>
    <n v="2209"/>
    <n v="1002530092"/>
    <n v="3"/>
    <x v="3"/>
    <n v="5"/>
    <s v="SBY UTARA"/>
    <s v="KENJERAN"/>
    <s v="KBL"/>
    <s v="REG"/>
    <s v="AO"/>
    <s v="NEW SALES"/>
    <s v="1P INET"/>
    <s v="Completed (PS)"/>
    <s v="RBS-Regional 3"/>
    <d v="2026-08-16T19:08:57"/>
    <d v="2026-08-17T12:29:57"/>
    <n v="69367763"/>
    <m/>
    <n v="152401227437"/>
    <s v="WORKSHOP INDRAPURA"/>
    <s v="ODP-KBL-FVW/05 FVW/D01/05.01"/>
    <s v="WO061900293"/>
    <m/>
    <m/>
    <m/>
    <n v="112.7330408"/>
    <n v="-7.2276275999999999"/>
    <s v="MD|MYDB-20260816265759|DN00001/MN00443|WORKSHOP INDRAPURA|085184031386"/>
    <s v="MYDIGIBIZPARTNER"/>
    <m/>
    <m/>
    <m/>
    <m/>
    <m/>
    <m/>
    <m/>
    <m/>
    <s v="Management Janji"/>
    <s v="2026-08-19 13:00:00 | Tanggal Pemasangan : 19 Agustus 2026 Jam Pemasangan : 08:00 13:00 Info Tambahan : Hubungi pelanggan dulu sebelum ke lokasi terimakasih"/>
    <s v="FCC"/>
    <s v="16-08-2026 19:10:05"/>
    <d v="2026-08-19T13:00:00"/>
    <m/>
    <s v="PS"/>
    <s v="KBL"/>
    <s v="NO ADDON"/>
    <n v="20260817"/>
    <s v="Completed"/>
    <s v="HSI Bisnis Basic Promo HUT Telkom PSB 70% - 50 Mbps"/>
    <s v="INDIBIZ"/>
    <m/>
    <m/>
    <d v="2026-08-19T13:00:00"/>
    <s v="2026-08-19 13:00:00 | Tanggal Pemasangan : 19 Agustus 2026 Jam Pemasangan : 08:00 13:00 Info Tambahan : Hubungi pelanggan dulu sebelum ke lokasi terimakasih"/>
    <n v="2026"/>
    <n v="8"/>
    <n v="17"/>
    <d v="2026-08-17T00:00:00"/>
    <n v="-2.5416666666642413"/>
    <x v="1"/>
    <x v="23"/>
  </r>
  <r>
    <n v="2210"/>
    <n v="1002517036"/>
    <n v="3"/>
    <x v="1"/>
    <n v="5"/>
    <s v="MADIUN"/>
    <s v="MADIUN"/>
    <s v="MNZ"/>
    <s v="REG"/>
    <s v="AO"/>
    <s v="NEW SALES"/>
    <s v="1P INET"/>
    <s v="Completed (PS)"/>
    <s v="RBS-Regional 3"/>
    <d v="2026-08-10T09:28:57"/>
    <d v="2026-08-11T16:26:53"/>
    <n v="69362148"/>
    <m/>
    <n v="152601214808"/>
    <s v="SPBU 54.631.23"/>
    <s v="ODP-MNZ-FAF/30"/>
    <s v="WO061361480"/>
    <m/>
    <m/>
    <m/>
    <n v="111.48321079999999"/>
    <n v="-7.6186217000000003"/>
    <s v="|MN00285|MYIA-047275191972/POI/LUKMAN ISMAIL/081359305557/loekmanismail@gmail.com"/>
    <s v="MYIB_ASSISTANT"/>
    <m/>
    <m/>
    <m/>
    <m/>
    <m/>
    <m/>
    <m/>
    <m/>
    <s v="Management Janji"/>
    <s v="2026-08-11 15:00:00 | Tanggal pemasangan :11/08/2026 Jam pemasangan : 15.00 Info Tambahan : Hubungi pelanggan dulu sebelum ke lokasi terima kasih."/>
    <s v="FCC"/>
    <d v="2026-10-08T09:40:02"/>
    <d v="2026-08-11T15:00:00"/>
    <m/>
    <s v="PS"/>
    <s v="MNZ"/>
    <s v="NO ADDON"/>
    <n v="20260811"/>
    <s v="Completed"/>
    <s v="HSI Bisnis Promo HUT Telkom PSB 70% - 50 Mbps"/>
    <s v="INDIBIZ"/>
    <m/>
    <m/>
    <d v="2026-08-11T15:00:00"/>
    <s v="2026-08-11 15:00:00 | Tanggal pemasangan :11/08/2026 Jam pemasangan : 15.00 Info Tambahan : Hubungi pelanggan dulu sebelum ke lokasi terima kasih."/>
    <n v="2026"/>
    <n v="8"/>
    <n v="11"/>
    <d v="2026-08-11T00:00:00"/>
    <n v="-0.625"/>
    <x v="1"/>
    <x v="11"/>
  </r>
  <r>
    <n v="2211"/>
    <n v="1002506392"/>
    <n v="3"/>
    <x v="5"/>
    <n v="5"/>
    <s v="SINGARJA"/>
    <s v="GIANYAR"/>
    <s v="GIN"/>
    <s v="REG"/>
    <s v="AO"/>
    <s v="NEW SALES"/>
    <m/>
    <s v="Completed (PS)"/>
    <s v="RBS-Regional 3"/>
    <d v="2026-08-03T15:28:50"/>
    <d v="2026-08-04T20:50:12"/>
    <n v="69357702"/>
    <m/>
    <n v="172407213018"/>
    <s v="SD NEGERI 3 BLAHBATUH"/>
    <s v="ODP-GIN-FP/121"/>
    <s v="WO060857119"/>
    <m/>
    <m/>
    <m/>
    <n v="115.29449750000001"/>
    <n v="-8.5681677999999994"/>
    <s v="|MN02658|/PIC NI MADE ARI SAPUTRI/087854900801/sdnegeri3blahbatuh@gmail.com"/>
    <s v="Sales Force DBS"/>
    <m/>
    <m/>
    <m/>
    <m/>
    <m/>
    <m/>
    <m/>
    <m/>
    <s v="Management Janji"/>
    <s v="2026-08-05 13:00:00|M Janji : 05/08/2026 Jam Pasang : 08.00 NoteÃ‚Â :  hubungi terlebih dahulu sebelum ke lokasi, terima kasih.|40951378|MYDITA"/>
    <s v="FCC"/>
    <d v="2026-03-08T15:39:47"/>
    <d v="2026-08-05T13:00:00"/>
    <m/>
    <s v="PS"/>
    <s v="GIN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13:00:00"/>
    <s v="2026-08-05 13:00:00|M Janji : 05/08/2026 Jam Pasang : 08.00 NoteÃ‚Â :  hubungi terlebih dahulu sebelum ke lokasi, terima kasih.|40951378|MYDITA"/>
    <n v="2026"/>
    <n v="8"/>
    <n v="4"/>
    <d v="2026-08-04T00:00:00"/>
    <n v="-1.5416666666642413"/>
    <x v="1"/>
    <x v="26"/>
  </r>
  <r>
    <n v="2212"/>
    <n v="1002516340"/>
    <n v="3"/>
    <x v="3"/>
    <n v="5"/>
    <s v="SBY UTARA"/>
    <s v="LAMONGAN"/>
    <s v="BDG"/>
    <s v="REG"/>
    <s v="AO"/>
    <s v="NEW SALES"/>
    <m/>
    <s v="Completed (PS)"/>
    <s v="RBS-Regional 3"/>
    <d v="2026-08-09T09:58:11"/>
    <d v="2026-08-10T19:06:20"/>
    <n v="69361730"/>
    <m/>
    <n v="152448204412"/>
    <s v="Warkop DPR"/>
    <s v="ODP-BDG-FC/76"/>
    <s v="WO061313801"/>
    <m/>
    <m/>
    <m/>
    <n v="112.2799067"/>
    <n v="-6.8722193999999996"/>
    <s v="|MN00882|/Warkop DPR/0881026225828/hasanback21@gmail.com/HSI Bisnis Promo HUT Telkom (1:1) 50 Mbps (Rp 355.000) PSB Rp 150.000/Hasan/-6.872349,112.279971"/>
    <s v="Sales Force DBS"/>
    <m/>
    <m/>
    <m/>
    <m/>
    <m/>
    <m/>
    <m/>
    <m/>
    <s v="Management Janji"/>
    <s v="2026-08-10 13:00:00|M Janji : (10/08/2026) jam Pasang : 13:00 Note : hubungi pelanggan jika ingin kelokasi |40981182|MYDITA"/>
    <s v="FCC"/>
    <d v="2026-09-08T10:09:51"/>
    <d v="2026-08-10T13:00:00"/>
    <m/>
    <s v="PS"/>
    <s v="BDG"/>
    <s v="NO ADDON"/>
    <n v="20260810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0T13:00:00"/>
    <s v="2026-08-10 13:00:00|M Janji : (10/08/2026) jam Pasang : 13:00 Note : hubungi pelanggan jika ingin kelokasi |40981182|MYDITA"/>
    <n v="2026"/>
    <n v="8"/>
    <n v="10"/>
    <d v="2026-08-10T00:00:00"/>
    <n v="-0.54166666666424135"/>
    <x v="1"/>
    <x v="8"/>
  </r>
  <r>
    <n v="2213"/>
    <n v="1002513294"/>
    <n v="3"/>
    <x v="4"/>
    <n v="4"/>
    <s v="PEKALONGAN"/>
    <s v="SLAWI"/>
    <s v="SLW"/>
    <s v="REG"/>
    <s v="AO"/>
    <s v="NEW SALES"/>
    <s v="1P INET"/>
    <s v="100 | REVOKE COMPLETED"/>
    <s v="RBS-Regional 3"/>
    <d v="2026-08-06T17:04:56"/>
    <d v="2026-08-11T11:49:49"/>
    <n v="69360291"/>
    <m/>
    <n v="142283119916"/>
    <s v="TK ABA 01 Slawi Kulon"/>
    <s v="ODP-SLW-FN/048 FN/D02/048.01"/>
    <s v="WO061106294"/>
    <m/>
    <m/>
    <m/>
    <n v="109.137838"/>
    <n v="-6.9882210000000002"/>
    <s v="|MN00324|MYIA-022144082534/POI/SOPIATUN/081548082314/aisyiyahslawikulon1@gmail.com"/>
    <s v="MYIB_ASSISTANT"/>
    <m/>
    <m/>
    <m/>
    <m/>
    <m/>
    <m/>
    <m/>
    <m/>
    <s v="Management Janji"/>
    <s v="2026-08-07 15:00:00 | Tanggal pemasangan : 07 AGUSTUS 2026 Jam pemasangan : pagi/siang Info Tambahan : Hubungi pelanggan dulu sebelum ke lokasi terima kasih"/>
    <s v="FCC"/>
    <d v="2026-06-08T17:26:01"/>
    <d v="2026-08-07T15:00:00"/>
    <s v="Kendala Pelanggan"/>
    <s v="REVOKE"/>
    <s v="SLW"/>
    <s v="NO ADDON"/>
    <m/>
    <s v="Revoke Completed"/>
    <s v="HSI Bisnis Basic Promo HUT Telkom PSB 70% - 50 Mbps"/>
    <s v="INDIBIZ"/>
    <m/>
    <m/>
    <d v="2026-08-07T15:00:00"/>
    <s v="2026-08-07 15:00:00 | Tanggal pemasangan : 07 AGUSTUS 2026 Jam pemasangan : pagi/siang Info Tambahan : Hubungi pelanggan dulu sebelum ke lokasi terima kasih"/>
    <m/>
    <m/>
    <m/>
    <e v="#NUM!"/>
    <e v="#NUM!"/>
    <x v="0"/>
    <x v="4"/>
  </r>
  <r>
    <n v="2214"/>
    <n v="1002527734"/>
    <n v="3"/>
    <x v="4"/>
    <n v="4"/>
    <s v="PEKALONGAN"/>
    <s v="BREBES"/>
    <s v="BRB"/>
    <s v="REG"/>
    <s v="AO"/>
    <s v="NEW SALES"/>
    <s v="1P INET"/>
    <s v="Completed (PS)"/>
    <s v="RBS-Regional 3"/>
    <d v="2026-08-15T08:56:56"/>
    <d v="2026-08-15T16:00:09"/>
    <n v="69366555"/>
    <m/>
    <n v="146284106936"/>
    <s v="Chatha saditan"/>
    <s v="ODP-BRB-FG/066 FG/D01/066.01"/>
    <s v="WO061798590"/>
    <m/>
    <m/>
    <m/>
    <n v="109.044517837464"/>
    <n v="-6.8789130877903597"/>
    <s v="MD|MYDB-20260814265415|EC50002/MC50042|Chatha saditan|083160111658"/>
    <s v="MYDIGIBIZPARTNER"/>
    <m/>
    <m/>
    <m/>
    <m/>
    <m/>
    <m/>
    <m/>
    <m/>
    <s v="Management Janji"/>
    <s v="2026-08-18 08:00:00 | Jam Pemasangan : 08:00 - 12.00 Tanggal Pemasangan : 15/08/2026 Info Tambahan : Hubungi pelanggan sebelum datang ke lokasi"/>
    <s v="FCC"/>
    <s v="15-08-2026 09:09:57"/>
    <d v="2026-08-18T08:00:00"/>
    <m/>
    <s v="PS"/>
    <s v="BRB"/>
    <s v="NO ADDON"/>
    <n v="20260815"/>
    <s v="Completed"/>
    <s v="HSI Bisnis Promo HUT Telkom PSB 70% - 300 Mbps"/>
    <s v="INDIBIZ"/>
    <m/>
    <m/>
    <d v="2026-08-18T08:00:00"/>
    <s v="2026-08-18 08:00:00 | Jam Pemasangan : 08:00 - 12.00 Tanggal Pemasangan : 15/08/2026 Info Tambahan : Hubungi pelanggan sebelum datang ke lokasi"/>
    <n v="2026"/>
    <n v="8"/>
    <n v="15"/>
    <d v="2026-08-15T00:00:00"/>
    <n v="-3.3333333333357587"/>
    <x v="1"/>
    <x v="4"/>
  </r>
  <r>
    <n v="2215"/>
    <n v="1002529583"/>
    <n v="3"/>
    <x v="6"/>
    <n v="5"/>
    <s v="JEMBER"/>
    <s v="BANYUWANGI"/>
    <s v="GLM"/>
    <s v="REG"/>
    <s v="AO"/>
    <s v="NEW SALES"/>
    <s v="2P INET + VOICE"/>
    <s v="Completed (PS)"/>
    <s v="RBS-Regional 3"/>
    <d v="2026-08-16T12:25:56"/>
    <d v="2026-08-16T20:22:01"/>
    <n v="69367454"/>
    <n v="3332812005"/>
    <n v="152523202547"/>
    <s v="BAKSO RAMA2 FROZEN FOOD"/>
    <s v="ODP-GLM-FG/11 FG/D03/11.01"/>
    <s v="WO061870738"/>
    <m/>
    <m/>
    <m/>
    <n v="114.117234908044"/>
    <n v="-8.3374425323157997"/>
    <s v="MD|MYDB-20260815265612|DC30004/MC30053|BAKSO RAMA2 FROZEN FOOD|08113503333"/>
    <s v="MYDIGIBIZPARTNER"/>
    <m/>
    <m/>
    <m/>
    <m/>
    <m/>
    <m/>
    <m/>
    <m/>
    <s v="Management Janji"/>
    <s v="2026-08-17 13:00:00 | Tanggal Pemasangan : 17 Agustus 2026 Jam Pemasangan : 08:00 13:00 Info Tambahan : Hubungi pelanggan dulu sebelum ke lokasi terimakasih"/>
    <s v="FCC"/>
    <s v="16-08-2026 12:40:03"/>
    <d v="2026-08-17T13:00:00"/>
    <m/>
    <s v="PS"/>
    <s v="GLM"/>
    <s v="NO ADDON"/>
    <n v="20260816"/>
    <s v="Completed"/>
    <s v="HSI Bisnis Bundling Phone PSB 70% - Free 800 Menit Promo - 200 Mbps"/>
    <s v="INDIBIZ"/>
    <m/>
    <m/>
    <d v="2026-08-17T13:00:00"/>
    <s v="2026-08-17 13:00:00 | Tanggal Pemasangan : 17 Agustus 2026 Jam Pemasangan : 08:00 13:00 Info Tambahan : Hubungi pelanggan dulu sebelum ke lokasi terimakasih"/>
    <n v="2026"/>
    <n v="8"/>
    <n v="16"/>
    <d v="2026-08-16T00:00:00"/>
    <n v="-1.5416666666642413"/>
    <x v="1"/>
    <x v="9"/>
  </r>
  <r>
    <n v="2216"/>
    <n v="1002511358"/>
    <n v="3"/>
    <x v="1"/>
    <n v="5"/>
    <s v="KEDIRI"/>
    <s v="KEDIRI"/>
    <s v="NDL"/>
    <s v="REG"/>
    <s v="AO"/>
    <s v="NEW SALES"/>
    <s v="1P INET"/>
    <s v="Completed (PS)"/>
    <s v="RBS-Regional 3"/>
    <d v="2026-08-05T19:34:56"/>
    <d v="2026-08-06T15:30:04"/>
    <n v="69359494"/>
    <m/>
    <n v="152651206912"/>
    <s v="Jrp JAYA"/>
    <s v="ODP-NDL-FP/05 FP/D01/05.01"/>
    <s v="WO061026248"/>
    <m/>
    <m/>
    <m/>
    <n v="111.9534045"/>
    <n v="-7.9291676999999998"/>
    <s v="|MC20057|MYIA-010679510151/POI/Suyanto/087704519869/yantogembul1982@gmail.com"/>
    <s v="MYIB_ASSISTANT"/>
    <m/>
    <m/>
    <m/>
    <m/>
    <m/>
    <m/>
    <m/>
    <m/>
    <s v="Management Janji"/>
    <s v="2026-08-07 08:00:00 | M Janji : (06/08/2026) jam Pasang pagi / siang  Note : hubungi pelanggan jika ingin kelokasi"/>
    <s v="FCC"/>
    <d v="2026-05-08T19:39:50"/>
    <d v="2026-08-07T08:00:00"/>
    <m/>
    <s v="PS"/>
    <s v="NDL"/>
    <s v="NO ADDON"/>
    <n v="20260806"/>
    <s v="Completed"/>
    <s v="HSI Bisnis Promo HUT Telkom PSB 70% - 200 Mbps"/>
    <s v="INDIBIZ"/>
    <m/>
    <m/>
    <d v="2026-08-07T08:00:00"/>
    <s v="2026-08-07 08:00:00 | M Janji : (06/08/2026) jam Pasang pagi / siang  Note : hubungi pelanggan jika ingin kelokasi"/>
    <n v="2026"/>
    <n v="8"/>
    <n v="6"/>
    <d v="2026-08-06T00:00:00"/>
    <n v="-1.3333333333357587"/>
    <x v="1"/>
    <x v="1"/>
  </r>
  <r>
    <n v="2217"/>
    <n v="1002529259"/>
    <n v="3"/>
    <x v="0"/>
    <n v="5"/>
    <s v="MATARAM"/>
    <s v="SUMBAWA"/>
    <s v="MLK"/>
    <s v="REG"/>
    <s v="AO"/>
    <s v="NEW SALES"/>
    <m/>
    <s v="Completed (PS)"/>
    <s v="RBS-Regional 3"/>
    <d v="2026-08-16T08:58:09"/>
    <d v="2026-08-17T21:30:50"/>
    <n v="69365271"/>
    <m/>
    <n v="172608206064"/>
    <s v="SS VILLA"/>
    <s v="ODP-MLK-FAC/37"/>
    <s v="WO061858470"/>
    <m/>
    <m/>
    <m/>
    <n v="116.74579230000001"/>
    <n v="-8.9673186000000005"/>
    <s v="|MN02367|MYIA-081237795693/POI/MARYANTI/081337270271/srie_fun@yahoo.com"/>
    <s v="Sales Profesional"/>
    <m/>
    <m/>
    <m/>
    <m/>
    <m/>
    <m/>
    <m/>
    <m/>
    <s v="Management Janji"/>
    <s v="2026-08-14 13:00:00 | telp : 081337270271  M Janji : (14/08/2026)  jam Pasang : 09:00  Note : hubungi pelanggan jika ingin kelokasi"/>
    <s v="FCC"/>
    <s v="16-08-2026 09:10:16"/>
    <m/>
    <m/>
    <s v="PS"/>
    <s v="MLK"/>
    <s v="ANTAREZ"/>
    <n v="20260817"/>
    <s v="Completed"/>
    <s v="- 11_11446;Biaya PSB HSI EBIS Tunai di Depan ~ 11[150000]  - E23015;E23015 ~ ES23 - Perangkat ONT[0]  - E23015~null~44292;E23015||11||Abodemen 0[0]  - E23015~null~E23015_SWONTPREM;SWONTPREM ~ Biaya Sewa ONT Premium ~ E23015[50000]  - E23046;E23046 ~ ES23 "/>
    <s v="INDIBIZ"/>
    <m/>
    <m/>
    <d v="2026-08-16T07:00:00"/>
    <s v="2026-08-14 13:00:00 | telp : 081337270271  M Janji : (14/08/2026)  jam Pasang : 09:00  Note : hubungi pelanggan jika ingin kelokasi"/>
    <n v="2026"/>
    <n v="8"/>
    <n v="17"/>
    <d v="2026-08-17T00:00:00"/>
    <n v="0.70833333333575865"/>
    <x v="1"/>
    <x v="2"/>
  </r>
  <r>
    <n v="2218"/>
    <n v="1002504908"/>
    <n v="3"/>
    <x v="4"/>
    <n v="4"/>
    <s v="PEKALONGAN"/>
    <s v="PEKALONGAN"/>
    <s v="KDW"/>
    <s v="REG"/>
    <s v="AO"/>
    <s v="NEW SALES"/>
    <s v="1P INET"/>
    <s v="Completed (PS)"/>
    <s v="RBS-Regional 3"/>
    <d v="2026-08-01T18:17:57"/>
    <d v="2026-08-02T15:02:06"/>
    <n v="69356882"/>
    <m/>
    <n v="146285103738"/>
    <s v="Kawisari Pekalongan"/>
    <s v="ODP-KDW-FA/031 FA/D01/031.01"/>
    <s v="WO060678504"/>
    <m/>
    <m/>
    <m/>
    <n v="109.657574030394"/>
    <n v="-6.9703843751397603"/>
    <s v="|MN02342|MYIA-005227789858/POI/Ilham Dwi Cahyo/082133378944/ilham8dc@gmail.com"/>
    <s v="MYIB_ASSISTANT"/>
    <m/>
    <m/>
    <m/>
    <m/>
    <m/>
    <m/>
    <m/>
    <m/>
    <s v="Management Janji"/>
    <s v="2026-08-02 15:00:00 | telp :082133378944 Tanggal pemasangan :02/08/2026 Jam pemasangan : pagi/siang Info Tambahan : Hubungi pelanggan dulu sebelum ke lokasi terima kasih"/>
    <s v="FCC"/>
    <d v="2026-01-08T18:25:26"/>
    <d v="2026-08-02T15:00:00"/>
    <m/>
    <s v="PS"/>
    <s v="KDW"/>
    <s v="NO ADDON"/>
    <n v="20260802"/>
    <s v="Completed"/>
    <s v="HSI Bisnis Promo HUT Telkom PSB 70% - 200 Mbps"/>
    <s v="INDIBIZ"/>
    <m/>
    <m/>
    <d v="2026-08-02T15:00:00"/>
    <s v="2026-08-02 15:00:00 | telp :082133378944 Tanggal pemasangan :02/08/2026 Jam pemasangan : pagi/siang Info Tambahan : Hubungi pelanggan dulu sebelum ke lokasi terima kasih"/>
    <n v="2026"/>
    <n v="8"/>
    <n v="2"/>
    <d v="2026-08-02T00:00:00"/>
    <n v="-0.625"/>
    <x v="1"/>
    <x v="4"/>
  </r>
  <r>
    <n v="2219"/>
    <n v="1002523277"/>
    <n v="3"/>
    <x v="3"/>
    <n v="5"/>
    <s v="SBY UTARA"/>
    <s v="KENJERAN"/>
    <s v="KBL"/>
    <s v="REG"/>
    <s v="AO"/>
    <s v="NEW SALES"/>
    <m/>
    <s v="Completed (PS)"/>
    <s v="RBS-Regional 3"/>
    <d v="2026-08-13T08:20:18"/>
    <d v="2026-08-13T21:23:22"/>
    <n v="69364684"/>
    <m/>
    <n v="152401227405"/>
    <s v="UZGAMING SURABAYA"/>
    <s v="ODP-KBL-FGJ/25"/>
    <s v="WO061654453"/>
    <m/>
    <m/>
    <m/>
    <n v="112.73247259999999"/>
    <n v="-7.2233419000000003"/>
    <s v="|MN02446|/UZGAMING SURABAYA/UFAIRAH/081334230368/uffairahabdulaziz@gmail.com/HSI Bisnis Promo HUT Telkom (1:1) 100 Mbps (Rp 535.000) PSB Rp 150.000/"/>
    <s v="Sales Force DBS"/>
    <m/>
    <m/>
    <m/>
    <m/>
    <m/>
    <m/>
    <m/>
    <m/>
    <s v="Management Janji"/>
    <s v="2026-08-14 11:00:00|Tanggal pemasangan: 14/08/2026 Jam pemasangan : pagi / siang Info Tambahan : Hubungi pelanggan dulu sebelum ke lokasi terima kasih.|40951377|MYDITA"/>
    <s v="FCC"/>
    <s v="13-08-2026 08:25:29"/>
    <d v="2026-08-14T11:00:00"/>
    <m/>
    <s v="PS"/>
    <s v="KBL"/>
    <s v="NO ADDON"/>
    <n v="20260813"/>
    <s v="Completed"/>
    <s v="- SP_NOSS;SP_NOSS ~ Internet NOSS Multispeed Network[0]  - SP_NOSS;SP_NOSS ~ Internet NOSS Multispeed Network[0]  - E23015;E23015 ~ ES23 - Perangkat ONT[0]  - E23015~null~44292;E23015||11||Abodemen 0[0]  - E23015~null~E23015_SWONTPREM;SWONTPREM ~ Biaya Se"/>
    <s v="INDIBIZ"/>
    <m/>
    <m/>
    <d v="2026-08-14T11:00:00"/>
    <s v="2026-08-14 11:00:00|Tanggal pemasangan: 14/08/2026 Jam pemasangan : pagi / siang Info Tambahan : Hubungi pelanggan dulu sebelum ke lokasi terima kasih.|40951377|MYDITA"/>
    <n v="2026"/>
    <n v="8"/>
    <n v="13"/>
    <d v="2026-08-13T00:00:00"/>
    <n v="-1.4583333333357587"/>
    <x v="1"/>
    <x v="23"/>
  </r>
  <r>
    <n v="2220"/>
    <n v="1002524861"/>
    <n v="3"/>
    <x v="4"/>
    <n v="4"/>
    <s v="SEMARANG"/>
    <s v="KENDAL"/>
    <s v="KDL"/>
    <s v="REG"/>
    <s v="AO"/>
    <s v="NEW SALES"/>
    <s v="1P INET"/>
    <s v="Completed (PS)"/>
    <s v="RBS-Regional 3"/>
    <d v="2026-08-13T16:07:56"/>
    <d v="2026-08-14T14:50:14"/>
    <n v="69365398"/>
    <m/>
    <n v="146457106173"/>
    <s v="SPBU 44.513.05 JAMBEARUM"/>
    <s v="ODP-KDL-FP/043 FP/D13/043.01"/>
    <s v="WO061689457"/>
    <m/>
    <m/>
    <m/>
    <n v="110.178022"/>
    <n v="-6.9227410000000003"/>
    <s v="|MN02184|MYIA-087855599869/POI/OKE /082134581204/spbujambearum2@gmail.com"/>
    <s v="MYIB_ASSISTANT"/>
    <m/>
    <m/>
    <m/>
    <m/>
    <m/>
    <m/>
    <m/>
    <m/>
    <s v="Management Janji"/>
    <s v="2026-08-14 13:00:00 | Nama PIC : Dani No HP : 082134581204 Alt :  M Janji : 14/08/2026 Jam Pasang : 08.00  - 13:00  NoteÃ‚Â :  hubungi terlebih dahulu sebelum ke lokasi, terima kasih."/>
    <s v="FCC"/>
    <s v="13-08-2026 16:09:57"/>
    <d v="2026-08-14T13:00:00"/>
    <m/>
    <s v="PS"/>
    <s v="KDL"/>
    <s v="NO ADDON"/>
    <n v="20260814"/>
    <s v="Completed"/>
    <s v="HSI Bisnis Basic Promo HUT Telkom PSB 70% - 100 Mbps"/>
    <s v="INDIBIZ"/>
    <m/>
    <m/>
    <d v="2026-08-14T13:00:00"/>
    <s v="2026-08-14 13:00:00 | Nama PIC : Dani No HP : 082134581204 Alt :  M Janji : 14/08/2026 Jam Pasang : 08.00  - 13:00  NoteÃ‚Â :  hubungi terlebih dahulu sebelum ke lokasi, terima kasih."/>
    <n v="2026"/>
    <n v="8"/>
    <n v="14"/>
    <d v="2026-08-14T00:00:00"/>
    <n v="-0.54166666666424135"/>
    <x v="1"/>
    <x v="4"/>
  </r>
  <r>
    <n v="2221"/>
    <n v="1002520458"/>
    <n v="3"/>
    <x v="5"/>
    <n v="5"/>
    <s v="SINGARJA"/>
    <s v="KLUNGKUNG"/>
    <s v="APR"/>
    <s v="REG"/>
    <s v="AO"/>
    <s v="NEW SALES"/>
    <m/>
    <s v="Completed (PS)"/>
    <s v="RBS-Regional 3"/>
    <d v="2026-08-11T15:26:07"/>
    <d v="2026-08-13T20:16:36"/>
    <n v="69363545"/>
    <m/>
    <n v="172404209329"/>
    <s v="PT SARI BALI TIMUR"/>
    <s v="ODP-APR-FK/28"/>
    <s v="WO061557823"/>
    <m/>
    <m/>
    <m/>
    <n v="115.6157618"/>
    <n v="-8.4771365999999997"/>
    <s v="|MN02750|/CP I WAYAN SUKADANA/085974653039/spbu.bali.5480804.ayani@gmail.com"/>
    <s v="Sales Force DBS"/>
    <m/>
    <m/>
    <m/>
    <m/>
    <m/>
    <m/>
    <m/>
    <m/>
    <s v="Management Janji"/>
    <s v="2026-08-13 08:00:00| M Janji : (13/AGUSTUS/2026) jam Pasang : 09:00 Note : hubungi pelanggan jika ingin kelokasi|40900827|MYDITA"/>
    <s v="FCC"/>
    <d v="2026-11-08T15:39:49"/>
    <d v="2026-08-13T08:00:00"/>
    <m/>
    <s v="PS"/>
    <s v="APR"/>
    <s v="NO ADDON"/>
    <n v="20260813"/>
    <s v="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13T08:00:00"/>
    <s v="2026-08-13 08:00:00| M Janji : (13/AGUSTUS/2026) jam Pasang : 09:00 Note : hubungi pelanggan jika ingin kelokasi|40900827|MYDITA"/>
    <n v="2026"/>
    <n v="8"/>
    <n v="13"/>
    <d v="2026-08-13T00:00:00"/>
    <n v="-0.33333333333575865"/>
    <x v="1"/>
    <x v="17"/>
  </r>
  <r>
    <n v="2222"/>
    <n v="1002519656"/>
    <n v="3"/>
    <x v="2"/>
    <n v="4"/>
    <s v="MAGELANG"/>
    <s v="TEMANGGUNG"/>
    <s v="PRN"/>
    <s v="REG"/>
    <s v="AO"/>
    <s v="NEW SALES"/>
    <s v="1P INET"/>
    <s v="Completed (PS)"/>
    <s v="RBS-Regional 3"/>
    <d v="2026-08-11T11:58:56"/>
    <d v="2026-08-12T12:00:44"/>
    <n v="69363213"/>
    <m/>
    <n v="141149112789"/>
    <s v="SPBU 44 562 01 NGADIREJO"/>
    <s v="ODP-PRN-FAL/088 FAL/D08/088.01"/>
    <s v="WO061485106"/>
    <m/>
    <m/>
    <m/>
    <n v="110.05897520000001"/>
    <n v="-7.2269578000000001"/>
    <s v="|MN02495|MYIA-056603167985/POI/YUDHY CHRISTIANTO/081575897826/spbungadirejo@gmail.com"/>
    <s v="MYIB_ASSISTANT"/>
    <m/>
    <m/>
    <m/>
    <m/>
    <m/>
    <m/>
    <m/>
    <m/>
    <s v="Management Janji"/>
    <s v="2026-08-12 08:00:00 | Jam pemasangan : 12.00 Info Tambahan : Hubungi pelanggan dulu sebelum ke lokasi terimakasih "/>
    <s v="FCC"/>
    <d v="2026-11-08T12:10:44"/>
    <d v="2026-08-12T08:00:00"/>
    <m/>
    <s v="PS"/>
    <s v="PRN"/>
    <s v="NO ADDON"/>
    <n v="20260812"/>
    <s v="Completed"/>
    <s v="HSI Bisnis Basic Promo HUT Telkom PSB 70% - 100 Mbps"/>
    <s v="INDIBIZ"/>
    <m/>
    <m/>
    <d v="2026-08-12T08:00:00"/>
    <s v="2026-08-12 08:00:00 | Jam pemasangan : 12.00 Info Tambahan : Hubungi pelanggan dulu sebelum ke lokasi terimakasih "/>
    <n v="2026"/>
    <n v="8"/>
    <n v="12"/>
    <d v="2026-08-12T00:00:00"/>
    <n v="-0.33333333333575865"/>
    <x v="1"/>
    <x v="4"/>
  </r>
  <r>
    <n v="2223"/>
    <n v="1002518937"/>
    <n v="3"/>
    <x v="1"/>
    <n v="5"/>
    <s v="MADIUN"/>
    <s v="PONOROGO"/>
    <s v="PON"/>
    <s v="REG"/>
    <s v="AO"/>
    <s v="NEW SALES"/>
    <s v="1P INET"/>
    <s v="Completed (PS)"/>
    <s v="RBS-Regional 3"/>
    <d v="2026-08-11T09:04:56"/>
    <d v="2026-08-12T11:28:49"/>
    <n v="69362916"/>
    <m/>
    <n v="152604231088"/>
    <s v="SPBU 54.634.02"/>
    <s v="ODP-PON-FAM/07 FAM/D02/07.01"/>
    <s v="WO061464642"/>
    <m/>
    <m/>
    <m/>
    <n v="111.450773"/>
    <n v="-7.8651720000000003"/>
    <s v="|MN00282|MYIA-089560270254/POI/Fajar Isnani/08123420960/isnani1964@gmail.com"/>
    <s v="MYIB_ASSISTANT"/>
    <m/>
    <m/>
    <m/>
    <m/>
    <m/>
    <m/>
    <m/>
    <m/>
    <s v="Management Janji"/>
    <s v="2026-08-12 08:00:00 | M Janji : (12/08/2026) jam Pasang : 09:00 Note : hubungi pelanggan jika ingin kelokasi "/>
    <s v="FCC"/>
    <d v="2026-11-08T09:09:52"/>
    <d v="2026-08-12T08:00:00"/>
    <m/>
    <s v="PS"/>
    <s v="PON"/>
    <s v="NO ADDON"/>
    <n v="20260812"/>
    <s v="Completed"/>
    <s v="HSI Bisnis Promo HUT Telkom PSB 70% - 50 Mbps"/>
    <s v="INDIBIZ"/>
    <m/>
    <m/>
    <d v="2026-08-12T08:00:00"/>
    <s v="2026-08-12 08:00:00 | M Janji : (12/08/2026) jam Pasang : 09:00 Note : hubungi pelanggan jika ingin kelokasi "/>
    <n v="2026"/>
    <n v="8"/>
    <n v="12"/>
    <d v="2026-08-12T00:00:00"/>
    <n v="-0.33333333333575865"/>
    <x v="1"/>
    <x v="25"/>
  </r>
  <r>
    <n v="2224"/>
    <n v="1002504703"/>
    <n v="3"/>
    <x v="0"/>
    <n v="5"/>
    <s v="MATARAM"/>
    <s v="LOMBOK BARAT TENGAH"/>
    <s v="PRY"/>
    <s v="REG"/>
    <s v="AO"/>
    <s v="NEW SALES"/>
    <m/>
    <s v="Completed (PS)"/>
    <s v="RBS-Regional 3"/>
    <d v="2026-08-01T15:14:53"/>
    <d v="2026-08-01T18:36:33"/>
    <n v="69355267"/>
    <m/>
    <n v="172603791294"/>
    <s v="FOTOCOPY &amp; FREYA STERE"/>
    <s v="ODP-PYA-FAC/14"/>
    <s v="WO060663754"/>
    <m/>
    <m/>
    <m/>
    <n v="116.35271"/>
    <n v="-8.7611399839999997"/>
    <s v="MD|MYDB-20260730263940|SC00001/MC00069|FOTOCOPY &amp; FREYA STERE|081929345162"/>
    <s v="MYDIGIBIZPARTNER"/>
    <m/>
    <m/>
    <m/>
    <m/>
    <m/>
    <m/>
    <m/>
    <m/>
    <s v="Management Janji"/>
    <s v="2026-07-31 15:00:00 | Nama PIC : Bp Andre  No HP : 081929345162  No Alt : -  M Janji :  31 Juli  2026  Jam Pasang : Pagi / Siang  Note : hubungi pelanggan jika ingin kelokasi"/>
    <s v="FCC"/>
    <d v="2026-01-08T15:25:05"/>
    <m/>
    <m/>
    <s v="PS"/>
    <s v="PRY"/>
    <s v="NO ADDON"/>
    <n v="20260801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1T07:00:00"/>
    <s v="2026-07-31 15:00:00 | Nama PIC : Bp Andre  No HP : 081929345162  No Alt : -  M Janji :  31 Juli  2026  Jam Pasang : Pagi / Siang  Note : hubungi pelanggan jika ingin kelokasi"/>
    <n v="2026"/>
    <n v="8"/>
    <n v="1"/>
    <d v="2026-08-01T00:00:00"/>
    <n v="-0.29166666666424135"/>
    <x v="1"/>
    <x v="5"/>
  </r>
  <r>
    <n v="2225"/>
    <n v="1002511685"/>
    <n v="3"/>
    <x v="1"/>
    <n v="5"/>
    <s v="KEDIRI"/>
    <s v="KEDIRI"/>
    <s v="GUR"/>
    <s v="REG"/>
    <s v="AO"/>
    <s v="NEW SALES"/>
    <s v="1P INET"/>
    <s v="98 | OSS - CANCEL COMPLETE"/>
    <s v="RBS-Regional 3"/>
    <d v="2026-08-06T09:55:56"/>
    <d v="2026-08-06T16:43:03"/>
    <n v="69359690"/>
    <m/>
    <n v="152625207181"/>
    <s v="KLINIK BEANDVEL MEDIKA"/>
    <s v="ODP-GUR-FM/02 FM/D01/02.01"/>
    <s v="WO061048317"/>
    <m/>
    <m/>
    <m/>
    <n v="112.07078788429401"/>
    <n v="-7.7949401242860903"/>
    <s v="MD|MYDB-20260805264422|DN00001/MN01011|KLINIK BEANDVEL MEDIKA|081336438959"/>
    <s v="MYDIGIBIZPARTNER"/>
    <m/>
    <m/>
    <m/>
    <m/>
    <m/>
    <m/>
    <m/>
    <m/>
    <s v="Management Janji"/>
    <s v="2026-08-07 08:00:00 | Nama PIC : bapak misbah No HP : 081336438959 No Alternatif : 08113373369 M Janji : 07/07/2026 Jam Pasang : Pagi NoteÃ‚Â :  Hubungi terlebih dahulu sebelum ke lokasi "/>
    <s v="FCC"/>
    <d v="2026-06-08T10:10:02"/>
    <d v="2026-08-07T08:00:00"/>
    <s v="Kendala Teknik"/>
    <s v="CANCEL"/>
    <s v="GUR"/>
    <s v="NO ADDON"/>
    <m/>
    <s v="Cancel Completed"/>
    <s v="HSI Bisnis Promo HUT Telkom PSB 70% - 50 Mbps"/>
    <s v="INDIBIZ"/>
    <m/>
    <m/>
    <d v="2026-08-07T08:00:00"/>
    <s v="2026-08-07 08:00:00 | Nama PIC : bapak misbah No HP : 081336438959 No Alternatif : 08113373369 M Janji : 07/07/2026 Jam Pasang : Pagi NoteÃ‚Â :  Hubungi terlebih dahulu sebelum ke lokasi "/>
    <m/>
    <m/>
    <m/>
    <e v="#NUM!"/>
    <e v="#NUM!"/>
    <x v="0"/>
    <x v="1"/>
  </r>
  <r>
    <n v="2226"/>
    <n v="1002524089"/>
    <n v="3"/>
    <x v="7"/>
    <n v="4"/>
    <s v="KUDUS"/>
    <s v="PURWODADI"/>
    <s v="GDO"/>
    <s v="REG"/>
    <s v="AO"/>
    <s v="NEW SALES"/>
    <m/>
    <s v="Completed (PS)"/>
    <s v="RBS-Regional 3"/>
    <d v="2026-08-13T12:25:30"/>
    <d v="2026-08-13T16:02:13"/>
    <n v="69363010"/>
    <m/>
    <n v="142521103428"/>
    <s v="SPBU 445810"/>
    <s v="ODP-GDO-FD/007"/>
    <s v="WO061661016"/>
    <m/>
    <m/>
    <m/>
    <n v="110.69896666"/>
    <n v="-7.0201833379999998"/>
    <s v="|MN01047|MYIA-000499380560/POI/MUHAMMAD ARIFIN/085346121580/4458102@gmail.com"/>
    <s v="Amex"/>
    <m/>
    <m/>
    <m/>
    <m/>
    <m/>
    <m/>
    <m/>
    <m/>
    <s v="Management Janji"/>
    <s v="2026-08-12 08:00:00 | Nama PIC:  bp muh arifin  No HP: 085346121580  Alt:  Tanggal: 12/8/2026  Jam Pasang: Pagi  Note: Hubungi sebelum ke lokasi, terimakasih."/>
    <s v="FCC"/>
    <s v="13-08-2026 12:39:48"/>
    <m/>
    <m/>
    <s v="PS"/>
    <s v="GDO"/>
    <s v="NO ADDON"/>
    <n v="20260813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3T07:00:00"/>
    <s v="2026-08-12 08:00:00 | Nama PIC:  bp muh arifin  No HP: 085346121580  Alt:  Tanggal: 12/8/2026  Jam Pasang: Pagi  Note: Hubungi sebelum ke lokasi, terimakasih."/>
    <n v="2026"/>
    <n v="8"/>
    <n v="13"/>
    <d v="2026-08-13T00:00:00"/>
    <n v="-0.29166666666424135"/>
    <x v="1"/>
    <x v="4"/>
  </r>
  <r>
    <n v="2227"/>
    <n v="1002518667"/>
    <n v="3"/>
    <x v="0"/>
    <n v="5"/>
    <s v="MATARAM"/>
    <s v="SUMBAWA"/>
    <s v="MLK"/>
    <s v="REG"/>
    <s v="AO"/>
    <s v="NEW SALES"/>
    <m/>
    <s v="Completed (PS)"/>
    <s v="RBS-Regional 3"/>
    <d v="2026-08-10T18:11:35"/>
    <d v="2026-08-11T20:53:56"/>
    <n v="69361494"/>
    <m/>
    <n v="172608206138"/>
    <s v="CENTRAL KOPI"/>
    <s v="ODP-MLK-FAD/04"/>
    <s v="WO061442860"/>
    <m/>
    <m/>
    <m/>
    <n v="116.7442223"/>
    <n v="-8.9133095999999998"/>
    <s v="|MN02367|MYIA-015083076541/POI/REZA RAMDHANI PUTRA/085942520002/rezaecha286@gmail.com"/>
    <s v="Sales Profesional"/>
    <m/>
    <m/>
    <m/>
    <m/>
    <m/>
    <m/>
    <m/>
    <m/>
    <s v="Management Janji"/>
    <s v="2026-08-09 13:00:00 | M Janji : 9 agustus 2026  jam Pasang : siang  Note : hubungi pelanggan jika ingin kelokasi  "/>
    <s v="FCC"/>
    <d v="2026-10-08T18:39:50"/>
    <m/>
    <m/>
    <s v="PS"/>
    <s v="MLK"/>
    <s v="NO ADDON"/>
    <n v="2026081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7:00:00"/>
    <s v="2026-08-09 13:00:00 | M Janji : 9 agustus 2026  jam Pasang : siang  Note : hubungi pelanggan jika ingin kelokasi  "/>
    <n v="2026"/>
    <n v="8"/>
    <n v="11"/>
    <d v="2026-08-11T00:00:00"/>
    <n v="0.70833333333575865"/>
    <x v="1"/>
    <x v="2"/>
  </r>
  <r>
    <n v="2228"/>
    <n v="1002525844"/>
    <n v="3"/>
    <x v="3"/>
    <n v="5"/>
    <s v="SBY UTARA"/>
    <s v="GRESIK"/>
    <s v="CRM"/>
    <s v="REG"/>
    <s v="AO"/>
    <s v="NEW SALES"/>
    <s v="1P INET"/>
    <s v="Completed (PS)"/>
    <s v="RBS-Regional 3"/>
    <d v="2026-08-14T10:19:56"/>
    <d v="2026-08-14T17:33:19"/>
    <n v="69365787"/>
    <m/>
    <n v="152446245143"/>
    <s v="UPT SMP NEGERI 5 GRESIK RUANG GURU"/>
    <s v="GCL-CRM-F03/04 GCL/F03/04.01"/>
    <s v="WO061726664"/>
    <m/>
    <m/>
    <m/>
    <n v="112.564652971923"/>
    <n v="-7.2350750104668604"/>
    <s v="MD|MYDB-20260814265298|DN00001/MN02100|UPT SMP NEGERI 5 GRESIK RUANG GURU|085649927000"/>
    <s v="MYDIGIBIZPARTNER"/>
    <m/>
    <m/>
    <m/>
    <m/>
    <m/>
    <m/>
    <m/>
    <m/>
    <s v="Management Janji"/>
    <s v="2026-08-15 10:00:00 | Waktu pemasangan : 15 agustus 2026 Jam pemasangan : 08.00 - 12.00 Info Tambahan : Hubungi pelanggan dulu sebelum ke lokasi terimakasih "/>
    <s v="FCC"/>
    <s v="14-08-2026 10:39:51"/>
    <d v="2026-08-15T10:00:00"/>
    <m/>
    <s v="PS"/>
    <s v="CRM"/>
    <s v="NO ADDON"/>
    <n v="20260814"/>
    <s v="Completed"/>
    <s v="HSI Bisnis Promo HUT Telkom PSB 70% - 300 Mbps"/>
    <s v="INDIBIZ"/>
    <m/>
    <m/>
    <d v="2026-08-15T10:00:00"/>
    <s v="2026-08-15 10:00:00 | Waktu pemasangan : 15 agustus 2026 Jam pemasangan : 08.00 - 12.00 Info Tambahan : Hubungi pelanggan dulu sebelum ke lokasi terimakasih "/>
    <n v="2026"/>
    <n v="8"/>
    <n v="14"/>
    <d v="2026-08-14T00:00:00"/>
    <n v="-1.4166666666642413"/>
    <x v="1"/>
    <x v="8"/>
  </r>
  <r>
    <n v="2229"/>
    <n v="1002531346"/>
    <n v="3"/>
    <x v="4"/>
    <n v="4"/>
    <s v="PEKALONGAN"/>
    <s v="BREBES"/>
    <s v="BKA"/>
    <s v="REG"/>
    <s v="AO"/>
    <s v="NEW SALES"/>
    <s v="1P INET"/>
    <s v="102 | FOLLOW UP COMPLETED"/>
    <s v="RBS-Regional 3"/>
    <d v="2026-08-17T17:14:57"/>
    <d v="2026-08-18T15:48:45"/>
    <n v="69368313"/>
    <m/>
    <n v="142205105676"/>
    <s v="brilink rancawuluh"/>
    <s v="ODP-BKA-FJ/081 FJ/D04/081.01"/>
    <s v="WO061948340"/>
    <m/>
    <m/>
    <m/>
    <n v="108.94557215273301"/>
    <n v="-6.91047706838539"/>
    <s v="MD|MYDB-20260817265885|EC50002/MC50042|brilink rancawuluh|083160111646"/>
    <s v="MYDIGIBIZPARTNER"/>
    <m/>
    <m/>
    <m/>
    <m/>
    <m/>
    <m/>
    <m/>
    <m/>
    <s v="Management Janji"/>
    <s v="2026-08-18 15:00:00 | telp :083160111646 alt : Tanggal pemasangan :18/08/2026 Jam pemasangan : pagi/siang Info Tambahan : Hubungi pelanggan dulu sebelum ke lokasi terima kasih."/>
    <s v="FCC"/>
    <s v="17-08-2026 17:39:44"/>
    <d v="2026-08-18T15:00:00"/>
    <m/>
    <s v="REVOKE"/>
    <s v="BKA"/>
    <s v="NO ADDON"/>
    <m/>
    <s v="Follow Up Revoke Completed, New Order ID : SC1002533966"/>
    <s v="HSI Bisnis Promo HUT Telkom PSB 70% - 300 Mbps"/>
    <s v="INDIBIZ"/>
    <m/>
    <m/>
    <d v="2026-08-18T15:00:00"/>
    <s v="2026-08-18 15:00:00 | telp :083160111646 alt : Tanggal pemasangan :18/08/2026 Jam pemasangan : pagi/siang Info Tambahan : Hubungi pelanggan dulu sebelum ke lokasi terima kasih."/>
    <m/>
    <m/>
    <m/>
    <e v="#NUM!"/>
    <e v="#NUM!"/>
    <x v="0"/>
    <x v="4"/>
  </r>
  <r>
    <n v="2230"/>
    <n v="1002508551"/>
    <n v="3"/>
    <x v="3"/>
    <n v="5"/>
    <s v="MADURA"/>
    <s v="BANGKALAN"/>
    <s v="ARB"/>
    <s v="REG"/>
    <s v="AO"/>
    <s v="NEW SALES"/>
    <m/>
    <s v="Completed (PS)"/>
    <s v="RBS-Regional 3"/>
    <d v="2026-08-04T14:28:32"/>
    <d v="2026-08-04T14:59:38"/>
    <n v="69355813"/>
    <m/>
    <n v="152439205247"/>
    <s v="RA Tarbiyatus Shibyan"/>
    <s v="ODP-ARB-FD/09"/>
    <s v="WO060903122"/>
    <m/>
    <m/>
    <m/>
    <n v="112.941172120055"/>
    <n v="-6.9937110643435796"/>
    <s v="MD|MYDB-20260730263919|DN00001/MN00572|RA Tarbiyatus Shibyan|087836573970"/>
    <s v="MYDIGIBIZPARTNER"/>
    <m/>
    <m/>
    <m/>
    <m/>
    <m/>
    <m/>
    <m/>
    <m/>
    <s v="Management Janji"/>
    <s v="2026-08-01 13:00:00 | telp :082230329871  alt :  pagi / siang 01/08/2026  hub sebelum ke lokasi "/>
    <s v="FCC"/>
    <d v="2026-04-08T14:40:14"/>
    <m/>
    <m/>
    <s v="PS"/>
    <s v="ARB"/>
    <s v="NETMONK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07:00:00"/>
    <s v="2026-08-01 13:00:00 | telp :082230329871  alt :  pagi / siang 01/08/2026  hub sebelum ke lokasi "/>
    <n v="2026"/>
    <n v="8"/>
    <n v="4"/>
    <d v="2026-08-04T00:00:00"/>
    <n v="-0.29166666666424135"/>
    <x v="1"/>
    <x v="6"/>
  </r>
  <r>
    <n v="2231"/>
    <n v="1002528922"/>
    <n v="3"/>
    <x v="3"/>
    <n v="5"/>
    <s v="SBY UTARA"/>
    <s v="LAMONGAN"/>
    <s v="LMG"/>
    <s v="REG"/>
    <s v="AO"/>
    <s v="NEW SALES"/>
    <s v="1P INET"/>
    <s v="Completed (PS)"/>
    <s v="RBS-Regional 3"/>
    <d v="2026-08-15T19:32:57"/>
    <d v="2026-08-16T14:23:25"/>
    <n v="69367230"/>
    <m/>
    <n v="152433910020"/>
    <s v="yayasan pondok pesantren bustanul hikmah"/>
    <s v="ODP-LMG-FQ/33 FQ/D02/33.01"/>
    <s v="WO061845544"/>
    <m/>
    <m/>
    <m/>
    <n v="112.362261861562"/>
    <n v="-7.2598781317964596"/>
    <s v="MD|MYDB-20260815265583|DN00001/MN00018|yayasan pondok pesantren bustanul hikmah|082142570633"/>
    <s v="MYDIGIBIZPARTNER"/>
    <m/>
    <m/>
    <m/>
    <m/>
    <m/>
    <m/>
    <m/>
    <m/>
    <s v="Management Janji"/>
    <s v="2026-08-17 13:00:00 | Nama PIC:  bp chairul umam  No HP: 082142570633 Alt: Tanggal: 17/08/2026 Jam Pasang: Siang Note: Hubungi sebelum ke lokasi, terimakasih. "/>
    <s v="FCC"/>
    <s v="15-08-2026 19:39:46"/>
    <d v="2026-08-17T13:00:00"/>
    <m/>
    <s v="PS"/>
    <s v="LMG"/>
    <s v="NO ADDON"/>
    <n v="20260816"/>
    <s v="Completed"/>
    <s v="HSI Bisnis Promo HUT Telkom PSB 70% - 150 Mbps"/>
    <s v="INDIBIZ"/>
    <m/>
    <m/>
    <d v="2026-08-17T13:00:00"/>
    <s v="2026-08-17 13:00:00 | Nama PIC:  bp chairul umam  No HP: 082142570633 Alt: Tanggal: 17/08/2026 Jam Pasang: Siang Note: Hubungi sebelum ke lokasi, terimakasih. "/>
    <n v="2026"/>
    <n v="8"/>
    <n v="16"/>
    <d v="2026-08-16T00:00:00"/>
    <n v="-1.5416666666642413"/>
    <x v="1"/>
    <x v="8"/>
  </r>
  <r>
    <n v="2232"/>
    <n v="1002534605"/>
    <n v="3"/>
    <x v="1"/>
    <n v="5"/>
    <s v="MALANG"/>
    <s v="KEPANJEN"/>
    <s v="GDI"/>
    <s v="REG"/>
    <s v="AO"/>
    <s v="NEW SALES"/>
    <s v="1P INET"/>
    <s v="MIE - SEND SURVEY"/>
    <s v="RBS-Regional 3"/>
    <d v="2026-08-18T18:11:56"/>
    <d v="2026-08-18T18:14:01"/>
    <n v="69369479"/>
    <m/>
    <n v="152715213469"/>
    <s v="al fatih cell"/>
    <s v="ODP-GDI-FV/11 FV/D02/11.01"/>
    <s v="WO062049739"/>
    <m/>
    <m/>
    <m/>
    <n v="112.61934558057899"/>
    <n v="-8.1855569122367005"/>
    <s v="|MN02462|MYIA-020490108781/POI/alfatih/085655777455/alfatih.cell297@gmail.com"/>
    <s v="MYIB_ASSISTANT"/>
    <m/>
    <m/>
    <m/>
    <m/>
    <m/>
    <m/>
    <m/>
    <m/>
    <s v="Management Janji"/>
    <s v="2026-08-19 15:00:00 | Nama : BP ARIFIN (OWNER) No Hp : 085655777455 No Alt :  Tgl Pemasangan : 19 Agustus 2026 Interval : PAGI  Note : Hubungi pelanggan terlebih dahulu"/>
    <s v="FCC"/>
    <s v="18-08-2026 18:25:35"/>
    <d v="2026-08-19T15:00:00"/>
    <m/>
    <s v="SURVEY_NEW_MANJA"/>
    <s v="GDI"/>
    <s v="NO ADDON"/>
    <m/>
    <s v="MIE - SEND SURVEY"/>
    <s v="HSI Bisnis PSB 70% - 150 Mbps"/>
    <s v="INDIBIZ"/>
    <m/>
    <m/>
    <d v="2026-08-19T15:00:00"/>
    <s v="2026-08-19 15:00:00 | Nama : BP ARIFIN (OWNER) No Hp : 085655777455 No Alt :  Tgl Pemasangan : 19 Agustus 2026 Interval : PAGI  Note : Hubungi pelanggan terlebih dahulu"/>
    <m/>
    <m/>
    <m/>
    <e v="#NUM!"/>
    <e v="#NUM!"/>
    <x v="0"/>
    <x v="24"/>
  </r>
  <r>
    <n v="2233"/>
    <n v="1002513785"/>
    <n v="3"/>
    <x v="7"/>
    <n v="4"/>
    <s v="KUDUS"/>
    <s v="PURWODADI"/>
    <s v="WRO"/>
    <s v="REG"/>
    <s v="AO"/>
    <s v="NEW SALES"/>
    <s v="1P INET"/>
    <s v="Completed (PS)"/>
    <s v="RBS-Regional 3"/>
    <d v="2026-08-07T09:10:57"/>
    <d v="2026-08-09T17:07:53"/>
    <n v="69360421"/>
    <m/>
    <n v="142509107221"/>
    <s v="ENHA KOMPUTER"/>
    <s v="ODP-WRO-FA/018 FA/F01/018.01"/>
    <s v="WO061135601"/>
    <m/>
    <m/>
    <m/>
    <n v="111.0093541"/>
    <n v="-7.0867570999999998"/>
    <s v="|MN01314|MYIA-090895004894/POI/MOH JASMANI /082136975764/mohjasmani48@gmail.com"/>
    <s v="MYIB_ASSISTANT"/>
    <m/>
    <m/>
    <m/>
    <m/>
    <m/>
    <m/>
    <m/>
    <m/>
    <s v="Management Janji"/>
    <s v="2026-08-08 13:00:00 | M Janji : 8 agustus 2026 jam Pasang : siang Note : hubungi pelanggan jika ingin kelokasi"/>
    <s v="FCC"/>
    <d v="2026-07-08T09:25:58"/>
    <d v="2026-08-08T13:00:00"/>
    <m/>
    <s v="PS"/>
    <s v="WRO"/>
    <s v="NO ADDON"/>
    <n v="20260809"/>
    <s v="Completed"/>
    <s v="HSI Bisnis Promo HUT Telkom PSB 70% - 50 Mbps"/>
    <s v="INDIBIZ"/>
    <m/>
    <m/>
    <d v="2026-08-08T13:00:00"/>
    <s v="2026-08-08 13:00:00 | M Janji : 8 agustus 2026 jam Pasang : siang Note : hubungi pelanggan jika ingin kelokasi"/>
    <n v="2026"/>
    <n v="8"/>
    <n v="9"/>
    <d v="2026-08-09T00:00:00"/>
    <n v="0.45833333333575865"/>
    <x v="1"/>
    <x v="4"/>
  </r>
  <r>
    <n v="2234"/>
    <n v="1002525302"/>
    <n v="3"/>
    <x v="3"/>
    <n v="5"/>
    <s v="SBY SELATAN"/>
    <s v="MANYAR"/>
    <s v="JGR"/>
    <s v="REG"/>
    <s v="AO"/>
    <s v="NEW SALES"/>
    <m/>
    <s v="Completed (PS)"/>
    <s v="RBS-Regional 2"/>
    <d v="2026-08-13T20:12:57"/>
    <d v="2026-08-14T15:28:22"/>
    <n v="69365555"/>
    <m/>
    <n v="152310255727"/>
    <s v="MOBENG RUNGKUT"/>
    <s v="ODP-RKT-FGX/37"/>
    <s v="WO061718604"/>
    <m/>
    <m/>
    <m/>
    <n v="112.7850617"/>
    <n v="-7.3317527"/>
    <s v="|MB10139|/MOBENG RUNGKUT/081211886671/it.rony@mobeng.co.id"/>
    <s v="Sales Force DBS"/>
    <m/>
    <m/>
    <m/>
    <m/>
    <m/>
    <m/>
    <m/>
    <m/>
    <s v="Management Janji"/>
    <s v="2026-08-18 13:00:00|M Janji :  18 Agustus 2026 Jam Pasang : 11.00 Note : hubungi pelanggan jika ingin ke lokasi, terima kasih. |40941148|MYDITA"/>
    <s v="FCC"/>
    <s v="13-08-2026 20:25:02"/>
    <d v="2026-08-18T13:00:00"/>
    <m/>
    <s v="PS"/>
    <s v="JGR"/>
    <s v="NO ADDON"/>
    <n v="20260814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18T13:00:00"/>
    <s v="2026-08-18 13:00:00|M Janji :  18 Agustus 2026 Jam Pasang : 11.00 Note : hubungi pelanggan jika ingin ke lokasi, terima kasih. |40941148|MYDITA"/>
    <n v="2026"/>
    <n v="8"/>
    <n v="14"/>
    <d v="2026-08-14T00:00:00"/>
    <n v="-4.5416666666642413"/>
    <x v="1"/>
    <x v="10"/>
  </r>
  <r>
    <n v="2235"/>
    <n v="1002528637"/>
    <n v="3"/>
    <x v="3"/>
    <n v="5"/>
    <s v="MADURA"/>
    <s v="BANGKALAN"/>
    <s v="SPG"/>
    <s v="REG"/>
    <s v="AO"/>
    <s v="NEW SALES"/>
    <s v="1P INET"/>
    <s v="102 | FOLLOW UP COMPLETED"/>
    <s v="RBS-Regional 3"/>
    <d v="2026-08-15T15:59:57"/>
    <d v="2026-08-18T16:23:14"/>
    <n v="69367097"/>
    <m/>
    <n v="152434912716"/>
    <s v="PP Nahdatul Islamiyah"/>
    <s v="ODP-SPG-FS/46 FS/D07/46.01"/>
    <s v="WO061834135"/>
    <m/>
    <m/>
    <m/>
    <n v="113.235447965562"/>
    <n v="-7.0797328375850803"/>
    <s v="MD|MYDB-20260815265571|DN00001/MN00572|PP Nahdatul Islamiyah|08999957320"/>
    <s v="MYDIGIBIZPARTNER"/>
    <m/>
    <m/>
    <m/>
    <m/>
    <m/>
    <m/>
    <m/>
    <m/>
    <s v="Management Janji"/>
    <s v="2026-08-16 13:00:00 | Tanggal pemasangan: 16/08/2026 Jam pemasangan : pagi / siang Info Tambahan : Hubungi pelanggan dulu sebelum ke lokasi terima kasih."/>
    <s v="FCC"/>
    <s v="15-08-2026 16:10:16"/>
    <d v="2026-08-16T13:00:00"/>
    <s v="Kendala Pelanggan"/>
    <s v="REVOKE"/>
    <s v="SPG"/>
    <s v="NETMONK"/>
    <m/>
    <s v="Follow Up Revoke Completed, New Order ID : SC1002534151"/>
    <s v="HSI Bisnis Bundling Netmonk Promo 2026 PSB 70% - 200 Mbps"/>
    <s v="INDIBIZ"/>
    <m/>
    <m/>
    <d v="2026-08-16T13:00:00"/>
    <s v="2026-08-16 13:00:00 | Tanggal pemasangan: 16/08/2026 Jam pemasangan : pagi / siang Info Tambahan : Hubungi pelanggan dulu sebelum ke lokasi terima kasih."/>
    <m/>
    <m/>
    <m/>
    <e v="#NUM!"/>
    <e v="#NUM!"/>
    <x v="0"/>
    <x v="6"/>
  </r>
  <r>
    <n v="2236"/>
    <n v="1002518622"/>
    <n v="3"/>
    <x v="3"/>
    <n v="5"/>
    <s v="SBY UTARA"/>
    <s v="TANDES"/>
    <s v="KLN"/>
    <s v="REG"/>
    <s v="AO"/>
    <s v="NEW SALES"/>
    <s v="1P INET"/>
    <s v="Completed (PS)"/>
    <s v="RBS-Regional 3"/>
    <d v="2026-08-10T17:31:57"/>
    <d v="2026-08-11T17:28:05"/>
    <n v="69362753"/>
    <m/>
    <n v="152418251413"/>
    <s v="PT AGRO CROPS INDONESIA"/>
    <s v="ODP-TDS-FDP/45 FDP/D04/45.01"/>
    <s v="WO061438533"/>
    <m/>
    <m/>
    <m/>
    <n v="112.670742049813"/>
    <n v="-7.2464629836754497"/>
    <s v="MD|MYDB-20260810264894|DN00001/MN02280|PT AGRO CROPS INDONESIA|087888978889"/>
    <s v="MYDIGIBIZPARTNER"/>
    <m/>
    <m/>
    <m/>
    <m/>
    <m/>
    <m/>
    <m/>
    <m/>
    <s v="Management Janji"/>
    <s v="2026-08-14 13:00:00 | telp : 087888978889 alt :  M Janji : (11/08/2026) jam Pasang :pagi / siang  Note : hubungi pelanggan jika ingin kelokasi"/>
    <s v="FCC"/>
    <d v="2026-10-08T17:39:53"/>
    <d v="2026-08-14T13:00:00"/>
    <m/>
    <s v="PS"/>
    <s v="KLN"/>
    <s v="NO ADDON"/>
    <n v="20260811"/>
    <s v="Completed"/>
    <s v="HSI Bisnis Promo HUT Telkom PSB 70% - 50 Mbps"/>
    <s v="INDIBIZ"/>
    <m/>
    <m/>
    <d v="2026-08-14T13:00:00"/>
    <s v="2026-08-14 13:00:00 | telp : 087888978889 alt :  M Janji : (11/08/2026) jam Pasang :pagi / siang  Note : hubungi pelanggan jika ingin kelokasi"/>
    <n v="2026"/>
    <n v="8"/>
    <n v="11"/>
    <d v="2026-08-11T00:00:00"/>
    <n v="-3.5416666666642413"/>
    <x v="1"/>
    <x v="23"/>
  </r>
  <r>
    <n v="2237"/>
    <n v="1002506599"/>
    <n v="3"/>
    <x v="2"/>
    <n v="4"/>
    <s v="MAGELANG"/>
    <s v="MUNTILAN"/>
    <s v="MUN"/>
    <s v="REG"/>
    <s v="AO"/>
    <s v="NEW SALES"/>
    <s v="1P INET"/>
    <s v="Completed (PS)"/>
    <s v="RBS-Regional 3"/>
    <d v="2026-08-03T17:58:56"/>
    <d v="2026-08-04T14:14:52"/>
    <n v="69357820"/>
    <m/>
    <n v="141146114793"/>
    <s v="RATU CELL"/>
    <s v="ODP-MUN-FAT/024 FAT/D02/024.01"/>
    <s v="WO060831279"/>
    <m/>
    <m/>
    <m/>
    <n v="110.34173199999999"/>
    <n v="-7.608924"/>
    <s v="|MN00935|MYIA-024368912449/POI/RIFQI KURNIAWAN/081226920510/rifqikurniawan001@gmail.com"/>
    <s v="MYIB_ASSISTANT"/>
    <m/>
    <m/>
    <m/>
    <m/>
    <m/>
    <m/>
    <m/>
    <m/>
    <s v="Management Janji"/>
    <s v="2026-08-05 09:00:00 | Nama PIC : rifqi kurniawan No HP : 081226920510 Tanggal Pemasangan : 05 Agustus 2026 Jam Pemasangan : 08:00 15:00 Info Tambahan : Hubungi pelanggan dulu sebelum ke lokasi terimakasih"/>
    <s v="FCC"/>
    <d v="2026-03-08T18:10:15"/>
    <d v="2026-08-05T09:00:00"/>
    <m/>
    <s v="PS"/>
    <s v="MUN"/>
    <s v="NO ADDON"/>
    <n v="20260804"/>
    <s v="Completed"/>
    <s v="HSI Bisnis Promo HUT Telkom PSB 70% - 75 Mbps"/>
    <s v="INDIBIZ"/>
    <m/>
    <m/>
    <d v="2026-08-05T09:00:00"/>
    <s v="2026-08-05 09:00:00 | Nama PIC : rifqi kurniawan No HP : 081226920510 Tanggal Pemasangan : 05 Agustus 2026 Jam Pemasangan : 08:00 15:00 Info Tambahan : Hubungi pelanggan dulu sebelum ke lokasi terimakasih"/>
    <n v="2026"/>
    <n v="8"/>
    <n v="4"/>
    <d v="2026-08-04T00:00:00"/>
    <n v="-1.375"/>
    <x v="1"/>
    <x v="4"/>
  </r>
  <r>
    <n v="2238"/>
    <n v="1002530534"/>
    <n v="3"/>
    <x v="4"/>
    <n v="4"/>
    <s v="SEMARANG"/>
    <s v="INNER - SEMARANG JATENG UTARA"/>
    <s v="MJE"/>
    <s v="REG"/>
    <s v="AO"/>
    <s v="NEW SALES"/>
    <s v="1P INET"/>
    <s v="Completed (PS)"/>
    <s v="RBS-Regional 3"/>
    <d v="2026-08-17T09:59:57"/>
    <d v="2026-08-18T12:38:53"/>
    <n v="69367864"/>
    <m/>
    <n v="142426804737"/>
    <s v="TOKO RUDI"/>
    <s v="ODP-MJE-FJ/046 FJ/D03/046.01"/>
    <s v="WO061914677"/>
    <m/>
    <m/>
    <m/>
    <n v="110.292468"/>
    <n v="-7.0388419999999998"/>
    <s v="|MB10056|MYIA-011764240073/POI/RUDINI DWI HARSONO/0818222545/rudini.dh@gmail.com"/>
    <s v="MYIB_ASSISTANT"/>
    <m/>
    <m/>
    <m/>
    <m/>
    <m/>
    <m/>
    <m/>
    <m/>
    <s v="Management Janji"/>
    <s v="2026-08-18 08:00:00 | Waktu pemasangan : 17 agustus 2026 Jam pemasangan : 08.00 - 12.00 Info Tambahan : Hubungi pelanggan dulu sebelum ke lokasi terimakasih "/>
    <s v="FCC"/>
    <s v="17-08-2026 10:10:25"/>
    <d v="2026-08-18T08:00:00"/>
    <m/>
    <s v="PS"/>
    <s v="MJE"/>
    <s v="NO ADDON"/>
    <n v="20260818"/>
    <s v="Completed"/>
    <s v="HSI Bisnis Promo HUT Telkom PSB 70% - 150 Mbps"/>
    <s v="INDIBIZ"/>
    <m/>
    <m/>
    <d v="2026-08-18T08:00:00"/>
    <s v="2026-08-18 08:00:00 | Waktu pemasangan : 17 agustus 2026 Jam pemasangan : 08.00 - 12.00 Info Tambahan : Hubungi pelanggan dulu sebelum ke lokasi terimakasih "/>
    <n v="2026"/>
    <n v="8"/>
    <n v="18"/>
    <d v="2026-08-18T00:00:00"/>
    <n v="-0.33333333333575865"/>
    <x v="1"/>
    <x v="4"/>
  </r>
  <r>
    <n v="2239"/>
    <n v="1002525470"/>
    <n v="3"/>
    <x v="6"/>
    <n v="5"/>
    <s v="SIDOARJO"/>
    <s v="INNER - JATIM TIMUR"/>
    <s v="KRN"/>
    <s v="REG"/>
    <s v="AO"/>
    <s v="NEW SALES"/>
    <m/>
    <s v="7 | OSS - PROVISIONING ISSUED"/>
    <s v="RBS-Regional 2"/>
    <d v="2026-08-14T08:37:23"/>
    <d v="2026-08-18T11:09:07"/>
    <n v="66525052"/>
    <m/>
    <n v="152331251056"/>
    <s v="PT. BANGUN INFORMASI TEKNOLOGI"/>
    <s v="ODP-KRN-FBC/21"/>
    <s v="WO061750836"/>
    <m/>
    <m/>
    <m/>
    <n v="112.574866178051"/>
    <n v="-7.4112769055391503"/>
    <s v="AMRBS;950223;ALDHIAZ;JKT OUTER;HSI Bisnis PSB 70% - 200 Mbps - (1049000);CP FARHAN 0877-7819-1985 ALT REYHANSYAH 087778113956;billing@bnteknologi.com"/>
    <s v="Account Manager"/>
    <m/>
    <m/>
    <m/>
    <m/>
    <m/>
    <m/>
    <m/>
    <m/>
    <s v="Management Janji"/>
    <s v="2026-08-15 13:00:00|M Janji : (15/08/2026) jam Pasang : 09:00 Note : hubungi pelanggan jika ingin kelokasi|40981182|MYDITA"/>
    <s v="FCC"/>
    <s v="14-08-2026 08:39:59"/>
    <d v="2026-08-15T13:00:00"/>
    <m/>
    <s v="PI"/>
    <s v="KRN"/>
    <s v="NO ADDON"/>
    <m/>
    <s v="Provisioning Issu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5T13:00:00"/>
    <s v="2026-08-15 13:00:00|M Janji : (15/08/2026) jam Pasang : 09:00 Note : hubungi pelanggan jika ingin kelokasi|40981182|MYDITA"/>
    <m/>
    <m/>
    <m/>
    <e v="#NUM!"/>
    <e v="#NUM!"/>
    <x v="0"/>
    <x v="19"/>
  </r>
  <r>
    <n v="2240"/>
    <n v="1002517555"/>
    <n v="3"/>
    <x v="5"/>
    <n v="5"/>
    <s v="DENPASAR"/>
    <s v="UBUNG"/>
    <s v="UBN"/>
    <s v="REG"/>
    <s v="AO"/>
    <s v="NEW SALES"/>
    <s v="1P INET"/>
    <s v="OSS - FALLOUT"/>
    <s v="RBS-Regional 3"/>
    <d v="2026-08-10T11:56:56"/>
    <d v="2026-08-15T07:46:56"/>
    <n v="69362351"/>
    <m/>
    <n v="172418758330"/>
    <s v="PT VARNION TECHNOLOGY SEMESTA"/>
    <s v="ODP-UBN-FL/12"/>
    <s v="WO061383704"/>
    <m/>
    <m/>
    <m/>
    <n v="115.14786770000001"/>
    <n v="-8.6442370000000004"/>
    <s v="|MC50133|MYIA-083794649499/POI/Anita Octavia/081325889709/anita.octavia@varnion.com"/>
    <s v="MYIB_ASSISTANT"/>
    <m/>
    <m/>
    <m/>
    <m/>
    <m/>
    <m/>
    <m/>
    <m/>
    <s v="Management Janji"/>
    <s v="2026-08-11 08:00:00 | Waktu pemasnagan : 11 Agustus 2026 Jam pemasangan : 08.00 - 12.00 Mohon hubungi pelanggan sebelum ke lokasi  Terima kasih"/>
    <s v="FCC"/>
    <d v="2026-10-08T12:09:56"/>
    <d v="2026-08-11T08:00:00"/>
    <s v="Kendala Teknik"/>
    <s v="FO_WFM"/>
    <s v="UBN"/>
    <s v="NO ADDON"/>
    <m/>
    <s v="Provisioning Failed|WFM|INF009047200|belym ada jaringn di lokasi"/>
    <s v="HSI Bisnis Promo HUT Telkom PSB 70% - 100 Mbps Dual Band"/>
    <s v="INDIBIZ"/>
    <m/>
    <m/>
    <d v="2026-08-11T08:00:00"/>
    <s v="2026-08-11 08:00:00 | Waktu pemasnagan : 11 Agustus 2026 Jam pemasangan : 08.00 - 12.00 Mohon hubungi pelanggan sebelum ke lokasi  Terima kasih"/>
    <m/>
    <m/>
    <m/>
    <e v="#NUM!"/>
    <e v="#NUM!"/>
    <x v="0"/>
    <x v="22"/>
  </r>
  <r>
    <n v="2241"/>
    <n v="1002533173"/>
    <n v="3"/>
    <x v="7"/>
    <n v="4"/>
    <s v="KUDUS"/>
    <s v="PATI"/>
    <s v="JWN"/>
    <s v="REG"/>
    <s v="AO"/>
    <s v="NEW SALES"/>
    <s v="1P INET"/>
    <s v="MIE - SEND SURVEY"/>
    <s v="RBS-Regional 3"/>
    <d v="2026-08-18T13:29:56"/>
    <d v="2026-08-18T13:32:02"/>
    <n v="69369013"/>
    <m/>
    <n v="141571105756"/>
    <s v="warung sembako wartono"/>
    <s v="ODP-JWN-FJ/006 FJ/D01/006.01"/>
    <s v="WO062011631"/>
    <m/>
    <m/>
    <m/>
    <n v="111.1184461"/>
    <n v="-6.8438480000000004"/>
    <s v="|MN00915|MYIA-024090809310/POI/wartono/085172093677/boswartono36@gmail.com"/>
    <s v="MYIB_ASSISTANT"/>
    <m/>
    <m/>
    <m/>
    <m/>
    <m/>
    <m/>
    <m/>
    <m/>
    <s v="Management Janji"/>
    <s v="2026-08-19 13:00:00 | M Janji : (19/agustus/2026) jam Pasang : 09:00 Note : hubungi pelanggan jika ingin kelokasi"/>
    <s v="FCC"/>
    <s v="18-08-2026 13:40:43"/>
    <d v="2026-08-19T13:00:00"/>
    <m/>
    <s v="SURVEY_NEW_MANJA"/>
    <s v="JWN"/>
    <s v="NO ADDON"/>
    <m/>
    <s v="MIE - SEND SURVEY"/>
    <s v="HSI Bisnis Promo HUT Telkom PSB 70% - 150 Mbps"/>
    <s v="INDIBIZ"/>
    <m/>
    <m/>
    <d v="2026-08-19T13:00:00"/>
    <s v="2026-08-19 13:00:00 | M Janji : (19/agustus/2026) jam Pasang : 09:00 Note : hubungi pelanggan jika ingin kelokasi"/>
    <m/>
    <m/>
    <m/>
    <e v="#NUM!"/>
    <e v="#NUM!"/>
    <x v="0"/>
    <x v="4"/>
  </r>
  <r>
    <n v="2242"/>
    <n v="1002532491"/>
    <n v="3"/>
    <x v="1"/>
    <n v="5"/>
    <s v="KEDIRI"/>
    <s v="TRENGGALEK"/>
    <s v="TRE"/>
    <s v="REG"/>
    <s v="AO"/>
    <s v="NEW SALES"/>
    <s v="1P INET"/>
    <s v="Completed (PS)"/>
    <s v="RBS-Regional 3"/>
    <d v="2026-08-18T10:22:57"/>
    <d v="2026-08-18T20:21:38"/>
    <n v="69368687"/>
    <m/>
    <n v="152608208111"/>
    <s v="MI HIDAYATUL MUBTADI&amp; 39;IN SUKORAME"/>
    <s v="ODP-TRE-FN/57 FN/D03/57.01"/>
    <s v="WO061983377"/>
    <m/>
    <m/>
    <m/>
    <n v="111.758578"/>
    <n v="-8.1198499999999996"/>
    <s v="|MN00418|MYIA-009708125108/POI/085176987873/085176987873/mihidayatul70@gmail.com"/>
    <s v="MYIB_ASSISTANT"/>
    <m/>
    <m/>
    <m/>
    <m/>
    <m/>
    <m/>
    <m/>
    <m/>
    <s v="Management Janji"/>
    <s v="2026-08-19 08:00:00 | Nama PIC : DANI No HP : 085176987873 Alt :  M Janji : 19 Augustus 2026 Jam Pasang : 08.00 - 13:00  NoteÃ‚Â :  hubungi terlebih dahulu sebelum kelokasi"/>
    <s v="FCC"/>
    <s v="18-08-2026 10:25:47"/>
    <d v="2026-08-19T08:00:00"/>
    <m/>
    <s v="PS"/>
    <s v="TRE"/>
    <s v="NO ADDON"/>
    <n v="20260818"/>
    <s v="Completed"/>
    <s v="HSI Bisnis Promo HUT Telkom PSB 70% - 150 Mbps"/>
    <s v="INDIBIZ"/>
    <m/>
    <m/>
    <d v="2026-08-19T08:00:00"/>
    <s v="2026-08-19 08:00:00 | Nama PIC : DANI No HP : 085176987873 Alt :  M Janji : 19 Augustus 2026 Jam Pasang : 08.00 - 13:00  NoteÃ‚Â :  hubungi terlebih dahulu sebelum kelokasi"/>
    <n v="2026"/>
    <n v="8"/>
    <n v="18"/>
    <d v="2026-08-18T00:00:00"/>
    <n v="-1.3333333333357587"/>
    <x v="1"/>
    <x v="25"/>
  </r>
  <r>
    <n v="2243"/>
    <n v="1002512090"/>
    <n v="3"/>
    <x v="3"/>
    <n v="5"/>
    <s v="SBY UTARA"/>
    <s v="TANDES"/>
    <s v="KNN"/>
    <s v="REG"/>
    <s v="AO"/>
    <s v="NEW SALES"/>
    <m/>
    <s v="Completed (PS)"/>
    <s v="RBS-Regional 3"/>
    <d v="2026-08-06T11:38:12"/>
    <d v="2026-08-06T18:38:28"/>
    <n v="69355019"/>
    <n v="3135922804"/>
    <n v="152412248739"/>
    <s v="SUSHI TEI SURABAYA"/>
    <s v="ODP-KND-FAV/01"/>
    <s v="WO061061996"/>
    <m/>
    <m/>
    <m/>
    <n v="112.66041319999999"/>
    <n v="-7.2507102440000004"/>
    <s v="MD|MYDB-20260730263918|DN00001/MN00443|SUSHI TEI SURABAYA|08569801350"/>
    <s v="MYDIGIBIZPARTNER"/>
    <m/>
    <m/>
    <m/>
    <m/>
    <m/>
    <m/>
    <m/>
    <m/>
    <s v="Management Janji"/>
    <s v="2026-08-06 08:00:00 | Nama PIC : Noorman   No HP : 08569801350  Alt :   M Janji : 06/08/2026  Jam Pasang : 08.00 - 13:00   NoteÃ‚Â :  hubungi terlebih dahulu sebelum kelokasi"/>
    <s v="FCC"/>
    <d v="2026-06-08T11:39:52"/>
    <m/>
    <m/>
    <s v="PS"/>
    <s v="KNN"/>
    <s v="NO ADDON"/>
    <n v="20260806"/>
    <s v="Completed"/>
    <s v="- 11_11446;Biaya PSB HSI EBIS Tunai di Depan ~ 11[150000]  - SP_NOSS;SP_NOSS ~ Internet NOSS Multispeed Network[0]  - E23015;E23015 ~ ES23 - Perangkat ONT[0]  - E23015~null~44292;E23015||11||Abodemen 0[0]  - E23015~null~E23015_SWONTDUALB;SWONTDUALB ~ Biay"/>
    <s v="INDIBIZ"/>
    <m/>
    <m/>
    <d v="2026-08-06T07:00:00"/>
    <s v="2026-08-06 08:00:00 | Nama PIC : Noorman   No HP : 08569801350  Alt :   M Janji : 06/08/2026  Jam Pasang : 08.00 - 13:00   NoteÃ‚Â :  hubungi terlebih dahulu sebelum kelokasi"/>
    <n v="2026"/>
    <n v="8"/>
    <n v="6"/>
    <d v="2026-08-06T00:00:00"/>
    <n v="-0.29166666666424135"/>
    <x v="1"/>
    <x v="23"/>
  </r>
  <r>
    <n v="2244"/>
    <n v="1002514764"/>
    <n v="3"/>
    <x v="1"/>
    <n v="5"/>
    <s v="MADIUN"/>
    <s v="MADIUN"/>
    <s v="MSP"/>
    <s v="REG"/>
    <s v="AO"/>
    <s v="NEW SALES"/>
    <s v="1P INET"/>
    <s v="102 | FOLLOW UP COMPLETED"/>
    <s v="RBS-Regional 3"/>
    <d v="2026-08-07T14:07:56"/>
    <d v="2026-08-10T10:13:27"/>
    <n v="69360846"/>
    <m/>
    <n v="152631206946"/>
    <s v="SPBU 54.633.05"/>
    <s v="ODP-MSP-FE/37 FE/D08/37.01"/>
    <s v="WO061170015"/>
    <m/>
    <m/>
    <m/>
    <n v="111.427063"/>
    <n v="-7.5954069999999998"/>
    <s v="|MN02429|MYIA-065421906566/POI/H. IMAM BASUKI, Ir, M.ENG, M.M./082132730909/spbu5463305maospati@gmail.com"/>
    <s v="MYIB_ASSISTANT"/>
    <m/>
    <m/>
    <m/>
    <m/>
    <m/>
    <m/>
    <m/>
    <m/>
    <s v="Management Janji"/>
    <s v="2026-08-08 13:00:00 | Nama PIC : Bapak Faisal No HP : 082132730909 No Alternatif : - M Janji : 08/08/2026 Jam Pasang : Pagi NoteÃ‚Â :  Hubungi terlebih dahulu sebelum ke lokasi "/>
    <s v="FCC"/>
    <d v="2026-07-08T14:10:02"/>
    <d v="2026-08-08T13:00:00"/>
    <s v="Kendala Lainnya"/>
    <s v="REVOKE"/>
    <s v="MSP"/>
    <s v="NO ADDON"/>
    <m/>
    <s v="Follow Up Revoke Completed, New Order ID : SC1002517175"/>
    <s v="HSI Bisnis Promo HUT Telkom PSB 70% - 50 Mbps"/>
    <s v="INDIBIZ"/>
    <m/>
    <m/>
    <d v="2026-08-08T13:00:00"/>
    <s v="2026-08-08 13:00:00 | Nama PIC : Bapak Faisal No HP : 082132730909 No Alternatif : - M Janji : 08/08/2026 Jam Pasang : Pagi NoteÃ‚Â :  Hubungi terlebih dahulu sebelum ke lokasi "/>
    <m/>
    <m/>
    <m/>
    <e v="#NUM!"/>
    <e v="#NUM!"/>
    <x v="0"/>
    <x v="11"/>
  </r>
  <r>
    <n v="2245"/>
    <n v="1002533159"/>
    <n v="3"/>
    <x v="4"/>
    <n v="4"/>
    <s v="PEKALONGAN"/>
    <s v="TEGAL"/>
    <s v="TEG"/>
    <s v="REG"/>
    <s v="AO"/>
    <s v="NEW SALES"/>
    <s v="1P INET"/>
    <s v="MIE - SEND SURVEY"/>
    <s v="RBS-Regional 3"/>
    <d v="2026-08-18T13:26:56"/>
    <d v="2026-08-18T13:28:01"/>
    <n v="69369009"/>
    <m/>
    <n v="142212126785"/>
    <s v="SPBU 4452111 KARANGANYAR"/>
    <s v="ODP-TEG-FAE/081 FAE/D03/081.01"/>
    <s v="WO062011366"/>
    <m/>
    <m/>
    <m/>
    <n v="109.13614440000001"/>
    <n v="-6.8885303999999996"/>
    <s v="|MN00292|MYIA-064404371108/POI/Sugeng Parwanto/085747265387/pomkaranganyar@yahoo.co.id"/>
    <s v="MYIB_ASSISTANT"/>
    <m/>
    <m/>
    <m/>
    <m/>
    <m/>
    <m/>
    <m/>
    <m/>
    <s v="Management Janji"/>
    <s v="2026-08-19 13:00:00 | M Janji : (19/agustus/2026) jam Pasang : 09:00 Note : hubungi pelanggan jika ingin kelokasi"/>
    <s v="FCC"/>
    <s v="18-08-2026 13:40:43"/>
    <d v="2026-08-19T13:00:00"/>
    <m/>
    <s v="SURVEY_NEW_MANJA"/>
    <s v="TEG"/>
    <s v="NO ADDON"/>
    <m/>
    <s v="MIE - SEND SURVEY"/>
    <s v="HSI Bisnis Promo HUT Telkom PSB 70% - 100 Mbps"/>
    <s v="INDIBIZ"/>
    <m/>
    <m/>
    <d v="2026-08-19T13:00:00"/>
    <s v="2026-08-19 13:00:00 | M Janji : (19/agustus/2026) jam Pasang : 09:00 Note : hubungi pelanggan jika ingin kelokasi"/>
    <m/>
    <m/>
    <m/>
    <e v="#NUM!"/>
    <e v="#NUM!"/>
    <x v="0"/>
    <x v="4"/>
  </r>
  <r>
    <n v="2246"/>
    <n v="1002526503"/>
    <n v="3"/>
    <x v="1"/>
    <n v="5"/>
    <s v="MALANG"/>
    <s v="KEPANJEN"/>
    <s v="MLG"/>
    <s v="REG"/>
    <s v="AO"/>
    <s v="NEW SALES"/>
    <s v="1P INET"/>
    <s v="Completed (PS)"/>
    <s v="RBS-Regional 3"/>
    <d v="2026-08-14T14:13:56"/>
    <d v="2026-08-15T14:13:07"/>
    <n v="69366084"/>
    <m/>
    <n v="152701239043"/>
    <s v="FixUp Moto BS Riyadi Malang"/>
    <s v="ODP-MLG-FFS/49 FFS/D03/49.01"/>
    <s v="WO061752393"/>
    <m/>
    <m/>
    <m/>
    <n v="112.628945378235"/>
    <n v="-7.9677836901845298"/>
    <s v="|MN00398|MYIA-037766916882/POI/ELYAS KAMBUNO/085179798961/fixupmotoidn@gmail.com"/>
    <s v="MYIB_ASSISTANT"/>
    <m/>
    <m/>
    <m/>
    <m/>
    <m/>
    <m/>
    <m/>
    <m/>
    <s v="Management Janji"/>
    <s v="2026-08-15 13:00:00 | M Janji : (15/08/2026) jam Pasang : 09:00 Note : hubungi pelanggan jika ingin kelokasi"/>
    <s v="FCC"/>
    <s v="14-08-2026 14:40:08"/>
    <d v="2026-08-15T13:00:00"/>
    <m/>
    <s v="PS"/>
    <s v="MLG"/>
    <s v="NO ADDON"/>
    <n v="20260815"/>
    <s v="Completed"/>
    <s v="HSI Bisnis Promo HUT Telkom PSB 70% - 50 Mbps"/>
    <s v="INDIBIZ"/>
    <m/>
    <m/>
    <d v="2026-08-15T13:00:00"/>
    <s v="2026-08-15 13:00:00 | M Janji : (15/08/2026) jam Pasang : 09:00 Note : hubungi pelanggan jika ingin kelokasi"/>
    <n v="2026"/>
    <n v="8"/>
    <n v="15"/>
    <d v="2026-08-15T00:00:00"/>
    <n v="-0.54166666666424135"/>
    <x v="1"/>
    <x v="24"/>
  </r>
  <r>
    <n v="2247"/>
    <n v="1002517909"/>
    <n v="3"/>
    <x v="0"/>
    <n v="5"/>
    <s v="MATARAM"/>
    <s v="LOMBOK BARAT TENGAH"/>
    <s v="PRY"/>
    <s v="REG"/>
    <s v="AO"/>
    <s v="NEW SALES"/>
    <m/>
    <s v="98 | OSS - CANCEL COMPLETE"/>
    <s v="RBS-Regional 2"/>
    <d v="2026-08-10T14:06:27"/>
    <d v="2026-08-12T14:00:48"/>
    <n v="69362498"/>
    <m/>
    <n v="172603791366"/>
    <s v="PT RaColand Mutiara Khatulistiwa ( RaCottage Mandalika )"/>
    <s v="ODP-PYA-FAS/63"/>
    <s v="WO061428846"/>
    <m/>
    <m/>
    <m/>
    <n v="116.2758211"/>
    <n v="-8.870241"/>
    <s v="MB00449; Julia Aznawati 081914833672 081239733736; racottage23@gmail.com; HSI BISNIS INET ONLY 200 MBPS 790k; FADLI; Dusun Emate Jl. Raya Kuta, Kuta, Kec. Pujut, Kabupaten Lombok Tengah, Nusa Tenggara Bar. 83573 -8.87005793774224, 116.2758656404744"/>
    <s v="Sales Force DBS"/>
    <m/>
    <m/>
    <m/>
    <m/>
    <m/>
    <m/>
    <m/>
    <m/>
    <s v="Management Janji"/>
    <s v="2026-08-11 13:00:00|telp : 081239733736 alt :  M Janji : (11/08/2026) jam Pasang :pagi / siang  Note : hubungi pelanggan jika ingin kelokasi|40000802|MYDITA"/>
    <s v="FCC"/>
    <d v="2026-10-08T14:09:59"/>
    <d v="2026-08-11T13:00:00"/>
    <s v="Kendala Teknik"/>
    <s v="CANCEL"/>
    <s v="PRY"/>
    <s v="NO ADDON"/>
    <m/>
    <s v="Cancel 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1T13:00:00"/>
    <s v="2026-08-11 13:00:00|telp : 081239733736 alt :  M Janji : (11/08/2026) jam Pasang :pagi / siang  Note : hubungi pelanggan jika ingin kelokasi|40000802|MYDITA"/>
    <m/>
    <m/>
    <m/>
    <e v="#NUM!"/>
    <e v="#NUM!"/>
    <x v="0"/>
    <x v="5"/>
  </r>
  <r>
    <n v="2248"/>
    <n v="1002512007"/>
    <n v="3"/>
    <x v="1"/>
    <n v="5"/>
    <s v="KEDIRI"/>
    <s v="KEDIRI"/>
    <s v="MJT"/>
    <s v="REG"/>
    <s v="AO"/>
    <s v="NEW SALES"/>
    <s v="1P INET"/>
    <s v="CANCEL COMPLETED"/>
    <s v="RBS-Regional 3"/>
    <d v="2026-08-06T11:17:57"/>
    <d v="2026-08-07T08:30:44"/>
    <n v="69359827"/>
    <m/>
    <n v="152640225869"/>
    <s v="intan express laundry"/>
    <s v="ODP-MJT-FK/24 FK/D06/24.01"/>
    <s v="WO061058727"/>
    <m/>
    <m/>
    <m/>
    <n v="111.985553987324"/>
    <n v="-7.7998360688922199"/>
    <s v="MD|MYDB-20260806264512|DC20002/MC20039|intan express laundry|085704696766"/>
    <s v="MYDIGIBIZPARTNER"/>
    <m/>
    <m/>
    <m/>
    <m/>
    <m/>
    <m/>
    <m/>
    <m/>
    <s v="Management Janji"/>
    <s v="2026-08-07 13:00:00 | M Janji :  18 Juli 2026 Jam Pasang : 11.00 Note : hubungi pelanggan jika ingin ke lokasi, terima kasih."/>
    <s v="FCC"/>
    <d v="2026-06-08T11:25:46"/>
    <d v="2026-08-07T13:00:00"/>
    <m/>
    <s v="REJECT_FCC"/>
    <s v="MJT"/>
    <s v="NO ADDON"/>
    <m/>
    <s v="DECLINE : Pelanggan tidak ingin menunggu HANIF NUROHMAN 40981182|MYDITA"/>
    <s v="HSI Bisnis Promo HUT Telkom PSB 70% - 50 Mbps"/>
    <s v="INDIBIZ"/>
    <m/>
    <s v="DECLINE : Pelanggan tidak ingin menunggu HANIF NUROHMAN 40981182|MYDITA"/>
    <d v="2026-08-07T13:00:00"/>
    <s v="2026-08-07 13:00:00 | M Janji :  18 Juli 2026 Jam Pasang : 11.00 Note : hubungi pelanggan jika ingin ke lokasi, terima kasih."/>
    <m/>
    <m/>
    <m/>
    <e v="#NUM!"/>
    <e v="#NUM!"/>
    <x v="0"/>
    <x v="1"/>
  </r>
  <r>
    <n v="2249"/>
    <n v="1002506394"/>
    <n v="3"/>
    <x v="7"/>
    <n v="4"/>
    <s v="KUDUS"/>
    <s v="BLORA"/>
    <s v="BLO"/>
    <s v="REG"/>
    <s v="AO"/>
    <s v="NEW SALES"/>
    <s v="1P INET"/>
    <s v="Completed (PS)"/>
    <s v="RBS-Regional 3"/>
    <d v="2026-08-03T15:28:56"/>
    <d v="2026-08-04T13:49:30"/>
    <n v="69357701"/>
    <m/>
    <n v="141569115683"/>
    <s v="LASKAR BUAH MEDANG"/>
    <s v="ODP-BLO-FDD/035"/>
    <s v="WO060813628"/>
    <m/>
    <m/>
    <m/>
    <n v="111.43859999999999"/>
    <n v="-6.9163550000000003"/>
    <s v="|MN00799|MYIA-022440600479/POI/LAELATUL AFIATUN NISAK/085733668576/kantorhrdlaskarbuah@gmail.com"/>
    <s v="MYIB_ASSISTANT"/>
    <m/>
    <m/>
    <m/>
    <m/>
    <m/>
    <m/>
    <m/>
    <m/>
    <s v="Management Janji"/>
    <s v="2026-08-04 13:00:00 | Nama Pic : LAELATUL  No Hp Pic : 085733668576 No alt : - Jam Pemasangan : siang  Tanggal Pemasangan : 4 Agustus 2026"/>
    <s v="FCC"/>
    <d v="2026-03-08T15:39:47"/>
    <d v="2026-08-04T13:00:00"/>
    <m/>
    <s v="PS"/>
    <s v="BLO"/>
    <s v="NO ADDON"/>
    <n v="20260804"/>
    <s v="Completed"/>
    <s v="HSI Bisnis Basic Promo HUT Telkom PSB 70% - 50 Mbps"/>
    <s v="INDIBIZ"/>
    <m/>
    <m/>
    <d v="2026-08-04T13:00:00"/>
    <s v="2026-08-04 13:00:00 | Nama Pic : LAELATUL  No Hp Pic : 085733668576 No alt : - Jam Pemasangan : siang  Tanggal Pemasangan : 4 Agustus 2026"/>
    <n v="2026"/>
    <n v="8"/>
    <n v="4"/>
    <d v="2026-08-04T00:00:00"/>
    <n v="-0.54166666666424135"/>
    <x v="1"/>
    <x v="4"/>
  </r>
  <r>
    <n v="2250"/>
    <n v="1002515995"/>
    <n v="3"/>
    <x v="7"/>
    <n v="4"/>
    <s v="KUDUS"/>
    <s v="PURWODADI"/>
    <s v="PWB"/>
    <s v="REG"/>
    <s v="AO"/>
    <s v="NEW SALES"/>
    <s v="1P INET"/>
    <s v="Completed (PS)"/>
    <s v="RBS-Regional 3"/>
    <d v="2026-08-08T13:55:56"/>
    <d v="2026-08-09T19:22:40"/>
    <n v="69361505"/>
    <m/>
    <n v="141568113901"/>
    <s v="NANA PERCETAKAN"/>
    <s v="ODP-PWB-FN/092 FN/D05/092.01"/>
    <s v="WO061266088"/>
    <m/>
    <m/>
    <m/>
    <n v="110.9268"/>
    <n v="-7.0957600000000003"/>
    <s v="|MN00410|MYIA-074304507528/POI/JOKO MURYANTO/0895333430400/apriliagritiani12@gmail.com"/>
    <s v="MYIB_ASSISTANT"/>
    <m/>
    <m/>
    <m/>
    <m/>
    <m/>
    <m/>
    <m/>
    <m/>
    <s v="Management Janji"/>
    <s v="2026-08-09 13:00:00 | M Janji : 9 agustus 2026 jam Pasang : siang Note : hubungi pelanggan jika ingin kelokasi "/>
    <s v="FCC"/>
    <d v="2026-08-08T14:10:30"/>
    <d v="2026-08-09T13:00:00"/>
    <m/>
    <s v="PS"/>
    <s v="PWB"/>
    <s v="NO ADDON"/>
    <n v="20260809"/>
    <s v="Completed"/>
    <s v="HSI Bisnis Promo HUT Telkom PSB 70% - 100 Mbps"/>
    <s v="INDIBIZ"/>
    <m/>
    <m/>
    <d v="2026-08-09T13:00:00"/>
    <s v="2026-08-09 13:00:00 | M Janji : 9 agustus 2026 jam Pasang : siang Note : hubungi pelanggan jika ingin kelokasi "/>
    <n v="2026"/>
    <n v="8"/>
    <n v="9"/>
    <d v="2026-08-09T00:00:00"/>
    <n v="-0.54166666666424135"/>
    <x v="1"/>
    <x v="4"/>
  </r>
  <r>
    <n v="2251"/>
    <n v="1002530562"/>
    <n v="3"/>
    <x v="6"/>
    <n v="5"/>
    <s v="PASURUAN"/>
    <s v="PROBOLINGGO"/>
    <s v="TGS"/>
    <s v="REG"/>
    <s v="AO"/>
    <s v="NEW SALES"/>
    <m/>
    <s v="Completed (PS)"/>
    <s v="RBS-Regional 3"/>
    <d v="2026-08-17T10:18:06"/>
    <d v="2026-08-18T09:37:10"/>
    <n v="69367897"/>
    <m/>
    <n v="152530201520"/>
    <s v="TOKO ZULFA"/>
    <s v="ODP-TGS-FC/21"/>
    <s v="WO061923456"/>
    <m/>
    <m/>
    <m/>
    <n v="113.08668609999999"/>
    <n v="-7.7307066000000004"/>
    <s v="|MC30181|/M.LUTFI ANSORI /85235605406/rusman.1.zulfa@gmail.com"/>
    <s v="Sales Force DBS"/>
    <m/>
    <m/>
    <m/>
    <m/>
    <m/>
    <m/>
    <m/>
    <m/>
    <s v="Management Janji"/>
    <s v="2026-08-18 13:00:00|Nama PIC : Bp Lutfi No Hp : 085235605406 No Alt : - Tgl Pemasangan : 18 Agustus 2026 Interval : PAGI SIANG Note : Hubungi pelanggan terlebih dahulu|40951378|MYDITA"/>
    <s v="FCC"/>
    <s v="17-08-2026 10:25:20"/>
    <d v="2026-08-18T13:00:00"/>
    <m/>
    <s v="PS"/>
    <s v="TGS"/>
    <s v="NO ADDON"/>
    <n v="2026081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8T13:00:00"/>
    <s v="2026-08-18 13:00:00|Nama PIC : Bp Lutfi No Hp : 085235605406 No Alt : - Tgl Pemasangan : 18 Agustus 2026 Interval : PAGI SIANG Note : Hubungi pelanggan terlebih dahulu|40951378|MYDITA"/>
    <n v="2026"/>
    <n v="8"/>
    <n v="18"/>
    <d v="2026-08-18T00:00:00"/>
    <n v="-0.54166666666424135"/>
    <x v="1"/>
    <x v="27"/>
  </r>
  <r>
    <n v="2252"/>
    <n v="1002520099"/>
    <n v="3"/>
    <x v="3"/>
    <n v="5"/>
    <s v="MADURA"/>
    <s v="BANGKALAN"/>
    <s v="BEA"/>
    <s v="REG"/>
    <s v="AO"/>
    <s v="NEW SALES"/>
    <s v="1P INET"/>
    <s v="Completed (PS)"/>
    <s v="RBS-Regional 3"/>
    <d v="2026-08-11T14:07:57"/>
    <d v="2026-08-13T18:36:10"/>
    <n v="69363410"/>
    <m/>
    <n v="152459201984"/>
    <s v="SMKS AL ILYASI"/>
    <s v="ODP-BEA-FAD/17"/>
    <s v="WO061503950"/>
    <m/>
    <m/>
    <m/>
    <n v="113.112162"/>
    <n v="-7.0824509999999998"/>
    <s v="|MN02621|MYIA-089382254914/POI/SOFIULLAH/082331446922/sofiullahtkj@gmail.com"/>
    <s v="MYIB_ASSISTANT"/>
    <m/>
    <m/>
    <m/>
    <m/>
    <m/>
    <m/>
    <m/>
    <m/>
    <s v="Management Janji"/>
    <s v="2026-08-12 13:00:00 | Nama : BP SOFIULLAH No Hp : 082331446922 No Alt :  Tgl Pemasangan : 12 Agustus 2026 Interval : PAGI  Note : Hubungi pelanggan terlebih dahulu"/>
    <s v="FCC"/>
    <d v="2026-11-08T14:10:22"/>
    <d v="2026-08-12T13:00:00"/>
    <m/>
    <s v="PS"/>
    <s v="BEA"/>
    <s v="NO ADDON"/>
    <n v="20260813"/>
    <s v="Completed"/>
    <s v="HSI Bisnis Promo HUT Telkom PSB 70% - 150 Mbps"/>
    <s v="INDIBIZ"/>
    <m/>
    <m/>
    <d v="2026-08-12T13:00:00"/>
    <s v="2026-08-12 13:00:00 | Nama : BP SOFIULLAH No Hp : 082331446922 No Alt :  Tgl Pemasangan : 12 Agustus 2026 Interval : PAGI  Note : Hubungi pelanggan terlebih dahulu"/>
    <n v="2026"/>
    <n v="8"/>
    <n v="13"/>
    <d v="2026-08-13T00:00:00"/>
    <n v="0.45833333333575865"/>
    <x v="1"/>
    <x v="6"/>
  </r>
  <r>
    <n v="2253"/>
    <n v="1002505400"/>
    <n v="3"/>
    <x v="4"/>
    <n v="4"/>
    <s v="SEMARANG"/>
    <s v="SALATIGA"/>
    <s v="SLI"/>
    <s v="REG"/>
    <s v="AO"/>
    <s v="NEW SALES"/>
    <s v="1P INET"/>
    <s v="Completed (PS)"/>
    <s v="RBS-Regional 3"/>
    <d v="2026-08-02T17:37:57"/>
    <d v="2026-08-03T14:33:35"/>
    <n v="69357107"/>
    <m/>
    <n v="142434111000"/>
    <s v="Toko Rasyid Yusuf"/>
    <s v="ODP-SLI-FX/028 FX/D03/028.01"/>
    <s v="WO060734943"/>
    <m/>
    <m/>
    <m/>
    <n v="110.62872230000001"/>
    <n v="-7.3949693999999999"/>
    <s v="|MN02374|MYIA-021680197113/POI/Rendy bergas/08135879252/visimk78@gmail.com"/>
    <s v="MYIB_ASSISTANT"/>
    <m/>
    <m/>
    <m/>
    <m/>
    <m/>
    <m/>
    <m/>
    <m/>
    <s v="Management Janji"/>
    <s v="2026-08-03 15:00:00 | M Janji : (03/08/2026) jam Pasang : 09:00 Note : hubungi pelanggan jika ingin kelokasi "/>
    <s v="FCC"/>
    <d v="2026-02-08T17:39:40"/>
    <d v="2026-08-03T15:00:00"/>
    <m/>
    <s v="PS"/>
    <s v="SLI"/>
    <s v="NO ADDON"/>
    <n v="20260803"/>
    <s v="Completed"/>
    <s v="HSI Bisnis Promo HUT Telkom PSB 70% - 300 Mbps"/>
    <s v="INDIBIZ"/>
    <m/>
    <m/>
    <d v="2026-08-03T15:00:00"/>
    <s v="2026-08-03 15:00:00 | M Janji : (03/08/2026) jam Pasang : 09:00 Note : hubungi pelanggan jika ingin kelokasi "/>
    <n v="2026"/>
    <n v="8"/>
    <n v="3"/>
    <d v="2026-08-03T00:00:00"/>
    <n v="-0.625"/>
    <x v="1"/>
    <x v="4"/>
  </r>
  <r>
    <n v="2254"/>
    <n v="1002504435"/>
    <n v="3"/>
    <x v="0"/>
    <n v="5"/>
    <s v="MATARAM"/>
    <s v="SUMBAWA"/>
    <s v="ALA"/>
    <s v="REG"/>
    <s v="AO"/>
    <s v="NEW SALES"/>
    <s v="1P INET"/>
    <s v="102 | FOLLOW UP COMPLETED"/>
    <s v="RBS-Regional 3"/>
    <d v="2026-08-01T11:28:56"/>
    <d v="2026-08-04T16:33:31"/>
    <n v="69356663"/>
    <m/>
    <n v="172607203848"/>
    <s v="SANTO KOST"/>
    <s v="ODP-ALA-FAA/46 FAA/D05/46.01"/>
    <s v="WO060634344"/>
    <m/>
    <m/>
    <m/>
    <n v="116.99516328701201"/>
    <n v="-8.5227201625672606"/>
    <s v="|MN02367|MYIA-083320557942/POI/ERWAN SUSANTO/081934027685/erwansusanto678@gmail.com"/>
    <s v="MYIB_ASSISTANT"/>
    <m/>
    <m/>
    <m/>
    <m/>
    <m/>
    <m/>
    <m/>
    <m/>
    <s v="Management Janji"/>
    <s v="2026-08-02 08:00:00 | Tanggal pemasangan: 01/08/2026 Jam pemasangan : pagi / siang Info Tambahan : Hubungi pelanggan dulu sebelum ke lokasi terima kasih"/>
    <s v="FCC"/>
    <d v="2026-01-08T11:39:50"/>
    <d v="2026-08-02T08:00:00"/>
    <s v="Kendala Lainnya"/>
    <s v="REVOKE"/>
    <s v="ALA"/>
    <s v="NO ADDON"/>
    <m/>
    <s v="Follow Up Revoke Completed, New Order ID : SC1002509194"/>
    <s v="HSI Bisnis Promo HUT Telkom PSB 70% - 75 Mbps"/>
    <s v="INDIBIZ"/>
    <m/>
    <m/>
    <d v="2026-08-02T08:00:00"/>
    <s v="2026-08-02 08:00:00 | Tanggal pemasangan: 01/08/2026 Jam pemasangan : pagi / siang Info Tambahan : Hubungi pelanggan dulu sebelum ke lokasi terima kasih"/>
    <m/>
    <m/>
    <m/>
    <e v="#NUM!"/>
    <e v="#NUM!"/>
    <x v="0"/>
    <x v="2"/>
  </r>
  <r>
    <n v="2255"/>
    <n v="1002534171"/>
    <n v="3"/>
    <x v="1"/>
    <n v="5"/>
    <s v="MALANG"/>
    <s v="KEPANJEN"/>
    <s v="DPT"/>
    <s v="REG"/>
    <s v="AO"/>
    <s v="NEW SALES"/>
    <s v="1P INET"/>
    <s v="MIE - SEND SURVEY"/>
    <s v="RBS-Regional 3"/>
    <d v="2026-08-18T16:26:57"/>
    <d v="2026-08-18T16:28:01"/>
    <n v="69369368"/>
    <m/>
    <n v="152712204547"/>
    <s v="SMP NEGERI 1 DAMPIT"/>
    <s v="ODP-DPT-FH/18 FH/D02/18.01"/>
    <s v="WO062039103"/>
    <m/>
    <m/>
    <m/>
    <n v="112.7645215"/>
    <n v="-8.2094462000000004"/>
    <s v="|MN01864|MYIA-047336361235/POI/ANIK SHOFIATUZ ZUHRO/082141705256/smpn1dampit@gmail.com"/>
    <s v="MYIB_ASSISTANT"/>
    <m/>
    <m/>
    <m/>
    <m/>
    <m/>
    <m/>
    <m/>
    <m/>
    <s v="Management Janji"/>
    <s v="2026-08-19 13:00:00 | Nama PIC : Anik No HP : 082141705256 Alt :  M Janji : 19/08/2026 Jam Pasang : 08.00 - 13:00  NoteÃ‚Â :  hubungi terlebih dahulu sebelum kelokasi "/>
    <s v="FCC"/>
    <s v="18-08-2026 16:39:51"/>
    <d v="2026-08-19T13:00:00"/>
    <m/>
    <s v="SURVEY_NEW_MANJA"/>
    <s v="DPT"/>
    <s v="NO ADDON"/>
    <m/>
    <s v="MIE - SEND SURVEY"/>
    <s v="HSI Bisnis Basic Promo HUT RI PSB 70% - 50 Mbps"/>
    <s v="INDIBIZ"/>
    <m/>
    <m/>
    <d v="2026-08-19T13:00:00"/>
    <s v="2026-08-19 13:00:00 | Nama PIC : Anik No HP : 082141705256 Alt :  M Janji : 19/08/2026 Jam Pasang : 08.00 - 13:00  NoteÃ‚Â :  hubungi terlebih dahulu sebelum kelokasi "/>
    <m/>
    <m/>
    <m/>
    <e v="#NUM!"/>
    <e v="#NUM!"/>
    <x v="0"/>
    <x v="24"/>
  </r>
  <r>
    <n v="2256"/>
    <n v="1002516212"/>
    <n v="3"/>
    <x v="2"/>
    <n v="4"/>
    <s v="YOGYAKARTA"/>
    <s v="INNER - YOGYA JATENG SELATAN"/>
    <s v="KBU"/>
    <s v="REG"/>
    <s v="AO"/>
    <s v="NEW SALES"/>
    <s v="1P INET"/>
    <s v="102 | FOLLOW UP COMPLETED"/>
    <s v="RBS-Regional 3"/>
    <d v="2026-08-08T18:28:56"/>
    <d v="2026-08-11T13:19:09"/>
    <n v="69361641"/>
    <m/>
    <n v="146113146986"/>
    <s v="PT Warisan Abadi Visi Edukasi, NWAVE Corp"/>
    <s v="ODP-KBU-FDL/093"/>
    <s v="WO061288531"/>
    <m/>
    <m/>
    <m/>
    <n v="110.3428201"/>
    <n v="-7.7463141000000002"/>
    <s v="|MC80006|MYIA-080458309018/POI/Nisa Fadhilla/0895363272887/admnhr.office.dewave@gmail.com"/>
    <s v="MYIB_ASSISTANT"/>
    <m/>
    <m/>
    <m/>
    <m/>
    <m/>
    <m/>
    <m/>
    <m/>
    <s v="Management Janji"/>
    <s v="2026-08-10 13:00:00 | M Janji : 10 agustus 2026 jam Pasang : siang Note : hubungi pelanggan jika ingin kelokasi "/>
    <s v="FCC"/>
    <d v="2026-08-08T18:39:48"/>
    <d v="2026-08-10T13:00:00"/>
    <m/>
    <s v="REVOKE"/>
    <s v="KBU"/>
    <s v="NO ADDON"/>
    <m/>
    <s v="Follow Up Revoke Completed, New Order ID : SC1002519842"/>
    <s v="HSI Bisnis Promo HUT Telkom PSB 70% - 300 Mbps"/>
    <s v="INDIBIZ"/>
    <m/>
    <m/>
    <d v="2026-08-10T13:00:00"/>
    <s v="2026-08-10 13:00:00 | M Janji : 10 agustus 2026 jam Pasang : siang Note : hubungi pelanggan jika ingin kelokasi "/>
    <m/>
    <m/>
    <m/>
    <e v="#NUM!"/>
    <e v="#NUM!"/>
    <x v="0"/>
    <x v="4"/>
  </r>
  <r>
    <n v="2257"/>
    <n v="1002506723"/>
    <n v="3"/>
    <x v="3"/>
    <n v="5"/>
    <s v="SBY UTARA"/>
    <s v="LAMONGAN"/>
    <s v="BDG"/>
    <s v="REG"/>
    <s v="AO"/>
    <s v="NEW SALES"/>
    <s v="1P INET"/>
    <s v="Completed (PS)"/>
    <s v="RBS-Regional 3"/>
    <d v="2026-08-04T08:07:56"/>
    <d v="2026-08-04T15:12:13"/>
    <n v="69357893"/>
    <m/>
    <n v="152448204262"/>
    <s v="BEST COMPUTER"/>
    <s v="ODP-BDG-FC/23"/>
    <s v="WO060847809"/>
    <m/>
    <m/>
    <m/>
    <n v="112.33412800000001"/>
    <n v="-6.8681450000000002"/>
    <s v="|MN00216|MYIA-049510320634/POI/fashfahish shofhal jamil/087869525149/shofhaljamilfashfahish@gmail.com"/>
    <s v="MYIB_ASSISTANT"/>
    <m/>
    <m/>
    <m/>
    <m/>
    <m/>
    <m/>
    <m/>
    <m/>
    <s v="Management Janji"/>
    <s v="2026-08-05 13:00:00 | Nama PIC: bp shofal Notel: 087869525149 Alt: -  Tanggal: 5/8/2026 Jam Pasang: Siang Note: Hubungi sebelum ke lokasi, terimakasih. "/>
    <s v="FCC"/>
    <d v="2026-04-08T08:10:01"/>
    <d v="2026-08-05T13:00:00"/>
    <m/>
    <s v="PS"/>
    <s v="BDG"/>
    <s v="NO ADDON"/>
    <n v="20260804"/>
    <s v="Completed"/>
    <s v="HSI Bisnis Promo HUT Telkom PSB 70% - 50 Mbps"/>
    <s v="INDIBIZ"/>
    <m/>
    <m/>
    <d v="2026-08-05T13:00:00"/>
    <s v="2026-08-05 13:00:00 | Nama PIC: bp shofal Notel: 087869525149 Alt: -  Tanggal: 5/8/2026 Jam Pasang: Siang Note: Hubungi sebelum ke lokasi, terimakasih. "/>
    <n v="2026"/>
    <n v="8"/>
    <n v="4"/>
    <d v="2026-08-04T00:00:00"/>
    <n v="-1.5416666666642413"/>
    <x v="1"/>
    <x v="8"/>
  </r>
  <r>
    <n v="2258"/>
    <n v="1002524646"/>
    <n v="3"/>
    <x v="6"/>
    <n v="5"/>
    <s v="JEMBER"/>
    <s v="JEMBER"/>
    <s v="JER"/>
    <s v="REG"/>
    <s v="AO"/>
    <s v="NEW SALES"/>
    <s v="1P INET"/>
    <s v="Completed (PS)"/>
    <s v="RBS-Regional 3"/>
    <d v="2026-08-13T15:10:56"/>
    <d v="2026-08-14T12:28:35"/>
    <n v="69365329"/>
    <m/>
    <n v="152501280420"/>
    <s v="WARKOP CAK JUKI"/>
    <s v="ODP-JER-FG/10 FG/D01/06.10"/>
    <s v="WO061681226"/>
    <m/>
    <m/>
    <m/>
    <n v="113.66702309999999"/>
    <n v="-8.1890670999999902"/>
    <s v="MD|MYDB-20260813265174|DN00001/MN00086|WARKOP CAK JUKI|082230298166"/>
    <s v="MYDIGIBIZPARTNER"/>
    <m/>
    <m/>
    <m/>
    <m/>
    <m/>
    <m/>
    <m/>
    <m/>
    <s v="Management Janji"/>
    <s v="2026-08-14 13:00:00 | Nama PIC : Zuki No HP : 082230298166 Alt : alinjuki8@gmail.com M Janji : 14/08/2026 Jam Pasang : 08.00  - 13:00  NoteÃ‚Â :  hubungi terlebih dahulu sebelum ke lokasi, terima kasih."/>
    <s v="FCC"/>
    <s v="13-08-2026 15:25:45"/>
    <d v="2026-08-14T13:00:00"/>
    <m/>
    <s v="PS"/>
    <s v="JER"/>
    <s v="NO ADDON"/>
    <n v="20260814"/>
    <s v="Completed"/>
    <s v="HSI Bisnis Promo HUT Telkom PSB 70% - 150 Mbps"/>
    <s v="INDIBIZ"/>
    <m/>
    <m/>
    <d v="2026-08-14T13:00:00"/>
    <s v="2026-08-14 13:00:00 | Nama PIC : Zuki No HP : 082230298166 Alt : alinjuki8@gmail.com M Janji : 14/08/2026 Jam Pasang : 08.00  - 13:00  NoteÃ‚Â :  hubungi terlebih dahulu sebelum ke lokasi, terima kasih."/>
    <n v="2026"/>
    <n v="8"/>
    <n v="14"/>
    <d v="2026-08-14T00:00:00"/>
    <n v="-0.54166666666424135"/>
    <x v="1"/>
    <x v="13"/>
  </r>
  <r>
    <n v="2259"/>
    <n v="1002533194"/>
    <n v="3"/>
    <x v="2"/>
    <n v="4"/>
    <s v="YOGYAKARTA"/>
    <s v="SLEMAN"/>
    <s v="SMN"/>
    <s v="REG"/>
    <s v="AO"/>
    <s v="NEW SALES"/>
    <m/>
    <s v="Completed (PS)"/>
    <s v="RBS-Regional 3"/>
    <d v="2026-08-18T13:37:19"/>
    <d v="2026-08-18T17:00:14"/>
    <n v="69366096"/>
    <m/>
    <n v="146133133033"/>
    <s v="BAMBINI MONTESSORI SCHOOL"/>
    <s v="ODP-SMN-FBE/133"/>
    <s v="WO062013556"/>
    <m/>
    <m/>
    <m/>
    <n v="110.36602806373899"/>
    <n v="-7.7456333228189296"/>
    <s v="AMRBS/405613/FARISTA APRILLIA/R3/YOGYAKARTA/PSB HSI BISNIS 1S  100 MBPS PROMO HUT TELKOM 1:2/BENI S/085759285030/ybpb.purchasing@gmail.com"/>
    <s v="Amex"/>
    <m/>
    <m/>
    <m/>
    <m/>
    <m/>
    <m/>
    <m/>
    <m/>
    <s v="Management Janji"/>
    <s v="2026-08-15 15:00:00|Nama PIC : Beni  No HP : 085759285030  Alt : 082289338883  M Janji : 15 Augustus 2026  Jam Pasang : 08.00 - 13:00   NoteÃ‚Â :  hubungi terlebih dahulu sebelum kelokasi|40981184|MYDITA"/>
    <s v="FCC"/>
    <s v="18-08-2026 13:40:43"/>
    <m/>
    <m/>
    <s v="PS"/>
    <s v="SMN"/>
    <s v="NO ADDON"/>
    <n v="20260818"/>
    <s v="Completed"/>
    <s v="- 11_11446;Biaya PSB HSI EBIS Tunai di Depan ~ 11[150000]  - SP_NOSS;SP_NOSS ~ Internet NOSS Multispeed Network[0]  - SP_NOSS;SP_NOSS ~ Internet NOSS Multispeed Network[0]  - E23047;E23047 ~ ES23 - Paket HSI Bisnis Basic[0]  - E23047~null~E23047_UNL;UNL ~"/>
    <s v="INDIBIZ"/>
    <m/>
    <m/>
    <d v="2026-08-18T07:00:00"/>
    <s v="2026-08-15 15:00:00|Nama PIC : Beni  No HP : 085759285030  Alt : 082289338883  M Janji : 15 Augustus 2026  Jam Pasang : 08.00 - 13:00   NoteÃ‚Â :  hubungi terlebih dahulu sebelum kelokasi|40981184|MYDITA"/>
    <n v="2026"/>
    <n v="8"/>
    <n v="18"/>
    <d v="2026-08-18T00:00:00"/>
    <n v="-0.29166666666424135"/>
    <x v="1"/>
    <x v="4"/>
  </r>
  <r>
    <n v="2260"/>
    <n v="1002505975"/>
    <n v="3"/>
    <x v="5"/>
    <n v="5"/>
    <s v="SINGARJA"/>
    <s v="GIANYAR"/>
    <s v="GIN"/>
    <s v="REG"/>
    <s v="AO"/>
    <s v="NEW SALES"/>
    <m/>
    <s v="Completed (PS)"/>
    <s v="RBS-Regional 3"/>
    <d v="2026-08-03T12:15:01"/>
    <d v="2026-08-04T12:36:31"/>
    <n v="69355472"/>
    <m/>
    <n v="172407213016"/>
    <s v="SD NEGERI 3 PERING"/>
    <s v="ODP-GIN-FAM/57"/>
    <s v="WO060781343"/>
    <m/>
    <m/>
    <m/>
    <n v="115.321342277201"/>
    <n v="-8.5850037778181694"/>
    <s v="|MN02658|/PIC KARIANA MAURINA BETLIANI/081933113251/Sdn3pering@gmail.com"/>
    <s v="Sales Force DBS"/>
    <m/>
    <m/>
    <m/>
    <m/>
    <m/>
    <m/>
    <m/>
    <m/>
    <s v="Management Janji"/>
    <s v="2026-08-01 08:00:00|Tanggal pemasangan :01 agustus 2026  Jam pemasangan : 08.00 - 12.00  Info Tambahan : Hubungi pelanggan dulu sebelum ke lokasi  terimakasih|BE1295|MYDITA"/>
    <s v="FCC"/>
    <d v="2026-03-08T12:25:25"/>
    <m/>
    <m/>
    <s v="PS"/>
    <s v="GIN"/>
    <s v="NO ADDON"/>
    <n v="20260804"/>
    <s v="Completed"/>
    <s v="- 11_11446;Biaya PSB HSI EBIS Tunai di Depan ~ 11[150000]  - E23015;E23015 ~ ES23 - Perangkat ONT[0]  - E23015~null~44292;E23015||11||Abodemen 0[0]  - E23015~null~E23015_SWONT;SWONT ~ Biaya Sewa ONT ~ E23015[30000]  - E25061;E25061 ~ ES25 - Paket HSI Basi"/>
    <s v="INDIBIZ"/>
    <m/>
    <m/>
    <d v="2026-08-03T07:00:00"/>
    <s v="2026-08-01 08:00:00|Tanggal pemasangan :01 agustus 2026  Jam pemasangan : 08.00 - 12.00  Info Tambahan : Hubungi pelanggan dulu sebelum ke lokasi  terimakasih|BE1295|MYDITA"/>
    <n v="2026"/>
    <n v="8"/>
    <n v="4"/>
    <d v="2026-08-04T00:00:00"/>
    <n v="0.70833333333575865"/>
    <x v="1"/>
    <x v="26"/>
  </r>
  <r>
    <n v="2261"/>
    <n v="1002512533"/>
    <n v="3"/>
    <x v="4"/>
    <n v="4"/>
    <s v="PEKALONGAN"/>
    <s v="SLAWI"/>
    <s v="SLW"/>
    <s v="REG"/>
    <s v="AO"/>
    <s v="NEW SALES"/>
    <s v="1P INET"/>
    <s v="Completed (PS)"/>
    <s v="RBS-Regional 3"/>
    <d v="2026-08-06T13:53:56"/>
    <d v="2026-08-07T11:29:02"/>
    <n v="69360009"/>
    <m/>
    <n v="142283119731"/>
    <s v="MI Ma&amp; 39;arif NU 1 Bogares Kidul"/>
    <s v="ODP-SLW-FU/059"/>
    <s v="WO061079987"/>
    <m/>
    <m/>
    <m/>
    <n v="109.167353957891"/>
    <n v="-6.99497102337698"/>
    <s v="MD|MYDB-20260806264529|DN00001/MN00377|MI Ma&amp; 39;arif NU 1 Bogares Kidul|082264899833"/>
    <s v="MYDIGIBIZPARTNER"/>
    <m/>
    <m/>
    <m/>
    <m/>
    <m/>
    <m/>
    <m/>
    <m/>
    <s v="Management Janji"/>
    <s v="2026-08-07 13:00:00 | telp :082264899833 alt : manja : pagi : siang 07/08/2026 hub sebelum ke lokasi "/>
    <s v="FCC"/>
    <d v="2026-06-08T13:54:55"/>
    <d v="2026-08-07T13:00:00"/>
    <m/>
    <s v="PS"/>
    <s v="SLW"/>
    <s v="NO ADDON"/>
    <n v="20260807"/>
    <s v="Completed"/>
    <s v="HSI Bisnis Basic Promo HUT Telkom PSB 70% - 50 Mbps"/>
    <s v="INDIBIZ"/>
    <m/>
    <m/>
    <d v="2026-08-07T13:00:00"/>
    <s v="2026-08-07 13:00:00 | telp :082264899833 alt : manja : pagi : siang 07/08/2026 hub sebelum ke lokasi "/>
    <n v="2026"/>
    <n v="8"/>
    <n v="7"/>
    <d v="2026-08-07T00:00:00"/>
    <n v="-0.54166666666424135"/>
    <x v="1"/>
    <x v="4"/>
  </r>
  <r>
    <n v="2262"/>
    <n v="1002515521"/>
    <n v="3"/>
    <x v="1"/>
    <n v="5"/>
    <s v="MALANG"/>
    <s v="BATU"/>
    <s v="KPO"/>
    <s v="REG"/>
    <s v="AO"/>
    <s v="NEW SALES"/>
    <s v="1P INET"/>
    <s v="102 | FOLLOW UP COMPLETED"/>
    <s v="RBS-Regional 3"/>
    <d v="2026-08-07T20:04:57"/>
    <d v="2026-08-11T10:25:09"/>
    <n v="69361188"/>
    <m/>
    <n v="152711247326"/>
    <s v="Spbu 54.651.38"/>
    <s v="ODP-KPO-FL/48 FL/D05/48.01"/>
    <s v="WO061211131"/>
    <m/>
    <m/>
    <m/>
    <n v="112.601358"/>
    <n v="-7.8986140000000002"/>
    <s v="|MN02540|MYIA-037148780711/POI/zidan putra maulan/0881027667558/spbungijo65138@gmail.com"/>
    <s v="MYIB_ASSISTANT"/>
    <m/>
    <m/>
    <m/>
    <m/>
    <m/>
    <m/>
    <m/>
    <m/>
    <s v="Management Janji"/>
    <s v="2026-08-09 08:00:00 | M Janji : (08/08/026) jam Pasang : 09:00 Note : hubungi pelanggan jika ingin kelokasi"/>
    <s v="FCC"/>
    <d v="2026-07-08T20:10:53"/>
    <d v="2026-08-09T08:00:00"/>
    <m/>
    <s v="REVOKE"/>
    <s v="KPO"/>
    <s v="NO ADDON"/>
    <m/>
    <s v="Follow Up Revoke Completed, New Order ID : SC1002519252"/>
    <s v="HSI Bisnis Promo HUT Telkom PSB 70% - 50 Mbps"/>
    <s v="INDIBIZ"/>
    <m/>
    <m/>
    <d v="2026-08-09T08:00:00"/>
    <s v="2026-08-09 08:00:00 | M Janji : (08/08/026) jam Pasang : 09:00 Note : hubungi pelanggan jika ingin kelokasi"/>
    <m/>
    <m/>
    <m/>
    <e v="#NUM!"/>
    <e v="#NUM!"/>
    <x v="0"/>
    <x v="15"/>
  </r>
  <r>
    <n v="2263"/>
    <n v="1002509877"/>
    <n v="3"/>
    <x v="6"/>
    <n v="5"/>
    <s v="SIDOARJO"/>
    <s v="INNER - JATIM TIMUR"/>
    <s v="KRN"/>
    <s v="REG"/>
    <s v="AO"/>
    <s v="NEW SALES"/>
    <s v="1P INET"/>
    <s v="Completed (PS)"/>
    <s v="RBS-Regional 3"/>
    <d v="2026-08-05T10:01:58"/>
    <d v="2026-08-05T15:51:13"/>
    <n v="69358856"/>
    <m/>
    <n v="152331250914"/>
    <s v="SENINE COFFEE"/>
    <s v="ODP-KRN-FAC/54 FAC/D05/54.01"/>
    <s v="WO060957410"/>
    <m/>
    <m/>
    <m/>
    <n v="112.586137709384"/>
    <n v="-7.3800250790588997"/>
    <s v="MD|MYDB-20260802264203|DN00001/MN00501|SENINE COFFEE|085749657064"/>
    <s v="MYDIGIBIZPARTNER"/>
    <m/>
    <m/>
    <m/>
    <m/>
    <m/>
    <m/>
    <m/>
    <m/>
    <s v="Management Janji"/>
    <s v="2026-08-06 08:00:00 | Tanggal pemasangan: 06/08/2026 Jam pemasangan : pagi / siang Info Tambahan : Hubungi pelanggan dulu sebelum ke lokasi terima kasih"/>
    <s v="FCC"/>
    <d v="2026-05-08T10:09:56"/>
    <d v="2026-08-06T08:00:00"/>
    <m/>
    <s v="PS"/>
    <s v="KRN"/>
    <s v="NO ADDON"/>
    <n v="20260805"/>
    <s v="Completed"/>
    <s v="HSI Bisnis Promo HUT Telkom PSB 70% - 75 Mbps"/>
    <s v="INDIBIZ"/>
    <m/>
    <m/>
    <d v="2026-08-06T08:00:00"/>
    <s v="2026-08-06 08:00:00 | Tanggal pemasangan: 06/08/2026 Jam pemasangan : pagi / siang Info Tambahan : Hubungi pelanggan dulu sebelum ke lokasi terima kasih"/>
    <n v="2026"/>
    <n v="8"/>
    <n v="5"/>
    <d v="2026-08-05T00:00:00"/>
    <n v="-1.3333333333357587"/>
    <x v="1"/>
    <x v="19"/>
  </r>
  <r>
    <n v="2264"/>
    <n v="1002523120"/>
    <n v="3"/>
    <x v="1"/>
    <n v="5"/>
    <s v="MADIUN"/>
    <s v="NGAWI"/>
    <s v="JGO"/>
    <s v="REG"/>
    <s v="AO"/>
    <s v="NEW SALES"/>
    <s v="1P INET"/>
    <s v="Completed (PS)"/>
    <s v="RBS-Regional 3"/>
    <d v="2026-08-12T18:50:57"/>
    <d v="2026-08-13T19:43:17"/>
    <n v="69364629"/>
    <m/>
    <n v="152635205070"/>
    <s v="TOKO KENDAL"/>
    <s v="ODP-JGO-FB/16 FB/D02/16.01"/>
    <s v="WO061624385"/>
    <m/>
    <m/>
    <m/>
    <n v="111.288501"/>
    <n v="-7.5656679999999996"/>
    <s v="|MN02429|MYIA-092051041984/POI/ADIMAS YUDA ALVIANTO/087811352005/pkendalngw2026@gmail.com"/>
    <s v="MYIB_ASSISTANT"/>
    <m/>
    <m/>
    <m/>
    <m/>
    <m/>
    <m/>
    <m/>
    <m/>
    <s v="Management Janji"/>
    <s v="2026-08-13 15:00:00 | Tanggal pemasangan :13/08/2026 Jam pemasangan : pagi/siang Info Tambahan : Hubungi pelanggan dulu sebelum ke lokasi terima kasih."/>
    <s v="FCC"/>
    <d v="2026-12-08T18:55:07"/>
    <d v="2026-08-13T15:00:00"/>
    <m/>
    <s v="PS"/>
    <s v="JGO"/>
    <s v="NO ADDON"/>
    <n v="20260813"/>
    <s v="Completed"/>
    <s v="HSI Bisnis Basic Promo HUT Telkom PSB 70% - 50 Mbps"/>
    <s v="INDIBIZ"/>
    <m/>
    <m/>
    <d v="2026-08-13T15:00:00"/>
    <s v="2026-08-13 15:00:00 | Tanggal pemasangan :13/08/2026 Jam pemasangan : pagi/siang Info Tambahan : Hubungi pelanggan dulu sebelum ke lokasi terima kasih."/>
    <n v="2026"/>
    <n v="8"/>
    <n v="13"/>
    <d v="2026-08-13T00:00:00"/>
    <n v="-0.625"/>
    <x v="1"/>
    <x v="11"/>
  </r>
  <r>
    <n v="2265"/>
    <n v="1002534598"/>
    <n v="3"/>
    <x v="2"/>
    <n v="4"/>
    <s v="YOGYAKARTA"/>
    <s v="SLEMAN"/>
    <s v="GOD"/>
    <s v="REG"/>
    <s v="AO"/>
    <s v="NEW SALES"/>
    <m/>
    <s v="8 | OSS - PONR"/>
    <s v="RBS-Regional 3"/>
    <d v="2026-08-18T18:09:20"/>
    <d v="2026-08-18T18:35:13"/>
    <n v="69363567"/>
    <m/>
    <n v="146136130218"/>
    <s v="Hafez Cs Yogyakarta"/>
    <s v="ODP-GOD-FBH/054"/>
    <s v="WO062049943"/>
    <m/>
    <m/>
    <m/>
    <n v="110.277579"/>
    <n v="-7.8193720000000004"/>
    <s v="|MN00528|MYIA-038129873299/POI/Solehudin/082285650924/hafezindonesia12345@gmail.com"/>
    <s v="Sales Profesional"/>
    <m/>
    <m/>
    <m/>
    <m/>
    <m/>
    <m/>
    <m/>
    <m/>
    <s v="Management Janji"/>
    <s v="2026-08-18 13:00:00 | Tanggal pemasangan: 12/08/2026  Jam pemasangan : siang  Info Tambahan : Hubungi pelanggan dulu sebelum ke lokasi  terima kasih."/>
    <s v="FCC"/>
    <s v="18-08-2026 18:10:08"/>
    <m/>
    <m/>
    <s v="ACT_COM"/>
    <s v="GOD"/>
    <s v="NO ADDON"/>
    <m/>
    <s v="PONR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8T07:00:00"/>
    <s v="2026-08-18 13:00:00 | Tanggal pemasangan: 12/08/2026  Jam pemasangan : siang  Info Tambahan : Hubungi pelanggan dulu sebelum ke lokasi  terima kasih."/>
    <m/>
    <m/>
    <m/>
    <e v="#NUM!"/>
    <e v="#NUM!"/>
    <x v="0"/>
    <x v="4"/>
  </r>
  <r>
    <n v="2266"/>
    <n v="1002510893"/>
    <n v="3"/>
    <x v="6"/>
    <n v="5"/>
    <s v="PASURUAN"/>
    <s v="PASURUAN"/>
    <s v="PSN"/>
    <s v="REG"/>
    <s v="AO"/>
    <s v="NEW SALES"/>
    <m/>
    <s v="98 | OSS - CANCEL COMPLETE"/>
    <s v="RBS-Regional 3"/>
    <d v="2026-08-05T14:50:50"/>
    <d v="2026-08-07T09:48:08"/>
    <n v="69359320"/>
    <m/>
    <n v="152729256695"/>
    <s v="TOKO SYAUQY CELL &amp; DIGITAL PRINT"/>
    <s v="ODP-PSN-FCC/04"/>
    <s v="WO061062391"/>
    <m/>
    <m/>
    <m/>
    <n v="112.9388917"/>
    <n v="-7.6921958000000004"/>
    <s v="|MN01982|/TOKO SYAUQY CELL &amp; DIGITAL PRINT/WINBACK 2.0 HSI B2B (1:1) 50MBPS 355RB PSB DISC 70%/PSN/syauqycell676@gmail.com/SYARIFUDDIN /085119398998082332171331"/>
    <s v="Sales Force DBS"/>
    <m/>
    <m/>
    <m/>
    <m/>
    <m/>
    <m/>
    <m/>
    <m/>
    <s v="Management Janji"/>
    <s v="2026-08-07 08:00:00|Tanggal pemasangan: 6/08/2026 Jam pemasangan : pagi / siang Info Tambahan : Hubungi pelanggan dulu sebelum ke lokasi. terima kasih|40010577|MYDITA"/>
    <s v="FCC"/>
    <d v="2026-05-08T14:54:47"/>
    <d v="2026-08-07T08:00:00"/>
    <s v="Kendala Pelanggan"/>
    <s v="CANCEL"/>
    <s v="PSN"/>
    <s v="NO ADDON"/>
    <m/>
    <s v="Cancel 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07T08:00:00"/>
    <s v="2026-08-07 08:00:00|Tanggal pemasangan: 6/08/2026 Jam pemasangan : pagi / siang Info Tambahan : Hubungi pelanggan dulu sebelum ke lokasi. terima kasih|40010577|MYDITA"/>
    <m/>
    <m/>
    <m/>
    <e v="#NUM!"/>
    <e v="#NUM!"/>
    <x v="0"/>
    <x v="12"/>
  </r>
  <r>
    <n v="2267"/>
    <n v="1002512136"/>
    <n v="3"/>
    <x v="6"/>
    <n v="5"/>
    <s v="SIDOARJO"/>
    <s v="MOJOKERTO"/>
    <s v="NGI"/>
    <s v="REG"/>
    <s v="AO"/>
    <s v="NEW SALES"/>
    <s v="1P INET"/>
    <s v="OSS - FALLOUT"/>
    <s v="RBS-Regional 3"/>
    <d v="2026-08-06T11:46:57"/>
    <d v="2026-08-07T14:21:37"/>
    <n v="69359881"/>
    <m/>
    <n v="152321202947"/>
    <s v="PT LINGGA SAKTI INDONESIA"/>
    <s v="ODP-NGI-FJ/17"/>
    <s v="WO061062319"/>
    <m/>
    <m/>
    <m/>
    <n v="112.616327"/>
    <n v="-7.5584470000000001"/>
    <s v="|MN01068|MYIA-086869770486/POI/JODY/081330706670/lsi@linggasakti.com"/>
    <s v="MYIB_ASSISTANT"/>
    <m/>
    <m/>
    <m/>
    <m/>
    <m/>
    <m/>
    <m/>
    <m/>
    <s v="Management Janji"/>
    <s v="2026-08-07 08:00:00 | M Janji : (07/08/026) jam Pasang : 09:00 Note : hubungi pelanggan jika ingin kelokasi "/>
    <s v="FCC"/>
    <d v="2026-06-08T11:54:59"/>
    <d v="2026-08-07T08:00:00"/>
    <s v="Kendala Teknik"/>
    <s v="FO_WFM"/>
    <s v="NGI"/>
    <s v="NO ADDON"/>
    <m/>
    <s v="Provisioning Failed|WFM|INF008992900|TOF_-7.5507332,112.6147786_ODP TERDEKAT FULL 1:8 masuk KU 2, knjungan bertemu pelanggan "/>
    <s v="HSI Bisnis Promo HUT Telkom PSB 70% - 150 Mbps"/>
    <s v="INDIBIZ"/>
    <m/>
    <m/>
    <d v="2026-08-07T08:00:00"/>
    <s v="2026-08-07 08:00:00 | M Janji : (07/08/026) jam Pasang : 09:00 Note : hubungi pelanggan jika ingin kelokasi "/>
    <m/>
    <m/>
    <m/>
    <e v="#NUM!"/>
    <e v="#NUM!"/>
    <x v="0"/>
    <x v="20"/>
  </r>
  <r>
    <n v="2268"/>
    <n v="1002510481"/>
    <n v="3"/>
    <x v="2"/>
    <n v="4"/>
    <s v="YOGYAKARTA"/>
    <s v="INNER - YOGYA JATENG SELATAN"/>
    <s v="BBS"/>
    <s v="REG"/>
    <s v="AO"/>
    <s v="NEW SALES"/>
    <s v="1P INET"/>
    <s v="Completed (PS)"/>
    <s v="RBS-Regional 3"/>
    <d v="2026-08-05T13:13:57"/>
    <d v="2026-08-06T16:35:53"/>
    <n v="69359123"/>
    <m/>
    <n v="146131120536"/>
    <s v="PUSKESMAS DEPOK I"/>
    <s v="ODP-BBS-FS/010 FS/D01/010.01"/>
    <s v="WO060983273"/>
    <m/>
    <m/>
    <m/>
    <n v="110.4315125"/>
    <n v="-7.7749699000000003"/>
    <s v="|MN00277|MYIA-014020344008/POI/Rr. Grin Jayanti/08994646845/puskesdepok1@gmail.com"/>
    <s v="MYIB_ASSISTANT"/>
    <m/>
    <m/>
    <m/>
    <m/>
    <m/>
    <m/>
    <m/>
    <m/>
    <s v="Management Janji"/>
    <s v="2026-08-06 13:00:00 | Tanggal pemasangan: 6/08/2026 Jam pemasangan : pagi / siang Info Tambahan : Hubungi pelanggan dulu sebelum ke lokasi. terima kasih"/>
    <s v="FCC"/>
    <d v="2026-05-08T13:25:39"/>
    <d v="2026-08-06T13:00:00"/>
    <m/>
    <s v="PS"/>
    <s v="BBS"/>
    <s v="NO ADDON"/>
    <n v="20260806"/>
    <s v="Completed"/>
    <s v="HSI Bisnis Promo HUT Telkom PSB 70% - 200 Mbps"/>
    <s v="INDIBIZ"/>
    <m/>
    <m/>
    <d v="2026-08-06T13:00:00"/>
    <s v="2026-08-06 13:00:00 | Tanggal pemasangan: 6/08/2026 Jam pemasangan : pagi / siang Info Tambahan : Hubungi pelanggan dulu sebelum ke lokasi. terima kasih"/>
    <n v="2026"/>
    <n v="8"/>
    <n v="6"/>
    <d v="2026-08-06T00:00:00"/>
    <n v="-0.54166666666424135"/>
    <x v="1"/>
    <x v="4"/>
  </r>
  <r>
    <n v="2269"/>
    <n v="1002518657"/>
    <n v="3"/>
    <x v="6"/>
    <n v="5"/>
    <s v="JEMBER"/>
    <s v="SITUBONDO"/>
    <s v="SIT"/>
    <s v="REG"/>
    <s v="AO"/>
    <s v="NEW SALES"/>
    <s v="1P INET"/>
    <s v="Completed (PS)"/>
    <s v="RBS-Regional 3"/>
    <d v="2026-08-10T18:01:57"/>
    <d v="2026-08-11T13:35:21"/>
    <n v="69362779"/>
    <m/>
    <n v="152506218974"/>
    <s v="TOKO POJOK"/>
    <s v="ODP-SIT-FZ/12 FZ/D02/12.01"/>
    <s v="WO061441453"/>
    <m/>
    <m/>
    <m/>
    <n v="113.969787"/>
    <n v="-7.7186789999999998"/>
    <s v="|MN02617|MYIA-041129209814/POI/ZAINUL FAIZIN/085156890468/znlfaizin@gmail.com"/>
    <s v="MYIB_ASSISTANT"/>
    <m/>
    <m/>
    <m/>
    <m/>
    <m/>
    <m/>
    <m/>
    <m/>
    <s v="Management Janji"/>
    <s v="2026-08-11 15:00:00 | Nama PIC : BAPAK ZAINUL No HP : 085156890468 Alt :  M Janji : (SELASA/11/AGUSTUS/2026) jam Pasang : 09:00 Note : hubungi pelanggan jika ingin kelokasi"/>
    <s v="FCC"/>
    <d v="2026-10-08T18:39:50"/>
    <d v="2026-08-11T15:00:00"/>
    <m/>
    <s v="PS"/>
    <s v="SIT"/>
    <s v="NO ADDON"/>
    <n v="20260811"/>
    <s v="Completed"/>
    <s v="HSI Bisnis Promo HUT Telkom PSB 70% - 100 Mbps"/>
    <s v="INDIBIZ"/>
    <m/>
    <m/>
    <d v="2026-08-11T15:00:00"/>
    <s v="2026-08-11 15:00:00 | Nama PIC : BAPAK ZAINUL No HP : 085156890468 Alt :  M Janji : (SELASA/11/AGUSTUS/2026) jam Pasang : 09:00 Note : hubungi pelanggan jika ingin kelokasi"/>
    <n v="2026"/>
    <n v="8"/>
    <n v="11"/>
    <d v="2026-08-11T00:00:00"/>
    <n v="-0.625"/>
    <x v="1"/>
    <x v="9"/>
  </r>
  <r>
    <n v="2270"/>
    <n v="1002522476"/>
    <n v="3"/>
    <x v="2"/>
    <n v="4"/>
    <s v="MAGELANG"/>
    <s v="KEBUMEN"/>
    <s v="KAK"/>
    <s v="REG"/>
    <s v="AO"/>
    <s v="NEW SALES"/>
    <s v="1P INET"/>
    <s v="Completed (PS)"/>
    <s v="RBS-Regional 3"/>
    <d v="2026-08-12T14:49:56"/>
    <d v="2026-08-13T12:40:19"/>
    <n v="69364378"/>
    <m/>
    <n v="141177105420"/>
    <s v="PEMERINTAH DESA KEDALEMANKULON"/>
    <s v="ODP-KAK-FAH/007 FAH/D03/007.01"/>
    <s v="WO061598378"/>
    <m/>
    <m/>
    <m/>
    <n v="109.5023364"/>
    <n v="-7.7342803"/>
    <s v="|MN00662|MYIA-081864464235/POI/Juminto/087829380924/askajuminto@gmail.com"/>
    <s v="MYIB_ASSISTANT"/>
    <m/>
    <m/>
    <m/>
    <m/>
    <m/>
    <m/>
    <m/>
    <m/>
    <s v="Management Janji"/>
    <s v="2026-08-14 08:00:00 | Waktu pemasangan : 13 agustus 2026 Jam pemasangan : 08.00 - 12.00 Info Tambahan : Hubungi pelanggan dulu sebelum ke lokasi terimakasih "/>
    <s v="FCC"/>
    <d v="2026-12-08T15:10:41"/>
    <d v="2026-08-14T08:00:00"/>
    <m/>
    <s v="PS"/>
    <s v="KAK"/>
    <s v="NO ADDON"/>
    <n v="20260813"/>
    <s v="Completed"/>
    <s v="HSI Bisnis Basic Promo HUT Telkom PSB 70% - 50 Mbps"/>
    <s v="INDIBIZ"/>
    <m/>
    <m/>
    <d v="2026-08-14T08:00:00"/>
    <s v="2026-08-14 08:00:00 | Waktu pemasangan : 13 agustus 2026 Jam pemasangan : 08.00 - 12.00 Info Tambahan : Hubungi pelanggan dulu sebelum ke lokasi terimakasih "/>
    <n v="2026"/>
    <n v="8"/>
    <n v="13"/>
    <d v="2026-08-13T00:00:00"/>
    <n v="-1.3333333333357587"/>
    <x v="1"/>
    <x v="4"/>
  </r>
  <r>
    <n v="2271"/>
    <n v="1002506451"/>
    <n v="3"/>
    <x v="0"/>
    <n v="5"/>
    <s v="MATARAM"/>
    <s v="SUMBAWA"/>
    <s v="SBW"/>
    <s v="REG"/>
    <s v="AO"/>
    <s v="NEW SALES"/>
    <m/>
    <s v="Completed (PS)"/>
    <s v="RBS-Regional 3"/>
    <d v="2026-08-03T15:59:29"/>
    <d v="2026-08-03T17:13:02"/>
    <n v="69356869"/>
    <m/>
    <n v="172606792076"/>
    <s v="SMP IT ABU HURAIRAH SUMBAWA"/>
    <s v="ODP-SBW-FBK/61"/>
    <s v="WO060818947"/>
    <m/>
    <m/>
    <m/>
    <n v="117.4524673"/>
    <n v="-8.5887779000000002"/>
    <s v="|MN01595|MYIA-082660016797/POI/FIRMAN/087860187055/smpitputra.abhursumbawa@gmail.com"/>
    <s v="Sales Profesional"/>
    <m/>
    <m/>
    <m/>
    <m/>
    <m/>
    <m/>
    <m/>
    <m/>
    <s v="Management Janji"/>
    <s v="2026-08-02 15:00:00 | Nama Pic : bp FIRMAN  No Hp Pic : 087860187055  No alt : -  Jam Pemasangan : siang   Tanggal Pemasangan : 2 Agustus 2026"/>
    <s v="FCC"/>
    <d v="2026-03-08T16:10:38"/>
    <m/>
    <m/>
    <s v="PS"/>
    <s v="SBW"/>
    <s v="NO ADDON"/>
    <n v="20260803"/>
    <s v="Completed"/>
    <s v="- SP_NOSS;SP_NOSS ~ Internet NOSS Multispeed Network[0]  - SP_NOSS;SP_NOSS ~ Internet NOSS Multispeed Network[0]  - E23015;E23015 ~ ES23 - Perangkat ONT[0]  - E23015~null~44292;E23015||11||Abodemen 0[0]  - E23015~null~E23015_SWONT;SWONT ~ Biaya Sewa ONT ~"/>
    <s v="INDIBIZ"/>
    <m/>
    <m/>
    <d v="2026-08-03T07:00:00"/>
    <s v="2026-08-02 15:00:00 | Nama Pic : bp FIRMAN  No Hp Pic : 087860187055  No alt : -  Jam Pemasangan : siang   Tanggal Pemasangan : 2 Agustus 2026"/>
    <n v="2026"/>
    <n v="8"/>
    <n v="3"/>
    <d v="2026-08-03T00:00:00"/>
    <n v="-0.29166666666424135"/>
    <x v="1"/>
    <x v="2"/>
  </r>
  <r>
    <n v="2272"/>
    <n v="1002533313"/>
    <n v="3"/>
    <x v="4"/>
    <n v="4"/>
    <s v="PEKALONGAN"/>
    <s v="BREBES"/>
    <s v="BMU"/>
    <s v="REG"/>
    <s v="AO"/>
    <s v="NEW SALES"/>
    <m/>
    <s v="Completed (PS)"/>
    <s v="RBS-Regional 3"/>
    <d v="2026-08-18T13:56:23"/>
    <d v="2026-08-18T14:59:21"/>
    <n v="69365846"/>
    <m/>
    <n v="146281108385"/>
    <s v="SMP NEGERI 1 TONJONG"/>
    <s v="ODP-BMU-FC/041"/>
    <s v="WO062016275"/>
    <m/>
    <m/>
    <m/>
    <n v="109.026092253963"/>
    <n v="-7.1753505628643399"/>
    <s v="AMRBS;404469;REG3;ALI;085100284847;HSI 1S 300MB;1.130k;PIC 085328930397;smpn1tonjong.creative@gmail.com"/>
    <s v="Account Manager"/>
    <m/>
    <m/>
    <m/>
    <m/>
    <m/>
    <m/>
    <m/>
    <m/>
    <s v="Management Janji"/>
    <s v="2026-08-15 15:00:00|Waktu pemasangan : 15 agustus 2026  Jam pemasangan : 08.00 - 12.00  Info Tambahan : Hubungi pelanggan dulu sebelum ke lokasi  terimakasih |40971401|MYDITA"/>
    <s v="FCC"/>
    <s v="18-08-2026 14:40:02"/>
    <m/>
    <m/>
    <s v="PS"/>
    <s v="BMU"/>
    <s v="NO ADDON"/>
    <n v="20260818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18T07:00:00"/>
    <s v="2026-08-15 15:00:00|Waktu pemasangan : 15 agustus 2026  Jam pemasangan : 08.00 - 12.00  Info Tambahan : Hubungi pelanggan dulu sebelum ke lokasi  terimakasih |40971401|MYDITA"/>
    <n v="2026"/>
    <n v="8"/>
    <n v="18"/>
    <d v="2026-08-18T00:00:00"/>
    <n v="-0.29166666666424135"/>
    <x v="1"/>
    <x v="4"/>
  </r>
  <r>
    <n v="2273"/>
    <n v="1002521411"/>
    <n v="3"/>
    <x v="3"/>
    <n v="5"/>
    <s v="SBY UTARA"/>
    <s v="TANDES"/>
    <s v="KLN"/>
    <s v="REG"/>
    <s v="AO"/>
    <s v="NEW SALES"/>
    <s v="1P INET"/>
    <s v="MIA - INVALID SURVEY"/>
    <s v="RBS-Regional 3"/>
    <d v="2026-08-12T09:34:56"/>
    <d v="2026-08-12T17:49:48"/>
    <n v="69363881"/>
    <m/>
    <n v="152418251770"/>
    <s v="PT WIETPANDA LESTARI STEEL"/>
    <s v="ODP-KLN-GA/04 GA/D01/03.04"/>
    <s v="WO061558262"/>
    <m/>
    <m/>
    <m/>
    <n v="112.6937848"/>
    <n v="-7.2470359000000002"/>
    <s v="MD|MYDB-20260812265036|DN00001/MN00443|PT WIETPANDA LESTARI STEEL|087856700850"/>
    <s v="MYDIGIBIZPARTNER"/>
    <m/>
    <m/>
    <m/>
    <m/>
    <m/>
    <m/>
    <m/>
    <m/>
    <s v="Management Janji"/>
    <s v="2026-08-13 15:00:00 | Nama PIC : Yuli No HP : 087856700850 Alt : 0317497100 M Janji : 13/08/2026 Jam Pasang : 08.00  - 13:00  NoteÃ‚Â :  hubungi terlebih dahulu sebelum ke lokasi, terima kasih."/>
    <s v="FCC"/>
    <d v="2026-12-08T09:40:31"/>
    <d v="2026-08-13T15:00:00"/>
    <m/>
    <s v="SURVEY_NEW_MANJA"/>
    <s v="KLN"/>
    <s v="NO ADDON"/>
    <m/>
    <s v="MIE - INVALID SURVEY - ODP Full"/>
    <s v="HSI Bisnis Promo HUT Telkom PSB 70% - 100 Mbps"/>
    <s v="INDIBIZ"/>
    <m/>
    <m/>
    <d v="2026-08-13T15:00:00"/>
    <s v="2026-08-13 15:00:00 | Nama PIC : Yuli No HP : 087856700850 Alt : 0317497100 M Janji : 13/08/2026 Jam Pasang : 08.00  - 13:00  NoteÃ‚Â :  hubungi terlebih dahulu sebelum ke lokasi, terima kasih."/>
    <m/>
    <m/>
    <m/>
    <e v="#NUM!"/>
    <e v="#NUM!"/>
    <x v="0"/>
    <x v="23"/>
  </r>
  <r>
    <n v="2274"/>
    <n v="1002520768"/>
    <n v="3"/>
    <x v="7"/>
    <n v="4"/>
    <s v="KUDUS"/>
    <s v="JEPARA"/>
    <s v="JPR"/>
    <s v="REG"/>
    <s v="AO"/>
    <s v="NEW SALES"/>
    <s v="1P INET"/>
    <s v="Completed (PS)"/>
    <s v="RBS-Regional 3"/>
    <d v="2026-08-11T16:37:58"/>
    <d v="2026-08-12T13:12:52"/>
    <n v="69363644"/>
    <m/>
    <n v="142539117240"/>
    <s v="KOPERASI BUDI DAYA MINA"/>
    <s v="ODP-JPR-FD/007 FCL/F04/007.01"/>
    <s v="WO061524365"/>
    <m/>
    <m/>
    <m/>
    <n v="110.644738142299"/>
    <n v="-6.5864040659173204"/>
    <s v="|MC60141|MYIA-061986873460/POI/ALFIAN NURUL HUDA/085156744733/nalfian1998@gmail.com"/>
    <s v="MYIB_ASSISTANT"/>
    <m/>
    <m/>
    <m/>
    <m/>
    <m/>
    <m/>
    <m/>
    <m/>
    <s v="Management Janji"/>
    <s v="2026-08-12 13:00:00 | Nama Pic : bp ALFIAN  No Hp Pic : 085156744733 No alt : - Jam Pemasangan : siang  Tanggal Pemasangan : 12 Agustus 2026"/>
    <s v="FCC"/>
    <d v="2026-11-08T16:39:47"/>
    <d v="2026-08-12T13:00:00"/>
    <m/>
    <s v="PS"/>
    <s v="JPR"/>
    <s v="NO ADDON"/>
    <n v="20260812"/>
    <s v="Completed"/>
    <s v="HSI Bisnis Promo HUT Telkom PSB 70% - 100 Mbps Dual Band"/>
    <s v="INDIBIZ"/>
    <m/>
    <m/>
    <d v="2026-08-12T13:00:00"/>
    <s v="2026-08-12 13:00:00 | Nama Pic : bp ALFIAN  No Hp Pic : 085156744733 No alt : - Jam Pemasangan : siang  Tanggal Pemasangan : 12 Agustus 2026"/>
    <n v="2026"/>
    <n v="8"/>
    <n v="12"/>
    <d v="2026-08-12T00:00:00"/>
    <n v="-0.54166666666424135"/>
    <x v="1"/>
    <x v="4"/>
  </r>
  <r>
    <n v="2275"/>
    <n v="1002533361"/>
    <n v="3"/>
    <x v="1"/>
    <n v="5"/>
    <s v="MALANG"/>
    <s v="KEPANJEN"/>
    <s v="BRG"/>
    <s v="REG"/>
    <s v="AO"/>
    <s v="NEW SALES"/>
    <s v="1P INET"/>
    <s v="MIE - SEND SURVEY"/>
    <s v="RBS-Regional 3"/>
    <d v="2026-08-18T14:02:57"/>
    <d v="2026-08-18T14:04:02"/>
    <n v="69369082"/>
    <m/>
    <n v="152708208130"/>
    <s v="SALON ERNI"/>
    <s v="ODP-BRG-FD/33 FD/D01/33.01"/>
    <s v="WO062016423"/>
    <m/>
    <m/>
    <m/>
    <n v="112.665078230202"/>
    <n v="-8.0405501994064199"/>
    <s v="MD|MYDB-20260817265915|SC20017/MC20200|SALON ERNI|081233609972"/>
    <s v="MYDIGIBIZPARTNER"/>
    <m/>
    <m/>
    <m/>
    <m/>
    <m/>
    <m/>
    <m/>
    <m/>
    <s v="Management Janji"/>
    <s v="2026-08-19 13:00:00 | Nama PIC : ibu erna No HP : 081233609972 No Alternatif : M Janji : 19/07/2026 Jam Pasang : Pagi NoteÃ‚Â :  Hubungi terlebih dahulu sebelum ke lokasi "/>
    <s v="FCC"/>
    <s v="18-08-2026 14:40:02"/>
    <d v="2026-08-19T13:00:00"/>
    <m/>
    <s v="SURVEY_NEW_MANJA"/>
    <s v="BRG"/>
    <s v="NO ADDON"/>
    <m/>
    <s v="MIE - SEND SURVEY"/>
    <s v="HSI Bisnis Promo HUT RI PSB 70% - 200 Mbps"/>
    <s v="INDIBIZ"/>
    <m/>
    <m/>
    <d v="2026-08-19T13:00:00"/>
    <s v="2026-08-19 13:00:00 | Nama PIC : ibu erna No HP : 081233609972 No Alternatif : M Janji : 19/07/2026 Jam Pasang : Pagi NoteÃ‚Â :  Hubungi terlebih dahulu sebelum ke lokasi "/>
    <m/>
    <m/>
    <m/>
    <e v="#NUM!"/>
    <e v="#NUM!"/>
    <x v="0"/>
    <x v="24"/>
  </r>
  <r>
    <n v="2276"/>
    <n v="1002519185"/>
    <n v="3"/>
    <x v="7"/>
    <n v="4"/>
    <s v="KUDUS"/>
    <s v="PURWODADI"/>
    <s v="GBU"/>
    <s v="REG"/>
    <s v="AO"/>
    <s v="NEW SALES"/>
    <s v="1P INET"/>
    <s v="102 | FOLLOW UP COMPLETED"/>
    <s v="RBS-Regional 3"/>
    <d v="2026-08-11T10:07:57"/>
    <d v="2026-08-13T12:25:30"/>
    <n v="69363010"/>
    <m/>
    <n v="142516104729"/>
    <s v="SPBU 445810"/>
    <s v="ODP-GBU-FH/007 FH/D01/007.01"/>
    <s v="WO061470794"/>
    <m/>
    <m/>
    <m/>
    <n v="110.69862999999999"/>
    <n v="-7.0201919999999998"/>
    <s v="|MN01047|MYIA-000499380560/POI/MUHAMMAD ARIFIN/085346121580/4458102@gmail.com"/>
    <s v="MYIB_ASSISTANT"/>
    <m/>
    <m/>
    <m/>
    <m/>
    <m/>
    <m/>
    <m/>
    <m/>
    <s v="Management Janji"/>
    <s v="2026-08-12 08:00:00 | Nama PIC:  bp muh arifin No HP: 085346121580 Alt: Tanggal: 12/8/2026 Jam Pasang: Pagi Note: Hubungi sebelum ke lokasi, terimakasih."/>
    <s v="FCC"/>
    <d v="2026-11-08T10:10:31"/>
    <d v="2026-08-12T08:00:00"/>
    <s v="Kendala Lainnya"/>
    <s v="REVOKE"/>
    <s v="GBU"/>
    <s v="NO ADDON"/>
    <m/>
    <s v="Follow Up Revoke Completed, New Order ID : SC1002524089"/>
    <s v="HSI Bisnis Promo HUT Telkom PSB 70% - 50 Mbps"/>
    <s v="INDIBIZ"/>
    <m/>
    <m/>
    <d v="2026-08-12T08:00:00"/>
    <s v="2026-08-12 08:00:00 | Nama PIC:  bp muh arifin No HP: 085346121580 Alt: Tanggal: 12/8/2026 Jam Pasang: Pagi Note: Hubungi sebelum ke lokasi, terimakasih."/>
    <m/>
    <m/>
    <m/>
    <e v="#NUM!"/>
    <e v="#NUM!"/>
    <x v="0"/>
    <x v="4"/>
  </r>
  <r>
    <n v="2277"/>
    <n v="1002525772"/>
    <n v="3"/>
    <x v="6"/>
    <n v="5"/>
    <s v="JEMBER"/>
    <s v="JEMBER"/>
    <s v="JER"/>
    <s v="REG"/>
    <s v="AO"/>
    <s v="NEW SALES"/>
    <s v="1P INET"/>
    <s v="Completed (PS)"/>
    <s v="RBS-Regional 3"/>
    <d v="2026-08-14T10:04:56"/>
    <d v="2026-08-18T21:06:31"/>
    <n v="69365753"/>
    <m/>
    <n v="152501280919"/>
    <s v="PT CIPTA NIAGA SEMESTA"/>
    <s v="ODP-JER-FE/07 FE/D02/07.01"/>
    <s v="WO061725024"/>
    <m/>
    <m/>
    <m/>
    <n v="113.6943287"/>
    <n v="-8.1719679000000003"/>
    <s v="MD|MYDB-20260813265272|DN00001/MN00906|PT CIPTA NIAGA SEMESTA|082337790090"/>
    <s v="MYDIGIBIZPARTNER"/>
    <m/>
    <m/>
    <m/>
    <m/>
    <m/>
    <m/>
    <m/>
    <m/>
    <s v="Management Janji"/>
    <s v="2026-08-15 08:00:00 | M Janji : (15/08/2026) jam Pasang : 09:00 Note : hubungi pelanggan jika ingin kelokasi"/>
    <s v="FCC"/>
    <s v="14-08-2026 10:09:48"/>
    <d v="2026-08-15T08:00:00"/>
    <m/>
    <s v="PS"/>
    <s v="JER"/>
    <s v="NO ADDON"/>
    <n v="20260818"/>
    <s v="Completed"/>
    <s v="HSI Bisnis Promo HUT Telkom PSB 70% - 75 Mbps"/>
    <s v="INDIBIZ"/>
    <m/>
    <m/>
    <d v="2026-08-15T08:00:00"/>
    <s v="2026-08-15 08:00:00 | M Janji : (15/08/2026) jam Pasang : 09:00 Note : hubungi pelanggan jika ingin kelokasi"/>
    <n v="2026"/>
    <n v="8"/>
    <n v="18"/>
    <d v="2026-08-18T00:00:00"/>
    <n v="2.6666666666642413"/>
    <x v="2"/>
    <x v="13"/>
  </r>
  <r>
    <n v="2278"/>
    <n v="1002514918"/>
    <n v="3"/>
    <x v="3"/>
    <n v="5"/>
    <s v="MADURA"/>
    <s v="PAMEKASAN"/>
    <s v="PME"/>
    <s v="REG"/>
    <s v="AO"/>
    <s v="NEW SALES"/>
    <s v="1P INET"/>
    <s v="Completed (PS)"/>
    <s v="RBS-Regional 3"/>
    <d v="2026-08-07T14:52:57"/>
    <d v="2026-08-08T16:47:54"/>
    <n v="69360913"/>
    <m/>
    <n v="152426928035"/>
    <s v="KANTIN WARGA BINAAN"/>
    <s v="ODP-PME-FBE/18 FBE/D03/18.01"/>
    <s v="WO061175660"/>
    <m/>
    <m/>
    <m/>
    <n v="113.4739604"/>
    <n v="-7.1592028999999897"/>
    <s v="MD|MYDB-20260807264626|DN00001/MN00558|KANTIN WARGA BINAAN|0895635081323"/>
    <s v="MYDIGIBIZPARTNER"/>
    <m/>
    <m/>
    <m/>
    <m/>
    <m/>
    <m/>
    <m/>
    <m/>
    <s v="Management Janji"/>
    <s v="2026-08-08 13:00:00 | Nama Pic : bp wahdiyanto  No Hp Pic : 0895635081323 No alt : - Jam Pemasangan : pagi  Tanggal Pemasangan : 8 Agustus 2026"/>
    <s v="FCC"/>
    <d v="2026-07-08T14:56:06"/>
    <d v="2026-08-08T13:00:00"/>
    <m/>
    <s v="PS"/>
    <s v="PME"/>
    <s v="NO ADDON"/>
    <n v="20260808"/>
    <s v="Completed"/>
    <s v="HSI Bisnis Promo HUT Telkom PSB 70% - 100 Mbps Dual Band"/>
    <s v="INDIBIZ"/>
    <m/>
    <m/>
    <d v="2026-08-08T13:00:00"/>
    <s v="2026-08-08 13:00:00 | Nama Pic : bp wahdiyanto  No Hp Pic : 0895635081323 No alt : - Jam Pemasangan : pagi  Tanggal Pemasangan : 8 Agustus 2026"/>
    <n v="2026"/>
    <n v="8"/>
    <n v="8"/>
    <d v="2026-08-08T00:00:00"/>
    <n v="-0.54166666666424135"/>
    <x v="1"/>
    <x v="6"/>
  </r>
  <r>
    <n v="2279"/>
    <n v="1002523028"/>
    <n v="3"/>
    <x v="0"/>
    <n v="5"/>
    <s v="MATARAM"/>
    <s v="BIMA"/>
    <s v="BIM"/>
    <s v="REG"/>
    <s v="AO"/>
    <s v="NEW SALES"/>
    <s v="1P INET"/>
    <s v="Completed (PS)"/>
    <s v="RBS-Regional 3"/>
    <d v="2026-08-12T17:19:56"/>
    <d v="2026-08-13T14:09:59"/>
    <n v="69364577"/>
    <m/>
    <n v="172616801856"/>
    <s v="PT. LAMERE TIRTA MUTIARA"/>
    <s v="ODP-BIM-FAE/23 FAE/D02/23.01"/>
    <s v="WO061617978"/>
    <m/>
    <m/>
    <m/>
    <n v="118.7479805"/>
    <n v="-8.4586960999999992"/>
    <s v="MD|MYDB-20260812265134|DN00001/MN02085|PT. LAMERE TIRTA MUTIARA|082214575099"/>
    <s v="MYDIGIBIZPARTNER"/>
    <m/>
    <m/>
    <m/>
    <m/>
    <m/>
    <m/>
    <m/>
    <m/>
    <s v="Management Janji"/>
    <s v="2026-08-13 15:00:00 | Tanggal pemasangan: 13/08/2026 Jam pemasangan : siang Info Tambahan : Hubungi pelanggan dulu sebelum ke lokasi terima kasih."/>
    <s v="FCC"/>
    <d v="2026-12-08T17:39:53"/>
    <d v="2026-08-13T15:00:00"/>
    <m/>
    <s v="PS"/>
    <s v="BIM"/>
    <s v="NETMONK"/>
    <n v="20260813"/>
    <s v="Completed"/>
    <s v="HSI Bisnis Bundling Netmonk PSB 70% - 50 Mbps"/>
    <s v="INDIBIZ"/>
    <m/>
    <m/>
    <d v="2026-08-13T15:00:00"/>
    <s v="2026-08-13 15:00:00 | Tanggal pemasangan: 13/08/2026 Jam pemasangan : siang Info Tambahan : Hubungi pelanggan dulu sebelum ke lokasi terima kasih."/>
    <n v="2026"/>
    <n v="8"/>
    <n v="13"/>
    <d v="2026-08-13T00:00:00"/>
    <n v="-0.625"/>
    <x v="1"/>
    <x v="0"/>
  </r>
  <r>
    <n v="2280"/>
    <n v="1002507876"/>
    <n v="3"/>
    <x v="1"/>
    <n v="5"/>
    <s v="KEDIRI"/>
    <s v="NGANJUK"/>
    <s v="NJK"/>
    <s v="REG"/>
    <s v="AO"/>
    <s v="NEW SALES"/>
    <s v="1P INET"/>
    <s v="Completed (PS)"/>
    <s v="RBS-Regional 3"/>
    <d v="2026-08-04T11:49:56"/>
    <d v="2026-08-04T16:24:44"/>
    <n v="69358181"/>
    <m/>
    <n v="152611229839"/>
    <s v="MOMOYO ICE CREAM"/>
    <s v="ODP-NJK-FK/41 FK/D05/41.01"/>
    <s v="WO060877248"/>
    <m/>
    <m/>
    <m/>
    <n v="111.8638883"/>
    <n v="-7.6605178999999897"/>
    <s v="MD|MYDB-20260730263956|EN00005/MC20190|MOMOYO ICE CREAM|088991507194"/>
    <s v="MYDIGIBIZPARTNER"/>
    <m/>
    <m/>
    <m/>
    <m/>
    <m/>
    <m/>
    <m/>
    <m/>
    <s v="Management Janji"/>
    <s v="2026-08-05 08:00:00 | Nama PIC : Bapak Yudhistiraa No HP : 088991507194 No Alternatif :  M Janji : 05/08/2026 Jam Pasang : Pagi NoteÃ‚Â :  Hubungi terlebih dahulu sebelum ke lokasi  "/>
    <s v="FCC"/>
    <d v="2026-04-08T11:55:14"/>
    <d v="2026-08-05T08:00:00"/>
    <m/>
    <s v="PS"/>
    <s v="NJK"/>
    <s v="NO ADDON"/>
    <n v="20260804"/>
    <s v="Completed"/>
    <s v="HSI Bisnis Basic Promo HUT Telkom PSB 70% - 50 Mbps"/>
    <s v="INDIBIZ"/>
    <m/>
    <m/>
    <d v="2026-08-05T08:00:00"/>
    <s v="2026-08-05 08:00:00 | Nama PIC : Bapak Yudhistiraa No HP : 088991507194 No Alternatif :  M Janji : 05/08/2026 Jam Pasang : Pagi NoteÃ‚Â :  Hubungi terlebih dahulu sebelum ke lokasi  "/>
    <n v="2026"/>
    <n v="8"/>
    <n v="4"/>
    <d v="2026-08-04T00:00:00"/>
    <n v="-1.3333333333357587"/>
    <x v="1"/>
    <x v="3"/>
  </r>
  <r>
    <n v="2281"/>
    <n v="1002530705"/>
    <n v="3"/>
    <x v="1"/>
    <n v="5"/>
    <s v="KEDIRI"/>
    <s v="NGANJUK"/>
    <s v="NJK"/>
    <s v="REG"/>
    <s v="AO"/>
    <s v="NEW SALES"/>
    <s v="1P INET"/>
    <s v="Completed (PS)"/>
    <s v="RBS-Regional 3"/>
    <d v="2026-08-17T11:41:56"/>
    <d v="2026-08-18T17:11:16"/>
    <n v="69367956"/>
    <m/>
    <n v="152611229904"/>
    <s v="ALL STARS"/>
    <s v="ODP-NJK-FAJ/47 FAJ/D06/47.01"/>
    <s v="WO061921338"/>
    <m/>
    <m/>
    <m/>
    <n v="111.81496515870001"/>
    <n v="-7.72976802992609"/>
    <s v="MD|MYDB-20260817265824|DN00001/MN02309|ALL STARS|08139245757"/>
    <s v="MYDIGIBIZPARTNER"/>
    <m/>
    <m/>
    <m/>
    <m/>
    <m/>
    <m/>
    <m/>
    <m/>
    <s v="Management Janji"/>
    <s v="2026-08-18 08:00:00 | Jam Pemasangan : 08:00 - 12.00 Tanggal Pemasangan : 18/08/2026 Info Tambahan : Hubungi pelanggan sebelum datang ke lokasi"/>
    <s v="FCC"/>
    <s v="17-08-2026 11:55:11"/>
    <d v="2026-08-18T08:00:00"/>
    <m/>
    <s v="PS"/>
    <s v="NJK"/>
    <s v="NO ADDON"/>
    <n v="20260818"/>
    <s v="Completed"/>
    <s v="HSI Bisnis Promo HUT Telkom PSB 70% - 100 Mbps"/>
    <s v="INDIBIZ"/>
    <m/>
    <m/>
    <d v="2026-08-18T08:00:00"/>
    <s v="2026-08-18 08:00:00 | Jam Pemasangan : 08:00 - 12.00 Tanggal Pemasangan : 18/08/2026 Info Tambahan : Hubungi pelanggan sebelum datang ke lokasi"/>
    <n v="2026"/>
    <n v="8"/>
    <n v="18"/>
    <d v="2026-08-18T00:00:00"/>
    <n v="-0.33333333333575865"/>
    <x v="1"/>
    <x v="3"/>
  </r>
  <r>
    <n v="2282"/>
    <n v="1002523600"/>
    <n v="3"/>
    <x v="2"/>
    <n v="4"/>
    <s v="MAGELANG"/>
    <s v="MUNTILAN"/>
    <s v="MUN"/>
    <s v="REG"/>
    <s v="AO"/>
    <s v="NEW SALES"/>
    <s v="1P INET"/>
    <s v="Completed (PS)"/>
    <s v="RBS-Regional 3"/>
    <d v="2026-08-13T10:01:57"/>
    <d v="2026-08-14T08:20:31"/>
    <n v="69364840"/>
    <m/>
    <n v="141146114828"/>
    <s v="Mampir Ngangkring Menayu"/>
    <s v="ODP-MUN-FAS/002 FAS/D05/002.01"/>
    <s v="WO061645833"/>
    <m/>
    <m/>
    <m/>
    <n v="110.26189770000001"/>
    <n v="-7.5990089000000003"/>
    <s v="|MN00298|MYIA-005249208778/POI/Antoni Andrianto SH/08159077119/gamenettegalrejo@gmail.com"/>
    <s v="MYIB_ASSISTANT"/>
    <m/>
    <m/>
    <m/>
    <m/>
    <m/>
    <m/>
    <m/>
    <m/>
    <s v="Management Janji"/>
    <s v="2026-08-14 15:00:00 | Nama PIC : Sabrina No HP : 08159077119 Alt :  M Janji : 14/08/2026 Jam Pasang : 08.00  - 13:00  NoteÃ‚Â :  hubungi terlebih dahulu sebelum ke lokasi, terima kasih."/>
    <s v="FCC"/>
    <s v="13-08-2026 10:09:52"/>
    <d v="2026-08-14T15:00:00"/>
    <m/>
    <s v="PS"/>
    <s v="MUN"/>
    <s v="NO ADDON"/>
    <n v="20260814"/>
    <s v="Completed"/>
    <s v="HSI Bisnis Basic Promo HUT Telkom PSB 70% - 50 Mbps"/>
    <s v="INDIBIZ"/>
    <m/>
    <m/>
    <d v="2026-08-14T15:00:00"/>
    <s v="2026-08-14 15:00:00 | Nama PIC : Sabrina No HP : 08159077119 Alt :  M Janji : 14/08/2026 Jam Pasang : 08.00  - 13:00  NoteÃ‚Â :  hubungi terlebih dahulu sebelum ke lokasi, terima kasih."/>
    <n v="2026"/>
    <n v="8"/>
    <n v="14"/>
    <d v="2026-08-14T00:00:00"/>
    <n v="-0.625"/>
    <x v="1"/>
    <x v="4"/>
  </r>
  <r>
    <n v="2283"/>
    <n v="1002514156"/>
    <n v="3"/>
    <x v="3"/>
    <n v="5"/>
    <s v="SBY UTARA"/>
    <s v="LAMONGAN"/>
    <s v="LMG"/>
    <s v="REG"/>
    <s v="AO"/>
    <s v="NEW SALES"/>
    <m/>
    <s v="Completed (PS)"/>
    <s v="RBS-Regional 3"/>
    <d v="2026-08-07T10:41:30"/>
    <d v="2026-08-09T20:58:59"/>
    <n v="69360591"/>
    <m/>
    <n v="152433910086"/>
    <s v="KOS HJ VIA"/>
    <s v="ODP-LMG-FJ/60"/>
    <s v="WO061265935"/>
    <m/>
    <m/>
    <m/>
    <n v="112.40271540000001"/>
    <n v="-7.1229563000000002"/>
    <s v="|MN00882|/KOS HJ VIA/LATFIYAH/085731001111/satutama884@gmail.com/HSI Basic Promo HUT Telkom (1:2) 50 Mbps (Rp 320.000) PSB Rp 150.000/"/>
    <s v="Sales Force DBS"/>
    <m/>
    <m/>
    <m/>
    <m/>
    <m/>
    <m/>
    <m/>
    <m/>
    <s v="Management Janji"/>
    <s v="2026-08-09 10:00:00|Jam pemasangan : 12.00 Info Tambahan : Hubungi pelanggan dulu sebelum ke lokasi terimakasih |40951378|MYDITA"/>
    <s v="FCC"/>
    <d v="2026-07-08T10:55:20"/>
    <d v="2026-08-09T10:00:00"/>
    <m/>
    <s v="PS"/>
    <s v="LMG"/>
    <s v="NO ADDON"/>
    <n v="20260809"/>
    <s v="Completed"/>
    <s v="- 11_11446;Biaya PSB HSI EBIS Tunai di Depan ~ 11[150000]  - SP_NOSS;SP_NOSS ~ Internet NOSS Multispeed Network[0]  - E25061;E25061 ~ ES25 - Paket HSI Basic (HSIEF) Khusus Winback 2.0[0]  - E25061~null~E25061_UNL;UNL ~ Internet-Link Unlimited Internet Usa"/>
    <s v="INDIBIZ"/>
    <m/>
    <m/>
    <d v="2026-08-09T10:00:00"/>
    <s v="2026-08-09 10:00:00|Jam pemasangan : 12.00 Info Tambahan : Hubungi pelanggan dulu sebelum ke lokasi terimakasih |40951378|MYDITA"/>
    <n v="2026"/>
    <n v="8"/>
    <n v="9"/>
    <d v="2026-08-09T00:00:00"/>
    <n v="-0.41666666666424135"/>
    <x v="1"/>
    <x v="8"/>
  </r>
  <r>
    <n v="2284"/>
    <n v="1002509444"/>
    <n v="3"/>
    <x v="0"/>
    <n v="5"/>
    <s v="MATARAM"/>
    <s v="BIMA"/>
    <s v="DMP"/>
    <s v="REG"/>
    <s v="AO"/>
    <s v="NEW SALES"/>
    <s v="1P INET"/>
    <s v="102 | FOLLOW UP COMPLETED"/>
    <s v="RBS-Regional 3"/>
    <d v="2026-08-04T18:49:56"/>
    <d v="2026-08-07T09:05:02"/>
    <n v="69358680"/>
    <m/>
    <n v="172611786068"/>
    <s v="toko Sentral jaya"/>
    <s v="ODP-DMP-FAB/70 FAB/D06/70.01"/>
    <s v="WO060931946"/>
    <m/>
    <m/>
    <m/>
    <n v="118.460622817253"/>
    <n v="-8.5288489031855708"/>
    <s v="|MN02363|MYIA-085990006482/POI/alfian LEONARD tannaya /082145830000/oppohera97@gmail.com"/>
    <s v="MYIB_ASSISTANT"/>
    <m/>
    <m/>
    <m/>
    <m/>
    <m/>
    <m/>
    <m/>
    <m/>
    <s v="Management Janji"/>
    <s v="2026-08-05 15:00:00 | Nama Pic : bp alfian  No Hp Pic : 082145830000 No alt : - Jam Pemasangan : pagi  Tanggal Pemasangan : 5 Agustus 2026"/>
    <s v="FCC"/>
    <d v="2026-04-08T18:55:33"/>
    <d v="2026-08-05T15:00:00"/>
    <m/>
    <s v="REVOKE"/>
    <s v="DMP"/>
    <s v="NO ADDON"/>
    <m/>
    <s v="Follow Up Revoke Completed, New Order ID : SC1002513766"/>
    <s v="HSI Bisnis Promo HUT Telkom PSB 70% - 50 Mbps"/>
    <s v="INDIBIZ"/>
    <m/>
    <m/>
    <d v="2026-08-05T15:00:00"/>
    <s v="2026-08-05 15:00:00 | Nama Pic : bp alfian  No Hp Pic : 082145830000 No alt : - Jam Pemasangan : pagi  Tanggal Pemasangan : 5 Agustus 2026"/>
    <m/>
    <m/>
    <m/>
    <e v="#NUM!"/>
    <e v="#NUM!"/>
    <x v="0"/>
    <x v="0"/>
  </r>
  <r>
    <n v="2285"/>
    <n v="1002519725"/>
    <n v="3"/>
    <x v="1"/>
    <n v="5"/>
    <s v="MALANG"/>
    <s v="BATU"/>
    <s v="BTU"/>
    <s v="REG"/>
    <s v="AO"/>
    <s v="NEW SALES"/>
    <s v="1P INET"/>
    <s v="MIA - INVALID SURVEY"/>
    <s v="RBS-Regional 3"/>
    <d v="2026-08-11T12:25:57"/>
    <d v="2026-08-15T12:12:38"/>
    <n v="69363249"/>
    <m/>
    <n v="152707239231"/>
    <s v="VILLA VINNA A10"/>
    <s v="ODP-BTU-FW/04 FW/D01/04.01"/>
    <s v="WO061488321"/>
    <m/>
    <m/>
    <m/>
    <n v="112.51716513186599"/>
    <n v="-7.8847198626386099"/>
    <s v="MD|MYDB-20260810264896|DN00001/MN02280|VILLA VINNA A10|08113502386"/>
    <s v="MYDIGIBIZPARTNER"/>
    <m/>
    <m/>
    <m/>
    <m/>
    <m/>
    <m/>
    <m/>
    <m/>
    <s v="Management Janji"/>
    <s v="2026-08-17 13:00:00 | Nama Pic : bp Suryo  No Hp Pic : 08113502386 No alt : - Jam Pemasangan : pagi  Tanggal Pemasangan : 17 Agustus 2026"/>
    <s v="FCC"/>
    <d v="2026-11-08T12:40:20"/>
    <d v="2026-08-17T13:00:00"/>
    <m/>
    <s v="SURVEY_NEW_MANJA"/>
    <s v="BTU"/>
    <s v="NO ADDON"/>
    <m/>
    <s v="MIE - INVALID SURVEY - Kendala Jalur/Rute Tarikan"/>
    <s v="HSI Bisnis Promo HUT Telkom PSB 70% - 75 Mbps"/>
    <s v="INDIBIZ"/>
    <m/>
    <m/>
    <d v="2026-08-17T13:00:00"/>
    <s v="2026-08-17 13:00:00 | Nama Pic : bp Suryo  No Hp Pic : 08113502386 No alt : - Jam Pemasangan : pagi  Tanggal Pemasangan : 17 Agustus 2026"/>
    <m/>
    <m/>
    <m/>
    <e v="#NUM!"/>
    <e v="#NUM!"/>
    <x v="0"/>
    <x v="15"/>
  </r>
  <r>
    <n v="2286"/>
    <n v="1002521138"/>
    <n v="3"/>
    <x v="0"/>
    <n v="5"/>
    <s v="MATARAM"/>
    <s v="LOMBOK BARAT TENGAH"/>
    <s v="PRY"/>
    <s v="REG"/>
    <s v="AO"/>
    <s v="NEW SALES"/>
    <s v="1P INET"/>
    <s v="Completed (PS)"/>
    <s v="RBS-Regional 3"/>
    <d v="2026-08-12T07:10:57"/>
    <d v="2026-08-12T19:47:11"/>
    <n v="69363759"/>
    <m/>
    <n v="172603791573"/>
    <s v="Lotide surf Camp"/>
    <s v="ODP-PYA-FAS/80"/>
    <s v="WO061547810"/>
    <m/>
    <m/>
    <m/>
    <n v="116.2783302"/>
    <n v="-8.8854896999999902"/>
    <s v="|MC40078|MYIA-030706050912/POI/Zainul Muttaqin Sany/081916979558/zmsany17@gmail.com"/>
    <s v="MYIB_ASSISTANT"/>
    <m/>
    <m/>
    <m/>
    <m/>
    <m/>
    <m/>
    <m/>
    <m/>
    <s v="Management Janji"/>
    <s v="2026-08-13 08:00:00 | M Janji : (14/08/2026) jam Pasang : 09:00 Note : hubungi pelanggan jika ingin kelokasi "/>
    <s v="FCC"/>
    <d v="2026-12-08T07:25:05"/>
    <d v="2026-08-13T08:00:00"/>
    <m/>
    <s v="PS"/>
    <s v="PRY"/>
    <s v="NO ADDON"/>
    <n v="20260812"/>
    <s v="Completed"/>
    <s v="HSI Bisnis Basic Promo HUT Telkom PSB 70% - 150 Mbps"/>
    <s v="INDIBIZ"/>
    <m/>
    <m/>
    <d v="2026-08-13T08:00:00"/>
    <s v="2026-08-13 08:00:00 | M Janji : (14/08/2026) jam Pasang : 09:00 Note : hubungi pelanggan jika ingin kelokasi "/>
    <n v="2026"/>
    <n v="8"/>
    <n v="12"/>
    <d v="2026-08-12T00:00:00"/>
    <n v="-1.3333333333357587"/>
    <x v="1"/>
    <x v="5"/>
  </r>
  <r>
    <n v="2287"/>
    <n v="1002528188"/>
    <n v="3"/>
    <x v="2"/>
    <n v="4"/>
    <s v="MAGELANG"/>
    <s v="WONOSOBO"/>
    <s v="WOS"/>
    <s v="REG"/>
    <s v="AO"/>
    <s v="NEW SALES"/>
    <s v="1P INET"/>
    <s v="Completed (PS)"/>
    <s v="RBS-Regional 3"/>
    <d v="2026-08-15T12:16:57"/>
    <d v="2026-08-15T18:11:22"/>
    <n v="69366800"/>
    <m/>
    <n v="141373127264"/>
    <s v="SHANUM MART"/>
    <s v="ODP-WOS-FF/004 FF/D01/004.01"/>
    <s v="WO061816210"/>
    <m/>
    <m/>
    <m/>
    <n v="109.875707184577"/>
    <n v="-7.34053206946807"/>
    <s v="|MN00439|MYIA-082828379842/POI/FIANTO/081335345787/alfiantof90@gmail.com"/>
    <s v="MYIB_ASSISTANT"/>
    <m/>
    <m/>
    <m/>
    <m/>
    <m/>
    <m/>
    <m/>
    <m/>
    <s v="Management Janji"/>
    <s v="2026-08-16 13:00:00 | Tanggal pemasangan: 16/08/2026 Jam pemasangan : pagi / siang Info Tambahan : Hubungi pelanggan dulu sebelum ke lokasi terima kasih."/>
    <s v="FCC"/>
    <s v="15-08-2026 12:25:37"/>
    <d v="2026-08-16T13:00:00"/>
    <m/>
    <s v="PS"/>
    <s v="WOS"/>
    <s v="NO ADDON"/>
    <n v="20260815"/>
    <s v="Completed"/>
    <s v="HSI Bisnis Promo HUT Telkom PSB 70% - 75 Mbps"/>
    <s v="INDIBIZ"/>
    <m/>
    <m/>
    <d v="2026-08-16T13:00:00"/>
    <s v="2026-08-16 13:00:00 | Tanggal pemasangan: 16/08/2026 Jam pemasangan : pagi / siang Info Tambahan : Hubungi pelanggan dulu sebelum ke lokasi terima kasih."/>
    <n v="2026"/>
    <n v="8"/>
    <n v="15"/>
    <d v="2026-08-15T00:00:00"/>
    <n v="-1.5416666666642413"/>
    <x v="1"/>
    <x v="4"/>
  </r>
  <r>
    <n v="2288"/>
    <n v="1002529957"/>
    <n v="3"/>
    <x v="1"/>
    <n v="5"/>
    <s v="KEDIRI"/>
    <s v="KEDIRI"/>
    <s v="PPR"/>
    <s v="REG"/>
    <s v="AO"/>
    <s v="NEW SALES"/>
    <s v="1P INET"/>
    <s v="Completed (PS)"/>
    <s v="RBS-Regional 3"/>
    <d v="2026-08-16T16:34:57"/>
    <d v="2026-08-17T14:17:11"/>
    <n v="69367684"/>
    <m/>
    <n v="152652204459"/>
    <s v="BUMDES PEHKULON"/>
    <s v="ODP-PPR-FE/21 FE/D03/21.01"/>
    <s v="WO061892258"/>
    <m/>
    <m/>
    <m/>
    <n v="112.0745349"/>
    <n v="-7.7282510999999996"/>
    <s v="|MN00968|MYIA-041571792296/POI/MUJIATI/08128536082/jayamekar615@gmail.com"/>
    <s v="MYIB_ASSISTANT"/>
    <m/>
    <m/>
    <m/>
    <m/>
    <m/>
    <m/>
    <m/>
    <m/>
    <s v="Management Janji"/>
    <s v="2026-08-17 13:00:00 | Tanggal pemasangan : 17 AGUSTUS 2026 Jam pemasangan : pagi/siang Info Tambahan : Hubungi pelanggan dulu sebelum ke lokasi terima kasih"/>
    <s v="FCC"/>
    <s v="16-08-2026 16:39:59"/>
    <d v="2026-08-17T13:00:00"/>
    <m/>
    <s v="PS"/>
    <s v="PPR"/>
    <s v="NO ADDON"/>
    <n v="20260817"/>
    <s v="Completed"/>
    <s v="HSI Bisnis Promo HUT Telkom PSB 70% - 150 Mbps"/>
    <s v="INDIBIZ"/>
    <m/>
    <m/>
    <d v="2026-08-17T13:00:00"/>
    <s v="2026-08-17 13:00:00 | Tanggal pemasangan : 17 AGUSTUS 2026 Jam pemasangan : pagi/siang Info Tambahan : Hubungi pelanggan dulu sebelum ke lokasi terima kasih"/>
    <n v="2026"/>
    <n v="8"/>
    <n v="17"/>
    <d v="2026-08-17T00:00:00"/>
    <n v="-0.54166666666424135"/>
    <x v="1"/>
    <x v="1"/>
  </r>
  <r>
    <n v="2289"/>
    <n v="1002516660"/>
    <n v="3"/>
    <x v="4"/>
    <n v="4"/>
    <s v="SEMARANG"/>
    <s v="INNER - SEMARANG JATENG UTARA"/>
    <s v="SMC"/>
    <s v="REG"/>
    <s v="AO"/>
    <s v="NEW SALES"/>
    <s v="1P INET"/>
    <s v="Completed (PS)"/>
    <s v="RBS-Regional 3"/>
    <d v="2026-08-09T19:43:56"/>
    <d v="2026-08-14T12:28:45"/>
    <n v="69362012"/>
    <m/>
    <n v="146422108950"/>
    <s v="PT REVASS UTAMA MEDIKA - REP SEMARANG"/>
    <s v="ODP-SMC-FD/105 FD/D09/105.01"/>
    <s v="WO061343379"/>
    <m/>
    <m/>
    <m/>
    <n v="110.40173102170201"/>
    <n v="-7.0066714431188402"/>
    <s v="MD|MYDB-20260807264680|DN00001/MN00345|PT REVASS UTAMA MEDIKA - REP SEMARANG|085280141927"/>
    <s v="MYDIGIBIZPARTNER"/>
    <m/>
    <m/>
    <m/>
    <m/>
    <m/>
    <m/>
    <m/>
    <m/>
    <s v="Management Janji"/>
    <s v="2026-08-13 08:00:00 | M Janji : 13 agustus 2026 jam Pasang : pagi  Note : hubungi pelanggan jika ingin kelokasi"/>
    <s v="FCC"/>
    <d v="2026-09-08T19:54:40"/>
    <d v="2026-08-13T08:00:00"/>
    <m/>
    <s v="PS"/>
    <s v="SMC"/>
    <s v="NO ADDON"/>
    <n v="20260814"/>
    <s v="Completed"/>
    <s v="HSI Bisnis Promo HUT Telkom PSB 70% - 100 Mbps Dual Band"/>
    <s v="INDIBIZ"/>
    <m/>
    <m/>
    <d v="2026-08-13T08:00:00"/>
    <s v="2026-08-13 08:00:00 | M Janji : 13 agustus 2026 jam Pasang : pagi  Note : hubungi pelanggan jika ingin kelokasi"/>
    <n v="2026"/>
    <n v="8"/>
    <n v="14"/>
    <d v="2026-08-14T00:00:00"/>
    <n v="0.66666666666424135"/>
    <x v="1"/>
    <x v="4"/>
  </r>
  <r>
    <n v="2290"/>
    <n v="1002509300"/>
    <n v="3"/>
    <x v="7"/>
    <n v="4"/>
    <s v="KUDUS"/>
    <s v="PURWODADI"/>
    <s v="WRO"/>
    <s v="REG"/>
    <s v="AO"/>
    <s v="NEW SALES"/>
    <s v="1P INET"/>
    <s v="Completed (PS)"/>
    <s v="RBS-Regional 3"/>
    <d v="2026-08-04T16:58:56"/>
    <d v="2026-08-06T14:34:45"/>
    <n v="69358570"/>
    <m/>
    <n v="142509107212"/>
    <s v="SPBU 4458118"/>
    <s v="ODP-WRO-FL/035 FL/D05/035.01"/>
    <s v="WO060923300"/>
    <m/>
    <m/>
    <m/>
    <n v="111.205994"/>
    <n v="-7.0491840000000003"/>
    <s v="|MN01996|MYIA-016318136315/POI/Heri Susilo/085325311653/sandiblora36@gmail.com"/>
    <s v="MYIB_ASSISTANT"/>
    <m/>
    <m/>
    <m/>
    <m/>
    <m/>
    <m/>
    <m/>
    <m/>
    <s v="Management Janji"/>
    <s v="2026-08-05 15:00:00 | Tanggal pemasangan : 05 agustus 2026 Jam pemasangan : 08.00 - 12.00 Info Tambahan : Hubungi pelanggan dulu sebelum ke lokasi terimakasih"/>
    <s v="FCC"/>
    <d v="2026-04-08T17:10:10"/>
    <d v="2026-08-05T15:00:00"/>
    <m/>
    <s v="PS"/>
    <s v="WRO"/>
    <s v="NO ADDON"/>
    <n v="20260806"/>
    <s v="Completed"/>
    <s v="HSI Bisnis Promo HUT Telkom PSB 70% - 50 Mbps"/>
    <s v="INDIBIZ"/>
    <m/>
    <m/>
    <d v="2026-08-05T15:00:00"/>
    <s v="2026-08-05 15:00:00 | Tanggal pemasangan : 05 agustus 2026 Jam pemasangan : 08.00 - 12.00 Info Tambahan : Hubungi pelanggan dulu sebelum ke lokasi terimakasih"/>
    <n v="2026"/>
    <n v="8"/>
    <n v="6"/>
    <d v="2026-08-06T00:00:00"/>
    <n v="0.375"/>
    <x v="1"/>
    <x v="4"/>
  </r>
  <r>
    <n v="2291"/>
    <n v="1002519934"/>
    <n v="3"/>
    <x v="4"/>
    <n v="4"/>
    <s v="PEKALONGAN"/>
    <s v="BREBES"/>
    <s v="BMU"/>
    <s v="REG"/>
    <s v="AO"/>
    <s v="NEW SALES"/>
    <m/>
    <s v="CC - HD1A - INPROGRESS UNCONTACTED"/>
    <s v="RBS-Regional 3"/>
    <d v="2026-08-11T13:40:52"/>
    <d v="2026-08-18T15:53:01"/>
    <n v="69363341"/>
    <m/>
    <n v="146281108016"/>
    <s v="SPBU 4452217 TONJONG "/>
    <s v="ODP-BMU-FZ/001"/>
    <m/>
    <m/>
    <m/>
    <m/>
    <n v="108.9867514"/>
    <n v="-7.1551226999999997"/>
    <s v="AMRBS;403095;REG3;BAYU;085100296564;HSI 1S 100MB;535k;PIC BENI 082323783006;44.52217.spbu@gmail.com"/>
    <s v="Account Manager"/>
    <m/>
    <m/>
    <m/>
    <m/>
    <m/>
    <m/>
    <m/>
    <m/>
    <m/>
    <m/>
    <m/>
    <d v="2026-11-08T13:55:09"/>
    <m/>
    <m/>
    <s v="FCC"/>
    <s v="BMU"/>
    <s v="NO ADDON"/>
    <m/>
    <s v="UNCONTACTED : Line Busy Ghina Swanti Ariesa 40941148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4"/>
  </r>
  <r>
    <n v="2292"/>
    <n v="1002516381"/>
    <n v="3"/>
    <x v="4"/>
    <n v="4"/>
    <s v="PEKALONGAN"/>
    <s v="BREBES"/>
    <s v="TTL"/>
    <s v="REG"/>
    <s v="AO"/>
    <s v="NEW SALES"/>
    <s v="1P INET"/>
    <s v="WAITING AKTIFASI IHLD"/>
    <s v="RBS-Regional 3"/>
    <d v="2026-08-09T10:43:57"/>
    <d v="2026-08-11T09:15:03"/>
    <n v="69361764"/>
    <m/>
    <n v="142204107625"/>
    <s v="CV. SUBEKTI SETIABUDI"/>
    <s v="ODP-TTL-FF/035 FF/D02/035.01"/>
    <s v="WO061307666"/>
    <m/>
    <m/>
    <m/>
    <n v="108.87956"/>
    <n v="-6.8732230000000003"/>
    <s v="|MN00292|MYIA-026126076198/POI/SUDIARTO/081804621352/prabowo2121new@gmail.com"/>
    <s v="MYIB_ASSISTANT"/>
    <m/>
    <m/>
    <m/>
    <m/>
    <m/>
    <m/>
    <m/>
    <m/>
    <s v="Management Janji"/>
    <s v="2026-08-10 08:00:00 | Tanggal pemasangan: 10/08/2026 Jam pemasangan : pagi / siang Info Tambahan : Hubungi pelanggan dulu sebelum ke lokasi terima kasih."/>
    <s v="FCC"/>
    <d v="2026-09-08T10:54:43"/>
    <d v="2026-08-10T08:00:00"/>
    <m/>
    <s v="UNSC"/>
    <s v="TTL"/>
    <s v="NO ADDON"/>
    <m/>
    <s v="WAITING:  |MYDITA"/>
    <s v="HSI Bisnis Promo HUT Telkom PSB 70% - 100 Mbps"/>
    <s v="INDIBIZ"/>
    <m/>
    <m/>
    <d v="2026-08-10T08:00:00"/>
    <s v="2026-08-10 08:00:00 | Tanggal pemasangan: 10/08/2026 Jam pemasangan : pagi / siang Info Tambahan : Hubungi pelanggan dulu sebelum ke lokasi terima kasih."/>
    <m/>
    <m/>
    <m/>
    <e v="#NUM!"/>
    <e v="#NUM!"/>
    <x v="0"/>
    <x v="4"/>
  </r>
  <r>
    <n v="2293"/>
    <n v="1002506175"/>
    <n v="3"/>
    <x v="2"/>
    <n v="4"/>
    <s v="MAGELANG"/>
    <s v="MUNTILAN"/>
    <s v="MUN"/>
    <s v="REG"/>
    <s v="AO"/>
    <s v="NEW SALES"/>
    <m/>
    <s v="Completed (PS)"/>
    <s v="RBS-Regional 3"/>
    <d v="2026-08-03T13:59:37"/>
    <d v="2026-08-03T21:09:33"/>
    <n v="69353932"/>
    <m/>
    <n v="141146114787"/>
    <s v="CV BERKAH MITRA MERAPI FARM"/>
    <s v="ODP-MUN-FAH/019"/>
    <s v="WO060799412"/>
    <m/>
    <m/>
    <m/>
    <n v="110.275694"/>
    <n v="-7.5718529999999999"/>
    <s v="|MN02395|MYIA-022654920672/POI/SALMAN AL FARIDZI/08131000230/salmanalfiyah971@gmail.com"/>
    <s v="Sales Profesional"/>
    <m/>
    <m/>
    <m/>
    <m/>
    <m/>
    <m/>
    <m/>
    <m/>
    <s v="Management Janji"/>
    <s v="2026-07-30 08:00:00 | Nama PIC : Salman  No HP : 08131000230  Alt :   M Janji : 29 Juli 2026  Jam Pasang : 08.00 - 13:00   NoteÃ‚Â :  hubungi terlebih dahulu sebelum kelokasi"/>
    <s v="FCC"/>
    <d v="2026-03-08T14:10:30"/>
    <m/>
    <m/>
    <s v="PS"/>
    <s v="MUN"/>
    <s v="NO ADDON"/>
    <n v="202608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7-30 08:00:00 | Nama PIC : Salman  No HP : 08131000230  Alt :   M Janji : 29 Juli 2026  Jam Pasang : 08.00 - 13:00   NoteÃ‚Â :  hubungi terlebih dahulu sebelum kelokasi"/>
    <n v="2026"/>
    <n v="8"/>
    <n v="3"/>
    <d v="2026-08-03T00:00:00"/>
    <n v="-0.29166666666424135"/>
    <x v="1"/>
    <x v="4"/>
  </r>
  <r>
    <n v="2294"/>
    <n v="1002528673"/>
    <n v="3"/>
    <x v="6"/>
    <n v="5"/>
    <s v="SIDOARJO"/>
    <s v="MOJOKERTO"/>
    <s v="MIP"/>
    <s v="REG"/>
    <s v="AO"/>
    <s v="NEW SALES"/>
    <m/>
    <s v="CANCEL COMPLETED"/>
    <s v="RBS-Regional 3"/>
    <d v="2026-08-15T16:20:21"/>
    <d v="2026-08-16T15:12:58"/>
    <n v="69367127"/>
    <m/>
    <n v="152313206387"/>
    <s v="TOKO SULTAN ZAHRA"/>
    <s v="ODP-MIP-FA/42"/>
    <m/>
    <m/>
    <m/>
    <m/>
    <n v="112.4643732"/>
    <n v="-7.3771496000000001"/>
    <s v="|MN02783|/TOKO SULTAN ZAHRA/WINBACK HSI B2B + NETMONK (1:1) 200MBPS 946,1RB PSB DISC 70%/085745498519/ahmadnasirrr09@gmail.com/SYAUQI ARDIANSYAH/-7.3771716, 112.4642304"/>
    <s v="Sales Force DBS"/>
    <m/>
    <m/>
    <m/>
    <m/>
    <m/>
    <m/>
    <m/>
    <m/>
    <m/>
    <m/>
    <m/>
    <s v="15-08-2026 16:25:44"/>
    <m/>
    <m/>
    <s v="REJECT_FCC"/>
    <s v="MIP"/>
    <s v="NETMONK"/>
    <m/>
    <s v="DECLINE : Decline - Batal Order Sonya Rahma Winata 40951375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20"/>
  </r>
  <r>
    <n v="2295"/>
    <n v="1002528009"/>
    <n v="3"/>
    <x v="1"/>
    <n v="5"/>
    <s v="MADIUN"/>
    <s v="PONOROGO"/>
    <s v="SAT"/>
    <s v="REG"/>
    <s v="AO"/>
    <s v="NEW SALES"/>
    <m/>
    <s v="Completed (PS)"/>
    <s v="RBS-Regional 3"/>
    <d v="2026-08-15T11:10:29"/>
    <d v="2026-08-15T14:01:46"/>
    <n v="69364932"/>
    <m/>
    <n v="152618204335"/>
    <s v="BOT NESCAFE MLARAK"/>
    <s v="ODP-SAT-FE/06"/>
    <s v="WO061809777"/>
    <m/>
    <m/>
    <m/>
    <n v="111.515744"/>
    <n v="-7.921621"/>
    <s v="MD|MYDB-20260812265143|DN00001/MN02053|BOT NESCAFE MLARAK|088292221694"/>
    <s v="MYDIGIBIZPARTNER"/>
    <m/>
    <m/>
    <m/>
    <m/>
    <m/>
    <m/>
    <m/>
    <m/>
    <s v="Management Janji"/>
    <s v="2026-08-14 08:00:00 | Nama PIC : Akzha  No HP : 088292221694  Alt :   M Janji : 14/08/2026  Jam Pasang : 08.00  - 13:00   NoteÃ‚Â :  hubungi terlebih dahulu sebelum ke lokasi, terima kasih."/>
    <s v="FCC"/>
    <s v="15-08-2026 11:25:43"/>
    <m/>
    <m/>
    <s v="PS"/>
    <s v="SAT"/>
    <s v="NO ADDON"/>
    <n v="20260815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15T07:00:00"/>
    <s v="2026-08-14 08:00:00 | Nama PIC : Akzha  No HP : 088292221694  Alt :   M Janji : 14/08/2026  Jam Pasang : 08.00  - 13:00   NoteÃ‚Â :  hubungi terlebih dahulu sebelum ke lokasi, terima kasih."/>
    <n v="2026"/>
    <n v="8"/>
    <n v="15"/>
    <d v="2026-08-15T00:00:00"/>
    <n v="-0.29166666666424135"/>
    <x v="1"/>
    <x v="25"/>
  </r>
  <r>
    <n v="2296"/>
    <n v="1002530935"/>
    <n v="3"/>
    <x v="6"/>
    <n v="5"/>
    <s v="JEMBER"/>
    <s v="BANYUWANGI"/>
    <s v="MCR"/>
    <s v="REG"/>
    <s v="AO"/>
    <s v="NEW SALES"/>
    <s v="1P INET"/>
    <s v="Completed (PS)"/>
    <s v="RBS-Regional 3"/>
    <d v="2026-08-17T13:50:56"/>
    <d v="2026-08-18T16:20:24"/>
    <n v="69368134"/>
    <m/>
    <n v="152522205167"/>
    <s v="toko pancing mas"/>
    <s v="ODP-MCR-FA/16 FA/D02/16.01"/>
    <s v="WO061933658"/>
    <m/>
    <m/>
    <m/>
    <n v="114.33564749999999"/>
    <n v="-8.4347554000000002"/>
    <s v="MD|MYDB-20260817265840|DC30008/MC30020|toko pancing mas|085124916933"/>
    <s v="MYDIGIBIZPARTNER"/>
    <m/>
    <m/>
    <m/>
    <m/>
    <m/>
    <m/>
    <m/>
    <m/>
    <s v="Management Janji"/>
    <s v="2026-08-18 13:00:00 | M janji : pagi Tanggal Pemasangan : 18/agustus/2026 Note : hubungi pelanggan jika ingin kelokasi "/>
    <s v="FCC"/>
    <s v="17-08-2026 13:55:06"/>
    <d v="2026-08-18T13:00:00"/>
    <m/>
    <s v="PS"/>
    <s v="MCR"/>
    <s v="NETMONK"/>
    <n v="20260818"/>
    <s v="Completed"/>
    <s v="HSI Bisnis Bundling Netmonk Dual Band Promo 2026 PSB 70% - 100 Mbps"/>
    <s v="INDIBIZ"/>
    <m/>
    <m/>
    <d v="2026-08-18T13:00:00"/>
    <s v="2026-08-18 13:00:00 | M janji : pagi Tanggal Pemasangan : 18/agustus/2026 Note : hubungi pelanggan jika ingin kelokasi "/>
    <n v="2026"/>
    <n v="8"/>
    <n v="18"/>
    <d v="2026-08-18T00:00:00"/>
    <n v="-0.54166666666424135"/>
    <x v="1"/>
    <x v="9"/>
  </r>
  <r>
    <n v="2297"/>
    <n v="1002507579"/>
    <n v="3"/>
    <x v="2"/>
    <n v="4"/>
    <s v="MAGELANG"/>
    <s v="MUNTILAN"/>
    <s v="SWT"/>
    <s v="REG"/>
    <s v="AO"/>
    <s v="NEW SALES"/>
    <m/>
    <s v="CC - HD1A - INPROGRESS UNCONTACTED"/>
    <s v="RBS-Regional 3"/>
    <d v="2026-08-04T10:58:53"/>
    <d v="2026-08-05T11:54:40"/>
    <n v="69358084"/>
    <m/>
    <n v="142164113591"/>
    <s v="Hartati Farm"/>
    <m/>
    <m/>
    <m/>
    <m/>
    <m/>
    <n v="110.36689440000001"/>
    <n v="-7.5307750000000002"/>
    <s v="|MN00935|/Hartati Farm/085800302224/srihartatishtt662@gmali.com/ 1S HSI BISNIS BASIC PROMO HUT 50 Mbps / AGUS SADEWO"/>
    <s v="Sales Profesional"/>
    <m/>
    <m/>
    <m/>
    <m/>
    <m/>
    <m/>
    <m/>
    <m/>
    <m/>
    <m/>
    <m/>
    <d v="2026-04-08T11:10:54"/>
    <m/>
    <m/>
    <s v="FCC"/>
    <s v="SWT"/>
    <s v="NO ADDON"/>
    <m/>
    <s v="UNCONTACTED : Mail Box - Memo Ivan Sutiawan 40010577|MYDITA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m/>
    <m/>
    <m/>
    <m/>
    <m/>
    <e v="#NUM!"/>
    <e v="#NUM!"/>
    <x v="0"/>
    <x v="4"/>
  </r>
  <r>
    <n v="2298"/>
    <n v="1002506598"/>
    <n v="3"/>
    <x v="6"/>
    <n v="5"/>
    <s v="JEMBER"/>
    <s v="JEMBER"/>
    <s v="JER"/>
    <s v="REG"/>
    <s v="AO"/>
    <s v="NEW SALES"/>
    <s v="1P INET"/>
    <s v="Completed (PS)"/>
    <s v="RBS-Regional 3"/>
    <d v="2026-08-03T17:53:56"/>
    <d v="2026-08-05T21:04:34"/>
    <n v="69357825"/>
    <m/>
    <n v="152501280827"/>
    <s v="EZZY HOMESTAY"/>
    <s v="ODP-JER-FA/26 FA/D01/26.01"/>
    <s v="WO060830926"/>
    <m/>
    <m/>
    <m/>
    <n v="113.677196"/>
    <n v="-8.1773179999999996"/>
    <s v="|MN02617|MYIA-057292805690/POI/PRABOWO/0881037504976/ezzy.homestay01@gmail.com"/>
    <s v="MYIB_ASSISTANT"/>
    <m/>
    <m/>
    <m/>
    <m/>
    <m/>
    <m/>
    <m/>
    <m/>
    <s v="Management Janji"/>
    <s v="2026-08-05 08:00:00 | Nama PIC : bu renita No HP : 0881037504976 Tanggal Pemasangan : 05 Agustus 2026 Jam Pemasangan : 08:00 15:00 Info Tambahan : Hubungi pelanggan dulu sebelum ke lokasi terimakasih"/>
    <s v="FCC"/>
    <d v="2026-03-08T17:54:48"/>
    <d v="2026-08-05T08:00:00"/>
    <m/>
    <s v="PS"/>
    <s v="JER"/>
    <s v="NETMONK"/>
    <n v="20260805"/>
    <s v="Completed"/>
    <s v="HSI Bisnis Bundling Netmonk Promo 2026 PSB 70% - 200 Mbps"/>
    <s v="INDIBIZ"/>
    <m/>
    <m/>
    <d v="2026-08-05T08:00:00"/>
    <s v="2026-08-05 08:00:00 | Nama PIC : bu renita No HP : 0881037504976 Tanggal Pemasangan : 05 Agustus 2026 Jam Pemasangan : 08:00 15:00 Info Tambahan : Hubungi pelanggan dulu sebelum ke lokasi terimakasih"/>
    <n v="2026"/>
    <n v="8"/>
    <n v="5"/>
    <d v="2026-08-05T00:00:00"/>
    <n v="-0.33333333333575865"/>
    <x v="1"/>
    <x v="13"/>
  </r>
  <r>
    <n v="2299"/>
    <n v="1002512672"/>
    <n v="3"/>
    <x v="1"/>
    <n v="5"/>
    <s v="MALANG"/>
    <s v="KEPANJEN"/>
    <s v="GDG"/>
    <s v="REG"/>
    <s v="AO"/>
    <s v="NEW SALES"/>
    <s v="1P INET"/>
    <s v="Completed (PS)"/>
    <s v="RBS-Regional 3"/>
    <d v="2026-08-06T14:28:57"/>
    <d v="2026-08-07T13:42:07"/>
    <n v="69360040"/>
    <m/>
    <n v="152704231413"/>
    <s v="PT. ALINDO MEDIA DIGITAL"/>
    <s v="ODP-GDG-FAP/06 FAP/D01/06.01"/>
    <s v="WO061085352"/>
    <m/>
    <m/>
    <m/>
    <n v="112.58985903113999"/>
    <n v="-8.0713069912773108"/>
    <s v="MD|MYDB-20260806264504|SC20017/MC20200|PT. ALINDO MEDIA DIGITAL|085368888819"/>
    <s v="MYDIGIBIZPARTNER"/>
    <m/>
    <m/>
    <m/>
    <m/>
    <m/>
    <m/>
    <m/>
    <m/>
    <s v="Management Janji"/>
    <s v="2026-08-09 08:00:00 | Nama Pic : bp ali  No Hp Pic : 085368888819 No alt : - Jam Pemasangan : pagi  Tanggal Pemasangan : 7 Agustus 2026"/>
    <s v="FCC"/>
    <d v="2026-06-08T14:40:01"/>
    <d v="2026-08-09T08:00:00"/>
    <m/>
    <s v="PS"/>
    <s v="GDG"/>
    <s v="NO ADDON"/>
    <n v="20260807"/>
    <s v="Completed"/>
    <s v="HSI Bisnis Promo HUT Telkom PSB 70% - 200 Mbps"/>
    <s v="INDIBIZ"/>
    <m/>
    <m/>
    <d v="2026-08-09T08:00:00"/>
    <s v="2026-08-09 08:00:00 | Nama Pic : bp ali  No Hp Pic : 085368888819 No alt : - Jam Pemasangan : pagi  Tanggal Pemasangan : 7 Agustus 2026"/>
    <n v="2026"/>
    <n v="8"/>
    <n v="7"/>
    <d v="2026-08-07T00:00:00"/>
    <n v="-2.3333333333357587"/>
    <x v="1"/>
    <x v="24"/>
  </r>
  <r>
    <n v="2300"/>
    <n v="1002516452"/>
    <n v="3"/>
    <x v="3"/>
    <n v="5"/>
    <s v="SBY UTARA"/>
    <s v="KENJERAN"/>
    <s v="KBL"/>
    <s v="REG"/>
    <s v="AO"/>
    <s v="NEW SALES"/>
    <s v="1P INET"/>
    <s v="Completed (PS)"/>
    <s v="RBS-Regional 3"/>
    <d v="2026-08-09T12:11:56"/>
    <d v="2026-08-09T20:29:42"/>
    <n v="69361824"/>
    <m/>
    <n v="152401227017"/>
    <s v="spbu 54.601.76"/>
    <s v="ODP-KBL-FGK/34 FGK/D02/34.01"/>
    <s v="WO061313449"/>
    <m/>
    <m/>
    <m/>
    <n v="112.742069028317"/>
    <n v="-7.2251549100140702"/>
    <s v="MD|MYDB-20260808264768|DN00001/MN00018|spbu 54.601.76|082132599344"/>
    <s v="MYDIGIBIZPARTNER"/>
    <m/>
    <m/>
    <m/>
    <m/>
    <m/>
    <m/>
    <m/>
    <m/>
    <s v="Management Janji"/>
    <s v="2026-08-10 14:00:00 | M Janji : 10 agustus 2026 jam Pasang : pagi siang Note : hubungi pelanggan jika ingin kelokasi"/>
    <s v="FCC"/>
    <d v="2026-09-08T12:25:12"/>
    <d v="2026-08-10T14:00:00"/>
    <m/>
    <s v="PS"/>
    <s v="KBL"/>
    <s v="NO ADDON"/>
    <n v="20260809"/>
    <s v="Completed"/>
    <s v="HSI Bisnis Promo HUT Telkom PSB 70% - 100 Mbps"/>
    <s v="INDIBIZ"/>
    <m/>
    <m/>
    <d v="2026-08-10T14:00:00"/>
    <s v="2026-08-10 14:00:00 | M Janji : 10 agustus 2026 jam Pasang : pagi siang Note : hubungi pelanggan jika ingin kelokasi"/>
    <n v="2026"/>
    <n v="8"/>
    <n v="9"/>
    <d v="2026-08-09T00:00:00"/>
    <n v="-1.5833333333357587"/>
    <x v="1"/>
    <x v="23"/>
  </r>
  <r>
    <n v="2301"/>
    <n v="1002505230"/>
    <n v="3"/>
    <x v="0"/>
    <n v="5"/>
    <s v="MATARAM"/>
    <s v="SUMBAWA"/>
    <s v="SBW"/>
    <s v="REG"/>
    <s v="AO"/>
    <s v="NEW SALES"/>
    <m/>
    <s v="Completed (PS)"/>
    <s v="RBS-Regional 3"/>
    <d v="2026-08-02T12:54:30"/>
    <d v="2026-08-02T18:14:00"/>
    <n v="69356142"/>
    <m/>
    <n v="172606792062"/>
    <s v="MIXUE PLAMPANG"/>
    <s v="ODP-SBW-FAV/89"/>
    <s v="WO060711515"/>
    <m/>
    <m/>
    <m/>
    <n v="117.7733044"/>
    <n v="-8.7926877999999995"/>
    <s v="|MN01595|MYIA-087470767723/POI/ARFI/085205255810/arfiadianna2@gmail.com"/>
    <s v="Sales Profesional"/>
    <m/>
    <m/>
    <m/>
    <m/>
    <m/>
    <m/>
    <m/>
    <m/>
    <s v="Management Janji"/>
    <s v="2026-08-01 13:00:00 | M Janji : (01/08/2026)  jam Pasang : 09:00  Note : hubungi pelanggan jika ingin kelokasi"/>
    <s v="FCC"/>
    <d v="2026-02-08T13:09:53"/>
    <m/>
    <m/>
    <s v="PS"/>
    <s v="SBW"/>
    <s v="NO ADDON"/>
    <n v="20260802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2T07:00:00"/>
    <s v="2026-08-01 13:00:00 | M Janji : (01/08/2026)  jam Pasang : 09:00  Note : hubungi pelanggan jika ingin kelokasi"/>
    <n v="2026"/>
    <n v="8"/>
    <n v="2"/>
    <d v="2026-08-02T00:00:00"/>
    <n v="-0.29166666666424135"/>
    <x v="1"/>
    <x v="2"/>
  </r>
  <r>
    <n v="2302"/>
    <n v="1002517872"/>
    <n v="3"/>
    <x v="2"/>
    <n v="4"/>
    <s v="YOGYAKARTA"/>
    <s v="SLEMAN"/>
    <s v="GOD"/>
    <s v="REG"/>
    <s v="AO"/>
    <s v="NEW SALES"/>
    <m/>
    <s v="100 | REVOKE COMPLETED"/>
    <s v="RBS-Regional 3"/>
    <d v="2026-08-10T13:54:37"/>
    <d v="2026-08-11T13:16:21"/>
    <n v="69361641"/>
    <m/>
    <n v="146136130124"/>
    <s v="PT Warisan Abadi Visi Edukasi, NWAVE Corp"/>
    <s v="ODP-GOD-VAY/060"/>
    <s v="WO061403730"/>
    <m/>
    <m/>
    <m/>
    <n v="110.342620791575"/>
    <n v="-7.7467784255493699"/>
    <s v="|MC80006|MYIA-080458309018/POI/Nisa Fadhilla/0895363272887/admnhr.office.dewave@gmail.com"/>
    <s v="Sales Profesional"/>
    <m/>
    <m/>
    <m/>
    <m/>
    <m/>
    <m/>
    <m/>
    <m/>
    <s v="Management Janji"/>
    <s v="2026-08-10 13:00:00 | M Janji : 10 agustus 2026  jam Pasang : siang  Note : hubungi pelanggan jika ingin kelokasi  "/>
    <s v="FCC"/>
    <d v="2026-10-08T14:09:59"/>
    <m/>
    <m/>
    <s v="REVOKE"/>
    <s v="GOD"/>
    <s v="NO ADDON"/>
    <m/>
    <s v="Revoke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7:00:00"/>
    <s v="2026-08-10 13:00:00 | M Janji : 10 agustus 2026  jam Pasang : siang  Note : hubungi pelanggan jika ingin kelokasi  "/>
    <m/>
    <m/>
    <m/>
    <e v="#NUM!"/>
    <e v="#NUM!"/>
    <x v="0"/>
    <x v="4"/>
  </r>
  <r>
    <n v="2303"/>
    <n v="1002525425"/>
    <n v="3"/>
    <x v="2"/>
    <n v="4"/>
    <s v="PURWOKERTO"/>
    <s v="CILACAP"/>
    <s v="SDJ"/>
    <s v="REG"/>
    <s v="AO"/>
    <s v="NEW SALES"/>
    <s v="1P INET"/>
    <s v="Completed (PS)"/>
    <s v="RBS-Regional 3"/>
    <d v="2026-08-14T08:13:56"/>
    <d v="2026-08-15T12:00:30"/>
    <n v="69365593"/>
    <m/>
    <n v="143390113032"/>
    <s v="TOKO MELATI BENDAGEDE"/>
    <s v="ODP-SDJ-FH/014 FH/D04/014.01"/>
    <s v="WO061716363"/>
    <m/>
    <m/>
    <m/>
    <n v="108.90772800000001"/>
    <n v="-7.5427949999999999"/>
    <s v="|MC00213|MYIA-086269933754/POI/TOKO MELATI BENDAGEDE/081326121521/djirolupatmha@gmail.com"/>
    <s v="MYIB_ASSISTANT"/>
    <m/>
    <m/>
    <m/>
    <m/>
    <m/>
    <m/>
    <m/>
    <m/>
    <s v="Management Janji"/>
    <s v="2026-08-15 15:00:00 | Tanggal pemasangan : 15 AGUSTUS 2026 Jam pemasangan : pagi/siang Info Tambahan : Hubungi pelanggan dulu sebelum ke lokasi terima kasih"/>
    <s v="FCC"/>
    <s v="14-08-2026 08:26:00"/>
    <d v="2026-08-15T15:00:00"/>
    <m/>
    <s v="PS"/>
    <s v="SDJ"/>
    <s v="NO ADDON"/>
    <n v="20260815"/>
    <s v="Completed"/>
    <s v="HSI Bisnis Promo HUT Telkom PSB 70% - 300 Mbps"/>
    <s v="INDIBIZ"/>
    <m/>
    <m/>
    <d v="2026-08-15T15:00:00"/>
    <s v="2026-08-15 15:00:00 | Tanggal pemasangan : 15 AGUSTUS 2026 Jam pemasangan : pagi/siang Info Tambahan : Hubungi pelanggan dulu sebelum ke lokasi terima kasih"/>
    <n v="2026"/>
    <n v="8"/>
    <n v="15"/>
    <d v="2026-08-15T00:00:00"/>
    <n v="-0.625"/>
    <x v="1"/>
    <x v="4"/>
  </r>
  <r>
    <n v="2304"/>
    <n v="1002532810"/>
    <n v="3"/>
    <x v="0"/>
    <n v="5"/>
    <s v="MATARAM"/>
    <s v="LOMBOK BARAT TENGAH"/>
    <s v="PRY"/>
    <s v="REG"/>
    <s v="AO"/>
    <s v="NEW SALES"/>
    <s v="1P INET"/>
    <s v="102 | FOLLOW UP COMPLETED"/>
    <s v="RBS-Regional 3"/>
    <d v="2026-08-18T11:37:58"/>
    <d v="2026-08-18T17:26:58"/>
    <n v="69368838"/>
    <m/>
    <n v="172603791618"/>
    <s v="Toko Safii"/>
    <s v="ODP-PYA-FBM/30 FBM/D03/30.01"/>
    <s v="WO061993595"/>
    <m/>
    <m/>
    <m/>
    <n v="116.34232040494599"/>
    <n v="-8.5882208323279006"/>
    <s v="MD|MYDB-20260817265908|SC00001/MC00046|Toko Safii|081805780681"/>
    <s v="MYDIGIBIZPARTNER"/>
    <m/>
    <m/>
    <m/>
    <m/>
    <m/>
    <m/>
    <m/>
    <m/>
    <s v="Management Janji"/>
    <s v="2026-08-20 15:00:00 | Jam Pemasangan : 08:00 - 12.00 Tanggal Pemasangan :19/08/2025 Info Tambahan : Hubungi pelanggan sebelum datang ke lokasi"/>
    <s v="FCC"/>
    <s v="18-08-2026 11:39:55"/>
    <d v="2026-08-20T15:00:00"/>
    <m/>
    <s v="REVOKE"/>
    <s v="PRY"/>
    <s v="NO ADDON"/>
    <m/>
    <s v="Follow Up Revoke Completed, New Order ID : SC1002534493"/>
    <s v="HSI Bisnis PSB 70% - 150 Mbps"/>
    <s v="INDIBIZ"/>
    <m/>
    <m/>
    <d v="2026-08-20T15:00:00"/>
    <s v="2026-08-20 15:00:00 | Jam Pemasangan : 08:00 - 12.00 Tanggal Pemasangan :19/08/2025 Info Tambahan : Hubungi pelanggan sebelum datang ke lokasi"/>
    <m/>
    <m/>
    <m/>
    <e v="#NUM!"/>
    <e v="#NUM!"/>
    <x v="0"/>
    <x v="5"/>
  </r>
  <r>
    <n v="2305"/>
    <n v="1002516007"/>
    <n v="3"/>
    <x v="3"/>
    <n v="5"/>
    <s v="MADURA"/>
    <s v="PAMEKASAN"/>
    <s v="WRP"/>
    <s v="REG"/>
    <s v="AO"/>
    <s v="NEW SALES"/>
    <m/>
    <s v="Completed (PS)"/>
    <s v="RBS-Regional 3"/>
    <d v="2026-08-08T14:08:43"/>
    <d v="2026-08-09T18:44:09"/>
    <n v="69361507"/>
    <m/>
    <n v="152427205344"/>
    <s v="TOKO KONGSI BAROKAH"/>
    <s v="ODP-WRP-FJ/01"/>
    <s v="WO061307001"/>
    <m/>
    <m/>
    <m/>
    <n v="113.4906132"/>
    <n v="-7.0316340999999998"/>
    <s v="|MC70132|/TOKO KONGSI BAROKAH/RASIDI/08213325989/radidikongsi@gmail.com/HSI Bisnis + Netmonk Promo 2026 200 Mbps (Rp 846.100) PSB 150.000"/>
    <s v="Sales Force DBS"/>
    <m/>
    <m/>
    <m/>
    <m/>
    <m/>
    <m/>
    <m/>
    <m/>
    <s v="Management Janji"/>
    <s v="2026-08-10 08:00:00|Tanggal Pemasangan : 10 Agustus 2026 Jam Pemasangan : 08:00 13:00 Info Tambahan : Hubungi pelanggan dulu sebelum ke lokasi terimakasih|40961370|MYDITA"/>
    <s v="FCC"/>
    <d v="2026-08-08T14:10:30"/>
    <d v="2026-08-10T08:00:00"/>
    <m/>
    <s v="PS"/>
    <s v="WRP"/>
    <s v="NETMONK"/>
    <n v="20260809"/>
    <s v="Completed"/>
    <s v="- 11_11446;Biaya PSB HSI EBIS Tunai di Depan ~ 11[150000]  - E23015;E23015 ~ ES23 - Perangkat ONT[0]  - E23015~null~44292;E23015||11||Abodemen 0[0]  - E23015~null~E23015_SWONTPREM;SWONTPREM ~ Biaya Sewa ONT Premium ~ E23015[50000]  - SP_NOSS;SP_NOSS ~ Int"/>
    <s v="INDIBIZ"/>
    <m/>
    <m/>
    <d v="2026-08-10T08:00:00"/>
    <s v="2026-08-10 08:00:00|Tanggal Pemasangan : 10 Agustus 2026 Jam Pemasangan : 08:00 13:00 Info Tambahan : Hubungi pelanggan dulu sebelum ke lokasi terimakasih|40961370|MYDITA"/>
    <n v="2026"/>
    <n v="8"/>
    <n v="9"/>
    <d v="2026-08-09T00:00:00"/>
    <n v="-1.3333333333357587"/>
    <x v="1"/>
    <x v="6"/>
  </r>
  <r>
    <n v="2306"/>
    <n v="1002513147"/>
    <n v="3"/>
    <x v="1"/>
    <n v="5"/>
    <s v="MALANG"/>
    <s v="KEPANJEN"/>
    <s v="DPT"/>
    <s v="REG"/>
    <s v="AO"/>
    <s v="NEW SALES"/>
    <s v="1P INET"/>
    <s v="CANCEL COMPLETED"/>
    <s v="RBS-Regional 3"/>
    <d v="2026-08-06T16:28:56"/>
    <d v="2026-08-09T22:20:16"/>
    <n v="69360230"/>
    <m/>
    <n v="152712204371"/>
    <s v="WARUNG BU SARI"/>
    <s v="ODP-DPT-FG/07 FG/D01/07.01"/>
    <s v="WO061102013"/>
    <m/>
    <m/>
    <m/>
    <n v="112.7235148"/>
    <n v="-8.1976198999999994"/>
    <s v="|MN02703|MYIA-013624398936/POI/Astuti/085890510304/astutitokomlg2@gmail.com"/>
    <s v="MYIB_ASSISTANT"/>
    <m/>
    <m/>
    <m/>
    <m/>
    <m/>
    <m/>
    <m/>
    <m/>
    <s v="Management Janji"/>
    <s v="2026-08-07 13:00:00 | Tanggal pemasangan : 07 AGUSTUS 2026 Jam pemasangan : pagi/siang Info Tambahan : Hubungi pelanggan dulu sebelum ke lokasi terima kasih"/>
    <s v="FCC"/>
    <d v="2026-06-08T16:41:23"/>
    <d v="2026-08-07T13:00:00"/>
    <m/>
    <s v="CANCEL"/>
    <s v="DPT"/>
    <s v="NO ADDON"/>
    <m/>
    <s v="Cancel Completed"/>
    <s v="HSI Bisnis Promo HUT Telkom PSB 70% - 150 Mbps"/>
    <s v="INDIBIZ"/>
    <m/>
    <s v="Cancel Completed"/>
    <d v="2026-08-07T13:00:00"/>
    <s v="2026-08-07 13:00:00 | Tanggal pemasangan : 07 AGUSTUS 2026 Jam pemasangan : pagi/siang Info Tambahan : Hubungi pelanggan dulu sebelum ke lokasi terima kasih"/>
    <m/>
    <m/>
    <m/>
    <e v="#NUM!"/>
    <e v="#NUM!"/>
    <x v="0"/>
    <x v="24"/>
  </r>
  <r>
    <n v="2307"/>
    <n v="1002517936"/>
    <n v="3"/>
    <x v="2"/>
    <n v="4"/>
    <s v="PURWOKERTO"/>
    <s v="PURWOKERTO"/>
    <s v="PWT"/>
    <s v="REG"/>
    <s v="AO"/>
    <s v="NEW SALES"/>
    <s v="1P INET"/>
    <s v="98 | OSS - CANCEL COMPLETE"/>
    <s v="RBS-Regional 3"/>
    <d v="2026-08-10T14:04:57"/>
    <d v="2026-08-12T10:15:03"/>
    <n v="69362515"/>
    <m/>
    <n v="146303609784"/>
    <s v="Warung Duta Rokok99"/>
    <s v="ODP-PWT-FDG/005 FDG/D01/005.01"/>
    <s v="WO061405222"/>
    <m/>
    <m/>
    <m/>
    <n v="109.18186860340199"/>
    <n v="-7.4169153963199097"/>
    <s v="|MN00649|MYIA-041515113953/POI/Rizal Syahlani/085704045661/kiebae03@gmail.com"/>
    <s v="MYIB_ASSISTANT"/>
    <m/>
    <m/>
    <m/>
    <m/>
    <m/>
    <m/>
    <m/>
    <m/>
    <s v="Management Janji"/>
    <s v="2026-08-11 13:00:00 | Nama PIC : bapak andre No HP : 082122223262 Alt : - M Janji : 11/08/2026 Jam Pasang : 08.00 - 13:00  NoteÃ‚Â :  hubungi terlebih dahulu sebelum kelokasi"/>
    <s v="FCC"/>
    <d v="2026-10-08T14:09:59"/>
    <d v="2026-08-11T13:00:00"/>
    <s v="Kendala Pelanggan"/>
    <s v="CANCEL"/>
    <s v="PWT"/>
    <s v="NO ADDON"/>
    <m/>
    <s v="Cancel Completed"/>
    <s v="HSI Bisnis Promo HUT Telkom PSB 70% - 100 Mbps"/>
    <s v="INDIBIZ"/>
    <m/>
    <m/>
    <d v="2026-08-11T13:00:00"/>
    <s v="2026-08-11 13:00:00 | Nama PIC : bapak andre No HP : 082122223262 Alt : - M Janji : 11/08/2026 Jam Pasang : 08.00 - 13:00  NoteÃ‚Â :  hubungi terlebih dahulu sebelum kelokasi"/>
    <m/>
    <m/>
    <m/>
    <e v="#NUM!"/>
    <e v="#NUM!"/>
    <x v="0"/>
    <x v="4"/>
  </r>
  <r>
    <n v="2308"/>
    <n v="1002520199"/>
    <n v="3"/>
    <x v="4"/>
    <n v="4"/>
    <s v="PEKALONGAN"/>
    <s v="BREBES"/>
    <s v="BMU"/>
    <s v="REG"/>
    <s v="AO"/>
    <s v="NEW SALES"/>
    <m/>
    <s v="102 | FOLLOW UP COMPLETED"/>
    <s v="RBS-Regional 3"/>
    <d v="2026-08-11T14:31:17"/>
    <d v="2026-08-15T16:47:28"/>
    <n v="69363445"/>
    <m/>
    <n v="146281108021"/>
    <s v="SPBU 4452216 SAKALIBELS"/>
    <s v="ODP-BMU-FV/007"/>
    <s v="WO061635422"/>
    <m/>
    <m/>
    <m/>
    <n v="109.0154947"/>
    <n v="-7.2368182000000001"/>
    <s v="AMRBS;403095;REG3;BAYU;085100296564;HSI 1S 100MB;535k;PIC 087834130181;spbusakalibelsss16@gmail.com"/>
    <s v="Account Manager"/>
    <m/>
    <m/>
    <m/>
    <m/>
    <m/>
    <m/>
    <m/>
    <m/>
    <s v="Management Janji"/>
    <s v="2026-08-14 13:00:00|Nama PIC:  bu tasya  No HP: 087834130181 Alt: Tanggal: 14/8/2026 Jam Pasang: Siang Note: Hubungi sebelum ke lokasi, terimakasih.|40010577|MYDITA"/>
    <s v="FCC"/>
    <d v="2026-11-08T14:39:49"/>
    <d v="2026-08-14T13:00:00"/>
    <m/>
    <s v="REVOKE"/>
    <s v="BMU"/>
    <s v="NO ADDON"/>
    <m/>
    <s v="Follow Up Revoke Completed, New Order ID : SC1002528727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4T13:00:00"/>
    <s v="2026-08-14 13:00:00|Nama PIC:  bu tasya  No HP: 087834130181 Alt: Tanggal: 14/8/2026 Jam Pasang: Siang Note: Hubungi sebelum ke lokasi, terimakasih.|40010577|MYDITA"/>
    <m/>
    <m/>
    <m/>
    <e v="#NUM!"/>
    <e v="#NUM!"/>
    <x v="0"/>
    <x v="4"/>
  </r>
  <r>
    <n v="2309"/>
    <n v="1002519919"/>
    <n v="3"/>
    <x v="6"/>
    <n v="5"/>
    <s v="PASURUAN"/>
    <s v="PROBOLINGGO"/>
    <s v="PBL"/>
    <s v="REG"/>
    <s v="AO"/>
    <s v="NEW SALES"/>
    <m/>
    <s v="Completed (PS)"/>
    <s v="RBS-Regional 3"/>
    <d v="2026-08-11T13:37:48"/>
    <d v="2026-08-12T14:47:55"/>
    <n v="69363339"/>
    <m/>
    <n v="152505340821"/>
    <s v="SMK ASSULTHONIYAH / LAB"/>
    <s v="ODP-PBL-FAA/70"/>
    <s v="WO061505917"/>
    <m/>
    <m/>
    <m/>
    <n v="113.176455"/>
    <n v="-7.7715585999999997"/>
    <s v="|MN01068|/SMK ASSULTHONIYAH / LAB/WINBACK 2.0 HSI B2B (1:1) 75MBPS 415RB PSB DISC 70%//smk.assulthon@gmail.com/SRI ERNAWATI/85258722109"/>
    <s v="Sales Force DBS"/>
    <m/>
    <m/>
    <m/>
    <m/>
    <m/>
    <m/>
    <m/>
    <m/>
    <s v="Management Janji"/>
    <s v="2026-08-12 13:00:00|M Janji : (12/08/2026) jam Pasang : 09:00 Note : hubungi pelanggan jika ingin kelokasi |40981184|MYDITA"/>
    <s v="FCC"/>
    <d v="2026-11-08T13:39:46"/>
    <d v="2026-08-12T13:00:00"/>
    <m/>
    <s v="PS"/>
    <s v="PBL"/>
    <s v="NO ADDON"/>
    <n v="20260812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2T13:00:00"/>
    <s v="2026-08-12 13:00:00|M Janji : (12/08/2026) jam Pasang : 09:00 Note : hubungi pelanggan jika ingin kelokasi |40981184|MYDITA"/>
    <n v="2026"/>
    <n v="8"/>
    <n v="12"/>
    <d v="2026-08-12T00:00:00"/>
    <n v="-0.54166666666424135"/>
    <x v="1"/>
    <x v="27"/>
  </r>
  <r>
    <n v="2310"/>
    <n v="1002529616"/>
    <n v="3"/>
    <x v="1"/>
    <n v="5"/>
    <s v="MALANG"/>
    <s v="BATU"/>
    <s v="TMP"/>
    <s v="REG"/>
    <s v="AO"/>
    <s v="NEW SALES"/>
    <s v="1P INET"/>
    <s v="Completed (PS)"/>
    <s v="RBS-Regional 3"/>
    <d v="2026-08-16T12:59:56"/>
    <d v="2026-08-17T13:41:27"/>
    <n v="69367484"/>
    <m/>
    <n v="152717206271"/>
    <s v="TOKO 56 SNACK"/>
    <s v="ODP-TMP-FA/88 FA/D14/88.01"/>
    <s v="WO061873161"/>
    <m/>
    <m/>
    <m/>
    <n v="112.771496884524"/>
    <n v="-8.05020605864682"/>
    <s v="MD|MYDB-20260815265559|SC20017/MC20200|TOKO 56 SNACK|081995741831"/>
    <s v="MYDIGIBIZPARTNER"/>
    <m/>
    <m/>
    <m/>
    <m/>
    <m/>
    <m/>
    <m/>
    <m/>
    <s v="Management Janji"/>
    <s v="2026-08-17 13:00:00 | Nama Pic : bu ayu  No Hp Pic : 081995741831 No alt : - Jam Pemasangan : siang  Tanggal Pemasangan : 17 Agustus 2026"/>
    <s v="FCC"/>
    <s v="16-08-2026 13:10:27"/>
    <d v="2026-08-17T13:00:00"/>
    <m/>
    <s v="PS"/>
    <s v="TMP"/>
    <s v="NETMONK"/>
    <n v="20260817"/>
    <s v="Completed"/>
    <s v="HSI Bisnis Bundling Netmonk PSB 70% Promo - 300 Mbps"/>
    <s v="INDIBIZ"/>
    <m/>
    <m/>
    <d v="2026-08-17T13:00:00"/>
    <s v="2026-08-17 13:00:00 | Nama Pic : bu ayu  No Hp Pic : 081995741831 No alt : - Jam Pemasangan : siang  Tanggal Pemasangan : 17 Agustus 2026"/>
    <n v="2026"/>
    <n v="8"/>
    <n v="17"/>
    <d v="2026-08-17T00:00:00"/>
    <n v="-0.54166666666424135"/>
    <x v="1"/>
    <x v="15"/>
  </r>
  <r>
    <n v="2311"/>
    <n v="1002534677"/>
    <n v="3"/>
    <x v="2"/>
    <n v="4"/>
    <s v="MAGELANG"/>
    <s v="WONOSOBO"/>
    <s v="WOS"/>
    <s v="REG"/>
    <s v="AO"/>
    <s v="NEW SALES"/>
    <s v="1P INET"/>
    <s v="MIE - SEND SURVEY"/>
    <s v="RBS-Regional 3"/>
    <d v="2026-08-18T18:53:57"/>
    <d v="2026-08-18T18:56:01"/>
    <n v="69369516"/>
    <m/>
    <n v="141373127473"/>
    <s v="SWEET CARICA"/>
    <s v="ODP-WOS-FAJ/110 FAJ/D02/110.01"/>
    <s v="WO062052780"/>
    <m/>
    <m/>
    <m/>
    <n v="109.923807159565"/>
    <n v="-7.2083528951622098"/>
    <s v="|MN00439|MYIA-049430362334/POI/SEPTIAWAN PUJI RAHARJO/085141644502/dyahayuoktaa@yahoo.com"/>
    <s v="MYIB_ASSISTANT"/>
    <m/>
    <m/>
    <m/>
    <m/>
    <m/>
    <m/>
    <m/>
    <m/>
    <s v="Management Janji"/>
    <s v="2026-08-20 08:00:00 | M Janji : (19/agustus/2026) jam Pasang : 09:00 Note : hubungi pelanggan jika ingin kelokasi"/>
    <s v="FCC"/>
    <s v="18-08-2026 18:55:15"/>
    <d v="2026-08-20T08:00:00"/>
    <m/>
    <s v="SURVEY_NEW_MANJA"/>
    <s v="WOS"/>
    <s v="NO ADDON"/>
    <m/>
    <s v="MIE - SEND SURVEY"/>
    <s v="HSI Bisnis Promo HUT RI PSB 70% - 50 Mbps"/>
    <s v="INDIBIZ"/>
    <m/>
    <m/>
    <d v="2026-08-20T08:00:00"/>
    <s v="2026-08-20 08:00:00 | M Janji : (19/agustus/2026) jam Pasang : 09:00 Note : hubungi pelanggan jika ingin kelokasi"/>
    <m/>
    <m/>
    <m/>
    <e v="#NUM!"/>
    <e v="#NUM!"/>
    <x v="0"/>
    <x v="4"/>
  </r>
  <r>
    <n v="2312"/>
    <n v="1002510050"/>
    <n v="3"/>
    <x v="2"/>
    <n v="4"/>
    <s v="MAGELANG"/>
    <s v="WONOSOBO"/>
    <s v="WOS"/>
    <s v="REG"/>
    <s v="AO"/>
    <s v="NEW SALES"/>
    <s v="1P INET"/>
    <s v="Completed (PS)"/>
    <s v="RBS-Regional 3"/>
    <d v="2026-08-05T10:43:56"/>
    <d v="2026-08-06T10:14:07"/>
    <n v="69358937"/>
    <m/>
    <n v="141373127397"/>
    <s v="ERABLUE RAYA KERTEK"/>
    <s v="ODP-WOS-FAA/066 FAA/D05/066.01"/>
    <s v="WO060962108"/>
    <m/>
    <m/>
    <m/>
    <n v="109.96163"/>
    <n v="-7.3874529999999998"/>
    <s v="|MN00439|MYIA-060556744229/POI/CHAIDAR SYURYO SAMUDRO/081249549394/billlingnext1@hotmail.com"/>
    <s v="MYIB_ASSISTANT"/>
    <m/>
    <m/>
    <m/>
    <m/>
    <m/>
    <m/>
    <m/>
    <m/>
    <s v="Management Janji"/>
    <s v="2026-08-06 13:00:00 | Waktu pemasnagan : 06 Agustus 2026 Jam pemasangan : 08.00 - 12.00 Mohon hubungi pelanggan sebelum ke lokasi  Terima kasih"/>
    <s v="FCC"/>
    <d v="2026-05-08T10:54:57"/>
    <d v="2026-08-06T13:00:00"/>
    <m/>
    <s v="PS"/>
    <s v="WOS"/>
    <s v="NO ADDON"/>
    <n v="20260806"/>
    <s v="Completed"/>
    <s v="HSI Bisnis Promo HUT Telkom PSB 70% - 100 Mbps"/>
    <s v="INDIBIZ"/>
    <m/>
    <m/>
    <d v="2026-08-06T13:00:00"/>
    <s v="2026-08-06 13:00:00 | Waktu pemasnagan : 06 Agustus 2026 Jam pemasangan : 08.00 - 12.00 Mohon hubungi pelanggan sebelum ke lokasi  Terima kasih"/>
    <n v="2026"/>
    <n v="8"/>
    <n v="6"/>
    <d v="2026-08-06T00:00:00"/>
    <n v="-0.54166666666424135"/>
    <x v="1"/>
    <x v="4"/>
  </r>
  <r>
    <n v="2313"/>
    <n v="1002529205"/>
    <n v="3"/>
    <x v="3"/>
    <n v="5"/>
    <s v="MADURA"/>
    <s v="PAMEKASAN"/>
    <s v="WRP"/>
    <s v="REG"/>
    <s v="AO"/>
    <s v="NEW SALES"/>
    <s v="1P INET"/>
    <s v="OSS - FALLOUT"/>
    <s v="RBS-Regional 3"/>
    <d v="2026-08-16T08:02:56"/>
    <d v="2026-08-18T16:45:48"/>
    <n v="69367256"/>
    <m/>
    <n v="152427202991"/>
    <s v="Madura Mart Multazam Jaya 2"/>
    <s v="ODP-WRP-FQ/12 FQ/D02/12.01"/>
    <s v="WO061853879"/>
    <m/>
    <m/>
    <m/>
    <n v="113.485855981707"/>
    <n v="-6.9826739522939096"/>
    <s v="MD|MYDB-20260815265622|DN00001/MN00572|Madura Mart Multazam Jaya 2|085337039146"/>
    <s v="MYDIGIBIZPARTNER"/>
    <m/>
    <m/>
    <m/>
    <m/>
    <m/>
    <m/>
    <m/>
    <m/>
    <s v="Management Janji"/>
    <s v="2026-08-17 08:00:00 | Nama Pic : bp syaiful  No Hp Pic : 085337039146 No alt : - Jam Pemasangan : pagi  Tanggal Pemasangan : 17 Agustus 2026"/>
    <s v="FCC"/>
    <s v="16-08-2026 08:10:15"/>
    <d v="2026-08-17T08:00:00"/>
    <s v="Kendala Pelanggan"/>
    <s v="FO_WFM"/>
    <s v="WRP"/>
    <s v="NO ADDON"/>
    <m/>
    <s v="Provisioning Failed|||Failed to create and start the order due to oracle.communications.ordermanagement.ws.OrderTransactionNo"/>
    <s v="HSI Bisnis Promo HUT Telkom PSB 70% - 50 Mbps"/>
    <s v="INDIBIZ"/>
    <m/>
    <m/>
    <d v="2026-08-17T08:00:00"/>
    <s v="2026-08-17 08:00:00 | Nama Pic : bp syaiful  No Hp Pic : 085337039146 No alt : - Jam Pemasangan : pagi  Tanggal Pemasangan : 17 Agustus 2026"/>
    <m/>
    <m/>
    <m/>
    <e v="#NUM!"/>
    <e v="#NUM!"/>
    <x v="0"/>
    <x v="6"/>
  </r>
  <r>
    <n v="2314"/>
    <n v="1002512800"/>
    <n v="3"/>
    <x v="3"/>
    <n v="5"/>
    <s v="SBY UTARA"/>
    <s v="LAMONGAN"/>
    <s v="BDG"/>
    <s v="REG"/>
    <s v="AO"/>
    <s v="NEW SALES"/>
    <s v="1P INET"/>
    <s v="102 | FOLLOW UP COMPLETED"/>
    <s v="RBS-Regional 3"/>
    <d v="2026-08-06T15:01:56"/>
    <d v="2026-08-08T13:44:31"/>
    <n v="69360083"/>
    <m/>
    <n v="152448204407"/>
    <s v="Gyoza Kitchen"/>
    <s v="ODP-BDG-FB/29 FB/D04/29.01"/>
    <s v="WO061089190"/>
    <m/>
    <m/>
    <m/>
    <n v="112.248246392149"/>
    <n v="-6.8891544881861497"/>
    <s v="MD|MYIB-008476048485|SYSTEM|GYOZA KITCHEN|087822761246"/>
    <s v="LPC_EBIS"/>
    <m/>
    <m/>
    <m/>
    <m/>
    <m/>
    <m/>
    <m/>
    <m/>
    <s v="Management Janji"/>
    <s v="2026-08-07 13:00:00 |  M Janji : (07/08/026) jam Pasang : 09:00 Note : hubungi pelanggan jika ingin kelokasi"/>
    <s v="FCC"/>
    <d v="2026-06-08T15:25:44"/>
    <d v="2026-08-07T13:00:00"/>
    <s v="Kendala Teknik"/>
    <s v="REVOKE"/>
    <s v="BDG"/>
    <s v="NO ADDON"/>
    <m/>
    <s v="Follow Up Revoke Completed, New Order ID : SC1002515979"/>
    <s v="HSI Basic Khusus Winback 3.0 PSB 70% - 50 Mbps"/>
    <s v="INDIBIZ"/>
    <m/>
    <m/>
    <d v="2026-08-07T13:00:00"/>
    <s v="2026-08-07 13:00:00 |  M Janji : (07/08/026) jam Pasang : 09:00 Note : hubungi pelanggan jika ingin kelokasi"/>
    <m/>
    <m/>
    <m/>
    <e v="#NUM!"/>
    <e v="#NUM!"/>
    <x v="0"/>
    <x v="8"/>
  </r>
  <r>
    <n v="2315"/>
    <n v="1002529904"/>
    <n v="3"/>
    <x v="0"/>
    <n v="5"/>
    <s v="MATARAM"/>
    <s v="INNER - NUSA TENGGARA"/>
    <s v="MTR"/>
    <s v="REG"/>
    <s v="AO"/>
    <s v="NEW SALES"/>
    <s v="1P INET"/>
    <s v="Completed (PS)"/>
    <s v="RBS-Regional 3"/>
    <d v="2026-08-16T15:59:56"/>
    <d v="2026-08-17T19:09:16"/>
    <n v="69367669"/>
    <m/>
    <n v="172601796368"/>
    <s v="TOKO SRC NABILAH"/>
    <s v="ODP-MTR-FBE/38"/>
    <s v="WO061889869"/>
    <m/>
    <m/>
    <m/>
    <n v="116.1086866"/>
    <n v="-8.5987928"/>
    <s v="MD|MYDB-20260812265151|DN00001/MN01272|TOKO SRC NABILAH|087760397870"/>
    <s v="MYDIGIBIZPARTNER"/>
    <m/>
    <m/>
    <m/>
    <m/>
    <m/>
    <m/>
    <m/>
    <m/>
    <s v="Management Janji"/>
    <s v="2026-08-18 15:00:00 | Tanggal Pemasangan : 18 Agustus 2026 Jam Pemasangan : 08:00 13:00 Info Tambahan : Hubungi pelanggan dulu sebelum ke lokasi terimakasih"/>
    <s v="FCC"/>
    <s v="16-08-2026 16:09:43"/>
    <d v="2026-08-18T15:00:00"/>
    <m/>
    <s v="PS"/>
    <s v="MTR"/>
    <s v="NO ADDON"/>
    <n v="20260817"/>
    <s v="Completed"/>
    <s v="HSI Bisnis Promo HUT Telkom PSB 70% - 75 Mbps"/>
    <s v="INDIBIZ"/>
    <m/>
    <m/>
    <d v="2026-08-18T15:00:00"/>
    <s v="2026-08-18 15:00:00 | Tanggal Pemasangan : 18 Agustus 2026 Jam Pemasangan : 08:00 13:00 Info Tambahan : Hubungi pelanggan dulu sebelum ke lokasi terimakasih"/>
    <n v="2026"/>
    <n v="8"/>
    <n v="17"/>
    <d v="2026-08-17T00:00:00"/>
    <n v="-1.625"/>
    <x v="1"/>
    <x v="14"/>
  </r>
  <r>
    <n v="2316"/>
    <n v="1002528220"/>
    <n v="3"/>
    <x v="5"/>
    <n v="5"/>
    <s v="SINGARJA"/>
    <s v="GIANYAR"/>
    <s v="UBU"/>
    <s v="REG"/>
    <s v="AO"/>
    <s v="NEW SALES"/>
    <m/>
    <s v="Completed (PS)"/>
    <s v="RBS-Regional 3"/>
    <d v="2026-08-15T12:32:26"/>
    <d v="2026-08-16T13:58:16"/>
    <n v="69366832"/>
    <m/>
    <n v="172408247773"/>
    <s v="UD SPBU SILAKARANG"/>
    <s v="ODP-UBU-FM/66"/>
    <s v="WO061827338"/>
    <m/>
    <m/>
    <m/>
    <n v="115.25326680000001"/>
    <n v="-8.5643632000000007"/>
    <s v="|MN02658|/PIC I DEWA AGUNG AYU ARSANI DEWI/085737001636/spbu.bali.5480523@gmail.com"/>
    <s v="Sales Force DBS"/>
    <m/>
    <m/>
    <m/>
    <m/>
    <m/>
    <m/>
    <m/>
    <m/>
    <s v="Management Janji"/>
    <s v="2026-08-16 13:00:00|Nama PIC : ibu ayu No HP : 085737001636 Alt :  M Janji : (MINGGU/16/AGUSTUS/2026) jam Pasang : 09:00 Note : hubungi pelanggan jika ingin kelokasi|40961371|MYDITA"/>
    <s v="FCC"/>
    <s v="15-08-2026 12:39:54"/>
    <d v="2026-08-16T13:00:00"/>
    <m/>
    <s v="PS"/>
    <s v="UBU"/>
    <s v="NO ADDON"/>
    <n v="2026081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6T13:00:00"/>
    <s v="2026-08-16 13:00:00|Nama PIC : ibu ayu No HP : 085737001636 Alt :  M Janji : (MINGGU/16/AGUSTUS/2026) jam Pasang : 09:00 Note : hubungi pelanggan jika ingin kelokasi|40961371|MYDITA"/>
    <n v="2026"/>
    <n v="8"/>
    <n v="16"/>
    <d v="2026-08-16T00:00:00"/>
    <n v="-0.54166666666424135"/>
    <x v="1"/>
    <x v="26"/>
  </r>
  <r>
    <n v="2317"/>
    <n v="1002516310"/>
    <n v="3"/>
    <x v="6"/>
    <n v="5"/>
    <s v="PASURUAN"/>
    <s v="PROBOLINGGO"/>
    <s v="GND"/>
    <s v="REG"/>
    <s v="AO"/>
    <s v="NEW SALES"/>
    <m/>
    <s v="Completed (PS)"/>
    <s v="RBS-Regional 3"/>
    <d v="2026-08-09T09:13:19"/>
    <d v="2026-08-10T21:34:54"/>
    <n v="69361702"/>
    <m/>
    <n v="152510205862"/>
    <s v="SPPG YAYASAN LENTERA UTARA BERGIZI UTAMA"/>
    <s v="ODP-GND-FK/16"/>
    <s v="WO061305259"/>
    <m/>
    <m/>
    <m/>
    <n v="113.4892717"/>
    <n v="-7.9548569999999996"/>
    <s v="|MN00836|/SPPG YAYASAN LENTERA UTARA BERGIZI UTAMA/WINBACK 2.0 HSI B2B (1:1) 50MBPS 355RB PSB DISC 70%//achsinari19@gmail.com/ACH. SINARI/816644910"/>
    <s v="Sales Force DBS"/>
    <m/>
    <m/>
    <m/>
    <m/>
    <m/>
    <m/>
    <m/>
    <m/>
    <s v="Management Janji"/>
    <s v="2026-08-10 08:00:00|Nama PIC : Bp Sinari No Hp : 0816644910 No Alt : - Tgl Pemasangan : 10 Agustus 2026 Interval : PAGI SIANG Note : Hubungi pelanggan terlebih dahulu|40951378|MYDITA"/>
    <s v="FCC"/>
    <d v="2026-09-08T09:25:24"/>
    <d v="2026-08-10T08:00:00"/>
    <s v="Kendala Pelanggan"/>
    <s v="PS"/>
    <s v="GND"/>
    <s v="NO ADDON"/>
    <n v="20260810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0T08:00:00"/>
    <s v="2026-08-10 08:00:00|Nama PIC : Bp Sinari No Hp : 0816644910 No Alt : - Tgl Pemasangan : 10 Agustus 2026 Interval : PAGI SIANG Note : Hubungi pelanggan terlebih dahulu|40951378|MYDITA"/>
    <n v="2026"/>
    <n v="8"/>
    <n v="10"/>
    <d v="2026-08-10T00:00:00"/>
    <n v="-0.33333333333575865"/>
    <x v="1"/>
    <x v="27"/>
  </r>
  <r>
    <n v="2318"/>
    <n v="1002510711"/>
    <n v="3"/>
    <x v="2"/>
    <n v="4"/>
    <s v="MAGELANG"/>
    <s v="KEBUMEN"/>
    <s v="KTW"/>
    <s v="REG"/>
    <s v="AO"/>
    <s v="NEW SALES"/>
    <s v="1P INET"/>
    <s v="Completed (PS)"/>
    <s v="RBS-Regional 3"/>
    <d v="2026-08-05T14:08:57"/>
    <d v="2026-08-06T15:18:03"/>
    <n v="69359244"/>
    <m/>
    <n v="141176104621"/>
    <s v="APOTEK LUK ULO 6 AMBAL"/>
    <s v="ODP-KTW-FAF/020"/>
    <s v="WO060991641"/>
    <m/>
    <m/>
    <m/>
    <n v="109.72766912057099"/>
    <n v="-7.7876271455769004"/>
    <s v="|MN00909|MYIA-087257607160/POI/anggun/085759142196/apoteklukuloambal@gmail.com"/>
    <s v="MYIB_ASSISTANT"/>
    <m/>
    <m/>
    <m/>
    <m/>
    <m/>
    <m/>
    <m/>
    <m/>
    <s v="Management Janji"/>
    <s v="2026-08-07 13:00:00 | Nama Pic : IBU ANGGUN No Hp Pic : 085759142196 Jam Pemasangan : 08:00 - 12.00 Tanggal Pemasangan : KAMIS 06 AGUSTUS 2026 Info Tambahan : Hubungi pelanggan sebelum datang ke lokasi, terima kasih."/>
    <s v="FCC"/>
    <d v="2026-05-08T14:10:37"/>
    <d v="2026-08-07T13:00:00"/>
    <m/>
    <s v="PS"/>
    <s v="KTW"/>
    <s v="NO ADDON"/>
    <n v="20260806"/>
    <s v="Completed"/>
    <s v="HSI Bisnis Basic Promo HUT Telkom PSB 70% - 50 Mbps"/>
    <s v="INDIBIZ"/>
    <m/>
    <m/>
    <d v="2026-08-07T13:00:00"/>
    <s v="2026-08-07 13:00:00 | Nama Pic : IBU ANGGUN No Hp Pic : 085759142196 Jam Pemasangan : 08:00 - 12.00 Tanggal Pemasangan : KAMIS 06 AGUSTUS 2026 Info Tambahan : Hubungi pelanggan sebelum datang ke lokasi, terima kasih."/>
    <n v="2026"/>
    <n v="8"/>
    <n v="6"/>
    <d v="2026-08-06T00:00:00"/>
    <n v="-1.5416666666642413"/>
    <x v="1"/>
    <x v="4"/>
  </r>
  <r>
    <n v="2319"/>
    <n v="1002517340"/>
    <n v="3"/>
    <x v="7"/>
    <n v="4"/>
    <s v="SOLO"/>
    <s v="SRAGEN"/>
    <s v="SRG"/>
    <s v="REG"/>
    <s v="AO"/>
    <s v="NEW SALES"/>
    <s v="1P INET"/>
    <s v="Completed (PS)"/>
    <s v="RBS-Regional 3"/>
    <d v="2026-08-10T11:01:58"/>
    <d v="2026-08-13T16:51:29"/>
    <n v="69362269"/>
    <m/>
    <n v="146565009930"/>
    <s v="SPPG Pungsari, Plupuh, Sragen  002"/>
    <s v="ODP-SRG-FAP/022 FAP/D02/022.01"/>
    <s v="WO061375269"/>
    <m/>
    <m/>
    <m/>
    <n v="110.8796437"/>
    <n v="-7.4663994000000002"/>
    <s v="|MN01811|MYIA-009228725521/POI/Tegar Angga Saputra/085806258001/pungsarisppg@gmail.com"/>
    <s v="MYIB_ASSISTANT"/>
    <m/>
    <m/>
    <m/>
    <m/>
    <m/>
    <m/>
    <m/>
    <m/>
    <s v="Management Janji"/>
    <s v="2026-08-13 08:00:00 | Nama PIC : bapak tegar No HP : 085806258001 Alt : - M Janji : 11/08/2026 Jam Pasang : 08.00 - 13:00  NoteÃ‚Â :  hubungi terlebih dahulu sebelum kelokasi"/>
    <s v="FCC"/>
    <d v="2026-10-08T11:10:24"/>
    <d v="2026-08-13T08:00:00"/>
    <m/>
    <s v="PS"/>
    <s v="SRG"/>
    <s v="NO ADDON"/>
    <n v="20260813"/>
    <s v="Completed"/>
    <s v="HSI Bisnis Promo HUT Telkom PSB 70% - 50 Mbps"/>
    <s v="INDIBIZ"/>
    <m/>
    <m/>
    <d v="2026-08-13T08:00:00"/>
    <s v="2026-08-13 08:00:00 | Nama PIC : bapak tegar No HP : 085806258001 Alt : - M Janji : 11/08/2026 Jam Pasang : 08.00 - 13:00  NoteÃ‚Â :  hubungi terlebih dahulu sebelum kelokasi"/>
    <n v="2026"/>
    <n v="8"/>
    <n v="13"/>
    <d v="2026-08-13T00:00:00"/>
    <n v="-0.33333333333575865"/>
    <x v="1"/>
    <x v="4"/>
  </r>
  <r>
    <n v="2320"/>
    <n v="1002507542"/>
    <n v="3"/>
    <x v="4"/>
    <n v="4"/>
    <s v="SEMARANG"/>
    <s v="INNER - SEMARANG JATENG UTARA"/>
    <s v="SMC"/>
    <s v="REG"/>
    <s v="AO"/>
    <s v="NEW SALES"/>
    <m/>
    <s v="Completed (PS)"/>
    <s v="RBS-Regional 3"/>
    <d v="2026-08-04T10:52:27"/>
    <d v="2026-08-04T13:18:25"/>
    <n v="69356840"/>
    <m/>
    <n v="146422108916"/>
    <s v="SPBU 44.502.22 SEMARANG"/>
    <s v="ODP-SMC-FF/085"/>
    <s v="WO060869691"/>
    <m/>
    <m/>
    <m/>
    <n v="110.42763394263299"/>
    <n v="-7.0173349492092996"/>
    <s v="|MN02184|MYIA-022512401970/POI/ABDUL BASIR /081901080037/spbu4450222@gmail.com"/>
    <s v="MYDIGIBIZPARTNER"/>
    <m/>
    <m/>
    <m/>
    <m/>
    <m/>
    <m/>
    <m/>
    <m/>
    <s v="Management Janji"/>
    <s v="2026-08-02 13:00:00 | Jam pemasangan : 12.00  Info Tambahan : Hubungi pelanggan dulu sebelum ke lokasi  terimakasih   "/>
    <s v="FCC"/>
    <d v="2026-04-08T10:55:08"/>
    <m/>
    <m/>
    <s v="PS"/>
    <s v="SMC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07:00:00"/>
    <s v="2026-08-02 13:00:00 | Jam pemasangan : 12.00  Info Tambahan : Hubungi pelanggan dulu sebelum ke lokasi  terimakasih   "/>
    <n v="2026"/>
    <n v="8"/>
    <n v="4"/>
    <d v="2026-08-04T00:00:00"/>
    <n v="-0.29166666666424135"/>
    <x v="1"/>
    <x v="4"/>
  </r>
  <r>
    <n v="2321"/>
    <n v="1002520704"/>
    <n v="3"/>
    <x v="1"/>
    <n v="5"/>
    <s v="MADIUN"/>
    <s v="BOJONEGORO"/>
    <s v="BJN"/>
    <s v="REG"/>
    <s v="AO"/>
    <s v="NEW SALES"/>
    <s v="1P INET"/>
    <s v="Completed (PS)"/>
    <s v="RBS-Regional 3"/>
    <d v="2026-08-11T16:19:56"/>
    <d v="2026-08-12T08:17:10"/>
    <n v="69363619"/>
    <m/>
    <n v="152609258576"/>
    <s v="GUDANG TONNY"/>
    <s v="ODP-BJN-FH/73 FH/D06/73.01"/>
    <s v="WO061522335"/>
    <m/>
    <m/>
    <m/>
    <n v="111.891118079308"/>
    <n v="-7.1398436956224201"/>
    <s v="|MN02619|MYIA-086036283707/POI/TONNY IRAWAN/085185928808/setiy752@gmail.com"/>
    <s v="MYIB_ASSISTANT"/>
    <m/>
    <m/>
    <m/>
    <m/>
    <m/>
    <m/>
    <m/>
    <m/>
    <s v="Management Janji"/>
    <s v="2026-08-14 08:00:00 | M Janji : (12/08/2026) jam Pasang : 09:00 Note : hubungi pelanggan jika ingin kelokasi"/>
    <s v="FCC"/>
    <d v="2026-11-08T16:39:47"/>
    <d v="2026-08-14T08:00:00"/>
    <m/>
    <s v="PS"/>
    <s v="BJN"/>
    <s v="NO ADDON"/>
    <n v="20260812"/>
    <s v="Completed"/>
    <s v="HSI Bisnis Promo HUT Telkom PSB 70% - 200 Mbps"/>
    <s v="INDIBIZ"/>
    <m/>
    <m/>
    <d v="2026-08-14T08:00:00"/>
    <s v="2026-08-14 08:00:00 | M Janji : (12/08/2026) jam Pasang : 09:00 Note : hubungi pelanggan jika ingin kelokasi"/>
    <n v="2026"/>
    <n v="8"/>
    <n v="12"/>
    <d v="2026-08-12T00:00:00"/>
    <n v="-2.3333333333357587"/>
    <x v="1"/>
    <x v="18"/>
  </r>
  <r>
    <n v="2322"/>
    <n v="1002528546"/>
    <n v="3"/>
    <x v="7"/>
    <n v="4"/>
    <s v="KUDUS"/>
    <s v="PATI"/>
    <s v="PAT"/>
    <s v="REG"/>
    <s v="AO"/>
    <s v="NEW SALES"/>
    <s v="1P INET"/>
    <s v="Completed (PS)"/>
    <s v="RBS-Regional 3"/>
    <d v="2026-08-15T15:20:56"/>
    <d v="2026-08-18T16:29:50"/>
    <n v="69367051"/>
    <m/>
    <n v="142551119340"/>
    <s v="BPR ARTAPERDANA DELTASENTOSA"/>
    <s v="ODP-PAT-FT/067 FT/D03/067.01"/>
    <s v="WO061832102"/>
    <m/>
    <m/>
    <m/>
    <n v="111.04701900000001"/>
    <n v="-6.8673729999999997"/>
    <s v="|MC60040|MYIA-080373106751/POI/Rani Oktaviana Sari/085227762446/ranioktaviana1700@gmail.com"/>
    <s v="MYIB_ASSISTANT"/>
    <m/>
    <m/>
    <m/>
    <m/>
    <m/>
    <m/>
    <m/>
    <m/>
    <s v="Management Janji"/>
    <s v="2026-08-18 15:00:00 | Waktu pemasangan : 18 agustus 2026 Jam pemasangan : 08.00 - 12.00 Info Tambahan : Hubungi pelanggan dulu sebelum ke lokasi terimakasih "/>
    <s v="FCC"/>
    <s v="15-08-2026 15:39:51"/>
    <d v="2026-08-18T15:00:00"/>
    <m/>
    <s v="PS"/>
    <s v="PAT"/>
    <s v="NO ADDON"/>
    <n v="20260818"/>
    <s v="Completed"/>
    <s v="HSI Bisnis Promo HUT Telkom PSB 70% - 50 Mbps"/>
    <s v="INDIBIZ"/>
    <m/>
    <m/>
    <d v="2026-08-18T15:00:00"/>
    <s v="2026-08-18 15:00:00 | Waktu pemasangan : 18 agustus 2026 Jam pemasangan : 08.00 - 12.00 Info Tambahan : Hubungi pelanggan dulu sebelum ke lokasi terimakasih "/>
    <n v="2026"/>
    <n v="8"/>
    <n v="18"/>
    <d v="2026-08-18T00:00:00"/>
    <n v="-0.625"/>
    <x v="1"/>
    <x v="4"/>
  </r>
  <r>
    <n v="2323"/>
    <n v="1002516582"/>
    <n v="3"/>
    <x v="0"/>
    <n v="5"/>
    <s v="MATARAM"/>
    <s v="BIMA"/>
    <s v="TET"/>
    <s v="REG"/>
    <s v="AO"/>
    <s v="NEW SALES"/>
    <m/>
    <s v="Completed (PS)"/>
    <s v="RBS-Regional 3"/>
    <d v="2026-08-09T16:05:22"/>
    <d v="2026-08-10T07:54:16"/>
    <n v="69360666"/>
    <m/>
    <n v="172616220037"/>
    <s v="toko Nandang"/>
    <s v="ODP-TET-FAF/36"/>
    <s v="WO061332920"/>
    <m/>
    <m/>
    <m/>
    <n v="118.6704647"/>
    <n v="-8.6860423999999998"/>
    <s v="MD|MYDB-20260805264431|SC00001/MC00152|toko Nandang|081398945118"/>
    <s v="MYDIGIBIZPARTNER"/>
    <m/>
    <m/>
    <m/>
    <m/>
    <m/>
    <m/>
    <m/>
    <m/>
    <s v="Management Janji"/>
    <s v="2026-08-08 08:00:00 | Nama : BP NANDANG  No Hp : 081398945118  No Alt :   Tgl Pemasangan : 08 Agustus 2026  Interval : PAGI   Note : Hubungi pelanggan terlebih dahulu"/>
    <s v="FCC"/>
    <d v="2026-09-08T16:09:42"/>
    <m/>
    <m/>
    <s v="PS"/>
    <s v="TET"/>
    <s v="NETMONK"/>
    <n v="20260810"/>
    <s v="Completed"/>
    <s v="- SP_NOSS;SP_NOSS ~ Internet NOSS Multispeed Network[0]  - SP_NOSS;SP_NOSS ~ Internet NOSS Multispeed Network[0]  - E23015;E23015 ~ ES23 - Perangkat ONT[0]  - E23015~null~44292;E23015||11||Abodemen 0[0]  - E23015~null~E23015_SWONTPREM;SWONTPREM ~ Biaya Se"/>
    <s v="INDIBIZ"/>
    <m/>
    <m/>
    <d v="2026-08-09T07:00:00"/>
    <s v="2026-08-08 08:00:00 | Nama : BP NANDANG  No Hp : 081398945118  No Alt :   Tgl Pemasangan : 08 Agustus 2026  Interval : PAGI   Note : Hubungi pelanggan terlebih dahulu"/>
    <n v="2026"/>
    <n v="8"/>
    <n v="10"/>
    <d v="2026-08-10T00:00:00"/>
    <n v="0.70833333333575865"/>
    <x v="1"/>
    <x v="0"/>
  </r>
  <r>
    <n v="2324"/>
    <n v="1002526569"/>
    <n v="3"/>
    <x v="0"/>
    <n v="5"/>
    <s v="KUPANG"/>
    <s v="LABOAN BAJO"/>
    <s v="RTE"/>
    <s v="REG"/>
    <s v="AO"/>
    <s v="NEW SALES"/>
    <s v="1P INET"/>
    <s v="Completed (PS)"/>
    <s v="RBS-Regional 3"/>
    <d v="2026-08-14T14:25:58"/>
    <d v="2026-08-14T17:46:20"/>
    <n v="69366117"/>
    <m/>
    <n v="172514216949"/>
    <s v="R.M. Surya Minang"/>
    <s v="ODP-RTE-FE/25 FE/D04/25.01"/>
    <s v="WO061753710"/>
    <m/>
    <m/>
    <m/>
    <n v="120.6063032"/>
    <n v="-8.8056684000000001"/>
    <s v="|MN00118|MYIA-033347752840/POI/Pak Efendi/081237828727/efendiilyas72@gmail.com"/>
    <s v="MYIB_ASSISTANT"/>
    <m/>
    <m/>
    <m/>
    <m/>
    <m/>
    <m/>
    <m/>
    <m/>
    <s v="Management Janji"/>
    <s v="2026-08-15 13:00:00 | Nama PIC : bp ilyasri No HP : 081237828727 Alt :  M Janji : 15/AGUSTUS/2026 jam Pasang : Siang Note : hubungi pelanggan jika ingin kelokasi, terimakasih. "/>
    <s v="FCC"/>
    <s v="14-08-2026 14:40:08"/>
    <d v="2026-08-15T13:00:00"/>
    <m/>
    <s v="PS"/>
    <s v="RTE"/>
    <s v="NO ADDON"/>
    <n v="20260814"/>
    <s v="Completed"/>
    <s v="HSI Bisnis Basic Promo HUT Telkom PSB 70% - 50 Mbps"/>
    <s v="INDIBIZ"/>
    <m/>
    <m/>
    <d v="2026-08-15T13:00:00"/>
    <s v="2026-08-15 13:00:00 | Nama PIC : bp ilyasri No HP : 081237828727 Alt :  M Janji : 15/AGUSTUS/2026 jam Pasang : Siang Note : hubungi pelanggan jika ingin kelokasi, terimakasih. "/>
    <n v="2026"/>
    <n v="8"/>
    <n v="14"/>
    <d v="2026-08-14T00:00:00"/>
    <n v="-1.5416666666642413"/>
    <x v="1"/>
    <x v="31"/>
  </r>
  <r>
    <n v="2325"/>
    <n v="1002525903"/>
    <n v="3"/>
    <x v="3"/>
    <n v="5"/>
    <s v="SBY UTARA"/>
    <s v="MANYAR"/>
    <s v="MGO"/>
    <s v="REG"/>
    <s v="AO"/>
    <s v="NEW SALES"/>
    <s v="1P INET"/>
    <s v="MIA - INVALID SURVEY"/>
    <s v="RBS-Regional 3"/>
    <d v="2026-08-14T10:31:56"/>
    <d v="2026-08-15T12:48:57"/>
    <n v="69365795"/>
    <m/>
    <n v="152413167136"/>
    <s v="PT Laxo Global Akses Ruko Megah"/>
    <s v="ODP-DMO-FAJ/03 FAJ/D01/01.03"/>
    <s v="WO061727668"/>
    <m/>
    <m/>
    <m/>
    <n v="112.730887569487"/>
    <n v="-7.24568503584051"/>
    <s v="MD|MYDB-20260814265309|DN00001/MN02280|PT Laxo Global Akses Ruko Megah|082245003307"/>
    <s v="MYDIGIBIZPARTNER"/>
    <m/>
    <m/>
    <m/>
    <m/>
    <m/>
    <m/>
    <m/>
    <m/>
    <s v="Management Janji"/>
    <s v="2026-08-17 15:00:00 | Waktu pemasangan : 15 agustus 2026 Jam pemasangan : 08.00 - 12.00 Info Tambahan : Hubungi pelanggan dulu sebelum ke lokasi terimakasih "/>
    <s v="FCC"/>
    <s v="14-08-2026 10:39:51"/>
    <d v="2026-08-17T15:00:00"/>
    <m/>
    <s v="SURVEY_NEW_MANJA"/>
    <s v="MGO"/>
    <s v="NO ADDON"/>
    <m/>
    <s v="MIE - INVALID SURVEY - Kendala Jalur/Rute Tarikan"/>
    <s v="HSI Bisnis Basic Promo HUT Telkom PSB 70% - 50 Mbps"/>
    <s v="INDIBIZ"/>
    <m/>
    <m/>
    <d v="2026-08-17T15:00:00"/>
    <s v="2026-08-17 15:00:00 | Waktu pemasangan : 15 agustus 2026 Jam pemasangan : 08.00 - 12.00 Info Tambahan : Hubungi pelanggan dulu sebelum ke lokasi terimakasih "/>
    <m/>
    <m/>
    <m/>
    <e v="#NUM!"/>
    <e v="#NUM!"/>
    <x v="0"/>
    <x v="10"/>
  </r>
  <r>
    <n v="2326"/>
    <n v="1002510772"/>
    <n v="3"/>
    <x v="4"/>
    <n v="4"/>
    <s v="PEKALONGAN"/>
    <s v="SLAWI"/>
    <s v="BLU"/>
    <s v="REG"/>
    <s v="AO"/>
    <s v="NEW SALES"/>
    <s v="1P INET"/>
    <s v="Completed (PS)"/>
    <s v="RBS-Regional 3"/>
    <d v="2026-08-05T14:22:56"/>
    <d v="2026-08-06T17:12:38"/>
    <n v="69359264"/>
    <m/>
    <n v="142206131307"/>
    <s v="TOKO RODIYAH"/>
    <s v="ODP-BLU-FB/176 FB/D07/176.01"/>
    <s v="WO060993359"/>
    <m/>
    <m/>
    <m/>
    <n v="109.08673815429199"/>
    <n v="-7.08829097806563"/>
    <s v="MD|MYDB-20260805264410|DN00001/MN00377|TOKO RODIYAH|082339183213"/>
    <s v="MYDIGIBIZPARTNER"/>
    <m/>
    <m/>
    <m/>
    <m/>
    <m/>
    <m/>
    <m/>
    <m/>
    <s v="Management Janji"/>
    <s v="2026-08-06 13:00:00 | M Janji : (06/08/2026) jam Pasang pagi / siang  Note : hubungi pelanggan jika ingin kelokasi"/>
    <s v="FCC"/>
    <d v="2026-05-08T14:25:36"/>
    <d v="2026-08-06T13:00:00"/>
    <m/>
    <s v="PS"/>
    <s v="BLU"/>
    <s v="NO ADDON"/>
    <n v="20260806"/>
    <s v="Completed"/>
    <s v="HSI Bisnis Basic Promo HUT Telkom PSB 70% - 50 Mbps"/>
    <s v="INDIBIZ"/>
    <m/>
    <m/>
    <d v="2026-08-06T13:00:00"/>
    <s v="2026-08-06 13:00:00 | M Janji : (06/08/2026) jam Pasang pagi / siang  Note : hubungi pelanggan jika ingin kelokasi"/>
    <n v="2026"/>
    <n v="8"/>
    <n v="6"/>
    <d v="2026-08-06T00:00:00"/>
    <n v="-0.54166666666424135"/>
    <x v="1"/>
    <x v="4"/>
  </r>
  <r>
    <n v="2327"/>
    <n v="1002512110"/>
    <n v="3"/>
    <x v="2"/>
    <n v="4"/>
    <s v="YOGYAKARTA"/>
    <s v="INNER - YOGYA JATENG SELATAN"/>
    <s v="KEN"/>
    <s v="REG"/>
    <s v="AO"/>
    <s v="NEW SALES"/>
    <m/>
    <s v="Completed (PS)"/>
    <s v="RBS-Regional 3"/>
    <d v="2026-08-06T11:41:18"/>
    <d v="2026-08-06T12:22:08"/>
    <n v="69356387"/>
    <m/>
    <n v="146130138414"/>
    <s v="KOS ALPUKAT (CV RIDHO MAJU BAIMBAI)"/>
    <s v="ODP-KEN-FGJ/040"/>
    <s v="WO061062368"/>
    <m/>
    <m/>
    <m/>
    <n v="110.414720358895"/>
    <n v="-7.76147078141428"/>
    <s v="|MC80228|/CV RIDHO MAJU BAIMBAI/Paket HSI Bisnis Promo HUT Telkom 1:1 50Mbps/MUHAMMAD RIDHO/085175240567/ridhoaza00@gmail.com"/>
    <s v="Sales Profesional"/>
    <m/>
    <m/>
    <m/>
    <m/>
    <m/>
    <m/>
    <m/>
    <m/>
    <s v="Management Janji"/>
    <s v="2026-08-01 15:00:00|M Janji :  1 AGUSTUS 2026  Jam Pasang : Pagi / Siang  Note : hubungi pelanggan jika ingin kelokasi|40981182|MYDITA"/>
    <s v="FCC"/>
    <d v="2026-06-08T11:54:59"/>
    <m/>
    <m/>
    <s v="PS"/>
    <s v="KEN"/>
    <s v="NO ADDON"/>
    <n v="20260806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06T07:00:00"/>
    <s v="2026-08-01 15:00:00|M Janji :  1 AGUSTUS 2026  Jam Pasang : Pagi / Siang  Note : hubungi pelanggan jika ingin kelokasi|40981182|MYDITA"/>
    <n v="2026"/>
    <n v="8"/>
    <n v="6"/>
    <d v="2026-08-06T00:00:00"/>
    <n v="-0.29166666666424135"/>
    <x v="1"/>
    <x v="4"/>
  </r>
  <r>
    <n v="2328"/>
    <n v="1002514579"/>
    <n v="3"/>
    <x v="5"/>
    <n v="5"/>
    <s v="DENPASAR"/>
    <s v="SANUR"/>
    <s v="KLM"/>
    <s v="REG"/>
    <s v="AO"/>
    <s v="NEW SALES"/>
    <s v="1P INET"/>
    <s v="102 | FOLLOW UP COMPLETED"/>
    <s v="RBS-Regional 3"/>
    <d v="2026-08-07T13:19:56"/>
    <d v="2026-08-09T16:21:05"/>
    <n v="69360741"/>
    <m/>
    <n v="172401793415"/>
    <s v="PT AGUNG ARYA HARDY"/>
    <s v="ODP-KLM-FL/21 FL/D05/21.01"/>
    <s v="WO061164559"/>
    <m/>
    <m/>
    <m/>
    <n v="115.23094810000001"/>
    <n v="-8.6773299999999995"/>
    <s v="|MN02665|MYIA-079520489554/POI/Pak fandi/087857518641/spbu.bali.5480142@gmail.com"/>
    <s v="MYIB_ASSISTANT"/>
    <m/>
    <m/>
    <m/>
    <m/>
    <m/>
    <m/>
    <m/>
    <m/>
    <s v="Management Janji"/>
    <s v="2026-08-08 13:00:00 | Nama Pic : BP FANDI No Hp Pic : 087866890803 Jam Pemasangan : 08:00 - 12.00 Tanggal Pemasangan : SABTU 08 AGUSTUS 2026 Info Tambahan : Hubungi pelanggan sebelum datang ke lokasi, terima kasih."/>
    <s v="FCC"/>
    <d v="2026-07-08T13:25:39"/>
    <d v="2026-08-08T13:00:00"/>
    <s v="Kendala Pelanggan"/>
    <s v="REVOKE"/>
    <s v="KLM"/>
    <s v="NO ADDON"/>
    <m/>
    <s v="Follow Up Revoke Completed, New Order ID : SC1002516591"/>
    <s v="HSI Bisnis Promo HUT Telkom PSB 70% - 100 Mbps"/>
    <s v="INDIBIZ"/>
    <m/>
    <m/>
    <d v="2026-08-08T13:00:00"/>
    <s v="2026-08-08 13:00:00 | Nama Pic : BP FANDI No Hp Pic : 087866890803 Jam Pemasangan : 08:00 - 12.00 Tanggal Pemasangan : SABTU 08 AGUSTUS 2026 Info Tambahan : Hubungi pelanggan sebelum datang ke lokasi, terima kasih."/>
    <m/>
    <m/>
    <m/>
    <e v="#NUM!"/>
    <e v="#NUM!"/>
    <x v="0"/>
    <x v="7"/>
  </r>
  <r>
    <n v="2329"/>
    <n v="1002520090"/>
    <n v="3"/>
    <x v="3"/>
    <n v="5"/>
    <s v="SBY UTARA"/>
    <s v="GRESIK"/>
    <s v="BPG"/>
    <s v="REG"/>
    <s v="AO"/>
    <s v="NEW SALES"/>
    <m/>
    <s v="Completed (PS)"/>
    <s v="RBS-Regional 3"/>
    <d v="2026-08-11T14:07:32"/>
    <d v="2026-08-11T22:14:10"/>
    <n v="69361282"/>
    <m/>
    <n v="152443208733"/>
    <s v="PKM DAWARBLANDONG RUANG LAYANAN"/>
    <s v="ODP-BPG-FL/35"/>
    <s v="WO061504506"/>
    <m/>
    <m/>
    <m/>
    <n v="112.42520500000001"/>
    <n v="-7.3288700000000002"/>
    <s v="MD|MYDB-20260808264719|DN00001/MN02100|PKM DAWARBLANDONG RUANG LAYANAN|081333000850"/>
    <s v="MYDIGIBIZPARTNER"/>
    <m/>
    <m/>
    <m/>
    <m/>
    <m/>
    <m/>
    <m/>
    <m/>
    <s v="Management Janji"/>
    <s v="2026-08-09 08:00:00 | Tanggal Pemasangan : 09 Agustus 2026  Jam Pemasangan : 08:00 13:00  Info Tambahan : Hubungi pelanggan dulu sebelum ke lokasi terimakasih"/>
    <s v="FCC"/>
    <d v="2026-11-08T14:10:22"/>
    <m/>
    <m/>
    <s v="PS"/>
    <s v="BPG"/>
    <s v="NO ADDON"/>
    <n v="20260811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1T07:00:00"/>
    <s v="2026-08-09 08:00:00 | Tanggal Pemasangan : 09 Agustus 2026  Jam Pemasangan : 08:00 13:00  Info Tambahan : Hubungi pelanggan dulu sebelum ke lokasi terimakasih"/>
    <n v="2026"/>
    <n v="8"/>
    <n v="11"/>
    <d v="2026-08-11T00:00:00"/>
    <n v="-0.29166666666424135"/>
    <x v="1"/>
    <x v="8"/>
  </r>
  <r>
    <n v="2330"/>
    <n v="1002515647"/>
    <n v="3"/>
    <x v="3"/>
    <n v="5"/>
    <s v="MADURA"/>
    <s v="PAMEKASAN"/>
    <s v="SMP"/>
    <s v="REG"/>
    <s v="AO"/>
    <s v="NEW SALES"/>
    <s v="1P INET"/>
    <s v="102 | FOLLOW UP COMPLETED"/>
    <s v="RBS-Regional 3"/>
    <d v="2026-08-08T09:31:57"/>
    <d v="2026-08-12T15:16:44"/>
    <n v="69361256"/>
    <m/>
    <n v="152431232338"/>
    <s v="Toko Puji"/>
    <s v="ODP-SMP-FDB/09 FDB/D01/09.01"/>
    <s v="WO061237876"/>
    <m/>
    <m/>
    <m/>
    <n v="113.91540102660601"/>
    <n v="-7.1790439618669497"/>
    <s v="MD|MYDB-20260808264723|DN00001/MN00572|Toko Puji|085904327423"/>
    <s v="MYDIGIBIZPARTNER"/>
    <m/>
    <m/>
    <m/>
    <m/>
    <m/>
    <m/>
    <m/>
    <m/>
    <s v="Management Janji"/>
    <s v="2026-08-09 08:00:00 | Nama PIC : Ibu Puji No Hp : 085904327423 No Alt : - Tgl Pemasangan : 09 Agustus 2026 Interval : PAGI SIANG Note : Hubungi pelanggan terlebih dahulu"/>
    <s v="FCC"/>
    <d v="2026-08-08T09:39:52"/>
    <d v="2026-08-09T08:00:00"/>
    <s v="Kendala Pelanggan"/>
    <s v="REVOKE"/>
    <s v="SMP"/>
    <s v="NO ADDON"/>
    <m/>
    <s v="Follow Up Revoke Completed, New Order ID : SC1002522585"/>
    <s v="HSI Bisnis Promo HUT Telkom PSB 70% - 50 Mbps"/>
    <s v="INDIBIZ"/>
    <m/>
    <m/>
    <d v="2026-08-09T08:00:00"/>
    <s v="2026-08-09 08:00:00 | Nama PIC : Ibu Puji No Hp : 085904327423 No Alt : - Tgl Pemasangan : 09 Agustus 2026 Interval : PAGI SIANG Note : Hubungi pelanggan terlebih dahulu"/>
    <m/>
    <m/>
    <m/>
    <e v="#NUM!"/>
    <e v="#NUM!"/>
    <x v="0"/>
    <x v="6"/>
  </r>
  <r>
    <n v="2331"/>
    <n v="1002505585"/>
    <n v="3"/>
    <x v="6"/>
    <n v="5"/>
    <s v="SIDOARJO"/>
    <s v="INNER - JATIM TIMUR"/>
    <s v="KRN"/>
    <s v="REG"/>
    <s v="AO"/>
    <s v="NEW SALES"/>
    <m/>
    <s v="Completed (PS)"/>
    <s v="RBS-Regional 3"/>
    <d v="2026-08-03T09:16:39"/>
    <d v="2026-08-03T15:49:20"/>
    <n v="69357203"/>
    <m/>
    <n v="152331250891"/>
    <s v="SAMUDERA WARNA INTERNASIONAL"/>
    <s v="ODP-KRN-FAN/042"/>
    <s v="WO060775172"/>
    <m/>
    <m/>
    <m/>
    <n v="112.4925449"/>
    <n v="-7.4150343999999997"/>
    <s v="|MN02580|/SAMUDERA WARNA INTERNASIONAL/WINBACK 2.0 HSI B2B (1:1) 100MBPS 535RB PSB DISC 70%//steven.djajadi@hotmail.com/STEVEN ANDREW DJAJADI/82282284141"/>
    <s v="Sales Force DBS"/>
    <m/>
    <m/>
    <m/>
    <m/>
    <m/>
    <m/>
    <m/>
    <m/>
    <s v="Management Janji"/>
    <s v="2026-08-04 08:00:00|No Hp Pic : 082282284141 No alt : - Jam Pemasangan :  Tanggal Pemasangan : 04/08/2026 hub sebelum ke lokasi|40961370|MYDITA"/>
    <s v="FCC"/>
    <d v="2026-03-08T09:25:39"/>
    <d v="2026-08-04T08:00:00"/>
    <m/>
    <s v="PS"/>
    <s v="KRN"/>
    <s v="NO ADDON"/>
    <n v="20260803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4T08:00:00"/>
    <s v="2026-08-04 08:00:00|No Hp Pic : 082282284141 No alt : - Jam Pemasangan :  Tanggal Pemasangan : 04/08/2026 hub sebelum ke lokasi|40961370|MYDITA"/>
    <n v="2026"/>
    <n v="8"/>
    <n v="3"/>
    <d v="2026-08-03T00:00:00"/>
    <n v="-1.3333333333357587"/>
    <x v="1"/>
    <x v="19"/>
  </r>
  <r>
    <n v="2332"/>
    <n v="1002527835"/>
    <n v="3"/>
    <x v="1"/>
    <n v="5"/>
    <s v="MALANG"/>
    <s v="KEPANJEN"/>
    <s v="KEP"/>
    <s v="REG"/>
    <s v="AO"/>
    <s v="NEW SALES"/>
    <s v="1P INET"/>
    <s v="Completed (PS)"/>
    <s v="RBS-Regional 3"/>
    <d v="2026-08-15T09:58:56"/>
    <d v="2026-08-15T14:45:49"/>
    <n v="69366622"/>
    <m/>
    <n v="152718219109"/>
    <s v="toko grosir randy"/>
    <s v="ODP-KEP-FU/49 FU/D04/49.01"/>
    <s v="WO061802641"/>
    <m/>
    <m/>
    <m/>
    <n v="112.5292129"/>
    <n v="-8.1402958999999999"/>
    <s v="|MN02462|MYIA-075688850236/POI/randy@gmail.com/081351798661/galihrendysatriya@gmail.com"/>
    <s v="MYIB_ASSISTANT"/>
    <m/>
    <m/>
    <m/>
    <m/>
    <m/>
    <m/>
    <m/>
    <m/>
    <s v="Management Janji"/>
    <s v="2026-08-16 08:00:00 | Tanggal pemasangan: 16/08/2026 Jam pemasangan : pagi / siang Info Tambahan : Hubungi pelanggan dulu sebelum ke lokasi terima kasih."/>
    <s v="FCC"/>
    <s v="15-08-2026 10:10:11"/>
    <d v="2026-08-16T08:00:00"/>
    <m/>
    <s v="PS"/>
    <s v="KEP"/>
    <s v="NO ADDON"/>
    <n v="20260815"/>
    <s v="Completed"/>
    <s v="HSI Bisnis Promo HUT Telkom PSB 70% - 200 Mbps"/>
    <s v="INDIBIZ"/>
    <m/>
    <m/>
    <d v="2026-08-16T08:00:00"/>
    <s v="2026-08-16 08:00:00 | Tanggal pemasangan: 16/08/2026 Jam pemasangan : pagi / siang Info Tambahan : Hubungi pelanggan dulu sebelum ke lokasi terima kasih."/>
    <n v="2026"/>
    <n v="8"/>
    <n v="15"/>
    <d v="2026-08-15T00:00:00"/>
    <n v="-1.3333333333357587"/>
    <x v="1"/>
    <x v="24"/>
  </r>
  <r>
    <n v="2333"/>
    <n v="1002524026"/>
    <n v="3"/>
    <x v="7"/>
    <n v="4"/>
    <s v="KUDUS"/>
    <s v="KUDUS"/>
    <s v="DMA"/>
    <s v="REG"/>
    <s v="AO"/>
    <s v="NEW SALES"/>
    <m/>
    <s v="Completed (PS)"/>
    <s v="RBS-Regional 3"/>
    <d v="2026-08-13T11:59:04"/>
    <d v="2026-08-14T07:47:38"/>
    <n v="69362784"/>
    <m/>
    <n v="141456115409"/>
    <s v="SPBU 44.595.15"/>
    <s v="ODP-DMA-FC/091"/>
    <s v="WO061658278"/>
    <m/>
    <m/>
    <m/>
    <n v="110.656704879073"/>
    <n v="-6.8965009604495702"/>
    <s v="|MC60025|MYIA-033912687919/POI/Teguh Ariyanto/085363135326/askagroup@yahoo.co.id"/>
    <s v="Sales Profesional"/>
    <m/>
    <m/>
    <m/>
    <m/>
    <m/>
    <m/>
    <m/>
    <m/>
    <s v="Management Janji"/>
    <s v="2026-08-11 15:00:00 | Nama PIC : bapak teguh  No HP :  085363135326  Alt :   M Janji : (SELASA/11/AGUSTUS/2026)  jam Pasang : 09:00  Note : hubungi pelanggan jika ingin kelokasi"/>
    <s v="FCC"/>
    <s v="13-08-2026 12:09:47"/>
    <m/>
    <m/>
    <s v="PS"/>
    <s v="DMA"/>
    <s v="NO ADDON"/>
    <n v="202608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3T07:00:00"/>
    <s v="2026-08-11 15:00:00 | Nama PIC : bapak teguh  No HP :  085363135326  Alt :   M Janji : (SELASA/11/AGUSTUS/2026)  jam Pasang : 09:00  Note : hubungi pelanggan jika ingin kelokasi"/>
    <n v="2026"/>
    <n v="8"/>
    <n v="14"/>
    <d v="2026-08-14T00:00:00"/>
    <n v="0.70833333333575865"/>
    <x v="1"/>
    <x v="4"/>
  </r>
  <r>
    <n v="2334"/>
    <n v="1002511654"/>
    <n v="3"/>
    <x v="3"/>
    <n v="5"/>
    <s v="SBY UTARA"/>
    <s v="GRESIK"/>
    <s v="CRM"/>
    <s v="REG"/>
    <s v="AO"/>
    <s v="NEW SALES"/>
    <s v="1P INET"/>
    <s v="Completed (PS)"/>
    <s v="RBS-Regional 3"/>
    <d v="2026-08-06T09:46:57"/>
    <d v="2026-08-07T13:35:04"/>
    <n v="69359665"/>
    <m/>
    <n v="152446246167"/>
    <s v="WARKOP RF 1 BANJARSARI"/>
    <s v="ODP-CRM-FT/04 FT/D01/04.01"/>
    <s v="WO061047467"/>
    <m/>
    <m/>
    <m/>
    <n v="112.583199106156"/>
    <n v="-7.1738093872094097"/>
    <s v="MD|MYDB-20260804264313|DN00001/MN01273|WARKOP RF 1 BANJARSARI|082333597653"/>
    <s v="MYDIGIBIZPARTNER"/>
    <m/>
    <m/>
    <m/>
    <m/>
    <m/>
    <m/>
    <m/>
    <m/>
    <s v="Management Janji"/>
    <s v="2026-08-07 10:00:00 | Tanggal pemasangan: 6/08/2026 Jam pemasangan : pagi / siang Info Tambahan : Hubungi pelanggan dulu sebelum ke lokasi. terima kasih"/>
    <s v="FCC"/>
    <d v="2026-06-08T09:55:05"/>
    <d v="2026-08-07T10:00:00"/>
    <s v="Kendala Pelanggan"/>
    <s v="PS"/>
    <s v="CRM"/>
    <s v="NO ADDON"/>
    <n v="20260807"/>
    <s v="Completed"/>
    <s v="HSI Bisnis Promo HUT Telkom PSB 70% - 50 Mbps"/>
    <s v="INDIBIZ"/>
    <m/>
    <m/>
    <d v="2026-08-07T10:00:00"/>
    <s v="2026-08-07 10:00:00 | Tanggal pemasangan: 6/08/2026 Jam pemasangan : pagi / siang Info Tambahan : Hubungi pelanggan dulu sebelum ke lokasi. terima kasih"/>
    <n v="2026"/>
    <n v="8"/>
    <n v="7"/>
    <d v="2026-08-07T00:00:00"/>
    <n v="-0.41666666666424135"/>
    <x v="1"/>
    <x v="8"/>
  </r>
  <r>
    <n v="2335"/>
    <n v="1002524394"/>
    <n v="3"/>
    <x v="4"/>
    <n v="4"/>
    <s v="PEKALONGAN"/>
    <s v="TEGAL"/>
    <s v="TEG"/>
    <s v="REG"/>
    <s v="AO"/>
    <s v="NEW SALES"/>
    <s v="1P INET"/>
    <s v="Completed (PS)"/>
    <s v="RBS-Regional 3"/>
    <d v="2026-08-13T14:04:57"/>
    <d v="2026-08-14T12:42:27"/>
    <n v="69365225"/>
    <m/>
    <n v="142212126738"/>
    <s v="MDTU Al Kautsar Pacul"/>
    <s v="ODP-TEG-FJ/079 FJ/D05/079.01"/>
    <s v="WO061673952"/>
    <m/>
    <m/>
    <m/>
    <n v="109.159308336675"/>
    <n v="-6.8954124690654401"/>
    <s v="MD|MYDB-20260813265196|EC50002/MC50089|MDTU Al Kautsar Pacul|08156664659"/>
    <s v="MYDIGIBIZPARTNER"/>
    <m/>
    <m/>
    <m/>
    <m/>
    <m/>
    <m/>
    <m/>
    <m/>
    <s v="Management Janji"/>
    <s v="2026-08-14 13:00:00 | Nama : BP WAHIDIN No Hp : 08156664659 No Alt :  Tgl Pemasangan : 14 Agustus 2026 Interval : PAGI  Note : Hubungi pelanggan terlebih dahulu"/>
    <s v="FCC"/>
    <s v="13-08-2026 14:39:50"/>
    <d v="2026-08-14T13:00:00"/>
    <m/>
    <s v="PS"/>
    <s v="TEG"/>
    <s v="NO ADDON"/>
    <n v="20260814"/>
    <s v="Completed"/>
    <s v="HSI Bisnis Promo HUT Telkom PSB 70% - 50 Mbps"/>
    <s v="INDIBIZ"/>
    <m/>
    <m/>
    <d v="2026-08-14T13:00:00"/>
    <s v="2026-08-14 13:00:00 | Nama : BP WAHIDIN No Hp : 08156664659 No Alt :  Tgl Pemasangan : 14 Agustus 2026 Interval : PAGI  Note : Hubungi pelanggan terlebih dahulu"/>
    <n v="2026"/>
    <n v="8"/>
    <n v="14"/>
    <d v="2026-08-14T00:00:00"/>
    <n v="-0.54166666666424135"/>
    <x v="1"/>
    <x v="4"/>
  </r>
  <r>
    <n v="2336"/>
    <n v="1002519051"/>
    <n v="3"/>
    <x v="2"/>
    <n v="4"/>
    <s v="PURWOKERTO"/>
    <s v="PURWOKERTO"/>
    <s v="AJB"/>
    <s v="REG"/>
    <s v="AO"/>
    <s v="NEW SALES"/>
    <s v="1P INET"/>
    <s v="102 | FOLLOW UP COMPLETED"/>
    <s v="RBS-Regional 3"/>
    <d v="2026-08-11T09:37:57"/>
    <d v="2026-08-13T17:51:26"/>
    <n v="69362958"/>
    <m/>
    <n v="143387115922"/>
    <s v="SPBU PERTAMINA 44.531.20 JAMBU"/>
    <s v="ODP-AJB-FW/001 FW/D01/001.01"/>
    <s v="WO061467572"/>
    <m/>
    <m/>
    <m/>
    <n v="109.062595"/>
    <n v="-7.4956149999999999"/>
    <s v="|MC00213|MYIA-033355129640/POI/WARNO/081327377920/spbu.jambu@yahoo.co.id"/>
    <s v="MYIB_ASSISTANT"/>
    <m/>
    <m/>
    <m/>
    <m/>
    <m/>
    <m/>
    <m/>
    <m/>
    <s v="Management Janji"/>
    <s v="2026-08-12 08:00:00 | M Janji : (12/08/2026) jam Pasang : 09:00 Note : hubungi pelanggan jika ingin kelokasi "/>
    <s v="FCC"/>
    <d v="2026-11-08T09:40:16"/>
    <d v="2026-08-12T08:00:00"/>
    <s v="Kendala Lainnya"/>
    <s v="REVOKE"/>
    <s v="AJB"/>
    <s v="NO ADDON"/>
    <m/>
    <s v="Follow Up Revoke Completed, New Order ID : SC1002525157"/>
    <s v="HSI Bisnis Promo HUT Telkom PSB 70% - 100 Mbps Dual Band"/>
    <s v="INDIBIZ"/>
    <m/>
    <m/>
    <d v="2026-08-12T08:00:00"/>
    <s v="2026-08-12 08:00:00 | M Janji : (12/08/2026) jam Pasang : 09:00 Note : hubungi pelanggan jika ingin kelokasi "/>
    <m/>
    <m/>
    <m/>
    <e v="#NUM!"/>
    <e v="#NUM!"/>
    <x v="0"/>
    <x v="4"/>
  </r>
  <r>
    <n v="2337"/>
    <n v="1002530375"/>
    <n v="3"/>
    <x v="1"/>
    <n v="5"/>
    <s v="KEDIRI"/>
    <s v="KEDIRI"/>
    <s v="PAE"/>
    <s v="REG"/>
    <s v="AO"/>
    <s v="NEW SALES"/>
    <s v="1P INET"/>
    <s v="OSS - FALLOUT"/>
    <s v="RBS-Regional 3"/>
    <d v="2026-08-17T07:47:56"/>
    <d v="2026-08-18T16:10:29"/>
    <n v="69367793"/>
    <m/>
    <n v="152639219504"/>
    <s v="YAYASAN AL-IKHLAS BALONG JAMBE"/>
    <s v="ODP-PAE-FY/09 FY/D03/09.01"/>
    <s v="WO061907421"/>
    <m/>
    <m/>
    <m/>
    <n v="112.215031"/>
    <n v="-7.7059810000000004"/>
    <s v="|MC20002|MYIA-057262297076/POI/CAHYO SEJATI/085604985346/cahyosejati21@gmail.com"/>
    <s v="MYIB_ASSISTANT"/>
    <m/>
    <m/>
    <m/>
    <m/>
    <m/>
    <m/>
    <m/>
    <m/>
    <s v="Management Janji"/>
    <s v="2026-08-18 08:00:00 | Jam Pemasangan : 08:00 - 12.00 Tanggal Pemasangan : 18/08/2026 Info Tambahan : Hubungi pelanggan sebelum datang ke lokasi"/>
    <s v="FCC"/>
    <s v="17-08-2026 07:54:41"/>
    <d v="2026-08-18T08:00:00"/>
    <s v="Kendala Pelanggan"/>
    <s v="FO_WFM"/>
    <s v="PAE"/>
    <s v="NO ADDON"/>
    <m/>
    <s v="Provisioning Failed|WFM|INF009066996|PRK_-7.76862,112.1973467_RUMAH KOSONG = PRK_KP_PELANGGAN MINTA PENDING PEMASANGAN KARENA"/>
    <s v="HSI Bisnis Promo HUT Telkom PSB 70% - 200 Mbps"/>
    <s v="INDIBIZ"/>
    <m/>
    <m/>
    <d v="2026-08-18T08:00:00"/>
    <s v="2026-08-18 08:00:00 | Jam Pemasangan : 08:00 - 12.00 Tanggal Pemasangan : 18/08/2026 Info Tambahan : Hubungi pelanggan sebelum datang ke lokasi"/>
    <m/>
    <m/>
    <m/>
    <e v="#NUM!"/>
    <e v="#NUM!"/>
    <x v="0"/>
    <x v="1"/>
  </r>
  <r>
    <n v="2338"/>
    <n v="1002519243"/>
    <n v="3"/>
    <x v="5"/>
    <n v="5"/>
    <s v="SINGARJA"/>
    <s v="KLUNGKUNG"/>
    <s v="APR"/>
    <s v="REG"/>
    <s v="AO"/>
    <s v="NEW SALES"/>
    <m/>
    <s v="CANCEL COMPLETED"/>
    <s v="RBS-Regional 3"/>
    <d v="2026-08-11T10:23:32"/>
    <d v="2026-08-11T12:09:58"/>
    <n v="69363029"/>
    <m/>
    <n v="172404209325"/>
    <s v="SMP NEGERI 2 ABANG"/>
    <s v="ODP-APR-FD/01"/>
    <m/>
    <m/>
    <m/>
    <m/>
    <n v="115.60172439999999"/>
    <n v="-8.4147517000000001"/>
    <s v="|MN02750|/PIC I WAYAN SARYA/085842056440-082144951066/spandabang60@gmail.com"/>
    <s v="Sales Force DBS"/>
    <m/>
    <m/>
    <m/>
    <m/>
    <m/>
    <m/>
    <m/>
    <m/>
    <m/>
    <m/>
    <m/>
    <d v="2026-11-08T10:39:50"/>
    <m/>
    <m/>
    <s v="REJECT_FCC"/>
    <s v="APR"/>
    <s v="NO ADDON"/>
    <m/>
    <s v="DECLINE : Decline - Batal Order RIRIN RISNAWATI 40931149|MYDITA"/>
    <s v="- 11_11446;Biaya PSB HSI EBIS Tunai di Depan ~ 11[150000]  - SP_NOSS;SP_NOSS ~ Internet NOSS Multispeed Network[0]  - E25061;E25061 ~ ES25 - Paket HSI Basic (HSIEF) Khusus Winback 2.0[0]  - E25061~null~E25061_UNL;UNL ~ Internet-Link Unlimited Internet Usa"/>
    <s v="INDIBIZ"/>
    <m/>
    <m/>
    <m/>
    <m/>
    <m/>
    <m/>
    <m/>
    <e v="#NUM!"/>
    <e v="#NUM!"/>
    <x v="0"/>
    <x v="17"/>
  </r>
  <r>
    <n v="2339"/>
    <n v="1002512894"/>
    <n v="3"/>
    <x v="3"/>
    <n v="5"/>
    <s v="MADURA"/>
    <s v="BANGKALAN"/>
    <s v="SPG"/>
    <s v="REG"/>
    <s v="AO"/>
    <s v="NEW SALES"/>
    <m/>
    <s v="Completed (PS)"/>
    <s v="RBS-Regional 3"/>
    <d v="2026-08-06T15:26:52"/>
    <d v="2026-08-06T17:27:59"/>
    <n v="69298619"/>
    <m/>
    <n v="152434913493"/>
    <s v="TOKO AL BAROKAH 6"/>
    <s v="ODP-SPG-FS/62"/>
    <s v="WO061094925"/>
    <m/>
    <m/>
    <m/>
    <n v="113.209640110584"/>
    <n v="-7.06344143783154"/>
    <s v="|MN02600|TOKO AL BAROKAH 6/SATUMAN/+6287750023016/rifashooting@gmail.com/HSI Bisnis Promo Spesial Hari Kartini (1:1) 50 Mbps (Rp 355.000) PSB Rp 150.000"/>
    <s v="Sales Force DBS"/>
    <m/>
    <m/>
    <m/>
    <m/>
    <m/>
    <m/>
    <m/>
    <m/>
    <s v="Management Janji"/>
    <s v="2026-08-05 08:00:00|M Janji : 5 agustus 2026  jam Pasang : pagi   Note : hubungi pelanggan jika ingin kelokasi  |MU1366|MYDITA"/>
    <s v="FCC"/>
    <d v="2026-06-08T15:40:04"/>
    <m/>
    <m/>
    <s v="PS"/>
    <s v="SPG"/>
    <s v="NO ADDON"/>
    <n v="20260806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06T07:00:00"/>
    <s v="2026-08-05 08:00:00|M Janji : 5 agustus 2026  jam Pasang : pagi   Note : hubungi pelanggan jika ingin kelokasi  |MU1366|MYDITA"/>
    <n v="2026"/>
    <n v="8"/>
    <n v="6"/>
    <d v="2026-08-06T00:00:00"/>
    <n v="-0.29166666666424135"/>
    <x v="1"/>
    <x v="6"/>
  </r>
  <r>
    <n v="2340"/>
    <n v="1002513933"/>
    <n v="3"/>
    <x v="0"/>
    <n v="5"/>
    <s v="KUPANG"/>
    <s v="ATAMBUA"/>
    <s v="SOE"/>
    <s v="REG"/>
    <s v="AO"/>
    <s v="NEW SALES"/>
    <s v="1P INET"/>
    <s v="Completed (PS)"/>
    <s v="RBS-Regional 3"/>
    <d v="2026-08-07T09:49:56"/>
    <d v="2026-08-10T16:18:09"/>
    <n v="69360488"/>
    <m/>
    <n v="172520214431"/>
    <s v="SMP NEGERI LIMAN"/>
    <s v="ODP-SOE-FD/48 FD/D01/48.01"/>
    <s v="WO061139155"/>
    <m/>
    <m/>
    <m/>
    <n v="124.3112177"/>
    <n v="-9.8968697999999993"/>
    <s v="|MC40133|MYIA-065174598743/POI/PAULINA Y MARU/082144408055/paulinamaru93@gmail.com"/>
    <s v="MYIB_ASSISTANT"/>
    <m/>
    <m/>
    <m/>
    <m/>
    <m/>
    <m/>
    <m/>
    <m/>
    <s v="Management Janji"/>
    <s v="2026-08-10 08:00:00 | telp :082144408055  alt : pagi / siang 10/08/2026 hub sebelum ke lokasi "/>
    <s v="FCC"/>
    <d v="2026-07-08T09:55:18"/>
    <d v="2026-08-10T08:00:00"/>
    <m/>
    <s v="PS"/>
    <s v="SOE"/>
    <s v="NETMONK"/>
    <n v="20260810"/>
    <s v="Completed"/>
    <s v="HSI Bisnis Basic Bundling Netmonk Dual Band PSB 70% Promo - 100 Mbps"/>
    <s v="INDIBIZ"/>
    <m/>
    <m/>
    <d v="2026-08-10T08:00:00"/>
    <s v="2026-08-10 08:00:00 | telp :082144408055  alt : pagi / siang 10/08/2026 hub sebelum ke lokasi "/>
    <n v="2026"/>
    <n v="8"/>
    <n v="10"/>
    <d v="2026-08-10T00:00:00"/>
    <n v="-0.33333333333575865"/>
    <x v="1"/>
    <x v="34"/>
  </r>
  <r>
    <n v="2341"/>
    <n v="1002527675"/>
    <n v="3"/>
    <x v="6"/>
    <n v="5"/>
    <s v="JEMBER"/>
    <s v="BANYUWANGI"/>
    <s v="GEN"/>
    <s v="REG"/>
    <s v="AO"/>
    <s v="NEW SALES"/>
    <s v="1P INET"/>
    <s v="Completed (PS)"/>
    <s v="RBS-Regional 3"/>
    <d v="2026-08-15T08:17:57"/>
    <d v="2026-08-16T17:14:30"/>
    <n v="69366488"/>
    <m/>
    <n v="152519203806"/>
    <s v="HOTEL PESONA OSING"/>
    <s v="ODP-GEN-FN/28 FN/D01/28.01"/>
    <s v="WO061796620"/>
    <m/>
    <m/>
    <m/>
    <n v="114.16127108037399"/>
    <n v="-8.3891704913751202"/>
    <s v="MD|MYDB-20260814265402|DC30004/MC30050|HOTEL PESONA OSING|082233998013"/>
    <s v="MYDIGIBIZPARTNER"/>
    <m/>
    <m/>
    <m/>
    <m/>
    <m/>
    <m/>
    <m/>
    <m/>
    <s v="Management Janji"/>
    <s v="2026-08-18 13:00:00 | HOTEL PESONA OSING 082233998013"/>
    <s v="FCC"/>
    <s v="15-08-2026 08:25:42"/>
    <d v="2026-08-18T13:00:00"/>
    <m/>
    <s v="PS"/>
    <s v="GEN"/>
    <s v="NO ADDON"/>
    <n v="20260816"/>
    <s v="Completed"/>
    <s v="HSI Bisnis Promo HUT Telkom PSB 70% - 300 Mbps"/>
    <s v="INDIBIZ"/>
    <m/>
    <m/>
    <d v="2026-08-18T13:00:00"/>
    <s v="2026-08-18 13:00:00 | HOTEL PESONA OSING 082233998013"/>
    <n v="2026"/>
    <n v="8"/>
    <n v="16"/>
    <d v="2026-08-16T00:00:00"/>
    <n v="-2.5416666666642413"/>
    <x v="1"/>
    <x v="9"/>
  </r>
  <r>
    <n v="2342"/>
    <n v="1002518620"/>
    <n v="3"/>
    <x v="5"/>
    <n v="5"/>
    <s v="SINGARJA"/>
    <s v="KLUNGKUNG"/>
    <s v="CDS"/>
    <s v="REG"/>
    <s v="AO"/>
    <s v="NEW SALES"/>
    <m/>
    <s v="Completed (PS)"/>
    <s v="RBS-Regional 3"/>
    <d v="2026-08-10T17:30:26"/>
    <d v="2026-08-10T20:38:16"/>
    <n v="69358353"/>
    <m/>
    <n v="172404695128"/>
    <s v="ARSHOP Tech"/>
    <s v="ODP-CDS-FD/06"/>
    <s v="WO061438826"/>
    <m/>
    <m/>
    <m/>
    <n v="115.5149833"/>
    <n v="-8.4994475000000005"/>
    <s v="|MN02750|/PIC Komang Ari Juniawan/085737334535/ariajoes12062002@gmail.com"/>
    <s v="Sales Force DBS"/>
    <m/>
    <m/>
    <m/>
    <m/>
    <m/>
    <m/>
    <m/>
    <m/>
    <s v="Management Janji"/>
    <s v="2026-08-06 08:00:00|Nama : BP KOMANG ARI JUNIAWAN  No Hp : 085737334535  No Alt :   Tgl Pemasangan : 05 Agustus 2026  Interval : SIANG  Note : Hubungi pelanggan terlebih dahulu|40981182|MYDITA"/>
    <s v="FCC"/>
    <d v="2026-10-08T17:39:53"/>
    <m/>
    <m/>
    <s v="PS"/>
    <s v="CDS"/>
    <s v="NO ADDON"/>
    <n v="20260810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10T07:00:00"/>
    <s v="2026-08-06 08:00:00|Nama : BP KOMANG ARI JUNIAWAN  No Hp : 085737334535  No Alt :   Tgl Pemasangan : 05 Agustus 2026  Interval : SIANG  Note : Hubungi pelanggan terlebih dahulu|40981182|MYDITA"/>
    <n v="2026"/>
    <n v="8"/>
    <n v="10"/>
    <d v="2026-08-10T00:00:00"/>
    <n v="-0.29166666666424135"/>
    <x v="1"/>
    <x v="17"/>
  </r>
  <r>
    <n v="2343"/>
    <n v="1002528465"/>
    <n v="3"/>
    <x v="3"/>
    <n v="5"/>
    <s v="MADURA"/>
    <s v="PAMEKASAN"/>
    <s v="BAB"/>
    <s v="REG"/>
    <s v="AO"/>
    <s v="NEW SALES"/>
    <s v="1P INET"/>
    <s v="Completed (PS)"/>
    <s v="RBS-Regional 3"/>
    <d v="2026-08-15T14:29:57"/>
    <d v="2026-08-16T14:31:20"/>
    <n v="69366972"/>
    <m/>
    <n v="152430203852"/>
    <s v="CERIA ABADI"/>
    <s v="ODP-BAB-FD/17 FD/D03/17.01"/>
    <s v="WO061828593"/>
    <m/>
    <m/>
    <m/>
    <n v="114.066630005836"/>
    <n v="-6.9932784981045"/>
    <s v="MD|MYDB-20260815265535|DN00001/MN00806|CERIA ABADI|081959146050"/>
    <s v="MYDIGIBIZPARTNER"/>
    <m/>
    <m/>
    <m/>
    <m/>
    <m/>
    <m/>
    <m/>
    <m/>
    <s v="Management Janji"/>
    <s v="2026-08-16 13:00:00 | Tanggal Pemasangan : 16 Agustus 2026 Jam Pemasangan : 08:00 15:00 Info Tambahan : Hubungi pelanggan dulu sebelum ke lokasi terimakasih"/>
    <s v="FCC"/>
    <s v="15-08-2026 14:39:57"/>
    <d v="2026-08-16T13:00:00"/>
    <m/>
    <s v="PS"/>
    <s v="BAB"/>
    <s v="NO ADDON"/>
    <n v="20260816"/>
    <s v="Completed"/>
    <s v="HSI Bisnis Promo HUT Telkom PSB 70% - 300 Mbps"/>
    <s v="INDIBIZ"/>
    <m/>
    <m/>
    <d v="2026-08-16T13:00:00"/>
    <s v="2026-08-16 13:00:00 | Tanggal Pemasangan : 16 Agustus 2026 Jam Pemasangan : 08:00 15:00 Info Tambahan : Hubungi pelanggan dulu sebelum ke lokasi terimakasih"/>
    <n v="2026"/>
    <n v="8"/>
    <n v="16"/>
    <d v="2026-08-16T00:00:00"/>
    <n v="-0.54166666666424135"/>
    <x v="1"/>
    <x v="6"/>
  </r>
  <r>
    <n v="2344"/>
    <n v="1002510485"/>
    <n v="3"/>
    <x v="2"/>
    <n v="4"/>
    <s v="MAGELANG"/>
    <s v="WONOSOBO"/>
    <s v="WOS"/>
    <s v="REG"/>
    <s v="AO"/>
    <s v="NEW SALES"/>
    <s v="1P INET"/>
    <s v="Completed (PS)"/>
    <s v="RBS-Regional 3"/>
    <d v="2026-08-05T13:14:56"/>
    <d v="2026-08-06T14:51:09"/>
    <n v="69359150"/>
    <m/>
    <n v="141373127400"/>
    <s v="CBM PLAFON PVC WONOSOBO"/>
    <s v="ODP-WOS-FAQ/156 FAQ/D01/156.01"/>
    <s v="WO060983745"/>
    <m/>
    <m/>
    <m/>
    <n v="109.9151334"/>
    <n v="-7.3044403000000004"/>
    <s v="|MN02495|MYIA-014108436734/POI/AKHMAD MUKTAFI/08998312857/music.wonosobo@gmail.com"/>
    <s v="MYIB_ASSISTANT"/>
    <m/>
    <m/>
    <m/>
    <m/>
    <m/>
    <m/>
    <m/>
    <m/>
    <s v="Management Janji"/>
    <s v="2026-08-06 13:00:00 | Nama PIC : Bapak Ahmad No HP : 08998312857 No Alternatif : M Janji : 06/08/2026 Jam Pasang : Pagi NoteÃ‚Â :  Hubungi terlebih dahulu sebelum ke lokasi "/>
    <s v="FCC"/>
    <d v="2026-05-08T13:25:39"/>
    <d v="2026-08-06T13:00:00"/>
    <m/>
    <s v="PS"/>
    <s v="WOS"/>
    <s v="NO ADDON"/>
    <n v="20260806"/>
    <s v="Completed"/>
    <s v="HSI Bisnis Promo HUT Telkom PSB 70% - 50 Mbps"/>
    <s v="INDIBIZ"/>
    <m/>
    <m/>
    <d v="2026-08-06T13:00:00"/>
    <s v="2026-08-06 13:00:00 | Nama PIC : Bapak Ahmad No HP : 08998312857 No Alternatif : M Janji : 06/08/2026 Jam Pasang : Pagi NoteÃ‚Â :  Hubungi terlebih dahulu sebelum ke lokasi "/>
    <n v="2026"/>
    <n v="8"/>
    <n v="6"/>
    <d v="2026-08-06T00:00:00"/>
    <n v="-0.54166666666424135"/>
    <x v="1"/>
    <x v="4"/>
  </r>
  <r>
    <n v="2345"/>
    <n v="1002506129"/>
    <n v="3"/>
    <x v="3"/>
    <n v="5"/>
    <s v="SBY UTARA"/>
    <s v="GRESIK"/>
    <s v="BPG"/>
    <s v="REG"/>
    <s v="AO"/>
    <s v="NEW SALES"/>
    <m/>
    <s v="Completed (PS)"/>
    <s v="RBS-Regional 3"/>
    <d v="2026-08-03T13:44:39"/>
    <d v="2026-08-03T16:00:48"/>
    <n v="69356780"/>
    <m/>
    <n v="152443206745"/>
    <s v="SMP MUHAMMADIYAH 2 BALONGPANGGANG Ruang Guru"/>
    <s v="ODP-BPG-FB/09"/>
    <s v="WO060797110"/>
    <m/>
    <m/>
    <m/>
    <n v="112.4450432"/>
    <n v="-7.2681991999999997"/>
    <s v="MD|MYDB-20260729263896|DN00001/MN01273|SMP MUHAMMADIYAH 2 BALONGPANGGANG Ruang Guru|0085101543633"/>
    <s v="MYDIGIBIZPARTNER"/>
    <m/>
    <m/>
    <m/>
    <m/>
    <m/>
    <m/>
    <m/>
    <m/>
    <s v="Management Janji"/>
    <s v="2026-08-02 13:00:00 | Tanggal pemasangan: 01/08/2026  Jam pemasangan : pagi / siang  Info Tambahan : Hubungi pelanggan dulu sebelum ke lokasi  terima kasih"/>
    <s v="FCC"/>
    <d v="2026-03-08T13:55:38"/>
    <m/>
    <m/>
    <s v="PS"/>
    <s v="BPG"/>
    <s v="NO ADDON"/>
    <n v="20260803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3T07:00:00"/>
    <s v="2026-08-02 13:00:00 | Tanggal pemasangan: 01/08/2026  Jam pemasangan : pagi / siang  Info Tambahan : Hubungi pelanggan dulu sebelum ke lokasi  terima kasih"/>
    <n v="2026"/>
    <n v="8"/>
    <n v="3"/>
    <d v="2026-08-03T00:00:00"/>
    <n v="-0.29166666666424135"/>
    <x v="1"/>
    <x v="8"/>
  </r>
  <r>
    <n v="2346"/>
    <n v="1002529642"/>
    <n v="3"/>
    <x v="1"/>
    <n v="5"/>
    <s v="KEDIRI"/>
    <s v="KEDIRI"/>
    <s v="PPR"/>
    <s v="REG"/>
    <s v="AO"/>
    <s v="NEW SALES"/>
    <s v="1P INET"/>
    <s v="100 | REVOKE COMPLETED"/>
    <s v="RBS-Regional 3"/>
    <d v="2026-08-16T13:19:57"/>
    <d v="2026-08-18T10:48:49"/>
    <n v="69367512"/>
    <m/>
    <n v="152652209194"/>
    <s v="LAMAN COFFE ART BOOKS"/>
    <s v="ODP-PPR-FG/64 FG/D05/64.01"/>
    <s v="WO061877510"/>
    <m/>
    <m/>
    <m/>
    <n v="112.1445061"/>
    <n v="-7.6765584000000002"/>
    <s v="|MC80054|MYIA-052252672292/POI/GERI SEPTIAN/082135553975/lamingaya204@gmail.com"/>
    <s v="MYIB_ASSISTANT"/>
    <m/>
    <m/>
    <m/>
    <m/>
    <m/>
    <m/>
    <m/>
    <m/>
    <s v="Management Janji"/>
    <s v="2026-08-17 13:00:00 | Tanggal pemasangan : 17 AGUSTUS 2026 Jam pemasangan : pagi/siang Info Tambahan : Hubungi pelanggan dulu sebelum ke lokasi terima kasih"/>
    <s v="FCC"/>
    <s v="16-08-2026 13:39:58"/>
    <d v="2026-08-17T13:00:00"/>
    <s v="Kendala Pelanggan"/>
    <s v="REVOKE"/>
    <s v="PPR"/>
    <s v="NO ADDON"/>
    <m/>
    <s v="Revoke Completed"/>
    <s v="HSI Bisnis PSB 70% - 300 Mbps"/>
    <s v="INDIBIZ"/>
    <m/>
    <m/>
    <d v="2026-08-17T13:00:00"/>
    <s v="2026-08-17 13:00:00 | Tanggal pemasangan : 17 AGUSTUS 2026 Jam pemasangan : pagi/siang Info Tambahan : Hubungi pelanggan dulu sebelum ke lokasi terima kasih"/>
    <m/>
    <m/>
    <m/>
    <e v="#NUM!"/>
    <e v="#NUM!"/>
    <x v="0"/>
    <x v="1"/>
  </r>
  <r>
    <n v="2347"/>
    <n v="1002514147"/>
    <n v="3"/>
    <x v="5"/>
    <n v="5"/>
    <s v="DENPASAR"/>
    <s v="JIMBARAN"/>
    <s v="KUT"/>
    <s v="REG"/>
    <s v="AO"/>
    <s v="NEW SALES"/>
    <m/>
    <s v="102 | FOLLOW UP COMPLETED"/>
    <s v="RBS-Regional 3"/>
    <d v="2026-08-07T10:39:36"/>
    <d v="2026-08-09T16:27:25"/>
    <n v="69360590"/>
    <m/>
    <n v="172416429234"/>
    <s v="PT. MITRA BALI SUKSES"/>
    <s v="ODP-KUT-FAN/35"/>
    <s v="WO061154391"/>
    <m/>
    <m/>
    <m/>
    <n v="115.17276699999999"/>
    <n v="-8.6546070000000004"/>
    <s v="|MN02545|/PIC WAHYUDI/08995847815-081381829072/it.info@mitrabalisukses.co.id"/>
    <s v="Sales Force DBS"/>
    <m/>
    <m/>
    <m/>
    <m/>
    <m/>
    <m/>
    <m/>
    <m/>
    <s v="Management Janji"/>
    <s v="2026-08-08 13:00:00|Nama PIC:  bp wahyudi  No HP: 08995847815 Alt: Tanggal: 8/8/2026 Jam Pasang: Siang Note: Hubungi sebelum ke lokasi, terimakasih|40010577|MYDITA"/>
    <s v="FCC"/>
    <d v="2026-07-08T10:55:20"/>
    <d v="2026-08-08T13:00:00"/>
    <m/>
    <s v="REVOKE"/>
    <s v="KUT"/>
    <s v="NO ADDON"/>
    <m/>
    <s v="Follow Up Revoke Completed, New Order ID : SC1002516593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8T13:00:00"/>
    <s v="2026-08-08 13:00:00|Nama PIC:  bp wahyudi  No HP: 08995847815 Alt: Tanggal: 8/8/2026 Jam Pasang: Siang Note: Hubungi sebelum ke lokasi, terimakasih|40010577|MYDITA"/>
    <m/>
    <m/>
    <m/>
    <e v="#NUM!"/>
    <e v="#NUM!"/>
    <x v="0"/>
    <x v="30"/>
  </r>
  <r>
    <n v="2348"/>
    <n v="1002526295"/>
    <n v="3"/>
    <x v="1"/>
    <n v="5"/>
    <s v="KEDIRI"/>
    <s v="NGANJUK"/>
    <s v="NJK"/>
    <s v="REG"/>
    <s v="AO"/>
    <s v="NEW SALES"/>
    <s v="1P INET"/>
    <s v="100 | REVOKE COMPLETED"/>
    <s v="RBS-Regional 3"/>
    <d v="2026-08-14T12:16:56"/>
    <d v="2026-08-18T10:45:23"/>
    <n v="69365973"/>
    <m/>
    <n v="152611229890"/>
    <s v="KEDAI SULTAN"/>
    <s v="ODP-NJK-FAE/51 FAE/D03/51.01"/>
    <s v="WO061738709"/>
    <m/>
    <m/>
    <m/>
    <n v="111.95304896682499"/>
    <n v="-7.5856469579924397"/>
    <s v="MD|MYDB-20260814265290|DN00001/MN02309|KEDAI SULTAN|08132557607"/>
    <s v="MYDIGIBIZPARTNER"/>
    <m/>
    <m/>
    <m/>
    <m/>
    <m/>
    <m/>
    <m/>
    <m/>
    <s v="Management Janji"/>
    <s v="2026-08-15 13:00:00 | Tanggal pemasangan: 27/07/2026 Jam pemasangan : pagi / siang Info Tambahan : Hubungi pelanggan dulu sebelum ke lokasi. terima kasih"/>
    <s v="FCC"/>
    <s v="14-08-2026 12:39:47"/>
    <d v="2026-08-15T13:00:00"/>
    <s v="Kendala Teknik"/>
    <s v="REVOKE"/>
    <s v="NJK"/>
    <s v="NO ADDON"/>
    <m/>
    <s v="Revoke Completed"/>
    <s v="HSI Bisnis Khusus Winback PSB 70% - 200 Mbps"/>
    <s v="INDIBIZ"/>
    <m/>
    <m/>
    <d v="2026-08-15T13:00:00"/>
    <s v="2026-08-15 13:00:00 | Tanggal pemasangan: 27/07/2026 Jam pemasangan : pagi / siang Info Tambahan : Hubungi pelanggan dulu sebelum ke lokasi. terima kasih"/>
    <m/>
    <m/>
    <m/>
    <e v="#NUM!"/>
    <e v="#NUM!"/>
    <x v="0"/>
    <x v="3"/>
  </r>
  <r>
    <n v="2349"/>
    <n v="1002512336"/>
    <n v="3"/>
    <x v="7"/>
    <n v="4"/>
    <s v="KUDUS"/>
    <s v="PURWODADI"/>
    <s v="GBU"/>
    <s v="REG"/>
    <s v="AO"/>
    <s v="NEW SALES"/>
    <m/>
    <s v="Completed (PS)"/>
    <s v="RBS-Regional 3"/>
    <d v="2026-08-06T13:11:52"/>
    <d v="2026-08-06T14:33:27"/>
    <n v="69358101"/>
    <m/>
    <n v="142516104973"/>
    <s v="MESS FORMUSA BAG"/>
    <s v="ODP-GBU-FB/112"/>
    <s v="WO061075506"/>
    <m/>
    <m/>
    <m/>
    <n v="110.625400927041"/>
    <n v="-7.0507905047561996"/>
    <s v="|MN01996|MYIA-023256355286/POI/Nisa Firdausi Riski/081228257499/nisafriski@gmail.com"/>
    <s v="Amex"/>
    <m/>
    <m/>
    <m/>
    <m/>
    <m/>
    <m/>
    <m/>
    <m/>
    <s v="Management Janji"/>
    <s v="2026-08-05 13:00:00 | Nama PIC: bu nisa  Notel: 081228257499  Alt: -   Tanggal: 5/8/2026  Jam Pasang: Siang  Note: Hubungi sebelum ke lokasi, terimakasih."/>
    <s v="FCC"/>
    <d v="2026-06-08T13:25:20"/>
    <m/>
    <m/>
    <s v="PS"/>
    <s v="GBU"/>
    <s v="NO ADDON"/>
    <n v="20260806"/>
    <s v="Completed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08-06T07:00:00"/>
    <s v="2026-08-05 13:00:00 | Nama PIC: bu nisa  Notel: 081228257499  Alt: -   Tanggal: 5/8/2026  Jam Pasang: Siang  Note: Hubungi sebelum ke lokasi, terimakasih."/>
    <n v="2026"/>
    <n v="8"/>
    <n v="6"/>
    <d v="2026-08-06T00:00:00"/>
    <n v="-0.29166666666424135"/>
    <x v="1"/>
    <x v="4"/>
  </r>
  <r>
    <n v="2350"/>
    <n v="1002505942"/>
    <n v="3"/>
    <x v="3"/>
    <n v="5"/>
    <s v="MADURA"/>
    <s v="BANGKALAN"/>
    <s v="BKL"/>
    <s v="REG"/>
    <s v="AO"/>
    <s v="NEW SALES"/>
    <m/>
    <s v="102 | FOLLOW UP COMPLETED"/>
    <s v="RBS-Regional 3"/>
    <d v="2026-08-03T11:55:27"/>
    <d v="2026-08-06T14:11:37"/>
    <n v="69357423"/>
    <m/>
    <n v="152435221607"/>
    <s v="SPBU TANGKEL"/>
    <s v="ODP-BKL-FAZ/16"/>
    <s v="WO060798826"/>
    <m/>
    <m/>
    <m/>
    <n v="112.72248449999999"/>
    <n v="-7.1712109000000002"/>
    <s v="|MN02600|/SPBU TANGKEL/H.ABDURRAHMAN SOLEH/0811330651/spbu5469111@yahoo.com/HSI Bisnis Promo HUT Telkom (1:1) 50 Mbps (Rp 355.000) PSB Rp 150.000/"/>
    <s v="Sales Force DBS"/>
    <m/>
    <m/>
    <m/>
    <m/>
    <m/>
    <m/>
    <m/>
    <m/>
    <s v="Management Janji"/>
    <s v="2026-08-04 13:00:00|Tanggal pemasangan : 04 agustus 2026 Jam pemasangan : 08.00 - 12.00 Info Tambahan : Hubungi pelanggan dulu sebelum ke lokasi terimakasih |40981182|MYDITA"/>
    <s v="FCC"/>
    <d v="2026-03-08T12:10:27"/>
    <d v="2026-08-04T13:00:00"/>
    <s v="Kendala Lainnya"/>
    <s v="REVOKE"/>
    <s v="BKL"/>
    <s v="NO ADDON"/>
    <m/>
    <s v="Follow Up Revoke Completed, New Order ID : SC1002512605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4T13:00:00"/>
    <s v="2026-08-04 13:00:00|Tanggal pemasangan : 04 agustus 2026 Jam pemasangan : 08.00 - 12.00 Info Tambahan : Hubungi pelanggan dulu sebelum ke lokasi terimakasih |40981182|MYDITA"/>
    <m/>
    <m/>
    <m/>
    <e v="#NUM!"/>
    <e v="#NUM!"/>
    <x v="0"/>
    <x v="6"/>
  </r>
  <r>
    <n v="2351"/>
    <n v="1002517395"/>
    <n v="3"/>
    <x v="4"/>
    <n v="4"/>
    <s v="SEMARANG"/>
    <s v="SALATIGA"/>
    <s v="SLI"/>
    <s v="REG"/>
    <s v="AO"/>
    <s v="NEW SALES"/>
    <m/>
    <s v="Completed (PS)"/>
    <s v="RBS-Regional 3"/>
    <d v="2026-08-10T11:18:44"/>
    <d v="2026-08-10T13:14:06"/>
    <n v="69361228"/>
    <m/>
    <n v="142434111364"/>
    <s v="eatore kost"/>
    <s v="ODP-SLI-FH/003"/>
    <s v="WO061378254"/>
    <m/>
    <m/>
    <m/>
    <n v="110.507481"/>
    <n v="-7.3395080000000004"/>
    <s v="|MN00426|MYIA-030887676866/POI/muchamad rifky/088980332597/muchamad881@gmail.com"/>
    <s v="MYDIGIBIZPARTNER"/>
    <m/>
    <m/>
    <m/>
    <m/>
    <m/>
    <m/>
    <m/>
    <m/>
    <s v="Management Janji"/>
    <s v="2026-08-09 08:00:00 | Nama PIC : Bp Rifky  No Hp : 088980332597  No Alt : -  Tgl Pemasangan : 09 Agustus 2026  Interval : SIANG  Note : Hubungi pelanggan terlebih dahulu"/>
    <s v="FCC"/>
    <d v="2026-10-08T11:40:04"/>
    <m/>
    <m/>
    <s v="PS"/>
    <s v="SLI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7:00:00"/>
    <s v="2026-08-09 08:00:00 | Nama PIC : Bp Rifky  No Hp : 088980332597  No Alt : -  Tgl Pemasangan : 09 Agustus 2026  Interval : SIANG  Note : Hubungi pelanggan terlebih dahulu"/>
    <n v="2026"/>
    <n v="8"/>
    <n v="10"/>
    <d v="2026-08-10T00:00:00"/>
    <n v="-0.29166666666424135"/>
    <x v="1"/>
    <x v="4"/>
  </r>
  <r>
    <n v="2352"/>
    <n v="1002517248"/>
    <n v="3"/>
    <x v="0"/>
    <n v="5"/>
    <s v="MATARAM"/>
    <s v="LOMBOK BARAT TENGAH"/>
    <s v="PRY"/>
    <s v="REG"/>
    <s v="AO"/>
    <s v="NEW SALES"/>
    <s v="1P INET"/>
    <s v="Completed (PS)"/>
    <s v="RBS-Regional 3"/>
    <d v="2026-08-10T10:32:57"/>
    <d v="2026-08-10T18:17:55"/>
    <n v="69362237"/>
    <m/>
    <n v="172603791357"/>
    <s v="Toko Nurhayati"/>
    <s v="ODP-PYA-FAQ/11 FAQ/D03/11.01"/>
    <s v="WO061371163"/>
    <m/>
    <m/>
    <m/>
    <n v="116.345808282494"/>
    <n v="-8.6511543781027402"/>
    <s v="MD|MYDB-20260809264809|SC00001/MC00046|Toko Nurhayati|08132554631"/>
    <s v="MYDIGIBIZPARTNER"/>
    <m/>
    <m/>
    <m/>
    <m/>
    <m/>
    <m/>
    <m/>
    <m/>
    <s v="Management Janji"/>
    <s v="2026-08-11 08:00:00 | M Janji : (11/08/2026) jam Pasang : 09:00 Note : hubungi pelanggan jika ingin kelokasi "/>
    <s v="FCC"/>
    <d v="2026-10-08T10:39:47"/>
    <d v="2026-08-11T08:00:00"/>
    <m/>
    <s v="PS"/>
    <s v="PRY"/>
    <s v="NO ADDON"/>
    <n v="20260810"/>
    <s v="Completed"/>
    <s v="HSI Bisnis PSB 70% - 150 Mbps"/>
    <s v="INDIBIZ"/>
    <m/>
    <m/>
    <d v="2026-08-11T08:00:00"/>
    <s v="2026-08-11 08:00:00 | M Janji : (11/08/2026) jam Pasang : 09:00 Note : hubungi pelanggan jika ingin kelokasi "/>
    <n v="2026"/>
    <n v="8"/>
    <n v="10"/>
    <d v="2026-08-10T00:00:00"/>
    <n v="-1.3333333333357587"/>
    <x v="1"/>
    <x v="5"/>
  </r>
  <r>
    <n v="2353"/>
    <n v="1002529586"/>
    <n v="3"/>
    <x v="7"/>
    <n v="4"/>
    <s v="SOLO"/>
    <s v="INNER - SOLO JATENG TIMUR"/>
    <s v="KRT"/>
    <s v="REG"/>
    <s v="AO"/>
    <s v="NEW SALES"/>
    <m/>
    <s v="Completed (PS)"/>
    <s v="RBS-Regional 3"/>
    <d v="2026-08-16T12:36:20"/>
    <d v="2026-08-16T21:25:03"/>
    <n v="69366366"/>
    <n v="2716011973"/>
    <n v="142505403045"/>
    <s v="PT FELTTIST DENTAL INDO"/>
    <s v="ODP-KRT-FV/032"/>
    <s v="WO061871990"/>
    <m/>
    <m/>
    <m/>
    <n v="110.7685"/>
    <n v="-7.5533999999999999"/>
    <s v="MD|MYDB-20260814265382|DN00001/MN00440|PT FELTTIST DENTAL INDO|085713209822"/>
    <s v="MYDIGIBIZPARTNER"/>
    <m/>
    <m/>
    <m/>
    <m/>
    <m/>
    <m/>
    <m/>
    <m/>
    <s v="Management Janji"/>
    <s v="2026-08-15 13:00:00 |   M Janji : (15/08/2026)  jam Pasang :pagi  Note : hubungi pelanggan jika ingin kelokasi  "/>
    <s v="FCC"/>
    <s v="16-08-2026 12:40:03"/>
    <m/>
    <m/>
    <s v="PS"/>
    <s v="KRT"/>
    <s v="NO ADDON"/>
    <n v="20260816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16T07:00:00"/>
    <s v="2026-08-15 13:00:00 |   M Janji : (15/08/2026)  jam Pasang :pagi  Note : hubungi pelanggan jika ingin kelokasi  "/>
    <n v="2026"/>
    <n v="8"/>
    <n v="16"/>
    <d v="2026-08-16T00:00:00"/>
    <n v="-0.29166666666424135"/>
    <x v="1"/>
    <x v="4"/>
  </r>
  <r>
    <n v="2354"/>
    <n v="1002528747"/>
    <n v="3"/>
    <x v="2"/>
    <n v="4"/>
    <s v="YOGYAKARTA"/>
    <s v="INNER - YOGYA JATENG SELATAN"/>
    <s v="KEN"/>
    <s v="REG"/>
    <s v="AO"/>
    <s v="NEW SALES"/>
    <s v="1P INET"/>
    <s v="102 | FOLLOW UP COMPLETED"/>
    <s v="RBS-Regional 3"/>
    <d v="2026-08-15T16:58:56"/>
    <d v="2026-08-17T11:43:22"/>
    <n v="69367168"/>
    <m/>
    <n v="146130138582"/>
    <s v="KOST PUTRA DAN PUTRI PUCANGANOM"/>
    <s v="ODP-KEN-FGL/051 FGL/D04/051.01"/>
    <s v="WO061836819"/>
    <m/>
    <m/>
    <m/>
    <n v="110.4351126"/>
    <n v="-7.7388512"/>
    <s v="|MC80054|MYIA-030407433714/POI/DWI RUSWANTI/081818205953/egiigosuban05@gmail.com"/>
    <s v="MYIB_ASSISTANT"/>
    <m/>
    <m/>
    <m/>
    <m/>
    <m/>
    <m/>
    <m/>
    <m/>
    <s v="Management Janji"/>
    <s v="2026-08-16 13:00:00 | Waktu pemasangan : 16 agustus 2026 Jam pemasangan : 08.00 - 12.00 Info Tambahan : Hubungi pelanggan dulu sebelum ke lokasi terimakasih  "/>
    <s v="FCC"/>
    <s v="15-08-2026 17:10:04"/>
    <d v="2026-08-16T13:00:00"/>
    <s v="Kendala Teknik"/>
    <s v="REVOKE"/>
    <s v="KEN"/>
    <s v="NO ADDON"/>
    <m/>
    <s v="Follow Up Revoke Completed, New Order ID : SC1002530710"/>
    <s v="HSI Bisnis Basic Promo HUT Telkom PSB 70% - 50 Mbps"/>
    <s v="INDIBIZ"/>
    <m/>
    <m/>
    <d v="2026-08-16T13:00:00"/>
    <s v="2026-08-16 13:00:00 | Waktu pemasangan : 16 agustus 2026 Jam pemasangan : 08.00 - 12.00 Info Tambahan : Hubungi pelanggan dulu sebelum ke lokasi terimakasih  "/>
    <m/>
    <m/>
    <m/>
    <e v="#NUM!"/>
    <e v="#NUM!"/>
    <x v="0"/>
    <x v="4"/>
  </r>
  <r>
    <n v="2355"/>
    <n v="1002524704"/>
    <n v="3"/>
    <x v="4"/>
    <n v="4"/>
    <s v="SEMARANG"/>
    <s v="INNER - SEMARANG JATENG UTARA"/>
    <s v="JHR"/>
    <s v="REG"/>
    <s v="AO"/>
    <s v="NEW SALES"/>
    <m/>
    <s v="QC MIA - INVALID QUALITY CONTROL MIA"/>
    <s v="RBS-Regional 2"/>
    <d v="2026-08-13T15:29:11"/>
    <d v="2026-08-14T17:06:27"/>
    <n v="68988943"/>
    <m/>
    <n v="142406122744"/>
    <s v="PT. SECURINDO PACKATAMA INDONESIA"/>
    <s v="ODP-JHR-FBN/074"/>
    <m/>
    <m/>
    <m/>
    <m/>
    <n v="110.415910208426"/>
    <n v="-6.9788112100569002"/>
    <s v="AMRBS;403098;REG3;DANIEL MARWA DENERO;08112876658;CP.Lily Ismalia;089687353200;PAKET 1S INET 50 MBPS (439.000);PT. Securindo Packatama Indonesia "/>
    <s v="Account Manager"/>
    <m/>
    <m/>
    <m/>
    <m/>
    <m/>
    <m/>
    <m/>
    <m/>
    <m/>
    <m/>
    <m/>
    <s v="13-08-2026 15:39:59"/>
    <m/>
    <m/>
    <s v="QC1"/>
    <s v="JHR"/>
    <s v="NO ADDON"/>
    <m/>
    <s v="QC MIA - INVALID QUALITY CONTROL MIA - Tidak Mengunggah Foto Lokasi Instalasi Tampak Depan Menyeluruh - mohon upload lokasi t"/>
    <s v="- 11_11446;Biaya PSB HSI EBIS Tunai di Depan ~ 11[150000]  - E23046;E23046 ~ ES23 - Paket HSI Bisnis[0]  - E23046~null~E23046_UNL;UNL ~ Internet-Link Unlimited Internet Usage ~ E23046[0]  - E23046~null~44877;E23046||11||Abodemen 0[0]  - E23046~null~E23046"/>
    <s v="INDIBIZ"/>
    <m/>
    <m/>
    <m/>
    <m/>
    <m/>
    <m/>
    <m/>
    <e v="#NUM!"/>
    <e v="#NUM!"/>
    <x v="0"/>
    <x v="4"/>
  </r>
  <r>
    <n v="2356"/>
    <n v="1002520042"/>
    <n v="3"/>
    <x v="6"/>
    <n v="5"/>
    <s v="SIDOARJO"/>
    <s v="INNER - JATIM TIMUR"/>
    <s v="SDA"/>
    <s v="REG"/>
    <s v="AO"/>
    <s v="NEW SALES"/>
    <m/>
    <s v="Completed (PS)"/>
    <s v="RBS-Regional 3"/>
    <d v="2026-08-11T13:58:09"/>
    <d v="2026-08-12T12:32:47"/>
    <n v="69363390"/>
    <m/>
    <n v="152316232062"/>
    <s v="ASRAMA NUSANTARA"/>
    <s v="ODP-SDA-FDF/52"/>
    <s v="WO061532276"/>
    <m/>
    <m/>
    <m/>
    <n v="112.6644804"/>
    <n v="-7.4511836000000002"/>
    <s v="AMRBS/405529/YULYAN MAHARTA SAVIAR/R3/JATIM TIMUR/WINBACK 2.0 HSI B2B (1:1) 50MBPS 355RB PSB DISC 70%/MUHAMMAD ASRORI /asrorim18@gmail.com"/>
    <s v="Amex"/>
    <m/>
    <m/>
    <m/>
    <m/>
    <m/>
    <m/>
    <m/>
    <m/>
    <s v="Management Janji"/>
    <s v="2026-08-12 15:00:00|Nama PIC : BAPAK ASRORI No HP : 087857648115 Alt :  M Janji : (RABU/12/AGUSTUS/2026) jam Pasang : 09:00 Note : hubungi pelanggan jika ingin kelokasi|40961371|MYDITA"/>
    <s v="FCC"/>
    <d v="2026-11-08T14:10:22"/>
    <d v="2026-08-12T15:00:00"/>
    <m/>
    <s v="PS"/>
    <s v="SDA"/>
    <s v="NO ADDON"/>
    <n v="2026081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2T15:00:00"/>
    <s v="2026-08-12 15:00:00|Nama PIC : BAPAK ASRORI No HP : 087857648115 Alt :  M Janji : (RABU/12/AGUSTUS/2026) jam Pasang : 09:00 Note : hubungi pelanggan jika ingin kelokasi|40961371|MYDITA"/>
    <n v="2026"/>
    <n v="8"/>
    <n v="12"/>
    <d v="2026-08-12T00:00:00"/>
    <n v="-0.625"/>
    <x v="1"/>
    <x v="19"/>
  </r>
  <r>
    <n v="2357"/>
    <n v="1002507818"/>
    <n v="3"/>
    <x v="2"/>
    <n v="4"/>
    <s v="MAGELANG"/>
    <s v="KEBUMEN"/>
    <s v="KBM"/>
    <s v="REG"/>
    <s v="AO"/>
    <s v="NEW SALES"/>
    <m/>
    <s v="Completed (PS)"/>
    <s v="RBS-Regional 2"/>
    <d v="2026-08-04T11:43:32"/>
    <d v="2026-08-07T16:58:54"/>
    <n v="69232724"/>
    <m/>
    <n v="142141120151"/>
    <s v="PT. PENTA VALENT"/>
    <s v="ODP-KBM-FAN/011"/>
    <s v="WO061055780"/>
    <m/>
    <m/>
    <m/>
    <n v="109.6849694"/>
    <n v="-7.6910796000000001"/>
    <s v="MB00153/Edward P Sipahutar/081220000657/it02@ptpv.co.id/AM 406821 NADYA GWYNNI PANKRASIUS KIOLOL/08135482544"/>
    <s v="Sales Profesional"/>
    <m/>
    <m/>
    <m/>
    <m/>
    <m/>
    <m/>
    <m/>
    <m/>
    <s v="Management Janji"/>
    <s v="2026-08-07 13:00:00|Nama PIC : BAPAK EDWARD No HP : 081316456575 Alt :  M Janji : (JUMAT/7/AGUSTUS/2026) jam Pasang : 09:00 Note : hubungi pelanggan jika ingin kelokasi|40961370|MYDITA"/>
    <s v="FCC"/>
    <d v="2026-04-08T11:55:14"/>
    <d v="2026-08-07T13:00:00"/>
    <m/>
    <s v="PS"/>
    <s v="KBM"/>
    <s v="NO ADDON"/>
    <n v="202608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13:00:00"/>
    <s v="2026-08-07 13:00:00|Nama PIC : BAPAK EDWARD No HP : 081316456575 Alt :  M Janji : (JUMAT/7/AGUSTUS/2026) jam Pasang : 09:00 Note : hubungi pelanggan jika ingin kelokasi|40961370|MYDITA"/>
    <n v="2026"/>
    <n v="8"/>
    <n v="7"/>
    <d v="2026-08-07T00:00:00"/>
    <n v="-0.54166666666424135"/>
    <x v="1"/>
    <x v="4"/>
  </r>
  <r>
    <n v="2358"/>
    <n v="1002505203"/>
    <n v="3"/>
    <x v="2"/>
    <n v="4"/>
    <s v="MAGELANG"/>
    <s v="WONOSOBO"/>
    <s v="WOS"/>
    <s v="REG"/>
    <s v="AO"/>
    <s v="NEW SALES"/>
    <s v="1P INET"/>
    <s v="Completed (PS)"/>
    <s v="RBS-Regional 3"/>
    <d v="2026-08-02T12:11:56"/>
    <d v="2026-08-02T16:56:34"/>
    <n v="69357011"/>
    <m/>
    <n v="141373127180"/>
    <s v="LOS INC"/>
    <s v="ODP-WOS-FAC/028"/>
    <s v="WO060707841"/>
    <m/>
    <m/>
    <m/>
    <n v="109.900926004458"/>
    <n v="-7.3623733819532102"/>
    <s v="|MN00439|MYIA-022477184330/POI/MEIGI HERYANTO/081225927001/meigiheriyanto@gmail.com"/>
    <s v="MYIB_ASSISTANT"/>
    <m/>
    <m/>
    <m/>
    <m/>
    <m/>
    <m/>
    <m/>
    <m/>
    <s v="Management Janji"/>
    <s v="2026-08-03 13:00:00 | Nama PIC : IGI No HP : 081225927001 Alt : 081529262827 M Janji : 03/08/2026 Jam Pasang : 08.00 - 13:00  NoteÃ‚Â :  hubungi terlebih dahulu sebelum kelokasi "/>
    <s v="FCC"/>
    <d v="2026-02-08T12:24:54"/>
    <d v="2026-08-03T13:00:00"/>
    <m/>
    <s v="PS"/>
    <s v="WOS"/>
    <s v="NO ADDON"/>
    <n v="20260802"/>
    <s v="Completed"/>
    <s v="HSI Bisnis Promo HUT Telkom PSB 70% - 50 Mbps"/>
    <s v="INDIBIZ"/>
    <m/>
    <m/>
    <d v="2026-08-03T13:00:00"/>
    <s v="2026-08-03 13:00:00 | Nama PIC : IGI No HP : 081225927001 Alt : 081529262827 M Janji : 03/08/2026 Jam Pasang : 08.00 - 13:00  NoteÃ‚Â :  hubungi terlebih dahulu sebelum kelokasi "/>
    <n v="2026"/>
    <n v="8"/>
    <n v="2"/>
    <d v="2026-08-02T00:00:00"/>
    <n v="-1.5416666666642413"/>
    <x v="1"/>
    <x v="4"/>
  </r>
  <r>
    <n v="2359"/>
    <n v="1002527577"/>
    <n v="3"/>
    <x v="6"/>
    <n v="5"/>
    <s v="SIDOARJO"/>
    <s v="INNER - JATIM TIMUR"/>
    <s v="SDA"/>
    <s v="REG"/>
    <s v="AO"/>
    <s v="NEW SALES"/>
    <m/>
    <s v="CC - HD1A - INPROGRESS UNCONTACTED"/>
    <s v="RBS-Regional 3"/>
    <d v="2026-08-15T01:28:31"/>
    <d v="2026-08-18T18:45:59"/>
    <n v="69366503"/>
    <m/>
    <n v="152316232148"/>
    <s v="212 MART PONDOK JATI SIDOARJO"/>
    <s v="ODP-SDA-FAP/14"/>
    <m/>
    <m/>
    <m/>
    <m/>
    <n v="112.70334219999999"/>
    <n v="-7.4407699000000003"/>
    <s v="|MN00370|/212 MART PONDOK JATI SIDOARJO/WINBACK 2.0 HSI B2B (1:1) 50MBPS 355RB PSB DISC 70%//harissupriadiazza@gmail.com/HARIS SUPRIADI/88217182878"/>
    <s v="Sales Force DBS"/>
    <m/>
    <m/>
    <m/>
    <m/>
    <m/>
    <m/>
    <m/>
    <m/>
    <m/>
    <m/>
    <m/>
    <s v="15-08-2026 01:39:53"/>
    <m/>
    <m/>
    <s v="FCC"/>
    <s v="SDA"/>
    <s v="NO ADDON"/>
    <m/>
    <s v="UNCONTACTED : Telepon Tidak Diangkat - RNA Yusnani Manalu 40951378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19"/>
  </r>
  <r>
    <n v="2360"/>
    <n v="1002524584"/>
    <n v="3"/>
    <x v="2"/>
    <n v="4"/>
    <s v="PURWOKERTO"/>
    <s v="PURWOKERTO"/>
    <s v="PWT"/>
    <s v="REG"/>
    <s v="AO"/>
    <s v="NEW SALES"/>
    <m/>
    <s v="Completed (PS)"/>
    <s v="RBS-Regional 3"/>
    <d v="2026-08-13T14:54:32"/>
    <d v="2026-08-13T16:25:26"/>
    <n v="69363570"/>
    <m/>
    <n v="146303609844"/>
    <s v="SPBU PERTAMINA 44.531.31 RAWALO"/>
    <s v="ODP-PWT-FDV/021"/>
    <s v="WO061679964"/>
    <m/>
    <m/>
    <m/>
    <n v="109.190772"/>
    <n v="-7.5299259999999997"/>
    <s v="|MC00213|MYIA-045856108212/POI/DES SANDY FITHAN PRIHANTOKO/081226597181/spburwlo@gmail.com"/>
    <s v="Sales Profesional"/>
    <m/>
    <m/>
    <m/>
    <m/>
    <m/>
    <m/>
    <m/>
    <m/>
    <s v="Management Janji"/>
    <s v="2026-08-12 13:00:00 | Tanggal pemasangan: 12/08/2026  Jam pemasangan : siang  Info Tambahan : Hubungi pelanggan dulu sebelum ke lokasi  terima kasih."/>
    <s v="FCC"/>
    <s v="13-08-2026 14:55:15"/>
    <m/>
    <m/>
    <s v="PS"/>
    <s v="PWT"/>
    <s v="NO ADDON"/>
    <n v="20260813"/>
    <s v="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13T07:00:00"/>
    <s v="2026-08-12 13:00:00 | Tanggal pemasangan: 12/08/2026  Jam pemasangan : siang  Info Tambahan : Hubungi pelanggan dulu sebelum ke lokasi  terima kasih."/>
    <n v="2026"/>
    <n v="8"/>
    <n v="13"/>
    <d v="2026-08-13T00:00:00"/>
    <n v="-0.29166666666424135"/>
    <x v="1"/>
    <x v="4"/>
  </r>
  <r>
    <n v="2361"/>
    <n v="1002517068"/>
    <n v="3"/>
    <x v="5"/>
    <n v="5"/>
    <s v="DENPASAR"/>
    <s v="JIMBARAN"/>
    <s v="NSD"/>
    <s v="REG"/>
    <s v="AO"/>
    <s v="NEW SALES"/>
    <m/>
    <s v="Completed (PS)"/>
    <s v="RBS-Regional 3"/>
    <d v="2026-08-10T09:37:47"/>
    <d v="2026-08-17T08:27:04"/>
    <n v="69359763"/>
    <m/>
    <n v="172417225457"/>
    <s v="KOS 88"/>
    <s v="ODP-NDA-FV/05"/>
    <s v="WO061362884"/>
    <m/>
    <m/>
    <m/>
    <n v="115.186062015069"/>
    <n v="-8.8184369656314203"/>
    <s v="|MN02677|/CP I MADE ADI HERMAWAN/085792583858/kadekadiadihermawan@gmail.com"/>
    <s v="Sales Force DBS"/>
    <m/>
    <m/>
    <m/>
    <m/>
    <m/>
    <m/>
    <m/>
    <m/>
    <s v="Management Janji"/>
    <s v="2026-08-08 13:00:00|Nama PIC : Adi  No HP : 085792583858  Alt : 081805469119  M Janji : 08/08/2026  Jam Pasang : 08.00 - 13:00   NoteÃ‚Â :  hubungi terlebih dahulu sebelum kelokasi|40981182|MYDITA"/>
    <s v="FCC"/>
    <d v="2026-10-08T09:40:02"/>
    <m/>
    <m/>
    <s v="PS"/>
    <s v="NSD"/>
    <s v="NO ADDON"/>
    <n v="20260817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0T07:00:00"/>
    <s v="2026-08-08 13:00:00|Nama PIC : Adi  No HP : 085792583858  Alt : 081805469119  M Janji : 08/08/2026  Jam Pasang : 08.00 - 13:00   NoteÃ‚Â :  hubungi terlebih dahulu sebelum kelokasi|40981182|MYDITA"/>
    <n v="2026"/>
    <n v="8"/>
    <n v="17"/>
    <d v="2026-08-17T00:00:00"/>
    <n v="6.7083333333357587"/>
    <x v="2"/>
    <x v="30"/>
  </r>
  <r>
    <n v="2362"/>
    <n v="1002520957"/>
    <n v="3"/>
    <x v="3"/>
    <n v="5"/>
    <s v="MADURA"/>
    <s v="BANGKALAN"/>
    <s v="OMB"/>
    <s v="REG"/>
    <s v="AO"/>
    <s v="NEW SALES"/>
    <m/>
    <s v="Completed (PS)"/>
    <s v="RBS-Regional 3"/>
    <d v="2026-08-11T18:16:00"/>
    <d v="2026-08-11T19:12:31"/>
    <n v="69361988"/>
    <m/>
    <n v="152438208670"/>
    <s v="SMA Al Hikmah"/>
    <s v="ODP-OMB-FAA/65"/>
    <s v="WO061535369"/>
    <m/>
    <m/>
    <m/>
    <n v="113.341708447361"/>
    <n v="-7.1201683809366498"/>
    <s v="MD|MYDB-20260806264569|DN00001/MN00572|SMA Al Hikmah|085230900285"/>
    <s v="MYDIGIBIZPARTNER"/>
    <m/>
    <m/>
    <m/>
    <m/>
    <m/>
    <m/>
    <m/>
    <m/>
    <s v="Management Janji"/>
    <s v="2026-08-10 15:00:00 | M Janji : (10/08/2026)  jam Pasang : 09:00  Note : hubungi pelanggan jika ingin kelokasi  "/>
    <s v="FCC"/>
    <d v="2026-11-08T18:39:50"/>
    <m/>
    <m/>
    <s v="PS"/>
    <s v="OMB"/>
    <s v="NETMONK"/>
    <n v="2026081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07:00:00"/>
    <s v="2026-08-10 15:00:00 | M Janji : (10/08/2026)  jam Pasang : 09:00  Note : hubungi pelanggan jika ingin kelokasi  "/>
    <n v="2026"/>
    <n v="8"/>
    <n v="11"/>
    <d v="2026-08-11T00:00:00"/>
    <n v="-0.29166666666424135"/>
    <x v="1"/>
    <x v="6"/>
  </r>
  <r>
    <n v="2363"/>
    <n v="1002515443"/>
    <n v="3"/>
    <x v="0"/>
    <n v="5"/>
    <s v="MATARAM"/>
    <s v="INNER - NUSA TENGGARA"/>
    <s v="SWE"/>
    <s v="REG"/>
    <s v="AO"/>
    <s v="NEW SALES"/>
    <s v="1P INET"/>
    <s v="Completed (PS)"/>
    <s v="RBS-Regional 3"/>
    <d v="2026-08-07T18:10:56"/>
    <d v="2026-08-08T14:40:25"/>
    <n v="69361130"/>
    <m/>
    <n v="172605804112"/>
    <s v="TOKO ANANDA"/>
    <s v="ODP-SWE-FAU/77 FAU/D06/77.01"/>
    <s v="WO061199379"/>
    <m/>
    <m/>
    <m/>
    <n v="116.25655576586701"/>
    <n v="-8.5915671472383899"/>
    <s v="MD|MYDB-20260806264587|SC00001/MC00090|TOKO ANANDA|087761808261"/>
    <s v="MYDIGIBIZPARTNER"/>
    <m/>
    <m/>
    <m/>
    <m/>
    <m/>
    <m/>
    <m/>
    <m/>
    <s v="Management Janji"/>
    <s v="2026-08-08 15:00:00 | Jam pemasangan : 12.00 Info Tambahan : Hubungi pelanggan dulu sebelum ke lokasi terimakasih "/>
    <s v="FCC"/>
    <d v="2026-07-08T18:25:44"/>
    <d v="2026-08-08T15:00:00"/>
    <s v="Kendala Lainnya"/>
    <s v="PS"/>
    <s v="SWE"/>
    <s v="NETMONK"/>
    <n v="20260808"/>
    <s v="Completed"/>
    <s v="HSI Bisnis Bundling Netmonk PSB 70% - 150 Mbps"/>
    <s v="INDIBIZ"/>
    <m/>
    <m/>
    <d v="2026-08-08T15:00:00"/>
    <s v="2026-08-08 15:00:00 | Jam pemasangan : 12.00 Info Tambahan : Hubungi pelanggan dulu sebelum ke lokasi terimakasih "/>
    <n v="2026"/>
    <n v="8"/>
    <n v="8"/>
    <d v="2026-08-08T00:00:00"/>
    <n v="-0.625"/>
    <x v="1"/>
    <x v="14"/>
  </r>
  <r>
    <n v="2364"/>
    <n v="1002511698"/>
    <n v="3"/>
    <x v="7"/>
    <n v="4"/>
    <s v="SOLO"/>
    <s v="INNER - SOLO JATENG TIMUR"/>
    <s v="SLO"/>
    <s v="REG"/>
    <s v="AO"/>
    <s v="NEW SALES"/>
    <s v="1P VOICE"/>
    <s v="Completed (PS)"/>
    <s v="RBS-Regional 3"/>
    <d v="2026-08-06T10:03:27"/>
    <d v="2026-08-07T23:21:20"/>
    <n v="69359698"/>
    <n v="2715722888"/>
    <m/>
    <s v="RS INDRIATI SOLOBARU"/>
    <s v="ODP-SLO-FK/067"/>
    <s v="WO061115702"/>
    <m/>
    <m/>
    <m/>
    <n v="110.80818960000001"/>
    <n v="-7.6112785000000001"/>
    <s v="AMRBS;960218/Candra Evita Tryariestya/TREG4SOLO/Johanes Adinda Chrisanta/085647023363/edp.rsindriati@gmail.com/PSB TLP ONLY ABODEMEN 48.100, JANGAN DIREVOKE KARENA PAKAI NO CANTIK"/>
    <s v="Account Manager"/>
    <m/>
    <m/>
    <m/>
    <m/>
    <m/>
    <m/>
    <m/>
    <m/>
    <s v="Management Janji"/>
    <s v="2026-08-07 15:00:00|Jam pemasangan : 12.00 Info Tambahan : Hubungi pelanggan dulu sebelum ke lokasi terimakasih |40951378|MYDITA"/>
    <s v="FCC"/>
    <d v="2026-06-08T10:10:02"/>
    <m/>
    <m/>
    <s v="PS"/>
    <s v="SLO"/>
    <s v="NO ADDON"/>
    <n v="20260807"/>
    <s v="Completed"/>
    <s v="- IPPBX4_IPADD_1154;Biaya PSB Layanan IP PBX ~ IPADD(IPPBX4)[500000]  - BWY DL;BWY DL ~ Saluran Dua Arah(BothWay)[0]  - E23057;E23057 ~ ES23 - Paket HSI Bisnis Basic Phone (PHONE)[0]  - E23057~null~44873;E23057||11||Abodemen 0[0]  - E23057~null~E23057_IN8"/>
    <s v="INDIBIZ"/>
    <m/>
    <m/>
    <d v="2026-08-07T15:00:00"/>
    <s v="2026-08-07 15:00:00|Jam pemasangan : 12.00 Info Tambahan : Hubungi pelanggan dulu sebelum ke lokasi terimakasih |40951378|MYDITA"/>
    <n v="2026"/>
    <n v="8"/>
    <n v="7"/>
    <d v="2026-08-07T00:00:00"/>
    <n v="-0.625"/>
    <x v="1"/>
    <x v="4"/>
  </r>
  <r>
    <n v="2365"/>
    <n v="1002521260"/>
    <n v="3"/>
    <x v="3"/>
    <n v="5"/>
    <s v="SBY UTARA"/>
    <s v="LAMONGAN"/>
    <s v="BBA"/>
    <s v="REG"/>
    <s v="AO"/>
    <s v="NEW SALES"/>
    <s v="1P INET"/>
    <s v="Completed (PS)"/>
    <s v="RBS-Regional 3"/>
    <d v="2026-08-12T08:43:56"/>
    <d v="2026-08-12T15:24:20"/>
    <n v="69363852"/>
    <m/>
    <n v="152441211808"/>
    <s v="SPBU 54.622.05"/>
    <s v="ODP-BBA-FAJ/96 FAJ/D08/96.01"/>
    <s v="WO061554388"/>
    <m/>
    <m/>
    <m/>
    <n v="112.162963"/>
    <n v="-7.10867"/>
    <s v="|MN02646|MYIA-093579391010/POI/moh bintang febriant/085100991157/mitragasindopratama5462205@gmail.com"/>
    <s v="MYIB_ASSISTANT"/>
    <m/>
    <m/>
    <m/>
    <m/>
    <m/>
    <m/>
    <m/>
    <m/>
    <s v="Management Janji"/>
    <s v="2026-08-13 10:00:00 | Nama PIC : Bp Yupito No HP : 085100991157 No Alt : - M Janji :  13 Agustus 2026 Jam Pasang : Pagi / Siang Note : hubungi pelanggan jika ingin kelokasi"/>
    <s v="FCC"/>
    <d v="2026-12-08T08:55:52"/>
    <d v="2026-08-13T10:00:00"/>
    <m/>
    <s v="PS"/>
    <s v="BBA"/>
    <s v="NO ADDON"/>
    <n v="20260812"/>
    <s v="Completed"/>
    <s v="HSI Bisnis Promo HUT Telkom PSB 70% - 50 Mbps"/>
    <s v="INDIBIZ"/>
    <m/>
    <m/>
    <d v="2026-08-13T10:00:00"/>
    <s v="2026-08-13 10:00:00 | Nama PIC : Bp Yupito No HP : 085100991157 No Alt : - M Janji :  13 Agustus 2026 Jam Pasang : Pagi / Siang Note : hubungi pelanggan jika ingin kelokasi"/>
    <n v="2026"/>
    <n v="8"/>
    <n v="12"/>
    <d v="2026-08-12T00:00:00"/>
    <n v="-1.4166666666642413"/>
    <x v="1"/>
    <x v="8"/>
  </r>
  <r>
    <n v="2366"/>
    <n v="1002516021"/>
    <n v="3"/>
    <x v="2"/>
    <n v="4"/>
    <s v="PURWOKERTO"/>
    <s v="CILACAP"/>
    <s v="KRY"/>
    <s v="REG"/>
    <s v="AO"/>
    <s v="NEW SALES"/>
    <s v="1P INET"/>
    <s v="102 | FOLLOW UP COMPLETED"/>
    <s v="RBS-Regional 3"/>
    <d v="2026-08-08T14:16:56"/>
    <d v="2026-08-09T11:16:35"/>
    <n v="69361512"/>
    <m/>
    <n v="143385101825"/>
    <s v="PONDOK PESANTREN MADRASAH TSANAWIYAH WATHONNIYAH ISLAMIYYAH"/>
    <s v="ODP-KRY-FK/013"/>
    <s v="WO061267958"/>
    <m/>
    <m/>
    <m/>
    <n v="109.289160283906"/>
    <n v="-7.5965705368032399"/>
    <s v="|MC00213|MYIA-021445685851/POI/SUNARYO/088226611123/mtsmwi@yahoo.com"/>
    <s v="MYIB_ASSISTANT"/>
    <m/>
    <m/>
    <m/>
    <m/>
    <m/>
    <m/>
    <m/>
    <m/>
    <s v="Management Janji"/>
    <s v="2026-08-12 13:00:00 | M Janji : 12 agustus 2026 jam Pasang : siang  Note : hubungi pelanggan jika ingin kelokasi "/>
    <s v="FCC"/>
    <d v="2026-08-08T14:25:43"/>
    <d v="2026-08-12T13:00:00"/>
    <s v="FALLOUT HOMEPASS"/>
    <s v="REVOKE"/>
    <s v="KRY"/>
    <s v="NO ADDON"/>
    <m/>
    <s v="Follow Up Revoke Completed, New Order ID : SC1002516401"/>
    <s v="HSI Bisnis Promo HUT Telkom PSB 70% - 150 Mbps"/>
    <s v="INDIBIZ"/>
    <m/>
    <m/>
    <d v="2026-08-12T13:00:00"/>
    <s v="2026-08-12 13:00:00 | M Janji : 12 agustus 2026 jam Pasang : siang  Note : hubungi pelanggan jika ingin kelokasi "/>
    <m/>
    <m/>
    <m/>
    <e v="#NUM!"/>
    <e v="#NUM!"/>
    <x v="0"/>
    <x v="4"/>
  </r>
  <r>
    <n v="2367"/>
    <n v="1002510065"/>
    <n v="3"/>
    <x v="1"/>
    <n v="5"/>
    <s v="KEDIRI"/>
    <s v="NGANJUK"/>
    <s v="NJK"/>
    <s v="REG"/>
    <s v="AO"/>
    <s v="NEW SALES"/>
    <s v="1P INET"/>
    <s v="Completed (PS)"/>
    <s v="RBS-Regional 3"/>
    <d v="2026-08-05T10:49:56"/>
    <d v="2026-08-05T13:35:57"/>
    <n v="69358917"/>
    <m/>
    <n v="152611229845"/>
    <s v="KEDAI SULTAN"/>
    <s v="ODP-NJK-FAJ/51 FAJ/D06/51.01"/>
    <s v="WO060962956"/>
    <m/>
    <m/>
    <m/>
    <n v="111.825032159686"/>
    <n v="-7.7098028833542003"/>
    <s v="MD|MYDB-20260804264323|DN00001/MN02309|KEDAI SULTAN|082121210958"/>
    <s v="MYDIGIBIZPARTNER"/>
    <m/>
    <m/>
    <m/>
    <m/>
    <m/>
    <m/>
    <m/>
    <m/>
    <s v="Management Janji"/>
    <s v="2026-08-06 08:00:00 | Jam pemasangan : 12.00 Info Tambahan : Hubungi pelanggan dulu sebelum ke lokasi terimakasih "/>
    <s v="FCC"/>
    <d v="2026-05-08T10:54:57"/>
    <d v="2026-08-06T08:00:00"/>
    <m/>
    <s v="PS"/>
    <s v="NJK"/>
    <s v="NO ADDON"/>
    <n v="20260805"/>
    <s v="Completed"/>
    <s v="HSI Bisnis Promo HUT Telkom PSB 70% - 200 Mbps"/>
    <s v="INDIBIZ"/>
    <m/>
    <m/>
    <d v="2026-08-06T08:00:00"/>
    <s v="2026-08-06 08:00:00 | Jam pemasangan : 12.00 Info Tambahan : Hubungi pelanggan dulu sebelum ke lokasi terimakasih "/>
    <n v="2026"/>
    <n v="8"/>
    <n v="5"/>
    <d v="2026-08-05T00:00:00"/>
    <n v="-1.3333333333357587"/>
    <x v="1"/>
    <x v="3"/>
  </r>
  <r>
    <n v="2368"/>
    <n v="1002524380"/>
    <n v="3"/>
    <x v="6"/>
    <n v="5"/>
    <s v="SIDOARJO"/>
    <s v="MOJOKERTO"/>
    <s v="MRT"/>
    <s v="REG"/>
    <s v="AO"/>
    <s v="NEW SALES"/>
    <m/>
    <s v="Completed (PS)"/>
    <s v="RBS-Regional 3"/>
    <d v="2026-08-13T14:02:50"/>
    <d v="2026-08-14T18:35:26"/>
    <n v="69365201"/>
    <m/>
    <n v="152312243273"/>
    <s v="KELURAHAN DESA GEBANGMALANG"/>
    <s v="ODP-MRT-FAT/033"/>
    <s v="WO061750011"/>
    <m/>
    <m/>
    <m/>
    <n v="112.4654173"/>
    <n v="-7.4815414999999996"/>
    <s v="|MN02271|/KELURAHAN DESA GEBANGMALANG/WINBACK 2.0 HSI B2B (1:2) 50MBPS 320RB PSB DISC 70%//desagebangmalang@gmail.com/FARIZA ZILFANA PUTRI/85706036069"/>
    <s v="Sales Force DBS"/>
    <m/>
    <m/>
    <m/>
    <m/>
    <m/>
    <m/>
    <m/>
    <m/>
    <s v="Management Janji"/>
    <s v="2026-08-15 13:00:00|Nama PIC : Ibu Fariza No HP : 085706036069 No Alt : - M Janji :  Aktivasi Jam Pasang : Aktivasi Note : hubungi pelanggan jika ingin kelokasi|40951378|MYDITA"/>
    <s v="FCC"/>
    <s v="13-08-2026 14:39:50"/>
    <d v="2026-08-15T13:00:00"/>
    <m/>
    <s v="PS"/>
    <s v="MRT"/>
    <s v="NO ADDON"/>
    <n v="202608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5T13:00:00"/>
    <s v="2026-08-15 13:00:00|Nama PIC : Ibu Fariza No HP : 085706036069 No Alt : - M Janji :  Aktivasi Jam Pasang : Aktivasi Note : hubungi pelanggan jika ingin kelokasi|40951378|MYDITA"/>
    <n v="2026"/>
    <n v="8"/>
    <n v="14"/>
    <d v="2026-08-14T00:00:00"/>
    <n v="-1.5416666666642413"/>
    <x v="1"/>
    <x v="20"/>
  </r>
  <r>
    <n v="2369"/>
    <n v="1002525181"/>
    <n v="3"/>
    <x v="3"/>
    <n v="5"/>
    <s v="SBY UTARA"/>
    <s v="KENJERAN"/>
    <s v="KBL"/>
    <s v="REG"/>
    <s v="AO"/>
    <s v="NEW SALES"/>
    <s v="1P INET"/>
    <s v="Completed (PS)"/>
    <s v="RBS-Regional 3"/>
    <d v="2026-08-13T18:10:56"/>
    <d v="2026-08-14T22:11:46"/>
    <n v="69365525"/>
    <m/>
    <n v="152401227428"/>
    <s v="SMP Katolik Stella Maris (Bangsal Sekolah)"/>
    <s v="ODP-KBL-FDE/01"/>
    <s v="WO061700106"/>
    <m/>
    <m/>
    <m/>
    <n v="112.7364699"/>
    <n v="-7.2463784999999996"/>
    <s v="|MN02813|MYIA-006700163614/POI/Mukriyadi/081234679138/sbysmpkstelma@gmail.com"/>
    <s v="MYIB_ASSISTANT"/>
    <m/>
    <m/>
    <m/>
    <m/>
    <m/>
    <m/>
    <m/>
    <m/>
    <s v="Management Janji"/>
    <s v="2026-08-14 15:00:00 | Nama PIC : Bp Mukriyadi No HP : 081234679138 No Alt : - M Janji :  14 Agustus 2026 Jam Pasang : Pagi / Siang Note : hubungi pelanggan jika ingin kelokasi "/>
    <s v="FCC"/>
    <s v="13-08-2026 18:25:15"/>
    <d v="2026-08-14T15:00:00"/>
    <m/>
    <s v="PS"/>
    <s v="KBL"/>
    <s v="OCA"/>
    <n v="20260814"/>
    <s v="Completed"/>
    <s v="HSI Bisnis Basic Bundling OCA Breach Checker Promo 2026 PSB 70% - 50 Mbps"/>
    <s v="INDIBIZ"/>
    <m/>
    <m/>
    <d v="2026-08-14T15:00:00"/>
    <s v="2026-08-14 15:00:00 | Nama PIC : Bp Mukriyadi No HP : 081234679138 No Alt : - M Janji :  14 Agustus 2026 Jam Pasang : Pagi / Siang Note : hubungi pelanggan jika ingin kelokasi "/>
    <n v="2026"/>
    <n v="8"/>
    <n v="14"/>
    <d v="2026-08-14T00:00:00"/>
    <n v="-0.625"/>
    <x v="1"/>
    <x v="23"/>
  </r>
  <r>
    <n v="2370"/>
    <n v="1002528383"/>
    <n v="3"/>
    <x v="6"/>
    <n v="5"/>
    <s v="JEMBER"/>
    <s v="BONDOWOSO"/>
    <s v="BOW"/>
    <s v="REG"/>
    <s v="AO"/>
    <s v="NEW SALES"/>
    <s v="1P INET"/>
    <s v="7 | OSS - PROVISIONING ISSUED"/>
    <s v="RBS-Regional 3"/>
    <d v="2026-08-15T13:47:57"/>
    <d v="2026-08-16T13:08:09"/>
    <n v="69366931"/>
    <m/>
    <n v="152507223627"/>
    <s v="RUANG NURUL ULUM MEDIA"/>
    <s v="ODP-BOW-FAL/14 FAL/D01/14.01"/>
    <s v="WO061826302"/>
    <m/>
    <m/>
    <m/>
    <n v="113.904833"/>
    <n v="-7.8723890000000001"/>
    <s v="|MN00239|MYIA-020575930537/POI/Salman Alfarisi/082141441160/mtsnucintabon@gmail.com"/>
    <s v="MYIB_ASSISTANT"/>
    <m/>
    <m/>
    <m/>
    <m/>
    <m/>
    <m/>
    <m/>
    <m/>
    <s v="Management Janji"/>
    <s v="2026-08-16 13:00:00 | Nama Pic : BP SALMAN No Hp Pic : 082141441160 Jam Pemasangan : 08:00 - 12.00 Tanggal Pemasangan : 17 AGUSTUS 2026 Info Tambahan : Hubungi pelanggan sebelum datang ke lokasi"/>
    <s v="FCC"/>
    <s v="15-08-2026 13:54:55"/>
    <d v="2026-08-16T13:00:00"/>
    <m/>
    <s v="PI"/>
    <s v="BOW"/>
    <s v="NO ADDON"/>
    <m/>
    <s v="Provisioning Issued"/>
    <s v="HSI Bisnis Basic Promo HUT Telkom PSB 70% - 50 Mbps"/>
    <s v="INDIBIZ"/>
    <m/>
    <m/>
    <d v="2026-08-16T13:00:00"/>
    <s v="2026-08-16 13:00:00 | Nama Pic : BP SALMAN No Hp Pic : 082141441160 Jam Pemasangan : 08:00 - 12.00 Tanggal Pemasangan : 17 AGUSTUS 2026 Info Tambahan : Hubungi pelanggan sebelum datang ke lokasi"/>
    <m/>
    <m/>
    <m/>
    <e v="#NUM!"/>
    <e v="#NUM!"/>
    <x v="0"/>
    <x v="13"/>
  </r>
  <r>
    <n v="2371"/>
    <n v="1002531168"/>
    <n v="3"/>
    <x v="0"/>
    <n v="5"/>
    <s v="MATARAM"/>
    <s v="LOMBOK BARAT TENGAH"/>
    <s v="GER"/>
    <s v="REG"/>
    <s v="AO"/>
    <s v="NEW SALES"/>
    <s v="1P INET"/>
    <s v="7 | OSS - PROVISIONING ISSUED"/>
    <s v="RBS-Regional 3"/>
    <d v="2026-08-17T15:41:57"/>
    <d v="2026-08-18T15:37:35"/>
    <n v="69368258"/>
    <m/>
    <n v="172602204110"/>
    <s v="ud air bersih"/>
    <s v="ODP-GER-FAS/56 FAS/D01/56.01"/>
    <s v="WO061942514"/>
    <m/>
    <m/>
    <m/>
    <n v="116.184095554053"/>
    <n v="-8.7222067072436698"/>
    <s v="MD|MYDB-20260816265749|SC00001/MC00149|ud air bersih|087792025442"/>
    <s v="MYDIGIBIZPARTNER"/>
    <m/>
    <m/>
    <m/>
    <m/>
    <m/>
    <m/>
    <m/>
    <m/>
    <s v="Management Janji"/>
    <s v="2026-08-18 15:00:00 | Jam Pemasangan : 08:00 - 12.00 Tanggal Pemasangan : 18/08/2026 Info Tambahan : Hubungi pelanggan sebelum datang ke lokasi"/>
    <s v="FCC"/>
    <s v="17-08-2026 15:55:05"/>
    <d v="2026-08-18T15:00:00"/>
    <m/>
    <s v="PI"/>
    <s v="GER"/>
    <s v="NO ADDON"/>
    <m/>
    <s v="Provisioning Issued"/>
    <s v="HSI Bisnis Promo HUT Telkom PSB 70% - 100 Mbps"/>
    <s v="INDIBIZ"/>
    <m/>
    <m/>
    <d v="2026-08-18T15:00:00"/>
    <s v="2026-08-18 15:00:00 | Jam Pemasangan : 08:00 - 12.00 Tanggal Pemasangan : 18/08/2026 Info Tambahan : Hubungi pelanggan sebelum datang ke lokasi"/>
    <m/>
    <m/>
    <m/>
    <e v="#NUM!"/>
    <e v="#NUM!"/>
    <x v="0"/>
    <x v="5"/>
  </r>
  <r>
    <n v="2372"/>
    <n v="1002506461"/>
    <n v="3"/>
    <x v="4"/>
    <n v="4"/>
    <s v="SEMARANG"/>
    <s v="INNER - SEMARANG JATENG UTARA"/>
    <s v="SSL"/>
    <s v="REG"/>
    <s v="AO"/>
    <s v="NEW SALES"/>
    <s v="1P INET"/>
    <s v="Completed (PS)"/>
    <s v="RBS-Regional 3"/>
    <d v="2026-08-03T15:59:56"/>
    <d v="2026-08-04T13:59:21"/>
    <n v="69357740"/>
    <m/>
    <n v="141408117790"/>
    <s v="KEJAR SETORAN SEMARANG"/>
    <s v="ODP-SSL-FAU/019"/>
    <s v="WO060818260"/>
    <m/>
    <m/>
    <m/>
    <n v="110.4322815"/>
    <n v="-7.0059246999999996"/>
    <s v="|MN01513|MYIA-070783945561/POI/Bp Tyo/087774007256/masterkejarsetoran@gmail.com"/>
    <s v="MYIB_ASSISTANT"/>
    <m/>
    <m/>
    <m/>
    <m/>
    <m/>
    <m/>
    <m/>
    <m/>
    <s v="Management Janji"/>
    <s v="2026-08-04 13:00:00 | Tanggal Pemasangan : 04 Agustus 2026 Jam Pemasangan : 08:00 13:00 Info Tambahan : Hubungi pelanggan dulu sebelum ke lokasi terimakasih"/>
    <s v="FCC"/>
    <d v="2026-03-08T16:10:38"/>
    <d v="2026-08-04T13:00:00"/>
    <m/>
    <s v="PS"/>
    <s v="SSL"/>
    <s v="NO ADDON"/>
    <n v="20260804"/>
    <s v="Completed"/>
    <s v="HSI Bisnis Basic Promo HUT Telkom PSB 70% - 150 Mbps"/>
    <s v="INDIBIZ"/>
    <m/>
    <m/>
    <d v="2026-08-04T13:00:00"/>
    <s v="2026-08-04 13:00:00 | Tanggal Pemasangan : 04 Agustus 2026 Jam Pemasangan : 08:00 13:00 Info Tambahan : Hubungi pelanggan dulu sebelum ke lokasi terimakasih"/>
    <n v="2026"/>
    <n v="8"/>
    <n v="4"/>
    <d v="2026-08-04T00:00:00"/>
    <n v="-0.54166666666424135"/>
    <x v="1"/>
    <x v="4"/>
  </r>
  <r>
    <n v="2373"/>
    <n v="1002530645"/>
    <n v="3"/>
    <x v="6"/>
    <n v="5"/>
    <s v="SIDOARJO"/>
    <s v="MOJOKERTO"/>
    <s v="MIP"/>
    <s v="REG"/>
    <s v="AO"/>
    <s v="NEW SALES"/>
    <m/>
    <s v="QC MIA - INVALID QUALITY CONTROL MIA"/>
    <s v="RBS-Regional 3"/>
    <d v="2026-08-17T11:08:05"/>
    <d v="2026-08-17T11:39:46"/>
    <n v="69367937"/>
    <m/>
    <n v="152313204553"/>
    <s v="WARKOP LEGEND"/>
    <s v="ODP-MIP-FE/30"/>
    <m/>
    <m/>
    <m/>
    <m/>
    <n v="112.390987"/>
    <n v="-7.426946"/>
    <s v="|MN02271|/WARKOP LEGEND/WINBACK HSI B2B + OCA BREACH CHECKER  (1:1) 200MBPS 920,5RB PSB DISC 70%//erlitasari535@gmail.com/VIKO ARDIANTO/85194570176"/>
    <s v="Sales Force DBS"/>
    <m/>
    <m/>
    <m/>
    <m/>
    <m/>
    <m/>
    <m/>
    <m/>
    <m/>
    <m/>
    <m/>
    <s v="17-08-2026 11:10:12"/>
    <m/>
    <m/>
    <s v="QC1"/>
    <s v="MIP"/>
    <s v="OCA"/>
    <m/>
    <s v="QC MIA - INVALID QUALITY CONTROL MIA - Upload Kartu Identitas Tidak Sesuai - Mohon upload foto ktp tidak editan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20"/>
  </r>
  <r>
    <n v="2374"/>
    <n v="1002505973"/>
    <n v="3"/>
    <x v="0"/>
    <n v="5"/>
    <s v="KUPANG"/>
    <s v="WAINGAPU"/>
    <s v="WGP"/>
    <s v="REG"/>
    <s v="AO"/>
    <s v="NEW SALES"/>
    <s v="1P INET"/>
    <s v="Completed (PS)"/>
    <s v="RBS-Regional 3"/>
    <d v="2026-08-03T12:13:56"/>
    <d v="2026-08-04T14:54:40"/>
    <n v="69357447"/>
    <m/>
    <n v="172517222495"/>
    <s v="Sumber karunia anak Indonesia"/>
    <s v="ODP-WGP-FR/15 FR/D02/15.01"/>
    <s v="WO060780461"/>
    <m/>
    <m/>
    <m/>
    <n v="120.2604204"/>
    <n v="-9.6529159"/>
    <s v="|MN00122|MYIA-091437235739/POI/Yohanis Yanggu Yamar/082247542248/sukaindonesiaa@gmail.com"/>
    <s v="MYIB_ASSISTANT"/>
    <m/>
    <m/>
    <m/>
    <m/>
    <m/>
    <m/>
    <m/>
    <m/>
    <s v="Management Janji"/>
    <s v="2026-08-05 08:00:00 | Nama PIC : Audre No HP : 082247542248 Alt : 085811134054 M Janji : 04/08/2026 Jam Pasang : 08.00 - 13:00  NoteÃ‚Â :  hubungi terlebih dahulu sebelum kelokasi"/>
    <s v="FCC"/>
    <d v="2026-03-08T12:25:25"/>
    <d v="2026-08-05T08:00:00"/>
    <m/>
    <s v="PS"/>
    <s v="WGP"/>
    <s v="NO ADDON"/>
    <n v="20260804"/>
    <s v="Completed"/>
    <s v="HSI Bisnis Promo HUT Telkom PSB 70% - 50 Mbps"/>
    <s v="INDIBIZ"/>
    <m/>
    <m/>
    <d v="2026-08-05T08:00:00"/>
    <s v="2026-08-05 08:00:00 | Nama PIC : Audre No HP : 082247542248 Alt : 085811134054 M Janji : 04/08/2026 Jam Pasang : 08.00 - 13:00  NoteÃ‚Â :  hubungi terlebih dahulu sebelum kelokasi"/>
    <n v="2026"/>
    <n v="8"/>
    <n v="4"/>
    <d v="2026-08-04T00:00:00"/>
    <n v="-1.3333333333357587"/>
    <x v="1"/>
    <x v="35"/>
  </r>
  <r>
    <n v="2375"/>
    <n v="1002512160"/>
    <n v="3"/>
    <x v="7"/>
    <n v="4"/>
    <s v="KUDUS"/>
    <s v="BLORA"/>
    <s v="CEP"/>
    <s v="REG"/>
    <s v="AO"/>
    <s v="NEW SALES"/>
    <s v="1P INET"/>
    <s v="Completed (PS)"/>
    <s v="RBS-Regional 3"/>
    <d v="2026-08-06T11:52:56"/>
    <d v="2026-08-08T09:07:31"/>
    <n v="69359888"/>
    <m/>
    <n v="142552107745"/>
    <s v="ERABLUE SURABAYA (CEPU)"/>
    <s v="ODP-CEP-FE/010 FE/D03/010.01"/>
    <s v="WO061062996"/>
    <m/>
    <m/>
    <m/>
    <n v="111.594678"/>
    <n v="-7.1478570000000001"/>
    <s v="|MN02587|MYIA-086983113350/POI/HASBIBINTARO SHIDDIQ/081249549394/nextperdanaone@gmail.com"/>
    <s v="MYIB_ASSISTANT"/>
    <m/>
    <m/>
    <m/>
    <m/>
    <m/>
    <m/>
    <m/>
    <m/>
    <s v="Management Janji"/>
    <s v="2026-08-07 08:00:00 | Nama PIC : bapak hasbi No HP : 081249549394 Alt :  M Janji : (JUMAT/7/AGUSTUS/2026) jam Pasang : 09:00 Note : hubungi pelanggan jika ingin kelokasi"/>
    <s v="FCC"/>
    <d v="2026-06-08T11:54:59"/>
    <d v="2026-08-07T08:00:00"/>
    <m/>
    <s v="PS"/>
    <s v="CEP"/>
    <s v="NO ADDON"/>
    <n v="20260808"/>
    <s v="Completed"/>
    <s v="HSI Bisnis PSB 70% - 50 Mbps"/>
    <s v="INDIBIZ"/>
    <m/>
    <m/>
    <d v="2026-08-07T08:00:00"/>
    <s v="2026-08-07 08:00:00 | Nama PIC : bapak hasbi No HP : 081249549394 Alt :  M Janji : (JUMAT/7/AGUSTUS/2026) jam Pasang : 09:00 Note : hubungi pelanggan jika ingin kelokasi"/>
    <n v="2026"/>
    <n v="8"/>
    <n v="8"/>
    <d v="2026-08-08T00:00:00"/>
    <n v="0.66666666666424135"/>
    <x v="1"/>
    <x v="4"/>
  </r>
  <r>
    <n v="2376"/>
    <n v="1002534493"/>
    <n v="3"/>
    <x v="0"/>
    <n v="5"/>
    <s v="MATARAM"/>
    <s v="LOMBOK BARAT TENGAH"/>
    <s v="PRY"/>
    <s v="REG"/>
    <s v="AO"/>
    <s v="NEW SALES"/>
    <m/>
    <s v="Completed (PS)"/>
    <s v="RBS-Regional 3"/>
    <d v="2026-08-18T17:26:59"/>
    <d v="2026-08-18T19:36:00"/>
    <n v="69368838"/>
    <m/>
    <n v="172603791437"/>
    <s v="Toko Safii"/>
    <s v="ODP-PYA-FAN/96"/>
    <s v="WO062046513"/>
    <m/>
    <m/>
    <m/>
    <n v="116.334663837525"/>
    <n v="-8.5880992022480207"/>
    <s v="MD|MYDB-20260817265908|SC00001/MC00046|Toko Safii|081805780681"/>
    <s v="MYDIGIBIZPARTNER"/>
    <m/>
    <m/>
    <m/>
    <m/>
    <m/>
    <m/>
    <m/>
    <m/>
    <s v="Management Janji"/>
    <s v="2026-08-20 15:00:00 | Jam Pemasangan : 08:00 - 12.00  Tanggal Pemasangan :19/08/2025  Info Tambahan : Hubungi pelanggan sebelum datang ke lokasi"/>
    <s v="FCC"/>
    <s v="18-08-2026 17:40:04"/>
    <m/>
    <m/>
    <s v="PS"/>
    <s v="PRY"/>
    <s v="NO ADDON"/>
    <n v="2026081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8T07:00:00"/>
    <s v="2026-08-20 15:00:00 | Jam Pemasangan : 08:00 - 12.00  Tanggal Pemasangan :19/08/2025  Info Tambahan : Hubungi pelanggan sebelum datang ke lokasi"/>
    <n v="2026"/>
    <n v="8"/>
    <n v="18"/>
    <d v="2026-08-18T00:00:00"/>
    <n v="-0.29166666666424135"/>
    <x v="1"/>
    <x v="5"/>
  </r>
  <r>
    <n v="2377"/>
    <n v="1002518804"/>
    <n v="3"/>
    <x v="3"/>
    <n v="5"/>
    <s v="SBY UTARA"/>
    <s v="TANDES"/>
    <s v="TNS"/>
    <s v="REG"/>
    <s v="AO"/>
    <s v="NEW SALES"/>
    <s v="1P INET"/>
    <s v="Completed (PS)"/>
    <s v="RBS-Regional 3"/>
    <d v="2026-08-11T08:04:58"/>
    <d v="2026-08-11T22:24:40"/>
    <n v="69362846"/>
    <m/>
    <n v="152409278340"/>
    <s v="AGEN BRILINK DONOWATI"/>
    <s v="ODP-TDS-FBG/35 FBG/D04/35.01"/>
    <s v="WO061457461"/>
    <m/>
    <m/>
    <m/>
    <n v="112.69767109999999"/>
    <n v="-7.2659530999999999"/>
    <s v="MD|MYDB-20260810264884|DN00001/MN00443|AGEN BRILINK DONOWATI|085117489526"/>
    <s v="MYDIGIBIZPARTNER"/>
    <m/>
    <m/>
    <m/>
    <m/>
    <m/>
    <m/>
    <m/>
    <m/>
    <s v="Management Janji"/>
    <s v="2026-08-12 13:00:00 | Tanggal Pemasangan : 12 Agustus 2026 Jam Pemasangan : 08:00 13:00 Info Tambahan : Hubungi pelanggan dulu sebelum ke lokasi terimakasih"/>
    <s v="FCC"/>
    <d v="2026-11-08T08:10:38"/>
    <d v="2026-08-12T13:00:00"/>
    <m/>
    <s v="PS"/>
    <s v="TNS"/>
    <s v="NO ADDON"/>
    <n v="20260811"/>
    <s v="Completed"/>
    <s v="HSI Bisnis Promo HUT Telkom PSB 70% - 50 Mbps"/>
    <s v="INDIBIZ"/>
    <m/>
    <m/>
    <d v="2026-08-12T13:00:00"/>
    <s v="2026-08-12 13:00:00 | Tanggal Pemasangan : 12 Agustus 2026 Jam Pemasangan : 08:00 13:00 Info Tambahan : Hubungi pelanggan dulu sebelum ke lokasi terimakasih"/>
    <n v="2026"/>
    <n v="8"/>
    <n v="11"/>
    <d v="2026-08-11T00:00:00"/>
    <n v="-1.5416666666642413"/>
    <x v="1"/>
    <x v="23"/>
  </r>
  <r>
    <n v="2378"/>
    <n v="1002505987"/>
    <n v="3"/>
    <x v="1"/>
    <n v="5"/>
    <s v="KEDIRI"/>
    <s v="TULUNGAGUNG"/>
    <s v="TUL"/>
    <s v="REG"/>
    <s v="AO"/>
    <s v="NEW SALES"/>
    <s v="1P INET"/>
    <s v="Completed (PS)"/>
    <s v="RBS-Regional 3"/>
    <d v="2026-08-03T12:28:57"/>
    <d v="2026-08-04T15:34:46"/>
    <n v="69357452"/>
    <m/>
    <n v="152606246370"/>
    <s v="PT. PUTRA SURYA MANDIRI SEJAHTERA"/>
    <s v="ODP-TUL-FAL/67 FAL/D03/67.01"/>
    <s v="WO060782530"/>
    <m/>
    <m/>
    <m/>
    <n v="111.900997012853"/>
    <n v="-8.0732220346341208"/>
    <s v="MD|MYDB-20260803264243|DC20015/MC20183|PT. PUTRA SURYA MANDIRI SEJAHTERA|081227646666"/>
    <s v="MYDIGIBIZPARTNER"/>
    <m/>
    <m/>
    <m/>
    <m/>
    <m/>
    <m/>
    <m/>
    <m/>
    <s v="Management Janji"/>
    <s v="2026-08-04 13:00:00 | JAM : 08:00 TGL : 4 AGUSTUS  2026 CATATAN : HUBUNGI PELANGGAN SEBELUM BERKUNJUNG UNTUK PEMASANGAN "/>
    <s v="FCC"/>
    <d v="2026-03-08T12:40:00"/>
    <d v="2026-08-04T13:00:00"/>
    <m/>
    <s v="PS"/>
    <s v="TUL"/>
    <s v="NO ADDON"/>
    <n v="20260804"/>
    <s v="Completed"/>
    <s v="HSI Bisnis PSB 70% - 75 Mbps"/>
    <s v="INDIBIZ"/>
    <m/>
    <m/>
    <d v="2026-08-04T13:00:00"/>
    <s v="2026-08-04 13:00:00 | JAM : 08:00 TGL : 4 AGUSTUS  2026 CATATAN : HUBUNGI PELANGGAN SEBELUM BERKUNJUNG UNTUK PEMASANGAN "/>
    <n v="2026"/>
    <n v="8"/>
    <n v="4"/>
    <d v="2026-08-04T00:00:00"/>
    <n v="-0.54166666666424135"/>
    <x v="1"/>
    <x v="28"/>
  </r>
  <r>
    <n v="2379"/>
    <n v="1002504347"/>
    <n v="3"/>
    <x v="5"/>
    <n v="5"/>
    <s v="DENPASAR"/>
    <s v="SANUR"/>
    <s v="KLM"/>
    <s v="REG"/>
    <s v="AO"/>
    <s v="NEW SALES"/>
    <s v="1P INET"/>
    <s v="Completed (PS)"/>
    <s v="RBS-Regional 3"/>
    <d v="2026-08-01T10:19:57"/>
    <d v="2026-08-02T17:57:29"/>
    <n v="69356625"/>
    <m/>
    <n v="172401793316"/>
    <s v="PT. WINOD RITEL INDONESIA ,"/>
    <s v="ODP-KLM-FBY/66 FBY/D01/66.01"/>
    <s v="WO060626837"/>
    <m/>
    <m/>
    <m/>
    <n v="115.2305997"/>
    <n v="-8.6845496000000004"/>
    <s v="|MN02229|MYIA-050789311209/POI/CHRISTIAN DWI PRATIKNO/085179902303/winoddenpasar@gmail.com"/>
    <s v="MYIB_ASSISTANT"/>
    <m/>
    <m/>
    <m/>
    <m/>
    <m/>
    <m/>
    <m/>
    <m/>
    <s v="Management Janji"/>
    <s v="2026-08-02 08:00:00 | M Janji : (02/08/2026) jam Pasang : 09:00 Note : hubungi pelanggan jika ingin kelokasi"/>
    <s v="FCC"/>
    <d v="2026-01-08T10:25:16"/>
    <d v="2026-08-02T08:00:00"/>
    <m/>
    <s v="PS"/>
    <s v="KLM"/>
    <s v="NO ADDON"/>
    <n v="20260802"/>
    <s v="Completed"/>
    <s v="HSI Bisnis Basic Promo HUT Telkom PSB 70% - 75 Mbps"/>
    <s v="INDIBIZ"/>
    <m/>
    <m/>
    <d v="2026-08-02T08:00:00"/>
    <s v="2026-08-02 08:00:00 | M Janji : (02/08/2026) jam Pasang : 09:00 Note : hubungi pelanggan jika ingin kelokasi"/>
    <n v="2026"/>
    <n v="8"/>
    <n v="2"/>
    <d v="2026-08-02T00:00:00"/>
    <n v="-0.33333333333575865"/>
    <x v="1"/>
    <x v="7"/>
  </r>
  <r>
    <n v="2380"/>
    <n v="1002517415"/>
    <n v="3"/>
    <x v="2"/>
    <n v="4"/>
    <s v="YOGYAKARTA"/>
    <s v="INNER - YOGYA JATENG SELATAN"/>
    <s v="BBS"/>
    <s v="REG"/>
    <s v="AO"/>
    <s v="NEW SALES"/>
    <m/>
    <s v="100 | REVOKE COMPLETED"/>
    <s v="RBS-Regional 2"/>
    <d v="2026-08-10T11:26:02"/>
    <d v="2026-08-13T11:00:41"/>
    <n v="68988943"/>
    <m/>
    <n v="146131120575"/>
    <s v="PT. SECURINDO PACKATAMA INDONESIA"/>
    <s v="ODP-BBS-FG/037"/>
    <s v="WO061393379"/>
    <m/>
    <m/>
    <m/>
    <n v="110.4013092"/>
    <n v="-7.7817561"/>
    <s v="AMRBS;950223;ALDHIAZ;JKT OUTER;HSI Bisnis PSB 70% - 50 Mbps - (439000);CP Lily Ismalia 089687353200 ALT 081383755100;promotion@secureparking.co.id  "/>
    <s v="Account Manager"/>
    <m/>
    <m/>
    <m/>
    <m/>
    <m/>
    <m/>
    <m/>
    <m/>
    <s v="Management Janji"/>
    <s v="2026-08-11 15:00:00|Nama PIC : PT. SECURINDO PACKATAMA INDONESIA No HP : 089687353200 Alt :  M Janji : (SELASA/11/AGUSTUS/2026) jam Pasang : 09:00 Note : hubungi pelanggan jika ingin kelokasi|40961371|MYDITA"/>
    <s v="FCC"/>
    <d v="2026-10-08T11:40:04"/>
    <d v="2026-08-11T15:00:00"/>
    <s v="Kendala Teknik"/>
    <s v="REVOKE"/>
    <s v="BBS"/>
    <s v="NO ADDON"/>
    <m/>
    <s v="Revoke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15:00:00"/>
    <s v="2026-08-11 15:00:00|Nama PIC : PT. SECURINDO PACKATAMA INDONESIA No HP : 089687353200 Alt :  M Janji : (SELASA/11/AGUSTUS/2026) jam Pasang : 09:00 Note : hubungi pelanggan jika ingin kelokasi|40961371|MYDITA"/>
    <m/>
    <m/>
    <m/>
    <e v="#NUM!"/>
    <e v="#NUM!"/>
    <x v="0"/>
    <x v="4"/>
  </r>
  <r>
    <n v="2381"/>
    <n v="1002513766"/>
    <n v="3"/>
    <x v="0"/>
    <n v="5"/>
    <s v="MATARAM"/>
    <s v="BIMA"/>
    <s v="DMP"/>
    <s v="REG"/>
    <s v="AO"/>
    <s v="NEW SALES"/>
    <m/>
    <s v="Completed (PS)"/>
    <s v="RBS-Regional 3"/>
    <d v="2026-08-07T09:05:03"/>
    <d v="2026-08-07T13:50:56"/>
    <n v="69358680"/>
    <m/>
    <n v="172611786194"/>
    <s v="toko Sentral jaya"/>
    <s v="ODP-DMP-FAE/32"/>
    <s v="WO061135629"/>
    <m/>
    <m/>
    <m/>
    <n v="118.46000119999999"/>
    <n v="-8.5314552999999993"/>
    <s v="|MN02363|MYIA-085990006482/POI/alfian LEONARD tannaya /082145830000/oppohera97@gmail.com"/>
    <s v="Sales Profesional"/>
    <m/>
    <m/>
    <m/>
    <m/>
    <m/>
    <m/>
    <m/>
    <m/>
    <s v="Management Janji"/>
    <s v="2026-08-05 15:00:00 | Nama Pic : bp alfian   No Hp Pic : 082145830000  No alt : -  Jam Pemasangan : pagi   Tanggal Pemasangan : 5 Agustus 2026"/>
    <s v="FCC"/>
    <d v="2026-07-08T09:10:56"/>
    <m/>
    <m/>
    <s v="PS"/>
    <s v="DMP"/>
    <s v="NO ADDON"/>
    <n v="202608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07:00:00"/>
    <s v="2026-08-05 15:00:00 | Nama Pic : bp alfian   No Hp Pic : 082145830000  No alt : -  Jam Pemasangan : pagi   Tanggal Pemasangan : 5 Agustus 2026"/>
    <n v="2026"/>
    <n v="8"/>
    <n v="7"/>
    <d v="2026-08-07T00:00:00"/>
    <n v="-0.29166666666424135"/>
    <x v="1"/>
    <x v="0"/>
  </r>
  <r>
    <n v="2382"/>
    <n v="1002506207"/>
    <n v="3"/>
    <x v="0"/>
    <n v="5"/>
    <s v="MATARAM"/>
    <s v="LOMBOK BARAT TENGAH"/>
    <s v="PRY"/>
    <s v="REG"/>
    <s v="AO"/>
    <s v="NEW SALES"/>
    <s v="1P INET"/>
    <s v="Completed (PS)"/>
    <s v="RBS-Regional 3"/>
    <d v="2026-08-03T14:13:57"/>
    <d v="2026-08-04T14:31:44"/>
    <n v="69357593"/>
    <m/>
    <n v="172603791527"/>
    <s v="Bengkel Saepudin"/>
    <s v="ODP-PYA-FAQ/64 FAQ/D05/64.01"/>
    <s v="WO060800484"/>
    <m/>
    <m/>
    <m/>
    <n v="116.34333360940199"/>
    <n v="-8.6760711724175295"/>
    <s v="MD|MYDB-20260803264264|SC00001/MC00046|Bengkel Saepudin|081917360777"/>
    <s v="MYDIGIBIZPARTNER"/>
    <m/>
    <m/>
    <m/>
    <m/>
    <m/>
    <m/>
    <m/>
    <m/>
    <s v="Management Janji"/>
    <s v="2026-08-04 13:00:00 | Nama : BP SAEPUDIN  No Hp : 081917360777 No Alt :  Tgl Pemasangan : 04 Agustus 2026 Interval : PAGI  Note : Hubungi pelanggan terlebih dahulu"/>
    <s v="FCC"/>
    <d v="2026-03-08T14:40:09"/>
    <d v="2026-08-04T13:00:00"/>
    <m/>
    <s v="PS"/>
    <s v="PRY"/>
    <s v="NO ADDON"/>
    <n v="20260804"/>
    <s v="Completed"/>
    <s v="HSI Bisnis PSB 70% - 150 Mbps"/>
    <s v="INDIBIZ"/>
    <m/>
    <m/>
    <d v="2026-08-04T13:00:00"/>
    <s v="2026-08-04 13:00:00 | Nama : BP SAEPUDIN  No Hp : 081917360777 No Alt :  Tgl Pemasangan : 04 Agustus 2026 Interval : PAGI  Note : Hubungi pelanggan terlebih dahulu"/>
    <n v="2026"/>
    <n v="8"/>
    <n v="4"/>
    <d v="2026-08-04T00:00:00"/>
    <n v="-0.54166666666424135"/>
    <x v="1"/>
    <x v="5"/>
  </r>
  <r>
    <n v="2383"/>
    <n v="1002506060"/>
    <n v="3"/>
    <x v="1"/>
    <n v="5"/>
    <s v="MADIUN"/>
    <s v="TUBAN"/>
    <s v="BCR"/>
    <s v="REG"/>
    <s v="AO"/>
    <s v="NEW SALES"/>
    <s v="1P INET"/>
    <s v="Completed (PS)"/>
    <s v="RBS-Regional 3"/>
    <d v="2026-08-03T13:13:58"/>
    <d v="2026-08-04T14:53:00"/>
    <n v="69357479"/>
    <m/>
    <n v="152648206699"/>
    <s v="SPBU 5362328"/>
    <s v="ODP-BCR-FAD/59 FAD/D06/59.01"/>
    <s v="WO060789043"/>
    <m/>
    <m/>
    <m/>
    <n v="111.801662072539"/>
    <n v="-6.7924671514779904"/>
    <s v="MD|MYDB-20260803264230|DN00001/MN01285|SPBU 5362328|087748027809"/>
    <s v="MYDIGIBIZPARTNER"/>
    <m/>
    <m/>
    <m/>
    <m/>
    <m/>
    <m/>
    <m/>
    <m/>
    <s v="Management Janji"/>
    <s v="2026-08-04 13:00:00 |  M Janji : (04/08/2026) jam Pasang : 09:00 Note : hubungi pelanggan jika ingin kelokasi"/>
    <s v="FCC"/>
    <d v="2026-03-08T13:25:40"/>
    <d v="2026-08-04T13:00:00"/>
    <m/>
    <s v="PS"/>
    <s v="BCR"/>
    <s v="NO ADDON"/>
    <n v="20260804"/>
    <s v="Completed"/>
    <s v="HSI Bisnis Promo HUT Telkom PSB 70% - 50 Mbps"/>
    <s v="INDIBIZ"/>
    <m/>
    <m/>
    <d v="2026-08-04T13:00:00"/>
    <s v="2026-08-04 13:00:00 |  M Janji : (04/08/2026) jam Pasang : 09:00 Note : hubungi pelanggan jika ingin kelokasi"/>
    <n v="2026"/>
    <n v="8"/>
    <n v="4"/>
    <d v="2026-08-04T00:00:00"/>
    <n v="-0.54166666666424135"/>
    <x v="1"/>
    <x v="18"/>
  </r>
  <r>
    <n v="2384"/>
    <n v="1002520175"/>
    <n v="3"/>
    <x v="3"/>
    <n v="5"/>
    <s v="SBY SELATAN"/>
    <s v="KETINTANG"/>
    <s v="WRU"/>
    <s v="REG"/>
    <s v="AO"/>
    <s v="NEW SALES"/>
    <s v="1P INET"/>
    <s v="100 | REVOKE COMPLETED"/>
    <s v="RBS-Regional 3"/>
    <d v="2026-08-11T14:22:57"/>
    <d v="2026-08-18T08:34:07"/>
    <n v="69363447"/>
    <m/>
    <n v="152302236728"/>
    <s v="Karma Mitra Jaya Prakasa"/>
    <s v="ODP-WR1-FH/16 FH/D01/04.16"/>
    <s v="WO061506057"/>
    <m/>
    <m/>
    <m/>
    <n v="112.7191832"/>
    <n v="-7.3804387"/>
    <s v="|MN00458|MYIA-097115335629/POI/Sugiyanto/+628133305375/asriwasisto092@gmail.com"/>
    <s v="MYIB_ASSISTANT"/>
    <m/>
    <m/>
    <m/>
    <m/>
    <m/>
    <m/>
    <m/>
    <m/>
    <s v="Management Janji"/>
    <s v="2026-08-12 13:00:00 | Tanggal pemasangan : 12 AGUSTUS 2026 Jam pemasangan : pagi/siang Info Tambahan : Hubungi pelanggan dulu sebelum ke lokasi terima kasih"/>
    <s v="FCC"/>
    <d v="2026-11-08T14:39:49"/>
    <d v="2026-08-12T13:00:00"/>
    <s v="Kendala Pelanggan"/>
    <s v="REVOKE"/>
    <s v="WRU"/>
    <s v="NO ADDON"/>
    <m/>
    <s v="Revoke Completed"/>
    <s v="HSI Bisnis Basic Promo HUT Telkom PSB 70% - 50 Mbps"/>
    <s v="INDIBIZ"/>
    <m/>
    <m/>
    <d v="2026-08-12T13:00:00"/>
    <s v="2026-08-12 13:00:00 | Tanggal pemasangan : 12 AGUSTUS 2026 Jam pemasangan : pagi/siang Info Tambahan : Hubungi pelanggan dulu sebelum ke lokasi terima kasih"/>
    <m/>
    <m/>
    <m/>
    <e v="#NUM!"/>
    <e v="#NUM!"/>
    <x v="0"/>
    <x v="10"/>
  </r>
  <r>
    <n v="2385"/>
    <n v="1002520733"/>
    <n v="3"/>
    <x v="3"/>
    <n v="5"/>
    <s v="SBY UTARA"/>
    <s v="TANDES"/>
    <s v="BBE"/>
    <s v="REG"/>
    <s v="AO"/>
    <s v="NEW SALES"/>
    <m/>
    <s v="CANCEL COMPLETED"/>
    <s v="RBS-Regional 3"/>
    <d v="2026-08-11T16:29:02"/>
    <d v="2026-08-15T00:08:16"/>
    <n v="69363631"/>
    <m/>
    <n v="152417233945"/>
    <s v="PT Gondosuli Berkah Abadi"/>
    <s v="ODP-BBE-FBC/06"/>
    <s v="WO061564146"/>
    <m/>
    <m/>
    <m/>
    <n v="112.5748854"/>
    <n v="-7.3779021"/>
    <s v="AMRBS;403115;AMEX;Muhammad Ubaidil Ulum;RBS-3;SURAMADU;PSB;PT Gondosuli Berkah Abadi;+62 857-0722-2022;spbu5461113@gmail.com;HSI Bisnis Promo HUT Telkom (1:1) 50 Mbps (Rp 355.000) PSB Rp 150.000;Setiyawan Herysantoso;-7.3779825,112.5744817"/>
    <s v="Amex"/>
    <m/>
    <m/>
    <m/>
    <m/>
    <m/>
    <m/>
    <m/>
    <m/>
    <s v="Management Janji"/>
    <s v="2026-08-13 08:00:00|Nama PIC : Bp Hery No HP : 085707222022 No Alt : - M Janji :  13 Agustus 2026 Jam Pasang : Pagi / Siang Note : hubungi pelanggan jika ingin kelokasi|40951378|MYDITA"/>
    <s v="FCC"/>
    <d v="2026-11-08T16:39:47"/>
    <d v="2026-08-13T08:00:00"/>
    <m/>
    <s v="CANCEL"/>
    <s v="BBE"/>
    <s v="NO ADDON"/>
    <m/>
    <s v="Cancel 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3T08:00:00"/>
    <s v="2026-08-13 08:00:00|Nama PIC : Bp Hery No HP : 085707222022 No Alt : - M Janji :  13 Agustus 2026 Jam Pasang : Pagi / Siang Note : hubungi pelanggan jika ingin kelokasi|40951378|MYDITA"/>
    <m/>
    <m/>
    <m/>
    <e v="#NUM!"/>
    <e v="#NUM!"/>
    <x v="0"/>
    <x v="23"/>
  </r>
  <r>
    <n v="2386"/>
    <n v="1002519962"/>
    <n v="3"/>
    <x v="1"/>
    <n v="5"/>
    <s v="KEDIRI"/>
    <s v="KEDIRI"/>
    <s v="MJT"/>
    <s v="REG"/>
    <s v="AO"/>
    <s v="NEW SALES"/>
    <s v="1P INET"/>
    <s v="Completed (PS)"/>
    <s v="RBS-Regional 3"/>
    <d v="2026-08-11T13:44:56"/>
    <d v="2026-08-11T19:49:40"/>
    <n v="69363353"/>
    <m/>
    <n v="152640225882"/>
    <s v="SPBU 54.641.08 MARON"/>
    <s v="ODP-MJT-FE/22 FE/D01/22.01"/>
    <s v="WO061501025"/>
    <m/>
    <m/>
    <m/>
    <n v="111.987056024372"/>
    <n v="-7.7741479156884701"/>
    <s v="MD|MYDB-20260811264973|SC20016/MC20202|SPBU 54.641.08 MARON|081326744074"/>
    <s v="MYDIGIBIZPARTNER"/>
    <m/>
    <m/>
    <m/>
    <m/>
    <m/>
    <m/>
    <m/>
    <m/>
    <s v="Management Janji"/>
    <s v="2026-08-12 13:00:00 | M Janji : (12/08/2026) jam Pasang : 09:00 Note : hubungi pelanggan jika ingin kelokasi "/>
    <s v="FCC"/>
    <d v="2026-11-08T13:55:09"/>
    <d v="2026-08-12T13:00:00"/>
    <m/>
    <s v="PS"/>
    <s v="MJT"/>
    <s v="NO ADDON"/>
    <n v="20260811"/>
    <s v="Completed"/>
    <s v="HSI Bisnis Promo HUT Telkom PSB 70% - 50 Mbps"/>
    <s v="INDIBIZ"/>
    <m/>
    <m/>
    <d v="2026-08-12T13:00:00"/>
    <s v="2026-08-12 13:00:00 | M Janji : (12/08/2026) jam Pasang : 09:00 Note : hubungi pelanggan jika ingin kelokasi "/>
    <n v="2026"/>
    <n v="8"/>
    <n v="11"/>
    <d v="2026-08-11T00:00:00"/>
    <n v="-1.5416666666642413"/>
    <x v="1"/>
    <x v="1"/>
  </r>
  <r>
    <n v="2387"/>
    <n v="1002515578"/>
    <n v="3"/>
    <x v="4"/>
    <n v="4"/>
    <s v="SEMARANG"/>
    <s v="SALATIGA"/>
    <s v="SLI"/>
    <s v="REG"/>
    <s v="AO"/>
    <s v="NEW SALES"/>
    <s v="1P INET"/>
    <s v="102 | FOLLOW UP COMPLETED"/>
    <s v="RBS-Regional 3"/>
    <d v="2026-08-08T08:28:57"/>
    <d v="2026-08-10T11:18:44"/>
    <n v="69361228"/>
    <m/>
    <n v="142434111349"/>
    <s v="eatore kost"/>
    <s v="ODP-SLI-FH/003 FH/D01/003.01"/>
    <s v="WO061234050"/>
    <m/>
    <m/>
    <m/>
    <n v="110.50780930000001"/>
    <n v="-7.3395962999999904"/>
    <s v="|MN00426|MYIA-030887676866/POI/muchamad rifky/088980332597/muchamad881@gmail.com"/>
    <s v="MYIB_ASSISTANT"/>
    <m/>
    <m/>
    <m/>
    <m/>
    <m/>
    <m/>
    <m/>
    <m/>
    <s v="Management Janji"/>
    <s v="2026-08-09 08:00:00 | Nama PIC : Bp Rifky No Hp : 088980332597 No Alt : - Tgl Pemasangan : 09 Agustus 2026 Interval : SIANG Note : Hubungi pelanggan terlebih dahulu"/>
    <s v="FCC"/>
    <d v="2026-08-08T08:39:49"/>
    <d v="2026-08-09T08:00:00"/>
    <s v="Kendala Pelanggan"/>
    <s v="REVOKE"/>
    <s v="SLI"/>
    <s v="NO ADDON"/>
    <m/>
    <s v="Follow Up Revoke Completed, New Order ID : SC1002517395"/>
    <s v="HSI Bisnis Promo HUT Telkom PSB 70% - 100 Mbps"/>
    <s v="INDIBIZ"/>
    <m/>
    <m/>
    <d v="2026-08-09T08:00:00"/>
    <s v="2026-08-09 08:00:00 | Nama PIC : Bp Rifky No Hp : 088980332597 No Alt : - Tgl Pemasangan : 09 Agustus 2026 Interval : SIANG Note : Hubungi pelanggan terlebih dahulu"/>
    <m/>
    <m/>
    <m/>
    <e v="#NUM!"/>
    <e v="#NUM!"/>
    <x v="0"/>
    <x v="4"/>
  </r>
  <r>
    <n v="2388"/>
    <n v="1002528397"/>
    <n v="3"/>
    <x v="3"/>
    <n v="5"/>
    <s v="SBY UTARA"/>
    <s v="KENJERAN"/>
    <s v="KJR"/>
    <s v="REG"/>
    <s v="AO"/>
    <s v="NEW SALES"/>
    <m/>
    <s v="8 | OSS - PONR"/>
    <s v="RBS-Regional 3"/>
    <d v="2026-08-15T13:55:27"/>
    <d v="2026-08-18T11:45:18"/>
    <n v="69366947"/>
    <m/>
    <n v="152407282124"/>
    <s v="Toko Al Maidah"/>
    <s v="ODP-MYR-FVL/49"/>
    <s v="WO061939997"/>
    <m/>
    <m/>
    <m/>
    <n v="112.76832404"/>
    <n v="-7.2590782320000002"/>
    <s v="|MN02813|/Toko Al Maidah/081386007805/martiningsih0612@gmail.com/HSI Bisnis Promo HUT Telkom (1:1) 50 Mbps (Rp 355.000) PSB Rp 150.000/Vivi Al Maidah/Jalan Bronggalan Sawah IV i no 44"/>
    <s v="Sales Force DBS"/>
    <m/>
    <m/>
    <m/>
    <m/>
    <m/>
    <m/>
    <m/>
    <m/>
    <s v="Management Janji"/>
    <s v="2026-08-18 13:00:00|telp :081386007805 alt : Tanggal pemasangan :18/08/2026 Jam pemasangan : pagi/siang Info Tambahan : Hubungi pelanggan dulu sebelum ke lokasi terima kasih.|40000802|MYDITA"/>
    <s v="FCC"/>
    <s v="15-08-2026 14:09:43"/>
    <d v="2026-08-18T13:00:00"/>
    <m/>
    <s v="ACT_COM"/>
    <s v="KJR"/>
    <s v="NO ADDON"/>
    <m/>
    <s v="PONR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8T13:00:00"/>
    <s v="2026-08-18 13:00:00|telp :081386007805 alt : Tanggal pemasangan :18/08/2026 Jam pemasangan : pagi/siang Info Tambahan : Hubungi pelanggan dulu sebelum ke lokasi terima kasih.|40000802|MYDITA"/>
    <m/>
    <m/>
    <m/>
    <e v="#NUM!"/>
    <e v="#NUM!"/>
    <x v="0"/>
    <x v="23"/>
  </r>
  <r>
    <n v="2389"/>
    <n v="1002519081"/>
    <n v="3"/>
    <x v="7"/>
    <n v="4"/>
    <s v="SOLO"/>
    <s v="INNER - SOLO JATENG TIMUR"/>
    <s v="MSO"/>
    <s v="REG"/>
    <s v="AO"/>
    <s v="NEW SALES"/>
    <m/>
    <s v="Completed (PS)"/>
    <s v="RBS-Regional 3"/>
    <d v="2026-08-11T09:45:19"/>
    <d v="2026-08-14T13:05:50"/>
    <n v="69362963"/>
    <m/>
    <n v="142566102281"/>
    <s v="Universitas Slamet Riyadi Kampus 2"/>
    <s v="ODP-MSO-FF/122"/>
    <s v="WO061643355"/>
    <m/>
    <m/>
    <m/>
    <n v="110.82818589999999"/>
    <n v="-7.5403699"/>
    <s v="AMRBS;406949/Elsa//TREG4SOLO/Moenawar Kholil 08112635143/moenawarkholil@gmail.com/PSB BISNIS WINBACK 2.0 1S INET ONLY 300Mbps ABODEMEN 1.130.000 PLUS PPN "/>
    <s v="Amex"/>
    <m/>
    <m/>
    <m/>
    <m/>
    <m/>
    <m/>
    <m/>
    <m/>
    <s v="Management Janji"/>
    <s v="2026-08-14 08:00:00|Nama PIC : Moenawar Kholil  No HP : 08112635143 Alt :  M Janji : 14/08/2026 Jam Pasang : 08.00  - 13:00  NoteÃ‚Â :  hubungi terlebih dahulu sebelum ke lokasi, terima kasih.|40981184|MYDITA"/>
    <s v="FCC"/>
    <d v="2026-11-08T09:54:44"/>
    <d v="2026-08-14T08:00:00"/>
    <m/>
    <s v="PS"/>
    <s v="MSO"/>
    <s v="NO ADDON"/>
    <n v="202608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4T08:00:00"/>
    <s v="2026-08-14 08:00:00|Nama PIC : Moenawar Kholil  No HP : 08112635143 Alt :  M Janji : 14/08/2026 Jam Pasang : 08.00  - 13:00  NoteÃ‚Â :  hubungi terlebih dahulu sebelum ke lokasi, terima kasih.|40981184|MYDITA"/>
    <n v="2026"/>
    <n v="8"/>
    <n v="14"/>
    <d v="2026-08-14T00:00:00"/>
    <n v="-0.33333333333575865"/>
    <x v="1"/>
    <x v="4"/>
  </r>
  <r>
    <n v="2390"/>
    <n v="1002507103"/>
    <n v="3"/>
    <x v="1"/>
    <n v="5"/>
    <s v="MADIUN"/>
    <s v="TUBAN"/>
    <s v="JTR"/>
    <s v="REG"/>
    <s v="AO"/>
    <s v="NEW SALES"/>
    <s v="1P INET"/>
    <s v="102 | FOLLOW UP COMPLETED"/>
    <s v="RBS-Regional 3"/>
    <d v="2026-08-04T09:46:56"/>
    <d v="2026-08-08T12:25:15"/>
    <n v="69358013"/>
    <m/>
    <n v="152645203670"/>
    <s v="yayasan sunatunnur"/>
    <s v="ODP-JTR-FB/38 FB/D08/38.01"/>
    <s v="WO060859092"/>
    <m/>
    <m/>
    <m/>
    <n v="111.722955049638"/>
    <n v="-7.0150902159156399"/>
    <s v="|MN02366|MYIA-021358576561/POI/salehudin/082332907901/smaislamiyah2002@gmail.com"/>
    <s v="MYIB_ASSISTANT"/>
    <m/>
    <m/>
    <m/>
    <m/>
    <m/>
    <m/>
    <m/>
    <m/>
    <s v="Management Janji"/>
    <s v="2026-08-05 08:00:00 | Nama PIC: bp salehuddin Notel: 082332907901 Alt: -  Tanggal: 5/8/2026 Jam Pasang: Pagi Note: Hubungi sebelum ke lokasi, terimakasih. "/>
    <s v="FCC"/>
    <d v="2026-04-08T09:55:31"/>
    <d v="2026-08-05T08:00:00"/>
    <s v="Kendala Teknik"/>
    <s v="REVOKE"/>
    <s v="JTR"/>
    <s v="NO ADDON"/>
    <m/>
    <s v="Follow Up Revoke Completed, New Order ID : SC1002515872"/>
    <s v="HSI Bisnis Basic Promo HUT Telkom PSB 70% - 200 Mbps"/>
    <s v="INDIBIZ"/>
    <m/>
    <m/>
    <d v="2026-08-05T08:00:00"/>
    <s v="2026-08-05 08:00:00 | Nama PIC: bp salehuddin Notel: 082332907901 Alt: -  Tanggal: 5/8/2026 Jam Pasang: Pagi Note: Hubungi sebelum ke lokasi, terimakasih. "/>
    <m/>
    <m/>
    <m/>
    <e v="#NUM!"/>
    <e v="#NUM!"/>
    <x v="0"/>
    <x v="18"/>
  </r>
  <r>
    <n v="2391"/>
    <n v="1002522844"/>
    <n v="3"/>
    <x v="3"/>
    <n v="5"/>
    <s v="SBY SELATAN"/>
    <s v="MANYAR"/>
    <s v="GBG"/>
    <s v="REG"/>
    <s v="AO"/>
    <s v="NEW SALES"/>
    <s v="1P INET"/>
    <s v="Completed (PS)"/>
    <s v="RBS-Regional 3"/>
    <d v="2026-08-12T16:19:58"/>
    <d v="2026-08-13T13:48:23"/>
    <n v="69364502"/>
    <m/>
    <n v="152320246260"/>
    <s v="Ottoban Barata surabaya"/>
    <s v="ODP-MYR-FBN/53 FBN/D05/53.01"/>
    <s v="WO061611969"/>
    <m/>
    <m/>
    <m/>
    <n v="112.75926200000001"/>
    <n v="-7.3012714000000001"/>
    <s v="|MB00263|MYIA-075334758339/POI/Farhan Jazmi /089530505126/fjazmi27@gmail.com"/>
    <s v="MYIB_ASSISTANT"/>
    <m/>
    <m/>
    <m/>
    <m/>
    <m/>
    <m/>
    <m/>
    <m/>
    <s v="Management Janji"/>
    <s v="2026-08-17 13:00:00 | Nama PIC : Farhan No HP : 089530505126 Alt :  M Janji : 13/08/2026 Jam Pasang : 08.00  - 13:00  NoteÃ‚Â :  hubungi terlebih dahulu sebelum ke lokasi, terima kasih."/>
    <s v="FCC"/>
    <d v="2026-12-08T16:25:57"/>
    <d v="2026-08-17T13:00:00"/>
    <m/>
    <s v="PS"/>
    <s v="GBG"/>
    <s v="NO ADDON"/>
    <n v="20260813"/>
    <s v="Completed"/>
    <s v="HSI Bisnis Basic PSB 70% - 50 Mbps"/>
    <s v="INDIBIZ"/>
    <m/>
    <m/>
    <d v="2026-08-17T13:00:00"/>
    <s v="2026-08-17 13:00:00 | Nama PIC : Farhan No HP : 089530505126 Alt :  M Janji : 13/08/2026 Jam Pasang : 08.00  - 13:00  NoteÃ‚Â :  hubungi terlebih dahulu sebelum ke lokasi, terima kasih."/>
    <n v="2026"/>
    <n v="8"/>
    <n v="13"/>
    <d v="2026-08-13T00:00:00"/>
    <n v="-4.5416666666642413"/>
    <x v="1"/>
    <x v="10"/>
  </r>
  <r>
    <n v="2392"/>
    <n v="1002530374"/>
    <n v="3"/>
    <x v="3"/>
    <n v="5"/>
    <s v="MADURA"/>
    <s v="BANGKALAN"/>
    <s v="KPP"/>
    <s v="REG"/>
    <s v="AO"/>
    <s v="NEW SALES"/>
    <s v="1P INET"/>
    <s v="MIA - INVALID SURVEY"/>
    <s v="RBS-Regional 3"/>
    <d v="2026-08-17T07:47:56"/>
    <d v="2026-08-18T13:37:36"/>
    <n v="69367794"/>
    <m/>
    <n v="152437905638"/>
    <s v="menara indah cafe"/>
    <s v="ODP-KPP-FE/58 FE/D07/58.01"/>
    <s v="WO061907437"/>
    <m/>
    <m/>
    <m/>
    <n v="113.236959055066"/>
    <n v="-7.0389981482099699"/>
    <s v="MD|MYDB-20260816265780|DN00001/MN00572|menara indah cafe|087882780286"/>
    <s v="MYDIGIBIZPARTNER"/>
    <m/>
    <m/>
    <m/>
    <m/>
    <m/>
    <m/>
    <m/>
    <m/>
    <s v="Management Janji"/>
    <s v="2026-08-18 15:00:00 | Waktu pemasangan : 17 agustus 2026 Jam pemasangan : 08.00 - 12.00 Info Tambahan : Hubungi pelanggan dulu sebelum ke lokasi terimakasih "/>
    <s v="FCC"/>
    <s v="17-08-2026 07:54:41"/>
    <d v="2026-08-18T15:00:00"/>
    <m/>
    <s v="SURVEY_NEW_MANJA"/>
    <s v="KPP"/>
    <s v="NO ADDON"/>
    <m/>
    <s v="MIE - INVALID SURVEY - Kendala Jalur/Rute Tarikan"/>
    <s v="HSI Bisnis Promo HUT Telkom PSB 70% - 150 Mbps"/>
    <s v="INDIBIZ"/>
    <m/>
    <m/>
    <d v="2026-08-18T15:00:00"/>
    <s v="2026-08-18 15:00:00 | Waktu pemasangan : 17 agustus 2026 Jam pemasangan : 08.00 - 12.00 Info Tambahan : Hubungi pelanggan dulu sebelum ke lokasi terimakasih "/>
    <m/>
    <m/>
    <m/>
    <e v="#NUM!"/>
    <e v="#NUM!"/>
    <x v="0"/>
    <x v="6"/>
  </r>
  <r>
    <n v="2393"/>
    <n v="1002522517"/>
    <n v="3"/>
    <x v="6"/>
    <n v="5"/>
    <s v="JEMBER"/>
    <s v="JEMBER"/>
    <s v="JER"/>
    <s v="REG"/>
    <s v="AO"/>
    <s v="NEW SALES"/>
    <m/>
    <s v="Completed (PS)"/>
    <s v="RBS-Regional 3"/>
    <d v="2026-08-12T14:59:19"/>
    <d v="2026-08-12T18:53:15"/>
    <n v="69364407"/>
    <m/>
    <n v="152501280901"/>
    <s v="KEDAI FORREST 1"/>
    <s v="ODP-JER-FAD/40"/>
    <s v="WO061614130"/>
    <m/>
    <m/>
    <m/>
    <n v="113.65709529999999"/>
    <n v="-8.1932024000000006"/>
    <s v="|MN01982|/KEDAI FORREST 1/WINBACK 2.0 HSI B2B (1:2) 50MBPS 320RB PSB DISC 70%/JER/anamchoirulmuhammad95@gmail.com/CHOIRUL ANAM/82245825091"/>
    <s v="Sales Force DBS"/>
    <m/>
    <m/>
    <m/>
    <m/>
    <m/>
    <m/>
    <m/>
    <m/>
    <s v="Management Janji"/>
    <s v="2026-08-13 13:00:00|Nama Pic : BP CHOIRUL No Hp Pic : 082245825091 Jam Pemasangan : 08:00 - 12.00 Tanggal Pemasangan : KAMIS 13 AGUSTUS 2026 Info Tambahan : Hubungi pelanggan sebelum datang ke lokasi|40961370|MYDITA"/>
    <s v="FCC"/>
    <d v="2026-12-08T15:10:41"/>
    <d v="2026-08-13T13:00:00"/>
    <m/>
    <s v="PS"/>
    <s v="JER"/>
    <s v="NO ADDON"/>
    <n v="20260812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13T13:00:00"/>
    <s v="2026-08-13 13:00:00|Nama Pic : BP CHOIRUL No Hp Pic : 082245825091 Jam Pemasangan : 08:00 - 12.00 Tanggal Pemasangan : KAMIS 13 AGUSTUS 2026 Info Tambahan : Hubungi pelanggan sebelum datang ke lokasi|40961370|MYDITA"/>
    <n v="2026"/>
    <n v="8"/>
    <n v="12"/>
    <d v="2026-08-12T00:00:00"/>
    <n v="-1.5416666666642413"/>
    <x v="1"/>
    <x v="13"/>
  </r>
  <r>
    <n v="2394"/>
    <n v="1002520589"/>
    <n v="3"/>
    <x v="5"/>
    <n v="5"/>
    <s v="SINGARJA"/>
    <s v="TABANAN"/>
    <s v="TBN"/>
    <s v="REG"/>
    <s v="AO"/>
    <s v="NEW SALES"/>
    <m/>
    <s v="Completed (PS)"/>
    <s v="RBS-Regional 3"/>
    <d v="2026-08-11T15:52:13"/>
    <d v="2026-08-12T09:31:17"/>
    <n v="69360940"/>
    <m/>
    <n v="172413244411"/>
    <s v="Sela waktu"/>
    <s v="ODP-TBN-FW/36"/>
    <s v="WO061519427"/>
    <m/>
    <m/>
    <m/>
    <n v="115.199639056949"/>
    <n v="-8.5484513543408092"/>
    <s v="MN02658/Sela waktu/PIC I Putu Anom Arimbawa/085738534306/ayusintya11234@gmail.com"/>
    <s v="Sales Force DBS"/>
    <m/>
    <m/>
    <m/>
    <m/>
    <m/>
    <m/>
    <m/>
    <m/>
    <s v="Management Janji"/>
    <s v="2026-08-10 08:00:00|Nama PIC : Bp Putu  No Hp : 085738534306  No Alt : -  Tgl Pemasangan : 10 Agustus 2026  Interval : PAGI SIANG  Note : Hubungi pelanggan terlebih dahulu|40951378|MYDITA"/>
    <s v="FCC"/>
    <d v="2026-11-08T15:55:14"/>
    <m/>
    <m/>
    <s v="PS"/>
    <s v="TBN"/>
    <s v="NO ADDON"/>
    <n v="20260812"/>
    <s v="Completed"/>
    <s v="- 11_11446;Biaya PSB HSI EBIS Tunai di Depan ~ 11[150000]  - E23015;E23015 ~ ES23 - Perangkat ONT[0]  - E23015~null~44292;E23015||11||Abodemen 0[0]  - E23015~null~E23015_SWONTPREM;SWONTPREM ~ Biaya Sewa ONT Premium ~ E23015[50000]  - E25061;E25061 ~ ES25 "/>
    <s v="INDIBIZ"/>
    <m/>
    <m/>
    <d v="2026-08-11T07:00:00"/>
    <s v="2026-08-10 08:00:00|Nama PIC : Bp Putu  No Hp : 085738534306  No Alt : -  Tgl Pemasangan : 10 Agustus 2026  Interval : PAGI SIANG  Note : Hubungi pelanggan terlebih dahulu|40951378|MYDITA"/>
    <n v="2026"/>
    <n v="8"/>
    <n v="12"/>
    <d v="2026-08-12T00:00:00"/>
    <n v="0.70833333333575865"/>
    <x v="1"/>
    <x v="16"/>
  </r>
  <r>
    <n v="2395"/>
    <n v="1002508966"/>
    <n v="3"/>
    <x v="0"/>
    <n v="5"/>
    <s v="MATARAM"/>
    <s v="INNER - NUSA TENGGARA"/>
    <s v="MTR"/>
    <s v="REG"/>
    <s v="AO"/>
    <s v="NEW SALES"/>
    <s v="1P INET"/>
    <s v="Completed (PS)"/>
    <s v="RBS-Regional 3"/>
    <d v="2026-08-04T15:38:56"/>
    <d v="2026-08-06T09:49:47"/>
    <n v="69358481"/>
    <m/>
    <n v="172601796803"/>
    <s v="Herbologist Coffee"/>
    <s v="ODP-MTR-FBW/21 FBW/D04/21.01"/>
    <s v="WO060913733"/>
    <m/>
    <m/>
    <m/>
    <n v="116.093574"/>
    <n v="-8.5835260000000009"/>
    <s v="|MC40311|MYIA-096189148507/POI/Tamam/085338267005/tamam.80@gmail.com"/>
    <s v="MYIB_ASSISTANT"/>
    <m/>
    <m/>
    <m/>
    <m/>
    <m/>
    <m/>
    <m/>
    <m/>
    <s v="Management Janji"/>
    <s v="2026-08-07 13:00:00 | Tanggal Pemasangan : 07 Agustus 2026 Jam Pemasangan : 08:00 13:00 Info Tambahan : Hubungi pelanggan dulu sebelum ke lokasi terimakasih"/>
    <s v="FCC"/>
    <d v="2026-04-08T15:40:01"/>
    <d v="2026-08-07T13:00:00"/>
    <m/>
    <s v="PS"/>
    <s v="MTR"/>
    <s v="NO ADDON"/>
    <n v="20260806"/>
    <s v="Completed"/>
    <s v="HSI Bisnis Promo HUT Telkom PSB 70% - 50 Mbps"/>
    <s v="INDIBIZ"/>
    <m/>
    <m/>
    <d v="2026-08-07T13:00:00"/>
    <s v="2026-08-07 13:00:00 | Tanggal Pemasangan : 07 Agustus 2026 Jam Pemasangan : 08:00 13:00 Info Tambahan : Hubungi pelanggan dulu sebelum ke lokasi terimakasih"/>
    <n v="2026"/>
    <n v="8"/>
    <n v="6"/>
    <d v="2026-08-06T00:00:00"/>
    <n v="-1.5416666666642413"/>
    <x v="1"/>
    <x v="14"/>
  </r>
  <r>
    <n v="2396"/>
    <n v="1002527735"/>
    <n v="3"/>
    <x v="0"/>
    <n v="5"/>
    <s v="MATARAM"/>
    <s v="INNER - NUSA TENGGARA"/>
    <s v="SWE"/>
    <s v="REG"/>
    <s v="AO"/>
    <s v="NEW SALES"/>
    <s v="1P INET"/>
    <s v="102 | FOLLOW UP COMPLETED"/>
    <s v="RBS-Regional 3"/>
    <d v="2026-08-15T08:56:56"/>
    <d v="2026-08-16T12:23:42"/>
    <n v="69366556"/>
    <m/>
    <n v="172605804154"/>
    <s v="SRC BOHRI"/>
    <s v="ODP-SWE-FAJ/25 FAJ/D06/25.01"/>
    <s v="WO061798603"/>
    <m/>
    <m/>
    <m/>
    <n v="116.158783212304"/>
    <n v="-8.6605564980489405"/>
    <s v="MD|MYDB-20260814265393|SB00003/MB00385|SRC BOHRI|081703531950"/>
    <s v="MYDIGIBIZPARTNER"/>
    <m/>
    <m/>
    <m/>
    <m/>
    <m/>
    <m/>
    <m/>
    <m/>
    <s v="Management Janji"/>
    <s v="2026-08-16 08:00:00 | Nama PIC : bapak sabil No HP : 081703531950 Alt :  M Janji : (MINGGU/16/AGUSTUS/2026) jam Pasang : 09:00 Note : hubungi pelanggan jika ingin kelokasi"/>
    <s v="FCC"/>
    <s v="15-08-2026 09:09:57"/>
    <d v="2026-08-16T08:00:00"/>
    <s v="Kendala Lainnya"/>
    <s v="REVOKE"/>
    <s v="SWE"/>
    <s v="NO ADDON"/>
    <m/>
    <s v="Follow Up Revoke Completed, New Order ID : SC1002529578"/>
    <s v="HSI Bisnis PSB 70% - 100 Mbps"/>
    <s v="INDIBIZ"/>
    <m/>
    <m/>
    <d v="2026-08-16T08:00:00"/>
    <s v="2026-08-16 08:00:00 | Nama PIC : bapak sabil No HP : 081703531950 Alt :  M Janji : (MINGGU/16/AGUSTUS/2026) jam Pasang : 09:00 Note : hubungi pelanggan jika ingin kelokasi"/>
    <m/>
    <m/>
    <m/>
    <e v="#NUM!"/>
    <e v="#NUM!"/>
    <x v="0"/>
    <x v="14"/>
  </r>
  <r>
    <n v="2397"/>
    <n v="1002526007"/>
    <n v="3"/>
    <x v="1"/>
    <n v="5"/>
    <s v="MALANG"/>
    <s v="KEPANJEN"/>
    <s v="KEP"/>
    <s v="REG"/>
    <s v="AO"/>
    <s v="NEW SALES"/>
    <s v="1P INET"/>
    <s v="102 | FOLLOW UP COMPLETED"/>
    <s v="RBS-Regional 3"/>
    <d v="2026-08-14T10:56:56"/>
    <d v="2026-08-15T14:40:26"/>
    <n v="69365852"/>
    <m/>
    <n v="152718203207"/>
    <s v="SMK MUHAMMADIYAH 1 KEPANJEN KAMPUS 2"/>
    <s v="ODP-KEP-FC/46 FC/D01/46.01"/>
    <s v="WO061730386"/>
    <m/>
    <m/>
    <m/>
    <n v="112.5710673131"/>
    <n v="-8.1388622573827103"/>
    <s v="|MC20200|MYIA-050601780509/POI/ANANG PRIHANTONO/081216000939/info@smkm1-kpn.sch.id"/>
    <s v="MYIB_ASSISTANT"/>
    <m/>
    <m/>
    <m/>
    <m/>
    <m/>
    <m/>
    <m/>
    <m/>
    <s v="Management Janji"/>
    <s v="2026-08-15 08:00:00 | M Janji :  15 Agustus 2026 Jam Pasang : Pagi Note : hubungi pelanggan jika ingin ke lokasi, terima kasih. "/>
    <s v="FCC"/>
    <s v="14-08-2026 11:10:21"/>
    <d v="2026-08-15T08:00:00"/>
    <m/>
    <s v="REVOKE"/>
    <s v="KEP"/>
    <s v="NO ADDON"/>
    <m/>
    <s v="Follow Up Revoke Completed, New Order ID : SC1002528479"/>
    <s v="HSI Bisnis Promo HUT Telkom PSB 70% - 200 Mbps"/>
    <s v="INDIBIZ"/>
    <m/>
    <m/>
    <d v="2026-08-15T08:00:00"/>
    <s v="2026-08-15 08:00:00 | M Janji :  15 Agustus 2026 Jam Pasang : Pagi Note : hubungi pelanggan jika ingin ke lokasi, terima kasih. "/>
    <m/>
    <m/>
    <m/>
    <e v="#NUM!"/>
    <e v="#NUM!"/>
    <x v="0"/>
    <x v="24"/>
  </r>
  <r>
    <n v="2398"/>
    <n v="1002527656"/>
    <n v="3"/>
    <x v="3"/>
    <n v="5"/>
    <s v="MADURA"/>
    <s v="BANGKALAN"/>
    <s v="KPP"/>
    <s v="REG"/>
    <s v="AO"/>
    <s v="NEW SALES"/>
    <s v="1P INET"/>
    <s v="Completed (PS)"/>
    <s v="RBS-Regional 3"/>
    <d v="2026-08-15T08:04:56"/>
    <d v="2026-08-16T16:43:20"/>
    <n v="69366531"/>
    <m/>
    <n v="152437905629"/>
    <s v="SPPG yayasan rumah inovasi sejahtera"/>
    <s v="ODP-KPP-FE/60 FE/D08/60.01"/>
    <s v="WO061792574"/>
    <m/>
    <m/>
    <m/>
    <n v="113.336961865425"/>
    <n v="-7.0106071241343404"/>
    <s v="MD|MYDB-20260815265447|DN00001/MN00572|SPPG yayasan rumah inovasi sejahtera|08139388646"/>
    <s v="MYDIGIBIZPARTNER"/>
    <m/>
    <m/>
    <m/>
    <m/>
    <m/>
    <m/>
    <m/>
    <m/>
    <s v="Management Janji"/>
    <s v="2026-08-16 13:00:00 | Nama Pic : BP SUDI No Hp Pic : 08139388646 Jam Pemasangan : 08:00 - 12.00 Tanggal Pemasangan : MINGGU 16 AGUSTUS 2026 Info Tambahan : Hubungi pelanggan sebelum datang ke lokasi"/>
    <s v="FCC"/>
    <s v="15-08-2026 08:10:40"/>
    <d v="2026-08-16T13:00:00"/>
    <m/>
    <s v="PS"/>
    <s v="KPP"/>
    <s v="NETMONK"/>
    <n v="20260816"/>
    <s v="Completed"/>
    <s v="HSI Bisnis Bundling Netmonk Promo 2026 PSB 70% - 200 Mbps"/>
    <s v="INDIBIZ"/>
    <m/>
    <m/>
    <d v="2026-08-16T13:00:00"/>
    <s v="2026-08-16 13:00:00 | Nama Pic : BP SUDI No Hp Pic : 08139388646 Jam Pemasangan : 08:00 - 12.00 Tanggal Pemasangan : MINGGU 16 AGUSTUS 2026 Info Tambahan : Hubungi pelanggan sebelum datang ke lokasi"/>
    <n v="2026"/>
    <n v="8"/>
    <n v="16"/>
    <d v="2026-08-16T00:00:00"/>
    <n v="-0.54166666666424135"/>
    <x v="1"/>
    <x v="6"/>
  </r>
  <r>
    <n v="2399"/>
    <n v="1002530725"/>
    <n v="3"/>
    <x v="6"/>
    <n v="5"/>
    <s v="JEMBER"/>
    <s v="BONDOWOSO"/>
    <s v="BOW"/>
    <s v="REG"/>
    <s v="AO"/>
    <s v="NEW SALES"/>
    <s v="1P INET"/>
    <s v="Completed (PS)"/>
    <s v="RBS-Regional 3"/>
    <d v="2026-08-17T11:50:57"/>
    <d v="2026-08-18T20:19:05"/>
    <n v="69367991"/>
    <m/>
    <n v="152507224160"/>
    <s v="Kos Ahmad"/>
    <s v="ODP-BOW-FAE/27"/>
    <s v="WO061922047"/>
    <m/>
    <m/>
    <m/>
    <n v="113.93628881914699"/>
    <n v="-7.9915905652136603"/>
    <s v="|MC30280|MYIA-050853409170/POI/Ahmad Hakiki Firmansyah/085283362695/liverpoolanfield1992@gmail.com"/>
    <s v="MYIB_ASSISTANT"/>
    <m/>
    <m/>
    <m/>
    <m/>
    <m/>
    <m/>
    <m/>
    <m/>
    <s v="Management Janji"/>
    <s v="2026-08-18 08:00:00 | Jam Pemasangan : 08:00 - 12.00 Tanggal Pemasangan : 18/08/2026 Info Tambahan : Hubungi pelanggan sebelum datang ke lokasi"/>
    <s v="FCC"/>
    <s v="17-08-2026 11:55:11"/>
    <d v="2026-08-18T08:00:00"/>
    <m/>
    <s v="PS"/>
    <s v="BOW"/>
    <s v="NO ADDON"/>
    <n v="20260818"/>
    <s v="Completed"/>
    <s v="HSI Bisnis Khusus Winback PSB 70% - 300 Mbps"/>
    <s v="INDIBIZ"/>
    <m/>
    <m/>
    <d v="2026-08-18T08:00:00"/>
    <s v="2026-08-18 08:00:00 | Jam Pemasangan : 08:00 - 12.00 Tanggal Pemasangan : 18/08/2026 Info Tambahan : Hubungi pelanggan sebelum datang ke lokasi"/>
    <n v="2026"/>
    <n v="8"/>
    <n v="18"/>
    <d v="2026-08-18T00:00:00"/>
    <n v="-0.33333333333575865"/>
    <x v="1"/>
    <x v="13"/>
  </r>
  <r>
    <n v="2400"/>
    <n v="1002509440"/>
    <n v="3"/>
    <x v="0"/>
    <n v="5"/>
    <s v="MATARAM"/>
    <s v="LOMBOK BARAT TENGAH"/>
    <s v="PRY"/>
    <s v="REG"/>
    <s v="AO"/>
    <s v="NEW SALES"/>
    <s v="1P INET"/>
    <s v="Completed (PS)"/>
    <s v="RBS-Regional 3"/>
    <d v="2026-08-04T18:40:56"/>
    <d v="2026-08-05T20:49:09"/>
    <n v="69358678"/>
    <m/>
    <n v="172603791541"/>
    <s v="CV LANCAR REZEKY BERKAT JAYA"/>
    <s v="ODP-PYA-FAM/41"/>
    <s v="WO060931470"/>
    <m/>
    <m/>
    <m/>
    <n v="116.27560640486"/>
    <n v="-8.7088697400020791"/>
    <s v="|MC40315|MYIA-075309102029/POI/RYAN SANJAYA/0818582505/bersamamudah4@gmail.com"/>
    <s v="MYIB_ASSISTANT"/>
    <m/>
    <m/>
    <m/>
    <m/>
    <m/>
    <m/>
    <m/>
    <m/>
    <s v="Management Janji"/>
    <s v="2026-08-05 15:00:00 | Nama PIC : Bp Ryan No HP : 0818582505 No Alt : - M Janji : 05 Agustus 2026 Jam Pasang : Pagi / Siang Note : hubungi pelanggan jika ingin ke lokasi, terima kasih"/>
    <s v="FCC"/>
    <d v="2026-04-08T18:55:33"/>
    <d v="2026-08-05T15:00:00"/>
    <m/>
    <s v="PS"/>
    <s v="PRY"/>
    <s v="NO ADDON"/>
    <n v="20260805"/>
    <s v="Completed"/>
    <s v="HSI Bisnis Promo HUT Telkom PSB 70% - 150 Mbps"/>
    <s v="INDIBIZ"/>
    <m/>
    <m/>
    <d v="2026-08-05T15:00:00"/>
    <s v="2026-08-05 15:00:00 | Nama PIC : Bp Ryan No HP : 0818582505 No Alt : - M Janji : 05 Agustus 2026 Jam Pasang : Pagi / Siang Note : hubungi pelanggan jika ingin ke lokasi, terima kasih"/>
    <n v="2026"/>
    <n v="8"/>
    <n v="5"/>
    <d v="2026-08-05T00:00:00"/>
    <n v="-0.625"/>
    <x v="1"/>
    <x v="5"/>
  </r>
  <r>
    <n v="2401"/>
    <n v="1002529837"/>
    <n v="3"/>
    <x v="3"/>
    <n v="5"/>
    <s v="MADURA"/>
    <s v="BANGKALAN"/>
    <s v="SPG"/>
    <s v="REG"/>
    <s v="AO"/>
    <s v="NEW SALES"/>
    <s v="1P INET"/>
    <s v="Completed (PS)"/>
    <s v="RBS-Regional 3"/>
    <d v="2026-08-16T15:10:56"/>
    <d v="2026-08-17T18:48:04"/>
    <n v="69367625"/>
    <m/>
    <n v="152434913724"/>
    <s v="Toko Laher Jaya"/>
    <s v="ODP-SPG-FBC/46"/>
    <s v="WO061885307"/>
    <m/>
    <m/>
    <m/>
    <n v="113.347348049283"/>
    <n v="-7.1739281437965996"/>
    <s v="MD|MYDB-20260816265729|DN00001/MN00572|Toko Laher Jaya|08139373588"/>
    <s v="MYDIGIBIZPARTNER"/>
    <m/>
    <m/>
    <m/>
    <m/>
    <m/>
    <m/>
    <m/>
    <m/>
    <s v="Management Janji"/>
    <s v="2026-08-17 13:00:00 | Nama : BU SALAMAH No Hp : 08139373588 No Alt :  Tgl Pemasangan : 17 Agustus 2026 Interval : PAGI  Note : Hubungi pelanggan terlebih dahulu"/>
    <s v="FCC"/>
    <s v="16-08-2026 15:25:15"/>
    <d v="2026-08-17T13:00:00"/>
    <m/>
    <s v="PS"/>
    <s v="SPG"/>
    <s v="NO ADDON"/>
    <n v="20260817"/>
    <s v="Completed"/>
    <s v="HSI Bisnis Promo HUT Telkom PSB 70% - 100 Mbps"/>
    <s v="INDIBIZ"/>
    <m/>
    <m/>
    <d v="2026-08-17T13:00:00"/>
    <s v="2026-08-17 13:00:00 | Nama : BU SALAMAH No Hp : 08139373588 No Alt :  Tgl Pemasangan : 17 Agustus 2026 Interval : PAGI  Note : Hubungi pelanggan terlebih dahulu"/>
    <n v="2026"/>
    <n v="8"/>
    <n v="17"/>
    <d v="2026-08-17T00:00:00"/>
    <n v="-0.54166666666424135"/>
    <x v="1"/>
    <x v="6"/>
  </r>
  <r>
    <n v="2402"/>
    <n v="1002530779"/>
    <n v="3"/>
    <x v="0"/>
    <n v="5"/>
    <s v="MATARAM"/>
    <s v="INNER - NUSA TENGGARA"/>
    <s v="MTR"/>
    <s v="REG"/>
    <s v="AO"/>
    <s v="NEW SALES"/>
    <m/>
    <s v="Completed (PS)"/>
    <s v="RBS-Regional 3"/>
    <d v="2026-08-17T12:23:26"/>
    <d v="2026-08-17T15:38:59"/>
    <n v="69366085"/>
    <m/>
    <n v="172601797046"/>
    <s v="TOKO EGI"/>
    <s v="ODP-MTR-FDN/106"/>
    <s v="WO061924922"/>
    <m/>
    <m/>
    <m/>
    <n v="116.111975970168"/>
    <n v="-8.6390640413035804"/>
    <s v="MD|MYDB-20260813265275|DN00001/MN01272|TOKO EGI|081999353337"/>
    <s v="MYDIGIBIZPARTNER"/>
    <m/>
    <m/>
    <m/>
    <m/>
    <m/>
    <m/>
    <m/>
    <m/>
    <s v="Management Janji"/>
    <s v="2026-08-16 08:00:00 | M Janji :  15 Agustus 2026  Jam Pasang : Siang  Note : hubungi pelanggan jika ingin ke lokasi, terima kasih.  "/>
    <s v="FCC"/>
    <s v="17-08-2026 12:40:04"/>
    <m/>
    <m/>
    <s v="PS"/>
    <s v="MTR"/>
    <s v="NO ADDON"/>
    <n v="20260817"/>
    <s v="Completed"/>
    <s v="- 11_11446;Biaya PSB HSI EBIS Tunai di Depan ~ 11[150000]  - E23015;E23015 ~ ES23 - Perangkat ONT[0]  - E23015~null~44292;E23015||11||Abodemen 0[0]  - E23015~null~E23015_SWONTPREM;SWONTPREM ~ Biaya Sewa ONT Premium ~ E23015[50000]  - SP_NOSS;SP_NOSS ~ Int"/>
    <s v="INDIBIZ"/>
    <m/>
    <m/>
    <d v="2026-08-17T07:00:00"/>
    <s v="2026-08-16 08:00:00 | M Janji :  15 Agustus 2026  Jam Pasang : Siang  Note : hubungi pelanggan jika ingin ke lokasi, terima kasih.  "/>
    <n v="2026"/>
    <n v="8"/>
    <n v="17"/>
    <d v="2026-08-17T00:00:00"/>
    <n v="-0.29166666666424135"/>
    <x v="1"/>
    <x v="14"/>
  </r>
  <r>
    <n v="2403"/>
    <n v="1002521419"/>
    <n v="3"/>
    <x v="0"/>
    <n v="5"/>
    <s v="MATARAM"/>
    <s v="BIMA"/>
    <s v="BIM"/>
    <s v="REG"/>
    <s v="AO"/>
    <s v="NEW SALES"/>
    <m/>
    <s v="Completed (PS)"/>
    <s v="RBS-Regional 3"/>
    <d v="2026-08-12T09:39:32"/>
    <d v="2026-08-12T13:53:16"/>
    <n v="69356981"/>
    <m/>
    <n v="172616801850"/>
    <s v="PT BRAMASTRA BAKTI SOLUSINDO UR APOTEK PRO BIMA"/>
    <s v="ODP-BIM-FAL/93"/>
    <s v="WO061559296"/>
    <m/>
    <m/>
    <m/>
    <n v="118.7165505"/>
    <n v="-8.4636201"/>
    <s v="|MN00542|MYIA-035213225797/POI/HUSEIN/089672423536/bramastrajakarta1@gmail.com"/>
    <s v="Sales Profesional"/>
    <m/>
    <m/>
    <m/>
    <m/>
    <m/>
    <m/>
    <m/>
    <m/>
    <s v="Management Janji"/>
    <s v="2026-08-03 13:00:00 | telp :089672423536  alt :  manja : pagi / siang 03/08/2026  hub sebelum ke lokasi "/>
    <s v="FCC"/>
    <d v="2026-12-08T09:40:31"/>
    <m/>
    <m/>
    <s v="PS"/>
    <s v="BIM"/>
    <s v="NO ADDON"/>
    <n v="20260812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12T07:00:00"/>
    <s v="2026-08-03 13:00:00 | telp :089672423536  alt :  manja : pagi / siang 03/08/2026  hub sebelum ke lokasi "/>
    <n v="2026"/>
    <n v="8"/>
    <n v="12"/>
    <d v="2026-08-12T00:00:00"/>
    <n v="-0.29166666666424135"/>
    <x v="1"/>
    <x v="0"/>
  </r>
  <r>
    <n v="2404"/>
    <n v="1002523782"/>
    <n v="3"/>
    <x v="3"/>
    <n v="5"/>
    <s v="MADURA"/>
    <s v="BANGKALAN"/>
    <s v="OMB"/>
    <s v="REG"/>
    <s v="AO"/>
    <s v="NEW SALES"/>
    <m/>
    <s v="102 | FOLLOW UP COMPLETED"/>
    <s v="RBS-Regional 3"/>
    <d v="2026-08-13T10:51:05"/>
    <d v="2026-08-15T09:10:20"/>
    <n v="69364878"/>
    <m/>
    <n v="152438209340"/>
    <s v="UD BERSAUDARA"/>
    <s v="ODP-OMB-FE/31"/>
    <s v="WO061656884"/>
    <m/>
    <m/>
    <m/>
    <n v="113.37155"/>
    <n v="-7.1305319999999996"/>
    <s v="|MN00558|/UD BERSAUDARA/HSI Bisnis Promo HUT Telkom (1:1) 200 Mbps (Rp 790.000) PSB Rp 150.000/0895703207862/mohismail22@gmail.com/Sa'roni/-7.1304016, 113.3710531/Dekat Jl. Kyai H. Agus Salim, Badung Tengah, Badung, Kec. Proppo, Kabupaten Sampang, Jawa Ti"/>
    <s v="Sales Force DBS"/>
    <m/>
    <m/>
    <m/>
    <m/>
    <m/>
    <m/>
    <m/>
    <m/>
    <s v="Management Janji"/>
    <s v="2026-08-14 08:00:00|M Janji : (14/08/2026) jam Pasang :pagi / siang  Note : hubungi pelanggan jika ingin kelokasi|40981182|MYDITA"/>
    <s v="FCC"/>
    <s v="13-08-2026 10:54:48"/>
    <d v="2026-08-14T08:00:00"/>
    <s v="Kendala Pelanggan"/>
    <s v="REVOKE"/>
    <s v="OMB"/>
    <s v="NO ADDON"/>
    <m/>
    <s v="Follow Up Revoke Completed, New Order ID : SC1002527750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14T08:00:00"/>
    <s v="2026-08-14 08:00:00|M Janji : (14/08/2026) jam Pasang :pagi / siang  Note : hubungi pelanggan jika ingin kelokasi|40981182|MYDITA"/>
    <m/>
    <m/>
    <m/>
    <e v="#NUM!"/>
    <e v="#NUM!"/>
    <x v="0"/>
    <x v="6"/>
  </r>
  <r>
    <n v="2405"/>
    <n v="1002531915"/>
    <n v="3"/>
    <x v="3"/>
    <n v="5"/>
    <s v="SBY UTARA"/>
    <s v="LAMONGAN"/>
    <s v="BBA"/>
    <s v="REG"/>
    <s v="AO"/>
    <s v="NEW SALES"/>
    <s v="1P INET"/>
    <s v="Completed (PS)"/>
    <s v="RBS-Regional 3"/>
    <d v="2026-08-18T07:41:56"/>
    <d v="2026-08-18T18:50:05"/>
    <n v="69368465"/>
    <m/>
    <n v="152441211121"/>
    <s v="HARIA STORE"/>
    <s v="ODP-BBA-FAF/03 FAF/D03/03.01"/>
    <s v="WO061967444"/>
    <m/>
    <m/>
    <m/>
    <n v="112.172974"/>
    <n v="-7.0892400000000002"/>
    <s v="|MN02646|MYIA-063981074461/POI/supono/081529807442/supono310389@gmail.com"/>
    <s v="MYIB_ASSISTANT"/>
    <m/>
    <m/>
    <m/>
    <m/>
    <m/>
    <m/>
    <m/>
    <m/>
    <s v="Management Janji"/>
    <s v="2026-08-19 10:00:00 | M Janji : (19/08/2026) jam Pasang : 09:00 Note : hubungi pelanggan jika ingin kelokasi"/>
    <s v="FCC"/>
    <s v="18-08-2026 07:55:10"/>
    <d v="2026-08-19T10:00:00"/>
    <m/>
    <s v="PS"/>
    <s v="BBA"/>
    <s v="NO ADDON"/>
    <n v="20260818"/>
    <s v="Completed"/>
    <s v="HSI Bisnis Promo HUT Telkom PSB 70% - 75 Mbps"/>
    <s v="INDIBIZ"/>
    <m/>
    <m/>
    <d v="2026-08-19T10:00:00"/>
    <s v="2026-08-19 10:00:00 | M Janji : (19/08/2026) jam Pasang : 09:00 Note : hubungi pelanggan jika ingin kelokasi"/>
    <n v="2026"/>
    <n v="8"/>
    <n v="18"/>
    <d v="2026-08-18T00:00:00"/>
    <n v="-1.4166666666642413"/>
    <x v="1"/>
    <x v="8"/>
  </r>
  <r>
    <n v="2406"/>
    <n v="1002514448"/>
    <n v="3"/>
    <x v="2"/>
    <n v="4"/>
    <s v="YOGYAKARTA"/>
    <s v="INNER - YOGYA JATENG SELATAN"/>
    <s v="KEN"/>
    <s v="REG"/>
    <s v="AO"/>
    <s v="NEW SALES"/>
    <s v="1P INET"/>
    <s v="Completed (PS)"/>
    <s v="RBS-Regional 3"/>
    <d v="2026-08-07T11:58:57"/>
    <d v="2026-08-08T16:00:30"/>
    <n v="69360692"/>
    <m/>
    <n v="146130138433"/>
    <s v="ASTANA PROPERTY"/>
    <s v="ODP-KEN-FAW/037 FAW/D05/037.01"/>
    <s v="WO061153975"/>
    <m/>
    <m/>
    <m/>
    <n v="110.38864700000001"/>
    <n v="-7.7112689999999997"/>
    <s v="|MC80063|MYIA-014491084795/POI/WILLIAM MAHARDILA DARLIUS/087838403677/rarautha85@gmail.com"/>
    <s v="MYIB_ASSISTANT"/>
    <m/>
    <m/>
    <m/>
    <m/>
    <m/>
    <m/>
    <m/>
    <m/>
    <s v="Management Janji"/>
    <s v="2026-08-08 15:00:00 | Nama : BU RARA (ACCOUNTING) No Hp : 087838403677 No Alt :  Tgl Pemasangan : 08 Agustus 2026 Interval : PAGI  Note : Hubungi pelanggan terlebih dahulu"/>
    <s v="FCC"/>
    <d v="2026-07-08T12:10:12"/>
    <d v="2026-08-08T15:00:00"/>
    <m/>
    <s v="PS"/>
    <s v="KEN"/>
    <s v="NO ADDON"/>
    <n v="20260808"/>
    <s v="Completed"/>
    <s v="HSI Bisnis Basic Promo HUT Telkom PSB 70% - 50 Mbps"/>
    <s v="INDIBIZ"/>
    <m/>
    <m/>
    <d v="2026-08-08T15:00:00"/>
    <s v="2026-08-08 15:00:00 | Nama : BU RARA (ACCOUNTING) No Hp : 087838403677 No Alt :  Tgl Pemasangan : 08 Agustus 2026 Interval : PAGI  Note : Hubungi pelanggan terlebih dahulu"/>
    <n v="2026"/>
    <n v="8"/>
    <n v="8"/>
    <d v="2026-08-08T00:00:00"/>
    <n v="-0.625"/>
    <x v="1"/>
    <x v="4"/>
  </r>
  <r>
    <n v="2407"/>
    <n v="1002522619"/>
    <n v="3"/>
    <x v="6"/>
    <n v="5"/>
    <s v="JEMBER"/>
    <s v="JEMBER"/>
    <s v="JER"/>
    <s v="REG"/>
    <s v="AO"/>
    <s v="NEW SALES"/>
    <m/>
    <s v="Completed (PS)"/>
    <s v="RBS-Regional 3"/>
    <d v="2026-08-12T15:25:13"/>
    <d v="2026-08-13T13:20:45"/>
    <n v="69364436"/>
    <m/>
    <n v="152501280910"/>
    <s v="KEDAI FORREST 2"/>
    <s v="ODP-JER-FAD/40"/>
    <s v="WO061614368"/>
    <m/>
    <m/>
    <m/>
    <n v="113.65709529999999"/>
    <n v="-8.1932024000000006"/>
    <s v="|MN01982|/KEDAI FORREST 2/WINBACK 2.0 HSI B2B (1:2) 50MBPS 320RB PSB DISC 70%/JER/anamchoirulmuhammad95@gmail.com/CHOIRUL ANAM/82245825091"/>
    <s v="Sales Force DBS"/>
    <m/>
    <m/>
    <m/>
    <m/>
    <m/>
    <m/>
    <m/>
    <m/>
    <s v="Management Janji"/>
    <s v="2026-08-13 13:00:00| M Janji : (13/AGUSTUS/2026) jam Pasang : 09:00 Note : hubungi pelanggan jika ingin kelokasi|40900827|MYDITA"/>
    <s v="FCC"/>
    <d v="2026-12-08T15:39:50"/>
    <d v="2026-08-13T13:00:00"/>
    <m/>
    <s v="PS"/>
    <s v="JER"/>
    <s v="NO ADDON"/>
    <n v="20260813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13T13:00:00"/>
    <s v="2026-08-13 13:00:00| M Janji : (13/AGUSTUS/2026) jam Pasang : 09:00 Note : hubungi pelanggan jika ingin kelokasi|40900827|MYDITA"/>
    <n v="2026"/>
    <n v="8"/>
    <n v="13"/>
    <d v="2026-08-13T00:00:00"/>
    <n v="-0.54166666666424135"/>
    <x v="1"/>
    <x v="13"/>
  </r>
  <r>
    <n v="2408"/>
    <n v="1002520052"/>
    <n v="3"/>
    <x v="7"/>
    <n v="4"/>
    <s v="SOLO"/>
    <s v="SRAGEN"/>
    <s v="SRG"/>
    <s v="REG"/>
    <s v="AO"/>
    <s v="NEW SALES"/>
    <s v="1P INET"/>
    <s v="Completed (PS)"/>
    <s v="RBS-Regional 3"/>
    <d v="2026-08-11T13:58:56"/>
    <d v="2026-08-13T14:08:07"/>
    <n v="69363383"/>
    <m/>
    <n v="146565009779"/>
    <s v="SMP NEGERI 1 PLUPUH"/>
    <s v="ODP-SRG-FAB/027 FAB/D01/027.01"/>
    <s v="WO061502660"/>
    <m/>
    <m/>
    <m/>
    <n v="110.8866654"/>
    <n v="-7.4192309999999999"/>
    <s v="|MN01811|MYIA-014806080089/POI/ACHMAD AENAL YAQIN/081393085665/smpnegeri1plupuh@gmail.com"/>
    <s v="MYIB_ASSISTANT"/>
    <m/>
    <m/>
    <m/>
    <m/>
    <m/>
    <m/>
    <m/>
    <m/>
    <s v="Management Janji"/>
    <s v="2026-08-12 13:00:00 | Tanggal pemasangan: 12/08/2026 Jam pemasangan : siang Info Tambahan : Hubungi pelanggan dulu sebelum ke lokasi terima kasih."/>
    <s v="FCC"/>
    <d v="2026-11-08T14:10:22"/>
    <d v="2026-08-12T13:00:00"/>
    <m/>
    <s v="PS"/>
    <s v="SRG"/>
    <s v="NO ADDON"/>
    <n v="20260813"/>
    <s v="Completed"/>
    <s v="HSI Bisnis Basic Promo HUT Telkom PSB 70% - 50 Mbps"/>
    <s v="INDIBIZ"/>
    <m/>
    <m/>
    <d v="2026-08-12T13:00:00"/>
    <s v="2026-08-12 13:00:00 | Tanggal pemasangan: 12/08/2026 Jam pemasangan : siang Info Tambahan : Hubungi pelanggan dulu sebelum ke lokasi terima kasih."/>
    <n v="2026"/>
    <n v="8"/>
    <n v="13"/>
    <d v="2026-08-13T00:00:00"/>
    <n v="0.45833333333575865"/>
    <x v="1"/>
    <x v="4"/>
  </r>
  <r>
    <n v="2409"/>
    <n v="1002533574"/>
    <n v="3"/>
    <x v="3"/>
    <n v="5"/>
    <s v="SBY UTARA"/>
    <s v="GRESIK"/>
    <s v="SDY"/>
    <s v="REG"/>
    <s v="AO"/>
    <s v="NEW SALES"/>
    <s v="1P INET"/>
    <s v="MIE - SEND SURVEY"/>
    <s v="RBS-Regional 3"/>
    <d v="2026-08-18T14:41:58"/>
    <d v="2026-08-18T14:44:01"/>
    <n v="69369167"/>
    <m/>
    <n v="152451212051"/>
    <s v="UPT SD NEGERI 282 GRESIK RUANG LAB"/>
    <s v="ODP-SDY-FL/11 FL/D06/11.01"/>
    <s v="WO062022531"/>
    <m/>
    <m/>
    <m/>
    <n v="112.418582886457"/>
    <n v="-6.9700251230165398"/>
    <s v="MD|MYDB-20260818266003|DN00001/MN01211|UPT SD NEGERI 282 GRESIK RUANG LAB|081615202701"/>
    <s v="MYDIGIBIZPARTNER"/>
    <m/>
    <m/>
    <m/>
    <m/>
    <m/>
    <m/>
    <m/>
    <m/>
    <s v="Management Janji"/>
    <s v="2026-08-19 13:00:00 | Jam Pemasangan : 08:00 - 12.00 Tanggal Pemasangan :19/08/2025 Info Tambahan : Hubungi pelanggan sebelum datang ke lokasi"/>
    <s v="FCC"/>
    <s v="18-08-2026 14:55:28"/>
    <d v="2026-08-19T13:00:00"/>
    <m/>
    <s v="SURVEY_NEW_MANJA"/>
    <s v="SDY"/>
    <s v="NO ADDON"/>
    <m/>
    <s v="MIE - SEND SURVEY"/>
    <s v="HSI Bisnis Promo HUT RI PSB 70% - 150 Mbps"/>
    <s v="INDIBIZ"/>
    <m/>
    <m/>
    <d v="2026-08-19T13:00:00"/>
    <s v="2026-08-19 13:00:00 | Jam Pemasangan : 08:00 - 12.00 Tanggal Pemasangan :19/08/2025 Info Tambahan : Hubungi pelanggan sebelum datang ke lokasi"/>
    <m/>
    <m/>
    <m/>
    <e v="#NUM!"/>
    <e v="#NUM!"/>
    <x v="0"/>
    <x v="8"/>
  </r>
  <r>
    <n v="2410"/>
    <n v="1002515512"/>
    <n v="3"/>
    <x v="6"/>
    <n v="5"/>
    <s v="JEMBER"/>
    <s v="JEMBER"/>
    <s v="JER"/>
    <s v="REG"/>
    <s v="AO"/>
    <s v="NEW SALES"/>
    <s v="1P INET"/>
    <s v="Completed (PS)"/>
    <s v="RBS-Regional 3"/>
    <d v="2026-08-07T19:37:56"/>
    <d v="2026-08-07T21:44:33"/>
    <n v="69361163"/>
    <m/>
    <n v="152501280888"/>
    <s v="CAFE ANAK LANANG REBOND"/>
    <s v="ODP-JER-FM/15 FM/D02/15.01"/>
    <s v="WO061205507"/>
    <m/>
    <m/>
    <m/>
    <n v="113.643553107976"/>
    <n v="-8.1936041443613803"/>
    <s v="MD|MYDB-20260807264704|DN00001/MN00906|CAFE ANAK LANANG REBOND|087896653101"/>
    <s v="MYDIGIBIZPARTNER"/>
    <m/>
    <m/>
    <m/>
    <m/>
    <m/>
    <m/>
    <m/>
    <m/>
    <s v="Management Janji"/>
    <s v="2026-08-09 08:00:00 | Nama PIC : bapak mizan No HP : 087896653101 Alt :  M Janji : (SABTU/8/AGUSTUS/2026) jam Pasang : 09:00 Note : hubungi pelanggan jika ingin kelokasi"/>
    <s v="FCC"/>
    <d v="2026-07-08T19:40:07"/>
    <d v="2026-08-09T08:00:00"/>
    <m/>
    <s v="PS"/>
    <s v="JER"/>
    <s v="NO ADDON"/>
    <n v="20260807"/>
    <s v="Completed"/>
    <s v="HSI Bisnis Promo HUT Telkom PSB 70% - 50 Mbps"/>
    <s v="INDIBIZ"/>
    <m/>
    <m/>
    <d v="2026-08-09T08:00:00"/>
    <s v="2026-08-09 08:00:00 | Nama PIC : bapak mizan No HP : 087896653101 Alt :  M Janji : (SABTU/8/AGUSTUS/2026) jam Pasang : 09:00 Note : hubungi pelanggan jika ingin kelokasi"/>
    <n v="2026"/>
    <n v="8"/>
    <n v="7"/>
    <d v="2026-08-07T00:00:00"/>
    <n v="-2.3333333333357587"/>
    <x v="1"/>
    <x v="13"/>
  </r>
  <r>
    <n v="2411"/>
    <n v="1002518525"/>
    <n v="3"/>
    <x v="2"/>
    <n v="4"/>
    <s v="PURWOKERTO"/>
    <s v="PURWOKERTO"/>
    <s v="PWT"/>
    <s v="REG"/>
    <s v="AO"/>
    <s v="NEW SALES"/>
    <m/>
    <s v="Completed (PS)"/>
    <s v="RBS-Regional 3"/>
    <d v="2026-08-10T16:46:46"/>
    <d v="2026-08-10T18:45:08"/>
    <n v="69361427"/>
    <m/>
    <n v="146303609786"/>
    <s v="TK DUTA RK99 KARANGKEMIRI"/>
    <s v="ODP-PWT-FDG/053"/>
    <s v="WO061432973"/>
    <m/>
    <m/>
    <m/>
    <n v="109.182956581889"/>
    <n v="-7.41658743935385"/>
    <s v="|MN00649|MYIA-020439370289/POI/Rizal Syahlani/6285865426767/kiebae03@gmail.com"/>
    <s v="Sales Profesional"/>
    <m/>
    <m/>
    <m/>
    <m/>
    <m/>
    <m/>
    <m/>
    <m/>
    <s v="Management Janji"/>
    <s v="2026-08-09 13:00:00 | Nama PIC : Ibu Rizal  No Hp : 085865426767  No Alt : -  Tgl Pemasangan : 09 Agustus 2026  Interval : PAGI SIANG  Note : Hubungi pelanggan terlebih dahulu"/>
    <s v="FCC"/>
    <d v="2026-10-08T16:55:23"/>
    <m/>
    <m/>
    <s v="PS"/>
    <s v="PWT"/>
    <s v="NO ADDON"/>
    <n v="20260810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10T07:00:00"/>
    <s v="2026-08-09 13:00:00 | Nama PIC : Ibu Rizal  No Hp : 085865426767  No Alt : -  Tgl Pemasangan : 09 Agustus 2026  Interval : PAGI SIANG  Note : Hubungi pelanggan terlebih dahulu"/>
    <n v="2026"/>
    <n v="8"/>
    <n v="10"/>
    <d v="2026-08-10T00:00:00"/>
    <n v="-0.29166666666424135"/>
    <x v="1"/>
    <x v="4"/>
  </r>
  <r>
    <n v="2412"/>
    <n v="1002510128"/>
    <n v="3"/>
    <x v="3"/>
    <n v="5"/>
    <s v="SBY SELATAN"/>
    <s v="KETINTANG"/>
    <s v="RKT"/>
    <s v="REG"/>
    <s v="AO"/>
    <s v="NEW SALES"/>
    <m/>
    <s v="Completed (PS)"/>
    <s v="RBS-Regional 3"/>
    <d v="2026-08-05T11:07:51"/>
    <d v="2026-08-05T14:18:28"/>
    <n v="69357389"/>
    <m/>
    <n v="152308242977"/>
    <s v="Ponpes AN-NURIYAH ( putri )"/>
    <s v="ODP-RKT-FBM/51"/>
    <s v="WO060966062"/>
    <m/>
    <m/>
    <m/>
    <n v="112.73573810000001"/>
    <n v="-7.3183878919999996"/>
    <s v="MD|MYDB-20260803264240|DN00001/MN00459|Ponpes AN-NURIYAH ( putri )|082257588373"/>
    <s v="MYDIGIBIZPARTNER"/>
    <m/>
    <m/>
    <m/>
    <m/>
    <m/>
    <m/>
    <m/>
    <m/>
    <s v="Management Janji"/>
    <s v="2026-08-04 11:00:00 | Nama : BU ATINA ZAINAL FUADAH  No Hp : 082257588373  No Alt :   Tgl Pemasangan : 04 Agustus 2026  Interval : SIANG  Note : Hubungi pelanggan terlebih dahulu"/>
    <s v="FCC"/>
    <d v="2026-05-08T11:24:55"/>
    <m/>
    <m/>
    <s v="PS"/>
    <s v="RKT"/>
    <s v="NO ADDON"/>
    <n v="20260805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5T07:00:00"/>
    <s v="2026-08-04 11:00:00 | Nama : BU ATINA ZAINAL FUADAH  No Hp : 082257588373  No Alt :   Tgl Pemasangan : 04 Agustus 2026  Interval : SIANG  Note : Hubungi pelanggan terlebih dahulu"/>
    <n v="2026"/>
    <n v="8"/>
    <n v="5"/>
    <d v="2026-08-05T00:00:00"/>
    <n v="-0.29166666666424135"/>
    <x v="1"/>
    <x v="10"/>
  </r>
  <r>
    <n v="2413"/>
    <n v="1002507692"/>
    <n v="3"/>
    <x v="1"/>
    <n v="5"/>
    <s v="KEDIRI"/>
    <s v="KEDIRI"/>
    <s v="KDI"/>
    <s v="REG"/>
    <s v="AO"/>
    <s v="NEW SALES"/>
    <s v="1P INET"/>
    <s v="Completed (PS)"/>
    <s v="RBS-Regional 3"/>
    <d v="2026-08-04T11:16:56"/>
    <d v="2026-08-04T15:43:18"/>
    <n v="69358122"/>
    <m/>
    <n v="152610241452"/>
    <s v="FALZ STORE"/>
    <s v="ODP-KDI-FAY/02 FAY/D01/02.01"/>
    <s v="WO060872442"/>
    <m/>
    <m/>
    <m/>
    <n v="112.02931087464"/>
    <n v="-7.8403035584790599"/>
    <s v="MD|MYDB-20260803264289|DN00001/MN01011|FALZ STORE|085649244030"/>
    <s v="MYDIGIBIZPARTNER"/>
    <m/>
    <m/>
    <m/>
    <m/>
    <m/>
    <m/>
    <m/>
    <m/>
    <s v="Management Janji"/>
    <s v="2026-08-05 13:00:00 | Nama PIC: bp muh fauzi  Notel: 085649244030 Alt: -  Tanggal: 5/8/2026 Jam Pasang: Siang Note: Hubungi sebelum ke lokasi, terimakasih."/>
    <s v="FCC"/>
    <d v="2026-04-08T11:25:40"/>
    <d v="2026-08-05T13:00:00"/>
    <m/>
    <s v="PS"/>
    <s v="KDI"/>
    <s v="NO ADDON"/>
    <n v="20260804"/>
    <s v="Completed"/>
    <s v="HSI Bisnis Promo HUT Telkom PSB 70% - 300 Mbps"/>
    <s v="INDIBIZ"/>
    <m/>
    <m/>
    <d v="2026-08-05T13:00:00"/>
    <s v="2026-08-05 13:00:00 | Nama PIC: bp muh fauzi  Notel: 085649244030 Alt: -  Tanggal: 5/8/2026 Jam Pasang: Siang Note: Hubungi sebelum ke lokasi, terimakasih."/>
    <n v="2026"/>
    <n v="8"/>
    <n v="4"/>
    <d v="2026-08-04T00:00:00"/>
    <n v="-1.5416666666642413"/>
    <x v="1"/>
    <x v="1"/>
  </r>
  <r>
    <n v="2414"/>
    <n v="1002523271"/>
    <n v="3"/>
    <x v="5"/>
    <n v="5"/>
    <s v="DENPASAR"/>
    <s v="SANUR"/>
    <s v="TOP"/>
    <s v="REG"/>
    <s v="AO"/>
    <s v="NEW SALES"/>
    <m/>
    <s v="OSS - FALLOUT"/>
    <s v="RBS-Regional 3"/>
    <d v="2026-08-13T08:18:16"/>
    <d v="2026-08-14T14:09:34"/>
    <n v="69364693"/>
    <m/>
    <n v="172422212718"/>
    <s v="PT. Harapan Baru Migasindo (SPBU 548.01.11)"/>
    <s v="ODP-TOP-FE/74"/>
    <s v="WO061670099"/>
    <m/>
    <m/>
    <m/>
    <n v="115.2321053"/>
    <n v="-8.6343876999999996"/>
    <s v="|MN02364|/PIC SRIYANI/089522868899/spbu.bali.5480111@gmail.com"/>
    <s v="Sales Force DBS"/>
    <m/>
    <m/>
    <m/>
    <m/>
    <m/>
    <m/>
    <m/>
    <m/>
    <s v="Management Janji"/>
    <s v="2026-08-14 13:00:00|M Janji : (Jumat/14/Agustus/2026) jam Pasang : 09:00 Note : hubungi pelanggan jika ingin kelokasi|40900827|MYDITA"/>
    <s v="FCC"/>
    <s v="13-08-2026 08:25:29"/>
    <d v="2026-08-14T13:00:00"/>
    <s v="Kendala Teknik"/>
    <s v="FO_WFM"/>
    <s v="TOP"/>
    <s v="NO ADDON"/>
    <m/>
    <s v="Provisioning Failed|WFM|INF009043130|TOF_-8.6359096,115.2376194_ODP terdekat full, alt. crossing jalan besar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4T13:00:00"/>
    <s v="2026-08-14 13:00:00|M Janji : (Jumat/14/Agustus/2026) jam Pasang : 09:00 Note : hubungi pelanggan jika ingin kelokasi|40900827|MYDITA"/>
    <m/>
    <m/>
    <m/>
    <e v="#NUM!"/>
    <e v="#NUM!"/>
    <x v="0"/>
    <x v="7"/>
  </r>
  <r>
    <n v="2415"/>
    <n v="1002518415"/>
    <n v="3"/>
    <x v="5"/>
    <n v="5"/>
    <s v="SINGARJA"/>
    <s v="GIANYAR"/>
    <s v="GIN"/>
    <s v="REG"/>
    <s v="AO"/>
    <s v="NEW SALES"/>
    <m/>
    <s v="Completed (PS)"/>
    <s v="RBS-Regional 3"/>
    <d v="2026-08-10T16:07:21"/>
    <d v="2026-08-12T14:17:00"/>
    <n v="69362707"/>
    <m/>
    <n v="172407213929"/>
    <s v="SD NEGERI 3 BURUAN"/>
    <s v="ODP-GIN-FAN/21"/>
    <s v="WO061444449"/>
    <m/>
    <m/>
    <m/>
    <n v="115.3020191"/>
    <n v="-8.5440394000000008"/>
    <s v="|MN02658|/PIC LUH PT OKA MAHAYANI/081339731300/sdburuan3@gmail.com"/>
    <s v="Sales Force DBS"/>
    <m/>
    <m/>
    <m/>
    <m/>
    <m/>
    <m/>
    <m/>
    <m/>
    <s v="Management Janji"/>
    <s v="2026-08-11 15:00:00|Tanggal pemasangan : 11 AGUSTUS 2026 Jam pemasangan : pagi/siang Info Tambahan : Hubungi pelanggan dulu sebelum ke lokasi terima kasih|40010577|MYDITA"/>
    <s v="FCC"/>
    <d v="2026-10-08T16:10:07"/>
    <d v="2026-08-11T15:00:00"/>
    <m/>
    <s v="PS"/>
    <s v="GIN"/>
    <s v="NO ADDON"/>
    <n v="2026081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15:00:00"/>
    <s v="2026-08-11 15:00:00|Tanggal pemasangan : 11 AGUSTUS 2026 Jam pemasangan : pagi/siang Info Tambahan : Hubungi pelanggan dulu sebelum ke lokasi terima kasih|40010577|MYDITA"/>
    <n v="2026"/>
    <n v="8"/>
    <n v="12"/>
    <d v="2026-08-12T00:00:00"/>
    <n v="0.375"/>
    <x v="1"/>
    <x v="26"/>
  </r>
  <r>
    <n v="2416"/>
    <n v="1002505702"/>
    <n v="3"/>
    <x v="3"/>
    <n v="5"/>
    <s v="SBY UTARA"/>
    <s v="MANYAR"/>
    <s v="MGO"/>
    <s v="REG"/>
    <s v="AO"/>
    <s v="NEW SALES"/>
    <m/>
    <s v="Completed (PS)"/>
    <s v="RBS-Regional 3"/>
    <d v="2026-08-03T10:04:58"/>
    <d v="2026-08-05T16:16:24"/>
    <n v="69357300"/>
    <m/>
    <n v="152413166948"/>
    <s v="SPPG GENTENG"/>
    <s v="ODP-DMO-FQQ/25"/>
    <s v="WO060876882"/>
    <m/>
    <m/>
    <m/>
    <n v="112.7337153"/>
    <n v="-7.2573363000000004"/>
    <s v="|MC70135|/SPPG GENTENG/MOHAMMAD ALFIN/081231768783/alfinmohammadalfin@gmail.com/HSI Bisnis Promo HUT Telkom (1:1) 300 Mbps (Rp 1.130.000) PSB Rp 150.000"/>
    <s v="Sales Force DBS"/>
    <m/>
    <m/>
    <m/>
    <m/>
    <m/>
    <m/>
    <m/>
    <m/>
    <s v="Management Janji"/>
    <s v="2026-08-05 08:00:00|Nama Pic : bp ALFIN No Hp Pic : 081231768783 No alt : - Jam Pemasangan : pagi  Tanggal Pemasangan : 5 Agustus 2026|40981182|MYDITA"/>
    <s v="FCC"/>
    <d v="2026-03-08T10:10:41"/>
    <d v="2026-08-05T08:00:00"/>
    <m/>
    <s v="PS"/>
    <s v="MGO"/>
    <s v="NO ADDON"/>
    <n v="2026080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8:00:00"/>
    <s v="2026-08-05 08:00:00|Nama Pic : bp ALFIN No Hp Pic : 081231768783 No alt : - Jam Pemasangan : pagi  Tanggal Pemasangan : 5 Agustus 2026|40981182|MYDITA"/>
    <n v="2026"/>
    <n v="8"/>
    <n v="5"/>
    <d v="2026-08-05T00:00:00"/>
    <n v="-0.33333333333575865"/>
    <x v="1"/>
    <x v="10"/>
  </r>
  <r>
    <n v="2417"/>
    <n v="1002512014"/>
    <n v="3"/>
    <x v="1"/>
    <n v="5"/>
    <s v="KEDIRI"/>
    <s v="TULUNGAGUNG"/>
    <s v="TUL"/>
    <s v="REG"/>
    <s v="AO"/>
    <s v="NEW SALES"/>
    <s v="1P INET"/>
    <s v="Completed (PS)"/>
    <s v="RBS-Regional 3"/>
    <d v="2026-08-06T11:19:56"/>
    <d v="2026-08-06T20:04:16"/>
    <n v="69359813"/>
    <m/>
    <n v="152606246204"/>
    <s v="PT. ANUGRAH GANGSAR JAYA LESTARI"/>
    <s v="ODP-TUL-FE/15 FE/D03/15.01"/>
    <s v="WO061059071"/>
    <m/>
    <m/>
    <m/>
    <n v="111.899716435584"/>
    <n v="-8.0913445215996394"/>
    <s v="|MN00418|MYIA-049294282840/POI/EKO SUTRISNO/085334196816/anugrahgangsar@gmail.com"/>
    <s v="MYIB_ASSISTANT"/>
    <m/>
    <m/>
    <m/>
    <m/>
    <m/>
    <m/>
    <m/>
    <m/>
    <s v="Management Janji"/>
    <s v="2026-08-07 08:00:00 | telp :085334196816 alt : manja : pagi : siang 07/08/2026 hub sebelum ke lokasi "/>
    <s v="FCC"/>
    <d v="2026-06-08T11:25:46"/>
    <d v="2026-08-07T08:00:00"/>
    <m/>
    <s v="PS"/>
    <s v="TUL"/>
    <s v="NO ADDON"/>
    <n v="20260806"/>
    <s v="Completed"/>
    <s v="HSI Bisnis Promo HUT Telkom PSB 70% - 50 Mbps"/>
    <s v="INDIBIZ"/>
    <m/>
    <m/>
    <d v="2026-08-07T08:00:00"/>
    <s v="2026-08-07 08:00:00 | telp :085334196816 alt : manja : pagi : siang 07/08/2026 hub sebelum ke lokasi "/>
    <n v="2026"/>
    <n v="8"/>
    <n v="6"/>
    <d v="2026-08-06T00:00:00"/>
    <n v="-1.3333333333357587"/>
    <x v="1"/>
    <x v="28"/>
  </r>
  <r>
    <n v="2418"/>
    <n v="1002514427"/>
    <n v="3"/>
    <x v="2"/>
    <n v="4"/>
    <s v="PURWOKERTO"/>
    <s v="CILACAP"/>
    <s v="MAO"/>
    <s v="REG"/>
    <s v="AO"/>
    <s v="NEW SALES"/>
    <s v="1P INET"/>
    <s v="Completed (PS)"/>
    <s v="RBS-Regional 3"/>
    <d v="2026-08-07T11:52:57"/>
    <d v="2026-08-08T11:36:47"/>
    <n v="69360685"/>
    <m/>
    <n v="146389104313"/>
    <s v="SPBU 44.532.04 SAMPANG"/>
    <s v="ODP-MAO-FE/073 FE/D01/073.01"/>
    <s v="WO061153370"/>
    <m/>
    <m/>
    <m/>
    <n v="109.20383959999999"/>
    <n v="-7.5618238"/>
    <s v="|MN00648|MYIA-081872661726/POI/Arby/085727707508/arby.septiantony@gmail.com"/>
    <s v="MYIB_ASSISTANT"/>
    <m/>
    <m/>
    <m/>
    <m/>
    <m/>
    <m/>
    <m/>
    <m/>
    <s v="Management Janji"/>
    <s v="2026-08-08 08:00:00 | Nama PIC : BAPAK arby No HP : 085727707508 Alt :  M Janji : (SABTU/8/AGUSTUS/2026) jam Pasang : 09:00 Note : hubungi pelanggan jika ingin kelokasi"/>
    <s v="FCC"/>
    <d v="2026-07-08T11:55:04"/>
    <d v="2026-08-08T08:00:00"/>
    <m/>
    <s v="PS"/>
    <s v="MAO"/>
    <s v="NO ADDON"/>
    <n v="20260808"/>
    <s v="Completed"/>
    <s v="HSI Bisnis Promo HUT Telkom PSB 70% - 50 Mbps"/>
    <s v="INDIBIZ"/>
    <m/>
    <m/>
    <d v="2026-08-08T08:00:00"/>
    <s v="2026-08-08 08:00:00 | Nama PIC : BAPAK arby No HP : 085727707508 Alt :  M Janji : (SABTU/8/AGUSTUS/2026) jam Pasang : 09:00 Note : hubungi pelanggan jika ingin kelokasi"/>
    <n v="2026"/>
    <n v="8"/>
    <n v="8"/>
    <d v="2026-08-08T00:00:00"/>
    <n v="-0.33333333333575865"/>
    <x v="1"/>
    <x v="4"/>
  </r>
  <r>
    <n v="2419"/>
    <n v="1002506290"/>
    <n v="3"/>
    <x v="1"/>
    <n v="5"/>
    <s v="MADIUN"/>
    <s v="TUBAN"/>
    <s v="BCR"/>
    <s v="REG"/>
    <s v="AO"/>
    <s v="NEW SALES"/>
    <s v="1P INET"/>
    <s v="Completed (PS)"/>
    <s v="RBS-Regional 3"/>
    <d v="2026-08-03T14:40:57"/>
    <d v="2026-08-04T13:15:04"/>
    <n v="69357654"/>
    <m/>
    <n v="152648206870"/>
    <s v="SMP NEGERI2 BANCAR"/>
    <s v="ODP-BCR-FAF/32 FAF/D03/32.01"/>
    <s v="WO060804634"/>
    <m/>
    <m/>
    <m/>
    <n v="111.773783063468"/>
    <n v="-6.8162836291817799"/>
    <s v="|MN02366|MYIA-046837474407/POI/ATMI/081331139175/smpnduabancar@gmail.com"/>
    <s v="MYIB_ASSISTANT"/>
    <m/>
    <m/>
    <m/>
    <m/>
    <m/>
    <m/>
    <m/>
    <m/>
    <s v="Management Janji"/>
    <s v="2026-08-05 15:00:00 | Nama PIC: BP LUTFI  Notel: 085646737220 Alt: 081331139175 / Whatsapp Tanggal: 5/8/2026 Jam Pasang: Pagi Note: Hubungi sebelum ke lokasi, terimakasih."/>
    <s v="FCC"/>
    <d v="2026-03-08T14:55:18"/>
    <d v="2026-08-05T15:00:00"/>
    <m/>
    <s v="PS"/>
    <s v="BCR"/>
    <s v="NO ADDON"/>
    <n v="20260804"/>
    <s v="Completed"/>
    <s v="HSI Bisnis Basic Promo HUT Telkom PSB 70% - 50 Mbps"/>
    <s v="INDIBIZ"/>
    <m/>
    <m/>
    <d v="2026-08-05T15:00:00"/>
    <s v="2026-08-05 15:00:00 | Nama PIC: BP LUTFI  Notel: 085646737220 Alt: 081331139175 / Whatsapp Tanggal: 5/8/2026 Jam Pasang: Pagi Note: Hubungi sebelum ke lokasi, terimakasih."/>
    <n v="2026"/>
    <n v="8"/>
    <n v="4"/>
    <d v="2026-08-04T00:00:00"/>
    <n v="-1.625"/>
    <x v="1"/>
    <x v="18"/>
  </r>
  <r>
    <n v="2420"/>
    <n v="1002512070"/>
    <n v="3"/>
    <x v="3"/>
    <n v="5"/>
    <s v="SBY UTARA"/>
    <s v="KENJERAN"/>
    <s v="KBL"/>
    <s v="REG"/>
    <s v="AO"/>
    <s v="NEW SALES"/>
    <s v="1P INET"/>
    <s v="Completed (PS)"/>
    <s v="RBS-Regional 3"/>
    <d v="2026-08-06T11:31:56"/>
    <d v="2026-08-06T17:18:58"/>
    <n v="69359824"/>
    <m/>
    <n v="152401227334"/>
    <s v="PT. Indo Container Lines"/>
    <s v="ODP-KBL-FWB/35 FWB/D04/35.01"/>
    <s v="WO061060611"/>
    <m/>
    <m/>
    <m/>
    <n v="112.72704999893899"/>
    <n v="-7.2329230407138203"/>
    <s v="MD|MYDB-20260805264484|DN00001/MN02280|PT. Indo Container Lines|085117135651"/>
    <s v="MYDIGIBIZPARTNER"/>
    <m/>
    <m/>
    <m/>
    <m/>
    <m/>
    <m/>
    <m/>
    <m/>
    <s v="Management Janji"/>
    <s v="2026-08-11 08:00:00 | Nama Pic : bu fatma  No Hp Pic : 085117135651 No alt : - Jam Pemasangan : pagi  Tanggal Pemasangan : 7 Agustus 2026"/>
    <s v="FCC"/>
    <d v="2026-06-08T11:39:52"/>
    <d v="2026-08-11T08:00:00"/>
    <m/>
    <s v="PS"/>
    <s v="KBL"/>
    <s v="NETMONK"/>
    <n v="20260806"/>
    <s v="Completed"/>
    <s v="HSI Bisnis Bundling Netmonk Promo 2026 PSB 70% - 100 Mbps"/>
    <s v="INDIBIZ"/>
    <m/>
    <m/>
    <d v="2026-08-11T08:00:00"/>
    <s v="2026-08-11 08:00:00 | Nama Pic : bu fatma  No Hp Pic : 085117135651 No alt : - Jam Pemasangan : pagi  Tanggal Pemasangan : 7 Agustus 2026"/>
    <n v="2026"/>
    <n v="8"/>
    <n v="6"/>
    <d v="2026-08-06T00:00:00"/>
    <n v="-5.3333333333357587"/>
    <x v="1"/>
    <x v="23"/>
  </r>
  <r>
    <n v="2421"/>
    <n v="1002519031"/>
    <n v="3"/>
    <x v="0"/>
    <n v="5"/>
    <s v="MATARAM"/>
    <s v="LOMBOK BARAT TENGAH"/>
    <s v="PRY"/>
    <s v="REG"/>
    <s v="AO"/>
    <s v="NEW SALES"/>
    <s v="1P INET"/>
    <s v="Completed (PS)"/>
    <s v="RBS-Regional 3"/>
    <d v="2026-08-11T09:32:56"/>
    <d v="2026-08-11T20:54:11"/>
    <n v="69362955"/>
    <m/>
    <n v="172603791552"/>
    <s v="Toko Rahman"/>
    <s v="ODP-PYA-FAN/49 FAN/D06/49.01"/>
    <s v="WO061467226"/>
    <m/>
    <m/>
    <m/>
    <n v="116.315898299217"/>
    <n v="-8.6114852980139194"/>
    <s v="MD|MYDB-20260811264926|SC00001/MC00149|Toko Rahman|083831494555"/>
    <s v="MYDIGIBIZPARTNER"/>
    <m/>
    <m/>
    <m/>
    <m/>
    <m/>
    <m/>
    <m/>
    <m/>
    <s v="Management Janji"/>
    <s v="2026-08-12 08:00:00 | Tanggal pemasangan: 12/08/2026 Jam pemasangan : pagi Info Tambahan : Hubungi pelanggan dulu sebelum ke lokasi terima kasih."/>
    <s v="FCC"/>
    <d v="2026-11-08T09:40:16"/>
    <d v="2026-08-12T08:00:00"/>
    <m/>
    <s v="PS"/>
    <s v="PRY"/>
    <s v="NO ADDON"/>
    <n v="20260811"/>
    <s v="Completed"/>
    <s v="HSI Bisnis Promo HUT Telkom PSB 70% - 100 Mbps"/>
    <s v="INDIBIZ"/>
    <m/>
    <m/>
    <d v="2026-08-12T08:00:00"/>
    <s v="2026-08-12 08:00:00 | Tanggal pemasangan: 12/08/2026 Jam pemasangan : pagi Info Tambahan : Hubungi pelanggan dulu sebelum ke lokasi terima kasih."/>
    <n v="2026"/>
    <n v="8"/>
    <n v="11"/>
    <d v="2026-08-11T00:00:00"/>
    <n v="-1.3333333333357587"/>
    <x v="1"/>
    <x v="5"/>
  </r>
  <r>
    <n v="2422"/>
    <n v="1002523889"/>
    <n v="3"/>
    <x v="7"/>
    <n v="4"/>
    <s v="KUDUS"/>
    <s v="KUDUS"/>
    <s v="KUD"/>
    <s v="REG"/>
    <s v="AO"/>
    <s v="NEW SALES"/>
    <s v="1P INET"/>
    <s v="Completed (PS)"/>
    <s v="RBS-Regional 3"/>
    <d v="2026-08-13T11:16:56"/>
    <d v="2026-08-14T10:56:38"/>
    <n v="69364948"/>
    <m/>
    <n v="142401145776"/>
    <s v="Sppg Tanjungrejo"/>
    <s v="ODP-KUD-FZ/043 FZ/D03/043.01"/>
    <s v="WO061653157"/>
    <m/>
    <m/>
    <m/>
    <n v="110.91049599999999"/>
    <n v="-6.7915900000000002"/>
    <s v="|MC60025|MYIA-003664853783/POI/Muhammad yusuf/081229008887/muhammadyusuf.m1183@gmail.com"/>
    <s v="MYIB_ASSISTANT"/>
    <m/>
    <m/>
    <m/>
    <m/>
    <m/>
    <m/>
    <m/>
    <m/>
    <s v="Management Janji"/>
    <s v="2026-08-14 08:00:00 | Nama : BP MUHAMMAD YUSUF No Hp : 081229008887 No Alt :  Tgl Pemasangan : 14 Agustus 2026 Interval : PAGI  Note : Hubungi pelanggan terlebih dahulu"/>
    <s v="FCC"/>
    <s v="13-08-2026 11:25:53"/>
    <d v="2026-08-14T08:00:00"/>
    <m/>
    <s v="PS"/>
    <s v="KUD"/>
    <s v="NO ADDON"/>
    <n v="20260814"/>
    <s v="Completed"/>
    <s v="HSI Bisnis Promo HUT Telkom PSB 70% - 50 Mbps"/>
    <s v="INDIBIZ"/>
    <m/>
    <m/>
    <d v="2026-08-14T08:00:00"/>
    <s v="2026-08-14 08:00:00 | Nama : BP MUHAMMAD YUSUF No Hp : 081229008887 No Alt :  Tgl Pemasangan : 14 Agustus 2026 Interval : PAGI  Note : Hubungi pelanggan terlebih dahulu"/>
    <n v="2026"/>
    <n v="8"/>
    <n v="14"/>
    <d v="2026-08-14T00:00:00"/>
    <n v="-0.33333333333575865"/>
    <x v="1"/>
    <x v="4"/>
  </r>
  <r>
    <n v="2423"/>
    <n v="1002534157"/>
    <n v="3"/>
    <x v="6"/>
    <n v="5"/>
    <s v="JEMBER"/>
    <s v="BANYUWANGI"/>
    <s v="BWG"/>
    <s v="REG"/>
    <s v="AO"/>
    <s v="NEW SALES"/>
    <s v="1P INET"/>
    <s v="MIE - SEND SURVEY"/>
    <s v="RBS-Regional 3"/>
    <d v="2026-08-18T16:23:57"/>
    <d v="2026-08-18T16:26:01"/>
    <n v="69369352"/>
    <m/>
    <n v="152503269671"/>
    <s v="CAFE 1911"/>
    <s v="ODP-BWG-FAP/23 FAP/D03/23.01"/>
    <s v="WO062038824"/>
    <m/>
    <m/>
    <m/>
    <n v="114.3692267"/>
    <n v="-8.2192334999999996"/>
    <s v="MD|MYDB-20260818266026|DN00001/MN01010|CAFE 1911|0881027072095"/>
    <s v="MYDIGIBIZPARTNER"/>
    <m/>
    <m/>
    <m/>
    <m/>
    <m/>
    <m/>
    <m/>
    <m/>
    <s v="Management Janji"/>
    <s v="2026-08-19 13:00:00 |  M Janji : (19 AGUSTUS 2026) jam Pasang : siang Note : hubungi pelanggan jika ingin kelokasi"/>
    <s v="FCC"/>
    <s v="18-08-2026 16:39:51"/>
    <d v="2026-08-19T13:00:00"/>
    <m/>
    <s v="SURVEY_NEW_MANJA"/>
    <s v="BWG"/>
    <s v="NO ADDON"/>
    <m/>
    <s v="MIE - SEND SURVEY"/>
    <s v="HSI Bisnis Promo HUT RI PSB 70% - 300 Mbps"/>
    <s v="INDIBIZ"/>
    <m/>
    <m/>
    <d v="2026-08-19T13:00:00"/>
    <s v="2026-08-19 13:00:00 |  M Janji : (19 AGUSTUS 2026) jam Pasang : siang Note : hubungi pelanggan jika ingin kelokasi"/>
    <m/>
    <m/>
    <m/>
    <e v="#NUM!"/>
    <e v="#NUM!"/>
    <x v="0"/>
    <x v="9"/>
  </r>
  <r>
    <n v="2424"/>
    <n v="1002525727"/>
    <n v="3"/>
    <x v="2"/>
    <n v="4"/>
    <s v="PURWOKERTO"/>
    <s v="BANJARNEGARA"/>
    <s v="BJR"/>
    <s v="REG"/>
    <s v="AO"/>
    <s v="NEW SALES"/>
    <s v="1P INET"/>
    <s v="Completed (PS)"/>
    <s v="RBS-Regional 3"/>
    <d v="2026-08-14T09:55:57"/>
    <d v="2026-08-15T10:42:30"/>
    <n v="69365735"/>
    <m/>
    <n v="146372102961"/>
    <s v="TOKO ARYA PERABOT RUMAH TANGGA SIJERUK"/>
    <s v="ODP-BJR-FAJ/017"/>
    <s v="WO061724062"/>
    <m/>
    <m/>
    <m/>
    <n v="109.71178999999999"/>
    <n v="-7.3172629999999996"/>
    <s v="|MC00213|MYIA-007540559436/POI/ARYA BUDHI PRAJNA/0882006386703/aryabodiprajena@gmail.com"/>
    <s v="MYIB_ASSISTANT"/>
    <m/>
    <m/>
    <m/>
    <m/>
    <m/>
    <m/>
    <m/>
    <m/>
    <s v="Management Janji"/>
    <s v="2026-08-16 13:00:00 | M Janji : (15/08/2026) jam Pasang : 09:00 Note : hubungi pelanggan jika ingin kelokasi"/>
    <s v="FCC"/>
    <s v="14-08-2026 10:09:48"/>
    <d v="2026-08-16T13:00:00"/>
    <m/>
    <s v="PS"/>
    <s v="BJR"/>
    <s v="NO ADDON"/>
    <n v="20260815"/>
    <s v="Completed"/>
    <s v="HSI Bisnis Promo HUT Telkom PSB 70% - 300 Mbps"/>
    <s v="INDIBIZ"/>
    <m/>
    <m/>
    <d v="2026-08-16T13:00:00"/>
    <s v="2026-08-16 13:00:00 | M Janji : (15/08/2026) jam Pasang : 09:00 Note : hubungi pelanggan jika ingin kelokasi"/>
    <n v="2026"/>
    <n v="8"/>
    <n v="15"/>
    <d v="2026-08-15T00:00:00"/>
    <n v="-1.5416666666642413"/>
    <x v="1"/>
    <x v="4"/>
  </r>
  <r>
    <n v="2425"/>
    <n v="1002534125"/>
    <n v="3"/>
    <x v="6"/>
    <n v="5"/>
    <s v="JEMBER"/>
    <s v="BANYUWANGI"/>
    <s v="GEN"/>
    <s v="REG"/>
    <s v="AO"/>
    <s v="NEW SALES"/>
    <s v="1P INET"/>
    <s v="MIE - SEND SURVEY"/>
    <s v="RBS-Regional 3"/>
    <d v="2026-08-18T16:17:56"/>
    <d v="2026-08-18T16:20:01"/>
    <n v="69369348"/>
    <m/>
    <n v="152519204170"/>
    <s v="GARUS"/>
    <s v="ODP-GEN-FQ/17 FQ/D02/17.01"/>
    <s v="WO062037685"/>
    <m/>
    <m/>
    <m/>
    <n v="114.11470122635301"/>
    <n v="-8.3998085956645205"/>
    <s v="MD|MYDB-20260818266010|DC30004/MC30050|GARUS|082230662959"/>
    <s v="MYDIGIBIZPARTNER"/>
    <m/>
    <m/>
    <m/>
    <m/>
    <m/>
    <m/>
    <m/>
    <m/>
    <s v="Management Janji"/>
    <s v="2026-08-19 13:00:00 |  M Janji : (19 AGUSTUS 2026) jam Pasang : siang Note : hubungi pelanggan jika ingin kelokasi"/>
    <s v="FCC"/>
    <s v="18-08-2026 16:39:51"/>
    <d v="2026-08-19T13:00:00"/>
    <m/>
    <s v="SURVEY_NEW_MANJA"/>
    <s v="GEN"/>
    <s v="NETMONK"/>
    <m/>
    <s v="MIE - SEND SURVEY"/>
    <s v="HSI Bisnis Bundling Netmonk Promo 2026 PSB 70% - 300 Mbps"/>
    <s v="INDIBIZ"/>
    <m/>
    <m/>
    <d v="2026-08-19T13:00:00"/>
    <s v="2026-08-19 13:00:00 |  M Janji : (19 AGUSTUS 2026) jam Pasang : siang Note : hubungi pelanggan jika ingin kelokasi"/>
    <m/>
    <m/>
    <m/>
    <e v="#NUM!"/>
    <e v="#NUM!"/>
    <x v="0"/>
    <x v="9"/>
  </r>
  <r>
    <n v="2426"/>
    <n v="1002505691"/>
    <n v="3"/>
    <x v="2"/>
    <n v="4"/>
    <s v="YOGYAKARTA"/>
    <s v="INNER - YOGYA JATENG SELATAN"/>
    <s v="KBU"/>
    <s v="REG"/>
    <s v="AO"/>
    <s v="NEW SALES"/>
    <m/>
    <s v="100 | REVOKE COMPLETED"/>
    <s v="RBS-Regional 3"/>
    <d v="2026-08-03T10:00:33"/>
    <d v="2026-08-11T09:47:16"/>
    <n v="69357297"/>
    <m/>
    <n v="146113146871"/>
    <s v="SINERGY EFFICIENCY SOLUTIONS"/>
    <s v="ODP-KBU-FHF/002"/>
    <s v="WO060772691"/>
    <m/>
    <m/>
    <m/>
    <n v="110.366873"/>
    <n v="-7.7908432999999997"/>
    <s v="|MC80228|/SINERGY EFFICIENCY SOLUTIONS/Paket HSI Bisnis Promo HUT Telkom 1:1 50Mbps/CAROLINE JAKOB/089626900317 08119592576/caroline@synergy.id"/>
    <s v="Sales Profesional"/>
    <m/>
    <m/>
    <m/>
    <m/>
    <m/>
    <m/>
    <m/>
    <m/>
    <s v="Management Janji"/>
    <s v="2026-08-05 13:00:00|Tanggal pemasangan : 05 agustus 2026 Jam pemasangan : pagi/siang Info Tambahan : Hubungi pelanggan dulu sebelum ke lokasi terima kasih|40010577|MYDITA"/>
    <s v="FCC"/>
    <d v="2026-03-08T10:10:41"/>
    <d v="2026-08-05T13:00:00"/>
    <s v="Kendala Pelanggan"/>
    <s v="REVOKE"/>
    <s v="KBU"/>
    <s v="NO ADDON"/>
    <m/>
    <s v="Revoke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13:00:00"/>
    <s v="2026-08-05 13:00:00|Tanggal pemasangan : 05 agustus 2026 Jam pemasangan : pagi/siang Info Tambahan : Hubungi pelanggan dulu sebelum ke lokasi terima kasih|40010577|MYDITA"/>
    <m/>
    <m/>
    <m/>
    <e v="#NUM!"/>
    <e v="#NUM!"/>
    <x v="0"/>
    <x v="4"/>
  </r>
  <r>
    <n v="2427"/>
    <n v="1002520743"/>
    <n v="3"/>
    <x v="4"/>
    <n v="4"/>
    <s v="PEKALONGAN"/>
    <s v="PEKALONGAN"/>
    <s v="KJE"/>
    <s v="REG"/>
    <s v="AO"/>
    <s v="NEW SALES"/>
    <m/>
    <s v="QC MIA - INVALID QUALITY CONTROL MIA"/>
    <s v="RBS-Regional 3"/>
    <d v="2026-08-11T16:35:02"/>
    <d v="2026-08-13T17:29:19"/>
    <n v="69363621"/>
    <m/>
    <n v="146219104085"/>
    <s v=" SMK MUHAMMADIYAH KARANGANYAR"/>
    <s v="ODP-KJE-FB/114"/>
    <m/>
    <m/>
    <m/>
    <m/>
    <n v="109.607975"/>
    <n v="-7.0326461"/>
    <s v="AMRBS;405260;TREG3;RIZKY WIBAWA;085728102811;PIC 082322122887 RIYANTO;HSI 1S 300MB;1.030.000;riankomp4@gmail.com"/>
    <s v="Account Manager"/>
    <m/>
    <m/>
    <m/>
    <m/>
    <m/>
    <m/>
    <m/>
    <m/>
    <m/>
    <m/>
    <m/>
    <d v="2026-11-08T16:39:47"/>
    <m/>
    <m/>
    <s v="QC1"/>
    <s v="KJE"/>
    <s v="NO ADDON"/>
    <m/>
    <s v="QC MIA - INVALID QUALITY CONTROL MIA - Tanda Tangan Berbeda - Uploadkan ttd digital sesuai KTP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4"/>
  </r>
  <r>
    <n v="2428"/>
    <n v="1002522508"/>
    <n v="3"/>
    <x v="4"/>
    <n v="4"/>
    <s v="SEMARANG"/>
    <s v="SALATIGA"/>
    <s v="SLI"/>
    <s v="REG"/>
    <s v="AO"/>
    <s v="NEW SALES"/>
    <s v="1P INET"/>
    <s v="Completed (PS)"/>
    <s v="RBS-Regional 3"/>
    <d v="2026-08-12T14:55:58"/>
    <d v="2026-08-14T12:47:38"/>
    <n v="69364388"/>
    <m/>
    <n v="142434111387"/>
    <s v="PT Bina Artha Ventura"/>
    <s v="ODP-SLI-FAF/091 FAF/D05/091.01"/>
    <s v="WO061599218"/>
    <m/>
    <m/>
    <m/>
    <n v="110.49893299999999"/>
    <n v="-7.3405969999999998"/>
    <s v="|MN00481|MYIA-081434256711/POI/joko prasetiyo/089648520408/j.prasetiyo19@gmail.com"/>
    <s v="MYIB_ASSISTANT"/>
    <m/>
    <m/>
    <m/>
    <m/>
    <m/>
    <m/>
    <m/>
    <m/>
    <s v="Management Janji"/>
    <s v="2026-08-14 08:00:00 | Tanggal Pemasangan : 14 Agustus 2026 Jam Pemasangan : 08:00 13:00 Info Tambahan : Hubungi pelanggan dulu sebelum ke lokasi terimakasih"/>
    <s v="FCC"/>
    <d v="2026-12-08T15:10:41"/>
    <d v="2026-08-14T08:00:00"/>
    <m/>
    <s v="PS"/>
    <s v="SLI"/>
    <s v="NO ADDON"/>
    <n v="20260814"/>
    <s v="Completed"/>
    <s v="HSI Bisnis Promo HUT Telkom PSB 70% - 50 Mbps"/>
    <s v="INDIBIZ"/>
    <m/>
    <m/>
    <d v="2026-08-14T08:00:00"/>
    <s v="2026-08-14 08:00:00 | Tanggal Pemasangan : 14 Agustus 2026 Jam Pemasangan : 08:00 13:00 Info Tambahan : Hubungi pelanggan dulu sebelum ke lokasi terimakasih"/>
    <n v="2026"/>
    <n v="8"/>
    <n v="14"/>
    <d v="2026-08-14T00:00:00"/>
    <n v="-0.33333333333575865"/>
    <x v="1"/>
    <x v="4"/>
  </r>
  <r>
    <n v="2429"/>
    <n v="1002516230"/>
    <n v="3"/>
    <x v="1"/>
    <n v="5"/>
    <s v="MADIUN"/>
    <s v="MADIUN"/>
    <s v="MNZ"/>
    <s v="REG"/>
    <s v="AO"/>
    <s v="NEW SALES"/>
    <s v="1P INET"/>
    <s v="Completed (PS)"/>
    <s v="RBS-Regional 3"/>
    <d v="2026-08-08T19:31:57"/>
    <d v="2026-08-11T08:47:16"/>
    <n v="69361668"/>
    <m/>
    <n v="152601214986"/>
    <s v="SPBU 54.631.17 (OFFICE)"/>
    <s v="ODP-MNZ-FAN/03 FAN/D01/03.01"/>
    <s v="WO061291434"/>
    <m/>
    <m/>
    <m/>
    <n v="111.53434900000001"/>
    <n v="-7.6062919999999998"/>
    <s v="|MN00286|MYIA-021461661755/POI/IWAN SETYAWAN/08563623930/iwansetawan1989e3@gmail.com"/>
    <s v="MYIB_ASSISTANT"/>
    <m/>
    <m/>
    <m/>
    <m/>
    <m/>
    <m/>
    <m/>
    <m/>
    <s v="Management Janji"/>
    <s v="2026-08-10 08:00:00 | M Janji : 10 agustus 2026 jam Pasang : pagi  Note : hubungi pelanggan jika ingin kelokasi "/>
    <s v="FCC"/>
    <d v="2026-08-08T19:39:43"/>
    <d v="2026-08-10T08:00:00"/>
    <m/>
    <s v="PS"/>
    <s v="MNZ"/>
    <s v="NO ADDON"/>
    <n v="20260811"/>
    <s v="Completed"/>
    <s v="HSI Bisnis Promo HUT Telkom PSB 70% - 50 Mbps"/>
    <s v="INDIBIZ"/>
    <m/>
    <m/>
    <d v="2026-08-10T08:00:00"/>
    <s v="2026-08-10 08:00:00 | M Janji : 10 agustus 2026 jam Pasang : pagi  Note : hubungi pelanggan jika ingin kelokasi "/>
    <n v="2026"/>
    <n v="8"/>
    <n v="11"/>
    <d v="2026-08-11T00:00:00"/>
    <n v="0.66666666666424135"/>
    <x v="1"/>
    <x v="11"/>
  </r>
  <r>
    <n v="2430"/>
    <n v="1002526959"/>
    <n v="3"/>
    <x v="3"/>
    <n v="5"/>
    <s v="SBY SELATAN"/>
    <s v="KETINTANG"/>
    <s v="WRU"/>
    <s v="REG"/>
    <s v="AO"/>
    <s v="NEW SALES"/>
    <s v="1P INET"/>
    <s v="100 | REVOKE COMPLETED"/>
    <s v="RBS-Regional 3"/>
    <d v="2026-08-14T15:37:56"/>
    <d v="2026-08-18T08:35:20"/>
    <n v="69366269"/>
    <m/>
    <n v="152302236765"/>
    <s v="Karma Mitra Jaya Prakasa"/>
    <s v="ODP-WR1-FHD/06 FHD/D01/01.06"/>
    <s v="WO061764196"/>
    <m/>
    <m/>
    <m/>
    <n v="112.716719"/>
    <n v="-7.3806709000000001"/>
    <s v="|MN00458|MYIA-014270298589/POI/Sugiyanto/+628133305375/asriwasisto092@gmail.com"/>
    <s v="MYIB_ASSISTANT"/>
    <m/>
    <m/>
    <m/>
    <m/>
    <m/>
    <m/>
    <m/>
    <m/>
    <s v="Management Janji"/>
    <s v="2026-08-15 13:00:00 | Tanggal Pemasangan : 13 Agustus 2026 Jam Pemasangan : 08:00 15:00 Info Tambahan : Hubungi pelanggan dulu sebelum ke lokasi terimakasih"/>
    <s v="FCC"/>
    <s v="14-08-2026 15:39:56"/>
    <d v="2026-08-15T13:00:00"/>
    <s v="Kendala Teknik"/>
    <s v="REVOKE"/>
    <s v="WRU"/>
    <s v="NO ADDON"/>
    <m/>
    <s v="Revoke Completed"/>
    <s v="HSI Bisnis Basic Promo HUT Telkom PSB 70% - 50 Mbps"/>
    <s v="INDIBIZ"/>
    <m/>
    <m/>
    <d v="2026-08-15T13:00:00"/>
    <s v="2026-08-15 13:00:00 | Tanggal Pemasangan : 13 Agustus 2026 Jam Pemasangan : 08:00 15:00 Info Tambahan : Hubungi pelanggan dulu sebelum ke lokasi terimakasih"/>
    <m/>
    <m/>
    <m/>
    <e v="#NUM!"/>
    <e v="#NUM!"/>
    <x v="0"/>
    <x v="10"/>
  </r>
  <r>
    <n v="2431"/>
    <n v="1002522773"/>
    <n v="3"/>
    <x v="5"/>
    <n v="5"/>
    <s v="DENPASAR"/>
    <s v="UBUNG"/>
    <s v="UBN"/>
    <s v="REG"/>
    <s v="AO"/>
    <s v="NEW SALES"/>
    <m/>
    <s v="Completed (PS)"/>
    <s v="RBS-Regional 3"/>
    <d v="2026-08-12T16:01:24"/>
    <d v="2026-08-13T15:55:05"/>
    <n v="69364484"/>
    <m/>
    <n v="172418757502"/>
    <s v="MI AL - MA&amp; 39;RUF DENPASAR"/>
    <s v="ODP-UBN-FBE/33"/>
    <s v="WO061618113"/>
    <m/>
    <m/>
    <m/>
    <n v="115.1946403"/>
    <n v="-8.6226292000000004"/>
    <s v="|MN02545|/PIC IBU PENY MARLISTYAWARDHANY/081999148710/mialmarufdps@gmail.com"/>
    <s v="Sales Force DBS"/>
    <m/>
    <m/>
    <m/>
    <m/>
    <m/>
    <m/>
    <m/>
    <m/>
    <s v="Management Janji"/>
    <s v="2026-08-13 15:00:00|Nama Pic : bu PENY  No Hp Pic : 081999148710 No alt : - Jam Pemasangan : siang  Tanggal Pemasangan : 13 Agustus 2026|40951375|MYDITA"/>
    <s v="FCC"/>
    <d v="2026-12-08T16:09:48"/>
    <d v="2026-08-13T15:00:00"/>
    <m/>
    <s v="PS"/>
    <s v="UBN"/>
    <s v="NO ADDON"/>
    <n v="2026081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3T15:00:00"/>
    <s v="2026-08-13 15:00:00|Nama Pic : bu PENY  No Hp Pic : 081999148710 No alt : - Jam Pemasangan : siang  Tanggal Pemasangan : 13 Agustus 2026|40951375|MYDITA"/>
    <n v="2026"/>
    <n v="8"/>
    <n v="13"/>
    <d v="2026-08-13T00:00:00"/>
    <n v="-0.625"/>
    <x v="1"/>
    <x v="22"/>
  </r>
  <r>
    <n v="2432"/>
    <n v="1002517886"/>
    <n v="3"/>
    <x v="7"/>
    <n v="4"/>
    <s v="SOLO"/>
    <s v="INNER - SOLO JATENG TIMUR"/>
    <s v="KRT"/>
    <s v="REG"/>
    <s v="AO"/>
    <s v="NEW SALES"/>
    <m/>
    <s v="Completed (PS)"/>
    <s v="RBS-Regional 3"/>
    <d v="2026-08-10T13:56:51"/>
    <d v="2026-08-12T14:24:11"/>
    <n v="69362508"/>
    <m/>
    <n v="142505403180"/>
    <s v="PT Solo Kulina Utama"/>
    <s v="ODP-KRT-FAZ/031"/>
    <s v="WO061492346"/>
    <m/>
    <m/>
    <m/>
    <n v="110.814350631216"/>
    <n v="-7.5820766089246296"/>
    <s v="AMRBS;406329/Afiq Adzana/TREG4SOLO/Guntur/085742212600 / 082226112532/it-solo@indoguna.co.id / acct-solo@indoguna.co.id /PSB Winback 2.0 Bisnis 150 Mbps Rp 620.000"/>
    <s v="Amex"/>
    <m/>
    <m/>
    <m/>
    <m/>
    <m/>
    <m/>
    <m/>
    <m/>
    <s v="Management Janji"/>
    <s v="2026-08-12 13:00:00|Nama Pic : bp Guntur No Hp Pic : 085742212600 No alt : - Jam Pemasangan : pagi  Tanggal Pemasangan : 12 Agustus 2026|40951375|MYDITA"/>
    <s v="FCC"/>
    <d v="2026-10-08T14:09:59"/>
    <d v="2026-08-12T13:00:00"/>
    <m/>
    <s v="PS"/>
    <s v="KRT"/>
    <s v="NO ADDON"/>
    <n v="2026081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2T13:00:00"/>
    <s v="2026-08-12 13:00:00|Nama Pic : bp Guntur No Hp Pic : 085742212600 No alt : - Jam Pemasangan : pagi  Tanggal Pemasangan : 12 Agustus 2026|40951375|MYDITA"/>
    <n v="2026"/>
    <n v="8"/>
    <n v="12"/>
    <d v="2026-08-12T00:00:00"/>
    <n v="-0.54166666666424135"/>
    <x v="1"/>
    <x v="4"/>
  </r>
  <r>
    <n v="2433"/>
    <n v="1002514843"/>
    <n v="3"/>
    <x v="0"/>
    <n v="5"/>
    <s v="KUPANG"/>
    <s v="KUPANG"/>
    <s v="KPN"/>
    <s v="REG"/>
    <s v="AO"/>
    <s v="NEW SALES"/>
    <s v="1P INET"/>
    <s v="OSS - FALLOUT"/>
    <s v="RBS-Regional 3"/>
    <d v="2026-08-07T14:28:56"/>
    <d v="2026-08-10T13:31:15"/>
    <n v="69360888"/>
    <m/>
    <n v="172502311392"/>
    <s v="SMA IT ICC"/>
    <s v="ODP-KPN-FU/05 FU/D01/05.01"/>
    <s v="WO061172537"/>
    <m/>
    <m/>
    <m/>
    <n v="123.609710410237"/>
    <n v="-10.169551645376099"/>
    <s v="MD|MYDB-20260807264660|DC40005/MC40050|SMA IT ICC|085293434340"/>
    <s v="MYDIGIBIZPARTNER"/>
    <m/>
    <m/>
    <m/>
    <m/>
    <m/>
    <m/>
    <m/>
    <m/>
    <s v="Management Janji"/>
    <s v="2026-08-08 13:00:00 | Nama Pic : bu sri  No Hp Pic : 085293434340 No alt : - Jam Pemasangan : siang  Tanggal Pemasangan : 8 Agustus 2026"/>
    <s v="FCC"/>
    <d v="2026-07-08T14:40:02"/>
    <d v="2026-08-08T13:00:00"/>
    <s v="Kendala Teknik"/>
    <s v="FO_WFM"/>
    <s v="KPN"/>
    <s v="NO ADDON"/>
    <m/>
    <s v="Provisioning Failed|WFM|INF009011338|TKJ_-10.171759999999999,123.61145499999999_penarikan rumit kabel tdk bisa lewat sembaran"/>
    <s v="HSI Bisnis Promo HUT Telkom PSB 70% - 50 Mbps"/>
    <s v="INDIBIZ"/>
    <m/>
    <m/>
    <d v="2026-08-08T13:00:00"/>
    <s v="2026-08-08 13:00:00 | Nama Pic : bu sri  No Hp Pic : 085293434340 No alt : - Jam Pemasangan : siang  Tanggal Pemasangan : 8 Agustus 2026"/>
    <m/>
    <m/>
    <m/>
    <e v="#NUM!"/>
    <e v="#NUM!"/>
    <x v="0"/>
    <x v="29"/>
  </r>
  <r>
    <n v="2434"/>
    <n v="1002510341"/>
    <n v="3"/>
    <x v="0"/>
    <n v="5"/>
    <s v="KUPANG"/>
    <s v="ENDE"/>
    <s v="END"/>
    <s v="REG"/>
    <s v="AO"/>
    <s v="NEW SALES"/>
    <s v="1P INET"/>
    <s v="Completed (PS)"/>
    <s v="RBS-Regional 3"/>
    <d v="2026-08-05T12:02:56"/>
    <d v="2026-08-06T22:14:25"/>
    <n v="69359071"/>
    <m/>
    <n v="172506788951"/>
    <s v="DPC PARTAI GOLKAR KAB. ENDE"/>
    <s v="ODP-END-FH/02 FH/D01/02.01"/>
    <s v="WO060972663"/>
    <m/>
    <m/>
    <m/>
    <n v="121.657813"/>
    <n v="-8.8376468999999993"/>
    <s v="|MC40144|MYIA-030013747447/POI/SIPRIANUS DOI/081246101900/siprianusdoy@gmail.com"/>
    <s v="MYIB_ASSISTANT"/>
    <m/>
    <m/>
    <m/>
    <m/>
    <m/>
    <m/>
    <m/>
    <m/>
    <s v="Management Janji"/>
    <s v="2026-08-06 08:00:00 | Nama PIC : Bp Siprianus No Hp : 081246101900 No Alt : - Tgl Pemasangan : 06 Agustus 2026 Interval : PAGI SIANG Note : Hubungi pelanggan terlebih dahulu"/>
    <s v="FCC"/>
    <d v="2026-05-08T12:09:50"/>
    <d v="2026-08-06T08:00:00"/>
    <m/>
    <s v="PS"/>
    <s v="END"/>
    <s v="NO ADDON"/>
    <n v="20260806"/>
    <s v="Completed"/>
    <s v="HSI Bisnis Promo HUT Telkom PSB 70% - 150 Mbps"/>
    <s v="INDIBIZ"/>
    <m/>
    <m/>
    <d v="2026-08-06T08:00:00"/>
    <s v="2026-08-06 08:00:00 | Nama PIC : Bp Siprianus No Hp : 081246101900 No Alt : - Tgl Pemasangan : 06 Agustus 2026 Interval : PAGI SIANG Note : Hubungi pelanggan terlebih dahulu"/>
    <n v="2026"/>
    <n v="8"/>
    <n v="6"/>
    <d v="2026-08-06T00:00:00"/>
    <n v="-0.33333333333575865"/>
    <x v="1"/>
    <x v="21"/>
  </r>
  <r>
    <n v="2435"/>
    <n v="1002517902"/>
    <n v="3"/>
    <x v="6"/>
    <n v="5"/>
    <s v="JEMBER"/>
    <s v="SITUBONDO"/>
    <s v="ASB"/>
    <s v="REG"/>
    <s v="AO"/>
    <s v="NEW SALES"/>
    <s v="1P INET"/>
    <s v="Completed (PS)"/>
    <s v="RBS-Regional 3"/>
    <d v="2026-08-10T13:58:56"/>
    <d v="2026-08-11T17:36:11"/>
    <n v="69362464"/>
    <m/>
    <n v="152527209095"/>
    <s v="Sentra Gudang Assyarif DC"/>
    <s v="ODP-ASB-FB/09"/>
    <s v="WO061403731"/>
    <m/>
    <m/>
    <m/>
    <n v="114.275181"/>
    <n v="-7.7532899999999998"/>
    <s v="|MN00099|MYIA-071087842900/POI/SAFRIADI WIRIA PUTRA/082336477213/deank.syafriadi@gmail.com"/>
    <s v="MYIB_ASSISTANT"/>
    <m/>
    <m/>
    <m/>
    <m/>
    <m/>
    <m/>
    <m/>
    <m/>
    <s v="Management Janji"/>
    <s v="2026-08-11 13:00:00 | Tanggal pemasangan: 11/08/2026 Jam pemasangan : pagi / siang Info Tambahan : Hubungi pelanggan dulu sebelum ke lokasi terima kasih."/>
    <s v="FCC"/>
    <d v="2026-10-08T14:09:59"/>
    <d v="2026-08-11T13:00:00"/>
    <m/>
    <s v="PS"/>
    <s v="ASB"/>
    <s v="NO ADDON"/>
    <n v="20260811"/>
    <s v="Completed"/>
    <s v="HSI Bisnis Promo HUT Telkom PSB 70% - 75 Mbps"/>
    <s v="INDIBIZ"/>
    <m/>
    <m/>
    <d v="2026-08-11T13:00:00"/>
    <s v="2026-08-11 13:00:00 | Tanggal pemasangan: 11/08/2026 Jam pemasangan : pagi / siang Info Tambahan : Hubungi pelanggan dulu sebelum ke lokasi terima kasih."/>
    <n v="2026"/>
    <n v="8"/>
    <n v="11"/>
    <d v="2026-08-11T00:00:00"/>
    <n v="-0.54166666666424135"/>
    <x v="1"/>
    <x v="9"/>
  </r>
  <r>
    <n v="2436"/>
    <n v="1002534920"/>
    <n v="3"/>
    <x v="2"/>
    <n v="4"/>
    <s v="YOGYAKARTA"/>
    <s v="SLEMAN"/>
    <s v="SMN"/>
    <s v="REG"/>
    <s v="AO"/>
    <s v="NEW SALES"/>
    <m/>
    <s v="QC MIA - SEND QUALITY CONTROL MIA"/>
    <s v="RBS-Regional 3"/>
    <d v="2026-08-18T22:08:32"/>
    <d v="2026-08-18T22:26:01"/>
    <n v="69369592"/>
    <m/>
    <n v="146133133038"/>
    <s v="Padel Paddies"/>
    <s v="ODP-SMN-FBN/025"/>
    <m/>
    <m/>
    <m/>
    <m/>
    <n v="110.347715602246"/>
    <n v="-7.7310986736872298"/>
    <s v="|MC80228|/Padel Paddies/Paket HSI Bisnis Promo HUT Telkom 1:1 100Mbps/Herdiko Setyaputra/08119880989/padelpaddies@gmail.com"/>
    <s v="Sales Profesional"/>
    <m/>
    <m/>
    <m/>
    <m/>
    <m/>
    <m/>
    <m/>
    <m/>
    <m/>
    <m/>
    <m/>
    <s v="18-08-2026 22:26:00"/>
    <m/>
    <m/>
    <s v="QC1"/>
    <s v="SMN"/>
    <s v="NO ADDON"/>
    <m/>
    <s v="QC MIA - SEND QUALITY CONTROL MI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4"/>
  </r>
  <r>
    <n v="2437"/>
    <n v="1002522377"/>
    <n v="3"/>
    <x v="5"/>
    <n v="5"/>
    <s v="SINGARJA"/>
    <s v="GIANYAR"/>
    <s v="UBU"/>
    <s v="REG"/>
    <s v="AO"/>
    <s v="NEW SALES"/>
    <m/>
    <s v="Completed (PS)"/>
    <s v="RBS-Regional 3"/>
    <d v="2026-08-12T14:22:54"/>
    <d v="2026-08-13T12:37:22"/>
    <n v="69364340"/>
    <m/>
    <n v="172408247752"/>
    <s v="SD NEGERI 4 BEDULU"/>
    <s v="ODP-UBU-FG/100"/>
    <s v="WO061605244"/>
    <m/>
    <m/>
    <m/>
    <n v="115.2902917"/>
    <n v="-8.5277806999999992"/>
    <s v="|MN02658|/PIC I KETUT WIARTA/087744013736/sdn4bedulu@gmail.com"/>
    <s v="Sales Force DBS"/>
    <m/>
    <m/>
    <m/>
    <m/>
    <m/>
    <m/>
    <m/>
    <m/>
    <s v="Management Janji"/>
    <s v="2026-08-13 13:00:00|Nama PIC : Bp Wiarta No HP : 087744013736 No Alt : - M Janji :  13 Agustus 2026 Jam Pasang : Pagi / Siang Note : hubungi pelanggan jika ingin kelokasi|40951378|MYDITA"/>
    <s v="FCC"/>
    <d v="2026-12-08T14:39:59"/>
    <d v="2026-08-13T13:00:00"/>
    <m/>
    <s v="PS"/>
    <s v="UBU"/>
    <s v="NO ADDON"/>
    <n v="2026081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3T13:00:00"/>
    <s v="2026-08-13 13:00:00|Nama PIC : Bp Wiarta No HP : 087744013736 No Alt : - M Janji :  13 Agustus 2026 Jam Pasang : Pagi / Siang Note : hubungi pelanggan jika ingin kelokasi|40951378|MYDITA"/>
    <n v="2026"/>
    <n v="8"/>
    <n v="13"/>
    <d v="2026-08-13T00:00:00"/>
    <n v="-0.54166666666424135"/>
    <x v="1"/>
    <x v="26"/>
  </r>
  <r>
    <n v="2438"/>
    <n v="1002515400"/>
    <n v="3"/>
    <x v="2"/>
    <n v="4"/>
    <s v="YOGYAKARTA"/>
    <s v="INNER - YOGYA JATENG SELATAN"/>
    <s v="KBU"/>
    <s v="REG"/>
    <s v="AO"/>
    <s v="NEW SALES"/>
    <s v="1P INET"/>
    <s v="102 | FOLLOW UP COMPLETED"/>
    <s v="RBS-Regional 3"/>
    <d v="2026-08-07T17:25:58"/>
    <d v="2026-08-11T15:18:16"/>
    <n v="69361092"/>
    <m/>
    <n v="146113146974"/>
    <s v="The Prajan Hotel &amp; Villas"/>
    <s v="ODP-KBU-FEL/19 FEL/D02/04.19"/>
    <s v="WO061195936"/>
    <m/>
    <m/>
    <m/>
    <n v="110.376828"/>
    <n v="-7.7809100000000004"/>
    <s v="|MC80224|MYIA-036229692047/POI/DIMAS ARIFAN FEBRIYANTO/08132077719/dg@nattshospitality.com"/>
    <s v="MYIB_ASSISTANT"/>
    <m/>
    <m/>
    <m/>
    <m/>
    <m/>
    <m/>
    <m/>
    <m/>
    <s v="Management Janji"/>
    <s v="2026-08-09 14:00:00 | Nama : BP DIMAS ARIFAN FEBRIYANTO No Hp : 08132077719 No Alt : 0895363656031 Tgl Pemasangan : 08 Agustus 2026 Interval : SIANG Note : Hubungi pelanggan terlebih dahulu"/>
    <s v="FCC"/>
    <d v="2026-07-08T17:40:11"/>
    <d v="2026-08-09T14:00:00"/>
    <s v="Kendala Pelanggan"/>
    <s v="REVOKE"/>
    <s v="KBU"/>
    <s v="NO ADDON"/>
    <m/>
    <s v="Follow Up Revoke Completed, New Order ID : SC1002520411"/>
    <s v="HSI Bisnis Promo HUT Telkom PSB 70% - 50 Mbps"/>
    <s v="INDIBIZ"/>
    <m/>
    <m/>
    <d v="2026-08-09T14:00:00"/>
    <s v="2026-08-09 14:00:00 | Nama : BP DIMAS ARIFAN FEBRIYANTO No Hp : 08132077719 No Alt : 0895363656031 Tgl Pemasangan : 08 Agustus 2026 Interval : SIANG Note : Hubungi pelanggan terlebih dahulu"/>
    <m/>
    <m/>
    <m/>
    <e v="#NUM!"/>
    <e v="#NUM!"/>
    <x v="0"/>
    <x v="4"/>
  </r>
  <r>
    <n v="2439"/>
    <n v="1002523588"/>
    <n v="3"/>
    <x v="5"/>
    <n v="5"/>
    <s v="DENPASAR"/>
    <s v="UBUNG"/>
    <s v="MMN"/>
    <s v="REG"/>
    <s v="AO"/>
    <s v="NEW SALES"/>
    <s v="1P INET"/>
    <s v="102 | FOLLOW UP COMPLETED"/>
    <s v="RBS-Regional 3"/>
    <d v="2026-08-13T09:59:56"/>
    <d v="2026-08-16T17:45:10"/>
    <n v="69364819"/>
    <m/>
    <n v="172419207148"/>
    <s v="SPBU BUANA RAYA"/>
    <s v="ODP-MMN-FB/75 FB/D05/75.01"/>
    <s v="WO061645550"/>
    <m/>
    <m/>
    <m/>
    <n v="115.187797062098"/>
    <n v="-8.6671579942048904"/>
    <s v="MD|MYDB-20260812265126|DN00001/MN00737|SPBU BUANA RAYA|081236755881"/>
    <s v="MYDIGIBIZPARTNER"/>
    <m/>
    <m/>
    <m/>
    <m/>
    <m/>
    <m/>
    <m/>
    <m/>
    <s v="Management Janji"/>
    <s v="2026-08-14 08:00:00 | Nama : BP MULYANA SURYA No Hp : 081236755881 No Alt :  Tgl Pemasangan : 14 Agustus 2026 Interval : PAGI  Note : Hubungi pelanggan terlebih dahulu"/>
    <s v="FCC"/>
    <s v="13-08-2026 10:09:52"/>
    <d v="2026-08-14T08:00:00"/>
    <s v="Kendala Teknik"/>
    <s v="REVOKE"/>
    <s v="MMN"/>
    <s v="NO ADDON"/>
    <m/>
    <s v="Follow Up Revoke Completed, New Order ID : SC1002530025"/>
    <s v="HSI Bisnis Promo HUT Telkom PSB 70% - 50 Mbps"/>
    <s v="INDIBIZ"/>
    <m/>
    <m/>
    <d v="2026-08-14T08:00:00"/>
    <s v="2026-08-14 08:00:00 | Nama : BP MULYANA SURYA No Hp : 081236755881 No Alt :  Tgl Pemasangan : 14 Agustus 2026 Interval : PAGI  Note : Hubungi pelanggan terlebih dahulu"/>
    <m/>
    <m/>
    <m/>
    <e v="#NUM!"/>
    <e v="#NUM!"/>
    <x v="0"/>
    <x v="22"/>
  </r>
  <r>
    <n v="2440"/>
    <n v="1002516470"/>
    <n v="3"/>
    <x v="4"/>
    <n v="4"/>
    <s v="PEKALONGAN"/>
    <s v="PEKALONGAN"/>
    <s v="KJE"/>
    <s v="REG"/>
    <s v="AO"/>
    <s v="NEW SALES"/>
    <m/>
    <s v="Completed (PS)"/>
    <s v="RBS-Regional 3"/>
    <d v="2026-08-09T12:49:03"/>
    <d v="2026-08-09T19:00:45"/>
    <n v="69360724"/>
    <m/>
    <n v="146219104015"/>
    <s v="KONVEKSI BAIVAVI"/>
    <s v="ODP-KJE-FD/046"/>
    <s v="WO061316353"/>
    <m/>
    <m/>
    <m/>
    <n v="109.57646200000001"/>
    <n v="-7.0226421212957604"/>
    <s v="|MC50009|MYIA-025628572701/POI/egah pandu septiawan/085865548343/baivaviofficial@gmail.com"/>
    <s v="MYDIGIBIZPARTNER"/>
    <m/>
    <m/>
    <m/>
    <m/>
    <m/>
    <m/>
    <m/>
    <m/>
    <s v="Management Janji"/>
    <s v="2026-08-08 13:00:00 | Tanggal pemasangan: 08/08/2026  Jam pemasangan : pagi / siang  Info Tambahan : Hubungi pelanggan dulu sebelum ke lokasi.  terima kasih"/>
    <s v="FCC"/>
    <d v="2026-09-08T13:10:37"/>
    <m/>
    <m/>
    <s v="PS"/>
    <s v="KJE"/>
    <s v="NO ADDON"/>
    <n v="20260809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9T07:00:00"/>
    <s v="2026-08-08 13:00:00 | Tanggal pemasangan: 08/08/2026  Jam pemasangan : pagi / siang  Info Tambahan : Hubungi pelanggan dulu sebelum ke lokasi.  terima kasih"/>
    <n v="2026"/>
    <n v="8"/>
    <n v="9"/>
    <d v="2026-08-09T00:00:00"/>
    <n v="-0.29166666666424135"/>
    <x v="1"/>
    <x v="4"/>
  </r>
  <r>
    <n v="2441"/>
    <n v="1002524013"/>
    <n v="3"/>
    <x v="4"/>
    <n v="4"/>
    <s v="SEMARANG"/>
    <s v="INNER - SEMARANG JATENG UTARA"/>
    <s v="SMT"/>
    <s v="REG"/>
    <s v="AO"/>
    <s v="NEW SALES"/>
    <s v="1P INET"/>
    <s v="Completed (PS)"/>
    <s v="RBS-Regional 3"/>
    <d v="2026-08-13T11:53:56"/>
    <d v="2026-08-14T10:58:08"/>
    <n v="69365026"/>
    <m/>
    <n v="141420142179"/>
    <s v="CV Onedaindo Sumber Makmur"/>
    <s v="ODP-SMT-FBS/070 FBS/D05/070.01"/>
    <s v="WO061656869"/>
    <m/>
    <m/>
    <m/>
    <n v="110.36762338131599"/>
    <n v="-6.9919992830347804"/>
    <s v="MD|MYDB-20260811265013|DN00001/MN00299|CV Onedaindo Sumber Makmur|088216435622"/>
    <s v="MYDIGIBIZPARTNER"/>
    <m/>
    <m/>
    <m/>
    <m/>
    <m/>
    <m/>
    <m/>
    <m/>
    <s v="Management Janji"/>
    <s v="2026-08-14 08:00:00 | Nama PIC : Irwan  No HP : 088216435622 Alt : 0815765789 M Janji : 14/08/2026 Jam Pasang : 08.00  - 13:00  NoteÃ‚Â :  hubungi terlebih dahulu sebelum ke lokasi, terima kasih."/>
    <s v="FCC"/>
    <s v="13-08-2026 11:54:51"/>
    <d v="2026-08-14T08:00:00"/>
    <m/>
    <s v="PS"/>
    <s v="SMT"/>
    <s v="NO ADDON"/>
    <n v="20260814"/>
    <s v="Completed"/>
    <s v="HSI Bisnis Promo HUT Telkom PSB 70% - 50 Mbps"/>
    <s v="INDIBIZ"/>
    <m/>
    <m/>
    <d v="2026-08-14T08:00:00"/>
    <s v="2026-08-14 08:00:00 | Nama PIC : Irwan  No HP : 088216435622 Alt : 0815765789 M Janji : 14/08/2026 Jam Pasang : 08.00  - 13:00  NoteÃ‚Â :  hubungi terlebih dahulu sebelum ke lokasi, terima kasih."/>
    <n v="2026"/>
    <n v="8"/>
    <n v="14"/>
    <d v="2026-08-14T00:00:00"/>
    <n v="-0.33333333333575865"/>
    <x v="1"/>
    <x v="4"/>
  </r>
  <r>
    <n v="2442"/>
    <n v="1002533193"/>
    <n v="3"/>
    <x v="6"/>
    <n v="5"/>
    <s v="SIDOARJO"/>
    <s v="MOJOKERTO"/>
    <s v="MIP"/>
    <s v="REG"/>
    <s v="AO"/>
    <s v="NEW SALES"/>
    <m/>
    <s v="Completed (PS)"/>
    <s v="RBS-Regional 3"/>
    <d v="2026-08-18T13:34:44"/>
    <d v="2026-08-18T21:39:48"/>
    <n v="69369001"/>
    <m/>
    <n v="152313205308"/>
    <s v="SERBU ACCESORIES"/>
    <s v="ODP-MIP-FE/39"/>
    <s v="WO062023840"/>
    <m/>
    <m/>
    <m/>
    <n v="112.392652729425"/>
    <n v="-7.4256255855324902"/>
    <s v="|MN02271|/SERBU ACCESORIES/WINBACK HSI B2B + OCA BREACH CHECKER  (1:1) 300MBPS 1,250,5JT PSB DISC 70%//muhsaleh344@gmail.com/MOH SHALEH/8152525172"/>
    <s v="Sales Force DBS"/>
    <m/>
    <m/>
    <m/>
    <m/>
    <m/>
    <m/>
    <m/>
    <m/>
    <s v="Management Janji"/>
    <s v="2026-08-19 13:00:00|telp : 08152525172 alt : manja : pagi /siang 19/08/2026 hub sebelum kelokasi |40000802|MYDITA"/>
    <s v="FCC"/>
    <s v="18-08-2026 13:40:43"/>
    <d v="2026-08-19T13:00:00"/>
    <m/>
    <s v="PS"/>
    <s v="MIP"/>
    <s v="OCA"/>
    <n v="20260818"/>
    <s v="Completed"/>
    <s v="- 11_11446;Biaya PSB HSI EBIS Tunai di Depan ~ 11[150000]  - E25023;E25023 ~ ES25 - Paket Produk OCA Breach Checker[0]  - E25023~null~104837;E25023||77||Abodemen 0[0]  - E25023~null~E25023_OCABRECHE;OCABRECHE ~ OCA Breach Checker ~ E25023[30500]  - E24057"/>
    <s v="INDIBIZ"/>
    <m/>
    <m/>
    <d v="2026-08-19T13:00:00"/>
    <s v="2026-08-19 13:00:00|telp : 08152525172 alt : manja : pagi /siang 19/08/2026 hub sebelum kelokasi |40000802|MYDITA"/>
    <n v="2026"/>
    <n v="8"/>
    <n v="18"/>
    <d v="2026-08-18T00:00:00"/>
    <n v="-1.5416666666642413"/>
    <x v="1"/>
    <x v="20"/>
  </r>
  <r>
    <n v="2443"/>
    <n v="1002511998"/>
    <n v="3"/>
    <x v="6"/>
    <n v="5"/>
    <s v="PASURUAN"/>
    <s v="PASURUAN"/>
    <s v="BNL"/>
    <s v="REG"/>
    <s v="AO"/>
    <s v="NEW SALES"/>
    <m/>
    <s v="100 | REVOKE COMPLETED"/>
    <s v="RBS-Regional 3"/>
    <d v="2026-08-06T11:17:15"/>
    <d v="2026-08-10T10:46:45"/>
    <n v="69359810"/>
    <m/>
    <n v="152744222130"/>
    <s v="SMAIT AL USWAH"/>
    <s v="ODP-BNL-FN/53"/>
    <s v="WO061111223"/>
    <m/>
    <m/>
    <m/>
    <n v="112.7719518"/>
    <n v="-7.6037894000000001"/>
    <s v="|MN01809|/SMAIT AL USWAH/WINBACK 2.0 HSI B2B (1:1) 50MBPS 355RB PSB DISC 70%//smaitaluswahbangil@gmail.com/SUPRIYANTO/895351840068"/>
    <s v="Sales Force DBS"/>
    <m/>
    <m/>
    <m/>
    <m/>
    <m/>
    <m/>
    <m/>
    <m/>
    <s v="Management Janji"/>
    <s v="2026-08-07 15:00:00|Waktu pemasnagan : 07 agustus 2026 Jam pemasangan : 08.00 - 12.00 Mohon hubungi pelanggan sebelum ke lokasi  Terima kasih|40010577|MYDITA"/>
    <s v="FCC"/>
    <d v="2026-06-08T11:25:46"/>
    <d v="2026-08-07T15:00:00"/>
    <s v="Kendala Teknik"/>
    <s v="REVOKE"/>
    <s v="BNL"/>
    <s v="NO ADDON"/>
    <m/>
    <s v="Revoke 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7T15:00:00"/>
    <s v="2026-08-07 15:00:00|Waktu pemasnagan : 07 agustus 2026 Jam pemasangan : 08.00 - 12.00 Mohon hubungi pelanggan sebelum ke lokasi  Terima kasih|40010577|MYDITA"/>
    <m/>
    <m/>
    <m/>
    <e v="#NUM!"/>
    <e v="#NUM!"/>
    <x v="0"/>
    <x v="12"/>
  </r>
  <r>
    <n v="2444"/>
    <n v="1002504615"/>
    <n v="3"/>
    <x v="6"/>
    <n v="5"/>
    <s v="SIDOARJO"/>
    <s v="INNER - JATIM TIMUR"/>
    <s v="SDA"/>
    <s v="REG"/>
    <s v="AO"/>
    <s v="NEW SALES"/>
    <s v="1P INET"/>
    <s v="Completed (PS)"/>
    <s v="RBS-Regional 3"/>
    <d v="2026-08-01T14:01:56"/>
    <d v="2026-08-02T17:41:50"/>
    <n v="69356771"/>
    <m/>
    <n v="152316231788"/>
    <s v="kost harmonia"/>
    <s v="ODP-SDA-FAH/12 FAH/D02/01.12"/>
    <s v="WO060654164"/>
    <m/>
    <m/>
    <m/>
    <n v="112.69931760028101"/>
    <n v="-7.4548780867412701"/>
    <s v="MD|MYDB-20260801264122|DN00001/MN01572|kost harmonia|082338876610"/>
    <s v="MYDIGIBIZPARTNER"/>
    <m/>
    <m/>
    <m/>
    <m/>
    <m/>
    <m/>
    <m/>
    <m/>
    <s v="Management Janji"/>
    <s v="2026-08-02 13:00:00 | Nama PIC : IBU NAJWA No HP : 082338876610 Alt :  M Janji : (MINGGU/2/AGUSTUS/2026) jam Pasang : 09:00 Note : hubungi pelanggan jika ingin kelokasi"/>
    <s v="FCC"/>
    <d v="2026-01-08T14:09:52"/>
    <d v="2026-08-02T13:00:00"/>
    <m/>
    <s v="PS"/>
    <s v="SDA"/>
    <s v="NO ADDON"/>
    <n v="20260802"/>
    <s v="Completed"/>
    <s v="HSI Bisnis Promo HUT Telkom PSB 70% - 75 Mbps"/>
    <s v="INDIBIZ"/>
    <m/>
    <m/>
    <d v="2026-08-02T13:00:00"/>
    <s v="2026-08-02 13:00:00 | Nama PIC : IBU NAJWA No HP : 082338876610 Alt :  M Janji : (MINGGU/2/AGUSTUS/2026) jam Pasang : 09:00 Note : hubungi pelanggan jika ingin kelokasi"/>
    <n v="2026"/>
    <n v="8"/>
    <n v="2"/>
    <d v="2026-08-02T00:00:00"/>
    <n v="-0.54166666666424135"/>
    <x v="1"/>
    <x v="19"/>
  </r>
  <r>
    <n v="2445"/>
    <n v="1002513701"/>
    <n v="3"/>
    <x v="5"/>
    <n v="5"/>
    <s v="SINGARJA"/>
    <s v="KLUNGKUNG"/>
    <s v="CDS"/>
    <s v="REG"/>
    <s v="AO"/>
    <s v="NEW SALES"/>
    <m/>
    <s v="Completed (PS)"/>
    <s v="RBS-Regional 3"/>
    <d v="2026-08-07T08:35:46"/>
    <d v="2026-08-08T06:13:47"/>
    <n v="69360400"/>
    <m/>
    <n v="172404695124"/>
    <s v="ALAMANDA VILLA"/>
    <s v="ODP-CDS-FA/18"/>
    <s v="WO061135479"/>
    <m/>
    <m/>
    <m/>
    <n v="115.519049"/>
    <n v="-8.4828019000000001"/>
    <s v="|MN02750|/PIC NI KADEK INDAH SUDARTINI/081238117734/Indahkusuma074@gmail.com"/>
    <s v="Sales Force DBS"/>
    <m/>
    <m/>
    <m/>
    <m/>
    <m/>
    <m/>
    <m/>
    <m/>
    <s v="Management Janji"/>
    <s v="2026-08-08 08:00:00|telp :081238117734  alt : pagi / siang 08/08/2026 hub sebelum ke lokasi |40961370|MYDITA"/>
    <s v="FCC"/>
    <d v="2026-07-08T08:40:28"/>
    <d v="2026-08-08T08:00:00"/>
    <m/>
    <s v="PS"/>
    <s v="CDS"/>
    <s v="NO ADDON"/>
    <n v="2026080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8T08:00:00"/>
    <s v="2026-08-08 08:00:00|telp :081238117734  alt : pagi / siang 08/08/2026 hub sebelum ke lokasi |40961370|MYDITA"/>
    <n v="2026"/>
    <n v="8"/>
    <n v="8"/>
    <d v="2026-08-08T00:00:00"/>
    <n v="-0.33333333333575865"/>
    <x v="1"/>
    <x v="17"/>
  </r>
  <r>
    <n v="2446"/>
    <n v="1002512273"/>
    <n v="3"/>
    <x v="4"/>
    <n v="4"/>
    <s v="PEKALONGAN"/>
    <s v="PEKALONGAN"/>
    <s v="KJE"/>
    <s v="REG"/>
    <s v="AO"/>
    <s v="NEW SALES"/>
    <m/>
    <s v="Completed (PS)"/>
    <s v="RBS-Regional 3"/>
    <d v="2026-08-06T12:50:56"/>
    <d v="2026-08-06T13:44:38"/>
    <n v="69358326"/>
    <m/>
    <n v="146219104079"/>
    <s v="SD NEGERI 1 KALIBENING"/>
    <s v="ODP-KJE-FH/016"/>
    <s v="WO061069879"/>
    <m/>
    <m/>
    <m/>
    <n v="109.63893764718399"/>
    <n v="-7.2212600906906497"/>
    <s v="|MN01881|MYIA-094712153027/POI/sri sunarsih /085879566626/srinarsih2403@gmail.com"/>
    <s v="Sales Profesional"/>
    <m/>
    <m/>
    <m/>
    <m/>
    <m/>
    <m/>
    <m/>
    <m/>
    <s v="Management Janji"/>
    <s v="2026-08-05 13:00:00 | Nama : BU SRI SUNARSIH  No Hp : 085879566626  No Alt :   Tgl Pemasangan : 05 Agustus 2026  Interval : PAGI   Note : Hubungi pelanggan terlebih dahulu"/>
    <s v="FCC"/>
    <d v="2026-06-08T12:55:41"/>
    <m/>
    <m/>
    <s v="PS"/>
    <s v="KJE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7:00:00"/>
    <s v="2026-08-05 13:00:00 | Nama : BU SRI SUNARSIH  No Hp : 085879566626  No Alt :   Tgl Pemasangan : 05 Agustus 2026  Interval : PAGI   Note : Hubungi pelanggan terlebih dahulu"/>
    <n v="2026"/>
    <n v="8"/>
    <n v="6"/>
    <d v="2026-08-06T00:00:00"/>
    <n v="-0.29166666666424135"/>
    <x v="1"/>
    <x v="4"/>
  </r>
  <r>
    <n v="2447"/>
    <n v="1002517513"/>
    <n v="3"/>
    <x v="1"/>
    <n v="5"/>
    <s v="MADIUN"/>
    <s v="BOJONEGORO"/>
    <s v="SMJ"/>
    <s v="REG"/>
    <s v="AO"/>
    <s v="NEW SALES"/>
    <s v="1P INET"/>
    <s v="Completed (PS)"/>
    <s v="RBS-Regional 3"/>
    <d v="2026-08-10T11:46:56"/>
    <d v="2026-08-11T15:04:44"/>
    <n v="69362316"/>
    <m/>
    <n v="152642207930"/>
    <s v="kios tembakau"/>
    <s v="ODP-SMJ-FL/15 FL/D02/15.01"/>
    <s v="WO061381887"/>
    <m/>
    <m/>
    <m/>
    <n v="112.042487945559"/>
    <n v="-7.1268679460563202"/>
    <s v="|MN02366|MYIA-049710243333/POI/Dimas jaya/081299055545/dj366095@gmail.com"/>
    <s v="MYIB_ASSISTANT"/>
    <m/>
    <m/>
    <m/>
    <m/>
    <m/>
    <m/>
    <m/>
    <m/>
    <s v="Management Janji"/>
    <s v="2026-08-11 08:00:00 | Tanggal pemasangan: 11/08/2026 Jam pemasangan : pagi / siang Info Tambahan : Hubungi pelanggan dulu sebelum ke lokasi terima kasih."/>
    <s v="FCC"/>
    <d v="2026-10-08T11:54:41"/>
    <d v="2026-08-11T08:00:00"/>
    <m/>
    <s v="PS"/>
    <s v="SMJ"/>
    <s v="NO ADDON"/>
    <n v="20260811"/>
    <s v="Completed"/>
    <s v="HSI Bisnis Basic Promo HUT Telkom PSB 70% - 50 Mbps"/>
    <s v="INDIBIZ"/>
    <m/>
    <m/>
    <d v="2026-08-11T08:00:00"/>
    <s v="2026-08-11 08:00:00 | Tanggal pemasangan: 11/08/2026 Jam pemasangan : pagi / siang Info Tambahan : Hubungi pelanggan dulu sebelum ke lokasi terima kasih."/>
    <n v="2026"/>
    <n v="8"/>
    <n v="11"/>
    <d v="2026-08-11T00:00:00"/>
    <n v="-0.33333333333575865"/>
    <x v="1"/>
    <x v="18"/>
  </r>
  <r>
    <n v="2448"/>
    <n v="1002533504"/>
    <n v="3"/>
    <x v="6"/>
    <n v="5"/>
    <s v="SIDOARJO"/>
    <s v="JOMBANG"/>
    <s v="JOM"/>
    <s v="REG"/>
    <s v="AO"/>
    <s v="NEW SALES"/>
    <m/>
    <s v="QC MIA - INVALID QUALITY CONTROL MIA"/>
    <s v="RBS-Regional 3"/>
    <d v="2026-08-18T14:29:52"/>
    <d v="2026-08-18T17:33:45"/>
    <n v="69369147"/>
    <m/>
    <n v="152318241043"/>
    <s v="PT ADHI-SELARAS-TITIS .KSO"/>
    <s v="ODP-JOM-FW/40"/>
    <m/>
    <m/>
    <m/>
    <m/>
    <n v="112.1686211"/>
    <n v="-7.5378946999999998"/>
    <s v="|MN02084|/PT ADHI-SELARAS-TITIS .KSO/WINBACK 2.0 HSI B2B (1:1) 100MBPS 535RB PSB DISC 70%//adhismsttskso@gmail.com/ACHMAD AZIZ /81251428584"/>
    <s v="Sales Force DBS"/>
    <m/>
    <m/>
    <m/>
    <m/>
    <m/>
    <m/>
    <m/>
    <m/>
    <m/>
    <m/>
    <m/>
    <s v="18-08-2026 14:40:02"/>
    <m/>
    <m/>
    <s v="QC1"/>
    <s v="JOM"/>
    <s v="NO ADDON"/>
    <m/>
    <s v="QC MIA - INVALID QUALITY CONTROL MIA - Foto Dokumen Usaha Tidak Valid - mohon upload dokumen fisik nya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m/>
    <m/>
    <m/>
    <m/>
    <m/>
    <e v="#NUM!"/>
    <e v="#NUM!"/>
    <x v="0"/>
    <x v="20"/>
  </r>
  <r>
    <n v="2449"/>
    <n v="1002529779"/>
    <n v="3"/>
    <x v="3"/>
    <n v="5"/>
    <s v="MADURA"/>
    <s v="BANGKALAN"/>
    <s v="OMB"/>
    <s v="REG"/>
    <s v="AO"/>
    <s v="NEW SALES"/>
    <s v="1P INET"/>
    <s v="Completed (PS)"/>
    <s v="RBS-Regional 3"/>
    <d v="2026-08-16T14:31:56"/>
    <d v="2026-08-17T22:00:49"/>
    <n v="69367591"/>
    <m/>
    <n v="152438209192"/>
    <s v="Toko Habibah Madura"/>
    <s v="ODP-OMB-FAA/45 FAA/D04/45.01"/>
    <s v="WO061882728"/>
    <m/>
    <m/>
    <m/>
    <n v="113.313695043325"/>
    <n v="-7.1352038737041301"/>
    <s v="MD|MYDB-20260816265713|DN00001/MN00572|Toko Habibah Madura|087853583473"/>
    <s v="MYDIGIBIZPARTNER"/>
    <m/>
    <m/>
    <m/>
    <m/>
    <m/>
    <m/>
    <m/>
    <m/>
    <s v="Management Janji"/>
    <s v="2026-08-17 13:00:00 | Nama : BU MAILAH  No Hp : 087853583473 No Alt :  Tgl Pemasangan : 17 Agustus 2026 Interval : SIANG Note : Hubungi pelanggan terlebih dahulu"/>
    <s v="FCC"/>
    <s v="16-08-2026 14:40:39"/>
    <d v="2026-08-17T13:00:00"/>
    <m/>
    <s v="PS"/>
    <s v="OMB"/>
    <s v="NO ADDON"/>
    <n v="20260817"/>
    <s v="Completed"/>
    <s v="HSI Bisnis Promo HUT Telkom PSB 70% - 100 Mbps"/>
    <s v="INDIBIZ"/>
    <m/>
    <m/>
    <d v="2026-08-17T13:00:00"/>
    <s v="2026-08-17 13:00:00 | Nama : BU MAILAH  No Hp : 087853583473 No Alt :  Tgl Pemasangan : 17 Agustus 2026 Interval : SIANG Note : Hubungi pelanggan terlebih dahulu"/>
    <n v="2026"/>
    <n v="8"/>
    <n v="17"/>
    <d v="2026-08-17T00:00:00"/>
    <n v="-0.54166666666424135"/>
    <x v="1"/>
    <x v="6"/>
  </r>
  <r>
    <n v="2450"/>
    <n v="1002506595"/>
    <n v="3"/>
    <x v="3"/>
    <n v="5"/>
    <s v="SBY SELATAN"/>
    <s v="TANDES"/>
    <s v="DMO"/>
    <s v="REG"/>
    <s v="AO"/>
    <s v="NEW SALES"/>
    <s v="1P INET"/>
    <s v="Completed (PS)"/>
    <s v="RBS-Regional 3"/>
    <d v="2026-08-03T17:47:56"/>
    <d v="2026-08-04T14:01:32"/>
    <n v="69357804"/>
    <m/>
    <n v="152301273517"/>
    <s v="Griya Cendana"/>
    <s v="ODP-DMO-FSB/20 FSB/D01/20.01"/>
    <s v="WO060830494"/>
    <m/>
    <m/>
    <m/>
    <n v="112.7227149"/>
    <n v="-7.2939425"/>
    <s v="MD|MYDB-20260803264278|DN00001/MN00459|Griya Cendana|081330242234"/>
    <s v="MYDIGIBIZPARTNER"/>
    <m/>
    <m/>
    <m/>
    <m/>
    <m/>
    <m/>
    <m/>
    <m/>
    <s v="Management Janji"/>
    <s v="2026-08-04 15:00:00 | Nama PIC : bp benny No HP : 081330242234 Tanggal Pemasangan : 04 Agustus 2026 Jam Pemasangan : 08:00 15:00 Info Tambahan : Hubungi pelanggan dulu sebelum ke lokasi terimakasih"/>
    <s v="FCC"/>
    <d v="2026-03-08T17:54:48"/>
    <d v="2026-08-04T15:00:00"/>
    <m/>
    <s v="PS"/>
    <s v="DMO"/>
    <s v="NO ADDON"/>
    <n v="20260804"/>
    <s v="Completed"/>
    <s v="HSI Bisnis Basic Promo HUT Telkom PSB 70% - 50 Mbps"/>
    <s v="INDIBIZ"/>
    <m/>
    <m/>
    <d v="2026-08-04T15:00:00"/>
    <s v="2026-08-04 15:00:00 | Nama PIC : bp benny No HP : 081330242234 Tanggal Pemasangan : 04 Agustus 2026 Jam Pemasangan : 08:00 15:00 Info Tambahan : Hubungi pelanggan dulu sebelum ke lokasi terimakasih"/>
    <n v="2026"/>
    <n v="8"/>
    <n v="4"/>
    <d v="2026-08-04T00:00:00"/>
    <n v="-0.625"/>
    <x v="1"/>
    <x v="23"/>
  </r>
  <r>
    <n v="2451"/>
    <n v="1002523753"/>
    <n v="3"/>
    <x v="3"/>
    <n v="5"/>
    <s v="MADURA"/>
    <s v="BANGKALAN"/>
    <s v="SPG"/>
    <s v="REG"/>
    <s v="AO"/>
    <s v="NEW SALES"/>
    <s v="1P INET"/>
    <s v="Completed (PS)"/>
    <s v="RBS-Regional 3"/>
    <d v="2026-08-13T10:37:56"/>
    <d v="2026-08-14T19:40:52"/>
    <n v="69364897"/>
    <m/>
    <n v="152434913651"/>
    <s v="SPBU 54.692.06"/>
    <s v="ODP-SPG-FAL/39"/>
    <s v="WO061649019"/>
    <m/>
    <m/>
    <m/>
    <n v="113.310126028954"/>
    <n v="-7.2174189098930599"/>
    <s v="MD|MYDB-20260812265129|DN00001/MN00572|SPBU 54.692.06|087737491004"/>
    <s v="MYDIGIBIZPARTNER"/>
    <m/>
    <m/>
    <m/>
    <m/>
    <m/>
    <m/>
    <m/>
    <m/>
    <s v="Management Janji"/>
    <s v="2026-08-14 08:00:00 | Nama PIC : BAPA ROSI No HP : 087737491004 No Alternatif : - M Janji : 14/07/2026 Jam Pasang : Pagi NoteÃ‚Â :  Hubungi terlebih dahulu sebelum ke lokasi"/>
    <s v="FCC"/>
    <s v="13-08-2026 10:39:50"/>
    <d v="2026-08-14T08:00:00"/>
    <m/>
    <s v="PS"/>
    <s v="SPG"/>
    <s v="NO ADDON"/>
    <n v="20260814"/>
    <s v="Completed"/>
    <s v="HSI Bisnis Promo HUT Telkom PSB 70% - 50 Mbps"/>
    <s v="INDIBIZ"/>
    <m/>
    <m/>
    <d v="2026-08-14T08:00:00"/>
    <s v="2026-08-14 08:00:00 | Nama PIC : BAPA ROSI No HP : 087737491004 No Alternatif : - M Janji : 14/07/2026 Jam Pasang : Pagi NoteÃ‚Â :  Hubungi terlebih dahulu sebelum ke lokasi"/>
    <n v="2026"/>
    <n v="8"/>
    <n v="14"/>
    <d v="2026-08-14T00:00:00"/>
    <n v="-0.33333333333575865"/>
    <x v="1"/>
    <x v="6"/>
  </r>
  <r>
    <n v="2452"/>
    <n v="1002523311"/>
    <n v="3"/>
    <x v="5"/>
    <n v="5"/>
    <s v="SINGARJA"/>
    <s v="JEMBRANA"/>
    <s v="NGR"/>
    <s v="REG"/>
    <s v="AO"/>
    <s v="NEW SALES"/>
    <s v="1P INET"/>
    <s v="Completed (PS)"/>
    <s v="RBS-Regional 3"/>
    <d v="2026-08-13T08:32:57"/>
    <d v="2026-08-14T16:46:13"/>
    <n v="69364719"/>
    <m/>
    <n v="172411226108"/>
    <s v="BAGUS MEDIA COMPUTER (BMC)"/>
    <s v="ODP-NGR-FN/13 FN/D01/13.01"/>
    <s v="WO061637009"/>
    <m/>
    <m/>
    <m/>
    <n v="114.678906097989"/>
    <n v="-8.3717910843062295"/>
    <s v="|MN02718|MYIA-020849688149/POI/NI KETUT AYU SILAWATI/087861592207/aquariawan@gmail.com"/>
    <s v="MYIB_ASSISTANT"/>
    <m/>
    <m/>
    <m/>
    <m/>
    <m/>
    <m/>
    <m/>
    <m/>
    <s v="Management Janji"/>
    <s v="2026-08-14 08:00:00 | telp : 087861592207 M Janji : (14/08/2026) jam Pasang : 09:00 Note : hubungi pelanggan jika ingin kelokasi"/>
    <s v="FCC"/>
    <s v="13-08-2026 08:40:16"/>
    <d v="2026-08-14T08:00:00"/>
    <m/>
    <s v="PS"/>
    <s v="NGR"/>
    <s v="NO ADDON"/>
    <n v="20260814"/>
    <s v="Completed"/>
    <s v="HSI Bisnis Promo HUT Telkom PSB 70% - 50 Mbps"/>
    <s v="INDIBIZ"/>
    <m/>
    <m/>
    <d v="2026-08-14T08:00:00"/>
    <s v="2026-08-14 08:00:00 | telp : 087861592207 M Janji : (14/08/2026) jam Pasang : 09:00 Note : hubungi pelanggan jika ingin kelokasi"/>
    <n v="2026"/>
    <n v="8"/>
    <n v="14"/>
    <d v="2026-08-14T00:00:00"/>
    <n v="-0.33333333333575865"/>
    <x v="1"/>
    <x v="16"/>
  </r>
  <r>
    <n v="2453"/>
    <n v="1002526112"/>
    <n v="3"/>
    <x v="3"/>
    <n v="5"/>
    <s v="MADURA"/>
    <s v="PAMEKASAN"/>
    <s v="PME"/>
    <s v="REG"/>
    <s v="AO"/>
    <s v="NEW SALES"/>
    <m/>
    <s v="Completed (PS)"/>
    <s v="RBS-Regional 3"/>
    <d v="2026-08-14T11:19:27"/>
    <d v="2026-08-15T18:42:37"/>
    <n v="69365900"/>
    <m/>
    <n v="152426928216"/>
    <s v="TOKO TAMIN BAROKAH"/>
    <s v="ODP-PME-FAU/41"/>
    <s v="WO061776491"/>
    <m/>
    <m/>
    <m/>
    <n v="113.529182175918"/>
    <n v="-7.2353664990009996"/>
    <s v="|MC70132|/TOKO TAMIN BAROKAH/08388388024/taminmohno@gmail.com/HSI Bisnis + Netmonk Promo 2026 200 Mbps (Rp 846.100) PSB 150.000/MOH TAMIN/-7.2357781, 113.5281356"/>
    <s v="Sales Force DBS"/>
    <m/>
    <m/>
    <m/>
    <m/>
    <m/>
    <m/>
    <m/>
    <m/>
    <s v="Management Janji"/>
    <s v="2026-08-15 15:00:00|Tanggal pemasangan: 27/07/2026 Jam pemasangan : pagi / siang Info Tambahan : Hubungi pelanggan dulu sebelum ke lokasi. terima kasih|40951377|MYDITA"/>
    <s v="FCC"/>
    <s v="14-08-2026 11:39:52"/>
    <d v="2026-08-15T15:00:00"/>
    <m/>
    <s v="PS"/>
    <s v="PME"/>
    <s v="NETMONK"/>
    <n v="2026081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5T15:00:00"/>
    <s v="2026-08-15 15:00:00|Tanggal pemasangan: 27/07/2026 Jam pemasangan : pagi / siang Info Tambahan : Hubungi pelanggan dulu sebelum ke lokasi. terima kasih|40951377|MYDITA"/>
    <n v="2026"/>
    <n v="8"/>
    <n v="15"/>
    <d v="2026-08-15T00:00:00"/>
    <n v="-0.625"/>
    <x v="1"/>
    <x v="6"/>
  </r>
  <r>
    <n v="2454"/>
    <n v="1002528839"/>
    <n v="3"/>
    <x v="1"/>
    <n v="5"/>
    <s v="KEDIRI"/>
    <s v="NGANJUK"/>
    <s v="NJK"/>
    <s v="REG"/>
    <s v="AO"/>
    <s v="NEW SALES"/>
    <s v="1P INET"/>
    <s v="Completed (PS)"/>
    <s v="RBS-Regional 3"/>
    <d v="2026-08-15T18:04:57"/>
    <d v="2026-08-16T16:15:34"/>
    <n v="69367191"/>
    <m/>
    <n v="152611229767"/>
    <s v="ROTI BAKAR PAK YONO"/>
    <s v="ODP-NJK-FAB/93 FAB/D04/93.01"/>
    <s v="WO061840488"/>
    <m/>
    <m/>
    <m/>
    <n v="111.9039764"/>
    <n v="-7.6373272999999999"/>
    <s v="MD|MYDB-20260813265209|EN00005/MC20190|ROTI BAKAR PAK YONO|082323083949"/>
    <s v="MYDIGIBIZPARTNER"/>
    <m/>
    <m/>
    <m/>
    <m/>
    <m/>
    <m/>
    <m/>
    <m/>
    <s v="Management Janji"/>
    <s v="2026-08-16 15:00:00 | Nama PIC:  bp hariyono  No HP: 082323083949 Alt: Tanggal: 16/08/2026 Jam Pasang:  Note: Hubungi sebelum ke lokasi, terimakasih.  Info pl sudah dipasangkan, tinggal aktivasi"/>
    <s v="FCC"/>
    <s v="15-08-2026 18:10:17"/>
    <d v="2026-08-16T15:00:00"/>
    <m/>
    <s v="PS"/>
    <s v="NJK"/>
    <s v="NO ADDON"/>
    <n v="20260816"/>
    <s v="Completed"/>
    <s v="HSI Bisnis Promo HUT Telkom PSB 70% - 200 Mbps"/>
    <s v="INDIBIZ"/>
    <m/>
    <m/>
    <d v="2026-08-16T15:00:00"/>
    <s v="2026-08-16 15:00:00 | Nama PIC:  bp hariyono  No HP: 082323083949 Alt: Tanggal: 16/08/2026 Jam Pasang:  Note: Hubungi sebelum ke lokasi, terimakasih.  Info pl sudah dipasangkan, tinggal aktivasi"/>
    <n v="2026"/>
    <n v="8"/>
    <n v="16"/>
    <d v="2026-08-16T00:00:00"/>
    <n v="-0.625"/>
    <x v="1"/>
    <x v="3"/>
  </r>
  <r>
    <n v="2455"/>
    <n v="1002512205"/>
    <n v="3"/>
    <x v="3"/>
    <n v="5"/>
    <s v="SBY UTARA"/>
    <s v="MANYAR"/>
    <s v="MGO"/>
    <s v="REG"/>
    <s v="AO"/>
    <s v="NEW SALES"/>
    <m/>
    <s v="102 | FOLLOW UP COMPLETED"/>
    <s v="RBS-Regional 3"/>
    <d v="2026-08-06T12:26:12"/>
    <d v="2026-08-11T15:33:05"/>
    <n v="69359891"/>
    <m/>
    <n v="152413167551"/>
    <s v="PT SEMBILAN CAHAYA LESTARI"/>
    <s v="ODP-DMO-FQ/25"/>
    <s v="WO061110122"/>
    <m/>
    <m/>
    <m/>
    <n v="112.7384881"/>
    <n v="-7.2670082999999996"/>
    <s v="AMRBS;400664;AMEX;ASANDHYASARI;RBS-3;SURAMADU;PT SEMBILAN CAHAYA LESTARI;HSI Basic (1:2) 50 Mbps (Rp 387.000) PSB Rp 150.000;Hendy Simon 082302331284 -Jericho Anthony 082251117350;it.spv@9cl.co.id;Jl. Pregolan Bunder No. 9 Surabaya"/>
    <s v="Amex"/>
    <m/>
    <m/>
    <m/>
    <m/>
    <m/>
    <m/>
    <m/>
    <m/>
    <s v="Management Janji"/>
    <s v="2026-08-10 13:00:00|Nama : BP HENDY SIMON  No Hp : 082302331284 No Alt : 082251117350  Tgl Pemasangan : 10 Agustus 2026 Interval : SIANG Note : Hubungi pelanggan terlebih dahulu|40981182|MYDITA"/>
    <s v="FCC"/>
    <d v="2026-06-08T12:40:10"/>
    <d v="2026-08-10T13:00:00"/>
    <s v="Kendala Pelanggan"/>
    <s v="REVOKE"/>
    <s v="MGO"/>
    <s v="NO ADDON"/>
    <m/>
    <s v="Follow Up Revoke Completed, New Order ID : SC1002520506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13:00:00"/>
    <s v="2026-08-10 13:00:00|Nama : BP HENDY SIMON  No Hp : 082302331284 No Alt : 082251117350  Tgl Pemasangan : 10 Agustus 2026 Interval : SIANG Note : Hubungi pelanggan terlebih dahulu|40981182|MYDITA"/>
    <m/>
    <m/>
    <m/>
    <e v="#NUM!"/>
    <e v="#NUM!"/>
    <x v="0"/>
    <x v="10"/>
  </r>
  <r>
    <n v="2456"/>
    <n v="1002526108"/>
    <n v="3"/>
    <x v="6"/>
    <n v="5"/>
    <s v="JEMBER"/>
    <s v="BONDOWOSO"/>
    <s v="BOW"/>
    <s v="REG"/>
    <s v="AO"/>
    <s v="NEW SALES"/>
    <s v="1P INET"/>
    <s v="Completed (PS)"/>
    <s v="RBS-Regional 3"/>
    <d v="2026-08-14T11:17:57"/>
    <d v="2026-08-15T10:42:30"/>
    <n v="69365896"/>
    <m/>
    <n v="152507223604"/>
    <s v="TOKO SOEJANA"/>
    <s v="ODP-BOW-FX/42 FX/D05/42.01"/>
    <s v="WO061732968"/>
    <m/>
    <m/>
    <m/>
    <n v="113.77542699999999"/>
    <n v="-8.0238219999999991"/>
    <s v="|MN02617|MYIA-012314453833/POI/SOEJANA/087858930315/miskandialex8@gmail.com"/>
    <s v="MYIB_ASSISTANT"/>
    <m/>
    <m/>
    <m/>
    <m/>
    <m/>
    <m/>
    <m/>
    <m/>
    <s v="Management Janji"/>
    <s v="2026-08-15 08:00:00 | M Janji : (15/08/2026) jam Pasang :pagi Note : hubungi pelanggan jika ingin kelokasi"/>
    <s v="FCC"/>
    <s v="14-08-2026 11:39:52"/>
    <d v="2026-08-15T08:00:00"/>
    <m/>
    <s v="PS"/>
    <s v="BOW"/>
    <s v="NETMONK"/>
    <n v="20260815"/>
    <s v="Completed"/>
    <s v="HSI Bisnis Bundling Netmonk PSB 70% Promo - 300 Mbps"/>
    <s v="INDIBIZ"/>
    <m/>
    <m/>
    <d v="2026-08-15T08:00:00"/>
    <s v="2026-08-15 08:00:00 | M Janji : (15/08/2026) jam Pasang :pagi Note : hubungi pelanggan jika ingin kelokasi"/>
    <n v="2026"/>
    <n v="8"/>
    <n v="15"/>
    <d v="2026-08-15T00:00:00"/>
    <n v="-0.33333333333575865"/>
    <x v="1"/>
    <x v="13"/>
  </r>
  <r>
    <n v="2457"/>
    <n v="1002516061"/>
    <n v="3"/>
    <x v="6"/>
    <n v="5"/>
    <s v="SIDOARJO"/>
    <s v="JOMBANG"/>
    <s v="JOM"/>
    <s v="REG"/>
    <s v="AO"/>
    <s v="NEW SALES"/>
    <m/>
    <s v="Completed (PS)"/>
    <s v="RBS-Regional 3"/>
    <d v="2026-08-08T14:55:42"/>
    <d v="2026-08-09T19:58:25"/>
    <n v="69361529"/>
    <m/>
    <n v="152318240700"/>
    <s v="WARKOP RIVAL"/>
    <s v="ODP-JOM-FC/11"/>
    <s v="WO061332401"/>
    <m/>
    <m/>
    <m/>
    <n v="112.2403523"/>
    <n v="-7.6107962999999996"/>
    <s v="|MN02084|/WARKOP RIVAL/WINBACK 2.0 HSI B2B (1:1) 50MBPS 355RB PSB DISC 70%/08970902489/rivalsaputra140@gmail.com/RIVAL SAPUTRA /-7.6107616, 112.2403632"/>
    <s v="Sales Force DBS"/>
    <m/>
    <m/>
    <m/>
    <m/>
    <m/>
    <m/>
    <m/>
    <m/>
    <s v="Management Janji"/>
    <s v="2026-08-10 13:00:00|Nama Pic : BP RIVAL No Hp Pic : 08970902489 Jam Pemasangan : 08:00 - 12.00 Tanggal Pemasangan : SENIN 10 AGUSTUS 2026 Info Tambahan : Hubungi pelanggan sebelum datang ke lokasi|40961370|MYDITA"/>
    <s v="FCC"/>
    <d v="2026-08-08T15:10:03"/>
    <d v="2026-08-10T13:00:00"/>
    <m/>
    <s v="PS"/>
    <s v="JOM"/>
    <s v="NO ADDON"/>
    <n v="20260809"/>
    <s v="Completed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08-10T13:00:00"/>
    <s v="2026-08-10 13:00:00|Nama Pic : BP RIVAL No Hp Pic : 08970902489 Jam Pemasangan : 08:00 - 12.00 Tanggal Pemasangan : SENIN 10 AGUSTUS 2026 Info Tambahan : Hubungi pelanggan sebelum datang ke lokasi|40961370|MYDITA"/>
    <n v="2026"/>
    <n v="8"/>
    <n v="9"/>
    <d v="2026-08-09T00:00:00"/>
    <n v="-1.5416666666642413"/>
    <x v="1"/>
    <x v="20"/>
  </r>
  <r>
    <n v="2458"/>
    <n v="1002530035"/>
    <n v="3"/>
    <x v="3"/>
    <n v="5"/>
    <s v="MADURA"/>
    <s v="BANGKALAN"/>
    <s v="OMB"/>
    <s v="REG"/>
    <s v="AO"/>
    <s v="NEW SALES"/>
    <s v="1P INET"/>
    <s v="Completed (PS)"/>
    <s v="RBS-Regional 3"/>
    <d v="2026-08-16T17:50:56"/>
    <d v="2026-08-18T13:03:36"/>
    <n v="69367734"/>
    <m/>
    <n v="152438209356"/>
    <s v="Warung madura mart"/>
    <s v="ODP-OMB-FB/50"/>
    <s v="WO061896562"/>
    <m/>
    <m/>
    <m/>
    <n v="113.357399962842"/>
    <n v="-7.0551528375906303"/>
    <s v="MD|MYDB-20260816265751|DN00001/MN00572|Warung madura mart|085232075353"/>
    <s v="MYDIGIBIZPARTNER"/>
    <m/>
    <m/>
    <m/>
    <m/>
    <m/>
    <m/>
    <m/>
    <m/>
    <s v="Management Janji"/>
    <s v="2026-08-17 15:00:00 | Nama PIC : bapak rosid No HP : 085232075353 Alt :  M Janji : (SENIN/17/AGUSTUS/2026) jam Pasang : 09:00 Note : hubungi pelanggan jika ingin kelokasi"/>
    <s v="FCC"/>
    <s v="16-08-2026 17:55:00"/>
    <d v="2026-08-17T15:00:00"/>
    <m/>
    <s v="PS"/>
    <s v="OMB"/>
    <s v="NO ADDON"/>
    <n v="20260818"/>
    <s v="Completed"/>
    <s v="HSI Bisnis Promo HUT Telkom PSB 70% - 100 Mbps"/>
    <s v="INDIBIZ"/>
    <m/>
    <m/>
    <d v="2026-08-17T15:00:00"/>
    <s v="2026-08-17 15:00:00 | Nama PIC : bapak rosid No HP : 085232075353 Alt :  M Janji : (SENIN/17/AGUSTUS/2026) jam Pasang : 09:00 Note : hubungi pelanggan jika ingin kelokasi"/>
    <n v="2026"/>
    <n v="8"/>
    <n v="18"/>
    <d v="2026-08-18T00:00:00"/>
    <n v="0.375"/>
    <x v="1"/>
    <x v="6"/>
  </r>
  <r>
    <n v="2459"/>
    <n v="1002521676"/>
    <n v="3"/>
    <x v="5"/>
    <n v="5"/>
    <s v="SINGARJA"/>
    <s v="KLUNGKUNG"/>
    <s v="SMA"/>
    <s v="REG"/>
    <s v="AO"/>
    <s v="NEW SALES"/>
    <m/>
    <s v="Completed (PS)"/>
    <s v="RBS-Regional 3"/>
    <d v="2026-08-12T10:59:45"/>
    <d v="2026-08-14T16:45:13"/>
    <n v="69364002"/>
    <m/>
    <n v="172428815490"/>
    <s v="SLBN 1 KLUNGKUNG"/>
    <s v="ODP-SMA-FAU/43"/>
    <s v="WO061608050"/>
    <m/>
    <m/>
    <m/>
    <n v="115.4005705"/>
    <n v="-8.5313443000000007"/>
    <s v="|MN02750|/PIC NI MADE SANTINIWATI/087766770010/slbn.klungkung@gmail.com"/>
    <s v="Sales Force DBS"/>
    <m/>
    <m/>
    <m/>
    <m/>
    <m/>
    <m/>
    <m/>
    <m/>
    <s v="Management Janji"/>
    <s v="2026-08-14 15:00:00|Nama PIC : Bp Wike No HP : 087766770010 No Alt : - M Janji :  14 Agustus 2026 Jam Pasang : Pagi / Siang Note : hubungi pelanggan jika ingin kelokasi|40951378|MYDITA"/>
    <s v="FCC"/>
    <d v="2026-12-08T11:10:28"/>
    <d v="2026-08-14T15:00:00"/>
    <m/>
    <s v="PS"/>
    <s v="SMA"/>
    <s v="NO ADDON"/>
    <n v="20260814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14T15:00:00"/>
    <s v="2026-08-14 15:00:00|Nama PIC : Bp Wike No HP : 087766770010 No Alt : - M Janji :  14 Agustus 2026 Jam Pasang : Pagi / Siang Note : hubungi pelanggan jika ingin kelokasi|40951378|MYDITA"/>
    <n v="2026"/>
    <n v="8"/>
    <n v="14"/>
    <d v="2026-08-14T00:00:00"/>
    <n v="-0.625"/>
    <x v="1"/>
    <x v="17"/>
  </r>
  <r>
    <n v="2460"/>
    <n v="1002529454"/>
    <n v="3"/>
    <x v="2"/>
    <n v="4"/>
    <s v="MAGELANG"/>
    <s v="KEBUMEN"/>
    <s v="GOM"/>
    <s v="REG"/>
    <s v="AO"/>
    <s v="NEW SALES"/>
    <s v="1P INET"/>
    <s v="Completed (PS)"/>
    <s v="RBS-Regional 3"/>
    <d v="2026-08-16T11:01:57"/>
    <d v="2026-08-18T12:07:50"/>
    <n v="69367358"/>
    <m/>
    <n v="146140112181"/>
    <s v="LEMBIMJAR NEUTRON YOGYAKARTA CABANG GOMBONG"/>
    <s v="ODP-GOM-FAK/013 FAK/D01/013.01"/>
    <s v="WO061863374"/>
    <m/>
    <m/>
    <m/>
    <n v="109.5209674"/>
    <n v="-7.6095490999999997"/>
    <s v="|MN02495|MYIA-071894867614/POI/RIDWANSYAH PUTRA/081325111611/ridwansyhputra28@gmail.com"/>
    <s v="MYIB_ASSISTANT"/>
    <m/>
    <m/>
    <m/>
    <m/>
    <m/>
    <m/>
    <m/>
    <m/>
    <s v="Management Janji"/>
    <s v="2026-08-21 08:00:00 | Nama : BP RIDWANSYAH PUTRA No Hp : 081325111611 No Alt :  Tgl Pemasangan : 18 Agustus 2026 Interval : PAGI  Note : Hubungi pelanggan terlebih dahulu"/>
    <s v="FCC"/>
    <s v="16-08-2026 11:10:25"/>
    <d v="2026-08-21T08:00:00"/>
    <m/>
    <s v="PS"/>
    <s v="GOM"/>
    <s v="NO ADDON"/>
    <n v="20260818"/>
    <s v="Completed"/>
    <s v="HSI Bisnis Promo HUT Telkom PSB 70% - 150 Mbps"/>
    <s v="INDIBIZ"/>
    <m/>
    <m/>
    <d v="2026-08-21T08:00:00"/>
    <s v="2026-08-21 08:00:00 | Nama : BP RIDWANSYAH PUTRA No Hp : 081325111611 No Alt :  Tgl Pemasangan : 18 Agustus 2026 Interval : PAGI  Note : Hubungi pelanggan terlebih dahulu"/>
    <n v="2026"/>
    <n v="8"/>
    <n v="18"/>
    <d v="2026-08-18T00:00:00"/>
    <n v="-3.3333333333357587"/>
    <x v="1"/>
    <x v="4"/>
  </r>
  <r>
    <n v="2461"/>
    <n v="1002519042"/>
    <n v="3"/>
    <x v="3"/>
    <n v="5"/>
    <s v="SBY UTARA"/>
    <s v="KENJERAN"/>
    <s v="KJR"/>
    <s v="REG"/>
    <s v="AO"/>
    <s v="NEW SALES"/>
    <m/>
    <s v="Completed (PS)"/>
    <s v="RBS-Regional 3"/>
    <d v="2026-08-11T09:40:45"/>
    <d v="2026-08-11T19:51:40"/>
    <n v="69362900"/>
    <m/>
    <n v="152407282063"/>
    <s v="SPBU 54601116"/>
    <s v="ODP-MYR-FSJ/32"/>
    <s v="WO061484889"/>
    <m/>
    <m/>
    <m/>
    <n v="112.7792422"/>
    <n v="-7.2132356"/>
    <s v="AMRBS;403536;AMEX;FANI INDRA;RBS-3;SURAMADU;MOETHIA SETIYAWATI;HSI Bisnis (1:1) 50 Mbps (Rp 439.000) PSB Rp 150.000;089634313237;spbu601116@yahoo.co.id;Rudolfo Samuai;Jl. Kedung Cowek No.204, Tanah Kali Kedinding, Kec. Kenjeran, Surabaya, Jawa Timur 60129"/>
    <s v="Sales Force DBS"/>
    <m/>
    <m/>
    <m/>
    <m/>
    <m/>
    <m/>
    <m/>
    <m/>
    <s v="Management Janji"/>
    <s v="2026-08-12 10:00:00|M Janji : (12/08/2026) jam Pasang : 09:00 Note : hubungi pelanggan jika ingin kelokasi |40981184|MYDITA"/>
    <s v="FCC"/>
    <d v="2026-11-08T09:54:44"/>
    <d v="2026-08-12T10:00:00"/>
    <m/>
    <s v="PS"/>
    <s v="KJR"/>
    <s v="NO ADDON"/>
    <n v="20260811"/>
    <s v="Completed"/>
    <s v="- 11_11446;Biaya PSB HSI EBIS Tunai di Depan ~ 11[150000]  - E23046;E23046 ~ ES23 - Paket HSI Bisnis[0]  - E23046~null~E23046_UNL;UNL ~ Internet-Link Unlimited Internet Usage ~ E23046[0]  - E23046~null~44877;E23046||11||Abodemen 0[0]  - E23046~null~E23046"/>
    <s v="INDIBIZ"/>
    <m/>
    <m/>
    <d v="2026-08-12T10:00:00"/>
    <s v="2026-08-12 10:00:00|M Janji : (12/08/2026) jam Pasang : 09:00 Note : hubungi pelanggan jika ingin kelokasi |40981184|MYDITA"/>
    <n v="2026"/>
    <n v="8"/>
    <n v="11"/>
    <d v="2026-08-11T00:00:00"/>
    <n v="-1.4166666666642413"/>
    <x v="1"/>
    <x v="23"/>
  </r>
  <r>
    <n v="2462"/>
    <n v="1002506139"/>
    <n v="3"/>
    <x v="4"/>
    <n v="4"/>
    <s v="SEMARANG"/>
    <s v="INNER - SEMARANG JATENG UTARA"/>
    <s v="SMT"/>
    <s v="REG"/>
    <s v="AO"/>
    <s v="NEW SALES"/>
    <s v="1P INET"/>
    <s v="Completed (PS)"/>
    <s v="RBS-Regional 3"/>
    <d v="2026-08-03T13:43:57"/>
    <d v="2026-08-04T19:44:47"/>
    <n v="69357570"/>
    <m/>
    <n v="141420144914"/>
    <s v="WINSON SINGA LOGISTIK"/>
    <s v="ODP-SMT-FCK/035 FCK/D03/06.35"/>
    <s v="WO060796497"/>
    <m/>
    <m/>
    <m/>
    <n v="110.3768634"/>
    <n v="-6.9914904999999896"/>
    <s v="|MN01236|MYIA-092542419601/POI/KEVIN LIONARDI/081362336145/ekspedingin.develop@gmail.com"/>
    <s v="MYIB_ASSISTANT"/>
    <m/>
    <m/>
    <m/>
    <m/>
    <m/>
    <m/>
    <m/>
    <m/>
    <s v="Management Janji"/>
    <s v="2026-08-04 13:00:00 |  M Janji : (04/08/2026) jam Pasang : 09:00 Note : hubungi pelanggan jika ingin kelokasi"/>
    <s v="FCC"/>
    <d v="2026-03-08T13:55:38"/>
    <d v="2026-08-04T13:00:00"/>
    <m/>
    <s v="PS"/>
    <s v="SMT"/>
    <s v="NO ADDON"/>
    <n v="20260804"/>
    <s v="Completed"/>
    <s v="HSI Bisnis PSB 70% - 50 Mbps"/>
    <s v="INDIBIZ"/>
    <m/>
    <m/>
    <d v="2026-08-04T13:00:00"/>
    <s v="2026-08-04 13:00:00 |  M Janji : (04/08/2026) jam Pasang : 09:00 Note : hubungi pelanggan jika ingin kelokasi"/>
    <n v="2026"/>
    <n v="8"/>
    <n v="4"/>
    <d v="2026-08-04T00:00:00"/>
    <n v="-0.54166666666424135"/>
    <x v="1"/>
    <x v="4"/>
  </r>
  <r>
    <n v="2463"/>
    <n v="1002505991"/>
    <n v="3"/>
    <x v="2"/>
    <n v="4"/>
    <s v="MAGELANG"/>
    <s v="WONOSOBO"/>
    <s v="WOS"/>
    <s v="REG"/>
    <s v="AO"/>
    <s v="NEW SALES"/>
    <s v="1P INET"/>
    <s v="Completed (PS)"/>
    <s v="RBS-Regional 3"/>
    <d v="2026-08-03T12:31:56"/>
    <d v="2026-08-04T12:54:32"/>
    <n v="69357455"/>
    <m/>
    <n v="141373127384"/>
    <s v="ERABLUE RAYA KRETEK"/>
    <s v="ODP-WOS-FAA/066"/>
    <s v="WO060782800"/>
    <m/>
    <m/>
    <m/>
    <n v="109.96109300000001"/>
    <n v="-7.3871729999999998"/>
    <s v="|MN02587|MYIA-063304653213/POI/HASBIBINTARO SHIDDIQ/081249549394/nextperdanaone@gmail.com"/>
    <s v="MYIB_ASSISTANT"/>
    <m/>
    <m/>
    <m/>
    <m/>
    <m/>
    <m/>
    <m/>
    <m/>
    <s v="Management Janji"/>
    <s v="2026-08-04 13:00:00 | No Hp Pic : 081249549394 No alt : - Jam Pemasangan :  Tanggal Pemasangan : 04/08/2026 hub sebelum ke lokasi"/>
    <s v="FCC"/>
    <d v="2026-03-08T12:40:00"/>
    <d v="2026-08-04T13:00:00"/>
    <m/>
    <s v="PS"/>
    <s v="WOS"/>
    <s v="NO ADDON"/>
    <n v="20260804"/>
    <s v="Completed"/>
    <s v="HSI Bisnis PSB 70% - 50 Mbps"/>
    <s v="INDIBIZ"/>
    <m/>
    <m/>
    <d v="2026-08-04T13:00:00"/>
    <s v="2026-08-04 13:00:00 | No Hp Pic : 081249549394 No alt : - Jam Pemasangan :  Tanggal Pemasangan : 04/08/2026 hub sebelum ke lokasi"/>
    <n v="2026"/>
    <n v="8"/>
    <n v="4"/>
    <d v="2026-08-04T00:00:00"/>
    <n v="-0.54166666666424135"/>
    <x v="1"/>
    <x v="4"/>
  </r>
  <r>
    <n v="2464"/>
    <n v="1002528294"/>
    <n v="3"/>
    <x v="3"/>
    <n v="5"/>
    <s v="MADURA"/>
    <s v="PAMEKASAN"/>
    <s v="BAB"/>
    <s v="REG"/>
    <s v="AO"/>
    <s v="NEW SALES"/>
    <s v="1P INET"/>
    <s v="100 | REVOKE COMPLETED"/>
    <s v="RBS-Regional 3"/>
    <d v="2026-08-15T13:04:57"/>
    <d v="2026-08-18T16:47:31"/>
    <n v="69366870"/>
    <m/>
    <n v="152430203851"/>
    <s v="CERIA ABADI"/>
    <s v="ODP-BAB-FD/17 FD/D03/17.01"/>
    <s v="WO061820694"/>
    <m/>
    <m/>
    <m/>
    <n v="114.066617265343"/>
    <n v="-6.9932146039905803"/>
    <s v="MD|MYDB-20260814265388|DN00001/MN00806|CERIA ABADI|081959146050"/>
    <s v="MYDIGIBIZPARTNER"/>
    <m/>
    <m/>
    <m/>
    <m/>
    <m/>
    <m/>
    <m/>
    <m/>
    <s v="Management Janji"/>
    <s v="2026-08-16 13:00:00 | Tanggal pemasangan: 16/08/2026 Jam pemasangan : pagi / siang Info Tambahan : Hubungi pelanggan dulu sebelum ke lokasi terima kasih."/>
    <s v="FCC"/>
    <s v="15-08-2026 13:10:06"/>
    <d v="2026-08-16T13:00:00"/>
    <s v="Kendala Pelanggan"/>
    <s v="REVOKE"/>
    <s v="BAB"/>
    <s v="NO ADDON"/>
    <m/>
    <s v="Revoke Completed"/>
    <s v="HSI Bisnis Promo HUT Telkom PSB 70% - 300 Mbps"/>
    <s v="INDIBIZ"/>
    <m/>
    <m/>
    <d v="2026-08-16T13:00:00"/>
    <s v="2026-08-16 13:00:00 | Tanggal pemasangan: 16/08/2026 Jam pemasangan : pagi / siang Info Tambahan : Hubungi pelanggan dulu sebelum ke lokasi terima kasih."/>
    <m/>
    <m/>
    <m/>
    <e v="#NUM!"/>
    <e v="#NUM!"/>
    <x v="0"/>
    <x v="6"/>
  </r>
  <r>
    <n v="2465"/>
    <n v="1002504426"/>
    <n v="3"/>
    <x v="1"/>
    <n v="5"/>
    <s v="MALANG"/>
    <s v="BATU"/>
    <s v="KPO"/>
    <s v="REG"/>
    <s v="AO"/>
    <s v="NEW SALES"/>
    <s v="1P INET"/>
    <s v="Completed (PS)"/>
    <s v="RBS-Regional 3"/>
    <d v="2026-08-01T11:25:56"/>
    <d v="2026-08-01T18:36:24"/>
    <n v="69356638"/>
    <m/>
    <n v="152711247262"/>
    <s v="MEBEL SURYA ABADI"/>
    <s v="ODP-KPO-FK/23 FK/D04/23.01"/>
    <s v="WO060634037"/>
    <m/>
    <m/>
    <m/>
    <n v="112.61902259999999"/>
    <n v="-7.9082356999999996"/>
    <s v="MD|MYDB-20260730263964|DN00001/MN00968|MEBEL SURYA ABADI|081230956631"/>
    <s v="MYDIGIBIZPARTNER"/>
    <m/>
    <m/>
    <m/>
    <m/>
    <m/>
    <m/>
    <m/>
    <m/>
    <s v="Management Janji"/>
    <s v="2026-08-02 08:00:00 | Nama Pic : bp mustafa No Hp Pic : 081230956631 No alt : - Jam Pemasangan : pagi  Tanggal Pemasangan : 2 Agustus 2026"/>
    <s v="FCC"/>
    <d v="2026-01-08T11:39:50"/>
    <d v="2026-08-02T08:00:00"/>
    <m/>
    <s v="PS"/>
    <s v="KPO"/>
    <s v="NO ADDON"/>
    <n v="20260801"/>
    <s v="Completed"/>
    <s v="HSI Bisnis Promo HUT Telkom PSB 70% - 50 Mbps"/>
    <s v="INDIBIZ"/>
    <m/>
    <m/>
    <d v="2026-08-02T08:00:00"/>
    <s v="2026-08-02 08:00:00 | Nama Pic : bp mustafa No Hp Pic : 081230956631 No alt : - Jam Pemasangan : pagi  Tanggal Pemasangan : 2 Agustus 2026"/>
    <n v="2026"/>
    <n v="8"/>
    <n v="1"/>
    <d v="2026-08-01T00:00:00"/>
    <n v="-1.3333333333357587"/>
    <x v="1"/>
    <x v="15"/>
  </r>
  <r>
    <n v="2466"/>
    <n v="1002527144"/>
    <n v="3"/>
    <x v="2"/>
    <n v="4"/>
    <s v="MAGELANG"/>
    <s v="MAGELANG"/>
    <s v="MTY"/>
    <s v="REG"/>
    <s v="AO"/>
    <s v="NEW SALES"/>
    <s v="1P INET"/>
    <s v="102 | FOLLOW UP COMPLETED"/>
    <s v="RBS-Regional 3"/>
    <d v="2026-08-14T16:22:57"/>
    <d v="2026-08-18T13:29:01"/>
    <n v="69366335"/>
    <m/>
    <n v="146175114877"/>
    <s v="PT. BINTANG SAYAP UTAMA"/>
    <s v="ODP-MTY-FAF/002 FAF/D01/002.01"/>
    <s v="WO061769796"/>
    <m/>
    <m/>
    <m/>
    <n v="110.2251371"/>
    <n v="-7.5103572999999999"/>
    <s v="|MN00935|MYIA-030181233717/POI/ANDI SISWANTO/082232693152/andisiswanto43@gmail.com"/>
    <s v="MYIB_ASSISTANT"/>
    <m/>
    <m/>
    <m/>
    <m/>
    <m/>
    <m/>
    <m/>
    <m/>
    <s v="Management Janji"/>
    <s v="2026-08-15 15:00:00 | M Janji : (15/08/2026) jam Pasang : 09:00 Note : hubungi pelanggan jika ingin kelokasi"/>
    <s v="FCC"/>
    <s v="14-08-2026 16:39:53"/>
    <d v="2026-08-15T15:00:00"/>
    <s v="Kendala Pelanggan"/>
    <s v="REVOKE"/>
    <s v="MTY"/>
    <s v="NO ADDON"/>
    <m/>
    <s v="Follow Up Revoke Completed, New Order ID : SC1002533163"/>
    <s v="HSI Bisnis Promo HUT Telkom PSB 70% - 150 Mbps"/>
    <s v="INDIBIZ"/>
    <m/>
    <m/>
    <d v="2026-08-15T15:00:00"/>
    <s v="2026-08-15 15:00:00 | M Janji : (15/08/2026) jam Pasang : 09:00 Note : hubungi pelanggan jika ingin kelokasi"/>
    <m/>
    <m/>
    <m/>
    <e v="#NUM!"/>
    <e v="#NUM!"/>
    <x v="0"/>
    <x v="4"/>
  </r>
  <r>
    <n v="2467"/>
    <n v="1002518675"/>
    <n v="3"/>
    <x v="1"/>
    <n v="5"/>
    <s v="MADIUN"/>
    <s v="PONOROGO"/>
    <s v="SAT"/>
    <s v="REG"/>
    <s v="AO"/>
    <s v="NEW SALES"/>
    <s v="1P INET"/>
    <s v="Completed (PS)"/>
    <s v="RBS-Regional 3"/>
    <d v="2026-08-10T18:20:57"/>
    <d v="2026-08-11T13:26:41"/>
    <n v="69362787"/>
    <m/>
    <n v="152618204327"/>
    <s v="GRIYA KOMPUTER"/>
    <s v="ODP-SAT-FA/59"/>
    <s v="WO061443167"/>
    <m/>
    <m/>
    <m/>
    <n v="111.486725807189"/>
    <n v="-7.98715764775715"/>
    <s v="MD|MYDB-20260810264899|DN00001/MN02053|GRIYA KOMPUTER|081936652625"/>
    <s v="MYDIGIBIZPARTNER"/>
    <m/>
    <m/>
    <m/>
    <m/>
    <m/>
    <m/>
    <m/>
    <m/>
    <s v="Management Janji"/>
    <s v="2026-08-11 15:00:00 | Waktu pemasnagan : 11 Agustus 2026 Jam pemasangan : 08.00 - 12.00 Mohon hubungi pelanggan sebelum ke lokasi  Terima kasih"/>
    <s v="FCC"/>
    <d v="2026-10-08T18:39:50"/>
    <d v="2026-08-11T15:00:00"/>
    <m/>
    <s v="PS"/>
    <s v="SAT"/>
    <s v="NO ADDON"/>
    <n v="20260811"/>
    <s v="Completed"/>
    <s v="HSI Bisnis Promo HUT Telkom PSB 70% - 200 Mbps"/>
    <s v="INDIBIZ"/>
    <m/>
    <m/>
    <d v="2026-08-11T15:00:00"/>
    <s v="2026-08-11 15:00:00 | Waktu pemasnagan : 11 Agustus 2026 Jam pemasangan : 08.00 - 12.00 Mohon hubungi pelanggan sebelum ke lokasi  Terima kasih"/>
    <n v="2026"/>
    <n v="8"/>
    <n v="11"/>
    <d v="2026-08-11T00:00:00"/>
    <n v="-0.625"/>
    <x v="1"/>
    <x v="25"/>
  </r>
  <r>
    <n v="2468"/>
    <n v="1002518467"/>
    <n v="3"/>
    <x v="0"/>
    <n v="5"/>
    <s v="KUPANG"/>
    <s v="LABOAN BAJO"/>
    <s v="RTE"/>
    <s v="REG"/>
    <s v="AO"/>
    <s v="NEW SALES"/>
    <s v="1P INET"/>
    <s v="Completed (PS)"/>
    <s v="RBS-Regional 3"/>
    <d v="2026-08-10T16:22:56"/>
    <d v="2026-08-11T16:37:35"/>
    <n v="69362689"/>
    <m/>
    <n v="172514216917"/>
    <s v="HOTEL RIMA"/>
    <s v="ODP-RTE-FC/03 FC/D06/03.01"/>
    <s v="WO061428935"/>
    <m/>
    <m/>
    <m/>
    <n v="120.4713756"/>
    <n v="-8.6111687999999997"/>
    <s v="|MN02681|MYIA-050682685315/POI/SABLON PONGKOR/082340716816/chipoilondoshin@gmail.com"/>
    <s v="MYIB_ASSISTANT"/>
    <m/>
    <m/>
    <m/>
    <m/>
    <m/>
    <m/>
    <m/>
    <m/>
    <s v="Management Janji"/>
    <s v="2026-08-11 13:00:00 | Waktu pemasnagan : 11 Agustus 2026 Jam pemasangan : 10.00 Mohon hubungi pelanggan sebelum ke lokasi  Terima kasih"/>
    <s v="FCC"/>
    <d v="2026-10-08T16:25:38"/>
    <d v="2026-08-11T13:00:00"/>
    <m/>
    <s v="PS"/>
    <s v="RTE"/>
    <s v="NO ADDON"/>
    <n v="20260811"/>
    <s v="Completed"/>
    <s v="HSI Bisnis Basic Promo HUT Telkom PSB 70% - 50 Mbps"/>
    <s v="INDIBIZ"/>
    <m/>
    <m/>
    <d v="2026-08-11T13:00:00"/>
    <s v="2026-08-11 13:00:00 | Waktu pemasnagan : 11 Agustus 2026 Jam pemasangan : 10.00 Mohon hubungi pelanggan sebelum ke lokasi  Terima kasih"/>
    <n v="2026"/>
    <n v="8"/>
    <n v="11"/>
    <d v="2026-08-11T00:00:00"/>
    <n v="-0.54166666666424135"/>
    <x v="1"/>
    <x v="31"/>
  </r>
  <r>
    <n v="2469"/>
    <n v="1002529643"/>
    <n v="3"/>
    <x v="3"/>
    <n v="5"/>
    <s v="MADURA"/>
    <s v="BANGKALAN"/>
    <s v="OMB"/>
    <s v="REG"/>
    <s v="AO"/>
    <s v="NEW SALES"/>
    <s v="1P INET"/>
    <s v="Completed (PS)"/>
    <s v="RBS-Regional 3"/>
    <d v="2026-08-16T13:19:58"/>
    <d v="2026-08-18T11:18:28"/>
    <n v="69367509"/>
    <m/>
    <n v="152438209353"/>
    <s v="pondok pesantren al ulum wal altiqf"/>
    <s v="ODP-OMB-FB/58"/>
    <s v="WO061877387"/>
    <m/>
    <m/>
    <m/>
    <n v="113.36547609418599"/>
    <n v="-7.04116201082969"/>
    <s v="MD|MYDB-20260816265681|DN00001/MN00572|pondok pesantren al ulum wal altiqf|08139384370"/>
    <s v="MYDIGIBIZPARTNER"/>
    <m/>
    <m/>
    <m/>
    <m/>
    <m/>
    <m/>
    <m/>
    <m/>
    <s v="Management Janji"/>
    <s v="2026-08-17 13:00:00 | Nama : BU DWI (ISTRI) No Hp : 08139384370 No Alt :  Tgl Pemasangan : 17 Agustus 2026 Interval : PAGI  Note : Hubungi pelanggan terlebih dahulu"/>
    <s v="FCC"/>
    <s v="16-08-2026 13:39:58"/>
    <d v="2026-08-17T13:00:00"/>
    <m/>
    <s v="PS"/>
    <s v="OMB"/>
    <s v="NO ADDON"/>
    <n v="20260818"/>
    <s v="Completed"/>
    <s v="HSI Bisnis Promo HUT Telkom PSB 70% - 200 Mbps"/>
    <s v="INDIBIZ"/>
    <m/>
    <m/>
    <d v="2026-08-17T13:00:00"/>
    <s v="2026-08-17 13:00:00 | Nama : BU DWI (ISTRI) No Hp : 08139384370 No Alt :  Tgl Pemasangan : 17 Agustus 2026 Interval : PAGI  Note : Hubungi pelanggan terlebih dahulu"/>
    <n v="2026"/>
    <n v="8"/>
    <n v="18"/>
    <d v="2026-08-18T00:00:00"/>
    <n v="0.45833333333575865"/>
    <x v="1"/>
    <x v="6"/>
  </r>
  <r>
    <n v="2470"/>
    <n v="1002508720"/>
    <n v="3"/>
    <x v="2"/>
    <n v="4"/>
    <s v="MAGELANG"/>
    <s v="MUNTILAN"/>
    <s v="SWT"/>
    <s v="REG"/>
    <s v="AO"/>
    <s v="NEW SALES"/>
    <m/>
    <s v="FCC - HD1A - PROGRESS"/>
    <s v="RBS-Regional 3"/>
    <d v="2026-08-04T14:53:54"/>
    <d v="2026-08-04T14:55:20"/>
    <n v="69358420"/>
    <m/>
    <n v="142164113610"/>
    <s v="Surawan farm"/>
    <m/>
    <m/>
    <m/>
    <m/>
    <m/>
    <n v="110.36181670000001"/>
    <n v="-7.5316444000000002"/>
    <s v="|MN00935|/Surawan farm/081329014959/y.surawan@gmail.com/ 1S HSI BISNIS BASIC PROMO HUT 50 Mbps / AGUS SADEWO"/>
    <s v="Sales Profesional"/>
    <m/>
    <m/>
    <m/>
    <m/>
    <m/>
    <m/>
    <m/>
    <m/>
    <m/>
    <m/>
    <m/>
    <d v="2026-04-08T14:55:17"/>
    <m/>
    <m/>
    <s v="FCC"/>
    <s v="SWT"/>
    <s v="NO ADDON"/>
    <m/>
    <s v="MYDITA RBS - HD1A - PROGRESS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m/>
    <m/>
    <m/>
    <m/>
    <m/>
    <e v="#NUM!"/>
    <e v="#NUM!"/>
    <x v="0"/>
    <x v="4"/>
  </r>
  <r>
    <n v="2471"/>
    <n v="1002526951"/>
    <n v="3"/>
    <x v="1"/>
    <n v="5"/>
    <s v="MALANG"/>
    <s v="BATU"/>
    <s v="NTG"/>
    <s v="REG"/>
    <s v="AO"/>
    <s v="NEW SALES"/>
    <m/>
    <s v="Completed (PS)"/>
    <s v="RBS-Regional 3"/>
    <d v="2026-08-14T15:36:47"/>
    <d v="2026-08-14T16:17:39"/>
    <n v="69364593"/>
    <m/>
    <n v="152724202008"/>
    <s v="SPBU 5465156 Ngantang"/>
    <s v="ODP-NTG-FF/05"/>
    <s v="WO061764619"/>
    <m/>
    <m/>
    <m/>
    <n v="112.3769033"/>
    <n v="-7.8712147999999997"/>
    <s v="|MN02703|MYIA-014891087980/POI/Arif Dwi Setiawan/082336646553/spbungantang@gmail.com"/>
    <s v="Sales Profesional"/>
    <m/>
    <m/>
    <m/>
    <m/>
    <m/>
    <m/>
    <m/>
    <m/>
    <s v="Management Janji"/>
    <s v="2026-08-13 15:00:00 | Nama Pic : bp Arif Dwi   No Hp Pic : 082336646553  No alt : -  Jam Pemasangan : siang   Tanggal Pemasangan : 13 Agustus 2026"/>
    <s v="FCC"/>
    <s v="14-08-2026 15:39:56"/>
    <m/>
    <m/>
    <s v="PS"/>
    <s v="NTG"/>
    <s v="NO ADDON"/>
    <n v="20260814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4T07:00:00"/>
    <s v="2026-08-13 15:00:00 | Nama Pic : bp Arif Dwi   No Hp Pic : 082336646553  No alt : -  Jam Pemasangan : siang   Tanggal Pemasangan : 13 Agustus 2026"/>
    <n v="2026"/>
    <n v="8"/>
    <n v="14"/>
    <d v="2026-08-14T00:00:00"/>
    <n v="-0.29166666666424135"/>
    <x v="1"/>
    <x v="15"/>
  </r>
  <r>
    <n v="2472"/>
    <n v="1002527916"/>
    <n v="3"/>
    <x v="1"/>
    <n v="5"/>
    <s v="MALANG"/>
    <s v="BATU"/>
    <s v="BTU"/>
    <s v="REG"/>
    <s v="AO"/>
    <s v="NEW SALES"/>
    <s v="1P INET"/>
    <s v="Completed (PS)"/>
    <s v="RBS-Regional 3"/>
    <d v="2026-08-15T10:34:56"/>
    <d v="2026-08-16T12:23:11"/>
    <n v="69366679"/>
    <m/>
    <n v="152707239259"/>
    <s v="Toko SRC TOLIP"/>
    <s v="ODP-BTU-FAF/05 FAF/D01/05.01"/>
    <s v="WO061805688"/>
    <m/>
    <m/>
    <m/>
    <n v="112.5275436"/>
    <n v="-7.8526680000000004"/>
    <s v="|MN02703|MYIA-048187806206/POI/Abdul Muntolip/085101394401/abdulmm@givmail.com"/>
    <s v="MYIB_ASSISTANT"/>
    <m/>
    <m/>
    <m/>
    <m/>
    <m/>
    <m/>
    <m/>
    <m/>
    <s v="Management Janji"/>
    <s v="2026-08-18 15:00:00 | Jam Pemasangan : 08:00 - 12.00 Tanggal Pemasangan : 15/08/2026 Info Tambahan : Hubungi pelanggan sebelum datang ke lokasi"/>
    <s v="FCC"/>
    <s v="15-08-2026 10:39:56"/>
    <d v="2026-08-18T15:00:00"/>
    <m/>
    <s v="PS"/>
    <s v="BTU"/>
    <s v="NO ADDON"/>
    <n v="20260816"/>
    <s v="Completed"/>
    <s v="HSI Bisnis Promo HUT Telkom PSB 70% - 75 Mbps"/>
    <s v="INDIBIZ"/>
    <m/>
    <m/>
    <d v="2026-08-18T15:00:00"/>
    <s v="2026-08-18 15:00:00 | Jam Pemasangan : 08:00 - 12.00 Tanggal Pemasangan : 15/08/2026 Info Tambahan : Hubungi pelanggan sebelum datang ke lokasi"/>
    <n v="2026"/>
    <n v="8"/>
    <n v="16"/>
    <d v="2026-08-16T00:00:00"/>
    <n v="-2.625"/>
    <x v="1"/>
    <x v="15"/>
  </r>
  <r>
    <n v="2473"/>
    <n v="1002525434"/>
    <n v="3"/>
    <x v="1"/>
    <n v="5"/>
    <s v="KEDIRI"/>
    <s v="TRENGGALEK"/>
    <s v="DRN"/>
    <s v="REG"/>
    <s v="AO"/>
    <s v="NEW SALES"/>
    <s v="1P INET"/>
    <s v="Completed (PS)"/>
    <s v="RBS-Regional 3"/>
    <d v="2026-08-14T08:19:56"/>
    <d v="2026-08-14T13:42:15"/>
    <n v="69365597"/>
    <m/>
    <n v="152638204279"/>
    <s v="TOKO MANDIRI"/>
    <s v="ODP-DRN-FB/74"/>
    <s v="WO061717596"/>
    <m/>
    <m/>
    <m/>
    <n v="111.799316485942"/>
    <n v="-8.0708862934772796"/>
    <s v="MD|MYDB-20260814265286|DC20015/MC20183|TOKO MANDIRI|085113037952"/>
    <s v="MYDIGIBIZPARTNER"/>
    <m/>
    <m/>
    <m/>
    <m/>
    <m/>
    <m/>
    <m/>
    <m/>
    <s v="Management Janji"/>
    <s v="2026-08-15 08:00:00 | Nama PIC : BAPAK AJIT No HP : 085113037952 No Alternatif : M Janji : 15/07/2026 Jam Pasang : Pagi NoteÃ‚Â :  Hubungi terlebih dahulu sebelum ke lokasi"/>
    <s v="FCC"/>
    <s v="14-08-2026 08:26:00"/>
    <d v="2026-08-15T08:00:00"/>
    <m/>
    <s v="PS"/>
    <s v="DRN"/>
    <s v="NO ADDON"/>
    <n v="20260814"/>
    <s v="Completed"/>
    <s v="HSI Bisnis Promo HUT Telkom PSB 70% - 300 Mbps"/>
    <s v="INDIBIZ"/>
    <m/>
    <m/>
    <d v="2026-08-15T08:00:00"/>
    <s v="2026-08-15 08:00:00 | Nama PIC : BAPAK AJIT No HP : 085113037952 No Alternatif : M Janji : 15/07/2026 Jam Pasang : Pagi NoteÃ‚Â :  Hubungi terlebih dahulu sebelum ke lokasi"/>
    <n v="2026"/>
    <n v="8"/>
    <n v="14"/>
    <d v="2026-08-14T00:00:00"/>
    <n v="-1.3333333333357587"/>
    <x v="1"/>
    <x v="25"/>
  </r>
  <r>
    <n v="2474"/>
    <n v="1002505202"/>
    <n v="3"/>
    <x v="2"/>
    <n v="4"/>
    <s v="MAGELANG"/>
    <s v="WONOSOBO"/>
    <s v="WOS"/>
    <s v="REG"/>
    <s v="AO"/>
    <s v="NEW SALES"/>
    <s v="1P INET"/>
    <s v="Completed (PS)"/>
    <s v="RBS-Regional 3"/>
    <d v="2026-08-02T12:10:56"/>
    <d v="2026-08-03T15:43:30"/>
    <n v="69357010"/>
    <m/>
    <n v="141373127174"/>
    <s v="BINTANG SILVER"/>
    <s v="ODP-WOS-FE/042 FE/D01/042.01"/>
    <s v="WO060707767"/>
    <m/>
    <m/>
    <m/>
    <n v="109.85920900000001"/>
    <n v="-7.3038100000000004"/>
    <s v="|MC80016|MYIA-029725328046/POI/Pradipta Widi Anggriawan/085382363742/kaliwaru0224@gmail.com"/>
    <s v="MYIB_ASSISTANT"/>
    <m/>
    <m/>
    <m/>
    <m/>
    <m/>
    <m/>
    <m/>
    <m/>
    <s v="Management Janji"/>
    <s v="2026-08-03 13:00:00 | Nama Pic : BP DIPTA No Hp Pic : 085382363742 Jam Pemasangan : 08:00 - 12.00 Tanggal Pemasangan : SENIN 03 AGUSTUS 2026 Info Tambahan : Hubungi pelanggan sebelum datang ke lokasi, terima kasih."/>
    <s v="FCC"/>
    <d v="2026-02-08T12:24:54"/>
    <d v="2026-08-03T13:00:00"/>
    <m/>
    <s v="PS"/>
    <s v="WOS"/>
    <s v="NO ADDON"/>
    <n v="20260803"/>
    <s v="Completed"/>
    <s v="HSI Bisnis Promo HUT Telkom PSB 70% - 200 Mbps"/>
    <s v="INDIBIZ"/>
    <m/>
    <m/>
    <d v="2026-08-03T13:00:00"/>
    <s v="2026-08-03 13:00:00 | Nama Pic : BP DIPTA No Hp Pic : 085382363742 Jam Pemasangan : 08:00 - 12.00 Tanggal Pemasangan : SENIN 03 AGUSTUS 2026 Info Tambahan : Hubungi pelanggan sebelum datang ke lokasi, terima kasih."/>
    <n v="2026"/>
    <n v="8"/>
    <n v="3"/>
    <d v="2026-08-03T00:00:00"/>
    <n v="-0.54166666666424135"/>
    <x v="1"/>
    <x v="4"/>
  </r>
  <r>
    <n v="2475"/>
    <n v="1002516474"/>
    <n v="3"/>
    <x v="2"/>
    <n v="4"/>
    <s v="MAGELANG"/>
    <s v="MAGELANG"/>
    <s v="MGE"/>
    <s v="REG"/>
    <s v="AO"/>
    <s v="NEW SALES"/>
    <s v="1P INET"/>
    <s v="Completed (PS)"/>
    <s v="RBS-Regional 3"/>
    <d v="2026-08-09T12:56:56"/>
    <d v="2026-08-10T12:37:22"/>
    <n v="69361859"/>
    <m/>
    <n v="146137149690"/>
    <s v="PT JAMBEWANGI INDAH LESTARI SPBU 44.561.03"/>
    <s v="ODP-MGE-FAX/002 FAX/D01/002.01"/>
    <s v="WO061316486"/>
    <m/>
    <m/>
    <m/>
    <n v="110.2285598"/>
    <n v="-7.4346449999999997"/>
    <s v="|MN02255|MYIA-043469589430/POI/RANGGA MUDA KUSUMA/0895422316410/ramones01012001@gmail.com"/>
    <s v="MYIB_ASSISTANT"/>
    <m/>
    <m/>
    <m/>
    <m/>
    <m/>
    <m/>
    <m/>
    <m/>
    <s v="Management Janji"/>
    <s v="2026-08-10 09:00:00 | M Janji : (10/08/2026) jam Pasang : 09:00 Note : hubungi pelanggan jika ingin kelokasi "/>
    <s v="FCC"/>
    <d v="2026-09-08T13:10:37"/>
    <d v="2026-08-10T09:00:00"/>
    <m/>
    <s v="PS"/>
    <s v="MGE"/>
    <s v="NO ADDON"/>
    <n v="20260810"/>
    <s v="Completed"/>
    <s v="HSI Bisnis Basic Promo HUT Telkom PSB 70% - 100 Mbps"/>
    <s v="INDIBIZ"/>
    <m/>
    <m/>
    <d v="2026-08-10T09:00:00"/>
    <s v="2026-08-10 09:00:00 | M Janji : (10/08/2026) jam Pasang : 09:00 Note : hubungi pelanggan jika ingin kelokasi "/>
    <n v="2026"/>
    <n v="8"/>
    <n v="10"/>
    <d v="2026-08-10T00:00:00"/>
    <n v="-0.375"/>
    <x v="1"/>
    <x v="4"/>
  </r>
  <r>
    <n v="2476"/>
    <n v="1002510365"/>
    <n v="3"/>
    <x v="6"/>
    <n v="5"/>
    <s v="JEMBER"/>
    <s v="JEMBER"/>
    <s v="JER"/>
    <s v="REG"/>
    <s v="AO"/>
    <s v="NEW SALES"/>
    <s v="1P INET"/>
    <s v="Completed (PS)"/>
    <s v="RBS-Regional 3"/>
    <d v="2026-08-05T12:17:00"/>
    <d v="2026-08-05T19:04:53"/>
    <n v="69359061"/>
    <m/>
    <n v="152501280161"/>
    <s v="CV BAKSO Klenger Ambulu Cabang Jember"/>
    <s v="ODP-JER-FW/67 FW/D07/67.01"/>
    <s v="WO060974283"/>
    <m/>
    <m/>
    <m/>
    <n v="113.705505095422"/>
    <n v="-8.1649478805913205"/>
    <s v="MD|MYDB-20260804264383|DN00001/MN00580|CV BAKSO Klenger Ambulu Cabang Jember|08136000553"/>
    <s v="MYDIGIBIZPARTNER"/>
    <m/>
    <m/>
    <m/>
    <m/>
    <m/>
    <m/>
    <m/>
    <m/>
    <s v="Management Janji"/>
    <s v="2026-08-06 13:00:00 | M Janji : (06/08/2026) jam Pasang pagi / siang  Note : hubungi pelanggan jika ingin kelokasi"/>
    <s v="FCC"/>
    <d v="2026-05-08T12:40:22"/>
    <d v="2026-08-06T13:00:00"/>
    <m/>
    <s v="PS"/>
    <s v="JER"/>
    <s v="NO ADDON"/>
    <n v="20260805"/>
    <s v="Completed"/>
    <s v="HSI Bisnis Promo HUT Telkom PSB 70% - 50 Mbps"/>
    <s v="INDIBIZ"/>
    <m/>
    <m/>
    <d v="2026-08-06T13:00:00"/>
    <s v="2026-08-06 13:00:00 | M Janji : (06/08/2026) jam Pasang pagi / siang  Note : hubungi pelanggan jika ingin kelokasi"/>
    <n v="2026"/>
    <n v="8"/>
    <n v="5"/>
    <d v="2026-08-05T00:00:00"/>
    <n v="-1.5416666666642413"/>
    <x v="1"/>
    <x v="13"/>
  </r>
  <r>
    <n v="2477"/>
    <n v="1002506014"/>
    <n v="3"/>
    <x v="0"/>
    <n v="5"/>
    <s v="MATARAM"/>
    <s v="LOMBOK TIMUR UTARA"/>
    <s v="SGG"/>
    <s v="REG"/>
    <s v="AO"/>
    <s v="NEW SALES"/>
    <m/>
    <s v="Completed (PS)"/>
    <s v="RBS-Regional 3"/>
    <d v="2026-08-03T12:56:19"/>
    <d v="2026-08-03T15:40:28"/>
    <n v="69356496"/>
    <m/>
    <n v="172604214071"/>
    <s v="TOKO NAYU SEJAHTERA"/>
    <s v="ODP-SGG-FAU/11"/>
    <s v="WO060787057"/>
    <m/>
    <m/>
    <m/>
    <n v="116.15921289000001"/>
    <n v="-8.350918021"/>
    <s v="MD|MYDB-20260722263507|DN00001/MN01272|TOKO NAYU SEJAHTERA|085955366999"/>
    <s v="MYDIGIBIZPARTNER"/>
    <m/>
    <m/>
    <m/>
    <m/>
    <m/>
    <m/>
    <m/>
    <m/>
    <s v="Management Janji"/>
    <s v="2026-08-02 08:00:00 | M Janji : 01 AGUSTUS 2026  Jam Pasang : Siang  Note : hubungi pelanggan jika ingin ke lokasi, terima kasih."/>
    <s v="FCC"/>
    <d v="2026-03-08T13:10:38"/>
    <m/>
    <m/>
    <s v="PS"/>
    <s v="SGG"/>
    <s v="NO ADDON"/>
    <n v="202608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8-02 08:00:00 | M Janji : 01 AGUSTUS 2026  Jam Pasang : Siang  Note : hubungi pelanggan jika ingin ke lokasi, terima kasih."/>
    <n v="2026"/>
    <n v="8"/>
    <n v="3"/>
    <d v="2026-08-03T00:00:00"/>
    <n v="-0.29166666666424135"/>
    <x v="1"/>
    <x v="5"/>
  </r>
  <r>
    <n v="2478"/>
    <n v="1002519684"/>
    <n v="3"/>
    <x v="3"/>
    <n v="5"/>
    <s v="SBY UTARA"/>
    <s v="MANYAR"/>
    <s v="MGO"/>
    <s v="REG"/>
    <s v="AO"/>
    <s v="NEW SALES"/>
    <m/>
    <s v="Completed (PS)"/>
    <s v="RBS-Regional 3"/>
    <d v="2026-08-11T12:08:10"/>
    <d v="2026-08-14T08:15:31"/>
    <n v="69363201"/>
    <m/>
    <n v="152413167617"/>
    <s v="RUKO GUNAWAN WICAKSONO"/>
    <s v="ODP-DMO-FW/23"/>
    <s v="WO061517455"/>
    <m/>
    <m/>
    <m/>
    <n v="112.7306169"/>
    <n v="-7.2599831000000004"/>
    <s v="|MN02280|/RUKO GUNAWAN WICAKSONO/GUNAWAN WICAKSONO/081333369634/a.g.viszcara@gmail.com/HSI Bisnis Promo HUT Telkom (1:1) 100 Mbps (Rp 535.000) PSB Rp 150.000/"/>
    <s v="Sales Force DBS"/>
    <m/>
    <m/>
    <m/>
    <m/>
    <m/>
    <m/>
    <m/>
    <m/>
    <s v="Management Janji"/>
    <s v="2026-08-13 08:00:00|Nama : BP GUNAWAN WICAKSONO SST No Hp : 081333369634 No Alt :  Tgl Pemasangan : 12 Agustus 2026 Interval : PAGI  Note : Hubungi pelanggan terlebih dahulu|40971402|MYDITA"/>
    <s v="FCC"/>
    <d v="2026-11-08T12:10:44"/>
    <d v="2026-08-13T08:00:00"/>
    <m/>
    <s v="PS"/>
    <s v="MGO"/>
    <s v="NO ADDON"/>
    <n v="202608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3T08:00:00"/>
    <s v="2026-08-13 08:00:00|Nama : BP GUNAWAN WICAKSONO SST No Hp : 081333369634 No Alt :  Tgl Pemasangan : 12 Agustus 2026 Interval : PAGI  Note : Hubungi pelanggan terlebih dahulu|40971402|MYDITA"/>
    <n v="2026"/>
    <n v="8"/>
    <n v="14"/>
    <d v="2026-08-14T00:00:00"/>
    <n v="0.66666666666424135"/>
    <x v="1"/>
    <x v="10"/>
  </r>
  <r>
    <n v="2479"/>
    <n v="1002531262"/>
    <n v="3"/>
    <x v="7"/>
    <n v="4"/>
    <s v="SOLO"/>
    <s v="INNER - SOLO JATENG TIMUR"/>
    <s v="KRT"/>
    <s v="REG"/>
    <s v="AO"/>
    <s v="NEW SALES"/>
    <s v="1P INET"/>
    <s v="Completed (PS)"/>
    <s v="RBS-Regional 3"/>
    <d v="2026-08-17T16:29:57"/>
    <d v="2026-08-18T22:04:21"/>
    <n v="69368297"/>
    <m/>
    <n v="142505403211"/>
    <s v="Resik Sae Laundry"/>
    <s v="ODP-KRT-FAG/076 FAG/D5/09.76"/>
    <s v="WO061945777"/>
    <m/>
    <m/>
    <m/>
    <n v="110.767556088253"/>
    <n v="-7.5542061870282398"/>
    <s v="|MN01857|MYIA-063724258221/POI/Ratna Ditya Pratiwi/082142646045/rtndityap@gmail.com"/>
    <s v="MYIB_ASSISTANT"/>
    <m/>
    <m/>
    <m/>
    <m/>
    <m/>
    <m/>
    <m/>
    <m/>
    <s v="Management Janji"/>
    <s v="2026-08-20 08:00:00 | Tanggal Pemasangan : 20 Agustus 2026 Jam Pemasangan : 08:00 13:00 Info Tambahan : Hubungi pelanggan dulu sebelum ke lokasi terimakasih"/>
    <s v="FCC"/>
    <s v="17-08-2026 16:39:54"/>
    <d v="2026-08-20T08:00:00"/>
    <m/>
    <s v="PS"/>
    <s v="KRT"/>
    <s v="NO ADDON"/>
    <n v="20260818"/>
    <s v="Completed"/>
    <s v="HSI Bisnis Promo HUT Telkom PSB 70% - 100 Mbps Dual Band"/>
    <s v="INDIBIZ"/>
    <m/>
    <m/>
    <d v="2026-08-20T08:00:00"/>
    <s v="2026-08-20 08:00:00 | Tanggal Pemasangan : 20 Agustus 2026 Jam Pemasangan : 08:00 13:00 Info Tambahan : Hubungi pelanggan dulu sebelum ke lokasi terimakasih"/>
    <n v="2026"/>
    <n v="8"/>
    <n v="18"/>
    <d v="2026-08-18T00:00:00"/>
    <n v="-2.3333333333357587"/>
    <x v="1"/>
    <x v="4"/>
  </r>
  <r>
    <n v="2480"/>
    <n v="1002513148"/>
    <n v="3"/>
    <x v="2"/>
    <n v="4"/>
    <s v="PURWOKERTO"/>
    <s v="CILACAP"/>
    <s v="KRY"/>
    <s v="REG"/>
    <s v="AO"/>
    <s v="NEW SALES"/>
    <s v="1P INET"/>
    <s v="Completed (PS)"/>
    <s v="RBS-Regional 3"/>
    <d v="2026-08-06T16:28:56"/>
    <d v="2026-08-07T13:19:54"/>
    <n v="69360248"/>
    <m/>
    <n v="143385101937"/>
    <s v="RUANG GURU SMP NEGERI 2 SUMPIUH"/>
    <s v="ODP-KRY-FH/036"/>
    <s v="WO061101964"/>
    <m/>
    <m/>
    <m/>
    <n v="109.353478"/>
    <n v="-7.6089570000000002"/>
    <s v="|MC00213|MYIA-079480580062/POI/DIDIK FIRMANSYAH/089512063354/smpnduasumpiuh@gmail.com"/>
    <s v="MYIB_ASSISTANT"/>
    <m/>
    <m/>
    <m/>
    <m/>
    <m/>
    <m/>
    <m/>
    <m/>
    <s v="Management Janji"/>
    <s v="2026-08-09 08:00:00 | Jam pemasangan : 12.00 Info Tambahan : Hubungi pelanggan dulu sebelum ke lokasi terimakasih "/>
    <s v="FCC"/>
    <d v="2026-06-08T16:41:23"/>
    <d v="2026-08-09T08:00:00"/>
    <m/>
    <s v="PS"/>
    <s v="KRY"/>
    <s v="NO ADDON"/>
    <n v="20260807"/>
    <s v="Completed"/>
    <s v="HSI Bisnis Promo HUT Telkom PSB 70% - 200 Mbps"/>
    <s v="INDIBIZ"/>
    <m/>
    <m/>
    <d v="2026-08-09T08:00:00"/>
    <s v="2026-08-09 08:00:00 | Jam pemasangan : 12.00 Info Tambahan : Hubungi pelanggan dulu sebelum ke lokasi terimakasih "/>
    <n v="2026"/>
    <n v="8"/>
    <n v="7"/>
    <d v="2026-08-07T00:00:00"/>
    <n v="-2.3333333333357587"/>
    <x v="1"/>
    <x v="4"/>
  </r>
  <r>
    <n v="2481"/>
    <n v="1002522328"/>
    <n v="3"/>
    <x v="6"/>
    <n v="5"/>
    <s v="SIDOARJO"/>
    <s v="MOJOKERTO"/>
    <s v="MRT"/>
    <s v="REG"/>
    <s v="AO"/>
    <s v="NEW SALES"/>
    <m/>
    <s v="Completed (PS)"/>
    <s v="RBS-Regional 3"/>
    <d v="2026-08-12T14:10:00"/>
    <d v="2026-08-12T19:17:09"/>
    <n v="69364325"/>
    <m/>
    <n v="152312243268"/>
    <s v="GUHDO"/>
    <s v="ODP-MRT-FAK/29"/>
    <s v="WO061614456"/>
    <m/>
    <m/>
    <m/>
    <n v="112.48319619999999"/>
    <n v="-7.5173069000000003"/>
    <s v="|MC30217|/MUJIADI BUDI ANSORI/8217748646/guhdo0029@gmail.com"/>
    <s v="Sales Force DBS"/>
    <m/>
    <m/>
    <m/>
    <m/>
    <m/>
    <m/>
    <m/>
    <m/>
    <s v="Management Janji"/>
    <s v="2026-08-13 13:00:00|Nama Pic : BP MUJIADI No Hp Pic : 08217748646 Jam Pemasangan : 08:00 - 12.00 Tanggal Pemasangan : KAMIS 13 AGUSTUS 2026 Info Tambahan : Hubungi pelanggan sebelum datang ke lokasi|40961370|MYDITA"/>
    <s v="FCC"/>
    <d v="2026-12-08T14:39:59"/>
    <d v="2026-08-13T13:00:00"/>
    <m/>
    <s v="PS"/>
    <s v="MRT"/>
    <s v="NETMONK - OCA"/>
    <n v="20260812"/>
    <s v="Completed"/>
    <s v="- 11_11446;Biaya PSB HSI EBIS Tunai di Depan ~ 11[150000]  - E23015;E23015 ~ ES23 - Perangkat ONT[0]  - E23015~null~44292;E23015||11||Abodemen 0[0]  - E23015~null~E23015_SWONTPREM;SWONTPREM ~ Biaya Sewa ONT Premium ~ E23015[50000]  - E24057;E24057 ~ ES24 "/>
    <s v="INDIBIZ"/>
    <m/>
    <m/>
    <d v="2026-08-13T13:00:00"/>
    <s v="2026-08-13 13:00:00|Nama Pic : BP MUJIADI No Hp Pic : 08217748646 Jam Pemasangan : 08:00 - 12.00 Tanggal Pemasangan : KAMIS 13 AGUSTUS 2026 Info Tambahan : Hubungi pelanggan sebelum datang ke lokasi|40961370|MYDITA"/>
    <n v="2026"/>
    <n v="8"/>
    <n v="12"/>
    <d v="2026-08-12T00:00:00"/>
    <n v="-1.5416666666642413"/>
    <x v="1"/>
    <x v="20"/>
  </r>
  <r>
    <n v="2482"/>
    <n v="1002519128"/>
    <n v="3"/>
    <x v="4"/>
    <n v="4"/>
    <s v="PEKALONGAN"/>
    <s v="BREBES"/>
    <s v="BMU"/>
    <s v="REG"/>
    <s v="AO"/>
    <s v="NEW SALES"/>
    <m/>
    <s v="CC - HD1A - INPROGRESS UNCONTACTED"/>
    <s v="RBS-Regional 3"/>
    <d v="2026-08-11T09:56:50"/>
    <d v="2026-08-14T16:53:39"/>
    <n v="69362974"/>
    <m/>
    <n v="146281107958"/>
    <s v="SPBU 4452217 TONJONG"/>
    <s v="ODP-BMU-FZ/001"/>
    <m/>
    <m/>
    <m/>
    <m/>
    <n v="108.9867514"/>
    <n v="-7.1551226999999997"/>
    <s v="AMRBS;403095;REG3;BAYU;085100296564;PIC BENI 082323783006;HSI 1S 300mb 1499k;44.52217.spbu@gmail.com"/>
    <s v="Account Manager"/>
    <m/>
    <m/>
    <m/>
    <m/>
    <m/>
    <m/>
    <m/>
    <m/>
    <m/>
    <m/>
    <m/>
    <d v="2026-11-08T10:10:31"/>
    <m/>
    <m/>
    <s v="FCC"/>
    <s v="BMU"/>
    <s v="NO ADDON"/>
    <m/>
    <s v="UNCONTACTED : Line Busy Muhammad Fauzan Fidhianta 40961370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4"/>
  </r>
  <r>
    <n v="2483"/>
    <n v="1002526103"/>
    <n v="3"/>
    <x v="1"/>
    <n v="5"/>
    <s v="MALANG"/>
    <s v="KEPANJEN"/>
    <s v="KEP"/>
    <s v="REG"/>
    <s v="AO"/>
    <s v="NEW SALES"/>
    <s v="1P INET"/>
    <s v="Completed (PS)"/>
    <s v="RBS-Regional 3"/>
    <d v="2026-08-14T11:17:56"/>
    <d v="2026-08-14T15:56:24"/>
    <n v="69365906"/>
    <m/>
    <n v="152718219107"/>
    <s v="SMK MUHAMMADIYAH 1 KEPANJEN"/>
    <s v="ODP-KEP-FS/39 FS/D03/39.01"/>
    <s v="WO061732875"/>
    <m/>
    <m/>
    <m/>
    <n v="112.5753127"/>
    <n v="-8.1320823999999998"/>
    <s v="|MC20200|MYIA-010035064591/POI/ANANG PRIHANTONO/081216000939/info@smkm1-kpn.sch.id"/>
    <s v="MYIB_ASSISTANT"/>
    <m/>
    <m/>
    <m/>
    <m/>
    <m/>
    <m/>
    <m/>
    <m/>
    <s v="Management Janji"/>
    <s v="2026-08-15 08:00:00 | M Janji : (15/08/2026) jam Pasang :pagi Note : hubungi pelanggan jika ingin kelokasi"/>
    <s v="FCC"/>
    <s v="14-08-2026 11:39:52"/>
    <d v="2026-08-15T08:00:00"/>
    <m/>
    <s v="PS"/>
    <s v="KEP"/>
    <s v="NO ADDON"/>
    <n v="20260814"/>
    <s v="Completed"/>
    <s v="HSI Bisnis Promo HUT Telkom PSB 70% - 200 Mbps"/>
    <s v="INDIBIZ"/>
    <m/>
    <m/>
    <d v="2026-08-15T08:00:00"/>
    <s v="2026-08-15 08:00:00 | M Janji : (15/08/2026) jam Pasang :pagi Note : hubungi pelanggan jika ingin kelokasi"/>
    <n v="2026"/>
    <n v="8"/>
    <n v="14"/>
    <d v="2026-08-14T00:00:00"/>
    <n v="-1.3333333333357587"/>
    <x v="1"/>
    <x v="24"/>
  </r>
  <r>
    <n v="2484"/>
    <n v="1002530742"/>
    <n v="3"/>
    <x v="0"/>
    <n v="5"/>
    <s v="MATARAM"/>
    <s v="BIMA"/>
    <s v="BIM"/>
    <s v="REG"/>
    <s v="AO"/>
    <s v="NEW SALES"/>
    <s v="1P INET"/>
    <s v="Completed (PS)"/>
    <s v="RBS-Regional 3"/>
    <d v="2026-08-17T11:59:57"/>
    <d v="2026-08-18T14:42:49"/>
    <n v="69367998"/>
    <m/>
    <n v="172616801892"/>
    <s v="Toko Syarifuddin"/>
    <s v="ODP-BIM-FAN/16 FAN/D01/16.01"/>
    <s v="WO061922766"/>
    <m/>
    <m/>
    <m/>
    <n v="118.732635"/>
    <n v="-8.4748439999999992"/>
    <s v="|MN02085|MYIA-049471176852/POI/Syarifuddin/085338411427/syarifuddinbima77@gmail.com"/>
    <s v="MYIB_ASSISTANT"/>
    <m/>
    <m/>
    <m/>
    <m/>
    <m/>
    <m/>
    <m/>
    <m/>
    <s v="Management Janji"/>
    <s v="2026-08-18 08:00:00 | M janji : pagi Tanggal Pemasangan : 18/agustus/2026 Note : hubungi pelanggan jika ingin kelokasi "/>
    <s v="FCC"/>
    <s v="17-08-2026 12:10:09"/>
    <d v="2026-08-18T08:00:00"/>
    <m/>
    <s v="PS"/>
    <s v="BIM"/>
    <s v="ANTAREZ"/>
    <n v="20260818"/>
    <s v="Completed"/>
    <s v="HSI Bisnis Bundling Antares Eazy PSB 70% - 150 Mbps"/>
    <s v="INDIBIZ"/>
    <m/>
    <m/>
    <d v="2026-08-18T08:00:00"/>
    <s v="2026-08-18 08:00:00 | M janji : pagi Tanggal Pemasangan : 18/agustus/2026 Note : hubungi pelanggan jika ingin kelokasi "/>
    <n v="2026"/>
    <n v="8"/>
    <n v="18"/>
    <d v="2026-08-18T00:00:00"/>
    <n v="-0.33333333333575865"/>
    <x v="1"/>
    <x v="0"/>
  </r>
  <r>
    <n v="2485"/>
    <n v="1002525010"/>
    <n v="3"/>
    <x v="7"/>
    <n v="4"/>
    <s v="SOLO"/>
    <s v="KLATEN"/>
    <s v="KLX"/>
    <s v="REG"/>
    <s v="AO"/>
    <s v="NEW SALES"/>
    <m/>
    <s v="7 | OSS - PROVISIONING ISSUED"/>
    <s v="RBS-Regional 3"/>
    <d v="2026-08-13T16:48:27"/>
    <d v="2026-08-18T13:51:24"/>
    <n v="69365458"/>
    <m/>
    <n v="146550124286"/>
    <s v="PT Green Sigma Group"/>
    <s v="ODP-KLX-FAJ/029"/>
    <s v="WO061994819"/>
    <m/>
    <m/>
    <m/>
    <n v="110.6030023"/>
    <n v="-7.6865955000000001"/>
    <s v="|MC60143|/Dyah Susanti/085814696969/greensigmagroup@gmail.com/ PSB  1S INET ONLY BISNIS WINBACK 1.0 50mbps ABODEMEN 405.000 PLUS PPN/ TTPN Ifan"/>
    <s v="Sales Force DBS"/>
    <m/>
    <m/>
    <m/>
    <m/>
    <m/>
    <m/>
    <m/>
    <m/>
    <s v="Management Janji"/>
    <s v="2026-08-19 08:00:00|Waktu pemasangan : 19 agustus 2026 Jam pemasangan : 13.00 Info Tambahan : Hubungi pelanggan dulu sebelum ke lokasi terimakasih |40000802|MYDITA"/>
    <s v="FCC"/>
    <s v="13-08-2026 16:55:35"/>
    <d v="2026-08-19T08:00:00"/>
    <m/>
    <s v="PI"/>
    <s v="KLX"/>
    <s v="NO ADDON"/>
    <m/>
    <s v="Provisioning Issued"/>
    <s v="- 11_11446;Biaya PSB HSI EBIS Tunai di Depan ~ 11[150000]  - E24057;E24057 ~ ES24 - Paket HSI Bisnis (HSIE) Khusus Winback[0]  - E24057~null~E24057_UNL;UNL ~ Internet-Link Unlimited Internet Usage ~ E24057[0]  - E24057~null~103818;E24057||11||Abodemen 0[0"/>
    <s v="INDIBIZ"/>
    <m/>
    <m/>
    <d v="2026-08-19T08:00:00"/>
    <s v="2026-08-19 08:00:00|Waktu pemasangan : 19 agustus 2026 Jam pemasangan : 13.00 Info Tambahan : Hubungi pelanggan dulu sebelum ke lokasi terimakasih |40000802|MYDITA"/>
    <m/>
    <m/>
    <m/>
    <e v="#NUM!"/>
    <e v="#NUM!"/>
    <x v="0"/>
    <x v="4"/>
  </r>
  <r>
    <n v="2486"/>
    <n v="1002510890"/>
    <n v="3"/>
    <x v="0"/>
    <n v="5"/>
    <s v="MATARAM"/>
    <s v="INNER - NUSA TENGGARA"/>
    <s v="MTR"/>
    <s v="REG"/>
    <s v="AO"/>
    <s v="NEW SALES"/>
    <s v="1P INET"/>
    <s v="9 | WFM - UN-SCS"/>
    <s v="RBS-Regional 3"/>
    <d v="2026-08-05T14:49:28"/>
    <d v="2026-08-05T14:49:28"/>
    <n v="69355300"/>
    <m/>
    <m/>
    <s v="DEVA MOTOR"/>
    <m/>
    <s v="WO060461249"/>
    <m/>
    <m/>
    <m/>
    <n v="116.08622"/>
    <n v="-8.5436499999999995"/>
    <s v="|MC40234|MYIA-076963371891/POI/solihin/087713460255/devamotor305@gmail.com"/>
    <s v="MYIB_ASSISTANT"/>
    <m/>
    <m/>
    <m/>
    <m/>
    <m/>
    <m/>
    <m/>
    <m/>
    <s v="Management Janji"/>
    <s v="2026-07-31 10:00:00 | Jam pemasangan : 12.00 Info Tambahan : Hubungi pelanggan dulu sebelum ke lokasi terimakasih  "/>
    <s v="FCC"/>
    <d v="2026-05-08T14:54:47"/>
    <d v="2026-07-31T00:00:00"/>
    <m/>
    <s v="UNSC"/>
    <s v="MTR"/>
    <s v="NO ADDON"/>
    <m/>
    <s v="Inprogress Alpro, SC Lama : SC1002500620"/>
    <s v="HSI Bisnis Khusus Winback PSB 70% - 50 Mbps"/>
    <s v="INDIBIZ"/>
    <m/>
    <m/>
    <d v="2026-07-31T10:00:00"/>
    <s v="2026-07-31 10:00:00 | Jam pemasangan : 12.00 Info Tambahan : Hubungi pelanggan dulu sebelum ke lokasi terimakasih  "/>
    <m/>
    <m/>
    <m/>
    <e v="#NUM!"/>
    <e v="#NUM!"/>
    <x v="0"/>
    <x v="14"/>
  </r>
  <r>
    <n v="2487"/>
    <n v="1002514414"/>
    <n v="3"/>
    <x v="6"/>
    <n v="5"/>
    <s v="JEMBER"/>
    <s v="BONDOWOSO"/>
    <s v="BOW"/>
    <s v="REG"/>
    <s v="AO"/>
    <s v="NEW SALES"/>
    <s v="1P INET"/>
    <s v="Completed (PS)"/>
    <s v="RBS-Regional 3"/>
    <d v="2026-08-07T11:47:57"/>
    <d v="2026-08-08T15:28:36"/>
    <n v="69360678"/>
    <m/>
    <n v="152507225606"/>
    <s v="SPPG BONDOWOSO BADEAN 1"/>
    <s v="ODP-BOW-FB/37 FB/D01/37.01"/>
    <s v="WO061152957"/>
    <m/>
    <m/>
    <m/>
    <n v="113.81268583238101"/>
    <n v="-7.9142809290876599"/>
    <s v="MD|MYDB-20260807264624|DC30008/MC30147|SPPG BONDOWOSO BADEAN 1|082339590905"/>
    <s v="MYDIGIBIZPARTNER"/>
    <m/>
    <m/>
    <m/>
    <m/>
    <m/>
    <m/>
    <m/>
    <m/>
    <s v="Management Janji"/>
    <s v="2026-08-08 08:00:00 | Nama PIC : BAPAK FERI No HP : 082339590905 Alt :  M Janji : (SABTU/8/AGUSTUS/2026) jam Pasang : 09:00 Note : hubungi pelanggan jika ingin kelokasi"/>
    <s v="FCC"/>
    <d v="2026-07-08T11:55:04"/>
    <d v="2026-08-08T08:00:00"/>
    <m/>
    <s v="PS"/>
    <s v="BOW"/>
    <s v="NO ADDON"/>
    <n v="20260808"/>
    <s v="Completed"/>
    <s v="HSI Bisnis Promo HUT Telkom PSB 70% - 100 Mbps"/>
    <s v="INDIBIZ"/>
    <m/>
    <m/>
    <d v="2026-08-08T08:00:00"/>
    <s v="2026-08-08 08:00:00 | Nama PIC : BAPAK FERI No HP : 082339590905 Alt :  M Janji : (SABTU/8/AGUSTUS/2026) jam Pasang : 09:00 Note : hubungi pelanggan jika ingin kelokasi"/>
    <n v="2026"/>
    <n v="8"/>
    <n v="8"/>
    <d v="2026-08-08T00:00:00"/>
    <n v="-0.33333333333575865"/>
    <x v="1"/>
    <x v="13"/>
  </r>
  <r>
    <n v="2488"/>
    <n v="1002513464"/>
    <n v="3"/>
    <x v="1"/>
    <n v="5"/>
    <s v="MADIUN"/>
    <s v="MADIUN"/>
    <s v="MSP"/>
    <s v="REG"/>
    <s v="AO"/>
    <s v="NEW SALES"/>
    <s v="1P INET"/>
    <s v="Completed (PS)"/>
    <s v="RBS-Regional 3"/>
    <d v="2026-08-06T19:02:02"/>
    <d v="2026-08-07T16:29:41"/>
    <n v="69360347"/>
    <m/>
    <n v="152631206949"/>
    <s v="SPBU 54.633.06"/>
    <s v="ODP-MSP-FG/06"/>
    <s v="WO061116207"/>
    <m/>
    <m/>
    <m/>
    <n v="111.42734299999999"/>
    <n v="-7.5500769999999999"/>
    <s v="|MN02429|MYIA-006968730312/POI/ADIAWAN/083865121146/spbu05.5463306@gmail.com"/>
    <s v="MYIB_ASSISTANT"/>
    <m/>
    <m/>
    <m/>
    <m/>
    <m/>
    <m/>
    <m/>
    <m/>
    <s v="Management Janji"/>
    <s v="2026-08-07 15:00:00 | Waktu pemasnagan : 07 agustus 2026 Jam pemasangan : 08.00 - 12.00 Mohon hubungi pelanggan sebelum ke lokasi  Terima kasih"/>
    <s v="FCC"/>
    <d v="2026-06-08T19:10:22"/>
    <d v="2026-08-07T15:00:00"/>
    <m/>
    <s v="PS"/>
    <s v="MSP"/>
    <s v="NO ADDON"/>
    <n v="20260807"/>
    <s v="Completed"/>
    <s v="HSI Bisnis Promo HUT Telkom PSB 70% - 50 Mbps"/>
    <s v="INDIBIZ"/>
    <m/>
    <m/>
    <d v="2026-08-07T15:00:00"/>
    <s v="2026-08-07 15:00:00 | Waktu pemasnagan : 07 agustus 2026 Jam pemasangan : 08.00 - 12.00 Mohon hubungi pelanggan sebelum ke lokasi  Terima kasih"/>
    <n v="2026"/>
    <n v="8"/>
    <n v="7"/>
    <d v="2026-08-07T00:00:00"/>
    <n v="-0.625"/>
    <x v="1"/>
    <x v="11"/>
  </r>
  <r>
    <n v="2489"/>
    <n v="1002504815"/>
    <n v="3"/>
    <x v="4"/>
    <n v="4"/>
    <s v="SEMARANG"/>
    <s v="INNER - SEMARANG JATENG UTARA"/>
    <s v="SMC"/>
    <s v="REG"/>
    <s v="AO"/>
    <s v="NEW SALES"/>
    <s v="1P INET"/>
    <s v="102 | FOLLOW UP COMPLETED"/>
    <s v="RBS-Regional 3"/>
    <d v="2026-08-01T16:22:56"/>
    <d v="2026-08-04T10:52:26"/>
    <n v="69356840"/>
    <m/>
    <n v="146422108899"/>
    <s v="SPBU 44.502.22 SEMARANG"/>
    <s v="ODP-SMC-FF/085 FF/D11/085.01"/>
    <s v="WO060669803"/>
    <m/>
    <m/>
    <m/>
    <n v="110.427595"/>
    <n v="-7.0173350000000001"/>
    <s v="|MN02184|MYIA-022512401970/POI/ABDUL BASIR /081901080037/spbu4450222@gmail.com"/>
    <s v="MYIB_ASSISTANT"/>
    <m/>
    <m/>
    <m/>
    <m/>
    <m/>
    <m/>
    <m/>
    <m/>
    <s v="Management Janji"/>
    <s v="2026-08-02 13:00:00 | Jam pemasangan : 12.00 Info Tambahan : Hubungi pelanggan dulu sebelum ke lokasi terimakasih  "/>
    <s v="FCC"/>
    <d v="2026-01-08T16:25:06"/>
    <d v="2026-08-02T13:00:00"/>
    <m/>
    <s v="REVOKE"/>
    <s v="SMC"/>
    <s v="NO ADDON"/>
    <m/>
    <s v="Follow Up Revoke Completed, New Order ID : SC1002507542"/>
    <s v="HSI Bisnis Promo HUT Telkom PSB 70% - 100 Mbps"/>
    <s v="INDIBIZ"/>
    <m/>
    <m/>
    <d v="2026-08-02T13:00:00"/>
    <s v="2026-08-02 13:00:00 | Jam pemasangan : 12.00 Info Tambahan : Hubungi pelanggan dulu sebelum ke lokasi terimakasih  "/>
    <m/>
    <m/>
    <m/>
    <e v="#NUM!"/>
    <e v="#NUM!"/>
    <x v="0"/>
    <x v="4"/>
  </r>
  <r>
    <n v="2490"/>
    <n v="1002507259"/>
    <n v="3"/>
    <x v="0"/>
    <n v="5"/>
    <s v="KUPANG"/>
    <s v="MAUMERE"/>
    <s v="LRT"/>
    <s v="REG"/>
    <s v="AO"/>
    <s v="NEW SALES"/>
    <s v="1P INET"/>
    <s v="9 | WFM - UN-SCS"/>
    <s v="RBS-Regional 3"/>
    <d v="2026-08-04T10:07:26"/>
    <d v="2026-08-04T10:07:27"/>
    <n v="69355302"/>
    <m/>
    <m/>
    <s v="Puskesmas lewolema"/>
    <m/>
    <s v="WO060463534"/>
    <m/>
    <m/>
    <m/>
    <n v="122.93213799999999"/>
    <n v="-8.3319700000000001"/>
    <s v="|MC40173|MYIA-068533817741/POI/ibu Sarinah/081246486938/sarinahjulibahi@gmail.com"/>
    <s v="MYIB_ASSISTANT"/>
    <m/>
    <m/>
    <m/>
    <m/>
    <m/>
    <m/>
    <m/>
    <m/>
    <s v="Management Janji"/>
    <s v="2026-07-31 13:00:00 | Tanggal Pemasangan : 31 Juli 2026 Jam Pemasangan : 08:00 13:00 Info Tambahan : Hubungi pelanggan dulu sebelum ke lokasi terimakasih"/>
    <s v="FCC"/>
    <d v="2026-04-08T10:10:33"/>
    <d v="2026-07-31T00:00:00"/>
    <m/>
    <s v="UNSC"/>
    <s v="LRT"/>
    <s v="NETMONK"/>
    <m/>
    <s v="Inprogress Alpro, SC Lama : SC1002500654"/>
    <s v="HSI Bisnis Basic Bundling Netmonk PSB 70% - 50 Mbps"/>
    <s v="INDIBIZ"/>
    <m/>
    <m/>
    <d v="2026-07-31T13:00:00"/>
    <s v="2026-07-31 13:00:00 | Tanggal Pemasangan : 31 Juli 2026 Jam Pemasangan : 08:00 13:00 Info Tambahan : Hubungi pelanggan dulu sebelum ke lokasi terimakasih"/>
    <m/>
    <m/>
    <m/>
    <e v="#NUM!"/>
    <e v="#NUM!"/>
    <x v="0"/>
    <x v="33"/>
  </r>
  <r>
    <n v="2491"/>
    <n v="1002517354"/>
    <n v="3"/>
    <x v="6"/>
    <n v="5"/>
    <s v="JEMBER"/>
    <s v="JEMBER"/>
    <s v="TGU"/>
    <s v="REG"/>
    <s v="AO"/>
    <s v="NEW SALES"/>
    <m/>
    <s v="Completed (PS)"/>
    <s v="RBS-Regional 3"/>
    <d v="2026-08-10T11:08:57"/>
    <d v="2026-08-10T16:57:56"/>
    <n v="69360737"/>
    <m/>
    <n v="152513202841"/>
    <s v="SMAN UMBULSARI"/>
    <s v="ODP-TGU-FA/04"/>
    <s v="WO061376967"/>
    <m/>
    <m/>
    <m/>
    <n v="113.4261643"/>
    <n v="-8.2553830999999995"/>
    <s v="MD|MYDB-20260806264570|DN00001/MN00906|SMAN UMBULSARI|088230129397"/>
    <s v="MYDIGIBIZPARTNER"/>
    <m/>
    <m/>
    <m/>
    <m/>
    <m/>
    <m/>
    <m/>
    <m/>
    <s v="Management Janji"/>
    <s v="2026-08-08 13:00:00 | Nama PIC : Bapak Imron  No HP : 088230129397  No Alternatif : 085230549169  M Janji : 08/08/2026  Jam Pasang : Pagi  NoteÃ‚Â :  Hubungi terlebih dahulu sebelum ke lokasi "/>
    <s v="FCC"/>
    <d v="2026-10-08T11:10:24"/>
    <m/>
    <m/>
    <s v="PS"/>
    <s v="TGU"/>
    <s v="NO ADDON"/>
    <n v="20260810"/>
    <s v="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10T07:00:00"/>
    <s v="2026-08-08 13:00:00 | Nama PIC : Bapak Imron  No HP : 088230129397  No Alternatif : 085230549169  M Janji : 08/08/2026  Jam Pasang : Pagi  NoteÃ‚Â :  Hubungi terlebih dahulu sebelum ke lokasi "/>
    <n v="2026"/>
    <n v="8"/>
    <n v="10"/>
    <d v="2026-08-10T00:00:00"/>
    <n v="-0.29166666666424135"/>
    <x v="1"/>
    <x v="13"/>
  </r>
  <r>
    <n v="2492"/>
    <n v="1002520619"/>
    <n v="3"/>
    <x v="1"/>
    <n v="5"/>
    <s v="MALANG"/>
    <s v="KEPANJEN"/>
    <s v="KLJ"/>
    <s v="REG"/>
    <s v="AO"/>
    <s v="NEW SALES"/>
    <s v="1P INET"/>
    <s v="MIA - INVALID SURVEY"/>
    <s v="RBS-Regional 3"/>
    <d v="2026-08-11T15:59:56"/>
    <d v="2026-08-12T11:43:31"/>
    <n v="69363581"/>
    <m/>
    <n v="152703903065"/>
    <s v="GREEN HOUSE"/>
    <s v="ODP-KLJ-FCY/15 FCY/D02/15.01"/>
    <s v="WO061519749"/>
    <m/>
    <m/>
    <m/>
    <n v="112.5975167"/>
    <n v="-7.9672351999999904"/>
    <s v="|MN02627|MYIA-006235113281/POI/Sulistiyani/082132176367/sulistiyani0116@gmail.com"/>
    <s v="MYIB_ASSISTANT"/>
    <m/>
    <m/>
    <m/>
    <m/>
    <m/>
    <m/>
    <m/>
    <m/>
    <s v="Management Janji"/>
    <s v="2026-08-12 15:00:00 | Nama Pic : bu Sulistiyani No Hp Pic : 082132176367 No alt : - Jam Pemasangan : siang  Tanggal Pemasangan : 12 Agustus 2026"/>
    <s v="FCC"/>
    <d v="2026-11-08T16:09:49"/>
    <d v="2026-08-12T15:00:00"/>
    <m/>
    <s v="SURVEY_NEW_MANJA"/>
    <s v="KLJ"/>
    <s v="NO ADDON"/>
    <m/>
    <s v="MIE - INVALID SURVEY - Kendala Jalur/Rute Tarikan"/>
    <s v="HSI Bisnis Promo HUT Telkom PSB 70% - 200 Mbps"/>
    <s v="INDIBIZ"/>
    <m/>
    <m/>
    <d v="2026-08-12T15:00:00"/>
    <s v="2026-08-12 15:00:00 | Nama Pic : bu Sulistiyani No Hp Pic : 082132176367 No alt : - Jam Pemasangan : siang  Tanggal Pemasangan : 12 Agustus 2026"/>
    <m/>
    <m/>
    <m/>
    <e v="#NUM!"/>
    <e v="#NUM!"/>
    <x v="0"/>
    <x v="24"/>
  </r>
  <r>
    <n v="2493"/>
    <n v="1002532660"/>
    <n v="3"/>
    <x v="6"/>
    <n v="5"/>
    <s v="PASURUAN"/>
    <s v="LUMAJANG"/>
    <s v="TPH"/>
    <s v="REG"/>
    <s v="AO"/>
    <s v="NEW SALES"/>
    <m/>
    <s v="Completed (PS)"/>
    <s v="RBS-Regional 3"/>
    <d v="2026-08-18T11:02:40"/>
    <d v="2026-08-18T18:12:44"/>
    <n v="69368742"/>
    <m/>
    <n v="152543206025"/>
    <s v="PODO LANCAR JAYA SWALAYAN"/>
    <s v="ODP-TPH-FE/06"/>
    <s v="WO061997282"/>
    <m/>
    <m/>
    <m/>
    <n v="113.22667869999999"/>
    <n v="-8.2199629999999999"/>
    <s v="|MN01068|/PODO LANCAR JAYA SWALAYAN/WINBACK HSI B2B + OCA BREACH CHECKER  (1:1) 300MBPS 1,250,5JT PSB DISC 70%//Neka12948@gmail.com/AGUS MINARTO/81933706308"/>
    <s v="Sales Force DBS"/>
    <m/>
    <m/>
    <m/>
    <m/>
    <m/>
    <m/>
    <m/>
    <m/>
    <s v="Management Janji"/>
    <s v="2026-08-19 13:00:00| M Janji : (19 AGUSTUS 2026) jam Pasang : siang Note : hubungi pelanggan jika ingin kelokasi|40900827|MYDITA"/>
    <s v="FCC"/>
    <s v="18-08-2026 11:10:13"/>
    <d v="2026-08-19T13:00:00"/>
    <m/>
    <s v="PS"/>
    <s v="TPH"/>
    <s v="OCA"/>
    <n v="20260818"/>
    <s v="Completed"/>
    <s v="- 11_11446;Biaya PSB HSI EBIS Tunai di Depan ~ 11[150000]  - E25023;E25023 ~ ES25 - Paket Produk OCA Breach Checker[0]  - E25023~null~104837;E25023||77||Abodemen 0[0]  - E25023~null~E25023_OCABRECHE;OCABRECHE ~ OCA Breach Checker ~ E25023[30500]  - E24057"/>
    <s v="INDIBIZ"/>
    <m/>
    <m/>
    <d v="2026-08-19T13:00:00"/>
    <s v="2026-08-19 13:00:00| M Janji : (19 AGUSTUS 2026) jam Pasang : siang Note : hubungi pelanggan jika ingin kelokasi|40900827|MYDITA"/>
    <n v="2026"/>
    <n v="8"/>
    <n v="18"/>
    <d v="2026-08-18T00:00:00"/>
    <n v="-1.5416666666642413"/>
    <x v="1"/>
    <x v="27"/>
  </r>
  <r>
    <n v="2494"/>
    <n v="1002513953"/>
    <n v="3"/>
    <x v="4"/>
    <n v="4"/>
    <s v="SEMARANG"/>
    <s v="UNGARAN"/>
    <s v="BDN"/>
    <s v="REG"/>
    <s v="AO"/>
    <s v="NEW SALES"/>
    <s v="1P INET"/>
    <s v="Completed (PS)"/>
    <s v="RBS-Regional 3"/>
    <d v="2026-08-07T09:53:56"/>
    <d v="2026-08-07T21:50:52"/>
    <n v="69360509"/>
    <m/>
    <n v="141411101909"/>
    <s v="Toko Alif"/>
    <s v="ODP-BDN-FB/011 FB/D01/011.01"/>
    <s v="WO061139576"/>
    <m/>
    <m/>
    <m/>
    <n v="110.385673977434"/>
    <n v="-7.2096624873537403"/>
    <s v="MD|MYDB-20260807264612|DN00001/MN00663|Toko Alif|0895635152738"/>
    <s v="MYDIGIBIZPARTNER"/>
    <m/>
    <m/>
    <m/>
    <m/>
    <m/>
    <m/>
    <m/>
    <m/>
    <s v="Management Janji"/>
    <s v="2026-08-09 08:00:00 | M Janji : 9 agustus 2026 jam Pasang : pagi  Note : hubungi pelanggan jika ingin kelokasi"/>
    <s v="FCC"/>
    <d v="2026-07-08T09:55:18"/>
    <d v="2026-08-09T08:00:00"/>
    <m/>
    <s v="PS"/>
    <s v="BDN"/>
    <s v="NO ADDON"/>
    <n v="20260807"/>
    <s v="Completed"/>
    <s v="HSI Bisnis Promo HUT Telkom PSB 70% - 75 Mbps"/>
    <s v="INDIBIZ"/>
    <m/>
    <m/>
    <d v="2026-08-09T08:00:00"/>
    <s v="2026-08-09 08:00:00 | M Janji : 9 agustus 2026 jam Pasang : pagi  Note : hubungi pelanggan jika ingin kelokasi"/>
    <n v="2026"/>
    <n v="8"/>
    <n v="7"/>
    <d v="2026-08-07T00:00:00"/>
    <n v="-2.3333333333357587"/>
    <x v="1"/>
    <x v="4"/>
  </r>
  <r>
    <n v="2495"/>
    <n v="1002516358"/>
    <n v="3"/>
    <x v="1"/>
    <n v="5"/>
    <s v="KEDIRI"/>
    <s v="KEDIRI"/>
    <s v="PAE"/>
    <s v="REG"/>
    <s v="AO"/>
    <s v="NEW SALES"/>
    <m/>
    <s v="Completed (PS)"/>
    <s v="RBS-Regional 3"/>
    <d v="2026-08-09T10:13:53"/>
    <d v="2026-08-09T18:14:14"/>
    <n v="69351005"/>
    <m/>
    <n v="152639219402"/>
    <s v="TIRTA OASIS PERKASA"/>
    <s v="ODP-PAE-FAP/09"/>
    <s v="WO061306231"/>
    <m/>
    <m/>
    <m/>
    <n v="112.236242931213"/>
    <n v="-7.7515946976328003"/>
    <s v="MC20202|TIRTA OASIS PERKASA /081234033300;085607545750/tirtaoasis.perkasa@gmail.com/PSB 100MB 535K PSB 150K/HERI UAP"/>
    <s v="Sales Force DBS"/>
    <m/>
    <m/>
    <m/>
    <m/>
    <m/>
    <m/>
    <m/>
    <m/>
    <s v="Management Janji"/>
    <s v="2026-08-08 13:00:00|BUMIREJO,KRECEK,PARE|SYSTEM|MYDITA"/>
    <s v="FCC"/>
    <d v="2026-09-08T10:25:41"/>
    <m/>
    <m/>
    <s v="PS"/>
    <s v="PAE"/>
    <s v="NO ADDON"/>
    <n v="20260809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09T07:00:00"/>
    <s v="2026-08-08 13:00:00|BUMIREJO,KRECEK,PARE|SYSTEM|MYDITA"/>
    <n v="2026"/>
    <n v="8"/>
    <n v="9"/>
    <d v="2026-08-09T00:00:00"/>
    <n v="-0.29166666666424135"/>
    <x v="1"/>
    <x v="1"/>
  </r>
  <r>
    <n v="2496"/>
    <n v="1002519145"/>
    <n v="3"/>
    <x v="1"/>
    <n v="5"/>
    <s v="KEDIRI"/>
    <s v="KEDIRI"/>
    <s v="GUR"/>
    <s v="REG"/>
    <s v="AO"/>
    <s v="NEW SALES"/>
    <s v="1P INET"/>
    <s v="Completed (PS)"/>
    <s v="RBS-Regional 3"/>
    <d v="2026-08-11T09:58:56"/>
    <d v="2026-08-11T16:18:45"/>
    <n v="69362993"/>
    <m/>
    <n v="152625207359"/>
    <s v="SPBU Pagu 54.641.29"/>
    <s v="ODP-GUR-FG/11 FG/D01/11.01"/>
    <s v="WO061469928"/>
    <m/>
    <m/>
    <m/>
    <n v="112.09904899999999"/>
    <n v="-7.7564820000000001"/>
    <s v="|MC20231|MYIA-050184566467/POI/FATUR ROHMAN/081235321497/spbu29@trisnagroup.id"/>
    <s v="MYIB_ASSISTANT"/>
    <m/>
    <m/>
    <m/>
    <m/>
    <m/>
    <m/>
    <m/>
    <m/>
    <s v="Management Janji"/>
    <s v="2026-08-14 08:00:00 | telp : 081235321497 alt :  M Janji : (11/08/2026) jam Pasang :pagi / siang  Note : hubungi pelanggan jika ingin kelokasi"/>
    <s v="FCC"/>
    <d v="2026-11-08T10:10:31"/>
    <d v="2026-08-14T08:00:00"/>
    <m/>
    <s v="PS"/>
    <s v="GUR"/>
    <s v="NO ADDON"/>
    <n v="20260811"/>
    <s v="Completed"/>
    <s v="HSI Bisnis Promo HUT Telkom PSB 70% - 50 Mbps"/>
    <s v="INDIBIZ"/>
    <m/>
    <m/>
    <d v="2026-08-14T08:00:00"/>
    <s v="2026-08-14 08:00:00 | telp : 081235321497 alt :  M Janji : (11/08/2026) jam Pasang :pagi / siang  Note : hubungi pelanggan jika ingin kelokasi"/>
    <n v="2026"/>
    <n v="8"/>
    <n v="11"/>
    <d v="2026-08-11T00:00:00"/>
    <n v="-3.3333333333357587"/>
    <x v="1"/>
    <x v="1"/>
  </r>
  <r>
    <n v="2497"/>
    <n v="1002524369"/>
    <n v="3"/>
    <x v="4"/>
    <n v="4"/>
    <s v="SEMARANG"/>
    <s v="INNER - SEMARANG JATENG UTARA"/>
    <s v="MJP"/>
    <s v="REG"/>
    <s v="AO"/>
    <s v="NEW SALES"/>
    <m/>
    <s v="Completed (PS)"/>
    <s v="RBS-Regional 3"/>
    <d v="2026-08-13T13:59:29"/>
    <d v="2026-08-18T14:59:12"/>
    <n v="69365218"/>
    <m/>
    <n v="142410346122"/>
    <s v="PT. Sidorejo Makmur Sejahtera ( SPBU 4459518 )"/>
    <s v="ODP-MJP-FCU/040"/>
    <s v="WO061927367"/>
    <m/>
    <m/>
    <m/>
    <n v="110.50471916697001"/>
    <n v="-7.02306447049539"/>
    <s v="AMRBS;401428;REG3;FIRONIKA;081393111688;CP.Mujiyanto;081327945860;PAKET 1S INET 100 MBPS (669.000);PAKET WINBACK 3.0 INET 100MBPS 1:1 TARIF 500K;PT. Sidorejo Makmur Sejahtera ( SPBU 4459518 )"/>
    <s v="Account Manager"/>
    <m/>
    <m/>
    <m/>
    <m/>
    <m/>
    <m/>
    <m/>
    <m/>
    <s v="Management Janji"/>
    <s v="2026-08-18 11:00:00|Waktu pemasangan : 17 agustus 2026 Jam pemasangan : 08.00 - 12.00 Info Tambahan : Hubungi pelanggan dulu sebelum ke lokasi terimakasih |40951377|MYDITA"/>
    <s v="FCC"/>
    <s v="13-08-2026 14:39:50"/>
    <d v="2026-08-18T11:00:00"/>
    <m/>
    <s v="PS"/>
    <s v="MJP"/>
    <s v="NO ADDON"/>
    <n v="2026081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8T11:00:00"/>
    <s v="2026-08-18 11:00:00|Waktu pemasangan : 17 agustus 2026 Jam pemasangan : 08.00 - 12.00 Info Tambahan : Hubungi pelanggan dulu sebelum ke lokasi terimakasih |40951377|MYDITA"/>
    <n v="2026"/>
    <n v="8"/>
    <n v="18"/>
    <d v="2026-08-18T00:00:00"/>
    <n v="-0.45833333333575865"/>
    <x v="1"/>
    <x v="4"/>
  </r>
  <r>
    <n v="2498"/>
    <n v="1002511183"/>
    <n v="3"/>
    <x v="6"/>
    <n v="5"/>
    <s v="SIDOARJO"/>
    <s v="MOJOKERTO"/>
    <s v="MIP"/>
    <s v="REG"/>
    <s v="AO"/>
    <s v="NEW SALES"/>
    <m/>
    <s v="102 | FOLLOW UP COMPLETED"/>
    <s v="RBS-Regional 3"/>
    <d v="2026-08-05T16:48:36"/>
    <d v="2026-08-07T19:14:14"/>
    <n v="69359412"/>
    <m/>
    <n v="152313206023"/>
    <s v="MTS UNGGULAN DARUL FALAH"/>
    <s v="ODP-MIP-FE/27"/>
    <s v="WO061069734"/>
    <m/>
    <m/>
    <m/>
    <n v="112.40062810000001"/>
    <n v="-7.4250100999999997"/>
    <s v="|MN01575|/MTS UNGGULAN DARUL FALAH/WINBACK HSI B2B + OCA BREACH CHECKER  (1:1) 100MBPS 635,5RB PSB DISC 70%//mtsdfjerukmacan@gmail.com/RAMADHAN ARYO PUTRA/85792761317"/>
    <s v="Sales Force DBS"/>
    <m/>
    <m/>
    <m/>
    <m/>
    <m/>
    <m/>
    <m/>
    <m/>
    <s v="Management Janji"/>
    <s v="2026-08-07 13:00:00|Waktu pemasnagan : 07 agustus 2026 Jam pemasangan : 08.00 - 12.00 Mohon hubungi pelanggan sebelum ke lokasi  Terima kasih|40010577|MYDITA"/>
    <s v="FCC"/>
    <d v="2026-05-08T16:55:35"/>
    <d v="2026-08-07T13:00:00"/>
    <s v="Kendala Teknik"/>
    <s v="REVOKE"/>
    <s v="MIP"/>
    <s v="OCA"/>
    <m/>
    <s v="Follow Up Revoke Completed, New Order ID : SC1002515497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13:00:00"/>
    <s v="2026-08-07 13:00:00|Waktu pemasnagan : 07 agustus 2026 Jam pemasangan : 08.00 - 12.00 Mohon hubungi pelanggan sebelum ke lokasi  Terima kasih|40010577|MYDITA"/>
    <m/>
    <m/>
    <m/>
    <e v="#NUM!"/>
    <e v="#NUM!"/>
    <x v="0"/>
    <x v="20"/>
  </r>
  <r>
    <n v="2499"/>
    <n v="1002505967"/>
    <n v="3"/>
    <x v="6"/>
    <n v="5"/>
    <s v="PASURUAN"/>
    <s v="LUMAJANG"/>
    <s v="SDO"/>
    <s v="REG"/>
    <s v="AO"/>
    <s v="NEW SALES"/>
    <s v="1P INET"/>
    <s v="Completed (PS)"/>
    <s v="RBS-Regional 3"/>
    <d v="2026-08-03T12:07:57"/>
    <d v="2026-08-03T15:36:07"/>
    <n v="69357436"/>
    <m/>
    <n v="152534203448"/>
    <s v="SMKN SENDURO"/>
    <s v="ODP-SDO-FM/19"/>
    <s v="WO060779161"/>
    <m/>
    <m/>
    <m/>
    <n v="113.14289800822699"/>
    <n v="-8.1303610952687304"/>
    <s v="MD|MYDB-20260803264235|DN00001/MN01309|SMKN SENDURO|081235567042"/>
    <s v="MYDIGIBIZPARTNER"/>
    <m/>
    <m/>
    <m/>
    <m/>
    <m/>
    <m/>
    <m/>
    <m/>
    <s v="Management Janji"/>
    <s v="2026-08-04 13:00:00 | Tanggal pemasangan: 04/08/2026 Jam pemasangan : pagi / siang Info Tambahan : Hubungi pelanggan dulu sebelum ke lokasi. terima kasih "/>
    <s v="FCC"/>
    <d v="2026-03-08T12:10:27"/>
    <d v="2026-08-04T13:00:00"/>
    <m/>
    <s v="PS"/>
    <s v="SDO"/>
    <s v="NETMONK"/>
    <n v="20260803"/>
    <s v="Completed"/>
    <s v="HSI Bisnis Basic Bundling Netmonk Dual Band Promo 2026 PSB 70% - 100 Mbps"/>
    <s v="INDIBIZ"/>
    <m/>
    <m/>
    <d v="2026-08-04T13:00:00"/>
    <s v="2026-08-04 13:00:00 | Tanggal pemasangan: 04/08/2026 Jam pemasangan : pagi / siang Info Tambahan : Hubungi pelanggan dulu sebelum ke lokasi. terima kasih "/>
    <n v="2026"/>
    <n v="8"/>
    <n v="3"/>
    <d v="2026-08-03T00:00:00"/>
    <n v="-1.5416666666642413"/>
    <x v="1"/>
    <x v="27"/>
  </r>
  <r>
    <n v="2500"/>
    <n v="1002526711"/>
    <n v="3"/>
    <x v="2"/>
    <n v="4"/>
    <s v="PURWOKERTO"/>
    <s v="PURBALINGGA"/>
    <s v="PBG"/>
    <s v="REG"/>
    <s v="AO"/>
    <s v="NEW SALES"/>
    <m/>
    <s v="CANCEL COMPLETED"/>
    <s v="RBS-Regional 3"/>
    <d v="2026-08-14T14:51:52"/>
    <d v="2026-08-18T02:01:11"/>
    <n v="69366177"/>
    <m/>
    <n v="143363111750"/>
    <s v="SMP ISTIQOMAH SAMBAS PURBALINGGA BOARDING SCHOOL PUTRI"/>
    <s v="ODP-PBG-FZ/089"/>
    <m/>
    <m/>
    <m/>
    <m/>
    <n v="109.34751707116401"/>
    <n v="-7.3726583591926804"/>
    <s v="PSB;MN02713;SMP ISTIQOMAH SAMBAS PURBALINGGA BOARDING SCHOOL PUTRI;085601017791;PSB HSI BISNIS 100MBPS PROMO KEMERDEKAAN;ggiarto89@gmail.com;GIARTO;-7.372658359192687, 109.34751707116423"/>
    <s v="MYDIGIBIZPARTNER"/>
    <m/>
    <m/>
    <m/>
    <m/>
    <m/>
    <m/>
    <m/>
    <m/>
    <m/>
    <m/>
    <m/>
    <s v="14-08-2026 14:55:03"/>
    <m/>
    <m/>
    <s v="REJECT_FCC"/>
    <s v="PBG"/>
    <s v="NO ADDON"/>
    <m/>
    <s v="Order dicancel oleh SYSTEM remark : CANCEL ORDER by System : pelanggan belum melakukan upload dokumen melebihi 3 hari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s v="Order dicancel oleh SYSTEM remark : CANCEL ORDER by System : pelanggan belum melakukan upload dokumen melebihi 3 hari"/>
    <m/>
    <m/>
    <m/>
    <m/>
    <m/>
    <e v="#NUM!"/>
    <e v="#NUM!"/>
    <x v="0"/>
    <x v="4"/>
  </r>
  <r>
    <n v="2501"/>
    <n v="1002519438"/>
    <n v="3"/>
    <x v="6"/>
    <n v="5"/>
    <s v="SIDOARJO"/>
    <s v="INNER - JATIM TIMUR"/>
    <s v="TUN"/>
    <s v="REG"/>
    <s v="AO"/>
    <s v="NEW SALES"/>
    <m/>
    <s v="MIA - INVALID SURVEY"/>
    <s v="RBS-Regional 3"/>
    <d v="2026-08-11T11:10:55"/>
    <d v="2026-08-12T09:50:30"/>
    <n v="69363108"/>
    <m/>
    <n v="152327226345"/>
    <s v="SD MUHAMMADIYAH 2 TULANGAN"/>
    <s v="ODP-TUN-FX/25"/>
    <s v="WO061490199"/>
    <m/>
    <m/>
    <m/>
    <n v="112.64543329999999"/>
    <n v="-7.4735848999999996"/>
    <s v="|MN01572|/SD MUHAMMADIYAH 2 TULANGAN/WINBACK 2.0 HSI B2B (1:1) 50MBPS 355RB PSB DISC 70%/sekolahkreatifsdmuda@gmail.com/MUKHAMAD NUR AZIZ/81231441670"/>
    <s v="Sales Force DBS"/>
    <m/>
    <m/>
    <m/>
    <m/>
    <m/>
    <m/>
    <m/>
    <m/>
    <s v="Management Janji"/>
    <s v="2026-08-12 13:00:00|Nama Pic : AZIZ No Hp Pic : 081231441670 No alt : - Jam Pemasangan : siang  Tanggal Pemasangan : 12 Agustus 2026|40951375|MYDITA"/>
    <s v="FCC"/>
    <d v="2026-11-08T11:40:03"/>
    <d v="2026-08-12T13:00:00"/>
    <m/>
    <s v="SURVEY_NEW_MANJA"/>
    <s v="TUN"/>
    <s v="NO ADDON"/>
    <m/>
    <s v="MIE - INVALID SURVEY - ODP Jauh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2T13:00:00"/>
    <s v="2026-08-12 13:00:00|Nama Pic : AZIZ No Hp Pic : 081231441670 No alt : - Jam Pemasangan : siang  Tanggal Pemasangan : 12 Agustus 2026|40951375|MYDITA"/>
    <m/>
    <m/>
    <m/>
    <e v="#NUM!"/>
    <e v="#NUM!"/>
    <x v="0"/>
    <x v="19"/>
  </r>
  <r>
    <n v="2502"/>
    <n v="1002521867"/>
    <n v="3"/>
    <x v="4"/>
    <n v="4"/>
    <s v="SEMARANG"/>
    <s v="INNER - SEMARANG JATENG UTARA"/>
    <s v="BMK"/>
    <s v="REG"/>
    <s v="AO"/>
    <s v="NEW SALES"/>
    <m/>
    <s v="Completed (PS)"/>
    <s v="RBS-Regional 2"/>
    <d v="2026-08-12T11:47:46"/>
    <d v="2026-08-15T16:14:41"/>
    <n v="69364103"/>
    <m/>
    <n v="141423136360"/>
    <s v="Azka ketring"/>
    <s v="ODP-BMK-FV/087"/>
    <s v="WO061741052"/>
    <m/>
    <m/>
    <m/>
    <n v="110.4374365"/>
    <n v="-7.0574035000000004"/>
    <s v="|MN00915|/Azka ketring/HSI BASIC 1S INET 50MBPS/081322200026/nurismanto262610@gmail.com/nur ismanto"/>
    <s v="B2B Partner Management (PM)"/>
    <m/>
    <m/>
    <m/>
    <m/>
    <m/>
    <m/>
    <m/>
    <m/>
    <s v="Management Janji"/>
    <s v="2026-08-15 13:00:00|Jam Pemasangan : 08:00 - 12.00 Tanggal Pemasangan : 15/08/2026 Info Tambahan : Hubungi pelanggan sebelum datang ke lokasi|40971402|MYDITA"/>
    <s v="FCC"/>
    <d v="2026-12-08T11:55:22"/>
    <d v="2026-08-15T13:00:00"/>
    <m/>
    <s v="PS"/>
    <s v="BMK"/>
    <s v="NO ADDON"/>
    <n v="20260815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5T13:00:00"/>
    <s v="2026-08-15 13:00:00|Jam Pemasangan : 08:00 - 12.00 Tanggal Pemasangan : 15/08/2026 Info Tambahan : Hubungi pelanggan sebelum datang ke lokasi|40971402|MYDITA"/>
    <n v="2026"/>
    <n v="8"/>
    <n v="15"/>
    <d v="2026-08-15T00:00:00"/>
    <n v="-0.54166666666424135"/>
    <x v="1"/>
    <x v="4"/>
  </r>
  <r>
    <n v="2503"/>
    <n v="1002521954"/>
    <n v="3"/>
    <x v="2"/>
    <n v="4"/>
    <s v="PURWOKERTO"/>
    <s v="CILACAP"/>
    <s v="SDJ"/>
    <s v="REG"/>
    <s v="AO"/>
    <s v="NEW SALES"/>
    <s v="1P INET"/>
    <s v="Completed (PS)"/>
    <s v="RBS-Regional 3"/>
    <d v="2026-08-12T12:07:56"/>
    <d v="2026-08-13T12:40:59"/>
    <n v="69364113"/>
    <m/>
    <n v="143390112851"/>
    <s v="HOTEL PAPAYA 1"/>
    <s v="ODP-SDJ-FF/055 FF/D04/055.01"/>
    <s v="WO061575750"/>
    <m/>
    <m/>
    <m/>
    <n v="108.795159"/>
    <n v="-7.4868189999999997"/>
    <s v="|MC00213|MYIA-047543095335/POI/FAZRI NUR AZIZ/085869416794/papayatiga3@gmail.com"/>
    <s v="MYIB_ASSISTANT"/>
    <m/>
    <m/>
    <m/>
    <m/>
    <m/>
    <m/>
    <m/>
    <m/>
    <s v="Management Janji"/>
    <s v="2026-08-14 08:00:00 | Tanggal pemasangan :13/08/2026 Jam pemasangan : pagi/siang Info Tambahan : Hubungi pelanggan dulu sebelum ke lokasi terima kasih."/>
    <s v="FCC"/>
    <d v="2026-12-08T12:10:13"/>
    <d v="2026-08-14T08:00:00"/>
    <m/>
    <s v="PS"/>
    <s v="SDJ"/>
    <s v="NO ADDON"/>
    <n v="20260813"/>
    <s v="Completed"/>
    <s v="HSI Bisnis Promo HUT Telkom PSB 70% - 300 Mbps"/>
    <s v="INDIBIZ"/>
    <m/>
    <m/>
    <d v="2026-08-14T08:00:00"/>
    <s v="2026-08-14 08:00:00 | Tanggal pemasangan :13/08/2026 Jam pemasangan : pagi/siang Info Tambahan : Hubungi pelanggan dulu sebelum ke lokasi terima kasih."/>
    <n v="2026"/>
    <n v="8"/>
    <n v="13"/>
    <d v="2026-08-13T00:00:00"/>
    <n v="-1.3333333333357587"/>
    <x v="1"/>
    <x v="4"/>
  </r>
  <r>
    <n v="2504"/>
    <n v="1002532782"/>
    <n v="3"/>
    <x v="5"/>
    <n v="5"/>
    <s v="DENPASAR"/>
    <s v="SANUR"/>
    <s v="KLM"/>
    <s v="REG"/>
    <s v="AO"/>
    <s v="NEW SALES"/>
    <m/>
    <s v="MIE - SEND SURVEY"/>
    <s v="RBS-Regional 3"/>
    <d v="2026-08-18T11:35:27"/>
    <d v="2026-08-18T17:52:01"/>
    <n v="69368798"/>
    <m/>
    <n v="172401793096"/>
    <s v="SMP PGRI 2 DENPASAR"/>
    <s v="ODP-KLM-FZ/76"/>
    <s v="WO062048168"/>
    <m/>
    <m/>
    <m/>
    <n v="115.23341809999999"/>
    <n v="-8.6455610000000007"/>
    <s v="| MN02631 | IBU AYU SRI WAHYUNI/083117926063/ayuwahyuni28@admin.smp.belajar.id"/>
    <s v="Sales Force DBS"/>
    <m/>
    <m/>
    <m/>
    <m/>
    <m/>
    <m/>
    <m/>
    <m/>
    <s v="Management Janji"/>
    <s v="2026-08-19 15:00:00|M Janji : (19/agustus/2026) jam Pasang : 09:00 Note : hubungi pelanggan jika ingin kelokasi|40971304|MYDITA"/>
    <s v="FCC"/>
    <s v="18-08-2026 11:39:55"/>
    <d v="2026-08-19T15:00:00"/>
    <m/>
    <s v="SURVEY_NEW_MANJA"/>
    <s v="KLM"/>
    <s v="NO ADDON"/>
    <m/>
    <s v="MIE - SEND SURVEY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19T15:00:00"/>
    <s v="2026-08-19 15:00:00|M Janji : (19/agustus/2026) jam Pasang : 09:00 Note : hubungi pelanggan jika ingin kelokasi|40971304|MYDITA"/>
    <m/>
    <m/>
    <m/>
    <e v="#NUM!"/>
    <e v="#NUM!"/>
    <x v="0"/>
    <x v="7"/>
  </r>
  <r>
    <n v="2505"/>
    <n v="1002530085"/>
    <n v="3"/>
    <x v="5"/>
    <n v="5"/>
    <s v="SINGARJA"/>
    <s v="TABANAN"/>
    <s v="TBN"/>
    <s v="REG"/>
    <s v="AO"/>
    <s v="NEW SALES"/>
    <s v="1P INET"/>
    <s v="8 | OSS - PONR"/>
    <s v="RBS-Regional 3"/>
    <d v="2026-08-16T18:58:56"/>
    <d v="2026-08-18T13:32:58"/>
    <n v="69367771"/>
    <m/>
    <n v="172413244471"/>
    <s v="PT CITRA WARNA ABADI (Gudang)"/>
    <s v="ODP-TBN-FCU/20 FCU/D01/20.01"/>
    <s v="WO061899973"/>
    <m/>
    <m/>
    <m/>
    <n v="115.1864965"/>
    <n v="-8.4912195999999902"/>
    <s v="|MN02229|MYIA-009460721771/POI/NI Nyoman Prati Daiwataningrum/0881038419413/admtabali3@gmail.com"/>
    <s v="MYIB_ASSISTANT"/>
    <m/>
    <m/>
    <m/>
    <m/>
    <m/>
    <m/>
    <m/>
    <m/>
    <s v="Management Janji"/>
    <s v="2026-08-18 08:00:00 | Nama PIC : ibu ningrum No HP : 0881038419413 Alt :  M Janji : (selasa/18/AGUSTUS/2026) jam Pasang : 09:00 Note : hubungi pelanggan jika ingin kelokasi"/>
    <s v="FCC"/>
    <s v="16-08-2026 19:10:05"/>
    <d v="2026-08-18T08:00:00"/>
    <m/>
    <s v="ACT_COM"/>
    <s v="TBN"/>
    <s v="NO ADDON"/>
    <m/>
    <s v="PONR"/>
    <s v="HSI Bisnis Promo HUT Telkom PSB 70% - 50 Mbps"/>
    <s v="INDIBIZ"/>
    <m/>
    <m/>
    <d v="2026-08-18T08:00:00"/>
    <s v="2026-08-18 08:00:00 | Nama PIC : ibu ningrum No HP : 0881038419413 Alt :  M Janji : (selasa/18/AGUSTUS/2026) jam Pasang : 09:00 Note : hubungi pelanggan jika ingin kelokasi"/>
    <m/>
    <m/>
    <m/>
    <e v="#NUM!"/>
    <e v="#NUM!"/>
    <x v="0"/>
    <x v="16"/>
  </r>
  <r>
    <n v="2506"/>
    <n v="1002518990"/>
    <n v="3"/>
    <x v="3"/>
    <n v="5"/>
    <s v="SBY UTARA"/>
    <s v="GRESIK"/>
    <s v="BWN"/>
    <s v="REG"/>
    <s v="AO"/>
    <s v="NEW SALES"/>
    <s v="1P INET"/>
    <s v="Completed (PS)"/>
    <s v="RBS-Regional 3"/>
    <d v="2026-08-11T09:22:57"/>
    <d v="2026-08-13T11:24:38"/>
    <n v="69362929"/>
    <m/>
    <n v="152453209408"/>
    <s v="KB-TK Islam Al-Huda"/>
    <s v="ODP-BWN-FAA/03 FAA/D01/03.01"/>
    <s v="WO061466409"/>
    <m/>
    <m/>
    <m/>
    <n v="112.6618996"/>
    <n v="-5.8468058000000003"/>
    <s v="MD|MYDB-20260810264886|DN00001/MN00018|KB-TK Islam Al-Huda|082326955342"/>
    <s v="MYDIGIBIZPARTNER"/>
    <m/>
    <m/>
    <m/>
    <m/>
    <m/>
    <m/>
    <m/>
    <m/>
    <s v="Management Janji"/>
    <s v="2026-08-12 13:00:00 | Tanggal pemasangan: 12/08/2026 Jam pemasangan : siang Info Tambahan : Hubungi pelanggan dulu sebelum ke lokasi terima kasih."/>
    <s v="FCC"/>
    <d v="2026-11-08T09:40:16"/>
    <d v="2026-08-12T13:00:00"/>
    <s v="Kendala Pelanggan"/>
    <s v="PS"/>
    <s v="BWN"/>
    <s v="NO ADDON"/>
    <n v="20260813"/>
    <s v="Completed"/>
    <s v="HSI Bisnis Basic Promo HUT Telkom PSB 70% - 50 Mbps"/>
    <s v="INDIBIZ"/>
    <m/>
    <m/>
    <d v="2026-08-12T13:00:00"/>
    <s v="2026-08-12 13:00:00 | Tanggal pemasangan: 12/08/2026 Jam pemasangan : siang Info Tambahan : Hubungi pelanggan dulu sebelum ke lokasi terima kasih."/>
    <n v="2026"/>
    <n v="8"/>
    <n v="13"/>
    <d v="2026-08-13T00:00:00"/>
    <n v="0.45833333333575865"/>
    <x v="1"/>
    <x v="8"/>
  </r>
  <r>
    <n v="2507"/>
    <n v="1002531503"/>
    <n v="3"/>
    <x v="4"/>
    <n v="4"/>
    <s v="PEKALONGAN"/>
    <s v="PEMALANG"/>
    <s v="RDD"/>
    <s v="REG"/>
    <s v="AO"/>
    <s v="NEW SALES"/>
    <s v="1P INET"/>
    <s v="7 | OSS - PROVISIONING ISSUED"/>
    <s v="RBS-Regional 3"/>
    <d v="2026-08-17T18:56:57"/>
    <d v="2026-08-18T15:27:52"/>
    <n v="69368409"/>
    <m/>
    <n v="142213107400"/>
    <s v="Erablue Sudirman Randudongkal"/>
    <s v="ODP-RDD-FC/044"/>
    <s v="WO061953690"/>
    <m/>
    <m/>
    <m/>
    <n v="109.326224"/>
    <n v="-7.1000529999999999"/>
    <s v="|MN02054|MYIA-071116355443/POI/Chaidar syuryo samudro/081249549394/anext213@gmail.com"/>
    <s v="MYIB_ASSISTANT"/>
    <m/>
    <m/>
    <m/>
    <m/>
    <m/>
    <m/>
    <m/>
    <m/>
    <s v="Management Janji"/>
    <s v="2026-08-18 15:00:00 | Nama : BP HASBIBINTARO SHIDDIQ No Hp : 081249549394 No Alt :  Tgl Pemasangan : 18 Agustus 2026 Interval : PAGI  Note : Hubungi pelanggan terlebih dahulu"/>
    <s v="FCC"/>
    <s v="17-08-2026 19:10:30"/>
    <d v="2026-08-18T15:00:00"/>
    <m/>
    <s v="PI"/>
    <s v="RDD"/>
    <s v="NO ADDON"/>
    <m/>
    <s v="Provisioning Issued"/>
    <s v="HSI Bisnis Promo HUT Telkom PSB 70% - 50 Mbps"/>
    <s v="INDIBIZ"/>
    <m/>
    <m/>
    <d v="2026-08-18T15:00:00"/>
    <s v="2026-08-18 15:00:00 | Nama : BP HASBIBINTARO SHIDDIQ No Hp : 081249549394 No Alt :  Tgl Pemasangan : 18 Agustus 2026 Interval : PAGI  Note : Hubungi pelanggan terlebih dahulu"/>
    <m/>
    <m/>
    <m/>
    <e v="#NUM!"/>
    <e v="#NUM!"/>
    <x v="0"/>
    <x v="4"/>
  </r>
  <r>
    <n v="2508"/>
    <n v="1002509805"/>
    <n v="3"/>
    <x v="6"/>
    <n v="5"/>
    <s v="SIDOARJO"/>
    <s v="INNER - JATIM TIMUR"/>
    <s v="KRN"/>
    <s v="REG"/>
    <s v="AO"/>
    <s v="NEW SALES"/>
    <m/>
    <s v="102 | FOLLOW UP COMPLETED"/>
    <s v="RBS-Regional 3"/>
    <d v="2026-08-05T09:42:14"/>
    <d v="2026-08-14T09:07:40"/>
    <n v="69358841"/>
    <m/>
    <n v="152331250912"/>
    <s v="MI NURUL R.ULUM KELAS"/>
    <s v="ODP-KRN-FAF/40"/>
    <s v="WO061061541"/>
    <m/>
    <m/>
    <m/>
    <n v="112.62424470000001"/>
    <n v="-7.4491252000000001"/>
    <s v="|MN00370|/MI NURUL R.ULUM KELAS/WINBACK 2.0 HSI B2B (1:1) 100MBPS 535RB PSB DISC 70%//111muchlissh@gmail.com/MUHAMMAD MUCHLIS/89504592018"/>
    <s v="Sales Force DBS"/>
    <m/>
    <m/>
    <m/>
    <m/>
    <m/>
    <m/>
    <m/>
    <m/>
    <s v="Management Janji"/>
    <s v="2026-08-07 08:00:00|Tanggal pemasangan: 6/08/2026 Jam pemasangan : pagi / siang Info Tambahan : Hubungi pelanggan dulu sebelum ke lokasi. terima kasih|40010577|MYDITA"/>
    <s v="FCC"/>
    <d v="2026-05-08T09:55:13"/>
    <d v="2026-08-07T08:00:00"/>
    <s v="Kendala Teknik"/>
    <s v="REVOKE"/>
    <s v="KRN"/>
    <s v="NO ADDON"/>
    <m/>
    <s v="Follow Up Revoke Completed, New Order ID : SC1002525555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07T08:00:00"/>
    <s v="2026-08-07 08:00:00|Tanggal pemasangan: 6/08/2026 Jam pemasangan : pagi / siang Info Tambahan : Hubungi pelanggan dulu sebelum ke lokasi. terima kasih|40010577|MYDITA"/>
    <m/>
    <m/>
    <m/>
    <e v="#NUM!"/>
    <e v="#NUM!"/>
    <x v="0"/>
    <x v="19"/>
  </r>
  <r>
    <n v="2509"/>
    <n v="1002529479"/>
    <n v="3"/>
    <x v="6"/>
    <n v="5"/>
    <s v="SIDOARJO"/>
    <s v="MOJOKERTO"/>
    <s v="MRT"/>
    <s v="REG"/>
    <s v="AO"/>
    <s v="NEW SALES"/>
    <m/>
    <s v="MYCX - SEND OPEN PAPERLESS"/>
    <s v="RBS-Regional 3"/>
    <d v="2026-08-16T11:18:17"/>
    <d v="2026-08-16T11:20:05"/>
    <n v="69367393"/>
    <m/>
    <n v="152312243067"/>
    <s v="PT SUN RISE MILL"/>
    <s v="ODP-MRT-FP/29"/>
    <m/>
    <m/>
    <m/>
    <m/>
    <n v="112.42235639369299"/>
    <n v="-7.5144349147699296"/>
    <s v="AMRBS;940137;AM;ISTIHAMIN FITRI;RBS-3;SURAMADU;PSB :+6282137332214/FAJAR/+6282331115521/YOLANDA/purchase7.sunrise@gmail.com/HSI Bisnis (1:1) 50 Mbps (Rp 439.000) PSB Rp 150.000"/>
    <s v="Account Manager"/>
    <m/>
    <m/>
    <m/>
    <m/>
    <m/>
    <m/>
    <m/>
    <m/>
    <m/>
    <m/>
    <m/>
    <s v="16-08-2026 11:39:53"/>
    <m/>
    <m/>
    <s v="INPROGRESS_SC"/>
    <s v="MRT"/>
    <s v="NO ADDON"/>
    <m/>
    <s v="SEND PAPERLESS OPEN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20"/>
  </r>
  <r>
    <n v="2510"/>
    <n v="1002510872"/>
    <n v="3"/>
    <x v="0"/>
    <n v="5"/>
    <s v="MATARAM"/>
    <s v="SUMBAWA"/>
    <s v="TLW"/>
    <s v="REG"/>
    <s v="AO"/>
    <s v="NEW SALES"/>
    <s v="1P INET"/>
    <s v="CANCEL COMPLETED"/>
    <s v="RBS-Regional 3"/>
    <d v="2026-08-05T14:45:08"/>
    <d v="2026-08-16T11:15:15"/>
    <n v="69333730"/>
    <m/>
    <n v="172610203612"/>
    <s v="TK NEGERI 8 TALIWANG"/>
    <s v="ODP-TLW-FH/17"/>
    <s v="WO057704733"/>
    <m/>
    <m/>
    <m/>
    <n v="116.83274"/>
    <n v="-8.7546210000000002"/>
    <s v="MD|MYDB-20260629261299|SC00001/MC00149|TK NEGERI 8 TALIWANG|081339898487"/>
    <s v="MYDIGIBIZPARTNER"/>
    <m/>
    <m/>
    <m/>
    <m/>
    <m/>
    <m/>
    <m/>
    <m/>
    <s v="Management Janji"/>
    <s v="2026-07-25 13:00:00|Tanggal pemasangan :25 JULI 2026 Jam pemasangan : 08.00 - 12.00 Info Tambahan : Hubungi pelanggan dulu sebelum ke lokasi terimakasih|DA7880|MYDITA"/>
    <s v="FCC"/>
    <d v="2026-05-08T14:54:47"/>
    <d v="2026-07-25T00:00:00"/>
    <m/>
    <s v="REJECT_FCC"/>
    <s v="TLW"/>
    <s v="NO ADDON"/>
    <m/>
    <s v="DECLINE : Decline - Terlalu Lama Menunggu EVI PUSPITA EKASARI 40931150|MYDITA"/>
    <s v="HSI Bisnis Promo Ekosistem Hospitality &amp; Tourism PSB 70% - 50 Mbps"/>
    <s v="INDIBIZ"/>
    <m/>
    <m/>
    <d v="2026-07-25T13:00:00"/>
    <s v="2026-07-25 13:00:00|Tanggal pemasangan :25 JULI 2026 Jam pemasangan : 08.00 - 12.00 Info Tambahan : Hubungi pelanggan dulu sebelum ke lokasi terimakasih|DA7880|MYDITA"/>
    <m/>
    <m/>
    <m/>
    <e v="#NUM!"/>
    <e v="#NUM!"/>
    <x v="0"/>
    <x v="2"/>
  </r>
  <r>
    <n v="2511"/>
    <n v="1002531567"/>
    <n v="3"/>
    <x v="1"/>
    <n v="5"/>
    <s v="KEDIRI"/>
    <s v="KEDIRI"/>
    <s v="PAE"/>
    <s v="REG"/>
    <s v="AO"/>
    <s v="NEW SALES"/>
    <m/>
    <s v="Completed (PS)"/>
    <s v="RBS-Regional 3"/>
    <d v="2026-08-17T19:45:03"/>
    <d v="2026-08-17T20:21:33"/>
    <n v="69366716"/>
    <m/>
    <n v="152639219425"/>
    <s v="KLINIK SEHAT TRADISIONAL"/>
    <s v="ODP-PAE-FU/28"/>
    <s v="WO061957463"/>
    <m/>
    <m/>
    <m/>
    <n v="112.2672221"/>
    <n v="-7.865049"/>
    <s v="MD|MYDB-20260814265427|SC20016/MC20202|KLINIK SEHAT TRADISIONAL|08213329614"/>
    <s v="MYDIGIBIZPARTNER"/>
    <m/>
    <m/>
    <m/>
    <m/>
    <m/>
    <m/>
    <m/>
    <m/>
    <s v="Management Janji"/>
    <s v="2026-08-16 08:00:00 | Tanggal Pemasangan : 16 Agustus 2026  Jam Pemasangan : 08:00 15:00  Info Tambahan : Hubungi pelanggan dulu sebelum ke lokasi terimakasih"/>
    <s v="FCC"/>
    <s v="17-08-2026 19:54:51"/>
    <m/>
    <m/>
    <s v="PS"/>
    <s v="PAE"/>
    <s v="NO ADDON"/>
    <n v="20260817"/>
    <s v="Completed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d v="2026-08-17T07:00:00"/>
    <s v="2026-08-16 08:00:00 | Tanggal Pemasangan : 16 Agustus 2026  Jam Pemasangan : 08:00 15:00  Info Tambahan : Hubungi pelanggan dulu sebelum ke lokasi terimakasih"/>
    <n v="2026"/>
    <n v="8"/>
    <n v="17"/>
    <d v="2026-08-17T00:00:00"/>
    <n v="-0.29166666666424135"/>
    <x v="1"/>
    <x v="1"/>
  </r>
  <r>
    <n v="2512"/>
    <n v="1002525504"/>
    <n v="3"/>
    <x v="3"/>
    <n v="5"/>
    <s v="MADURA"/>
    <s v="BANGKALAN"/>
    <s v="KML"/>
    <s v="REG"/>
    <s v="AO"/>
    <s v="NEW SALES"/>
    <m/>
    <s v="102 | FOLLOW UP COMPLETED"/>
    <s v="RBS-Regional 3"/>
    <d v="2026-08-14T08:49:56"/>
    <d v="2026-08-18T13:16:32"/>
    <n v="69365643"/>
    <m/>
    <n v="152436202079"/>
    <s v="KOST BAROKAH"/>
    <s v="ODP-KML-FAC/64"/>
    <s v="WO061732289"/>
    <m/>
    <m/>
    <m/>
    <n v="112.72248449999999"/>
    <n v="-7.1712109000000002"/>
    <s v="|MN02600|/KOST BAROKAH/IMAM CHOSIIN/087755963068/mohfayrussofi1212@gmail.com/HSI Bisnis Promo HUT Telkom (1:1) 75 Mbps (Rp 415.000) PSB Rp 150.000/"/>
    <s v="Sales Force DBS"/>
    <m/>
    <m/>
    <m/>
    <m/>
    <m/>
    <m/>
    <m/>
    <m/>
    <s v="Management Janji"/>
    <s v="2026-08-15 08:00:00|Tanggal pemasangan : 15 AGUSTUS 2026 Jam pemasangan : pagi/siang Info Tambahan : Hubungi pelanggan dulu sebelum ke lokasi terima kasih|40010577|MYDITA"/>
    <s v="FCC"/>
    <s v="14-08-2026 09:10:50"/>
    <d v="2026-08-15T08:00:00"/>
    <s v="Kendala Pelanggan"/>
    <s v="REVOKE"/>
    <s v="KML"/>
    <s v="NO ADDON"/>
    <m/>
    <s v="Follow Up Revoke Completed, New Order ID : SC1002533087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5T08:00:00"/>
    <s v="2026-08-15 08:00:00|Tanggal pemasangan : 15 AGUSTUS 2026 Jam pemasangan : pagi/siang Info Tambahan : Hubungi pelanggan dulu sebelum ke lokasi terima kasih|40010577|MYDITA"/>
    <m/>
    <m/>
    <m/>
    <e v="#NUM!"/>
    <e v="#NUM!"/>
    <x v="0"/>
    <x v="6"/>
  </r>
  <r>
    <n v="2513"/>
    <n v="1002529602"/>
    <n v="3"/>
    <x v="3"/>
    <n v="5"/>
    <s v="SBY UTARA"/>
    <s v="LAMONGAN"/>
    <s v="BDG"/>
    <s v="REG"/>
    <s v="AO"/>
    <s v="NEW SALES"/>
    <s v="1P INET"/>
    <s v="Completed (PS)"/>
    <s v="RBS-Regional 3"/>
    <d v="2026-08-16T12:49:56"/>
    <d v="2026-08-17T19:25:38"/>
    <n v="69367459"/>
    <m/>
    <n v="152448204711"/>
    <s v="KANTOR DESA DRAJAT"/>
    <s v="ODP-BDG-FE/124 FE/D10/124.01"/>
    <s v="WO061872596"/>
    <m/>
    <m/>
    <m/>
    <n v="112.387642"/>
    <n v="-6.8819189999999999"/>
    <s v="|MN00216|MYIA-062504554412/POI/hilmi adib/0881036108506/hilmiadib56@gmail.com"/>
    <s v="MYIB_ASSISTANT"/>
    <m/>
    <m/>
    <m/>
    <m/>
    <m/>
    <m/>
    <m/>
    <m/>
    <s v="Management Janji"/>
    <s v="2026-08-17 13:00:00 | Tanggal Pemasangan : 17 Agustus 2026 Jam Pemasangan : 08:00 13:00 Info Tambahan : Hubungi pelanggan dulu sebelum ke lokasi terimakasih"/>
    <s v="FCC"/>
    <s v="16-08-2026 12:55:02"/>
    <d v="2026-08-17T13:00:00"/>
    <s v="Kendala Pelanggan"/>
    <s v="PS"/>
    <s v="BDG"/>
    <s v="NO ADDON"/>
    <n v="20260817"/>
    <s v="Completed"/>
    <s v="HSI Bisnis Promo HUT Telkom PSB 70% - 75 Mbps"/>
    <s v="INDIBIZ"/>
    <m/>
    <m/>
    <d v="2026-08-17T13:00:00"/>
    <s v="2026-08-17 13:00:00 | Tanggal Pemasangan : 17 Agustus 2026 Jam Pemasangan : 08:00 13:00 Info Tambahan : Hubungi pelanggan dulu sebelum ke lokasi terimakasih"/>
    <n v="2026"/>
    <n v="8"/>
    <n v="17"/>
    <d v="2026-08-17T00:00:00"/>
    <n v="-0.54166666666424135"/>
    <x v="1"/>
    <x v="8"/>
  </r>
  <r>
    <n v="2514"/>
    <n v="1002516813"/>
    <n v="3"/>
    <x v="5"/>
    <n v="5"/>
    <s v="SINGARJA"/>
    <s v="GIANYAR"/>
    <s v="GIN"/>
    <s v="REG"/>
    <s v="AO"/>
    <s v="NEW SALES"/>
    <m/>
    <s v="Completed (PS)"/>
    <s v="RBS-Regional 3"/>
    <d v="2026-08-10T08:29:46"/>
    <d v="2026-08-12T09:31:34"/>
    <n v="69362051"/>
    <m/>
    <n v="172407213194"/>
    <s v="SD NEGERI 1 MEDAHAN"/>
    <s v="ODP-GIN-FC/17"/>
    <s v="WO061361102"/>
    <m/>
    <m/>
    <m/>
    <n v="115.3355323"/>
    <n v="-8.5723724000000008"/>
    <s v="|MN02658|/PIC NI KOMANG AYU PRAMESTI/081977840045/sdn1medahan1952@gmail.com"/>
    <s v="Sales Force DBS"/>
    <m/>
    <m/>
    <m/>
    <m/>
    <m/>
    <m/>
    <m/>
    <m/>
    <s v="Management Janji"/>
    <s v="2026-08-11 08:00:00|Nama PIC : ibu pramesti No HP : 081977840045 Alt :  M Janji : (SELASA/11/AGUSTUS/2026) jam Pasang : 09:00 Note : hubungi pelanggan jika ingin kelokasi|40961371|MYDITA"/>
    <s v="FCC"/>
    <d v="2026-10-08T08:40:06"/>
    <d v="2026-08-11T08:00:00"/>
    <m/>
    <s v="PS"/>
    <s v="GIN"/>
    <s v="NO ADDON"/>
    <n v="2026081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08:00:00"/>
    <s v="2026-08-11 08:00:00|Nama PIC : ibu pramesti No HP : 081977840045 Alt :  M Janji : (SELASA/11/AGUSTUS/2026) jam Pasang : 09:00 Note : hubungi pelanggan jika ingin kelokasi|40961371|MYDITA"/>
    <n v="2026"/>
    <n v="8"/>
    <n v="12"/>
    <d v="2026-08-12T00:00:00"/>
    <n v="0.66666666666424135"/>
    <x v="1"/>
    <x v="26"/>
  </r>
  <r>
    <n v="2515"/>
    <n v="1002524688"/>
    <n v="3"/>
    <x v="2"/>
    <n v="4"/>
    <s v="YOGYAKARTA"/>
    <s v="SLEMAN"/>
    <s v="PKM"/>
    <s v="REG"/>
    <s v="AO"/>
    <s v="NEW SALES"/>
    <s v="1P INET"/>
    <s v="Completed (PS)"/>
    <s v="RBS-Regional 3"/>
    <d v="2026-08-13T15:22:56"/>
    <d v="2026-08-14T18:00:22"/>
    <n v="69365345"/>
    <m/>
    <n v="146144119894"/>
    <s v="RUMAH WAKAF USMAN BIN AFFAN"/>
    <s v="ODP-PKM-FAB/02 FAB/D01/02.01"/>
    <s v="WO061683800"/>
    <m/>
    <m/>
    <m/>
    <n v="110.4179738"/>
    <n v="-7.7086901999999897"/>
    <s v="|MN02579|MYIA-084151612663/POI/SASONGKOJATi/081585200277/sjati2478@gmail.com"/>
    <s v="MYIB_ASSISTANT"/>
    <m/>
    <m/>
    <m/>
    <m/>
    <m/>
    <m/>
    <m/>
    <m/>
    <s v="Management Janji"/>
    <s v="2026-08-14 12:00:00 | Nama PIC : bapak sasongko No HP : 081585200277 No Alternatif : 088225461230 M Janji : 14/07/2026 Jam Pasang : Pagi NoteÃ‚Â :  Hubungi terlebih dahulu sebelum ke lokasi "/>
    <s v="FCC"/>
    <s v="13-08-2026 15:25:45"/>
    <d v="2026-08-14T12:00:00"/>
    <m/>
    <s v="PS"/>
    <s v="PKM"/>
    <s v="NO ADDON"/>
    <n v="20260814"/>
    <s v="Completed"/>
    <s v="HSI Bisnis Basic Promo HUT Telkom PSB 70% - 100 Mbps"/>
    <s v="INDIBIZ"/>
    <m/>
    <m/>
    <d v="2026-08-14T12:00:00"/>
    <s v="2026-08-14 12:00:00 | Nama PIC : bapak sasongko No HP : 081585200277 No Alternatif : 088225461230 M Janji : 14/07/2026 Jam Pasang : Pagi NoteÃ‚Â :  Hubungi terlebih dahulu sebelum ke lokasi "/>
    <n v="2026"/>
    <n v="8"/>
    <n v="14"/>
    <d v="2026-08-14T00:00:00"/>
    <n v="-0.5"/>
    <x v="1"/>
    <x v="4"/>
  </r>
  <r>
    <n v="2516"/>
    <n v="1002528303"/>
    <n v="3"/>
    <x v="2"/>
    <n v="4"/>
    <s v="YOGYAKARTA"/>
    <s v="INNER - YOGYA JATENG SELATAN"/>
    <s v="KBU"/>
    <s v="REG"/>
    <s v="AO"/>
    <s v="NEW SALES"/>
    <m/>
    <s v="Completed (PS)"/>
    <s v="RBS-Regional 3"/>
    <d v="2026-08-15T13:12:42"/>
    <d v="2026-08-15T14:23:56"/>
    <n v="69364986"/>
    <m/>
    <n v="146113147015"/>
    <s v="CV MAJU JAYA ABADI"/>
    <s v="ODP-KBU-FCM/001"/>
    <s v="WO061824701"/>
    <m/>
    <m/>
    <m/>
    <n v="110.36206900000001"/>
    <n v="-7.7976720000000004"/>
    <s v="AMRBS/965966/DINA MENTARI/R3/YOGYAKARTA/PSB HSI BISNIS 1S 300 MBPS PROMO KHUSUS/ARLEN PUTRA SANJAYA/+628112570238/finance@bakpia25.com"/>
    <s v="Account Manager"/>
    <m/>
    <m/>
    <m/>
    <m/>
    <m/>
    <m/>
    <m/>
    <m/>
    <s v="Management Janji"/>
    <s v="2026-08-14 13:00:00|Tanggal pemasangan: 14/08/2026  Jam pemasangan : pagi / siang  Info Tambahan : Hubungi pelanggan dulu sebelum ke lokasi  terima kasih.|40951377|MYDITA"/>
    <s v="FCC"/>
    <s v="15-08-2026 13:39:51"/>
    <m/>
    <m/>
    <s v="PS"/>
    <s v="KBU"/>
    <s v="NO ADDON"/>
    <n v="2026081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5T07:00:00"/>
    <s v="2026-08-14 13:00:00|Tanggal pemasangan: 14/08/2026  Jam pemasangan : pagi / siang  Info Tambahan : Hubungi pelanggan dulu sebelum ke lokasi  terima kasih.|40951377|MYDITA"/>
    <n v="2026"/>
    <n v="8"/>
    <n v="15"/>
    <d v="2026-08-15T00:00:00"/>
    <n v="-0.29166666666424135"/>
    <x v="1"/>
    <x v="4"/>
  </r>
  <r>
    <n v="2517"/>
    <n v="1002529188"/>
    <n v="3"/>
    <x v="4"/>
    <n v="4"/>
    <s v="SEMARANG"/>
    <s v="INNER - SEMARANG JATENG UTARA"/>
    <s v="MJP"/>
    <s v="REG"/>
    <s v="AO"/>
    <s v="NEW SALES"/>
    <m/>
    <s v="QC MIA - INVALID QUALITY CONTROL MIA"/>
    <s v="RBS-Regional 3"/>
    <d v="2026-08-16T07:08:44"/>
    <d v="2026-08-16T07:31:52"/>
    <n v="69367265"/>
    <m/>
    <n v="142410346160"/>
    <s v="PT. CIPTA KAYA WARNA (SPBU 4459520)"/>
    <s v="ODP-MJP-FCA/031"/>
    <m/>
    <m/>
    <m/>
    <m/>
    <n v="110.563886"/>
    <n v="-7.0405720000000001"/>
    <s v="AMRBS;406295;REG3;UKHIBUL MUKHSININ;ADI SULISTYO WIBOWO;WA 082220938883; SELULER Bisa ke 082229582249;PSB INDIBIZ 50MB 310K 150K"/>
    <s v="Account Manager"/>
    <m/>
    <m/>
    <m/>
    <m/>
    <m/>
    <m/>
    <m/>
    <m/>
    <m/>
    <m/>
    <m/>
    <s v="16-08-2026 07:10:14"/>
    <m/>
    <m/>
    <s v="QC1"/>
    <s v="MJP"/>
    <s v="NO ADDON"/>
    <m/>
    <s v="QC MIA - INVALID QUALITY CONTROL MIA - Tanda Tangan Berbeda - upload ulang ttd digital sesuai KTP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4"/>
  </r>
  <r>
    <n v="2518"/>
    <n v="1002524422"/>
    <n v="3"/>
    <x v="4"/>
    <n v="4"/>
    <s v="SEMARANG"/>
    <s v="KENDAL"/>
    <s v="SKR"/>
    <s v="REG"/>
    <s v="AO"/>
    <s v="NEW SALES"/>
    <s v="1P INET"/>
    <s v="Completed (PS)"/>
    <s v="RBS-Regional 3"/>
    <d v="2026-08-13T14:10:57"/>
    <d v="2026-08-14T21:04:10"/>
    <n v="69365233"/>
    <m/>
    <n v="141409102268"/>
    <s v="Istana mart"/>
    <s v="ODP-SKR-FA/080 FA/D07/080.01"/>
    <s v="WO061674522"/>
    <m/>
    <m/>
    <m/>
    <n v="110.04906941811601"/>
    <n v="-7.0864599348386497"/>
    <s v="|MN01684|MYIA-094557087213/POI/Ayuq astuti/081326837346/setiyonoarif902@gmail.com"/>
    <s v="MYIB_ASSISTANT"/>
    <m/>
    <m/>
    <m/>
    <m/>
    <m/>
    <m/>
    <m/>
    <m/>
    <s v="Management Janji"/>
    <s v="2026-08-14 13:00:00 | Tanggal pemasangan: 14/08/2026 Jam pemasangan : pagi / siang Info Tambahan : Hubungi pelanggan dulu sebelum ke lokasi terima kasih."/>
    <s v="FCC"/>
    <s v="13-08-2026 14:39:50"/>
    <d v="2026-08-14T13:00:00"/>
    <m/>
    <s v="PS"/>
    <s v="SKR"/>
    <s v="NO ADDON"/>
    <n v="20260814"/>
    <s v="Completed"/>
    <s v="HSI Bisnis Promo HUT Telkom PSB 70% - 150 Mbps"/>
    <s v="INDIBIZ"/>
    <m/>
    <m/>
    <d v="2026-08-14T13:00:00"/>
    <s v="2026-08-14 13:00:00 | Tanggal pemasangan: 14/08/2026 Jam pemasangan : pagi / siang Info Tambahan : Hubungi pelanggan dulu sebelum ke lokasi terima kasih."/>
    <n v="2026"/>
    <n v="8"/>
    <n v="14"/>
    <d v="2026-08-14T00:00:00"/>
    <n v="-0.54166666666424135"/>
    <x v="1"/>
    <x v="4"/>
  </r>
  <r>
    <n v="2519"/>
    <n v="1002525644"/>
    <n v="3"/>
    <x v="6"/>
    <n v="5"/>
    <s v="JEMBER"/>
    <s v="JEMBER"/>
    <s v="KLT"/>
    <s v="REG"/>
    <s v="AO"/>
    <s v="NEW SALES"/>
    <s v="1P INET"/>
    <s v="Completed (PS)"/>
    <s v="RBS-Regional 3"/>
    <d v="2026-08-14T09:32:56"/>
    <d v="2026-08-15T12:47:35"/>
    <n v="69365701"/>
    <m/>
    <n v="152538203666"/>
    <s v="TOKO UFAIRA"/>
    <s v="ODP-KLT-FE/10 FE/D01/10.01"/>
    <s v="WO061721489"/>
    <m/>
    <m/>
    <m/>
    <n v="113.890311"/>
    <n v="-8.0999970000000001"/>
    <s v="|MC30027|MYIA-069701614193/POI/FAHRUL AQIL HIDAYATULLAH/085258896476/aqilfairul594@gmail.com"/>
    <s v="MYIB_ASSISTANT"/>
    <m/>
    <m/>
    <m/>
    <m/>
    <m/>
    <m/>
    <m/>
    <m/>
    <s v="Management Janji"/>
    <s v="2026-08-15 08:00:00 | M Janji : (15/08/2026) jam Pasang : 09:00 Note : hubungi pelanggan jika ingin kelokasi"/>
    <s v="FCC"/>
    <s v="14-08-2026 09:40:20"/>
    <d v="2026-08-15T08:00:00"/>
    <m/>
    <s v="PS"/>
    <s v="KLT"/>
    <s v="NETMONK"/>
    <n v="20260815"/>
    <s v="Completed"/>
    <s v="HSI Bisnis Bundling Netmonk PSB 70% Promo - 200 Mbps"/>
    <s v="INDIBIZ"/>
    <m/>
    <m/>
    <d v="2026-08-15T08:00:00"/>
    <s v="2026-08-15 08:00:00 | M Janji : (15/08/2026) jam Pasang : 09:00 Note : hubungi pelanggan jika ingin kelokasi"/>
    <n v="2026"/>
    <n v="8"/>
    <n v="15"/>
    <d v="2026-08-15T00:00:00"/>
    <n v="-0.33333333333575865"/>
    <x v="1"/>
    <x v="13"/>
  </r>
  <r>
    <n v="2520"/>
    <n v="1002511405"/>
    <n v="3"/>
    <x v="3"/>
    <n v="5"/>
    <s v="SBY UTARA"/>
    <s v="TANDES"/>
    <s v="KLN"/>
    <s v="REG"/>
    <s v="AO"/>
    <s v="NEW SALES"/>
    <s v="1P INET"/>
    <s v="Completed (PS)"/>
    <s v="RBS-Regional 3"/>
    <d v="2026-08-06T07:38:56"/>
    <d v="2026-08-10T13:36:09"/>
    <n v="69359530"/>
    <m/>
    <n v="152418250708"/>
    <s v="PT. EVOSALVO"/>
    <s v="ODP-TDS-FDM/07 FDM/D01/07.01"/>
    <s v="WO061034601"/>
    <m/>
    <m/>
    <m/>
    <n v="112.6863508"/>
    <n v="-7.2367782999999903"/>
    <s v="|MN01401|MYIA-057377579385/POI/FIA/081338384647/zulfia.n@everseikogroup.com"/>
    <s v="MYIB_ASSISTANT"/>
    <m/>
    <m/>
    <m/>
    <m/>
    <m/>
    <m/>
    <m/>
    <m/>
    <s v="Management Janji"/>
    <s v="2026-08-11 08:00:00 | Nama PIC : Fia No HP : 081338384647 Alt :  M Janji : 07/08/2026 Jam Pasang : 08.00 - 13:00  NoteÃ‚Â :  hubungi terlebih dahulu sebelum kelokasi"/>
    <s v="FCC"/>
    <d v="2026-06-08T07:40:01"/>
    <d v="2026-08-11T08:00:00"/>
    <m/>
    <s v="PS"/>
    <s v="KLN"/>
    <s v="NO ADDON"/>
    <n v="20260810"/>
    <s v="Completed"/>
    <s v="HSI Bisnis Promo HUT Telkom PSB 70% - 200 Mbps"/>
    <s v="INDIBIZ"/>
    <m/>
    <m/>
    <d v="2026-08-11T08:00:00"/>
    <s v="2026-08-11 08:00:00 | Nama PIC : Fia No HP : 081338384647 Alt :  M Janji : 07/08/2026 Jam Pasang : 08.00 - 13:00  NoteÃ‚Â :  hubungi terlebih dahulu sebelum kelokasi"/>
    <n v="2026"/>
    <n v="8"/>
    <n v="10"/>
    <d v="2026-08-10T00:00:00"/>
    <n v="-1.3333333333357587"/>
    <x v="1"/>
    <x v="23"/>
  </r>
  <r>
    <n v="2521"/>
    <n v="1002519391"/>
    <n v="3"/>
    <x v="4"/>
    <n v="4"/>
    <s v="PEKALONGAN"/>
    <s v="PEMALANG"/>
    <s v="PML"/>
    <s v="REG"/>
    <s v="AO"/>
    <s v="NEW SALES"/>
    <s v="1P INET"/>
    <s v="98 | OSS - CANCEL COMPLETE"/>
    <s v="RBS-Regional 3"/>
    <d v="2026-08-11T10:55:57"/>
    <d v="2026-08-13T08:39:29"/>
    <n v="69363041"/>
    <m/>
    <n v="142278112666"/>
    <s v="EURO CELL"/>
    <s v="ODP-PML-FAV/008 FAV/D02/008.01"/>
    <s v="WO061476618"/>
    <m/>
    <m/>
    <m/>
    <n v="109.331064"/>
    <n v="-6.9062650000000003"/>
    <s v="|MN02086|MYIA-030209656661/POI/Khamim/082322332230/kamtaipa@gmail.com"/>
    <s v="MYIB_ASSISTANT"/>
    <m/>
    <m/>
    <m/>
    <m/>
    <m/>
    <m/>
    <m/>
    <m/>
    <s v="Management Janji"/>
    <s v="2026-08-12 08:00:00 | Nama PIC : BAPAK KHAMIM No HP : 082322332230 No Alternatif : M Janji : 12/07/2026 Jam Pasang : Pagi NoteÃ‚Â :  Hubungi terlebih dahulu sebelum ke lokasi "/>
    <s v="FCC"/>
    <d v="2026-11-08T11:10:21"/>
    <d v="2026-08-12T08:00:00"/>
    <s v="Kendala Pelanggan"/>
    <s v="CANCEL"/>
    <s v="PML"/>
    <s v="NO ADDON"/>
    <m/>
    <s v="Cancel Completed"/>
    <s v="HSI Bisnis Promo HUT Telkom PSB 70% - 100 Mbps Dual Band"/>
    <s v="INDIBIZ"/>
    <m/>
    <m/>
    <d v="2026-08-12T08:00:00"/>
    <s v="2026-08-12 08:00:00 | Nama PIC : BAPAK KHAMIM No HP : 082322332230 No Alternatif : M Janji : 12/07/2026 Jam Pasang : Pagi NoteÃ‚Â :  Hubungi terlebih dahulu sebelum ke lokasi "/>
    <m/>
    <m/>
    <m/>
    <e v="#NUM!"/>
    <e v="#NUM!"/>
    <x v="0"/>
    <x v="4"/>
  </r>
  <r>
    <n v="2522"/>
    <n v="1002512799"/>
    <n v="3"/>
    <x v="2"/>
    <n v="4"/>
    <s v="YOGYAKARTA"/>
    <s v="SLEMAN"/>
    <s v="GOD"/>
    <s v="REG"/>
    <s v="AO"/>
    <s v="NEW SALES"/>
    <m/>
    <s v="FCC - HD1A - PROGRESS"/>
    <s v="RBS-Regional 3"/>
    <d v="2026-08-06T15:02:43"/>
    <d v="2026-08-06T15:04:38"/>
    <n v="69360084"/>
    <m/>
    <n v="146136128911"/>
    <s v="Jaringan Multimedia Indonesia"/>
    <m/>
    <m/>
    <m/>
    <m/>
    <m/>
    <n v="110.249332241266"/>
    <n v="-7.8075403090454598"/>
    <s v="AMRBS/403103/ANISA DWIARYANI/R3/YOGYAKARTA/PSB HSI BISNIS BASIC 1S 50 MBPS PROMO HUT TELKOM 1:2/Jaringan Multimedia Indonesia/081229749275 081804098210/johanfirdi@gmail.com"/>
    <s v="Amex"/>
    <m/>
    <m/>
    <m/>
    <m/>
    <m/>
    <m/>
    <m/>
    <m/>
    <m/>
    <m/>
    <m/>
    <d v="2026-06-08T15:25:44"/>
    <m/>
    <m/>
    <s v="FCC"/>
    <s v="GOD"/>
    <s v="NO ADDON"/>
    <m/>
    <s v="MYDITA RBS - HD1A - PROGRESS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m/>
    <m/>
    <m/>
    <m/>
    <m/>
    <e v="#NUM!"/>
    <e v="#NUM!"/>
    <x v="0"/>
    <x v="4"/>
  </r>
  <r>
    <n v="2523"/>
    <n v="1002523448"/>
    <n v="3"/>
    <x v="2"/>
    <n v="4"/>
    <s v="YOGYAKARTA"/>
    <s v="INNER - YOGYA JATENG SELATAN"/>
    <s v="PGR"/>
    <s v="REG"/>
    <s v="AO"/>
    <s v="NEW SALES"/>
    <s v="2P INET + VOICE"/>
    <s v="102 | FOLLOW UP COMPLETED"/>
    <s v="RBS-Regional 3"/>
    <d v="2026-08-13T09:19:57"/>
    <d v="2026-08-13T14:58:35"/>
    <n v="69364787"/>
    <n v="2745060873"/>
    <n v="141114227918"/>
    <s v="MATARAM VILLA JOGJA / LANGKAH BERSAMA PROPERTY"/>
    <s v="ODP-PGR-FAX/024 FAX/D02/024.01"/>
    <s v="WO061642751"/>
    <m/>
    <m/>
    <m/>
    <n v="110.357856"/>
    <n v="-7.8092240000000004"/>
    <s v="|MC80054|MYIA-032362016126/POI/A ISYAD KAMALI/081615640174/mataramvillajogja@gmail.com"/>
    <s v="MYIB_ASSISTANT"/>
    <m/>
    <m/>
    <m/>
    <m/>
    <m/>
    <m/>
    <m/>
    <m/>
    <s v="Management Janji"/>
    <s v="2026-08-14 08:00:00 | telp : 081615640174 M Janji : (14/08/2026) jam Pasang : 09:00 Note : hubungi pelanggan jika ingin kelokasi"/>
    <s v="FCC"/>
    <s v="13-08-2026 09:40:08"/>
    <d v="2026-08-14T08:00:00"/>
    <m/>
    <s v="REVOKE"/>
    <s v="PGR"/>
    <s v="NO ADDON"/>
    <m/>
    <s v="Follow Up Revoke Completed, New Order ID : SC1002524600"/>
    <s v="HSI Bisnis Basic Bundling Phone PSB 70% - Free 800 Menit Promo - 100 Mbps"/>
    <s v="INDIBIZ"/>
    <m/>
    <m/>
    <d v="2026-08-14T08:00:00"/>
    <s v="2026-08-14 08:00:00 | telp : 081615640174 M Janji : (14/08/2026) jam Pasang : 09:00 Note : hubungi pelanggan jika ingin kelokasi"/>
    <m/>
    <m/>
    <m/>
    <e v="#NUM!"/>
    <e v="#NUM!"/>
    <x v="0"/>
    <x v="4"/>
  </r>
  <r>
    <n v="2524"/>
    <n v="1002517816"/>
    <n v="3"/>
    <x v="1"/>
    <n v="5"/>
    <s v="MADIUN"/>
    <s v="MADIUN"/>
    <s v="UTR"/>
    <s v="REG"/>
    <s v="AO"/>
    <s v="NEW SALES"/>
    <m/>
    <s v="Completed (PS)"/>
    <s v="RBS-Regional 3"/>
    <d v="2026-08-10T13:41:32"/>
    <d v="2026-08-10T16:47:44"/>
    <n v="69359801"/>
    <m/>
    <n v="152630205415"/>
    <s v="SPBU 54.631.06"/>
    <s v="ODP-UTR-FD/55"/>
    <s v="WO061401842"/>
    <m/>
    <m/>
    <m/>
    <n v="111.5326754"/>
    <n v="-7.7295334999999996"/>
    <s v="|MN00265|MYIA-060859571947/POI/ROBBY PERMANA PUTRA/089619618698/spbu5463106@gmail.com"/>
    <s v="MYDIGIBIZPARTNER"/>
    <m/>
    <m/>
    <m/>
    <m/>
    <m/>
    <m/>
    <m/>
    <m/>
    <s v="Management Janji"/>
    <s v="2026-08-07 08:00:00 | Jam pemasangan : 12.00  Info Tambahan : Hubungi pelanggan dulu sebelum ke lokasi  terimakasih "/>
    <s v="FCC"/>
    <d v="2026-10-08T13:54:44"/>
    <m/>
    <m/>
    <s v="PS"/>
    <s v="UTR"/>
    <s v="NO ADDON"/>
    <n v="20260810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0T07:00:00"/>
    <s v="2026-08-07 08:00:00 | Jam pemasangan : 12.00  Info Tambahan : Hubungi pelanggan dulu sebelum ke lokasi  terimakasih "/>
    <n v="2026"/>
    <n v="8"/>
    <n v="10"/>
    <d v="2026-08-10T00:00:00"/>
    <n v="-0.29166666666424135"/>
    <x v="1"/>
    <x v="11"/>
  </r>
  <r>
    <n v="2525"/>
    <n v="1002505626"/>
    <n v="3"/>
    <x v="4"/>
    <n v="4"/>
    <s v="PEKALONGAN"/>
    <s v="TEGAL"/>
    <s v="TEG"/>
    <s v="REG"/>
    <s v="AO"/>
    <s v="NEW SALES"/>
    <m/>
    <s v="Completed (PS)"/>
    <s v="RBS-Regional 3"/>
    <d v="2026-08-03T09:34:20"/>
    <d v="2026-08-04T13:17:35"/>
    <n v="69357235"/>
    <m/>
    <n v="142212126634"/>
    <s v="SMP NEGERI 2 KRAMAT"/>
    <s v="ODP-TEG-FAG/019"/>
    <s v="WO060798507"/>
    <m/>
    <m/>
    <m/>
    <n v="109.189907312393"/>
    <n v="-6.89574875935919"/>
    <s v="AMRBS;403095;REG3;BAYU;085100296564;HSI 1S 100MB;535K;PIC 082325252001"/>
    <s v="Account Manager"/>
    <m/>
    <m/>
    <m/>
    <m/>
    <m/>
    <m/>
    <m/>
    <m/>
    <s v="Management Janji"/>
    <s v="2026-08-04 13:00:00|No Hp Pic : 082325252001 No alt : - Jam Pemasangan : pagi/ siang Tanggal Pemasangan : 04/08/2026 hub sebelum ke lokasi|40961370|MYDITA"/>
    <s v="FCC"/>
    <d v="2026-03-08T09:40:13"/>
    <d v="2026-08-04T13:00:00"/>
    <m/>
    <s v="PS"/>
    <s v="TEG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13:00:00"/>
    <s v="2026-08-04 13:00:00|No Hp Pic : 082325252001 No alt : - Jam Pemasangan : pagi/ siang Tanggal Pemasangan : 04/08/2026 hub sebelum ke lokasi|40961370|MYDITA"/>
    <n v="2026"/>
    <n v="8"/>
    <n v="4"/>
    <d v="2026-08-04T00:00:00"/>
    <n v="-0.54166666666424135"/>
    <x v="1"/>
    <x v="4"/>
  </r>
  <r>
    <n v="2526"/>
    <n v="1002520723"/>
    <n v="3"/>
    <x v="6"/>
    <n v="5"/>
    <s v="SIDOARJO"/>
    <s v="MOJOKERTO"/>
    <s v="MIP"/>
    <s v="REG"/>
    <s v="AO"/>
    <s v="NEW SALES"/>
    <m/>
    <s v="Completed (PS)"/>
    <s v="RBS-Regional 3"/>
    <d v="2026-08-11T16:26:24"/>
    <d v="2026-08-13T10:53:58"/>
    <n v="69363633"/>
    <n v="3215215032"/>
    <n v="152313204940"/>
    <s v="GUDANG JMB"/>
    <s v="ODP-MIP-FA/36"/>
    <s v="WO061615816"/>
    <m/>
    <m/>
    <m/>
    <n v="112.46213590000001"/>
    <n v="-7.4041848999999997"/>
    <s v="|MC30111|/MOCH IMRON AFANDI /85732366110/imronafandi048@gmail.com"/>
    <s v="Sales Force DBS"/>
    <m/>
    <m/>
    <m/>
    <m/>
    <m/>
    <m/>
    <m/>
    <m/>
    <s v="Management Janji"/>
    <s v="2026-08-13 13:00:00|Nama Pic : BP FANDI No Hp Pic : 085732366110 Jam Pemasangan : 08:00 - 12.00 Tanggal Pemasangan : KAMIS 13 AGUSTUS 2026 Info Tambahan : Hubungi pelanggan sebelum datang ke lokasi|40961370|MYDITA"/>
    <s v="FCC"/>
    <d v="2026-11-08T16:39:47"/>
    <d v="2026-08-13T13:00:00"/>
    <m/>
    <s v="PS"/>
    <s v="MIP"/>
    <s v="NO ADDON"/>
    <n v="20260813"/>
    <s v="Completed"/>
    <s v="- BWY DL;BWY DL ~ Saluran Dua Arah(BothWay)[0]  - E23053;E23053 ~ ES23 - Paket HSI Bisnis  Phone (PHONE)[0]  - E23053~null~44864;E23053||11||Abodemen 0[0]  - E23053~null~E23053_IN800;IN800 ~ Free Lokal dan SLJJ 800 Menit ~ E23053[40000]  - 11_11446;Biaya "/>
    <s v="INDIBIZ"/>
    <m/>
    <m/>
    <d v="2026-08-13T13:00:00"/>
    <s v="2026-08-13 13:00:00|Nama Pic : BP FANDI No Hp Pic : 085732366110 Jam Pemasangan : 08:00 - 12.00 Tanggal Pemasangan : KAMIS 13 AGUSTUS 2026 Info Tambahan : Hubungi pelanggan sebelum datang ke lokasi|40961370|MYDITA"/>
    <n v="2026"/>
    <n v="8"/>
    <n v="13"/>
    <d v="2026-08-13T00:00:00"/>
    <n v="-0.54166666666424135"/>
    <x v="1"/>
    <x v="20"/>
  </r>
  <r>
    <n v="2527"/>
    <n v="1002519686"/>
    <n v="3"/>
    <x v="2"/>
    <n v="4"/>
    <s v="PURWOKERTO"/>
    <s v="PURWOKERTO"/>
    <s v="PWT"/>
    <s v="REG"/>
    <s v="AO"/>
    <s v="NEW SALES"/>
    <m/>
    <s v="CANCEL COMPLETED"/>
    <s v="RBS-Regional 3"/>
    <d v="2026-08-11T12:09:13"/>
    <d v="2026-08-15T02:01:22"/>
    <n v="69363227"/>
    <m/>
    <n v="146303609809"/>
    <s v="SMP NEGERI 1 KEMBARAN"/>
    <s v="ODP-PWT-FBK/003"/>
    <m/>
    <m/>
    <m/>
    <m/>
    <n v="109.286965728835"/>
    <n v="-7.4079166893025699"/>
    <s v="PSB;MN02713;SMP NEGERI 1 KEMBARAN;082134062273;PSB HSI BISNIS 300MBPS PROMO ULTAH TELKOM;smpnegeri01kembaran@gmail.com;BACHTIAR;-7.4079166893025725, 109.28696572883577"/>
    <s v="MYDIGIBIZPARTNER"/>
    <m/>
    <m/>
    <m/>
    <m/>
    <m/>
    <m/>
    <m/>
    <m/>
    <m/>
    <m/>
    <m/>
    <d v="2026-11-08T12:10:44"/>
    <m/>
    <m/>
    <s v="REJECT_FCC"/>
    <s v="PWT"/>
    <s v="NO ADDON"/>
    <m/>
    <s v="Order dicancel oleh SYSTEM remark : CANCEL ORDER by System : pelanggan belum melakukan upload dokumen melebihi 3 hari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s v="Order dicancel oleh SYSTEM remark : CANCEL ORDER by System : pelanggan belum melakukan upload dokumen melebihi 3 hari"/>
    <m/>
    <m/>
    <m/>
    <m/>
    <m/>
    <e v="#NUM!"/>
    <e v="#NUM!"/>
    <x v="0"/>
    <x v="4"/>
  </r>
  <r>
    <n v="2528"/>
    <n v="1002514242"/>
    <n v="3"/>
    <x v="6"/>
    <n v="5"/>
    <s v="JEMBER"/>
    <s v="BANYUWANGI"/>
    <s v="GEN"/>
    <s v="REG"/>
    <s v="AO"/>
    <s v="NEW SALES"/>
    <s v="1P INET"/>
    <s v="Completed (PS)"/>
    <s v="RBS-Regional 3"/>
    <d v="2026-08-07T10:58:56"/>
    <d v="2026-08-08T12:27:39"/>
    <n v="69360576"/>
    <m/>
    <n v="152519203436"/>
    <s v="ES TELLER CANGAAN"/>
    <s v="ODP-GEN-FF/91 FF/D03/91.01"/>
    <s v="WO061147136"/>
    <m/>
    <m/>
    <m/>
    <n v="114.1615197"/>
    <n v="-8.3713940000000004"/>
    <s v="MD|MYDB-20260807264615|DC30004/MC30050|ES TELLER CANGAAN|085196907621"/>
    <s v="MYDIGIBIZPARTNER"/>
    <m/>
    <m/>
    <m/>
    <m/>
    <m/>
    <m/>
    <m/>
    <m/>
    <s v="Management Janji"/>
    <s v="2026-08-08 13:00:00 | Nama : BP MUHAMAD ANDIK HARIYANTO No Hp : 085196907621 No Alt :  Tgl Pemasangan : 08 Agustus 2026 Interval : SIANG Note : Hubungi pelanggan terlebih dahulu"/>
    <s v="FCC"/>
    <d v="2026-07-08T11:10:29"/>
    <d v="2026-08-08T13:00:00"/>
    <m/>
    <s v="PS"/>
    <s v="GEN"/>
    <s v="NETMONK"/>
    <n v="20260808"/>
    <s v="Completed"/>
    <s v="HSI Bisnis Bundling Netmonk Promo 2026 PSB 70% - 150 Mbps"/>
    <s v="INDIBIZ"/>
    <m/>
    <m/>
    <d v="2026-08-08T13:00:00"/>
    <s v="2026-08-08 13:00:00 | Nama : BP MUHAMAD ANDIK HARIYANTO No Hp : 085196907621 No Alt :  Tgl Pemasangan : 08 Agustus 2026 Interval : SIANG Note : Hubungi pelanggan terlebih dahulu"/>
    <n v="2026"/>
    <n v="8"/>
    <n v="8"/>
    <d v="2026-08-08T00:00:00"/>
    <n v="-0.54166666666424135"/>
    <x v="1"/>
    <x v="9"/>
  </r>
  <r>
    <n v="2529"/>
    <n v="1002516163"/>
    <n v="3"/>
    <x v="1"/>
    <n v="5"/>
    <s v="KEDIRI"/>
    <s v="TULUNGAGUNG"/>
    <s v="TUL"/>
    <s v="REG"/>
    <s v="AO"/>
    <s v="NEW SALES"/>
    <s v="1P INET"/>
    <s v="102 | FOLLOW UP COMPLETED"/>
    <s v="RBS-Regional 3"/>
    <d v="2026-08-08T16:37:56"/>
    <d v="2026-08-10T11:12:23"/>
    <n v="69361598"/>
    <m/>
    <n v="152606246410"/>
    <s v="SPBU 54.662.22 TULUNGAGUNG"/>
    <s v="ODP-TUL-FS/06 FS/D02/06.01"/>
    <s v="WO061281049"/>
    <m/>
    <m/>
    <m/>
    <n v="111.87048928221"/>
    <n v="-8.0452815348623403"/>
    <s v="|MN00418|MYIA-036256364083/POI/YUDA ROCHMANSYAH /085161151181/spbu5466222tulungagung@gmail.com"/>
    <s v="MYIB_ASSISTANT"/>
    <m/>
    <m/>
    <m/>
    <m/>
    <m/>
    <m/>
    <m/>
    <m/>
    <s v="Management Janji"/>
    <s v="2026-08-09 13:00:00 | Nama Pic : bp YUDA  No Hp Pic : 085161151181 No alt : - Jam Pemasangan : pagi  Tanggal Pemasangan : 9 Agustus 2026"/>
    <s v="FCC"/>
    <d v="2026-08-08T16:40:10"/>
    <d v="2026-08-09T13:00:00"/>
    <m/>
    <s v="REVOKE"/>
    <s v="TUL"/>
    <s v="NO ADDON"/>
    <m/>
    <s v="Follow Up Revoke Completed, New Order ID : SC1002517372"/>
    <s v="HSI Bisnis Promo HUT Telkom PSB 70% - 75 Mbps"/>
    <s v="INDIBIZ"/>
    <m/>
    <m/>
    <d v="2026-08-09T13:00:00"/>
    <s v="2026-08-09 13:00:00 | Nama Pic : bp YUDA  No Hp Pic : 085161151181 No alt : - Jam Pemasangan : pagi  Tanggal Pemasangan : 9 Agustus 2026"/>
    <m/>
    <m/>
    <m/>
    <e v="#NUM!"/>
    <e v="#NUM!"/>
    <x v="0"/>
    <x v="28"/>
  </r>
  <r>
    <n v="2530"/>
    <n v="1002525157"/>
    <n v="3"/>
    <x v="2"/>
    <n v="4"/>
    <s v="PURWOKERTO"/>
    <s v="PURWOKERTO"/>
    <s v="AJB"/>
    <s v="REG"/>
    <s v="AO"/>
    <s v="NEW SALES"/>
    <m/>
    <s v="Completed (PS)"/>
    <s v="RBS-Regional 3"/>
    <d v="2026-08-13T17:51:26"/>
    <d v="2026-08-13T20:05:04"/>
    <n v="69362958"/>
    <m/>
    <n v="143387116072"/>
    <s v="SPBU PERTAMINA 44.531.20 JAMBU"/>
    <s v="ODP-AJB-FW/001"/>
    <s v="WO061699281"/>
    <m/>
    <m/>
    <m/>
    <n v="109.062558"/>
    <n v="-7.4956230000000001"/>
    <s v="|MC00213|MYIA-033355129640/POI/WARNO/081327377920/spbu.jambu@yahoo.co.id"/>
    <s v="Sales Profesional"/>
    <m/>
    <m/>
    <m/>
    <m/>
    <m/>
    <m/>
    <m/>
    <m/>
    <s v="Management Janji"/>
    <s v="2026-08-12 08:00:00 | M Janji : (12/08/2026)  jam Pasang : 09:00  Note : hubungi pelanggan jika ingin kelokasi  "/>
    <s v="FCC"/>
    <s v="13-08-2026 17:55:20"/>
    <m/>
    <m/>
    <s v="PS"/>
    <s v="AJB"/>
    <s v="NO ADDON"/>
    <n v="20260813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13T07:00:00"/>
    <s v="2026-08-12 08:00:00 | M Janji : (12/08/2026)  jam Pasang : 09:00  Note : hubungi pelanggan jika ingin kelokasi  "/>
    <n v="2026"/>
    <n v="8"/>
    <n v="13"/>
    <d v="2026-08-13T00:00:00"/>
    <n v="-0.29166666666424135"/>
    <x v="1"/>
    <x v="4"/>
  </r>
  <r>
    <n v="2531"/>
    <n v="1002524427"/>
    <n v="3"/>
    <x v="4"/>
    <n v="4"/>
    <s v="PEKALONGAN"/>
    <s v="SLAWI"/>
    <s v="BLU"/>
    <s v="REG"/>
    <s v="AO"/>
    <s v="NEW SALES"/>
    <m/>
    <s v="Completed (PS)"/>
    <s v="RBS-Regional 3"/>
    <d v="2026-08-13T14:14:12"/>
    <d v="2026-08-13T18:24:19"/>
    <n v="69364532"/>
    <m/>
    <n v="142206131321"/>
    <s v="SPBU TUWEL 44.52423"/>
    <s v="ODP-BLU-FJ/026"/>
    <s v="WO061675526"/>
    <m/>
    <m/>
    <m/>
    <n v="109.150856"/>
    <n v="-7.1566169999999998"/>
    <s v="MD|MYDB-20260811265026|DN00001/MN00347|SPBU TUWEL 44.52423|085802727675"/>
    <s v="MYDIGIBIZPARTNER"/>
    <m/>
    <m/>
    <m/>
    <m/>
    <m/>
    <m/>
    <m/>
    <m/>
    <s v="Management Janji"/>
    <s v="2026-08-13 13:00:00 | Tanggal Pemasangan : 13 Agustus 2026  Jam Pemasangan : 08:00 13:00  Info Tambahan : Hubungi pelanggan dulu sebelum ke lokasi terimakasih"/>
    <s v="FCC"/>
    <s v="13-08-2026 14:39:50"/>
    <m/>
    <m/>
    <s v="PS"/>
    <s v="BLU"/>
    <s v="NO ADDON"/>
    <n v="20260813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3T07:00:00"/>
    <s v="2026-08-13 13:00:00 | Tanggal Pemasangan : 13 Agustus 2026  Jam Pemasangan : 08:00 13:00  Info Tambahan : Hubungi pelanggan dulu sebelum ke lokasi terimakasih"/>
    <n v="2026"/>
    <n v="8"/>
    <n v="13"/>
    <d v="2026-08-13T00:00:00"/>
    <n v="-0.29166666666424135"/>
    <x v="1"/>
    <x v="4"/>
  </r>
  <r>
    <n v="2532"/>
    <n v="1002532824"/>
    <n v="3"/>
    <x v="0"/>
    <n v="5"/>
    <s v="KUPANG"/>
    <s v="ENDE"/>
    <s v="END"/>
    <s v="REG"/>
    <s v="AO"/>
    <s v="NEW SALES"/>
    <s v="1P INET"/>
    <s v="MIE - SEND SURVEY"/>
    <s v="RBS-Regional 3"/>
    <d v="2026-08-18T11:40:56"/>
    <d v="2026-08-18T11:42:01"/>
    <n v="69368812"/>
    <m/>
    <n v="172506789046"/>
    <s v="KOPDIT SERVIAM BHAKTI MANDIRI"/>
    <s v="ODP-END-FB/03 FB/D02/03.01"/>
    <s v="WO061993800"/>
    <m/>
    <m/>
    <m/>
    <n v="121.6622928"/>
    <n v="-8.8443100999999995"/>
    <s v="|MC40144|MYIA-084278898875/POI/KLEMENS LAE/081236757735/kopditserviamende17@gmail.com"/>
    <s v="MYIB_ASSISTANT"/>
    <m/>
    <m/>
    <m/>
    <m/>
    <m/>
    <m/>
    <m/>
    <m/>
    <s v="Management Janji"/>
    <s v="2026-08-20 08:00:00 | Nama : BP KLEMENS LAE No Hp : 081236757735 No Alt :  Tgl Pemasangan : 19 Agustus 2026 Interval : SIANG Note : Hubungi pelanggan terlebih dahulu"/>
    <s v="FCC"/>
    <s v="18-08-2026 11:54:51"/>
    <d v="2026-08-20T08:00:00"/>
    <m/>
    <s v="SURVEY_NEW_MANJA"/>
    <s v="END"/>
    <s v="NO ADDON"/>
    <m/>
    <s v="MIE - SEND SURVEY"/>
    <s v="HSI Bisnis Promo HUT Telkom PSB 70% - 75 Mbps"/>
    <s v="INDIBIZ"/>
    <m/>
    <m/>
    <d v="2026-08-20T08:00:00"/>
    <s v="2026-08-20 08:00:00 | Nama : BP KLEMENS LAE No Hp : 081236757735 No Alt :  Tgl Pemasangan : 19 Agustus 2026 Interval : SIANG Note : Hubungi pelanggan terlebih dahulu"/>
    <m/>
    <m/>
    <m/>
    <e v="#NUM!"/>
    <e v="#NUM!"/>
    <x v="0"/>
    <x v="21"/>
  </r>
  <r>
    <n v="2533"/>
    <n v="1002514969"/>
    <n v="3"/>
    <x v="4"/>
    <n v="4"/>
    <s v="PEKALONGAN"/>
    <s v="BREBES"/>
    <s v="KTM"/>
    <s v="REG"/>
    <s v="AO"/>
    <s v="NEW SALES"/>
    <s v="1P INET"/>
    <s v="102 | FOLLOW UP COMPLETED"/>
    <s v="RBS-Regional 3"/>
    <d v="2026-08-07T15:04:57"/>
    <d v="2026-08-10T16:36:36"/>
    <n v="69360947"/>
    <m/>
    <n v="142214106567"/>
    <s v="SPPG KARANGMALANG"/>
    <s v="ODP-KTM-FU/008 FU/D01/008.01"/>
    <s v="WO061177375"/>
    <m/>
    <m/>
    <m/>
    <n v="108.88763899999999"/>
    <n v="-6.9416589999999996"/>
    <s v="|MN00292|MYIA-046802533185/POI/MELISA ASTRIYANI/085869295036/sppgkarangmalang211@gmail.com"/>
    <s v="MYIB_ASSISTANT"/>
    <m/>
    <m/>
    <m/>
    <m/>
    <m/>
    <m/>
    <m/>
    <m/>
    <s v="Management Janji"/>
    <s v="2026-08-08 13:00:00 | M Janji : 8 agustus 2026 jam Pasang : pagi siang Note : hubungi pelanggan jika ingin kelokasi"/>
    <s v="FCC"/>
    <d v="2026-07-08T15:25:38"/>
    <d v="2026-08-08T13:00:00"/>
    <s v="Kendala Teknik"/>
    <s v="REVOKE"/>
    <s v="KTM"/>
    <s v="NO ADDON"/>
    <m/>
    <s v="Follow Up Revoke Completed, New Order ID : SC1002518496"/>
    <s v="HSI Bisnis Promo HUT Telkom PSB 70% - 100 Mbps"/>
    <s v="INDIBIZ"/>
    <m/>
    <m/>
    <d v="2026-08-08T13:00:00"/>
    <s v="2026-08-08 13:00:00 | M Janji : 8 agustus 2026 jam Pasang : pagi siang Note : hubungi pelanggan jika ingin kelokasi"/>
    <m/>
    <m/>
    <m/>
    <e v="#NUM!"/>
    <e v="#NUM!"/>
    <x v="0"/>
    <x v="4"/>
  </r>
  <r>
    <n v="2534"/>
    <n v="1002529345"/>
    <n v="3"/>
    <x v="3"/>
    <n v="5"/>
    <s v="MADURA"/>
    <s v="BANGKALAN"/>
    <s v="SPG"/>
    <s v="REG"/>
    <s v="AO"/>
    <s v="NEW SALES"/>
    <m/>
    <s v="MIA - INVALID SURVEY"/>
    <s v="RBS-Regional 3"/>
    <d v="2026-08-16T10:12:43"/>
    <d v="2026-08-17T14:30:02"/>
    <n v="69367322"/>
    <m/>
    <n v="152434913100"/>
    <s v="TOKO ABDUS SARI"/>
    <s v="ODP-SPG-FH/13"/>
    <s v="WO061918915"/>
    <m/>
    <m/>
    <m/>
    <n v="113.3218936"/>
    <n v="-7.1118223"/>
    <s v="|MN02600|/TOKO ABDUS SARI/ABDUS/08388662010/davaproduction8@gmail.com/HSI Bisnis Promo HUT Telkom (1:1) 50 Mbps (Rp 355.000) PSB Rp 150.000"/>
    <s v="Sales Force DBS"/>
    <m/>
    <m/>
    <m/>
    <m/>
    <m/>
    <m/>
    <m/>
    <m/>
    <s v="Management Janji"/>
    <s v="2026-08-18 08:00:00|Nama Pic : BP ABDUS SARI No Hp Pic : 08388662010 Jam Pemasangan : 08:00 - 12.00 Tanggal Pemasangan : SELASA 18 AGUSTUS 2026 Info Tambahan : Hubungi pelanggan sebelum datang ke lokasi|40000798|MYDITA"/>
    <s v="FCC"/>
    <s v="16-08-2026 10:25:34"/>
    <d v="2026-08-18T08:00:00"/>
    <m/>
    <s v="SURVEY_NEW_MANJA"/>
    <s v="SPG"/>
    <s v="NO ADDON"/>
    <m/>
    <s v="MIE - INVALID SURVEY - Kendala Jalur/Rute Tarikan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8T08:00:00"/>
    <s v="2026-08-18 08:00:00|Nama Pic : BP ABDUS SARI No Hp Pic : 08388662010 Jam Pemasangan : 08:00 - 12.00 Tanggal Pemasangan : SELASA 18 AGUSTUS 2026 Info Tambahan : Hubungi pelanggan sebelum datang ke lokasi|40000798|MYDITA"/>
    <m/>
    <m/>
    <m/>
    <e v="#NUM!"/>
    <e v="#NUM!"/>
    <x v="0"/>
    <x v="6"/>
  </r>
  <r>
    <n v="2535"/>
    <n v="1002523742"/>
    <n v="3"/>
    <x v="6"/>
    <n v="5"/>
    <s v="SIDOARJO"/>
    <s v="JOMBANG"/>
    <s v="MOJ"/>
    <s v="REG"/>
    <s v="AO"/>
    <s v="NEW SALES"/>
    <m/>
    <s v="Completed (PS)"/>
    <s v="RBS-Regional 3"/>
    <d v="2026-08-13T10:36:33"/>
    <d v="2026-08-13T21:37:49"/>
    <n v="69364896"/>
    <m/>
    <n v="152319208888"/>
    <s v="PT TRI KASIH KARUNIA"/>
    <s v="ODP-MOJ-FH/51"/>
    <s v="WO061679914"/>
    <m/>
    <m/>
    <m/>
    <n v="112.3433189"/>
    <n v="-7.5704522000000001"/>
    <s v="|MN01614|/PT TRI KASIH KARUNIA/WINBACK 2.0 HSI B2B (1:1) 75MBPS 415RB PSB DISC 70%//staffithardware@gmail.com/MOHAMMAD ILHAM PRATAMA/89529851517"/>
    <s v="Sales Force DBS"/>
    <m/>
    <m/>
    <m/>
    <m/>
    <m/>
    <m/>
    <m/>
    <m/>
    <s v="Management Janji"/>
    <s v="2026-08-14 13:00:00|Nama PIC : Ilham No HP : 089529851517 Alt :  M Janji : 14/08/2026 Jam Pasang : 08.00  - 13:00  NoteÃ‚Â :  hubungi terlebih dahulu sebelum ke lokasi, terima kasih.|40981184|MYDITA"/>
    <s v="FCC"/>
    <s v="13-08-2026 10:39:50"/>
    <d v="2026-08-14T13:00:00"/>
    <m/>
    <s v="PS"/>
    <s v="MOJ"/>
    <s v="NO ADDON"/>
    <n v="20260813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4T13:00:00"/>
    <s v="2026-08-14 13:00:00|Nama PIC : Ilham No HP : 089529851517 Alt :  M Janji : 14/08/2026 Jam Pasang : 08.00  - 13:00  NoteÃ‚Â :  hubungi terlebih dahulu sebelum ke lokasi, terima kasih.|40981184|MYDITA"/>
    <n v="2026"/>
    <n v="8"/>
    <n v="13"/>
    <d v="2026-08-13T00:00:00"/>
    <n v="-1.5416666666642413"/>
    <x v="1"/>
    <x v="20"/>
  </r>
  <r>
    <n v="2536"/>
    <n v="1002534974"/>
    <n v="3"/>
    <x v="6"/>
    <n v="5"/>
    <s v="PASURUAN"/>
    <s v="PROBOLINGGO"/>
    <s v="TGS"/>
    <s v="REG"/>
    <s v="AO"/>
    <s v="NEW SALES"/>
    <m/>
    <s v="QC MIA - SEND QUALITY CONTROL MIA"/>
    <s v="RBS-Regional 3"/>
    <d v="2026-08-18T23:41:51"/>
    <d v="2026-08-18T23:48:01"/>
    <n v="69369594"/>
    <m/>
    <n v="152530201819"/>
    <s v="TOKO FATOR"/>
    <s v="ODP-TGS-FA/61"/>
    <m/>
    <m/>
    <m/>
    <m/>
    <n v="113.10398848681599"/>
    <n v="-7.7709642308818099"/>
    <s v="|MN01068|/TOKO FATOR/WINBACK HSI B2B + OCA BREACH CHECKER  (1:1) 200MBPS 920,5RB PSB DISC 70%//Subhanalloh07@gmail.com/FATHORROZI/87752533327"/>
    <s v="Sales Force DBS"/>
    <m/>
    <m/>
    <m/>
    <m/>
    <m/>
    <m/>
    <m/>
    <m/>
    <m/>
    <m/>
    <m/>
    <s v="18-08-2026 23:55:09"/>
    <m/>
    <m/>
    <s v="QC1"/>
    <s v="TGS"/>
    <s v="OCA"/>
    <m/>
    <s v="QC MIA - SEND QUALITY CONTROL MI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27"/>
  </r>
  <r>
    <n v="2537"/>
    <n v="1002525060"/>
    <n v="3"/>
    <x v="3"/>
    <n v="5"/>
    <s v="MADURA"/>
    <s v="PAMEKASAN"/>
    <s v="PRG"/>
    <s v="REG"/>
    <s v="AO"/>
    <s v="NEW SALES"/>
    <s v="1P INET"/>
    <s v="Completed (PS)"/>
    <s v="RBS-Regional 3"/>
    <d v="2026-08-13T17:01:58"/>
    <d v="2026-08-14T12:16:08"/>
    <n v="69365461"/>
    <m/>
    <n v="152428209681"/>
    <s v="JAYA CEMERLANG"/>
    <s v="ODP-PRG-FAA/27 FAA/D04/27.01"/>
    <s v="WO061694866"/>
    <m/>
    <m/>
    <m/>
    <n v="113.744212053716"/>
    <n v="-7.1146328289999303"/>
    <s v="MD|MYDB-20260813265245|DN00001/MN00806|JAYA CEMERLANG|082327147125"/>
    <s v="MYDIGIBIZPARTNER"/>
    <m/>
    <m/>
    <m/>
    <m/>
    <m/>
    <m/>
    <m/>
    <m/>
    <s v="Management Janji"/>
    <s v="2026-08-14 13:00:00 | Nama Pic : BP KHALIFI No Hp Pic : 082327147125 Jam Pemasangan : 08:00 - 12.00 Tanggal Pemasangan : JUMAT 14 AGUSTUS 2026 Info Tambahan : Hubungi pelanggan sebelum datang ke lokasi"/>
    <s v="FCC"/>
    <s v="13-08-2026 17:10:31"/>
    <d v="2026-08-14T13:00:00"/>
    <m/>
    <s v="PS"/>
    <s v="PRG"/>
    <s v="NO ADDON"/>
    <n v="20260814"/>
    <s v="Completed"/>
    <s v="HSI Bisnis Promo HUT Telkom PSB 70% - 300 Mbps"/>
    <s v="INDIBIZ"/>
    <m/>
    <m/>
    <d v="2026-08-14T13:00:00"/>
    <s v="2026-08-14 13:00:00 | Nama Pic : BP KHALIFI No Hp Pic : 082327147125 Jam Pemasangan : 08:00 - 12.00 Tanggal Pemasangan : JUMAT 14 AGUSTUS 2026 Info Tambahan : Hubungi pelanggan sebelum datang ke lokasi"/>
    <n v="2026"/>
    <n v="8"/>
    <n v="14"/>
    <d v="2026-08-14T00:00:00"/>
    <n v="-0.54166666666424135"/>
    <x v="1"/>
    <x v="6"/>
  </r>
  <r>
    <n v="2538"/>
    <n v="1002522616"/>
    <n v="3"/>
    <x v="3"/>
    <n v="5"/>
    <s v="SBY UTARA"/>
    <s v="TANDES"/>
    <s v="KLN"/>
    <s v="REG"/>
    <s v="AO"/>
    <s v="NEW SALES"/>
    <s v="1P INET"/>
    <s v="Completed (PS)"/>
    <s v="RBS-Regional 3"/>
    <d v="2026-08-12T15:23:57"/>
    <d v="2026-08-13T16:21:15"/>
    <n v="69364434"/>
    <m/>
    <n v="152418251773"/>
    <s v="KALINDO SUKSES"/>
    <s v="ODP-TDS-FDN/50 FDN/D04/50.01"/>
    <s v="WO061604113"/>
    <m/>
    <m/>
    <m/>
    <n v="112.6898894"/>
    <n v="-7.2567634999999999"/>
    <s v="|MN02499|MYIA-020780110430/POI/Ricky Darmawan /089655316341/kalindosukses265@gmail.com"/>
    <s v="MYIB_ASSISTANT"/>
    <m/>
    <m/>
    <m/>
    <m/>
    <m/>
    <m/>
    <m/>
    <m/>
    <s v="Management Janji"/>
    <s v="2026-08-15 08:00:00 | Nama PIC : Ricky No HP : 089655316341 Alt :  M Janji : 13/08/2026 Jam Pasang : 08.00  - 13:00  NoteÃ‚Â :  hubungi terlebih dahulu sebelum ke lokasi, terima kasih."/>
    <s v="FCC"/>
    <d v="2026-12-08T15:25:37"/>
    <d v="2026-08-15T08:00:00"/>
    <m/>
    <s v="PS"/>
    <s v="KLN"/>
    <s v="NO ADDON"/>
    <n v="20260813"/>
    <s v="Completed"/>
    <s v="HSI Bisnis Basic Promo HUT Telkom PSB 70% - 50 Mbps"/>
    <s v="INDIBIZ"/>
    <m/>
    <m/>
    <d v="2026-08-15T08:00:00"/>
    <s v="2026-08-15 08:00:00 | Nama PIC : Ricky No HP : 089655316341 Alt :  M Janji : 13/08/2026 Jam Pasang : 08.00  - 13:00  NoteÃ‚Â :  hubungi terlebih dahulu sebelum ke lokasi, terima kasih."/>
    <n v="2026"/>
    <n v="8"/>
    <n v="13"/>
    <d v="2026-08-13T00:00:00"/>
    <n v="-2.3333333333357587"/>
    <x v="1"/>
    <x v="23"/>
  </r>
  <r>
    <n v="2539"/>
    <n v="1002531419"/>
    <n v="3"/>
    <x v="1"/>
    <n v="5"/>
    <s v="KEDIRI"/>
    <s v="TRENGGALEK"/>
    <s v="PRI"/>
    <s v="REG"/>
    <s v="AO"/>
    <s v="NEW SALES"/>
    <s v="1P INET"/>
    <s v="Completed (PS)"/>
    <s v="RBS-Regional 3"/>
    <d v="2026-08-17T18:02:57"/>
    <d v="2026-08-18T17:20:57"/>
    <n v="69368386"/>
    <m/>
    <n v="152623202443"/>
    <s v="KARMILA COFFE"/>
    <s v="ODP-PRI-FB/04"/>
    <s v="WO061950648"/>
    <m/>
    <m/>
    <m/>
    <n v="111.72655820846499"/>
    <n v="-8.2853569295531209"/>
    <s v="|MN00418|MYIA-026386323075/POI/ANAM TOFANI/085113181083/koperasippn6@gmail.com"/>
    <s v="MYIB_ASSISTANT"/>
    <m/>
    <m/>
    <m/>
    <m/>
    <m/>
    <m/>
    <m/>
    <m/>
    <s v="Management Janji"/>
    <s v="2026-08-18 15:00:00 | Nama : BP ANAM TOFANI No Hp : 085113181083 No Alt :  Tgl Pemasangan : 18 Agustus 2026 Interval : PAGI  Note : Hubungi pelanggan terlebih dahulu"/>
    <s v="FCC"/>
    <s v="17-08-2026 18:10:08"/>
    <d v="2026-08-18T15:00:00"/>
    <m/>
    <s v="PS"/>
    <s v="PRI"/>
    <s v="NO ADDON"/>
    <n v="20260818"/>
    <s v="Completed"/>
    <s v="HSI Bisnis Promo HUT Telkom PSB 70% - 50 Mbps"/>
    <s v="INDIBIZ"/>
    <m/>
    <m/>
    <d v="2026-08-18T15:00:00"/>
    <s v="2026-08-18 15:00:00 | Nama : BP ANAM TOFANI No Hp : 085113181083 No Alt :  Tgl Pemasangan : 18 Agustus 2026 Interval : PAGI  Note : Hubungi pelanggan terlebih dahulu"/>
    <n v="2026"/>
    <n v="8"/>
    <n v="18"/>
    <d v="2026-08-18T00:00:00"/>
    <n v="-0.625"/>
    <x v="1"/>
    <x v="25"/>
  </r>
  <r>
    <n v="2540"/>
    <n v="1002528479"/>
    <n v="3"/>
    <x v="1"/>
    <n v="5"/>
    <s v="MALANG"/>
    <s v="KEPANJEN"/>
    <s v="KEP"/>
    <s v="REG"/>
    <s v="AO"/>
    <s v="NEW SALES"/>
    <m/>
    <s v="Completed (PS)"/>
    <s v="RBS-Regional 3"/>
    <d v="2026-08-15T14:40:27"/>
    <d v="2026-08-15T16:56:26"/>
    <n v="69365852"/>
    <m/>
    <n v="152718219056"/>
    <s v="SMK MUHAMMADIYAH 1 KEPANJEN KAMPUS 2"/>
    <s v="ODP-KEP-FU/70"/>
    <s v="WO061829342"/>
    <m/>
    <m/>
    <m/>
    <n v="112.5476316"/>
    <n v="-8.1417306000000007"/>
    <s v="|MC20200|MYIA-050601780509/POI/ANANG PRIHANTONO/081216000939/info@smkm1-kpn.sch.id"/>
    <s v="Sales Profesional"/>
    <m/>
    <m/>
    <m/>
    <m/>
    <m/>
    <m/>
    <m/>
    <m/>
    <s v="Management Janji"/>
    <s v="2026-08-15 08:00:00 | M Janji :  15 Agustus 2026  Jam Pasang : Pagi  Note : hubungi pelanggan jika ingin ke lokasi, terima kasih.  "/>
    <s v="FCC"/>
    <s v="15-08-2026 14:55:18"/>
    <m/>
    <m/>
    <s v="PS"/>
    <s v="KEP"/>
    <s v="NO ADDON"/>
    <n v="20260815"/>
    <s v="Completed"/>
    <s v="- SP_NOSS;SP_NOSS ~ Internet NOSS Multispeed Network[0]  - SP_NOSS;SP_NOSS ~ Internet NOSS Multispeed Network[0]  - E23015;E23015 ~ ES23 - Perangkat ONT[0]  - E23015~null~44292;E23015||11||Abodemen 0[0]  - E23015~null~E23015_SWONTPREM;SWONTPREM ~ Biaya Se"/>
    <s v="INDIBIZ"/>
    <m/>
    <m/>
    <d v="2026-08-15T07:00:00"/>
    <s v="2026-08-15 08:00:00 | M Janji :  15 Agustus 2026  Jam Pasang : Pagi  Note : hubungi pelanggan jika ingin ke lokasi, terima kasih.  "/>
    <n v="2026"/>
    <n v="8"/>
    <n v="15"/>
    <d v="2026-08-15T00:00:00"/>
    <n v="-0.29166666666424135"/>
    <x v="1"/>
    <x v="24"/>
  </r>
  <r>
    <n v="2541"/>
    <n v="1002521472"/>
    <n v="3"/>
    <x v="4"/>
    <n v="4"/>
    <s v="SEMARANG"/>
    <s v="INNER - SEMARANG JATENG UTARA"/>
    <s v="BOJ"/>
    <s v="REG"/>
    <s v="AO"/>
    <s v="NEW SALES"/>
    <s v="1P INET"/>
    <s v="Completed (PS)"/>
    <s v="RBS-Regional 3"/>
    <d v="2026-08-12T09:55:56"/>
    <d v="2026-08-13T18:38:40"/>
    <n v="69363930"/>
    <m/>
    <n v="143415115325"/>
    <s v="ENOMAX KOMPUTER"/>
    <s v="ODP-BOJ-FY/008 FY/D01/008.01"/>
    <s v="WO061560298"/>
    <m/>
    <m/>
    <m/>
    <n v="110.281769"/>
    <n v="-7.1044799999999997"/>
    <s v="|MN02184|MYIA-097075143542/POI/LUKMAN HAKIM /085179609688/aishinobi@gmail.com"/>
    <s v="MYIB_ASSISTANT"/>
    <m/>
    <m/>
    <m/>
    <m/>
    <m/>
    <m/>
    <m/>
    <m/>
    <s v="Management Janji"/>
    <s v="2026-08-13 08:00:00 | Nama PIC : bapak lukman No HP : 085179609688 No Alternatif : - M Janji : 13/07/2026 Jam Pasang : Pagi NoteÃ‚Â :  Hubungi terlebih dahulu sebelum ke lokasi "/>
    <s v="FCC"/>
    <d v="2026-12-08T10:39:53"/>
    <d v="2026-08-13T08:00:00"/>
    <m/>
    <s v="PS"/>
    <s v="BOJ"/>
    <s v="NO ADDON"/>
    <n v="20260813"/>
    <s v="Completed"/>
    <s v="HSI Bisnis Promo HUT Telkom PSB 70% - 50 Mbps"/>
    <s v="INDIBIZ"/>
    <m/>
    <m/>
    <d v="2026-08-13T08:00:00"/>
    <s v="2026-08-13 08:00:00 | Nama PIC : bapak lukman No HP : 085179609688 No Alternatif : - M Janji : 13/07/2026 Jam Pasang : Pagi NoteÃ‚Â :  Hubungi terlebih dahulu sebelum ke lokasi "/>
    <n v="2026"/>
    <n v="8"/>
    <n v="13"/>
    <d v="2026-08-13T00:00:00"/>
    <n v="-0.33333333333575865"/>
    <x v="1"/>
    <x v="4"/>
  </r>
  <r>
    <n v="2542"/>
    <n v="1002528753"/>
    <n v="3"/>
    <x v="0"/>
    <n v="5"/>
    <s v="MATARAM"/>
    <s v="LOMBOK TIMUR UTARA"/>
    <s v="SGG"/>
    <s v="REG"/>
    <s v="AO"/>
    <s v="NEW SALES"/>
    <m/>
    <s v="Completed (PS)"/>
    <s v="RBS-Regional 3"/>
    <d v="2026-08-15T17:04:28"/>
    <d v="2026-08-15T20:04:46"/>
    <n v="69365514"/>
    <m/>
    <n v="172604214109"/>
    <s v="TOKO SRC YUDE"/>
    <s v="ODP-SGG-FAW/52"/>
    <s v="WO061837251"/>
    <m/>
    <m/>
    <m/>
    <n v="116.285967513446"/>
    <n v="-8.2668767125524507"/>
    <s v="MD|MYDB-20260812265153|DN00001/MN01272|TOKO SRC YUDE|087866750145"/>
    <s v="MYDIGIBIZPARTNER"/>
    <m/>
    <m/>
    <m/>
    <m/>
    <m/>
    <m/>
    <m/>
    <m/>
    <s v="Management Janji"/>
    <s v="2026-08-15 13:00:00 | Nama PIC : Bp Budi  No HP : 087866750145  No Alt : -  M Janji :  15 Agustus 2026  Jam Pasang : Pagi / Siang  Note : hubungi pelanggan jika ingin kelokasi  "/>
    <s v="FCC"/>
    <s v="15-08-2026 17:10:04"/>
    <m/>
    <m/>
    <s v="PS"/>
    <s v="SGG"/>
    <s v="NO ADDON"/>
    <n v="2026081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5T07:00:00"/>
    <s v="2026-08-15 13:00:00 | Nama PIC : Bp Budi  No HP : 087866750145  No Alt : -  M Janji :  15 Agustus 2026  Jam Pasang : Pagi / Siang  Note : hubungi pelanggan jika ingin kelokasi  "/>
    <n v="2026"/>
    <n v="8"/>
    <n v="15"/>
    <d v="2026-08-15T00:00:00"/>
    <n v="-0.29166666666424135"/>
    <x v="1"/>
    <x v="5"/>
  </r>
  <r>
    <n v="2543"/>
    <n v="1002532863"/>
    <n v="3"/>
    <x v="5"/>
    <n v="5"/>
    <s v="DENPASAR"/>
    <s v="UBUNG"/>
    <s v="UBN"/>
    <s v="REG"/>
    <s v="AO"/>
    <s v="NEW SALES"/>
    <m/>
    <s v="CC - HD1A - INPROGRESS UNCONTACTED"/>
    <s v="RBS-Regional 3"/>
    <d v="2026-08-18T11:49:10"/>
    <d v="2026-08-18T18:01:11"/>
    <n v="69368849"/>
    <m/>
    <n v="172418758465"/>
    <s v=" PT. Prapen Ananda Dewata"/>
    <s v="ODP-UBN-FBQ/15"/>
    <m/>
    <m/>
    <m/>
    <m/>
    <n v="115.1871306"/>
    <n v="-8.5940778000000009"/>
    <s v="|MN02689|/CP IBU NURNINGSIH/081936600700/spbu.bali.5480332@gmail.com"/>
    <s v="Sales Force DBS"/>
    <m/>
    <m/>
    <m/>
    <m/>
    <m/>
    <m/>
    <m/>
    <m/>
    <m/>
    <m/>
    <m/>
    <s v="18-08-2026 11:54:51"/>
    <m/>
    <m/>
    <s v="FCC"/>
    <s v="UBN"/>
    <s v="NO ADDON"/>
    <m/>
    <s v="UNCONTACTED : Line Busy Putri Arviyanti 40971304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22"/>
  </r>
  <r>
    <n v="2544"/>
    <n v="1002520590"/>
    <n v="3"/>
    <x v="5"/>
    <n v="5"/>
    <s v="SINGARJA"/>
    <s v="GIANYAR"/>
    <s v="GIN"/>
    <s v="REG"/>
    <s v="AO"/>
    <s v="NEW SALES"/>
    <m/>
    <s v="OSS - FALLOUT"/>
    <s v="RBS-Regional 3"/>
    <d v="2026-08-11T15:52:49"/>
    <d v="2026-08-12T17:14:34"/>
    <n v="69363562"/>
    <m/>
    <n v="172407213934"/>
    <s v="CV SAMI ASIKI"/>
    <s v="ODP-GIN-FH/42"/>
    <s v="WO061531732"/>
    <m/>
    <m/>
    <m/>
    <n v="115.3063915"/>
    <n v="-8.5350055999999999"/>
    <s v="|MN02658|/PIC I NENGAH SUARTA/081246891426/spbu.bali.5480504@gmail.com"/>
    <s v="Sales Force DBS"/>
    <m/>
    <m/>
    <m/>
    <m/>
    <m/>
    <m/>
    <m/>
    <m/>
    <s v="Management Janji"/>
    <s v="2026-08-12 15:00:00|Nama PIC:  bp suarta No HP: 081246891426 Alt: 081236102105 Tanggal: 12/8/2026 Jam Pasang: Sore Note: Hubungi sebelum ke lokasi, terimakasih.|40931149|MYDITA"/>
    <s v="FCC"/>
    <d v="2026-11-08T15:55:14"/>
    <d v="2026-08-12T15:00:00"/>
    <s v="Kendala Teknik"/>
    <s v="FO_WFM"/>
    <s v="GIN"/>
    <s v="NO ADDON"/>
    <m/>
    <s v="Provisioning Failed|WFM|INF009031772|TKJ_-8.5385033,115.33462829999999_pelanggan minta pemasangan besok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12T15:00:00"/>
    <s v="2026-08-12 15:00:00|Nama PIC:  bp suarta No HP: 081246891426 Alt: 081236102105 Tanggal: 12/8/2026 Jam Pasang: Sore Note: Hubungi sebelum ke lokasi, terimakasih.|40931149|MYDITA"/>
    <m/>
    <m/>
    <m/>
    <e v="#NUM!"/>
    <e v="#NUM!"/>
    <x v="0"/>
    <x v="26"/>
  </r>
  <r>
    <n v="2545"/>
    <n v="1002520399"/>
    <n v="3"/>
    <x v="0"/>
    <n v="5"/>
    <s v="MATARAM"/>
    <s v="BIMA"/>
    <s v="SAP"/>
    <s v="REG"/>
    <s v="AO"/>
    <s v="NEW SALES"/>
    <m/>
    <s v="100 | REVOKE COMPLETED"/>
    <s v="RBS-Regional 3"/>
    <d v="2026-08-11T15:18:33"/>
    <d v="2026-08-18T10:01:48"/>
    <n v="69361211"/>
    <m/>
    <n v="172610305721"/>
    <s v="Kios Aiman"/>
    <s v="ODP-SAP-FAB/14"/>
    <s v="WO061514806"/>
    <m/>
    <m/>
    <m/>
    <n v="119.0125233"/>
    <n v="-8.5866559999999996"/>
    <s v="|MN02085|MYIA-040467897273/POI/rifdan/085338475722/rifdanwildan07@gmail.com"/>
    <s v="Sales Profesional"/>
    <m/>
    <m/>
    <m/>
    <m/>
    <m/>
    <m/>
    <m/>
    <m/>
    <s v="Management Janji"/>
    <s v="2026-08-09 08:00:00 | Nama PIC : Bp Rifdan  No Hp : 085338475722  No Alt : -  Tgl Pemasangan : 09 Agustus 2026  Interval : PAGI SIANG  Note : Hubungi pelanggan terlebih dahulu"/>
    <s v="FCC"/>
    <d v="2026-11-08T15:25:50"/>
    <m/>
    <m/>
    <s v="REVOKE"/>
    <s v="SAP"/>
    <s v="ANTAREZ"/>
    <m/>
    <s v="Revoke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07:00:00"/>
    <s v="2026-08-09 08:00:00 | Nama PIC : Bp Rifdan  No Hp : 085338475722  No Alt : -  Tgl Pemasangan : 09 Agustus 2026  Interval : PAGI SIANG  Note : Hubungi pelanggan terlebih dahulu"/>
    <m/>
    <m/>
    <m/>
    <e v="#NUM!"/>
    <e v="#NUM!"/>
    <x v="0"/>
    <x v="0"/>
  </r>
  <r>
    <n v="2546"/>
    <n v="1002514823"/>
    <n v="3"/>
    <x v="2"/>
    <n v="4"/>
    <s v="MAGELANG"/>
    <s v="MAGELANG"/>
    <s v="MGE"/>
    <s v="REG"/>
    <s v="AO"/>
    <s v="NEW SALES"/>
    <s v="1P INET"/>
    <s v="Completed (PS)"/>
    <s v="RBS-Regional 3"/>
    <d v="2026-08-07T14:23:58"/>
    <d v="2026-08-08T14:36:20"/>
    <n v="69360875"/>
    <m/>
    <n v="146137149234"/>
    <s v="Griya Madani kos putra"/>
    <s v="ODP-MGE-FS/084"/>
    <s v="WO061172035"/>
    <m/>
    <m/>
    <m/>
    <n v="110.22133100000001"/>
    <n v="-7.4565130000000002"/>
    <s v="|MN02816|MYIA-007610420987/POI/Sumiyati/085729725910/sumiyati286@gmail.com"/>
    <s v="MYIB_ASSISTANT"/>
    <m/>
    <m/>
    <m/>
    <m/>
    <m/>
    <m/>
    <m/>
    <m/>
    <s v="Management Janji"/>
    <s v="2026-08-13 13:00:00 | Nama PIC:  bu sumiyati  No HP: 085729725910 Alt: Tanggal: 13/8/2026 Jam Pasang: Siang Note: Hubungi sebelum ke lokasi, terimakasih"/>
    <s v="FCC"/>
    <d v="2026-07-08T14:25:34"/>
    <d v="2026-08-13T13:00:00"/>
    <m/>
    <s v="PS"/>
    <s v="MGE"/>
    <s v="NO ADDON"/>
    <n v="20260808"/>
    <s v="Completed"/>
    <s v="HSI Bisnis Basic Promo HUT Telkom PSB 70% - 75 Mbps"/>
    <s v="INDIBIZ"/>
    <m/>
    <m/>
    <d v="2026-08-13T13:00:00"/>
    <s v="2026-08-13 13:00:00 | Nama PIC:  bu sumiyati  No HP: 085729725910 Alt: Tanggal: 13/8/2026 Jam Pasang: Siang Note: Hubungi sebelum ke lokasi, terimakasih"/>
    <n v="2026"/>
    <n v="8"/>
    <n v="8"/>
    <d v="2026-08-08T00:00:00"/>
    <n v="-5.5416666666642413"/>
    <x v="1"/>
    <x v="4"/>
  </r>
  <r>
    <n v="2547"/>
    <n v="1002521905"/>
    <n v="3"/>
    <x v="0"/>
    <n v="5"/>
    <s v="MATARAM"/>
    <s v="SUMBAWA"/>
    <s v="SBW"/>
    <s v="REG"/>
    <s v="AO"/>
    <s v="NEW SALES"/>
    <s v="1P INET"/>
    <s v="Completed (PS)"/>
    <s v="RBS-Regional 3"/>
    <d v="2026-08-12T11:52:56"/>
    <d v="2026-08-13T12:34:08"/>
    <n v="69364134"/>
    <m/>
    <n v="172606791485"/>
    <s v="KANTOR DESA MOYO"/>
    <s v="ODP-SBW-FAY/02 FAY/D01/02.01"/>
    <s v="WO061574030"/>
    <m/>
    <m/>
    <m/>
    <n v="117.490567432391"/>
    <n v="-8.5242771774300792"/>
    <s v="|MN01595|MYIA-015207964087/POI/RAMLAH/082340398336/desamoyokeren@gmail.com"/>
    <s v="MYIB_ASSISTANT"/>
    <m/>
    <m/>
    <m/>
    <m/>
    <m/>
    <m/>
    <m/>
    <m/>
    <s v="Management Janji"/>
    <s v="2026-08-13 08:00:00 | Tanggal pemasangan :13/08/2026 Jam pemasangan : pagi/siang Info Tambahan : Hubungi pelanggan dulu sebelum ke lokasi terima kasih."/>
    <s v="FCC"/>
    <d v="2026-12-08T11:55:22"/>
    <d v="2026-08-13T08:00:00"/>
    <m/>
    <s v="PS"/>
    <s v="SBW"/>
    <s v="NO ADDON"/>
    <n v="20260813"/>
    <s v="Completed"/>
    <s v="HSI Bisnis Promo HUT Telkom PSB 70% - 100 Mbps"/>
    <s v="INDIBIZ"/>
    <m/>
    <m/>
    <d v="2026-08-13T08:00:00"/>
    <s v="2026-08-13 08:00:00 | Tanggal pemasangan :13/08/2026 Jam pemasangan : pagi/siang Info Tambahan : Hubungi pelanggan dulu sebelum ke lokasi terima kasih."/>
    <n v="2026"/>
    <n v="8"/>
    <n v="13"/>
    <d v="2026-08-13T00:00:00"/>
    <n v="-0.33333333333575865"/>
    <x v="1"/>
    <x v="2"/>
  </r>
  <r>
    <n v="2548"/>
    <n v="1002524153"/>
    <n v="3"/>
    <x v="3"/>
    <n v="5"/>
    <s v="MADURA"/>
    <s v="BANGKALAN"/>
    <s v="OMB"/>
    <s v="REG"/>
    <s v="AO"/>
    <s v="NEW SALES"/>
    <s v="1P INET"/>
    <s v="Completed (PS)"/>
    <s v="RBS-Regional 3"/>
    <d v="2026-08-13T12:58:57"/>
    <d v="2026-08-14T21:07:40"/>
    <n v="69365096"/>
    <m/>
    <n v="152438209187"/>
    <s v="MTS dan MA AN-NURRIYAH"/>
    <s v="ODP-OMB-FAA/03"/>
    <s v="WO061663998"/>
    <m/>
    <m/>
    <m/>
    <n v="113.331013396382"/>
    <n v="-7.1178825784872597"/>
    <s v="MD|MYDB-20260813265208|DN00001/MN02006|MTS dan MA AN-NURRIYAH|08139388649"/>
    <s v="MYDIGIBIZPARTNER"/>
    <m/>
    <m/>
    <m/>
    <m/>
    <m/>
    <m/>
    <m/>
    <m/>
    <s v="Management Janji"/>
    <s v="2026-08-14 13:00:00 | M Janji : (14/08/2026) jam Pasang :pagi / siang  Note : hubungi pelanggan jika ingin kelokasi"/>
    <s v="FCC"/>
    <s v="13-08-2026 13:10:22"/>
    <d v="2026-08-14T13:00:00"/>
    <m/>
    <s v="PS"/>
    <s v="OMB"/>
    <s v="NETMONK"/>
    <n v="20260814"/>
    <s v="Completed"/>
    <s v="HSI Bisnis Bundling Netmonk Promo 2026 PSB 70% - 300 Mbps"/>
    <s v="INDIBIZ"/>
    <m/>
    <m/>
    <d v="2026-08-14T13:00:00"/>
    <s v="2026-08-14 13:00:00 | M Janji : (14/08/2026) jam Pasang :pagi / siang  Note : hubungi pelanggan jika ingin kelokasi"/>
    <n v="2026"/>
    <n v="8"/>
    <n v="14"/>
    <d v="2026-08-14T00:00:00"/>
    <n v="-0.54166666666424135"/>
    <x v="1"/>
    <x v="6"/>
  </r>
  <r>
    <n v="2549"/>
    <n v="1002533017"/>
    <n v="3"/>
    <x v="3"/>
    <n v="5"/>
    <s v="MADURA"/>
    <s v="BANGKALAN"/>
    <s v="KPP"/>
    <s v="REG"/>
    <s v="AO"/>
    <s v="NEW SALES"/>
    <s v="1P INET"/>
    <s v="MIE - SEND SURVEY"/>
    <s v="RBS-Regional 3"/>
    <d v="2026-08-18T12:50:56"/>
    <d v="2026-08-18T12:52:01"/>
    <n v="69368902"/>
    <m/>
    <n v="152437905654"/>
    <s v="Ladang Rezeki"/>
    <s v="ODP-KPP-FE/24 FE/D01/24.01"/>
    <s v="WO062003205"/>
    <m/>
    <m/>
    <m/>
    <n v="113.26754093170101"/>
    <n v="-7.0236039195241702"/>
    <s v="MD|MYDB-20260817265932|DN00001/MN00572|Ladang Rezeki|087749030095"/>
    <s v="MYDIGIBIZPARTNER"/>
    <m/>
    <m/>
    <m/>
    <m/>
    <m/>
    <m/>
    <m/>
    <m/>
    <s v="Management Janji"/>
    <s v="2026-08-21 13:00:00 | M Janji : (19/agustus/2026) jam Pasang : 09:00 Note : hubungi pelanggan jika ingin kelokasi"/>
    <s v="FCC"/>
    <s v="18-08-2026 12:54:52"/>
    <d v="2026-08-21T13:00:00"/>
    <m/>
    <s v="SURVEY_NEW_MANJA"/>
    <s v="KPP"/>
    <s v="NO ADDON"/>
    <m/>
    <s v="MIE - SEND SURVEY"/>
    <s v="HSI Bisnis Promo HUT Telkom PSB 70% - 150 Mbps"/>
    <s v="INDIBIZ"/>
    <m/>
    <m/>
    <d v="2026-08-21T13:00:00"/>
    <s v="2026-08-21 13:00:00 | M Janji : (19/agustus/2026) jam Pasang : 09:00 Note : hubungi pelanggan jika ingin kelokasi"/>
    <m/>
    <m/>
    <m/>
    <e v="#NUM!"/>
    <e v="#NUM!"/>
    <x v="0"/>
    <x v="6"/>
  </r>
  <r>
    <n v="2550"/>
    <n v="1002514722"/>
    <n v="3"/>
    <x v="5"/>
    <n v="5"/>
    <s v="SINGARJA"/>
    <s v="SINGARAJA"/>
    <s v="BLI"/>
    <s v="REG"/>
    <s v="AO"/>
    <s v="NEW SALES"/>
    <m/>
    <s v="7 | OSS - PROVISIONING ISSUED"/>
    <s v="RBS-Regional 3"/>
    <d v="2026-08-07T13:59:40"/>
    <d v="2026-08-18T13:09:27"/>
    <n v="69360829"/>
    <m/>
    <n v="172405798387"/>
    <s v="SPBU NGURAH RAI"/>
    <s v="ODP-BLI-FAA/10"/>
    <s v="WO061936415"/>
    <m/>
    <m/>
    <m/>
    <n v="115.3523768"/>
    <n v="-8.4671231999999996"/>
    <s v="|MN02750|/CP I WAYAN LEDER/081337154909/wayanleder31@gmail.com"/>
    <s v="Sales Force DBS"/>
    <m/>
    <m/>
    <m/>
    <m/>
    <m/>
    <m/>
    <m/>
    <m/>
    <s v="Management Janji"/>
    <s v="2026-08-18 13:00:00|M janji : pagi Tanggal Pemasangan : 18/agustus/2026 Note : hubungi pelanggan jika ingin kelokasi |40971304|MYDITA"/>
    <s v="FCC"/>
    <d v="2026-07-08T14:10:02"/>
    <d v="2026-08-18T13:00:00"/>
    <m/>
    <s v="PI"/>
    <s v="BLI"/>
    <s v="NO ADDON"/>
    <m/>
    <s v="Provisioning Issued"/>
    <s v="- SP_NOSS;SP_NOSS ~ Internet NOSS Multispeed Network[0]  - SP_NOSS;SP_NOSS ~ Internet NOSS Multispeed Network[0]  - E23015;E23015 ~ ES23 - Perangkat ONT[0]  - E23015~null~44292;E23015||11||Abodemen 0[0]  - E23015~null~E23015_SWONT;SWONT ~ Biaya Sewa ONT ~"/>
    <s v="INDIBIZ"/>
    <m/>
    <m/>
    <d v="2026-08-18T13:00:00"/>
    <s v="2026-08-18 13:00:00|M janji : pagi Tanggal Pemasangan : 18/agustus/2026 Note : hubungi pelanggan jika ingin kelokasi |40971304|MYDITA"/>
    <m/>
    <m/>
    <m/>
    <e v="#NUM!"/>
    <e v="#NUM!"/>
    <x v="0"/>
    <x v="32"/>
  </r>
  <r>
    <n v="2551"/>
    <n v="1002504359"/>
    <n v="3"/>
    <x v="7"/>
    <n v="4"/>
    <s v="SOLO"/>
    <s v="INNER - SOLO JATENG TIMUR"/>
    <s v="SLO"/>
    <s v="REG"/>
    <s v="AO"/>
    <s v="NEW SALES"/>
    <m/>
    <s v="Completed (PS)"/>
    <s v="RBS-Regional 3"/>
    <d v="2026-08-01T10:30:59"/>
    <d v="2026-08-01T14:23:10"/>
    <n v="69355729"/>
    <m/>
    <n v="146527604804"/>
    <s v="ETERNISKIN SOLO BARU"/>
    <s v="ODP-SLO-FD/049"/>
    <s v="WO060628503"/>
    <m/>
    <m/>
    <m/>
    <n v="110.8105"/>
    <n v="-7.6069000000000004"/>
    <s v="|MN00396|MYIA-098599653192/POI/Nurul Wahid Hidayah/085111451168/ga.eterniskin@gmail.com"/>
    <s v="Amex"/>
    <m/>
    <m/>
    <m/>
    <m/>
    <m/>
    <m/>
    <m/>
    <m/>
    <s v="Management Janji"/>
    <s v="2026-07-31 15:00:00 | Tanggal: 31/7/2026  Jam Pasang: 10.00  Note: Hubungi sebelum ke lokasi, terimakasih."/>
    <s v="FCC"/>
    <d v="2026-01-08T10:39:46"/>
    <m/>
    <m/>
    <s v="PS"/>
    <s v="SLO"/>
    <s v="NO ADDON"/>
    <n v="20260801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01T07:00:00"/>
    <s v="2026-07-31 15:00:00 | Tanggal: 31/7/2026  Jam Pasang: 10.00  Note: Hubungi sebelum ke lokasi, terimakasih."/>
    <n v="2026"/>
    <n v="8"/>
    <n v="1"/>
    <d v="2026-08-01T00:00:00"/>
    <n v="-0.29166666666424135"/>
    <x v="1"/>
    <x v="4"/>
  </r>
  <r>
    <n v="2552"/>
    <n v="1002504544"/>
    <n v="3"/>
    <x v="6"/>
    <n v="5"/>
    <s v="SIDOARJO"/>
    <s v="JOMBANG"/>
    <s v="POS"/>
    <s v="REG"/>
    <s v="AO"/>
    <s v="NEW SALES"/>
    <m/>
    <s v="Completed (PS)"/>
    <s v="RBS-Regional 1"/>
    <d v="2026-08-01T12:59:32"/>
    <d v="2026-08-03T20:01:47"/>
    <n v="69356702"/>
    <m/>
    <n v="152333218438"/>
    <s v="SMK Negeri Kabuh"/>
    <s v="ODP-POS-FN/001"/>
    <s v="WO060775434"/>
    <m/>
    <m/>
    <m/>
    <n v="112.2683546"/>
    <n v="-7.4190288000000004"/>
    <s v="AMRBS:960319;RENGGA;Indibiz 1:1 300 Mbps;085735046251/+6285735046251;hadist90@gmail.com"/>
    <s v="Account Manager"/>
    <m/>
    <m/>
    <m/>
    <m/>
    <m/>
    <m/>
    <m/>
    <m/>
    <s v="Management Janji"/>
    <s v="2026-08-04 08:00:00|Nama : BP NURHADI  No Hp : 085735046251 No Alt :  Tgl Pemasangan : 04 Agustus 2026 Interval : PAGI  Note : Hubungi pelanggan terlebih dahulu|40981182|MYDITA"/>
    <s v="FCC"/>
    <d v="2026-01-08T13:09:54"/>
    <d v="2026-08-04T08:00:00"/>
    <m/>
    <s v="PS"/>
    <s v="POS"/>
    <s v="NO ADDON"/>
    <n v="20260803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4T08:00:00"/>
    <s v="2026-08-04 08:00:00|Nama : BP NURHADI  No Hp : 085735046251 No Alt :  Tgl Pemasangan : 04 Agustus 2026 Interval : PAGI  Note : Hubungi pelanggan terlebih dahulu|40981182|MYDITA"/>
    <n v="2026"/>
    <n v="8"/>
    <n v="3"/>
    <d v="2026-08-03T00:00:00"/>
    <n v="-1.3333333333357587"/>
    <x v="1"/>
    <x v="20"/>
  </r>
  <r>
    <n v="2553"/>
    <n v="1002523847"/>
    <n v="3"/>
    <x v="1"/>
    <n v="5"/>
    <s v="MALANG"/>
    <s v="KEPANJEN"/>
    <s v="KLJ"/>
    <s v="REG"/>
    <s v="AO"/>
    <s v="NEW SALES"/>
    <m/>
    <s v="Completed (PS)"/>
    <s v="RBS-Regional 3"/>
    <d v="2026-08-13T11:05:33"/>
    <d v="2026-08-13T16:16:08"/>
    <n v="69362183"/>
    <m/>
    <n v="152703903526"/>
    <s v="PT Internet Solusi Prima"/>
    <s v="ODP-KLJ-FCW/53"/>
    <s v="WO061652642"/>
    <m/>
    <m/>
    <m/>
    <n v="112.58058432259"/>
    <n v="-7.9681756861570703"/>
    <s v="|MB00449|MYIA-008299923905/POI/ibu/087880075433/project.maxfo@gmail.com"/>
    <s v="MYDIGIBIZPARTNER"/>
    <m/>
    <m/>
    <m/>
    <m/>
    <m/>
    <m/>
    <m/>
    <m/>
    <s v="Management Janji"/>
    <s v="2026-08-11 08:00:00 | M Janji : (09/08/2026)  jam Pasang : 09:00  Note : hubungi pelanggan jika ingin kelokasi"/>
    <s v="FCC"/>
    <s v="13-08-2026 11:10:22"/>
    <m/>
    <m/>
    <s v="PS"/>
    <s v="KLJ"/>
    <s v="NO ADDON"/>
    <n v="2026081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3T07:00:00"/>
    <s v="2026-08-11 08:00:00 | M Janji : (09/08/2026)  jam Pasang : 09:00  Note : hubungi pelanggan jika ingin kelokasi"/>
    <n v="2026"/>
    <n v="8"/>
    <n v="13"/>
    <d v="2026-08-13T00:00:00"/>
    <n v="-0.29166666666424135"/>
    <x v="1"/>
    <x v="24"/>
  </r>
  <r>
    <n v="2554"/>
    <n v="1002519207"/>
    <n v="3"/>
    <x v="0"/>
    <n v="5"/>
    <s v="MATARAM"/>
    <s v="LOMBOK BARAT TENGAH"/>
    <s v="PRY"/>
    <s v="REG"/>
    <s v="AO"/>
    <s v="NEW SALES"/>
    <s v="1P INET"/>
    <s v="Completed (PS)"/>
    <s v="RBS-Regional 3"/>
    <d v="2026-08-11T10:13:56"/>
    <d v="2026-08-11T15:06:45"/>
    <n v="69363017"/>
    <m/>
    <n v="172603791553"/>
    <s v="Toko Lalu Kadarusman"/>
    <s v="ODP-PYA-FAQ/66 FAQ/D06/66.01"/>
    <s v="WO061471284"/>
    <m/>
    <m/>
    <m/>
    <n v="116.326938606798"/>
    <n v="-8.6596516296268007"/>
    <s v="MD|MYDB-20260810264914|SC00001/MC00046|Toko Lalu Kadarusman|082326518436"/>
    <s v="MYDIGIBIZPARTNER"/>
    <m/>
    <m/>
    <m/>
    <m/>
    <m/>
    <m/>
    <m/>
    <m/>
    <s v="Management Janji"/>
    <s v="2026-08-12 08:00:00 | Nama Pic : Lalu Kadarusman No Hp Pic : 082326518436 No alt : - Jam Pemasangan : pagi  Tanggal Pemasangan : 12 Agustus 2026"/>
    <s v="FCC"/>
    <d v="2026-11-08T10:39:50"/>
    <d v="2026-08-12T08:00:00"/>
    <m/>
    <s v="PS"/>
    <s v="PRY"/>
    <s v="NO ADDON"/>
    <n v="20260811"/>
    <s v="Completed"/>
    <s v="HSI Bisnis PSB 70% - 150 Mbps"/>
    <s v="INDIBIZ"/>
    <m/>
    <m/>
    <d v="2026-08-12T08:00:00"/>
    <s v="2026-08-12 08:00:00 | Nama Pic : Lalu Kadarusman No Hp Pic : 082326518436 No alt : - Jam Pemasangan : pagi  Tanggal Pemasangan : 12 Agustus 2026"/>
    <n v="2026"/>
    <n v="8"/>
    <n v="11"/>
    <d v="2026-08-11T00:00:00"/>
    <n v="-1.3333333333357587"/>
    <x v="1"/>
    <x v="5"/>
  </r>
  <r>
    <n v="2555"/>
    <n v="1002504901"/>
    <n v="3"/>
    <x v="3"/>
    <n v="5"/>
    <s v="SBY UTARA"/>
    <s v="TANDES"/>
    <s v="BBE"/>
    <s v="REG"/>
    <s v="AO"/>
    <s v="NEW SALES"/>
    <s v="1P INET"/>
    <s v="Completed (PS)"/>
    <s v="RBS-Regional 3"/>
    <d v="2026-08-01T18:04:56"/>
    <d v="2026-08-02T19:47:10"/>
    <n v="69356897"/>
    <m/>
    <n v="152417233628"/>
    <s v="Warkop Gemilang"/>
    <s v="ODP-BBE-FAP/31 FAP/D06/31.01"/>
    <s v="WO060677670"/>
    <m/>
    <m/>
    <m/>
    <n v="112.61263599999999"/>
    <n v="-7.3531412999999999"/>
    <s v="|MYIB-CUST|MYTN-097871435289/POI/Heri Priyanto/082131558383/priyantoh900@gmail.com"/>
    <s v="MYINDIBIZ"/>
    <m/>
    <m/>
    <m/>
    <m/>
    <m/>
    <m/>
    <m/>
    <m/>
    <s v="Management Janji"/>
    <s v="2026-08-02 15:00:00 | Nama PIC : bapak heri No HP : 082131558383 Alt :  M Janji : (MINGGU/2/AGUSTUS/2026) jam Pasang : 09:00 Note : hubungi pelanggan jika ingin kelokasi"/>
    <s v="FCC"/>
    <d v="2026-01-08T18:10:21"/>
    <d v="2026-08-02T15:00:00"/>
    <m/>
    <s v="PS"/>
    <s v="BBE"/>
    <s v="NO ADDON"/>
    <n v="20260802"/>
    <s v="Completed"/>
    <s v="HSI Bisnis Basic Promo HUT Telkom PSB 70% - 100 Mbps Dual Band"/>
    <s v="INDIBIZ"/>
    <m/>
    <m/>
    <d v="2026-08-02T15:00:00"/>
    <s v="2026-08-02 15:00:00 | Nama PIC : bapak heri No HP : 082131558383 Alt :  M Janji : (MINGGU/2/AGUSTUS/2026) jam Pasang : 09:00 Note : hubungi pelanggan jika ingin kelokasi"/>
    <n v="2026"/>
    <n v="8"/>
    <n v="2"/>
    <d v="2026-08-02T00:00:00"/>
    <n v="-0.625"/>
    <x v="1"/>
    <x v="23"/>
  </r>
  <r>
    <n v="2556"/>
    <n v="1002525150"/>
    <n v="3"/>
    <x v="4"/>
    <n v="4"/>
    <s v="SEMARANG"/>
    <s v="INNER - SEMARANG JATENG UTARA"/>
    <s v="BMK"/>
    <s v="REG"/>
    <s v="AO"/>
    <s v="NEW SALES"/>
    <s v="1P INET"/>
    <s v="OSS - FALLOUT"/>
    <s v="RBS-Regional 3"/>
    <d v="2026-08-13T17:43:56"/>
    <d v="2026-08-14T14:25:28"/>
    <n v="69365498"/>
    <m/>
    <n v="141423136380"/>
    <s v="NEKA SEMARANG MULAWARMAN"/>
    <s v="ODP-BMK-FY/018 FY/D02/018.01"/>
    <s v="WO061698244"/>
    <m/>
    <m/>
    <m/>
    <n v="110.437667"/>
    <n v="-7.0662229999999999"/>
    <s v="|MN02054|MYIA-080739152751/POI/Ayu putri angreani kusanto/08990794495/anext213@gmail.com"/>
    <s v="MYIB_ASSISTANT"/>
    <m/>
    <m/>
    <m/>
    <m/>
    <m/>
    <m/>
    <m/>
    <m/>
    <s v="Management Janji"/>
    <s v="2026-08-14 15:00:00 | Tanggal pemasangan: 14/08/2026 Jam pemasangan : pagi / siang Info Tambahan : Hubungi pelanggan dulu sebelum ke lokasi terima kasih."/>
    <s v="FCC"/>
    <s v="13-08-2026 17:55:20"/>
    <d v="2026-08-14T15:00:00"/>
    <s v="Kendala Pelanggan"/>
    <s v="FO_WFM"/>
    <s v="BMK"/>
    <s v="NO ADDON"/>
    <m/>
    <s v="Provisioning Failed|WFM|INF009043297|PP_-7.102512099999999,110.44489320000001_-7.0329841,110.38644 |pp-20/08  pelanggan minta"/>
    <s v="HSI Bisnis Promo HUT Telkom PSB 70% - 50 Mbps"/>
    <s v="INDIBIZ"/>
    <m/>
    <m/>
    <d v="2026-08-14T15:00:00"/>
    <s v="2026-08-14 15:00:00 | Tanggal pemasangan: 14/08/2026 Jam pemasangan : pagi / siang Info Tambahan : Hubungi pelanggan dulu sebelum ke lokasi terima kasih."/>
    <m/>
    <m/>
    <m/>
    <e v="#NUM!"/>
    <e v="#NUM!"/>
    <x v="0"/>
    <x v="4"/>
  </r>
  <r>
    <n v="2557"/>
    <n v="1002513377"/>
    <n v="3"/>
    <x v="5"/>
    <n v="5"/>
    <s v="SINGARJA"/>
    <s v="SINGARAJA"/>
    <s v="SGR"/>
    <s v="REG"/>
    <s v="AO"/>
    <s v="NEW SALES"/>
    <s v="1P INET"/>
    <s v="102 | FOLLOW UP COMPLETED"/>
    <s v="RBS-Regional 3"/>
    <d v="2026-08-06T17:43:56"/>
    <d v="2026-08-10T12:04:54"/>
    <n v="69360310"/>
    <m/>
    <n v="172424836833"/>
    <s v="RANGGA MART"/>
    <s v="ODP-SGR-FEF/20 FEF/D01/20.01"/>
    <s v="WO061110295"/>
    <m/>
    <m/>
    <m/>
    <n v="115.31634630000001"/>
    <n v="-8.1173664999999993"/>
    <s v="|MN02665|MYIA-071215966227/POI/KETUT SIGARTA/085238068995/sugiartha83.bali@gmail.com"/>
    <s v="MYIB_ASSISTANT"/>
    <m/>
    <m/>
    <m/>
    <m/>
    <m/>
    <m/>
    <m/>
    <m/>
    <s v="Management Janji"/>
    <s v="2026-08-07 15:00:00 | Nama PIC : Bapak Ketut Sugiarta No HP : 085238068995 No Alternatif : 081338326051 M Janji : 07/08/2026 Jam Pasang : Pagi NoteÃ‚Â :  Hubungi terlebih dahulu sebelum ke lokasi "/>
    <s v="FCC"/>
    <d v="2026-06-08T17:55:32"/>
    <d v="2026-08-07T15:00:00"/>
    <s v="Kendala Pelanggan"/>
    <s v="REVOKE"/>
    <s v="SGR"/>
    <s v="NO ADDON"/>
    <m/>
    <s v="Follow Up Revoke Completed, New Order ID : SC1002517580"/>
    <s v="HSI Bisnis Promo HUT Telkom PSB 70% - 50 Mbps"/>
    <s v="INDIBIZ"/>
    <m/>
    <m/>
    <d v="2026-08-07T15:00:00"/>
    <s v="2026-08-07 15:00:00 | Nama PIC : Bapak Ketut Sugiarta No HP : 085238068995 No Alternatif : 081338326051 M Janji : 07/08/2026 Jam Pasang : Pagi NoteÃ‚Â :  Hubungi terlebih dahulu sebelum ke lokasi "/>
    <m/>
    <m/>
    <m/>
    <e v="#NUM!"/>
    <e v="#NUM!"/>
    <x v="0"/>
    <x v="32"/>
  </r>
  <r>
    <n v="2558"/>
    <n v="1002514447"/>
    <n v="3"/>
    <x v="4"/>
    <n v="4"/>
    <s v="SEMARANG"/>
    <s v="INNER - SEMARANG JATENG UTARA"/>
    <s v="BMK"/>
    <s v="REG"/>
    <s v="AO"/>
    <s v="NEW SALES"/>
    <s v="1P INET"/>
    <s v="Completed (PS)"/>
    <s v="RBS-Regional 3"/>
    <d v="2026-08-07T11:58:56"/>
    <d v="2026-08-08T11:26:54"/>
    <n v="69360706"/>
    <m/>
    <n v="141423136616"/>
    <s v="Kos Bu Erma"/>
    <s v="ODP-BMK-FAY/098 FAY/D07/098.01"/>
    <s v="WO061153927"/>
    <m/>
    <m/>
    <m/>
    <n v="110.4248197"/>
    <n v="-7.0689788"/>
    <s v="|MN00426|MYIA-014896420589/POI/Muchamad Rifky/088980332597/mucharifk73@gmail.com"/>
    <s v="MYIB_ASSISTANT"/>
    <m/>
    <m/>
    <m/>
    <m/>
    <m/>
    <m/>
    <m/>
    <m/>
    <s v="Management Janji"/>
    <s v="2026-08-08 08:00:00 | Nama : BU MUCHAMAD RIFKY No Hp : 088980332597 No Alt :  Tgl Pemasangan : 08 Agustus 2026 Interval : PAGI  Note : Hubungi pelanggan terlebih dahulu"/>
    <s v="FCC"/>
    <d v="2026-07-08T12:10:12"/>
    <d v="2026-08-08T08:00:00"/>
    <m/>
    <s v="PS"/>
    <s v="BMK"/>
    <s v="NO ADDON"/>
    <n v="20260808"/>
    <s v="Completed"/>
    <s v="HSI Bisnis Promo HUT Telkom PSB 70% - 100 Mbps"/>
    <s v="INDIBIZ"/>
    <m/>
    <m/>
    <d v="2026-08-08T08:00:00"/>
    <s v="2026-08-08 08:00:00 | Nama : BU MUCHAMAD RIFKY No Hp : 088980332597 No Alt :  Tgl Pemasangan : 08 Agustus 2026 Interval : PAGI  Note : Hubungi pelanggan terlebih dahulu"/>
    <n v="2026"/>
    <n v="8"/>
    <n v="8"/>
    <d v="2026-08-08T00:00:00"/>
    <n v="-0.33333333333575865"/>
    <x v="1"/>
    <x v="4"/>
  </r>
  <r>
    <n v="2559"/>
    <n v="1002511579"/>
    <n v="3"/>
    <x v="5"/>
    <n v="5"/>
    <s v="DENPASAR"/>
    <s v="SANUR"/>
    <s v="KLM"/>
    <s v="REG"/>
    <s v="AO"/>
    <s v="NEW SALES"/>
    <m/>
    <s v="Completed (PS)"/>
    <s v="RBS-Regional 3"/>
    <d v="2026-08-06T09:27:27"/>
    <d v="2026-08-08T17:55:11"/>
    <n v="69359635"/>
    <n v="3612108221"/>
    <n v="172401792899"/>
    <s v="PT SATYA LANGGENG SENTOSA"/>
    <s v="ODP-KLM-FBT/56"/>
    <s v="WO061065969"/>
    <m/>
    <m/>
    <m/>
    <n v="115.2377549"/>
    <n v="-8.6363982999999998"/>
    <s v="|MN02545|/CP SELEA WATI/081218207980-085715216718/ga.satyalanggeng@gmail.com"/>
    <s v="Sales Force DBS"/>
    <m/>
    <m/>
    <m/>
    <m/>
    <m/>
    <m/>
    <m/>
    <m/>
    <s v="Management Janji"/>
    <s v="2026-08-07 13:00:00|Nama : BU SELLA WATI  No Hp : 081218207980 No Alt : 085715216718 Tgl Pemasangan : 07 Agustus 2026 Interval : PAGI  Note : Hubungi pelanggan terlebih dahulu|40981182|MYDITA"/>
    <s v="FCC"/>
    <d v="2026-06-08T09:39:52"/>
    <d v="2026-08-07T13:00:00"/>
    <s v="Kendala Pelanggan"/>
    <s v="PS"/>
    <s v="KLM"/>
    <s v="NO ADDON"/>
    <n v="20260808"/>
    <s v="Completed"/>
    <s v="- 11_11446;Biaya PSB HSI EBIS Tunai di Depan ~ 11[150000]  - SP_NOSS;SP_NOSS ~ Internet NOSS Multispeed Network[0]  - SP_NOSS;SP_NOSS ~ Internet NOSS Multispeed Network[0]  - E24057;E24057 ~ ES24 - Paket HSI Bisnis (HSIE) Khusus Winback[0]  - E24057~null~"/>
    <s v="INDIBIZ"/>
    <m/>
    <m/>
    <d v="2026-08-07T13:00:00"/>
    <s v="2026-08-07 13:00:00|Nama : BU SELLA WATI  No Hp : 081218207980 No Alt : 085715216718 Tgl Pemasangan : 07 Agustus 2026 Interval : PAGI  Note : Hubungi pelanggan terlebih dahulu|40981182|MYDITA"/>
    <n v="2026"/>
    <n v="8"/>
    <n v="8"/>
    <d v="2026-08-08T00:00:00"/>
    <n v="0.45833333333575865"/>
    <x v="1"/>
    <x v="7"/>
  </r>
  <r>
    <n v="2560"/>
    <n v="1002522351"/>
    <n v="3"/>
    <x v="0"/>
    <n v="5"/>
    <s v="MATARAM"/>
    <s v="LOMBOK BARAT TENGAH"/>
    <s v="PRY"/>
    <s v="REG"/>
    <s v="AO"/>
    <s v="NEW SALES"/>
    <s v="1P INET"/>
    <s v="Completed (PS)"/>
    <s v="RBS-Regional 3"/>
    <d v="2026-08-12T14:13:57"/>
    <d v="2026-08-13T15:24:31"/>
    <n v="69364321"/>
    <m/>
    <n v="172603791564"/>
    <s v="SMA Darul Mahmudien"/>
    <s v="ODP-PYA-FAP/25 FAP/D01/25.01"/>
    <s v="WO061593766"/>
    <m/>
    <m/>
    <m/>
    <n v="116.37182060000001"/>
    <n v="-8.6352674999999994"/>
    <s v="MD|MYDB-20260812265069|SC00001/MC00046|SMA Darul Mahmudien|087750508384"/>
    <s v="MYDIGIBIZPARTNER"/>
    <m/>
    <m/>
    <m/>
    <m/>
    <m/>
    <m/>
    <m/>
    <m/>
    <s v="Management Janji"/>
    <s v="2026-08-13 13:00:00 | Tanggal pemasangan :13/08/2026 Jam pemasangan : pagi/siang Info Tambahan : Hubungi pelanggan dulu sebelum ke lokasi terima kasih."/>
    <s v="FCC"/>
    <d v="2026-12-08T14:39:59"/>
    <d v="2026-08-13T13:00:00"/>
    <m/>
    <s v="PS"/>
    <s v="PRY"/>
    <s v="NO ADDON"/>
    <n v="20260813"/>
    <s v="Completed"/>
    <s v="HSI Bisnis Promo HUT Telkom PSB 70% - 75 Mbps"/>
    <s v="INDIBIZ"/>
    <m/>
    <m/>
    <d v="2026-08-13T13:00:00"/>
    <s v="2026-08-13 13:00:00 | Tanggal pemasangan :13/08/2026 Jam pemasangan : pagi/siang Info Tambahan : Hubungi pelanggan dulu sebelum ke lokasi terima kasih."/>
    <n v="2026"/>
    <n v="8"/>
    <n v="13"/>
    <d v="2026-08-13T00:00:00"/>
    <n v="-0.54166666666424135"/>
    <x v="1"/>
    <x v="5"/>
  </r>
  <r>
    <n v="2561"/>
    <n v="1002517570"/>
    <n v="3"/>
    <x v="1"/>
    <n v="5"/>
    <s v="MALANG"/>
    <s v="KEPANJEN"/>
    <s v="SWJ"/>
    <s v="REG"/>
    <s v="AO"/>
    <s v="NEW SALES"/>
    <m/>
    <s v="Completed (PS)"/>
    <s v="RBS-Regional 3"/>
    <d v="2026-08-10T12:02:21"/>
    <d v="2026-08-10T14:17:35"/>
    <n v="69359794"/>
    <m/>
    <n v="152705284873"/>
    <s v="SMK WISNUWARDHANA"/>
    <s v="ODP-SWJ-FB/52"/>
    <s v="WO061385179"/>
    <m/>
    <m/>
    <m/>
    <n v="112.66998769999999"/>
    <n v="-7.9717034"/>
    <s v="|MN01864|MYIA-098063558330/POI/ahmad mulasim/087796646630/smk.wisnuwardhana@gmail.com"/>
    <s v="Sales Profesional"/>
    <m/>
    <m/>
    <m/>
    <m/>
    <m/>
    <m/>
    <m/>
    <m/>
    <s v="Management Janji"/>
    <s v="2026-08-07 08:00:00 | Nama : BP AHMAD MULASIM  No Hp : 087796646630  No Alt :   Tgl Pemasangan : 07 Agustus 2026  Interval : PAGI   Note : Hubungi pelanggan terlebih dahulu"/>
    <s v="FCC"/>
    <d v="2026-10-08T12:09:56"/>
    <m/>
    <m/>
    <s v="PS"/>
    <s v="SWJ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7:00:00"/>
    <s v="2026-08-07 08:00:00 | Nama : BP AHMAD MULASIM  No Hp : 087796646630  No Alt :   Tgl Pemasangan : 07 Agustus 2026  Interval : PAGI   Note : Hubungi pelanggan terlebih dahulu"/>
    <n v="2026"/>
    <n v="8"/>
    <n v="10"/>
    <d v="2026-08-10T00:00:00"/>
    <n v="-0.29166666666424135"/>
    <x v="1"/>
    <x v="24"/>
  </r>
  <r>
    <n v="2562"/>
    <n v="1002514390"/>
    <n v="3"/>
    <x v="7"/>
    <n v="4"/>
    <s v="KUDUS"/>
    <s v="PURWODADI"/>
    <s v="GBU"/>
    <s v="REG"/>
    <s v="AO"/>
    <s v="NEW SALES"/>
    <s v="1P INET"/>
    <s v="Completed (PS)"/>
    <s v="RBS-Regional 3"/>
    <d v="2026-08-07T11:40:56"/>
    <d v="2026-08-07T15:50:04"/>
    <n v="69360642"/>
    <m/>
    <n v="142516104725"/>
    <s v="PT KARTIKA POLASWASTI MAHARDHIKA"/>
    <s v="ODP-GBU-FB/058 FB/D05/058.01"/>
    <s v="WO061152229"/>
    <m/>
    <m/>
    <m/>
    <n v="110.660107"/>
    <n v="-7.0517044999999996"/>
    <s v="|MN02756|MYIA-015672400421/POI/WILLY NUGROHO/081216317404/kartikasirupofficialstore@gmail.com"/>
    <s v="MYIB_ASSISTANT"/>
    <m/>
    <m/>
    <m/>
    <m/>
    <m/>
    <m/>
    <m/>
    <m/>
    <s v="Management Janji"/>
    <s v="2026-08-10 08:00:00 | Nama Pic : BP WILLY No Hp Pic : 081216317404 Jam Pemasangan : 08:00 - 12.00 Tanggal Pemasangan : 10 AGUSTUS 2026 Info Tambahan : Hubungi pelanggan sebelum datang ke lokasi, terima kasih."/>
    <s v="FCC"/>
    <d v="2026-07-08T11:55:04"/>
    <d v="2026-08-10T08:00:00"/>
    <m/>
    <s v="PS"/>
    <s v="GBU"/>
    <s v="NO ADDON"/>
    <n v="20260807"/>
    <s v="Completed"/>
    <s v="HSI Bisnis Promo HUT Telkom PSB 70% - 50 Mbps"/>
    <s v="INDIBIZ"/>
    <m/>
    <m/>
    <d v="2026-08-10T08:00:00"/>
    <s v="2026-08-10 08:00:00 | Nama Pic : BP WILLY No Hp Pic : 081216317404 Jam Pemasangan : 08:00 - 12.00 Tanggal Pemasangan : 10 AGUSTUS 2026 Info Tambahan : Hubungi pelanggan sebelum datang ke lokasi, terima kasih."/>
    <n v="2026"/>
    <n v="8"/>
    <n v="7"/>
    <d v="2026-08-07T00:00:00"/>
    <n v="-3.3333333333357587"/>
    <x v="1"/>
    <x v="4"/>
  </r>
  <r>
    <n v="2563"/>
    <n v="1002517507"/>
    <n v="3"/>
    <x v="2"/>
    <n v="4"/>
    <s v="YOGYAKARTA"/>
    <s v="INNER - YOGYA JATENG SELATAN"/>
    <s v="KEN"/>
    <s v="REG"/>
    <s v="AO"/>
    <s v="NEW SALES"/>
    <s v="1P INET"/>
    <s v="WAITING AKTIFASI IHLD"/>
    <s v="RBS-Regional 3"/>
    <d v="2026-08-10T11:45:39"/>
    <d v="2026-08-10T13:09:03"/>
    <n v="69360675"/>
    <m/>
    <m/>
    <s v="ASTANA PROPERTY 5"/>
    <m/>
    <s v="WO061152659"/>
    <m/>
    <m/>
    <m/>
    <n v="110.38863000000001"/>
    <n v="-7.7110519999999996"/>
    <s v="|MC80063|MYIA-079491601251/POI/WILLIAM MAHARDIKA DARLIUS/087838403677/rarautha85@gmail.com"/>
    <s v="MYIB_ASSISTANT"/>
    <m/>
    <m/>
    <m/>
    <m/>
    <m/>
    <m/>
    <m/>
    <m/>
    <s v="Management Janji"/>
    <s v="2026-08-08 08:00:00 | Nama PIC:  BU RARA No HP: 087838403677 Alt: Tanggal: 8/8/2026 Jam Pasang: Pagi Note: Hubungi sebelum ke lokasi, terimakasih"/>
    <s v="FCC"/>
    <d v="2026-10-08T11:54:41"/>
    <d v="2026-08-08T00:00:00"/>
    <m/>
    <s v="UNSC"/>
    <s v="KEN"/>
    <s v="NO ADDON"/>
    <m/>
    <s v="WAITING:  |MYDITA"/>
    <s v="HSI Bisnis Basic Promo HUT Telkom PSB 70% - 50 Mbps"/>
    <s v="INDIBIZ"/>
    <m/>
    <m/>
    <d v="2026-08-08T08:00:00"/>
    <s v="2026-08-08 08:00:00 | Nama PIC:  BU RARA No HP: 087838403677 Alt: Tanggal: 8/8/2026 Jam Pasang: Pagi Note: Hubungi sebelum ke lokasi, terimakasih"/>
    <m/>
    <m/>
    <m/>
    <e v="#NUM!"/>
    <e v="#NUM!"/>
    <x v="0"/>
    <x v="4"/>
  </r>
  <r>
    <n v="2564"/>
    <n v="1002526374"/>
    <n v="3"/>
    <x v="6"/>
    <n v="5"/>
    <s v="JEMBER"/>
    <s v="SITUBONDO"/>
    <s v="MLD"/>
    <s v="REG"/>
    <s v="AO"/>
    <s v="NEW SALES"/>
    <s v="1P INET"/>
    <s v="Completed (PS)"/>
    <s v="RBS-Regional 3"/>
    <d v="2026-08-14T13:14:58"/>
    <d v="2026-08-15T10:57:32"/>
    <n v="69366050"/>
    <m/>
    <n v="152529201005"/>
    <s v="TOKO ARAFAH"/>
    <s v="ODP-MLD-FD/06 FD/D02/06.01"/>
    <s v="WO061744097"/>
    <m/>
    <m/>
    <m/>
    <n v="113.801372"/>
    <n v="-7.7767080000000002"/>
    <s v="|MN02617|MYIA-014765274927/POI/KAMARUDDIN/082131060939/kr2134820@gmail.com"/>
    <s v="MYIB_ASSISTANT"/>
    <m/>
    <m/>
    <m/>
    <m/>
    <m/>
    <m/>
    <m/>
    <m/>
    <s v="Management Janji"/>
    <s v="2026-08-15 13:00:00 | Jam Pemasangan : 08:00 - 12.00 Tanggal Pemasangan : 15/08/2026 Info Tambahan : Hubungi pelanggan sebelum datang ke lokasi"/>
    <s v="FCC"/>
    <s v="14-08-2026 13:25:32"/>
    <d v="2026-08-15T13:00:00"/>
    <m/>
    <s v="PS"/>
    <s v="MLD"/>
    <s v="NETMONK"/>
    <n v="20260815"/>
    <s v="Completed"/>
    <s v="HSI Bisnis Bundling Netmonk PSB 70% Promo - 300 Mbps"/>
    <s v="INDIBIZ"/>
    <m/>
    <m/>
    <d v="2026-08-15T13:00:00"/>
    <s v="2026-08-15 13:00:00 | Jam Pemasangan : 08:00 - 12.00 Tanggal Pemasangan : 15/08/2026 Info Tambahan : Hubungi pelanggan sebelum datang ke lokasi"/>
    <n v="2026"/>
    <n v="8"/>
    <n v="15"/>
    <d v="2026-08-15T00:00:00"/>
    <n v="-0.54166666666424135"/>
    <x v="1"/>
    <x v="9"/>
  </r>
  <r>
    <n v="2565"/>
    <n v="1002514785"/>
    <n v="3"/>
    <x v="6"/>
    <n v="5"/>
    <s v="PASURUAN"/>
    <s v="LUMAJANG"/>
    <s v="PII"/>
    <s v="REG"/>
    <s v="AO"/>
    <s v="NEW SALES"/>
    <s v="1P INET"/>
    <s v="Completed (PS)"/>
    <s v="RBS-Regional 3"/>
    <d v="2026-08-07T14:13:58"/>
    <d v="2026-08-08T16:51:55"/>
    <n v="69360822"/>
    <m/>
    <n v="152542208065"/>
    <s v="JAYA CELL"/>
    <s v="ODP-PII-FN/30 FN/D01/30.01"/>
    <s v="WO061170783"/>
    <m/>
    <m/>
    <m/>
    <n v="112.99661602824899"/>
    <n v="-8.1810568909643901"/>
    <s v="MD|MYDB-20260806264571|DN00001/MN01309|JAYA CELL|085743425994"/>
    <s v="MYDIGIBIZPARTNER"/>
    <m/>
    <m/>
    <m/>
    <m/>
    <m/>
    <m/>
    <m/>
    <m/>
    <s v="Management Janji"/>
    <s v="2026-08-08 13:00:00 | Nama PIC : Bapk Rohim No HP : 085743425994 No Alternatif : - M Janji : 08/08/2026 Jam Pasang : Pagi NoteÃ‚Â :  Hubungi terlebih dahulu sebelum ke lokasi "/>
    <s v="FCC"/>
    <d v="2026-07-08T14:25:34"/>
    <d v="2026-08-08T13:00:00"/>
    <m/>
    <s v="PS"/>
    <s v="PII"/>
    <s v="NETMONK"/>
    <n v="20260808"/>
    <s v="Completed"/>
    <s v="HSI Bisnis Bundling Netmonk PSB 70% Promo - 150 Mbps"/>
    <s v="INDIBIZ"/>
    <m/>
    <m/>
    <d v="2026-08-08T13:00:00"/>
    <s v="2026-08-08 13:00:00 | Nama PIC : Bapk Rohim No HP : 085743425994 No Alternatif : - M Janji : 08/08/2026 Jam Pasang : Pagi NoteÃ‚Â :  Hubungi terlebih dahulu sebelum ke lokasi "/>
    <n v="2026"/>
    <n v="8"/>
    <n v="8"/>
    <d v="2026-08-08T00:00:00"/>
    <n v="-0.54166666666424135"/>
    <x v="1"/>
    <x v="27"/>
  </r>
  <r>
    <n v="2566"/>
    <n v="1002505939"/>
    <n v="3"/>
    <x v="2"/>
    <n v="4"/>
    <s v="PURWOKERTO"/>
    <s v="BANJARNEGARA"/>
    <s v="BJR"/>
    <s v="REG"/>
    <s v="AO"/>
    <s v="NEW SALES"/>
    <s v="1P INET"/>
    <s v="Completed (PS)"/>
    <s v="RBS-Regional 3"/>
    <d v="2026-08-03T11:52:57"/>
    <d v="2026-08-04T12:17:16"/>
    <n v="69357425"/>
    <m/>
    <n v="146372103877"/>
    <s v="LIQUID STORE"/>
    <s v="ODP-BJR-FU/011"/>
    <s v="WO060777227"/>
    <m/>
    <m/>
    <m/>
    <n v="109.597503"/>
    <n v="-7.4142950000000001"/>
    <s v="|MN00649|MYIA-065111064327/POI/oktiyas cahya vita/085225677782/predator_cahya@ymail.com"/>
    <s v="MYIB_ASSISTANT"/>
    <m/>
    <m/>
    <m/>
    <m/>
    <m/>
    <m/>
    <m/>
    <m/>
    <s v="Management Janji"/>
    <s v="2026-08-04 13:00:00 | Tanggal pemasangan: 04/08/2026 Jam pemasangan : pagi / siang Info Tambahan : Hubungi pelanggan dulu sebelum ke lokasi. terima kasih "/>
    <s v="FCC"/>
    <d v="2026-03-08T11:55:02"/>
    <d v="2026-08-04T13:00:00"/>
    <m/>
    <s v="PS"/>
    <s v="BJR"/>
    <s v="NO ADDON"/>
    <n v="20260804"/>
    <s v="Completed"/>
    <s v="HSI Bisnis Promo HUT Telkom PSB 70% - 50 Mbps"/>
    <s v="INDIBIZ"/>
    <m/>
    <m/>
    <d v="2026-08-04T13:00:00"/>
    <s v="2026-08-04 13:00:00 | Tanggal pemasangan: 04/08/2026 Jam pemasangan : pagi / siang Info Tambahan : Hubungi pelanggan dulu sebelum ke lokasi. terima kasih "/>
    <n v="2026"/>
    <n v="8"/>
    <n v="4"/>
    <d v="2026-08-04T00:00:00"/>
    <n v="-0.54166666666424135"/>
    <x v="1"/>
    <x v="4"/>
  </r>
  <r>
    <n v="2567"/>
    <n v="1002506073"/>
    <n v="3"/>
    <x v="4"/>
    <n v="4"/>
    <s v="PEKALONGAN"/>
    <s v="BREBES"/>
    <s v="BRB"/>
    <s v="REG"/>
    <s v="AO"/>
    <s v="NEW SALES"/>
    <m/>
    <s v="Completed (PS)"/>
    <s v="RBS-Regional 3"/>
    <d v="2026-08-03T13:19:37"/>
    <d v="2026-08-03T19:25:44"/>
    <n v="69355738"/>
    <m/>
    <n v="146284108497"/>
    <s v="CV. SUBEKTI SETIABUDI"/>
    <s v="ODP-BRB-FB/014"/>
    <s v="WO060793857"/>
    <m/>
    <m/>
    <m/>
    <n v="109.051605"/>
    <n v="-6.873977"/>
    <s v="|MN00292|MYIA-078048634013/POI/FEGY DWI RIZAKI/085894000776/fegidwir@gmail.com"/>
    <s v="Sales Profesional"/>
    <m/>
    <m/>
    <m/>
    <m/>
    <m/>
    <m/>
    <m/>
    <m/>
    <s v="Management Janji"/>
    <s v="2026-08-01 08:00:00 | Jam Pemasangan : 08:00  Tanggal Pemasangan : SABTU, 1 AGUSTUS 2026  Info Tambahan : Hubungi pelanggan sebelum datang ke lokasi, terima kasih."/>
    <s v="FCC"/>
    <d v="2026-03-08T13:25:40"/>
    <m/>
    <m/>
    <s v="PS"/>
    <s v="BRB"/>
    <s v="NO ADDON"/>
    <n v="202608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8-01 08:00:00 | Jam Pemasangan : 08:00  Tanggal Pemasangan : SABTU, 1 AGUSTUS 2026  Info Tambahan : Hubungi pelanggan sebelum datang ke lokasi, terima kasih."/>
    <n v="2026"/>
    <n v="8"/>
    <n v="3"/>
    <d v="2026-08-03T00:00:00"/>
    <n v="-0.29166666666424135"/>
    <x v="1"/>
    <x v="4"/>
  </r>
  <r>
    <n v="2568"/>
    <n v="1002505710"/>
    <n v="3"/>
    <x v="2"/>
    <n v="4"/>
    <s v="YOGYAKARTA"/>
    <s v="INNER - YOGYA JATENG SELATAN"/>
    <s v="KEN"/>
    <s v="REG"/>
    <s v="AO"/>
    <s v="NEW SALES"/>
    <s v="1P INET"/>
    <s v="Completed (PS)"/>
    <s v="RBS-Regional 3"/>
    <d v="2026-08-03T10:07:57"/>
    <d v="2026-08-03T17:14:12"/>
    <n v="69357303"/>
    <m/>
    <n v="146130138354"/>
    <s v="SUKSES SEJAHTERA BISNIS BERSAMA"/>
    <s v="ODP-KEN-FAU/131 FAU/D14/131.01"/>
    <s v="WO060762586"/>
    <m/>
    <m/>
    <m/>
    <n v="110.39970819"/>
    <n v="-7.7535689290000001"/>
    <s v="|MN02102|MYIA-095442643395/POI/Bambang Nugroho setiaji/08118839859/b.nugroho@si-tepat.com"/>
    <s v="MYIB_ASSISTANT"/>
    <m/>
    <m/>
    <m/>
    <m/>
    <m/>
    <m/>
    <m/>
    <m/>
    <s v="Management Janji"/>
    <s v="2026-08-05 15:00:00 | M Janji : 4 agustus 2026 jam Pasang : pagi siang Note : hubungi pelanggan jika ingin kelokasi"/>
    <s v="FCC"/>
    <d v="2026-03-08T10:10:41"/>
    <d v="2026-08-05T15:00:00"/>
    <m/>
    <s v="PS"/>
    <s v="KEN"/>
    <s v="NO ADDON"/>
    <n v="20260803"/>
    <s v="Completed"/>
    <s v="HSI Bisnis Basic PSB 70% - 50 Mbps"/>
    <s v="INDIBIZ"/>
    <m/>
    <m/>
    <d v="2026-08-05T15:00:00"/>
    <s v="2026-08-05 15:00:00 | M Janji : 4 agustus 2026 jam Pasang : pagi siang Note : hubungi pelanggan jika ingin kelokasi"/>
    <n v="2026"/>
    <n v="8"/>
    <n v="3"/>
    <d v="2026-08-03T00:00:00"/>
    <n v="-2.625"/>
    <x v="1"/>
    <x v="4"/>
  </r>
  <r>
    <n v="2569"/>
    <n v="1002504474"/>
    <n v="3"/>
    <x v="5"/>
    <n v="5"/>
    <s v="SINGARJA"/>
    <s v="SINGARAJA"/>
    <s v="LVN"/>
    <s v="REG"/>
    <s v="AO"/>
    <s v="NEW SALES"/>
    <m/>
    <s v="Completed (PS)"/>
    <s v="RBS-Regional 3"/>
    <d v="2026-08-01T11:55:01"/>
    <d v="2026-08-02T11:44:18"/>
    <n v="69349184"/>
    <m/>
    <n v="172426206472"/>
    <s v="Aneka Lovina Villas &amp; Spa Bali - New Superior"/>
    <s v="ODP-LVN-FAF/01"/>
    <s v="WO060638274"/>
    <m/>
    <m/>
    <m/>
    <n v="115.03358028836"/>
    <n v="-8.1555806872343695"/>
    <s v="|MC10009|/Aneka Lovina Villas &amp; Spa Bali - New Superior/PIC Ery Eko/087759735887/sukayasa43@gmail.com"/>
    <s v="Sales Force DBS"/>
    <m/>
    <m/>
    <m/>
    <m/>
    <m/>
    <m/>
    <m/>
    <m/>
    <s v="Management Janji"/>
    <s v="2026-07-24 13:00:00|Nama PIC:  bp wayan   No HP: 081958576319  Alt:  Tanggal: 24/7/2026  Jam Pasang: Siang  Note: Hubungi sebelum ke lokasi|RI2334|MYDITA"/>
    <s v="FCC"/>
    <d v="2026-01-08T12:09:52"/>
    <m/>
    <m/>
    <s v="PS"/>
    <s v="LVN"/>
    <s v="NETMONK"/>
    <n v="20260802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1T07:00:00"/>
    <s v="2026-07-24 13:00:00|Nama PIC:  bp wayan   No HP: 081958576319  Alt:  Tanggal: 24/7/2026  Jam Pasang: Siang  Note: Hubungi sebelum ke lokasi|RI2334|MYDITA"/>
    <n v="2026"/>
    <n v="8"/>
    <n v="2"/>
    <d v="2026-08-02T00:00:00"/>
    <n v="0.70833333333575865"/>
    <x v="1"/>
    <x v="32"/>
  </r>
  <r>
    <n v="2570"/>
    <n v="1002516002"/>
    <n v="3"/>
    <x v="4"/>
    <n v="4"/>
    <s v="SEMARANG"/>
    <s v="UNGARAN"/>
    <s v="ABR"/>
    <s v="REG"/>
    <s v="AO"/>
    <s v="NEW SALES"/>
    <s v="1P INET"/>
    <s v="98 | OSS - CANCEL COMPLETE"/>
    <s v="RBS-Regional 3"/>
    <d v="2026-08-08T14:02:57"/>
    <d v="2026-08-10T10:43:35"/>
    <n v="69361493"/>
    <m/>
    <n v="141459107617"/>
    <s v="Rental PS Piyatak"/>
    <s v="ODP-ABR-FF/093 FF/D05/093.01"/>
    <s v="WO061266758"/>
    <m/>
    <m/>
    <m/>
    <n v="110.28978634625599"/>
    <n v="-7.30687604846403"/>
    <s v="MD|MYDB-20260808264746|DB10005/MB10071|Rental PS Piyatak|081235092660"/>
    <s v="MYDIGIBIZPARTNER"/>
    <m/>
    <m/>
    <m/>
    <m/>
    <m/>
    <m/>
    <m/>
    <m/>
    <s v="Management Janji"/>
    <s v="2026-08-09 13:00:00 | Nama PIC : Bp Robi No Hp : 081235092660 No Alt : - Tgl Pemasangan : 09 Agustus 2026 Interval : PAGI SIANG Note : Hubungi pelanggan terlebih dahulu"/>
    <s v="FCC"/>
    <d v="2026-08-08T14:10:30"/>
    <d v="2026-08-09T13:00:00"/>
    <s v="Kendala Pelanggan"/>
    <s v="CANCEL"/>
    <s v="ABR"/>
    <s v="NO ADDON"/>
    <m/>
    <s v="Cancel Completed"/>
    <s v="HSI Bisnis Promo HUT Telkom PSB 70% - 75 Mbps"/>
    <s v="INDIBIZ"/>
    <m/>
    <m/>
    <d v="2026-08-09T13:00:00"/>
    <s v="2026-08-09 13:00:00 | Nama PIC : Bp Robi No Hp : 081235092660 No Alt : - Tgl Pemasangan : 09 Agustus 2026 Interval : PAGI SIANG Note : Hubungi pelanggan terlebih dahulu"/>
    <m/>
    <m/>
    <m/>
    <e v="#NUM!"/>
    <e v="#NUM!"/>
    <x v="0"/>
    <x v="4"/>
  </r>
  <r>
    <n v="2571"/>
    <n v="1002522147"/>
    <n v="3"/>
    <x v="1"/>
    <n v="5"/>
    <s v="KEDIRI"/>
    <s v="TULUNGAGUNG"/>
    <s v="TUL"/>
    <s v="REG"/>
    <s v="AO"/>
    <s v="NEW SALES"/>
    <s v="1P INET"/>
    <s v="Completed (PS)"/>
    <s v="RBS-Regional 3"/>
    <d v="2026-08-12T13:28:56"/>
    <d v="2026-08-13T17:39:29"/>
    <n v="69364241"/>
    <m/>
    <n v="152606246233"/>
    <s v="WARKOP BANG DOEL"/>
    <s v="ODP-TUL-FAF/51 FAF/D04/51.01"/>
    <s v="WO061588116"/>
    <m/>
    <m/>
    <m/>
    <n v="111.88957499999999"/>
    <n v="-8.0598919999999996"/>
    <s v="|MN00418|MYIA-049383423034/POI/MUJIATI/081232410178/bangdoel944@gmail.com"/>
    <s v="MYIB_ASSISTANT"/>
    <m/>
    <m/>
    <m/>
    <m/>
    <m/>
    <m/>
    <m/>
    <m/>
    <s v="Management Janji"/>
    <s v="2026-08-13 13:00:00 | Waktu pemasnagan : 13 Agustus 2026 Jam pemasangan : 08.00 - 12.00 Mohon hubungi pelanggan sebelum ke lokasi  Terima kasih"/>
    <s v="FCC"/>
    <d v="2026-12-08T13:39:52"/>
    <d v="2026-08-13T13:00:00"/>
    <m/>
    <s v="PS"/>
    <s v="TUL"/>
    <s v="NO ADDON"/>
    <n v="20260813"/>
    <s v="Completed"/>
    <s v="HSI Bisnis Promo HUT Telkom PSB 70% - 75 Mbps"/>
    <s v="INDIBIZ"/>
    <m/>
    <m/>
    <d v="2026-08-13T13:00:00"/>
    <s v="2026-08-13 13:00:00 | Waktu pemasnagan : 13 Agustus 2026 Jam pemasangan : 08.00 - 12.00 Mohon hubungi pelanggan sebelum ke lokasi  Terima kasih"/>
    <n v="2026"/>
    <n v="8"/>
    <n v="13"/>
    <d v="2026-08-13T00:00:00"/>
    <n v="-0.54166666666424135"/>
    <x v="1"/>
    <x v="28"/>
  </r>
  <r>
    <n v="2572"/>
    <n v="1002513622"/>
    <n v="3"/>
    <x v="1"/>
    <n v="5"/>
    <s v="MALANG"/>
    <s v="KEPANJEN"/>
    <s v="KLJ"/>
    <s v="REG"/>
    <s v="AO"/>
    <s v="NEW SALES"/>
    <s v="1P INET"/>
    <s v="102 | FOLLOW UP COMPLETED"/>
    <s v="RBS-Regional 3"/>
    <d v="2026-08-07T07:34:56"/>
    <d v="2026-08-13T12:56:35"/>
    <n v="69360378"/>
    <m/>
    <n v="152703903454"/>
    <s v="SDN DINOYO 4 MALANG"/>
    <s v="ODP-KLJ-FB/17 FB/D02/01.17"/>
    <s v="WO061126768"/>
    <m/>
    <m/>
    <m/>
    <n v="112.610063"/>
    <n v="-7.9408779999999899"/>
    <s v="|MN01864|MYIA-033890157208/POI/RAHMA TASYA AMALIA S/087796646626/sdnegeridinoyo.4@gmail.com"/>
    <s v="MYIB_ASSISTANT"/>
    <m/>
    <m/>
    <m/>
    <m/>
    <m/>
    <m/>
    <m/>
    <m/>
    <s v="Management Janji"/>
    <s v="2026-08-08 08:00:00 | Nama Pic : BP ANDI No Hp Pic : 087796646626 Jam Pemasangan : 08:00 - 12.00 Tanggal Pemasangan : SABTU 08 AGUSTUS 2026 Info Tambahan : Hubungi pelanggan sebelum datang ke lokasi, terima kasih."/>
    <s v="FCC"/>
    <d v="2026-07-08T07:39:45"/>
    <d v="2026-08-08T08:00:00"/>
    <m/>
    <s v="REVOKE"/>
    <s v="KLJ"/>
    <s v="NO ADDON"/>
    <m/>
    <s v="Follow Up Revoke Completed, New Order ID : SC1002524149"/>
    <s v="HSI Bisnis Promo HUT Telkom PSB 70% - 50 Mbps"/>
    <s v="INDIBIZ"/>
    <m/>
    <m/>
    <d v="2026-08-08T08:00:00"/>
    <s v="2026-08-08 08:00:00 | Nama Pic : BP ANDI No Hp Pic : 087796646626 Jam Pemasangan : 08:00 - 12.00 Tanggal Pemasangan : SABTU 08 AGUSTUS 2026 Info Tambahan : Hubungi pelanggan sebelum datang ke lokasi, terima kasih."/>
    <m/>
    <m/>
    <m/>
    <e v="#NUM!"/>
    <e v="#NUM!"/>
    <x v="0"/>
    <x v="24"/>
  </r>
  <r>
    <n v="2573"/>
    <n v="1002534122"/>
    <n v="3"/>
    <x v="3"/>
    <n v="5"/>
    <s v="MADURA"/>
    <s v="PAMEKASAN"/>
    <s v="PME"/>
    <s v="REG"/>
    <s v="AO"/>
    <s v="NEW SALES"/>
    <m/>
    <s v="CANCEL COMPLETED"/>
    <s v="RBS-Regional 3"/>
    <d v="2026-08-18T16:19:28"/>
    <d v="2026-08-18T17:47:45"/>
    <n v="69369347"/>
    <m/>
    <n v="152426928327"/>
    <s v="TOKO MALIK JAYA"/>
    <s v="ODP-PME-FL/54"/>
    <m/>
    <m/>
    <m/>
    <m/>
    <n v="113.416309"/>
    <n v="-7.1643894000000001"/>
    <s v="|MC70132|/ABDUL MALIK-TOKO MALIK JAYA/083853501470/malikishabdul@gmail.com/HSI Bisnis + Netmonk Promo 2026 300 Mbps (Rp 1.186.100) PSB 150.000/-7.1643723, 113.4163227/Dekat Relubeng, Toket, Kec. Proppo, Kabupaten Pamekasan, Jawa Timur 69363"/>
    <s v="Sales Force DBS"/>
    <m/>
    <m/>
    <m/>
    <m/>
    <m/>
    <m/>
    <m/>
    <m/>
    <m/>
    <m/>
    <m/>
    <s v="18-08-2026 16:39:51"/>
    <m/>
    <m/>
    <s v="REJECT_FCC"/>
    <s v="PME"/>
    <s v="NETMONK"/>
    <m/>
    <s v="DECLINE : Decline - Batal Order Yusnani Manalu 40951378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6"/>
  </r>
  <r>
    <n v="2574"/>
    <n v="1002520698"/>
    <n v="3"/>
    <x v="5"/>
    <n v="5"/>
    <s v="DENPASAR"/>
    <s v="UBUNG"/>
    <s v="UBN"/>
    <s v="REG"/>
    <s v="AO"/>
    <s v="NEW SALES"/>
    <m/>
    <s v="CANCEL COMPLETED"/>
    <s v="RBS-Regional 3"/>
    <d v="2026-08-11T16:20:40"/>
    <d v="2026-08-13T13:13:47"/>
    <n v="69363617"/>
    <m/>
    <n v="172418757475"/>
    <s v="PT INTAN SURYA PRIMA ABADI"/>
    <s v="ODP-UBN-FV/33"/>
    <m/>
    <m/>
    <m/>
    <m/>
    <n v="115.18095601121099"/>
    <n v="-8.6345891867194702"/>
    <s v="AMRBS;940137;AM;ISTIHAMIN FITRI;RBS-3;SURAMADU;PSB;PT INTAN SURYA PRIMA ABADI;81241818747;Ispa.denpasar@yahoo.co.id;HSI Bisnis (1:1) 100 Mbps (Rp 669.000) PSB Rp 150.000;GEDE MUDITA;-8.6348517,115.1770676"/>
    <s v="Sales Force DBS"/>
    <m/>
    <m/>
    <m/>
    <m/>
    <m/>
    <m/>
    <m/>
    <m/>
    <m/>
    <m/>
    <m/>
    <d v="2026-11-08T16:39:47"/>
    <m/>
    <m/>
    <s v="REJECT_FCC"/>
    <s v="UBN"/>
    <s v="NO ADDON"/>
    <m/>
    <s v="DECLINE : Decline - Batal Order Ivan Sutiawan 40010577|MYDITA"/>
    <s v="- 11_11446;Biaya PSB HSI EBIS Tunai di Depan ~ 11[150000]  - E23046;E23046 ~ ES23 - Paket HSI Bisnis[0]  - E23046~null~E23046_UNL;UNL ~ Internet-Link Unlimited Internet Usage ~ E23046[0]  - E23046~null~44877;E23046||11||Abodemen 0[0]  - E23046~null~E23046"/>
    <s v="INDIBIZ"/>
    <m/>
    <m/>
    <m/>
    <m/>
    <m/>
    <m/>
    <m/>
    <e v="#NUM!"/>
    <e v="#NUM!"/>
    <x v="0"/>
    <x v="22"/>
  </r>
  <r>
    <n v="2575"/>
    <n v="1002530703"/>
    <n v="3"/>
    <x v="4"/>
    <n v="4"/>
    <s v="SEMARANG"/>
    <s v="KENDAL"/>
    <s v="WLR"/>
    <s v="REG"/>
    <s v="AO"/>
    <s v="NEW SALES"/>
    <s v="1P INET"/>
    <s v="Completed (PS)"/>
    <s v="RBS-Regional 3"/>
    <d v="2026-08-17T11:41:56"/>
    <d v="2026-08-18T13:23:38"/>
    <n v="69367980"/>
    <m/>
    <n v="143407106669"/>
    <s v="TOKO SAMI MIRAH"/>
    <s v="ODP-WLR-FM/039 FM/D02/039.01"/>
    <s v="WO061921403"/>
    <m/>
    <m/>
    <m/>
    <n v="110.064123055065"/>
    <n v="-6.9323295335919601"/>
    <s v="|MN01867|MYIA-055062304506/POI/TARMAN/08135956451/bisrobborsib@gmail.com"/>
    <s v="MYIB_ASSISTANT"/>
    <m/>
    <m/>
    <m/>
    <m/>
    <m/>
    <m/>
    <m/>
    <m/>
    <s v="Management Janji"/>
    <s v="2026-08-18 08:00:00 | M janji : pagi Tanggal Pemasangan : 18/agustus/2026 Note : hubungi pelanggan jika ingin kelokasi "/>
    <s v="FCC"/>
    <s v="17-08-2026 11:55:11"/>
    <d v="2026-08-18T08:00:00"/>
    <m/>
    <s v="PS"/>
    <s v="WLR"/>
    <s v="NO ADDON"/>
    <n v="20260818"/>
    <s v="Completed"/>
    <s v="HSI Bisnis Promo HUT Telkom PSB 70% - 200 Mbps"/>
    <s v="INDIBIZ"/>
    <m/>
    <m/>
    <d v="2026-08-18T08:00:00"/>
    <s v="2026-08-18 08:00:00 | M janji : pagi Tanggal Pemasangan : 18/agustus/2026 Note : hubungi pelanggan jika ingin kelokasi "/>
    <n v="2026"/>
    <n v="8"/>
    <n v="18"/>
    <d v="2026-08-18T00:00:00"/>
    <n v="-0.33333333333575865"/>
    <x v="1"/>
    <x v="4"/>
  </r>
  <r>
    <n v="2576"/>
    <n v="1002524986"/>
    <n v="3"/>
    <x v="3"/>
    <n v="5"/>
    <s v="SBY UTARA"/>
    <s v="TANDES"/>
    <s v="KNN"/>
    <s v="REG"/>
    <s v="AO"/>
    <s v="NEW SALES"/>
    <s v="1P INET"/>
    <s v="100 | REVOKE COMPLETED"/>
    <s v="RBS-Regional 3"/>
    <d v="2026-08-13T16:38:57"/>
    <d v="2026-08-18T16:48:58"/>
    <n v="69365455"/>
    <m/>
    <n v="152412248844"/>
    <s v="raw design"/>
    <s v="ODP-TDS-FDZ/54 FDZ/D06/54.01"/>
    <s v="WO061692956"/>
    <m/>
    <m/>
    <m/>
    <n v="112.64260396082901"/>
    <n v="-7.2773569950387103"/>
    <s v="|MYIB-CUST|MYTN-061749626935/POI/Ronny Wijaya/081703340226/ron2sky@gmail.com"/>
    <s v="MYINDIBIZ"/>
    <m/>
    <m/>
    <m/>
    <m/>
    <m/>
    <m/>
    <m/>
    <m/>
    <s v="Management Janji"/>
    <s v="2026-08-15 12:00:00 | Nama PIC : Bp Ronny No HP : 081703340226 No Alt : - M Janji :  15 Agustus 2026 Jam Pasang : Pagi / Siang Note : hubungi pelanggan jika ingin kelokasi "/>
    <s v="FCC"/>
    <s v="13-08-2026 16:39:58"/>
    <d v="2026-08-15T12:00:00"/>
    <s v="Kendala Pelanggan"/>
    <s v="REVOKE"/>
    <s v="KNN"/>
    <s v="NO ADDON"/>
    <m/>
    <s v="Revoke Completed"/>
    <s v="HSI Bisnis Basic Promo HUT Telkom PSB 70% - 100 Mbps"/>
    <s v="INDIBIZ"/>
    <m/>
    <m/>
    <d v="2026-08-15T12:00:00"/>
    <s v="2026-08-15 12:00:00 | Nama PIC : Bp Ronny No HP : 081703340226 No Alt : - M Janji :  15 Agustus 2026 Jam Pasang : Pagi / Siang Note : hubungi pelanggan jika ingin kelokasi "/>
    <m/>
    <m/>
    <m/>
    <e v="#NUM!"/>
    <e v="#NUM!"/>
    <x v="0"/>
    <x v="23"/>
  </r>
  <r>
    <n v="2577"/>
    <n v="1002515787"/>
    <n v="3"/>
    <x v="3"/>
    <n v="5"/>
    <s v="MADURA"/>
    <s v="PAMEKASAN"/>
    <s v="PME"/>
    <s v="REG"/>
    <s v="AO"/>
    <s v="NEW SALES"/>
    <s v="1P INET"/>
    <s v="Completed (PS)"/>
    <s v="RBS-Regional 3"/>
    <d v="2026-08-08T11:11:56"/>
    <d v="2026-08-09T21:19:21"/>
    <n v="69361357"/>
    <m/>
    <n v="152426928056"/>
    <s v="TOKO SIMPANG TIGA"/>
    <s v="ODP-PME-FBE/08 FBE/D01/08.01"/>
    <s v="WO061246928"/>
    <m/>
    <m/>
    <m/>
    <n v="113.46332542598201"/>
    <n v="-7.1380190005300497"/>
    <s v="MD|MYDB-20260808264729|DN00001/MN00558|TOKO SIMPANG TIGA|087899231349"/>
    <s v="MYDIGIBIZPARTNER"/>
    <m/>
    <m/>
    <m/>
    <m/>
    <m/>
    <m/>
    <m/>
    <m/>
    <s v="Management Janji"/>
    <s v="2026-08-09 08:00:00 | Tanggal Pemasangan : 09 Agustus 2026 Jam Pemasangan : 08:00 13:00 Info Tambahan : Hubungi pelanggan dulu sebelum ke lokasi terimakasih"/>
    <s v="FCC"/>
    <d v="2026-08-08T11:25:30"/>
    <d v="2026-08-09T08:00:00"/>
    <m/>
    <s v="PS"/>
    <s v="PME"/>
    <s v="NO ADDON"/>
    <n v="20260809"/>
    <s v="Completed"/>
    <s v="HSI Bisnis Promo HUT Telkom PSB 70% - 150 Mbps"/>
    <s v="INDIBIZ"/>
    <m/>
    <m/>
    <d v="2026-08-09T08:00:00"/>
    <s v="2026-08-09 08:00:00 | Tanggal Pemasangan : 09 Agustus 2026 Jam Pemasangan : 08:00 13:00 Info Tambahan : Hubungi pelanggan dulu sebelum ke lokasi terimakasih"/>
    <n v="2026"/>
    <n v="8"/>
    <n v="9"/>
    <d v="2026-08-09T00:00:00"/>
    <n v="-0.33333333333575865"/>
    <x v="1"/>
    <x v="6"/>
  </r>
  <r>
    <n v="2578"/>
    <n v="1002520989"/>
    <n v="3"/>
    <x v="7"/>
    <n v="4"/>
    <s v="KUDUS"/>
    <s v="KUDUS"/>
    <s v="DMA"/>
    <s v="REG"/>
    <s v="AO"/>
    <s v="NEW SALES"/>
    <s v="1P INET"/>
    <s v="Completed (PS)"/>
    <s v="RBS-Regional 3"/>
    <d v="2026-08-11T18:40:56"/>
    <d v="2026-08-12T18:58:27"/>
    <n v="69363742"/>
    <m/>
    <n v="141456115397"/>
    <s v="SPBU 4459512 KATONSARI DEMAK"/>
    <s v="ODP-DMA-FDA/037 FDA/D02/037.01"/>
    <s v="WO061536707"/>
    <m/>
    <m/>
    <m/>
    <n v="110.613349"/>
    <n v="-6.9114990000000001"/>
    <s v="|MN01414|MYIA-018277252262/POI/KHASAN/081215754268/demak@yahoo.com"/>
    <s v="MYIB_ASSISTANT"/>
    <m/>
    <m/>
    <m/>
    <m/>
    <m/>
    <m/>
    <m/>
    <m/>
    <s v="Management Janji"/>
    <s v="2026-08-12 15:00:00 | Nama : BP KHASAN  No Hp : 081215754268 No Alt :  Tgl Pemasangan : 12 Agustus 2026 Interval : PAGI  Note : Hubungi pelanggan terlebih dahulu"/>
    <s v="FCC"/>
    <d v="2026-11-08T18:55:28"/>
    <d v="2026-08-12T15:00:00"/>
    <m/>
    <s v="PS"/>
    <s v="DMA"/>
    <s v="NO ADDON"/>
    <n v="20260812"/>
    <s v="Completed"/>
    <s v="HSI Bisnis Promo HUT Telkom PSB 70% - 50 Mbps"/>
    <s v="INDIBIZ"/>
    <m/>
    <m/>
    <d v="2026-08-12T15:00:00"/>
    <s v="2026-08-12 15:00:00 | Nama : BP KHASAN  No Hp : 081215754268 No Alt :  Tgl Pemasangan : 12 Agustus 2026 Interval : PAGI  Note : Hubungi pelanggan terlebih dahulu"/>
    <n v="2026"/>
    <n v="8"/>
    <n v="12"/>
    <d v="2026-08-12T00:00:00"/>
    <n v="-0.625"/>
    <x v="1"/>
    <x v="4"/>
  </r>
  <r>
    <n v="2579"/>
    <n v="1002522997"/>
    <n v="3"/>
    <x v="1"/>
    <n v="5"/>
    <s v="KEDIRI"/>
    <s v="KEDIRI"/>
    <s v="PAE"/>
    <s v="REG"/>
    <s v="AO"/>
    <s v="NEW SALES"/>
    <s v="1P INET"/>
    <s v="Completed (PS)"/>
    <s v="RBS-Regional 3"/>
    <d v="2026-08-12T17:05:56"/>
    <d v="2026-08-13T20:23:36"/>
    <n v="69364561"/>
    <m/>
    <n v="152639219489"/>
    <s v="SPBU 54.641.31"/>
    <s v="ODP-PAE-FAC/09 FAC/D01/09.01"/>
    <s v="WO061616782"/>
    <m/>
    <m/>
    <m/>
    <n v="112.123064"/>
    <n v="-7.7805470000000003"/>
    <s v="|MN00418|MYIA-093633004313/POI/BUDI SANTOSA/085859674455/adanspbu31@gmail.com"/>
    <s v="MYIB_ASSISTANT"/>
    <m/>
    <m/>
    <m/>
    <m/>
    <m/>
    <m/>
    <m/>
    <m/>
    <s v="Management Janji"/>
    <s v="2026-08-13 15:00:00 | Tanggal pemasangan: 13/08/2026 Jam pemasangan : siang Info Tambahan : Hubungi pelanggan dulu sebelum ke lokasi terima kasih."/>
    <s v="FCC"/>
    <d v="2026-12-08T17:10:31"/>
    <d v="2026-08-13T15:00:00"/>
    <m/>
    <s v="PS"/>
    <s v="PAE"/>
    <s v="NO ADDON"/>
    <n v="20260813"/>
    <s v="Completed"/>
    <s v="HSI Bisnis Promo HUT Telkom PSB 70% - 50 Mbps"/>
    <s v="INDIBIZ"/>
    <m/>
    <m/>
    <d v="2026-08-13T15:00:00"/>
    <s v="2026-08-13 15:00:00 | Tanggal pemasangan: 13/08/2026 Jam pemasangan : siang Info Tambahan : Hubungi pelanggan dulu sebelum ke lokasi terima kasih."/>
    <n v="2026"/>
    <n v="8"/>
    <n v="13"/>
    <d v="2026-08-13T00:00:00"/>
    <n v="-0.625"/>
    <x v="1"/>
    <x v="1"/>
  </r>
  <r>
    <n v="2580"/>
    <n v="1002515948"/>
    <n v="3"/>
    <x v="3"/>
    <n v="5"/>
    <s v="MADURA"/>
    <s v="BANGKALAN"/>
    <s v="BKL"/>
    <s v="REG"/>
    <s v="AO"/>
    <s v="NEW SALES"/>
    <m/>
    <s v="100 | REVOKE COMPLETED"/>
    <s v="RBS-Regional 3"/>
    <d v="2026-08-08T13:27:54"/>
    <d v="2026-08-11T13:51:33"/>
    <n v="69361470"/>
    <m/>
    <n v="152435910022"/>
    <s v="BMT UGT SIDOGIRI UNIT SA KADIRUN BKLN"/>
    <s v="ODP-BKL-FL/23"/>
    <s v="WO061269357"/>
    <m/>
    <m/>
    <m/>
    <n v="112.73725520000001"/>
    <n v="-7.0491945999999999"/>
    <s v="|MN02601|/BMT UGT SIDOGIRI UNIT SA KADIRUN BKLN/Mahfudz MB/082330233222/bangkalandelapan@gmail.com/HSI Bisnis Promo HUT Telkom (1:1) 50 Mbps (Rp 355.000) PSB Rp 150.000"/>
    <s v="Sales Force DBS"/>
    <m/>
    <m/>
    <m/>
    <m/>
    <m/>
    <m/>
    <m/>
    <m/>
    <s v="Management Janji"/>
    <s v="2026-08-09 13:00:00|Nama PIC : Bp Mahfudz No Hp : 082330233222 No Alt : - Tgl Pemasangan : 09 Agustus 2026 Interval : PAGI SIANG Note : Hubungi pelanggan terlebih dahulu|40951378|MYDITA"/>
    <s v="FCC"/>
    <d v="2026-08-08T13:39:52"/>
    <d v="2026-08-09T13:00:00"/>
    <s v="Kendala Pelanggan"/>
    <s v="REVOKE"/>
    <s v="BKL"/>
    <s v="NO ADDON"/>
    <m/>
    <s v="Revoke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9T13:00:00"/>
    <s v="2026-08-09 13:00:00|Nama PIC : Bp Mahfudz No Hp : 082330233222 No Alt : - Tgl Pemasangan : 09 Agustus 2026 Interval : PAGI SIANG Note : Hubungi pelanggan terlebih dahulu|40951378|MYDITA"/>
    <m/>
    <m/>
    <m/>
    <e v="#NUM!"/>
    <e v="#NUM!"/>
    <x v="0"/>
    <x v="6"/>
  </r>
  <r>
    <n v="2581"/>
    <n v="1002520750"/>
    <n v="3"/>
    <x v="2"/>
    <n v="4"/>
    <s v="MAGELANG"/>
    <s v="TEMANGGUNG"/>
    <s v="PRN"/>
    <s v="REG"/>
    <s v="AO"/>
    <s v="NEW SALES"/>
    <s v="1P INET"/>
    <s v="Completed (PS)"/>
    <s v="RBS-Regional 3"/>
    <d v="2026-08-11T16:31:57"/>
    <d v="2026-08-12T11:34:01"/>
    <n v="69363622"/>
    <m/>
    <n v="141149112906"/>
    <s v="SPBU TRAJI 44.562.14"/>
    <s v="ODP-PRN-FAD/008 FAD/D01/008.01"/>
    <s v="WO061523772"/>
    <m/>
    <m/>
    <m/>
    <n v="110.07258040000001"/>
    <n v="-7.2578883999999899"/>
    <s v="|MN02495|MYIA-034556523926/POI/PRATIWI FAJAR PAMUNGKAS/082226408281/spbu4456214.pterm@gmail.com"/>
    <s v="MYIB_ASSISTANT"/>
    <m/>
    <m/>
    <m/>
    <m/>
    <m/>
    <m/>
    <m/>
    <m/>
    <s v="Management Janji"/>
    <s v="2026-08-12 13:00:00 | Nama PIC:  bu tiwi No HP: 082226408281 Alt: Tanggal: 12/8/2026 Jam Pasang: Siang Note: Hubungi sebelum ke lokasi, terimakasih."/>
    <s v="FCC"/>
    <d v="2026-11-08T16:39:47"/>
    <d v="2026-08-12T13:00:00"/>
    <m/>
    <s v="PS"/>
    <s v="PRN"/>
    <s v="NO ADDON"/>
    <n v="20260812"/>
    <s v="Completed"/>
    <s v="HSI Bisnis Basic Promo HUT Telkom PSB 70% - 50 Mbps"/>
    <s v="INDIBIZ"/>
    <m/>
    <m/>
    <d v="2026-08-12T13:00:00"/>
    <s v="2026-08-12 13:00:00 | Nama PIC:  bu tiwi No HP: 082226408281 Alt: Tanggal: 12/8/2026 Jam Pasang: Siang Note: Hubungi sebelum ke lokasi, terimakasih."/>
    <n v="2026"/>
    <n v="8"/>
    <n v="12"/>
    <d v="2026-08-12T00:00:00"/>
    <n v="-0.54166666666424135"/>
    <x v="1"/>
    <x v="4"/>
  </r>
  <r>
    <n v="2582"/>
    <n v="1002532013"/>
    <n v="3"/>
    <x v="0"/>
    <n v="5"/>
    <s v="MATARAM"/>
    <s v="SUMBAWA"/>
    <s v="TLW"/>
    <s v="REG"/>
    <s v="AO"/>
    <s v="NEW SALES"/>
    <s v="1P INET"/>
    <s v="MIE - SEND SURVEY"/>
    <s v="RBS-Regional 3"/>
    <d v="2026-08-18T08:37:57"/>
    <d v="2026-08-18T08:40:01"/>
    <n v="69368507"/>
    <m/>
    <n v="172610203640"/>
    <s v="KOST PAK IRFAN"/>
    <s v="ODP-TLW-FE/47 FE/D04/47.01"/>
    <s v="WO061973230"/>
    <m/>
    <m/>
    <m/>
    <n v="116.86809219698399"/>
    <n v="-8.6260205303937703"/>
    <s v="|MN02367|MYIA-029757118652/POI/IRFAN YUSANDI NANDRA/082236071337/irfanyusandi54@gmail.com"/>
    <s v="MYIB_ASSISTANT"/>
    <m/>
    <m/>
    <m/>
    <m/>
    <m/>
    <m/>
    <m/>
    <m/>
    <s v="Management Janji"/>
    <s v="2026-08-19 08:00:00 | M janji : pagi Tanggal Pemasangan : 19 /agustus/2026 Note : hubungi pelanggan jika ingin ke lokasi, terima kasih."/>
    <s v="FCC"/>
    <s v="18-08-2026 08:40:21"/>
    <d v="2026-08-19T08:00:00"/>
    <m/>
    <s v="SURVEY_NEW_MANJA"/>
    <s v="TLW"/>
    <s v="NO ADDON"/>
    <m/>
    <s v="MIE - SEND SURVEY"/>
    <s v="HSI Bisnis Promo HUT Telkom PSB 70% - 150 Mbps"/>
    <s v="INDIBIZ"/>
    <m/>
    <m/>
    <d v="2026-08-19T08:00:00"/>
    <s v="2026-08-19 08:00:00 | M janji : pagi Tanggal Pemasangan : 19 /agustus/2026 Note : hubungi pelanggan jika ingin ke lokasi, terima kasih."/>
    <m/>
    <m/>
    <m/>
    <e v="#NUM!"/>
    <e v="#NUM!"/>
    <x v="0"/>
    <x v="2"/>
  </r>
  <r>
    <n v="2583"/>
    <n v="1002512805"/>
    <n v="3"/>
    <x v="3"/>
    <n v="5"/>
    <s v="SBY UTARA"/>
    <s v="TANDES"/>
    <s v="LKI"/>
    <s v="REG"/>
    <s v="AO"/>
    <s v="NEW SALES"/>
    <s v="1P INET"/>
    <s v="Completed (PS)"/>
    <s v="RBS-Regional 3"/>
    <d v="2026-08-06T15:02:58"/>
    <d v="2026-08-07T13:58:19"/>
    <n v="69360125"/>
    <m/>
    <n v="152424212991"/>
    <s v="PT. Ikanindo Rekatama Cipta"/>
    <s v="ODP-LKS-FAE/44 FAE/D05/44.01"/>
    <s v="WO061089482"/>
    <m/>
    <m/>
    <m/>
    <n v="112.65170406550099"/>
    <n v="-7.3160850226120697"/>
    <s v="MD|MYDB-20260806264513|DN00001/MN02280|PT. Ikanindo Rekatama Cipta|0881036777266"/>
    <s v="MYDIGIBIZPARTNER"/>
    <m/>
    <m/>
    <m/>
    <m/>
    <m/>
    <m/>
    <m/>
    <m/>
    <s v="Management Janji"/>
    <s v="2026-08-07 12:00:00 | Tanggal pemasangan: 6/08/2026 Jam pemasangan : pagi / siang Info Tambahan : Hubungi pelanggan dulu sebelum ke lokasi. terima kasih"/>
    <s v="FCC"/>
    <d v="2026-06-08T15:25:44"/>
    <d v="2026-08-07T12:00:00"/>
    <m/>
    <s v="PS"/>
    <s v="LKI"/>
    <s v="NETMONK"/>
    <n v="20260807"/>
    <s v="Completed"/>
    <s v="HSI Bisnis Bundling Netmonk Promo 2026 PSB 70% - 50 Mbps"/>
    <s v="INDIBIZ"/>
    <m/>
    <m/>
    <d v="2026-08-07T12:00:00"/>
    <s v="2026-08-07 12:00:00 | Tanggal pemasangan: 6/08/2026 Jam pemasangan : pagi / siang Info Tambahan : Hubungi pelanggan dulu sebelum ke lokasi. terima kasih"/>
    <n v="2026"/>
    <n v="8"/>
    <n v="7"/>
    <d v="2026-08-07T00:00:00"/>
    <n v="-0.5"/>
    <x v="1"/>
    <x v="23"/>
  </r>
  <r>
    <n v="2584"/>
    <n v="1002515804"/>
    <n v="3"/>
    <x v="3"/>
    <n v="5"/>
    <s v="MADURA"/>
    <s v="PAMEKASAN"/>
    <s v="PRG"/>
    <s v="REG"/>
    <s v="AO"/>
    <s v="NEW SALES"/>
    <m/>
    <s v="Completed (PS)"/>
    <s v="RBS-Regional 3"/>
    <d v="2026-08-08T11:22:35"/>
    <d v="2026-08-08T16:46:34"/>
    <n v="69361145"/>
    <m/>
    <n v="152428209498"/>
    <s v="TOKO MAKMUR ABADI"/>
    <s v="ODP-PRG-FD/09"/>
    <s v="WO061248372"/>
    <m/>
    <m/>
    <m/>
    <n v="113.687455"/>
    <n v="-7.0253519999999998"/>
    <s v="MD|MYDB-20260807264693|DN00001/MN00806|TOKO MAKMUR ABADI|08132834210"/>
    <s v="MYDIGIBIZPARTNER"/>
    <m/>
    <m/>
    <m/>
    <m/>
    <m/>
    <m/>
    <m/>
    <m/>
    <s v="Management Janji"/>
    <s v="2026-08-08 15:00:00 | M Janji : (08/08/026)  jam Pasang : 09:00  Note : hubungi pelanggan jika ingin kelokasi"/>
    <s v="FCC"/>
    <d v="2026-08-08T11:25:30"/>
    <m/>
    <m/>
    <s v="PS"/>
    <s v="PRG"/>
    <s v="NO ADDON"/>
    <n v="20260808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08T07:00:00"/>
    <s v="2026-08-08 15:00:00 | M Janji : (08/08/026)  jam Pasang : 09:00  Note : hubungi pelanggan jika ingin kelokasi"/>
    <n v="2026"/>
    <n v="8"/>
    <n v="8"/>
    <d v="2026-08-08T00:00:00"/>
    <n v="-0.29166666666424135"/>
    <x v="1"/>
    <x v="6"/>
  </r>
  <r>
    <n v="2585"/>
    <n v="1002515631"/>
    <n v="3"/>
    <x v="3"/>
    <n v="5"/>
    <s v="MADURA"/>
    <s v="BANGKALAN"/>
    <s v="KPP"/>
    <s v="REG"/>
    <s v="AO"/>
    <s v="NEW SALES"/>
    <s v="1P INET"/>
    <s v="Completed (PS)"/>
    <s v="RBS-Regional 3"/>
    <d v="2026-08-08T09:16:57"/>
    <d v="2026-08-09T10:30:38"/>
    <n v="69361240"/>
    <m/>
    <n v="152437905586"/>
    <s v="LEMBAGA PENDIDIKAN dan PONDOK PESANTREN AL-HAMIDAH"/>
    <s v="ODP-KPP-FE/14 FE/D01/14.01"/>
    <s v="WO061236742"/>
    <m/>
    <m/>
    <m/>
    <n v="113.275085315108"/>
    <n v="-7.0632842062431296"/>
    <s v="MD|MYDB-20260807264707|DN00001/MN02006|LEMBAGA PENDIDIKAN dan PONDOK PESANTREN AL-HAMIDAH|087899231345"/>
    <s v="MYDIGIBIZPARTNER"/>
    <m/>
    <m/>
    <m/>
    <m/>
    <m/>
    <m/>
    <m/>
    <m/>
    <s v="Management Janji"/>
    <s v="2026-08-09 08:00:00 | Nama PIC : Bp Hidayat No Hp : 087899231345 No Alt : - Tgl Pemasangan : 09 Agustus 2026 Interval : PAGI  Note : Hubungi pelanggan terlebih dahulu"/>
    <s v="FCC"/>
    <d v="2026-08-08T09:25:26"/>
    <d v="2026-08-09T08:00:00"/>
    <m/>
    <s v="PS"/>
    <s v="KPP"/>
    <s v="NETMONK"/>
    <n v="20260809"/>
    <s v="Completed"/>
    <s v="HSI Bisnis Bundling Netmonk Promo 2026 PSB 70% - 300 Mbps"/>
    <s v="INDIBIZ"/>
    <m/>
    <m/>
    <d v="2026-08-09T08:00:00"/>
    <s v="2026-08-09 08:00:00 | Nama PIC : Bp Hidayat No Hp : 087899231345 No Alt : - Tgl Pemasangan : 09 Agustus 2026 Interval : PAGI  Note : Hubungi pelanggan terlebih dahulu"/>
    <n v="2026"/>
    <n v="8"/>
    <n v="9"/>
    <d v="2026-08-09T00:00:00"/>
    <n v="-0.33333333333575865"/>
    <x v="1"/>
    <x v="6"/>
  </r>
  <r>
    <n v="2586"/>
    <n v="1002522728"/>
    <n v="3"/>
    <x v="6"/>
    <n v="5"/>
    <s v="SIDOARJO"/>
    <s v="JOMBANG"/>
    <s v="JOM"/>
    <s v="REG"/>
    <s v="AO"/>
    <s v="NEW SALES"/>
    <m/>
    <s v="Completed (PS)"/>
    <s v="RBS-Regional 3"/>
    <d v="2026-08-12T15:53:32"/>
    <d v="2026-08-13T21:56:00"/>
    <n v="69364478"/>
    <m/>
    <n v="152318240866"/>
    <s v="RUMAH ATEKA"/>
    <s v="ODP-JOM-FU/29"/>
    <s v="WO061653557"/>
    <m/>
    <m/>
    <m/>
    <n v="112.2461531"/>
    <n v="-7.6142173"/>
    <s v="|MN02084|/RUMAH ATEKA/WINBACK 2.0 HSI B2B (1:1) 100MBPS 535RB PSB DISC 70%//khuludhilala@gmail.com/KHULUD HILALA AZZAHRAN/85733834742"/>
    <s v="Sales Force DBS"/>
    <m/>
    <m/>
    <m/>
    <m/>
    <m/>
    <m/>
    <m/>
    <m/>
    <s v="Management Janji"/>
    <s v="2026-08-14 08:00:00|Nama PIC : IBU KHULUD No HP : 085733834742 No Alternatif : 085737348083 M Janji : 14/07/2026 Jam Pasang : Pagi NoteÃ‚Â :  Hubungi terlebih dahulu sebelum ke lokasi|40961370|MYDITA"/>
    <s v="FCC"/>
    <d v="2026-12-08T15:55:11"/>
    <d v="2026-08-14T08:00:00"/>
    <m/>
    <s v="PS"/>
    <s v="JOM"/>
    <s v="NO ADDON"/>
    <n v="20260813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4T08:00:00"/>
    <s v="2026-08-14 08:00:00|Nama PIC : IBU KHULUD No HP : 085733834742 No Alternatif : 085737348083 M Janji : 14/07/2026 Jam Pasang : Pagi NoteÃ‚Â :  Hubungi terlebih dahulu sebelum ke lokasi|40961370|MYDITA"/>
    <n v="2026"/>
    <n v="8"/>
    <n v="13"/>
    <d v="2026-08-13T00:00:00"/>
    <n v="-1.3333333333357587"/>
    <x v="1"/>
    <x v="20"/>
  </r>
  <r>
    <n v="2587"/>
    <n v="1002521245"/>
    <n v="3"/>
    <x v="4"/>
    <n v="4"/>
    <s v="PEKALONGAN"/>
    <s v="BREBES"/>
    <s v="BMU"/>
    <s v="REG"/>
    <s v="AO"/>
    <s v="NEW SALES"/>
    <s v="1P INET"/>
    <s v="102 | FOLLOW UP COMPLETED"/>
    <s v="RBS-Regional 3"/>
    <d v="2026-08-12T08:37:57"/>
    <d v="2026-08-14T15:59:10"/>
    <n v="69363832"/>
    <m/>
    <n v="146281108024"/>
    <s v="SPBU 4452205 JATISAWIT"/>
    <s v="ODP-BMU-FCL/19 FCL/F05/19.01"/>
    <s v="WO061553936"/>
    <m/>
    <m/>
    <m/>
    <n v="109.01260259999999"/>
    <n v="-7.2654399999999999"/>
    <s v="MD|MYDB-20260811264940|DN00001/MN00347|SPBU 4452205 JATISAWIT|082166654711"/>
    <s v="MYDIGIBIZPARTNER"/>
    <m/>
    <m/>
    <m/>
    <m/>
    <m/>
    <m/>
    <m/>
    <m/>
    <s v="Management Janji"/>
    <s v="2026-08-13 08:00:00 | M Janji : (13 AGUSTUS 2026) jam Pasang : pagi  Note : hubungi pelanggan jika ingin kelokasi"/>
    <s v="FCC"/>
    <d v="2026-12-08T08:39:52"/>
    <d v="2026-08-13T08:00:00"/>
    <s v="Kendala Teknik"/>
    <s v="REVOKE"/>
    <s v="BMU"/>
    <s v="NO ADDON"/>
    <m/>
    <s v="Follow Up Revoke Completed, New Order ID : SC1002527039"/>
    <s v="HSI Bisnis Promo HUT Telkom PSB 70% - 100 Mbps"/>
    <s v="INDIBIZ"/>
    <m/>
    <m/>
    <d v="2026-08-13T08:00:00"/>
    <s v="2026-08-13 08:00:00 | M Janji : (13 AGUSTUS 2026) jam Pasang : pagi  Note : hubungi pelanggan jika ingin kelokasi"/>
    <m/>
    <m/>
    <m/>
    <e v="#NUM!"/>
    <e v="#NUM!"/>
    <x v="0"/>
    <x v="4"/>
  </r>
  <r>
    <n v="2588"/>
    <n v="1002504436"/>
    <n v="3"/>
    <x v="0"/>
    <n v="5"/>
    <s v="MATARAM"/>
    <s v="SUMBAWA"/>
    <s v="SBW"/>
    <s v="REG"/>
    <s v="AO"/>
    <s v="NEW SALES"/>
    <s v="1P INET"/>
    <s v="102 | FOLLOW UP COMPLETED"/>
    <s v="RBS-Regional 3"/>
    <d v="2026-08-01T11:31:57"/>
    <d v="2026-08-03T13:32:46"/>
    <n v="69356666"/>
    <m/>
    <n v="172606810517"/>
    <s v="SMP IT ABU HURAIRAH SUMBAWA"/>
    <s v="ODP-SBW-FBK/12 FBK/D01/12.01"/>
    <s v="WO060634705"/>
    <m/>
    <m/>
    <m/>
    <n v="117.4378584"/>
    <n v="-8.6448596000000002"/>
    <s v="|MN01595|MYIA-012000125241/POI/FIRMAN/087860187055/smpitputra.abhursumbawa@gmail.com"/>
    <s v="MYIB_ASSISTANT"/>
    <m/>
    <m/>
    <m/>
    <m/>
    <m/>
    <m/>
    <m/>
    <m/>
    <s v="Management Janji"/>
    <s v="2026-08-02 08:00:00 | M Janji : (02/08/2026) jam Pasang : 09:00 Note : hubungi pelanggan jika ingin kelokasi"/>
    <s v="FCC"/>
    <d v="2026-01-08T11:39:50"/>
    <d v="2026-08-02T08:00:00"/>
    <s v="Kendala Lainnya"/>
    <s v="REVOKE"/>
    <s v="SBW"/>
    <s v="NO ADDON"/>
    <m/>
    <s v="Follow Up Revoke Completed, New Order ID : SC1002506111"/>
    <s v="HSI Bisnis Promo HUT Telkom PSB 70% - 50 Mbps"/>
    <s v="INDIBIZ"/>
    <m/>
    <m/>
    <d v="2026-08-02T08:00:00"/>
    <s v="2026-08-02 08:00:00 | M Janji : (02/08/2026) jam Pasang : 09:00 Note : hubungi pelanggan jika ingin kelokasi"/>
    <m/>
    <m/>
    <m/>
    <e v="#NUM!"/>
    <e v="#NUM!"/>
    <x v="0"/>
    <x v="2"/>
  </r>
  <r>
    <n v="2589"/>
    <n v="1002520201"/>
    <n v="3"/>
    <x v="6"/>
    <n v="5"/>
    <s v="PASURUAN"/>
    <s v="PASURUAN"/>
    <s v="GRA"/>
    <s v="REG"/>
    <s v="AO"/>
    <s v="NEW SALES"/>
    <m/>
    <s v="Completed (PS)"/>
    <s v="RBS-Regional 3"/>
    <d v="2026-08-11T14:30:48"/>
    <d v="2026-08-12T14:24:41"/>
    <n v="69363469"/>
    <m/>
    <n v="152738203176"/>
    <s v="UD. CHANDRA HANDOYO"/>
    <s v="ODP-GRA-FB/68"/>
    <s v="WO061516514"/>
    <m/>
    <m/>
    <m/>
    <n v="113.0707646"/>
    <n v="-7.7184077000000002"/>
    <s v="|MN02680|/UD. CHANDRA HANDOYO/WINBACK 2.0 HSI B2B (1:1) 50MBPS 355RB PSB DISC 70%//spbuwatestani5467130@gmail.com/CHANDRA HANDOYO/85233406454"/>
    <s v="Sales Force DBS"/>
    <m/>
    <m/>
    <m/>
    <m/>
    <m/>
    <m/>
    <m/>
    <m/>
    <s v="Management Janji"/>
    <s v="2026-08-12 13:00:00|Nama PIC:  bp nanang No HP: 085233406454 Alt: Tanggal: 12/8/2026 Jam Pasang: Siang Note: Hubungi sebelum ke lokasi, terimakasih.|40931149|MYDITA"/>
    <s v="FCC"/>
    <d v="2026-11-08T14:39:49"/>
    <d v="2026-08-12T13:00:00"/>
    <m/>
    <s v="PS"/>
    <s v="GRA"/>
    <s v="NO ADDON"/>
    <n v="20260812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2T13:00:00"/>
    <s v="2026-08-12 13:00:00|Nama PIC:  bp nanang No HP: 085233406454 Alt: Tanggal: 12/8/2026 Jam Pasang: Siang Note: Hubungi sebelum ke lokasi, terimakasih.|40931149|MYDITA"/>
    <n v="2026"/>
    <n v="8"/>
    <n v="12"/>
    <d v="2026-08-12T00:00:00"/>
    <n v="-0.54166666666424135"/>
    <x v="1"/>
    <x v="12"/>
  </r>
  <r>
    <n v="2590"/>
    <n v="1002519837"/>
    <n v="3"/>
    <x v="1"/>
    <n v="5"/>
    <s v="MADIUN"/>
    <s v="TUBAN"/>
    <s v="BCR"/>
    <s v="REG"/>
    <s v="AO"/>
    <s v="NEW SALES"/>
    <s v="1P INET"/>
    <s v="OSS - FALLOUT"/>
    <s v="RBS-Regional 3"/>
    <d v="2026-08-11T13:16:56"/>
    <d v="2026-08-12T19:32:46"/>
    <n v="69363313"/>
    <m/>
    <n v="152648207051"/>
    <s v="PT RAMIL SILICA SENTOSA"/>
    <s v="ODP-BCR-FAE/06 FAE/D01/06.01"/>
    <s v="WO061497863"/>
    <m/>
    <m/>
    <m/>
    <n v="111.756662186893"/>
    <n v="-6.7776431502374201"/>
    <s v="|MN02366|MYIA-034040536677/POI/nur Setya ningsih/082334597830/nursetya41@gmail.com"/>
    <s v="MYIB_ASSISTANT"/>
    <m/>
    <m/>
    <m/>
    <m/>
    <m/>
    <m/>
    <m/>
    <m/>
    <s v="Management Janji"/>
    <s v="2026-08-12 15:00:00 | Nama PIC : ibu nur No HP : 082334597830 Alt :  M Janji : (RABU/12/AGUSTUS/2026) jam Pasang : 09:00 Note : hubungi pelanggan jika ingin kelokasi"/>
    <s v="FCC"/>
    <d v="2026-11-08T13:39:46"/>
    <d v="2026-08-12T15:00:00"/>
    <s v="Kendala Teknik"/>
    <s v="FO_WFM"/>
    <s v="BCR"/>
    <s v="NO ADDON"/>
    <m/>
    <s v="Provisioning Failed|WFM|INF009032851|ODP-BCR-FAE/04 PORT READY BLANG TB 1 BH 9M"/>
    <s v="HSI Bisnis Basic Promo HUT Telkom PSB 70% - 50 Mbps"/>
    <s v="INDIBIZ"/>
    <m/>
    <m/>
    <d v="2026-08-12T15:00:00"/>
    <s v="2026-08-12 15:00:00 | Nama PIC : ibu nur No HP : 082334597830 Alt :  M Janji : (RABU/12/AGUSTUS/2026) jam Pasang : 09:00 Note : hubungi pelanggan jika ingin kelokasi"/>
    <m/>
    <m/>
    <m/>
    <e v="#NUM!"/>
    <e v="#NUM!"/>
    <x v="0"/>
    <x v="18"/>
  </r>
  <r>
    <n v="2591"/>
    <n v="1002526479"/>
    <n v="3"/>
    <x v="1"/>
    <n v="5"/>
    <s v="MADIUN"/>
    <s v="TUBAN"/>
    <s v="TNZ"/>
    <s v="REG"/>
    <s v="AO"/>
    <s v="NEW SALES"/>
    <s v="1P INET"/>
    <s v="Completed (PS)"/>
    <s v="RBS-Regional 3"/>
    <d v="2026-08-14T14:07:56"/>
    <d v="2026-08-15T16:01:07"/>
    <n v="69366073"/>
    <m/>
    <n v="152612240327"/>
    <s v="Hotel Green Garden"/>
    <s v="ODP-TNZ-FF/32 FF/D04/32.01"/>
    <s v="WO061751596"/>
    <m/>
    <m/>
    <m/>
    <n v="112.05316809999999"/>
    <n v="-6.8929875999999997"/>
    <s v="|MC20228|MYIA-020199052778/POI/Julio Setiadi Hendra/081216973410/greengardenhotel47@gmail.com"/>
    <s v="MYIB_ASSISTANT"/>
    <m/>
    <m/>
    <m/>
    <m/>
    <m/>
    <m/>
    <m/>
    <m/>
    <s v="Management Janji"/>
    <s v="2026-08-20 13:00:00 | M Janji : (15/08/2026) jam Pasang : 09:00 Note : hubungi pelanggan jika ingin kelokasi"/>
    <s v="FCC"/>
    <s v="14-08-2026 14:10:15"/>
    <d v="2026-08-20T13:00:00"/>
    <m/>
    <s v="PS"/>
    <s v="TNZ"/>
    <s v="NO ADDON"/>
    <n v="20260815"/>
    <s v="Completed"/>
    <s v="HSI Bisnis Promo HUT Telkom PSB 70% - 50 Mbps"/>
    <s v="INDIBIZ"/>
    <m/>
    <m/>
    <d v="2026-08-20T13:00:00"/>
    <s v="2026-08-20 13:00:00 | M Janji : (15/08/2026) jam Pasang : 09:00 Note : hubungi pelanggan jika ingin kelokasi"/>
    <n v="2026"/>
    <n v="8"/>
    <n v="15"/>
    <d v="2026-08-15T00:00:00"/>
    <n v="-5.5416666666642413"/>
    <x v="1"/>
    <x v="18"/>
  </r>
  <r>
    <n v="2592"/>
    <n v="1002505928"/>
    <n v="3"/>
    <x v="2"/>
    <n v="4"/>
    <s v="PURWOKERTO"/>
    <s v="PURWOKERTO"/>
    <s v="AJB"/>
    <s v="REG"/>
    <s v="AO"/>
    <s v="NEW SALES"/>
    <m/>
    <s v="Completed (PS)"/>
    <s v="RBS-Regional 3"/>
    <d v="2026-08-03T11:50:29"/>
    <d v="2026-08-03T13:32:51"/>
    <n v="69355234"/>
    <m/>
    <n v="143387117685"/>
    <s v="SPPG BANYUMAS BANTERAN 2 WANGON"/>
    <s v="ODP-AJB-FG/096"/>
    <s v="WO060777516"/>
    <m/>
    <m/>
    <m/>
    <n v="109.06545164266601"/>
    <n v="-7.5101454762065396"/>
    <s v="|MC00213|MYIA-092121090220/POI/RENDY INDRA PRATAMA/081327176491/sppgbanteranwangon@gmail.com"/>
    <s v="Sales Profesional"/>
    <m/>
    <m/>
    <m/>
    <m/>
    <m/>
    <m/>
    <m/>
    <m/>
    <s v="Management Janji"/>
    <s v="2026-07-31 13:00:00 | M Janji :  31 Juli 2026  Jam Pasang : Pagi / Siang  Note : hubungi pelanggan jika ingin kelokasi  "/>
    <s v="FCC"/>
    <d v="2026-03-08T11:55:02"/>
    <m/>
    <m/>
    <s v="PS"/>
    <s v="AJB"/>
    <s v="NO ADDON"/>
    <n v="20260803"/>
    <s v="Completed"/>
    <s v="- 11_11446;Biaya PSB HSI EBIS Tunai di Depan ~ 11[150000]  - E23015;E23015 ~ ES23 - Perangkat ONT[0]  - E23015~null~44292;E23015||11||Abodemen 0[0]  - E23015~null~E23015_SWONT;SWONT ~ Biaya Sewa ONT ~ E23015[30000]  - E25061;E25061 ~ ES25 - Paket HSI Basi"/>
    <s v="INDIBIZ"/>
    <m/>
    <m/>
    <d v="2026-08-03T07:00:00"/>
    <s v="2026-07-31 13:00:00 | M Janji :  31 Juli 2026  Jam Pasang : Pagi / Siang  Note : hubungi pelanggan jika ingin kelokasi  "/>
    <n v="2026"/>
    <n v="8"/>
    <n v="3"/>
    <d v="2026-08-03T00:00:00"/>
    <n v="-0.29166666666424135"/>
    <x v="1"/>
    <x v="4"/>
  </r>
  <r>
    <n v="2593"/>
    <n v="1002532662"/>
    <n v="3"/>
    <x v="3"/>
    <n v="5"/>
    <s v="MADURA"/>
    <s v="BANGKALAN"/>
    <s v="KPP"/>
    <s v="REG"/>
    <s v="AO"/>
    <s v="NEW SALES"/>
    <m/>
    <s v="MIE - SEND SURVEY"/>
    <s v="RBS-Regional 3"/>
    <d v="2026-08-18T11:02:27"/>
    <d v="2026-08-18T12:14:01"/>
    <n v="69368754"/>
    <m/>
    <n v="152437905646"/>
    <s v="TOKO AFFAN"/>
    <s v="ODP-KPP-FG/17"/>
    <s v="WO061998546"/>
    <m/>
    <m/>
    <m/>
    <n v="113.3663562"/>
    <n v="-6.9145073999999997"/>
    <s v="|MN00213|/TOKO AFFAN/085829605755/lutfivenoza@gmail.com/HSI Bisnis + Netmonk Promo 2026 100 Mbps (Rp 591.100) PSB 150.000/LUTFI/-6.9135395,113.366124"/>
    <s v="Sales Force DBS"/>
    <m/>
    <m/>
    <m/>
    <m/>
    <m/>
    <m/>
    <m/>
    <m/>
    <s v="Management Janji"/>
    <s v="2026-08-20 13:00:00| M Janji : (20 AGUSTUS 2026) jam Pasang : siang Note : hubungi pelanggan jika ingin kelokasi|40900827|MYDITA"/>
    <s v="FCC"/>
    <s v="18-08-2026 11:10:13"/>
    <d v="2026-08-20T13:00:00"/>
    <m/>
    <s v="SURVEY_NEW_MANJA"/>
    <s v="KPP"/>
    <s v="NETMONK"/>
    <m/>
    <s v="MIE - SEND SURVEY"/>
    <s v="- 11_11446;Biaya PSB HSI EBIS Tunai di Depan ~ 11[150000]  - E23080;E23080 ~ ES23 - Add-on HSI Bisnis Bundling (Netmonk)[0]  - E23080~null~100382;E23080||77||Abodemen 0[0]  - E23080~null~E23080_NMONKHI;NMONKHI ~ Nadefaa Netmonk Hi Alacarte ~ E23080[56100]"/>
    <s v="INDIBIZ"/>
    <m/>
    <m/>
    <d v="2026-08-20T13:00:00"/>
    <s v="2026-08-20 13:00:00| M Janji : (20 AGUSTUS 2026) jam Pasang : siang Note : hubungi pelanggan jika ingin kelokasi|40900827|MYDITA"/>
    <m/>
    <m/>
    <m/>
    <e v="#NUM!"/>
    <e v="#NUM!"/>
    <x v="0"/>
    <x v="6"/>
  </r>
  <r>
    <n v="2594"/>
    <n v="1002514449"/>
    <n v="3"/>
    <x v="2"/>
    <n v="4"/>
    <s v="YOGYAKARTA"/>
    <s v="INNER - YOGYA JATENG SELATAN"/>
    <s v="KEN"/>
    <s v="REG"/>
    <s v="AO"/>
    <s v="NEW SALES"/>
    <s v="1P INET"/>
    <s v="98 | OSS - CANCEL COMPLETE"/>
    <s v="RBS-Regional 3"/>
    <d v="2026-08-07T11:58:57"/>
    <d v="2026-08-10T11:45:23"/>
    <n v="69360708"/>
    <m/>
    <n v="146130138434"/>
    <s v="ASTANA PROPERTY 6"/>
    <s v="ODP-KEN-FAW/037 FAW/D05/037.01"/>
    <s v="WO061154059"/>
    <m/>
    <m/>
    <m/>
    <n v="110.38862570000001"/>
    <n v="-7.7112805999999896"/>
    <s v="|MC80063|MYIA-053083823085/POI/WILLIAM MAHARDIKA DARLIUS/087838403677/rarautha85@gmail.com"/>
    <s v="MYIB_ASSISTANT"/>
    <m/>
    <m/>
    <m/>
    <m/>
    <m/>
    <m/>
    <m/>
    <m/>
    <s v="Management Janji"/>
    <s v="2026-08-09 13:00:00 | Nama PIC : ASTANA PROPERTY 6 No HP : 087838403677 Alt :  M Janji : (SABTU/8/AGUSTUS/2026) jam Pasang : 09:00 Note : hubungi pelanggan jika ingin kelokasi"/>
    <s v="FCC"/>
    <d v="2026-07-08T12:10:12"/>
    <d v="2026-08-09T13:00:00"/>
    <s v="Kendala Teknik"/>
    <s v="CANCEL"/>
    <s v="KEN"/>
    <s v="NO ADDON"/>
    <m/>
    <s v="Cancel Completed"/>
    <s v="HSI Bisnis Basic Promo HUT Telkom PSB 70% - 50 Mbps"/>
    <s v="INDIBIZ"/>
    <m/>
    <m/>
    <d v="2026-08-09T13:00:00"/>
    <s v="2026-08-09 13:00:00 | Nama PIC : ASTANA PROPERTY 6 No HP : 087838403677 Alt :  M Janji : (SABTU/8/AGUSTUS/2026) jam Pasang : 09:00 Note : hubungi pelanggan jika ingin kelokasi"/>
    <m/>
    <m/>
    <m/>
    <e v="#NUM!"/>
    <e v="#NUM!"/>
    <x v="0"/>
    <x v="4"/>
  </r>
  <r>
    <n v="2595"/>
    <n v="1002530001"/>
    <n v="3"/>
    <x v="3"/>
    <n v="5"/>
    <s v="MADURA"/>
    <s v="PAMEKASAN"/>
    <s v="PME"/>
    <s v="REG"/>
    <s v="AO"/>
    <s v="NEW SALES"/>
    <s v="1P INET"/>
    <s v="Completed (PS)"/>
    <s v="RBS-Regional 3"/>
    <d v="2026-08-16T17:19:57"/>
    <d v="2026-08-17T11:26:51"/>
    <n v="69367720"/>
    <m/>
    <n v="152426928241"/>
    <s v="sembako madura mas bram"/>
    <s v="ODP-PME-FBF/45 FBF/D04/45.01"/>
    <s v="WO061894916"/>
    <m/>
    <m/>
    <m/>
    <n v="113.41527801007"/>
    <n v="-7.1342151486160104"/>
    <s v="MD|MYDB-20260816265746|DN00001/MN00572|sembako madura mas bram|085922502576"/>
    <s v="MYDIGIBIZPARTNER"/>
    <m/>
    <m/>
    <m/>
    <m/>
    <m/>
    <m/>
    <m/>
    <m/>
    <s v="Management Janji"/>
    <s v="2026-08-17 15:00:00 | Nama PIC : bapak wasik No HP : 085922502576 Alt :  M Janji : (SENIN/17/AGUSTUS/2026) jam Pasang : 09:00 Note : hubungi pelanggan jika ingin kelokasi"/>
    <s v="FCC"/>
    <s v="16-08-2026 17:25:29"/>
    <d v="2026-08-17T15:00:00"/>
    <m/>
    <s v="PS"/>
    <s v="PME"/>
    <s v="NO ADDON"/>
    <n v="20260817"/>
    <s v="Completed"/>
    <s v="HSI Bisnis Promo HUT Telkom PSB 70% - 100 Mbps"/>
    <s v="INDIBIZ"/>
    <m/>
    <m/>
    <d v="2026-08-17T15:00:00"/>
    <s v="2026-08-17 15:00:00 | Nama PIC : bapak wasik No HP : 085922502576 Alt :  M Janji : (SENIN/17/AGUSTUS/2026) jam Pasang : 09:00 Note : hubungi pelanggan jika ingin kelokasi"/>
    <n v="2026"/>
    <n v="8"/>
    <n v="17"/>
    <d v="2026-08-17T00:00:00"/>
    <n v="-0.625"/>
    <x v="1"/>
    <x v="6"/>
  </r>
  <r>
    <n v="2596"/>
    <n v="1002524496"/>
    <n v="3"/>
    <x v="6"/>
    <n v="5"/>
    <s v="JEMBER"/>
    <s v="BANYUWANGI"/>
    <s v="RGJ"/>
    <s v="REG"/>
    <s v="AO"/>
    <s v="NEW SALES"/>
    <s v="2P INET + VOICE"/>
    <s v="Completed (PS)"/>
    <s v="RBS-Regional 3"/>
    <d v="2026-08-13T14:29:57"/>
    <d v="2026-08-14T17:19:27"/>
    <n v="69365250"/>
    <n v="3332817007"/>
    <n v="152516206919"/>
    <s v="toko Ageng parijatah"/>
    <s v="ODP-RGJ-FK/39 FK/D03/39.01"/>
    <s v="WO061676726"/>
    <m/>
    <m/>
    <m/>
    <n v="114.249541573226"/>
    <n v="-8.3563315976011801"/>
    <s v="MD|MYDB-20260813265222|DC30004/MC30053|toko Ageng parijatah|085646829209"/>
    <s v="MYDIGIBIZPARTNER"/>
    <m/>
    <m/>
    <m/>
    <m/>
    <m/>
    <m/>
    <m/>
    <m/>
    <s v="Management Janji"/>
    <s v="2026-08-14 13:00:00 | M Janji : (14 AGUSTUS 2026) jam Pasang : siang Note : hubungi pelanggan jika ingin kelokasi"/>
    <s v="FCC"/>
    <s v="13-08-2026 14:39:50"/>
    <d v="2026-08-14T13:00:00"/>
    <m/>
    <s v="PS"/>
    <s v="RGJ"/>
    <s v="NO ADDON"/>
    <n v="20260814"/>
    <s v="Completed"/>
    <s v="HSI Bisnis Bundling Phone PSB 70% - Free 800 Menit Promo - 300 Mbps"/>
    <s v="INDIBIZ"/>
    <m/>
    <m/>
    <d v="2026-08-14T13:00:00"/>
    <s v="2026-08-14 13:00:00 | M Janji : (14 AGUSTUS 2026) jam Pasang : siang Note : hubungi pelanggan jika ingin kelokasi"/>
    <n v="2026"/>
    <n v="8"/>
    <n v="14"/>
    <d v="2026-08-14T00:00:00"/>
    <n v="-0.54166666666424135"/>
    <x v="1"/>
    <x v="9"/>
  </r>
  <r>
    <n v="2597"/>
    <n v="1002519223"/>
    <n v="3"/>
    <x v="1"/>
    <n v="5"/>
    <s v="KEDIRI"/>
    <s v="KEDIRI"/>
    <s v="MJT"/>
    <s v="REG"/>
    <s v="AO"/>
    <s v="NEW SALES"/>
    <s v="1P INET"/>
    <s v="Completed (PS)"/>
    <s v="RBS-Regional 3"/>
    <d v="2026-08-11T10:16:56"/>
    <d v="2026-08-11T16:37:38"/>
    <n v="69363004"/>
    <m/>
    <n v="152640225877"/>
    <s v="ILHAM STORE"/>
    <s v="ODP-MJT-FA/50 FA/D06/50.01"/>
    <s v="WO061471643"/>
    <m/>
    <m/>
    <m/>
    <n v="111.93897843360899"/>
    <n v="-7.71024476939676"/>
    <s v="MD|MYDB-20260810264888|DN00001/MN01011|ILHAM STORE|085850876219"/>
    <s v="MYDIGIBIZPARTNER"/>
    <m/>
    <m/>
    <m/>
    <m/>
    <m/>
    <m/>
    <m/>
    <m/>
    <s v="Management Janji"/>
    <s v="2026-08-12 08:00:00 | M Janji : (12/08/2026) jam Pasang : 09:00 Note : hubungi pelanggan jika ingin kelokasi "/>
    <s v="FCC"/>
    <d v="2026-11-08T10:39:50"/>
    <d v="2026-08-12T08:00:00"/>
    <m/>
    <s v="PS"/>
    <s v="MJT"/>
    <s v="NO ADDON"/>
    <n v="20260811"/>
    <s v="Completed"/>
    <s v="HSI Bisnis Promo HUT Telkom PSB 70% - 50 Mbps"/>
    <s v="INDIBIZ"/>
    <m/>
    <m/>
    <d v="2026-08-12T08:00:00"/>
    <s v="2026-08-12 08:00:00 | M Janji : (12/08/2026) jam Pasang : 09:00 Note : hubungi pelanggan jika ingin kelokasi "/>
    <n v="2026"/>
    <n v="8"/>
    <n v="11"/>
    <d v="2026-08-11T00:00:00"/>
    <n v="-1.3333333333357587"/>
    <x v="1"/>
    <x v="1"/>
  </r>
  <r>
    <n v="2598"/>
    <n v="1002508902"/>
    <n v="3"/>
    <x v="5"/>
    <n v="5"/>
    <s v="SINGARJA"/>
    <s v="GIANYAR"/>
    <s v="GIN"/>
    <s v="REG"/>
    <s v="AO"/>
    <s v="NEW SALES"/>
    <m/>
    <s v="Completed (PS)"/>
    <s v="RBS-Regional 3"/>
    <d v="2026-08-04T15:29:21"/>
    <d v="2026-08-07T08:01:43"/>
    <n v="69358460"/>
    <m/>
    <n v="172407213204"/>
    <s v="SD NEGERI 4 KERAMAS"/>
    <s v="ODP-GIN-FB/04"/>
    <s v="WO060918019"/>
    <m/>
    <m/>
    <m/>
    <n v="115.3215168"/>
    <n v="-8.5734911"/>
    <s v="|MN02658|/PIC EKA YENI ASTUTI/085934480643/sdn4keramas@gmail.com"/>
    <s v="Sales Force DBS"/>
    <m/>
    <m/>
    <m/>
    <m/>
    <m/>
    <m/>
    <m/>
    <m/>
    <s v="Management Janji"/>
    <s v="2026-08-05 13:00:00|Tanggal pemasangan : 05 agustus 2026 Jam pemasangan : 08.00 - 12.00 Info Tambahan : Hubungi pelanggan dulu sebelum ke lokasi terimakasih|40010577|MYDITA"/>
    <s v="FCC"/>
    <d v="2026-04-08T15:40:01"/>
    <d v="2026-08-05T13:00:00"/>
    <m/>
    <s v="PS"/>
    <s v="GIN"/>
    <s v="NO ADDON"/>
    <n v="20260807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05T13:00:00"/>
    <s v="2026-08-05 13:00:00|Tanggal pemasangan : 05 agustus 2026 Jam pemasangan : 08.00 - 12.00 Info Tambahan : Hubungi pelanggan dulu sebelum ke lokasi terimakasih|40010577|MYDITA"/>
    <n v="2026"/>
    <n v="8"/>
    <n v="7"/>
    <d v="2026-08-07T00:00:00"/>
    <n v="1.4583333333357587"/>
    <x v="2"/>
    <x v="26"/>
  </r>
  <r>
    <n v="2599"/>
    <n v="1002505592"/>
    <n v="3"/>
    <x v="4"/>
    <n v="4"/>
    <s v="PEKALONGAN"/>
    <s v="BREBES"/>
    <s v="TTL"/>
    <s v="REG"/>
    <s v="AO"/>
    <s v="NEW SALES"/>
    <s v="1P INET"/>
    <s v="CANCEL COMPLETED"/>
    <s v="RBS-Regional 3"/>
    <d v="2026-08-03T09:18:34"/>
    <d v="2026-08-05T09:05:26"/>
    <n v="69355675"/>
    <m/>
    <m/>
    <s v="CV. SUBEKTI SETIABUDI"/>
    <m/>
    <s v="WO060499289"/>
    <m/>
    <m/>
    <m/>
    <n v="108.87929"/>
    <n v="-6.8726000000000003"/>
    <s v="|MN00292|MYIA-092902820817/POI/M IMAM SUROSO/081914133690/surosoimam840@gmail.com"/>
    <s v="MYIB_ASSISTANT"/>
    <m/>
    <m/>
    <m/>
    <m/>
    <m/>
    <m/>
    <m/>
    <m/>
    <s v="Management Janji"/>
    <s v="2026-08-01 08:00:00 | Jam Pemasangan : 09.00 Tanggal Pemasangan : JUMAT, 31 JULI 2026 Info Tambahan : Hubungi pelanggan sebelum datang ke lokasi, terima kasih."/>
    <s v="FCC"/>
    <d v="2026-03-08T09:25:39"/>
    <d v="2026-08-01T00:00:00"/>
    <m/>
    <s v="REJECT_FCC"/>
    <s v="TTL"/>
    <s v="NO ADDON"/>
    <m/>
    <s v="DECLINE : Pelanggan tidak ingin menunggu Muhammad Fauzan Fidhianta 40961370|MYDITA"/>
    <s v="HSI Bisnis Promo HUT Telkom PSB 70% - 100 Mbps"/>
    <s v="INDIBIZ"/>
    <m/>
    <s v="DECLINE : Pelanggan tidak ingin menunggu Muhammad Fauzan Fidhianta 40961370|MYDITA"/>
    <d v="2026-08-01T08:00:00"/>
    <s v="2026-08-01 08:00:00 | Jam Pemasangan : 09.00 Tanggal Pemasangan : JUMAT, 31 JULI 2026 Info Tambahan : Hubungi pelanggan sebelum datang ke lokasi, terima kasih."/>
    <m/>
    <m/>
    <m/>
    <e v="#NUM!"/>
    <e v="#NUM!"/>
    <x v="0"/>
    <x v="4"/>
  </r>
  <r>
    <n v="2600"/>
    <n v="1002512387"/>
    <n v="3"/>
    <x v="1"/>
    <n v="5"/>
    <s v="MALANG"/>
    <s v="BATU"/>
    <s v="SGS"/>
    <s v="REG"/>
    <s v="AO"/>
    <s v="NEW SALES"/>
    <m/>
    <s v="Completed (PS)"/>
    <s v="RBS-Regional 3"/>
    <d v="2026-08-06T13:25:01"/>
    <d v="2026-08-06T15:08:21"/>
    <n v="69358315"/>
    <m/>
    <n v="152721299700"/>
    <s v="Rumah Kost Bunga Sakura"/>
    <s v="ODP-SGS-FF/126"/>
    <s v="WO061077127"/>
    <m/>
    <m/>
    <m/>
    <n v="112.73863489999999"/>
    <n v="-7.9160344"/>
    <s v="|MN00814|MYIA-066834258501/POI/Lasinah/089601828558/ainuranwar022@gmail.com"/>
    <s v="Sales Profesional"/>
    <m/>
    <m/>
    <m/>
    <m/>
    <m/>
    <m/>
    <m/>
    <m/>
    <s v="Management Janji"/>
    <s v="2026-08-05 13:00:00 | Nama PIC: bp ainur   Notel: 089601828558  Alt: -   Tanggal: 5/8/2026  Jam Pasang: Siang  Note: Hubungi sebelum ke lokasi, terimakasih."/>
    <s v="FCC"/>
    <d v="2026-06-08T13:40:05"/>
    <m/>
    <m/>
    <s v="PS"/>
    <s v="SGS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7:00:00"/>
    <s v="2026-08-05 13:00:00 | Nama PIC: bp ainur   Notel: 089601828558  Alt: -   Tanggal: 5/8/2026  Jam Pasang: Siang  Note: Hubungi sebelum ke lokasi, terimakasih."/>
    <n v="2026"/>
    <n v="8"/>
    <n v="6"/>
    <d v="2026-08-06T00:00:00"/>
    <n v="-0.29166666666424135"/>
    <x v="1"/>
    <x v="15"/>
  </r>
  <r>
    <n v="2601"/>
    <n v="1002520314"/>
    <n v="3"/>
    <x v="6"/>
    <n v="5"/>
    <s v="PASURUAN"/>
    <s v="PROBOLINGGO"/>
    <s v="PBL"/>
    <s v="REG"/>
    <s v="AO"/>
    <s v="NEW SALES"/>
    <m/>
    <s v="Completed (PS)"/>
    <s v="RBS-Regional 3"/>
    <d v="2026-08-11T15:01:43"/>
    <d v="2026-08-12T11:21:29"/>
    <n v="69363511"/>
    <m/>
    <n v="152505340825"/>
    <s v="KOGJA"/>
    <s v="ODP-PBL-FG/104"/>
    <s v="WO061518277"/>
    <m/>
    <m/>
    <m/>
    <n v="113.2203813"/>
    <n v="-7.7702065999999999"/>
    <s v="|MN01316|/KOGJA/WINBACK 2.0 HSI B2B (1:1) 100MBPS 535RB PSB DISC 70%//Kogjamedia@gmail.com/ACHMAD ARFIAN RIFKI/82215224543"/>
    <s v="Sales Force DBS"/>
    <m/>
    <m/>
    <m/>
    <m/>
    <m/>
    <m/>
    <m/>
    <m/>
    <s v="Management Janji"/>
    <s v="2026-08-12 13:00:00|Nama PIC : bapak ahmad No HP : 082215224543 Alt :  M Janji : (RABU/12/AGUSTUS/2026) jam Pasang : 09:00 Note : hubungi pelanggan jika ingin kelokasi|40961371|MYDITA"/>
    <s v="FCC"/>
    <d v="2026-11-08T15:10:17"/>
    <d v="2026-08-12T13:00:00"/>
    <m/>
    <s v="PS"/>
    <s v="PBL"/>
    <s v="NO ADDON"/>
    <n v="2026081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2T13:00:00"/>
    <s v="2026-08-12 13:00:00|Nama PIC : bapak ahmad No HP : 082215224543 Alt :  M Janji : (RABU/12/AGUSTUS/2026) jam Pasang : 09:00 Note : hubungi pelanggan jika ingin kelokasi|40961371|MYDITA"/>
    <n v="2026"/>
    <n v="8"/>
    <n v="12"/>
    <d v="2026-08-12T00:00:00"/>
    <n v="-0.54166666666424135"/>
    <x v="1"/>
    <x v="27"/>
  </r>
  <r>
    <n v="2602"/>
    <n v="1002517433"/>
    <n v="3"/>
    <x v="4"/>
    <n v="4"/>
    <s v="SEMARANG"/>
    <s v="INNER - SEMARANG JATENG UTARA"/>
    <s v="JHR"/>
    <s v="REG"/>
    <s v="AO"/>
    <s v="NEW SALES"/>
    <m/>
    <s v="98 | OSS - CANCEL COMPLETE"/>
    <s v="RBS-Regional 2"/>
    <d v="2026-08-10T11:29:13"/>
    <d v="2026-08-13T10:26:03"/>
    <n v="68988943"/>
    <m/>
    <n v="142406122706"/>
    <s v="PT. SECURINDO PACKATAMA INDONESIA"/>
    <s v="ODP-JHR-FCW/010"/>
    <s v="WO061394104"/>
    <m/>
    <m/>
    <m/>
    <n v="110.41603619999999"/>
    <n v="-6.978529"/>
    <s v="AMRBS;950223;ALDHIAZ;JKT OUTER;HSI Bisnis PSB 70% - 50 Mbps - (439000);CP Lily Ismalia 089687353200 ALT 0813-8375-5100;promotion@secureparking.co.id"/>
    <s v="Account Manager"/>
    <m/>
    <m/>
    <m/>
    <m/>
    <m/>
    <m/>
    <m/>
    <m/>
    <s v="Management Janji"/>
    <s v="2026-08-11 13:00:00|Tanggal pemasangan: 11/08/2026 Jam pemasangan : pagi / siang Info Tambahan : Hubungi pelanggan dulu sebelum ke lokasi terima kasih.|40951378|MYDITA"/>
    <s v="FCC"/>
    <d v="2026-10-08T11:40:04"/>
    <d v="2026-08-11T13:00:00"/>
    <s v="Kendala Pelanggan"/>
    <s v="CANCEL"/>
    <s v="JHR"/>
    <s v="NO ADDON"/>
    <m/>
    <s v="Cancel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13:00:00"/>
    <s v="2026-08-11 13:00:00|Tanggal pemasangan: 11/08/2026 Jam pemasangan : pagi / siang Info Tambahan : Hubungi pelanggan dulu sebelum ke lokasi terima kasih.|40951378|MYDITA"/>
    <m/>
    <m/>
    <m/>
    <e v="#NUM!"/>
    <e v="#NUM!"/>
    <x v="0"/>
    <x v="4"/>
  </r>
  <r>
    <n v="2603"/>
    <n v="1002510709"/>
    <n v="3"/>
    <x v="2"/>
    <n v="4"/>
    <s v="MAGELANG"/>
    <s v="MAGELANG"/>
    <s v="MGE"/>
    <s v="REG"/>
    <s v="AO"/>
    <s v="NEW SALES"/>
    <m/>
    <s v="Completed (PS)"/>
    <s v="RBS-Regional 3"/>
    <d v="2026-08-05T14:11:12"/>
    <d v="2026-08-07T07:30:36"/>
    <n v="69359242"/>
    <m/>
    <n v="146137149183"/>
    <s v="KSPPS ANUGERAH GRABAG"/>
    <s v="ODP-MGE-FU/013"/>
    <s v="WO061050304"/>
    <m/>
    <m/>
    <m/>
    <n v="110.32652330000001"/>
    <n v="-7.3696593000000004"/>
    <s v="AMRBS ; 980066; AM ; GINA LYSA PUTRI ; TREG3 ; MAGELANG ;PSB 1S HSI BISNIS PROMO 1:1 100 MB;SARWANI HIDAYAT 081568233250; anugerah.grabag@gmail.com"/>
    <s v="Account Manager"/>
    <m/>
    <m/>
    <m/>
    <m/>
    <m/>
    <m/>
    <m/>
    <m/>
    <s v="Management Janji"/>
    <s v="2026-08-13 08:00:00|Tanggal pemasangan: 6/08/2026 Jam pemasangan : pagi / siang Info Tambahan : Hubungi pelanggan dulu sebelum ke lokasi. terima kasih|40010577|MYDITA"/>
    <s v="FCC"/>
    <d v="2026-05-08T14:25:36"/>
    <d v="2026-08-13T08:00:00"/>
    <m/>
    <s v="PS"/>
    <s v="MGE"/>
    <s v="NO ADDON"/>
    <n v="202608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3T08:00:00"/>
    <s v="2026-08-13 08:00:00|Tanggal pemasangan: 6/08/2026 Jam pemasangan : pagi / siang Info Tambahan : Hubungi pelanggan dulu sebelum ke lokasi. terima kasih|40010577|MYDITA"/>
    <n v="2026"/>
    <n v="8"/>
    <n v="7"/>
    <d v="2026-08-07T00:00:00"/>
    <n v="-6.3333333333357587"/>
    <x v="1"/>
    <x v="4"/>
  </r>
  <r>
    <n v="2604"/>
    <n v="1002530694"/>
    <n v="3"/>
    <x v="3"/>
    <n v="5"/>
    <s v="MADURA"/>
    <s v="BANGKALAN"/>
    <s v="BKL"/>
    <s v="REG"/>
    <s v="AO"/>
    <s v="NEW SALES"/>
    <s v="1P INET"/>
    <s v="Completed (PS)"/>
    <s v="RBS-Regional 3"/>
    <d v="2026-08-17T11:38:56"/>
    <d v="2026-08-18T19:04:57"/>
    <n v="69367975"/>
    <m/>
    <n v="152435222811"/>
    <s v="sdn 6 jaddih"/>
    <s v="ODP-BKL-FBL/31 FBL/D03/31.01"/>
    <s v="WO061921059"/>
    <m/>
    <m/>
    <m/>
    <n v="112.741118855774"/>
    <n v="-7.0992810448970802"/>
    <s v="MD|MYDB-20260816265674|DN00001/MN00802|sdn 6 jaddih|082330821145"/>
    <s v="MYDIGIBIZPARTNER"/>
    <m/>
    <m/>
    <m/>
    <m/>
    <m/>
    <m/>
    <m/>
    <m/>
    <s v="Management Janji"/>
    <s v="2026-08-18 13:00:00 | Nama Pic : BP MUHYIDIN No Hp Pic : 082330821145 Jam Pemasangan : 08:00 - 12.00 Tanggal Pemasangan : SELASA 18 AGUSTUS 2026 Info Tambahan : Hubungi pelanggan sebelum datang ke lokasi"/>
    <s v="FCC"/>
    <s v="17-08-2026 11:40:22"/>
    <d v="2026-08-18T13:00:00"/>
    <m/>
    <s v="PS"/>
    <s v="BKL"/>
    <s v="NETMONK"/>
    <n v="20260818"/>
    <s v="Completed"/>
    <s v="HSI Bisnis Bundling Netmonk Promo 2026 PSB 70% - 200 Mbps"/>
    <s v="INDIBIZ"/>
    <m/>
    <m/>
    <d v="2026-08-18T13:00:00"/>
    <s v="2026-08-18 13:00:00 | Nama Pic : BP MUHYIDIN No Hp Pic : 082330821145 Jam Pemasangan : 08:00 - 12.00 Tanggal Pemasangan : SELASA 18 AGUSTUS 2026 Info Tambahan : Hubungi pelanggan sebelum datang ke lokasi"/>
    <n v="2026"/>
    <n v="8"/>
    <n v="18"/>
    <d v="2026-08-18T00:00:00"/>
    <n v="-0.54166666666424135"/>
    <x v="1"/>
    <x v="6"/>
  </r>
  <r>
    <n v="2605"/>
    <n v="1002515583"/>
    <n v="3"/>
    <x v="2"/>
    <n v="4"/>
    <s v="PURWOKERTO"/>
    <s v="PURBALINGGA"/>
    <s v="BBT"/>
    <s v="REG"/>
    <s v="AO"/>
    <s v="NEW SALES"/>
    <s v="1P INET"/>
    <s v="102 | FOLLOW UP COMPLETED"/>
    <s v="RBS-Regional 3"/>
    <d v="2026-08-08T08:34:56"/>
    <d v="2026-08-10T12:56:21"/>
    <n v="69361219"/>
    <m/>
    <n v="146394104897"/>
    <s v="SD N 1 Serayukaranganyar"/>
    <s v="ODP-BBT-FE/023 FE/D04/023.01"/>
    <s v="WO061234434"/>
    <m/>
    <m/>
    <m/>
    <n v="109.335966"/>
    <n v="-7.2959639999999997"/>
    <s v="|MN02834|MYIA-009639503687/POI/Muhamad Iqbal/0895380071743/sdnegeri1serayukaranganyar@gmail.com"/>
    <s v="MYIB_ASSISTANT"/>
    <m/>
    <m/>
    <m/>
    <m/>
    <m/>
    <m/>
    <m/>
    <m/>
    <s v="Management Janji"/>
    <s v="2026-08-09 15:00:00 | Nama PIC : Bp Iqbal No Hp : 0895380071743 No Alt : - Tgl Pemasangan : 09 Agustus 2026 Interval : PAGI SIANG Note : Hubungi pelanggan terlebih dahulu"/>
    <s v="FCC"/>
    <d v="2026-08-08T08:39:49"/>
    <d v="2026-08-09T15:00:00"/>
    <s v="Kendala Pelanggan"/>
    <s v="REVOKE"/>
    <s v="BBT"/>
    <s v="NO ADDON"/>
    <m/>
    <s v="Follow Up Revoke Completed, New Order ID : SC1002517663"/>
    <s v="HSI Bisnis Basic Promo HUT Telkom PSB 70% - 50 Mbps"/>
    <s v="INDIBIZ"/>
    <m/>
    <m/>
    <d v="2026-08-09T15:00:00"/>
    <s v="2026-08-09 15:00:00 | Nama PIC : Bp Iqbal No Hp : 0895380071743 No Alt : - Tgl Pemasangan : 09 Agustus 2026 Interval : PAGI SIANG Note : Hubungi pelanggan terlebih dahulu"/>
    <m/>
    <m/>
    <m/>
    <e v="#NUM!"/>
    <e v="#NUM!"/>
    <x v="0"/>
    <x v="4"/>
  </r>
  <r>
    <n v="2606"/>
    <n v="1002522637"/>
    <n v="3"/>
    <x v="4"/>
    <n v="4"/>
    <s v="PEKALONGAN"/>
    <s v="PEKALONGAN"/>
    <s v="KDW"/>
    <s v="REG"/>
    <s v="AO"/>
    <s v="NEW SALES"/>
    <s v="1P INET"/>
    <s v="Completed (PS)"/>
    <s v="RBS-Regional 3"/>
    <d v="2026-08-12T15:28:56"/>
    <d v="2026-08-13T13:51:57"/>
    <n v="69364438"/>
    <m/>
    <n v="146285103793"/>
    <s v="lavika outfit"/>
    <s v="ODP-KDW-FV/132 FV/D02/132.01"/>
    <s v="WO061604876"/>
    <m/>
    <m/>
    <m/>
    <n v="109.6441954"/>
    <n v="-6.9931412999999996"/>
    <s v="|MN01881|MYIA-046985616666/POI/nur asep/08813803360/lamborgasep@gmail.com"/>
    <s v="MYIB_ASSISTANT"/>
    <m/>
    <m/>
    <m/>
    <m/>
    <m/>
    <m/>
    <m/>
    <m/>
    <s v="Management Janji"/>
    <s v="2026-08-13 15:00:00 | Nama PIC : Bp Nur asep No HP : 08813803360 No Alt : - M Janji :  13 Agustus 2026 Jam Pasang : Pagi / Siang Note : hubungi pelanggan jika ingin kelokasi"/>
    <s v="FCC"/>
    <d v="2026-12-08T15:39:50"/>
    <d v="2026-08-13T15:00:00"/>
    <m/>
    <s v="PS"/>
    <s v="KDW"/>
    <s v="NO ADDON"/>
    <n v="20260813"/>
    <s v="Completed"/>
    <s v="HSI Bisnis Promo HUT Telkom PSB 70% - 50 Mbps"/>
    <s v="INDIBIZ"/>
    <m/>
    <m/>
    <d v="2026-08-13T15:00:00"/>
    <s v="2026-08-13 15:00:00 | Nama PIC : Bp Nur asep No HP : 08813803360 No Alt : - M Janji :  13 Agustus 2026 Jam Pasang : Pagi / Siang Note : hubungi pelanggan jika ingin kelokasi"/>
    <n v="2026"/>
    <n v="8"/>
    <n v="13"/>
    <d v="2026-08-13T00:00:00"/>
    <n v="-0.625"/>
    <x v="1"/>
    <x v="4"/>
  </r>
  <r>
    <n v="2607"/>
    <n v="1002527184"/>
    <n v="3"/>
    <x v="4"/>
    <n v="4"/>
    <s v="PEKALONGAN"/>
    <s v="SLAWI"/>
    <s v="SLW"/>
    <s v="REG"/>
    <s v="AO"/>
    <s v="NEW SALES"/>
    <s v="1P INET"/>
    <s v="Completed (PS)"/>
    <s v="RBS-Regional 3"/>
    <d v="2026-08-14T16:34:57"/>
    <d v="2026-08-15T14:47:01"/>
    <n v="69366350"/>
    <m/>
    <n v="142283119607"/>
    <s v="UQ CLINIC"/>
    <s v="ODP-SLW-FC/016"/>
    <s v="WO061771183"/>
    <m/>
    <m/>
    <m/>
    <n v="109.1268804"/>
    <n v="-6.9630562999999999"/>
    <s v="|MC50013|MYIA-096233119093/POI/Dwi Kartiko/081542882000/uqclinic@gmail.com"/>
    <s v="MYIB_ASSISTANT"/>
    <m/>
    <m/>
    <m/>
    <m/>
    <m/>
    <m/>
    <m/>
    <m/>
    <s v="Management Janji"/>
    <s v="2026-08-15 13:00:00 |  M Janji : (15/08/2026) jam Pasang :pagi Note : hubungi pelanggan jika ingin kelokasi "/>
    <s v="FCC"/>
    <s v="14-08-2026 16:39:53"/>
    <d v="2026-08-15T13:00:00"/>
    <m/>
    <s v="PS"/>
    <s v="SLW"/>
    <s v="NO ADDON"/>
    <n v="20260815"/>
    <s v="Completed"/>
    <s v="HSI Bisnis Promo HUT Telkom PSB 70% - 150 Mbps"/>
    <s v="INDIBIZ"/>
    <m/>
    <m/>
    <d v="2026-08-15T13:00:00"/>
    <s v="2026-08-15 13:00:00 |  M Janji : (15/08/2026) jam Pasang :pagi Note : hubungi pelanggan jika ingin kelokasi "/>
    <n v="2026"/>
    <n v="8"/>
    <n v="15"/>
    <d v="2026-08-15T00:00:00"/>
    <n v="-0.54166666666424135"/>
    <x v="1"/>
    <x v="4"/>
  </r>
  <r>
    <n v="2608"/>
    <n v="1002514430"/>
    <n v="3"/>
    <x v="2"/>
    <n v="4"/>
    <s v="PURWOKERTO"/>
    <s v="PURWOKERTO"/>
    <s v="SUK"/>
    <s v="REG"/>
    <s v="AO"/>
    <s v="NEW SALES"/>
    <m/>
    <s v="Completed (PS)"/>
    <s v="RBS-Regional 3"/>
    <d v="2026-08-07T11:54:16"/>
    <d v="2026-08-07T14:11:00"/>
    <n v="69359347"/>
    <m/>
    <n v="146374601254"/>
    <s v="SEKOLAH NASIONAL TERINTEGRASI 2 BANYUMAS"/>
    <s v="ODP-SUK-FM/011"/>
    <s v="WO061154023"/>
    <m/>
    <m/>
    <m/>
    <n v="109.2979445"/>
    <n v="-7.4742898999999996"/>
    <s v="|MC80052|MYIA-069319206183/POI/SIGIT PURNOMO ADI/085701442444/11sigitpadi10@gmail.com"/>
    <s v="Sales Profesional"/>
    <m/>
    <m/>
    <m/>
    <m/>
    <m/>
    <m/>
    <m/>
    <m/>
    <s v="Management Janji"/>
    <s v="2026-08-06 13:00:00 | Tanggal pemasangan: 6/08/2026  Jam pemasangan : pagi / siang  Info Tambahan : Hubungi pelanggan dulu sebelum ke lokasi.  terima kasih"/>
    <s v="FCC"/>
    <d v="2026-07-08T11:55:04"/>
    <m/>
    <m/>
    <s v="PS"/>
    <s v="SUK"/>
    <s v="NO ADDON"/>
    <n v="20260807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7T07:00:00"/>
    <s v="2026-08-06 13:00:00 | Tanggal pemasangan: 6/08/2026  Jam pemasangan : pagi / siang  Info Tambahan : Hubungi pelanggan dulu sebelum ke lokasi.  terima kasih"/>
    <n v="2026"/>
    <n v="8"/>
    <n v="7"/>
    <d v="2026-08-07T00:00:00"/>
    <n v="-0.29166666666424135"/>
    <x v="1"/>
    <x v="4"/>
  </r>
  <r>
    <n v="2609"/>
    <n v="1002516361"/>
    <n v="3"/>
    <x v="5"/>
    <n v="5"/>
    <s v="SINGARJA"/>
    <s v="TABANAN"/>
    <s v="TBN"/>
    <s v="REG"/>
    <s v="AO"/>
    <s v="NEW SALES"/>
    <m/>
    <s v="Completed (PS)"/>
    <s v="RBS-Regional 3"/>
    <d v="2026-08-09T10:14:35"/>
    <d v="2026-08-11T07:58:28"/>
    <n v="69360552"/>
    <m/>
    <n v="172413244382"/>
    <s v="PT. MITRA BALI SUKSES"/>
    <s v="ODP-TBN-FK/04"/>
    <s v="WO061306198"/>
    <m/>
    <m/>
    <m/>
    <n v="115.1337"/>
    <n v="-8.5526999999999997"/>
    <s v="|MN02545|/PIC WAHYUDI/08995847815-081381829072/it.info@mitrabalisukses.co.id"/>
    <s v="Sales Force DBS"/>
    <m/>
    <m/>
    <m/>
    <m/>
    <m/>
    <m/>
    <m/>
    <m/>
    <s v="Management Janji"/>
    <s v="2026-08-08 08:00:00|Nama PIC:  bp wahyudi   No HP: 08995847815  Alt:  Tanggal: 8/8/2026  Jam Pasang: Pagi  Note: Hubungi sebelum ke lokasi, terimakasih|40010577|MYDITA"/>
    <s v="FCC"/>
    <d v="2026-09-08T10:25:41"/>
    <m/>
    <m/>
    <s v="PS"/>
    <s v="TBN"/>
    <s v="NO ADDON"/>
    <n v="20260811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09T07:00:00"/>
    <s v="2026-08-08 08:00:00|Nama PIC:  bp wahyudi   No HP: 08995847815  Alt:  Tanggal: 8/8/2026  Jam Pasang: Pagi  Note: Hubungi sebelum ke lokasi, terimakasih|40010577|MYDITA"/>
    <n v="2026"/>
    <n v="8"/>
    <n v="11"/>
    <d v="2026-08-11T00:00:00"/>
    <n v="1.7083333333357587"/>
    <x v="2"/>
    <x v="16"/>
  </r>
  <r>
    <n v="2610"/>
    <n v="1002512024"/>
    <n v="3"/>
    <x v="2"/>
    <n v="4"/>
    <s v="YOGYAKARTA"/>
    <s v="INNER - YOGYA JATENG SELATAN"/>
    <s v="BBS"/>
    <s v="REG"/>
    <s v="AO"/>
    <s v="NEW SALES"/>
    <m/>
    <s v="CANCEL COMPLETED"/>
    <s v="RBS-Regional 2"/>
    <d v="2026-08-06T11:27:42"/>
    <d v="2026-08-10T02:01:11"/>
    <n v="68988943"/>
    <m/>
    <n v="146131120549"/>
    <s v="PT. SECURINDO PACKATAMA INDONESIA"/>
    <s v="ODP-BBS-FG/037"/>
    <m/>
    <m/>
    <m/>
    <m/>
    <n v="110.40086100000001"/>
    <n v="-7.7831450000000002"/>
    <s v="AMRBS;950223;ALDHIAZ;JKT OUTER; Internet Only Bisnis 1:1 Rp439,000 ; PT. Securindo Packatama Indonesia  CP Lily Ismalia  ; 089687353200 - 0813-8375-5100 ; promotion@secureparking.co.id"/>
    <s v="Account Manager"/>
    <m/>
    <m/>
    <m/>
    <m/>
    <m/>
    <m/>
    <m/>
    <m/>
    <m/>
    <m/>
    <m/>
    <d v="2026-06-08T11:39:52"/>
    <m/>
    <m/>
    <s v="REJECT_FCC"/>
    <s v="BBS"/>
    <s v="NO ADDON"/>
    <m/>
    <s v="Order dicancel oleh SYSTEM remark : CANCEL ORDER by System : pelanggan belum melakukan upload dokumen melebihi 3 hari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s v="Order dicancel oleh SYSTEM remark : CANCEL ORDER by System : pelanggan belum melakukan upload dokumen melebihi 3 hari"/>
    <m/>
    <m/>
    <m/>
    <m/>
    <m/>
    <e v="#NUM!"/>
    <e v="#NUM!"/>
    <x v="0"/>
    <x v="4"/>
  </r>
  <r>
    <n v="2611"/>
    <n v="1002518529"/>
    <n v="3"/>
    <x v="7"/>
    <n v="4"/>
    <s v="SOLO"/>
    <s v="INNER - SOLO JATENG TIMUR"/>
    <s v="SKH"/>
    <s v="REG"/>
    <s v="AO"/>
    <s v="NEW SALES"/>
    <s v="1P INET"/>
    <s v="Completed (PS)"/>
    <s v="RBS-Regional 3"/>
    <d v="2026-08-10T16:44:57"/>
    <d v="2026-08-12T14:11:40"/>
    <n v="69362733"/>
    <m/>
    <n v="143555101853"/>
    <s v="ERABLUE DESA KETEGUHAN"/>
    <s v="ODP-SKH-FU/021 FU/D02/021.01"/>
    <s v="WO061431986"/>
    <m/>
    <m/>
    <m/>
    <n v="110.796819"/>
    <n v="-7.73529"/>
    <s v="|MN02713|MYIA-091446040987/POI/HASBIBINTARO SHIDDIQ/081249549394/nextperdanaone@gmail.com"/>
    <s v="MYIB_ASSISTANT"/>
    <m/>
    <m/>
    <m/>
    <m/>
    <m/>
    <m/>
    <m/>
    <m/>
    <s v="Management Janji"/>
    <s v="2026-08-11 13:00:00 | Waktu pemasnagan : 11 Agustus 2026 Jam pemasangan : 08.00 - 12.00 Mohon hubungi pelanggan sebelum ke lokasi  Terima kasih"/>
    <s v="FCC"/>
    <d v="2026-10-08T16:55:23"/>
    <d v="2026-08-11T13:00:00"/>
    <m/>
    <s v="PS"/>
    <s v="SKH"/>
    <s v="NO ADDON"/>
    <n v="20260812"/>
    <s v="Completed"/>
    <s v="HSI Bisnis PSB 70% - 50 Mbps"/>
    <s v="INDIBIZ"/>
    <m/>
    <m/>
    <d v="2026-08-11T13:00:00"/>
    <s v="2026-08-11 13:00:00 | Waktu pemasnagan : 11 Agustus 2026 Jam pemasangan : 08.00 - 12.00 Mohon hubungi pelanggan sebelum ke lokasi  Terima kasih"/>
    <n v="2026"/>
    <n v="8"/>
    <n v="12"/>
    <d v="2026-08-12T00:00:00"/>
    <n v="0.45833333333575865"/>
    <x v="1"/>
    <x v="4"/>
  </r>
  <r>
    <n v="2612"/>
    <n v="1002516650"/>
    <n v="3"/>
    <x v="0"/>
    <n v="5"/>
    <s v="MATARAM"/>
    <s v="INNER - NUSA TENGGARA"/>
    <s v="MTR"/>
    <s v="REG"/>
    <s v="AO"/>
    <s v="NEW SALES"/>
    <s v="1P INET"/>
    <s v="7 | OSS - PROVISIONING ISSUED"/>
    <s v="RBS-Regional 3"/>
    <d v="2026-08-09T19:17:56"/>
    <d v="2026-08-11T13:07:28"/>
    <n v="69361984"/>
    <m/>
    <n v="172601795352"/>
    <s v="Kios stoorya"/>
    <s v="ODP-MTR-FDP/141"/>
    <s v="WO061342331"/>
    <m/>
    <m/>
    <m/>
    <n v="116.1337049"/>
    <n v="-8.5692354999999996"/>
    <s v="|MC40234|MYIA-098717782473/POI/usman wely saputra/085141292587/kenarisenja07@gmail.com"/>
    <s v="MYIB_ASSISTANT"/>
    <m/>
    <m/>
    <m/>
    <m/>
    <m/>
    <m/>
    <m/>
    <m/>
    <s v="Management Janji"/>
    <s v="2026-08-11 13:00:00 | M Janji : 11 agustus 2026 jam Pasang : siang Note : hubungi pelanggan jika ingin kelokasi"/>
    <s v="FCC"/>
    <d v="2026-09-08T19:25:12"/>
    <d v="2026-08-11T13:00:00"/>
    <m/>
    <s v="PI"/>
    <s v="MTR"/>
    <s v="NO ADDON"/>
    <m/>
    <s v="Provisioning Issued"/>
    <s v="HSI Bisnis Promo HUT Telkom PSB 70% - 50 Mbps"/>
    <s v="INDIBIZ"/>
    <m/>
    <m/>
    <d v="2026-08-11T13:00:00"/>
    <s v="2026-08-11 13:00:00 | M Janji : 11 agustus 2026 jam Pasang : siang Note : hubungi pelanggan jika ingin kelokasi"/>
    <m/>
    <m/>
    <m/>
    <e v="#NUM!"/>
    <e v="#NUM!"/>
    <x v="0"/>
    <x v="14"/>
  </r>
  <r>
    <n v="2613"/>
    <n v="1002509157"/>
    <n v="3"/>
    <x v="3"/>
    <n v="5"/>
    <s v="MADURA"/>
    <s v="PAMEKASAN"/>
    <s v="SMP"/>
    <s v="REG"/>
    <s v="AO"/>
    <s v="NEW SALES"/>
    <s v="1P INET"/>
    <s v="102 | FOLLOW UP COMPLETED"/>
    <s v="RBS-Regional 3"/>
    <d v="2026-08-04T16:23:56"/>
    <d v="2026-08-07T13:34:40"/>
    <n v="69358552"/>
    <m/>
    <n v="152431232303"/>
    <s v="Yayasan Al khoiron"/>
    <s v="ODP-SMP-FBS/05 FBS/D02/05.01"/>
    <s v="WO060919201"/>
    <m/>
    <m/>
    <m/>
    <n v="113.869573809206"/>
    <n v="-7.0706787763099204"/>
    <s v="MD|MYDB-20260804264344|DN00001/MN00572|Yayasan Al khoiron|081957137909"/>
    <s v="MYDIGIBIZPARTNER"/>
    <m/>
    <m/>
    <m/>
    <m/>
    <m/>
    <m/>
    <m/>
    <m/>
    <s v="Management Janji"/>
    <s v="2026-08-05 13:00:00 | Nama PIC : Bp Baharuddin No HP : 081957137909 No Alt : - M Janji : 05 Agustus 2026 Jam Pasang : Pagi / Siang Note : hubungi pelanggan jika ingin ke lokasi, terima kasih"/>
    <s v="FCC"/>
    <d v="2026-04-08T16:25:34"/>
    <d v="2026-08-05T13:00:00"/>
    <s v="Kendala Pelanggan"/>
    <s v="REVOKE"/>
    <s v="SMP"/>
    <s v="NO ADDON"/>
    <m/>
    <s v="Follow Up Revoke Completed, New Order ID : SC1002514620"/>
    <s v="HSI Bisnis Promo HUT Telkom PSB 70% - 300 Mbps"/>
    <s v="INDIBIZ"/>
    <m/>
    <m/>
    <d v="2026-08-05T13:00:00"/>
    <s v="2026-08-05 13:00:00 | Nama PIC : Bp Baharuddin No HP : 081957137909 No Alt : - M Janji : 05 Agustus 2026 Jam Pasang : Pagi / Siang Note : hubungi pelanggan jika ingin ke lokasi, terima kasih"/>
    <m/>
    <m/>
    <m/>
    <e v="#NUM!"/>
    <e v="#NUM!"/>
    <x v="0"/>
    <x v="6"/>
  </r>
  <r>
    <n v="2614"/>
    <n v="1002529578"/>
    <n v="3"/>
    <x v="0"/>
    <n v="5"/>
    <s v="MATARAM"/>
    <s v="INNER - NUSA TENGGARA"/>
    <s v="SWE"/>
    <s v="REG"/>
    <s v="AO"/>
    <s v="NEW SALES"/>
    <m/>
    <s v="Completed (PS)"/>
    <s v="RBS-Regional 3"/>
    <d v="2026-08-16T12:23:43"/>
    <d v="2026-08-16T19:37:57"/>
    <n v="69366556"/>
    <m/>
    <n v="172605804161"/>
    <s v="SRC BOHRI"/>
    <s v="ODP-SWE-FAJ/21"/>
    <s v="WO061870987"/>
    <m/>
    <m/>
    <m/>
    <n v="116.15997249999999"/>
    <n v="-8.6660261999999992"/>
    <s v="MD|MYDB-20260814265393|SB00003/MB00385|SRC BOHRI|081703531950"/>
    <s v="MYDIGIBIZPARTNER"/>
    <m/>
    <m/>
    <m/>
    <m/>
    <m/>
    <m/>
    <m/>
    <m/>
    <s v="Management Janji"/>
    <s v="2026-08-16 08:00:00 | Nama PIC : bapak sabil  No HP :  081703531950  Alt :   M Janji : (MINGGU/16/AGUSTUS/2026)  jam Pasang : 09:00  Note : hubungi pelanggan jika ingin kelokasi"/>
    <s v="FCC"/>
    <s v="16-08-2026 12:25:45"/>
    <m/>
    <m/>
    <s v="PS"/>
    <s v="SWE"/>
    <s v="NO ADDON"/>
    <n v="2026081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6T07:00:00"/>
    <s v="2026-08-16 08:00:00 | Nama PIC : bapak sabil  No HP :  081703531950  Alt :   M Janji : (MINGGU/16/AGUSTUS/2026)  jam Pasang : 09:00  Note : hubungi pelanggan jika ingin kelokasi"/>
    <n v="2026"/>
    <n v="8"/>
    <n v="16"/>
    <d v="2026-08-16T00:00:00"/>
    <n v="-0.29166666666424135"/>
    <x v="1"/>
    <x v="14"/>
  </r>
  <r>
    <n v="2615"/>
    <n v="1002522176"/>
    <n v="3"/>
    <x v="4"/>
    <n v="4"/>
    <s v="PEKALONGAN"/>
    <s v="SLAWI"/>
    <s v="BLU"/>
    <s v="REG"/>
    <s v="AO"/>
    <s v="NEW SALES"/>
    <m/>
    <s v="98 | OSS - CANCEL COMPLETE"/>
    <s v="RBS-Regional 3"/>
    <d v="2026-08-12T13:39:31"/>
    <d v="2026-08-14T08:52:48"/>
    <n v="69364249"/>
    <m/>
    <n v="142206131318"/>
    <s v="SPBU BALAPULANG"/>
    <s v="ODP-BLU-FB/054"/>
    <s v="WO061601189"/>
    <m/>
    <m/>
    <m/>
    <n v="109.0895076"/>
    <n v="-7.0709571999999996"/>
    <s v="AMRBS;404469;REG3;ALI;085100284847;HSI 1 S 100MB;535k;PIC 085923381513;spbubalapulang04@gmail.com"/>
    <s v="Account Manager"/>
    <m/>
    <m/>
    <m/>
    <m/>
    <m/>
    <m/>
    <m/>
    <m/>
    <s v="Management Janji"/>
    <s v="2026-08-13 13:00:00|M Janji : (13/08/2026) jam Pasang : 09:00 Note : hubungi pelanggan jika ingin kelokasi|40981182|MYDITA"/>
    <s v="FCC"/>
    <d v="2026-12-08T13:55:01"/>
    <d v="2026-08-13T13:00:00"/>
    <s v="Kendala Pelanggan"/>
    <s v="CANCEL"/>
    <s v="BLU"/>
    <s v="NO ADDON"/>
    <m/>
    <s v="Cancel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3T13:00:00"/>
    <s v="2026-08-13 13:00:00|M Janji : (13/08/2026) jam Pasang : 09:00 Note : hubungi pelanggan jika ingin kelokasi|40981182|MYDITA"/>
    <m/>
    <m/>
    <m/>
    <e v="#NUM!"/>
    <e v="#NUM!"/>
    <x v="0"/>
    <x v="4"/>
  </r>
  <r>
    <n v="2616"/>
    <n v="1002532873"/>
    <n v="3"/>
    <x v="3"/>
    <n v="5"/>
    <s v="MADURA"/>
    <s v="PAMEKASAN"/>
    <s v="PME"/>
    <s v="REG"/>
    <s v="AO"/>
    <s v="NEW SALES"/>
    <s v="1P INET"/>
    <s v="MIA - INVALID SURVEY"/>
    <s v="RBS-Regional 3"/>
    <d v="2026-08-18T11:49:57"/>
    <d v="2026-08-18T20:45:56"/>
    <n v="69368865"/>
    <m/>
    <n v="152426928301"/>
    <s v="TOKO TRALALA"/>
    <s v="ODP-PME-FAW/40 FAW/D01/40.01"/>
    <s v="WO061995180"/>
    <m/>
    <m/>
    <m/>
    <n v="113.418348133564"/>
    <n v="-7.2136173847006804"/>
    <s v="MD|MYDB-20260818265964|DN00001/MN00558|TOKO TRALALA|085801312369"/>
    <s v="MYDIGIBIZPARTNER"/>
    <m/>
    <m/>
    <m/>
    <m/>
    <m/>
    <m/>
    <m/>
    <m/>
    <s v="Management Janji"/>
    <s v="2026-08-19 08:00:00 | Nama Pic : BP SAKUR No Hp Pic : 085801312369 Jam Pemasangan : 08:00 - 12.00 Tanggal Pemasangan : RABU 19 AGUSTUS 2026 Info Tambahan : Hubungi pelanggan sebelum datang ke lokasi"/>
    <s v="FCC"/>
    <s v="18-08-2026 11:54:51"/>
    <d v="2026-08-19T08:00:00"/>
    <m/>
    <s v="SURVEY_NEW_MANJA"/>
    <s v="PME"/>
    <s v="NO ADDON"/>
    <m/>
    <s v="MIE - INVALID SURVEY - Kendala Jalur/Rute Tarikan"/>
    <s v="HSI Bisnis Promo HUT Telkom PSB 70% - 150 Mbps"/>
    <s v="INDIBIZ"/>
    <m/>
    <m/>
    <d v="2026-08-19T08:00:00"/>
    <s v="2026-08-19 08:00:00 | Nama Pic : BP SAKUR No Hp Pic : 085801312369 Jam Pemasangan : 08:00 - 12.00 Tanggal Pemasangan : RABU 19 AGUSTUS 2026 Info Tambahan : Hubungi pelanggan sebelum datang ke lokasi"/>
    <m/>
    <m/>
    <m/>
    <e v="#NUM!"/>
    <e v="#NUM!"/>
    <x v="0"/>
    <x v="6"/>
  </r>
  <r>
    <n v="2617"/>
    <n v="1002510278"/>
    <n v="3"/>
    <x v="1"/>
    <n v="5"/>
    <s v="MALANG"/>
    <s v="BATU"/>
    <s v="BLB"/>
    <s v="REG"/>
    <s v="AO"/>
    <s v="NEW SALES"/>
    <m/>
    <s v="Completed (PS)"/>
    <s v="RBS-Regional 2"/>
    <d v="2026-08-05T11:48:42"/>
    <d v="2026-08-06T16:20:31"/>
    <n v="68937486"/>
    <m/>
    <n v="152702232113"/>
    <s v="PT PROFESIONAL INTERNET INDONESIA"/>
    <s v="ODP-BLB-FCU/02"/>
    <s v="WO060979274"/>
    <m/>
    <m/>
    <m/>
    <n v="112.6377789"/>
    <n v="-7.9402726000000001"/>
    <s v="AMRBS;402711; YUSRI TAUFIK;JKT OUTER ; PT PROFESIONAL INTERNET INDONESIA; pic Rifki / Cp 0852-3203-3363 / PSB indibiz 1P HSI basic 1:2 + Netmonk / mrifkipratama@gmail.com"/>
    <s v="Amex"/>
    <m/>
    <m/>
    <m/>
    <m/>
    <m/>
    <m/>
    <m/>
    <m/>
    <s v="Management Janji"/>
    <s v="2026-08-06 13:00:00|Nama Pic : BP RIFKI No Hp Pic : 085232033363 Jam Pemasangan : 08:00 - 12.00 Tanggal Pemasangan : KAMIS 06 AGUSTUS 2026 Info Tambahan : Hubungi pelanggan sebelum datang ke lokasi, terima kasih.|40961370|MYDITA"/>
    <s v="FCC"/>
    <d v="2026-05-08T11:55:33"/>
    <d v="2026-08-06T13:00:00"/>
    <m/>
    <s v="PS"/>
    <s v="BLB"/>
    <s v="NETMONK"/>
    <n v="20260806"/>
    <s v="Completed"/>
    <s v="- SP_NOSS;SP_NOSS ~ Internet NOSS Multispeed Network[0]  - E23015;E23015 ~ ES23 - Perangkat ONT[0]  - E23015~null~44292;E23015||11||Abodemen 0[0]  - E23015~null~E23015_SWONTPREM;SWONTPREM ~ Biaya Sewa ONT Premium ~ E23015[50000]  - E23047;E23047 ~ ES23 - "/>
    <s v="INDIBIZ"/>
    <m/>
    <m/>
    <d v="2026-08-06T13:00:00"/>
    <s v="2026-08-06 13:00:00|Nama Pic : BP RIFKI No Hp Pic : 085232033363 Jam Pemasangan : 08:00 - 12.00 Tanggal Pemasangan : KAMIS 06 AGUSTUS 2026 Info Tambahan : Hubungi pelanggan sebelum datang ke lokasi, terima kasih.|40961370|MYDITA"/>
    <n v="2026"/>
    <n v="8"/>
    <n v="6"/>
    <d v="2026-08-06T00:00:00"/>
    <n v="-0.54166666666424135"/>
    <x v="1"/>
    <x v="15"/>
  </r>
  <r>
    <n v="2618"/>
    <n v="1002534707"/>
    <n v="3"/>
    <x v="6"/>
    <n v="5"/>
    <s v="PASURUAN"/>
    <s v="LUMAJANG"/>
    <s v="LMJ"/>
    <s v="REG"/>
    <s v="AO"/>
    <s v="NEW SALES"/>
    <s v="1P INET"/>
    <s v="MIE - SEND SURVEY"/>
    <s v="RBS-Regional 3"/>
    <d v="2026-08-18T19:08:56"/>
    <d v="2026-08-18T19:10:01"/>
    <n v="69369520"/>
    <m/>
    <n v="152504261422"/>
    <s v="untung jaya"/>
    <s v="ODP-LMJ-FX/14 FX/D02/14.01"/>
    <s v="WO062053885"/>
    <m/>
    <m/>
    <m/>
    <n v="113.237605581732"/>
    <n v="-8.1720160549209595"/>
    <s v="|MC30211|MYIA-004475729061/POI/hendro/085233234395/freedomsuccesnetwork@gmail.com"/>
    <s v="MYIB_ASSISTANT"/>
    <m/>
    <m/>
    <m/>
    <m/>
    <m/>
    <m/>
    <m/>
    <m/>
    <s v="Management Janji"/>
    <s v="2026-08-20 08:00:00 | M Janji : (19/agustus/2026) jam Pasang : 09:00 Note : hubungi pelanggan jika ingin kelokasi"/>
    <s v="FCC"/>
    <s v="18-08-2026 19:10:29"/>
    <d v="2026-08-20T08:00:00"/>
    <m/>
    <s v="SURVEY_NEW_MANJA"/>
    <s v="LMJ"/>
    <s v="NO ADDON"/>
    <m/>
    <s v="MIE - SEND SURVEY"/>
    <s v="HSI Bisnis Promo HUT RI PSB 70% - 300 Mbps"/>
    <s v="INDIBIZ"/>
    <m/>
    <m/>
    <d v="2026-08-20T08:00:00"/>
    <s v="2026-08-20 08:00:00 | M Janji : (19/agustus/2026) jam Pasang : 09:00 Note : hubungi pelanggan jika ingin kelokasi"/>
    <m/>
    <m/>
    <m/>
    <e v="#NUM!"/>
    <e v="#NUM!"/>
    <x v="0"/>
    <x v="27"/>
  </r>
  <r>
    <n v="2619"/>
    <n v="1002529656"/>
    <n v="3"/>
    <x v="3"/>
    <n v="5"/>
    <s v="MADURA"/>
    <s v="BANGKALAN"/>
    <s v="SPG"/>
    <s v="REG"/>
    <s v="AO"/>
    <s v="NEW SALES"/>
    <s v="1P INET"/>
    <s v="Completed (PS)"/>
    <s v="RBS-Regional 3"/>
    <d v="2026-08-16T13:28:56"/>
    <d v="2026-08-17T12:29:47"/>
    <n v="69367518"/>
    <m/>
    <n v="152434913722"/>
    <s v="SPPG TAMBELANGAN 2"/>
    <s v="ODP-SPG-FY/51"/>
    <s v="WO061877990"/>
    <m/>
    <m/>
    <m/>
    <n v="113.158331103622"/>
    <n v="-7.0577804585147401"/>
    <s v="MD|MYDB-20260815265528|DN00001/MN02006|SPPG TAMBELANGAN 2|0081717434443"/>
    <s v="MYDIGIBIZPARTNER"/>
    <m/>
    <m/>
    <m/>
    <m/>
    <m/>
    <m/>
    <m/>
    <m/>
    <s v="Management Janji"/>
    <s v="2026-08-17 13:00:00 | Tanggal Pemasangan : 17 Agustus 2026 Jam Pemasangan : 08:00 13:00 Info Tambahan : Hubungi pelanggan dulu sebelum ke lokasi terimakasih"/>
    <s v="FCC"/>
    <s v="16-08-2026 13:39:58"/>
    <d v="2026-08-17T13:00:00"/>
    <m/>
    <s v="PS"/>
    <s v="SPG"/>
    <s v="NO ADDON"/>
    <n v="20260817"/>
    <s v="Completed"/>
    <s v="HSI Bisnis Promo HUT Telkom PSB 70% - 50 Mbps"/>
    <s v="INDIBIZ"/>
    <m/>
    <m/>
    <d v="2026-08-17T13:00:00"/>
    <s v="2026-08-17 13:00:00 | Tanggal Pemasangan : 17 Agustus 2026 Jam Pemasangan : 08:00 13:00 Info Tambahan : Hubungi pelanggan dulu sebelum ke lokasi terimakasih"/>
    <n v="2026"/>
    <n v="8"/>
    <n v="17"/>
    <d v="2026-08-17T00:00:00"/>
    <n v="-0.54166666666424135"/>
    <x v="1"/>
    <x v="6"/>
  </r>
  <r>
    <n v="2620"/>
    <n v="1002505808"/>
    <n v="3"/>
    <x v="0"/>
    <n v="5"/>
    <s v="MATARAM"/>
    <s v="LOMBOK TIMUR UTARA"/>
    <s v="SEL"/>
    <s v="REG"/>
    <s v="AO"/>
    <s v="NEW SALES"/>
    <s v="1P INET"/>
    <s v="Completed (PS)"/>
    <s v="RBS-Regional 3"/>
    <d v="2026-08-03T10:52:56"/>
    <d v="2026-08-03T18:42:30"/>
    <n v="69357366"/>
    <m/>
    <n v="172619203316"/>
    <s v="Toko Citra"/>
    <s v="ODP-SEL-FAV/37"/>
    <s v="WO060768500"/>
    <m/>
    <m/>
    <m/>
    <n v="116.518315896391"/>
    <n v="-8.5526921828589799"/>
    <s v="MD|MYDB-20260803264216|SC00001/MC00149|Toko Citra|081929421987"/>
    <s v="MYDIGIBIZPARTNER"/>
    <m/>
    <m/>
    <m/>
    <m/>
    <m/>
    <m/>
    <m/>
    <m/>
    <s v="Management Janji"/>
    <s v="2026-08-04 15:00:00 | Tanggal Pemasangan : 04 Agustus 2026 Jam Pemasangan : 08:00 15:00 Info Tambahan : Hubungi pelanggan dulu sebelum ke lokasi terimakasih"/>
    <s v="FCC"/>
    <d v="2026-03-08T10:55:07"/>
    <d v="2026-08-04T15:00:00"/>
    <m/>
    <s v="PS"/>
    <s v="SEL"/>
    <s v="NO ADDON"/>
    <n v="20260803"/>
    <s v="Completed"/>
    <s v="HSI Bisnis Promo HUT Telkom PSB 70% - 100 Mbps"/>
    <s v="INDIBIZ"/>
    <m/>
    <m/>
    <d v="2026-08-04T15:00:00"/>
    <s v="2026-08-04 15:00:00 | Tanggal Pemasangan : 04 Agustus 2026 Jam Pemasangan : 08:00 15:00 Info Tambahan : Hubungi pelanggan dulu sebelum ke lokasi terimakasih"/>
    <n v="2026"/>
    <n v="8"/>
    <n v="3"/>
    <d v="2026-08-03T00:00:00"/>
    <n v="-1.625"/>
    <x v="1"/>
    <x v="5"/>
  </r>
  <r>
    <n v="2621"/>
    <n v="1002526038"/>
    <n v="3"/>
    <x v="1"/>
    <n v="5"/>
    <s v="KEDIRI"/>
    <s v="NGANJUK"/>
    <s v="NJK"/>
    <s v="REG"/>
    <s v="AO"/>
    <s v="NEW SALES"/>
    <s v="1P INET"/>
    <s v="Completed (PS)"/>
    <s v="RBS-Regional 3"/>
    <d v="2026-08-14T11:01:56"/>
    <d v="2026-08-14T16:21:59"/>
    <n v="69365866"/>
    <m/>
    <n v="152611229889"/>
    <s v="KEDAI SULTAN"/>
    <s v="ODP-NJK-FAE/26 FAE/D03/26.01"/>
    <s v="WO061731057"/>
    <m/>
    <m/>
    <m/>
    <n v="111.95304896682499"/>
    <n v="-7.5856469579924397"/>
    <s v="MD|MYDB-20260814265287|DN00001/MN02309|KEDAI SULTAN|08132557607"/>
    <s v="MYDIGIBIZPARTNER"/>
    <m/>
    <m/>
    <m/>
    <m/>
    <m/>
    <m/>
    <m/>
    <m/>
    <s v="Management Janji"/>
    <s v="2026-08-15 08:00:00 | M Janji : (15/08/2026) jam Pasang : 09:00 Note : hubungi pelanggan jika ingin kelokasi"/>
    <s v="FCC"/>
    <s v="14-08-2026 11:10:21"/>
    <d v="2026-08-15T08:00:00"/>
    <m/>
    <s v="PS"/>
    <s v="NJK"/>
    <s v="NO ADDON"/>
    <n v="20260814"/>
    <s v="Completed"/>
    <s v="HSI Bisnis Khusus Winback PSB 70% - 200 Mbps"/>
    <s v="INDIBIZ"/>
    <m/>
    <m/>
    <d v="2026-08-15T08:00:00"/>
    <s v="2026-08-15 08:00:00 | M Janji : (15/08/2026) jam Pasang : 09:00 Note : hubungi pelanggan jika ingin kelokasi"/>
    <n v="2026"/>
    <n v="8"/>
    <n v="14"/>
    <d v="2026-08-14T00:00:00"/>
    <n v="-1.3333333333357587"/>
    <x v="1"/>
    <x v="3"/>
  </r>
  <r>
    <n v="2622"/>
    <n v="1002518299"/>
    <n v="3"/>
    <x v="1"/>
    <n v="5"/>
    <s v="KEDIRI"/>
    <s v="TULUNGAGUNG"/>
    <s v="TUL"/>
    <s v="REG"/>
    <s v="AO"/>
    <s v="NEW SALES"/>
    <s v="1P INET"/>
    <s v="Completed (PS)"/>
    <s v="RBS-Regional 3"/>
    <d v="2026-08-10T15:31:57"/>
    <d v="2026-08-11T13:52:54"/>
    <n v="69362665"/>
    <m/>
    <n v="152606246419"/>
    <s v="SPBU 54.662.24 Tulungagung"/>
    <s v="ODP-TUL-FAC/43"/>
    <s v="WO061421851"/>
    <m/>
    <m/>
    <m/>
    <n v="111.83997658896"/>
    <n v="-8.0846277665930302"/>
    <s v="|MN02702|MYIA-082962634554/POI/BINTAR YULIANI/082142010379/bintaryuliani5@gmail.com"/>
    <s v="MYIB_ASSISTANT"/>
    <m/>
    <m/>
    <m/>
    <m/>
    <m/>
    <m/>
    <m/>
    <m/>
    <s v="Management Janji"/>
    <s v="2026-08-11 13:00:00 | Tanggal pemasangan: 11/08/2026 Jam pemasangan : pagi / siang Info Tambahan : Hubungi pelanggan dulu sebelum ke lokasi terima kasih."/>
    <s v="FCC"/>
    <d v="2026-10-08T15:39:56"/>
    <d v="2026-08-11T13:00:00"/>
    <m/>
    <s v="PS"/>
    <s v="TUL"/>
    <s v="NO ADDON"/>
    <n v="20260811"/>
    <s v="Completed"/>
    <s v="HSI Bisnis Promo HUT Telkom PSB 70% - 50 Mbps"/>
    <s v="INDIBIZ"/>
    <m/>
    <m/>
    <d v="2026-08-11T13:00:00"/>
    <s v="2026-08-11 13:00:00 | Tanggal pemasangan: 11/08/2026 Jam pemasangan : pagi / siang Info Tambahan : Hubungi pelanggan dulu sebelum ke lokasi terima kasih."/>
    <n v="2026"/>
    <n v="8"/>
    <n v="11"/>
    <d v="2026-08-11T00:00:00"/>
    <n v="-0.54166666666424135"/>
    <x v="1"/>
    <x v="28"/>
  </r>
  <r>
    <n v="2623"/>
    <n v="1002534225"/>
    <n v="3"/>
    <x v="3"/>
    <n v="5"/>
    <s v="MADURA"/>
    <s v="BANGKALAN"/>
    <s v="KPP"/>
    <s v="REG"/>
    <s v="AO"/>
    <s v="NEW SALES"/>
    <m/>
    <s v="MIE - SEND SURVEY"/>
    <s v="RBS-Regional 2"/>
    <d v="2026-08-18T16:36:10"/>
    <d v="2026-08-18T19:08:01"/>
    <n v="69369355"/>
    <m/>
    <n v="152437905657"/>
    <s v="SDN Sokobanah Tengah 6"/>
    <s v="ODP-KPP-FH/27"/>
    <s v="WO062054029"/>
    <m/>
    <m/>
    <m/>
    <n v="113.42541"/>
    <n v="-6.9202484999999996"/>
    <s v="MB00503; Achmad Suharyadi  087851475758; achmadsuharyadi39@guru.sd.belajar.id; HSI BISNIS INET ONLY 300 MBPS 1.130k; RAHMAT; dsn Danglebar Ds. Sokobanah Tengah Kec. Sokobanah Kab. Sampang"/>
    <s v="Sales Force DBS"/>
    <m/>
    <m/>
    <m/>
    <m/>
    <m/>
    <m/>
    <m/>
    <m/>
    <s v="Management Janji"/>
    <s v="2026-08-22 13:00:00|Nama : BP ACHMAD SUHARYADI No Hp : 087851475758 No Alt :  Tgl Pemasangan : 19 Agustus 2026 Interval : PAGI  Note : Hubungi pelanggan terlebih dahulu|40971402|MYDITA"/>
    <s v="FCC"/>
    <s v="18-08-2026 16:39:51"/>
    <d v="2026-08-22T13:00:00"/>
    <m/>
    <s v="SURVEY_NEW_MANJA"/>
    <s v="KPP"/>
    <s v="NO ADDON"/>
    <m/>
    <s v="MIE - SEND SURVEY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22T13:00:00"/>
    <s v="2026-08-22 13:00:00|Nama : BP ACHMAD SUHARYADI No Hp : 087851475758 No Alt :  Tgl Pemasangan : 19 Agustus 2026 Interval : PAGI  Note : Hubungi pelanggan terlebih dahulu|40971402|MYDITA"/>
    <m/>
    <m/>
    <m/>
    <e v="#NUM!"/>
    <e v="#NUM!"/>
    <x v="0"/>
    <x v="6"/>
  </r>
  <r>
    <n v="2624"/>
    <n v="1002528942"/>
    <n v="3"/>
    <x v="6"/>
    <n v="5"/>
    <s v="SIDOARJO"/>
    <s v="PASURUAN"/>
    <s v="PWS"/>
    <s v="REG"/>
    <s v="AO"/>
    <s v="NEW SALES"/>
    <m/>
    <s v="Completed (PS)"/>
    <s v="RBS-Regional 3"/>
    <d v="2026-08-15T19:55:56"/>
    <d v="2026-08-16T13:15:04"/>
    <n v="69367219"/>
    <m/>
    <n v="152740208015"/>
    <s v="TOKO ADIBA JAYA"/>
    <s v="ODP-PWS-FR/05"/>
    <s v="WO061860593"/>
    <m/>
    <m/>
    <m/>
    <n v="112.7419491"/>
    <n v="-7.7728443"/>
    <s v="|MC30038|/DYAH KRISTIN LARASATI/085842071533/diahkristinlarasati@gmail.com"/>
    <s v="Sales Force DBS"/>
    <m/>
    <m/>
    <m/>
    <m/>
    <m/>
    <m/>
    <m/>
    <m/>
    <s v="Management Janji"/>
    <s v="2026-08-17 08:00:00|M Janji : (17 AGUSTUS 2026) jam Pasang : pagi  Note : hubungi pelanggan jika ingin kelokasi|40900827|MYDITA"/>
    <s v="FCC"/>
    <s v="15-08-2026 20:10:13"/>
    <d v="2026-08-17T08:00:00"/>
    <m/>
    <s v="PS"/>
    <s v="PWS"/>
    <s v="NO ADDON"/>
    <n v="2026081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7T08:00:00"/>
    <s v="2026-08-17 08:00:00|M Janji : (17 AGUSTUS 2026) jam Pasang : pagi  Note : hubungi pelanggan jika ingin kelokasi|40900827|MYDITA"/>
    <n v="2026"/>
    <n v="8"/>
    <n v="16"/>
    <d v="2026-08-16T00:00:00"/>
    <n v="-1.3333333333357587"/>
    <x v="1"/>
    <x v="12"/>
  </r>
  <r>
    <n v="2625"/>
    <n v="1002511891"/>
    <n v="3"/>
    <x v="3"/>
    <n v="5"/>
    <s v="SBY UTARA"/>
    <s v="MANYAR"/>
    <s v="MGO"/>
    <s v="REG"/>
    <s v="AO"/>
    <s v="NEW SALES"/>
    <s v="1P INET"/>
    <s v="100 | REVOKE COMPLETED"/>
    <s v="RBS-Regional 3"/>
    <d v="2026-08-06T10:52:57"/>
    <d v="2026-08-13T09:04:12"/>
    <n v="69359764"/>
    <m/>
    <n v="152413166990"/>
    <s v="LEMBAGA PENDIDIKAN BAHASA CHINA"/>
    <s v="ODP-DMO-FAC/14"/>
    <s v="WO061055314"/>
    <m/>
    <m/>
    <m/>
    <n v="112.75182599999999"/>
    <n v="-7.2598849999999997"/>
    <s v="MD|MYDB-20260805264495|DN00001/MN00443|LEMBAGA PENDIDIKAN BAHASA CHINA|085113162223"/>
    <s v="MYDIGIBIZPARTNER"/>
    <m/>
    <m/>
    <m/>
    <m/>
    <m/>
    <m/>
    <m/>
    <m/>
    <s v="Management Janji"/>
    <s v="2026-08-07 08:00:00 | Nama : BP RISKY SETIAWAN  No Hp : 085113162223 No Alt : 081259199599 Tgl Pemasangan : 07 Agustus 2026 Interval : PAGI  Note : Hubungi pelanggan terlebih dahulu"/>
    <s v="FCC"/>
    <d v="2026-06-08T10:55:32"/>
    <d v="2026-08-07T08:00:00"/>
    <s v="Kendala Pelanggan"/>
    <s v="REVOKE"/>
    <s v="MGO"/>
    <s v="NO ADDON"/>
    <m/>
    <s v="Revoke Completed"/>
    <s v="HSI Bisnis Promo HUT Telkom PSB 70% - 200 Mbps"/>
    <s v="INDIBIZ"/>
    <m/>
    <m/>
    <d v="2026-08-07T08:00:00"/>
    <s v="2026-08-07 08:00:00 | Nama : BP RISKY SETIAWAN  No Hp : 085113162223 No Alt : 081259199599 Tgl Pemasangan : 07 Agustus 2026 Interval : PAGI  Note : Hubungi pelanggan terlebih dahulu"/>
    <m/>
    <m/>
    <m/>
    <e v="#NUM!"/>
    <e v="#NUM!"/>
    <x v="0"/>
    <x v="10"/>
  </r>
  <r>
    <n v="2626"/>
    <n v="1002515642"/>
    <n v="3"/>
    <x v="7"/>
    <n v="4"/>
    <s v="KUDUS"/>
    <s v="BLORA"/>
    <s v="BLO"/>
    <s v="REG"/>
    <s v="AO"/>
    <s v="NEW SALES"/>
    <s v="1P INET"/>
    <s v="Completed (PS)"/>
    <s v="RBS-Regional 3"/>
    <d v="2026-08-08T09:26:57"/>
    <d v="2026-08-11T16:21:43"/>
    <n v="69361265"/>
    <m/>
    <n v="141569115697"/>
    <s v="SMK NEGERI 1 JEPON"/>
    <s v="ODP-BLO-FFD/185 FFD/D07/185.01"/>
    <s v="WO061237533"/>
    <m/>
    <m/>
    <m/>
    <n v="111.4781053"/>
    <n v="-6.9687655999999896"/>
    <s v="|MN02756|MYIA-011968540025/POI/Olivia Noor Prita sari/085728035407/smkn1jepon@yahoo.com"/>
    <s v="MYIB_ASSISTANT"/>
    <m/>
    <m/>
    <m/>
    <m/>
    <m/>
    <m/>
    <m/>
    <m/>
    <s v="Management Janji"/>
    <s v="2026-08-11 08:00:00 | Tanggal pemasangan: 09/08/2026 Jam pemasangan : pagi / siang Info Tambahan : Hubungi pelanggan dulu sebelum ke lokasi. terima kasih"/>
    <s v="FCC"/>
    <d v="2026-08-08T09:39:52"/>
    <d v="2026-08-11T08:00:00"/>
    <m/>
    <s v="PS"/>
    <s v="BLO"/>
    <s v="NO ADDON"/>
    <n v="20260811"/>
    <s v="Completed"/>
    <s v="HSI Bisnis Promo HUT Telkom PSB 70% - 150 Mbps"/>
    <s v="INDIBIZ"/>
    <m/>
    <m/>
    <d v="2026-08-11T08:00:00"/>
    <s v="2026-08-11 08:00:00 | Tanggal pemasangan: 09/08/2026 Jam pemasangan : pagi / siang Info Tambahan : Hubungi pelanggan dulu sebelum ke lokasi. terima kasih"/>
    <n v="2026"/>
    <n v="8"/>
    <n v="11"/>
    <d v="2026-08-11T00:00:00"/>
    <n v="-0.33333333333575865"/>
    <x v="1"/>
    <x v="4"/>
  </r>
  <r>
    <n v="2627"/>
    <n v="1002525659"/>
    <n v="3"/>
    <x v="4"/>
    <n v="4"/>
    <s v="SEMARANG"/>
    <s v="KENDAL"/>
    <s v="SKR"/>
    <s v="REG"/>
    <s v="AO"/>
    <s v="NEW SALES"/>
    <s v="1P INET"/>
    <s v="OSS - FALLOUT"/>
    <s v="RBS-Regional 3"/>
    <d v="2026-08-14T09:35:57"/>
    <d v="2026-08-15T17:30:27"/>
    <n v="69365678"/>
    <m/>
    <n v="141409102270"/>
    <s v="SDN 2 TAMANREJO"/>
    <s v="ODP-SKR-FD/018 FD/D01/018.01"/>
    <s v="WO061721678"/>
    <m/>
    <m/>
    <m/>
    <n v="110.00635"/>
    <n v="-7.1218120000000003"/>
    <s v="|MN01684|MYIA-041710176695/POI/alif latifatunisa/082138033862/alibnisa559@gmail.com"/>
    <s v="MYIB_ASSISTANT"/>
    <m/>
    <m/>
    <m/>
    <m/>
    <m/>
    <m/>
    <m/>
    <m/>
    <s v="Management Janji"/>
    <s v="2026-08-15 08:00:00 | Nama PIC : IBU ALIF No HP : 082138033862 No Alternatif : M Janji : 15/07/2026 Jam Pasang : Pagi NoteÃ‚Â :  Hubungi terlebih dahulu sebelum ke lokasi "/>
    <s v="FCC"/>
    <s v="14-08-2026 09:40:20"/>
    <d v="2026-08-15T08:00:00"/>
    <s v="Kendala Teknik"/>
    <s v="FO_WFM"/>
    <s v="SKR"/>
    <s v="NO ADDON"/>
    <m/>
    <s v="Provisioning Failed|WFM|INF009051083|-7.142752, 109.990174 |TNO_DI LOKASI PELANGGAN BLM ADA JARINGAN TELKOM SAMA SEKALI"/>
    <s v="HSI Bisnis Promo HUT Telkom PSB 70% - 50 Mbps"/>
    <s v="INDIBIZ"/>
    <m/>
    <m/>
    <d v="2026-08-15T08:00:00"/>
    <s v="2026-08-15 08:00:00 | Nama PIC : IBU ALIF No HP : 082138033862 No Alternatif : M Janji : 15/07/2026 Jam Pasang : Pagi NoteÃ‚Â :  Hubungi terlebih dahulu sebelum ke lokasi "/>
    <m/>
    <m/>
    <m/>
    <e v="#NUM!"/>
    <e v="#NUM!"/>
    <x v="0"/>
    <x v="4"/>
  </r>
  <r>
    <n v="2628"/>
    <n v="1002516066"/>
    <n v="3"/>
    <x v="1"/>
    <n v="5"/>
    <s v="KEDIRI"/>
    <s v="TULUNGAGUNG"/>
    <s v="CAT"/>
    <s v="REG"/>
    <s v="AO"/>
    <s v="NEW SALES"/>
    <s v="1P INET"/>
    <s v="102 | FOLLOW UP COMPLETED"/>
    <s v="RBS-Regional 3"/>
    <d v="2026-08-08T15:01:57"/>
    <d v="2026-08-10T11:43:41"/>
    <n v="69361530"/>
    <m/>
    <n v="152622208696"/>
    <s v="SPBU 54.662.31 Tulungagung"/>
    <s v="ODP-CAT-FJ/09 FJ/D01/09.01"/>
    <s v="WO061271631"/>
    <m/>
    <m/>
    <m/>
    <n v="111.823612317792"/>
    <n v="-8.2103714641529209"/>
    <s v="|MN00418|MYIA-051295835269/POI/YUDA ROCHMANSYAH/0851611511818/batumulyajaya@gmail.com"/>
    <s v="MYIB_ASSISTANT"/>
    <m/>
    <m/>
    <m/>
    <m/>
    <m/>
    <m/>
    <m/>
    <m/>
    <s v="Management Janji"/>
    <s v="2026-08-09 13:00:00 | Nama PIC : Bp Yuda No Hp : 0851611511818 No Alt : - Tgl Pemasangan : 09 Agustus 2026 Interval : PAGI SIANG Note : Hubungi pelanggan terlebih dahulu"/>
    <s v="FCC"/>
    <d v="2026-08-08T15:10:03"/>
    <d v="2026-08-09T13:00:00"/>
    <m/>
    <s v="REVOKE"/>
    <s v="CAT"/>
    <s v="NO ADDON"/>
    <m/>
    <s v="Follow Up Revoke Completed, New Order ID : SC1002517492"/>
    <s v="HSI Bisnis Promo HUT Telkom PSB 70% - 50 Mbps"/>
    <s v="INDIBIZ"/>
    <m/>
    <m/>
    <d v="2026-08-09T13:00:00"/>
    <s v="2026-08-09 13:00:00 | Nama PIC : Bp Yuda No Hp : 0851611511818 No Alt : - Tgl Pemasangan : 09 Agustus 2026 Interval : PAGI SIANG Note : Hubungi pelanggan terlebih dahulu"/>
    <m/>
    <m/>
    <m/>
    <e v="#NUM!"/>
    <e v="#NUM!"/>
    <x v="0"/>
    <x v="28"/>
  </r>
  <r>
    <n v="2629"/>
    <n v="1002524852"/>
    <n v="3"/>
    <x v="7"/>
    <n v="4"/>
    <s v="KUDUS"/>
    <s v="BLORA"/>
    <s v="CEP"/>
    <s v="REG"/>
    <s v="AO"/>
    <s v="NEW SALES"/>
    <s v="1P INET"/>
    <s v="7 | OSS - PROVISIONING ISSUED"/>
    <s v="RBS-Regional 3"/>
    <d v="2026-08-13T16:04:56"/>
    <d v="2026-08-14T13:13:26"/>
    <n v="69365406"/>
    <m/>
    <n v="142552107772"/>
    <s v="PT ASRY MANDIRI SEJAHTERA Gadu"/>
    <s v="ODP-CEP-FG/030 FG/D10/030.01"/>
    <s v="WO061689137"/>
    <m/>
    <m/>
    <m/>
    <n v="111.57089000000001"/>
    <n v="-7.1166099999999997"/>
    <s v="|MB00450|MYIA-088553205785/POI/NOVIANI ARIFAH/085157955964/admiin.artha1234@gmail.com"/>
    <s v="MYIB_ASSISTANT"/>
    <m/>
    <m/>
    <m/>
    <m/>
    <m/>
    <m/>
    <m/>
    <m/>
    <s v="Management Janji"/>
    <s v="2026-08-14 13:00:00 | telp : 085157955964 M Janji : (14/08/2026) jam Pasang : 09:00 Note : hubungi pelanggan jika ingin kelokasi"/>
    <s v="FCC"/>
    <s v="13-08-2026 16:09:57"/>
    <d v="2026-08-14T13:00:00"/>
    <m/>
    <s v="PI"/>
    <s v="CEP"/>
    <s v="NO ADDON"/>
    <m/>
    <s v="Provisioning Issued"/>
    <s v="HSI Bisnis Basic PSB 70% - 50 Mbps"/>
    <s v="INDIBIZ"/>
    <m/>
    <m/>
    <d v="2026-08-14T13:00:00"/>
    <s v="2026-08-14 13:00:00 | telp : 085157955964 M Janji : (14/08/2026) jam Pasang : 09:00 Note : hubungi pelanggan jika ingin kelokasi"/>
    <m/>
    <m/>
    <m/>
    <e v="#NUM!"/>
    <e v="#NUM!"/>
    <x v="0"/>
    <x v="4"/>
  </r>
  <r>
    <n v="2630"/>
    <n v="1002527989"/>
    <n v="3"/>
    <x v="6"/>
    <n v="5"/>
    <s v="JEMBER"/>
    <s v="BONDOWOSO"/>
    <s v="BOW"/>
    <s v="REG"/>
    <s v="AO"/>
    <s v="NEW SALES"/>
    <s v="1P INET"/>
    <s v="Completed (PS)"/>
    <s v="RBS-Regional 3"/>
    <d v="2026-08-15T11:02:57"/>
    <d v="2026-08-15T16:21:10"/>
    <n v="69366727"/>
    <m/>
    <n v="152507223623"/>
    <s v="Rumah Kos Siti"/>
    <s v="ODP-BOW-FV/50"/>
    <s v="WO061808245"/>
    <m/>
    <m/>
    <m/>
    <n v="113.922738814453"/>
    <n v="-7.96362185977857"/>
    <s v="|MC30280|MYIA-078095754804/POI/SITI AISYAH/085726140786/langkahfarm@gmail.com"/>
    <s v="MYIB_ASSISTANT"/>
    <m/>
    <m/>
    <m/>
    <m/>
    <m/>
    <m/>
    <m/>
    <m/>
    <s v="Management Janji"/>
    <s v="2026-08-18 08:00:00 | Nama Pic : BP MUNIB No Hp Pic : 085726140786 Jam Pemasangan : 08:00 - 12.00 Tanggal Pemasangan : 18 AGUSTUS 2026 Info Tambahan : Hubungi pelanggan sebelum datang ke lokasi"/>
    <s v="FCC"/>
    <s v="15-08-2026 11:09:59"/>
    <d v="2026-08-18T08:00:00"/>
    <m/>
    <s v="PS"/>
    <s v="BOW"/>
    <s v="NO ADDON"/>
    <n v="20260815"/>
    <s v="Completed"/>
    <s v="HSI Bisnis Promo HUT Telkom PSB 70% - 300 Mbps"/>
    <s v="INDIBIZ"/>
    <m/>
    <m/>
    <d v="2026-08-18T08:00:00"/>
    <s v="2026-08-18 08:00:00 | Nama Pic : BP MUNIB No Hp Pic : 085726140786 Jam Pemasangan : 08:00 - 12.00 Tanggal Pemasangan : 18 AGUSTUS 2026 Info Tambahan : Hubungi pelanggan sebelum datang ke lokasi"/>
    <n v="2026"/>
    <n v="8"/>
    <n v="15"/>
    <d v="2026-08-15T00:00:00"/>
    <n v="-3.3333333333357587"/>
    <x v="1"/>
    <x v="13"/>
  </r>
  <r>
    <n v="2631"/>
    <n v="1002532310"/>
    <n v="3"/>
    <x v="6"/>
    <n v="5"/>
    <s v="JEMBER"/>
    <s v="BANYUWANGI"/>
    <s v="MCR"/>
    <s v="REG"/>
    <s v="AO"/>
    <s v="NEW SALES"/>
    <s v="1P INET"/>
    <s v="OSS - FALLOUT"/>
    <s v="RBS-Regional 3"/>
    <d v="2026-08-18T09:49:57"/>
    <d v="2026-08-18T21:25:02"/>
    <n v="69368629"/>
    <m/>
    <n v="152522205343"/>
    <s v="DAS GAME"/>
    <s v="ODP-MCR-FJ/08 FJ/D01/08.01"/>
    <s v="WO061979419"/>
    <m/>
    <m/>
    <m/>
    <n v="114.30029469999999"/>
    <n v="-8.5436818999999993"/>
    <s v="MD|MYDB-20260818265947|DC30004/MC30042|DAS GAME|085650847630"/>
    <s v="MYDIGIBIZPARTNER"/>
    <m/>
    <m/>
    <m/>
    <m/>
    <m/>
    <m/>
    <m/>
    <m/>
    <s v="Management Janji"/>
    <s v="2026-08-19 13:00:00 | Nama PIC:  bp suprayitno  No HP: 085650847630 Alt: Tanggal: 19/8/2026 Jam Pasang: Siang Note: Hubungi sebelum ke lokasi, terimakasih"/>
    <s v="FCC"/>
    <s v="18-08-2026 09:55:10"/>
    <d v="2026-08-19T13:00:00"/>
    <m/>
    <s v="FO_ASAP"/>
    <s v="MCR"/>
    <s v="NETMONK"/>
    <m/>
    <s v="Provisioning Failed|ACTIVATION|INF009069734|FAIL:resource conflicts (NAME). Rollback Succeeded."/>
    <s v="HSI Bisnis Bundling Netmonk PSB 70% Promo - 300 Mbps"/>
    <s v="INDIBIZ"/>
    <m/>
    <m/>
    <d v="2026-08-19T13:00:00"/>
    <s v="2026-08-19 13:00:00 | Nama PIC:  bp suprayitno  No HP: 085650847630 Alt: Tanggal: 19/8/2026 Jam Pasang: Siang Note: Hubungi sebelum ke lokasi, terimakasih"/>
    <m/>
    <m/>
    <m/>
    <e v="#NUM!"/>
    <e v="#NUM!"/>
    <x v="0"/>
    <x v="9"/>
  </r>
  <r>
    <n v="2632"/>
    <n v="1002530041"/>
    <n v="3"/>
    <x v="1"/>
    <n v="5"/>
    <s v="MALANG"/>
    <s v="KEPANJEN"/>
    <s v="MLG"/>
    <s v="REG"/>
    <s v="AO"/>
    <s v="NEW SALES"/>
    <s v="1P INET"/>
    <s v="102 | FOLLOW UP COMPLETED"/>
    <s v="RBS-Regional 3"/>
    <d v="2026-08-16T17:53:56"/>
    <d v="2026-08-18T16:13:31"/>
    <n v="69367735"/>
    <m/>
    <n v="152701227219"/>
    <s v="Gudang Santosa"/>
    <s v="ODP-MLG-FET/25 FET/D04/25.01"/>
    <s v="WO061896745"/>
    <m/>
    <m/>
    <m/>
    <n v="112.63425936761899"/>
    <n v="-7.9920212719270296"/>
    <s v="|MN00814|MYIA-099458101065/POI/Ervina Juwitasari/082229262016/juwitasariervina@gmail.com"/>
    <s v="MYIB_ASSISTANT"/>
    <m/>
    <m/>
    <m/>
    <m/>
    <m/>
    <m/>
    <m/>
    <m/>
    <s v="Management Janji"/>
    <s v="2026-08-18 08:00:00 | Tanggal Pemasangan : 18 Agustus 2026 Jam Pemasangan : 08:00 13:00 Info Tambahan : Hubungi pelanggan dulu sebelum ke lokasi terimakasih"/>
    <s v="FCC"/>
    <s v="16-08-2026 17:55:00"/>
    <d v="2026-08-18T08:00:00"/>
    <m/>
    <s v="REVOKE"/>
    <s v="MLG"/>
    <s v="NO ADDON"/>
    <m/>
    <s v="Follow Up Revoke Completed, New Order ID : SC1002534097"/>
    <s v="HSI Bisnis Promo HUT Telkom PSB 70% - 100 Mbps"/>
    <s v="INDIBIZ"/>
    <m/>
    <m/>
    <d v="2026-08-18T08:00:00"/>
    <s v="2026-08-18 08:00:00 | Tanggal Pemasangan : 18 Agustus 2026 Jam Pemasangan : 08:00 13:00 Info Tambahan : Hubungi pelanggan dulu sebelum ke lokasi terimakasih"/>
    <m/>
    <m/>
    <m/>
    <e v="#NUM!"/>
    <e v="#NUM!"/>
    <x v="0"/>
    <x v="24"/>
  </r>
  <r>
    <n v="2633"/>
    <n v="1002526080"/>
    <n v="3"/>
    <x v="1"/>
    <n v="5"/>
    <s v="MADIUN"/>
    <s v="MADIUN"/>
    <s v="MSP"/>
    <s v="REG"/>
    <s v="AO"/>
    <s v="NEW SALES"/>
    <s v="1P INET"/>
    <s v="Completed (PS)"/>
    <s v="RBS-Regional 3"/>
    <d v="2026-08-14T11:11:57"/>
    <d v="2026-08-14T15:23:39"/>
    <n v="69365881"/>
    <s v="-"/>
    <n v="-152631207308"/>
    <s v="KOST SARLIA PUTRI"/>
    <s v="ODP-MSP-FC/41 FC/D04/41.01"/>
    <s v="WO061732213"/>
    <m/>
    <m/>
    <m/>
    <n v="111.439783112469"/>
    <n v="-7.5879619036654002"/>
    <s v="|MN00264|MYIA-023475796588/POI/wiwik winarni ningsih/085895418097/wiwikwinarni1310@gmail.com"/>
    <s v="MYIB_ASSISTANT"/>
    <m/>
    <m/>
    <m/>
    <m/>
    <m/>
    <m/>
    <m/>
    <m/>
    <s v="Management Janji"/>
    <s v="2026-08-15 08:00:00 | Jam pemasangan : 12.00 Info Tambahan : Hubungi pelanggan dulu sebelum ke lokasi terimakasih  "/>
    <s v="FCC"/>
    <s v="14-08-2026 11:39:52"/>
    <d v="2026-08-15T08:00:00"/>
    <m/>
    <s v="PS"/>
    <s v="MSP"/>
    <s v="NO ADDON"/>
    <n v="20260814"/>
    <s v="Completed"/>
    <s v="HSI Bisnis Promo HUT Telkom PSB 70% - 50 Mbps"/>
    <s v="INDIBIZ"/>
    <m/>
    <m/>
    <d v="2026-08-15T08:00:00"/>
    <s v="2026-08-15 08:00:00 | Jam pemasangan : 12.00 Info Tambahan : Hubungi pelanggan dulu sebelum ke lokasi terimakasih  "/>
    <n v="2026"/>
    <n v="8"/>
    <n v="14"/>
    <d v="2026-08-14T00:00:00"/>
    <n v="-1.3333333333357587"/>
    <x v="1"/>
    <x v="11"/>
  </r>
  <r>
    <n v="2634"/>
    <n v="1002504477"/>
    <n v="3"/>
    <x v="7"/>
    <n v="4"/>
    <s v="KUDUS"/>
    <s v="KUDUS"/>
    <s v="DMA"/>
    <s v="REG"/>
    <s v="AO"/>
    <s v="NEW SALES"/>
    <s v="1P INET"/>
    <s v="102 | FOLLOW UP COMPLETED"/>
    <s v="RBS-Regional 3"/>
    <d v="2026-08-01T11:55:56"/>
    <d v="2026-08-03T16:14:36"/>
    <n v="69356680"/>
    <m/>
    <n v="141456115363"/>
    <s v="BMB CELL"/>
    <s v="ODP-DMA-FDA/091 FDA/D03/091/01"/>
    <s v="WO060637535"/>
    <m/>
    <m/>
    <m/>
    <n v="110.60361899999999"/>
    <n v="-6.9164899999999996"/>
    <s v="|MC60105|MYIA-047028032765/POI/MOKHAMAD YASIN/082322669796/novitahima.nh@gmail.com"/>
    <s v="MYIB_ASSISTANT"/>
    <m/>
    <m/>
    <m/>
    <m/>
    <m/>
    <m/>
    <m/>
    <m/>
    <s v="Management Janji"/>
    <s v="2026-08-02 08:00:00 | Nama PIC : bapak yasin No HP : 082322669796 Alt :  M Janji : (MINGGU/2/AGUSTUS/2026) jam Pasang : 09:00 Note : hubungi pelanggan jika ingin kelokasi"/>
    <s v="FCC"/>
    <d v="2026-01-08T12:09:52"/>
    <d v="2026-08-02T08:00:00"/>
    <m/>
    <s v="REVOKE"/>
    <s v="DMA"/>
    <s v="NO ADDON"/>
    <m/>
    <s v="Follow Up Revoke Completed, New Order ID : SC1002506486"/>
    <s v="HSI Bisnis Basic Promo HUT Telkom PSB 70% - 50 Mbps"/>
    <s v="INDIBIZ"/>
    <m/>
    <m/>
    <d v="2026-08-02T08:00:00"/>
    <s v="2026-08-02 08:00:00 | Nama PIC : bapak yasin No HP : 082322669796 Alt :  M Janji : (MINGGU/2/AGUSTUS/2026) jam Pasang : 09:00 Note : hubungi pelanggan jika ingin kelokasi"/>
    <m/>
    <m/>
    <m/>
    <e v="#NUM!"/>
    <e v="#NUM!"/>
    <x v="0"/>
    <x v="4"/>
  </r>
  <r>
    <n v="2635"/>
    <n v="1002511262"/>
    <n v="3"/>
    <x v="0"/>
    <n v="5"/>
    <s v="MATARAM"/>
    <s v="INNER - NUSA TENGGARA"/>
    <s v="MTR"/>
    <s v="REG"/>
    <s v="AO"/>
    <s v="NEW SALES"/>
    <s v="1P INET"/>
    <s v="Completed (PS)"/>
    <s v="RBS-Regional 3"/>
    <d v="2026-08-05T17:25:57"/>
    <d v="2026-08-06T16:54:35"/>
    <n v="69359443"/>
    <m/>
    <n v="172601796827"/>
    <s v="SHAFIRA GROSIR"/>
    <s v="ODP-MTR-FDA/21 FDA/D03/21.01"/>
    <s v="WO061017198"/>
    <m/>
    <m/>
    <m/>
    <n v="116.10231667757"/>
    <n v="-8.54190479447389"/>
    <s v="MD|MYDB-20260805264458|EC40001/MC40003|SHAFIRA GROSIR|085337369736"/>
    <s v="MYDIGIBIZPARTNER"/>
    <m/>
    <m/>
    <m/>
    <m/>
    <m/>
    <m/>
    <m/>
    <m/>
    <s v="Management Janji"/>
    <s v="2026-08-07 13:00:00 | M Janji : (06/08/2026) jam Pasang : 09:00 Note : hubungi pelanggan jika ingin kelokasi"/>
    <s v="FCC"/>
    <d v="2026-05-08T17:39:46"/>
    <d v="2026-08-07T13:00:00"/>
    <m/>
    <s v="PS"/>
    <s v="MTR"/>
    <s v="NETMONK"/>
    <n v="20260806"/>
    <s v="Completed"/>
    <s v="HSI Bisnis Bundling Netmonk Promo 2026 PSB 70% - 150 Mbps"/>
    <s v="INDIBIZ"/>
    <m/>
    <m/>
    <d v="2026-08-07T13:00:00"/>
    <s v="2026-08-07 13:00:00 | M Janji : (06/08/2026) jam Pasang : 09:00 Note : hubungi pelanggan jika ingin kelokasi"/>
    <n v="2026"/>
    <n v="8"/>
    <n v="6"/>
    <d v="2026-08-06T00:00:00"/>
    <n v="-1.5416666666642413"/>
    <x v="1"/>
    <x v="14"/>
  </r>
  <r>
    <n v="2636"/>
    <n v="1002520663"/>
    <n v="3"/>
    <x v="6"/>
    <n v="5"/>
    <s v="SIDOARJO"/>
    <s v="MOJOKERTO"/>
    <s v="DLA"/>
    <s v="REG"/>
    <s v="AO"/>
    <s v="NEW SALES"/>
    <m/>
    <s v="Completed (PS)"/>
    <s v="RBS-Regional 3"/>
    <d v="2026-08-11T16:14:48"/>
    <d v="2026-08-12T17:30:37"/>
    <n v="69363611"/>
    <m/>
    <n v="152329216949"/>
    <s v="CAFE &amp; RENTAL PLAYSTATION"/>
    <s v="ODP-DLA-FH/24"/>
    <s v="WO061532043"/>
    <m/>
    <m/>
    <m/>
    <n v="112.519558668136"/>
    <n v="-7.5841850661147996"/>
    <s v="|MC30080|/MOHAMMAD KHOLIQ/82371305284/mohammadkholiq927@gmail.com"/>
    <s v="Sales Force DBS"/>
    <m/>
    <m/>
    <m/>
    <m/>
    <m/>
    <m/>
    <m/>
    <m/>
    <s v="Management Janji"/>
    <s v="2026-08-12 15:00:00|Waktu pemasangan : 12 agustus 2026 Jam pemasangan : 08.00 - 12.00 Info Tambahan : Hubungi pelanggan dulu sebelum ke lokasi terimakasih |40971401|MYDITA"/>
    <s v="FCC"/>
    <d v="2026-11-08T16:39:47"/>
    <d v="2026-08-12T15:00:00"/>
    <m/>
    <s v="PS"/>
    <s v="DLA"/>
    <s v="NETMONK - OCA"/>
    <n v="20260812"/>
    <s v="Completed"/>
    <s v="- E23015;E23015 ~ ES23 - Perangkat ONT[0]  - E23015~null~44292;E23015||11||Abodemen 0[0]  - E23015~null~E23015_SWONTPREM;SWONTPREM ~ Biaya Sewa ONT Premium ~ E23015[50000]  - E24057;E24057 ~ ES24 - Paket HSI Bisnis (HSIE) Khusus Winback[0]  - E24057~null~"/>
    <s v="INDIBIZ"/>
    <m/>
    <m/>
    <d v="2026-08-12T15:00:00"/>
    <s v="2026-08-12 15:00:00|Waktu pemasangan : 12 agustus 2026 Jam pemasangan : 08.00 - 12.00 Info Tambahan : Hubungi pelanggan dulu sebelum ke lokasi terimakasih |40971401|MYDITA"/>
    <n v="2026"/>
    <n v="8"/>
    <n v="12"/>
    <d v="2026-08-12T00:00:00"/>
    <n v="-0.625"/>
    <x v="1"/>
    <x v="20"/>
  </r>
  <r>
    <n v="2637"/>
    <n v="1002527090"/>
    <n v="3"/>
    <x v="3"/>
    <n v="5"/>
    <s v="MADURA"/>
    <s v="PAMEKASAN"/>
    <s v="SMP"/>
    <s v="REG"/>
    <s v="AO"/>
    <s v="NEW SALES"/>
    <s v="1P INET"/>
    <s v="Completed (PS)"/>
    <s v="RBS-Regional 3"/>
    <d v="2026-08-14T16:07:56"/>
    <d v="2026-08-15T13:56:53"/>
    <n v="69366323"/>
    <m/>
    <n v="152431232386"/>
    <s v="RUMAH TRANSAKSI"/>
    <s v="ODP-SMP-FV/80 FV/D05/80.01"/>
    <s v="WO061768087"/>
    <m/>
    <m/>
    <m/>
    <n v="113.80946215242101"/>
    <n v="-7.10616500760728"/>
    <s v="MD|MYDB-20260814265378|DN00001/MN00806|RUMAH TRANSAKSI|08213325454"/>
    <s v="MYDIGIBIZPARTNER"/>
    <m/>
    <m/>
    <m/>
    <m/>
    <m/>
    <m/>
    <m/>
    <m/>
    <s v="Management Janji"/>
    <s v="2026-08-15 13:00:00 | Nama PIC :  bu nyunyuk  No HP : 08213325454 Alt :  M Janji : 15/AGUSTUS/2026 jam Pasang : Siang  Note : hubungi pelanggan jika ingin kelokasi, terimakasih. "/>
    <s v="FCC"/>
    <s v="14-08-2026 16:10:01"/>
    <d v="2026-08-15T13:00:00"/>
    <m/>
    <s v="PS"/>
    <s v="SMP"/>
    <s v="NO ADDON"/>
    <n v="20260815"/>
    <s v="Completed"/>
    <s v="HSI Bisnis Promo HUT Telkom PSB 70% - 300 Mbps"/>
    <s v="INDIBIZ"/>
    <m/>
    <m/>
    <d v="2026-08-15T13:00:00"/>
    <s v="2026-08-15 13:00:00 | Nama PIC :  bu nyunyuk  No HP : 08213325454 Alt :  M Janji : 15/AGUSTUS/2026 jam Pasang : Siang  Note : hubungi pelanggan jika ingin kelokasi, terimakasih. "/>
    <n v="2026"/>
    <n v="8"/>
    <n v="15"/>
    <d v="2026-08-15T00:00:00"/>
    <n v="-0.54166666666424135"/>
    <x v="1"/>
    <x v="6"/>
  </r>
  <r>
    <n v="2638"/>
    <n v="1002513511"/>
    <n v="3"/>
    <x v="6"/>
    <n v="5"/>
    <s v="SIDOARJO"/>
    <s v="MOJOKERTO"/>
    <s v="NGI"/>
    <s v="REG"/>
    <s v="AO"/>
    <s v="NEW SALES"/>
    <m/>
    <s v="Completed (PS)"/>
    <s v="RBS-Regional 3"/>
    <d v="2026-08-06T20:44:19"/>
    <d v="2026-08-06T22:54:13"/>
    <n v="69359281"/>
    <m/>
    <n v="152321202950"/>
    <s v="MESH KARYAWAN"/>
    <s v="ODP-NGI-FG/20"/>
    <s v="WO061121576"/>
    <m/>
    <m/>
    <m/>
    <n v="112.609212"/>
    <n v="-7.5502820000000002"/>
    <s v="|404303|/MESH KARYAWAN/WINBACK 2.0 HSI B2B (1:1) 100MBPS 535RB PSB DISC 70%//yarohman2001@gmail.com/ABDUR ROHMAN/085701795348 / 85655870884"/>
    <s v="Sales Force DBS"/>
    <m/>
    <m/>
    <m/>
    <m/>
    <m/>
    <m/>
    <m/>
    <m/>
    <s v="Management Janji"/>
    <s v="2026-08-07 15:00:00|Waktu pemasnagan : 07 agustus 2026  Jam pemasangan : 08.00 - 12.00  Mohon hubungi pelanggan sebelum ke lokasi   Terima kasih|40010577|MYDITA"/>
    <s v="FCC"/>
    <d v="2026-06-08T20:55:11"/>
    <m/>
    <m/>
    <s v="PS"/>
    <s v="NGI"/>
    <s v="NO ADDON"/>
    <n v="20260806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6T07:00:00"/>
    <s v="2026-08-07 15:00:00|Waktu pemasnagan : 07 agustus 2026  Jam pemasangan : 08.00 - 12.00  Mohon hubungi pelanggan sebelum ke lokasi   Terima kasih|40010577|MYDITA"/>
    <n v="2026"/>
    <n v="8"/>
    <n v="6"/>
    <d v="2026-08-06T00:00:00"/>
    <n v="-0.29166666666424135"/>
    <x v="1"/>
    <x v="20"/>
  </r>
  <r>
    <n v="2639"/>
    <n v="1002509866"/>
    <n v="3"/>
    <x v="1"/>
    <n v="5"/>
    <s v="MALANG"/>
    <s v="KEPANJEN"/>
    <s v="GDG"/>
    <s v="REG"/>
    <s v="AO"/>
    <s v="NEW SALES"/>
    <s v="1P INET"/>
    <s v="Completed (PS)"/>
    <s v="RBS-Regional 3"/>
    <d v="2026-08-05T09:58:56"/>
    <d v="2026-08-07T14:43:10"/>
    <n v="69358853"/>
    <m/>
    <n v="152704231400"/>
    <s v="KOS NURUL ULUM"/>
    <s v="ODP-GDG-FF/92 FF/D10/92.01"/>
    <s v="WO060957068"/>
    <m/>
    <m/>
    <m/>
    <n v="112.59609560784899"/>
    <n v="-8.0549348346724692"/>
    <s v="|MC20235|MYIA-011833560054/POI/MUHAMMAD HARIS UBAIDILLAH /0895360517060/mhd16199@gmail.com"/>
    <s v="MYIB_ASSISTANT"/>
    <m/>
    <m/>
    <m/>
    <m/>
    <m/>
    <m/>
    <m/>
    <m/>
    <s v="Management Janji"/>
    <s v="2026-08-08 08:00:00 | Nama PIC : bapak haris No HP : 0895360517060 Alt :  M Janji : (SABTU/8/AGUSTUS/2026) jam Pasang : 09:00 Note : hubungi pelanggan jika ingin kelokasi"/>
    <s v="FCC"/>
    <d v="2026-05-08T10:09:56"/>
    <d v="2026-08-08T08:00:00"/>
    <m/>
    <s v="PS"/>
    <s v="GDG"/>
    <s v="NO ADDON"/>
    <n v="20260807"/>
    <s v="Completed"/>
    <s v="HSI Bisnis Promo HUT Telkom PSB 70% - 100 Mbps"/>
    <s v="INDIBIZ"/>
    <m/>
    <m/>
    <d v="2026-08-08T08:00:00"/>
    <s v="2026-08-08 08:00:00 | Nama PIC : bapak haris No HP : 0895360517060 Alt :  M Janji : (SABTU/8/AGUSTUS/2026) jam Pasang : 09:00 Note : hubungi pelanggan jika ingin kelokasi"/>
    <n v="2026"/>
    <n v="8"/>
    <n v="7"/>
    <d v="2026-08-07T00:00:00"/>
    <n v="-1.3333333333357587"/>
    <x v="1"/>
    <x v="24"/>
  </r>
  <r>
    <n v="2640"/>
    <n v="1002508576"/>
    <n v="3"/>
    <x v="2"/>
    <n v="4"/>
    <s v="MAGELANG"/>
    <s v="MUNTILAN"/>
    <s v="SWT"/>
    <s v="REG"/>
    <s v="AO"/>
    <s v="NEW SALES"/>
    <m/>
    <s v="CANCEL COMPLETED"/>
    <s v="RBS-Regional 3"/>
    <d v="2026-08-04T14:33:02"/>
    <d v="2026-08-04T18:24:58"/>
    <n v="69358354"/>
    <m/>
    <n v="142164113606"/>
    <s v="Sumanto farm"/>
    <m/>
    <m/>
    <m/>
    <m/>
    <m/>
    <n v="110.3618694"/>
    <n v="-7.5320916999999996"/>
    <s v="|MN00935|/Sumanto farm/085729793368/Mantosumanto1019@gmail.com/ 1S HSI BISNIS BASIC PROMO HUT 50 Mbps / AGUS SADEWO"/>
    <s v="Sales Profesional"/>
    <m/>
    <m/>
    <m/>
    <m/>
    <m/>
    <m/>
    <m/>
    <m/>
    <m/>
    <m/>
    <m/>
    <d v="2026-04-08T14:40:14"/>
    <m/>
    <m/>
    <s v="REJECT_FCC"/>
    <s v="SWT"/>
    <s v="NO ADDON"/>
    <m/>
    <s v="DECLINE : Decline - Pindah Segmentasi Yusnani Manalu 40951378|MYDITA"/>
    <s v="- 11_11446;Biaya PSB HSI EBIS Tunai di Depan ~ 11[150000]  - E23015;E23015 ~ ES23 - Perangkat ONT[0]  - E23015~null~44292;E23015||11||Abodemen 0[0]  - E23015~null~E23015_SWONT;SWONT ~ Biaya Sewa ONT ~ E23015[30000]  - SP_NOSS;SP_NOSS ~ Internet NOSS Multi"/>
    <s v="INDIBIZ"/>
    <m/>
    <m/>
    <m/>
    <m/>
    <m/>
    <m/>
    <m/>
    <e v="#NUM!"/>
    <e v="#NUM!"/>
    <x v="0"/>
    <x v="4"/>
  </r>
  <r>
    <n v="2641"/>
    <n v="1002530081"/>
    <n v="3"/>
    <x v="1"/>
    <n v="5"/>
    <s v="MADIUN"/>
    <s v="NGAWI"/>
    <s v="JGO"/>
    <s v="REG"/>
    <s v="AO"/>
    <s v="NEW SALES"/>
    <s v="1P INET"/>
    <s v="Completed (PS)"/>
    <s v="RBS-Regional 3"/>
    <d v="2026-08-16T18:50:56"/>
    <d v="2026-08-18T13:49:27"/>
    <n v="69367758"/>
    <m/>
    <n v="152635205073"/>
    <s v="SMKN 1 PARON"/>
    <s v="ODP-JGO-FE/01 FE/D01/01.01"/>
    <s v="WO061899626"/>
    <m/>
    <m/>
    <m/>
    <n v="111.31110184407299"/>
    <n v="-7.4915197101077498"/>
    <s v="|MN00264|MYIA-060208828997/POI/SUPARJAK/082334498282/smkn1.paron@yahoo.co.id"/>
    <s v="MYIB_ASSISTANT"/>
    <m/>
    <m/>
    <m/>
    <m/>
    <m/>
    <m/>
    <m/>
    <m/>
    <s v="Management Janji"/>
    <s v="2026-08-18 08:00:00 | Tanggal pemasangan : 17 AGUSTUS 2026 Jam pemasangan : pagi/siang Info Tambahan : Hubungi pelanggan dulu sebelum ke lokasi terima kasih"/>
    <s v="FCC"/>
    <s v="16-08-2026 18:54:52"/>
    <d v="2026-08-18T08:00:00"/>
    <m/>
    <s v="PS"/>
    <s v="JGO"/>
    <s v="NO ADDON"/>
    <n v="20260818"/>
    <s v="Completed"/>
    <s v="HSI Bisnis Promo HUT Telkom PSB 70% - 50 Mbps"/>
    <s v="INDIBIZ"/>
    <m/>
    <m/>
    <d v="2026-08-18T08:00:00"/>
    <s v="2026-08-18 08:00:00 | Tanggal pemasangan : 17 AGUSTUS 2026 Jam pemasangan : pagi/siang Info Tambahan : Hubungi pelanggan dulu sebelum ke lokasi terima kasih"/>
    <n v="2026"/>
    <n v="8"/>
    <n v="18"/>
    <d v="2026-08-18T00:00:00"/>
    <n v="-0.33333333333575865"/>
    <x v="1"/>
    <x v="11"/>
  </r>
  <r>
    <n v="2642"/>
    <n v="1002534267"/>
    <n v="3"/>
    <x v="4"/>
    <n v="4"/>
    <s v="PEKALONGAN"/>
    <s v="BREBES"/>
    <s v="KTM"/>
    <s v="REG"/>
    <s v="AO"/>
    <s v="NEW SALES"/>
    <m/>
    <s v="Completed (PS)"/>
    <s v="RBS-Regional 3"/>
    <d v="2026-08-18T16:43:50"/>
    <d v="2026-08-18T17:38:30"/>
    <n v="69368531"/>
    <m/>
    <n v="142214106883"/>
    <s v="warung sembako"/>
    <s v="ODP-KTM-FD/056"/>
    <s v="WO062041968"/>
    <m/>
    <m/>
    <m/>
    <n v="108.955571626981"/>
    <n v="-6.9446800449683801"/>
    <s v="MD|MYDB-20260818265937|EC50002/MC50042|warung sembako|083160111623"/>
    <s v="MYDIGIBIZPARTNER"/>
    <m/>
    <m/>
    <m/>
    <m/>
    <m/>
    <m/>
    <m/>
    <m/>
    <s v="Management Janji"/>
    <s v="2026-08-19 08:00:00 | Nama PIC:  BP JAKA   No HP: 083160111623  Alt:  Tanggal: 19/8/2026  Jam Pasang: Pagi  Note: Hubungi sebelum ke lokasi, terimakasih"/>
    <s v="FCC"/>
    <s v="18-08-2026 16:54:53"/>
    <m/>
    <s v="Kendala Pelanggan"/>
    <s v="PS"/>
    <s v="KTM"/>
    <s v="NO ADDON"/>
    <n v="20260818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8T07:00:00"/>
    <s v="2026-08-19 08:00:00 | Nama PIC:  BP JAKA   No HP: 083160111623  Alt:  Tanggal: 19/8/2026  Jam Pasang: Pagi  Note: Hubungi sebelum ke lokasi, terimakasih"/>
    <n v="2026"/>
    <n v="8"/>
    <n v="18"/>
    <d v="2026-08-18T00:00:00"/>
    <n v="-0.29166666666424135"/>
    <x v="1"/>
    <x v="4"/>
  </r>
  <r>
    <n v="2643"/>
    <n v="1002532111"/>
    <n v="3"/>
    <x v="0"/>
    <n v="5"/>
    <s v="MATARAM"/>
    <s v="LOMBOK TIMUR UTARA"/>
    <s v="SEL"/>
    <s v="REG"/>
    <s v="AO"/>
    <s v="NEW SALES"/>
    <s v="1P INET"/>
    <s v="MIE - SEND SURVEY"/>
    <s v="RBS-Regional 3"/>
    <d v="2026-08-18T09:08:56"/>
    <d v="2026-08-18T09:10:01"/>
    <n v="69368546"/>
    <m/>
    <n v="172619203361"/>
    <s v="Toko Radika"/>
    <s v="ODP-SEL-FAV/66 FAV/D05/66.01"/>
    <s v="WO061975604"/>
    <m/>
    <m/>
    <m/>
    <n v="116.48034118115901"/>
    <n v="-8.5607838498883098"/>
    <s v="MD|MYDB-20260817265863|SC00001/MC00149|Toko Radika|083116196492"/>
    <s v="MYDIGIBIZPARTNER"/>
    <m/>
    <m/>
    <m/>
    <m/>
    <m/>
    <m/>
    <m/>
    <m/>
    <s v="Management Janji"/>
    <s v="2026-08-21 13:00:00 | M janji : siang Tanggal Pemasangan : 19 /agustus/2026 Note : hubungi pelanggan jika ingin ke lokasi, terima kasih."/>
    <s v="FCC"/>
    <s v="18-08-2026 09:10:38"/>
    <d v="2026-08-21T13:00:00"/>
    <m/>
    <s v="SURVEY_NEW_MANJA"/>
    <s v="SEL"/>
    <s v="NO ADDON"/>
    <m/>
    <s v="MIE - SEND SURVEY"/>
    <s v="HSI Bisnis Promo HUT Telkom PSB 70% - 150 Mbps"/>
    <s v="INDIBIZ"/>
    <m/>
    <m/>
    <d v="2026-08-21T13:00:00"/>
    <s v="2026-08-21 13:00:00 | M janji : siang Tanggal Pemasangan : 19 /agustus/2026 Note : hubungi pelanggan jika ingin ke lokasi, terima kasih."/>
    <m/>
    <m/>
    <m/>
    <e v="#NUM!"/>
    <e v="#NUM!"/>
    <x v="0"/>
    <x v="5"/>
  </r>
  <r>
    <n v="2644"/>
    <n v="1002530838"/>
    <n v="3"/>
    <x v="2"/>
    <n v="4"/>
    <s v="YOGYAKARTA"/>
    <s v="INNER - YOGYA JATENG SELATAN"/>
    <s v="PGR"/>
    <s v="REG"/>
    <s v="AO"/>
    <s v="NEW SALES"/>
    <s v="1P INET"/>
    <s v="Completed (PS)"/>
    <s v="RBS-Regional 3"/>
    <d v="2026-08-17T12:59:57"/>
    <d v="2026-08-19T04:27:34"/>
    <n v="69368065"/>
    <m/>
    <n v="141114228053"/>
    <s v="KOST PUTRI KDM ( Kang Di Man )"/>
    <s v="ODP-PGR-FDV/045"/>
    <s v="WO061927110"/>
    <m/>
    <m/>
    <m/>
    <n v="110.380115865967"/>
    <n v="-7.8401310559175501"/>
    <s v="|MN00277|MYIA-099460413010/POI/Pipit Titani/083867005793/pipittitani298@gmail.com"/>
    <s v="MYIB_ASSISTANT"/>
    <m/>
    <m/>
    <m/>
    <m/>
    <m/>
    <m/>
    <m/>
    <m/>
    <s v="Management Janji"/>
    <s v="2026-08-18 13:00:00 | Waktu pemasangan : 17 agustus 2026 Jam pemasangan : 08.00 - 12.00 Info Tambahan : Hubungi pelanggan dulu sebelum ke lokasi terimakasih "/>
    <s v="FCC"/>
    <s v="17-08-2026 13:10:11"/>
    <d v="2026-08-18T13:00:00"/>
    <m/>
    <s v="PS"/>
    <s v="PGR"/>
    <s v="NO ADDON"/>
    <n v="20260819"/>
    <s v="Completed"/>
    <s v="HSI Bisnis Promo HUT Telkom PSB 70% - 100 Mbps Dual Band"/>
    <s v="INDIBIZ"/>
    <m/>
    <m/>
    <d v="2026-08-18T13:00:00"/>
    <s v="2026-08-18 13:00:00 | Waktu pemasangan : 17 agustus 2026 Jam pemasangan : 08.00 - 12.00 Info Tambahan : Hubungi pelanggan dulu sebelum ke lokasi terimakasih "/>
    <n v="2026"/>
    <n v="8"/>
    <n v="19"/>
    <d v="2026-08-19T00:00:00"/>
    <n v="0.45833333333575865"/>
    <x v="1"/>
    <x v="4"/>
  </r>
  <r>
    <n v="2645"/>
    <n v="1002525416"/>
    <n v="3"/>
    <x v="2"/>
    <n v="4"/>
    <s v="PURWOKERTO"/>
    <s v="BANJARNEGARA"/>
    <s v="BJR"/>
    <s v="REG"/>
    <s v="AO"/>
    <s v="NEW SALES"/>
    <s v="1P INET"/>
    <s v="Completed (PS)"/>
    <s v="RBS-Regional 3"/>
    <d v="2026-08-14T08:07:56"/>
    <d v="2026-08-14T13:56:31"/>
    <n v="69365588"/>
    <m/>
    <n v="146372102788"/>
    <s v="TOKO ARYA PERABOT RUMAH TANGGA"/>
    <s v="ODP-BJR-FAN/018"/>
    <s v="WO061713930"/>
    <m/>
    <m/>
    <m/>
    <n v="109.736986"/>
    <n v="-7.350835"/>
    <s v="|MC00213|MYIA-067685822768/POI/ARYA BUDHI PRAJNA/0882006386703/aryabodiprajena@gmail.com"/>
    <s v="MYIB_ASSISTANT"/>
    <m/>
    <m/>
    <m/>
    <m/>
    <m/>
    <m/>
    <m/>
    <m/>
    <s v="Management Janji"/>
    <s v="2026-08-15 15:00:00 | Waktu pemasangan : 15 agustus 2026 Jam pemasangan : 08.00 - 12.00 Info Tambahan : Hubungi pelanggan dulu sebelum ke lokasi terimakasih "/>
    <s v="FCC"/>
    <s v="14-08-2026 08:10:10"/>
    <d v="2026-08-15T15:00:00"/>
    <m/>
    <s v="PS"/>
    <s v="BJR"/>
    <s v="NO ADDON"/>
    <n v="20260814"/>
    <s v="Completed"/>
    <s v="HSI Bisnis Promo HUT Telkom PSB 70% - 300 Mbps"/>
    <s v="INDIBIZ"/>
    <m/>
    <m/>
    <d v="2026-08-15T15:00:00"/>
    <s v="2026-08-15 15:00:00 | Waktu pemasangan : 15 agustus 2026 Jam pemasangan : 08.00 - 12.00 Info Tambahan : Hubungi pelanggan dulu sebelum ke lokasi terimakasih "/>
    <n v="2026"/>
    <n v="8"/>
    <n v="14"/>
    <d v="2026-08-14T00:00:00"/>
    <n v="-1.625"/>
    <x v="1"/>
    <x v="4"/>
  </r>
  <r>
    <n v="2646"/>
    <n v="1002530383"/>
    <n v="3"/>
    <x v="1"/>
    <n v="5"/>
    <s v="MALANG"/>
    <s v="BATU"/>
    <s v="BTU"/>
    <s v="REG"/>
    <s v="AO"/>
    <s v="NEW SALES"/>
    <s v="1P INET"/>
    <s v="Completed (PS)"/>
    <s v="RBS-Regional 3"/>
    <d v="2026-08-17T07:56:57"/>
    <d v="2026-08-18T14:47:35"/>
    <n v="69367808"/>
    <m/>
    <n v="152707239265"/>
    <s v="SMAN 3 BATU"/>
    <s v="ODP-BTU-FAG/129 FAG/D14/129.01"/>
    <s v="WO061907540"/>
    <m/>
    <m/>
    <m/>
    <n v="112.5300441"/>
    <n v="-7.8345248999999999"/>
    <s v="|MN01864|MYIA-042837145537/POI/indra ribawa/0881027643853/sman3batu@gmail.com"/>
    <s v="MYIB_ASSISTANT"/>
    <m/>
    <m/>
    <m/>
    <m/>
    <m/>
    <m/>
    <m/>
    <m/>
    <s v="Management Janji"/>
    <s v="2026-08-18 08:00:00 | Jam Pemasangan : 08:00 - 12.00 Tanggal Pemasangan : 18/08/2026 Info Tambahan : Hubungi pelanggan sebelum datang ke lokasi"/>
    <s v="FCC"/>
    <s v="17-08-2026 08:26:02"/>
    <d v="2026-08-18T08:00:00"/>
    <m/>
    <s v="PS"/>
    <s v="BTU"/>
    <s v="NO ADDON"/>
    <n v="20260818"/>
    <s v="Completed"/>
    <s v="HSI Bisnis Basic Promo HUT Telkom PSB 70% - 50 Mbps"/>
    <s v="INDIBIZ"/>
    <m/>
    <m/>
    <d v="2026-08-18T08:00:00"/>
    <s v="2026-08-18 08:00:00 | Jam Pemasangan : 08:00 - 12.00 Tanggal Pemasangan : 18/08/2026 Info Tambahan : Hubungi pelanggan sebelum datang ke lokasi"/>
    <n v="2026"/>
    <n v="8"/>
    <n v="18"/>
    <d v="2026-08-18T00:00:00"/>
    <n v="-0.33333333333575865"/>
    <x v="1"/>
    <x v="15"/>
  </r>
  <r>
    <n v="2647"/>
    <n v="1002532511"/>
    <n v="3"/>
    <x v="1"/>
    <n v="5"/>
    <s v="MADIUN"/>
    <s v="PONOROGO"/>
    <s v="SLH"/>
    <s v="REG"/>
    <s v="AO"/>
    <s v="NEW SALES"/>
    <s v="1P INET"/>
    <s v="Completed (PS)"/>
    <s v="RBS-Regional 3"/>
    <d v="2026-08-18T10:28:57"/>
    <d v="2026-08-18T14:51:30"/>
    <n v="69368684"/>
    <m/>
    <n v="152620220518"/>
    <s v="KIT CELL BALONG"/>
    <s v="ODP-SLH-FH/23 FH/D02/23.01"/>
    <s v="WO061984200"/>
    <m/>
    <m/>
    <m/>
    <n v="111.438549980521"/>
    <n v="-7.9610919607960602"/>
    <s v="MD|MYDB-20260817265876|DN00001/MN02053|KIT CELL BALONG|082301916796"/>
    <s v="MYDIGIBIZPARTNER"/>
    <m/>
    <m/>
    <m/>
    <m/>
    <m/>
    <m/>
    <m/>
    <m/>
    <s v="Management Janji"/>
    <s v="2026-08-19 08:00:00 | Waktu pemasangan : 17 agustus 2026 Jam pemasangan : 08.00 - 12.00 Info Tambahan : Hubungi pelanggan dulu sebelum ke lokasi terimakasih "/>
    <s v="FCC"/>
    <s v="18-08-2026 10:39:58"/>
    <d v="2026-08-19T08:00:00"/>
    <m/>
    <s v="PS"/>
    <s v="SLH"/>
    <s v="NO ADDON"/>
    <n v="20260818"/>
    <s v="Completed"/>
    <s v="HSI Bisnis Promo HUT Telkom PSB 70% - 200 Mbps"/>
    <s v="INDIBIZ"/>
    <m/>
    <m/>
    <d v="2026-08-19T08:00:00"/>
    <s v="2026-08-19 08:00:00 | Waktu pemasangan : 17 agustus 2026 Jam pemasangan : 08.00 - 12.00 Info Tambahan : Hubungi pelanggan dulu sebelum ke lokasi terimakasih "/>
    <n v="2026"/>
    <n v="8"/>
    <n v="18"/>
    <d v="2026-08-18T00:00:00"/>
    <n v="-1.3333333333357587"/>
    <x v="1"/>
    <x v="25"/>
  </r>
  <r>
    <n v="2648"/>
    <n v="1002532106"/>
    <n v="3"/>
    <x v="1"/>
    <n v="5"/>
    <s v="MADIUN"/>
    <s v="BOJONEGORO"/>
    <s v="PAD"/>
    <s v="REG"/>
    <s v="AO"/>
    <s v="NEW SALES"/>
    <s v="1P INET"/>
    <s v="MIE - SEND SURVEY"/>
    <s v="RBS-Regional 3"/>
    <d v="2026-08-18T09:07:56"/>
    <d v="2026-08-18T09:10:02"/>
    <n v="69368524"/>
    <m/>
    <n v="152644205689"/>
    <s v="Toko Eliana"/>
    <s v="ODP-PAZ-FA/11 FA/D03/11-01"/>
    <s v="WO061975555"/>
    <m/>
    <m/>
    <m/>
    <n v="111.612427"/>
    <n v="-7.1629569999999996"/>
    <s v="|MN00271|MYIA-096515813307/POI/Eliana/085784781117/waras44444@gmail.com"/>
    <s v="MYIB_ASSISTANT"/>
    <m/>
    <m/>
    <m/>
    <m/>
    <m/>
    <m/>
    <m/>
    <m/>
    <s v="Management Janji"/>
    <s v="2026-08-21 15:00:00 | Nama PIC:  bp waras  No HP: 085784781117 Alt: Tanggal: 21/8/2026 Jam Pasang: Sore Note: Hubungi sebelum ke lokasi, terimakasih"/>
    <s v="FCC"/>
    <s v="18-08-2026 09:10:38"/>
    <d v="2026-08-21T15:00:00"/>
    <m/>
    <s v="SURVEY_NEW_MANJA"/>
    <s v="PAD"/>
    <s v="NO ADDON"/>
    <m/>
    <s v="MIE - SEND SURVEY"/>
    <s v="HSI Bisnis Promo HUT Telkom PSB 70% - 300 Mbps"/>
    <s v="INDIBIZ"/>
    <m/>
    <m/>
    <d v="2026-08-21T15:00:00"/>
    <s v="2026-08-21 15:00:00 | Nama PIC:  bp waras  No HP: 085784781117 Alt: Tanggal: 21/8/2026 Jam Pasang: Sore Note: Hubungi sebelum ke lokasi, terimakasih"/>
    <m/>
    <m/>
    <m/>
    <e v="#NUM!"/>
    <e v="#NUM!"/>
    <x v="0"/>
    <x v="18"/>
  </r>
  <r>
    <n v="2649"/>
    <n v="1002516979"/>
    <n v="3"/>
    <x v="4"/>
    <n v="4"/>
    <s v="PEKALONGAN"/>
    <s v="BREBES"/>
    <s v="KTM"/>
    <s v="REG"/>
    <s v="AO"/>
    <s v="NEW SALES"/>
    <s v="1P INET"/>
    <s v="Completed (PS)"/>
    <s v="RBS-Regional 3"/>
    <d v="2026-08-10T09:14:56"/>
    <d v="2026-08-11T13:31:49"/>
    <n v="69362120"/>
    <m/>
    <n v="142214106571"/>
    <s v="SDN KUBANGPARI 02 KERSANA"/>
    <s v="ODP-KTM-FW/030 FW/D05/030.01"/>
    <s v="WO061360391"/>
    <m/>
    <m/>
    <m/>
    <n v="108.86221500000001"/>
    <n v="-6.9548930000000002"/>
    <s v="|MN00292|MYIA-000468796780/POI/NUR ALIVIA LESTARI/081289223335/rigiealetha@gmail.com"/>
    <s v="MYIB_ASSISTANT"/>
    <m/>
    <m/>
    <m/>
    <m/>
    <m/>
    <m/>
    <m/>
    <m/>
    <s v="Management Janji"/>
    <s v="2026-08-11 08:00:00 | M Janji : (09/08/2026) jam Pasang : 09:00 Note : hubungi pelanggan jika ingin kelokasi"/>
    <s v="FCC"/>
    <d v="2026-10-08T09:25:41"/>
    <d v="2026-08-11T08:00:00"/>
    <m/>
    <s v="PS"/>
    <s v="KTM"/>
    <s v="NO ADDON"/>
    <n v="20260811"/>
    <s v="Completed"/>
    <s v="HSI Bisnis Basic Promo HUT Telkom PSB 70% - 50 Mbps"/>
    <s v="INDIBIZ"/>
    <m/>
    <m/>
    <d v="2026-08-11T08:00:00"/>
    <s v="2026-08-11 08:00:00 | M Janji : (09/08/2026) jam Pasang : 09:00 Note : hubungi pelanggan jika ingin kelokasi"/>
    <n v="2026"/>
    <n v="8"/>
    <n v="11"/>
    <d v="2026-08-11T00:00:00"/>
    <n v="-0.33333333333575865"/>
    <x v="1"/>
    <x v="4"/>
  </r>
  <r>
    <n v="2650"/>
    <n v="1002523123"/>
    <n v="3"/>
    <x v="3"/>
    <n v="5"/>
    <s v="MADURA"/>
    <s v="PAMEKASAN"/>
    <s v="SMP"/>
    <s v="REG"/>
    <s v="AO"/>
    <s v="NEW SALES"/>
    <s v="1P INET"/>
    <s v="Completed (PS)"/>
    <s v="RBS-Regional 3"/>
    <d v="2026-08-12T18:55:56"/>
    <d v="2026-08-14T08:11:07"/>
    <n v="69364630"/>
    <m/>
    <n v="152431232362"/>
    <s v="CV SINAR BARU"/>
    <s v="ODP-SMP-FAV/129 FAV/D08/129.01"/>
    <s v="WO061624605"/>
    <m/>
    <m/>
    <m/>
    <n v="113.85424733161901"/>
    <n v="-7.02678443033557"/>
    <s v="MD|MYDB-20260812265152|DN00001/MN00806|CV SINAR BARU|082332381734"/>
    <s v="MYDIGIBIZPARTNER"/>
    <m/>
    <m/>
    <m/>
    <m/>
    <m/>
    <m/>
    <m/>
    <m/>
    <s v="Management Janji"/>
    <s v="2026-08-13 15:00:00 | Tanggal pemasangan: 14/08/2026 Jam pemasangan : pagi Info Tambahan : Hubungi pelanggan dulu sebelum ke lokasi terima kasih."/>
    <s v="FCC"/>
    <d v="2026-12-08T19:10:16"/>
    <d v="2026-08-13T15:00:00"/>
    <m/>
    <s v="PS"/>
    <s v="SMP"/>
    <s v="NO ADDON"/>
    <n v="20260814"/>
    <s v="Completed"/>
    <s v="HSI Bisnis Promo HUT Telkom PSB 70% - 100 Mbps"/>
    <s v="INDIBIZ"/>
    <m/>
    <m/>
    <d v="2026-08-13T15:00:00"/>
    <s v="2026-08-13 15:00:00 | Tanggal pemasangan: 14/08/2026 Jam pemasangan : pagi Info Tambahan : Hubungi pelanggan dulu sebelum ke lokasi terima kasih."/>
    <n v="2026"/>
    <n v="8"/>
    <n v="14"/>
    <d v="2026-08-14T00:00:00"/>
    <n v="0.375"/>
    <x v="1"/>
    <x v="6"/>
  </r>
  <r>
    <n v="2651"/>
    <n v="1002513643"/>
    <n v="3"/>
    <x v="4"/>
    <n v="4"/>
    <s v="SEMARANG"/>
    <s v="KENDAL"/>
    <s v="SKR"/>
    <s v="REG"/>
    <s v="AO"/>
    <s v="NEW SALES"/>
    <s v="1P INET"/>
    <s v="Completed (PS)"/>
    <s v="RBS-Regional 3"/>
    <d v="2026-08-07T07:53:57"/>
    <d v="2026-08-07T20:35:36"/>
    <n v="69360394"/>
    <m/>
    <n v="141409102108"/>
    <s v="KSP SUMBER ARTHA BERKAH"/>
    <s v="ODP-SKR-FA/045 FA/D07/045.01"/>
    <s v="WO061127085"/>
    <m/>
    <m/>
    <m/>
    <n v="110.04719073426099"/>
    <n v="-7.0794245506639601"/>
    <s v="|MN01684|MYIA-060595993951/POI/FR EKA EVIE WIJAYANTI/085600006463/sumberarthaberkah@gmail.com"/>
    <s v="MYIB_ASSISTANT"/>
    <m/>
    <m/>
    <m/>
    <m/>
    <m/>
    <m/>
    <m/>
    <m/>
    <s v="Management Janji"/>
    <s v="2026-08-08 08:00:00 | Nama Pic : IBU EKA No Hp Pic : 085600006463 Jam Pemasangan : 08:00 - 12.00 Tanggal Pemasangan : SABTU 08 AGUSTUS 2026 Info Tambahan : Hubungi pelanggan sebelum datang ke lokasi, terima kasih."/>
    <s v="FCC"/>
    <d v="2026-07-08T07:55:14"/>
    <d v="2026-08-08T08:00:00"/>
    <m/>
    <s v="PS"/>
    <s v="SKR"/>
    <s v="NO ADDON"/>
    <n v="20260807"/>
    <s v="Completed"/>
    <s v="HSI Bisnis Promo HUT Telkom PSB 70% - 100 Mbps"/>
    <s v="INDIBIZ"/>
    <m/>
    <m/>
    <d v="2026-08-08T08:00:00"/>
    <s v="2026-08-08 08:00:00 | Nama Pic : IBU EKA No Hp Pic : 085600006463 Jam Pemasangan : 08:00 - 12.00 Tanggal Pemasangan : SABTU 08 AGUSTUS 2026 Info Tambahan : Hubungi pelanggan sebelum datang ke lokasi, terima kasih."/>
    <n v="2026"/>
    <n v="8"/>
    <n v="7"/>
    <d v="2026-08-07T00:00:00"/>
    <n v="-1.3333333333357587"/>
    <x v="1"/>
    <x v="4"/>
  </r>
  <r>
    <n v="2652"/>
    <n v="1002510546"/>
    <n v="3"/>
    <x v="0"/>
    <n v="5"/>
    <s v="KUPANG"/>
    <s v="KUPANG"/>
    <s v="KPN"/>
    <s v="REG"/>
    <s v="AO"/>
    <s v="NEW SALES"/>
    <s v="1P INET"/>
    <s v="Completed (PS)"/>
    <s v="RBS-Regional 3"/>
    <d v="2026-08-05T13:28:57"/>
    <d v="2026-08-10T16:05:47"/>
    <n v="69359152"/>
    <m/>
    <n v="172502311369"/>
    <s v="Rumah Makan Brottus lantai 1"/>
    <s v="ODP-KPN-FQD/09 FQD/D01/09.01"/>
    <s v="WO060986663"/>
    <m/>
    <m/>
    <m/>
    <n v="123.616453818976"/>
    <n v="-10.158361841174999"/>
    <s v="MD|MYDB-20260805264435|DC40005/MC40070|Rumah Makan Brottus lantai 1|085182698446"/>
    <s v="MYDIGIBIZPARTNER"/>
    <m/>
    <m/>
    <m/>
    <m/>
    <m/>
    <m/>
    <m/>
    <m/>
    <s v="Management Janji"/>
    <s v="2026-08-06 13:00:00 | M Janji : (06/08/2026) jam Pasang : 09:00 Note : hubungi pelanggan jika ingin kelokasi"/>
    <s v="FCC"/>
    <d v="2026-05-08T13:39:44"/>
    <d v="2026-08-06T13:00:00"/>
    <m/>
    <s v="PS"/>
    <s v="KPN"/>
    <s v="NO ADDON"/>
    <n v="20260810"/>
    <s v="Completed"/>
    <s v="HSI Bisnis Promo HUT Telkom PSB 70% - 50 Mbps"/>
    <s v="INDIBIZ"/>
    <m/>
    <m/>
    <d v="2026-08-06T13:00:00"/>
    <s v="2026-08-06 13:00:00 | M Janji : (06/08/2026) jam Pasang : 09:00 Note : hubungi pelanggan jika ingin kelokasi"/>
    <n v="2026"/>
    <n v="8"/>
    <n v="10"/>
    <d v="2026-08-10T00:00:00"/>
    <n v="3.4583333333357587"/>
    <x v="2"/>
    <x v="29"/>
  </r>
  <r>
    <n v="2653"/>
    <n v="1002520038"/>
    <n v="3"/>
    <x v="2"/>
    <n v="4"/>
    <s v="PURWOKERTO"/>
    <s v="PURWOKERTO"/>
    <s v="AJB"/>
    <s v="REG"/>
    <s v="AO"/>
    <s v="NEW SALES"/>
    <m/>
    <s v="Completed (PS)"/>
    <s v="RBS-Regional 3"/>
    <d v="2026-08-11T13:58:21"/>
    <d v="2026-08-11T20:52:31"/>
    <n v="69361613"/>
    <m/>
    <n v="143387116069"/>
    <s v="SPBU CANDIMAS 44 531 24 JATILAWANG"/>
    <s v="ODP-AJB-FF/007"/>
    <s v="WO061503292"/>
    <m/>
    <m/>
    <m/>
    <n v="109.0979607"/>
    <n v="-7.5302166000000001"/>
    <s v="|MC00213|MYIA-025938327552/POI/RIZKI SEFRITA WULANDARI/081313474706/spbu_cm6@yahoo.com"/>
    <s v="Sales Profesional"/>
    <m/>
    <m/>
    <m/>
    <m/>
    <m/>
    <m/>
    <m/>
    <m/>
    <s v="Management Janji"/>
    <s v="2026-08-09 13:00:00 | Nama PIC: bu inka   Notel: 081313474706  Alt: -   Tanggal: 9/8/2026  Jam Pasang: Siang  Note: Hubungi pelanggan sebelum ke lokasi, terima kasih.  "/>
    <s v="FCC"/>
    <d v="2026-11-08T14:10:22"/>
    <m/>
    <m/>
    <s v="PS"/>
    <s v="AJB"/>
    <s v="NO ADDON"/>
    <n v="20260811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11T07:00:00"/>
    <s v="2026-08-09 13:00:00 | Nama PIC: bu inka   Notel: 081313474706  Alt: -   Tanggal: 9/8/2026  Jam Pasang: Siang  Note: Hubungi pelanggan sebelum ke lokasi, terima kasih.  "/>
    <n v="2026"/>
    <n v="8"/>
    <n v="11"/>
    <d v="2026-08-11T00:00:00"/>
    <n v="-0.29166666666424135"/>
    <x v="1"/>
    <x v="4"/>
  </r>
  <r>
    <n v="2654"/>
    <n v="1002507969"/>
    <n v="3"/>
    <x v="2"/>
    <n v="4"/>
    <s v="MAGELANG"/>
    <s v="PURWOREJJO"/>
    <s v="PWJ"/>
    <s v="REG"/>
    <s v="AO"/>
    <s v="NEW SALES"/>
    <s v="1P INET"/>
    <s v="Completed (PS)"/>
    <s v="RBS-Regional 3"/>
    <d v="2026-08-04T12:07:56"/>
    <d v="2026-08-05T22:12:10"/>
    <n v="69358215"/>
    <m/>
    <n v="142138510520"/>
    <s v="SPBU 44 541 14 LOANO"/>
    <s v="ODP-PWJ-FAN/010 FAN/D02/010.01"/>
    <s v="WO060879554"/>
    <m/>
    <m/>
    <m/>
    <n v="110.03760370000001"/>
    <n v="-7.6728223"/>
    <s v="|MN02495|MYIA-006471670117/POI/TUWUH BUDI KUNCORO/082324621600/spbupurworejo4454114@gmail.com"/>
    <s v="MYIB_ASSISTANT"/>
    <m/>
    <m/>
    <m/>
    <m/>
    <m/>
    <m/>
    <m/>
    <m/>
    <s v="Management Janji"/>
    <s v="2026-08-08 15:00:00 |  M Janji : (8 AGUSTUS 2026) jam Pasang : siang Note : hubungi pelanggan jika ingin kelokasi"/>
    <s v="FCC"/>
    <d v="2026-04-08T12:09:53"/>
    <d v="2026-08-08T15:00:00"/>
    <m/>
    <s v="PS"/>
    <s v="PWJ"/>
    <s v="NO ADDON"/>
    <n v="20260805"/>
    <s v="Completed"/>
    <s v="HSI Bisnis Basic Promo HUT Telkom PSB 70% - 100 Mbps"/>
    <s v="INDIBIZ"/>
    <m/>
    <m/>
    <d v="2026-08-08T15:00:00"/>
    <s v="2026-08-08 15:00:00 |  M Janji : (8 AGUSTUS 2026) jam Pasang : siang Note : hubungi pelanggan jika ingin kelokasi"/>
    <n v="2026"/>
    <n v="8"/>
    <n v="5"/>
    <d v="2026-08-05T00:00:00"/>
    <n v="-3.625"/>
    <x v="1"/>
    <x v="4"/>
  </r>
  <r>
    <n v="2655"/>
    <n v="1002507748"/>
    <n v="3"/>
    <x v="1"/>
    <n v="5"/>
    <s v="MALANG"/>
    <s v="KEPANJEN"/>
    <s v="BRG"/>
    <s v="REG"/>
    <s v="AO"/>
    <s v="NEW SALES"/>
    <s v="1P INET"/>
    <s v="Completed (PS)"/>
    <s v="RBS-Regional 3"/>
    <d v="2026-08-04T11:25:57"/>
    <d v="2026-08-04T15:47:24"/>
    <n v="69358154"/>
    <m/>
    <n v="152708209566"/>
    <s v="TK SABILUN NAJJAH"/>
    <s v="ODP-BRG-FQ/18 FQ/D02/18.01"/>
    <s v="WO060873917"/>
    <m/>
    <m/>
    <m/>
    <n v="112.6346786"/>
    <n v="-8.0158488000000006"/>
    <s v="|MN02703|MYIA-076638709756/POI/Achmad Nuryahya/085100712099/yahyabumiayu010377@gmail.com"/>
    <s v="MYIB_ASSISTANT"/>
    <m/>
    <m/>
    <m/>
    <m/>
    <m/>
    <m/>
    <m/>
    <m/>
    <s v="Management Janji"/>
    <s v="2026-08-05 13:00:00 | Tanggal Pemasangan : 05 Agustus 2026 Jam Pemasangan : 08:00 13:00 Info Tambahan : Hubungi pelanggan dulu sebelum ke lokasi terimakasih"/>
    <s v="FCC"/>
    <d v="2026-04-08T11:40:22"/>
    <d v="2026-08-05T13:00:00"/>
    <m/>
    <s v="PS"/>
    <s v="BRG"/>
    <s v="NO ADDON"/>
    <n v="20260804"/>
    <s v="Completed"/>
    <s v="HSI Bisnis Promo HUT Telkom PSB 70% - 50 Mbps"/>
    <s v="INDIBIZ"/>
    <m/>
    <m/>
    <d v="2026-08-05T13:00:00"/>
    <s v="2026-08-05 13:00:00 | Tanggal Pemasangan : 05 Agustus 2026 Jam Pemasangan : 08:00 13:00 Info Tambahan : Hubungi pelanggan dulu sebelum ke lokasi terimakasih"/>
    <n v="2026"/>
    <n v="8"/>
    <n v="4"/>
    <d v="2026-08-04T00:00:00"/>
    <n v="-1.5416666666642413"/>
    <x v="1"/>
    <x v="24"/>
  </r>
  <r>
    <n v="2656"/>
    <n v="1002511215"/>
    <n v="3"/>
    <x v="4"/>
    <n v="4"/>
    <s v="SEMARANG"/>
    <s v="INNER - SEMARANG JATENG UTARA"/>
    <s v="SMC"/>
    <s v="REG"/>
    <s v="AO"/>
    <s v="NEW SALES"/>
    <s v="1P INET"/>
    <s v="102 | FOLLOW UP COMPLETED"/>
    <s v="RBS-Regional 3"/>
    <d v="2026-08-05T16:55:56"/>
    <d v="2026-08-07T16:41:19"/>
    <n v="69359416"/>
    <m/>
    <n v="146422108928"/>
    <s v="Atlas spa&amp;message"/>
    <s v="ODP-SMC-FE/067"/>
    <s v="WO061014153"/>
    <m/>
    <m/>
    <m/>
    <n v="110.432676"/>
    <n v="-7.0021639999999996"/>
    <s v="|MC50018|MYIA-015451999252/POI/Augustine Alphine surya putra/085601832284/intanmalino0217@gmail.com"/>
    <s v="MYIB_ASSISTANT"/>
    <m/>
    <m/>
    <m/>
    <m/>
    <m/>
    <m/>
    <m/>
    <m/>
    <s v="Management Janji"/>
    <s v="2026-08-06 13:00:00 | Jam pemasangan : 12.00 Info Tambahan : Hubungi pelanggan dulu sebelum ke lokasi terimakasih  "/>
    <s v="FCC"/>
    <d v="2026-05-08T17:10:28"/>
    <d v="2026-08-06T13:00:00"/>
    <m/>
    <s v="REVOKE"/>
    <s v="SMC"/>
    <s v="NO ADDON"/>
    <m/>
    <s v="Follow Up Revoke Completed, New Order ID : SC1002515323"/>
    <s v="HSI Bisnis Basic Khusus Winback PSB 70% - 50 Mbps"/>
    <s v="INDIBIZ"/>
    <m/>
    <m/>
    <d v="2026-08-06T13:00:00"/>
    <s v="2026-08-06 13:00:00 | Jam pemasangan : 12.00 Info Tambahan : Hubungi pelanggan dulu sebelum ke lokasi terimakasih  "/>
    <m/>
    <m/>
    <m/>
    <e v="#NUM!"/>
    <e v="#NUM!"/>
    <x v="0"/>
    <x v="4"/>
  </r>
  <r>
    <n v="2657"/>
    <n v="1002515872"/>
    <n v="3"/>
    <x v="1"/>
    <n v="5"/>
    <s v="MADIUN"/>
    <s v="TUBAN"/>
    <s v="JTR"/>
    <s v="REG"/>
    <s v="AO"/>
    <s v="NEW SALES"/>
    <m/>
    <s v="Completed (PS)"/>
    <s v="RBS-Regional 3"/>
    <d v="2026-08-08T12:25:16"/>
    <d v="2026-08-08T18:31:07"/>
    <n v="69358013"/>
    <m/>
    <n v="152645204490"/>
    <s v="yayasan sunatunnur"/>
    <s v="ODP-JTR-FB/37"/>
    <s v="WO061255203"/>
    <m/>
    <m/>
    <m/>
    <n v="111.721199"/>
    <n v="-7.0123540000000002"/>
    <s v="|MN02366|MYIA-021358576561/POI/salehudin/082332907901/smaislamiyah2002@gmail.com"/>
    <s v="Sales Force DBS"/>
    <m/>
    <m/>
    <m/>
    <m/>
    <m/>
    <m/>
    <m/>
    <m/>
    <s v="Management Janji"/>
    <s v="2026-08-05 08:00:00 | Nama PIC: bp salehuddin  Notel: 082332907901  Alt: -   Tanggal: 5/8/2026  Jam Pasang: Pagi  Note: Hubungi sebelum ke lokasi, terimakasih.  "/>
    <s v="FCC"/>
    <d v="2026-08-08T12:39:51"/>
    <m/>
    <m/>
    <s v="PS"/>
    <s v="JTR"/>
    <s v="NO ADDON"/>
    <n v="20260808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08T07:00:00"/>
    <s v="2026-08-05 08:00:00 | Nama PIC: bp salehuddin  Notel: 082332907901  Alt: -   Tanggal: 5/8/2026  Jam Pasang: Pagi  Note: Hubungi sebelum ke lokasi, terimakasih.  "/>
    <n v="2026"/>
    <n v="8"/>
    <n v="8"/>
    <d v="2026-08-08T00:00:00"/>
    <n v="-0.29166666666424135"/>
    <x v="1"/>
    <x v="18"/>
  </r>
  <r>
    <n v="2658"/>
    <n v="1002518665"/>
    <n v="3"/>
    <x v="7"/>
    <n v="4"/>
    <s v="KUDUS"/>
    <s v="KUDUS"/>
    <s v="DMA"/>
    <s v="REG"/>
    <s v="AO"/>
    <s v="NEW SALES"/>
    <s v="1P INET"/>
    <s v="102 | FOLLOW UP COMPLETED"/>
    <s v="RBS-Regional 3"/>
    <d v="2026-08-10T18:08:57"/>
    <d v="2026-08-13T11:59:03"/>
    <n v="69362784"/>
    <m/>
    <n v="141456115297"/>
    <s v="SPBU 44.595.15"/>
    <s v="ODP-DMA-FC/068"/>
    <s v="WO061442250"/>
    <m/>
    <m/>
    <m/>
    <n v="110.656087"/>
    <n v="-6.8962630000000003"/>
    <s v="|MC60025|MYIA-033912687919/POI/Teguh Ariyanto/085363135326/askagroup@yahoo.co.id"/>
    <s v="MYIB_ASSISTANT"/>
    <m/>
    <m/>
    <m/>
    <m/>
    <m/>
    <m/>
    <m/>
    <m/>
    <s v="Management Janji"/>
    <s v="2026-08-11 15:00:00 | Nama PIC : bapak teguh No HP : 085363135326 Alt :  M Janji : (SELASA/11/AGUSTUS/2026) jam Pasang : 09:00 Note : hubungi pelanggan jika ingin kelokasi"/>
    <s v="FCC"/>
    <d v="2026-10-08T18:39:50"/>
    <d v="2026-08-11T15:00:00"/>
    <s v="Kendala Pelanggan"/>
    <s v="REVOKE"/>
    <s v="DMA"/>
    <s v="NO ADDON"/>
    <m/>
    <s v="Follow Up Revoke Completed, New Order ID : SC1002524026"/>
    <s v="HSI Bisnis Promo HUT Telkom PSB 70% - 100 Mbps"/>
    <s v="INDIBIZ"/>
    <m/>
    <m/>
    <d v="2026-08-11T15:00:00"/>
    <s v="2026-08-11 15:00:00 | Nama PIC : bapak teguh No HP : 085363135326 Alt :  M Janji : (SELASA/11/AGUSTUS/2026) jam Pasang : 09:00 Note : hubungi pelanggan jika ingin kelokasi"/>
    <m/>
    <m/>
    <m/>
    <e v="#NUM!"/>
    <e v="#NUM!"/>
    <x v="0"/>
    <x v="4"/>
  </r>
  <r>
    <n v="2659"/>
    <n v="1002524343"/>
    <n v="3"/>
    <x v="3"/>
    <n v="5"/>
    <s v="MADURA"/>
    <s v="BANGKALAN"/>
    <s v="KPP"/>
    <s v="REG"/>
    <s v="AO"/>
    <s v="NEW SALES"/>
    <s v="1P INET"/>
    <s v="Completed (PS)"/>
    <s v="RBS-Regional 3"/>
    <d v="2026-08-13T13:49:57"/>
    <d v="2026-08-14T17:32:39"/>
    <n v="69365193"/>
    <m/>
    <n v="152437905623"/>
    <s v="SMA Muhamadiyah Sampang"/>
    <s v="ODP-KPP-FC/67"/>
    <s v="WO061672228"/>
    <m/>
    <m/>
    <m/>
    <n v="113.15019596368001"/>
    <n v="-6.9185270793189204"/>
    <s v="MD|MYDB-20260812265148|DN00001/MN00572|SMA Muhamadiyah Sampang|085745412985"/>
    <s v="MYDIGIBIZPARTNER"/>
    <m/>
    <m/>
    <m/>
    <m/>
    <m/>
    <m/>
    <m/>
    <m/>
    <s v="Management Janji"/>
    <s v="2026-08-14 13:00:00 | Nama PIC : BAPAK BARI No HP : 085745412985 No Alternatif : - M Janji : 14/07/2026 Jam Pasang : Pagi NoteÃ‚Â :  Hubungi terlebih dahulu sebelum ke lokasi "/>
    <s v="FCC"/>
    <s v="13-08-2026 13:54:52"/>
    <d v="2026-08-14T13:00:00"/>
    <m/>
    <s v="PS"/>
    <s v="KPP"/>
    <s v="NETMONK"/>
    <n v="20260814"/>
    <s v="Completed"/>
    <s v="HSI Bisnis Bundling Netmonk Promo 2026 PSB 70% - 300 Mbps"/>
    <s v="INDIBIZ"/>
    <m/>
    <m/>
    <d v="2026-08-14T13:00:00"/>
    <s v="2026-08-14 13:00:00 | Nama PIC : BAPAK BARI No HP : 085745412985 No Alternatif : - M Janji : 14/07/2026 Jam Pasang : Pagi NoteÃ‚Â :  Hubungi terlebih dahulu sebelum ke lokasi "/>
    <n v="2026"/>
    <n v="8"/>
    <n v="14"/>
    <d v="2026-08-14T00:00:00"/>
    <n v="-0.54166666666424135"/>
    <x v="1"/>
    <x v="6"/>
  </r>
  <r>
    <n v="2660"/>
    <n v="1002523134"/>
    <n v="3"/>
    <x v="4"/>
    <n v="4"/>
    <s v="PEKALONGAN"/>
    <s v="TEGAL"/>
    <s v="TEG"/>
    <s v="REG"/>
    <s v="AO"/>
    <s v="NEW SALES"/>
    <m/>
    <s v="Completed (PS)"/>
    <s v="RBS-Regional 3"/>
    <d v="2026-08-12T19:09:53"/>
    <d v="2026-08-13T15:34:22"/>
    <n v="69364652"/>
    <m/>
    <n v="142212126213"/>
    <s v="SPBU KS Tubun Tegal"/>
    <s v="ODP-TEG-FT/016"/>
    <s v="WO061627367"/>
    <m/>
    <m/>
    <m/>
    <n v="109.131389"/>
    <n v="-6.8846920999999996"/>
    <s v="AMRBS;404469;REG3;ALI;085100284847;HSI 1S 200MB;HSI 1S 200MB;spbu4452115.kstubun@gmail.com"/>
    <s v="Account Manager"/>
    <m/>
    <m/>
    <m/>
    <m/>
    <m/>
    <m/>
    <m/>
    <m/>
    <s v="Management Janji"/>
    <s v="2026-08-14 08:00:00|Tanggal pemasangan :13/08/2026 Jam pemasangan : pagi/siang Info Tambahan : Hubungi pelanggan dulu sebelum ke lokasi terima kasih.|40971401|MYDITA"/>
    <s v="FCC"/>
    <d v="2026-12-08T19:25:41"/>
    <d v="2026-08-14T08:00:00"/>
    <m/>
    <s v="PS"/>
    <s v="TEG"/>
    <s v="NO ADDON"/>
    <n v="2026081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4T08:00:00"/>
    <s v="2026-08-14 08:00:00|Tanggal pemasangan :13/08/2026 Jam pemasangan : pagi/siang Info Tambahan : Hubungi pelanggan dulu sebelum ke lokasi terima kasih.|40971401|MYDITA"/>
    <n v="2026"/>
    <n v="8"/>
    <n v="13"/>
    <d v="2026-08-13T00:00:00"/>
    <n v="-1.3333333333357587"/>
    <x v="1"/>
    <x v="4"/>
  </r>
  <r>
    <n v="2661"/>
    <n v="1002505943"/>
    <n v="3"/>
    <x v="6"/>
    <n v="5"/>
    <s v="SIDOARJO"/>
    <s v="INNER - JATIM TIMUR"/>
    <s v="SDA"/>
    <s v="REG"/>
    <s v="AO"/>
    <s v="NEW SALES"/>
    <m/>
    <s v="Completed (PS)"/>
    <s v="RBS-Regional 3"/>
    <d v="2026-08-03T11:56:03"/>
    <d v="2026-08-04T12:18:09"/>
    <n v="69357403"/>
    <m/>
    <n v="152316231839"/>
    <s v="MX BIMBEL"/>
    <s v="ODP-SDA-FGQ/50"/>
    <s v="WO060817055"/>
    <m/>
    <m/>
    <m/>
    <n v="112.72986899999999"/>
    <n v="-7.4494984000000004"/>
    <s v="|MN02271|/MX BIMBEL/WINBACK 2.0 HSI B2B (1:1) 50MBPS 355RB PSB DISC 70%//mxbimbel@gmail.com/FEBRYAN ANDINATA/817400002"/>
    <s v="Sales Force DBS"/>
    <m/>
    <m/>
    <m/>
    <m/>
    <m/>
    <m/>
    <m/>
    <m/>
    <s v="Management Janji"/>
    <s v="2026-08-05 08:00:00|Tanggal pemasangan : 05 agustus 2026 Jam pemasangan : pagi/siang Info Tambahan : Hubungi pelanggan dulu sebelum ke lokasi terima kasih|40010577|MYDITA"/>
    <s v="FCC"/>
    <d v="2026-03-08T12:10:27"/>
    <d v="2026-08-05T08:00:00"/>
    <m/>
    <s v="PS"/>
    <s v="SDA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8:00:00"/>
    <s v="2026-08-05 08:00:00|Tanggal pemasangan : 05 agustus 2026 Jam pemasangan : pagi/siang Info Tambahan : Hubungi pelanggan dulu sebelum ke lokasi terima kasih|40010577|MYDITA"/>
    <n v="2026"/>
    <n v="8"/>
    <n v="4"/>
    <d v="2026-08-04T00:00:00"/>
    <n v="-1.3333333333357587"/>
    <x v="1"/>
    <x v="19"/>
  </r>
  <r>
    <n v="2662"/>
    <n v="1002512848"/>
    <n v="3"/>
    <x v="2"/>
    <n v="4"/>
    <s v="YOGYAKARTA"/>
    <s v="GUNUNG KIDUL"/>
    <s v="WNS"/>
    <s v="REG"/>
    <s v="AO"/>
    <s v="NEW SALES"/>
    <m/>
    <s v="FCC - HD1A - PROGRESS"/>
    <s v="RBS-Regional 3"/>
    <d v="2026-08-06T15:14:43"/>
    <d v="2026-08-06T15:16:15"/>
    <n v="69360119"/>
    <m/>
    <n v="143135115039"/>
    <s v="Jaringan Multimedia Indonesia"/>
    <m/>
    <m/>
    <m/>
    <m/>
    <m/>
    <n v="110.614745325736"/>
    <n v="-7.92819645991176"/>
    <s v="AMRBS/403103/ANISA DWIARYANI/R3/YOGYAKARTA/PSB HSI BISNIS 1S 50 MBPS PROMO HUT TELKOM 1:2/Tri Johan Firdiyanto/081229749275/081804098210/johanfirdi@gmail.com"/>
    <s v="Amex"/>
    <m/>
    <m/>
    <m/>
    <m/>
    <m/>
    <m/>
    <m/>
    <m/>
    <m/>
    <m/>
    <m/>
    <d v="2026-06-08T15:25:44"/>
    <m/>
    <m/>
    <s v="FCC"/>
    <s v="WNS"/>
    <s v="NO ADDON"/>
    <m/>
    <s v="MYDITA RBS - HD1A - PROGRESS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m/>
    <m/>
    <m/>
    <m/>
    <m/>
    <e v="#NUM!"/>
    <e v="#NUM!"/>
    <x v="0"/>
    <x v="4"/>
  </r>
  <r>
    <n v="2663"/>
    <n v="1002507513"/>
    <n v="3"/>
    <x v="4"/>
    <n v="4"/>
    <s v="PEKALONGAN"/>
    <s v="TEGAL"/>
    <s v="TEG"/>
    <s v="REG"/>
    <s v="AO"/>
    <s v="NEW SALES"/>
    <s v="1P INET"/>
    <s v="102 | FOLLOW UP COMPLETED"/>
    <s v="RBS-Regional 3"/>
    <d v="2026-08-04T10:46:57"/>
    <d v="2026-08-10T11:10:44"/>
    <n v="69358089"/>
    <m/>
    <n v="142212126632"/>
    <s v="PT. DEDY JAYA LAMBANG PERKASA"/>
    <s v="ODP-TEG-FAU/011 FAU/D03/011.01"/>
    <s v="WO060867688"/>
    <m/>
    <m/>
    <m/>
    <n v="109.1320296"/>
    <n v="-6.8582051000000002"/>
    <s v="|MN00292|MYIA-012469433290/POI/Ariesti Gita Mentari/081329821989/gitamentari3030@gmail.com"/>
    <s v="MYIB_ASSISTANT"/>
    <m/>
    <m/>
    <m/>
    <m/>
    <m/>
    <m/>
    <m/>
    <m/>
    <s v="Management Janji"/>
    <s v="2026-08-05 08:00:00 | Nama PIC: bu ariesta gita Notel: 081329821989 Alt: -  Tanggal: 5/8/2026 Jam Pasang: Pagi Note: Hubungi sebelum ke lokasi, terimakasih."/>
    <s v="FCC"/>
    <d v="2026-04-08T10:55:08"/>
    <d v="2026-08-05T08:00:00"/>
    <s v="Kendala Pelanggan"/>
    <s v="REVOKE"/>
    <s v="TEG"/>
    <s v="NO ADDON"/>
    <m/>
    <s v="Follow Up Revoke Completed, New Order ID : SC1002517364"/>
    <s v="HSI Bisnis Promo HUT Telkom PSB 70% - 100 Mbps"/>
    <s v="INDIBIZ"/>
    <m/>
    <m/>
    <d v="2026-08-05T08:00:00"/>
    <s v="2026-08-05 08:00:00 | Nama PIC: bu ariesta gita Notel: 081329821989 Alt: -  Tanggal: 5/8/2026 Jam Pasang: Pagi Note: Hubungi sebelum ke lokasi, terimakasih."/>
    <m/>
    <m/>
    <m/>
    <e v="#NUM!"/>
    <e v="#NUM!"/>
    <x v="0"/>
    <x v="4"/>
  </r>
  <r>
    <n v="2664"/>
    <n v="1002507753"/>
    <n v="3"/>
    <x v="7"/>
    <n v="4"/>
    <s v="KUDUS"/>
    <s v="KUDUS"/>
    <s v="KUD"/>
    <s v="REG"/>
    <s v="AO"/>
    <s v="NEW SALES"/>
    <m/>
    <s v="CANCEL COMPLETED"/>
    <s v="RBS-Regional 3"/>
    <d v="2026-08-04T11:31:20"/>
    <d v="2026-08-07T15:23:33"/>
    <n v="69358150"/>
    <m/>
    <m/>
    <s v="PT GLOBAL JET EXPRESS"/>
    <m/>
    <m/>
    <m/>
    <m/>
    <m/>
    <n v="110.922179684658"/>
    <n v="-6.8085195694748801"/>
    <s v="AMRBS;403099;TREG4;MUHAMMAD MASTUR;081226139781;CP DARENDI ADITYAS;082276435915;PAKET 2S INET VOICE 50 MBPS (479.000);PT GLOBAL JET EXPRESS//JEKULO;input by Tito"/>
    <s v="Account Manager"/>
    <m/>
    <m/>
    <m/>
    <m/>
    <m/>
    <m/>
    <m/>
    <m/>
    <s v="Management Janji"/>
    <d v="1970-01-01T00:00:00"/>
    <s v="FCC"/>
    <d v="2026-04-08T11:40:22"/>
    <m/>
    <m/>
    <s v="REJECT_FCC"/>
    <s v="KUD"/>
    <s v="NO ADDON"/>
    <m/>
    <s v="DECLINE : Decline - Batal Order Muhammad Fauzan Fidhianta 40961370|MYDITA"/>
    <s v="- 11_11446;Biaya PSB HSI EBIS Tunai di Depan ~ 11[150000]  - BWY DL;BWY DL ~ Saluran Dua Arah(BothWay)[0]  - E23053;E23053 ~ ES23 - Paket HSI Bisnis  Phone (PHONE)[0]  - E23053~null~44864;E23053||11||Abodemen 0[0]  - E23053~null~E23053_IN800;IN800 ~ Free "/>
    <s v="INDIBIZ"/>
    <m/>
    <m/>
    <d v="1970-01-01T00:00:00"/>
    <d v="1970-01-01T00:00:00"/>
    <m/>
    <m/>
    <m/>
    <e v="#NUM!"/>
    <e v="#NUM!"/>
    <x v="0"/>
    <x v="4"/>
  </r>
  <r>
    <n v="2665"/>
    <n v="1002504618"/>
    <n v="3"/>
    <x v="3"/>
    <n v="5"/>
    <s v="SBY UTARA"/>
    <s v="GRESIK"/>
    <s v="BWN"/>
    <s v="REG"/>
    <s v="AO"/>
    <s v="NEW SALES"/>
    <m/>
    <s v="CANCEL COMPLETED"/>
    <s v="RBS-Regional 3"/>
    <d v="2026-08-01T14:09:00"/>
    <d v="2026-08-03T10:16:13"/>
    <n v="69356769"/>
    <m/>
    <n v="152453209051"/>
    <s v="MENARA SUAR BAWEAN"/>
    <s v="ODP-BWN-FAA/64"/>
    <m/>
    <m/>
    <m/>
    <m/>
    <n v="112.65204610000001"/>
    <n v="-5.8493833999999998"/>
    <s v="|MN01273|/MENARA SUAR BAWEAN/HSI Basic Promo HUT Telkom (1:2) 50 Mbps (Rp 320.000) PSB Rp 150.000/089675940745/herlambangdwic@gmail.com/Herlambang Dwi Cahyo/-5.849404,112.652133/Jl. Nagasari Kotakusuma Sangkapura  "/>
    <s v="Sales Force DBS"/>
    <m/>
    <m/>
    <m/>
    <m/>
    <m/>
    <m/>
    <m/>
    <m/>
    <m/>
    <m/>
    <m/>
    <d v="2026-01-08T14:09:52"/>
    <m/>
    <m/>
    <s v="REJECT_FCC"/>
    <s v="BWN"/>
    <s v="NO ADDON"/>
    <m/>
    <s v="DECLINE : Decline - Pindah Segmentasi Ivan Sutiawan 40010577|MYDITA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s v="DECLINE : Decline - Pindah Segmentasi Ivan Sutiawan 40010577|MYDITA"/>
    <m/>
    <m/>
    <m/>
    <m/>
    <m/>
    <e v="#NUM!"/>
    <e v="#NUM!"/>
    <x v="0"/>
    <x v="8"/>
  </r>
  <r>
    <n v="2666"/>
    <n v="1002518717"/>
    <n v="3"/>
    <x v="3"/>
    <n v="5"/>
    <s v="SBY UTARA"/>
    <s v="TANDES"/>
    <s v="TNS"/>
    <s v="REG"/>
    <s v="AO"/>
    <s v="NEW SALES"/>
    <s v="1P INET"/>
    <s v="Completed (PS)"/>
    <s v="RBS-Regional 3"/>
    <d v="2026-08-10T19:19:57"/>
    <d v="2026-08-11T14:26:18"/>
    <n v="69362802"/>
    <m/>
    <n v="152409278329"/>
    <s v="HAOGOS"/>
    <s v="ODP-TDS-FW/24 FW/D03/03.24"/>
    <s v="WO061446819"/>
    <m/>
    <m/>
    <m/>
    <n v="112.66074380000001"/>
    <n v="-7.2865918000000001"/>
    <s v="|MN02332|MYIA-004469841442/POI/HANDOYO SUPRAPTO/081229955555/suprahan@gmail.com"/>
    <s v="MYIB_ASSISTANT"/>
    <m/>
    <m/>
    <m/>
    <m/>
    <m/>
    <m/>
    <m/>
    <m/>
    <s v="Management Janji"/>
    <s v="2026-08-12 08:00:00 | Jam pemasangan : 12.00 Info Tambahan : Hubungi pelanggan dulu sebelum ke lokasi terimakasih "/>
    <s v="FCC"/>
    <d v="2026-10-08T19:25:29"/>
    <d v="2026-08-12T08:00:00"/>
    <m/>
    <s v="PS"/>
    <s v="TNS"/>
    <s v="NO ADDON"/>
    <n v="20260811"/>
    <s v="Completed"/>
    <s v="HSI Bisnis Promo HUT Telkom PSB 70% - 50 Mbps"/>
    <s v="INDIBIZ"/>
    <m/>
    <m/>
    <d v="2026-08-12T08:00:00"/>
    <s v="2026-08-12 08:00:00 | Jam pemasangan : 12.00 Info Tambahan : Hubungi pelanggan dulu sebelum ke lokasi terimakasih "/>
    <n v="2026"/>
    <n v="8"/>
    <n v="11"/>
    <d v="2026-08-11T00:00:00"/>
    <n v="-1.3333333333357587"/>
    <x v="1"/>
    <x v="23"/>
  </r>
  <r>
    <n v="2667"/>
    <n v="1002520649"/>
    <n v="3"/>
    <x v="5"/>
    <n v="5"/>
    <s v="SINGARJA"/>
    <s v="GIANYAR"/>
    <s v="GIN"/>
    <s v="REG"/>
    <s v="AO"/>
    <s v="NEW SALES"/>
    <m/>
    <s v="Completed (PS)"/>
    <s v="RBS-Regional 3"/>
    <d v="2026-08-11T16:08:36"/>
    <d v="2026-08-14T12:11:57"/>
    <n v="69363597"/>
    <m/>
    <n v="172407213935"/>
    <s v="SD NEGERI 3 BEDULU"/>
    <s v="ODP-GIN-FH/38"/>
    <s v="WO061634679"/>
    <m/>
    <m/>
    <m/>
    <n v="115.3048615"/>
    <n v="-8.5316741999999994"/>
    <s v="|MN02658|/PIC SD NEGERI 3 BEDULU/085940740422/3bedulu@gmail.com"/>
    <s v="Sales Force DBS"/>
    <m/>
    <m/>
    <m/>
    <m/>
    <m/>
    <m/>
    <m/>
    <m/>
    <s v="Management Janji"/>
    <s v="2026-08-14 08:00:00|M Janji : (14 AGUSTUS 2026) jam Pasang : pagi  Note : hubungi pelanggan jika ingin kelokasi|40931149|MYDITA"/>
    <s v="FCC"/>
    <d v="2026-11-08T16:09:49"/>
    <d v="2026-08-14T08:00:00"/>
    <m/>
    <s v="PS"/>
    <s v="GIN"/>
    <s v="NO ADDON"/>
    <n v="20260814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4T08:00:00"/>
    <s v="2026-08-14 08:00:00|M Janji : (14 AGUSTUS 2026) jam Pasang : pagi  Note : hubungi pelanggan jika ingin kelokasi|40931149|MYDITA"/>
    <n v="2026"/>
    <n v="8"/>
    <n v="14"/>
    <d v="2026-08-14T00:00:00"/>
    <n v="-0.33333333333575865"/>
    <x v="1"/>
    <x v="26"/>
  </r>
  <r>
    <n v="2668"/>
    <n v="1002511457"/>
    <n v="3"/>
    <x v="5"/>
    <n v="5"/>
    <s v="DENPASAR"/>
    <s v="UBUNG"/>
    <s v="SMY"/>
    <s v="REG"/>
    <s v="AO"/>
    <s v="NEW SALES"/>
    <m/>
    <s v="Completed (PS)"/>
    <s v="RBS-Regional 3"/>
    <d v="2026-08-06T08:34:35"/>
    <d v="2026-08-10T13:31:28"/>
    <n v="69359566"/>
    <n v="3619596940"/>
    <n v="172416797805"/>
    <s v="PT WINDU BALI PROPERTI"/>
    <s v="ODP-SMY-FD/08"/>
    <s v="WO061105734"/>
    <m/>
    <m/>
    <m/>
    <n v="115.1828069"/>
    <n v="-8.6849582000000005"/>
    <s v="|MN02364|/PIC I kadek Agus setyadi/087898139727/embunwindusindoro@gmail.com"/>
    <s v="Sales Force DBS"/>
    <m/>
    <m/>
    <m/>
    <m/>
    <m/>
    <m/>
    <m/>
    <m/>
    <s v="Management Janji"/>
    <s v="2026-08-07 13:00:00|Tanggal pemasangan: 6/08/2026 Jam pemasangan : pagi / siang Info Tambahan : Hubungi pelanggan dulu sebelum ke lokasi. terima kasih|40010577|MYDITA"/>
    <s v="FCC"/>
    <d v="2026-06-08T08:39:52"/>
    <d v="2026-08-07T13:00:00"/>
    <s v="Kendala Pelanggan"/>
    <s v="PS"/>
    <s v="SMY"/>
    <s v="NO ADDON"/>
    <n v="20260810"/>
    <s v="Completed"/>
    <s v="- 11_11446;Biaya PSB HSI EBIS Tunai di Depan ~ 11[150000]  - SP_NOSS;SP_NOSS ~ Internet NOSS Multispeed Network[0]  - SP_NOSS;SP_NOSS ~ Internet NOSS Multispeed Network[0]  - E24058;E24058 ~ ES24 - Paket HSI Bisnis (HSIEF) Khusus Winback[0]  - E24058~null"/>
    <s v="INDIBIZ"/>
    <m/>
    <m/>
    <d v="2026-08-07T13:00:00"/>
    <s v="2026-08-07 13:00:00|Tanggal pemasangan: 6/08/2026 Jam pemasangan : pagi / siang Info Tambahan : Hubungi pelanggan dulu sebelum ke lokasi. terima kasih|40010577|MYDITA"/>
    <n v="2026"/>
    <n v="8"/>
    <n v="10"/>
    <d v="2026-08-10T00:00:00"/>
    <n v="2.4583333333357587"/>
    <x v="2"/>
    <x v="22"/>
  </r>
  <r>
    <n v="2669"/>
    <n v="1002514736"/>
    <n v="3"/>
    <x v="7"/>
    <n v="4"/>
    <s v="KUDUS"/>
    <s v="KUDUS"/>
    <s v="DMA"/>
    <s v="REG"/>
    <s v="AO"/>
    <s v="NEW SALES"/>
    <s v="1P INET"/>
    <s v="98 | OSS - CANCEL COMPLETE"/>
    <s v="RBS-Regional 3"/>
    <d v="2026-08-07T14:01:57"/>
    <d v="2026-08-10T09:19:53"/>
    <n v="69360835"/>
    <m/>
    <n v="141456115388"/>
    <s v="Es Teh Sulthan"/>
    <s v="ODP-DMA-FK/055 FK/D04/055.01"/>
    <s v="WO061169300"/>
    <m/>
    <m/>
    <m/>
    <n v="110.61332747340199"/>
    <n v="-6.7991515299220104"/>
    <s v="MD|MYDB-20260806264505|DN00001/MN00969|Es Teh Sulthan|083856148471"/>
    <s v="MYDIGIBIZPARTNER"/>
    <m/>
    <m/>
    <m/>
    <m/>
    <m/>
    <m/>
    <m/>
    <m/>
    <s v="Management Janji"/>
    <s v="2026-08-08 13:00:00 | M Janji : (08/08/026) jam Pasang : 09:00 Note : hubungi pelanggan jika ingin kelokasi"/>
    <s v="FCC"/>
    <d v="2026-07-08T14:10:02"/>
    <d v="2026-08-08T13:00:00"/>
    <s v="Kendala Lainnya"/>
    <s v="CANCEL"/>
    <s v="DMA"/>
    <s v="NO ADDON"/>
    <m/>
    <s v="Cancel Completed"/>
    <s v="HSI Bisnis Promo HUT Telkom PSB 70% - 150 Mbps"/>
    <s v="INDIBIZ"/>
    <m/>
    <m/>
    <d v="2026-08-08T13:00:00"/>
    <s v="2026-08-08 13:00:00 | M Janji : (08/08/026) jam Pasang : 09:00 Note : hubungi pelanggan jika ingin kelokasi"/>
    <m/>
    <m/>
    <m/>
    <e v="#NUM!"/>
    <e v="#NUM!"/>
    <x v="0"/>
    <x v="4"/>
  </r>
  <r>
    <n v="2670"/>
    <n v="1002516175"/>
    <n v="3"/>
    <x v="5"/>
    <n v="5"/>
    <s v="DENPASAR"/>
    <s v="SANUR"/>
    <s v="SAU"/>
    <s v="REG"/>
    <s v="AO"/>
    <s v="NEW SALES"/>
    <s v="1P INET"/>
    <s v="102 | FOLLOW UP COMPLETED"/>
    <s v="RBS-Regional 3"/>
    <d v="2026-08-08T16:50:56"/>
    <d v="2026-08-10T12:25:05"/>
    <n v="69361627"/>
    <m/>
    <n v="172401298255"/>
    <s v="KARUNIA SEDANA ARTA"/>
    <s v="ODP-SAU-FV/21 FV/D03/21.01"/>
    <s v="WO061282060"/>
    <m/>
    <m/>
    <m/>
    <n v="115.2514189"/>
    <n v="-8.6707909999999995"/>
    <s v="|MN02665|MYIA-042053483282/POI/pak dwi/081237942443/karuniaardanaarta07@gmail.com"/>
    <s v="MYIB_ASSISTANT"/>
    <m/>
    <m/>
    <m/>
    <m/>
    <m/>
    <m/>
    <m/>
    <m/>
    <s v="Management Janji"/>
    <s v="2026-08-09 13:00:00 | M Janji : 9 agustus 2026 jam Pasang : siang Note : hubungi pelanggan jika ingin kelokasi "/>
    <s v="FCC"/>
    <d v="2026-08-08T16:55:05"/>
    <d v="2026-08-09T13:00:00"/>
    <m/>
    <s v="REVOKE"/>
    <s v="SAU"/>
    <s v="NO ADDON"/>
    <m/>
    <s v="Follow Up Revoke Completed, New Order ID : SC1002517621"/>
    <s v="HSI Bisnis Promo HUT Telkom PSB 70% - 200 Mbps"/>
    <s v="INDIBIZ"/>
    <m/>
    <m/>
    <d v="2026-08-09T13:00:00"/>
    <s v="2026-08-09 13:00:00 | M Janji : 9 agustus 2026 jam Pasang : siang Note : hubungi pelanggan jika ingin kelokasi "/>
    <m/>
    <m/>
    <m/>
    <e v="#NUM!"/>
    <e v="#NUM!"/>
    <x v="0"/>
    <x v="7"/>
  </r>
  <r>
    <n v="2671"/>
    <n v="1002504315"/>
    <n v="3"/>
    <x v="0"/>
    <n v="5"/>
    <s v="MATARAM"/>
    <s v="SUMBAWA"/>
    <s v="SBW"/>
    <s v="REG"/>
    <s v="AO"/>
    <s v="NEW SALES"/>
    <s v="1P INET"/>
    <s v="102 | FOLLOW UP COMPLETED"/>
    <s v="RBS-Regional 3"/>
    <d v="2026-08-01T09:55:57"/>
    <d v="2026-08-03T18:03:41"/>
    <n v="69356609"/>
    <m/>
    <n v="172606810502"/>
    <s v="SMP IT ABU HURAIRAH SUMBAWA"/>
    <s v="ODP-SBW-FBK/12 FBK/D01/12.01"/>
    <s v="WO060624388"/>
    <m/>
    <m/>
    <m/>
    <n v="117.4378584"/>
    <n v="-8.6448596000000002"/>
    <s v="|MN01595|MYIA-046506313461/POI/FIRMAN/087860187055/smpitputra.abhursumbawa@gmail.com"/>
    <s v="MYIB_ASSISTANT"/>
    <m/>
    <m/>
    <m/>
    <m/>
    <m/>
    <m/>
    <m/>
    <m/>
    <s v="Management Janji"/>
    <s v="2026-08-02 08:00:00 | Tanggal pemasangan: 01/08/2026 Jam pemasangan : pagi / siang Info Tambahan : Hubungi pelanggan dulu sebelum ke lokasi terima kasih"/>
    <s v="FCC"/>
    <d v="2026-01-08T10:09:45"/>
    <d v="2026-08-02T08:00:00"/>
    <s v="Kendala Lainnya"/>
    <s v="REVOKE"/>
    <s v="SBW"/>
    <s v="NO ADDON"/>
    <m/>
    <s v="Follow Up Revoke Completed, New Order ID : SC1002506602"/>
    <s v="HSI Bisnis Promo HUT Telkom PSB 70% - 50 Mbps"/>
    <s v="INDIBIZ"/>
    <m/>
    <m/>
    <d v="2026-08-02T08:00:00"/>
    <s v="2026-08-02 08:00:00 | Tanggal pemasangan: 01/08/2026 Jam pemasangan : pagi / siang Info Tambahan : Hubungi pelanggan dulu sebelum ke lokasi terima kasih"/>
    <m/>
    <m/>
    <m/>
    <e v="#NUM!"/>
    <e v="#NUM!"/>
    <x v="0"/>
    <x v="2"/>
  </r>
  <r>
    <n v="2672"/>
    <n v="1002529319"/>
    <n v="3"/>
    <x v="6"/>
    <n v="5"/>
    <s v="PASURUAN"/>
    <s v="PROBOLINGGO"/>
    <s v="PBL"/>
    <s v="REG"/>
    <s v="AO"/>
    <s v="NEW SALES"/>
    <m/>
    <s v="Completed (PS)"/>
    <s v="RBS-Regional 3"/>
    <d v="2026-08-16T10:02:25"/>
    <d v="2026-08-16T15:55:05"/>
    <n v="69367336"/>
    <m/>
    <n v="152505340232"/>
    <s v="MTS MIFTAHUL ULUM"/>
    <s v="ODP-PBL-FAG/56"/>
    <s v="WO061864783"/>
    <m/>
    <m/>
    <m/>
    <n v="113.21584009999999"/>
    <n v="-7.7441461"/>
    <s v="|MN01316 |/MTS MIFTAHUL ULUM/WINBACK HSI B2B + NETMONK + OCA BREACH CHECKER (1:1) 300MBPS 1,306,5RB PSB DISC 70%//Mi.Miftahululum742@gmail.com/FAUSI/85136595612"/>
    <s v="Sales Force DBS"/>
    <m/>
    <m/>
    <m/>
    <m/>
    <m/>
    <m/>
    <m/>
    <m/>
    <s v="Management Janji"/>
    <s v="2026-08-17 08:00:00|Nama PIC : BAPAK FAUSI No HP : 085136595612 Alt : 082242156020 M Janji : (SENIN/17/AGUSTUS/2026) jam Pasang : 09:00 Note : hubungi pelanggan jika ingin kelokasi|40961371|MYDITA"/>
    <s v="FCC"/>
    <s v="16-08-2026 10:25:34"/>
    <d v="2026-08-17T08:00:00"/>
    <m/>
    <s v="PS"/>
    <s v="PBL"/>
    <s v="NETMONK"/>
    <n v="2026081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7T08:00:00"/>
    <s v="2026-08-17 08:00:00|Nama PIC : BAPAK FAUSI No HP : 085136595612 Alt : 082242156020 M Janji : (SENIN/17/AGUSTUS/2026) jam Pasang : 09:00 Note : hubungi pelanggan jika ingin kelokasi|40961371|MYDITA"/>
    <n v="2026"/>
    <n v="8"/>
    <n v="16"/>
    <d v="2026-08-16T00:00:00"/>
    <n v="-1.3333333333357587"/>
    <x v="1"/>
    <x v="27"/>
  </r>
  <r>
    <n v="2673"/>
    <n v="1002514536"/>
    <n v="3"/>
    <x v="2"/>
    <n v="4"/>
    <s v="YOGYAKARTA"/>
    <s v="INNER - YOGYA JATENG SELATAN"/>
    <s v="KGD"/>
    <s v="REG"/>
    <s v="AO"/>
    <s v="NEW SALES"/>
    <s v="1P INET"/>
    <s v="102 | FOLLOW UP COMPLETED"/>
    <s v="RBS-Regional 3"/>
    <d v="2026-08-07T13:07:56"/>
    <d v="2026-08-11T10:39:51"/>
    <n v="69360738"/>
    <m/>
    <n v="143132123533"/>
    <s v="MI NURUL UMMAH KOTAGEDE"/>
    <s v="ODP-KGD-FAA/10 FAA/D05/03.10"/>
    <s v="WO061159520"/>
    <m/>
    <m/>
    <m/>
    <n v="110.3960871"/>
    <n v="-7.8257329000000002"/>
    <s v="|MC80224|MYIA-001061067161/POI/MUNTAHA/081326211551/ubbaidme@gmail.com"/>
    <s v="MYIB_ASSISTANT"/>
    <m/>
    <m/>
    <m/>
    <m/>
    <m/>
    <m/>
    <m/>
    <m/>
    <s v="Management Janji"/>
    <s v="2026-08-09 15:00:00 | Nama PIC : MUNTAHA No HP : 081326211551 Alt :  M Janji : 08/08/2026 Jam Pasang : 08.00 - 13:00  NoteÃ‚Â :  hubungi terlebih dahulu sebelum kelokasi"/>
    <s v="FCC"/>
    <d v="2026-07-08T13:10:14"/>
    <d v="2026-08-09T15:00:00"/>
    <s v="Kendala Pelanggan"/>
    <s v="REVOKE"/>
    <s v="KGD"/>
    <s v="NO ADDON"/>
    <m/>
    <s v="Follow Up Revoke Completed, New Order ID : SC1002519315"/>
    <s v="HSI Bisnis Basic Promo HUT Telkom PSB 70% - 100 Mbps Dual Band"/>
    <s v="INDIBIZ"/>
    <m/>
    <m/>
    <d v="2026-08-09T15:00:00"/>
    <s v="2026-08-09 15:00:00 | Nama PIC : MUNTAHA No HP : 081326211551 Alt :  M Janji : 08/08/2026 Jam Pasang : 08.00 - 13:00  NoteÃ‚Â :  hubungi terlebih dahulu sebelum kelokasi"/>
    <m/>
    <m/>
    <m/>
    <e v="#NUM!"/>
    <e v="#NUM!"/>
    <x v="0"/>
    <x v="4"/>
  </r>
  <r>
    <n v="2674"/>
    <n v="1002511361"/>
    <n v="3"/>
    <x v="1"/>
    <n v="5"/>
    <s v="MADIUN"/>
    <s v="TUBAN"/>
    <s v="TNZ"/>
    <s v="REG"/>
    <s v="AO"/>
    <s v="NEW SALES"/>
    <s v="1P INET"/>
    <s v="Completed (PS)"/>
    <s v="RBS-Regional 3"/>
    <d v="2026-08-05T19:38:56"/>
    <d v="2026-08-07T11:27:32"/>
    <n v="69359513"/>
    <m/>
    <n v="152612222882"/>
    <s v="Centra kos"/>
    <s v="ODP-TNZ-FK/95 FK/D07/95.01"/>
    <s v="WO061026398"/>
    <m/>
    <m/>
    <m/>
    <n v="112.07901094508399"/>
    <n v="-6.9143568979543302"/>
    <s v="|MN02366|MYIA-075888039611/POI/Moch alfaruq junaedi/081233240483/junaavage@gmail.com"/>
    <s v="MYIB_ASSISTANT"/>
    <m/>
    <m/>
    <m/>
    <m/>
    <m/>
    <m/>
    <m/>
    <m/>
    <s v="Management Janji"/>
    <s v="2026-08-07 15:00:00 | M Janji : (06/08/2026) jam Pasang pagi / siang  Note : hubungi pelanggan jika ingin kelokasi"/>
    <s v="FCC"/>
    <d v="2026-05-08T19:39:50"/>
    <d v="2026-08-07T15:00:00"/>
    <m/>
    <s v="PS"/>
    <s v="TNZ"/>
    <s v="NO ADDON"/>
    <n v="20260807"/>
    <s v="Completed"/>
    <s v="HSI Bisnis Basic Promo HUT Telkom PSB 70% - 100 Mbps Dual Band"/>
    <s v="INDIBIZ"/>
    <m/>
    <m/>
    <d v="2026-08-07T15:00:00"/>
    <s v="2026-08-07 15:00:00 | M Janji : (06/08/2026) jam Pasang pagi / siang  Note : hubungi pelanggan jika ingin kelokasi"/>
    <n v="2026"/>
    <n v="8"/>
    <n v="7"/>
    <d v="2026-08-07T00:00:00"/>
    <n v="-0.625"/>
    <x v="1"/>
    <x v="18"/>
  </r>
  <r>
    <n v="2675"/>
    <n v="1002522559"/>
    <n v="3"/>
    <x v="5"/>
    <n v="5"/>
    <s v="SINGARJA"/>
    <s v="GIANYAR"/>
    <s v="GIN"/>
    <s v="REG"/>
    <s v="AO"/>
    <s v="NEW SALES"/>
    <m/>
    <s v="Completed (PS)"/>
    <s v="RBS-Regional 3"/>
    <d v="2026-08-12T15:10:42"/>
    <d v="2026-08-13T08:35:24"/>
    <n v="69362670"/>
    <m/>
    <n v="172407214117"/>
    <s v="SD NEGERI 3 BURUAN"/>
    <s v="ODP-GIN-FAN/20"/>
    <s v="WO061603087"/>
    <m/>
    <m/>
    <m/>
    <n v="115.302030589059"/>
    <n v="-8.5438805827079296"/>
    <s v="|MN02658|/PIC LUH PT OKA MAHAYANI/081339731300/sdburuan3@gmail.com"/>
    <s v="Sales Force DBS"/>
    <m/>
    <m/>
    <m/>
    <m/>
    <m/>
    <m/>
    <m/>
    <m/>
    <s v="Management Janji"/>
    <s v="2026-08-11 15:00:00|telp : 081339731300  alt :   M Janji : (11/08/2026)  jam Pasang :pagi / siang   Note : hubungi pelanggan jika ingin kelokasi|40000802|MYDITA"/>
    <s v="FCC"/>
    <d v="2026-12-08T15:25:37"/>
    <m/>
    <m/>
    <s v="PS"/>
    <s v="GIN"/>
    <s v="NO ADDON"/>
    <n v="20260813"/>
    <s v="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12T07:00:00"/>
    <s v="2026-08-11 15:00:00|telp : 081339731300  alt :   M Janji : (11/08/2026)  jam Pasang :pagi / siang   Note : hubungi pelanggan jika ingin kelokasi|40000802|MYDITA"/>
    <n v="2026"/>
    <n v="8"/>
    <n v="13"/>
    <d v="2026-08-13T00:00:00"/>
    <n v="0.70833333333575865"/>
    <x v="1"/>
    <x v="26"/>
  </r>
  <r>
    <n v="2676"/>
    <n v="1002520758"/>
    <n v="3"/>
    <x v="7"/>
    <n v="4"/>
    <s v="KUDUS"/>
    <s v="PURWODADI"/>
    <s v="PWB"/>
    <s v="REG"/>
    <s v="AO"/>
    <s v="NEW SALES"/>
    <m/>
    <s v="Completed (PS)"/>
    <s v="RBS-Regional 3"/>
    <d v="2026-08-11T16:37:53"/>
    <d v="2026-08-11T20:22:08"/>
    <n v="69361390"/>
    <m/>
    <n v="141568113914"/>
    <s v="ONDOL"/>
    <s v="ODP-PWB-FD/028"/>
    <s v="WO061525424"/>
    <m/>
    <m/>
    <m/>
    <n v="110.9211"/>
    <n v="-7.0257399999999999"/>
    <s v="|MN00410|MYIA-046729611048/POI/ALI MUCHSIN/082327602683/amuh2150@gmail.com"/>
    <s v="Amex"/>
    <m/>
    <m/>
    <m/>
    <m/>
    <m/>
    <m/>
    <m/>
    <m/>
    <s v="Management Janji"/>
    <s v="2026-08-09 13:00:00 | Nama PIC: bp muchsin  Notel: 082327602683  Alt: -   Tanggal: 9/8/2026  Jam Pasang: Siang  Note: Hubungi pelanggan sebelum ke lokasi, terima kasih.  "/>
    <s v="FCC"/>
    <d v="2026-11-08T16:39:47"/>
    <m/>
    <m/>
    <s v="PS"/>
    <s v="PWB"/>
    <s v="NO ADDON"/>
    <n v="20260811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1T07:00:00"/>
    <s v="2026-08-09 13:00:00 | Nama PIC: bp muchsin  Notel: 082327602683  Alt: -   Tanggal: 9/8/2026  Jam Pasang: Siang  Note: Hubungi pelanggan sebelum ke lokasi, terima kasih.  "/>
    <n v="2026"/>
    <n v="8"/>
    <n v="11"/>
    <d v="2026-08-11T00:00:00"/>
    <n v="-0.29166666666424135"/>
    <x v="1"/>
    <x v="4"/>
  </r>
  <r>
    <n v="2677"/>
    <n v="1002530098"/>
    <n v="3"/>
    <x v="0"/>
    <n v="5"/>
    <s v="MATARAM"/>
    <s v="INNER - NUSA TENGGARA"/>
    <s v="MTR"/>
    <s v="REG"/>
    <s v="AO"/>
    <s v="NEW SALES"/>
    <m/>
    <s v="Completed (PS)"/>
    <s v="RBS-Regional 3"/>
    <d v="2026-08-16T19:22:31"/>
    <d v="2026-08-17T08:26:30"/>
    <n v="69366818"/>
    <m/>
    <n v="172601796366"/>
    <s v="TOKO NADIRA"/>
    <s v="ODP-MTR-FCE/56"/>
    <s v="WO061901013"/>
    <m/>
    <m/>
    <m/>
    <n v="116.14937810000001"/>
    <n v="-8.5638907999999994"/>
    <s v="|MC40234|MYIA-076940623656/POI/fitria/081917040406/adidayat839@gmail.com"/>
    <s v="Sales Profesional"/>
    <m/>
    <m/>
    <m/>
    <m/>
    <m/>
    <m/>
    <m/>
    <m/>
    <s v="Management Janji"/>
    <s v="2026-08-16 13:00:00 | M Janji :  16 Agustus 2026  Jam Pasang : Siang  Note : hubungi pelanggan jika ingin ke lokasi, terima kasih"/>
    <s v="FCC"/>
    <s v="16-08-2026 19:25:16"/>
    <m/>
    <m/>
    <s v="PS"/>
    <s v="MTR"/>
    <s v="NO ADDON"/>
    <n v="20260817"/>
    <s v="Completed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d v="2026-08-16T07:00:00"/>
    <s v="2026-08-16 13:00:00 | M Janji :  16 Agustus 2026  Jam Pasang : Siang  Note : hubungi pelanggan jika ingin ke lokasi, terima kasih"/>
    <n v="2026"/>
    <n v="8"/>
    <n v="17"/>
    <d v="2026-08-17T00:00:00"/>
    <n v="0.70833333333575865"/>
    <x v="1"/>
    <x v="14"/>
  </r>
  <r>
    <n v="2678"/>
    <n v="1002514667"/>
    <n v="3"/>
    <x v="2"/>
    <n v="4"/>
    <s v="MAGELANG"/>
    <s v="KEBUMEN"/>
    <s v="KBM"/>
    <s v="REG"/>
    <s v="AO"/>
    <s v="NEW SALES"/>
    <m/>
    <s v="Completed (PS)"/>
    <s v="RBS-Regional 3"/>
    <d v="2026-08-07T14:45:46"/>
    <d v="2026-08-09T12:02:21"/>
    <n v="69360793"/>
    <m/>
    <n v="142141120175"/>
    <s v="CV TRIO BUMEN JAYA TENANT BROTHER MEDIA PHOTOBOX"/>
    <s v="ODP-KBM-FAK/051"/>
    <s v="WO061274561"/>
    <m/>
    <m/>
    <m/>
    <n v="109.659964442253"/>
    <n v="-7.6639983991637202"/>
    <s v="AMRBS/402718/AMY NURHAYATI/R3/MAGELANG/PSB HSI BISNIS 1S 50 MBPS /SYAIFUL ARIF/081213844147/triomallkebumen@gmail.com"/>
    <s v="Amex"/>
    <m/>
    <m/>
    <m/>
    <m/>
    <m/>
    <m/>
    <m/>
    <m/>
    <s v="Management Janji"/>
    <s v="2026-08-09 13:00:00|Tanggal pemasangan : 09 AGUSTUS 2026 Jam pemasangan : pagi/siang Info Tambahan : Hubungi pelanggan dulu sebelum ke lokasi terima kasih|40010577|MYDITA"/>
    <s v="FCC"/>
    <d v="2026-07-08T14:56:06"/>
    <d v="2026-08-09T13:00:00"/>
    <m/>
    <s v="PS"/>
    <s v="KBM"/>
    <s v="NO ADDON"/>
    <n v="20260809"/>
    <s v="Completed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08-09T13:00:00"/>
    <s v="2026-08-09 13:00:00|Tanggal pemasangan : 09 AGUSTUS 2026 Jam pemasangan : pagi/siang Info Tambahan : Hubungi pelanggan dulu sebelum ke lokasi terima kasih|40010577|MYDITA"/>
    <n v="2026"/>
    <n v="8"/>
    <n v="9"/>
    <d v="2026-08-09T00:00:00"/>
    <n v="-0.54166666666424135"/>
    <x v="1"/>
    <x v="4"/>
  </r>
  <r>
    <n v="2679"/>
    <n v="1002512969"/>
    <n v="3"/>
    <x v="7"/>
    <n v="4"/>
    <s v="KUDUS"/>
    <s v="KUDUS"/>
    <s v="KUD"/>
    <s v="REG"/>
    <s v="AO"/>
    <s v="NEW SALES"/>
    <m/>
    <s v="Completed (PS)"/>
    <s v="RBS-Regional 3"/>
    <d v="2026-08-06T15:45:14"/>
    <d v="2026-08-07T11:30:12"/>
    <n v="69358545"/>
    <m/>
    <n v="142401145988"/>
    <s v="SPBU 4459303"/>
    <s v="ODP-KUD-FAX/026"/>
    <s v="WO061097693"/>
    <m/>
    <m/>
    <m/>
    <n v="110.930300992233"/>
    <n v="-6.8027469760415196"/>
    <s v="|MC60142|MYIA-071087231335/POI/DERA BAHTIAR WIDIYANTO /08562685148/spbu_modern@yahoo.com"/>
    <s v="Sales Profesional"/>
    <m/>
    <m/>
    <m/>
    <m/>
    <m/>
    <m/>
    <m/>
    <m/>
    <s v="Management Janji"/>
    <s v="2026-08-05 13:00:00 |  M Janji : (5 AGUSTUS 2026)  jam Pasang : siang  Note : hubungi pelanggan jika ingin kelokasi"/>
    <s v="FCC"/>
    <d v="2026-06-08T16:10:32"/>
    <m/>
    <m/>
    <s v="PS"/>
    <s v="KUD"/>
    <s v="NO ADDON"/>
    <n v="20260807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6T07:00:00"/>
    <s v="2026-08-05 13:00:00 |  M Janji : (5 AGUSTUS 2026)  jam Pasang : siang  Note : hubungi pelanggan jika ingin kelokasi"/>
    <n v="2026"/>
    <n v="8"/>
    <n v="7"/>
    <d v="2026-08-07T00:00:00"/>
    <n v="0.70833333333575865"/>
    <x v="1"/>
    <x v="4"/>
  </r>
  <r>
    <n v="2680"/>
    <n v="1002531960"/>
    <n v="3"/>
    <x v="3"/>
    <n v="5"/>
    <s v="MADURA"/>
    <s v="BANGKALAN"/>
    <s v="KPP"/>
    <s v="REG"/>
    <s v="AO"/>
    <s v="NEW SALES"/>
    <s v="1P INET"/>
    <s v="MIE - SEND SURVEY"/>
    <s v="RBS-Regional 3"/>
    <d v="2026-08-18T08:13:56"/>
    <d v="2026-08-18T08:16:01"/>
    <n v="69368489"/>
    <m/>
    <n v="152437905644"/>
    <s v="Toko Hamid Berkah"/>
    <s v="ODP-KPP-FAC/03 FAC/D02/03.01"/>
    <s v="WO061970443"/>
    <m/>
    <m/>
    <m/>
    <n v="113.2775599882"/>
    <n v="-6.9095690787234103"/>
    <s v="MD|MYDB-20260817265919|DN00001/MN00572|Toko Hamid Berkah|085259906109"/>
    <s v="MYDIGIBIZPARTNER"/>
    <m/>
    <m/>
    <m/>
    <m/>
    <m/>
    <m/>
    <m/>
    <m/>
    <s v="Management Janji"/>
    <s v="2026-08-20 08:00:00 | M Janji : (19/08/2026) jam Pasang : 09:00 Note : hubungi pelanggan jika ingin kelokasi"/>
    <s v="FCC"/>
    <s v="18-08-2026 08:26:25"/>
    <d v="2026-08-20T08:00:00"/>
    <m/>
    <s v="SURVEY_NEW_MANJA"/>
    <s v="KPP"/>
    <s v="NO ADDON"/>
    <m/>
    <s v="MIE - SEND SURVEY"/>
    <s v="HSI Bisnis Promo HUT Telkom PSB 70% - 100 Mbps"/>
    <s v="INDIBIZ"/>
    <m/>
    <m/>
    <d v="2026-08-20T08:00:00"/>
    <s v="2026-08-20 08:00:00 | M Janji : (19/08/2026) jam Pasang : 09:00 Note : hubungi pelanggan jika ingin kelokasi"/>
    <m/>
    <m/>
    <m/>
    <e v="#NUM!"/>
    <e v="#NUM!"/>
    <x v="0"/>
    <x v="6"/>
  </r>
  <r>
    <n v="2681"/>
    <n v="1002516387"/>
    <n v="3"/>
    <x v="7"/>
    <n v="4"/>
    <s v="KUDUS"/>
    <s v="PATI"/>
    <s v="PAT"/>
    <s v="REG"/>
    <s v="AO"/>
    <s v="NEW SALES"/>
    <s v="1P INET"/>
    <s v="Completed (PS)"/>
    <s v="RBS-Regional 3"/>
    <d v="2026-08-09T10:52:56"/>
    <d v="2026-08-09T19:13:50"/>
    <n v="69361769"/>
    <m/>
    <n v="142551119471"/>
    <s v="SPBU 4459128 PATI"/>
    <s v="ODP-PAT-FN/038 FN/D03/038.01"/>
    <s v="WO061308114"/>
    <m/>
    <m/>
    <m/>
    <n v="110.98999000000001"/>
    <n v="-6.781517"/>
    <s v="|MC60040|MYIA-052831325991/POI/Danang Susilo/089670471853/ptbumirejoenergibersama@gmail.com"/>
    <s v="MYIB_ASSISTANT"/>
    <m/>
    <m/>
    <m/>
    <m/>
    <m/>
    <m/>
    <m/>
    <m/>
    <s v="Management Janji"/>
    <s v="2026-08-10 08:00:00 | M Janji : (10/08/2026) jam Pasang : 09:00 Note : hubungi pelanggan jika ingin kelokasi"/>
    <s v="FCC"/>
    <d v="2026-09-08T10:54:43"/>
    <d v="2026-08-10T08:00:00"/>
    <m/>
    <s v="PS"/>
    <s v="PAT"/>
    <s v="NO ADDON"/>
    <n v="20260809"/>
    <s v="Completed"/>
    <s v="HSI Bisnis Promo HUT Telkom PSB 70% - 50 Mbps"/>
    <s v="INDIBIZ"/>
    <m/>
    <m/>
    <d v="2026-08-10T08:00:00"/>
    <s v="2026-08-10 08:00:00 | M Janji : (10/08/2026) jam Pasang : 09:00 Note : hubungi pelanggan jika ingin kelokasi"/>
    <n v="2026"/>
    <n v="8"/>
    <n v="9"/>
    <d v="2026-08-09T00:00:00"/>
    <n v="-1.3333333333357587"/>
    <x v="1"/>
    <x v="4"/>
  </r>
  <r>
    <n v="2682"/>
    <n v="1002514892"/>
    <n v="3"/>
    <x v="3"/>
    <n v="5"/>
    <s v="SBY UTARA"/>
    <s v="LAMONGAN"/>
    <s v="LMG"/>
    <s v="REG"/>
    <s v="AO"/>
    <s v="NEW SALES"/>
    <m/>
    <s v="Completed (PS)"/>
    <s v="RBS-Regional 3"/>
    <d v="2026-08-07T14:43:55"/>
    <d v="2026-08-08T15:19:45"/>
    <n v="69360904"/>
    <m/>
    <n v="152433910087"/>
    <s v="FavlQc Coffeeshop"/>
    <s v="ODP-LMG-FU/24"/>
    <s v="WO061183507"/>
    <m/>
    <m/>
    <m/>
    <n v="112.32563810000001"/>
    <n v="-7.1735312000000002"/>
    <s v="|MC70134|/FavlQc Coffeeshop/0851-9117-4029/favlqc.coffeeshop@gmail.com/HSI Bisnis Promo HUT Telkom (1:1) 300 Mbps (Rp 1.130.000) PSB Rp 150.000/ELSIA MULYANDREKA/RT/RW 011/003 Dsn. Megarih, Ds. Kedungmegarih, Kec. Kembangbahu, Kab. Lamongan, Jawa Timur 62"/>
    <s v="Sales Force DBS"/>
    <m/>
    <m/>
    <m/>
    <m/>
    <m/>
    <m/>
    <m/>
    <m/>
    <s v="Management Janji"/>
    <s v="2026-08-08 13:00:00|M Janji : (08/08/026) jam Pasang : 09:00 Note : hubungi pelanggan jika ingin kelokasi|40900827|MYDITA"/>
    <s v="FCC"/>
    <d v="2026-07-08T14:56:06"/>
    <d v="2026-08-08T13:00:00"/>
    <m/>
    <s v="PS"/>
    <s v="LMG"/>
    <s v="NO ADDON"/>
    <n v="20260808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08T13:00:00"/>
    <s v="2026-08-08 13:00:00|M Janji : (08/08/026) jam Pasang : 09:00 Note : hubungi pelanggan jika ingin kelokasi|40900827|MYDITA"/>
    <n v="2026"/>
    <n v="8"/>
    <n v="8"/>
    <d v="2026-08-08T00:00:00"/>
    <n v="-0.54166666666424135"/>
    <x v="1"/>
    <x v="8"/>
  </r>
  <r>
    <n v="2683"/>
    <n v="1002533011"/>
    <n v="3"/>
    <x v="0"/>
    <n v="5"/>
    <s v="MATARAM"/>
    <s v="LOMBOK BARAT TENGAH"/>
    <s v="PRY"/>
    <s v="REG"/>
    <s v="AO"/>
    <s v="NEW SALES"/>
    <s v="1P INET"/>
    <s v="MIE - SEND SURVEY"/>
    <s v="RBS-Regional 3"/>
    <d v="2026-08-18T12:47:56"/>
    <d v="2026-08-18T12:50:01"/>
    <n v="69368934"/>
    <m/>
    <n v="172603791621"/>
    <s v="SMPN 1 BATUKLIANG"/>
    <s v="ODP-PYA-FAN/16 FAN/D03/16.01"/>
    <s v="WO062002597"/>
    <m/>
    <m/>
    <m/>
    <n v="116.310684800517"/>
    <n v="-8.6132236364719095"/>
    <s v="|MC40242|MYIA-020924280653/POI/Nasipno spd/081803696771/nasipno@gmail.com"/>
    <s v="MYIB_ASSISTANT"/>
    <m/>
    <m/>
    <m/>
    <m/>
    <m/>
    <m/>
    <m/>
    <m/>
    <s v="Management Janji"/>
    <s v="2026-08-21 08:00:00 | Nama PIC : Nasipno No HP : 081803696771 Alt :  M Janji : 19 Augustus 2026 Jam Pasang : 08.00 - 13:00  NoteÃ‚Â :  hubungi terlebih dahulu sebelum kelokasi"/>
    <s v="FCC"/>
    <s v="18-08-2026 12:54:52"/>
    <d v="2026-08-21T08:00:00"/>
    <m/>
    <s v="SURVEY_NEW_MANJA"/>
    <s v="PRY"/>
    <s v="NO ADDON"/>
    <m/>
    <s v="MIE - SEND SURVEY"/>
    <s v="HSI Bisnis Promo HUT Telkom PSB 70% - 200 Mbps"/>
    <s v="INDIBIZ"/>
    <m/>
    <m/>
    <d v="2026-08-21T08:00:00"/>
    <s v="2026-08-21 08:00:00 | Nama PIC : Nasipno No HP : 081803696771 Alt :  M Janji : 19 Augustus 2026 Jam Pasang : 08.00 - 13:00  NoteÃ‚Â :  hubungi terlebih dahulu sebelum kelokasi"/>
    <m/>
    <m/>
    <m/>
    <e v="#NUM!"/>
    <e v="#NUM!"/>
    <x v="0"/>
    <x v="5"/>
  </r>
  <r>
    <n v="2684"/>
    <n v="1002514648"/>
    <n v="3"/>
    <x v="3"/>
    <n v="5"/>
    <s v="SBY UTARA"/>
    <s v="GRESIK"/>
    <s v="SDY"/>
    <s v="REG"/>
    <s v="AO"/>
    <s v="NEW SALES"/>
    <s v="1P INET"/>
    <s v="102 | FOLLOW UP COMPLETED"/>
    <s v="RBS-Regional 3"/>
    <d v="2026-08-07T13:40:56"/>
    <d v="2026-08-11T09:29:56"/>
    <n v="69360788"/>
    <m/>
    <n v="152451212126"/>
    <s v="MTs.TARBIYATUS SHIBYAN"/>
    <s v="ODP-SDY-FB/72 FB/D10/72.01"/>
    <s v="WO061166709"/>
    <m/>
    <m/>
    <m/>
    <n v="112.47927222400899"/>
    <n v="-6.9733407813484698"/>
    <s v="MD|MYDB-20260806264530|DN00001/MN01735|MTs.TARBIYATUS SHIBYAN|085606961225"/>
    <s v="MYDIGIBIZPARTNER"/>
    <m/>
    <m/>
    <m/>
    <m/>
    <m/>
    <m/>
    <m/>
    <m/>
    <s v="Management Janji"/>
    <s v="2026-08-08 10:00:00 | telp :085606961225  alt : pagi / siang 08/08/2026 hub sebelum ke lokasi  "/>
    <s v="FCC"/>
    <d v="2026-07-08T13:54:50"/>
    <d v="2026-08-08T10:00:00"/>
    <s v="Kendala Pelanggan"/>
    <s v="REVOKE"/>
    <s v="SDY"/>
    <s v="NO ADDON"/>
    <m/>
    <s v="Follow Up Revoke Completed, New Order ID : SC1002519011"/>
    <s v="HSI Bisnis Promo HUT Telkom PSB 70% - 50 Mbps"/>
    <s v="INDIBIZ"/>
    <m/>
    <m/>
    <d v="2026-08-08T10:00:00"/>
    <s v="2026-08-08 10:00:00 | telp :085606961225  alt : pagi / siang 08/08/2026 hub sebelum ke lokasi  "/>
    <m/>
    <m/>
    <m/>
    <e v="#NUM!"/>
    <e v="#NUM!"/>
    <x v="0"/>
    <x v="8"/>
  </r>
  <r>
    <n v="2685"/>
    <n v="1002528612"/>
    <n v="3"/>
    <x v="1"/>
    <n v="5"/>
    <s v="KEDIRI"/>
    <s v="KEDIRI"/>
    <s v="PAE"/>
    <s v="REG"/>
    <s v="AO"/>
    <s v="NEW SALES"/>
    <s v="1P INET"/>
    <s v="Completed (PS)"/>
    <s v="RBS-Regional 3"/>
    <d v="2026-08-15T15:49:57"/>
    <d v="2026-08-15T19:35:51"/>
    <n v="69367094"/>
    <m/>
    <n v="152639219500"/>
    <s v="KLINIK SEHAT TRADISIONAL 3"/>
    <s v="ODP-PAE-FP/24"/>
    <s v="WO061833574"/>
    <m/>
    <m/>
    <m/>
    <n v="112.210559906375"/>
    <n v="-7.7943408069003803"/>
    <s v="|MC20202|MYIA-009088038870/POI/ALI ROMANDHON/08213329614/kliniksehat1366@gmail.com"/>
    <s v="MYIB_ASSISTANT"/>
    <m/>
    <m/>
    <m/>
    <m/>
    <m/>
    <m/>
    <m/>
    <m/>
    <s v="Management Janji"/>
    <s v="2026-08-16 13:00:00 | Jam pemasangan : 12.00 Info Tambahan : Hubungi pelanggan dulu sebelum ke lokasi terimakasih "/>
    <s v="FCC"/>
    <s v="15-08-2026 15:54:49"/>
    <d v="2026-08-16T13:00:00"/>
    <m/>
    <s v="PS"/>
    <s v="PAE"/>
    <s v="NO ADDON"/>
    <n v="20260815"/>
    <s v="Completed"/>
    <s v="HSI Bisnis PSB 70% - 300 Mbps"/>
    <s v="INDIBIZ"/>
    <m/>
    <m/>
    <d v="2026-08-16T13:00:00"/>
    <s v="2026-08-16 13:00:00 | Jam pemasangan : 12.00 Info Tambahan : Hubungi pelanggan dulu sebelum ke lokasi terimakasih "/>
    <n v="2026"/>
    <n v="8"/>
    <n v="15"/>
    <d v="2026-08-15T00:00:00"/>
    <n v="-1.5416666666642413"/>
    <x v="1"/>
    <x v="1"/>
  </r>
  <r>
    <n v="2686"/>
    <n v="1002511781"/>
    <n v="3"/>
    <x v="0"/>
    <n v="5"/>
    <s v="KUPANG"/>
    <s v="MAUMERE"/>
    <s v="LRT"/>
    <s v="REG"/>
    <s v="AO"/>
    <s v="NEW SALES"/>
    <m/>
    <s v="Completed (PS)"/>
    <s v="RBS-Regional 3"/>
    <d v="2026-08-06T10:28:50"/>
    <d v="2026-08-18T15:32:41"/>
    <n v="69359722"/>
    <m/>
    <n v="172509796584"/>
    <s v="CV NUBA DAI for BADAN PENANGGULANGAN BENCANA DAERAH KAB FLOTIM"/>
    <s v="ODP-LRT-FB/18"/>
    <s v="WO061097677"/>
    <m/>
    <m/>
    <m/>
    <n v="123.0191166"/>
    <n v="-8.3128781000000007"/>
    <s v="IBCARE-PI|CV NUBA DAI for BADAN PENANGGULANGAN BENCANA DAERAH KAB FLOTIM|MC40287|081237013406|bpbd_kab.flotim@yahoo.com|INDIBIZ 200 Mbps"/>
    <s v="Sales Force DBS"/>
    <m/>
    <m/>
    <m/>
    <m/>
    <m/>
    <m/>
    <m/>
    <m/>
    <s v="Management Janji"/>
    <s v="2026-08-08 08:00:00|Tanggal pemasangan: 6/08/2026 Jam pemasangan : pagi / siang Info Tambahan : Hubungi pelanggan dulu sebelum ke lokasi. terima kasih|40010577|MYDITA"/>
    <s v="FCC"/>
    <d v="2026-06-08T10:39:54"/>
    <d v="2026-08-08T08:00:00"/>
    <m/>
    <s v="PS"/>
    <s v="LRT"/>
    <s v="NETMONK"/>
    <n v="20260818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8T08:00:00"/>
    <s v="2026-08-08 08:00:00|Tanggal pemasangan: 6/08/2026 Jam pemasangan : pagi / siang Info Tambahan : Hubungi pelanggan dulu sebelum ke lokasi. terima kasih|40010577|MYDITA"/>
    <n v="2026"/>
    <n v="8"/>
    <n v="18"/>
    <d v="2026-08-18T00:00:00"/>
    <n v="9.6666666666642413"/>
    <x v="2"/>
    <x v="33"/>
  </r>
  <r>
    <n v="2687"/>
    <n v="1002514770"/>
    <n v="3"/>
    <x v="1"/>
    <n v="5"/>
    <s v="KEDIRI"/>
    <s v="KEDIRI"/>
    <s v="KDI"/>
    <s v="REG"/>
    <s v="AO"/>
    <s v="NEW SALES"/>
    <s v="1P INET"/>
    <s v="Completed (PS)"/>
    <s v="RBS-Regional 3"/>
    <d v="2026-08-07T14:08:56"/>
    <d v="2026-08-08T13:34:45"/>
    <n v="69360847"/>
    <m/>
    <n v="152610241478"/>
    <s v="SPBU 54.641.45 PUTIH GAMPENGREJO"/>
    <s v="ODP-KDI-FAB/25 FAB/D01/25.01"/>
    <s v="WO061170111"/>
    <m/>
    <m/>
    <m/>
    <n v="112.01673869043501"/>
    <n v="-7.7782943481436098"/>
    <s v="MD|MYDB-20260807264644|DN00001/MN01011|SPBU 54.641.45 PUTIH GAMPENGREJO|08563511931"/>
    <s v="MYDIGIBIZPARTNER"/>
    <m/>
    <m/>
    <m/>
    <m/>
    <m/>
    <m/>
    <m/>
    <m/>
    <s v="Management Janji"/>
    <s v="2026-08-08 13:00:00 | Nama Pic : BP EDI No Hp Pic : 08563511931 Jam Pemasangan : 08:00 - 12.00 Tanggal Pemasangan : SABTU 08 AGUSTUS 2026 Info Tambahan : Hubungi pelanggan sebelum datang ke lokasi, terima kasih."/>
    <s v="FCC"/>
    <d v="2026-07-08T14:10:02"/>
    <d v="2026-08-08T13:00:00"/>
    <m/>
    <s v="PS"/>
    <s v="KDI"/>
    <s v="NO ADDON"/>
    <n v="20260808"/>
    <s v="Completed"/>
    <s v="HSI Bisnis Promo HUT Telkom PSB 70% - 50 Mbps"/>
    <s v="INDIBIZ"/>
    <m/>
    <m/>
    <d v="2026-08-08T13:00:00"/>
    <s v="2026-08-08 13:00:00 | Nama Pic : BP EDI No Hp Pic : 08563511931 Jam Pemasangan : 08:00 - 12.00 Tanggal Pemasangan : SABTU 08 AGUSTUS 2026 Info Tambahan : Hubungi pelanggan sebelum datang ke lokasi, terima kasih."/>
    <n v="2026"/>
    <n v="8"/>
    <n v="8"/>
    <d v="2026-08-08T00:00:00"/>
    <n v="-0.54166666666424135"/>
    <x v="1"/>
    <x v="1"/>
  </r>
  <r>
    <n v="2688"/>
    <n v="1002528826"/>
    <n v="3"/>
    <x v="1"/>
    <n v="5"/>
    <s v="MALANG"/>
    <s v="KEPANJEN"/>
    <s v="PGK"/>
    <s v="REG"/>
    <s v="AO"/>
    <s v="NEW SALES"/>
    <s v="1P INET"/>
    <s v="Completed (PS)"/>
    <s v="RBS-Regional 3"/>
    <d v="2026-08-15T17:53:56"/>
    <d v="2026-08-16T15:09:10"/>
    <n v="69367187"/>
    <m/>
    <n v="152722205147"/>
    <s v="KEDAI EPI"/>
    <s v="ODP-PGK-FB/15 FB/D06/15.01"/>
    <s v="WO061839723"/>
    <m/>
    <m/>
    <m/>
    <n v="112.560414075851"/>
    <n v="-8.2565219327422898"/>
    <s v="MD|MYDB-20260814265311|SC20017/MC20200|KEDAI EPI|082330743067"/>
    <s v="MYDIGIBIZPARTNER"/>
    <m/>
    <m/>
    <m/>
    <m/>
    <m/>
    <m/>
    <m/>
    <m/>
    <s v="Management Janji"/>
    <s v="2026-08-16 15:00:00 | Nama PIC:  bp anto  No HP: 082330743067 Alt: Tanggal: 16/08/2026 Jam Pasang: Sore  Note: Hubungi sebelum ke lokasi, terimakasih. "/>
    <s v="FCC"/>
    <s v="15-08-2026 17:55:14"/>
    <d v="2026-08-16T15:00:00"/>
    <m/>
    <s v="PS"/>
    <s v="PGK"/>
    <s v="NO ADDON"/>
    <n v="20260816"/>
    <s v="Completed"/>
    <s v="HSI Bisnis Promo HUT Telkom PSB 70% - 300 Mbps"/>
    <s v="INDIBIZ"/>
    <m/>
    <m/>
    <d v="2026-08-16T15:00:00"/>
    <s v="2026-08-16 15:00:00 | Nama PIC:  bp anto  No HP: 082330743067 Alt: Tanggal: 16/08/2026 Jam Pasang: Sore  Note: Hubungi sebelum ke lokasi, terimakasih. "/>
    <n v="2026"/>
    <n v="8"/>
    <n v="16"/>
    <d v="2026-08-16T00:00:00"/>
    <n v="-0.625"/>
    <x v="1"/>
    <x v="24"/>
  </r>
  <r>
    <n v="2689"/>
    <n v="1002515473"/>
    <n v="3"/>
    <x v="3"/>
    <n v="5"/>
    <s v="MADURA"/>
    <s v="PAMEKASAN"/>
    <s v="ABT"/>
    <s v="REG"/>
    <s v="AO"/>
    <s v="NEW SALES"/>
    <s v="1P INET"/>
    <s v="102 | FOLLOW UP COMPLETED"/>
    <s v="RBS-Regional 3"/>
    <d v="2026-08-07T18:38:56"/>
    <d v="2026-08-08T11:22:34"/>
    <n v="69361145"/>
    <m/>
    <n v="152429209473"/>
    <s v="TOKO MAKMUR ABADI"/>
    <s v="ODP-ABU-FD/07 FD/D01/07.01"/>
    <s v="WO061201018"/>
    <m/>
    <m/>
    <m/>
    <n v="113.653525225818"/>
    <n v="-6.8891921076257701"/>
    <s v="MD|MYDB-20260807264693|DN00001/MN00806|TOKO MAKMUR ABADI|08132834210"/>
    <s v="MYDIGIBIZPARTNER"/>
    <m/>
    <m/>
    <m/>
    <m/>
    <m/>
    <m/>
    <m/>
    <m/>
    <s v="Management Janji"/>
    <s v="2026-08-08 15:00:00 | M Janji : (08/08/026) jam Pasang : 09:00 Note : hubungi pelanggan jika ingin kelokasi"/>
    <s v="FCC"/>
    <d v="2026-07-08T18:39:49"/>
    <d v="2026-08-08T15:00:00"/>
    <s v="Kendala Pelanggan"/>
    <s v="REVOKE"/>
    <s v="ABT"/>
    <s v="NO ADDON"/>
    <m/>
    <s v="Follow Up Revoke Completed, New Order ID : SC1002515804"/>
    <s v="HSI Bisnis Promo HUT Telkom PSB 70% - 300 Mbps"/>
    <s v="INDIBIZ"/>
    <m/>
    <m/>
    <d v="2026-08-08T15:00:00"/>
    <s v="2026-08-08 15:00:00 | M Janji : (08/08/026) jam Pasang : 09:00 Note : hubungi pelanggan jika ingin kelokasi"/>
    <m/>
    <m/>
    <m/>
    <e v="#NUM!"/>
    <e v="#NUM!"/>
    <x v="0"/>
    <x v="6"/>
  </r>
  <r>
    <n v="2690"/>
    <n v="1002514403"/>
    <n v="3"/>
    <x v="1"/>
    <n v="5"/>
    <s v="KEDIRI"/>
    <s v="TRENGGALEK"/>
    <s v="TRE"/>
    <s v="REG"/>
    <s v="AO"/>
    <s v="NEW SALES"/>
    <s v="1P INET"/>
    <s v="Completed (PS)"/>
    <s v="RBS-Regional 3"/>
    <d v="2026-08-07T11:43:57"/>
    <d v="2026-08-08T18:17:22"/>
    <n v="69360643"/>
    <m/>
    <n v="152608207744"/>
    <s v="SPBU 54.663.02 TRENGGALEK"/>
    <s v="ODP-TRE-FD/50 FD/D02/50.01"/>
    <s v="WO061152506"/>
    <m/>
    <m/>
    <m/>
    <n v="111.70748709175599"/>
    <n v="-8.0617793118047505"/>
    <s v="|MN02702|MYIA-001887223238/POI/TONI ARIYANTO/085335055883/toniariyanto130885@gmail.com"/>
    <s v="MYIB_ASSISTANT"/>
    <m/>
    <m/>
    <m/>
    <m/>
    <m/>
    <m/>
    <m/>
    <m/>
    <s v="Management Janji"/>
    <s v="2026-08-08 08:00:00 | Nama PIC : Bapak Toni  No HP : 085335055883 No Alternatif : - M Janji : 08/08/2026 Jam Pasang : Pagi NoteÃ‚Â :  Hubungi terlebih dahulu sebelum ke lokasi "/>
    <s v="FCC"/>
    <d v="2026-07-08T11:55:04"/>
    <d v="2026-08-08T08:00:00"/>
    <m/>
    <s v="PS"/>
    <s v="TRE"/>
    <s v="NO ADDON"/>
    <n v="20260808"/>
    <s v="Completed"/>
    <s v="HSI Bisnis Promo HUT Telkom PSB 70% - 50 Mbps"/>
    <s v="INDIBIZ"/>
    <m/>
    <m/>
    <d v="2026-08-08T08:00:00"/>
    <s v="2026-08-08 08:00:00 | Nama PIC : Bapak Toni  No HP : 085335055883 No Alternatif : - M Janji : 08/08/2026 Jam Pasang : Pagi NoteÃ‚Â :  Hubungi terlebih dahulu sebelum ke lokasi "/>
    <n v="2026"/>
    <n v="8"/>
    <n v="8"/>
    <d v="2026-08-08T00:00:00"/>
    <n v="-0.33333333333575865"/>
    <x v="1"/>
    <x v="25"/>
  </r>
  <r>
    <n v="2691"/>
    <n v="1002529693"/>
    <n v="3"/>
    <x v="1"/>
    <n v="5"/>
    <s v="MALANG"/>
    <s v="KEPANJEN"/>
    <s v="KLJ"/>
    <s v="REG"/>
    <s v="AO"/>
    <s v="NEW SALES"/>
    <s v="1P INET"/>
    <s v="Completed (PS)"/>
    <s v="RBS-Regional 3"/>
    <d v="2026-08-16T13:47:57"/>
    <d v="2026-08-18T17:39:07"/>
    <n v="69367540"/>
    <m/>
    <n v="152703903571"/>
    <s v="DÃ¢â‚¬â„¢Kost Ortu W"/>
    <s v="ODP-KLJ-FCA/138 FCA/D11/138.01"/>
    <s v="WO061879222"/>
    <m/>
    <m/>
    <m/>
    <n v="112.61200426668201"/>
    <n v="-7.9450593526609099"/>
    <s v="|MN00814|MYIA-078779355425/POI/Wandoyo/081231562018/traknuswandoyo@gmail.com"/>
    <s v="MYIB_ASSISTANT"/>
    <m/>
    <m/>
    <m/>
    <m/>
    <m/>
    <m/>
    <m/>
    <m/>
    <s v="Management Janji"/>
    <s v="2026-08-17 13:00:00 | Nama PIC : bapak Wandoyo No HP : 081231562018 Alt :  M Janji : (SENIN/17/AGUSTUS/2026) jam Pasang : 09:00 Note : hubungi pelanggan jika ingin kelokasi"/>
    <s v="FCC"/>
    <s v="16-08-2026 13:54:56"/>
    <d v="2026-08-17T13:00:00"/>
    <m/>
    <s v="PS"/>
    <s v="KLJ"/>
    <s v="NO ADDON"/>
    <n v="20260818"/>
    <s v="Completed"/>
    <s v="HSI Bisnis Promo HUT Telkom PSB 70% - 150 Mbps"/>
    <s v="INDIBIZ"/>
    <m/>
    <m/>
    <d v="2026-08-17T13:00:00"/>
    <s v="2026-08-17 13:00:00 | Nama PIC : bapak Wandoyo No HP : 081231562018 Alt :  M Janji : (SENIN/17/AGUSTUS/2026) jam Pasang : 09:00 Note : hubungi pelanggan jika ingin kelokasi"/>
    <n v="2026"/>
    <n v="8"/>
    <n v="18"/>
    <d v="2026-08-18T00:00:00"/>
    <n v="0.45833333333575865"/>
    <x v="1"/>
    <x v="24"/>
  </r>
  <r>
    <n v="2692"/>
    <n v="1002512195"/>
    <n v="3"/>
    <x v="5"/>
    <n v="5"/>
    <s v="DENPASAR"/>
    <s v="JIMBARAN"/>
    <s v="JBR"/>
    <s v="REG"/>
    <s v="AO"/>
    <s v="NEW SALES"/>
    <m/>
    <s v="102 | FOLLOW UP COMPLETED"/>
    <s v="RBS-Regional 3"/>
    <d v="2026-08-06T12:04:53"/>
    <d v="2026-08-09T13:57:39"/>
    <n v="69359907"/>
    <m/>
    <n v="172415798690"/>
    <s v="VILLA SAHADEWA 78"/>
    <s v="ODP-JBR-FY/16"/>
    <s v="WO061186402"/>
    <m/>
    <m/>
    <m/>
    <n v="115.1409503"/>
    <n v="-8.8218001000000008"/>
    <s v="|MN02545|/CP IBU RINA/087840078118-087761045108/indorachel@gmail.com"/>
    <s v="Sales Force DBS"/>
    <m/>
    <m/>
    <m/>
    <m/>
    <m/>
    <m/>
    <m/>
    <m/>
    <s v="Management Janji"/>
    <s v="2026-08-08 13:00:00|Jam pemasangan : 12.00 Info Tambahan : Hubungi pelanggan dulu sebelum ke lokasi terimakasih  |40951378|MYDITA"/>
    <s v="FCC"/>
    <d v="2026-06-08T12:10:32"/>
    <d v="2026-08-08T13:00:00"/>
    <m/>
    <s v="REVOKE"/>
    <s v="JBR"/>
    <s v="NO ADDON"/>
    <m/>
    <s v="Follow Up Revoke Completed, New Order ID : SC1002516512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08T13:00:00"/>
    <s v="2026-08-08 13:00:00|Jam pemasangan : 12.00 Info Tambahan : Hubungi pelanggan dulu sebelum ke lokasi terimakasih  |40951378|MYDITA"/>
    <m/>
    <m/>
    <m/>
    <e v="#NUM!"/>
    <e v="#NUM!"/>
    <x v="0"/>
    <x v="30"/>
  </r>
  <r>
    <n v="2693"/>
    <n v="1002519473"/>
    <n v="3"/>
    <x v="6"/>
    <n v="5"/>
    <s v="SIDOARJO"/>
    <s v="INNER - JATIM TIMUR"/>
    <s v="TUN"/>
    <s v="REG"/>
    <s v="AO"/>
    <s v="NEW SALES"/>
    <m/>
    <s v="MIA - INVALID SURVEY"/>
    <s v="RBS-Regional 3"/>
    <d v="2026-08-11T11:17:30"/>
    <d v="2026-08-12T09:53:39"/>
    <n v="69363119"/>
    <m/>
    <n v="152327226347"/>
    <s v="SD MUHAMMADIYAH 2 TULANGAN"/>
    <s v="ODP-TUN-FX/24"/>
    <s v="WO061532655"/>
    <m/>
    <m/>
    <m/>
    <n v="112.64730691909701"/>
    <n v="-7.4741363238329699"/>
    <s v="|MN01572|/SD MUHAMMADIYAH 2 TULANGAN/WINBACK 2.0 HSI B2B (1:1) 50MBPS 355RB PSB DISC 70%/sekolahkreatifsdmuda@gmail.com/MUKHAMAD NUR AZIZ/81231441670"/>
    <s v="Sales Force DBS"/>
    <m/>
    <m/>
    <m/>
    <m/>
    <m/>
    <m/>
    <m/>
    <m/>
    <s v="Management Janji"/>
    <s v="2026-08-12 15:00:00|Nama PIC : BAPAK AZIZ No HP : 081231441670 Alt :  M Janji : (RABU/12/AGUSTUS/2026) jam Pasang : 09:00 Note : hubungi pelanggan jika ingin kelokasi|40961371|MYDITA"/>
    <s v="FCC"/>
    <d v="2026-11-08T11:40:03"/>
    <d v="2026-08-12T15:00:00"/>
    <m/>
    <s v="SURVEY_NEW_MANJA"/>
    <s v="TUN"/>
    <s v="NO ADDON"/>
    <m/>
    <s v="MIE - INVALID SURVEY - ODP Jauh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2T15:00:00"/>
    <s v="2026-08-12 15:00:00|Nama PIC : BAPAK AZIZ No HP : 081231441670 Alt :  M Janji : (RABU/12/AGUSTUS/2026) jam Pasang : 09:00 Note : hubungi pelanggan jika ingin kelokasi|40961371|MYDITA"/>
    <m/>
    <m/>
    <m/>
    <e v="#NUM!"/>
    <e v="#NUM!"/>
    <x v="0"/>
    <x v="19"/>
  </r>
  <r>
    <n v="2694"/>
    <n v="1002525242"/>
    <n v="3"/>
    <x v="7"/>
    <n v="4"/>
    <s v="SOLO"/>
    <s v="BOYOLALI"/>
    <s v="BYL"/>
    <s v="REG"/>
    <s v="AO"/>
    <s v="NEW SALES"/>
    <s v="1P INET"/>
    <s v="Completed (PS)"/>
    <s v="RBS-Regional 3"/>
    <d v="2026-08-13T19:07:56"/>
    <d v="2026-08-14T13:59:51"/>
    <n v="69365536"/>
    <m/>
    <n v="143553212617"/>
    <s v="SPPG Boyolali Gladagsari Kaligentong"/>
    <s v="ODP-BYL-FH/144"/>
    <s v="WO061703358"/>
    <m/>
    <m/>
    <m/>
    <n v="110.542330741882"/>
    <n v="-7.4500391527858998"/>
    <s v="|MN00372|MYIA-061998966550/POI/Kukuh Nurcahyo/085900032123/sppggladagsarikaligentong@gmail.com"/>
    <s v="MYIB_ASSISTANT"/>
    <m/>
    <m/>
    <m/>
    <m/>
    <m/>
    <m/>
    <m/>
    <m/>
    <s v="Management Janji"/>
    <s v="2026-08-15 08:00:00 | Nama Pic : BP KUKUH No Hp Pic : 085900032123 Jam Pemasangan : 08:00 - 12.00 Tanggal Pemasangan : JUMAT 14 AGUSTUS 2026 Info Tambahan : Hubungi pelanggan sebelum datang ke lokasi"/>
    <s v="FCC"/>
    <s v="13-08-2026 19:10:02"/>
    <d v="2026-08-15T08:00:00"/>
    <m/>
    <s v="PS"/>
    <s v="BYL"/>
    <s v="NO ADDON"/>
    <n v="20260814"/>
    <s v="Completed"/>
    <s v="HSI Bisnis Promo HUT Telkom PSB 70% - 100 Mbps Dual Band"/>
    <s v="INDIBIZ"/>
    <m/>
    <m/>
    <d v="2026-08-15T08:00:00"/>
    <s v="2026-08-15 08:00:00 | Nama Pic : BP KUKUH No Hp Pic : 085900032123 Jam Pemasangan : 08:00 - 12.00 Tanggal Pemasangan : JUMAT 14 AGUSTUS 2026 Info Tambahan : Hubungi pelanggan sebelum datang ke lokasi"/>
    <n v="2026"/>
    <n v="8"/>
    <n v="14"/>
    <d v="2026-08-14T00:00:00"/>
    <n v="-1.3333333333357587"/>
    <x v="1"/>
    <x v="4"/>
  </r>
  <r>
    <n v="2695"/>
    <n v="1002508987"/>
    <n v="3"/>
    <x v="3"/>
    <n v="5"/>
    <s v="MADURA"/>
    <s v="BANGKALAN"/>
    <s v="KML"/>
    <s v="REG"/>
    <s v="AO"/>
    <s v="NEW SALES"/>
    <m/>
    <s v="CANCEL COMPLETED"/>
    <s v="RBS-Regional 3"/>
    <d v="2026-08-04T15:44:12"/>
    <d v="2026-08-07T15:48:56"/>
    <n v="69358464"/>
    <m/>
    <n v="152436204011"/>
    <s v="Toko Santriawan UTM"/>
    <s v="ODP-KML-FF/47"/>
    <m/>
    <m/>
    <m/>
    <m/>
    <n v="112.7226233"/>
    <n v="-7.1128659000000001"/>
    <s v="|MN02600|/Toko Santriawan UTM/HSI Bisnis Promo HUT Telkom (1:1) 50 Mbps (Rp 355.000) PSB Rp 150.000/087892187243/oohppp858@gmail.com/Salman Al Farisi/-7.12603,112.7242751,769/Jln. Raya Telang GG 2 ,Kama Bangkalan"/>
    <s v="Sales Force DBS"/>
    <m/>
    <m/>
    <m/>
    <m/>
    <m/>
    <m/>
    <m/>
    <m/>
    <m/>
    <m/>
    <m/>
    <d v="2026-04-08T15:55:14"/>
    <m/>
    <m/>
    <s v="REJECT_FCC"/>
    <s v="KML"/>
    <s v="NO ADDON"/>
    <m/>
    <s v="DECLINE : Decline - Batal Order SOPHAN SOPYAN 40900827|MYDITA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m/>
    <m/>
    <m/>
    <m/>
    <m/>
    <e v="#NUM!"/>
    <e v="#NUM!"/>
    <x v="0"/>
    <x v="6"/>
  </r>
  <r>
    <n v="2696"/>
    <n v="1002527049"/>
    <n v="3"/>
    <x v="7"/>
    <n v="4"/>
    <s v="KUDUS"/>
    <s v="PURWODADI"/>
    <s v="WRO"/>
    <s v="REG"/>
    <s v="AO"/>
    <s v="NEW SALES"/>
    <m/>
    <s v="Completed (PS)"/>
    <s v="RBS-Regional 3"/>
    <d v="2026-08-14T16:01:19"/>
    <d v="2026-08-15T09:18:58"/>
    <n v="69362839"/>
    <m/>
    <n v="142509107252"/>
    <s v="SMP PLUS MAMBAUS SHOLIHIN"/>
    <s v="ODP-WRO-FK/112"/>
    <s v="WO061767943"/>
    <m/>
    <m/>
    <m/>
    <n v="111.14060000000001"/>
    <n v="-7.1637199999999996"/>
    <s v="|MN00410|MYIA-031124116376/POI/ADIB BURROCHMAN/081336938046/smpplusmambaussholihin2019@gmail.com"/>
    <s v="Amex"/>
    <m/>
    <m/>
    <m/>
    <m/>
    <m/>
    <m/>
    <m/>
    <m/>
    <s v="Management Janji"/>
    <s v="2026-08-12 08:00:00 | M Janji : (12/08/2026)  jam Pasang : 09:00  Note : hubungi pelanggan jika ingin kelokasi  "/>
    <s v="FCC"/>
    <s v="14-08-2026 16:10:01"/>
    <m/>
    <m/>
    <s v="PS"/>
    <s v="WRO"/>
    <s v="NO ADDON"/>
    <n v="2026081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4T07:00:00"/>
    <s v="2026-08-12 08:00:00 | M Janji : (12/08/2026)  jam Pasang : 09:00  Note : hubungi pelanggan jika ingin kelokasi  "/>
    <n v="2026"/>
    <n v="8"/>
    <n v="15"/>
    <d v="2026-08-15T00:00:00"/>
    <n v="0.70833333333575865"/>
    <x v="1"/>
    <x v="4"/>
  </r>
  <r>
    <n v="2697"/>
    <n v="1002524252"/>
    <n v="3"/>
    <x v="2"/>
    <n v="4"/>
    <s v="MAGELANG"/>
    <s v="KEBUMEN"/>
    <s v="KTW"/>
    <s v="REG"/>
    <s v="AO"/>
    <s v="NEW SALES"/>
    <s v="1P INET"/>
    <s v="Completed (PS)"/>
    <s v="RBS-Regional 3"/>
    <d v="2026-08-13T13:25:56"/>
    <d v="2026-08-14T11:33:59"/>
    <n v="69365150"/>
    <m/>
    <n v="141176104629"/>
    <s v="SMP IT AL FURQAN AMBAL"/>
    <s v="ODP-KTW-FAD/056 FAD/D03/056.01"/>
    <s v="WO061669804"/>
    <m/>
    <m/>
    <m/>
    <n v="109.7312804"/>
    <n v="-7.7212239999999897"/>
    <s v="|MN00664|MYIA-026012716239/POI/Meilia Puspita Utama/0895325669755/meiliapuspitautama@gmail.com"/>
    <s v="MYIB_ASSISTANT"/>
    <m/>
    <m/>
    <m/>
    <m/>
    <m/>
    <m/>
    <m/>
    <m/>
    <s v="Management Janji"/>
    <s v="2026-08-14 13:00:00 | Nama Pic : IBU MEILIA No Hp Pic : 0895325669755 Jam Pemasangan : 08:00 - 12.00 Tanggal Pemasangan : JUMAT 14 AGUSTUS 2026 Info Tambahan : Hubungi pelanggan sebelum datang ke lokasi"/>
    <s v="FCC"/>
    <s v="13-08-2026 13:39:51"/>
    <d v="2026-08-14T13:00:00"/>
    <m/>
    <s v="PS"/>
    <s v="KTW"/>
    <s v="NO ADDON"/>
    <n v="20260814"/>
    <s v="Completed"/>
    <s v="HSI Bisnis Promo HUT Telkom PSB 70% - 150 Mbps"/>
    <s v="INDIBIZ"/>
    <m/>
    <m/>
    <d v="2026-08-14T13:00:00"/>
    <s v="2026-08-14 13:00:00 | Nama Pic : IBU MEILIA No Hp Pic : 0895325669755 Jam Pemasangan : 08:00 - 12.00 Tanggal Pemasangan : JUMAT 14 AGUSTUS 2026 Info Tambahan : Hubungi pelanggan sebelum datang ke lokasi"/>
    <n v="2026"/>
    <n v="8"/>
    <n v="14"/>
    <d v="2026-08-14T00:00:00"/>
    <n v="-0.54166666666424135"/>
    <x v="1"/>
    <x v="4"/>
  </r>
  <r>
    <n v="2698"/>
    <n v="1002510416"/>
    <n v="3"/>
    <x v="5"/>
    <n v="5"/>
    <s v="DENPASAR"/>
    <s v="JIMBARAN"/>
    <s v="JBR"/>
    <s v="REG"/>
    <s v="AO"/>
    <s v="NEW SALES"/>
    <m/>
    <s v="QC MIA - INVALID QUALITY CONTROL MIA"/>
    <s v="RBS-Regional 3"/>
    <d v="2026-08-05T12:46:36"/>
    <d v="2026-08-12T18:56:22"/>
    <n v="69359109"/>
    <m/>
    <n v="172415798687"/>
    <s v="VILLA SAHADEWA 78"/>
    <s v="ODP-JBR-FY/14"/>
    <m/>
    <m/>
    <m/>
    <m/>
    <n v="115.140953236957"/>
    <n v="-8.8217404720708608"/>
    <s v="|MN02545|/PIC DIAH ADE JUNIARTI/087840078118-087761045108/indorachel@gmail.com"/>
    <s v="Sales Force DBS"/>
    <m/>
    <m/>
    <m/>
    <m/>
    <m/>
    <m/>
    <m/>
    <m/>
    <m/>
    <m/>
    <m/>
    <d v="2026-05-08T12:55:33"/>
    <m/>
    <m/>
    <s v="QC1"/>
    <s v="JBR"/>
    <s v="NO ADDON"/>
    <m/>
    <s v="QC MIA - INVALID QUALITY CONTROL MIA - Foto Dokumen Usaha Tidak Valid - Lampirkan dokumen NIB/SIUP/IUMK/SKU atas nama usaha t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m/>
    <m/>
    <m/>
    <m/>
    <m/>
    <e v="#NUM!"/>
    <e v="#NUM!"/>
    <x v="0"/>
    <x v="30"/>
  </r>
  <r>
    <n v="2699"/>
    <n v="1002515891"/>
    <n v="3"/>
    <x v="1"/>
    <n v="5"/>
    <s v="KEDIRI"/>
    <s v="TULUNGAGUNG"/>
    <s v="TUL"/>
    <s v="REG"/>
    <s v="AO"/>
    <s v="NEW SALES"/>
    <s v="1P INET"/>
    <s v="Completed (PS)"/>
    <s v="RBS-Regional 3"/>
    <d v="2026-08-08T12:40:56"/>
    <d v="2026-08-10T10:01:11"/>
    <n v="69361430"/>
    <m/>
    <n v="152606246406"/>
    <s v="UD. HARMI SULISTYORINI (SPBU Pertamina 54.662.26)"/>
    <s v="ODP-TUL-FN/89 FN/D04/89.01"/>
    <s v="WO061256141"/>
    <m/>
    <m/>
    <m/>
    <n v="111.87668556195"/>
    <n v="-8.0668669997057592"/>
    <s v="|MN02702|MYIA-008536462857/POI/FIANA MARZANU/08578578102/spbubsgroup26@gmail.com"/>
    <s v="MYIB_ASSISTANT"/>
    <m/>
    <m/>
    <m/>
    <m/>
    <m/>
    <m/>
    <m/>
    <m/>
    <s v="Management Janji"/>
    <s v="2026-08-09 13:00:00 | Nama Pic : bp FIANA MARZANU No Hp Pic : 085785781025 No alt : - Jam Pemasangan : pagi  Tanggal Pemasangan : 9 Agustus 2026"/>
    <s v="FCC"/>
    <d v="2026-08-08T12:55:02"/>
    <d v="2026-08-09T13:00:00"/>
    <m/>
    <s v="PS"/>
    <s v="TUL"/>
    <s v="NO ADDON"/>
    <n v="20260810"/>
    <s v="Completed"/>
    <s v="HSI Bisnis Promo HUT Telkom PSB 70% - 50 Mbps"/>
    <s v="INDIBIZ"/>
    <m/>
    <m/>
    <d v="2026-08-09T13:00:00"/>
    <s v="2026-08-09 13:00:00 | Nama Pic : bp FIANA MARZANU No Hp Pic : 085785781025 No alt : - Jam Pemasangan : pagi  Tanggal Pemasangan : 9 Agustus 2026"/>
    <n v="2026"/>
    <n v="8"/>
    <n v="10"/>
    <d v="2026-08-10T00:00:00"/>
    <n v="0.45833333333575865"/>
    <x v="1"/>
    <x v="28"/>
  </r>
  <r>
    <n v="2700"/>
    <n v="1002529691"/>
    <n v="3"/>
    <x v="4"/>
    <n v="4"/>
    <s v="PEKALONGAN"/>
    <s v="BREBES"/>
    <s v="BKA"/>
    <s v="REG"/>
    <s v="AO"/>
    <s v="NEW SALES"/>
    <m/>
    <s v="Completed (PS)"/>
    <s v="RBS-Regional 3"/>
    <d v="2026-08-16T13:47:25"/>
    <d v="2026-08-16T14:28:46"/>
    <n v="69366784"/>
    <m/>
    <n v="142205105761"/>
    <s v="Brilink cipelem"/>
    <s v="ODP-BKA-FJ/083"/>
    <s v="WO061879806"/>
    <m/>
    <m/>
    <m/>
    <n v="108.943833542327"/>
    <n v="-6.9124891086698801"/>
    <s v="MD|MYDB-20260815265461|EC50002/MC50042|Brilink cipelem|083160111643"/>
    <s v="MYDIGIBIZPARTNER"/>
    <m/>
    <m/>
    <m/>
    <m/>
    <m/>
    <m/>
    <m/>
    <m/>
    <s v="Management Janji"/>
    <s v="2026-08-16 08:00:00 | Tanggal pemasangan: 16/08/2026  Jam pemasangan : pagi / siang  Info Tambahan : Hubungi pelanggan dulu sebelum ke lokasi  terima kasih."/>
    <s v="FCC"/>
    <s v="16-08-2026 13:54:56"/>
    <m/>
    <m/>
    <s v="PS"/>
    <s v="BKA"/>
    <s v="NO ADDON"/>
    <n v="20260816"/>
    <s v="Completed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d v="2026-08-16T07:00:00"/>
    <s v="2026-08-16 08:00:00 | Tanggal pemasangan: 16/08/2026  Jam pemasangan : pagi / siang  Info Tambahan : Hubungi pelanggan dulu sebelum ke lokasi  terima kasih."/>
    <n v="2026"/>
    <n v="8"/>
    <n v="16"/>
    <d v="2026-08-16T00:00:00"/>
    <n v="-0.29166666666424135"/>
    <x v="1"/>
    <x v="4"/>
  </r>
  <r>
    <n v="2701"/>
    <n v="1002509901"/>
    <n v="3"/>
    <x v="3"/>
    <n v="5"/>
    <s v="SBY UTARA"/>
    <s v="GRESIK"/>
    <s v="BPG"/>
    <s v="REG"/>
    <s v="AO"/>
    <s v="NEW SALES"/>
    <s v="1P INET"/>
    <s v="Completed (PS)"/>
    <s v="RBS-Regional 3"/>
    <d v="2026-08-05T10:08:57"/>
    <d v="2026-08-05T18:34:30"/>
    <n v="69358863"/>
    <m/>
    <n v="152443206746"/>
    <s v="toko wati"/>
    <s v="ODP-BPG-FE/12 FE/D03/12.01"/>
    <s v="WO060958253"/>
    <m/>
    <m/>
    <m/>
    <n v="112.499221153557"/>
    <n v="-7.2514319732109804"/>
    <s v="MD|MYDB-20260804264336|DN00001/MN00018|toko wati|087838502855"/>
    <s v="MYDIGIBIZPARTNER"/>
    <m/>
    <m/>
    <m/>
    <m/>
    <m/>
    <m/>
    <m/>
    <m/>
    <s v="Management Janji"/>
    <s v="2026-08-06 08:00:00 | Waktu pemasnagan : 06 Agustus 2026 Jam pemasangan : 08.00 - 12.00 Mohon hubungi pelanggan sebelum ke lokasi  Terima kasih"/>
    <s v="FCC"/>
    <d v="2026-05-08T10:09:56"/>
    <d v="2026-08-06T08:00:00"/>
    <m/>
    <s v="PS"/>
    <s v="BPG"/>
    <s v="NO ADDON"/>
    <n v="20260805"/>
    <s v="Completed"/>
    <s v="HSI Bisnis Promo HUT Telkom PSB 70% - 150 Mbps"/>
    <s v="INDIBIZ"/>
    <m/>
    <m/>
    <d v="2026-08-06T08:00:00"/>
    <s v="2026-08-06 08:00:00 | Waktu pemasnagan : 06 Agustus 2026 Jam pemasangan : 08.00 - 12.00 Mohon hubungi pelanggan sebelum ke lokasi  Terima kasih"/>
    <n v="2026"/>
    <n v="8"/>
    <n v="5"/>
    <d v="2026-08-05T00:00:00"/>
    <n v="-1.3333333333357587"/>
    <x v="1"/>
    <x v="8"/>
  </r>
  <r>
    <n v="2702"/>
    <n v="1002509255"/>
    <n v="3"/>
    <x v="2"/>
    <n v="4"/>
    <s v="MAGELANG"/>
    <s v="WONOSOBO"/>
    <s v="WOS"/>
    <s v="REG"/>
    <s v="AO"/>
    <s v="NEW SALES"/>
    <m/>
    <s v="FCC - HD1A - PROGRESS"/>
    <s v="RBS-Regional 3"/>
    <d v="2026-08-04T16:48:13"/>
    <d v="2026-08-04T16:49:14"/>
    <n v="69358594"/>
    <m/>
    <n v="141373127388"/>
    <s v="Sikembang Glamping"/>
    <m/>
    <m/>
    <m/>
    <m/>
    <m/>
    <n v="109.970172317775"/>
    <n v="-7.3364796434300503"/>
    <s v="AMRBS ; 402717 ; AMEX ; WIRA ; TREG3 ; MAGELANG ; 1S HSI BISNIS  300 Mbps ; Sony 082220777701; Sonicahyadi0806@gmail.com"/>
    <s v="Amex"/>
    <m/>
    <m/>
    <m/>
    <m/>
    <m/>
    <m/>
    <m/>
    <m/>
    <m/>
    <m/>
    <m/>
    <d v="2026-04-08T16:55:27"/>
    <m/>
    <m/>
    <s v="FCC"/>
    <s v="WOS"/>
    <s v="NO ADDON"/>
    <m/>
    <s v="MYDITA RBS - HD1A - PROGRESS"/>
    <s v="- 11_11446;Biaya PSB HSI EBIS Tunai di Depan ~ 11[150000]  - SP_NOSS;SP_NOSS ~ Internet NOSS Multispeed Network[0]  - SP_NOSS;SP_NOSS ~ Internet NOSS Multispeed Network[0]  - E23046;E23046 ~ ES23 - Paket HSI Bisnis[0]  - E23046~null~E23046_UNL;UNL ~ Inter"/>
    <s v="INDIBIZ"/>
    <m/>
    <m/>
    <m/>
    <m/>
    <m/>
    <m/>
    <m/>
    <e v="#NUM!"/>
    <e v="#NUM!"/>
    <x v="0"/>
    <x v="4"/>
  </r>
  <r>
    <n v="2703"/>
    <n v="1002519528"/>
    <n v="3"/>
    <x v="6"/>
    <n v="5"/>
    <s v="SIDOARJO"/>
    <s v="PASURUAN"/>
    <s v="PWS"/>
    <s v="REG"/>
    <s v="AO"/>
    <s v="NEW SALES"/>
    <s v="1P INET"/>
    <s v="OSS - FALLOUT"/>
    <s v="RBS-Regional 3"/>
    <d v="2026-08-11T11:25:56"/>
    <d v="2026-08-13T14:32:03"/>
    <n v="69363135"/>
    <m/>
    <n v="152740208090"/>
    <s v="SPBU Pertamina 54.671.04 / CV. SEMBILAN SEMBILAN TUBAN PERDANA"/>
    <s v="ODP-PWS-FL/50 FL/D04/50.01"/>
    <s v="WO061480526"/>
    <m/>
    <m/>
    <m/>
    <n v="112.7279127"/>
    <n v="-7.7418033999999896"/>
    <s v="|MN00398|MYIA-073765090162/POI/HANDINI RATIH SURYORINI/081329046359/holding99tuban@gmail.com"/>
    <s v="MYIB_ASSISTANT"/>
    <m/>
    <m/>
    <m/>
    <m/>
    <m/>
    <m/>
    <m/>
    <m/>
    <s v="Management Janji"/>
    <s v="2026-08-12 08:00:00 | telp : 081329046359 alt :  M Janji : (12/08/2026) jam Pasang :pagi / siang  Note : hubungi pelanggan jika ingin kelokasi"/>
    <s v="FCC"/>
    <d v="2026-11-08T11:40:03"/>
    <d v="2026-08-12T08:00:00"/>
    <s v="Kendala Pelanggan"/>
    <s v="FO_WFM"/>
    <s v="PWS"/>
    <s v="NO ADDON"/>
    <m/>
    <s v="Provisioning Failed|WFM|INF009036796|CANCEL PELANGGAN"/>
    <s v="HSI Bisnis Promo HUT Telkom PSB 70% - 50 Mbps"/>
    <s v="INDIBIZ"/>
    <m/>
    <m/>
    <d v="2026-08-12T08:00:00"/>
    <s v="2026-08-12 08:00:00 | telp : 081329046359 alt :  M Janji : (12/08/2026) jam Pasang :pagi / siang  Note : hubungi pelanggan jika ingin kelokasi"/>
    <m/>
    <m/>
    <m/>
    <e v="#NUM!"/>
    <e v="#NUM!"/>
    <x v="0"/>
    <x v="12"/>
  </r>
  <r>
    <n v="2704"/>
    <n v="1002516335"/>
    <n v="3"/>
    <x v="3"/>
    <n v="5"/>
    <s v="MADURA"/>
    <s v="BANGKALAN"/>
    <s v="OMB"/>
    <s v="REG"/>
    <s v="AO"/>
    <s v="NEW SALES"/>
    <s v="1P INET"/>
    <s v="Completed (PS)"/>
    <s v="RBS-Regional 3"/>
    <d v="2026-08-09T09:46:56"/>
    <d v="2026-08-10T23:35:45"/>
    <n v="69361727"/>
    <m/>
    <n v="152438901624"/>
    <s v="TOKO AL-AKHTAR"/>
    <s v="ODP-OMB-FC/12 FC/D04/12.01"/>
    <s v="WO061304469"/>
    <m/>
    <m/>
    <m/>
    <n v="113.387063518166"/>
    <n v="-6.9797071256527898"/>
    <s v="MD|MYDB-20260808264791|DN00001/MN02006|TOKO AL-AKHTAR|085731638550"/>
    <s v="MYDIGIBIZPARTNER"/>
    <m/>
    <m/>
    <m/>
    <m/>
    <m/>
    <m/>
    <m/>
    <m/>
    <s v="Management Janji"/>
    <s v="2026-08-10 08:00:00 | Nama PIC:  bp erik  No HP: 085731638550 Alt: Tanggal: 10/8/2026 Jam Pasang: Pagi Note: Hubungi sebelum ke lokasi, terimakasih."/>
    <s v="FCC"/>
    <d v="2026-09-08T09:55:03"/>
    <d v="2026-08-10T08:00:00"/>
    <m/>
    <s v="PS"/>
    <s v="OMB"/>
    <s v="NETMONK"/>
    <n v="20260810"/>
    <s v="Completed"/>
    <s v="HSI Bisnis Bundling Netmonk Promo 2026 PSB 70% - 150 Mbps"/>
    <s v="INDIBIZ"/>
    <m/>
    <m/>
    <d v="2026-08-10T08:00:00"/>
    <s v="2026-08-10 08:00:00 | Nama PIC:  bp erik  No HP: 085731638550 Alt: Tanggal: 10/8/2026 Jam Pasang: Pagi Note: Hubungi sebelum ke lokasi, terimakasih."/>
    <n v="2026"/>
    <n v="8"/>
    <n v="10"/>
    <d v="2026-08-10T00:00:00"/>
    <n v="-0.33333333333575865"/>
    <x v="1"/>
    <x v="6"/>
  </r>
  <r>
    <n v="2705"/>
    <n v="1002515843"/>
    <n v="3"/>
    <x v="1"/>
    <n v="5"/>
    <s v="MALANG"/>
    <s v="BATU"/>
    <s v="BTU"/>
    <s v="REG"/>
    <s v="AO"/>
    <s v="NEW SALES"/>
    <s v="1P INET"/>
    <s v="Completed (PS)"/>
    <s v="RBS-Regional 3"/>
    <d v="2026-08-08T11:58:56"/>
    <d v="2026-08-08T17:35:09"/>
    <n v="69361389"/>
    <m/>
    <n v="152707239213"/>
    <s v="Batu Woodcraft"/>
    <s v="ODP-BTU-FF/45 FF/D12/45.01"/>
    <s v="WO061251622"/>
    <m/>
    <m/>
    <m/>
    <n v="112.52765530000001"/>
    <n v="-7.8930937999999999"/>
    <s v="|MN02703|MYIA-017451870796/POI/Muchamad Urifan/081336485707/ripanikan6237@givmail.com"/>
    <s v="MYIB_ASSISTANT"/>
    <m/>
    <m/>
    <m/>
    <m/>
    <m/>
    <m/>
    <m/>
    <m/>
    <s v="Management Janji"/>
    <s v="2026-08-09 08:00:00 | M Janji : 9 agustus 2026 jam Pasang : pagi  Note : hubungi pelanggan jika ingin kelokasi"/>
    <s v="FCC"/>
    <d v="2026-08-08T12:09:43"/>
    <d v="2026-08-09T08:00:00"/>
    <m/>
    <s v="PS"/>
    <s v="BTU"/>
    <s v="NO ADDON"/>
    <n v="20260808"/>
    <s v="Completed"/>
    <s v="HSI Bisnis Promo HUT Telkom PSB 70% - 50 Mbps"/>
    <s v="INDIBIZ"/>
    <m/>
    <m/>
    <d v="2026-08-09T08:00:00"/>
    <s v="2026-08-09 08:00:00 | M Janji : 9 agustus 2026 jam Pasang : pagi  Note : hubungi pelanggan jika ingin kelokasi"/>
    <n v="2026"/>
    <n v="8"/>
    <n v="8"/>
    <d v="2026-08-08T00:00:00"/>
    <n v="-1.3333333333357587"/>
    <x v="1"/>
    <x v="15"/>
  </r>
  <r>
    <n v="2706"/>
    <n v="1002504919"/>
    <n v="3"/>
    <x v="3"/>
    <n v="5"/>
    <s v="MADURA"/>
    <s v="BANGKALAN"/>
    <s v="BKL"/>
    <s v="REG"/>
    <s v="AO"/>
    <s v="NEW SALES"/>
    <s v="1P INET"/>
    <s v="100 | REVOKE COMPLETED"/>
    <s v="RBS-Regional 3"/>
    <d v="2026-08-01T18:31:56"/>
    <d v="2026-08-10T09:33:04"/>
    <n v="69356884"/>
    <m/>
    <n v="152435221230"/>
    <s v="THE NICE PLAYLAND BANGKALAN MADURA"/>
    <s v="ODP-BKL-FBM/31 FBM/D02/31.01"/>
    <s v="WO060679530"/>
    <m/>
    <m/>
    <m/>
    <n v="112.799309572461"/>
    <n v="-7.0604328102094396"/>
    <s v="|MN00613|MYIA-084029465714/POI/Jemi Kisroh /082310510505/jemilestari85@gmail.com"/>
    <s v="MYIB_ASSISTANT"/>
    <m/>
    <m/>
    <m/>
    <m/>
    <m/>
    <m/>
    <m/>
    <m/>
    <s v="Management Janji"/>
    <s v="2026-08-02 15:00:00 | Nama PIC : bapak jemi No HP : 082310510505 Alt :  M Janji : (MINGGU/2/AGUSTUS/2026) jam Pasang : 09:00 Note : hubungi pelanggan jika ingin kelokasi"/>
    <s v="FCC"/>
    <d v="2026-01-08T18:39:50"/>
    <d v="2026-08-02T15:00:00"/>
    <s v="Kendala Pelanggan"/>
    <s v="REVOKE"/>
    <s v="BKL"/>
    <s v="NO ADDON"/>
    <m/>
    <s v="Revoke Completed"/>
    <s v="HSI Bisnis Basic Promo HUT Telkom PSB 70% - 50 Mbps"/>
    <s v="INDIBIZ"/>
    <m/>
    <m/>
    <d v="2026-08-02T15:00:00"/>
    <s v="2026-08-02 15:00:00 | Nama PIC : bapak jemi No HP : 082310510505 Alt :  M Janji : (MINGGU/2/AGUSTUS/2026) jam Pasang : 09:00 Note : hubungi pelanggan jika ingin kelokasi"/>
    <m/>
    <m/>
    <m/>
    <e v="#NUM!"/>
    <e v="#NUM!"/>
    <x v="0"/>
    <x v="6"/>
  </r>
  <r>
    <n v="2707"/>
    <n v="1002518170"/>
    <n v="3"/>
    <x v="4"/>
    <n v="4"/>
    <s v="PEKALONGAN"/>
    <s v="PEKALONGAN"/>
    <s v="KDW"/>
    <s v="REG"/>
    <s v="AO"/>
    <s v="NEW SALES"/>
    <s v="1P INET"/>
    <s v="Completed (PS)"/>
    <s v="RBS-Regional 3"/>
    <d v="2026-08-10T14:59:56"/>
    <d v="2026-08-12T11:24:19"/>
    <n v="69362598"/>
    <m/>
    <n v="146285103775"/>
    <s v="SPBU 4451108 BOJONG"/>
    <s v="ODP-KDW-FN/011 FN/D02/011.01"/>
    <s v="WO061415449"/>
    <m/>
    <m/>
    <m/>
    <n v="109.608548"/>
    <n v="-6.9500789999999997"/>
    <s v="|MN01881|MYIA-015555655137/POI/mohamad bajang/087764591666/blacksuryoa7v@gmail.com"/>
    <s v="MYIB_ASSISTANT"/>
    <m/>
    <m/>
    <m/>
    <m/>
    <m/>
    <m/>
    <m/>
    <m/>
    <s v="Management Janji"/>
    <s v="2026-08-11 13:00:00 | Nama PIC : bapak bajang No HP : 087764591666 Alt :  M Janji : (SELASA/11/AGUSTUS/2026) jam Pasang : 09:00 Note : hubungi pelanggan jika ingin kelokasi"/>
    <s v="FCC"/>
    <d v="2026-10-08T15:09:52"/>
    <d v="2026-08-11T13:00:00"/>
    <m/>
    <s v="PS"/>
    <s v="KDW"/>
    <s v="NO ADDON"/>
    <n v="20260812"/>
    <s v="Completed"/>
    <s v="HSI Bisnis Promo HUT Telkom PSB 70% - 100 Mbps"/>
    <s v="INDIBIZ"/>
    <m/>
    <m/>
    <d v="2026-08-11T13:00:00"/>
    <s v="2026-08-11 13:00:00 | Nama PIC : bapak bajang No HP : 087764591666 Alt :  M Janji : (SELASA/11/AGUSTUS/2026) jam Pasang : 09:00 Note : hubungi pelanggan jika ingin kelokasi"/>
    <n v="2026"/>
    <n v="8"/>
    <n v="12"/>
    <d v="2026-08-12T00:00:00"/>
    <n v="0.45833333333575865"/>
    <x v="1"/>
    <x v="4"/>
  </r>
  <r>
    <n v="2708"/>
    <n v="1002514383"/>
    <n v="3"/>
    <x v="4"/>
    <n v="4"/>
    <s v="PEKALONGAN"/>
    <s v="SLAWI"/>
    <s v="SLW"/>
    <s v="REG"/>
    <s v="AO"/>
    <s v="NEW SALES"/>
    <m/>
    <s v="QC MIA - INVALID QUALITY CONTROL MIA"/>
    <s v="RBS-Regional 3"/>
    <d v="2026-08-07T11:39:53"/>
    <d v="2026-08-12T17:50:52"/>
    <n v="69360663"/>
    <m/>
    <n v="142283119732"/>
    <s v="SPPG LAPAS SLAWI"/>
    <s v="ODP-SLW-FY/014"/>
    <m/>
    <m/>
    <m/>
    <m/>
    <n v="109.124222"/>
    <n v="-7.002014"/>
    <s v="|MN00347|/Edi Supriadi/08976405111/sppgslawi@gmail.com"/>
    <s v="Sales Profesional"/>
    <m/>
    <m/>
    <m/>
    <m/>
    <m/>
    <m/>
    <m/>
    <m/>
    <m/>
    <m/>
    <m/>
    <d v="2026-07-08T11:55:04"/>
    <m/>
    <m/>
    <s v="QC1"/>
    <s v="SLW"/>
    <s v="NO ADDON"/>
    <m/>
    <s v="QC MIA - INVALID QUALITY CONTROL MIA - Tidak Ada Lampiran Penunjang - ingin  konfirmasi pembayaran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4"/>
  </r>
  <r>
    <n v="2709"/>
    <n v="1002509390"/>
    <n v="3"/>
    <x v="5"/>
    <n v="5"/>
    <s v="DENPASAR"/>
    <s v="SANUR"/>
    <s v="KLM"/>
    <s v="REG"/>
    <s v="AO"/>
    <s v="NEW SALES"/>
    <m/>
    <s v="Completed (PS)"/>
    <s v="RBS-Regional 3"/>
    <d v="2026-08-04T17:53:37"/>
    <d v="2026-08-07T08:33:51"/>
    <n v="69358646"/>
    <m/>
    <n v="172401793385"/>
    <s v="UNIVERSITAS MAHASARASWATI DENPASAR"/>
    <s v="ODP-KLM-FB/22"/>
    <s v="WO060972647"/>
    <m/>
    <m/>
    <m/>
    <n v="115.225009"/>
    <n v="-8.6527449999999995"/>
    <s v="|MN02665|/CP KETUT AGUS ADRIANTA/085792465628/farmasi@unmas.ac.id"/>
    <s v="Sales Force DBS"/>
    <m/>
    <m/>
    <m/>
    <m/>
    <m/>
    <m/>
    <m/>
    <m/>
    <s v="Management Janji"/>
    <s v="2026-08-06 13:00:00|Nama PIC : Bapak Kadek No HP : 085792465628 No Alternatif : - M Janji : 06/08/2026 Jam Pasang : Pagi NoteÃ‚Â :  Hubungi terlebih dahulu sebelum ke lokasi |40961370|MYDITA"/>
    <s v="FCC"/>
    <d v="2026-04-08T17:54:55"/>
    <d v="2026-08-06T13:00:00"/>
    <m/>
    <s v="PS"/>
    <s v="KLM"/>
    <s v="PIJAR"/>
    <n v="2026080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13:00:00"/>
    <s v="2026-08-06 13:00:00|Nama PIC : Bapak Kadek No HP : 085792465628 No Alternatif : - M Janji : 06/08/2026 Jam Pasang : Pagi NoteÃ‚Â :  Hubungi terlebih dahulu sebelum ke lokasi |40961370|MYDITA"/>
    <n v="2026"/>
    <n v="8"/>
    <n v="7"/>
    <d v="2026-08-07T00:00:00"/>
    <n v="0.45833333333575865"/>
    <x v="1"/>
    <x v="7"/>
  </r>
  <r>
    <n v="2710"/>
    <n v="1002510331"/>
    <n v="3"/>
    <x v="2"/>
    <n v="4"/>
    <s v="MAGELANG"/>
    <s v="MUNTILAN"/>
    <s v="MUN"/>
    <s v="REG"/>
    <s v="AO"/>
    <s v="NEW SALES"/>
    <s v="1P INET"/>
    <s v="Completed (PS)"/>
    <s v="RBS-Regional 3"/>
    <d v="2026-08-05T11:58:56"/>
    <d v="2026-08-06T14:25:45"/>
    <n v="69359049"/>
    <m/>
    <n v="141146114676"/>
    <s v="KOPERASI KSPPS BMT BAROKAH"/>
    <s v="ODP-MUN-FAT/043 FAT/D01/043.01"/>
    <s v="WO060972151"/>
    <m/>
    <m/>
    <m/>
    <n v="110.33840840000001"/>
    <n v="-7.5934204000000003"/>
    <s v="|MN02395|MYIA-078360252248/POI/AKHMAD IRFAN NARZUKI/08112657584/bmt.barokah.magelang@gmail.com"/>
    <s v="MYIB_ASSISTANT"/>
    <m/>
    <m/>
    <m/>
    <m/>
    <m/>
    <m/>
    <m/>
    <m/>
    <s v="Management Janji"/>
    <s v="2026-08-06 13:00:00 | Nama PIC : Bp Akhmad No Hp : 08112657584 No Alt : - Tgl Pemasangan : 06 Agustus 2026 Interval : PAGI SIANG Note : Hubungi pelanggan terlebih dahulu"/>
    <s v="FCC"/>
    <d v="2026-05-08T12:09:50"/>
    <d v="2026-08-06T13:00:00"/>
    <m/>
    <s v="PS"/>
    <s v="MUN"/>
    <s v="NO ADDON"/>
    <n v="20260806"/>
    <s v="Completed"/>
    <s v="HSI Bisnis Basic Promo HUT Telkom PSB 70% - 50 Mbps"/>
    <s v="INDIBIZ"/>
    <m/>
    <m/>
    <d v="2026-08-06T13:00:00"/>
    <s v="2026-08-06 13:00:00 | Nama PIC : Bp Akhmad No Hp : 08112657584 No Alt : - Tgl Pemasangan : 06 Agustus 2026 Interval : PAGI SIANG Note : Hubungi pelanggan terlebih dahulu"/>
    <n v="2026"/>
    <n v="8"/>
    <n v="6"/>
    <d v="2026-08-06T00:00:00"/>
    <n v="-0.54166666666424135"/>
    <x v="1"/>
    <x v="4"/>
  </r>
  <r>
    <n v="2711"/>
    <n v="1002527050"/>
    <n v="3"/>
    <x v="2"/>
    <n v="4"/>
    <s v="YOGYAKARTA"/>
    <s v="BANTUL"/>
    <s v="BTL"/>
    <s v="REG"/>
    <s v="AO"/>
    <s v="NEW SALES"/>
    <s v="1P INET"/>
    <s v="102 | FOLLOW UP COMPLETED"/>
    <s v="RBS-Regional 3"/>
    <d v="2026-08-14T15:59:57"/>
    <d v="2026-08-17T14:41:22"/>
    <n v="69366310"/>
    <m/>
    <n v="146129128612"/>
    <s v="SPBU PENDOWOHARJO 44.557.11"/>
    <s v="ODP-BTL-FBS/034 FBS/D03/034.01"/>
    <s v="WO061767144"/>
    <m/>
    <m/>
    <m/>
    <n v="110.34189859999999"/>
    <n v="-7.8528533999999999"/>
    <s v="|MN02579|MYIA-098633278047/POI/AGUS SURAWAN/085743422968/spbupucung4455711@gmail.com"/>
    <s v="MYIB_ASSISTANT"/>
    <m/>
    <m/>
    <m/>
    <m/>
    <m/>
    <m/>
    <m/>
    <m/>
    <s v="Management Janji"/>
    <s v="2026-08-16 08:00:00 | Tanggal pemasangan : 16 AGUSTUS 2026 Jam pemasangan : pagi/siang Info Tambahan : Hubungi pelanggan dulu sebelum ke lokasi terima kasih"/>
    <s v="FCC"/>
    <s v="14-08-2026 16:10:01"/>
    <d v="2026-08-16T08:00:00"/>
    <m/>
    <s v="REVOKE"/>
    <s v="BTL"/>
    <s v="NO ADDON"/>
    <m/>
    <s v="Follow Up Revoke Completed, New Order ID : SC1002531032"/>
    <s v="HSI Bisnis Promo HUT Telkom PSB 70% - 50 Mbps"/>
    <s v="INDIBIZ"/>
    <m/>
    <m/>
    <d v="2026-08-16T08:00:00"/>
    <s v="2026-08-16 08:00:00 | Tanggal pemasangan : 16 AGUSTUS 2026 Jam pemasangan : pagi/siang Info Tambahan : Hubungi pelanggan dulu sebelum ke lokasi terima kasih"/>
    <m/>
    <m/>
    <m/>
    <e v="#NUM!"/>
    <e v="#NUM!"/>
    <x v="0"/>
    <x v="4"/>
  </r>
  <r>
    <n v="2712"/>
    <n v="1002521229"/>
    <n v="3"/>
    <x v="5"/>
    <n v="5"/>
    <s v="DENPASAR"/>
    <s v="UBUNG"/>
    <s v="UBN"/>
    <s v="REG"/>
    <s v="AO"/>
    <s v="NEW SALES"/>
    <m/>
    <s v="Completed (PS)"/>
    <s v="RBS-Regional 1"/>
    <d v="2026-08-12T08:34:04"/>
    <d v="2026-08-13T19:04:28"/>
    <n v="69363827"/>
    <m/>
    <n v="172418758371"/>
    <s v="PT MITRA BALI SUKSES"/>
    <s v="ODP-UBN-FBC/37"/>
    <s v="WO061608470"/>
    <m/>
    <m/>
    <m/>
    <n v="115.20093"/>
    <n v="-8.6287427999999995"/>
    <s v="AMRBS;403076;WULAN ALFISAHRI; inet bundling netmonk 150 mbps (1:1);081381829072;081296955024;it.info@mitrabalisukses.co.id"/>
    <s v="Account Manager"/>
    <m/>
    <m/>
    <m/>
    <m/>
    <m/>
    <m/>
    <m/>
    <m/>
    <s v="Management Janji"/>
    <s v="2026-08-13 13:00:00|Nama Pic : PT MITRA BALI SUKSES No Hp Pic : 081381829072 Jam Pemasangan : 08:00 - 12.00 Tanggal Pemasangan : KAMIS 13 AGUSTUS 2026 Info Tambahan : Hubungi pelanggan sebelum datang ke lokasi|40961370|MYDITA"/>
    <s v="FCC"/>
    <d v="2026-12-08T08:39:52"/>
    <d v="2026-08-13T13:00:00"/>
    <m/>
    <s v="PS"/>
    <s v="UBN"/>
    <s v="NETMONK"/>
    <n v="2026081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3T13:00:00"/>
    <s v="2026-08-13 13:00:00|Nama Pic : PT MITRA BALI SUKSES No Hp Pic : 081381829072 Jam Pemasangan : 08:00 - 12.00 Tanggal Pemasangan : KAMIS 13 AGUSTUS 2026 Info Tambahan : Hubungi pelanggan sebelum datang ke lokasi|40961370|MYDITA"/>
    <n v="2026"/>
    <n v="8"/>
    <n v="13"/>
    <d v="2026-08-13T00:00:00"/>
    <n v="-0.54166666666424135"/>
    <x v="1"/>
    <x v="22"/>
  </r>
  <r>
    <n v="2713"/>
    <n v="1002505610"/>
    <n v="3"/>
    <x v="0"/>
    <n v="5"/>
    <s v="MATARAM"/>
    <s v="LOMBOK TIMUR UTARA"/>
    <s v="SGG"/>
    <s v="REG"/>
    <s v="AO"/>
    <s v="NEW SALES"/>
    <m/>
    <s v="102 | FOLLOW UP COMPLETED"/>
    <s v="RBS-Regional 3"/>
    <d v="2026-08-03T09:29:34"/>
    <d v="2026-08-14T16:20:28"/>
    <n v="69357231"/>
    <m/>
    <n v="172604214069"/>
    <s v="Juku Marlin (Athaya Resto)"/>
    <s v="ODP-SGG-FCLG/16"/>
    <s v="WO061360999"/>
    <m/>
    <m/>
    <m/>
    <n v="116.04406620624"/>
    <n v="-8.3513482703951194"/>
    <s v="RBS HSI |Rian Puja Atmawikarsa | 406910 | TREG 3 |Juku Marlin ( Athaya Resto} | 82236305911|81803680445| HSI BISNIS 50 MBPS"/>
    <s v="Amex"/>
    <m/>
    <m/>
    <m/>
    <m/>
    <m/>
    <m/>
    <m/>
    <m/>
    <s v="Management Janji"/>
    <s v="2026-08-11 08:00:00|Nama PIC : Ibu Ni Wayan No HP : 081803680445 Alt : - M Janji : 11/08/2026 Jam Pasang : 08.00 - 13:00  NoteÃ‚Â :  hubungi terlebih dahulu sebelum kelokasi|40961370|MYDITA"/>
    <s v="FCC"/>
    <d v="2026-03-08T09:40:13"/>
    <d v="2026-08-11T08:00:00"/>
    <m/>
    <s v="REVOKE"/>
    <s v="SGG"/>
    <s v="NO ADDON"/>
    <m/>
    <s v="Follow Up Revoke Completed, New Order ID : SC1002527135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1T08:00:00"/>
    <s v="2026-08-11 08:00:00|Nama PIC : Ibu Ni Wayan No HP : 081803680445 Alt : - M Janji : 11/08/2026 Jam Pasang : 08.00 - 13:00  NoteÃ‚Â :  hubungi terlebih dahulu sebelum kelokasi|40961370|MYDITA"/>
    <m/>
    <m/>
    <m/>
    <e v="#NUM!"/>
    <e v="#NUM!"/>
    <x v="0"/>
    <x v="5"/>
  </r>
  <r>
    <n v="2714"/>
    <n v="1002534684"/>
    <n v="3"/>
    <x v="4"/>
    <n v="4"/>
    <s v="PEKALONGAN"/>
    <s v="TEGAL"/>
    <s v="TEG"/>
    <s v="REG"/>
    <s v="AO"/>
    <s v="NEW SALES"/>
    <s v="1P INET"/>
    <s v="MIE - SEND SURVEY"/>
    <s v="RBS-Regional 3"/>
    <d v="2026-08-18T18:56:56"/>
    <d v="2026-08-18T18:58:01"/>
    <n v="69369518"/>
    <m/>
    <n v="142212126793"/>
    <s v="YAYASAN SINAR KASIH MANDIRI"/>
    <s v="ODP-TEG-FAW/133 FAW/D03/133.01"/>
    <s v="WO062053056"/>
    <m/>
    <m/>
    <m/>
    <n v="109.317756"/>
    <n v="-6.8719229999999998"/>
    <s v="|MN00292|MYIA-067787025748/POI/Dwi Yulianto/085803412700/yulianto.dwi0789@gmail.com"/>
    <s v="MYIB_ASSISTANT"/>
    <m/>
    <m/>
    <m/>
    <m/>
    <m/>
    <m/>
    <m/>
    <m/>
    <s v="Management Janji"/>
    <s v="2026-08-19 15:00:00 | Nama Pic : BAPAK DWI No Hp Pic : 085803412700 Jam Pemasangan : 08:00 - 12.00 Tanggal Pemasangan : RABU 19 AGUSTUS 2026 Info Tambahan : Hubungi pelanggan sebelum datang ke lokasi"/>
    <s v="FCC"/>
    <s v="18-08-2026 19:10:29"/>
    <d v="2026-08-19T15:00:00"/>
    <m/>
    <s v="SURVEY_NEW_MANJA"/>
    <s v="TEG"/>
    <s v="NO ADDON"/>
    <m/>
    <s v="MIE - SEND SURVEY"/>
    <s v="HSI Bisnis PSB 70% - 50 Mbps"/>
    <s v="INDIBIZ"/>
    <m/>
    <m/>
    <d v="2026-08-19T15:00:00"/>
    <s v="2026-08-19 15:00:00 | Nama Pic : BAPAK DWI No Hp Pic : 085803412700 Jam Pemasangan : 08:00 - 12.00 Tanggal Pemasangan : RABU 19 AGUSTUS 2026 Info Tambahan : Hubungi pelanggan sebelum datang ke lokasi"/>
    <m/>
    <m/>
    <m/>
    <e v="#NUM!"/>
    <e v="#NUM!"/>
    <x v="0"/>
    <x v="4"/>
  </r>
  <r>
    <n v="2715"/>
    <n v="1002519670"/>
    <n v="3"/>
    <x v="2"/>
    <n v="4"/>
    <s v="YOGYAKARTA"/>
    <s v="INNER - YOGYA JATENG SELATAN"/>
    <s v="PGR"/>
    <s v="REG"/>
    <s v="AO"/>
    <s v="NEW SALES"/>
    <s v="2P INET + VOICE"/>
    <s v="Completed (PS)"/>
    <s v="RBS-Regional 3"/>
    <d v="2026-08-11T12:02:56"/>
    <d v="2026-08-12T14:35:42"/>
    <n v="69363222"/>
    <n v="2742252324"/>
    <n v="141114227894"/>
    <s v="PCN MR DIY XBNT"/>
    <s v="ODP-PGR-FDU/13"/>
    <s v="WO061485579"/>
    <m/>
    <m/>
    <m/>
    <n v="110.374210340951"/>
    <n v="-7.8410032862288297"/>
    <s v="|MN02713|MYIA-021756358454/POI/RIZKY NANDA/081917636163/diy.xbnt@panducitiakses.com"/>
    <s v="MYIB_ASSISTANT"/>
    <m/>
    <m/>
    <m/>
    <m/>
    <m/>
    <m/>
    <m/>
    <m/>
    <s v="Management Janji"/>
    <s v="2026-08-12 13:00:00 | Tanggal pemasangan: 12/08/2026 Jam pemasangan : 10.00 Info Tambahan : Hubungi pelanggan dulu sebelum ke lokasi terima kasih."/>
    <s v="FCC"/>
    <d v="2026-11-08T12:10:44"/>
    <d v="2026-08-12T13:00:00"/>
    <m/>
    <s v="PS"/>
    <s v="PGR"/>
    <s v="NO ADDON"/>
    <n v="20260812"/>
    <s v="Completed"/>
    <s v="HSI Bisnis Basic Bundling Phone PSB 70% - Free 800 Menit - 50 Mbps"/>
    <s v="INDIBIZ"/>
    <m/>
    <m/>
    <d v="2026-08-12T13:00:00"/>
    <s v="2026-08-12 13:00:00 | Tanggal pemasangan: 12/08/2026 Jam pemasangan : 10.00 Info Tambahan : Hubungi pelanggan dulu sebelum ke lokasi terima kasih."/>
    <n v="2026"/>
    <n v="8"/>
    <n v="12"/>
    <d v="2026-08-12T00:00:00"/>
    <n v="-0.54166666666424135"/>
    <x v="1"/>
    <x v="4"/>
  </r>
  <r>
    <n v="2716"/>
    <n v="1002528792"/>
    <n v="3"/>
    <x v="1"/>
    <n v="5"/>
    <s v="KEDIRI"/>
    <s v="KEDIRI"/>
    <s v="KAA"/>
    <s v="REG"/>
    <s v="AO"/>
    <s v="NEW SALES"/>
    <s v="1P INET"/>
    <s v="Completed (PS)"/>
    <s v="RBS-Regional 3"/>
    <d v="2026-08-15T17:28:56"/>
    <d v="2026-08-17T14:03:37"/>
    <n v="69367173"/>
    <m/>
    <n v="152653205949"/>
    <s v="SDN DAMARWULAN 1"/>
    <s v="ODP-KAA-FD/09 FD/D01/09.01"/>
    <s v="WO061837954"/>
    <m/>
    <m/>
    <m/>
    <n v="112.2767913"/>
    <n v="-7.7633348"/>
    <s v="|MC20057|MYIA-060963066514/POI/Muhammad Faisal Anang/088983119392/sdndamarwulan01@gmail.com"/>
    <s v="MYIB_ASSISTANT"/>
    <m/>
    <m/>
    <m/>
    <m/>
    <m/>
    <m/>
    <m/>
    <m/>
    <s v="Management Janji"/>
    <s v="2026-08-16 15:00:00 | Tanggal Pemasangan : 16 Agustus 2026 Jam Pemasangan : 08:00 15:00 Info Tambahan : Hubungi pelanggan dulu sebelum ke lokasi terimakasih"/>
    <s v="FCC"/>
    <s v="15-08-2026 17:39:56"/>
    <d v="2026-08-16T15:00:00"/>
    <m/>
    <s v="PS"/>
    <s v="KAA"/>
    <s v="NO ADDON"/>
    <n v="20260817"/>
    <s v="Completed"/>
    <s v="HSI Bisnis Promo HUT Telkom PSB 70% - 300 Mbps"/>
    <s v="INDIBIZ"/>
    <m/>
    <m/>
    <d v="2026-08-16T15:00:00"/>
    <s v="2026-08-16 15:00:00 | Tanggal Pemasangan : 16 Agustus 2026 Jam Pemasangan : 08:00 15:00 Info Tambahan : Hubungi pelanggan dulu sebelum ke lokasi terimakasih"/>
    <n v="2026"/>
    <n v="8"/>
    <n v="17"/>
    <d v="2026-08-17T00:00:00"/>
    <n v="0.375"/>
    <x v="1"/>
    <x v="1"/>
  </r>
  <r>
    <n v="2717"/>
    <n v="1002519132"/>
    <n v="3"/>
    <x v="0"/>
    <n v="5"/>
    <s v="MATARAM"/>
    <s v="INNER - NUSA TENGGARA"/>
    <s v="SWE"/>
    <s v="REG"/>
    <s v="AO"/>
    <s v="NEW SALES"/>
    <s v="1P INET"/>
    <s v="102 | FOLLOW UP COMPLETED"/>
    <s v="RBS-Regional 3"/>
    <d v="2026-08-11T09:55:56"/>
    <d v="2026-08-12T16:37:07"/>
    <n v="69362976"/>
    <m/>
    <n v="172605804129"/>
    <s v="SPBU 5483307"/>
    <s v="ODP-SWE-FAF/09 FAF/D02/09.01"/>
    <s v="WO061469698"/>
    <m/>
    <m/>
    <m/>
    <n v="116.178678162395"/>
    <n v="-8.5979019912372205"/>
    <s v="MD|MYDB-20260810264906|SC00001/MC00046|SPBU 5483307|087713006064"/>
    <s v="MYDIGIBIZPARTNER"/>
    <m/>
    <m/>
    <m/>
    <m/>
    <m/>
    <m/>
    <m/>
    <m/>
    <s v="Management Janji"/>
    <s v="2026-08-12 08:00:00 | Tanggal pemasangan: 12/08/2026 Jam pemasangan : pagi Info Tambahan : Hubungi pelanggan dulu sebelum ke lokasi terima kasih."/>
    <s v="FCC"/>
    <d v="2026-11-08T10:10:31"/>
    <d v="2026-08-12T08:00:00"/>
    <m/>
    <s v="REVOKE"/>
    <s v="SWE"/>
    <s v="NO ADDON"/>
    <m/>
    <s v="Follow Up Revoke Completed, New Order ID : SC1002522906"/>
    <s v="HSI Bisnis PSB 70% - 50 Mbps"/>
    <s v="INDIBIZ"/>
    <m/>
    <m/>
    <d v="2026-08-12T08:00:00"/>
    <s v="2026-08-12 08:00:00 | Tanggal pemasangan: 12/08/2026 Jam pemasangan : pagi Info Tambahan : Hubungi pelanggan dulu sebelum ke lokasi terima kasih."/>
    <m/>
    <m/>
    <m/>
    <e v="#NUM!"/>
    <e v="#NUM!"/>
    <x v="0"/>
    <x v="14"/>
  </r>
  <r>
    <n v="2718"/>
    <n v="1002512590"/>
    <n v="3"/>
    <x v="6"/>
    <n v="5"/>
    <s v="SIDOARJO"/>
    <s v="INNER - JATIM TIMUR"/>
    <s v="SDN"/>
    <s v="REG"/>
    <s v="AO"/>
    <s v="NEW SALES"/>
    <m/>
    <s v="Completed (PS)"/>
    <s v="RBS-Regional 3"/>
    <d v="2026-08-06T14:08:39"/>
    <d v="2026-08-06T22:35:31"/>
    <n v="69360032"/>
    <m/>
    <n v="152328218205"/>
    <s v="PAUD DHIYA KIDZ ACADEMY"/>
    <s v="ODP-SDN-FR/59"/>
    <s v="WO061096535"/>
    <m/>
    <m/>
    <m/>
    <n v="112.6683032"/>
    <n v="-7.4264871000000001"/>
    <s v="|MN02620|/PAUD DHIYA KIDZ ACADEMY/WINBACK 2.0 HSI B2B (1:1) 50MBPS 355RB PSB DISC 70%//smp.tamaddunafkar.sda@gmail.com/SUASTINI/81233605116"/>
    <s v="Sales Force DBS"/>
    <m/>
    <m/>
    <m/>
    <m/>
    <m/>
    <m/>
    <m/>
    <m/>
    <s v="Management Janji"/>
    <s v="2026-08-07 13:00:00|Tanggal pemasangan: 07/08/2026 Jam pemasangan : pagi/siang Info Tambahan : Hubungi pelanggan dulu sebelum ke lokasi. terima kasih|40010577|MYDITA"/>
    <s v="FCC"/>
    <d v="2026-06-08T14:10:26"/>
    <d v="2026-08-07T13:00:00"/>
    <m/>
    <s v="PS"/>
    <s v="SDN"/>
    <s v="NO ADDON"/>
    <n v="20260806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7T13:00:00"/>
    <s v="2026-08-07 13:00:00|Tanggal pemasangan: 07/08/2026 Jam pemasangan : pagi/siang Info Tambahan : Hubungi pelanggan dulu sebelum ke lokasi. terima kasih|40010577|MYDITA"/>
    <n v="2026"/>
    <n v="8"/>
    <n v="6"/>
    <d v="2026-08-06T00:00:00"/>
    <n v="-1.5416666666642413"/>
    <x v="1"/>
    <x v="19"/>
  </r>
  <r>
    <n v="2719"/>
    <n v="1002524821"/>
    <n v="3"/>
    <x v="4"/>
    <n v="4"/>
    <s v="SEMARANG"/>
    <s v="INNER - SEMARANG JATENG UTARA"/>
    <s v="JHR"/>
    <s v="REG"/>
    <s v="AO"/>
    <s v="NEW SALES"/>
    <s v="1P INET"/>
    <s v="Completed (PS)"/>
    <s v="RBS-Regional 3"/>
    <d v="2026-08-13T15:56:56"/>
    <d v="2026-08-14T17:09:36"/>
    <n v="69365385"/>
    <m/>
    <n v="142406122745"/>
    <s v="Neka Semarang Hasanudin"/>
    <s v="ODP-JHR-FV/053 FV/D04/053.01"/>
    <s v="WO061688292"/>
    <m/>
    <m/>
    <m/>
    <n v="110.41121200000001"/>
    <n v="-6.965319"/>
    <s v="|MN02054|MYIA-053522459126/POI/Ayu putri angreani kusanto/08990794495/anext213@gmail.com"/>
    <s v="MYIB_ASSISTANT"/>
    <m/>
    <m/>
    <m/>
    <m/>
    <m/>
    <m/>
    <m/>
    <m/>
    <s v="Management Janji"/>
    <s v="2026-08-14 13:00:00 | Nama : BU AYU PUTRI ANGREANI KUSANTO No Hp : 08990794495 No Alt :  Tgl Pemasangan : 14 Agustus 2026 Interval : PAGI  Note : Hubungi pelanggan terlebih dahulu"/>
    <s v="FCC"/>
    <s v="13-08-2026 16:09:57"/>
    <d v="2026-08-14T13:00:00"/>
    <m/>
    <s v="PS"/>
    <s v="JHR"/>
    <s v="NO ADDON"/>
    <n v="20260814"/>
    <s v="Completed"/>
    <s v="HSI Bisnis Promo HUT Telkom PSB 70% - 50 Mbps"/>
    <s v="INDIBIZ"/>
    <m/>
    <m/>
    <d v="2026-08-14T13:00:00"/>
    <s v="2026-08-14 13:00:00 | Nama : BU AYU PUTRI ANGREANI KUSANTO No Hp : 08990794495 No Alt :  Tgl Pemasangan : 14 Agustus 2026 Interval : PAGI  Note : Hubungi pelanggan terlebih dahulu"/>
    <n v="2026"/>
    <n v="8"/>
    <n v="14"/>
    <d v="2026-08-14T00:00:00"/>
    <n v="-0.54166666666424135"/>
    <x v="1"/>
    <x v="4"/>
  </r>
  <r>
    <n v="2720"/>
    <n v="1002529923"/>
    <n v="3"/>
    <x v="0"/>
    <n v="5"/>
    <s v="MATARAM"/>
    <s v="BIMA"/>
    <s v="TET"/>
    <s v="REG"/>
    <s v="AO"/>
    <s v="NEW SALES"/>
    <m/>
    <s v="Completed (PS)"/>
    <s v="RBS-Regional 3"/>
    <d v="2026-08-16T16:16:16"/>
    <d v="2026-08-17T10:14:04"/>
    <n v="69365657"/>
    <m/>
    <n v="172616790195"/>
    <s v="TOKO JAMJAM"/>
    <s v="ODP-TET-FAF/52"/>
    <s v="WO061891300"/>
    <m/>
    <m/>
    <m/>
    <n v="118.6929185"/>
    <n v="-8.6547058000000003"/>
    <s v="MD|MYDB-20260813265274|SC00001/MC00152|TOKO JAMJAM|085337493897"/>
    <s v="MYDIGIBIZPARTNER"/>
    <m/>
    <m/>
    <m/>
    <m/>
    <m/>
    <m/>
    <m/>
    <m/>
    <s v="Management Janji"/>
    <s v="2026-08-15 08:00:00 | Tanggal pemasangan : 15 AGUSTUS 2026  Jam pemasangan : pagi/siang  Info Tambahan : Hubungi pelanggan dulu sebelum ke lokasi  terima kasih"/>
    <s v="FCC"/>
    <s v="16-08-2026 16:39:59"/>
    <m/>
    <m/>
    <s v="PS"/>
    <s v="TET"/>
    <s v="NETMONK"/>
    <n v="20260817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6T07:00:00"/>
    <s v="2026-08-15 08:00:00 | Tanggal pemasangan : 15 AGUSTUS 2026  Jam pemasangan : pagi/siang  Info Tambahan : Hubungi pelanggan dulu sebelum ke lokasi  terima kasih"/>
    <n v="2026"/>
    <n v="8"/>
    <n v="17"/>
    <d v="2026-08-17T00:00:00"/>
    <n v="0.70833333333575865"/>
    <x v="1"/>
    <x v="0"/>
  </r>
  <r>
    <n v="2721"/>
    <n v="1002512367"/>
    <n v="3"/>
    <x v="3"/>
    <n v="5"/>
    <s v="SBY SELATAN"/>
    <s v="KETINTANG"/>
    <s v="WRU"/>
    <s v="REG"/>
    <s v="AO"/>
    <s v="NEW SALES"/>
    <s v="1P INET"/>
    <s v="100 | REVOKE COMPLETED"/>
    <s v="RBS-Regional 3"/>
    <d v="2026-08-06T13:19:57"/>
    <d v="2026-08-10T10:49:08"/>
    <n v="69359956"/>
    <m/>
    <n v="152302236654"/>
    <s v="PT. TULIP TONATA INDONESIA"/>
    <s v="ODP-WR1-FJX/02 FJX/D01/02.01"/>
    <s v="WO061075844"/>
    <m/>
    <m/>
    <m/>
    <n v="112.7160377"/>
    <n v="-7.3787247999999996"/>
    <s v="|MN00458|MYIA-009868450611/POI/Fajar Muhammad/082164258417/hr@tonata.co.id"/>
    <s v="MYIB_ASSISTANT"/>
    <m/>
    <m/>
    <m/>
    <m/>
    <m/>
    <m/>
    <m/>
    <m/>
    <s v="Management Janji"/>
    <s v="2026-08-07 13:00:00 | Nama : BP FAJAR MUHAMMAD  No Hp : 082164258417 No Alt : 082257872030 Tgl Pemasangan : 07 Agustus 2026 Interval : SIANG Note : Hubungi pelanggan terlebih dahulu"/>
    <s v="FCC"/>
    <d v="2026-06-08T13:25:20"/>
    <d v="2026-08-07T13:00:00"/>
    <s v="Kendala Teknik"/>
    <s v="REVOKE"/>
    <s v="WRU"/>
    <s v="NO ADDON"/>
    <m/>
    <s v="Revoke Completed"/>
    <s v="HSI Bisnis Promo HUT Telkom PSB 70% - 50 Mbps"/>
    <s v="INDIBIZ"/>
    <m/>
    <m/>
    <d v="2026-08-07T13:00:00"/>
    <s v="2026-08-07 13:00:00 | Nama : BP FAJAR MUHAMMAD  No Hp : 082164258417 No Alt : 082257872030 Tgl Pemasangan : 07 Agustus 2026 Interval : SIANG Note : Hubungi pelanggan terlebih dahulu"/>
    <m/>
    <m/>
    <m/>
    <e v="#NUM!"/>
    <e v="#NUM!"/>
    <x v="0"/>
    <x v="10"/>
  </r>
  <r>
    <n v="2722"/>
    <n v="1002505514"/>
    <n v="3"/>
    <x v="5"/>
    <n v="5"/>
    <s v="SINGARJA"/>
    <s v="TABANAN"/>
    <s v="TBN"/>
    <s v="REG"/>
    <s v="AO"/>
    <s v="NEW SALES"/>
    <s v="1P INET"/>
    <s v="102 | FOLLOW UP COMPLETED"/>
    <s v="RBS-Regional 3"/>
    <d v="2026-08-03T08:40:56"/>
    <d v="2026-08-05T14:37:09"/>
    <n v="69357177"/>
    <m/>
    <n v="172413244258"/>
    <s v="Pusat Gadai MGW010"/>
    <s v="ODP-TBN-FCP/05"/>
    <s v="WO060754650"/>
    <m/>
    <m/>
    <m/>
    <n v="115.18002300000001"/>
    <n v="-8.5135369000000001"/>
    <s v="|MN02515|MYIA-051165239783/POI/AULIYA PRADITA NUR/081119917743/pusatgadaisintyadewi@gmail.com"/>
    <s v="MYIB_ASSISTANT"/>
    <m/>
    <m/>
    <m/>
    <m/>
    <m/>
    <m/>
    <m/>
    <m/>
    <s v="Management Janji"/>
    <s v="2026-08-04 08:00:00 | Tanggal pemasangan : 04 agustus 2026 Jam pemasangan : pagi/siang Info Tambahan : Hubungi pelanggan dulu sebelum ke lokasi terima kasih"/>
    <s v="FCC"/>
    <d v="2026-03-08T08:55:09"/>
    <d v="2026-08-04T08:00:00"/>
    <s v="Kendala Teknik"/>
    <s v="REVOKE"/>
    <s v="TBN"/>
    <s v="NO ADDON"/>
    <m/>
    <s v="Follow Up Revoke Completed, New Order ID : SC1002510839"/>
    <s v="HSI Bisnis Basic Promo HUT Telkom PSB 70% - 50 Mbps"/>
    <s v="INDIBIZ"/>
    <m/>
    <m/>
    <d v="2026-08-04T08:00:00"/>
    <s v="2026-08-04 08:00:00 | Tanggal pemasangan : 04 agustus 2026 Jam pemasangan : pagi/siang Info Tambahan : Hubungi pelanggan dulu sebelum ke lokasi terima kasih"/>
    <m/>
    <m/>
    <m/>
    <e v="#NUM!"/>
    <e v="#NUM!"/>
    <x v="0"/>
    <x v="16"/>
  </r>
  <r>
    <n v="2723"/>
    <n v="1002534646"/>
    <n v="3"/>
    <x v="3"/>
    <n v="5"/>
    <s v="MADURA"/>
    <s v="PAMEKASAN"/>
    <s v="PME"/>
    <s v="REG"/>
    <s v="AO"/>
    <s v="NEW SALES"/>
    <s v="1P INET"/>
    <s v="MIE - SEND SURVEY"/>
    <s v="RBS-Regional 3"/>
    <d v="2026-08-18T18:38:57"/>
    <d v="2026-08-18T18:40:01"/>
    <n v="69369512"/>
    <m/>
    <n v="152426928334"/>
    <s v="TOKO MASRUR"/>
    <s v="ODP-PME-FBS/15 FBS/D02/15.01"/>
    <s v="WO062051595"/>
    <m/>
    <m/>
    <m/>
    <n v="113.41325430000001"/>
    <n v="-7.057658"/>
    <s v="MD|MYDB-20260818266037|DN00001/MN00558|TOKO MASRUR|087768280472"/>
    <s v="MYDIGIBIZPARTNER"/>
    <m/>
    <m/>
    <m/>
    <m/>
    <m/>
    <m/>
    <m/>
    <m/>
    <s v="Management Janji"/>
    <s v="2026-08-20 13:00:00 | Nama : BP MASRUR No Hp : 087768280472 No Alt :  Tgl Pemasangan : 19 Agustus 2026 Interval : PAGI  Note : Hubungi pelanggan terlebih dahulu"/>
    <s v="FCC"/>
    <s v="18-08-2026 18:39:51"/>
    <d v="2026-08-20T13:00:00"/>
    <m/>
    <s v="SURVEY_NEW_MANJA"/>
    <s v="PME"/>
    <s v="NO ADDON"/>
    <m/>
    <s v="MIE - SEND SURVEY"/>
    <s v="HSI Bisnis Promo HUT RI PSB 70% - 150 Mbps"/>
    <s v="INDIBIZ"/>
    <m/>
    <m/>
    <d v="2026-08-20T13:00:00"/>
    <s v="2026-08-20 13:00:00 | Nama : BP MASRUR No Hp : 087768280472 No Alt :  Tgl Pemasangan : 19 Agustus 2026 Interval : PAGI  Note : Hubungi pelanggan terlebih dahulu"/>
    <m/>
    <m/>
    <m/>
    <e v="#NUM!"/>
    <e v="#NUM!"/>
    <x v="0"/>
    <x v="6"/>
  </r>
  <r>
    <n v="2724"/>
    <n v="1002505152"/>
    <n v="3"/>
    <x v="5"/>
    <n v="5"/>
    <s v="DENPASAR"/>
    <s v="JIMBARAN"/>
    <s v="KUT"/>
    <s v="REG"/>
    <s v="AO"/>
    <s v="NEW SALES"/>
    <m/>
    <s v="Completed (PS)"/>
    <s v="RBS-Regional 3"/>
    <d v="2026-08-02T11:03:38"/>
    <d v="2026-08-03T15:36:57"/>
    <n v="69356987"/>
    <m/>
    <n v="172416429200"/>
    <s v="LITTLE BEAUTY SALON"/>
    <s v="ODP-KUT-FV/23"/>
    <s v="WO060722587"/>
    <m/>
    <m/>
    <m/>
    <n v="115.17259919999999"/>
    <n v="-8.7120022000000006"/>
    <s v="|MN00737|/PIC GARY HASLUCK LITTLE BEAUTY SALON/082135727252/littlebeautysalon@outlook.com"/>
    <s v="Sales Profesional"/>
    <m/>
    <m/>
    <m/>
    <m/>
    <m/>
    <m/>
    <m/>
    <m/>
    <s v="Management Janji"/>
    <s v="2026-08-03 13:00:00|Tanggal pemasangan: 03/08/2026 Jam pemasangan : pagi / siang Info Tambahan : Hubungi pelanggan dulu sebelum ke lokasi terima kasih|IK1270|MYDITA"/>
    <s v="FCC"/>
    <d v="2026-02-08T11:10:14"/>
    <d v="2026-08-03T13:00:00"/>
    <m/>
    <s v="PS"/>
    <s v="KUT"/>
    <s v="NO ADDON"/>
    <n v="202608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13:00:00"/>
    <s v="2026-08-03 13:00:00|Tanggal pemasangan: 03/08/2026 Jam pemasangan : pagi / siang Info Tambahan : Hubungi pelanggan dulu sebelum ke lokasi terima kasih|IK1270|MYDITA"/>
    <n v="2026"/>
    <n v="8"/>
    <n v="3"/>
    <d v="2026-08-03T00:00:00"/>
    <n v="-0.54166666666424135"/>
    <x v="1"/>
    <x v="30"/>
  </r>
  <r>
    <n v="2725"/>
    <n v="1002530854"/>
    <n v="3"/>
    <x v="1"/>
    <n v="5"/>
    <s v="MADIUN"/>
    <s v="NGAWI"/>
    <s v="WKU"/>
    <s v="REG"/>
    <s v="AO"/>
    <s v="NEW SALES"/>
    <s v="1P INET"/>
    <s v="Completed (PS)"/>
    <s v="RBS-Regional 3"/>
    <d v="2026-08-17T13:08:56"/>
    <d v="2026-08-18T17:34:46"/>
    <n v="69368090"/>
    <m/>
    <n v="152634206961"/>
    <s v="INFINITY AKSES NETWORK"/>
    <s v="ODP-WKU-FK/13 FK/D01/13.01"/>
    <s v="WO061927777"/>
    <m/>
    <m/>
    <m/>
    <n v="111.26969320579001"/>
    <n v="-7.4726446742129999"/>
    <s v="|MN00264|MYIA-040432850272/POI/wahyu indarto/081226194221/indifaiz00@gmail.com"/>
    <s v="MYIB_ASSISTANT"/>
    <m/>
    <m/>
    <m/>
    <m/>
    <m/>
    <m/>
    <m/>
    <m/>
    <s v="Management Janji"/>
    <s v="2026-08-18 13:00:00 | Nama Pic : BP WAHYU No Hp Pic : 081226194221 Jam Pemasangan : 08:00 - 12.00 Tanggal Pemasangan : SELASA 18 AGUSTUS 2026 Info Tambahan : Hubungi pelanggan sebelum datang ke lokasi"/>
    <s v="FCC"/>
    <s v="17-08-2026 13:10:11"/>
    <d v="2026-08-18T13:00:00"/>
    <m/>
    <s v="PS"/>
    <s v="WKU"/>
    <s v="NO ADDON"/>
    <n v="20260818"/>
    <s v="Completed"/>
    <s v="HSI Bisnis Khusus Winback PSB 70% - 300 Mbps"/>
    <s v="INDIBIZ"/>
    <m/>
    <m/>
    <d v="2026-08-18T13:00:00"/>
    <s v="2026-08-18 13:00:00 | Nama Pic : BP WAHYU No Hp Pic : 081226194221 Jam Pemasangan : 08:00 - 12.00 Tanggal Pemasangan : SELASA 18 AGUSTUS 2026 Info Tambahan : Hubungi pelanggan sebelum datang ke lokasi"/>
    <n v="2026"/>
    <n v="8"/>
    <n v="18"/>
    <d v="2026-08-18T00:00:00"/>
    <n v="-0.54166666666424135"/>
    <x v="1"/>
    <x v="11"/>
  </r>
  <r>
    <n v="2726"/>
    <n v="1002517175"/>
    <n v="3"/>
    <x v="1"/>
    <n v="5"/>
    <s v="MADIUN"/>
    <s v="MADIUN"/>
    <s v="MSP"/>
    <s v="REG"/>
    <s v="AO"/>
    <s v="NEW SALES"/>
    <m/>
    <s v="Completed (PS)"/>
    <s v="RBS-Regional 3"/>
    <d v="2026-08-10T10:13:28"/>
    <d v="2026-08-10T16:07:28"/>
    <n v="69360846"/>
    <m/>
    <n v="152631206955"/>
    <s v="SPBU 54.633.05"/>
    <s v="ODP-MSP-FE/37"/>
    <s v="WO061368643"/>
    <m/>
    <m/>
    <m/>
    <n v="111.42711"/>
    <n v="-7.5956219999999997"/>
    <s v="|MN02429|MYIA-065421906566/POI/H. IMAM BASUKI, Ir, M.ENG, M.M./082132730909/spbu5463305maospati@gmail.com"/>
    <s v="MYINDIBIZ"/>
    <m/>
    <m/>
    <m/>
    <m/>
    <m/>
    <m/>
    <m/>
    <m/>
    <s v="Management Janji"/>
    <s v="2026-08-08 13:00:00 | Nama PIC : Bapak Faisal  No HP : 082132730909  No Alternatif : -  M Janji : 08/08/2026  Jam Pasang : Pagi  NoteÃ‚Â :  Hubungi terlebih dahulu sebelum ke lokasi "/>
    <s v="FCC"/>
    <d v="2026-10-08T10:24:54"/>
    <m/>
    <m/>
    <s v="PS"/>
    <s v="MSP"/>
    <s v="NO ADDON"/>
    <n v="20260810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0T07:00:00"/>
    <s v="2026-08-08 13:00:00 | Nama PIC : Bapak Faisal  No HP : 082132730909  No Alternatif : -  M Janji : 08/08/2026  Jam Pasang : Pagi  NoteÃ‚Â :  Hubungi terlebih dahulu sebelum ke lokasi "/>
    <n v="2026"/>
    <n v="8"/>
    <n v="10"/>
    <d v="2026-08-10T00:00:00"/>
    <n v="-0.29166666666424135"/>
    <x v="1"/>
    <x v="11"/>
  </r>
  <r>
    <n v="2727"/>
    <n v="1002509689"/>
    <n v="3"/>
    <x v="6"/>
    <n v="5"/>
    <s v="PASURUAN"/>
    <s v="PASURUAN"/>
    <s v="PSN"/>
    <s v="REG"/>
    <s v="AO"/>
    <s v="NEW SALES"/>
    <m/>
    <s v="98 | OSS - CANCEL COMPLETE"/>
    <s v="RBS-Regional 2"/>
    <d v="2026-08-05T09:05:59"/>
    <d v="2026-08-11T10:09:08"/>
    <n v="69358790"/>
    <m/>
    <n v="152729256690"/>
    <s v="Toko Syauqy Cell &amp; Digital Print"/>
    <s v="ODP-PSN-F11/56"/>
    <s v="WO060965627"/>
    <m/>
    <m/>
    <m/>
    <n v="106.82380199432301"/>
    <n v="-6.1811742288990903"/>
    <s v="|MN00915|/Toko Syauqy Cell &amp; Digital Print /Pic Syarifuddin  / 085119398998 - 082332171331 / syauqycell676@gmail.com"/>
    <s v="Sales Profesional"/>
    <m/>
    <m/>
    <m/>
    <m/>
    <m/>
    <m/>
    <m/>
    <m/>
    <s v="Management Janji"/>
    <s v="2026-08-06 08:00:00|Tanggal pemasangan: 6/08/2026 Jam pemasangan : pagi / siang Info Tambahan : Hubungi pelanggan dulu sebelum ke lokasi. terima kasih|40010577|MYDITA"/>
    <s v="FCC"/>
    <d v="2026-05-08T09:24:57"/>
    <d v="2026-08-06T08:00:00"/>
    <s v="Kendala Pelanggan"/>
    <s v="CANCEL"/>
    <s v="PSN"/>
    <s v="NO ADDON"/>
    <m/>
    <s v="Cancel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6T08:00:00"/>
    <s v="2026-08-06 08:00:00|Tanggal pemasangan: 6/08/2026 Jam pemasangan : pagi / siang Info Tambahan : Hubungi pelanggan dulu sebelum ke lokasi. terima kasih|40010577|MYDITA"/>
    <m/>
    <m/>
    <m/>
    <e v="#NUM!"/>
    <e v="#NUM!"/>
    <x v="0"/>
    <x v="12"/>
  </r>
  <r>
    <n v="2728"/>
    <n v="1002522993"/>
    <n v="3"/>
    <x v="3"/>
    <n v="5"/>
    <s v="SBY UTARA"/>
    <s v="GRESIK"/>
    <s v="GSK"/>
    <s v="REG"/>
    <s v="AO"/>
    <s v="NEW SALES"/>
    <s v="1P INET"/>
    <s v="102 | FOLLOW UP COMPLETED"/>
    <s v="RBS-Regional 3"/>
    <d v="2026-08-12T17:02:58"/>
    <d v="2026-08-14T14:08:30"/>
    <n v="69364558"/>
    <m/>
    <n v="152421262295"/>
    <s v="PT Verona Ecommerce Indonesia"/>
    <s v="ODP-GSK-FU/02 FU/D-01/01-02"/>
    <s v="WO061616493"/>
    <m/>
    <m/>
    <m/>
    <n v="112.6444604"/>
    <n v="-7.1992704999999901"/>
    <s v="MD|MYDB-20260812265083|DN00001/MN01735|PT Verona Ecommerce Indonesia|083111031948"/>
    <s v="MYDIGIBIZPARTNER"/>
    <m/>
    <m/>
    <m/>
    <m/>
    <m/>
    <m/>
    <m/>
    <m/>
    <s v="Management Janji"/>
    <s v="2026-08-13 13:00:00 | Waktu pemasnagan : 13 Agustus 2026 Jam pemasangan : 10.00 Mohon hubungi pelanggan sebelum ke lokasi  Terima kasih"/>
    <s v="FCC"/>
    <d v="2026-12-08T17:10:31"/>
    <d v="2026-08-13T13:00:00"/>
    <m/>
    <s v="REVOKE"/>
    <s v="GSK"/>
    <s v="NO ADDON"/>
    <m/>
    <s v="Follow Up Revoke Completed, New Order ID : SC1002526475"/>
    <s v="HSI Bisnis Basic Promo HUT Telkom PSB 70% - 100 Mbps"/>
    <s v="INDIBIZ"/>
    <m/>
    <m/>
    <d v="2026-08-13T13:00:00"/>
    <s v="2026-08-13 13:00:00 | Waktu pemasnagan : 13 Agustus 2026 Jam pemasangan : 10.00 Mohon hubungi pelanggan sebelum ke lokasi  Terima kasih"/>
    <m/>
    <m/>
    <m/>
    <e v="#NUM!"/>
    <e v="#NUM!"/>
    <x v="0"/>
    <x v="8"/>
  </r>
  <r>
    <n v="2729"/>
    <n v="1002530760"/>
    <n v="3"/>
    <x v="1"/>
    <n v="5"/>
    <s v="KEDIRI"/>
    <s v="NGANJUK"/>
    <s v="NJK"/>
    <s v="REG"/>
    <s v="AO"/>
    <s v="NEW SALES"/>
    <s v="1P INET"/>
    <s v="Completed (PS)"/>
    <s v="RBS-Regional 3"/>
    <d v="2026-08-17T12:11:57"/>
    <d v="2026-08-18T07:42:53"/>
    <n v="69368006"/>
    <m/>
    <n v="152611229906"/>
    <s v="AINI COLLECTION"/>
    <s v="ODP-NJK-FT/47 FT/D06/47.01"/>
    <s v="WO061923760"/>
    <m/>
    <m/>
    <m/>
    <n v="111.9314471"/>
    <n v="-7.6698537999999896"/>
    <s v="|MN00968|MYIA-010780103490/POI/NUR AINI/081233320679/meisya0002@gmail.com"/>
    <s v="MYIB_ASSISTANT"/>
    <m/>
    <m/>
    <m/>
    <m/>
    <m/>
    <m/>
    <m/>
    <m/>
    <s v="Management Janji"/>
    <s v="2026-08-18 13:00:00 | Nama : BU NUR AINI No Hp : 081233320679 No Alt :  Tgl Pemasangan : 18 Agustus 2026 Interval : PAGI  Note : Hubungi pelanggan terlebih dahulu"/>
    <s v="FCC"/>
    <s v="17-08-2026 12:40:04"/>
    <d v="2026-08-18T13:00:00"/>
    <m/>
    <s v="PS"/>
    <s v="NJK"/>
    <s v="NO ADDON"/>
    <n v="20260818"/>
    <s v="Completed"/>
    <s v="HSI Bisnis Promo HUT Telkom PSB 70% - 300 Mbps"/>
    <s v="INDIBIZ"/>
    <m/>
    <m/>
    <d v="2026-08-18T13:00:00"/>
    <s v="2026-08-18 13:00:00 | Nama : BU NUR AINI No Hp : 081233320679 No Alt :  Tgl Pemasangan : 18 Agustus 2026 Interval : PAGI  Note : Hubungi pelanggan terlebih dahulu"/>
    <n v="2026"/>
    <n v="8"/>
    <n v="18"/>
    <d v="2026-08-18T00:00:00"/>
    <n v="-0.54166666666424135"/>
    <x v="1"/>
    <x v="3"/>
  </r>
  <r>
    <n v="2730"/>
    <n v="1002512942"/>
    <n v="3"/>
    <x v="7"/>
    <n v="4"/>
    <s v="KUDUS"/>
    <s v="PATI"/>
    <s v="PAT"/>
    <s v="REG"/>
    <s v="AO"/>
    <s v="NEW SALES"/>
    <m/>
    <s v="Completed (PS)"/>
    <s v="RBS-Regional 3"/>
    <d v="2026-08-06T15:39:48"/>
    <d v="2026-08-15T12:34:44"/>
    <n v="69360172"/>
    <m/>
    <n v="142551119320"/>
    <s v="PT Fuhua Travel Goods Indonesia"/>
    <s v="ODP-PAT-FR/108"/>
    <s v="WO061736490"/>
    <m/>
    <m/>
    <m/>
    <n v="111.015390240481"/>
    <n v="-6.7921805440204901"/>
    <s v="|MC60053|/Fitri Aprilia/085643101528/fgoodsindonesia@gmail.com /Permintaan PSB HSI BISNIS REG 300MBPS/PT Fuhua Travel Goods Indonesia"/>
    <s v="Sales Profesional"/>
    <m/>
    <m/>
    <m/>
    <m/>
    <m/>
    <m/>
    <m/>
    <m/>
    <s v="Management Janji"/>
    <s v="2026-08-15 08:00:00|Nama Pic : bu susan No Hp Pic : 085643101528 No alt : - Jam Pemasangan : pagi  Tanggal Pemasangan : 15 Agustus 2026|40951375|MYDITA"/>
    <s v="FCC"/>
    <d v="2026-06-08T16:10:32"/>
    <d v="2026-08-15T08:00:00"/>
    <m/>
    <s v="PS"/>
    <s v="PAT"/>
    <s v="NO ADDON"/>
    <n v="20260815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15T08:00:00"/>
    <s v="2026-08-15 08:00:00|Nama Pic : bu susan No Hp Pic : 085643101528 No alt : - Jam Pemasangan : pagi  Tanggal Pemasangan : 15 Agustus 2026|40951375|MYDITA"/>
    <n v="2026"/>
    <n v="8"/>
    <n v="15"/>
    <d v="2026-08-15T00:00:00"/>
    <n v="-0.33333333333575865"/>
    <x v="1"/>
    <x v="4"/>
  </r>
  <r>
    <n v="2731"/>
    <n v="1002525143"/>
    <n v="3"/>
    <x v="3"/>
    <n v="5"/>
    <s v="SBY UTARA"/>
    <s v="LAMONGAN"/>
    <s v="BBA"/>
    <s v="REG"/>
    <s v="AO"/>
    <s v="NEW SALES"/>
    <s v="1P INET"/>
    <s v="Completed (PS)"/>
    <s v="RBS-Regional 3"/>
    <d v="2026-08-13T17:38:56"/>
    <d v="2026-08-14T20:10:17"/>
    <n v="69365507"/>
    <m/>
    <n v="152441211983"/>
    <s v="SPBU 54.622.11"/>
    <s v="ODP-BBA-FAL/32"/>
    <s v="WO061697722"/>
    <m/>
    <m/>
    <m/>
    <n v="112.163845114409"/>
    <n v="-7.1419518986506301"/>
    <s v="MD|MYDB-20260813265253|DD00001/MN01781|SPBU 54.622.11|082299819676"/>
    <s v="MYDIGIBIZPARTNER"/>
    <m/>
    <m/>
    <m/>
    <m/>
    <m/>
    <m/>
    <m/>
    <m/>
    <s v="Management Janji"/>
    <s v="2026-08-14 15:00:00 | Waktu pemasangan : 14 agustus 2026 Jam pemasangan : 08.00 - 12.00 Info Tambahan : Hubungi pelanggan dulu sebelum ke lokasi terimakasih "/>
    <s v="FCC"/>
    <s v="13-08-2026 17:39:49"/>
    <d v="2026-08-14T15:00:00"/>
    <m/>
    <s v="PS"/>
    <s v="BBA"/>
    <s v="NO ADDON"/>
    <n v="20260814"/>
    <s v="Completed"/>
    <s v="HSI Bisnis Promo HUT Telkom PSB 70% - 50 Mbps"/>
    <s v="INDIBIZ"/>
    <m/>
    <m/>
    <d v="2026-08-14T15:00:00"/>
    <s v="2026-08-14 15:00:00 | Waktu pemasangan : 14 agustus 2026 Jam pemasangan : 08.00 - 12.00 Info Tambahan : Hubungi pelanggan dulu sebelum ke lokasi terimakasih "/>
    <n v="2026"/>
    <n v="8"/>
    <n v="14"/>
    <d v="2026-08-14T00:00:00"/>
    <n v="-0.625"/>
    <x v="1"/>
    <x v="8"/>
  </r>
  <r>
    <n v="2732"/>
    <n v="1002505636"/>
    <n v="3"/>
    <x v="6"/>
    <n v="5"/>
    <s v="SIDOARJO"/>
    <s v="JOMBANG"/>
    <s v="JOM"/>
    <s v="REG"/>
    <s v="AO"/>
    <s v="NEW SALES"/>
    <m/>
    <s v="Completed (PS)"/>
    <s v="RBS-Regional 1"/>
    <d v="2026-08-03T09:39:04"/>
    <d v="2026-08-07T17:49:40"/>
    <n v="69357258"/>
    <m/>
    <n v="152318240364"/>
    <s v="PT Cyberindo Aditama (KT&amp;G Indonesia)"/>
    <s v="ODP-JOM-FAJ/006"/>
    <s v="WO061117276"/>
    <m/>
    <m/>
    <m/>
    <n v="112.2517919"/>
    <n v="-7.537452"/>
    <s v="AMRBS;403076; WULAN ALFISAHRI;inet only 50 mbps;81264646699/81386870535;medan@cbn.net.id"/>
    <s v="Account Manager"/>
    <m/>
    <m/>
    <m/>
    <m/>
    <m/>
    <m/>
    <m/>
    <m/>
    <s v="Management Janji"/>
    <s v="2026-08-08 08:00:00| M Janji : (07/08/026) jam Pasang : 09:00 Note : hubungi pelanggan jika ingin kelokasi|40951378|MYDITA"/>
    <s v="FCC"/>
    <d v="2026-03-08T09:40:13"/>
    <d v="2026-08-08T08:00:00"/>
    <m/>
    <s v="PS"/>
    <s v="JOM"/>
    <s v="NO ADDON"/>
    <n v="20260807"/>
    <s v="Completed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d v="2026-08-08T08:00:00"/>
    <s v="2026-08-08 08:00:00| M Janji : (07/08/026) jam Pasang : 09:00 Note : hubungi pelanggan jika ingin kelokasi|40951378|MYDITA"/>
    <n v="2026"/>
    <n v="8"/>
    <n v="7"/>
    <d v="2026-08-07T00:00:00"/>
    <n v="-1.3333333333357587"/>
    <x v="1"/>
    <x v="20"/>
  </r>
  <r>
    <n v="2733"/>
    <n v="1002509584"/>
    <n v="3"/>
    <x v="6"/>
    <n v="5"/>
    <s v="SIDOARJO"/>
    <s v="INNER - JATIM TIMUR"/>
    <s v="KRN"/>
    <s v="REG"/>
    <s v="AO"/>
    <s v="NEW SALES"/>
    <s v="1P INET"/>
    <s v="Completed (PS)"/>
    <s v="RBS-Regional 3"/>
    <d v="2026-08-05T08:35:56"/>
    <d v="2026-08-05T13:50:55"/>
    <n v="69358755"/>
    <m/>
    <n v="152331250908"/>
    <s v="NANDAWORSHOP"/>
    <s v="ODP-KRN-FK/11 FK/D03/06.11"/>
    <s v="WO060949281"/>
    <m/>
    <m/>
    <m/>
    <n v="112.61096835136399"/>
    <n v="-7.3851329556472098"/>
    <s v="MD|MYDB-20260804264342|DN00001/MN00501|NANDAWORSHOP|085124768122"/>
    <s v="MYDIGIBIZPARTNER"/>
    <m/>
    <m/>
    <m/>
    <m/>
    <m/>
    <m/>
    <m/>
    <m/>
    <s v="Management Janji"/>
    <s v="2026-08-06 08:00:00 | Nama PIC : bu nanda No HP : 085124768122 Alt :  M Janji : (RABU/6/AGUSTUS/2026) jam Pasang : 09:00 Note : hubungi pelanggan jika ingin kelokasi"/>
    <s v="FCC"/>
    <d v="2026-05-08T08:39:46"/>
    <d v="2026-08-06T08:00:00"/>
    <m/>
    <s v="PS"/>
    <s v="KRN"/>
    <s v="NO ADDON"/>
    <n v="20260805"/>
    <s v="Completed"/>
    <s v="HSI Bisnis Promo HUT Telkom PSB 70% - 75 Mbps"/>
    <s v="INDIBIZ"/>
    <m/>
    <m/>
    <d v="2026-08-06T08:00:00"/>
    <s v="2026-08-06 08:00:00 | Nama PIC : bu nanda No HP : 085124768122 Alt :  M Janji : (RABU/6/AGUSTUS/2026) jam Pasang : 09:00 Note : hubungi pelanggan jika ingin kelokasi"/>
    <n v="2026"/>
    <n v="8"/>
    <n v="5"/>
    <d v="2026-08-05T00:00:00"/>
    <n v="-1.3333333333357587"/>
    <x v="1"/>
    <x v="19"/>
  </r>
  <r>
    <n v="2734"/>
    <n v="1002505798"/>
    <n v="3"/>
    <x v="0"/>
    <n v="5"/>
    <s v="MATARAM"/>
    <s v="INNER - NUSA TENGGARA"/>
    <s v="MTR"/>
    <s v="REG"/>
    <s v="AO"/>
    <s v="NEW SALES"/>
    <m/>
    <s v="Completed (PS)"/>
    <s v="RBS-Regional 3"/>
    <d v="2026-08-03T10:46:34"/>
    <d v="2026-08-03T12:34:08"/>
    <n v="69354442"/>
    <m/>
    <n v="172601796038"/>
    <s v="MATARAM SOLUTION"/>
    <s v="ODP-MTR-FDP/109"/>
    <s v="WO060768306"/>
    <m/>
    <m/>
    <m/>
    <n v="116.1460489"/>
    <n v="-8.5499922999999995"/>
    <s v="|MC40292|MYIA-014460893448/POI/Mutholaah/085929142148/lalu.suhairi@gmail.com"/>
    <s v="Sales Profesional"/>
    <m/>
    <m/>
    <m/>
    <m/>
    <m/>
    <m/>
    <m/>
    <m/>
    <s v="Management Janji"/>
    <s v="2026-07-30 13:00:00 | M Janji : (30/07/2026)  jam Pasang : 09:00  Note : hubungi pelanggan jika ingin kelokasi"/>
    <s v="FCC"/>
    <d v="2026-03-08T10:55:07"/>
    <m/>
    <m/>
    <s v="PS"/>
    <s v="MTR"/>
    <s v="NO ADDON"/>
    <n v="2026080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3T07:00:00"/>
    <s v="2026-07-30 13:00:00 | M Janji : (30/07/2026)  jam Pasang : 09:00  Note : hubungi pelanggan jika ingin kelokasi"/>
    <n v="2026"/>
    <n v="8"/>
    <n v="3"/>
    <d v="2026-08-03T00:00:00"/>
    <n v="-0.29166666666424135"/>
    <x v="1"/>
    <x v="14"/>
  </r>
  <r>
    <n v="2735"/>
    <n v="1002515525"/>
    <n v="3"/>
    <x v="5"/>
    <n v="5"/>
    <s v="DENPASAR"/>
    <s v="SANUR"/>
    <s v="TOP"/>
    <s v="REG"/>
    <s v="AO"/>
    <s v="NEW SALES"/>
    <m/>
    <s v="Completed (PS)"/>
    <s v="RBS-Regional 3"/>
    <d v="2026-08-07T20:23:16"/>
    <d v="2026-08-11T08:00:08"/>
    <n v="69361182"/>
    <m/>
    <n v="172422212693"/>
    <s v="PT. MAHA KARYA PRIMADANA"/>
    <s v="ODP-TOP-FF/82"/>
    <s v="WO061316121"/>
    <m/>
    <m/>
    <m/>
    <n v="115.25141910000001"/>
    <n v="-8.6425538999999993"/>
    <s v="|MN02677|/PIC I PUTU ANGGA AGUSTIAWAN/08113867601/infoprimadana@gmail.com"/>
    <s v="Sales Force DBS"/>
    <m/>
    <m/>
    <m/>
    <m/>
    <m/>
    <m/>
    <m/>
    <m/>
    <s v="Management Janji"/>
    <s v="2026-08-10 13:00:00|Nama Pic : BP ANGGA No Hp Pic : 08113867601 Jam Pemasangan : 08:00 - 12.00 Tanggal Pemasangan : SENIN 10 AGUSTUS 2026 Info Tambahan : Hubungi pelanggan sebelum datang ke lokasi|40961370|MYDITA"/>
    <s v="FCC"/>
    <d v="2026-07-08T20:25:32"/>
    <d v="2026-08-10T13:00:00"/>
    <m/>
    <s v="PS"/>
    <s v="TOP"/>
    <s v="NO ADDON"/>
    <n v="2026081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13:00:00"/>
    <s v="2026-08-10 13:00:00|Nama Pic : BP ANGGA No Hp Pic : 08113867601 Jam Pemasangan : 08:00 - 12.00 Tanggal Pemasangan : SENIN 10 AGUSTUS 2026 Info Tambahan : Hubungi pelanggan sebelum datang ke lokasi|40961370|MYDITA"/>
    <n v="2026"/>
    <n v="8"/>
    <n v="11"/>
    <d v="2026-08-11T00:00:00"/>
    <n v="0.45833333333575865"/>
    <x v="1"/>
    <x v="7"/>
  </r>
  <r>
    <n v="2736"/>
    <n v="1002504880"/>
    <n v="3"/>
    <x v="6"/>
    <n v="5"/>
    <s v="JEMBER"/>
    <s v="SITUBONDO"/>
    <s v="BKI"/>
    <s v="REG"/>
    <s v="AO"/>
    <s v="NEW SALES"/>
    <s v="1P INET"/>
    <s v="Completed (PS)"/>
    <s v="RBS-Regional 3"/>
    <d v="2026-08-01T17:28:58"/>
    <d v="2026-08-02T19:53:01"/>
    <n v="69356893"/>
    <m/>
    <n v="152531208020"/>
    <s v="TOKO RISQUNA"/>
    <s v="ODP-BKI-FA/89 FA/D09/89.01"/>
    <s v="WO060675217"/>
    <m/>
    <m/>
    <m/>
    <n v="113.679743"/>
    <n v="-7.7849649999999997"/>
    <s v="|MN02617|MYIA-033997959452/POI/MANSUR/083174448000/awfa.mart2@gmail.com"/>
    <s v="MYIB_ASSISTANT"/>
    <m/>
    <m/>
    <m/>
    <m/>
    <m/>
    <m/>
    <m/>
    <m/>
    <s v="Management Janji"/>
    <s v="2026-08-02 15:00:00 | Jam pemasangan : 12.00 Info Tambahan : Hubungi pelanggan dulu sebelum ke lokasi terimakasih "/>
    <s v="FCC"/>
    <d v="2026-01-08T17:39:50"/>
    <d v="2026-08-02T15:00:00"/>
    <m/>
    <s v="PS"/>
    <s v="BKI"/>
    <s v="NETMONK"/>
    <n v="20260802"/>
    <s v="Completed"/>
    <s v="HSI Bisnis Bundling Netmonk PSB 70% Promo - 200 Mbps"/>
    <s v="INDIBIZ"/>
    <m/>
    <m/>
    <d v="2026-08-02T15:00:00"/>
    <s v="2026-08-02 15:00:00 | Jam pemasangan : 12.00 Info Tambahan : Hubungi pelanggan dulu sebelum ke lokasi terimakasih "/>
    <n v="2026"/>
    <n v="8"/>
    <n v="2"/>
    <d v="2026-08-02T00:00:00"/>
    <n v="-0.625"/>
    <x v="1"/>
    <x v="9"/>
  </r>
  <r>
    <n v="2737"/>
    <n v="1002511091"/>
    <n v="3"/>
    <x v="6"/>
    <n v="5"/>
    <s v="SIDOARJO"/>
    <s v="MOJOKERTO"/>
    <s v="MJS"/>
    <s v="REG"/>
    <s v="AO"/>
    <s v="NEW SALES"/>
    <m/>
    <s v="Completed (PS)"/>
    <s v="RBS-Regional 3"/>
    <d v="2026-08-05T15:55:20"/>
    <d v="2026-08-06T16:41:24"/>
    <n v="69359399"/>
    <m/>
    <n v="152330220509"/>
    <s v="MINI POULTRY SHOP"/>
    <s v="ODP-MJS-FW/54"/>
    <s v="WO061070984"/>
    <m/>
    <m/>
    <m/>
    <n v="112.5310657"/>
    <n v="-7.5017598000000003"/>
    <s v="|MN02084|/MINI POULTRY SHOP/WINBACK 2.0 HSI B2B (1:1) 75MBPS 415RB PSB DISC 70%//minipoultryshop@gmail.com/RESDI HADI PRAYOGA/85604528477"/>
    <s v="Sales Force DBS"/>
    <m/>
    <m/>
    <m/>
    <m/>
    <m/>
    <m/>
    <m/>
    <m/>
    <s v="Management Janji"/>
    <s v="2026-08-07 13:00:00|Tanggal pemasangan: 6/08/2026 Jam pemasangan : pagi / siang Info Tambahan : Hubungi pelanggan dulu sebelum ke lokasi. terima kasih|40010577|MYDITA"/>
    <s v="FCC"/>
    <d v="2026-05-08T16:10:18"/>
    <d v="2026-08-07T13:00:00"/>
    <m/>
    <s v="PS"/>
    <s v="MJS"/>
    <s v="NO ADDON"/>
    <n v="20260806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7T13:00:00"/>
    <s v="2026-08-07 13:00:00|Tanggal pemasangan: 6/08/2026 Jam pemasangan : pagi / siang Info Tambahan : Hubungi pelanggan dulu sebelum ke lokasi. terima kasih|40010577|MYDITA"/>
    <n v="2026"/>
    <n v="8"/>
    <n v="6"/>
    <d v="2026-08-06T00:00:00"/>
    <n v="-1.5416666666642413"/>
    <x v="1"/>
    <x v="20"/>
  </r>
  <r>
    <n v="2738"/>
    <n v="1002527089"/>
    <n v="3"/>
    <x v="3"/>
    <n v="5"/>
    <s v="MADURA"/>
    <s v="PAMEKASAN"/>
    <s v="PRG"/>
    <s v="REG"/>
    <s v="AO"/>
    <s v="NEW SALES"/>
    <s v="1P INET"/>
    <s v="102 | FOLLOW UP COMPLETED"/>
    <s v="RBS-Regional 3"/>
    <d v="2026-08-14T16:07:56"/>
    <d v="2026-08-16T16:08:34"/>
    <n v="69366322"/>
    <m/>
    <n v="152428208952"/>
    <s v="SDN KERTAGENA LAOK 2"/>
    <s v="ODP-PRG-FE/01 FE/D01/01.01"/>
    <s v="WO061768054"/>
    <m/>
    <m/>
    <m/>
    <n v="113.6116203"/>
    <n v="-7.1047598999999897"/>
    <s v="MD|MYDB-20260814265389|DN00001/MN00558|SDN KERTAGENA LAOK 2|08139381698"/>
    <s v="MYDIGIBIZPARTNER"/>
    <m/>
    <m/>
    <m/>
    <m/>
    <m/>
    <m/>
    <m/>
    <m/>
    <s v="Management Janji"/>
    <s v="2026-08-15 13:00:00 | Jam Pemasangan : 08:00 - 12.00 Tanggal Pemasangan : 15/08/2026 Info Tambahan : Hubungi pelanggan sebelum datang ke lokasi"/>
    <s v="FCC"/>
    <s v="14-08-2026 16:10:01"/>
    <d v="2026-08-15T13:00:00"/>
    <s v="Kendala Pelanggan"/>
    <s v="REVOKE"/>
    <s v="PRG"/>
    <s v="NO ADDON"/>
    <m/>
    <s v="Follow Up Revoke Completed, New Order ID : SC1002529913"/>
    <s v="HSI Bisnis Promo HUT Telkom PSB 70% - 50 Mbps"/>
    <s v="INDIBIZ"/>
    <m/>
    <m/>
    <d v="2026-08-15T13:00:00"/>
    <s v="2026-08-15 13:00:00 | Jam Pemasangan : 08:00 - 12.00 Tanggal Pemasangan : 15/08/2026 Info Tambahan : Hubungi pelanggan sebelum datang ke lokasi"/>
    <m/>
    <m/>
    <m/>
    <e v="#NUM!"/>
    <e v="#NUM!"/>
    <x v="0"/>
    <x v="6"/>
  </r>
  <r>
    <n v="2739"/>
    <n v="1002524076"/>
    <n v="3"/>
    <x v="0"/>
    <n v="5"/>
    <s v="MATARAM"/>
    <s v="INNER - NUSA TENGGARA"/>
    <s v="MTR"/>
    <s v="REG"/>
    <s v="AO"/>
    <s v="NEW SALES"/>
    <s v="1P INET"/>
    <s v="Completed (PS)"/>
    <s v="RBS-Regional 3"/>
    <d v="2026-08-13T12:19:57"/>
    <d v="2026-08-13T19:19:04"/>
    <n v="69365060"/>
    <m/>
    <n v="172601796978"/>
    <s v="MR STEAK HOUSE &amp; ROOFTOP SANDIK"/>
    <s v="ODP-MTR-FDJ/34 FDJ/D04/34.01"/>
    <s v="WO061659907"/>
    <m/>
    <m/>
    <m/>
    <n v="116.08535740000001"/>
    <n v="-8.5393690000000007"/>
    <s v="|MC40311|MYIA-046163664758/POI/Ameliyah Hasan/081977868888/akunptanugerahameliasentosa@gmail.com"/>
    <s v="MYIB_ASSISTANT"/>
    <m/>
    <m/>
    <m/>
    <m/>
    <m/>
    <m/>
    <m/>
    <m/>
    <s v="Management Janji"/>
    <s v="2026-08-14 13:00:00 | M Janji : (14/08/2026) jam Pasang :pagi 08:00 Note : hubungi pelanggan jika ingin kelokasi"/>
    <s v="FCC"/>
    <s v="13-08-2026 12:25:00"/>
    <d v="2026-08-14T13:00:00"/>
    <m/>
    <s v="PS"/>
    <s v="MTR"/>
    <s v="NO ADDON"/>
    <n v="20260813"/>
    <s v="Completed"/>
    <s v="HSI Bisnis Basic Promo HUT Telkom PSB 70% - 50 Mbps"/>
    <s v="INDIBIZ"/>
    <m/>
    <m/>
    <d v="2026-08-14T13:00:00"/>
    <s v="2026-08-14 13:00:00 | M Janji : (14/08/2026) jam Pasang :pagi 08:00 Note : hubungi pelanggan jika ingin kelokasi"/>
    <n v="2026"/>
    <n v="8"/>
    <n v="13"/>
    <d v="2026-08-13T00:00:00"/>
    <n v="-1.5416666666642413"/>
    <x v="1"/>
    <x v="14"/>
  </r>
  <r>
    <n v="2740"/>
    <n v="1002528355"/>
    <n v="3"/>
    <x v="6"/>
    <n v="5"/>
    <s v="JEMBER"/>
    <s v="JEMBER"/>
    <s v="SKW"/>
    <s v="REG"/>
    <s v="AO"/>
    <s v="NEW SALES"/>
    <s v="1P INET"/>
    <s v="Completed (PS)"/>
    <s v="RBS-Regional 3"/>
    <d v="2026-08-15T13:34:56"/>
    <d v="2026-08-15T19:28:50"/>
    <n v="69366892"/>
    <m/>
    <n v="152537204460"/>
    <s v="RUMAH KOST AURIEL"/>
    <s v="ODP-SKW-FA/15"/>
    <s v="WO061825573"/>
    <m/>
    <m/>
    <m/>
    <n v="113.82305700000001"/>
    <n v="-8.0311430000000001"/>
    <s v="|MN02617|MYIA-009432360171/POI/AURIEL NADIFIAH FAJRIN/085141690089/paktibet761@gmail.com"/>
    <s v="MYIB_ASSISTANT"/>
    <m/>
    <m/>
    <m/>
    <m/>
    <m/>
    <m/>
    <m/>
    <m/>
    <s v="Management Janji"/>
    <s v="2026-08-16 13:00:00 | Nama Pic : BP MAWARDI No Hp Pic : 085141690089 Jam Pemasangan : 08:00 - 12.00 Tanggal Pemasangan : MINGGU 16 AGUSTUS 2026 Info Tambahan : Hubungi pelanggan sebelum datang ke lokasi"/>
    <s v="FCC"/>
    <s v="15-08-2026 13:39:51"/>
    <d v="2026-08-16T13:00:00"/>
    <m/>
    <s v="PS"/>
    <s v="SKW"/>
    <s v="NETMONK"/>
    <n v="20260815"/>
    <s v="Completed"/>
    <s v="HSI Bisnis Bundling Netmonk PSB 70% Promo - 300 Mbps"/>
    <s v="INDIBIZ"/>
    <m/>
    <m/>
    <d v="2026-08-16T13:00:00"/>
    <s v="2026-08-16 13:00:00 | Nama Pic : BP MAWARDI No Hp Pic : 085141690089 Jam Pemasangan : 08:00 - 12.00 Tanggal Pemasangan : MINGGU 16 AGUSTUS 2026 Info Tambahan : Hubungi pelanggan sebelum datang ke lokasi"/>
    <n v="2026"/>
    <n v="8"/>
    <n v="15"/>
    <d v="2026-08-15T00:00:00"/>
    <n v="-1.5416666666642413"/>
    <x v="1"/>
    <x v="13"/>
  </r>
  <r>
    <n v="2741"/>
    <n v="1002516288"/>
    <n v="3"/>
    <x v="3"/>
    <n v="5"/>
    <s v="SBY UTARA"/>
    <s v="GRESIK"/>
    <s v="SDY"/>
    <s v="REG"/>
    <s v="AO"/>
    <s v="NEW SALES"/>
    <s v="1P INET"/>
    <s v="Completed (PS)"/>
    <s v="RBS-Regional 3"/>
    <d v="2026-08-09T08:40:57"/>
    <d v="2026-08-10T21:11:59"/>
    <n v="69361698"/>
    <m/>
    <n v="152451212131"/>
    <s v="TOKO BU URIFAH"/>
    <s v="ODP-SDY-FAB/55 FAB/D06/55.01"/>
    <s v="WO061302198"/>
    <m/>
    <m/>
    <m/>
    <n v="112.57840400000001"/>
    <n v="-7.0550620000000004"/>
    <s v="|MN02646|MYIA-084359532312/POI/urifah/087811510096/urifah365@gmail.com"/>
    <s v="MYIB_ASSISTANT"/>
    <m/>
    <m/>
    <m/>
    <m/>
    <m/>
    <m/>
    <m/>
    <m/>
    <s v="Management Janji"/>
    <s v="2026-08-10 08:00:00 | Nama PIC : Bp Ahmad No Hp : 087811510096 No Alt : - Tgl Pemasangan : 10 Agustus 2026 Interval : PAGI SIANG Note : Hubungi pelanggan terlebih dahulu"/>
    <s v="FCC"/>
    <d v="2026-09-08T08:54:59"/>
    <d v="2026-08-10T08:00:00"/>
    <s v="Kendala Pelanggan"/>
    <s v="PS"/>
    <s v="SDY"/>
    <s v="NO ADDON"/>
    <n v="20260810"/>
    <s v="Completed"/>
    <s v="HSI Bisnis Promo HUT Telkom PSB 70% - 50 Mbps"/>
    <s v="INDIBIZ"/>
    <m/>
    <m/>
    <d v="2026-08-10T08:00:00"/>
    <s v="2026-08-10 08:00:00 | Nama PIC : Bp Ahmad No Hp : 087811510096 No Alt : - Tgl Pemasangan : 10 Agustus 2026 Interval : PAGI SIANG Note : Hubungi pelanggan terlebih dahulu"/>
    <n v="2026"/>
    <n v="8"/>
    <n v="10"/>
    <d v="2026-08-10T00:00:00"/>
    <n v="-0.33333333333575865"/>
    <x v="1"/>
    <x v="8"/>
  </r>
  <r>
    <n v="2742"/>
    <n v="1002519267"/>
    <n v="3"/>
    <x v="3"/>
    <n v="5"/>
    <s v="SBY UTARA"/>
    <s v="TANDES"/>
    <s v="KNN"/>
    <s v="REG"/>
    <s v="AO"/>
    <s v="NEW SALES"/>
    <m/>
    <s v="CANCEL COMPLETED"/>
    <s v="RBS-Regional 3"/>
    <d v="2026-08-11T10:31:14"/>
    <d v="2026-08-11T12:02:40"/>
    <n v="69363049"/>
    <m/>
    <n v="152412248791"/>
    <s v="UNIVERSITAS WIJAYA PUTRA "/>
    <s v="ODP-KND-FAF/42"/>
    <m/>
    <m/>
    <m/>
    <m/>
    <n v="112.6329863"/>
    <n v="-7.2439662"/>
    <s v="|MN00086|/UNIVERSITAS WIJAYA PUTRA /HSI Basic Promo HUT Telkom (1:2) 75 Mbps (Rp 365.000) PSB Rp 150.000/082331359665 - 085730878966/Khafi.xnet@gmail.com/Nida'an Khofiyan/Jl. Pd. Benowo Indah No.1-3, Babat Jerawat, Kec. Pakal, Surabaya, Jawa Timur 60197"/>
    <s v="Sales Force DBS"/>
    <m/>
    <m/>
    <m/>
    <m/>
    <m/>
    <m/>
    <m/>
    <m/>
    <m/>
    <m/>
    <m/>
    <d v="2026-11-08T10:39:50"/>
    <m/>
    <m/>
    <s v="REJECT_FCC"/>
    <s v="KNN"/>
    <s v="NO ADDON"/>
    <m/>
    <s v="DECLINE : Decline - Batal Order EVI PUSPITA EKASARI 40931150|MYDITA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s v="DECLINE : Decline - Batal Order EVI PUSPITA EKASARI 40931150|MYDITA"/>
    <m/>
    <m/>
    <m/>
    <m/>
    <m/>
    <e v="#NUM!"/>
    <e v="#NUM!"/>
    <x v="0"/>
    <x v="23"/>
  </r>
  <r>
    <n v="2743"/>
    <n v="1002519859"/>
    <n v="3"/>
    <x v="2"/>
    <n v="4"/>
    <s v="MAGELANG"/>
    <s v="PURWOREJJO"/>
    <s v="PWJ"/>
    <s v="REG"/>
    <s v="AO"/>
    <s v="NEW SALES"/>
    <m/>
    <s v="Completed (PS)"/>
    <s v="RBS-Regional 3"/>
    <d v="2026-08-11T13:26:02"/>
    <d v="2026-08-12T14:42:14"/>
    <n v="69363316"/>
    <m/>
    <n v="142138510552"/>
    <s v="MASJID_AL_IHSAN"/>
    <s v="ODP-PWJ-FAD/120"/>
    <s v="WO061563948"/>
    <m/>
    <m/>
    <m/>
    <n v="109.95320100000001"/>
    <n v="-7.6811663000000001"/>
    <s v="|MC80049|/MASJID_AL_IHSAN/ 085159054100/nurmuhammad81@gmail.com/ 1S HSI BISNIS 1:2 PROMO 100 Mbps / Supri Amanati/HGN"/>
    <s v="Sales Profesional"/>
    <m/>
    <m/>
    <m/>
    <m/>
    <m/>
    <m/>
    <m/>
    <m/>
    <s v="Management Janji"/>
    <s v="2026-08-13 08:00:00|Nama PIC : BAPAK NUR No HP : 085159054100 No Alternatif : - M Janji : 13/07/2026 Jam Pasang : Pagi NoteÃ‚Â :  Hubungi terlebih dahulu sebelum ke lokasi |40961370|MYDITA"/>
    <s v="FCC"/>
    <d v="2026-11-08T13:39:46"/>
    <d v="2026-08-13T08:00:00"/>
    <m/>
    <s v="PS"/>
    <s v="PWJ"/>
    <s v="NO ADDON"/>
    <n v="2026081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3T08:00:00"/>
    <s v="2026-08-13 08:00:00|Nama PIC : BAPAK NUR No HP : 085159054100 No Alternatif : - M Janji : 13/07/2026 Jam Pasang : Pagi NoteÃ‚Â :  Hubungi terlebih dahulu sebelum ke lokasi |40961370|MYDITA"/>
    <n v="2026"/>
    <n v="8"/>
    <n v="12"/>
    <d v="2026-08-12T00:00:00"/>
    <n v="-1.3333333333357587"/>
    <x v="1"/>
    <x v="4"/>
  </r>
  <r>
    <n v="2744"/>
    <n v="1002532920"/>
    <n v="3"/>
    <x v="0"/>
    <n v="5"/>
    <s v="MATARAM"/>
    <s v="LOMBOK TIMUR UTARA"/>
    <s v="SGG"/>
    <s v="REG"/>
    <s v="AO"/>
    <s v="NEW SALES"/>
    <m/>
    <s v="Completed (PS)"/>
    <s v="RBS-Regional 3"/>
    <d v="2026-08-18T12:07:07"/>
    <d v="2026-08-18T23:17:25"/>
    <n v="69357254"/>
    <m/>
    <n v="172604214122"/>
    <s v="White Bamboo (Athaya Resto)"/>
    <s v="ODP-SGG-FCLG/22"/>
    <s v="WO061998326"/>
    <m/>
    <m/>
    <m/>
    <n v="116.0407"/>
    <n v="-8.3534000000000006"/>
    <s v="RBS HSI |Rian Puja Atmawikarsa | 406910 | TREG 3 |White Bamboo (Athaya Resto)| 82236305911|81803680445| HSI BISNIS 50 MBPS"/>
    <s v="Amex"/>
    <m/>
    <m/>
    <m/>
    <m/>
    <m/>
    <m/>
    <m/>
    <m/>
    <s v="Management Janji"/>
    <s v="2026-08-13 13:00:00|Nama Pic : bu yulianti   No Hp Pic : 081803680445  No alt : -  Jam Pemasangan : pagi   Tanggal Pemasangan : 13 Agustus 2026|40951375|MYDITA"/>
    <s v="FCC"/>
    <s v="18-08-2026 12:10:35"/>
    <m/>
    <m/>
    <s v="PS"/>
    <s v="SGG"/>
    <s v="NO ADDON"/>
    <n v="20260818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18T07:00:00"/>
    <s v="2026-08-13 13:00:00|Nama Pic : bu yulianti   No Hp Pic : 081803680445  No alt : -  Jam Pemasangan : pagi   Tanggal Pemasangan : 13 Agustus 2026|40951375|MYDITA"/>
    <n v="2026"/>
    <n v="8"/>
    <n v="18"/>
    <d v="2026-08-18T00:00:00"/>
    <n v="-0.29166666666424135"/>
    <x v="1"/>
    <x v="5"/>
  </r>
  <r>
    <n v="2745"/>
    <n v="1002532835"/>
    <n v="3"/>
    <x v="3"/>
    <n v="5"/>
    <s v="MADURA"/>
    <s v="BANGKALAN"/>
    <s v="SPG"/>
    <s v="REG"/>
    <s v="AO"/>
    <s v="NEW SALES"/>
    <s v="1P INET"/>
    <s v="MIA - INVALID SURVEY"/>
    <s v="RBS-Regional 3"/>
    <d v="2026-08-18T11:41:57"/>
    <d v="2026-08-18T20:47:52"/>
    <n v="69368817"/>
    <m/>
    <n v="152434913751"/>
    <s v="TOKO CAMPLONG JAYA"/>
    <s v="ODP-SPG-FP/07 FP/D01/07.01"/>
    <s v="WO061994170"/>
    <m/>
    <m/>
    <m/>
    <n v="113.33288155496101"/>
    <n v="-7.2133559434361203"/>
    <s v="MD|MYDB-20260818265967|DN00001/MN00558|TOKO CAMPLONG JAYA|087777741880"/>
    <s v="MYDIGIBIZPARTNER"/>
    <m/>
    <m/>
    <m/>
    <m/>
    <m/>
    <m/>
    <m/>
    <m/>
    <s v="Management Janji"/>
    <s v="2026-08-19 08:00:00 | Nama : BP SAMSUL  No Hp : 087777741880 No Alt :  Tgl Pemasangan : 19 Agustus 2026 Interval : PAGI  Note : Hubungi pelanggan terlebih dahulu"/>
    <s v="FCC"/>
    <s v="18-08-2026 11:54:51"/>
    <d v="2026-08-19T08:00:00"/>
    <m/>
    <s v="SURVEY_NEW_MANJA"/>
    <s v="SPG"/>
    <s v="NO ADDON"/>
    <m/>
    <s v="MIE - INVALID SURVEY - Kendala Jalur/Rute Tarikan"/>
    <s v="HSI Bisnis Promo HUT Telkom PSB 70% - 100 Mbps Dual Band"/>
    <s v="INDIBIZ"/>
    <m/>
    <m/>
    <d v="2026-08-19T08:00:00"/>
    <s v="2026-08-19 08:00:00 | Nama : BP SAMSUL  No Hp : 087777741880 No Alt :  Tgl Pemasangan : 19 Agustus 2026 Interval : PAGI  Note : Hubungi pelanggan terlebih dahulu"/>
    <m/>
    <m/>
    <m/>
    <e v="#NUM!"/>
    <e v="#NUM!"/>
    <x v="0"/>
    <x v="6"/>
  </r>
  <r>
    <n v="2746"/>
    <n v="1002530622"/>
    <n v="3"/>
    <x v="3"/>
    <n v="5"/>
    <s v="SBY UTARA"/>
    <s v="GRESIK"/>
    <s v="CRM"/>
    <s v="REG"/>
    <s v="AO"/>
    <s v="NEW SALES"/>
    <s v="1P INET"/>
    <s v="8 | OSS - PONR"/>
    <s v="RBS-Regional 3"/>
    <d v="2026-08-17T10:53:57"/>
    <d v="2026-08-18T15:24:23"/>
    <n v="69367920"/>
    <m/>
    <n v="152446246210"/>
    <s v="PT EVA CIPTA MAKMUR JAYA"/>
    <s v="ODP-CRM-F02/17"/>
    <s v="WO061917756"/>
    <m/>
    <m/>
    <m/>
    <n v="112.601707"/>
    <n v="-7.2468415999999998"/>
    <s v="|MN00086|MYIA-054622121752/POI/ROKMA SUTAMININGSIH /0895807772538/evaciptamj@gmail.com"/>
    <s v="MYIB_ASSISTANT"/>
    <m/>
    <m/>
    <m/>
    <m/>
    <m/>
    <m/>
    <m/>
    <m/>
    <s v="Management Janji"/>
    <s v="2026-08-18 08:00:00 | Waktu pemasangan : 17 agustus 2026 Jam pemasangan : 08.00 - 12.00 Info Tambahan : Hubungi pelanggan dulu sebelum ke lokasi terimakasih "/>
    <s v="FCC"/>
    <s v="17-08-2026 10:55:01"/>
    <d v="2026-08-18T08:00:00"/>
    <m/>
    <s v="ACT_COM"/>
    <s v="CRM"/>
    <s v="NO ADDON"/>
    <m/>
    <s v="PONR"/>
    <s v="HSI Bisnis Promo HUT Telkom PSB 70% - 75 Mbps"/>
    <s v="INDIBIZ"/>
    <m/>
    <m/>
    <d v="2026-08-18T08:00:00"/>
    <s v="2026-08-18 08:00:00 | Waktu pemasangan : 17 agustus 2026 Jam pemasangan : 08.00 - 12.00 Info Tambahan : Hubungi pelanggan dulu sebelum ke lokasi terimakasih "/>
    <m/>
    <m/>
    <m/>
    <e v="#NUM!"/>
    <e v="#NUM!"/>
    <x v="0"/>
    <x v="8"/>
  </r>
  <r>
    <n v="2747"/>
    <n v="1002515666"/>
    <n v="3"/>
    <x v="3"/>
    <n v="5"/>
    <s v="SBY UTARA"/>
    <s v="GRESIK"/>
    <s v="BPG"/>
    <s v="REG"/>
    <s v="AO"/>
    <s v="NEW SALES"/>
    <s v="1P INET"/>
    <s v="Completed (PS)"/>
    <s v="RBS-Regional 3"/>
    <d v="2026-08-08T09:46:56"/>
    <d v="2026-08-10T17:04:36"/>
    <n v="69361287"/>
    <m/>
    <n v="152443206921"/>
    <s v="PKM DAWARBLANDONG RUANG UMUM"/>
    <s v="ODP-BPG-FL/35 FL/D04/35.01"/>
    <s v="WO061238996"/>
    <m/>
    <m/>
    <m/>
    <n v="112.424809"/>
    <n v="-7.3290348999999999"/>
    <s v="MD|MYDB-20260808264716|DN00001/MN02100|PKM DAWARBLANDONG RUANG UMUM|082331680507"/>
    <s v="MYDIGIBIZPARTNER"/>
    <m/>
    <m/>
    <m/>
    <m/>
    <m/>
    <m/>
    <m/>
    <m/>
    <s v="Management Janji"/>
    <s v="2026-08-10 08:00:00 | Tanggal Pemasangan : 10 Agustus 2026 Jam Pemasangan : 08:00 13:00 Info Tambahan : Hubungi pelanggan dulu sebelum ke lokasi terimakasih"/>
    <s v="FCC"/>
    <d v="2026-08-08T09:55:05"/>
    <d v="2026-08-10T08:00:00"/>
    <m/>
    <s v="PS"/>
    <s v="BPG"/>
    <s v="NO ADDON"/>
    <n v="20260810"/>
    <s v="Completed"/>
    <s v="HSI Bisnis Promo HUT Telkom PSB 70% - 50 Mbps"/>
    <s v="INDIBIZ"/>
    <m/>
    <m/>
    <d v="2026-08-10T08:00:00"/>
    <s v="2026-08-10 08:00:00 | Tanggal Pemasangan : 10 Agustus 2026 Jam Pemasangan : 08:00 13:00 Info Tambahan : Hubungi pelanggan dulu sebelum ke lokasi terimakasih"/>
    <n v="2026"/>
    <n v="8"/>
    <n v="10"/>
    <d v="2026-08-10T00:00:00"/>
    <n v="-0.33333333333575865"/>
    <x v="1"/>
    <x v="8"/>
  </r>
  <r>
    <n v="2748"/>
    <n v="1002524600"/>
    <n v="3"/>
    <x v="2"/>
    <n v="4"/>
    <s v="YOGYAKARTA"/>
    <s v="INNER - YOGYA JATENG SELATAN"/>
    <s v="PGR"/>
    <s v="REG"/>
    <s v="AO"/>
    <s v="NEW SALES"/>
    <m/>
    <s v="Completed (PS)"/>
    <s v="RBS-Regional 3"/>
    <d v="2026-08-13T14:58:36"/>
    <d v="2026-08-13T16:21:49"/>
    <n v="69364787"/>
    <n v="2745060358"/>
    <n v="141114227925"/>
    <s v="MATARAM VILLA JOGJA / LANGKAH BERSAMA PROPERTY"/>
    <s v="ODP-PGR-FAX/073"/>
    <s v="WO061680459"/>
    <m/>
    <m/>
    <m/>
    <n v="110.35768299999999"/>
    <n v="-7.8096459999999999"/>
    <s v="|MC80054|MYIA-032362016126/POI/A ISYAD KAMALI/081615640174/mataramvillajogja@gmail.com"/>
    <s v="Sales Profesional"/>
    <m/>
    <m/>
    <m/>
    <m/>
    <m/>
    <m/>
    <m/>
    <m/>
    <s v="Management Janji"/>
    <s v="2026-08-14 08:00:00 | telp : 081615640174  M Janji : (14/08/2026)  jam Pasang : 09:00  Note : hubungi pelanggan jika ingin kelokasi"/>
    <s v="FCC"/>
    <s v="13-08-2026 15:10:25"/>
    <m/>
    <m/>
    <s v="PS"/>
    <s v="PGR"/>
    <s v="NO ADDON"/>
    <n v="2026081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3T07:00:00"/>
    <s v="2026-08-14 08:00:00 | telp : 081615640174  M Janji : (14/08/2026)  jam Pasang : 09:00  Note : hubungi pelanggan jika ingin kelokasi"/>
    <n v="2026"/>
    <n v="8"/>
    <n v="13"/>
    <d v="2026-08-13T00:00:00"/>
    <n v="-0.29166666666424135"/>
    <x v="1"/>
    <x v="4"/>
  </r>
  <r>
    <n v="2749"/>
    <n v="1002519133"/>
    <n v="3"/>
    <x v="7"/>
    <n v="4"/>
    <s v="KUDUS"/>
    <s v="BLORA"/>
    <s v="CEP"/>
    <s v="REG"/>
    <s v="AO"/>
    <s v="NEW SALES"/>
    <s v="1P INET"/>
    <s v="Completed (PS)"/>
    <s v="RBS-Regional 3"/>
    <d v="2026-08-11T09:55:57"/>
    <d v="2026-08-13T14:12:38"/>
    <n v="69362970"/>
    <m/>
    <n v="142552107758"/>
    <s v="ERABLUE SURABAYA (CEPU)"/>
    <s v="ODP-CEP-FJ/031 FJ/D02/031.01"/>
    <s v="WO061469586"/>
    <m/>
    <m/>
    <m/>
    <n v="111.594678"/>
    <n v="-7.1478570000000001"/>
    <s v="|MN02587|MYIA-048230681415/POI/HASBIBINTARO SHIDDIQ/081249594394/nextperdanaone@gmail.com"/>
    <s v="MYIB_ASSISTANT"/>
    <m/>
    <m/>
    <m/>
    <m/>
    <m/>
    <m/>
    <m/>
    <m/>
    <s v="Management Janji"/>
    <s v="2026-08-12 08:00:00 | Nama PIC : BAPAK HASBI No HP : 081249549394 Alt :  M Janji : (RABU/12/AGUSTUS/2026) jam Pasang : 09:00 Note : hubungi pelanggan jika ingin kelokasi"/>
    <s v="FCC"/>
    <d v="2026-11-08T10:10:31"/>
    <d v="2026-08-12T08:00:00"/>
    <m/>
    <s v="PS"/>
    <s v="CEP"/>
    <s v="NO ADDON"/>
    <n v="20260813"/>
    <s v="Completed"/>
    <s v="HSI Bisnis PSB 70% - 100 Mbps"/>
    <s v="INDIBIZ"/>
    <m/>
    <m/>
    <d v="2026-08-12T08:00:00"/>
    <s v="2026-08-12 08:00:00 | Nama PIC : BAPAK HASBI No HP : 081249549394 Alt :  M Janji : (RABU/12/AGUSTUS/2026) jam Pasang : 09:00 Note : hubungi pelanggan jika ingin kelokasi"/>
    <n v="2026"/>
    <n v="8"/>
    <n v="13"/>
    <d v="2026-08-13T00:00:00"/>
    <n v="0.66666666666424135"/>
    <x v="1"/>
    <x v="4"/>
  </r>
  <r>
    <n v="2750"/>
    <n v="1002528172"/>
    <n v="3"/>
    <x v="0"/>
    <n v="5"/>
    <s v="MATARAM"/>
    <s v="INNER - NUSA TENGGARA"/>
    <s v="SWE"/>
    <s v="REG"/>
    <s v="AO"/>
    <s v="NEW SALES"/>
    <s v="1P INET"/>
    <s v="7 | OSS - PROVISIONING ISSUED"/>
    <s v="RBS-Regional 3"/>
    <d v="2026-08-15T12:08:56"/>
    <d v="2026-08-16T13:06:55"/>
    <n v="69366797"/>
    <m/>
    <n v="172605804157"/>
    <s v="YANTI HIDAYAT KEBAYA"/>
    <s v="ODP-SWE-FAU/57 FAU/D05/57.01"/>
    <s v="WO061815161"/>
    <m/>
    <m/>
    <m/>
    <n v="116.23456985619001"/>
    <n v="-8.5934738728102893"/>
    <s v="|MC40316|MYIA-001699982642/POI/SANDI MAULANA YUSUF/085924768456/algibulet@gmail.com"/>
    <s v="MYIB_ASSISTANT"/>
    <m/>
    <m/>
    <m/>
    <m/>
    <m/>
    <m/>
    <m/>
    <m/>
    <s v="Management Janji"/>
    <s v="2026-08-16 13:00:00 | Jam Pemasangan : 08:00 - 12.00 Tanggal Pemasangan : MINGGU 16 AGUSTUS 2026 Info Tambahan : Hubungi pelanggan sebelum datang ke lokasi"/>
    <s v="FCC"/>
    <s v="15-08-2026 12:10:01"/>
    <d v="2026-08-16T13:00:00"/>
    <m/>
    <s v="PI"/>
    <s v="SWE"/>
    <s v="NO ADDON"/>
    <m/>
    <s v="Provisioning Issued"/>
    <s v="HSI Bisnis Promo HUT Telkom PSB 70% - 150 Mbps"/>
    <s v="INDIBIZ"/>
    <m/>
    <m/>
    <d v="2026-08-16T13:00:00"/>
    <s v="2026-08-16 13:00:00 | Jam Pemasangan : 08:00 - 12.00 Tanggal Pemasangan : MINGGU 16 AGUSTUS 2026 Info Tambahan : Hubungi pelanggan sebelum datang ke lokasi"/>
    <m/>
    <m/>
    <m/>
    <e v="#NUM!"/>
    <e v="#NUM!"/>
    <x v="0"/>
    <x v="14"/>
  </r>
  <r>
    <n v="2751"/>
    <n v="1002514010"/>
    <n v="3"/>
    <x v="7"/>
    <n v="4"/>
    <s v="KUDUS"/>
    <s v="KUDUS"/>
    <s v="KUD"/>
    <s v="REG"/>
    <s v="AO"/>
    <s v="NEW SALES"/>
    <s v="1P INET"/>
    <s v="98 | OSS - CANCEL COMPLETE"/>
    <s v="RBS-Regional 3"/>
    <d v="2026-08-07T10:05:58"/>
    <d v="2026-08-10T10:12:08"/>
    <n v="69360504"/>
    <m/>
    <n v="142401145992"/>
    <s v="Titipan Sepeda Motor Ibu Suwarki"/>
    <s v="ODP-KUD-FAS/031 FAS/D05/031.01"/>
    <s v="WO061140783"/>
    <m/>
    <m/>
    <m/>
    <n v="110.897185207616"/>
    <n v="-6.7436210606213001"/>
    <s v="|MYIB-CUST|MYTN-077573585519/POI/Sendy Crys Syafruddin/087777299742/arthagrup123@gmail.com"/>
    <s v="MYINDIBIZ"/>
    <m/>
    <m/>
    <m/>
    <m/>
    <m/>
    <m/>
    <m/>
    <m/>
    <s v="Management Janji"/>
    <s v="2026-08-08 08:00:00 | telp :087777299742  alt : pagi / siang 08/08/2026 hub sebelum ke lokasi "/>
    <s v="FCC"/>
    <d v="2026-07-08T10:10:08"/>
    <d v="2026-08-08T08:00:00"/>
    <s v="Kendala Lainnya"/>
    <s v="CANCEL"/>
    <s v="KUD"/>
    <s v="NO ADDON"/>
    <m/>
    <s v="Cancel Completed"/>
    <s v="HSI Bisnis Basic Promo HUT Telkom PSB 70% - 300 Mbps"/>
    <s v="INDIBIZ"/>
    <m/>
    <m/>
    <d v="2026-08-08T08:00:00"/>
    <s v="2026-08-08 08:00:00 | telp :087777299742  alt : pagi / siang 08/08/2026 hub sebelum ke lokasi "/>
    <m/>
    <m/>
    <m/>
    <e v="#NUM!"/>
    <e v="#NUM!"/>
    <x v="0"/>
    <x v="4"/>
  </r>
  <r>
    <n v="2752"/>
    <n v="1002514402"/>
    <n v="3"/>
    <x v="2"/>
    <n v="4"/>
    <s v="YOGYAKARTA"/>
    <s v="INNER - YOGYA JATENG SELATAN"/>
    <s v="KEN"/>
    <s v="REG"/>
    <s v="AO"/>
    <s v="NEW SALES"/>
    <s v="1P INET"/>
    <s v="98 | OSS - CANCEL COMPLETE"/>
    <s v="RBS-Regional 3"/>
    <d v="2026-08-07T11:43:56"/>
    <d v="2026-08-10T11:46:32"/>
    <n v="69360675"/>
    <m/>
    <n v="146130138396"/>
    <s v="ASTANA PROPERTY 5"/>
    <s v="ODP-KEN-FAW/037 FAW/D05/037.01"/>
    <s v="WO061152659"/>
    <m/>
    <m/>
    <m/>
    <n v="110.38864700000001"/>
    <n v="-7.7112689999999997"/>
    <s v="|MC80063|MYIA-079491601251/POI/WILLIAM MAHARDIKA DARLIUS/087838403677/rarautha85@gmail.com"/>
    <s v="MYIB_ASSISTANT"/>
    <m/>
    <m/>
    <m/>
    <m/>
    <m/>
    <m/>
    <m/>
    <m/>
    <s v="Management Janji"/>
    <s v="2026-08-08 08:00:00 | Nama PIC:  BU RARA No HP: 087838403677 Alt: Tanggal: 8/8/2026 Jam Pasang: Pagi Note: Hubungi sebelum ke lokasi, terimakasih"/>
    <s v="FCC"/>
    <d v="2026-07-08T11:55:04"/>
    <d v="2026-08-08T08:00:00"/>
    <s v="Kendala Teknik"/>
    <s v="CANCEL"/>
    <s v="KEN"/>
    <s v="NO ADDON"/>
    <m/>
    <s v="Cancel Completed"/>
    <s v="HSI Bisnis Basic Promo HUT Telkom PSB 70% - 50 Mbps"/>
    <s v="INDIBIZ"/>
    <m/>
    <m/>
    <d v="2026-08-08T08:00:00"/>
    <s v="2026-08-08 08:00:00 | Nama PIC:  BU RARA No HP: 087838403677 Alt: Tanggal: 8/8/2026 Jam Pasang: Pagi Note: Hubungi sebelum ke lokasi, terimakasih"/>
    <m/>
    <m/>
    <m/>
    <e v="#NUM!"/>
    <e v="#NUM!"/>
    <x v="0"/>
    <x v="4"/>
  </r>
  <r>
    <n v="2753"/>
    <n v="1002509826"/>
    <n v="3"/>
    <x v="5"/>
    <n v="5"/>
    <s v="SINGARJA"/>
    <s v="SINGARAJA"/>
    <s v="SRR"/>
    <s v="REG"/>
    <s v="AO"/>
    <s v="NEW SALES"/>
    <s v="1P INET"/>
    <s v="Completed (PS)"/>
    <s v="RBS-Regional 3"/>
    <d v="2026-08-05T09:46:57"/>
    <d v="2026-08-06T13:34:38"/>
    <n v="69358843"/>
    <m/>
    <n v="172425707971"/>
    <s v="Warung Marini"/>
    <s v="ODP-SRR-FK/09 FK/D01/09.01"/>
    <s v="WO060955824"/>
    <m/>
    <m/>
    <m/>
    <n v="114.77651419999999"/>
    <n v="-8.1833846000000001"/>
    <s v="MD|MYDB-20260804264371|DN00001/MN00176|Warung Marini|082247337070"/>
    <s v="MYDIGIBIZPARTNER"/>
    <m/>
    <m/>
    <m/>
    <m/>
    <m/>
    <m/>
    <m/>
    <m/>
    <s v="Management Janji"/>
    <s v="2026-08-06 08:00:00 | Waktu pemasnagan : 06 Agustus 2026 Jam pemasangan : 08.00 - 12.00 Mohon hubungi pelanggan sebelum ke lokasi  Terima kasih"/>
    <s v="FCC"/>
    <d v="2026-05-08T09:55:13"/>
    <d v="2026-08-06T08:00:00"/>
    <m/>
    <s v="PS"/>
    <s v="SRR"/>
    <s v="NO ADDON"/>
    <n v="20260806"/>
    <s v="Completed"/>
    <s v="HSI Bisnis Promo HUT Telkom PSB 70% - 100 Mbps"/>
    <s v="INDIBIZ"/>
    <m/>
    <m/>
    <d v="2026-08-06T08:00:00"/>
    <s v="2026-08-06 08:00:00 | Waktu pemasnagan : 06 Agustus 2026 Jam pemasangan : 08.00 - 12.00 Mohon hubungi pelanggan sebelum ke lokasi  Terima kasih"/>
    <n v="2026"/>
    <n v="8"/>
    <n v="6"/>
    <d v="2026-08-06T00:00:00"/>
    <n v="-0.33333333333575865"/>
    <x v="1"/>
    <x v="32"/>
  </r>
  <r>
    <n v="2754"/>
    <n v="1002527208"/>
    <n v="3"/>
    <x v="7"/>
    <n v="4"/>
    <s v="SOLO"/>
    <s v="INNER - SOLO JATENG TIMUR"/>
    <s v="KRT"/>
    <s v="REG"/>
    <s v="AO"/>
    <s v="NEW SALES"/>
    <s v="2P INET + VOICE"/>
    <s v="102 | FOLLOW UP COMPLETED"/>
    <s v="RBS-Regional 3"/>
    <d v="2026-08-14T16:40:56"/>
    <d v="2026-08-16T12:36:20"/>
    <n v="69366366"/>
    <n v="2716011086"/>
    <n v="142505404801"/>
    <s v="PT FELTTIST DENTAL INDO"/>
    <s v="ODP-KRT-FV/025 FV/D02/025.01"/>
    <s v="WO061771603"/>
    <m/>
    <m/>
    <m/>
    <n v="110.768031589686"/>
    <n v="-7.55307288677621"/>
    <s v="MD|MYDB-20260814265382|DN00001/MN00440|PT FELTTIST DENTAL INDO|085713209822"/>
    <s v="MYDIGIBIZPARTNER"/>
    <m/>
    <m/>
    <m/>
    <m/>
    <m/>
    <m/>
    <m/>
    <m/>
    <s v="Management Janji"/>
    <s v="2026-08-15 13:00:00 |  M Janji : (15/08/2026) jam Pasang :pagi Note : hubungi pelanggan jika ingin kelokasi "/>
    <s v="FCC"/>
    <s v="14-08-2026 16:54:56"/>
    <d v="2026-08-15T13:00:00"/>
    <m/>
    <s v="REVOKE"/>
    <s v="KRT"/>
    <s v="NO ADDON"/>
    <m/>
    <s v="Follow Up Revoke Completed, New Order ID : SC1002529586"/>
    <s v="HSI Bisnis Basic Bundling Phone PSB 70% - Free 800 Menit Promo - 50 Mbps"/>
    <s v="INDIBIZ"/>
    <m/>
    <m/>
    <d v="2026-08-15T13:00:00"/>
    <s v="2026-08-15 13:00:00 |  M Janji : (15/08/2026) jam Pasang :pagi Note : hubungi pelanggan jika ingin kelokasi "/>
    <m/>
    <m/>
    <m/>
    <e v="#NUM!"/>
    <e v="#NUM!"/>
    <x v="0"/>
    <x v="4"/>
  </r>
  <r>
    <n v="2755"/>
    <n v="1002533798"/>
    <n v="3"/>
    <x v="6"/>
    <n v="5"/>
    <s v="SIDOARJO"/>
    <s v="MOJOKERTO"/>
    <s v="MJS"/>
    <s v="REG"/>
    <s v="AO"/>
    <s v="NEW SALES"/>
    <m/>
    <s v="Completed (PS)"/>
    <s v="RBS-Regional 3"/>
    <d v="2026-08-18T15:21:21"/>
    <d v="2026-08-18T19:05:27"/>
    <n v="69367304"/>
    <m/>
    <n v="152330220746"/>
    <s v="SPBU 54.613.37"/>
    <s v="ODP-MJS-FP/12"/>
    <s v="WO062030838"/>
    <m/>
    <m/>
    <m/>
    <n v="112.53407764000001"/>
    <n v="-7.5755440600000004"/>
    <s v="|MN02540|MYIA-040406910931/POI/SATYA BAGAS PRATAMA/085755144593/spbumojosari37@gmail.com"/>
    <s v="Sales Force DBS"/>
    <m/>
    <m/>
    <m/>
    <m/>
    <m/>
    <m/>
    <m/>
    <m/>
    <s v="Management Janji"/>
    <s v="2026-08-17 08:00:00 | Nama : BP SATYA BAGAS PRATAMA  No Hp : 085755144593  No Alt :   Tgl Pemasangan : 17 Agustus 2026  Interval : PAGI   Note : Hubungi pelanggan terlebih dahulu"/>
    <s v="FCC"/>
    <s v="18-08-2026 15:55:35"/>
    <m/>
    <m/>
    <s v="PS"/>
    <s v="MJS"/>
    <s v="NO ADDON"/>
    <n v="20260818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18T07:00:00"/>
    <s v="2026-08-17 08:00:00 | Nama : BP SATYA BAGAS PRATAMA  No Hp : 085755144593  No Alt :   Tgl Pemasangan : 17 Agustus 2026  Interval : PAGI   Note : Hubungi pelanggan terlebih dahulu"/>
    <n v="2026"/>
    <n v="8"/>
    <n v="18"/>
    <d v="2026-08-18T00:00:00"/>
    <n v="-0.29166666666424135"/>
    <x v="1"/>
    <x v="20"/>
  </r>
  <r>
    <n v="2756"/>
    <n v="1002522576"/>
    <n v="3"/>
    <x v="7"/>
    <n v="4"/>
    <s v="KUDUS"/>
    <s v="PURWODADI"/>
    <s v="GDO"/>
    <s v="REG"/>
    <s v="AO"/>
    <s v="NEW SALES"/>
    <s v="1P INET"/>
    <s v="Completed (PS)"/>
    <s v="RBS-Regional 3"/>
    <d v="2026-08-12T15:13:56"/>
    <d v="2026-08-13T16:00:12"/>
    <n v="69364403"/>
    <m/>
    <n v="142521103427"/>
    <s v="SPBU PULOREJO 4458110"/>
    <s v="ODP-GDO-FE/040 FE/D04/040.01"/>
    <s v="WO061602763"/>
    <m/>
    <m/>
    <m/>
    <n v="110.8622"/>
    <n v="-7.0557059999999998"/>
    <s v="|MN00410|MYIA-029983690979/POI/DWI SARTONO/085641921602/4458110@gmail.com"/>
    <s v="MYIB_ASSISTANT"/>
    <m/>
    <m/>
    <m/>
    <m/>
    <m/>
    <m/>
    <m/>
    <m/>
    <s v="Management Janji"/>
    <s v="2026-08-13 13:00:00 | Waktu pemasnagan : 13 Agustus 2026 Jam pemasangan : 08.00 - 12.00 Mohon hubungi pelanggan sebelum ke lokasi  Terima kasih"/>
    <s v="FCC"/>
    <d v="2026-12-08T15:25:37"/>
    <d v="2026-08-13T13:00:00"/>
    <m/>
    <s v="PS"/>
    <s v="GDO"/>
    <s v="NO ADDON"/>
    <n v="20260813"/>
    <s v="Completed"/>
    <s v="HSI Bisnis Promo HUT Telkom PSB 70% - 50 Mbps"/>
    <s v="INDIBIZ"/>
    <m/>
    <m/>
    <d v="2026-08-13T13:00:00"/>
    <s v="2026-08-13 13:00:00 | Waktu pemasnagan : 13 Agustus 2026 Jam pemasangan : 08.00 - 12.00 Mohon hubungi pelanggan sebelum ke lokasi  Terima kasih"/>
    <n v="2026"/>
    <n v="8"/>
    <n v="13"/>
    <d v="2026-08-13T00:00:00"/>
    <n v="-0.54166666666424135"/>
    <x v="1"/>
    <x v="4"/>
  </r>
  <r>
    <n v="2757"/>
    <n v="1002506573"/>
    <n v="3"/>
    <x v="4"/>
    <n v="4"/>
    <s v="SEMARANG"/>
    <s v="INNER - SEMARANG JATENG UTARA"/>
    <s v="GNK"/>
    <s v="REG"/>
    <s v="AO"/>
    <s v="NEW SALES"/>
    <s v="1P INET"/>
    <s v="Completed (PS)"/>
    <s v="RBS-Regional 3"/>
    <d v="2026-08-03T17:14:56"/>
    <d v="2026-08-05T11:43:57"/>
    <n v="69357811"/>
    <m/>
    <n v="143424113003"/>
    <s v="PT Global Multi Pharmalab"/>
    <s v="ODP-GNK-FM/084 FM/D01/084.01"/>
    <s v="WO060827673"/>
    <m/>
    <m/>
    <m/>
    <n v="110.4736679"/>
    <n v="-6.9502135999999997"/>
    <s v="MD|MYDB-20260803264242|DN00001/MN02296|PT Global Multi Pharmalab|087820296029"/>
    <s v="MYDIGIBIZPARTNER"/>
    <m/>
    <m/>
    <m/>
    <m/>
    <m/>
    <m/>
    <m/>
    <m/>
    <s v="Management Janji"/>
    <s v="2026-08-04 15:00:00 | Nama : BP MOKHAMMAD MUGNILABIB No Hp : 087820296029 No Alt :  Tgl Pemasangan : 04 Agustus 2026 Interval : PAGI  Note : Hubungi pelanggan terlebih dahulu"/>
    <s v="FCC"/>
    <d v="2026-03-08T17:24:53"/>
    <d v="2026-08-04T15:00:00"/>
    <m/>
    <s v="PS"/>
    <s v="GNK"/>
    <s v="NO ADDON"/>
    <n v="20260805"/>
    <s v="Completed"/>
    <s v="HSI Bisnis Basic Promo HUT Telkom PSB 70% - 75 Mbps"/>
    <s v="INDIBIZ"/>
    <m/>
    <m/>
    <d v="2026-08-04T15:00:00"/>
    <s v="2026-08-04 15:00:00 | Nama : BP MOKHAMMAD MUGNILABIB No Hp : 087820296029 No Alt :  Tgl Pemasangan : 04 Agustus 2026 Interval : PAGI  Note : Hubungi pelanggan terlebih dahulu"/>
    <n v="2026"/>
    <n v="8"/>
    <n v="5"/>
    <d v="2026-08-05T00:00:00"/>
    <n v="0.375"/>
    <x v="1"/>
    <x v="4"/>
  </r>
  <r>
    <n v="2758"/>
    <n v="1002506384"/>
    <n v="3"/>
    <x v="1"/>
    <n v="5"/>
    <s v="MADIUN"/>
    <s v="NGAWI"/>
    <s v="NWI"/>
    <s v="REG"/>
    <s v="AO"/>
    <s v="NEW SALES"/>
    <s v="1P INET"/>
    <s v="Completed (PS)"/>
    <s v="RBS-Regional 3"/>
    <d v="2026-08-03T15:22:57"/>
    <d v="2026-08-04T13:29:17"/>
    <n v="69357677"/>
    <m/>
    <n v="152605224368"/>
    <s v="SPBU 54.632.04"/>
    <s v="ODP-NWI-FE/150 FE/D09/15.01"/>
    <s v="WO060812854"/>
    <m/>
    <m/>
    <m/>
    <n v="111.442250508209"/>
    <n v="-7.4167566663802598"/>
    <s v="|MN00265|MYIA-026103269468/POI/SARTONO MULYO NUGROHO /081327559920/sartonomulyo.n@gmail.com"/>
    <s v="MYIB_ASSISTANT"/>
    <m/>
    <m/>
    <m/>
    <m/>
    <m/>
    <m/>
    <m/>
    <m/>
    <s v="Management Janji"/>
    <s v="2026-08-04 13:00:00 | Nama PIC: bp sartono  Notel: 081327559920 Alt: -  Tanggal: 4/8/2026 Jam Pasang: Siang Note: Hubungi sebelum ke lokasi, terimakasih. "/>
    <s v="FCC"/>
    <d v="2026-03-08T15:25:36"/>
    <d v="2026-08-04T13:00:00"/>
    <m/>
    <s v="PS"/>
    <s v="NWI"/>
    <s v="NO ADDON"/>
    <n v="20260804"/>
    <s v="Completed"/>
    <s v="HSI Bisnis Basic Promo HUT Telkom PSB 70% - 50 Mbps"/>
    <s v="INDIBIZ"/>
    <m/>
    <m/>
    <d v="2026-08-04T13:00:00"/>
    <s v="2026-08-04 13:00:00 | Nama PIC: bp sartono  Notel: 081327559920 Alt: -  Tanggal: 4/8/2026 Jam Pasang: Siang Note: Hubungi sebelum ke lokasi, terimakasih. "/>
    <n v="2026"/>
    <n v="8"/>
    <n v="4"/>
    <d v="2026-08-04T00:00:00"/>
    <n v="-0.54166666666424135"/>
    <x v="1"/>
    <x v="11"/>
  </r>
  <r>
    <n v="2759"/>
    <n v="1002528221"/>
    <n v="3"/>
    <x v="3"/>
    <n v="5"/>
    <s v="MADURA"/>
    <s v="PAMEKASAN"/>
    <s v="ABT"/>
    <s v="REG"/>
    <s v="AO"/>
    <s v="NEW SALES"/>
    <s v="1P INET"/>
    <s v="Completed (PS)"/>
    <s v="RBS-Regional 3"/>
    <d v="2026-08-15T12:31:56"/>
    <d v="2026-08-15T18:53:06"/>
    <n v="69366831"/>
    <m/>
    <n v="152429208592"/>
    <s v="BINTANG AGUNG"/>
    <s v="ODP-ABU-FB/22"/>
    <s v="WO061817527"/>
    <m/>
    <m/>
    <m/>
    <n v="113.751652166247"/>
    <n v="-6.9027627619972902"/>
    <s v="MD|MYDB-20260815265498|DN00001/MN00806|BINTANG AGUNG|081991663251"/>
    <s v="MYDIGIBIZPARTNER"/>
    <m/>
    <m/>
    <m/>
    <m/>
    <m/>
    <m/>
    <m/>
    <m/>
    <s v="Management Janji"/>
    <s v="2026-08-16 13:00:00 | Nama Pic : BP RIFAI No Hp Pic : 081991663251 Jam Pemasangan : 08:00 - 12.00 Tanggal Pemasangan : MINGGU 16 AGUSTUS 2026 Info Tambahan : Hubungi pelanggan sebelum datang ke lokasi"/>
    <s v="FCC"/>
    <s v="15-08-2026 12:39:54"/>
    <d v="2026-08-16T13:00:00"/>
    <m/>
    <s v="PS"/>
    <s v="ABT"/>
    <s v="NO ADDON"/>
    <n v="20260815"/>
    <s v="Completed"/>
    <s v="HSI Bisnis Promo HUT Telkom PSB 70% - 200 Mbps"/>
    <s v="INDIBIZ"/>
    <m/>
    <m/>
    <d v="2026-08-16T13:00:00"/>
    <s v="2026-08-16 13:00:00 | Nama Pic : BP RIFAI No Hp Pic : 081991663251 Jam Pemasangan : 08:00 - 12.00 Tanggal Pemasangan : MINGGU 16 AGUSTUS 2026 Info Tambahan : Hubungi pelanggan sebelum datang ke lokasi"/>
    <n v="2026"/>
    <n v="8"/>
    <n v="15"/>
    <d v="2026-08-15T00:00:00"/>
    <n v="-1.5416666666642413"/>
    <x v="1"/>
    <x v="6"/>
  </r>
  <r>
    <n v="2760"/>
    <n v="1002520964"/>
    <n v="3"/>
    <x v="2"/>
    <n v="4"/>
    <s v="YOGYAKARTA"/>
    <s v="INNER - YOGYA JATENG SELATAN"/>
    <s v="KEN"/>
    <s v="REG"/>
    <s v="AO"/>
    <s v="NEW SALES"/>
    <s v="1P INET"/>
    <s v="Completed (PS)"/>
    <s v="RBS-Regional 3"/>
    <d v="2026-08-11T18:22:56"/>
    <d v="2026-08-12T14:23:40"/>
    <n v="69363735"/>
    <m/>
    <n v="146130138521"/>
    <s v="PT ALAM CEMPAKA RAYA"/>
    <s v="ODP-KEN-FGM/052"/>
    <s v="WO061535426"/>
    <m/>
    <m/>
    <m/>
    <n v="110.43164640000001"/>
    <n v="-7.7662468999999996"/>
    <s v="|MN02579|MYIA-001830934374/POI/ZONALSA PRAMADHA/0811277303/febriaaanaaa@gmail.com"/>
    <s v="MYIB_ASSISTANT"/>
    <m/>
    <m/>
    <m/>
    <m/>
    <m/>
    <m/>
    <m/>
    <m/>
    <s v="Management Janji"/>
    <s v="2026-08-13 13:00:00 | Waktu pemasangan : 12 agustus 2026 Jam pemasangan : 08.00 - 12.00 Info Tambahan : Hubungi pelanggan dulu sebelum ke lokasi terimakasih  "/>
    <s v="FCC"/>
    <d v="2026-11-08T18:39:50"/>
    <d v="2026-08-13T13:00:00"/>
    <m/>
    <s v="PS"/>
    <s v="KEN"/>
    <s v="NO ADDON"/>
    <n v="20260812"/>
    <s v="Completed"/>
    <s v="HSI Bisnis Promo HUT Telkom PSB 70% - 50 Mbps"/>
    <s v="INDIBIZ"/>
    <m/>
    <m/>
    <d v="2026-08-13T13:00:00"/>
    <s v="2026-08-13 13:00:00 | Waktu pemasangan : 12 agustus 2026 Jam pemasangan : 08.00 - 12.00 Info Tambahan : Hubungi pelanggan dulu sebelum ke lokasi terimakasih  "/>
    <n v="2026"/>
    <n v="8"/>
    <n v="12"/>
    <d v="2026-08-12T00:00:00"/>
    <n v="-1.5416666666642413"/>
    <x v="1"/>
    <x v="4"/>
  </r>
  <r>
    <n v="2761"/>
    <n v="1002507520"/>
    <n v="3"/>
    <x v="2"/>
    <n v="4"/>
    <s v="MAGELANG"/>
    <s v="MUNTILAN"/>
    <s v="SWT"/>
    <s v="REG"/>
    <s v="AO"/>
    <s v="NEW SALES"/>
    <m/>
    <s v="9 | WFM - UN-SCS"/>
    <s v="RBS-Regional 3"/>
    <d v="2026-08-04T10:50:37"/>
    <d v="2026-08-05T11:10:50"/>
    <n v="69358079"/>
    <m/>
    <n v="142164113590"/>
    <s v="Warung pak sujoko"/>
    <s v="ODP-SWT-FAZ/072"/>
    <s v="WO060952495"/>
    <m/>
    <m/>
    <m/>
    <n v="110.3660648"/>
    <n v="-7.5305109000000003"/>
    <s v="|MN00935|/Warung pak sujoko/085878422813/joko32836@gmail.com/ 1S HSI BISNIS BASIC PROMO HUT 50 Mbps / AGUS SADEWO"/>
    <s v="Sales Profesional"/>
    <m/>
    <m/>
    <m/>
    <m/>
    <m/>
    <m/>
    <m/>
    <m/>
    <s v="Management Janji"/>
    <s v="2026-08-07 13:00:00|Tanggal pemasangan: 6/08/2026 Jam pemasangan : pagi / siang Info Tambahan : Hubungi pelanggan dulu sebelum ke lokasi. terima kasih|40010577|MYDITA"/>
    <s v="FCC"/>
    <d v="2026-04-08T10:55:08"/>
    <d v="2026-08-07T13:00:00"/>
    <m/>
    <s v="UNSC"/>
    <s v="SWT"/>
    <s v="NO ADDON"/>
    <m/>
    <s v="Inprogress Alpro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07T13:00:00"/>
    <s v="2026-08-07 13:00:00|Tanggal pemasangan: 6/08/2026 Jam pemasangan : pagi / siang Info Tambahan : Hubungi pelanggan dulu sebelum ke lokasi. terima kasih|40010577|MYDITA"/>
    <m/>
    <m/>
    <m/>
    <e v="#NUM!"/>
    <e v="#NUM!"/>
    <x v="0"/>
    <x v="4"/>
  </r>
  <r>
    <n v="2762"/>
    <n v="1002514224"/>
    <n v="3"/>
    <x v="6"/>
    <n v="5"/>
    <s v="JEMBER"/>
    <s v="JEMBER"/>
    <s v="KBS"/>
    <s v="REG"/>
    <s v="AO"/>
    <s v="NEW SALES"/>
    <s v="1P INET"/>
    <s v="Completed (PS)"/>
    <s v="RBS-Regional 3"/>
    <d v="2026-08-07T10:52:57"/>
    <d v="2026-08-07T14:37:50"/>
    <n v="69360616"/>
    <m/>
    <n v="152502216729"/>
    <s v="KOST PUTRI MAMA"/>
    <s v="ODP-KBS-FD/18 FD/D03/18.01"/>
    <s v="WO061146297"/>
    <m/>
    <m/>
    <m/>
    <n v="113.7242911"/>
    <n v="-8.1676392999999994"/>
    <s v="|MN00906|MYIA-083813970380/POI/samsul arifin/082232233066/zulfabyan@gmail.com"/>
    <s v="MYIB_ASSISTANT"/>
    <m/>
    <m/>
    <m/>
    <m/>
    <m/>
    <m/>
    <m/>
    <m/>
    <s v="Management Janji"/>
    <s v="2026-08-08 08:00:00 | Nama PIC : Ibu Zulfa No HP : 082232233066 No Alternatif : - M Janji : 08/08/2026 Jam Pasang : Pagi NoteÃ‚Â :  Hubungi terlebih dahulu sebelum ke lokasi "/>
    <s v="FCC"/>
    <d v="2026-07-08T10:55:20"/>
    <d v="2026-08-08T08:00:00"/>
    <m/>
    <s v="PS"/>
    <s v="KBS"/>
    <s v="NO ADDON"/>
    <n v="20260807"/>
    <s v="Completed"/>
    <s v="HSI Bisnis Promo HUT Telkom PSB 70% - 50 Mbps"/>
    <s v="INDIBIZ"/>
    <m/>
    <m/>
    <d v="2026-08-08T08:00:00"/>
    <s v="2026-08-08 08:00:00 | Nama PIC : Ibu Zulfa No HP : 082232233066 No Alternatif : - M Janji : 08/08/2026 Jam Pasang : Pagi NoteÃ‚Â :  Hubungi terlebih dahulu sebelum ke lokasi "/>
    <n v="2026"/>
    <n v="8"/>
    <n v="7"/>
    <d v="2026-08-07T00:00:00"/>
    <n v="-1.3333333333357587"/>
    <x v="1"/>
    <x v="13"/>
  </r>
  <r>
    <n v="2763"/>
    <n v="1002523731"/>
    <n v="3"/>
    <x v="7"/>
    <n v="4"/>
    <s v="KUDUS"/>
    <s v="REMBANG"/>
    <s v="RBN"/>
    <s v="REG"/>
    <s v="AO"/>
    <s v="NEW SALES"/>
    <s v="1P INET"/>
    <s v="Completed (PS)"/>
    <s v="RBS-Regional 3"/>
    <d v="2026-08-13T10:33:57"/>
    <d v="2026-08-15T12:13:29"/>
    <n v="69364892"/>
    <m/>
    <n v="142570111871"/>
    <s v="SMA NEGERI 1 SULANG"/>
    <s v="ODP-RBN-FJ/075 FJ/D02/075.01"/>
    <s v="WO061648686"/>
    <m/>
    <m/>
    <m/>
    <n v="111.388127"/>
    <n v="-6.8077810000000003"/>
    <s v="|MC60037|MYIA-027301623967/POI/MUHAMAD KHOIRUL AMIN/08985416560/gufly90@gmail.com"/>
    <s v="MYIB_ASSISTANT"/>
    <m/>
    <m/>
    <m/>
    <m/>
    <m/>
    <m/>
    <m/>
    <m/>
    <s v="Management Janji"/>
    <s v="2026-08-15 13:00:00 | Nama : BP MUHAMAD KHOIRUL AMIN No Hp : 08985416560 No Alt :  Tgl Pemasangan : 14 Agustus 2026 Interval : PAGI  Note : Hubungi pelanggan terlebih dahulu"/>
    <s v="FCC"/>
    <s v="13-08-2026 10:39:50"/>
    <d v="2026-08-15T13:00:00"/>
    <m/>
    <s v="PS"/>
    <s v="RBN"/>
    <s v="NO ADDON"/>
    <n v="20260815"/>
    <s v="Completed"/>
    <s v="HSI Bisnis Promo HUT Telkom PSB 70% - 300 Mbps"/>
    <s v="INDIBIZ"/>
    <m/>
    <m/>
    <d v="2026-08-15T13:00:00"/>
    <s v="2026-08-15 13:00:00 | Nama : BP MUHAMAD KHOIRUL AMIN No Hp : 08985416560 No Alt :  Tgl Pemasangan : 14 Agustus 2026 Interval : PAGI  Note : Hubungi pelanggan terlebih dahulu"/>
    <n v="2026"/>
    <n v="8"/>
    <n v="15"/>
    <d v="2026-08-15T00:00:00"/>
    <n v="-0.54166666666424135"/>
    <x v="1"/>
    <x v="4"/>
  </r>
  <r>
    <n v="2764"/>
    <n v="1002518279"/>
    <n v="3"/>
    <x v="0"/>
    <n v="5"/>
    <s v="KUPANG"/>
    <s v="LABOAN BAJO"/>
    <s v="RTE"/>
    <s v="REG"/>
    <s v="AO"/>
    <s v="NEW SALES"/>
    <s v="1P INET"/>
    <s v="Completed (PS)"/>
    <s v="RBS-Regional 3"/>
    <d v="2026-08-10T15:25:58"/>
    <d v="2026-08-13T15:21:40"/>
    <n v="69362623"/>
    <m/>
    <n v="172514216915"/>
    <s v="Warung Bakso Bang Udin"/>
    <s v="ODP-RTE-FE/15 FE/D02/15.01"/>
    <s v="WO061421044"/>
    <m/>
    <m/>
    <m/>
    <n v="120.6082067"/>
    <n v="-8.8148406000000001"/>
    <s v="|MN00118|MYIA-042076849460/POI/Pak Jumain/089668439669/ahmadrifaldi2003@gmail.com"/>
    <s v="MYIB_ASSISTANT"/>
    <m/>
    <m/>
    <m/>
    <m/>
    <m/>
    <m/>
    <m/>
    <m/>
    <s v="Management Janji"/>
    <s v="2026-08-11 13:00:00 | Tanggal pemasangan : 11 AGUSTUS 2026 Jam pemasangan : pagi/siang Info Tambahan : Hubungi pelanggan dulu sebelum ke lokasi terima kasih"/>
    <s v="FCC"/>
    <d v="2026-10-08T15:39:56"/>
    <d v="2026-08-11T13:00:00"/>
    <m/>
    <s v="PS"/>
    <s v="RTE"/>
    <s v="NO ADDON"/>
    <n v="20260813"/>
    <s v="Completed"/>
    <s v="HSI Bisnis Promo HUT Telkom PSB 70% - 50 Mbps"/>
    <s v="INDIBIZ"/>
    <m/>
    <m/>
    <d v="2026-08-11T13:00:00"/>
    <s v="2026-08-11 13:00:00 | Tanggal pemasangan : 11 AGUSTUS 2026 Jam pemasangan : pagi/siang Info Tambahan : Hubungi pelanggan dulu sebelum ke lokasi terima kasih"/>
    <n v="2026"/>
    <n v="8"/>
    <n v="13"/>
    <d v="2026-08-13T00:00:00"/>
    <n v="1.4583333333357587"/>
    <x v="2"/>
    <x v="31"/>
  </r>
  <r>
    <n v="2765"/>
    <n v="1002516285"/>
    <n v="3"/>
    <x v="6"/>
    <n v="5"/>
    <s v="JEMBER"/>
    <s v="BONDOWOSO"/>
    <s v="BOW"/>
    <s v="REG"/>
    <s v="AO"/>
    <s v="NEW SALES"/>
    <s v="1P INET"/>
    <s v="Completed (PS)"/>
    <s v="RBS-Regional 3"/>
    <d v="2026-08-09T08:37:56"/>
    <d v="2026-08-09T19:16:45"/>
    <n v="69361697"/>
    <m/>
    <n v="152507225782"/>
    <s v="KOST BERKAH"/>
    <s v="ODP-BOW-FY/35 FY/D03/35.01"/>
    <s v="WO061302077"/>
    <m/>
    <m/>
    <m/>
    <n v="113.77626718542101"/>
    <n v="-7.8535140023004502"/>
    <s v="|MC30027|MYIA-094968920046/POI/NUR CAHYATI/08133092711/kostberkah132@gmail.com"/>
    <s v="MYIB_ASSISTANT"/>
    <m/>
    <m/>
    <m/>
    <m/>
    <m/>
    <m/>
    <m/>
    <m/>
    <s v="Management Janji"/>
    <s v="2026-08-10 13:00:00 | Nama PIC : Bp Tohari No Hp : 08133092711 No Alt : - Tgl Pemasangan : 10 Agustus 2026 Interval : PAGI SIANG Note : Hubungi pelanggan terlebih dahulu"/>
    <s v="FCC"/>
    <d v="2026-09-08T08:39:45"/>
    <d v="2026-08-10T13:00:00"/>
    <m/>
    <s v="PS"/>
    <s v="BOW"/>
    <s v="NETMONK"/>
    <n v="20260809"/>
    <s v="Completed"/>
    <s v="HSI Bisnis Bundling Netmonk PSB 70% Promo - 200 Mbps"/>
    <s v="INDIBIZ"/>
    <m/>
    <m/>
    <d v="2026-08-10T13:00:00"/>
    <s v="2026-08-10 13:00:00 | Nama PIC : Bp Tohari No Hp : 08133092711 No Alt : - Tgl Pemasangan : 10 Agustus 2026 Interval : PAGI SIANG Note : Hubungi pelanggan terlebih dahulu"/>
    <n v="2026"/>
    <n v="8"/>
    <n v="9"/>
    <d v="2026-08-09T00:00:00"/>
    <n v="-1.5416666666642413"/>
    <x v="1"/>
    <x v="13"/>
  </r>
  <r>
    <n v="2766"/>
    <n v="1002522971"/>
    <n v="3"/>
    <x v="3"/>
    <n v="5"/>
    <s v="SBY UTARA"/>
    <s v="MANYAR"/>
    <s v="MGO"/>
    <s v="REG"/>
    <s v="AO"/>
    <s v="NEW SALES"/>
    <s v="1P INET"/>
    <s v="Completed (PS)"/>
    <s v="RBS-Regional 3"/>
    <d v="2026-08-12T16:53:58"/>
    <d v="2026-08-14T09:55:32"/>
    <n v="69364515"/>
    <m/>
    <n v="152413167656"/>
    <s v="PT SURYA AUTO GLOBAL"/>
    <s v="ODP-DMO-FBJ/18"/>
    <s v="WO061615491"/>
    <m/>
    <m/>
    <m/>
    <n v="112.7295445"/>
    <n v="-7.2557663999999997"/>
    <s v="MD|MYDB-20260812265132|DN00001/MN00443|PT SURYA AUTO GLOBAL|085230627007"/>
    <s v="MYDIGIBIZPARTNER"/>
    <m/>
    <m/>
    <m/>
    <m/>
    <m/>
    <m/>
    <m/>
    <m/>
    <s v="Management Janji"/>
    <s v="2026-08-13 15:00:00 | Tanggal pemasangan :13/08/2026 Jam pemasangan : pagi/siang Info Tambahan : Hubungi pelanggan dulu sebelum ke lokasi terima kasih."/>
    <s v="FCC"/>
    <d v="2026-12-08T16:54:54"/>
    <d v="2026-08-13T15:00:00"/>
    <m/>
    <s v="PS"/>
    <s v="MGO"/>
    <s v="NO ADDON"/>
    <n v="20260814"/>
    <s v="Completed"/>
    <s v="HSI Bisnis Promo HUT Telkom PSB 70% - 200 Mbps"/>
    <s v="INDIBIZ"/>
    <m/>
    <m/>
    <d v="2026-08-13T15:00:00"/>
    <s v="2026-08-13 15:00:00 | Tanggal pemasangan :13/08/2026 Jam pemasangan : pagi/siang Info Tambahan : Hubungi pelanggan dulu sebelum ke lokasi terima kasih."/>
    <n v="2026"/>
    <n v="8"/>
    <n v="14"/>
    <d v="2026-08-14T00:00:00"/>
    <n v="0.375"/>
    <x v="1"/>
    <x v="10"/>
  </r>
  <r>
    <n v="2767"/>
    <n v="1002526780"/>
    <n v="3"/>
    <x v="0"/>
    <n v="5"/>
    <s v="KUPANG"/>
    <s v="ATAMBUA"/>
    <s v="KEF"/>
    <s v="REG"/>
    <s v="AO"/>
    <s v="NEW SALES"/>
    <s v="1P INET"/>
    <s v="7 | OSS - PROVISIONING ISSUED"/>
    <s v="RBS-Regional 3"/>
    <d v="2026-08-14T15:01:56"/>
    <d v="2026-08-15T15:29:38"/>
    <n v="69366212"/>
    <m/>
    <n v="172518796988"/>
    <s v="KIOS PADAIDI"/>
    <s v="ODP-KEF-FD/08 FD/D01/08.01"/>
    <s v="WO061758501"/>
    <m/>
    <m/>
    <m/>
    <n v="124.505983576367"/>
    <n v="-9.5136698416327992"/>
    <s v="|MC40283|MYIA-027782788452/POI/FATIMA/082145774487/fatimahj473@gmail.com"/>
    <s v="MYIB_ASSISTANT"/>
    <m/>
    <m/>
    <m/>
    <m/>
    <m/>
    <m/>
    <m/>
    <m/>
    <s v="Management Janji"/>
    <s v="2026-08-15 15:00:00 | M Janji :  15 Agustus 2026 Jam Pasang : Siang Note : hubungi pelanggan jika ingin ke lokasi, terima kasih. "/>
    <s v="FCC"/>
    <s v="14-08-2026 15:10:48"/>
    <d v="2026-08-15T15:00:00"/>
    <m/>
    <s v="PI"/>
    <s v="KEF"/>
    <s v="NO ADDON"/>
    <m/>
    <s v="Provisioning Issued"/>
    <s v="HSI Bisnis Basic Promo HUT Telkom PSB 70% - 50 Mbps"/>
    <s v="INDIBIZ"/>
    <m/>
    <m/>
    <d v="2026-08-15T15:00:00"/>
    <s v="2026-08-15 15:00:00 | M Janji :  15 Agustus 2026 Jam Pasang : Siang Note : hubungi pelanggan jika ingin ke lokasi, terima kasih. "/>
    <m/>
    <m/>
    <m/>
    <e v="#NUM!"/>
    <e v="#NUM!"/>
    <x v="0"/>
    <x v="34"/>
  </r>
  <r>
    <n v="2768"/>
    <n v="1002522843"/>
    <n v="3"/>
    <x v="1"/>
    <n v="5"/>
    <s v="MADIUN"/>
    <s v="BOJONEGORO"/>
    <s v="BJN"/>
    <s v="REG"/>
    <s v="AO"/>
    <s v="NEW SALES"/>
    <s v="1P INET"/>
    <s v="Completed (PS)"/>
    <s v="RBS-Regional 3"/>
    <d v="2026-08-12T16:19:57"/>
    <d v="2026-08-13T14:35:34"/>
    <n v="69364501"/>
    <m/>
    <n v="152609258583"/>
    <s v="SMP NEGERI 6 RUANG LAB 1"/>
    <s v="ODP-BJN-FM/08 FM/D03/08.01"/>
    <s v="WO061611841"/>
    <m/>
    <m/>
    <m/>
    <n v="111.8772115"/>
    <n v="-7.1664307999999899"/>
    <s v="|MC20010|MYIA-006625422237/POI/Ali Safaat /082333813737/srikurniawatiira@gmail.com"/>
    <s v="MYIB_ASSISTANT"/>
    <m/>
    <m/>
    <m/>
    <m/>
    <m/>
    <m/>
    <m/>
    <m/>
    <s v="Management Janji"/>
    <s v="2026-08-14 15:00:00 | Nama Pic : bp Ali Safaat  No Hp Pic : 082333813737 No alt : - Jam Pemasangan : siang  Tanggal Pemasangan : 13 Agustus 2026"/>
    <s v="FCC"/>
    <d v="2026-12-08T16:25:57"/>
    <d v="2026-08-14T15:00:00"/>
    <m/>
    <s v="PS"/>
    <s v="BJN"/>
    <s v="NO ADDON"/>
    <n v="20260813"/>
    <s v="Completed"/>
    <s v="HSI Bisnis Promo HUT Telkom PSB 70% - 50 Mbps"/>
    <s v="INDIBIZ"/>
    <m/>
    <m/>
    <d v="2026-08-14T15:00:00"/>
    <s v="2026-08-14 15:00:00 | Nama Pic : bp Ali Safaat  No Hp Pic : 082333813737 No alt : - Jam Pemasangan : siang  Tanggal Pemasangan : 13 Agustus 2026"/>
    <n v="2026"/>
    <n v="8"/>
    <n v="13"/>
    <d v="2026-08-13T00:00:00"/>
    <n v="-1.625"/>
    <x v="1"/>
    <x v="18"/>
  </r>
  <r>
    <n v="2769"/>
    <n v="1002505398"/>
    <n v="3"/>
    <x v="0"/>
    <n v="5"/>
    <s v="MATARAM"/>
    <s v="LOMBOK TIMUR UTARA"/>
    <s v="SGG"/>
    <s v="REG"/>
    <s v="AO"/>
    <s v="NEW SALES"/>
    <s v="1P INET"/>
    <s v="102 | FOLLOW UP COMPLETED"/>
    <s v="RBS-Regional 3"/>
    <d v="2026-08-02T17:31:57"/>
    <d v="2026-08-05T10:35:30"/>
    <n v="69357083"/>
    <m/>
    <n v="172604213894"/>
    <s v="Toko Sahrun"/>
    <s v="ODP-SGG-FBA/05 FBA/D01/05.01"/>
    <s v="WO060734754"/>
    <m/>
    <m/>
    <m/>
    <n v="116.497641764581"/>
    <n v="-8.3319874821678201"/>
    <s v="MD|MYDB-20260802264169|SC00001/MC00149|Toko Sahrun|08175764253"/>
    <s v="MYDIGIBIZPARTNER"/>
    <m/>
    <m/>
    <m/>
    <m/>
    <m/>
    <m/>
    <m/>
    <m/>
    <s v="Management Janji"/>
    <s v="2026-08-03 15:00:00 | M Janji : (03/08/2026) jam Pasang : 09:00 Note : hubungi pelanggan jika ingin kelokasi "/>
    <s v="FCC"/>
    <d v="2026-02-08T17:39:40"/>
    <d v="2026-08-03T15:00:00"/>
    <m/>
    <s v="REVOKE"/>
    <s v="SGG"/>
    <s v="NO ADDON"/>
    <m/>
    <s v="Follow Up Revoke Completed, New Order ID : SC1002509994"/>
    <s v="HSI Bisnis Promo HUT Telkom PSB 70% - 150 Mbps"/>
    <s v="INDIBIZ"/>
    <m/>
    <m/>
    <d v="2026-08-03T15:00:00"/>
    <s v="2026-08-03 15:00:00 | M Janji : (03/08/2026) jam Pasang : 09:00 Note : hubungi pelanggan jika ingin kelokasi "/>
    <m/>
    <m/>
    <m/>
    <e v="#NUM!"/>
    <e v="#NUM!"/>
    <x v="0"/>
    <x v="5"/>
  </r>
  <r>
    <n v="2770"/>
    <n v="1002525169"/>
    <n v="3"/>
    <x v="3"/>
    <n v="5"/>
    <s v="MADURA"/>
    <s v="BANGKALAN"/>
    <s v="KPP"/>
    <s v="REG"/>
    <s v="AO"/>
    <s v="NEW SALES"/>
    <s v="1P INET"/>
    <s v="Completed (PS)"/>
    <s v="RBS-Regional 3"/>
    <d v="2026-08-13T18:02:57"/>
    <d v="2026-08-14T17:32:39"/>
    <n v="69365513"/>
    <m/>
    <n v="152437905624"/>
    <s v="Warung sembako madura An-Nur"/>
    <s v="ODP-KPP-FD/46"/>
    <s v="WO061699649"/>
    <m/>
    <m/>
    <m/>
    <n v="113.212201930582"/>
    <n v="-6.8978129848316403"/>
    <s v="MD|MYDB-20260813265258|DN00001/MN00572|Warung sembako madura An-Nur|085334870667"/>
    <s v="MYDIGIBIZPARTNER"/>
    <m/>
    <m/>
    <m/>
    <m/>
    <m/>
    <m/>
    <m/>
    <m/>
    <s v="Management Janji"/>
    <s v="2026-08-14 15:00:00 | M Janji : (14/08/2026) jam Pasang :pagi / siang  Note : hubungi pelanggan jika ingin kelokasi"/>
    <s v="FCC"/>
    <s v="13-08-2026 18:25:15"/>
    <d v="2026-08-14T15:00:00"/>
    <m/>
    <s v="PS"/>
    <s v="KPP"/>
    <s v="NO ADDON"/>
    <n v="20260814"/>
    <s v="Completed"/>
    <s v="HSI Bisnis Promo HUT Telkom PSB 70% - 100 Mbps"/>
    <s v="INDIBIZ"/>
    <m/>
    <m/>
    <d v="2026-08-14T15:00:00"/>
    <s v="2026-08-14 15:00:00 | M Janji : (14/08/2026) jam Pasang :pagi / siang  Note : hubungi pelanggan jika ingin kelokasi"/>
    <n v="2026"/>
    <n v="8"/>
    <n v="14"/>
    <d v="2026-08-14T00:00:00"/>
    <n v="-0.625"/>
    <x v="1"/>
    <x v="6"/>
  </r>
  <r>
    <n v="2771"/>
    <n v="1002526204"/>
    <n v="3"/>
    <x v="4"/>
    <n v="4"/>
    <s v="SEMARANG"/>
    <s v="INNER - SEMARANG JATENG UTARA"/>
    <s v="GNK"/>
    <s v="REG"/>
    <s v="AO"/>
    <s v="NEW SALES"/>
    <m/>
    <s v="Completed (PS)"/>
    <s v="RBS-Regional 3"/>
    <d v="2026-08-14T11:38:50"/>
    <d v="2026-08-15T12:12:12"/>
    <n v="69365950"/>
    <m/>
    <n v="143424113706"/>
    <s v="PT. YOHANA CITRA MANDIRI"/>
    <s v="ODP-GNK-F01/004"/>
    <s v="WO061783401"/>
    <m/>
    <m/>
    <m/>
    <n v="106.847913583159"/>
    <n v="-6.1762045227519202"/>
    <s v="AMRBS;406295;REG3;UKHIBUL MUKHSININ;YAINAL ARIFIN;081390301235;PSB 100MB 1:1 500K PSB 150K"/>
    <s v="Account Manager"/>
    <m/>
    <m/>
    <m/>
    <m/>
    <m/>
    <m/>
    <m/>
    <m/>
    <s v="Management Janji"/>
    <s v="2026-08-16 08:00:00|Tanggal pemasangan: 27/07/2026 Jam pemasangan : pagi / siang Info Tambahan : Hubungi pelanggan dulu sebelum ke lokasi. terima kasih|40951377|MYDITA"/>
    <s v="FCC"/>
    <s v="14-08-2026 11:39:52"/>
    <d v="2026-08-16T08:00:00"/>
    <m/>
    <s v="PS"/>
    <s v="GNK"/>
    <s v="NO ADDON"/>
    <n v="20260815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6T08:00:00"/>
    <s v="2026-08-16 08:00:00|Tanggal pemasangan: 27/07/2026 Jam pemasangan : pagi / siang Info Tambahan : Hubungi pelanggan dulu sebelum ke lokasi. terima kasih|40951377|MYDITA"/>
    <n v="2026"/>
    <n v="8"/>
    <n v="15"/>
    <d v="2026-08-15T00:00:00"/>
    <n v="-1.3333333333357587"/>
    <x v="1"/>
    <x v="4"/>
  </r>
  <r>
    <n v="2772"/>
    <n v="1002521375"/>
    <n v="3"/>
    <x v="4"/>
    <n v="4"/>
    <s v="PEKALONGAN"/>
    <s v="SLAWI"/>
    <s v="ADW"/>
    <s v="REG"/>
    <s v="AO"/>
    <s v="NEW SALES"/>
    <s v="1P INET"/>
    <s v="Completed (PS)"/>
    <s v="RBS-Regional 3"/>
    <d v="2026-08-12T09:22:57"/>
    <d v="2026-08-12T19:01:46"/>
    <n v="69363890"/>
    <m/>
    <n v="146282105545"/>
    <s v="SPBU SINGKIL"/>
    <s v="ODP-ADW-FE/084"/>
    <s v="WO061557351"/>
    <m/>
    <m/>
    <m/>
    <n v="109.12540799999999"/>
    <n v="-6.9307619999999996"/>
    <s v="|MN00292|MYIA-032055336255/POI/Antoro/081226068687/spbusingkil@gmail.com"/>
    <s v="MYIB_ASSISTANT"/>
    <m/>
    <m/>
    <m/>
    <m/>
    <m/>
    <m/>
    <m/>
    <m/>
    <s v="Management Janji"/>
    <s v="2026-08-13 08:00:00 | Nama Pic : BP ANTORO No Hp Pic : 081226068687 Jam Pemasangan : 08:00 - 12.00 Tanggal Pemasangan : KAMIS 13 AGUSTUS 2026 Info Tambahan : Hubungi pelanggan sebelum datang ke lokasi"/>
    <s v="FCC"/>
    <d v="2026-12-08T09:40:31"/>
    <d v="2026-08-13T08:00:00"/>
    <m/>
    <s v="PS"/>
    <s v="ADW"/>
    <s v="NO ADDON"/>
    <n v="20260812"/>
    <s v="Completed"/>
    <s v="HSI Bisnis Promo HUT Telkom PSB 70% - 100 Mbps"/>
    <s v="INDIBIZ"/>
    <m/>
    <m/>
    <d v="2026-08-13T08:00:00"/>
    <s v="2026-08-13 08:00:00 | Nama Pic : BP ANTORO No Hp Pic : 081226068687 Jam Pemasangan : 08:00 - 12.00 Tanggal Pemasangan : KAMIS 13 AGUSTUS 2026 Info Tambahan : Hubungi pelanggan sebelum datang ke lokasi"/>
    <n v="2026"/>
    <n v="8"/>
    <n v="12"/>
    <d v="2026-08-12T00:00:00"/>
    <n v="-1.3333333333357587"/>
    <x v="1"/>
    <x v="4"/>
  </r>
  <r>
    <n v="2773"/>
    <n v="1002511623"/>
    <n v="3"/>
    <x v="2"/>
    <n v="4"/>
    <s v="PURWOKERTO"/>
    <s v="CILACAP"/>
    <s v="GML"/>
    <s v="REG"/>
    <s v="AO"/>
    <s v="NEW SALES"/>
    <m/>
    <s v="CANCEL COMPLETED"/>
    <s v="RBS-Regional 3"/>
    <d v="2026-08-06T09:42:33"/>
    <d v="2026-08-10T02:01:05"/>
    <n v="69359649"/>
    <m/>
    <n v="141362105046"/>
    <s v="SPBU KARANGKANDRI CILACAP"/>
    <s v="ODP-GML-FL/025"/>
    <m/>
    <m/>
    <m/>
    <m/>
    <n v="109.090851681036"/>
    <n v="-7.66257153173835"/>
    <s v=" SA; MC80043 ; TIWI  ; TREG3 ; CILACAP ;PSB 1S HSI BISNIS PROMO 50 MB; SPBU KARANGKANDRI CILACAP; INDRA PRASETYO/ 081391637110 ; indraprasetyob7@gmail.com  "/>
    <s v="Sales Profesional"/>
    <m/>
    <m/>
    <m/>
    <m/>
    <m/>
    <m/>
    <m/>
    <m/>
    <m/>
    <m/>
    <m/>
    <d v="2026-06-08T09:55:05"/>
    <m/>
    <m/>
    <s v="REJECT_FCC"/>
    <s v="GML"/>
    <s v="NO ADDON"/>
    <m/>
    <s v="Order dicancel oleh SYSTEM remark : CANCEL ORDER by System : pelanggan belum melakukan upload dokumen melebihi 3 hari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s v="Order dicancel oleh SYSTEM remark : CANCEL ORDER by System : pelanggan belum melakukan upload dokumen melebihi 3 hari"/>
    <m/>
    <m/>
    <m/>
    <m/>
    <m/>
    <e v="#NUM!"/>
    <e v="#NUM!"/>
    <x v="0"/>
    <x v="4"/>
  </r>
  <r>
    <n v="2774"/>
    <n v="1002516799"/>
    <n v="3"/>
    <x v="3"/>
    <n v="5"/>
    <s v="MADURA"/>
    <s v="BANGKALAN"/>
    <s v="OMB"/>
    <s v="REG"/>
    <s v="AO"/>
    <s v="NEW SALES"/>
    <s v="1P INET"/>
    <s v="Completed (PS)"/>
    <s v="RBS-Regional 3"/>
    <d v="2026-08-10T08:23:56"/>
    <d v="2026-08-10T18:44:58"/>
    <n v="69362047"/>
    <m/>
    <n v="152438901628"/>
    <s v="SMA Takhassus Alquran"/>
    <s v="ODP-OMB-FB/48 FB/D05/48.01"/>
    <s v="WO061356683"/>
    <m/>
    <m/>
    <m/>
    <n v="113.347449973225"/>
    <n v="-7.0618371538331601"/>
    <s v="MD|MYDB-20260809264831|DN00001/MN00572|SMA Takhassus Alquran|087763212518"/>
    <s v="MYDIGIBIZPARTNER"/>
    <m/>
    <m/>
    <m/>
    <m/>
    <m/>
    <m/>
    <m/>
    <m/>
    <s v="Management Janji"/>
    <s v="2026-08-11 08:00:00 | Tanggal pemasangan :11/08/2026 Jam pemasangan : pagi Info Tambahan : Hubungi pelanggan dulu sebelum ke lokasi terima kasih."/>
    <s v="FCC"/>
    <d v="2026-10-08T08:40:06"/>
    <d v="2026-08-11T08:00:00"/>
    <m/>
    <s v="PS"/>
    <s v="OMB"/>
    <s v="NETMONK"/>
    <n v="20260810"/>
    <s v="Completed"/>
    <s v="HSI Bisnis Bundling Netmonk Promo 2026 PSB 70% - 300 Mbps"/>
    <s v="INDIBIZ"/>
    <m/>
    <m/>
    <d v="2026-08-11T08:00:00"/>
    <s v="2026-08-11 08:00:00 | Tanggal pemasangan :11/08/2026 Jam pemasangan : pagi Info Tambahan : Hubungi pelanggan dulu sebelum ke lokasi terima kasih."/>
    <n v="2026"/>
    <n v="8"/>
    <n v="10"/>
    <d v="2026-08-10T00:00:00"/>
    <n v="-1.3333333333357587"/>
    <x v="1"/>
    <x v="6"/>
  </r>
  <r>
    <n v="2775"/>
    <n v="1002507239"/>
    <n v="3"/>
    <x v="6"/>
    <n v="5"/>
    <s v="SIDOARJO"/>
    <s v="MOJOKERTO"/>
    <s v="MJS"/>
    <s v="REG"/>
    <s v="AO"/>
    <s v="NEW SALES"/>
    <m/>
    <s v="OSS - FALLOUT"/>
    <s v="RBS-Regional 3"/>
    <d v="2026-08-04T10:05:13"/>
    <d v="2026-08-13T15:32:19"/>
    <n v="69358024"/>
    <m/>
    <n v="152330220670"/>
    <s v="PT. INOCYCLE TECHNOLOGI GROUP CAB MOJOKERTO"/>
    <s v="ODP-MJS-FC/20"/>
    <s v="WO060869490"/>
    <m/>
    <m/>
    <m/>
    <n v="112.5595477"/>
    <n v="-7.5436052"/>
    <s v="|MN00518|/PT. INOCYCLE TECHNOLOGI GROUP CAB MOJOKERTO /WINBACK 2.0 HSI B2B (1:1) 100MBPS 535RB PSB DISC 70%//mokhamadcahyono200597@gmail.com/MOKHAMAD CAHYONO/85700111264"/>
    <s v="Sales Force DBS"/>
    <m/>
    <m/>
    <m/>
    <m/>
    <m/>
    <m/>
    <m/>
    <m/>
    <s v="Management Janji"/>
    <s v="2026-08-05 08:00:00|M Janji : (05/08/2026) jam Pasang : 09:00 Note : hubungi pelanggan jika ingin kelokasi|40961370|MYDITA"/>
    <s v="FCC"/>
    <d v="2026-04-08T10:10:33"/>
    <d v="2026-08-05T08:00:00"/>
    <s v="Kendala Pelanggan"/>
    <s v="FO_WFM"/>
    <s v="MJS"/>
    <s v="NO ADDON"/>
    <m/>
    <s v="Provisioning Failed|WFM|INF009037473|ODP FULL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8:00:00"/>
    <s v="2026-08-05 08:00:00|M Janji : (05/08/2026) jam Pasang : 09:00 Note : hubungi pelanggan jika ingin kelokasi|40961370|MYDITA"/>
    <m/>
    <m/>
    <m/>
    <e v="#NUM!"/>
    <e v="#NUM!"/>
    <x v="0"/>
    <x v="20"/>
  </r>
  <r>
    <n v="2776"/>
    <n v="1002517668"/>
    <n v="3"/>
    <x v="1"/>
    <n v="5"/>
    <s v="MALANG"/>
    <s v="BATU"/>
    <s v="BLB"/>
    <s v="REG"/>
    <s v="AO"/>
    <s v="NEW SALES"/>
    <m/>
    <s v="Completed (PS)"/>
    <s v="RBS-Regional 3"/>
    <d v="2026-08-10T12:57:06"/>
    <d v="2026-08-10T14:19:34"/>
    <n v="69361415"/>
    <m/>
    <n v="152702232179"/>
    <s v="CV Smart Artha Muda"/>
    <s v="ODP-BLB-FBD/01"/>
    <s v="WO061392707"/>
    <m/>
    <m/>
    <m/>
    <n v="112.6529309"/>
    <n v="-7.9227030999999997"/>
    <s v="|MC20057|MYIA-030570485283/POI/Nurul Fatimah/085804286006/smartarthamuda@gmail.com"/>
    <s v="Sales Profesional"/>
    <m/>
    <m/>
    <m/>
    <m/>
    <m/>
    <m/>
    <m/>
    <m/>
    <s v="Management Janji"/>
    <s v="2026-08-09 13:00:00 | Nama PIC: bu nurul   Notel: 085804286006  Alt: -   Tanggal: 9/8/2026  Jam Pasang: Siang  Note: Hubungi pelanggan sebelum ke lokasi, terima kasih.  "/>
    <s v="FCC"/>
    <d v="2026-10-08T13:09:48"/>
    <m/>
    <m/>
    <s v="PS"/>
    <s v="BLB"/>
    <s v="NO ADDON"/>
    <n v="20260810"/>
    <s v="Completed"/>
    <s v="- SP_NOSS;SP_NOSS ~ Internet NOSS Multispeed Network[0]  - SP_NOSS;SP_NOSS ~ Internet NOSS Multispeed Network[0]  - E23015;E23015 ~ ES23 - Perangkat ONT[0]  - E23015~null~44292;E23015||11||Abodemen 0[0]  - E23015~null~E23015_SWONTPREM;SWONTPREM ~ Biaya Se"/>
    <s v="INDIBIZ"/>
    <m/>
    <m/>
    <d v="2026-08-10T07:00:00"/>
    <s v="2026-08-09 13:00:00 | Nama PIC: bu nurul   Notel: 085804286006  Alt: -   Tanggal: 9/8/2026  Jam Pasang: Siang  Note: Hubungi pelanggan sebelum ke lokasi, terima kasih.  "/>
    <n v="2026"/>
    <n v="8"/>
    <n v="10"/>
    <d v="2026-08-10T00:00:00"/>
    <n v="-0.29166666666424135"/>
    <x v="1"/>
    <x v="15"/>
  </r>
  <r>
    <n v="2777"/>
    <n v="1002509462"/>
    <n v="3"/>
    <x v="1"/>
    <n v="5"/>
    <s v="KEDIRI"/>
    <s v="BLITAR"/>
    <s v="SNT"/>
    <s v="REG"/>
    <s v="AO"/>
    <s v="NEW SALES"/>
    <s v="1P INET"/>
    <s v="Completed (PS)"/>
    <s v="RBS-Regional 3"/>
    <d v="2026-08-04T19:14:56"/>
    <d v="2026-08-05T18:34:10"/>
    <n v="69358694"/>
    <m/>
    <n v="152736209282"/>
    <s v="SPBU 54.661.22 CV TONGKOL MAS"/>
    <s v="ODP-SNT-FA/05 FA/D01/05.01"/>
    <s v="WO060933269"/>
    <m/>
    <m/>
    <m/>
    <n v="112.012428"/>
    <n v="-8.0506139999999995"/>
    <s v="|MN02734|MYIA-016250997928/POI/WIWIK SULASTRIONINGSIH/081515700168/spbu.tongkolmas@gmail.com"/>
    <s v="MYIB_ASSISTANT"/>
    <m/>
    <m/>
    <m/>
    <m/>
    <m/>
    <m/>
    <m/>
    <m/>
    <s v="Management Janji"/>
    <s v="2026-08-06 08:00:00 | Nama Pic : bu ilma  No Hp Pic : 081515700168 No alt : - Jam Pemasangan : siang  Tanggal Pemasangan : 5 Agustus 2026"/>
    <s v="FCC"/>
    <d v="2026-04-08T19:25:12"/>
    <d v="2026-08-06T08:00:00"/>
    <m/>
    <s v="PS"/>
    <s v="SNT"/>
    <s v="NO ADDON"/>
    <n v="20260805"/>
    <s v="Completed"/>
    <s v="HSI Bisnis Basic Promo HUT Telkom PSB 70% - 50 Mbps"/>
    <s v="INDIBIZ"/>
    <m/>
    <m/>
    <d v="2026-08-06T08:00:00"/>
    <s v="2026-08-06 08:00:00 | Nama Pic : bu ilma  No Hp Pic : 081515700168 No alt : - Jam Pemasangan : siang  Tanggal Pemasangan : 5 Agustus 2026"/>
    <n v="2026"/>
    <n v="8"/>
    <n v="5"/>
    <d v="2026-08-05T00:00:00"/>
    <n v="-1.3333333333357587"/>
    <x v="1"/>
    <x v="28"/>
  </r>
  <r>
    <n v="2778"/>
    <n v="1002510594"/>
    <n v="3"/>
    <x v="2"/>
    <n v="4"/>
    <s v="YOGYAKARTA"/>
    <s v="SLEMAN"/>
    <s v="GOD"/>
    <s v="REG"/>
    <s v="AO"/>
    <s v="NEW SALES"/>
    <m/>
    <s v="MYDITA - GAGAL SEND CARING UNSC"/>
    <s v="RBS-Regional 3"/>
    <d v="2026-08-05T13:38:36"/>
    <d v="2026-08-06T13:45:02"/>
    <n v="69359162"/>
    <m/>
    <n v="146136130059"/>
    <s v="SMP N 4 SENTOLO"/>
    <m/>
    <m/>
    <m/>
    <m/>
    <m/>
    <n v="110.246213"/>
    <n v="-7.8644360000000004"/>
    <s v="|MC80063|/Muhammad Thohar Mahmudi/085725511244/smp4sentolo@gmail.com"/>
    <s v="Sales Profesional"/>
    <m/>
    <m/>
    <m/>
    <m/>
    <m/>
    <m/>
    <m/>
    <m/>
    <m/>
    <m/>
    <m/>
    <d v="2026-05-08T13:39:44"/>
    <m/>
    <m/>
    <m/>
    <s v="GOD"/>
    <s v="NO ADDON"/>
    <m/>
    <s v="MYDITA - GAGAL SEND CARING UNSC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m/>
    <m/>
    <m/>
    <m/>
    <m/>
    <e v="#NUM!"/>
    <e v="#NUM!"/>
    <x v="0"/>
    <x v="4"/>
  </r>
  <r>
    <n v="2779"/>
    <n v="1002504602"/>
    <n v="3"/>
    <x v="6"/>
    <n v="5"/>
    <s v="SIDOARJO"/>
    <s v="MOJOKERTO"/>
    <s v="MIP"/>
    <s v="REG"/>
    <s v="AO"/>
    <s v="NEW SALES"/>
    <m/>
    <s v="Completed (PS)"/>
    <s v="RBS-Regional 3"/>
    <d v="2026-08-01T13:55:26"/>
    <d v="2026-08-01T19:52:10"/>
    <n v="69356740"/>
    <m/>
    <n v="152313207113"/>
    <s v="METRO BAN"/>
    <s v="ODP-MIP-FH/16"/>
    <s v="WO060657340"/>
    <m/>
    <m/>
    <m/>
    <n v="112.3360168"/>
    <n v="-7.4538650999999998"/>
    <s v="|MN02783|/METRO BAN/WINBACK 2.0 HSI B2B (1:1) 50MBPS 355RB PSB DISC 70%//kamsoupay.coc@gmail.com/SYAFAUDIN/81806603025"/>
    <s v="Sales Force DBS"/>
    <m/>
    <m/>
    <m/>
    <m/>
    <m/>
    <m/>
    <m/>
    <m/>
    <s v="Management Janji"/>
    <s v="2026-08-02 13:00:00|Nama Pic : BP SYAFA No Hp Pic : 081806603025 Jam Pemasangan : 08:00 - 12.00 Tanggal Pemasangan : 03 AGUSTUS 2026 Info Tambahan : Hubungi pelanggan sebelum datang ke lokasi, terima kasih.|YU5156|MYDITA"/>
    <s v="FCC"/>
    <d v="2026-01-08T14:09:52"/>
    <d v="2026-08-02T13:00:00"/>
    <m/>
    <s v="PS"/>
    <s v="MIP"/>
    <s v="NO ADDON"/>
    <n v="20260801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2T13:00:00"/>
    <s v="2026-08-02 13:00:00|Nama Pic : BP SYAFA No Hp Pic : 081806603025 Jam Pemasangan : 08:00 - 12.00 Tanggal Pemasangan : 03 AGUSTUS 2026 Info Tambahan : Hubungi pelanggan sebelum datang ke lokasi, terima kasih.|YU5156|MYDITA"/>
    <n v="2026"/>
    <n v="8"/>
    <n v="1"/>
    <d v="2026-08-01T00:00:00"/>
    <n v="-1.5416666666642413"/>
    <x v="1"/>
    <x v="20"/>
  </r>
  <r>
    <n v="2780"/>
    <n v="1002526100"/>
    <n v="3"/>
    <x v="6"/>
    <n v="5"/>
    <s v="PASURUAN"/>
    <s v="PROBOLINGGO"/>
    <s v="KRZ"/>
    <s v="REG"/>
    <s v="AO"/>
    <s v="NEW SALES"/>
    <m/>
    <s v="Completed (PS)"/>
    <s v="RBS-Regional 3"/>
    <d v="2026-08-14T11:18:52"/>
    <d v="2026-08-14T15:26:02"/>
    <n v="69365911"/>
    <m/>
    <n v="152509216317"/>
    <s v="TOKO KELVIN"/>
    <s v="ODP-KRZ-FT/28"/>
    <s v="WO061740862"/>
    <m/>
    <m/>
    <m/>
    <n v="113.3878206"/>
    <n v="-7.8115274000000001"/>
    <s v="|MN00836|/TOKO KELVIN/WINBACK 2.0 HSI B2B (1:1) 100MBPS 535RB PSB DISC 70%//Mohammadkelvin889@gmail.com/MOHAMMAD KELVIN/85259697887"/>
    <s v="Sales Force DBS"/>
    <m/>
    <m/>
    <m/>
    <m/>
    <m/>
    <m/>
    <m/>
    <m/>
    <s v="Management Janji"/>
    <s v="2026-08-15 13:00:00|Nama PIC : Bp Kelvin No HP : 085259697887 No Alt : - M Janji :  15 Agustus 2026 Jam Pasang : Pagi / Siang Note : hubungi pelanggan jika ingin kelokasi|40951378|MYDITA"/>
    <s v="FCC"/>
    <s v="14-08-2026 11:39:52"/>
    <d v="2026-08-15T13:00:00"/>
    <m/>
    <s v="PS"/>
    <s v="KRZ"/>
    <s v="NO ADDON"/>
    <n v="202608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5T13:00:00"/>
    <s v="2026-08-15 13:00:00|Nama PIC : Bp Kelvin No HP : 085259697887 No Alt : - M Janji :  15 Agustus 2026 Jam Pasang : Pagi / Siang Note : hubungi pelanggan jika ingin kelokasi|40951378|MYDITA"/>
    <n v="2026"/>
    <n v="8"/>
    <n v="14"/>
    <d v="2026-08-14T00:00:00"/>
    <n v="-1.5416666666642413"/>
    <x v="1"/>
    <x v="27"/>
  </r>
  <r>
    <n v="2781"/>
    <n v="1002513629"/>
    <n v="3"/>
    <x v="1"/>
    <n v="5"/>
    <s v="MALANG"/>
    <s v="KEPANJEN"/>
    <s v="KLJ"/>
    <s v="REG"/>
    <s v="AO"/>
    <s v="NEW SALES"/>
    <s v="1P INET"/>
    <s v="102 | FOLLOW UP COMPLETED"/>
    <s v="RBS-Regional 3"/>
    <d v="2026-08-07T07:38:58"/>
    <d v="2026-08-10T11:19:20"/>
    <n v="69360390"/>
    <m/>
    <n v="152703903455"/>
    <s v="SMPN 4 MALANG"/>
    <s v="ODP-KLJ-FAK/09 KLJ/D01/01.09"/>
    <s v="WO061126821"/>
    <m/>
    <m/>
    <m/>
    <n v="112.6161731"/>
    <n v="-7.9575198"/>
    <s v="|MN01864|MYIA-059563670705/POI/NGATEMAN/087796646626/smpn4malang@yahoo.co.id"/>
    <s v="MYIB_ASSISTANT"/>
    <m/>
    <m/>
    <m/>
    <m/>
    <m/>
    <m/>
    <m/>
    <m/>
    <s v="Management Janji"/>
    <s v="2026-08-08 08:00:00 | telp :087796646626  alt : pagi / siang 10/08/2026 hub sebelum ke lokasi "/>
    <s v="FCC"/>
    <d v="2026-07-08T07:39:45"/>
    <d v="2026-08-08T08:00:00"/>
    <s v="Kendala Lainnya"/>
    <s v="REVOKE"/>
    <s v="KLJ"/>
    <s v="NO ADDON"/>
    <m/>
    <s v="Follow Up Revoke Completed, New Order ID : SC1002517397"/>
    <s v="HSI Bisnis Basic Promo HUT Telkom PSB 70% - 50 Mbps"/>
    <s v="INDIBIZ"/>
    <m/>
    <m/>
    <d v="2026-08-08T08:00:00"/>
    <s v="2026-08-08 08:00:00 | telp :087796646626  alt : pagi / siang 10/08/2026 hub sebelum ke lokasi "/>
    <m/>
    <m/>
    <m/>
    <e v="#NUM!"/>
    <e v="#NUM!"/>
    <x v="0"/>
    <x v="24"/>
  </r>
  <r>
    <n v="2782"/>
    <n v="1002525257"/>
    <n v="3"/>
    <x v="3"/>
    <n v="5"/>
    <s v="SBY UTARA"/>
    <s v="KENJERAN"/>
    <s v="KPS"/>
    <s v="REG"/>
    <s v="AO"/>
    <s v="NEW SALES"/>
    <s v="1P INET"/>
    <s v="Completed (PS)"/>
    <s v="RBS-Regional 3"/>
    <d v="2026-08-13T19:22:58"/>
    <d v="2026-08-14T16:57:54"/>
    <n v="69365540"/>
    <m/>
    <n v="152404213651"/>
    <s v="Ulva Riani fashion"/>
    <s v="ODP-KBL-FKC/100"/>
    <s v="WO061704040"/>
    <m/>
    <m/>
    <m/>
    <n v="112.7727143"/>
    <n v="-7.2078534000000003"/>
    <s v="|MN02435|MYIA-084707635585/POI/Ulva Riani /087851107799/ulvariani999@gmail.com"/>
    <s v="MYIB_ASSISTANT"/>
    <m/>
    <m/>
    <m/>
    <m/>
    <m/>
    <m/>
    <m/>
    <m/>
    <s v="Management Janji"/>
    <s v="2026-08-14 17:00:00 | Nama PIC : Ibu Ulva No HP : 087851107799 No Alt : - M Janji :  14 Agustus 2026 Jam Pasang : Pagi / Siang Note : hubungi pelanggan jika ingin kelokasi "/>
    <s v="FCC"/>
    <s v="13-08-2026 19:25:54"/>
    <d v="2026-08-14T17:00:00"/>
    <m/>
    <s v="PS"/>
    <s v="KPS"/>
    <s v="NO ADDON"/>
    <n v="20260814"/>
    <s v="Completed"/>
    <s v="HSI Bisnis Promo HUT Telkom PSB 70% - 150 Mbps"/>
    <s v="INDIBIZ"/>
    <m/>
    <m/>
    <d v="2026-08-14T17:00:00"/>
    <s v="2026-08-14 17:00:00 | Nama PIC : Ibu Ulva No HP : 087851107799 No Alt : - M Janji :  14 Agustus 2026 Jam Pasang : Pagi / Siang Note : hubungi pelanggan jika ingin kelokasi "/>
    <n v="2026"/>
    <n v="8"/>
    <n v="14"/>
    <d v="2026-08-14T00:00:00"/>
    <n v="-0.70833333333575865"/>
    <x v="1"/>
    <x v="23"/>
  </r>
  <r>
    <n v="2783"/>
    <n v="1002533663"/>
    <n v="3"/>
    <x v="3"/>
    <n v="5"/>
    <s v="MADURA"/>
    <s v="PAMEKASAN"/>
    <s v="PME"/>
    <s v="REG"/>
    <s v="AO"/>
    <s v="NEW SALES"/>
    <m/>
    <s v="QC MIA - INVALID QUALITY CONTROL MIA"/>
    <s v="RBS-Regional 3"/>
    <d v="2026-08-18T14:56:18"/>
    <d v="2026-08-18T15:40:10"/>
    <n v="69369183"/>
    <m/>
    <n v="152426928323"/>
    <s v="CV TIGA SAUDARA"/>
    <s v="ODP-PME-FBP/50"/>
    <m/>
    <m/>
    <m/>
    <m/>
    <n v="113.56073619999999"/>
    <n v="-7.1241570999999997"/>
    <s v="|MN00558|/CV TIGA SAUDARA/085933769288/k55526867@gmail.com/HSI Bisnis Promo HUT Telkom (1:1) 150 Mbps (Rp 620.000) PSB Rp 150.000/Anam/-7,1241571, 113,5607362"/>
    <s v="Sales Force DBS"/>
    <m/>
    <m/>
    <m/>
    <m/>
    <m/>
    <m/>
    <m/>
    <m/>
    <m/>
    <m/>
    <m/>
    <s v="18-08-2026 15:10:19"/>
    <m/>
    <m/>
    <s v="QC1"/>
    <s v="PME"/>
    <s v="NO ADDON"/>
    <m/>
    <s v="QC MIA - INVALID QUALITY CONTROL MIA - Indikasi Foto Diambil dari Google Maps - silakan upload lokasi langsung bukan dari Goo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m/>
    <m/>
    <m/>
    <m/>
    <m/>
    <e v="#NUM!"/>
    <e v="#NUM!"/>
    <x v="0"/>
    <x v="6"/>
  </r>
  <r>
    <n v="2784"/>
    <n v="1002521548"/>
    <n v="3"/>
    <x v="3"/>
    <n v="5"/>
    <s v="MADURA"/>
    <s v="PAMEKASAN"/>
    <s v="SMP"/>
    <s v="REG"/>
    <s v="AO"/>
    <s v="NEW SALES"/>
    <s v="1P INET"/>
    <s v="MIA - INVALID SURVEY"/>
    <s v="RBS-Regional 3"/>
    <d v="2026-08-12T10:19:57"/>
    <d v="2026-08-12T19:22:21"/>
    <n v="69363923"/>
    <m/>
    <n v="152431232361"/>
    <s v="ABADI JAYA"/>
    <s v="ODP-SMP-FN/26 FN/D03/26.01"/>
    <s v="WO061562910"/>
    <m/>
    <m/>
    <m/>
    <n v="113.793541900813"/>
    <n v="-6.9606963593801101"/>
    <s v="MD|MYDB-20260811265018|DN00001/MN00806|ABADI JAYA|08385834507"/>
    <s v="MYDIGIBIZPARTNER"/>
    <m/>
    <m/>
    <m/>
    <m/>
    <m/>
    <m/>
    <m/>
    <m/>
    <s v="Management Janji"/>
    <s v="2026-08-13 08:00:00 | Nama PIC : bapak saifi No HP : 08385834507 No Alternatif : - M Janji : 13/07/2026 Jam Pasang : Pagi NoteÃ‚Â :  Hubungi terlebih dahulu sebelum ke lokasi "/>
    <s v="FCC"/>
    <d v="2026-12-08T10:39:53"/>
    <d v="2026-08-13T08:00:00"/>
    <m/>
    <s v="SURVEY_NEW_MANJA"/>
    <s v="SMP"/>
    <s v="NO ADDON"/>
    <m/>
    <s v="MIE - INVALID SURVEY - Kendala Jalur/Rute Tarikan"/>
    <s v="HSI Bisnis Promo HUT Telkom PSB 70% - 50 Mbps"/>
    <s v="INDIBIZ"/>
    <m/>
    <m/>
    <d v="2026-08-13T08:00:00"/>
    <s v="2026-08-13 08:00:00 | Nama PIC : bapak saifi No HP : 08385834507 No Alternatif : - M Janji : 13/07/2026 Jam Pasang : Pagi NoteÃ‚Â :  Hubungi terlebih dahulu sebelum ke lokasi "/>
    <m/>
    <m/>
    <m/>
    <e v="#NUM!"/>
    <e v="#NUM!"/>
    <x v="0"/>
    <x v="6"/>
  </r>
  <r>
    <n v="2785"/>
    <n v="1002529510"/>
    <n v="3"/>
    <x v="1"/>
    <n v="5"/>
    <s v="KEDIRI"/>
    <s v="NGANJUK"/>
    <s v="WRJ"/>
    <s v="REG"/>
    <s v="AO"/>
    <s v="NEW SALES"/>
    <s v="1P INET"/>
    <s v="Completed (PS)"/>
    <s v="RBS-Regional 3"/>
    <d v="2026-08-16T11:34:57"/>
    <d v="2026-08-17T21:06:54"/>
    <n v="69367434"/>
    <m/>
    <n v="152641205610"/>
    <s v="STT POMOSDA"/>
    <s v="ODP-WRJ-FH/33 FH/D03/33.01"/>
    <s v="WO061866405"/>
    <m/>
    <m/>
    <m/>
    <n v="112.03703179999999"/>
    <n v="-7.6380673999999997"/>
    <s v="|MC20057|MYIA-055178312583/POI/Dony Cahyo Dwi Putra/088983166308/karimjayasentosa@gmail.com"/>
    <s v="MYIB_ASSISTANT"/>
    <m/>
    <m/>
    <m/>
    <m/>
    <m/>
    <m/>
    <m/>
    <m/>
    <s v="Management Janji"/>
    <s v="2026-08-17 08:00:00 | M Janji : (17 AGUSTUS 2026) jam Pasang : pagi siang Note : hubungi pelanggan jika ingin kelokasi"/>
    <s v="FCC"/>
    <s v="16-08-2026 11:39:53"/>
    <d v="2026-08-17T08:00:00"/>
    <m/>
    <s v="PS"/>
    <s v="WRJ"/>
    <s v="NO ADDON"/>
    <n v="20260817"/>
    <s v="Completed"/>
    <s v="HSI Bisnis Promo HUT Telkom PSB 70% - 300 Mbps"/>
    <s v="INDIBIZ"/>
    <m/>
    <m/>
    <d v="2026-08-17T08:00:00"/>
    <s v="2026-08-17 08:00:00 | M Janji : (17 AGUSTUS 2026) jam Pasang : pagi siang Note : hubungi pelanggan jika ingin kelokasi"/>
    <n v="2026"/>
    <n v="8"/>
    <n v="17"/>
    <d v="2026-08-17T00:00:00"/>
    <n v="-0.33333333333575865"/>
    <x v="1"/>
    <x v="3"/>
  </r>
  <r>
    <n v="2786"/>
    <n v="1002528379"/>
    <n v="3"/>
    <x v="1"/>
    <n v="5"/>
    <s v="MADIUN"/>
    <s v="BOJONEGORO"/>
    <s v="BJN"/>
    <s v="REG"/>
    <s v="AO"/>
    <s v="NEW SALES"/>
    <s v="1P INET"/>
    <s v="Completed (PS)"/>
    <s v="RBS-Regional 3"/>
    <d v="2026-08-15T13:46:57"/>
    <d v="2026-08-16T14:22:02"/>
    <n v="69366927"/>
    <m/>
    <n v="152609258602"/>
    <s v="teras coffe"/>
    <s v="ODP-BJN-FBA/38 FBA/D04/38.01"/>
    <s v="WO061826181"/>
    <m/>
    <m/>
    <m/>
    <n v="111.91269019197399"/>
    <n v="-7.1847572612772703"/>
    <s v="|MN02366|MYIA-034858610091/POI/Dewi Sri usman/082257206555/sesecantik23@gmail.com"/>
    <s v="MYIB_ASSISTANT"/>
    <m/>
    <m/>
    <m/>
    <m/>
    <m/>
    <m/>
    <m/>
    <m/>
    <s v="Management Janji"/>
    <s v="2026-08-16 15:00:00 | Nama PIC:  bu dewi  No HP: 082336828863 Alt: Tanggal: 16/08/2026 Jam Pasang: Sore Note: Hubungi sebelum ke lokasi, terimakasih. "/>
    <s v="FCC"/>
    <s v="15-08-2026 13:54:55"/>
    <d v="2026-08-16T15:00:00"/>
    <m/>
    <s v="PS"/>
    <s v="BJN"/>
    <s v="NO ADDON"/>
    <n v="20260816"/>
    <s v="Completed"/>
    <s v="HSI Bisnis Basic Promo HUT Telkom PSB 70% - 50 Mbps"/>
    <s v="INDIBIZ"/>
    <m/>
    <m/>
    <d v="2026-08-16T15:00:00"/>
    <s v="2026-08-16 15:00:00 | Nama PIC:  bu dewi  No HP: 082336828863 Alt: Tanggal: 16/08/2026 Jam Pasang: Sore Note: Hubungi sebelum ke lokasi, terimakasih. "/>
    <n v="2026"/>
    <n v="8"/>
    <n v="16"/>
    <d v="2026-08-16T00:00:00"/>
    <n v="-0.625"/>
    <x v="1"/>
    <x v="18"/>
  </r>
  <r>
    <n v="2787"/>
    <n v="1002530808"/>
    <n v="3"/>
    <x v="3"/>
    <n v="5"/>
    <s v="SBY SELATAN"/>
    <s v="MANYAR"/>
    <s v="GBG"/>
    <s v="REG"/>
    <s v="AO"/>
    <s v="NEW SALES"/>
    <s v="1P INET"/>
    <s v="MIA - INVALID SURVEY"/>
    <s v="RBS-Regional 3"/>
    <d v="2026-08-17T12:38:56"/>
    <d v="2026-08-18T11:47:58"/>
    <n v="69368039"/>
    <m/>
    <n v="152320245700"/>
    <s v="kost putri ungu 19"/>
    <s v="ODP-MYR-FCA/63 FCA/D06/01.63"/>
    <s v="WO061925473"/>
    <m/>
    <m/>
    <m/>
    <n v="112.7550136"/>
    <n v="-7.2702318999999997"/>
    <s v="|MN00915|MYIA-041648648213/POI/sherlina anggraeni/0881026932228/gaffi1523@gmail.com"/>
    <s v="MYIB_ASSISTANT"/>
    <m/>
    <m/>
    <m/>
    <m/>
    <m/>
    <m/>
    <m/>
    <m/>
    <s v="Management Janji"/>
    <s v="2026-08-18 13:00:00 | M janji : pagi Tanggal Pemasangan : 18/agustus/2026 Note : hubungi pelanggan jika ingin kelokasi "/>
    <s v="FCC"/>
    <s v="17-08-2026 12:40:04"/>
    <d v="2026-08-18T13:00:00"/>
    <m/>
    <s v="SURVEY_NEW_MANJA"/>
    <s v="GBG"/>
    <s v="NO ADDON"/>
    <m/>
    <s v="MIE - INVALID SURVEY - Kendala Jalur/Rute Tarikan"/>
    <s v="HSI Bisnis Basic Promo HUT Telkom PSB 70% - 75 Mbps"/>
    <s v="INDIBIZ"/>
    <m/>
    <m/>
    <d v="2026-08-18T13:00:00"/>
    <s v="2026-08-18 13:00:00 | M janji : pagi Tanggal Pemasangan : 18/agustus/2026 Note : hubungi pelanggan jika ingin kelokasi "/>
    <m/>
    <m/>
    <m/>
    <e v="#NUM!"/>
    <e v="#NUM!"/>
    <x v="0"/>
    <x v="10"/>
  </r>
  <r>
    <n v="2788"/>
    <n v="1002521582"/>
    <n v="3"/>
    <x v="2"/>
    <n v="4"/>
    <s v="MAGELANG"/>
    <s v="TEMANGGUNG"/>
    <s v="PRN"/>
    <s v="REG"/>
    <s v="AO"/>
    <s v="NEW SALES"/>
    <s v="1P INET"/>
    <s v="Completed (PS)"/>
    <s v="RBS-Regional 3"/>
    <d v="2026-08-12T10:31:57"/>
    <d v="2026-08-13T16:04:13"/>
    <n v="69363960"/>
    <m/>
    <n v="141149112910"/>
    <s v="SPBU CANDIROTO 44.562.09"/>
    <s v="ODP-PRN-FAG/010 FAG/D03/010.01"/>
    <s v="WO061564309"/>
    <m/>
    <m/>
    <m/>
    <n v="110.064064"/>
    <n v="-7.184361"/>
    <s v="|MN02495|MYIA-084963534782/POI/ARISTA ABRIAWATI/085743060500/spbu4456209.cvap@gmail.com"/>
    <s v="MYIB_ASSISTANT"/>
    <m/>
    <m/>
    <m/>
    <m/>
    <m/>
    <m/>
    <m/>
    <m/>
    <s v="Management Janji"/>
    <s v="2026-08-13 08:00:00 | Nama PIC : ibu arista No HP : 085743060500 No Alternatif : - M Janji : 13/07/2026 Jam Pasang : Pagi NoteÃ‚Â :  Hubungi terlebih dahulu sebelum ke lokasi "/>
    <s v="FCC"/>
    <d v="2026-12-08T10:39:53"/>
    <d v="2026-08-13T08:00:00"/>
    <m/>
    <s v="PS"/>
    <s v="PRN"/>
    <s v="NO ADDON"/>
    <n v="20260813"/>
    <s v="Completed"/>
    <s v="HSI Bisnis Basic Promo HUT Telkom PSB 70% - 50 Mbps"/>
    <s v="INDIBIZ"/>
    <m/>
    <m/>
    <d v="2026-08-13T08:00:00"/>
    <s v="2026-08-13 08:00:00 | Nama PIC : ibu arista No HP : 085743060500 No Alternatif : - M Janji : 13/07/2026 Jam Pasang : Pagi NoteÃ‚Â :  Hubungi terlebih dahulu sebelum ke lokasi "/>
    <n v="2026"/>
    <n v="8"/>
    <n v="13"/>
    <d v="2026-08-13T00:00:00"/>
    <n v="-0.33333333333575865"/>
    <x v="1"/>
    <x v="4"/>
  </r>
  <r>
    <n v="2789"/>
    <n v="1002516553"/>
    <n v="3"/>
    <x v="4"/>
    <n v="4"/>
    <s v="SEMARANG"/>
    <s v="UNGARAN"/>
    <s v="ABR"/>
    <s v="REG"/>
    <s v="AO"/>
    <s v="NEW SALES"/>
    <s v="1P INET"/>
    <s v="Completed (PS)"/>
    <s v="RBS-Regional 3"/>
    <d v="2026-08-09T15:13:57"/>
    <d v="2026-08-10T19:41:25"/>
    <n v="69361929"/>
    <m/>
    <n v="141459107620"/>
    <s v="Rental PS Piyatak"/>
    <s v="ODP-ABR-FF/093 FF/D05/093.01"/>
    <s v="WO061329190"/>
    <m/>
    <m/>
    <m/>
    <n v="110.289786311066"/>
    <n v="-7.3068760328006102"/>
    <s v="|MYIB-CUST|MYTN-008529240462/POI/Robiansyah Abi Maulana/081235092660/robi.maulana453@gmail.com"/>
    <s v="MYINDIBIZ"/>
    <m/>
    <m/>
    <m/>
    <m/>
    <m/>
    <m/>
    <m/>
    <m/>
    <s v="Management Janji"/>
    <s v="2026-08-10 13:00:00 | Nama PIC : Bp Robi No Hp : 081235092660 No Alt : - Tgl Pemasangan : 10 Agustus 2026 Interval : PAGI SIANG Note : Hubungi pelanggan terlebih dahulu"/>
    <s v="FCC"/>
    <d v="2026-09-08T15:25:06"/>
    <d v="2026-08-10T13:00:00"/>
    <m/>
    <s v="PS"/>
    <s v="ABR"/>
    <s v="NO ADDON"/>
    <n v="20260810"/>
    <s v="Completed"/>
    <s v="HSI Bisnis Promo HUT Telkom PSB 70% - 75 Mbps"/>
    <s v="INDIBIZ"/>
    <m/>
    <m/>
    <d v="2026-08-10T13:00:00"/>
    <s v="2026-08-10 13:00:00 | Nama PIC : Bp Robi No Hp : 081235092660 No Alt : - Tgl Pemasangan : 10 Agustus 2026 Interval : PAGI SIANG Note : Hubungi pelanggan terlebih dahulu"/>
    <n v="2026"/>
    <n v="8"/>
    <n v="10"/>
    <d v="2026-08-10T00:00:00"/>
    <n v="-0.54166666666424135"/>
    <x v="1"/>
    <x v="4"/>
  </r>
  <r>
    <n v="2790"/>
    <n v="1002518384"/>
    <n v="3"/>
    <x v="5"/>
    <n v="5"/>
    <s v="SINGARJA"/>
    <s v="GIANYAR"/>
    <s v="GIN"/>
    <s v="REG"/>
    <s v="AO"/>
    <s v="NEW SALES"/>
    <m/>
    <s v="102 | FOLLOW UP COMPLETED"/>
    <s v="RBS-Regional 3"/>
    <d v="2026-08-10T15:58:16"/>
    <d v="2026-08-12T15:10:42"/>
    <n v="69362670"/>
    <m/>
    <n v="172407213927"/>
    <s v="SD NEGERI 3 BURUAN"/>
    <s v="ODP-GIN-FAN/20"/>
    <s v="WO061443533"/>
    <m/>
    <m/>
    <m/>
    <n v="115.3020191"/>
    <n v="-8.5440394000000008"/>
    <s v="|MN02658|/PIC LUH PT OKA MAHAYANI/081339731300/sdburuan3@gmail.com"/>
    <s v="Sales Force DBS"/>
    <m/>
    <m/>
    <m/>
    <m/>
    <m/>
    <m/>
    <m/>
    <m/>
    <s v="Management Janji"/>
    <s v="2026-08-11 15:00:00|telp : 081339731300 alt :  M Janji : (11/08/2026) jam Pasang :pagi / siang  Note : hubungi pelanggan jika ingin kelokasi|40000802|MYDITA"/>
    <s v="FCC"/>
    <d v="2026-10-08T16:10:07"/>
    <d v="2026-08-11T15:00:00"/>
    <m/>
    <s v="REVOKE"/>
    <s v="GIN"/>
    <s v="NO ADDON"/>
    <m/>
    <s v="Follow Up Revoke Completed, New Order ID : SC1002522559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11T15:00:00"/>
    <s v="2026-08-11 15:00:00|telp : 081339731300 alt :  M Janji : (11/08/2026) jam Pasang :pagi / siang  Note : hubungi pelanggan jika ingin kelokasi|40000802|MYDITA"/>
    <m/>
    <m/>
    <m/>
    <e v="#NUM!"/>
    <e v="#NUM!"/>
    <x v="0"/>
    <x v="26"/>
  </r>
  <r>
    <n v="2791"/>
    <n v="1002509971"/>
    <n v="3"/>
    <x v="1"/>
    <n v="5"/>
    <s v="MADIUN"/>
    <s v="PONOROGO"/>
    <s v="LOG"/>
    <s v="REG"/>
    <s v="AO"/>
    <s v="NEW SALES"/>
    <m/>
    <s v="Completed (PS)"/>
    <s v="RBS-Regional 3"/>
    <d v="2026-08-05T10:26:41"/>
    <d v="2026-08-06T10:34:15"/>
    <n v="69347391"/>
    <m/>
    <n v="152621201444"/>
    <s v="SMP N 1 Tulakan"/>
    <s v="ODP-LOG-FD/21"/>
    <s v="WO060960680"/>
    <m/>
    <m/>
    <m/>
    <n v="111.26181800000001"/>
    <n v="-8.1719050000000006"/>
    <s v="MD|MYDB-20260720263153|DN00001/MN02053|SMP N 1 Tulakan|085230103982"/>
    <s v="MYDIGIBIZPARTNER"/>
    <m/>
    <m/>
    <m/>
    <m/>
    <m/>
    <m/>
    <m/>
    <m/>
    <s v="Management Janji"/>
    <s v="2026-08-05 13:00:00|2026-07-21 15:00:00 | Tanggal pemasangan: 21/07/2026 Jam pemasangan : pagi / siang Info Tambahan : Hubungi pelanggan dulu sebelum ke lokasi terima kasih|40961370|MYDITA"/>
    <s v="FCC"/>
    <d v="2026-05-08T10:39:45"/>
    <m/>
    <m/>
    <s v="PS"/>
    <s v="LOG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7:00:00"/>
    <s v="2026-08-05 13:00:00|2026-07-21 15:00:00 | Tanggal pemasangan: 21/07/2026 Jam pemasangan : pagi / siang Info Tambahan : Hubungi pelanggan dulu sebelum ke lokasi terima kasih|40961370|MYDITA"/>
    <n v="2026"/>
    <n v="8"/>
    <n v="6"/>
    <d v="2026-08-06T00:00:00"/>
    <n v="0.70833333333575865"/>
    <x v="1"/>
    <x v="25"/>
  </r>
  <r>
    <n v="2792"/>
    <n v="1002516329"/>
    <n v="3"/>
    <x v="4"/>
    <n v="4"/>
    <s v="PEKALONGAN"/>
    <s v="BATANG"/>
    <s v="BTG"/>
    <s v="REG"/>
    <s v="AO"/>
    <s v="NEW SALES"/>
    <s v="1P INET"/>
    <s v="Completed (PS)"/>
    <s v="RBS-Regional 3"/>
    <d v="2026-08-09T09:37:56"/>
    <d v="2026-08-10T16:18:30"/>
    <n v="69361746"/>
    <m/>
    <n v="146279105481"/>
    <s v="BATIK KAHURIPAN"/>
    <s v="ODP-BTG-FAB/098 FAB/D05/098.01"/>
    <s v="WO061304110"/>
    <m/>
    <m/>
    <m/>
    <n v="109.68969"/>
    <n v="-6.9304670000000002"/>
    <s v="|MN01913|MYIA-086578587841/POI/ERWIN SANDY NUGROHO/085600001909/azizah7174@gmail.com"/>
    <s v="MYIB_ASSISTANT"/>
    <m/>
    <m/>
    <m/>
    <m/>
    <m/>
    <m/>
    <m/>
    <m/>
    <s v="Management Janji"/>
    <s v="2026-08-10 13:00:00 | Tanggal pemasangan: 10/08/2026 Jam pemasangan : 13.00 Info Tambahan : Hubungi pelanggan dulu sebelum ke lokasi. terima kasih"/>
    <s v="FCC"/>
    <d v="2026-09-08T09:39:50"/>
    <d v="2026-08-10T13:00:00"/>
    <m/>
    <s v="PS"/>
    <s v="BTG"/>
    <s v="NO ADDON"/>
    <n v="20260810"/>
    <s v="Completed"/>
    <s v="HSI Bisnis Basic Promo HUT Telkom PSB 70% - 100 Mbps Dual Band"/>
    <s v="INDIBIZ"/>
    <m/>
    <m/>
    <d v="2026-08-10T13:00:00"/>
    <s v="2026-08-10 13:00:00 | Tanggal pemasangan: 10/08/2026 Jam pemasangan : 13.00 Info Tambahan : Hubungi pelanggan dulu sebelum ke lokasi. terima kasih"/>
    <n v="2026"/>
    <n v="8"/>
    <n v="10"/>
    <d v="2026-08-10T00:00:00"/>
    <n v="-0.54166666666424135"/>
    <x v="1"/>
    <x v="4"/>
  </r>
  <r>
    <n v="2793"/>
    <n v="1002517826"/>
    <n v="3"/>
    <x v="3"/>
    <n v="5"/>
    <s v="SBY UTARA"/>
    <s v="TANDES"/>
    <s v="LKI"/>
    <s v="REG"/>
    <s v="AO"/>
    <s v="NEW SALES"/>
    <s v="1P INET"/>
    <s v="Completed (PS)"/>
    <s v="RBS-Regional 3"/>
    <d v="2026-08-10T13:41:57"/>
    <d v="2026-08-11T11:11:36"/>
    <n v="69362487"/>
    <m/>
    <n v="152424213278"/>
    <s v="CV Sumber Rejeki"/>
    <s v="ODP-LKS-FBD/37 FBD/D03/37.01"/>
    <s v="WO061401222"/>
    <m/>
    <m/>
    <m/>
    <n v="112.6777617"/>
    <n v="-7.3129564"/>
    <s v="|MN00483|MYIA-014803231170/POI/Susanto/081252338888/susantorafly@yahoo.com"/>
    <s v="MYIB_ASSISTANT"/>
    <m/>
    <m/>
    <m/>
    <m/>
    <m/>
    <m/>
    <m/>
    <m/>
    <s v="Management Janji"/>
    <s v="2026-08-16 13:00:00 | Jam pemasangan : 12.00 Info Tambahan : Hubungi pelanggan dulu sebelum ke lokasi terimakasih  "/>
    <s v="FCC"/>
    <d v="2026-10-08T13:54:44"/>
    <d v="2026-08-16T13:00:00"/>
    <m/>
    <s v="PS"/>
    <s v="LKI"/>
    <s v="NO ADDON"/>
    <n v="20260811"/>
    <s v="Completed"/>
    <s v="HSI Bisnis Promo HUT Telkom PSB 70% - 100 Mbps Dual Band"/>
    <s v="INDIBIZ"/>
    <m/>
    <m/>
    <d v="2026-08-16T13:00:00"/>
    <s v="2026-08-16 13:00:00 | Jam pemasangan : 12.00 Info Tambahan : Hubungi pelanggan dulu sebelum ke lokasi terimakasih  "/>
    <n v="2026"/>
    <n v="8"/>
    <n v="11"/>
    <d v="2026-08-11T00:00:00"/>
    <n v="-5.5416666666642413"/>
    <x v="1"/>
    <x v="23"/>
  </r>
  <r>
    <n v="2794"/>
    <n v="1002533768"/>
    <n v="3"/>
    <x v="4"/>
    <n v="4"/>
    <s v="PEKALONGAN"/>
    <s v="TEGAL"/>
    <s v="TEG"/>
    <s v="REG"/>
    <s v="AO"/>
    <s v="NEW SALES"/>
    <s v="1P INET"/>
    <s v="MIE - SEND SURVEY"/>
    <s v="RBS-Regional 3"/>
    <d v="2026-08-18T15:14:56"/>
    <d v="2026-08-18T15:16:01"/>
    <n v="69369233"/>
    <m/>
    <n v="142212126788"/>
    <s v="PT Mitra Emas Lestari"/>
    <s v="ODP-TEG-FJ/128 FJ/D08/128.01"/>
    <s v="WO062028875"/>
    <m/>
    <m/>
    <m/>
    <n v="109.1674326"/>
    <n v="-6.8968685000000001"/>
    <s v="|MN02713|MYIA-015818178290/POI/Nur Fajar Alamsyah/08139110119/mel.ga@mitraemaslestari.co.id"/>
    <s v="MYIB_ASSISTANT"/>
    <m/>
    <m/>
    <m/>
    <m/>
    <m/>
    <m/>
    <m/>
    <m/>
    <s v="Management Janji"/>
    <s v="2026-08-20 08:00:00 | Nama PIC:  bp nur fajar No HP: 08139110119 Alt: Tanggal: 20/8/2026 Jam Pasang: Pagi Note: Hubungi sebelum ke lokasi, terimakasih. Diusahakan hubungi h-1 sebelum ke lokasi."/>
    <s v="FCC"/>
    <s v="18-08-2026 15:55:35"/>
    <d v="2026-08-20T08:00:00"/>
    <m/>
    <s v="SURVEY_NEW_MANJA"/>
    <s v="TEG"/>
    <s v="NO ADDON"/>
    <m/>
    <s v="MIE - SEND SURVEY"/>
    <s v="HSI Bisnis Promo HUT RI PSB 70% - 100 Mbps"/>
    <s v="INDIBIZ"/>
    <m/>
    <m/>
    <d v="2026-08-20T08:00:00"/>
    <s v="2026-08-20 08:00:00 | Nama PIC:  bp nur fajar No HP: 08139110119 Alt: Tanggal: 20/8/2026 Jam Pasang: Pagi Note: Hubungi sebelum ke lokasi, terimakasih. Diusahakan hubungi h-1 sebelum ke lokasi."/>
    <m/>
    <m/>
    <m/>
    <e v="#NUM!"/>
    <e v="#NUM!"/>
    <x v="0"/>
    <x v="4"/>
  </r>
  <r>
    <n v="2795"/>
    <n v="1002525287"/>
    <n v="3"/>
    <x v="1"/>
    <n v="5"/>
    <s v="MALANG"/>
    <s v="BATU"/>
    <s v="NTG"/>
    <s v="REG"/>
    <s v="AO"/>
    <s v="NEW SALES"/>
    <s v="1P INET"/>
    <s v="Completed (PS)"/>
    <s v="RBS-Regional 3"/>
    <d v="2026-08-13T19:46:56"/>
    <d v="2026-08-14T21:50:57"/>
    <n v="69365569"/>
    <m/>
    <n v="152724202007"/>
    <s v="ELVI COSMETIC"/>
    <s v="ODP-NTG-FF/09 FF/D02/09.01"/>
    <s v="WO061705491"/>
    <m/>
    <m/>
    <m/>
    <n v="112.375826463103"/>
    <n v="-7.8894573340773402"/>
    <s v="MD|MYDB-20260813265270|SC20017/MC20200|ELVI COSMETIC|6285746659730"/>
    <s v="MYDIGIBIZPARTNER"/>
    <m/>
    <m/>
    <m/>
    <m/>
    <m/>
    <m/>
    <m/>
    <m/>
    <s v="Management Janji"/>
    <s v="2026-08-15 08:00:00 | Nama PIC : Bp Edi No HP : 085746659730 No Alt : - M Janji :  15 Agustus 2026 Jam Pasang : Pagi / Siang Note : hubungi pelanggan jika ingin kelokasi "/>
    <s v="FCC"/>
    <s v="13-08-2026 19:55:23"/>
    <d v="2026-08-15T08:00:00"/>
    <m/>
    <s v="PS"/>
    <s v="NTG"/>
    <s v="NETMONK"/>
    <n v="20260814"/>
    <s v="Completed"/>
    <s v="HSI Bisnis Bundling Netmonk PSB 70% Promo - 300 Mbps"/>
    <s v="INDIBIZ"/>
    <m/>
    <m/>
    <d v="2026-08-15T08:00:00"/>
    <s v="2026-08-15 08:00:00 | Nama PIC : Bp Edi No HP : 085746659730 No Alt : - M Janji :  15 Agustus 2026 Jam Pasang : Pagi / Siang Note : hubungi pelanggan jika ingin kelokasi "/>
    <n v="2026"/>
    <n v="8"/>
    <n v="14"/>
    <d v="2026-08-14T00:00:00"/>
    <n v="-1.3333333333357587"/>
    <x v="1"/>
    <x v="15"/>
  </r>
  <r>
    <n v="2796"/>
    <n v="1002508311"/>
    <n v="3"/>
    <x v="4"/>
    <n v="4"/>
    <s v="PEKALONGAN"/>
    <s v="BREBES"/>
    <s v="BRB"/>
    <s v="REG"/>
    <s v="AO"/>
    <s v="NEW SALES"/>
    <m/>
    <s v="Completed (PS)"/>
    <s v="RBS-Regional 3"/>
    <d v="2026-08-04T13:43:41"/>
    <d v="2026-08-04T14:36:27"/>
    <n v="69355882"/>
    <m/>
    <n v="146284108647"/>
    <s v="CV. SUBEKTI SETIABUDI"/>
    <s v="ODP-BRB-FF/080"/>
    <s v="WO060896813"/>
    <m/>
    <m/>
    <m/>
    <n v="109.0508512"/>
    <n v="-6.9660859000000004"/>
    <s v="AMRBS;403095;REG3;BAYU;085100296564;HSI 1S 100MB;HSI 100MB;PIC 0882005129196;spbukemiriamba@gmail.com"/>
    <s v="Account Manager"/>
    <m/>
    <m/>
    <m/>
    <m/>
    <m/>
    <m/>
    <m/>
    <m/>
    <s v="Management Janji"/>
    <s v="2026-08-04 13:00:00|SPBU 4452210 Kemiriamba Jatibarang |SYSTEM|MYDITA"/>
    <s v="FCC"/>
    <d v="2026-04-08T13:54:57"/>
    <m/>
    <m/>
    <s v="PS"/>
    <s v="BRB"/>
    <s v="NO ADDON"/>
    <n v="20260804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04T07:00:00"/>
    <s v="2026-08-04 13:00:00|SPBU 4452210 Kemiriamba Jatibarang |SYSTEM|MYDITA"/>
    <n v="2026"/>
    <n v="8"/>
    <n v="4"/>
    <d v="2026-08-04T00:00:00"/>
    <n v="-0.29166666666424135"/>
    <x v="1"/>
    <x v="4"/>
  </r>
  <r>
    <n v="2797"/>
    <n v="1002529746"/>
    <n v="3"/>
    <x v="3"/>
    <n v="5"/>
    <s v="SBY UTARA"/>
    <s v="MANYAR"/>
    <s v="MGO"/>
    <s v="REG"/>
    <s v="AO"/>
    <s v="NEW SALES"/>
    <m/>
    <s v="CC - HD1A - INPROGRESS UNCONTACTED"/>
    <s v="RBS-Regional 3"/>
    <d v="2026-08-16T14:15:18"/>
    <d v="2026-08-16T15:17:15"/>
    <n v="69367583"/>
    <m/>
    <n v="152413167692"/>
    <s v="Warkop sumber rejeki koblen"/>
    <s v="ODP-DMO-FMS/12"/>
    <m/>
    <m/>
    <m/>
    <m/>
    <n v="112.7339817"/>
    <n v="-7.2544824999999999"/>
    <s v="|MN02446|/Warkop sumber rejeki koblen/Mat sholeh/082200474020/mat33903@gmail.com/HSI Basic Promo HUT Telkom (1:2) 75 Mbps (Rp 365.000) PSB Rp 150.000"/>
    <s v="Sales Force DBS"/>
    <m/>
    <m/>
    <m/>
    <m/>
    <m/>
    <m/>
    <m/>
    <m/>
    <m/>
    <m/>
    <m/>
    <s v="16-08-2026 14:25:39"/>
    <m/>
    <m/>
    <s v="FCC"/>
    <s v="MGO"/>
    <s v="NO ADDON"/>
    <m/>
    <s v="UNCONTACTED : Invalid Phone Number Novin Dwigo Prayudha 40961371|MYDITA"/>
    <s v="- 11_11446;Biaya PSB HSI EBIS Tunai di Depan ~ 11[150000]  - SP_NOSS;SP_NOSS ~ Internet NOSS Multispeed Network[0]  - E25061;E25061 ~ ES25 - Paket HSI Basic (HSIEF) Khusus Winback 2.0[0]  - E25061~null~E25061_UNL;UNL ~ Internet-Link Unlimited Internet Usa"/>
    <s v="INDIBIZ"/>
    <m/>
    <m/>
    <m/>
    <m/>
    <m/>
    <m/>
    <m/>
    <e v="#NUM!"/>
    <e v="#NUM!"/>
    <x v="0"/>
    <x v="10"/>
  </r>
  <r>
    <n v="2798"/>
    <n v="1002530995"/>
    <n v="3"/>
    <x v="1"/>
    <n v="5"/>
    <s v="KEDIRI"/>
    <s v="TRENGGALEK"/>
    <s v="TRE"/>
    <s v="REG"/>
    <s v="AO"/>
    <s v="NEW SALES"/>
    <s v="1P INET"/>
    <s v="Completed (PS)"/>
    <s v="RBS-Regional 3"/>
    <d v="2026-08-17T14:26:57"/>
    <d v="2026-08-18T19:34:54"/>
    <n v="69368172"/>
    <m/>
    <n v="152608208105"/>
    <s v="TOKO PAK IMAM"/>
    <s v="ODP-TRE-FU/21 FU/D04/21.01"/>
    <s v="WO061936377"/>
    <m/>
    <m/>
    <m/>
    <n v="111.667717170229"/>
    <n v="-8.17921146721919"/>
    <s v="|MN00418|MYIA-033541664420/POI/IMAM SHOLIKIN/082128127747/embohkeempat@gmail.com"/>
    <s v="MYIB_ASSISTANT"/>
    <m/>
    <m/>
    <m/>
    <m/>
    <m/>
    <m/>
    <m/>
    <m/>
    <s v="Management Janji"/>
    <s v="2026-08-18 13:00:00 | Nama PIC : Bp Imam No Hp : 082128127747 No Alt : - Tgl Pemasangan : 18 Agustus 2026 Interval : PAGI SIANG Note : Hubungi pelanggan terlebih dahulu"/>
    <s v="FCC"/>
    <s v="17-08-2026 14:40:02"/>
    <d v="2026-08-18T13:00:00"/>
    <m/>
    <s v="PS"/>
    <s v="TRE"/>
    <s v="NO ADDON"/>
    <n v="20260818"/>
    <s v="Completed"/>
    <s v="HSI Bisnis Promo HUT Telkom PSB 70% - 150 Mbps"/>
    <s v="INDIBIZ"/>
    <m/>
    <m/>
    <d v="2026-08-18T13:00:00"/>
    <s v="2026-08-18 13:00:00 | Nama PIC : Bp Imam No Hp : 082128127747 No Alt : - Tgl Pemasangan : 18 Agustus 2026 Interval : PAGI SIANG Note : Hubungi pelanggan terlebih dahulu"/>
    <n v="2026"/>
    <n v="8"/>
    <n v="18"/>
    <d v="2026-08-18T00:00:00"/>
    <n v="-0.54166666666424135"/>
    <x v="1"/>
    <x v="25"/>
  </r>
  <r>
    <n v="2799"/>
    <n v="1002521565"/>
    <n v="3"/>
    <x v="1"/>
    <n v="5"/>
    <s v="KEDIRI"/>
    <s v="NGANJUK"/>
    <s v="GON"/>
    <s v="REG"/>
    <s v="AO"/>
    <s v="NEW SALES"/>
    <s v="1P INET"/>
    <s v="Completed (PS)"/>
    <s v="RBS-Regional 3"/>
    <d v="2026-08-12T10:25:57"/>
    <d v="2026-08-12T16:28:29"/>
    <n v="69363968"/>
    <m/>
    <n v="152628204186"/>
    <s v="TK ALHUDA CAMPUR"/>
    <s v="ODP-GDN-FA/21 FA/D02/21.01"/>
    <s v="WO061563344"/>
    <m/>
    <m/>
    <m/>
    <n v="111.949879936873"/>
    <n v="-7.5238568311155403"/>
    <s v="MD|MYDB-20260811265016|DN00001/MN01011|TK ALHUDA CAMPUR|085235923875"/>
    <s v="MYDIGIBIZPARTNER"/>
    <m/>
    <m/>
    <m/>
    <m/>
    <m/>
    <m/>
    <m/>
    <m/>
    <s v="Management Janji"/>
    <s v="2026-08-13 08:00:00 | Nama PIC : IBU HERLINA No HP : 085235923875 No Alternatif : M Janji : 13/07/2026 Jam Pasang : Pagi NoteÃ‚Â :  Hubungi terlebih dahulu sebelum ke lokasi "/>
    <s v="FCC"/>
    <d v="2026-12-08T10:39:53"/>
    <d v="2026-08-13T08:00:00"/>
    <m/>
    <s v="PS"/>
    <s v="GON"/>
    <s v="NO ADDON"/>
    <n v="20260812"/>
    <s v="Completed"/>
    <s v="HSI Bisnis Promo HUT Telkom PSB 70% - 50 Mbps"/>
    <s v="INDIBIZ"/>
    <m/>
    <m/>
    <d v="2026-08-13T08:00:00"/>
    <s v="2026-08-13 08:00:00 | Nama PIC : IBU HERLINA No HP : 085235923875 No Alternatif : M Janji : 13/07/2026 Jam Pasang : Pagi NoteÃ‚Â :  Hubungi terlebih dahulu sebelum ke lokasi "/>
    <n v="2026"/>
    <n v="8"/>
    <n v="12"/>
    <d v="2026-08-12T00:00:00"/>
    <n v="-1.3333333333357587"/>
    <x v="1"/>
    <x v="3"/>
  </r>
  <r>
    <n v="2800"/>
    <n v="1002525309"/>
    <n v="3"/>
    <x v="6"/>
    <n v="5"/>
    <s v="PASURUAN"/>
    <s v="PROBOLINGGO"/>
    <s v="PBL"/>
    <s v="REG"/>
    <s v="AO"/>
    <s v="NEW SALES"/>
    <m/>
    <s v="Completed (PS)"/>
    <s v="RBS-Regional 3"/>
    <d v="2026-08-13T20:36:43"/>
    <d v="2026-08-14T13:57:31"/>
    <n v="69365557"/>
    <m/>
    <n v="152505340835"/>
    <s v="PT NARCISSE ABADI JAYA"/>
    <s v="ODP-PBL-FM/27"/>
    <s v="WO061717961"/>
    <m/>
    <m/>
    <m/>
    <n v="113.2125588"/>
    <n v="-7.7469384999999997"/>
    <s v="|MN01068|/PT NARCISSE ABADI JAYA/WINBACK 2.0 HSI B2B (1:2) 50MBPS 320RB PSB DISC 70%//rafifbz193@gmail.com/MUHAMMAD RAFIF/82132431944"/>
    <s v="Sales Force DBS"/>
    <m/>
    <m/>
    <m/>
    <m/>
    <m/>
    <m/>
    <m/>
    <m/>
    <s v="Management Janji"/>
    <s v="2026-08-15 08:00:00|Waktu pemasangan : 15 agustus 2026 Jam pemasangan : 08.00 - 12.00 Info Tambahan : Hubungi pelanggan dulu sebelum ke lokasi terimakasih  |40971401|MYDITA"/>
    <s v="FCC"/>
    <s v="13-08-2026 20:40:07"/>
    <d v="2026-08-15T08:00:00"/>
    <m/>
    <s v="PS"/>
    <s v="PBL"/>
    <s v="NO ADDON"/>
    <n v="20260814"/>
    <s v="Completed"/>
    <s v="- 11_11446;Biaya PSB HSI EBIS Tunai di Depan ~ 11[150000]  - E23015;E23015 ~ ES23 - Perangkat ONT[0]  - E23015~null~44292;E23015||11||Abodemen 0[0]  - E23015~null~E23015_SWONT;SWONT ~ Biaya Sewa ONT ~ E23015[30000]  - E25061;E25061 ~ ES25 - Paket HSI Basi"/>
    <s v="INDIBIZ"/>
    <m/>
    <m/>
    <d v="2026-08-15T08:00:00"/>
    <s v="2026-08-15 08:00:00|Waktu pemasangan : 15 agustus 2026 Jam pemasangan : 08.00 - 12.00 Info Tambahan : Hubungi pelanggan dulu sebelum ke lokasi terimakasih  |40971401|MYDITA"/>
    <n v="2026"/>
    <n v="8"/>
    <n v="14"/>
    <d v="2026-08-14T00:00:00"/>
    <n v="-1.3333333333357587"/>
    <x v="1"/>
    <x v="27"/>
  </r>
  <r>
    <n v="2801"/>
    <n v="1002518055"/>
    <n v="3"/>
    <x v="4"/>
    <n v="4"/>
    <s v="SEMARANG"/>
    <s v="KENDAL"/>
    <s v="KDL"/>
    <s v="REG"/>
    <s v="AO"/>
    <s v="NEW SALES"/>
    <s v="1P INET"/>
    <s v="Completed (PS)"/>
    <s v="RBS-Regional 3"/>
    <d v="2026-08-10T14:34:58"/>
    <d v="2026-08-11T14:00:03"/>
    <n v="69362585"/>
    <m/>
    <n v="146457106359"/>
    <s v="SPBU 44.513.22 PROTOMULYO"/>
    <s v="ODP-KDL-FX/073 FX/D08/073.01"/>
    <s v="WO061411028"/>
    <m/>
    <m/>
    <m/>
    <n v="110.24968"/>
    <n v="-6.9777250000000004"/>
    <s v="|MN02184|MYIA-083767900782/POI/TARA NAJMIA LUTHFITA SARI /085740905252/spbu4451322@gmail.com"/>
    <s v="MYIB_ASSISTANT"/>
    <m/>
    <m/>
    <m/>
    <m/>
    <m/>
    <m/>
    <m/>
    <m/>
    <s v="Management Janji"/>
    <s v="2026-08-11 13:00:00 | M Janji : (11/08/2026) jam Pasang : 09:00 Note : hubungi pelanggan jika ingin kelokasi "/>
    <s v="FCC"/>
    <d v="2026-10-08T14:39:40"/>
    <d v="2026-08-11T13:00:00"/>
    <m/>
    <s v="PS"/>
    <s v="KDL"/>
    <s v="NO ADDON"/>
    <n v="20260811"/>
    <s v="Completed"/>
    <s v="HSI Bisnis Promo HUT Telkom PSB 70% - 100 Mbps"/>
    <s v="INDIBIZ"/>
    <m/>
    <m/>
    <d v="2026-08-11T13:00:00"/>
    <s v="2026-08-11 13:00:00 | M Janji : (11/08/2026) jam Pasang : 09:00 Note : hubungi pelanggan jika ingin kelokasi "/>
    <n v="2026"/>
    <n v="8"/>
    <n v="11"/>
    <d v="2026-08-11T00:00:00"/>
    <n v="-0.54166666666424135"/>
    <x v="1"/>
    <x v="4"/>
  </r>
  <r>
    <n v="2802"/>
    <n v="1002518080"/>
    <n v="3"/>
    <x v="2"/>
    <n v="4"/>
    <s v="YOGYAKARTA"/>
    <s v="GUNUNG KIDUL"/>
    <s v="WNS"/>
    <s v="REG"/>
    <s v="AO"/>
    <s v="NEW SALES"/>
    <m/>
    <s v="Completed (PS)"/>
    <s v="RBS-Regional 3"/>
    <d v="2026-08-10T14:41:37"/>
    <d v="2026-08-10T16:08:21"/>
    <n v="69360950"/>
    <m/>
    <n v="143135115072"/>
    <s v="UPT PUSKESMAS PALIYAN"/>
    <s v="ODP-WNS-FAY/038"/>
    <s v="WO061413165"/>
    <m/>
    <m/>
    <m/>
    <n v="110.5139851"/>
    <n v="-7.9997522999999999"/>
    <s v="|MN00277|MYIA-069233367829/POI/Supriayanta/081326235702/pusk.paliyan@gmail.com"/>
    <s v="Sales Profesional"/>
    <m/>
    <m/>
    <m/>
    <m/>
    <m/>
    <m/>
    <m/>
    <m/>
    <s v="Management Janji"/>
    <s v="2026-08-08 13:00:00 | telp :081326235702   alt : pagi / siang 08/08/2026  hub sebelum ke lokasi   "/>
    <s v="FCC"/>
    <d v="2026-10-08T14:55:31"/>
    <m/>
    <m/>
    <s v="PS"/>
    <s v="WNS"/>
    <s v="NO ADDON"/>
    <n v="20260810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0T07:00:00"/>
    <s v="2026-08-08 13:00:00 | telp :081326235702   alt : pagi / siang 08/08/2026  hub sebelum ke lokasi   "/>
    <n v="2026"/>
    <n v="8"/>
    <n v="10"/>
    <d v="2026-08-10T00:00:00"/>
    <n v="-0.29166666666424135"/>
    <x v="1"/>
    <x v="4"/>
  </r>
  <r>
    <n v="2803"/>
    <n v="1002519636"/>
    <n v="3"/>
    <x v="4"/>
    <n v="4"/>
    <s v="SEMARANG"/>
    <s v="KENDAL"/>
    <s v="SKR"/>
    <s v="REG"/>
    <s v="AO"/>
    <s v="NEW SALES"/>
    <s v="1P INET"/>
    <s v="Completed (PS)"/>
    <s v="RBS-Regional 3"/>
    <d v="2026-08-11T11:53:56"/>
    <d v="2026-08-12T18:07:40"/>
    <n v="69363207"/>
    <m/>
    <n v="141409102262"/>
    <s v="LPK TAKARA SUKOREJO"/>
    <s v="ODP-SKR-FA/045 FA/D07/045.01"/>
    <s v="WO061484386"/>
    <m/>
    <m/>
    <m/>
    <n v="110.0475412"/>
    <n v="-7.078684"/>
    <s v="|MN01684|MYIA-069335269612/POI/Ishfit eko prastiyo/082226152327/ishfiteko278@gmail.com"/>
    <s v="MYIB_ASSISTANT"/>
    <m/>
    <m/>
    <m/>
    <m/>
    <m/>
    <m/>
    <m/>
    <m/>
    <s v="Management Janji"/>
    <s v="2026-08-15 13:00:00 | Tanggal Pemasangan : 15 Agustus 2026 Jam Pemasangan : 08:00 13:00 Info Tambahan : Hubungi pelanggan dulu sebelum ke lokasi terimakasih"/>
    <s v="FCC"/>
    <d v="2026-11-08T11:55:29"/>
    <d v="2026-08-15T13:00:00"/>
    <m/>
    <s v="PS"/>
    <s v="SKR"/>
    <s v="NO ADDON"/>
    <n v="20260812"/>
    <s v="Completed"/>
    <s v="HSI Bisnis Promo HUT Telkom PSB 70% - 50 Mbps"/>
    <s v="INDIBIZ"/>
    <m/>
    <m/>
    <d v="2026-08-15T13:00:00"/>
    <s v="2026-08-15 13:00:00 | Tanggal Pemasangan : 15 Agustus 2026 Jam Pemasangan : 08:00 13:00 Info Tambahan : Hubungi pelanggan dulu sebelum ke lokasi terimakasih"/>
    <n v="2026"/>
    <n v="8"/>
    <n v="12"/>
    <d v="2026-08-12T00:00:00"/>
    <n v="-3.5416666666642413"/>
    <x v="1"/>
    <x v="4"/>
  </r>
  <r>
    <n v="2804"/>
    <n v="1002530022"/>
    <n v="3"/>
    <x v="6"/>
    <n v="5"/>
    <s v="PASURUAN"/>
    <s v="PROBOLINGGO"/>
    <s v="GND"/>
    <s v="REG"/>
    <s v="AO"/>
    <s v="NEW SALES"/>
    <s v="1P INET"/>
    <s v="Completed (PS)"/>
    <s v="RBS-Regional 3"/>
    <d v="2026-08-16T17:40:56"/>
    <d v="2026-08-17T12:30:39"/>
    <n v="69367745"/>
    <m/>
    <n v="152510206862"/>
    <s v="RAISYA TOYS"/>
    <s v="ODP-GND-FE/88 FE/D06/88.01"/>
    <s v="WO061896067"/>
    <m/>
    <m/>
    <m/>
    <n v="113.35630226880301"/>
    <n v="-7.8393273919699702"/>
    <s v="MD|MYDB-20260814265373|DN00001/MN00836|RAISYA TOYS|085233179978"/>
    <s v="MYDIGIBIZPARTNER"/>
    <m/>
    <m/>
    <m/>
    <m/>
    <m/>
    <m/>
    <m/>
    <m/>
    <s v="Management Janji"/>
    <s v="2026-08-17 15:00:00 | Tanggal pemasangan: 17/08/2026 Jam pemasangan : pagi / siang Info Tambahan : Hubungi pelanggan dulu sebelum ke lokasi terima kasih."/>
    <s v="FCC"/>
    <s v="16-08-2026 17:55:00"/>
    <d v="2026-08-17T15:00:00"/>
    <m/>
    <s v="PS"/>
    <s v="GND"/>
    <s v="NETMONK"/>
    <n v="20260817"/>
    <s v="Completed"/>
    <s v="HSI Bisnis Bundling Netmonk PSB 70% Promo - 200 Mbps"/>
    <s v="INDIBIZ"/>
    <m/>
    <m/>
    <d v="2026-08-17T15:00:00"/>
    <s v="2026-08-17 15:00:00 | Tanggal pemasangan: 17/08/2026 Jam pemasangan : pagi / siang Info Tambahan : Hubungi pelanggan dulu sebelum ke lokasi terima kasih."/>
    <n v="2026"/>
    <n v="8"/>
    <n v="17"/>
    <d v="2026-08-17T00:00:00"/>
    <n v="-0.625"/>
    <x v="1"/>
    <x v="27"/>
  </r>
  <r>
    <n v="2805"/>
    <n v="1002534747"/>
    <n v="3"/>
    <x v="6"/>
    <n v="5"/>
    <s v="PASURUAN"/>
    <s v="PROBOLINGGO"/>
    <s v="GND"/>
    <s v="REG"/>
    <s v="AO"/>
    <s v="NEW SALES"/>
    <s v="1P INET"/>
    <s v="MIE - SEND SURVEY"/>
    <s v="RBS-Regional 3"/>
    <d v="2026-08-18T19:29:57"/>
    <d v="2026-08-18T19:32:01"/>
    <n v="69369549"/>
    <m/>
    <n v="152510206869"/>
    <s v="TOKO BAROKAH"/>
    <s v="ODP-GND-FM/05 FM/D01/05.01"/>
    <s v="WO062055443"/>
    <m/>
    <m/>
    <m/>
    <n v="113.3989531"/>
    <n v="-7.9654624999999903"/>
    <s v="MD|MYDB-20260818266039|DN00001/MN00836|TOKO BAROKAH|08138027234"/>
    <s v="MYDIGIBIZPARTNER"/>
    <m/>
    <m/>
    <m/>
    <m/>
    <m/>
    <m/>
    <m/>
    <m/>
    <s v="Management Janji"/>
    <s v="2026-08-20 08:00:00 | Nama : BP&amp; 39; MUHAMMAD HOLLA No Hp : 08138027234 No Alt :  Tgl Pemasangan : 19 Agustus 2026 Interval : PAGI  Note : Hubungi pelanggan terlebih dahulu"/>
    <s v="FCC"/>
    <s v="18-08-2026 19:39:57"/>
    <d v="2026-08-20T08:00:00"/>
    <m/>
    <s v="SURVEY_NEW_MANJA"/>
    <s v="GND"/>
    <s v="NETMONK"/>
    <m/>
    <s v="MIE - SEND SURVEY"/>
    <s v="HSI Bisnis Bundling Netmonk Promo 2026 PSB 70% - 200 Mbps"/>
    <s v="INDIBIZ"/>
    <m/>
    <m/>
    <d v="2026-08-20T08:00:00"/>
    <s v="2026-08-20 08:00:00 | Nama : BP&amp; 39; MUHAMMAD HOLLA No Hp : 08138027234 No Alt :  Tgl Pemasangan : 19 Agustus 2026 Interval : PAGI  Note : Hubungi pelanggan terlebih dahulu"/>
    <m/>
    <m/>
    <m/>
    <e v="#NUM!"/>
    <e v="#NUM!"/>
    <x v="0"/>
    <x v="27"/>
  </r>
  <r>
    <n v="2806"/>
    <n v="1002517877"/>
    <n v="3"/>
    <x v="3"/>
    <n v="5"/>
    <s v="MADURA"/>
    <s v="BANGKALAN"/>
    <s v="KML"/>
    <s v="REG"/>
    <s v="AO"/>
    <s v="NEW SALES"/>
    <m/>
    <s v="100 | REVOKE COMPLETED"/>
    <s v="RBS-Regional 3"/>
    <d v="2026-08-10T13:56:56"/>
    <d v="2026-08-11T09:56:35"/>
    <n v="69361506"/>
    <m/>
    <n v="152436204683"/>
    <s v="Toko Santriawan UTM"/>
    <s v="ODP-KML-FAC/18"/>
    <s v="WO061404491"/>
    <m/>
    <m/>
    <m/>
    <n v="112.72676914"/>
    <n v="-7.1258755999999996"/>
    <s v="|MN02600|/Toko Santriawan UTM/SALMAN AL FARISI/087892187243/oohppp858@gmail.com/HSI Bisnis Promo HUT Telkom (1:1) 50 Mbps (Rp 355.000) PSB Rp 150.000"/>
    <s v="Sales Force DBS"/>
    <m/>
    <m/>
    <m/>
    <m/>
    <m/>
    <m/>
    <m/>
    <m/>
    <s v="Management Janji"/>
    <s v="2026-08-09 15:00:00|Tgl Pemasangan : 09 Agustus 2026  Interval : PAGI SIANG  Note : Hubungi pelanggan terlebih dahulu|40981182|MYDITA"/>
    <s v="FCC"/>
    <d v="2026-10-08T14:09:59"/>
    <m/>
    <s v="Kendala Pelanggan"/>
    <s v="REVOKE"/>
    <s v="KML"/>
    <s v="NO ADDON"/>
    <m/>
    <s v="Revoke 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10T07:00:00"/>
    <s v="2026-08-09 15:00:00|Tgl Pemasangan : 09 Agustus 2026  Interval : PAGI SIANG  Note : Hubungi pelanggan terlebih dahulu|40981182|MYDITA"/>
    <m/>
    <m/>
    <m/>
    <e v="#NUM!"/>
    <e v="#NUM!"/>
    <x v="0"/>
    <x v="6"/>
  </r>
  <r>
    <n v="2807"/>
    <n v="1002510620"/>
    <n v="3"/>
    <x v="4"/>
    <n v="4"/>
    <s v="SEMARANG"/>
    <s v="INNER - SEMARANG JATENG UTARA"/>
    <s v="BMK"/>
    <s v="REG"/>
    <s v="AO"/>
    <s v="NEW SALES"/>
    <s v="1P INET"/>
    <s v="Completed (PS)"/>
    <s v="RBS-Regional 3"/>
    <d v="2026-08-05T13:43:57"/>
    <d v="2026-08-06T11:36:53"/>
    <n v="69359209"/>
    <m/>
    <n v="141423136601"/>
    <s v="BURJO SAMI RAOS"/>
    <s v="ODP-BMK-FY/013"/>
    <s v="WO060988484"/>
    <m/>
    <m/>
    <m/>
    <n v="110.44011812657099"/>
    <n v="-7.0669009856319303"/>
    <s v="MD|MYDB-20260805264399|DN00001/MN00663|BURJO SAMI RAOS|089515308132"/>
    <s v="MYDIGIBIZPARTNER"/>
    <m/>
    <m/>
    <m/>
    <m/>
    <m/>
    <m/>
    <m/>
    <m/>
    <s v="Management Janji"/>
    <s v="2026-08-06 13:00:00 | M Janji : (06/08/2026) jam Pasang pagi / siang  Note : hubungi pelanggan jika ingin kelokasi"/>
    <s v="FCC"/>
    <d v="2026-05-08T13:54:46"/>
    <d v="2026-08-06T13:00:00"/>
    <m/>
    <s v="PS"/>
    <s v="BMK"/>
    <s v="NO ADDON"/>
    <n v="20260806"/>
    <s v="Completed"/>
    <s v="HSI Bisnis Promo HUT Telkom PSB 70% - 50 Mbps"/>
    <s v="INDIBIZ"/>
    <m/>
    <m/>
    <d v="2026-08-06T13:00:00"/>
    <s v="2026-08-06 13:00:00 | M Janji : (06/08/2026) jam Pasang pagi / siang  Note : hubungi pelanggan jika ingin kelokasi"/>
    <n v="2026"/>
    <n v="8"/>
    <n v="6"/>
    <d v="2026-08-06T00:00:00"/>
    <n v="-0.54166666666424135"/>
    <x v="1"/>
    <x v="4"/>
  </r>
  <r>
    <n v="2808"/>
    <n v="1002530930"/>
    <n v="3"/>
    <x v="3"/>
    <n v="5"/>
    <s v="MADURA"/>
    <s v="BANGKALAN"/>
    <s v="SPG"/>
    <s v="REG"/>
    <s v="AO"/>
    <s v="NEW SALES"/>
    <s v="1P INET"/>
    <s v="MIA - INVALID SURVEY"/>
    <s v="RBS-Regional 3"/>
    <d v="2026-08-17T13:47:57"/>
    <d v="2026-08-18T11:23:00"/>
    <n v="69368128"/>
    <m/>
    <n v="152434913141"/>
    <s v="TB Syafia jaya"/>
    <s v="ODP-SPG-FP/64 FP/D05/64.01"/>
    <s v="WO061933576"/>
    <m/>
    <m/>
    <m/>
    <n v="113.345409147441"/>
    <n v="-7.1741410406820902"/>
    <s v="MD|MYDB-20260816265725|DN00001/MN00572|TB Syafia jaya|08139384510"/>
    <s v="MYDIGIBIZPARTNER"/>
    <m/>
    <m/>
    <m/>
    <m/>
    <m/>
    <m/>
    <m/>
    <m/>
    <s v="Management Janji"/>
    <s v="2026-08-18 13:00:00 | M Janji : (18 AGUSTUS 2026) jam Pasang : siang Note : hubungi pelanggan jika ingin kelokasi"/>
    <s v="FCC"/>
    <s v="17-08-2026 13:55:06"/>
    <d v="2026-08-18T13:00:00"/>
    <m/>
    <s v="SURVEY_NEW_MANJA"/>
    <s v="SPG"/>
    <s v="NO ADDON"/>
    <m/>
    <s v="MIE - INVALID SURVEY - Kendala Jalur/Rute Tarikan"/>
    <s v="HSI Bisnis Promo HUT Telkom PSB 70% - 100 Mbps"/>
    <s v="INDIBIZ"/>
    <m/>
    <m/>
    <d v="2026-08-18T13:00:00"/>
    <s v="2026-08-18 13:00:00 | M Janji : (18 AGUSTUS 2026) jam Pasang : siang Note : hubungi pelanggan jika ingin kelokasi"/>
    <m/>
    <m/>
    <m/>
    <e v="#NUM!"/>
    <e v="#NUM!"/>
    <x v="0"/>
    <x v="6"/>
  </r>
  <r>
    <n v="2809"/>
    <n v="1002512917"/>
    <n v="3"/>
    <x v="2"/>
    <n v="4"/>
    <s v="MAGELANG"/>
    <s v="MUNTILAN"/>
    <s v="MUN"/>
    <s v="REG"/>
    <s v="AO"/>
    <s v="NEW SALES"/>
    <s v="1P INET"/>
    <s v="OSS - FALLOUT"/>
    <s v="RBS-Regional 3"/>
    <d v="2026-08-06T15:31:57"/>
    <d v="2026-08-10T09:19:52"/>
    <n v="69360154"/>
    <m/>
    <n v="141146114805"/>
    <s v="Griya L Kos"/>
    <s v="ODP-MUN-FAG/090"/>
    <s v="WO061095127"/>
    <m/>
    <m/>
    <m/>
    <n v="110.285534"/>
    <n v="-7.5739229999999997"/>
    <s v="|MN02816|MYIA-021966598643/POI/Lia Tresnawati/081216639582/liatresnawati1813@gmail.com"/>
    <s v="MYIB_ASSISTANT"/>
    <m/>
    <m/>
    <m/>
    <m/>
    <m/>
    <m/>
    <m/>
    <m/>
    <s v="Management Janji"/>
    <s v="2026-08-10 08:00:00 | Waktu pemasnagan : 10 agustus 2026 Jam pemasangan : 09.00 Mohon hubungi pelanggan sebelum ke lokasi  Terima kasih"/>
    <s v="FCC"/>
    <d v="2026-06-08T15:40:04"/>
    <d v="2026-08-10T08:00:00"/>
    <s v="Kendala Teknik"/>
    <s v="FO_WFM"/>
    <s v="MUN"/>
    <s v="NO ADDON"/>
    <m/>
    <s v="Provisioning Failed|WFM|INF009008696|butuh tati 1btg, izin nok"/>
    <s v="HSI Bisnis Basic Promo HUT Telkom PSB 70% - 75 Mbps"/>
    <s v="INDIBIZ"/>
    <m/>
    <m/>
    <d v="2026-08-10T08:00:00"/>
    <s v="2026-08-10 08:00:00 | Waktu pemasnagan : 10 agustus 2026 Jam pemasangan : 09.00 Mohon hubungi pelanggan sebelum ke lokasi  Terima kasih"/>
    <m/>
    <m/>
    <m/>
    <e v="#NUM!"/>
    <e v="#NUM!"/>
    <x v="0"/>
    <x v="4"/>
  </r>
  <r>
    <n v="2810"/>
    <n v="1002531398"/>
    <n v="3"/>
    <x v="3"/>
    <n v="5"/>
    <s v="MADURA"/>
    <s v="PAMEKASAN"/>
    <s v="PME"/>
    <s v="REG"/>
    <s v="AO"/>
    <s v="NEW SALES"/>
    <s v="1P INET"/>
    <s v="Completed (PS)"/>
    <s v="RBS-Regional 3"/>
    <d v="2026-08-17T17:50:56"/>
    <d v="2026-08-18T17:16:24"/>
    <n v="69368358"/>
    <m/>
    <n v="152426928279"/>
    <s v="UD SINAR JAYA"/>
    <s v="ODP-PME-FBF/08 FBF/D05/08.01"/>
    <s v="WO061950115"/>
    <m/>
    <m/>
    <m/>
    <n v="113.3999855"/>
    <n v="-7.1215510000000002"/>
    <s v="MD|MYDB-20260817265892|DN00001/MN00558|UD SINAR JAYA|085801312311"/>
    <s v="MYDIGIBIZPARTNER"/>
    <m/>
    <m/>
    <m/>
    <m/>
    <m/>
    <m/>
    <m/>
    <m/>
    <s v="Management Janji"/>
    <s v="2026-08-19 08:00:00 | Nama PIC : Bp Sony No Hp : 085801312311 No Alt : - Tgl Pemasangan : 19 Agustus 2026 Interval : SIANG Note : Hubungi pelanggan terlebih dahulu"/>
    <s v="FCC"/>
    <s v="17-08-2026 17:55:10"/>
    <d v="2026-08-19T08:00:00"/>
    <m/>
    <s v="PS"/>
    <s v="PME"/>
    <s v="NO ADDON"/>
    <n v="20260818"/>
    <s v="Completed"/>
    <s v="HSI Bisnis Promo HUT Telkom PSB 70% - 200 Mbps"/>
    <s v="INDIBIZ"/>
    <m/>
    <m/>
    <d v="2026-08-19T08:00:00"/>
    <s v="2026-08-19 08:00:00 | Nama PIC : Bp Sony No Hp : 085801312311 No Alt : - Tgl Pemasangan : 19 Agustus 2026 Interval : SIANG Note : Hubungi pelanggan terlebih dahulu"/>
    <n v="2026"/>
    <n v="8"/>
    <n v="18"/>
    <d v="2026-08-18T00:00:00"/>
    <n v="-1.3333333333357587"/>
    <x v="1"/>
    <x v="6"/>
  </r>
  <r>
    <n v="2811"/>
    <n v="1002534619"/>
    <n v="3"/>
    <x v="1"/>
    <n v="5"/>
    <s v="KEDIRI"/>
    <s v="NGANJUK"/>
    <s v="GON"/>
    <s v="REG"/>
    <s v="AO"/>
    <s v="NEW SALES"/>
    <s v="1P INET"/>
    <s v="MIE - SEND SURVEY"/>
    <s v="RBS-Regional 3"/>
    <d v="2026-08-18T18:20:57"/>
    <d v="2026-08-18T18:22:01"/>
    <n v="69369489"/>
    <m/>
    <n v="152628204192"/>
    <s v="TOKO ANTO"/>
    <s v="ODP-GDN-FD/18 FD/D02/18.01"/>
    <s v="WO062050278"/>
    <m/>
    <m/>
    <m/>
    <n v="111.968993"/>
    <n v="-7.4279679999999999"/>
    <s v="|MN02822|MYIA-037599359671/POI/SUDARWANTO/082142889816/ir.sudarwanto@gmail.com"/>
    <s v="MYIB_ASSISTANT"/>
    <m/>
    <m/>
    <m/>
    <m/>
    <m/>
    <m/>
    <m/>
    <m/>
    <s v="Management Janji"/>
    <s v="2026-08-19 15:00:00 | Nama PIC : Bapak Anto No HP : 082142889816 No Alternatif : - M Janji : 19/07/2026 Jam Pasang : Pagi NoteÃ‚Â :  Hubungi terlebih dahulu sebelum ke lokasi "/>
    <s v="FCC"/>
    <s v="18-08-2026 18:25:35"/>
    <d v="2026-08-19T15:00:00"/>
    <m/>
    <s v="SURVEY_NEW_MANJA"/>
    <s v="GON"/>
    <s v="NO ADDON"/>
    <m/>
    <s v="MIE - SEND SURVEY"/>
    <s v="HSI Bisnis Promo HUT RI PSB 70% - 300 Mbps"/>
    <s v="INDIBIZ"/>
    <m/>
    <m/>
    <d v="2026-08-19T15:00:00"/>
    <s v="2026-08-19 15:00:00 | Nama PIC : Bapak Anto No HP : 082142889816 No Alternatif : - M Janji : 19/07/2026 Jam Pasang : Pagi NoteÃ‚Â :  Hubungi terlebih dahulu sebelum ke lokasi "/>
    <m/>
    <m/>
    <m/>
    <e v="#NUM!"/>
    <e v="#NUM!"/>
    <x v="0"/>
    <x v="3"/>
  </r>
  <r>
    <n v="2812"/>
    <n v="1002506069"/>
    <n v="3"/>
    <x v="4"/>
    <n v="4"/>
    <s v="SEMARANG"/>
    <s v="INNER - SEMARANG JATENG UTARA"/>
    <s v="SSL"/>
    <s v="REG"/>
    <s v="AO"/>
    <s v="NEW SALES"/>
    <s v="1P INET"/>
    <s v="102 | FOLLOW UP COMPLETED"/>
    <s v="RBS-Regional 3"/>
    <d v="2026-08-03T13:16:56"/>
    <d v="2026-08-05T15:49:14"/>
    <n v="69357504"/>
    <m/>
    <n v="141408117782"/>
    <s v="MBOK TIN"/>
    <s v="ODP-SSL-FG/067 FG/D08/067.01"/>
    <s v="WO060792655"/>
    <m/>
    <m/>
    <m/>
    <n v="110.428989976644"/>
    <n v="-6.9894890961456202"/>
    <s v="MD|MYDB-20260803264238|DN00001/MN00345|MBOK TIN|0817459690"/>
    <s v="MYDIGIBIZPARTNER"/>
    <m/>
    <m/>
    <m/>
    <m/>
    <m/>
    <m/>
    <m/>
    <m/>
    <s v="Management Janji"/>
    <s v="2026-08-04 13:00:00 | Nama PIC : Donny No HP : 0817459690 Alt :  M Janji : 04/08/2026 Jam Pasang : 08.00 - 13:00  NoteÃ‚Â :  hubungi terlebih dahulu sebelum kelokasi"/>
    <s v="FCC"/>
    <d v="2026-03-08T13:25:40"/>
    <d v="2026-08-04T13:00:00"/>
    <s v="Kendala Teknik"/>
    <s v="REVOKE"/>
    <s v="SSL"/>
    <s v="NO ADDON"/>
    <m/>
    <s v="Follow Up Revoke Completed, New Order ID : SC1002511078"/>
    <s v="HSI Bisnis Basic Promo HUT Telkom PSB 70% - 50 Mbps"/>
    <s v="INDIBIZ"/>
    <m/>
    <m/>
    <d v="2026-08-04T13:00:00"/>
    <s v="2026-08-04 13:00:00 | Nama PIC : Donny No HP : 0817459690 Alt :  M Janji : 04/08/2026 Jam Pasang : 08.00 - 13:00  NoteÃ‚Â :  hubungi terlebih dahulu sebelum kelokasi"/>
    <m/>
    <m/>
    <m/>
    <e v="#NUM!"/>
    <e v="#NUM!"/>
    <x v="0"/>
    <x v="4"/>
  </r>
  <r>
    <n v="2813"/>
    <n v="1002521286"/>
    <n v="3"/>
    <x v="3"/>
    <n v="5"/>
    <s v="SBY SELATAN"/>
    <s v="KETINTANG"/>
    <s v="RKT"/>
    <s v="REG"/>
    <s v="AO"/>
    <s v="NEW SALES"/>
    <s v="1P INET"/>
    <s v="MIA - INVALID SURVEY"/>
    <s v="RBS-Regional 3"/>
    <d v="2026-08-12T08:53:56"/>
    <d v="2026-08-12T19:23:30"/>
    <n v="69363860"/>
    <m/>
    <n v="152308243025"/>
    <s v="PT RJGF INTERNATIONAL INDONESIA"/>
    <s v="ODP-RKT-FBK/48 FBK/D03/01.48"/>
    <s v="WO061555037"/>
    <m/>
    <m/>
    <m/>
    <n v="112.74377800000001"/>
    <n v="-7.3048109999999999"/>
    <s v="|MB00449|MYIA-091398089685/POI/bapak/081324374859/yesayaimanuel5@gmail.com"/>
    <s v="MYIB_ASSISTANT"/>
    <m/>
    <m/>
    <m/>
    <m/>
    <m/>
    <m/>
    <m/>
    <m/>
    <s v="Management Janji"/>
    <s v="2026-08-13 08:00:00 | Waktu pemasangan : 12 agustus 2026 Jam pemasangan : 08.00 - 12.00 Info Tambahan : Hubungi pelanggan dulu sebelum ke lokasi terimakasih "/>
    <s v="FCC"/>
    <d v="2026-12-08T08:55:52"/>
    <d v="2026-08-13T08:00:00"/>
    <m/>
    <s v="SURVEY_NEW_MANJA"/>
    <s v="RKT"/>
    <s v="NO ADDON"/>
    <m/>
    <s v="MIE - INVALID SURVEY - Kendala Jalur/Rute Tarikan"/>
    <s v="HSI Bisnis Promo HUT Telkom PSB 70% - 50 Mbps"/>
    <s v="INDIBIZ"/>
    <m/>
    <m/>
    <d v="2026-08-13T08:00:00"/>
    <s v="2026-08-13 08:00:00 | Waktu pemasangan : 12 agustus 2026 Jam pemasangan : 08.00 - 12.00 Info Tambahan : Hubungi pelanggan dulu sebelum ke lokasi terimakasih "/>
    <m/>
    <m/>
    <m/>
    <e v="#NUM!"/>
    <e v="#NUM!"/>
    <x v="0"/>
    <x v="10"/>
  </r>
  <r>
    <n v="2814"/>
    <n v="1002520322"/>
    <n v="3"/>
    <x v="5"/>
    <n v="5"/>
    <s v="DENPASAR"/>
    <s v="SANUR"/>
    <s v="TOP"/>
    <s v="REG"/>
    <s v="AO"/>
    <s v="NEW SALES"/>
    <s v="1P INET"/>
    <s v="102 | FOLLOW UP COMPLETED"/>
    <s v="RBS-Regional 3"/>
    <d v="2026-08-11T15:01:56"/>
    <d v="2026-08-13T11:14:15"/>
    <n v="69361068"/>
    <m/>
    <n v="122604246781"/>
    <s v="SMP Raj Yamuna Denpasar"/>
    <s v="ODP-TOP-FT/35"/>
    <s v="WO061511011"/>
    <m/>
    <m/>
    <m/>
    <n v="106.827153"/>
    <n v="-6.1753920000000004"/>
    <s v="MD|MYID-4042608070001|RBIZmochamad|SMP RAJ YUMUNA|081717312128"/>
    <s v="SOBIZ"/>
    <m/>
    <m/>
    <m/>
    <m/>
    <m/>
    <m/>
    <m/>
    <m/>
    <s v="Management Janji"/>
    <s v="2026-08-12 13:00:00 | 2026-08-12 13:00"/>
    <s v="FCC"/>
    <d v="2026-11-08T15:10:17"/>
    <d v="2026-08-12T13:00:00"/>
    <m/>
    <s v="REVOKE"/>
    <s v="TOP"/>
    <s v="PIJAR"/>
    <m/>
    <s v="Follow Up Revoke Completed, New Order ID : SC1002523864"/>
    <s v="HSI Bisnis Bundling Pijar Sekolah PSB 70% Promo - 75 Mbps"/>
    <s v="INDIBIZ"/>
    <m/>
    <m/>
    <d v="2026-08-12T13:00:00"/>
    <s v="2026-08-12 13:00:00 | 2026-08-12 13:00"/>
    <m/>
    <m/>
    <m/>
    <e v="#NUM!"/>
    <e v="#NUM!"/>
    <x v="0"/>
    <x v="7"/>
  </r>
  <r>
    <n v="2815"/>
    <n v="1002515754"/>
    <n v="3"/>
    <x v="4"/>
    <n v="4"/>
    <s v="PEKALONGAN"/>
    <s v="TEGAL"/>
    <s v="TEG"/>
    <s v="REG"/>
    <s v="AO"/>
    <s v="NEW SALES"/>
    <m/>
    <s v="Completed (PS)"/>
    <s v="RBS-Regional 3"/>
    <d v="2026-08-08T10:47:16"/>
    <d v="2026-08-08T12:26:56"/>
    <n v="69359906"/>
    <m/>
    <n v="142212126684"/>
    <s v="PT. Patra Logistik"/>
    <s v="ODP-TEG-FCL/074"/>
    <s v="WO061244977"/>
    <m/>
    <m/>
    <m/>
    <n v="109.187371"/>
    <n v="-6.8732620000000004"/>
    <s v="|MB00449|MYIA-045276889499/POI/ibu/081298132948/zaenal.arifin3@gmail.com"/>
    <s v="Sales Profesional"/>
    <m/>
    <m/>
    <m/>
    <m/>
    <m/>
    <m/>
    <m/>
    <m/>
    <s v="Management Janji"/>
    <s v="2026-08-07 08:00:00 | M Janji : (07/08/026)  jam Pasang : 09:00  Note : hubungi pelanggan jika ingin kelokasi  "/>
    <s v="FCC"/>
    <d v="2026-08-08T10:54:57"/>
    <m/>
    <m/>
    <s v="PS"/>
    <s v="TEG"/>
    <s v="NO ADDON"/>
    <n v="20260808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8T07:00:00"/>
    <s v="2026-08-07 08:00:00 | M Janji : (07/08/026)  jam Pasang : 09:00  Note : hubungi pelanggan jika ingin kelokasi  "/>
    <n v="2026"/>
    <n v="8"/>
    <n v="8"/>
    <d v="2026-08-08T00:00:00"/>
    <n v="-0.29166666666424135"/>
    <x v="1"/>
    <x v="4"/>
  </r>
  <r>
    <n v="2816"/>
    <n v="1002528409"/>
    <n v="3"/>
    <x v="6"/>
    <n v="5"/>
    <s v="JEMBER"/>
    <s v="BONDOWOSO"/>
    <s v="BOW"/>
    <s v="REG"/>
    <s v="AO"/>
    <s v="NEW SALES"/>
    <s v="1P INET"/>
    <s v="Completed (PS)"/>
    <s v="RBS-Regional 3"/>
    <d v="2026-08-15T13:59:57"/>
    <d v="2026-08-16T21:05:51"/>
    <n v="69366941"/>
    <m/>
    <n v="152507223628"/>
    <s v="RUMAH KOST SAIPULLAH"/>
    <s v="ODP-BOW-FY/11"/>
    <s v="WO061826885"/>
    <m/>
    <m/>
    <m/>
    <n v="113.7495431"/>
    <n v="-7.8518296999999997"/>
    <s v="|MN02331|MYIA-023461507591/POI/AHMAD SAIPULLAH/083141694494/sipoljoss92@gmail.com"/>
    <s v="MYIB_ASSISTANT"/>
    <m/>
    <m/>
    <m/>
    <m/>
    <m/>
    <m/>
    <m/>
    <m/>
    <s v="Management Janji"/>
    <s v="2026-08-16 13:00:00 | Tanggal pemasangan : 16AGUSTUS 2026 Jam pemasangan : pagi/siang Info Tambahan : Hubungi pelanggan dulu sebelum ke lokasi terima kasih"/>
    <s v="FCC"/>
    <s v="15-08-2026 14:09:43"/>
    <d v="2026-08-16T13:00:00"/>
    <m/>
    <s v="PS"/>
    <s v="BOW"/>
    <s v="NO ADDON"/>
    <n v="20260816"/>
    <s v="Completed"/>
    <s v="HSI Bisnis Promo HUT Telkom PSB 70% - 300 Mbps"/>
    <s v="INDIBIZ"/>
    <m/>
    <m/>
    <d v="2026-08-16T13:00:00"/>
    <s v="2026-08-16 13:00:00 | Tanggal pemasangan : 16AGUSTUS 2026 Jam pemasangan : pagi/siang Info Tambahan : Hubungi pelanggan dulu sebelum ke lokasi terima kasih"/>
    <n v="2026"/>
    <n v="8"/>
    <n v="16"/>
    <d v="2026-08-16T00:00:00"/>
    <n v="-0.54166666666424135"/>
    <x v="1"/>
    <x v="13"/>
  </r>
  <r>
    <n v="2817"/>
    <n v="1002524137"/>
    <n v="3"/>
    <x v="7"/>
    <n v="4"/>
    <s v="KUDUS"/>
    <s v="JEPARA"/>
    <s v="BAN"/>
    <s v="REG"/>
    <s v="AO"/>
    <s v="NEW SALES"/>
    <s v="1P INET"/>
    <s v="102 | FOLLOW UP COMPLETED"/>
    <s v="RBS-Regional 3"/>
    <d v="2026-08-13T12:46:57"/>
    <d v="2026-08-15T13:27:21"/>
    <n v="69365107"/>
    <m/>
    <n v="142507105358"/>
    <s v="MAS MATHALIBUL HUDA"/>
    <s v="ODP-BAN-FB/069 FB/D06/069.01"/>
    <s v="WO061662796"/>
    <m/>
    <m/>
    <m/>
    <n v="110.705963"/>
    <n v="-6.527628"/>
    <s v="|MC60115|MYIA-000126828186/POI/AZIZ MUMTAZA/082341907099/malidamlonggo@outlook.co.id"/>
    <s v="MYIB_ASSISTANT"/>
    <m/>
    <m/>
    <m/>
    <m/>
    <m/>
    <m/>
    <m/>
    <m/>
    <s v="Management Janji"/>
    <s v="2026-08-14 13:00:00 | M Janji : (14/08/2026) jam Pasang :pagi / siang  Note : hubungi pelanggan jika ingin kelokasi"/>
    <s v="FCC"/>
    <s v="13-08-2026 12:54:45"/>
    <d v="2026-08-14T13:00:00"/>
    <s v="Kendala Pelanggan"/>
    <s v="REVOKE"/>
    <s v="BAN"/>
    <s v="NO ADDON"/>
    <m/>
    <s v="Follow Up Revoke Completed, New Order ID : SC1002528329"/>
    <s v="HSI Bisnis Promo HUT Telkom PSB 70% - 50 Mbps"/>
    <s v="INDIBIZ"/>
    <m/>
    <m/>
    <d v="2026-08-14T13:00:00"/>
    <s v="2026-08-14 13:00:00 | M Janji : (14/08/2026) jam Pasang :pagi / siang  Note : hubungi pelanggan jika ingin kelokasi"/>
    <m/>
    <m/>
    <m/>
    <e v="#NUM!"/>
    <e v="#NUM!"/>
    <x v="0"/>
    <x v="4"/>
  </r>
  <r>
    <n v="2818"/>
    <n v="1002523987"/>
    <n v="3"/>
    <x v="7"/>
    <n v="4"/>
    <s v="SOLO"/>
    <s v="SRAGEN"/>
    <s v="SRG"/>
    <s v="REG"/>
    <s v="AO"/>
    <s v="NEW SALES"/>
    <m/>
    <s v="Completed (PS)"/>
    <s v="RBS-Regional 3"/>
    <d v="2026-08-13T11:44:12"/>
    <d v="2026-08-13T14:07:49"/>
    <n v="69363186"/>
    <m/>
    <n v="146565009939"/>
    <s v="DAPUR MBG BIRRU"/>
    <s v="ODP-SRG-FH/110"/>
    <s v="WO061656421"/>
    <m/>
    <m/>
    <m/>
    <n v="111.023400771312"/>
    <n v="-7.4191231067782004"/>
    <s v="|MN01811|MYIA-019499952721/POI/SRI LESTARI/085293863420/sri074766@gmail.com"/>
    <s v="Amex"/>
    <m/>
    <m/>
    <m/>
    <m/>
    <m/>
    <m/>
    <m/>
    <m/>
    <s v="Management Janji"/>
    <s v="2026-08-12 08:00:00 | M Janji : (12/08/2026)  jam Pasang : 09:00  Note : hubungi pelanggan jika ingin kelokasi  "/>
    <s v="FCC"/>
    <s v="13-08-2026 11:54:51"/>
    <m/>
    <m/>
    <s v="PS"/>
    <s v="SRG"/>
    <s v="NO ADDON"/>
    <n v="2026081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3T07:00:00"/>
    <s v="2026-08-12 08:00:00 | M Janji : (12/08/2026)  jam Pasang : 09:00  Note : hubungi pelanggan jika ingin kelokasi  "/>
    <n v="2026"/>
    <n v="8"/>
    <n v="13"/>
    <d v="2026-08-13T00:00:00"/>
    <n v="-0.29166666666424135"/>
    <x v="1"/>
    <x v="4"/>
  </r>
  <r>
    <n v="2819"/>
    <n v="1002528865"/>
    <n v="3"/>
    <x v="3"/>
    <n v="5"/>
    <s v="SBY UTARA"/>
    <s v="KENJERAN"/>
    <s v="KPS"/>
    <s v="REG"/>
    <s v="AO"/>
    <s v="NEW SALES"/>
    <s v="1P INET"/>
    <s v="Completed (PS)"/>
    <s v="RBS-Regional 3"/>
    <d v="2026-08-15T18:22:56"/>
    <d v="2026-08-16T17:16:33"/>
    <n v="69367208"/>
    <m/>
    <n v="152404253644"/>
    <s v="Giras los 86"/>
    <s v="ODP-KBL-FAW/50"/>
    <s v="WO061841747"/>
    <m/>
    <m/>
    <m/>
    <n v="112.7433989"/>
    <n v="-7.2345797999999997"/>
    <s v="|MN01794|MYIA-061334221021/POI/suyono/085708085429/nenokjaya123@gmail.com"/>
    <s v="MYIB_ASSISTANT"/>
    <m/>
    <m/>
    <m/>
    <m/>
    <m/>
    <m/>
    <m/>
    <m/>
    <s v="Management Janji"/>
    <s v="2026-08-16 15:00:00 | 081227420666  Jam Pemasangan : 08:00 - 12.00 Tanggal Pemasangan : MINGGU 16 AGUSTUS 2026 Info Tambahan : Hubungi pelanggan sebelum datang ke lokasi"/>
    <s v="FCC"/>
    <s v="15-08-2026 18:25:51"/>
    <d v="2026-08-16T15:00:00"/>
    <m/>
    <s v="PS"/>
    <s v="KPS"/>
    <s v="NO ADDON"/>
    <n v="20260816"/>
    <s v="Completed"/>
    <s v="HSI Bisnis Promo HUT Telkom PSB 70% - 100 Mbps"/>
    <s v="INDIBIZ"/>
    <m/>
    <m/>
    <d v="2026-08-16T15:00:00"/>
    <s v="2026-08-16 15:00:00 | 081227420666  Jam Pemasangan : 08:00 - 12.00 Tanggal Pemasangan : MINGGU 16 AGUSTUS 2026 Info Tambahan : Hubungi pelanggan sebelum datang ke lokasi"/>
    <n v="2026"/>
    <n v="8"/>
    <n v="16"/>
    <d v="2026-08-16T00:00:00"/>
    <n v="-0.625"/>
    <x v="1"/>
    <x v="23"/>
  </r>
  <r>
    <n v="2820"/>
    <n v="1002526491"/>
    <n v="3"/>
    <x v="0"/>
    <n v="5"/>
    <s v="MATARAM"/>
    <s v="SUMBAWA"/>
    <s v="SBW"/>
    <s v="REG"/>
    <s v="AO"/>
    <s v="NEW SALES"/>
    <s v="1P INET"/>
    <s v="OSS - FALLOUT"/>
    <s v="RBS-Regional 3"/>
    <d v="2026-08-14T14:10:56"/>
    <d v="2026-08-16T16:44:17"/>
    <n v="69366080"/>
    <m/>
    <n v="172606792167"/>
    <s v="ROZIE HOMESTAY"/>
    <s v="ODP-SBW-FAC/62 FAC/D08/62.01"/>
    <s v="WO061752059"/>
    <m/>
    <m/>
    <m/>
    <n v="117.41610456258"/>
    <n v="-8.5211633467029699"/>
    <s v="MD|MYDB-20260814265352|DN00001/MN01576|ROZIE HOMESTAY|085339040494"/>
    <s v="MYDIGIBIZPARTNER"/>
    <m/>
    <m/>
    <m/>
    <m/>
    <m/>
    <m/>
    <m/>
    <m/>
    <s v="Management Janji"/>
    <s v="2026-08-15 13:00:00 | M Janji :  15 Agustus 2026 Jam Pasang : Siang Note : hubungi pelanggan jika ingin ke lokasi, terima kasih. "/>
    <s v="FCC"/>
    <s v="14-08-2026 14:40:08"/>
    <d v="2026-08-15T13:00:00"/>
    <s v="Kendala Teknik"/>
    <s v="FO_WFM"/>
    <s v="SBW"/>
    <s v="NO ADDON"/>
    <m/>
    <s v="Provisioning Failed|WFM|INF009055365|TOJ_-8.4975627,117.4257286_odp jauh"/>
    <s v="HSI Bisnis Basic Promo HUT Telkom PSB 70% - 50 Mbps"/>
    <s v="INDIBIZ"/>
    <m/>
    <m/>
    <d v="2026-08-15T13:00:00"/>
    <s v="2026-08-15 13:00:00 | M Janji :  15 Agustus 2026 Jam Pasang : Siang Note : hubungi pelanggan jika ingin ke lokasi, terima kasih. "/>
    <m/>
    <m/>
    <m/>
    <e v="#NUM!"/>
    <e v="#NUM!"/>
    <x v="0"/>
    <x v="2"/>
  </r>
  <r>
    <n v="2821"/>
    <n v="1002523151"/>
    <n v="3"/>
    <x v="6"/>
    <n v="5"/>
    <s v="SIDOARJO"/>
    <s v="MOJOKERTO"/>
    <s v="DLA"/>
    <s v="REG"/>
    <s v="AO"/>
    <s v="NEW SALES"/>
    <m/>
    <s v="Completed (PS)"/>
    <s v="RBS-Regional 3"/>
    <d v="2026-08-12T19:32:58"/>
    <d v="2026-08-12T20:48:38"/>
    <n v="69364222"/>
    <m/>
    <n v="152329216950"/>
    <s v="TOKO SEMBAKO AZKA"/>
    <s v="ODP-DLA-FJ/01"/>
    <s v="WO061627099"/>
    <m/>
    <m/>
    <m/>
    <n v="112.43407969"/>
    <n v="-7.5611567710000003"/>
    <s v="|MC30217|/AMINATUN AISYAH/82140635859/amiaisyah01@gmail.com"/>
    <s v="Sales Force DBS"/>
    <m/>
    <m/>
    <m/>
    <m/>
    <m/>
    <m/>
    <m/>
    <m/>
    <s v="Management Janji"/>
    <s v="2026-08-13 13:00:00|Waktu pemasangan : 13 agustus 2026  Jam pemasangan : 08.00 - 12.00  Info Tambahan : Hubungi pelanggan dulu sebelum ke lokasi  terimakasih |40951377|MYDITA"/>
    <s v="FCC"/>
    <d v="2026-12-08T19:39:46"/>
    <m/>
    <m/>
    <s v="PS"/>
    <s v="DLA"/>
    <s v="NETMONK"/>
    <n v="20260812"/>
    <s v="Completed"/>
    <s v="- 11_11446;Biaya PSB HSI EBIS Tunai di Depan ~ 11[150000]  - E23015;E23015 ~ ES23 - Perangkat ONT[0]  - E23015~null~44292;E23015||11||Abodemen 0[0]  - E23015~null~E23015_SWONTPREM;SWONTPREM ~ Biaya Sewa ONT Premium ~ E23015[50000]  - E24057;E24057 ~ ES24 "/>
    <s v="INDIBIZ"/>
    <m/>
    <m/>
    <d v="2026-08-12T07:00:00"/>
    <s v="2026-08-13 13:00:00|Waktu pemasangan : 13 agustus 2026  Jam pemasangan : 08.00 - 12.00  Info Tambahan : Hubungi pelanggan dulu sebelum ke lokasi  terimakasih |40951377|MYDITA"/>
    <n v="2026"/>
    <n v="8"/>
    <n v="12"/>
    <d v="2026-08-12T00:00:00"/>
    <n v="-0.29166666666424135"/>
    <x v="1"/>
    <x v="20"/>
  </r>
  <r>
    <n v="2822"/>
    <n v="1002521162"/>
    <n v="3"/>
    <x v="7"/>
    <n v="4"/>
    <s v="SOLO"/>
    <s v="WONOGIRI"/>
    <s v="JSO"/>
    <s v="REG"/>
    <s v="AO"/>
    <s v="NEW SALES"/>
    <s v="1P INET"/>
    <s v="Completed (PS)"/>
    <s v="RBS-Regional 3"/>
    <d v="2026-08-12T07:55:57"/>
    <d v="2026-08-13T12:53:00"/>
    <n v="69363785"/>
    <m/>
    <n v="142523108546"/>
    <s v="SPBU 44.576.11"/>
    <s v="ODP-JSO-F02/001 FCL/F02/001.01"/>
    <s v="WO061548498"/>
    <m/>
    <m/>
    <m/>
    <n v="111.186993"/>
    <n v="-7.825869"/>
    <s v="|MN00282|MYIA-092206786614/POI/Fajar Isnani/08123420960/isnani1964@gmail.com"/>
    <s v="MYIB_ASSISTANT"/>
    <m/>
    <m/>
    <m/>
    <m/>
    <m/>
    <m/>
    <m/>
    <m/>
    <s v="Management Janji"/>
    <s v="2026-08-13 08:00:00 | M Janji : (14/08/2026) jam Pasang : 09:00 Note : hubungi pelanggan jika ingin kelokasi "/>
    <s v="FCC"/>
    <d v="2026-12-08T08:10:35"/>
    <d v="2026-08-13T08:00:00"/>
    <m/>
    <s v="PS"/>
    <s v="JSO"/>
    <s v="NO ADDON"/>
    <n v="20260813"/>
    <s v="Completed"/>
    <s v="HSI Bisnis Promo HUT Telkom PSB 70% - 50 Mbps"/>
    <s v="INDIBIZ"/>
    <m/>
    <m/>
    <d v="2026-08-13T08:00:00"/>
    <s v="2026-08-13 08:00:00 | M Janji : (14/08/2026) jam Pasang : 09:00 Note : hubungi pelanggan jika ingin kelokasi "/>
    <n v="2026"/>
    <n v="8"/>
    <n v="13"/>
    <d v="2026-08-13T00:00:00"/>
    <n v="-0.33333333333575865"/>
    <x v="1"/>
    <x v="4"/>
  </r>
  <r>
    <n v="2823"/>
    <n v="1002521412"/>
    <n v="3"/>
    <x v="6"/>
    <n v="5"/>
    <s v="JEMBER"/>
    <s v="BONDOWOSO"/>
    <s v="BOW"/>
    <s v="REG"/>
    <s v="AO"/>
    <s v="NEW SALES"/>
    <s v="1P INET"/>
    <s v="Completed (PS)"/>
    <s v="RBS-Regional 3"/>
    <d v="2026-08-12T09:34:57"/>
    <d v="2026-08-12T16:23:18"/>
    <n v="69363882"/>
    <m/>
    <n v="152507225962"/>
    <s v="RUMAH KOS ROWINDA"/>
    <s v="ODP-BOW-FAQ/18"/>
    <s v="WO061558358"/>
    <m/>
    <m/>
    <m/>
    <n v="113.937423033946"/>
    <n v="-8.01180173033584"/>
    <s v="|MC30280|MYIA-074523786014/POI/ROWINDA/085842029284/rowinda88@gmail.com"/>
    <s v="MYIB_ASSISTANT"/>
    <m/>
    <m/>
    <m/>
    <m/>
    <m/>
    <m/>
    <m/>
    <m/>
    <s v="Management Janji"/>
    <s v="2026-08-13 08:00:00 |  M Janji : (13/AGUSTUS/2026) jam Pasang : 09:00 Note : hubungi pelanggan jika ingin kelokasi"/>
    <s v="FCC"/>
    <d v="2026-12-08T09:40:31"/>
    <d v="2026-08-13T08:00:00"/>
    <m/>
    <s v="PS"/>
    <s v="BOW"/>
    <s v="NO ADDON"/>
    <n v="20260812"/>
    <s v="Completed"/>
    <s v="HSI Bisnis Promo HUT Telkom PSB 70% - 300 Mbps"/>
    <s v="INDIBIZ"/>
    <m/>
    <m/>
    <d v="2026-08-13T08:00:00"/>
    <s v="2026-08-13 08:00:00 |  M Janji : (13/AGUSTUS/2026) jam Pasang : 09:00 Note : hubungi pelanggan jika ingin kelokasi"/>
    <n v="2026"/>
    <n v="8"/>
    <n v="12"/>
    <d v="2026-08-12T00:00:00"/>
    <n v="-1.3333333333357587"/>
    <x v="1"/>
    <x v="13"/>
  </r>
  <r>
    <n v="2824"/>
    <n v="1002520803"/>
    <n v="3"/>
    <x v="1"/>
    <n v="5"/>
    <s v="MADIUN"/>
    <s v="TUBAN"/>
    <s v="TNZ"/>
    <s v="REG"/>
    <s v="AO"/>
    <s v="NEW SALES"/>
    <s v="1P INET"/>
    <s v="Completed (PS)"/>
    <s v="RBS-Regional 3"/>
    <d v="2026-08-11T16:46:57"/>
    <d v="2026-08-11T18:32:52"/>
    <n v="69363681"/>
    <m/>
    <n v="152612240453"/>
    <s v="SPBU 5362321"/>
    <s v="ODP-TNZ-FG/64"/>
    <s v="WO061526371"/>
    <m/>
    <m/>
    <m/>
    <n v="112.03963771462401"/>
    <n v="-6.8944918021376402"/>
    <s v="MD|MYDB-20260811264939|DN00001/MN01285|SPBU 5362321|085854203668"/>
    <s v="MYDIGIBIZPARTNER"/>
    <m/>
    <m/>
    <m/>
    <m/>
    <m/>
    <m/>
    <m/>
    <m/>
    <s v="Management Janji"/>
    <s v="2026-08-15 08:00:00 | Nama PIC:  bu filia No HP: 085854203668 Alt: Tanggal: 15/8/2026 Jam Pasang: Pagi Note: Hubungi sebelum ke lokasi, terimakasih."/>
    <s v="FCC"/>
    <d v="2026-11-08T16:54:58"/>
    <d v="2026-08-15T08:00:00"/>
    <m/>
    <s v="PS"/>
    <s v="TNZ"/>
    <s v="NO ADDON"/>
    <n v="20260811"/>
    <s v="Completed"/>
    <s v="HSI Bisnis Promo HUT Telkom PSB 70% - 50 Mbps"/>
    <s v="INDIBIZ"/>
    <m/>
    <m/>
    <d v="2026-08-15T08:00:00"/>
    <s v="2026-08-15 08:00:00 | Nama PIC:  bu filia No HP: 085854203668 Alt: Tanggal: 15/8/2026 Jam Pasang: Pagi Note: Hubungi sebelum ke lokasi, terimakasih."/>
    <n v="2026"/>
    <n v="8"/>
    <n v="11"/>
    <d v="2026-08-11T00:00:00"/>
    <n v="-4.3333333333357587"/>
    <x v="1"/>
    <x v="18"/>
  </r>
  <r>
    <n v="2825"/>
    <n v="1002517831"/>
    <n v="3"/>
    <x v="6"/>
    <n v="5"/>
    <s v="SIDOARJO"/>
    <s v="JOMBANG"/>
    <s v="MOJ"/>
    <s v="REG"/>
    <s v="AO"/>
    <s v="NEW SALES"/>
    <m/>
    <s v="Completed (PS)"/>
    <s v="RBS-Regional 3"/>
    <d v="2026-08-10T13:44:16"/>
    <d v="2026-08-11T13:58:47"/>
    <n v="69362453"/>
    <m/>
    <n v="152319208392"/>
    <s v="SDN MOJOWARNO 1"/>
    <s v="ODP-MOJ-FD/03"/>
    <s v="WO061438437"/>
    <m/>
    <m/>
    <m/>
    <n v="112.30106720000001"/>
    <n v="-7.6406204999999998"/>
    <s v="|MN02084|/SDN MOJOWARNO 1/WINBACK 2.0 HSI B2B (1:1) 100MBPS 535RB PSB DISC 70%//ayiksutono@gmail.com/AYIK SUTONO /85755195241"/>
    <s v="Sales Force DBS"/>
    <m/>
    <m/>
    <m/>
    <m/>
    <m/>
    <m/>
    <m/>
    <m/>
    <s v="Management Janji"/>
    <s v="2026-08-11 15:00:00|Nama PIC : BAPAK AYIK No HP : 085755195241 Alt : - M Janji : 11/08/2026 Jam Pasang : 08.00 - 13:00  NoteÃ‚Â :  hubungi terlebih dahulu sebelum kelokasi|40961370|MYDITA"/>
    <s v="FCC"/>
    <d v="2026-10-08T13:54:44"/>
    <d v="2026-08-11T15:00:00"/>
    <m/>
    <s v="PS"/>
    <s v="MOJ"/>
    <s v="NO ADDON"/>
    <n v="20260811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1T15:00:00"/>
    <s v="2026-08-11 15:00:00|Nama PIC : BAPAK AYIK No HP : 085755195241 Alt : - M Janji : 11/08/2026 Jam Pasang : 08.00 - 13:00  NoteÃ‚Â :  hubungi terlebih dahulu sebelum kelokasi|40961370|MYDITA"/>
    <n v="2026"/>
    <n v="8"/>
    <n v="11"/>
    <d v="2026-08-11T00:00:00"/>
    <n v="-0.625"/>
    <x v="1"/>
    <x v="20"/>
  </r>
  <r>
    <n v="2826"/>
    <n v="1002523281"/>
    <n v="3"/>
    <x v="3"/>
    <n v="5"/>
    <s v="SBY UTARA"/>
    <s v="GRESIK"/>
    <s v="BPG"/>
    <s v="REG"/>
    <s v="AO"/>
    <s v="NEW SALES"/>
    <s v="1P INET"/>
    <s v="Completed (PS)"/>
    <s v="RBS-Regional 3"/>
    <d v="2026-08-13T08:20:56"/>
    <d v="2026-08-14T12:30:45"/>
    <n v="69364695"/>
    <m/>
    <n v="152443206927"/>
    <s v="SMA BANI HASYIM RUANG LAB"/>
    <s v="ODP-BPG-FE/36 FE/D06/36.01"/>
    <s v="WO061636427"/>
    <m/>
    <m/>
    <m/>
    <n v="112.520283535122"/>
    <n v="-7.25108374661413"/>
    <s v="MD|MYDB-20260812265052|DN00001/MN02100|SMA BANI HASYIM RUANG LAB|082245257078"/>
    <s v="MYDIGIBIZPARTNER"/>
    <m/>
    <m/>
    <m/>
    <m/>
    <m/>
    <m/>
    <m/>
    <m/>
    <s v="Management Janji"/>
    <s v="2026-08-14 08:00:00 | Nama : BP YAZID (KETUA LAB) No Hp : 082245257078 No Alt :  Tgl Pemasangan : 14 Agustus 2026 Interval : PAGI  Note : Hubungi pelanggan terlebih dahulu"/>
    <s v="FCC"/>
    <s v="13-08-2026 08:25:29"/>
    <d v="2026-08-14T08:00:00"/>
    <s v="Kendala Pelanggan"/>
    <s v="PS"/>
    <s v="BPG"/>
    <s v="NO ADDON"/>
    <n v="20260814"/>
    <s v="Completed"/>
    <s v="HSI Bisnis Promo HUT Telkom PSB 70% - 100 Mbps"/>
    <s v="INDIBIZ"/>
    <m/>
    <m/>
    <d v="2026-08-14T08:00:00"/>
    <s v="2026-08-14 08:00:00 | Nama : BP YAZID (KETUA LAB) No Hp : 082245257078 No Alt :  Tgl Pemasangan : 14 Agustus 2026 Interval : PAGI  Note : Hubungi pelanggan terlebih dahulu"/>
    <n v="2026"/>
    <n v="8"/>
    <n v="14"/>
    <d v="2026-08-14T00:00:00"/>
    <n v="-0.33333333333575865"/>
    <x v="1"/>
    <x v="8"/>
  </r>
  <r>
    <n v="2827"/>
    <n v="1002526735"/>
    <n v="3"/>
    <x v="6"/>
    <n v="5"/>
    <s v="JEMBER"/>
    <s v="BANYUWANGI"/>
    <s v="BWG"/>
    <s v="REG"/>
    <s v="AO"/>
    <s v="NEW SALES"/>
    <s v="1P INET"/>
    <s v="Completed (PS)"/>
    <s v="RBS-Regional 3"/>
    <d v="2026-08-14T14:52:58"/>
    <d v="2026-08-15T16:41:54"/>
    <n v="69366183"/>
    <m/>
    <n v="152503269649"/>
    <s v="CV Guna tama Nusantara"/>
    <s v="ODP-BWG-FY/12 FY/D04/12.01"/>
    <s v="WO061757319"/>
    <m/>
    <m/>
    <m/>
    <n v="114.381612539291"/>
    <n v="-8.2129029584426796"/>
    <s v="MD|MYDB-20260814265344|DC30008/MC30020|CV Guna tama Nusantara|089524605824"/>
    <s v="MYDIGIBIZPARTNER"/>
    <m/>
    <m/>
    <m/>
    <m/>
    <m/>
    <m/>
    <m/>
    <m/>
    <s v="Management Janji"/>
    <s v="2026-08-15 13:00:00 | M Janji :  15 Agustus 2026 Jam Pasang : Siang Note : hubungi pelanggan jika ingin ke lokasi, terima kasih. "/>
    <s v="FCC"/>
    <s v="14-08-2026 14:55:03"/>
    <d v="2026-08-15T13:00:00"/>
    <m/>
    <s v="PS"/>
    <s v="BWG"/>
    <s v="NETMONK"/>
    <n v="20260815"/>
    <s v="Completed"/>
    <s v="HSI Bisnis Bundling Netmonk Promo 2026 PSB 70% - 300 Mbps"/>
    <s v="INDIBIZ"/>
    <m/>
    <m/>
    <d v="2026-08-15T13:00:00"/>
    <s v="2026-08-15 13:00:00 | M Janji :  15 Agustus 2026 Jam Pasang : Siang Note : hubungi pelanggan jika ingin ke lokasi, terima kasih. "/>
    <n v="2026"/>
    <n v="8"/>
    <n v="15"/>
    <d v="2026-08-15T00:00:00"/>
    <n v="-0.54166666666424135"/>
    <x v="1"/>
    <x v="9"/>
  </r>
  <r>
    <n v="2828"/>
    <n v="1002525603"/>
    <n v="3"/>
    <x v="1"/>
    <n v="5"/>
    <s v="KEDIRI"/>
    <s v="NGANJUK"/>
    <s v="NJK"/>
    <s v="REG"/>
    <s v="AO"/>
    <s v="NEW SALES"/>
    <s v="1P INET"/>
    <s v="Completed (PS)"/>
    <s v="RBS-Regional 3"/>
    <d v="2026-08-14T09:22:57"/>
    <d v="2026-08-14T15:56:24"/>
    <n v="69365692"/>
    <m/>
    <n v="152611229888"/>
    <s v="KEDAI SULTAN"/>
    <s v="ODP-NJK-FAE/26 FAE/D03/26.01"/>
    <s v="WO061720882"/>
    <m/>
    <m/>
    <m/>
    <n v="111.95304896682499"/>
    <n v="-7.5856469579924397"/>
    <s v="MD|MYDB-20260814265288|DN00001/MN02309|KEDAI SULTAN|08132557607"/>
    <s v="MYDIGIBIZPARTNER"/>
    <m/>
    <m/>
    <m/>
    <m/>
    <m/>
    <m/>
    <m/>
    <m/>
    <s v="Management Janji"/>
    <s v="2026-08-15 08:00:00 | Tanggal pemasangan : 15 AGUSTUS 2026 Jam pemasangan : pagi/siang Info Tambahan : Hubungi pelanggan dulu sebelum ke lokasi terima kasih"/>
    <s v="FCC"/>
    <s v="14-08-2026 09:40:20"/>
    <d v="2026-08-15T08:00:00"/>
    <m/>
    <s v="PS"/>
    <s v="NJK"/>
    <s v="NO ADDON"/>
    <n v="20260814"/>
    <s v="Completed"/>
    <s v="HSI Bisnis Khusus Winback PSB 70% - 200 Mbps"/>
    <s v="INDIBIZ"/>
    <m/>
    <m/>
    <d v="2026-08-15T08:00:00"/>
    <s v="2026-08-15 08:00:00 | Tanggal pemasangan : 15 AGUSTUS 2026 Jam pemasangan : pagi/siang Info Tambahan : Hubungi pelanggan dulu sebelum ke lokasi terima kasih"/>
    <n v="2026"/>
    <n v="8"/>
    <n v="14"/>
    <d v="2026-08-14T00:00:00"/>
    <n v="-1.3333333333357587"/>
    <x v="1"/>
    <x v="3"/>
  </r>
  <r>
    <n v="2829"/>
    <n v="1002516220"/>
    <n v="3"/>
    <x v="3"/>
    <n v="5"/>
    <s v="SBY UTARA"/>
    <s v="GRESIK"/>
    <s v="KDE"/>
    <s v="REG"/>
    <s v="AO"/>
    <s v="NEW SALES"/>
    <s v="2P INET + VOICE"/>
    <s v="OSS - FALLOUT"/>
    <s v="RBS-Regional 3"/>
    <d v="2026-08-08T18:46:57"/>
    <d v="2026-08-11T20:11:41"/>
    <n v="69361651"/>
    <n v="3135909017"/>
    <n v="152442209479"/>
    <s v="PT. MANMARINE ETERNIA SAMUDRA"/>
    <s v="ODP-KDE-FAH/11 FAH/D01/11.01"/>
    <s v="WO061289459"/>
    <m/>
    <m/>
    <m/>
    <n v="112.569334"/>
    <n v="-7.2903310000000001"/>
    <s v="|MC20232|MYIA-006391736128/POI/Binar Beningati/081239212998/manmarineeterniasamudra@gmail.com"/>
    <s v="MYIB_ASSISTANT"/>
    <m/>
    <m/>
    <m/>
    <m/>
    <m/>
    <m/>
    <m/>
    <m/>
    <s v="Management Janji"/>
    <s v="2026-08-11 15:00:00 | Nama : BU BINAR BENINGATI No Hp : 081239212998 No Alt :  Tgl Pemasangan : 10 Agustus 2026 Interval : SIANG Note : Hubungi pelanggan terlebih dahulu"/>
    <s v="FCC"/>
    <d v="2026-08-08T18:54:54"/>
    <d v="2026-08-11T15:00:00"/>
    <s v="Kendala Teknik"/>
    <s v="FO_WFM"/>
    <s v="KDE"/>
    <s v="NO ADDON"/>
    <m/>
    <s v="Provisioning Failed|WFM|INF009025492|TKJ_-7.3265445,112.70133270000001_-7.2904243, 112.5696784, TIDAK ADA SPBT, ODP-KDE-FAH/3"/>
    <s v="HSI Bisnis Basic Bundling Phone Promo 2026 PSB 70% - Free 800 Menit Promo - 100 Mbps"/>
    <s v="INDIBIZ"/>
    <m/>
    <m/>
    <d v="2026-08-11T15:00:00"/>
    <s v="2026-08-11 15:00:00 | Nama : BU BINAR BENINGATI No Hp : 081239212998 No Alt :  Tgl Pemasangan : 10 Agustus 2026 Interval : SIANG Note : Hubungi pelanggan terlebih dahulu"/>
    <m/>
    <m/>
    <m/>
    <e v="#NUM!"/>
    <e v="#NUM!"/>
    <x v="0"/>
    <x v="8"/>
  </r>
  <r>
    <n v="2830"/>
    <n v="1002509419"/>
    <n v="3"/>
    <x v="0"/>
    <n v="5"/>
    <s v="MATARAM"/>
    <s v="LOMBOK BARAT TENGAH"/>
    <s v="GER"/>
    <s v="REG"/>
    <s v="AO"/>
    <s v="NEW SALES"/>
    <s v="1P INET"/>
    <s v="Completed (PS)"/>
    <s v="RBS-Regional 3"/>
    <d v="2026-08-04T18:22:56"/>
    <d v="2026-08-05T16:58:18"/>
    <n v="69358659"/>
    <m/>
    <n v="172602203751"/>
    <s v="TOKO ALDO"/>
    <s v="ODP-GER-FAC/27"/>
    <s v="WO060930132"/>
    <m/>
    <m/>
    <m/>
    <n v="116.06807070000001"/>
    <n v="-8.7139699999999998"/>
    <s v="MD|MYDB-20260804264367|DN00001/MN01272|TOKO ALDO|082147928522"/>
    <s v="MYDIGIBIZPARTNER"/>
    <m/>
    <m/>
    <m/>
    <m/>
    <m/>
    <m/>
    <m/>
    <m/>
    <s v="Management Janji"/>
    <s v="2026-08-06 13:00:00 | M Janji : (05/08/2026) jam Pasang pagi / siang  Note : hubungi pelanggan jika ingin kelokasi"/>
    <s v="FCC"/>
    <d v="2026-04-08T18:24:52"/>
    <d v="2026-08-06T13:00:00"/>
    <m/>
    <s v="PS"/>
    <s v="GER"/>
    <s v="NO ADDON"/>
    <n v="20260805"/>
    <s v="Completed"/>
    <s v="HSI Bisnis Promo HUT Telkom PSB 70% - 100 Mbps Dual Band"/>
    <s v="INDIBIZ"/>
    <m/>
    <m/>
    <d v="2026-08-06T13:00:00"/>
    <s v="2026-08-06 13:00:00 | M Janji : (05/08/2026) jam Pasang pagi / siang  Note : hubungi pelanggan jika ingin kelokasi"/>
    <n v="2026"/>
    <n v="8"/>
    <n v="5"/>
    <d v="2026-08-05T00:00:00"/>
    <n v="-1.5416666666642413"/>
    <x v="1"/>
    <x v="5"/>
  </r>
  <r>
    <n v="2831"/>
    <n v="1002523127"/>
    <n v="3"/>
    <x v="2"/>
    <n v="4"/>
    <s v="PURWOKERTO"/>
    <s v="BANJARNEGARA"/>
    <s v="BJR"/>
    <s v="REG"/>
    <s v="AO"/>
    <s v="NEW SALES"/>
    <s v="1P INET"/>
    <s v="Completed (PS)"/>
    <s v="RBS-Regional 3"/>
    <d v="2026-08-12T19:01:57"/>
    <d v="2026-08-14T13:33:37"/>
    <n v="69364631"/>
    <m/>
    <n v="146372103275"/>
    <s v="MTS NEGERI 2 BANJARNEGARA"/>
    <s v="ODP-BJR-FF/074"/>
    <s v="WO061624965"/>
    <m/>
    <m/>
    <m/>
    <n v="109.728786"/>
    <n v="-7.3923410000000001"/>
    <s v="|MN00909|MYIA-014820423441/POI/sudarto/085799848565/mtsnbanjarnegara2@gmail.com"/>
    <s v="MYIB_ASSISTANT"/>
    <m/>
    <m/>
    <m/>
    <m/>
    <m/>
    <m/>
    <m/>
    <m/>
    <s v="Management Janji"/>
    <s v="2026-08-14 13:00:00 | Nama Pic : bp SUDARTO No Hp Pic : 085799848565 No alt : - Jam Pemasangan : siang  Tanggal Pemasangan : 13 Agustus 2026"/>
    <s v="FCC"/>
    <d v="2026-12-08T19:10:16"/>
    <d v="2026-08-14T13:00:00"/>
    <m/>
    <s v="PS"/>
    <s v="BJR"/>
    <s v="NO ADDON"/>
    <n v="20260814"/>
    <s v="Completed"/>
    <s v="HSI Bisnis Promo HUT Telkom PSB 70% - 50 Mbps"/>
    <s v="INDIBIZ"/>
    <m/>
    <m/>
    <d v="2026-08-14T13:00:00"/>
    <s v="2026-08-14 13:00:00 | Nama Pic : bp SUDARTO No Hp Pic : 085799848565 No alt : - Jam Pemasangan : siang  Tanggal Pemasangan : 13 Agustus 2026"/>
    <n v="2026"/>
    <n v="8"/>
    <n v="14"/>
    <d v="2026-08-14T00:00:00"/>
    <n v="-0.54166666666424135"/>
    <x v="1"/>
    <x v="4"/>
  </r>
  <r>
    <n v="2832"/>
    <n v="1002509358"/>
    <n v="3"/>
    <x v="2"/>
    <n v="4"/>
    <s v="YOGYAKARTA"/>
    <s v="BANTUL"/>
    <s v="BTL"/>
    <s v="REG"/>
    <s v="AO"/>
    <s v="NEW SALES"/>
    <s v="1P INET"/>
    <s v="Completed (PS)"/>
    <s v="RBS-Regional 3"/>
    <d v="2026-08-04T17:28:56"/>
    <d v="2026-08-05T15:42:19"/>
    <n v="69358633"/>
    <m/>
    <n v="146129128482"/>
    <s v="SDIT IBNU KHALDUN"/>
    <s v="ODP-BTL-FAZ/104 FAZ/D05/104.01"/>
    <s v="WO060926082"/>
    <m/>
    <m/>
    <m/>
    <n v="110.2862064"/>
    <n v="-7.9126387999999999"/>
    <s v="|MN02579|MYIA-021805667864/POI/MURTI ARININGSIH/083867894779/hafidzhanahasanarin@gmail.com"/>
    <s v="MYIB_ASSISTANT"/>
    <m/>
    <m/>
    <m/>
    <m/>
    <m/>
    <m/>
    <m/>
    <m/>
    <s v="Management Janji"/>
    <s v="2026-08-06 13:00:00 | Nama Pic : bu MURTI ARININGSIH No Hp Pic : 083867894779 No alt : - Jam Pemasangan : pagi  Tanggal Pemasangan : 5 Agustus 2026"/>
    <s v="FCC"/>
    <d v="2026-04-08T17:39:42"/>
    <d v="2026-08-06T13:00:00"/>
    <m/>
    <s v="PS"/>
    <s v="BTL"/>
    <s v="NO ADDON"/>
    <n v="20260805"/>
    <s v="Completed"/>
    <s v="HSI Bisnis Basic Promo HUT Telkom PSB 70% - 50 Mbps"/>
    <s v="INDIBIZ"/>
    <m/>
    <m/>
    <d v="2026-08-06T13:00:00"/>
    <s v="2026-08-06 13:00:00 | Nama Pic : bu MURTI ARININGSIH No Hp Pic : 083867894779 No alt : - Jam Pemasangan : pagi  Tanggal Pemasangan : 5 Agustus 2026"/>
    <n v="2026"/>
    <n v="8"/>
    <n v="5"/>
    <d v="2026-08-05T00:00:00"/>
    <n v="-1.5416666666642413"/>
    <x v="1"/>
    <x v="4"/>
  </r>
  <r>
    <n v="2833"/>
    <n v="1002520325"/>
    <n v="3"/>
    <x v="3"/>
    <n v="5"/>
    <s v="SBY UTARA"/>
    <s v="TANDES"/>
    <s v="KNN"/>
    <s v="REG"/>
    <s v="AO"/>
    <s v="NEW SALES"/>
    <m/>
    <s v="Completed (PS)"/>
    <s v="RBS-Regional 2"/>
    <d v="2026-08-11T15:04:36"/>
    <d v="2026-08-14T10:31:48"/>
    <n v="69363504"/>
    <m/>
    <n v="152412248834"/>
    <s v="Kos Puri alea 3"/>
    <s v="ODP-TDS-FLA/08"/>
    <s v="WO061552544"/>
    <m/>
    <m/>
    <m/>
    <n v="112.63370999999999"/>
    <n v="-7.2799224999999996"/>
    <s v="|MN02471|/riyan/081311022032 ALT 081382445794/purialea3.info@gmail.com"/>
    <s v="B2B Partner Management (PM)"/>
    <m/>
    <m/>
    <m/>
    <m/>
    <m/>
    <m/>
    <m/>
    <m/>
    <s v="Management Janji"/>
    <s v="2026-08-13 08:00:00|Nama PIC : BAPAK RYAN No HP : 081311022032 No Alternatif : - M Janji : 13/07/2026 Jam Pasang : Pagi NoteÃ‚Â :  Hubungi terlebih dahulu sebelum ke lokasi|40961370|MYDITA"/>
    <s v="FCC"/>
    <d v="2026-11-08T15:10:17"/>
    <d v="2026-08-13T08:00:00"/>
    <m/>
    <s v="PS"/>
    <s v="KNN"/>
    <s v="NO ADDON"/>
    <n v="202608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3T08:00:00"/>
    <s v="2026-08-13 08:00:00|Nama PIC : BAPAK RYAN No HP : 081311022032 No Alternatif : - M Janji : 13/07/2026 Jam Pasang : Pagi NoteÃ‚Â :  Hubungi terlebih dahulu sebelum ke lokasi|40961370|MYDITA"/>
    <n v="2026"/>
    <n v="8"/>
    <n v="14"/>
    <d v="2026-08-14T00:00:00"/>
    <n v="0.66666666666424135"/>
    <x v="1"/>
    <x v="23"/>
  </r>
  <r>
    <n v="2834"/>
    <n v="1002511552"/>
    <n v="3"/>
    <x v="6"/>
    <n v="5"/>
    <s v="PASURUAN"/>
    <s v="PASURUAN"/>
    <s v="PSN"/>
    <s v="REG"/>
    <s v="AO"/>
    <s v="NEW SALES"/>
    <m/>
    <s v="Completed (PS)"/>
    <s v="RBS-Regional 3"/>
    <d v="2026-08-06T09:12:27"/>
    <d v="2026-08-06T18:50:30"/>
    <n v="69359627"/>
    <m/>
    <n v="152729256700"/>
    <s v="WARUNG DYNASTY"/>
    <s v="ODP-PSN-FBF/79"/>
    <s v="WO061060030"/>
    <m/>
    <m/>
    <m/>
    <n v="112.90692900000001"/>
    <n v="-7.6490361"/>
    <s v="|MN00025|/WARUNG DYNASTY/WINBACK 2.0 HSI B2B (1:1) 50MBPS 355RB PSB DISC 70%//dinastywarkop@gmail.com/MASDUKI ZAKARIA/85607809498"/>
    <s v="Sales Force DBS"/>
    <m/>
    <m/>
    <m/>
    <m/>
    <m/>
    <m/>
    <m/>
    <m/>
    <s v="Management Janji"/>
    <s v="2026-08-07 08:00:00|Tanggal pemasangan: 07/08/2026 Jam pemasangan : pagi/siang Info Tambahan : Hubungi pelanggan dulu sebelum ke lokasi. terima kasih|40010577|MYDITA"/>
    <s v="FCC"/>
    <d v="2026-06-08T09:25:00"/>
    <d v="2026-08-07T08:00:00"/>
    <m/>
    <s v="PS"/>
    <s v="PSN"/>
    <s v="NO ADDON"/>
    <n v="20260806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08:00:00"/>
    <s v="2026-08-07 08:00:00|Tanggal pemasangan: 07/08/2026 Jam pemasangan : pagi/siang Info Tambahan : Hubungi pelanggan dulu sebelum ke lokasi. terima kasih|40010577|MYDITA"/>
    <n v="2026"/>
    <n v="8"/>
    <n v="6"/>
    <d v="2026-08-06T00:00:00"/>
    <n v="-1.3333333333357587"/>
    <x v="1"/>
    <x v="12"/>
  </r>
  <r>
    <n v="2835"/>
    <n v="1002524807"/>
    <n v="3"/>
    <x v="2"/>
    <n v="4"/>
    <s v="YOGYAKARTA"/>
    <s v="INNER - YOGYA JATENG SELATAN"/>
    <s v="KGD"/>
    <s v="REG"/>
    <s v="AO"/>
    <s v="NEW SALES"/>
    <s v="1P INET"/>
    <s v="MIA - INVALID SURVEY"/>
    <s v="RBS-Regional 3"/>
    <d v="2026-08-13T15:52:56"/>
    <d v="2026-08-14T10:50:58"/>
    <n v="69365381"/>
    <m/>
    <n v="143132123287"/>
    <s v="NEKA GEDONG KUNING YOGYA"/>
    <s v="ODP-KGD-FBF/056"/>
    <s v="WO061687557"/>
    <m/>
    <m/>
    <m/>
    <n v="110.40227899999999"/>
    <n v="-7.8095129999999999"/>
    <s v="|MN02054|MYIA-049177742743/POI/Ayu putri angreani kusanto/08990794495/anext213@gmail.com"/>
    <s v="MYIB_ASSISTANT"/>
    <m/>
    <m/>
    <m/>
    <m/>
    <m/>
    <m/>
    <m/>
    <m/>
    <s v="Management Janji"/>
    <s v="2026-08-14 15:00:00 | Nama : BU AYU PUTRI ANGREANI KUSANTO No Hp : 08990794495 No Alt :  Tgl Pemasangan : 14 Agustus 2026 Interval : PAGI  Note : Hubungi pelanggan terlebih dahulu"/>
    <s v="FCC"/>
    <s v="13-08-2026 15:55:16"/>
    <d v="2026-08-14T15:00:00"/>
    <m/>
    <s v="SURVEY_NEW_MANJA"/>
    <s v="KGD"/>
    <s v="NO ADDON"/>
    <m/>
    <s v="MIE - INVALID SURVEY - Bangunan/Perangkat Pelanggan Belum Siap"/>
    <s v="HSI Bisnis Promo HUT Telkom PSB 70% - 50 Mbps"/>
    <s v="INDIBIZ"/>
    <m/>
    <m/>
    <d v="2026-08-14T15:00:00"/>
    <s v="2026-08-14 15:00:00 | Nama : BU AYU PUTRI ANGREANI KUSANTO No Hp : 08990794495 No Alt :  Tgl Pemasangan : 14 Agustus 2026 Interval : PAGI  Note : Hubungi pelanggan terlebih dahulu"/>
    <m/>
    <m/>
    <m/>
    <e v="#NUM!"/>
    <e v="#NUM!"/>
    <x v="0"/>
    <x v="4"/>
  </r>
  <r>
    <n v="2836"/>
    <n v="1002516532"/>
    <n v="3"/>
    <x v="7"/>
    <n v="4"/>
    <s v="SOLO"/>
    <s v="WONOGIRI"/>
    <s v="JSO"/>
    <s v="REG"/>
    <s v="AO"/>
    <s v="NEW SALES"/>
    <m/>
    <s v="Completed (PS)"/>
    <s v="RBS-Regional 3"/>
    <d v="2026-08-09T14:31:25"/>
    <d v="2026-08-09T20:40:47"/>
    <n v="69361152"/>
    <m/>
    <n v="142523108545"/>
    <s v="MM Group"/>
    <s v="ODP-JSO-FE/055"/>
    <s v="WO061326052"/>
    <m/>
    <m/>
    <m/>
    <n v="111.256112489766"/>
    <n v="-7.84395035017259"/>
    <s v="MD|MYDB-20260807264658|DN00001/MN00969|MM Group|085291919696"/>
    <s v="MYDIGIBIZPARTNER"/>
    <m/>
    <m/>
    <m/>
    <m/>
    <m/>
    <m/>
    <m/>
    <m/>
    <s v="Management Janji"/>
    <s v="2026-08-08 15:00:00 | Tanggal pemasangan: 09/08/2026  Jam pemasangan : siang  Info Tambahan : Hubungi pelanggan dulu sebelum ke lokasi  terima kasih."/>
    <s v="FCC"/>
    <d v="2026-09-08T14:39:46"/>
    <m/>
    <m/>
    <s v="PS"/>
    <s v="JSO"/>
    <s v="NO ADDON"/>
    <n v="20260809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9T07:00:00"/>
    <s v="2026-08-08 15:00:00 | Tanggal pemasangan: 09/08/2026  Jam pemasangan : siang  Info Tambahan : Hubungi pelanggan dulu sebelum ke lokasi  terima kasih."/>
    <n v="2026"/>
    <n v="8"/>
    <n v="9"/>
    <d v="2026-08-09T00:00:00"/>
    <n v="-0.29166666666424135"/>
    <x v="1"/>
    <x v="4"/>
  </r>
  <r>
    <n v="2837"/>
    <n v="1002524244"/>
    <n v="3"/>
    <x v="6"/>
    <n v="5"/>
    <s v="PASURUAN"/>
    <s v="PROBOLINGGO"/>
    <s v="LCE"/>
    <s v="REG"/>
    <s v="AO"/>
    <s v="NEW SALES"/>
    <m/>
    <s v="Completed (PS)"/>
    <s v="RBS-Regional 3"/>
    <d v="2026-08-13T13:25:42"/>
    <d v="2026-08-13T20:51:34"/>
    <n v="69365167"/>
    <m/>
    <n v="152511206429"/>
    <s v="WARUNG BIRU"/>
    <s v="ODP-LCE-FC/40"/>
    <s v="WO061675620"/>
    <m/>
    <m/>
    <m/>
    <n v="113.2275696"/>
    <n v="-7.8509503"/>
    <s v="|MN01316 |/WARUNG BIRU/WINBACK 2.0 HSI B2B (1:1) 50MBPS 355RB PSB DISC 70%/Terdywahyu13@gmail.com/TEDDY WAHYU RAMADHAN/895352605400"/>
    <s v="Sales Force DBS"/>
    <m/>
    <m/>
    <m/>
    <m/>
    <m/>
    <m/>
    <m/>
    <m/>
    <s v="Management Janji"/>
    <s v="2026-08-14 13:00:00|Waktu pemasangan : 13 agustus 2026 Jam pemasangan : 08.00 - 12.00 Info Tambahan : Hubungi pelanggan dulu sebelum ke lokasi terimakasih |40951377|MYDITA"/>
    <s v="FCC"/>
    <s v="13-08-2026 13:39:51"/>
    <d v="2026-08-14T13:00:00"/>
    <m/>
    <s v="PS"/>
    <s v="LCE"/>
    <s v="NO ADDON"/>
    <n v="20260813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4T13:00:00"/>
    <s v="2026-08-14 13:00:00|Waktu pemasangan : 13 agustus 2026 Jam pemasangan : 08.00 - 12.00 Info Tambahan : Hubungi pelanggan dulu sebelum ke lokasi terimakasih |40951377|MYDITA"/>
    <n v="2026"/>
    <n v="8"/>
    <n v="13"/>
    <d v="2026-08-13T00:00:00"/>
    <n v="-1.5416666666642413"/>
    <x v="1"/>
    <x v="27"/>
  </r>
  <r>
    <n v="2838"/>
    <n v="1002514350"/>
    <n v="3"/>
    <x v="2"/>
    <n v="4"/>
    <s v="MAGELANG"/>
    <s v="MAGELANG"/>
    <s v="MGE"/>
    <s v="REG"/>
    <s v="AO"/>
    <s v="NEW SALES"/>
    <s v="1P INET"/>
    <s v="Completed (PS)"/>
    <s v="RBS-Regional 3"/>
    <d v="2026-08-07T11:28:56"/>
    <d v="2026-08-07T16:40:42"/>
    <n v="69360661"/>
    <m/>
    <n v="146137149681"/>
    <s v="SPBU 44 561 05 CANGUK"/>
    <s v="ODP-MGE-FBP/025 FBP/D02/025.01"/>
    <s v="WO061150704"/>
    <m/>
    <m/>
    <m/>
    <n v="110.2333825"/>
    <n v="-7.4824959999999896"/>
    <s v="|MN02395|MYIA-094672362668/POI/STEVANI KURNIAWAN/087839284584/spbu_sajogja4456105@yahoo.co.id"/>
    <s v="MYIB_ASSISTANT"/>
    <m/>
    <m/>
    <m/>
    <m/>
    <m/>
    <m/>
    <m/>
    <m/>
    <s v="Management Janji"/>
    <s v="2026-08-14 13:00:00 | Jam pemasangan : 12.00 Info Tambahan : Hubungi pelanggan dulu sebelum ke lokasi terimakasih "/>
    <s v="FCC"/>
    <d v="2026-07-08T11:40:14"/>
    <d v="2026-08-14T13:00:00"/>
    <m/>
    <s v="PS"/>
    <s v="MGE"/>
    <s v="NO ADDON"/>
    <n v="20260807"/>
    <s v="Completed"/>
    <s v="HSI Bisnis Basic Promo HUT Telkom PSB 70% - 50 Mbps"/>
    <s v="INDIBIZ"/>
    <m/>
    <m/>
    <d v="2026-08-14T13:00:00"/>
    <s v="2026-08-14 13:00:00 | Jam pemasangan : 12.00 Info Tambahan : Hubungi pelanggan dulu sebelum ke lokasi terimakasih "/>
    <n v="2026"/>
    <n v="8"/>
    <n v="7"/>
    <d v="2026-08-07T00:00:00"/>
    <n v="-7.5416666666642413"/>
    <x v="1"/>
    <x v="4"/>
  </r>
  <r>
    <n v="2839"/>
    <n v="1002533592"/>
    <n v="3"/>
    <x v="1"/>
    <n v="5"/>
    <s v="MADIUN"/>
    <s v="NGAWI"/>
    <s v="SAR"/>
    <s v="REG"/>
    <s v="AO"/>
    <s v="NEW SALES"/>
    <s v="1P INET"/>
    <s v="MIE - SEND SURVEY"/>
    <s v="RBS-Regional 3"/>
    <d v="2026-08-18T14:44:56"/>
    <d v="2026-08-18T14:46:01"/>
    <n v="69369187"/>
    <m/>
    <n v="152633207494"/>
    <s v="VILLA ANUGRAH"/>
    <s v="ODP-SAR-FA/14 FA/D02/14.01"/>
    <s v="WO062022980"/>
    <m/>
    <m/>
    <m/>
    <n v="111.215912"/>
    <n v="-7.6791109999999998"/>
    <s v="|MN02429|MYIA-017982529225/POI/SURATNO/0881027494420/trsno82@gmail.com"/>
    <s v="MYIB_ASSISTANT"/>
    <m/>
    <m/>
    <m/>
    <m/>
    <m/>
    <m/>
    <m/>
    <m/>
    <s v="Management Janji"/>
    <s v="2026-08-19 13:00:00 | Jam Pemasangan : 08:00 - 12.00 Tanggal Pemasangan :19/08/2025 Info Tambahan : Hubungi pelanggan sebelum datang ke lokasi"/>
    <s v="FCC"/>
    <s v="18-08-2026 14:55:28"/>
    <d v="2026-08-19T13:00:00"/>
    <m/>
    <s v="SURVEY_NEW_MANJA"/>
    <s v="SAR"/>
    <s v="NO ADDON"/>
    <m/>
    <s v="MIE - SEND SURVEY"/>
    <s v="HSI Bisnis Basic Promo HUT RI PSB 70% - 200 Mbps"/>
    <s v="INDIBIZ"/>
    <m/>
    <m/>
    <d v="2026-08-19T13:00:00"/>
    <s v="2026-08-19 13:00:00 | Jam Pemasangan : 08:00 - 12.00 Tanggal Pemasangan :19/08/2025 Info Tambahan : Hubungi pelanggan sebelum datang ke lokasi"/>
    <m/>
    <m/>
    <m/>
    <e v="#NUM!"/>
    <e v="#NUM!"/>
    <x v="0"/>
    <x v="11"/>
  </r>
  <r>
    <n v="2840"/>
    <n v="1002508118"/>
    <n v="3"/>
    <x v="6"/>
    <n v="5"/>
    <s v="JEMBER"/>
    <s v="BANYUWANGI"/>
    <s v="KET"/>
    <s v="REG"/>
    <s v="AO"/>
    <s v="NEW SALES"/>
    <s v="1P INET"/>
    <s v="Completed (PS)"/>
    <s v="RBS-Regional 3"/>
    <d v="2026-08-04T13:02:57"/>
    <d v="2026-08-04T21:55:53"/>
    <n v="69358262"/>
    <m/>
    <n v="152517201802"/>
    <s v="Takapedia Store wso"/>
    <s v="ODP-KET-FC/01 FC/D01/01.01"/>
    <s v="WO060886494"/>
    <m/>
    <m/>
    <m/>
    <n v="114.41667370498099"/>
    <n v="-8.0318744697703792"/>
    <s v="MD|MYDB-20260804264308|DC30004/MC30051|Takapedia Store wso|0895405495461"/>
    <s v="MYDIGIBIZPARTNER"/>
    <m/>
    <m/>
    <m/>
    <m/>
    <m/>
    <m/>
    <m/>
    <m/>
    <s v="Management Janji"/>
    <s v="2026-08-05 15:00:00 | Tanggal pemasangan : 05 AGUSTUS 2026 Jam pemasangan : pagi/siang Info Tambahan : Hubungi pelanggan dulu sebelum ke lokasi terima kasih"/>
    <s v="FCC"/>
    <d v="2026-04-08T13:10:23"/>
    <d v="2026-08-05T15:00:00"/>
    <m/>
    <s v="PS"/>
    <s v="KET"/>
    <s v="NETMONK"/>
    <n v="20260804"/>
    <s v="Completed"/>
    <s v="HSI Bisnis Bundling Netmonk PSB 70% Promo - 300 Mbps"/>
    <s v="INDIBIZ"/>
    <m/>
    <m/>
    <d v="2026-08-05T15:00:00"/>
    <s v="2026-08-05 15:00:00 | Tanggal pemasangan : 05 AGUSTUS 2026 Jam pemasangan : pagi/siang Info Tambahan : Hubungi pelanggan dulu sebelum ke lokasi terima kasih"/>
    <n v="2026"/>
    <n v="8"/>
    <n v="4"/>
    <d v="2026-08-04T00:00:00"/>
    <n v="-1.625"/>
    <x v="1"/>
    <x v="9"/>
  </r>
  <r>
    <n v="2841"/>
    <n v="1002505841"/>
    <n v="3"/>
    <x v="6"/>
    <n v="5"/>
    <s v="SIDOARJO"/>
    <s v="MOJOKERTO"/>
    <s v="DLA"/>
    <s v="REG"/>
    <s v="AO"/>
    <s v="NEW SALES"/>
    <m/>
    <s v="Completed (PS)"/>
    <s v="RBS-Regional 3"/>
    <d v="2026-08-03T11:07:16"/>
    <d v="2026-08-04T18:27:59"/>
    <n v="69357378"/>
    <m/>
    <n v="152329215034"/>
    <s v="PT KEDUNGLENGKONG MAKMUR SEJAHTERA"/>
    <s v="ODP-DLA-FA/29"/>
    <s v="WO060774400"/>
    <m/>
    <m/>
    <m/>
    <n v="112.4794677"/>
    <n v="-7.5487387000000004"/>
    <s v="|MC30249|/YUSUF ISMAIL MATTALITTI/085881461977 / 082336652230/spbu61330@gmail.com"/>
    <s v="Sales Force DBS"/>
    <m/>
    <m/>
    <m/>
    <m/>
    <m/>
    <m/>
    <m/>
    <m/>
    <s v="Management Janji"/>
    <s v="2026-08-04 08:00:00|Nama Pic : bp yusuf  No Hp Pic : 085881461977 No alt : - Jam Pemasangan : pagi  Tanggal Pemasangan : 4 Agustus 2026|40981182|MYDITA"/>
    <s v="FCC"/>
    <d v="2026-03-08T11:10:34"/>
    <d v="2026-08-04T08:00:00"/>
    <m/>
    <s v="PS"/>
    <s v="DLA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4T08:00:00"/>
    <s v="2026-08-04 08:00:00|Nama Pic : bp yusuf  No Hp Pic : 085881461977 No alt : - Jam Pemasangan : pagi  Tanggal Pemasangan : 4 Agustus 2026|40981182|MYDITA"/>
    <n v="2026"/>
    <n v="8"/>
    <n v="4"/>
    <d v="2026-08-04T00:00:00"/>
    <n v="-0.33333333333575865"/>
    <x v="1"/>
    <x v="20"/>
  </r>
  <r>
    <n v="2842"/>
    <n v="1002514688"/>
    <n v="3"/>
    <x v="7"/>
    <n v="4"/>
    <s v="KUDUS"/>
    <s v="BLORA"/>
    <s v="BLO"/>
    <s v="REG"/>
    <s v="AO"/>
    <s v="NEW SALES"/>
    <s v="1P INET"/>
    <s v="Completed (PS)"/>
    <s v="RBS-Regional 3"/>
    <d v="2026-08-07T13:49:57"/>
    <d v="2026-08-11T16:12:52"/>
    <n v="69360810"/>
    <m/>
    <n v="141569115558"/>
    <s v="SMK NEGERI 1 JEPON"/>
    <s v="ODP-BLO-FFD/037 FFD/D05/037.01"/>
    <s v="WO061167735"/>
    <m/>
    <m/>
    <m/>
    <n v="111.4781053"/>
    <n v="-6.9687655999999896"/>
    <s v="|MN02756|MYIA-010832390094/POI/Olivia Noor Prita sari/085728035407/smkn1jepon@yahoo.com"/>
    <s v="MYIB_ASSISTANT"/>
    <m/>
    <m/>
    <m/>
    <m/>
    <m/>
    <m/>
    <m/>
    <m/>
    <s v="Management Janji"/>
    <s v="2026-08-11 08:00:00 | Nama PIC : ibu olivia No HP : 085728035407 Alt :  M Janji : (selasa/11/AGUSTUS/2026) jam Pasang : 09:00 Note : hubungi pelanggan jika ingin kelokasi"/>
    <s v="FCC"/>
    <d v="2026-07-08T13:54:50"/>
    <d v="2026-08-11T08:00:00"/>
    <m/>
    <s v="PS"/>
    <s v="BLO"/>
    <s v="NO ADDON"/>
    <n v="20260811"/>
    <s v="Completed"/>
    <s v="HSI Bisnis Promo HUT Telkom PSB 70% - 100 Mbps Dual Band"/>
    <s v="INDIBIZ"/>
    <m/>
    <m/>
    <d v="2026-08-11T08:00:00"/>
    <s v="2026-08-11 08:00:00 | Nama PIC : ibu olivia No HP : 085728035407 Alt :  M Janji : (selasa/11/AGUSTUS/2026) jam Pasang : 09:00 Note : hubungi pelanggan jika ingin kelokasi"/>
    <n v="2026"/>
    <n v="8"/>
    <n v="11"/>
    <d v="2026-08-11T00:00:00"/>
    <n v="-0.33333333333575865"/>
    <x v="1"/>
    <x v="4"/>
  </r>
  <r>
    <n v="2843"/>
    <n v="1002532986"/>
    <n v="3"/>
    <x v="4"/>
    <n v="4"/>
    <s v="PEKALONGAN"/>
    <s v="SLAWI"/>
    <s v="ADW"/>
    <s v="REG"/>
    <s v="AO"/>
    <s v="NEW SALES"/>
    <s v="1P INET"/>
    <s v="MIE - SEND SURVEY"/>
    <s v="RBS-Regional 3"/>
    <d v="2026-08-18T12:35:56"/>
    <d v="2026-08-18T12:38:01"/>
    <n v="69368927"/>
    <m/>
    <n v="146282105564"/>
    <s v="SD NU PENAWAJA KAJEN 01"/>
    <s v="ODP-ADW-FG/011 FG/D02/011.01"/>
    <s v="WO062001327"/>
    <m/>
    <m/>
    <m/>
    <n v="109.1364648"/>
    <n v="-6.9192223999999998"/>
    <s v="|MN00292|MYIA-090423021883/POI/Agus Maliki/085879877267/agusmalikpenawaja@gmail.com"/>
    <s v="MYIB_ASSISTANT"/>
    <m/>
    <m/>
    <m/>
    <m/>
    <m/>
    <m/>
    <m/>
    <m/>
    <s v="Management Janji"/>
    <s v="2026-08-19 13:00:00 | Nama PIC : Agus  No HP : 085879877267 Alt :  M Janji : 19 Augustus 2026 Jam Pasang : 08.00 - 13:00  NoteÃ‚Â :  hubungi terlebih dahulu sebelum kelokasi"/>
    <s v="FCC"/>
    <s v="18-08-2026 12:40:11"/>
    <d v="2026-08-19T13:00:00"/>
    <m/>
    <s v="SURVEY_NEW_MANJA"/>
    <s v="ADW"/>
    <s v="NO ADDON"/>
    <m/>
    <s v="MIE - SEND SURVEY"/>
    <s v="HSI Bisnis Promo HUT Telkom PSB 70% - 75 Mbps"/>
    <s v="INDIBIZ"/>
    <m/>
    <m/>
    <d v="2026-08-19T13:00:00"/>
    <s v="2026-08-19 13:00:00 | Nama PIC : Agus  No HP : 085879877267 Alt :  M Janji : 19 Augustus 2026 Jam Pasang : 08.00 - 13:00  NoteÃ‚Â :  hubungi terlebih dahulu sebelum kelokasi"/>
    <m/>
    <m/>
    <m/>
    <e v="#NUM!"/>
    <e v="#NUM!"/>
    <x v="0"/>
    <x v="4"/>
  </r>
  <r>
    <n v="2844"/>
    <n v="1002508331"/>
    <n v="3"/>
    <x v="2"/>
    <n v="4"/>
    <s v="MAGELANG"/>
    <s v="MUNTILAN"/>
    <s v="SWT"/>
    <s v="REG"/>
    <s v="AO"/>
    <s v="NEW SALES"/>
    <m/>
    <s v="FCC - HD1A - PROGRESS"/>
    <s v="RBS-Regional 3"/>
    <d v="2026-08-04T13:48:39"/>
    <d v="2026-08-04T13:50:20"/>
    <n v="69358302"/>
    <m/>
    <n v="142164113602"/>
    <s v="Andy farm"/>
    <m/>
    <m/>
    <m/>
    <m/>
    <m/>
    <n v="110.36461389999999"/>
    <n v="-7.5307417000000001"/>
    <s v="|MN00935|/Andy farm/081578521841/aidazahira65@gmail.com/ 1S HSI BISNIS BASIC PROMO HUT 50 Mbps / AGUS SADEWO"/>
    <s v="Sales Profesional"/>
    <m/>
    <m/>
    <m/>
    <m/>
    <m/>
    <m/>
    <m/>
    <m/>
    <m/>
    <m/>
    <m/>
    <d v="2026-04-08T13:54:57"/>
    <m/>
    <m/>
    <s v="FCC"/>
    <s v="SWT"/>
    <s v="NO ADDON"/>
    <m/>
    <s v="MYDITA RBS - HD1A - PROGRESS"/>
    <s v="- 11_11446;Biaya PSB HSI EBIS Tunai di Depan ~ 11[150000]  - SP_NOSS;SP_NOSS ~ Internet NOSS Multispeed Network[0]  - E23015;E23015 ~ ES23 - Perangkat ONT[0]  - E23015~null~44292;E23015||11||Abodemen 0[0]  - E23015~null~E23015_SWONT;SWONT ~ Biaya Sewa ONT"/>
    <s v="INDIBIZ"/>
    <m/>
    <m/>
    <m/>
    <m/>
    <m/>
    <m/>
    <m/>
    <e v="#NUM!"/>
    <e v="#NUM!"/>
    <x v="0"/>
    <x v="4"/>
  </r>
  <r>
    <n v="2845"/>
    <n v="1002532512"/>
    <n v="3"/>
    <x v="6"/>
    <n v="5"/>
    <s v="JEMBER"/>
    <s v="SITUBONDO"/>
    <s v="ASB"/>
    <s v="REG"/>
    <s v="AO"/>
    <s v="NEW SALES"/>
    <s v="1P INET"/>
    <s v="MIE - SEND SURVEY"/>
    <s v="RBS-Regional 3"/>
    <d v="2026-08-18T10:28:57"/>
    <d v="2026-08-18T10:30:01"/>
    <n v="69368705"/>
    <m/>
    <n v="152527209123"/>
    <s v="CV PILAR FACTORY"/>
    <s v="ODP-ASB-FB/66 FB/D07/66.01"/>
    <s v="WO061984264"/>
    <m/>
    <m/>
    <m/>
    <n v="114.26123"/>
    <n v="-7.7587849999999996"/>
    <s v="|MN02617|MYIA-081806538502/POI/DEVINA CITRA HERWANTO/085237930141/pilarfactory95@gmail.com"/>
    <s v="MYIB_ASSISTANT"/>
    <m/>
    <m/>
    <m/>
    <m/>
    <m/>
    <m/>
    <m/>
    <m/>
    <s v="Management Janji"/>
    <s v="2026-08-19 08:00:00 | Nama PIC : Ibu Devina No HP : 085237930141 No Alt : - M Janji : 19 Agustus 2026 Jam Pasang : Pagi / Siang Note : hubungi pelanggan jika ingin kelokasi"/>
    <s v="FCC"/>
    <s v="18-08-2026 10:39:58"/>
    <d v="2026-08-19T08:00:00"/>
    <m/>
    <s v="SURVEY_NEW_MANJA"/>
    <s v="ASB"/>
    <s v="NO ADDON"/>
    <m/>
    <s v="MIE - SEND SURVEY"/>
    <s v="HSI Bisnis Promo HUT Telkom PSB 70% - 50 Mbps"/>
    <s v="INDIBIZ"/>
    <m/>
    <m/>
    <d v="2026-08-19T08:00:00"/>
    <s v="2026-08-19 08:00:00 | Nama PIC : Ibu Devina No HP : 085237930141 No Alt : - M Janji : 19 Agustus 2026 Jam Pasang : Pagi / Siang Note : hubungi pelanggan jika ingin kelokasi"/>
    <m/>
    <m/>
    <m/>
    <e v="#NUM!"/>
    <e v="#NUM!"/>
    <x v="0"/>
    <x v="9"/>
  </r>
  <r>
    <n v="2846"/>
    <n v="1002523621"/>
    <n v="3"/>
    <x v="5"/>
    <n v="5"/>
    <s v="SINGARJA"/>
    <s v="KLUNGKUNG"/>
    <s v="SMA"/>
    <s v="REG"/>
    <s v="AO"/>
    <s v="NEW SALES"/>
    <m/>
    <s v="FCC - HD1A - PROGRESS"/>
    <s v="RBS-Regional 3"/>
    <d v="2026-08-13T10:07:59"/>
    <d v="2026-08-13T10:09:16"/>
    <n v="69364846"/>
    <m/>
    <m/>
    <s v="Lumbung Umaluah Villa"/>
    <m/>
    <m/>
    <m/>
    <m/>
    <m/>
    <n v="115.43560858128301"/>
    <n v="-8.4663902846285595"/>
    <s v="|MN02750|/CP NI NYOMAN SULADRI/082340669469/lumbungumaluah@gmail.com"/>
    <s v="Sales Force DBS"/>
    <m/>
    <m/>
    <m/>
    <m/>
    <m/>
    <m/>
    <m/>
    <m/>
    <s v="Management Janji"/>
    <d v="1970-01-01T00:00:00"/>
    <s v="FCC"/>
    <s v="13-08-2026 10:09:52"/>
    <m/>
    <m/>
    <s v="FCC"/>
    <s v="SMA"/>
    <s v="NO ADDON"/>
    <m/>
    <s v="MYDITA RBS - HD1A - PROGRESS"/>
    <s v="- 11_11446;Biaya PSB HSI EBIS Tunai di Depan ~ 11[150000]  - E23015;E23015 ~ ES23 - Perangkat ONT[0]  - E23015~null~44292;E23015||11||Abodemen 0[0]  - E23015~null~E23015_SWONTPREM;SWONTPREM ~ Biaya Sewa ONT Premium ~ E23015[50000]  - E23046;E23046 ~ ES23 "/>
    <s v="INDIBIZ"/>
    <m/>
    <m/>
    <d v="1970-01-01T00:00:00"/>
    <d v="1970-01-01T00:00:00"/>
    <m/>
    <m/>
    <m/>
    <e v="#NUM!"/>
    <e v="#NUM!"/>
    <x v="0"/>
    <x v="17"/>
  </r>
  <r>
    <n v="2847"/>
    <n v="1002525838"/>
    <n v="3"/>
    <x v="3"/>
    <n v="5"/>
    <s v="MADURA"/>
    <s v="PAMEKASAN"/>
    <s v="PME"/>
    <s v="REG"/>
    <s v="AO"/>
    <s v="NEW SALES"/>
    <m/>
    <s v="102 | FOLLOW UP COMPLETED"/>
    <s v="RBS-Regional 3"/>
    <d v="2026-08-14T10:21:38"/>
    <d v="2026-08-15T10:44:50"/>
    <n v="69365776"/>
    <m/>
    <n v="152426928162"/>
    <s v="TOKO RENALDI JAYA"/>
    <s v="ODP-PME-FAP/17"/>
    <s v="WO061740724"/>
    <m/>
    <m/>
    <m/>
    <n v="113.4764826"/>
    <n v="-7.2207340999999996"/>
    <s v="|MC70132|/TOKO RENALDI JAYA/087839454000/rendaliigskah@gmail.com/HSI Bisnis + Netmonk Promo 2026 300 Mbps (Rp 1.186.100) PSB 150.000/MOH RENALDI SAPUTRA/-7.2207052, 113.4764330"/>
    <s v="Sales Force DBS"/>
    <m/>
    <m/>
    <m/>
    <m/>
    <m/>
    <m/>
    <m/>
    <m/>
    <s v="Management Janji"/>
    <s v="2026-08-15 13:00:00| M Janji : (15/08/2026) jam Pasang :pagi Note : hubungi pelanggan jika ingin kelokasi |40971304|MYDITA"/>
    <s v="FCC"/>
    <s v="14-08-2026 10:39:51"/>
    <d v="2026-08-15T13:00:00"/>
    <m/>
    <s v="REVOKE"/>
    <s v="PME"/>
    <s v="NETMONK"/>
    <m/>
    <s v="Follow Up Revoke Completed, New Order ID : SC1002527936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5T13:00:00"/>
    <s v="2026-08-15 13:00:00| M Janji : (15/08/2026) jam Pasang :pagi Note : hubungi pelanggan jika ingin kelokasi |40971304|MYDITA"/>
    <m/>
    <m/>
    <m/>
    <e v="#NUM!"/>
    <e v="#NUM!"/>
    <x v="0"/>
    <x v="6"/>
  </r>
  <r>
    <n v="2848"/>
    <n v="1002517486"/>
    <n v="3"/>
    <x v="7"/>
    <n v="4"/>
    <s v="SOLO"/>
    <s v="INNER - SOLO JATENG TIMUR"/>
    <s v="MSO"/>
    <s v="REG"/>
    <s v="AO"/>
    <s v="NEW SALES"/>
    <m/>
    <s v="Completed (PS)"/>
    <s v="RBS-Regional 3"/>
    <d v="2026-08-10T11:40:26"/>
    <d v="2026-08-10T13:53:29"/>
    <n v="69360972"/>
    <m/>
    <n v="142566102106"/>
    <s v="Kantor Yuliani Collection"/>
    <s v="ODP-MSO-FA/119"/>
    <s v="WO061381764"/>
    <m/>
    <m/>
    <m/>
    <n v="110.83924766"/>
    <n v="-7.5358822200000004"/>
    <s v="MD|MYDB-20260807264655|DN00001/MN00396|Kantor Yuliani Collection|082323838212"/>
    <s v="MYDIGIBIZPARTNER"/>
    <m/>
    <m/>
    <m/>
    <m/>
    <m/>
    <m/>
    <m/>
    <m/>
    <s v="Management Janji"/>
    <s v="2026-08-08 15:00:00 | Tanggal pemasangan: 08/08/2026  Jam pemasangan : siang  Info Tambahan : Hubungi pelanggan dulu sebelum ke lokasi  terima kasih."/>
    <s v="FCC"/>
    <d v="2026-10-08T11:54:41"/>
    <m/>
    <m/>
    <s v="PS"/>
    <s v="MSO"/>
    <s v="NO ADDON"/>
    <n v="20260810"/>
    <s v="Completed"/>
    <s v="- 11_11446;Biaya PSB HSI EBIS Tunai di Depan ~ 11[150000]  - E23015;E23015 ~ ES23 - Perangkat ONT[0]  - E23015~null~44292;E23015||11||Abodemen 0[0]  - E23015~null~E23015_SWONT;SWONT ~ Biaya Sewa ONT ~ E23015[30000]  - SP_NOSS;SP_NOSS ~ Internet NOSS Multi"/>
    <s v="INDIBIZ"/>
    <m/>
    <m/>
    <d v="2026-08-10T07:00:00"/>
    <s v="2026-08-08 15:00:00 | Tanggal pemasangan: 08/08/2026  Jam pemasangan : siang  Info Tambahan : Hubungi pelanggan dulu sebelum ke lokasi  terima kasih."/>
    <n v="2026"/>
    <n v="8"/>
    <n v="10"/>
    <d v="2026-08-10T00:00:00"/>
    <n v="-0.29166666666424135"/>
    <x v="1"/>
    <x v="4"/>
  </r>
  <r>
    <n v="2849"/>
    <n v="1002510390"/>
    <n v="3"/>
    <x v="3"/>
    <n v="5"/>
    <s v="MADURA"/>
    <s v="PAMEKASAN"/>
    <s v="SMP"/>
    <s v="REG"/>
    <s v="AO"/>
    <s v="NEW SALES"/>
    <m/>
    <s v="100 | REVOKE COMPLETED"/>
    <s v="RBS-Regional 3"/>
    <d v="2026-08-05T12:34:32"/>
    <d v="2026-08-10T09:38:37"/>
    <n v="69359080"/>
    <m/>
    <n v="152431232313"/>
    <s v="TOKO PAK HAMIDI"/>
    <s v="ODP-SMP-FM/19"/>
    <s v="WO061034406"/>
    <m/>
    <m/>
    <m/>
    <n v="113.8145935"/>
    <n v="-6.9023933"/>
    <s v="|MN00213|/TOKO PAK HAMIDI/MOH HAMIDI/081938395799/hamidijayabaya@gmail.com/HSI Bisnis Promo HUT Telkom (1:1) 100 Mbps (Rp 535.000) PSB Rp 150.000/"/>
    <s v="Sales Force DBS"/>
    <m/>
    <m/>
    <m/>
    <m/>
    <m/>
    <m/>
    <m/>
    <m/>
    <s v="Management Janji"/>
    <s v="2026-08-07 08:00:00|telp :081938395799 alt : manja : pagi : siang 07/08/2026 hub sebelum ke lokasi |40961370|MYDITA"/>
    <s v="FCC"/>
    <d v="2026-05-08T12:40:22"/>
    <d v="2026-08-07T08:00:00"/>
    <s v="Kendala Teknik"/>
    <s v="REVOKE"/>
    <s v="SMP"/>
    <s v="NO ADDON"/>
    <m/>
    <s v="Revoke 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7T08:00:00"/>
    <s v="2026-08-07 08:00:00|telp :081938395799 alt : manja : pagi : siang 07/08/2026 hub sebelum ke lokasi |40961370|MYDITA"/>
    <m/>
    <m/>
    <m/>
    <e v="#NUM!"/>
    <e v="#NUM!"/>
    <x v="0"/>
    <x v="6"/>
  </r>
  <r>
    <n v="2850"/>
    <n v="1002525441"/>
    <n v="3"/>
    <x v="3"/>
    <n v="5"/>
    <s v="SBY SELATAN"/>
    <s v="MANYAR"/>
    <s v="JGR"/>
    <s v="REG"/>
    <s v="AO"/>
    <s v="NEW SALES"/>
    <m/>
    <s v="Completed (PS)"/>
    <s v="RBS-Regional 3"/>
    <d v="2026-08-14T08:26:19"/>
    <d v="2026-08-14T16:40:51"/>
    <n v="69365601"/>
    <m/>
    <n v="152310255729"/>
    <s v="PT. MUGEN JAYA NIAGA"/>
    <s v="ODP-RKT-FHD/33"/>
    <s v="WO061724163"/>
    <m/>
    <m/>
    <m/>
    <n v="112.7789046"/>
    <n v="-7.3325562"/>
    <s v="|MN02446|/PT. MUGEN JAYA NIAGA/ANIES DWI ERDIANTO/0895324878289/mugenjayaniagapt@gmail.com/HSI Bisnis Promo HUT Telkom (1:1) 75 Mbps (Rp 415.000) PSB Rp 150.000/"/>
    <s v="Sales Force DBS"/>
    <m/>
    <m/>
    <m/>
    <m/>
    <m/>
    <m/>
    <m/>
    <m/>
    <s v="Management Janji"/>
    <s v="2026-08-15 08:00:00|telp:0895324878289 alt : manja : pagi / siang 15/08/2026 hub sebelum ke lokasi |40000802|MYDITA"/>
    <s v="FCC"/>
    <s v="14-08-2026 08:39:59"/>
    <d v="2026-08-15T08:00:00"/>
    <m/>
    <s v="PS"/>
    <s v="JGR"/>
    <s v="NO ADDON"/>
    <n v="2026081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5T08:00:00"/>
    <s v="2026-08-15 08:00:00|telp:0895324878289 alt : manja : pagi / siang 15/08/2026 hub sebelum ke lokasi |40000802|MYDITA"/>
    <n v="2026"/>
    <n v="8"/>
    <n v="14"/>
    <d v="2026-08-14T00:00:00"/>
    <n v="-1.3333333333357587"/>
    <x v="1"/>
    <x v="10"/>
  </r>
  <r>
    <n v="2851"/>
    <n v="1002517802"/>
    <n v="3"/>
    <x v="1"/>
    <n v="5"/>
    <s v="KEDIRI"/>
    <s v="KEDIRI"/>
    <s v="PAE"/>
    <s v="REG"/>
    <s v="AO"/>
    <s v="NEW SALES"/>
    <s v="1P INET"/>
    <s v="Completed (PS)"/>
    <s v="RBS-Regional 3"/>
    <d v="2026-08-10T13:37:56"/>
    <d v="2026-08-11T14:13:47"/>
    <n v="69362450"/>
    <m/>
    <n v="152639219408"/>
    <s v="SPBU 54.641.46 TEGOWANGI"/>
    <s v="ODP-PAE-FE/17 FE/D01/17.01"/>
    <s v="WO061400546"/>
    <m/>
    <m/>
    <m/>
    <n v="112.148356027901"/>
    <n v="-7.7344391525990996"/>
    <s v="MD|MYDB-20260810264869|SC20016/MC20202|SPBU 54.641.46 TEGOWANGI|081217117388"/>
    <s v="MYDIGIBIZPARTNER"/>
    <m/>
    <m/>
    <m/>
    <m/>
    <m/>
    <m/>
    <m/>
    <m/>
    <s v="Management Janji"/>
    <s v="2026-08-11 13:00:00 | telp : 081217117388 alt :  M Janji : (11/08/2026) jam Pasang :pagi / siang  Note : hubungi pelanggan jika ingin kelokasi "/>
    <s v="FCC"/>
    <d v="2026-10-08T13:39:47"/>
    <d v="2026-08-11T13:00:00"/>
    <m/>
    <s v="PS"/>
    <s v="PAE"/>
    <s v="NO ADDON"/>
    <n v="20260811"/>
    <s v="Completed"/>
    <s v="HSI Bisnis Promo HUT Telkom PSB 70% - 50 Mbps"/>
    <s v="INDIBIZ"/>
    <m/>
    <m/>
    <d v="2026-08-11T13:00:00"/>
    <s v="2026-08-11 13:00:00 | telp : 081217117388 alt :  M Janji : (11/08/2026) jam Pasang :pagi / siang  Note : hubungi pelanggan jika ingin kelokasi "/>
    <n v="2026"/>
    <n v="8"/>
    <n v="11"/>
    <d v="2026-08-11T00:00:00"/>
    <n v="-0.54166666666424135"/>
    <x v="1"/>
    <x v="1"/>
  </r>
  <r>
    <n v="2852"/>
    <n v="1002532943"/>
    <n v="3"/>
    <x v="2"/>
    <n v="4"/>
    <s v="PURWOKERTO"/>
    <s v="BANJARNEGARA"/>
    <s v="BJR"/>
    <s v="REG"/>
    <s v="AO"/>
    <s v="NEW SALES"/>
    <s v="1P INET"/>
    <s v="MIE - SEND SURVEY"/>
    <s v="RBS-Regional 3"/>
    <d v="2026-08-18T12:14:56"/>
    <d v="2026-08-18T12:16:01"/>
    <n v="69368905"/>
    <m/>
    <n v="146372103731"/>
    <s v="MI MUHAMMADIYAH 02 BLAMBANGAN"/>
    <s v="ODP-BJR-FW/064 FW/D05/064.01"/>
    <s v="WO061998259"/>
    <m/>
    <m/>
    <m/>
    <n v="109.642642"/>
    <n v="-7.3891710000000002"/>
    <s v="|MN00909|MYIA-078140149951/POI/nofi prasetyo/085826633889/nofiprasetyo11@gmail.com"/>
    <s v="MYIB_ASSISTANT"/>
    <m/>
    <m/>
    <m/>
    <m/>
    <m/>
    <m/>
    <m/>
    <m/>
    <s v="Management Janji"/>
    <s v="2026-08-21 08:00:00 | Nama PIC : Nofi No HP : 085826633889 Alt :  M Janji : 19 Augustus 2026 Jam Pasang : 08.00 - 13:00  NoteÃ‚Â :  hubungi terlebih dahulu sebelum kelokasi"/>
    <s v="FCC"/>
    <s v="18-08-2026 12:40:11"/>
    <d v="2026-08-21T08:00:00"/>
    <m/>
    <s v="SURVEY_NEW_MANJA"/>
    <s v="BJR"/>
    <s v="NO ADDON"/>
    <m/>
    <s v="MIE - SEND SURVEY"/>
    <s v="HSI Bisnis Promo HUT Telkom PSB 70% - 50 Mbps"/>
    <s v="INDIBIZ"/>
    <m/>
    <m/>
    <d v="2026-08-21T08:00:00"/>
    <s v="2026-08-21 08:00:00 | Nama PIC : Nofi No HP : 085826633889 Alt :  M Janji : 19 Augustus 2026 Jam Pasang : 08.00 - 13:00  NoteÃ‚Â :  hubungi terlebih dahulu sebelum kelokasi"/>
    <m/>
    <m/>
    <m/>
    <e v="#NUM!"/>
    <e v="#NUM!"/>
    <x v="0"/>
    <x v="4"/>
  </r>
  <r>
    <n v="2853"/>
    <n v="1002530720"/>
    <n v="3"/>
    <x v="1"/>
    <n v="5"/>
    <s v="MADIUN"/>
    <s v="PONOROGO"/>
    <s v="PNZ"/>
    <s v="REG"/>
    <s v="AO"/>
    <s v="NEW SALES"/>
    <s v="1P INET"/>
    <s v="Completed (PS)"/>
    <s v="RBS-Regional 3"/>
    <d v="2026-08-17T11:47:57"/>
    <d v="2026-08-18T11:28:50"/>
    <n v="69367984"/>
    <m/>
    <n v="152607221716"/>
    <s v="TOKO NURHIDAYAH"/>
    <s v="ODP-PNZ-FH/19"/>
    <s v="WO061921638"/>
    <m/>
    <m/>
    <m/>
    <n v="111.23085500000001"/>
    <n v="-8.0676609999999993"/>
    <s v="|MN00418|MYIA-043179828424/POI/TUYEM/081235222420/embohketiga@gmail.com"/>
    <s v="MYIB_ASSISTANT"/>
    <m/>
    <m/>
    <m/>
    <m/>
    <m/>
    <m/>
    <m/>
    <m/>
    <s v="Management Janji"/>
    <s v="2026-08-18 08:00:00 | telp :081235222420 alt : Tanggal pemasangan :18/08/2026 Jam pemasangan : pagi/siang Info Tambahan : Hubungi pelanggan dulu sebelum ke lokasi terima kasih."/>
    <s v="FCC"/>
    <s v="17-08-2026 11:55:11"/>
    <d v="2026-08-18T08:00:00"/>
    <m/>
    <s v="PS"/>
    <s v="PNZ"/>
    <s v="NO ADDON"/>
    <n v="20260818"/>
    <s v="Completed"/>
    <s v="HSI Bisnis Promo HUT Telkom PSB 70% - 200 Mbps"/>
    <s v="INDIBIZ"/>
    <m/>
    <m/>
    <d v="2026-08-18T08:00:00"/>
    <s v="2026-08-18 08:00:00 | telp :081235222420 alt : Tanggal pemasangan :18/08/2026 Jam pemasangan : pagi/siang Info Tambahan : Hubungi pelanggan dulu sebelum ke lokasi terima kasih."/>
    <n v="2026"/>
    <n v="8"/>
    <n v="18"/>
    <d v="2026-08-18T00:00:00"/>
    <n v="-0.33333333333575865"/>
    <x v="1"/>
    <x v="25"/>
  </r>
  <r>
    <n v="2854"/>
    <n v="1002519366"/>
    <n v="3"/>
    <x v="4"/>
    <n v="4"/>
    <s v="PEKALONGAN"/>
    <s v="BREBES"/>
    <s v="BKA"/>
    <s v="REG"/>
    <s v="AO"/>
    <s v="NEW SALES"/>
    <m/>
    <s v="CANCEL COMPLETED"/>
    <s v="RBS-Regional 3"/>
    <d v="2026-08-11T10:52:34"/>
    <d v="2026-08-14T13:59:47"/>
    <n v="69363076"/>
    <m/>
    <n v="142205105791"/>
    <s v=" PT Haosi industrial Indonesia"/>
    <s v="ODP-BKA-FA/085"/>
    <m/>
    <m/>
    <m/>
    <m/>
    <n v="108.9717311"/>
    <n v="-6.8714279999999999"/>
    <s v="AMRBS;403095;REG3;BAYU;085100296564;HSI 1S 200MB;PIC 0895367402109;haosiindustrialindonesia@gmail.com"/>
    <s v="Account Manager"/>
    <m/>
    <m/>
    <m/>
    <m/>
    <m/>
    <m/>
    <m/>
    <m/>
    <m/>
    <m/>
    <m/>
    <d v="2026-11-08T10:55:28"/>
    <m/>
    <m/>
    <s v="REJECT_FCC"/>
    <s v="BKA"/>
    <s v="NO ADDON"/>
    <m/>
    <s v="DECLINE : Decline - Batal Order Ilham Budhi Prasetya 40000802|MYDITA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s v="DECLINE : Decline - Batal Order Ilham Budhi Prasetya 40000802|MYDITA"/>
    <m/>
    <m/>
    <m/>
    <m/>
    <m/>
    <e v="#NUM!"/>
    <e v="#NUM!"/>
    <x v="0"/>
    <x v="4"/>
  </r>
  <r>
    <n v="2855"/>
    <n v="1002510259"/>
    <n v="3"/>
    <x v="4"/>
    <n v="4"/>
    <s v="PEKALONGAN"/>
    <s v="BREBES"/>
    <s v="BMU"/>
    <s v="REG"/>
    <s v="AO"/>
    <s v="NEW SALES"/>
    <s v="1P INET"/>
    <s v="102 | FOLLOW UP COMPLETED"/>
    <s v="RBS-Regional 3"/>
    <d v="2026-08-05T11:37:57"/>
    <d v="2026-08-06T12:46:10"/>
    <n v="69359036"/>
    <m/>
    <n v="146281107898"/>
    <s v="al barokah"/>
    <s v="ODP-BMU-FS/028 FS/D03/028.01"/>
    <s v="WO060969454"/>
    <m/>
    <m/>
    <m/>
    <n v="108.98992"/>
    <n v="-7.2696569999999996"/>
    <s v="|MN01881|MYIA-054323853870/POI/purwanto/081225564113/hermanvanarsyad@gmail.com"/>
    <s v="MYIB_ASSISTANT"/>
    <m/>
    <m/>
    <m/>
    <m/>
    <m/>
    <m/>
    <m/>
    <m/>
    <s v="Management Janji"/>
    <s v="2026-08-06 08:00:00 | Tanggal pemasangan: 06/08/2026 Jam pemasangan : pagi / siang Info Tambahan : Hubungi pelanggan dulu sebelum ke lokasi terima kasih"/>
    <s v="FCC"/>
    <d v="2026-05-08T11:39:53"/>
    <d v="2026-08-06T08:00:00"/>
    <s v="Kendala Teknik"/>
    <s v="REVOKE"/>
    <s v="BMU"/>
    <s v="NO ADDON"/>
    <m/>
    <s v="Follow Up Revoke Completed, New Order ID : SC1002512264"/>
    <s v="HSI Bisnis Promo HUT Telkom PSB 70% - 100 Mbps"/>
    <s v="INDIBIZ"/>
    <m/>
    <m/>
    <d v="2026-08-06T08:00:00"/>
    <s v="2026-08-06 08:00:00 | Tanggal pemasangan: 06/08/2026 Jam pemasangan : pagi / siang Info Tambahan : Hubungi pelanggan dulu sebelum ke lokasi terima kasih"/>
    <m/>
    <m/>
    <m/>
    <e v="#NUM!"/>
    <e v="#NUM!"/>
    <x v="0"/>
    <x v="4"/>
  </r>
  <r>
    <n v="2856"/>
    <n v="1002508832"/>
    <n v="3"/>
    <x v="5"/>
    <n v="5"/>
    <s v="SINGARJA"/>
    <s v="GIANYAR"/>
    <s v="GIN"/>
    <s v="REG"/>
    <s v="AO"/>
    <s v="NEW SALES"/>
    <m/>
    <s v="Completed (PS)"/>
    <s v="RBS-Regional 3"/>
    <d v="2026-08-04T15:15:22"/>
    <d v="2026-08-07T08:27:58"/>
    <n v="69358450"/>
    <m/>
    <n v="172407213724"/>
    <s v="SD NEGERI 1 BLAHBATUH"/>
    <s v="ODP-GIN-FP/38"/>
    <s v="WO060951797"/>
    <m/>
    <m/>
    <m/>
    <n v="115.3041858"/>
    <n v="-8.5647649000000001"/>
    <s v="|MN02658|/PIC NI MADE YUDASMINI/082147139226/sdnegeri1blahbatuh@gmail.com"/>
    <s v="Sales Force DBS"/>
    <m/>
    <m/>
    <m/>
    <m/>
    <m/>
    <m/>
    <m/>
    <m/>
    <s v="Management Janji"/>
    <s v="2026-08-06 08:00:00|Tanggal pemasangan: 6/08/2026 Jam pemasangan : pagi / siang Info Tambahan : Hubungi pelanggan dulu sebelum ke lokasi. terima kasih|40010577|MYDITA"/>
    <s v="FCC"/>
    <d v="2026-04-08T15:25:54"/>
    <d v="2026-08-06T08:00:00"/>
    <m/>
    <s v="PS"/>
    <s v="GIN"/>
    <s v="NO ADDON"/>
    <n v="20260807"/>
    <s v="Completed"/>
    <s v="- 11_11446;Biaya PSB HSI EBIS Tunai di Depan ~ 11[150000]  - SP_NOSS;SP_NOSS ~ Internet NOSS Multispeed Network[0]  - SP_NOSS;SP_NOSS ~ Internet NOSS Multispeed Network[0]  - E25061;E25061 ~ ES25 - Paket HSI Basic (HSIEF) Khusus Winback 2.0[0]  - E25061~n"/>
    <s v="INDIBIZ"/>
    <m/>
    <m/>
    <d v="2026-08-06T08:00:00"/>
    <s v="2026-08-06 08:00:00|Tanggal pemasangan: 6/08/2026 Jam pemasangan : pagi / siang Info Tambahan : Hubungi pelanggan dulu sebelum ke lokasi. terima kasih|40010577|MYDITA"/>
    <n v="2026"/>
    <n v="8"/>
    <n v="7"/>
    <d v="2026-08-07T00:00:00"/>
    <n v="0.66666666666424135"/>
    <x v="1"/>
    <x v="26"/>
  </r>
  <r>
    <n v="2857"/>
    <n v="1002520618"/>
    <n v="3"/>
    <x v="4"/>
    <n v="4"/>
    <s v="SEMARANG"/>
    <s v="KENDAL"/>
    <s v="KDL"/>
    <s v="REG"/>
    <s v="AO"/>
    <s v="NEW SALES"/>
    <s v="1P INET"/>
    <s v="Completed (PS)"/>
    <s v="RBS-Regional 3"/>
    <d v="2026-08-11T15:59:56"/>
    <d v="2026-08-12T14:51:15"/>
    <n v="69363588"/>
    <m/>
    <n v="146457106366"/>
    <s v="SPBU 44.513.06 CANGKRING"/>
    <s v="ODP-KDL-FM/004 FM/D02/004.01"/>
    <s v="WO061519723"/>
    <m/>
    <m/>
    <m/>
    <n v="110.222165"/>
    <n v="-6.9445139999999999"/>
    <s v="|MN02184|MYIA-064206997959/POI/ALI ENDRA /08156518952/spbu4451306@gmail.com"/>
    <s v="MYIB_ASSISTANT"/>
    <m/>
    <m/>
    <m/>
    <m/>
    <m/>
    <m/>
    <m/>
    <m/>
    <s v="Management Janji"/>
    <s v="2026-08-12 13:00:00 | Nama : BP ALI ENDRA  No Hp : 08156518952 No Alt : 081228605200 Tgl Pemasangan : 12 Agustus 2026 Interval : PAGI  Note : Hubungi pelanggan terlebih dahulu"/>
    <s v="FCC"/>
    <d v="2026-11-08T16:09:49"/>
    <d v="2026-08-12T13:00:00"/>
    <m/>
    <s v="PS"/>
    <s v="KDL"/>
    <s v="NO ADDON"/>
    <n v="20260812"/>
    <s v="Completed"/>
    <s v="HSI Bisnis Promo HUT Telkom PSB 70% - 100 Mbps"/>
    <s v="INDIBIZ"/>
    <m/>
    <m/>
    <d v="2026-08-12T13:00:00"/>
    <s v="2026-08-12 13:00:00 | Nama : BP ALI ENDRA  No Hp : 08156518952 No Alt : 081228605200 Tgl Pemasangan : 12 Agustus 2026 Interval : PAGI  Note : Hubungi pelanggan terlebih dahulu"/>
    <n v="2026"/>
    <n v="8"/>
    <n v="12"/>
    <d v="2026-08-12T00:00:00"/>
    <n v="-0.54166666666424135"/>
    <x v="1"/>
    <x v="4"/>
  </r>
  <r>
    <n v="2858"/>
    <n v="1002528426"/>
    <n v="3"/>
    <x v="6"/>
    <n v="5"/>
    <s v="PASURUAN"/>
    <s v="PASURUAN"/>
    <s v="GDW"/>
    <s v="REG"/>
    <s v="AO"/>
    <s v="NEW SALES"/>
    <m/>
    <s v="Completed (PS)"/>
    <s v="RBS-Regional 3"/>
    <d v="2026-08-15T14:11:34"/>
    <d v="2026-08-16T19:12:13"/>
    <n v="69366969"/>
    <m/>
    <n v="152731203854"/>
    <s v="HAFANA CAFE N CAR WASH"/>
    <s v="ODP-GDW-FT/14"/>
    <s v="WO061878773"/>
    <m/>
    <m/>
    <m/>
    <n v="112.8989796"/>
    <n v="-7.7187235000000003"/>
    <s v="|MN00833|/HAFANA CAFE  N CAR WASH/WINBACK 2.0 HSI B2B (1:2) 50MBPS 320RB PSB DISC 70%//islamyainiyah@gmail.com/ISLAMY AINIYA FITRI/81236685434"/>
    <s v="Sales Force DBS"/>
    <m/>
    <m/>
    <m/>
    <m/>
    <m/>
    <m/>
    <m/>
    <m/>
    <s v="Management Janji"/>
    <s v="2026-08-17 13:00:00|Tanggal pemasangan: 17/08/2026 Jam pemasangan : pagi / siang Info Tambahan : Hubungi pelanggan dulu sebelum ke lokasi terima kasih.|40921089|MYDITA"/>
    <s v="FCC"/>
    <s v="15-08-2026 14:25:27"/>
    <d v="2026-08-17T13:00:00"/>
    <m/>
    <s v="PS"/>
    <s v="GDW"/>
    <s v="NO ADDON"/>
    <n v="20260816"/>
    <s v="Completed"/>
    <s v="- 11_11446;Biaya PSB HSI EBIS Tunai di Depan ~ 11[150000]  - E25061;E25061 ~ ES25 - Paket HSI Basic (HSIEF) Khusus Winback 2.0[0]  - E25061~null~E25061_UNL;UNL ~ Internet-Link Unlimited Internet Usage ~ E25061[0]  - E25061~null~105351;E25061||11||Abodemen"/>
    <s v="INDIBIZ"/>
    <m/>
    <m/>
    <d v="2026-08-17T13:00:00"/>
    <s v="2026-08-17 13:00:00|Tanggal pemasangan: 17/08/2026 Jam pemasangan : pagi / siang Info Tambahan : Hubungi pelanggan dulu sebelum ke lokasi terima kasih.|40921089|MYDITA"/>
    <n v="2026"/>
    <n v="8"/>
    <n v="16"/>
    <d v="2026-08-16T00:00:00"/>
    <n v="-1.5416666666642413"/>
    <x v="1"/>
    <x v="12"/>
  </r>
  <r>
    <n v="2859"/>
    <n v="1002523266"/>
    <n v="3"/>
    <x v="3"/>
    <n v="5"/>
    <s v="SBY UTARA"/>
    <s v="GRESIK"/>
    <s v="SDY"/>
    <s v="REG"/>
    <s v="AO"/>
    <s v="NEW SALES"/>
    <m/>
    <s v="Completed (PS)"/>
    <s v="RBS-Regional 3"/>
    <d v="2026-08-13T08:11:51"/>
    <d v="2026-08-14T10:54:18"/>
    <n v="69364688"/>
    <m/>
    <n v="152451212018"/>
    <s v="WD KOPI"/>
    <s v="ODP-SDY-FA/78"/>
    <s v="WO061641600"/>
    <m/>
    <m/>
    <m/>
    <n v="112.4532281"/>
    <n v="-6.8895689999999998"/>
    <s v="|MN00882|/WD KOPI/NANANG MAHMUDI/081325695041/Wardokopi@gmail.com/HSI Bisnis Promo HUT Telkom (1:1) 50 Mbps (Rp 355.000) PSB Rp 150.000/"/>
    <s v="Sales Force DBS"/>
    <m/>
    <m/>
    <m/>
    <m/>
    <m/>
    <m/>
    <m/>
    <m/>
    <s v="Management Janji"/>
    <s v="2026-08-14 08:00:00|Jam Pemasangan : 08:00 - 12.00 Tanggal Pemasangan : 14/08/2026 Info Tambahan : Hubungi pelanggan sebelum datang ke lokasi |40981184|MYDITA"/>
    <s v="FCC"/>
    <s v="13-08-2026 08:25:29"/>
    <d v="2026-08-14T08:00:00"/>
    <s v="Kendala Pelanggan"/>
    <s v="PS"/>
    <s v="SDY"/>
    <s v="NO ADDON"/>
    <n v="20260814"/>
    <s v="Complet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4T08:00:00"/>
    <s v="2026-08-14 08:00:00|Jam Pemasangan : 08:00 - 12.00 Tanggal Pemasangan : 14/08/2026 Info Tambahan : Hubungi pelanggan sebelum datang ke lokasi |40981184|MYDITA"/>
    <n v="2026"/>
    <n v="8"/>
    <n v="14"/>
    <d v="2026-08-14T00:00:00"/>
    <n v="-0.33333333333575865"/>
    <x v="1"/>
    <x v="8"/>
  </r>
  <r>
    <n v="2860"/>
    <n v="1002532600"/>
    <n v="3"/>
    <x v="6"/>
    <n v="5"/>
    <s v="JEMBER"/>
    <s v="BONDOWOSO"/>
    <s v="BOW"/>
    <s v="REG"/>
    <s v="AO"/>
    <s v="NEW SALES"/>
    <s v="1P INET"/>
    <s v="8 | OSS - PONR"/>
    <s v="RBS-Regional 3"/>
    <d v="2026-08-18T10:46:56"/>
    <d v="2026-08-18T18:41:31"/>
    <n v="69368727"/>
    <m/>
    <n v="152507224349"/>
    <s v="MEUBEL D2"/>
    <s v="ODP-BOW-FAC/10 FAC/D03/10.01"/>
    <s v="WO061986598"/>
    <m/>
    <m/>
    <m/>
    <n v="113.816607"/>
    <n v="-7.9729720000000004"/>
    <s v="|MN02617|MYIA-062626640548/POI/AHMAD FARIKI/085230598234/muhammadmusleh972@gmail.com"/>
    <s v="MYIB_ASSISTANT"/>
    <m/>
    <m/>
    <m/>
    <m/>
    <m/>
    <m/>
    <m/>
    <m/>
    <s v="Management Janji"/>
    <s v="2026-08-19 08:00:00 | Nama PIC : bapak ahmad No HP : 085230598234 No Alternatif :  M Janji : 19/07/2026 Jam Pasang : Pagi NoteÃ‚Â :  Hubungi terlebih dahulu sebelum ke lokasi "/>
    <s v="FCC"/>
    <s v="18-08-2026 10:55:00"/>
    <d v="2026-08-19T08:00:00"/>
    <m/>
    <s v="ACT_COM"/>
    <s v="BOW"/>
    <s v="NO ADDON"/>
    <m/>
    <s v="PONR"/>
    <s v="HSI Bisnis Promo HUT Telkom PSB 70% - 50 Mbps"/>
    <s v="INDIBIZ"/>
    <m/>
    <m/>
    <d v="2026-08-19T08:00:00"/>
    <s v="2026-08-19 08:00:00 | Nama PIC : bapak ahmad No HP : 085230598234 No Alternatif :  M Janji : 19/07/2026 Jam Pasang : Pagi NoteÃ‚Â :  Hubungi terlebih dahulu sebelum ke lokasi "/>
    <m/>
    <m/>
    <m/>
    <e v="#NUM!"/>
    <e v="#NUM!"/>
    <x v="0"/>
    <x v="13"/>
  </r>
  <r>
    <n v="2861"/>
    <n v="1002530670"/>
    <n v="3"/>
    <x v="3"/>
    <n v="5"/>
    <s v="SBY UTARA"/>
    <s v="GRESIK"/>
    <s v="CRM"/>
    <s v="REG"/>
    <s v="AO"/>
    <s v="NEW SALES"/>
    <s v="1P INET"/>
    <s v="MIA - INVALID SURVEY"/>
    <s v="RBS-Regional 3"/>
    <d v="2026-08-17T11:26:56"/>
    <d v="2026-08-17T18:12:43"/>
    <n v="69367949"/>
    <m/>
    <n v="152446246214"/>
    <s v="PT EVA CIPTA MAKMUR JAYA"/>
    <s v="ODP-CRM-FV/26 FV/D03/26.01"/>
    <s v="WO061919986"/>
    <m/>
    <m/>
    <m/>
    <n v="112.60109919999999"/>
    <n v="-7.2480298999999997"/>
    <s v="|MN00086|MYIA-000624131996/POI/ROKMA SUTAMININGSIH /0895807772538/evaciptamj@gmail.com"/>
    <s v="MYIB_ASSISTANT"/>
    <m/>
    <m/>
    <m/>
    <m/>
    <m/>
    <m/>
    <m/>
    <m/>
    <s v="Management Janji"/>
    <s v="2026-08-18 08:00:00 | telp :0895807772538 alt : Tanggal pemasangan :18/08/2026 Jam pemasangan : pagi/siang Info Tambahan : Hubungi pelanggan dulu sebelum ke lokasi terima kasih."/>
    <s v="FCC"/>
    <s v="17-08-2026 11:40:22"/>
    <d v="2026-08-18T08:00:00"/>
    <m/>
    <s v="SURVEY_NEW_MANJA"/>
    <s v="CRM"/>
    <s v="NO ADDON"/>
    <m/>
    <s v="MIE - INVALID SURVEY - Pelanggan RNA"/>
    <s v="HSI Bisnis Promo HUT Telkom PSB 70% - 75 Mbps"/>
    <s v="INDIBIZ"/>
    <m/>
    <m/>
    <d v="2026-08-18T08:00:00"/>
    <s v="2026-08-18 08:00:00 | telp :0895807772538 alt : Tanggal pemasangan :18/08/2026 Jam pemasangan : pagi/siang Info Tambahan : Hubungi pelanggan dulu sebelum ke lokasi terima kasih."/>
    <m/>
    <m/>
    <m/>
    <e v="#NUM!"/>
    <e v="#NUM!"/>
    <x v="0"/>
    <x v="8"/>
  </r>
  <r>
    <n v="2862"/>
    <n v="1002533008"/>
    <n v="3"/>
    <x v="1"/>
    <n v="5"/>
    <s v="KEDIRI"/>
    <s v="KEDIRI"/>
    <s v="MJT"/>
    <s v="REG"/>
    <s v="AO"/>
    <s v="NEW SALES"/>
    <s v="1P INET"/>
    <s v="Completed (PS)"/>
    <s v="RBS-Regional 3"/>
    <d v="2026-08-18T12:47:56"/>
    <d v="2026-08-18T19:15:11"/>
    <n v="69368898"/>
    <m/>
    <n v="152640225908"/>
    <s v="BENGKEL RIFKY"/>
    <s v="ODP-MJT-FH/14 FH/D04/14.01"/>
    <s v="WO062002901"/>
    <m/>
    <m/>
    <m/>
    <n v="111.999635"/>
    <n v="-7.8379969999999997"/>
    <s v="|MC20202|MYIA-097003530648/POI/DEDY DWI SUHENDRO/085856583130/rifkymotor65@gmail.com"/>
    <s v="MYIB_ASSISTANT"/>
    <m/>
    <m/>
    <m/>
    <m/>
    <m/>
    <m/>
    <m/>
    <m/>
    <s v="Management Janji"/>
    <s v="2026-08-19 13:00:00 | Waktu pemasangan : 17 agustus 2026 Jam pemasangan : 08.00 - 12.00 Info Tambahan : Hubungi pelanggan dulu sebelum ke lokasi terimakasih "/>
    <s v="FCC"/>
    <s v="18-08-2026 12:54:52"/>
    <d v="2026-08-19T13:00:00"/>
    <m/>
    <s v="PS"/>
    <s v="MJT"/>
    <s v="NO ADDON"/>
    <n v="20260818"/>
    <s v="Completed"/>
    <s v="HSI Bisnis Promo HUT Telkom PSB 70% - 75 Mbps"/>
    <s v="INDIBIZ"/>
    <m/>
    <m/>
    <d v="2026-08-19T13:00:00"/>
    <s v="2026-08-19 13:00:00 | Waktu pemasangan : 17 agustus 2026 Jam pemasangan : 08.00 - 12.00 Info Tambahan : Hubungi pelanggan dulu sebelum ke lokasi terimakasih "/>
    <n v="2026"/>
    <n v="8"/>
    <n v="18"/>
    <d v="2026-08-18T00:00:00"/>
    <n v="-1.5416666666642413"/>
    <x v="1"/>
    <x v="1"/>
  </r>
  <r>
    <n v="2863"/>
    <n v="1002512802"/>
    <n v="3"/>
    <x v="2"/>
    <n v="4"/>
    <s v="YOGYAKARTA"/>
    <s v="BANTUL"/>
    <s v="BTL"/>
    <s v="REG"/>
    <s v="AO"/>
    <s v="NEW SALES"/>
    <m/>
    <s v="FCC - HD1A - PROGRESS"/>
    <s v="RBS-Regional 3"/>
    <d v="2026-08-06T15:03:24"/>
    <d v="2026-08-06T15:05:15"/>
    <n v="69360106"/>
    <m/>
    <n v="146129128500"/>
    <s v="Jaringan Multimedia Indonesia"/>
    <m/>
    <m/>
    <m/>
    <m/>
    <m/>
    <n v="110.388051797317"/>
    <n v="-7.9642490331298097"/>
    <s v="AMRBS/403103/ANISA DWIARYANI/R3/YOGYAKARTA/PSB HSI BISNIS 1S 50 MBPS PROMO HUT TELKOM 1:2/Tri Johan Firdiyanto/081229749275/081804098210/johanfirdi@gmail.com"/>
    <s v="Amex"/>
    <m/>
    <m/>
    <m/>
    <m/>
    <m/>
    <m/>
    <m/>
    <m/>
    <m/>
    <m/>
    <m/>
    <d v="2026-06-08T15:25:44"/>
    <m/>
    <m/>
    <s v="FCC"/>
    <s v="BTL"/>
    <s v="NO ADDON"/>
    <m/>
    <s v="MYDITA RBS - HD1A - PROGRESS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m/>
    <m/>
    <m/>
    <m/>
    <m/>
    <e v="#NUM!"/>
    <e v="#NUM!"/>
    <x v="0"/>
    <x v="4"/>
  </r>
  <r>
    <n v="2864"/>
    <n v="1002513483"/>
    <n v="3"/>
    <x v="1"/>
    <n v="5"/>
    <s v="KEDIRI"/>
    <s v="KEDIRI"/>
    <s v="KDI"/>
    <s v="REG"/>
    <s v="AO"/>
    <s v="NEW SALES"/>
    <s v="1P INET"/>
    <s v="Completed (PS)"/>
    <s v="RBS-Regional 3"/>
    <d v="2026-08-06T19:25:58"/>
    <d v="2026-08-08T18:12:06"/>
    <n v="69360341"/>
    <m/>
    <n v="152610241470"/>
    <s v="RUMAH SUNAT PANDAWA"/>
    <s v="ODP-KDI-FH/17 FH/D02/17.01"/>
    <s v="WO061117540"/>
    <m/>
    <m/>
    <m/>
    <n v="112.0012292"/>
    <n v="-7.8589176999999903"/>
    <s v="|MC20057|MYIA-006832475703/POI/Heni Nurhayati/085353176385/rumahlukapandawa@gmail.com"/>
    <s v="MYIB_ASSISTANT"/>
    <m/>
    <m/>
    <m/>
    <m/>
    <m/>
    <m/>
    <m/>
    <m/>
    <s v="Management Janji"/>
    <s v="2026-08-08 08:00:00 | Tanggal pemasangan: 07/08/2026 Jam pemasangan : pagi/siang Info Tambahan : Hubungi pelanggan dulu sebelum ke lokasi. terima kasih"/>
    <s v="FCC"/>
    <d v="2026-06-08T19:39:50"/>
    <d v="2026-08-08T08:00:00"/>
    <m/>
    <s v="PS"/>
    <s v="KDI"/>
    <s v="NO ADDON"/>
    <n v="20260808"/>
    <s v="Completed"/>
    <s v="HSI Bisnis Promo HUT Telkom PSB 70% - 300 Mbps"/>
    <s v="INDIBIZ"/>
    <m/>
    <m/>
    <d v="2026-08-08T08:00:00"/>
    <s v="2026-08-08 08:00:00 | Tanggal pemasangan: 07/08/2026 Jam pemasangan : pagi/siang Info Tambahan : Hubungi pelanggan dulu sebelum ke lokasi. terima kasih"/>
    <n v="2026"/>
    <n v="8"/>
    <n v="8"/>
    <d v="2026-08-08T00:00:00"/>
    <n v="-0.33333333333575865"/>
    <x v="1"/>
    <x v="1"/>
  </r>
  <r>
    <n v="2865"/>
    <n v="1002525149"/>
    <n v="3"/>
    <x v="4"/>
    <n v="4"/>
    <s v="SEMARANG"/>
    <s v="KENDAL"/>
    <s v="WLR"/>
    <s v="REG"/>
    <s v="AO"/>
    <s v="NEW SALES"/>
    <s v="1P INET"/>
    <s v="Completed (PS)"/>
    <s v="RBS-Regional 3"/>
    <d v="2026-08-13T17:43:56"/>
    <d v="2026-08-15T11:17:23"/>
    <n v="69365499"/>
    <m/>
    <n v="143407106660"/>
    <s v="SMP NEGERI 1 GRINGSING ( LAB. KOMPUTER )"/>
    <s v="ODP-WLR-FF/172 FF/D10/172.01"/>
    <s v="WO061698273"/>
    <m/>
    <m/>
    <m/>
    <n v="110.039703"/>
    <n v="-6.9718260000000001"/>
    <s v="|MN02184|MYIA-084074533111/POI/TEGUH RIYANTO /089610116574/smpnegeri1gringsing@gmail.com"/>
    <s v="MYIB_ASSISTANT"/>
    <m/>
    <m/>
    <m/>
    <m/>
    <m/>
    <m/>
    <m/>
    <m/>
    <s v="Management Janji"/>
    <s v="2026-08-14 15:00:00 | Nama PIC : TEGUH RIYANTO No HP : 089610116574 Alt :  M Janji : 14/08/2026 Jam Pasang : 08.00  - 13:00  NoteÃ‚Â :  hubungi terlebih dahulu sebelum ke lokasi, terima kasih."/>
    <s v="FCC"/>
    <s v="13-08-2026 17:55:20"/>
    <d v="2026-08-14T15:00:00"/>
    <s v="Kendala Pelanggan"/>
    <s v="PS"/>
    <s v="WLR"/>
    <s v="NO ADDON"/>
    <n v="20260815"/>
    <s v="Completed"/>
    <s v="HSI Bisnis Basic Promo HUT Telkom PSB 70% - 300 Mbps"/>
    <s v="INDIBIZ"/>
    <m/>
    <m/>
    <d v="2026-08-14T15:00:00"/>
    <s v="2026-08-14 15:00:00 | Nama PIC : TEGUH RIYANTO No HP : 089610116574 Alt :  M Janji : 14/08/2026 Jam Pasang : 08.00  - 13:00  NoteÃ‚Â :  hubungi terlebih dahulu sebelum ke lokasi, terima kasih."/>
    <n v="2026"/>
    <n v="8"/>
    <n v="15"/>
    <d v="2026-08-15T00:00:00"/>
    <n v="0.375"/>
    <x v="1"/>
    <x v="4"/>
  </r>
  <r>
    <n v="2866"/>
    <n v="1002511810"/>
    <n v="3"/>
    <x v="6"/>
    <n v="5"/>
    <s v="SIDOARJO"/>
    <s v="INNER - JATIM TIMUR"/>
    <s v="SDA"/>
    <s v="REG"/>
    <s v="AO"/>
    <s v="NEW SALES"/>
    <s v="1P INET"/>
    <s v="98 | OSS - CANCEL COMPLETE"/>
    <s v="RBS-Regional 3"/>
    <d v="2026-08-06T10:31:56"/>
    <d v="2026-08-10T10:43:05"/>
    <n v="69359750"/>
    <m/>
    <n v="152316231935"/>
    <s v="INTAN EXPRESS LAUNDRY"/>
    <s v="ODP-SDA-FGV/41 FGV/D05/41.01"/>
    <s v="WO061052324"/>
    <m/>
    <m/>
    <m/>
    <n v="112.696488"/>
    <n v="-7.474386"/>
    <s v="|MN02734|MYIA-096922251319/POI/JAROHWATI/085196679377/nmii02051@givmail.com"/>
    <s v="MYIB_ASSISTANT"/>
    <m/>
    <m/>
    <m/>
    <m/>
    <m/>
    <m/>
    <m/>
    <m/>
    <s v="Management Janji"/>
    <s v="2026-08-07 08:00:00 | Tanggal pemasangan: 6/08/2026 Jam pemasangan : pagi / siang Info Tambahan : Hubungi pelanggan dulu sebelum ke lokasi. terima kasih"/>
    <s v="FCC"/>
    <d v="2026-06-08T10:39:54"/>
    <d v="2026-08-07T08:00:00"/>
    <s v="Kendala Pelanggan"/>
    <s v="CANCEL"/>
    <s v="SDA"/>
    <s v="NO ADDON"/>
    <m/>
    <s v="Cancel Completed"/>
    <s v="HSI Bisnis Promo HUT Telkom PSB 70% - 50 Mbps"/>
    <s v="INDIBIZ"/>
    <m/>
    <m/>
    <d v="2026-08-07T08:00:00"/>
    <s v="2026-08-07 08:00:00 | Tanggal pemasangan: 6/08/2026 Jam pemasangan : pagi / siang Info Tambahan : Hubungi pelanggan dulu sebelum ke lokasi. terima kasih"/>
    <m/>
    <m/>
    <m/>
    <e v="#NUM!"/>
    <e v="#NUM!"/>
    <x v="0"/>
    <x v="19"/>
  </r>
  <r>
    <n v="2867"/>
    <n v="1002533673"/>
    <n v="3"/>
    <x v="3"/>
    <n v="5"/>
    <s v="MADURA"/>
    <s v="PAMEKASAN"/>
    <s v="PME"/>
    <s v="REG"/>
    <s v="AO"/>
    <s v="NEW SALES"/>
    <m/>
    <s v="QC MIA - INVALID QUALITY CONTROL MIA"/>
    <s v="RBS-Regional 3"/>
    <d v="2026-08-18T15:00:12"/>
    <d v="2026-08-18T15:54:41"/>
    <n v="69369206"/>
    <m/>
    <n v="152426928324"/>
    <s v="CV TIGA SAUDARA"/>
    <s v="ODP-PME-FBP/50"/>
    <m/>
    <m/>
    <m/>
    <m/>
    <n v="113.56073619999999"/>
    <n v="-7.1241570999999997"/>
    <s v="|MN00558|/CV TIGA SAUDARA/085933769288/k55526867@gmail.com/HSI Bisnis Promo HUT Telkom (1:1) 150 Mbps (Rp 620.000) PSB Rp 150.000/Anam/-7,1241571, 113,5607362"/>
    <s v="Sales Force DBS"/>
    <m/>
    <m/>
    <m/>
    <m/>
    <m/>
    <m/>
    <m/>
    <m/>
    <m/>
    <m/>
    <m/>
    <s v="18-08-2026 15:10:19"/>
    <m/>
    <m/>
    <s v="QC1"/>
    <s v="PME"/>
    <s v="NO ADDON"/>
    <m/>
    <s v="QC MIA - INVALID QUALITY CONTROL MIA - Foto Lokasi Instalasi Tidak Valid - mohon upload lokasi tidak editan 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m/>
    <m/>
    <m/>
    <m/>
    <m/>
    <e v="#NUM!"/>
    <e v="#NUM!"/>
    <x v="0"/>
    <x v="6"/>
  </r>
  <r>
    <n v="2868"/>
    <n v="1002520546"/>
    <n v="3"/>
    <x v="6"/>
    <n v="5"/>
    <s v="SIDOARJO"/>
    <s v="PASURUAN"/>
    <s v="GEM"/>
    <s v="REG"/>
    <s v="AO"/>
    <s v="NEW SALES"/>
    <m/>
    <s v="Completed (PS)"/>
    <s v="RBS-Regional 3"/>
    <d v="2026-08-11T15:43:26"/>
    <d v="2026-08-11T20:29:54"/>
    <n v="69363558"/>
    <m/>
    <n v="152743216447"/>
    <s v="PT BINTANGKENCANA SUMBERJAYA"/>
    <s v="ODP-GEM-FK/01"/>
    <s v="WO061524243"/>
    <m/>
    <m/>
    <m/>
    <n v="112.655017850666"/>
    <n v="-7.5483493867803197"/>
    <s v="|MC30223|/HERMANTO AGUS BUDIONO/81216614133/mysunoto95@gmail.com"/>
    <s v="Sales Force DBS"/>
    <m/>
    <m/>
    <m/>
    <m/>
    <m/>
    <m/>
    <m/>
    <m/>
    <s v="Management Janji"/>
    <s v="2026-08-12 13:00:00|Nama PIC:  bp hermanto No HP: 081216614133 Alt: Tanggal: 12/8/2026 Jam Pasang: Siang Note: Hubungi sebelum ke lokasi, terimakasih.|40931149|MYDITA"/>
    <s v="FCC"/>
    <d v="2026-11-08T15:55:14"/>
    <d v="2026-08-12T13:00:00"/>
    <m/>
    <s v="PS"/>
    <s v="GEM"/>
    <s v="NETMONK"/>
    <n v="20260811"/>
    <s v="Completed"/>
    <s v="- 11_11446;Biaya PSB HSI EBIS Tunai di Depan ~ 11[150000]  - SP_NOSS;SP_NOSS ~ Internet NOSS Multispeed Network[0]  - E23015;E23015 ~ ES23 - Perangkat ONT[0]  - E23015~null~44292;E23015||11||Abodemen 0[0]  - E23015~null~E23015_SWONTPREM;SWONTPREM ~ Biaya "/>
    <s v="INDIBIZ"/>
    <m/>
    <m/>
    <d v="2026-08-12T13:00:00"/>
    <s v="2026-08-12 13:00:00|Nama PIC:  bp hermanto No HP: 081216614133 Alt: Tanggal: 12/8/2026 Jam Pasang: Siang Note: Hubungi sebelum ke lokasi, terimakasih.|40931149|MYDITA"/>
    <n v="2026"/>
    <n v="8"/>
    <n v="11"/>
    <d v="2026-08-11T00:00:00"/>
    <n v="-1.5416666666642413"/>
    <x v="1"/>
    <x v="12"/>
  </r>
  <r>
    <n v="2869"/>
    <n v="1002524032"/>
    <n v="3"/>
    <x v="4"/>
    <n v="4"/>
    <s v="PEKALONGAN"/>
    <s v="BATANG"/>
    <s v="SBA"/>
    <s v="REG"/>
    <s v="AO"/>
    <s v="NEW SALES"/>
    <s v="1P INET"/>
    <s v="Completed (PS)"/>
    <s v="RBS-Regional 3"/>
    <d v="2026-08-13T11:58:57"/>
    <d v="2026-08-14T14:41:43"/>
    <n v="69365029"/>
    <m/>
    <n v="142200200894"/>
    <s v="SPBU 44-51201"/>
    <s v="ODP-SBA-FD/020 FD/D03/020.01"/>
    <s v="WO061657496"/>
    <m/>
    <m/>
    <m/>
    <n v="109.9178"/>
    <n v="-6.9767999999999999"/>
    <s v="|MC50009|MYIA-012349183725/POI/Abdul sukur/082326860369/spbu_4451201@yahoo.co.id"/>
    <s v="MYIB_ASSISTANT"/>
    <m/>
    <m/>
    <m/>
    <m/>
    <m/>
    <m/>
    <m/>
    <m/>
    <s v="Management Janji"/>
    <s v="2026-08-14 08:00:00 | Nama PIC : Fauzi No HP : 082326860369 Alt : 085642845006 M Janji : 14/08/2026 Jam Pasang : 08.00  - 13:00  NoteÃ‚Â :  hubungi terlebih dahulu sebelum ke lokasi, terima kasih."/>
    <s v="FCC"/>
    <s v="13-08-2026 12:09:47"/>
    <d v="2026-08-14T08:00:00"/>
    <m/>
    <s v="PS"/>
    <s v="SBA"/>
    <s v="NO ADDON"/>
    <n v="20260814"/>
    <s v="Completed"/>
    <s v="HSI Bisnis Promo HUT Telkom PSB 70% - 150 Mbps"/>
    <s v="INDIBIZ"/>
    <m/>
    <m/>
    <d v="2026-08-14T08:00:00"/>
    <s v="2026-08-14 08:00:00 | Nama PIC : Fauzi No HP : 082326860369 Alt : 085642845006 M Janji : 14/08/2026 Jam Pasang : 08.00  - 13:00  NoteÃ‚Â :  hubungi terlebih dahulu sebelum ke lokasi, terima kasih."/>
    <n v="2026"/>
    <n v="8"/>
    <n v="14"/>
    <d v="2026-08-14T00:00:00"/>
    <n v="-0.33333333333575865"/>
    <x v="1"/>
    <x v="4"/>
  </r>
  <r>
    <n v="2870"/>
    <n v="1002526134"/>
    <n v="3"/>
    <x v="4"/>
    <n v="4"/>
    <s v="PEKALONGAN"/>
    <s v="BREBES"/>
    <s v="BMU"/>
    <s v="REG"/>
    <s v="AO"/>
    <s v="NEW SALES"/>
    <s v="1P INET"/>
    <s v="98 | OSS - CANCEL COMPLETE"/>
    <s v="RBS-Regional 3"/>
    <d v="2026-08-14T11:22:58"/>
    <d v="2026-08-18T10:09:49"/>
    <n v="69365917"/>
    <m/>
    <n v="146281108196"/>
    <s v="GVS (gz vape shop)"/>
    <s v="ODP-BMU-FH/023 FH/D03/023.01"/>
    <s v="WO061733616"/>
    <m/>
    <m/>
    <m/>
    <n v="109.021051880703"/>
    <n v="-7.2777503923218001"/>
    <s v="|MB00450|MYIA-054014397005/POI/Koko tryandicka arifin/082324697554/lexsagiozanka@gmail.com"/>
    <s v="MYIB_ASSISTANT"/>
    <m/>
    <m/>
    <m/>
    <m/>
    <m/>
    <m/>
    <m/>
    <m/>
    <s v="Management Janji"/>
    <s v="2026-08-15 08:00:00 | Waktu pemasangan : 15 agustus 2026 Jam pemasangan : 08.00 - 12.00 Info Tambahan : Hubungi pelanggan dulu sebelum ke lokasi terimakasih "/>
    <s v="FCC"/>
    <s v="14-08-2026 11:39:52"/>
    <d v="2026-08-15T08:00:00"/>
    <s v="Kendala Pelanggan"/>
    <s v="CANCEL"/>
    <s v="BMU"/>
    <s v="NO ADDON"/>
    <m/>
    <s v="Cancel Completed"/>
    <s v="HSI Bisnis Promo HUT Telkom PSB 70% - 200 Mbps"/>
    <s v="INDIBIZ"/>
    <m/>
    <m/>
    <d v="2026-08-15T08:00:00"/>
    <s v="2026-08-15 08:00:00 | Waktu pemasangan : 15 agustus 2026 Jam pemasangan : 08.00 - 12.00 Info Tambahan : Hubungi pelanggan dulu sebelum ke lokasi terimakasih "/>
    <m/>
    <m/>
    <m/>
    <e v="#NUM!"/>
    <e v="#NUM!"/>
    <x v="0"/>
    <x v="4"/>
  </r>
  <r>
    <n v="2871"/>
    <n v="1002507032"/>
    <n v="3"/>
    <x v="5"/>
    <n v="5"/>
    <s v="SINGARJA"/>
    <s v="SINGARAJA"/>
    <s v="SGR"/>
    <s v="REG"/>
    <s v="AO"/>
    <s v="NEW SALES"/>
    <m/>
    <s v="Completed (PS)"/>
    <s v="RBS-Regional 3"/>
    <d v="2026-08-04T09:38:24"/>
    <d v="2026-08-05T08:59:19"/>
    <n v="69356861"/>
    <m/>
    <n v="172424836800"/>
    <s v="PT. Semua karena Anugerah (PG Singaraja)"/>
    <s v="ODP-SGR-FDD/13"/>
    <s v="WO060858802"/>
    <m/>
    <m/>
    <m/>
    <n v="115.08346"/>
    <n v="-8.1129820000000006"/>
    <s v="|MN02545|/CP I KOMANG MARIADA/081805682197-085161735371/it.support@planetgadget.store"/>
    <s v="Sales Force DBS"/>
    <m/>
    <m/>
    <m/>
    <m/>
    <m/>
    <m/>
    <m/>
    <m/>
    <s v="Management Janji"/>
    <s v="2026-08-03 08:00:00|M Janji : 3 agustus 2026  jam Pasang : pagi   Note : hubungi pelanggan jika ingin kelokasi|MU1366|MYDITA"/>
    <s v="FCC"/>
    <d v="2026-04-08T09:40:48"/>
    <m/>
    <m/>
    <s v="PS"/>
    <s v="SGR"/>
    <s v="NO ADDON"/>
    <n v="20260805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04T07:00:00"/>
    <s v="2026-08-03 08:00:00|M Janji : 3 agustus 2026  jam Pasang : pagi   Note : hubungi pelanggan jika ingin kelokasi|MU1366|MYDITA"/>
    <n v="2026"/>
    <n v="8"/>
    <n v="5"/>
    <d v="2026-08-05T00:00:00"/>
    <n v="0.70833333333575865"/>
    <x v="1"/>
    <x v="32"/>
  </r>
  <r>
    <n v="2872"/>
    <n v="1002519214"/>
    <n v="3"/>
    <x v="6"/>
    <n v="5"/>
    <s v="SIDOARJO"/>
    <s v="MOJOKERTO"/>
    <s v="MIP"/>
    <s v="REG"/>
    <s v="AO"/>
    <s v="NEW SALES"/>
    <m/>
    <s v="102 | FOLLOW UP COMPLETED"/>
    <s v="RBS-Regional 3"/>
    <d v="2026-08-11T10:16:33"/>
    <d v="2026-08-13T19:25:25"/>
    <n v="69363026"/>
    <m/>
    <n v="152313204583"/>
    <s v="POOL &amp; GIRAS AIRLANGGA"/>
    <s v="ODP-MIP-FD/29"/>
    <s v="WO061482859"/>
    <m/>
    <m/>
    <m/>
    <n v="112.40144340000001"/>
    <n v="-7.4001615999999997"/>
    <s v="|MC30217|/DINE ALFIAN/83877304448/Dinealfian05@gmail.com"/>
    <s v="Sales Force DBS"/>
    <m/>
    <m/>
    <m/>
    <m/>
    <m/>
    <m/>
    <m/>
    <m/>
    <s v="Management Janji"/>
    <s v="2026-08-12 08:00:00|Nama : BP DINE ALFIAN  No Hp : 083877304448 No Alt :  Tgl Pemasangan : 12 Agustus 2026 Interval : PAGI  Note : Hubungi pelanggan terlebih dahulu|40971402|MYDITA"/>
    <s v="FCC"/>
    <d v="2026-11-08T10:39:50"/>
    <d v="2026-08-12T08:00:00"/>
    <s v="Kendala Pelanggan"/>
    <s v="REVOKE"/>
    <s v="MIP"/>
    <s v="NO ADDON"/>
    <m/>
    <s v="Follow Up Revoke Completed, New Order ID : SC1002525259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12T08:00:00"/>
    <s v="2026-08-12 08:00:00|Nama : BP DINE ALFIAN  No Hp : 083877304448 No Alt :  Tgl Pemasangan : 12 Agustus 2026 Interval : PAGI  Note : Hubungi pelanggan terlebih dahulu|40971402|MYDITA"/>
    <m/>
    <m/>
    <m/>
    <e v="#NUM!"/>
    <e v="#NUM!"/>
    <x v="0"/>
    <x v="20"/>
  </r>
  <r>
    <n v="2873"/>
    <n v="1002506402"/>
    <n v="3"/>
    <x v="5"/>
    <n v="5"/>
    <s v="SINGARJA"/>
    <s v="GIANYAR"/>
    <s v="GIN"/>
    <s v="REG"/>
    <s v="AO"/>
    <s v="NEW SALES"/>
    <m/>
    <s v="Completed (PS)"/>
    <s v="RBS-Regional 3"/>
    <d v="2026-08-03T15:33:00"/>
    <d v="2026-08-04T20:43:59"/>
    <n v="69357708"/>
    <m/>
    <n v="172407213020"/>
    <s v="SD NEGERI 3 BLAHBATUH"/>
    <s v="ODP-GIN-FP/121"/>
    <s v="WO060821222"/>
    <m/>
    <m/>
    <m/>
    <n v="115.29449750000001"/>
    <n v="-8.5681677999999994"/>
    <s v="|MN02658|/PIC NI MADE ARI SAPUTRI/087854900801/sdnegeri3blahbatuh@gmail.com"/>
    <s v="Sales Force DBS"/>
    <m/>
    <m/>
    <m/>
    <m/>
    <m/>
    <m/>
    <m/>
    <m/>
    <s v="Management Janji"/>
    <s v="2026-08-05 08:00:00|M Janji : 05/08/2026 Jam Pasang : 08:00  NoteÃ‚Â :  hubungi terlebih dahulu sebelum ke lokasi, terima kasih.|40961370|MYDITA"/>
    <s v="FCC"/>
    <d v="2026-03-08T15:39:47"/>
    <d v="2026-08-05T08:00:00"/>
    <m/>
    <s v="PS"/>
    <s v="GIN"/>
    <s v="NO ADDON"/>
    <n v="20260804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05T08:00:00"/>
    <s v="2026-08-05 08:00:00|M Janji : 05/08/2026 Jam Pasang : 08:00  NoteÃ‚Â :  hubungi terlebih dahulu sebelum ke lokasi, terima kasih.|40961370|MYDITA"/>
    <n v="2026"/>
    <n v="8"/>
    <n v="4"/>
    <d v="2026-08-04T00:00:00"/>
    <n v="-1.3333333333357587"/>
    <x v="1"/>
    <x v="26"/>
  </r>
  <r>
    <n v="2874"/>
    <n v="1002518018"/>
    <n v="3"/>
    <x v="4"/>
    <n v="4"/>
    <s v="PEKALONGAN"/>
    <s v="TEGAL"/>
    <s v="TEG"/>
    <s v="REG"/>
    <s v="AO"/>
    <s v="NEW SALES"/>
    <m/>
    <s v="Completed (PS)"/>
    <s v="RBS-Regional 3"/>
    <d v="2026-08-10T14:27:27"/>
    <d v="2026-08-10T21:31:44"/>
    <n v="69361380"/>
    <s v="-"/>
    <n v="-142212126692"/>
    <s v="PT. ERA BAROKAH SANTOSA"/>
    <s v="ODP-TEG-FP/019"/>
    <s v="WO061410857"/>
    <m/>
    <m/>
    <m/>
    <n v="109.14536433000001"/>
    <n v="-6.8701432540000003"/>
    <s v="|MN00292|MYIA-082674871932/POI/Gilang Permana/087822733582/spbuerabarokahsantosa@gmail.com"/>
    <s v="Sales Profesional"/>
    <m/>
    <m/>
    <m/>
    <m/>
    <m/>
    <m/>
    <m/>
    <m/>
    <s v="Management Janji"/>
    <s v="2026-08-09 08:00:00 | Nama Pic : bp Gilang   No Hp Pic : 087822733582  No alt : -  Jam Pemasangan : pagi   Tanggal Pemasangan : 9 Agustus 2026"/>
    <s v="FCC"/>
    <d v="2026-10-08T14:39:40"/>
    <m/>
    <m/>
    <s v="PS"/>
    <s v="TEG"/>
    <s v="NO ADDON"/>
    <n v="20260810"/>
    <s v="Completed"/>
    <s v="- 11_11446;Biaya PSB HSI EBIS Tunai di Depan ~ 11[150000]  - E25060;E25060 ~ ES25 - Paket HSI Bisnis (HSIE) Khusus Winback 2.0[0]  - E25060~null~E25060_UNL;UNL ~ Internet-Link Unlimited Internet Usage ~ E25060[0]  - E25060~null~105343;E25060||11||Abodemen"/>
    <s v="INDIBIZ"/>
    <m/>
    <m/>
    <d v="2026-08-10T07:00:00"/>
    <s v="2026-08-09 08:00:00 | Nama Pic : bp Gilang   No Hp Pic : 087822733582  No alt : -  Jam Pemasangan : pagi   Tanggal Pemasangan : 9 Agustus 2026"/>
    <n v="2026"/>
    <n v="8"/>
    <n v="10"/>
    <d v="2026-08-10T00:00:00"/>
    <n v="-0.29166666666424135"/>
    <x v="1"/>
    <x v="4"/>
  </r>
  <r>
    <n v="2875"/>
    <n v="1002522050"/>
    <n v="3"/>
    <x v="0"/>
    <n v="5"/>
    <s v="MATARAM"/>
    <s v="INNER - NUSA TENGGARA"/>
    <s v="MTR"/>
    <s v="REG"/>
    <s v="AO"/>
    <s v="NEW SALES"/>
    <s v="1P INET"/>
    <s v="Completed (PS)"/>
    <s v="RBS-Regional 3"/>
    <d v="2026-08-12T12:55:56"/>
    <d v="2026-08-12T15:31:31"/>
    <n v="69364202"/>
    <m/>
    <n v="172601796956"/>
    <s v="DEPOT AIR MINUM TIRTA RENGGUNG"/>
    <s v="ODP-MTR-FDB/67 FDB/D06/67.01"/>
    <s v="WO061581323"/>
    <m/>
    <m/>
    <m/>
    <n v="116.126247011125"/>
    <n v="-8.5495268838893601"/>
    <s v="MD|MYDB-20260811264969|SC00001/MC00025|DEPOT AIR MINUM TIRTA RENGGUNG|087793988211"/>
    <s v="MYDIGIBIZPARTNER"/>
    <m/>
    <m/>
    <m/>
    <m/>
    <m/>
    <m/>
    <m/>
    <m/>
    <s v="Management Janji"/>
    <s v="2026-08-13 15:00:00 | Nama Pic : bp rodi  No Hp Pic :  No alt : -087793988211 Jam Pemasangan : pagi  Tanggal Pemasangan : 13 Agustus 2026"/>
    <s v="FCC"/>
    <d v="2026-12-08T13:10:01"/>
    <d v="2026-08-13T15:00:00"/>
    <m/>
    <s v="PS"/>
    <s v="MTR"/>
    <s v="NO ADDON"/>
    <n v="20260812"/>
    <s v="Completed"/>
    <s v="HSI Bisnis PSB 70% - 100 Mbps"/>
    <s v="INDIBIZ"/>
    <m/>
    <m/>
    <d v="2026-08-13T15:00:00"/>
    <s v="2026-08-13 15:00:00 | Nama Pic : bp rodi  No Hp Pic :  No alt : -087793988211 Jam Pemasangan : pagi  Tanggal Pemasangan : 13 Agustus 2026"/>
    <n v="2026"/>
    <n v="8"/>
    <n v="12"/>
    <d v="2026-08-12T00:00:00"/>
    <n v="-1.625"/>
    <x v="1"/>
    <x v="14"/>
  </r>
  <r>
    <n v="2876"/>
    <n v="1002516160"/>
    <n v="3"/>
    <x v="1"/>
    <n v="5"/>
    <s v="KEDIRI"/>
    <s v="BLITAR"/>
    <s v="BLR"/>
    <s v="REG"/>
    <s v="AO"/>
    <s v="NEW SALES"/>
    <s v="1P INET"/>
    <s v="Completed (PS)"/>
    <s v="RBS-Regional 3"/>
    <d v="2026-08-08T16:37:56"/>
    <d v="2026-08-09T18:19:59"/>
    <n v="69361607"/>
    <m/>
    <n v="152730235357"/>
    <s v="SPBU 54.661.03 BLITAR"/>
    <s v="ODP-BLR-FX/10 FX/D01/10.01"/>
    <s v="WO061280862"/>
    <m/>
    <m/>
    <m/>
    <n v="112.14531671779"/>
    <n v="-8.0985713227094198"/>
    <s v="|MN00418|MYIA-017586883113/POI/YUDA ROCHMANSYAH/085161151181/spbupakunden@gmail.com"/>
    <s v="MYIB_ASSISTANT"/>
    <m/>
    <m/>
    <m/>
    <m/>
    <m/>
    <m/>
    <m/>
    <m/>
    <s v="Management Janji"/>
    <s v="2026-08-09 13:00:00 | Nama Pic : bp YUDA  No Hp Pic : 085161151181 No alt : - Jam Pemasangan : pagi  Tanggal Pemasangan : 9 Agustus 2026"/>
    <s v="FCC"/>
    <d v="2026-08-08T16:40:10"/>
    <d v="2026-08-09T13:00:00"/>
    <m/>
    <s v="PS"/>
    <s v="BLR"/>
    <s v="NO ADDON"/>
    <n v="20260809"/>
    <s v="Completed"/>
    <s v="HSI Bisnis Promo HUT Telkom PSB 70% - 50 Mbps"/>
    <s v="INDIBIZ"/>
    <m/>
    <m/>
    <d v="2026-08-09T13:00:00"/>
    <s v="2026-08-09 13:00:00 | Nama Pic : bp YUDA  No Hp Pic : 085161151181 No alt : - Jam Pemasangan : pagi  Tanggal Pemasangan : 9 Agustus 2026"/>
    <n v="2026"/>
    <n v="8"/>
    <n v="9"/>
    <d v="2026-08-09T00:00:00"/>
    <n v="-0.54166666666424135"/>
    <x v="1"/>
    <x v="28"/>
  </r>
  <r>
    <n v="2877"/>
    <n v="1002518271"/>
    <n v="3"/>
    <x v="0"/>
    <n v="5"/>
    <s v="MATARAM"/>
    <s v="LOMBOK TIMUR UTARA"/>
    <s v="SEL"/>
    <s v="REG"/>
    <s v="AO"/>
    <s v="NEW SALES"/>
    <m/>
    <s v="Completed (PS)"/>
    <s v="RBS-Regional 3"/>
    <d v="2026-08-10T15:24:42"/>
    <d v="2026-08-12T16:37:31"/>
    <n v="69362639"/>
    <m/>
    <n v="172619203339"/>
    <s v="PT. GLOBAL JET EXPRESS"/>
    <s v="GCL-SEL-F04/08"/>
    <s v="WO061494812"/>
    <m/>
    <m/>
    <m/>
    <n v="116.555699"/>
    <n v="-8.6600616000000006"/>
    <s v="|MN02545|/PIC MERI INDAH KHARIANI/085739042532-085932233964/divisibrpjntexpress@gmail.com"/>
    <s v="Sales Force DBS"/>
    <m/>
    <m/>
    <m/>
    <m/>
    <m/>
    <m/>
    <m/>
    <m/>
    <s v="Management Janji"/>
    <s v="2026-08-14 08:00:00|Nama PIC : Bapak Adi No HP : 085739042532 No Alternatif : - M Janji : 12/07/2026 Jam Pasang : Pagi NoteÃ‚Â :  Hubungi terlebih dahulu sebelum ke lokasi |40961370|MYDITA"/>
    <s v="FCC"/>
    <d v="2026-10-08T15:25:39"/>
    <d v="2026-08-14T08:00:00"/>
    <m/>
    <s v="PS"/>
    <s v="SEL"/>
    <s v="NO ADDON"/>
    <n v="20260812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4T08:00:00"/>
    <s v="2026-08-14 08:00:00|Nama PIC : Bapak Adi No HP : 085739042532 No Alternatif : - M Janji : 12/07/2026 Jam Pasang : Pagi NoteÃ‚Â :  Hubungi terlebih dahulu sebelum ke lokasi |40961370|MYDITA"/>
    <n v="2026"/>
    <n v="8"/>
    <n v="12"/>
    <d v="2026-08-12T00:00:00"/>
    <n v="-2.3333333333357587"/>
    <x v="1"/>
    <x v="5"/>
  </r>
  <r>
    <n v="2878"/>
    <n v="1002533018"/>
    <n v="3"/>
    <x v="2"/>
    <n v="4"/>
    <s v="PURWOKERTO"/>
    <s v="PURWOKERTO"/>
    <s v="AJB"/>
    <s v="REG"/>
    <s v="AO"/>
    <s v="NEW SALES"/>
    <s v="1P INET"/>
    <s v="MIE - SEND SURVEY"/>
    <s v="RBS-Regional 3"/>
    <d v="2026-08-18T12:50:56"/>
    <d v="2026-08-18T12:52:01"/>
    <n v="69368900"/>
    <m/>
    <n v="143387117226"/>
    <s v="TOKO LAPANG 2"/>
    <s v="ODP-AJB-FK/062 FK/D04/062.01"/>
    <s v="WO062003138"/>
    <m/>
    <m/>
    <m/>
    <n v="109.15828999999999"/>
    <n v="-7.5482050000000003"/>
    <s v="|MC00213|MYIA-092820377841/POI/RUDI WIDIANTO/082221141433/rudilosari@gmail.com"/>
    <s v="MYIB_ASSISTANT"/>
    <m/>
    <m/>
    <m/>
    <m/>
    <m/>
    <m/>
    <m/>
    <m/>
    <s v="Management Janji"/>
    <s v="2026-08-19 13:00:00 | Nama PIC : Bp Rudi No HP : 082221141433 No Alt : - M Janji : 19 Agustus 2026 Jam Pasang : Pagi / Siang Note : hubungi pelanggan jika ingin kelokasi"/>
    <s v="FCC"/>
    <s v="18-08-2026 12:54:52"/>
    <d v="2026-08-19T13:00:00"/>
    <m/>
    <s v="SURVEY_NEW_MANJA"/>
    <s v="AJB"/>
    <s v="NO ADDON"/>
    <m/>
    <s v="MIE - SEND SURVEY"/>
    <s v="HSI Bisnis Promo HUT Telkom PSB 70% - 200 Mbps"/>
    <s v="INDIBIZ"/>
    <m/>
    <m/>
    <d v="2026-08-19T13:00:00"/>
    <s v="2026-08-19 13:00:00 | Nama PIC : Bp Rudi No HP : 082221141433 No Alt : - M Janji : 19 Agustus 2026 Jam Pasang : Pagi / Siang Note : hubungi pelanggan jika ingin kelokasi"/>
    <m/>
    <m/>
    <m/>
    <e v="#NUM!"/>
    <e v="#NUM!"/>
    <x v="0"/>
    <x v="4"/>
  </r>
  <r>
    <n v="2879"/>
    <n v="1002526167"/>
    <n v="3"/>
    <x v="4"/>
    <n v="4"/>
    <s v="PEKALONGAN"/>
    <s v="PEKALONGAN"/>
    <s v="PKL"/>
    <s v="REG"/>
    <s v="AO"/>
    <s v="NEW SALES"/>
    <m/>
    <s v="Completed (PS)"/>
    <s v="RBS-Regional 3"/>
    <d v="2026-08-14T11:31:50"/>
    <d v="2026-08-18T09:55:58"/>
    <n v="69365926"/>
    <m/>
    <n v="142202154754"/>
    <s v="SPBU KURIPAN PEKALONGAN"/>
    <s v="ODP-PKL-FCF/066"/>
    <s v="WO061806989"/>
    <m/>
    <m/>
    <m/>
    <n v="109.6847058"/>
    <n v="-6.9335288999999998"/>
    <s v="AMRBS;950393;REG3;INDRI;082121745712;HSI 1S 100MB;535k;PIC 085731181050;kuripankidulspbu@yahoo.co.id"/>
    <s v="Account Manager"/>
    <m/>
    <m/>
    <m/>
    <m/>
    <m/>
    <m/>
    <m/>
    <m/>
    <s v="Management Janji"/>
    <s v="2026-08-18 08:00:00|M Janji :  18 Agustus 2026 Jam Pasang : Pagi Note : hubungi pelanggan jika ingin ke lokasi, terima kasih|40941148|MYDITA"/>
    <s v="FCC"/>
    <s v="14-08-2026 11:39:52"/>
    <d v="2026-08-18T08:00:00"/>
    <m/>
    <s v="PS"/>
    <s v="PKL"/>
    <s v="NO ADDON"/>
    <n v="20260818"/>
    <s v="Completed"/>
    <s v="- 11_11446;Biaya PSB HSI EBIS Tunai di Depan ~ 11[150000]  - SP_NOSS;SP_NOSS ~ Internet NOSS Multispeed Network[0]  - SP_NOSS;SP_NOSS ~ Internet NOSS Multispeed Network[0]  - E23015;E23015 ~ ES23 - Perangkat ONT[0]  - E23015~null~44292;E23015||11||Abodeme"/>
    <s v="INDIBIZ"/>
    <m/>
    <m/>
    <d v="2026-08-18T08:00:00"/>
    <s v="2026-08-18 08:00:00|M Janji :  18 Agustus 2026 Jam Pasang : Pagi Note : hubungi pelanggan jika ingin ke lokasi, terima kasih|40941148|MYDITA"/>
    <n v="2026"/>
    <n v="8"/>
    <n v="18"/>
    <d v="2026-08-18T00:00:00"/>
    <n v="-0.33333333333575865"/>
    <x v="1"/>
    <x v="4"/>
  </r>
  <r>
    <n v="2880"/>
    <n v="1002515061"/>
    <n v="3"/>
    <x v="4"/>
    <n v="4"/>
    <s v="SEMARANG"/>
    <s v="INNER - SEMARANG JATENG UTARA"/>
    <s v="JHR"/>
    <s v="REG"/>
    <s v="AO"/>
    <s v="NEW SALES"/>
    <s v="1P INET"/>
    <s v="Completed (PS)"/>
    <s v="RBS-Regional 3"/>
    <d v="2026-08-07T15:23:57"/>
    <d v="2026-08-08T18:40:29"/>
    <n v="69360985"/>
    <m/>
    <n v="142406122516"/>
    <s v="KANTIN HMC 04"/>
    <s v="ODP-JHR-FCV/077 FCV/D06/077.01"/>
    <s v="WO061181571"/>
    <m/>
    <m/>
    <m/>
    <n v="110.4182481"/>
    <n v="-6.9489029999999996"/>
    <s v="MD|MYDB-20260807264634|DN00001/MN00966|KANTIN HMC 04|081266943620"/>
    <s v="MYDIGIBIZPARTNER"/>
    <m/>
    <m/>
    <m/>
    <m/>
    <m/>
    <m/>
    <m/>
    <m/>
    <s v="Management Janji"/>
    <s v="2026-08-08 13:00:00 | M Janji : 8 agustus 2026 jam Pasang : siang Note : hubungi pelanggan jika ingin kelokasi "/>
    <s v="FCC"/>
    <d v="2026-07-08T15:25:38"/>
    <d v="2026-08-08T13:00:00"/>
    <m/>
    <s v="PS"/>
    <s v="JHR"/>
    <s v="NO ADDON"/>
    <n v="20260808"/>
    <s v="Completed"/>
    <s v="HSI Bisnis Promo HUT Telkom PSB 70% - 150 Mbps"/>
    <s v="INDIBIZ"/>
    <m/>
    <m/>
    <d v="2026-08-08T13:00:00"/>
    <s v="2026-08-08 13:00:00 | M Janji : 8 agustus 2026 jam Pasang : siang Note : hubungi pelanggan jika ingin kelokasi "/>
    <n v="2026"/>
    <n v="8"/>
    <n v="8"/>
    <d v="2026-08-08T00:00:00"/>
    <n v="-0.54166666666424135"/>
    <x v="1"/>
    <x v="4"/>
  </r>
  <r>
    <n v="2881"/>
    <n v="1002504437"/>
    <n v="3"/>
    <x v="7"/>
    <n v="4"/>
    <s v="SOLO"/>
    <s v="BOYOLALI"/>
    <s v="BYL"/>
    <s v="REG"/>
    <s v="AO"/>
    <s v="NEW SALES"/>
    <s v="1P INET"/>
    <s v="98 | OSS - CANCEL COMPLETE"/>
    <s v="RBS-Regional 3"/>
    <d v="2026-08-01T11:31:57"/>
    <d v="2026-08-05T09:51:29"/>
    <n v="69356667"/>
    <m/>
    <n v="143553212725"/>
    <s v="PT. MITRA SARANA PLASTINDO"/>
    <s v="ODP-BYL-FAH/064 FAH/D05/064.01"/>
    <s v="WO060634767"/>
    <m/>
    <m/>
    <m/>
    <n v="110.60347299999999"/>
    <n v="-7.4910819999999996"/>
    <s v="|MN00396|MYIA-052677045144/POI/SHAKYRA JUNIA/089509772742/info.mitrasaranaplastindo@gmail.com"/>
    <s v="MYIB_ASSISTANT"/>
    <m/>
    <m/>
    <m/>
    <m/>
    <m/>
    <m/>
    <m/>
    <m/>
    <s v="Management Janji"/>
    <s v="2026-08-02 08:00:00 | Tanggal pemasangan: 01/08/2026 Jam pemasangan : pagi / siang Info Tambahan : Hubungi pelanggan dulu sebelum ke lokasi terima kasih"/>
    <s v="FCC"/>
    <d v="2026-01-08T11:39:50"/>
    <d v="2026-08-02T08:00:00"/>
    <s v="Kendala Teknik"/>
    <s v="CANCEL"/>
    <s v="BYL"/>
    <s v="NO ADDON"/>
    <m/>
    <s v="Cancel Completed"/>
    <s v="HSI Bisnis Promo HUT Telkom PSB 70% - 100 Mbps"/>
    <s v="INDIBIZ"/>
    <m/>
    <m/>
    <d v="2026-08-02T08:00:00"/>
    <s v="2026-08-02 08:00:00 | Tanggal pemasangan: 01/08/2026 Jam pemasangan : pagi / siang Info Tambahan : Hubungi pelanggan dulu sebelum ke lokasi terima kasih"/>
    <m/>
    <m/>
    <m/>
    <e v="#NUM!"/>
    <e v="#NUM!"/>
    <x v="0"/>
    <x v="4"/>
  </r>
  <r>
    <n v="2882"/>
    <n v="1002511731"/>
    <n v="3"/>
    <x v="3"/>
    <n v="5"/>
    <s v="MADURA"/>
    <s v="BANGKALAN"/>
    <s v="TBU"/>
    <s v="REG"/>
    <s v="AO"/>
    <s v="NEW SALES"/>
    <m/>
    <s v="Completed (PS)"/>
    <s v="RBS-Regional 3"/>
    <d v="2026-08-06T10:16:09"/>
    <d v="2026-08-06T14:55:19"/>
    <n v="69356710"/>
    <m/>
    <n v="152458900511"/>
    <s v="Raudhatul athfal Nurul Fatimah"/>
    <s v="ODP-TBU-FA/02"/>
    <s v="WO061051105"/>
    <m/>
    <m/>
    <m/>
    <n v="113.036381233252"/>
    <n v="-6.96453318153584"/>
    <s v="MD|MYDB-20260801264120|DN00001/MN00572|Raudhatul athfal Nurul Fatimah|081555916848"/>
    <s v="MYDIGIBIZPARTNER"/>
    <m/>
    <m/>
    <m/>
    <m/>
    <m/>
    <m/>
    <m/>
    <m/>
    <s v="Management Janji"/>
    <s v="2026-08-02 13:00:00 | Nama PIC : Syaiful  No HP : 081555916848  Alt :   M Janji : 02/08/2026  NoteÃ‚Â :  hubungi terlebih dahulu sebelum kelokasi "/>
    <s v="FCC"/>
    <d v="2026-06-08T10:25:07"/>
    <m/>
    <m/>
    <s v="PS"/>
    <s v="TBU"/>
    <s v="NETMONK"/>
    <n v="20260806"/>
    <s v="Completed"/>
    <s v="- 11_11446;Biaya PSB HSI EBIS Tunai di Depan ~ 11[150000]  - E23015;E23015 ~ ES23 - Perangkat ONT[0]  - E23015~null~44292;E23015||11||Abodemen 0[0]  - E23015~null~E23015_SWONTPREM;SWONTPREM ~ Biaya Sewa ONT Premium ~ E23015[50000]  - E25060;E25060 ~ ES25 "/>
    <s v="INDIBIZ"/>
    <m/>
    <m/>
    <d v="2026-08-06T07:00:00"/>
    <s v="2026-08-02 13:00:00 | Nama PIC : Syaiful  No HP : 081555916848  Alt :   M Janji : 02/08/2026  NoteÃ‚Â :  hubungi terlebih dahulu sebelum kelokasi "/>
    <n v="2026"/>
    <n v="8"/>
    <n v="6"/>
    <d v="2026-08-06T00:00:00"/>
    <n v="-0.29166666666424135"/>
    <x v="1"/>
    <x v="6"/>
  </r>
  <r>
    <n v="2883"/>
    <n v="1002519984"/>
    <n v="3"/>
    <x v="6"/>
    <n v="5"/>
    <s v="SIDOARJO"/>
    <s v="INNER - JATIM TIMUR"/>
    <s v="SDA"/>
    <s v="REG"/>
    <s v="AO"/>
    <s v="NEW SALES"/>
    <m/>
    <s v="Completed (PS)"/>
    <s v="RBS-Regional 3"/>
    <d v="2026-08-11T13:49:33"/>
    <d v="2026-08-12T22:19:25"/>
    <n v="69363364"/>
    <m/>
    <n v="152316232061"/>
    <s v="ASRAMA PUTRA PONDOK PESANTREN BUMI SHALAWAT"/>
    <s v="ODP-SDA-FDF/52"/>
    <s v="WO061532336"/>
    <m/>
    <m/>
    <m/>
    <n v="112.6644804"/>
    <n v="-7.4511836000000002"/>
    <s v="AMRBS/405529/YULYAN MAHARTA SAVIAR/R3/JATIM TIMUR/WINBACK 2.0 HSI B2B (1:1) 50MBPS 355RB PSB DISC 70%/MUHAMMAD ASRORI /asrorim18@gmail.com"/>
    <s v="Amex"/>
    <m/>
    <m/>
    <m/>
    <m/>
    <m/>
    <m/>
    <m/>
    <m/>
    <s v="Management Janji"/>
    <s v="2026-08-12 15:00:00|Nama PIC : BAPAK ASRORI No HP : 087857648115 Alt :  M Janji : (RABU/12/AGUSTUS/2026) jam Pasang : 09:00 Note : hubungi pelanggan jika ingin kelokasi|40961371|MYDITA"/>
    <s v="FCC"/>
    <d v="2026-11-08T13:55:09"/>
    <d v="2026-08-12T15:00:00"/>
    <m/>
    <s v="PS"/>
    <s v="SDA"/>
    <s v="NO ADDON"/>
    <n v="20260812"/>
    <s v="Completed"/>
    <s v="- 11_11446;Biaya PSB HSI EBIS Tunai di Depan ~ 11[150000]  - SP_NOSS;SP_NOSS ~ Internet NOSS Multispeed Network[0]  - E25060;E25060 ~ ES25 - Paket HSI Bisnis (HSIE) Khusus Winback 2.0[0]  - E25060~null~E25060_UNL;UNL ~ Internet-Link Unlimited Internet Usa"/>
    <s v="INDIBIZ"/>
    <m/>
    <m/>
    <d v="2026-08-12T15:00:00"/>
    <s v="2026-08-12 15:00:00|Nama PIC : BAPAK ASRORI No HP : 087857648115 Alt :  M Janji : (RABU/12/AGUSTUS/2026) jam Pasang : 09:00 Note : hubungi pelanggan jika ingin kelokasi|40961371|MYDITA"/>
    <n v="2026"/>
    <n v="8"/>
    <n v="12"/>
    <d v="2026-08-12T00:00:00"/>
    <n v="-0.625"/>
    <x v="1"/>
    <x v="19"/>
  </r>
  <r>
    <n v="2884"/>
    <n v="1002505456"/>
    <n v="3"/>
    <x v="0"/>
    <n v="5"/>
    <s v="KUPANG"/>
    <s v="MAUMERE"/>
    <s v="LRT"/>
    <s v="REG"/>
    <s v="AO"/>
    <s v="NEW SALES"/>
    <m/>
    <s v="7 | OSS - PROVISIONING ISSUED"/>
    <s v="RBS-Regional 3"/>
    <d v="2026-08-03T08:04:05"/>
    <d v="2026-08-04T13:16:24"/>
    <n v="69357139"/>
    <m/>
    <n v="172509796563"/>
    <s v="CV NUBA DAI for DINAS LINGKUNGAN HIDUP FLOTIM"/>
    <s v="ODP-LRT-FB/18"/>
    <s v="WO060769383"/>
    <m/>
    <m/>
    <m/>
    <n v="123.0187663"/>
    <n v="-8.3132269000000001"/>
    <s v="IBCARE-PI|CV NUBA DAI for DINAS LINGKUNGAN HIDUP FLOTIM|MC40287|082236911649|ddlhflotim@gmail.com|INDIBIZ 100 Mbps"/>
    <s v="Sales Force DBS"/>
    <m/>
    <m/>
    <m/>
    <m/>
    <m/>
    <m/>
    <m/>
    <m/>
    <s v="Management Janji"/>
    <s v="2026-08-04 08:00:00|Tanggal pemasangan: 04/08/2026 Jam pemasangan : pagi / siang Info Tambahan : Hubungi pelanggan dulu sebelum ke lokasi. terima kasih |40961370|MYDITA"/>
    <s v="FCC"/>
    <d v="2026-03-08T08:10:26"/>
    <d v="2026-08-04T08:00:00"/>
    <m/>
    <s v="PI"/>
    <s v="LRT"/>
    <s v="NETMONK"/>
    <m/>
    <s v="Provisioning Issued"/>
    <s v="- 11_11446;Biaya PSB HSI EBIS Tunai di Depan ~ 11[150000]  - SP_NOSS;SP_NOSS ~ Internet NOSS Multispeed Network[0]  - SP_NOSS;SP_NOSS ~ Internet NOSS Multispeed Network[0]  - E25060;E25060 ~ ES25 - Paket HSI Bisnis (HSIE) Khusus Winback 2.0[0]  - E25060~n"/>
    <s v="INDIBIZ"/>
    <m/>
    <m/>
    <d v="2026-08-04T08:00:00"/>
    <s v="2026-08-04 08:00:00|Tanggal pemasangan: 04/08/2026 Jam pemasangan : pagi / siang Info Tambahan : Hubungi pelanggan dulu sebelum ke lokasi. terima kasih |40961370|MYDITA"/>
    <m/>
    <m/>
    <m/>
    <e v="#NUM!"/>
    <e v="#NUM!"/>
    <x v="0"/>
    <x v="33"/>
  </r>
  <r>
    <n v="2885"/>
    <n v="1002517597"/>
    <n v="3"/>
    <x v="6"/>
    <n v="5"/>
    <s v="SIDOARJO"/>
    <s v="INNER - JATIM TIMUR"/>
    <s v="KRN"/>
    <s v="REG"/>
    <s v="AO"/>
    <s v="NEW SALES"/>
    <s v="1P INET"/>
    <s v="OSS - FALLOUT"/>
    <s v="RBS-Regional 3"/>
    <d v="2026-08-10T12:10:57"/>
    <d v="2026-08-11T20:22:13"/>
    <n v="69362385"/>
    <m/>
    <n v="152331251002"/>
    <s v="SPBU 55.612.72"/>
    <s v="ODP-KRN-FH/73 FH/D08/73.01"/>
    <s v="WO061385525"/>
    <m/>
    <m/>
    <m/>
    <n v="112.588529326021"/>
    <n v="-7.4021370804800402"/>
    <s v="MD|MYDB-20260807264621|DN00001/MN01211|SPBU 55.612.72|08983463624"/>
    <s v="MYDIGIBIZPARTNER"/>
    <m/>
    <m/>
    <m/>
    <m/>
    <m/>
    <m/>
    <m/>
    <m/>
    <s v="Management Janji"/>
    <s v="2026-08-11 13:00:00 | Nama PIC : Bapak Mashuri No HP : 08983463624 Alt : - M Janji : 11/08/2026 Jam Pasang : 08.00 - 13:00  NoteÃ‚Â :  hubungi terlebih dahulu sebelum kelokasi"/>
    <s v="FCC"/>
    <d v="2026-10-08T12:39:53"/>
    <d v="2026-08-11T13:00:00"/>
    <s v="Kendala Pelanggan"/>
    <s v="FO_WFM"/>
    <s v="KRN"/>
    <s v="NO ADDON"/>
    <m/>
    <s v="Provisioning Failed|WFM|INF009025589|PGP_-7.447758,112.6963126_REVOKE ORDER"/>
    <s v="HSI Bisnis Promo HUT Telkom PSB 70% - 100 Mbps"/>
    <s v="INDIBIZ"/>
    <m/>
    <m/>
    <d v="2026-08-11T13:00:00"/>
    <s v="2026-08-11 13:00:00 | Nama PIC : Bapak Mashuri No HP : 08983463624 Alt : - M Janji : 11/08/2026 Jam Pasang : 08.00 - 13:00  NoteÃ‚Â :  hubungi terlebih dahulu sebelum kelokasi"/>
    <m/>
    <m/>
    <m/>
    <e v="#NUM!"/>
    <e v="#NUM!"/>
    <x v="0"/>
    <x v="19"/>
  </r>
  <r>
    <n v="2886"/>
    <n v="1002512723"/>
    <n v="3"/>
    <x v="3"/>
    <n v="5"/>
    <s v="MADURA"/>
    <s v="BANGKALAN"/>
    <s v="SPG"/>
    <s v="REG"/>
    <s v="AO"/>
    <s v="NEW SALES"/>
    <m/>
    <s v="Completed (PS)"/>
    <s v="RBS-Regional 3"/>
    <d v="2026-08-06T14:41:46"/>
    <d v="2026-08-06T16:24:31"/>
    <n v="69298559"/>
    <m/>
    <n v="152434913491"/>
    <s v="TOKO AL BAROKAH 5"/>
    <s v="ODP-SPG-FS/62"/>
    <s v="WO061087614"/>
    <m/>
    <m/>
    <m/>
    <n v="113.209640110584"/>
    <n v="-7.06344143783154"/>
    <s v="|MN02600|TOKO AL BAROKAH 5/SATUMAN/+6287750023016/rifashooting@gmail.com/HSI Bisnis Promo Spesial Hari Kartini (1:1) 50 Mbps (Rp 355.000) PSB Rp 150.000"/>
    <s v="Sales Force DBS"/>
    <m/>
    <m/>
    <m/>
    <m/>
    <m/>
    <m/>
    <m/>
    <m/>
    <s v="Management Janji"/>
    <s v="2026-08-05 08:00:00|M Janji : 5 agustus 2026  jam Pasang : pagi   Note : hubungi pelanggan jika ingin kelokasi  |MU1366|MYDITA"/>
    <s v="FCC"/>
    <d v="2026-06-08T14:55:39"/>
    <m/>
    <m/>
    <s v="PS"/>
    <s v="SPG"/>
    <s v="NO ADDON"/>
    <n v="20260806"/>
    <s v="Completed"/>
    <s v="- 11_11446;Biaya PSB HSI EBIS Tunai di Depan ~ 11[150000]  - E23015;E23015 ~ ES23 - Perangkat ONT[0]  - E23015~null~44292;E23015||11||Abodemen 0[0]  - E23015~null~E23015_SWONT;SWONT ~ Biaya Sewa ONT ~ E23015[30000]  - E25060;E25060 ~ ES25 - Paket HSI Bisn"/>
    <s v="INDIBIZ"/>
    <m/>
    <m/>
    <d v="2026-08-06T07:00:00"/>
    <s v="2026-08-05 08:00:00|M Janji : 5 agustus 2026  jam Pasang : pagi   Note : hubungi pelanggan jika ingin kelokasi  |MU1366|MYDITA"/>
    <n v="2026"/>
    <n v="8"/>
    <n v="6"/>
    <d v="2026-08-06T00:00:00"/>
    <n v="-0.29166666666424135"/>
    <x v="1"/>
    <x v="6"/>
  </r>
  <r>
    <n v="2887"/>
    <n v="1002509461"/>
    <n v="3"/>
    <x v="3"/>
    <n v="5"/>
    <s v="SBY UTARA"/>
    <s v="GRESIK"/>
    <s v="GSK"/>
    <s v="REG"/>
    <s v="AO"/>
    <s v="NEW SALES"/>
    <s v="1P INET"/>
    <s v="Completed (PS)"/>
    <s v="RBS-Regional 3"/>
    <d v="2026-08-04T19:13:56"/>
    <d v="2026-08-06T20:12:38"/>
    <n v="69358706"/>
    <m/>
    <n v="152421262123"/>
    <s v="STATION CAFE"/>
    <s v="ODP-GSK-FR/116 FR/D11/116.01"/>
    <s v="WO060933190"/>
    <m/>
    <m/>
    <m/>
    <n v="112.61888321489"/>
    <n v="-7.1527763423517303"/>
    <s v="MD|MYDB-20260804264322|DN00001/MN00018|STATION CAFE|088991685063"/>
    <s v="MYDIGIBIZPARTNER"/>
    <m/>
    <m/>
    <m/>
    <m/>
    <m/>
    <m/>
    <m/>
    <m/>
    <s v="Management Janji"/>
    <s v="2026-08-06 15:00:00 | Nama : BU INDAH  No Hp : 088991685063  No Alt : 085842893927 Tgl Pemasangan : 05 Agustus 2026 Interval : SIANG Note : Hubungi pelanggan terlebih dahulu"/>
    <s v="FCC"/>
    <d v="2026-04-08T19:25:12"/>
    <d v="2026-08-06T15:00:00"/>
    <m/>
    <s v="PS"/>
    <s v="GSK"/>
    <s v="NO ADDON"/>
    <n v="20260806"/>
    <s v="Completed"/>
    <s v="HSI Bisnis Basic Promo HUT Telkom PSB 70% - 50 Mbps"/>
    <s v="INDIBIZ"/>
    <m/>
    <m/>
    <d v="2026-08-06T15:00:00"/>
    <s v="2026-08-06 15:00:00 | Nama : BU INDAH  No Hp : 088991685063  No Alt : 085842893927 Tgl Pemasangan : 05 Agustus 2026 Interval : SIANG Note : Hubungi pelanggan terlebih dahulu"/>
    <n v="2026"/>
    <n v="8"/>
    <n v="6"/>
    <d v="2026-08-06T00:00:00"/>
    <n v="-0.625"/>
    <x v="1"/>
    <x v="8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x v="0"/>
    <x v="4"/>
  </r>
  <r>
    <m/>
    <m/>
    <m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x v="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PivotTable2" cacheId="42" applyNumberFormats="0" applyBorderFormats="0" applyFontFormats="0" applyPatternFormats="0" applyAlignmentFormats="0" applyWidthHeightFormats="1" dataCaption="Values" updatedVersion="8" minRefreshableVersion="3" useAutoFormatting="1" createdVersion="6" indent="0" outline="1" outlineData="1" multipleFieldFilters="0">
  <location ref="A17:E59" firstHeaderRow="1" firstDataRow="2" firstDataCol="1"/>
  <pivotFields count="61">
    <pivotField showAll="0"/>
    <pivotField showAll="0"/>
    <pivotField showAll="0"/>
    <pivotField axis="axisRow" showAll="0">
      <items count="10">
        <item x="5"/>
        <item x="1"/>
        <item x="6"/>
        <item x="0"/>
        <item h="1" x="4"/>
        <item h="1" x="7"/>
        <item x="3"/>
        <item h="1" x="2"/>
        <item h="1"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5">
        <item x="1"/>
        <item x="2"/>
        <item x="0"/>
        <item x="3"/>
        <item t="default"/>
      </items>
    </pivotField>
    <pivotField axis="axisRow" showAll="0">
      <items count="112">
        <item m="1" x="87"/>
        <item m="1" x="83"/>
        <item m="1" x="73"/>
        <item m="1" x="81"/>
        <item m="1" x="74"/>
        <item m="1" x="89"/>
        <item m="1" x="82"/>
        <item m="1" x="91"/>
        <item m="1" x="92"/>
        <item m="1" x="109"/>
        <item m="1" x="86"/>
        <item m="1" x="96"/>
        <item m="1" x="103"/>
        <item m="1" x="59"/>
        <item m="1" x="101"/>
        <item m="1" x="71"/>
        <item m="1" x="88"/>
        <item m="1" x="84"/>
        <item m="1" x="100"/>
        <item m="1" x="97"/>
        <item m="1" x="104"/>
        <item m="1" x="76"/>
        <item m="1" x="64"/>
        <item m="1" x="78"/>
        <item m="1" x="108"/>
        <item m="1" x="61"/>
        <item m="1" x="106"/>
        <item m="1" x="102"/>
        <item m="1" x="70"/>
        <item m="1" x="98"/>
        <item m="1" x="77"/>
        <item m="1" x="90"/>
        <item m="1" x="68"/>
        <item m="1" x="110"/>
        <item m="1" x="67"/>
        <item m="1" x="72"/>
        <item m="1" x="69"/>
        <item m="1" x="85"/>
        <item m="1" x="80"/>
        <item m="1" x="60"/>
        <item m="1" x="99"/>
        <item m="1" x="66"/>
        <item m="1" x="105"/>
        <item m="1" x="63"/>
        <item m="1" x="65"/>
        <item m="1" x="107"/>
        <item m="1" x="79"/>
        <item m="1" x="75"/>
        <item m="1" x="93"/>
        <item x="4"/>
        <item x="36"/>
        <item m="1" x="42"/>
        <item m="1" x="94"/>
        <item m="1" x="51"/>
        <item m="1" x="55"/>
        <item m="1" x="44"/>
        <item x="2"/>
        <item x="30"/>
        <item m="1" x="41"/>
        <item x="27"/>
        <item m="1" x="48"/>
        <item m="1" x="43"/>
        <item m="1" x="62"/>
        <item x="3"/>
        <item m="1" x="45"/>
        <item m="1" x="47"/>
        <item m="1" x="46"/>
        <item x="15"/>
        <item m="1" x="56"/>
        <item x="8"/>
        <item x="0"/>
        <item x="26"/>
        <item m="1" x="95"/>
        <item x="12"/>
        <item m="1" x="50"/>
        <item x="13"/>
        <item x="21"/>
        <item m="1" x="37"/>
        <item x="20"/>
        <item x="22"/>
        <item x="18"/>
        <item x="1"/>
        <item x="9"/>
        <item m="1" x="39"/>
        <item x="34"/>
        <item x="17"/>
        <item m="1" x="58"/>
        <item x="11"/>
        <item x="29"/>
        <item x="32"/>
        <item m="1" x="52"/>
        <item m="1" x="53"/>
        <item x="7"/>
        <item m="1" x="49"/>
        <item x="28"/>
        <item x="33"/>
        <item m="1" x="40"/>
        <item x="16"/>
        <item x="35"/>
        <item x="25"/>
        <item x="31"/>
        <item m="1" x="54"/>
        <item m="1" x="38"/>
        <item m="1" x="57"/>
        <item x="19"/>
        <item x="5"/>
        <item x="6"/>
        <item x="10"/>
        <item x="23"/>
        <item x="24"/>
        <item x="14"/>
        <item t="default"/>
      </items>
    </pivotField>
  </pivotFields>
  <rowFields count="2">
    <field x="3"/>
    <field x="60"/>
  </rowFields>
  <rowItems count="41">
    <i>
      <x/>
    </i>
    <i r="1">
      <x v="57"/>
    </i>
    <i r="1">
      <x v="71"/>
    </i>
    <i r="1">
      <x v="79"/>
    </i>
    <i r="1">
      <x v="85"/>
    </i>
    <i r="1">
      <x v="89"/>
    </i>
    <i r="1">
      <x v="92"/>
    </i>
    <i r="1">
      <x v="97"/>
    </i>
    <i>
      <x v="1"/>
    </i>
    <i r="1">
      <x v="63"/>
    </i>
    <i r="1">
      <x v="67"/>
    </i>
    <i r="1">
      <x v="80"/>
    </i>
    <i r="1">
      <x v="81"/>
    </i>
    <i r="1">
      <x v="87"/>
    </i>
    <i r="1">
      <x v="94"/>
    </i>
    <i r="1">
      <x v="99"/>
    </i>
    <i r="1">
      <x v="109"/>
    </i>
    <i>
      <x v="2"/>
    </i>
    <i r="1">
      <x v="59"/>
    </i>
    <i r="1">
      <x v="73"/>
    </i>
    <i r="1">
      <x v="75"/>
    </i>
    <i r="1">
      <x v="78"/>
    </i>
    <i r="1">
      <x v="82"/>
    </i>
    <i r="1">
      <x v="104"/>
    </i>
    <i>
      <x v="3"/>
    </i>
    <i r="1">
      <x v="56"/>
    </i>
    <i r="1">
      <x v="70"/>
    </i>
    <i r="1">
      <x v="76"/>
    </i>
    <i r="1">
      <x v="84"/>
    </i>
    <i r="1">
      <x v="88"/>
    </i>
    <i r="1">
      <x v="95"/>
    </i>
    <i r="1">
      <x v="98"/>
    </i>
    <i r="1">
      <x v="100"/>
    </i>
    <i r="1">
      <x v="105"/>
    </i>
    <i r="1">
      <x v="110"/>
    </i>
    <i>
      <x v="6"/>
    </i>
    <i r="1">
      <x v="69"/>
    </i>
    <i r="1">
      <x v="106"/>
    </i>
    <i r="1">
      <x v="107"/>
    </i>
    <i r="1">
      <x v="108"/>
    </i>
    <i t="grand">
      <x/>
    </i>
  </rowItems>
  <colFields count="1">
    <field x="59"/>
  </colFields>
  <colItems count="4">
    <i>
      <x/>
    </i>
    <i>
      <x v="1"/>
    </i>
    <i>
      <x v="2"/>
    </i>
    <i t="grand">
      <x/>
    </i>
  </colItems>
  <dataFields count="1">
    <dataField name="Count of HASIL" fld="5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1" cacheId="36" applyNumberFormats="0" applyBorderFormats="0" applyFontFormats="0" applyPatternFormats="0" applyAlignmentFormats="0" applyWidthHeightFormats="1" dataCaption="Values" updatedVersion="8" minRefreshableVersion="3" useAutoFormatting="1" createdVersion="6" indent="0" outline="1" outlineData="1" multipleFieldFilters="0">
  <location ref="A3:E10" firstHeaderRow="1" firstDataRow="2" firstDataCol="1" rowPageCount="1" colPageCount="1"/>
  <pivotFields count="60">
    <pivotField showAll="0"/>
    <pivotField showAll="0"/>
    <pivotField showAll="0"/>
    <pivotField axis="axisRow" showAll="0">
      <items count="10">
        <item x="5"/>
        <item x="1"/>
        <item x="6"/>
        <item x="0"/>
        <item h="1" x="4"/>
        <item h="1" x="7"/>
        <item x="3"/>
        <item h="1" x="2"/>
        <item h="1" x="8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m="1" x="2"/>
        <item x="0"/>
        <item h="1" m="1" x="3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5">
        <item x="1"/>
        <item x="2"/>
        <item x="0"/>
        <item x="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6"/>
    </i>
    <i t="grand">
      <x/>
    </i>
  </rowItems>
  <colFields count="1">
    <field x="59"/>
  </colFields>
  <colItems count="4">
    <i>
      <x/>
    </i>
    <i>
      <x v="1"/>
    </i>
    <i>
      <x v="2"/>
    </i>
    <i t="grand">
      <x/>
    </i>
  </colItems>
  <pageFields count="1">
    <pageField fld="10" hier="0"/>
  </pageFields>
  <dataFields count="1">
    <dataField name="Count of HASIL" fld="5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B7A99E-313B-495A-A55D-8B7EB6706462}" name="Table2" displayName="Table2" ref="A3:BI8" totalsRowShown="0">
  <autoFilter ref="A3:BI8" xr:uid="{19B7A99E-313B-495A-A55D-8B7EB6706462}"/>
  <tableColumns count="61">
    <tableColumn id="1" xr3:uid="{571DA6DA-4650-46A1-9518-1D351F45F2B3}" name="NOMOR"/>
    <tableColumn id="2" xr3:uid="{1889D090-09E5-4843-86B5-5FDDD7B362FA}" name="ORDER_ID"/>
    <tableColumn id="3" xr3:uid="{0B069BF2-49C6-416F-9C19-A3E2572D4B3A}" name="REGIONAL"/>
    <tableColumn id="4" xr3:uid="{15739417-DB82-4892-BFA2-7806D0EAFB80}" name="WITEL"/>
    <tableColumn id="5" xr3:uid="{7EBCD2CF-4CF8-46D9-A176-E29A90519DFF}" name="REGIONAL_OLD"/>
    <tableColumn id="6" xr3:uid="{394CB76C-4914-4BC1-9377-F552E4E21E97}" name="WITEL_OLD"/>
    <tableColumn id="7" xr3:uid="{86F39753-3B28-4284-A303-2CD9632E784B}" name="DATEL"/>
    <tableColumn id="8" xr3:uid="{A4D7A7C9-946D-481A-A5D3-18DB3D3738A3}" name="STO"/>
    <tableColumn id="9" xr3:uid="{BF691E0D-24A0-498A-A193-AC7B1E917421}" name="UNIT"/>
    <tableColumn id="10" xr3:uid="{325FD6C3-DA8D-47CA-88DE-9BCEF28351A3}" name="JENISPSB"/>
    <tableColumn id="11" xr3:uid="{BAF95DA4-FEE5-467D-9BB7-1C5092AB8C4F}" name="TYPE_TRANS"/>
    <tableColumn id="12" xr3:uid="{D86A3322-9BF6-414E-91FD-F032708C63A8}" name="TYPE_LAYANAN"/>
    <tableColumn id="13" xr3:uid="{7B1EDB76-7F89-4C36-9F59-EF9C6A84F249}" name="STATUS_RESUME"/>
    <tableColumn id="14" xr3:uid="{2248571F-3E6C-4C50-95BC-97EA3AC1C815}" name="PROVIDER"/>
    <tableColumn id="15" xr3:uid="{56E9FFBA-374C-4B09-912E-053D84518FEC}" name="ORDER_DATE" dataDxfId="28"/>
    <tableColumn id="16" xr3:uid="{45B3CD97-D1F6-4151-B094-03F5A2909582}" name="LAST_UPDATED_DATE" dataDxfId="27"/>
    <tableColumn id="17" xr3:uid="{EDD6D075-E25F-4A81-9E58-C03624A9E984}" name="NCLI"/>
    <tableColumn id="18" xr3:uid="{02B46986-68DF-4BB8-BE8F-B8AFB102F5D9}" name="POTS"/>
    <tableColumn id="19" xr3:uid="{BC0E8301-2A8C-4C48-94F6-1E3449FD0077}" name="SPEEDY"/>
    <tableColumn id="20" xr3:uid="{405532FD-9479-4BC9-8AE1-C26A2C15369D}" name="CUSTOMER_NAME"/>
    <tableColumn id="21" xr3:uid="{7D40E3CE-BF9E-4E95-B1FA-B3A238BD7FA8}" name="LOC_ID"/>
    <tableColumn id="22" xr3:uid="{18833428-DFBF-4246-990C-4E8465D7CF11}" name="WONUM"/>
    <tableColumn id="23" xr3:uid="{E3428656-EE76-4042-951F-6C6DD4A08EBE}" name="FLAG_DEPOSIT"/>
    <tableColumn id="24" xr3:uid="{ED282BE8-A813-4CDD-831B-7350A2395CC1}" name="CONTACT_HP"/>
    <tableColumn id="25" xr3:uid="{35BAA467-D329-489B-AF29-5943925FA05E}" name="INS_ADDRESS"/>
    <tableColumn id="26" xr3:uid="{E6A4B629-ACDB-45AB-9289-9DB34C1A4CD3}" name="GPS_LONGITUDE"/>
    <tableColumn id="27" xr3:uid="{76D0E97A-8B8C-4F7A-BEAF-A27B98F8A1CF}" name="GPS_LATITUDE"/>
    <tableColumn id="28" xr3:uid="{7F2C0443-D1E8-4A20-B290-F7EAB04F2347}" name="KCONTACT"/>
    <tableColumn id="29" xr3:uid="{BC42269D-CE60-453B-8B08-1053AB6B531A}" name="CHANNEL"/>
    <tableColumn id="30" xr3:uid="{8209AE23-8946-49E6-AC24-8C17B995A927}" name="STATUS_INET"/>
    <tableColumn id="31" xr3:uid="{2984DBAD-24D9-4F61-B42A-040CAE25271C}" name="STATUS_ONU"/>
    <tableColumn id="32" xr3:uid="{97454951-F38E-4EDD-B9C6-B04BBD3FE3FE}" name="UPLOAD"/>
    <tableColumn id="33" xr3:uid="{C78EA26D-0D86-4EDD-8175-5A8B1E5162E7}" name="DOWNLOAD"/>
    <tableColumn id="34" xr3:uid="{4E75CB6B-123D-4D40-859C-A48D9BFB4706}" name="LAST_PROGRAM"/>
    <tableColumn id="35" xr3:uid="{E0500466-BB1E-4A66-9511-79B6BB9A8CFB}" name="STATUS_VOICE"/>
    <tableColumn id="36" xr3:uid="{51EDD266-589C-4382-B773-35EE967AD072}" name="CLID"/>
    <tableColumn id="37" xr3:uid="{E847CB50-2F06-4153-B234-A66EFBE0AF85}" name="LAST_START"/>
    <tableColumn id="38" xr3:uid="{75279B50-5E11-4F91-9B0A-A50F3DC41866}" name="TINDAK_LANJUT"/>
    <tableColumn id="39" xr3:uid="{901B1B7B-C275-488E-A40D-1ECC466571BD}" name="ISI_COMMENT"/>
    <tableColumn id="40" xr3:uid="{EB6997FE-47C6-496A-9A52-18E8436B1D98}" name="USER_ID_TL"/>
    <tableColumn id="41" xr3:uid="{D8867080-E7B1-4EAD-985D-115C38305CC5}" name="TGL_COMMENT" dataDxfId="26"/>
    <tableColumn id="42" xr3:uid="{2F3F39BA-5191-4753-86E4-DB176B1F1E07}" name="TANGGAL_MANJA" dataDxfId="25"/>
    <tableColumn id="43" xr3:uid="{2A1158F8-2D20-4F15-8877-7FFF52C24BF4}" name="KELOMPOK_KENDALA"/>
    <tableColumn id="44" xr3:uid="{3789CE05-7921-4DB4-8CAD-E54D35A4A599}" name="KELOMPOK_STATUS"/>
    <tableColumn id="45" xr3:uid="{9F51FF33-79B7-46ED-B949-07646466EA81}" name="HERO"/>
    <tableColumn id="46" xr3:uid="{97467C74-F87A-4201-8BF1-5DDDA6ED6165}" name="ADDON"/>
    <tableColumn id="47" xr3:uid="{3A7B8FDA-8E48-4368-8F2A-263DF7A4C7F5}" name="TGL_PS"/>
    <tableColumn id="48" xr3:uid="{A8EA0574-8843-4DC9-9C75-A82E1C090FD9}" name="STATUS_MESSAGE"/>
    <tableColumn id="49" xr3:uid="{9D83135D-805D-4BAC-A5F4-E1942F9F051B}" name="PACKAGE_NAME"/>
    <tableColumn id="50" xr3:uid="{A913FAFC-C6EE-4FE6-8334-804C1E826935}" name="GROUP_PAKET"/>
    <tableColumn id="51" xr3:uid="{BBACB6F1-A765-4E9F-9C45-1E2D19039E5C}" name="REASON_CANCEL"/>
    <tableColumn id="52" xr3:uid="{9C9FCADF-F50F-406F-95FD-CA2766CE98F2}" name="KETERANGAN_CANCEL"/>
    <tableColumn id="53" xr3:uid="{D15C2D6F-15BD-45C7-94DC-18D9DFCE68ED}" name="TGL_MANJA" dataDxfId="24"/>
    <tableColumn id="54" xr3:uid="{AF0C1ECB-12CA-47D5-901A-EC60FF8ABAB0}" name="DETAIL_MANJA"/>
    <tableColumn id="55" xr3:uid="{BB8374E7-500B-4069-9C73-7C933835C27C}" name="TAHUN"/>
    <tableColumn id="56" xr3:uid="{316A605C-DD97-4B4F-89D1-8A4DA9BF0FBC}" name="BULAN"/>
    <tableColumn id="57" xr3:uid="{5172034C-5E91-4EA6-B025-F2D294B3D8ED}" name="TANGGAL"/>
    <tableColumn id="58" xr3:uid="{777015DD-4461-45C6-BECF-BF382E6D15DF}" name="PS 1" dataDxfId="23"/>
    <tableColumn id="59" xr3:uid="{F22B596A-D6EE-45D9-BEE4-2EEB47DFD407}" name="CEK"/>
    <tableColumn id="60" xr3:uid="{6AB1367B-C43B-4406-B6AD-176DC1D4A0BD}" name="HASIL"/>
    <tableColumn id="61" xr3:uid="{DD4DC9D7-93D4-4EE6-BA8E-AAA6B49FDBE8}" name="TEL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H97"/>
  <sheetViews>
    <sheetView showGridLines="0" topLeftCell="A3" zoomScale="62" zoomScaleNormal="62" workbookViewId="0">
      <selection activeCell="B20" sqref="B20:Q39"/>
    </sheetView>
  </sheetViews>
  <sheetFormatPr defaultColWidth="9" defaultRowHeight="15"/>
  <cols>
    <col min="2" max="2" width="15.42578125" customWidth="1"/>
    <col min="3" max="3" width="17.85546875" customWidth="1"/>
    <col min="4" max="4" width="13.28515625" customWidth="1"/>
    <col min="5" max="5" width="9.140625" customWidth="1"/>
    <col min="6" max="6" width="8.5703125" customWidth="1"/>
    <col min="7" max="7" width="9.7109375" customWidth="1"/>
    <col min="8" max="8" width="9" customWidth="1"/>
    <col min="9" max="9" width="8.42578125" customWidth="1"/>
    <col min="10" max="10" width="11.7109375" customWidth="1"/>
    <col min="11" max="11" width="7.5703125" customWidth="1"/>
    <col min="12" max="12" width="9.85546875" customWidth="1"/>
    <col min="13" max="13" width="6.85546875" customWidth="1"/>
    <col min="14" max="14" width="7.5703125" customWidth="1"/>
    <col min="15" max="15" width="7.42578125" customWidth="1"/>
    <col min="17" max="17" width="10.5703125" customWidth="1"/>
    <col min="20" max="20" width="8.85546875" customWidth="1"/>
    <col min="22" max="22" width="11.140625" customWidth="1"/>
    <col min="23" max="23" width="9.140625" customWidth="1"/>
    <col min="24" max="24" width="11.42578125" customWidth="1"/>
    <col min="30" max="30" width="11.5703125" customWidth="1"/>
  </cols>
  <sheetData>
    <row r="1" spans="2:34">
      <c r="B1" s="121" t="s">
        <v>0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</row>
    <row r="2" spans="2:34"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</row>
    <row r="3" spans="2:34" ht="14.45" customHeight="1"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</row>
    <row r="4" spans="2:34"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</row>
    <row r="6" spans="2:34">
      <c r="B6" s="103" t="s">
        <v>1</v>
      </c>
      <c r="C6" s="99" t="s">
        <v>2</v>
      </c>
      <c r="D6" s="99" t="s">
        <v>3</v>
      </c>
      <c r="E6" s="99" t="s">
        <v>4</v>
      </c>
      <c r="F6" s="99" t="s">
        <v>5</v>
      </c>
      <c r="G6" s="99" t="s">
        <v>6</v>
      </c>
      <c r="H6" s="99" t="s">
        <v>7</v>
      </c>
      <c r="I6" s="99" t="s">
        <v>8</v>
      </c>
      <c r="J6" s="99" t="s">
        <v>9</v>
      </c>
      <c r="K6" s="99" t="s">
        <v>10</v>
      </c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 t="s">
        <v>11</v>
      </c>
      <c r="Z6" s="99" t="s">
        <v>12</v>
      </c>
      <c r="AA6" s="99"/>
      <c r="AB6" s="99"/>
      <c r="AC6" s="99"/>
      <c r="AD6" s="99" t="s">
        <v>13</v>
      </c>
      <c r="AE6" s="99" t="s">
        <v>14</v>
      </c>
      <c r="AF6" s="99" t="s">
        <v>15</v>
      </c>
      <c r="AG6" s="99" t="s">
        <v>16</v>
      </c>
      <c r="AH6" s="99" t="s">
        <v>17</v>
      </c>
    </row>
    <row r="7" spans="2:34">
      <c r="B7" s="103"/>
      <c r="C7" s="99"/>
      <c r="D7" s="99"/>
      <c r="E7" s="99"/>
      <c r="F7" s="99"/>
      <c r="G7" s="99"/>
      <c r="H7" s="99"/>
      <c r="I7" s="99"/>
      <c r="J7" s="99"/>
      <c r="K7" s="99" t="s">
        <v>2</v>
      </c>
      <c r="L7" s="99" t="s">
        <v>18</v>
      </c>
      <c r="M7" s="99"/>
      <c r="N7" s="99"/>
      <c r="O7" s="99" t="s">
        <v>19</v>
      </c>
      <c r="P7" s="99" t="s">
        <v>20</v>
      </c>
      <c r="Q7" s="99"/>
      <c r="R7" s="99"/>
      <c r="S7" s="99"/>
      <c r="T7" s="99"/>
      <c r="U7" s="99"/>
      <c r="V7" s="99"/>
      <c r="W7" s="99" t="s">
        <v>21</v>
      </c>
      <c r="X7" s="99" t="s">
        <v>22</v>
      </c>
      <c r="Y7" s="99"/>
      <c r="Z7" s="99"/>
      <c r="AA7" s="99"/>
      <c r="AB7" s="99"/>
      <c r="AC7" s="99"/>
      <c r="AD7" s="99"/>
      <c r="AE7" s="99"/>
      <c r="AF7" s="99"/>
      <c r="AG7" s="99"/>
      <c r="AH7" s="99"/>
    </row>
    <row r="8" spans="2:34">
      <c r="B8" s="103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 t="s">
        <v>23</v>
      </c>
      <c r="Q8" s="99"/>
      <c r="R8" s="99"/>
      <c r="S8" s="99"/>
      <c r="T8" s="99" t="s">
        <v>24</v>
      </c>
      <c r="U8" s="99" t="s">
        <v>25</v>
      </c>
      <c r="V8" s="99" t="s">
        <v>26</v>
      </c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</row>
    <row r="9" spans="2:34" ht="30">
      <c r="B9" s="103"/>
      <c r="C9" s="99"/>
      <c r="D9" s="99"/>
      <c r="E9" s="99"/>
      <c r="F9" s="99"/>
      <c r="G9" s="99"/>
      <c r="H9" s="99"/>
      <c r="I9" s="99"/>
      <c r="J9" s="99"/>
      <c r="K9" s="13"/>
      <c r="L9" s="13" t="s">
        <v>27</v>
      </c>
      <c r="M9" s="13" t="s">
        <v>28</v>
      </c>
      <c r="N9" s="13" t="s">
        <v>29</v>
      </c>
      <c r="O9" s="99"/>
      <c r="P9" s="13" t="s">
        <v>30</v>
      </c>
      <c r="Q9" s="13" t="s">
        <v>31</v>
      </c>
      <c r="R9" s="13" t="s">
        <v>32</v>
      </c>
      <c r="S9" s="13" t="s">
        <v>33</v>
      </c>
      <c r="T9" s="99"/>
      <c r="U9" s="99"/>
      <c r="V9" s="99"/>
      <c r="W9" s="99"/>
      <c r="X9" s="99"/>
      <c r="Y9" s="99"/>
      <c r="Z9" s="13" t="s">
        <v>30</v>
      </c>
      <c r="AA9" s="13" t="s">
        <v>31</v>
      </c>
      <c r="AB9" s="13" t="s">
        <v>32</v>
      </c>
      <c r="AC9" s="13" t="s">
        <v>33</v>
      </c>
      <c r="AD9" s="99"/>
      <c r="AE9" s="99"/>
      <c r="AF9" s="99"/>
      <c r="AG9" s="99"/>
      <c r="AH9" s="99"/>
    </row>
    <row r="10" spans="2:34" ht="20.25">
      <c r="B10" s="11" t="s">
        <v>34</v>
      </c>
      <c r="C10" s="42">
        <v>0</v>
      </c>
      <c r="D10" s="42">
        <v>19</v>
      </c>
      <c r="E10" s="42">
        <v>1</v>
      </c>
      <c r="F10" s="42">
        <v>2</v>
      </c>
      <c r="G10" s="42">
        <v>1</v>
      </c>
      <c r="H10" s="42">
        <v>0</v>
      </c>
      <c r="I10" s="42">
        <v>7</v>
      </c>
      <c r="J10" s="42">
        <v>0</v>
      </c>
      <c r="K10" s="42">
        <v>0</v>
      </c>
      <c r="L10" s="42">
        <v>2</v>
      </c>
      <c r="M10" s="42">
        <v>0</v>
      </c>
      <c r="N10" s="42">
        <v>0</v>
      </c>
      <c r="O10" s="42">
        <v>2</v>
      </c>
      <c r="P10" s="42">
        <v>0</v>
      </c>
      <c r="Q10" s="42">
        <v>0</v>
      </c>
      <c r="R10" s="42">
        <v>0</v>
      </c>
      <c r="S10" s="42">
        <v>0</v>
      </c>
      <c r="T10" s="42">
        <v>0</v>
      </c>
      <c r="U10" s="42">
        <v>0</v>
      </c>
      <c r="V10" s="42">
        <v>0</v>
      </c>
      <c r="W10" s="42">
        <v>0</v>
      </c>
      <c r="X10" s="42">
        <v>0</v>
      </c>
      <c r="Y10" s="42">
        <v>5</v>
      </c>
      <c r="Z10" s="42">
        <v>0</v>
      </c>
      <c r="AA10" s="42">
        <v>0</v>
      </c>
      <c r="AB10" s="42">
        <v>0</v>
      </c>
      <c r="AC10" s="42">
        <v>0</v>
      </c>
      <c r="AD10" s="42">
        <v>0</v>
      </c>
      <c r="AE10" s="42">
        <v>0</v>
      </c>
      <c r="AF10" s="54" t="s">
        <v>35</v>
      </c>
      <c r="AG10" s="55" t="s">
        <v>36</v>
      </c>
      <c r="AH10" s="54" t="s">
        <v>37</v>
      </c>
    </row>
    <row r="11" spans="2:34" ht="20.25">
      <c r="B11" s="11" t="s">
        <v>38</v>
      </c>
      <c r="C11" s="42">
        <v>0</v>
      </c>
      <c r="D11" s="42">
        <v>30</v>
      </c>
      <c r="E11" s="42">
        <v>2</v>
      </c>
      <c r="F11" s="42">
        <v>2</v>
      </c>
      <c r="G11" s="42">
        <v>0</v>
      </c>
      <c r="H11" s="42">
        <v>0</v>
      </c>
      <c r="I11" s="42">
        <v>11</v>
      </c>
      <c r="J11" s="42">
        <v>1</v>
      </c>
      <c r="K11" s="42">
        <v>5</v>
      </c>
      <c r="L11" s="42">
        <v>1</v>
      </c>
      <c r="M11" s="42">
        <v>0</v>
      </c>
      <c r="N11" s="42">
        <v>0</v>
      </c>
      <c r="O11" s="42">
        <v>1</v>
      </c>
      <c r="P11" s="42">
        <v>0</v>
      </c>
      <c r="Q11" s="42">
        <v>0</v>
      </c>
      <c r="R11" s="42">
        <v>0</v>
      </c>
      <c r="S11" s="42">
        <v>0</v>
      </c>
      <c r="T11" s="42">
        <v>0</v>
      </c>
      <c r="U11" s="42">
        <v>0</v>
      </c>
      <c r="V11" s="42">
        <v>0</v>
      </c>
      <c r="W11" s="42">
        <v>0</v>
      </c>
      <c r="X11" s="42">
        <v>1</v>
      </c>
      <c r="Y11" s="42">
        <v>6</v>
      </c>
      <c r="Z11" s="42">
        <v>0</v>
      </c>
      <c r="AA11" s="42">
        <v>0</v>
      </c>
      <c r="AB11" s="42">
        <v>0</v>
      </c>
      <c r="AC11" s="42">
        <v>0</v>
      </c>
      <c r="AD11" s="42">
        <v>0</v>
      </c>
      <c r="AE11" s="42">
        <v>1</v>
      </c>
      <c r="AF11" s="54" t="s">
        <v>39</v>
      </c>
      <c r="AG11" s="55" t="s">
        <v>40</v>
      </c>
      <c r="AH11" s="54" t="s">
        <v>41</v>
      </c>
    </row>
    <row r="12" spans="2:34" ht="20.25">
      <c r="B12" s="11" t="s">
        <v>42</v>
      </c>
      <c r="C12" s="42">
        <v>0</v>
      </c>
      <c r="D12" s="42">
        <v>27</v>
      </c>
      <c r="E12" s="42">
        <v>2</v>
      </c>
      <c r="F12" s="42">
        <v>0</v>
      </c>
      <c r="G12" s="42">
        <v>1</v>
      </c>
      <c r="H12" s="42">
        <v>0</v>
      </c>
      <c r="I12" s="42">
        <v>9</v>
      </c>
      <c r="J12" s="42">
        <v>0</v>
      </c>
      <c r="K12" s="42">
        <v>1</v>
      </c>
      <c r="L12" s="42">
        <v>0</v>
      </c>
      <c r="M12" s="42">
        <v>0</v>
      </c>
      <c r="N12" s="42">
        <v>0</v>
      </c>
      <c r="O12" s="42">
        <v>0</v>
      </c>
      <c r="P12" s="42">
        <v>0</v>
      </c>
      <c r="Q12" s="42">
        <v>0</v>
      </c>
      <c r="R12" s="42">
        <v>0</v>
      </c>
      <c r="S12" s="42">
        <v>0</v>
      </c>
      <c r="T12" s="42">
        <v>0</v>
      </c>
      <c r="U12" s="42">
        <v>0</v>
      </c>
      <c r="V12" s="42">
        <v>0</v>
      </c>
      <c r="W12" s="42">
        <v>0</v>
      </c>
      <c r="X12" s="42">
        <v>0</v>
      </c>
      <c r="Y12" s="42">
        <v>7</v>
      </c>
      <c r="Z12" s="42">
        <v>0</v>
      </c>
      <c r="AA12" s="42">
        <v>0</v>
      </c>
      <c r="AB12" s="42">
        <v>0</v>
      </c>
      <c r="AC12" s="42">
        <v>0</v>
      </c>
      <c r="AD12" s="42">
        <v>0</v>
      </c>
      <c r="AE12" s="42">
        <v>0</v>
      </c>
      <c r="AF12" s="54" t="s">
        <v>43</v>
      </c>
      <c r="AG12" s="55" t="s">
        <v>43</v>
      </c>
      <c r="AH12" s="54" t="s">
        <v>44</v>
      </c>
    </row>
    <row r="13" spans="2:34" ht="20.25">
      <c r="B13" s="11" t="s">
        <v>45</v>
      </c>
      <c r="C13" s="42">
        <v>0</v>
      </c>
      <c r="D13" s="42">
        <v>23</v>
      </c>
      <c r="E13" s="42">
        <v>0</v>
      </c>
      <c r="F13" s="42">
        <v>0</v>
      </c>
      <c r="G13" s="42">
        <v>1</v>
      </c>
      <c r="H13" s="42">
        <v>0</v>
      </c>
      <c r="I13" s="42">
        <v>16</v>
      </c>
      <c r="J13" s="42">
        <v>0</v>
      </c>
      <c r="K13" s="42">
        <v>0</v>
      </c>
      <c r="L13" s="42">
        <v>2</v>
      </c>
      <c r="M13" s="42">
        <v>0</v>
      </c>
      <c r="N13" s="42">
        <v>0</v>
      </c>
      <c r="O13" s="42">
        <v>2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1</v>
      </c>
      <c r="Y13" s="42">
        <v>2</v>
      </c>
      <c r="Z13" s="42">
        <v>0</v>
      </c>
      <c r="AA13" s="42">
        <v>0</v>
      </c>
      <c r="AB13" s="42">
        <v>0</v>
      </c>
      <c r="AC13" s="42">
        <v>0</v>
      </c>
      <c r="AD13" s="42">
        <v>0</v>
      </c>
      <c r="AE13" s="42">
        <v>0</v>
      </c>
      <c r="AF13" s="54" t="s">
        <v>46</v>
      </c>
      <c r="AG13" s="55" t="s">
        <v>47</v>
      </c>
      <c r="AH13" s="54" t="s">
        <v>48</v>
      </c>
    </row>
    <row r="14" spans="2:34" ht="20.25">
      <c r="B14" s="11" t="s">
        <v>49</v>
      </c>
      <c r="C14" s="42">
        <v>0</v>
      </c>
      <c r="D14" s="42">
        <v>15</v>
      </c>
      <c r="E14" s="42">
        <v>4</v>
      </c>
      <c r="F14" s="42">
        <v>0</v>
      </c>
      <c r="G14" s="42">
        <v>0</v>
      </c>
      <c r="H14" s="42">
        <v>0</v>
      </c>
      <c r="I14" s="42">
        <v>9</v>
      </c>
      <c r="J14" s="42">
        <v>0</v>
      </c>
      <c r="K14" s="42">
        <v>0</v>
      </c>
      <c r="L14" s="42">
        <v>0</v>
      </c>
      <c r="M14" s="42">
        <v>0</v>
      </c>
      <c r="N14" s="42">
        <v>0</v>
      </c>
      <c r="O14" s="42">
        <v>0</v>
      </c>
      <c r="P14" s="42">
        <v>0</v>
      </c>
      <c r="Q14" s="42">
        <v>0</v>
      </c>
      <c r="R14" s="42">
        <v>0</v>
      </c>
      <c r="S14" s="42">
        <v>0</v>
      </c>
      <c r="T14" s="42">
        <v>0</v>
      </c>
      <c r="U14" s="42">
        <v>0</v>
      </c>
      <c r="V14" s="42">
        <v>0</v>
      </c>
      <c r="W14" s="42">
        <v>0</v>
      </c>
      <c r="X14" s="42">
        <v>0</v>
      </c>
      <c r="Y14" s="42">
        <v>2</v>
      </c>
      <c r="Z14" s="42">
        <v>0</v>
      </c>
      <c r="AA14" s="42">
        <v>0</v>
      </c>
      <c r="AB14" s="42">
        <v>0</v>
      </c>
      <c r="AC14" s="42">
        <v>0</v>
      </c>
      <c r="AD14" s="42">
        <v>0</v>
      </c>
      <c r="AE14" s="42">
        <v>0</v>
      </c>
      <c r="AF14" s="54" t="s">
        <v>50</v>
      </c>
      <c r="AG14" s="55" t="s">
        <v>50</v>
      </c>
      <c r="AH14" s="54" t="s">
        <v>44</v>
      </c>
    </row>
    <row r="15" spans="2:34" ht="20.25">
      <c r="B15" s="11" t="s">
        <v>51</v>
      </c>
      <c r="C15" s="42">
        <v>0</v>
      </c>
      <c r="D15" s="42">
        <v>15</v>
      </c>
      <c r="E15" s="42">
        <v>3</v>
      </c>
      <c r="F15" s="42">
        <v>3</v>
      </c>
      <c r="G15" s="42">
        <v>1</v>
      </c>
      <c r="H15" s="42">
        <v>0</v>
      </c>
      <c r="I15" s="42">
        <v>2</v>
      </c>
      <c r="J15" s="42">
        <v>0</v>
      </c>
      <c r="K15" s="42">
        <v>0</v>
      </c>
      <c r="L15" s="42">
        <v>3</v>
      </c>
      <c r="M15" s="42">
        <v>0</v>
      </c>
      <c r="N15" s="42">
        <v>0</v>
      </c>
      <c r="O15" s="42">
        <v>3</v>
      </c>
      <c r="P15" s="42">
        <v>0</v>
      </c>
      <c r="Q15" s="42">
        <v>0</v>
      </c>
      <c r="R15" s="42">
        <v>0</v>
      </c>
      <c r="S15" s="42">
        <v>0</v>
      </c>
      <c r="T15" s="42">
        <v>0</v>
      </c>
      <c r="U15" s="42">
        <v>0</v>
      </c>
      <c r="V15" s="42">
        <v>0</v>
      </c>
      <c r="W15" s="42">
        <v>0</v>
      </c>
      <c r="X15" s="42">
        <v>1</v>
      </c>
      <c r="Y15" s="42">
        <v>1</v>
      </c>
      <c r="Z15" s="42">
        <v>0</v>
      </c>
      <c r="AA15" s="42">
        <v>0</v>
      </c>
      <c r="AB15" s="42">
        <v>0</v>
      </c>
      <c r="AC15" s="42">
        <v>0</v>
      </c>
      <c r="AD15" s="42">
        <v>0</v>
      </c>
      <c r="AE15" s="42">
        <v>0</v>
      </c>
      <c r="AF15" s="54" t="s">
        <v>52</v>
      </c>
      <c r="AG15" s="55" t="s">
        <v>53</v>
      </c>
      <c r="AH15" s="54" t="s">
        <v>54</v>
      </c>
    </row>
    <row r="16" spans="2:34" ht="20.25">
      <c r="B16" s="11" t="s">
        <v>55</v>
      </c>
      <c r="C16" s="42">
        <v>0</v>
      </c>
      <c r="D16" s="42">
        <v>31</v>
      </c>
      <c r="E16" s="42">
        <v>1</v>
      </c>
      <c r="F16" s="42">
        <v>0</v>
      </c>
      <c r="G16" s="42">
        <v>0</v>
      </c>
      <c r="H16" s="42">
        <v>0</v>
      </c>
      <c r="I16" s="42">
        <v>15</v>
      </c>
      <c r="J16" s="42">
        <v>1</v>
      </c>
      <c r="K16" s="42">
        <v>0</v>
      </c>
      <c r="L16" s="42">
        <v>2</v>
      </c>
      <c r="M16" s="42">
        <v>0</v>
      </c>
      <c r="N16" s="42">
        <v>0</v>
      </c>
      <c r="O16" s="42">
        <v>2</v>
      </c>
      <c r="P16" s="42">
        <v>0</v>
      </c>
      <c r="Q16" s="42">
        <v>0</v>
      </c>
      <c r="R16" s="42">
        <v>0</v>
      </c>
      <c r="S16" s="42">
        <v>1</v>
      </c>
      <c r="T16" s="42">
        <v>0</v>
      </c>
      <c r="U16" s="42">
        <v>0</v>
      </c>
      <c r="V16" s="42">
        <v>0</v>
      </c>
      <c r="W16" s="42">
        <v>1</v>
      </c>
      <c r="X16" s="42">
        <v>2</v>
      </c>
      <c r="Y16" s="42">
        <v>6</v>
      </c>
      <c r="Z16" s="42">
        <v>0</v>
      </c>
      <c r="AA16" s="42">
        <v>0</v>
      </c>
      <c r="AB16" s="42">
        <v>0</v>
      </c>
      <c r="AC16" s="42">
        <v>0</v>
      </c>
      <c r="AD16" s="42">
        <v>0</v>
      </c>
      <c r="AE16" s="42">
        <v>1</v>
      </c>
      <c r="AF16" s="54" t="s">
        <v>56</v>
      </c>
      <c r="AG16" s="55" t="s">
        <v>57</v>
      </c>
      <c r="AH16" s="54" t="s">
        <v>58</v>
      </c>
    </row>
    <row r="17" spans="2:34" ht="20.25">
      <c r="B17" s="11" t="s">
        <v>59</v>
      </c>
      <c r="C17" s="42">
        <v>0</v>
      </c>
      <c r="D17" s="42">
        <v>27</v>
      </c>
      <c r="E17" s="42">
        <v>1</v>
      </c>
      <c r="F17" s="42">
        <v>2</v>
      </c>
      <c r="G17" s="42">
        <v>2</v>
      </c>
      <c r="H17" s="42">
        <v>0</v>
      </c>
      <c r="I17" s="42">
        <v>10</v>
      </c>
      <c r="J17" s="42">
        <v>0</v>
      </c>
      <c r="K17" s="42">
        <v>0</v>
      </c>
      <c r="L17" s="42">
        <v>2</v>
      </c>
      <c r="M17" s="42">
        <v>0</v>
      </c>
      <c r="N17" s="42">
        <v>0</v>
      </c>
      <c r="O17" s="42">
        <v>2</v>
      </c>
      <c r="P17" s="42">
        <v>0</v>
      </c>
      <c r="Q17" s="42">
        <v>0</v>
      </c>
      <c r="R17" s="42">
        <v>0</v>
      </c>
      <c r="S17" s="42">
        <v>0</v>
      </c>
      <c r="T17" s="42">
        <v>0</v>
      </c>
      <c r="U17" s="42">
        <v>0</v>
      </c>
      <c r="V17" s="42">
        <v>0</v>
      </c>
      <c r="W17" s="42">
        <v>0</v>
      </c>
      <c r="X17" s="42">
        <v>0</v>
      </c>
      <c r="Y17" s="42">
        <v>9</v>
      </c>
      <c r="Z17" s="42">
        <v>0</v>
      </c>
      <c r="AA17" s="42">
        <v>0</v>
      </c>
      <c r="AB17" s="42">
        <v>0</v>
      </c>
      <c r="AC17" s="42">
        <v>0</v>
      </c>
      <c r="AD17" s="42">
        <v>0</v>
      </c>
      <c r="AE17" s="42">
        <v>0</v>
      </c>
      <c r="AF17" s="54" t="s">
        <v>60</v>
      </c>
      <c r="AG17" s="55" t="s">
        <v>52</v>
      </c>
      <c r="AH17" s="54" t="s">
        <v>61</v>
      </c>
    </row>
    <row r="18" spans="2:34" ht="20.25">
      <c r="B18" s="15" t="s">
        <v>62</v>
      </c>
      <c r="C18" s="16">
        <v>0</v>
      </c>
      <c r="D18" s="16">
        <v>187</v>
      </c>
      <c r="E18" s="16">
        <v>14</v>
      </c>
      <c r="F18" s="16">
        <v>9</v>
      </c>
      <c r="G18" s="16">
        <v>6</v>
      </c>
      <c r="H18" s="16">
        <v>0</v>
      </c>
      <c r="I18" s="16">
        <v>79</v>
      </c>
      <c r="J18" s="16">
        <v>2</v>
      </c>
      <c r="K18" s="16">
        <v>6</v>
      </c>
      <c r="L18" s="16">
        <v>12</v>
      </c>
      <c r="M18" s="16">
        <v>0</v>
      </c>
      <c r="N18" s="16">
        <v>0</v>
      </c>
      <c r="O18" s="16">
        <v>12</v>
      </c>
      <c r="P18" s="16">
        <v>0</v>
      </c>
      <c r="Q18" s="16">
        <v>0</v>
      </c>
      <c r="R18" s="16">
        <v>0</v>
      </c>
      <c r="S18" s="16">
        <v>1</v>
      </c>
      <c r="T18" s="16">
        <v>0</v>
      </c>
      <c r="U18" s="16">
        <v>0</v>
      </c>
      <c r="V18" s="16">
        <v>0</v>
      </c>
      <c r="W18" s="16">
        <v>1</v>
      </c>
      <c r="X18" s="16">
        <v>5</v>
      </c>
      <c r="Y18" s="16">
        <v>38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2</v>
      </c>
      <c r="AF18" s="17" t="s">
        <v>63</v>
      </c>
      <c r="AG18" s="18" t="s">
        <v>64</v>
      </c>
      <c r="AH18" s="17" t="s">
        <v>65</v>
      </c>
    </row>
    <row r="20" spans="2:34" ht="18.75">
      <c r="B20" s="101" t="str">
        <f ca="1">"PROVISIONING INDIBIZ TR3 JBN HARIAN "&amp;TEXT(TODAY(),"YYYY-MM-DD ")&amp;TEXT(NOW(),"HH:MM")&amp;" WIB"</f>
        <v>PROVISIONING INDIBIZ TR3 JBN HARIAN 2026-08-19 05:44 WIB</v>
      </c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</row>
    <row r="21" spans="2:34" ht="15.75">
      <c r="B21" s="102" t="s">
        <v>66</v>
      </c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</row>
    <row r="23" spans="2:34" ht="14.45" customHeight="1">
      <c r="B23" s="109" t="s">
        <v>1</v>
      </c>
      <c r="C23" s="110" t="s">
        <v>3</v>
      </c>
      <c r="D23" s="110" t="s">
        <v>67</v>
      </c>
      <c r="E23" s="117" t="s">
        <v>7</v>
      </c>
      <c r="F23" s="100" t="s">
        <v>8</v>
      </c>
      <c r="G23" s="100" t="s">
        <v>9</v>
      </c>
      <c r="H23" s="113" t="s">
        <v>10</v>
      </c>
      <c r="I23" s="114"/>
      <c r="J23" s="114"/>
      <c r="K23" s="115"/>
      <c r="L23" s="100" t="s">
        <v>68</v>
      </c>
      <c r="M23" s="116" t="s">
        <v>11</v>
      </c>
      <c r="N23" s="117" t="s">
        <v>12</v>
      </c>
      <c r="O23" s="117"/>
      <c r="P23" s="117" t="s">
        <v>13</v>
      </c>
      <c r="Q23" s="117" t="s">
        <v>14</v>
      </c>
    </row>
    <row r="24" spans="2:34" ht="15.6" customHeight="1">
      <c r="B24" s="109"/>
      <c r="C24" s="110"/>
      <c r="D24" s="110"/>
      <c r="E24" s="117"/>
      <c r="F24" s="100"/>
      <c r="G24" s="100"/>
      <c r="H24" s="100" t="s">
        <v>2</v>
      </c>
      <c r="I24" s="100" t="s">
        <v>18</v>
      </c>
      <c r="J24" s="100" t="s">
        <v>20</v>
      </c>
      <c r="K24" s="100" t="s">
        <v>22</v>
      </c>
      <c r="L24" s="100"/>
      <c r="M24" s="116"/>
      <c r="N24" s="117"/>
      <c r="O24" s="117"/>
      <c r="P24" s="117"/>
      <c r="Q24" s="117"/>
    </row>
    <row r="25" spans="2:34" ht="14.45" customHeight="1">
      <c r="B25" s="109"/>
      <c r="C25" s="110"/>
      <c r="D25" s="110"/>
      <c r="E25" s="117"/>
      <c r="F25" s="100"/>
      <c r="G25" s="100"/>
      <c r="H25" s="100"/>
      <c r="I25" s="100"/>
      <c r="J25" s="100"/>
      <c r="K25" s="100"/>
      <c r="L25" s="100"/>
      <c r="M25" s="116"/>
      <c r="N25" s="117"/>
      <c r="O25" s="117"/>
      <c r="P25" s="117"/>
      <c r="Q25" s="117"/>
    </row>
    <row r="26" spans="2:34" ht="29.1" customHeight="1">
      <c r="B26" s="109"/>
      <c r="C26" s="110"/>
      <c r="D26" s="110"/>
      <c r="E26" s="117"/>
      <c r="F26" s="100"/>
      <c r="G26" s="100"/>
      <c r="H26" s="100"/>
      <c r="I26" s="100"/>
      <c r="J26" s="100"/>
      <c r="K26" s="100"/>
      <c r="L26" s="100"/>
      <c r="M26" s="116"/>
      <c r="N26" s="43" t="s">
        <v>30</v>
      </c>
      <c r="O26" s="43" t="s">
        <v>69</v>
      </c>
      <c r="P26" s="117"/>
      <c r="Q26" s="117"/>
    </row>
    <row r="27" spans="2:34" ht="15.75">
      <c r="B27" s="44" t="s">
        <v>34</v>
      </c>
      <c r="C27" s="44">
        <f>D10</f>
        <v>19</v>
      </c>
      <c r="D27" s="44">
        <f>E10+F10+G10</f>
        <v>4</v>
      </c>
      <c r="E27" s="44">
        <f t="shared" ref="E27:H30" si="0">H10</f>
        <v>0</v>
      </c>
      <c r="F27" s="45">
        <f t="shared" si="0"/>
        <v>7</v>
      </c>
      <c r="G27" s="45">
        <f t="shared" si="0"/>
        <v>0</v>
      </c>
      <c r="H27" s="45">
        <f t="shared" si="0"/>
        <v>0</v>
      </c>
      <c r="I27" s="45">
        <f>O10</f>
        <v>2</v>
      </c>
      <c r="J27" s="45">
        <f t="shared" ref="J27:K30" si="1">W10</f>
        <v>0</v>
      </c>
      <c r="K27" s="45">
        <f t="shared" si="1"/>
        <v>0</v>
      </c>
      <c r="L27" s="45">
        <f>SUM(H27:K27)</f>
        <v>2</v>
      </c>
      <c r="M27" s="45">
        <f t="shared" ref="M27:N30" si="2">Y10</f>
        <v>5</v>
      </c>
      <c r="N27" s="45">
        <f t="shared" si="2"/>
        <v>0</v>
      </c>
      <c r="O27" s="45">
        <f>AD10-N27</f>
        <v>0</v>
      </c>
      <c r="P27" s="45">
        <f>SUM(N27:O27)</f>
        <v>0</v>
      </c>
      <c r="Q27" s="45">
        <f>AE10</f>
        <v>0</v>
      </c>
    </row>
    <row r="28" spans="2:34" ht="15.75">
      <c r="B28" s="44" t="s">
        <v>38</v>
      </c>
      <c r="C28" s="44">
        <f>D11</f>
        <v>30</v>
      </c>
      <c r="D28" s="44">
        <f>E11+F11+G11</f>
        <v>4</v>
      </c>
      <c r="E28" s="44">
        <f t="shared" si="0"/>
        <v>0</v>
      </c>
      <c r="F28" s="45">
        <f t="shared" si="0"/>
        <v>11</v>
      </c>
      <c r="G28" s="45">
        <f t="shared" si="0"/>
        <v>1</v>
      </c>
      <c r="H28" s="45">
        <f t="shared" si="0"/>
        <v>5</v>
      </c>
      <c r="I28" s="45">
        <f>O11</f>
        <v>1</v>
      </c>
      <c r="J28" s="45">
        <f t="shared" si="1"/>
        <v>0</v>
      </c>
      <c r="K28" s="45">
        <f t="shared" si="1"/>
        <v>1</v>
      </c>
      <c r="L28" s="45">
        <f>SUM(H28:K28)</f>
        <v>7</v>
      </c>
      <c r="M28" s="45">
        <f t="shared" si="2"/>
        <v>6</v>
      </c>
      <c r="N28" s="45">
        <f t="shared" si="2"/>
        <v>0</v>
      </c>
      <c r="O28" s="45">
        <f>AD11-N28</f>
        <v>0</v>
      </c>
      <c r="P28" s="45">
        <f>SUM(N28:O28)</f>
        <v>0</v>
      </c>
      <c r="Q28" s="45">
        <f>AE11</f>
        <v>1</v>
      </c>
    </row>
    <row r="29" spans="2:34" ht="15.75">
      <c r="B29" s="44" t="s">
        <v>42</v>
      </c>
      <c r="C29" s="44">
        <f>D12</f>
        <v>27</v>
      </c>
      <c r="D29" s="44">
        <f>E12+F12+G12</f>
        <v>3</v>
      </c>
      <c r="E29" s="44">
        <f t="shared" si="0"/>
        <v>0</v>
      </c>
      <c r="F29" s="45">
        <f t="shared" si="0"/>
        <v>9</v>
      </c>
      <c r="G29" s="45">
        <f t="shared" si="0"/>
        <v>0</v>
      </c>
      <c r="H29" s="45">
        <f t="shared" si="0"/>
        <v>1</v>
      </c>
      <c r="I29" s="45">
        <f>O12</f>
        <v>0</v>
      </c>
      <c r="J29" s="45">
        <f t="shared" si="1"/>
        <v>0</v>
      </c>
      <c r="K29" s="45">
        <f t="shared" si="1"/>
        <v>0</v>
      </c>
      <c r="L29" s="45">
        <f>SUM(H29:K29)</f>
        <v>1</v>
      </c>
      <c r="M29" s="45">
        <f t="shared" si="2"/>
        <v>7</v>
      </c>
      <c r="N29" s="45">
        <f t="shared" si="2"/>
        <v>0</v>
      </c>
      <c r="O29" s="45">
        <f>AD12-N29</f>
        <v>0</v>
      </c>
      <c r="P29" s="45">
        <f>SUM(N29:O29)</f>
        <v>0</v>
      </c>
      <c r="Q29" s="45">
        <f>AE12</f>
        <v>0</v>
      </c>
    </row>
    <row r="30" spans="2:34" ht="15.75">
      <c r="B30" s="44" t="s">
        <v>70</v>
      </c>
      <c r="C30" s="44">
        <f>D13</f>
        <v>23</v>
      </c>
      <c r="D30" s="44">
        <f>E13+F13+G13</f>
        <v>1</v>
      </c>
      <c r="E30" s="44">
        <f t="shared" si="0"/>
        <v>0</v>
      </c>
      <c r="F30" s="45">
        <f t="shared" si="0"/>
        <v>16</v>
      </c>
      <c r="G30" s="45">
        <f t="shared" si="0"/>
        <v>0</v>
      </c>
      <c r="H30" s="45">
        <f t="shared" si="0"/>
        <v>0</v>
      </c>
      <c r="I30" s="45">
        <f>O13</f>
        <v>2</v>
      </c>
      <c r="J30" s="45">
        <f t="shared" si="1"/>
        <v>0</v>
      </c>
      <c r="K30" s="45">
        <f t="shared" si="1"/>
        <v>1</v>
      </c>
      <c r="L30" s="45">
        <f>SUM(H30:K30)</f>
        <v>3</v>
      </c>
      <c r="M30" s="45">
        <f t="shared" si="2"/>
        <v>2</v>
      </c>
      <c r="N30" s="45">
        <f t="shared" si="2"/>
        <v>0</v>
      </c>
      <c r="O30" s="45">
        <f>AD13-N30</f>
        <v>0</v>
      </c>
      <c r="P30" s="45">
        <f>SUM(N30:O30)</f>
        <v>0</v>
      </c>
      <c r="Q30" s="45">
        <f>AE13</f>
        <v>0</v>
      </c>
    </row>
    <row r="31" spans="2:34" ht="15.75">
      <c r="B31" s="44" t="s">
        <v>55</v>
      </c>
      <c r="C31" s="44">
        <f>D16</f>
        <v>31</v>
      </c>
      <c r="D31" s="44">
        <f>SUM(E16,F16,G16)</f>
        <v>1</v>
      </c>
      <c r="E31" s="44">
        <f>H16</f>
        <v>0</v>
      </c>
      <c r="F31" s="45">
        <f>I16</f>
        <v>15</v>
      </c>
      <c r="G31" s="45">
        <f>J16</f>
        <v>1</v>
      </c>
      <c r="H31" s="45">
        <f>K16</f>
        <v>0</v>
      </c>
      <c r="I31" s="45">
        <f>O16</f>
        <v>2</v>
      </c>
      <c r="J31" s="45">
        <f>W16</f>
        <v>1</v>
      </c>
      <c r="K31" s="45">
        <f>X16</f>
        <v>2</v>
      </c>
      <c r="L31" s="45">
        <f>SUM(H31:K31)</f>
        <v>5</v>
      </c>
      <c r="M31" s="45">
        <f>Y16</f>
        <v>6</v>
      </c>
      <c r="N31" s="45">
        <f>Z16</f>
        <v>0</v>
      </c>
      <c r="O31" s="45">
        <f>AD16-N31</f>
        <v>0</v>
      </c>
      <c r="P31" s="45">
        <f>SUM(N31:O31)</f>
        <v>0</v>
      </c>
      <c r="Q31" s="45">
        <f>AE16</f>
        <v>1</v>
      </c>
    </row>
    <row r="32" spans="2:34" ht="15.75">
      <c r="B32" s="46" t="s">
        <v>62</v>
      </c>
      <c r="C32" s="46">
        <f>SUM(C27:C31)</f>
        <v>130</v>
      </c>
      <c r="D32" s="46">
        <f t="shared" ref="D32:Q32" si="3">SUM(D27:D31)</f>
        <v>13</v>
      </c>
      <c r="E32" s="46">
        <f t="shared" si="3"/>
        <v>0</v>
      </c>
      <c r="F32" s="46">
        <f t="shared" si="3"/>
        <v>58</v>
      </c>
      <c r="G32" s="46">
        <f t="shared" si="3"/>
        <v>2</v>
      </c>
      <c r="H32" s="46">
        <f t="shared" si="3"/>
        <v>6</v>
      </c>
      <c r="I32" s="46">
        <f t="shared" si="3"/>
        <v>7</v>
      </c>
      <c r="J32" s="46">
        <f t="shared" si="3"/>
        <v>1</v>
      </c>
      <c r="K32" s="46">
        <f t="shared" si="3"/>
        <v>4</v>
      </c>
      <c r="L32" s="46">
        <f t="shared" si="3"/>
        <v>18</v>
      </c>
      <c r="M32" s="46">
        <f t="shared" si="3"/>
        <v>26</v>
      </c>
      <c r="N32" s="46">
        <f t="shared" si="3"/>
        <v>0</v>
      </c>
      <c r="O32" s="46">
        <f t="shared" si="3"/>
        <v>0</v>
      </c>
      <c r="P32" s="46">
        <f t="shared" si="3"/>
        <v>0</v>
      </c>
      <c r="Q32" s="46">
        <f t="shared" si="3"/>
        <v>2</v>
      </c>
    </row>
    <row r="33" spans="2:18" ht="15.75"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</row>
    <row r="34" spans="2:18" ht="15.75">
      <c r="B34" s="47" t="s">
        <v>71</v>
      </c>
      <c r="C34" s="118" t="s">
        <v>72</v>
      </c>
      <c r="D34" s="119"/>
    </row>
    <row r="35" spans="2:18" ht="15.75">
      <c r="B35" s="48"/>
      <c r="C35" s="120" t="s">
        <v>73</v>
      </c>
      <c r="D35" s="120"/>
    </row>
    <row r="36" spans="2:18">
      <c r="B36" s="49"/>
      <c r="C36" s="120" t="s">
        <v>74</v>
      </c>
      <c r="D36" s="120"/>
    </row>
    <row r="37" spans="2:18">
      <c r="B37" s="50"/>
      <c r="C37" s="120" t="s">
        <v>75</v>
      </c>
      <c r="D37" s="120"/>
    </row>
    <row r="38" spans="2:18">
      <c r="B38" s="51"/>
      <c r="C38" s="111" t="s">
        <v>76</v>
      </c>
      <c r="D38" s="112"/>
    </row>
    <row r="39" spans="2:18">
      <c r="C39" s="1"/>
      <c r="D39" s="1"/>
    </row>
    <row r="40" spans="2:18" ht="18.75">
      <c r="B40" s="101" t="str">
        <f ca="1">"PROVISIONING INDIBIZ TR3 JBN BY TELDA MTD "&amp;TEXT(TODAY(),"YYYY-MM-DD ")&amp;TEXT(NOW(),"HH:MM")&amp;" WIB"</f>
        <v>PROVISIONING INDIBIZ TR3 JBN BY TELDA MTD 2026-08-19 05:44 WIB</v>
      </c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</row>
    <row r="41" spans="2:18" ht="15.75">
      <c r="B41" s="102" t="s">
        <v>77</v>
      </c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</row>
    <row r="43" spans="2:18" ht="15.6" customHeight="1">
      <c r="B43" s="109" t="s">
        <v>1</v>
      </c>
      <c r="C43" s="109" t="s">
        <v>78</v>
      </c>
      <c r="D43" s="110" t="s">
        <v>3</v>
      </c>
      <c r="E43" s="110" t="s">
        <v>67</v>
      </c>
      <c r="F43" s="117" t="s">
        <v>7</v>
      </c>
      <c r="G43" s="100" t="s">
        <v>8</v>
      </c>
      <c r="H43" s="100" t="s">
        <v>9</v>
      </c>
      <c r="I43" s="113" t="s">
        <v>10</v>
      </c>
      <c r="J43" s="114"/>
      <c r="K43" s="114"/>
      <c r="L43" s="115"/>
      <c r="M43" s="100" t="s">
        <v>68</v>
      </c>
      <c r="N43" s="116" t="s">
        <v>11</v>
      </c>
      <c r="O43" s="117" t="s">
        <v>12</v>
      </c>
      <c r="P43" s="117"/>
      <c r="Q43" s="117" t="s">
        <v>13</v>
      </c>
      <c r="R43" s="117" t="s">
        <v>14</v>
      </c>
    </row>
    <row r="44" spans="2:18" ht="14.45" customHeight="1">
      <c r="B44" s="109"/>
      <c r="C44" s="109"/>
      <c r="D44" s="110"/>
      <c r="E44" s="110"/>
      <c r="F44" s="117"/>
      <c r="G44" s="100"/>
      <c r="H44" s="100"/>
      <c r="I44" s="100" t="s">
        <v>2</v>
      </c>
      <c r="J44" s="100" t="s">
        <v>18</v>
      </c>
      <c r="K44" s="100" t="s">
        <v>20</v>
      </c>
      <c r="L44" s="100" t="s">
        <v>22</v>
      </c>
      <c r="M44" s="100"/>
      <c r="N44" s="116"/>
      <c r="O44" s="117"/>
      <c r="P44" s="117"/>
      <c r="Q44" s="117"/>
      <c r="R44" s="117"/>
    </row>
    <row r="45" spans="2:18" ht="14.45" customHeight="1">
      <c r="B45" s="109"/>
      <c r="C45" s="109"/>
      <c r="D45" s="110"/>
      <c r="E45" s="110"/>
      <c r="F45" s="117"/>
      <c r="G45" s="100"/>
      <c r="H45" s="100"/>
      <c r="I45" s="100"/>
      <c r="J45" s="100"/>
      <c r="K45" s="100"/>
      <c r="L45" s="100"/>
      <c r="M45" s="100"/>
      <c r="N45" s="116"/>
      <c r="O45" s="117"/>
      <c r="P45" s="117"/>
      <c r="Q45" s="117"/>
      <c r="R45" s="117"/>
    </row>
    <row r="46" spans="2:18" ht="47.25">
      <c r="B46" s="109"/>
      <c r="C46" s="109"/>
      <c r="D46" s="110"/>
      <c r="E46" s="110"/>
      <c r="F46" s="117"/>
      <c r="G46" s="100"/>
      <c r="H46" s="100"/>
      <c r="I46" s="100"/>
      <c r="J46" s="100"/>
      <c r="K46" s="100"/>
      <c r="L46" s="100"/>
      <c r="M46" s="100"/>
      <c r="N46" s="116"/>
      <c r="O46" s="43" t="s">
        <v>30</v>
      </c>
      <c r="P46" s="43" t="s">
        <v>69</v>
      </c>
      <c r="Q46" s="117"/>
      <c r="R46" s="117"/>
    </row>
    <row r="47" spans="2:18">
      <c r="B47" s="106" t="s">
        <v>34</v>
      </c>
      <c r="C47" s="52" t="s">
        <v>79</v>
      </c>
      <c r="D47" s="53">
        <f>'LOOKUP  telda'!E7</f>
        <v>37</v>
      </c>
      <c r="E47" s="53">
        <f>'LOOKUP  telda'!F7+'LOOKUP  telda'!G7+'LOOKUP  telda'!H7</f>
        <v>2</v>
      </c>
      <c r="F47" s="53">
        <f>'LOOKUP  telda'!I7</f>
        <v>1</v>
      </c>
      <c r="G47" s="53">
        <f>'LOOKUP  telda'!J7</f>
        <v>1</v>
      </c>
      <c r="H47" s="53">
        <f>'LOOKUP  telda'!K7</f>
        <v>0</v>
      </c>
      <c r="I47" s="53">
        <f>'LOOKUP  telda'!L7</f>
        <v>0</v>
      </c>
      <c r="J47" s="53">
        <f>'LOOKUP  telda'!P7</f>
        <v>0</v>
      </c>
      <c r="K47" s="53">
        <f>'LOOKUP  telda'!X7</f>
        <v>1</v>
      </c>
      <c r="L47" s="53">
        <f>'LOOKUP  telda'!Y7</f>
        <v>0</v>
      </c>
      <c r="M47" s="53">
        <f>SUM('DATA MTD'!I47:L47)</f>
        <v>1</v>
      </c>
      <c r="N47" s="53">
        <f>'LOOKUP  telda'!Z7</f>
        <v>28</v>
      </c>
      <c r="O47" s="53">
        <f>'LOOKUP  telda'!AA7</f>
        <v>0</v>
      </c>
      <c r="P47" s="53">
        <f>'LOOKUP  telda'!AE7-'LOOKUP  telda'!AA7</f>
        <v>0</v>
      </c>
      <c r="Q47" s="53">
        <f>SUM(O47:P47)</f>
        <v>0</v>
      </c>
      <c r="R47" s="53">
        <f>'LOOKUP  telda'!AF7</f>
        <v>4</v>
      </c>
    </row>
    <row r="48" spans="2:18">
      <c r="B48" s="107"/>
      <c r="C48" s="52" t="s">
        <v>80</v>
      </c>
      <c r="D48" s="53">
        <f>'LOOKUP  telda'!E8</f>
        <v>6</v>
      </c>
      <c r="E48" s="53">
        <f>'LOOKUP  telda'!F8+'LOOKUP  telda'!G8+'LOOKUP  telda'!H8</f>
        <v>0</v>
      </c>
      <c r="F48" s="53">
        <f>'LOOKUP  telda'!I8</f>
        <v>0</v>
      </c>
      <c r="G48" s="53">
        <f>'LOOKUP  telda'!J8</f>
        <v>0</v>
      </c>
      <c r="H48" s="53">
        <f>'LOOKUP  telda'!K8</f>
        <v>0</v>
      </c>
      <c r="I48" s="53">
        <f>'LOOKUP  telda'!L8</f>
        <v>0</v>
      </c>
      <c r="J48" s="53">
        <f>'LOOKUP  telda'!P8</f>
        <v>0</v>
      </c>
      <c r="K48" s="53">
        <f>'LOOKUP  telda'!X8</f>
        <v>0</v>
      </c>
      <c r="L48" s="53">
        <f>'LOOKUP  telda'!Y8</f>
        <v>1</v>
      </c>
      <c r="M48" s="53">
        <f>SUM('DATA MTD'!I48:L48)</f>
        <v>1</v>
      </c>
      <c r="N48" s="53">
        <f>'LOOKUP  telda'!Z8</f>
        <v>5</v>
      </c>
      <c r="O48" s="53">
        <f>'LOOKUP  telda'!AA8</f>
        <v>0</v>
      </c>
      <c r="P48" s="53">
        <f>'LOOKUP  telda'!AE8-'LOOKUP  telda'!AA8</f>
        <v>0</v>
      </c>
      <c r="Q48" s="53">
        <f t="shared" ref="Q48:Q96" si="4">SUM(O48:P48)</f>
        <v>0</v>
      </c>
      <c r="R48" s="53">
        <f>'LOOKUP  telda'!AF8</f>
        <v>0</v>
      </c>
    </row>
    <row r="49" spans="2:18">
      <c r="B49" s="107"/>
      <c r="C49" s="52" t="s">
        <v>81</v>
      </c>
      <c r="D49" s="53">
        <f>'LOOKUP  telda'!E9</f>
        <v>23</v>
      </c>
      <c r="E49" s="53">
        <f>'LOOKUP  telda'!F9+'LOOKUP  telda'!G9+'LOOKUP  telda'!H9</f>
        <v>4</v>
      </c>
      <c r="F49" s="53">
        <f>'LOOKUP  telda'!I9</f>
        <v>2</v>
      </c>
      <c r="G49" s="53">
        <f>'LOOKUP  telda'!J9</f>
        <v>0</v>
      </c>
      <c r="H49" s="53">
        <f>'LOOKUP  telda'!K9</f>
        <v>0</v>
      </c>
      <c r="I49" s="53">
        <f>'LOOKUP  telda'!L9</f>
        <v>0</v>
      </c>
      <c r="J49" s="53">
        <f>'LOOKUP  telda'!P9</f>
        <v>0</v>
      </c>
      <c r="K49" s="53">
        <f>'LOOKUP  telda'!X9</f>
        <v>0</v>
      </c>
      <c r="L49" s="53">
        <f>'LOOKUP  telda'!Y9</f>
        <v>0</v>
      </c>
      <c r="M49" s="53">
        <f>SUM('DATA MTD'!I49:L49)</f>
        <v>0</v>
      </c>
      <c r="N49" s="53">
        <f>'LOOKUP  telda'!Z9</f>
        <v>12</v>
      </c>
      <c r="O49" s="53">
        <f>'LOOKUP  telda'!AA9</f>
        <v>0</v>
      </c>
      <c r="P49" s="53">
        <f>'LOOKUP  telda'!AE9-'LOOKUP  telda'!AA9</f>
        <v>0</v>
      </c>
      <c r="Q49" s="53">
        <f t="shared" si="4"/>
        <v>0</v>
      </c>
      <c r="R49" s="53">
        <f>'LOOKUP  telda'!AF9</f>
        <v>5</v>
      </c>
    </row>
    <row r="50" spans="2:18">
      <c r="B50" s="107"/>
      <c r="C50" s="52" t="s">
        <v>82</v>
      </c>
      <c r="D50" s="53">
        <f>'LOOKUP  telda'!E10</f>
        <v>30</v>
      </c>
      <c r="E50" s="53">
        <f>'LOOKUP  telda'!F10+'LOOKUP  telda'!G10+'LOOKUP  telda'!H10</f>
        <v>5</v>
      </c>
      <c r="F50" s="53">
        <f>'LOOKUP  telda'!I10</f>
        <v>2</v>
      </c>
      <c r="G50" s="53">
        <f>'LOOKUP  telda'!J10</f>
        <v>0</v>
      </c>
      <c r="H50" s="53">
        <f>'LOOKUP  telda'!K10</f>
        <v>1</v>
      </c>
      <c r="I50" s="53">
        <f>'LOOKUP  telda'!L10</f>
        <v>0</v>
      </c>
      <c r="J50" s="53">
        <f>'LOOKUP  telda'!P10</f>
        <v>1</v>
      </c>
      <c r="K50" s="53">
        <f>'LOOKUP  telda'!X10</f>
        <v>2</v>
      </c>
      <c r="L50" s="53">
        <f>'LOOKUP  telda'!Y10</f>
        <v>0</v>
      </c>
      <c r="M50" s="53">
        <f>SUM('DATA MTD'!I50:L50)</f>
        <v>3</v>
      </c>
      <c r="N50" s="53">
        <f>'LOOKUP  telda'!Z10</f>
        <v>12</v>
      </c>
      <c r="O50" s="53">
        <f>'LOOKUP  telda'!AA10</f>
        <v>0</v>
      </c>
      <c r="P50" s="53">
        <f>'LOOKUP  telda'!AE10-'LOOKUP  telda'!AA10</f>
        <v>1</v>
      </c>
      <c r="Q50" s="53">
        <f t="shared" si="4"/>
        <v>1</v>
      </c>
      <c r="R50" s="53">
        <f>'LOOKUP  telda'!AF10</f>
        <v>6</v>
      </c>
    </row>
    <row r="51" spans="2:18">
      <c r="B51" s="107"/>
      <c r="C51" s="52" t="s">
        <v>83</v>
      </c>
      <c r="D51" s="53">
        <f>'LOOKUP  telda'!E11</f>
        <v>26</v>
      </c>
      <c r="E51" s="53">
        <f>'LOOKUP  telda'!F11+'LOOKUP  telda'!G11+'LOOKUP  telda'!H11</f>
        <v>2</v>
      </c>
      <c r="F51" s="53">
        <f>'LOOKUP  telda'!I11</f>
        <v>1</v>
      </c>
      <c r="G51" s="53">
        <f>'LOOKUP  telda'!J11</f>
        <v>3</v>
      </c>
      <c r="H51" s="53">
        <f>'LOOKUP  telda'!K11</f>
        <v>0</v>
      </c>
      <c r="I51" s="53">
        <f>'LOOKUP  telda'!L11</f>
        <v>0</v>
      </c>
      <c r="J51" s="53">
        <f>'LOOKUP  telda'!P11</f>
        <v>0</v>
      </c>
      <c r="K51" s="53">
        <f>'LOOKUP  telda'!X11</f>
        <v>1</v>
      </c>
      <c r="L51" s="53">
        <f>'LOOKUP  telda'!Y11</f>
        <v>0</v>
      </c>
      <c r="M51" s="53">
        <f>SUM('DATA MTD'!I51:L51)</f>
        <v>1</v>
      </c>
      <c r="N51" s="53">
        <f>'LOOKUP  telda'!Z11</f>
        <v>12</v>
      </c>
      <c r="O51" s="53">
        <f>'LOOKUP  telda'!AA11</f>
        <v>1</v>
      </c>
      <c r="P51" s="53">
        <f>'LOOKUP  telda'!AE11-'LOOKUP  telda'!AA11</f>
        <v>0</v>
      </c>
      <c r="Q51" s="53">
        <f t="shared" si="4"/>
        <v>1</v>
      </c>
      <c r="R51" s="53">
        <f>'LOOKUP  telda'!AF11</f>
        <v>6</v>
      </c>
    </row>
    <row r="52" spans="2:18">
      <c r="B52" s="107"/>
      <c r="C52" s="52" t="s">
        <v>84</v>
      </c>
      <c r="D52" s="53">
        <f>'LOOKUP  telda'!E12</f>
        <v>24</v>
      </c>
      <c r="E52" s="53">
        <f>'LOOKUP  telda'!F12+'LOOKUP  telda'!G12+'LOOKUP  telda'!H12</f>
        <v>0</v>
      </c>
      <c r="F52" s="53">
        <f>'LOOKUP  telda'!I12</f>
        <v>1</v>
      </c>
      <c r="G52" s="53">
        <f>'LOOKUP  telda'!J12</f>
        <v>0</v>
      </c>
      <c r="H52" s="53">
        <f>'LOOKUP  telda'!K12</f>
        <v>1</v>
      </c>
      <c r="I52" s="53">
        <f>'LOOKUP  telda'!L12</f>
        <v>0</v>
      </c>
      <c r="J52" s="53">
        <f>'LOOKUP  telda'!P12</f>
        <v>1</v>
      </c>
      <c r="K52" s="53">
        <f>'LOOKUP  telda'!X12</f>
        <v>1</v>
      </c>
      <c r="L52" s="53">
        <f>'LOOKUP  telda'!Y12</f>
        <v>1</v>
      </c>
      <c r="M52" s="53">
        <f>SUM('DATA MTD'!I52:L52)</f>
        <v>3</v>
      </c>
      <c r="N52" s="53">
        <f>'LOOKUP  telda'!Z12</f>
        <v>12</v>
      </c>
      <c r="O52" s="53">
        <f>'LOOKUP  telda'!AA12</f>
        <v>0</v>
      </c>
      <c r="P52" s="53">
        <f>'LOOKUP  telda'!AE12-'LOOKUP  telda'!AA12</f>
        <v>1</v>
      </c>
      <c r="Q52" s="53">
        <f t="shared" si="4"/>
        <v>1</v>
      </c>
      <c r="R52" s="53">
        <f>'LOOKUP  telda'!AF12</f>
        <v>6</v>
      </c>
    </row>
    <row r="53" spans="2:18">
      <c r="B53" s="107"/>
      <c r="C53" s="52" t="s">
        <v>85</v>
      </c>
      <c r="D53" s="53">
        <f>'LOOKUP  telda'!E13</f>
        <v>14</v>
      </c>
      <c r="E53" s="53">
        <f>'LOOKUP  telda'!F13+'LOOKUP  telda'!G13+'LOOKUP  telda'!H13</f>
        <v>1</v>
      </c>
      <c r="F53" s="53">
        <f>'LOOKUP  telda'!I13</f>
        <v>1</v>
      </c>
      <c r="G53" s="53">
        <f>'LOOKUP  telda'!J13</f>
        <v>0</v>
      </c>
      <c r="H53" s="53">
        <f>'LOOKUP  telda'!K13</f>
        <v>0</v>
      </c>
      <c r="I53" s="53">
        <f>'LOOKUP  telda'!L13</f>
        <v>0</v>
      </c>
      <c r="J53" s="53">
        <f>'LOOKUP  telda'!P13</f>
        <v>0</v>
      </c>
      <c r="K53" s="53">
        <f>'LOOKUP  telda'!X13</f>
        <v>0</v>
      </c>
      <c r="L53" s="53">
        <f>'LOOKUP  telda'!Y13</f>
        <v>1</v>
      </c>
      <c r="M53" s="53">
        <f>SUM('DATA MTD'!I53:L53)</f>
        <v>1</v>
      </c>
      <c r="N53" s="53">
        <f>'LOOKUP  telda'!Z13</f>
        <v>6</v>
      </c>
      <c r="O53" s="53">
        <f>'LOOKUP  telda'!AA13</f>
        <v>0</v>
      </c>
      <c r="P53" s="53">
        <f>'LOOKUP  telda'!AE13-'LOOKUP  telda'!AA13</f>
        <v>1</v>
      </c>
      <c r="Q53" s="53">
        <f t="shared" si="4"/>
        <v>1</v>
      </c>
      <c r="R53" s="53">
        <f>'LOOKUP  telda'!AF13</f>
        <v>4</v>
      </c>
    </row>
    <row r="54" spans="2:18">
      <c r="B54" s="108"/>
      <c r="C54" s="52" t="s">
        <v>86</v>
      </c>
      <c r="D54" s="53">
        <f>'LOOKUP  telda'!E14</f>
        <v>20</v>
      </c>
      <c r="E54" s="53">
        <f>'LOOKUP  telda'!F14+'LOOKUP  telda'!G14+'LOOKUP  telda'!H14</f>
        <v>1</v>
      </c>
      <c r="F54" s="53">
        <f>'LOOKUP  telda'!I14</f>
        <v>2</v>
      </c>
      <c r="G54" s="53">
        <f>'LOOKUP  telda'!J14</f>
        <v>2</v>
      </c>
      <c r="H54" s="53">
        <f>'LOOKUP  telda'!K14</f>
        <v>0</v>
      </c>
      <c r="I54" s="53">
        <f>'LOOKUP  telda'!L14</f>
        <v>0</v>
      </c>
      <c r="J54" s="53">
        <f>'LOOKUP  telda'!P14</f>
        <v>0</v>
      </c>
      <c r="K54" s="53">
        <f>'LOOKUP  telda'!X14</f>
        <v>1</v>
      </c>
      <c r="L54" s="53">
        <f>'LOOKUP  telda'!Y14</f>
        <v>0</v>
      </c>
      <c r="M54" s="53">
        <f>SUM('DATA MTD'!I54:L54)</f>
        <v>1</v>
      </c>
      <c r="N54" s="53">
        <f>'LOOKUP  telda'!Z14</f>
        <v>10</v>
      </c>
      <c r="O54" s="53">
        <f>'LOOKUP  telda'!AA14</f>
        <v>0</v>
      </c>
      <c r="P54" s="53">
        <f>'LOOKUP  telda'!AE14-'LOOKUP  telda'!AA14</f>
        <v>0</v>
      </c>
      <c r="Q54" s="53">
        <f t="shared" si="4"/>
        <v>0</v>
      </c>
      <c r="R54" s="53">
        <f>'LOOKUP  telda'!AF14</f>
        <v>4</v>
      </c>
    </row>
    <row r="55" spans="2:18">
      <c r="B55" s="106" t="s">
        <v>38</v>
      </c>
      <c r="C55" s="52" t="s">
        <v>87</v>
      </c>
      <c r="D55" s="53">
        <f>'LOOKUP  telda'!E15</f>
        <v>57</v>
      </c>
      <c r="E55" s="53">
        <f>'LOOKUP  telda'!F15+'LOOKUP  telda'!G15+'LOOKUP  telda'!H15</f>
        <v>0</v>
      </c>
      <c r="F55" s="53">
        <f>'LOOKUP  telda'!I15</f>
        <v>0</v>
      </c>
      <c r="G55" s="53">
        <f>'LOOKUP  telda'!J15</f>
        <v>8</v>
      </c>
      <c r="H55" s="53">
        <f>'LOOKUP  telda'!K15</f>
        <v>0</v>
      </c>
      <c r="I55" s="53">
        <f>'LOOKUP  telda'!L15</f>
        <v>0</v>
      </c>
      <c r="J55" s="53">
        <f>'LOOKUP  telda'!P15</f>
        <v>1</v>
      </c>
      <c r="K55" s="53">
        <f>'LOOKUP  telda'!X15</f>
        <v>0</v>
      </c>
      <c r="L55" s="53">
        <f>'LOOKUP  telda'!Y15</f>
        <v>0</v>
      </c>
      <c r="M55" s="53">
        <f>SUM('DATA MTD'!I55:L55)</f>
        <v>1</v>
      </c>
      <c r="N55" s="53">
        <f>'LOOKUP  telda'!Z15</f>
        <v>40</v>
      </c>
      <c r="O55" s="53">
        <f>'LOOKUP  telda'!AA15</f>
        <v>0</v>
      </c>
      <c r="P55" s="53">
        <f>'LOOKUP  telda'!AE15-'LOOKUP  telda'!AA15</f>
        <v>0</v>
      </c>
      <c r="Q55" s="53">
        <f t="shared" si="4"/>
        <v>0</v>
      </c>
      <c r="R55" s="53">
        <f>'LOOKUP  telda'!AF15</f>
        <v>8</v>
      </c>
    </row>
    <row r="56" spans="2:18">
      <c r="B56" s="107"/>
      <c r="C56" s="52" t="s">
        <v>88</v>
      </c>
      <c r="D56" s="53">
        <f>'LOOKUP  telda'!E16</f>
        <v>14</v>
      </c>
      <c r="E56" s="53">
        <f>'LOOKUP  telda'!F16+'LOOKUP  telda'!G16+'LOOKUP  telda'!H16</f>
        <v>0</v>
      </c>
      <c r="F56" s="53">
        <f>'LOOKUP  telda'!I16</f>
        <v>0</v>
      </c>
      <c r="G56" s="53">
        <f>'LOOKUP  telda'!J16</f>
        <v>0</v>
      </c>
      <c r="H56" s="53">
        <f>'LOOKUP  telda'!K16</f>
        <v>0</v>
      </c>
      <c r="I56" s="53">
        <f>'LOOKUP  telda'!L16</f>
        <v>0</v>
      </c>
      <c r="J56" s="53">
        <f>'LOOKUP  telda'!P16</f>
        <v>0</v>
      </c>
      <c r="K56" s="53">
        <f>'LOOKUP  telda'!X16</f>
        <v>0</v>
      </c>
      <c r="L56" s="53">
        <f>'LOOKUP  telda'!Y16</f>
        <v>0</v>
      </c>
      <c r="M56" s="53">
        <f>SUM('DATA MTD'!I56:L56)</f>
        <v>0</v>
      </c>
      <c r="N56" s="53">
        <f>'LOOKUP  telda'!Z16</f>
        <v>14</v>
      </c>
      <c r="O56" s="53">
        <f>'LOOKUP  telda'!AA16</f>
        <v>0</v>
      </c>
      <c r="P56" s="53">
        <f>'LOOKUP  telda'!AE16-'LOOKUP  telda'!AA16</f>
        <v>0</v>
      </c>
      <c r="Q56" s="53">
        <f t="shared" si="4"/>
        <v>0</v>
      </c>
      <c r="R56" s="53">
        <f>'LOOKUP  telda'!AF16</f>
        <v>0</v>
      </c>
    </row>
    <row r="57" spans="2:18">
      <c r="B57" s="107"/>
      <c r="C57" s="52" t="s">
        <v>89</v>
      </c>
      <c r="D57" s="53">
        <f>'LOOKUP  telda'!E17</f>
        <v>26</v>
      </c>
      <c r="E57" s="53">
        <f>'LOOKUP  telda'!F17+'LOOKUP  telda'!G17+'LOOKUP  telda'!H17</f>
        <v>0</v>
      </c>
      <c r="F57" s="53">
        <f>'LOOKUP  telda'!I17</f>
        <v>0</v>
      </c>
      <c r="G57" s="53">
        <f>'LOOKUP  telda'!J17</f>
        <v>2</v>
      </c>
      <c r="H57" s="53">
        <f>'LOOKUP  telda'!K17</f>
        <v>1</v>
      </c>
      <c r="I57" s="53">
        <f>'LOOKUP  telda'!L17</f>
        <v>0</v>
      </c>
      <c r="J57" s="53">
        <f>'LOOKUP  telda'!P17</f>
        <v>0</v>
      </c>
      <c r="K57" s="53">
        <f>'LOOKUP  telda'!X17</f>
        <v>0</v>
      </c>
      <c r="L57" s="53">
        <f>'LOOKUP  telda'!Y17</f>
        <v>1</v>
      </c>
      <c r="M57" s="53">
        <f>SUM('DATA MTD'!I57:L57)</f>
        <v>1</v>
      </c>
      <c r="N57" s="53">
        <f>'LOOKUP  telda'!Z17</f>
        <v>21</v>
      </c>
      <c r="O57" s="53">
        <f>'LOOKUP  telda'!AA17</f>
        <v>0</v>
      </c>
      <c r="P57" s="53">
        <f>'LOOKUP  telda'!AE17-'LOOKUP  telda'!AA17</f>
        <v>1</v>
      </c>
      <c r="Q57" s="53">
        <f t="shared" si="4"/>
        <v>1</v>
      </c>
      <c r="R57" s="53">
        <f>'LOOKUP  telda'!AF17</f>
        <v>0</v>
      </c>
    </row>
    <row r="58" spans="2:18">
      <c r="B58" s="107"/>
      <c r="C58" s="52" t="s">
        <v>90</v>
      </c>
      <c r="D58" s="53">
        <f>'LOOKUP  telda'!E18</f>
        <v>93</v>
      </c>
      <c r="E58" s="53">
        <f>'LOOKUP  telda'!F18+'LOOKUP  telda'!G18+'LOOKUP  telda'!H18</f>
        <v>0</v>
      </c>
      <c r="F58" s="53">
        <f>'LOOKUP  telda'!I18</f>
        <v>1</v>
      </c>
      <c r="G58" s="53">
        <f>'LOOKUP  telda'!J18</f>
        <v>10</v>
      </c>
      <c r="H58" s="53">
        <f>'LOOKUP  telda'!K18</f>
        <v>1</v>
      </c>
      <c r="I58" s="53">
        <f>'LOOKUP  telda'!L18</f>
        <v>0</v>
      </c>
      <c r="J58" s="53">
        <f>'LOOKUP  telda'!P18</f>
        <v>0</v>
      </c>
      <c r="K58" s="53">
        <f>'LOOKUP  telda'!X18</f>
        <v>2</v>
      </c>
      <c r="L58" s="53">
        <f>'LOOKUP  telda'!Y18</f>
        <v>2</v>
      </c>
      <c r="M58" s="53">
        <f>SUM('DATA MTD'!I58:L58)</f>
        <v>4</v>
      </c>
      <c r="N58" s="53">
        <f>'LOOKUP  telda'!Z18</f>
        <v>71</v>
      </c>
      <c r="O58" s="53">
        <f>'LOOKUP  telda'!AA18</f>
        <v>0</v>
      </c>
      <c r="P58" s="53">
        <f>'LOOKUP  telda'!AE18-'LOOKUP  telda'!AA18</f>
        <v>2</v>
      </c>
      <c r="Q58" s="53">
        <f t="shared" si="4"/>
        <v>2</v>
      </c>
      <c r="R58" s="53">
        <f>'LOOKUP  telda'!AF18</f>
        <v>4</v>
      </c>
    </row>
    <row r="59" spans="2:18">
      <c r="B59" s="107"/>
      <c r="C59" s="52" t="s">
        <v>91</v>
      </c>
      <c r="D59" s="53">
        <f>'LOOKUP  telda'!E19</f>
        <v>97</v>
      </c>
      <c r="E59" s="53">
        <f>'LOOKUP  telda'!F19+'LOOKUP  telda'!G19+'LOOKUP  telda'!H19</f>
        <v>0</v>
      </c>
      <c r="F59" s="53">
        <f>'LOOKUP  telda'!I19</f>
        <v>0</v>
      </c>
      <c r="G59" s="53">
        <f>'LOOKUP  telda'!J19</f>
        <v>11</v>
      </c>
      <c r="H59" s="53">
        <f>'LOOKUP  telda'!K19</f>
        <v>0</v>
      </c>
      <c r="I59" s="53">
        <f>'LOOKUP  telda'!L19</f>
        <v>0</v>
      </c>
      <c r="J59" s="53">
        <f>'LOOKUP  telda'!P19</f>
        <v>0</v>
      </c>
      <c r="K59" s="53">
        <f>'LOOKUP  telda'!X19</f>
        <v>0</v>
      </c>
      <c r="L59" s="53">
        <f>'LOOKUP  telda'!Y19</f>
        <v>0</v>
      </c>
      <c r="M59" s="53">
        <f>SUM('DATA MTD'!I59:L59)</f>
        <v>0</v>
      </c>
      <c r="N59" s="53">
        <f>'LOOKUP  telda'!Z19</f>
        <v>73</v>
      </c>
      <c r="O59" s="53">
        <f>'LOOKUP  telda'!AA19</f>
        <v>0</v>
      </c>
      <c r="P59" s="53">
        <f>'LOOKUP  telda'!AE19-'LOOKUP  telda'!AA19</f>
        <v>2</v>
      </c>
      <c r="Q59" s="53">
        <f t="shared" si="4"/>
        <v>2</v>
      </c>
      <c r="R59" s="53">
        <f>'LOOKUP  telda'!AF19</f>
        <v>11</v>
      </c>
    </row>
    <row r="60" spans="2:18">
      <c r="B60" s="107"/>
      <c r="C60" s="52" t="s">
        <v>92</v>
      </c>
      <c r="D60" s="53">
        <f>'LOOKUP  telda'!E20</f>
        <v>36</v>
      </c>
      <c r="E60" s="53">
        <f>'LOOKUP  telda'!F20+'LOOKUP  telda'!G20+'LOOKUP  telda'!H20</f>
        <v>0</v>
      </c>
      <c r="F60" s="53">
        <f>'LOOKUP  telda'!I20</f>
        <v>0</v>
      </c>
      <c r="G60" s="53">
        <f>'LOOKUP  telda'!J20</f>
        <v>2</v>
      </c>
      <c r="H60" s="53">
        <f>'LOOKUP  telda'!K20</f>
        <v>0</v>
      </c>
      <c r="I60" s="53">
        <f>'LOOKUP  telda'!L20</f>
        <v>0</v>
      </c>
      <c r="J60" s="53">
        <f>'LOOKUP  telda'!P20</f>
        <v>0</v>
      </c>
      <c r="K60" s="53">
        <f>'LOOKUP  telda'!X20</f>
        <v>0</v>
      </c>
      <c r="L60" s="53">
        <f>'LOOKUP  telda'!Y20</f>
        <v>0</v>
      </c>
      <c r="M60" s="53">
        <f>SUM('DATA MTD'!I60:L60)</f>
        <v>0</v>
      </c>
      <c r="N60" s="53">
        <f>'LOOKUP  telda'!Z20</f>
        <v>24</v>
      </c>
      <c r="O60" s="53">
        <f>'LOOKUP  telda'!AA20</f>
        <v>0</v>
      </c>
      <c r="P60" s="53">
        <f>'LOOKUP  telda'!AE20-'LOOKUP  telda'!AA20</f>
        <v>0</v>
      </c>
      <c r="Q60" s="53">
        <f t="shared" si="4"/>
        <v>0</v>
      </c>
      <c r="R60" s="53">
        <f>'LOOKUP  telda'!AF20</f>
        <v>10</v>
      </c>
    </row>
    <row r="61" spans="2:18">
      <c r="B61" s="107"/>
      <c r="C61" s="52" t="s">
        <v>93</v>
      </c>
      <c r="D61" s="53">
        <f>'LOOKUP  telda'!E21</f>
        <v>67</v>
      </c>
      <c r="E61" s="53">
        <f>'LOOKUP  telda'!F21+'LOOKUP  telda'!G21+'LOOKUP  telda'!H21</f>
        <v>0</v>
      </c>
      <c r="F61" s="53">
        <f>'LOOKUP  telda'!I21</f>
        <v>0</v>
      </c>
      <c r="G61" s="53">
        <f>'LOOKUP  telda'!J21</f>
        <v>7</v>
      </c>
      <c r="H61" s="53">
        <f>'LOOKUP  telda'!K21</f>
        <v>0</v>
      </c>
      <c r="I61" s="53">
        <f>'LOOKUP  telda'!L21</f>
        <v>0</v>
      </c>
      <c r="J61" s="53">
        <f>'LOOKUP  telda'!P21</f>
        <v>2</v>
      </c>
      <c r="K61" s="53">
        <f>'LOOKUP  telda'!X21</f>
        <v>0</v>
      </c>
      <c r="L61" s="53">
        <f>'LOOKUP  telda'!Y21</f>
        <v>1</v>
      </c>
      <c r="M61" s="53">
        <f>SUM('DATA MTD'!I61:L61)</f>
        <v>3</v>
      </c>
      <c r="N61" s="53">
        <f>'LOOKUP  telda'!Z21</f>
        <v>52</v>
      </c>
      <c r="O61" s="53">
        <f>'LOOKUP  telda'!AA21</f>
        <v>0</v>
      </c>
      <c r="P61" s="53">
        <f>'LOOKUP  telda'!AE21-'LOOKUP  telda'!AA21</f>
        <v>0</v>
      </c>
      <c r="Q61" s="53">
        <f t="shared" si="4"/>
        <v>0</v>
      </c>
      <c r="R61" s="53">
        <f>'LOOKUP  telda'!AF21</f>
        <v>5</v>
      </c>
    </row>
    <row r="62" spans="2:18">
      <c r="B62" s="107"/>
      <c r="C62" s="52" t="s">
        <v>94</v>
      </c>
      <c r="D62" s="53">
        <f>'LOOKUP  telda'!E22</f>
        <v>30</v>
      </c>
      <c r="E62" s="53">
        <f>'LOOKUP  telda'!F22+'LOOKUP  telda'!G22+'LOOKUP  telda'!H22</f>
        <v>0</v>
      </c>
      <c r="F62" s="53">
        <f>'LOOKUP  telda'!I22</f>
        <v>0</v>
      </c>
      <c r="G62" s="53">
        <f>'LOOKUP  telda'!J22</f>
        <v>2</v>
      </c>
      <c r="H62" s="53">
        <f>'LOOKUP  telda'!K22</f>
        <v>0</v>
      </c>
      <c r="I62" s="53">
        <f>'LOOKUP  telda'!L22</f>
        <v>0</v>
      </c>
      <c r="J62" s="53">
        <f>'LOOKUP  telda'!P22</f>
        <v>0</v>
      </c>
      <c r="K62" s="53">
        <f>'LOOKUP  telda'!X22</f>
        <v>0</v>
      </c>
      <c r="L62" s="53">
        <f>'LOOKUP  telda'!Y22</f>
        <v>0</v>
      </c>
      <c r="M62" s="53">
        <f>SUM('DATA MTD'!I62:L62)</f>
        <v>0</v>
      </c>
      <c r="N62" s="53">
        <f>'LOOKUP  telda'!Z22</f>
        <v>28</v>
      </c>
      <c r="O62" s="53">
        <f>'LOOKUP  telda'!AA22</f>
        <v>0</v>
      </c>
      <c r="P62" s="53">
        <f>'LOOKUP  telda'!AE22-'LOOKUP  telda'!AA22</f>
        <v>0</v>
      </c>
      <c r="Q62" s="53">
        <f t="shared" si="4"/>
        <v>0</v>
      </c>
      <c r="R62" s="53">
        <f>'LOOKUP  telda'!AF22</f>
        <v>0</v>
      </c>
    </row>
    <row r="63" spans="2:18">
      <c r="B63" s="107"/>
      <c r="C63" s="52" t="s">
        <v>95</v>
      </c>
      <c r="D63" s="53">
        <f>'LOOKUP  telda'!E23</f>
        <v>35</v>
      </c>
      <c r="E63" s="53">
        <f>'LOOKUP  telda'!F23+'LOOKUP  telda'!G23+'LOOKUP  telda'!H23</f>
        <v>0</v>
      </c>
      <c r="F63" s="53">
        <f>'LOOKUP  telda'!I23</f>
        <v>0</v>
      </c>
      <c r="G63" s="53">
        <f>'LOOKUP  telda'!J23</f>
        <v>1</v>
      </c>
      <c r="H63" s="53">
        <f>'LOOKUP  telda'!K23</f>
        <v>0</v>
      </c>
      <c r="I63" s="53">
        <f>'LOOKUP  telda'!L23</f>
        <v>0</v>
      </c>
      <c r="J63" s="53">
        <f>'LOOKUP  telda'!P23</f>
        <v>1</v>
      </c>
      <c r="K63" s="53">
        <f>'LOOKUP  telda'!X23</f>
        <v>0</v>
      </c>
      <c r="L63" s="53">
        <f>'LOOKUP  telda'!Y23</f>
        <v>0</v>
      </c>
      <c r="M63" s="53">
        <f>SUM('DATA MTD'!I63:L63)</f>
        <v>1</v>
      </c>
      <c r="N63" s="53">
        <f>'LOOKUP  telda'!Z23</f>
        <v>32</v>
      </c>
      <c r="O63" s="53">
        <f>'LOOKUP  telda'!AA23</f>
        <v>0</v>
      </c>
      <c r="P63" s="53">
        <f>'LOOKUP  telda'!AE23-'LOOKUP  telda'!AA23</f>
        <v>0</v>
      </c>
      <c r="Q63" s="53">
        <f t="shared" si="4"/>
        <v>0</v>
      </c>
      <c r="R63" s="53">
        <f>'LOOKUP  telda'!AF23</f>
        <v>1</v>
      </c>
    </row>
    <row r="64" spans="2:18">
      <c r="B64" s="107"/>
      <c r="C64" s="52" t="s">
        <v>96</v>
      </c>
      <c r="D64" s="53">
        <f>'LOOKUP  telda'!E24</f>
        <v>19</v>
      </c>
      <c r="E64" s="53">
        <f>'LOOKUP  telda'!F24+'LOOKUP  telda'!G24+'LOOKUP  telda'!H24</f>
        <v>0</v>
      </c>
      <c r="F64" s="53">
        <f>'LOOKUP  telda'!I24</f>
        <v>0</v>
      </c>
      <c r="G64" s="53">
        <f>'LOOKUP  telda'!J24</f>
        <v>0</v>
      </c>
      <c r="H64" s="53">
        <f>'LOOKUP  telda'!K24</f>
        <v>0</v>
      </c>
      <c r="I64" s="53">
        <f>'LOOKUP  telda'!L24</f>
        <v>0</v>
      </c>
      <c r="J64" s="53">
        <f>'LOOKUP  telda'!P24</f>
        <v>0</v>
      </c>
      <c r="K64" s="53">
        <f>'LOOKUP  telda'!X24</f>
        <v>0</v>
      </c>
      <c r="L64" s="53">
        <f>'LOOKUP  telda'!Y24</f>
        <v>0</v>
      </c>
      <c r="M64" s="53">
        <f>SUM('DATA MTD'!I64:L64)</f>
        <v>0</v>
      </c>
      <c r="N64" s="53">
        <f>'LOOKUP  telda'!Z24</f>
        <v>19</v>
      </c>
      <c r="O64" s="53">
        <f>'LOOKUP  telda'!AA24</f>
        <v>0</v>
      </c>
      <c r="P64" s="53">
        <f>'LOOKUP  telda'!AE24-'LOOKUP  telda'!AA24</f>
        <v>0</v>
      </c>
      <c r="Q64" s="53">
        <f t="shared" si="4"/>
        <v>0</v>
      </c>
      <c r="R64" s="53">
        <f>'LOOKUP  telda'!AF24</f>
        <v>0</v>
      </c>
    </row>
    <row r="65" spans="2:18">
      <c r="B65" s="107"/>
      <c r="C65" s="52" t="s">
        <v>97</v>
      </c>
      <c r="D65" s="53">
        <f>'LOOKUP  telda'!E25</f>
        <v>20</v>
      </c>
      <c r="E65" s="53">
        <f>'LOOKUP  telda'!F25+'LOOKUP  telda'!G25+'LOOKUP  telda'!H25</f>
        <v>0</v>
      </c>
      <c r="F65" s="53">
        <f>'LOOKUP  telda'!I25</f>
        <v>0</v>
      </c>
      <c r="G65" s="53">
        <f>'LOOKUP  telda'!J25</f>
        <v>1</v>
      </c>
      <c r="H65" s="53">
        <f>'LOOKUP  telda'!K25</f>
        <v>0</v>
      </c>
      <c r="I65" s="53">
        <f>'LOOKUP  telda'!L25</f>
        <v>0</v>
      </c>
      <c r="J65" s="53">
        <f>'LOOKUP  telda'!P25</f>
        <v>0</v>
      </c>
      <c r="K65" s="53">
        <f>'LOOKUP  telda'!X25</f>
        <v>1</v>
      </c>
      <c r="L65" s="53">
        <f>'LOOKUP  telda'!Y25</f>
        <v>0</v>
      </c>
      <c r="M65" s="53">
        <f>SUM('DATA MTD'!I65:L65)</f>
        <v>1</v>
      </c>
      <c r="N65" s="53">
        <f>'LOOKUP  telda'!Z25</f>
        <v>15</v>
      </c>
      <c r="O65" s="53">
        <f>'LOOKUP  telda'!AA25</f>
        <v>2</v>
      </c>
      <c r="P65" s="53">
        <f>'LOOKUP  telda'!AE25-'LOOKUP  telda'!AA25</f>
        <v>0</v>
      </c>
      <c r="Q65" s="53">
        <f t="shared" si="4"/>
        <v>2</v>
      </c>
      <c r="R65" s="53">
        <f>'LOOKUP  telda'!AF25</f>
        <v>1</v>
      </c>
    </row>
    <row r="66" spans="2:18">
      <c r="B66" s="108"/>
      <c r="C66" s="52" t="s">
        <v>98</v>
      </c>
      <c r="D66" s="53">
        <f>'LOOKUP  telda'!E26</f>
        <v>37</v>
      </c>
      <c r="E66" s="53">
        <f>'LOOKUP  telda'!F26+'LOOKUP  telda'!G26+'LOOKUP  telda'!H26</f>
        <v>0</v>
      </c>
      <c r="F66" s="53">
        <f>'LOOKUP  telda'!I26</f>
        <v>0</v>
      </c>
      <c r="G66" s="53">
        <f>'LOOKUP  telda'!J26</f>
        <v>3</v>
      </c>
      <c r="H66" s="53">
        <f>'LOOKUP  telda'!K26</f>
        <v>0</v>
      </c>
      <c r="I66" s="53">
        <f>'LOOKUP  telda'!L26</f>
        <v>0</v>
      </c>
      <c r="J66" s="53">
        <f>'LOOKUP  telda'!P26</f>
        <v>0</v>
      </c>
      <c r="K66" s="53">
        <f>'LOOKUP  telda'!X26</f>
        <v>0</v>
      </c>
      <c r="L66" s="53">
        <f>'LOOKUP  telda'!Y26</f>
        <v>0</v>
      </c>
      <c r="M66" s="53">
        <f>SUM('DATA MTD'!I66:L66)</f>
        <v>0</v>
      </c>
      <c r="N66" s="53">
        <f>'LOOKUP  telda'!Z26</f>
        <v>30</v>
      </c>
      <c r="O66" s="53">
        <f>'LOOKUP  telda'!AA26</f>
        <v>0</v>
      </c>
      <c r="P66" s="53">
        <f>'LOOKUP  telda'!AE26-'LOOKUP  telda'!AA26</f>
        <v>0</v>
      </c>
      <c r="Q66" s="53">
        <f t="shared" si="4"/>
        <v>0</v>
      </c>
      <c r="R66" s="53">
        <f>'LOOKUP  telda'!AF26</f>
        <v>4</v>
      </c>
    </row>
    <row r="67" spans="2:18">
      <c r="B67" s="106" t="s">
        <v>42</v>
      </c>
      <c r="C67" s="52" t="s">
        <v>99</v>
      </c>
      <c r="D67" s="53">
        <f>'LOOKUP  telda'!E27</f>
        <v>43</v>
      </c>
      <c r="E67" s="53">
        <f>'LOOKUP  telda'!F27+'LOOKUP  telda'!G27+'LOOKUP  telda'!H27</f>
        <v>0</v>
      </c>
      <c r="F67" s="53">
        <f>'LOOKUP  telda'!I27</f>
        <v>0</v>
      </c>
      <c r="G67" s="53">
        <f>'LOOKUP  telda'!J27</f>
        <v>3</v>
      </c>
      <c r="H67" s="53">
        <f>'LOOKUP  telda'!K27</f>
        <v>0</v>
      </c>
      <c r="I67" s="53">
        <f>'LOOKUP  telda'!L27</f>
        <v>0</v>
      </c>
      <c r="J67" s="53">
        <f>'LOOKUP  telda'!P27</f>
        <v>0</v>
      </c>
      <c r="K67" s="53">
        <f>'LOOKUP  telda'!X27</f>
        <v>1</v>
      </c>
      <c r="L67" s="53">
        <f>'LOOKUP  telda'!Y27</f>
        <v>0</v>
      </c>
      <c r="M67" s="53">
        <f>SUM('DATA MTD'!I67:L67)</f>
        <v>1</v>
      </c>
      <c r="N67" s="53">
        <f>'LOOKUP  telda'!Z27</f>
        <v>37</v>
      </c>
      <c r="O67" s="53">
        <f>'LOOKUP  telda'!AA27</f>
        <v>0</v>
      </c>
      <c r="P67" s="53">
        <f>'LOOKUP  telda'!AE27-'LOOKUP  telda'!AA27</f>
        <v>2</v>
      </c>
      <c r="Q67" s="53">
        <f t="shared" si="4"/>
        <v>2</v>
      </c>
      <c r="R67" s="53">
        <f>'LOOKUP  telda'!AF27</f>
        <v>0</v>
      </c>
    </row>
    <row r="68" spans="2:18">
      <c r="B68" s="107"/>
      <c r="C68" s="52" t="s">
        <v>100</v>
      </c>
      <c r="D68" s="53">
        <f>'LOOKUP  telda'!E28</f>
        <v>38</v>
      </c>
      <c r="E68" s="53">
        <f>'LOOKUP  telda'!F28+'LOOKUP  telda'!G28+'LOOKUP  telda'!H28</f>
        <v>0</v>
      </c>
      <c r="F68" s="53">
        <f>'LOOKUP  telda'!I28</f>
        <v>0</v>
      </c>
      <c r="G68" s="53">
        <f>'LOOKUP  telda'!J28</f>
        <v>2</v>
      </c>
      <c r="H68" s="53">
        <f>'LOOKUP  telda'!K28</f>
        <v>0</v>
      </c>
      <c r="I68" s="53">
        <f>'LOOKUP  telda'!L28</f>
        <v>0</v>
      </c>
      <c r="J68" s="53">
        <f>'LOOKUP  telda'!P28</f>
        <v>5</v>
      </c>
      <c r="K68" s="53">
        <f>'LOOKUP  telda'!X28</f>
        <v>3</v>
      </c>
      <c r="L68" s="53">
        <f>'LOOKUP  telda'!Y28</f>
        <v>1</v>
      </c>
      <c r="M68" s="53">
        <f>SUM('DATA MTD'!I68:L68)</f>
        <v>9</v>
      </c>
      <c r="N68" s="53">
        <f>'LOOKUP  telda'!Z28</f>
        <v>26</v>
      </c>
      <c r="O68" s="53">
        <f>'LOOKUP  telda'!AA28</f>
        <v>1</v>
      </c>
      <c r="P68" s="53">
        <f>'LOOKUP  telda'!AE28-'LOOKUP  telda'!AA28</f>
        <v>0</v>
      </c>
      <c r="Q68" s="53">
        <f t="shared" si="4"/>
        <v>1</v>
      </c>
      <c r="R68" s="53">
        <f>'LOOKUP  telda'!AF28</f>
        <v>0</v>
      </c>
    </row>
    <row r="69" spans="2:18" ht="30">
      <c r="B69" s="107"/>
      <c r="C69" s="52" t="s">
        <v>101</v>
      </c>
      <c r="D69" s="53">
        <f>'LOOKUP  telda'!E29</f>
        <v>69</v>
      </c>
      <c r="E69" s="53">
        <f>'LOOKUP  telda'!F29+'LOOKUP  telda'!G29+'LOOKUP  telda'!H29</f>
        <v>2</v>
      </c>
      <c r="F69" s="53">
        <f>'LOOKUP  telda'!I29</f>
        <v>3</v>
      </c>
      <c r="G69" s="53">
        <f>'LOOKUP  telda'!J29</f>
        <v>2</v>
      </c>
      <c r="H69" s="53">
        <f>'LOOKUP  telda'!K29</f>
        <v>0</v>
      </c>
      <c r="I69" s="53">
        <f>'LOOKUP  telda'!L29</f>
        <v>0</v>
      </c>
      <c r="J69" s="53">
        <f>'LOOKUP  telda'!P29</f>
        <v>1</v>
      </c>
      <c r="K69" s="53">
        <f>'LOOKUP  telda'!X29</f>
        <v>4</v>
      </c>
      <c r="L69" s="53">
        <f>'LOOKUP  telda'!Y29</f>
        <v>0</v>
      </c>
      <c r="M69" s="53">
        <f>SUM('DATA MTD'!I69:L69)</f>
        <v>5</v>
      </c>
      <c r="N69" s="53">
        <f>'LOOKUP  telda'!Z29</f>
        <v>43</v>
      </c>
      <c r="O69" s="53">
        <f>'LOOKUP  telda'!AA29</f>
        <v>2</v>
      </c>
      <c r="P69" s="53">
        <f>'LOOKUP  telda'!AE29-'LOOKUP  telda'!AA29</f>
        <v>0</v>
      </c>
      <c r="Q69" s="53">
        <f t="shared" si="4"/>
        <v>2</v>
      </c>
      <c r="R69" s="53">
        <f>'LOOKUP  telda'!AF29</f>
        <v>12</v>
      </c>
    </row>
    <row r="70" spans="2:18">
      <c r="B70" s="107"/>
      <c r="C70" s="52" t="s">
        <v>102</v>
      </c>
      <c r="D70" s="53">
        <f>'LOOKUP  telda'!E30</f>
        <v>24</v>
      </c>
      <c r="E70" s="53">
        <f>'LOOKUP  telda'!F30+'LOOKUP  telda'!G30+'LOOKUP  telda'!H30</f>
        <v>0</v>
      </c>
      <c r="F70" s="53">
        <f>'LOOKUP  telda'!I30</f>
        <v>0</v>
      </c>
      <c r="G70" s="53">
        <f>'LOOKUP  telda'!J30</f>
        <v>1</v>
      </c>
      <c r="H70" s="53">
        <f>'LOOKUP  telda'!K30</f>
        <v>0</v>
      </c>
      <c r="I70" s="53">
        <f>'LOOKUP  telda'!L30</f>
        <v>0</v>
      </c>
      <c r="J70" s="53">
        <f>'LOOKUP  telda'!P30</f>
        <v>0</v>
      </c>
      <c r="K70" s="53">
        <f>'LOOKUP  telda'!X30</f>
        <v>0</v>
      </c>
      <c r="L70" s="53">
        <f>'LOOKUP  telda'!Y30</f>
        <v>0</v>
      </c>
      <c r="M70" s="53">
        <f>SUM('DATA MTD'!I70:L70)</f>
        <v>0</v>
      </c>
      <c r="N70" s="53">
        <f>'LOOKUP  telda'!Z30</f>
        <v>21</v>
      </c>
      <c r="O70" s="53">
        <f>'LOOKUP  telda'!AA30</f>
        <v>0</v>
      </c>
      <c r="P70" s="53">
        <f>'LOOKUP  telda'!AE30-'LOOKUP  telda'!AA30</f>
        <v>0</v>
      </c>
      <c r="Q70" s="53">
        <f t="shared" si="4"/>
        <v>0</v>
      </c>
      <c r="R70" s="53">
        <f>'LOOKUP  telda'!AF30</f>
        <v>2</v>
      </c>
    </row>
    <row r="71" spans="2:18">
      <c r="B71" s="107"/>
      <c r="C71" s="52" t="s">
        <v>103</v>
      </c>
      <c r="D71" s="53">
        <f>'LOOKUP  telda'!E31</f>
        <v>29</v>
      </c>
      <c r="E71" s="53">
        <f>'LOOKUP  telda'!F31+'LOOKUP  telda'!G31+'LOOKUP  telda'!H31</f>
        <v>2</v>
      </c>
      <c r="F71" s="53">
        <f>'LOOKUP  telda'!I31</f>
        <v>0</v>
      </c>
      <c r="G71" s="53">
        <f>'LOOKUP  telda'!J31</f>
        <v>1</v>
      </c>
      <c r="H71" s="53">
        <f>'LOOKUP  telda'!K31</f>
        <v>0</v>
      </c>
      <c r="I71" s="53">
        <f>'LOOKUP  telda'!L31</f>
        <v>0</v>
      </c>
      <c r="J71" s="53">
        <f>'LOOKUP  telda'!P31</f>
        <v>0</v>
      </c>
      <c r="K71" s="53">
        <f>'LOOKUP  telda'!X31</f>
        <v>0</v>
      </c>
      <c r="L71" s="53">
        <f>'LOOKUP  telda'!Y31</f>
        <v>0</v>
      </c>
      <c r="M71" s="53">
        <f>SUM('DATA MTD'!I71:L71)</f>
        <v>0</v>
      </c>
      <c r="N71" s="53">
        <f>'LOOKUP  telda'!Z31</f>
        <v>25</v>
      </c>
      <c r="O71" s="53">
        <f>'LOOKUP  telda'!AA31</f>
        <v>0</v>
      </c>
      <c r="P71" s="53">
        <f>'LOOKUP  telda'!AE31-'LOOKUP  telda'!AA31</f>
        <v>0</v>
      </c>
      <c r="Q71" s="53">
        <f t="shared" si="4"/>
        <v>0</v>
      </c>
      <c r="R71" s="53">
        <f>'LOOKUP  telda'!AF31</f>
        <v>1</v>
      </c>
    </row>
    <row r="72" spans="2:18">
      <c r="B72" s="107"/>
      <c r="C72" s="52" t="s">
        <v>104</v>
      </c>
      <c r="D72" s="53">
        <f>'LOOKUP  telda'!E32</f>
        <v>20</v>
      </c>
      <c r="E72" s="53">
        <f>'LOOKUP  telda'!F32+'LOOKUP  telda'!G32+'LOOKUP  telda'!H32</f>
        <v>0</v>
      </c>
      <c r="F72" s="53">
        <f>'LOOKUP  telda'!I32</f>
        <v>1</v>
      </c>
      <c r="G72" s="53">
        <f>'LOOKUP  telda'!J32</f>
        <v>5</v>
      </c>
      <c r="H72" s="53">
        <f>'LOOKUP  telda'!K32</f>
        <v>0</v>
      </c>
      <c r="I72" s="53">
        <f>'LOOKUP  telda'!L32</f>
        <v>0</v>
      </c>
      <c r="J72" s="53">
        <f>'LOOKUP  telda'!P32</f>
        <v>0</v>
      </c>
      <c r="K72" s="53">
        <f>'LOOKUP  telda'!X32</f>
        <v>0</v>
      </c>
      <c r="L72" s="53">
        <f>'LOOKUP  telda'!Y32</f>
        <v>0</v>
      </c>
      <c r="M72" s="53">
        <f>SUM('DATA MTD'!I72:L72)</f>
        <v>0</v>
      </c>
      <c r="N72" s="53">
        <f>'LOOKUP  telda'!Z32</f>
        <v>14</v>
      </c>
      <c r="O72" s="53">
        <f>'LOOKUP  telda'!AA32</f>
        <v>0</v>
      </c>
      <c r="P72" s="53">
        <f>'LOOKUP  telda'!AE32-'LOOKUP  telda'!AA32</f>
        <v>0</v>
      </c>
      <c r="Q72" s="53">
        <f t="shared" si="4"/>
        <v>0</v>
      </c>
      <c r="R72" s="53">
        <f>'LOOKUP  telda'!AF32</f>
        <v>0</v>
      </c>
    </row>
    <row r="73" spans="2:18">
      <c r="B73" s="107"/>
      <c r="C73" s="52" t="s">
        <v>105</v>
      </c>
      <c r="D73" s="53">
        <f>'LOOKUP  telda'!E33</f>
        <v>70</v>
      </c>
      <c r="E73" s="53">
        <f>'LOOKUP  telda'!F33+'LOOKUP  telda'!G33+'LOOKUP  telda'!H33</f>
        <v>10</v>
      </c>
      <c r="F73" s="53">
        <f>'LOOKUP  telda'!I33</f>
        <v>3</v>
      </c>
      <c r="G73" s="53">
        <f>'LOOKUP  telda'!J33</f>
        <v>6</v>
      </c>
      <c r="H73" s="53">
        <f>'LOOKUP  telda'!K33</f>
        <v>0</v>
      </c>
      <c r="I73" s="53">
        <f>'LOOKUP  telda'!L33</f>
        <v>0</v>
      </c>
      <c r="J73" s="53">
        <f>'LOOKUP  telda'!P33</f>
        <v>0</v>
      </c>
      <c r="K73" s="53">
        <f>'LOOKUP  telda'!X33</f>
        <v>5</v>
      </c>
      <c r="L73" s="53">
        <f>'LOOKUP  telda'!Y33</f>
        <v>0</v>
      </c>
      <c r="M73" s="53">
        <f>SUM('DATA MTD'!I73:L73)</f>
        <v>5</v>
      </c>
      <c r="N73" s="53">
        <f>'LOOKUP  telda'!Z33</f>
        <v>39</v>
      </c>
      <c r="O73" s="53">
        <f>'LOOKUP  telda'!AA33</f>
        <v>0</v>
      </c>
      <c r="P73" s="53">
        <f>'LOOKUP  telda'!AE33-'LOOKUP  telda'!AA33</f>
        <v>1</v>
      </c>
      <c r="Q73" s="53">
        <f t="shared" si="4"/>
        <v>1</v>
      </c>
      <c r="R73" s="53">
        <f>'LOOKUP  telda'!AF33</f>
        <v>5</v>
      </c>
    </row>
    <row r="74" spans="2:18">
      <c r="B74" s="107"/>
      <c r="C74" s="52" t="s">
        <v>106</v>
      </c>
      <c r="D74" s="53">
        <f>'LOOKUP  telda'!E34</f>
        <v>51</v>
      </c>
      <c r="E74" s="53">
        <f>'LOOKUP  telda'!F34+'LOOKUP  telda'!G34+'LOOKUP  telda'!H34</f>
        <v>0</v>
      </c>
      <c r="F74" s="53">
        <f>'LOOKUP  telda'!I34</f>
        <v>1</v>
      </c>
      <c r="G74" s="53">
        <f>'LOOKUP  telda'!J34</f>
        <v>1</v>
      </c>
      <c r="H74" s="53">
        <f>'LOOKUP  telda'!K34</f>
        <v>0</v>
      </c>
      <c r="I74" s="53">
        <f>'LOOKUP  telda'!L34</f>
        <v>0</v>
      </c>
      <c r="J74" s="53">
        <f>'LOOKUP  telda'!P34</f>
        <v>0</v>
      </c>
      <c r="K74" s="53">
        <f>'LOOKUP  telda'!X34</f>
        <v>4</v>
      </c>
      <c r="L74" s="53">
        <f>'LOOKUP  telda'!Y34</f>
        <v>1</v>
      </c>
      <c r="M74" s="53">
        <f>SUM('DATA MTD'!I74:L74)</f>
        <v>5</v>
      </c>
      <c r="N74" s="53">
        <f>'LOOKUP  telda'!Z34</f>
        <v>40</v>
      </c>
      <c r="O74" s="53">
        <f>'LOOKUP  telda'!AA34</f>
        <v>3</v>
      </c>
      <c r="P74" s="53">
        <f>'LOOKUP  telda'!AE34-'LOOKUP  telda'!AA34</f>
        <v>0</v>
      </c>
      <c r="Q74" s="53">
        <f t="shared" si="4"/>
        <v>3</v>
      </c>
      <c r="R74" s="53">
        <f>'LOOKUP  telda'!AF34</f>
        <v>1</v>
      </c>
    </row>
    <row r="75" spans="2:18">
      <c r="B75" s="107"/>
      <c r="C75" s="52" t="s">
        <v>107</v>
      </c>
      <c r="D75" s="53">
        <f>'LOOKUP  telda'!E35</f>
        <v>40</v>
      </c>
      <c r="E75" s="53">
        <f>'LOOKUP  telda'!F35+'LOOKUP  telda'!G35+'LOOKUP  telda'!H35</f>
        <v>4</v>
      </c>
      <c r="F75" s="53">
        <f>'LOOKUP  telda'!I35</f>
        <v>3</v>
      </c>
      <c r="G75" s="53">
        <f>'LOOKUP  telda'!J35</f>
        <v>2</v>
      </c>
      <c r="H75" s="53">
        <f>'LOOKUP  telda'!K35</f>
        <v>0</v>
      </c>
      <c r="I75" s="53">
        <f>'LOOKUP  telda'!L35</f>
        <v>0</v>
      </c>
      <c r="J75" s="53">
        <f>'LOOKUP  telda'!P35</f>
        <v>0</v>
      </c>
      <c r="K75" s="53">
        <f>'LOOKUP  telda'!X35</f>
        <v>1</v>
      </c>
      <c r="L75" s="53">
        <f>'LOOKUP  telda'!Y35</f>
        <v>1</v>
      </c>
      <c r="M75" s="53">
        <f>SUM('DATA MTD'!I75:L75)</f>
        <v>2</v>
      </c>
      <c r="N75" s="53">
        <f>'LOOKUP  telda'!Z35</f>
        <v>29</v>
      </c>
      <c r="O75" s="53">
        <f>'LOOKUP  telda'!AA35</f>
        <v>0</v>
      </c>
      <c r="P75" s="53">
        <f>'LOOKUP  telda'!AE35-'LOOKUP  telda'!AA35</f>
        <v>0</v>
      </c>
      <c r="Q75" s="53">
        <f t="shared" si="4"/>
        <v>0</v>
      </c>
      <c r="R75" s="53">
        <f>'LOOKUP  telda'!AF35</f>
        <v>0</v>
      </c>
    </row>
    <row r="76" spans="2:18">
      <c r="B76" s="108"/>
      <c r="C76" s="52" t="s">
        <v>108</v>
      </c>
      <c r="D76" s="53">
        <f>'LOOKUP  telda'!E36</f>
        <v>28</v>
      </c>
      <c r="E76" s="53">
        <f>'LOOKUP  telda'!F36+'LOOKUP  telda'!G36+'LOOKUP  telda'!H36</f>
        <v>0</v>
      </c>
      <c r="F76" s="53">
        <f>'LOOKUP  telda'!I36</f>
        <v>0</v>
      </c>
      <c r="G76" s="53">
        <f>'LOOKUP  telda'!J36</f>
        <v>1</v>
      </c>
      <c r="H76" s="53">
        <f>'LOOKUP  telda'!K36</f>
        <v>0</v>
      </c>
      <c r="I76" s="53">
        <f>'LOOKUP  telda'!L36</f>
        <v>0</v>
      </c>
      <c r="J76" s="53">
        <f>'LOOKUP  telda'!P36</f>
        <v>0</v>
      </c>
      <c r="K76" s="53">
        <f>'LOOKUP  telda'!X36</f>
        <v>0</v>
      </c>
      <c r="L76" s="53">
        <f>'LOOKUP  telda'!Y36</f>
        <v>0</v>
      </c>
      <c r="M76" s="53">
        <f>SUM('DATA MTD'!I76:L76)</f>
        <v>0</v>
      </c>
      <c r="N76" s="53">
        <f>'LOOKUP  telda'!Z36</f>
        <v>26</v>
      </c>
      <c r="O76" s="53">
        <f>'LOOKUP  telda'!AA36</f>
        <v>0</v>
      </c>
      <c r="P76" s="53">
        <f>'LOOKUP  telda'!AE36-'LOOKUP  telda'!AA36</f>
        <v>0</v>
      </c>
      <c r="Q76" s="53">
        <f t="shared" si="4"/>
        <v>0</v>
      </c>
      <c r="R76" s="53">
        <f>'LOOKUP  telda'!AF36</f>
        <v>0</v>
      </c>
    </row>
    <row r="77" spans="2:18">
      <c r="B77" s="106" t="s">
        <v>70</v>
      </c>
      <c r="C77" s="52" t="s">
        <v>109</v>
      </c>
      <c r="D77" s="53">
        <f>'LOOKUP  telda'!E37</f>
        <v>7</v>
      </c>
      <c r="E77" s="53">
        <f>'LOOKUP  telda'!F37+'LOOKUP  telda'!G37+'LOOKUP  telda'!H37</f>
        <v>1</v>
      </c>
      <c r="F77" s="53">
        <f>'LOOKUP  telda'!I37</f>
        <v>0</v>
      </c>
      <c r="G77" s="53">
        <f>'LOOKUP  telda'!J37</f>
        <v>0</v>
      </c>
      <c r="H77" s="53">
        <f>'LOOKUP  telda'!K37</f>
        <v>0</v>
      </c>
      <c r="I77" s="53">
        <f>'LOOKUP  telda'!L37</f>
        <v>0</v>
      </c>
      <c r="J77" s="53">
        <f>'LOOKUP  telda'!P37</f>
        <v>3</v>
      </c>
      <c r="K77" s="53">
        <f>'LOOKUP  telda'!X37</f>
        <v>1</v>
      </c>
      <c r="L77" s="53">
        <f>'LOOKUP  telda'!Y37</f>
        <v>0</v>
      </c>
      <c r="M77" s="53">
        <f>SUM('DATA MTD'!I77:L77)</f>
        <v>4</v>
      </c>
      <c r="N77" s="53">
        <f>'LOOKUP  telda'!Z37</f>
        <v>2</v>
      </c>
      <c r="O77" s="53">
        <f>'LOOKUP  telda'!AA37</f>
        <v>0</v>
      </c>
      <c r="P77" s="53">
        <f>'LOOKUP  telda'!AE37-'LOOKUP  telda'!AA37</f>
        <v>0</v>
      </c>
      <c r="Q77" s="53">
        <f t="shared" si="4"/>
        <v>0</v>
      </c>
      <c r="R77" s="53">
        <f>'LOOKUP  telda'!AF37</f>
        <v>0</v>
      </c>
    </row>
    <row r="78" spans="2:18">
      <c r="B78" s="107"/>
      <c r="C78" s="52" t="s">
        <v>110</v>
      </c>
      <c r="D78" s="53">
        <f>'LOOKUP  telda'!E38</f>
        <v>39</v>
      </c>
      <c r="E78" s="53">
        <f>'LOOKUP  telda'!F38+'LOOKUP  telda'!G38+'LOOKUP  telda'!H38</f>
        <v>1</v>
      </c>
      <c r="F78" s="53">
        <f>'LOOKUP  telda'!I38</f>
        <v>0</v>
      </c>
      <c r="G78" s="53">
        <f>'LOOKUP  telda'!J38</f>
        <v>1</v>
      </c>
      <c r="H78" s="53">
        <f>'LOOKUP  telda'!K38</f>
        <v>0</v>
      </c>
      <c r="I78" s="53">
        <f>'LOOKUP  telda'!L38</f>
        <v>0</v>
      </c>
      <c r="J78" s="53">
        <f>'LOOKUP  telda'!P38</f>
        <v>3</v>
      </c>
      <c r="K78" s="53">
        <f>'LOOKUP  telda'!X38</f>
        <v>2</v>
      </c>
      <c r="L78" s="53">
        <f>'LOOKUP  telda'!Y38</f>
        <v>1</v>
      </c>
      <c r="M78" s="53">
        <f>SUM('DATA MTD'!I78:L78)</f>
        <v>6</v>
      </c>
      <c r="N78" s="53">
        <f>'LOOKUP  telda'!Z38</f>
        <v>17</v>
      </c>
      <c r="O78" s="53">
        <f>'LOOKUP  telda'!AA38</f>
        <v>0</v>
      </c>
      <c r="P78" s="53">
        <f>'LOOKUP  telda'!AE38-'LOOKUP  telda'!AA38</f>
        <v>0</v>
      </c>
      <c r="Q78" s="53">
        <f t="shared" si="4"/>
        <v>0</v>
      </c>
      <c r="R78" s="53">
        <f>'LOOKUP  telda'!AF38</f>
        <v>14</v>
      </c>
    </row>
    <row r="79" spans="2:18">
      <c r="B79" s="107"/>
      <c r="C79" s="52" t="s">
        <v>111</v>
      </c>
      <c r="D79" s="53">
        <f>'LOOKUP  telda'!E39</f>
        <v>17</v>
      </c>
      <c r="E79" s="53">
        <f>'LOOKUP  telda'!F39+'LOOKUP  telda'!G39+'LOOKUP  telda'!H39</f>
        <v>0</v>
      </c>
      <c r="F79" s="53">
        <f>'LOOKUP  telda'!I39</f>
        <v>0</v>
      </c>
      <c r="G79" s="53">
        <f>'LOOKUP  telda'!J39</f>
        <v>2</v>
      </c>
      <c r="H79" s="53">
        <f>'LOOKUP  telda'!K39</f>
        <v>0</v>
      </c>
      <c r="I79" s="53">
        <f>'LOOKUP  telda'!L39</f>
        <v>0</v>
      </c>
      <c r="J79" s="53">
        <f>'LOOKUP  telda'!P39</f>
        <v>2</v>
      </c>
      <c r="K79" s="53">
        <f>'LOOKUP  telda'!X39</f>
        <v>3</v>
      </c>
      <c r="L79" s="53">
        <f>'LOOKUP  telda'!Y39</f>
        <v>1</v>
      </c>
      <c r="M79" s="53">
        <f>SUM('DATA MTD'!I79:L79)</f>
        <v>6</v>
      </c>
      <c r="N79" s="53">
        <f>'LOOKUP  telda'!Z39</f>
        <v>9</v>
      </c>
      <c r="O79" s="53">
        <f>'LOOKUP  telda'!AA39</f>
        <v>0</v>
      </c>
      <c r="P79" s="53">
        <f>'LOOKUP  telda'!AE39-'LOOKUP  telda'!AA39</f>
        <v>0</v>
      </c>
      <c r="Q79" s="53">
        <f t="shared" si="4"/>
        <v>0</v>
      </c>
      <c r="R79" s="53">
        <f>'LOOKUP  telda'!AF39</f>
        <v>0</v>
      </c>
    </row>
    <row r="80" spans="2:18" ht="30">
      <c r="B80" s="107"/>
      <c r="C80" s="52" t="s">
        <v>112</v>
      </c>
      <c r="D80" s="53">
        <f>'LOOKUP  telda'!E40</f>
        <v>60</v>
      </c>
      <c r="E80" s="53">
        <f>'LOOKUP  telda'!F40+'LOOKUP  telda'!G40+'LOOKUP  telda'!H40</f>
        <v>1</v>
      </c>
      <c r="F80" s="53">
        <f>'LOOKUP  telda'!I40</f>
        <v>0</v>
      </c>
      <c r="G80" s="53">
        <f>'LOOKUP  telda'!J40</f>
        <v>7</v>
      </c>
      <c r="H80" s="53">
        <f>'LOOKUP  telda'!K40</f>
        <v>1</v>
      </c>
      <c r="I80" s="53">
        <f>'LOOKUP  telda'!L40</f>
        <v>0</v>
      </c>
      <c r="J80" s="53">
        <f>'LOOKUP  telda'!P40</f>
        <v>2</v>
      </c>
      <c r="K80" s="53">
        <f>'LOOKUP  telda'!X40</f>
        <v>0</v>
      </c>
      <c r="L80" s="53">
        <f>'LOOKUP  telda'!Y40</f>
        <v>2</v>
      </c>
      <c r="M80" s="53">
        <f>SUM('DATA MTD'!I80:L80)</f>
        <v>4</v>
      </c>
      <c r="N80" s="53">
        <f>'LOOKUP  telda'!Z40</f>
        <v>38</v>
      </c>
      <c r="O80" s="53">
        <f>'LOOKUP  telda'!AA40</f>
        <v>0</v>
      </c>
      <c r="P80" s="53">
        <f>'LOOKUP  telda'!AE40-'LOOKUP  telda'!AA40</f>
        <v>0</v>
      </c>
      <c r="Q80" s="53">
        <f t="shared" si="4"/>
        <v>0</v>
      </c>
      <c r="R80" s="53">
        <f>'LOOKUP  telda'!AF40</f>
        <v>9</v>
      </c>
    </row>
    <row r="81" spans="2:18">
      <c r="B81" s="107"/>
      <c r="C81" s="52" t="s">
        <v>113</v>
      </c>
      <c r="D81" s="53">
        <f>'LOOKUP  telda'!E41</f>
        <v>16</v>
      </c>
      <c r="E81" s="53">
        <f>'LOOKUP  telda'!F41+'LOOKUP  telda'!G41+'LOOKUP  telda'!H41</f>
        <v>1</v>
      </c>
      <c r="F81" s="53">
        <f>'LOOKUP  telda'!I41</f>
        <v>1</v>
      </c>
      <c r="G81" s="53">
        <f>'LOOKUP  telda'!J41</f>
        <v>0</v>
      </c>
      <c r="H81" s="53">
        <f>'LOOKUP  telda'!K41</f>
        <v>0</v>
      </c>
      <c r="I81" s="53">
        <f>'LOOKUP  telda'!L41</f>
        <v>0</v>
      </c>
      <c r="J81" s="53">
        <f>'LOOKUP  telda'!P41</f>
        <v>1</v>
      </c>
      <c r="K81" s="53">
        <f>'LOOKUP  telda'!X41</f>
        <v>1</v>
      </c>
      <c r="L81" s="53">
        <f>'LOOKUP  telda'!Y41</f>
        <v>1</v>
      </c>
      <c r="M81" s="53">
        <f>SUM('DATA MTD'!I81:L81)</f>
        <v>3</v>
      </c>
      <c r="N81" s="53">
        <f>'LOOKUP  telda'!Z41</f>
        <v>10</v>
      </c>
      <c r="O81" s="53">
        <f>'LOOKUP  telda'!AA41</f>
        <v>0</v>
      </c>
      <c r="P81" s="53">
        <f>'LOOKUP  telda'!AE41-'LOOKUP  telda'!AA41</f>
        <v>1</v>
      </c>
      <c r="Q81" s="53">
        <f t="shared" si="4"/>
        <v>1</v>
      </c>
      <c r="R81" s="53">
        <f>'LOOKUP  telda'!AF41</f>
        <v>0</v>
      </c>
    </row>
    <row r="82" spans="2:18">
      <c r="B82" s="107"/>
      <c r="C82" s="52" t="s">
        <v>114</v>
      </c>
      <c r="D82" s="53">
        <f>'LOOKUP  telda'!E42</f>
        <v>15</v>
      </c>
      <c r="E82" s="53">
        <f>'LOOKUP  telda'!F42+'LOOKUP  telda'!G42+'LOOKUP  telda'!H42</f>
        <v>0</v>
      </c>
      <c r="F82" s="53">
        <f>'LOOKUP  telda'!I42</f>
        <v>1</v>
      </c>
      <c r="G82" s="53">
        <f>'LOOKUP  telda'!J42</f>
        <v>2</v>
      </c>
      <c r="H82" s="53">
        <f>'LOOKUP  telda'!K42</f>
        <v>0</v>
      </c>
      <c r="I82" s="53">
        <f>'LOOKUP  telda'!L42</f>
        <v>0</v>
      </c>
      <c r="J82" s="53">
        <f>'LOOKUP  telda'!P42</f>
        <v>0</v>
      </c>
      <c r="K82" s="53">
        <f>'LOOKUP  telda'!X42</f>
        <v>0</v>
      </c>
      <c r="L82" s="53">
        <f>'LOOKUP  telda'!Y42</f>
        <v>0</v>
      </c>
      <c r="M82" s="53">
        <f>SUM('DATA MTD'!I82:L82)</f>
        <v>0</v>
      </c>
      <c r="N82" s="53">
        <f>'LOOKUP  telda'!Z42</f>
        <v>12</v>
      </c>
      <c r="O82" s="53">
        <f>'LOOKUP  telda'!AA42</f>
        <v>0</v>
      </c>
      <c r="P82" s="53">
        <f>'LOOKUP  telda'!AE42-'LOOKUP  telda'!AA42</f>
        <v>0</v>
      </c>
      <c r="Q82" s="53">
        <f t="shared" si="4"/>
        <v>0</v>
      </c>
      <c r="R82" s="53">
        <f>'LOOKUP  telda'!AF42</f>
        <v>0</v>
      </c>
    </row>
    <row r="83" spans="2:18" ht="30">
      <c r="B83" s="107"/>
      <c r="C83" s="52" t="s">
        <v>115</v>
      </c>
      <c r="D83" s="53">
        <f>'LOOKUP  telda'!E43</f>
        <v>46</v>
      </c>
      <c r="E83" s="53">
        <f>'LOOKUP  telda'!F43+'LOOKUP  telda'!G43+'LOOKUP  telda'!H43</f>
        <v>0</v>
      </c>
      <c r="F83" s="53">
        <f>'LOOKUP  telda'!I43</f>
        <v>1</v>
      </c>
      <c r="G83" s="53">
        <f>'LOOKUP  telda'!J43</f>
        <v>5</v>
      </c>
      <c r="H83" s="53">
        <f>'LOOKUP  telda'!K43</f>
        <v>2</v>
      </c>
      <c r="I83" s="53">
        <f>'LOOKUP  telda'!L43</f>
        <v>0</v>
      </c>
      <c r="J83" s="53">
        <f>'LOOKUP  telda'!P43</f>
        <v>4</v>
      </c>
      <c r="K83" s="53">
        <f>'LOOKUP  telda'!X43</f>
        <v>1</v>
      </c>
      <c r="L83" s="53">
        <f>'LOOKUP  telda'!Y43</f>
        <v>2</v>
      </c>
      <c r="M83" s="53">
        <f>SUM('DATA MTD'!I83:L83)</f>
        <v>7</v>
      </c>
      <c r="N83" s="53">
        <f>'LOOKUP  telda'!Z43</f>
        <v>22</v>
      </c>
      <c r="O83" s="53">
        <f>'LOOKUP  telda'!AA43</f>
        <v>2</v>
      </c>
      <c r="P83" s="53">
        <f>'LOOKUP  telda'!AE43-'LOOKUP  telda'!AA43</f>
        <v>2</v>
      </c>
      <c r="Q83" s="53">
        <f t="shared" si="4"/>
        <v>4</v>
      </c>
      <c r="R83" s="53">
        <f>'LOOKUP  telda'!AF43</f>
        <v>6</v>
      </c>
    </row>
    <row r="84" spans="2:18" ht="30">
      <c r="B84" s="107"/>
      <c r="C84" s="52" t="s">
        <v>116</v>
      </c>
      <c r="D84" s="53">
        <f>'LOOKUP  telda'!E44</f>
        <v>46</v>
      </c>
      <c r="E84" s="53">
        <f>'LOOKUP  telda'!F44+'LOOKUP  telda'!G44+'LOOKUP  telda'!H44</f>
        <v>2</v>
      </c>
      <c r="F84" s="53">
        <f>'LOOKUP  telda'!I44</f>
        <v>0</v>
      </c>
      <c r="G84" s="53">
        <f>'LOOKUP  telda'!J44</f>
        <v>6</v>
      </c>
      <c r="H84" s="53">
        <f>'LOOKUP  telda'!K44</f>
        <v>0</v>
      </c>
      <c r="I84" s="53">
        <f>'LOOKUP  telda'!L44</f>
        <v>0</v>
      </c>
      <c r="J84" s="53">
        <f>'LOOKUP  telda'!P44</f>
        <v>2</v>
      </c>
      <c r="K84" s="53">
        <f>'LOOKUP  telda'!X44</f>
        <v>0</v>
      </c>
      <c r="L84" s="53">
        <f>'LOOKUP  telda'!Y44</f>
        <v>0</v>
      </c>
      <c r="M84" s="53">
        <f>SUM('DATA MTD'!I84:L84)</f>
        <v>2</v>
      </c>
      <c r="N84" s="53">
        <f>'LOOKUP  telda'!Z44</f>
        <v>30</v>
      </c>
      <c r="O84" s="53">
        <f>'LOOKUP  telda'!AA44</f>
        <v>0</v>
      </c>
      <c r="P84" s="53">
        <f>'LOOKUP  telda'!AE44-'LOOKUP  telda'!AA44</f>
        <v>0</v>
      </c>
      <c r="Q84" s="53">
        <f t="shared" si="4"/>
        <v>0</v>
      </c>
      <c r="R84" s="53">
        <f>'LOOKUP  telda'!AF44</f>
        <v>6</v>
      </c>
    </row>
    <row r="85" spans="2:18">
      <c r="B85" s="107"/>
      <c r="C85" s="52" t="s">
        <v>117</v>
      </c>
      <c r="D85" s="53">
        <f>'LOOKUP  telda'!E45</f>
        <v>10</v>
      </c>
      <c r="E85" s="53">
        <f>'LOOKUP  telda'!F45+'LOOKUP  telda'!G45+'LOOKUP  telda'!H45</f>
        <v>0</v>
      </c>
      <c r="F85" s="53">
        <f>'LOOKUP  telda'!I45</f>
        <v>0</v>
      </c>
      <c r="G85" s="53">
        <f>'LOOKUP  telda'!J45</f>
        <v>0</v>
      </c>
      <c r="H85" s="53">
        <f>'LOOKUP  telda'!K45</f>
        <v>2</v>
      </c>
      <c r="I85" s="53">
        <f>'LOOKUP  telda'!L45</f>
        <v>0</v>
      </c>
      <c r="J85" s="53">
        <f>'LOOKUP  telda'!P45</f>
        <v>3</v>
      </c>
      <c r="K85" s="53">
        <f>'LOOKUP  telda'!X45</f>
        <v>0</v>
      </c>
      <c r="L85" s="53">
        <f>'LOOKUP  telda'!Y45</f>
        <v>1</v>
      </c>
      <c r="M85" s="53">
        <f>SUM('DATA MTD'!I85:L85)</f>
        <v>4</v>
      </c>
      <c r="N85" s="53">
        <f>'LOOKUP  telda'!Z45</f>
        <v>4</v>
      </c>
      <c r="O85" s="53">
        <f>'LOOKUP  telda'!AA45</f>
        <v>0</v>
      </c>
      <c r="P85" s="53">
        <f>'LOOKUP  telda'!AE45-'LOOKUP  telda'!AA45</f>
        <v>0</v>
      </c>
      <c r="Q85" s="53">
        <f t="shared" si="4"/>
        <v>0</v>
      </c>
      <c r="R85" s="53">
        <f>'LOOKUP  telda'!AF45</f>
        <v>0</v>
      </c>
    </row>
    <row r="86" spans="2:18">
      <c r="B86" s="107"/>
      <c r="C86" s="52" t="s">
        <v>118</v>
      </c>
      <c r="D86" s="53">
        <f>'LOOKUP  telda'!E46</f>
        <v>53</v>
      </c>
      <c r="E86" s="53">
        <f>'LOOKUP  telda'!F46+'LOOKUP  telda'!G46+'LOOKUP  telda'!H46</f>
        <v>0</v>
      </c>
      <c r="F86" s="53">
        <f>'LOOKUP  telda'!I46</f>
        <v>1</v>
      </c>
      <c r="G86" s="53">
        <f>'LOOKUP  telda'!J46</f>
        <v>2</v>
      </c>
      <c r="H86" s="53">
        <f>'LOOKUP  telda'!K46</f>
        <v>1</v>
      </c>
      <c r="I86" s="53">
        <f>'LOOKUP  telda'!L46</f>
        <v>0</v>
      </c>
      <c r="J86" s="53">
        <f>'LOOKUP  telda'!P46</f>
        <v>4</v>
      </c>
      <c r="K86" s="53">
        <f>'LOOKUP  telda'!X46</f>
        <v>3</v>
      </c>
      <c r="L86" s="53">
        <f>'LOOKUP  telda'!Y46</f>
        <v>0</v>
      </c>
      <c r="M86" s="53">
        <f>SUM('DATA MTD'!I86:L86)</f>
        <v>7</v>
      </c>
      <c r="N86" s="53">
        <f>'LOOKUP  telda'!Z46</f>
        <v>28</v>
      </c>
      <c r="O86" s="53">
        <f>'LOOKUP  telda'!AA46</f>
        <v>0</v>
      </c>
      <c r="P86" s="53">
        <f>'LOOKUP  telda'!AE46-'LOOKUP  telda'!AA46</f>
        <v>1</v>
      </c>
      <c r="Q86" s="53">
        <f t="shared" si="4"/>
        <v>1</v>
      </c>
      <c r="R86" s="53">
        <f>'LOOKUP  telda'!AF46</f>
        <v>13</v>
      </c>
    </row>
    <row r="87" spans="2:18">
      <c r="B87" s="107"/>
      <c r="C87" s="52" t="s">
        <v>119</v>
      </c>
      <c r="D87" s="53">
        <f>'LOOKUP  telda'!E47</f>
        <v>0</v>
      </c>
      <c r="E87" s="53">
        <f>'LOOKUP  telda'!F47+'LOOKUP  telda'!G47+'LOOKUP  telda'!H47</f>
        <v>0</v>
      </c>
      <c r="F87" s="53">
        <f>'LOOKUP  telda'!I47</f>
        <v>0</v>
      </c>
      <c r="G87" s="53">
        <f>'LOOKUP  telda'!J47</f>
        <v>0</v>
      </c>
      <c r="H87" s="53">
        <f>'LOOKUP  telda'!K47</f>
        <v>0</v>
      </c>
      <c r="I87" s="53">
        <f>'LOOKUP  telda'!L47</f>
        <v>0</v>
      </c>
      <c r="J87" s="53">
        <f>'LOOKUP  telda'!P47</f>
        <v>0</v>
      </c>
      <c r="K87" s="53">
        <f>'LOOKUP  telda'!X47</f>
        <v>0</v>
      </c>
      <c r="L87" s="53">
        <f>'LOOKUP  telda'!Y47</f>
        <v>0</v>
      </c>
      <c r="M87" s="53">
        <f>SUM('DATA MTD'!I87:L87)</f>
        <v>0</v>
      </c>
      <c r="N87" s="53">
        <f>'LOOKUP  telda'!Z47</f>
        <v>0</v>
      </c>
      <c r="O87" s="53">
        <f>'LOOKUP  telda'!AA47</f>
        <v>0</v>
      </c>
      <c r="P87" s="53">
        <f>'LOOKUP  telda'!AE47-'LOOKUP  telda'!AA47</f>
        <v>0</v>
      </c>
      <c r="Q87" s="53">
        <f t="shared" si="4"/>
        <v>0</v>
      </c>
      <c r="R87" s="53">
        <f>'LOOKUP  telda'!AF47</f>
        <v>0</v>
      </c>
    </row>
    <row r="88" spans="2:18">
      <c r="B88" s="108"/>
      <c r="C88" s="52" t="s">
        <v>120</v>
      </c>
      <c r="D88" s="53">
        <f>'LOOKUP  telda'!E48</f>
        <v>3</v>
      </c>
      <c r="E88" s="53">
        <f>'LOOKUP  telda'!F48+'LOOKUP  telda'!G48+'LOOKUP  telda'!H48</f>
        <v>0</v>
      </c>
      <c r="F88" s="53">
        <f>'LOOKUP  telda'!I48</f>
        <v>0</v>
      </c>
      <c r="G88" s="53">
        <f>'LOOKUP  telda'!J48</f>
        <v>0</v>
      </c>
      <c r="H88" s="53">
        <f>'LOOKUP  telda'!K48</f>
        <v>0</v>
      </c>
      <c r="I88" s="53">
        <f>'LOOKUP  telda'!L48</f>
        <v>0</v>
      </c>
      <c r="J88" s="53">
        <f>'LOOKUP  telda'!P48</f>
        <v>0</v>
      </c>
      <c r="K88" s="53">
        <f>'LOOKUP  telda'!X48</f>
        <v>0</v>
      </c>
      <c r="L88" s="53">
        <f>'LOOKUP  telda'!Y48</f>
        <v>0</v>
      </c>
      <c r="M88" s="53">
        <f>SUM('DATA MTD'!I88:L88)</f>
        <v>0</v>
      </c>
      <c r="N88" s="53">
        <f>'LOOKUP  telda'!Z48</f>
        <v>3</v>
      </c>
      <c r="O88" s="53">
        <f>'LOOKUP  telda'!AA48</f>
        <v>0</v>
      </c>
      <c r="P88" s="53">
        <f>'LOOKUP  telda'!AE48-'LOOKUP  telda'!AA48</f>
        <v>0</v>
      </c>
      <c r="Q88" s="53">
        <f t="shared" si="4"/>
        <v>0</v>
      </c>
      <c r="R88" s="53">
        <f>'LOOKUP  telda'!AF48</f>
        <v>0</v>
      </c>
    </row>
    <row r="89" spans="2:18">
      <c r="B89" s="106" t="s">
        <v>55</v>
      </c>
      <c r="C89" s="52" t="s">
        <v>121</v>
      </c>
      <c r="D89" s="53">
        <f>'LOOKUP  telda'!E49</f>
        <v>120</v>
      </c>
      <c r="E89" s="53">
        <f>'LOOKUP  telda'!F49+'LOOKUP  telda'!G49+'LOOKUP  telda'!H49</f>
        <v>4</v>
      </c>
      <c r="F89" s="53">
        <f>'LOOKUP  telda'!I49</f>
        <v>7</v>
      </c>
      <c r="G89" s="53">
        <f>'LOOKUP  telda'!J49</f>
        <v>28</v>
      </c>
      <c r="H89" s="53">
        <f>'LOOKUP  telda'!K49</f>
        <v>0</v>
      </c>
      <c r="I89" s="53">
        <f>'LOOKUP  telda'!L49</f>
        <v>0</v>
      </c>
      <c r="J89" s="53">
        <f>'LOOKUP  telda'!P49</f>
        <v>0</v>
      </c>
      <c r="K89" s="53">
        <f>'LOOKUP  telda'!X49</f>
        <v>2</v>
      </c>
      <c r="L89" s="53">
        <f>'LOOKUP  telda'!Y49</f>
        <v>4</v>
      </c>
      <c r="M89" s="53">
        <f>SUM('DATA MTD'!I89:L89)</f>
        <v>6</v>
      </c>
      <c r="N89" s="53">
        <f>'LOOKUP  telda'!Z49</f>
        <v>55</v>
      </c>
      <c r="O89" s="53">
        <f>'LOOKUP  telda'!AA49</f>
        <v>0</v>
      </c>
      <c r="P89" s="53">
        <f>'LOOKUP  telda'!AE49-'LOOKUP  telda'!AA49</f>
        <v>0</v>
      </c>
      <c r="Q89" s="53">
        <f t="shared" si="4"/>
        <v>0</v>
      </c>
      <c r="R89" s="53">
        <f>'LOOKUP  telda'!AF49</f>
        <v>20</v>
      </c>
    </row>
    <row r="90" spans="2:18">
      <c r="B90" s="107"/>
      <c r="C90" s="52" t="s">
        <v>122</v>
      </c>
      <c r="D90" s="53">
        <f>'LOOKUP  telda'!E50</f>
        <v>63</v>
      </c>
      <c r="E90" s="53">
        <f>'LOOKUP  telda'!F50+'LOOKUP  telda'!G50+'LOOKUP  telda'!H50</f>
        <v>0</v>
      </c>
      <c r="F90" s="53">
        <f>'LOOKUP  telda'!I50</f>
        <v>5</v>
      </c>
      <c r="G90" s="53">
        <f>'LOOKUP  telda'!J50</f>
        <v>5</v>
      </c>
      <c r="H90" s="53">
        <f>'LOOKUP  telda'!K50</f>
        <v>0</v>
      </c>
      <c r="I90" s="53">
        <f>'LOOKUP  telda'!L50</f>
        <v>0</v>
      </c>
      <c r="J90" s="53">
        <f>'LOOKUP  telda'!P50</f>
        <v>0</v>
      </c>
      <c r="K90" s="53">
        <f>'LOOKUP  telda'!X50</f>
        <v>2</v>
      </c>
      <c r="L90" s="53">
        <f>'LOOKUP  telda'!Y50</f>
        <v>1</v>
      </c>
      <c r="M90" s="53">
        <f>SUM('DATA MTD'!I90:L90)</f>
        <v>3</v>
      </c>
      <c r="N90" s="53">
        <f>'LOOKUP  telda'!Z50</f>
        <v>41</v>
      </c>
      <c r="O90" s="53">
        <f>'LOOKUP  telda'!AA50</f>
        <v>0</v>
      </c>
      <c r="P90" s="53">
        <f>'LOOKUP  telda'!AE50-'LOOKUP  telda'!AA50</f>
        <v>0</v>
      </c>
      <c r="Q90" s="53">
        <f t="shared" si="4"/>
        <v>0</v>
      </c>
      <c r="R90" s="53">
        <f>'LOOKUP  telda'!AF50</f>
        <v>9</v>
      </c>
    </row>
    <row r="91" spans="2:18">
      <c r="B91" s="107"/>
      <c r="C91" s="52" t="s">
        <v>123</v>
      </c>
      <c r="D91" s="53">
        <f>'LOOKUP  telda'!E51</f>
        <v>25</v>
      </c>
      <c r="E91" s="53">
        <f>'LOOKUP  telda'!F51+'LOOKUP  telda'!G51+'LOOKUP  telda'!H51</f>
        <v>1</v>
      </c>
      <c r="F91" s="53">
        <f>'LOOKUP  telda'!I51</f>
        <v>0</v>
      </c>
      <c r="G91" s="53">
        <f>'LOOKUP  telda'!J51</f>
        <v>2</v>
      </c>
      <c r="H91" s="53">
        <f>'LOOKUP  telda'!K51</f>
        <v>0</v>
      </c>
      <c r="I91" s="53">
        <f>'LOOKUP  telda'!L51</f>
        <v>0</v>
      </c>
      <c r="J91" s="53">
        <f>'LOOKUP  telda'!P51</f>
        <v>0</v>
      </c>
      <c r="K91" s="53">
        <f>'LOOKUP  telda'!X51</f>
        <v>0</v>
      </c>
      <c r="L91" s="53">
        <f>'LOOKUP  telda'!Y51</f>
        <v>1</v>
      </c>
      <c r="M91" s="53">
        <f>SUM('DATA MTD'!I91:L91)</f>
        <v>1</v>
      </c>
      <c r="N91" s="53">
        <f>'LOOKUP  telda'!Z51</f>
        <v>19</v>
      </c>
      <c r="O91" s="53">
        <f>'LOOKUP  telda'!AA51</f>
        <v>0</v>
      </c>
      <c r="P91" s="53">
        <f>'LOOKUP  telda'!AE51-'LOOKUP  telda'!AA51</f>
        <v>0</v>
      </c>
      <c r="Q91" s="53">
        <f t="shared" si="4"/>
        <v>0</v>
      </c>
      <c r="R91" s="53">
        <f>'LOOKUP  telda'!AF51</f>
        <v>2</v>
      </c>
    </row>
    <row r="92" spans="2:18">
      <c r="B92" s="107"/>
      <c r="C92" s="52" t="s">
        <v>124</v>
      </c>
      <c r="D92" s="53">
        <f>'LOOKUP  telda'!E52</f>
        <v>36</v>
      </c>
      <c r="E92" s="53">
        <f>'LOOKUP  telda'!F52+'LOOKUP  telda'!G52+'LOOKUP  telda'!H52</f>
        <v>0</v>
      </c>
      <c r="F92" s="53">
        <f>'LOOKUP  telda'!I52</f>
        <v>0</v>
      </c>
      <c r="G92" s="53">
        <f>'LOOKUP  telda'!J52</f>
        <v>3</v>
      </c>
      <c r="H92" s="53">
        <f>'LOOKUP  telda'!K52</f>
        <v>0</v>
      </c>
      <c r="I92" s="53">
        <f>'LOOKUP  telda'!L52</f>
        <v>0</v>
      </c>
      <c r="J92" s="53">
        <f>'LOOKUP  telda'!P52</f>
        <v>0</v>
      </c>
      <c r="K92" s="53">
        <f>'LOOKUP  telda'!X52</f>
        <v>0</v>
      </c>
      <c r="L92" s="53">
        <f>'LOOKUP  telda'!Y52</f>
        <v>0</v>
      </c>
      <c r="M92" s="53">
        <f>SUM('DATA MTD'!I92:L92)</f>
        <v>0</v>
      </c>
      <c r="N92" s="53">
        <f>'LOOKUP  telda'!Z52</f>
        <v>25</v>
      </c>
      <c r="O92" s="53">
        <f>'LOOKUP  telda'!AA52</f>
        <v>0</v>
      </c>
      <c r="P92" s="53">
        <f>'LOOKUP  telda'!AE52-'LOOKUP  telda'!AA52</f>
        <v>0</v>
      </c>
      <c r="Q92" s="53">
        <f t="shared" si="4"/>
        <v>0</v>
      </c>
      <c r="R92" s="53">
        <f>'LOOKUP  telda'!AF52</f>
        <v>8</v>
      </c>
    </row>
    <row r="93" spans="2:18">
      <c r="B93" s="107"/>
      <c r="C93" s="52" t="s">
        <v>125</v>
      </c>
      <c r="D93" s="53">
        <f>'LOOKUP  telda'!E53</f>
        <v>45</v>
      </c>
      <c r="E93" s="53">
        <f>'LOOKUP  telda'!F53+'LOOKUP  telda'!G53+'LOOKUP  telda'!H53</f>
        <v>0</v>
      </c>
      <c r="F93" s="53">
        <f>'LOOKUP  telda'!I53</f>
        <v>1</v>
      </c>
      <c r="G93" s="53">
        <f>'LOOKUP  telda'!J53</f>
        <v>5</v>
      </c>
      <c r="H93" s="53">
        <f>'LOOKUP  telda'!K53</f>
        <v>0</v>
      </c>
      <c r="I93" s="53">
        <f>'LOOKUP  telda'!L53</f>
        <v>0</v>
      </c>
      <c r="J93" s="53">
        <f>'LOOKUP  telda'!P53</f>
        <v>0</v>
      </c>
      <c r="K93" s="53">
        <f>'LOOKUP  telda'!X53</f>
        <v>2</v>
      </c>
      <c r="L93" s="53">
        <f>'LOOKUP  telda'!Y53</f>
        <v>0</v>
      </c>
      <c r="M93" s="53">
        <f>SUM('DATA MTD'!I93:L93)</f>
        <v>2</v>
      </c>
      <c r="N93" s="53">
        <f>'LOOKUP  telda'!Z53</f>
        <v>32</v>
      </c>
      <c r="O93" s="53">
        <f>'LOOKUP  telda'!AA53</f>
        <v>0</v>
      </c>
      <c r="P93" s="53">
        <f>'LOOKUP  telda'!AE53-'LOOKUP  telda'!AA53</f>
        <v>0</v>
      </c>
      <c r="Q93" s="53">
        <f t="shared" si="4"/>
        <v>0</v>
      </c>
      <c r="R93" s="53">
        <f>'LOOKUP  telda'!AF53</f>
        <v>5</v>
      </c>
    </row>
    <row r="94" spans="2:18">
      <c r="B94" s="107"/>
      <c r="C94" s="52" t="s">
        <v>126</v>
      </c>
      <c r="D94" s="53">
        <f>'LOOKUP  telda'!E54</f>
        <v>61</v>
      </c>
      <c r="E94" s="53">
        <f>'LOOKUP  telda'!F54+'LOOKUP  telda'!G54+'LOOKUP  telda'!H54</f>
        <v>2</v>
      </c>
      <c r="F94" s="53">
        <f>'LOOKUP  telda'!I54</f>
        <v>1</v>
      </c>
      <c r="G94" s="53">
        <f>'LOOKUP  telda'!J54</f>
        <v>2</v>
      </c>
      <c r="H94" s="53">
        <f>'LOOKUP  telda'!K54</f>
        <v>0</v>
      </c>
      <c r="I94" s="53">
        <f>'LOOKUP  telda'!L54</f>
        <v>0</v>
      </c>
      <c r="J94" s="53">
        <f>'LOOKUP  telda'!P54</f>
        <v>0</v>
      </c>
      <c r="K94" s="53">
        <f>'LOOKUP  telda'!X54</f>
        <v>0</v>
      </c>
      <c r="L94" s="53">
        <f>'LOOKUP  telda'!Y54</f>
        <v>0</v>
      </c>
      <c r="M94" s="53">
        <f>SUM('DATA MTD'!I94:L94)</f>
        <v>0</v>
      </c>
      <c r="N94" s="53">
        <f>'LOOKUP  telda'!Z54</f>
        <v>42</v>
      </c>
      <c r="O94" s="53">
        <f>'LOOKUP  telda'!AA54</f>
        <v>0</v>
      </c>
      <c r="P94" s="53">
        <f>'LOOKUP  telda'!AE54-'LOOKUP  telda'!AA54</f>
        <v>0</v>
      </c>
      <c r="Q94" s="53">
        <f t="shared" si="4"/>
        <v>0</v>
      </c>
      <c r="R94" s="53">
        <f>'LOOKUP  telda'!AF54</f>
        <v>14</v>
      </c>
    </row>
    <row r="95" spans="2:18">
      <c r="B95" s="107"/>
      <c r="C95" s="52" t="s">
        <v>127</v>
      </c>
      <c r="D95" s="53">
        <f>'LOOKUP  telda'!E55</f>
        <v>104</v>
      </c>
      <c r="E95" s="53">
        <f>'LOOKUP  telda'!F55+'LOOKUP  telda'!G55+'LOOKUP  telda'!H55</f>
        <v>11</v>
      </c>
      <c r="F95" s="53">
        <f>'LOOKUP  telda'!I55</f>
        <v>5</v>
      </c>
      <c r="G95" s="53">
        <f>'LOOKUP  telda'!J55</f>
        <v>16</v>
      </c>
      <c r="H95" s="53">
        <f>'LOOKUP  telda'!K55</f>
        <v>0</v>
      </c>
      <c r="I95" s="53">
        <f>'LOOKUP  telda'!L55</f>
        <v>0</v>
      </c>
      <c r="J95" s="53">
        <f>'LOOKUP  telda'!P55</f>
        <v>0</v>
      </c>
      <c r="K95" s="53">
        <f>'LOOKUP  telda'!X55</f>
        <v>1</v>
      </c>
      <c r="L95" s="53">
        <f>'LOOKUP  telda'!Y55</f>
        <v>3</v>
      </c>
      <c r="M95" s="53">
        <f>SUM('DATA MTD'!I95:L95)</f>
        <v>4</v>
      </c>
      <c r="N95" s="53">
        <f>'LOOKUP  telda'!Z55</f>
        <v>57</v>
      </c>
      <c r="O95" s="53">
        <f>'LOOKUP  telda'!AA55</f>
        <v>0</v>
      </c>
      <c r="P95" s="53">
        <f>'LOOKUP  telda'!AE55-'LOOKUP  telda'!AA55</f>
        <v>0</v>
      </c>
      <c r="Q95" s="53">
        <f t="shared" si="4"/>
        <v>0</v>
      </c>
      <c r="R95" s="53">
        <f>'LOOKUP  telda'!AF55</f>
        <v>11</v>
      </c>
    </row>
    <row r="96" spans="2:18">
      <c r="B96" s="108"/>
      <c r="C96" s="52" t="s">
        <v>128</v>
      </c>
      <c r="D96" s="53">
        <f>'LOOKUP  telda'!E56</f>
        <v>79</v>
      </c>
      <c r="E96" s="53">
        <f>'LOOKUP  telda'!F56+'LOOKUP  telda'!G56+'LOOKUP  telda'!H56</f>
        <v>0</v>
      </c>
      <c r="F96" s="53">
        <f>'LOOKUP  telda'!I56</f>
        <v>3</v>
      </c>
      <c r="G96" s="53">
        <f>'LOOKUP  telda'!J56</f>
        <v>15</v>
      </c>
      <c r="H96" s="53">
        <f>'LOOKUP  telda'!K56</f>
        <v>0</v>
      </c>
      <c r="I96" s="53">
        <f>'LOOKUP  telda'!L56</f>
        <v>0</v>
      </c>
      <c r="J96" s="53">
        <f>'LOOKUP  telda'!P56</f>
        <v>0</v>
      </c>
      <c r="K96" s="53">
        <f>'LOOKUP  telda'!X56</f>
        <v>0</v>
      </c>
      <c r="L96" s="53">
        <f>'LOOKUP  telda'!Y56</f>
        <v>0</v>
      </c>
      <c r="M96" s="53">
        <f>SUM('DATA MTD'!I96:L96)</f>
        <v>0</v>
      </c>
      <c r="N96" s="53">
        <f>'LOOKUP  telda'!Z56</f>
        <v>48</v>
      </c>
      <c r="O96" s="53">
        <f>'LOOKUP  telda'!AA56</f>
        <v>0</v>
      </c>
      <c r="P96" s="53">
        <f>'LOOKUP  telda'!AE56-'LOOKUP  telda'!AA56</f>
        <v>3</v>
      </c>
      <c r="Q96" s="53">
        <f t="shared" si="4"/>
        <v>3</v>
      </c>
      <c r="R96" s="53">
        <f>'LOOKUP  telda'!AF56</f>
        <v>10</v>
      </c>
    </row>
    <row r="97" spans="2:18" ht="15.75">
      <c r="B97" s="104" t="s">
        <v>62</v>
      </c>
      <c r="C97" s="105"/>
      <c r="D97" s="56">
        <f>SUM(D47:D96)</f>
        <v>1968</v>
      </c>
      <c r="E97" s="56">
        <f t="shared" ref="E97:R97" si="5">SUM(E47:E96)</f>
        <v>57</v>
      </c>
      <c r="F97" s="56">
        <f t="shared" si="5"/>
        <v>48</v>
      </c>
      <c r="G97" s="56">
        <f t="shared" si="5"/>
        <v>178</v>
      </c>
      <c r="H97" s="56">
        <f t="shared" si="5"/>
        <v>10</v>
      </c>
      <c r="I97" s="56">
        <f t="shared" si="5"/>
        <v>0</v>
      </c>
      <c r="J97" s="56">
        <f t="shared" si="5"/>
        <v>36</v>
      </c>
      <c r="K97" s="56">
        <f t="shared" si="5"/>
        <v>45</v>
      </c>
      <c r="L97" s="56">
        <f t="shared" si="5"/>
        <v>27</v>
      </c>
      <c r="M97" s="56">
        <f t="shared" si="5"/>
        <v>108</v>
      </c>
      <c r="N97" s="56">
        <f t="shared" si="5"/>
        <v>1310</v>
      </c>
      <c r="O97" s="56">
        <f t="shared" si="5"/>
        <v>11</v>
      </c>
      <c r="P97" s="56">
        <f t="shared" si="5"/>
        <v>18</v>
      </c>
      <c r="Q97" s="56">
        <f t="shared" si="5"/>
        <v>29</v>
      </c>
      <c r="R97" s="56">
        <f t="shared" si="5"/>
        <v>227</v>
      </c>
    </row>
  </sheetData>
  <mergeCells count="76">
    <mergeCell ref="L7:N8"/>
    <mergeCell ref="Z6:AC8"/>
    <mergeCell ref="B1:Q4"/>
    <mergeCell ref="N23:O25"/>
    <mergeCell ref="O43:P45"/>
    <mergeCell ref="U8:U9"/>
    <mergeCell ref="V8:V9"/>
    <mergeCell ref="W7:W9"/>
    <mergeCell ref="X7:X9"/>
    <mergeCell ref="Y6:Y9"/>
    <mergeCell ref="P23:P26"/>
    <mergeCell ref="Q23:Q26"/>
    <mergeCell ref="Q43:Q46"/>
    <mergeCell ref="R43:R46"/>
    <mergeCell ref="T8:T9"/>
    <mergeCell ref="L23:L26"/>
    <mergeCell ref="AD6:AD9"/>
    <mergeCell ref="AE6:AE9"/>
    <mergeCell ref="AF6:AF9"/>
    <mergeCell ref="AG6:AG9"/>
    <mergeCell ref="AH6:AH9"/>
    <mergeCell ref="N43:N46"/>
    <mergeCell ref="B23:B26"/>
    <mergeCell ref="B43:B46"/>
    <mergeCell ref="H23:K23"/>
    <mergeCell ref="C34:D34"/>
    <mergeCell ref="C35:D35"/>
    <mergeCell ref="C36:D36"/>
    <mergeCell ref="C37:D37"/>
    <mergeCell ref="C23:C26"/>
    <mergeCell ref="D23:D26"/>
    <mergeCell ref="E23:E26"/>
    <mergeCell ref="F23:F26"/>
    <mergeCell ref="G23:G26"/>
    <mergeCell ref="J44:J46"/>
    <mergeCell ref="K44:K46"/>
    <mergeCell ref="L44:L46"/>
    <mergeCell ref="M23:M26"/>
    <mergeCell ref="M43:M46"/>
    <mergeCell ref="E43:E46"/>
    <mergeCell ref="F43:F46"/>
    <mergeCell ref="G43:G46"/>
    <mergeCell ref="H43:H46"/>
    <mergeCell ref="I44:I46"/>
    <mergeCell ref="E6:E9"/>
    <mergeCell ref="F6:F9"/>
    <mergeCell ref="G6:G9"/>
    <mergeCell ref="H6:H9"/>
    <mergeCell ref="B97:C97"/>
    <mergeCell ref="B77:B88"/>
    <mergeCell ref="B89:B96"/>
    <mergeCell ref="C43:C46"/>
    <mergeCell ref="D43:D46"/>
    <mergeCell ref="B47:B54"/>
    <mergeCell ref="B55:B66"/>
    <mergeCell ref="B67:B76"/>
    <mergeCell ref="C38:D38"/>
    <mergeCell ref="B40:Q40"/>
    <mergeCell ref="B41:Q41"/>
    <mergeCell ref="I43:L43"/>
    <mergeCell ref="I6:I9"/>
    <mergeCell ref="J6:J9"/>
    <mergeCell ref="K7:K8"/>
    <mergeCell ref="O7:O9"/>
    <mergeCell ref="H24:H26"/>
    <mergeCell ref="I24:I26"/>
    <mergeCell ref="J24:J26"/>
    <mergeCell ref="K24:K26"/>
    <mergeCell ref="K6:X6"/>
    <mergeCell ref="P7:V7"/>
    <mergeCell ref="P8:S8"/>
    <mergeCell ref="B20:Q20"/>
    <mergeCell ref="B21:Q21"/>
    <mergeCell ref="B6:B9"/>
    <mergeCell ref="C6:C9"/>
    <mergeCell ref="D6:D9"/>
  </mergeCells>
  <conditionalFormatting sqref="C47:R96">
    <cfRule type="expression" dxfId="22" priority="1">
      <formula>MOD(ROW(),2)=0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E83"/>
  <sheetViews>
    <sheetView showGridLines="0" topLeftCell="A20" zoomScale="70" zoomScaleNormal="70" workbookViewId="0">
      <selection activeCell="S33" sqref="S33"/>
    </sheetView>
  </sheetViews>
  <sheetFormatPr defaultColWidth="9" defaultRowHeight="15"/>
  <cols>
    <col min="2" max="2" width="22.85546875" style="19" customWidth="1"/>
    <col min="3" max="3" width="21" customWidth="1"/>
    <col min="4" max="4" width="13.28515625" customWidth="1"/>
    <col min="5" max="5" width="16" customWidth="1"/>
    <col min="6" max="6" width="13.5703125" customWidth="1"/>
    <col min="7" max="7" width="9.7109375" customWidth="1"/>
    <col min="8" max="8" width="10.85546875" customWidth="1"/>
    <col min="9" max="9" width="9" customWidth="1"/>
    <col min="10" max="10" width="12.7109375" customWidth="1"/>
    <col min="11" max="11" width="10.42578125" customWidth="1"/>
    <col min="12" max="12" width="11.140625" customWidth="1"/>
    <col min="13" max="13" width="12.28515625" customWidth="1"/>
    <col min="14" max="14" width="10.85546875" customWidth="1"/>
    <col min="15" max="15" width="13.140625" customWidth="1"/>
    <col min="16" max="16" width="13.42578125" customWidth="1"/>
    <col min="17" max="17" width="12" customWidth="1"/>
    <col min="18" max="18" width="13.140625" customWidth="1"/>
    <col min="19" max="19" width="13.5703125" customWidth="1"/>
    <col min="20" max="20" width="9.140625" customWidth="1"/>
    <col min="21" max="21" width="11.42578125" customWidth="1"/>
    <col min="22" max="22" width="20" customWidth="1"/>
    <col min="27" max="27" width="11.5703125" customWidth="1"/>
  </cols>
  <sheetData>
    <row r="2" spans="3:31" ht="18.75">
      <c r="C2" s="101" t="str">
        <f ca="1">"PROVISIONING NEW SALES INDIBIZ TR3 JBN MTD  "&amp;TEXT(TODAY()-1,"YYYY-MM-DD ")</f>
        <v xml:space="preserve">PROVISIONING NEW SALES INDIBIZ TR3 JBN MTD  2026-08-18 </v>
      </c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20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</row>
    <row r="3" spans="3:31" ht="18.75">
      <c r="C3" s="101" t="str">
        <f ca="1">"PERIODE ORDER &amp; PS : 2026-01-01 to  "&amp;TEXT(TODAY()-1,"YYYY-MM-DD ")</f>
        <v xml:space="preserve">PERIODE ORDER &amp; PS : 2026-01-01 to  2026-08-18 </v>
      </c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20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</row>
    <row r="4" spans="3:31" ht="23.25" customHeight="1">
      <c r="C4" s="129" t="s">
        <v>677</v>
      </c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21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</row>
    <row r="6" spans="3:31" ht="14.45" customHeight="1">
      <c r="C6" s="132" t="s">
        <v>1</v>
      </c>
      <c r="D6" s="135" t="s">
        <v>129</v>
      </c>
      <c r="E6" s="135" t="s">
        <v>67</v>
      </c>
      <c r="F6" s="158" t="s">
        <v>12</v>
      </c>
      <c r="G6" s="159"/>
      <c r="H6" s="160"/>
      <c r="I6" s="138" t="s">
        <v>14</v>
      </c>
      <c r="J6" s="141" t="s">
        <v>8</v>
      </c>
      <c r="K6" s="141" t="s">
        <v>9</v>
      </c>
      <c r="L6" s="167" t="s">
        <v>10</v>
      </c>
      <c r="M6" s="168"/>
      <c r="N6" s="168"/>
      <c r="O6" s="169"/>
      <c r="P6" s="144" t="s">
        <v>11</v>
      </c>
      <c r="Q6" s="147" t="s">
        <v>130</v>
      </c>
      <c r="R6" s="147" t="s">
        <v>131</v>
      </c>
      <c r="S6" s="147" t="s">
        <v>132</v>
      </c>
    </row>
    <row r="7" spans="3:31" ht="15.6" customHeight="1">
      <c r="C7" s="133"/>
      <c r="D7" s="136"/>
      <c r="E7" s="136"/>
      <c r="F7" s="161"/>
      <c r="G7" s="162"/>
      <c r="H7" s="163"/>
      <c r="I7" s="139"/>
      <c r="J7" s="142"/>
      <c r="K7" s="142"/>
      <c r="L7" s="170"/>
      <c r="M7" s="171"/>
      <c r="N7" s="171"/>
      <c r="O7" s="172"/>
      <c r="P7" s="145"/>
      <c r="Q7" s="148"/>
      <c r="R7" s="148"/>
      <c r="S7" s="148"/>
    </row>
    <row r="8" spans="3:31" ht="14.45" customHeight="1">
      <c r="C8" s="133"/>
      <c r="D8" s="136"/>
      <c r="E8" s="136"/>
      <c r="F8" s="164"/>
      <c r="G8" s="165"/>
      <c r="H8" s="166"/>
      <c r="I8" s="139"/>
      <c r="J8" s="142"/>
      <c r="K8" s="142"/>
      <c r="L8" s="173"/>
      <c r="M8" s="174"/>
      <c r="N8" s="174"/>
      <c r="O8" s="175"/>
      <c r="P8" s="145"/>
      <c r="Q8" s="148"/>
      <c r="R8" s="148"/>
      <c r="S8" s="148"/>
    </row>
    <row r="9" spans="3:31" ht="49.5" customHeight="1">
      <c r="C9" s="134"/>
      <c r="D9" s="137"/>
      <c r="E9" s="137"/>
      <c r="F9" s="22" t="s">
        <v>133</v>
      </c>
      <c r="G9" s="22" t="s">
        <v>30</v>
      </c>
      <c r="H9" s="22" t="s">
        <v>69</v>
      </c>
      <c r="I9" s="140"/>
      <c r="J9" s="143"/>
      <c r="K9" s="143"/>
      <c r="L9" s="37" t="s">
        <v>2</v>
      </c>
      <c r="M9" s="37" t="s">
        <v>18</v>
      </c>
      <c r="N9" s="37" t="s">
        <v>20</v>
      </c>
      <c r="O9" s="37" t="s">
        <v>22</v>
      </c>
      <c r="P9" s="146"/>
      <c r="Q9" s="149"/>
      <c r="R9" s="149"/>
      <c r="S9" s="149"/>
      <c r="X9">
        <f>205/216</f>
        <v>0.94907407407407407</v>
      </c>
    </row>
    <row r="10" spans="3:31" ht="15.75">
      <c r="C10" s="23" t="s">
        <v>34</v>
      </c>
      <c r="D10" s="24">
        <f>'COPY DATA XPRO'!E63</f>
        <v>180</v>
      </c>
      <c r="E10" s="24">
        <f>'COPY DATA XPRO'!F63+'COPY DATA XPRO'!G63+'COPY DATA XPRO'!H63</f>
        <v>15</v>
      </c>
      <c r="F10" s="24">
        <f>'COPY DATA XPRO'!I63</f>
        <v>10</v>
      </c>
      <c r="G10" s="24">
        <f>'COPY DATA XPRO'!AA63</f>
        <v>1</v>
      </c>
      <c r="H10" s="24">
        <f>'COPY DATA XPRO'!AE63-HARIAN!G10</f>
        <v>3</v>
      </c>
      <c r="I10" s="24">
        <f>'COPY DATA XPRO'!AF63</f>
        <v>35</v>
      </c>
      <c r="J10" s="24">
        <f>'COPY DATA XPRO'!J63</f>
        <v>6</v>
      </c>
      <c r="K10" s="24">
        <f>'COPY DATA XPRO'!K63</f>
        <v>2</v>
      </c>
      <c r="L10" s="24">
        <f>'COPY DATA XPRO'!L63</f>
        <v>0</v>
      </c>
      <c r="M10" s="24">
        <f>'COPY DATA XPRO'!P63</f>
        <v>2</v>
      </c>
      <c r="N10" s="24">
        <f>'COPY DATA XPRO'!X63</f>
        <v>6</v>
      </c>
      <c r="O10" s="24">
        <f>'COPY DATA XPRO'!Y63</f>
        <v>3</v>
      </c>
      <c r="P10" s="24">
        <f>'COPY DATA XPRO'!Z63</f>
        <v>97</v>
      </c>
      <c r="Q10" s="40">
        <f t="shared" ref="Q10:R15" si="0">T10</f>
        <v>0.72932330827067671</v>
      </c>
      <c r="R10" s="40">
        <f>U10</f>
        <v>0.89814814814814814</v>
      </c>
      <c r="S10" s="40">
        <f>VLOOKUP(C10,Sheet3!$A$19:$G$81,7,FALSE)</f>
        <v>0.82474226804123707</v>
      </c>
      <c r="T10" s="8">
        <f t="shared" ref="T10:T15" si="1">P10/(D10-F10-K10-I10)</f>
        <v>0.72932330827067671</v>
      </c>
      <c r="U10" s="8">
        <f>P10/(M10+N10+O10+P10)</f>
        <v>0.89814814814814814</v>
      </c>
    </row>
    <row r="11" spans="3:31" ht="15.75">
      <c r="C11" s="23" t="s">
        <v>38</v>
      </c>
      <c r="D11" s="24">
        <f>'COPY DATA XPRO'!E64</f>
        <v>531</v>
      </c>
      <c r="E11" s="24">
        <f>'COPY DATA XPRO'!F64+'COPY DATA XPRO'!G64+'COPY DATA XPRO'!H64</f>
        <v>0</v>
      </c>
      <c r="F11" s="24">
        <f>'COPY DATA XPRO'!I64</f>
        <v>1</v>
      </c>
      <c r="G11" s="24">
        <f>'COPY DATA XPRO'!AA64</f>
        <v>2</v>
      </c>
      <c r="H11" s="24">
        <f>'COPY DATA XPRO'!AE64-HARIAN!G11</f>
        <v>5</v>
      </c>
      <c r="I11" s="24">
        <f>'COPY DATA XPRO'!AF64</f>
        <v>44</v>
      </c>
      <c r="J11" s="24">
        <f>'COPY DATA XPRO'!J64</f>
        <v>47</v>
      </c>
      <c r="K11" s="24">
        <f>'COPY DATA XPRO'!K64</f>
        <v>2</v>
      </c>
      <c r="L11" s="24">
        <f>'COPY DATA XPRO'!L64</f>
        <v>0</v>
      </c>
      <c r="M11" s="24">
        <f>'COPY DATA XPRO'!P64</f>
        <v>4</v>
      </c>
      <c r="N11" s="24">
        <f>'COPY DATA XPRO'!X64</f>
        <v>3</v>
      </c>
      <c r="O11" s="24">
        <f>'COPY DATA XPRO'!Y64</f>
        <v>4</v>
      </c>
      <c r="P11" s="24">
        <f>'COPY DATA XPRO'!Z64</f>
        <v>419</v>
      </c>
      <c r="Q11" s="40">
        <f t="shared" si="0"/>
        <v>0.86570247933884292</v>
      </c>
      <c r="R11" s="40">
        <f t="shared" si="0"/>
        <v>0.97441860465116281</v>
      </c>
      <c r="S11" s="40">
        <f>VLOOKUP(C11,Sheet3!$A$19:$G$81,7,FALSE)</f>
        <v>0.99522673031026254</v>
      </c>
      <c r="T11" s="8">
        <f t="shared" si="1"/>
        <v>0.86570247933884292</v>
      </c>
      <c r="U11" s="8">
        <f t="shared" ref="U11:U15" si="2">P11/(M11+N11+O11+P11)</f>
        <v>0.97441860465116281</v>
      </c>
    </row>
    <row r="12" spans="3:31" ht="15.75">
      <c r="C12" s="23" t="s">
        <v>42</v>
      </c>
      <c r="D12" s="24">
        <f>'COPY DATA XPRO'!E65</f>
        <v>412</v>
      </c>
      <c r="E12" s="24">
        <f>'COPY DATA XPRO'!F65+'COPY DATA XPRO'!G65+'COPY DATA XPRO'!H65</f>
        <v>18</v>
      </c>
      <c r="F12" s="24">
        <f>'COPY DATA XPRO'!I65</f>
        <v>11</v>
      </c>
      <c r="G12" s="24">
        <f>'COPY DATA XPRO'!AA65</f>
        <v>6</v>
      </c>
      <c r="H12" s="24">
        <f>'COPY DATA XPRO'!AE65-HARIAN!G12</f>
        <v>3</v>
      </c>
      <c r="I12" s="24">
        <f>'COPY DATA XPRO'!AF65</f>
        <v>21</v>
      </c>
      <c r="J12" s="24">
        <f>'COPY DATA XPRO'!J65</f>
        <v>24</v>
      </c>
      <c r="K12" s="24">
        <f>'COPY DATA XPRO'!K65</f>
        <v>0</v>
      </c>
      <c r="L12" s="24">
        <f>'COPY DATA XPRO'!L65</f>
        <v>0</v>
      </c>
      <c r="M12" s="24">
        <f>'COPY DATA XPRO'!P65</f>
        <v>6</v>
      </c>
      <c r="N12" s="24">
        <f>'COPY DATA XPRO'!X65</f>
        <v>18</v>
      </c>
      <c r="O12" s="24">
        <f>'COPY DATA XPRO'!Y65</f>
        <v>3</v>
      </c>
      <c r="P12" s="24">
        <f>'COPY DATA XPRO'!Z65</f>
        <v>300</v>
      </c>
      <c r="Q12" s="40">
        <f t="shared" si="0"/>
        <v>0.78947368421052633</v>
      </c>
      <c r="R12" s="40">
        <f t="shared" si="0"/>
        <v>0.91743119266055051</v>
      </c>
      <c r="S12" s="40">
        <f>VLOOKUP(C12,Sheet3!$A$19:$G$81,7,FALSE)</f>
        <v>0.98666666666666669</v>
      </c>
      <c r="T12" s="8">
        <f t="shared" si="1"/>
        <v>0.78947368421052633</v>
      </c>
      <c r="U12" s="8">
        <f t="shared" si="2"/>
        <v>0.91743119266055051</v>
      </c>
    </row>
    <row r="13" spans="3:31" ht="15.75">
      <c r="C13" s="23" t="s">
        <v>45</v>
      </c>
      <c r="D13" s="24">
        <f>'COPY DATA XPRO'!E66</f>
        <v>312</v>
      </c>
      <c r="E13" s="24">
        <f>'COPY DATA XPRO'!F66+'COPY DATA XPRO'!G66+'COPY DATA XPRO'!H66</f>
        <v>6</v>
      </c>
      <c r="F13" s="24">
        <f>'COPY DATA XPRO'!I66</f>
        <v>4</v>
      </c>
      <c r="G13" s="24">
        <f>'COPY DATA XPRO'!AA66</f>
        <v>2</v>
      </c>
      <c r="H13" s="24">
        <f>'COPY DATA XPRO'!AE66-HARIAN!G13</f>
        <v>4</v>
      </c>
      <c r="I13" s="24">
        <f>'COPY DATA XPRO'!AF66</f>
        <v>48</v>
      </c>
      <c r="J13" s="24">
        <f>'COPY DATA XPRO'!J66</f>
        <v>25</v>
      </c>
      <c r="K13" s="24">
        <f>'COPY DATA XPRO'!K66</f>
        <v>6</v>
      </c>
      <c r="L13" s="24">
        <f>'COPY DATA XPRO'!L66</f>
        <v>0</v>
      </c>
      <c r="M13" s="24">
        <f>'COPY DATA XPRO'!P66</f>
        <v>24</v>
      </c>
      <c r="N13" s="24">
        <f>'COPY DATA XPRO'!X66</f>
        <v>11</v>
      </c>
      <c r="O13" s="24">
        <f>'COPY DATA XPRO'!Y66</f>
        <v>8</v>
      </c>
      <c r="P13" s="24">
        <f>'COPY DATA XPRO'!Z66</f>
        <v>175</v>
      </c>
      <c r="Q13" s="40">
        <f t="shared" si="0"/>
        <v>0.6889763779527559</v>
      </c>
      <c r="R13" s="40">
        <f t="shared" si="0"/>
        <v>0.80275229357798161</v>
      </c>
      <c r="S13" s="40">
        <f>VLOOKUP(C13,Sheet3!$A$19:$G$81,7,FALSE)</f>
        <v>0.90857142857142859</v>
      </c>
      <c r="T13" s="8">
        <f t="shared" si="1"/>
        <v>0.6889763779527559</v>
      </c>
      <c r="U13" s="8">
        <f t="shared" si="2"/>
        <v>0.80275229357798161</v>
      </c>
    </row>
    <row r="14" spans="3:31" ht="15.75">
      <c r="C14" s="23" t="s">
        <v>55</v>
      </c>
      <c r="D14" s="24">
        <f>'COPY DATA XPRO'!E69</f>
        <v>533</v>
      </c>
      <c r="E14" s="24">
        <f>'COPY DATA XPRO'!F69+'COPY DATA XPRO'!G69+'COPY DATA XPRO'!H69</f>
        <v>18</v>
      </c>
      <c r="F14" s="24">
        <f>'COPY DATA XPRO'!I69</f>
        <v>22</v>
      </c>
      <c r="G14" s="24">
        <f>'COPY DATA XPRO'!AA69</f>
        <v>0</v>
      </c>
      <c r="H14" s="24">
        <f>'COPY DATA XPRO'!AE69-HARIAN!G14</f>
        <v>3</v>
      </c>
      <c r="I14" s="24">
        <f>'COPY DATA XPRO'!AF69</f>
        <v>79</v>
      </c>
      <c r="J14" s="24">
        <f>'COPY DATA XPRO'!J69</f>
        <v>76</v>
      </c>
      <c r="K14" s="24">
        <f>'COPY DATA XPRO'!K69</f>
        <v>0</v>
      </c>
      <c r="L14" s="24">
        <f>'COPY DATA XPRO'!L69</f>
        <v>0</v>
      </c>
      <c r="M14" s="24">
        <f>'COPY DATA XPRO'!P69</f>
        <v>0</v>
      </c>
      <c r="N14" s="24">
        <f>'COPY DATA XPRO'!X69</f>
        <v>7</v>
      </c>
      <c r="O14" s="24">
        <f>'COPY DATA XPRO'!Y69</f>
        <v>9</v>
      </c>
      <c r="P14" s="24">
        <f>'COPY DATA XPRO'!Z69</f>
        <v>319</v>
      </c>
      <c r="Q14" s="40">
        <f t="shared" si="0"/>
        <v>0.73842592592592593</v>
      </c>
      <c r="R14" s="40">
        <f t="shared" si="0"/>
        <v>0.9522388059701492</v>
      </c>
      <c r="S14" s="40">
        <f>VLOOKUP(C14,Sheet3!$A$19:$G$81,7,FALSE)</f>
        <v>0.99059561128526641</v>
      </c>
      <c r="T14" s="8">
        <f t="shared" si="1"/>
        <v>0.73842592592592593</v>
      </c>
      <c r="U14" s="8">
        <f t="shared" si="2"/>
        <v>0.9522388059701492</v>
      </c>
    </row>
    <row r="15" spans="3:31" ht="15.75">
      <c r="C15" s="25" t="s">
        <v>62</v>
      </c>
      <c r="D15" s="26">
        <f>SUM(D10:D14)</f>
        <v>1968</v>
      </c>
      <c r="E15" s="26">
        <f>SUM(E10:E14)</f>
        <v>57</v>
      </c>
      <c r="F15" s="26">
        <f>SUM(F10:F14)</f>
        <v>48</v>
      </c>
      <c r="G15" s="26">
        <f t="shared" ref="G15:P15" si="3">SUM(G10:G14)</f>
        <v>11</v>
      </c>
      <c r="H15" s="26">
        <f t="shared" si="3"/>
        <v>18</v>
      </c>
      <c r="I15" s="26">
        <f t="shared" si="3"/>
        <v>227</v>
      </c>
      <c r="J15" s="26">
        <f t="shared" si="3"/>
        <v>178</v>
      </c>
      <c r="K15" s="26">
        <f t="shared" si="3"/>
        <v>10</v>
      </c>
      <c r="L15" s="26">
        <f t="shared" si="3"/>
        <v>0</v>
      </c>
      <c r="M15" s="26">
        <f t="shared" si="3"/>
        <v>36</v>
      </c>
      <c r="N15" s="26">
        <f t="shared" si="3"/>
        <v>45</v>
      </c>
      <c r="O15" s="26">
        <f t="shared" si="3"/>
        <v>27</v>
      </c>
      <c r="P15" s="26">
        <f t="shared" si="3"/>
        <v>1310</v>
      </c>
      <c r="Q15" s="41">
        <f t="shared" si="0"/>
        <v>0.77837195484254307</v>
      </c>
      <c r="R15" s="41">
        <f>U15</f>
        <v>0.92383638928067702</v>
      </c>
      <c r="S15" s="41">
        <f>Sheet3!G10</f>
        <v>0.96793893129770991</v>
      </c>
      <c r="T15" s="8">
        <f t="shared" si="1"/>
        <v>0.77837195484254307</v>
      </c>
      <c r="U15" s="8">
        <f t="shared" si="2"/>
        <v>0.92383638928067702</v>
      </c>
    </row>
    <row r="16" spans="3:31" ht="16.5" thickBot="1"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</row>
    <row r="17" spans="2:22" ht="15.75">
      <c r="C17" s="28" t="s">
        <v>71</v>
      </c>
      <c r="D17" s="130" t="s">
        <v>72</v>
      </c>
      <c r="E17" s="131"/>
      <c r="G17" s="60" t="s">
        <v>134</v>
      </c>
      <c r="H17" s="61"/>
      <c r="I17" s="61"/>
      <c r="J17" s="61"/>
      <c r="K17" s="61"/>
      <c r="L17" s="60" t="s">
        <v>541</v>
      </c>
      <c r="M17" s="61"/>
      <c r="N17" s="61"/>
    </row>
    <row r="18" spans="2:22" ht="15.75">
      <c r="C18" s="29"/>
      <c r="D18" s="127" t="s">
        <v>73</v>
      </c>
      <c r="E18" s="128"/>
      <c r="G18" s="61" t="s">
        <v>135</v>
      </c>
      <c r="H18" s="61"/>
      <c r="I18" s="61"/>
      <c r="J18" s="61"/>
      <c r="K18" s="61"/>
      <c r="L18" s="61" t="s">
        <v>542</v>
      </c>
      <c r="M18" s="61"/>
      <c r="N18" s="61"/>
    </row>
    <row r="19" spans="2:22">
      <c r="C19" s="30"/>
      <c r="D19" s="127" t="s">
        <v>74</v>
      </c>
      <c r="E19" s="128"/>
      <c r="G19" s="61" t="s">
        <v>136</v>
      </c>
      <c r="H19" s="61"/>
      <c r="I19" s="61"/>
      <c r="J19" s="61"/>
      <c r="K19" s="61"/>
      <c r="L19" s="61" t="s">
        <v>543</v>
      </c>
      <c r="M19" s="61"/>
      <c r="N19" s="61"/>
    </row>
    <row r="20" spans="2:22">
      <c r="C20" s="31"/>
      <c r="D20" s="127" t="s">
        <v>75</v>
      </c>
      <c r="E20" s="128"/>
      <c r="G20" s="61" t="s">
        <v>137</v>
      </c>
      <c r="H20" s="61"/>
      <c r="I20" s="61"/>
      <c r="J20" s="61"/>
      <c r="K20" s="61"/>
      <c r="L20" s="61" t="s">
        <v>544</v>
      </c>
      <c r="M20" s="61"/>
      <c r="N20" s="61"/>
    </row>
    <row r="21" spans="2:22">
      <c r="C21" s="32"/>
      <c r="D21" s="127" t="s">
        <v>76</v>
      </c>
      <c r="E21" s="128"/>
      <c r="G21" s="61" t="s">
        <v>545</v>
      </c>
      <c r="H21" s="61"/>
      <c r="I21" s="61"/>
      <c r="J21" s="61"/>
      <c r="K21" s="61"/>
      <c r="L21" s="61"/>
      <c r="M21" s="61"/>
      <c r="N21" s="61"/>
    </row>
    <row r="22" spans="2:22" ht="15.75" thickBot="1">
      <c r="C22" s="33"/>
      <c r="D22" s="123" t="s">
        <v>138</v>
      </c>
      <c r="E22" s="124"/>
      <c r="G22" s="61" t="s">
        <v>139</v>
      </c>
      <c r="H22" s="61"/>
      <c r="I22" s="61"/>
      <c r="J22" s="61"/>
      <c r="K22" s="61"/>
      <c r="L22" s="61"/>
      <c r="M22" s="61"/>
      <c r="N22" s="61"/>
    </row>
    <row r="23" spans="2:22">
      <c r="D23" s="1"/>
      <c r="E23" s="1"/>
    </row>
    <row r="24" spans="2:22">
      <c r="B24" s="125" t="str">
        <f ca="1">C2</f>
        <v xml:space="preserve">PROVISIONING NEW SALES INDIBIZ TR3 JBN MTD  2026-08-18 </v>
      </c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34"/>
    </row>
    <row r="25" spans="2:22">
      <c r="B25" s="125" t="str">
        <f ca="1">C3</f>
        <v xml:space="preserve">PERIODE ORDER &amp; PS : 2026-01-01 to  2026-08-18 </v>
      </c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34"/>
    </row>
    <row r="26" spans="2:22" ht="18.75">
      <c r="B26" s="126" t="str">
        <f>C4</f>
        <v>Last update proses : 06-03-2026 15:19:48 WIB (Source: ETL XPRO)</v>
      </c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35"/>
    </row>
    <row r="27" spans="2:22" ht="15.75"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36"/>
    </row>
    <row r="29" spans="2:22" ht="15.6" customHeight="1">
      <c r="B29" s="151" t="s">
        <v>1</v>
      </c>
      <c r="C29" s="157" t="s">
        <v>78</v>
      </c>
      <c r="D29" s="151" t="s">
        <v>129</v>
      </c>
      <c r="E29" s="151" t="s">
        <v>67</v>
      </c>
      <c r="F29" s="177" t="s">
        <v>12</v>
      </c>
      <c r="G29" s="177"/>
      <c r="H29" s="177"/>
      <c r="I29" s="177" t="s">
        <v>14</v>
      </c>
      <c r="J29" s="176" t="s">
        <v>8</v>
      </c>
      <c r="K29" s="176" t="s">
        <v>9</v>
      </c>
      <c r="L29" s="176" t="s">
        <v>10</v>
      </c>
      <c r="M29" s="176"/>
      <c r="N29" s="176"/>
      <c r="O29" s="176"/>
      <c r="P29" s="178" t="s">
        <v>11</v>
      </c>
      <c r="Q29" s="122" t="s">
        <v>130</v>
      </c>
      <c r="R29" s="122" t="s">
        <v>131</v>
      </c>
      <c r="S29" s="122" t="s">
        <v>132</v>
      </c>
    </row>
    <row r="30" spans="2:22" ht="14.45" customHeight="1">
      <c r="B30" s="151"/>
      <c r="C30" s="157"/>
      <c r="D30" s="151"/>
      <c r="E30" s="151"/>
      <c r="F30" s="177"/>
      <c r="G30" s="177"/>
      <c r="H30" s="177"/>
      <c r="I30" s="177"/>
      <c r="J30" s="176"/>
      <c r="K30" s="176"/>
      <c r="L30" s="176"/>
      <c r="M30" s="176"/>
      <c r="N30" s="176"/>
      <c r="O30" s="176"/>
      <c r="P30" s="178"/>
      <c r="Q30" s="122"/>
      <c r="R30" s="122"/>
      <c r="S30" s="122"/>
    </row>
    <row r="31" spans="2:22" ht="14.45" customHeight="1">
      <c r="B31" s="151"/>
      <c r="C31" s="157"/>
      <c r="D31" s="151"/>
      <c r="E31" s="151"/>
      <c r="F31" s="177"/>
      <c r="G31" s="177"/>
      <c r="H31" s="177"/>
      <c r="I31" s="177"/>
      <c r="J31" s="176"/>
      <c r="K31" s="176"/>
      <c r="L31" s="176"/>
      <c r="M31" s="176"/>
      <c r="N31" s="176"/>
      <c r="O31" s="176"/>
      <c r="P31" s="178"/>
      <c r="Q31" s="122"/>
      <c r="R31" s="122"/>
      <c r="S31" s="122"/>
    </row>
    <row r="32" spans="2:22" ht="47.25">
      <c r="B32" s="151"/>
      <c r="C32" s="157"/>
      <c r="D32" s="151"/>
      <c r="E32" s="151"/>
      <c r="F32" s="22" t="s">
        <v>133</v>
      </c>
      <c r="G32" s="22" t="s">
        <v>30</v>
      </c>
      <c r="H32" s="22" t="s">
        <v>69</v>
      </c>
      <c r="I32" s="177"/>
      <c r="J32" s="176"/>
      <c r="K32" s="176"/>
      <c r="L32" s="37" t="s">
        <v>2</v>
      </c>
      <c r="M32" s="37" t="s">
        <v>18</v>
      </c>
      <c r="N32" s="37" t="s">
        <v>20</v>
      </c>
      <c r="O32" s="37" t="s">
        <v>22</v>
      </c>
      <c r="P32" s="178"/>
      <c r="Q32" s="122"/>
      <c r="R32" s="122"/>
      <c r="S32" s="122"/>
      <c r="V32" s="88" t="s">
        <v>888</v>
      </c>
    </row>
    <row r="33" spans="2:22" ht="15.75">
      <c r="B33" s="152" t="s">
        <v>34</v>
      </c>
      <c r="C33" s="64" t="s">
        <v>79</v>
      </c>
      <c r="D33" s="65">
        <f>'LOOKUP  telda'!E7</f>
        <v>37</v>
      </c>
      <c r="E33" s="65">
        <f>'LOOKUP  telda'!F7+'LOOKUP  telda'!G7+'LOOKUP  telda'!H7</f>
        <v>2</v>
      </c>
      <c r="F33" s="65">
        <f>'LOOKUP  telda'!I7</f>
        <v>1</v>
      </c>
      <c r="G33" s="65">
        <f>'LOOKUP  telda'!AA7</f>
        <v>0</v>
      </c>
      <c r="H33" s="65">
        <f>'LOOKUP  telda'!AE7-'LOOKUP  telda'!AA7</f>
        <v>0</v>
      </c>
      <c r="I33" s="65">
        <f>'LOOKUP  telda'!AF7</f>
        <v>4</v>
      </c>
      <c r="J33" s="65">
        <f>'LOOKUP  telda'!J7</f>
        <v>1</v>
      </c>
      <c r="K33" s="65">
        <f>'LOOKUP  telda'!K7</f>
        <v>0</v>
      </c>
      <c r="L33" s="65">
        <f>'LOOKUP  telda'!L7</f>
        <v>0</v>
      </c>
      <c r="M33" s="65">
        <f>'LOOKUP  telda'!P7</f>
        <v>0</v>
      </c>
      <c r="N33" s="65">
        <f>'LOOKUP  telda'!X7</f>
        <v>1</v>
      </c>
      <c r="O33" s="65">
        <f>'LOOKUP  telda'!Y7</f>
        <v>0</v>
      </c>
      <c r="P33" s="65">
        <f>'LOOKUP  telda'!Z7</f>
        <v>28</v>
      </c>
      <c r="Q33" s="40">
        <f>T33</f>
        <v>0.875</v>
      </c>
      <c r="R33" s="40">
        <f>U33</f>
        <v>0.96551724137931039</v>
      </c>
      <c r="S33" s="40">
        <f>VLOOKUP(C33,Sheet3!$A$19:$G$81,7,FALSE)</f>
        <v>0.7857142857142857</v>
      </c>
      <c r="T33" s="8">
        <f>IFERROR(P33/(D33-F33-K33-I33),0)</f>
        <v>0.875</v>
      </c>
      <c r="U33" s="8">
        <f>IFERROR(P33/(M33+N33+O33+P33),0)</f>
        <v>0.96551724137931039</v>
      </c>
      <c r="V33" t="str">
        <f>VLOOKUP(C33,Sheet5!$A$2:$J$270,8,FALSE)</f>
        <v>GIANYAR</v>
      </c>
    </row>
    <row r="34" spans="2:22" ht="15.75">
      <c r="B34" s="152"/>
      <c r="C34" s="64" t="s">
        <v>80</v>
      </c>
      <c r="D34" s="65">
        <f>'LOOKUP  telda'!E8</f>
        <v>6</v>
      </c>
      <c r="E34" s="65">
        <f>'LOOKUP  telda'!F8+'LOOKUP  telda'!G8+'LOOKUP  telda'!H8</f>
        <v>0</v>
      </c>
      <c r="F34" s="65">
        <f>'LOOKUP  telda'!I8</f>
        <v>0</v>
      </c>
      <c r="G34" s="65">
        <f>'LOOKUP  telda'!AA8</f>
        <v>0</v>
      </c>
      <c r="H34" s="65">
        <f>'LOOKUP  telda'!AE8-'LOOKUP  telda'!AA8</f>
        <v>0</v>
      </c>
      <c r="I34" s="65">
        <f>'LOOKUP  telda'!AF8</f>
        <v>0</v>
      </c>
      <c r="J34" s="65">
        <f>'LOOKUP  telda'!J8</f>
        <v>0</v>
      </c>
      <c r="K34" s="65">
        <f>'LOOKUP  telda'!K8</f>
        <v>0</v>
      </c>
      <c r="L34" s="65">
        <f>'LOOKUP  telda'!L8</f>
        <v>0</v>
      </c>
      <c r="M34" s="65">
        <f>'LOOKUP  telda'!P8</f>
        <v>0</v>
      </c>
      <c r="N34" s="65">
        <f>'LOOKUP  telda'!X8</f>
        <v>0</v>
      </c>
      <c r="O34" s="65">
        <f>'LOOKUP  telda'!Y8</f>
        <v>1</v>
      </c>
      <c r="P34" s="65">
        <f>'LOOKUP  telda'!Z8</f>
        <v>5</v>
      </c>
      <c r="Q34" s="40">
        <f t="shared" ref="Q34:Q82" si="4">T34</f>
        <v>0.83333333333333337</v>
      </c>
      <c r="R34" s="40">
        <f t="shared" ref="R34:R82" si="5">U34</f>
        <v>0.83333333333333337</v>
      </c>
      <c r="S34" s="40" t="e">
        <f>VLOOKUP(C34,Sheet3!$A$19:$G$81,7,FALSE)</f>
        <v>#N/A</v>
      </c>
      <c r="T34" s="8">
        <f t="shared" ref="T34:T82" si="6">IFERROR(P34/(D34-F34-K34-I34),0)</f>
        <v>0.83333333333333337</v>
      </c>
      <c r="U34" s="8">
        <f t="shared" ref="U34:U82" si="7">IFERROR(P34/(M34+N34+O34+P34),0)</f>
        <v>0.83333333333333337</v>
      </c>
      <c r="V34" t="str">
        <f>VLOOKUP(C34,Sheet5!$A$2:$J$270,8,FALSE)</f>
        <v>TABANAN</v>
      </c>
    </row>
    <row r="35" spans="2:22" ht="15.75">
      <c r="B35" s="152"/>
      <c r="C35" s="64" t="s">
        <v>81</v>
      </c>
      <c r="D35" s="65">
        <f>'LOOKUP  telda'!E9</f>
        <v>23</v>
      </c>
      <c r="E35" s="65">
        <f>'LOOKUP  telda'!F9+'LOOKUP  telda'!G9+'LOOKUP  telda'!H9</f>
        <v>4</v>
      </c>
      <c r="F35" s="65">
        <f>'LOOKUP  telda'!I9</f>
        <v>2</v>
      </c>
      <c r="G35" s="65">
        <f>'LOOKUP  telda'!AA9</f>
        <v>0</v>
      </c>
      <c r="H35" s="65">
        <f>'LOOKUP  telda'!AE9-'LOOKUP  telda'!AA9</f>
        <v>0</v>
      </c>
      <c r="I35" s="65">
        <f>'LOOKUP  telda'!AF9</f>
        <v>5</v>
      </c>
      <c r="J35" s="65">
        <f>'LOOKUP  telda'!J9</f>
        <v>0</v>
      </c>
      <c r="K35" s="65">
        <f>'LOOKUP  telda'!K9</f>
        <v>0</v>
      </c>
      <c r="L35" s="65">
        <f>'LOOKUP  telda'!L9</f>
        <v>0</v>
      </c>
      <c r="M35" s="65">
        <f>'LOOKUP  telda'!P9</f>
        <v>0</v>
      </c>
      <c r="N35" s="65">
        <f>'LOOKUP  telda'!X9</f>
        <v>0</v>
      </c>
      <c r="O35" s="65">
        <f>'LOOKUP  telda'!Y9</f>
        <v>0</v>
      </c>
      <c r="P35" s="65">
        <f>'LOOKUP  telda'!Z9</f>
        <v>12</v>
      </c>
      <c r="Q35" s="40">
        <f t="shared" si="4"/>
        <v>0.75</v>
      </c>
      <c r="R35" s="40">
        <f t="shared" si="5"/>
        <v>1</v>
      </c>
      <c r="S35" s="40">
        <f>VLOOKUP(C35,Sheet3!$A$19:$G$81,7,FALSE)</f>
        <v>0.75</v>
      </c>
      <c r="T35" s="8">
        <f t="shared" si="6"/>
        <v>0.75</v>
      </c>
      <c r="U35" s="8">
        <f t="shared" si="7"/>
        <v>1</v>
      </c>
      <c r="V35" t="str">
        <f>VLOOKUP(C35,Sheet5!$A$2:$J$270,8,FALSE)</f>
        <v>JIMBARAN</v>
      </c>
    </row>
    <row r="36" spans="2:22" ht="15.75">
      <c r="B36" s="152"/>
      <c r="C36" s="64" t="s">
        <v>82</v>
      </c>
      <c r="D36" s="65">
        <f>'LOOKUP  telda'!E10</f>
        <v>30</v>
      </c>
      <c r="E36" s="65">
        <f>'LOOKUP  telda'!F10+'LOOKUP  telda'!G10+'LOOKUP  telda'!H10</f>
        <v>5</v>
      </c>
      <c r="F36" s="65">
        <f>'LOOKUP  telda'!I10</f>
        <v>2</v>
      </c>
      <c r="G36" s="65">
        <f>'LOOKUP  telda'!AA10</f>
        <v>0</v>
      </c>
      <c r="H36" s="65">
        <f>'LOOKUP  telda'!AE10-'LOOKUP  telda'!AA10</f>
        <v>1</v>
      </c>
      <c r="I36" s="65">
        <f>'LOOKUP  telda'!AF10</f>
        <v>6</v>
      </c>
      <c r="J36" s="65">
        <f>'LOOKUP  telda'!J10</f>
        <v>0</v>
      </c>
      <c r="K36" s="65">
        <f>'LOOKUP  telda'!K10</f>
        <v>1</v>
      </c>
      <c r="L36" s="65">
        <f>'LOOKUP  telda'!L10</f>
        <v>0</v>
      </c>
      <c r="M36" s="65">
        <f>'LOOKUP  telda'!P10</f>
        <v>1</v>
      </c>
      <c r="N36" s="65">
        <f>'LOOKUP  telda'!X10</f>
        <v>2</v>
      </c>
      <c r="O36" s="65">
        <f>'LOOKUP  telda'!Y10</f>
        <v>0</v>
      </c>
      <c r="P36" s="65">
        <f>'LOOKUP  telda'!Z10</f>
        <v>12</v>
      </c>
      <c r="Q36" s="40">
        <f t="shared" si="4"/>
        <v>0.5714285714285714</v>
      </c>
      <c r="R36" s="40">
        <f t="shared" si="5"/>
        <v>0.8</v>
      </c>
      <c r="S36" s="40">
        <f>VLOOKUP(C36,Sheet3!$A$19:$G$81,7,FALSE)</f>
        <v>1</v>
      </c>
      <c r="T36" s="8">
        <f t="shared" si="6"/>
        <v>0.5714285714285714</v>
      </c>
      <c r="U36" s="8">
        <f t="shared" si="7"/>
        <v>0.8</v>
      </c>
      <c r="V36" t="str">
        <f>VLOOKUP(C36,Sheet5!$A$2:$J$270,8,FALSE)</f>
        <v>KLUNGKUNG</v>
      </c>
    </row>
    <row r="37" spans="2:22" ht="15.75">
      <c r="B37" s="152"/>
      <c r="C37" s="64" t="s">
        <v>83</v>
      </c>
      <c r="D37" s="65">
        <f>'LOOKUP  telda'!E11</f>
        <v>26</v>
      </c>
      <c r="E37" s="65">
        <f>'LOOKUP  telda'!F11+'LOOKUP  telda'!G11+'LOOKUP  telda'!H11</f>
        <v>2</v>
      </c>
      <c r="F37" s="65">
        <f>'LOOKUP  telda'!I11</f>
        <v>1</v>
      </c>
      <c r="G37" s="65">
        <f>'LOOKUP  telda'!AA11</f>
        <v>1</v>
      </c>
      <c r="H37" s="65">
        <f>'LOOKUP  telda'!AE11-'LOOKUP  telda'!AA11</f>
        <v>0</v>
      </c>
      <c r="I37" s="65">
        <f>'LOOKUP  telda'!AF11</f>
        <v>6</v>
      </c>
      <c r="J37" s="65">
        <f>'LOOKUP  telda'!J11</f>
        <v>3</v>
      </c>
      <c r="K37" s="65">
        <f>'LOOKUP  telda'!K11</f>
        <v>0</v>
      </c>
      <c r="L37" s="65">
        <f>'LOOKUP  telda'!L11</f>
        <v>0</v>
      </c>
      <c r="M37" s="65">
        <f>'LOOKUP  telda'!P11</f>
        <v>0</v>
      </c>
      <c r="N37" s="65">
        <f>'LOOKUP  telda'!X11</f>
        <v>1</v>
      </c>
      <c r="O37" s="65">
        <f>'LOOKUP  telda'!Y11</f>
        <v>0</v>
      </c>
      <c r="P37" s="65">
        <f>'LOOKUP  telda'!Z11</f>
        <v>12</v>
      </c>
      <c r="Q37" s="40">
        <f t="shared" si="4"/>
        <v>0.63157894736842102</v>
      </c>
      <c r="R37" s="40">
        <f t="shared" si="5"/>
        <v>0.92307692307692313</v>
      </c>
      <c r="S37" s="40">
        <f>VLOOKUP(C37,Sheet3!$A$19:$G$81,7,FALSE)</f>
        <v>0.83333333333333337</v>
      </c>
      <c r="T37" s="8">
        <f t="shared" si="6"/>
        <v>0.63157894736842102</v>
      </c>
      <c r="U37" s="8">
        <f t="shared" si="7"/>
        <v>0.92307692307692313</v>
      </c>
      <c r="V37" t="str">
        <f>VLOOKUP(C37,Sheet5!$A$2:$J$270,8,FALSE)</f>
        <v>SANUR</v>
      </c>
    </row>
    <row r="38" spans="2:22" ht="15.75">
      <c r="B38" s="152"/>
      <c r="C38" s="64" t="s">
        <v>84</v>
      </c>
      <c r="D38" s="65">
        <f>'LOOKUP  telda'!E12</f>
        <v>24</v>
      </c>
      <c r="E38" s="65">
        <f>'LOOKUP  telda'!F12+'LOOKUP  telda'!G12+'LOOKUP  telda'!H12</f>
        <v>0</v>
      </c>
      <c r="F38" s="65">
        <f>'LOOKUP  telda'!I12</f>
        <v>1</v>
      </c>
      <c r="G38" s="65">
        <f>'LOOKUP  telda'!AA12</f>
        <v>0</v>
      </c>
      <c r="H38" s="65">
        <f>'LOOKUP  telda'!AE12-'LOOKUP  telda'!AA12</f>
        <v>1</v>
      </c>
      <c r="I38" s="65">
        <f>'LOOKUP  telda'!AF12</f>
        <v>6</v>
      </c>
      <c r="J38" s="65">
        <f>'LOOKUP  telda'!J12</f>
        <v>0</v>
      </c>
      <c r="K38" s="65">
        <f>'LOOKUP  telda'!K12</f>
        <v>1</v>
      </c>
      <c r="L38" s="65">
        <f>'LOOKUP  telda'!L12</f>
        <v>0</v>
      </c>
      <c r="M38" s="65">
        <f>'LOOKUP  telda'!P12</f>
        <v>1</v>
      </c>
      <c r="N38" s="65">
        <f>'LOOKUP  telda'!X12</f>
        <v>1</v>
      </c>
      <c r="O38" s="65">
        <f>'LOOKUP  telda'!Y12</f>
        <v>1</v>
      </c>
      <c r="P38" s="65">
        <v>1</v>
      </c>
      <c r="Q38" s="40">
        <f t="shared" si="4"/>
        <v>6.25E-2</v>
      </c>
      <c r="R38" s="40">
        <f t="shared" si="5"/>
        <v>0.25</v>
      </c>
      <c r="S38" s="40">
        <f>VLOOKUP(C38,Sheet3!$A$19:$G$81,7,FALSE)</f>
        <v>0.91666666666666663</v>
      </c>
      <c r="T38" s="8">
        <f t="shared" si="6"/>
        <v>6.25E-2</v>
      </c>
      <c r="U38" s="8">
        <f t="shared" si="7"/>
        <v>0.25</v>
      </c>
      <c r="V38" t="str">
        <f>VLOOKUP(C38,Sheet5!$A$2:$J$270,8,FALSE)</f>
        <v>SINGARAJA</v>
      </c>
    </row>
    <row r="39" spans="2:22" ht="15.75">
      <c r="B39" s="152"/>
      <c r="C39" s="64" t="s">
        <v>85</v>
      </c>
      <c r="D39" s="65">
        <f>'LOOKUP  telda'!E13</f>
        <v>14</v>
      </c>
      <c r="E39" s="65">
        <f>'LOOKUP  telda'!F13+'LOOKUP  telda'!G13+'LOOKUP  telda'!H13</f>
        <v>1</v>
      </c>
      <c r="F39" s="65">
        <f>'LOOKUP  telda'!I13</f>
        <v>1</v>
      </c>
      <c r="G39" s="65">
        <f>'LOOKUP  telda'!AA13</f>
        <v>0</v>
      </c>
      <c r="H39" s="65">
        <f>'LOOKUP  telda'!AE13-'LOOKUP  telda'!AA13</f>
        <v>1</v>
      </c>
      <c r="I39" s="65">
        <f>'LOOKUP  telda'!AF13</f>
        <v>4</v>
      </c>
      <c r="J39" s="65">
        <f>'LOOKUP  telda'!J13</f>
        <v>0</v>
      </c>
      <c r="K39" s="65">
        <f>'LOOKUP  telda'!K13</f>
        <v>0</v>
      </c>
      <c r="L39" s="65">
        <f>'LOOKUP  telda'!L13</f>
        <v>0</v>
      </c>
      <c r="M39" s="65">
        <f>'LOOKUP  telda'!P13</f>
        <v>0</v>
      </c>
      <c r="N39" s="65">
        <f>'LOOKUP  telda'!X13</f>
        <v>0</v>
      </c>
      <c r="O39" s="65">
        <f>'LOOKUP  telda'!Y13</f>
        <v>1</v>
      </c>
      <c r="P39" s="65">
        <f>'LOOKUP  telda'!Z13</f>
        <v>6</v>
      </c>
      <c r="Q39" s="40">
        <f t="shared" si="4"/>
        <v>0.66666666666666663</v>
      </c>
      <c r="R39" s="40">
        <f t="shared" si="5"/>
        <v>0.8571428571428571</v>
      </c>
      <c r="S39" s="40">
        <f>VLOOKUP(C39,Sheet3!$A$19:$G$81,7,FALSE)</f>
        <v>0.72727272727272729</v>
      </c>
      <c r="T39" s="8">
        <f t="shared" si="6"/>
        <v>0.66666666666666663</v>
      </c>
      <c r="U39" s="8">
        <f t="shared" si="7"/>
        <v>0.8571428571428571</v>
      </c>
      <c r="V39" t="str">
        <f>VLOOKUP(C39,Sheet5!$A$2:$J$270,8,FALSE)</f>
        <v>TABANAN</v>
      </c>
    </row>
    <row r="40" spans="2:22" ht="15.75">
      <c r="B40" s="152"/>
      <c r="C40" s="64" t="s">
        <v>86</v>
      </c>
      <c r="D40" s="65">
        <f>'LOOKUP  telda'!E14</f>
        <v>20</v>
      </c>
      <c r="E40" s="65">
        <f>'LOOKUP  telda'!F14+'LOOKUP  telda'!G14+'LOOKUP  telda'!H14</f>
        <v>1</v>
      </c>
      <c r="F40" s="65">
        <f>'LOOKUP  telda'!I14</f>
        <v>2</v>
      </c>
      <c r="G40" s="65">
        <f>'LOOKUP  telda'!AA14</f>
        <v>0</v>
      </c>
      <c r="H40" s="65">
        <f>'LOOKUP  telda'!AE14-'LOOKUP  telda'!AA14</f>
        <v>0</v>
      </c>
      <c r="I40" s="65">
        <f>'LOOKUP  telda'!AF14</f>
        <v>4</v>
      </c>
      <c r="J40" s="65">
        <f>'LOOKUP  telda'!J14</f>
        <v>2</v>
      </c>
      <c r="K40" s="65">
        <f>'LOOKUP  telda'!K14</f>
        <v>0</v>
      </c>
      <c r="L40" s="65">
        <f>'LOOKUP  telda'!L14</f>
        <v>0</v>
      </c>
      <c r="M40" s="65">
        <f>'LOOKUP  telda'!P14</f>
        <v>0</v>
      </c>
      <c r="N40" s="65">
        <f>'LOOKUP  telda'!X14</f>
        <v>1</v>
      </c>
      <c r="O40" s="65">
        <f>'LOOKUP  telda'!Y14</f>
        <v>0</v>
      </c>
      <c r="P40" s="65">
        <f>'LOOKUP  telda'!Z14</f>
        <v>10</v>
      </c>
      <c r="Q40" s="40">
        <f t="shared" si="4"/>
        <v>0.7142857142857143</v>
      </c>
      <c r="R40" s="40">
        <f t="shared" si="5"/>
        <v>0.90909090909090906</v>
      </c>
      <c r="S40" s="40">
        <f>VLOOKUP(C40,Sheet3!$A$19:$G$81,7,FALSE)</f>
        <v>0.8</v>
      </c>
      <c r="T40" s="8">
        <f t="shared" si="6"/>
        <v>0.7142857142857143</v>
      </c>
      <c r="U40" s="8">
        <f t="shared" si="7"/>
        <v>0.90909090909090906</v>
      </c>
      <c r="V40" t="str">
        <f>VLOOKUP(C40,Sheet5!$A$2:$J$270,8,FALSE)</f>
        <v>UBUNG</v>
      </c>
    </row>
    <row r="41" spans="2:22" ht="15.75">
      <c r="B41" s="153" t="s">
        <v>38</v>
      </c>
      <c r="C41" s="66" t="s">
        <v>87</v>
      </c>
      <c r="D41" s="67">
        <f>'LOOKUP  telda'!E15</f>
        <v>57</v>
      </c>
      <c r="E41" s="67">
        <f>'LOOKUP  telda'!F15+'LOOKUP  telda'!G15+'LOOKUP  telda'!H15</f>
        <v>0</v>
      </c>
      <c r="F41" s="67">
        <f>'LOOKUP  telda'!I15</f>
        <v>0</v>
      </c>
      <c r="G41" s="67">
        <f>'LOOKUP  telda'!AA15</f>
        <v>0</v>
      </c>
      <c r="H41" s="67">
        <f>'LOOKUP  telda'!AE15-'LOOKUP  telda'!AA15</f>
        <v>0</v>
      </c>
      <c r="I41" s="67">
        <f>'LOOKUP  telda'!AF15</f>
        <v>8</v>
      </c>
      <c r="J41" s="67">
        <f>'LOOKUP  telda'!J15</f>
        <v>8</v>
      </c>
      <c r="K41" s="67">
        <f>'LOOKUP  telda'!K15</f>
        <v>0</v>
      </c>
      <c r="L41" s="67">
        <f>'LOOKUP  telda'!L15</f>
        <v>0</v>
      </c>
      <c r="M41" s="67">
        <f>'LOOKUP  telda'!P15</f>
        <v>1</v>
      </c>
      <c r="N41" s="67">
        <f>'LOOKUP  telda'!X15</f>
        <v>0</v>
      </c>
      <c r="O41" s="67">
        <f>'LOOKUP  telda'!Y15</f>
        <v>0</v>
      </c>
      <c r="P41" s="67">
        <f>'LOOKUP  telda'!Z15</f>
        <v>40</v>
      </c>
      <c r="Q41" s="40">
        <f t="shared" si="4"/>
        <v>0.81632653061224492</v>
      </c>
      <c r="R41" s="40">
        <f t="shared" si="5"/>
        <v>0.97560975609756095</v>
      </c>
      <c r="S41" s="40">
        <f>VLOOKUP(C41,Sheet3!$A$19:$G$81,7,FALSE)</f>
        <v>1</v>
      </c>
      <c r="T41" s="8">
        <f t="shared" si="6"/>
        <v>0.81632653061224492</v>
      </c>
      <c r="U41" s="8">
        <f t="shared" si="7"/>
        <v>0.97560975609756095</v>
      </c>
      <c r="V41" t="str">
        <f>VLOOKUP(C41,Sheet5!$A$2:$J$270,8,FALSE)</f>
        <v>BATU</v>
      </c>
    </row>
    <row r="42" spans="2:22" ht="15.75">
      <c r="B42" s="153"/>
      <c r="C42" s="66" t="s">
        <v>88</v>
      </c>
      <c r="D42" s="67">
        <f>'LOOKUP  telda'!E16</f>
        <v>14</v>
      </c>
      <c r="E42" s="67">
        <f>'LOOKUP  telda'!F16+'LOOKUP  telda'!G16+'LOOKUP  telda'!H16</f>
        <v>0</v>
      </c>
      <c r="F42" s="67">
        <f>'LOOKUP  telda'!I16</f>
        <v>0</v>
      </c>
      <c r="G42" s="67">
        <f>'LOOKUP  telda'!AA16</f>
        <v>0</v>
      </c>
      <c r="H42" s="67">
        <f>'LOOKUP  telda'!AE16-'LOOKUP  telda'!AA16</f>
        <v>0</v>
      </c>
      <c r="I42" s="67">
        <f>'LOOKUP  telda'!AF16</f>
        <v>0</v>
      </c>
      <c r="J42" s="67">
        <f>'LOOKUP  telda'!J16</f>
        <v>0</v>
      </c>
      <c r="K42" s="67">
        <f>'LOOKUP  telda'!K16</f>
        <v>0</v>
      </c>
      <c r="L42" s="67">
        <f>'LOOKUP  telda'!L16</f>
        <v>0</v>
      </c>
      <c r="M42" s="67">
        <f>'LOOKUP  telda'!P16</f>
        <v>0</v>
      </c>
      <c r="N42" s="67">
        <f>'LOOKUP  telda'!X16</f>
        <v>0</v>
      </c>
      <c r="O42" s="67">
        <f>'LOOKUP  telda'!Y16</f>
        <v>0</v>
      </c>
      <c r="P42" s="67">
        <f>'LOOKUP  telda'!Z16</f>
        <v>14</v>
      </c>
      <c r="Q42" s="40">
        <f t="shared" si="4"/>
        <v>1</v>
      </c>
      <c r="R42" s="40">
        <f t="shared" si="5"/>
        <v>1</v>
      </c>
      <c r="S42" s="40">
        <f>VLOOKUP(C42,Sheet3!$A$19:$G$81,7,FALSE)</f>
        <v>1</v>
      </c>
      <c r="T42" s="8">
        <f t="shared" si="6"/>
        <v>1</v>
      </c>
      <c r="U42" s="8">
        <f t="shared" si="7"/>
        <v>1</v>
      </c>
      <c r="V42" t="str">
        <f>VLOOKUP(C42,Sheet5!$A$2:$J$270,8,FALSE)</f>
        <v>BLITAR</v>
      </c>
    </row>
    <row r="43" spans="2:22" ht="15.75">
      <c r="B43" s="153"/>
      <c r="C43" s="66" t="s">
        <v>89</v>
      </c>
      <c r="D43" s="67">
        <f>'LOOKUP  telda'!E17</f>
        <v>26</v>
      </c>
      <c r="E43" s="67">
        <f>'LOOKUP  telda'!F17+'LOOKUP  telda'!G17+'LOOKUP  telda'!H17</f>
        <v>0</v>
      </c>
      <c r="F43" s="67">
        <f>'LOOKUP  telda'!I17</f>
        <v>0</v>
      </c>
      <c r="G43" s="67">
        <f>'LOOKUP  telda'!AA17</f>
        <v>0</v>
      </c>
      <c r="H43" s="67">
        <f>'LOOKUP  telda'!AE17-'LOOKUP  telda'!AA17</f>
        <v>1</v>
      </c>
      <c r="I43" s="67">
        <f>'LOOKUP  telda'!AF17</f>
        <v>0</v>
      </c>
      <c r="J43" s="67">
        <f>'LOOKUP  telda'!J17</f>
        <v>2</v>
      </c>
      <c r="K43" s="67">
        <f>'LOOKUP  telda'!K17</f>
        <v>1</v>
      </c>
      <c r="L43" s="67">
        <f>'LOOKUP  telda'!L17</f>
        <v>0</v>
      </c>
      <c r="M43" s="67">
        <f>'LOOKUP  telda'!P17</f>
        <v>0</v>
      </c>
      <c r="N43" s="67">
        <f>'LOOKUP  telda'!X17</f>
        <v>0</v>
      </c>
      <c r="O43" s="67">
        <f>'LOOKUP  telda'!Y17</f>
        <v>1</v>
      </c>
      <c r="P43" s="67">
        <f>'LOOKUP  telda'!Z17</f>
        <v>21</v>
      </c>
      <c r="Q43" s="40">
        <f t="shared" si="4"/>
        <v>0.84</v>
      </c>
      <c r="R43" s="40">
        <f t="shared" si="5"/>
        <v>0.95454545454545459</v>
      </c>
      <c r="S43" s="40">
        <f>VLOOKUP(C43,Sheet3!$A$19:$G$81,7,FALSE)</f>
        <v>1</v>
      </c>
      <c r="T43" s="8">
        <f t="shared" si="6"/>
        <v>0.84</v>
      </c>
      <c r="U43" s="8">
        <f t="shared" si="7"/>
        <v>0.95454545454545459</v>
      </c>
      <c r="V43" t="str">
        <f>VLOOKUP(C43,Sheet5!$A$2:$J$270,8,FALSE)</f>
        <v>BOJONEGORO</v>
      </c>
    </row>
    <row r="44" spans="2:22" ht="15.75">
      <c r="B44" s="153"/>
      <c r="C44" s="66" t="s">
        <v>90</v>
      </c>
      <c r="D44" s="67">
        <f>'LOOKUP  telda'!E18</f>
        <v>93</v>
      </c>
      <c r="E44" s="67">
        <f>'LOOKUP  telda'!F18+'LOOKUP  telda'!G18+'LOOKUP  telda'!H18</f>
        <v>0</v>
      </c>
      <c r="F44" s="67">
        <f>'LOOKUP  telda'!I18</f>
        <v>1</v>
      </c>
      <c r="G44" s="67">
        <f>'LOOKUP  telda'!AA18</f>
        <v>0</v>
      </c>
      <c r="H44" s="67">
        <f>'LOOKUP  telda'!AE18-'LOOKUP  telda'!AA18</f>
        <v>2</v>
      </c>
      <c r="I44" s="67">
        <f>'LOOKUP  telda'!AF18</f>
        <v>4</v>
      </c>
      <c r="J44" s="67">
        <f>'LOOKUP  telda'!J18</f>
        <v>10</v>
      </c>
      <c r="K44" s="67">
        <f>'LOOKUP  telda'!K18</f>
        <v>1</v>
      </c>
      <c r="L44" s="67">
        <f>'LOOKUP  telda'!L18</f>
        <v>0</v>
      </c>
      <c r="M44" s="67">
        <f>'LOOKUP  telda'!P18</f>
        <v>0</v>
      </c>
      <c r="N44" s="67">
        <f>'LOOKUP  telda'!X18</f>
        <v>2</v>
      </c>
      <c r="O44" s="67">
        <f>'LOOKUP  telda'!Y18</f>
        <v>2</v>
      </c>
      <c r="P44" s="67">
        <f>'LOOKUP  telda'!Z18</f>
        <v>71</v>
      </c>
      <c r="Q44" s="40">
        <f t="shared" si="4"/>
        <v>0.81609195402298851</v>
      </c>
      <c r="R44" s="40">
        <f t="shared" si="5"/>
        <v>0.94666666666666666</v>
      </c>
      <c r="S44" s="40">
        <f>VLOOKUP(C44,Sheet3!$A$19:$G$81,7,FALSE)</f>
        <v>1</v>
      </c>
      <c r="T44" s="8">
        <f t="shared" si="6"/>
        <v>0.81609195402298851</v>
      </c>
      <c r="U44" s="8">
        <f t="shared" si="7"/>
        <v>0.94666666666666666</v>
      </c>
      <c r="V44" t="str">
        <f>VLOOKUP(C44,Sheet5!$A$2:$J$270,8,FALSE)</f>
        <v>KEDIRI</v>
      </c>
    </row>
    <row r="45" spans="2:22" ht="15.75">
      <c r="B45" s="153"/>
      <c r="C45" s="66" t="s">
        <v>91</v>
      </c>
      <c r="D45" s="67">
        <f>'LOOKUP  telda'!E19</f>
        <v>97</v>
      </c>
      <c r="E45" s="67">
        <f>'LOOKUP  telda'!F19+'LOOKUP  telda'!G19+'LOOKUP  telda'!H19</f>
        <v>0</v>
      </c>
      <c r="F45" s="67">
        <f>'LOOKUP  telda'!I19</f>
        <v>0</v>
      </c>
      <c r="G45" s="67">
        <f>'LOOKUP  telda'!AA19</f>
        <v>0</v>
      </c>
      <c r="H45" s="67">
        <f>'LOOKUP  telda'!AE19-'LOOKUP  telda'!AA19</f>
        <v>2</v>
      </c>
      <c r="I45" s="67">
        <f>'LOOKUP  telda'!AF19</f>
        <v>11</v>
      </c>
      <c r="J45" s="67">
        <f>'LOOKUP  telda'!J19</f>
        <v>11</v>
      </c>
      <c r="K45" s="67">
        <f>'LOOKUP  telda'!K19</f>
        <v>0</v>
      </c>
      <c r="L45" s="67">
        <f>'LOOKUP  telda'!L19</f>
        <v>0</v>
      </c>
      <c r="M45" s="67">
        <f>'LOOKUP  telda'!P19</f>
        <v>0</v>
      </c>
      <c r="N45" s="67">
        <f>'LOOKUP  telda'!X19</f>
        <v>0</v>
      </c>
      <c r="O45" s="67">
        <f>'LOOKUP  telda'!Y19</f>
        <v>0</v>
      </c>
      <c r="P45" s="67">
        <f>'LOOKUP  telda'!Z19</f>
        <v>73</v>
      </c>
      <c r="Q45" s="40">
        <f t="shared" si="4"/>
        <v>0.84883720930232553</v>
      </c>
      <c r="R45" s="40">
        <f t="shared" si="5"/>
        <v>1</v>
      </c>
      <c r="S45" s="40" t="e">
        <f>VLOOKUP(C45,Sheet3!$A$19:$G$81,7,FALSE)</f>
        <v>#N/A</v>
      </c>
      <c r="T45" s="8">
        <f t="shared" si="6"/>
        <v>0.84883720930232553</v>
      </c>
      <c r="U45" s="8">
        <f t="shared" si="7"/>
        <v>1</v>
      </c>
      <c r="V45" t="str">
        <f>VLOOKUP(C45,Sheet5!$A$2:$J$270,8,FALSE)</f>
        <v>MALANG</v>
      </c>
    </row>
    <row r="46" spans="2:22" ht="15.75">
      <c r="B46" s="153"/>
      <c r="C46" s="66" t="s">
        <v>92</v>
      </c>
      <c r="D46" s="67">
        <f>'LOOKUP  telda'!E20</f>
        <v>36</v>
      </c>
      <c r="E46" s="67">
        <f>'LOOKUP  telda'!F20+'LOOKUP  telda'!G20+'LOOKUP  telda'!H20</f>
        <v>0</v>
      </c>
      <c r="F46" s="67">
        <f>'LOOKUP  telda'!I20</f>
        <v>0</v>
      </c>
      <c r="G46" s="67">
        <f>'LOOKUP  telda'!AA20</f>
        <v>0</v>
      </c>
      <c r="H46" s="67">
        <f>'LOOKUP  telda'!AE20-'LOOKUP  telda'!AA20</f>
        <v>0</v>
      </c>
      <c r="I46" s="67">
        <f>'LOOKUP  telda'!AF20</f>
        <v>10</v>
      </c>
      <c r="J46" s="67">
        <f>'LOOKUP  telda'!J20</f>
        <v>2</v>
      </c>
      <c r="K46" s="67">
        <f>'LOOKUP  telda'!K20</f>
        <v>0</v>
      </c>
      <c r="L46" s="67">
        <f>'LOOKUP  telda'!L20</f>
        <v>0</v>
      </c>
      <c r="M46" s="67">
        <f>'LOOKUP  telda'!P20</f>
        <v>0</v>
      </c>
      <c r="N46" s="67">
        <f>'LOOKUP  telda'!X20</f>
        <v>0</v>
      </c>
      <c r="O46" s="67">
        <f>'LOOKUP  telda'!Y20</f>
        <v>0</v>
      </c>
      <c r="P46" s="67">
        <f>'LOOKUP  telda'!Z20</f>
        <v>24</v>
      </c>
      <c r="Q46" s="40">
        <f t="shared" si="4"/>
        <v>0.92307692307692313</v>
      </c>
      <c r="R46" s="40">
        <f t="shared" si="5"/>
        <v>1</v>
      </c>
      <c r="S46" s="40">
        <f>VLOOKUP(C46,Sheet3!$A$19:$G$81,7,FALSE)</f>
        <v>0.96153846153846156</v>
      </c>
      <c r="T46" s="8">
        <f t="shared" si="6"/>
        <v>0.92307692307692313</v>
      </c>
      <c r="U46" s="8">
        <f t="shared" si="7"/>
        <v>1</v>
      </c>
      <c r="V46" t="str">
        <f>VLOOKUP(C46,Sheet5!$A$2:$J$270,8,FALSE)</f>
        <v>MADIUN</v>
      </c>
    </row>
    <row r="47" spans="2:22" ht="15.75">
      <c r="B47" s="153"/>
      <c r="C47" s="66" t="s">
        <v>93</v>
      </c>
      <c r="D47" s="67">
        <f>'LOOKUP  telda'!E21</f>
        <v>67</v>
      </c>
      <c r="E47" s="67">
        <f>'LOOKUP  telda'!F21+'LOOKUP  telda'!G21+'LOOKUP  telda'!H21</f>
        <v>0</v>
      </c>
      <c r="F47" s="67">
        <f>'LOOKUP  telda'!I21</f>
        <v>0</v>
      </c>
      <c r="G47" s="67">
        <f>'LOOKUP  telda'!AA21</f>
        <v>0</v>
      </c>
      <c r="H47" s="67">
        <f>'LOOKUP  telda'!AE21-'LOOKUP  telda'!AA21</f>
        <v>0</v>
      </c>
      <c r="I47" s="67">
        <f>'LOOKUP  telda'!AF21</f>
        <v>5</v>
      </c>
      <c r="J47" s="67">
        <f>'LOOKUP  telda'!J21</f>
        <v>7</v>
      </c>
      <c r="K47" s="67">
        <f>'LOOKUP  telda'!K21</f>
        <v>0</v>
      </c>
      <c r="L47" s="67">
        <f>'LOOKUP  telda'!L21</f>
        <v>0</v>
      </c>
      <c r="M47" s="67">
        <f>'LOOKUP  telda'!P21</f>
        <v>2</v>
      </c>
      <c r="N47" s="67">
        <f>'LOOKUP  telda'!X21</f>
        <v>0</v>
      </c>
      <c r="O47" s="67">
        <f>'LOOKUP  telda'!Y21</f>
        <v>1</v>
      </c>
      <c r="P47" s="67">
        <f>'LOOKUP  telda'!Z21</f>
        <v>52</v>
      </c>
      <c r="Q47" s="40">
        <f t="shared" si="4"/>
        <v>0.83870967741935487</v>
      </c>
      <c r="R47" s="40">
        <f t="shared" si="5"/>
        <v>0.94545454545454544</v>
      </c>
      <c r="S47" s="40">
        <f>VLOOKUP(C47,Sheet3!$A$19:$G$81,7,FALSE)</f>
        <v>1</v>
      </c>
      <c r="T47" s="8">
        <f t="shared" si="6"/>
        <v>0.83870967741935487</v>
      </c>
      <c r="U47" s="8">
        <f t="shared" si="7"/>
        <v>0.94545454545454544</v>
      </c>
      <c r="V47" t="str">
        <f>VLOOKUP(C47,Sheet5!$A$2:$J$270,8,FALSE)</f>
        <v>NGANJUK</v>
      </c>
    </row>
    <row r="48" spans="2:22" ht="15.75">
      <c r="B48" s="153"/>
      <c r="C48" s="66" t="s">
        <v>94</v>
      </c>
      <c r="D48" s="67">
        <f>'LOOKUP  telda'!E22</f>
        <v>30</v>
      </c>
      <c r="E48" s="67">
        <f>'LOOKUP  telda'!F22+'LOOKUP  telda'!G22+'LOOKUP  telda'!H22</f>
        <v>0</v>
      </c>
      <c r="F48" s="67">
        <f>'LOOKUP  telda'!I22</f>
        <v>0</v>
      </c>
      <c r="G48" s="67">
        <f>'LOOKUP  telda'!AA22</f>
        <v>0</v>
      </c>
      <c r="H48" s="67">
        <f>'LOOKUP  telda'!AE22-'LOOKUP  telda'!AA22</f>
        <v>0</v>
      </c>
      <c r="I48" s="67">
        <f>'LOOKUP  telda'!AF22</f>
        <v>0</v>
      </c>
      <c r="J48" s="67">
        <f>'LOOKUP  telda'!J22</f>
        <v>2</v>
      </c>
      <c r="K48" s="67">
        <f>'LOOKUP  telda'!K22</f>
        <v>0</v>
      </c>
      <c r="L48" s="67">
        <f>'LOOKUP  telda'!L22</f>
        <v>0</v>
      </c>
      <c r="M48" s="67">
        <f>'LOOKUP  telda'!P22</f>
        <v>0</v>
      </c>
      <c r="N48" s="67">
        <f>'LOOKUP  telda'!X22</f>
        <v>0</v>
      </c>
      <c r="O48" s="67">
        <f>'LOOKUP  telda'!Y22</f>
        <v>0</v>
      </c>
      <c r="P48" s="67">
        <f>'LOOKUP  telda'!Z22</f>
        <v>28</v>
      </c>
      <c r="Q48" s="40">
        <f t="shared" si="4"/>
        <v>0.93333333333333335</v>
      </c>
      <c r="R48" s="40">
        <f t="shared" si="5"/>
        <v>1</v>
      </c>
      <c r="S48" s="40" t="e">
        <f>VLOOKUP(C48,Sheet3!$A$19:$G$81,7,FALSE)</f>
        <v>#N/A</v>
      </c>
      <c r="T48" s="8">
        <f t="shared" si="6"/>
        <v>0.93333333333333335</v>
      </c>
      <c r="U48" s="8">
        <f t="shared" si="7"/>
        <v>1</v>
      </c>
      <c r="V48" t="str">
        <f>VLOOKUP(C48,Sheet5!$A$2:$J$270,8,FALSE)</f>
        <v>MADIUN</v>
      </c>
    </row>
    <row r="49" spans="2:22" ht="15.75">
      <c r="B49" s="153"/>
      <c r="C49" s="66" t="s">
        <v>95</v>
      </c>
      <c r="D49" s="67">
        <f>'LOOKUP  telda'!E23</f>
        <v>35</v>
      </c>
      <c r="E49" s="67">
        <f>'LOOKUP  telda'!F23+'LOOKUP  telda'!G23+'LOOKUP  telda'!H23</f>
        <v>0</v>
      </c>
      <c r="F49" s="67">
        <f>'LOOKUP  telda'!I23</f>
        <v>0</v>
      </c>
      <c r="G49" s="67">
        <f>'LOOKUP  telda'!AA23</f>
        <v>0</v>
      </c>
      <c r="H49" s="67">
        <f>'LOOKUP  telda'!AE23-'LOOKUP  telda'!AA23</f>
        <v>0</v>
      </c>
      <c r="I49" s="67">
        <f>'LOOKUP  telda'!AF23</f>
        <v>1</v>
      </c>
      <c r="J49" s="67">
        <f>'LOOKUP  telda'!J23</f>
        <v>1</v>
      </c>
      <c r="K49" s="67">
        <f>'LOOKUP  telda'!K23</f>
        <v>0</v>
      </c>
      <c r="L49" s="67">
        <f>'LOOKUP  telda'!L23</f>
        <v>0</v>
      </c>
      <c r="M49" s="67">
        <f>'LOOKUP  telda'!P23</f>
        <v>1</v>
      </c>
      <c r="N49" s="67">
        <f>'LOOKUP  telda'!X23</f>
        <v>0</v>
      </c>
      <c r="O49" s="67">
        <f>'LOOKUP  telda'!Y23</f>
        <v>0</v>
      </c>
      <c r="P49" s="67">
        <f>'LOOKUP  telda'!Z23</f>
        <v>32</v>
      </c>
      <c r="Q49" s="40">
        <f t="shared" si="4"/>
        <v>0.94117647058823528</v>
      </c>
      <c r="R49" s="40">
        <f t="shared" si="5"/>
        <v>0.96969696969696972</v>
      </c>
      <c r="S49" s="40">
        <f>VLOOKUP(C49,Sheet3!$A$19:$G$81,7,FALSE)</f>
        <v>1</v>
      </c>
      <c r="T49" s="8">
        <f t="shared" si="6"/>
        <v>0.94117647058823528</v>
      </c>
      <c r="U49" s="8">
        <f t="shared" si="7"/>
        <v>0.96969696969696972</v>
      </c>
      <c r="V49" t="str">
        <f>VLOOKUP(C49,Sheet5!$A$2:$J$270,8,FALSE)</f>
        <v>PONOROGO</v>
      </c>
    </row>
    <row r="50" spans="2:22" ht="15.75">
      <c r="B50" s="153"/>
      <c r="C50" s="66" t="s">
        <v>96</v>
      </c>
      <c r="D50" s="67">
        <f>'LOOKUP  telda'!E24</f>
        <v>19</v>
      </c>
      <c r="E50" s="67">
        <f>'LOOKUP  telda'!F24+'LOOKUP  telda'!G24+'LOOKUP  telda'!H24</f>
        <v>0</v>
      </c>
      <c r="F50" s="67">
        <f>'LOOKUP  telda'!I24</f>
        <v>0</v>
      </c>
      <c r="G50" s="67">
        <f>'LOOKUP  telda'!AA24</f>
        <v>0</v>
      </c>
      <c r="H50" s="67">
        <f>'LOOKUP  telda'!AE24-'LOOKUP  telda'!AA24</f>
        <v>0</v>
      </c>
      <c r="I50" s="67">
        <f>'LOOKUP  telda'!AF24</f>
        <v>0</v>
      </c>
      <c r="J50" s="67">
        <f>'LOOKUP  telda'!J24</f>
        <v>0</v>
      </c>
      <c r="K50" s="67">
        <f>'LOOKUP  telda'!K24</f>
        <v>0</v>
      </c>
      <c r="L50" s="67">
        <f>'LOOKUP  telda'!L24</f>
        <v>0</v>
      </c>
      <c r="M50" s="67">
        <f>'LOOKUP  telda'!P24</f>
        <v>0</v>
      </c>
      <c r="N50" s="67">
        <f>'LOOKUP  telda'!X24</f>
        <v>0</v>
      </c>
      <c r="O50" s="67">
        <f>'LOOKUP  telda'!Y24</f>
        <v>0</v>
      </c>
      <c r="P50" s="67">
        <f>'LOOKUP  telda'!Z24</f>
        <v>19</v>
      </c>
      <c r="Q50" s="40">
        <f t="shared" si="4"/>
        <v>1</v>
      </c>
      <c r="R50" s="40">
        <f t="shared" si="5"/>
        <v>1</v>
      </c>
      <c r="S50" s="40" t="e">
        <f>VLOOKUP(C50,Sheet3!$A$19:$G$81,7,FALSE)</f>
        <v>#N/A</v>
      </c>
      <c r="T50" s="8">
        <f t="shared" si="6"/>
        <v>1</v>
      </c>
      <c r="U50" s="8">
        <f t="shared" si="7"/>
        <v>1</v>
      </c>
      <c r="V50" t="str">
        <f>VLOOKUP(C50,Sheet5!$A$2:$J$270,8,FALSE)</f>
        <v>PONOROGO</v>
      </c>
    </row>
    <row r="51" spans="2:22" ht="15.75">
      <c r="B51" s="153"/>
      <c r="C51" s="66" t="s">
        <v>97</v>
      </c>
      <c r="D51" s="67">
        <f>'LOOKUP  telda'!E25</f>
        <v>20</v>
      </c>
      <c r="E51" s="67">
        <f>'LOOKUP  telda'!F25+'LOOKUP  telda'!G25+'LOOKUP  telda'!H25</f>
        <v>0</v>
      </c>
      <c r="F51" s="67">
        <f>'LOOKUP  telda'!I25</f>
        <v>0</v>
      </c>
      <c r="G51" s="67">
        <f>'LOOKUP  telda'!AA25</f>
        <v>2</v>
      </c>
      <c r="H51" s="67">
        <f>'LOOKUP  telda'!AE25-'LOOKUP  telda'!AA25</f>
        <v>0</v>
      </c>
      <c r="I51" s="67">
        <f>'LOOKUP  telda'!AF25</f>
        <v>1</v>
      </c>
      <c r="J51" s="67">
        <f>'LOOKUP  telda'!J25</f>
        <v>1</v>
      </c>
      <c r="K51" s="67">
        <f>'LOOKUP  telda'!K25</f>
        <v>0</v>
      </c>
      <c r="L51" s="67">
        <f>'LOOKUP  telda'!L25</f>
        <v>0</v>
      </c>
      <c r="M51" s="67">
        <f>'LOOKUP  telda'!P25</f>
        <v>0</v>
      </c>
      <c r="N51" s="67">
        <f>'LOOKUP  telda'!X25</f>
        <v>1</v>
      </c>
      <c r="O51" s="67">
        <f>'LOOKUP  telda'!Y25</f>
        <v>0</v>
      </c>
      <c r="P51" s="67">
        <f>'LOOKUP  telda'!Z25</f>
        <v>15</v>
      </c>
      <c r="Q51" s="40">
        <f t="shared" si="4"/>
        <v>0.78947368421052633</v>
      </c>
      <c r="R51" s="40">
        <f t="shared" si="5"/>
        <v>0.9375</v>
      </c>
      <c r="S51" s="40" t="e">
        <f>VLOOKUP(C51,Sheet3!$A$19:$G$81,7,FALSE)</f>
        <v>#N/A</v>
      </c>
      <c r="T51" s="8">
        <f t="shared" si="6"/>
        <v>0.78947368421052633</v>
      </c>
      <c r="U51" s="8">
        <f t="shared" si="7"/>
        <v>0.9375</v>
      </c>
      <c r="V51" t="str">
        <f>VLOOKUP(C51,Sheet5!$A$2:$J$270,8,FALSE)</f>
        <v>BOJONEGORO</v>
      </c>
    </row>
    <row r="52" spans="2:22" ht="15.75">
      <c r="B52" s="153"/>
      <c r="C52" s="66" t="s">
        <v>98</v>
      </c>
      <c r="D52" s="67">
        <f>'LOOKUP  telda'!E26</f>
        <v>37</v>
      </c>
      <c r="E52" s="67">
        <f>'LOOKUP  telda'!F26+'LOOKUP  telda'!G26+'LOOKUP  telda'!H26</f>
        <v>0</v>
      </c>
      <c r="F52" s="67">
        <f>'LOOKUP  telda'!I26</f>
        <v>0</v>
      </c>
      <c r="G52" s="67">
        <f>'LOOKUP  telda'!AA26</f>
        <v>0</v>
      </c>
      <c r="H52" s="67">
        <f>'LOOKUP  telda'!AE26-'LOOKUP  telda'!AA26</f>
        <v>0</v>
      </c>
      <c r="I52" s="67">
        <f>'LOOKUP  telda'!AF26</f>
        <v>4</v>
      </c>
      <c r="J52" s="67">
        <f>'LOOKUP  telda'!J26</f>
        <v>3</v>
      </c>
      <c r="K52" s="67">
        <f>'LOOKUP  telda'!K26</f>
        <v>0</v>
      </c>
      <c r="L52" s="67">
        <f>'LOOKUP  telda'!L26</f>
        <v>0</v>
      </c>
      <c r="M52" s="67">
        <f>'LOOKUP  telda'!P26</f>
        <v>0</v>
      </c>
      <c r="N52" s="67">
        <f>'LOOKUP  telda'!X26</f>
        <v>0</v>
      </c>
      <c r="O52" s="67">
        <f>'LOOKUP  telda'!Y26</f>
        <v>0</v>
      </c>
      <c r="P52" s="67">
        <f>'LOOKUP  telda'!Z26</f>
        <v>30</v>
      </c>
      <c r="Q52" s="40">
        <f t="shared" si="4"/>
        <v>0.90909090909090906</v>
      </c>
      <c r="R52" s="40">
        <f t="shared" si="5"/>
        <v>1</v>
      </c>
      <c r="S52" s="40" t="e">
        <f>VLOOKUP(C52,Sheet3!$A$19:$G$81,7,FALSE)</f>
        <v>#N/A</v>
      </c>
      <c r="T52" s="8">
        <f t="shared" si="6"/>
        <v>0.90909090909090906</v>
      </c>
      <c r="U52" s="8">
        <f t="shared" si="7"/>
        <v>1</v>
      </c>
      <c r="V52" t="str">
        <f>VLOOKUP(C52,Sheet5!$A$2:$J$270,8,FALSE)</f>
        <v>BLITAR</v>
      </c>
    </row>
    <row r="53" spans="2:22" ht="15.75">
      <c r="B53" s="154" t="s">
        <v>42</v>
      </c>
      <c r="C53" s="62" t="s">
        <v>99</v>
      </c>
      <c r="D53" s="63">
        <f>'LOOKUP  telda'!E27</f>
        <v>43</v>
      </c>
      <c r="E53" s="63">
        <f>'LOOKUP  telda'!F27+'LOOKUP  telda'!G27+'LOOKUP  telda'!H27</f>
        <v>0</v>
      </c>
      <c r="F53" s="63">
        <f>'LOOKUP  telda'!I27</f>
        <v>0</v>
      </c>
      <c r="G53" s="63">
        <f>'LOOKUP  telda'!AA27</f>
        <v>0</v>
      </c>
      <c r="H53" s="63">
        <f>'LOOKUP  telda'!AE27-'LOOKUP  telda'!AA27</f>
        <v>2</v>
      </c>
      <c r="I53" s="63">
        <f>'LOOKUP  telda'!AF27</f>
        <v>0</v>
      </c>
      <c r="J53" s="63">
        <f>'LOOKUP  telda'!J27</f>
        <v>3</v>
      </c>
      <c r="K53" s="63">
        <f>'LOOKUP  telda'!K27</f>
        <v>0</v>
      </c>
      <c r="L53" s="63">
        <f>'LOOKUP  telda'!L27</f>
        <v>0</v>
      </c>
      <c r="M53" s="63">
        <f>'LOOKUP  telda'!P27</f>
        <v>0</v>
      </c>
      <c r="N53" s="63">
        <f>'LOOKUP  telda'!X27</f>
        <v>1</v>
      </c>
      <c r="O53" s="63">
        <f>'LOOKUP  telda'!Y27</f>
        <v>0</v>
      </c>
      <c r="P53" s="63">
        <f>'LOOKUP  telda'!Z27</f>
        <v>37</v>
      </c>
      <c r="Q53" s="40">
        <f t="shared" si="4"/>
        <v>0.86046511627906974</v>
      </c>
      <c r="R53" s="40">
        <f t="shared" si="5"/>
        <v>0.97368421052631582</v>
      </c>
      <c r="S53" s="40">
        <f>VLOOKUP(C53,Sheet3!$A$19:$G$81,7,FALSE)</f>
        <v>0.98412698412698407</v>
      </c>
      <c r="T53" s="8">
        <f t="shared" si="6"/>
        <v>0.86046511627906974</v>
      </c>
      <c r="U53" s="8">
        <f t="shared" si="7"/>
        <v>0.97368421052631582</v>
      </c>
      <c r="V53" t="str">
        <f>VLOOKUP(C53,Sheet5!$A$2:$J$270,8,FALSE)</f>
        <v>BANYUWANGI</v>
      </c>
    </row>
    <row r="54" spans="2:22" ht="15.75">
      <c r="B54" s="154"/>
      <c r="C54" s="62" t="s">
        <v>100</v>
      </c>
      <c r="D54" s="63">
        <f>'LOOKUP  telda'!E28</f>
        <v>38</v>
      </c>
      <c r="E54" s="63">
        <f>'LOOKUP  telda'!F28+'LOOKUP  telda'!G28+'LOOKUP  telda'!H28</f>
        <v>0</v>
      </c>
      <c r="F54" s="63">
        <f>'LOOKUP  telda'!I28</f>
        <v>0</v>
      </c>
      <c r="G54" s="63">
        <f>'LOOKUP  telda'!AA28</f>
        <v>1</v>
      </c>
      <c r="H54" s="63">
        <f>'LOOKUP  telda'!AE28-'LOOKUP  telda'!AA28</f>
        <v>0</v>
      </c>
      <c r="I54" s="63">
        <f>'LOOKUP  telda'!AF28</f>
        <v>0</v>
      </c>
      <c r="J54" s="63">
        <f>'LOOKUP  telda'!J28</f>
        <v>2</v>
      </c>
      <c r="K54" s="63">
        <f>'LOOKUP  telda'!K28</f>
        <v>0</v>
      </c>
      <c r="L54" s="63">
        <f>'LOOKUP  telda'!L28</f>
        <v>0</v>
      </c>
      <c r="M54" s="63">
        <f>'LOOKUP  telda'!P28</f>
        <v>5</v>
      </c>
      <c r="N54" s="63">
        <f>'LOOKUP  telda'!X28</f>
        <v>3</v>
      </c>
      <c r="O54" s="63">
        <f>'LOOKUP  telda'!Y28</f>
        <v>1</v>
      </c>
      <c r="P54" s="63">
        <f>'LOOKUP  telda'!Z28</f>
        <v>26</v>
      </c>
      <c r="Q54" s="40">
        <f t="shared" si="4"/>
        <v>0.68421052631578949</v>
      </c>
      <c r="R54" s="40">
        <f t="shared" si="5"/>
        <v>0.74285714285714288</v>
      </c>
      <c r="S54" s="40" t="e">
        <f>VLOOKUP(C54,Sheet3!$A$19:$G$81,7,FALSE)</f>
        <v>#N/A</v>
      </c>
      <c r="T54" s="8">
        <f t="shared" si="6"/>
        <v>0.68421052631578949</v>
      </c>
      <c r="U54" s="8">
        <f t="shared" si="7"/>
        <v>0.74285714285714288</v>
      </c>
      <c r="V54" t="str">
        <f>VLOOKUP(C54,Sheet5!$A$2:$J$270,8,FALSE)</f>
        <v>JEMBER</v>
      </c>
    </row>
    <row r="55" spans="2:22" ht="34.5" customHeight="1">
      <c r="B55" s="154"/>
      <c r="C55" s="62" t="s">
        <v>101</v>
      </c>
      <c r="D55" s="63">
        <f>'LOOKUP  telda'!E29</f>
        <v>69</v>
      </c>
      <c r="E55" s="63">
        <f>'LOOKUP  telda'!F29+'LOOKUP  telda'!G29+'LOOKUP  telda'!H29</f>
        <v>2</v>
      </c>
      <c r="F55" s="63">
        <f>'LOOKUP  telda'!I29</f>
        <v>3</v>
      </c>
      <c r="G55" s="63">
        <f>'LOOKUP  telda'!AA29</f>
        <v>2</v>
      </c>
      <c r="H55" s="63">
        <f>'LOOKUP  telda'!AE29-'LOOKUP  telda'!AA29</f>
        <v>0</v>
      </c>
      <c r="I55" s="63">
        <f>'LOOKUP  telda'!AF29</f>
        <v>12</v>
      </c>
      <c r="J55" s="63">
        <f>'LOOKUP  telda'!J29</f>
        <v>2</v>
      </c>
      <c r="K55" s="63">
        <f>'LOOKUP  telda'!K29</f>
        <v>0</v>
      </c>
      <c r="L55" s="63">
        <f>'LOOKUP  telda'!L29</f>
        <v>0</v>
      </c>
      <c r="M55" s="63">
        <f>'LOOKUP  telda'!P29</f>
        <v>1</v>
      </c>
      <c r="N55" s="63">
        <f>'LOOKUP  telda'!X29</f>
        <v>4</v>
      </c>
      <c r="O55" s="63">
        <f>'LOOKUP  telda'!Y29</f>
        <v>0</v>
      </c>
      <c r="P55" s="63">
        <f>'LOOKUP  telda'!Z29</f>
        <v>43</v>
      </c>
      <c r="Q55" s="40">
        <f t="shared" si="4"/>
        <v>0.79629629629629628</v>
      </c>
      <c r="R55" s="40">
        <f t="shared" si="5"/>
        <v>0.89583333333333337</v>
      </c>
      <c r="S55" s="40" t="e">
        <f>VLOOKUP(C55,Sheet3!$A$19:$G$81,7,FALSE)</f>
        <v>#N/A</v>
      </c>
      <c r="T55" s="8">
        <f t="shared" si="6"/>
        <v>0.79629629629629628</v>
      </c>
      <c r="U55" s="8">
        <f t="shared" si="7"/>
        <v>0.89583333333333337</v>
      </c>
      <c r="V55" t="str">
        <f>VLOOKUP(C55,Sheet5!$A$2:$J$270,8,FALSE)</f>
        <v>SIDOARJO</v>
      </c>
    </row>
    <row r="56" spans="2:22" ht="15.75">
      <c r="B56" s="154"/>
      <c r="C56" s="62" t="s">
        <v>102</v>
      </c>
      <c r="D56" s="63">
        <f>'LOOKUP  telda'!E30</f>
        <v>24</v>
      </c>
      <c r="E56" s="63">
        <f>'LOOKUP  telda'!F30+'LOOKUP  telda'!G30+'LOOKUP  telda'!H30</f>
        <v>0</v>
      </c>
      <c r="F56" s="63">
        <f>'LOOKUP  telda'!I30</f>
        <v>0</v>
      </c>
      <c r="G56" s="63">
        <f>'LOOKUP  telda'!AA30</f>
        <v>0</v>
      </c>
      <c r="H56" s="63">
        <f>'LOOKUP  telda'!AE30-'LOOKUP  telda'!AA30</f>
        <v>0</v>
      </c>
      <c r="I56" s="63">
        <f>'LOOKUP  telda'!AF30</f>
        <v>2</v>
      </c>
      <c r="J56" s="63">
        <f>'LOOKUP  telda'!J30</f>
        <v>1</v>
      </c>
      <c r="K56" s="63">
        <f>'LOOKUP  telda'!K30</f>
        <v>0</v>
      </c>
      <c r="L56" s="63">
        <f>'LOOKUP  telda'!L30</f>
        <v>0</v>
      </c>
      <c r="M56" s="63">
        <f>'LOOKUP  telda'!P30</f>
        <v>0</v>
      </c>
      <c r="N56" s="63">
        <f>'LOOKUP  telda'!X30</f>
        <v>0</v>
      </c>
      <c r="O56" s="63">
        <f>'LOOKUP  telda'!Y30</f>
        <v>0</v>
      </c>
      <c r="P56" s="63">
        <f>'LOOKUP  telda'!Z30</f>
        <v>21</v>
      </c>
      <c r="Q56" s="40">
        <f t="shared" si="4"/>
        <v>0.95454545454545459</v>
      </c>
      <c r="R56" s="40">
        <f t="shared" si="5"/>
        <v>1</v>
      </c>
      <c r="S56" s="40">
        <f>VLOOKUP(C56,Sheet3!$A$19:$G$81,7,FALSE)</f>
        <v>0.97872340425531912</v>
      </c>
      <c r="T56" s="8">
        <f t="shared" si="6"/>
        <v>0.95454545454545459</v>
      </c>
      <c r="U56" s="8">
        <f t="shared" si="7"/>
        <v>1</v>
      </c>
      <c r="V56" t="str">
        <f>VLOOKUP(C56,Sheet5!$A$2:$J$270,8,FALSE)</f>
        <v>JEMBER</v>
      </c>
    </row>
    <row r="57" spans="2:22" ht="15.75">
      <c r="B57" s="154"/>
      <c r="C57" s="62" t="s">
        <v>103</v>
      </c>
      <c r="D57" s="63">
        <f>'LOOKUP  telda'!E31</f>
        <v>29</v>
      </c>
      <c r="E57" s="63">
        <f>'LOOKUP  telda'!F31+'LOOKUP  telda'!G31+'LOOKUP  telda'!H31</f>
        <v>2</v>
      </c>
      <c r="F57" s="63">
        <f>'LOOKUP  telda'!I31</f>
        <v>0</v>
      </c>
      <c r="G57" s="63">
        <f>'LOOKUP  telda'!AA31</f>
        <v>0</v>
      </c>
      <c r="H57" s="63">
        <f>'LOOKUP  telda'!AE31-'LOOKUP  telda'!AA31</f>
        <v>0</v>
      </c>
      <c r="I57" s="63">
        <f>'LOOKUP  telda'!AF31</f>
        <v>1</v>
      </c>
      <c r="J57" s="63">
        <f>'LOOKUP  telda'!J31</f>
        <v>1</v>
      </c>
      <c r="K57" s="63">
        <f>'LOOKUP  telda'!K31</f>
        <v>0</v>
      </c>
      <c r="L57" s="63">
        <f>'LOOKUP  telda'!L31</f>
        <v>0</v>
      </c>
      <c r="M57" s="63">
        <f>'LOOKUP  telda'!P31</f>
        <v>0</v>
      </c>
      <c r="N57" s="63">
        <f>'LOOKUP  telda'!X31</f>
        <v>0</v>
      </c>
      <c r="O57" s="63">
        <f>'LOOKUP  telda'!Y31</f>
        <v>0</v>
      </c>
      <c r="P57" s="63">
        <f>'LOOKUP  telda'!Z31</f>
        <v>25</v>
      </c>
      <c r="Q57" s="40">
        <f t="shared" si="4"/>
        <v>0.8928571428571429</v>
      </c>
      <c r="R57" s="40">
        <f t="shared" si="5"/>
        <v>1</v>
      </c>
      <c r="S57" s="40" t="e">
        <f>VLOOKUP(C57,Sheet3!$A$19:$G$81,7,FALSE)</f>
        <v>#N/A</v>
      </c>
      <c r="T57" s="8">
        <f t="shared" si="6"/>
        <v>0.8928571428571429</v>
      </c>
      <c r="U57" s="8">
        <f t="shared" si="7"/>
        <v>1</v>
      </c>
      <c r="V57" t="str">
        <f>VLOOKUP(C57,Sheet5!$A$2:$J$270,8,FALSE)</f>
        <v>MOJOKERTO</v>
      </c>
    </row>
    <row r="58" spans="2:22" ht="15.75">
      <c r="B58" s="154"/>
      <c r="C58" s="62" t="s">
        <v>104</v>
      </c>
      <c r="D58" s="63">
        <f>'LOOKUP  telda'!E32</f>
        <v>20</v>
      </c>
      <c r="E58" s="63">
        <f>'LOOKUP  telda'!F32+'LOOKUP  telda'!G32+'LOOKUP  telda'!H32</f>
        <v>0</v>
      </c>
      <c r="F58" s="63">
        <f>'LOOKUP  telda'!I32</f>
        <v>1</v>
      </c>
      <c r="G58" s="63">
        <f>'LOOKUP  telda'!AA32</f>
        <v>0</v>
      </c>
      <c r="H58" s="63">
        <f>'LOOKUP  telda'!AE32-'LOOKUP  telda'!AA32</f>
        <v>0</v>
      </c>
      <c r="I58" s="63">
        <f>'LOOKUP  telda'!AF32</f>
        <v>0</v>
      </c>
      <c r="J58" s="63">
        <f>'LOOKUP  telda'!J32</f>
        <v>5</v>
      </c>
      <c r="K58" s="63">
        <f>'LOOKUP  telda'!K32</f>
        <v>0</v>
      </c>
      <c r="L58" s="63">
        <f>'LOOKUP  telda'!L32</f>
        <v>0</v>
      </c>
      <c r="M58" s="63">
        <f>'LOOKUP  telda'!P32</f>
        <v>0</v>
      </c>
      <c r="N58" s="63">
        <f>'LOOKUP  telda'!X32</f>
        <v>0</v>
      </c>
      <c r="O58" s="63">
        <f>'LOOKUP  telda'!Y32</f>
        <v>0</v>
      </c>
      <c r="P58" s="63">
        <f>'LOOKUP  telda'!Z32</f>
        <v>14</v>
      </c>
      <c r="Q58" s="40">
        <f t="shared" si="4"/>
        <v>0.73684210526315785</v>
      </c>
      <c r="R58" s="40">
        <f t="shared" si="5"/>
        <v>1</v>
      </c>
      <c r="S58" s="40" t="e">
        <f>VLOOKUP(C58,Sheet3!$A$19:$G$81,7,FALSE)</f>
        <v>#N/A</v>
      </c>
      <c r="T58" s="8">
        <f t="shared" si="6"/>
        <v>0.73684210526315785</v>
      </c>
      <c r="U58" s="8">
        <f t="shared" si="7"/>
        <v>1</v>
      </c>
      <c r="V58" t="str">
        <f>VLOOKUP(C58,Sheet5!$A$2:$J$270,8,FALSE)</f>
        <v>PROBOLINGGO</v>
      </c>
    </row>
    <row r="59" spans="2:22" ht="15.75">
      <c r="B59" s="154"/>
      <c r="C59" s="62" t="s">
        <v>105</v>
      </c>
      <c r="D59" s="63">
        <f>'LOOKUP  telda'!E33</f>
        <v>70</v>
      </c>
      <c r="E59" s="63">
        <f>'LOOKUP  telda'!F33+'LOOKUP  telda'!G33+'LOOKUP  telda'!H33</f>
        <v>10</v>
      </c>
      <c r="F59" s="63">
        <f>'LOOKUP  telda'!I33</f>
        <v>3</v>
      </c>
      <c r="G59" s="63">
        <f>'LOOKUP  telda'!AA33</f>
        <v>0</v>
      </c>
      <c r="H59" s="63">
        <f>'LOOKUP  telda'!AE33-'LOOKUP  telda'!AA33</f>
        <v>1</v>
      </c>
      <c r="I59" s="63">
        <f>'LOOKUP  telda'!AF33</f>
        <v>5</v>
      </c>
      <c r="J59" s="63">
        <f>'LOOKUP  telda'!J33</f>
        <v>6</v>
      </c>
      <c r="K59" s="63">
        <f>'LOOKUP  telda'!K33</f>
        <v>0</v>
      </c>
      <c r="L59" s="63">
        <f>'LOOKUP  telda'!L33</f>
        <v>0</v>
      </c>
      <c r="M59" s="63">
        <f>'LOOKUP  telda'!P33</f>
        <v>0</v>
      </c>
      <c r="N59" s="63">
        <f>'LOOKUP  telda'!X33</f>
        <v>5</v>
      </c>
      <c r="O59" s="63">
        <f>'LOOKUP  telda'!Y33</f>
        <v>0</v>
      </c>
      <c r="P59" s="63">
        <f>'LOOKUP  telda'!Z33</f>
        <v>39</v>
      </c>
      <c r="Q59" s="40">
        <f t="shared" si="4"/>
        <v>0.62903225806451613</v>
      </c>
      <c r="R59" s="40">
        <f t="shared" si="5"/>
        <v>0.88636363636363635</v>
      </c>
      <c r="S59" s="40">
        <f>VLOOKUP(C59,Sheet3!$A$19:$G$81,7,FALSE)</f>
        <v>1</v>
      </c>
      <c r="T59" s="8">
        <f t="shared" si="6"/>
        <v>0.62903225806451613</v>
      </c>
      <c r="U59" s="8">
        <f t="shared" si="7"/>
        <v>0.88636363636363635</v>
      </c>
      <c r="V59" t="str">
        <f>VLOOKUP(C59,Sheet5!$A$2:$J$270,8,FALSE)</f>
        <v>MOJOKERTO</v>
      </c>
    </row>
    <row r="60" spans="2:22" ht="15.75">
      <c r="B60" s="154"/>
      <c r="C60" s="62" t="s">
        <v>106</v>
      </c>
      <c r="D60" s="63">
        <f>'LOOKUP  telda'!E34</f>
        <v>51</v>
      </c>
      <c r="E60" s="63">
        <f>'LOOKUP  telda'!F34+'LOOKUP  telda'!G34+'LOOKUP  telda'!H34</f>
        <v>0</v>
      </c>
      <c r="F60" s="63">
        <f>'LOOKUP  telda'!I34</f>
        <v>1</v>
      </c>
      <c r="G60" s="63">
        <f>'LOOKUP  telda'!AA34</f>
        <v>3</v>
      </c>
      <c r="H60" s="63">
        <f>'LOOKUP  telda'!AE34-'LOOKUP  telda'!AA34</f>
        <v>0</v>
      </c>
      <c r="I60" s="63">
        <f>'LOOKUP  telda'!AF34</f>
        <v>1</v>
      </c>
      <c r="J60" s="63">
        <f>'LOOKUP  telda'!J34</f>
        <v>1</v>
      </c>
      <c r="K60" s="63">
        <f>'LOOKUP  telda'!K34</f>
        <v>0</v>
      </c>
      <c r="L60" s="63">
        <f>'LOOKUP  telda'!L34</f>
        <v>0</v>
      </c>
      <c r="M60" s="63">
        <f>'LOOKUP  telda'!P34</f>
        <v>0</v>
      </c>
      <c r="N60" s="63">
        <f>'LOOKUP  telda'!X34</f>
        <v>4</v>
      </c>
      <c r="O60" s="63">
        <f>'LOOKUP  telda'!Y34</f>
        <v>1</v>
      </c>
      <c r="P60" s="63">
        <f>'LOOKUP  telda'!Z34</f>
        <v>40</v>
      </c>
      <c r="Q60" s="40">
        <f t="shared" si="4"/>
        <v>0.81632653061224492</v>
      </c>
      <c r="R60" s="40">
        <f t="shared" si="5"/>
        <v>0.88888888888888884</v>
      </c>
      <c r="S60" s="40">
        <f>VLOOKUP(C60,Sheet3!$A$19:$G$81,7,FALSE)</f>
        <v>0.97499999999999998</v>
      </c>
      <c r="T60" s="8">
        <f t="shared" si="6"/>
        <v>0.81632653061224492</v>
      </c>
      <c r="U60" s="8">
        <f t="shared" si="7"/>
        <v>0.88888888888888884</v>
      </c>
      <c r="V60" t="str">
        <f>VLOOKUP(C60,Sheet5!$A$2:$J$270,8,FALSE)</f>
        <v>PASURUAN</v>
      </c>
    </row>
    <row r="61" spans="2:22" ht="15.75">
      <c r="B61" s="154"/>
      <c r="C61" s="62" t="s">
        <v>107</v>
      </c>
      <c r="D61" s="63">
        <f>'LOOKUP  telda'!E35</f>
        <v>40</v>
      </c>
      <c r="E61" s="63">
        <f>'LOOKUP  telda'!F35+'LOOKUP  telda'!G35+'LOOKUP  telda'!H35</f>
        <v>4</v>
      </c>
      <c r="F61" s="63">
        <f>'LOOKUP  telda'!I35</f>
        <v>3</v>
      </c>
      <c r="G61" s="63">
        <f>'LOOKUP  telda'!AA35</f>
        <v>0</v>
      </c>
      <c r="H61" s="63">
        <f>'LOOKUP  telda'!AE35-'LOOKUP  telda'!AA35</f>
        <v>0</v>
      </c>
      <c r="I61" s="63">
        <f>'LOOKUP  telda'!AF35</f>
        <v>0</v>
      </c>
      <c r="J61" s="63">
        <f>'LOOKUP  telda'!J35</f>
        <v>2</v>
      </c>
      <c r="K61" s="63">
        <f>'LOOKUP  telda'!K35</f>
        <v>0</v>
      </c>
      <c r="L61" s="63">
        <f>'LOOKUP  telda'!L35</f>
        <v>0</v>
      </c>
      <c r="M61" s="63">
        <f>'LOOKUP  telda'!P35</f>
        <v>0</v>
      </c>
      <c r="N61" s="63">
        <f>'LOOKUP  telda'!X35</f>
        <v>1</v>
      </c>
      <c r="O61" s="63">
        <f>'LOOKUP  telda'!Y35</f>
        <v>1</v>
      </c>
      <c r="P61" s="63">
        <f>'LOOKUP  telda'!Z35</f>
        <v>29</v>
      </c>
      <c r="Q61" s="40">
        <f t="shared" si="4"/>
        <v>0.78378378378378377</v>
      </c>
      <c r="R61" s="40">
        <f t="shared" si="5"/>
        <v>0.93548387096774188</v>
      </c>
      <c r="S61" s="40">
        <f>VLOOKUP(C61,Sheet3!$A$19:$G$81,7,FALSE)</f>
        <v>1</v>
      </c>
      <c r="T61" s="8">
        <f t="shared" si="6"/>
        <v>0.78378378378378377</v>
      </c>
      <c r="U61" s="8">
        <f t="shared" si="7"/>
        <v>0.93548387096774188</v>
      </c>
      <c r="V61" t="str">
        <f>VLOOKUP(C61,Sheet5!$A$2:$J$270,8,FALSE)</f>
        <v>PROBOLINGGO</v>
      </c>
    </row>
    <row r="62" spans="2:22" ht="15.75">
      <c r="B62" s="154"/>
      <c r="C62" s="62" t="s">
        <v>108</v>
      </c>
      <c r="D62" s="63">
        <f>'LOOKUP  telda'!E36</f>
        <v>28</v>
      </c>
      <c r="E62" s="63">
        <f>'LOOKUP  telda'!F36+'LOOKUP  telda'!G36+'LOOKUP  telda'!H36</f>
        <v>0</v>
      </c>
      <c r="F62" s="63">
        <f>'LOOKUP  telda'!I36</f>
        <v>0</v>
      </c>
      <c r="G62" s="63">
        <f>'LOOKUP  telda'!AA36</f>
        <v>0</v>
      </c>
      <c r="H62" s="63">
        <f>'LOOKUP  telda'!AE36-'LOOKUP  telda'!AA36</f>
        <v>0</v>
      </c>
      <c r="I62" s="63">
        <f>'LOOKUP  telda'!AF36</f>
        <v>0</v>
      </c>
      <c r="J62" s="63">
        <f>'LOOKUP  telda'!J36</f>
        <v>1</v>
      </c>
      <c r="K62" s="63">
        <f>'LOOKUP  telda'!K36</f>
        <v>0</v>
      </c>
      <c r="L62" s="63">
        <f>'LOOKUP  telda'!L36</f>
        <v>0</v>
      </c>
      <c r="M62" s="63">
        <f>'LOOKUP  telda'!P36</f>
        <v>0</v>
      </c>
      <c r="N62" s="63">
        <f>'LOOKUP  telda'!X36</f>
        <v>0</v>
      </c>
      <c r="O62" s="63">
        <f>'LOOKUP  telda'!Y36</f>
        <v>0</v>
      </c>
      <c r="P62" s="63">
        <f>'LOOKUP  telda'!Z36</f>
        <v>26</v>
      </c>
      <c r="Q62" s="40">
        <f t="shared" si="4"/>
        <v>0.9285714285714286</v>
      </c>
      <c r="R62" s="40">
        <f t="shared" si="5"/>
        <v>1</v>
      </c>
      <c r="S62" s="40" t="e">
        <f>VLOOKUP(C62,Sheet3!$A$19:$G$81,7,FALSE)</f>
        <v>#N/A</v>
      </c>
      <c r="T62" s="8">
        <f t="shared" si="6"/>
        <v>0.9285714285714286</v>
      </c>
      <c r="U62" s="8">
        <f t="shared" si="7"/>
        <v>1</v>
      </c>
      <c r="V62" t="str">
        <f>VLOOKUP(C62,Sheet5!$A$2:$J$270,8,FALSE)</f>
        <v>BANYUWANGI</v>
      </c>
    </row>
    <row r="63" spans="2:22" ht="15.75">
      <c r="B63" s="155" t="s">
        <v>70</v>
      </c>
      <c r="C63" s="68" t="s">
        <v>109</v>
      </c>
      <c r="D63" s="69">
        <f>'LOOKUP  telda'!E37</f>
        <v>7</v>
      </c>
      <c r="E63" s="69">
        <f>'LOOKUP  telda'!F37+'LOOKUP  telda'!G37+'LOOKUP  telda'!H37</f>
        <v>1</v>
      </c>
      <c r="F63" s="69">
        <f>'LOOKUP  telda'!I37</f>
        <v>0</v>
      </c>
      <c r="G63" s="69">
        <f>'LOOKUP  telda'!AA37</f>
        <v>0</v>
      </c>
      <c r="H63" s="69">
        <f>'LOOKUP  telda'!AE37-'LOOKUP  telda'!AA37</f>
        <v>0</v>
      </c>
      <c r="I63" s="69">
        <f>'LOOKUP  telda'!AF37</f>
        <v>0</v>
      </c>
      <c r="J63" s="69">
        <f>'LOOKUP  telda'!J37</f>
        <v>0</v>
      </c>
      <c r="K63" s="69">
        <f>'LOOKUP  telda'!K37</f>
        <v>0</v>
      </c>
      <c r="L63" s="69">
        <f>'LOOKUP  telda'!L37</f>
        <v>0</v>
      </c>
      <c r="M63" s="69">
        <f>'LOOKUP  telda'!P37</f>
        <v>3</v>
      </c>
      <c r="N63" s="69">
        <f>'LOOKUP  telda'!X37</f>
        <v>1</v>
      </c>
      <c r="O63" s="69">
        <f>'LOOKUP  telda'!Y37</f>
        <v>0</v>
      </c>
      <c r="P63" s="69">
        <f>'LOOKUP  telda'!Z37</f>
        <v>2</v>
      </c>
      <c r="Q63" s="40">
        <f t="shared" si="4"/>
        <v>0.2857142857142857</v>
      </c>
      <c r="R63" s="40">
        <f t="shared" si="5"/>
        <v>0.33333333333333331</v>
      </c>
      <c r="S63" s="40">
        <f>VLOOKUP(C63,Sheet3!$A$19:$G$81,7,FALSE)</f>
        <v>1</v>
      </c>
      <c r="T63" s="8">
        <f t="shared" si="6"/>
        <v>0.2857142857142857</v>
      </c>
      <c r="U63" s="8">
        <f t="shared" si="7"/>
        <v>0.33333333333333331</v>
      </c>
      <c r="V63" t="str">
        <f>VLOOKUP(C63,Sheet5!$A$2:$J$270,8,FALSE)</f>
        <v>ATAMBUA</v>
      </c>
    </row>
    <row r="64" spans="2:22" ht="15.75">
      <c r="B64" s="155"/>
      <c r="C64" s="68" t="s">
        <v>110</v>
      </c>
      <c r="D64" s="69">
        <f>'LOOKUP  telda'!E38</f>
        <v>39</v>
      </c>
      <c r="E64" s="69">
        <f>'LOOKUP  telda'!F38+'LOOKUP  telda'!G38+'LOOKUP  telda'!H38</f>
        <v>1</v>
      </c>
      <c r="F64" s="69">
        <f>'LOOKUP  telda'!I38</f>
        <v>0</v>
      </c>
      <c r="G64" s="69">
        <f>'LOOKUP  telda'!AA38</f>
        <v>0</v>
      </c>
      <c r="H64" s="69">
        <f>'LOOKUP  telda'!AE38-'LOOKUP  telda'!AA38</f>
        <v>0</v>
      </c>
      <c r="I64" s="69">
        <f>'LOOKUP  telda'!AF38</f>
        <v>14</v>
      </c>
      <c r="J64" s="69">
        <f>'LOOKUP  telda'!J38</f>
        <v>1</v>
      </c>
      <c r="K64" s="69">
        <f>'LOOKUP  telda'!K38</f>
        <v>0</v>
      </c>
      <c r="L64" s="69">
        <f>'LOOKUP  telda'!L38</f>
        <v>0</v>
      </c>
      <c r="M64" s="69">
        <f>'LOOKUP  telda'!P38</f>
        <v>3</v>
      </c>
      <c r="N64" s="69">
        <f>'LOOKUP  telda'!X38</f>
        <v>2</v>
      </c>
      <c r="O64" s="69">
        <f>'LOOKUP  telda'!Y38</f>
        <v>1</v>
      </c>
      <c r="P64" s="69">
        <f>'LOOKUP  telda'!Z38</f>
        <v>17</v>
      </c>
      <c r="Q64" s="40">
        <f t="shared" si="4"/>
        <v>0.68</v>
      </c>
      <c r="R64" s="40">
        <f t="shared" si="5"/>
        <v>0.73913043478260865</v>
      </c>
      <c r="S64" s="40">
        <f>VLOOKUP(C64,Sheet3!$A$19:$G$81,7,FALSE)</f>
        <v>0.94117647058823528</v>
      </c>
      <c r="T64" s="8">
        <f t="shared" si="6"/>
        <v>0.68</v>
      </c>
      <c r="U64" s="8">
        <f t="shared" si="7"/>
        <v>0.73913043478260865</v>
      </c>
      <c r="V64" t="str">
        <f>VLOOKUP(C64,Sheet5!$A$2:$J$270,8,FALSE)</f>
        <v>BIMA</v>
      </c>
    </row>
    <row r="65" spans="2:22" ht="15.75">
      <c r="B65" s="155"/>
      <c r="C65" s="68" t="s">
        <v>111</v>
      </c>
      <c r="D65" s="69">
        <f>'LOOKUP  telda'!E39</f>
        <v>17</v>
      </c>
      <c r="E65" s="69">
        <f>'LOOKUP  telda'!F39+'LOOKUP  telda'!G39+'LOOKUP  telda'!H39</f>
        <v>0</v>
      </c>
      <c r="F65" s="69">
        <f>'LOOKUP  telda'!I39</f>
        <v>0</v>
      </c>
      <c r="G65" s="69">
        <f>'LOOKUP  telda'!AA39</f>
        <v>0</v>
      </c>
      <c r="H65" s="69">
        <f>'LOOKUP  telda'!AE39-'LOOKUP  telda'!AA39</f>
        <v>0</v>
      </c>
      <c r="I65" s="69">
        <f>'LOOKUP  telda'!AF39</f>
        <v>0</v>
      </c>
      <c r="J65" s="69">
        <f>'LOOKUP  telda'!J39</f>
        <v>2</v>
      </c>
      <c r="K65" s="69">
        <f>'LOOKUP  telda'!K39</f>
        <v>0</v>
      </c>
      <c r="L65" s="69">
        <f>'LOOKUP  telda'!L39</f>
        <v>0</v>
      </c>
      <c r="M65" s="69">
        <f>'LOOKUP  telda'!P39</f>
        <v>2</v>
      </c>
      <c r="N65" s="69">
        <f>'LOOKUP  telda'!X39</f>
        <v>3</v>
      </c>
      <c r="O65" s="69">
        <f>'LOOKUP  telda'!Y39</f>
        <v>1</v>
      </c>
      <c r="P65" s="69">
        <f>'LOOKUP  telda'!Z39</f>
        <v>9</v>
      </c>
      <c r="Q65" s="40">
        <f t="shared" si="4"/>
        <v>0.52941176470588236</v>
      </c>
      <c r="R65" s="40">
        <f t="shared" si="5"/>
        <v>0.6</v>
      </c>
      <c r="S65" s="40">
        <f>VLOOKUP(C65,Sheet3!$A$19:$G$81,7,FALSE)</f>
        <v>0.66666666666666663</v>
      </c>
      <c r="T65" s="8">
        <f t="shared" si="6"/>
        <v>0.52941176470588236</v>
      </c>
      <c r="U65" s="8">
        <f t="shared" si="7"/>
        <v>0.6</v>
      </c>
      <c r="V65" t="str">
        <f>VLOOKUP(C65,Sheet5!$A$2:$J$270,8,FALSE)</f>
        <v>ENDE</v>
      </c>
    </row>
    <row r="66" spans="2:22" ht="30">
      <c r="B66" s="155"/>
      <c r="C66" s="68" t="s">
        <v>112</v>
      </c>
      <c r="D66" s="69">
        <f>'LOOKUP  telda'!E40</f>
        <v>60</v>
      </c>
      <c r="E66" s="69">
        <f>'LOOKUP  telda'!F40+'LOOKUP  telda'!G40+'LOOKUP  telda'!H40</f>
        <v>1</v>
      </c>
      <c r="F66" s="69">
        <f>'LOOKUP  telda'!I40</f>
        <v>0</v>
      </c>
      <c r="G66" s="69">
        <f>'LOOKUP  telda'!AA40</f>
        <v>0</v>
      </c>
      <c r="H66" s="69">
        <f>'LOOKUP  telda'!AE40-'LOOKUP  telda'!AA40</f>
        <v>0</v>
      </c>
      <c r="I66" s="69">
        <f>'LOOKUP  telda'!AF40</f>
        <v>9</v>
      </c>
      <c r="J66" s="69">
        <f>'LOOKUP  telda'!J40</f>
        <v>7</v>
      </c>
      <c r="K66" s="69">
        <f>'LOOKUP  telda'!K40</f>
        <v>1</v>
      </c>
      <c r="L66" s="69">
        <f>'LOOKUP  telda'!L40</f>
        <v>0</v>
      </c>
      <c r="M66" s="69">
        <f>'LOOKUP  telda'!P40</f>
        <v>2</v>
      </c>
      <c r="N66" s="69">
        <f>'LOOKUP  telda'!X40</f>
        <v>0</v>
      </c>
      <c r="O66" s="69">
        <f>'LOOKUP  telda'!Y40</f>
        <v>2</v>
      </c>
      <c r="P66" s="69">
        <f>'LOOKUP  telda'!Z40</f>
        <v>38</v>
      </c>
      <c r="Q66" s="40">
        <f t="shared" si="4"/>
        <v>0.76</v>
      </c>
      <c r="R66" s="40">
        <f t="shared" si="5"/>
        <v>0.90476190476190477</v>
      </c>
      <c r="S66" s="40" t="e">
        <f>VLOOKUP(C66,Sheet3!$A$19:$G$81,7,FALSE)</f>
        <v>#N/A</v>
      </c>
      <c r="T66" s="8">
        <f t="shared" si="6"/>
        <v>0.76</v>
      </c>
      <c r="U66" s="8">
        <f t="shared" si="7"/>
        <v>0.90476190476190477</v>
      </c>
      <c r="V66" t="str">
        <f>VLOOKUP(C66,Sheet5!$A$2:$J$270,8,FALSE)</f>
        <v>MATARAM</v>
      </c>
    </row>
    <row r="67" spans="2:22" ht="15.75">
      <c r="B67" s="155"/>
      <c r="C67" s="68" t="s">
        <v>113</v>
      </c>
      <c r="D67" s="69">
        <f>'LOOKUP  telda'!E41</f>
        <v>16</v>
      </c>
      <c r="E67" s="69">
        <f>'LOOKUP  telda'!F41+'LOOKUP  telda'!G41+'LOOKUP  telda'!H41</f>
        <v>1</v>
      </c>
      <c r="F67" s="69">
        <f>'LOOKUP  telda'!I41</f>
        <v>1</v>
      </c>
      <c r="G67" s="69">
        <f>'LOOKUP  telda'!AA41</f>
        <v>0</v>
      </c>
      <c r="H67" s="69">
        <f>'LOOKUP  telda'!AE41-'LOOKUP  telda'!AA41</f>
        <v>1</v>
      </c>
      <c r="I67" s="69">
        <f>'LOOKUP  telda'!AF41</f>
        <v>0</v>
      </c>
      <c r="J67" s="69">
        <f>'LOOKUP  telda'!J41</f>
        <v>0</v>
      </c>
      <c r="K67" s="69">
        <f>'LOOKUP  telda'!K41</f>
        <v>0</v>
      </c>
      <c r="L67" s="69">
        <f>'LOOKUP  telda'!L41</f>
        <v>0</v>
      </c>
      <c r="M67" s="69">
        <f>'LOOKUP  telda'!P41</f>
        <v>1</v>
      </c>
      <c r="N67" s="69">
        <f>'LOOKUP  telda'!X41</f>
        <v>1</v>
      </c>
      <c r="O67" s="69">
        <f>'LOOKUP  telda'!Y41</f>
        <v>1</v>
      </c>
      <c r="P67" s="69">
        <f>'LOOKUP  telda'!Z41</f>
        <v>10</v>
      </c>
      <c r="Q67" s="40">
        <f t="shared" si="4"/>
        <v>0.66666666666666663</v>
      </c>
      <c r="R67" s="40">
        <f t="shared" si="5"/>
        <v>0.76923076923076927</v>
      </c>
      <c r="S67" s="40">
        <f>VLOOKUP(C67,Sheet3!$A$19:$G$81,7,FALSE)</f>
        <v>0.6</v>
      </c>
      <c r="T67" s="8">
        <f t="shared" si="6"/>
        <v>0.66666666666666663</v>
      </c>
      <c r="U67" s="8">
        <f t="shared" si="7"/>
        <v>0.76923076923076927</v>
      </c>
      <c r="V67" t="str">
        <f>VLOOKUP(C67,Sheet5!$A$2:$J$270,8,FALSE)</f>
        <v>KUPANG</v>
      </c>
    </row>
    <row r="68" spans="2:22" ht="15.75">
      <c r="B68" s="155"/>
      <c r="C68" s="68" t="s">
        <v>114</v>
      </c>
      <c r="D68" s="69">
        <f>'LOOKUP  telda'!E42</f>
        <v>15</v>
      </c>
      <c r="E68" s="69">
        <f>'LOOKUP  telda'!F42+'LOOKUP  telda'!G42+'LOOKUP  telda'!H42</f>
        <v>0</v>
      </c>
      <c r="F68" s="69">
        <f>'LOOKUP  telda'!I42</f>
        <v>1</v>
      </c>
      <c r="G68" s="69">
        <f>'LOOKUP  telda'!AA42</f>
        <v>0</v>
      </c>
      <c r="H68" s="69">
        <f>'LOOKUP  telda'!AE42-'LOOKUP  telda'!AA42</f>
        <v>0</v>
      </c>
      <c r="I68" s="69">
        <f>'LOOKUP  telda'!AF42</f>
        <v>0</v>
      </c>
      <c r="J68" s="69">
        <f>'LOOKUP  telda'!J42</f>
        <v>2</v>
      </c>
      <c r="K68" s="69">
        <f>'LOOKUP  telda'!K42</f>
        <v>0</v>
      </c>
      <c r="L68" s="69">
        <f>'LOOKUP  telda'!L42</f>
        <v>0</v>
      </c>
      <c r="M68" s="69">
        <f>'LOOKUP  telda'!P42</f>
        <v>0</v>
      </c>
      <c r="N68" s="69">
        <f>'LOOKUP  telda'!X42</f>
        <v>0</v>
      </c>
      <c r="O68" s="69">
        <f>'LOOKUP  telda'!Y42</f>
        <v>0</v>
      </c>
      <c r="P68" s="69">
        <f>'LOOKUP  telda'!Z42</f>
        <v>12</v>
      </c>
      <c r="Q68" s="40">
        <f t="shared" si="4"/>
        <v>0.8571428571428571</v>
      </c>
      <c r="R68" s="40">
        <f t="shared" si="5"/>
        <v>1</v>
      </c>
      <c r="S68" s="40">
        <f>VLOOKUP(C68,Sheet3!$A$19:$G$81,7,FALSE)</f>
        <v>0.75</v>
      </c>
      <c r="T68" s="8">
        <f t="shared" si="6"/>
        <v>0.8571428571428571</v>
      </c>
      <c r="U68" s="8">
        <f t="shared" si="7"/>
        <v>1</v>
      </c>
      <c r="V68" t="str">
        <f>VLOOKUP(C68,Sheet5!$A$2:$J$270,8,FALSE)</f>
        <v>LABOAN BAJO</v>
      </c>
    </row>
    <row r="69" spans="2:22" ht="30">
      <c r="B69" s="155"/>
      <c r="C69" s="68" t="s">
        <v>115</v>
      </c>
      <c r="D69" s="69">
        <f>'LOOKUP  telda'!E43</f>
        <v>46</v>
      </c>
      <c r="E69" s="69">
        <f>'LOOKUP  telda'!F43+'LOOKUP  telda'!G43+'LOOKUP  telda'!H43</f>
        <v>0</v>
      </c>
      <c r="F69" s="69">
        <f>'LOOKUP  telda'!I43</f>
        <v>1</v>
      </c>
      <c r="G69" s="69">
        <f>'LOOKUP  telda'!AA43</f>
        <v>2</v>
      </c>
      <c r="H69" s="69">
        <f>'LOOKUP  telda'!AE43-'LOOKUP  telda'!AA43</f>
        <v>2</v>
      </c>
      <c r="I69" s="69">
        <f>'LOOKUP  telda'!AF43</f>
        <v>6</v>
      </c>
      <c r="J69" s="69">
        <f>'LOOKUP  telda'!J43</f>
        <v>5</v>
      </c>
      <c r="K69" s="69">
        <f>'LOOKUP  telda'!K43</f>
        <v>2</v>
      </c>
      <c r="L69" s="69">
        <f>'LOOKUP  telda'!L43</f>
        <v>0</v>
      </c>
      <c r="M69" s="69">
        <f>'LOOKUP  telda'!P43</f>
        <v>4</v>
      </c>
      <c r="N69" s="69">
        <f>'LOOKUP  telda'!X43</f>
        <v>1</v>
      </c>
      <c r="O69" s="69">
        <f>'LOOKUP  telda'!Y43</f>
        <v>2</v>
      </c>
      <c r="P69" s="69">
        <f>'LOOKUP  telda'!Z43</f>
        <v>22</v>
      </c>
      <c r="Q69" s="40">
        <f t="shared" si="4"/>
        <v>0.59459459459459463</v>
      </c>
      <c r="R69" s="40">
        <f t="shared" si="5"/>
        <v>0.75862068965517238</v>
      </c>
      <c r="S69" s="40" t="e">
        <f>VLOOKUP(C69,Sheet3!$A$19:$G$81,7,FALSE)</f>
        <v>#N/A</v>
      </c>
      <c r="T69" s="8">
        <f t="shared" si="6"/>
        <v>0.59459459459459463</v>
      </c>
      <c r="U69" s="8">
        <f t="shared" si="7"/>
        <v>0.75862068965517238</v>
      </c>
      <c r="V69" t="str">
        <f>VLOOKUP(C69,Sheet5!$A$2:$J$270,8,FALSE)</f>
        <v>SELONG</v>
      </c>
    </row>
    <row r="70" spans="2:22" ht="30">
      <c r="B70" s="155"/>
      <c r="C70" s="68" t="s">
        <v>116</v>
      </c>
      <c r="D70" s="69">
        <f>'LOOKUP  telda'!E44</f>
        <v>46</v>
      </c>
      <c r="E70" s="69">
        <f>'LOOKUP  telda'!F44+'LOOKUP  telda'!G44+'LOOKUP  telda'!H44</f>
        <v>2</v>
      </c>
      <c r="F70" s="69">
        <f>'LOOKUP  telda'!I44</f>
        <v>0</v>
      </c>
      <c r="G70" s="69">
        <f>'LOOKUP  telda'!AA44</f>
        <v>0</v>
      </c>
      <c r="H70" s="69">
        <f>'LOOKUP  telda'!AE44-'LOOKUP  telda'!AA44</f>
        <v>0</v>
      </c>
      <c r="I70" s="69">
        <f>'LOOKUP  telda'!AF44</f>
        <v>6</v>
      </c>
      <c r="J70" s="69">
        <f>'LOOKUP  telda'!J44</f>
        <v>6</v>
      </c>
      <c r="K70" s="69">
        <f>'LOOKUP  telda'!K44</f>
        <v>0</v>
      </c>
      <c r="L70" s="69">
        <f>'LOOKUP  telda'!L44</f>
        <v>0</v>
      </c>
      <c r="M70" s="69">
        <f>'LOOKUP  telda'!P44</f>
        <v>2</v>
      </c>
      <c r="N70" s="69">
        <f>'LOOKUP  telda'!X44</f>
        <v>0</v>
      </c>
      <c r="O70" s="69">
        <f>'LOOKUP  telda'!Y44</f>
        <v>0</v>
      </c>
      <c r="P70" s="69">
        <f>'LOOKUP  telda'!Z44</f>
        <v>30</v>
      </c>
      <c r="Q70" s="40">
        <f t="shared" si="4"/>
        <v>0.75</v>
      </c>
      <c r="R70" s="40">
        <f t="shared" si="5"/>
        <v>0.9375</v>
      </c>
      <c r="S70" s="40" t="e">
        <f>VLOOKUP(C70,Sheet3!$A$19:$G$81,7,FALSE)</f>
        <v>#N/A</v>
      </c>
      <c r="T70" s="8">
        <f t="shared" si="6"/>
        <v>0.75</v>
      </c>
      <c r="U70" s="8">
        <f t="shared" si="7"/>
        <v>0.9375</v>
      </c>
      <c r="V70" t="str">
        <f>VLOOKUP(C70,Sheet5!$A$2:$J$270,8,FALSE)</f>
        <v>SELONG</v>
      </c>
    </row>
    <row r="71" spans="2:22" ht="15.75">
      <c r="B71" s="155"/>
      <c r="C71" s="68" t="s">
        <v>117</v>
      </c>
      <c r="D71" s="69">
        <f>'LOOKUP  telda'!E45</f>
        <v>10</v>
      </c>
      <c r="E71" s="69">
        <f>'LOOKUP  telda'!F45+'LOOKUP  telda'!G45+'LOOKUP  telda'!H45</f>
        <v>0</v>
      </c>
      <c r="F71" s="69">
        <f>'LOOKUP  telda'!I45</f>
        <v>0</v>
      </c>
      <c r="G71" s="69">
        <f>'LOOKUP  telda'!AA45</f>
        <v>0</v>
      </c>
      <c r="H71" s="69">
        <f>'LOOKUP  telda'!AE45-'LOOKUP  telda'!AA45</f>
        <v>0</v>
      </c>
      <c r="I71" s="69">
        <f>'LOOKUP  telda'!AF45</f>
        <v>0</v>
      </c>
      <c r="J71" s="69">
        <f>'LOOKUP  telda'!J45</f>
        <v>0</v>
      </c>
      <c r="K71" s="69">
        <f>'LOOKUP  telda'!K45</f>
        <v>2</v>
      </c>
      <c r="L71" s="69">
        <f>'LOOKUP  telda'!L45</f>
        <v>0</v>
      </c>
      <c r="M71" s="69">
        <f>'LOOKUP  telda'!P45</f>
        <v>3</v>
      </c>
      <c r="N71" s="69">
        <f>'LOOKUP  telda'!X45</f>
        <v>0</v>
      </c>
      <c r="O71" s="69">
        <f>'LOOKUP  telda'!Y45</f>
        <v>1</v>
      </c>
      <c r="P71" s="69">
        <f>'LOOKUP  telda'!Z45</f>
        <v>4</v>
      </c>
      <c r="Q71" s="40">
        <f t="shared" si="4"/>
        <v>0.5</v>
      </c>
      <c r="R71" s="40">
        <f t="shared" si="5"/>
        <v>0.5</v>
      </c>
      <c r="S71" s="40">
        <f>VLOOKUP(C71,Sheet3!$A$19:$G$81,7,FALSE)</f>
        <v>0</v>
      </c>
      <c r="T71" s="8">
        <f t="shared" si="6"/>
        <v>0.5</v>
      </c>
      <c r="U71" s="8">
        <f t="shared" si="7"/>
        <v>0.5</v>
      </c>
      <c r="V71" t="str">
        <f>VLOOKUP(C71,Sheet5!$A$2:$J$270,8,FALSE)</f>
        <v>MAUMERE</v>
      </c>
    </row>
    <row r="72" spans="2:22" ht="15.75">
      <c r="B72" s="155"/>
      <c r="C72" s="68" t="s">
        <v>118</v>
      </c>
      <c r="D72" s="69">
        <f>'LOOKUP  telda'!E46</f>
        <v>53</v>
      </c>
      <c r="E72" s="69">
        <f>'LOOKUP  telda'!F46+'LOOKUP  telda'!G46+'LOOKUP  telda'!H46</f>
        <v>0</v>
      </c>
      <c r="F72" s="69">
        <f>'LOOKUP  telda'!I46</f>
        <v>1</v>
      </c>
      <c r="G72" s="69">
        <f>'LOOKUP  telda'!AA46</f>
        <v>0</v>
      </c>
      <c r="H72" s="69">
        <f>'LOOKUP  telda'!AE46-'LOOKUP  telda'!AA46</f>
        <v>1</v>
      </c>
      <c r="I72" s="69">
        <f>'LOOKUP  telda'!AF46</f>
        <v>13</v>
      </c>
      <c r="J72" s="69">
        <f>'LOOKUP  telda'!J46</f>
        <v>2</v>
      </c>
      <c r="K72" s="69">
        <f>'LOOKUP  telda'!K46</f>
        <v>1</v>
      </c>
      <c r="L72" s="69">
        <f>'LOOKUP  telda'!L46</f>
        <v>0</v>
      </c>
      <c r="M72" s="69">
        <f>'LOOKUP  telda'!P46</f>
        <v>4</v>
      </c>
      <c r="N72" s="69">
        <f>'LOOKUP  telda'!X46</f>
        <v>3</v>
      </c>
      <c r="O72" s="69">
        <f>'LOOKUP  telda'!Y46</f>
        <v>0</v>
      </c>
      <c r="P72" s="69">
        <f>'LOOKUP  telda'!Z46</f>
        <v>28</v>
      </c>
      <c r="Q72" s="40">
        <f t="shared" si="4"/>
        <v>0.73684210526315785</v>
      </c>
      <c r="R72" s="40">
        <f t="shared" si="5"/>
        <v>0.8</v>
      </c>
      <c r="S72" s="40">
        <f>VLOOKUP(C72,Sheet3!$A$19:$G$81,7,FALSE)</f>
        <v>0.9642857142857143</v>
      </c>
      <c r="T72" s="8">
        <f t="shared" si="6"/>
        <v>0.73684210526315785</v>
      </c>
      <c r="U72" s="8">
        <f t="shared" si="7"/>
        <v>0.8</v>
      </c>
      <c r="V72" t="str">
        <f>VLOOKUP(C72,Sheet5!$A$2:$J$270,8,FALSE)</f>
        <v>SUMBAWA</v>
      </c>
    </row>
    <row r="73" spans="2:22" ht="15.75">
      <c r="B73" s="155"/>
      <c r="C73" s="68" t="s">
        <v>119</v>
      </c>
      <c r="D73" s="69">
        <f>'LOOKUP  telda'!E47</f>
        <v>0</v>
      </c>
      <c r="E73" s="69">
        <f>'LOOKUP  telda'!F47+'LOOKUP  telda'!G47+'LOOKUP  telda'!H47</f>
        <v>0</v>
      </c>
      <c r="F73" s="69">
        <f>'LOOKUP  telda'!I47</f>
        <v>0</v>
      </c>
      <c r="G73" s="69">
        <f>'LOOKUP  telda'!AA47</f>
        <v>0</v>
      </c>
      <c r="H73" s="69">
        <f>'LOOKUP  telda'!AE47-'LOOKUP  telda'!AA47</f>
        <v>0</v>
      </c>
      <c r="I73" s="69">
        <f>'LOOKUP  telda'!AF47</f>
        <v>0</v>
      </c>
      <c r="J73" s="69">
        <f>'LOOKUP  telda'!J47</f>
        <v>0</v>
      </c>
      <c r="K73" s="69">
        <f>'LOOKUP  telda'!K47</f>
        <v>0</v>
      </c>
      <c r="L73" s="69">
        <f>'LOOKUP  telda'!L47</f>
        <v>0</v>
      </c>
      <c r="M73" s="69">
        <f>'LOOKUP  telda'!P47</f>
        <v>0</v>
      </c>
      <c r="N73" s="69">
        <f>'LOOKUP  telda'!X47</f>
        <v>0</v>
      </c>
      <c r="O73" s="69">
        <f>'LOOKUP  telda'!Y47</f>
        <v>0</v>
      </c>
      <c r="P73" s="69">
        <f>'LOOKUP  telda'!Z47</f>
        <v>0</v>
      </c>
      <c r="Q73" s="40">
        <f t="shared" si="4"/>
        <v>0</v>
      </c>
      <c r="R73" s="40">
        <f t="shared" si="5"/>
        <v>0</v>
      </c>
      <c r="S73" s="40" t="e">
        <f>VLOOKUP(C73,Sheet3!$A$19:$G$81,7,FALSE)</f>
        <v>#N/A</v>
      </c>
      <c r="T73" s="8">
        <f t="shared" si="6"/>
        <v>0</v>
      </c>
      <c r="U73" s="8">
        <f t="shared" si="7"/>
        <v>0</v>
      </c>
      <c r="V73" t="str">
        <f>VLOOKUP(C73,Sheet5!$A$2:$J$270,8,FALSE)</f>
        <v>WAINGAPU</v>
      </c>
    </row>
    <row r="74" spans="2:22" ht="15.75">
      <c r="B74" s="155"/>
      <c r="C74" s="68" t="s">
        <v>120</v>
      </c>
      <c r="D74" s="69">
        <f>'LOOKUP  telda'!E48</f>
        <v>3</v>
      </c>
      <c r="E74" s="69">
        <f>'LOOKUP  telda'!F48+'LOOKUP  telda'!G48+'LOOKUP  telda'!H48</f>
        <v>0</v>
      </c>
      <c r="F74" s="69">
        <f>'LOOKUP  telda'!I48</f>
        <v>0</v>
      </c>
      <c r="G74" s="69">
        <f>'LOOKUP  telda'!AA48</f>
        <v>0</v>
      </c>
      <c r="H74" s="69">
        <f>'LOOKUP  telda'!AE48-'LOOKUP  telda'!AA48</f>
        <v>0</v>
      </c>
      <c r="I74" s="69">
        <f>'LOOKUP  telda'!AF48</f>
        <v>0</v>
      </c>
      <c r="J74" s="69">
        <f>'LOOKUP  telda'!J48</f>
        <v>0</v>
      </c>
      <c r="K74" s="69">
        <f>'LOOKUP  telda'!K48</f>
        <v>0</v>
      </c>
      <c r="L74" s="69">
        <f>'LOOKUP  telda'!L48</f>
        <v>0</v>
      </c>
      <c r="M74" s="69">
        <f>'LOOKUP  telda'!P48</f>
        <v>0</v>
      </c>
      <c r="N74" s="69">
        <f>'LOOKUP  telda'!X48</f>
        <v>0</v>
      </c>
      <c r="O74" s="69">
        <f>'LOOKUP  telda'!Y48</f>
        <v>0</v>
      </c>
      <c r="P74" s="69">
        <f>'LOOKUP  telda'!Z48</f>
        <v>3</v>
      </c>
      <c r="Q74" s="40">
        <f t="shared" si="4"/>
        <v>1</v>
      </c>
      <c r="R74" s="40">
        <f t="shared" si="5"/>
        <v>1</v>
      </c>
      <c r="S74" s="40">
        <f>VLOOKUP(C74,Sheet3!$A$19:$G$81,7,FALSE)</f>
        <v>1</v>
      </c>
      <c r="T74" s="8">
        <f t="shared" si="6"/>
        <v>1</v>
      </c>
      <c r="U74" s="8">
        <f t="shared" si="7"/>
        <v>1</v>
      </c>
      <c r="V74" t="str">
        <f>VLOOKUP(C74,Sheet5!$A$2:$J$270,8,FALSE)</f>
        <v>WAINGAPU</v>
      </c>
    </row>
    <row r="75" spans="2:22" ht="15.75">
      <c r="B75" s="156" t="s">
        <v>55</v>
      </c>
      <c r="C75" s="70" t="s">
        <v>121</v>
      </c>
      <c r="D75" s="71">
        <f>'LOOKUP  telda'!E49</f>
        <v>120</v>
      </c>
      <c r="E75" s="71">
        <f>'LOOKUP  telda'!F49+'LOOKUP  telda'!G49+'LOOKUP  telda'!H49</f>
        <v>4</v>
      </c>
      <c r="F75" s="71">
        <f>'LOOKUP  telda'!I49</f>
        <v>7</v>
      </c>
      <c r="G75" s="71">
        <f>'LOOKUP  telda'!AA49</f>
        <v>0</v>
      </c>
      <c r="H75" s="71">
        <f>'LOOKUP  telda'!AE49-'LOOKUP  telda'!AA49</f>
        <v>0</v>
      </c>
      <c r="I75" s="71">
        <f>'LOOKUP  telda'!AF49</f>
        <v>20</v>
      </c>
      <c r="J75" s="71">
        <f>'LOOKUP  telda'!J49</f>
        <v>28</v>
      </c>
      <c r="K75" s="71">
        <f>'LOOKUP  telda'!K49</f>
        <v>0</v>
      </c>
      <c r="L75" s="71">
        <f>'LOOKUP  telda'!L49</f>
        <v>0</v>
      </c>
      <c r="M75" s="71">
        <f>'LOOKUP  telda'!P49</f>
        <v>0</v>
      </c>
      <c r="N75" s="71">
        <f>'LOOKUP  telda'!X49</f>
        <v>2</v>
      </c>
      <c r="O75" s="71">
        <f>'LOOKUP  telda'!Y49</f>
        <v>4</v>
      </c>
      <c r="P75" s="71">
        <f>'LOOKUP  telda'!Z49</f>
        <v>55</v>
      </c>
      <c r="Q75" s="40">
        <f t="shared" si="4"/>
        <v>0.59139784946236562</v>
      </c>
      <c r="R75" s="40">
        <f t="shared" si="5"/>
        <v>0.90163934426229508</v>
      </c>
      <c r="S75" s="40" t="e">
        <f>VLOOKUP(C75,Sheet3!$A$19:$G$81,7,FALSE)</f>
        <v>#N/A</v>
      </c>
      <c r="T75" s="8">
        <f t="shared" si="6"/>
        <v>0.59139784946236562</v>
      </c>
      <c r="U75" s="8">
        <f t="shared" si="7"/>
        <v>0.90163934426229508</v>
      </c>
      <c r="V75" t="str">
        <f>VLOOKUP(C75,Sheet5!$A$2:$J$270,8,FALSE)</f>
        <v>MADURA</v>
      </c>
    </row>
    <row r="76" spans="2:22" ht="15.75">
      <c r="B76" s="156"/>
      <c r="C76" s="70" t="s">
        <v>122</v>
      </c>
      <c r="D76" s="71">
        <f>'LOOKUP  telda'!E50</f>
        <v>63</v>
      </c>
      <c r="E76" s="71">
        <f>'LOOKUP  telda'!F50+'LOOKUP  telda'!G50+'LOOKUP  telda'!H50</f>
        <v>0</v>
      </c>
      <c r="F76" s="71">
        <f>'LOOKUP  telda'!I50</f>
        <v>5</v>
      </c>
      <c r="G76" s="71">
        <f>'LOOKUP  telda'!AA50</f>
        <v>0</v>
      </c>
      <c r="H76" s="71">
        <f>'LOOKUP  telda'!AE50-'LOOKUP  telda'!AA50</f>
        <v>0</v>
      </c>
      <c r="I76" s="71">
        <f>'LOOKUP  telda'!AF50</f>
        <v>9</v>
      </c>
      <c r="J76" s="71">
        <f>'LOOKUP  telda'!J50</f>
        <v>5</v>
      </c>
      <c r="K76" s="71">
        <f>'LOOKUP  telda'!K50</f>
        <v>0</v>
      </c>
      <c r="L76" s="71">
        <f>'LOOKUP  telda'!L50</f>
        <v>0</v>
      </c>
      <c r="M76" s="71">
        <f>'LOOKUP  telda'!P50</f>
        <v>0</v>
      </c>
      <c r="N76" s="71">
        <f>'LOOKUP  telda'!X50</f>
        <v>2</v>
      </c>
      <c r="O76" s="71">
        <f>'LOOKUP  telda'!Y50</f>
        <v>1</v>
      </c>
      <c r="P76" s="71">
        <f>'LOOKUP  telda'!Z50</f>
        <v>41</v>
      </c>
      <c r="Q76" s="40">
        <f t="shared" si="4"/>
        <v>0.83673469387755106</v>
      </c>
      <c r="R76" s="40">
        <f t="shared" si="5"/>
        <v>0.93181818181818177</v>
      </c>
      <c r="S76" s="40">
        <f>VLOOKUP(C76,Sheet3!$A$19:$G$81,7,FALSE)</f>
        <v>0.98630136986301364</v>
      </c>
      <c r="T76" s="8">
        <f t="shared" si="6"/>
        <v>0.83673469387755106</v>
      </c>
      <c r="U76" s="8">
        <f t="shared" si="7"/>
        <v>0.93181818181818177</v>
      </c>
      <c r="V76" t="str">
        <f>VLOOKUP(C76,Sheet5!$A$2:$J$270,8,FALSE)</f>
        <v>GRESIK</v>
      </c>
    </row>
    <row r="77" spans="2:22" ht="15.75">
      <c r="B77" s="156"/>
      <c r="C77" s="70" t="s">
        <v>123</v>
      </c>
      <c r="D77" s="71">
        <f>'LOOKUP  telda'!E51</f>
        <v>25</v>
      </c>
      <c r="E77" s="71">
        <f>'LOOKUP  telda'!F51+'LOOKUP  telda'!G51+'LOOKUP  telda'!H51</f>
        <v>1</v>
      </c>
      <c r="F77" s="71">
        <f>'LOOKUP  telda'!I51</f>
        <v>0</v>
      </c>
      <c r="G77" s="71">
        <f>'LOOKUP  telda'!AA51</f>
        <v>0</v>
      </c>
      <c r="H77" s="71">
        <f>'LOOKUP  telda'!AE51-'LOOKUP  telda'!AA51</f>
        <v>0</v>
      </c>
      <c r="I77" s="71">
        <f>'LOOKUP  telda'!AF51</f>
        <v>2</v>
      </c>
      <c r="J77" s="71">
        <f>'LOOKUP  telda'!J51</f>
        <v>2</v>
      </c>
      <c r="K77" s="71">
        <f>'LOOKUP  telda'!K51</f>
        <v>0</v>
      </c>
      <c r="L77" s="71">
        <f>'LOOKUP  telda'!L51</f>
        <v>0</v>
      </c>
      <c r="M77" s="71">
        <f>'LOOKUP  telda'!P51</f>
        <v>0</v>
      </c>
      <c r="N77" s="71">
        <f>'LOOKUP  telda'!X51</f>
        <v>0</v>
      </c>
      <c r="O77" s="71">
        <f>'LOOKUP  telda'!Y51</f>
        <v>1</v>
      </c>
      <c r="P77" s="71">
        <f>'LOOKUP  telda'!Z51</f>
        <v>19</v>
      </c>
      <c r="Q77" s="40">
        <f t="shared" si="4"/>
        <v>0.82608695652173914</v>
      </c>
      <c r="R77" s="40">
        <f t="shared" si="5"/>
        <v>0.95</v>
      </c>
      <c r="S77" s="40" t="e">
        <f>VLOOKUP(C77,Sheet3!$A$19:$G$81,7,FALSE)</f>
        <v>#N/A</v>
      </c>
      <c r="T77" s="8">
        <f t="shared" si="6"/>
        <v>0.82608695652173914</v>
      </c>
      <c r="U77" s="8">
        <f t="shared" si="7"/>
        <v>0.95</v>
      </c>
      <c r="V77" t="str">
        <f>VLOOKUP(C77,Sheet5!$A$2:$J$270,8,FALSE)</f>
        <v>SURABAYA UTARA</v>
      </c>
    </row>
    <row r="78" spans="2:22" ht="15.75">
      <c r="B78" s="156"/>
      <c r="C78" s="70" t="s">
        <v>124</v>
      </c>
      <c r="D78" s="71">
        <f>'LOOKUP  telda'!E52</f>
        <v>36</v>
      </c>
      <c r="E78" s="71">
        <f>'LOOKUP  telda'!F52+'LOOKUP  telda'!G52+'LOOKUP  telda'!H52</f>
        <v>0</v>
      </c>
      <c r="F78" s="71">
        <f>'LOOKUP  telda'!I52</f>
        <v>0</v>
      </c>
      <c r="G78" s="71">
        <f>'LOOKUP  telda'!AA52</f>
        <v>0</v>
      </c>
      <c r="H78" s="71">
        <f>'LOOKUP  telda'!AE52-'LOOKUP  telda'!AA52</f>
        <v>0</v>
      </c>
      <c r="I78" s="71">
        <f>'LOOKUP  telda'!AF52</f>
        <v>8</v>
      </c>
      <c r="J78" s="71">
        <f>'LOOKUP  telda'!J52</f>
        <v>3</v>
      </c>
      <c r="K78" s="71">
        <f>'LOOKUP  telda'!K52</f>
        <v>0</v>
      </c>
      <c r="L78" s="71">
        <f>'LOOKUP  telda'!L52</f>
        <v>0</v>
      </c>
      <c r="M78" s="71">
        <f>'LOOKUP  telda'!P52</f>
        <v>0</v>
      </c>
      <c r="N78" s="71">
        <f>'LOOKUP  telda'!X52</f>
        <v>0</v>
      </c>
      <c r="O78" s="71">
        <f>'LOOKUP  telda'!Y52</f>
        <v>0</v>
      </c>
      <c r="P78" s="71">
        <f>'LOOKUP  telda'!Z52</f>
        <v>25</v>
      </c>
      <c r="Q78" s="40">
        <f t="shared" si="4"/>
        <v>0.8928571428571429</v>
      </c>
      <c r="R78" s="40">
        <f t="shared" si="5"/>
        <v>1</v>
      </c>
      <c r="S78" s="40" t="e">
        <f>VLOOKUP(C78,Sheet3!$A$19:$G$81,7,FALSE)</f>
        <v>#N/A</v>
      </c>
      <c r="T78" s="8">
        <f t="shared" si="6"/>
        <v>0.8928571428571429</v>
      </c>
      <c r="U78" s="8">
        <f t="shared" si="7"/>
        <v>1</v>
      </c>
      <c r="V78" t="str">
        <f>VLOOKUP(C78,Sheet5!$A$2:$J$270,8,FALSE)</f>
        <v>SURABAYA SELATAN</v>
      </c>
    </row>
    <row r="79" spans="2:22" ht="15.75">
      <c r="B79" s="156"/>
      <c r="C79" s="70" t="s">
        <v>125</v>
      </c>
      <c r="D79" s="71">
        <f>'LOOKUP  telda'!E53</f>
        <v>45</v>
      </c>
      <c r="E79" s="71">
        <f>'LOOKUP  telda'!F53+'LOOKUP  telda'!G53+'LOOKUP  telda'!H53</f>
        <v>0</v>
      </c>
      <c r="F79" s="71">
        <f>'LOOKUP  telda'!I53</f>
        <v>1</v>
      </c>
      <c r="G79" s="71">
        <f>'LOOKUP  telda'!AA53</f>
        <v>0</v>
      </c>
      <c r="H79" s="71">
        <f>'LOOKUP  telda'!AE53-'LOOKUP  telda'!AA53</f>
        <v>0</v>
      </c>
      <c r="I79" s="71">
        <f>'LOOKUP  telda'!AF53</f>
        <v>5</v>
      </c>
      <c r="J79" s="71">
        <f>'LOOKUP  telda'!J53</f>
        <v>5</v>
      </c>
      <c r="K79" s="71">
        <f>'LOOKUP  telda'!K53</f>
        <v>0</v>
      </c>
      <c r="L79" s="71">
        <f>'LOOKUP  telda'!L53</f>
        <v>0</v>
      </c>
      <c r="M79" s="71">
        <f>'LOOKUP  telda'!P53</f>
        <v>0</v>
      </c>
      <c r="N79" s="71">
        <f>'LOOKUP  telda'!X53</f>
        <v>2</v>
      </c>
      <c r="O79" s="71">
        <f>'LOOKUP  telda'!Y53</f>
        <v>0</v>
      </c>
      <c r="P79" s="71">
        <f>'LOOKUP  telda'!Z53</f>
        <v>32</v>
      </c>
      <c r="Q79" s="40">
        <f t="shared" si="4"/>
        <v>0.82051282051282048</v>
      </c>
      <c r="R79" s="40">
        <f t="shared" si="5"/>
        <v>0.94117647058823528</v>
      </c>
      <c r="S79" s="40" t="e">
        <f>VLOOKUP(C79,Sheet3!$A$19:$G$81,7,FALSE)</f>
        <v>#N/A</v>
      </c>
      <c r="T79" s="8">
        <f t="shared" si="6"/>
        <v>0.82051282051282048</v>
      </c>
      <c r="U79" s="8">
        <f t="shared" si="7"/>
        <v>0.94117647058823528</v>
      </c>
      <c r="V79" t="str">
        <f>VLOOKUP(C79,Sheet5!$A$2:$J$270,8,FALSE)</f>
        <v>GRESIK</v>
      </c>
    </row>
    <row r="80" spans="2:22" ht="15.75">
      <c r="B80" s="156"/>
      <c r="C80" s="70" t="s">
        <v>126</v>
      </c>
      <c r="D80" s="71">
        <f>'LOOKUP  telda'!E54</f>
        <v>61</v>
      </c>
      <c r="E80" s="71">
        <f>'LOOKUP  telda'!F54+'LOOKUP  telda'!G54+'LOOKUP  telda'!H54</f>
        <v>2</v>
      </c>
      <c r="F80" s="71">
        <f>'LOOKUP  telda'!I54</f>
        <v>1</v>
      </c>
      <c r="G80" s="71">
        <f>'LOOKUP  telda'!AA54</f>
        <v>0</v>
      </c>
      <c r="H80" s="71">
        <f>'LOOKUP  telda'!AE54-'LOOKUP  telda'!AA54</f>
        <v>0</v>
      </c>
      <c r="I80" s="71">
        <f>'LOOKUP  telda'!AF54</f>
        <v>14</v>
      </c>
      <c r="J80" s="71">
        <f>'LOOKUP  telda'!J54</f>
        <v>2</v>
      </c>
      <c r="K80" s="71">
        <f>'LOOKUP  telda'!K54</f>
        <v>0</v>
      </c>
      <c r="L80" s="71">
        <f>'LOOKUP  telda'!L54</f>
        <v>0</v>
      </c>
      <c r="M80" s="71">
        <f>'LOOKUP  telda'!P54</f>
        <v>0</v>
      </c>
      <c r="N80" s="71">
        <f>'LOOKUP  telda'!X54</f>
        <v>0</v>
      </c>
      <c r="O80" s="71">
        <f>'LOOKUP  telda'!Y54</f>
        <v>0</v>
      </c>
      <c r="P80" s="71">
        <f>'LOOKUP  telda'!Z54</f>
        <v>42</v>
      </c>
      <c r="Q80" s="40">
        <f t="shared" si="4"/>
        <v>0.91304347826086951</v>
      </c>
      <c r="R80" s="40">
        <f t="shared" si="5"/>
        <v>1</v>
      </c>
      <c r="S80" s="40" t="e">
        <f>VLOOKUP(C80,Sheet3!$A$19:$G$81,7,FALSE)</f>
        <v>#N/A</v>
      </c>
      <c r="T80" s="8">
        <f t="shared" si="6"/>
        <v>0.91304347826086951</v>
      </c>
      <c r="U80" s="8">
        <f t="shared" si="7"/>
        <v>1</v>
      </c>
      <c r="V80" t="str">
        <f>VLOOKUP(C80,Sheet5!$A$2:$J$270,8,FALSE)</f>
        <v>SURABAYA SELATAN</v>
      </c>
    </row>
    <row r="81" spans="2:22" ht="15.75">
      <c r="B81" s="156"/>
      <c r="C81" s="70" t="s">
        <v>127</v>
      </c>
      <c r="D81" s="71">
        <f>'LOOKUP  telda'!E55</f>
        <v>104</v>
      </c>
      <c r="E81" s="71">
        <f>'LOOKUP  telda'!F55+'LOOKUP  telda'!G55+'LOOKUP  telda'!H55</f>
        <v>11</v>
      </c>
      <c r="F81" s="71">
        <f>'LOOKUP  telda'!I55</f>
        <v>5</v>
      </c>
      <c r="G81" s="71">
        <f>'LOOKUP  telda'!AA55</f>
        <v>0</v>
      </c>
      <c r="H81" s="71">
        <f>'LOOKUP  telda'!AE55-'LOOKUP  telda'!AA55</f>
        <v>0</v>
      </c>
      <c r="I81" s="71">
        <f>'LOOKUP  telda'!AF55</f>
        <v>11</v>
      </c>
      <c r="J81" s="71">
        <f>'LOOKUP  telda'!J55</f>
        <v>16</v>
      </c>
      <c r="K81" s="71">
        <f>'LOOKUP  telda'!K55</f>
        <v>0</v>
      </c>
      <c r="L81" s="71">
        <f>'LOOKUP  telda'!L55</f>
        <v>0</v>
      </c>
      <c r="M81" s="71">
        <f>'LOOKUP  telda'!P55</f>
        <v>0</v>
      </c>
      <c r="N81" s="71">
        <f>'LOOKUP  telda'!X55</f>
        <v>1</v>
      </c>
      <c r="O81" s="71">
        <f>'LOOKUP  telda'!Y55</f>
        <v>3</v>
      </c>
      <c r="P81" s="71">
        <f>'LOOKUP  telda'!Z55</f>
        <v>57</v>
      </c>
      <c r="Q81" s="40">
        <f t="shared" si="4"/>
        <v>0.64772727272727271</v>
      </c>
      <c r="R81" s="40">
        <f t="shared" si="5"/>
        <v>0.93442622950819676</v>
      </c>
      <c r="S81" s="40" t="e">
        <f>VLOOKUP(C81,Sheet3!$A$19:$G$81,7,FALSE)</f>
        <v>#N/A</v>
      </c>
      <c r="T81" s="8">
        <f t="shared" si="6"/>
        <v>0.64772727272727271</v>
      </c>
      <c r="U81" s="8">
        <f t="shared" si="7"/>
        <v>0.93442622950819676</v>
      </c>
      <c r="V81" t="str">
        <f>VLOOKUP(C81,Sheet5!$A$2:$J$270,8,FALSE)</f>
        <v>MADURA</v>
      </c>
    </row>
    <row r="82" spans="2:22" ht="15.75">
      <c r="B82" s="156"/>
      <c r="C82" s="70" t="s">
        <v>128</v>
      </c>
      <c r="D82" s="71">
        <f>'LOOKUP  telda'!E56</f>
        <v>79</v>
      </c>
      <c r="E82" s="71">
        <f>'LOOKUP  telda'!F56+'LOOKUP  telda'!G56+'LOOKUP  telda'!H56</f>
        <v>0</v>
      </c>
      <c r="F82" s="71">
        <f>'LOOKUP  telda'!I56</f>
        <v>3</v>
      </c>
      <c r="G82" s="71">
        <f>'LOOKUP  telda'!AA56</f>
        <v>0</v>
      </c>
      <c r="H82" s="71">
        <f>'LOOKUP  telda'!AE56-'LOOKUP  telda'!AA56</f>
        <v>3</v>
      </c>
      <c r="I82" s="71">
        <f>'LOOKUP  telda'!AF56</f>
        <v>10</v>
      </c>
      <c r="J82" s="71">
        <f>'LOOKUP  telda'!J56</f>
        <v>15</v>
      </c>
      <c r="K82" s="71">
        <f>'LOOKUP  telda'!K56</f>
        <v>0</v>
      </c>
      <c r="L82" s="71">
        <f>'LOOKUP  telda'!L56</f>
        <v>0</v>
      </c>
      <c r="M82" s="71">
        <f>'LOOKUP  telda'!P56</f>
        <v>0</v>
      </c>
      <c r="N82" s="71">
        <f>'LOOKUP  telda'!X56</f>
        <v>0</v>
      </c>
      <c r="O82" s="71">
        <f>'LOOKUP  telda'!Y56</f>
        <v>0</v>
      </c>
      <c r="P82" s="71">
        <f>'LOOKUP  telda'!Z56</f>
        <v>48</v>
      </c>
      <c r="Q82" s="40">
        <f t="shared" si="4"/>
        <v>0.72727272727272729</v>
      </c>
      <c r="R82" s="40">
        <f t="shared" si="5"/>
        <v>1</v>
      </c>
      <c r="S82" s="40" t="e">
        <f>VLOOKUP(C82,Sheet3!$A$19:$G$81,7,FALSE)</f>
        <v>#N/A</v>
      </c>
      <c r="T82" s="8">
        <f t="shared" si="6"/>
        <v>0.72727272727272729</v>
      </c>
      <c r="U82" s="8">
        <f t="shared" si="7"/>
        <v>1</v>
      </c>
      <c r="V82" t="str">
        <f>VLOOKUP(C82,Sheet5!$A$2:$J$270,8,FALSE)</f>
        <v>SURABAYA UTARA</v>
      </c>
    </row>
    <row r="83" spans="2:22" ht="15.75">
      <c r="B83" s="150" t="s">
        <v>62</v>
      </c>
      <c r="C83" s="150"/>
      <c r="D83" s="26">
        <f>SUM(D33:D82)</f>
        <v>1968</v>
      </c>
      <c r="E83" s="26">
        <f>SUM(E33:E82)</f>
        <v>57</v>
      </c>
      <c r="F83" s="26">
        <f>SUM(F33:F82)</f>
        <v>48</v>
      </c>
      <c r="G83" s="26">
        <f t="shared" ref="G83:P83" si="8">SUM(G33:G82)</f>
        <v>11</v>
      </c>
      <c r="H83" s="26">
        <f t="shared" si="8"/>
        <v>18</v>
      </c>
      <c r="I83" s="26">
        <f t="shared" si="8"/>
        <v>227</v>
      </c>
      <c r="J83" s="26">
        <f t="shared" si="8"/>
        <v>178</v>
      </c>
      <c r="K83" s="26">
        <f t="shared" si="8"/>
        <v>10</v>
      </c>
      <c r="L83" s="26">
        <f t="shared" si="8"/>
        <v>0</v>
      </c>
      <c r="M83" s="26">
        <f t="shared" si="8"/>
        <v>36</v>
      </c>
      <c r="N83" s="26">
        <f t="shared" si="8"/>
        <v>45</v>
      </c>
      <c r="O83" s="26">
        <f t="shared" si="8"/>
        <v>27</v>
      </c>
      <c r="P83" s="26">
        <f t="shared" si="8"/>
        <v>1299</v>
      </c>
      <c r="Q83" s="41">
        <f>T83</f>
        <v>0.77183600713012479</v>
      </c>
      <c r="R83" s="41">
        <f>U83</f>
        <v>0.92324093816631125</v>
      </c>
      <c r="S83" s="41">
        <f>S15</f>
        <v>0.96793893129770991</v>
      </c>
      <c r="T83" s="8">
        <f>P83/(D83-F83-K83-I83)</f>
        <v>0.77183600713012479</v>
      </c>
      <c r="U83" s="8">
        <f>P83/(M83+N83+O83+P83)</f>
        <v>0.92324093816631125</v>
      </c>
      <c r="V83" t="e">
        <f>VLOOKUP(C83,Sheet5!$A$2:$J$270,8,FALSE)</f>
        <v>#N/A</v>
      </c>
    </row>
  </sheetData>
  <mergeCells count="44">
    <mergeCell ref="S6:S9"/>
    <mergeCell ref="S29:S32"/>
    <mergeCell ref="F6:H8"/>
    <mergeCell ref="L6:O8"/>
    <mergeCell ref="L29:O31"/>
    <mergeCell ref="F29:H31"/>
    <mergeCell ref="B27:R27"/>
    <mergeCell ref="D29:D32"/>
    <mergeCell ref="E29:E32"/>
    <mergeCell ref="I29:I32"/>
    <mergeCell ref="J29:J32"/>
    <mergeCell ref="K29:K32"/>
    <mergeCell ref="P29:P32"/>
    <mergeCell ref="Q29:Q32"/>
    <mergeCell ref="D20:E20"/>
    <mergeCell ref="R6:R9"/>
    <mergeCell ref="B83:C83"/>
    <mergeCell ref="B29:B32"/>
    <mergeCell ref="B33:B40"/>
    <mergeCell ref="B41:B52"/>
    <mergeCell ref="B53:B62"/>
    <mergeCell ref="B63:B74"/>
    <mergeCell ref="B75:B82"/>
    <mergeCell ref="C29:C32"/>
    <mergeCell ref="C2:R2"/>
    <mergeCell ref="C4:R4"/>
    <mergeCell ref="D17:E17"/>
    <mergeCell ref="D18:E18"/>
    <mergeCell ref="D19:E19"/>
    <mergeCell ref="C6:C9"/>
    <mergeCell ref="D6:D9"/>
    <mergeCell ref="E6:E9"/>
    <mergeCell ref="I6:I9"/>
    <mergeCell ref="J6:J9"/>
    <mergeCell ref="K6:K9"/>
    <mergeCell ref="P6:P9"/>
    <mergeCell ref="Q6:Q9"/>
    <mergeCell ref="C3:R3"/>
    <mergeCell ref="R29:R32"/>
    <mergeCell ref="D22:E22"/>
    <mergeCell ref="B24:R24"/>
    <mergeCell ref="B26:R26"/>
    <mergeCell ref="D21:E21"/>
    <mergeCell ref="B25:R25"/>
  </mergeCells>
  <conditionalFormatting sqref="Q33:Q82">
    <cfRule type="cellIs" dxfId="21" priority="11" operator="lessThan">
      <formula>0.8</formula>
    </cfRule>
    <cfRule type="cellIs" dxfId="20" priority="12" operator="greaterThanOrEqual">
      <formula>0.8</formula>
    </cfRule>
  </conditionalFormatting>
  <conditionalFormatting sqref="Q10:R14">
    <cfRule type="cellIs" dxfId="19" priority="27" operator="lessThan">
      <formula>0.8</formula>
    </cfRule>
    <cfRule type="cellIs" dxfId="18" priority="28" operator="greaterThanOrEqual">
      <formula>0.8</formula>
    </cfRule>
  </conditionalFormatting>
  <conditionalFormatting sqref="R33:R82">
    <cfRule type="cellIs" dxfId="17" priority="1" operator="lessThan">
      <formula>0.88</formula>
    </cfRule>
    <cfRule type="cellIs" dxfId="16" priority="2" operator="greaterThanOrEqual">
      <formula>0.88</formula>
    </cfRule>
  </conditionalFormatting>
  <conditionalFormatting sqref="S10:S14">
    <cfRule type="cellIs" dxfId="15" priority="5" operator="lessThan">
      <formula>0.85</formula>
    </cfRule>
    <cfRule type="cellIs" dxfId="14" priority="6" operator="greaterThanOrEqual">
      <formula>0.85</formula>
    </cfRule>
  </conditionalFormatting>
  <conditionalFormatting sqref="S33:S82">
    <cfRule type="cellIs" dxfId="13" priority="3" operator="lessThan">
      <formula>0.85</formula>
    </cfRule>
    <cfRule type="cellIs" dxfId="12" priority="4" operator="greaterThanOrEqual">
      <formula>0.85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500DD-E40B-4B4F-BB79-E10B643A48AC}">
  <dimension ref="A1:H11"/>
  <sheetViews>
    <sheetView zoomScale="80" zoomScaleNormal="80" workbookViewId="0">
      <selection sqref="A1:N27"/>
    </sheetView>
  </sheetViews>
  <sheetFormatPr defaultRowHeight="15"/>
  <cols>
    <col min="1" max="1" width="19.5703125" customWidth="1"/>
    <col min="3" max="3" width="15.42578125" customWidth="1"/>
    <col min="4" max="4" width="15.140625" customWidth="1"/>
    <col min="5" max="5" width="14" customWidth="1"/>
    <col min="6" max="6" width="16.5703125" customWidth="1"/>
    <col min="7" max="7" width="11.42578125" customWidth="1"/>
    <col min="8" max="8" width="23.140625" customWidth="1"/>
  </cols>
  <sheetData>
    <row r="1" spans="1:8">
      <c r="A1" s="179" t="str">
        <f ca="1">LAPORAN!C1</f>
        <v xml:space="preserve">PROVISIONING NEW SALES INDIBIZ TR3 JBN MTD H-1  2026-08-18 </v>
      </c>
      <c r="B1" s="179"/>
      <c r="C1" s="179"/>
      <c r="D1" s="179"/>
      <c r="E1" s="179"/>
      <c r="F1" s="179"/>
      <c r="G1" s="179"/>
      <c r="H1" s="179"/>
    </row>
    <row r="2" spans="1:8">
      <c r="A2" s="179" t="str">
        <f ca="1">LAPORAN!C2</f>
        <v xml:space="preserve">PERIODE ORDER &amp; PS : 2026-08-01 to  2026-08-18 </v>
      </c>
      <c r="B2" s="179"/>
      <c r="C2" s="179"/>
      <c r="D2" s="179"/>
      <c r="E2" s="179"/>
      <c r="F2" s="179"/>
      <c r="G2" s="179"/>
      <c r="H2" s="179"/>
    </row>
    <row r="3" spans="1:8">
      <c r="A3" s="179" t="str">
        <f>LAPORAN!C3</f>
        <v>Last update proses : 19-08-2026 05:34:05 WIB (Source: ETL XPRO)</v>
      </c>
      <c r="B3" s="179"/>
      <c r="C3" s="179"/>
      <c r="D3" s="179"/>
      <c r="E3" s="179"/>
      <c r="F3" s="179"/>
      <c r="G3" s="179"/>
      <c r="H3" s="179"/>
    </row>
    <row r="5" spans="1:8" ht="15" customHeight="1">
      <c r="A5" s="73" t="s">
        <v>1</v>
      </c>
      <c r="B5" s="74" t="s">
        <v>129</v>
      </c>
      <c r="C5" s="22" t="s">
        <v>14</v>
      </c>
      <c r="D5" s="75" t="s">
        <v>11</v>
      </c>
      <c r="E5" s="75" t="s">
        <v>548</v>
      </c>
      <c r="F5" s="72" t="s">
        <v>130</v>
      </c>
      <c r="G5" s="72" t="s">
        <v>131</v>
      </c>
      <c r="H5" s="72" t="s">
        <v>132</v>
      </c>
    </row>
    <row r="6" spans="1:8">
      <c r="A6" s="76" t="str">
        <f>HARIAN!C10</f>
        <v>BALI</v>
      </c>
      <c r="B6" s="4">
        <f>HARIAN!D10</f>
        <v>180</v>
      </c>
      <c r="C6" s="4">
        <f>HARIAN!I10</f>
        <v>35</v>
      </c>
      <c r="D6" s="4">
        <f>HARIAN!P10</f>
        <v>97</v>
      </c>
      <c r="E6" s="77">
        <f t="shared" ref="E6:E11" si="0">C6/B6</f>
        <v>0.19444444444444445</v>
      </c>
      <c r="F6" s="78">
        <f>HARIAN!Q10</f>
        <v>0.72932330827067671</v>
      </c>
      <c r="G6" s="78">
        <f>HARIAN!R10</f>
        <v>0.89814814814814814</v>
      </c>
      <c r="H6" s="78">
        <f>HARIAN!S10</f>
        <v>0.82474226804123707</v>
      </c>
    </row>
    <row r="7" spans="1:8">
      <c r="A7" s="76" t="str">
        <f>HARIAN!C11</f>
        <v>JATIM BARAT</v>
      </c>
      <c r="B7" s="4">
        <f>HARIAN!D11</f>
        <v>531</v>
      </c>
      <c r="C7" s="4">
        <f>HARIAN!I11</f>
        <v>44</v>
      </c>
      <c r="D7" s="4">
        <f>HARIAN!P11</f>
        <v>419</v>
      </c>
      <c r="E7" s="77">
        <f t="shared" si="0"/>
        <v>8.2862523540489647E-2</v>
      </c>
      <c r="F7" s="78">
        <f>HARIAN!Q11</f>
        <v>0.86570247933884292</v>
      </c>
      <c r="G7" s="78">
        <f>HARIAN!R11</f>
        <v>0.97441860465116281</v>
      </c>
      <c r="H7" s="78">
        <f>HARIAN!S11</f>
        <v>0.99522673031026254</v>
      </c>
    </row>
    <row r="8" spans="1:8">
      <c r="A8" s="76" t="str">
        <f>HARIAN!C12</f>
        <v>JATIM TIMUR</v>
      </c>
      <c r="B8" s="4">
        <f>HARIAN!D12</f>
        <v>412</v>
      </c>
      <c r="C8" s="4">
        <f>HARIAN!I12</f>
        <v>21</v>
      </c>
      <c r="D8" s="4">
        <f>HARIAN!P12</f>
        <v>300</v>
      </c>
      <c r="E8" s="77">
        <f t="shared" si="0"/>
        <v>5.0970873786407765E-2</v>
      </c>
      <c r="F8" s="78">
        <f>HARIAN!Q12</f>
        <v>0.78947368421052633</v>
      </c>
      <c r="G8" s="78">
        <f>HARIAN!R12</f>
        <v>0.91743119266055051</v>
      </c>
      <c r="H8" s="78">
        <f>HARIAN!S12</f>
        <v>0.98666666666666669</v>
      </c>
    </row>
    <row r="9" spans="1:8">
      <c r="A9" s="76" t="str">
        <f>HARIAN!C13</f>
        <v>NUSA TENGGARA</v>
      </c>
      <c r="B9" s="4">
        <f>HARIAN!D13</f>
        <v>312</v>
      </c>
      <c r="C9" s="4">
        <f>HARIAN!I13</f>
        <v>48</v>
      </c>
      <c r="D9" s="4">
        <f>HARIAN!P13</f>
        <v>175</v>
      </c>
      <c r="E9" s="77">
        <f t="shared" si="0"/>
        <v>0.15384615384615385</v>
      </c>
      <c r="F9" s="78">
        <f>HARIAN!Q13</f>
        <v>0.6889763779527559</v>
      </c>
      <c r="G9" s="78">
        <f>HARIAN!R13</f>
        <v>0.80275229357798161</v>
      </c>
      <c r="H9" s="78">
        <f>HARIAN!S13</f>
        <v>0.90857142857142859</v>
      </c>
    </row>
    <row r="10" spans="1:8">
      <c r="A10" s="76" t="str">
        <f>HARIAN!C14</f>
        <v>SURAMADU</v>
      </c>
      <c r="B10" s="4">
        <f>HARIAN!D14</f>
        <v>533</v>
      </c>
      <c r="C10" s="4">
        <f>HARIAN!I14</f>
        <v>79</v>
      </c>
      <c r="D10" s="4">
        <f>HARIAN!P14</f>
        <v>319</v>
      </c>
      <c r="E10" s="77">
        <f t="shared" si="0"/>
        <v>0.14821763602251406</v>
      </c>
      <c r="F10" s="78">
        <f>HARIAN!Q14</f>
        <v>0.73842592592592593</v>
      </c>
      <c r="G10" s="78">
        <f>HARIAN!R14</f>
        <v>0.9522388059701492</v>
      </c>
      <c r="H10" s="78">
        <f>HARIAN!S14</f>
        <v>0.99059561128526641</v>
      </c>
    </row>
    <row r="11" spans="1:8">
      <c r="A11" s="79" t="str">
        <f>HARIAN!C15</f>
        <v>TOTAL</v>
      </c>
      <c r="B11" s="80">
        <f>HARIAN!D15</f>
        <v>1968</v>
      </c>
      <c r="C11" s="80">
        <f>HARIAN!I15</f>
        <v>227</v>
      </c>
      <c r="D11" s="80">
        <f>HARIAN!P15</f>
        <v>1310</v>
      </c>
      <c r="E11" s="81">
        <f t="shared" si="0"/>
        <v>0.11534552845528455</v>
      </c>
      <c r="F11" s="82">
        <f>HARIAN!Q15</f>
        <v>0.77837195484254307</v>
      </c>
      <c r="G11" s="82">
        <f>HARIAN!R15</f>
        <v>0.92383638928067702</v>
      </c>
      <c r="H11" s="82">
        <f>HARIAN!S15</f>
        <v>0.96793893129770991</v>
      </c>
    </row>
  </sheetData>
  <mergeCells count="3">
    <mergeCell ref="A3:H3"/>
    <mergeCell ref="A1:H1"/>
    <mergeCell ref="A2:H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007A7-5FB8-490E-829D-C73BDFC617DF}">
  <dimension ref="B1:U68"/>
  <sheetViews>
    <sheetView topLeftCell="B1" zoomScale="90" zoomScaleNormal="90" workbookViewId="0">
      <selection activeCell="C1" sqref="C1:R1"/>
    </sheetView>
  </sheetViews>
  <sheetFormatPr defaultRowHeight="15"/>
  <cols>
    <col min="2" max="2" width="12.85546875" bestFit="1" customWidth="1"/>
    <col min="3" max="3" width="19.28515625" bestFit="1" customWidth="1"/>
    <col min="14" max="14" width="9.5703125" bestFit="1" customWidth="1"/>
    <col min="16" max="16" width="11.7109375" customWidth="1"/>
    <col min="17" max="17" width="13" customWidth="1"/>
    <col min="18" max="18" width="13.42578125" customWidth="1"/>
    <col min="19" max="19" width="14.42578125" customWidth="1"/>
  </cols>
  <sheetData>
    <row r="1" spans="3:19" ht="18.75">
      <c r="C1" s="101" t="str">
        <f ca="1">"PROVISIONING NEW SALES INDIBIZ TR3 JBN MTD H-1  "&amp;TEXT(TODAY()-1,"YYYY-MM-DD ")</f>
        <v xml:space="preserve">PROVISIONING NEW SALES INDIBIZ TR3 JBN MTD H-1  2026-08-18 </v>
      </c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20"/>
    </row>
    <row r="2" spans="3:19" ht="18.75">
      <c r="C2" s="101" t="str">
        <f ca="1">"PERIODE ORDER &amp; PS : 2026-08-01 to  "&amp;TEXT(TODAY()-1,"YYYY-MM-DD ")</f>
        <v xml:space="preserve">PERIODE ORDER &amp; PS : 2026-08-01 to  2026-08-18 </v>
      </c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20"/>
    </row>
    <row r="3" spans="3:19" ht="15.75">
      <c r="C3" s="180" t="s">
        <v>14046</v>
      </c>
      <c r="D3" s="180"/>
      <c r="E3" s="180"/>
      <c r="F3" s="180"/>
      <c r="G3" s="180"/>
      <c r="H3" s="180"/>
      <c r="I3" s="180"/>
      <c r="J3" s="180"/>
      <c r="K3" s="180"/>
      <c r="L3" s="180"/>
      <c r="M3" s="180"/>
      <c r="N3" s="180"/>
      <c r="O3" s="180"/>
      <c r="P3" s="180"/>
      <c r="Q3" s="180"/>
      <c r="R3" s="180"/>
      <c r="S3" s="94"/>
    </row>
    <row r="5" spans="3:19">
      <c r="C5" s="135" t="s">
        <v>1</v>
      </c>
      <c r="D5" s="135" t="s">
        <v>129</v>
      </c>
      <c r="E5" s="135" t="s">
        <v>67</v>
      </c>
      <c r="F5" s="158" t="s">
        <v>12</v>
      </c>
      <c r="G5" s="159"/>
      <c r="H5" s="160"/>
      <c r="I5" s="138" t="s">
        <v>14</v>
      </c>
      <c r="J5" s="141" t="s">
        <v>8</v>
      </c>
      <c r="K5" s="141" t="s">
        <v>9</v>
      </c>
      <c r="L5" s="167" t="s">
        <v>10</v>
      </c>
      <c r="M5" s="168"/>
      <c r="N5" s="168"/>
      <c r="O5" s="169"/>
      <c r="P5" s="144" t="s">
        <v>11</v>
      </c>
      <c r="Q5" s="147" t="s">
        <v>130</v>
      </c>
      <c r="R5" s="147" t="s">
        <v>893</v>
      </c>
      <c r="S5" s="147" t="s">
        <v>894</v>
      </c>
    </row>
    <row r="6" spans="3:19" ht="6.75" customHeight="1">
      <c r="C6" s="136"/>
      <c r="D6" s="136"/>
      <c r="E6" s="136"/>
      <c r="F6" s="161"/>
      <c r="G6" s="162"/>
      <c r="H6" s="163"/>
      <c r="I6" s="139"/>
      <c r="J6" s="142"/>
      <c r="K6" s="142"/>
      <c r="L6" s="170"/>
      <c r="M6" s="171"/>
      <c r="N6" s="171"/>
      <c r="O6" s="172"/>
      <c r="P6" s="145"/>
      <c r="Q6" s="148"/>
      <c r="R6" s="148"/>
      <c r="S6" s="148"/>
    </row>
    <row r="7" spans="3:19" ht="4.5" customHeight="1">
      <c r="C7" s="136"/>
      <c r="D7" s="136"/>
      <c r="E7" s="136"/>
      <c r="F7" s="164"/>
      <c r="G7" s="165"/>
      <c r="H7" s="166"/>
      <c r="I7" s="139"/>
      <c r="J7" s="142"/>
      <c r="K7" s="142"/>
      <c r="L7" s="173"/>
      <c r="M7" s="174"/>
      <c r="N7" s="174"/>
      <c r="O7" s="175"/>
      <c r="P7" s="145"/>
      <c r="Q7" s="148"/>
      <c r="R7" s="148"/>
      <c r="S7" s="148"/>
    </row>
    <row r="8" spans="3:19" ht="45" customHeight="1">
      <c r="C8" s="137"/>
      <c r="D8" s="137"/>
      <c r="E8" s="137"/>
      <c r="F8" s="22" t="s">
        <v>133</v>
      </c>
      <c r="G8" s="22" t="s">
        <v>30</v>
      </c>
      <c r="H8" s="22" t="s">
        <v>69</v>
      </c>
      <c r="I8" s="140"/>
      <c r="J8" s="143"/>
      <c r="K8" s="143"/>
      <c r="L8" s="37" t="s">
        <v>2</v>
      </c>
      <c r="M8" s="37" t="s">
        <v>18</v>
      </c>
      <c r="N8" s="37" t="s">
        <v>20</v>
      </c>
      <c r="O8" s="37" t="s">
        <v>22</v>
      </c>
      <c r="P8" s="146"/>
      <c r="Q8" s="149"/>
      <c r="R8" s="149"/>
      <c r="S8" s="149"/>
    </row>
    <row r="9" spans="3:19" ht="15.75">
      <c r="C9" s="23" t="s">
        <v>34</v>
      </c>
      <c r="D9" s="24">
        <f>HARIAN!D10</f>
        <v>180</v>
      </c>
      <c r="E9" s="24">
        <f>HARIAN!E10</f>
        <v>15</v>
      </c>
      <c r="F9" s="24">
        <f>HARIAN!F10</f>
        <v>10</v>
      </c>
      <c r="G9" s="24">
        <f>HARIAN!G10</f>
        <v>1</v>
      </c>
      <c r="H9" s="24">
        <f>HARIAN!H10</f>
        <v>3</v>
      </c>
      <c r="I9" s="24">
        <f>HARIAN!I10</f>
        <v>35</v>
      </c>
      <c r="J9" s="24">
        <f>HARIAN!J10</f>
        <v>6</v>
      </c>
      <c r="K9" s="24">
        <f>HARIAN!K10</f>
        <v>2</v>
      </c>
      <c r="L9" s="24">
        <f>HARIAN!L10</f>
        <v>0</v>
      </c>
      <c r="M9" s="24">
        <f>HARIAN!M10</f>
        <v>2</v>
      </c>
      <c r="N9" s="24">
        <f>HARIAN!N10</f>
        <v>6</v>
      </c>
      <c r="O9" s="24">
        <f>HARIAN!O10</f>
        <v>3</v>
      </c>
      <c r="P9" s="24">
        <f>HARIAN!P10</f>
        <v>97</v>
      </c>
      <c r="Q9" s="40">
        <f>HARIAN!Q10</f>
        <v>0.72932330827067671</v>
      </c>
      <c r="R9" s="40">
        <f>HARIAN!R10</f>
        <v>0.89814814814814814</v>
      </c>
      <c r="S9" s="40">
        <f>HARIAN!S10</f>
        <v>0.82474226804123707</v>
      </c>
    </row>
    <row r="10" spans="3:19" ht="15.75">
      <c r="C10" s="23" t="s">
        <v>38</v>
      </c>
      <c r="D10" s="24">
        <f>HARIAN!D11</f>
        <v>531</v>
      </c>
      <c r="E10" s="24">
        <f>HARIAN!E11</f>
        <v>0</v>
      </c>
      <c r="F10" s="24">
        <f>HARIAN!F11</f>
        <v>1</v>
      </c>
      <c r="G10" s="24">
        <f>HARIAN!G11</f>
        <v>2</v>
      </c>
      <c r="H10" s="24">
        <f>HARIAN!H11</f>
        <v>5</v>
      </c>
      <c r="I10" s="24">
        <f>HARIAN!I11</f>
        <v>44</v>
      </c>
      <c r="J10" s="24">
        <f>HARIAN!J11</f>
        <v>47</v>
      </c>
      <c r="K10" s="24">
        <f>HARIAN!K11</f>
        <v>2</v>
      </c>
      <c r="L10" s="24">
        <f>HARIAN!L11</f>
        <v>0</v>
      </c>
      <c r="M10" s="24">
        <f>HARIAN!M11</f>
        <v>4</v>
      </c>
      <c r="N10" s="24">
        <f>HARIAN!N11</f>
        <v>3</v>
      </c>
      <c r="O10" s="24">
        <f>HARIAN!O11</f>
        <v>4</v>
      </c>
      <c r="P10" s="24">
        <f>HARIAN!P11</f>
        <v>419</v>
      </c>
      <c r="Q10" s="40">
        <f>HARIAN!Q11</f>
        <v>0.86570247933884292</v>
      </c>
      <c r="R10" s="40">
        <f>HARIAN!R11</f>
        <v>0.97441860465116281</v>
      </c>
      <c r="S10" s="40">
        <f>HARIAN!S11</f>
        <v>0.99522673031026254</v>
      </c>
    </row>
    <row r="11" spans="3:19" ht="15.75">
      <c r="C11" s="23" t="s">
        <v>42</v>
      </c>
      <c r="D11" s="24">
        <f>HARIAN!D12</f>
        <v>412</v>
      </c>
      <c r="E11" s="24">
        <f>HARIAN!E12</f>
        <v>18</v>
      </c>
      <c r="F11" s="24">
        <f>HARIAN!F12</f>
        <v>11</v>
      </c>
      <c r="G11" s="24">
        <f>HARIAN!G12</f>
        <v>6</v>
      </c>
      <c r="H11" s="24">
        <f>HARIAN!H12</f>
        <v>3</v>
      </c>
      <c r="I11" s="24">
        <f>HARIAN!I12</f>
        <v>21</v>
      </c>
      <c r="J11" s="24">
        <f>HARIAN!J12</f>
        <v>24</v>
      </c>
      <c r="K11" s="24">
        <f>HARIAN!K12</f>
        <v>0</v>
      </c>
      <c r="L11" s="24">
        <f>HARIAN!L12</f>
        <v>0</v>
      </c>
      <c r="M11" s="24">
        <f>HARIAN!M12</f>
        <v>6</v>
      </c>
      <c r="N11" s="24">
        <f>HARIAN!N12</f>
        <v>18</v>
      </c>
      <c r="O11" s="24">
        <f>HARIAN!O12</f>
        <v>3</v>
      </c>
      <c r="P11" s="24">
        <f>HARIAN!P12</f>
        <v>300</v>
      </c>
      <c r="Q11" s="40">
        <f>HARIAN!Q12</f>
        <v>0.78947368421052633</v>
      </c>
      <c r="R11" s="40">
        <f>HARIAN!R12</f>
        <v>0.91743119266055051</v>
      </c>
      <c r="S11" s="40">
        <f>HARIAN!S12</f>
        <v>0.98666666666666669</v>
      </c>
    </row>
    <row r="12" spans="3:19" ht="15.75">
      <c r="C12" s="23" t="s">
        <v>45</v>
      </c>
      <c r="D12" s="24">
        <f>HARIAN!D13</f>
        <v>312</v>
      </c>
      <c r="E12" s="24">
        <f>HARIAN!E13</f>
        <v>6</v>
      </c>
      <c r="F12" s="24">
        <f>HARIAN!F13</f>
        <v>4</v>
      </c>
      <c r="G12" s="24">
        <f>HARIAN!G13</f>
        <v>2</v>
      </c>
      <c r="H12" s="24">
        <f>HARIAN!H13</f>
        <v>4</v>
      </c>
      <c r="I12" s="24">
        <f>HARIAN!I13</f>
        <v>48</v>
      </c>
      <c r="J12" s="24">
        <f>HARIAN!J13</f>
        <v>25</v>
      </c>
      <c r="K12" s="24">
        <f>HARIAN!K13</f>
        <v>6</v>
      </c>
      <c r="L12" s="24">
        <f>HARIAN!L13</f>
        <v>0</v>
      </c>
      <c r="M12" s="24">
        <f>HARIAN!M13</f>
        <v>24</v>
      </c>
      <c r="N12" s="24">
        <f>HARIAN!N13</f>
        <v>11</v>
      </c>
      <c r="O12" s="24">
        <f>HARIAN!O13</f>
        <v>8</v>
      </c>
      <c r="P12" s="24">
        <f>HARIAN!P13</f>
        <v>175</v>
      </c>
      <c r="Q12" s="40">
        <f>HARIAN!Q13</f>
        <v>0.6889763779527559</v>
      </c>
      <c r="R12" s="40">
        <f>HARIAN!R13</f>
        <v>0.80275229357798161</v>
      </c>
      <c r="S12" s="40">
        <f>HARIAN!S13</f>
        <v>0.90857142857142859</v>
      </c>
    </row>
    <row r="13" spans="3:19" ht="15.75">
      <c r="C13" s="23" t="s">
        <v>55</v>
      </c>
      <c r="D13" s="24">
        <f>HARIAN!D14</f>
        <v>533</v>
      </c>
      <c r="E13" s="24">
        <f>HARIAN!E14</f>
        <v>18</v>
      </c>
      <c r="F13" s="24">
        <f>HARIAN!F14</f>
        <v>22</v>
      </c>
      <c r="G13" s="24">
        <f>HARIAN!G14</f>
        <v>0</v>
      </c>
      <c r="H13" s="24">
        <f>HARIAN!H14</f>
        <v>3</v>
      </c>
      <c r="I13" s="24">
        <f>HARIAN!I14</f>
        <v>79</v>
      </c>
      <c r="J13" s="24">
        <f>HARIAN!J14</f>
        <v>76</v>
      </c>
      <c r="K13" s="24">
        <f>HARIAN!K14</f>
        <v>0</v>
      </c>
      <c r="L13" s="24">
        <f>HARIAN!L14</f>
        <v>0</v>
      </c>
      <c r="M13" s="24">
        <f>HARIAN!M14</f>
        <v>0</v>
      </c>
      <c r="N13" s="24">
        <f>HARIAN!N14</f>
        <v>7</v>
      </c>
      <c r="O13" s="24">
        <f>HARIAN!O14</f>
        <v>9</v>
      </c>
      <c r="P13" s="24">
        <f>HARIAN!P14</f>
        <v>319</v>
      </c>
      <c r="Q13" s="40">
        <f>HARIAN!Q14</f>
        <v>0.73842592592592593</v>
      </c>
      <c r="R13" s="40">
        <f>HARIAN!R14</f>
        <v>0.9522388059701492</v>
      </c>
      <c r="S13" s="40">
        <f>HARIAN!S14</f>
        <v>0.99059561128526641</v>
      </c>
    </row>
    <row r="14" spans="3:19" ht="15.75">
      <c r="C14" s="25" t="s">
        <v>62</v>
      </c>
      <c r="D14" s="26">
        <f>SUM(D9:D13)</f>
        <v>1968</v>
      </c>
      <c r="E14" s="26">
        <f>SUM(E9:E13)</f>
        <v>57</v>
      </c>
      <c r="F14" s="26">
        <f>SUM(F9:F13)</f>
        <v>48</v>
      </c>
      <c r="G14" s="26">
        <f t="shared" ref="G14:P14" si="0">SUM(G9:G13)</f>
        <v>11</v>
      </c>
      <c r="H14" s="26">
        <f t="shared" si="0"/>
        <v>18</v>
      </c>
      <c r="I14" s="26">
        <f t="shared" si="0"/>
        <v>227</v>
      </c>
      <c r="J14" s="26">
        <f t="shared" si="0"/>
        <v>178</v>
      </c>
      <c r="K14" s="26">
        <f t="shared" si="0"/>
        <v>10</v>
      </c>
      <c r="L14" s="26">
        <f t="shared" si="0"/>
        <v>0</v>
      </c>
      <c r="M14" s="26">
        <f t="shared" si="0"/>
        <v>36</v>
      </c>
      <c r="N14" s="26">
        <f t="shared" si="0"/>
        <v>45</v>
      </c>
      <c r="O14" s="26">
        <f t="shared" si="0"/>
        <v>27</v>
      </c>
      <c r="P14" s="26">
        <f t="shared" si="0"/>
        <v>1310</v>
      </c>
      <c r="Q14" s="41">
        <f>HARIAN!Q15</f>
        <v>0.77837195484254307</v>
      </c>
      <c r="R14" s="41">
        <f>HARIAN!R15</f>
        <v>0.92383638928067702</v>
      </c>
      <c r="S14" s="41">
        <f>HARIAN!S15</f>
        <v>0.96793893129770991</v>
      </c>
    </row>
    <row r="15" spans="3:19" ht="16.5" thickBot="1"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</row>
    <row r="16" spans="3:19" ht="15.75">
      <c r="C16" s="28" t="s">
        <v>71</v>
      </c>
      <c r="D16" s="130" t="s">
        <v>72</v>
      </c>
      <c r="E16" s="131"/>
      <c r="G16" s="60" t="s">
        <v>134</v>
      </c>
      <c r="H16" s="61"/>
      <c r="I16" s="61"/>
      <c r="J16" s="61"/>
      <c r="K16" s="61"/>
      <c r="L16" s="60" t="s">
        <v>541</v>
      </c>
      <c r="M16" s="61"/>
      <c r="N16" s="61"/>
    </row>
    <row r="17" spans="2:21" ht="15.75">
      <c r="C17" s="29"/>
      <c r="D17" s="127" t="s">
        <v>73</v>
      </c>
      <c r="E17" s="128"/>
      <c r="G17" s="61" t="s">
        <v>135</v>
      </c>
      <c r="H17" s="61"/>
      <c r="I17" s="61"/>
      <c r="J17" s="61"/>
      <c r="K17" s="61"/>
      <c r="L17" s="61" t="s">
        <v>542</v>
      </c>
      <c r="M17" s="61"/>
      <c r="N17" s="61"/>
    </row>
    <row r="18" spans="2:21">
      <c r="C18" s="30"/>
      <c r="D18" s="127" t="s">
        <v>74</v>
      </c>
      <c r="E18" s="128"/>
      <c r="G18" s="61" t="s">
        <v>136</v>
      </c>
      <c r="H18" s="61"/>
      <c r="I18" s="61"/>
      <c r="J18" s="61"/>
      <c r="K18" s="61"/>
      <c r="L18" s="61" t="s">
        <v>543</v>
      </c>
      <c r="M18" s="61"/>
      <c r="N18" s="61"/>
    </row>
    <row r="19" spans="2:21">
      <c r="C19" s="31"/>
      <c r="D19" s="127" t="s">
        <v>75</v>
      </c>
      <c r="E19" s="128"/>
      <c r="G19" s="61" t="s">
        <v>137</v>
      </c>
      <c r="H19" s="61"/>
      <c r="I19" s="61"/>
      <c r="J19" s="61"/>
      <c r="K19" s="61"/>
      <c r="L19" s="61" t="s">
        <v>544</v>
      </c>
      <c r="M19" s="61"/>
      <c r="N19" s="61"/>
    </row>
    <row r="20" spans="2:21">
      <c r="C20" s="32"/>
      <c r="D20" s="127" t="s">
        <v>76</v>
      </c>
      <c r="E20" s="128"/>
      <c r="G20" s="61" t="s">
        <v>545</v>
      </c>
      <c r="H20" s="61"/>
      <c r="I20" s="61"/>
      <c r="J20" s="61"/>
      <c r="K20" s="61"/>
      <c r="L20" s="61"/>
      <c r="M20" s="61"/>
      <c r="N20" s="61"/>
    </row>
    <row r="21" spans="2:21" ht="15.75" thickBot="1">
      <c r="C21" s="33"/>
      <c r="D21" s="123" t="s">
        <v>138</v>
      </c>
      <c r="E21" s="124"/>
      <c r="G21" s="61" t="s">
        <v>139</v>
      </c>
      <c r="H21" s="61"/>
      <c r="I21" s="61"/>
      <c r="J21" s="61"/>
      <c r="K21" s="61"/>
      <c r="L21" s="61"/>
      <c r="M21" s="61"/>
      <c r="N21" s="61"/>
    </row>
    <row r="22" spans="2:21">
      <c r="D22" s="1"/>
      <c r="E22" s="1"/>
    </row>
    <row r="23" spans="2:21">
      <c r="B23" s="179" t="str">
        <f ca="1">C1</f>
        <v xml:space="preserve">PROVISIONING NEW SALES INDIBIZ TR3 JBN MTD H-1  2026-08-18 </v>
      </c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84"/>
    </row>
    <row r="24" spans="2:21">
      <c r="B24" s="179" t="str">
        <f ca="1">C2</f>
        <v xml:space="preserve">PERIODE ORDER &amp; PS : 2026-08-01 to  2026-08-18 </v>
      </c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84"/>
    </row>
    <row r="25" spans="2:21" ht="18.75">
      <c r="B25" s="126" t="str">
        <f>C3</f>
        <v>Last update proses : 19-08-2026 05:34:05 WIB (Source: ETL XPRO)</v>
      </c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35"/>
    </row>
    <row r="26" spans="2:21" ht="6.75" customHeight="1"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36"/>
    </row>
    <row r="27" spans="2:21" ht="9" customHeight="1"/>
    <row r="28" spans="2:21" ht="15" customHeight="1">
      <c r="B28" s="157" t="s">
        <v>1</v>
      </c>
      <c r="C28" s="157" t="s">
        <v>78</v>
      </c>
      <c r="D28" s="157" t="s">
        <v>129</v>
      </c>
      <c r="E28" s="151" t="s">
        <v>67</v>
      </c>
      <c r="F28" s="181" t="s">
        <v>12</v>
      </c>
      <c r="G28" s="181"/>
      <c r="H28" s="181"/>
      <c r="I28" s="181" t="s">
        <v>14</v>
      </c>
      <c r="J28" s="176" t="s">
        <v>8</v>
      </c>
      <c r="K28" s="176" t="s">
        <v>9</v>
      </c>
      <c r="L28" s="182" t="s">
        <v>10</v>
      </c>
      <c r="M28" s="182"/>
      <c r="N28" s="182"/>
      <c r="O28" s="182"/>
      <c r="P28" s="178" t="s">
        <v>11</v>
      </c>
      <c r="Q28" s="122" t="s">
        <v>130</v>
      </c>
      <c r="R28" s="147" t="s">
        <v>893</v>
      </c>
      <c r="S28" s="147" t="s">
        <v>894</v>
      </c>
    </row>
    <row r="29" spans="2:21" ht="15" customHeight="1">
      <c r="B29" s="157"/>
      <c r="C29" s="157"/>
      <c r="D29" s="157"/>
      <c r="E29" s="151"/>
      <c r="F29" s="181"/>
      <c r="G29" s="181"/>
      <c r="H29" s="181"/>
      <c r="I29" s="181"/>
      <c r="J29" s="176"/>
      <c r="K29" s="176"/>
      <c r="L29" s="182"/>
      <c r="M29" s="182"/>
      <c r="N29" s="182"/>
      <c r="O29" s="182"/>
      <c r="P29" s="178"/>
      <c r="Q29" s="122"/>
      <c r="R29" s="148"/>
      <c r="S29" s="148"/>
    </row>
    <row r="30" spans="2:21" ht="15" customHeight="1">
      <c r="B30" s="157"/>
      <c r="C30" s="157"/>
      <c r="D30" s="157"/>
      <c r="E30" s="151"/>
      <c r="F30" s="181"/>
      <c r="G30" s="181"/>
      <c r="H30" s="181"/>
      <c r="I30" s="181"/>
      <c r="J30" s="176"/>
      <c r="K30" s="176"/>
      <c r="L30" s="182"/>
      <c r="M30" s="182"/>
      <c r="N30" s="182"/>
      <c r="O30" s="182"/>
      <c r="P30" s="178"/>
      <c r="Q30" s="122"/>
      <c r="R30" s="148"/>
      <c r="S30" s="148"/>
    </row>
    <row r="31" spans="2:21" s="19" customFormat="1" ht="48" customHeight="1">
      <c r="B31" s="157"/>
      <c r="C31" s="157"/>
      <c r="D31" s="157"/>
      <c r="E31" s="151"/>
      <c r="F31" s="22" t="s">
        <v>133</v>
      </c>
      <c r="G31" s="22" t="s">
        <v>30</v>
      </c>
      <c r="H31" s="22" t="s">
        <v>69</v>
      </c>
      <c r="I31" s="181"/>
      <c r="J31" s="176"/>
      <c r="K31" s="176"/>
      <c r="L31" s="37" t="s">
        <v>2</v>
      </c>
      <c r="M31" s="37" t="s">
        <v>18</v>
      </c>
      <c r="N31" s="37" t="s">
        <v>20</v>
      </c>
      <c r="O31" s="37" t="s">
        <v>22</v>
      </c>
      <c r="P31" s="178"/>
      <c r="Q31" s="122"/>
      <c r="R31" s="149"/>
      <c r="S31" s="149"/>
    </row>
    <row r="32" spans="2:21" ht="15.75">
      <c r="B32" s="183" t="s">
        <v>34</v>
      </c>
      <c r="C32" s="89" t="s">
        <v>79</v>
      </c>
      <c r="D32" s="65">
        <f>HARIAN!D33</f>
        <v>37</v>
      </c>
      <c r="E32" s="65">
        <f>HARIAN!E33</f>
        <v>2</v>
      </c>
      <c r="F32" s="65">
        <f>HARIAN!F33</f>
        <v>1</v>
      </c>
      <c r="G32" s="65">
        <f>HARIAN!G33</f>
        <v>0</v>
      </c>
      <c r="H32" s="65">
        <f>HARIAN!H33</f>
        <v>0</v>
      </c>
      <c r="I32" s="65">
        <f>HARIAN!I33</f>
        <v>4</v>
      </c>
      <c r="J32" s="65">
        <f>HARIAN!J33</f>
        <v>1</v>
      </c>
      <c r="K32" s="65">
        <f>HARIAN!K33</f>
        <v>0</v>
      </c>
      <c r="L32" s="65">
        <f>HARIAN!L33</f>
        <v>0</v>
      </c>
      <c r="M32" s="65">
        <f>HARIAN!M33</f>
        <v>0</v>
      </c>
      <c r="N32" s="65">
        <f>HARIAN!N33</f>
        <v>1</v>
      </c>
      <c r="O32" s="65">
        <f>HARIAN!O33</f>
        <v>0</v>
      </c>
      <c r="P32" s="65">
        <f>HARIAN!P33</f>
        <v>28</v>
      </c>
      <c r="Q32" s="40">
        <f>T32</f>
        <v>0.875</v>
      </c>
      <c r="R32" s="40">
        <f t="shared" ref="R32:R67" si="1">U32</f>
        <v>0.96551724137931039</v>
      </c>
      <c r="S32" s="40">
        <f>VLOOKUP(C32,Sheet3!$A$19:$G$81,7,FALSE)</f>
        <v>0.7857142857142857</v>
      </c>
      <c r="T32" s="10">
        <f>P32/(D32-F32-K32-I32)</f>
        <v>0.875</v>
      </c>
      <c r="U32" s="10">
        <f>P32/(M32+N32+O32+P32)</f>
        <v>0.96551724137931039</v>
      </c>
    </row>
    <row r="33" spans="2:21" ht="15.75">
      <c r="B33" s="183"/>
      <c r="C33" s="89" t="s">
        <v>85</v>
      </c>
      <c r="D33" s="65">
        <f>HARIAN!D34+HARIAN!D39</f>
        <v>20</v>
      </c>
      <c r="E33" s="65">
        <f>HARIAN!E34+HARIAN!E39</f>
        <v>1</v>
      </c>
      <c r="F33" s="65">
        <f>HARIAN!F34+HARIAN!F39</f>
        <v>1</v>
      </c>
      <c r="G33" s="65">
        <f>HARIAN!G34+HARIAN!G39</f>
        <v>0</v>
      </c>
      <c r="H33" s="65">
        <f>HARIAN!H34+HARIAN!H39</f>
        <v>1</v>
      </c>
      <c r="I33" s="65">
        <f>HARIAN!I34+HARIAN!I39</f>
        <v>4</v>
      </c>
      <c r="J33" s="65">
        <f>HARIAN!J34+HARIAN!J39</f>
        <v>0</v>
      </c>
      <c r="K33" s="65">
        <f>HARIAN!K34+HARIAN!K39</f>
        <v>0</v>
      </c>
      <c r="L33" s="65">
        <f>HARIAN!L34+HARIAN!L39</f>
        <v>0</v>
      </c>
      <c r="M33" s="65">
        <f>HARIAN!M34+HARIAN!M39</f>
        <v>0</v>
      </c>
      <c r="N33" s="65">
        <f>HARIAN!N34+HARIAN!N39</f>
        <v>0</v>
      </c>
      <c r="O33" s="65">
        <f>HARIAN!O34+HARIAN!O39</f>
        <v>2</v>
      </c>
      <c r="P33" s="65">
        <f>HARIAN!P34+HARIAN!P39</f>
        <v>11</v>
      </c>
      <c r="Q33" s="40">
        <f t="shared" ref="Q33:Q67" si="2">T33</f>
        <v>0.73333333333333328</v>
      </c>
      <c r="R33" s="40">
        <f t="shared" si="1"/>
        <v>0.84615384615384615</v>
      </c>
      <c r="S33" s="40">
        <f>VLOOKUP(C33,Sheet3!$A$19:$G$81,7,FALSE)</f>
        <v>0.72727272727272729</v>
      </c>
      <c r="T33" s="10">
        <f t="shared" ref="T33:T67" si="3">P33/(D33-F33-K33-I33)</f>
        <v>0.73333333333333328</v>
      </c>
      <c r="U33" s="10">
        <f t="shared" ref="U33:U67" si="4">P33/(M33+N33+O33+P33)</f>
        <v>0.84615384615384615</v>
      </c>
    </row>
    <row r="34" spans="2:21" ht="15.75">
      <c r="B34" s="183"/>
      <c r="C34" s="89" t="s">
        <v>81</v>
      </c>
      <c r="D34" s="65">
        <f>HARIAN!D35</f>
        <v>23</v>
      </c>
      <c r="E34" s="65">
        <f>HARIAN!E35</f>
        <v>4</v>
      </c>
      <c r="F34" s="65">
        <f>HARIAN!F35</f>
        <v>2</v>
      </c>
      <c r="G34" s="65">
        <f>HARIAN!G35</f>
        <v>0</v>
      </c>
      <c r="H34" s="65">
        <f>HARIAN!H35</f>
        <v>0</v>
      </c>
      <c r="I34" s="65">
        <f>HARIAN!I35</f>
        <v>5</v>
      </c>
      <c r="J34" s="65">
        <f>HARIAN!J35</f>
        <v>0</v>
      </c>
      <c r="K34" s="65">
        <f>HARIAN!K35</f>
        <v>0</v>
      </c>
      <c r="L34" s="65">
        <f>HARIAN!L35</f>
        <v>0</v>
      </c>
      <c r="M34" s="65">
        <f>HARIAN!M35</f>
        <v>0</v>
      </c>
      <c r="N34" s="65">
        <f>HARIAN!N35</f>
        <v>0</v>
      </c>
      <c r="O34" s="65">
        <f>HARIAN!O35</f>
        <v>0</v>
      </c>
      <c r="P34" s="65">
        <f>HARIAN!P35</f>
        <v>12</v>
      </c>
      <c r="Q34" s="40">
        <f t="shared" si="2"/>
        <v>0.75</v>
      </c>
      <c r="R34" s="40">
        <f t="shared" si="1"/>
        <v>1</v>
      </c>
      <c r="S34" s="40">
        <f>VLOOKUP(C34,Sheet3!$A$19:$G$81,7,FALSE)</f>
        <v>0.75</v>
      </c>
      <c r="T34" s="10">
        <f t="shared" si="3"/>
        <v>0.75</v>
      </c>
      <c r="U34" s="10">
        <f t="shared" si="4"/>
        <v>1</v>
      </c>
    </row>
    <row r="35" spans="2:21" ht="15.75">
      <c r="B35" s="183"/>
      <c r="C35" s="89" t="s">
        <v>82</v>
      </c>
      <c r="D35" s="65">
        <f>HARIAN!D36</f>
        <v>30</v>
      </c>
      <c r="E35" s="65">
        <f>HARIAN!E36</f>
        <v>5</v>
      </c>
      <c r="F35" s="65">
        <f>HARIAN!F36</f>
        <v>2</v>
      </c>
      <c r="G35" s="65">
        <f>HARIAN!G36</f>
        <v>0</v>
      </c>
      <c r="H35" s="65">
        <f>HARIAN!H36</f>
        <v>1</v>
      </c>
      <c r="I35" s="65">
        <f>HARIAN!I36</f>
        <v>6</v>
      </c>
      <c r="J35" s="65">
        <f>HARIAN!J36</f>
        <v>0</v>
      </c>
      <c r="K35" s="65">
        <f>HARIAN!K36</f>
        <v>1</v>
      </c>
      <c r="L35" s="65">
        <f>HARIAN!L36</f>
        <v>0</v>
      </c>
      <c r="M35" s="65">
        <f>HARIAN!M36</f>
        <v>1</v>
      </c>
      <c r="N35" s="65">
        <f>HARIAN!N36</f>
        <v>2</v>
      </c>
      <c r="O35" s="65">
        <f>HARIAN!O36</f>
        <v>0</v>
      </c>
      <c r="P35" s="65">
        <f>HARIAN!P36</f>
        <v>12</v>
      </c>
      <c r="Q35" s="40">
        <f t="shared" si="2"/>
        <v>0.5714285714285714</v>
      </c>
      <c r="R35" s="40">
        <f t="shared" si="1"/>
        <v>0.8</v>
      </c>
      <c r="S35" s="40">
        <f>VLOOKUP(C35,Sheet3!$A$19:$G$81,7,FALSE)</f>
        <v>1</v>
      </c>
      <c r="T35" s="10">
        <f t="shared" si="3"/>
        <v>0.5714285714285714</v>
      </c>
      <c r="U35" s="10">
        <f t="shared" si="4"/>
        <v>0.8</v>
      </c>
    </row>
    <row r="36" spans="2:21" ht="15.75">
      <c r="B36" s="183"/>
      <c r="C36" s="89" t="s">
        <v>83</v>
      </c>
      <c r="D36" s="65">
        <f>HARIAN!D37</f>
        <v>26</v>
      </c>
      <c r="E36" s="65">
        <f>HARIAN!E37</f>
        <v>2</v>
      </c>
      <c r="F36" s="65">
        <f>HARIAN!F37</f>
        <v>1</v>
      </c>
      <c r="G36" s="65">
        <f>HARIAN!G37</f>
        <v>1</v>
      </c>
      <c r="H36" s="65">
        <f>HARIAN!H37</f>
        <v>0</v>
      </c>
      <c r="I36" s="65">
        <f>HARIAN!I37</f>
        <v>6</v>
      </c>
      <c r="J36" s="65">
        <f>HARIAN!J37</f>
        <v>3</v>
      </c>
      <c r="K36" s="65">
        <f>HARIAN!K37</f>
        <v>0</v>
      </c>
      <c r="L36" s="65">
        <f>HARIAN!L37</f>
        <v>0</v>
      </c>
      <c r="M36" s="65">
        <f>HARIAN!M37</f>
        <v>0</v>
      </c>
      <c r="N36" s="65">
        <f>HARIAN!N37</f>
        <v>1</v>
      </c>
      <c r="O36" s="65">
        <f>HARIAN!O37</f>
        <v>0</v>
      </c>
      <c r="P36" s="65">
        <f>HARIAN!P37</f>
        <v>12</v>
      </c>
      <c r="Q36" s="40">
        <f t="shared" si="2"/>
        <v>0.63157894736842102</v>
      </c>
      <c r="R36" s="40">
        <f t="shared" si="1"/>
        <v>0.92307692307692313</v>
      </c>
      <c r="S36" s="40">
        <f>VLOOKUP(C36,Sheet3!$A$19:$G$81,7,FALSE)</f>
        <v>0.83333333333333337</v>
      </c>
      <c r="T36" s="10">
        <f t="shared" si="3"/>
        <v>0.63157894736842102</v>
      </c>
      <c r="U36" s="10">
        <f t="shared" si="4"/>
        <v>0.92307692307692313</v>
      </c>
    </row>
    <row r="37" spans="2:21" ht="15.75">
      <c r="B37" s="183"/>
      <c r="C37" s="89" t="s">
        <v>84</v>
      </c>
      <c r="D37" s="65">
        <f>HARIAN!D38</f>
        <v>24</v>
      </c>
      <c r="E37" s="65">
        <f>HARIAN!E38</f>
        <v>0</v>
      </c>
      <c r="F37" s="65">
        <f>HARIAN!F38</f>
        <v>1</v>
      </c>
      <c r="G37" s="65">
        <f>HARIAN!G38</f>
        <v>0</v>
      </c>
      <c r="H37" s="65">
        <f>HARIAN!H38</f>
        <v>1</v>
      </c>
      <c r="I37" s="65">
        <f>HARIAN!I38</f>
        <v>6</v>
      </c>
      <c r="J37" s="65">
        <f>HARIAN!J38</f>
        <v>0</v>
      </c>
      <c r="K37" s="65">
        <f>HARIAN!K38</f>
        <v>1</v>
      </c>
      <c r="L37" s="65">
        <f>HARIAN!L38</f>
        <v>0</v>
      </c>
      <c r="M37" s="65">
        <f>HARIAN!M38</f>
        <v>1</v>
      </c>
      <c r="N37" s="65">
        <f>HARIAN!N38</f>
        <v>1</v>
      </c>
      <c r="O37" s="65">
        <f>HARIAN!O38</f>
        <v>1</v>
      </c>
      <c r="P37" s="65">
        <f>HARIAN!P38</f>
        <v>1</v>
      </c>
      <c r="Q37" s="40">
        <f t="shared" si="2"/>
        <v>6.25E-2</v>
      </c>
      <c r="R37" s="40">
        <f t="shared" si="1"/>
        <v>0.25</v>
      </c>
      <c r="S37" s="40">
        <f>VLOOKUP(C37,Sheet3!$A$19:$G$81,7,FALSE)</f>
        <v>0.91666666666666663</v>
      </c>
      <c r="T37" s="10">
        <f t="shared" si="3"/>
        <v>6.25E-2</v>
      </c>
      <c r="U37" s="10">
        <f t="shared" si="4"/>
        <v>0.25</v>
      </c>
    </row>
    <row r="38" spans="2:21" ht="15.75">
      <c r="B38" s="183"/>
      <c r="C38" s="89" t="s">
        <v>86</v>
      </c>
      <c r="D38" s="65">
        <f>HARIAN!D40</f>
        <v>20</v>
      </c>
      <c r="E38" s="65">
        <f>HARIAN!E40</f>
        <v>1</v>
      </c>
      <c r="F38" s="65">
        <f>HARIAN!F40</f>
        <v>2</v>
      </c>
      <c r="G38" s="65">
        <f>HARIAN!G40</f>
        <v>0</v>
      </c>
      <c r="H38" s="65">
        <f>HARIAN!H40</f>
        <v>0</v>
      </c>
      <c r="I38" s="65">
        <f>HARIAN!I40</f>
        <v>4</v>
      </c>
      <c r="J38" s="65">
        <f>HARIAN!J40</f>
        <v>2</v>
      </c>
      <c r="K38" s="65">
        <f>HARIAN!K40</f>
        <v>0</v>
      </c>
      <c r="L38" s="65">
        <f>HARIAN!L40</f>
        <v>0</v>
      </c>
      <c r="M38" s="65">
        <f>HARIAN!M40</f>
        <v>0</v>
      </c>
      <c r="N38" s="65">
        <f>HARIAN!N40</f>
        <v>1</v>
      </c>
      <c r="O38" s="65">
        <f>HARIAN!O40</f>
        <v>0</v>
      </c>
      <c r="P38" s="65">
        <f>HARIAN!P40</f>
        <v>10</v>
      </c>
      <c r="Q38" s="40">
        <f t="shared" si="2"/>
        <v>0.7142857142857143</v>
      </c>
      <c r="R38" s="40">
        <f t="shared" si="1"/>
        <v>0.90909090909090906</v>
      </c>
      <c r="S38" s="40">
        <f>VLOOKUP(C38,Sheet3!$A$19:$G$81,7,FALSE)</f>
        <v>0.8</v>
      </c>
      <c r="T38" s="10">
        <f t="shared" si="3"/>
        <v>0.7142857142857143</v>
      </c>
      <c r="U38" s="10">
        <f t="shared" si="4"/>
        <v>0.90909090909090906</v>
      </c>
    </row>
    <row r="39" spans="2:21" ht="15.75">
      <c r="B39" s="184" t="s">
        <v>38</v>
      </c>
      <c r="C39" s="90" t="s">
        <v>87</v>
      </c>
      <c r="D39" s="67">
        <f>HARIAN!D41</f>
        <v>57</v>
      </c>
      <c r="E39" s="67">
        <f>HARIAN!E41</f>
        <v>0</v>
      </c>
      <c r="F39" s="67">
        <f>HARIAN!F41</f>
        <v>0</v>
      </c>
      <c r="G39" s="67">
        <f>HARIAN!G41</f>
        <v>0</v>
      </c>
      <c r="H39" s="67">
        <f>HARIAN!H41</f>
        <v>0</v>
      </c>
      <c r="I39" s="67">
        <f>HARIAN!I41</f>
        <v>8</v>
      </c>
      <c r="J39" s="67">
        <f>HARIAN!J41</f>
        <v>8</v>
      </c>
      <c r="K39" s="67">
        <f>HARIAN!K41</f>
        <v>0</v>
      </c>
      <c r="L39" s="67">
        <f>HARIAN!L41</f>
        <v>0</v>
      </c>
      <c r="M39" s="67">
        <f>HARIAN!M41</f>
        <v>1</v>
      </c>
      <c r="N39" s="67">
        <f>HARIAN!N41</f>
        <v>0</v>
      </c>
      <c r="O39" s="67">
        <f>HARIAN!O41</f>
        <v>0</v>
      </c>
      <c r="P39" s="67">
        <f>HARIAN!P41</f>
        <v>40</v>
      </c>
      <c r="Q39" s="40">
        <f t="shared" si="2"/>
        <v>0.81632653061224492</v>
      </c>
      <c r="R39" s="40">
        <f t="shared" si="1"/>
        <v>0.97560975609756095</v>
      </c>
      <c r="S39" s="40">
        <f>VLOOKUP(C39,Sheet3!$A$19:$G$81,7,FALSE)</f>
        <v>1</v>
      </c>
      <c r="T39" s="10">
        <f t="shared" si="3"/>
        <v>0.81632653061224492</v>
      </c>
      <c r="U39" s="10">
        <f t="shared" si="4"/>
        <v>0.97560975609756095</v>
      </c>
    </row>
    <row r="40" spans="2:21" ht="15.75">
      <c r="B40" s="184"/>
      <c r="C40" s="90" t="s">
        <v>88</v>
      </c>
      <c r="D40" s="67">
        <f>HARIAN!D42+HARIAN!D52</f>
        <v>51</v>
      </c>
      <c r="E40" s="67">
        <f>HARIAN!E42+HARIAN!E52</f>
        <v>0</v>
      </c>
      <c r="F40" s="67">
        <f>HARIAN!F42+HARIAN!F52</f>
        <v>0</v>
      </c>
      <c r="G40" s="67">
        <f>HARIAN!G42+HARIAN!G52</f>
        <v>0</v>
      </c>
      <c r="H40" s="67">
        <f>HARIAN!H42+HARIAN!H52</f>
        <v>0</v>
      </c>
      <c r="I40" s="67">
        <f>HARIAN!I42+HARIAN!I52</f>
        <v>4</v>
      </c>
      <c r="J40" s="67">
        <f>HARIAN!J42+HARIAN!J52</f>
        <v>3</v>
      </c>
      <c r="K40" s="67">
        <f>HARIAN!K42+HARIAN!K52</f>
        <v>0</v>
      </c>
      <c r="L40" s="67">
        <f>HARIAN!L42+HARIAN!L52</f>
        <v>0</v>
      </c>
      <c r="M40" s="67">
        <f>HARIAN!M42+HARIAN!M52</f>
        <v>0</v>
      </c>
      <c r="N40" s="67">
        <f>HARIAN!N42+HARIAN!N52</f>
        <v>0</v>
      </c>
      <c r="O40" s="67">
        <f>HARIAN!O42+HARIAN!O52</f>
        <v>0</v>
      </c>
      <c r="P40" s="67">
        <f>HARIAN!P42+HARIAN!P52</f>
        <v>44</v>
      </c>
      <c r="Q40" s="40">
        <f t="shared" si="2"/>
        <v>0.93617021276595747</v>
      </c>
      <c r="R40" s="40">
        <f t="shared" si="1"/>
        <v>1</v>
      </c>
      <c r="S40" s="40">
        <f>VLOOKUP(C40,Sheet3!$A$19:$G$81,7,FALSE)</f>
        <v>1</v>
      </c>
      <c r="T40" s="10">
        <f t="shared" si="3"/>
        <v>0.93617021276595747</v>
      </c>
      <c r="U40" s="10">
        <f t="shared" si="4"/>
        <v>1</v>
      </c>
    </row>
    <row r="41" spans="2:21" ht="15.75">
      <c r="B41" s="184"/>
      <c r="C41" s="90" t="s">
        <v>89</v>
      </c>
      <c r="D41" s="67">
        <f>HARIAN!D43+HARIAN!D51</f>
        <v>46</v>
      </c>
      <c r="E41" s="67">
        <f>HARIAN!E43+HARIAN!E51</f>
        <v>0</v>
      </c>
      <c r="F41" s="67">
        <f>HARIAN!F43+HARIAN!F51</f>
        <v>0</v>
      </c>
      <c r="G41" s="67">
        <f>HARIAN!G43+HARIAN!G51</f>
        <v>2</v>
      </c>
      <c r="H41" s="67">
        <f>HARIAN!H43+HARIAN!H51</f>
        <v>1</v>
      </c>
      <c r="I41" s="67">
        <f>HARIAN!I43+HARIAN!I51</f>
        <v>1</v>
      </c>
      <c r="J41" s="67">
        <f>HARIAN!J43+HARIAN!J51</f>
        <v>3</v>
      </c>
      <c r="K41" s="67">
        <f>HARIAN!K43+HARIAN!K51</f>
        <v>1</v>
      </c>
      <c r="L41" s="67">
        <f>HARIAN!L43+HARIAN!L51</f>
        <v>0</v>
      </c>
      <c r="M41" s="67">
        <f>HARIAN!M43+HARIAN!M51</f>
        <v>0</v>
      </c>
      <c r="N41" s="67">
        <f>HARIAN!N43+HARIAN!N51</f>
        <v>1</v>
      </c>
      <c r="O41" s="67">
        <f>HARIAN!O43+HARIAN!O51</f>
        <v>1</v>
      </c>
      <c r="P41" s="67">
        <f>HARIAN!P43+HARIAN!P51</f>
        <v>36</v>
      </c>
      <c r="Q41" s="40">
        <f t="shared" si="2"/>
        <v>0.81818181818181823</v>
      </c>
      <c r="R41" s="40">
        <f t="shared" si="1"/>
        <v>0.94736842105263153</v>
      </c>
      <c r="S41" s="40">
        <f>VLOOKUP(C41,Sheet3!$A$19:$G$81,7,FALSE)</f>
        <v>1</v>
      </c>
      <c r="T41" s="10">
        <f t="shared" si="3"/>
        <v>0.81818181818181823</v>
      </c>
      <c r="U41" s="10">
        <f t="shared" si="4"/>
        <v>0.94736842105263153</v>
      </c>
    </row>
    <row r="42" spans="2:21" ht="15.75">
      <c r="B42" s="184"/>
      <c r="C42" s="90" t="s">
        <v>90</v>
      </c>
      <c r="D42" s="67">
        <f>HARIAN!D44</f>
        <v>93</v>
      </c>
      <c r="E42" s="67">
        <f>HARIAN!E44</f>
        <v>0</v>
      </c>
      <c r="F42" s="67">
        <f>HARIAN!F44</f>
        <v>1</v>
      </c>
      <c r="G42" s="67">
        <f>HARIAN!G44</f>
        <v>0</v>
      </c>
      <c r="H42" s="67">
        <f>HARIAN!H44</f>
        <v>2</v>
      </c>
      <c r="I42" s="67">
        <f>HARIAN!I44</f>
        <v>4</v>
      </c>
      <c r="J42" s="67">
        <f>HARIAN!J44</f>
        <v>10</v>
      </c>
      <c r="K42" s="67">
        <f>HARIAN!K44</f>
        <v>1</v>
      </c>
      <c r="L42" s="67">
        <f>HARIAN!L44</f>
        <v>0</v>
      </c>
      <c r="M42" s="67">
        <f>HARIAN!M44</f>
        <v>0</v>
      </c>
      <c r="N42" s="67">
        <f>HARIAN!N44</f>
        <v>2</v>
      </c>
      <c r="O42" s="67">
        <f>HARIAN!O44</f>
        <v>2</v>
      </c>
      <c r="P42" s="67">
        <f>HARIAN!P44</f>
        <v>71</v>
      </c>
      <c r="Q42" s="40">
        <f t="shared" si="2"/>
        <v>0.81609195402298851</v>
      </c>
      <c r="R42" s="40">
        <f t="shared" si="1"/>
        <v>0.94666666666666666</v>
      </c>
      <c r="S42" s="40">
        <f>VLOOKUP(C42,Sheet3!$A$19:$G$81,7,FALSE)</f>
        <v>1</v>
      </c>
      <c r="T42" s="10">
        <f t="shared" si="3"/>
        <v>0.81609195402298851</v>
      </c>
      <c r="U42" s="10">
        <f t="shared" si="4"/>
        <v>0.94666666666666666</v>
      </c>
    </row>
    <row r="43" spans="2:21" ht="15.75">
      <c r="B43" s="184"/>
      <c r="C43" s="90" t="s">
        <v>250</v>
      </c>
      <c r="D43" s="67">
        <f>HARIAN!D45</f>
        <v>97</v>
      </c>
      <c r="E43" s="67">
        <f>HARIAN!E45</f>
        <v>0</v>
      </c>
      <c r="F43" s="67">
        <f>HARIAN!F45</f>
        <v>0</v>
      </c>
      <c r="G43" s="67">
        <f>HARIAN!G45</f>
        <v>0</v>
      </c>
      <c r="H43" s="67">
        <f>HARIAN!H45</f>
        <v>2</v>
      </c>
      <c r="I43" s="67">
        <f>HARIAN!I45</f>
        <v>11</v>
      </c>
      <c r="J43" s="67">
        <f>HARIAN!J45</f>
        <v>11</v>
      </c>
      <c r="K43" s="67">
        <f>HARIAN!K45</f>
        <v>0</v>
      </c>
      <c r="L43" s="67">
        <f>HARIAN!L45</f>
        <v>0</v>
      </c>
      <c r="M43" s="67">
        <f>HARIAN!M45</f>
        <v>0</v>
      </c>
      <c r="N43" s="67">
        <f>HARIAN!N45</f>
        <v>0</v>
      </c>
      <c r="O43" s="67">
        <f>HARIAN!O45</f>
        <v>0</v>
      </c>
      <c r="P43" s="67">
        <f>HARIAN!P45</f>
        <v>73</v>
      </c>
      <c r="Q43" s="40">
        <f t="shared" si="2"/>
        <v>0.84883720930232553</v>
      </c>
      <c r="R43" s="40">
        <f t="shared" si="1"/>
        <v>1</v>
      </c>
      <c r="S43" s="40">
        <f>VLOOKUP(C43,Sheet3!$A$19:$G$81,7,FALSE)</f>
        <v>1</v>
      </c>
      <c r="T43" s="10">
        <f t="shared" si="3"/>
        <v>0.84883720930232553</v>
      </c>
      <c r="U43" s="10">
        <f t="shared" si="4"/>
        <v>1</v>
      </c>
    </row>
    <row r="44" spans="2:21" ht="15.75">
      <c r="B44" s="184"/>
      <c r="C44" s="90" t="s">
        <v>92</v>
      </c>
      <c r="D44" s="67">
        <f>HARIAN!D46</f>
        <v>36</v>
      </c>
      <c r="E44" s="67">
        <f>HARIAN!E46</f>
        <v>0</v>
      </c>
      <c r="F44" s="67">
        <f>HARIAN!F46</f>
        <v>0</v>
      </c>
      <c r="G44" s="67">
        <f>HARIAN!G46</f>
        <v>0</v>
      </c>
      <c r="H44" s="67">
        <f>HARIAN!H46</f>
        <v>0</v>
      </c>
      <c r="I44" s="67">
        <f>HARIAN!I46</f>
        <v>10</v>
      </c>
      <c r="J44" s="67">
        <f>HARIAN!J46</f>
        <v>2</v>
      </c>
      <c r="K44" s="67">
        <f>HARIAN!K46</f>
        <v>0</v>
      </c>
      <c r="L44" s="67">
        <f>HARIAN!L46</f>
        <v>0</v>
      </c>
      <c r="M44" s="67">
        <f>HARIAN!M46</f>
        <v>0</v>
      </c>
      <c r="N44" s="67">
        <f>HARIAN!N46</f>
        <v>0</v>
      </c>
      <c r="O44" s="67">
        <f>HARIAN!O46</f>
        <v>0</v>
      </c>
      <c r="P44" s="67">
        <f>HARIAN!P46</f>
        <v>24</v>
      </c>
      <c r="Q44" s="40">
        <f t="shared" si="2"/>
        <v>0.92307692307692313</v>
      </c>
      <c r="R44" s="40">
        <f t="shared" si="1"/>
        <v>1</v>
      </c>
      <c r="S44" s="40">
        <f>VLOOKUP(C44,Sheet3!$A$19:$G$81,7,FALSE)</f>
        <v>0.96153846153846156</v>
      </c>
      <c r="T44" s="10">
        <f t="shared" si="3"/>
        <v>0.92307692307692313</v>
      </c>
      <c r="U44" s="10">
        <f t="shared" si="4"/>
        <v>1</v>
      </c>
    </row>
    <row r="45" spans="2:21" ht="15.75">
      <c r="B45" s="184"/>
      <c r="C45" s="90" t="s">
        <v>93</v>
      </c>
      <c r="D45" s="67">
        <f>HARIAN!D47</f>
        <v>67</v>
      </c>
      <c r="E45" s="67">
        <f>HARIAN!E47</f>
        <v>0</v>
      </c>
      <c r="F45" s="67">
        <f>HARIAN!F47</f>
        <v>0</v>
      </c>
      <c r="G45" s="67">
        <f>HARIAN!G47</f>
        <v>0</v>
      </c>
      <c r="H45" s="67">
        <f>HARIAN!H47</f>
        <v>0</v>
      </c>
      <c r="I45" s="67">
        <f>HARIAN!I47</f>
        <v>5</v>
      </c>
      <c r="J45" s="67">
        <f>HARIAN!J47</f>
        <v>7</v>
      </c>
      <c r="K45" s="67">
        <f>HARIAN!K47</f>
        <v>0</v>
      </c>
      <c r="L45" s="67">
        <f>HARIAN!L47</f>
        <v>0</v>
      </c>
      <c r="M45" s="67">
        <f>HARIAN!M47</f>
        <v>2</v>
      </c>
      <c r="N45" s="67">
        <f>HARIAN!N47</f>
        <v>0</v>
      </c>
      <c r="O45" s="67">
        <f>HARIAN!O47</f>
        <v>1</v>
      </c>
      <c r="P45" s="67">
        <f>HARIAN!P47</f>
        <v>52</v>
      </c>
      <c r="Q45" s="40">
        <f t="shared" si="2"/>
        <v>0.83870967741935487</v>
      </c>
      <c r="R45" s="40">
        <f t="shared" si="1"/>
        <v>0.94545454545454544</v>
      </c>
      <c r="S45" s="40">
        <f>VLOOKUP(C45,Sheet3!$A$19:$G$81,7,FALSE)</f>
        <v>1</v>
      </c>
      <c r="T45" s="10">
        <f t="shared" si="3"/>
        <v>0.83870967741935487</v>
      </c>
      <c r="U45" s="10">
        <f t="shared" si="4"/>
        <v>0.94545454545454544</v>
      </c>
    </row>
    <row r="46" spans="2:21" ht="15.75">
      <c r="B46" s="184"/>
      <c r="C46" s="90" t="s">
        <v>92</v>
      </c>
      <c r="D46" s="67">
        <f>HARIAN!D48</f>
        <v>30</v>
      </c>
      <c r="E46" s="67">
        <f>HARIAN!E48</f>
        <v>0</v>
      </c>
      <c r="F46" s="67">
        <f>HARIAN!F48</f>
        <v>0</v>
      </c>
      <c r="G46" s="67">
        <f>HARIAN!G48</f>
        <v>0</v>
      </c>
      <c r="H46" s="67">
        <f>HARIAN!H48</f>
        <v>0</v>
      </c>
      <c r="I46" s="67">
        <f>HARIAN!I48</f>
        <v>0</v>
      </c>
      <c r="J46" s="67">
        <f>HARIAN!J48</f>
        <v>2</v>
      </c>
      <c r="K46" s="67">
        <f>HARIAN!K48</f>
        <v>0</v>
      </c>
      <c r="L46" s="67">
        <f>HARIAN!L48</f>
        <v>0</v>
      </c>
      <c r="M46" s="67">
        <f>HARIAN!M48</f>
        <v>0</v>
      </c>
      <c r="N46" s="67">
        <f>HARIAN!N48</f>
        <v>0</v>
      </c>
      <c r="O46" s="67">
        <f>HARIAN!O48</f>
        <v>0</v>
      </c>
      <c r="P46" s="67">
        <f>HARIAN!P48</f>
        <v>28</v>
      </c>
      <c r="Q46" s="40">
        <f t="shared" si="2"/>
        <v>0.93333333333333335</v>
      </c>
      <c r="R46" s="40">
        <f t="shared" si="1"/>
        <v>1</v>
      </c>
      <c r="S46" s="40">
        <f>VLOOKUP(C46,Sheet3!$A$19:$G$81,7,FALSE)</f>
        <v>0.96153846153846156</v>
      </c>
      <c r="T46" s="10">
        <f t="shared" si="3"/>
        <v>0.93333333333333335</v>
      </c>
      <c r="U46" s="10">
        <f t="shared" si="4"/>
        <v>1</v>
      </c>
    </row>
    <row r="47" spans="2:21" ht="15.75">
      <c r="B47" s="184"/>
      <c r="C47" s="90" t="s">
        <v>95</v>
      </c>
      <c r="D47" s="67">
        <f>HARIAN!D49+HARIAN!D50</f>
        <v>54</v>
      </c>
      <c r="E47" s="67">
        <f>HARIAN!E49+HARIAN!E50</f>
        <v>0</v>
      </c>
      <c r="F47" s="67">
        <f>HARIAN!F49+HARIAN!F50</f>
        <v>0</v>
      </c>
      <c r="G47" s="67">
        <f>HARIAN!G49+HARIAN!G50</f>
        <v>0</v>
      </c>
      <c r="H47" s="67">
        <f>HARIAN!H49+HARIAN!H50</f>
        <v>0</v>
      </c>
      <c r="I47" s="67">
        <f>HARIAN!I49+HARIAN!I50</f>
        <v>1</v>
      </c>
      <c r="J47" s="67">
        <f>HARIAN!J49+HARIAN!J50</f>
        <v>1</v>
      </c>
      <c r="K47" s="67">
        <f>HARIAN!K49+HARIAN!K50</f>
        <v>0</v>
      </c>
      <c r="L47" s="67">
        <f>HARIAN!L49+HARIAN!L50</f>
        <v>0</v>
      </c>
      <c r="M47" s="67">
        <f>HARIAN!M49+HARIAN!M50</f>
        <v>1</v>
      </c>
      <c r="N47" s="67">
        <f>HARIAN!N49+HARIAN!N50</f>
        <v>0</v>
      </c>
      <c r="O47" s="67">
        <f>HARIAN!O49+HARIAN!O50</f>
        <v>0</v>
      </c>
      <c r="P47" s="67">
        <f>HARIAN!P49+HARIAN!P50</f>
        <v>51</v>
      </c>
      <c r="Q47" s="40">
        <f t="shared" si="2"/>
        <v>0.96226415094339623</v>
      </c>
      <c r="R47" s="40">
        <f t="shared" si="1"/>
        <v>0.98076923076923073</v>
      </c>
      <c r="S47" s="40">
        <f>VLOOKUP(C47,Sheet3!$A$19:$G$81,7,FALSE)</f>
        <v>1</v>
      </c>
      <c r="T47" s="10">
        <f t="shared" si="3"/>
        <v>0.96226415094339623</v>
      </c>
      <c r="U47" s="10">
        <f t="shared" si="4"/>
        <v>0.98076923076923073</v>
      </c>
    </row>
    <row r="48" spans="2:21" ht="15.75">
      <c r="B48" s="185" t="s">
        <v>42</v>
      </c>
      <c r="C48" s="91" t="s">
        <v>99</v>
      </c>
      <c r="D48" s="63">
        <f>HARIAN!D53+HARIAN!D62</f>
        <v>71</v>
      </c>
      <c r="E48" s="63">
        <f>HARIAN!E53+HARIAN!E62</f>
        <v>0</v>
      </c>
      <c r="F48" s="63">
        <f>HARIAN!F53+HARIAN!F62</f>
        <v>0</v>
      </c>
      <c r="G48" s="63">
        <f>HARIAN!G53+HARIAN!G62</f>
        <v>0</v>
      </c>
      <c r="H48" s="63">
        <f>HARIAN!H53+HARIAN!H62</f>
        <v>2</v>
      </c>
      <c r="I48" s="63">
        <f>HARIAN!I53+HARIAN!I62</f>
        <v>0</v>
      </c>
      <c r="J48" s="63">
        <f>HARIAN!J53+HARIAN!J62</f>
        <v>4</v>
      </c>
      <c r="K48" s="63">
        <f>HARIAN!K53+HARIAN!K62</f>
        <v>0</v>
      </c>
      <c r="L48" s="63">
        <f>HARIAN!L53+HARIAN!L62</f>
        <v>0</v>
      </c>
      <c r="M48" s="63">
        <f>HARIAN!M53+HARIAN!M62</f>
        <v>0</v>
      </c>
      <c r="N48" s="63">
        <f>HARIAN!N53+HARIAN!N62</f>
        <v>1</v>
      </c>
      <c r="O48" s="63">
        <f>HARIAN!O53+HARIAN!O62</f>
        <v>0</v>
      </c>
      <c r="P48" s="63">
        <f>HARIAN!P53+HARIAN!P62</f>
        <v>63</v>
      </c>
      <c r="Q48" s="40">
        <f t="shared" si="2"/>
        <v>0.88732394366197187</v>
      </c>
      <c r="R48" s="40">
        <f t="shared" si="1"/>
        <v>0.984375</v>
      </c>
      <c r="S48" s="40">
        <f>VLOOKUP(C48,Sheet3!$A$19:$G$81,7,FALSE)</f>
        <v>0.98412698412698407</v>
      </c>
      <c r="T48" s="10">
        <f t="shared" si="3"/>
        <v>0.88732394366197187</v>
      </c>
      <c r="U48" s="10">
        <f t="shared" si="4"/>
        <v>0.984375</v>
      </c>
    </row>
    <row r="49" spans="2:21" ht="15.75">
      <c r="B49" s="185"/>
      <c r="C49" s="91" t="s">
        <v>102</v>
      </c>
      <c r="D49" s="63">
        <f>HARIAN!D54+HARIAN!D56</f>
        <v>62</v>
      </c>
      <c r="E49" s="63">
        <f>HARIAN!E54+HARIAN!E56</f>
        <v>0</v>
      </c>
      <c r="F49" s="63">
        <f>HARIAN!F54+HARIAN!F56</f>
        <v>0</v>
      </c>
      <c r="G49" s="63">
        <f>HARIAN!G54+HARIAN!G56</f>
        <v>1</v>
      </c>
      <c r="H49" s="63">
        <f>HARIAN!H54+HARIAN!H56</f>
        <v>0</v>
      </c>
      <c r="I49" s="63">
        <f>HARIAN!I54+HARIAN!I56</f>
        <v>2</v>
      </c>
      <c r="J49" s="63">
        <f>HARIAN!J54+HARIAN!J56</f>
        <v>3</v>
      </c>
      <c r="K49" s="63">
        <f>HARIAN!K54+HARIAN!K56</f>
        <v>0</v>
      </c>
      <c r="L49" s="63">
        <f>HARIAN!L54+HARIAN!L56</f>
        <v>0</v>
      </c>
      <c r="M49" s="63">
        <f>HARIAN!M54+HARIAN!M56</f>
        <v>5</v>
      </c>
      <c r="N49" s="63">
        <f>HARIAN!N54+HARIAN!N56</f>
        <v>3</v>
      </c>
      <c r="O49" s="63">
        <f>HARIAN!O54+HARIAN!O56</f>
        <v>1</v>
      </c>
      <c r="P49" s="63">
        <f>HARIAN!P54+HARIAN!P56</f>
        <v>47</v>
      </c>
      <c r="Q49" s="40">
        <f t="shared" si="2"/>
        <v>0.78333333333333333</v>
      </c>
      <c r="R49" s="40">
        <f t="shared" si="1"/>
        <v>0.8392857142857143</v>
      </c>
      <c r="S49" s="40">
        <f>VLOOKUP(C49,Sheet3!$A$19:$G$81,7,FALSE)</f>
        <v>0.97872340425531912</v>
      </c>
      <c r="T49" s="10">
        <f t="shared" si="3"/>
        <v>0.78333333333333333</v>
      </c>
      <c r="U49" s="10">
        <f t="shared" si="4"/>
        <v>0.8392857142857143</v>
      </c>
    </row>
    <row r="50" spans="2:21" ht="15.75">
      <c r="B50" s="185"/>
      <c r="C50" s="91" t="s">
        <v>233</v>
      </c>
      <c r="D50" s="63">
        <f>HARIAN!D55</f>
        <v>69</v>
      </c>
      <c r="E50" s="63">
        <f>HARIAN!E55</f>
        <v>2</v>
      </c>
      <c r="F50" s="63">
        <f>HARIAN!F55</f>
        <v>3</v>
      </c>
      <c r="G50" s="63">
        <f>HARIAN!G55</f>
        <v>2</v>
      </c>
      <c r="H50" s="63">
        <f>HARIAN!H55</f>
        <v>0</v>
      </c>
      <c r="I50" s="63">
        <f>HARIAN!I55</f>
        <v>12</v>
      </c>
      <c r="J50" s="63">
        <f>HARIAN!J55</f>
        <v>2</v>
      </c>
      <c r="K50" s="63">
        <f>HARIAN!K55</f>
        <v>0</v>
      </c>
      <c r="L50" s="63">
        <f>HARIAN!L55</f>
        <v>0</v>
      </c>
      <c r="M50" s="63">
        <f>HARIAN!M55</f>
        <v>1</v>
      </c>
      <c r="N50" s="63">
        <f>HARIAN!N55</f>
        <v>4</v>
      </c>
      <c r="O50" s="63">
        <f>HARIAN!O55</f>
        <v>0</v>
      </c>
      <c r="P50" s="63">
        <f>HARIAN!P55</f>
        <v>43</v>
      </c>
      <c r="Q50" s="40">
        <f t="shared" si="2"/>
        <v>0.79629629629629628</v>
      </c>
      <c r="R50" s="40">
        <f t="shared" si="1"/>
        <v>0.89583333333333337</v>
      </c>
      <c r="S50" s="40">
        <f>VLOOKUP(C50,Sheet3!$A$19:$G$81,7,FALSE)</f>
        <v>0.97674418604651159</v>
      </c>
      <c r="T50" s="10">
        <f t="shared" si="3"/>
        <v>0.79629629629629628</v>
      </c>
      <c r="U50" s="10">
        <f t="shared" si="4"/>
        <v>0.89583333333333337</v>
      </c>
    </row>
    <row r="51" spans="2:21" ht="15.75">
      <c r="B51" s="185"/>
      <c r="C51" s="91" t="s">
        <v>105</v>
      </c>
      <c r="D51" s="63">
        <f>HARIAN!D57+HARIAN!D59</f>
        <v>99</v>
      </c>
      <c r="E51" s="63">
        <f>HARIAN!E57+HARIAN!E59</f>
        <v>12</v>
      </c>
      <c r="F51" s="63">
        <f>HARIAN!F57+HARIAN!F59</f>
        <v>3</v>
      </c>
      <c r="G51" s="63">
        <f>HARIAN!G57+HARIAN!G59</f>
        <v>0</v>
      </c>
      <c r="H51" s="63">
        <f>HARIAN!H57+HARIAN!H59</f>
        <v>1</v>
      </c>
      <c r="I51" s="63">
        <f>HARIAN!I57+HARIAN!I59</f>
        <v>6</v>
      </c>
      <c r="J51" s="63">
        <f>HARIAN!J57+HARIAN!J59</f>
        <v>7</v>
      </c>
      <c r="K51" s="63">
        <f>HARIAN!K57+HARIAN!K59</f>
        <v>0</v>
      </c>
      <c r="L51" s="63">
        <f>HARIAN!L57+HARIAN!L59</f>
        <v>0</v>
      </c>
      <c r="M51" s="63">
        <f>HARIAN!M57+HARIAN!M59</f>
        <v>0</v>
      </c>
      <c r="N51" s="63">
        <f>HARIAN!N57+HARIAN!N59</f>
        <v>5</v>
      </c>
      <c r="O51" s="63">
        <f>HARIAN!O57+HARIAN!O59</f>
        <v>0</v>
      </c>
      <c r="P51" s="63">
        <f>HARIAN!P57+HARIAN!P59</f>
        <v>64</v>
      </c>
      <c r="Q51" s="40">
        <f t="shared" si="2"/>
        <v>0.71111111111111114</v>
      </c>
      <c r="R51" s="40">
        <f t="shared" si="1"/>
        <v>0.92753623188405798</v>
      </c>
      <c r="S51" s="40">
        <f>VLOOKUP(C51,Sheet3!$A$19:$G$81,7,FALSE)</f>
        <v>1</v>
      </c>
      <c r="T51" s="10">
        <f t="shared" si="3"/>
        <v>0.71111111111111114</v>
      </c>
      <c r="U51" s="10">
        <f t="shared" si="4"/>
        <v>0.92753623188405798</v>
      </c>
    </row>
    <row r="52" spans="2:21" ht="15.75">
      <c r="B52" s="185"/>
      <c r="C52" s="91" t="s">
        <v>106</v>
      </c>
      <c r="D52" s="63">
        <f>HARIAN!D60</f>
        <v>51</v>
      </c>
      <c r="E52" s="63">
        <f>HARIAN!E60</f>
        <v>0</v>
      </c>
      <c r="F52" s="63">
        <f>HARIAN!F60</f>
        <v>1</v>
      </c>
      <c r="G52" s="63">
        <f>HARIAN!G60</f>
        <v>3</v>
      </c>
      <c r="H52" s="63">
        <f>HARIAN!H60</f>
        <v>0</v>
      </c>
      <c r="I52" s="63">
        <f>HARIAN!I60</f>
        <v>1</v>
      </c>
      <c r="J52" s="63">
        <f>HARIAN!J60</f>
        <v>1</v>
      </c>
      <c r="K52" s="63">
        <f>HARIAN!K60</f>
        <v>0</v>
      </c>
      <c r="L52" s="63">
        <f>HARIAN!L60</f>
        <v>0</v>
      </c>
      <c r="M52" s="63">
        <f>HARIAN!M60</f>
        <v>0</v>
      </c>
      <c r="N52" s="63">
        <f>HARIAN!N60</f>
        <v>4</v>
      </c>
      <c r="O52" s="63">
        <f>HARIAN!O60</f>
        <v>1</v>
      </c>
      <c r="P52" s="63">
        <f>HARIAN!P60</f>
        <v>40</v>
      </c>
      <c r="Q52" s="40">
        <f t="shared" si="2"/>
        <v>0.81632653061224492</v>
      </c>
      <c r="R52" s="40">
        <f t="shared" si="1"/>
        <v>0.88888888888888884</v>
      </c>
      <c r="S52" s="40">
        <f>VLOOKUP(C52,Sheet3!$A$19:$G$81,7,FALSE)</f>
        <v>0.97499999999999998</v>
      </c>
      <c r="T52" s="10">
        <f t="shared" si="3"/>
        <v>0.81632653061224492</v>
      </c>
      <c r="U52" s="10">
        <f t="shared" si="4"/>
        <v>0.88888888888888884</v>
      </c>
    </row>
    <row r="53" spans="2:21" ht="15.75">
      <c r="B53" s="185"/>
      <c r="C53" s="91" t="s">
        <v>107</v>
      </c>
      <c r="D53" s="63">
        <f>HARIAN!D61+HARIAN!D58</f>
        <v>60</v>
      </c>
      <c r="E53" s="63">
        <f>HARIAN!E61+HARIAN!E58</f>
        <v>4</v>
      </c>
      <c r="F53" s="63">
        <f>HARIAN!F61+HARIAN!F58</f>
        <v>4</v>
      </c>
      <c r="G53" s="63">
        <f>HARIAN!G61+HARIAN!G58</f>
        <v>0</v>
      </c>
      <c r="H53" s="63">
        <f>HARIAN!H61+HARIAN!H58</f>
        <v>0</v>
      </c>
      <c r="I53" s="63">
        <f>HARIAN!I61+HARIAN!I58</f>
        <v>0</v>
      </c>
      <c r="J53" s="63">
        <f>HARIAN!J61+HARIAN!J58</f>
        <v>7</v>
      </c>
      <c r="K53" s="63">
        <f>HARIAN!K61+HARIAN!K58</f>
        <v>0</v>
      </c>
      <c r="L53" s="63">
        <f>HARIAN!L61+HARIAN!L58</f>
        <v>0</v>
      </c>
      <c r="M53" s="63">
        <f>HARIAN!M61+HARIAN!M58</f>
        <v>0</v>
      </c>
      <c r="N53" s="63">
        <f>HARIAN!N61+HARIAN!N58</f>
        <v>1</v>
      </c>
      <c r="O53" s="63">
        <f>HARIAN!O61+HARIAN!O58</f>
        <v>1</v>
      </c>
      <c r="P53" s="63">
        <f>HARIAN!P61+HARIAN!P58</f>
        <v>43</v>
      </c>
      <c r="Q53" s="40">
        <f t="shared" si="2"/>
        <v>0.7678571428571429</v>
      </c>
      <c r="R53" s="40">
        <f t="shared" si="1"/>
        <v>0.9555555555555556</v>
      </c>
      <c r="S53" s="40">
        <f>VLOOKUP(C53,Sheet3!$A$19:$G$81,7,FALSE)</f>
        <v>1</v>
      </c>
      <c r="T53" s="10">
        <f t="shared" si="3"/>
        <v>0.7678571428571429</v>
      </c>
      <c r="U53" s="10">
        <f t="shared" si="4"/>
        <v>0.9555555555555556</v>
      </c>
    </row>
    <row r="54" spans="2:21" ht="15.75">
      <c r="B54" s="186" t="s">
        <v>70</v>
      </c>
      <c r="C54" s="92" t="s">
        <v>109</v>
      </c>
      <c r="D54" s="69">
        <f>HARIAN!D63</f>
        <v>7</v>
      </c>
      <c r="E54" s="69">
        <f>HARIAN!E63</f>
        <v>1</v>
      </c>
      <c r="F54" s="69">
        <f>HARIAN!F63</f>
        <v>0</v>
      </c>
      <c r="G54" s="69">
        <f>HARIAN!G63</f>
        <v>0</v>
      </c>
      <c r="H54" s="69">
        <f>HARIAN!H63</f>
        <v>0</v>
      </c>
      <c r="I54" s="69">
        <f>HARIAN!I63</f>
        <v>0</v>
      </c>
      <c r="J54" s="69">
        <f>HARIAN!J63</f>
        <v>0</v>
      </c>
      <c r="K54" s="69">
        <f>HARIAN!K63</f>
        <v>0</v>
      </c>
      <c r="L54" s="69">
        <f>HARIAN!L63</f>
        <v>0</v>
      </c>
      <c r="M54" s="69">
        <f>HARIAN!M63</f>
        <v>3</v>
      </c>
      <c r="N54" s="69">
        <f>HARIAN!N63</f>
        <v>1</v>
      </c>
      <c r="O54" s="69">
        <f>HARIAN!O63</f>
        <v>0</v>
      </c>
      <c r="P54" s="69">
        <f>HARIAN!P63</f>
        <v>2</v>
      </c>
      <c r="Q54" s="40">
        <f t="shared" si="2"/>
        <v>0.2857142857142857</v>
      </c>
      <c r="R54" s="40">
        <f t="shared" si="1"/>
        <v>0.33333333333333331</v>
      </c>
      <c r="S54" s="40">
        <f>VLOOKUP(C54,Sheet3!$A$19:$G$81,7,FALSE)</f>
        <v>1</v>
      </c>
      <c r="T54" s="10">
        <f t="shared" si="3"/>
        <v>0.2857142857142857</v>
      </c>
      <c r="U54" s="10">
        <f t="shared" si="4"/>
        <v>0.33333333333333331</v>
      </c>
    </row>
    <row r="55" spans="2:21" ht="15.75">
      <c r="B55" s="186"/>
      <c r="C55" s="92" t="s">
        <v>110</v>
      </c>
      <c r="D55" s="69">
        <f>HARIAN!D64</f>
        <v>39</v>
      </c>
      <c r="E55" s="69">
        <f>HARIAN!E64</f>
        <v>1</v>
      </c>
      <c r="F55" s="69">
        <f>HARIAN!F64</f>
        <v>0</v>
      </c>
      <c r="G55" s="69">
        <f>HARIAN!G64</f>
        <v>0</v>
      </c>
      <c r="H55" s="69">
        <f>HARIAN!H64</f>
        <v>0</v>
      </c>
      <c r="I55" s="69">
        <f>HARIAN!I64</f>
        <v>14</v>
      </c>
      <c r="J55" s="69">
        <f>HARIAN!J64</f>
        <v>1</v>
      </c>
      <c r="K55" s="69">
        <f>HARIAN!K64</f>
        <v>0</v>
      </c>
      <c r="L55" s="69">
        <f>HARIAN!L64</f>
        <v>0</v>
      </c>
      <c r="M55" s="69">
        <f>HARIAN!M64</f>
        <v>3</v>
      </c>
      <c r="N55" s="69">
        <f>HARIAN!N64</f>
        <v>2</v>
      </c>
      <c r="O55" s="69">
        <f>HARIAN!O64</f>
        <v>1</v>
      </c>
      <c r="P55" s="69">
        <f>HARIAN!P64</f>
        <v>17</v>
      </c>
      <c r="Q55" s="40">
        <f t="shared" si="2"/>
        <v>0.68</v>
      </c>
      <c r="R55" s="40">
        <f t="shared" si="1"/>
        <v>0.73913043478260865</v>
      </c>
      <c r="S55" s="40">
        <f>VLOOKUP(C55,Sheet3!$A$19:$G$81,7,FALSE)</f>
        <v>0.94117647058823528</v>
      </c>
      <c r="T55" s="10">
        <f t="shared" si="3"/>
        <v>0.68</v>
      </c>
      <c r="U55" s="10">
        <f t="shared" si="4"/>
        <v>0.73913043478260865</v>
      </c>
    </row>
    <row r="56" spans="2:21" ht="15.75">
      <c r="B56" s="186"/>
      <c r="C56" s="92" t="s">
        <v>111</v>
      </c>
      <c r="D56" s="69">
        <f>HARIAN!D65</f>
        <v>17</v>
      </c>
      <c r="E56" s="69">
        <f>HARIAN!E65</f>
        <v>0</v>
      </c>
      <c r="F56" s="69">
        <f>HARIAN!F65</f>
        <v>0</v>
      </c>
      <c r="G56" s="69">
        <f>HARIAN!G65</f>
        <v>0</v>
      </c>
      <c r="H56" s="69">
        <f>HARIAN!H65</f>
        <v>0</v>
      </c>
      <c r="I56" s="69">
        <f>HARIAN!I65</f>
        <v>0</v>
      </c>
      <c r="J56" s="69">
        <f>HARIAN!J65</f>
        <v>2</v>
      </c>
      <c r="K56" s="69">
        <f>HARIAN!K65</f>
        <v>0</v>
      </c>
      <c r="L56" s="69">
        <f>HARIAN!L65</f>
        <v>0</v>
      </c>
      <c r="M56" s="69">
        <f>HARIAN!M65</f>
        <v>2</v>
      </c>
      <c r="N56" s="69">
        <f>HARIAN!N65</f>
        <v>3</v>
      </c>
      <c r="O56" s="69">
        <f>HARIAN!O65</f>
        <v>1</v>
      </c>
      <c r="P56" s="69">
        <f>HARIAN!P65</f>
        <v>9</v>
      </c>
      <c r="Q56" s="40">
        <f t="shared" si="2"/>
        <v>0.52941176470588236</v>
      </c>
      <c r="R56" s="40">
        <f t="shared" si="1"/>
        <v>0.6</v>
      </c>
      <c r="S56" s="40">
        <f>VLOOKUP(C56,Sheet3!$A$19:$G$81,7,FALSE)</f>
        <v>0.66666666666666663</v>
      </c>
      <c r="T56" s="10">
        <f t="shared" si="3"/>
        <v>0.52941176470588236</v>
      </c>
      <c r="U56" s="10">
        <f t="shared" si="4"/>
        <v>0.6</v>
      </c>
    </row>
    <row r="57" spans="2:21" ht="15.75">
      <c r="B57" s="186"/>
      <c r="C57" s="92" t="s">
        <v>211</v>
      </c>
      <c r="D57" s="69">
        <f>HARIAN!D66</f>
        <v>60</v>
      </c>
      <c r="E57" s="69">
        <f>HARIAN!E66</f>
        <v>1</v>
      </c>
      <c r="F57" s="69">
        <f>HARIAN!F66</f>
        <v>0</v>
      </c>
      <c r="G57" s="69">
        <f>HARIAN!G66</f>
        <v>0</v>
      </c>
      <c r="H57" s="69">
        <f>HARIAN!H66</f>
        <v>0</v>
      </c>
      <c r="I57" s="69">
        <f>HARIAN!I66</f>
        <v>9</v>
      </c>
      <c r="J57" s="69">
        <f>HARIAN!J66</f>
        <v>7</v>
      </c>
      <c r="K57" s="69">
        <f>HARIAN!K66</f>
        <v>1</v>
      </c>
      <c r="L57" s="69">
        <f>HARIAN!L66</f>
        <v>0</v>
      </c>
      <c r="M57" s="69">
        <f>HARIAN!M66</f>
        <v>2</v>
      </c>
      <c r="N57" s="69">
        <f>HARIAN!N66</f>
        <v>0</v>
      </c>
      <c r="O57" s="69">
        <f>HARIAN!O66</f>
        <v>2</v>
      </c>
      <c r="P57" s="69">
        <f>HARIAN!P66</f>
        <v>38</v>
      </c>
      <c r="Q57" s="40">
        <f t="shared" si="2"/>
        <v>0.76</v>
      </c>
      <c r="R57" s="40">
        <f t="shared" si="1"/>
        <v>0.90476190476190477</v>
      </c>
      <c r="S57" s="40">
        <f>VLOOKUP(C57,Sheet3!$A$19:$G$81,7,FALSE)</f>
        <v>1</v>
      </c>
      <c r="T57" s="10">
        <f t="shared" si="3"/>
        <v>0.76</v>
      </c>
      <c r="U57" s="10">
        <f t="shared" si="4"/>
        <v>0.90476190476190477</v>
      </c>
    </row>
    <row r="58" spans="2:21" ht="15.75">
      <c r="B58" s="186"/>
      <c r="C58" s="92" t="s">
        <v>113</v>
      </c>
      <c r="D58" s="69">
        <f>HARIAN!D67</f>
        <v>16</v>
      </c>
      <c r="E58" s="69">
        <f>HARIAN!E67</f>
        <v>1</v>
      </c>
      <c r="F58" s="69">
        <f>HARIAN!F67</f>
        <v>1</v>
      </c>
      <c r="G58" s="69">
        <f>HARIAN!G67</f>
        <v>0</v>
      </c>
      <c r="H58" s="69">
        <f>HARIAN!H67</f>
        <v>1</v>
      </c>
      <c r="I58" s="69">
        <f>HARIAN!I67</f>
        <v>0</v>
      </c>
      <c r="J58" s="69">
        <f>HARIAN!J67</f>
        <v>0</v>
      </c>
      <c r="K58" s="69">
        <f>HARIAN!K67</f>
        <v>0</v>
      </c>
      <c r="L58" s="69">
        <f>HARIAN!L67</f>
        <v>0</v>
      </c>
      <c r="M58" s="69">
        <f>HARIAN!M67</f>
        <v>1</v>
      </c>
      <c r="N58" s="69">
        <f>HARIAN!N67</f>
        <v>1</v>
      </c>
      <c r="O58" s="69">
        <f>HARIAN!O67</f>
        <v>1</v>
      </c>
      <c r="P58" s="69">
        <f>HARIAN!P67</f>
        <v>10</v>
      </c>
      <c r="Q58" s="40">
        <f t="shared" si="2"/>
        <v>0.66666666666666663</v>
      </c>
      <c r="R58" s="40">
        <f t="shared" si="1"/>
        <v>0.76923076923076927</v>
      </c>
      <c r="S58" s="40">
        <f>VLOOKUP(C58,Sheet3!$A$19:$G$81,7,FALSE)</f>
        <v>0.6</v>
      </c>
      <c r="T58" s="10">
        <f t="shared" si="3"/>
        <v>0.66666666666666663</v>
      </c>
      <c r="U58" s="10">
        <f t="shared" si="4"/>
        <v>0.76923076923076927</v>
      </c>
    </row>
    <row r="59" spans="2:21" ht="15.75">
      <c r="B59" s="186"/>
      <c r="C59" s="92" t="s">
        <v>114</v>
      </c>
      <c r="D59" s="69">
        <f>HARIAN!D68</f>
        <v>15</v>
      </c>
      <c r="E59" s="69">
        <f>HARIAN!E68</f>
        <v>0</v>
      </c>
      <c r="F59" s="69">
        <f>HARIAN!F68</f>
        <v>1</v>
      </c>
      <c r="G59" s="69">
        <f>HARIAN!G68</f>
        <v>0</v>
      </c>
      <c r="H59" s="69">
        <f>HARIAN!H68</f>
        <v>0</v>
      </c>
      <c r="I59" s="69">
        <f>HARIAN!I68</f>
        <v>0</v>
      </c>
      <c r="J59" s="69">
        <f>HARIAN!J68</f>
        <v>2</v>
      </c>
      <c r="K59" s="69">
        <f>HARIAN!K68</f>
        <v>0</v>
      </c>
      <c r="L59" s="69">
        <f>HARIAN!L68</f>
        <v>0</v>
      </c>
      <c r="M59" s="69">
        <f>HARIAN!M68</f>
        <v>0</v>
      </c>
      <c r="N59" s="69">
        <f>HARIAN!N68</f>
        <v>0</v>
      </c>
      <c r="O59" s="69">
        <f>HARIAN!O68</f>
        <v>0</v>
      </c>
      <c r="P59" s="69">
        <f>HARIAN!P68</f>
        <v>12</v>
      </c>
      <c r="Q59" s="40">
        <f t="shared" si="2"/>
        <v>0.8571428571428571</v>
      </c>
      <c r="R59" s="40">
        <f t="shared" si="1"/>
        <v>1</v>
      </c>
      <c r="S59" s="40">
        <f>VLOOKUP(C59,Sheet3!$A$19:$G$81,7,FALSE)</f>
        <v>0.75</v>
      </c>
      <c r="T59" s="10">
        <f t="shared" si="3"/>
        <v>0.8571428571428571</v>
      </c>
      <c r="U59" s="10">
        <f t="shared" si="4"/>
        <v>1</v>
      </c>
    </row>
    <row r="60" spans="2:21" ht="15.75">
      <c r="B60" s="186"/>
      <c r="C60" s="92" t="s">
        <v>846</v>
      </c>
      <c r="D60" s="69">
        <f>HARIAN!D69+HARIAN!D70</f>
        <v>92</v>
      </c>
      <c r="E60" s="69">
        <f>HARIAN!E69+HARIAN!E70</f>
        <v>2</v>
      </c>
      <c r="F60" s="69">
        <f>HARIAN!F69+HARIAN!F70</f>
        <v>1</v>
      </c>
      <c r="G60" s="69">
        <f>HARIAN!G69+HARIAN!G70</f>
        <v>2</v>
      </c>
      <c r="H60" s="69">
        <f>HARIAN!H69+HARIAN!H70</f>
        <v>2</v>
      </c>
      <c r="I60" s="69">
        <f>HARIAN!I69+HARIAN!I70</f>
        <v>12</v>
      </c>
      <c r="J60" s="69">
        <f>HARIAN!J69+HARIAN!J70</f>
        <v>11</v>
      </c>
      <c r="K60" s="69">
        <f>HARIAN!K69+HARIAN!K70</f>
        <v>2</v>
      </c>
      <c r="L60" s="69">
        <f>HARIAN!L69+HARIAN!L70</f>
        <v>0</v>
      </c>
      <c r="M60" s="69">
        <f>HARIAN!M69+HARIAN!M70</f>
        <v>6</v>
      </c>
      <c r="N60" s="69">
        <f>HARIAN!N69+HARIAN!N70</f>
        <v>1</v>
      </c>
      <c r="O60" s="69">
        <f>HARIAN!O69+HARIAN!O70</f>
        <v>2</v>
      </c>
      <c r="P60" s="69">
        <f>HARIAN!P69+HARIAN!P70</f>
        <v>52</v>
      </c>
      <c r="Q60" s="40">
        <f t="shared" si="2"/>
        <v>0.67532467532467533</v>
      </c>
      <c r="R60" s="40">
        <f t="shared" si="1"/>
        <v>0.85245901639344257</v>
      </c>
      <c r="S60" s="40">
        <f>VLOOKUP(C60,Sheet3!$A$19:$G$81,7,FALSE)</f>
        <v>1</v>
      </c>
      <c r="T60" s="10">
        <f t="shared" si="3"/>
        <v>0.67532467532467533</v>
      </c>
      <c r="U60" s="10">
        <f t="shared" si="4"/>
        <v>0.85245901639344257</v>
      </c>
    </row>
    <row r="61" spans="2:21" ht="15.75">
      <c r="B61" s="186"/>
      <c r="C61" s="92" t="s">
        <v>117</v>
      </c>
      <c r="D61" s="69">
        <f>HARIAN!D71</f>
        <v>10</v>
      </c>
      <c r="E61" s="69">
        <f>HARIAN!E71</f>
        <v>0</v>
      </c>
      <c r="F61" s="69">
        <f>HARIAN!F71</f>
        <v>0</v>
      </c>
      <c r="G61" s="69">
        <f>HARIAN!G71</f>
        <v>0</v>
      </c>
      <c r="H61" s="69">
        <f>HARIAN!H71</f>
        <v>0</v>
      </c>
      <c r="I61" s="69">
        <f>HARIAN!I71</f>
        <v>0</v>
      </c>
      <c r="J61" s="69">
        <f>HARIAN!J71</f>
        <v>0</v>
      </c>
      <c r="K61" s="69">
        <f>HARIAN!K71</f>
        <v>2</v>
      </c>
      <c r="L61" s="69">
        <f>HARIAN!L71</f>
        <v>0</v>
      </c>
      <c r="M61" s="69">
        <f>HARIAN!M71</f>
        <v>3</v>
      </c>
      <c r="N61" s="69">
        <f>HARIAN!N71</f>
        <v>0</v>
      </c>
      <c r="O61" s="69">
        <f>HARIAN!O71</f>
        <v>1</v>
      </c>
      <c r="P61" s="69">
        <f>HARIAN!P71</f>
        <v>4</v>
      </c>
      <c r="Q61" s="40">
        <f t="shared" si="2"/>
        <v>0.5</v>
      </c>
      <c r="R61" s="40">
        <f t="shared" si="1"/>
        <v>0.5</v>
      </c>
      <c r="S61" s="40">
        <f>VLOOKUP(C61,Sheet3!$A$19:$G$81,7,FALSE)</f>
        <v>0</v>
      </c>
      <c r="T61" s="10">
        <f t="shared" si="3"/>
        <v>0.5</v>
      </c>
      <c r="U61" s="10">
        <f t="shared" si="4"/>
        <v>0.5</v>
      </c>
    </row>
    <row r="62" spans="2:21" ht="15.75">
      <c r="B62" s="186"/>
      <c r="C62" s="92" t="s">
        <v>118</v>
      </c>
      <c r="D62" s="69">
        <f>HARIAN!D72</f>
        <v>53</v>
      </c>
      <c r="E62" s="69">
        <f>HARIAN!E72</f>
        <v>0</v>
      </c>
      <c r="F62" s="69">
        <f>HARIAN!F72</f>
        <v>1</v>
      </c>
      <c r="G62" s="69">
        <f>HARIAN!G72</f>
        <v>0</v>
      </c>
      <c r="H62" s="69">
        <f>HARIAN!H72</f>
        <v>1</v>
      </c>
      <c r="I62" s="69">
        <f>HARIAN!I72</f>
        <v>13</v>
      </c>
      <c r="J62" s="69">
        <f>HARIAN!J72</f>
        <v>2</v>
      </c>
      <c r="K62" s="69">
        <f>HARIAN!K72</f>
        <v>1</v>
      </c>
      <c r="L62" s="69">
        <f>HARIAN!L72</f>
        <v>0</v>
      </c>
      <c r="M62" s="69">
        <f>HARIAN!M72</f>
        <v>4</v>
      </c>
      <c r="N62" s="69">
        <f>HARIAN!N72</f>
        <v>3</v>
      </c>
      <c r="O62" s="69">
        <f>HARIAN!O72</f>
        <v>0</v>
      </c>
      <c r="P62" s="69">
        <f>HARIAN!P72</f>
        <v>28</v>
      </c>
      <c r="Q62" s="40">
        <f t="shared" si="2"/>
        <v>0.73684210526315785</v>
      </c>
      <c r="R62" s="40">
        <f t="shared" si="1"/>
        <v>0.8</v>
      </c>
      <c r="S62" s="40">
        <f>VLOOKUP(C62,Sheet3!$A$19:$G$81,7,FALSE)</f>
        <v>0.9642857142857143</v>
      </c>
      <c r="T62" s="10">
        <f t="shared" si="3"/>
        <v>0.73684210526315785</v>
      </c>
      <c r="U62" s="10">
        <f t="shared" si="4"/>
        <v>0.8</v>
      </c>
    </row>
    <row r="63" spans="2:21" ht="15.75">
      <c r="B63" s="186"/>
      <c r="C63" s="92" t="s">
        <v>120</v>
      </c>
      <c r="D63" s="69">
        <f>HARIAN!D73+HARIAN!D74</f>
        <v>3</v>
      </c>
      <c r="E63" s="69">
        <f>HARIAN!E73+HARIAN!E74</f>
        <v>0</v>
      </c>
      <c r="F63" s="69">
        <f>HARIAN!F73+HARIAN!F74</f>
        <v>0</v>
      </c>
      <c r="G63" s="69">
        <f>HARIAN!G73+HARIAN!G74</f>
        <v>0</v>
      </c>
      <c r="H63" s="69">
        <f>HARIAN!H73+HARIAN!H74</f>
        <v>0</v>
      </c>
      <c r="I63" s="69">
        <f>HARIAN!I73+HARIAN!I74</f>
        <v>0</v>
      </c>
      <c r="J63" s="69">
        <f>HARIAN!J73+HARIAN!J74</f>
        <v>0</v>
      </c>
      <c r="K63" s="69">
        <f>HARIAN!K73+HARIAN!K74</f>
        <v>0</v>
      </c>
      <c r="L63" s="69">
        <f>HARIAN!L73+HARIAN!L74</f>
        <v>0</v>
      </c>
      <c r="M63" s="69">
        <f>HARIAN!M73+HARIAN!M74</f>
        <v>0</v>
      </c>
      <c r="N63" s="69">
        <f>HARIAN!N73+HARIAN!N74</f>
        <v>0</v>
      </c>
      <c r="O63" s="69">
        <f>HARIAN!O73+HARIAN!O74</f>
        <v>0</v>
      </c>
      <c r="P63" s="69">
        <f>HARIAN!P73+HARIAN!P74</f>
        <v>3</v>
      </c>
      <c r="Q63" s="40">
        <f t="shared" si="2"/>
        <v>1</v>
      </c>
      <c r="R63" s="40">
        <f t="shared" si="1"/>
        <v>1</v>
      </c>
      <c r="S63" s="40">
        <f>VLOOKUP(C63,Sheet3!$A$19:$G$81,7,FALSE)</f>
        <v>1</v>
      </c>
      <c r="T63" s="10">
        <f t="shared" si="3"/>
        <v>1</v>
      </c>
      <c r="U63" s="10">
        <f t="shared" si="4"/>
        <v>1</v>
      </c>
    </row>
    <row r="64" spans="2:21" ht="15.75">
      <c r="B64" s="187" t="s">
        <v>55</v>
      </c>
      <c r="C64" s="93" t="s">
        <v>228</v>
      </c>
      <c r="D64" s="71">
        <f>HARIAN!D75+HARIAN!D81</f>
        <v>224</v>
      </c>
      <c r="E64" s="71">
        <f>HARIAN!E75+HARIAN!E81</f>
        <v>15</v>
      </c>
      <c r="F64" s="71">
        <f>HARIAN!F75+HARIAN!F81</f>
        <v>12</v>
      </c>
      <c r="G64" s="71">
        <f>HARIAN!G75+HARIAN!G81</f>
        <v>0</v>
      </c>
      <c r="H64" s="71">
        <f>HARIAN!H75+HARIAN!H81</f>
        <v>0</v>
      </c>
      <c r="I64" s="71">
        <f>HARIAN!I75+HARIAN!I81</f>
        <v>31</v>
      </c>
      <c r="J64" s="71">
        <f>HARIAN!J75+HARIAN!J81</f>
        <v>44</v>
      </c>
      <c r="K64" s="71">
        <f>HARIAN!K75+HARIAN!K81</f>
        <v>0</v>
      </c>
      <c r="L64" s="71">
        <f>HARIAN!L75+HARIAN!L81</f>
        <v>0</v>
      </c>
      <c r="M64" s="71">
        <f>HARIAN!M75+HARIAN!M81</f>
        <v>0</v>
      </c>
      <c r="N64" s="71">
        <f>HARIAN!N75+HARIAN!N81</f>
        <v>3</v>
      </c>
      <c r="O64" s="71">
        <f>HARIAN!O75+HARIAN!O81</f>
        <v>7</v>
      </c>
      <c r="P64" s="71">
        <f>HARIAN!P75+HARIAN!P81</f>
        <v>112</v>
      </c>
      <c r="Q64" s="40">
        <f t="shared" si="2"/>
        <v>0.61878453038674031</v>
      </c>
      <c r="R64" s="40">
        <f t="shared" si="1"/>
        <v>0.91803278688524592</v>
      </c>
      <c r="S64" s="40">
        <f>VLOOKUP(C64,Sheet3!$A$19:$G$81,7,FALSE)</f>
        <v>1</v>
      </c>
      <c r="T64" s="10">
        <f t="shared" si="3"/>
        <v>0.61878453038674031</v>
      </c>
      <c r="U64" s="10">
        <f t="shared" si="4"/>
        <v>0.91803278688524592</v>
      </c>
    </row>
    <row r="65" spans="2:21" ht="15.75">
      <c r="B65" s="187"/>
      <c r="C65" s="93" t="s">
        <v>122</v>
      </c>
      <c r="D65" s="71">
        <f>HARIAN!D76+HARIAN!D79</f>
        <v>108</v>
      </c>
      <c r="E65" s="71">
        <f>HARIAN!E76+HARIAN!E79</f>
        <v>0</v>
      </c>
      <c r="F65" s="71">
        <f>HARIAN!F76+HARIAN!F79</f>
        <v>6</v>
      </c>
      <c r="G65" s="71">
        <f>HARIAN!G76+HARIAN!G79</f>
        <v>0</v>
      </c>
      <c r="H65" s="71">
        <f>HARIAN!H76+HARIAN!H79</f>
        <v>0</v>
      </c>
      <c r="I65" s="71">
        <f>HARIAN!I76+HARIAN!I79</f>
        <v>14</v>
      </c>
      <c r="J65" s="71">
        <f>HARIAN!J76+HARIAN!J79</f>
        <v>10</v>
      </c>
      <c r="K65" s="71">
        <f>HARIAN!K76+HARIAN!K79</f>
        <v>0</v>
      </c>
      <c r="L65" s="71">
        <f>HARIAN!L76+HARIAN!L79</f>
        <v>0</v>
      </c>
      <c r="M65" s="71">
        <f>HARIAN!M76+HARIAN!M79</f>
        <v>0</v>
      </c>
      <c r="N65" s="71">
        <f>HARIAN!N76+HARIAN!N79</f>
        <v>4</v>
      </c>
      <c r="O65" s="71">
        <f>HARIAN!O76+HARIAN!O79</f>
        <v>1</v>
      </c>
      <c r="P65" s="71">
        <f>HARIAN!P76+HARIAN!P79</f>
        <v>73</v>
      </c>
      <c r="Q65" s="40">
        <f t="shared" si="2"/>
        <v>0.82954545454545459</v>
      </c>
      <c r="R65" s="40">
        <f t="shared" si="1"/>
        <v>0.9358974358974359</v>
      </c>
      <c r="S65" s="40">
        <f>VLOOKUP(C65,Sheet3!$A$19:$G$81,7,FALSE)</f>
        <v>0.98630136986301364</v>
      </c>
      <c r="T65" s="10">
        <f t="shared" si="3"/>
        <v>0.82954545454545459</v>
      </c>
      <c r="U65" s="10">
        <f t="shared" si="4"/>
        <v>0.9358974358974359</v>
      </c>
    </row>
    <row r="66" spans="2:21" ht="15.75">
      <c r="B66" s="187"/>
      <c r="C66" s="93" t="s">
        <v>728</v>
      </c>
      <c r="D66" s="71">
        <f>HARIAN!D77+HARIAN!D82</f>
        <v>104</v>
      </c>
      <c r="E66" s="71">
        <f>HARIAN!E77+HARIAN!E82</f>
        <v>1</v>
      </c>
      <c r="F66" s="71">
        <f>HARIAN!F77+HARIAN!F82</f>
        <v>3</v>
      </c>
      <c r="G66" s="71">
        <f>HARIAN!G77+HARIAN!G82</f>
        <v>0</v>
      </c>
      <c r="H66" s="71">
        <f>HARIAN!H77+HARIAN!H82</f>
        <v>3</v>
      </c>
      <c r="I66" s="71">
        <f>HARIAN!I77+HARIAN!I82</f>
        <v>12</v>
      </c>
      <c r="J66" s="71">
        <f>HARIAN!J77+HARIAN!J82</f>
        <v>17</v>
      </c>
      <c r="K66" s="71">
        <f>HARIAN!K77+HARIAN!K82</f>
        <v>0</v>
      </c>
      <c r="L66" s="71">
        <f>HARIAN!L77+HARIAN!L82</f>
        <v>0</v>
      </c>
      <c r="M66" s="71">
        <f>HARIAN!M77+HARIAN!M82</f>
        <v>0</v>
      </c>
      <c r="N66" s="71">
        <f>HARIAN!N77+HARIAN!N82</f>
        <v>0</v>
      </c>
      <c r="O66" s="71">
        <f>HARIAN!O77+HARIAN!O82</f>
        <v>1</v>
      </c>
      <c r="P66" s="71">
        <f>HARIAN!P77+HARIAN!P82</f>
        <v>67</v>
      </c>
      <c r="Q66" s="40">
        <f t="shared" si="2"/>
        <v>0.7528089887640449</v>
      </c>
      <c r="R66" s="40">
        <f t="shared" si="1"/>
        <v>0.98529411764705888</v>
      </c>
      <c r="S66" s="40">
        <f>VLOOKUP(C66,Sheet3!$A$19:$G$81,7,FALSE)</f>
        <v>0.97014925373134331</v>
      </c>
      <c r="T66" s="10">
        <f t="shared" si="3"/>
        <v>0.7528089887640449</v>
      </c>
      <c r="U66" s="10">
        <f t="shared" si="4"/>
        <v>0.98529411764705888</v>
      </c>
    </row>
    <row r="67" spans="2:21" ht="15.75">
      <c r="B67" s="187"/>
      <c r="C67" s="93" t="s">
        <v>731</v>
      </c>
      <c r="D67" s="71">
        <f>HARIAN!D78+HARIAN!D80</f>
        <v>97</v>
      </c>
      <c r="E67" s="71">
        <f>HARIAN!E78+HARIAN!E80</f>
        <v>2</v>
      </c>
      <c r="F67" s="71">
        <f>HARIAN!F78+HARIAN!F80</f>
        <v>1</v>
      </c>
      <c r="G67" s="71">
        <f>HARIAN!G78+HARIAN!G80</f>
        <v>0</v>
      </c>
      <c r="H67" s="71">
        <f>HARIAN!H78+HARIAN!H80</f>
        <v>0</v>
      </c>
      <c r="I67" s="71">
        <f>HARIAN!I78+HARIAN!I80</f>
        <v>22</v>
      </c>
      <c r="J67" s="71">
        <f>HARIAN!J78+HARIAN!J80</f>
        <v>5</v>
      </c>
      <c r="K67" s="71">
        <f>HARIAN!K78+HARIAN!K80</f>
        <v>0</v>
      </c>
      <c r="L67" s="71">
        <f>HARIAN!L78+HARIAN!L80</f>
        <v>0</v>
      </c>
      <c r="M67" s="71">
        <f>HARIAN!M78+HARIAN!M80</f>
        <v>0</v>
      </c>
      <c r="N67" s="71">
        <f>HARIAN!N78+HARIAN!N80</f>
        <v>0</v>
      </c>
      <c r="O67" s="71">
        <f>HARIAN!O78+HARIAN!O80</f>
        <v>0</v>
      </c>
      <c r="P67" s="71">
        <f>HARIAN!P78+HARIAN!P80</f>
        <v>67</v>
      </c>
      <c r="Q67" s="40">
        <f t="shared" si="2"/>
        <v>0.90540540540540537</v>
      </c>
      <c r="R67" s="40">
        <f t="shared" si="1"/>
        <v>1</v>
      </c>
      <c r="S67" s="40">
        <f>VLOOKUP(C67,Sheet3!$A$19:$G$81,7,FALSE)</f>
        <v>1</v>
      </c>
      <c r="T67" s="10">
        <f t="shared" si="3"/>
        <v>0.90540540540540537</v>
      </c>
      <c r="U67" s="10">
        <f t="shared" si="4"/>
        <v>1</v>
      </c>
    </row>
    <row r="68" spans="2:21" ht="15.75">
      <c r="B68" s="150" t="s">
        <v>62</v>
      </c>
      <c r="C68" s="150"/>
      <c r="D68" s="26">
        <f t="shared" ref="D68:P68" si="5">SUM(D32:D67)</f>
        <v>1968</v>
      </c>
      <c r="E68" s="26">
        <f t="shared" si="5"/>
        <v>57</v>
      </c>
      <c r="F68" s="26">
        <f t="shared" si="5"/>
        <v>48</v>
      </c>
      <c r="G68" s="26">
        <f t="shared" si="5"/>
        <v>11</v>
      </c>
      <c r="H68" s="26">
        <f t="shared" si="5"/>
        <v>18</v>
      </c>
      <c r="I68" s="26">
        <f t="shared" si="5"/>
        <v>227</v>
      </c>
      <c r="J68" s="26">
        <f t="shared" si="5"/>
        <v>178</v>
      </c>
      <c r="K68" s="26">
        <f t="shared" si="5"/>
        <v>10</v>
      </c>
      <c r="L68" s="26">
        <f t="shared" si="5"/>
        <v>0</v>
      </c>
      <c r="M68" s="26">
        <f t="shared" si="5"/>
        <v>36</v>
      </c>
      <c r="N68" s="26">
        <f t="shared" si="5"/>
        <v>45</v>
      </c>
      <c r="O68" s="26">
        <f t="shared" si="5"/>
        <v>27</v>
      </c>
      <c r="P68" s="26">
        <f t="shared" si="5"/>
        <v>1299</v>
      </c>
      <c r="Q68" s="41">
        <f>Q14</f>
        <v>0.77837195484254307</v>
      </c>
      <c r="R68" s="41">
        <f>R14</f>
        <v>0.92383638928067702</v>
      </c>
      <c r="S68" s="41">
        <f>S14</f>
        <v>0.96793893129770991</v>
      </c>
    </row>
  </sheetData>
  <mergeCells count="44">
    <mergeCell ref="B68:C68"/>
    <mergeCell ref="K28:K31"/>
    <mergeCell ref="L28:O30"/>
    <mergeCell ref="P28:P31"/>
    <mergeCell ref="Q28:Q31"/>
    <mergeCell ref="B32:B38"/>
    <mergeCell ref="B39:B47"/>
    <mergeCell ref="B48:B53"/>
    <mergeCell ref="B54:B63"/>
    <mergeCell ref="B64:B67"/>
    <mergeCell ref="R28:R31"/>
    <mergeCell ref="S28:S31"/>
    <mergeCell ref="B24:R24"/>
    <mergeCell ref="B25:R25"/>
    <mergeCell ref="B26:R26"/>
    <mergeCell ref="B28:B31"/>
    <mergeCell ref="C28:C31"/>
    <mergeCell ref="D28:D31"/>
    <mergeCell ref="E28:E31"/>
    <mergeCell ref="F28:H30"/>
    <mergeCell ref="I28:I31"/>
    <mergeCell ref="J28:J31"/>
    <mergeCell ref="B23:R23"/>
    <mergeCell ref="L5:O7"/>
    <mergeCell ref="P5:P8"/>
    <mergeCell ref="Q5:Q8"/>
    <mergeCell ref="R5:R8"/>
    <mergeCell ref="D17:E17"/>
    <mergeCell ref="D18:E18"/>
    <mergeCell ref="D19:E19"/>
    <mergeCell ref="D20:E20"/>
    <mergeCell ref="D21:E21"/>
    <mergeCell ref="S5:S8"/>
    <mergeCell ref="D16:E16"/>
    <mergeCell ref="C1:R1"/>
    <mergeCell ref="C2:R2"/>
    <mergeCell ref="C3:R3"/>
    <mergeCell ref="C5:C8"/>
    <mergeCell ref="D5:D8"/>
    <mergeCell ref="E5:E8"/>
    <mergeCell ref="F5:H7"/>
    <mergeCell ref="I5:I8"/>
    <mergeCell ref="J5:J8"/>
    <mergeCell ref="K5:K8"/>
  </mergeCells>
  <conditionalFormatting sqref="Q32:Q67">
    <cfRule type="cellIs" dxfId="11" priority="17" operator="lessThan">
      <formula>0.8</formula>
    </cfRule>
    <cfRule type="cellIs" dxfId="10" priority="18" operator="greaterThanOrEqual">
      <formula>0.8</formula>
    </cfRule>
  </conditionalFormatting>
  <conditionalFormatting sqref="Q9:S13 R32:S67">
    <cfRule type="cellIs" dxfId="9" priority="15" operator="lessThan">
      <formula>0.92</formula>
    </cfRule>
    <cfRule type="cellIs" dxfId="8" priority="16" operator="greaterThanOrEqual">
      <formula>0.92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05BD2-C38B-4A6A-A319-2D0F12DE6404}">
  <dimension ref="B1:M60"/>
  <sheetViews>
    <sheetView tabSelected="1" workbookViewId="0">
      <selection activeCell="O5" sqref="O5"/>
    </sheetView>
  </sheetViews>
  <sheetFormatPr defaultRowHeight="15"/>
  <cols>
    <col min="2" max="2" width="12.85546875" bestFit="1" customWidth="1"/>
    <col min="3" max="3" width="19.28515625" bestFit="1" customWidth="1"/>
    <col min="6" max="6" width="11.5703125" customWidth="1"/>
    <col min="8" max="8" width="10" customWidth="1"/>
    <col min="9" max="9" width="9.85546875" customWidth="1"/>
    <col min="11" max="11" width="14.42578125" customWidth="1"/>
    <col min="12" max="12" width="14.5703125" customWidth="1"/>
    <col min="13" max="13" width="15.7109375" customWidth="1"/>
  </cols>
  <sheetData>
    <row r="1" spans="2:13">
      <c r="C1" s="188" t="s">
        <v>4445</v>
      </c>
      <c r="D1" s="188"/>
      <c r="E1" s="188"/>
      <c r="F1" s="188"/>
      <c r="G1" s="188"/>
      <c r="H1" s="188"/>
      <c r="I1" s="188"/>
      <c r="J1" s="188"/>
      <c r="K1" s="188"/>
      <c r="L1" s="188"/>
      <c r="M1" s="188"/>
    </row>
    <row r="2" spans="2:13">
      <c r="C2" s="127" t="str">
        <f ca="1">LAPORAN!C2</f>
        <v xml:space="preserve">PERIODE ORDER &amp; PS : 2026-08-01 to  2026-08-18 </v>
      </c>
      <c r="D2" s="127"/>
      <c r="E2" s="127"/>
      <c r="F2" s="127"/>
      <c r="G2" s="127"/>
      <c r="H2" s="127"/>
      <c r="I2" s="127"/>
      <c r="J2" s="127"/>
      <c r="K2" s="127"/>
      <c r="L2" s="127"/>
      <c r="M2" s="127"/>
    </row>
    <row r="3" spans="2:13">
      <c r="C3" s="127" t="str">
        <f>LAPORAN!C3</f>
        <v>Last update proses : 19-08-2026 05:34:05 WIB (Source: ETL XPRO)</v>
      </c>
      <c r="D3" s="127"/>
      <c r="E3" s="127"/>
      <c r="F3" s="127"/>
      <c r="G3" s="127"/>
      <c r="H3" s="127"/>
      <c r="I3" s="127"/>
      <c r="J3" s="127"/>
      <c r="K3" s="127"/>
      <c r="L3" s="127"/>
      <c r="M3" s="127"/>
    </row>
    <row r="5" spans="2:13" ht="47.25">
      <c r="C5" s="74" t="s">
        <v>1</v>
      </c>
      <c r="D5" s="37" t="s">
        <v>8</v>
      </c>
      <c r="E5" s="37" t="s">
        <v>9</v>
      </c>
      <c r="F5" s="37" t="s">
        <v>2</v>
      </c>
      <c r="G5" s="37" t="s">
        <v>18</v>
      </c>
      <c r="H5" s="37" t="s">
        <v>21</v>
      </c>
      <c r="I5" s="37" t="s">
        <v>4444</v>
      </c>
      <c r="J5" s="75" t="s">
        <v>219</v>
      </c>
      <c r="K5" s="72" t="s">
        <v>130</v>
      </c>
      <c r="L5" s="72" t="s">
        <v>4442</v>
      </c>
      <c r="M5" s="72" t="s">
        <v>4443</v>
      </c>
    </row>
    <row r="6" spans="2:13" ht="15.75">
      <c r="C6" s="76" t="str">
        <f>[1]LAPORAN!C9</f>
        <v>BALI</v>
      </c>
      <c r="D6" s="95">
        <f>LAPORAN!J9</f>
        <v>6</v>
      </c>
      <c r="E6" s="95">
        <f>LAPORAN!K9</f>
        <v>2</v>
      </c>
      <c r="F6" s="95">
        <f>LAPORAN!L9</f>
        <v>0</v>
      </c>
      <c r="G6" s="95">
        <f>LAPORAN!M9</f>
        <v>2</v>
      </c>
      <c r="H6" s="95">
        <f>LAPORAN!N9</f>
        <v>6</v>
      </c>
      <c r="I6" s="95">
        <f>LAPORAN!O9</f>
        <v>3</v>
      </c>
      <c r="J6" s="95">
        <f>LAPORAN!P9</f>
        <v>97</v>
      </c>
      <c r="K6" s="40">
        <f>LAPORAN!Q9</f>
        <v>0.72932330827067671</v>
      </c>
      <c r="L6" s="40">
        <f>LAPORAN!R9</f>
        <v>0.89814814814814814</v>
      </c>
      <c r="M6" s="40">
        <f>LAPORAN!S9</f>
        <v>0.82474226804123707</v>
      </c>
    </row>
    <row r="7" spans="2:13" ht="15.75">
      <c r="C7" s="76" t="str">
        <f>[1]LAPORAN!C10</f>
        <v>JATIM BARAT</v>
      </c>
      <c r="D7" s="95">
        <f>LAPORAN!J10</f>
        <v>47</v>
      </c>
      <c r="E7" s="95">
        <f>LAPORAN!K10</f>
        <v>2</v>
      </c>
      <c r="F7" s="95">
        <f>LAPORAN!L10</f>
        <v>0</v>
      </c>
      <c r="G7" s="95">
        <f>LAPORAN!M10</f>
        <v>4</v>
      </c>
      <c r="H7" s="95">
        <f>LAPORAN!N10</f>
        <v>3</v>
      </c>
      <c r="I7" s="95">
        <f>LAPORAN!O10</f>
        <v>4</v>
      </c>
      <c r="J7" s="95">
        <f>LAPORAN!P10</f>
        <v>419</v>
      </c>
      <c r="K7" s="40">
        <f>LAPORAN!Q10</f>
        <v>0.86570247933884292</v>
      </c>
      <c r="L7" s="40">
        <f>LAPORAN!R10</f>
        <v>0.97441860465116281</v>
      </c>
      <c r="M7" s="40">
        <f>LAPORAN!S10</f>
        <v>0.99522673031026254</v>
      </c>
    </row>
    <row r="8" spans="2:13" ht="15.75">
      <c r="C8" s="76" t="str">
        <f>[1]LAPORAN!C11</f>
        <v>JATIM TIMUR</v>
      </c>
      <c r="D8" s="95">
        <f>LAPORAN!J11</f>
        <v>24</v>
      </c>
      <c r="E8" s="95">
        <f>LAPORAN!K11</f>
        <v>0</v>
      </c>
      <c r="F8" s="95">
        <f>LAPORAN!L11</f>
        <v>0</v>
      </c>
      <c r="G8" s="95">
        <f>LAPORAN!M11</f>
        <v>6</v>
      </c>
      <c r="H8" s="95">
        <f>LAPORAN!N11</f>
        <v>18</v>
      </c>
      <c r="I8" s="95">
        <f>LAPORAN!O11</f>
        <v>3</v>
      </c>
      <c r="J8" s="95">
        <f>LAPORAN!P11</f>
        <v>300</v>
      </c>
      <c r="K8" s="40">
        <f>LAPORAN!Q11</f>
        <v>0.78947368421052633</v>
      </c>
      <c r="L8" s="40">
        <f>LAPORAN!R11</f>
        <v>0.91743119266055051</v>
      </c>
      <c r="M8" s="40">
        <f>LAPORAN!S11</f>
        <v>0.98666666666666669</v>
      </c>
    </row>
    <row r="9" spans="2:13" ht="15.75">
      <c r="C9" s="76" t="str">
        <f>[1]LAPORAN!C12</f>
        <v>NUSA TENGGARA</v>
      </c>
      <c r="D9" s="95">
        <f>LAPORAN!J12</f>
        <v>25</v>
      </c>
      <c r="E9" s="95">
        <f>LAPORAN!K12</f>
        <v>6</v>
      </c>
      <c r="F9" s="95">
        <f>LAPORAN!L12</f>
        <v>0</v>
      </c>
      <c r="G9" s="95">
        <f>LAPORAN!M12</f>
        <v>24</v>
      </c>
      <c r="H9" s="95">
        <f>LAPORAN!N12</f>
        <v>11</v>
      </c>
      <c r="I9" s="95">
        <f>LAPORAN!O12</f>
        <v>8</v>
      </c>
      <c r="J9" s="95">
        <f>LAPORAN!P12</f>
        <v>175</v>
      </c>
      <c r="K9" s="40">
        <f>LAPORAN!Q12</f>
        <v>0.6889763779527559</v>
      </c>
      <c r="L9" s="40">
        <f>LAPORAN!R12</f>
        <v>0.80275229357798161</v>
      </c>
      <c r="M9" s="40">
        <f>LAPORAN!S12</f>
        <v>0.90857142857142859</v>
      </c>
    </row>
    <row r="10" spans="2:13" ht="15.75">
      <c r="C10" s="76" t="str">
        <f>[1]LAPORAN!C13</f>
        <v>SURAMADU</v>
      </c>
      <c r="D10" s="95">
        <f>LAPORAN!J13</f>
        <v>76</v>
      </c>
      <c r="E10" s="95">
        <f>LAPORAN!K13</f>
        <v>0</v>
      </c>
      <c r="F10" s="95">
        <f>LAPORAN!L13</f>
        <v>0</v>
      </c>
      <c r="G10" s="95">
        <f>LAPORAN!M13</f>
        <v>0</v>
      </c>
      <c r="H10" s="95">
        <f>LAPORAN!N13</f>
        <v>7</v>
      </c>
      <c r="I10" s="95">
        <f>LAPORAN!O13</f>
        <v>9</v>
      </c>
      <c r="J10" s="95">
        <f>LAPORAN!P13</f>
        <v>319</v>
      </c>
      <c r="K10" s="40">
        <f>LAPORAN!Q13</f>
        <v>0.73842592592592593</v>
      </c>
      <c r="L10" s="40">
        <f>LAPORAN!R13</f>
        <v>0.9522388059701492</v>
      </c>
      <c r="M10" s="40">
        <f>LAPORAN!S13</f>
        <v>0.99059561128526641</v>
      </c>
    </row>
    <row r="11" spans="2:13" ht="15.75">
      <c r="C11" s="96" t="str">
        <f>[1]LAPORAN!C14</f>
        <v>TOTAL</v>
      </c>
      <c r="D11" s="97">
        <f>LAPORAN!J14</f>
        <v>178</v>
      </c>
      <c r="E11" s="97">
        <f>LAPORAN!K14</f>
        <v>10</v>
      </c>
      <c r="F11" s="97">
        <f>LAPORAN!L14</f>
        <v>0</v>
      </c>
      <c r="G11" s="97">
        <f>LAPORAN!M14</f>
        <v>36</v>
      </c>
      <c r="H11" s="97">
        <f>LAPORAN!N14</f>
        <v>45</v>
      </c>
      <c r="I11" s="97">
        <f>LAPORAN!O14</f>
        <v>27</v>
      </c>
      <c r="J11" s="97">
        <f>LAPORAN!P14</f>
        <v>1310</v>
      </c>
      <c r="K11" s="98">
        <f>LAPORAN!Q14</f>
        <v>0.77837195484254307</v>
      </c>
      <c r="L11" s="98">
        <f>LAPORAN!R14</f>
        <v>0.92383638928067702</v>
      </c>
      <c r="M11" s="98">
        <f>LAPORAN!S14</f>
        <v>0.96793893129770991</v>
      </c>
    </row>
    <row r="13" spans="2:13">
      <c r="G13" s="61"/>
    </row>
    <row r="14" spans="2:13">
      <c r="G14" s="61"/>
    </row>
    <row r="15" spans="2:13">
      <c r="B15" s="179" t="str">
        <f>C1</f>
        <v xml:space="preserve">PROVISIONING NEW SALES INDIBIZ TR3 JBN MTD H-1  </v>
      </c>
      <c r="C15" s="179"/>
      <c r="D15" s="179"/>
      <c r="E15" s="179"/>
      <c r="F15" s="179"/>
      <c r="G15" s="179"/>
      <c r="H15" s="179"/>
      <c r="I15" s="179"/>
      <c r="J15" s="179"/>
      <c r="K15" s="179"/>
      <c r="L15" s="179"/>
      <c r="M15" s="179"/>
    </row>
    <row r="16" spans="2:13">
      <c r="B16" s="179" t="str">
        <f ca="1">C2</f>
        <v xml:space="preserve">PERIODE ORDER &amp; PS : 2026-08-01 to  2026-08-18 </v>
      </c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79"/>
    </row>
    <row r="17" spans="2:13">
      <c r="B17" s="127" t="str">
        <f>C3</f>
        <v>Last update proses : 19-08-2026 05:34:05 WIB (Source: ETL XPRO)</v>
      </c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</row>
    <row r="18" spans="2:13">
      <c r="G18" s="61"/>
    </row>
    <row r="19" spans="2:13">
      <c r="G19" s="61"/>
    </row>
    <row r="20" spans="2:13" ht="15" customHeight="1">
      <c r="B20" s="157" t="s">
        <v>1</v>
      </c>
      <c r="C20" s="157" t="s">
        <v>78</v>
      </c>
      <c r="D20" s="176" t="s">
        <v>8</v>
      </c>
      <c r="E20" s="176" t="s">
        <v>9</v>
      </c>
      <c r="F20" s="176" t="s">
        <v>10</v>
      </c>
      <c r="G20" s="176"/>
      <c r="H20" s="176"/>
      <c r="I20" s="176"/>
      <c r="J20" s="178" t="s">
        <v>11</v>
      </c>
      <c r="K20" s="122" t="s">
        <v>130</v>
      </c>
      <c r="L20" s="122" t="s">
        <v>4442</v>
      </c>
      <c r="M20" s="122" t="s">
        <v>4443</v>
      </c>
    </row>
    <row r="21" spans="2:13" ht="15" customHeight="1">
      <c r="B21" s="157"/>
      <c r="C21" s="157"/>
      <c r="D21" s="176"/>
      <c r="E21" s="176"/>
      <c r="F21" s="176"/>
      <c r="G21" s="176"/>
      <c r="H21" s="176"/>
      <c r="I21" s="176"/>
      <c r="J21" s="178"/>
      <c r="K21" s="122"/>
      <c r="L21" s="122"/>
      <c r="M21" s="122"/>
    </row>
    <row r="22" spans="2:13" ht="15" customHeight="1">
      <c r="B22" s="157"/>
      <c r="C22" s="157"/>
      <c r="D22" s="176"/>
      <c r="E22" s="176"/>
      <c r="F22" s="176"/>
      <c r="G22" s="176"/>
      <c r="H22" s="176"/>
      <c r="I22" s="176"/>
      <c r="J22" s="178"/>
      <c r="K22" s="122"/>
      <c r="L22" s="122"/>
      <c r="M22" s="122"/>
    </row>
    <row r="23" spans="2:13" ht="47.25">
      <c r="B23" s="157"/>
      <c r="C23" s="157"/>
      <c r="D23" s="176"/>
      <c r="E23" s="176"/>
      <c r="F23" s="37" t="s">
        <v>2</v>
      </c>
      <c r="G23" s="37" t="s">
        <v>18</v>
      </c>
      <c r="H23" s="37" t="s">
        <v>20</v>
      </c>
      <c r="I23" s="37" t="s">
        <v>22</v>
      </c>
      <c r="J23" s="178"/>
      <c r="K23" s="122"/>
      <c r="L23" s="122"/>
      <c r="M23" s="122"/>
    </row>
    <row r="24" spans="2:13" ht="15.75">
      <c r="B24" s="183" t="s">
        <v>34</v>
      </c>
      <c r="C24" s="89" t="s">
        <v>79</v>
      </c>
      <c r="D24" s="95">
        <f>[1]LAPORAN!J32</f>
        <v>0</v>
      </c>
      <c r="E24" s="95">
        <f>[1]LAPORAN!K32</f>
        <v>0</v>
      </c>
      <c r="F24" s="95">
        <f>[1]LAPORAN!L32</f>
        <v>0</v>
      </c>
      <c r="G24" s="95">
        <f>[1]LAPORAN!M32</f>
        <v>2</v>
      </c>
      <c r="H24" s="95">
        <f>[1]LAPORAN!N32</f>
        <v>1</v>
      </c>
      <c r="I24" s="95">
        <f>[1]LAPORAN!O32</f>
        <v>1</v>
      </c>
      <c r="J24" s="95">
        <f>[1]LAPORAN!P32</f>
        <v>6</v>
      </c>
      <c r="K24" s="40">
        <f>[1]LAPORAN!Q32</f>
        <v>0.5</v>
      </c>
      <c r="L24" s="40">
        <f>[1]LAPORAN!R32</f>
        <v>0.6</v>
      </c>
      <c r="M24" s="40">
        <f>[1]LAPORAN!S32</f>
        <v>1</v>
      </c>
    </row>
    <row r="25" spans="2:13" ht="15.75">
      <c r="B25" s="183"/>
      <c r="C25" s="89" t="s">
        <v>85</v>
      </c>
      <c r="D25" s="95">
        <f>[1]LAPORAN!J33</f>
        <v>0</v>
      </c>
      <c r="E25" s="95">
        <f>[1]LAPORAN!K33</f>
        <v>0</v>
      </c>
      <c r="F25" s="95">
        <f>[1]LAPORAN!L33</f>
        <v>0</v>
      </c>
      <c r="G25" s="95">
        <f>[1]LAPORAN!M33</f>
        <v>0</v>
      </c>
      <c r="H25" s="95">
        <f>[1]LAPORAN!N33</f>
        <v>0</v>
      </c>
      <c r="I25" s="95">
        <f>[1]LAPORAN!O33</f>
        <v>0</v>
      </c>
      <c r="J25" s="95">
        <f>[1]LAPORAN!P33</f>
        <v>3</v>
      </c>
      <c r="K25" s="40">
        <f>[1]LAPORAN!Q33</f>
        <v>1</v>
      </c>
      <c r="L25" s="40">
        <f>[1]LAPORAN!R33</f>
        <v>0</v>
      </c>
      <c r="M25" s="40">
        <f>[1]LAPORAN!S33</f>
        <v>1</v>
      </c>
    </row>
    <row r="26" spans="2:13" ht="15.75">
      <c r="B26" s="183"/>
      <c r="C26" s="89" t="s">
        <v>81</v>
      </c>
      <c r="D26" s="95">
        <f>[1]LAPORAN!J34</f>
        <v>0</v>
      </c>
      <c r="E26" s="95">
        <f>[1]LAPORAN!K34</f>
        <v>0</v>
      </c>
      <c r="F26" s="95">
        <f>[1]LAPORAN!L34</f>
        <v>0</v>
      </c>
      <c r="G26" s="95">
        <f>[1]LAPORAN!M34</f>
        <v>0</v>
      </c>
      <c r="H26" s="95">
        <f>[1]LAPORAN!N34</f>
        <v>0</v>
      </c>
      <c r="I26" s="95">
        <f>[1]LAPORAN!O34</f>
        <v>1</v>
      </c>
      <c r="J26" s="95">
        <f>[1]LAPORAN!P34</f>
        <v>2</v>
      </c>
      <c r="K26" s="40">
        <f>[1]LAPORAN!Q34</f>
        <v>0.4</v>
      </c>
      <c r="L26" s="40">
        <f>[1]LAPORAN!R34</f>
        <v>0.66666666666666663</v>
      </c>
      <c r="M26" s="40">
        <f>[1]LAPORAN!S34</f>
        <v>1</v>
      </c>
    </row>
    <row r="27" spans="2:13" ht="15.75">
      <c r="B27" s="183"/>
      <c r="C27" s="89" t="s">
        <v>82</v>
      </c>
      <c r="D27" s="95">
        <f>[1]LAPORAN!J35</f>
        <v>2</v>
      </c>
      <c r="E27" s="95">
        <f>[1]LAPORAN!K35</f>
        <v>0</v>
      </c>
      <c r="F27" s="95">
        <f>[1]LAPORAN!L35</f>
        <v>0</v>
      </c>
      <c r="G27" s="95">
        <f>[1]LAPORAN!M35</f>
        <v>1</v>
      </c>
      <c r="H27" s="95">
        <f>[1]LAPORAN!N35</f>
        <v>0</v>
      </c>
      <c r="I27" s="95">
        <f>[1]LAPORAN!O35</f>
        <v>0</v>
      </c>
      <c r="J27" s="95">
        <f>[1]LAPORAN!P35</f>
        <v>2</v>
      </c>
      <c r="K27" s="40">
        <f>[1]LAPORAN!Q35</f>
        <v>0.25</v>
      </c>
      <c r="L27" s="40">
        <f>[1]LAPORAN!R35</f>
        <v>0.66666666666666663</v>
      </c>
      <c r="M27" s="40">
        <f>[1]LAPORAN!S35</f>
        <v>1</v>
      </c>
    </row>
    <row r="28" spans="2:13" ht="15.75">
      <c r="B28" s="183"/>
      <c r="C28" s="89" t="s">
        <v>83</v>
      </c>
      <c r="D28" s="95">
        <f>[1]LAPORAN!J36</f>
        <v>2</v>
      </c>
      <c r="E28" s="95">
        <f>[1]LAPORAN!K36</f>
        <v>0</v>
      </c>
      <c r="F28" s="95">
        <f>[1]LAPORAN!L36</f>
        <v>0</v>
      </c>
      <c r="G28" s="95">
        <f>[1]LAPORAN!M36</f>
        <v>0</v>
      </c>
      <c r="H28" s="95">
        <f>[1]LAPORAN!N36</f>
        <v>0</v>
      </c>
      <c r="I28" s="95">
        <f>[1]LAPORAN!O36</f>
        <v>1</v>
      </c>
      <c r="J28" s="95">
        <f>[1]LAPORAN!P36</f>
        <v>1</v>
      </c>
      <c r="K28" s="40">
        <f>[1]LAPORAN!Q36</f>
        <v>0.25</v>
      </c>
      <c r="L28" s="40">
        <f>[1]LAPORAN!R36</f>
        <v>0.5</v>
      </c>
      <c r="M28" s="40">
        <f>[1]LAPORAN!S36</f>
        <v>1</v>
      </c>
    </row>
    <row r="29" spans="2:13" ht="15.75">
      <c r="B29" s="183"/>
      <c r="C29" s="89" t="s">
        <v>84</v>
      </c>
      <c r="D29" s="95">
        <f>[1]LAPORAN!J37</f>
        <v>3</v>
      </c>
      <c r="E29" s="95">
        <f>[1]LAPORAN!K37</f>
        <v>0</v>
      </c>
      <c r="F29" s="95">
        <f>[1]LAPORAN!L37</f>
        <v>0</v>
      </c>
      <c r="G29" s="95">
        <f>[1]LAPORAN!M37</f>
        <v>1</v>
      </c>
      <c r="H29" s="95">
        <f>[1]LAPORAN!N37</f>
        <v>1</v>
      </c>
      <c r="I29" s="95">
        <f>[1]LAPORAN!O37</f>
        <v>0</v>
      </c>
      <c r="J29" s="95">
        <f>[1]LAPORAN!P37</f>
        <v>1</v>
      </c>
      <c r="K29" s="40">
        <f>[1]LAPORAN!Q37</f>
        <v>0.1</v>
      </c>
      <c r="L29" s="40">
        <f>[1]LAPORAN!R37</f>
        <v>0.33333333333333331</v>
      </c>
      <c r="M29" s="40">
        <f>[1]LAPORAN!S37</f>
        <v>1</v>
      </c>
    </row>
    <row r="30" spans="2:13" ht="15.75">
      <c r="B30" s="183"/>
      <c r="C30" s="89" t="s">
        <v>86</v>
      </c>
      <c r="D30" s="95">
        <f>[1]LAPORAN!J38</f>
        <v>0</v>
      </c>
      <c r="E30" s="95">
        <f>[1]LAPORAN!K38</f>
        <v>0</v>
      </c>
      <c r="F30" s="95">
        <f>[1]LAPORAN!L38</f>
        <v>0</v>
      </c>
      <c r="G30" s="95">
        <f>[1]LAPORAN!M38</f>
        <v>0</v>
      </c>
      <c r="H30" s="95">
        <f>[1]LAPORAN!N38</f>
        <v>0</v>
      </c>
      <c r="I30" s="95">
        <f>[1]LAPORAN!O38</f>
        <v>1</v>
      </c>
      <c r="J30" s="95">
        <f>[1]LAPORAN!P38</f>
        <v>1</v>
      </c>
      <c r="K30" s="40">
        <f>[1]LAPORAN!Q38</f>
        <v>0.5</v>
      </c>
      <c r="L30" s="40">
        <f>[1]LAPORAN!R38</f>
        <v>0</v>
      </c>
      <c r="M30" s="40">
        <f>[1]LAPORAN!S38</f>
        <v>1</v>
      </c>
    </row>
    <row r="31" spans="2:13" ht="15.75">
      <c r="B31" s="184" t="s">
        <v>38</v>
      </c>
      <c r="C31" s="90" t="s">
        <v>87</v>
      </c>
      <c r="D31" s="95">
        <f>[1]LAPORAN!J39</f>
        <v>5</v>
      </c>
      <c r="E31" s="95">
        <f>[1]LAPORAN!K39</f>
        <v>0</v>
      </c>
      <c r="F31" s="95">
        <f>[1]LAPORAN!L39</f>
        <v>0</v>
      </c>
      <c r="G31" s="95">
        <f>[1]LAPORAN!M39</f>
        <v>0</v>
      </c>
      <c r="H31" s="95">
        <f>[1]LAPORAN!N39</f>
        <v>0</v>
      </c>
      <c r="I31" s="95">
        <f>[1]LAPORAN!O39</f>
        <v>1</v>
      </c>
      <c r="J31" s="95">
        <f>[1]LAPORAN!P39</f>
        <v>5</v>
      </c>
      <c r="K31" s="40">
        <f>[1]LAPORAN!Q39</f>
        <v>0.45454545454545453</v>
      </c>
      <c r="L31" s="40">
        <f>[1]LAPORAN!R39</f>
        <v>0.83333333333333337</v>
      </c>
      <c r="M31" s="40">
        <f>[1]LAPORAN!S39</f>
        <v>1</v>
      </c>
    </row>
    <row r="32" spans="2:13" ht="15.75">
      <c r="B32" s="184"/>
      <c r="C32" s="90" t="s">
        <v>88</v>
      </c>
      <c r="D32" s="95">
        <f>[1]LAPORAN!J40</f>
        <v>1</v>
      </c>
      <c r="E32" s="95">
        <f>[1]LAPORAN!K40</f>
        <v>0</v>
      </c>
      <c r="F32" s="95">
        <f>[1]LAPORAN!L40</f>
        <v>0</v>
      </c>
      <c r="G32" s="95">
        <f>[1]LAPORAN!M40</f>
        <v>0</v>
      </c>
      <c r="H32" s="95">
        <f>[1]LAPORAN!N40</f>
        <v>0</v>
      </c>
      <c r="I32" s="95">
        <f>[1]LAPORAN!O40</f>
        <v>0</v>
      </c>
      <c r="J32" s="95">
        <f>[1]LAPORAN!P40</f>
        <v>5</v>
      </c>
      <c r="K32" s="40">
        <f>[1]LAPORAN!Q40</f>
        <v>0.7142857142857143</v>
      </c>
      <c r="L32" s="40">
        <f>[1]LAPORAN!R40</f>
        <v>1</v>
      </c>
      <c r="M32" s="40">
        <f>[1]LAPORAN!S40</f>
        <v>1</v>
      </c>
    </row>
    <row r="33" spans="2:13" ht="15.75">
      <c r="B33" s="184"/>
      <c r="C33" s="90" t="s">
        <v>89</v>
      </c>
      <c r="D33" s="95">
        <f>[1]LAPORAN!J41</f>
        <v>2</v>
      </c>
      <c r="E33" s="95">
        <f>[1]LAPORAN!K41</f>
        <v>0</v>
      </c>
      <c r="F33" s="95">
        <f>[1]LAPORAN!L41</f>
        <v>0</v>
      </c>
      <c r="G33" s="95">
        <f>[1]LAPORAN!M41</f>
        <v>0</v>
      </c>
      <c r="H33" s="95">
        <f>[1]LAPORAN!N41</f>
        <v>1</v>
      </c>
      <c r="I33" s="95">
        <f>[1]LAPORAN!O41</f>
        <v>0</v>
      </c>
      <c r="J33" s="95">
        <f>[1]LAPORAN!P41</f>
        <v>9</v>
      </c>
      <c r="K33" s="40">
        <f>[1]LAPORAN!Q41</f>
        <v>0.6428571428571429</v>
      </c>
      <c r="L33" s="40">
        <f>[1]LAPORAN!R41</f>
        <v>0.9</v>
      </c>
      <c r="M33" s="40">
        <f>[1]LAPORAN!S41</f>
        <v>1</v>
      </c>
    </row>
    <row r="34" spans="2:13" ht="15.75">
      <c r="B34" s="184"/>
      <c r="C34" s="90" t="s">
        <v>90</v>
      </c>
      <c r="D34" s="95">
        <f>[1]LAPORAN!J42</f>
        <v>1</v>
      </c>
      <c r="E34" s="95">
        <f>[1]LAPORAN!K42</f>
        <v>0</v>
      </c>
      <c r="F34" s="95">
        <f>[1]LAPORAN!L42</f>
        <v>0</v>
      </c>
      <c r="G34" s="95">
        <f>[1]LAPORAN!M42</f>
        <v>0</v>
      </c>
      <c r="H34" s="95">
        <f>[1]LAPORAN!N42</f>
        <v>0</v>
      </c>
      <c r="I34" s="95">
        <f>[1]LAPORAN!O42</f>
        <v>0</v>
      </c>
      <c r="J34" s="95">
        <f>[1]LAPORAN!P42</f>
        <v>7</v>
      </c>
      <c r="K34" s="40">
        <f>[1]LAPORAN!Q42</f>
        <v>0.7</v>
      </c>
      <c r="L34" s="40">
        <f>[1]LAPORAN!R42</f>
        <v>1</v>
      </c>
      <c r="M34" s="40">
        <f>[1]LAPORAN!S42</f>
        <v>1</v>
      </c>
    </row>
    <row r="35" spans="2:13" ht="15.75">
      <c r="B35" s="184"/>
      <c r="C35" s="90" t="s">
        <v>250</v>
      </c>
      <c r="D35" s="95">
        <f>[1]LAPORAN!J43</f>
        <v>3</v>
      </c>
      <c r="E35" s="95">
        <f>[1]LAPORAN!K43</f>
        <v>0</v>
      </c>
      <c r="F35" s="95">
        <f>[1]LAPORAN!L43</f>
        <v>0</v>
      </c>
      <c r="G35" s="95">
        <f>[1]LAPORAN!M43</f>
        <v>0</v>
      </c>
      <c r="H35" s="95">
        <f>[1]LAPORAN!N43</f>
        <v>0</v>
      </c>
      <c r="I35" s="95">
        <f>[1]LAPORAN!O43</f>
        <v>0</v>
      </c>
      <c r="J35" s="95">
        <f>[1]LAPORAN!P43</f>
        <v>6</v>
      </c>
      <c r="K35" s="40">
        <f>[1]LAPORAN!Q43</f>
        <v>0</v>
      </c>
      <c r="L35" s="40">
        <f>[1]LAPORAN!R43</f>
        <v>0</v>
      </c>
      <c r="M35" s="40">
        <f>[1]LAPORAN!S43</f>
        <v>0</v>
      </c>
    </row>
    <row r="36" spans="2:13" ht="15.75">
      <c r="B36" s="184"/>
      <c r="C36" s="90" t="s">
        <v>92</v>
      </c>
      <c r="D36" s="95">
        <f>[1]LAPORAN!J44</f>
        <v>1</v>
      </c>
      <c r="E36" s="95">
        <f>[1]LAPORAN!K44</f>
        <v>0</v>
      </c>
      <c r="F36" s="95">
        <f>[1]LAPORAN!L44</f>
        <v>0</v>
      </c>
      <c r="G36" s="95">
        <f>[1]LAPORAN!M44</f>
        <v>1</v>
      </c>
      <c r="H36" s="95">
        <f>[1]LAPORAN!N44</f>
        <v>0</v>
      </c>
      <c r="I36" s="95">
        <f>[1]LAPORAN!O44</f>
        <v>0</v>
      </c>
      <c r="J36" s="95">
        <f>[1]LAPORAN!P44</f>
        <v>3</v>
      </c>
      <c r="K36" s="40">
        <f>[1]LAPORAN!Q44</f>
        <v>0.6</v>
      </c>
      <c r="L36" s="40">
        <f>[1]LAPORAN!R44</f>
        <v>0.75</v>
      </c>
      <c r="M36" s="40">
        <f>[1]LAPORAN!S44</f>
        <v>1</v>
      </c>
    </row>
    <row r="37" spans="2:13" ht="15.75">
      <c r="B37" s="184"/>
      <c r="C37" s="90" t="s">
        <v>93</v>
      </c>
      <c r="D37" s="95">
        <f>[1]LAPORAN!J45</f>
        <v>0</v>
      </c>
      <c r="E37" s="95">
        <f>[1]LAPORAN!K45</f>
        <v>0</v>
      </c>
      <c r="F37" s="95">
        <f>[1]LAPORAN!L45</f>
        <v>0</v>
      </c>
      <c r="G37" s="95">
        <f>[1]LAPORAN!M45</f>
        <v>0</v>
      </c>
      <c r="H37" s="95">
        <f>[1]LAPORAN!N45</f>
        <v>0</v>
      </c>
      <c r="I37" s="95">
        <f>[1]LAPORAN!O45</f>
        <v>0</v>
      </c>
      <c r="J37" s="95">
        <f>[1]LAPORAN!P45</f>
        <v>8</v>
      </c>
      <c r="K37" s="40">
        <f>[1]LAPORAN!Q45</f>
        <v>1</v>
      </c>
      <c r="L37" s="40">
        <f>[1]LAPORAN!R45</f>
        <v>1</v>
      </c>
      <c r="M37" s="40">
        <f>[1]LAPORAN!S45</f>
        <v>1</v>
      </c>
    </row>
    <row r="38" spans="2:13" ht="15.75">
      <c r="B38" s="184"/>
      <c r="C38" s="90" t="s">
        <v>92</v>
      </c>
      <c r="D38" s="95">
        <f>[1]LAPORAN!J46</f>
        <v>1</v>
      </c>
      <c r="E38" s="95">
        <f>[1]LAPORAN!K46</f>
        <v>0</v>
      </c>
      <c r="F38" s="95">
        <f>[1]LAPORAN!L46</f>
        <v>0</v>
      </c>
      <c r="G38" s="95">
        <f>[1]LAPORAN!M46</f>
        <v>1</v>
      </c>
      <c r="H38" s="95">
        <f>[1]LAPORAN!N46</f>
        <v>0</v>
      </c>
      <c r="I38" s="95">
        <f>[1]LAPORAN!O46</f>
        <v>0</v>
      </c>
      <c r="J38" s="95">
        <f>[1]LAPORAN!P46</f>
        <v>6</v>
      </c>
      <c r="K38" s="40">
        <f>[1]LAPORAN!Q46</f>
        <v>0.75</v>
      </c>
      <c r="L38" s="40">
        <f>[1]LAPORAN!R46</f>
        <v>0.8571428571428571</v>
      </c>
      <c r="M38" s="40">
        <f>[1]LAPORAN!S46</f>
        <v>1</v>
      </c>
    </row>
    <row r="39" spans="2:13" ht="15.75">
      <c r="B39" s="184"/>
      <c r="C39" s="90" t="s">
        <v>95</v>
      </c>
      <c r="D39" s="95">
        <f>[1]LAPORAN!J47</f>
        <v>2</v>
      </c>
      <c r="E39" s="95">
        <f>[1]LAPORAN!K47</f>
        <v>0</v>
      </c>
      <c r="F39" s="95">
        <f>[1]LAPORAN!L47</f>
        <v>0</v>
      </c>
      <c r="G39" s="95">
        <f>[1]LAPORAN!M47</f>
        <v>0</v>
      </c>
      <c r="H39" s="95">
        <f>[1]LAPORAN!N47</f>
        <v>0</v>
      </c>
      <c r="I39" s="95">
        <f>[1]LAPORAN!O47</f>
        <v>1</v>
      </c>
      <c r="J39" s="95">
        <f>[1]LAPORAN!P47</f>
        <v>6</v>
      </c>
      <c r="K39" s="40">
        <f>[1]LAPORAN!Q47</f>
        <v>0.6</v>
      </c>
      <c r="L39" s="40">
        <f>[1]LAPORAN!R47</f>
        <v>0.8571428571428571</v>
      </c>
      <c r="M39" s="40">
        <f>[1]LAPORAN!S47</f>
        <v>1</v>
      </c>
    </row>
    <row r="40" spans="2:13" ht="15.75">
      <c r="B40" s="185" t="s">
        <v>42</v>
      </c>
      <c r="C40" s="91" t="s">
        <v>99</v>
      </c>
      <c r="D40" s="95">
        <f>[1]LAPORAN!J48</f>
        <v>1</v>
      </c>
      <c r="E40" s="95">
        <f>[1]LAPORAN!K48</f>
        <v>0</v>
      </c>
      <c r="F40" s="95">
        <f>[1]LAPORAN!L48</f>
        <v>0</v>
      </c>
      <c r="G40" s="95">
        <f>[1]LAPORAN!M48</f>
        <v>0</v>
      </c>
      <c r="H40" s="95">
        <f>[1]LAPORAN!N48</f>
        <v>0</v>
      </c>
      <c r="I40" s="95">
        <f>[1]LAPORAN!O48</f>
        <v>0</v>
      </c>
      <c r="J40" s="95">
        <f>[1]LAPORAN!P48</f>
        <v>6</v>
      </c>
      <c r="K40" s="40">
        <f>[1]LAPORAN!Q48</f>
        <v>0.75</v>
      </c>
      <c r="L40" s="40">
        <f>[1]LAPORAN!R48</f>
        <v>1</v>
      </c>
      <c r="M40" s="40">
        <f>[1]LAPORAN!S48</f>
        <v>1</v>
      </c>
    </row>
    <row r="41" spans="2:13" ht="15.75">
      <c r="B41" s="185"/>
      <c r="C41" s="91" t="s">
        <v>102</v>
      </c>
      <c r="D41" s="95">
        <f>[1]LAPORAN!J49</f>
        <v>0</v>
      </c>
      <c r="E41" s="95">
        <f>[1]LAPORAN!K49</f>
        <v>0</v>
      </c>
      <c r="F41" s="95">
        <f>[1]LAPORAN!L49</f>
        <v>0</v>
      </c>
      <c r="G41" s="95">
        <f>[1]LAPORAN!M49</f>
        <v>0</v>
      </c>
      <c r="H41" s="95">
        <f>[1]LAPORAN!N49</f>
        <v>0</v>
      </c>
      <c r="I41" s="95">
        <f>[1]LAPORAN!O49</f>
        <v>0</v>
      </c>
      <c r="J41" s="95">
        <f>[1]LAPORAN!P49</f>
        <v>12</v>
      </c>
      <c r="K41" s="40">
        <f>[1]LAPORAN!Q49</f>
        <v>1</v>
      </c>
      <c r="L41" s="40">
        <f>[1]LAPORAN!R49</f>
        <v>1</v>
      </c>
      <c r="M41" s="40">
        <f>[1]LAPORAN!S49</f>
        <v>1</v>
      </c>
    </row>
    <row r="42" spans="2:13" ht="15.75">
      <c r="B42" s="185"/>
      <c r="C42" s="91" t="s">
        <v>233</v>
      </c>
      <c r="D42" s="95">
        <f>[1]LAPORAN!J50</f>
        <v>0</v>
      </c>
      <c r="E42" s="95">
        <f>[1]LAPORAN!K50</f>
        <v>0</v>
      </c>
      <c r="F42" s="95">
        <f>[1]LAPORAN!L50</f>
        <v>0</v>
      </c>
      <c r="G42" s="95">
        <f>[1]LAPORAN!M50</f>
        <v>2</v>
      </c>
      <c r="H42" s="95">
        <f>[1]LAPORAN!N50</f>
        <v>1</v>
      </c>
      <c r="I42" s="95">
        <f>[1]LAPORAN!O50</f>
        <v>0</v>
      </c>
      <c r="J42" s="95">
        <f>[1]LAPORAN!P50</f>
        <v>9</v>
      </c>
      <c r="K42" s="40">
        <f>[1]LAPORAN!Q50</f>
        <v>0.47368421052631576</v>
      </c>
      <c r="L42" s="40">
        <f>[1]LAPORAN!R50</f>
        <v>0.75</v>
      </c>
      <c r="M42" s="40">
        <f>[1]LAPORAN!S50</f>
        <v>1</v>
      </c>
    </row>
    <row r="43" spans="2:13" ht="15.75">
      <c r="B43" s="185"/>
      <c r="C43" s="91" t="s">
        <v>105</v>
      </c>
      <c r="D43" s="95">
        <f>[1]LAPORAN!J51</f>
        <v>0</v>
      </c>
      <c r="E43" s="95">
        <f>[1]LAPORAN!K51</f>
        <v>0</v>
      </c>
      <c r="F43" s="95">
        <f>[1]LAPORAN!L51</f>
        <v>0</v>
      </c>
      <c r="G43" s="95">
        <f>[1]LAPORAN!M51</f>
        <v>2</v>
      </c>
      <c r="H43" s="95">
        <f>[1]LAPORAN!N51</f>
        <v>0</v>
      </c>
      <c r="I43" s="95">
        <f>[1]LAPORAN!O51</f>
        <v>0</v>
      </c>
      <c r="J43" s="95">
        <f>[1]LAPORAN!P51</f>
        <v>17</v>
      </c>
      <c r="K43" s="40">
        <f>[1]LAPORAN!Q51</f>
        <v>0.70833333333333337</v>
      </c>
      <c r="L43" s="40">
        <f>[1]LAPORAN!R51</f>
        <v>0.89473684210526316</v>
      </c>
      <c r="M43" s="40">
        <f>[1]LAPORAN!S51</f>
        <v>1</v>
      </c>
    </row>
    <row r="44" spans="2:13" ht="15.75">
      <c r="B44" s="185"/>
      <c r="C44" s="91" t="s">
        <v>106</v>
      </c>
      <c r="D44" s="95">
        <f>[1]LAPORAN!J52</f>
        <v>7</v>
      </c>
      <c r="E44" s="95">
        <f>[1]LAPORAN!K52</f>
        <v>0</v>
      </c>
      <c r="F44" s="95">
        <f>[1]LAPORAN!L52</f>
        <v>0</v>
      </c>
      <c r="G44" s="95">
        <f>[1]LAPORAN!M52</f>
        <v>0</v>
      </c>
      <c r="H44" s="95">
        <f>[1]LAPORAN!N52</f>
        <v>0</v>
      </c>
      <c r="I44" s="95">
        <f>[1]LAPORAN!O52</f>
        <v>0</v>
      </c>
      <c r="J44" s="95">
        <f>[1]LAPORAN!P52</f>
        <v>6</v>
      </c>
      <c r="K44" s="40">
        <f>[1]LAPORAN!Q52</f>
        <v>0.35294117647058826</v>
      </c>
      <c r="L44" s="40">
        <f>[1]LAPORAN!R52</f>
        <v>1</v>
      </c>
      <c r="M44" s="40">
        <f>[1]LAPORAN!S52</f>
        <v>1</v>
      </c>
    </row>
    <row r="45" spans="2:13" ht="15.75">
      <c r="B45" s="185"/>
      <c r="C45" s="91" t="s">
        <v>107</v>
      </c>
      <c r="D45" s="95">
        <f>[1]LAPORAN!J53</f>
        <v>0</v>
      </c>
      <c r="E45" s="95">
        <f>[1]LAPORAN!K53</f>
        <v>0</v>
      </c>
      <c r="F45" s="95">
        <f>[1]LAPORAN!L53</f>
        <v>0</v>
      </c>
      <c r="G45" s="95">
        <f>[1]LAPORAN!M53</f>
        <v>0</v>
      </c>
      <c r="H45" s="95">
        <f>[1]LAPORAN!N53</f>
        <v>0</v>
      </c>
      <c r="I45" s="95">
        <f>[1]LAPORAN!O53</f>
        <v>1</v>
      </c>
      <c r="J45" s="95">
        <f>[1]LAPORAN!P53</f>
        <v>8</v>
      </c>
      <c r="K45" s="40">
        <f>[1]LAPORAN!Q53</f>
        <v>0.8</v>
      </c>
      <c r="L45" s="40">
        <f>[1]LAPORAN!R53</f>
        <v>0.88888888888888884</v>
      </c>
      <c r="M45" s="40">
        <f>[1]LAPORAN!S53</f>
        <v>1</v>
      </c>
    </row>
    <row r="46" spans="2:13" ht="15.75">
      <c r="B46" s="186" t="s">
        <v>70</v>
      </c>
      <c r="C46" s="92" t="s">
        <v>109</v>
      </c>
      <c r="D46" s="95">
        <f>[1]LAPORAN!J54</f>
        <v>0</v>
      </c>
      <c r="E46" s="95">
        <f>[1]LAPORAN!K54</f>
        <v>0</v>
      </c>
      <c r="F46" s="95">
        <f>[1]LAPORAN!L54</f>
        <v>0</v>
      </c>
      <c r="G46" s="95">
        <f>[1]LAPORAN!M54</f>
        <v>0</v>
      </c>
      <c r="H46" s="95">
        <f>[1]LAPORAN!N54</f>
        <v>0</v>
      </c>
      <c r="I46" s="95">
        <f>[1]LAPORAN!O54</f>
        <v>0</v>
      </c>
      <c r="J46" s="95">
        <f>[1]LAPORAN!P54</f>
        <v>0</v>
      </c>
      <c r="K46" s="40">
        <f>[1]LAPORAN!Q54</f>
        <v>0</v>
      </c>
      <c r="L46" s="40">
        <f>[1]LAPORAN!R54</f>
        <v>0</v>
      </c>
      <c r="M46" s="40">
        <f>[1]LAPORAN!S54</f>
        <v>0</v>
      </c>
    </row>
    <row r="47" spans="2:13" ht="15.75">
      <c r="B47" s="186"/>
      <c r="C47" s="92" t="s">
        <v>110</v>
      </c>
      <c r="D47" s="95">
        <f>[1]LAPORAN!J55</f>
        <v>0</v>
      </c>
      <c r="E47" s="95">
        <f>[1]LAPORAN!K55</f>
        <v>0</v>
      </c>
      <c r="F47" s="95">
        <f>[1]LAPORAN!L55</f>
        <v>0</v>
      </c>
      <c r="G47" s="95">
        <f>[1]LAPORAN!M55</f>
        <v>5</v>
      </c>
      <c r="H47" s="95">
        <f>[1]LAPORAN!N55</f>
        <v>0</v>
      </c>
      <c r="I47" s="95">
        <f>[1]LAPORAN!O55</f>
        <v>0</v>
      </c>
      <c r="J47" s="95">
        <f>[1]LAPORAN!P55</f>
        <v>1</v>
      </c>
      <c r="K47" s="40">
        <f>[1]LAPORAN!Q55</f>
        <v>0.16666666666666666</v>
      </c>
      <c r="L47" s="40">
        <f>[1]LAPORAN!R55</f>
        <v>0.16666666666666666</v>
      </c>
      <c r="M47" s="40">
        <f>[1]LAPORAN!S55</f>
        <v>1</v>
      </c>
    </row>
    <row r="48" spans="2:13" ht="15.75">
      <c r="B48" s="186"/>
      <c r="C48" s="92" t="s">
        <v>111</v>
      </c>
      <c r="D48" s="95">
        <f>[1]LAPORAN!J56</f>
        <v>1</v>
      </c>
      <c r="E48" s="95">
        <f>[1]LAPORAN!K56</f>
        <v>0</v>
      </c>
      <c r="F48" s="95">
        <f>[1]LAPORAN!L56</f>
        <v>0</v>
      </c>
      <c r="G48" s="95">
        <f>[1]LAPORAN!M56</f>
        <v>1</v>
      </c>
      <c r="H48" s="95">
        <f>[1]LAPORAN!N56</f>
        <v>0</v>
      </c>
      <c r="I48" s="95">
        <f>[1]LAPORAN!O56</f>
        <v>0</v>
      </c>
      <c r="J48" s="95">
        <f>[1]LAPORAN!P56</f>
        <v>2</v>
      </c>
      <c r="K48" s="40">
        <f>[1]LAPORAN!Q56</f>
        <v>0.5</v>
      </c>
      <c r="L48" s="40">
        <f>[1]LAPORAN!R56</f>
        <v>0</v>
      </c>
      <c r="M48" s="40">
        <f>[1]LAPORAN!S56</f>
        <v>1</v>
      </c>
    </row>
    <row r="49" spans="2:13" ht="15.75">
      <c r="B49" s="186"/>
      <c r="C49" s="92" t="s">
        <v>211</v>
      </c>
      <c r="D49" s="95">
        <f>[1]LAPORAN!J57</f>
        <v>5</v>
      </c>
      <c r="E49" s="95">
        <f>[1]LAPORAN!K57</f>
        <v>1</v>
      </c>
      <c r="F49" s="95">
        <f>[1]LAPORAN!L57</f>
        <v>0</v>
      </c>
      <c r="G49" s="95">
        <f>[1]LAPORAN!M57</f>
        <v>1</v>
      </c>
      <c r="H49" s="95">
        <f>[1]LAPORAN!N57</f>
        <v>0</v>
      </c>
      <c r="I49" s="95">
        <f>[1]LAPORAN!O57</f>
        <v>0</v>
      </c>
      <c r="J49" s="95">
        <f>[1]LAPORAN!P57</f>
        <v>6</v>
      </c>
      <c r="K49" s="40">
        <f>[1]LAPORAN!Q57</f>
        <v>0.5</v>
      </c>
      <c r="L49" s="40">
        <f>[1]LAPORAN!R57</f>
        <v>0.8571428571428571</v>
      </c>
      <c r="M49" s="40">
        <f>[1]LAPORAN!S57</f>
        <v>1</v>
      </c>
    </row>
    <row r="50" spans="2:13" ht="15.75">
      <c r="B50" s="186"/>
      <c r="C50" s="92" t="s">
        <v>113</v>
      </c>
      <c r="D50" s="95">
        <f>[1]LAPORAN!J58</f>
        <v>3</v>
      </c>
      <c r="E50" s="95">
        <f>[1]LAPORAN!K58</f>
        <v>0</v>
      </c>
      <c r="F50" s="95">
        <f>[1]LAPORAN!L58</f>
        <v>0</v>
      </c>
      <c r="G50" s="95">
        <f>[1]LAPORAN!M58</f>
        <v>1</v>
      </c>
      <c r="H50" s="95">
        <f>[1]LAPORAN!N58</f>
        <v>0</v>
      </c>
      <c r="I50" s="95">
        <f>[1]LAPORAN!O58</f>
        <v>0</v>
      </c>
      <c r="J50" s="95">
        <f>[1]LAPORAN!P58</f>
        <v>0</v>
      </c>
      <c r="K50" s="40">
        <f>[1]LAPORAN!Q58</f>
        <v>0</v>
      </c>
      <c r="L50" s="40">
        <f>[1]LAPORAN!R58</f>
        <v>0</v>
      </c>
      <c r="M50" s="40">
        <f>[1]LAPORAN!S58</f>
        <v>0</v>
      </c>
    </row>
    <row r="51" spans="2:13" ht="15.75">
      <c r="B51" s="186"/>
      <c r="C51" s="92" t="s">
        <v>114</v>
      </c>
      <c r="D51" s="95">
        <f>[1]LAPORAN!J59</f>
        <v>1</v>
      </c>
      <c r="E51" s="95">
        <f>[1]LAPORAN!K59</f>
        <v>0</v>
      </c>
      <c r="F51" s="95">
        <f>[1]LAPORAN!L59</f>
        <v>0</v>
      </c>
      <c r="G51" s="95">
        <f>[1]LAPORAN!M59</f>
        <v>1</v>
      </c>
      <c r="H51" s="95">
        <f>[1]LAPORAN!N59</f>
        <v>0</v>
      </c>
      <c r="I51" s="95">
        <f>[1]LAPORAN!O59</f>
        <v>0</v>
      </c>
      <c r="J51" s="95">
        <f>[1]LAPORAN!P59</f>
        <v>1</v>
      </c>
      <c r="K51" s="40">
        <f>[1]LAPORAN!Q59</f>
        <v>0</v>
      </c>
      <c r="L51" s="40">
        <f>[1]LAPORAN!R59</f>
        <v>0</v>
      </c>
      <c r="M51" s="40">
        <f>[1]LAPORAN!S59</f>
        <v>0</v>
      </c>
    </row>
    <row r="52" spans="2:13" ht="15.75">
      <c r="B52" s="186"/>
      <c r="C52" s="92" t="s">
        <v>846</v>
      </c>
      <c r="D52" s="95">
        <f>[1]LAPORAN!J60</f>
        <v>2</v>
      </c>
      <c r="E52" s="95">
        <f>[1]LAPORAN!K60</f>
        <v>0</v>
      </c>
      <c r="F52" s="95">
        <f>[1]LAPORAN!L60</f>
        <v>0</v>
      </c>
      <c r="G52" s="95">
        <f>[1]LAPORAN!M60</f>
        <v>3</v>
      </c>
      <c r="H52" s="95">
        <f>[1]LAPORAN!N60</f>
        <v>0</v>
      </c>
      <c r="I52" s="95">
        <f>[1]LAPORAN!O60</f>
        <v>0</v>
      </c>
      <c r="J52" s="95">
        <f>[1]LAPORAN!P60</f>
        <v>13</v>
      </c>
      <c r="K52" s="40">
        <f>[1]LAPORAN!Q60</f>
        <v>0.61904761904761907</v>
      </c>
      <c r="L52" s="40">
        <f>[1]LAPORAN!R60</f>
        <v>0.8125</v>
      </c>
      <c r="M52" s="40">
        <f>[1]LAPORAN!S60</f>
        <v>1</v>
      </c>
    </row>
    <row r="53" spans="2:13" ht="15.75">
      <c r="B53" s="186"/>
      <c r="C53" s="92" t="s">
        <v>117</v>
      </c>
      <c r="D53" s="95">
        <f>[1]LAPORAN!J61</f>
        <v>1</v>
      </c>
      <c r="E53" s="95">
        <f>[1]LAPORAN!K61</f>
        <v>2</v>
      </c>
      <c r="F53" s="95">
        <f>[1]LAPORAN!L61</f>
        <v>0</v>
      </c>
      <c r="G53" s="95">
        <f>[1]LAPORAN!M61</f>
        <v>2</v>
      </c>
      <c r="H53" s="95">
        <f>[1]LAPORAN!N61</f>
        <v>0</v>
      </c>
      <c r="I53" s="95">
        <f>[1]LAPORAN!O61</f>
        <v>0</v>
      </c>
      <c r="J53" s="95">
        <f>[1]LAPORAN!P61</f>
        <v>0</v>
      </c>
      <c r="K53" s="40">
        <f>[1]LAPORAN!Q61</f>
        <v>0</v>
      </c>
      <c r="L53" s="40">
        <f>[1]LAPORAN!R61</f>
        <v>0</v>
      </c>
      <c r="M53" s="40">
        <v>0</v>
      </c>
    </row>
    <row r="54" spans="2:13" ht="15.75">
      <c r="B54" s="186"/>
      <c r="C54" s="92" t="s">
        <v>118</v>
      </c>
      <c r="D54" s="95">
        <f>[1]LAPORAN!J62</f>
        <v>0</v>
      </c>
      <c r="E54" s="95">
        <f>[1]LAPORAN!K62</f>
        <v>0</v>
      </c>
      <c r="F54" s="95">
        <f>[1]LAPORAN!L62</f>
        <v>0</v>
      </c>
      <c r="G54" s="95">
        <f>[1]LAPORAN!M62</f>
        <v>1</v>
      </c>
      <c r="H54" s="95">
        <f>[1]LAPORAN!N62</f>
        <v>0</v>
      </c>
      <c r="I54" s="95">
        <f>[1]LAPORAN!O62</f>
        <v>1</v>
      </c>
      <c r="J54" s="95">
        <f>[1]LAPORAN!P62</f>
        <v>8</v>
      </c>
      <c r="K54" s="40">
        <f>[1]LAPORAN!Q62</f>
        <v>0.72727272727272729</v>
      </c>
      <c r="L54" s="40">
        <f>[1]LAPORAN!R62</f>
        <v>0.8</v>
      </c>
      <c r="M54" s="40">
        <f>[1]LAPORAN!S62</f>
        <v>1</v>
      </c>
    </row>
    <row r="55" spans="2:13" ht="15.75">
      <c r="B55" s="186"/>
      <c r="C55" s="92" t="s">
        <v>120</v>
      </c>
      <c r="D55" s="95">
        <f>[1]LAPORAN!J63</f>
        <v>0</v>
      </c>
      <c r="E55" s="95">
        <f>[1]LAPORAN!K63</f>
        <v>0</v>
      </c>
      <c r="F55" s="95">
        <f>[1]LAPORAN!L63</f>
        <v>0</v>
      </c>
      <c r="G55" s="95">
        <f>[1]LAPORAN!M63</f>
        <v>0</v>
      </c>
      <c r="H55" s="95">
        <f>[1]LAPORAN!N63</f>
        <v>0</v>
      </c>
      <c r="I55" s="95">
        <f>[1]LAPORAN!O63</f>
        <v>0</v>
      </c>
      <c r="J55" s="95">
        <f>[1]LAPORAN!P63</f>
        <v>1</v>
      </c>
      <c r="K55" s="40">
        <f>[1]LAPORAN!Q63</f>
        <v>1</v>
      </c>
      <c r="L55" s="40">
        <f>[1]LAPORAN!R63</f>
        <v>1</v>
      </c>
      <c r="M55" s="40">
        <f>[1]LAPORAN!S63</f>
        <v>1</v>
      </c>
    </row>
    <row r="56" spans="2:13" ht="15.75">
      <c r="B56" s="187" t="s">
        <v>55</v>
      </c>
      <c r="C56" s="93" t="s">
        <v>228</v>
      </c>
      <c r="D56" s="95">
        <f>[1]LAPORAN!J64</f>
        <v>3</v>
      </c>
      <c r="E56" s="95">
        <f>[1]LAPORAN!K64</f>
        <v>0</v>
      </c>
      <c r="F56" s="95">
        <f>[1]LAPORAN!L64</f>
        <v>0</v>
      </c>
      <c r="G56" s="95">
        <f>[1]LAPORAN!M64</f>
        <v>2</v>
      </c>
      <c r="H56" s="95">
        <f>[1]LAPORAN!N64</f>
        <v>3</v>
      </c>
      <c r="I56" s="95">
        <f>[1]LAPORAN!O64</f>
        <v>1</v>
      </c>
      <c r="J56" s="95">
        <f>[1]LAPORAN!P64</f>
        <v>7</v>
      </c>
      <c r="K56" s="40">
        <f>[1]LAPORAN!Q64</f>
        <v>0.3888888888888889</v>
      </c>
      <c r="L56" s="40">
        <f>[1]LAPORAN!R64</f>
        <v>0.53846153846153844</v>
      </c>
      <c r="M56" s="40">
        <f>[1]LAPORAN!S64</f>
        <v>1</v>
      </c>
    </row>
    <row r="57" spans="2:13" ht="15.75">
      <c r="B57" s="187"/>
      <c r="C57" s="93" t="s">
        <v>122</v>
      </c>
      <c r="D57" s="95">
        <f>[1]LAPORAN!J65</f>
        <v>2</v>
      </c>
      <c r="E57" s="95">
        <f>[1]LAPORAN!K65</f>
        <v>0</v>
      </c>
      <c r="F57" s="95">
        <f>[1]LAPORAN!L65</f>
        <v>0</v>
      </c>
      <c r="G57" s="95">
        <f>[1]LAPORAN!M65</f>
        <v>1</v>
      </c>
      <c r="H57" s="95">
        <f>[1]LAPORAN!N65</f>
        <v>2</v>
      </c>
      <c r="I57" s="95">
        <f>[1]LAPORAN!O65</f>
        <v>0</v>
      </c>
      <c r="J57" s="95">
        <f>[1]LAPORAN!P65</f>
        <v>11</v>
      </c>
      <c r="K57" s="40">
        <f>[1]LAPORAN!Q65</f>
        <v>0.6470588235294118</v>
      </c>
      <c r="L57" s="40">
        <f>[1]LAPORAN!R65</f>
        <v>0.7857142857142857</v>
      </c>
      <c r="M57" s="40">
        <f>[1]LAPORAN!S65</f>
        <v>1</v>
      </c>
    </row>
    <row r="58" spans="2:13" ht="15.75">
      <c r="B58" s="187"/>
      <c r="C58" s="93" t="s">
        <v>728</v>
      </c>
      <c r="D58" s="95">
        <f>[1]LAPORAN!J66</f>
        <v>6</v>
      </c>
      <c r="E58" s="95">
        <f>[1]LAPORAN!K66</f>
        <v>0</v>
      </c>
      <c r="F58" s="95">
        <f>[1]LAPORAN!L66</f>
        <v>0</v>
      </c>
      <c r="G58" s="95">
        <f>[1]LAPORAN!M66</f>
        <v>0</v>
      </c>
      <c r="H58" s="95">
        <f>[1]LAPORAN!N66</f>
        <v>2</v>
      </c>
      <c r="I58" s="95">
        <f>[1]LAPORAN!O66</f>
        <v>0</v>
      </c>
      <c r="J58" s="95">
        <f>[1]LAPORAN!P66</f>
        <v>7</v>
      </c>
      <c r="K58" s="40">
        <f>[1]LAPORAN!Q66</f>
        <v>0.4375</v>
      </c>
      <c r="L58" s="40">
        <f>[1]LAPORAN!R66</f>
        <v>0.77777777777777779</v>
      </c>
      <c r="M58" s="40">
        <f>[1]LAPORAN!S66</f>
        <v>1</v>
      </c>
    </row>
    <row r="59" spans="2:13" ht="15.75">
      <c r="B59" s="187"/>
      <c r="C59" s="93" t="s">
        <v>731</v>
      </c>
      <c r="D59" s="95">
        <f>[1]LAPORAN!J67</f>
        <v>4</v>
      </c>
      <c r="E59" s="95">
        <f>[1]LAPORAN!K67</f>
        <v>0</v>
      </c>
      <c r="F59" s="95">
        <f>[1]LAPORAN!L67</f>
        <v>0</v>
      </c>
      <c r="G59" s="95">
        <f>[1]LAPORAN!M67</f>
        <v>2</v>
      </c>
      <c r="H59" s="95">
        <f>[1]LAPORAN!N67</f>
        <v>1</v>
      </c>
      <c r="I59" s="95">
        <f>[1]LAPORAN!O67</f>
        <v>0</v>
      </c>
      <c r="J59" s="95">
        <f>[1]LAPORAN!P67</f>
        <v>10</v>
      </c>
      <c r="K59" s="40">
        <f>[1]LAPORAN!Q67</f>
        <v>0.52631578947368418</v>
      </c>
      <c r="L59" s="40">
        <f>[1]LAPORAN!R67</f>
        <v>0.76923076923076927</v>
      </c>
      <c r="M59" s="40">
        <f>[1]LAPORAN!S67</f>
        <v>1</v>
      </c>
    </row>
    <row r="60" spans="2:13" ht="15.75">
      <c r="B60" s="150" t="s">
        <v>62</v>
      </c>
      <c r="C60" s="150"/>
      <c r="D60" s="97">
        <f>[1]LAPORAN!J68</f>
        <v>59</v>
      </c>
      <c r="E60" s="97">
        <f>[1]LAPORAN!K68</f>
        <v>3</v>
      </c>
      <c r="F60" s="97">
        <f>[1]LAPORAN!L68</f>
        <v>0</v>
      </c>
      <c r="G60" s="97">
        <f>[1]LAPORAN!M68</f>
        <v>30</v>
      </c>
      <c r="H60" s="97">
        <f>[1]LAPORAN!N68</f>
        <v>12</v>
      </c>
      <c r="I60" s="97">
        <f>[1]LAPORAN!O68</f>
        <v>9</v>
      </c>
      <c r="J60" s="97">
        <f>[1]LAPORAN!P68</f>
        <v>196</v>
      </c>
      <c r="K60" s="98">
        <f>[1]LAPORAN!Q68</f>
        <v>0.55932203389830504</v>
      </c>
      <c r="L60" s="98">
        <f>[1]LAPORAN!R68</f>
        <v>0.79518072289156627</v>
      </c>
      <c r="M60" s="98">
        <f>[1]LAPORAN!S68</f>
        <v>1</v>
      </c>
    </row>
  </sheetData>
  <mergeCells count="21">
    <mergeCell ref="B60:C60"/>
    <mergeCell ref="B17:M17"/>
    <mergeCell ref="B20:B23"/>
    <mergeCell ref="C20:C23"/>
    <mergeCell ref="D20:D23"/>
    <mergeCell ref="E20:E23"/>
    <mergeCell ref="F20:I22"/>
    <mergeCell ref="J20:J23"/>
    <mergeCell ref="K20:K23"/>
    <mergeCell ref="L20:L23"/>
    <mergeCell ref="M20:M23"/>
    <mergeCell ref="B24:B30"/>
    <mergeCell ref="B31:B39"/>
    <mergeCell ref="B40:B45"/>
    <mergeCell ref="B46:B55"/>
    <mergeCell ref="B56:B59"/>
    <mergeCell ref="B15:M15"/>
    <mergeCell ref="B16:M16"/>
    <mergeCell ref="C1:M1"/>
    <mergeCell ref="C2:M2"/>
    <mergeCell ref="C3:M3"/>
  </mergeCells>
  <conditionalFormatting sqref="K6:K10">
    <cfRule type="cellIs" dxfId="7" priority="3" operator="lessThan">
      <formula>0.8</formula>
    </cfRule>
    <cfRule type="cellIs" dxfId="6" priority="4" operator="greaterThanOrEqual">
      <formula>0.8</formula>
    </cfRule>
  </conditionalFormatting>
  <conditionalFormatting sqref="K24:K59">
    <cfRule type="cellIs" dxfId="5" priority="1" operator="lessThan">
      <formula>0.8</formula>
    </cfRule>
    <cfRule type="cellIs" dxfId="4" priority="2" operator="greaterThanOrEqual">
      <formula>0.8</formula>
    </cfRule>
  </conditionalFormatting>
  <conditionalFormatting sqref="L6:M10">
    <cfRule type="cellIs" dxfId="3" priority="7" operator="lessThan">
      <formula>0.94</formula>
    </cfRule>
    <cfRule type="cellIs" dxfId="2" priority="8" operator="greaterThanOrEqual">
      <formula>0.94</formula>
    </cfRule>
  </conditionalFormatting>
  <conditionalFormatting sqref="L24:M59">
    <cfRule type="cellIs" dxfId="1" priority="5" operator="lessThan">
      <formula>0.94</formula>
    </cfRule>
    <cfRule type="cellIs" dxfId="0" priority="6" operator="greaterThanOrEqual">
      <formula>0.94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I115"/>
  <sheetViews>
    <sheetView showGridLines="0" topLeftCell="A4" zoomScale="60" zoomScaleNormal="60" workbookViewId="0">
      <selection activeCell="A13" sqref="A13:XFD13"/>
    </sheetView>
  </sheetViews>
  <sheetFormatPr defaultColWidth="9" defaultRowHeight="15"/>
  <cols>
    <col min="2" max="2" width="15.5703125" customWidth="1"/>
    <col min="3" max="3" width="30.5703125" customWidth="1"/>
    <col min="13" max="13" width="9.42578125" customWidth="1"/>
  </cols>
  <sheetData>
    <row r="1" spans="2:35">
      <c r="C1" s="189" t="s">
        <v>140</v>
      </c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  <c r="AE1" s="189"/>
      <c r="AF1" s="189"/>
      <c r="AG1" s="189"/>
      <c r="AH1" s="189"/>
      <c r="AI1" s="189"/>
    </row>
    <row r="2" spans="2:35"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  <c r="Y2" s="190"/>
      <c r="Z2" s="190"/>
      <c r="AA2" s="190"/>
      <c r="AB2" s="190"/>
      <c r="AC2" s="190"/>
      <c r="AD2" s="190"/>
      <c r="AE2" s="190"/>
      <c r="AF2" s="190"/>
      <c r="AG2" s="190"/>
      <c r="AH2" s="190"/>
      <c r="AI2" s="190"/>
    </row>
    <row r="3" spans="2:35">
      <c r="C3" s="103" t="s">
        <v>1</v>
      </c>
      <c r="D3" s="99" t="s">
        <v>2</v>
      </c>
      <c r="E3" s="99" t="s">
        <v>3</v>
      </c>
      <c r="F3" s="99" t="s">
        <v>4</v>
      </c>
      <c r="G3" s="99" t="s">
        <v>5</v>
      </c>
      <c r="H3" s="99" t="s">
        <v>6</v>
      </c>
      <c r="I3" s="99" t="s">
        <v>7</v>
      </c>
      <c r="J3" s="99" t="s">
        <v>8</v>
      </c>
      <c r="K3" s="99" t="s">
        <v>9</v>
      </c>
      <c r="L3" s="99" t="s">
        <v>10</v>
      </c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 t="s">
        <v>11</v>
      </c>
      <c r="AA3" s="99" t="s">
        <v>12</v>
      </c>
      <c r="AB3" s="99"/>
      <c r="AC3" s="99"/>
      <c r="AD3" s="99"/>
      <c r="AE3" s="99" t="s">
        <v>13</v>
      </c>
      <c r="AF3" s="99" t="s">
        <v>14</v>
      </c>
      <c r="AG3" s="99" t="s">
        <v>15</v>
      </c>
      <c r="AH3" s="99" t="s">
        <v>16</v>
      </c>
      <c r="AI3" s="99" t="s">
        <v>17</v>
      </c>
    </row>
    <row r="4" spans="2:35">
      <c r="C4" s="103"/>
      <c r="D4" s="99"/>
      <c r="E4" s="99"/>
      <c r="F4" s="99"/>
      <c r="G4" s="99"/>
      <c r="H4" s="99"/>
      <c r="I4" s="99"/>
      <c r="J4" s="99"/>
      <c r="K4" s="99"/>
      <c r="L4" s="99" t="s">
        <v>2</v>
      </c>
      <c r="M4" s="99" t="s">
        <v>18</v>
      </c>
      <c r="N4" s="99"/>
      <c r="O4" s="99"/>
      <c r="P4" s="99" t="s">
        <v>19</v>
      </c>
      <c r="Q4" s="99" t="s">
        <v>20</v>
      </c>
      <c r="R4" s="99"/>
      <c r="S4" s="99"/>
      <c r="T4" s="99"/>
      <c r="U4" s="99"/>
      <c r="V4" s="99"/>
      <c r="W4" s="99"/>
      <c r="X4" s="99" t="s">
        <v>21</v>
      </c>
      <c r="Y4" s="99" t="s">
        <v>22</v>
      </c>
      <c r="Z4" s="99"/>
      <c r="AA4" s="99"/>
      <c r="AB4" s="99"/>
      <c r="AC4" s="99"/>
      <c r="AD4" s="99"/>
      <c r="AE4" s="99"/>
      <c r="AF4" s="99"/>
      <c r="AG4" s="99"/>
      <c r="AH4" s="99"/>
      <c r="AI4" s="99"/>
    </row>
    <row r="5" spans="2:35" ht="15.6" customHeight="1">
      <c r="C5" s="103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 t="s">
        <v>23</v>
      </c>
      <c r="R5" s="99"/>
      <c r="S5" s="99"/>
      <c r="T5" s="99"/>
      <c r="U5" s="99" t="s">
        <v>24</v>
      </c>
      <c r="V5" s="99" t="s">
        <v>25</v>
      </c>
      <c r="W5" s="99" t="s">
        <v>26</v>
      </c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</row>
    <row r="6" spans="2:35" ht="30">
      <c r="C6" s="103"/>
      <c r="D6" s="99"/>
      <c r="E6" s="99"/>
      <c r="F6" s="99"/>
      <c r="G6" s="99"/>
      <c r="H6" s="99"/>
      <c r="I6" s="99"/>
      <c r="J6" s="99"/>
      <c r="K6" s="99"/>
      <c r="L6" s="13"/>
      <c r="M6" s="13" t="s">
        <v>27</v>
      </c>
      <c r="N6" s="13" t="s">
        <v>28</v>
      </c>
      <c r="O6" s="13" t="s">
        <v>29</v>
      </c>
      <c r="P6" s="99"/>
      <c r="Q6" s="13" t="s">
        <v>30</v>
      </c>
      <c r="R6" s="13" t="s">
        <v>31</v>
      </c>
      <c r="S6" s="13" t="s">
        <v>32</v>
      </c>
      <c r="T6" s="13" t="s">
        <v>33</v>
      </c>
      <c r="U6" s="99"/>
      <c r="V6" s="99"/>
      <c r="W6" s="99"/>
      <c r="X6" s="99"/>
      <c r="Y6" s="99"/>
      <c r="Z6" s="99"/>
      <c r="AA6" s="13" t="s">
        <v>30</v>
      </c>
      <c r="AB6" s="13" t="s">
        <v>31</v>
      </c>
      <c r="AC6" s="13" t="s">
        <v>32</v>
      </c>
      <c r="AD6" s="13" t="s">
        <v>33</v>
      </c>
      <c r="AE6" s="99"/>
      <c r="AF6" s="99"/>
      <c r="AG6" s="99"/>
      <c r="AH6" s="99"/>
      <c r="AI6" s="99"/>
    </row>
    <row r="7" spans="2:35" ht="14.45" customHeight="1">
      <c r="B7" t="s">
        <v>34</v>
      </c>
      <c r="C7" t="s">
        <v>79</v>
      </c>
      <c r="D7">
        <f>IFERROR(VLOOKUP(C7,'COPY DATA XPRO'!$C$7:$AI$58,2,FALSE),0)</f>
        <v>0</v>
      </c>
      <c r="E7">
        <f>IFERROR(VLOOKUP(C7,'COPY DATA XPRO'!$C$7:$AI$58,3,FALSE),0)</f>
        <v>37</v>
      </c>
      <c r="F7">
        <f>IFERROR(VLOOKUP(C7,'COPY DATA XPRO'!$C$7:$AI$58,4,FALSE),0)</f>
        <v>0</v>
      </c>
      <c r="G7">
        <f>IFERROR(VLOOKUP(C7,'COPY DATA XPRO'!$C$7:$AI$58,5,FALSE),0)</f>
        <v>1</v>
      </c>
      <c r="H7">
        <f>IFERROR(VLOOKUP(C7,'COPY DATA XPRO'!$C$7:$AI$58,6,FALSE),0)</f>
        <v>1</v>
      </c>
      <c r="I7">
        <f>IFERROR(VLOOKUP(C7,'COPY DATA XPRO'!$C$7:$AI$58,7,FALSE),0)</f>
        <v>1</v>
      </c>
      <c r="J7">
        <f>IFERROR(VLOOKUP(C7,'COPY DATA XPRO'!$C$7:$AI$58,8,FALSE),0)</f>
        <v>1</v>
      </c>
      <c r="K7">
        <f>IFERROR(VLOOKUP(C7,'COPY DATA XPRO'!$C$7:$AI$58,9,FALSE),0)</f>
        <v>0</v>
      </c>
      <c r="L7">
        <f>IFERROR(VLOOKUP(C7,'COPY DATA XPRO'!$C$7:$AI$58,10,FALSE),0)</f>
        <v>0</v>
      </c>
      <c r="M7">
        <f>IFERROR(VLOOKUP(C7,'COPY DATA XPRO'!$C$7:$AI$58,11,FALSE),0)</f>
        <v>0</v>
      </c>
      <c r="N7">
        <f>IFERROR(VLOOKUP(C7,'COPY DATA XPRO'!$C$7:$AI$58,12,FALSE),0)</f>
        <v>0</v>
      </c>
      <c r="O7">
        <f>IFERROR(VLOOKUP(C7,'COPY DATA XPRO'!$C$7:$AI$58,13,FALSE),0)</f>
        <v>0</v>
      </c>
      <c r="P7">
        <f>IFERROR(VLOOKUP(C7,'COPY DATA XPRO'!$C$7:$AI$58,14,FALSE),0)</f>
        <v>0</v>
      </c>
      <c r="Q7">
        <f>IFERROR(VLOOKUP(C7,'COPY DATA XPRO'!$C$7:$AI$58,15,FALSE),0)</f>
        <v>0</v>
      </c>
      <c r="R7">
        <f>IFERROR(VLOOKUP(C7,'COPY DATA XPRO'!$C$7:$AI$58,16,FALSE),0)</f>
        <v>1</v>
      </c>
      <c r="S7">
        <f>IFERROR(VLOOKUP(C7,'COPY DATA XPRO'!$C$7:$AI$58,17,FALSE),0)</f>
        <v>0</v>
      </c>
      <c r="T7">
        <f>IFERROR(VLOOKUP(C7,'COPY DATA XPRO'!$C$7:$AI$58,18,FALSE),0)</f>
        <v>0</v>
      </c>
      <c r="U7">
        <f>IFERROR(VLOOKUP(C7,'COPY DATA XPRO'!$C$7:$AI$58,19,FALSE),0)</f>
        <v>0</v>
      </c>
      <c r="V7">
        <f>IFERROR(VLOOKUP(C7,'COPY DATA XPRO'!$C$7:$AI$58,20,FALSE),0)</f>
        <v>0</v>
      </c>
      <c r="W7">
        <f>IFERROR(VLOOKUP(C7,'COPY DATA XPRO'!$C$7:$AI$58,21,FALSE),0)</f>
        <v>0</v>
      </c>
      <c r="X7">
        <f>IFERROR(VLOOKUP(C7,'COPY DATA XPRO'!$C$7:$AI$58,22,FALSE),0)</f>
        <v>1</v>
      </c>
      <c r="Y7">
        <f>IFERROR(VLOOKUP(C7,'COPY DATA XPRO'!$C$7:$AI$58,23,FALSE),0)</f>
        <v>0</v>
      </c>
      <c r="Z7">
        <f>IFERROR(VLOOKUP(C7,'COPY DATA XPRO'!$C$7:$AI$58,24,FALSE),0)</f>
        <v>28</v>
      </c>
      <c r="AA7">
        <f>IFERROR(VLOOKUP(C7,'COPY DATA XPRO'!$C$7:$AI$58,25,FALSE),0)</f>
        <v>0</v>
      </c>
      <c r="AB7">
        <f>IFERROR(VLOOKUP(C7,'COPY DATA XPRO'!$C$7:$AI$58,26,FALSE),0)</f>
        <v>0</v>
      </c>
      <c r="AC7">
        <f>IFERROR(VLOOKUP(C7,'COPY DATA XPRO'!$C$7:$AI$58,27,FALSE),0)</f>
        <v>0</v>
      </c>
      <c r="AD7">
        <f>IFERROR(VLOOKUP(C7,'COPY DATA XPRO'!$C$7:$AI$58,28,FALSE),0)</f>
        <v>0</v>
      </c>
      <c r="AE7">
        <f>IFERROR(VLOOKUP(C7,'COPY DATA XPRO'!$C$7:$AI$58,29,FALSE),0)</f>
        <v>0</v>
      </c>
      <c r="AF7">
        <f>IFERROR(VLOOKUP(C7,'COPY DATA XPRO'!$C$7:$AI$58,30,FALSE),0)</f>
        <v>4</v>
      </c>
      <c r="AG7">
        <f>IFERROR(VLOOKUP(C7,'COPY DATA XPRO'!$C$7:$AI$58,31,FALSE),0)</f>
        <v>78.38</v>
      </c>
      <c r="AH7">
        <f>IFERROR(VLOOKUP(C7,'COPY DATA XPRO'!$C$7:$AI$58,32,FALSE),0)</f>
        <v>87.5</v>
      </c>
      <c r="AI7">
        <f>IFERROR(VLOOKUP(C7,'COPY DATA XPRO'!$C$7:$AI$58,33,FALSE),0)</f>
        <v>96.55</v>
      </c>
    </row>
    <row r="8" spans="2:35">
      <c r="C8" t="s">
        <v>80</v>
      </c>
      <c r="D8">
        <f>IFERROR(VLOOKUP(C8,'COPY DATA XPRO'!$C$7:$AI$58,2,FALSE),0)</f>
        <v>0</v>
      </c>
      <c r="E8">
        <f>IFERROR(VLOOKUP(C8,'COPY DATA XPRO'!$C$7:$AI$58,3,FALSE),0)</f>
        <v>6</v>
      </c>
      <c r="F8">
        <f>IFERROR(VLOOKUP(C8,'COPY DATA XPRO'!$C$7:$AI$58,4,FALSE),0)</f>
        <v>0</v>
      </c>
      <c r="G8">
        <f>IFERROR(VLOOKUP(C8,'COPY DATA XPRO'!$C$7:$AI$58,5,FALSE),0)</f>
        <v>0</v>
      </c>
      <c r="H8">
        <f>IFERROR(VLOOKUP(C8,'COPY DATA XPRO'!$C$7:$AI$58,6,FALSE),0)</f>
        <v>0</v>
      </c>
      <c r="I8">
        <f>IFERROR(VLOOKUP(C8,'COPY DATA XPRO'!$C$7:$AI$58,7,FALSE),0)</f>
        <v>0</v>
      </c>
      <c r="J8">
        <f>IFERROR(VLOOKUP(C8,'COPY DATA XPRO'!$C$7:$AI$58,8,FALSE),0)</f>
        <v>0</v>
      </c>
      <c r="K8">
        <f>IFERROR(VLOOKUP(C8,'COPY DATA XPRO'!$C$7:$AI$58,9,FALSE),0)</f>
        <v>0</v>
      </c>
      <c r="L8">
        <f>IFERROR(VLOOKUP(C8,'COPY DATA XPRO'!$C$7:$AI$58,10,FALSE),0)</f>
        <v>0</v>
      </c>
      <c r="M8">
        <f>IFERROR(VLOOKUP(C8,'COPY DATA XPRO'!$C$7:$AI$58,11,FALSE),0)</f>
        <v>0</v>
      </c>
      <c r="N8">
        <f>IFERROR(VLOOKUP(C8,'COPY DATA XPRO'!$C$7:$AI$58,12,FALSE),0)</f>
        <v>0</v>
      </c>
      <c r="O8">
        <f>IFERROR(VLOOKUP(C8,'COPY DATA XPRO'!$C$7:$AI$58,13,FALSE),0)</f>
        <v>0</v>
      </c>
      <c r="P8">
        <f>IFERROR(VLOOKUP(C8,'COPY DATA XPRO'!$C$7:$AI$58,14,FALSE),0)</f>
        <v>0</v>
      </c>
      <c r="Q8">
        <f>IFERROR(VLOOKUP(C8,'COPY DATA XPRO'!$C$7:$AI$58,15,FALSE),0)</f>
        <v>0</v>
      </c>
      <c r="R8">
        <f>IFERROR(VLOOKUP(C8,'COPY DATA XPRO'!$C$7:$AI$58,16,FALSE),0)</f>
        <v>0</v>
      </c>
      <c r="S8">
        <f>IFERROR(VLOOKUP(C8,'COPY DATA XPRO'!$C$7:$AI$58,17,FALSE),0)</f>
        <v>0</v>
      </c>
      <c r="T8">
        <f>IFERROR(VLOOKUP(C8,'COPY DATA XPRO'!$C$7:$AI$58,18,FALSE),0)</f>
        <v>0</v>
      </c>
      <c r="U8">
        <f>IFERROR(VLOOKUP(C8,'COPY DATA XPRO'!$C$7:$AI$58,19,FALSE),0)</f>
        <v>0</v>
      </c>
      <c r="V8">
        <f>IFERROR(VLOOKUP(C8,'COPY DATA XPRO'!$C$7:$AI$58,20,FALSE),0)</f>
        <v>0</v>
      </c>
      <c r="W8">
        <f>IFERROR(VLOOKUP(C8,'COPY DATA XPRO'!$C$7:$AI$58,21,FALSE),0)</f>
        <v>0</v>
      </c>
      <c r="X8">
        <f>IFERROR(VLOOKUP(C8,'COPY DATA XPRO'!$C$7:$AI$58,22,FALSE),0)</f>
        <v>0</v>
      </c>
      <c r="Y8">
        <f>IFERROR(VLOOKUP(C8,'COPY DATA XPRO'!$C$7:$AI$58,23,FALSE),0)</f>
        <v>1</v>
      </c>
      <c r="Z8">
        <f>IFERROR(VLOOKUP(C8,'COPY DATA XPRO'!$C$7:$AI$58,24,FALSE),0)</f>
        <v>5</v>
      </c>
      <c r="AA8">
        <f>IFERROR(VLOOKUP(C8,'COPY DATA XPRO'!$C$7:$AI$58,25,FALSE),0)</f>
        <v>0</v>
      </c>
      <c r="AB8">
        <f>IFERROR(VLOOKUP(C8,'COPY DATA XPRO'!$C$7:$AI$58,26,FALSE),0)</f>
        <v>0</v>
      </c>
      <c r="AC8">
        <f>IFERROR(VLOOKUP(C8,'COPY DATA XPRO'!$C$7:$AI$58,27,FALSE),0)</f>
        <v>0</v>
      </c>
      <c r="AD8">
        <f>IFERROR(VLOOKUP(C8,'COPY DATA XPRO'!$C$7:$AI$58,28,FALSE),0)</f>
        <v>0</v>
      </c>
      <c r="AE8">
        <f>IFERROR(VLOOKUP(C8,'COPY DATA XPRO'!$C$7:$AI$58,29,FALSE),0)</f>
        <v>0</v>
      </c>
      <c r="AF8">
        <f>IFERROR(VLOOKUP(C8,'COPY DATA XPRO'!$C$7:$AI$58,30,FALSE),0)</f>
        <v>0</v>
      </c>
      <c r="AG8">
        <f>IFERROR(VLOOKUP(C8,'COPY DATA XPRO'!$C$7:$AI$58,31,FALSE),0)</f>
        <v>100</v>
      </c>
      <c r="AH8">
        <f>IFERROR(VLOOKUP(C8,'COPY DATA XPRO'!$C$7:$AI$58,32,FALSE),0)</f>
        <v>83.33</v>
      </c>
      <c r="AI8">
        <f>IFERROR(VLOOKUP(C8,'COPY DATA XPRO'!$C$7:$AI$58,33,FALSE),0)</f>
        <v>83.33</v>
      </c>
    </row>
    <row r="9" spans="2:35">
      <c r="C9" t="s">
        <v>81</v>
      </c>
      <c r="D9">
        <f>IFERROR(VLOOKUP(C9,'COPY DATA XPRO'!$C$7:$AI$58,2,FALSE),0)</f>
        <v>0</v>
      </c>
      <c r="E9">
        <f>IFERROR(VLOOKUP(C9,'COPY DATA XPRO'!$C$7:$AI$58,3,FALSE),0)</f>
        <v>23</v>
      </c>
      <c r="F9">
        <f>IFERROR(VLOOKUP(C9,'COPY DATA XPRO'!$C$7:$AI$58,4,FALSE),0)</f>
        <v>0</v>
      </c>
      <c r="G9">
        <f>IFERROR(VLOOKUP(C9,'COPY DATA XPRO'!$C$7:$AI$58,5,FALSE),0)</f>
        <v>4</v>
      </c>
      <c r="H9">
        <f>IFERROR(VLOOKUP(C9,'COPY DATA XPRO'!$C$7:$AI$58,6,FALSE),0)</f>
        <v>0</v>
      </c>
      <c r="I9">
        <f>IFERROR(VLOOKUP(C9,'COPY DATA XPRO'!$C$7:$AI$58,7,FALSE),0)</f>
        <v>2</v>
      </c>
      <c r="J9">
        <f>IFERROR(VLOOKUP(C9,'COPY DATA XPRO'!$C$7:$AI$58,8,FALSE),0)</f>
        <v>0</v>
      </c>
      <c r="K9">
        <f>IFERROR(VLOOKUP(C9,'COPY DATA XPRO'!$C$7:$AI$58,9,FALSE),0)</f>
        <v>0</v>
      </c>
      <c r="L9">
        <f>IFERROR(VLOOKUP(C9,'COPY DATA XPRO'!$C$7:$AI$58,10,FALSE),0)</f>
        <v>0</v>
      </c>
      <c r="M9">
        <f>IFERROR(VLOOKUP(C9,'COPY DATA XPRO'!$C$7:$AI$58,11,FALSE),0)</f>
        <v>0</v>
      </c>
      <c r="N9">
        <f>IFERROR(VLOOKUP(C9,'COPY DATA XPRO'!$C$7:$AI$58,12,FALSE),0)</f>
        <v>0</v>
      </c>
      <c r="O9">
        <f>IFERROR(VLOOKUP(C9,'COPY DATA XPRO'!$C$7:$AI$58,13,FALSE),0)</f>
        <v>0</v>
      </c>
      <c r="P9">
        <f>IFERROR(VLOOKUP(C9,'COPY DATA XPRO'!$C$7:$AI$58,14,FALSE),0)</f>
        <v>0</v>
      </c>
      <c r="Q9">
        <f>IFERROR(VLOOKUP(C9,'COPY DATA XPRO'!$C$7:$AI$58,15,FALSE),0)</f>
        <v>0</v>
      </c>
      <c r="R9">
        <f>IFERROR(VLOOKUP(C9,'COPY DATA XPRO'!$C$7:$AI$58,16,FALSE),0)</f>
        <v>0</v>
      </c>
      <c r="S9">
        <f>IFERROR(VLOOKUP(C9,'COPY DATA XPRO'!$C$7:$AI$58,17,FALSE),0)</f>
        <v>0</v>
      </c>
      <c r="T9">
        <f>IFERROR(VLOOKUP(C9,'COPY DATA XPRO'!$C$7:$AI$58,18,FALSE),0)</f>
        <v>0</v>
      </c>
      <c r="U9">
        <f>IFERROR(VLOOKUP(C9,'COPY DATA XPRO'!$C$7:$AI$58,19,FALSE),0)</f>
        <v>0</v>
      </c>
      <c r="V9">
        <f>IFERROR(VLOOKUP(C9,'COPY DATA XPRO'!$C$7:$AI$58,20,FALSE),0)</f>
        <v>0</v>
      </c>
      <c r="W9">
        <f>IFERROR(VLOOKUP(C9,'COPY DATA XPRO'!$C$7:$AI$58,21,FALSE),0)</f>
        <v>0</v>
      </c>
      <c r="X9">
        <f>IFERROR(VLOOKUP(C9,'COPY DATA XPRO'!$C$7:$AI$58,22,FALSE),0)</f>
        <v>0</v>
      </c>
      <c r="Y9">
        <f>IFERROR(VLOOKUP(C9,'COPY DATA XPRO'!$C$7:$AI$58,23,FALSE),0)</f>
        <v>0</v>
      </c>
      <c r="Z9">
        <f>IFERROR(VLOOKUP(C9,'COPY DATA XPRO'!$C$7:$AI$58,24,FALSE),0)</f>
        <v>12</v>
      </c>
      <c r="AA9">
        <f>IFERROR(VLOOKUP(C9,'COPY DATA XPRO'!$C$7:$AI$58,25,FALSE),0)</f>
        <v>0</v>
      </c>
      <c r="AB9">
        <f>IFERROR(VLOOKUP(C9,'COPY DATA XPRO'!$C$7:$AI$58,26,FALSE),0)</f>
        <v>0</v>
      </c>
      <c r="AC9">
        <f>IFERROR(VLOOKUP(C9,'COPY DATA XPRO'!$C$7:$AI$58,27,FALSE),0)</f>
        <v>0</v>
      </c>
      <c r="AD9">
        <f>IFERROR(VLOOKUP(C9,'COPY DATA XPRO'!$C$7:$AI$58,28,FALSE),0)</f>
        <v>0</v>
      </c>
      <c r="AE9">
        <f>IFERROR(VLOOKUP(C9,'COPY DATA XPRO'!$C$7:$AI$58,29,FALSE),0)</f>
        <v>0</v>
      </c>
      <c r="AF9">
        <f>IFERROR(VLOOKUP(C9,'COPY DATA XPRO'!$C$7:$AI$58,30,FALSE),0)</f>
        <v>5</v>
      </c>
      <c r="AG9">
        <f>IFERROR(VLOOKUP(C9,'COPY DATA XPRO'!$C$7:$AI$58,31,FALSE),0)</f>
        <v>52.17</v>
      </c>
      <c r="AH9">
        <f>IFERROR(VLOOKUP(C9,'COPY DATA XPRO'!$C$7:$AI$58,32,FALSE),0)</f>
        <v>75</v>
      </c>
      <c r="AI9">
        <f>IFERROR(VLOOKUP(C9,'COPY DATA XPRO'!$C$7:$AI$58,33,FALSE),0)</f>
        <v>100</v>
      </c>
    </row>
    <row r="10" spans="2:35">
      <c r="C10" t="s">
        <v>82</v>
      </c>
      <c r="D10">
        <f>IFERROR(VLOOKUP(C10,'COPY DATA XPRO'!$C$7:$AI$58,2,FALSE),0)</f>
        <v>0</v>
      </c>
      <c r="E10">
        <f>IFERROR(VLOOKUP(C10,'COPY DATA XPRO'!$C$7:$AI$58,3,FALSE),0)</f>
        <v>30</v>
      </c>
      <c r="F10">
        <f>IFERROR(VLOOKUP(C10,'COPY DATA XPRO'!$C$7:$AI$58,4,FALSE),0)</f>
        <v>0</v>
      </c>
      <c r="G10">
        <f>IFERROR(VLOOKUP(C10,'COPY DATA XPRO'!$C$7:$AI$58,5,FALSE),0)</f>
        <v>1</v>
      </c>
      <c r="H10">
        <f>IFERROR(VLOOKUP(C10,'COPY DATA XPRO'!$C$7:$AI$58,6,FALSE),0)</f>
        <v>4</v>
      </c>
      <c r="I10">
        <f>IFERROR(VLOOKUP(C10,'COPY DATA XPRO'!$C$7:$AI$58,7,FALSE),0)</f>
        <v>2</v>
      </c>
      <c r="J10">
        <f>IFERROR(VLOOKUP(C10,'COPY DATA XPRO'!$C$7:$AI$58,8,FALSE),0)</f>
        <v>0</v>
      </c>
      <c r="K10">
        <f>IFERROR(VLOOKUP(C10,'COPY DATA XPRO'!$C$7:$AI$58,9,FALSE),0)</f>
        <v>1</v>
      </c>
      <c r="L10">
        <f>IFERROR(VLOOKUP(C10,'COPY DATA XPRO'!$C$7:$AI$58,10,FALSE),0)</f>
        <v>0</v>
      </c>
      <c r="M10">
        <f>IFERROR(VLOOKUP(C10,'COPY DATA XPRO'!$C$7:$AI$58,11,FALSE),0)</f>
        <v>0</v>
      </c>
      <c r="N10">
        <f>IFERROR(VLOOKUP(C10,'COPY DATA XPRO'!$C$7:$AI$58,12,FALSE),0)</f>
        <v>1</v>
      </c>
      <c r="O10">
        <f>IFERROR(VLOOKUP(C10,'COPY DATA XPRO'!$C$7:$AI$58,13,FALSE),0)</f>
        <v>0</v>
      </c>
      <c r="P10">
        <f>IFERROR(VLOOKUP(C10,'COPY DATA XPRO'!$C$7:$AI$58,14,FALSE),0)</f>
        <v>1</v>
      </c>
      <c r="Q10">
        <f>IFERROR(VLOOKUP(C10,'COPY DATA XPRO'!$C$7:$AI$58,15,FALSE),0)</f>
        <v>2</v>
      </c>
      <c r="R10">
        <f>IFERROR(VLOOKUP(C10,'COPY DATA XPRO'!$C$7:$AI$58,16,FALSE),0)</f>
        <v>0</v>
      </c>
      <c r="S10">
        <f>IFERROR(VLOOKUP(C10,'COPY DATA XPRO'!$C$7:$AI$58,17,FALSE),0)</f>
        <v>0</v>
      </c>
      <c r="T10">
        <f>IFERROR(VLOOKUP(C10,'COPY DATA XPRO'!$C$7:$AI$58,18,FALSE),0)</f>
        <v>0</v>
      </c>
      <c r="U10">
        <f>IFERROR(VLOOKUP(C10,'COPY DATA XPRO'!$C$7:$AI$58,19,FALSE),0)</f>
        <v>0</v>
      </c>
      <c r="V10">
        <f>IFERROR(VLOOKUP(C10,'COPY DATA XPRO'!$C$7:$AI$58,20,FALSE),0)</f>
        <v>0</v>
      </c>
      <c r="W10">
        <f>IFERROR(VLOOKUP(C10,'COPY DATA XPRO'!$C$7:$AI$58,21,FALSE),0)</f>
        <v>0</v>
      </c>
      <c r="X10">
        <f>IFERROR(VLOOKUP(C10,'COPY DATA XPRO'!$C$7:$AI$58,22,FALSE),0)</f>
        <v>2</v>
      </c>
      <c r="Y10">
        <f>IFERROR(VLOOKUP(C10,'COPY DATA XPRO'!$C$7:$AI$58,23,FALSE),0)</f>
        <v>0</v>
      </c>
      <c r="Z10">
        <f>IFERROR(VLOOKUP(C10,'COPY DATA XPRO'!$C$7:$AI$58,24,FALSE),0)</f>
        <v>12</v>
      </c>
      <c r="AA10">
        <f>IFERROR(VLOOKUP(C10,'COPY DATA XPRO'!$C$7:$AI$58,25,FALSE),0)</f>
        <v>0</v>
      </c>
      <c r="AB10">
        <f>IFERROR(VLOOKUP(C10,'COPY DATA XPRO'!$C$7:$AI$58,26,FALSE),0)</f>
        <v>1</v>
      </c>
      <c r="AC10">
        <f>IFERROR(VLOOKUP(C10,'COPY DATA XPRO'!$C$7:$AI$58,27,FALSE),0)</f>
        <v>0</v>
      </c>
      <c r="AD10">
        <f>IFERROR(VLOOKUP(C10,'COPY DATA XPRO'!$C$7:$AI$58,28,FALSE),0)</f>
        <v>0</v>
      </c>
      <c r="AE10">
        <f>IFERROR(VLOOKUP(C10,'COPY DATA XPRO'!$C$7:$AI$58,29,FALSE),0)</f>
        <v>1</v>
      </c>
      <c r="AF10">
        <f>IFERROR(VLOOKUP(C10,'COPY DATA XPRO'!$C$7:$AI$58,30,FALSE),0)</f>
        <v>6</v>
      </c>
      <c r="AG10">
        <f>IFERROR(VLOOKUP(C10,'COPY DATA XPRO'!$C$7:$AI$58,31,FALSE),0)</f>
        <v>53.33</v>
      </c>
      <c r="AH10">
        <f>IFERROR(VLOOKUP(C10,'COPY DATA XPRO'!$C$7:$AI$58,32,FALSE),0)</f>
        <v>57.14</v>
      </c>
      <c r="AI10">
        <f>IFERROR(VLOOKUP(C10,'COPY DATA XPRO'!$C$7:$AI$58,33,FALSE),0)</f>
        <v>80</v>
      </c>
    </row>
    <row r="11" spans="2:35">
      <c r="C11" t="s">
        <v>83</v>
      </c>
      <c r="D11">
        <f>IFERROR(VLOOKUP(C11,'COPY DATA XPRO'!$C$7:$AI$58,2,FALSE),0)</f>
        <v>0</v>
      </c>
      <c r="E11">
        <f>IFERROR(VLOOKUP(C11,'COPY DATA XPRO'!$C$7:$AI$58,3,FALSE),0)</f>
        <v>26</v>
      </c>
      <c r="F11">
        <f>IFERROR(VLOOKUP(C11,'COPY DATA XPRO'!$C$7:$AI$58,4,FALSE),0)</f>
        <v>2</v>
      </c>
      <c r="G11">
        <f>IFERROR(VLOOKUP(C11,'COPY DATA XPRO'!$C$7:$AI$58,5,FALSE),0)</f>
        <v>0</v>
      </c>
      <c r="H11">
        <f>IFERROR(VLOOKUP(C11,'COPY DATA XPRO'!$C$7:$AI$58,6,FALSE),0)</f>
        <v>0</v>
      </c>
      <c r="I11">
        <f>IFERROR(VLOOKUP(C11,'COPY DATA XPRO'!$C$7:$AI$58,7,FALSE),0)</f>
        <v>1</v>
      </c>
      <c r="J11">
        <f>IFERROR(VLOOKUP(C11,'COPY DATA XPRO'!$C$7:$AI$58,8,FALSE),0)</f>
        <v>3</v>
      </c>
      <c r="K11">
        <f>IFERROR(VLOOKUP(C11,'COPY DATA XPRO'!$C$7:$AI$58,9,FALSE),0)</f>
        <v>0</v>
      </c>
      <c r="L11">
        <f>IFERROR(VLOOKUP(C11,'COPY DATA XPRO'!$C$7:$AI$58,10,FALSE),0)</f>
        <v>0</v>
      </c>
      <c r="M11">
        <f>IFERROR(VLOOKUP(C11,'COPY DATA XPRO'!$C$7:$AI$58,11,FALSE),0)</f>
        <v>0</v>
      </c>
      <c r="N11">
        <f>IFERROR(VLOOKUP(C11,'COPY DATA XPRO'!$C$7:$AI$58,12,FALSE),0)</f>
        <v>0</v>
      </c>
      <c r="O11">
        <f>IFERROR(VLOOKUP(C11,'COPY DATA XPRO'!$C$7:$AI$58,13,FALSE),0)</f>
        <v>0</v>
      </c>
      <c r="P11">
        <f>IFERROR(VLOOKUP(C11,'COPY DATA XPRO'!$C$7:$AI$58,14,FALSE),0)</f>
        <v>0</v>
      </c>
      <c r="Q11">
        <f>IFERROR(VLOOKUP(C11,'COPY DATA XPRO'!$C$7:$AI$58,15,FALSE),0)</f>
        <v>0</v>
      </c>
      <c r="R11">
        <f>IFERROR(VLOOKUP(C11,'COPY DATA XPRO'!$C$7:$AI$58,16,FALSE),0)</f>
        <v>1</v>
      </c>
      <c r="S11">
        <f>IFERROR(VLOOKUP(C11,'COPY DATA XPRO'!$C$7:$AI$58,17,FALSE),0)</f>
        <v>0</v>
      </c>
      <c r="T11">
        <f>IFERROR(VLOOKUP(C11,'COPY DATA XPRO'!$C$7:$AI$58,18,FALSE),0)</f>
        <v>0</v>
      </c>
      <c r="U11">
        <f>IFERROR(VLOOKUP(C11,'COPY DATA XPRO'!$C$7:$AI$58,19,FALSE),0)</f>
        <v>0</v>
      </c>
      <c r="V11">
        <f>IFERROR(VLOOKUP(C11,'COPY DATA XPRO'!$C$7:$AI$58,20,FALSE),0)</f>
        <v>0</v>
      </c>
      <c r="W11">
        <f>IFERROR(VLOOKUP(C11,'COPY DATA XPRO'!$C$7:$AI$58,21,FALSE),0)</f>
        <v>0</v>
      </c>
      <c r="X11">
        <f>IFERROR(VLOOKUP(C11,'COPY DATA XPRO'!$C$7:$AI$58,22,FALSE),0)</f>
        <v>1</v>
      </c>
      <c r="Y11">
        <f>IFERROR(VLOOKUP(C11,'COPY DATA XPRO'!$C$7:$AI$58,23,FALSE),0)</f>
        <v>0</v>
      </c>
      <c r="Z11">
        <f>IFERROR(VLOOKUP(C11,'COPY DATA XPRO'!$C$7:$AI$58,24,FALSE),0)</f>
        <v>12</v>
      </c>
      <c r="AA11">
        <f>IFERROR(VLOOKUP(C11,'COPY DATA XPRO'!$C$7:$AI$58,25,FALSE),0)</f>
        <v>1</v>
      </c>
      <c r="AB11">
        <f>IFERROR(VLOOKUP(C11,'COPY DATA XPRO'!$C$7:$AI$58,26,FALSE),0)</f>
        <v>0</v>
      </c>
      <c r="AC11">
        <f>IFERROR(VLOOKUP(C11,'COPY DATA XPRO'!$C$7:$AI$58,27,FALSE),0)</f>
        <v>0</v>
      </c>
      <c r="AD11">
        <f>IFERROR(VLOOKUP(C11,'COPY DATA XPRO'!$C$7:$AI$58,28,FALSE),0)</f>
        <v>0</v>
      </c>
      <c r="AE11">
        <f>IFERROR(VLOOKUP(C11,'COPY DATA XPRO'!$C$7:$AI$58,29,FALSE),0)</f>
        <v>1</v>
      </c>
      <c r="AF11">
        <f>IFERROR(VLOOKUP(C11,'COPY DATA XPRO'!$C$7:$AI$58,30,FALSE),0)</f>
        <v>6</v>
      </c>
      <c r="AG11">
        <f>IFERROR(VLOOKUP(C11,'COPY DATA XPRO'!$C$7:$AI$58,31,FALSE),0)</f>
        <v>53.85</v>
      </c>
      <c r="AH11">
        <f>IFERROR(VLOOKUP(C11,'COPY DATA XPRO'!$C$7:$AI$58,32,FALSE),0)</f>
        <v>63.16</v>
      </c>
      <c r="AI11">
        <f>IFERROR(VLOOKUP(C11,'COPY DATA XPRO'!$C$7:$AI$58,33,FALSE),0)</f>
        <v>92.31</v>
      </c>
    </row>
    <row r="12" spans="2:35">
      <c r="C12" t="s">
        <v>84</v>
      </c>
      <c r="D12">
        <f>IFERROR(VLOOKUP(C12,'COPY DATA XPRO'!$C$7:$AI$58,2,FALSE),0)</f>
        <v>0</v>
      </c>
      <c r="E12">
        <f>IFERROR(VLOOKUP(C12,'COPY DATA XPRO'!$C$7:$AI$58,3,FALSE),0)</f>
        <v>24</v>
      </c>
      <c r="F12">
        <f>IFERROR(VLOOKUP(C12,'COPY DATA XPRO'!$C$7:$AI$58,4,FALSE),0)</f>
        <v>0</v>
      </c>
      <c r="G12">
        <f>IFERROR(VLOOKUP(C12,'COPY DATA XPRO'!$C$7:$AI$58,5,FALSE),0)</f>
        <v>0</v>
      </c>
      <c r="H12">
        <f>IFERROR(VLOOKUP(C12,'COPY DATA XPRO'!$C$7:$AI$58,6,FALSE),0)</f>
        <v>0</v>
      </c>
      <c r="I12">
        <f>IFERROR(VLOOKUP(C12,'COPY DATA XPRO'!$C$7:$AI$58,7,FALSE),0)</f>
        <v>1</v>
      </c>
      <c r="J12">
        <f>IFERROR(VLOOKUP(C12,'COPY DATA XPRO'!$C$7:$AI$58,8,FALSE),0)</f>
        <v>0</v>
      </c>
      <c r="K12">
        <f>IFERROR(VLOOKUP(C12,'COPY DATA XPRO'!$C$7:$AI$58,9,FALSE),0)</f>
        <v>1</v>
      </c>
      <c r="L12">
        <f>IFERROR(VLOOKUP(C12,'COPY DATA XPRO'!$C$7:$AI$58,10,FALSE),0)</f>
        <v>0</v>
      </c>
      <c r="M12">
        <f>IFERROR(VLOOKUP(C12,'COPY DATA XPRO'!$C$7:$AI$58,11,FALSE),0)</f>
        <v>0</v>
      </c>
      <c r="N12">
        <f>IFERROR(VLOOKUP(C12,'COPY DATA XPRO'!$C$7:$AI$58,12,FALSE),0)</f>
        <v>1</v>
      </c>
      <c r="O12">
        <f>IFERROR(VLOOKUP(C12,'COPY DATA XPRO'!$C$7:$AI$58,13,FALSE),0)</f>
        <v>0</v>
      </c>
      <c r="P12">
        <f>IFERROR(VLOOKUP(C12,'COPY DATA XPRO'!$C$7:$AI$58,14,FALSE),0)</f>
        <v>1</v>
      </c>
      <c r="Q12">
        <f>IFERROR(VLOOKUP(C12,'COPY DATA XPRO'!$C$7:$AI$58,15,FALSE),0)</f>
        <v>0</v>
      </c>
      <c r="R12">
        <f>IFERROR(VLOOKUP(C12,'COPY DATA XPRO'!$C$7:$AI$58,16,FALSE),0)</f>
        <v>1</v>
      </c>
      <c r="S12">
        <f>IFERROR(VLOOKUP(C12,'COPY DATA XPRO'!$C$7:$AI$58,17,FALSE),0)</f>
        <v>0</v>
      </c>
      <c r="T12">
        <f>IFERROR(VLOOKUP(C12,'COPY DATA XPRO'!$C$7:$AI$58,18,FALSE),0)</f>
        <v>0</v>
      </c>
      <c r="U12">
        <f>IFERROR(VLOOKUP(C12,'COPY DATA XPRO'!$C$7:$AI$58,19,FALSE),0)</f>
        <v>0</v>
      </c>
      <c r="V12">
        <f>IFERROR(VLOOKUP(C12,'COPY DATA XPRO'!$C$7:$AI$58,20,FALSE),0)</f>
        <v>0</v>
      </c>
      <c r="W12">
        <f>IFERROR(VLOOKUP(C12,'COPY DATA XPRO'!$C$7:$AI$58,21,FALSE),0)</f>
        <v>0</v>
      </c>
      <c r="X12">
        <f>IFERROR(VLOOKUP(C12,'COPY DATA XPRO'!$C$7:$AI$58,22,FALSE),0)</f>
        <v>1</v>
      </c>
      <c r="Y12">
        <f>IFERROR(VLOOKUP(C12,'COPY DATA XPRO'!$C$7:$AI$58,23,FALSE),0)</f>
        <v>1</v>
      </c>
      <c r="Z12">
        <f>IFERROR(VLOOKUP(C12,'COPY DATA XPRO'!$C$7:$AI$58,24,FALSE),0)</f>
        <v>12</v>
      </c>
      <c r="AA12">
        <f>IFERROR(VLOOKUP(C12,'COPY DATA XPRO'!$C$7:$AI$58,25,FALSE),0)</f>
        <v>0</v>
      </c>
      <c r="AB12">
        <f>IFERROR(VLOOKUP(C12,'COPY DATA XPRO'!$C$7:$AI$58,26,FALSE),0)</f>
        <v>1</v>
      </c>
      <c r="AC12">
        <f>IFERROR(VLOOKUP(C12,'COPY DATA XPRO'!$C$7:$AI$58,27,FALSE),0)</f>
        <v>0</v>
      </c>
      <c r="AD12">
        <f>IFERROR(VLOOKUP(C12,'COPY DATA XPRO'!$C$7:$AI$58,28,FALSE),0)</f>
        <v>0</v>
      </c>
      <c r="AE12">
        <f>IFERROR(VLOOKUP(C12,'COPY DATA XPRO'!$C$7:$AI$58,29,FALSE),0)</f>
        <v>1</v>
      </c>
      <c r="AF12">
        <f>IFERROR(VLOOKUP(C12,'COPY DATA XPRO'!$C$7:$AI$58,30,FALSE),0)</f>
        <v>6</v>
      </c>
      <c r="AG12">
        <f>IFERROR(VLOOKUP(C12,'COPY DATA XPRO'!$C$7:$AI$58,31,FALSE),0)</f>
        <v>66.67</v>
      </c>
      <c r="AH12">
        <f>IFERROR(VLOOKUP(C12,'COPY DATA XPRO'!$C$7:$AI$58,32,FALSE),0)</f>
        <v>75</v>
      </c>
      <c r="AI12">
        <f>IFERROR(VLOOKUP(C12,'COPY DATA XPRO'!$C$7:$AI$58,33,FALSE),0)</f>
        <v>80</v>
      </c>
    </row>
    <row r="13" spans="2:35">
      <c r="C13" t="s">
        <v>85</v>
      </c>
      <c r="D13">
        <f>IFERROR(VLOOKUP(C13,'COPY DATA XPRO'!$C$7:$AI$58,2,FALSE),0)</f>
        <v>0</v>
      </c>
      <c r="E13">
        <f>IFERROR(VLOOKUP(C13,'COPY DATA XPRO'!$C$7:$AI$58,3,FALSE),0)</f>
        <v>14</v>
      </c>
      <c r="F13">
        <f>IFERROR(VLOOKUP(C13,'COPY DATA XPRO'!$C$7:$AI$58,4,FALSE),0)</f>
        <v>0</v>
      </c>
      <c r="G13">
        <f>IFERROR(VLOOKUP(C13,'COPY DATA XPRO'!$C$7:$AI$58,5,FALSE),0)</f>
        <v>0</v>
      </c>
      <c r="H13">
        <f>IFERROR(VLOOKUP(C13,'COPY DATA XPRO'!$C$7:$AI$58,6,FALSE),0)</f>
        <v>1</v>
      </c>
      <c r="I13">
        <f>IFERROR(VLOOKUP(C13,'COPY DATA XPRO'!$C$7:$AI$58,7,FALSE),0)</f>
        <v>1</v>
      </c>
      <c r="J13">
        <f>IFERROR(VLOOKUP(C13,'COPY DATA XPRO'!$C$7:$AI$58,8,FALSE),0)</f>
        <v>0</v>
      </c>
      <c r="K13">
        <f>IFERROR(VLOOKUP(C13,'COPY DATA XPRO'!$C$7:$AI$58,9,FALSE),0)</f>
        <v>0</v>
      </c>
      <c r="L13">
        <f>IFERROR(VLOOKUP(C13,'COPY DATA XPRO'!$C$7:$AI$58,10,FALSE),0)</f>
        <v>0</v>
      </c>
      <c r="M13">
        <f>IFERROR(VLOOKUP(C13,'COPY DATA XPRO'!$C$7:$AI$58,11,FALSE),0)</f>
        <v>0</v>
      </c>
      <c r="N13">
        <f>IFERROR(VLOOKUP(C13,'COPY DATA XPRO'!$C$7:$AI$58,12,FALSE),0)</f>
        <v>0</v>
      </c>
      <c r="O13">
        <f>IFERROR(VLOOKUP(C13,'COPY DATA XPRO'!$C$7:$AI$58,13,FALSE),0)</f>
        <v>0</v>
      </c>
      <c r="P13">
        <f>IFERROR(VLOOKUP(C13,'COPY DATA XPRO'!$C$7:$AI$58,14,FALSE),0)</f>
        <v>0</v>
      </c>
      <c r="Q13">
        <f>IFERROR(VLOOKUP(C13,'COPY DATA XPRO'!$C$7:$AI$58,15,FALSE),0)</f>
        <v>0</v>
      </c>
      <c r="R13">
        <f>IFERROR(VLOOKUP(C13,'COPY DATA XPRO'!$C$7:$AI$58,16,FALSE),0)</f>
        <v>0</v>
      </c>
      <c r="S13">
        <f>IFERROR(VLOOKUP(C13,'COPY DATA XPRO'!$C$7:$AI$58,17,FALSE),0)</f>
        <v>0</v>
      </c>
      <c r="T13">
        <f>IFERROR(VLOOKUP(C13,'COPY DATA XPRO'!$C$7:$AI$58,18,FALSE),0)</f>
        <v>0</v>
      </c>
      <c r="U13">
        <f>IFERROR(VLOOKUP(C13,'COPY DATA XPRO'!$C$7:$AI$58,19,FALSE),0)</f>
        <v>0</v>
      </c>
      <c r="V13">
        <f>IFERROR(VLOOKUP(C13,'COPY DATA XPRO'!$C$7:$AI$58,20,FALSE),0)</f>
        <v>0</v>
      </c>
      <c r="W13">
        <f>IFERROR(VLOOKUP(C13,'COPY DATA XPRO'!$C$7:$AI$58,21,FALSE),0)</f>
        <v>0</v>
      </c>
      <c r="X13">
        <f>IFERROR(VLOOKUP(C13,'COPY DATA XPRO'!$C$7:$AI$58,22,FALSE),0)</f>
        <v>0</v>
      </c>
      <c r="Y13">
        <f>IFERROR(VLOOKUP(C13,'COPY DATA XPRO'!$C$7:$AI$58,23,FALSE),0)</f>
        <v>1</v>
      </c>
      <c r="Z13">
        <f>IFERROR(VLOOKUP(C13,'COPY DATA XPRO'!$C$7:$AI$58,24,FALSE),0)</f>
        <v>6</v>
      </c>
      <c r="AA13">
        <f>IFERROR(VLOOKUP(C13,'COPY DATA XPRO'!$C$7:$AI$58,25,FALSE),0)</f>
        <v>0</v>
      </c>
      <c r="AB13">
        <f>IFERROR(VLOOKUP(C13,'COPY DATA XPRO'!$C$7:$AI$58,26,FALSE),0)</f>
        <v>0</v>
      </c>
      <c r="AC13">
        <f>IFERROR(VLOOKUP(C13,'COPY DATA XPRO'!$C$7:$AI$58,27,FALSE),0)</f>
        <v>0</v>
      </c>
      <c r="AD13">
        <f>IFERROR(VLOOKUP(C13,'COPY DATA XPRO'!$C$7:$AI$58,28,FALSE),0)</f>
        <v>1</v>
      </c>
      <c r="AE13">
        <f>IFERROR(VLOOKUP(C13,'COPY DATA XPRO'!$C$7:$AI$58,29,FALSE),0)</f>
        <v>1</v>
      </c>
      <c r="AF13">
        <f>IFERROR(VLOOKUP(C13,'COPY DATA XPRO'!$C$7:$AI$58,30,FALSE),0)</f>
        <v>4</v>
      </c>
      <c r="AG13">
        <f>IFERROR(VLOOKUP(C13,'COPY DATA XPRO'!$C$7:$AI$58,31,FALSE),0)</f>
        <v>57.14</v>
      </c>
      <c r="AH13">
        <f>IFERROR(VLOOKUP(C13,'COPY DATA XPRO'!$C$7:$AI$58,32,FALSE),0)</f>
        <v>66.67</v>
      </c>
      <c r="AI13">
        <f>IFERROR(VLOOKUP(C13,'COPY DATA XPRO'!$C$7:$AI$58,33,FALSE),0)</f>
        <v>85.71</v>
      </c>
    </row>
    <row r="14" spans="2:35">
      <c r="C14" t="s">
        <v>86</v>
      </c>
      <c r="D14">
        <f>IFERROR(VLOOKUP(C14,'COPY DATA XPRO'!$C$7:$AI$58,2,FALSE),0)</f>
        <v>0</v>
      </c>
      <c r="E14">
        <f>IFERROR(VLOOKUP(C14,'COPY DATA XPRO'!$C$7:$AI$58,3,FALSE),0)</f>
        <v>20</v>
      </c>
      <c r="F14">
        <f>IFERROR(VLOOKUP(C14,'COPY DATA XPRO'!$C$7:$AI$58,4,FALSE),0)</f>
        <v>0</v>
      </c>
      <c r="G14">
        <f>IFERROR(VLOOKUP(C14,'COPY DATA XPRO'!$C$7:$AI$58,5,FALSE),0)</f>
        <v>0</v>
      </c>
      <c r="H14">
        <f>IFERROR(VLOOKUP(C14,'COPY DATA XPRO'!$C$7:$AI$58,6,FALSE),0)</f>
        <v>1</v>
      </c>
      <c r="I14">
        <f>IFERROR(VLOOKUP(C14,'COPY DATA XPRO'!$C$7:$AI$58,7,FALSE),0)</f>
        <v>2</v>
      </c>
      <c r="J14">
        <f>IFERROR(VLOOKUP(C14,'COPY DATA XPRO'!$C$7:$AI$58,8,FALSE),0)</f>
        <v>2</v>
      </c>
      <c r="K14">
        <f>IFERROR(VLOOKUP(C14,'COPY DATA XPRO'!$C$7:$AI$58,9,FALSE),0)</f>
        <v>0</v>
      </c>
      <c r="L14">
        <f>IFERROR(VLOOKUP(C14,'COPY DATA XPRO'!$C$7:$AI$58,10,FALSE),0)</f>
        <v>0</v>
      </c>
      <c r="M14">
        <f>IFERROR(VLOOKUP(C14,'COPY DATA XPRO'!$C$7:$AI$58,11,FALSE),0)</f>
        <v>0</v>
      </c>
      <c r="N14">
        <f>IFERROR(VLOOKUP(C14,'COPY DATA XPRO'!$C$7:$AI$58,12,FALSE),0)</f>
        <v>0</v>
      </c>
      <c r="O14">
        <f>IFERROR(VLOOKUP(C14,'COPY DATA XPRO'!$C$7:$AI$58,13,FALSE),0)</f>
        <v>0</v>
      </c>
      <c r="P14">
        <f>IFERROR(VLOOKUP(C14,'COPY DATA XPRO'!$C$7:$AI$58,14,FALSE),0)</f>
        <v>0</v>
      </c>
      <c r="Q14">
        <f>IFERROR(VLOOKUP(C14,'COPY DATA XPRO'!$C$7:$AI$58,15,FALSE),0)</f>
        <v>0</v>
      </c>
      <c r="R14">
        <f>IFERROR(VLOOKUP(C14,'COPY DATA XPRO'!$C$7:$AI$58,16,FALSE),0)</f>
        <v>1</v>
      </c>
      <c r="S14">
        <f>IFERROR(VLOOKUP(C14,'COPY DATA XPRO'!$C$7:$AI$58,17,FALSE),0)</f>
        <v>0</v>
      </c>
      <c r="T14">
        <f>IFERROR(VLOOKUP(C14,'COPY DATA XPRO'!$C$7:$AI$58,18,FALSE),0)</f>
        <v>0</v>
      </c>
      <c r="U14">
        <f>IFERROR(VLOOKUP(C14,'COPY DATA XPRO'!$C$7:$AI$58,19,FALSE),0)</f>
        <v>0</v>
      </c>
      <c r="V14">
        <f>IFERROR(VLOOKUP(C14,'COPY DATA XPRO'!$C$7:$AI$58,20,FALSE),0)</f>
        <v>0</v>
      </c>
      <c r="W14">
        <f>IFERROR(VLOOKUP(C14,'COPY DATA XPRO'!$C$7:$AI$58,21,FALSE),0)</f>
        <v>0</v>
      </c>
      <c r="X14">
        <f>IFERROR(VLOOKUP(C14,'COPY DATA XPRO'!$C$7:$AI$58,22,FALSE),0)</f>
        <v>1</v>
      </c>
      <c r="Y14">
        <f>IFERROR(VLOOKUP(C14,'COPY DATA XPRO'!$C$7:$AI$58,23,FALSE),0)</f>
        <v>0</v>
      </c>
      <c r="Z14">
        <f>IFERROR(VLOOKUP(C14,'COPY DATA XPRO'!$C$7:$AI$58,24,FALSE),0)</f>
        <v>10</v>
      </c>
      <c r="AA14">
        <f>IFERROR(VLOOKUP(C14,'COPY DATA XPRO'!$C$7:$AI$58,25,FALSE),0)</f>
        <v>0</v>
      </c>
      <c r="AB14">
        <f>IFERROR(VLOOKUP(C14,'COPY DATA XPRO'!$C$7:$AI$58,26,FALSE),0)</f>
        <v>0</v>
      </c>
      <c r="AC14">
        <f>IFERROR(VLOOKUP(C14,'COPY DATA XPRO'!$C$7:$AI$58,27,FALSE),0)</f>
        <v>0</v>
      </c>
      <c r="AD14">
        <f>IFERROR(VLOOKUP(C14,'COPY DATA XPRO'!$C$7:$AI$58,28,FALSE),0)</f>
        <v>0</v>
      </c>
      <c r="AE14">
        <f>IFERROR(VLOOKUP(C14,'COPY DATA XPRO'!$C$7:$AI$58,29,FALSE),0)</f>
        <v>0</v>
      </c>
      <c r="AF14">
        <f>IFERROR(VLOOKUP(C14,'COPY DATA XPRO'!$C$7:$AI$58,30,FALSE),0)</f>
        <v>4</v>
      </c>
      <c r="AG14">
        <f>IFERROR(VLOOKUP(C14,'COPY DATA XPRO'!$C$7:$AI$58,31,FALSE),0)</f>
        <v>55</v>
      </c>
      <c r="AH14">
        <f>IFERROR(VLOOKUP(C14,'COPY DATA XPRO'!$C$7:$AI$58,32,FALSE),0)</f>
        <v>71.430000000000007</v>
      </c>
      <c r="AI14">
        <f>IFERROR(VLOOKUP(C14,'COPY DATA XPRO'!$C$7:$AI$58,33,FALSE),0)</f>
        <v>90.91</v>
      </c>
    </row>
    <row r="15" spans="2:35">
      <c r="C15" t="s">
        <v>87</v>
      </c>
      <c r="D15">
        <f>IFERROR(VLOOKUP(C15,'COPY DATA XPRO'!$C$7:$AI$58,2,FALSE),0)</f>
        <v>0</v>
      </c>
      <c r="E15">
        <f>IFERROR(VLOOKUP(C15,'COPY DATA XPRO'!$C$7:$AI$58,3,FALSE),0)</f>
        <v>57</v>
      </c>
      <c r="F15">
        <f>IFERROR(VLOOKUP(C15,'COPY DATA XPRO'!$C$7:$AI$58,4,FALSE),0)</f>
        <v>0</v>
      </c>
      <c r="G15">
        <f>IFERROR(VLOOKUP(C15,'COPY DATA XPRO'!$C$7:$AI$58,5,FALSE),0)</f>
        <v>0</v>
      </c>
      <c r="H15">
        <f>IFERROR(VLOOKUP(C15,'COPY DATA XPRO'!$C$7:$AI$58,6,FALSE),0)</f>
        <v>0</v>
      </c>
      <c r="I15">
        <f>IFERROR(VLOOKUP(C15,'COPY DATA XPRO'!$C$7:$AI$58,7,FALSE),0)</f>
        <v>0</v>
      </c>
      <c r="J15">
        <f>IFERROR(VLOOKUP(C15,'COPY DATA XPRO'!$C$7:$AI$58,8,FALSE),0)</f>
        <v>8</v>
      </c>
      <c r="K15">
        <f>IFERROR(VLOOKUP(C15,'COPY DATA XPRO'!$C$7:$AI$58,9,FALSE),0)</f>
        <v>0</v>
      </c>
      <c r="L15">
        <f>IFERROR(VLOOKUP(C15,'COPY DATA XPRO'!$C$7:$AI$58,10,FALSE),0)</f>
        <v>0</v>
      </c>
      <c r="M15">
        <f>IFERROR(VLOOKUP(C15,'COPY DATA XPRO'!$C$7:$AI$58,11,FALSE),0)</f>
        <v>0</v>
      </c>
      <c r="N15">
        <f>IFERROR(VLOOKUP(C15,'COPY DATA XPRO'!$C$7:$AI$58,12,FALSE),0)</f>
        <v>1</v>
      </c>
      <c r="O15">
        <f>IFERROR(VLOOKUP(C15,'COPY DATA XPRO'!$C$7:$AI$58,13,FALSE),0)</f>
        <v>0</v>
      </c>
      <c r="P15">
        <f>IFERROR(VLOOKUP(C15,'COPY DATA XPRO'!$C$7:$AI$58,14,FALSE),0)</f>
        <v>1</v>
      </c>
      <c r="Q15">
        <f>IFERROR(VLOOKUP(C15,'COPY DATA XPRO'!$C$7:$AI$58,15,FALSE),0)</f>
        <v>0</v>
      </c>
      <c r="R15">
        <f>IFERROR(VLOOKUP(C15,'COPY DATA XPRO'!$C$7:$AI$58,16,FALSE),0)</f>
        <v>0</v>
      </c>
      <c r="S15">
        <f>IFERROR(VLOOKUP(C15,'COPY DATA XPRO'!$C$7:$AI$58,17,FALSE),0)</f>
        <v>0</v>
      </c>
      <c r="T15">
        <f>IFERROR(VLOOKUP(C15,'COPY DATA XPRO'!$C$7:$AI$58,18,FALSE),0)</f>
        <v>0</v>
      </c>
      <c r="U15">
        <f>IFERROR(VLOOKUP(C15,'COPY DATA XPRO'!$C$7:$AI$58,19,FALSE),0)</f>
        <v>0</v>
      </c>
      <c r="V15">
        <f>IFERROR(VLOOKUP(C15,'COPY DATA XPRO'!$C$7:$AI$58,20,FALSE),0)</f>
        <v>0</v>
      </c>
      <c r="W15">
        <f>IFERROR(VLOOKUP(C15,'COPY DATA XPRO'!$C$7:$AI$58,21,FALSE),0)</f>
        <v>0</v>
      </c>
      <c r="X15">
        <f>IFERROR(VLOOKUP(C15,'COPY DATA XPRO'!$C$7:$AI$58,22,FALSE),0)</f>
        <v>0</v>
      </c>
      <c r="Y15">
        <f>IFERROR(VLOOKUP(C15,'COPY DATA XPRO'!$C$7:$AI$58,23,FALSE),0)</f>
        <v>0</v>
      </c>
      <c r="Z15">
        <f>IFERROR(VLOOKUP(C15,'COPY DATA XPRO'!$C$7:$AI$58,24,FALSE),0)</f>
        <v>40</v>
      </c>
      <c r="AA15">
        <f>IFERROR(VLOOKUP(C15,'COPY DATA XPRO'!$C$7:$AI$58,25,FALSE),0)</f>
        <v>0</v>
      </c>
      <c r="AB15">
        <f>IFERROR(VLOOKUP(C15,'COPY DATA XPRO'!$C$7:$AI$58,26,FALSE),0)</f>
        <v>0</v>
      </c>
      <c r="AC15">
        <f>IFERROR(VLOOKUP(C15,'COPY DATA XPRO'!$C$7:$AI$58,27,FALSE),0)</f>
        <v>0</v>
      </c>
      <c r="AD15">
        <f>IFERROR(VLOOKUP(C15,'COPY DATA XPRO'!$C$7:$AI$58,28,FALSE),0)</f>
        <v>0</v>
      </c>
      <c r="AE15">
        <f>IFERROR(VLOOKUP(C15,'COPY DATA XPRO'!$C$7:$AI$58,29,FALSE),0)</f>
        <v>0</v>
      </c>
      <c r="AF15">
        <f>IFERROR(VLOOKUP(C15,'COPY DATA XPRO'!$C$7:$AI$58,30,FALSE),0)</f>
        <v>8</v>
      </c>
      <c r="AG15">
        <f>IFERROR(VLOOKUP(C15,'COPY DATA XPRO'!$C$7:$AI$58,31,FALSE),0)</f>
        <v>71.930000000000007</v>
      </c>
      <c r="AH15">
        <f>IFERROR(VLOOKUP(C15,'COPY DATA XPRO'!$C$7:$AI$58,32,FALSE),0)</f>
        <v>81.63</v>
      </c>
      <c r="AI15">
        <f>IFERROR(VLOOKUP(C15,'COPY DATA XPRO'!$C$7:$AI$58,33,FALSE),0)</f>
        <v>97.56</v>
      </c>
    </row>
    <row r="16" spans="2:35">
      <c r="B16" t="s">
        <v>38</v>
      </c>
      <c r="C16" t="s">
        <v>88</v>
      </c>
      <c r="D16">
        <f>IFERROR(VLOOKUP(C16,'COPY DATA XPRO'!$C$7:$AI$58,2,FALSE),0)</f>
        <v>0</v>
      </c>
      <c r="E16">
        <f>IFERROR(VLOOKUP(C16,'COPY DATA XPRO'!$C$7:$AI$58,3,FALSE),0)</f>
        <v>14</v>
      </c>
      <c r="F16">
        <f>IFERROR(VLOOKUP(C16,'COPY DATA XPRO'!$C$7:$AI$58,4,FALSE),0)</f>
        <v>0</v>
      </c>
      <c r="G16">
        <f>IFERROR(VLOOKUP(C16,'COPY DATA XPRO'!$C$7:$AI$58,5,FALSE),0)</f>
        <v>0</v>
      </c>
      <c r="H16">
        <f>IFERROR(VLOOKUP(C16,'COPY DATA XPRO'!$C$7:$AI$58,6,FALSE),0)</f>
        <v>0</v>
      </c>
      <c r="I16">
        <f>IFERROR(VLOOKUP(C16,'COPY DATA XPRO'!$C$7:$AI$58,7,FALSE),0)</f>
        <v>0</v>
      </c>
      <c r="J16">
        <f>IFERROR(VLOOKUP(C16,'COPY DATA XPRO'!$C$7:$AI$58,8,FALSE),0)</f>
        <v>0</v>
      </c>
      <c r="K16">
        <f>IFERROR(VLOOKUP(C16,'COPY DATA XPRO'!$C$7:$AI$58,9,FALSE),0)</f>
        <v>0</v>
      </c>
      <c r="L16">
        <f>IFERROR(VLOOKUP(C16,'COPY DATA XPRO'!$C$7:$AI$58,10,FALSE),0)</f>
        <v>0</v>
      </c>
      <c r="M16">
        <f>IFERROR(VLOOKUP(C16,'COPY DATA XPRO'!$C$7:$AI$58,11,FALSE),0)</f>
        <v>0</v>
      </c>
      <c r="N16">
        <f>IFERROR(VLOOKUP(C16,'COPY DATA XPRO'!$C$7:$AI$58,12,FALSE),0)</f>
        <v>0</v>
      </c>
      <c r="O16">
        <f>IFERROR(VLOOKUP(C16,'COPY DATA XPRO'!$C$7:$AI$58,13,FALSE),0)</f>
        <v>0</v>
      </c>
      <c r="P16">
        <f>IFERROR(VLOOKUP(C16,'COPY DATA XPRO'!$C$7:$AI$58,14,FALSE),0)</f>
        <v>0</v>
      </c>
      <c r="Q16">
        <f>IFERROR(VLOOKUP(C16,'COPY DATA XPRO'!$C$7:$AI$58,15,FALSE),0)</f>
        <v>0</v>
      </c>
      <c r="R16">
        <f>IFERROR(VLOOKUP(C16,'COPY DATA XPRO'!$C$7:$AI$58,16,FALSE),0)</f>
        <v>0</v>
      </c>
      <c r="S16">
        <f>IFERROR(VLOOKUP(C16,'COPY DATA XPRO'!$C$7:$AI$58,17,FALSE),0)</f>
        <v>0</v>
      </c>
      <c r="T16">
        <f>IFERROR(VLOOKUP(C16,'COPY DATA XPRO'!$C$7:$AI$58,18,FALSE),0)</f>
        <v>0</v>
      </c>
      <c r="U16">
        <f>IFERROR(VLOOKUP(C16,'COPY DATA XPRO'!$C$7:$AI$58,19,FALSE),0)</f>
        <v>0</v>
      </c>
      <c r="V16">
        <f>IFERROR(VLOOKUP(C16,'COPY DATA XPRO'!$C$7:$AI$58,20,FALSE),0)</f>
        <v>0</v>
      </c>
      <c r="W16">
        <f>IFERROR(VLOOKUP(C16,'COPY DATA XPRO'!$C$7:$AI$58,21,FALSE),0)</f>
        <v>0</v>
      </c>
      <c r="X16">
        <f>IFERROR(VLOOKUP(C16,'COPY DATA XPRO'!$C$7:$AI$58,22,FALSE),0)</f>
        <v>0</v>
      </c>
      <c r="Y16">
        <f>IFERROR(VLOOKUP(C16,'COPY DATA XPRO'!$C$7:$AI$58,23,FALSE),0)</f>
        <v>0</v>
      </c>
      <c r="Z16">
        <f>IFERROR(VLOOKUP(C16,'COPY DATA XPRO'!$C$7:$AI$58,24,FALSE),0)</f>
        <v>14</v>
      </c>
      <c r="AA16">
        <f>IFERROR(VLOOKUP(C16,'COPY DATA XPRO'!$C$7:$AI$58,25,FALSE),0)</f>
        <v>0</v>
      </c>
      <c r="AB16">
        <f>IFERROR(VLOOKUP(C16,'COPY DATA XPRO'!$C$7:$AI$58,26,FALSE),0)</f>
        <v>0</v>
      </c>
      <c r="AC16">
        <f>IFERROR(VLOOKUP(C16,'COPY DATA XPRO'!$C$7:$AI$58,27,FALSE),0)</f>
        <v>0</v>
      </c>
      <c r="AD16">
        <f>IFERROR(VLOOKUP(C16,'COPY DATA XPRO'!$C$7:$AI$58,28,FALSE),0)</f>
        <v>0</v>
      </c>
      <c r="AE16">
        <f>IFERROR(VLOOKUP(C16,'COPY DATA XPRO'!$C$7:$AI$58,29,FALSE),0)</f>
        <v>0</v>
      </c>
      <c r="AF16">
        <f>IFERROR(VLOOKUP(C16,'COPY DATA XPRO'!$C$7:$AI$58,30,FALSE),0)</f>
        <v>0</v>
      </c>
      <c r="AG16">
        <f>IFERROR(VLOOKUP(C16,'COPY DATA XPRO'!$C$7:$AI$58,31,FALSE),0)</f>
        <v>100</v>
      </c>
      <c r="AH16">
        <f>IFERROR(VLOOKUP(C16,'COPY DATA XPRO'!$C$7:$AI$58,32,FALSE),0)</f>
        <v>100</v>
      </c>
      <c r="AI16">
        <f>IFERROR(VLOOKUP(C16,'COPY DATA XPRO'!$C$7:$AI$58,33,FALSE),0)</f>
        <v>100</v>
      </c>
    </row>
    <row r="17" spans="2:35">
      <c r="C17" t="s">
        <v>89</v>
      </c>
      <c r="D17">
        <f>IFERROR(VLOOKUP(C17,'COPY DATA XPRO'!$C$7:$AI$58,2,FALSE),0)</f>
        <v>0</v>
      </c>
      <c r="E17">
        <f>IFERROR(VLOOKUP(C17,'COPY DATA XPRO'!$C$7:$AI$58,3,FALSE),0)</f>
        <v>26</v>
      </c>
      <c r="F17">
        <f>IFERROR(VLOOKUP(C17,'COPY DATA XPRO'!$C$7:$AI$58,4,FALSE),0)</f>
        <v>0</v>
      </c>
      <c r="G17">
        <f>IFERROR(VLOOKUP(C17,'COPY DATA XPRO'!$C$7:$AI$58,5,FALSE),0)</f>
        <v>0</v>
      </c>
      <c r="H17">
        <f>IFERROR(VLOOKUP(C17,'COPY DATA XPRO'!$C$7:$AI$58,6,FALSE),0)</f>
        <v>0</v>
      </c>
      <c r="I17">
        <f>IFERROR(VLOOKUP(C17,'COPY DATA XPRO'!$C$7:$AI$58,7,FALSE),0)</f>
        <v>0</v>
      </c>
      <c r="J17">
        <f>IFERROR(VLOOKUP(C17,'COPY DATA XPRO'!$C$7:$AI$58,8,FALSE),0)</f>
        <v>2</v>
      </c>
      <c r="K17">
        <f>IFERROR(VLOOKUP(C17,'COPY DATA XPRO'!$C$7:$AI$58,9,FALSE),0)</f>
        <v>1</v>
      </c>
      <c r="L17">
        <f>IFERROR(VLOOKUP(C17,'COPY DATA XPRO'!$C$7:$AI$58,10,FALSE),0)</f>
        <v>0</v>
      </c>
      <c r="M17">
        <f>IFERROR(VLOOKUP(C17,'COPY DATA XPRO'!$C$7:$AI$58,11,FALSE),0)</f>
        <v>0</v>
      </c>
      <c r="N17">
        <f>IFERROR(VLOOKUP(C17,'COPY DATA XPRO'!$C$7:$AI$58,12,FALSE),0)</f>
        <v>0</v>
      </c>
      <c r="O17">
        <f>IFERROR(VLOOKUP(C17,'COPY DATA XPRO'!$C$7:$AI$58,13,FALSE),0)</f>
        <v>0</v>
      </c>
      <c r="P17">
        <f>IFERROR(VLOOKUP(C17,'COPY DATA XPRO'!$C$7:$AI$58,14,FALSE),0)</f>
        <v>0</v>
      </c>
      <c r="Q17">
        <f>IFERROR(VLOOKUP(C17,'COPY DATA XPRO'!$C$7:$AI$58,15,FALSE),0)</f>
        <v>0</v>
      </c>
      <c r="R17">
        <f>IFERROR(VLOOKUP(C17,'COPY DATA XPRO'!$C$7:$AI$58,16,FALSE),0)</f>
        <v>0</v>
      </c>
      <c r="S17">
        <f>IFERROR(VLOOKUP(C17,'COPY DATA XPRO'!$C$7:$AI$58,17,FALSE),0)</f>
        <v>0</v>
      </c>
      <c r="T17">
        <f>IFERROR(VLOOKUP(C17,'COPY DATA XPRO'!$C$7:$AI$58,18,FALSE),0)</f>
        <v>0</v>
      </c>
      <c r="U17">
        <f>IFERROR(VLOOKUP(C17,'COPY DATA XPRO'!$C$7:$AI$58,19,FALSE),0)</f>
        <v>0</v>
      </c>
      <c r="V17">
        <f>IFERROR(VLOOKUP(C17,'COPY DATA XPRO'!$C$7:$AI$58,20,FALSE),0)</f>
        <v>0</v>
      </c>
      <c r="W17">
        <f>IFERROR(VLOOKUP(C17,'COPY DATA XPRO'!$C$7:$AI$58,21,FALSE),0)</f>
        <v>0</v>
      </c>
      <c r="X17">
        <f>IFERROR(VLOOKUP(C17,'COPY DATA XPRO'!$C$7:$AI$58,22,FALSE),0)</f>
        <v>0</v>
      </c>
      <c r="Y17">
        <f>IFERROR(VLOOKUP(C17,'COPY DATA XPRO'!$C$7:$AI$58,23,FALSE),0)</f>
        <v>1</v>
      </c>
      <c r="Z17">
        <f>IFERROR(VLOOKUP(C17,'COPY DATA XPRO'!$C$7:$AI$58,24,FALSE),0)</f>
        <v>21</v>
      </c>
      <c r="AA17">
        <f>IFERROR(VLOOKUP(C17,'COPY DATA XPRO'!$C$7:$AI$58,25,FALSE),0)</f>
        <v>0</v>
      </c>
      <c r="AB17">
        <f>IFERROR(VLOOKUP(C17,'COPY DATA XPRO'!$C$7:$AI$58,26,FALSE),0)</f>
        <v>1</v>
      </c>
      <c r="AC17">
        <f>IFERROR(VLOOKUP(C17,'COPY DATA XPRO'!$C$7:$AI$58,27,FALSE),0)</f>
        <v>0</v>
      </c>
      <c r="AD17">
        <f>IFERROR(VLOOKUP(C17,'COPY DATA XPRO'!$C$7:$AI$58,28,FALSE),0)</f>
        <v>0</v>
      </c>
      <c r="AE17">
        <f>IFERROR(VLOOKUP(C17,'COPY DATA XPRO'!$C$7:$AI$58,29,FALSE),0)</f>
        <v>1</v>
      </c>
      <c r="AF17">
        <f>IFERROR(VLOOKUP(C17,'COPY DATA XPRO'!$C$7:$AI$58,30,FALSE),0)</f>
        <v>0</v>
      </c>
      <c r="AG17">
        <f>IFERROR(VLOOKUP(C17,'COPY DATA XPRO'!$C$7:$AI$58,31,FALSE),0)</f>
        <v>88.46</v>
      </c>
      <c r="AH17">
        <f>IFERROR(VLOOKUP(C17,'COPY DATA XPRO'!$C$7:$AI$58,32,FALSE),0)</f>
        <v>84</v>
      </c>
      <c r="AI17">
        <f>IFERROR(VLOOKUP(C17,'COPY DATA XPRO'!$C$7:$AI$58,33,FALSE),0)</f>
        <v>95.45</v>
      </c>
    </row>
    <row r="18" spans="2:35">
      <c r="C18" t="s">
        <v>90</v>
      </c>
      <c r="D18">
        <f>IFERROR(VLOOKUP(C18,'COPY DATA XPRO'!$C$7:$AI$58,2,FALSE),0)</f>
        <v>0</v>
      </c>
      <c r="E18">
        <f>IFERROR(VLOOKUP(C18,'COPY DATA XPRO'!$C$7:$AI$58,3,FALSE),0)</f>
        <v>93</v>
      </c>
      <c r="F18">
        <f>IFERROR(VLOOKUP(C18,'COPY DATA XPRO'!$C$7:$AI$58,4,FALSE),0)</f>
        <v>0</v>
      </c>
      <c r="G18">
        <f>IFERROR(VLOOKUP(C18,'COPY DATA XPRO'!$C$7:$AI$58,5,FALSE),0)</f>
        <v>0</v>
      </c>
      <c r="H18">
        <f>IFERROR(VLOOKUP(C18,'COPY DATA XPRO'!$C$7:$AI$58,6,FALSE),0)</f>
        <v>0</v>
      </c>
      <c r="I18">
        <f>IFERROR(VLOOKUP(C18,'COPY DATA XPRO'!$C$7:$AI$58,7,FALSE),0)</f>
        <v>1</v>
      </c>
      <c r="J18">
        <f>IFERROR(VLOOKUP(C18,'COPY DATA XPRO'!$C$7:$AI$58,8,FALSE),0)</f>
        <v>10</v>
      </c>
      <c r="K18">
        <f>IFERROR(VLOOKUP(C18,'COPY DATA XPRO'!$C$7:$AI$58,9,FALSE),0)</f>
        <v>1</v>
      </c>
      <c r="L18">
        <f>IFERROR(VLOOKUP(C18,'COPY DATA XPRO'!$C$7:$AI$58,10,FALSE),0)</f>
        <v>0</v>
      </c>
      <c r="M18">
        <f>IFERROR(VLOOKUP(C18,'COPY DATA XPRO'!$C$7:$AI$58,11,FALSE),0)</f>
        <v>0</v>
      </c>
      <c r="N18">
        <f>IFERROR(VLOOKUP(C18,'COPY DATA XPRO'!$C$7:$AI$58,12,FALSE),0)</f>
        <v>0</v>
      </c>
      <c r="O18">
        <f>IFERROR(VLOOKUP(C18,'COPY DATA XPRO'!$C$7:$AI$58,13,FALSE),0)</f>
        <v>0</v>
      </c>
      <c r="P18">
        <f>IFERROR(VLOOKUP(C18,'COPY DATA XPRO'!$C$7:$AI$58,14,FALSE),0)</f>
        <v>0</v>
      </c>
      <c r="Q18">
        <f>IFERROR(VLOOKUP(C18,'COPY DATA XPRO'!$C$7:$AI$58,15,FALSE),0)</f>
        <v>2</v>
      </c>
      <c r="R18">
        <f>IFERROR(VLOOKUP(C18,'COPY DATA XPRO'!$C$7:$AI$58,16,FALSE),0)</f>
        <v>0</v>
      </c>
      <c r="S18">
        <f>IFERROR(VLOOKUP(C18,'COPY DATA XPRO'!$C$7:$AI$58,17,FALSE),0)</f>
        <v>0</v>
      </c>
      <c r="T18">
        <f>IFERROR(VLOOKUP(C18,'COPY DATA XPRO'!$C$7:$AI$58,18,FALSE),0)</f>
        <v>0</v>
      </c>
      <c r="U18">
        <f>IFERROR(VLOOKUP(C18,'COPY DATA XPRO'!$C$7:$AI$58,19,FALSE),0)</f>
        <v>0</v>
      </c>
      <c r="V18">
        <f>IFERROR(VLOOKUP(C18,'COPY DATA XPRO'!$C$7:$AI$58,20,FALSE),0)</f>
        <v>0</v>
      </c>
      <c r="W18">
        <f>IFERROR(VLOOKUP(C18,'COPY DATA XPRO'!$C$7:$AI$58,21,FALSE),0)</f>
        <v>0</v>
      </c>
      <c r="X18">
        <f>IFERROR(VLOOKUP(C18,'COPY DATA XPRO'!$C$7:$AI$58,22,FALSE),0)</f>
        <v>2</v>
      </c>
      <c r="Y18">
        <f>IFERROR(VLOOKUP(C18,'COPY DATA XPRO'!$C$7:$AI$58,23,FALSE),0)</f>
        <v>2</v>
      </c>
      <c r="Z18">
        <f>IFERROR(VLOOKUP(C18,'COPY DATA XPRO'!$C$7:$AI$58,24,FALSE),0)</f>
        <v>71</v>
      </c>
      <c r="AA18">
        <f>IFERROR(VLOOKUP(C18,'COPY DATA XPRO'!$C$7:$AI$58,25,FALSE),0)</f>
        <v>0</v>
      </c>
      <c r="AB18">
        <f>IFERROR(VLOOKUP(C18,'COPY DATA XPRO'!$C$7:$AI$58,26,FALSE),0)</f>
        <v>1</v>
      </c>
      <c r="AC18">
        <f>IFERROR(VLOOKUP(C18,'COPY DATA XPRO'!$C$7:$AI$58,27,FALSE),0)</f>
        <v>0</v>
      </c>
      <c r="AD18">
        <f>IFERROR(VLOOKUP(C18,'COPY DATA XPRO'!$C$7:$AI$58,28,FALSE),0)</f>
        <v>1</v>
      </c>
      <c r="AE18">
        <f>IFERROR(VLOOKUP(C18,'COPY DATA XPRO'!$C$7:$AI$58,29,FALSE),0)</f>
        <v>2</v>
      </c>
      <c r="AF18">
        <f>IFERROR(VLOOKUP(C18,'COPY DATA XPRO'!$C$7:$AI$58,30,FALSE),0)</f>
        <v>4</v>
      </c>
      <c r="AG18">
        <f>IFERROR(VLOOKUP(C18,'COPY DATA XPRO'!$C$7:$AI$58,31,FALSE),0)</f>
        <v>82.8</v>
      </c>
      <c r="AH18">
        <f>IFERROR(VLOOKUP(C18,'COPY DATA XPRO'!$C$7:$AI$58,32,FALSE),0)</f>
        <v>81.61</v>
      </c>
      <c r="AI18">
        <f>IFERROR(VLOOKUP(C18,'COPY DATA XPRO'!$C$7:$AI$58,33,FALSE),0)</f>
        <v>94.67</v>
      </c>
    </row>
    <row r="19" spans="2:35">
      <c r="C19" t="s">
        <v>91</v>
      </c>
      <c r="D19">
        <f>IFERROR(VLOOKUP(C19,'COPY DATA XPRO'!$C$7:$AI$58,2,FALSE),0)</f>
        <v>0</v>
      </c>
      <c r="E19">
        <f>IFERROR(VLOOKUP(C19,'COPY DATA XPRO'!$C$7:$AI$58,3,FALSE),0)</f>
        <v>97</v>
      </c>
      <c r="F19">
        <f>IFERROR(VLOOKUP(C19,'COPY DATA XPRO'!$C$7:$AI$58,4,FALSE),0)</f>
        <v>0</v>
      </c>
      <c r="G19">
        <f>IFERROR(VLOOKUP(C19,'COPY DATA XPRO'!$C$7:$AI$58,5,FALSE),0)</f>
        <v>0</v>
      </c>
      <c r="H19">
        <f>IFERROR(VLOOKUP(C19,'COPY DATA XPRO'!$C$7:$AI$58,6,FALSE),0)</f>
        <v>0</v>
      </c>
      <c r="I19">
        <f>IFERROR(VLOOKUP(C19,'COPY DATA XPRO'!$C$7:$AI$58,7,FALSE),0)</f>
        <v>0</v>
      </c>
      <c r="J19">
        <f>IFERROR(VLOOKUP(C19,'COPY DATA XPRO'!$C$7:$AI$58,8,FALSE),0)</f>
        <v>11</v>
      </c>
      <c r="K19">
        <f>IFERROR(VLOOKUP(C19,'COPY DATA XPRO'!$C$7:$AI$58,9,FALSE),0)</f>
        <v>0</v>
      </c>
      <c r="L19">
        <f>IFERROR(VLOOKUP(C19,'COPY DATA XPRO'!$C$7:$AI$58,10,FALSE),0)</f>
        <v>0</v>
      </c>
      <c r="M19">
        <f>IFERROR(VLOOKUP(C19,'COPY DATA XPRO'!$C$7:$AI$58,11,FALSE),0)</f>
        <v>0</v>
      </c>
      <c r="N19">
        <f>IFERROR(VLOOKUP(C19,'COPY DATA XPRO'!$C$7:$AI$58,12,FALSE),0)</f>
        <v>0</v>
      </c>
      <c r="O19">
        <f>IFERROR(VLOOKUP(C19,'COPY DATA XPRO'!$C$7:$AI$58,13,FALSE),0)</f>
        <v>0</v>
      </c>
      <c r="P19">
        <f>IFERROR(VLOOKUP(C19,'COPY DATA XPRO'!$C$7:$AI$58,14,FALSE),0)</f>
        <v>0</v>
      </c>
      <c r="Q19">
        <f>IFERROR(VLOOKUP(C19,'COPY DATA XPRO'!$C$7:$AI$58,15,FALSE),0)</f>
        <v>0</v>
      </c>
      <c r="R19">
        <f>IFERROR(VLOOKUP(C19,'COPY DATA XPRO'!$C$7:$AI$58,16,FALSE),0)</f>
        <v>0</v>
      </c>
      <c r="S19">
        <f>IFERROR(VLOOKUP(C19,'COPY DATA XPRO'!$C$7:$AI$58,17,FALSE),0)</f>
        <v>0</v>
      </c>
      <c r="T19">
        <f>IFERROR(VLOOKUP(C19,'COPY DATA XPRO'!$C$7:$AI$58,18,FALSE),0)</f>
        <v>0</v>
      </c>
      <c r="U19">
        <f>IFERROR(VLOOKUP(C19,'COPY DATA XPRO'!$C$7:$AI$58,19,FALSE),0)</f>
        <v>0</v>
      </c>
      <c r="V19">
        <f>IFERROR(VLOOKUP(C19,'COPY DATA XPRO'!$C$7:$AI$58,20,FALSE),0)</f>
        <v>0</v>
      </c>
      <c r="W19">
        <f>IFERROR(VLOOKUP(C19,'COPY DATA XPRO'!$C$7:$AI$58,21,FALSE),0)</f>
        <v>0</v>
      </c>
      <c r="X19">
        <f>IFERROR(VLOOKUP(C19,'COPY DATA XPRO'!$C$7:$AI$58,22,FALSE),0)</f>
        <v>0</v>
      </c>
      <c r="Y19">
        <f>IFERROR(VLOOKUP(C19,'COPY DATA XPRO'!$C$7:$AI$58,23,FALSE),0)</f>
        <v>0</v>
      </c>
      <c r="Z19">
        <f>IFERROR(VLOOKUP(C19,'COPY DATA XPRO'!$C$7:$AI$58,24,FALSE),0)</f>
        <v>73</v>
      </c>
      <c r="AA19">
        <f>IFERROR(VLOOKUP(C19,'COPY DATA XPRO'!$C$7:$AI$58,25,FALSE),0)</f>
        <v>0</v>
      </c>
      <c r="AB19">
        <f>IFERROR(VLOOKUP(C19,'COPY DATA XPRO'!$C$7:$AI$58,26,FALSE),0)</f>
        <v>0</v>
      </c>
      <c r="AC19">
        <f>IFERROR(VLOOKUP(C19,'COPY DATA XPRO'!$C$7:$AI$58,27,FALSE),0)</f>
        <v>0</v>
      </c>
      <c r="AD19">
        <f>IFERROR(VLOOKUP(C19,'COPY DATA XPRO'!$C$7:$AI$58,28,FALSE),0)</f>
        <v>2</v>
      </c>
      <c r="AE19">
        <f>IFERROR(VLOOKUP(C19,'COPY DATA XPRO'!$C$7:$AI$58,29,FALSE),0)</f>
        <v>2</v>
      </c>
      <c r="AF19">
        <f>IFERROR(VLOOKUP(C19,'COPY DATA XPRO'!$C$7:$AI$58,30,FALSE),0)</f>
        <v>11</v>
      </c>
      <c r="AG19">
        <f>IFERROR(VLOOKUP(C19,'COPY DATA XPRO'!$C$7:$AI$58,31,FALSE),0)</f>
        <v>77.319999999999993</v>
      </c>
      <c r="AH19">
        <f>IFERROR(VLOOKUP(C19,'COPY DATA XPRO'!$C$7:$AI$58,32,FALSE),0)</f>
        <v>84.88</v>
      </c>
      <c r="AI19">
        <f>IFERROR(VLOOKUP(C19,'COPY DATA XPRO'!$C$7:$AI$58,33,FALSE),0)</f>
        <v>100</v>
      </c>
    </row>
    <row r="20" spans="2:35">
      <c r="C20" t="s">
        <v>92</v>
      </c>
      <c r="D20">
        <f>IFERROR(VLOOKUP(C20,'COPY DATA XPRO'!$C$7:$AI$58,2,FALSE),0)</f>
        <v>0</v>
      </c>
      <c r="E20">
        <f>IFERROR(VLOOKUP(C20,'COPY DATA XPRO'!$C$7:$AI$58,3,FALSE),0)</f>
        <v>36</v>
      </c>
      <c r="F20">
        <f>IFERROR(VLOOKUP(C20,'COPY DATA XPRO'!$C$7:$AI$58,4,FALSE),0)</f>
        <v>0</v>
      </c>
      <c r="G20">
        <f>IFERROR(VLOOKUP(C20,'COPY DATA XPRO'!$C$7:$AI$58,5,FALSE),0)</f>
        <v>0</v>
      </c>
      <c r="H20">
        <f>IFERROR(VLOOKUP(C20,'COPY DATA XPRO'!$C$7:$AI$58,6,FALSE),0)</f>
        <v>0</v>
      </c>
      <c r="I20">
        <f>IFERROR(VLOOKUP(C20,'COPY DATA XPRO'!$C$7:$AI$58,7,FALSE),0)</f>
        <v>0</v>
      </c>
      <c r="J20">
        <f>IFERROR(VLOOKUP(C20,'COPY DATA XPRO'!$C$7:$AI$58,8,FALSE),0)</f>
        <v>2</v>
      </c>
      <c r="K20">
        <f>IFERROR(VLOOKUP(C20,'COPY DATA XPRO'!$C$7:$AI$58,9,FALSE),0)</f>
        <v>0</v>
      </c>
      <c r="L20">
        <f>IFERROR(VLOOKUP(C20,'COPY DATA XPRO'!$C$7:$AI$58,10,FALSE),0)</f>
        <v>0</v>
      </c>
      <c r="M20">
        <f>IFERROR(VLOOKUP(C20,'COPY DATA XPRO'!$C$7:$AI$58,11,FALSE),0)</f>
        <v>0</v>
      </c>
      <c r="N20">
        <f>IFERROR(VLOOKUP(C20,'COPY DATA XPRO'!$C$7:$AI$58,12,FALSE),0)</f>
        <v>0</v>
      </c>
      <c r="O20">
        <f>IFERROR(VLOOKUP(C20,'COPY DATA XPRO'!$C$7:$AI$58,13,FALSE),0)</f>
        <v>0</v>
      </c>
      <c r="P20">
        <f>IFERROR(VLOOKUP(C20,'COPY DATA XPRO'!$C$7:$AI$58,14,FALSE),0)</f>
        <v>0</v>
      </c>
      <c r="Q20">
        <f>IFERROR(VLOOKUP(C20,'COPY DATA XPRO'!$C$7:$AI$58,15,FALSE),0)</f>
        <v>0</v>
      </c>
      <c r="R20">
        <f>IFERROR(VLOOKUP(C20,'COPY DATA XPRO'!$C$7:$AI$58,16,FALSE),0)</f>
        <v>0</v>
      </c>
      <c r="S20">
        <f>IFERROR(VLOOKUP(C20,'COPY DATA XPRO'!$C$7:$AI$58,17,FALSE),0)</f>
        <v>0</v>
      </c>
      <c r="T20">
        <f>IFERROR(VLOOKUP(C20,'COPY DATA XPRO'!$C$7:$AI$58,18,FALSE),0)</f>
        <v>0</v>
      </c>
      <c r="U20">
        <f>IFERROR(VLOOKUP(C20,'COPY DATA XPRO'!$C$7:$AI$58,19,FALSE),0)</f>
        <v>0</v>
      </c>
      <c r="V20">
        <f>IFERROR(VLOOKUP(C20,'COPY DATA XPRO'!$C$7:$AI$58,20,FALSE),0)</f>
        <v>0</v>
      </c>
      <c r="W20">
        <f>IFERROR(VLOOKUP(C20,'COPY DATA XPRO'!$C$7:$AI$58,21,FALSE),0)</f>
        <v>0</v>
      </c>
      <c r="X20">
        <f>IFERROR(VLOOKUP(C20,'COPY DATA XPRO'!$C$7:$AI$58,22,FALSE),0)</f>
        <v>0</v>
      </c>
      <c r="Y20">
        <f>IFERROR(VLOOKUP(C20,'COPY DATA XPRO'!$C$7:$AI$58,23,FALSE),0)</f>
        <v>0</v>
      </c>
      <c r="Z20">
        <f>IFERROR(VLOOKUP(C20,'COPY DATA XPRO'!$C$7:$AI$58,24,FALSE),0)</f>
        <v>24</v>
      </c>
      <c r="AA20">
        <f>IFERROR(VLOOKUP(C20,'COPY DATA XPRO'!$C$7:$AI$58,25,FALSE),0)</f>
        <v>0</v>
      </c>
      <c r="AB20">
        <f>IFERROR(VLOOKUP(C20,'COPY DATA XPRO'!$C$7:$AI$58,26,FALSE),0)</f>
        <v>0</v>
      </c>
      <c r="AC20">
        <f>IFERROR(VLOOKUP(C20,'COPY DATA XPRO'!$C$7:$AI$58,27,FALSE),0)</f>
        <v>0</v>
      </c>
      <c r="AD20">
        <f>IFERROR(VLOOKUP(C20,'COPY DATA XPRO'!$C$7:$AI$58,28,FALSE),0)</f>
        <v>0</v>
      </c>
      <c r="AE20">
        <f>IFERROR(VLOOKUP(C20,'COPY DATA XPRO'!$C$7:$AI$58,29,FALSE),0)</f>
        <v>0</v>
      </c>
      <c r="AF20">
        <f>IFERROR(VLOOKUP(C20,'COPY DATA XPRO'!$C$7:$AI$58,30,FALSE),0)</f>
        <v>10</v>
      </c>
      <c r="AG20">
        <f>IFERROR(VLOOKUP(C20,'COPY DATA XPRO'!$C$7:$AI$58,31,FALSE),0)</f>
        <v>66.67</v>
      </c>
      <c r="AH20">
        <f>IFERROR(VLOOKUP(C20,'COPY DATA XPRO'!$C$7:$AI$58,32,FALSE),0)</f>
        <v>92.31</v>
      </c>
      <c r="AI20">
        <f>IFERROR(VLOOKUP(C20,'COPY DATA XPRO'!$C$7:$AI$58,33,FALSE),0)</f>
        <v>100</v>
      </c>
    </row>
    <row r="21" spans="2:35">
      <c r="C21" t="s">
        <v>93</v>
      </c>
      <c r="D21">
        <f>IFERROR(VLOOKUP(C21,'COPY DATA XPRO'!$C$7:$AI$58,2,FALSE),0)</f>
        <v>0</v>
      </c>
      <c r="E21">
        <f>IFERROR(VLOOKUP(C21,'COPY DATA XPRO'!$C$7:$AI$58,3,FALSE),0)</f>
        <v>67</v>
      </c>
      <c r="F21">
        <f>IFERROR(VLOOKUP(C21,'COPY DATA XPRO'!$C$7:$AI$58,4,FALSE),0)</f>
        <v>0</v>
      </c>
      <c r="G21">
        <f>IFERROR(VLOOKUP(C21,'COPY DATA XPRO'!$C$7:$AI$58,5,FALSE),0)</f>
        <v>0</v>
      </c>
      <c r="H21">
        <f>IFERROR(VLOOKUP(C21,'COPY DATA XPRO'!$C$7:$AI$58,6,FALSE),0)</f>
        <v>0</v>
      </c>
      <c r="I21">
        <f>IFERROR(VLOOKUP(C21,'COPY DATA XPRO'!$C$7:$AI$58,7,FALSE),0)</f>
        <v>0</v>
      </c>
      <c r="J21">
        <f>IFERROR(VLOOKUP(C21,'COPY DATA XPRO'!$C$7:$AI$58,8,FALSE),0)</f>
        <v>7</v>
      </c>
      <c r="K21">
        <f>IFERROR(VLOOKUP(C21,'COPY DATA XPRO'!$C$7:$AI$58,9,FALSE),0)</f>
        <v>0</v>
      </c>
      <c r="L21">
        <f>IFERROR(VLOOKUP(C21,'COPY DATA XPRO'!$C$7:$AI$58,10,FALSE),0)</f>
        <v>0</v>
      </c>
      <c r="M21">
        <f>IFERROR(VLOOKUP(C21,'COPY DATA XPRO'!$C$7:$AI$58,11,FALSE),0)</f>
        <v>0</v>
      </c>
      <c r="N21">
        <f>IFERROR(VLOOKUP(C21,'COPY DATA XPRO'!$C$7:$AI$58,12,FALSE),0)</f>
        <v>2</v>
      </c>
      <c r="O21">
        <f>IFERROR(VLOOKUP(C21,'COPY DATA XPRO'!$C$7:$AI$58,13,FALSE),0)</f>
        <v>0</v>
      </c>
      <c r="P21">
        <f>IFERROR(VLOOKUP(C21,'COPY DATA XPRO'!$C$7:$AI$58,14,FALSE),0)</f>
        <v>2</v>
      </c>
      <c r="Q21">
        <f>IFERROR(VLOOKUP(C21,'COPY DATA XPRO'!$C$7:$AI$58,15,FALSE),0)</f>
        <v>0</v>
      </c>
      <c r="R21">
        <f>IFERROR(VLOOKUP(C21,'COPY DATA XPRO'!$C$7:$AI$58,16,FALSE),0)</f>
        <v>0</v>
      </c>
      <c r="S21">
        <f>IFERROR(VLOOKUP(C21,'COPY DATA XPRO'!$C$7:$AI$58,17,FALSE),0)</f>
        <v>0</v>
      </c>
      <c r="T21">
        <f>IFERROR(VLOOKUP(C21,'COPY DATA XPRO'!$C$7:$AI$58,18,FALSE),0)</f>
        <v>0</v>
      </c>
      <c r="U21">
        <f>IFERROR(VLOOKUP(C21,'COPY DATA XPRO'!$C$7:$AI$58,19,FALSE),0)</f>
        <v>0</v>
      </c>
      <c r="V21">
        <f>IFERROR(VLOOKUP(C21,'COPY DATA XPRO'!$C$7:$AI$58,20,FALSE),0)</f>
        <v>0</v>
      </c>
      <c r="W21">
        <f>IFERROR(VLOOKUP(C21,'COPY DATA XPRO'!$C$7:$AI$58,21,FALSE),0)</f>
        <v>0</v>
      </c>
      <c r="X21">
        <f>IFERROR(VLOOKUP(C21,'COPY DATA XPRO'!$C$7:$AI$58,22,FALSE),0)</f>
        <v>0</v>
      </c>
      <c r="Y21">
        <f>IFERROR(VLOOKUP(C21,'COPY DATA XPRO'!$C$7:$AI$58,23,FALSE),0)</f>
        <v>1</v>
      </c>
      <c r="Z21">
        <f>IFERROR(VLOOKUP(C21,'COPY DATA XPRO'!$C$7:$AI$58,24,FALSE),0)</f>
        <v>52</v>
      </c>
      <c r="AA21">
        <f>IFERROR(VLOOKUP(C21,'COPY DATA XPRO'!$C$7:$AI$58,25,FALSE),0)</f>
        <v>0</v>
      </c>
      <c r="AB21">
        <f>IFERROR(VLOOKUP(C21,'COPY DATA XPRO'!$C$7:$AI$58,26,FALSE),0)</f>
        <v>0</v>
      </c>
      <c r="AC21">
        <f>IFERROR(VLOOKUP(C21,'COPY DATA XPRO'!$C$7:$AI$58,27,FALSE),0)</f>
        <v>0</v>
      </c>
      <c r="AD21">
        <f>IFERROR(VLOOKUP(C21,'COPY DATA XPRO'!$C$7:$AI$58,28,FALSE),0)</f>
        <v>0</v>
      </c>
      <c r="AE21">
        <f>IFERROR(VLOOKUP(C21,'COPY DATA XPRO'!$C$7:$AI$58,29,FALSE),0)</f>
        <v>0</v>
      </c>
      <c r="AF21">
        <f>IFERROR(VLOOKUP(C21,'COPY DATA XPRO'!$C$7:$AI$58,30,FALSE),0)</f>
        <v>5</v>
      </c>
      <c r="AG21">
        <f>IFERROR(VLOOKUP(C21,'COPY DATA XPRO'!$C$7:$AI$58,31,FALSE),0)</f>
        <v>82.09</v>
      </c>
      <c r="AH21">
        <f>IFERROR(VLOOKUP(C21,'COPY DATA XPRO'!$C$7:$AI$58,32,FALSE),0)</f>
        <v>83.87</v>
      </c>
      <c r="AI21">
        <f>IFERROR(VLOOKUP(C21,'COPY DATA XPRO'!$C$7:$AI$58,33,FALSE),0)</f>
        <v>94.55</v>
      </c>
    </row>
    <row r="22" spans="2:35">
      <c r="C22" t="s">
        <v>94</v>
      </c>
      <c r="D22">
        <f>IFERROR(VLOOKUP(C22,'COPY DATA XPRO'!$C$7:$AI$58,2,FALSE),0)</f>
        <v>0</v>
      </c>
      <c r="E22">
        <f>IFERROR(VLOOKUP(C22,'COPY DATA XPRO'!$C$7:$AI$58,3,FALSE),0)</f>
        <v>30</v>
      </c>
      <c r="F22">
        <f>IFERROR(VLOOKUP(C22,'COPY DATA XPRO'!$C$7:$AI$58,4,FALSE),0)</f>
        <v>0</v>
      </c>
      <c r="G22">
        <f>IFERROR(VLOOKUP(C22,'COPY DATA XPRO'!$C$7:$AI$58,5,FALSE),0)</f>
        <v>0</v>
      </c>
      <c r="H22">
        <f>IFERROR(VLOOKUP(C22,'COPY DATA XPRO'!$C$7:$AI$58,6,FALSE),0)</f>
        <v>0</v>
      </c>
      <c r="I22">
        <f>IFERROR(VLOOKUP(C22,'COPY DATA XPRO'!$C$7:$AI$58,7,FALSE),0)</f>
        <v>0</v>
      </c>
      <c r="J22">
        <f>IFERROR(VLOOKUP(C22,'COPY DATA XPRO'!$C$7:$AI$58,8,FALSE),0)</f>
        <v>2</v>
      </c>
      <c r="K22">
        <f>IFERROR(VLOOKUP(C22,'COPY DATA XPRO'!$C$7:$AI$58,9,FALSE),0)</f>
        <v>0</v>
      </c>
      <c r="L22">
        <f>IFERROR(VLOOKUP(C22,'COPY DATA XPRO'!$C$7:$AI$58,10,FALSE),0)</f>
        <v>0</v>
      </c>
      <c r="M22">
        <f>IFERROR(VLOOKUP(C22,'COPY DATA XPRO'!$C$7:$AI$58,11,FALSE),0)</f>
        <v>0</v>
      </c>
      <c r="N22">
        <f>IFERROR(VLOOKUP(C22,'COPY DATA XPRO'!$C$7:$AI$58,12,FALSE),0)</f>
        <v>0</v>
      </c>
      <c r="O22">
        <f>IFERROR(VLOOKUP(C22,'COPY DATA XPRO'!$C$7:$AI$58,13,FALSE),0)</f>
        <v>0</v>
      </c>
      <c r="P22">
        <f>IFERROR(VLOOKUP(C22,'COPY DATA XPRO'!$C$7:$AI$58,14,FALSE),0)</f>
        <v>0</v>
      </c>
      <c r="Q22">
        <f>IFERROR(VLOOKUP(C22,'COPY DATA XPRO'!$C$7:$AI$58,15,FALSE),0)</f>
        <v>0</v>
      </c>
      <c r="R22">
        <f>IFERROR(VLOOKUP(C22,'COPY DATA XPRO'!$C$7:$AI$58,16,FALSE),0)</f>
        <v>0</v>
      </c>
      <c r="S22">
        <f>IFERROR(VLOOKUP(C22,'COPY DATA XPRO'!$C$7:$AI$58,17,FALSE),0)</f>
        <v>0</v>
      </c>
      <c r="T22">
        <f>IFERROR(VLOOKUP(C22,'COPY DATA XPRO'!$C$7:$AI$58,18,FALSE),0)</f>
        <v>0</v>
      </c>
      <c r="U22">
        <f>IFERROR(VLOOKUP(C22,'COPY DATA XPRO'!$C$7:$AI$58,19,FALSE),0)</f>
        <v>0</v>
      </c>
      <c r="V22">
        <f>IFERROR(VLOOKUP(C22,'COPY DATA XPRO'!$C$7:$AI$58,20,FALSE),0)</f>
        <v>0</v>
      </c>
      <c r="W22">
        <f>IFERROR(VLOOKUP(C22,'COPY DATA XPRO'!$C$7:$AI$58,21,FALSE),0)</f>
        <v>0</v>
      </c>
      <c r="X22">
        <f>IFERROR(VLOOKUP(C22,'COPY DATA XPRO'!$C$7:$AI$58,22,FALSE),0)</f>
        <v>0</v>
      </c>
      <c r="Y22">
        <f>IFERROR(VLOOKUP(C22,'COPY DATA XPRO'!$C$7:$AI$58,23,FALSE),0)</f>
        <v>0</v>
      </c>
      <c r="Z22">
        <f>IFERROR(VLOOKUP(C22,'COPY DATA XPRO'!$C$7:$AI$58,24,FALSE),0)</f>
        <v>28</v>
      </c>
      <c r="AA22">
        <f>IFERROR(VLOOKUP(C22,'COPY DATA XPRO'!$C$7:$AI$58,25,FALSE),0)</f>
        <v>0</v>
      </c>
      <c r="AB22">
        <f>IFERROR(VLOOKUP(C22,'COPY DATA XPRO'!$C$7:$AI$58,26,FALSE),0)</f>
        <v>0</v>
      </c>
      <c r="AC22">
        <f>IFERROR(VLOOKUP(C22,'COPY DATA XPRO'!$C$7:$AI$58,27,FALSE),0)</f>
        <v>0</v>
      </c>
      <c r="AD22">
        <f>IFERROR(VLOOKUP(C22,'COPY DATA XPRO'!$C$7:$AI$58,28,FALSE),0)</f>
        <v>0</v>
      </c>
      <c r="AE22">
        <f>IFERROR(VLOOKUP(C22,'COPY DATA XPRO'!$C$7:$AI$58,29,FALSE),0)</f>
        <v>0</v>
      </c>
      <c r="AF22">
        <f>IFERROR(VLOOKUP(C22,'COPY DATA XPRO'!$C$7:$AI$58,30,FALSE),0)</f>
        <v>0</v>
      </c>
      <c r="AG22">
        <f>IFERROR(VLOOKUP(C22,'COPY DATA XPRO'!$C$7:$AI$58,31,FALSE),0)</f>
        <v>93.33</v>
      </c>
      <c r="AH22">
        <f>IFERROR(VLOOKUP(C22,'COPY DATA XPRO'!$C$7:$AI$58,32,FALSE),0)</f>
        <v>93.33</v>
      </c>
      <c r="AI22">
        <f>IFERROR(VLOOKUP(C22,'COPY DATA XPRO'!$C$7:$AI$58,33,FALSE),0)</f>
        <v>100</v>
      </c>
    </row>
    <row r="23" spans="2:35">
      <c r="C23" t="s">
        <v>95</v>
      </c>
      <c r="D23">
        <f>IFERROR(VLOOKUP(C23,'COPY DATA XPRO'!$C$7:$AI$58,2,FALSE),0)</f>
        <v>0</v>
      </c>
      <c r="E23">
        <f>IFERROR(VLOOKUP(C23,'COPY DATA XPRO'!$C$7:$AI$58,3,FALSE),0)</f>
        <v>35</v>
      </c>
      <c r="F23">
        <f>IFERROR(VLOOKUP(C23,'COPY DATA XPRO'!$C$7:$AI$58,4,FALSE),0)</f>
        <v>0</v>
      </c>
      <c r="G23">
        <f>IFERROR(VLOOKUP(C23,'COPY DATA XPRO'!$C$7:$AI$58,5,FALSE),0)</f>
        <v>0</v>
      </c>
      <c r="H23">
        <f>IFERROR(VLOOKUP(C23,'COPY DATA XPRO'!$C$7:$AI$58,6,FALSE),0)</f>
        <v>0</v>
      </c>
      <c r="I23">
        <f>IFERROR(VLOOKUP(C23,'COPY DATA XPRO'!$C$7:$AI$58,7,FALSE),0)</f>
        <v>0</v>
      </c>
      <c r="J23">
        <f>IFERROR(VLOOKUP(C23,'COPY DATA XPRO'!$C$7:$AI$58,8,FALSE),0)</f>
        <v>1</v>
      </c>
      <c r="K23">
        <f>IFERROR(VLOOKUP(C23,'COPY DATA XPRO'!$C$7:$AI$58,9,FALSE),0)</f>
        <v>0</v>
      </c>
      <c r="L23">
        <f>IFERROR(VLOOKUP(C23,'COPY DATA XPRO'!$C$7:$AI$58,10,FALSE),0)</f>
        <v>0</v>
      </c>
      <c r="M23">
        <f>IFERROR(VLOOKUP(C23,'COPY DATA XPRO'!$C$7:$AI$58,11,FALSE),0)</f>
        <v>0</v>
      </c>
      <c r="N23">
        <f>IFERROR(VLOOKUP(C23,'COPY DATA XPRO'!$C$7:$AI$58,12,FALSE),0)</f>
        <v>1</v>
      </c>
      <c r="O23">
        <f>IFERROR(VLOOKUP(C23,'COPY DATA XPRO'!$C$7:$AI$58,13,FALSE),0)</f>
        <v>0</v>
      </c>
      <c r="P23">
        <f>IFERROR(VLOOKUP(C23,'COPY DATA XPRO'!$C$7:$AI$58,14,FALSE),0)</f>
        <v>1</v>
      </c>
      <c r="Q23">
        <f>IFERROR(VLOOKUP(C23,'COPY DATA XPRO'!$C$7:$AI$58,15,FALSE),0)</f>
        <v>0</v>
      </c>
      <c r="R23">
        <f>IFERROR(VLOOKUP(C23,'COPY DATA XPRO'!$C$7:$AI$58,16,FALSE),0)</f>
        <v>0</v>
      </c>
      <c r="S23">
        <f>IFERROR(VLOOKUP(C23,'COPY DATA XPRO'!$C$7:$AI$58,17,FALSE),0)</f>
        <v>0</v>
      </c>
      <c r="T23">
        <f>IFERROR(VLOOKUP(C23,'COPY DATA XPRO'!$C$7:$AI$58,18,FALSE),0)</f>
        <v>0</v>
      </c>
      <c r="U23">
        <f>IFERROR(VLOOKUP(C23,'COPY DATA XPRO'!$C$7:$AI$58,19,FALSE),0)</f>
        <v>0</v>
      </c>
      <c r="V23">
        <f>IFERROR(VLOOKUP(C23,'COPY DATA XPRO'!$C$7:$AI$58,20,FALSE),0)</f>
        <v>0</v>
      </c>
      <c r="W23">
        <f>IFERROR(VLOOKUP(C23,'COPY DATA XPRO'!$C$7:$AI$58,21,FALSE),0)</f>
        <v>0</v>
      </c>
      <c r="X23">
        <f>IFERROR(VLOOKUP(C23,'COPY DATA XPRO'!$C$7:$AI$58,22,FALSE),0)</f>
        <v>0</v>
      </c>
      <c r="Y23">
        <f>IFERROR(VLOOKUP(C23,'COPY DATA XPRO'!$C$7:$AI$58,23,FALSE),0)</f>
        <v>0</v>
      </c>
      <c r="Z23">
        <f>IFERROR(VLOOKUP(C23,'COPY DATA XPRO'!$C$7:$AI$58,24,FALSE),0)</f>
        <v>32</v>
      </c>
      <c r="AA23">
        <f>IFERROR(VLOOKUP(C23,'COPY DATA XPRO'!$C$7:$AI$58,25,FALSE),0)</f>
        <v>0</v>
      </c>
      <c r="AB23">
        <f>IFERROR(VLOOKUP(C23,'COPY DATA XPRO'!$C$7:$AI$58,26,FALSE),0)</f>
        <v>0</v>
      </c>
      <c r="AC23">
        <f>IFERROR(VLOOKUP(C23,'COPY DATA XPRO'!$C$7:$AI$58,27,FALSE),0)</f>
        <v>0</v>
      </c>
      <c r="AD23">
        <f>IFERROR(VLOOKUP(C23,'COPY DATA XPRO'!$C$7:$AI$58,28,FALSE),0)</f>
        <v>0</v>
      </c>
      <c r="AE23">
        <f>IFERROR(VLOOKUP(C23,'COPY DATA XPRO'!$C$7:$AI$58,29,FALSE),0)</f>
        <v>0</v>
      </c>
      <c r="AF23">
        <f>IFERROR(VLOOKUP(C23,'COPY DATA XPRO'!$C$7:$AI$58,30,FALSE),0)</f>
        <v>1</v>
      </c>
      <c r="AG23">
        <f>IFERROR(VLOOKUP(C23,'COPY DATA XPRO'!$C$7:$AI$58,31,FALSE),0)</f>
        <v>94.29</v>
      </c>
      <c r="AH23">
        <f>IFERROR(VLOOKUP(C23,'COPY DATA XPRO'!$C$7:$AI$58,32,FALSE),0)</f>
        <v>94.12</v>
      </c>
      <c r="AI23">
        <f>IFERROR(VLOOKUP(C23,'COPY DATA XPRO'!$C$7:$AI$58,33,FALSE),0)</f>
        <v>96.97</v>
      </c>
    </row>
    <row r="24" spans="2:35">
      <c r="C24" t="s">
        <v>96</v>
      </c>
      <c r="D24">
        <f>IFERROR(VLOOKUP(C24,'COPY DATA XPRO'!$C$7:$AI$58,2,FALSE),0)</f>
        <v>0</v>
      </c>
      <c r="E24">
        <f>IFERROR(VLOOKUP(C24,'COPY DATA XPRO'!$C$7:$AI$58,3,FALSE),0)</f>
        <v>19</v>
      </c>
      <c r="F24">
        <f>IFERROR(VLOOKUP(C24,'COPY DATA XPRO'!$C$7:$AI$58,4,FALSE),0)</f>
        <v>0</v>
      </c>
      <c r="G24">
        <f>IFERROR(VLOOKUP(C24,'COPY DATA XPRO'!$C$7:$AI$58,5,FALSE),0)</f>
        <v>0</v>
      </c>
      <c r="H24">
        <f>IFERROR(VLOOKUP(C24,'COPY DATA XPRO'!$C$7:$AI$58,6,FALSE),0)</f>
        <v>0</v>
      </c>
      <c r="I24">
        <f>IFERROR(VLOOKUP(C24,'COPY DATA XPRO'!$C$7:$AI$58,7,FALSE),0)</f>
        <v>0</v>
      </c>
      <c r="J24">
        <f>IFERROR(VLOOKUP(C24,'COPY DATA XPRO'!$C$7:$AI$58,8,FALSE),0)</f>
        <v>0</v>
      </c>
      <c r="K24">
        <f>IFERROR(VLOOKUP(C24,'COPY DATA XPRO'!$C$7:$AI$58,9,FALSE),0)</f>
        <v>0</v>
      </c>
      <c r="L24">
        <f>IFERROR(VLOOKUP(C24,'COPY DATA XPRO'!$C$7:$AI$58,10,FALSE),0)</f>
        <v>0</v>
      </c>
      <c r="M24">
        <f>IFERROR(VLOOKUP(C24,'COPY DATA XPRO'!$C$7:$AI$58,11,FALSE),0)</f>
        <v>0</v>
      </c>
      <c r="N24">
        <f>IFERROR(VLOOKUP(C24,'COPY DATA XPRO'!$C$7:$AI$58,12,FALSE),0)</f>
        <v>0</v>
      </c>
      <c r="O24">
        <f>IFERROR(VLOOKUP(C24,'COPY DATA XPRO'!$C$7:$AI$58,13,FALSE),0)</f>
        <v>0</v>
      </c>
      <c r="P24">
        <f>IFERROR(VLOOKUP(C24,'COPY DATA XPRO'!$C$7:$AI$58,14,FALSE),0)</f>
        <v>0</v>
      </c>
      <c r="Q24">
        <f>IFERROR(VLOOKUP(C24,'COPY DATA XPRO'!$C$7:$AI$58,15,FALSE),0)</f>
        <v>0</v>
      </c>
      <c r="R24">
        <f>IFERROR(VLOOKUP(C24,'COPY DATA XPRO'!$C$7:$AI$58,16,FALSE),0)</f>
        <v>0</v>
      </c>
      <c r="S24">
        <f>IFERROR(VLOOKUP(C24,'COPY DATA XPRO'!$C$7:$AI$58,17,FALSE),0)</f>
        <v>0</v>
      </c>
      <c r="T24">
        <f>IFERROR(VLOOKUP(C24,'COPY DATA XPRO'!$C$7:$AI$58,18,FALSE),0)</f>
        <v>0</v>
      </c>
      <c r="U24">
        <f>IFERROR(VLOOKUP(C24,'COPY DATA XPRO'!$C$7:$AI$58,19,FALSE),0)</f>
        <v>0</v>
      </c>
      <c r="V24">
        <f>IFERROR(VLOOKUP(C24,'COPY DATA XPRO'!$C$7:$AI$58,20,FALSE),0)</f>
        <v>0</v>
      </c>
      <c r="W24">
        <f>IFERROR(VLOOKUP(C24,'COPY DATA XPRO'!$C$7:$AI$58,21,FALSE),0)</f>
        <v>0</v>
      </c>
      <c r="X24">
        <f>IFERROR(VLOOKUP(C24,'COPY DATA XPRO'!$C$7:$AI$58,22,FALSE),0)</f>
        <v>0</v>
      </c>
      <c r="Y24">
        <f>IFERROR(VLOOKUP(C24,'COPY DATA XPRO'!$C$7:$AI$58,23,FALSE),0)</f>
        <v>0</v>
      </c>
      <c r="Z24">
        <f>IFERROR(VLOOKUP(C24,'COPY DATA XPRO'!$C$7:$AI$58,24,FALSE),0)</f>
        <v>19</v>
      </c>
      <c r="AA24">
        <f>IFERROR(VLOOKUP(C24,'COPY DATA XPRO'!$C$7:$AI$58,25,FALSE),0)</f>
        <v>0</v>
      </c>
      <c r="AB24">
        <f>IFERROR(VLOOKUP(C24,'COPY DATA XPRO'!$C$7:$AI$58,26,FALSE),0)</f>
        <v>0</v>
      </c>
      <c r="AC24">
        <f>IFERROR(VLOOKUP(C24,'COPY DATA XPRO'!$C$7:$AI$58,27,FALSE),0)</f>
        <v>0</v>
      </c>
      <c r="AD24">
        <f>IFERROR(VLOOKUP(C24,'COPY DATA XPRO'!$C$7:$AI$58,28,FALSE),0)</f>
        <v>0</v>
      </c>
      <c r="AE24">
        <f>IFERROR(VLOOKUP(C24,'COPY DATA XPRO'!$C$7:$AI$58,29,FALSE),0)</f>
        <v>0</v>
      </c>
      <c r="AF24">
        <f>IFERROR(VLOOKUP(C24,'COPY DATA XPRO'!$C$7:$AI$58,30,FALSE),0)</f>
        <v>0</v>
      </c>
      <c r="AG24">
        <f>IFERROR(VLOOKUP(C24,'COPY DATA XPRO'!$C$7:$AI$58,31,FALSE),0)</f>
        <v>100</v>
      </c>
      <c r="AH24">
        <f>IFERROR(VLOOKUP(C24,'COPY DATA XPRO'!$C$7:$AI$58,32,FALSE),0)</f>
        <v>100</v>
      </c>
      <c r="AI24">
        <f>IFERROR(VLOOKUP(C24,'COPY DATA XPRO'!$C$7:$AI$58,33,FALSE),0)</f>
        <v>100</v>
      </c>
    </row>
    <row r="25" spans="2:35">
      <c r="C25" t="s">
        <v>97</v>
      </c>
      <c r="D25">
        <f>IFERROR(VLOOKUP(C25,'COPY DATA XPRO'!$C$7:$AI$58,2,FALSE),0)</f>
        <v>0</v>
      </c>
      <c r="E25">
        <f>IFERROR(VLOOKUP(C25,'COPY DATA XPRO'!$C$7:$AI$58,3,FALSE),0)</f>
        <v>20</v>
      </c>
      <c r="F25">
        <f>IFERROR(VLOOKUP(C25,'COPY DATA XPRO'!$C$7:$AI$58,4,FALSE),0)</f>
        <v>0</v>
      </c>
      <c r="G25">
        <f>IFERROR(VLOOKUP(C25,'COPY DATA XPRO'!$C$7:$AI$58,5,FALSE),0)</f>
        <v>0</v>
      </c>
      <c r="H25">
        <f>IFERROR(VLOOKUP(C25,'COPY DATA XPRO'!$C$7:$AI$58,6,FALSE),0)</f>
        <v>0</v>
      </c>
      <c r="I25">
        <f>IFERROR(VLOOKUP(C25,'COPY DATA XPRO'!$C$7:$AI$58,7,FALSE),0)</f>
        <v>0</v>
      </c>
      <c r="J25">
        <f>IFERROR(VLOOKUP(C25,'COPY DATA XPRO'!$C$7:$AI$58,8,FALSE),0)</f>
        <v>1</v>
      </c>
      <c r="K25">
        <f>IFERROR(VLOOKUP(C25,'COPY DATA XPRO'!$C$7:$AI$58,9,FALSE),0)</f>
        <v>0</v>
      </c>
      <c r="L25">
        <f>IFERROR(VLOOKUP(C25,'COPY DATA XPRO'!$C$7:$AI$58,10,FALSE),0)</f>
        <v>0</v>
      </c>
      <c r="M25">
        <f>IFERROR(VLOOKUP(C25,'COPY DATA XPRO'!$C$7:$AI$58,11,FALSE),0)</f>
        <v>0</v>
      </c>
      <c r="N25">
        <f>IFERROR(VLOOKUP(C25,'COPY DATA XPRO'!$C$7:$AI$58,12,FALSE),0)</f>
        <v>0</v>
      </c>
      <c r="O25">
        <f>IFERROR(VLOOKUP(C25,'COPY DATA XPRO'!$C$7:$AI$58,13,FALSE),0)</f>
        <v>0</v>
      </c>
      <c r="P25">
        <f>IFERROR(VLOOKUP(C25,'COPY DATA XPRO'!$C$7:$AI$58,14,FALSE),0)</f>
        <v>0</v>
      </c>
      <c r="Q25">
        <f>IFERROR(VLOOKUP(C25,'COPY DATA XPRO'!$C$7:$AI$58,15,FALSE),0)</f>
        <v>0</v>
      </c>
      <c r="R25">
        <f>IFERROR(VLOOKUP(C25,'COPY DATA XPRO'!$C$7:$AI$58,16,FALSE),0)</f>
        <v>1</v>
      </c>
      <c r="S25">
        <f>IFERROR(VLOOKUP(C25,'COPY DATA XPRO'!$C$7:$AI$58,17,FALSE),0)</f>
        <v>0</v>
      </c>
      <c r="T25">
        <f>IFERROR(VLOOKUP(C25,'COPY DATA XPRO'!$C$7:$AI$58,18,FALSE),0)</f>
        <v>0</v>
      </c>
      <c r="U25">
        <f>IFERROR(VLOOKUP(C25,'COPY DATA XPRO'!$C$7:$AI$58,19,FALSE),0)</f>
        <v>0</v>
      </c>
      <c r="V25">
        <f>IFERROR(VLOOKUP(C25,'COPY DATA XPRO'!$C$7:$AI$58,20,FALSE),0)</f>
        <v>0</v>
      </c>
      <c r="W25">
        <f>IFERROR(VLOOKUP(C25,'COPY DATA XPRO'!$C$7:$AI$58,21,FALSE),0)</f>
        <v>0</v>
      </c>
      <c r="X25">
        <f>IFERROR(VLOOKUP(C25,'COPY DATA XPRO'!$C$7:$AI$58,22,FALSE),0)</f>
        <v>1</v>
      </c>
      <c r="Y25">
        <f>IFERROR(VLOOKUP(C25,'COPY DATA XPRO'!$C$7:$AI$58,23,FALSE),0)</f>
        <v>0</v>
      </c>
      <c r="Z25">
        <f>IFERROR(VLOOKUP(C25,'COPY DATA XPRO'!$C$7:$AI$58,24,FALSE),0)</f>
        <v>15</v>
      </c>
      <c r="AA25">
        <f>IFERROR(VLOOKUP(C25,'COPY DATA XPRO'!$C$7:$AI$58,25,FALSE),0)</f>
        <v>2</v>
      </c>
      <c r="AB25">
        <f>IFERROR(VLOOKUP(C25,'COPY DATA XPRO'!$C$7:$AI$58,26,FALSE),0)</f>
        <v>0</v>
      </c>
      <c r="AC25">
        <f>IFERROR(VLOOKUP(C25,'COPY DATA XPRO'!$C$7:$AI$58,27,FALSE),0)</f>
        <v>0</v>
      </c>
      <c r="AD25">
        <f>IFERROR(VLOOKUP(C25,'COPY DATA XPRO'!$C$7:$AI$58,28,FALSE),0)</f>
        <v>0</v>
      </c>
      <c r="AE25">
        <f>IFERROR(VLOOKUP(C25,'COPY DATA XPRO'!$C$7:$AI$58,29,FALSE),0)</f>
        <v>2</v>
      </c>
      <c r="AF25">
        <f>IFERROR(VLOOKUP(C25,'COPY DATA XPRO'!$C$7:$AI$58,30,FALSE),0)</f>
        <v>1</v>
      </c>
      <c r="AG25">
        <f>IFERROR(VLOOKUP(C25,'COPY DATA XPRO'!$C$7:$AI$58,31,FALSE),0)</f>
        <v>90</v>
      </c>
      <c r="AH25">
        <f>IFERROR(VLOOKUP(C25,'COPY DATA XPRO'!$C$7:$AI$58,32,FALSE),0)</f>
        <v>78.95</v>
      </c>
      <c r="AI25">
        <f>IFERROR(VLOOKUP(C25,'COPY DATA XPRO'!$C$7:$AI$58,33,FALSE),0)</f>
        <v>93.75</v>
      </c>
    </row>
    <row r="26" spans="2:35">
      <c r="C26" t="s">
        <v>98</v>
      </c>
      <c r="D26">
        <f>IFERROR(VLOOKUP(C26,'COPY DATA XPRO'!$C$7:$AI$58,2,FALSE),0)</f>
        <v>0</v>
      </c>
      <c r="E26">
        <f>IFERROR(VLOOKUP(C26,'COPY DATA XPRO'!$C$7:$AI$58,3,FALSE),0)</f>
        <v>37</v>
      </c>
      <c r="F26">
        <f>IFERROR(VLOOKUP(C26,'COPY DATA XPRO'!$C$7:$AI$58,4,FALSE),0)</f>
        <v>0</v>
      </c>
      <c r="G26">
        <f>IFERROR(VLOOKUP(C26,'COPY DATA XPRO'!$C$7:$AI$58,5,FALSE),0)</f>
        <v>0</v>
      </c>
      <c r="H26">
        <f>IFERROR(VLOOKUP(C26,'COPY DATA XPRO'!$C$7:$AI$58,6,FALSE),0)</f>
        <v>0</v>
      </c>
      <c r="I26">
        <f>IFERROR(VLOOKUP(C26,'COPY DATA XPRO'!$C$7:$AI$58,7,FALSE),0)</f>
        <v>0</v>
      </c>
      <c r="J26">
        <f>IFERROR(VLOOKUP(C26,'COPY DATA XPRO'!$C$7:$AI$58,8,FALSE),0)</f>
        <v>3</v>
      </c>
      <c r="K26">
        <f>IFERROR(VLOOKUP(C26,'COPY DATA XPRO'!$C$7:$AI$58,9,FALSE),0)</f>
        <v>0</v>
      </c>
      <c r="L26">
        <f>IFERROR(VLOOKUP(C26,'COPY DATA XPRO'!$C$7:$AI$58,10,FALSE),0)</f>
        <v>0</v>
      </c>
      <c r="M26">
        <f>IFERROR(VLOOKUP(C26,'COPY DATA XPRO'!$C$7:$AI$58,11,FALSE),0)</f>
        <v>0</v>
      </c>
      <c r="N26">
        <f>IFERROR(VLOOKUP(C26,'COPY DATA XPRO'!$C$7:$AI$58,12,FALSE),0)</f>
        <v>0</v>
      </c>
      <c r="O26">
        <f>IFERROR(VLOOKUP(C26,'COPY DATA XPRO'!$C$7:$AI$58,13,FALSE),0)</f>
        <v>0</v>
      </c>
      <c r="P26">
        <f>IFERROR(VLOOKUP(C26,'COPY DATA XPRO'!$C$7:$AI$58,14,FALSE),0)</f>
        <v>0</v>
      </c>
      <c r="Q26">
        <f>IFERROR(VLOOKUP(C26,'COPY DATA XPRO'!$C$7:$AI$58,15,FALSE),0)</f>
        <v>0</v>
      </c>
      <c r="R26">
        <f>IFERROR(VLOOKUP(C26,'COPY DATA XPRO'!$C$7:$AI$58,16,FALSE),0)</f>
        <v>0</v>
      </c>
      <c r="S26">
        <f>IFERROR(VLOOKUP(C26,'COPY DATA XPRO'!$C$7:$AI$58,17,FALSE),0)</f>
        <v>0</v>
      </c>
      <c r="T26">
        <f>IFERROR(VLOOKUP(C26,'COPY DATA XPRO'!$C$7:$AI$58,18,FALSE),0)</f>
        <v>0</v>
      </c>
      <c r="U26">
        <f>IFERROR(VLOOKUP(C26,'COPY DATA XPRO'!$C$7:$AI$58,19,FALSE),0)</f>
        <v>0</v>
      </c>
      <c r="V26">
        <f>IFERROR(VLOOKUP(C26,'COPY DATA XPRO'!$C$7:$AI$58,20,FALSE),0)</f>
        <v>0</v>
      </c>
      <c r="W26">
        <f>IFERROR(VLOOKUP(C26,'COPY DATA XPRO'!$C$7:$AI$58,21,FALSE),0)</f>
        <v>0</v>
      </c>
      <c r="X26">
        <f>IFERROR(VLOOKUP(C26,'COPY DATA XPRO'!$C$7:$AI$58,22,FALSE),0)</f>
        <v>0</v>
      </c>
      <c r="Y26">
        <f>IFERROR(VLOOKUP(C26,'COPY DATA XPRO'!$C$7:$AI$58,23,FALSE),0)</f>
        <v>0</v>
      </c>
      <c r="Z26">
        <f>IFERROR(VLOOKUP(C26,'COPY DATA XPRO'!$C$7:$AI$58,24,FALSE),0)</f>
        <v>30</v>
      </c>
      <c r="AA26">
        <f>IFERROR(VLOOKUP(C26,'COPY DATA XPRO'!$C$7:$AI$58,25,FALSE),0)</f>
        <v>0</v>
      </c>
      <c r="AB26">
        <f>IFERROR(VLOOKUP(C26,'COPY DATA XPRO'!$C$7:$AI$58,26,FALSE),0)</f>
        <v>0</v>
      </c>
      <c r="AC26">
        <f>IFERROR(VLOOKUP(C26,'COPY DATA XPRO'!$C$7:$AI$58,27,FALSE),0)</f>
        <v>0</v>
      </c>
      <c r="AD26">
        <f>IFERROR(VLOOKUP(C26,'COPY DATA XPRO'!$C$7:$AI$58,28,FALSE),0)</f>
        <v>0</v>
      </c>
      <c r="AE26">
        <f>IFERROR(VLOOKUP(C26,'COPY DATA XPRO'!$C$7:$AI$58,29,FALSE),0)</f>
        <v>0</v>
      </c>
      <c r="AF26">
        <f>IFERROR(VLOOKUP(C26,'COPY DATA XPRO'!$C$7:$AI$58,30,FALSE),0)</f>
        <v>4</v>
      </c>
      <c r="AG26">
        <f>IFERROR(VLOOKUP(C26,'COPY DATA XPRO'!$C$7:$AI$58,31,FALSE),0)</f>
        <v>81.08</v>
      </c>
      <c r="AH26">
        <f>IFERROR(VLOOKUP(C26,'COPY DATA XPRO'!$C$7:$AI$58,32,FALSE),0)</f>
        <v>90.91</v>
      </c>
      <c r="AI26">
        <f>IFERROR(VLOOKUP(C26,'COPY DATA XPRO'!$C$7:$AI$58,33,FALSE),0)</f>
        <v>100</v>
      </c>
    </row>
    <row r="27" spans="2:35">
      <c r="B27" t="s">
        <v>42</v>
      </c>
      <c r="C27" t="s">
        <v>99</v>
      </c>
      <c r="D27">
        <f>IFERROR(VLOOKUP(C27,'COPY DATA XPRO'!$C$7:$AI$58,2,FALSE),0)</f>
        <v>0</v>
      </c>
      <c r="E27">
        <f>IFERROR(VLOOKUP(C27,'COPY DATA XPRO'!$C$7:$AI$58,3,FALSE),0)</f>
        <v>43</v>
      </c>
      <c r="F27">
        <f>IFERROR(VLOOKUP(C27,'COPY DATA XPRO'!$C$7:$AI$58,4,FALSE),0)</f>
        <v>0</v>
      </c>
      <c r="G27">
        <f>IFERROR(VLOOKUP(C27,'COPY DATA XPRO'!$C$7:$AI$58,5,FALSE),0)</f>
        <v>0</v>
      </c>
      <c r="H27">
        <f>IFERROR(VLOOKUP(C27,'COPY DATA XPRO'!$C$7:$AI$58,6,FALSE),0)</f>
        <v>0</v>
      </c>
      <c r="I27">
        <f>IFERROR(VLOOKUP(C27,'COPY DATA XPRO'!$C$7:$AI$58,7,FALSE),0)</f>
        <v>0</v>
      </c>
      <c r="J27">
        <f>IFERROR(VLOOKUP(C27,'COPY DATA XPRO'!$C$7:$AI$58,8,FALSE),0)</f>
        <v>3</v>
      </c>
      <c r="K27">
        <f>IFERROR(VLOOKUP(C27,'COPY DATA XPRO'!$C$7:$AI$58,9,FALSE),0)</f>
        <v>0</v>
      </c>
      <c r="L27">
        <f>IFERROR(VLOOKUP(C27,'COPY DATA XPRO'!$C$7:$AI$58,10,FALSE),0)</f>
        <v>0</v>
      </c>
      <c r="M27">
        <f>IFERROR(VLOOKUP(C27,'COPY DATA XPRO'!$C$7:$AI$58,11,FALSE),0)</f>
        <v>0</v>
      </c>
      <c r="N27">
        <f>IFERROR(VLOOKUP(C27,'COPY DATA XPRO'!$C$7:$AI$58,12,FALSE),0)</f>
        <v>0</v>
      </c>
      <c r="O27">
        <f>IFERROR(VLOOKUP(C27,'COPY DATA XPRO'!$C$7:$AI$58,13,FALSE),0)</f>
        <v>0</v>
      </c>
      <c r="P27">
        <f>IFERROR(VLOOKUP(C27,'COPY DATA XPRO'!$C$7:$AI$58,14,FALSE),0)</f>
        <v>0</v>
      </c>
      <c r="Q27">
        <f>IFERROR(VLOOKUP(C27,'COPY DATA XPRO'!$C$7:$AI$58,15,FALSE),0)</f>
        <v>0</v>
      </c>
      <c r="R27">
        <f>IFERROR(VLOOKUP(C27,'COPY DATA XPRO'!$C$7:$AI$58,16,FALSE),0)</f>
        <v>0</v>
      </c>
      <c r="S27">
        <f>IFERROR(VLOOKUP(C27,'COPY DATA XPRO'!$C$7:$AI$58,17,FALSE),0)</f>
        <v>0</v>
      </c>
      <c r="T27">
        <f>IFERROR(VLOOKUP(C27,'COPY DATA XPRO'!$C$7:$AI$58,18,FALSE),0)</f>
        <v>0</v>
      </c>
      <c r="U27">
        <f>IFERROR(VLOOKUP(C27,'COPY DATA XPRO'!$C$7:$AI$58,19,FALSE),0)</f>
        <v>0</v>
      </c>
      <c r="V27">
        <f>IFERROR(VLOOKUP(C27,'COPY DATA XPRO'!$C$7:$AI$58,20,FALSE),0)</f>
        <v>1</v>
      </c>
      <c r="W27">
        <f>IFERROR(VLOOKUP(C27,'COPY DATA XPRO'!$C$7:$AI$58,21,FALSE),0)</f>
        <v>0</v>
      </c>
      <c r="X27">
        <f>IFERROR(VLOOKUP(C27,'COPY DATA XPRO'!$C$7:$AI$58,22,FALSE),0)</f>
        <v>1</v>
      </c>
      <c r="Y27">
        <f>IFERROR(VLOOKUP(C27,'COPY DATA XPRO'!$C$7:$AI$58,23,FALSE),0)</f>
        <v>0</v>
      </c>
      <c r="Z27">
        <f>IFERROR(VLOOKUP(C27,'COPY DATA XPRO'!$C$7:$AI$58,24,FALSE),0)</f>
        <v>37</v>
      </c>
      <c r="AA27">
        <f>IFERROR(VLOOKUP(C27,'COPY DATA XPRO'!$C$7:$AI$58,25,FALSE),0)</f>
        <v>0</v>
      </c>
      <c r="AB27">
        <f>IFERROR(VLOOKUP(C27,'COPY DATA XPRO'!$C$7:$AI$58,26,FALSE),0)</f>
        <v>0</v>
      </c>
      <c r="AC27">
        <f>IFERROR(VLOOKUP(C27,'COPY DATA XPRO'!$C$7:$AI$58,27,FALSE),0)</f>
        <v>0</v>
      </c>
      <c r="AD27">
        <f>IFERROR(VLOOKUP(C27,'COPY DATA XPRO'!$C$7:$AI$58,28,FALSE),0)</f>
        <v>2</v>
      </c>
      <c r="AE27">
        <f>IFERROR(VLOOKUP(C27,'COPY DATA XPRO'!$C$7:$AI$58,29,FALSE),0)</f>
        <v>2</v>
      </c>
      <c r="AF27">
        <f>IFERROR(VLOOKUP(C27,'COPY DATA XPRO'!$C$7:$AI$58,30,FALSE),0)</f>
        <v>0</v>
      </c>
      <c r="AG27">
        <f>IFERROR(VLOOKUP(C27,'COPY DATA XPRO'!$C$7:$AI$58,31,FALSE),0)</f>
        <v>93.02</v>
      </c>
      <c r="AH27">
        <f>IFERROR(VLOOKUP(C27,'COPY DATA XPRO'!$C$7:$AI$58,32,FALSE),0)</f>
        <v>86.05</v>
      </c>
      <c r="AI27">
        <f>IFERROR(VLOOKUP(C27,'COPY DATA XPRO'!$C$7:$AI$58,33,FALSE),0)</f>
        <v>97.37</v>
      </c>
    </row>
    <row r="28" spans="2:35">
      <c r="C28" t="s">
        <v>100</v>
      </c>
      <c r="D28">
        <f>IFERROR(VLOOKUP(C28,'COPY DATA XPRO'!$C$7:$AI$58,2,FALSE),0)</f>
        <v>0</v>
      </c>
      <c r="E28">
        <f>IFERROR(VLOOKUP(C28,'COPY DATA XPRO'!$C$7:$AI$58,3,FALSE),0)</f>
        <v>38</v>
      </c>
      <c r="F28">
        <f>IFERROR(VLOOKUP(C28,'COPY DATA XPRO'!$C$7:$AI$58,4,FALSE),0)</f>
        <v>0</v>
      </c>
      <c r="G28">
        <f>IFERROR(VLOOKUP(C28,'COPY DATA XPRO'!$C$7:$AI$58,5,FALSE),0)</f>
        <v>0</v>
      </c>
      <c r="H28">
        <f>IFERROR(VLOOKUP(C28,'COPY DATA XPRO'!$C$7:$AI$58,6,FALSE),0)</f>
        <v>0</v>
      </c>
      <c r="I28">
        <f>IFERROR(VLOOKUP(C28,'COPY DATA XPRO'!$C$7:$AI$58,7,FALSE),0)</f>
        <v>0</v>
      </c>
      <c r="J28">
        <f>IFERROR(VLOOKUP(C28,'COPY DATA XPRO'!$C$7:$AI$58,8,FALSE),0)</f>
        <v>2</v>
      </c>
      <c r="K28">
        <f>IFERROR(VLOOKUP(C28,'COPY DATA XPRO'!$C$7:$AI$58,9,FALSE),0)</f>
        <v>0</v>
      </c>
      <c r="L28">
        <f>IFERROR(VLOOKUP(C28,'COPY DATA XPRO'!$C$7:$AI$58,10,FALSE),0)</f>
        <v>0</v>
      </c>
      <c r="M28">
        <f>IFERROR(VLOOKUP(C28,'COPY DATA XPRO'!$C$7:$AI$58,11,FALSE),0)</f>
        <v>0</v>
      </c>
      <c r="N28">
        <f>IFERROR(VLOOKUP(C28,'COPY DATA XPRO'!$C$7:$AI$58,12,FALSE),0)</f>
        <v>3</v>
      </c>
      <c r="O28">
        <f>IFERROR(VLOOKUP(C28,'COPY DATA XPRO'!$C$7:$AI$58,13,FALSE),0)</f>
        <v>2</v>
      </c>
      <c r="P28">
        <f>IFERROR(VLOOKUP(C28,'COPY DATA XPRO'!$C$7:$AI$58,14,FALSE),0)</f>
        <v>5</v>
      </c>
      <c r="Q28">
        <f>IFERROR(VLOOKUP(C28,'COPY DATA XPRO'!$C$7:$AI$58,15,FALSE),0)</f>
        <v>0</v>
      </c>
      <c r="R28">
        <f>IFERROR(VLOOKUP(C28,'COPY DATA XPRO'!$C$7:$AI$58,16,FALSE),0)</f>
        <v>3</v>
      </c>
      <c r="S28">
        <f>IFERROR(VLOOKUP(C28,'COPY DATA XPRO'!$C$7:$AI$58,17,FALSE),0)</f>
        <v>0</v>
      </c>
      <c r="T28">
        <f>IFERROR(VLOOKUP(C28,'COPY DATA XPRO'!$C$7:$AI$58,18,FALSE),0)</f>
        <v>0</v>
      </c>
      <c r="U28">
        <f>IFERROR(VLOOKUP(C28,'COPY DATA XPRO'!$C$7:$AI$58,19,FALSE),0)</f>
        <v>0</v>
      </c>
      <c r="V28">
        <f>IFERROR(VLOOKUP(C28,'COPY DATA XPRO'!$C$7:$AI$58,20,FALSE),0)</f>
        <v>0</v>
      </c>
      <c r="W28">
        <f>IFERROR(VLOOKUP(C28,'COPY DATA XPRO'!$C$7:$AI$58,21,FALSE),0)</f>
        <v>0</v>
      </c>
      <c r="X28">
        <f>IFERROR(VLOOKUP(C28,'COPY DATA XPRO'!$C$7:$AI$58,22,FALSE),0)</f>
        <v>3</v>
      </c>
      <c r="Y28">
        <f>IFERROR(VLOOKUP(C28,'COPY DATA XPRO'!$C$7:$AI$58,23,FALSE),0)</f>
        <v>1</v>
      </c>
      <c r="Z28">
        <f>IFERROR(VLOOKUP(C28,'COPY DATA XPRO'!$C$7:$AI$58,24,FALSE),0)</f>
        <v>26</v>
      </c>
      <c r="AA28">
        <f>IFERROR(VLOOKUP(C28,'COPY DATA XPRO'!$C$7:$AI$58,25,FALSE),0)</f>
        <v>1</v>
      </c>
      <c r="AB28">
        <f>IFERROR(VLOOKUP(C28,'COPY DATA XPRO'!$C$7:$AI$58,26,FALSE),0)</f>
        <v>0</v>
      </c>
      <c r="AC28">
        <f>IFERROR(VLOOKUP(C28,'COPY DATA XPRO'!$C$7:$AI$58,27,FALSE),0)</f>
        <v>0</v>
      </c>
      <c r="AD28">
        <f>IFERROR(VLOOKUP(C28,'COPY DATA XPRO'!$C$7:$AI$58,28,FALSE),0)</f>
        <v>0</v>
      </c>
      <c r="AE28">
        <f>IFERROR(VLOOKUP(C28,'COPY DATA XPRO'!$C$7:$AI$58,29,FALSE),0)</f>
        <v>1</v>
      </c>
      <c r="AF28">
        <f>IFERROR(VLOOKUP(C28,'COPY DATA XPRO'!$C$7:$AI$58,30,FALSE),0)</f>
        <v>0</v>
      </c>
      <c r="AG28">
        <f>IFERROR(VLOOKUP(C28,'COPY DATA XPRO'!$C$7:$AI$58,31,FALSE),0)</f>
        <v>94.74</v>
      </c>
      <c r="AH28">
        <f>IFERROR(VLOOKUP(C28,'COPY DATA XPRO'!$C$7:$AI$58,32,FALSE),0)</f>
        <v>68.42</v>
      </c>
      <c r="AI28">
        <f>IFERROR(VLOOKUP(C28,'COPY DATA XPRO'!$C$7:$AI$58,33,FALSE),0)</f>
        <v>74.290000000000006</v>
      </c>
    </row>
    <row r="29" spans="2:35">
      <c r="C29" t="s">
        <v>101</v>
      </c>
      <c r="D29">
        <f>IFERROR(VLOOKUP(C29,'COPY DATA XPRO'!$C$7:$AI$58,2,FALSE),0)</f>
        <v>0</v>
      </c>
      <c r="E29">
        <f>IFERROR(VLOOKUP(C29,'COPY DATA XPRO'!$C$7:$AI$58,3,FALSE),0)</f>
        <v>69</v>
      </c>
      <c r="F29">
        <f>IFERROR(VLOOKUP(C29,'COPY DATA XPRO'!$C$7:$AI$58,4,FALSE),0)</f>
        <v>0</v>
      </c>
      <c r="G29">
        <f>IFERROR(VLOOKUP(C29,'COPY DATA XPRO'!$C$7:$AI$58,5,FALSE),0)</f>
        <v>0</v>
      </c>
      <c r="H29">
        <f>IFERROR(VLOOKUP(C29,'COPY DATA XPRO'!$C$7:$AI$58,6,FALSE),0)</f>
        <v>2</v>
      </c>
      <c r="I29">
        <f>IFERROR(VLOOKUP(C29,'COPY DATA XPRO'!$C$7:$AI$58,7,FALSE),0)</f>
        <v>3</v>
      </c>
      <c r="J29">
        <f>IFERROR(VLOOKUP(C29,'COPY DATA XPRO'!$C$7:$AI$58,8,FALSE),0)</f>
        <v>2</v>
      </c>
      <c r="K29">
        <f>IFERROR(VLOOKUP(C29,'COPY DATA XPRO'!$C$7:$AI$58,9,FALSE),0)</f>
        <v>0</v>
      </c>
      <c r="L29">
        <f>IFERROR(VLOOKUP(C29,'COPY DATA XPRO'!$C$7:$AI$58,10,FALSE),0)</f>
        <v>0</v>
      </c>
      <c r="M29">
        <f>IFERROR(VLOOKUP(C29,'COPY DATA XPRO'!$C$7:$AI$58,11,FALSE),0)</f>
        <v>0</v>
      </c>
      <c r="N29">
        <f>IFERROR(VLOOKUP(C29,'COPY DATA XPRO'!$C$7:$AI$58,12,FALSE),0)</f>
        <v>1</v>
      </c>
      <c r="O29">
        <f>IFERROR(VLOOKUP(C29,'COPY DATA XPRO'!$C$7:$AI$58,13,FALSE),0)</f>
        <v>0</v>
      </c>
      <c r="P29">
        <f>IFERROR(VLOOKUP(C29,'COPY DATA XPRO'!$C$7:$AI$58,14,FALSE),0)</f>
        <v>1</v>
      </c>
      <c r="Q29">
        <f>IFERROR(VLOOKUP(C29,'COPY DATA XPRO'!$C$7:$AI$58,15,FALSE),0)</f>
        <v>2</v>
      </c>
      <c r="R29">
        <f>IFERROR(VLOOKUP(C29,'COPY DATA XPRO'!$C$7:$AI$58,16,FALSE),0)</f>
        <v>0</v>
      </c>
      <c r="S29">
        <f>IFERROR(VLOOKUP(C29,'COPY DATA XPRO'!$C$7:$AI$58,17,FALSE),0)</f>
        <v>0</v>
      </c>
      <c r="T29">
        <f>IFERROR(VLOOKUP(C29,'COPY DATA XPRO'!$C$7:$AI$58,18,FALSE),0)</f>
        <v>2</v>
      </c>
      <c r="U29">
        <f>IFERROR(VLOOKUP(C29,'COPY DATA XPRO'!$C$7:$AI$58,19,FALSE),0)</f>
        <v>0</v>
      </c>
      <c r="V29">
        <f>IFERROR(VLOOKUP(C29,'COPY DATA XPRO'!$C$7:$AI$58,20,FALSE),0)</f>
        <v>0</v>
      </c>
      <c r="W29">
        <f>IFERROR(VLOOKUP(C29,'COPY DATA XPRO'!$C$7:$AI$58,21,FALSE),0)</f>
        <v>0</v>
      </c>
      <c r="X29">
        <f>IFERROR(VLOOKUP(C29,'COPY DATA XPRO'!$C$7:$AI$58,22,FALSE),0)</f>
        <v>4</v>
      </c>
      <c r="Y29">
        <f>IFERROR(VLOOKUP(C29,'COPY DATA XPRO'!$C$7:$AI$58,23,FALSE),0)</f>
        <v>0</v>
      </c>
      <c r="Z29">
        <f>IFERROR(VLOOKUP(C29,'COPY DATA XPRO'!$C$7:$AI$58,24,FALSE),0)</f>
        <v>43</v>
      </c>
      <c r="AA29">
        <f>IFERROR(VLOOKUP(C29,'COPY DATA XPRO'!$C$7:$AI$58,25,FALSE),0)</f>
        <v>2</v>
      </c>
      <c r="AB29">
        <f>IFERROR(VLOOKUP(C29,'COPY DATA XPRO'!$C$7:$AI$58,26,FALSE),0)</f>
        <v>0</v>
      </c>
      <c r="AC29">
        <f>IFERROR(VLOOKUP(C29,'COPY DATA XPRO'!$C$7:$AI$58,27,FALSE),0)</f>
        <v>0</v>
      </c>
      <c r="AD29">
        <f>IFERROR(VLOOKUP(C29,'COPY DATA XPRO'!$C$7:$AI$58,28,FALSE),0)</f>
        <v>0</v>
      </c>
      <c r="AE29">
        <f>IFERROR(VLOOKUP(C29,'COPY DATA XPRO'!$C$7:$AI$58,29,FALSE),0)</f>
        <v>2</v>
      </c>
      <c r="AF29">
        <f>IFERROR(VLOOKUP(C29,'COPY DATA XPRO'!$C$7:$AI$58,30,FALSE),0)</f>
        <v>12</v>
      </c>
      <c r="AG29">
        <f>IFERROR(VLOOKUP(C29,'COPY DATA XPRO'!$C$7:$AI$58,31,FALSE),0)</f>
        <v>72.459999999999994</v>
      </c>
      <c r="AH29">
        <f>IFERROR(VLOOKUP(C29,'COPY DATA XPRO'!$C$7:$AI$58,32,FALSE),0)</f>
        <v>79.63</v>
      </c>
      <c r="AI29">
        <f>IFERROR(VLOOKUP(C29,'COPY DATA XPRO'!$C$7:$AI$58,33,FALSE),0)</f>
        <v>89.58</v>
      </c>
    </row>
    <row r="30" spans="2:35">
      <c r="C30" t="s">
        <v>102</v>
      </c>
      <c r="D30">
        <f>IFERROR(VLOOKUP(C30,'COPY DATA XPRO'!$C$7:$AI$58,2,FALSE),0)</f>
        <v>0</v>
      </c>
      <c r="E30">
        <f>IFERROR(VLOOKUP(C30,'COPY DATA XPRO'!$C$7:$AI$58,3,FALSE),0)</f>
        <v>24</v>
      </c>
      <c r="F30">
        <f>IFERROR(VLOOKUP(C30,'COPY DATA XPRO'!$C$7:$AI$58,4,FALSE),0)</f>
        <v>0</v>
      </c>
      <c r="G30">
        <f>IFERROR(VLOOKUP(C30,'COPY DATA XPRO'!$C$7:$AI$58,5,FALSE),0)</f>
        <v>0</v>
      </c>
      <c r="H30">
        <f>IFERROR(VLOOKUP(C30,'COPY DATA XPRO'!$C$7:$AI$58,6,FALSE),0)</f>
        <v>0</v>
      </c>
      <c r="I30">
        <f>IFERROR(VLOOKUP(C30,'COPY DATA XPRO'!$C$7:$AI$58,7,FALSE),0)</f>
        <v>0</v>
      </c>
      <c r="J30">
        <f>IFERROR(VLOOKUP(C30,'COPY DATA XPRO'!$C$7:$AI$58,8,FALSE),0)</f>
        <v>1</v>
      </c>
      <c r="K30">
        <f>IFERROR(VLOOKUP(C30,'COPY DATA XPRO'!$C$7:$AI$58,9,FALSE),0)</f>
        <v>0</v>
      </c>
      <c r="L30">
        <f>IFERROR(VLOOKUP(C30,'COPY DATA XPRO'!$C$7:$AI$58,10,FALSE),0)</f>
        <v>0</v>
      </c>
      <c r="M30">
        <f>IFERROR(VLOOKUP(C30,'COPY DATA XPRO'!$C$7:$AI$58,11,FALSE),0)</f>
        <v>0</v>
      </c>
      <c r="N30">
        <f>IFERROR(VLOOKUP(C30,'COPY DATA XPRO'!$C$7:$AI$58,12,FALSE),0)</f>
        <v>0</v>
      </c>
      <c r="O30">
        <f>IFERROR(VLOOKUP(C30,'COPY DATA XPRO'!$C$7:$AI$58,13,FALSE),0)</f>
        <v>0</v>
      </c>
      <c r="P30">
        <f>IFERROR(VLOOKUP(C30,'COPY DATA XPRO'!$C$7:$AI$58,14,FALSE),0)</f>
        <v>0</v>
      </c>
      <c r="Q30">
        <f>IFERROR(VLOOKUP(C30,'COPY DATA XPRO'!$C$7:$AI$58,15,FALSE),0)</f>
        <v>0</v>
      </c>
      <c r="R30">
        <f>IFERROR(VLOOKUP(C30,'COPY DATA XPRO'!$C$7:$AI$58,16,FALSE),0)</f>
        <v>0</v>
      </c>
      <c r="S30">
        <f>IFERROR(VLOOKUP(C30,'COPY DATA XPRO'!$C$7:$AI$58,17,FALSE),0)</f>
        <v>0</v>
      </c>
      <c r="T30">
        <f>IFERROR(VLOOKUP(C30,'COPY DATA XPRO'!$C$7:$AI$58,18,FALSE),0)</f>
        <v>0</v>
      </c>
      <c r="U30">
        <f>IFERROR(VLOOKUP(C30,'COPY DATA XPRO'!$C$7:$AI$58,19,FALSE),0)</f>
        <v>0</v>
      </c>
      <c r="V30">
        <f>IFERROR(VLOOKUP(C30,'COPY DATA XPRO'!$C$7:$AI$58,20,FALSE),0)</f>
        <v>0</v>
      </c>
      <c r="W30">
        <f>IFERROR(VLOOKUP(C30,'COPY DATA XPRO'!$C$7:$AI$58,21,FALSE),0)</f>
        <v>0</v>
      </c>
      <c r="X30">
        <f>IFERROR(VLOOKUP(C30,'COPY DATA XPRO'!$C$7:$AI$58,22,FALSE),0)</f>
        <v>0</v>
      </c>
      <c r="Y30">
        <f>IFERROR(VLOOKUP(C30,'COPY DATA XPRO'!$C$7:$AI$58,23,FALSE),0)</f>
        <v>0</v>
      </c>
      <c r="Z30">
        <f>IFERROR(VLOOKUP(C30,'COPY DATA XPRO'!$C$7:$AI$58,24,FALSE),0)</f>
        <v>21</v>
      </c>
      <c r="AA30">
        <f>IFERROR(VLOOKUP(C30,'COPY DATA XPRO'!$C$7:$AI$58,25,FALSE),0)</f>
        <v>0</v>
      </c>
      <c r="AB30">
        <f>IFERROR(VLOOKUP(C30,'COPY DATA XPRO'!$C$7:$AI$58,26,FALSE),0)</f>
        <v>0</v>
      </c>
      <c r="AC30">
        <f>IFERROR(VLOOKUP(C30,'COPY DATA XPRO'!$C$7:$AI$58,27,FALSE),0)</f>
        <v>0</v>
      </c>
      <c r="AD30">
        <f>IFERROR(VLOOKUP(C30,'COPY DATA XPRO'!$C$7:$AI$58,28,FALSE),0)</f>
        <v>0</v>
      </c>
      <c r="AE30">
        <f>IFERROR(VLOOKUP(C30,'COPY DATA XPRO'!$C$7:$AI$58,29,FALSE),0)</f>
        <v>0</v>
      </c>
      <c r="AF30">
        <f>IFERROR(VLOOKUP(C30,'COPY DATA XPRO'!$C$7:$AI$58,30,FALSE),0)</f>
        <v>2</v>
      </c>
      <c r="AG30">
        <f>IFERROR(VLOOKUP(C30,'COPY DATA XPRO'!$C$7:$AI$58,31,FALSE),0)</f>
        <v>87.5</v>
      </c>
      <c r="AH30">
        <f>IFERROR(VLOOKUP(C30,'COPY DATA XPRO'!$C$7:$AI$58,32,FALSE),0)</f>
        <v>95.45</v>
      </c>
      <c r="AI30">
        <f>IFERROR(VLOOKUP(C30,'COPY DATA XPRO'!$C$7:$AI$58,33,FALSE),0)</f>
        <v>100</v>
      </c>
    </row>
    <row r="31" spans="2:35">
      <c r="C31" t="s">
        <v>103</v>
      </c>
      <c r="D31">
        <f>IFERROR(VLOOKUP(C31,'COPY DATA XPRO'!$C$7:$AI$58,2,FALSE),0)</f>
        <v>0</v>
      </c>
      <c r="E31">
        <f>IFERROR(VLOOKUP(C31,'COPY DATA XPRO'!$C$7:$AI$58,3,FALSE),0)</f>
        <v>29</v>
      </c>
      <c r="F31">
        <f>IFERROR(VLOOKUP(C31,'COPY DATA XPRO'!$C$7:$AI$58,4,FALSE),0)</f>
        <v>0</v>
      </c>
      <c r="G31">
        <f>IFERROR(VLOOKUP(C31,'COPY DATA XPRO'!$C$7:$AI$58,5,FALSE),0)</f>
        <v>1</v>
      </c>
      <c r="H31">
        <f>IFERROR(VLOOKUP(C31,'COPY DATA XPRO'!$C$7:$AI$58,6,FALSE),0)</f>
        <v>1</v>
      </c>
      <c r="I31">
        <f>IFERROR(VLOOKUP(C31,'COPY DATA XPRO'!$C$7:$AI$58,7,FALSE),0)</f>
        <v>0</v>
      </c>
      <c r="J31">
        <f>IFERROR(VLOOKUP(C31,'COPY DATA XPRO'!$C$7:$AI$58,8,FALSE),0)</f>
        <v>1</v>
      </c>
      <c r="K31">
        <f>IFERROR(VLOOKUP(C31,'COPY DATA XPRO'!$C$7:$AI$58,9,FALSE),0)</f>
        <v>0</v>
      </c>
      <c r="L31">
        <f>IFERROR(VLOOKUP(C31,'COPY DATA XPRO'!$C$7:$AI$58,10,FALSE),0)</f>
        <v>0</v>
      </c>
      <c r="M31">
        <f>IFERROR(VLOOKUP(C31,'COPY DATA XPRO'!$C$7:$AI$58,11,FALSE),0)</f>
        <v>0</v>
      </c>
      <c r="N31">
        <f>IFERROR(VLOOKUP(C31,'COPY DATA XPRO'!$C$7:$AI$58,12,FALSE),0)</f>
        <v>0</v>
      </c>
      <c r="O31">
        <f>IFERROR(VLOOKUP(C31,'COPY DATA XPRO'!$C$7:$AI$58,13,FALSE),0)</f>
        <v>0</v>
      </c>
      <c r="P31">
        <f>IFERROR(VLOOKUP(C31,'COPY DATA XPRO'!$C$7:$AI$58,14,FALSE),0)</f>
        <v>0</v>
      </c>
      <c r="Q31">
        <f>IFERROR(VLOOKUP(C31,'COPY DATA XPRO'!$C$7:$AI$58,15,FALSE),0)</f>
        <v>0</v>
      </c>
      <c r="R31">
        <f>IFERROR(VLOOKUP(C31,'COPY DATA XPRO'!$C$7:$AI$58,16,FALSE),0)</f>
        <v>0</v>
      </c>
      <c r="S31">
        <f>IFERROR(VLOOKUP(C31,'COPY DATA XPRO'!$C$7:$AI$58,17,FALSE),0)</f>
        <v>0</v>
      </c>
      <c r="T31">
        <f>IFERROR(VLOOKUP(C31,'COPY DATA XPRO'!$C$7:$AI$58,18,FALSE),0)</f>
        <v>0</v>
      </c>
      <c r="U31">
        <f>IFERROR(VLOOKUP(C31,'COPY DATA XPRO'!$C$7:$AI$58,19,FALSE),0)</f>
        <v>0</v>
      </c>
      <c r="V31">
        <f>IFERROR(VLOOKUP(C31,'COPY DATA XPRO'!$C$7:$AI$58,20,FALSE),0)</f>
        <v>0</v>
      </c>
      <c r="W31">
        <f>IFERROR(VLOOKUP(C31,'COPY DATA XPRO'!$C$7:$AI$58,21,FALSE),0)</f>
        <v>0</v>
      </c>
      <c r="X31">
        <f>IFERROR(VLOOKUP(C31,'COPY DATA XPRO'!$C$7:$AI$58,22,FALSE),0)</f>
        <v>0</v>
      </c>
      <c r="Y31">
        <f>IFERROR(VLOOKUP(C31,'COPY DATA XPRO'!$C$7:$AI$58,23,FALSE),0)</f>
        <v>0</v>
      </c>
      <c r="Z31">
        <f>IFERROR(VLOOKUP(C31,'COPY DATA XPRO'!$C$7:$AI$58,24,FALSE),0)</f>
        <v>25</v>
      </c>
      <c r="AA31">
        <f>IFERROR(VLOOKUP(C31,'COPY DATA XPRO'!$C$7:$AI$58,25,FALSE),0)</f>
        <v>0</v>
      </c>
      <c r="AB31">
        <f>IFERROR(VLOOKUP(C31,'COPY DATA XPRO'!$C$7:$AI$58,26,FALSE),0)</f>
        <v>0</v>
      </c>
      <c r="AC31">
        <f>IFERROR(VLOOKUP(C31,'COPY DATA XPRO'!$C$7:$AI$58,27,FALSE),0)</f>
        <v>0</v>
      </c>
      <c r="AD31">
        <f>IFERROR(VLOOKUP(C31,'COPY DATA XPRO'!$C$7:$AI$58,28,FALSE),0)</f>
        <v>0</v>
      </c>
      <c r="AE31">
        <f>IFERROR(VLOOKUP(C31,'COPY DATA XPRO'!$C$7:$AI$58,29,FALSE),0)</f>
        <v>0</v>
      </c>
      <c r="AF31">
        <f>IFERROR(VLOOKUP(C31,'COPY DATA XPRO'!$C$7:$AI$58,30,FALSE),0)</f>
        <v>1</v>
      </c>
      <c r="AG31">
        <f>IFERROR(VLOOKUP(C31,'COPY DATA XPRO'!$C$7:$AI$58,31,FALSE),0)</f>
        <v>86.21</v>
      </c>
      <c r="AH31">
        <f>IFERROR(VLOOKUP(C31,'COPY DATA XPRO'!$C$7:$AI$58,32,FALSE),0)</f>
        <v>89.29</v>
      </c>
      <c r="AI31">
        <f>IFERROR(VLOOKUP(C31,'COPY DATA XPRO'!$C$7:$AI$58,33,FALSE),0)</f>
        <v>100</v>
      </c>
    </row>
    <row r="32" spans="2:35">
      <c r="C32" t="s">
        <v>104</v>
      </c>
      <c r="D32">
        <f>IFERROR(VLOOKUP(C32,'COPY DATA XPRO'!$C$7:$AI$58,2,FALSE),0)</f>
        <v>0</v>
      </c>
      <c r="E32">
        <f>IFERROR(VLOOKUP(C32,'COPY DATA XPRO'!$C$7:$AI$58,3,FALSE),0)</f>
        <v>20</v>
      </c>
      <c r="F32">
        <f>IFERROR(VLOOKUP(C32,'COPY DATA XPRO'!$C$7:$AI$58,4,FALSE),0)</f>
        <v>0</v>
      </c>
      <c r="G32">
        <f>IFERROR(VLOOKUP(C32,'COPY DATA XPRO'!$C$7:$AI$58,5,FALSE),0)</f>
        <v>0</v>
      </c>
      <c r="H32">
        <f>IFERROR(VLOOKUP(C32,'COPY DATA XPRO'!$C$7:$AI$58,6,FALSE),0)</f>
        <v>0</v>
      </c>
      <c r="I32">
        <f>IFERROR(VLOOKUP(C32,'COPY DATA XPRO'!$C$7:$AI$58,7,FALSE),0)</f>
        <v>1</v>
      </c>
      <c r="J32">
        <f>IFERROR(VLOOKUP(C32,'COPY DATA XPRO'!$C$7:$AI$58,8,FALSE),0)</f>
        <v>5</v>
      </c>
      <c r="K32">
        <f>IFERROR(VLOOKUP(C32,'COPY DATA XPRO'!$C$7:$AI$58,9,FALSE),0)</f>
        <v>0</v>
      </c>
      <c r="L32">
        <f>IFERROR(VLOOKUP(C32,'COPY DATA XPRO'!$C$7:$AI$58,10,FALSE),0)</f>
        <v>0</v>
      </c>
      <c r="M32">
        <f>IFERROR(VLOOKUP(C32,'COPY DATA XPRO'!$C$7:$AI$58,11,FALSE),0)</f>
        <v>0</v>
      </c>
      <c r="N32">
        <f>IFERROR(VLOOKUP(C32,'COPY DATA XPRO'!$C$7:$AI$58,12,FALSE),0)</f>
        <v>0</v>
      </c>
      <c r="O32">
        <f>IFERROR(VLOOKUP(C32,'COPY DATA XPRO'!$C$7:$AI$58,13,FALSE),0)</f>
        <v>0</v>
      </c>
      <c r="P32">
        <f>IFERROR(VLOOKUP(C32,'COPY DATA XPRO'!$C$7:$AI$58,14,FALSE),0)</f>
        <v>0</v>
      </c>
      <c r="Q32">
        <f>IFERROR(VLOOKUP(C32,'COPY DATA XPRO'!$C$7:$AI$58,15,FALSE),0)</f>
        <v>0</v>
      </c>
      <c r="R32">
        <f>IFERROR(VLOOKUP(C32,'COPY DATA XPRO'!$C$7:$AI$58,16,FALSE),0)</f>
        <v>0</v>
      </c>
      <c r="S32">
        <f>IFERROR(VLOOKUP(C32,'COPY DATA XPRO'!$C$7:$AI$58,17,FALSE),0)</f>
        <v>0</v>
      </c>
      <c r="T32">
        <f>IFERROR(VLOOKUP(C32,'COPY DATA XPRO'!$C$7:$AI$58,18,FALSE),0)</f>
        <v>0</v>
      </c>
      <c r="U32">
        <f>IFERROR(VLOOKUP(C32,'COPY DATA XPRO'!$C$7:$AI$58,19,FALSE),0)</f>
        <v>0</v>
      </c>
      <c r="V32">
        <f>IFERROR(VLOOKUP(C32,'COPY DATA XPRO'!$C$7:$AI$58,20,FALSE),0)</f>
        <v>0</v>
      </c>
      <c r="W32">
        <f>IFERROR(VLOOKUP(C32,'COPY DATA XPRO'!$C$7:$AI$58,21,FALSE),0)</f>
        <v>0</v>
      </c>
      <c r="X32">
        <f>IFERROR(VLOOKUP(C32,'COPY DATA XPRO'!$C$7:$AI$58,22,FALSE),0)</f>
        <v>0</v>
      </c>
      <c r="Y32">
        <f>IFERROR(VLOOKUP(C32,'COPY DATA XPRO'!$C$7:$AI$58,23,FALSE),0)</f>
        <v>0</v>
      </c>
      <c r="Z32">
        <f>IFERROR(VLOOKUP(C32,'COPY DATA XPRO'!$C$7:$AI$58,24,FALSE),0)</f>
        <v>14</v>
      </c>
      <c r="AA32">
        <f>IFERROR(VLOOKUP(C32,'COPY DATA XPRO'!$C$7:$AI$58,25,FALSE),0)</f>
        <v>0</v>
      </c>
      <c r="AB32">
        <f>IFERROR(VLOOKUP(C32,'COPY DATA XPRO'!$C$7:$AI$58,26,FALSE),0)</f>
        <v>0</v>
      </c>
      <c r="AC32">
        <f>IFERROR(VLOOKUP(C32,'COPY DATA XPRO'!$C$7:$AI$58,27,FALSE),0)</f>
        <v>0</v>
      </c>
      <c r="AD32">
        <f>IFERROR(VLOOKUP(C32,'COPY DATA XPRO'!$C$7:$AI$58,28,FALSE),0)</f>
        <v>0</v>
      </c>
      <c r="AE32">
        <f>IFERROR(VLOOKUP(C32,'COPY DATA XPRO'!$C$7:$AI$58,29,FALSE),0)</f>
        <v>0</v>
      </c>
      <c r="AF32">
        <f>IFERROR(VLOOKUP(C32,'COPY DATA XPRO'!$C$7:$AI$58,30,FALSE),0)</f>
        <v>0</v>
      </c>
      <c r="AG32">
        <f>IFERROR(VLOOKUP(C32,'COPY DATA XPRO'!$C$7:$AI$58,31,FALSE),0)</f>
        <v>70</v>
      </c>
      <c r="AH32">
        <f>IFERROR(VLOOKUP(C32,'COPY DATA XPRO'!$C$7:$AI$58,32,FALSE),0)</f>
        <v>73.680000000000007</v>
      </c>
      <c r="AI32">
        <f>IFERROR(VLOOKUP(C32,'COPY DATA XPRO'!$C$7:$AI$58,33,FALSE),0)</f>
        <v>100</v>
      </c>
    </row>
    <row r="33" spans="2:35">
      <c r="C33" t="s">
        <v>105</v>
      </c>
      <c r="D33">
        <f>IFERROR(VLOOKUP(C33,'COPY DATA XPRO'!$C$7:$AI$58,2,FALSE),0)</f>
        <v>0</v>
      </c>
      <c r="E33">
        <f>IFERROR(VLOOKUP(C33,'COPY DATA XPRO'!$C$7:$AI$58,3,FALSE),0)</f>
        <v>70</v>
      </c>
      <c r="F33">
        <f>IFERROR(VLOOKUP(C33,'COPY DATA XPRO'!$C$7:$AI$58,4,FALSE),0)</f>
        <v>4</v>
      </c>
      <c r="G33">
        <f>IFERROR(VLOOKUP(C33,'COPY DATA XPRO'!$C$7:$AI$58,5,FALSE),0)</f>
        <v>1</v>
      </c>
      <c r="H33">
        <f>IFERROR(VLOOKUP(C33,'COPY DATA XPRO'!$C$7:$AI$58,6,FALSE),0)</f>
        <v>5</v>
      </c>
      <c r="I33">
        <f>IFERROR(VLOOKUP(C33,'COPY DATA XPRO'!$C$7:$AI$58,7,FALSE),0)</f>
        <v>3</v>
      </c>
      <c r="J33">
        <f>IFERROR(VLOOKUP(C33,'COPY DATA XPRO'!$C$7:$AI$58,8,FALSE),0)</f>
        <v>6</v>
      </c>
      <c r="K33">
        <f>IFERROR(VLOOKUP(C33,'COPY DATA XPRO'!$C$7:$AI$58,9,FALSE),0)</f>
        <v>0</v>
      </c>
      <c r="L33">
        <f>IFERROR(VLOOKUP(C33,'COPY DATA XPRO'!$C$7:$AI$58,10,FALSE),0)</f>
        <v>0</v>
      </c>
      <c r="M33">
        <f>IFERROR(VLOOKUP(C33,'COPY DATA XPRO'!$C$7:$AI$58,11,FALSE),0)</f>
        <v>0</v>
      </c>
      <c r="N33">
        <f>IFERROR(VLOOKUP(C33,'COPY DATA XPRO'!$C$7:$AI$58,12,FALSE),0)</f>
        <v>0</v>
      </c>
      <c r="O33">
        <f>IFERROR(VLOOKUP(C33,'COPY DATA XPRO'!$C$7:$AI$58,13,FALSE),0)</f>
        <v>0</v>
      </c>
      <c r="P33">
        <f>IFERROR(VLOOKUP(C33,'COPY DATA XPRO'!$C$7:$AI$58,14,FALSE),0)</f>
        <v>0</v>
      </c>
      <c r="Q33">
        <f>IFERROR(VLOOKUP(C33,'COPY DATA XPRO'!$C$7:$AI$58,15,FALSE),0)</f>
        <v>0</v>
      </c>
      <c r="R33">
        <f>IFERROR(VLOOKUP(C33,'COPY DATA XPRO'!$C$7:$AI$58,16,FALSE),0)</f>
        <v>1</v>
      </c>
      <c r="S33">
        <f>IFERROR(VLOOKUP(C33,'COPY DATA XPRO'!$C$7:$AI$58,17,FALSE),0)</f>
        <v>0</v>
      </c>
      <c r="T33">
        <f>IFERROR(VLOOKUP(C33,'COPY DATA XPRO'!$C$7:$AI$58,18,FALSE),0)</f>
        <v>4</v>
      </c>
      <c r="U33">
        <f>IFERROR(VLOOKUP(C33,'COPY DATA XPRO'!$C$7:$AI$58,19,FALSE),0)</f>
        <v>0</v>
      </c>
      <c r="V33">
        <f>IFERROR(VLOOKUP(C33,'COPY DATA XPRO'!$C$7:$AI$58,20,FALSE),0)</f>
        <v>0</v>
      </c>
      <c r="W33">
        <f>IFERROR(VLOOKUP(C33,'COPY DATA XPRO'!$C$7:$AI$58,21,FALSE),0)</f>
        <v>0</v>
      </c>
      <c r="X33">
        <f>IFERROR(VLOOKUP(C33,'COPY DATA XPRO'!$C$7:$AI$58,22,FALSE),0)</f>
        <v>5</v>
      </c>
      <c r="Y33">
        <f>IFERROR(VLOOKUP(C33,'COPY DATA XPRO'!$C$7:$AI$58,23,FALSE),0)</f>
        <v>0</v>
      </c>
      <c r="Z33">
        <f>IFERROR(VLOOKUP(C33,'COPY DATA XPRO'!$C$7:$AI$58,24,FALSE),0)</f>
        <v>39</v>
      </c>
      <c r="AA33">
        <f>IFERROR(VLOOKUP(C33,'COPY DATA XPRO'!$C$7:$AI$58,25,FALSE),0)</f>
        <v>0</v>
      </c>
      <c r="AB33">
        <f>IFERROR(VLOOKUP(C33,'COPY DATA XPRO'!$C$7:$AI$58,26,FALSE),0)</f>
        <v>1</v>
      </c>
      <c r="AC33">
        <f>IFERROR(VLOOKUP(C33,'COPY DATA XPRO'!$C$7:$AI$58,27,FALSE),0)</f>
        <v>0</v>
      </c>
      <c r="AD33">
        <f>IFERROR(VLOOKUP(C33,'COPY DATA XPRO'!$C$7:$AI$58,28,FALSE),0)</f>
        <v>0</v>
      </c>
      <c r="AE33">
        <f>IFERROR(VLOOKUP(C33,'COPY DATA XPRO'!$C$7:$AI$58,29,FALSE),0)</f>
        <v>1</v>
      </c>
      <c r="AF33">
        <f>IFERROR(VLOOKUP(C33,'COPY DATA XPRO'!$C$7:$AI$58,30,FALSE),0)</f>
        <v>5</v>
      </c>
      <c r="AG33">
        <f>IFERROR(VLOOKUP(C33,'COPY DATA XPRO'!$C$7:$AI$58,31,FALSE),0)</f>
        <v>64.290000000000006</v>
      </c>
      <c r="AH33">
        <f>IFERROR(VLOOKUP(C33,'COPY DATA XPRO'!$C$7:$AI$58,32,FALSE),0)</f>
        <v>62.9</v>
      </c>
      <c r="AI33">
        <f>IFERROR(VLOOKUP(C33,'COPY DATA XPRO'!$C$7:$AI$58,33,FALSE),0)</f>
        <v>88.64</v>
      </c>
    </row>
    <row r="34" spans="2:35">
      <c r="C34" t="s">
        <v>106</v>
      </c>
      <c r="D34">
        <f>IFERROR(VLOOKUP(C34,'COPY DATA XPRO'!$C$7:$AI$58,2,FALSE),0)</f>
        <v>0</v>
      </c>
      <c r="E34">
        <f>IFERROR(VLOOKUP(C34,'COPY DATA XPRO'!$C$7:$AI$58,3,FALSE),0)</f>
        <v>51</v>
      </c>
      <c r="F34">
        <f>IFERROR(VLOOKUP(C34,'COPY DATA XPRO'!$C$7:$AI$58,4,FALSE),0)</f>
        <v>0</v>
      </c>
      <c r="G34">
        <f>IFERROR(VLOOKUP(C34,'COPY DATA XPRO'!$C$7:$AI$58,5,FALSE),0)</f>
        <v>0</v>
      </c>
      <c r="H34">
        <f>IFERROR(VLOOKUP(C34,'COPY DATA XPRO'!$C$7:$AI$58,6,FALSE),0)</f>
        <v>0</v>
      </c>
      <c r="I34">
        <f>IFERROR(VLOOKUP(C34,'COPY DATA XPRO'!$C$7:$AI$58,7,FALSE),0)</f>
        <v>1</v>
      </c>
      <c r="J34">
        <f>IFERROR(VLOOKUP(C34,'COPY DATA XPRO'!$C$7:$AI$58,8,FALSE),0)</f>
        <v>1</v>
      </c>
      <c r="K34">
        <f>IFERROR(VLOOKUP(C34,'COPY DATA XPRO'!$C$7:$AI$58,9,FALSE),0)</f>
        <v>0</v>
      </c>
      <c r="L34">
        <f>IFERROR(VLOOKUP(C34,'COPY DATA XPRO'!$C$7:$AI$58,10,FALSE),0)</f>
        <v>0</v>
      </c>
      <c r="M34">
        <f>IFERROR(VLOOKUP(C34,'COPY DATA XPRO'!$C$7:$AI$58,11,FALSE),0)</f>
        <v>0</v>
      </c>
      <c r="N34">
        <f>IFERROR(VLOOKUP(C34,'COPY DATA XPRO'!$C$7:$AI$58,12,FALSE),0)</f>
        <v>0</v>
      </c>
      <c r="O34">
        <f>IFERROR(VLOOKUP(C34,'COPY DATA XPRO'!$C$7:$AI$58,13,FALSE),0)</f>
        <v>0</v>
      </c>
      <c r="P34">
        <f>IFERROR(VLOOKUP(C34,'COPY DATA XPRO'!$C$7:$AI$58,14,FALSE),0)</f>
        <v>0</v>
      </c>
      <c r="Q34">
        <f>IFERROR(VLOOKUP(C34,'COPY DATA XPRO'!$C$7:$AI$58,15,FALSE),0)</f>
        <v>2</v>
      </c>
      <c r="R34">
        <f>IFERROR(VLOOKUP(C34,'COPY DATA XPRO'!$C$7:$AI$58,16,FALSE),0)</f>
        <v>1</v>
      </c>
      <c r="S34">
        <f>IFERROR(VLOOKUP(C34,'COPY DATA XPRO'!$C$7:$AI$58,17,FALSE),0)</f>
        <v>0</v>
      </c>
      <c r="T34">
        <f>IFERROR(VLOOKUP(C34,'COPY DATA XPRO'!$C$7:$AI$58,18,FALSE),0)</f>
        <v>1</v>
      </c>
      <c r="U34">
        <f>IFERROR(VLOOKUP(C34,'COPY DATA XPRO'!$C$7:$AI$58,19,FALSE),0)</f>
        <v>0</v>
      </c>
      <c r="V34">
        <f>IFERROR(VLOOKUP(C34,'COPY DATA XPRO'!$C$7:$AI$58,20,FALSE),0)</f>
        <v>0</v>
      </c>
      <c r="W34">
        <f>IFERROR(VLOOKUP(C34,'COPY DATA XPRO'!$C$7:$AI$58,21,FALSE),0)</f>
        <v>0</v>
      </c>
      <c r="X34">
        <f>IFERROR(VLOOKUP(C34,'COPY DATA XPRO'!$C$7:$AI$58,22,FALSE),0)</f>
        <v>4</v>
      </c>
      <c r="Y34">
        <f>IFERROR(VLOOKUP(C34,'COPY DATA XPRO'!$C$7:$AI$58,23,FALSE),0)</f>
        <v>1</v>
      </c>
      <c r="Z34">
        <f>IFERROR(VLOOKUP(C34,'COPY DATA XPRO'!$C$7:$AI$58,24,FALSE),0)</f>
        <v>40</v>
      </c>
      <c r="AA34">
        <f>IFERROR(VLOOKUP(C34,'COPY DATA XPRO'!$C$7:$AI$58,25,FALSE),0)</f>
        <v>3</v>
      </c>
      <c r="AB34">
        <f>IFERROR(VLOOKUP(C34,'COPY DATA XPRO'!$C$7:$AI$58,26,FALSE),0)</f>
        <v>0</v>
      </c>
      <c r="AC34">
        <f>IFERROR(VLOOKUP(C34,'COPY DATA XPRO'!$C$7:$AI$58,27,FALSE),0)</f>
        <v>0</v>
      </c>
      <c r="AD34">
        <f>IFERROR(VLOOKUP(C34,'COPY DATA XPRO'!$C$7:$AI$58,28,FALSE),0)</f>
        <v>0</v>
      </c>
      <c r="AE34">
        <f>IFERROR(VLOOKUP(C34,'COPY DATA XPRO'!$C$7:$AI$58,29,FALSE),0)</f>
        <v>3</v>
      </c>
      <c r="AF34">
        <f>IFERROR(VLOOKUP(C34,'COPY DATA XPRO'!$C$7:$AI$58,30,FALSE),0)</f>
        <v>1</v>
      </c>
      <c r="AG34">
        <f>IFERROR(VLOOKUP(C34,'COPY DATA XPRO'!$C$7:$AI$58,31,FALSE),0)</f>
        <v>94.12</v>
      </c>
      <c r="AH34">
        <f>IFERROR(VLOOKUP(C34,'COPY DATA XPRO'!$C$7:$AI$58,32,FALSE),0)</f>
        <v>81.63</v>
      </c>
      <c r="AI34">
        <f>IFERROR(VLOOKUP(C34,'COPY DATA XPRO'!$C$7:$AI$58,33,FALSE),0)</f>
        <v>88.89</v>
      </c>
    </row>
    <row r="35" spans="2:35">
      <c r="C35" t="s">
        <v>107</v>
      </c>
      <c r="D35">
        <f>IFERROR(VLOOKUP(C35,'COPY DATA XPRO'!$C$7:$AI$58,2,FALSE),0)</f>
        <v>0</v>
      </c>
      <c r="E35">
        <f>IFERROR(VLOOKUP(C35,'COPY DATA XPRO'!$C$7:$AI$58,3,FALSE),0)</f>
        <v>40</v>
      </c>
      <c r="F35">
        <f>IFERROR(VLOOKUP(C35,'COPY DATA XPRO'!$C$7:$AI$58,4,FALSE),0)</f>
        <v>0</v>
      </c>
      <c r="G35">
        <f>IFERROR(VLOOKUP(C35,'COPY DATA XPRO'!$C$7:$AI$58,5,FALSE),0)</f>
        <v>2</v>
      </c>
      <c r="H35">
        <f>IFERROR(VLOOKUP(C35,'COPY DATA XPRO'!$C$7:$AI$58,6,FALSE),0)</f>
        <v>2</v>
      </c>
      <c r="I35">
        <f>IFERROR(VLOOKUP(C35,'COPY DATA XPRO'!$C$7:$AI$58,7,FALSE),0)</f>
        <v>3</v>
      </c>
      <c r="J35">
        <f>IFERROR(VLOOKUP(C35,'COPY DATA XPRO'!$C$7:$AI$58,8,FALSE),0)</f>
        <v>2</v>
      </c>
      <c r="K35">
        <f>IFERROR(VLOOKUP(C35,'COPY DATA XPRO'!$C$7:$AI$58,9,FALSE),0)</f>
        <v>0</v>
      </c>
      <c r="L35">
        <f>IFERROR(VLOOKUP(C35,'COPY DATA XPRO'!$C$7:$AI$58,10,FALSE),0)</f>
        <v>0</v>
      </c>
      <c r="M35">
        <f>IFERROR(VLOOKUP(C35,'COPY DATA XPRO'!$C$7:$AI$58,11,FALSE),0)</f>
        <v>0</v>
      </c>
      <c r="N35">
        <f>IFERROR(VLOOKUP(C35,'COPY DATA XPRO'!$C$7:$AI$58,12,FALSE),0)</f>
        <v>0</v>
      </c>
      <c r="O35">
        <f>IFERROR(VLOOKUP(C35,'COPY DATA XPRO'!$C$7:$AI$58,13,FALSE),0)</f>
        <v>0</v>
      </c>
      <c r="P35">
        <f>IFERROR(VLOOKUP(C35,'COPY DATA XPRO'!$C$7:$AI$58,14,FALSE),0)</f>
        <v>0</v>
      </c>
      <c r="Q35">
        <f>IFERROR(VLOOKUP(C35,'COPY DATA XPRO'!$C$7:$AI$58,15,FALSE),0)</f>
        <v>1</v>
      </c>
      <c r="R35">
        <f>IFERROR(VLOOKUP(C35,'COPY DATA XPRO'!$C$7:$AI$58,16,FALSE),0)</f>
        <v>0</v>
      </c>
      <c r="S35">
        <f>IFERROR(VLOOKUP(C35,'COPY DATA XPRO'!$C$7:$AI$58,17,FALSE),0)</f>
        <v>0</v>
      </c>
      <c r="T35">
        <f>IFERROR(VLOOKUP(C35,'COPY DATA XPRO'!$C$7:$AI$58,18,FALSE),0)</f>
        <v>0</v>
      </c>
      <c r="U35">
        <f>IFERROR(VLOOKUP(C35,'COPY DATA XPRO'!$C$7:$AI$58,19,FALSE),0)</f>
        <v>0</v>
      </c>
      <c r="V35">
        <f>IFERROR(VLOOKUP(C35,'COPY DATA XPRO'!$C$7:$AI$58,20,FALSE),0)</f>
        <v>0</v>
      </c>
      <c r="W35">
        <f>IFERROR(VLOOKUP(C35,'COPY DATA XPRO'!$C$7:$AI$58,21,FALSE),0)</f>
        <v>0</v>
      </c>
      <c r="X35">
        <f>IFERROR(VLOOKUP(C35,'COPY DATA XPRO'!$C$7:$AI$58,22,FALSE),0)</f>
        <v>1</v>
      </c>
      <c r="Y35">
        <f>IFERROR(VLOOKUP(C35,'COPY DATA XPRO'!$C$7:$AI$58,23,FALSE),0)</f>
        <v>1</v>
      </c>
      <c r="Z35">
        <f>IFERROR(VLOOKUP(C35,'COPY DATA XPRO'!$C$7:$AI$58,24,FALSE),0)</f>
        <v>29</v>
      </c>
      <c r="AA35">
        <f>IFERROR(VLOOKUP(C35,'COPY DATA XPRO'!$C$7:$AI$58,25,FALSE),0)</f>
        <v>0</v>
      </c>
      <c r="AB35">
        <f>IFERROR(VLOOKUP(C35,'COPY DATA XPRO'!$C$7:$AI$58,26,FALSE),0)</f>
        <v>0</v>
      </c>
      <c r="AC35">
        <f>IFERROR(VLOOKUP(C35,'COPY DATA XPRO'!$C$7:$AI$58,27,FALSE),0)</f>
        <v>0</v>
      </c>
      <c r="AD35">
        <f>IFERROR(VLOOKUP(C35,'COPY DATA XPRO'!$C$7:$AI$58,28,FALSE),0)</f>
        <v>0</v>
      </c>
      <c r="AE35">
        <f>IFERROR(VLOOKUP(C35,'COPY DATA XPRO'!$C$7:$AI$58,29,FALSE),0)</f>
        <v>0</v>
      </c>
      <c r="AF35">
        <f>IFERROR(VLOOKUP(C35,'COPY DATA XPRO'!$C$7:$AI$58,30,FALSE),0)</f>
        <v>0</v>
      </c>
      <c r="AG35">
        <f>IFERROR(VLOOKUP(C35,'COPY DATA XPRO'!$C$7:$AI$58,31,FALSE),0)</f>
        <v>77.5</v>
      </c>
      <c r="AH35">
        <f>IFERROR(VLOOKUP(C35,'COPY DATA XPRO'!$C$7:$AI$58,32,FALSE),0)</f>
        <v>78.38</v>
      </c>
      <c r="AI35">
        <f>IFERROR(VLOOKUP(C35,'COPY DATA XPRO'!$C$7:$AI$58,33,FALSE),0)</f>
        <v>93.55</v>
      </c>
    </row>
    <row r="36" spans="2:35">
      <c r="C36" t="s">
        <v>108</v>
      </c>
      <c r="D36">
        <f>IFERROR(VLOOKUP(C36,'COPY DATA XPRO'!$C$7:$AI$58,2,FALSE),0)</f>
        <v>0</v>
      </c>
      <c r="E36">
        <f>IFERROR(VLOOKUP(C36,'COPY DATA XPRO'!$C$7:$AI$58,3,FALSE),0)</f>
        <v>28</v>
      </c>
      <c r="F36">
        <f>IFERROR(VLOOKUP(C36,'COPY DATA XPRO'!$C$7:$AI$58,4,FALSE),0)</f>
        <v>0</v>
      </c>
      <c r="G36">
        <f>IFERROR(VLOOKUP(C36,'COPY DATA XPRO'!$C$7:$AI$58,5,FALSE),0)</f>
        <v>0</v>
      </c>
      <c r="H36">
        <f>IFERROR(VLOOKUP(C36,'COPY DATA XPRO'!$C$7:$AI$58,6,FALSE),0)</f>
        <v>0</v>
      </c>
      <c r="I36">
        <f>IFERROR(VLOOKUP(C36,'COPY DATA XPRO'!$C$7:$AI$58,7,FALSE),0)</f>
        <v>0</v>
      </c>
      <c r="J36">
        <f>IFERROR(VLOOKUP(C36,'COPY DATA XPRO'!$C$7:$AI$58,8,FALSE),0)</f>
        <v>1</v>
      </c>
      <c r="K36">
        <f>IFERROR(VLOOKUP(C36,'COPY DATA XPRO'!$C$7:$AI$58,9,FALSE),0)</f>
        <v>0</v>
      </c>
      <c r="L36">
        <f>IFERROR(VLOOKUP(C36,'COPY DATA XPRO'!$C$7:$AI$58,10,FALSE),0)</f>
        <v>0</v>
      </c>
      <c r="M36">
        <f>IFERROR(VLOOKUP(C36,'COPY DATA XPRO'!$C$7:$AI$58,11,FALSE),0)</f>
        <v>0</v>
      </c>
      <c r="N36">
        <f>IFERROR(VLOOKUP(C36,'COPY DATA XPRO'!$C$7:$AI$58,12,FALSE),0)</f>
        <v>0</v>
      </c>
      <c r="O36">
        <f>IFERROR(VLOOKUP(C36,'COPY DATA XPRO'!$C$7:$AI$58,13,FALSE),0)</f>
        <v>0</v>
      </c>
      <c r="P36">
        <f>IFERROR(VLOOKUP(C36,'COPY DATA XPRO'!$C$7:$AI$58,14,FALSE),0)</f>
        <v>0</v>
      </c>
      <c r="Q36">
        <f>IFERROR(VLOOKUP(C36,'COPY DATA XPRO'!$C$7:$AI$58,15,FALSE),0)</f>
        <v>0</v>
      </c>
      <c r="R36">
        <f>IFERROR(VLOOKUP(C36,'COPY DATA XPRO'!$C$7:$AI$58,16,FALSE),0)</f>
        <v>0</v>
      </c>
      <c r="S36">
        <f>IFERROR(VLOOKUP(C36,'COPY DATA XPRO'!$C$7:$AI$58,17,FALSE),0)</f>
        <v>0</v>
      </c>
      <c r="T36">
        <f>IFERROR(VLOOKUP(C36,'COPY DATA XPRO'!$C$7:$AI$58,18,FALSE),0)</f>
        <v>0</v>
      </c>
      <c r="U36">
        <f>IFERROR(VLOOKUP(C36,'COPY DATA XPRO'!$C$7:$AI$58,19,FALSE),0)</f>
        <v>0</v>
      </c>
      <c r="V36">
        <f>IFERROR(VLOOKUP(C36,'COPY DATA XPRO'!$C$7:$AI$58,20,FALSE),0)</f>
        <v>0</v>
      </c>
      <c r="W36">
        <f>IFERROR(VLOOKUP(C36,'COPY DATA XPRO'!$C$7:$AI$58,21,FALSE),0)</f>
        <v>0</v>
      </c>
      <c r="X36">
        <f>IFERROR(VLOOKUP(C36,'COPY DATA XPRO'!$C$7:$AI$58,22,FALSE),0)</f>
        <v>0</v>
      </c>
      <c r="Y36">
        <f>IFERROR(VLOOKUP(C36,'COPY DATA XPRO'!$C$7:$AI$58,23,FALSE),0)</f>
        <v>0</v>
      </c>
      <c r="Z36">
        <f>IFERROR(VLOOKUP(C36,'COPY DATA XPRO'!$C$7:$AI$58,24,FALSE),0)</f>
        <v>26</v>
      </c>
      <c r="AA36">
        <f>IFERROR(VLOOKUP(C36,'COPY DATA XPRO'!$C$7:$AI$58,25,FALSE),0)</f>
        <v>0</v>
      </c>
      <c r="AB36">
        <f>IFERROR(VLOOKUP(C36,'COPY DATA XPRO'!$C$7:$AI$58,26,FALSE),0)</f>
        <v>0</v>
      </c>
      <c r="AC36">
        <f>IFERROR(VLOOKUP(C36,'COPY DATA XPRO'!$C$7:$AI$58,27,FALSE),0)</f>
        <v>0</v>
      </c>
      <c r="AD36">
        <f>IFERROR(VLOOKUP(C36,'COPY DATA XPRO'!$C$7:$AI$58,28,FALSE),0)</f>
        <v>0</v>
      </c>
      <c r="AE36">
        <f>IFERROR(VLOOKUP(C36,'COPY DATA XPRO'!$C$7:$AI$58,29,FALSE),0)</f>
        <v>0</v>
      </c>
      <c r="AF36">
        <f>IFERROR(VLOOKUP(C36,'COPY DATA XPRO'!$C$7:$AI$58,30,FALSE),0)</f>
        <v>0</v>
      </c>
      <c r="AG36">
        <f>IFERROR(VLOOKUP(C36,'COPY DATA XPRO'!$C$7:$AI$58,31,FALSE),0)</f>
        <v>92.86</v>
      </c>
      <c r="AH36">
        <f>IFERROR(VLOOKUP(C36,'COPY DATA XPRO'!$C$7:$AI$58,32,FALSE),0)</f>
        <v>92.86</v>
      </c>
      <c r="AI36">
        <f>IFERROR(VLOOKUP(C36,'COPY DATA XPRO'!$C$7:$AI$58,33,FALSE),0)</f>
        <v>100</v>
      </c>
    </row>
    <row r="37" spans="2:35">
      <c r="B37" t="s">
        <v>70</v>
      </c>
      <c r="C37" t="s">
        <v>109</v>
      </c>
      <c r="D37">
        <f>IFERROR(VLOOKUP(C37,'COPY DATA XPRO'!$C$7:$AI$58,2,FALSE),0)</f>
        <v>0</v>
      </c>
      <c r="E37">
        <f>IFERROR(VLOOKUP(C37,'COPY DATA XPRO'!$C$7:$AI$58,3,FALSE),0)</f>
        <v>7</v>
      </c>
      <c r="F37">
        <f>IFERROR(VLOOKUP(C37,'COPY DATA XPRO'!$C$7:$AI$58,4,FALSE),0)</f>
        <v>1</v>
      </c>
      <c r="G37">
        <f>IFERROR(VLOOKUP(C37,'COPY DATA XPRO'!$C$7:$AI$58,5,FALSE),0)</f>
        <v>0</v>
      </c>
      <c r="H37">
        <f>IFERROR(VLOOKUP(C37,'COPY DATA XPRO'!$C$7:$AI$58,6,FALSE),0)</f>
        <v>0</v>
      </c>
      <c r="I37">
        <f>IFERROR(VLOOKUP(C37,'COPY DATA XPRO'!$C$7:$AI$58,7,FALSE),0)</f>
        <v>0</v>
      </c>
      <c r="J37">
        <f>IFERROR(VLOOKUP(C37,'COPY DATA XPRO'!$C$7:$AI$58,8,FALSE),0)</f>
        <v>0</v>
      </c>
      <c r="K37">
        <f>IFERROR(VLOOKUP(C37,'COPY DATA XPRO'!$C$7:$AI$58,9,FALSE),0)</f>
        <v>0</v>
      </c>
      <c r="L37">
        <f>IFERROR(VLOOKUP(C37,'COPY DATA XPRO'!$C$7:$AI$58,10,FALSE),0)</f>
        <v>0</v>
      </c>
      <c r="M37">
        <f>IFERROR(VLOOKUP(C37,'COPY DATA XPRO'!$C$7:$AI$58,11,FALSE),0)</f>
        <v>0</v>
      </c>
      <c r="N37">
        <f>IFERROR(VLOOKUP(C37,'COPY DATA XPRO'!$C$7:$AI$58,12,FALSE),0)</f>
        <v>1</v>
      </c>
      <c r="O37">
        <f>IFERROR(VLOOKUP(C37,'COPY DATA XPRO'!$C$7:$AI$58,13,FALSE),0)</f>
        <v>2</v>
      </c>
      <c r="P37">
        <f>IFERROR(VLOOKUP(C37,'COPY DATA XPRO'!$C$7:$AI$58,14,FALSE),0)</f>
        <v>3</v>
      </c>
      <c r="Q37">
        <f>IFERROR(VLOOKUP(C37,'COPY DATA XPRO'!$C$7:$AI$58,15,FALSE),0)</f>
        <v>0</v>
      </c>
      <c r="R37">
        <f>IFERROR(VLOOKUP(C37,'COPY DATA XPRO'!$C$7:$AI$58,16,FALSE),0)</f>
        <v>1</v>
      </c>
      <c r="S37">
        <f>IFERROR(VLOOKUP(C37,'COPY DATA XPRO'!$C$7:$AI$58,17,FALSE),0)</f>
        <v>0</v>
      </c>
      <c r="T37">
        <f>IFERROR(VLOOKUP(C37,'COPY DATA XPRO'!$C$7:$AI$58,18,FALSE),0)</f>
        <v>0</v>
      </c>
      <c r="U37">
        <f>IFERROR(VLOOKUP(C37,'COPY DATA XPRO'!$C$7:$AI$58,19,FALSE),0)</f>
        <v>0</v>
      </c>
      <c r="V37">
        <f>IFERROR(VLOOKUP(C37,'COPY DATA XPRO'!$C$7:$AI$58,20,FALSE),0)</f>
        <v>0</v>
      </c>
      <c r="W37">
        <f>IFERROR(VLOOKUP(C37,'COPY DATA XPRO'!$C$7:$AI$58,21,FALSE),0)</f>
        <v>0</v>
      </c>
      <c r="X37">
        <f>IFERROR(VLOOKUP(C37,'COPY DATA XPRO'!$C$7:$AI$58,22,FALSE),0)</f>
        <v>1</v>
      </c>
      <c r="Y37">
        <f>IFERROR(VLOOKUP(C37,'COPY DATA XPRO'!$C$7:$AI$58,23,FALSE),0)</f>
        <v>0</v>
      </c>
      <c r="Z37">
        <f>IFERROR(VLOOKUP(C37,'COPY DATA XPRO'!$C$7:$AI$58,24,FALSE),0)</f>
        <v>2</v>
      </c>
      <c r="AA37">
        <f>IFERROR(VLOOKUP(C37,'COPY DATA XPRO'!$C$7:$AI$58,25,FALSE),0)</f>
        <v>0</v>
      </c>
      <c r="AB37">
        <f>IFERROR(VLOOKUP(C37,'COPY DATA XPRO'!$C$7:$AI$58,26,FALSE),0)</f>
        <v>0</v>
      </c>
      <c r="AC37">
        <f>IFERROR(VLOOKUP(C37,'COPY DATA XPRO'!$C$7:$AI$58,27,FALSE),0)</f>
        <v>0</v>
      </c>
      <c r="AD37">
        <f>IFERROR(VLOOKUP(C37,'COPY DATA XPRO'!$C$7:$AI$58,28,FALSE),0)</f>
        <v>0</v>
      </c>
      <c r="AE37">
        <f>IFERROR(VLOOKUP(C37,'COPY DATA XPRO'!$C$7:$AI$58,29,FALSE),0)</f>
        <v>0</v>
      </c>
      <c r="AF37">
        <f>IFERROR(VLOOKUP(C37,'COPY DATA XPRO'!$C$7:$AI$58,30,FALSE),0)</f>
        <v>0</v>
      </c>
      <c r="AG37">
        <f>IFERROR(VLOOKUP(C37,'COPY DATA XPRO'!$C$7:$AI$58,31,FALSE),0)</f>
        <v>85.71</v>
      </c>
      <c r="AH37">
        <f>IFERROR(VLOOKUP(C37,'COPY DATA XPRO'!$C$7:$AI$58,32,FALSE),0)</f>
        <v>28.57</v>
      </c>
      <c r="AI37">
        <f>IFERROR(VLOOKUP(C37,'COPY DATA XPRO'!$C$7:$AI$58,33,FALSE),0)</f>
        <v>33.33</v>
      </c>
    </row>
    <row r="38" spans="2:35">
      <c r="C38" t="s">
        <v>110</v>
      </c>
      <c r="D38">
        <f>IFERROR(VLOOKUP(C38,'COPY DATA XPRO'!$C$7:$AI$58,2,FALSE),0)</f>
        <v>0</v>
      </c>
      <c r="E38">
        <f>IFERROR(VLOOKUP(C38,'COPY DATA XPRO'!$C$7:$AI$58,3,FALSE),0)</f>
        <v>39</v>
      </c>
      <c r="F38">
        <f>IFERROR(VLOOKUP(C38,'COPY DATA XPRO'!$C$7:$AI$58,4,FALSE),0)</f>
        <v>0</v>
      </c>
      <c r="G38">
        <f>IFERROR(VLOOKUP(C38,'COPY DATA XPRO'!$C$7:$AI$58,5,FALSE),0)</f>
        <v>1</v>
      </c>
      <c r="H38">
        <f>IFERROR(VLOOKUP(C38,'COPY DATA XPRO'!$C$7:$AI$58,6,FALSE),0)</f>
        <v>0</v>
      </c>
      <c r="I38">
        <f>IFERROR(VLOOKUP(C38,'COPY DATA XPRO'!$C$7:$AI$58,7,FALSE),0)</f>
        <v>0</v>
      </c>
      <c r="J38">
        <f>IFERROR(VLOOKUP(C38,'COPY DATA XPRO'!$C$7:$AI$58,8,FALSE),0)</f>
        <v>1</v>
      </c>
      <c r="K38">
        <f>IFERROR(VLOOKUP(C38,'COPY DATA XPRO'!$C$7:$AI$58,9,FALSE),0)</f>
        <v>0</v>
      </c>
      <c r="L38">
        <f>IFERROR(VLOOKUP(C38,'COPY DATA XPRO'!$C$7:$AI$58,10,FALSE),0)</f>
        <v>0</v>
      </c>
      <c r="M38">
        <f>IFERROR(VLOOKUP(C38,'COPY DATA XPRO'!$C$7:$AI$58,11,FALSE),0)</f>
        <v>0</v>
      </c>
      <c r="N38">
        <f>IFERROR(VLOOKUP(C38,'COPY DATA XPRO'!$C$7:$AI$58,12,FALSE),0)</f>
        <v>2</v>
      </c>
      <c r="O38">
        <f>IFERROR(VLOOKUP(C38,'COPY DATA XPRO'!$C$7:$AI$58,13,FALSE),0)</f>
        <v>1</v>
      </c>
      <c r="P38">
        <f>IFERROR(VLOOKUP(C38,'COPY DATA XPRO'!$C$7:$AI$58,14,FALSE),0)</f>
        <v>3</v>
      </c>
      <c r="Q38">
        <f>IFERROR(VLOOKUP(C38,'COPY DATA XPRO'!$C$7:$AI$58,15,FALSE),0)</f>
        <v>0</v>
      </c>
      <c r="R38">
        <f>IFERROR(VLOOKUP(C38,'COPY DATA XPRO'!$C$7:$AI$58,16,FALSE),0)</f>
        <v>1</v>
      </c>
      <c r="S38">
        <f>IFERROR(VLOOKUP(C38,'COPY DATA XPRO'!$C$7:$AI$58,17,FALSE),0)</f>
        <v>0</v>
      </c>
      <c r="T38">
        <f>IFERROR(VLOOKUP(C38,'COPY DATA XPRO'!$C$7:$AI$58,18,FALSE),0)</f>
        <v>1</v>
      </c>
      <c r="U38">
        <f>IFERROR(VLOOKUP(C38,'COPY DATA XPRO'!$C$7:$AI$58,19,FALSE),0)</f>
        <v>0</v>
      </c>
      <c r="V38">
        <f>IFERROR(VLOOKUP(C38,'COPY DATA XPRO'!$C$7:$AI$58,20,FALSE),0)</f>
        <v>0</v>
      </c>
      <c r="W38">
        <f>IFERROR(VLOOKUP(C38,'COPY DATA XPRO'!$C$7:$AI$58,21,FALSE),0)</f>
        <v>0</v>
      </c>
      <c r="X38">
        <f>IFERROR(VLOOKUP(C38,'COPY DATA XPRO'!$C$7:$AI$58,22,FALSE),0)</f>
        <v>2</v>
      </c>
      <c r="Y38">
        <f>IFERROR(VLOOKUP(C38,'COPY DATA XPRO'!$C$7:$AI$58,23,FALSE),0)</f>
        <v>1</v>
      </c>
      <c r="Z38">
        <f>IFERROR(VLOOKUP(C38,'COPY DATA XPRO'!$C$7:$AI$58,24,FALSE),0)</f>
        <v>17</v>
      </c>
      <c r="AA38">
        <f>IFERROR(VLOOKUP(C38,'COPY DATA XPRO'!$C$7:$AI$58,25,FALSE),0)</f>
        <v>0</v>
      </c>
      <c r="AB38">
        <f>IFERROR(VLOOKUP(C38,'COPY DATA XPRO'!$C$7:$AI$58,26,FALSE),0)</f>
        <v>0</v>
      </c>
      <c r="AC38">
        <f>IFERROR(VLOOKUP(C38,'COPY DATA XPRO'!$C$7:$AI$58,27,FALSE),0)</f>
        <v>0</v>
      </c>
      <c r="AD38">
        <f>IFERROR(VLOOKUP(C38,'COPY DATA XPRO'!$C$7:$AI$58,28,FALSE),0)</f>
        <v>0</v>
      </c>
      <c r="AE38">
        <f>IFERROR(VLOOKUP(C38,'COPY DATA XPRO'!$C$7:$AI$58,29,FALSE),0)</f>
        <v>0</v>
      </c>
      <c r="AF38">
        <f>IFERROR(VLOOKUP(C38,'COPY DATA XPRO'!$C$7:$AI$58,30,FALSE),0)</f>
        <v>14</v>
      </c>
      <c r="AG38">
        <f>IFERROR(VLOOKUP(C38,'COPY DATA XPRO'!$C$7:$AI$58,31,FALSE),0)</f>
        <v>58.97</v>
      </c>
      <c r="AH38">
        <f>IFERROR(VLOOKUP(C38,'COPY DATA XPRO'!$C$7:$AI$58,32,FALSE),0)</f>
        <v>68</v>
      </c>
      <c r="AI38">
        <f>IFERROR(VLOOKUP(C38,'COPY DATA XPRO'!$C$7:$AI$58,33,FALSE),0)</f>
        <v>73.91</v>
      </c>
    </row>
    <row r="39" spans="2:35">
      <c r="C39" t="s">
        <v>111</v>
      </c>
      <c r="D39">
        <f>IFERROR(VLOOKUP(C39,'COPY DATA XPRO'!$C$7:$AI$58,2,FALSE),0)</f>
        <v>0</v>
      </c>
      <c r="E39">
        <f>IFERROR(VLOOKUP(C39,'COPY DATA XPRO'!$C$7:$AI$58,3,FALSE),0)</f>
        <v>17</v>
      </c>
      <c r="F39">
        <f>IFERROR(VLOOKUP(C39,'COPY DATA XPRO'!$C$7:$AI$58,4,FALSE),0)</f>
        <v>0</v>
      </c>
      <c r="G39">
        <f>IFERROR(VLOOKUP(C39,'COPY DATA XPRO'!$C$7:$AI$58,5,FALSE),0)</f>
        <v>0</v>
      </c>
      <c r="H39">
        <f>IFERROR(VLOOKUP(C39,'COPY DATA XPRO'!$C$7:$AI$58,6,FALSE),0)</f>
        <v>0</v>
      </c>
      <c r="I39">
        <f>IFERROR(VLOOKUP(C39,'COPY DATA XPRO'!$C$7:$AI$58,7,FALSE),0)</f>
        <v>0</v>
      </c>
      <c r="J39">
        <f>IFERROR(VLOOKUP(C39,'COPY DATA XPRO'!$C$7:$AI$58,8,FALSE),0)</f>
        <v>2</v>
      </c>
      <c r="K39">
        <f>IFERROR(VLOOKUP(C39,'COPY DATA XPRO'!$C$7:$AI$58,9,FALSE),0)</f>
        <v>0</v>
      </c>
      <c r="L39">
        <f>IFERROR(VLOOKUP(C39,'COPY DATA XPRO'!$C$7:$AI$58,10,FALSE),0)</f>
        <v>0</v>
      </c>
      <c r="M39">
        <f>IFERROR(VLOOKUP(C39,'COPY DATA XPRO'!$C$7:$AI$58,11,FALSE),0)</f>
        <v>0</v>
      </c>
      <c r="N39">
        <f>IFERROR(VLOOKUP(C39,'COPY DATA XPRO'!$C$7:$AI$58,12,FALSE),0)</f>
        <v>1</v>
      </c>
      <c r="O39">
        <f>IFERROR(VLOOKUP(C39,'COPY DATA XPRO'!$C$7:$AI$58,13,FALSE),0)</f>
        <v>1</v>
      </c>
      <c r="P39">
        <f>IFERROR(VLOOKUP(C39,'COPY DATA XPRO'!$C$7:$AI$58,14,FALSE),0)</f>
        <v>2</v>
      </c>
      <c r="Q39">
        <f>IFERROR(VLOOKUP(C39,'COPY DATA XPRO'!$C$7:$AI$58,15,FALSE),0)</f>
        <v>3</v>
      </c>
      <c r="R39">
        <f>IFERROR(VLOOKUP(C39,'COPY DATA XPRO'!$C$7:$AI$58,16,FALSE),0)</f>
        <v>0</v>
      </c>
      <c r="S39">
        <f>IFERROR(VLOOKUP(C39,'COPY DATA XPRO'!$C$7:$AI$58,17,FALSE),0)</f>
        <v>0</v>
      </c>
      <c r="T39">
        <f>IFERROR(VLOOKUP(C39,'COPY DATA XPRO'!$C$7:$AI$58,18,FALSE),0)</f>
        <v>0</v>
      </c>
      <c r="U39">
        <f>IFERROR(VLOOKUP(C39,'COPY DATA XPRO'!$C$7:$AI$58,19,FALSE),0)</f>
        <v>0</v>
      </c>
      <c r="V39">
        <f>IFERROR(VLOOKUP(C39,'COPY DATA XPRO'!$C$7:$AI$58,20,FALSE),0)</f>
        <v>0</v>
      </c>
      <c r="W39">
        <f>IFERROR(VLOOKUP(C39,'COPY DATA XPRO'!$C$7:$AI$58,21,FALSE),0)</f>
        <v>0</v>
      </c>
      <c r="X39">
        <f>IFERROR(VLOOKUP(C39,'COPY DATA XPRO'!$C$7:$AI$58,22,FALSE),0)</f>
        <v>3</v>
      </c>
      <c r="Y39">
        <f>IFERROR(VLOOKUP(C39,'COPY DATA XPRO'!$C$7:$AI$58,23,FALSE),0)</f>
        <v>1</v>
      </c>
      <c r="Z39">
        <f>IFERROR(VLOOKUP(C39,'COPY DATA XPRO'!$C$7:$AI$58,24,FALSE),0)</f>
        <v>9</v>
      </c>
      <c r="AA39">
        <f>IFERROR(VLOOKUP(C39,'COPY DATA XPRO'!$C$7:$AI$58,25,FALSE),0)</f>
        <v>0</v>
      </c>
      <c r="AB39">
        <f>IFERROR(VLOOKUP(C39,'COPY DATA XPRO'!$C$7:$AI$58,26,FALSE),0)</f>
        <v>0</v>
      </c>
      <c r="AC39">
        <f>IFERROR(VLOOKUP(C39,'COPY DATA XPRO'!$C$7:$AI$58,27,FALSE),0)</f>
        <v>0</v>
      </c>
      <c r="AD39">
        <f>IFERROR(VLOOKUP(C39,'COPY DATA XPRO'!$C$7:$AI$58,28,FALSE),0)</f>
        <v>0</v>
      </c>
      <c r="AE39">
        <f>IFERROR(VLOOKUP(C39,'COPY DATA XPRO'!$C$7:$AI$58,29,FALSE),0)</f>
        <v>0</v>
      </c>
      <c r="AF39">
        <f>IFERROR(VLOOKUP(C39,'COPY DATA XPRO'!$C$7:$AI$58,30,FALSE),0)</f>
        <v>0</v>
      </c>
      <c r="AG39">
        <f>IFERROR(VLOOKUP(C39,'COPY DATA XPRO'!$C$7:$AI$58,31,FALSE),0)</f>
        <v>88.24</v>
      </c>
      <c r="AH39">
        <f>IFERROR(VLOOKUP(C39,'COPY DATA XPRO'!$C$7:$AI$58,32,FALSE),0)</f>
        <v>52.94</v>
      </c>
      <c r="AI39">
        <f>IFERROR(VLOOKUP(C39,'COPY DATA XPRO'!$C$7:$AI$58,33,FALSE),0)</f>
        <v>60</v>
      </c>
    </row>
    <row r="40" spans="2:35">
      <c r="C40" t="s">
        <v>112</v>
      </c>
      <c r="D40">
        <f>IFERROR(VLOOKUP(C40,'COPY DATA XPRO'!$C$7:$AI$58,2,FALSE),0)</f>
        <v>0</v>
      </c>
      <c r="E40">
        <f>IFERROR(VLOOKUP(C40,'COPY DATA XPRO'!$C$7:$AI$58,3,FALSE),0)</f>
        <v>60</v>
      </c>
      <c r="F40">
        <f>IFERROR(VLOOKUP(C40,'COPY DATA XPRO'!$C$7:$AI$58,4,FALSE),0)</f>
        <v>0</v>
      </c>
      <c r="G40">
        <f>IFERROR(VLOOKUP(C40,'COPY DATA XPRO'!$C$7:$AI$58,5,FALSE),0)</f>
        <v>1</v>
      </c>
      <c r="H40">
        <f>IFERROR(VLOOKUP(C40,'COPY DATA XPRO'!$C$7:$AI$58,6,FALSE),0)</f>
        <v>0</v>
      </c>
      <c r="I40">
        <f>IFERROR(VLOOKUP(C40,'COPY DATA XPRO'!$C$7:$AI$58,7,FALSE),0)</f>
        <v>0</v>
      </c>
      <c r="J40">
        <f>IFERROR(VLOOKUP(C40,'COPY DATA XPRO'!$C$7:$AI$58,8,FALSE),0)</f>
        <v>7</v>
      </c>
      <c r="K40">
        <f>IFERROR(VLOOKUP(C40,'COPY DATA XPRO'!$C$7:$AI$58,9,FALSE),0)</f>
        <v>1</v>
      </c>
      <c r="L40">
        <f>IFERROR(VLOOKUP(C40,'COPY DATA XPRO'!$C$7:$AI$58,10,FALSE),0)</f>
        <v>0</v>
      </c>
      <c r="M40">
        <f>IFERROR(VLOOKUP(C40,'COPY DATA XPRO'!$C$7:$AI$58,11,FALSE),0)</f>
        <v>0</v>
      </c>
      <c r="N40">
        <f>IFERROR(VLOOKUP(C40,'COPY DATA XPRO'!$C$7:$AI$58,12,FALSE),0)</f>
        <v>1</v>
      </c>
      <c r="O40">
        <f>IFERROR(VLOOKUP(C40,'COPY DATA XPRO'!$C$7:$AI$58,13,FALSE),0)</f>
        <v>1</v>
      </c>
      <c r="P40">
        <f>IFERROR(VLOOKUP(C40,'COPY DATA XPRO'!$C$7:$AI$58,14,FALSE),0)</f>
        <v>2</v>
      </c>
      <c r="Q40">
        <f>IFERROR(VLOOKUP(C40,'COPY DATA XPRO'!$C$7:$AI$58,15,FALSE),0)</f>
        <v>0</v>
      </c>
      <c r="R40">
        <f>IFERROR(VLOOKUP(C40,'COPY DATA XPRO'!$C$7:$AI$58,16,FALSE),0)</f>
        <v>0</v>
      </c>
      <c r="S40">
        <f>IFERROR(VLOOKUP(C40,'COPY DATA XPRO'!$C$7:$AI$58,17,FALSE),0)</f>
        <v>0</v>
      </c>
      <c r="T40">
        <f>IFERROR(VLOOKUP(C40,'COPY DATA XPRO'!$C$7:$AI$58,18,FALSE),0)</f>
        <v>0</v>
      </c>
      <c r="U40">
        <f>IFERROR(VLOOKUP(C40,'COPY DATA XPRO'!$C$7:$AI$58,19,FALSE),0)</f>
        <v>0</v>
      </c>
      <c r="V40">
        <f>IFERROR(VLOOKUP(C40,'COPY DATA XPRO'!$C$7:$AI$58,20,FALSE),0)</f>
        <v>0</v>
      </c>
      <c r="W40">
        <f>IFERROR(VLOOKUP(C40,'COPY DATA XPRO'!$C$7:$AI$58,21,FALSE),0)</f>
        <v>0</v>
      </c>
      <c r="X40">
        <f>IFERROR(VLOOKUP(C40,'COPY DATA XPRO'!$C$7:$AI$58,22,FALSE),0)</f>
        <v>0</v>
      </c>
      <c r="Y40">
        <f>IFERROR(VLOOKUP(C40,'COPY DATA XPRO'!$C$7:$AI$58,23,FALSE),0)</f>
        <v>2</v>
      </c>
      <c r="Z40">
        <f>IFERROR(VLOOKUP(C40,'COPY DATA XPRO'!$C$7:$AI$58,24,FALSE),0)</f>
        <v>38</v>
      </c>
      <c r="AA40">
        <f>IFERROR(VLOOKUP(C40,'COPY DATA XPRO'!$C$7:$AI$58,25,FALSE),0)</f>
        <v>0</v>
      </c>
      <c r="AB40">
        <f>IFERROR(VLOOKUP(C40,'COPY DATA XPRO'!$C$7:$AI$58,26,FALSE),0)</f>
        <v>0</v>
      </c>
      <c r="AC40">
        <f>IFERROR(VLOOKUP(C40,'COPY DATA XPRO'!$C$7:$AI$58,27,FALSE),0)</f>
        <v>0</v>
      </c>
      <c r="AD40">
        <f>IFERROR(VLOOKUP(C40,'COPY DATA XPRO'!$C$7:$AI$58,28,FALSE),0)</f>
        <v>0</v>
      </c>
      <c r="AE40">
        <f>IFERROR(VLOOKUP(C40,'COPY DATA XPRO'!$C$7:$AI$58,29,FALSE),0)</f>
        <v>0</v>
      </c>
      <c r="AF40">
        <f>IFERROR(VLOOKUP(C40,'COPY DATA XPRO'!$C$7:$AI$58,30,FALSE),0)</f>
        <v>9</v>
      </c>
      <c r="AG40">
        <f>IFERROR(VLOOKUP(C40,'COPY DATA XPRO'!$C$7:$AI$58,31,FALSE),0)</f>
        <v>70</v>
      </c>
      <c r="AH40">
        <f>IFERROR(VLOOKUP(C40,'COPY DATA XPRO'!$C$7:$AI$58,32,FALSE),0)</f>
        <v>76</v>
      </c>
      <c r="AI40">
        <f>IFERROR(VLOOKUP(C40,'COPY DATA XPRO'!$C$7:$AI$58,33,FALSE),0)</f>
        <v>90.48</v>
      </c>
    </row>
    <row r="41" spans="2:35">
      <c r="C41" t="s">
        <v>113</v>
      </c>
      <c r="D41">
        <f>IFERROR(VLOOKUP(C41,'COPY DATA XPRO'!$C$7:$AI$58,2,FALSE),0)</f>
        <v>0</v>
      </c>
      <c r="E41">
        <f>IFERROR(VLOOKUP(C41,'COPY DATA XPRO'!$C$7:$AI$58,3,FALSE),0)</f>
        <v>16</v>
      </c>
      <c r="F41">
        <f>IFERROR(VLOOKUP(C41,'COPY DATA XPRO'!$C$7:$AI$58,4,FALSE),0)</f>
        <v>0</v>
      </c>
      <c r="G41">
        <f>IFERROR(VLOOKUP(C41,'COPY DATA XPRO'!$C$7:$AI$58,5,FALSE),0)</f>
        <v>0</v>
      </c>
      <c r="H41">
        <f>IFERROR(VLOOKUP(C41,'COPY DATA XPRO'!$C$7:$AI$58,6,FALSE),0)</f>
        <v>1</v>
      </c>
      <c r="I41">
        <f>IFERROR(VLOOKUP(C41,'COPY DATA XPRO'!$C$7:$AI$58,7,FALSE),0)</f>
        <v>1</v>
      </c>
      <c r="J41">
        <f>IFERROR(VLOOKUP(C41,'COPY DATA XPRO'!$C$7:$AI$58,8,FALSE),0)</f>
        <v>0</v>
      </c>
      <c r="K41">
        <f>IFERROR(VLOOKUP(C41,'COPY DATA XPRO'!$C$7:$AI$58,9,FALSE),0)</f>
        <v>0</v>
      </c>
      <c r="L41">
        <f>IFERROR(VLOOKUP(C41,'COPY DATA XPRO'!$C$7:$AI$58,10,FALSE),0)</f>
        <v>0</v>
      </c>
      <c r="M41">
        <f>IFERROR(VLOOKUP(C41,'COPY DATA XPRO'!$C$7:$AI$58,11,FALSE),0)</f>
        <v>0</v>
      </c>
      <c r="N41">
        <f>IFERROR(VLOOKUP(C41,'COPY DATA XPRO'!$C$7:$AI$58,12,FALSE),0)</f>
        <v>0</v>
      </c>
      <c r="O41">
        <f>IFERROR(VLOOKUP(C41,'COPY DATA XPRO'!$C$7:$AI$58,13,FALSE),0)</f>
        <v>1</v>
      </c>
      <c r="P41">
        <f>IFERROR(VLOOKUP(C41,'COPY DATA XPRO'!$C$7:$AI$58,14,FALSE),0)</f>
        <v>1</v>
      </c>
      <c r="Q41">
        <f>IFERROR(VLOOKUP(C41,'COPY DATA XPRO'!$C$7:$AI$58,15,FALSE),0)</f>
        <v>0</v>
      </c>
      <c r="R41">
        <f>IFERROR(VLOOKUP(C41,'COPY DATA XPRO'!$C$7:$AI$58,16,FALSE),0)</f>
        <v>1</v>
      </c>
      <c r="S41">
        <f>IFERROR(VLOOKUP(C41,'COPY DATA XPRO'!$C$7:$AI$58,17,FALSE),0)</f>
        <v>0</v>
      </c>
      <c r="T41">
        <f>IFERROR(VLOOKUP(C41,'COPY DATA XPRO'!$C$7:$AI$58,18,FALSE),0)</f>
        <v>0</v>
      </c>
      <c r="U41">
        <f>IFERROR(VLOOKUP(C41,'COPY DATA XPRO'!$C$7:$AI$58,19,FALSE),0)</f>
        <v>0</v>
      </c>
      <c r="V41">
        <f>IFERROR(VLOOKUP(C41,'COPY DATA XPRO'!$C$7:$AI$58,20,FALSE),0)</f>
        <v>0</v>
      </c>
      <c r="W41">
        <f>IFERROR(VLOOKUP(C41,'COPY DATA XPRO'!$C$7:$AI$58,21,FALSE),0)</f>
        <v>0</v>
      </c>
      <c r="X41">
        <f>IFERROR(VLOOKUP(C41,'COPY DATA XPRO'!$C$7:$AI$58,22,FALSE),0)</f>
        <v>1</v>
      </c>
      <c r="Y41">
        <f>IFERROR(VLOOKUP(C41,'COPY DATA XPRO'!$C$7:$AI$58,23,FALSE),0)</f>
        <v>1</v>
      </c>
      <c r="Z41">
        <f>IFERROR(VLOOKUP(C41,'COPY DATA XPRO'!$C$7:$AI$58,24,FALSE),0)</f>
        <v>10</v>
      </c>
      <c r="AA41">
        <f>IFERROR(VLOOKUP(C41,'COPY DATA XPRO'!$C$7:$AI$58,25,FALSE),0)</f>
        <v>0</v>
      </c>
      <c r="AB41">
        <f>IFERROR(VLOOKUP(C41,'COPY DATA XPRO'!$C$7:$AI$58,26,FALSE),0)</f>
        <v>0</v>
      </c>
      <c r="AC41">
        <f>IFERROR(VLOOKUP(C41,'COPY DATA XPRO'!$C$7:$AI$58,27,FALSE),0)</f>
        <v>0</v>
      </c>
      <c r="AD41">
        <f>IFERROR(VLOOKUP(C41,'COPY DATA XPRO'!$C$7:$AI$58,28,FALSE),0)</f>
        <v>1</v>
      </c>
      <c r="AE41">
        <f>IFERROR(VLOOKUP(C41,'COPY DATA XPRO'!$C$7:$AI$58,29,FALSE),0)</f>
        <v>1</v>
      </c>
      <c r="AF41">
        <f>IFERROR(VLOOKUP(C41,'COPY DATA XPRO'!$C$7:$AI$58,30,FALSE),0)</f>
        <v>0</v>
      </c>
      <c r="AG41">
        <f>IFERROR(VLOOKUP(C41,'COPY DATA XPRO'!$C$7:$AI$58,31,FALSE),0)</f>
        <v>87.5</v>
      </c>
      <c r="AH41">
        <f>IFERROR(VLOOKUP(C41,'COPY DATA XPRO'!$C$7:$AI$58,32,FALSE),0)</f>
        <v>66.67</v>
      </c>
      <c r="AI41">
        <f>IFERROR(VLOOKUP(C41,'COPY DATA XPRO'!$C$7:$AI$58,33,FALSE),0)</f>
        <v>76.92</v>
      </c>
    </row>
    <row r="42" spans="2:35">
      <c r="C42" t="s">
        <v>114</v>
      </c>
      <c r="D42">
        <f>IFERROR(VLOOKUP(C42,'COPY DATA XPRO'!$C$7:$AI$58,2,FALSE),0)</f>
        <v>0</v>
      </c>
      <c r="E42">
        <f>IFERROR(VLOOKUP(C42,'COPY DATA XPRO'!$C$7:$AI$58,3,FALSE),0)</f>
        <v>15</v>
      </c>
      <c r="F42">
        <f>IFERROR(VLOOKUP(C42,'COPY DATA XPRO'!$C$7:$AI$58,4,FALSE),0)</f>
        <v>0</v>
      </c>
      <c r="G42">
        <f>IFERROR(VLOOKUP(C42,'COPY DATA XPRO'!$C$7:$AI$58,5,FALSE),0)</f>
        <v>0</v>
      </c>
      <c r="H42">
        <f>IFERROR(VLOOKUP(C42,'COPY DATA XPRO'!$C$7:$AI$58,6,FALSE),0)</f>
        <v>0</v>
      </c>
      <c r="I42">
        <f>IFERROR(VLOOKUP(C42,'COPY DATA XPRO'!$C$7:$AI$58,7,FALSE),0)</f>
        <v>1</v>
      </c>
      <c r="J42">
        <f>IFERROR(VLOOKUP(C42,'COPY DATA XPRO'!$C$7:$AI$58,8,FALSE),0)</f>
        <v>2</v>
      </c>
      <c r="K42">
        <f>IFERROR(VLOOKUP(C42,'COPY DATA XPRO'!$C$7:$AI$58,9,FALSE),0)</f>
        <v>0</v>
      </c>
      <c r="L42">
        <f>IFERROR(VLOOKUP(C42,'COPY DATA XPRO'!$C$7:$AI$58,10,FALSE),0)</f>
        <v>0</v>
      </c>
      <c r="M42">
        <f>IFERROR(VLOOKUP(C42,'COPY DATA XPRO'!$C$7:$AI$58,11,FALSE),0)</f>
        <v>0</v>
      </c>
      <c r="N42">
        <f>IFERROR(VLOOKUP(C42,'COPY DATA XPRO'!$C$7:$AI$58,12,FALSE),0)</f>
        <v>0</v>
      </c>
      <c r="O42">
        <f>IFERROR(VLOOKUP(C42,'COPY DATA XPRO'!$C$7:$AI$58,13,FALSE),0)</f>
        <v>0</v>
      </c>
      <c r="P42">
        <f>IFERROR(VLOOKUP(C42,'COPY DATA XPRO'!$C$7:$AI$58,14,FALSE),0)</f>
        <v>0</v>
      </c>
      <c r="Q42">
        <f>IFERROR(VLOOKUP(C42,'COPY DATA XPRO'!$C$7:$AI$58,15,FALSE),0)</f>
        <v>0</v>
      </c>
      <c r="R42">
        <f>IFERROR(VLOOKUP(C42,'COPY DATA XPRO'!$C$7:$AI$58,16,FALSE),0)</f>
        <v>0</v>
      </c>
      <c r="S42">
        <f>IFERROR(VLOOKUP(C42,'COPY DATA XPRO'!$C$7:$AI$58,17,FALSE),0)</f>
        <v>0</v>
      </c>
      <c r="T42">
        <f>IFERROR(VLOOKUP(C42,'COPY DATA XPRO'!$C$7:$AI$58,18,FALSE),0)</f>
        <v>0</v>
      </c>
      <c r="U42">
        <f>IFERROR(VLOOKUP(C42,'COPY DATA XPRO'!$C$7:$AI$58,19,FALSE),0)</f>
        <v>0</v>
      </c>
      <c r="V42">
        <f>IFERROR(VLOOKUP(C42,'COPY DATA XPRO'!$C$7:$AI$58,20,FALSE),0)</f>
        <v>0</v>
      </c>
      <c r="W42">
        <f>IFERROR(VLOOKUP(C42,'COPY DATA XPRO'!$C$7:$AI$58,21,FALSE),0)</f>
        <v>0</v>
      </c>
      <c r="X42">
        <f>IFERROR(VLOOKUP(C42,'COPY DATA XPRO'!$C$7:$AI$58,22,FALSE),0)</f>
        <v>0</v>
      </c>
      <c r="Y42">
        <f>IFERROR(VLOOKUP(C42,'COPY DATA XPRO'!$C$7:$AI$58,23,FALSE),0)</f>
        <v>0</v>
      </c>
      <c r="Z42">
        <f>IFERROR(VLOOKUP(C42,'COPY DATA XPRO'!$C$7:$AI$58,24,FALSE),0)</f>
        <v>12</v>
      </c>
      <c r="AA42">
        <f>IFERROR(VLOOKUP(C42,'COPY DATA XPRO'!$C$7:$AI$58,25,FALSE),0)</f>
        <v>0</v>
      </c>
      <c r="AB42">
        <f>IFERROR(VLOOKUP(C42,'COPY DATA XPRO'!$C$7:$AI$58,26,FALSE),0)</f>
        <v>0</v>
      </c>
      <c r="AC42">
        <f>IFERROR(VLOOKUP(C42,'COPY DATA XPRO'!$C$7:$AI$58,27,FALSE),0)</f>
        <v>0</v>
      </c>
      <c r="AD42">
        <f>IFERROR(VLOOKUP(C42,'COPY DATA XPRO'!$C$7:$AI$58,28,FALSE),0)</f>
        <v>0</v>
      </c>
      <c r="AE42">
        <f>IFERROR(VLOOKUP(C42,'COPY DATA XPRO'!$C$7:$AI$58,29,FALSE),0)</f>
        <v>0</v>
      </c>
      <c r="AF42">
        <f>IFERROR(VLOOKUP(C42,'COPY DATA XPRO'!$C$7:$AI$58,30,FALSE),0)</f>
        <v>0</v>
      </c>
      <c r="AG42">
        <f>IFERROR(VLOOKUP(C42,'COPY DATA XPRO'!$C$7:$AI$58,31,FALSE),0)</f>
        <v>80</v>
      </c>
      <c r="AH42">
        <f>IFERROR(VLOOKUP(C42,'COPY DATA XPRO'!$C$7:$AI$58,32,FALSE),0)</f>
        <v>85.71</v>
      </c>
      <c r="AI42">
        <f>IFERROR(VLOOKUP(C42,'COPY DATA XPRO'!$C$7:$AI$58,33,FALSE),0)</f>
        <v>100</v>
      </c>
    </row>
    <row r="43" spans="2:35">
      <c r="C43" t="s">
        <v>115</v>
      </c>
      <c r="D43">
        <f>IFERROR(VLOOKUP(C43,'COPY DATA XPRO'!$C$7:$AI$58,2,FALSE),0)</f>
        <v>0</v>
      </c>
      <c r="E43">
        <f>IFERROR(VLOOKUP(C43,'COPY DATA XPRO'!$C$7:$AI$58,3,FALSE),0)</f>
        <v>46</v>
      </c>
      <c r="F43">
        <f>IFERROR(VLOOKUP(C43,'COPY DATA XPRO'!$C$7:$AI$58,4,FALSE),0)</f>
        <v>0</v>
      </c>
      <c r="G43">
        <f>IFERROR(VLOOKUP(C43,'COPY DATA XPRO'!$C$7:$AI$58,5,FALSE),0)</f>
        <v>0</v>
      </c>
      <c r="H43">
        <f>IFERROR(VLOOKUP(C43,'COPY DATA XPRO'!$C$7:$AI$58,6,FALSE),0)</f>
        <v>0</v>
      </c>
      <c r="I43">
        <f>IFERROR(VLOOKUP(C43,'COPY DATA XPRO'!$C$7:$AI$58,7,FALSE),0)</f>
        <v>1</v>
      </c>
      <c r="J43">
        <f>IFERROR(VLOOKUP(C43,'COPY DATA XPRO'!$C$7:$AI$58,8,FALSE),0)</f>
        <v>5</v>
      </c>
      <c r="K43">
        <f>IFERROR(VLOOKUP(C43,'COPY DATA XPRO'!$C$7:$AI$58,9,FALSE),0)</f>
        <v>2</v>
      </c>
      <c r="L43">
        <f>IFERROR(VLOOKUP(C43,'COPY DATA XPRO'!$C$7:$AI$58,10,FALSE),0)</f>
        <v>0</v>
      </c>
      <c r="M43">
        <f>IFERROR(VLOOKUP(C43,'COPY DATA XPRO'!$C$7:$AI$58,11,FALSE),0)</f>
        <v>0</v>
      </c>
      <c r="N43">
        <f>IFERROR(VLOOKUP(C43,'COPY DATA XPRO'!$C$7:$AI$58,12,FALSE),0)</f>
        <v>2</v>
      </c>
      <c r="O43">
        <f>IFERROR(VLOOKUP(C43,'COPY DATA XPRO'!$C$7:$AI$58,13,FALSE),0)</f>
        <v>2</v>
      </c>
      <c r="P43">
        <f>IFERROR(VLOOKUP(C43,'COPY DATA XPRO'!$C$7:$AI$58,14,FALSE),0)</f>
        <v>4</v>
      </c>
      <c r="Q43">
        <f>IFERROR(VLOOKUP(C43,'COPY DATA XPRO'!$C$7:$AI$58,15,FALSE),0)</f>
        <v>1</v>
      </c>
      <c r="R43">
        <f>IFERROR(VLOOKUP(C43,'COPY DATA XPRO'!$C$7:$AI$58,16,FALSE),0)</f>
        <v>0</v>
      </c>
      <c r="S43">
        <f>IFERROR(VLOOKUP(C43,'COPY DATA XPRO'!$C$7:$AI$58,17,FALSE),0)</f>
        <v>0</v>
      </c>
      <c r="T43">
        <f>IFERROR(VLOOKUP(C43,'COPY DATA XPRO'!$C$7:$AI$58,18,FALSE),0)</f>
        <v>0</v>
      </c>
      <c r="U43">
        <f>IFERROR(VLOOKUP(C43,'COPY DATA XPRO'!$C$7:$AI$58,19,FALSE),0)</f>
        <v>0</v>
      </c>
      <c r="V43">
        <f>IFERROR(VLOOKUP(C43,'COPY DATA XPRO'!$C$7:$AI$58,20,FALSE),0)</f>
        <v>0</v>
      </c>
      <c r="W43">
        <f>IFERROR(VLOOKUP(C43,'COPY DATA XPRO'!$C$7:$AI$58,21,FALSE),0)</f>
        <v>0</v>
      </c>
      <c r="X43">
        <f>IFERROR(VLOOKUP(C43,'COPY DATA XPRO'!$C$7:$AI$58,22,FALSE),0)</f>
        <v>1</v>
      </c>
      <c r="Y43">
        <f>IFERROR(VLOOKUP(C43,'COPY DATA XPRO'!$C$7:$AI$58,23,FALSE),0)</f>
        <v>2</v>
      </c>
      <c r="Z43">
        <f>IFERROR(VLOOKUP(C43,'COPY DATA XPRO'!$C$7:$AI$58,24,FALSE),0)</f>
        <v>22</v>
      </c>
      <c r="AA43">
        <f>IFERROR(VLOOKUP(C43,'COPY DATA XPRO'!$C$7:$AI$58,25,FALSE),0)</f>
        <v>2</v>
      </c>
      <c r="AB43">
        <f>IFERROR(VLOOKUP(C43,'COPY DATA XPRO'!$C$7:$AI$58,26,FALSE),0)</f>
        <v>2</v>
      </c>
      <c r="AC43">
        <f>IFERROR(VLOOKUP(C43,'COPY DATA XPRO'!$C$7:$AI$58,27,FALSE),0)</f>
        <v>0</v>
      </c>
      <c r="AD43">
        <f>IFERROR(VLOOKUP(C43,'COPY DATA XPRO'!$C$7:$AI$58,28,FALSE),0)</f>
        <v>0</v>
      </c>
      <c r="AE43">
        <f>IFERROR(VLOOKUP(C43,'COPY DATA XPRO'!$C$7:$AI$58,29,FALSE),0)</f>
        <v>4</v>
      </c>
      <c r="AF43">
        <f>IFERROR(VLOOKUP(C43,'COPY DATA XPRO'!$C$7:$AI$58,30,FALSE),0)</f>
        <v>6</v>
      </c>
      <c r="AG43">
        <f>IFERROR(VLOOKUP(C43,'COPY DATA XPRO'!$C$7:$AI$58,31,FALSE),0)</f>
        <v>71.739999999999995</v>
      </c>
      <c r="AH43">
        <f>IFERROR(VLOOKUP(C43,'COPY DATA XPRO'!$C$7:$AI$58,32,FALSE),0)</f>
        <v>59.46</v>
      </c>
      <c r="AI43">
        <f>IFERROR(VLOOKUP(C43,'COPY DATA XPRO'!$C$7:$AI$58,33,FALSE),0)</f>
        <v>75.86</v>
      </c>
    </row>
    <row r="44" spans="2:35">
      <c r="C44" t="s">
        <v>116</v>
      </c>
      <c r="D44">
        <f>IFERROR(VLOOKUP(C44,'COPY DATA XPRO'!$C$7:$AI$58,2,FALSE),0)</f>
        <v>0</v>
      </c>
      <c r="E44">
        <f>IFERROR(VLOOKUP(C44,'COPY DATA XPRO'!$C$7:$AI$58,3,FALSE),0)</f>
        <v>46</v>
      </c>
      <c r="F44">
        <f>IFERROR(VLOOKUP(C44,'COPY DATA XPRO'!$C$7:$AI$58,4,FALSE),0)</f>
        <v>0</v>
      </c>
      <c r="G44">
        <f>IFERROR(VLOOKUP(C44,'COPY DATA XPRO'!$C$7:$AI$58,5,FALSE),0)</f>
        <v>0</v>
      </c>
      <c r="H44">
        <f>IFERROR(VLOOKUP(C44,'COPY DATA XPRO'!$C$7:$AI$58,6,FALSE),0)</f>
        <v>2</v>
      </c>
      <c r="I44">
        <f>IFERROR(VLOOKUP(C44,'COPY DATA XPRO'!$C$7:$AI$58,7,FALSE),0)</f>
        <v>0</v>
      </c>
      <c r="J44">
        <f>IFERROR(VLOOKUP(C44,'COPY DATA XPRO'!$C$7:$AI$58,8,FALSE),0)</f>
        <v>6</v>
      </c>
      <c r="K44">
        <f>IFERROR(VLOOKUP(C44,'COPY DATA XPRO'!$C$7:$AI$58,9,FALSE),0)</f>
        <v>0</v>
      </c>
      <c r="L44">
        <f>IFERROR(VLOOKUP(C44,'COPY DATA XPRO'!$C$7:$AI$58,10,FALSE),0)</f>
        <v>0</v>
      </c>
      <c r="M44">
        <f>IFERROR(VLOOKUP(C44,'COPY DATA XPRO'!$C$7:$AI$58,11,FALSE),0)</f>
        <v>0</v>
      </c>
      <c r="N44">
        <f>IFERROR(VLOOKUP(C44,'COPY DATA XPRO'!$C$7:$AI$58,12,FALSE),0)</f>
        <v>1</v>
      </c>
      <c r="O44">
        <f>IFERROR(VLOOKUP(C44,'COPY DATA XPRO'!$C$7:$AI$58,13,FALSE),0)</f>
        <v>1</v>
      </c>
      <c r="P44">
        <f>IFERROR(VLOOKUP(C44,'COPY DATA XPRO'!$C$7:$AI$58,14,FALSE),0)</f>
        <v>2</v>
      </c>
      <c r="Q44">
        <f>IFERROR(VLOOKUP(C44,'COPY DATA XPRO'!$C$7:$AI$58,15,FALSE),0)</f>
        <v>0</v>
      </c>
      <c r="R44">
        <f>IFERROR(VLOOKUP(C44,'COPY DATA XPRO'!$C$7:$AI$58,16,FALSE),0)</f>
        <v>0</v>
      </c>
      <c r="S44">
        <f>IFERROR(VLOOKUP(C44,'COPY DATA XPRO'!$C$7:$AI$58,17,FALSE),0)</f>
        <v>0</v>
      </c>
      <c r="T44">
        <f>IFERROR(VLOOKUP(C44,'COPY DATA XPRO'!$C$7:$AI$58,18,FALSE),0)</f>
        <v>0</v>
      </c>
      <c r="U44">
        <f>IFERROR(VLOOKUP(C44,'COPY DATA XPRO'!$C$7:$AI$58,19,FALSE),0)</f>
        <v>0</v>
      </c>
      <c r="V44">
        <f>IFERROR(VLOOKUP(C44,'COPY DATA XPRO'!$C$7:$AI$58,20,FALSE),0)</f>
        <v>0</v>
      </c>
      <c r="W44">
        <f>IFERROR(VLOOKUP(C44,'COPY DATA XPRO'!$C$7:$AI$58,21,FALSE),0)</f>
        <v>0</v>
      </c>
      <c r="X44">
        <f>IFERROR(VLOOKUP(C44,'COPY DATA XPRO'!$C$7:$AI$58,22,FALSE),0)</f>
        <v>0</v>
      </c>
      <c r="Y44">
        <f>IFERROR(VLOOKUP(C44,'COPY DATA XPRO'!$C$7:$AI$58,23,FALSE),0)</f>
        <v>0</v>
      </c>
      <c r="Z44">
        <f>IFERROR(VLOOKUP(C44,'COPY DATA XPRO'!$C$7:$AI$58,24,FALSE),0)</f>
        <v>30</v>
      </c>
      <c r="AA44">
        <f>IFERROR(VLOOKUP(C44,'COPY DATA XPRO'!$C$7:$AI$58,25,FALSE),0)</f>
        <v>0</v>
      </c>
      <c r="AB44">
        <f>IFERROR(VLOOKUP(C44,'COPY DATA XPRO'!$C$7:$AI$58,26,FALSE),0)</f>
        <v>0</v>
      </c>
      <c r="AC44">
        <f>IFERROR(VLOOKUP(C44,'COPY DATA XPRO'!$C$7:$AI$58,27,FALSE),0)</f>
        <v>0</v>
      </c>
      <c r="AD44">
        <f>IFERROR(VLOOKUP(C44,'COPY DATA XPRO'!$C$7:$AI$58,28,FALSE),0)</f>
        <v>0</v>
      </c>
      <c r="AE44">
        <f>IFERROR(VLOOKUP(C44,'COPY DATA XPRO'!$C$7:$AI$58,29,FALSE),0)</f>
        <v>0</v>
      </c>
      <c r="AF44">
        <f>IFERROR(VLOOKUP(C44,'COPY DATA XPRO'!$C$7:$AI$58,30,FALSE),0)</f>
        <v>6</v>
      </c>
      <c r="AG44">
        <f>IFERROR(VLOOKUP(C44,'COPY DATA XPRO'!$C$7:$AI$58,31,FALSE),0)</f>
        <v>69.569999999999993</v>
      </c>
      <c r="AH44">
        <f>IFERROR(VLOOKUP(C44,'COPY DATA XPRO'!$C$7:$AI$58,32,FALSE),0)</f>
        <v>75</v>
      </c>
      <c r="AI44">
        <f>IFERROR(VLOOKUP(C44,'COPY DATA XPRO'!$C$7:$AI$58,33,FALSE),0)</f>
        <v>93.75</v>
      </c>
    </row>
    <row r="45" spans="2:35">
      <c r="C45" t="s">
        <v>117</v>
      </c>
      <c r="D45">
        <f>IFERROR(VLOOKUP(C45,'COPY DATA XPRO'!$C$7:$AI$58,2,FALSE),0)</f>
        <v>0</v>
      </c>
      <c r="E45">
        <f>IFERROR(VLOOKUP(C45,'COPY DATA XPRO'!$C$7:$AI$58,3,FALSE),0)</f>
        <v>10</v>
      </c>
      <c r="F45">
        <f>IFERROR(VLOOKUP(C45,'COPY DATA XPRO'!$C$7:$AI$58,4,FALSE),0)</f>
        <v>0</v>
      </c>
      <c r="G45">
        <f>IFERROR(VLOOKUP(C45,'COPY DATA XPRO'!$C$7:$AI$58,5,FALSE),0)</f>
        <v>0</v>
      </c>
      <c r="H45">
        <f>IFERROR(VLOOKUP(C45,'COPY DATA XPRO'!$C$7:$AI$58,6,FALSE),0)</f>
        <v>0</v>
      </c>
      <c r="I45">
        <f>IFERROR(VLOOKUP(C45,'COPY DATA XPRO'!$C$7:$AI$58,7,FALSE),0)</f>
        <v>0</v>
      </c>
      <c r="J45">
        <f>IFERROR(VLOOKUP(C45,'COPY DATA XPRO'!$C$7:$AI$58,8,FALSE),0)</f>
        <v>0</v>
      </c>
      <c r="K45">
        <f>IFERROR(VLOOKUP(C45,'COPY DATA XPRO'!$C$7:$AI$58,9,FALSE),0)</f>
        <v>2</v>
      </c>
      <c r="L45">
        <f>IFERROR(VLOOKUP(C45,'COPY DATA XPRO'!$C$7:$AI$58,10,FALSE),0)</f>
        <v>0</v>
      </c>
      <c r="M45">
        <f>IFERROR(VLOOKUP(C45,'COPY DATA XPRO'!$C$7:$AI$58,11,FALSE),0)</f>
        <v>0</v>
      </c>
      <c r="N45">
        <f>IFERROR(VLOOKUP(C45,'COPY DATA XPRO'!$C$7:$AI$58,12,FALSE),0)</f>
        <v>2</v>
      </c>
      <c r="O45">
        <f>IFERROR(VLOOKUP(C45,'COPY DATA XPRO'!$C$7:$AI$58,13,FALSE),0)</f>
        <v>1</v>
      </c>
      <c r="P45">
        <f>IFERROR(VLOOKUP(C45,'COPY DATA XPRO'!$C$7:$AI$58,14,FALSE),0)</f>
        <v>3</v>
      </c>
      <c r="Q45">
        <f>IFERROR(VLOOKUP(C45,'COPY DATA XPRO'!$C$7:$AI$58,15,FALSE),0)</f>
        <v>0</v>
      </c>
      <c r="R45">
        <f>IFERROR(VLOOKUP(C45,'COPY DATA XPRO'!$C$7:$AI$58,16,FALSE),0)</f>
        <v>0</v>
      </c>
      <c r="S45">
        <f>IFERROR(VLOOKUP(C45,'COPY DATA XPRO'!$C$7:$AI$58,17,FALSE),0)</f>
        <v>0</v>
      </c>
      <c r="T45">
        <f>IFERROR(VLOOKUP(C45,'COPY DATA XPRO'!$C$7:$AI$58,18,FALSE),0)</f>
        <v>0</v>
      </c>
      <c r="U45">
        <f>IFERROR(VLOOKUP(C45,'COPY DATA XPRO'!$C$7:$AI$58,19,FALSE),0)</f>
        <v>0</v>
      </c>
      <c r="V45">
        <f>IFERROR(VLOOKUP(C45,'COPY DATA XPRO'!$C$7:$AI$58,20,FALSE),0)</f>
        <v>0</v>
      </c>
      <c r="W45">
        <f>IFERROR(VLOOKUP(C45,'COPY DATA XPRO'!$C$7:$AI$58,21,FALSE),0)</f>
        <v>0</v>
      </c>
      <c r="X45">
        <f>IFERROR(VLOOKUP(C45,'COPY DATA XPRO'!$C$7:$AI$58,22,FALSE),0)</f>
        <v>0</v>
      </c>
      <c r="Y45">
        <f>IFERROR(VLOOKUP(C45,'COPY DATA XPRO'!$C$7:$AI$58,23,FALSE),0)</f>
        <v>1</v>
      </c>
      <c r="Z45">
        <f>IFERROR(VLOOKUP(C45,'COPY DATA XPRO'!$C$7:$AI$58,24,FALSE),0)</f>
        <v>4</v>
      </c>
      <c r="AA45">
        <f>IFERROR(VLOOKUP(C45,'COPY DATA XPRO'!$C$7:$AI$58,25,FALSE),0)</f>
        <v>0</v>
      </c>
      <c r="AB45">
        <f>IFERROR(VLOOKUP(C45,'COPY DATA XPRO'!$C$7:$AI$58,26,FALSE),0)</f>
        <v>0</v>
      </c>
      <c r="AC45">
        <f>IFERROR(VLOOKUP(C45,'COPY DATA XPRO'!$C$7:$AI$58,27,FALSE),0)</f>
        <v>0</v>
      </c>
      <c r="AD45">
        <f>IFERROR(VLOOKUP(C45,'COPY DATA XPRO'!$C$7:$AI$58,28,FALSE),0)</f>
        <v>0</v>
      </c>
      <c r="AE45">
        <f>IFERROR(VLOOKUP(C45,'COPY DATA XPRO'!$C$7:$AI$58,29,FALSE),0)</f>
        <v>0</v>
      </c>
      <c r="AF45">
        <f>IFERROR(VLOOKUP(C45,'COPY DATA XPRO'!$C$7:$AI$58,30,FALSE),0)</f>
        <v>0</v>
      </c>
      <c r="AG45">
        <f>IFERROR(VLOOKUP(C45,'COPY DATA XPRO'!$C$7:$AI$58,31,FALSE),0)</f>
        <v>80</v>
      </c>
      <c r="AH45">
        <f>IFERROR(VLOOKUP(C45,'COPY DATA XPRO'!$C$7:$AI$58,32,FALSE),0)</f>
        <v>50</v>
      </c>
      <c r="AI45">
        <f>IFERROR(VLOOKUP(C45,'COPY DATA XPRO'!$C$7:$AI$58,33,FALSE),0)</f>
        <v>50</v>
      </c>
    </row>
    <row r="46" spans="2:35">
      <c r="C46" t="s">
        <v>118</v>
      </c>
      <c r="D46">
        <f>IFERROR(VLOOKUP(C46,'COPY DATA XPRO'!$C$7:$AI$58,2,FALSE),0)</f>
        <v>0</v>
      </c>
      <c r="E46">
        <f>IFERROR(VLOOKUP(C46,'COPY DATA XPRO'!$C$7:$AI$58,3,FALSE),0)</f>
        <v>53</v>
      </c>
      <c r="F46">
        <f>IFERROR(VLOOKUP(C46,'COPY DATA XPRO'!$C$7:$AI$58,4,FALSE),0)</f>
        <v>0</v>
      </c>
      <c r="G46">
        <f>IFERROR(VLOOKUP(C46,'COPY DATA XPRO'!$C$7:$AI$58,5,FALSE),0)</f>
        <v>0</v>
      </c>
      <c r="H46">
        <f>IFERROR(VLOOKUP(C46,'COPY DATA XPRO'!$C$7:$AI$58,6,FALSE),0)</f>
        <v>0</v>
      </c>
      <c r="I46">
        <f>IFERROR(VLOOKUP(C46,'COPY DATA XPRO'!$C$7:$AI$58,7,FALSE),0)</f>
        <v>1</v>
      </c>
      <c r="J46">
        <f>IFERROR(VLOOKUP(C46,'COPY DATA XPRO'!$C$7:$AI$58,8,FALSE),0)</f>
        <v>2</v>
      </c>
      <c r="K46">
        <f>IFERROR(VLOOKUP(C46,'COPY DATA XPRO'!$C$7:$AI$58,9,FALSE),0)</f>
        <v>1</v>
      </c>
      <c r="L46">
        <f>IFERROR(VLOOKUP(C46,'COPY DATA XPRO'!$C$7:$AI$58,10,FALSE),0)</f>
        <v>0</v>
      </c>
      <c r="M46">
        <f>IFERROR(VLOOKUP(C46,'COPY DATA XPRO'!$C$7:$AI$58,11,FALSE),0)</f>
        <v>0</v>
      </c>
      <c r="N46">
        <f>IFERROR(VLOOKUP(C46,'COPY DATA XPRO'!$C$7:$AI$58,12,FALSE),0)</f>
        <v>2</v>
      </c>
      <c r="O46">
        <f>IFERROR(VLOOKUP(C46,'COPY DATA XPRO'!$C$7:$AI$58,13,FALSE),0)</f>
        <v>2</v>
      </c>
      <c r="P46">
        <f>IFERROR(VLOOKUP(C46,'COPY DATA XPRO'!$C$7:$AI$58,14,FALSE),0)</f>
        <v>4</v>
      </c>
      <c r="Q46">
        <f>IFERROR(VLOOKUP(C46,'COPY DATA XPRO'!$C$7:$AI$58,15,FALSE),0)</f>
        <v>0</v>
      </c>
      <c r="R46">
        <f>IFERROR(VLOOKUP(C46,'COPY DATA XPRO'!$C$7:$AI$58,16,FALSE),0)</f>
        <v>1</v>
      </c>
      <c r="S46">
        <f>IFERROR(VLOOKUP(C46,'COPY DATA XPRO'!$C$7:$AI$58,17,FALSE),0)</f>
        <v>0</v>
      </c>
      <c r="T46">
        <f>IFERROR(VLOOKUP(C46,'COPY DATA XPRO'!$C$7:$AI$58,18,FALSE),0)</f>
        <v>1</v>
      </c>
      <c r="U46">
        <f>IFERROR(VLOOKUP(C46,'COPY DATA XPRO'!$C$7:$AI$58,19,FALSE),0)</f>
        <v>1</v>
      </c>
      <c r="V46">
        <f>IFERROR(VLOOKUP(C46,'COPY DATA XPRO'!$C$7:$AI$58,20,FALSE),0)</f>
        <v>0</v>
      </c>
      <c r="W46">
        <f>IFERROR(VLOOKUP(C46,'COPY DATA XPRO'!$C$7:$AI$58,21,FALSE),0)</f>
        <v>0</v>
      </c>
      <c r="X46">
        <f>IFERROR(VLOOKUP(C46,'COPY DATA XPRO'!$C$7:$AI$58,22,FALSE),0)</f>
        <v>3</v>
      </c>
      <c r="Y46">
        <f>IFERROR(VLOOKUP(C46,'COPY DATA XPRO'!$C$7:$AI$58,23,FALSE),0)</f>
        <v>0</v>
      </c>
      <c r="Z46">
        <f>IFERROR(VLOOKUP(C46,'COPY DATA XPRO'!$C$7:$AI$58,24,FALSE),0)</f>
        <v>28</v>
      </c>
      <c r="AA46">
        <f>IFERROR(VLOOKUP(C46,'COPY DATA XPRO'!$C$7:$AI$58,25,FALSE),0)</f>
        <v>0</v>
      </c>
      <c r="AB46">
        <f>IFERROR(VLOOKUP(C46,'COPY DATA XPRO'!$C$7:$AI$58,26,FALSE),0)</f>
        <v>1</v>
      </c>
      <c r="AC46">
        <f>IFERROR(VLOOKUP(C46,'COPY DATA XPRO'!$C$7:$AI$58,27,FALSE),0)</f>
        <v>0</v>
      </c>
      <c r="AD46">
        <f>IFERROR(VLOOKUP(C46,'COPY DATA XPRO'!$C$7:$AI$58,28,FALSE),0)</f>
        <v>0</v>
      </c>
      <c r="AE46">
        <f>IFERROR(VLOOKUP(C46,'COPY DATA XPRO'!$C$7:$AI$58,29,FALSE),0)</f>
        <v>1</v>
      </c>
      <c r="AF46">
        <f>IFERROR(VLOOKUP(C46,'COPY DATA XPRO'!$C$7:$AI$58,30,FALSE),0)</f>
        <v>13</v>
      </c>
      <c r="AG46">
        <f>IFERROR(VLOOKUP(C46,'COPY DATA XPRO'!$C$7:$AI$58,31,FALSE),0)</f>
        <v>67.92</v>
      </c>
      <c r="AH46">
        <f>IFERROR(VLOOKUP(C46,'COPY DATA XPRO'!$C$7:$AI$58,32,FALSE),0)</f>
        <v>73.680000000000007</v>
      </c>
      <c r="AI46">
        <f>IFERROR(VLOOKUP(C46,'COPY DATA XPRO'!$C$7:$AI$58,33,FALSE),0)</f>
        <v>80</v>
      </c>
    </row>
    <row r="47" spans="2:35">
      <c r="C47" t="s">
        <v>119</v>
      </c>
      <c r="D47">
        <f>IFERROR(VLOOKUP(C47,'COPY DATA XPRO'!$C$7:$AI$58,2,FALSE),0)</f>
        <v>0</v>
      </c>
      <c r="E47">
        <f>IFERROR(VLOOKUP(C47,'COPY DATA XPRO'!$C$7:$AI$58,3,FALSE),0)</f>
        <v>0</v>
      </c>
      <c r="F47">
        <f>IFERROR(VLOOKUP(C47,'COPY DATA XPRO'!$C$7:$AI$58,4,FALSE),0)</f>
        <v>0</v>
      </c>
      <c r="G47">
        <f>IFERROR(VLOOKUP(C47,'COPY DATA XPRO'!$C$7:$AI$58,5,FALSE),0)</f>
        <v>0</v>
      </c>
      <c r="H47">
        <f>IFERROR(VLOOKUP(C47,'COPY DATA XPRO'!$C$7:$AI$58,6,FALSE),0)</f>
        <v>0</v>
      </c>
      <c r="I47">
        <f>IFERROR(VLOOKUP(C47,'COPY DATA XPRO'!$C$7:$AI$58,7,FALSE),0)</f>
        <v>0</v>
      </c>
      <c r="J47">
        <f>IFERROR(VLOOKUP(C47,'COPY DATA XPRO'!$C$7:$AI$58,8,FALSE),0)</f>
        <v>0</v>
      </c>
      <c r="K47">
        <f>IFERROR(VLOOKUP(C47,'COPY DATA XPRO'!$C$7:$AI$58,9,FALSE),0)</f>
        <v>0</v>
      </c>
      <c r="L47">
        <f>IFERROR(VLOOKUP(C47,'COPY DATA XPRO'!$C$7:$AI$58,10,FALSE),0)</f>
        <v>0</v>
      </c>
      <c r="M47">
        <f>IFERROR(VLOOKUP(C47,'COPY DATA XPRO'!$C$7:$AI$58,11,FALSE),0)</f>
        <v>0</v>
      </c>
      <c r="N47">
        <f>IFERROR(VLOOKUP(C47,'COPY DATA XPRO'!$C$7:$AI$58,12,FALSE),0)</f>
        <v>0</v>
      </c>
      <c r="O47">
        <f>IFERROR(VLOOKUP(C47,'COPY DATA XPRO'!$C$7:$AI$58,13,FALSE),0)</f>
        <v>0</v>
      </c>
      <c r="P47">
        <f>IFERROR(VLOOKUP(C47,'COPY DATA XPRO'!$C$7:$AI$58,14,FALSE),0)</f>
        <v>0</v>
      </c>
      <c r="Q47">
        <f>IFERROR(VLOOKUP(C47,'COPY DATA XPRO'!$C$7:$AI$58,15,FALSE),0)</f>
        <v>0</v>
      </c>
      <c r="R47">
        <f>IFERROR(VLOOKUP(C47,'COPY DATA XPRO'!$C$7:$AI$58,16,FALSE),0)</f>
        <v>0</v>
      </c>
      <c r="S47">
        <f>IFERROR(VLOOKUP(C47,'COPY DATA XPRO'!$C$7:$AI$58,17,FALSE),0)</f>
        <v>0</v>
      </c>
      <c r="T47">
        <f>IFERROR(VLOOKUP(C47,'COPY DATA XPRO'!$C$7:$AI$58,18,FALSE),0)</f>
        <v>0</v>
      </c>
      <c r="U47">
        <f>IFERROR(VLOOKUP(C47,'COPY DATA XPRO'!$C$7:$AI$58,19,FALSE),0)</f>
        <v>0</v>
      </c>
      <c r="V47">
        <f>IFERROR(VLOOKUP(C47,'COPY DATA XPRO'!$C$7:$AI$58,20,FALSE),0)</f>
        <v>0</v>
      </c>
      <c r="W47">
        <f>IFERROR(VLOOKUP(C47,'COPY DATA XPRO'!$C$7:$AI$58,21,FALSE),0)</f>
        <v>0</v>
      </c>
      <c r="X47">
        <f>IFERROR(VLOOKUP(C47,'COPY DATA XPRO'!$C$7:$AI$58,22,FALSE),0)</f>
        <v>0</v>
      </c>
      <c r="Y47">
        <f>IFERROR(VLOOKUP(C47,'COPY DATA XPRO'!$C$7:$AI$58,23,FALSE),0)</f>
        <v>0</v>
      </c>
      <c r="Z47">
        <f>IFERROR(VLOOKUP(C47,'COPY DATA XPRO'!$C$7:$AI$58,24,FALSE),0)</f>
        <v>0</v>
      </c>
      <c r="AA47">
        <f>IFERROR(VLOOKUP(C47,'COPY DATA XPRO'!$C$7:$AI$58,25,FALSE),0)</f>
        <v>0</v>
      </c>
      <c r="AB47">
        <f>IFERROR(VLOOKUP(C47,'COPY DATA XPRO'!$C$7:$AI$58,26,FALSE),0)</f>
        <v>0</v>
      </c>
      <c r="AC47">
        <f>IFERROR(VLOOKUP(C47,'COPY DATA XPRO'!$C$7:$AI$58,27,FALSE),0)</f>
        <v>0</v>
      </c>
      <c r="AD47">
        <f>IFERROR(VLOOKUP(C47,'COPY DATA XPRO'!$C$7:$AI$58,28,FALSE),0)</f>
        <v>0</v>
      </c>
      <c r="AE47">
        <f>IFERROR(VLOOKUP(C47,'COPY DATA XPRO'!$C$7:$AI$58,29,FALSE),0)</f>
        <v>0</v>
      </c>
      <c r="AF47">
        <f>IFERROR(VLOOKUP(C47,'COPY DATA XPRO'!$C$7:$AI$58,30,FALSE),0)</f>
        <v>0</v>
      </c>
      <c r="AG47">
        <f>IFERROR(VLOOKUP(C47,'COPY DATA XPRO'!$C$7:$AI$58,31,FALSE),0)</f>
        <v>0</v>
      </c>
      <c r="AH47">
        <f>IFERROR(VLOOKUP(C47,'COPY DATA XPRO'!$C$7:$AI$58,32,FALSE),0)</f>
        <v>0</v>
      </c>
      <c r="AI47">
        <f>IFERROR(VLOOKUP(C47,'COPY DATA XPRO'!$C$7:$AI$58,33,FALSE),0)</f>
        <v>0</v>
      </c>
    </row>
    <row r="48" spans="2:35">
      <c r="C48" t="s">
        <v>120</v>
      </c>
      <c r="D48">
        <f>IFERROR(VLOOKUP(C48,'COPY DATA XPRO'!$C$7:$AI$58,2,FALSE),0)</f>
        <v>0</v>
      </c>
      <c r="E48">
        <f>IFERROR(VLOOKUP(C48,'COPY DATA XPRO'!$C$7:$AI$58,3,FALSE),0)</f>
        <v>3</v>
      </c>
      <c r="F48">
        <f>IFERROR(VLOOKUP(C48,'COPY DATA XPRO'!$C$7:$AI$58,4,FALSE),0)</f>
        <v>0</v>
      </c>
      <c r="G48">
        <f>IFERROR(VLOOKUP(C48,'COPY DATA XPRO'!$C$7:$AI$58,5,FALSE),0)</f>
        <v>0</v>
      </c>
      <c r="H48">
        <f>IFERROR(VLOOKUP(C48,'COPY DATA XPRO'!$C$7:$AI$58,6,FALSE),0)</f>
        <v>0</v>
      </c>
      <c r="I48">
        <f>IFERROR(VLOOKUP(C48,'COPY DATA XPRO'!$C$7:$AI$58,7,FALSE),0)</f>
        <v>0</v>
      </c>
      <c r="J48">
        <f>IFERROR(VLOOKUP(C48,'COPY DATA XPRO'!$C$7:$AI$58,8,FALSE),0)</f>
        <v>0</v>
      </c>
      <c r="K48">
        <f>IFERROR(VLOOKUP(C48,'COPY DATA XPRO'!$C$7:$AI$58,9,FALSE),0)</f>
        <v>0</v>
      </c>
      <c r="L48">
        <f>IFERROR(VLOOKUP(C48,'COPY DATA XPRO'!$C$7:$AI$58,10,FALSE),0)</f>
        <v>0</v>
      </c>
      <c r="M48">
        <f>IFERROR(VLOOKUP(C48,'COPY DATA XPRO'!$C$7:$AI$58,11,FALSE),0)</f>
        <v>0</v>
      </c>
      <c r="N48">
        <f>IFERROR(VLOOKUP(C48,'COPY DATA XPRO'!$C$7:$AI$58,12,FALSE),0)</f>
        <v>0</v>
      </c>
      <c r="O48">
        <f>IFERROR(VLOOKUP(C48,'COPY DATA XPRO'!$C$7:$AI$58,13,FALSE),0)</f>
        <v>0</v>
      </c>
      <c r="P48">
        <f>IFERROR(VLOOKUP(C48,'COPY DATA XPRO'!$C$7:$AI$58,14,FALSE),0)</f>
        <v>0</v>
      </c>
      <c r="Q48">
        <f>IFERROR(VLOOKUP(C48,'COPY DATA XPRO'!$C$7:$AI$58,15,FALSE),0)</f>
        <v>0</v>
      </c>
      <c r="R48">
        <f>IFERROR(VLOOKUP(C48,'COPY DATA XPRO'!$C$7:$AI$58,16,FALSE),0)</f>
        <v>0</v>
      </c>
      <c r="S48">
        <f>IFERROR(VLOOKUP(C48,'COPY DATA XPRO'!$C$7:$AI$58,17,FALSE),0)</f>
        <v>0</v>
      </c>
      <c r="T48">
        <f>IFERROR(VLOOKUP(C48,'COPY DATA XPRO'!$C$7:$AI$58,18,FALSE),0)</f>
        <v>0</v>
      </c>
      <c r="U48">
        <f>IFERROR(VLOOKUP(C48,'COPY DATA XPRO'!$C$7:$AI$58,19,FALSE),0)</f>
        <v>0</v>
      </c>
      <c r="V48">
        <f>IFERROR(VLOOKUP(C48,'COPY DATA XPRO'!$C$7:$AI$58,20,FALSE),0)</f>
        <v>0</v>
      </c>
      <c r="W48">
        <f>IFERROR(VLOOKUP(C48,'COPY DATA XPRO'!$C$7:$AI$58,21,FALSE),0)</f>
        <v>0</v>
      </c>
      <c r="X48">
        <f>IFERROR(VLOOKUP(C48,'COPY DATA XPRO'!$C$7:$AI$58,22,FALSE),0)</f>
        <v>0</v>
      </c>
      <c r="Y48">
        <f>IFERROR(VLOOKUP(C48,'COPY DATA XPRO'!$C$7:$AI$58,23,FALSE),0)</f>
        <v>0</v>
      </c>
      <c r="Z48">
        <f>IFERROR(VLOOKUP(C48,'COPY DATA XPRO'!$C$7:$AI$58,24,FALSE),0)</f>
        <v>3</v>
      </c>
      <c r="AA48">
        <f>IFERROR(VLOOKUP(C48,'COPY DATA XPRO'!$C$7:$AI$58,25,FALSE),0)</f>
        <v>0</v>
      </c>
      <c r="AB48">
        <f>IFERROR(VLOOKUP(C48,'COPY DATA XPRO'!$C$7:$AI$58,26,FALSE),0)</f>
        <v>0</v>
      </c>
      <c r="AC48">
        <f>IFERROR(VLOOKUP(C48,'COPY DATA XPRO'!$C$7:$AI$58,27,FALSE),0)</f>
        <v>0</v>
      </c>
      <c r="AD48">
        <f>IFERROR(VLOOKUP(C48,'COPY DATA XPRO'!$C$7:$AI$58,28,FALSE),0)</f>
        <v>0</v>
      </c>
      <c r="AE48">
        <f>IFERROR(VLOOKUP(C48,'COPY DATA XPRO'!$C$7:$AI$58,29,FALSE),0)</f>
        <v>0</v>
      </c>
      <c r="AF48">
        <f>IFERROR(VLOOKUP(C48,'COPY DATA XPRO'!$C$7:$AI$58,30,FALSE),0)</f>
        <v>0</v>
      </c>
      <c r="AG48">
        <f>IFERROR(VLOOKUP(C48,'COPY DATA XPRO'!$C$7:$AI$58,31,FALSE),0)</f>
        <v>100</v>
      </c>
      <c r="AH48">
        <f>IFERROR(VLOOKUP(C48,'COPY DATA XPRO'!$C$7:$AI$58,32,FALSE),0)</f>
        <v>100</v>
      </c>
      <c r="AI48">
        <f>IFERROR(VLOOKUP(C48,'COPY DATA XPRO'!$C$7:$AI$58,33,FALSE),0)</f>
        <v>100</v>
      </c>
    </row>
    <row r="49" spans="2:35">
      <c r="B49" t="s">
        <v>55</v>
      </c>
      <c r="C49" t="s">
        <v>121</v>
      </c>
      <c r="D49">
        <f>IFERROR(VLOOKUP(C49,'COPY DATA XPRO'!$C$7:$AI$58,2,FALSE),0)</f>
        <v>0</v>
      </c>
      <c r="E49">
        <f>IFERROR(VLOOKUP(C49,'COPY DATA XPRO'!$C$7:$AI$58,3,FALSE),0)</f>
        <v>120</v>
      </c>
      <c r="F49">
        <f>IFERROR(VLOOKUP(C49,'COPY DATA XPRO'!$C$7:$AI$58,4,FALSE),0)</f>
        <v>1</v>
      </c>
      <c r="G49">
        <f>IFERROR(VLOOKUP(C49,'COPY DATA XPRO'!$C$7:$AI$58,5,FALSE),0)</f>
        <v>2</v>
      </c>
      <c r="H49">
        <f>IFERROR(VLOOKUP(C49,'COPY DATA XPRO'!$C$7:$AI$58,6,FALSE),0)</f>
        <v>1</v>
      </c>
      <c r="I49">
        <f>IFERROR(VLOOKUP(C49,'COPY DATA XPRO'!$C$7:$AI$58,7,FALSE),0)</f>
        <v>7</v>
      </c>
      <c r="J49">
        <f>IFERROR(VLOOKUP(C49,'COPY DATA XPRO'!$C$7:$AI$58,8,FALSE),0)</f>
        <v>28</v>
      </c>
      <c r="K49">
        <f>IFERROR(VLOOKUP(C49,'COPY DATA XPRO'!$C$7:$AI$58,9,FALSE),0)</f>
        <v>0</v>
      </c>
      <c r="L49">
        <f>IFERROR(VLOOKUP(C49,'COPY DATA XPRO'!$C$7:$AI$58,10,FALSE),0)</f>
        <v>0</v>
      </c>
      <c r="M49">
        <f>IFERROR(VLOOKUP(C49,'COPY DATA XPRO'!$C$7:$AI$58,11,FALSE),0)</f>
        <v>0</v>
      </c>
      <c r="N49">
        <f>IFERROR(VLOOKUP(C49,'COPY DATA XPRO'!$C$7:$AI$58,12,FALSE),0)</f>
        <v>0</v>
      </c>
      <c r="O49">
        <f>IFERROR(VLOOKUP(C49,'COPY DATA XPRO'!$C$7:$AI$58,13,FALSE),0)</f>
        <v>0</v>
      </c>
      <c r="P49">
        <f>IFERROR(VLOOKUP(C49,'COPY DATA XPRO'!$C$7:$AI$58,14,FALSE),0)</f>
        <v>0</v>
      </c>
      <c r="Q49">
        <f>IFERROR(VLOOKUP(C49,'COPY DATA XPRO'!$C$7:$AI$58,15,FALSE),0)</f>
        <v>2</v>
      </c>
      <c r="R49">
        <f>IFERROR(VLOOKUP(C49,'COPY DATA XPRO'!$C$7:$AI$58,16,FALSE),0)</f>
        <v>0</v>
      </c>
      <c r="S49">
        <f>IFERROR(VLOOKUP(C49,'COPY DATA XPRO'!$C$7:$AI$58,17,FALSE),0)</f>
        <v>0</v>
      </c>
      <c r="T49">
        <f>IFERROR(VLOOKUP(C49,'COPY DATA XPRO'!$C$7:$AI$58,18,FALSE),0)</f>
        <v>0</v>
      </c>
      <c r="U49">
        <f>IFERROR(VLOOKUP(C49,'COPY DATA XPRO'!$C$7:$AI$58,19,FALSE),0)</f>
        <v>0</v>
      </c>
      <c r="V49">
        <f>IFERROR(VLOOKUP(C49,'COPY DATA XPRO'!$C$7:$AI$58,20,FALSE),0)</f>
        <v>0</v>
      </c>
      <c r="W49">
        <f>IFERROR(VLOOKUP(C49,'COPY DATA XPRO'!$C$7:$AI$58,21,FALSE),0)</f>
        <v>0</v>
      </c>
      <c r="X49">
        <f>IFERROR(VLOOKUP(C49,'COPY DATA XPRO'!$C$7:$AI$58,22,FALSE),0)</f>
        <v>2</v>
      </c>
      <c r="Y49">
        <f>IFERROR(VLOOKUP(C49,'COPY DATA XPRO'!$C$7:$AI$58,23,FALSE),0)</f>
        <v>4</v>
      </c>
      <c r="Z49">
        <f>IFERROR(VLOOKUP(C49,'COPY DATA XPRO'!$C$7:$AI$58,24,FALSE),0)</f>
        <v>55</v>
      </c>
      <c r="AA49">
        <f>IFERROR(VLOOKUP(C49,'COPY DATA XPRO'!$C$7:$AI$58,25,FALSE),0)</f>
        <v>0</v>
      </c>
      <c r="AB49">
        <f>IFERROR(VLOOKUP(C49,'COPY DATA XPRO'!$C$7:$AI$58,26,FALSE),0)</f>
        <v>0</v>
      </c>
      <c r="AC49">
        <f>IFERROR(VLOOKUP(C49,'COPY DATA XPRO'!$C$7:$AI$58,27,FALSE),0)</f>
        <v>0</v>
      </c>
      <c r="AD49">
        <f>IFERROR(VLOOKUP(C49,'COPY DATA XPRO'!$C$7:$AI$58,28,FALSE),0)</f>
        <v>0</v>
      </c>
      <c r="AE49">
        <f>IFERROR(VLOOKUP(C49,'COPY DATA XPRO'!$C$7:$AI$58,29,FALSE),0)</f>
        <v>0</v>
      </c>
      <c r="AF49">
        <f>IFERROR(VLOOKUP(C49,'COPY DATA XPRO'!$C$7:$AI$58,30,FALSE),0)</f>
        <v>20</v>
      </c>
      <c r="AG49">
        <f>IFERROR(VLOOKUP(C49,'COPY DATA XPRO'!$C$7:$AI$58,31,FALSE),0)</f>
        <v>50.83</v>
      </c>
      <c r="AH49">
        <f>IFERROR(VLOOKUP(C49,'COPY DATA XPRO'!$C$7:$AI$58,32,FALSE),0)</f>
        <v>59.14</v>
      </c>
      <c r="AI49">
        <f>IFERROR(VLOOKUP(C49,'COPY DATA XPRO'!$C$7:$AI$58,33,FALSE),0)</f>
        <v>90.16</v>
      </c>
    </row>
    <row r="50" spans="2:35">
      <c r="C50" t="s">
        <v>122</v>
      </c>
      <c r="D50">
        <f>IFERROR(VLOOKUP(C50,'COPY DATA XPRO'!$C$7:$AI$58,2,FALSE),0)</f>
        <v>0</v>
      </c>
      <c r="E50">
        <f>IFERROR(VLOOKUP(C50,'COPY DATA XPRO'!$C$7:$AI$58,3,FALSE),0)</f>
        <v>63</v>
      </c>
      <c r="F50">
        <f>IFERROR(VLOOKUP(C50,'COPY DATA XPRO'!$C$7:$AI$58,4,FALSE),0)</f>
        <v>0</v>
      </c>
      <c r="G50">
        <f>IFERROR(VLOOKUP(C50,'COPY DATA XPRO'!$C$7:$AI$58,5,FALSE),0)</f>
        <v>0</v>
      </c>
      <c r="H50">
        <f>IFERROR(VLOOKUP(C50,'COPY DATA XPRO'!$C$7:$AI$58,6,FALSE),0)</f>
        <v>0</v>
      </c>
      <c r="I50">
        <f>IFERROR(VLOOKUP(C50,'COPY DATA XPRO'!$C$7:$AI$58,7,FALSE),0)</f>
        <v>5</v>
      </c>
      <c r="J50">
        <f>IFERROR(VLOOKUP(C50,'COPY DATA XPRO'!$C$7:$AI$58,8,FALSE),0)</f>
        <v>5</v>
      </c>
      <c r="K50">
        <f>IFERROR(VLOOKUP(C50,'COPY DATA XPRO'!$C$7:$AI$58,9,FALSE),0)</f>
        <v>0</v>
      </c>
      <c r="L50">
        <f>IFERROR(VLOOKUP(C50,'COPY DATA XPRO'!$C$7:$AI$58,10,FALSE),0)</f>
        <v>0</v>
      </c>
      <c r="M50">
        <f>IFERROR(VLOOKUP(C50,'COPY DATA XPRO'!$C$7:$AI$58,11,FALSE),0)</f>
        <v>0</v>
      </c>
      <c r="N50">
        <f>IFERROR(VLOOKUP(C50,'COPY DATA XPRO'!$C$7:$AI$58,12,FALSE),0)</f>
        <v>0</v>
      </c>
      <c r="O50">
        <f>IFERROR(VLOOKUP(C50,'COPY DATA XPRO'!$C$7:$AI$58,13,FALSE),0)</f>
        <v>0</v>
      </c>
      <c r="P50">
        <f>IFERROR(VLOOKUP(C50,'COPY DATA XPRO'!$C$7:$AI$58,14,FALSE),0)</f>
        <v>0</v>
      </c>
      <c r="Q50">
        <f>IFERROR(VLOOKUP(C50,'COPY DATA XPRO'!$C$7:$AI$58,15,FALSE),0)</f>
        <v>1</v>
      </c>
      <c r="R50">
        <f>IFERROR(VLOOKUP(C50,'COPY DATA XPRO'!$C$7:$AI$58,16,FALSE),0)</f>
        <v>1</v>
      </c>
      <c r="S50">
        <f>IFERROR(VLOOKUP(C50,'COPY DATA XPRO'!$C$7:$AI$58,17,FALSE),0)</f>
        <v>0</v>
      </c>
      <c r="T50">
        <f>IFERROR(VLOOKUP(C50,'COPY DATA XPRO'!$C$7:$AI$58,18,FALSE),0)</f>
        <v>0</v>
      </c>
      <c r="U50">
        <f>IFERROR(VLOOKUP(C50,'COPY DATA XPRO'!$C$7:$AI$58,19,FALSE),0)</f>
        <v>0</v>
      </c>
      <c r="V50">
        <f>IFERROR(VLOOKUP(C50,'COPY DATA XPRO'!$C$7:$AI$58,20,FALSE),0)</f>
        <v>0</v>
      </c>
      <c r="W50">
        <f>IFERROR(VLOOKUP(C50,'COPY DATA XPRO'!$C$7:$AI$58,21,FALSE),0)</f>
        <v>0</v>
      </c>
      <c r="X50">
        <f>IFERROR(VLOOKUP(C50,'COPY DATA XPRO'!$C$7:$AI$58,22,FALSE),0)</f>
        <v>2</v>
      </c>
      <c r="Y50">
        <f>IFERROR(VLOOKUP(C50,'COPY DATA XPRO'!$C$7:$AI$58,23,FALSE),0)</f>
        <v>1</v>
      </c>
      <c r="Z50">
        <f>IFERROR(VLOOKUP(C50,'COPY DATA XPRO'!$C$7:$AI$58,24,FALSE),0)</f>
        <v>41</v>
      </c>
      <c r="AA50">
        <f>IFERROR(VLOOKUP(C50,'COPY DATA XPRO'!$C$7:$AI$58,25,FALSE),0)</f>
        <v>0</v>
      </c>
      <c r="AB50">
        <f>IFERROR(VLOOKUP(C50,'COPY DATA XPRO'!$C$7:$AI$58,26,FALSE),0)</f>
        <v>0</v>
      </c>
      <c r="AC50">
        <f>IFERROR(VLOOKUP(C50,'COPY DATA XPRO'!$C$7:$AI$58,27,FALSE),0)</f>
        <v>0</v>
      </c>
      <c r="AD50">
        <f>IFERROR(VLOOKUP(C50,'COPY DATA XPRO'!$C$7:$AI$58,28,FALSE),0)</f>
        <v>0</v>
      </c>
      <c r="AE50">
        <f>IFERROR(VLOOKUP(C50,'COPY DATA XPRO'!$C$7:$AI$58,29,FALSE),0)</f>
        <v>0</v>
      </c>
      <c r="AF50">
        <f>IFERROR(VLOOKUP(C50,'COPY DATA XPRO'!$C$7:$AI$58,30,FALSE),0)</f>
        <v>9</v>
      </c>
      <c r="AG50">
        <f>IFERROR(VLOOKUP(C50,'COPY DATA XPRO'!$C$7:$AI$58,31,FALSE),0)</f>
        <v>69.84</v>
      </c>
      <c r="AH50">
        <f>IFERROR(VLOOKUP(C50,'COPY DATA XPRO'!$C$7:$AI$58,32,FALSE),0)</f>
        <v>83.67</v>
      </c>
      <c r="AI50">
        <f>IFERROR(VLOOKUP(C50,'COPY DATA XPRO'!$C$7:$AI$58,33,FALSE),0)</f>
        <v>93.18</v>
      </c>
    </row>
    <row r="51" spans="2:35">
      <c r="C51" t="s">
        <v>123</v>
      </c>
      <c r="D51">
        <f>IFERROR(VLOOKUP(C51,'COPY DATA XPRO'!$C$7:$AI$58,2,FALSE),0)</f>
        <v>0</v>
      </c>
      <c r="E51">
        <f>IFERROR(VLOOKUP(C51,'COPY DATA XPRO'!$C$7:$AI$58,3,FALSE),0)</f>
        <v>25</v>
      </c>
      <c r="F51">
        <f>IFERROR(VLOOKUP(C51,'COPY DATA XPRO'!$C$7:$AI$58,4,FALSE),0)</f>
        <v>0</v>
      </c>
      <c r="G51">
        <f>IFERROR(VLOOKUP(C51,'COPY DATA XPRO'!$C$7:$AI$58,5,FALSE),0)</f>
        <v>0</v>
      </c>
      <c r="H51">
        <f>IFERROR(VLOOKUP(C51,'COPY DATA XPRO'!$C$7:$AI$58,6,FALSE),0)</f>
        <v>1</v>
      </c>
      <c r="I51">
        <f>IFERROR(VLOOKUP(C51,'COPY DATA XPRO'!$C$7:$AI$58,7,FALSE),0)</f>
        <v>0</v>
      </c>
      <c r="J51">
        <f>IFERROR(VLOOKUP(C51,'COPY DATA XPRO'!$C$7:$AI$58,8,FALSE),0)</f>
        <v>2</v>
      </c>
      <c r="K51">
        <f>IFERROR(VLOOKUP(C51,'COPY DATA XPRO'!$C$7:$AI$58,9,FALSE),0)</f>
        <v>0</v>
      </c>
      <c r="L51">
        <f>IFERROR(VLOOKUP(C51,'COPY DATA XPRO'!$C$7:$AI$58,10,FALSE),0)</f>
        <v>0</v>
      </c>
      <c r="M51">
        <f>IFERROR(VLOOKUP(C51,'COPY DATA XPRO'!$C$7:$AI$58,11,FALSE),0)</f>
        <v>0</v>
      </c>
      <c r="N51">
        <f>IFERROR(VLOOKUP(C51,'COPY DATA XPRO'!$C$7:$AI$58,12,FALSE),0)</f>
        <v>0</v>
      </c>
      <c r="O51">
        <f>IFERROR(VLOOKUP(C51,'COPY DATA XPRO'!$C$7:$AI$58,13,FALSE),0)</f>
        <v>0</v>
      </c>
      <c r="P51">
        <f>IFERROR(VLOOKUP(C51,'COPY DATA XPRO'!$C$7:$AI$58,14,FALSE),0)</f>
        <v>0</v>
      </c>
      <c r="Q51">
        <f>IFERROR(VLOOKUP(C51,'COPY DATA XPRO'!$C$7:$AI$58,15,FALSE),0)</f>
        <v>0</v>
      </c>
      <c r="R51">
        <f>IFERROR(VLOOKUP(C51,'COPY DATA XPRO'!$C$7:$AI$58,16,FALSE),0)</f>
        <v>0</v>
      </c>
      <c r="S51">
        <f>IFERROR(VLOOKUP(C51,'COPY DATA XPRO'!$C$7:$AI$58,17,FALSE),0)</f>
        <v>0</v>
      </c>
      <c r="T51">
        <f>IFERROR(VLOOKUP(C51,'COPY DATA XPRO'!$C$7:$AI$58,18,FALSE),0)</f>
        <v>0</v>
      </c>
      <c r="U51">
        <f>IFERROR(VLOOKUP(C51,'COPY DATA XPRO'!$C$7:$AI$58,19,FALSE),0)</f>
        <v>0</v>
      </c>
      <c r="V51">
        <f>IFERROR(VLOOKUP(C51,'COPY DATA XPRO'!$C$7:$AI$58,20,FALSE),0)</f>
        <v>0</v>
      </c>
      <c r="W51">
        <f>IFERROR(VLOOKUP(C51,'COPY DATA XPRO'!$C$7:$AI$58,21,FALSE),0)</f>
        <v>0</v>
      </c>
      <c r="X51">
        <f>IFERROR(VLOOKUP(C51,'COPY DATA XPRO'!$C$7:$AI$58,22,FALSE),0)</f>
        <v>0</v>
      </c>
      <c r="Y51">
        <f>IFERROR(VLOOKUP(C51,'COPY DATA XPRO'!$C$7:$AI$58,23,FALSE),0)</f>
        <v>1</v>
      </c>
      <c r="Z51">
        <f>IFERROR(VLOOKUP(C51,'COPY DATA XPRO'!$C$7:$AI$58,24,FALSE),0)</f>
        <v>19</v>
      </c>
      <c r="AA51">
        <f>IFERROR(VLOOKUP(C51,'COPY DATA XPRO'!$C$7:$AI$58,25,FALSE),0)</f>
        <v>0</v>
      </c>
      <c r="AB51">
        <f>IFERROR(VLOOKUP(C51,'COPY DATA XPRO'!$C$7:$AI$58,26,FALSE),0)</f>
        <v>0</v>
      </c>
      <c r="AC51">
        <f>IFERROR(VLOOKUP(C51,'COPY DATA XPRO'!$C$7:$AI$58,27,FALSE),0)</f>
        <v>0</v>
      </c>
      <c r="AD51">
        <f>IFERROR(VLOOKUP(C51,'COPY DATA XPRO'!$C$7:$AI$58,28,FALSE),0)</f>
        <v>0</v>
      </c>
      <c r="AE51">
        <f>IFERROR(VLOOKUP(C51,'COPY DATA XPRO'!$C$7:$AI$58,29,FALSE),0)</f>
        <v>0</v>
      </c>
      <c r="AF51">
        <f>IFERROR(VLOOKUP(C51,'COPY DATA XPRO'!$C$7:$AI$58,30,FALSE),0)</f>
        <v>2</v>
      </c>
      <c r="AG51">
        <f>IFERROR(VLOOKUP(C51,'COPY DATA XPRO'!$C$7:$AI$58,31,FALSE),0)</f>
        <v>80</v>
      </c>
      <c r="AH51">
        <f>IFERROR(VLOOKUP(C51,'COPY DATA XPRO'!$C$7:$AI$58,32,FALSE),0)</f>
        <v>82.61</v>
      </c>
      <c r="AI51">
        <f>IFERROR(VLOOKUP(C51,'COPY DATA XPRO'!$C$7:$AI$58,33,FALSE),0)</f>
        <v>95</v>
      </c>
    </row>
    <row r="52" spans="2:35">
      <c r="C52" t="s">
        <v>124</v>
      </c>
      <c r="D52">
        <f>IFERROR(VLOOKUP(C52,'COPY DATA XPRO'!$C$7:$AI$58,2,FALSE),0)</f>
        <v>0</v>
      </c>
      <c r="E52">
        <f>IFERROR(VLOOKUP(C52,'COPY DATA XPRO'!$C$7:$AI$58,3,FALSE),0)</f>
        <v>36</v>
      </c>
      <c r="F52">
        <f>IFERROR(VLOOKUP(C52,'COPY DATA XPRO'!$C$7:$AI$58,4,FALSE),0)</f>
        <v>0</v>
      </c>
      <c r="G52">
        <f>IFERROR(VLOOKUP(C52,'COPY DATA XPRO'!$C$7:$AI$58,5,FALSE),0)</f>
        <v>0</v>
      </c>
      <c r="H52">
        <f>IFERROR(VLOOKUP(C52,'COPY DATA XPRO'!$C$7:$AI$58,6,FALSE),0)</f>
        <v>0</v>
      </c>
      <c r="I52">
        <f>IFERROR(VLOOKUP(C52,'COPY DATA XPRO'!$C$7:$AI$58,7,FALSE),0)</f>
        <v>0</v>
      </c>
      <c r="J52">
        <f>IFERROR(VLOOKUP(C52,'COPY DATA XPRO'!$C$7:$AI$58,8,FALSE),0)</f>
        <v>3</v>
      </c>
      <c r="K52">
        <f>IFERROR(VLOOKUP(C52,'COPY DATA XPRO'!$C$7:$AI$58,9,FALSE),0)</f>
        <v>0</v>
      </c>
      <c r="L52">
        <f>IFERROR(VLOOKUP(C52,'COPY DATA XPRO'!$C$7:$AI$58,10,FALSE),0)</f>
        <v>0</v>
      </c>
      <c r="M52">
        <f>IFERROR(VLOOKUP(C52,'COPY DATA XPRO'!$C$7:$AI$58,11,FALSE),0)</f>
        <v>0</v>
      </c>
      <c r="N52">
        <f>IFERROR(VLOOKUP(C52,'COPY DATA XPRO'!$C$7:$AI$58,12,FALSE),0)</f>
        <v>0</v>
      </c>
      <c r="O52">
        <f>IFERROR(VLOOKUP(C52,'COPY DATA XPRO'!$C$7:$AI$58,13,FALSE),0)</f>
        <v>0</v>
      </c>
      <c r="P52">
        <f>IFERROR(VLOOKUP(C52,'COPY DATA XPRO'!$C$7:$AI$58,14,FALSE),0)</f>
        <v>0</v>
      </c>
      <c r="Q52">
        <f>IFERROR(VLOOKUP(C52,'COPY DATA XPRO'!$C$7:$AI$58,15,FALSE),0)</f>
        <v>0</v>
      </c>
      <c r="R52">
        <f>IFERROR(VLOOKUP(C52,'COPY DATA XPRO'!$C$7:$AI$58,16,FALSE),0)</f>
        <v>0</v>
      </c>
      <c r="S52">
        <f>IFERROR(VLOOKUP(C52,'COPY DATA XPRO'!$C$7:$AI$58,17,FALSE),0)</f>
        <v>0</v>
      </c>
      <c r="T52">
        <f>IFERROR(VLOOKUP(C52,'COPY DATA XPRO'!$C$7:$AI$58,18,FALSE),0)</f>
        <v>0</v>
      </c>
      <c r="U52">
        <f>IFERROR(VLOOKUP(C52,'COPY DATA XPRO'!$C$7:$AI$58,19,FALSE),0)</f>
        <v>0</v>
      </c>
      <c r="V52">
        <f>IFERROR(VLOOKUP(C52,'COPY DATA XPRO'!$C$7:$AI$58,20,FALSE),0)</f>
        <v>0</v>
      </c>
      <c r="W52">
        <f>IFERROR(VLOOKUP(C52,'COPY DATA XPRO'!$C$7:$AI$58,21,FALSE),0)</f>
        <v>0</v>
      </c>
      <c r="X52">
        <f>IFERROR(VLOOKUP(C52,'COPY DATA XPRO'!$C$7:$AI$58,22,FALSE),0)</f>
        <v>0</v>
      </c>
      <c r="Y52">
        <f>IFERROR(VLOOKUP(C52,'COPY DATA XPRO'!$C$7:$AI$58,23,FALSE),0)</f>
        <v>0</v>
      </c>
      <c r="Z52">
        <f>IFERROR(VLOOKUP(C52,'COPY DATA XPRO'!$C$7:$AI$58,24,FALSE),0)</f>
        <v>25</v>
      </c>
      <c r="AA52">
        <f>IFERROR(VLOOKUP(C52,'COPY DATA XPRO'!$C$7:$AI$58,25,FALSE),0)</f>
        <v>0</v>
      </c>
      <c r="AB52">
        <f>IFERROR(VLOOKUP(C52,'COPY DATA XPRO'!$C$7:$AI$58,26,FALSE),0)</f>
        <v>0</v>
      </c>
      <c r="AC52">
        <f>IFERROR(VLOOKUP(C52,'COPY DATA XPRO'!$C$7:$AI$58,27,FALSE),0)</f>
        <v>0</v>
      </c>
      <c r="AD52">
        <f>IFERROR(VLOOKUP(C52,'COPY DATA XPRO'!$C$7:$AI$58,28,FALSE),0)</f>
        <v>0</v>
      </c>
      <c r="AE52">
        <f>IFERROR(VLOOKUP(C52,'COPY DATA XPRO'!$C$7:$AI$58,29,FALSE),0)</f>
        <v>0</v>
      </c>
      <c r="AF52">
        <f>IFERROR(VLOOKUP(C52,'COPY DATA XPRO'!$C$7:$AI$58,30,FALSE),0)</f>
        <v>8</v>
      </c>
      <c r="AG52">
        <f>IFERROR(VLOOKUP(C52,'COPY DATA XPRO'!$C$7:$AI$58,31,FALSE),0)</f>
        <v>69.44</v>
      </c>
      <c r="AH52">
        <f>IFERROR(VLOOKUP(C52,'COPY DATA XPRO'!$C$7:$AI$58,32,FALSE),0)</f>
        <v>89.29</v>
      </c>
      <c r="AI52">
        <f>IFERROR(VLOOKUP(C52,'COPY DATA XPRO'!$C$7:$AI$58,33,FALSE),0)</f>
        <v>100</v>
      </c>
    </row>
    <row r="53" spans="2:35">
      <c r="C53" t="s">
        <v>125</v>
      </c>
      <c r="D53">
        <f>IFERROR(VLOOKUP(C53,'COPY DATA XPRO'!$C$7:$AI$58,2,FALSE),0)</f>
        <v>0</v>
      </c>
      <c r="E53">
        <f>IFERROR(VLOOKUP(C53,'COPY DATA XPRO'!$C$7:$AI$58,3,FALSE),0)</f>
        <v>45</v>
      </c>
      <c r="F53">
        <f>IFERROR(VLOOKUP(C53,'COPY DATA XPRO'!$C$7:$AI$58,4,FALSE),0)</f>
        <v>0</v>
      </c>
      <c r="G53">
        <f>IFERROR(VLOOKUP(C53,'COPY DATA XPRO'!$C$7:$AI$58,5,FALSE),0)</f>
        <v>0</v>
      </c>
      <c r="H53">
        <f>IFERROR(VLOOKUP(C53,'COPY DATA XPRO'!$C$7:$AI$58,6,FALSE),0)</f>
        <v>0</v>
      </c>
      <c r="I53">
        <f>IFERROR(VLOOKUP(C53,'COPY DATA XPRO'!$C$7:$AI$58,7,FALSE),0)</f>
        <v>1</v>
      </c>
      <c r="J53">
        <f>IFERROR(VLOOKUP(C53,'COPY DATA XPRO'!$C$7:$AI$58,8,FALSE),0)</f>
        <v>5</v>
      </c>
      <c r="K53">
        <f>IFERROR(VLOOKUP(C53,'COPY DATA XPRO'!$C$7:$AI$58,9,FALSE),0)</f>
        <v>0</v>
      </c>
      <c r="L53">
        <f>IFERROR(VLOOKUP(C53,'COPY DATA XPRO'!$C$7:$AI$58,10,FALSE),0)</f>
        <v>0</v>
      </c>
      <c r="M53">
        <f>IFERROR(VLOOKUP(C53,'COPY DATA XPRO'!$C$7:$AI$58,11,FALSE),0)</f>
        <v>0</v>
      </c>
      <c r="N53">
        <f>IFERROR(VLOOKUP(C53,'COPY DATA XPRO'!$C$7:$AI$58,12,FALSE),0)</f>
        <v>0</v>
      </c>
      <c r="O53">
        <f>IFERROR(VLOOKUP(C53,'COPY DATA XPRO'!$C$7:$AI$58,13,FALSE),0)</f>
        <v>0</v>
      </c>
      <c r="P53">
        <f>IFERROR(VLOOKUP(C53,'COPY DATA XPRO'!$C$7:$AI$58,14,FALSE),0)</f>
        <v>0</v>
      </c>
      <c r="Q53">
        <f>IFERROR(VLOOKUP(C53,'COPY DATA XPRO'!$C$7:$AI$58,15,FALSE),0)</f>
        <v>1</v>
      </c>
      <c r="R53">
        <f>IFERROR(VLOOKUP(C53,'COPY DATA XPRO'!$C$7:$AI$58,16,FALSE),0)</f>
        <v>1</v>
      </c>
      <c r="S53">
        <f>IFERROR(VLOOKUP(C53,'COPY DATA XPRO'!$C$7:$AI$58,17,FALSE),0)</f>
        <v>0</v>
      </c>
      <c r="T53">
        <f>IFERROR(VLOOKUP(C53,'COPY DATA XPRO'!$C$7:$AI$58,18,FALSE),0)</f>
        <v>0</v>
      </c>
      <c r="U53">
        <f>IFERROR(VLOOKUP(C53,'COPY DATA XPRO'!$C$7:$AI$58,19,FALSE),0)</f>
        <v>0</v>
      </c>
      <c r="V53">
        <f>IFERROR(VLOOKUP(C53,'COPY DATA XPRO'!$C$7:$AI$58,20,FALSE),0)</f>
        <v>0</v>
      </c>
      <c r="W53">
        <f>IFERROR(VLOOKUP(C53,'COPY DATA XPRO'!$C$7:$AI$58,21,FALSE),0)</f>
        <v>0</v>
      </c>
      <c r="X53">
        <f>IFERROR(VLOOKUP(C53,'COPY DATA XPRO'!$C$7:$AI$58,22,FALSE),0)</f>
        <v>2</v>
      </c>
      <c r="Y53">
        <f>IFERROR(VLOOKUP(C53,'COPY DATA XPRO'!$C$7:$AI$58,23,FALSE),0)</f>
        <v>0</v>
      </c>
      <c r="Z53">
        <f>IFERROR(VLOOKUP(C53,'COPY DATA XPRO'!$C$7:$AI$58,24,FALSE),0)</f>
        <v>32</v>
      </c>
      <c r="AA53">
        <f>IFERROR(VLOOKUP(C53,'COPY DATA XPRO'!$C$7:$AI$58,25,FALSE),0)</f>
        <v>0</v>
      </c>
      <c r="AB53">
        <f>IFERROR(VLOOKUP(C53,'COPY DATA XPRO'!$C$7:$AI$58,26,FALSE),0)</f>
        <v>0</v>
      </c>
      <c r="AC53">
        <f>IFERROR(VLOOKUP(C53,'COPY DATA XPRO'!$C$7:$AI$58,27,FALSE),0)</f>
        <v>0</v>
      </c>
      <c r="AD53">
        <f>IFERROR(VLOOKUP(C53,'COPY DATA XPRO'!$C$7:$AI$58,28,FALSE),0)</f>
        <v>0</v>
      </c>
      <c r="AE53">
        <f>IFERROR(VLOOKUP(C53,'COPY DATA XPRO'!$C$7:$AI$58,29,FALSE),0)</f>
        <v>0</v>
      </c>
      <c r="AF53">
        <f>IFERROR(VLOOKUP(C53,'COPY DATA XPRO'!$C$7:$AI$58,30,FALSE),0)</f>
        <v>5</v>
      </c>
      <c r="AG53">
        <f>IFERROR(VLOOKUP(C53,'COPY DATA XPRO'!$C$7:$AI$58,31,FALSE),0)</f>
        <v>75.56</v>
      </c>
      <c r="AH53">
        <f>IFERROR(VLOOKUP(C53,'COPY DATA XPRO'!$C$7:$AI$58,32,FALSE),0)</f>
        <v>82.05</v>
      </c>
      <c r="AI53">
        <f>IFERROR(VLOOKUP(C53,'COPY DATA XPRO'!$C$7:$AI$58,33,FALSE),0)</f>
        <v>94.12</v>
      </c>
    </row>
    <row r="54" spans="2:35">
      <c r="C54" t="s">
        <v>126</v>
      </c>
      <c r="D54">
        <f>IFERROR(VLOOKUP(C54,'COPY DATA XPRO'!$C$7:$AI$58,2,FALSE),0)</f>
        <v>0</v>
      </c>
      <c r="E54">
        <f>IFERROR(VLOOKUP(C54,'COPY DATA XPRO'!$C$7:$AI$58,3,FALSE),0)</f>
        <v>61</v>
      </c>
      <c r="F54">
        <f>IFERROR(VLOOKUP(C54,'COPY DATA XPRO'!$C$7:$AI$58,4,FALSE),0)</f>
        <v>0</v>
      </c>
      <c r="G54">
        <f>IFERROR(VLOOKUP(C54,'COPY DATA XPRO'!$C$7:$AI$58,5,FALSE),0)</f>
        <v>0</v>
      </c>
      <c r="H54">
        <f>IFERROR(VLOOKUP(C54,'COPY DATA XPRO'!$C$7:$AI$58,6,FALSE),0)</f>
        <v>2</v>
      </c>
      <c r="I54">
        <f>IFERROR(VLOOKUP(C54,'COPY DATA XPRO'!$C$7:$AI$58,7,FALSE),0)</f>
        <v>1</v>
      </c>
      <c r="J54">
        <f>IFERROR(VLOOKUP(C54,'COPY DATA XPRO'!$C$7:$AI$58,8,FALSE),0)</f>
        <v>2</v>
      </c>
      <c r="K54">
        <f>IFERROR(VLOOKUP(C54,'COPY DATA XPRO'!$C$7:$AI$58,9,FALSE),0)</f>
        <v>0</v>
      </c>
      <c r="L54">
        <f>IFERROR(VLOOKUP(C54,'COPY DATA XPRO'!$C$7:$AI$58,10,FALSE),0)</f>
        <v>0</v>
      </c>
      <c r="M54">
        <f>IFERROR(VLOOKUP(C54,'COPY DATA XPRO'!$C$7:$AI$58,11,FALSE),0)</f>
        <v>0</v>
      </c>
      <c r="N54">
        <f>IFERROR(VLOOKUP(C54,'COPY DATA XPRO'!$C$7:$AI$58,12,FALSE),0)</f>
        <v>0</v>
      </c>
      <c r="O54">
        <f>IFERROR(VLOOKUP(C54,'COPY DATA XPRO'!$C$7:$AI$58,13,FALSE),0)</f>
        <v>0</v>
      </c>
      <c r="P54">
        <f>IFERROR(VLOOKUP(C54,'COPY DATA XPRO'!$C$7:$AI$58,14,FALSE),0)</f>
        <v>0</v>
      </c>
      <c r="Q54">
        <f>IFERROR(VLOOKUP(C54,'COPY DATA XPRO'!$C$7:$AI$58,15,FALSE),0)</f>
        <v>0</v>
      </c>
      <c r="R54">
        <f>IFERROR(VLOOKUP(C54,'COPY DATA XPRO'!$C$7:$AI$58,16,FALSE),0)</f>
        <v>0</v>
      </c>
      <c r="S54">
        <f>IFERROR(VLOOKUP(C54,'COPY DATA XPRO'!$C$7:$AI$58,17,FALSE),0)</f>
        <v>0</v>
      </c>
      <c r="T54">
        <f>IFERROR(VLOOKUP(C54,'COPY DATA XPRO'!$C$7:$AI$58,18,FALSE),0)</f>
        <v>0</v>
      </c>
      <c r="U54">
        <f>IFERROR(VLOOKUP(C54,'COPY DATA XPRO'!$C$7:$AI$58,19,FALSE),0)</f>
        <v>0</v>
      </c>
      <c r="V54">
        <f>IFERROR(VLOOKUP(C54,'COPY DATA XPRO'!$C$7:$AI$58,20,FALSE),0)</f>
        <v>0</v>
      </c>
      <c r="W54">
        <f>IFERROR(VLOOKUP(C54,'COPY DATA XPRO'!$C$7:$AI$58,21,FALSE),0)</f>
        <v>0</v>
      </c>
      <c r="X54">
        <f>IFERROR(VLOOKUP(C54,'COPY DATA XPRO'!$C$7:$AI$58,22,FALSE),0)</f>
        <v>0</v>
      </c>
      <c r="Y54">
        <f>IFERROR(VLOOKUP(C54,'COPY DATA XPRO'!$C$7:$AI$58,23,FALSE),0)</f>
        <v>0</v>
      </c>
      <c r="Z54">
        <f>IFERROR(VLOOKUP(C54,'COPY DATA XPRO'!$C$7:$AI$58,24,FALSE),0)</f>
        <v>42</v>
      </c>
      <c r="AA54">
        <f>IFERROR(VLOOKUP(C54,'COPY DATA XPRO'!$C$7:$AI$58,25,FALSE),0)</f>
        <v>0</v>
      </c>
      <c r="AB54">
        <f>IFERROR(VLOOKUP(C54,'COPY DATA XPRO'!$C$7:$AI$58,26,FALSE),0)</f>
        <v>0</v>
      </c>
      <c r="AC54">
        <f>IFERROR(VLOOKUP(C54,'COPY DATA XPRO'!$C$7:$AI$58,27,FALSE),0)</f>
        <v>0</v>
      </c>
      <c r="AD54">
        <f>IFERROR(VLOOKUP(C54,'COPY DATA XPRO'!$C$7:$AI$58,28,FALSE),0)</f>
        <v>0</v>
      </c>
      <c r="AE54">
        <f>IFERROR(VLOOKUP(C54,'COPY DATA XPRO'!$C$7:$AI$58,29,FALSE),0)</f>
        <v>0</v>
      </c>
      <c r="AF54">
        <f>IFERROR(VLOOKUP(C54,'COPY DATA XPRO'!$C$7:$AI$58,30,FALSE),0)</f>
        <v>14</v>
      </c>
      <c r="AG54">
        <f>IFERROR(VLOOKUP(C54,'COPY DATA XPRO'!$C$7:$AI$58,31,FALSE),0)</f>
        <v>68.849999999999994</v>
      </c>
      <c r="AH54">
        <f>IFERROR(VLOOKUP(C54,'COPY DATA XPRO'!$C$7:$AI$58,32,FALSE),0)</f>
        <v>91.3</v>
      </c>
      <c r="AI54">
        <f>IFERROR(VLOOKUP(C54,'COPY DATA XPRO'!$C$7:$AI$58,33,FALSE),0)</f>
        <v>100</v>
      </c>
    </row>
    <row r="55" spans="2:35">
      <c r="C55" t="s">
        <v>127</v>
      </c>
      <c r="D55">
        <f>IFERROR(VLOOKUP(C55,'COPY DATA XPRO'!$C$7:$AI$58,2,FALSE),0)</f>
        <v>0</v>
      </c>
      <c r="E55">
        <f>IFERROR(VLOOKUP(C55,'COPY DATA XPRO'!$C$7:$AI$58,3,FALSE),0)</f>
        <v>104</v>
      </c>
      <c r="F55">
        <f>IFERROR(VLOOKUP(C55,'COPY DATA XPRO'!$C$7:$AI$58,4,FALSE),0)</f>
        <v>1</v>
      </c>
      <c r="G55">
        <f>IFERROR(VLOOKUP(C55,'COPY DATA XPRO'!$C$7:$AI$58,5,FALSE),0)</f>
        <v>6</v>
      </c>
      <c r="H55">
        <f>IFERROR(VLOOKUP(C55,'COPY DATA XPRO'!$C$7:$AI$58,6,FALSE),0)</f>
        <v>4</v>
      </c>
      <c r="I55">
        <f>IFERROR(VLOOKUP(C55,'COPY DATA XPRO'!$C$7:$AI$58,7,FALSE),0)</f>
        <v>5</v>
      </c>
      <c r="J55">
        <f>IFERROR(VLOOKUP(C55,'COPY DATA XPRO'!$C$7:$AI$58,8,FALSE),0)</f>
        <v>16</v>
      </c>
      <c r="K55">
        <f>IFERROR(VLOOKUP(C55,'COPY DATA XPRO'!$C$7:$AI$58,9,FALSE),0)</f>
        <v>0</v>
      </c>
      <c r="L55">
        <f>IFERROR(VLOOKUP(C55,'COPY DATA XPRO'!$C$7:$AI$58,10,FALSE),0)</f>
        <v>0</v>
      </c>
      <c r="M55">
        <f>IFERROR(VLOOKUP(C55,'COPY DATA XPRO'!$C$7:$AI$58,11,FALSE),0)</f>
        <v>0</v>
      </c>
      <c r="N55">
        <f>IFERROR(VLOOKUP(C55,'COPY DATA XPRO'!$C$7:$AI$58,12,FALSE),0)</f>
        <v>0</v>
      </c>
      <c r="O55">
        <f>IFERROR(VLOOKUP(C55,'COPY DATA XPRO'!$C$7:$AI$58,13,FALSE),0)</f>
        <v>0</v>
      </c>
      <c r="P55">
        <f>IFERROR(VLOOKUP(C55,'COPY DATA XPRO'!$C$7:$AI$58,14,FALSE),0)</f>
        <v>0</v>
      </c>
      <c r="Q55">
        <f>IFERROR(VLOOKUP(C55,'COPY DATA XPRO'!$C$7:$AI$58,15,FALSE),0)</f>
        <v>0</v>
      </c>
      <c r="R55">
        <f>IFERROR(VLOOKUP(C55,'COPY DATA XPRO'!$C$7:$AI$58,16,FALSE),0)</f>
        <v>0</v>
      </c>
      <c r="S55">
        <f>IFERROR(VLOOKUP(C55,'COPY DATA XPRO'!$C$7:$AI$58,17,FALSE),0)</f>
        <v>0</v>
      </c>
      <c r="T55">
        <f>IFERROR(VLOOKUP(C55,'COPY DATA XPRO'!$C$7:$AI$58,18,FALSE),0)</f>
        <v>1</v>
      </c>
      <c r="U55">
        <f>IFERROR(VLOOKUP(C55,'COPY DATA XPRO'!$C$7:$AI$58,19,FALSE),0)</f>
        <v>0</v>
      </c>
      <c r="V55">
        <f>IFERROR(VLOOKUP(C55,'COPY DATA XPRO'!$C$7:$AI$58,20,FALSE),0)</f>
        <v>0</v>
      </c>
      <c r="W55">
        <f>IFERROR(VLOOKUP(C55,'COPY DATA XPRO'!$C$7:$AI$58,21,FALSE),0)</f>
        <v>0</v>
      </c>
      <c r="X55">
        <f>IFERROR(VLOOKUP(C55,'COPY DATA XPRO'!$C$7:$AI$58,22,FALSE),0)</f>
        <v>1</v>
      </c>
      <c r="Y55">
        <f>IFERROR(VLOOKUP(C55,'COPY DATA XPRO'!$C$7:$AI$58,23,FALSE),0)</f>
        <v>3</v>
      </c>
      <c r="Z55">
        <f>IFERROR(VLOOKUP(C55,'COPY DATA XPRO'!$C$7:$AI$58,24,FALSE),0)</f>
        <v>57</v>
      </c>
      <c r="AA55">
        <f>IFERROR(VLOOKUP(C55,'COPY DATA XPRO'!$C$7:$AI$58,25,FALSE),0)</f>
        <v>0</v>
      </c>
      <c r="AB55">
        <f>IFERROR(VLOOKUP(C55,'COPY DATA XPRO'!$C$7:$AI$58,26,FALSE),0)</f>
        <v>0</v>
      </c>
      <c r="AC55">
        <f>IFERROR(VLOOKUP(C55,'COPY DATA XPRO'!$C$7:$AI$58,27,FALSE),0)</f>
        <v>0</v>
      </c>
      <c r="AD55">
        <f>IFERROR(VLOOKUP(C55,'COPY DATA XPRO'!$C$7:$AI$58,28,FALSE),0)</f>
        <v>0</v>
      </c>
      <c r="AE55">
        <f>IFERROR(VLOOKUP(C55,'COPY DATA XPRO'!$C$7:$AI$58,29,FALSE),0)</f>
        <v>0</v>
      </c>
      <c r="AF55">
        <f>IFERROR(VLOOKUP(C55,'COPY DATA XPRO'!$C$7:$AI$58,30,FALSE),0)</f>
        <v>11</v>
      </c>
      <c r="AG55">
        <f>IFERROR(VLOOKUP(C55,'COPY DATA XPRO'!$C$7:$AI$58,31,FALSE),0)</f>
        <v>58.65</v>
      </c>
      <c r="AH55">
        <f>IFERROR(VLOOKUP(C55,'COPY DATA XPRO'!$C$7:$AI$58,32,FALSE),0)</f>
        <v>64.77</v>
      </c>
      <c r="AI55">
        <f>IFERROR(VLOOKUP(C55,'COPY DATA XPRO'!$C$7:$AI$58,33,FALSE),0)</f>
        <v>93.44</v>
      </c>
    </row>
    <row r="56" spans="2:35">
      <c r="C56" t="s">
        <v>128</v>
      </c>
      <c r="D56">
        <f>IFERROR(VLOOKUP(C56,'COPY DATA XPRO'!$C$7:$AI$58,2,FALSE),0)</f>
        <v>0</v>
      </c>
      <c r="E56">
        <f>IFERROR(VLOOKUP(C56,'COPY DATA XPRO'!$C$7:$AI$58,3,FALSE),0)</f>
        <v>79</v>
      </c>
      <c r="F56">
        <f>IFERROR(VLOOKUP(C56,'COPY DATA XPRO'!$C$7:$AI$58,4,FALSE),0)</f>
        <v>0</v>
      </c>
      <c r="G56">
        <f>IFERROR(VLOOKUP(C56,'COPY DATA XPRO'!$C$7:$AI$58,5,FALSE),0)</f>
        <v>0</v>
      </c>
      <c r="H56">
        <f>IFERROR(VLOOKUP(C56,'COPY DATA XPRO'!$C$7:$AI$58,6,FALSE),0)</f>
        <v>0</v>
      </c>
      <c r="I56">
        <f>IFERROR(VLOOKUP(C56,'COPY DATA XPRO'!$C$7:$AI$58,7,FALSE),0)</f>
        <v>3</v>
      </c>
      <c r="J56">
        <f>IFERROR(VLOOKUP(C56,'COPY DATA XPRO'!$C$7:$AI$58,8,FALSE),0)</f>
        <v>15</v>
      </c>
      <c r="K56">
        <f>IFERROR(VLOOKUP(C56,'COPY DATA XPRO'!$C$7:$AI$58,9,FALSE),0)</f>
        <v>0</v>
      </c>
      <c r="L56">
        <f>IFERROR(VLOOKUP(C56,'COPY DATA XPRO'!$C$7:$AI$58,10,FALSE),0)</f>
        <v>0</v>
      </c>
      <c r="M56">
        <f>IFERROR(VLOOKUP(C56,'COPY DATA XPRO'!$C$7:$AI$58,11,FALSE),0)</f>
        <v>0</v>
      </c>
      <c r="N56">
        <f>IFERROR(VLOOKUP(C56,'COPY DATA XPRO'!$C$7:$AI$58,12,FALSE),0)</f>
        <v>0</v>
      </c>
      <c r="O56">
        <f>IFERROR(VLOOKUP(C56,'COPY DATA XPRO'!$C$7:$AI$58,13,FALSE),0)</f>
        <v>0</v>
      </c>
      <c r="P56">
        <f>IFERROR(VLOOKUP(C56,'COPY DATA XPRO'!$C$7:$AI$58,14,FALSE),0)</f>
        <v>0</v>
      </c>
      <c r="Q56">
        <f>IFERROR(VLOOKUP(C56,'COPY DATA XPRO'!$C$7:$AI$58,15,FALSE),0)</f>
        <v>0</v>
      </c>
      <c r="R56">
        <f>IFERROR(VLOOKUP(C56,'COPY DATA XPRO'!$C$7:$AI$58,16,FALSE),0)</f>
        <v>0</v>
      </c>
      <c r="S56">
        <f>IFERROR(VLOOKUP(C56,'COPY DATA XPRO'!$C$7:$AI$58,17,FALSE),0)</f>
        <v>0</v>
      </c>
      <c r="T56">
        <f>IFERROR(VLOOKUP(C56,'COPY DATA XPRO'!$C$7:$AI$58,18,FALSE),0)</f>
        <v>0</v>
      </c>
      <c r="U56">
        <f>IFERROR(VLOOKUP(C56,'COPY DATA XPRO'!$C$7:$AI$58,19,FALSE),0)</f>
        <v>0</v>
      </c>
      <c r="V56">
        <f>IFERROR(VLOOKUP(C56,'COPY DATA XPRO'!$C$7:$AI$58,20,FALSE),0)</f>
        <v>0</v>
      </c>
      <c r="W56">
        <f>IFERROR(VLOOKUP(C56,'COPY DATA XPRO'!$C$7:$AI$58,21,FALSE),0)</f>
        <v>0</v>
      </c>
      <c r="X56">
        <f>IFERROR(VLOOKUP(C56,'COPY DATA XPRO'!$C$7:$AI$58,22,FALSE),0)</f>
        <v>0</v>
      </c>
      <c r="Y56">
        <f>IFERROR(VLOOKUP(C56,'COPY DATA XPRO'!$C$7:$AI$58,23,FALSE),0)</f>
        <v>0</v>
      </c>
      <c r="Z56">
        <f>IFERROR(VLOOKUP(C56,'COPY DATA XPRO'!$C$7:$AI$58,24,FALSE),0)</f>
        <v>48</v>
      </c>
      <c r="AA56">
        <f>IFERROR(VLOOKUP(C56,'COPY DATA XPRO'!$C$7:$AI$58,25,FALSE),0)</f>
        <v>0</v>
      </c>
      <c r="AB56">
        <f>IFERROR(VLOOKUP(C56,'COPY DATA XPRO'!$C$7:$AI$58,26,FALSE),0)</f>
        <v>0</v>
      </c>
      <c r="AC56">
        <f>IFERROR(VLOOKUP(C56,'COPY DATA XPRO'!$C$7:$AI$58,27,FALSE),0)</f>
        <v>0</v>
      </c>
      <c r="AD56">
        <f>IFERROR(VLOOKUP(C56,'COPY DATA XPRO'!$C$7:$AI$58,28,FALSE),0)</f>
        <v>3</v>
      </c>
      <c r="AE56">
        <f>IFERROR(VLOOKUP(C56,'COPY DATA XPRO'!$C$7:$AI$58,29,FALSE),0)</f>
        <v>3</v>
      </c>
      <c r="AF56">
        <f>IFERROR(VLOOKUP(C56,'COPY DATA XPRO'!$C$7:$AI$58,30,FALSE),0)</f>
        <v>10</v>
      </c>
      <c r="AG56">
        <f>IFERROR(VLOOKUP(C56,'COPY DATA XPRO'!$C$7:$AI$58,31,FALSE),0)</f>
        <v>64.56</v>
      </c>
      <c r="AH56">
        <f>IFERROR(VLOOKUP(C56,'COPY DATA XPRO'!$C$7:$AI$58,32,FALSE),0)</f>
        <v>72.73</v>
      </c>
      <c r="AI56">
        <f>IFERROR(VLOOKUP(C56,'COPY DATA XPRO'!$C$7:$AI$58,33,FALSE),0)</f>
        <v>100</v>
      </c>
    </row>
    <row r="61" spans="2:35">
      <c r="C61" s="189" t="s">
        <v>140</v>
      </c>
      <c r="D61" s="189"/>
      <c r="E61" s="189"/>
      <c r="F61" s="189"/>
      <c r="G61" s="189"/>
      <c r="H61" s="189"/>
      <c r="I61" s="189"/>
      <c r="J61" s="189"/>
      <c r="K61" s="189"/>
      <c r="L61" s="189"/>
      <c r="M61" s="189"/>
      <c r="N61" s="189"/>
      <c r="O61" s="189"/>
      <c r="P61" s="189"/>
      <c r="Q61" s="189"/>
      <c r="R61" s="189"/>
      <c r="S61" s="189"/>
      <c r="T61" s="189"/>
      <c r="U61" s="189"/>
      <c r="V61" s="189"/>
      <c r="W61" s="189"/>
      <c r="X61" s="189"/>
      <c r="Y61" s="189"/>
      <c r="Z61" s="189"/>
      <c r="AA61" s="189"/>
      <c r="AB61" s="189"/>
      <c r="AC61" s="189"/>
      <c r="AD61" s="189"/>
      <c r="AE61" s="189"/>
      <c r="AF61" s="189"/>
      <c r="AG61" s="189"/>
      <c r="AH61" s="189"/>
      <c r="AI61" s="189"/>
    </row>
    <row r="62" spans="2:35">
      <c r="C62" s="190"/>
      <c r="D62" s="190"/>
      <c r="E62" s="190"/>
      <c r="F62" s="190"/>
      <c r="G62" s="190"/>
      <c r="H62" s="190"/>
      <c r="I62" s="190"/>
      <c r="J62" s="190"/>
      <c r="K62" s="190"/>
      <c r="L62" s="190"/>
      <c r="M62" s="190"/>
      <c r="N62" s="190"/>
      <c r="O62" s="190"/>
      <c r="P62" s="190"/>
      <c r="Q62" s="190"/>
      <c r="R62" s="190"/>
      <c r="S62" s="190"/>
      <c r="T62" s="190"/>
      <c r="U62" s="190"/>
      <c r="V62" s="190"/>
      <c r="W62" s="190"/>
      <c r="X62" s="190"/>
      <c r="Y62" s="190"/>
      <c r="Z62" s="190"/>
      <c r="AA62" s="190"/>
      <c r="AB62" s="190"/>
      <c r="AC62" s="190"/>
      <c r="AD62" s="190"/>
      <c r="AE62" s="190"/>
      <c r="AF62" s="190"/>
      <c r="AG62" s="190"/>
      <c r="AH62" s="190"/>
      <c r="AI62" s="190"/>
    </row>
    <row r="63" spans="2:35">
      <c r="C63" s="103" t="s">
        <v>1</v>
      </c>
      <c r="D63" s="99" t="s">
        <v>2</v>
      </c>
      <c r="E63" s="99" t="s">
        <v>3</v>
      </c>
      <c r="F63" s="99" t="s">
        <v>4</v>
      </c>
      <c r="G63" s="99" t="s">
        <v>5</v>
      </c>
      <c r="H63" s="99" t="s">
        <v>6</v>
      </c>
      <c r="I63" s="99" t="s">
        <v>7</v>
      </c>
      <c r="J63" s="99" t="s">
        <v>8</v>
      </c>
      <c r="K63" s="99" t="s">
        <v>9</v>
      </c>
      <c r="L63" s="99" t="s">
        <v>10</v>
      </c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 t="s">
        <v>11</v>
      </c>
      <c r="AA63" s="99" t="s">
        <v>12</v>
      </c>
      <c r="AB63" s="99"/>
      <c r="AC63" s="99"/>
      <c r="AD63" s="99"/>
      <c r="AE63" s="99" t="s">
        <v>13</v>
      </c>
      <c r="AF63" s="99" t="s">
        <v>14</v>
      </c>
      <c r="AG63" s="99" t="s">
        <v>15</v>
      </c>
      <c r="AH63" s="99" t="s">
        <v>16</v>
      </c>
      <c r="AI63" s="99" t="s">
        <v>17</v>
      </c>
    </row>
    <row r="64" spans="2:35">
      <c r="C64" s="103"/>
      <c r="D64" s="99"/>
      <c r="E64" s="99"/>
      <c r="F64" s="99"/>
      <c r="G64" s="99"/>
      <c r="H64" s="99"/>
      <c r="I64" s="99"/>
      <c r="J64" s="99"/>
      <c r="K64" s="99"/>
      <c r="L64" s="99" t="s">
        <v>2</v>
      </c>
      <c r="M64" s="99" t="s">
        <v>18</v>
      </c>
      <c r="N64" s="99"/>
      <c r="O64" s="99"/>
      <c r="P64" s="99" t="s">
        <v>19</v>
      </c>
      <c r="Q64" s="99" t="s">
        <v>20</v>
      </c>
      <c r="R64" s="99"/>
      <c r="S64" s="99"/>
      <c r="T64" s="99"/>
      <c r="U64" s="99"/>
      <c r="V64" s="99"/>
      <c r="W64" s="99"/>
      <c r="X64" s="99" t="s">
        <v>21</v>
      </c>
      <c r="Y64" s="99" t="s">
        <v>22</v>
      </c>
      <c r="Z64" s="99"/>
      <c r="AA64" s="99"/>
      <c r="AB64" s="99"/>
      <c r="AC64" s="99"/>
      <c r="AD64" s="99"/>
      <c r="AE64" s="99"/>
      <c r="AF64" s="99"/>
      <c r="AG64" s="99"/>
      <c r="AH64" s="99"/>
      <c r="AI64" s="99"/>
    </row>
    <row r="65" spans="2:35">
      <c r="C65" s="103"/>
      <c r="D65" s="99"/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 t="s">
        <v>23</v>
      </c>
      <c r="R65" s="99"/>
      <c r="S65" s="99"/>
      <c r="T65" s="99"/>
      <c r="U65" s="99" t="s">
        <v>24</v>
      </c>
      <c r="V65" s="99" t="s">
        <v>25</v>
      </c>
      <c r="W65" s="99" t="s">
        <v>26</v>
      </c>
      <c r="X65" s="99"/>
      <c r="Y65" s="99"/>
      <c r="Z65" s="99"/>
      <c r="AA65" s="99"/>
      <c r="AB65" s="99"/>
      <c r="AC65" s="99"/>
      <c r="AD65" s="99"/>
      <c r="AE65" s="99"/>
      <c r="AF65" s="99"/>
      <c r="AG65" s="99"/>
      <c r="AH65" s="99"/>
      <c r="AI65" s="99"/>
    </row>
    <row r="66" spans="2:35" ht="30">
      <c r="C66" s="103"/>
      <c r="D66" s="99"/>
      <c r="E66" s="99"/>
      <c r="F66" s="99"/>
      <c r="G66" s="99"/>
      <c r="H66" s="99"/>
      <c r="I66" s="99"/>
      <c r="J66" s="99"/>
      <c r="K66" s="99"/>
      <c r="L66" s="13"/>
      <c r="M66" s="13" t="s">
        <v>27</v>
      </c>
      <c r="N66" s="13" t="s">
        <v>28</v>
      </c>
      <c r="O66" s="13" t="s">
        <v>29</v>
      </c>
      <c r="P66" s="99"/>
      <c r="Q66" s="13" t="s">
        <v>30</v>
      </c>
      <c r="R66" s="13" t="s">
        <v>31</v>
      </c>
      <c r="S66" s="13" t="s">
        <v>32</v>
      </c>
      <c r="T66" s="13" t="s">
        <v>33</v>
      </c>
      <c r="U66" s="99"/>
      <c r="V66" s="99"/>
      <c r="W66" s="99"/>
      <c r="X66" s="99"/>
      <c r="Y66" s="99"/>
      <c r="Z66" s="99"/>
      <c r="AA66" s="13" t="s">
        <v>30</v>
      </c>
      <c r="AB66" s="13" t="s">
        <v>31</v>
      </c>
      <c r="AC66" s="13" t="s">
        <v>32</v>
      </c>
      <c r="AD66" s="13" t="s">
        <v>33</v>
      </c>
      <c r="AE66" s="99"/>
      <c r="AF66" s="99"/>
      <c r="AG66" s="99"/>
      <c r="AH66" s="99"/>
      <c r="AI66" s="99"/>
    </row>
    <row r="67" spans="2:35">
      <c r="B67" t="s">
        <v>34</v>
      </c>
      <c r="C67" t="s">
        <v>79</v>
      </c>
      <c r="D67">
        <v>0</v>
      </c>
      <c r="E67">
        <v>3</v>
      </c>
      <c r="F67">
        <v>1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1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 t="s">
        <v>52</v>
      </c>
      <c r="AH67" t="s">
        <v>141</v>
      </c>
      <c r="AI67" t="s">
        <v>141</v>
      </c>
    </row>
    <row r="68" spans="2:35">
      <c r="C68" t="s">
        <v>80</v>
      </c>
      <c r="D68">
        <v>0</v>
      </c>
      <c r="E68">
        <v>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4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 t="s">
        <v>44</v>
      </c>
      <c r="AH68" t="s">
        <v>44</v>
      </c>
      <c r="AI68" t="s">
        <v>44</v>
      </c>
    </row>
    <row r="69" spans="2:35">
      <c r="C69" t="s">
        <v>81</v>
      </c>
      <c r="D69">
        <v>0</v>
      </c>
      <c r="E69">
        <v>4</v>
      </c>
      <c r="F69">
        <v>0</v>
      </c>
      <c r="G69">
        <v>2</v>
      </c>
      <c r="H69">
        <v>0</v>
      </c>
      <c r="I69">
        <v>0</v>
      </c>
      <c r="J69">
        <v>1</v>
      </c>
      <c r="K69">
        <v>0</v>
      </c>
      <c r="L69">
        <v>0</v>
      </c>
      <c r="M69">
        <v>1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 t="s">
        <v>142</v>
      </c>
      <c r="AH69" t="s">
        <v>141</v>
      </c>
      <c r="AI69" t="s">
        <v>141</v>
      </c>
    </row>
    <row r="70" spans="2:35">
      <c r="C70" t="s">
        <v>82</v>
      </c>
      <c r="D70">
        <v>0</v>
      </c>
      <c r="E70">
        <v>2</v>
      </c>
      <c r="F70">
        <v>1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 t="s">
        <v>141</v>
      </c>
      <c r="AH70" t="s">
        <v>141</v>
      </c>
      <c r="AI70" t="s">
        <v>141</v>
      </c>
    </row>
    <row r="71" spans="2:35">
      <c r="C71" t="s">
        <v>83</v>
      </c>
      <c r="D71">
        <v>0</v>
      </c>
      <c r="E71">
        <v>3</v>
      </c>
      <c r="F71">
        <v>0</v>
      </c>
      <c r="G71">
        <v>0</v>
      </c>
      <c r="H71">
        <v>1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 t="s">
        <v>52</v>
      </c>
      <c r="AH71" t="s">
        <v>141</v>
      </c>
      <c r="AI71" t="s">
        <v>141</v>
      </c>
    </row>
    <row r="72" spans="2:35">
      <c r="C72" t="s">
        <v>86</v>
      </c>
      <c r="D72">
        <v>0</v>
      </c>
      <c r="E72">
        <v>2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 t="s">
        <v>141</v>
      </c>
      <c r="AH72" t="s">
        <v>141</v>
      </c>
      <c r="AI72" t="s">
        <v>141</v>
      </c>
    </row>
    <row r="75" spans="2:35">
      <c r="B75" t="s">
        <v>38</v>
      </c>
      <c r="C75" t="s">
        <v>87</v>
      </c>
      <c r="D75">
        <v>0</v>
      </c>
      <c r="E75">
        <v>4</v>
      </c>
      <c r="F75">
        <v>1</v>
      </c>
      <c r="G75">
        <v>0</v>
      </c>
      <c r="H75">
        <v>0</v>
      </c>
      <c r="I75">
        <v>0</v>
      </c>
      <c r="J75">
        <v>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 t="s">
        <v>141</v>
      </c>
      <c r="AH75" t="s">
        <v>141</v>
      </c>
      <c r="AI75" t="s">
        <v>141</v>
      </c>
    </row>
    <row r="76" spans="2:35">
      <c r="C76" t="s">
        <v>89</v>
      </c>
      <c r="D76">
        <v>0</v>
      </c>
      <c r="E76">
        <v>1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 t="s">
        <v>141</v>
      </c>
      <c r="AH76" t="s">
        <v>141</v>
      </c>
      <c r="AI76" t="s">
        <v>141</v>
      </c>
    </row>
    <row r="77" spans="2:35">
      <c r="C77" t="s">
        <v>90</v>
      </c>
      <c r="D77">
        <v>0</v>
      </c>
      <c r="E77">
        <v>4</v>
      </c>
      <c r="F77">
        <v>0</v>
      </c>
      <c r="G77">
        <v>0</v>
      </c>
      <c r="H77">
        <v>0</v>
      </c>
      <c r="I77">
        <v>0</v>
      </c>
      <c r="J77">
        <v>2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 t="s">
        <v>142</v>
      </c>
      <c r="AH77" t="s">
        <v>52</v>
      </c>
      <c r="AI77" t="s">
        <v>44</v>
      </c>
    </row>
    <row r="78" spans="2:35">
      <c r="C78" t="s">
        <v>91</v>
      </c>
      <c r="D78">
        <v>0</v>
      </c>
      <c r="E78">
        <v>9</v>
      </c>
      <c r="F78">
        <v>0</v>
      </c>
      <c r="G78">
        <v>1</v>
      </c>
      <c r="H78">
        <v>0</v>
      </c>
      <c r="I78">
        <v>0</v>
      </c>
      <c r="J78">
        <v>2</v>
      </c>
      <c r="K78">
        <v>0</v>
      </c>
      <c r="L78">
        <v>1</v>
      </c>
      <c r="M78">
        <v>1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3</v>
      </c>
      <c r="U78">
        <v>0</v>
      </c>
      <c r="V78">
        <v>0</v>
      </c>
      <c r="W78">
        <v>0</v>
      </c>
      <c r="X78">
        <v>3</v>
      </c>
      <c r="Y78">
        <v>0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 t="s">
        <v>143</v>
      </c>
      <c r="AH78" t="s">
        <v>144</v>
      </c>
      <c r="AI78" t="s">
        <v>54</v>
      </c>
    </row>
    <row r="79" spans="2:35">
      <c r="C79" t="s">
        <v>92</v>
      </c>
      <c r="D79">
        <v>0</v>
      </c>
      <c r="E79">
        <v>1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 t="s">
        <v>141</v>
      </c>
      <c r="AH79" t="s">
        <v>141</v>
      </c>
      <c r="AI79" t="s">
        <v>141</v>
      </c>
    </row>
    <row r="80" spans="2:35">
      <c r="C80" t="s">
        <v>93</v>
      </c>
      <c r="D80">
        <v>0</v>
      </c>
      <c r="E80">
        <v>2</v>
      </c>
      <c r="F80">
        <v>0</v>
      </c>
      <c r="G80">
        <v>1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 t="s">
        <v>141</v>
      </c>
      <c r="AH80" t="s">
        <v>141</v>
      </c>
      <c r="AI80" t="s">
        <v>141</v>
      </c>
    </row>
    <row r="81" spans="2:35">
      <c r="C81" t="s">
        <v>94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 t="s">
        <v>141</v>
      </c>
      <c r="AH81" t="s">
        <v>141</v>
      </c>
      <c r="AI81" t="s">
        <v>141</v>
      </c>
    </row>
    <row r="82" spans="2:35">
      <c r="C82" t="s">
        <v>98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 t="s">
        <v>141</v>
      </c>
      <c r="AH82" t="s">
        <v>141</v>
      </c>
      <c r="AI82" t="s">
        <v>141</v>
      </c>
    </row>
    <row r="87" spans="2:35">
      <c r="B87" t="s">
        <v>42</v>
      </c>
      <c r="C87" t="s">
        <v>100</v>
      </c>
      <c r="D87">
        <v>0</v>
      </c>
      <c r="E87">
        <v>2</v>
      </c>
      <c r="F87">
        <v>0</v>
      </c>
      <c r="G87">
        <v>0</v>
      </c>
      <c r="H87">
        <v>0</v>
      </c>
      <c r="I87">
        <v>0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 t="s">
        <v>145</v>
      </c>
      <c r="AH87" t="s">
        <v>145</v>
      </c>
      <c r="AI87" t="s">
        <v>44</v>
      </c>
    </row>
    <row r="88" spans="2:35">
      <c r="C88" t="s">
        <v>101</v>
      </c>
      <c r="D88">
        <v>0</v>
      </c>
      <c r="E88">
        <v>3</v>
      </c>
      <c r="F88">
        <v>0</v>
      </c>
      <c r="G88">
        <v>0</v>
      </c>
      <c r="H88">
        <v>0</v>
      </c>
      <c r="I88">
        <v>0</v>
      </c>
      <c r="J88">
        <v>2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 t="s">
        <v>52</v>
      </c>
      <c r="AH88" t="s">
        <v>141</v>
      </c>
      <c r="AI88" t="s">
        <v>141</v>
      </c>
    </row>
    <row r="89" spans="2:35">
      <c r="C89" t="s">
        <v>102</v>
      </c>
      <c r="D89">
        <v>0</v>
      </c>
      <c r="E89">
        <v>3</v>
      </c>
      <c r="F89">
        <v>0</v>
      </c>
      <c r="G89">
        <v>0</v>
      </c>
      <c r="H89">
        <v>0</v>
      </c>
      <c r="I89">
        <v>0</v>
      </c>
      <c r="J89">
        <v>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 t="s">
        <v>141</v>
      </c>
      <c r="AH89" t="s">
        <v>141</v>
      </c>
      <c r="AI89" t="s">
        <v>141</v>
      </c>
    </row>
    <row r="90" spans="2:35">
      <c r="C90" t="s">
        <v>103</v>
      </c>
      <c r="D90">
        <v>0</v>
      </c>
      <c r="E90">
        <v>3</v>
      </c>
      <c r="F90">
        <v>0</v>
      </c>
      <c r="G90">
        <v>0</v>
      </c>
      <c r="H90">
        <v>0</v>
      </c>
      <c r="I90">
        <v>0</v>
      </c>
      <c r="J90">
        <v>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 t="s">
        <v>141</v>
      </c>
      <c r="AH90" t="s">
        <v>141</v>
      </c>
      <c r="AI90" t="s">
        <v>141</v>
      </c>
    </row>
    <row r="91" spans="2:35">
      <c r="C91" t="s">
        <v>104</v>
      </c>
      <c r="D91">
        <v>0</v>
      </c>
      <c r="E91">
        <v>2</v>
      </c>
      <c r="F91">
        <v>0</v>
      </c>
      <c r="G91">
        <v>0</v>
      </c>
      <c r="H91">
        <v>0</v>
      </c>
      <c r="I91">
        <v>0</v>
      </c>
      <c r="J91">
        <v>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 t="s">
        <v>141</v>
      </c>
      <c r="AH91" t="s">
        <v>141</v>
      </c>
      <c r="AI91" t="s">
        <v>141</v>
      </c>
    </row>
    <row r="92" spans="2:35">
      <c r="C92" t="s">
        <v>105</v>
      </c>
      <c r="D92">
        <v>0</v>
      </c>
      <c r="E92">
        <v>2</v>
      </c>
      <c r="F92">
        <v>0</v>
      </c>
      <c r="G92">
        <v>0</v>
      </c>
      <c r="H92">
        <v>0</v>
      </c>
      <c r="I92">
        <v>0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 t="s">
        <v>141</v>
      </c>
      <c r="AH92" t="s">
        <v>141</v>
      </c>
      <c r="AI92" t="s">
        <v>141</v>
      </c>
    </row>
    <row r="93" spans="2:35">
      <c r="C93" t="s">
        <v>106</v>
      </c>
      <c r="D93">
        <v>0</v>
      </c>
      <c r="E93">
        <v>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1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 t="s">
        <v>41</v>
      </c>
      <c r="AH93" t="s">
        <v>142</v>
      </c>
      <c r="AI93" t="s">
        <v>52</v>
      </c>
    </row>
    <row r="94" spans="2:35">
      <c r="C94" t="s">
        <v>107</v>
      </c>
      <c r="D94">
        <v>0</v>
      </c>
      <c r="E94">
        <v>6</v>
      </c>
      <c r="F94">
        <v>2</v>
      </c>
      <c r="G94">
        <v>1</v>
      </c>
      <c r="H94">
        <v>0</v>
      </c>
      <c r="I94">
        <v>0</v>
      </c>
      <c r="J94">
        <v>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 t="s">
        <v>146</v>
      </c>
      <c r="AH94" t="s">
        <v>146</v>
      </c>
      <c r="AI94" t="s">
        <v>44</v>
      </c>
    </row>
    <row r="97" spans="2:35">
      <c r="B97" t="s">
        <v>70</v>
      </c>
      <c r="C97" t="s">
        <v>109</v>
      </c>
      <c r="D97">
        <v>0</v>
      </c>
      <c r="E97">
        <v>2</v>
      </c>
      <c r="F97">
        <v>0</v>
      </c>
      <c r="G97">
        <v>0</v>
      </c>
      <c r="H97">
        <v>0</v>
      </c>
      <c r="I97">
        <v>0</v>
      </c>
      <c r="J97">
        <v>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 t="s">
        <v>141</v>
      </c>
      <c r="AH97" t="s">
        <v>141</v>
      </c>
      <c r="AI97" t="s">
        <v>141</v>
      </c>
    </row>
    <row r="98" spans="2:35">
      <c r="C98" t="s">
        <v>110</v>
      </c>
      <c r="D98">
        <v>0</v>
      </c>
      <c r="E98">
        <v>1</v>
      </c>
      <c r="F98">
        <v>0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 t="s">
        <v>141</v>
      </c>
      <c r="AH98" t="s">
        <v>141</v>
      </c>
      <c r="AI98" t="s">
        <v>141</v>
      </c>
    </row>
    <row r="99" spans="2:35">
      <c r="C99" t="s">
        <v>112</v>
      </c>
      <c r="D99">
        <v>0</v>
      </c>
      <c r="E99">
        <v>1</v>
      </c>
      <c r="F99">
        <v>0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 t="s">
        <v>141</v>
      </c>
      <c r="AH99" t="s">
        <v>141</v>
      </c>
      <c r="AI99" t="s">
        <v>141</v>
      </c>
    </row>
    <row r="100" spans="2:35">
      <c r="C100" t="s">
        <v>113</v>
      </c>
      <c r="D100">
        <v>0</v>
      </c>
      <c r="E100">
        <v>4</v>
      </c>
      <c r="F100">
        <v>0</v>
      </c>
      <c r="G100">
        <v>1</v>
      </c>
      <c r="H100">
        <v>1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 t="s">
        <v>142</v>
      </c>
      <c r="AH100" t="s">
        <v>142</v>
      </c>
      <c r="AI100" t="s">
        <v>44</v>
      </c>
    </row>
    <row r="101" spans="2:35">
      <c r="C101" t="s">
        <v>115</v>
      </c>
      <c r="D101">
        <v>0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 t="s">
        <v>141</v>
      </c>
      <c r="AH101" t="s">
        <v>141</v>
      </c>
      <c r="AI101" t="s">
        <v>141</v>
      </c>
    </row>
    <row r="102" spans="2:35">
      <c r="C102" t="s">
        <v>116</v>
      </c>
      <c r="D102">
        <v>0</v>
      </c>
      <c r="E102">
        <v>2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 t="s">
        <v>145</v>
      </c>
      <c r="AH102" t="s">
        <v>141</v>
      </c>
      <c r="AI102" t="s">
        <v>141</v>
      </c>
    </row>
    <row r="103" spans="2:35">
      <c r="C103" t="s">
        <v>118</v>
      </c>
      <c r="D103">
        <v>0</v>
      </c>
      <c r="E103">
        <v>5</v>
      </c>
      <c r="F103">
        <v>0</v>
      </c>
      <c r="G103">
        <v>0</v>
      </c>
      <c r="H103">
        <v>0</v>
      </c>
      <c r="I103">
        <v>0</v>
      </c>
      <c r="J103">
        <v>4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 t="s">
        <v>54</v>
      </c>
      <c r="AH103" t="s">
        <v>141</v>
      </c>
      <c r="AI103" t="s">
        <v>141</v>
      </c>
    </row>
    <row r="104" spans="2:35">
      <c r="C104" t="s">
        <v>120</v>
      </c>
      <c r="D104">
        <v>0</v>
      </c>
      <c r="E104">
        <v>2</v>
      </c>
      <c r="F104">
        <v>0</v>
      </c>
      <c r="G104">
        <v>0</v>
      </c>
      <c r="H104">
        <v>1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 t="s">
        <v>141</v>
      </c>
      <c r="AH104" t="s">
        <v>141</v>
      </c>
      <c r="AI104" t="s">
        <v>141</v>
      </c>
    </row>
    <row r="109" spans="2:35">
      <c r="B109" t="s">
        <v>55</v>
      </c>
      <c r="C109" t="s">
        <v>122</v>
      </c>
      <c r="D109">
        <v>0</v>
      </c>
      <c r="E109">
        <v>3</v>
      </c>
      <c r="F109">
        <v>0</v>
      </c>
      <c r="G109">
        <v>0</v>
      </c>
      <c r="H109">
        <v>0</v>
      </c>
      <c r="I109">
        <v>0</v>
      </c>
      <c r="J109">
        <v>3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 t="s">
        <v>141</v>
      </c>
      <c r="AH109" t="s">
        <v>141</v>
      </c>
      <c r="AI109" t="s">
        <v>141</v>
      </c>
    </row>
    <row r="110" spans="2:35">
      <c r="C110" t="s">
        <v>123</v>
      </c>
      <c r="D110">
        <v>0</v>
      </c>
      <c r="E110">
        <v>2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 t="s">
        <v>145</v>
      </c>
      <c r="AH110" t="s">
        <v>141</v>
      </c>
      <c r="AI110" t="s">
        <v>141</v>
      </c>
    </row>
    <row r="111" spans="2:35">
      <c r="C111" t="s">
        <v>124</v>
      </c>
      <c r="D111">
        <v>0</v>
      </c>
      <c r="E111">
        <v>4</v>
      </c>
      <c r="F111">
        <v>0</v>
      </c>
      <c r="G111">
        <v>0</v>
      </c>
      <c r="H111">
        <v>0</v>
      </c>
      <c r="I111">
        <v>0</v>
      </c>
      <c r="J111">
        <v>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 t="s">
        <v>141</v>
      </c>
      <c r="AH111" t="s">
        <v>141</v>
      </c>
      <c r="AI111" t="s">
        <v>141</v>
      </c>
    </row>
    <row r="112" spans="2:35">
      <c r="C112" t="s">
        <v>125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 t="s">
        <v>141</v>
      </c>
      <c r="AH112" t="s">
        <v>141</v>
      </c>
      <c r="AI112" t="s">
        <v>141</v>
      </c>
    </row>
    <row r="113" spans="3:35">
      <c r="C113" t="s">
        <v>126</v>
      </c>
      <c r="D113">
        <v>0</v>
      </c>
      <c r="E113">
        <v>8</v>
      </c>
      <c r="F113">
        <v>0</v>
      </c>
      <c r="G113">
        <v>0</v>
      </c>
      <c r="H113">
        <v>0</v>
      </c>
      <c r="I113">
        <v>0</v>
      </c>
      <c r="J113">
        <v>2</v>
      </c>
      <c r="K113">
        <v>1</v>
      </c>
      <c r="L113">
        <v>0</v>
      </c>
      <c r="M113">
        <v>1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1</v>
      </c>
      <c r="Y113">
        <v>1</v>
      </c>
      <c r="Z113">
        <v>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 t="s">
        <v>145</v>
      </c>
      <c r="AH113" t="s">
        <v>147</v>
      </c>
      <c r="AI113" t="s">
        <v>142</v>
      </c>
    </row>
    <row r="114" spans="3:35">
      <c r="C114" t="s">
        <v>127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 t="s">
        <v>141</v>
      </c>
      <c r="AH114" t="s">
        <v>141</v>
      </c>
      <c r="AI114" t="s">
        <v>141</v>
      </c>
    </row>
    <row r="115" spans="3:35">
      <c r="C115" t="s">
        <v>128</v>
      </c>
      <c r="D115">
        <v>0</v>
      </c>
      <c r="E115">
        <v>4</v>
      </c>
      <c r="F115">
        <v>0</v>
      </c>
      <c r="G115">
        <v>0</v>
      </c>
      <c r="H115">
        <v>0</v>
      </c>
      <c r="I115">
        <v>0</v>
      </c>
      <c r="J115">
        <v>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 t="s">
        <v>142</v>
      </c>
      <c r="AH115" t="s">
        <v>142</v>
      </c>
      <c r="AI115" t="s">
        <v>44</v>
      </c>
    </row>
  </sheetData>
  <mergeCells count="56">
    <mergeCell ref="AI3:AI6"/>
    <mergeCell ref="AI63:AI66"/>
    <mergeCell ref="AA3:AD5"/>
    <mergeCell ref="C1:AI2"/>
    <mergeCell ref="C61:AI62"/>
    <mergeCell ref="M4:O5"/>
    <mergeCell ref="AA63:AD65"/>
    <mergeCell ref="M64:O65"/>
    <mergeCell ref="AF3:AF6"/>
    <mergeCell ref="AF63:AF66"/>
    <mergeCell ref="AG3:AG6"/>
    <mergeCell ref="AG63:AG66"/>
    <mergeCell ref="AH3:AH6"/>
    <mergeCell ref="AH63:AH66"/>
    <mergeCell ref="Y64:Y66"/>
    <mergeCell ref="Z3:Z6"/>
    <mergeCell ref="Z63:Z66"/>
    <mergeCell ref="AE3:AE6"/>
    <mergeCell ref="AE63:AE66"/>
    <mergeCell ref="J63:J66"/>
    <mergeCell ref="K3:K6"/>
    <mergeCell ref="K63:K66"/>
    <mergeCell ref="L4:L5"/>
    <mergeCell ref="L64:L65"/>
    <mergeCell ref="Q65:T65"/>
    <mergeCell ref="X4:X6"/>
    <mergeCell ref="X64:X66"/>
    <mergeCell ref="Y4:Y6"/>
    <mergeCell ref="C3:C6"/>
    <mergeCell ref="C63:C66"/>
    <mergeCell ref="D3:D6"/>
    <mergeCell ref="D63:D66"/>
    <mergeCell ref="E3:E6"/>
    <mergeCell ref="E63:E66"/>
    <mergeCell ref="F3:F6"/>
    <mergeCell ref="F63:F66"/>
    <mergeCell ref="G3:G6"/>
    <mergeCell ref="G63:G66"/>
    <mergeCell ref="H3:H6"/>
    <mergeCell ref="H63:H66"/>
    <mergeCell ref="I3:I6"/>
    <mergeCell ref="I63:I66"/>
    <mergeCell ref="J3:J6"/>
    <mergeCell ref="L3:Y3"/>
    <mergeCell ref="Q4:W4"/>
    <mergeCell ref="Q5:T5"/>
    <mergeCell ref="L63:Y63"/>
    <mergeCell ref="Q64:W64"/>
    <mergeCell ref="P4:P6"/>
    <mergeCell ref="P64:P66"/>
    <mergeCell ref="U5:U6"/>
    <mergeCell ref="U65:U66"/>
    <mergeCell ref="V5:V6"/>
    <mergeCell ref="V65:V66"/>
    <mergeCell ref="W5:W6"/>
    <mergeCell ref="W65:W6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I71"/>
  <sheetViews>
    <sheetView topLeftCell="A36" zoomScale="60" zoomScaleNormal="60" workbookViewId="0">
      <selection activeCell="C50" sqref="C50:AI57"/>
    </sheetView>
  </sheetViews>
  <sheetFormatPr defaultColWidth="9" defaultRowHeight="15"/>
  <cols>
    <col min="2" max="2" width="15.5703125" customWidth="1"/>
    <col min="3" max="3" width="30.5703125" customWidth="1"/>
    <col min="4" max="32" width="4.85546875" customWidth="1"/>
    <col min="33" max="33" width="7.7109375" customWidth="1"/>
    <col min="34" max="34" width="8.140625" customWidth="1"/>
    <col min="35" max="35" width="8.5703125" customWidth="1"/>
  </cols>
  <sheetData>
    <row r="1" spans="2:35">
      <c r="C1" s="189" t="s">
        <v>140</v>
      </c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  <c r="AE1" s="189"/>
      <c r="AF1" s="189"/>
      <c r="AG1" s="189"/>
      <c r="AH1" s="189"/>
      <c r="AI1" s="189"/>
    </row>
    <row r="2" spans="2:35"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  <c r="Y2" s="190"/>
      <c r="Z2" s="190"/>
      <c r="AA2" s="190"/>
      <c r="AB2" s="190"/>
      <c r="AC2" s="190"/>
      <c r="AD2" s="190"/>
      <c r="AE2" s="190"/>
      <c r="AF2" s="190"/>
      <c r="AG2" s="190"/>
      <c r="AH2" s="190"/>
      <c r="AI2" s="190"/>
    </row>
    <row r="3" spans="2:35">
      <c r="C3" s="103" t="s">
        <v>1</v>
      </c>
      <c r="D3" s="99" t="s">
        <v>2</v>
      </c>
      <c r="E3" s="99" t="s">
        <v>3</v>
      </c>
      <c r="F3" s="99" t="s">
        <v>4</v>
      </c>
      <c r="G3" s="99" t="s">
        <v>5</v>
      </c>
      <c r="H3" s="99" t="s">
        <v>6</v>
      </c>
      <c r="I3" s="99" t="s">
        <v>7</v>
      </c>
      <c r="J3" s="99" t="s">
        <v>8</v>
      </c>
      <c r="K3" s="99" t="s">
        <v>9</v>
      </c>
      <c r="L3" s="99" t="s">
        <v>10</v>
      </c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 t="s">
        <v>11</v>
      </c>
      <c r="AA3" s="99" t="s">
        <v>12</v>
      </c>
      <c r="AB3" s="99"/>
      <c r="AC3" s="99"/>
      <c r="AD3" s="99"/>
      <c r="AE3" s="99" t="s">
        <v>13</v>
      </c>
      <c r="AF3" s="99" t="s">
        <v>14</v>
      </c>
      <c r="AG3" s="99" t="s">
        <v>15</v>
      </c>
      <c r="AH3" s="99" t="s">
        <v>16</v>
      </c>
      <c r="AI3" s="99" t="s">
        <v>17</v>
      </c>
    </row>
    <row r="4" spans="2:35">
      <c r="C4" s="103"/>
      <c r="D4" s="99"/>
      <c r="E4" s="99"/>
      <c r="F4" s="99"/>
      <c r="G4" s="99"/>
      <c r="H4" s="99"/>
      <c r="I4" s="99"/>
      <c r="J4" s="99"/>
      <c r="K4" s="99"/>
      <c r="L4" s="99" t="s">
        <v>2</v>
      </c>
      <c r="M4" s="99" t="s">
        <v>18</v>
      </c>
      <c r="N4" s="99"/>
      <c r="O4" s="99"/>
      <c r="P4" s="99" t="s">
        <v>19</v>
      </c>
      <c r="Q4" s="99" t="s">
        <v>20</v>
      </c>
      <c r="R4" s="99"/>
      <c r="S4" s="99"/>
      <c r="T4" s="99"/>
      <c r="U4" s="99"/>
      <c r="V4" s="99"/>
      <c r="W4" s="99"/>
      <c r="X4" s="99" t="s">
        <v>21</v>
      </c>
      <c r="Y4" s="99" t="s">
        <v>22</v>
      </c>
      <c r="Z4" s="99"/>
      <c r="AA4" s="99"/>
      <c r="AB4" s="99"/>
      <c r="AC4" s="99"/>
      <c r="AD4" s="99"/>
      <c r="AE4" s="99"/>
      <c r="AF4" s="99"/>
      <c r="AG4" s="99"/>
      <c r="AH4" s="99"/>
      <c r="AI4" s="99"/>
    </row>
    <row r="5" spans="2:35" ht="15.6" customHeight="1">
      <c r="C5" s="103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 t="s">
        <v>23</v>
      </c>
      <c r="R5" s="99"/>
      <c r="S5" s="99"/>
      <c r="T5" s="99"/>
      <c r="U5" s="99" t="s">
        <v>24</v>
      </c>
      <c r="V5" s="99" t="s">
        <v>25</v>
      </c>
      <c r="W5" s="99" t="s">
        <v>26</v>
      </c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</row>
    <row r="6" spans="2:35" ht="60">
      <c r="C6" s="103"/>
      <c r="D6" s="99"/>
      <c r="E6" s="99"/>
      <c r="F6" s="99"/>
      <c r="G6" s="99"/>
      <c r="H6" s="99"/>
      <c r="I6" s="99"/>
      <c r="J6" s="99"/>
      <c r="K6" s="99"/>
      <c r="L6" s="13"/>
      <c r="M6" s="13" t="s">
        <v>27</v>
      </c>
      <c r="N6" s="13" t="s">
        <v>28</v>
      </c>
      <c r="O6" s="13" t="s">
        <v>29</v>
      </c>
      <c r="P6" s="99"/>
      <c r="Q6" s="13" t="s">
        <v>30</v>
      </c>
      <c r="R6" s="13" t="s">
        <v>31</v>
      </c>
      <c r="S6" s="13" t="s">
        <v>32</v>
      </c>
      <c r="T6" s="13" t="s">
        <v>33</v>
      </c>
      <c r="U6" s="99"/>
      <c r="V6" s="99"/>
      <c r="W6" s="99"/>
      <c r="X6" s="99"/>
      <c r="Y6" s="99"/>
      <c r="Z6" s="99"/>
      <c r="AA6" s="13" t="s">
        <v>30</v>
      </c>
      <c r="AB6" s="13" t="s">
        <v>31</v>
      </c>
      <c r="AC6" s="13" t="s">
        <v>32</v>
      </c>
      <c r="AD6" s="13" t="s">
        <v>33</v>
      </c>
      <c r="AE6" s="99"/>
      <c r="AF6" s="99"/>
      <c r="AG6" s="99"/>
      <c r="AH6" s="99"/>
      <c r="AI6" s="99"/>
    </row>
    <row r="7" spans="2:35" ht="14.45" customHeight="1">
      <c r="B7" t="s">
        <v>34</v>
      </c>
      <c r="C7" t="s">
        <v>79</v>
      </c>
      <c r="D7">
        <v>0</v>
      </c>
      <c r="E7">
        <v>37</v>
      </c>
      <c r="F7">
        <v>0</v>
      </c>
      <c r="G7">
        <v>1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28</v>
      </c>
      <c r="AA7">
        <v>0</v>
      </c>
      <c r="AB7">
        <v>0</v>
      </c>
      <c r="AC7">
        <v>0</v>
      </c>
      <c r="AD7">
        <v>0</v>
      </c>
      <c r="AE7">
        <v>0</v>
      </c>
      <c r="AF7">
        <v>4</v>
      </c>
      <c r="AG7">
        <v>78.38</v>
      </c>
      <c r="AH7">
        <v>87.5</v>
      </c>
      <c r="AI7">
        <v>96.55</v>
      </c>
    </row>
    <row r="8" spans="2:35">
      <c r="C8" t="s">
        <v>80</v>
      </c>
      <c r="D8">
        <v>0</v>
      </c>
      <c r="E8">
        <v>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5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100</v>
      </c>
      <c r="AH8">
        <v>83.33</v>
      </c>
      <c r="AI8">
        <v>83.33</v>
      </c>
    </row>
    <row r="9" spans="2:35">
      <c r="C9" t="s">
        <v>81</v>
      </c>
      <c r="D9">
        <v>0</v>
      </c>
      <c r="E9">
        <v>23</v>
      </c>
      <c r="F9">
        <v>0</v>
      </c>
      <c r="G9">
        <v>4</v>
      </c>
      <c r="H9">
        <v>0</v>
      </c>
      <c r="I9">
        <v>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12</v>
      </c>
      <c r="AA9">
        <v>0</v>
      </c>
      <c r="AB9">
        <v>0</v>
      </c>
      <c r="AC9">
        <v>0</v>
      </c>
      <c r="AD9">
        <v>0</v>
      </c>
      <c r="AE9">
        <v>0</v>
      </c>
      <c r="AF9">
        <v>5</v>
      </c>
      <c r="AG9">
        <v>52.17</v>
      </c>
      <c r="AH9">
        <v>75</v>
      </c>
      <c r="AI9">
        <v>100</v>
      </c>
    </row>
    <row r="10" spans="2:35">
      <c r="C10" t="s">
        <v>82</v>
      </c>
      <c r="D10">
        <v>0</v>
      </c>
      <c r="E10">
        <v>30</v>
      </c>
      <c r="F10">
        <v>0</v>
      </c>
      <c r="G10">
        <v>1</v>
      </c>
      <c r="H10">
        <v>4</v>
      </c>
      <c r="I10">
        <v>2</v>
      </c>
      <c r="J10">
        <v>0</v>
      </c>
      <c r="K10">
        <v>1</v>
      </c>
      <c r="L10">
        <v>0</v>
      </c>
      <c r="M10">
        <v>0</v>
      </c>
      <c r="N10">
        <v>1</v>
      </c>
      <c r="O10">
        <v>0</v>
      </c>
      <c r="P10">
        <v>1</v>
      </c>
      <c r="Q10">
        <v>2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2</v>
      </c>
      <c r="Y10">
        <v>0</v>
      </c>
      <c r="Z10">
        <v>12</v>
      </c>
      <c r="AA10">
        <v>0</v>
      </c>
      <c r="AB10">
        <v>1</v>
      </c>
      <c r="AC10">
        <v>0</v>
      </c>
      <c r="AD10">
        <v>0</v>
      </c>
      <c r="AE10">
        <v>1</v>
      </c>
      <c r="AF10">
        <v>6</v>
      </c>
      <c r="AG10">
        <v>53.33</v>
      </c>
      <c r="AH10">
        <v>57.14</v>
      </c>
      <c r="AI10">
        <v>80</v>
      </c>
    </row>
    <row r="11" spans="2:35">
      <c r="C11" t="s">
        <v>83</v>
      </c>
      <c r="D11">
        <v>0</v>
      </c>
      <c r="E11">
        <v>26</v>
      </c>
      <c r="F11">
        <v>2</v>
      </c>
      <c r="G11">
        <v>0</v>
      </c>
      <c r="H11">
        <v>0</v>
      </c>
      <c r="I11">
        <v>1</v>
      </c>
      <c r="J11">
        <v>3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12</v>
      </c>
      <c r="AA11">
        <v>1</v>
      </c>
      <c r="AB11">
        <v>0</v>
      </c>
      <c r="AC11">
        <v>0</v>
      </c>
      <c r="AD11">
        <v>0</v>
      </c>
      <c r="AE11">
        <v>1</v>
      </c>
      <c r="AF11">
        <v>6</v>
      </c>
      <c r="AG11">
        <v>53.85</v>
      </c>
      <c r="AH11">
        <v>63.16</v>
      </c>
      <c r="AI11">
        <v>92.31</v>
      </c>
    </row>
    <row r="12" spans="2:35">
      <c r="C12" t="s">
        <v>84</v>
      </c>
      <c r="D12">
        <v>0</v>
      </c>
      <c r="E12">
        <v>24</v>
      </c>
      <c r="F12">
        <v>0</v>
      </c>
      <c r="G12">
        <v>0</v>
      </c>
      <c r="H12">
        <v>0</v>
      </c>
      <c r="I12">
        <v>1</v>
      </c>
      <c r="J12">
        <v>0</v>
      </c>
      <c r="K12">
        <v>1</v>
      </c>
      <c r="L12">
        <v>0</v>
      </c>
      <c r="M12">
        <v>0</v>
      </c>
      <c r="N12">
        <v>1</v>
      </c>
      <c r="O12">
        <v>0</v>
      </c>
      <c r="P12">
        <v>1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1</v>
      </c>
      <c r="Z12">
        <v>12</v>
      </c>
      <c r="AA12">
        <v>0</v>
      </c>
      <c r="AB12">
        <v>1</v>
      </c>
      <c r="AC12">
        <v>0</v>
      </c>
      <c r="AD12">
        <v>0</v>
      </c>
      <c r="AE12">
        <v>1</v>
      </c>
      <c r="AF12">
        <v>6</v>
      </c>
      <c r="AG12">
        <v>66.67</v>
      </c>
      <c r="AH12">
        <v>75</v>
      </c>
      <c r="AI12">
        <v>80</v>
      </c>
    </row>
    <row r="13" spans="2:35">
      <c r="C13" t="s">
        <v>85</v>
      </c>
      <c r="D13">
        <v>0</v>
      </c>
      <c r="E13">
        <v>14</v>
      </c>
      <c r="F13">
        <v>0</v>
      </c>
      <c r="G13">
        <v>0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6</v>
      </c>
      <c r="AA13">
        <v>0</v>
      </c>
      <c r="AB13">
        <v>0</v>
      </c>
      <c r="AC13">
        <v>0</v>
      </c>
      <c r="AD13">
        <v>1</v>
      </c>
      <c r="AE13">
        <v>1</v>
      </c>
      <c r="AF13">
        <v>4</v>
      </c>
      <c r="AG13">
        <v>57.14</v>
      </c>
      <c r="AH13">
        <v>66.67</v>
      </c>
      <c r="AI13">
        <v>85.71</v>
      </c>
    </row>
    <row r="14" spans="2:35">
      <c r="C14" t="s">
        <v>86</v>
      </c>
      <c r="D14">
        <v>0</v>
      </c>
      <c r="E14">
        <v>20</v>
      </c>
      <c r="F14">
        <v>0</v>
      </c>
      <c r="G14">
        <v>0</v>
      </c>
      <c r="H14">
        <v>1</v>
      </c>
      <c r="I14">
        <v>2</v>
      </c>
      <c r="J14">
        <v>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10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4</v>
      </c>
      <c r="AG14">
        <v>55</v>
      </c>
      <c r="AH14">
        <v>71.430000000000007</v>
      </c>
      <c r="AI14">
        <v>90.91</v>
      </c>
    </row>
    <row r="16" spans="2:35">
      <c r="B16" t="s">
        <v>38</v>
      </c>
      <c r="C16" t="s">
        <v>87</v>
      </c>
      <c r="D16">
        <v>0</v>
      </c>
      <c r="E16">
        <v>57</v>
      </c>
      <c r="F16">
        <v>0</v>
      </c>
      <c r="G16">
        <v>0</v>
      </c>
      <c r="H16">
        <v>0</v>
      </c>
      <c r="I16">
        <v>0</v>
      </c>
      <c r="J16">
        <v>8</v>
      </c>
      <c r="K16">
        <v>0</v>
      </c>
      <c r="L16">
        <v>0</v>
      </c>
      <c r="M16">
        <v>0</v>
      </c>
      <c r="N16">
        <v>1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40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8</v>
      </c>
      <c r="AG16">
        <v>71.930000000000007</v>
      </c>
      <c r="AH16">
        <v>81.63</v>
      </c>
      <c r="AI16">
        <v>97.56</v>
      </c>
    </row>
    <row r="17" spans="2:35">
      <c r="C17" t="s">
        <v>88</v>
      </c>
      <c r="D17">
        <v>0</v>
      </c>
      <c r="E17">
        <v>14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14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100</v>
      </c>
      <c r="AH17">
        <v>100</v>
      </c>
      <c r="AI17">
        <v>100</v>
      </c>
    </row>
    <row r="18" spans="2:35">
      <c r="C18" t="s">
        <v>89</v>
      </c>
      <c r="D18">
        <v>0</v>
      </c>
      <c r="E18">
        <v>26</v>
      </c>
      <c r="F18">
        <v>0</v>
      </c>
      <c r="G18">
        <v>0</v>
      </c>
      <c r="H18">
        <v>0</v>
      </c>
      <c r="I18">
        <v>0</v>
      </c>
      <c r="J18">
        <v>2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21</v>
      </c>
      <c r="AA18">
        <v>0</v>
      </c>
      <c r="AB18">
        <v>1</v>
      </c>
      <c r="AC18">
        <v>0</v>
      </c>
      <c r="AD18">
        <v>0</v>
      </c>
      <c r="AE18">
        <v>1</v>
      </c>
      <c r="AF18">
        <v>0</v>
      </c>
      <c r="AG18">
        <v>88.46</v>
      </c>
      <c r="AH18">
        <v>84</v>
      </c>
      <c r="AI18">
        <v>95.45</v>
      </c>
    </row>
    <row r="19" spans="2:35">
      <c r="C19" t="s">
        <v>90</v>
      </c>
      <c r="D19">
        <v>0</v>
      </c>
      <c r="E19">
        <v>93</v>
      </c>
      <c r="F19">
        <v>0</v>
      </c>
      <c r="G19">
        <v>0</v>
      </c>
      <c r="H19">
        <v>0</v>
      </c>
      <c r="I19">
        <v>1</v>
      </c>
      <c r="J19">
        <v>10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2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2</v>
      </c>
      <c r="Y19">
        <v>2</v>
      </c>
      <c r="Z19">
        <v>71</v>
      </c>
      <c r="AA19">
        <v>0</v>
      </c>
      <c r="AB19">
        <v>1</v>
      </c>
      <c r="AC19">
        <v>0</v>
      </c>
      <c r="AD19">
        <v>1</v>
      </c>
      <c r="AE19">
        <v>2</v>
      </c>
      <c r="AF19">
        <v>4</v>
      </c>
      <c r="AG19">
        <v>82.8</v>
      </c>
      <c r="AH19">
        <v>81.61</v>
      </c>
      <c r="AI19">
        <v>94.67</v>
      </c>
    </row>
    <row r="20" spans="2:35">
      <c r="C20" t="s">
        <v>91</v>
      </c>
      <c r="D20">
        <v>0</v>
      </c>
      <c r="E20">
        <v>97</v>
      </c>
      <c r="F20">
        <v>0</v>
      </c>
      <c r="G20">
        <v>0</v>
      </c>
      <c r="H20">
        <v>0</v>
      </c>
      <c r="I20">
        <v>0</v>
      </c>
      <c r="J20">
        <v>11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73</v>
      </c>
      <c r="AA20">
        <v>0</v>
      </c>
      <c r="AB20">
        <v>0</v>
      </c>
      <c r="AC20">
        <v>0</v>
      </c>
      <c r="AD20">
        <v>2</v>
      </c>
      <c r="AE20">
        <v>2</v>
      </c>
      <c r="AF20">
        <v>11</v>
      </c>
      <c r="AG20">
        <v>77.319999999999993</v>
      </c>
      <c r="AH20">
        <v>84.88</v>
      </c>
      <c r="AI20">
        <v>100</v>
      </c>
    </row>
    <row r="21" spans="2:35">
      <c r="C21" t="s">
        <v>92</v>
      </c>
      <c r="D21">
        <v>0</v>
      </c>
      <c r="E21">
        <v>36</v>
      </c>
      <c r="F21">
        <v>0</v>
      </c>
      <c r="G21">
        <v>0</v>
      </c>
      <c r="H21">
        <v>0</v>
      </c>
      <c r="I21">
        <v>0</v>
      </c>
      <c r="J21">
        <v>2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24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10</v>
      </c>
      <c r="AG21">
        <v>66.67</v>
      </c>
      <c r="AH21">
        <v>92.31</v>
      </c>
      <c r="AI21">
        <v>100</v>
      </c>
    </row>
    <row r="22" spans="2:35">
      <c r="C22" t="s">
        <v>93</v>
      </c>
      <c r="D22">
        <v>0</v>
      </c>
      <c r="E22">
        <v>67</v>
      </c>
      <c r="F22">
        <v>0</v>
      </c>
      <c r="G22">
        <v>0</v>
      </c>
      <c r="H22">
        <v>0</v>
      </c>
      <c r="I22">
        <v>0</v>
      </c>
      <c r="J22">
        <v>7</v>
      </c>
      <c r="K22">
        <v>0</v>
      </c>
      <c r="L22">
        <v>0</v>
      </c>
      <c r="M22">
        <v>0</v>
      </c>
      <c r="N22">
        <v>2</v>
      </c>
      <c r="O22">
        <v>0</v>
      </c>
      <c r="P22">
        <v>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52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5</v>
      </c>
      <c r="AG22">
        <v>82.09</v>
      </c>
      <c r="AH22">
        <v>83.87</v>
      </c>
      <c r="AI22">
        <v>94.55</v>
      </c>
    </row>
    <row r="23" spans="2:35">
      <c r="C23" t="s">
        <v>94</v>
      </c>
      <c r="D23">
        <v>0</v>
      </c>
      <c r="E23">
        <v>30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28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93.33</v>
      </c>
      <c r="AH23">
        <v>93.33</v>
      </c>
      <c r="AI23">
        <v>100</v>
      </c>
    </row>
    <row r="24" spans="2:35">
      <c r="C24" t="s">
        <v>95</v>
      </c>
      <c r="D24">
        <v>0</v>
      </c>
      <c r="E24">
        <v>35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1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32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94.29</v>
      </c>
      <c r="AH24">
        <v>94.12</v>
      </c>
      <c r="AI24">
        <v>96.97</v>
      </c>
    </row>
    <row r="25" spans="2:35">
      <c r="C25" t="s">
        <v>96</v>
      </c>
      <c r="D25">
        <v>0</v>
      </c>
      <c r="E25">
        <v>19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19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100</v>
      </c>
      <c r="AH25">
        <v>100</v>
      </c>
      <c r="AI25">
        <v>100</v>
      </c>
    </row>
    <row r="26" spans="2:35">
      <c r="C26" t="s">
        <v>97</v>
      </c>
      <c r="D26">
        <v>0</v>
      </c>
      <c r="E26">
        <v>20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15</v>
      </c>
      <c r="AA26">
        <v>2</v>
      </c>
      <c r="AB26">
        <v>0</v>
      </c>
      <c r="AC26">
        <v>0</v>
      </c>
      <c r="AD26">
        <v>0</v>
      </c>
      <c r="AE26">
        <v>2</v>
      </c>
      <c r="AF26">
        <v>1</v>
      </c>
      <c r="AG26">
        <v>90</v>
      </c>
      <c r="AH26">
        <v>78.95</v>
      </c>
      <c r="AI26">
        <v>93.75</v>
      </c>
    </row>
    <row r="27" spans="2:35">
      <c r="C27" t="s">
        <v>98</v>
      </c>
      <c r="D27">
        <v>0</v>
      </c>
      <c r="E27">
        <v>37</v>
      </c>
      <c r="F27">
        <v>0</v>
      </c>
      <c r="G27">
        <v>0</v>
      </c>
      <c r="H27">
        <v>0</v>
      </c>
      <c r="I27">
        <v>0</v>
      </c>
      <c r="J27">
        <v>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30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4</v>
      </c>
      <c r="AG27">
        <v>81.08</v>
      </c>
      <c r="AH27">
        <v>90.91</v>
      </c>
      <c r="AI27">
        <v>100</v>
      </c>
    </row>
    <row r="28" spans="2:35">
      <c r="B28" t="s">
        <v>42</v>
      </c>
      <c r="C28" t="s">
        <v>99</v>
      </c>
      <c r="D28">
        <v>0</v>
      </c>
      <c r="E28">
        <v>43</v>
      </c>
      <c r="F28">
        <v>0</v>
      </c>
      <c r="G28">
        <v>0</v>
      </c>
      <c r="H28">
        <v>0</v>
      </c>
      <c r="I28">
        <v>0</v>
      </c>
      <c r="J28">
        <v>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1</v>
      </c>
      <c r="Y28">
        <v>0</v>
      </c>
      <c r="Z28">
        <v>37</v>
      </c>
      <c r="AA28">
        <v>0</v>
      </c>
      <c r="AB28">
        <v>0</v>
      </c>
      <c r="AC28">
        <v>0</v>
      </c>
      <c r="AD28">
        <v>2</v>
      </c>
      <c r="AE28">
        <v>2</v>
      </c>
      <c r="AF28">
        <v>0</v>
      </c>
      <c r="AG28">
        <v>93.02</v>
      </c>
      <c r="AH28">
        <v>86.05</v>
      </c>
      <c r="AI28">
        <v>97.37</v>
      </c>
    </row>
    <row r="29" spans="2:35">
      <c r="C29" t="s">
        <v>100</v>
      </c>
      <c r="D29">
        <v>0</v>
      </c>
      <c r="E29">
        <v>38</v>
      </c>
      <c r="F29">
        <v>0</v>
      </c>
      <c r="G29">
        <v>0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N29">
        <v>3</v>
      </c>
      <c r="O29">
        <v>2</v>
      </c>
      <c r="P29">
        <v>5</v>
      </c>
      <c r="Q29">
        <v>0</v>
      </c>
      <c r="R29">
        <v>3</v>
      </c>
      <c r="S29">
        <v>0</v>
      </c>
      <c r="T29">
        <v>0</v>
      </c>
      <c r="U29">
        <v>0</v>
      </c>
      <c r="V29">
        <v>0</v>
      </c>
      <c r="W29">
        <v>0</v>
      </c>
      <c r="X29">
        <v>3</v>
      </c>
      <c r="Y29">
        <v>1</v>
      </c>
      <c r="Z29">
        <v>26</v>
      </c>
      <c r="AA29">
        <v>1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94.74</v>
      </c>
      <c r="AH29">
        <v>68.42</v>
      </c>
      <c r="AI29">
        <v>74.290000000000006</v>
      </c>
    </row>
    <row r="30" spans="2:35">
      <c r="C30" t="s">
        <v>101</v>
      </c>
      <c r="D30">
        <v>0</v>
      </c>
      <c r="E30">
        <v>69</v>
      </c>
      <c r="F30">
        <v>0</v>
      </c>
      <c r="G30">
        <v>0</v>
      </c>
      <c r="H30">
        <v>2</v>
      </c>
      <c r="I30">
        <v>3</v>
      </c>
      <c r="J30">
        <v>2</v>
      </c>
      <c r="K30">
        <v>0</v>
      </c>
      <c r="L30">
        <v>0</v>
      </c>
      <c r="M30">
        <v>0</v>
      </c>
      <c r="N30">
        <v>1</v>
      </c>
      <c r="O30">
        <v>0</v>
      </c>
      <c r="P30">
        <v>1</v>
      </c>
      <c r="Q30">
        <v>2</v>
      </c>
      <c r="R30">
        <v>0</v>
      </c>
      <c r="S30">
        <v>0</v>
      </c>
      <c r="T30">
        <v>2</v>
      </c>
      <c r="U30">
        <v>0</v>
      </c>
      <c r="V30">
        <v>0</v>
      </c>
      <c r="W30">
        <v>0</v>
      </c>
      <c r="X30">
        <v>4</v>
      </c>
      <c r="Y30">
        <v>0</v>
      </c>
      <c r="Z30">
        <v>43</v>
      </c>
      <c r="AA30">
        <v>2</v>
      </c>
      <c r="AB30">
        <v>0</v>
      </c>
      <c r="AC30">
        <v>0</v>
      </c>
      <c r="AD30">
        <v>0</v>
      </c>
      <c r="AE30">
        <v>2</v>
      </c>
      <c r="AF30">
        <v>12</v>
      </c>
      <c r="AG30">
        <v>72.459999999999994</v>
      </c>
      <c r="AH30">
        <v>79.63</v>
      </c>
      <c r="AI30">
        <v>89.58</v>
      </c>
    </row>
    <row r="31" spans="2:35">
      <c r="C31" t="s">
        <v>102</v>
      </c>
      <c r="D31">
        <v>0</v>
      </c>
      <c r="E31">
        <v>24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21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2</v>
      </c>
      <c r="AG31">
        <v>87.5</v>
      </c>
      <c r="AH31">
        <v>95.45</v>
      </c>
      <c r="AI31">
        <v>100</v>
      </c>
    </row>
    <row r="32" spans="2:35">
      <c r="C32" t="s">
        <v>103</v>
      </c>
      <c r="D32">
        <v>0</v>
      </c>
      <c r="E32">
        <v>29</v>
      </c>
      <c r="F32">
        <v>0</v>
      </c>
      <c r="G32">
        <v>1</v>
      </c>
      <c r="H32">
        <v>1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25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86.21</v>
      </c>
      <c r="AH32">
        <v>89.29</v>
      </c>
      <c r="AI32">
        <v>100</v>
      </c>
    </row>
    <row r="33" spans="2:35">
      <c r="C33" t="s">
        <v>104</v>
      </c>
      <c r="D33">
        <v>0</v>
      </c>
      <c r="E33">
        <v>20</v>
      </c>
      <c r="F33">
        <v>0</v>
      </c>
      <c r="G33">
        <v>0</v>
      </c>
      <c r="H33">
        <v>0</v>
      </c>
      <c r="I33">
        <v>1</v>
      </c>
      <c r="J33">
        <v>5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14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70</v>
      </c>
      <c r="AH33">
        <v>73.680000000000007</v>
      </c>
      <c r="AI33">
        <v>100</v>
      </c>
    </row>
    <row r="34" spans="2:35">
      <c r="C34" t="s">
        <v>105</v>
      </c>
      <c r="D34">
        <v>0</v>
      </c>
      <c r="E34">
        <v>70</v>
      </c>
      <c r="F34">
        <v>4</v>
      </c>
      <c r="G34">
        <v>1</v>
      </c>
      <c r="H34">
        <v>5</v>
      </c>
      <c r="I34">
        <v>3</v>
      </c>
      <c r="J34">
        <v>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4</v>
      </c>
      <c r="U34">
        <v>0</v>
      </c>
      <c r="V34">
        <v>0</v>
      </c>
      <c r="W34">
        <v>0</v>
      </c>
      <c r="X34">
        <v>5</v>
      </c>
      <c r="Y34">
        <v>0</v>
      </c>
      <c r="Z34">
        <v>39</v>
      </c>
      <c r="AA34">
        <v>0</v>
      </c>
      <c r="AB34">
        <v>1</v>
      </c>
      <c r="AC34">
        <v>0</v>
      </c>
      <c r="AD34">
        <v>0</v>
      </c>
      <c r="AE34">
        <v>1</v>
      </c>
      <c r="AF34">
        <v>5</v>
      </c>
      <c r="AG34">
        <v>64.290000000000006</v>
      </c>
      <c r="AH34">
        <v>62.9</v>
      </c>
      <c r="AI34">
        <v>88.64</v>
      </c>
    </row>
    <row r="35" spans="2:35">
      <c r="C35" t="s">
        <v>106</v>
      </c>
      <c r="D35">
        <v>0</v>
      </c>
      <c r="E35">
        <v>51</v>
      </c>
      <c r="F35">
        <v>0</v>
      </c>
      <c r="G35">
        <v>0</v>
      </c>
      <c r="H35">
        <v>0</v>
      </c>
      <c r="I35">
        <v>1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2</v>
      </c>
      <c r="R35">
        <v>1</v>
      </c>
      <c r="S35">
        <v>0</v>
      </c>
      <c r="T35">
        <v>1</v>
      </c>
      <c r="U35">
        <v>0</v>
      </c>
      <c r="V35">
        <v>0</v>
      </c>
      <c r="W35">
        <v>0</v>
      </c>
      <c r="X35">
        <v>4</v>
      </c>
      <c r="Y35">
        <v>1</v>
      </c>
      <c r="Z35">
        <v>40</v>
      </c>
      <c r="AA35">
        <v>3</v>
      </c>
      <c r="AB35">
        <v>0</v>
      </c>
      <c r="AC35">
        <v>0</v>
      </c>
      <c r="AD35">
        <v>0</v>
      </c>
      <c r="AE35">
        <v>3</v>
      </c>
      <c r="AF35">
        <v>1</v>
      </c>
      <c r="AG35">
        <v>94.12</v>
      </c>
      <c r="AH35">
        <v>81.63</v>
      </c>
      <c r="AI35">
        <v>88.89</v>
      </c>
    </row>
    <row r="36" spans="2:35">
      <c r="C36" t="s">
        <v>107</v>
      </c>
      <c r="D36">
        <v>0</v>
      </c>
      <c r="E36">
        <v>40</v>
      </c>
      <c r="F36">
        <v>0</v>
      </c>
      <c r="G36">
        <v>2</v>
      </c>
      <c r="H36">
        <v>2</v>
      </c>
      <c r="I36">
        <v>3</v>
      </c>
      <c r="J36">
        <v>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1</v>
      </c>
      <c r="Z36">
        <v>29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77.5</v>
      </c>
      <c r="AH36">
        <v>78.38</v>
      </c>
      <c r="AI36">
        <v>93.55</v>
      </c>
    </row>
    <row r="37" spans="2:35">
      <c r="C37" t="s">
        <v>108</v>
      </c>
      <c r="D37">
        <v>0</v>
      </c>
      <c r="E37">
        <v>28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26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92.86</v>
      </c>
      <c r="AH37">
        <v>92.86</v>
      </c>
      <c r="AI37">
        <v>100</v>
      </c>
    </row>
    <row r="38" spans="2:35">
      <c r="B38" t="s">
        <v>70</v>
      </c>
      <c r="C38" t="s">
        <v>109</v>
      </c>
      <c r="D38">
        <v>0</v>
      </c>
      <c r="E38">
        <v>7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2</v>
      </c>
      <c r="P38">
        <v>3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0</v>
      </c>
      <c r="Z38">
        <v>2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85.71</v>
      </c>
      <c r="AH38">
        <v>28.57</v>
      </c>
      <c r="AI38">
        <v>33.33</v>
      </c>
    </row>
    <row r="39" spans="2:35">
      <c r="C39" t="s">
        <v>110</v>
      </c>
      <c r="D39">
        <v>0</v>
      </c>
      <c r="E39">
        <v>39</v>
      </c>
      <c r="F39">
        <v>0</v>
      </c>
      <c r="G39">
        <v>1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2</v>
      </c>
      <c r="O39">
        <v>1</v>
      </c>
      <c r="P39">
        <v>3</v>
      </c>
      <c r="Q39">
        <v>0</v>
      </c>
      <c r="R39">
        <v>1</v>
      </c>
      <c r="S39">
        <v>0</v>
      </c>
      <c r="T39">
        <v>1</v>
      </c>
      <c r="U39">
        <v>0</v>
      </c>
      <c r="V39">
        <v>0</v>
      </c>
      <c r="W39">
        <v>0</v>
      </c>
      <c r="X39">
        <v>2</v>
      </c>
      <c r="Y39">
        <v>1</v>
      </c>
      <c r="Z39">
        <v>17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14</v>
      </c>
      <c r="AG39">
        <v>58.97</v>
      </c>
      <c r="AH39">
        <v>68</v>
      </c>
      <c r="AI39">
        <v>73.91</v>
      </c>
    </row>
    <row r="40" spans="2:35">
      <c r="C40" t="s">
        <v>111</v>
      </c>
      <c r="D40">
        <v>0</v>
      </c>
      <c r="E40">
        <v>17</v>
      </c>
      <c r="F40">
        <v>0</v>
      </c>
      <c r="G40">
        <v>0</v>
      </c>
      <c r="H40">
        <v>0</v>
      </c>
      <c r="I40">
        <v>0</v>
      </c>
      <c r="J40">
        <v>2</v>
      </c>
      <c r="K40">
        <v>0</v>
      </c>
      <c r="L40">
        <v>0</v>
      </c>
      <c r="M40">
        <v>0</v>
      </c>
      <c r="N40">
        <v>1</v>
      </c>
      <c r="O40">
        <v>1</v>
      </c>
      <c r="P40">
        <v>2</v>
      </c>
      <c r="Q40">
        <v>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3</v>
      </c>
      <c r="Y40">
        <v>1</v>
      </c>
      <c r="Z40">
        <v>9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88.24</v>
      </c>
      <c r="AH40">
        <v>52.94</v>
      </c>
      <c r="AI40">
        <v>60</v>
      </c>
    </row>
    <row r="41" spans="2:35">
      <c r="C41" t="s">
        <v>112</v>
      </c>
      <c r="D41">
        <v>0</v>
      </c>
      <c r="E41">
        <v>60</v>
      </c>
      <c r="F41">
        <v>0</v>
      </c>
      <c r="G41">
        <v>1</v>
      </c>
      <c r="H41">
        <v>0</v>
      </c>
      <c r="I41">
        <v>0</v>
      </c>
      <c r="J41">
        <v>7</v>
      </c>
      <c r="K41">
        <v>1</v>
      </c>
      <c r="L41">
        <v>0</v>
      </c>
      <c r="M41">
        <v>0</v>
      </c>
      <c r="N41">
        <v>1</v>
      </c>
      <c r="O41">
        <v>1</v>
      </c>
      <c r="P41">
        <v>2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2</v>
      </c>
      <c r="Z41">
        <v>38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9</v>
      </c>
      <c r="AG41">
        <v>70</v>
      </c>
      <c r="AH41">
        <v>76</v>
      </c>
      <c r="AI41">
        <v>90.48</v>
      </c>
    </row>
    <row r="42" spans="2:35">
      <c r="C42" t="s">
        <v>113</v>
      </c>
      <c r="D42">
        <v>0</v>
      </c>
      <c r="E42">
        <v>16</v>
      </c>
      <c r="F42">
        <v>0</v>
      </c>
      <c r="G42">
        <v>0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1</v>
      </c>
      <c r="Q42">
        <v>0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1</v>
      </c>
      <c r="Z42">
        <v>10</v>
      </c>
      <c r="AA42">
        <v>0</v>
      </c>
      <c r="AB42">
        <v>0</v>
      </c>
      <c r="AC42">
        <v>0</v>
      </c>
      <c r="AD42">
        <v>1</v>
      </c>
      <c r="AE42">
        <v>1</v>
      </c>
      <c r="AF42">
        <v>0</v>
      </c>
      <c r="AG42">
        <v>87.5</v>
      </c>
      <c r="AH42">
        <v>66.67</v>
      </c>
      <c r="AI42">
        <v>76.92</v>
      </c>
    </row>
    <row r="43" spans="2:35">
      <c r="C43" t="s">
        <v>114</v>
      </c>
      <c r="D43">
        <v>0</v>
      </c>
      <c r="E43">
        <v>15</v>
      </c>
      <c r="F43">
        <v>0</v>
      </c>
      <c r="G43">
        <v>0</v>
      </c>
      <c r="H43">
        <v>0</v>
      </c>
      <c r="I43">
        <v>1</v>
      </c>
      <c r="J43">
        <v>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12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80</v>
      </c>
      <c r="AH43">
        <v>85.71</v>
      </c>
      <c r="AI43">
        <v>100</v>
      </c>
    </row>
    <row r="44" spans="2:35">
      <c r="C44" t="s">
        <v>115</v>
      </c>
      <c r="D44">
        <v>0</v>
      </c>
      <c r="E44">
        <v>46</v>
      </c>
      <c r="F44">
        <v>0</v>
      </c>
      <c r="G44">
        <v>0</v>
      </c>
      <c r="H44">
        <v>0</v>
      </c>
      <c r="I44">
        <v>1</v>
      </c>
      <c r="J44">
        <v>5</v>
      </c>
      <c r="K44">
        <v>2</v>
      </c>
      <c r="L44">
        <v>0</v>
      </c>
      <c r="M44">
        <v>0</v>
      </c>
      <c r="N44">
        <v>2</v>
      </c>
      <c r="O44">
        <v>2</v>
      </c>
      <c r="P44">
        <v>4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>
        <v>2</v>
      </c>
      <c r="Z44">
        <v>22</v>
      </c>
      <c r="AA44">
        <v>2</v>
      </c>
      <c r="AB44">
        <v>2</v>
      </c>
      <c r="AC44">
        <v>0</v>
      </c>
      <c r="AD44">
        <v>0</v>
      </c>
      <c r="AE44">
        <v>4</v>
      </c>
      <c r="AF44">
        <v>6</v>
      </c>
      <c r="AG44">
        <v>71.739999999999995</v>
      </c>
      <c r="AH44">
        <v>59.46</v>
      </c>
      <c r="AI44">
        <v>75.86</v>
      </c>
    </row>
    <row r="45" spans="2:35">
      <c r="C45" t="s">
        <v>116</v>
      </c>
      <c r="D45">
        <v>0</v>
      </c>
      <c r="E45">
        <v>46</v>
      </c>
      <c r="F45">
        <v>0</v>
      </c>
      <c r="G45">
        <v>0</v>
      </c>
      <c r="H45">
        <v>2</v>
      </c>
      <c r="I45">
        <v>0</v>
      </c>
      <c r="J45">
        <v>6</v>
      </c>
      <c r="K45">
        <v>0</v>
      </c>
      <c r="L45">
        <v>0</v>
      </c>
      <c r="M45">
        <v>0</v>
      </c>
      <c r="N45">
        <v>1</v>
      </c>
      <c r="O45">
        <v>1</v>
      </c>
      <c r="P45">
        <v>2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30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6</v>
      </c>
      <c r="AG45">
        <v>69.569999999999993</v>
      </c>
      <c r="AH45">
        <v>75</v>
      </c>
      <c r="AI45">
        <v>93.75</v>
      </c>
    </row>
    <row r="46" spans="2:35">
      <c r="C46" t="s">
        <v>117</v>
      </c>
      <c r="D46">
        <v>0</v>
      </c>
      <c r="E46">
        <v>10</v>
      </c>
      <c r="F46">
        <v>0</v>
      </c>
      <c r="G46">
        <v>0</v>
      </c>
      <c r="H46">
        <v>0</v>
      </c>
      <c r="I46">
        <v>0</v>
      </c>
      <c r="J46">
        <v>0</v>
      </c>
      <c r="K46">
        <v>2</v>
      </c>
      <c r="L46">
        <v>0</v>
      </c>
      <c r="M46">
        <v>0</v>
      </c>
      <c r="N46">
        <v>2</v>
      </c>
      <c r="O46">
        <v>1</v>
      </c>
      <c r="P46">
        <v>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4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80</v>
      </c>
      <c r="AH46">
        <v>50</v>
      </c>
      <c r="AI46">
        <v>50</v>
      </c>
    </row>
    <row r="47" spans="2:35">
      <c r="C47" t="s">
        <v>118</v>
      </c>
      <c r="D47">
        <v>0</v>
      </c>
      <c r="E47">
        <v>53</v>
      </c>
      <c r="F47">
        <v>0</v>
      </c>
      <c r="G47">
        <v>0</v>
      </c>
      <c r="H47">
        <v>0</v>
      </c>
      <c r="I47">
        <v>1</v>
      </c>
      <c r="J47">
        <v>2</v>
      </c>
      <c r="K47">
        <v>1</v>
      </c>
      <c r="L47">
        <v>0</v>
      </c>
      <c r="M47">
        <v>0</v>
      </c>
      <c r="N47">
        <v>2</v>
      </c>
      <c r="O47">
        <v>2</v>
      </c>
      <c r="P47">
        <v>4</v>
      </c>
      <c r="Q47">
        <v>0</v>
      </c>
      <c r="R47">
        <v>1</v>
      </c>
      <c r="S47">
        <v>0</v>
      </c>
      <c r="T47">
        <v>1</v>
      </c>
      <c r="U47">
        <v>1</v>
      </c>
      <c r="V47">
        <v>0</v>
      </c>
      <c r="W47">
        <v>0</v>
      </c>
      <c r="X47">
        <v>3</v>
      </c>
      <c r="Y47">
        <v>0</v>
      </c>
      <c r="Z47">
        <v>28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13</v>
      </c>
      <c r="AG47">
        <v>67.92</v>
      </c>
      <c r="AH47">
        <v>73.680000000000007</v>
      </c>
      <c r="AI47">
        <v>80</v>
      </c>
    </row>
    <row r="48" spans="2:35">
      <c r="C48" t="s">
        <v>120</v>
      </c>
      <c r="D48">
        <v>0</v>
      </c>
      <c r="E48">
        <v>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3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100</v>
      </c>
      <c r="AH48">
        <v>100</v>
      </c>
      <c r="AI48">
        <v>100</v>
      </c>
    </row>
    <row r="50" spans="2:35">
      <c r="B50" t="s">
        <v>55</v>
      </c>
      <c r="C50" t="s">
        <v>121</v>
      </c>
      <c r="D50">
        <v>0</v>
      </c>
      <c r="E50">
        <v>120</v>
      </c>
      <c r="F50">
        <v>1</v>
      </c>
      <c r="G50">
        <v>2</v>
      </c>
      <c r="H50">
        <v>1</v>
      </c>
      <c r="I50">
        <v>7</v>
      </c>
      <c r="J50">
        <v>28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2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2</v>
      </c>
      <c r="Y50">
        <v>4</v>
      </c>
      <c r="Z50">
        <v>55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20</v>
      </c>
      <c r="AG50">
        <v>50.83</v>
      </c>
      <c r="AH50">
        <v>59.14</v>
      </c>
      <c r="AI50">
        <v>90.16</v>
      </c>
    </row>
    <row r="51" spans="2:35">
      <c r="C51" t="s">
        <v>122</v>
      </c>
      <c r="D51">
        <v>0</v>
      </c>
      <c r="E51">
        <v>63</v>
      </c>
      <c r="F51">
        <v>0</v>
      </c>
      <c r="G51">
        <v>0</v>
      </c>
      <c r="H51">
        <v>0</v>
      </c>
      <c r="I51">
        <v>5</v>
      </c>
      <c r="J51">
        <v>5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2</v>
      </c>
      <c r="Y51">
        <v>1</v>
      </c>
      <c r="Z51">
        <v>41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9</v>
      </c>
      <c r="AG51">
        <v>69.84</v>
      </c>
      <c r="AH51">
        <v>83.67</v>
      </c>
      <c r="AI51">
        <v>93.18</v>
      </c>
    </row>
    <row r="52" spans="2:35">
      <c r="C52" t="s">
        <v>123</v>
      </c>
      <c r="D52">
        <v>0</v>
      </c>
      <c r="E52">
        <v>25</v>
      </c>
      <c r="F52">
        <v>0</v>
      </c>
      <c r="G52">
        <v>0</v>
      </c>
      <c r="H52">
        <v>1</v>
      </c>
      <c r="I52">
        <v>0</v>
      </c>
      <c r="J52">
        <v>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19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2</v>
      </c>
      <c r="AG52">
        <v>80</v>
      </c>
      <c r="AH52">
        <v>82.61</v>
      </c>
      <c r="AI52">
        <v>95</v>
      </c>
    </row>
    <row r="53" spans="2:35">
      <c r="C53" t="s">
        <v>124</v>
      </c>
      <c r="D53">
        <v>0</v>
      </c>
      <c r="E53">
        <v>36</v>
      </c>
      <c r="F53">
        <v>0</v>
      </c>
      <c r="G53">
        <v>0</v>
      </c>
      <c r="H53">
        <v>0</v>
      </c>
      <c r="I53">
        <v>0</v>
      </c>
      <c r="J53">
        <v>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25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8</v>
      </c>
      <c r="AG53">
        <v>69.44</v>
      </c>
      <c r="AH53">
        <v>89.29</v>
      </c>
      <c r="AI53">
        <v>100</v>
      </c>
    </row>
    <row r="54" spans="2:35">
      <c r="C54" t="s">
        <v>125</v>
      </c>
      <c r="D54">
        <v>0</v>
      </c>
      <c r="E54">
        <v>45</v>
      </c>
      <c r="F54">
        <v>0</v>
      </c>
      <c r="G54">
        <v>0</v>
      </c>
      <c r="H54">
        <v>0</v>
      </c>
      <c r="I54">
        <v>1</v>
      </c>
      <c r="J54">
        <v>5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2</v>
      </c>
      <c r="Y54">
        <v>0</v>
      </c>
      <c r="Z54">
        <v>32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5</v>
      </c>
      <c r="AG54">
        <v>75.56</v>
      </c>
      <c r="AH54">
        <v>82.05</v>
      </c>
      <c r="AI54">
        <v>94.12</v>
      </c>
    </row>
    <row r="55" spans="2:35">
      <c r="C55" t="s">
        <v>126</v>
      </c>
      <c r="D55">
        <v>0</v>
      </c>
      <c r="E55">
        <v>61</v>
      </c>
      <c r="F55">
        <v>0</v>
      </c>
      <c r="G55">
        <v>0</v>
      </c>
      <c r="H55">
        <v>2</v>
      </c>
      <c r="I55">
        <v>1</v>
      </c>
      <c r="J55">
        <v>2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42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14</v>
      </c>
      <c r="AG55">
        <v>68.849999999999994</v>
      </c>
      <c r="AH55">
        <v>91.3</v>
      </c>
      <c r="AI55">
        <v>100</v>
      </c>
    </row>
    <row r="56" spans="2:35">
      <c r="C56" t="s">
        <v>127</v>
      </c>
      <c r="D56">
        <v>0</v>
      </c>
      <c r="E56">
        <v>104</v>
      </c>
      <c r="F56">
        <v>1</v>
      </c>
      <c r="G56">
        <v>6</v>
      </c>
      <c r="H56">
        <v>4</v>
      </c>
      <c r="I56">
        <v>5</v>
      </c>
      <c r="J56">
        <v>16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0</v>
      </c>
      <c r="X56">
        <v>1</v>
      </c>
      <c r="Y56">
        <v>3</v>
      </c>
      <c r="Z56">
        <v>57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11</v>
      </c>
      <c r="AG56">
        <v>58.65</v>
      </c>
      <c r="AH56">
        <v>64.77</v>
      </c>
      <c r="AI56">
        <v>93.44</v>
      </c>
    </row>
    <row r="57" spans="2:35">
      <c r="C57" t="s">
        <v>128</v>
      </c>
      <c r="D57">
        <v>0</v>
      </c>
      <c r="E57">
        <v>79</v>
      </c>
      <c r="F57">
        <v>0</v>
      </c>
      <c r="G57">
        <v>0</v>
      </c>
      <c r="H57">
        <v>0</v>
      </c>
      <c r="I57">
        <v>3</v>
      </c>
      <c r="J57">
        <v>15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48</v>
      </c>
      <c r="AA57">
        <v>0</v>
      </c>
      <c r="AB57">
        <v>0</v>
      </c>
      <c r="AC57">
        <v>0</v>
      </c>
      <c r="AD57">
        <v>3</v>
      </c>
      <c r="AE57">
        <v>3</v>
      </c>
      <c r="AF57">
        <v>10</v>
      </c>
      <c r="AG57">
        <v>64.56</v>
      </c>
      <c r="AH57">
        <v>72.73</v>
      </c>
      <c r="AI57">
        <v>100</v>
      </c>
    </row>
    <row r="59" spans="2:35">
      <c r="C59" s="103" t="s">
        <v>1</v>
      </c>
      <c r="D59" s="99" t="s">
        <v>2</v>
      </c>
      <c r="E59" s="99" t="s">
        <v>3</v>
      </c>
      <c r="F59" s="99" t="s">
        <v>4</v>
      </c>
      <c r="G59" s="99" t="s">
        <v>5</v>
      </c>
      <c r="H59" s="99" t="s">
        <v>6</v>
      </c>
      <c r="I59" s="99" t="s">
        <v>7</v>
      </c>
      <c r="J59" s="99" t="s">
        <v>8</v>
      </c>
      <c r="K59" s="99" t="s">
        <v>9</v>
      </c>
      <c r="L59" s="99" t="s">
        <v>10</v>
      </c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 t="s">
        <v>11</v>
      </c>
      <c r="AA59" s="99" t="s">
        <v>12</v>
      </c>
      <c r="AB59" s="99"/>
      <c r="AC59" s="99"/>
      <c r="AD59" s="99"/>
      <c r="AE59" s="99" t="s">
        <v>13</v>
      </c>
      <c r="AF59" s="99" t="s">
        <v>14</v>
      </c>
      <c r="AG59" s="99" t="s">
        <v>15</v>
      </c>
      <c r="AH59" s="99" t="s">
        <v>16</v>
      </c>
      <c r="AI59" s="99" t="s">
        <v>17</v>
      </c>
    </row>
    <row r="60" spans="2:35">
      <c r="C60" s="103"/>
      <c r="D60" s="99"/>
      <c r="E60" s="99"/>
      <c r="F60" s="99"/>
      <c r="G60" s="99"/>
      <c r="H60" s="99"/>
      <c r="I60" s="99"/>
      <c r="J60" s="99"/>
      <c r="K60" s="99"/>
      <c r="L60" s="99" t="s">
        <v>2</v>
      </c>
      <c r="M60" s="99" t="s">
        <v>18</v>
      </c>
      <c r="N60" s="99"/>
      <c r="O60" s="99"/>
      <c r="P60" s="99" t="s">
        <v>19</v>
      </c>
      <c r="Q60" s="99" t="s">
        <v>20</v>
      </c>
      <c r="R60" s="99"/>
      <c r="S60" s="99"/>
      <c r="T60" s="99"/>
      <c r="U60" s="99"/>
      <c r="V60" s="99"/>
      <c r="W60" s="99"/>
      <c r="X60" s="99" t="s">
        <v>21</v>
      </c>
      <c r="Y60" s="99" t="s">
        <v>22</v>
      </c>
      <c r="Z60" s="99"/>
      <c r="AA60" s="99"/>
      <c r="AB60" s="99"/>
      <c r="AC60" s="99"/>
      <c r="AD60" s="99"/>
      <c r="AE60" s="99"/>
      <c r="AF60" s="99"/>
      <c r="AG60" s="99"/>
      <c r="AH60" s="99"/>
      <c r="AI60" s="99"/>
    </row>
    <row r="61" spans="2:35" ht="15" customHeight="1">
      <c r="C61" s="103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 t="s">
        <v>23</v>
      </c>
      <c r="R61" s="99"/>
      <c r="S61" s="99"/>
      <c r="T61" s="99"/>
      <c r="U61" s="99" t="s">
        <v>24</v>
      </c>
      <c r="V61" s="99" t="s">
        <v>25</v>
      </c>
      <c r="W61" s="99" t="s">
        <v>26</v>
      </c>
      <c r="X61" s="99"/>
      <c r="Y61" s="99"/>
      <c r="Z61" s="99"/>
      <c r="AA61" s="99"/>
      <c r="AB61" s="99"/>
      <c r="AC61" s="99"/>
      <c r="AD61" s="99"/>
      <c r="AE61" s="99"/>
      <c r="AF61" s="99"/>
      <c r="AG61" s="99"/>
      <c r="AH61" s="99"/>
      <c r="AI61" s="99"/>
    </row>
    <row r="62" spans="2:35" ht="60.75" thickBot="1">
      <c r="C62" s="103"/>
      <c r="D62" s="99"/>
      <c r="E62" s="99"/>
      <c r="F62" s="99"/>
      <c r="G62" s="99"/>
      <c r="H62" s="99"/>
      <c r="I62" s="99"/>
      <c r="J62" s="99"/>
      <c r="K62" s="99"/>
      <c r="L62" s="13"/>
      <c r="M62" s="13" t="s">
        <v>27</v>
      </c>
      <c r="N62" s="13" t="s">
        <v>28</v>
      </c>
      <c r="O62" s="13" t="s">
        <v>29</v>
      </c>
      <c r="P62" s="99"/>
      <c r="Q62" s="13" t="s">
        <v>30</v>
      </c>
      <c r="R62" s="13" t="s">
        <v>31</v>
      </c>
      <c r="S62" s="13" t="s">
        <v>32</v>
      </c>
      <c r="T62" s="13" t="s">
        <v>33</v>
      </c>
      <c r="U62" s="99"/>
      <c r="V62" s="99"/>
      <c r="W62" s="99"/>
      <c r="X62" s="99"/>
      <c r="Y62" s="99"/>
      <c r="Z62" s="99"/>
      <c r="AA62" s="13" t="s">
        <v>30</v>
      </c>
      <c r="AB62" s="13" t="s">
        <v>31</v>
      </c>
      <c r="AC62" s="13" t="s">
        <v>32</v>
      </c>
      <c r="AD62" s="13" t="s">
        <v>33</v>
      </c>
      <c r="AE62" s="99"/>
      <c r="AF62" s="99"/>
      <c r="AG62" s="99"/>
      <c r="AH62" s="99"/>
      <c r="AI62" s="99"/>
    </row>
    <row r="63" spans="2:35" ht="21" thickBot="1">
      <c r="C63" s="11" t="s">
        <v>34</v>
      </c>
      <c r="D63" s="12">
        <v>0</v>
      </c>
      <c r="E63" s="12">
        <v>180</v>
      </c>
      <c r="F63" s="12">
        <v>2</v>
      </c>
      <c r="G63" s="12">
        <v>6</v>
      </c>
      <c r="H63" s="12">
        <v>7</v>
      </c>
      <c r="I63" s="12">
        <v>10</v>
      </c>
      <c r="J63" s="12">
        <v>6</v>
      </c>
      <c r="K63" s="12">
        <v>2</v>
      </c>
      <c r="L63" s="12">
        <v>0</v>
      </c>
      <c r="M63" s="12">
        <v>0</v>
      </c>
      <c r="N63" s="12">
        <v>2</v>
      </c>
      <c r="O63" s="12">
        <v>0</v>
      </c>
      <c r="P63" s="12">
        <v>2</v>
      </c>
      <c r="Q63" s="12">
        <v>2</v>
      </c>
      <c r="R63" s="12">
        <v>4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6</v>
      </c>
      <c r="Y63" s="12">
        <v>3</v>
      </c>
      <c r="Z63" s="12">
        <v>97</v>
      </c>
      <c r="AA63" s="12">
        <v>1</v>
      </c>
      <c r="AB63" s="12">
        <v>2</v>
      </c>
      <c r="AC63" s="12">
        <v>0</v>
      </c>
      <c r="AD63" s="12">
        <v>1</v>
      </c>
      <c r="AE63" s="12">
        <v>4</v>
      </c>
      <c r="AF63" s="12">
        <v>35</v>
      </c>
      <c r="AG63" s="12">
        <v>62.22</v>
      </c>
      <c r="AH63" s="12">
        <v>72.930000000000007</v>
      </c>
      <c r="AI63" s="12">
        <v>89.81</v>
      </c>
    </row>
    <row r="64" spans="2:35" ht="21" thickBot="1">
      <c r="C64" s="11" t="s">
        <v>38</v>
      </c>
      <c r="D64" s="12">
        <v>0</v>
      </c>
      <c r="E64" s="12">
        <v>531</v>
      </c>
      <c r="F64" s="12">
        <v>0</v>
      </c>
      <c r="G64" s="12">
        <v>0</v>
      </c>
      <c r="H64" s="12">
        <v>0</v>
      </c>
      <c r="I64" s="12">
        <v>1</v>
      </c>
      <c r="J64" s="12">
        <v>47</v>
      </c>
      <c r="K64" s="12">
        <v>2</v>
      </c>
      <c r="L64" s="12">
        <v>0</v>
      </c>
      <c r="M64" s="12">
        <v>0</v>
      </c>
      <c r="N64" s="12">
        <v>4</v>
      </c>
      <c r="O64" s="12">
        <v>0</v>
      </c>
      <c r="P64" s="12">
        <v>4</v>
      </c>
      <c r="Q64" s="12">
        <v>2</v>
      </c>
      <c r="R64" s="12">
        <v>1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3</v>
      </c>
      <c r="Y64" s="12">
        <v>4</v>
      </c>
      <c r="Z64" s="12">
        <v>419</v>
      </c>
      <c r="AA64" s="12">
        <v>2</v>
      </c>
      <c r="AB64" s="12">
        <v>2</v>
      </c>
      <c r="AC64" s="12">
        <v>0</v>
      </c>
      <c r="AD64" s="12">
        <v>3</v>
      </c>
      <c r="AE64" s="12">
        <v>7</v>
      </c>
      <c r="AF64" s="12">
        <v>44</v>
      </c>
      <c r="AG64" s="14">
        <v>82.3</v>
      </c>
      <c r="AH64" s="14">
        <v>86.57</v>
      </c>
      <c r="AI64" s="14">
        <v>97.44</v>
      </c>
    </row>
    <row r="65" spans="3:35" ht="21" thickBot="1">
      <c r="C65" s="11" t="s">
        <v>42</v>
      </c>
      <c r="D65" s="12">
        <v>0</v>
      </c>
      <c r="E65" s="12">
        <v>412</v>
      </c>
      <c r="F65" s="12">
        <v>4</v>
      </c>
      <c r="G65" s="12">
        <v>4</v>
      </c>
      <c r="H65" s="12">
        <v>10</v>
      </c>
      <c r="I65" s="12">
        <v>11</v>
      </c>
      <c r="J65" s="12">
        <v>24</v>
      </c>
      <c r="K65" s="12">
        <v>0</v>
      </c>
      <c r="L65" s="12">
        <v>0</v>
      </c>
      <c r="M65" s="12">
        <v>0</v>
      </c>
      <c r="N65" s="12">
        <v>4</v>
      </c>
      <c r="O65" s="12">
        <v>2</v>
      </c>
      <c r="P65" s="12">
        <v>6</v>
      </c>
      <c r="Q65" s="12">
        <v>5</v>
      </c>
      <c r="R65" s="12">
        <v>5</v>
      </c>
      <c r="S65" s="12">
        <v>0</v>
      </c>
      <c r="T65" s="12">
        <v>7</v>
      </c>
      <c r="U65" s="12">
        <v>0</v>
      </c>
      <c r="V65" s="12">
        <v>1</v>
      </c>
      <c r="W65" s="12">
        <v>0</v>
      </c>
      <c r="X65" s="12">
        <v>18</v>
      </c>
      <c r="Y65" s="12">
        <v>3</v>
      </c>
      <c r="Z65" s="12">
        <v>300</v>
      </c>
      <c r="AA65" s="12">
        <v>6</v>
      </c>
      <c r="AB65" s="12">
        <v>1</v>
      </c>
      <c r="AC65" s="12">
        <v>0</v>
      </c>
      <c r="AD65" s="12">
        <v>2</v>
      </c>
      <c r="AE65" s="12">
        <v>9</v>
      </c>
      <c r="AF65" s="12">
        <v>21</v>
      </c>
      <c r="AG65" s="14">
        <v>81.55</v>
      </c>
      <c r="AH65" s="14">
        <v>78.95</v>
      </c>
      <c r="AI65" s="14">
        <v>91.74</v>
      </c>
    </row>
    <row r="66" spans="3:35" ht="21" thickBot="1">
      <c r="C66" s="11" t="s">
        <v>45</v>
      </c>
      <c r="D66" s="12">
        <v>0</v>
      </c>
      <c r="E66" s="12">
        <v>312</v>
      </c>
      <c r="F66" s="12">
        <v>1</v>
      </c>
      <c r="G66" s="12">
        <v>2</v>
      </c>
      <c r="H66" s="12">
        <v>3</v>
      </c>
      <c r="I66" s="12">
        <v>4</v>
      </c>
      <c r="J66" s="12">
        <v>25</v>
      </c>
      <c r="K66" s="12">
        <v>6</v>
      </c>
      <c r="L66" s="12">
        <v>0</v>
      </c>
      <c r="M66" s="12">
        <v>0</v>
      </c>
      <c r="N66" s="12">
        <v>12</v>
      </c>
      <c r="O66" s="12">
        <v>12</v>
      </c>
      <c r="P66" s="12">
        <v>24</v>
      </c>
      <c r="Q66" s="12">
        <v>4</v>
      </c>
      <c r="R66" s="12">
        <v>4</v>
      </c>
      <c r="S66" s="12">
        <v>0</v>
      </c>
      <c r="T66" s="12">
        <v>2</v>
      </c>
      <c r="U66" s="12">
        <v>1</v>
      </c>
      <c r="V66" s="12">
        <v>0</v>
      </c>
      <c r="W66" s="12">
        <v>0</v>
      </c>
      <c r="X66" s="12">
        <v>11</v>
      </c>
      <c r="Y66" s="12">
        <v>8</v>
      </c>
      <c r="Z66" s="12">
        <v>175</v>
      </c>
      <c r="AA66" s="12">
        <v>2</v>
      </c>
      <c r="AB66" s="12">
        <v>3</v>
      </c>
      <c r="AC66" s="12">
        <v>0</v>
      </c>
      <c r="AD66" s="12">
        <v>1</v>
      </c>
      <c r="AE66" s="12">
        <v>6</v>
      </c>
      <c r="AF66" s="12">
        <v>48</v>
      </c>
      <c r="AG66" s="14">
        <v>71.790000000000006</v>
      </c>
      <c r="AH66" s="14">
        <v>68.900000000000006</v>
      </c>
      <c r="AI66" s="14">
        <v>80.28</v>
      </c>
    </row>
    <row r="67" spans="3:35" ht="21" thickBot="1">
      <c r="C67" s="11" t="s">
        <v>49</v>
      </c>
      <c r="D67" s="12">
        <v>0</v>
      </c>
      <c r="E67" s="12">
        <v>327</v>
      </c>
      <c r="F67" s="12">
        <v>0</v>
      </c>
      <c r="G67" s="12">
        <v>6</v>
      </c>
      <c r="H67" s="12">
        <v>3</v>
      </c>
      <c r="I67" s="12">
        <v>7</v>
      </c>
      <c r="J67" s="12">
        <v>14</v>
      </c>
      <c r="K67" s="12">
        <v>2</v>
      </c>
      <c r="L67" s="12">
        <v>0</v>
      </c>
      <c r="M67" s="12">
        <v>0</v>
      </c>
      <c r="N67" s="12">
        <v>3</v>
      </c>
      <c r="O67" s="12">
        <v>1</v>
      </c>
      <c r="P67" s="12">
        <v>4</v>
      </c>
      <c r="Q67" s="12">
        <v>8</v>
      </c>
      <c r="R67" s="12">
        <v>4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12</v>
      </c>
      <c r="Y67" s="12">
        <v>4</v>
      </c>
      <c r="Z67" s="12">
        <v>212</v>
      </c>
      <c r="AA67" s="12">
        <v>9</v>
      </c>
      <c r="AB67" s="12">
        <v>1</v>
      </c>
      <c r="AC67" s="12">
        <v>0</v>
      </c>
      <c r="AD67" s="12">
        <v>1</v>
      </c>
      <c r="AE67" s="12">
        <v>11</v>
      </c>
      <c r="AF67" s="12">
        <v>52</v>
      </c>
      <c r="AG67" s="14">
        <v>74.31</v>
      </c>
      <c r="AH67" s="14">
        <v>79.7</v>
      </c>
      <c r="AI67" s="14">
        <v>91.38</v>
      </c>
    </row>
    <row r="68" spans="3:35" ht="21" thickBot="1">
      <c r="C68" s="11" t="s">
        <v>51</v>
      </c>
      <c r="D68" s="12">
        <v>0</v>
      </c>
      <c r="E68" s="12">
        <v>233</v>
      </c>
      <c r="F68" s="12">
        <v>1</v>
      </c>
      <c r="G68" s="12">
        <v>4</v>
      </c>
      <c r="H68" s="12">
        <v>1</v>
      </c>
      <c r="I68" s="12">
        <v>8</v>
      </c>
      <c r="J68" s="12">
        <v>6</v>
      </c>
      <c r="K68" s="12">
        <v>3</v>
      </c>
      <c r="L68" s="12">
        <v>0</v>
      </c>
      <c r="M68" s="12">
        <v>0</v>
      </c>
      <c r="N68" s="12">
        <v>2</v>
      </c>
      <c r="O68" s="12">
        <v>2</v>
      </c>
      <c r="P68" s="12">
        <v>4</v>
      </c>
      <c r="Q68" s="12">
        <v>1</v>
      </c>
      <c r="R68" s="12">
        <v>1</v>
      </c>
      <c r="S68" s="12">
        <v>0</v>
      </c>
      <c r="T68" s="12">
        <v>1</v>
      </c>
      <c r="U68" s="12">
        <v>0</v>
      </c>
      <c r="V68" s="12">
        <v>0</v>
      </c>
      <c r="W68" s="12">
        <v>0</v>
      </c>
      <c r="X68" s="12">
        <v>3</v>
      </c>
      <c r="Y68" s="12">
        <v>3</v>
      </c>
      <c r="Z68" s="12">
        <v>153</v>
      </c>
      <c r="AA68" s="12">
        <v>6</v>
      </c>
      <c r="AB68" s="12">
        <v>3</v>
      </c>
      <c r="AC68" s="12">
        <v>0</v>
      </c>
      <c r="AD68" s="12">
        <v>9</v>
      </c>
      <c r="AE68" s="12">
        <v>18</v>
      </c>
      <c r="AF68" s="12">
        <v>28</v>
      </c>
      <c r="AG68" s="14">
        <v>77.680000000000007</v>
      </c>
      <c r="AH68" s="14">
        <v>78.87</v>
      </c>
      <c r="AI68" s="14">
        <v>93.87</v>
      </c>
    </row>
    <row r="69" spans="3:35" ht="21" thickBot="1">
      <c r="C69" s="11" t="s">
        <v>55</v>
      </c>
      <c r="D69" s="12">
        <v>0</v>
      </c>
      <c r="E69" s="12">
        <v>533</v>
      </c>
      <c r="F69" s="12">
        <v>2</v>
      </c>
      <c r="G69" s="12">
        <v>8</v>
      </c>
      <c r="H69" s="12">
        <v>8</v>
      </c>
      <c r="I69" s="12">
        <v>22</v>
      </c>
      <c r="J69" s="12">
        <v>76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4</v>
      </c>
      <c r="R69" s="12">
        <v>2</v>
      </c>
      <c r="S69" s="12">
        <v>0</v>
      </c>
      <c r="T69" s="12">
        <v>1</v>
      </c>
      <c r="U69" s="12">
        <v>0</v>
      </c>
      <c r="V69" s="12">
        <v>0</v>
      </c>
      <c r="W69" s="12">
        <v>0</v>
      </c>
      <c r="X69" s="12">
        <v>7</v>
      </c>
      <c r="Y69" s="12">
        <v>9</v>
      </c>
      <c r="Z69" s="12">
        <v>319</v>
      </c>
      <c r="AA69" s="12">
        <v>0</v>
      </c>
      <c r="AB69" s="12">
        <v>0</v>
      </c>
      <c r="AC69" s="12">
        <v>0</v>
      </c>
      <c r="AD69" s="12">
        <v>3</v>
      </c>
      <c r="AE69" s="12">
        <v>3</v>
      </c>
      <c r="AF69" s="12">
        <v>79</v>
      </c>
      <c r="AG69" s="14">
        <v>63.41</v>
      </c>
      <c r="AH69" s="14">
        <v>73.84</v>
      </c>
      <c r="AI69" s="14">
        <v>95.22</v>
      </c>
    </row>
    <row r="70" spans="3:35" ht="21" thickBot="1">
      <c r="C70" s="11" t="s">
        <v>59</v>
      </c>
      <c r="D70" s="12">
        <v>0</v>
      </c>
      <c r="E70" s="12">
        <v>359</v>
      </c>
      <c r="F70" s="12">
        <v>1</v>
      </c>
      <c r="G70" s="12">
        <v>3</v>
      </c>
      <c r="H70" s="12">
        <v>27</v>
      </c>
      <c r="I70" s="12">
        <v>12</v>
      </c>
      <c r="J70" s="12">
        <v>20</v>
      </c>
      <c r="K70" s="12">
        <v>3</v>
      </c>
      <c r="L70" s="12">
        <v>0</v>
      </c>
      <c r="M70" s="12">
        <v>0</v>
      </c>
      <c r="N70" s="12">
        <v>1</v>
      </c>
      <c r="O70" s="12">
        <v>0</v>
      </c>
      <c r="P70" s="12">
        <v>1</v>
      </c>
      <c r="Q70" s="12">
        <v>3</v>
      </c>
      <c r="R70" s="12">
        <v>1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4</v>
      </c>
      <c r="Y70" s="12">
        <v>5</v>
      </c>
      <c r="Z70" s="12">
        <v>209</v>
      </c>
      <c r="AA70" s="12">
        <v>11</v>
      </c>
      <c r="AB70" s="12">
        <v>4</v>
      </c>
      <c r="AC70" s="12">
        <v>0</v>
      </c>
      <c r="AD70" s="12">
        <v>3</v>
      </c>
      <c r="AE70" s="12">
        <v>18</v>
      </c>
      <c r="AF70" s="12">
        <v>47</v>
      </c>
      <c r="AG70" s="14">
        <v>66.02</v>
      </c>
      <c r="AH70" s="14">
        <v>70.37</v>
      </c>
      <c r="AI70" s="14">
        <v>95.43</v>
      </c>
    </row>
    <row r="71" spans="3:35" ht="20.25">
      <c r="C71" s="15" t="s">
        <v>62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7"/>
      <c r="AH71" s="18"/>
      <c r="AI71" s="17"/>
    </row>
  </sheetData>
  <mergeCells count="55">
    <mergeCell ref="C1:AI2"/>
    <mergeCell ref="M60:O61"/>
    <mergeCell ref="AI3:AI6"/>
    <mergeCell ref="AI59:AI62"/>
    <mergeCell ref="M4:O5"/>
    <mergeCell ref="AA59:AD61"/>
    <mergeCell ref="AA3:AD5"/>
    <mergeCell ref="AF3:AF6"/>
    <mergeCell ref="AF59:AF62"/>
    <mergeCell ref="AG3:AG6"/>
    <mergeCell ref="AG59:AG62"/>
    <mergeCell ref="AH3:AH6"/>
    <mergeCell ref="AH59:AH62"/>
    <mergeCell ref="Y60:Y62"/>
    <mergeCell ref="Z3:Z6"/>
    <mergeCell ref="Z59:Z62"/>
    <mergeCell ref="AE3:AE6"/>
    <mergeCell ref="AE59:AE62"/>
    <mergeCell ref="J59:J62"/>
    <mergeCell ref="K3:K6"/>
    <mergeCell ref="K59:K62"/>
    <mergeCell ref="L4:L5"/>
    <mergeCell ref="L60:L61"/>
    <mergeCell ref="Q61:T61"/>
    <mergeCell ref="X4:X6"/>
    <mergeCell ref="X60:X62"/>
    <mergeCell ref="Y4:Y6"/>
    <mergeCell ref="C3:C6"/>
    <mergeCell ref="C59:C62"/>
    <mergeCell ref="D3:D6"/>
    <mergeCell ref="D59:D62"/>
    <mergeCell ref="E3:E6"/>
    <mergeCell ref="E59:E62"/>
    <mergeCell ref="F3:F6"/>
    <mergeCell ref="F59:F62"/>
    <mergeCell ref="G3:G6"/>
    <mergeCell ref="G59:G62"/>
    <mergeCell ref="H3:H6"/>
    <mergeCell ref="H59:H62"/>
    <mergeCell ref="I3:I6"/>
    <mergeCell ref="I59:I62"/>
    <mergeCell ref="J3:J6"/>
    <mergeCell ref="L3:Y3"/>
    <mergeCell ref="Q4:W4"/>
    <mergeCell ref="Q5:T5"/>
    <mergeCell ref="L59:Y59"/>
    <mergeCell ref="Q60:W60"/>
    <mergeCell ref="P4:P6"/>
    <mergeCell ref="P60:P62"/>
    <mergeCell ref="U5:U6"/>
    <mergeCell ref="U61:U62"/>
    <mergeCell ref="V5:V6"/>
    <mergeCell ref="V61:V62"/>
    <mergeCell ref="W5:W6"/>
    <mergeCell ref="W61:W6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C58CC-9EF3-4661-B386-10406A1B316A}">
  <dimension ref="A1:BI8"/>
  <sheetViews>
    <sheetView workbookViewId="0">
      <selection activeCell="A3" sqref="A3:BI8"/>
    </sheetView>
  </sheetViews>
  <sheetFormatPr defaultRowHeight="15"/>
  <cols>
    <col min="1" max="1" width="10.5703125" bestFit="1" customWidth="1"/>
    <col min="2" max="2" width="12.140625" bestFit="1" customWidth="1"/>
    <col min="3" max="3" width="12.42578125" bestFit="1" customWidth="1"/>
    <col min="4" max="4" width="12.5703125" bestFit="1" customWidth="1"/>
    <col min="5" max="5" width="17.140625" bestFit="1" customWidth="1"/>
    <col min="6" max="6" width="13.28515625" bestFit="1" customWidth="1"/>
    <col min="7" max="7" width="9.85546875" bestFit="1" customWidth="1"/>
    <col min="8" max="9" width="9.28515625" bestFit="1" customWidth="1"/>
    <col min="10" max="10" width="11.28515625" bestFit="1" customWidth="1"/>
    <col min="11" max="11" width="14.42578125" bestFit="1" customWidth="1"/>
    <col min="12" max="12" width="17.42578125" bestFit="1" customWidth="1"/>
    <col min="13" max="13" width="18.5703125" bestFit="1" customWidth="1"/>
    <col min="14" max="14" width="14.28515625" bestFit="1" customWidth="1"/>
    <col min="15" max="15" width="14.85546875" bestFit="1" customWidth="1"/>
    <col min="16" max="16" width="22.7109375" bestFit="1" customWidth="1"/>
    <col min="17" max="18" width="9.28515625" bestFit="1" customWidth="1"/>
    <col min="19" max="19" width="12" bestFit="1" customWidth="1"/>
    <col min="20" max="20" width="31.85546875" bestFit="1" customWidth="1"/>
    <col min="21" max="21" width="31.140625" bestFit="1" customWidth="1"/>
    <col min="22" max="22" width="13.42578125" bestFit="1" customWidth="1"/>
    <col min="23" max="23" width="16.42578125" bestFit="1" customWidth="1"/>
    <col min="24" max="24" width="15.140625" bestFit="1" customWidth="1"/>
    <col min="25" max="25" width="15.42578125" bestFit="1" customWidth="1"/>
    <col min="26" max="26" width="18.42578125" bestFit="1" customWidth="1"/>
    <col min="27" max="27" width="16.42578125" bestFit="1" customWidth="1"/>
    <col min="28" max="28" width="88.42578125" bestFit="1" customWidth="1"/>
    <col min="29" max="29" width="18.5703125" bestFit="1" customWidth="1"/>
    <col min="30" max="30" width="15" bestFit="1" customWidth="1"/>
    <col min="31" max="31" width="15.42578125" bestFit="1" customWidth="1"/>
    <col min="32" max="32" width="10.7109375" bestFit="1" customWidth="1"/>
    <col min="33" max="33" width="14.28515625" bestFit="1" customWidth="1"/>
    <col min="34" max="34" width="18" bestFit="1" customWidth="1"/>
    <col min="35" max="35" width="16.5703125" bestFit="1" customWidth="1"/>
    <col min="36" max="36" width="9.28515625" bestFit="1" customWidth="1"/>
    <col min="37" max="37" width="13.85546875" bestFit="1" customWidth="1"/>
    <col min="38" max="38" width="17.85546875" bestFit="1" customWidth="1"/>
    <col min="39" max="39" width="132.5703125" bestFit="1" customWidth="1"/>
    <col min="40" max="40" width="13.5703125" bestFit="1" customWidth="1"/>
    <col min="41" max="41" width="17.42578125" bestFit="1" customWidth="1"/>
    <col min="42" max="42" width="19.85546875" bestFit="1" customWidth="1"/>
    <col min="43" max="43" width="22.85546875" bestFit="1" customWidth="1"/>
    <col min="44" max="44" width="21.28515625" bestFit="1" customWidth="1"/>
    <col min="45" max="45" width="18.85546875" bestFit="1" customWidth="1"/>
    <col min="46" max="46" width="11" bestFit="1" customWidth="1"/>
    <col min="47" max="47" width="9.7109375" bestFit="1" customWidth="1"/>
    <col min="48" max="48" width="19.85546875" bestFit="1" customWidth="1"/>
    <col min="49" max="49" width="244.7109375" bestFit="1" customWidth="1"/>
    <col min="50" max="50" width="16.5703125" bestFit="1" customWidth="1"/>
    <col min="51" max="51" width="18.5703125" bestFit="1" customWidth="1"/>
    <col min="52" max="52" width="23.7109375" bestFit="1" customWidth="1"/>
    <col min="53" max="53" width="14.140625" bestFit="1" customWidth="1"/>
    <col min="54" max="54" width="132.5703125" bestFit="1" customWidth="1"/>
    <col min="55" max="55" width="9.7109375" bestFit="1" customWidth="1"/>
    <col min="56" max="56" width="9.42578125" bestFit="1" customWidth="1"/>
    <col min="57" max="57" width="12" bestFit="1" customWidth="1"/>
    <col min="58" max="59" width="9.28515625" bestFit="1" customWidth="1"/>
    <col min="60" max="60" width="12.5703125" bestFit="1" customWidth="1"/>
    <col min="61" max="61" width="9.85546875" bestFit="1" customWidth="1"/>
  </cols>
  <sheetData>
    <row r="1" spans="1:61">
      <c r="A1" s="83" t="s">
        <v>889</v>
      </c>
    </row>
    <row r="3" spans="1:61">
      <c r="A3" t="s">
        <v>155</v>
      </c>
      <c r="B3" t="s">
        <v>156</v>
      </c>
      <c r="C3" t="s">
        <v>157</v>
      </c>
      <c r="D3" t="s">
        <v>1</v>
      </c>
      <c r="E3" t="s">
        <v>158</v>
      </c>
      <c r="F3" t="s">
        <v>159</v>
      </c>
      <c r="G3" t="s">
        <v>160</v>
      </c>
      <c r="H3" t="s">
        <v>161</v>
      </c>
      <c r="I3" t="s">
        <v>162</v>
      </c>
      <c r="J3" t="s">
        <v>163</v>
      </c>
      <c r="K3" t="s">
        <v>148</v>
      </c>
      <c r="L3" t="s">
        <v>164</v>
      </c>
      <c r="M3" t="s">
        <v>165</v>
      </c>
      <c r="N3" t="s">
        <v>166</v>
      </c>
      <c r="O3" t="s">
        <v>167</v>
      </c>
      <c r="P3" t="s">
        <v>168</v>
      </c>
      <c r="Q3" t="s">
        <v>169</v>
      </c>
      <c r="R3" t="s">
        <v>170</v>
      </c>
      <c r="S3" t="s">
        <v>171</v>
      </c>
      <c r="T3" t="s">
        <v>172</v>
      </c>
      <c r="U3" t="s">
        <v>173</v>
      </c>
      <c r="V3" t="s">
        <v>174</v>
      </c>
      <c r="W3" t="s">
        <v>175</v>
      </c>
      <c r="X3" t="s">
        <v>176</v>
      </c>
      <c r="Y3" t="s">
        <v>177</v>
      </c>
      <c r="Z3" t="s">
        <v>178</v>
      </c>
      <c r="AA3" t="s">
        <v>179</v>
      </c>
      <c r="AB3" t="s">
        <v>180</v>
      </c>
      <c r="AC3" t="s">
        <v>181</v>
      </c>
      <c r="AD3" t="s">
        <v>182</v>
      </c>
      <c r="AE3" t="s">
        <v>183</v>
      </c>
      <c r="AF3" t="s">
        <v>184</v>
      </c>
      <c r="AG3" t="s">
        <v>185</v>
      </c>
      <c r="AH3" t="s">
        <v>186</v>
      </c>
      <c r="AI3" t="s">
        <v>187</v>
      </c>
      <c r="AJ3" t="s">
        <v>188</v>
      </c>
      <c r="AK3" t="s">
        <v>189</v>
      </c>
      <c r="AL3" t="s">
        <v>190</v>
      </c>
      <c r="AM3" t="s">
        <v>191</v>
      </c>
      <c r="AN3" t="s">
        <v>192</v>
      </c>
      <c r="AO3" t="s">
        <v>193</v>
      </c>
      <c r="AP3" t="s">
        <v>194</v>
      </c>
      <c r="AQ3" t="s">
        <v>195</v>
      </c>
      <c r="AR3" t="s">
        <v>196</v>
      </c>
      <c r="AS3" t="s">
        <v>197</v>
      </c>
      <c r="AT3" t="s">
        <v>198</v>
      </c>
      <c r="AU3" t="s">
        <v>199</v>
      </c>
      <c r="AV3" t="s">
        <v>200</v>
      </c>
      <c r="AW3" t="s">
        <v>201</v>
      </c>
      <c r="AX3" t="s">
        <v>202</v>
      </c>
      <c r="AY3" t="s">
        <v>203</v>
      </c>
      <c r="AZ3" t="s">
        <v>204</v>
      </c>
      <c r="BA3" t="s">
        <v>205</v>
      </c>
      <c r="BB3" t="s">
        <v>206</v>
      </c>
      <c r="BC3" t="s">
        <v>546</v>
      </c>
      <c r="BD3" t="s">
        <v>547</v>
      </c>
      <c r="BE3" t="s">
        <v>207</v>
      </c>
      <c r="BF3" t="s">
        <v>208</v>
      </c>
      <c r="BG3" t="s">
        <v>209</v>
      </c>
      <c r="BH3" t="s">
        <v>210</v>
      </c>
      <c r="BI3" t="s">
        <v>78</v>
      </c>
    </row>
    <row r="4" spans="1:61">
      <c r="A4">
        <v>899</v>
      </c>
      <c r="B4">
        <v>1002284228</v>
      </c>
      <c r="C4">
        <v>3</v>
      </c>
      <c r="D4" t="s">
        <v>38</v>
      </c>
      <c r="E4">
        <v>5</v>
      </c>
      <c r="F4" t="s">
        <v>92</v>
      </c>
      <c r="G4" t="s">
        <v>92</v>
      </c>
      <c r="H4" t="s">
        <v>308</v>
      </c>
      <c r="I4" t="s">
        <v>213</v>
      </c>
      <c r="J4" t="s">
        <v>214</v>
      </c>
      <c r="K4" t="s">
        <v>149</v>
      </c>
      <c r="L4" t="s">
        <v>215</v>
      </c>
      <c r="M4" t="s">
        <v>76</v>
      </c>
      <c r="N4" t="s">
        <v>216</v>
      </c>
      <c r="O4" s="57">
        <v>46082.571481481478</v>
      </c>
      <c r="P4" s="57">
        <v>46085.337812500002</v>
      </c>
      <c r="Q4">
        <v>69259732</v>
      </c>
      <c r="S4">
        <v>152601214355</v>
      </c>
      <c r="T4" t="s">
        <v>668</v>
      </c>
      <c r="U4" t="s">
        <v>669</v>
      </c>
      <c r="V4" t="s">
        <v>670</v>
      </c>
      <c r="Z4">
        <v>111.51595399999999</v>
      </c>
      <c r="AA4">
        <v>-7.6272869999999999</v>
      </c>
      <c r="AB4" t="s">
        <v>671</v>
      </c>
      <c r="AC4" t="s">
        <v>237</v>
      </c>
      <c r="AL4" t="s">
        <v>218</v>
      </c>
      <c r="AM4" t="s">
        <v>672</v>
      </c>
      <c r="AN4" t="s">
        <v>6</v>
      </c>
      <c r="AO4" s="57">
        <v>46025.579768518517</v>
      </c>
      <c r="AP4" s="57">
        <v>46083.541666666664</v>
      </c>
      <c r="AR4" t="s">
        <v>219</v>
      </c>
      <c r="AS4" t="s">
        <v>220</v>
      </c>
      <c r="AT4" t="s">
        <v>231</v>
      </c>
      <c r="AU4">
        <v>20260304</v>
      </c>
      <c r="AV4" t="s">
        <v>222</v>
      </c>
      <c r="AW4" t="s">
        <v>631</v>
      </c>
      <c r="AX4" t="s">
        <v>223</v>
      </c>
      <c r="BA4" s="6">
        <v>46083</v>
      </c>
      <c r="BB4" t="s">
        <v>672</v>
      </c>
      <c r="BC4">
        <v>2026</v>
      </c>
      <c r="BD4">
        <v>3</v>
      </c>
      <c r="BE4">
        <v>4</v>
      </c>
      <c r="BF4" s="6">
        <v>46085</v>
      </c>
      <c r="BG4">
        <v>2</v>
      </c>
      <c r="BH4" t="s">
        <v>619</v>
      </c>
      <c r="BI4" t="s">
        <v>92</v>
      </c>
    </row>
    <row r="5" spans="1:61">
      <c r="A5">
        <v>632</v>
      </c>
      <c r="B5">
        <v>1002288170</v>
      </c>
      <c r="C5">
        <v>3</v>
      </c>
      <c r="D5" t="s">
        <v>38</v>
      </c>
      <c r="E5">
        <v>5</v>
      </c>
      <c r="F5" t="s">
        <v>92</v>
      </c>
      <c r="G5" t="s">
        <v>92</v>
      </c>
      <c r="H5" t="s">
        <v>308</v>
      </c>
      <c r="I5" t="s">
        <v>213</v>
      </c>
      <c r="J5" t="s">
        <v>214</v>
      </c>
      <c r="K5" t="s">
        <v>149</v>
      </c>
      <c r="L5" t="s">
        <v>215</v>
      </c>
      <c r="M5" t="s">
        <v>76</v>
      </c>
      <c r="N5" t="s">
        <v>216</v>
      </c>
      <c r="O5" s="57">
        <v>46084.590231481481</v>
      </c>
      <c r="P5" s="57">
        <v>46087.377291666664</v>
      </c>
      <c r="Q5">
        <v>69261268</v>
      </c>
      <c r="S5">
        <v>152601214359</v>
      </c>
      <c r="T5" t="s">
        <v>648</v>
      </c>
      <c r="U5" t="s">
        <v>661</v>
      </c>
      <c r="V5" t="s">
        <v>662</v>
      </c>
      <c r="Z5">
        <v>111.52430590242101</v>
      </c>
      <c r="AA5">
        <v>-7.6342319451212903</v>
      </c>
      <c r="AB5" t="s">
        <v>663</v>
      </c>
      <c r="AC5" t="s">
        <v>217</v>
      </c>
      <c r="AL5" t="s">
        <v>218</v>
      </c>
      <c r="AM5" t="s">
        <v>576</v>
      </c>
      <c r="AN5" t="s">
        <v>6</v>
      </c>
      <c r="AO5" s="57">
        <v>46084.611331018517</v>
      </c>
      <c r="AP5" s="57">
        <v>46085.541666666664</v>
      </c>
      <c r="AR5" t="s">
        <v>219</v>
      </c>
      <c r="AS5" t="s">
        <v>220</v>
      </c>
      <c r="AT5" t="s">
        <v>231</v>
      </c>
      <c r="AU5">
        <v>20260306</v>
      </c>
      <c r="AV5" t="s">
        <v>222</v>
      </c>
      <c r="AW5" t="s">
        <v>653</v>
      </c>
      <c r="AX5" t="s">
        <v>223</v>
      </c>
      <c r="BA5" s="6">
        <v>46085</v>
      </c>
      <c r="BB5" t="s">
        <v>576</v>
      </c>
      <c r="BC5">
        <v>2026</v>
      </c>
      <c r="BD5">
        <v>3</v>
      </c>
      <c r="BE5">
        <v>6</v>
      </c>
      <c r="BF5" s="6">
        <v>46087</v>
      </c>
      <c r="BG5">
        <v>2</v>
      </c>
      <c r="BH5" t="s">
        <v>619</v>
      </c>
      <c r="BI5" t="s">
        <v>92</v>
      </c>
    </row>
    <row r="6" spans="1:61">
      <c r="A6">
        <v>242</v>
      </c>
      <c r="B6">
        <v>1002285781</v>
      </c>
      <c r="C6">
        <v>3</v>
      </c>
      <c r="D6" t="s">
        <v>34</v>
      </c>
      <c r="E6">
        <v>5</v>
      </c>
      <c r="F6" t="s">
        <v>585</v>
      </c>
      <c r="G6" t="s">
        <v>83</v>
      </c>
      <c r="H6" t="s">
        <v>232</v>
      </c>
      <c r="I6" t="s">
        <v>213</v>
      </c>
      <c r="J6" t="s">
        <v>214</v>
      </c>
      <c r="K6" t="s">
        <v>149</v>
      </c>
      <c r="L6" t="s">
        <v>215</v>
      </c>
      <c r="M6" t="s">
        <v>76</v>
      </c>
      <c r="N6" t="s">
        <v>216</v>
      </c>
      <c r="O6" s="57">
        <v>46083.556203703702</v>
      </c>
      <c r="P6" s="57">
        <v>46086.781689814816</v>
      </c>
      <c r="Q6">
        <v>69260372</v>
      </c>
      <c r="S6">
        <v>172423219127</v>
      </c>
      <c r="T6" t="s">
        <v>650</v>
      </c>
      <c r="U6" t="s">
        <v>664</v>
      </c>
      <c r="V6" t="s">
        <v>665</v>
      </c>
      <c r="Z6">
        <v>115.25489709999999</v>
      </c>
      <c r="AA6">
        <v>-8.6194537999999898</v>
      </c>
      <c r="AB6" t="s">
        <v>666</v>
      </c>
      <c r="AC6" t="s">
        <v>217</v>
      </c>
      <c r="AL6" t="s">
        <v>218</v>
      </c>
      <c r="AM6" t="s">
        <v>667</v>
      </c>
      <c r="AN6" t="s">
        <v>6</v>
      </c>
      <c r="AO6" s="57">
        <v>46056.569733796299</v>
      </c>
      <c r="AP6" s="57">
        <v>46084.541666666664</v>
      </c>
      <c r="AR6" t="s">
        <v>219</v>
      </c>
      <c r="AS6" t="s">
        <v>627</v>
      </c>
      <c r="AT6" t="s">
        <v>231</v>
      </c>
      <c r="AU6">
        <v>20260305</v>
      </c>
      <c r="AV6" t="s">
        <v>222</v>
      </c>
      <c r="AW6" t="s">
        <v>551</v>
      </c>
      <c r="AX6" t="s">
        <v>223</v>
      </c>
      <c r="BA6" s="6">
        <v>46084</v>
      </c>
      <c r="BB6" t="s">
        <v>667</v>
      </c>
      <c r="BC6">
        <v>2026</v>
      </c>
      <c r="BD6">
        <v>3</v>
      </c>
      <c r="BE6">
        <v>5</v>
      </c>
      <c r="BF6" s="6">
        <v>46086</v>
      </c>
      <c r="BG6">
        <v>2</v>
      </c>
      <c r="BH6" t="s">
        <v>619</v>
      </c>
      <c r="BI6" t="s">
        <v>83</v>
      </c>
    </row>
    <row r="7" spans="1:61">
      <c r="A7">
        <v>503</v>
      </c>
      <c r="B7">
        <v>1002285047</v>
      </c>
      <c r="C7">
        <v>3</v>
      </c>
      <c r="D7" t="s">
        <v>34</v>
      </c>
      <c r="E7">
        <v>5</v>
      </c>
      <c r="F7" t="s">
        <v>573</v>
      </c>
      <c r="G7" t="s">
        <v>85</v>
      </c>
      <c r="H7" t="s">
        <v>365</v>
      </c>
      <c r="I7" t="s">
        <v>213</v>
      </c>
      <c r="J7" t="s">
        <v>214</v>
      </c>
      <c r="K7" t="s">
        <v>149</v>
      </c>
      <c r="M7" t="s">
        <v>76</v>
      </c>
      <c r="N7" t="s">
        <v>216</v>
      </c>
      <c r="O7" s="57">
        <v>46083.437037037038</v>
      </c>
      <c r="P7" s="57">
        <v>46086.457662037035</v>
      </c>
      <c r="Q7">
        <v>69260069</v>
      </c>
      <c r="S7">
        <v>172414214410</v>
      </c>
      <c r="T7" t="s">
        <v>651</v>
      </c>
      <c r="U7" t="s">
        <v>652</v>
      </c>
      <c r="V7" t="s">
        <v>654</v>
      </c>
      <c r="Z7">
        <v>115.0850882</v>
      </c>
      <c r="AA7">
        <v>-8.2615295999999994</v>
      </c>
      <c r="AB7" t="s">
        <v>655</v>
      </c>
      <c r="AC7" t="s">
        <v>230</v>
      </c>
      <c r="AL7" t="s">
        <v>218</v>
      </c>
      <c r="AM7" t="s">
        <v>656</v>
      </c>
      <c r="AN7" t="s">
        <v>6</v>
      </c>
      <c r="AO7" s="57">
        <v>46056.444340277776</v>
      </c>
      <c r="AP7" s="57">
        <v>46084.333333333336</v>
      </c>
      <c r="AR7" t="s">
        <v>219</v>
      </c>
      <c r="AS7" t="s">
        <v>85</v>
      </c>
      <c r="AT7" t="s">
        <v>221</v>
      </c>
      <c r="AU7">
        <v>20260305</v>
      </c>
      <c r="AV7" t="s">
        <v>222</v>
      </c>
      <c r="AW7" t="s">
        <v>568</v>
      </c>
      <c r="AX7" t="s">
        <v>223</v>
      </c>
      <c r="BA7" s="6">
        <v>46084</v>
      </c>
      <c r="BB7" t="s">
        <v>656</v>
      </c>
      <c r="BC7">
        <v>2026</v>
      </c>
      <c r="BD7">
        <v>3</v>
      </c>
      <c r="BE7">
        <v>5</v>
      </c>
      <c r="BF7" s="6">
        <v>46086</v>
      </c>
      <c r="BG7">
        <v>2</v>
      </c>
      <c r="BH7" t="s">
        <v>619</v>
      </c>
      <c r="BI7" t="s">
        <v>85</v>
      </c>
    </row>
    <row r="8" spans="1:61">
      <c r="A8">
        <v>50</v>
      </c>
      <c r="B8">
        <v>1002285207</v>
      </c>
      <c r="C8">
        <v>3</v>
      </c>
      <c r="D8" t="s">
        <v>34</v>
      </c>
      <c r="E8">
        <v>5</v>
      </c>
      <c r="F8" t="s">
        <v>573</v>
      </c>
      <c r="G8" t="s">
        <v>85</v>
      </c>
      <c r="H8" t="s">
        <v>365</v>
      </c>
      <c r="I8" t="s">
        <v>213</v>
      </c>
      <c r="J8" t="s">
        <v>214</v>
      </c>
      <c r="K8" t="s">
        <v>149</v>
      </c>
      <c r="M8" t="s">
        <v>76</v>
      </c>
      <c r="N8" t="s">
        <v>216</v>
      </c>
      <c r="O8" s="57">
        <v>46083.452164351853</v>
      </c>
      <c r="P8" s="57">
        <v>46085.664872685185</v>
      </c>
      <c r="Q8">
        <v>69128981</v>
      </c>
      <c r="S8">
        <v>172414214375</v>
      </c>
      <c r="T8" t="s">
        <v>657</v>
      </c>
      <c r="U8" t="s">
        <v>658</v>
      </c>
      <c r="V8" t="s">
        <v>659</v>
      </c>
      <c r="Z8">
        <v>115.158757531235</v>
      </c>
      <c r="AA8">
        <v>-8.3020522195355202</v>
      </c>
      <c r="AB8" t="s">
        <v>660</v>
      </c>
      <c r="AC8" t="s">
        <v>230</v>
      </c>
      <c r="AL8" t="s">
        <v>218</v>
      </c>
      <c r="AM8" t="s">
        <v>637</v>
      </c>
      <c r="AN8" t="s">
        <v>6</v>
      </c>
      <c r="AO8" s="57">
        <v>46056.454907407409</v>
      </c>
      <c r="AR8" t="s">
        <v>219</v>
      </c>
      <c r="AS8" t="s">
        <v>85</v>
      </c>
      <c r="AT8" t="s">
        <v>221</v>
      </c>
      <c r="AU8">
        <v>20260304</v>
      </c>
      <c r="AV8" t="s">
        <v>222</v>
      </c>
      <c r="AW8" t="s">
        <v>633</v>
      </c>
      <c r="AX8" t="s">
        <v>223</v>
      </c>
      <c r="BA8" s="6">
        <v>46083</v>
      </c>
      <c r="BB8" t="s">
        <v>637</v>
      </c>
      <c r="BC8">
        <v>2026</v>
      </c>
      <c r="BD8">
        <v>3</v>
      </c>
      <c r="BE8">
        <v>4</v>
      </c>
      <c r="BF8" s="6">
        <v>46085</v>
      </c>
      <c r="BG8">
        <v>2</v>
      </c>
      <c r="BH8" t="s">
        <v>619</v>
      </c>
      <c r="BI8" t="s">
        <v>85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1"/>
  <sheetViews>
    <sheetView workbookViewId="0">
      <selection activeCell="G5" sqref="G5"/>
    </sheetView>
  </sheetViews>
  <sheetFormatPr defaultColWidth="9" defaultRowHeight="15"/>
  <cols>
    <col min="1" max="1" width="22.7109375" bestFit="1" customWidth="1"/>
    <col min="2" max="2" width="16.28515625" bestFit="1" customWidth="1"/>
    <col min="3" max="3" width="12.85546875" bestFit="1" customWidth="1"/>
    <col min="4" max="4" width="7.42578125" bestFit="1" customWidth="1"/>
    <col min="5" max="5" width="11.28515625" bestFit="1" customWidth="1"/>
    <col min="6" max="6" width="11.28515625" customWidth="1"/>
    <col min="7" max="7" width="12.85546875" customWidth="1"/>
    <col min="8" max="9" width="19.7109375" customWidth="1"/>
    <col min="10" max="10" width="11.5703125" customWidth="1"/>
    <col min="11" max="11" width="15.28515625" customWidth="1"/>
    <col min="12" max="12" width="13.28515625" customWidth="1"/>
    <col min="13" max="13" width="23" customWidth="1"/>
    <col min="14" max="14" width="22.140625" customWidth="1"/>
    <col min="15" max="15" width="13.85546875" customWidth="1"/>
    <col min="16" max="16" width="16.42578125" customWidth="1"/>
    <col min="17" max="17" width="16.28515625" customWidth="1"/>
    <col min="18" max="18" width="12.5703125" customWidth="1"/>
    <col min="19" max="20" width="16.140625" customWidth="1"/>
    <col min="21" max="21" width="17.42578125" customWidth="1"/>
    <col min="22" max="22" width="18.85546875" customWidth="1"/>
    <col min="23" max="23" width="14.85546875" customWidth="1"/>
    <col min="24" max="24" width="19.5703125" customWidth="1"/>
    <col min="25" max="25" width="18.140625" customWidth="1"/>
    <col min="26" max="26" width="29.42578125" customWidth="1"/>
    <col min="27" max="27" width="28.28515625" customWidth="1"/>
    <col min="28" max="28" width="17.42578125" customWidth="1"/>
    <col min="29" max="29" width="14.85546875" customWidth="1"/>
    <col min="30" max="30" width="15.140625" customWidth="1"/>
    <col min="31" max="31" width="16.5703125" customWidth="1"/>
    <col min="32" max="32" width="18.28515625" customWidth="1"/>
    <col min="33" max="33" width="15.85546875" customWidth="1"/>
    <col min="34" max="34" width="13.7109375" customWidth="1"/>
    <col min="35" max="35" width="18.5703125" customWidth="1"/>
    <col min="36" max="36" width="17.28515625" customWidth="1"/>
    <col min="37" max="37" width="18" customWidth="1"/>
    <col min="38" max="38" width="20.5703125" customWidth="1"/>
    <col min="39" max="39" width="13.28515625" customWidth="1"/>
    <col min="40" max="40" width="17.28515625" customWidth="1"/>
    <col min="41" max="41" width="17.85546875" customWidth="1"/>
    <col min="42" max="42" width="17" customWidth="1"/>
    <col min="43" max="43" width="15.85546875" customWidth="1"/>
    <col min="44" max="44" width="14" customWidth="1"/>
    <col min="45" max="45" width="18.85546875" customWidth="1"/>
    <col min="46" max="46" width="13.28515625" customWidth="1"/>
    <col min="47" max="47" width="21.85546875" customWidth="1"/>
    <col min="48" max="48" width="13.85546875" customWidth="1"/>
    <col min="49" max="49" width="19.5703125" customWidth="1"/>
    <col min="50" max="50" width="17.7109375" customWidth="1"/>
    <col min="51" max="51" width="5.5703125" customWidth="1"/>
    <col min="52" max="52" width="7.28515625" customWidth="1"/>
    <col min="53" max="53" width="11.28515625" customWidth="1"/>
  </cols>
  <sheetData>
    <row r="1" spans="1:7">
      <c r="A1" s="59" t="s">
        <v>148</v>
      </c>
      <c r="B1" t="s">
        <v>149</v>
      </c>
    </row>
    <row r="3" spans="1:7">
      <c r="A3" s="59" t="s">
        <v>150</v>
      </c>
      <c r="B3" s="59" t="s">
        <v>151</v>
      </c>
    </row>
    <row r="4" spans="1:7">
      <c r="A4" s="59" t="s">
        <v>152</v>
      </c>
      <c r="B4" t="s">
        <v>153</v>
      </c>
      <c r="C4" t="s">
        <v>619</v>
      </c>
      <c r="D4" t="s">
        <v>540</v>
      </c>
      <c r="E4" t="s">
        <v>154</v>
      </c>
    </row>
    <row r="5" spans="1:7">
      <c r="A5" s="7" t="s">
        <v>34</v>
      </c>
      <c r="B5" s="192">
        <v>80</v>
      </c>
      <c r="C5" s="192">
        <v>17</v>
      </c>
      <c r="D5" s="192">
        <v>83</v>
      </c>
      <c r="E5" s="192">
        <v>180</v>
      </c>
      <c r="G5" s="8">
        <f t="shared" ref="G5:G10" si="0">B5/(B5+C5)</f>
        <v>0.82474226804123707</v>
      </c>
    </row>
    <row r="6" spans="1:7">
      <c r="A6" s="7" t="s">
        <v>38</v>
      </c>
      <c r="B6" s="192">
        <v>417</v>
      </c>
      <c r="C6" s="192">
        <v>2</v>
      </c>
      <c r="D6" s="192">
        <v>112</v>
      </c>
      <c r="E6" s="192">
        <v>531</v>
      </c>
      <c r="G6" s="8">
        <f t="shared" si="0"/>
        <v>0.99522673031026254</v>
      </c>
    </row>
    <row r="7" spans="1:7">
      <c r="A7" s="7" t="s">
        <v>42</v>
      </c>
      <c r="B7" s="192">
        <v>296</v>
      </c>
      <c r="C7" s="192">
        <v>4</v>
      </c>
      <c r="D7" s="192">
        <v>112</v>
      </c>
      <c r="E7" s="192">
        <v>412</v>
      </c>
      <c r="G7" s="8">
        <f t="shared" si="0"/>
        <v>0.98666666666666669</v>
      </c>
    </row>
    <row r="8" spans="1:7">
      <c r="A8" s="7" t="s">
        <v>45</v>
      </c>
      <c r="B8" s="192">
        <v>159</v>
      </c>
      <c r="C8" s="192">
        <v>16</v>
      </c>
      <c r="D8" s="192">
        <v>137</v>
      </c>
      <c r="E8" s="192">
        <v>312</v>
      </c>
      <c r="G8" s="8">
        <f t="shared" si="0"/>
        <v>0.90857142857142859</v>
      </c>
    </row>
    <row r="9" spans="1:7">
      <c r="A9" s="7" t="s">
        <v>55</v>
      </c>
      <c r="B9" s="192">
        <v>316</v>
      </c>
      <c r="C9" s="192">
        <v>3</v>
      </c>
      <c r="D9" s="192">
        <v>214</v>
      </c>
      <c r="E9" s="192">
        <v>533</v>
      </c>
      <c r="G9" s="8">
        <f t="shared" si="0"/>
        <v>0.99059561128526641</v>
      </c>
    </row>
    <row r="10" spans="1:7">
      <c r="A10" s="7" t="s">
        <v>154</v>
      </c>
      <c r="B10" s="192">
        <v>1268</v>
      </c>
      <c r="C10" s="192">
        <v>42</v>
      </c>
      <c r="D10" s="192">
        <v>658</v>
      </c>
      <c r="E10" s="192">
        <v>1968</v>
      </c>
      <c r="G10" s="8">
        <f t="shared" si="0"/>
        <v>0.96793893129770991</v>
      </c>
    </row>
    <row r="11" spans="1:7">
      <c r="G11" s="8"/>
    </row>
    <row r="12" spans="1:7">
      <c r="G12" s="8"/>
    </row>
    <row r="17" spans="1:7">
      <c r="A17" s="59" t="s">
        <v>150</v>
      </c>
      <c r="B17" s="59" t="s">
        <v>151</v>
      </c>
    </row>
    <row r="18" spans="1:7">
      <c r="A18" s="59" t="s">
        <v>152</v>
      </c>
      <c r="B18" t="s">
        <v>153</v>
      </c>
      <c r="C18" t="s">
        <v>619</v>
      </c>
      <c r="D18" t="s">
        <v>540</v>
      </c>
      <c r="E18" t="s">
        <v>154</v>
      </c>
    </row>
    <row r="19" spans="1:7">
      <c r="A19" s="7" t="s">
        <v>34</v>
      </c>
      <c r="B19" s="192">
        <v>80</v>
      </c>
      <c r="C19" s="192">
        <v>17</v>
      </c>
      <c r="D19" s="192">
        <v>83</v>
      </c>
      <c r="E19" s="192">
        <v>180</v>
      </c>
      <c r="G19" s="8">
        <f>B19/(B19+C19)</f>
        <v>0.82474226804123707</v>
      </c>
    </row>
    <row r="20" spans="1:7">
      <c r="A20" s="9" t="s">
        <v>81</v>
      </c>
      <c r="B20" s="192">
        <v>9</v>
      </c>
      <c r="C20" s="192">
        <v>3</v>
      </c>
      <c r="D20" s="192">
        <v>11</v>
      </c>
      <c r="E20" s="192">
        <v>23</v>
      </c>
      <c r="G20" s="8">
        <f t="shared" ref="G20:G78" si="1">B20/(B20+C20)</f>
        <v>0.75</v>
      </c>
    </row>
    <row r="21" spans="1:7">
      <c r="A21" s="9" t="s">
        <v>79</v>
      </c>
      <c r="B21" s="192">
        <v>22</v>
      </c>
      <c r="C21" s="192">
        <v>6</v>
      </c>
      <c r="D21" s="192">
        <v>9</v>
      </c>
      <c r="E21" s="192">
        <v>37</v>
      </c>
      <c r="G21" s="8">
        <f t="shared" si="1"/>
        <v>0.7857142857142857</v>
      </c>
    </row>
    <row r="22" spans="1:7">
      <c r="A22" s="9" t="s">
        <v>86</v>
      </c>
      <c r="B22" s="192">
        <v>8</v>
      </c>
      <c r="C22" s="192">
        <v>2</v>
      </c>
      <c r="D22" s="192">
        <v>10</v>
      </c>
      <c r="E22" s="192">
        <v>20</v>
      </c>
      <c r="G22" s="8">
        <f t="shared" si="1"/>
        <v>0.8</v>
      </c>
    </row>
    <row r="23" spans="1:7">
      <c r="A23" s="9" t="s">
        <v>82</v>
      </c>
      <c r="B23" s="192">
        <v>12</v>
      </c>
      <c r="C23" s="192"/>
      <c r="D23" s="192">
        <v>18</v>
      </c>
      <c r="E23" s="192">
        <v>30</v>
      </c>
      <c r="G23" s="8">
        <f t="shared" si="1"/>
        <v>1</v>
      </c>
    </row>
    <row r="24" spans="1:7">
      <c r="A24" s="9" t="s">
        <v>84</v>
      </c>
      <c r="B24" s="192">
        <v>11</v>
      </c>
      <c r="C24" s="192">
        <v>1</v>
      </c>
      <c r="D24" s="192">
        <v>12</v>
      </c>
      <c r="E24" s="192">
        <v>24</v>
      </c>
      <c r="G24" s="8">
        <f t="shared" si="1"/>
        <v>0.91666666666666663</v>
      </c>
    </row>
    <row r="25" spans="1:7">
      <c r="A25" s="9" t="s">
        <v>83</v>
      </c>
      <c r="B25" s="192">
        <v>10</v>
      </c>
      <c r="C25" s="192">
        <v>2</v>
      </c>
      <c r="D25" s="192">
        <v>14</v>
      </c>
      <c r="E25" s="192">
        <v>26</v>
      </c>
      <c r="G25" s="8">
        <f t="shared" si="1"/>
        <v>0.83333333333333337</v>
      </c>
    </row>
    <row r="26" spans="1:7">
      <c r="A26" s="9" t="s">
        <v>85</v>
      </c>
      <c r="B26" s="192">
        <v>8</v>
      </c>
      <c r="C26" s="192">
        <v>3</v>
      </c>
      <c r="D26" s="192">
        <v>9</v>
      </c>
      <c r="E26" s="192">
        <v>20</v>
      </c>
      <c r="G26" s="8">
        <f t="shared" si="1"/>
        <v>0.72727272727272729</v>
      </c>
    </row>
    <row r="27" spans="1:7">
      <c r="A27" s="7" t="s">
        <v>38</v>
      </c>
      <c r="B27" s="192">
        <v>417</v>
      </c>
      <c r="C27" s="192">
        <v>2</v>
      </c>
      <c r="D27" s="192">
        <v>112</v>
      </c>
      <c r="E27" s="192">
        <v>531</v>
      </c>
      <c r="G27" s="8">
        <f t="shared" si="1"/>
        <v>0.99522673031026254</v>
      </c>
    </row>
    <row r="28" spans="1:7">
      <c r="A28" s="9" t="s">
        <v>93</v>
      </c>
      <c r="B28" s="192">
        <v>52</v>
      </c>
      <c r="C28" s="192"/>
      <c r="D28" s="192">
        <v>15</v>
      </c>
      <c r="E28" s="192">
        <v>67</v>
      </c>
      <c r="G28" s="8">
        <f t="shared" si="1"/>
        <v>1</v>
      </c>
    </row>
    <row r="29" spans="1:7">
      <c r="A29" s="9" t="s">
        <v>87</v>
      </c>
      <c r="B29" s="192">
        <v>40</v>
      </c>
      <c r="C29" s="192"/>
      <c r="D29" s="192">
        <v>17</v>
      </c>
      <c r="E29" s="192">
        <v>57</v>
      </c>
      <c r="G29" s="8">
        <f t="shared" si="1"/>
        <v>1</v>
      </c>
    </row>
    <row r="30" spans="1:7">
      <c r="A30" s="9" t="s">
        <v>89</v>
      </c>
      <c r="B30" s="192">
        <v>36</v>
      </c>
      <c r="C30" s="192"/>
      <c r="D30" s="192">
        <v>10</v>
      </c>
      <c r="E30" s="192">
        <v>46</v>
      </c>
      <c r="G30" s="8">
        <f t="shared" si="1"/>
        <v>1</v>
      </c>
    </row>
    <row r="31" spans="1:7">
      <c r="A31" s="9" t="s">
        <v>90</v>
      </c>
      <c r="B31" s="192">
        <v>71</v>
      </c>
      <c r="C31" s="192"/>
      <c r="D31" s="192">
        <v>22</v>
      </c>
      <c r="E31" s="192">
        <v>93</v>
      </c>
      <c r="G31" s="8">
        <f t="shared" si="1"/>
        <v>1</v>
      </c>
    </row>
    <row r="32" spans="1:7">
      <c r="A32" s="9" t="s">
        <v>92</v>
      </c>
      <c r="B32" s="192">
        <v>50</v>
      </c>
      <c r="C32" s="192">
        <v>2</v>
      </c>
      <c r="D32" s="192">
        <v>14</v>
      </c>
      <c r="E32" s="192">
        <v>66</v>
      </c>
      <c r="G32" s="8">
        <f t="shared" si="1"/>
        <v>0.96153846153846156</v>
      </c>
    </row>
    <row r="33" spans="1:7">
      <c r="A33" s="9" t="s">
        <v>88</v>
      </c>
      <c r="B33" s="192">
        <v>44</v>
      </c>
      <c r="C33" s="192"/>
      <c r="D33" s="192">
        <v>7</v>
      </c>
      <c r="E33" s="192">
        <v>51</v>
      </c>
      <c r="G33" s="8">
        <f t="shared" si="1"/>
        <v>1</v>
      </c>
    </row>
    <row r="34" spans="1:7">
      <c r="A34" s="9" t="s">
        <v>95</v>
      </c>
      <c r="B34" s="192">
        <v>51</v>
      </c>
      <c r="C34" s="192"/>
      <c r="D34" s="192">
        <v>3</v>
      </c>
      <c r="E34" s="192">
        <v>54</v>
      </c>
      <c r="G34" s="8">
        <f t="shared" si="1"/>
        <v>1</v>
      </c>
    </row>
    <row r="35" spans="1:7">
      <c r="A35" s="9" t="s">
        <v>250</v>
      </c>
      <c r="B35" s="192">
        <v>73</v>
      </c>
      <c r="C35" s="192"/>
      <c r="D35" s="192">
        <v>24</v>
      </c>
      <c r="E35" s="192">
        <v>97</v>
      </c>
      <c r="G35" s="8">
        <f t="shared" si="1"/>
        <v>1</v>
      </c>
    </row>
    <row r="36" spans="1:7">
      <c r="A36" s="7" t="s">
        <v>42</v>
      </c>
      <c r="B36" s="192">
        <v>296</v>
      </c>
      <c r="C36" s="192">
        <v>4</v>
      </c>
      <c r="D36" s="192">
        <v>112</v>
      </c>
      <c r="E36" s="192">
        <v>412</v>
      </c>
      <c r="G36" s="8">
        <f t="shared" si="1"/>
        <v>0.98666666666666669</v>
      </c>
    </row>
    <row r="37" spans="1:7">
      <c r="A37" s="9" t="s">
        <v>107</v>
      </c>
      <c r="B37" s="192">
        <v>43</v>
      </c>
      <c r="C37" s="192"/>
      <c r="D37" s="192">
        <v>17</v>
      </c>
      <c r="E37" s="192">
        <v>60</v>
      </c>
      <c r="G37" s="8">
        <f t="shared" si="1"/>
        <v>1</v>
      </c>
    </row>
    <row r="38" spans="1:7">
      <c r="A38" s="9" t="s">
        <v>106</v>
      </c>
      <c r="B38" s="192">
        <v>39</v>
      </c>
      <c r="C38" s="192">
        <v>1</v>
      </c>
      <c r="D38" s="192">
        <v>11</v>
      </c>
      <c r="E38" s="192">
        <v>51</v>
      </c>
      <c r="G38" s="8">
        <f t="shared" si="1"/>
        <v>0.97499999999999998</v>
      </c>
    </row>
    <row r="39" spans="1:7">
      <c r="A39" s="9" t="s">
        <v>102</v>
      </c>
      <c r="B39" s="192">
        <v>46</v>
      </c>
      <c r="C39" s="192">
        <v>1</v>
      </c>
      <c r="D39" s="192">
        <v>15</v>
      </c>
      <c r="E39" s="192">
        <v>62</v>
      </c>
      <c r="G39" s="8">
        <f t="shared" si="1"/>
        <v>0.97872340425531912</v>
      </c>
    </row>
    <row r="40" spans="1:7">
      <c r="A40" s="9" t="s">
        <v>105</v>
      </c>
      <c r="B40" s="192">
        <v>64</v>
      </c>
      <c r="C40" s="192"/>
      <c r="D40" s="192">
        <v>35</v>
      </c>
      <c r="E40" s="192">
        <v>99</v>
      </c>
      <c r="G40" s="8">
        <f t="shared" si="1"/>
        <v>1</v>
      </c>
    </row>
    <row r="41" spans="1:7">
      <c r="A41" s="9" t="s">
        <v>99</v>
      </c>
      <c r="B41" s="192">
        <v>62</v>
      </c>
      <c r="C41" s="192">
        <v>1</v>
      </c>
      <c r="D41" s="192">
        <v>8</v>
      </c>
      <c r="E41" s="192">
        <v>71</v>
      </c>
      <c r="G41" s="8">
        <f t="shared" si="1"/>
        <v>0.98412698412698407</v>
      </c>
    </row>
    <row r="42" spans="1:7">
      <c r="A42" s="9" t="s">
        <v>233</v>
      </c>
      <c r="B42" s="192">
        <v>42</v>
      </c>
      <c r="C42" s="192">
        <v>1</v>
      </c>
      <c r="D42" s="192">
        <v>26</v>
      </c>
      <c r="E42" s="192">
        <v>69</v>
      </c>
      <c r="G42" s="8">
        <f t="shared" si="1"/>
        <v>0.97674418604651159</v>
      </c>
    </row>
    <row r="43" spans="1:7">
      <c r="A43" s="7" t="s">
        <v>45</v>
      </c>
      <c r="B43" s="192">
        <v>159</v>
      </c>
      <c r="C43" s="192">
        <v>16</v>
      </c>
      <c r="D43" s="192">
        <v>137</v>
      </c>
      <c r="E43" s="192">
        <v>312</v>
      </c>
      <c r="G43" s="8">
        <f t="shared" si="1"/>
        <v>0.90857142857142859</v>
      </c>
    </row>
    <row r="44" spans="1:7">
      <c r="A44" s="9" t="s">
        <v>118</v>
      </c>
      <c r="B44" s="192">
        <v>27</v>
      </c>
      <c r="C44" s="192">
        <v>1</v>
      </c>
      <c r="D44" s="192">
        <v>25</v>
      </c>
      <c r="E44" s="192">
        <v>53</v>
      </c>
      <c r="G44" s="8">
        <f t="shared" si="1"/>
        <v>0.9642857142857143</v>
      </c>
    </row>
    <row r="45" spans="1:7">
      <c r="A45" s="9" t="s">
        <v>110</v>
      </c>
      <c r="B45" s="192">
        <v>16</v>
      </c>
      <c r="C45" s="192">
        <v>1</v>
      </c>
      <c r="D45" s="192">
        <v>22</v>
      </c>
      <c r="E45" s="192">
        <v>39</v>
      </c>
      <c r="G45" s="8">
        <f t="shared" si="1"/>
        <v>0.94117647058823528</v>
      </c>
    </row>
    <row r="46" spans="1:7">
      <c r="A46" s="9" t="s">
        <v>111</v>
      </c>
      <c r="B46" s="192">
        <v>6</v>
      </c>
      <c r="C46" s="192">
        <v>3</v>
      </c>
      <c r="D46" s="192">
        <v>8</v>
      </c>
      <c r="E46" s="192">
        <v>17</v>
      </c>
      <c r="G46" s="8">
        <f t="shared" si="1"/>
        <v>0.66666666666666663</v>
      </c>
    </row>
    <row r="47" spans="1:7">
      <c r="A47" s="9" t="s">
        <v>109</v>
      </c>
      <c r="B47" s="192">
        <v>2</v>
      </c>
      <c r="C47" s="192"/>
      <c r="D47" s="192">
        <v>5</v>
      </c>
      <c r="E47" s="192">
        <v>7</v>
      </c>
      <c r="G47" s="8">
        <f t="shared" si="1"/>
        <v>1</v>
      </c>
    </row>
    <row r="48" spans="1:7">
      <c r="A48" s="9" t="s">
        <v>113</v>
      </c>
      <c r="B48" s="192">
        <v>6</v>
      </c>
      <c r="C48" s="192">
        <v>4</v>
      </c>
      <c r="D48" s="192">
        <v>6</v>
      </c>
      <c r="E48" s="192">
        <v>16</v>
      </c>
      <c r="G48" s="8">
        <f t="shared" si="1"/>
        <v>0.6</v>
      </c>
    </row>
    <row r="49" spans="1:7">
      <c r="A49" s="9" t="s">
        <v>117</v>
      </c>
      <c r="B49" s="192"/>
      <c r="C49" s="192">
        <v>4</v>
      </c>
      <c r="D49" s="192">
        <v>6</v>
      </c>
      <c r="E49" s="192">
        <v>10</v>
      </c>
      <c r="G49" s="8">
        <f t="shared" si="1"/>
        <v>0</v>
      </c>
    </row>
    <row r="50" spans="1:7">
      <c r="A50" s="9" t="s">
        <v>120</v>
      </c>
      <c r="B50" s="192">
        <v>3</v>
      </c>
      <c r="C50" s="192"/>
      <c r="D50" s="192"/>
      <c r="E50" s="192">
        <v>3</v>
      </c>
      <c r="G50" s="8">
        <f t="shared" si="1"/>
        <v>1</v>
      </c>
    </row>
    <row r="51" spans="1:7">
      <c r="A51" s="9" t="s">
        <v>114</v>
      </c>
      <c r="B51" s="192">
        <v>9</v>
      </c>
      <c r="C51" s="192">
        <v>3</v>
      </c>
      <c r="D51" s="192">
        <v>3</v>
      </c>
      <c r="E51" s="192">
        <v>15</v>
      </c>
      <c r="G51" s="8">
        <f t="shared" si="1"/>
        <v>0.75</v>
      </c>
    </row>
    <row r="52" spans="1:7">
      <c r="A52" s="9" t="s">
        <v>846</v>
      </c>
      <c r="B52" s="192">
        <v>52</v>
      </c>
      <c r="C52" s="192"/>
      <c r="D52" s="192">
        <v>40</v>
      </c>
      <c r="E52" s="192">
        <v>92</v>
      </c>
      <c r="G52" s="8">
        <f t="shared" si="1"/>
        <v>1</v>
      </c>
    </row>
    <row r="53" spans="1:7">
      <c r="A53" s="9" t="s">
        <v>211</v>
      </c>
      <c r="B53" s="192">
        <v>38</v>
      </c>
      <c r="C53" s="192"/>
      <c r="D53" s="192">
        <v>22</v>
      </c>
      <c r="E53" s="192">
        <v>60</v>
      </c>
      <c r="G53" s="8">
        <f t="shared" si="1"/>
        <v>1</v>
      </c>
    </row>
    <row r="54" spans="1:7">
      <c r="A54" s="7" t="s">
        <v>55</v>
      </c>
      <c r="B54" s="192">
        <v>316</v>
      </c>
      <c r="C54" s="192">
        <v>3</v>
      </c>
      <c r="D54" s="192">
        <v>214</v>
      </c>
      <c r="E54" s="192">
        <v>533</v>
      </c>
      <c r="G54" s="8">
        <f t="shared" si="1"/>
        <v>0.99059561128526641</v>
      </c>
    </row>
    <row r="55" spans="1:7">
      <c r="A55" s="9" t="s">
        <v>122</v>
      </c>
      <c r="B55" s="192">
        <v>72</v>
      </c>
      <c r="C55" s="192">
        <v>1</v>
      </c>
      <c r="D55" s="192">
        <v>35</v>
      </c>
      <c r="E55" s="192">
        <v>108</v>
      </c>
      <c r="G55" s="8">
        <f t="shared" si="1"/>
        <v>0.98630136986301364</v>
      </c>
    </row>
    <row r="56" spans="1:7">
      <c r="A56" s="9" t="s">
        <v>228</v>
      </c>
      <c r="B56" s="192">
        <v>112</v>
      </c>
      <c r="C56" s="192"/>
      <c r="D56" s="192">
        <v>112</v>
      </c>
      <c r="E56" s="192">
        <v>224</v>
      </c>
      <c r="G56" s="8">
        <f t="shared" si="1"/>
        <v>1</v>
      </c>
    </row>
    <row r="57" spans="1:7">
      <c r="A57" s="9" t="s">
        <v>731</v>
      </c>
      <c r="B57" s="192">
        <v>67</v>
      </c>
      <c r="C57" s="192"/>
      <c r="D57" s="192">
        <v>30</v>
      </c>
      <c r="E57" s="192">
        <v>97</v>
      </c>
      <c r="G57" s="8">
        <f t="shared" si="1"/>
        <v>1</v>
      </c>
    </row>
    <row r="58" spans="1:7">
      <c r="A58" s="9" t="s">
        <v>728</v>
      </c>
      <c r="B58" s="192">
        <v>65</v>
      </c>
      <c r="C58" s="192">
        <v>2</v>
      </c>
      <c r="D58" s="192">
        <v>37</v>
      </c>
      <c r="E58" s="192">
        <v>104</v>
      </c>
      <c r="G58" s="8">
        <f t="shared" si="1"/>
        <v>0.97014925373134331</v>
      </c>
    </row>
    <row r="59" spans="1:7">
      <c r="A59" s="7" t="s">
        <v>154</v>
      </c>
      <c r="B59" s="192">
        <v>1268</v>
      </c>
      <c r="C59" s="192">
        <v>42</v>
      </c>
      <c r="D59" s="192">
        <v>658</v>
      </c>
      <c r="E59" s="192">
        <v>1968</v>
      </c>
      <c r="G59" s="8">
        <f t="shared" si="1"/>
        <v>0.96793893129770991</v>
      </c>
    </row>
    <row r="60" spans="1:7">
      <c r="G60" s="8" t="e">
        <f t="shared" si="1"/>
        <v>#DIV/0!</v>
      </c>
    </row>
    <row r="61" spans="1:7">
      <c r="G61" s="8" t="e">
        <f t="shared" si="1"/>
        <v>#DIV/0!</v>
      </c>
    </row>
    <row r="62" spans="1:7">
      <c r="G62" s="8" t="e">
        <f t="shared" si="1"/>
        <v>#DIV/0!</v>
      </c>
    </row>
    <row r="63" spans="1:7">
      <c r="G63" s="8" t="e">
        <f t="shared" si="1"/>
        <v>#DIV/0!</v>
      </c>
    </row>
    <row r="64" spans="1:7">
      <c r="G64" s="8" t="e">
        <f t="shared" si="1"/>
        <v>#DIV/0!</v>
      </c>
    </row>
    <row r="65" spans="7:7">
      <c r="G65" s="8" t="e">
        <f t="shared" si="1"/>
        <v>#DIV/0!</v>
      </c>
    </row>
    <row r="66" spans="7:7">
      <c r="G66" s="8" t="e">
        <f t="shared" si="1"/>
        <v>#DIV/0!</v>
      </c>
    </row>
    <row r="67" spans="7:7">
      <c r="G67" s="8" t="e">
        <f t="shared" si="1"/>
        <v>#DIV/0!</v>
      </c>
    </row>
    <row r="68" spans="7:7">
      <c r="G68" s="8" t="e">
        <f t="shared" si="1"/>
        <v>#DIV/0!</v>
      </c>
    </row>
    <row r="69" spans="7:7">
      <c r="G69" s="8" t="e">
        <f t="shared" si="1"/>
        <v>#DIV/0!</v>
      </c>
    </row>
    <row r="70" spans="7:7">
      <c r="G70" s="8" t="e">
        <f t="shared" si="1"/>
        <v>#DIV/0!</v>
      </c>
    </row>
    <row r="71" spans="7:7">
      <c r="G71" s="8" t="e">
        <f t="shared" si="1"/>
        <v>#DIV/0!</v>
      </c>
    </row>
    <row r="72" spans="7:7">
      <c r="G72" s="8" t="e">
        <f t="shared" si="1"/>
        <v>#DIV/0!</v>
      </c>
    </row>
    <row r="73" spans="7:7">
      <c r="G73" s="8" t="e">
        <f t="shared" si="1"/>
        <v>#DIV/0!</v>
      </c>
    </row>
    <row r="74" spans="7:7">
      <c r="G74" s="8" t="e">
        <f t="shared" si="1"/>
        <v>#DIV/0!</v>
      </c>
    </row>
    <row r="75" spans="7:7">
      <c r="G75" s="8" t="e">
        <f t="shared" si="1"/>
        <v>#DIV/0!</v>
      </c>
    </row>
    <row r="76" spans="7:7">
      <c r="G76" s="8" t="e">
        <f t="shared" si="1"/>
        <v>#DIV/0!</v>
      </c>
    </row>
    <row r="77" spans="7:7">
      <c r="G77" s="8" t="e">
        <f t="shared" si="1"/>
        <v>#DIV/0!</v>
      </c>
    </row>
    <row r="78" spans="7:7">
      <c r="G78" s="8" t="e">
        <f t="shared" si="1"/>
        <v>#DIV/0!</v>
      </c>
    </row>
    <row r="79" spans="7:7">
      <c r="G79" s="10"/>
    </row>
    <row r="80" spans="7:7">
      <c r="G80" s="10"/>
    </row>
    <row r="81" spans="7:7">
      <c r="G81" s="1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5978"/>
  <sheetViews>
    <sheetView topLeftCell="AT1" zoomScale="104" workbookViewId="0">
      <selection activeCell="BE2" sqref="BE2"/>
    </sheetView>
  </sheetViews>
  <sheetFormatPr defaultColWidth="9" defaultRowHeight="15"/>
  <cols>
    <col min="1" max="1" width="8.140625" bestFit="1" customWidth="1"/>
    <col min="2" max="2" width="11" customWidth="1"/>
    <col min="3" max="3" width="9.140625" bestFit="1" customWidth="1"/>
    <col min="4" max="4" width="25.140625" customWidth="1"/>
    <col min="5" max="5" width="9.140625" bestFit="1" customWidth="1"/>
    <col min="6" max="6" width="17.85546875" customWidth="1"/>
    <col min="15" max="16" width="14.85546875" bestFit="1" customWidth="1"/>
    <col min="17" max="17" width="9.140625" bestFit="1" customWidth="1"/>
    <col min="19" max="19" width="11" bestFit="1" customWidth="1"/>
    <col min="42" max="42" width="17" customWidth="1"/>
    <col min="47" max="47" width="13.85546875" customWidth="1"/>
    <col min="53" max="53" width="13.85546875" customWidth="1"/>
    <col min="55" max="55" width="13.85546875" customWidth="1"/>
    <col min="58" max="58" width="10.7109375" bestFit="1" customWidth="1"/>
    <col min="61" max="61" width="29.140625" customWidth="1"/>
  </cols>
  <sheetData>
    <row r="1" spans="1:61">
      <c r="A1" s="5" t="s">
        <v>155</v>
      </c>
      <c r="B1" s="5" t="s">
        <v>156</v>
      </c>
      <c r="C1" s="5" t="s">
        <v>157</v>
      </c>
      <c r="D1" s="5" t="s">
        <v>1</v>
      </c>
      <c r="E1" s="5" t="s">
        <v>158</v>
      </c>
      <c r="F1" s="5" t="s">
        <v>159</v>
      </c>
      <c r="G1" s="5" t="s">
        <v>160</v>
      </c>
      <c r="H1" s="5" t="s">
        <v>161</v>
      </c>
      <c r="I1" s="5" t="s">
        <v>162</v>
      </c>
      <c r="J1" s="5" t="s">
        <v>163</v>
      </c>
      <c r="K1" s="5" t="s">
        <v>148</v>
      </c>
      <c r="L1" s="5" t="s">
        <v>164</v>
      </c>
      <c r="M1" s="5" t="s">
        <v>165</v>
      </c>
      <c r="N1" s="5" t="s">
        <v>166</v>
      </c>
      <c r="O1" s="5" t="s">
        <v>167</v>
      </c>
      <c r="P1" s="5" t="s">
        <v>168</v>
      </c>
      <c r="Q1" s="5" t="s">
        <v>169</v>
      </c>
      <c r="R1" s="5" t="s">
        <v>170</v>
      </c>
      <c r="S1" s="5" t="s">
        <v>171</v>
      </c>
      <c r="T1" s="5" t="s">
        <v>172</v>
      </c>
      <c r="U1" s="5" t="s">
        <v>173</v>
      </c>
      <c r="V1" s="5" t="s">
        <v>174</v>
      </c>
      <c r="W1" s="5" t="s">
        <v>175</v>
      </c>
      <c r="X1" s="5" t="s">
        <v>176</v>
      </c>
      <c r="Y1" s="5" t="s">
        <v>177</v>
      </c>
      <c r="Z1" s="5" t="s">
        <v>178</v>
      </c>
      <c r="AA1" s="5" t="s">
        <v>179</v>
      </c>
      <c r="AB1" s="5" t="s">
        <v>180</v>
      </c>
      <c r="AC1" s="5" t="s">
        <v>181</v>
      </c>
      <c r="AD1" s="5" t="s">
        <v>182</v>
      </c>
      <c r="AE1" s="5" t="s">
        <v>183</v>
      </c>
      <c r="AF1" s="5" t="s">
        <v>184</v>
      </c>
      <c r="AG1" s="5" t="s">
        <v>185</v>
      </c>
      <c r="AH1" s="5" t="s">
        <v>186</v>
      </c>
      <c r="AI1" s="5" t="s">
        <v>187</v>
      </c>
      <c r="AJ1" s="5" t="s">
        <v>188</v>
      </c>
      <c r="AK1" s="5" t="s">
        <v>189</v>
      </c>
      <c r="AL1" s="5" t="s">
        <v>190</v>
      </c>
      <c r="AM1" s="5" t="s">
        <v>191</v>
      </c>
      <c r="AN1" s="5" t="s">
        <v>192</v>
      </c>
      <c r="AO1" s="5" t="s">
        <v>193</v>
      </c>
      <c r="AP1" s="5" t="s">
        <v>194</v>
      </c>
      <c r="AQ1" s="5" t="s">
        <v>195</v>
      </c>
      <c r="AR1" s="5" t="s">
        <v>196</v>
      </c>
      <c r="AS1" s="5" t="s">
        <v>197</v>
      </c>
      <c r="AT1" s="5" t="s">
        <v>198</v>
      </c>
      <c r="AU1" s="5" t="s">
        <v>199</v>
      </c>
      <c r="AV1" s="5" t="s">
        <v>200</v>
      </c>
      <c r="AW1" s="5" t="s">
        <v>201</v>
      </c>
      <c r="AX1" s="5" t="s">
        <v>202</v>
      </c>
      <c r="AY1" s="5" t="s">
        <v>203</v>
      </c>
      <c r="AZ1" s="5" t="s">
        <v>204</v>
      </c>
      <c r="BA1" s="5" t="s">
        <v>205</v>
      </c>
      <c r="BB1" s="5" t="s">
        <v>206</v>
      </c>
      <c r="BC1" s="5" t="s">
        <v>546</v>
      </c>
      <c r="BD1" s="191" t="s">
        <v>547</v>
      </c>
      <c r="BE1" s="191" t="s">
        <v>207</v>
      </c>
      <c r="BF1" s="5" t="s">
        <v>208</v>
      </c>
      <c r="BG1" s="5" t="s">
        <v>209</v>
      </c>
      <c r="BH1" s="5" t="s">
        <v>210</v>
      </c>
      <c r="BI1" s="5" t="s">
        <v>78</v>
      </c>
    </row>
    <row r="2" spans="1:61">
      <c r="A2">
        <v>1</v>
      </c>
      <c r="B2">
        <v>1002526272</v>
      </c>
      <c r="C2">
        <v>3</v>
      </c>
      <c r="D2" t="s">
        <v>45</v>
      </c>
      <c r="E2">
        <v>5</v>
      </c>
      <c r="F2" t="s">
        <v>211</v>
      </c>
      <c r="G2" t="s">
        <v>110</v>
      </c>
      <c r="H2" t="s">
        <v>249</v>
      </c>
      <c r="I2" t="s">
        <v>213</v>
      </c>
      <c r="J2" t="s">
        <v>214</v>
      </c>
      <c r="K2" t="s">
        <v>149</v>
      </c>
      <c r="L2" t="s">
        <v>215</v>
      </c>
      <c r="M2" t="s">
        <v>225</v>
      </c>
      <c r="N2" t="s">
        <v>216</v>
      </c>
      <c r="O2" s="57">
        <v>46248.499259259261</v>
      </c>
      <c r="P2" s="57">
        <v>46249.337812500002</v>
      </c>
      <c r="Q2">
        <v>69365970</v>
      </c>
      <c r="S2">
        <v>172616801882</v>
      </c>
      <c r="T2" t="s">
        <v>9766</v>
      </c>
      <c r="U2" t="s">
        <v>3742</v>
      </c>
      <c r="V2" t="s">
        <v>9767</v>
      </c>
      <c r="Z2">
        <v>118.7327141</v>
      </c>
      <c r="AA2">
        <v>-8.4568989999999999</v>
      </c>
      <c r="AB2" t="s">
        <v>9768</v>
      </c>
      <c r="AC2" t="s">
        <v>237</v>
      </c>
      <c r="AL2" t="s">
        <v>218</v>
      </c>
      <c r="AM2" t="s">
        <v>9769</v>
      </c>
      <c r="AN2" t="s">
        <v>6</v>
      </c>
      <c r="AO2" t="s">
        <v>9770</v>
      </c>
      <c r="AP2" s="57">
        <v>46249.333333333336</v>
      </c>
      <c r="AR2" t="s">
        <v>18</v>
      </c>
      <c r="AS2" t="s">
        <v>249</v>
      </c>
      <c r="AT2" t="s">
        <v>231</v>
      </c>
      <c r="AV2" t="s">
        <v>227</v>
      </c>
      <c r="AW2" t="s">
        <v>1010</v>
      </c>
      <c r="AX2" t="s">
        <v>223</v>
      </c>
      <c r="BA2" s="57">
        <v>46249.333333333336</v>
      </c>
      <c r="BB2" t="s">
        <v>9769</v>
      </c>
      <c r="BF2" s="6" t="e">
        <f>DATE(BC2,BD2,BE2)</f>
        <v>#NUM!</v>
      </c>
      <c r="BG2" t="e">
        <f>BF2-BA2</f>
        <v>#NUM!</v>
      </c>
      <c r="BH2" t="e">
        <f>IF(BG2=1,"COMPLY",IF(BG2&lt;1,"COMPLY","NOT COMPLY"))</f>
        <v>#NUM!</v>
      </c>
      <c r="BI2" t="str">
        <f>VLOOKUP(H2,Sheet2!$A$1:$B$270,2,FALSE)</f>
        <v>BIMA</v>
      </c>
    </row>
    <row r="3" spans="1:61">
      <c r="A3">
        <v>2</v>
      </c>
      <c r="B3">
        <v>1002529791</v>
      </c>
      <c r="C3">
        <v>3</v>
      </c>
      <c r="D3" t="s">
        <v>38</v>
      </c>
      <c r="E3">
        <v>5</v>
      </c>
      <c r="F3" t="s">
        <v>90</v>
      </c>
      <c r="G3" t="s">
        <v>90</v>
      </c>
      <c r="H3" t="s">
        <v>354</v>
      </c>
      <c r="I3" t="s">
        <v>213</v>
      </c>
      <c r="J3" t="s">
        <v>214</v>
      </c>
      <c r="K3" t="s">
        <v>149</v>
      </c>
      <c r="L3" t="s">
        <v>215</v>
      </c>
      <c r="M3" t="s">
        <v>76</v>
      </c>
      <c r="N3" t="s">
        <v>216</v>
      </c>
      <c r="O3" s="57">
        <v>46250.6096875</v>
      </c>
      <c r="P3" s="57">
        <v>46251.618298611109</v>
      </c>
      <c r="Q3">
        <v>69367609</v>
      </c>
      <c r="S3">
        <v>152639219501</v>
      </c>
      <c r="T3" t="s">
        <v>9771</v>
      </c>
      <c r="U3" t="s">
        <v>9772</v>
      </c>
      <c r="V3" t="s">
        <v>9773</v>
      </c>
      <c r="Z3">
        <v>112.259882</v>
      </c>
      <c r="AA3">
        <v>-7.8231719999999996</v>
      </c>
      <c r="AB3" t="s">
        <v>9774</v>
      </c>
      <c r="AC3" t="s">
        <v>237</v>
      </c>
      <c r="AL3" t="s">
        <v>218</v>
      </c>
      <c r="AM3" t="s">
        <v>9775</v>
      </c>
      <c r="AN3" t="s">
        <v>6</v>
      </c>
      <c r="AO3" t="s">
        <v>9776</v>
      </c>
      <c r="AP3" s="57">
        <v>46251.541666666664</v>
      </c>
      <c r="AR3" t="s">
        <v>219</v>
      </c>
      <c r="AS3" t="s">
        <v>354</v>
      </c>
      <c r="AT3" t="s">
        <v>231</v>
      </c>
      <c r="AU3">
        <v>20260817</v>
      </c>
      <c r="AV3" t="s">
        <v>222</v>
      </c>
      <c r="AW3" t="s">
        <v>642</v>
      </c>
      <c r="AX3" t="s">
        <v>223</v>
      </c>
      <c r="BA3" s="57">
        <v>46251.541666666664</v>
      </c>
      <c r="BB3" t="s">
        <v>9775</v>
      </c>
      <c r="BC3">
        <v>2026</v>
      </c>
      <c r="BD3">
        <v>8</v>
      </c>
      <c r="BE3">
        <v>17</v>
      </c>
      <c r="BF3" s="6">
        <f t="shared" ref="BF3:BF66" si="0">DATE(BC3,BD3,BE3)</f>
        <v>46251</v>
      </c>
      <c r="BG3">
        <f t="shared" ref="BG3:BG66" si="1">BF3-BA3</f>
        <v>-0.54166666666424135</v>
      </c>
      <c r="BH3" t="str">
        <f t="shared" ref="BH3:BH66" si="2">IF(BG3=1,"COMPLY",IF(BG3&lt;1,"COMPLY","NOT COMPLY"))</f>
        <v>COMPLY</v>
      </c>
      <c r="BI3" t="str">
        <f>VLOOKUP(H3,Sheet2!$A$1:$B$270,2,FALSE)</f>
        <v>KEDIRI</v>
      </c>
    </row>
    <row r="4" spans="1:61">
      <c r="A4">
        <v>3</v>
      </c>
      <c r="B4">
        <v>1002504852</v>
      </c>
      <c r="C4">
        <v>3</v>
      </c>
      <c r="D4" t="s">
        <v>45</v>
      </c>
      <c r="E4">
        <v>5</v>
      </c>
      <c r="F4" t="s">
        <v>211</v>
      </c>
      <c r="G4" t="s">
        <v>118</v>
      </c>
      <c r="H4" t="s">
        <v>212</v>
      </c>
      <c r="I4" t="s">
        <v>213</v>
      </c>
      <c r="J4" t="s">
        <v>214</v>
      </c>
      <c r="K4" t="s">
        <v>149</v>
      </c>
      <c r="L4" t="s">
        <v>215</v>
      </c>
      <c r="M4" t="s">
        <v>575</v>
      </c>
      <c r="N4" t="s">
        <v>216</v>
      </c>
      <c r="O4" s="57">
        <v>46235.711759259262</v>
      </c>
      <c r="P4" s="57">
        <v>46237.666296296295</v>
      </c>
      <c r="Q4">
        <v>69356869</v>
      </c>
      <c r="S4">
        <v>172606791709</v>
      </c>
      <c r="T4" t="s">
        <v>1214</v>
      </c>
      <c r="U4" t="s">
        <v>1215</v>
      </c>
      <c r="V4" t="s">
        <v>1216</v>
      </c>
      <c r="Z4">
        <v>117.4378584</v>
      </c>
      <c r="AA4">
        <v>-8.6448596000000002</v>
      </c>
      <c r="AB4" t="s">
        <v>1217</v>
      </c>
      <c r="AC4" t="s">
        <v>237</v>
      </c>
      <c r="AL4" t="s">
        <v>218</v>
      </c>
      <c r="AM4" t="s">
        <v>1218</v>
      </c>
      <c r="AN4" t="s">
        <v>6</v>
      </c>
      <c r="AO4" s="57">
        <v>46030.715254629627</v>
      </c>
      <c r="AP4" s="57">
        <v>46236.625</v>
      </c>
      <c r="AQ4" t="s">
        <v>903</v>
      </c>
      <c r="AR4" t="s">
        <v>14</v>
      </c>
      <c r="AS4" t="s">
        <v>212</v>
      </c>
      <c r="AT4" t="s">
        <v>231</v>
      </c>
      <c r="AV4" t="s">
        <v>1219</v>
      </c>
      <c r="AW4" t="s">
        <v>1010</v>
      </c>
      <c r="AX4" t="s">
        <v>223</v>
      </c>
      <c r="BA4" s="57">
        <v>46236.625</v>
      </c>
      <c r="BB4" t="s">
        <v>1218</v>
      </c>
      <c r="BF4" s="6" t="e">
        <f t="shared" si="0"/>
        <v>#NUM!</v>
      </c>
      <c r="BG4" t="e">
        <f t="shared" si="1"/>
        <v>#NUM!</v>
      </c>
      <c r="BH4" t="e">
        <f t="shared" si="2"/>
        <v>#NUM!</v>
      </c>
      <c r="BI4" t="str">
        <f>VLOOKUP(H4,Sheet2!$A$1:$B$270,2,FALSE)</f>
        <v>SUMBAWA</v>
      </c>
    </row>
    <row r="5" spans="1:61">
      <c r="A5">
        <v>4</v>
      </c>
      <c r="B5">
        <v>1002528407</v>
      </c>
      <c r="C5">
        <v>3</v>
      </c>
      <c r="D5" t="s">
        <v>38</v>
      </c>
      <c r="E5">
        <v>5</v>
      </c>
      <c r="F5" t="s">
        <v>90</v>
      </c>
      <c r="G5" t="s">
        <v>93</v>
      </c>
      <c r="H5" t="s">
        <v>302</v>
      </c>
      <c r="I5" t="s">
        <v>213</v>
      </c>
      <c r="J5" t="s">
        <v>214</v>
      </c>
      <c r="K5" t="s">
        <v>149</v>
      </c>
      <c r="L5" t="s">
        <v>215</v>
      </c>
      <c r="M5" t="s">
        <v>586</v>
      </c>
      <c r="N5" t="s">
        <v>216</v>
      </c>
      <c r="O5" s="57">
        <v>46249.582604166666</v>
      </c>
      <c r="P5" s="57">
        <v>46252.450104166666</v>
      </c>
      <c r="Q5">
        <v>69366938</v>
      </c>
      <c r="S5">
        <v>152611229897</v>
      </c>
      <c r="T5" t="s">
        <v>9777</v>
      </c>
      <c r="U5" t="s">
        <v>9778</v>
      </c>
      <c r="V5" t="s">
        <v>9779</v>
      </c>
      <c r="Z5">
        <v>112.038092091679</v>
      </c>
      <c r="AA5">
        <v>-7.5985629036849902</v>
      </c>
      <c r="AB5" t="s">
        <v>9780</v>
      </c>
      <c r="AC5" t="s">
        <v>217</v>
      </c>
      <c r="AL5" t="s">
        <v>218</v>
      </c>
      <c r="AM5" t="s">
        <v>9781</v>
      </c>
      <c r="AN5" t="s">
        <v>6</v>
      </c>
      <c r="AO5" t="s">
        <v>9782</v>
      </c>
      <c r="AP5" s="57">
        <v>46250.541666666664</v>
      </c>
      <c r="AQ5" t="s">
        <v>248</v>
      </c>
      <c r="AR5" t="s">
        <v>14</v>
      </c>
      <c r="AS5" t="s">
        <v>302</v>
      </c>
      <c r="AT5" t="s">
        <v>231</v>
      </c>
      <c r="AV5" t="s">
        <v>587</v>
      </c>
      <c r="AW5" t="s">
        <v>1023</v>
      </c>
      <c r="AX5" t="s">
        <v>223</v>
      </c>
      <c r="BA5" s="57">
        <v>46250.541666666664</v>
      </c>
      <c r="BB5" t="s">
        <v>9781</v>
      </c>
      <c r="BF5" s="6" t="e">
        <f t="shared" si="0"/>
        <v>#NUM!</v>
      </c>
      <c r="BG5" t="e">
        <f t="shared" si="1"/>
        <v>#NUM!</v>
      </c>
      <c r="BH5" t="e">
        <f t="shared" si="2"/>
        <v>#NUM!</v>
      </c>
      <c r="BI5" t="str">
        <f>VLOOKUP(H5,Sheet2!$A$1:$B$270,2,FALSE)</f>
        <v>NGANJUK</v>
      </c>
    </row>
    <row r="6" spans="1:61">
      <c r="A6">
        <v>5</v>
      </c>
      <c r="B6">
        <v>1002505980</v>
      </c>
      <c r="C6">
        <v>3</v>
      </c>
      <c r="D6" t="s">
        <v>59</v>
      </c>
      <c r="E6">
        <v>4</v>
      </c>
      <c r="F6" t="s">
        <v>224</v>
      </c>
      <c r="G6" t="s">
        <v>607</v>
      </c>
      <c r="H6" t="s">
        <v>961</v>
      </c>
      <c r="I6" t="s">
        <v>213</v>
      </c>
      <c r="J6" t="s">
        <v>214</v>
      </c>
      <c r="K6" t="s">
        <v>149</v>
      </c>
      <c r="L6" t="s">
        <v>215</v>
      </c>
      <c r="M6" t="s">
        <v>76</v>
      </c>
      <c r="N6" t="s">
        <v>216</v>
      </c>
      <c r="O6" s="57">
        <v>46237.513842592591</v>
      </c>
      <c r="P6" s="57">
        <v>46238.591446759259</v>
      </c>
      <c r="Q6">
        <v>69357450</v>
      </c>
      <c r="S6">
        <v>146391108637</v>
      </c>
      <c r="T6" t="s">
        <v>1227</v>
      </c>
      <c r="U6" t="s">
        <v>1228</v>
      </c>
      <c r="V6" t="s">
        <v>1229</v>
      </c>
      <c r="Z6">
        <v>108.77165973186401</v>
      </c>
      <c r="AA6">
        <v>-7.2986093593107597</v>
      </c>
      <c r="AB6" t="s">
        <v>1230</v>
      </c>
      <c r="AC6" t="s">
        <v>237</v>
      </c>
      <c r="AL6" t="s">
        <v>218</v>
      </c>
      <c r="AM6" t="s">
        <v>1231</v>
      </c>
      <c r="AN6" t="s">
        <v>6</v>
      </c>
      <c r="AO6" s="57">
        <v>46089.517650462964</v>
      </c>
      <c r="AP6" s="57">
        <v>46239.333333333336</v>
      </c>
      <c r="AR6" t="s">
        <v>219</v>
      </c>
      <c r="AS6" t="s">
        <v>961</v>
      </c>
      <c r="AT6" t="s">
        <v>231</v>
      </c>
      <c r="AU6">
        <v>20260804</v>
      </c>
      <c r="AV6" t="s">
        <v>222</v>
      </c>
      <c r="AW6" t="s">
        <v>238</v>
      </c>
      <c r="AX6" t="s">
        <v>223</v>
      </c>
      <c r="BA6" s="57">
        <v>46239.333333333336</v>
      </c>
      <c r="BB6" t="s">
        <v>1231</v>
      </c>
      <c r="BC6">
        <v>2026</v>
      </c>
      <c r="BD6">
        <v>8</v>
      </c>
      <c r="BE6">
        <v>4</v>
      </c>
      <c r="BF6" s="6">
        <f t="shared" si="0"/>
        <v>46238</v>
      </c>
      <c r="BG6">
        <f t="shared" si="1"/>
        <v>-1.3333333333357587</v>
      </c>
      <c r="BH6" t="str">
        <f t="shared" si="2"/>
        <v>COMPLY</v>
      </c>
      <c r="BI6" t="e">
        <f>VLOOKUP(H6,Sheet2!$A$1:$B$270,2,FALSE)</f>
        <v>#N/A</v>
      </c>
    </row>
    <row r="7" spans="1:61">
      <c r="A7">
        <v>6</v>
      </c>
      <c r="B7">
        <v>1002519170</v>
      </c>
      <c r="C7">
        <v>3</v>
      </c>
      <c r="D7" t="s">
        <v>45</v>
      </c>
      <c r="E7">
        <v>5</v>
      </c>
      <c r="F7" t="s">
        <v>211</v>
      </c>
      <c r="G7" t="s">
        <v>115</v>
      </c>
      <c r="H7" t="s">
        <v>279</v>
      </c>
      <c r="I7" t="s">
        <v>213</v>
      </c>
      <c r="J7" t="s">
        <v>214</v>
      </c>
      <c r="K7" t="s">
        <v>149</v>
      </c>
      <c r="L7" t="s">
        <v>215</v>
      </c>
      <c r="M7" t="s">
        <v>236</v>
      </c>
      <c r="N7" t="s">
        <v>216</v>
      </c>
      <c r="O7" s="57">
        <v>46245.419803240744</v>
      </c>
      <c r="P7" s="57">
        <v>46245.577268518522</v>
      </c>
      <c r="Q7">
        <v>69361492</v>
      </c>
      <c r="T7" t="s">
        <v>5006</v>
      </c>
      <c r="V7" t="s">
        <v>5008</v>
      </c>
      <c r="Z7">
        <v>116.40271</v>
      </c>
      <c r="AA7">
        <v>-8.6959169999999997</v>
      </c>
      <c r="AB7" t="s">
        <v>5009</v>
      </c>
      <c r="AC7" t="s">
        <v>1013</v>
      </c>
      <c r="AL7" t="s">
        <v>218</v>
      </c>
      <c r="AM7" t="s">
        <v>5010</v>
      </c>
      <c r="AN7" t="s">
        <v>6</v>
      </c>
      <c r="AO7" s="57">
        <v>46334.42396990741</v>
      </c>
      <c r="AP7" s="57">
        <v>46243</v>
      </c>
      <c r="AR7" t="s">
        <v>312</v>
      </c>
      <c r="AS7" t="s">
        <v>279</v>
      </c>
      <c r="AT7" t="s">
        <v>231</v>
      </c>
      <c r="AV7" t="s">
        <v>6952</v>
      </c>
      <c r="AW7" t="s">
        <v>1014</v>
      </c>
      <c r="AX7" t="s">
        <v>223</v>
      </c>
      <c r="BA7" s="57">
        <v>46243.541666666664</v>
      </c>
      <c r="BB7" t="s">
        <v>5010</v>
      </c>
      <c r="BF7" s="6" t="e">
        <f t="shared" si="0"/>
        <v>#NUM!</v>
      </c>
      <c r="BG7" t="e">
        <f t="shared" si="1"/>
        <v>#NUM!</v>
      </c>
      <c r="BH7" t="e">
        <f t="shared" si="2"/>
        <v>#NUM!</v>
      </c>
      <c r="BI7" t="str">
        <f>VLOOKUP(H7,Sheet2!$A$1:$B$270,2,FALSE)</f>
        <v>SELONG</v>
      </c>
    </row>
    <row r="8" spans="1:61">
      <c r="A8">
        <v>7</v>
      </c>
      <c r="B8">
        <v>1002532821</v>
      </c>
      <c r="C8">
        <v>3</v>
      </c>
      <c r="D8" t="s">
        <v>59</v>
      </c>
      <c r="E8">
        <v>4</v>
      </c>
      <c r="F8" t="s">
        <v>224</v>
      </c>
      <c r="G8" t="s">
        <v>581</v>
      </c>
      <c r="H8" t="s">
        <v>647</v>
      </c>
      <c r="I8" t="s">
        <v>213</v>
      </c>
      <c r="J8" t="s">
        <v>214</v>
      </c>
      <c r="K8" t="s">
        <v>149</v>
      </c>
      <c r="M8" t="s">
        <v>258</v>
      </c>
      <c r="N8" t="s">
        <v>216</v>
      </c>
      <c r="O8" s="57">
        <v>46252.487835648149</v>
      </c>
      <c r="P8" s="57">
        <v>46252.585590277777</v>
      </c>
      <c r="Q8">
        <v>69366330</v>
      </c>
      <c r="S8">
        <v>143363112390</v>
      </c>
      <c r="T8" t="s">
        <v>10054</v>
      </c>
      <c r="U8" t="s">
        <v>12149</v>
      </c>
      <c r="V8" t="s">
        <v>12822</v>
      </c>
      <c r="Z8">
        <v>109.3472045</v>
      </c>
      <c r="AA8">
        <v>-7.3725953999999998</v>
      </c>
      <c r="AB8" t="s">
        <v>10057</v>
      </c>
      <c r="AC8" t="s">
        <v>290</v>
      </c>
      <c r="AL8" t="s">
        <v>218</v>
      </c>
      <c r="AM8" t="s">
        <v>12823</v>
      </c>
      <c r="AN8" t="s">
        <v>6</v>
      </c>
      <c r="AO8" t="s">
        <v>12824</v>
      </c>
      <c r="AR8" t="s">
        <v>259</v>
      </c>
      <c r="AS8" t="s">
        <v>647</v>
      </c>
      <c r="AT8" t="s">
        <v>231</v>
      </c>
      <c r="AV8" t="s">
        <v>260</v>
      </c>
      <c r="AW8" t="s">
        <v>634</v>
      </c>
      <c r="AX8" t="s">
        <v>223</v>
      </c>
      <c r="BA8" s="57">
        <v>46252.291666666664</v>
      </c>
      <c r="BB8" t="s">
        <v>12823</v>
      </c>
      <c r="BF8" s="6" t="e">
        <f t="shared" si="0"/>
        <v>#NUM!</v>
      </c>
      <c r="BG8" t="e">
        <f t="shared" si="1"/>
        <v>#NUM!</v>
      </c>
      <c r="BH8" t="e">
        <f t="shared" si="2"/>
        <v>#NUM!</v>
      </c>
      <c r="BI8" t="e">
        <f>VLOOKUP(H8,Sheet2!$A$1:$B$270,2,FALSE)</f>
        <v>#N/A</v>
      </c>
    </row>
    <row r="9" spans="1:61">
      <c r="A9">
        <v>8</v>
      </c>
      <c r="B9">
        <v>1002505392</v>
      </c>
      <c r="C9">
        <v>3</v>
      </c>
      <c r="D9" t="s">
        <v>55</v>
      </c>
      <c r="E9">
        <v>5</v>
      </c>
      <c r="F9" t="s">
        <v>228</v>
      </c>
      <c r="G9" t="s">
        <v>121</v>
      </c>
      <c r="H9" t="s">
        <v>447</v>
      </c>
      <c r="I9" t="s">
        <v>213</v>
      </c>
      <c r="J9" t="s">
        <v>214</v>
      </c>
      <c r="K9" t="s">
        <v>149</v>
      </c>
      <c r="L9" t="s">
        <v>215</v>
      </c>
      <c r="M9" t="s">
        <v>76</v>
      </c>
      <c r="N9" t="s">
        <v>216</v>
      </c>
      <c r="O9" s="57">
        <v>46236.724953703706</v>
      </c>
      <c r="P9" s="57">
        <v>46237.72283564815</v>
      </c>
      <c r="Q9">
        <v>69357105</v>
      </c>
      <c r="S9">
        <v>152438901261</v>
      </c>
      <c r="T9" t="s">
        <v>1237</v>
      </c>
      <c r="U9" t="s">
        <v>1238</v>
      </c>
      <c r="V9" t="s">
        <v>1239</v>
      </c>
      <c r="Z9">
        <v>113.339274935424</v>
      </c>
      <c r="AA9">
        <v>-7.1195809693231</v>
      </c>
      <c r="AB9" t="s">
        <v>1240</v>
      </c>
      <c r="AC9" t="s">
        <v>217</v>
      </c>
      <c r="AL9" t="s">
        <v>218</v>
      </c>
      <c r="AM9" t="s">
        <v>1241</v>
      </c>
      <c r="AN9" t="s">
        <v>6</v>
      </c>
      <c r="AO9" s="57">
        <v>46061.725821759261</v>
      </c>
      <c r="AP9" s="57">
        <v>46237.625</v>
      </c>
      <c r="AR9" t="s">
        <v>219</v>
      </c>
      <c r="AS9" t="s">
        <v>447</v>
      </c>
      <c r="AT9" t="s">
        <v>221</v>
      </c>
      <c r="AU9">
        <v>20260803</v>
      </c>
      <c r="AV9" t="s">
        <v>222</v>
      </c>
      <c r="AW9" t="s">
        <v>979</v>
      </c>
      <c r="AX9" t="s">
        <v>223</v>
      </c>
      <c r="BA9" s="57">
        <v>46237.625</v>
      </c>
      <c r="BB9" t="s">
        <v>1241</v>
      </c>
      <c r="BC9">
        <v>2026</v>
      </c>
      <c r="BD9">
        <v>8</v>
      </c>
      <c r="BE9">
        <v>3</v>
      </c>
      <c r="BF9" s="6">
        <f t="shared" si="0"/>
        <v>46237</v>
      </c>
      <c r="BG9">
        <f t="shared" si="1"/>
        <v>-0.625</v>
      </c>
      <c r="BH9" t="str">
        <f t="shared" si="2"/>
        <v>COMPLY</v>
      </c>
      <c r="BI9" t="str">
        <f>VLOOKUP(H9,Sheet2!$A$1:$B$270,2,FALSE)</f>
        <v>MADURA</v>
      </c>
    </row>
    <row r="10" spans="1:61">
      <c r="A10">
        <v>9</v>
      </c>
      <c r="B10">
        <v>1002533060</v>
      </c>
      <c r="C10">
        <v>3</v>
      </c>
      <c r="D10" t="s">
        <v>49</v>
      </c>
      <c r="E10">
        <v>4</v>
      </c>
      <c r="F10" t="s">
        <v>252</v>
      </c>
      <c r="G10" t="s">
        <v>929</v>
      </c>
      <c r="H10" t="s">
        <v>4775</v>
      </c>
      <c r="I10" t="s">
        <v>213</v>
      </c>
      <c r="J10" t="s">
        <v>214</v>
      </c>
      <c r="K10" t="s">
        <v>149</v>
      </c>
      <c r="L10" t="s">
        <v>215</v>
      </c>
      <c r="M10" t="s">
        <v>240</v>
      </c>
      <c r="N10" t="s">
        <v>216</v>
      </c>
      <c r="O10" s="57">
        <v>46252.543715277781</v>
      </c>
      <c r="P10" s="57">
        <v>46252.544479166667</v>
      </c>
      <c r="Q10">
        <v>69368955</v>
      </c>
      <c r="S10">
        <v>142200200915</v>
      </c>
      <c r="T10" t="s">
        <v>12825</v>
      </c>
      <c r="U10" t="s">
        <v>12826</v>
      </c>
      <c r="V10" t="s">
        <v>12827</v>
      </c>
      <c r="Z10">
        <v>109.894355</v>
      </c>
      <c r="AA10">
        <v>-6.978224</v>
      </c>
      <c r="AB10" t="s">
        <v>12828</v>
      </c>
      <c r="AC10" t="s">
        <v>237</v>
      </c>
      <c r="AL10" t="s">
        <v>218</v>
      </c>
      <c r="AM10" t="s">
        <v>12829</v>
      </c>
      <c r="AN10" t="s">
        <v>6</v>
      </c>
      <c r="AO10" t="s">
        <v>12830</v>
      </c>
      <c r="AP10" s="57">
        <v>46253.541666666664</v>
      </c>
      <c r="AR10" t="s">
        <v>241</v>
      </c>
      <c r="AS10" t="s">
        <v>4775</v>
      </c>
      <c r="AT10" t="s">
        <v>231</v>
      </c>
      <c r="AV10" t="s">
        <v>240</v>
      </c>
      <c r="AW10" t="s">
        <v>1012</v>
      </c>
      <c r="AX10" t="s">
        <v>223</v>
      </c>
      <c r="BA10" s="57">
        <v>46253.541666666664</v>
      </c>
      <c r="BB10" t="s">
        <v>12829</v>
      </c>
      <c r="BF10" s="6" t="e">
        <f t="shared" si="0"/>
        <v>#NUM!</v>
      </c>
      <c r="BG10" t="e">
        <f t="shared" si="1"/>
        <v>#NUM!</v>
      </c>
      <c r="BH10" t="e">
        <f t="shared" si="2"/>
        <v>#NUM!</v>
      </c>
      <c r="BI10" t="e">
        <f>VLOOKUP(H10,Sheet2!$A$1:$B$270,2,FALSE)</f>
        <v>#N/A</v>
      </c>
    </row>
    <row r="11" spans="1:61">
      <c r="A11">
        <v>10</v>
      </c>
      <c r="B11">
        <v>1002525741</v>
      </c>
      <c r="C11">
        <v>3</v>
      </c>
      <c r="D11" t="s">
        <v>55</v>
      </c>
      <c r="E11">
        <v>5</v>
      </c>
      <c r="F11" t="s">
        <v>228</v>
      </c>
      <c r="G11" t="s">
        <v>127</v>
      </c>
      <c r="H11" t="s">
        <v>432</v>
      </c>
      <c r="I11" t="s">
        <v>213</v>
      </c>
      <c r="J11" t="s">
        <v>214</v>
      </c>
      <c r="K11" t="s">
        <v>149</v>
      </c>
      <c r="L11" t="s">
        <v>215</v>
      </c>
      <c r="M11" t="s">
        <v>76</v>
      </c>
      <c r="N11" t="s">
        <v>216</v>
      </c>
      <c r="O11" s="57">
        <v>46248.415937500002</v>
      </c>
      <c r="P11" s="57">
        <v>46249.58084490741</v>
      </c>
      <c r="Q11">
        <v>69365739</v>
      </c>
      <c r="S11">
        <v>152427205708</v>
      </c>
      <c r="T11" t="s">
        <v>9783</v>
      </c>
      <c r="U11" t="s">
        <v>9784</v>
      </c>
      <c r="V11" t="s">
        <v>9785</v>
      </c>
      <c r="Z11">
        <v>113.578415997326</v>
      </c>
      <c r="AA11">
        <v>-6.9802076437713998</v>
      </c>
      <c r="AB11" t="s">
        <v>9786</v>
      </c>
      <c r="AC11" t="s">
        <v>217</v>
      </c>
      <c r="AL11" t="s">
        <v>218</v>
      </c>
      <c r="AM11" t="s">
        <v>9787</v>
      </c>
      <c r="AN11" t="s">
        <v>6</v>
      </c>
      <c r="AO11" t="s">
        <v>9788</v>
      </c>
      <c r="AP11" s="57">
        <v>46249.333333333336</v>
      </c>
      <c r="AR11" t="s">
        <v>219</v>
      </c>
      <c r="AS11" t="s">
        <v>432</v>
      </c>
      <c r="AT11" t="s">
        <v>231</v>
      </c>
      <c r="AU11">
        <v>20260815</v>
      </c>
      <c r="AV11" t="s">
        <v>222</v>
      </c>
      <c r="AW11" t="s">
        <v>1021</v>
      </c>
      <c r="AX11" t="s">
        <v>223</v>
      </c>
      <c r="BA11" s="57">
        <v>46249.333333333336</v>
      </c>
      <c r="BB11" t="s">
        <v>9787</v>
      </c>
      <c r="BC11">
        <v>2026</v>
      </c>
      <c r="BD11">
        <v>8</v>
      </c>
      <c r="BE11">
        <v>15</v>
      </c>
      <c r="BF11" s="6">
        <f t="shared" si="0"/>
        <v>46249</v>
      </c>
      <c r="BG11">
        <f t="shared" si="1"/>
        <v>-0.33333333333575865</v>
      </c>
      <c r="BH11" t="str">
        <f t="shared" si="2"/>
        <v>COMPLY</v>
      </c>
      <c r="BI11" t="str">
        <f>VLOOKUP(H11,Sheet2!$A$1:$B$270,2,FALSE)</f>
        <v>MADURA</v>
      </c>
    </row>
    <row r="12" spans="1:61">
      <c r="A12">
        <v>11</v>
      </c>
      <c r="B12">
        <v>1002512830</v>
      </c>
      <c r="C12">
        <v>3</v>
      </c>
      <c r="D12" t="s">
        <v>34</v>
      </c>
      <c r="E12">
        <v>5</v>
      </c>
      <c r="F12" t="s">
        <v>585</v>
      </c>
      <c r="G12" t="s">
        <v>83</v>
      </c>
      <c r="H12" t="s">
        <v>389</v>
      </c>
      <c r="I12" t="s">
        <v>213</v>
      </c>
      <c r="J12" t="s">
        <v>214</v>
      </c>
      <c r="K12" t="s">
        <v>149</v>
      </c>
      <c r="L12" t="s">
        <v>215</v>
      </c>
      <c r="M12" t="s">
        <v>575</v>
      </c>
      <c r="N12" t="s">
        <v>216</v>
      </c>
      <c r="O12" s="57">
        <v>46240.631203703706</v>
      </c>
      <c r="P12" s="57">
        <v>46243.678819444445</v>
      </c>
      <c r="Q12">
        <v>69360114</v>
      </c>
      <c r="S12">
        <v>172422212689</v>
      </c>
      <c r="T12" t="s">
        <v>1242</v>
      </c>
      <c r="U12" t="s">
        <v>1243</v>
      </c>
      <c r="V12" t="s">
        <v>1244</v>
      </c>
      <c r="Z12">
        <v>115.25310570000001</v>
      </c>
      <c r="AA12">
        <v>-8.6396125000000001</v>
      </c>
      <c r="AB12" t="s">
        <v>1245</v>
      </c>
      <c r="AC12" t="s">
        <v>237</v>
      </c>
      <c r="AL12" t="s">
        <v>218</v>
      </c>
      <c r="AM12" t="s">
        <v>1246</v>
      </c>
      <c r="AN12" t="s">
        <v>6</v>
      </c>
      <c r="AO12" s="57">
        <v>46181.642870370371</v>
      </c>
      <c r="AP12" s="57">
        <v>46241.541666666664</v>
      </c>
      <c r="AQ12" t="s">
        <v>248</v>
      </c>
      <c r="AR12" t="s">
        <v>14</v>
      </c>
      <c r="AS12" t="s">
        <v>389</v>
      </c>
      <c r="AT12" t="s">
        <v>231</v>
      </c>
      <c r="AV12" t="s">
        <v>4449</v>
      </c>
      <c r="AW12" t="s">
        <v>1018</v>
      </c>
      <c r="AX12" t="s">
        <v>223</v>
      </c>
      <c r="BA12" s="57">
        <v>46241.541666666664</v>
      </c>
      <c r="BB12" t="s">
        <v>1246</v>
      </c>
      <c r="BF12" s="6" t="e">
        <f t="shared" si="0"/>
        <v>#NUM!</v>
      </c>
      <c r="BG12" t="e">
        <f t="shared" si="1"/>
        <v>#NUM!</v>
      </c>
      <c r="BH12" t="e">
        <f t="shared" si="2"/>
        <v>#NUM!</v>
      </c>
      <c r="BI12" t="str">
        <f>VLOOKUP(H12,Sheet2!$A$1:$B$270,2,FALSE)</f>
        <v>SANUR</v>
      </c>
    </row>
    <row r="13" spans="1:61">
      <c r="A13">
        <v>12</v>
      </c>
      <c r="B13">
        <v>1002512981</v>
      </c>
      <c r="C13">
        <v>3</v>
      </c>
      <c r="D13" t="s">
        <v>45</v>
      </c>
      <c r="E13">
        <v>5</v>
      </c>
      <c r="F13" t="s">
        <v>211</v>
      </c>
      <c r="G13" t="s">
        <v>110</v>
      </c>
      <c r="H13" t="s">
        <v>249</v>
      </c>
      <c r="I13" t="s">
        <v>213</v>
      </c>
      <c r="J13" t="s">
        <v>214</v>
      </c>
      <c r="K13" t="s">
        <v>149</v>
      </c>
      <c r="M13" t="s">
        <v>586</v>
      </c>
      <c r="N13" t="s">
        <v>216</v>
      </c>
      <c r="O13" s="57">
        <v>46240.658703703702</v>
      </c>
      <c r="P13" s="57">
        <v>46246.40042824074</v>
      </c>
      <c r="Q13">
        <v>69356981</v>
      </c>
      <c r="S13">
        <v>172616801799</v>
      </c>
      <c r="T13" t="s">
        <v>1253</v>
      </c>
      <c r="U13" t="s">
        <v>1254</v>
      </c>
      <c r="V13" t="s">
        <v>1255</v>
      </c>
      <c r="Z13">
        <v>118.723395497406</v>
      </c>
      <c r="AA13">
        <v>-8.4621556420658806</v>
      </c>
      <c r="AB13" t="s">
        <v>1256</v>
      </c>
      <c r="AC13" t="s">
        <v>290</v>
      </c>
      <c r="AL13" t="s">
        <v>218</v>
      </c>
      <c r="AM13" t="s">
        <v>1257</v>
      </c>
      <c r="AN13" t="s">
        <v>6</v>
      </c>
      <c r="AO13" s="57">
        <v>46181.673981481479</v>
      </c>
      <c r="AQ13" t="s">
        <v>903</v>
      </c>
      <c r="AR13" t="s">
        <v>14</v>
      </c>
      <c r="AS13" t="s">
        <v>249</v>
      </c>
      <c r="AT13" t="s">
        <v>231</v>
      </c>
      <c r="AV13" t="s">
        <v>587</v>
      </c>
      <c r="AW13" t="s">
        <v>561</v>
      </c>
      <c r="AX13" t="s">
        <v>223</v>
      </c>
      <c r="BA13" s="57">
        <v>46240.291666666664</v>
      </c>
      <c r="BB13" t="s">
        <v>1257</v>
      </c>
      <c r="BF13" s="6" t="e">
        <f t="shared" si="0"/>
        <v>#NUM!</v>
      </c>
      <c r="BG13" t="e">
        <f t="shared" si="1"/>
        <v>#NUM!</v>
      </c>
      <c r="BH13" t="e">
        <f t="shared" si="2"/>
        <v>#NUM!</v>
      </c>
      <c r="BI13" t="str">
        <f>VLOOKUP(H13,Sheet2!$A$1:$B$270,2,FALSE)</f>
        <v>BIMA</v>
      </c>
    </row>
    <row r="14" spans="1:61">
      <c r="A14">
        <v>13</v>
      </c>
      <c r="B14">
        <v>1002524692</v>
      </c>
      <c r="C14">
        <v>3</v>
      </c>
      <c r="D14" t="s">
        <v>55</v>
      </c>
      <c r="E14">
        <v>5</v>
      </c>
      <c r="F14" t="s">
        <v>265</v>
      </c>
      <c r="G14" t="s">
        <v>122</v>
      </c>
      <c r="H14" t="s">
        <v>297</v>
      </c>
      <c r="I14" t="s">
        <v>213</v>
      </c>
      <c r="J14" t="s">
        <v>214</v>
      </c>
      <c r="K14" t="s">
        <v>149</v>
      </c>
      <c r="M14" t="s">
        <v>236</v>
      </c>
      <c r="N14" t="s">
        <v>216</v>
      </c>
      <c r="O14" s="57">
        <v>46247.642118055555</v>
      </c>
      <c r="P14" s="57">
        <v>46252.700833333336</v>
      </c>
      <c r="Q14">
        <v>69365348</v>
      </c>
      <c r="S14">
        <v>152446245701</v>
      </c>
      <c r="T14" t="s">
        <v>8823</v>
      </c>
      <c r="U14" t="s">
        <v>8824</v>
      </c>
      <c r="Z14">
        <v>112.6001687</v>
      </c>
      <c r="AA14">
        <v>-7.2463372000000001</v>
      </c>
      <c r="AB14" t="s">
        <v>8825</v>
      </c>
      <c r="AC14" t="s">
        <v>230</v>
      </c>
      <c r="AO14" t="s">
        <v>8826</v>
      </c>
      <c r="AR14" t="s">
        <v>312</v>
      </c>
      <c r="AS14" t="s">
        <v>297</v>
      </c>
      <c r="AT14" t="s">
        <v>231</v>
      </c>
      <c r="AV14" t="s">
        <v>1167</v>
      </c>
      <c r="AW14" t="s">
        <v>596</v>
      </c>
      <c r="AX14" t="s">
        <v>223</v>
      </c>
      <c r="BF14" s="6" t="e">
        <f t="shared" si="0"/>
        <v>#NUM!</v>
      </c>
      <c r="BG14" t="e">
        <f t="shared" si="1"/>
        <v>#NUM!</v>
      </c>
      <c r="BH14" t="e">
        <f t="shared" si="2"/>
        <v>#NUM!</v>
      </c>
      <c r="BI14" t="str">
        <f>VLOOKUP(H14,Sheet2!$A$1:$B$270,2,FALSE)</f>
        <v>GRESIK</v>
      </c>
    </row>
    <row r="15" spans="1:61">
      <c r="A15">
        <v>14</v>
      </c>
      <c r="B15">
        <v>1002513395</v>
      </c>
      <c r="C15">
        <v>3</v>
      </c>
      <c r="D15" t="s">
        <v>42</v>
      </c>
      <c r="E15">
        <v>5</v>
      </c>
      <c r="F15" t="s">
        <v>102</v>
      </c>
      <c r="G15" t="s">
        <v>99</v>
      </c>
      <c r="H15" t="s">
        <v>460</v>
      </c>
      <c r="I15" t="s">
        <v>213</v>
      </c>
      <c r="J15" t="s">
        <v>214</v>
      </c>
      <c r="K15" t="s">
        <v>149</v>
      </c>
      <c r="L15" t="s">
        <v>215</v>
      </c>
      <c r="M15" t="s">
        <v>76</v>
      </c>
      <c r="N15" t="s">
        <v>216</v>
      </c>
      <c r="O15" s="57">
        <v>46240.747175925928</v>
      </c>
      <c r="P15" s="57">
        <v>46241.456226851849</v>
      </c>
      <c r="Q15">
        <v>69360314</v>
      </c>
      <c r="S15">
        <v>152518202023</v>
      </c>
      <c r="T15" t="s">
        <v>1009</v>
      </c>
      <c r="U15" t="s">
        <v>1268</v>
      </c>
      <c r="V15" t="s">
        <v>1269</v>
      </c>
      <c r="Z15">
        <v>114.400153644382</v>
      </c>
      <c r="AA15">
        <v>-7.98969230876253</v>
      </c>
      <c r="AB15" t="s">
        <v>1270</v>
      </c>
      <c r="AC15" t="s">
        <v>217</v>
      </c>
      <c r="AL15" t="s">
        <v>218</v>
      </c>
      <c r="AM15" t="s">
        <v>1271</v>
      </c>
      <c r="AN15" t="s">
        <v>6</v>
      </c>
      <c r="AO15" s="57">
        <v>46181.756782407407</v>
      </c>
      <c r="AP15" s="57">
        <v>46241.625</v>
      </c>
      <c r="AR15" t="s">
        <v>219</v>
      </c>
      <c r="AS15" t="s">
        <v>460</v>
      </c>
      <c r="AT15" t="s">
        <v>231</v>
      </c>
      <c r="AU15">
        <v>20260807</v>
      </c>
      <c r="AV15" t="s">
        <v>222</v>
      </c>
      <c r="AW15" t="s">
        <v>1012</v>
      </c>
      <c r="AX15" t="s">
        <v>223</v>
      </c>
      <c r="BA15" s="57">
        <v>46241.625</v>
      </c>
      <c r="BB15" t="s">
        <v>1271</v>
      </c>
      <c r="BC15">
        <v>2026</v>
      </c>
      <c r="BD15">
        <v>8</v>
      </c>
      <c r="BE15">
        <v>7</v>
      </c>
      <c r="BF15" s="6">
        <f t="shared" si="0"/>
        <v>46241</v>
      </c>
      <c r="BG15">
        <f t="shared" si="1"/>
        <v>-0.625</v>
      </c>
      <c r="BH15" t="str">
        <f t="shared" si="2"/>
        <v>COMPLY</v>
      </c>
      <c r="BI15" t="str">
        <f>VLOOKUP(H15,Sheet2!$A$1:$B$270,2,FALSE)</f>
        <v>BANYUWANGI</v>
      </c>
    </row>
    <row r="16" spans="1:61">
      <c r="A16">
        <v>15</v>
      </c>
      <c r="B16">
        <v>1002504231</v>
      </c>
      <c r="C16">
        <v>3</v>
      </c>
      <c r="D16" t="s">
        <v>55</v>
      </c>
      <c r="E16">
        <v>5</v>
      </c>
      <c r="F16" t="s">
        <v>313</v>
      </c>
      <c r="G16" t="s">
        <v>124</v>
      </c>
      <c r="H16" t="s">
        <v>315</v>
      </c>
      <c r="I16" t="s">
        <v>213</v>
      </c>
      <c r="J16" t="s">
        <v>214</v>
      </c>
      <c r="K16" t="s">
        <v>149</v>
      </c>
      <c r="L16" t="s">
        <v>215</v>
      </c>
      <c r="M16" t="s">
        <v>76</v>
      </c>
      <c r="N16" t="s">
        <v>216</v>
      </c>
      <c r="O16" s="57">
        <v>46235.336770833332</v>
      </c>
      <c r="P16" s="57">
        <v>46236.691805555558</v>
      </c>
      <c r="Q16">
        <v>69356536</v>
      </c>
      <c r="S16">
        <v>152308242622</v>
      </c>
      <c r="T16" t="s">
        <v>1272</v>
      </c>
      <c r="U16" t="s">
        <v>1273</v>
      </c>
      <c r="V16" t="s">
        <v>1274</v>
      </c>
      <c r="Z16">
        <v>112.7662302</v>
      </c>
      <c r="AA16">
        <v>-7.3157215000000004</v>
      </c>
      <c r="AB16" t="s">
        <v>1275</v>
      </c>
      <c r="AC16" t="s">
        <v>217</v>
      </c>
      <c r="AL16" t="s">
        <v>218</v>
      </c>
      <c r="AM16" t="s">
        <v>1276</v>
      </c>
      <c r="AN16" t="s">
        <v>6</v>
      </c>
      <c r="AO16" s="57">
        <v>46030.340277777781</v>
      </c>
      <c r="AP16" s="57">
        <v>46236.333333333336</v>
      </c>
      <c r="AR16" t="s">
        <v>219</v>
      </c>
      <c r="AS16" t="s">
        <v>315</v>
      </c>
      <c r="AT16" t="s">
        <v>231</v>
      </c>
      <c r="AU16">
        <v>20260802</v>
      </c>
      <c r="AV16" t="s">
        <v>222</v>
      </c>
      <c r="AW16" t="s">
        <v>1027</v>
      </c>
      <c r="AX16" t="s">
        <v>223</v>
      </c>
      <c r="BA16" s="57">
        <v>46236.333333333336</v>
      </c>
      <c r="BB16" t="s">
        <v>1276</v>
      </c>
      <c r="BC16">
        <v>2026</v>
      </c>
      <c r="BD16">
        <v>8</v>
      </c>
      <c r="BE16">
        <v>2</v>
      </c>
      <c r="BF16" s="6">
        <f t="shared" si="0"/>
        <v>46236</v>
      </c>
      <c r="BG16">
        <f t="shared" si="1"/>
        <v>-0.33333333333575865</v>
      </c>
      <c r="BH16" t="str">
        <f t="shared" si="2"/>
        <v>COMPLY</v>
      </c>
      <c r="BI16" t="str">
        <f>VLOOKUP(H16,Sheet2!$A$1:$B$270,2,FALSE)</f>
        <v>SURABAYA SELATAN</v>
      </c>
    </row>
    <row r="17" spans="1:61">
      <c r="A17">
        <v>16</v>
      </c>
      <c r="B17">
        <v>1002527688</v>
      </c>
      <c r="C17">
        <v>3</v>
      </c>
      <c r="D17" t="s">
        <v>45</v>
      </c>
      <c r="E17">
        <v>5</v>
      </c>
      <c r="F17" t="s">
        <v>211</v>
      </c>
      <c r="G17" t="s">
        <v>118</v>
      </c>
      <c r="H17" t="s">
        <v>212</v>
      </c>
      <c r="I17" t="s">
        <v>213</v>
      </c>
      <c r="J17" t="s">
        <v>214</v>
      </c>
      <c r="K17" t="s">
        <v>149</v>
      </c>
      <c r="L17" t="s">
        <v>215</v>
      </c>
      <c r="M17" t="s">
        <v>76</v>
      </c>
      <c r="N17" t="s">
        <v>216</v>
      </c>
      <c r="O17" s="57">
        <v>46249.352037037039</v>
      </c>
      <c r="P17" s="57">
        <v>46249.542569444442</v>
      </c>
      <c r="Q17">
        <v>69366537</v>
      </c>
      <c r="S17">
        <v>172606792171</v>
      </c>
      <c r="T17" t="s">
        <v>9827</v>
      </c>
      <c r="U17" t="s">
        <v>9828</v>
      </c>
      <c r="V17" t="s">
        <v>9829</v>
      </c>
      <c r="Z17">
        <v>117.56115579999999</v>
      </c>
      <c r="AA17">
        <v>-8.6138108999999901</v>
      </c>
      <c r="AB17" t="s">
        <v>9830</v>
      </c>
      <c r="AC17" t="s">
        <v>217</v>
      </c>
      <c r="AL17" t="s">
        <v>218</v>
      </c>
      <c r="AM17" t="s">
        <v>9831</v>
      </c>
      <c r="AN17" t="s">
        <v>6</v>
      </c>
      <c r="AO17" t="s">
        <v>9832</v>
      </c>
      <c r="AP17" s="57">
        <v>46252.333333333336</v>
      </c>
      <c r="AR17" t="s">
        <v>219</v>
      </c>
      <c r="AS17" t="s">
        <v>212</v>
      </c>
      <c r="AT17" t="s">
        <v>352</v>
      </c>
      <c r="AU17">
        <v>20260815</v>
      </c>
      <c r="AV17" t="s">
        <v>222</v>
      </c>
      <c r="AW17" t="s">
        <v>9833</v>
      </c>
      <c r="AX17" t="s">
        <v>223</v>
      </c>
      <c r="BA17" s="57">
        <v>46252.333333333336</v>
      </c>
      <c r="BB17" t="s">
        <v>9831</v>
      </c>
      <c r="BC17">
        <v>2026</v>
      </c>
      <c r="BD17">
        <v>8</v>
      </c>
      <c r="BE17">
        <v>15</v>
      </c>
      <c r="BF17" s="6">
        <f t="shared" si="0"/>
        <v>46249</v>
      </c>
      <c r="BG17">
        <f t="shared" si="1"/>
        <v>-3.3333333333357587</v>
      </c>
      <c r="BH17" t="str">
        <f t="shared" si="2"/>
        <v>COMPLY</v>
      </c>
      <c r="BI17" t="str">
        <f>VLOOKUP(H17,Sheet2!$A$1:$B$270,2,FALSE)</f>
        <v>SUMBAWA</v>
      </c>
    </row>
    <row r="18" spans="1:61">
      <c r="A18">
        <v>17</v>
      </c>
      <c r="B18">
        <v>1002523002</v>
      </c>
      <c r="C18">
        <v>3</v>
      </c>
      <c r="D18" t="s">
        <v>38</v>
      </c>
      <c r="E18">
        <v>5</v>
      </c>
      <c r="F18" t="s">
        <v>92</v>
      </c>
      <c r="G18" t="s">
        <v>94</v>
      </c>
      <c r="H18" t="s">
        <v>467</v>
      </c>
      <c r="I18" t="s">
        <v>213</v>
      </c>
      <c r="J18" t="s">
        <v>214</v>
      </c>
      <c r="K18" t="s">
        <v>149</v>
      </c>
      <c r="L18" t="s">
        <v>215</v>
      </c>
      <c r="M18" t="s">
        <v>76</v>
      </c>
      <c r="N18" t="s">
        <v>216</v>
      </c>
      <c r="O18" s="57">
        <v>46246.713842592595</v>
      </c>
      <c r="P18" s="57">
        <v>46247.57403935185</v>
      </c>
      <c r="Q18">
        <v>69364564</v>
      </c>
      <c r="S18">
        <v>152613205369</v>
      </c>
      <c r="T18" t="s">
        <v>7926</v>
      </c>
      <c r="U18" t="s">
        <v>8828</v>
      </c>
      <c r="V18" t="s">
        <v>7927</v>
      </c>
      <c r="Z18">
        <v>111.4225737</v>
      </c>
      <c r="AA18">
        <v>-7.6627181000000002</v>
      </c>
      <c r="AB18" t="s">
        <v>7928</v>
      </c>
      <c r="AC18" t="s">
        <v>237</v>
      </c>
      <c r="AL18" t="s">
        <v>218</v>
      </c>
      <c r="AM18" t="s">
        <v>7929</v>
      </c>
      <c r="AN18" t="s">
        <v>6</v>
      </c>
      <c r="AO18" s="57">
        <v>46364.715636574074</v>
      </c>
      <c r="AP18" s="57">
        <v>46247.625</v>
      </c>
      <c r="AR18" t="s">
        <v>219</v>
      </c>
      <c r="AS18" t="s">
        <v>467</v>
      </c>
      <c r="AT18" t="s">
        <v>231</v>
      </c>
      <c r="AU18">
        <v>20260813</v>
      </c>
      <c r="AV18" t="s">
        <v>222</v>
      </c>
      <c r="AW18" t="s">
        <v>1014</v>
      </c>
      <c r="AX18" t="s">
        <v>223</v>
      </c>
      <c r="BA18" s="57">
        <v>46247.625</v>
      </c>
      <c r="BB18" t="s">
        <v>7929</v>
      </c>
      <c r="BC18">
        <v>2026</v>
      </c>
      <c r="BD18">
        <v>8</v>
      </c>
      <c r="BE18">
        <v>13</v>
      </c>
      <c r="BF18" s="6">
        <f t="shared" si="0"/>
        <v>46247</v>
      </c>
      <c r="BG18">
        <f t="shared" si="1"/>
        <v>-0.625</v>
      </c>
      <c r="BH18" t="str">
        <f t="shared" si="2"/>
        <v>COMPLY</v>
      </c>
      <c r="BI18" t="str">
        <f>VLOOKUP(H18,Sheet2!$A$1:$B$270,2,FALSE)</f>
        <v>MADIUN</v>
      </c>
    </row>
    <row r="19" spans="1:61">
      <c r="A19">
        <v>18</v>
      </c>
      <c r="B19">
        <v>1002521030</v>
      </c>
      <c r="C19">
        <v>3</v>
      </c>
      <c r="D19" t="s">
        <v>59</v>
      </c>
      <c r="E19">
        <v>4</v>
      </c>
      <c r="F19" t="s">
        <v>224</v>
      </c>
      <c r="G19" t="s">
        <v>607</v>
      </c>
      <c r="H19" t="s">
        <v>5934</v>
      </c>
      <c r="I19" t="s">
        <v>213</v>
      </c>
      <c r="J19" t="s">
        <v>214</v>
      </c>
      <c r="K19" t="s">
        <v>149</v>
      </c>
      <c r="L19" t="s">
        <v>215</v>
      </c>
      <c r="M19" t="s">
        <v>76</v>
      </c>
      <c r="N19" t="s">
        <v>216</v>
      </c>
      <c r="O19" s="57">
        <v>46245.824976851851</v>
      </c>
      <c r="P19" s="57">
        <v>46246.604189814818</v>
      </c>
      <c r="Q19">
        <v>69363768</v>
      </c>
      <c r="S19">
        <v>143390112850</v>
      </c>
      <c r="T19" t="s">
        <v>6953</v>
      </c>
      <c r="U19" t="s">
        <v>7930</v>
      </c>
      <c r="V19" t="s">
        <v>6954</v>
      </c>
      <c r="Z19">
        <v>108.795413</v>
      </c>
      <c r="AA19">
        <v>-7.4854229999999999</v>
      </c>
      <c r="AB19" t="s">
        <v>6955</v>
      </c>
      <c r="AC19" t="s">
        <v>237</v>
      </c>
      <c r="AL19" t="s">
        <v>218</v>
      </c>
      <c r="AM19" t="s">
        <v>6956</v>
      </c>
      <c r="AN19" t="s">
        <v>6</v>
      </c>
      <c r="AO19" s="57">
        <v>46334.829837962963</v>
      </c>
      <c r="AP19" s="57">
        <v>46247.333333333336</v>
      </c>
      <c r="AR19" t="s">
        <v>219</v>
      </c>
      <c r="AS19" t="s">
        <v>5934</v>
      </c>
      <c r="AT19" t="s">
        <v>231</v>
      </c>
      <c r="AU19">
        <v>20260812</v>
      </c>
      <c r="AV19" t="s">
        <v>222</v>
      </c>
      <c r="AW19" t="s">
        <v>1015</v>
      </c>
      <c r="AX19" t="s">
        <v>223</v>
      </c>
      <c r="BA19" s="57">
        <v>46247.333333333336</v>
      </c>
      <c r="BB19" t="s">
        <v>6956</v>
      </c>
      <c r="BC19">
        <v>2026</v>
      </c>
      <c r="BD19">
        <v>8</v>
      </c>
      <c r="BE19">
        <v>12</v>
      </c>
      <c r="BF19" s="6">
        <f t="shared" si="0"/>
        <v>46246</v>
      </c>
      <c r="BG19">
        <f t="shared" si="1"/>
        <v>-1.3333333333357587</v>
      </c>
      <c r="BH19" t="str">
        <f t="shared" si="2"/>
        <v>COMPLY</v>
      </c>
      <c r="BI19" t="e">
        <f>VLOOKUP(H19,Sheet2!$A$1:$B$270,2,FALSE)</f>
        <v>#N/A</v>
      </c>
    </row>
    <row r="20" spans="1:61">
      <c r="A20">
        <v>19</v>
      </c>
      <c r="B20">
        <v>1002534513</v>
      </c>
      <c r="C20">
        <v>3</v>
      </c>
      <c r="D20" t="s">
        <v>42</v>
      </c>
      <c r="E20">
        <v>5</v>
      </c>
      <c r="F20" t="s">
        <v>106</v>
      </c>
      <c r="G20" t="s">
        <v>106</v>
      </c>
      <c r="H20" t="s">
        <v>345</v>
      </c>
      <c r="I20" t="s">
        <v>213</v>
      </c>
      <c r="J20" t="s">
        <v>214</v>
      </c>
      <c r="K20" t="s">
        <v>149</v>
      </c>
      <c r="L20" t="s">
        <v>215</v>
      </c>
      <c r="M20" t="s">
        <v>240</v>
      </c>
      <c r="N20" t="s">
        <v>216</v>
      </c>
      <c r="O20" s="57">
        <v>46252.731203703705</v>
      </c>
      <c r="P20" s="57">
        <v>46252.732233796298</v>
      </c>
      <c r="Q20">
        <v>69369453</v>
      </c>
      <c r="S20">
        <v>152729256584</v>
      </c>
      <c r="T20" t="s">
        <v>12831</v>
      </c>
      <c r="U20" t="s">
        <v>12832</v>
      </c>
      <c r="V20" t="s">
        <v>12833</v>
      </c>
      <c r="Z20">
        <v>112.865764</v>
      </c>
      <c r="AA20">
        <v>-7.7202159999999997</v>
      </c>
      <c r="AB20" t="s">
        <v>12834</v>
      </c>
      <c r="AC20" t="s">
        <v>237</v>
      </c>
      <c r="AL20" t="s">
        <v>218</v>
      </c>
      <c r="AM20" t="s">
        <v>12835</v>
      </c>
      <c r="AN20" t="s">
        <v>6</v>
      </c>
      <c r="AO20" t="s">
        <v>12836</v>
      </c>
      <c r="AP20" s="57">
        <v>46253.625</v>
      </c>
      <c r="AR20" t="s">
        <v>241</v>
      </c>
      <c r="AS20" t="s">
        <v>345</v>
      </c>
      <c r="AT20" t="s">
        <v>231</v>
      </c>
      <c r="AV20" t="s">
        <v>240</v>
      </c>
      <c r="AW20" t="s">
        <v>12837</v>
      </c>
      <c r="AX20" t="s">
        <v>223</v>
      </c>
      <c r="BA20" s="57">
        <v>46253.625</v>
      </c>
      <c r="BB20" t="s">
        <v>12835</v>
      </c>
      <c r="BF20" s="6" t="e">
        <f t="shared" si="0"/>
        <v>#NUM!</v>
      </c>
      <c r="BG20" t="e">
        <f t="shared" si="1"/>
        <v>#NUM!</v>
      </c>
      <c r="BH20" t="e">
        <f t="shared" si="2"/>
        <v>#NUM!</v>
      </c>
      <c r="BI20" t="str">
        <f>VLOOKUP(H20,Sheet2!$A$1:$B$270,2,FALSE)</f>
        <v>PASURUAN</v>
      </c>
    </row>
    <row r="21" spans="1:61">
      <c r="A21">
        <v>20</v>
      </c>
      <c r="B21">
        <v>1002528135</v>
      </c>
      <c r="C21">
        <v>3</v>
      </c>
      <c r="D21" t="s">
        <v>42</v>
      </c>
      <c r="E21">
        <v>5</v>
      </c>
      <c r="F21" t="s">
        <v>102</v>
      </c>
      <c r="G21" t="s">
        <v>108</v>
      </c>
      <c r="H21" t="s">
        <v>346</v>
      </c>
      <c r="I21" t="s">
        <v>213</v>
      </c>
      <c r="J21" t="s">
        <v>214</v>
      </c>
      <c r="K21" t="s">
        <v>149</v>
      </c>
      <c r="L21" t="s">
        <v>215</v>
      </c>
      <c r="M21" t="s">
        <v>76</v>
      </c>
      <c r="N21" t="s">
        <v>216</v>
      </c>
      <c r="O21" s="57">
        <v>46249.497187499997</v>
      </c>
      <c r="P21" s="57">
        <v>46250.776412037034</v>
      </c>
      <c r="Q21">
        <v>69366788</v>
      </c>
      <c r="S21">
        <v>152531208030</v>
      </c>
      <c r="T21" t="s">
        <v>9835</v>
      </c>
      <c r="U21" t="s">
        <v>9836</v>
      </c>
      <c r="V21" t="s">
        <v>9837</v>
      </c>
      <c r="Z21">
        <v>113.71668099999999</v>
      </c>
      <c r="AA21">
        <v>-7.7793729999999996</v>
      </c>
      <c r="AB21" t="s">
        <v>9838</v>
      </c>
      <c r="AC21" t="s">
        <v>237</v>
      </c>
      <c r="AL21" t="s">
        <v>218</v>
      </c>
      <c r="AM21" t="s">
        <v>9839</v>
      </c>
      <c r="AN21" t="s">
        <v>6</v>
      </c>
      <c r="AO21" t="s">
        <v>9840</v>
      </c>
      <c r="AP21" s="57">
        <v>46250.333333333336</v>
      </c>
      <c r="AR21" t="s">
        <v>219</v>
      </c>
      <c r="AS21" t="s">
        <v>346</v>
      </c>
      <c r="AT21" t="s">
        <v>221</v>
      </c>
      <c r="AU21">
        <v>20260816</v>
      </c>
      <c r="AV21" t="s">
        <v>222</v>
      </c>
      <c r="AW21" t="s">
        <v>1052</v>
      </c>
      <c r="AX21" t="s">
        <v>223</v>
      </c>
      <c r="BA21" s="57">
        <v>46250.333333333336</v>
      </c>
      <c r="BB21" t="s">
        <v>9839</v>
      </c>
      <c r="BC21">
        <v>2026</v>
      </c>
      <c r="BD21">
        <v>8</v>
      </c>
      <c r="BE21">
        <v>16</v>
      </c>
      <c r="BF21" s="6">
        <f t="shared" si="0"/>
        <v>46250</v>
      </c>
      <c r="BG21">
        <f t="shared" si="1"/>
        <v>-0.33333333333575865</v>
      </c>
      <c r="BH21" t="str">
        <f t="shared" si="2"/>
        <v>COMPLY</v>
      </c>
      <c r="BI21" t="str">
        <f>VLOOKUP(H21,Sheet2!$A$1:$B$270,2,FALSE)</f>
        <v>BANYUWANGI</v>
      </c>
    </row>
    <row r="22" spans="1:61">
      <c r="A22">
        <v>21</v>
      </c>
      <c r="B22">
        <v>1002506762</v>
      </c>
      <c r="C22">
        <v>3</v>
      </c>
      <c r="D22" t="s">
        <v>59</v>
      </c>
      <c r="E22">
        <v>4</v>
      </c>
      <c r="F22" t="s">
        <v>567</v>
      </c>
      <c r="G22" t="s">
        <v>906</v>
      </c>
      <c r="H22" t="s">
        <v>918</v>
      </c>
      <c r="I22" t="s">
        <v>213</v>
      </c>
      <c r="J22" t="s">
        <v>214</v>
      </c>
      <c r="K22" t="s">
        <v>149</v>
      </c>
      <c r="L22" t="s">
        <v>215</v>
      </c>
      <c r="M22" t="s">
        <v>76</v>
      </c>
      <c r="N22" t="s">
        <v>216</v>
      </c>
      <c r="O22" s="57">
        <v>46238.349965277775</v>
      </c>
      <c r="P22" s="57">
        <v>46238.679548611108</v>
      </c>
      <c r="Q22">
        <v>69357913</v>
      </c>
      <c r="S22">
        <v>146144119809</v>
      </c>
      <c r="T22" t="s">
        <v>1300</v>
      </c>
      <c r="U22" t="s">
        <v>1301</v>
      </c>
      <c r="V22" t="s">
        <v>1302</v>
      </c>
      <c r="Z22">
        <v>110.423714</v>
      </c>
      <c r="AA22">
        <v>-7.7133269999999996</v>
      </c>
      <c r="AB22" t="s">
        <v>1303</v>
      </c>
      <c r="AC22" t="s">
        <v>237</v>
      </c>
      <c r="AL22" t="s">
        <v>218</v>
      </c>
      <c r="AM22" t="s">
        <v>1304</v>
      </c>
      <c r="AN22" t="s">
        <v>6</v>
      </c>
      <c r="AO22" s="57">
        <v>46120.351180555554</v>
      </c>
      <c r="AP22" s="57">
        <v>46239.416666666664</v>
      </c>
      <c r="AR22" t="s">
        <v>219</v>
      </c>
      <c r="AS22" t="s">
        <v>918</v>
      </c>
      <c r="AT22" t="s">
        <v>231</v>
      </c>
      <c r="AU22">
        <v>20260804</v>
      </c>
      <c r="AV22" t="s">
        <v>222</v>
      </c>
      <c r="AW22" t="s">
        <v>1023</v>
      </c>
      <c r="AX22" t="s">
        <v>223</v>
      </c>
      <c r="BA22" s="57">
        <v>46239.416666666664</v>
      </c>
      <c r="BB22" t="s">
        <v>1304</v>
      </c>
      <c r="BC22">
        <v>2026</v>
      </c>
      <c r="BD22">
        <v>8</v>
      </c>
      <c r="BE22">
        <v>4</v>
      </c>
      <c r="BF22" s="6">
        <f t="shared" si="0"/>
        <v>46238</v>
      </c>
      <c r="BG22">
        <f t="shared" si="1"/>
        <v>-1.4166666666642413</v>
      </c>
      <c r="BH22" t="str">
        <f t="shared" si="2"/>
        <v>COMPLY</v>
      </c>
      <c r="BI22" t="e">
        <f>VLOOKUP(H22,Sheet2!$A$1:$B$270,2,FALSE)</f>
        <v>#N/A</v>
      </c>
    </row>
    <row r="23" spans="1:61">
      <c r="A23">
        <v>22</v>
      </c>
      <c r="B23">
        <v>1002524002</v>
      </c>
      <c r="C23">
        <v>3</v>
      </c>
      <c r="D23" t="s">
        <v>38</v>
      </c>
      <c r="E23">
        <v>5</v>
      </c>
      <c r="F23" t="s">
        <v>90</v>
      </c>
      <c r="G23" t="s">
        <v>90</v>
      </c>
      <c r="H23" t="s">
        <v>354</v>
      </c>
      <c r="I23" t="s">
        <v>213</v>
      </c>
      <c r="J23" t="s">
        <v>214</v>
      </c>
      <c r="K23" t="s">
        <v>149</v>
      </c>
      <c r="L23" t="s">
        <v>215</v>
      </c>
      <c r="M23" t="s">
        <v>76</v>
      </c>
      <c r="N23" t="s">
        <v>216</v>
      </c>
      <c r="O23" s="57">
        <v>46247.493009259262</v>
      </c>
      <c r="P23" s="57">
        <v>46248.782719907409</v>
      </c>
      <c r="Q23">
        <v>69364994</v>
      </c>
      <c r="S23">
        <v>152639219492</v>
      </c>
      <c r="T23" t="s">
        <v>8830</v>
      </c>
      <c r="U23" t="s">
        <v>8831</v>
      </c>
      <c r="V23" t="s">
        <v>8832</v>
      </c>
      <c r="Z23">
        <v>112.1890429</v>
      </c>
      <c r="AA23">
        <v>-7.7657989999999897</v>
      </c>
      <c r="AB23" t="s">
        <v>8833</v>
      </c>
      <c r="AC23" t="s">
        <v>237</v>
      </c>
      <c r="AL23" t="s">
        <v>218</v>
      </c>
      <c r="AM23" t="s">
        <v>8834</v>
      </c>
      <c r="AN23" t="s">
        <v>6</v>
      </c>
      <c r="AO23" t="s">
        <v>8835</v>
      </c>
      <c r="AP23" s="57">
        <v>46248.333333333336</v>
      </c>
      <c r="AR23" t="s">
        <v>219</v>
      </c>
      <c r="AS23" t="s">
        <v>354</v>
      </c>
      <c r="AT23" t="s">
        <v>231</v>
      </c>
      <c r="AU23">
        <v>20260814</v>
      </c>
      <c r="AV23" t="s">
        <v>222</v>
      </c>
      <c r="AW23" t="s">
        <v>1010</v>
      </c>
      <c r="AX23" t="s">
        <v>223</v>
      </c>
      <c r="BA23" s="57">
        <v>46248.333333333336</v>
      </c>
      <c r="BB23" t="s">
        <v>8834</v>
      </c>
      <c r="BC23">
        <v>2026</v>
      </c>
      <c r="BD23">
        <v>8</v>
      </c>
      <c r="BE23">
        <v>14</v>
      </c>
      <c r="BF23" s="6">
        <f t="shared" si="0"/>
        <v>46248</v>
      </c>
      <c r="BG23">
        <f t="shared" si="1"/>
        <v>-0.33333333333575865</v>
      </c>
      <c r="BH23" t="str">
        <f t="shared" si="2"/>
        <v>COMPLY</v>
      </c>
      <c r="BI23" t="str">
        <f>VLOOKUP(H23,Sheet2!$A$1:$B$270,2,FALSE)</f>
        <v>KEDIRI</v>
      </c>
    </row>
    <row r="24" spans="1:61">
      <c r="A24">
        <v>23</v>
      </c>
      <c r="B24">
        <v>1002523704</v>
      </c>
      <c r="C24">
        <v>3</v>
      </c>
      <c r="D24" t="s">
        <v>49</v>
      </c>
      <c r="E24">
        <v>4</v>
      </c>
      <c r="F24" t="s">
        <v>246</v>
      </c>
      <c r="G24" t="s">
        <v>247</v>
      </c>
      <c r="H24" t="s">
        <v>615</v>
      </c>
      <c r="I24" t="s">
        <v>213</v>
      </c>
      <c r="J24" t="s">
        <v>214</v>
      </c>
      <c r="K24" t="s">
        <v>149</v>
      </c>
      <c r="L24" t="s">
        <v>215</v>
      </c>
      <c r="M24" t="s">
        <v>76</v>
      </c>
      <c r="N24" t="s">
        <v>216</v>
      </c>
      <c r="O24" s="57">
        <v>46247.434699074074</v>
      </c>
      <c r="P24" s="57">
        <v>46248.532500000001</v>
      </c>
      <c r="Q24">
        <v>69364864</v>
      </c>
      <c r="S24">
        <v>141420144733</v>
      </c>
      <c r="T24" t="s">
        <v>8836</v>
      </c>
      <c r="U24" t="s">
        <v>8837</v>
      </c>
      <c r="V24" t="s">
        <v>8838</v>
      </c>
      <c r="Z24">
        <v>110.385223</v>
      </c>
      <c r="AA24">
        <v>-6.9633929999999999</v>
      </c>
      <c r="AB24" t="s">
        <v>8839</v>
      </c>
      <c r="AC24" t="s">
        <v>237</v>
      </c>
      <c r="AL24" t="s">
        <v>218</v>
      </c>
      <c r="AM24" t="s">
        <v>8840</v>
      </c>
      <c r="AN24" t="s">
        <v>6</v>
      </c>
      <c r="AO24" t="s">
        <v>8841</v>
      </c>
      <c r="AP24" s="57">
        <v>46248.333333333336</v>
      </c>
      <c r="AR24" t="s">
        <v>219</v>
      </c>
      <c r="AS24" t="s">
        <v>615</v>
      </c>
      <c r="AT24" t="s">
        <v>231</v>
      </c>
      <c r="AU24">
        <v>20260814</v>
      </c>
      <c r="AV24" t="s">
        <v>222</v>
      </c>
      <c r="AW24" t="s">
        <v>937</v>
      </c>
      <c r="AX24" t="s">
        <v>223</v>
      </c>
      <c r="BA24" s="57">
        <v>46248.333333333336</v>
      </c>
      <c r="BB24" t="s">
        <v>8840</v>
      </c>
      <c r="BC24">
        <v>2026</v>
      </c>
      <c r="BD24">
        <v>8</v>
      </c>
      <c r="BE24">
        <v>14</v>
      </c>
      <c r="BF24" s="6">
        <f t="shared" si="0"/>
        <v>46248</v>
      </c>
      <c r="BG24">
        <f t="shared" si="1"/>
        <v>-0.33333333333575865</v>
      </c>
      <c r="BH24" t="str">
        <f t="shared" si="2"/>
        <v>COMPLY</v>
      </c>
      <c r="BI24" t="e">
        <f>VLOOKUP(H24,Sheet2!$A$1:$B$270,2,FALSE)</f>
        <v>#N/A</v>
      </c>
    </row>
    <row r="25" spans="1:61">
      <c r="A25">
        <v>24</v>
      </c>
      <c r="B25">
        <v>1002528356</v>
      </c>
      <c r="C25">
        <v>3</v>
      </c>
      <c r="D25" t="s">
        <v>42</v>
      </c>
      <c r="E25">
        <v>5</v>
      </c>
      <c r="F25" t="s">
        <v>102</v>
      </c>
      <c r="G25" t="s">
        <v>100</v>
      </c>
      <c r="H25" t="s">
        <v>282</v>
      </c>
      <c r="I25" t="s">
        <v>213</v>
      </c>
      <c r="J25" t="s">
        <v>214</v>
      </c>
      <c r="K25" t="s">
        <v>149</v>
      </c>
      <c r="L25" t="s">
        <v>215</v>
      </c>
      <c r="M25" t="s">
        <v>225</v>
      </c>
      <c r="N25" t="s">
        <v>216</v>
      </c>
      <c r="O25" s="57">
        <v>46249.565925925926</v>
      </c>
      <c r="P25" s="57">
        <v>46250.546435185184</v>
      </c>
      <c r="Q25">
        <v>69366917</v>
      </c>
      <c r="S25">
        <v>152507223626</v>
      </c>
      <c r="T25" t="s">
        <v>9846</v>
      </c>
      <c r="U25" t="s">
        <v>9847</v>
      </c>
      <c r="V25" t="s">
        <v>9848</v>
      </c>
      <c r="Z25">
        <v>113.815222840489</v>
      </c>
      <c r="AA25">
        <v>-7.9086973219909202</v>
      </c>
      <c r="AB25" t="s">
        <v>9849</v>
      </c>
      <c r="AC25" t="s">
        <v>237</v>
      </c>
      <c r="AL25" t="s">
        <v>218</v>
      </c>
      <c r="AM25" t="s">
        <v>9850</v>
      </c>
      <c r="AN25" t="s">
        <v>6</v>
      </c>
      <c r="AO25" t="s">
        <v>9851</v>
      </c>
      <c r="AP25" s="57">
        <v>46250.541666666664</v>
      </c>
      <c r="AR25" t="s">
        <v>18</v>
      </c>
      <c r="AS25" t="s">
        <v>282</v>
      </c>
      <c r="AT25" t="s">
        <v>231</v>
      </c>
      <c r="AV25" t="s">
        <v>227</v>
      </c>
      <c r="AW25" t="s">
        <v>1015</v>
      </c>
      <c r="AX25" t="s">
        <v>223</v>
      </c>
      <c r="BA25" s="57">
        <v>46250.541666666664</v>
      </c>
      <c r="BB25" t="s">
        <v>9850</v>
      </c>
      <c r="BF25" s="6" t="e">
        <f t="shared" si="0"/>
        <v>#NUM!</v>
      </c>
      <c r="BG25" t="e">
        <f t="shared" si="1"/>
        <v>#NUM!</v>
      </c>
      <c r="BH25" t="e">
        <f t="shared" si="2"/>
        <v>#NUM!</v>
      </c>
      <c r="BI25" t="str">
        <f>VLOOKUP(H25,Sheet2!$A$1:$B$270,2,FALSE)</f>
        <v>JEMBER</v>
      </c>
    </row>
    <row r="26" spans="1:61">
      <c r="A26">
        <v>25</v>
      </c>
      <c r="B26">
        <v>1002506241</v>
      </c>
      <c r="C26">
        <v>3</v>
      </c>
      <c r="D26" t="s">
        <v>51</v>
      </c>
      <c r="E26">
        <v>4</v>
      </c>
      <c r="F26" t="s">
        <v>235</v>
      </c>
      <c r="G26" t="s">
        <v>584</v>
      </c>
      <c r="H26" t="s">
        <v>617</v>
      </c>
      <c r="I26" t="s">
        <v>213</v>
      </c>
      <c r="J26" t="s">
        <v>214</v>
      </c>
      <c r="K26" t="s">
        <v>149</v>
      </c>
      <c r="M26" t="s">
        <v>1039</v>
      </c>
      <c r="N26" t="s">
        <v>216</v>
      </c>
      <c r="O26" s="57">
        <v>46237.599166666667</v>
      </c>
      <c r="P26" s="57">
        <v>46239.441122685188</v>
      </c>
      <c r="Q26">
        <v>69357601</v>
      </c>
      <c r="T26" t="s">
        <v>1310</v>
      </c>
      <c r="Z26">
        <v>110.7651979</v>
      </c>
      <c r="AA26">
        <v>-7.5410035000000004</v>
      </c>
      <c r="AB26" t="s">
        <v>1311</v>
      </c>
      <c r="AC26" t="s">
        <v>230</v>
      </c>
      <c r="AL26" t="s">
        <v>218</v>
      </c>
      <c r="AM26" s="58">
        <v>25569</v>
      </c>
      <c r="AN26" t="s">
        <v>6</v>
      </c>
      <c r="AO26" s="57">
        <v>46089.611215277779</v>
      </c>
      <c r="AS26" t="s">
        <v>617</v>
      </c>
      <c r="AT26" t="s">
        <v>231</v>
      </c>
      <c r="AV26" t="s">
        <v>1039</v>
      </c>
      <c r="AW26" t="s">
        <v>634</v>
      </c>
      <c r="AX26" t="s">
        <v>223</v>
      </c>
      <c r="BA26" s="57">
        <v>25569</v>
      </c>
      <c r="BB26" s="58">
        <v>25569</v>
      </c>
      <c r="BF26" s="6" t="e">
        <f t="shared" si="0"/>
        <v>#NUM!</v>
      </c>
      <c r="BG26" t="e">
        <f t="shared" si="1"/>
        <v>#NUM!</v>
      </c>
      <c r="BH26" t="e">
        <f t="shared" si="2"/>
        <v>#NUM!</v>
      </c>
      <c r="BI26" t="e">
        <f>VLOOKUP(H26,Sheet2!$A$1:$B$270,2,FALSE)</f>
        <v>#N/A</v>
      </c>
    </row>
    <row r="27" spans="1:61">
      <c r="A27">
        <v>26</v>
      </c>
      <c r="B27">
        <v>1002526432</v>
      </c>
      <c r="C27">
        <v>3</v>
      </c>
      <c r="D27" t="s">
        <v>45</v>
      </c>
      <c r="E27">
        <v>5</v>
      </c>
      <c r="F27" t="s">
        <v>211</v>
      </c>
      <c r="G27" t="s">
        <v>112</v>
      </c>
      <c r="H27" t="s">
        <v>267</v>
      </c>
      <c r="I27" t="s">
        <v>213</v>
      </c>
      <c r="J27" t="s">
        <v>214</v>
      </c>
      <c r="K27" t="s">
        <v>149</v>
      </c>
      <c r="L27" t="s">
        <v>215</v>
      </c>
      <c r="M27" t="s">
        <v>575</v>
      </c>
      <c r="N27" t="s">
        <v>216</v>
      </c>
      <c r="O27" s="57">
        <v>46248.5784375</v>
      </c>
      <c r="P27" s="57">
        <v>46251.516261574077</v>
      </c>
      <c r="Q27">
        <v>69366085</v>
      </c>
      <c r="S27">
        <v>172601796998</v>
      </c>
      <c r="T27" t="s">
        <v>9852</v>
      </c>
      <c r="U27" t="s">
        <v>9853</v>
      </c>
      <c r="V27" t="s">
        <v>9854</v>
      </c>
      <c r="Z27">
        <v>116.1115961</v>
      </c>
      <c r="AA27">
        <v>-8.6394053</v>
      </c>
      <c r="AB27" t="s">
        <v>9855</v>
      </c>
      <c r="AC27" t="s">
        <v>217</v>
      </c>
      <c r="AL27" t="s">
        <v>218</v>
      </c>
      <c r="AM27" t="s">
        <v>9856</v>
      </c>
      <c r="AN27" t="s">
        <v>6</v>
      </c>
      <c r="AO27" t="s">
        <v>9857</v>
      </c>
      <c r="AP27" s="57">
        <v>46250.333333333336</v>
      </c>
      <c r="AQ27" t="s">
        <v>903</v>
      </c>
      <c r="AR27" t="s">
        <v>14</v>
      </c>
      <c r="AS27" t="s">
        <v>267</v>
      </c>
      <c r="AT27" t="s">
        <v>231</v>
      </c>
      <c r="AV27" t="s">
        <v>9858</v>
      </c>
      <c r="AW27" t="s">
        <v>1021</v>
      </c>
      <c r="AX27" t="s">
        <v>223</v>
      </c>
      <c r="BA27" s="57">
        <v>46250.333333333336</v>
      </c>
      <c r="BB27" t="s">
        <v>9856</v>
      </c>
      <c r="BF27" s="6" t="e">
        <f t="shared" si="0"/>
        <v>#NUM!</v>
      </c>
      <c r="BG27" t="e">
        <f t="shared" si="1"/>
        <v>#NUM!</v>
      </c>
      <c r="BH27" t="e">
        <f t="shared" si="2"/>
        <v>#NUM!</v>
      </c>
      <c r="BI27" t="str">
        <f>VLOOKUP(H27,Sheet2!$A$1:$B$270,2,FALSE)</f>
        <v>MATARAM</v>
      </c>
    </row>
    <row r="28" spans="1:61">
      <c r="A28">
        <v>27</v>
      </c>
      <c r="B28">
        <v>1002515875</v>
      </c>
      <c r="C28">
        <v>3</v>
      </c>
      <c r="D28" t="s">
        <v>38</v>
      </c>
      <c r="E28">
        <v>5</v>
      </c>
      <c r="F28" t="s">
        <v>250</v>
      </c>
      <c r="G28" t="s">
        <v>87</v>
      </c>
      <c r="H28" t="s">
        <v>430</v>
      </c>
      <c r="I28" t="s">
        <v>213</v>
      </c>
      <c r="J28" t="s">
        <v>214</v>
      </c>
      <c r="K28" t="s">
        <v>149</v>
      </c>
      <c r="L28" t="s">
        <v>215</v>
      </c>
      <c r="M28" t="s">
        <v>76</v>
      </c>
      <c r="N28" t="s">
        <v>216</v>
      </c>
      <c r="O28" s="57">
        <v>46242.518020833333</v>
      </c>
      <c r="P28" s="57">
        <v>46244.596701388888</v>
      </c>
      <c r="Q28">
        <v>69361412</v>
      </c>
      <c r="S28">
        <v>152721299708</v>
      </c>
      <c r="T28" t="s">
        <v>4476</v>
      </c>
      <c r="U28" t="s">
        <v>4477</v>
      </c>
      <c r="V28" t="s">
        <v>4478</v>
      </c>
      <c r="Z28">
        <v>112.72318660000001</v>
      </c>
      <c r="AA28">
        <v>-7.9057347</v>
      </c>
      <c r="AB28" t="s">
        <v>4479</v>
      </c>
      <c r="AC28" t="s">
        <v>237</v>
      </c>
      <c r="AL28" t="s">
        <v>218</v>
      </c>
      <c r="AM28" t="s">
        <v>4480</v>
      </c>
      <c r="AN28" t="s">
        <v>6</v>
      </c>
      <c r="AO28" s="57">
        <v>46242.527673611112</v>
      </c>
      <c r="AP28" s="57">
        <v>46244.333333333336</v>
      </c>
      <c r="AR28" t="s">
        <v>219</v>
      </c>
      <c r="AS28" t="s">
        <v>430</v>
      </c>
      <c r="AT28" t="s">
        <v>231</v>
      </c>
      <c r="AU28">
        <v>20260810</v>
      </c>
      <c r="AV28" t="s">
        <v>222</v>
      </c>
      <c r="AW28" t="s">
        <v>1014</v>
      </c>
      <c r="AX28" t="s">
        <v>223</v>
      </c>
      <c r="BA28" s="57">
        <v>46244.333333333336</v>
      </c>
      <c r="BB28" t="s">
        <v>4480</v>
      </c>
      <c r="BC28">
        <v>2026</v>
      </c>
      <c r="BD28">
        <v>8</v>
      </c>
      <c r="BE28">
        <v>10</v>
      </c>
      <c r="BF28" s="6">
        <f t="shared" si="0"/>
        <v>46244</v>
      </c>
      <c r="BG28">
        <f t="shared" si="1"/>
        <v>-0.33333333333575865</v>
      </c>
      <c r="BH28" t="str">
        <f t="shared" si="2"/>
        <v>COMPLY</v>
      </c>
      <c r="BI28" t="str">
        <f>VLOOKUP(H28,Sheet2!$A$1:$B$270,2,FALSE)</f>
        <v>BATU</v>
      </c>
    </row>
    <row r="29" spans="1:61">
      <c r="A29">
        <v>28</v>
      </c>
      <c r="B29">
        <v>1002523885</v>
      </c>
      <c r="C29">
        <v>3</v>
      </c>
      <c r="D29" t="s">
        <v>42</v>
      </c>
      <c r="E29">
        <v>5</v>
      </c>
      <c r="F29" t="s">
        <v>233</v>
      </c>
      <c r="G29" t="s">
        <v>106</v>
      </c>
      <c r="H29" t="s">
        <v>451</v>
      </c>
      <c r="I29" t="s">
        <v>213</v>
      </c>
      <c r="J29" t="s">
        <v>214</v>
      </c>
      <c r="K29" t="s">
        <v>149</v>
      </c>
      <c r="M29" t="s">
        <v>76</v>
      </c>
      <c r="N29" t="s">
        <v>216</v>
      </c>
      <c r="O29" s="57">
        <v>46247.469837962963</v>
      </c>
      <c r="P29" s="57">
        <v>46251.850497685184</v>
      </c>
      <c r="Q29">
        <v>69364949</v>
      </c>
      <c r="S29">
        <v>152741225087</v>
      </c>
      <c r="T29" t="s">
        <v>8842</v>
      </c>
      <c r="U29" t="s">
        <v>8843</v>
      </c>
      <c r="V29" t="s">
        <v>9859</v>
      </c>
      <c r="Z29">
        <v>112.6870014</v>
      </c>
      <c r="AA29">
        <v>-7.6119769000000002</v>
      </c>
      <c r="AB29" t="s">
        <v>8844</v>
      </c>
      <c r="AC29" t="s">
        <v>230</v>
      </c>
      <c r="AL29" t="s">
        <v>218</v>
      </c>
      <c r="AM29" t="s">
        <v>9860</v>
      </c>
      <c r="AN29" t="s">
        <v>6</v>
      </c>
      <c r="AO29" t="s">
        <v>8845</v>
      </c>
      <c r="AP29" s="57">
        <v>46251.541666666664</v>
      </c>
      <c r="AR29" t="s">
        <v>219</v>
      </c>
      <c r="AS29" t="s">
        <v>451</v>
      </c>
      <c r="AT29" t="s">
        <v>231</v>
      </c>
      <c r="AU29">
        <v>20260817</v>
      </c>
      <c r="AV29" t="s">
        <v>222</v>
      </c>
      <c r="AW29" t="s">
        <v>561</v>
      </c>
      <c r="AX29" t="s">
        <v>223</v>
      </c>
      <c r="BA29" s="57">
        <v>46251.541666666664</v>
      </c>
      <c r="BB29" t="s">
        <v>9860</v>
      </c>
      <c r="BC29">
        <v>2026</v>
      </c>
      <c r="BD29">
        <v>8</v>
      </c>
      <c r="BE29">
        <v>17</v>
      </c>
      <c r="BF29" s="6">
        <f t="shared" si="0"/>
        <v>46251</v>
      </c>
      <c r="BG29">
        <f t="shared" si="1"/>
        <v>-0.54166666666424135</v>
      </c>
      <c r="BH29" t="str">
        <f t="shared" si="2"/>
        <v>COMPLY</v>
      </c>
      <c r="BI29" t="str">
        <f>VLOOKUP(H29,Sheet2!$A$1:$B$270,2,FALSE)</f>
        <v>PASURUAN</v>
      </c>
    </row>
    <row r="30" spans="1:61">
      <c r="A30">
        <v>29</v>
      </c>
      <c r="B30">
        <v>1002530853</v>
      </c>
      <c r="C30">
        <v>3</v>
      </c>
      <c r="D30" t="s">
        <v>38</v>
      </c>
      <c r="E30">
        <v>5</v>
      </c>
      <c r="F30" t="s">
        <v>90</v>
      </c>
      <c r="G30" t="s">
        <v>90</v>
      </c>
      <c r="H30" t="s">
        <v>468</v>
      </c>
      <c r="I30" t="s">
        <v>213</v>
      </c>
      <c r="J30" t="s">
        <v>214</v>
      </c>
      <c r="K30" t="s">
        <v>149</v>
      </c>
      <c r="L30" t="s">
        <v>215</v>
      </c>
      <c r="M30" t="s">
        <v>277</v>
      </c>
      <c r="N30" t="s">
        <v>216</v>
      </c>
      <c r="O30" s="57">
        <v>46251.54787037037</v>
      </c>
      <c r="P30" s="57">
        <v>46252.676446759258</v>
      </c>
      <c r="Q30">
        <v>69368091</v>
      </c>
      <c r="S30">
        <v>152652204465</v>
      </c>
      <c r="T30" t="s">
        <v>9861</v>
      </c>
      <c r="U30" t="s">
        <v>9862</v>
      </c>
      <c r="V30" t="s">
        <v>9863</v>
      </c>
      <c r="Z30">
        <v>112.1392276</v>
      </c>
      <c r="AA30">
        <v>-7.6798582999999896</v>
      </c>
      <c r="AB30" t="s">
        <v>9864</v>
      </c>
      <c r="AC30" t="s">
        <v>237</v>
      </c>
      <c r="AL30" t="s">
        <v>218</v>
      </c>
      <c r="AM30" t="s">
        <v>9865</v>
      </c>
      <c r="AN30" t="s">
        <v>6</v>
      </c>
      <c r="AO30" t="s">
        <v>9866</v>
      </c>
      <c r="AP30" s="57">
        <v>46252.625</v>
      </c>
      <c r="AQ30" t="s">
        <v>248</v>
      </c>
      <c r="AR30" t="s">
        <v>278</v>
      </c>
      <c r="AS30" t="s">
        <v>468</v>
      </c>
      <c r="AT30" t="s">
        <v>231</v>
      </c>
      <c r="AV30" t="s">
        <v>12838</v>
      </c>
      <c r="AW30" t="s">
        <v>642</v>
      </c>
      <c r="AX30" t="s">
        <v>223</v>
      </c>
      <c r="BA30" s="57">
        <v>46252.625</v>
      </c>
      <c r="BB30" t="s">
        <v>9865</v>
      </c>
      <c r="BF30" s="6" t="e">
        <f t="shared" si="0"/>
        <v>#NUM!</v>
      </c>
      <c r="BG30" t="e">
        <f t="shared" si="1"/>
        <v>#NUM!</v>
      </c>
      <c r="BH30" t="e">
        <f t="shared" si="2"/>
        <v>#NUM!</v>
      </c>
      <c r="BI30" t="str">
        <f>VLOOKUP(H30,Sheet2!$A$1:$B$270,2,FALSE)</f>
        <v>KEDIRI</v>
      </c>
    </row>
    <row r="31" spans="1:61">
      <c r="A31">
        <v>30</v>
      </c>
      <c r="B31">
        <v>1002528278</v>
      </c>
      <c r="C31">
        <v>3</v>
      </c>
      <c r="D31" t="s">
        <v>34</v>
      </c>
      <c r="E31">
        <v>5</v>
      </c>
      <c r="F31" t="s">
        <v>573</v>
      </c>
      <c r="G31" t="s">
        <v>80</v>
      </c>
      <c r="H31" t="s">
        <v>340</v>
      </c>
      <c r="I31" t="s">
        <v>213</v>
      </c>
      <c r="J31" t="s">
        <v>214</v>
      </c>
      <c r="K31" t="s">
        <v>149</v>
      </c>
      <c r="L31" t="s">
        <v>215</v>
      </c>
      <c r="M31" t="s">
        <v>76</v>
      </c>
      <c r="N31" t="s">
        <v>216</v>
      </c>
      <c r="O31" s="57">
        <v>46249.538842592592</v>
      </c>
      <c r="P31" s="57">
        <v>46251.664212962962</v>
      </c>
      <c r="Q31">
        <v>69366850</v>
      </c>
      <c r="S31">
        <v>172411226117</v>
      </c>
      <c r="T31" t="s">
        <v>9873</v>
      </c>
      <c r="U31" t="s">
        <v>9874</v>
      </c>
      <c r="V31" t="s">
        <v>9875</v>
      </c>
      <c r="Z31">
        <v>114.582019115012</v>
      </c>
      <c r="AA31">
        <v>-8.3897403667389607</v>
      </c>
      <c r="AB31" t="s">
        <v>9876</v>
      </c>
      <c r="AC31" t="s">
        <v>237</v>
      </c>
      <c r="AL31" t="s">
        <v>218</v>
      </c>
      <c r="AM31" t="s">
        <v>9877</v>
      </c>
      <c r="AN31" t="s">
        <v>6</v>
      </c>
      <c r="AO31" t="s">
        <v>9878</v>
      </c>
      <c r="AP31" s="57">
        <v>46250.541666666664</v>
      </c>
      <c r="AR31" t="s">
        <v>219</v>
      </c>
      <c r="AS31" t="s">
        <v>340</v>
      </c>
      <c r="AT31" t="s">
        <v>231</v>
      </c>
      <c r="AU31">
        <v>20260817</v>
      </c>
      <c r="AV31" t="s">
        <v>222</v>
      </c>
      <c r="AW31" t="s">
        <v>1015</v>
      </c>
      <c r="AX31" t="s">
        <v>223</v>
      </c>
      <c r="BA31" s="57">
        <v>46250.541666666664</v>
      </c>
      <c r="BB31" t="s">
        <v>9877</v>
      </c>
      <c r="BC31">
        <v>2026</v>
      </c>
      <c r="BD31">
        <v>8</v>
      </c>
      <c r="BE31">
        <v>17</v>
      </c>
      <c r="BF31" s="6">
        <f t="shared" si="0"/>
        <v>46251</v>
      </c>
      <c r="BG31">
        <f t="shared" si="1"/>
        <v>0.45833333333575865</v>
      </c>
      <c r="BH31" t="str">
        <f t="shared" si="2"/>
        <v>COMPLY</v>
      </c>
      <c r="BI31" t="str">
        <f>VLOOKUP(H31,Sheet2!$A$1:$B$270,2,FALSE)</f>
        <v>TABANAN</v>
      </c>
    </row>
    <row r="32" spans="1:61">
      <c r="A32">
        <v>31</v>
      </c>
      <c r="B32">
        <v>1002525545</v>
      </c>
      <c r="C32">
        <v>3</v>
      </c>
      <c r="D32" t="s">
        <v>45</v>
      </c>
      <c r="E32">
        <v>5</v>
      </c>
      <c r="F32" t="s">
        <v>211</v>
      </c>
      <c r="G32" t="s">
        <v>110</v>
      </c>
      <c r="H32" t="s">
        <v>239</v>
      </c>
      <c r="I32" t="s">
        <v>213</v>
      </c>
      <c r="J32" t="s">
        <v>214</v>
      </c>
      <c r="K32" t="s">
        <v>149</v>
      </c>
      <c r="L32" t="s">
        <v>215</v>
      </c>
      <c r="M32" t="s">
        <v>575</v>
      </c>
      <c r="N32" t="s">
        <v>216</v>
      </c>
      <c r="O32" s="57">
        <v>46248.378437500003</v>
      </c>
      <c r="P32" s="57">
        <v>46250.677951388891</v>
      </c>
      <c r="Q32">
        <v>69365657</v>
      </c>
      <c r="S32">
        <v>172616790182</v>
      </c>
      <c r="T32" t="s">
        <v>9879</v>
      </c>
      <c r="U32" t="s">
        <v>9880</v>
      </c>
      <c r="V32" t="s">
        <v>9881</v>
      </c>
      <c r="Z32">
        <v>118.693739958107</v>
      </c>
      <c r="AA32">
        <v>-8.6525693846559903</v>
      </c>
      <c r="AB32" t="s">
        <v>9882</v>
      </c>
      <c r="AC32" t="s">
        <v>217</v>
      </c>
      <c r="AL32" t="s">
        <v>218</v>
      </c>
      <c r="AM32" t="s">
        <v>9883</v>
      </c>
      <c r="AN32" t="s">
        <v>6</v>
      </c>
      <c r="AO32" t="s">
        <v>9884</v>
      </c>
      <c r="AP32" s="57">
        <v>46249.333333333336</v>
      </c>
      <c r="AR32" t="s">
        <v>14</v>
      </c>
      <c r="AS32" t="s">
        <v>239</v>
      </c>
      <c r="AT32" t="s">
        <v>221</v>
      </c>
      <c r="AV32" t="s">
        <v>9885</v>
      </c>
      <c r="AW32" t="s">
        <v>926</v>
      </c>
      <c r="AX32" t="s">
        <v>223</v>
      </c>
      <c r="BA32" s="57">
        <v>46249.333333333336</v>
      </c>
      <c r="BB32" t="s">
        <v>9883</v>
      </c>
      <c r="BF32" s="6" t="e">
        <f t="shared" si="0"/>
        <v>#NUM!</v>
      </c>
      <c r="BG32" t="e">
        <f t="shared" si="1"/>
        <v>#NUM!</v>
      </c>
      <c r="BH32" t="e">
        <f t="shared" si="2"/>
        <v>#NUM!</v>
      </c>
      <c r="BI32" t="str">
        <f>VLOOKUP(H32,Sheet2!$A$1:$B$270,2,FALSE)</f>
        <v>BIMA</v>
      </c>
    </row>
    <row r="33" spans="1:61">
      <c r="A33">
        <v>32</v>
      </c>
      <c r="B33">
        <v>1002527818</v>
      </c>
      <c r="C33">
        <v>3</v>
      </c>
      <c r="D33" t="s">
        <v>34</v>
      </c>
      <c r="E33">
        <v>5</v>
      </c>
      <c r="F33" t="s">
        <v>573</v>
      </c>
      <c r="G33" t="s">
        <v>82</v>
      </c>
      <c r="H33" t="s">
        <v>410</v>
      </c>
      <c r="I33" t="s">
        <v>213</v>
      </c>
      <c r="J33" t="s">
        <v>214</v>
      </c>
      <c r="K33" t="s">
        <v>149</v>
      </c>
      <c r="M33" t="s">
        <v>76</v>
      </c>
      <c r="N33" t="s">
        <v>216</v>
      </c>
      <c r="O33" s="57">
        <v>46249.405914351853</v>
      </c>
      <c r="P33" s="57">
        <v>46249.544490740744</v>
      </c>
      <c r="Q33">
        <v>69363279</v>
      </c>
      <c r="S33">
        <v>172404209341</v>
      </c>
      <c r="T33" t="s">
        <v>7192</v>
      </c>
      <c r="U33" t="s">
        <v>9886</v>
      </c>
      <c r="V33" t="s">
        <v>9887</v>
      </c>
      <c r="Z33">
        <v>115.614019</v>
      </c>
      <c r="AA33">
        <v>-8.3507639999999999</v>
      </c>
      <c r="AB33" t="s">
        <v>7195</v>
      </c>
      <c r="AC33" t="s">
        <v>230</v>
      </c>
      <c r="AL33" t="s">
        <v>218</v>
      </c>
      <c r="AM33" t="s">
        <v>9888</v>
      </c>
      <c r="AN33" t="s">
        <v>6</v>
      </c>
      <c r="AO33" t="s">
        <v>9889</v>
      </c>
      <c r="AR33" t="s">
        <v>219</v>
      </c>
      <c r="AS33" t="s">
        <v>410</v>
      </c>
      <c r="AT33" t="s">
        <v>231</v>
      </c>
      <c r="AU33">
        <v>20260815</v>
      </c>
      <c r="AV33" t="s">
        <v>222</v>
      </c>
      <c r="AW33" t="s">
        <v>595</v>
      </c>
      <c r="AX33" t="s">
        <v>223</v>
      </c>
      <c r="BA33" s="57">
        <v>46249.291666666664</v>
      </c>
      <c r="BB33" t="s">
        <v>9888</v>
      </c>
      <c r="BC33">
        <v>2026</v>
      </c>
      <c r="BD33">
        <v>8</v>
      </c>
      <c r="BE33">
        <v>15</v>
      </c>
      <c r="BF33" s="6">
        <f t="shared" si="0"/>
        <v>46249</v>
      </c>
      <c r="BG33">
        <f t="shared" si="1"/>
        <v>-0.29166666666424135</v>
      </c>
      <c r="BH33" t="str">
        <f t="shared" si="2"/>
        <v>COMPLY</v>
      </c>
      <c r="BI33" t="str">
        <f>VLOOKUP(H33,Sheet2!$A$1:$B$270,2,FALSE)</f>
        <v>KLUNGKUNG</v>
      </c>
    </row>
    <row r="34" spans="1:61">
      <c r="A34">
        <v>33</v>
      </c>
      <c r="B34">
        <v>1002505964</v>
      </c>
      <c r="C34">
        <v>3</v>
      </c>
      <c r="D34" t="s">
        <v>38</v>
      </c>
      <c r="E34">
        <v>5</v>
      </c>
      <c r="F34" t="s">
        <v>90</v>
      </c>
      <c r="G34" t="s">
        <v>93</v>
      </c>
      <c r="H34" t="s">
        <v>391</v>
      </c>
      <c r="I34" t="s">
        <v>213</v>
      </c>
      <c r="J34" t="s">
        <v>214</v>
      </c>
      <c r="K34" t="s">
        <v>149</v>
      </c>
      <c r="L34" t="s">
        <v>215</v>
      </c>
      <c r="M34" t="s">
        <v>76</v>
      </c>
      <c r="N34" t="s">
        <v>216</v>
      </c>
      <c r="O34" s="57">
        <v>46237.504120370373</v>
      </c>
      <c r="P34" s="57">
        <v>46237.856469907405</v>
      </c>
      <c r="Q34">
        <v>69357434</v>
      </c>
      <c r="S34">
        <v>152615203022</v>
      </c>
      <c r="T34" t="s">
        <v>1322</v>
      </c>
      <c r="U34" t="s">
        <v>1323</v>
      </c>
      <c r="V34" t="s">
        <v>1324</v>
      </c>
      <c r="Z34">
        <v>112.098257057368</v>
      </c>
      <c r="AA34">
        <v>-7.5993458772087896</v>
      </c>
      <c r="AB34" t="s">
        <v>1325</v>
      </c>
      <c r="AC34" t="s">
        <v>217</v>
      </c>
      <c r="AL34" t="s">
        <v>218</v>
      </c>
      <c r="AM34" t="s">
        <v>1326</v>
      </c>
      <c r="AN34" t="s">
        <v>6</v>
      </c>
      <c r="AO34" s="57">
        <v>46089.507256944446</v>
      </c>
      <c r="AP34" s="57">
        <v>46238.541666666664</v>
      </c>
      <c r="AR34" t="s">
        <v>219</v>
      </c>
      <c r="AS34" t="s">
        <v>391</v>
      </c>
      <c r="AT34" t="s">
        <v>231</v>
      </c>
      <c r="AU34">
        <v>20260803</v>
      </c>
      <c r="AV34" t="s">
        <v>222</v>
      </c>
      <c r="AW34" t="s">
        <v>1020</v>
      </c>
      <c r="AX34" t="s">
        <v>223</v>
      </c>
      <c r="BA34" s="57">
        <v>46238.541666666664</v>
      </c>
      <c r="BB34" t="s">
        <v>1326</v>
      </c>
      <c r="BC34">
        <v>2026</v>
      </c>
      <c r="BD34">
        <v>8</v>
      </c>
      <c r="BE34">
        <v>3</v>
      </c>
      <c r="BF34" s="6">
        <f t="shared" si="0"/>
        <v>46237</v>
      </c>
      <c r="BG34">
        <f t="shared" si="1"/>
        <v>-1.5416666666642413</v>
      </c>
      <c r="BH34" t="str">
        <f t="shared" si="2"/>
        <v>COMPLY</v>
      </c>
      <c r="BI34" t="str">
        <f>VLOOKUP(H34,Sheet2!$A$1:$B$270,2,FALSE)</f>
        <v>NGANJUK</v>
      </c>
    </row>
    <row r="35" spans="1:61">
      <c r="A35">
        <v>34</v>
      </c>
      <c r="B35">
        <v>1002521639</v>
      </c>
      <c r="C35">
        <v>3</v>
      </c>
      <c r="D35" t="s">
        <v>38</v>
      </c>
      <c r="E35">
        <v>5</v>
      </c>
      <c r="F35" t="s">
        <v>92</v>
      </c>
      <c r="G35" t="s">
        <v>97</v>
      </c>
      <c r="H35" t="s">
        <v>400</v>
      </c>
      <c r="I35" t="s">
        <v>213</v>
      </c>
      <c r="J35" t="s">
        <v>214</v>
      </c>
      <c r="K35" t="s">
        <v>149</v>
      </c>
      <c r="M35" t="s">
        <v>76</v>
      </c>
      <c r="N35" t="s">
        <v>216</v>
      </c>
      <c r="O35" s="57">
        <v>46246.451493055552</v>
      </c>
      <c r="P35" s="57">
        <v>46247.615798611114</v>
      </c>
      <c r="Q35">
        <v>69363993</v>
      </c>
      <c r="S35">
        <v>152645203135</v>
      </c>
      <c r="T35" t="s">
        <v>7931</v>
      </c>
      <c r="U35" t="s">
        <v>7932</v>
      </c>
      <c r="V35" t="s">
        <v>7933</v>
      </c>
      <c r="Z35">
        <v>111.578639745712</v>
      </c>
      <c r="AA35">
        <v>-6.8485330760665297</v>
      </c>
      <c r="AB35" t="s">
        <v>7934</v>
      </c>
      <c r="AC35" t="s">
        <v>290</v>
      </c>
      <c r="AL35" t="s">
        <v>218</v>
      </c>
      <c r="AM35" t="s">
        <v>7935</v>
      </c>
      <c r="AN35" t="s">
        <v>6</v>
      </c>
      <c r="AO35" s="57">
        <v>46364.455046296294</v>
      </c>
      <c r="AP35" s="57">
        <v>46248.333333333336</v>
      </c>
      <c r="AR35" t="s">
        <v>219</v>
      </c>
      <c r="AS35" t="s">
        <v>400</v>
      </c>
      <c r="AT35" t="s">
        <v>231</v>
      </c>
      <c r="AU35">
        <v>20260813</v>
      </c>
      <c r="AV35" t="s">
        <v>222</v>
      </c>
      <c r="AW35" t="s">
        <v>568</v>
      </c>
      <c r="AX35" t="s">
        <v>223</v>
      </c>
      <c r="BA35" s="57">
        <v>46248.333333333336</v>
      </c>
      <c r="BB35" t="s">
        <v>7935</v>
      </c>
      <c r="BC35">
        <v>2026</v>
      </c>
      <c r="BD35">
        <v>8</v>
      </c>
      <c r="BE35">
        <v>13</v>
      </c>
      <c r="BF35" s="6">
        <f t="shared" si="0"/>
        <v>46247</v>
      </c>
      <c r="BG35">
        <f t="shared" si="1"/>
        <v>-1.3333333333357587</v>
      </c>
      <c r="BH35" t="str">
        <f t="shared" si="2"/>
        <v>COMPLY</v>
      </c>
      <c r="BI35" t="str">
        <f>VLOOKUP(H35,Sheet2!$A$1:$B$270,2,FALSE)</f>
        <v>BOJONEGORO</v>
      </c>
    </row>
    <row r="36" spans="1:61">
      <c r="A36">
        <v>35</v>
      </c>
      <c r="B36">
        <v>1002522544</v>
      </c>
      <c r="C36">
        <v>3</v>
      </c>
      <c r="D36" t="s">
        <v>51</v>
      </c>
      <c r="E36">
        <v>4</v>
      </c>
      <c r="F36" t="s">
        <v>235</v>
      </c>
      <c r="G36" t="s">
        <v>952</v>
      </c>
      <c r="H36" t="s">
        <v>953</v>
      </c>
      <c r="I36" t="s">
        <v>213</v>
      </c>
      <c r="J36" t="s">
        <v>214</v>
      </c>
      <c r="K36" t="s">
        <v>149</v>
      </c>
      <c r="L36" t="s">
        <v>215</v>
      </c>
      <c r="M36" t="s">
        <v>76</v>
      </c>
      <c r="N36" t="s">
        <v>216</v>
      </c>
      <c r="O36" s="57">
        <v>46246.628437500003</v>
      </c>
      <c r="P36" s="57">
        <v>46247.621944444443</v>
      </c>
      <c r="Q36">
        <v>69364394</v>
      </c>
      <c r="S36">
        <v>143553212775</v>
      </c>
      <c r="T36" t="s">
        <v>7936</v>
      </c>
      <c r="U36" t="s">
        <v>7937</v>
      </c>
      <c r="V36" t="s">
        <v>7938</v>
      </c>
      <c r="Z36">
        <v>110.50985799999999</v>
      </c>
      <c r="AA36">
        <v>-7.5051560000000004</v>
      </c>
      <c r="AB36" t="s">
        <v>7939</v>
      </c>
      <c r="AC36" t="s">
        <v>237</v>
      </c>
      <c r="AL36" t="s">
        <v>218</v>
      </c>
      <c r="AM36" t="s">
        <v>7940</v>
      </c>
      <c r="AN36" t="s">
        <v>6</v>
      </c>
      <c r="AO36" s="57">
        <v>46364.632418981484</v>
      </c>
      <c r="AP36" s="57">
        <v>46247.541666666664</v>
      </c>
      <c r="AR36" t="s">
        <v>219</v>
      </c>
      <c r="AS36" t="s">
        <v>953</v>
      </c>
      <c r="AT36" t="s">
        <v>231</v>
      </c>
      <c r="AU36">
        <v>20260813</v>
      </c>
      <c r="AV36" t="s">
        <v>222</v>
      </c>
      <c r="AW36" t="s">
        <v>1018</v>
      </c>
      <c r="AX36" t="s">
        <v>223</v>
      </c>
      <c r="BA36" s="57">
        <v>46247.541666666664</v>
      </c>
      <c r="BB36" t="s">
        <v>7940</v>
      </c>
      <c r="BC36">
        <v>2026</v>
      </c>
      <c r="BD36">
        <v>8</v>
      </c>
      <c r="BE36">
        <v>13</v>
      </c>
      <c r="BF36" s="6">
        <f t="shared" si="0"/>
        <v>46247</v>
      </c>
      <c r="BG36">
        <f t="shared" si="1"/>
        <v>-0.54166666666424135</v>
      </c>
      <c r="BH36" t="str">
        <f t="shared" si="2"/>
        <v>COMPLY</v>
      </c>
      <c r="BI36" t="e">
        <f>VLOOKUP(H36,Sheet2!$A$1:$B$270,2,FALSE)</f>
        <v>#N/A</v>
      </c>
    </row>
    <row r="37" spans="1:61">
      <c r="A37">
        <v>36</v>
      </c>
      <c r="B37">
        <v>1002509420</v>
      </c>
      <c r="C37">
        <v>3</v>
      </c>
      <c r="D37" t="s">
        <v>51</v>
      </c>
      <c r="E37">
        <v>4</v>
      </c>
      <c r="F37" t="s">
        <v>273</v>
      </c>
      <c r="G37" t="s">
        <v>898</v>
      </c>
      <c r="H37" t="s">
        <v>940</v>
      </c>
      <c r="I37" t="s">
        <v>213</v>
      </c>
      <c r="J37" t="s">
        <v>214</v>
      </c>
      <c r="K37" t="s">
        <v>149</v>
      </c>
      <c r="L37" t="s">
        <v>215</v>
      </c>
      <c r="M37" t="s">
        <v>76</v>
      </c>
      <c r="N37" t="s">
        <v>216</v>
      </c>
      <c r="O37" s="57">
        <v>46238.765925925924</v>
      </c>
      <c r="P37" s="57">
        <v>46239.721180555556</v>
      </c>
      <c r="Q37">
        <v>69358672</v>
      </c>
      <c r="S37">
        <v>146593115480</v>
      </c>
      <c r="T37" t="s">
        <v>1331</v>
      </c>
      <c r="U37" t="s">
        <v>1332</v>
      </c>
      <c r="V37" t="s">
        <v>1333</v>
      </c>
      <c r="Z37">
        <v>110.7116123</v>
      </c>
      <c r="AA37">
        <v>-6.6703828999999999</v>
      </c>
      <c r="AB37" t="s">
        <v>1334</v>
      </c>
      <c r="AC37" t="s">
        <v>237</v>
      </c>
      <c r="AL37" t="s">
        <v>218</v>
      </c>
      <c r="AM37" t="s">
        <v>1335</v>
      </c>
      <c r="AN37" t="s">
        <v>6</v>
      </c>
      <c r="AO37" s="57">
        <v>46120.767268518517</v>
      </c>
      <c r="AP37" s="57">
        <v>46239.625</v>
      </c>
      <c r="AR37" t="s">
        <v>219</v>
      </c>
      <c r="AS37" t="s">
        <v>940</v>
      </c>
      <c r="AT37" t="s">
        <v>231</v>
      </c>
      <c r="AU37">
        <v>20260805</v>
      </c>
      <c r="AV37" t="s">
        <v>222</v>
      </c>
      <c r="AW37" t="s">
        <v>1025</v>
      </c>
      <c r="AX37" t="s">
        <v>223</v>
      </c>
      <c r="BA37" s="57">
        <v>46239.625</v>
      </c>
      <c r="BB37" t="s">
        <v>1335</v>
      </c>
      <c r="BC37">
        <v>2026</v>
      </c>
      <c r="BD37">
        <v>8</v>
      </c>
      <c r="BE37">
        <v>5</v>
      </c>
      <c r="BF37" s="6">
        <f t="shared" si="0"/>
        <v>46239</v>
      </c>
      <c r="BG37">
        <f t="shared" si="1"/>
        <v>-0.625</v>
      </c>
      <c r="BH37" t="str">
        <f t="shared" si="2"/>
        <v>COMPLY</v>
      </c>
      <c r="BI37" t="e">
        <f>VLOOKUP(H37,Sheet2!$A$1:$B$270,2,FALSE)</f>
        <v>#N/A</v>
      </c>
    </row>
    <row r="38" spans="1:61">
      <c r="A38">
        <v>37</v>
      </c>
      <c r="B38">
        <v>1002518788</v>
      </c>
      <c r="C38">
        <v>3</v>
      </c>
      <c r="D38" t="s">
        <v>51</v>
      </c>
      <c r="E38">
        <v>4</v>
      </c>
      <c r="F38" t="s">
        <v>273</v>
      </c>
      <c r="G38" t="s">
        <v>569</v>
      </c>
      <c r="H38" t="s">
        <v>907</v>
      </c>
      <c r="I38" t="s">
        <v>213</v>
      </c>
      <c r="J38" t="s">
        <v>214</v>
      </c>
      <c r="K38" t="s">
        <v>149</v>
      </c>
      <c r="L38" t="s">
        <v>215</v>
      </c>
      <c r="M38" t="s">
        <v>575</v>
      </c>
      <c r="N38" t="s">
        <v>216</v>
      </c>
      <c r="O38" s="57">
        <v>46245.31177083333</v>
      </c>
      <c r="P38" s="57">
        <v>46248.667569444442</v>
      </c>
      <c r="Q38">
        <v>69362839</v>
      </c>
      <c r="S38">
        <v>142509107232</v>
      </c>
      <c r="T38" t="s">
        <v>6967</v>
      </c>
      <c r="U38" t="s">
        <v>6968</v>
      </c>
      <c r="V38" t="s">
        <v>6969</v>
      </c>
      <c r="Z38">
        <v>111.139915</v>
      </c>
      <c r="AA38">
        <v>-7.1633940000000003</v>
      </c>
      <c r="AB38" t="s">
        <v>6970</v>
      </c>
      <c r="AC38" t="s">
        <v>237</v>
      </c>
      <c r="AL38" t="s">
        <v>218</v>
      </c>
      <c r="AM38" t="s">
        <v>6971</v>
      </c>
      <c r="AN38" t="s">
        <v>6</v>
      </c>
      <c r="AO38" s="57">
        <v>46334.319305555553</v>
      </c>
      <c r="AP38" s="57">
        <v>46246.333333333336</v>
      </c>
      <c r="AR38" t="s">
        <v>14</v>
      </c>
      <c r="AS38" t="s">
        <v>907</v>
      </c>
      <c r="AT38" t="s">
        <v>231</v>
      </c>
      <c r="AV38" t="s">
        <v>9912</v>
      </c>
      <c r="AW38" t="s">
        <v>1010</v>
      </c>
      <c r="AX38" t="s">
        <v>223</v>
      </c>
      <c r="BA38" s="57">
        <v>46246.333333333336</v>
      </c>
      <c r="BB38" t="s">
        <v>6971</v>
      </c>
      <c r="BF38" s="6" t="e">
        <f t="shared" si="0"/>
        <v>#NUM!</v>
      </c>
      <c r="BG38" t="e">
        <f t="shared" si="1"/>
        <v>#NUM!</v>
      </c>
      <c r="BH38" t="e">
        <f t="shared" si="2"/>
        <v>#NUM!</v>
      </c>
      <c r="BI38" t="e">
        <f>VLOOKUP(H38,Sheet2!$A$1:$B$270,2,FALSE)</f>
        <v>#N/A</v>
      </c>
    </row>
    <row r="39" spans="1:61">
      <c r="A39">
        <v>38</v>
      </c>
      <c r="B39">
        <v>1002506699</v>
      </c>
      <c r="C39">
        <v>3</v>
      </c>
      <c r="D39" t="s">
        <v>59</v>
      </c>
      <c r="E39">
        <v>4</v>
      </c>
      <c r="F39" t="s">
        <v>224</v>
      </c>
      <c r="G39" t="s">
        <v>224</v>
      </c>
      <c r="H39" t="s">
        <v>911</v>
      </c>
      <c r="I39" t="s">
        <v>213</v>
      </c>
      <c r="J39" t="s">
        <v>214</v>
      </c>
      <c r="K39" t="s">
        <v>149</v>
      </c>
      <c r="L39" t="s">
        <v>215</v>
      </c>
      <c r="M39" t="s">
        <v>575</v>
      </c>
      <c r="N39" t="s">
        <v>216</v>
      </c>
      <c r="O39" s="57">
        <v>46238.322175925925</v>
      </c>
      <c r="P39" s="57">
        <v>46241.476840277777</v>
      </c>
      <c r="Q39">
        <v>69357877</v>
      </c>
      <c r="S39">
        <v>146303609114</v>
      </c>
      <c r="T39" t="s">
        <v>1341</v>
      </c>
      <c r="U39" t="s">
        <v>1342</v>
      </c>
      <c r="V39" t="s">
        <v>1343</v>
      </c>
      <c r="Z39">
        <v>109.242199</v>
      </c>
      <c r="AA39">
        <v>-7.4297899999999997</v>
      </c>
      <c r="AB39" t="s">
        <v>1344</v>
      </c>
      <c r="AC39" t="s">
        <v>237</v>
      </c>
      <c r="AL39" t="s">
        <v>218</v>
      </c>
      <c r="AM39" t="s">
        <v>1345</v>
      </c>
      <c r="AN39" t="s">
        <v>6</v>
      </c>
      <c r="AO39" s="57">
        <v>46120.330081018517</v>
      </c>
      <c r="AP39" s="57">
        <v>46239.333333333336</v>
      </c>
      <c r="AR39" t="s">
        <v>14</v>
      </c>
      <c r="AS39" t="s">
        <v>911</v>
      </c>
      <c r="AT39" t="s">
        <v>231</v>
      </c>
      <c r="AV39" t="s">
        <v>4489</v>
      </c>
      <c r="AW39" t="s">
        <v>238</v>
      </c>
      <c r="AX39" t="s">
        <v>223</v>
      </c>
      <c r="BA39" s="57">
        <v>46239.333333333336</v>
      </c>
      <c r="BB39" t="s">
        <v>1345</v>
      </c>
      <c r="BF39" s="6" t="e">
        <f t="shared" si="0"/>
        <v>#NUM!</v>
      </c>
      <c r="BG39" t="e">
        <f t="shared" si="1"/>
        <v>#NUM!</v>
      </c>
      <c r="BH39" t="e">
        <f t="shared" si="2"/>
        <v>#NUM!</v>
      </c>
      <c r="BI39" t="e">
        <f>VLOOKUP(H39,Sheet2!$A$1:$B$270,2,FALSE)</f>
        <v>#N/A</v>
      </c>
    </row>
    <row r="40" spans="1:61">
      <c r="A40">
        <v>39</v>
      </c>
      <c r="B40">
        <v>1002517665</v>
      </c>
      <c r="C40">
        <v>3</v>
      </c>
      <c r="D40" t="s">
        <v>49</v>
      </c>
      <c r="E40">
        <v>4</v>
      </c>
      <c r="F40" t="s">
        <v>246</v>
      </c>
      <c r="G40" t="s">
        <v>247</v>
      </c>
      <c r="H40" t="s">
        <v>925</v>
      </c>
      <c r="I40" t="s">
        <v>213</v>
      </c>
      <c r="J40" t="s">
        <v>214</v>
      </c>
      <c r="K40" t="s">
        <v>149</v>
      </c>
      <c r="L40" t="s">
        <v>215</v>
      </c>
      <c r="M40" t="s">
        <v>76</v>
      </c>
      <c r="N40" t="s">
        <v>216</v>
      </c>
      <c r="O40" s="57">
        <v>46244.538854166669</v>
      </c>
      <c r="P40" s="57">
        <v>46245.589409722219</v>
      </c>
      <c r="Q40">
        <v>69362403</v>
      </c>
      <c r="S40">
        <v>142406122707</v>
      </c>
      <c r="T40" t="s">
        <v>6196</v>
      </c>
      <c r="U40" t="s">
        <v>6197</v>
      </c>
      <c r="V40" t="s">
        <v>6198</v>
      </c>
      <c r="Z40">
        <v>110.42993109673201</v>
      </c>
      <c r="AA40">
        <v>-6.9711133723907999</v>
      </c>
      <c r="AB40" t="s">
        <v>6199</v>
      </c>
      <c r="AC40" t="s">
        <v>217</v>
      </c>
      <c r="AL40" t="s">
        <v>218</v>
      </c>
      <c r="AM40" t="s">
        <v>6200</v>
      </c>
      <c r="AN40" t="s">
        <v>6</v>
      </c>
      <c r="AO40" s="57">
        <v>46303.548472222225</v>
      </c>
      <c r="AP40" s="57">
        <v>46245.541666666664</v>
      </c>
      <c r="AR40" t="s">
        <v>219</v>
      </c>
      <c r="AS40" t="s">
        <v>925</v>
      </c>
      <c r="AT40" t="s">
        <v>231</v>
      </c>
      <c r="AU40">
        <v>20260811</v>
      </c>
      <c r="AV40" t="s">
        <v>222</v>
      </c>
      <c r="AW40" t="s">
        <v>1010</v>
      </c>
      <c r="AX40" t="s">
        <v>223</v>
      </c>
      <c r="BA40" s="57">
        <v>46245.541666666664</v>
      </c>
      <c r="BB40" t="s">
        <v>6200</v>
      </c>
      <c r="BC40">
        <v>2026</v>
      </c>
      <c r="BD40">
        <v>8</v>
      </c>
      <c r="BE40">
        <v>11</v>
      </c>
      <c r="BF40" s="6">
        <f t="shared" si="0"/>
        <v>46245</v>
      </c>
      <c r="BG40">
        <f t="shared" si="1"/>
        <v>-0.54166666666424135</v>
      </c>
      <c r="BH40" t="str">
        <f t="shared" si="2"/>
        <v>COMPLY</v>
      </c>
      <c r="BI40" t="e">
        <f>VLOOKUP(H40,Sheet2!$A$1:$B$270,2,FALSE)</f>
        <v>#N/A</v>
      </c>
    </row>
    <row r="41" spans="1:61">
      <c r="A41">
        <v>40</v>
      </c>
      <c r="B41">
        <v>1002509545</v>
      </c>
      <c r="C41">
        <v>3</v>
      </c>
      <c r="D41" t="s">
        <v>59</v>
      </c>
      <c r="E41">
        <v>4</v>
      </c>
      <c r="F41" t="s">
        <v>567</v>
      </c>
      <c r="G41" t="s">
        <v>906</v>
      </c>
      <c r="H41" t="s">
        <v>918</v>
      </c>
      <c r="I41" t="s">
        <v>213</v>
      </c>
      <c r="J41" t="s">
        <v>214</v>
      </c>
      <c r="K41" t="s">
        <v>149</v>
      </c>
      <c r="L41" t="s">
        <v>215</v>
      </c>
      <c r="M41" t="s">
        <v>286</v>
      </c>
      <c r="N41" t="s">
        <v>216</v>
      </c>
      <c r="O41" s="57">
        <v>46239.347175925926</v>
      </c>
      <c r="P41" s="57">
        <v>46241.533078703702</v>
      </c>
      <c r="Q41">
        <v>69358736</v>
      </c>
      <c r="S41">
        <v>146144119829</v>
      </c>
      <c r="T41" t="s">
        <v>1351</v>
      </c>
      <c r="U41" t="s">
        <v>1352</v>
      </c>
      <c r="V41" t="s">
        <v>1353</v>
      </c>
      <c r="Z41">
        <v>110.4142365</v>
      </c>
      <c r="AA41">
        <v>-7.6876500999999999</v>
      </c>
      <c r="AB41" t="s">
        <v>1354</v>
      </c>
      <c r="AC41" t="s">
        <v>237</v>
      </c>
      <c r="AL41" t="s">
        <v>218</v>
      </c>
      <c r="AM41" t="s">
        <v>1355</v>
      </c>
      <c r="AN41" t="s">
        <v>6</v>
      </c>
      <c r="AO41" s="57">
        <v>46150.351134259261</v>
      </c>
      <c r="AP41" s="57">
        <v>46241.541666666664</v>
      </c>
      <c r="AR41" t="s">
        <v>241</v>
      </c>
      <c r="AS41" t="s">
        <v>918</v>
      </c>
      <c r="AT41" t="s">
        <v>231</v>
      </c>
      <c r="AV41" t="s">
        <v>1055</v>
      </c>
      <c r="AW41" t="s">
        <v>1015</v>
      </c>
      <c r="AX41" t="s">
        <v>223</v>
      </c>
      <c r="BA41" s="57">
        <v>46241.541666666664</v>
      </c>
      <c r="BB41" t="s">
        <v>1355</v>
      </c>
      <c r="BF41" s="6" t="e">
        <f t="shared" si="0"/>
        <v>#NUM!</v>
      </c>
      <c r="BG41" t="e">
        <f t="shared" si="1"/>
        <v>#NUM!</v>
      </c>
      <c r="BH41" t="e">
        <f t="shared" si="2"/>
        <v>#NUM!</v>
      </c>
      <c r="BI41" t="e">
        <f>VLOOKUP(H41,Sheet2!$A$1:$B$270,2,FALSE)</f>
        <v>#N/A</v>
      </c>
    </row>
    <row r="42" spans="1:61">
      <c r="A42">
        <v>41</v>
      </c>
      <c r="B42">
        <v>1002512621</v>
      </c>
      <c r="C42">
        <v>3</v>
      </c>
      <c r="D42" t="s">
        <v>59</v>
      </c>
      <c r="E42">
        <v>4</v>
      </c>
      <c r="F42" t="s">
        <v>224</v>
      </c>
      <c r="G42" t="s">
        <v>224</v>
      </c>
      <c r="H42" t="s">
        <v>911</v>
      </c>
      <c r="I42" t="s">
        <v>213</v>
      </c>
      <c r="J42" t="s">
        <v>214</v>
      </c>
      <c r="K42" t="s">
        <v>149</v>
      </c>
      <c r="L42" t="s">
        <v>606</v>
      </c>
      <c r="M42" t="s">
        <v>575</v>
      </c>
      <c r="N42" t="s">
        <v>216</v>
      </c>
      <c r="O42" s="57">
        <v>46240.593009259261</v>
      </c>
      <c r="P42" s="57">
        <v>46242.374942129631</v>
      </c>
      <c r="Q42">
        <v>69360049</v>
      </c>
      <c r="R42">
        <v>2812958014</v>
      </c>
      <c r="S42">
        <v>146303609155</v>
      </c>
      <c r="T42" t="s">
        <v>1361</v>
      </c>
      <c r="U42" t="s">
        <v>1362</v>
      </c>
      <c r="V42" t="s">
        <v>1363</v>
      </c>
      <c r="Z42">
        <v>109.2525802</v>
      </c>
      <c r="AA42">
        <v>-7.4514927000000002</v>
      </c>
      <c r="AB42" t="s">
        <v>1364</v>
      </c>
      <c r="AC42" t="s">
        <v>237</v>
      </c>
      <c r="AL42" t="s">
        <v>218</v>
      </c>
      <c r="AM42" t="s">
        <v>1365</v>
      </c>
      <c r="AN42" t="s">
        <v>6</v>
      </c>
      <c r="AO42" s="57">
        <v>46181.601423611108</v>
      </c>
      <c r="AP42" s="57">
        <v>46241.541666666664</v>
      </c>
      <c r="AR42" t="s">
        <v>14</v>
      </c>
      <c r="AS42" t="s">
        <v>911</v>
      </c>
      <c r="AT42" t="s">
        <v>231</v>
      </c>
      <c r="AV42" t="s">
        <v>4490</v>
      </c>
      <c r="AW42" t="s">
        <v>1366</v>
      </c>
      <c r="AX42" t="s">
        <v>223</v>
      </c>
      <c r="BA42" s="57">
        <v>46241.541666666664</v>
      </c>
      <c r="BB42" t="s">
        <v>1365</v>
      </c>
      <c r="BF42" s="6" t="e">
        <f t="shared" si="0"/>
        <v>#NUM!</v>
      </c>
      <c r="BG42" t="e">
        <f t="shared" si="1"/>
        <v>#NUM!</v>
      </c>
      <c r="BH42" t="e">
        <f t="shared" si="2"/>
        <v>#NUM!</v>
      </c>
      <c r="BI42" t="e">
        <f>VLOOKUP(H42,Sheet2!$A$1:$B$270,2,FALSE)</f>
        <v>#N/A</v>
      </c>
    </row>
    <row r="43" spans="1:61">
      <c r="A43">
        <v>42</v>
      </c>
      <c r="B43">
        <v>1002526305</v>
      </c>
      <c r="C43">
        <v>3</v>
      </c>
      <c r="D43" t="s">
        <v>38</v>
      </c>
      <c r="E43">
        <v>5</v>
      </c>
      <c r="F43" t="s">
        <v>90</v>
      </c>
      <c r="G43" t="s">
        <v>90</v>
      </c>
      <c r="H43" t="s">
        <v>468</v>
      </c>
      <c r="I43" t="s">
        <v>213</v>
      </c>
      <c r="J43" t="s">
        <v>214</v>
      </c>
      <c r="K43" t="s">
        <v>149</v>
      </c>
      <c r="L43" t="s">
        <v>215</v>
      </c>
      <c r="M43" t="s">
        <v>76</v>
      </c>
      <c r="N43" t="s">
        <v>216</v>
      </c>
      <c r="O43" s="57">
        <v>46248.5159375</v>
      </c>
      <c r="P43" s="57">
        <v>46248.77553240741</v>
      </c>
      <c r="Q43">
        <v>69365975</v>
      </c>
      <c r="S43">
        <v>152652209190</v>
      </c>
      <c r="T43" t="s">
        <v>9913</v>
      </c>
      <c r="U43" t="s">
        <v>9914</v>
      </c>
      <c r="V43" t="s">
        <v>9915</v>
      </c>
      <c r="Z43">
        <v>112.122541</v>
      </c>
      <c r="AA43">
        <v>-7.6859190000000002</v>
      </c>
      <c r="AB43" t="s">
        <v>9916</v>
      </c>
      <c r="AC43" t="s">
        <v>237</v>
      </c>
      <c r="AL43" t="s">
        <v>218</v>
      </c>
      <c r="AM43" t="s">
        <v>9917</v>
      </c>
      <c r="AN43" t="s">
        <v>6</v>
      </c>
      <c r="AO43" t="s">
        <v>9918</v>
      </c>
      <c r="AP43" s="57">
        <v>46249.541666666664</v>
      </c>
      <c r="AR43" t="s">
        <v>219</v>
      </c>
      <c r="AS43" t="s">
        <v>468</v>
      </c>
      <c r="AT43" t="s">
        <v>231</v>
      </c>
      <c r="AU43">
        <v>20260814</v>
      </c>
      <c r="AV43" t="s">
        <v>222</v>
      </c>
      <c r="AW43" t="s">
        <v>642</v>
      </c>
      <c r="AX43" t="s">
        <v>223</v>
      </c>
      <c r="BA43" s="57">
        <v>46249.541666666664</v>
      </c>
      <c r="BB43" t="s">
        <v>9917</v>
      </c>
      <c r="BC43">
        <v>2026</v>
      </c>
      <c r="BD43">
        <v>8</v>
      </c>
      <c r="BE43">
        <v>14</v>
      </c>
      <c r="BF43" s="6">
        <f t="shared" si="0"/>
        <v>46248</v>
      </c>
      <c r="BG43">
        <f t="shared" si="1"/>
        <v>-1.5416666666642413</v>
      </c>
      <c r="BH43" t="str">
        <f t="shared" si="2"/>
        <v>COMPLY</v>
      </c>
      <c r="BI43" t="str">
        <f>VLOOKUP(H43,Sheet2!$A$1:$B$270,2,FALSE)</f>
        <v>KEDIRI</v>
      </c>
    </row>
    <row r="44" spans="1:61">
      <c r="A44">
        <v>43</v>
      </c>
      <c r="B44">
        <v>1002506479</v>
      </c>
      <c r="C44">
        <v>3</v>
      </c>
      <c r="D44" t="s">
        <v>59</v>
      </c>
      <c r="E44">
        <v>4</v>
      </c>
      <c r="F44" t="s">
        <v>224</v>
      </c>
      <c r="G44" t="s">
        <v>224</v>
      </c>
      <c r="H44" t="s">
        <v>911</v>
      </c>
      <c r="I44" t="s">
        <v>213</v>
      </c>
      <c r="J44" t="s">
        <v>214</v>
      </c>
      <c r="K44" t="s">
        <v>149</v>
      </c>
      <c r="M44" t="s">
        <v>76</v>
      </c>
      <c r="N44" t="s">
        <v>216</v>
      </c>
      <c r="O44" s="57">
        <v>46237.67428240741</v>
      </c>
      <c r="P44" s="57">
        <v>46237.881643518522</v>
      </c>
      <c r="Q44">
        <v>69356855</v>
      </c>
      <c r="S44">
        <v>146303609646</v>
      </c>
      <c r="T44" t="s">
        <v>1367</v>
      </c>
      <c r="U44" t="s">
        <v>1368</v>
      </c>
      <c r="V44" t="s">
        <v>1369</v>
      </c>
      <c r="Z44">
        <v>109.2279032</v>
      </c>
      <c r="AA44">
        <v>-7.4381497999999997</v>
      </c>
      <c r="AB44" t="s">
        <v>1370</v>
      </c>
      <c r="AC44" t="s">
        <v>290</v>
      </c>
      <c r="AL44" t="s">
        <v>218</v>
      </c>
      <c r="AM44" t="s">
        <v>1371</v>
      </c>
      <c r="AN44" t="s">
        <v>6</v>
      </c>
      <c r="AO44" s="57">
        <v>46089.69431712963</v>
      </c>
      <c r="AR44" t="s">
        <v>219</v>
      </c>
      <c r="AS44" t="s">
        <v>911</v>
      </c>
      <c r="AT44" t="s">
        <v>231</v>
      </c>
      <c r="AU44">
        <v>20260803</v>
      </c>
      <c r="AV44" t="s">
        <v>222</v>
      </c>
      <c r="AW44" t="s">
        <v>563</v>
      </c>
      <c r="AX44" t="s">
        <v>223</v>
      </c>
      <c r="BA44" s="57">
        <v>46237.291666666664</v>
      </c>
      <c r="BB44" t="s">
        <v>1371</v>
      </c>
      <c r="BC44">
        <v>2026</v>
      </c>
      <c r="BD44">
        <v>8</v>
      </c>
      <c r="BE44">
        <v>3</v>
      </c>
      <c r="BF44" s="6">
        <f t="shared" si="0"/>
        <v>46237</v>
      </c>
      <c r="BG44">
        <f t="shared" si="1"/>
        <v>-0.29166666666424135</v>
      </c>
      <c r="BH44" t="str">
        <f t="shared" si="2"/>
        <v>COMPLY</v>
      </c>
      <c r="BI44" t="e">
        <f>VLOOKUP(H44,Sheet2!$A$1:$B$270,2,FALSE)</f>
        <v>#N/A</v>
      </c>
    </row>
    <row r="45" spans="1:61">
      <c r="A45">
        <v>44</v>
      </c>
      <c r="B45">
        <v>1002506609</v>
      </c>
      <c r="C45">
        <v>3</v>
      </c>
      <c r="D45" t="s">
        <v>45</v>
      </c>
      <c r="E45">
        <v>5</v>
      </c>
      <c r="F45" t="s">
        <v>211</v>
      </c>
      <c r="G45" t="s">
        <v>110</v>
      </c>
      <c r="H45" t="s">
        <v>479</v>
      </c>
      <c r="I45" t="s">
        <v>213</v>
      </c>
      <c r="J45" t="s">
        <v>214</v>
      </c>
      <c r="K45" t="s">
        <v>149</v>
      </c>
      <c r="L45" t="s">
        <v>215</v>
      </c>
      <c r="M45" t="s">
        <v>575</v>
      </c>
      <c r="N45" t="s">
        <v>216</v>
      </c>
      <c r="O45" s="57">
        <v>46237.772175925929</v>
      </c>
      <c r="P45" s="57">
        <v>46242.382592592592</v>
      </c>
      <c r="Q45">
        <v>69357823</v>
      </c>
      <c r="S45">
        <v>172617203040</v>
      </c>
      <c r="T45" t="s">
        <v>1372</v>
      </c>
      <c r="U45" t="s">
        <v>1373</v>
      </c>
      <c r="V45" t="s">
        <v>1374</v>
      </c>
      <c r="Z45">
        <v>118.633106</v>
      </c>
      <c r="AA45">
        <v>-8.5087240000000008</v>
      </c>
      <c r="AB45" t="s">
        <v>1375</v>
      </c>
      <c r="AC45" t="s">
        <v>237</v>
      </c>
      <c r="AL45" t="s">
        <v>218</v>
      </c>
      <c r="AM45" t="s">
        <v>1376</v>
      </c>
      <c r="AN45" t="s">
        <v>6</v>
      </c>
      <c r="AO45" s="57">
        <v>46089.777939814812</v>
      </c>
      <c r="AP45" s="57">
        <v>46238.625</v>
      </c>
      <c r="AQ45" t="s">
        <v>903</v>
      </c>
      <c r="AR45" t="s">
        <v>14</v>
      </c>
      <c r="AS45" t="s">
        <v>479</v>
      </c>
      <c r="AT45" t="s">
        <v>221</v>
      </c>
      <c r="AV45" t="s">
        <v>4496</v>
      </c>
      <c r="AW45" t="s">
        <v>910</v>
      </c>
      <c r="AX45" t="s">
        <v>223</v>
      </c>
      <c r="BA45" s="57">
        <v>46238.625</v>
      </c>
      <c r="BB45" t="s">
        <v>1376</v>
      </c>
      <c r="BF45" s="6" t="e">
        <f t="shared" si="0"/>
        <v>#NUM!</v>
      </c>
      <c r="BG45" t="e">
        <f t="shared" si="1"/>
        <v>#NUM!</v>
      </c>
      <c r="BH45" t="e">
        <f t="shared" si="2"/>
        <v>#NUM!</v>
      </c>
      <c r="BI45" t="str">
        <f>VLOOKUP(H45,Sheet2!$A$1:$B$270,2,FALSE)</f>
        <v>BIMA</v>
      </c>
    </row>
    <row r="46" spans="1:61">
      <c r="A46">
        <v>45</v>
      </c>
      <c r="B46">
        <v>1002532688</v>
      </c>
      <c r="C46">
        <v>3</v>
      </c>
      <c r="D46" t="s">
        <v>55</v>
      </c>
      <c r="E46">
        <v>5</v>
      </c>
      <c r="F46" t="s">
        <v>228</v>
      </c>
      <c r="G46" t="s">
        <v>121</v>
      </c>
      <c r="H46" t="s">
        <v>284</v>
      </c>
      <c r="I46" t="s">
        <v>213</v>
      </c>
      <c r="J46" t="s">
        <v>214</v>
      </c>
      <c r="K46" t="s">
        <v>149</v>
      </c>
      <c r="M46" t="s">
        <v>555</v>
      </c>
      <c r="N46" t="s">
        <v>216</v>
      </c>
      <c r="O46" s="57">
        <v>46252.465868055559</v>
      </c>
      <c r="P46" s="57">
        <v>46252.66578703704</v>
      </c>
      <c r="Q46">
        <v>69368771</v>
      </c>
      <c r="S46">
        <v>152437905647</v>
      </c>
      <c r="T46" t="s">
        <v>12839</v>
      </c>
      <c r="U46" t="s">
        <v>12840</v>
      </c>
      <c r="Z46">
        <v>113.277604</v>
      </c>
      <c r="AA46">
        <v>-6.9113310999999999</v>
      </c>
      <c r="AB46" t="s">
        <v>12841</v>
      </c>
      <c r="AC46" t="s">
        <v>230</v>
      </c>
      <c r="AO46" t="s">
        <v>12842</v>
      </c>
      <c r="AR46" t="s">
        <v>6</v>
      </c>
      <c r="AS46" t="s">
        <v>284</v>
      </c>
      <c r="AT46" t="s">
        <v>231</v>
      </c>
      <c r="AV46" t="s">
        <v>9911</v>
      </c>
      <c r="AW46" t="s">
        <v>562</v>
      </c>
      <c r="AX46" t="s">
        <v>223</v>
      </c>
      <c r="BF46" s="6" t="e">
        <f t="shared" si="0"/>
        <v>#NUM!</v>
      </c>
      <c r="BG46" t="e">
        <f t="shared" si="1"/>
        <v>#NUM!</v>
      </c>
      <c r="BH46" t="e">
        <f t="shared" si="2"/>
        <v>#NUM!</v>
      </c>
      <c r="BI46" t="str">
        <f>VLOOKUP(H46,Sheet2!$A$1:$B$270,2,FALSE)</f>
        <v>MADURA</v>
      </c>
    </row>
    <row r="47" spans="1:61">
      <c r="A47">
        <v>46</v>
      </c>
      <c r="B47">
        <v>1002512410</v>
      </c>
      <c r="C47">
        <v>3</v>
      </c>
      <c r="D47" t="s">
        <v>59</v>
      </c>
      <c r="E47">
        <v>4</v>
      </c>
      <c r="F47" t="s">
        <v>567</v>
      </c>
      <c r="G47" t="s">
        <v>1001</v>
      </c>
      <c r="H47" t="s">
        <v>1002</v>
      </c>
      <c r="I47" t="s">
        <v>213</v>
      </c>
      <c r="J47" t="s">
        <v>214</v>
      </c>
      <c r="K47" t="s">
        <v>149</v>
      </c>
      <c r="L47" t="s">
        <v>215</v>
      </c>
      <c r="M47" t="s">
        <v>76</v>
      </c>
      <c r="N47" t="s">
        <v>216</v>
      </c>
      <c r="O47" s="57">
        <v>46240.5624537037</v>
      </c>
      <c r="P47" s="57">
        <v>46241.522430555553</v>
      </c>
      <c r="Q47">
        <v>69359986</v>
      </c>
      <c r="S47">
        <v>143135115031</v>
      </c>
      <c r="T47" t="s">
        <v>1383</v>
      </c>
      <c r="U47" t="s">
        <v>1384</v>
      </c>
      <c r="V47" t="s">
        <v>1385</v>
      </c>
      <c r="Z47">
        <v>110.5860709</v>
      </c>
      <c r="AA47">
        <v>-7.9555423999999997</v>
      </c>
      <c r="AB47" t="s">
        <v>1386</v>
      </c>
      <c r="AC47" t="s">
        <v>237</v>
      </c>
      <c r="AL47" t="s">
        <v>218</v>
      </c>
      <c r="AM47" t="s">
        <v>1387</v>
      </c>
      <c r="AN47" t="s">
        <v>6</v>
      </c>
      <c r="AO47" s="57">
        <v>46181.569502314815</v>
      </c>
      <c r="AP47" s="57">
        <v>46241.541666666664</v>
      </c>
      <c r="AR47" t="s">
        <v>219</v>
      </c>
      <c r="AS47" t="s">
        <v>1002</v>
      </c>
      <c r="AT47" t="s">
        <v>231</v>
      </c>
      <c r="AU47">
        <v>20260807</v>
      </c>
      <c r="AV47" t="s">
        <v>222</v>
      </c>
      <c r="AW47" t="s">
        <v>1014</v>
      </c>
      <c r="AX47" t="s">
        <v>223</v>
      </c>
      <c r="BA47" s="57">
        <v>46241.541666666664</v>
      </c>
      <c r="BB47" t="s">
        <v>1387</v>
      </c>
      <c r="BC47">
        <v>2026</v>
      </c>
      <c r="BD47">
        <v>8</v>
      </c>
      <c r="BE47">
        <v>7</v>
      </c>
      <c r="BF47" s="6">
        <f t="shared" si="0"/>
        <v>46241</v>
      </c>
      <c r="BG47">
        <f t="shared" si="1"/>
        <v>-0.54166666666424135</v>
      </c>
      <c r="BH47" t="str">
        <f t="shared" si="2"/>
        <v>COMPLY</v>
      </c>
      <c r="BI47" t="e">
        <f>VLOOKUP(H47,Sheet2!$A$1:$B$270,2,FALSE)</f>
        <v>#N/A</v>
      </c>
    </row>
    <row r="48" spans="1:61">
      <c r="A48">
        <v>47</v>
      </c>
      <c r="B48">
        <v>1002511598</v>
      </c>
      <c r="C48">
        <v>3</v>
      </c>
      <c r="D48" t="s">
        <v>42</v>
      </c>
      <c r="E48">
        <v>5</v>
      </c>
      <c r="F48" t="s">
        <v>233</v>
      </c>
      <c r="G48" t="s">
        <v>101</v>
      </c>
      <c r="H48" t="s">
        <v>437</v>
      </c>
      <c r="I48" t="s">
        <v>213</v>
      </c>
      <c r="J48" t="s">
        <v>214</v>
      </c>
      <c r="K48" t="s">
        <v>149</v>
      </c>
      <c r="M48" t="s">
        <v>76</v>
      </c>
      <c r="N48" t="s">
        <v>216</v>
      </c>
      <c r="O48" s="57">
        <v>46240.396944444445</v>
      </c>
      <c r="P48" s="57">
        <v>46241.730879629627</v>
      </c>
      <c r="Q48">
        <v>69359639</v>
      </c>
      <c r="S48">
        <v>152331250926</v>
      </c>
      <c r="T48" t="s">
        <v>1393</v>
      </c>
      <c r="U48" t="s">
        <v>1394</v>
      </c>
      <c r="V48" t="s">
        <v>1395</v>
      </c>
      <c r="Z48">
        <v>112.5469586</v>
      </c>
      <c r="AA48">
        <v>-7.4551435000000001</v>
      </c>
      <c r="AB48" t="s">
        <v>1396</v>
      </c>
      <c r="AC48" t="s">
        <v>230</v>
      </c>
      <c r="AL48" t="s">
        <v>218</v>
      </c>
      <c r="AM48" t="s">
        <v>1397</v>
      </c>
      <c r="AN48" t="s">
        <v>6</v>
      </c>
      <c r="AO48" s="57">
        <v>46181.402685185189</v>
      </c>
      <c r="AP48" s="57">
        <v>46241.333333333336</v>
      </c>
      <c r="AR48" t="s">
        <v>219</v>
      </c>
      <c r="AS48" t="s">
        <v>437</v>
      </c>
      <c r="AT48" t="s">
        <v>966</v>
      </c>
      <c r="AU48">
        <v>20260807</v>
      </c>
      <c r="AV48" t="s">
        <v>222</v>
      </c>
      <c r="AW48" t="s">
        <v>982</v>
      </c>
      <c r="AX48" t="s">
        <v>223</v>
      </c>
      <c r="BA48" s="57">
        <v>46241.333333333336</v>
      </c>
      <c r="BB48" t="s">
        <v>1397</v>
      </c>
      <c r="BC48">
        <v>2026</v>
      </c>
      <c r="BD48">
        <v>8</v>
      </c>
      <c r="BE48">
        <v>7</v>
      </c>
      <c r="BF48" s="6">
        <f t="shared" si="0"/>
        <v>46241</v>
      </c>
      <c r="BG48">
        <f t="shared" si="1"/>
        <v>-0.33333333333575865</v>
      </c>
      <c r="BH48" t="str">
        <f t="shared" si="2"/>
        <v>COMPLY</v>
      </c>
      <c r="BI48" t="str">
        <f>VLOOKUP(H48,Sheet2!$A$1:$B$270,2,FALSE)</f>
        <v>SIDOARJO</v>
      </c>
    </row>
    <row r="49" spans="1:61">
      <c r="A49">
        <v>48</v>
      </c>
      <c r="B49">
        <v>1002529290</v>
      </c>
      <c r="C49">
        <v>3</v>
      </c>
      <c r="D49" t="s">
        <v>42</v>
      </c>
      <c r="E49">
        <v>5</v>
      </c>
      <c r="F49" t="s">
        <v>233</v>
      </c>
      <c r="G49" t="s">
        <v>105</v>
      </c>
      <c r="H49" t="s">
        <v>444</v>
      </c>
      <c r="I49" t="s">
        <v>213</v>
      </c>
      <c r="J49" t="s">
        <v>214</v>
      </c>
      <c r="K49" t="s">
        <v>149</v>
      </c>
      <c r="L49" t="s">
        <v>215</v>
      </c>
      <c r="M49" t="s">
        <v>575</v>
      </c>
      <c r="N49" t="s">
        <v>216</v>
      </c>
      <c r="O49" s="57">
        <v>46250.3909375</v>
      </c>
      <c r="P49" s="57">
        <v>46252.639814814815</v>
      </c>
      <c r="Q49">
        <v>69367304</v>
      </c>
      <c r="S49">
        <v>152330220737</v>
      </c>
      <c r="T49" t="s">
        <v>9937</v>
      </c>
      <c r="U49" t="s">
        <v>9938</v>
      </c>
      <c r="V49" t="s">
        <v>9939</v>
      </c>
      <c r="Z49">
        <v>112.5337335</v>
      </c>
      <c r="AA49">
        <v>-7.5757253999999996</v>
      </c>
      <c r="AB49" t="s">
        <v>9940</v>
      </c>
      <c r="AC49" t="s">
        <v>237</v>
      </c>
      <c r="AL49" t="s">
        <v>218</v>
      </c>
      <c r="AM49" t="s">
        <v>9941</v>
      </c>
      <c r="AN49" t="s">
        <v>6</v>
      </c>
      <c r="AO49" t="s">
        <v>9942</v>
      </c>
      <c r="AP49" s="57">
        <v>46251.333333333336</v>
      </c>
      <c r="AQ49" t="s">
        <v>6864</v>
      </c>
      <c r="AR49" t="s">
        <v>14</v>
      </c>
      <c r="AS49" t="s">
        <v>444</v>
      </c>
      <c r="AT49" t="s">
        <v>231</v>
      </c>
      <c r="AV49" t="s">
        <v>12843</v>
      </c>
      <c r="AW49" t="s">
        <v>1010</v>
      </c>
      <c r="AX49" t="s">
        <v>223</v>
      </c>
      <c r="BA49" s="57">
        <v>46251.333333333336</v>
      </c>
      <c r="BB49" t="s">
        <v>9941</v>
      </c>
      <c r="BF49" s="6" t="e">
        <f t="shared" si="0"/>
        <v>#NUM!</v>
      </c>
      <c r="BG49" t="e">
        <f t="shared" si="1"/>
        <v>#NUM!</v>
      </c>
      <c r="BH49" t="e">
        <f t="shared" si="2"/>
        <v>#NUM!</v>
      </c>
      <c r="BI49" t="str">
        <f>VLOOKUP(H49,Sheet2!$A$1:$B$270,2,FALSE)</f>
        <v>MOJOKERTO</v>
      </c>
    </row>
    <row r="50" spans="1:61">
      <c r="A50">
        <v>49</v>
      </c>
      <c r="B50">
        <v>1002505593</v>
      </c>
      <c r="C50">
        <v>3</v>
      </c>
      <c r="D50" t="s">
        <v>55</v>
      </c>
      <c r="E50">
        <v>5</v>
      </c>
      <c r="F50" t="s">
        <v>265</v>
      </c>
      <c r="G50" t="s">
        <v>125</v>
      </c>
      <c r="H50" t="s">
        <v>415</v>
      </c>
      <c r="I50" t="s">
        <v>213</v>
      </c>
      <c r="J50" t="s">
        <v>214</v>
      </c>
      <c r="K50" t="s">
        <v>149</v>
      </c>
      <c r="L50" t="s">
        <v>215</v>
      </c>
      <c r="M50" t="s">
        <v>76</v>
      </c>
      <c r="N50" t="s">
        <v>216</v>
      </c>
      <c r="O50" s="57">
        <v>46237.388842592591</v>
      </c>
      <c r="P50" s="57">
        <v>46238.410694444443</v>
      </c>
      <c r="Q50">
        <v>69357227</v>
      </c>
      <c r="S50">
        <v>152433909900</v>
      </c>
      <c r="T50" t="s">
        <v>1398</v>
      </c>
      <c r="U50" t="s">
        <v>1399</v>
      </c>
      <c r="V50" t="s">
        <v>1400</v>
      </c>
      <c r="Z50">
        <v>112.405857145786</v>
      </c>
      <c r="AA50">
        <v>-7.1195071119091997</v>
      </c>
      <c r="AB50" t="s">
        <v>1401</v>
      </c>
      <c r="AC50" t="s">
        <v>217</v>
      </c>
      <c r="AL50" t="s">
        <v>218</v>
      </c>
      <c r="AM50" t="s">
        <v>1402</v>
      </c>
      <c r="AN50" t="s">
        <v>6</v>
      </c>
      <c r="AO50" s="57">
        <v>46089.392812500002</v>
      </c>
      <c r="AP50" s="57">
        <v>46238.416666666664</v>
      </c>
      <c r="AR50" t="s">
        <v>219</v>
      </c>
      <c r="AS50" t="s">
        <v>415</v>
      </c>
      <c r="AT50" t="s">
        <v>231</v>
      </c>
      <c r="AU50">
        <v>20260804</v>
      </c>
      <c r="AV50" t="s">
        <v>222</v>
      </c>
      <c r="AW50" t="s">
        <v>1010</v>
      </c>
      <c r="AX50" t="s">
        <v>223</v>
      </c>
      <c r="BA50" s="57">
        <v>46238.416666666664</v>
      </c>
      <c r="BB50" t="s">
        <v>1402</v>
      </c>
      <c r="BC50">
        <v>2026</v>
      </c>
      <c r="BD50">
        <v>8</v>
      </c>
      <c r="BE50">
        <v>4</v>
      </c>
      <c r="BF50" s="6">
        <f t="shared" si="0"/>
        <v>46238</v>
      </c>
      <c r="BG50">
        <f t="shared" si="1"/>
        <v>-0.41666666666424135</v>
      </c>
      <c r="BH50" t="str">
        <f t="shared" si="2"/>
        <v>COMPLY</v>
      </c>
      <c r="BI50" t="str">
        <f>VLOOKUP(H50,Sheet2!$A$1:$B$270,2,FALSE)</f>
        <v>GRESIK</v>
      </c>
    </row>
    <row r="51" spans="1:61">
      <c r="A51">
        <v>50</v>
      </c>
      <c r="B51">
        <v>1002510759</v>
      </c>
      <c r="C51">
        <v>3</v>
      </c>
      <c r="D51" t="s">
        <v>45</v>
      </c>
      <c r="E51">
        <v>5</v>
      </c>
      <c r="F51" t="s">
        <v>113</v>
      </c>
      <c r="G51" t="s">
        <v>111</v>
      </c>
      <c r="H51" t="s">
        <v>257</v>
      </c>
      <c r="I51" t="s">
        <v>213</v>
      </c>
      <c r="J51" t="s">
        <v>214</v>
      </c>
      <c r="K51" t="s">
        <v>149</v>
      </c>
      <c r="L51" t="s">
        <v>215</v>
      </c>
      <c r="M51" t="s">
        <v>76</v>
      </c>
      <c r="N51" t="s">
        <v>216</v>
      </c>
      <c r="O51" s="57">
        <v>46239.597175925926</v>
      </c>
      <c r="P51" s="57">
        <v>46239.887060185189</v>
      </c>
      <c r="Q51">
        <v>69359260</v>
      </c>
      <c r="S51">
        <v>172506788955</v>
      </c>
      <c r="T51" t="s">
        <v>1406</v>
      </c>
      <c r="U51" t="s">
        <v>1407</v>
      </c>
      <c r="V51" t="s">
        <v>1408</v>
      </c>
      <c r="Z51">
        <v>121.6504387</v>
      </c>
      <c r="AA51">
        <v>-8.8422325999999902</v>
      </c>
      <c r="AB51" t="s">
        <v>1409</v>
      </c>
      <c r="AC51" t="s">
        <v>237</v>
      </c>
      <c r="AL51" t="s">
        <v>218</v>
      </c>
      <c r="AM51" t="s">
        <v>1410</v>
      </c>
      <c r="AN51" t="s">
        <v>6</v>
      </c>
      <c r="AO51" s="57">
        <v>46150.601111111115</v>
      </c>
      <c r="AP51" s="57">
        <v>46241.333333333336</v>
      </c>
      <c r="AR51" t="s">
        <v>219</v>
      </c>
      <c r="AS51" t="s">
        <v>257</v>
      </c>
      <c r="AT51" t="s">
        <v>231</v>
      </c>
      <c r="AU51">
        <v>20260805</v>
      </c>
      <c r="AV51" t="s">
        <v>222</v>
      </c>
      <c r="AW51" t="s">
        <v>1010</v>
      </c>
      <c r="AX51" t="s">
        <v>223</v>
      </c>
      <c r="BA51" s="57">
        <v>46241.333333333336</v>
      </c>
      <c r="BB51" t="s">
        <v>1410</v>
      </c>
      <c r="BC51">
        <v>2026</v>
      </c>
      <c r="BD51">
        <v>8</v>
      </c>
      <c r="BE51">
        <v>5</v>
      </c>
      <c r="BF51" s="6">
        <f t="shared" si="0"/>
        <v>46239</v>
      </c>
      <c r="BG51">
        <f t="shared" si="1"/>
        <v>-2.3333333333357587</v>
      </c>
      <c r="BH51" t="str">
        <f t="shared" si="2"/>
        <v>COMPLY</v>
      </c>
      <c r="BI51" t="str">
        <f>VLOOKUP(H51,Sheet2!$A$1:$B$270,2,FALSE)</f>
        <v>ENDE</v>
      </c>
    </row>
    <row r="52" spans="1:61">
      <c r="A52">
        <v>51</v>
      </c>
      <c r="B52">
        <v>1002513883</v>
      </c>
      <c r="C52">
        <v>3</v>
      </c>
      <c r="D52" t="s">
        <v>59</v>
      </c>
      <c r="E52">
        <v>4</v>
      </c>
      <c r="F52" t="s">
        <v>567</v>
      </c>
      <c r="G52" t="s">
        <v>609</v>
      </c>
      <c r="H52" t="s">
        <v>936</v>
      </c>
      <c r="I52" t="s">
        <v>213</v>
      </c>
      <c r="J52" t="s">
        <v>214</v>
      </c>
      <c r="K52" t="s">
        <v>149</v>
      </c>
      <c r="L52" t="s">
        <v>215</v>
      </c>
      <c r="M52" t="s">
        <v>76</v>
      </c>
      <c r="N52" t="s">
        <v>216</v>
      </c>
      <c r="O52" s="57">
        <v>46241.401354166665</v>
      </c>
      <c r="P52" s="57">
        <v>46242.532708333332</v>
      </c>
      <c r="Q52">
        <v>69360476</v>
      </c>
      <c r="S52">
        <v>146113146452</v>
      </c>
      <c r="T52" t="s">
        <v>4507</v>
      </c>
      <c r="U52" t="s">
        <v>4508</v>
      </c>
      <c r="V52" t="s">
        <v>4509</v>
      </c>
      <c r="Z52">
        <v>110.36300900000001</v>
      </c>
      <c r="AA52">
        <v>-7.7960019999999997</v>
      </c>
      <c r="AB52" t="s">
        <v>4510</v>
      </c>
      <c r="AC52" t="s">
        <v>237</v>
      </c>
      <c r="AL52" t="s">
        <v>218</v>
      </c>
      <c r="AM52" t="s">
        <v>4511</v>
      </c>
      <c r="AN52" t="s">
        <v>6</v>
      </c>
      <c r="AO52" s="57">
        <v>46211.402858796297</v>
      </c>
      <c r="AP52" s="57">
        <v>46243.541666666664</v>
      </c>
      <c r="AR52" t="s">
        <v>219</v>
      </c>
      <c r="AS52" t="s">
        <v>936</v>
      </c>
      <c r="AT52" t="s">
        <v>231</v>
      </c>
      <c r="AU52">
        <v>20260808</v>
      </c>
      <c r="AV52" t="s">
        <v>222</v>
      </c>
      <c r="AW52" t="s">
        <v>1018</v>
      </c>
      <c r="AX52" t="s">
        <v>223</v>
      </c>
      <c r="BA52" s="57">
        <v>46243.541666666664</v>
      </c>
      <c r="BB52" t="s">
        <v>4511</v>
      </c>
      <c r="BC52">
        <v>2026</v>
      </c>
      <c r="BD52">
        <v>8</v>
      </c>
      <c r="BE52">
        <v>8</v>
      </c>
      <c r="BF52" s="6">
        <f t="shared" si="0"/>
        <v>46242</v>
      </c>
      <c r="BG52">
        <f t="shared" si="1"/>
        <v>-1.5416666666642413</v>
      </c>
      <c r="BH52" t="str">
        <f t="shared" si="2"/>
        <v>COMPLY</v>
      </c>
      <c r="BI52" t="e">
        <f>VLOOKUP(H52,Sheet2!$A$1:$B$270,2,FALSE)</f>
        <v>#N/A</v>
      </c>
    </row>
    <row r="53" spans="1:61">
      <c r="A53">
        <v>52</v>
      </c>
      <c r="B53">
        <v>1002528022</v>
      </c>
      <c r="C53">
        <v>3</v>
      </c>
      <c r="D53" t="s">
        <v>55</v>
      </c>
      <c r="E53">
        <v>5</v>
      </c>
      <c r="F53" t="s">
        <v>265</v>
      </c>
      <c r="G53" t="s">
        <v>122</v>
      </c>
      <c r="H53" t="s">
        <v>328</v>
      </c>
      <c r="I53" t="s">
        <v>213</v>
      </c>
      <c r="J53" t="s">
        <v>214</v>
      </c>
      <c r="K53" t="s">
        <v>149</v>
      </c>
      <c r="L53" t="s">
        <v>215</v>
      </c>
      <c r="M53" t="s">
        <v>76</v>
      </c>
      <c r="N53" t="s">
        <v>216</v>
      </c>
      <c r="O53" s="57">
        <v>46249.468009259261</v>
      </c>
      <c r="P53" s="57">
        <v>46249.681041666663</v>
      </c>
      <c r="Q53">
        <v>69366741</v>
      </c>
      <c r="S53">
        <v>152445902371</v>
      </c>
      <c r="T53" t="s">
        <v>9943</v>
      </c>
      <c r="U53" t="s">
        <v>9944</v>
      </c>
      <c r="V53" t="s">
        <v>9945</v>
      </c>
      <c r="Z53">
        <v>112.56026353687</v>
      </c>
      <c r="AA53">
        <v>-7.1666280489624103</v>
      </c>
      <c r="AB53" t="s">
        <v>9946</v>
      </c>
      <c r="AC53" t="s">
        <v>217</v>
      </c>
      <c r="AL53" t="s">
        <v>218</v>
      </c>
      <c r="AM53" t="s">
        <v>9947</v>
      </c>
      <c r="AN53" t="s">
        <v>6</v>
      </c>
      <c r="AO53" t="s">
        <v>9948</v>
      </c>
      <c r="AP53" s="57">
        <v>46250.333333333336</v>
      </c>
      <c r="AR53" t="s">
        <v>219</v>
      </c>
      <c r="AS53" t="s">
        <v>328</v>
      </c>
      <c r="AT53" t="s">
        <v>231</v>
      </c>
      <c r="AU53">
        <v>20260815</v>
      </c>
      <c r="AV53" t="s">
        <v>222</v>
      </c>
      <c r="AW53" t="s">
        <v>1018</v>
      </c>
      <c r="AX53" t="s">
        <v>223</v>
      </c>
      <c r="BA53" s="57">
        <v>46250.333333333336</v>
      </c>
      <c r="BB53" t="s">
        <v>9947</v>
      </c>
      <c r="BC53">
        <v>2026</v>
      </c>
      <c r="BD53">
        <v>8</v>
      </c>
      <c r="BE53">
        <v>15</v>
      </c>
      <c r="BF53" s="6">
        <f t="shared" si="0"/>
        <v>46249</v>
      </c>
      <c r="BG53">
        <f t="shared" si="1"/>
        <v>-1.3333333333357587</v>
      </c>
      <c r="BH53" t="str">
        <f t="shared" si="2"/>
        <v>COMPLY</v>
      </c>
      <c r="BI53" t="str">
        <f>VLOOKUP(H53,Sheet2!$A$1:$B$270,2,FALSE)</f>
        <v>GRESIK</v>
      </c>
    </row>
    <row r="54" spans="1:61">
      <c r="A54">
        <v>53</v>
      </c>
      <c r="B54">
        <v>1002523357</v>
      </c>
      <c r="C54">
        <v>3</v>
      </c>
      <c r="D54" t="s">
        <v>49</v>
      </c>
      <c r="E54">
        <v>4</v>
      </c>
      <c r="F54" t="s">
        <v>252</v>
      </c>
      <c r="G54" t="s">
        <v>931</v>
      </c>
      <c r="H54" t="s">
        <v>932</v>
      </c>
      <c r="I54" t="s">
        <v>213</v>
      </c>
      <c r="J54" t="s">
        <v>214</v>
      </c>
      <c r="K54" t="s">
        <v>149</v>
      </c>
      <c r="L54" t="s">
        <v>215</v>
      </c>
      <c r="M54" t="s">
        <v>76</v>
      </c>
      <c r="N54" t="s">
        <v>216</v>
      </c>
      <c r="O54" s="57">
        <v>46247.370787037034</v>
      </c>
      <c r="P54" s="57">
        <v>46247.56695601852</v>
      </c>
      <c r="Q54">
        <v>69364734</v>
      </c>
      <c r="S54">
        <v>142212126727</v>
      </c>
      <c r="T54" t="s">
        <v>8847</v>
      </c>
      <c r="U54" t="s">
        <v>8848</v>
      </c>
      <c r="V54" t="s">
        <v>8849</v>
      </c>
      <c r="Z54">
        <v>109.1086719</v>
      </c>
      <c r="AA54">
        <v>-6.8707487</v>
      </c>
      <c r="AB54" t="s">
        <v>8850</v>
      </c>
      <c r="AC54" t="s">
        <v>217</v>
      </c>
      <c r="AL54" t="s">
        <v>218</v>
      </c>
      <c r="AM54" t="s">
        <v>8851</v>
      </c>
      <c r="AN54" t="s">
        <v>6</v>
      </c>
      <c r="AO54" t="s">
        <v>8852</v>
      </c>
      <c r="AP54" s="57">
        <v>46248.333333333336</v>
      </c>
      <c r="AR54" t="s">
        <v>219</v>
      </c>
      <c r="AS54" t="s">
        <v>932</v>
      </c>
      <c r="AT54" t="s">
        <v>231</v>
      </c>
      <c r="AU54">
        <v>20260813</v>
      </c>
      <c r="AV54" t="s">
        <v>222</v>
      </c>
      <c r="AW54" t="s">
        <v>1018</v>
      </c>
      <c r="AX54" t="s">
        <v>223</v>
      </c>
      <c r="BA54" s="57">
        <v>46248.333333333336</v>
      </c>
      <c r="BB54" t="s">
        <v>8851</v>
      </c>
      <c r="BC54">
        <v>2026</v>
      </c>
      <c r="BD54">
        <v>8</v>
      </c>
      <c r="BE54">
        <v>13</v>
      </c>
      <c r="BF54" s="6">
        <f t="shared" si="0"/>
        <v>46247</v>
      </c>
      <c r="BG54">
        <f t="shared" si="1"/>
        <v>-1.3333333333357587</v>
      </c>
      <c r="BH54" t="str">
        <f t="shared" si="2"/>
        <v>COMPLY</v>
      </c>
      <c r="BI54" t="e">
        <f>VLOOKUP(H54,Sheet2!$A$1:$B$270,2,FALSE)</f>
        <v>#N/A</v>
      </c>
    </row>
    <row r="55" spans="1:61">
      <c r="A55">
        <v>54</v>
      </c>
      <c r="B55">
        <v>1002526382</v>
      </c>
      <c r="C55">
        <v>3</v>
      </c>
      <c r="D55" t="s">
        <v>42</v>
      </c>
      <c r="E55">
        <v>5</v>
      </c>
      <c r="F55" t="s">
        <v>102</v>
      </c>
      <c r="G55" t="s">
        <v>100</v>
      </c>
      <c r="H55" t="s">
        <v>282</v>
      </c>
      <c r="I55" t="s">
        <v>213</v>
      </c>
      <c r="J55" t="s">
        <v>214</v>
      </c>
      <c r="K55" t="s">
        <v>149</v>
      </c>
      <c r="L55" t="s">
        <v>606</v>
      </c>
      <c r="M55" t="s">
        <v>76</v>
      </c>
      <c r="N55" t="s">
        <v>216</v>
      </c>
      <c r="O55" s="57">
        <v>46248.554120370369</v>
      </c>
      <c r="P55" s="57">
        <v>46249.801157407404</v>
      </c>
      <c r="Q55">
        <v>69366032</v>
      </c>
      <c r="R55">
        <v>3322010103</v>
      </c>
      <c r="S55">
        <v>152507223608</v>
      </c>
      <c r="T55" t="s">
        <v>9950</v>
      </c>
      <c r="U55" t="s">
        <v>9951</v>
      </c>
      <c r="V55" t="s">
        <v>9952</v>
      </c>
      <c r="Z55">
        <v>113.84197090000001</v>
      </c>
      <c r="AA55">
        <v>-7.9662249999999997</v>
      </c>
      <c r="AB55" t="s">
        <v>9953</v>
      </c>
      <c r="AC55" t="s">
        <v>217</v>
      </c>
      <c r="AL55" t="s">
        <v>218</v>
      </c>
      <c r="AM55" t="s">
        <v>9954</v>
      </c>
      <c r="AN55" t="s">
        <v>6</v>
      </c>
      <c r="AO55" t="s">
        <v>9955</v>
      </c>
      <c r="AP55" s="57">
        <v>46249.541666666664</v>
      </c>
      <c r="AR55" t="s">
        <v>219</v>
      </c>
      <c r="AS55" t="s">
        <v>282</v>
      </c>
      <c r="AT55" t="s">
        <v>231</v>
      </c>
      <c r="AU55">
        <v>20260815</v>
      </c>
      <c r="AV55" t="s">
        <v>222</v>
      </c>
      <c r="AW55" t="s">
        <v>941</v>
      </c>
      <c r="AX55" t="s">
        <v>223</v>
      </c>
      <c r="BA55" s="57">
        <v>46249.541666666664</v>
      </c>
      <c r="BB55" t="s">
        <v>9954</v>
      </c>
      <c r="BC55">
        <v>2026</v>
      </c>
      <c r="BD55">
        <v>8</v>
      </c>
      <c r="BE55">
        <v>15</v>
      </c>
      <c r="BF55" s="6">
        <f t="shared" si="0"/>
        <v>46249</v>
      </c>
      <c r="BG55">
        <f t="shared" si="1"/>
        <v>-0.54166666666424135</v>
      </c>
      <c r="BH55" t="str">
        <f t="shared" si="2"/>
        <v>COMPLY</v>
      </c>
      <c r="BI55" t="str">
        <f>VLOOKUP(H55,Sheet2!$A$1:$B$270,2,FALSE)</f>
        <v>JEMBER</v>
      </c>
    </row>
    <row r="56" spans="1:61">
      <c r="A56">
        <v>55</v>
      </c>
      <c r="B56">
        <v>1002506472</v>
      </c>
      <c r="C56">
        <v>3</v>
      </c>
      <c r="D56" t="s">
        <v>45</v>
      </c>
      <c r="E56">
        <v>5</v>
      </c>
      <c r="F56" t="s">
        <v>211</v>
      </c>
      <c r="G56" t="s">
        <v>118</v>
      </c>
      <c r="H56" t="s">
        <v>464</v>
      </c>
      <c r="I56" t="s">
        <v>213</v>
      </c>
      <c r="J56" t="s">
        <v>214</v>
      </c>
      <c r="K56" t="s">
        <v>149</v>
      </c>
      <c r="M56" t="s">
        <v>76</v>
      </c>
      <c r="N56" t="s">
        <v>216</v>
      </c>
      <c r="O56" s="57">
        <v>46237.671307870369</v>
      </c>
      <c r="P56" s="57">
        <v>46240.566863425927</v>
      </c>
      <c r="Q56">
        <v>69356929</v>
      </c>
      <c r="S56">
        <v>172608206211</v>
      </c>
      <c r="T56" t="s">
        <v>1431</v>
      </c>
      <c r="U56" t="s">
        <v>1432</v>
      </c>
      <c r="V56" t="s">
        <v>1433</v>
      </c>
      <c r="Z56">
        <v>116.7539867</v>
      </c>
      <c r="AA56">
        <v>-8.9201683000000003</v>
      </c>
      <c r="AB56" t="s">
        <v>1434</v>
      </c>
      <c r="AC56" t="s">
        <v>290</v>
      </c>
      <c r="AL56" t="s">
        <v>218</v>
      </c>
      <c r="AM56" t="s">
        <v>1435</v>
      </c>
      <c r="AN56" t="s">
        <v>6</v>
      </c>
      <c r="AO56" s="57">
        <v>46089.674050925925</v>
      </c>
      <c r="AR56" t="s">
        <v>219</v>
      </c>
      <c r="AS56" t="s">
        <v>464</v>
      </c>
      <c r="AT56" t="s">
        <v>231</v>
      </c>
      <c r="AU56">
        <v>20260806</v>
      </c>
      <c r="AV56" t="s">
        <v>222</v>
      </c>
      <c r="AW56" t="s">
        <v>563</v>
      </c>
      <c r="AX56" t="s">
        <v>223</v>
      </c>
      <c r="BA56" s="57">
        <v>46237.291666666664</v>
      </c>
      <c r="BB56" t="s">
        <v>1435</v>
      </c>
      <c r="BC56">
        <v>2026</v>
      </c>
      <c r="BD56">
        <v>8</v>
      </c>
      <c r="BE56">
        <v>6</v>
      </c>
      <c r="BF56" s="6">
        <f t="shared" si="0"/>
        <v>46240</v>
      </c>
      <c r="BG56">
        <f t="shared" si="1"/>
        <v>2.7083333333357587</v>
      </c>
      <c r="BH56" t="str">
        <f t="shared" si="2"/>
        <v>NOT COMPLY</v>
      </c>
      <c r="BI56" t="str">
        <f>VLOOKUP(H56,Sheet2!$A$1:$B$270,2,FALSE)</f>
        <v>SUMBAWA</v>
      </c>
    </row>
    <row r="57" spans="1:61">
      <c r="A57">
        <v>56</v>
      </c>
      <c r="B57">
        <v>1002514653</v>
      </c>
      <c r="C57">
        <v>3</v>
      </c>
      <c r="D57" t="s">
        <v>42</v>
      </c>
      <c r="E57">
        <v>5</v>
      </c>
      <c r="F57" t="s">
        <v>106</v>
      </c>
      <c r="G57" t="s">
        <v>106</v>
      </c>
      <c r="H57" t="s">
        <v>509</v>
      </c>
      <c r="I57" t="s">
        <v>213</v>
      </c>
      <c r="J57" t="s">
        <v>214</v>
      </c>
      <c r="K57" t="s">
        <v>149</v>
      </c>
      <c r="M57" t="s">
        <v>76</v>
      </c>
      <c r="N57" t="s">
        <v>216</v>
      </c>
      <c r="O57" s="57">
        <v>46241.572118055556</v>
      </c>
      <c r="P57" s="57">
        <v>46242.636631944442</v>
      </c>
      <c r="Q57">
        <v>69360795</v>
      </c>
      <c r="S57">
        <v>152745210044</v>
      </c>
      <c r="T57" t="s">
        <v>4535</v>
      </c>
      <c r="U57" t="s">
        <v>4536</v>
      </c>
      <c r="V57" t="s">
        <v>4537</v>
      </c>
      <c r="Z57">
        <v>112.79071829999999</v>
      </c>
      <c r="AA57">
        <v>-7.8880851999999999</v>
      </c>
      <c r="AB57" t="s">
        <v>4538</v>
      </c>
      <c r="AC57" t="s">
        <v>230</v>
      </c>
      <c r="AL57" t="s">
        <v>218</v>
      </c>
      <c r="AM57" t="s">
        <v>4539</v>
      </c>
      <c r="AN57" t="s">
        <v>6</v>
      </c>
      <c r="AO57" s="57">
        <v>46211.579745370371</v>
      </c>
      <c r="AP57" s="57">
        <v>46243.333333333336</v>
      </c>
      <c r="AR57" t="s">
        <v>219</v>
      </c>
      <c r="AS57" t="s">
        <v>509</v>
      </c>
      <c r="AT57" t="s">
        <v>231</v>
      </c>
      <c r="AU57">
        <v>20260808</v>
      </c>
      <c r="AV57" t="s">
        <v>222</v>
      </c>
      <c r="AW57" t="s">
        <v>972</v>
      </c>
      <c r="AX57" t="s">
        <v>223</v>
      </c>
      <c r="BA57" s="57">
        <v>46243.333333333336</v>
      </c>
      <c r="BB57" t="s">
        <v>4539</v>
      </c>
      <c r="BC57">
        <v>2026</v>
      </c>
      <c r="BD57">
        <v>8</v>
      </c>
      <c r="BE57">
        <v>8</v>
      </c>
      <c r="BF57" s="6">
        <f t="shared" si="0"/>
        <v>46242</v>
      </c>
      <c r="BG57">
        <f t="shared" si="1"/>
        <v>-1.3333333333357587</v>
      </c>
      <c r="BH57" t="str">
        <f t="shared" si="2"/>
        <v>COMPLY</v>
      </c>
      <c r="BI57" t="str">
        <f>VLOOKUP(H57,Sheet2!$A$1:$B$270,2,FALSE)</f>
        <v>PASURUAN</v>
      </c>
    </row>
    <row r="58" spans="1:61">
      <c r="A58">
        <v>57</v>
      </c>
      <c r="B58">
        <v>1002517663</v>
      </c>
      <c r="C58">
        <v>3</v>
      </c>
      <c r="D58" t="s">
        <v>59</v>
      </c>
      <c r="E58">
        <v>4</v>
      </c>
      <c r="F58" t="s">
        <v>224</v>
      </c>
      <c r="G58" t="s">
        <v>581</v>
      </c>
      <c r="H58" t="s">
        <v>1069</v>
      </c>
      <c r="I58" t="s">
        <v>213</v>
      </c>
      <c r="J58" t="s">
        <v>214</v>
      </c>
      <c r="K58" t="s">
        <v>149</v>
      </c>
      <c r="M58" t="s">
        <v>76</v>
      </c>
      <c r="N58" t="s">
        <v>216</v>
      </c>
      <c r="O58" s="57">
        <v>46244.539143518516</v>
      </c>
      <c r="P58" s="57">
        <v>46244.603425925925</v>
      </c>
      <c r="Q58">
        <v>69361219</v>
      </c>
      <c r="S58">
        <v>146394104895</v>
      </c>
      <c r="T58" t="s">
        <v>5569</v>
      </c>
      <c r="U58" t="s">
        <v>6208</v>
      </c>
      <c r="V58" t="s">
        <v>6209</v>
      </c>
      <c r="Z58">
        <v>109.33593616931699</v>
      </c>
      <c r="AA58">
        <v>-7.2954366789835303</v>
      </c>
      <c r="AB58" t="s">
        <v>5572</v>
      </c>
      <c r="AC58" t="s">
        <v>290</v>
      </c>
      <c r="AL58" t="s">
        <v>218</v>
      </c>
      <c r="AM58" t="s">
        <v>6210</v>
      </c>
      <c r="AN58" t="s">
        <v>6</v>
      </c>
      <c r="AO58" s="57">
        <v>46303.548472222225</v>
      </c>
      <c r="AR58" t="s">
        <v>219</v>
      </c>
      <c r="AS58" t="s">
        <v>1069</v>
      </c>
      <c r="AT58" t="s">
        <v>231</v>
      </c>
      <c r="AU58">
        <v>20260810</v>
      </c>
      <c r="AV58" t="s">
        <v>222</v>
      </c>
      <c r="AW58" t="s">
        <v>595</v>
      </c>
      <c r="AX58" t="s">
        <v>223</v>
      </c>
      <c r="BA58" s="57">
        <v>46244.291666666664</v>
      </c>
      <c r="BB58" t="s">
        <v>6210</v>
      </c>
      <c r="BC58">
        <v>2026</v>
      </c>
      <c r="BD58">
        <v>8</v>
      </c>
      <c r="BE58">
        <v>10</v>
      </c>
      <c r="BF58" s="6">
        <f t="shared" si="0"/>
        <v>46244</v>
      </c>
      <c r="BG58">
        <f t="shared" si="1"/>
        <v>-0.29166666666424135</v>
      </c>
      <c r="BH58" t="str">
        <f t="shared" si="2"/>
        <v>COMPLY</v>
      </c>
      <c r="BI58" t="e">
        <f>VLOOKUP(H58,Sheet2!$A$1:$B$270,2,FALSE)</f>
        <v>#N/A</v>
      </c>
    </row>
    <row r="59" spans="1:61">
      <c r="A59">
        <v>58</v>
      </c>
      <c r="B59">
        <v>1002513009</v>
      </c>
      <c r="C59">
        <v>3</v>
      </c>
      <c r="D59" t="s">
        <v>34</v>
      </c>
      <c r="E59">
        <v>5</v>
      </c>
      <c r="F59" t="s">
        <v>585</v>
      </c>
      <c r="G59" t="s">
        <v>86</v>
      </c>
      <c r="H59" t="s">
        <v>426</v>
      </c>
      <c r="I59" t="s">
        <v>213</v>
      </c>
      <c r="J59" t="s">
        <v>214</v>
      </c>
      <c r="K59" t="s">
        <v>149</v>
      </c>
      <c r="L59" t="s">
        <v>215</v>
      </c>
      <c r="M59" t="s">
        <v>586</v>
      </c>
      <c r="N59" t="s">
        <v>216</v>
      </c>
      <c r="O59" s="57">
        <v>46240.661759259259</v>
      </c>
      <c r="P59" s="57">
        <v>46244.404479166667</v>
      </c>
      <c r="Q59">
        <v>69360194</v>
      </c>
      <c r="S59">
        <v>172419207103</v>
      </c>
      <c r="T59" t="s">
        <v>1436</v>
      </c>
      <c r="U59" t="s">
        <v>1437</v>
      </c>
      <c r="V59" t="s">
        <v>1438</v>
      </c>
      <c r="Z59">
        <v>115.18986099999999</v>
      </c>
      <c r="AA59">
        <v>-8.6802499999999991</v>
      </c>
      <c r="AB59" t="s">
        <v>1439</v>
      </c>
      <c r="AC59" t="s">
        <v>237</v>
      </c>
      <c r="AL59" t="s">
        <v>218</v>
      </c>
      <c r="AM59" t="s">
        <v>1440</v>
      </c>
      <c r="AN59" t="s">
        <v>6</v>
      </c>
      <c r="AO59" s="57">
        <v>46181.673981481479</v>
      </c>
      <c r="AP59" s="57">
        <v>46241.541666666664</v>
      </c>
      <c r="AQ59" t="s">
        <v>248</v>
      </c>
      <c r="AR59" t="s">
        <v>14</v>
      </c>
      <c r="AS59" t="s">
        <v>426</v>
      </c>
      <c r="AT59" t="s">
        <v>231</v>
      </c>
      <c r="AV59" t="s">
        <v>587</v>
      </c>
      <c r="AW59" t="s">
        <v>1020</v>
      </c>
      <c r="AX59" t="s">
        <v>223</v>
      </c>
      <c r="BA59" s="57">
        <v>46241.541666666664</v>
      </c>
      <c r="BB59" t="s">
        <v>1440</v>
      </c>
      <c r="BF59" s="6" t="e">
        <f t="shared" si="0"/>
        <v>#NUM!</v>
      </c>
      <c r="BG59" t="e">
        <f t="shared" si="1"/>
        <v>#NUM!</v>
      </c>
      <c r="BH59" t="e">
        <f t="shared" si="2"/>
        <v>#NUM!</v>
      </c>
      <c r="BI59" t="str">
        <f>VLOOKUP(H59,Sheet2!$A$1:$B$270,2,FALSE)</f>
        <v>UBUNG</v>
      </c>
    </row>
    <row r="60" spans="1:61">
      <c r="A60">
        <v>59</v>
      </c>
      <c r="B60">
        <v>1002515718</v>
      </c>
      <c r="C60">
        <v>3</v>
      </c>
      <c r="D60" t="s">
        <v>42</v>
      </c>
      <c r="E60">
        <v>5</v>
      </c>
      <c r="F60" t="s">
        <v>233</v>
      </c>
      <c r="G60" t="s">
        <v>105</v>
      </c>
      <c r="H60" t="s">
        <v>380</v>
      </c>
      <c r="I60" t="s">
        <v>213</v>
      </c>
      <c r="J60" t="s">
        <v>214</v>
      </c>
      <c r="K60" t="s">
        <v>149</v>
      </c>
      <c r="M60" t="s">
        <v>236</v>
      </c>
      <c r="N60" t="s">
        <v>216</v>
      </c>
      <c r="O60" s="57">
        <v>46242.43482638889</v>
      </c>
      <c r="P60" s="57">
        <v>46244.472696759258</v>
      </c>
      <c r="Q60">
        <v>69361308</v>
      </c>
      <c r="S60">
        <v>152329216771</v>
      </c>
      <c r="T60" t="s">
        <v>4562</v>
      </c>
      <c r="U60" t="s">
        <v>4563</v>
      </c>
      <c r="Z60">
        <v>112.4416389</v>
      </c>
      <c r="AA60">
        <v>-7.6191402000000004</v>
      </c>
      <c r="AB60" t="s">
        <v>4564</v>
      </c>
      <c r="AC60" t="s">
        <v>230</v>
      </c>
      <c r="AO60" s="57">
        <v>46242.444537037038</v>
      </c>
      <c r="AR60" t="s">
        <v>312</v>
      </c>
      <c r="AS60" t="s">
        <v>380</v>
      </c>
      <c r="AT60" t="s">
        <v>231</v>
      </c>
      <c r="AV60" t="s">
        <v>1167</v>
      </c>
      <c r="AW60" t="s">
        <v>572</v>
      </c>
      <c r="AX60" t="s">
        <v>223</v>
      </c>
      <c r="AZ60" t="s">
        <v>1167</v>
      </c>
      <c r="BF60" s="6" t="e">
        <f t="shared" si="0"/>
        <v>#NUM!</v>
      </c>
      <c r="BG60" t="e">
        <f t="shared" si="1"/>
        <v>#NUM!</v>
      </c>
      <c r="BH60" t="e">
        <f t="shared" si="2"/>
        <v>#NUM!</v>
      </c>
      <c r="BI60" t="str">
        <f>VLOOKUP(H60,Sheet2!$A$1:$B$270,2,FALSE)</f>
        <v>MOJOKERTO</v>
      </c>
    </row>
    <row r="61" spans="1:61">
      <c r="A61">
        <v>60</v>
      </c>
      <c r="B61">
        <v>1002517140</v>
      </c>
      <c r="C61">
        <v>3</v>
      </c>
      <c r="D61" t="s">
        <v>34</v>
      </c>
      <c r="E61">
        <v>5</v>
      </c>
      <c r="F61" t="s">
        <v>585</v>
      </c>
      <c r="G61" t="s">
        <v>83</v>
      </c>
      <c r="H61" t="s">
        <v>232</v>
      </c>
      <c r="I61" t="s">
        <v>213</v>
      </c>
      <c r="J61" t="s">
        <v>214</v>
      </c>
      <c r="K61" t="s">
        <v>149</v>
      </c>
      <c r="M61" t="s">
        <v>4625</v>
      </c>
      <c r="N61" t="s">
        <v>216</v>
      </c>
      <c r="O61" s="57">
        <v>46244.420856481483</v>
      </c>
      <c r="P61" s="57">
        <v>46245.336354166669</v>
      </c>
      <c r="Q61">
        <v>69362176</v>
      </c>
      <c r="S61">
        <v>172423220307</v>
      </c>
      <c r="T61" t="s">
        <v>6220</v>
      </c>
      <c r="U61" t="s">
        <v>6221</v>
      </c>
      <c r="V61" t="s">
        <v>6222</v>
      </c>
      <c r="Z61">
        <v>115.283664</v>
      </c>
      <c r="AA61">
        <v>-8.6131817000000002</v>
      </c>
      <c r="AB61" t="s">
        <v>6223</v>
      </c>
      <c r="AC61" t="s">
        <v>230</v>
      </c>
      <c r="AL61" t="s">
        <v>218</v>
      </c>
      <c r="AM61" t="s">
        <v>6224</v>
      </c>
      <c r="AN61" t="s">
        <v>6</v>
      </c>
      <c r="AO61" s="57">
        <v>46303.423703703702</v>
      </c>
      <c r="AP61" s="57">
        <v>46245.333333333336</v>
      </c>
      <c r="AR61" t="s">
        <v>334</v>
      </c>
      <c r="AS61" t="s">
        <v>232</v>
      </c>
      <c r="AT61" t="s">
        <v>231</v>
      </c>
      <c r="AV61" t="s">
        <v>6225</v>
      </c>
      <c r="AW61" t="s">
        <v>582</v>
      </c>
      <c r="AX61" t="s">
        <v>223</v>
      </c>
      <c r="BA61" s="57">
        <v>46245.333333333336</v>
      </c>
      <c r="BB61" t="s">
        <v>6224</v>
      </c>
      <c r="BF61" s="6" t="e">
        <f t="shared" si="0"/>
        <v>#NUM!</v>
      </c>
      <c r="BG61" t="e">
        <f t="shared" si="1"/>
        <v>#NUM!</v>
      </c>
      <c r="BH61" t="e">
        <f t="shared" si="2"/>
        <v>#NUM!</v>
      </c>
      <c r="BI61" t="str">
        <f>VLOOKUP(H61,Sheet2!$A$1:$B$270,2,FALSE)</f>
        <v>SANUR</v>
      </c>
    </row>
    <row r="62" spans="1:61">
      <c r="A62">
        <v>61</v>
      </c>
      <c r="B62">
        <v>1002518192</v>
      </c>
      <c r="C62">
        <v>3</v>
      </c>
      <c r="D62" t="s">
        <v>34</v>
      </c>
      <c r="E62">
        <v>5</v>
      </c>
      <c r="F62" t="s">
        <v>585</v>
      </c>
      <c r="G62" t="s">
        <v>83</v>
      </c>
      <c r="H62" t="s">
        <v>232</v>
      </c>
      <c r="I62" t="s">
        <v>213</v>
      </c>
      <c r="J62" t="s">
        <v>214</v>
      </c>
      <c r="K62" t="s">
        <v>149</v>
      </c>
      <c r="M62" t="s">
        <v>76</v>
      </c>
      <c r="N62" t="s">
        <v>216</v>
      </c>
      <c r="O62" s="57">
        <v>46244.628634259258</v>
      </c>
      <c r="P62" s="57">
        <v>46246.655231481483</v>
      </c>
      <c r="Q62">
        <v>69360182</v>
      </c>
      <c r="S62">
        <v>172423220860</v>
      </c>
      <c r="T62" t="s">
        <v>3896</v>
      </c>
      <c r="U62" t="s">
        <v>3897</v>
      </c>
      <c r="V62" t="s">
        <v>6226</v>
      </c>
      <c r="Z62">
        <v>115.278186368645</v>
      </c>
      <c r="AA62">
        <v>-8.5812914696436593</v>
      </c>
      <c r="AB62" t="s">
        <v>3898</v>
      </c>
      <c r="AC62" t="s">
        <v>230</v>
      </c>
      <c r="AL62" t="s">
        <v>218</v>
      </c>
      <c r="AM62" t="s">
        <v>6227</v>
      </c>
      <c r="AN62" t="s">
        <v>6</v>
      </c>
      <c r="AO62" s="57">
        <v>46303.631851851853</v>
      </c>
      <c r="AR62" t="s">
        <v>219</v>
      </c>
      <c r="AS62" t="s">
        <v>232</v>
      </c>
      <c r="AT62" t="s">
        <v>231</v>
      </c>
      <c r="AU62">
        <v>20260812</v>
      </c>
      <c r="AV62" t="s">
        <v>222</v>
      </c>
      <c r="AW62" t="s">
        <v>634</v>
      </c>
      <c r="AX62" t="s">
        <v>223</v>
      </c>
      <c r="BA62" s="57">
        <v>46244.291666666664</v>
      </c>
      <c r="BB62" t="s">
        <v>6227</v>
      </c>
      <c r="BC62">
        <v>2026</v>
      </c>
      <c r="BD62">
        <v>8</v>
      </c>
      <c r="BE62">
        <v>12</v>
      </c>
      <c r="BF62" s="6">
        <f t="shared" si="0"/>
        <v>46246</v>
      </c>
      <c r="BG62">
        <f t="shared" si="1"/>
        <v>1.7083333333357587</v>
      </c>
      <c r="BH62" t="str">
        <f t="shared" si="2"/>
        <v>NOT COMPLY</v>
      </c>
      <c r="BI62" t="str">
        <f>VLOOKUP(H62,Sheet2!$A$1:$B$270,2,FALSE)</f>
        <v>SANUR</v>
      </c>
    </row>
    <row r="63" spans="1:61">
      <c r="A63">
        <v>62</v>
      </c>
      <c r="B63">
        <v>1002525786</v>
      </c>
      <c r="C63">
        <v>3</v>
      </c>
      <c r="D63" t="s">
        <v>59</v>
      </c>
      <c r="E63">
        <v>4</v>
      </c>
      <c r="F63" t="s">
        <v>224</v>
      </c>
      <c r="G63" t="s">
        <v>581</v>
      </c>
      <c r="H63" t="s">
        <v>1069</v>
      </c>
      <c r="I63" t="s">
        <v>213</v>
      </c>
      <c r="J63" t="s">
        <v>214</v>
      </c>
      <c r="K63" t="s">
        <v>149</v>
      </c>
      <c r="L63" t="s">
        <v>215</v>
      </c>
      <c r="M63" t="s">
        <v>76</v>
      </c>
      <c r="N63" t="s">
        <v>216</v>
      </c>
      <c r="O63" s="57">
        <v>46248.422175925924</v>
      </c>
      <c r="P63" s="57">
        <v>46248.740856481483</v>
      </c>
      <c r="Q63">
        <v>69365759</v>
      </c>
      <c r="S63">
        <v>146394104909</v>
      </c>
      <c r="T63" t="s">
        <v>9968</v>
      </c>
      <c r="U63" t="s">
        <v>9969</v>
      </c>
      <c r="V63" t="s">
        <v>9970</v>
      </c>
      <c r="Z63">
        <v>109.350507814189</v>
      </c>
      <c r="AA63">
        <v>-7.2840618739338696</v>
      </c>
      <c r="AB63" t="s">
        <v>9971</v>
      </c>
      <c r="AC63" t="s">
        <v>237</v>
      </c>
      <c r="AL63" t="s">
        <v>218</v>
      </c>
      <c r="AM63" t="s">
        <v>9972</v>
      </c>
      <c r="AN63" t="s">
        <v>6</v>
      </c>
      <c r="AO63" t="s">
        <v>9788</v>
      </c>
      <c r="AP63" s="57">
        <v>46252.541666666664</v>
      </c>
      <c r="AR63" t="s">
        <v>219</v>
      </c>
      <c r="AS63" t="s">
        <v>1069</v>
      </c>
      <c r="AT63" t="s">
        <v>231</v>
      </c>
      <c r="AU63">
        <v>20260814</v>
      </c>
      <c r="AV63" t="s">
        <v>222</v>
      </c>
      <c r="AW63" t="s">
        <v>1021</v>
      </c>
      <c r="AX63" t="s">
        <v>223</v>
      </c>
      <c r="BA63" s="57">
        <v>46252.541666666664</v>
      </c>
      <c r="BB63" t="s">
        <v>9972</v>
      </c>
      <c r="BC63">
        <v>2026</v>
      </c>
      <c r="BD63">
        <v>8</v>
      </c>
      <c r="BE63">
        <v>14</v>
      </c>
      <c r="BF63" s="6">
        <f t="shared" si="0"/>
        <v>46248</v>
      </c>
      <c r="BG63">
        <f t="shared" si="1"/>
        <v>-4.5416666666642413</v>
      </c>
      <c r="BH63" t="str">
        <f t="shared" si="2"/>
        <v>COMPLY</v>
      </c>
      <c r="BI63" t="e">
        <f>VLOOKUP(H63,Sheet2!$A$1:$B$270,2,FALSE)</f>
        <v>#N/A</v>
      </c>
    </row>
    <row r="64" spans="1:61">
      <c r="A64">
        <v>63</v>
      </c>
      <c r="B64">
        <v>1002523488</v>
      </c>
      <c r="C64">
        <v>3</v>
      </c>
      <c r="D64" t="s">
        <v>38</v>
      </c>
      <c r="E64">
        <v>5</v>
      </c>
      <c r="F64" t="s">
        <v>90</v>
      </c>
      <c r="G64" t="s">
        <v>90</v>
      </c>
      <c r="H64" t="s">
        <v>468</v>
      </c>
      <c r="I64" t="s">
        <v>213</v>
      </c>
      <c r="J64" t="s">
        <v>214</v>
      </c>
      <c r="K64" t="s">
        <v>149</v>
      </c>
      <c r="L64" t="s">
        <v>215</v>
      </c>
      <c r="M64" t="s">
        <v>76</v>
      </c>
      <c r="N64" t="s">
        <v>216</v>
      </c>
      <c r="O64" s="57">
        <v>46247.397870370369</v>
      </c>
      <c r="P64" s="57">
        <v>46247.714016203703</v>
      </c>
      <c r="Q64">
        <v>69364780</v>
      </c>
      <c r="S64">
        <v>152652208822</v>
      </c>
      <c r="T64" t="s">
        <v>8853</v>
      </c>
      <c r="U64" t="s">
        <v>8854</v>
      </c>
      <c r="V64" t="s">
        <v>8855</v>
      </c>
      <c r="Z64">
        <v>112.079723</v>
      </c>
      <c r="AA64">
        <v>-7.6870494000000003</v>
      </c>
      <c r="AB64" t="s">
        <v>8856</v>
      </c>
      <c r="AC64" t="s">
        <v>237</v>
      </c>
      <c r="AL64" t="s">
        <v>218</v>
      </c>
      <c r="AM64" t="s">
        <v>8857</v>
      </c>
      <c r="AN64" t="s">
        <v>6</v>
      </c>
      <c r="AO64" t="s">
        <v>8858</v>
      </c>
      <c r="AP64" s="57">
        <v>46248.333333333336</v>
      </c>
      <c r="AR64" t="s">
        <v>219</v>
      </c>
      <c r="AS64" t="s">
        <v>468</v>
      </c>
      <c r="AT64" t="s">
        <v>231</v>
      </c>
      <c r="AU64">
        <v>20260813</v>
      </c>
      <c r="AV64" t="s">
        <v>222</v>
      </c>
      <c r="AW64" t="s">
        <v>1010</v>
      </c>
      <c r="AX64" t="s">
        <v>223</v>
      </c>
      <c r="BA64" s="57">
        <v>46248.333333333336</v>
      </c>
      <c r="BB64" t="s">
        <v>8857</v>
      </c>
      <c r="BC64">
        <v>2026</v>
      </c>
      <c r="BD64">
        <v>8</v>
      </c>
      <c r="BE64">
        <v>13</v>
      </c>
      <c r="BF64" s="6">
        <f t="shared" si="0"/>
        <v>46247</v>
      </c>
      <c r="BG64">
        <f t="shared" si="1"/>
        <v>-1.3333333333357587</v>
      </c>
      <c r="BH64" t="str">
        <f t="shared" si="2"/>
        <v>COMPLY</v>
      </c>
      <c r="BI64" t="str">
        <f>VLOOKUP(H64,Sheet2!$A$1:$B$270,2,FALSE)</f>
        <v>KEDIRI</v>
      </c>
    </row>
    <row r="65" spans="1:61">
      <c r="A65">
        <v>64</v>
      </c>
      <c r="B65">
        <v>1002523307</v>
      </c>
      <c r="C65">
        <v>3</v>
      </c>
      <c r="D65" t="s">
        <v>55</v>
      </c>
      <c r="E65">
        <v>5</v>
      </c>
      <c r="F65" t="s">
        <v>313</v>
      </c>
      <c r="G65" t="s">
        <v>128</v>
      </c>
      <c r="H65" t="s">
        <v>428</v>
      </c>
      <c r="I65" t="s">
        <v>213</v>
      </c>
      <c r="J65" t="s">
        <v>214</v>
      </c>
      <c r="K65" t="s">
        <v>149</v>
      </c>
      <c r="M65" t="s">
        <v>76</v>
      </c>
      <c r="N65" t="s">
        <v>216</v>
      </c>
      <c r="O65" s="57">
        <v>46247.355347222219</v>
      </c>
      <c r="P65" s="57">
        <v>46248.620810185188</v>
      </c>
      <c r="Q65">
        <v>69364717</v>
      </c>
      <c r="S65">
        <v>152301273129</v>
      </c>
      <c r="T65" t="s">
        <v>8859</v>
      </c>
      <c r="U65" t="s">
        <v>9977</v>
      </c>
      <c r="V65" t="s">
        <v>8860</v>
      </c>
      <c r="Z65">
        <v>112.713918116109</v>
      </c>
      <c r="AA65">
        <v>-7.2684766403282497</v>
      </c>
      <c r="AB65" t="s">
        <v>8861</v>
      </c>
      <c r="AC65" t="s">
        <v>230</v>
      </c>
      <c r="AL65" t="s">
        <v>218</v>
      </c>
      <c r="AM65" t="s">
        <v>8862</v>
      </c>
      <c r="AN65" t="s">
        <v>6</v>
      </c>
      <c r="AO65" t="s">
        <v>8863</v>
      </c>
      <c r="AP65" s="57">
        <v>46248.333333333336</v>
      </c>
      <c r="AR65" t="s">
        <v>219</v>
      </c>
      <c r="AS65" t="s">
        <v>428</v>
      </c>
      <c r="AT65" t="s">
        <v>221</v>
      </c>
      <c r="AU65">
        <v>20260814</v>
      </c>
      <c r="AV65" t="s">
        <v>222</v>
      </c>
      <c r="AW65" t="s">
        <v>562</v>
      </c>
      <c r="AX65" t="s">
        <v>223</v>
      </c>
      <c r="BA65" s="57">
        <v>46248.333333333336</v>
      </c>
      <c r="BB65" t="s">
        <v>8862</v>
      </c>
      <c r="BC65">
        <v>2026</v>
      </c>
      <c r="BD65">
        <v>8</v>
      </c>
      <c r="BE65">
        <v>14</v>
      </c>
      <c r="BF65" s="6">
        <f t="shared" si="0"/>
        <v>46248</v>
      </c>
      <c r="BG65">
        <f t="shared" si="1"/>
        <v>-0.33333333333575865</v>
      </c>
      <c r="BH65" t="str">
        <f t="shared" si="2"/>
        <v>COMPLY</v>
      </c>
      <c r="BI65" t="str">
        <f>VLOOKUP(H65,Sheet2!$A$1:$B$270,2,FALSE)</f>
        <v>SURABAYA UTARA</v>
      </c>
    </row>
    <row r="66" spans="1:61">
      <c r="A66">
        <v>65</v>
      </c>
      <c r="B66">
        <v>1002505231</v>
      </c>
      <c r="C66">
        <v>3</v>
      </c>
      <c r="D66" t="s">
        <v>45</v>
      </c>
      <c r="E66">
        <v>5</v>
      </c>
      <c r="F66" t="s">
        <v>211</v>
      </c>
      <c r="G66" t="s">
        <v>110</v>
      </c>
      <c r="H66" t="s">
        <v>479</v>
      </c>
      <c r="I66" t="s">
        <v>213</v>
      </c>
      <c r="J66" t="s">
        <v>214</v>
      </c>
      <c r="K66" t="s">
        <v>149</v>
      </c>
      <c r="L66" t="s">
        <v>215</v>
      </c>
      <c r="M66" t="s">
        <v>575</v>
      </c>
      <c r="N66" t="s">
        <v>216</v>
      </c>
      <c r="O66" s="57">
        <v>46236.538854166669</v>
      </c>
      <c r="P66" s="57">
        <v>46241.548796296294</v>
      </c>
      <c r="Q66">
        <v>69356983</v>
      </c>
      <c r="S66">
        <v>172617203038</v>
      </c>
      <c r="T66" t="s">
        <v>1460</v>
      </c>
      <c r="U66" t="s">
        <v>1461</v>
      </c>
      <c r="V66" t="s">
        <v>1462</v>
      </c>
      <c r="Z66">
        <v>118.627527952194</v>
      </c>
      <c r="AA66">
        <v>-8.5060150392965497</v>
      </c>
      <c r="AB66" t="s">
        <v>1463</v>
      </c>
      <c r="AC66" t="s">
        <v>217</v>
      </c>
      <c r="AL66" t="s">
        <v>218</v>
      </c>
      <c r="AM66" t="s">
        <v>1289</v>
      </c>
      <c r="AN66" t="s">
        <v>6</v>
      </c>
      <c r="AO66" s="57">
        <v>46061.548530092594</v>
      </c>
      <c r="AP66" s="57">
        <v>46238.333333333336</v>
      </c>
      <c r="AQ66" t="s">
        <v>903</v>
      </c>
      <c r="AR66" t="s">
        <v>14</v>
      </c>
      <c r="AS66" t="s">
        <v>479</v>
      </c>
      <c r="AT66" t="s">
        <v>231</v>
      </c>
      <c r="AV66" t="s">
        <v>4567</v>
      </c>
      <c r="AW66" t="s">
        <v>937</v>
      </c>
      <c r="AX66" t="s">
        <v>223</v>
      </c>
      <c r="BA66" s="57">
        <v>46238.333333333336</v>
      </c>
      <c r="BB66" t="s">
        <v>1289</v>
      </c>
      <c r="BF66" s="6" t="e">
        <f t="shared" si="0"/>
        <v>#NUM!</v>
      </c>
      <c r="BG66" t="e">
        <f t="shared" si="1"/>
        <v>#NUM!</v>
      </c>
      <c r="BH66" t="e">
        <f t="shared" si="2"/>
        <v>#NUM!</v>
      </c>
      <c r="BI66" t="str">
        <f>VLOOKUP(H66,Sheet2!$A$1:$B$270,2,FALSE)</f>
        <v>BIMA</v>
      </c>
    </row>
    <row r="67" spans="1:61">
      <c r="A67">
        <v>66</v>
      </c>
      <c r="B67">
        <v>1002532640</v>
      </c>
      <c r="C67">
        <v>3</v>
      </c>
      <c r="D67" t="s">
        <v>34</v>
      </c>
      <c r="E67">
        <v>5</v>
      </c>
      <c r="F67" t="s">
        <v>585</v>
      </c>
      <c r="G67" t="s">
        <v>83</v>
      </c>
      <c r="H67" t="s">
        <v>325</v>
      </c>
      <c r="I67" t="s">
        <v>213</v>
      </c>
      <c r="J67" t="s">
        <v>214</v>
      </c>
      <c r="K67" t="s">
        <v>149</v>
      </c>
      <c r="M67" t="s">
        <v>240</v>
      </c>
      <c r="N67" t="s">
        <v>216</v>
      </c>
      <c r="O67" s="57">
        <v>46252.460821759261</v>
      </c>
      <c r="P67" s="57">
        <v>46252.744456018518</v>
      </c>
      <c r="Q67">
        <v>69368719</v>
      </c>
      <c r="S67">
        <v>172401793090</v>
      </c>
      <c r="T67" t="s">
        <v>12844</v>
      </c>
      <c r="U67" t="s">
        <v>12845</v>
      </c>
      <c r="V67" t="s">
        <v>12846</v>
      </c>
      <c r="Z67">
        <v>115.2334472</v>
      </c>
      <c r="AA67">
        <v>-8.6455532000000002</v>
      </c>
      <c r="AB67" t="s">
        <v>12847</v>
      </c>
      <c r="AC67" t="s">
        <v>230</v>
      </c>
      <c r="AL67" t="s">
        <v>218</v>
      </c>
      <c r="AM67" t="s">
        <v>12848</v>
      </c>
      <c r="AN67" t="s">
        <v>6</v>
      </c>
      <c r="AO67" t="s">
        <v>12849</v>
      </c>
      <c r="AP67" s="57">
        <v>46253.625</v>
      </c>
      <c r="AR67" t="s">
        <v>241</v>
      </c>
      <c r="AS67" t="s">
        <v>325</v>
      </c>
      <c r="AT67" t="s">
        <v>231</v>
      </c>
      <c r="AV67" t="s">
        <v>240</v>
      </c>
      <c r="AW67" t="s">
        <v>1026</v>
      </c>
      <c r="AX67" t="s">
        <v>223</v>
      </c>
      <c r="BA67" s="57">
        <v>46253.625</v>
      </c>
      <c r="BB67" t="s">
        <v>12848</v>
      </c>
      <c r="BF67" s="6" t="e">
        <f t="shared" ref="BF67:BF130" si="3">DATE(BC67,BD67,BE67)</f>
        <v>#NUM!</v>
      </c>
      <c r="BG67" t="e">
        <f t="shared" ref="BG67:BG130" si="4">BF67-BA67</f>
        <v>#NUM!</v>
      </c>
      <c r="BH67" t="e">
        <f t="shared" ref="BH67:BH130" si="5">IF(BG67=1,"COMPLY",IF(BG67&lt;1,"COMPLY","NOT COMPLY"))</f>
        <v>#NUM!</v>
      </c>
      <c r="BI67" t="str">
        <f>VLOOKUP(H67,Sheet2!$A$1:$B$270,2,FALSE)</f>
        <v>SANUR</v>
      </c>
    </row>
    <row r="68" spans="1:61">
      <c r="A68">
        <v>67</v>
      </c>
      <c r="B68">
        <v>1002519422</v>
      </c>
      <c r="C68">
        <v>3</v>
      </c>
      <c r="D68" t="s">
        <v>42</v>
      </c>
      <c r="E68">
        <v>5</v>
      </c>
      <c r="F68" t="s">
        <v>233</v>
      </c>
      <c r="G68" t="s">
        <v>101</v>
      </c>
      <c r="H68" t="s">
        <v>234</v>
      </c>
      <c r="I68" t="s">
        <v>213</v>
      </c>
      <c r="J68" t="s">
        <v>214</v>
      </c>
      <c r="K68" t="s">
        <v>149</v>
      </c>
      <c r="M68" t="s">
        <v>277</v>
      </c>
      <c r="N68" t="s">
        <v>216</v>
      </c>
      <c r="O68" s="57">
        <v>46245.462268518517</v>
      </c>
      <c r="P68" s="57">
        <v>46247.65315972222</v>
      </c>
      <c r="Q68">
        <v>69363090</v>
      </c>
      <c r="S68">
        <v>152327226341</v>
      </c>
      <c r="T68" t="s">
        <v>6982</v>
      </c>
      <c r="U68" t="s">
        <v>6983</v>
      </c>
      <c r="V68" t="s">
        <v>6984</v>
      </c>
      <c r="Z68">
        <v>112.64543329999999</v>
      </c>
      <c r="AA68">
        <v>-7.4735848999999996</v>
      </c>
      <c r="AB68" t="s">
        <v>6985</v>
      </c>
      <c r="AC68" t="s">
        <v>230</v>
      </c>
      <c r="AL68" t="s">
        <v>218</v>
      </c>
      <c r="AM68" t="s">
        <v>6986</v>
      </c>
      <c r="AN68" t="s">
        <v>6</v>
      </c>
      <c r="AO68" s="57">
        <v>46334.465520833335</v>
      </c>
      <c r="AP68" s="57">
        <v>46246.541666666664</v>
      </c>
      <c r="AQ68" t="s">
        <v>6864</v>
      </c>
      <c r="AR68" t="s">
        <v>278</v>
      </c>
      <c r="AS68" t="s">
        <v>234</v>
      </c>
      <c r="AT68" t="s">
        <v>231</v>
      </c>
      <c r="AV68" t="s">
        <v>8864</v>
      </c>
      <c r="AW68" t="s">
        <v>561</v>
      </c>
      <c r="AX68" t="s">
        <v>223</v>
      </c>
      <c r="BA68" s="57">
        <v>46246.541666666664</v>
      </c>
      <c r="BB68" t="s">
        <v>6986</v>
      </c>
      <c r="BF68" s="6" t="e">
        <f t="shared" si="3"/>
        <v>#NUM!</v>
      </c>
      <c r="BG68" t="e">
        <f t="shared" si="4"/>
        <v>#NUM!</v>
      </c>
      <c r="BH68" t="e">
        <f t="shared" si="5"/>
        <v>#NUM!</v>
      </c>
      <c r="BI68" t="str">
        <f>VLOOKUP(H68,Sheet2!$A$1:$B$270,2,FALSE)</f>
        <v>SIDOARJO</v>
      </c>
    </row>
    <row r="69" spans="1:61">
      <c r="A69">
        <v>68</v>
      </c>
      <c r="B69">
        <v>1002526446</v>
      </c>
      <c r="C69">
        <v>3</v>
      </c>
      <c r="D69" t="s">
        <v>38</v>
      </c>
      <c r="E69">
        <v>5</v>
      </c>
      <c r="F69" t="s">
        <v>90</v>
      </c>
      <c r="G69" t="s">
        <v>90</v>
      </c>
      <c r="H69" t="s">
        <v>468</v>
      </c>
      <c r="I69" t="s">
        <v>213</v>
      </c>
      <c r="J69" t="s">
        <v>214</v>
      </c>
      <c r="K69" t="s">
        <v>149</v>
      </c>
      <c r="L69" t="s">
        <v>215</v>
      </c>
      <c r="M69" t="s">
        <v>76</v>
      </c>
      <c r="N69" t="s">
        <v>216</v>
      </c>
      <c r="O69" s="57">
        <v>46248.582592592589</v>
      </c>
      <c r="P69" s="57">
        <v>46248.656886574077</v>
      </c>
      <c r="Q69">
        <v>69366089</v>
      </c>
      <c r="S69">
        <v>152652209191</v>
      </c>
      <c r="T69" t="s">
        <v>9978</v>
      </c>
      <c r="U69" t="s">
        <v>9979</v>
      </c>
      <c r="V69" t="s">
        <v>9980</v>
      </c>
      <c r="Z69">
        <v>112.11842444733701</v>
      </c>
      <c r="AA69">
        <v>-7.7399985733452201</v>
      </c>
      <c r="AB69" t="s">
        <v>9981</v>
      </c>
      <c r="AC69" t="s">
        <v>237</v>
      </c>
      <c r="AL69" t="s">
        <v>218</v>
      </c>
      <c r="AM69" t="s">
        <v>9982</v>
      </c>
      <c r="AN69" t="s">
        <v>6</v>
      </c>
      <c r="AO69" t="s">
        <v>9857</v>
      </c>
      <c r="AP69" s="57">
        <v>46249.541666666664</v>
      </c>
      <c r="AR69" t="s">
        <v>219</v>
      </c>
      <c r="AS69" t="s">
        <v>468</v>
      </c>
      <c r="AT69" t="s">
        <v>231</v>
      </c>
      <c r="AU69">
        <v>20260814</v>
      </c>
      <c r="AV69" t="s">
        <v>222</v>
      </c>
      <c r="AW69" t="s">
        <v>642</v>
      </c>
      <c r="AX69" t="s">
        <v>223</v>
      </c>
      <c r="BA69" s="57">
        <v>46249.541666666664</v>
      </c>
      <c r="BB69" t="s">
        <v>9982</v>
      </c>
      <c r="BC69">
        <v>2026</v>
      </c>
      <c r="BD69">
        <v>8</v>
      </c>
      <c r="BE69">
        <v>14</v>
      </c>
      <c r="BF69" s="6">
        <f t="shared" si="3"/>
        <v>46248</v>
      </c>
      <c r="BG69">
        <f t="shared" si="4"/>
        <v>-1.5416666666642413</v>
      </c>
      <c r="BH69" t="str">
        <f t="shared" si="5"/>
        <v>COMPLY</v>
      </c>
      <c r="BI69" t="str">
        <f>VLOOKUP(H69,Sheet2!$A$1:$B$270,2,FALSE)</f>
        <v>KEDIRI</v>
      </c>
    </row>
    <row r="70" spans="1:61">
      <c r="A70">
        <v>69</v>
      </c>
      <c r="B70">
        <v>1002533225</v>
      </c>
      <c r="C70">
        <v>3</v>
      </c>
      <c r="D70" t="s">
        <v>55</v>
      </c>
      <c r="E70">
        <v>5</v>
      </c>
      <c r="F70" t="s">
        <v>265</v>
      </c>
      <c r="G70" t="s">
        <v>128</v>
      </c>
      <c r="H70" t="s">
        <v>386</v>
      </c>
      <c r="I70" t="s">
        <v>213</v>
      </c>
      <c r="J70" t="s">
        <v>214</v>
      </c>
      <c r="K70" t="s">
        <v>149</v>
      </c>
      <c r="M70" t="s">
        <v>240</v>
      </c>
      <c r="N70" t="s">
        <v>216</v>
      </c>
      <c r="O70" s="57">
        <v>46252.572569444441</v>
      </c>
      <c r="P70" s="57">
        <v>46252.647245370368</v>
      </c>
      <c r="Q70">
        <v>69369034</v>
      </c>
      <c r="S70">
        <v>152409278375</v>
      </c>
      <c r="T70" t="s">
        <v>12850</v>
      </c>
      <c r="U70" t="s">
        <v>12851</v>
      </c>
      <c r="V70" t="s">
        <v>12852</v>
      </c>
      <c r="Z70">
        <v>112.6872293</v>
      </c>
      <c r="AA70">
        <v>-7.2608449999999998</v>
      </c>
      <c r="AB70" t="s">
        <v>12853</v>
      </c>
      <c r="AC70" t="s">
        <v>230</v>
      </c>
      <c r="AL70" t="s">
        <v>218</v>
      </c>
      <c r="AM70" t="s">
        <v>12854</v>
      </c>
      <c r="AN70" t="s">
        <v>6</v>
      </c>
      <c r="AO70" t="s">
        <v>12855</v>
      </c>
      <c r="AP70" s="57">
        <v>46253.541666666664</v>
      </c>
      <c r="AR70" t="s">
        <v>241</v>
      </c>
      <c r="AS70" t="s">
        <v>386</v>
      </c>
      <c r="AT70" t="s">
        <v>221</v>
      </c>
      <c r="AV70" t="s">
        <v>240</v>
      </c>
      <c r="AW70" t="s">
        <v>633</v>
      </c>
      <c r="AX70" t="s">
        <v>223</v>
      </c>
      <c r="BA70" s="57">
        <v>46253.541666666664</v>
      </c>
      <c r="BB70" t="s">
        <v>12854</v>
      </c>
      <c r="BF70" s="6" t="e">
        <f t="shared" si="3"/>
        <v>#NUM!</v>
      </c>
      <c r="BG70" t="e">
        <f t="shared" si="4"/>
        <v>#NUM!</v>
      </c>
      <c r="BH70" t="e">
        <f t="shared" si="5"/>
        <v>#NUM!</v>
      </c>
      <c r="BI70" t="str">
        <f>VLOOKUP(H70,Sheet2!$A$1:$B$270,2,FALSE)</f>
        <v>SURABAYA UTARA</v>
      </c>
    </row>
    <row r="71" spans="1:61">
      <c r="A71">
        <v>70</v>
      </c>
      <c r="B71">
        <v>1002521420</v>
      </c>
      <c r="C71">
        <v>3</v>
      </c>
      <c r="D71" t="s">
        <v>49</v>
      </c>
      <c r="E71">
        <v>4</v>
      </c>
      <c r="F71" t="s">
        <v>252</v>
      </c>
      <c r="G71" t="s">
        <v>931</v>
      </c>
      <c r="H71" t="s">
        <v>932</v>
      </c>
      <c r="I71" t="s">
        <v>213</v>
      </c>
      <c r="J71" t="s">
        <v>214</v>
      </c>
      <c r="K71" t="s">
        <v>149</v>
      </c>
      <c r="L71" t="s">
        <v>215</v>
      </c>
      <c r="M71" t="s">
        <v>933</v>
      </c>
      <c r="N71" t="s">
        <v>216</v>
      </c>
      <c r="O71" s="57">
        <v>46246.402048611111</v>
      </c>
      <c r="P71" s="57">
        <v>46247.655428240738</v>
      </c>
      <c r="Q71">
        <v>69363906</v>
      </c>
      <c r="S71">
        <v>142212126715</v>
      </c>
      <c r="T71" t="s">
        <v>7941</v>
      </c>
      <c r="U71" t="s">
        <v>7942</v>
      </c>
      <c r="V71" t="s">
        <v>7943</v>
      </c>
      <c r="Z71">
        <v>109.1326159</v>
      </c>
      <c r="AA71">
        <v>-6.8847354000000003</v>
      </c>
      <c r="AB71" t="s">
        <v>7944</v>
      </c>
      <c r="AC71" t="s">
        <v>217</v>
      </c>
      <c r="AL71" t="s">
        <v>218</v>
      </c>
      <c r="AM71" t="s">
        <v>7945</v>
      </c>
      <c r="AN71" t="s">
        <v>6</v>
      </c>
      <c r="AO71" s="57">
        <v>46364.403136574074</v>
      </c>
      <c r="AP71" s="57">
        <v>46247.333333333336</v>
      </c>
      <c r="AQ71" t="s">
        <v>248</v>
      </c>
      <c r="AR71" t="s">
        <v>12</v>
      </c>
      <c r="AS71" t="s">
        <v>932</v>
      </c>
      <c r="AT71" t="s">
        <v>231</v>
      </c>
      <c r="AV71" t="s">
        <v>917</v>
      </c>
      <c r="AW71" t="s">
        <v>1023</v>
      </c>
      <c r="AX71" t="s">
        <v>223</v>
      </c>
      <c r="BA71" s="57">
        <v>46247.333333333336</v>
      </c>
      <c r="BB71" t="s">
        <v>7945</v>
      </c>
      <c r="BF71" s="6" t="e">
        <f t="shared" si="3"/>
        <v>#NUM!</v>
      </c>
      <c r="BG71" t="e">
        <f t="shared" si="4"/>
        <v>#NUM!</v>
      </c>
      <c r="BH71" t="e">
        <f t="shared" si="5"/>
        <v>#NUM!</v>
      </c>
      <c r="BI71" t="e">
        <f>VLOOKUP(H71,Sheet2!$A$1:$B$270,2,FALSE)</f>
        <v>#N/A</v>
      </c>
    </row>
    <row r="72" spans="1:61">
      <c r="A72">
        <v>71</v>
      </c>
      <c r="B72">
        <v>1002525463</v>
      </c>
      <c r="C72">
        <v>3</v>
      </c>
      <c r="D72" t="s">
        <v>55</v>
      </c>
      <c r="E72">
        <v>5</v>
      </c>
      <c r="F72" t="s">
        <v>313</v>
      </c>
      <c r="G72" t="s">
        <v>126</v>
      </c>
      <c r="H72" t="s">
        <v>382</v>
      </c>
      <c r="I72" t="s">
        <v>213</v>
      </c>
      <c r="J72" t="s">
        <v>214</v>
      </c>
      <c r="K72" t="s">
        <v>149</v>
      </c>
      <c r="M72" t="s">
        <v>76</v>
      </c>
      <c r="N72" t="s">
        <v>216</v>
      </c>
      <c r="O72" s="57">
        <v>46248.356724537036</v>
      </c>
      <c r="P72" s="57">
        <v>46248.543321759258</v>
      </c>
      <c r="Q72">
        <v>69361781</v>
      </c>
      <c r="S72">
        <v>152303244023</v>
      </c>
      <c r="T72" t="s">
        <v>6100</v>
      </c>
      <c r="U72" t="s">
        <v>9676</v>
      </c>
      <c r="V72" t="s">
        <v>10009</v>
      </c>
      <c r="Z72">
        <v>112.78255263</v>
      </c>
      <c r="AA72">
        <v>-7.2667680749999999</v>
      </c>
      <c r="AB72" t="s">
        <v>6103</v>
      </c>
      <c r="AC72" t="s">
        <v>217</v>
      </c>
      <c r="AL72" t="s">
        <v>218</v>
      </c>
      <c r="AM72" t="s">
        <v>9678</v>
      </c>
      <c r="AN72" t="s">
        <v>6</v>
      </c>
      <c r="AO72" t="s">
        <v>9988</v>
      </c>
      <c r="AR72" t="s">
        <v>219</v>
      </c>
      <c r="AS72" t="s">
        <v>382</v>
      </c>
      <c r="AT72" t="s">
        <v>231</v>
      </c>
      <c r="AU72">
        <v>20260814</v>
      </c>
      <c r="AV72" t="s">
        <v>222</v>
      </c>
      <c r="AW72" t="s">
        <v>634</v>
      </c>
      <c r="AX72" t="s">
        <v>223</v>
      </c>
      <c r="BA72" s="57">
        <v>46248.291666666664</v>
      </c>
      <c r="BB72" t="s">
        <v>9678</v>
      </c>
      <c r="BC72">
        <v>2026</v>
      </c>
      <c r="BD72">
        <v>8</v>
      </c>
      <c r="BE72">
        <v>14</v>
      </c>
      <c r="BF72" s="6">
        <f t="shared" si="3"/>
        <v>46248</v>
      </c>
      <c r="BG72">
        <f t="shared" si="4"/>
        <v>-0.29166666666424135</v>
      </c>
      <c r="BH72" t="str">
        <f t="shared" si="5"/>
        <v>COMPLY</v>
      </c>
      <c r="BI72" t="str">
        <f>VLOOKUP(H72,Sheet2!$A$1:$B$270,2,FALSE)</f>
        <v>SURABAYA SELATAN</v>
      </c>
    </row>
    <row r="73" spans="1:61">
      <c r="A73">
        <v>72</v>
      </c>
      <c r="B73">
        <v>1002509460</v>
      </c>
      <c r="C73">
        <v>3</v>
      </c>
      <c r="D73" t="s">
        <v>49</v>
      </c>
      <c r="E73">
        <v>4</v>
      </c>
      <c r="F73" t="s">
        <v>246</v>
      </c>
      <c r="G73" t="s">
        <v>324</v>
      </c>
      <c r="H73" t="s">
        <v>887</v>
      </c>
      <c r="I73" t="s">
        <v>213</v>
      </c>
      <c r="J73" t="s">
        <v>214</v>
      </c>
      <c r="K73" t="s">
        <v>149</v>
      </c>
      <c r="L73" t="s">
        <v>215</v>
      </c>
      <c r="M73" t="s">
        <v>76</v>
      </c>
      <c r="N73" t="s">
        <v>216</v>
      </c>
      <c r="O73" s="57">
        <v>46238.799259259256</v>
      </c>
      <c r="P73" s="57">
        <v>46239.906435185185</v>
      </c>
      <c r="Q73">
        <v>69358690</v>
      </c>
      <c r="S73">
        <v>146425112622</v>
      </c>
      <c r="T73" t="s">
        <v>1499</v>
      </c>
      <c r="U73" t="s">
        <v>1500</v>
      </c>
      <c r="V73" t="s">
        <v>1501</v>
      </c>
      <c r="Z73">
        <v>110.3876276</v>
      </c>
      <c r="AA73">
        <v>-7.0790470999999897</v>
      </c>
      <c r="AB73" t="s">
        <v>1502</v>
      </c>
      <c r="AC73" t="s">
        <v>237</v>
      </c>
      <c r="AL73" t="s">
        <v>218</v>
      </c>
      <c r="AM73" t="s">
        <v>1503</v>
      </c>
      <c r="AN73" t="s">
        <v>6</v>
      </c>
      <c r="AO73" s="57">
        <v>46120.809166666666</v>
      </c>
      <c r="AP73" s="57">
        <v>46240.333333333336</v>
      </c>
      <c r="AR73" t="s">
        <v>219</v>
      </c>
      <c r="AS73" t="s">
        <v>887</v>
      </c>
      <c r="AT73" t="s">
        <v>231</v>
      </c>
      <c r="AU73">
        <v>20260805</v>
      </c>
      <c r="AV73" t="s">
        <v>222</v>
      </c>
      <c r="AW73" t="s">
        <v>1014</v>
      </c>
      <c r="AX73" t="s">
        <v>223</v>
      </c>
      <c r="BA73" s="57">
        <v>46240.333333333336</v>
      </c>
      <c r="BB73" t="s">
        <v>1503</v>
      </c>
      <c r="BC73">
        <v>2026</v>
      </c>
      <c r="BD73">
        <v>8</v>
      </c>
      <c r="BE73">
        <v>5</v>
      </c>
      <c r="BF73" s="6">
        <f t="shared" si="3"/>
        <v>46239</v>
      </c>
      <c r="BG73">
        <f t="shared" si="4"/>
        <v>-1.3333333333357587</v>
      </c>
      <c r="BH73" t="str">
        <f t="shared" si="5"/>
        <v>COMPLY</v>
      </c>
      <c r="BI73" t="e">
        <f>VLOOKUP(H73,Sheet2!$A$1:$B$270,2,FALSE)</f>
        <v>#N/A</v>
      </c>
    </row>
    <row r="74" spans="1:61">
      <c r="A74">
        <v>73</v>
      </c>
      <c r="B74">
        <v>1002509424</v>
      </c>
      <c r="C74">
        <v>3</v>
      </c>
      <c r="D74" t="s">
        <v>51</v>
      </c>
      <c r="E74">
        <v>4</v>
      </c>
      <c r="F74" t="s">
        <v>273</v>
      </c>
      <c r="G74" t="s">
        <v>898</v>
      </c>
      <c r="H74" t="s">
        <v>940</v>
      </c>
      <c r="I74" t="s">
        <v>213</v>
      </c>
      <c r="J74" t="s">
        <v>214</v>
      </c>
      <c r="K74" t="s">
        <v>149</v>
      </c>
      <c r="L74" t="s">
        <v>215</v>
      </c>
      <c r="M74" t="s">
        <v>76</v>
      </c>
      <c r="N74" t="s">
        <v>216</v>
      </c>
      <c r="O74" s="57">
        <v>46238.768020833333</v>
      </c>
      <c r="P74" s="57">
        <v>46240.511458333334</v>
      </c>
      <c r="Q74">
        <v>69358660</v>
      </c>
      <c r="S74">
        <v>146593115481</v>
      </c>
      <c r="T74" t="s">
        <v>1504</v>
      </c>
      <c r="U74" t="s">
        <v>1505</v>
      </c>
      <c r="V74" t="s">
        <v>1506</v>
      </c>
      <c r="Z74">
        <v>110.703463</v>
      </c>
      <c r="AA74">
        <v>-6.6896870000000002</v>
      </c>
      <c r="AB74" t="s">
        <v>1507</v>
      </c>
      <c r="AC74" t="s">
        <v>237</v>
      </c>
      <c r="AL74" t="s">
        <v>218</v>
      </c>
      <c r="AM74" t="s">
        <v>1335</v>
      </c>
      <c r="AN74" t="s">
        <v>6</v>
      </c>
      <c r="AO74" s="57">
        <v>46120.777673611112</v>
      </c>
      <c r="AP74" s="57">
        <v>46239.625</v>
      </c>
      <c r="AR74" t="s">
        <v>219</v>
      </c>
      <c r="AS74" t="s">
        <v>940</v>
      </c>
      <c r="AT74" t="s">
        <v>231</v>
      </c>
      <c r="AU74">
        <v>20260806</v>
      </c>
      <c r="AV74" t="s">
        <v>222</v>
      </c>
      <c r="AW74" t="s">
        <v>1025</v>
      </c>
      <c r="AX74" t="s">
        <v>223</v>
      </c>
      <c r="BA74" s="57">
        <v>46239.625</v>
      </c>
      <c r="BB74" t="s">
        <v>1335</v>
      </c>
      <c r="BC74">
        <v>2026</v>
      </c>
      <c r="BD74">
        <v>8</v>
      </c>
      <c r="BE74">
        <v>6</v>
      </c>
      <c r="BF74" s="6">
        <f t="shared" si="3"/>
        <v>46240</v>
      </c>
      <c r="BG74">
        <f t="shared" si="4"/>
        <v>0.375</v>
      </c>
      <c r="BH74" t="str">
        <f t="shared" si="5"/>
        <v>COMPLY</v>
      </c>
      <c r="BI74" t="e">
        <f>VLOOKUP(H74,Sheet2!$A$1:$B$270,2,FALSE)</f>
        <v>#N/A</v>
      </c>
    </row>
    <row r="75" spans="1:61">
      <c r="A75">
        <v>74</v>
      </c>
      <c r="B75">
        <v>1002534795</v>
      </c>
      <c r="C75">
        <v>3</v>
      </c>
      <c r="D75" t="s">
        <v>42</v>
      </c>
      <c r="E75">
        <v>5</v>
      </c>
      <c r="F75" t="s">
        <v>102</v>
      </c>
      <c r="G75" t="s">
        <v>100</v>
      </c>
      <c r="H75" t="s">
        <v>282</v>
      </c>
      <c r="I75" t="s">
        <v>213</v>
      </c>
      <c r="J75" t="s">
        <v>214</v>
      </c>
      <c r="K75" t="s">
        <v>149</v>
      </c>
      <c r="L75" t="s">
        <v>215</v>
      </c>
      <c r="M75" t="s">
        <v>240</v>
      </c>
      <c r="N75" t="s">
        <v>216</v>
      </c>
      <c r="O75" s="57">
        <v>46252.837465277778</v>
      </c>
      <c r="P75" s="57">
        <v>46252.839224537034</v>
      </c>
      <c r="Q75">
        <v>69369558</v>
      </c>
      <c r="S75">
        <v>152507224531</v>
      </c>
      <c r="T75" t="s">
        <v>12856</v>
      </c>
      <c r="U75" t="s">
        <v>12857</v>
      </c>
      <c r="V75" t="s">
        <v>12858</v>
      </c>
      <c r="Z75">
        <v>113.865739189012</v>
      </c>
      <c r="AA75">
        <v>-7.9022748893153798</v>
      </c>
      <c r="AB75" t="s">
        <v>12859</v>
      </c>
      <c r="AC75" t="s">
        <v>237</v>
      </c>
      <c r="AL75" t="s">
        <v>218</v>
      </c>
      <c r="AM75" t="s">
        <v>12860</v>
      </c>
      <c r="AN75" t="s">
        <v>6</v>
      </c>
      <c r="AO75" t="s">
        <v>12861</v>
      </c>
      <c r="AP75" s="57">
        <v>46254.333333333336</v>
      </c>
      <c r="AR75" t="s">
        <v>241</v>
      </c>
      <c r="AS75" t="s">
        <v>282</v>
      </c>
      <c r="AT75" t="s">
        <v>231</v>
      </c>
      <c r="AV75" t="s">
        <v>240</v>
      </c>
      <c r="AW75" t="s">
        <v>12862</v>
      </c>
      <c r="AX75" t="s">
        <v>223</v>
      </c>
      <c r="BA75" s="57">
        <v>46254.333333333336</v>
      </c>
      <c r="BB75" t="s">
        <v>12860</v>
      </c>
      <c r="BF75" s="6" t="e">
        <f t="shared" si="3"/>
        <v>#NUM!</v>
      </c>
      <c r="BG75" t="e">
        <f t="shared" si="4"/>
        <v>#NUM!</v>
      </c>
      <c r="BH75" t="e">
        <f t="shared" si="5"/>
        <v>#NUM!</v>
      </c>
      <c r="BI75" t="str">
        <f>VLOOKUP(H75,Sheet2!$A$1:$B$270,2,FALSE)</f>
        <v>JEMBER</v>
      </c>
    </row>
    <row r="76" spans="1:61">
      <c r="A76">
        <v>75</v>
      </c>
      <c r="B76">
        <v>1002519142</v>
      </c>
      <c r="C76">
        <v>3</v>
      </c>
      <c r="D76" t="s">
        <v>42</v>
      </c>
      <c r="E76">
        <v>5</v>
      </c>
      <c r="F76" t="s">
        <v>233</v>
      </c>
      <c r="G76" t="s">
        <v>101</v>
      </c>
      <c r="H76" t="s">
        <v>306</v>
      </c>
      <c r="I76" t="s">
        <v>213</v>
      </c>
      <c r="J76" t="s">
        <v>214</v>
      </c>
      <c r="K76" t="s">
        <v>149</v>
      </c>
      <c r="M76" t="s">
        <v>76</v>
      </c>
      <c r="N76" t="s">
        <v>216</v>
      </c>
      <c r="O76" s="57">
        <v>46245.416319444441</v>
      </c>
      <c r="P76" s="57">
        <v>46245.620393518519</v>
      </c>
      <c r="Q76">
        <v>69360620</v>
      </c>
      <c r="S76">
        <v>152332252843</v>
      </c>
      <c r="T76" t="s">
        <v>5518</v>
      </c>
      <c r="U76" t="s">
        <v>6992</v>
      </c>
      <c r="V76" t="s">
        <v>6993</v>
      </c>
      <c r="Z76">
        <v>112.66597</v>
      </c>
      <c r="AA76">
        <v>-7.3647999999999998</v>
      </c>
      <c r="AB76" t="s">
        <v>5521</v>
      </c>
      <c r="AL76" t="s">
        <v>218</v>
      </c>
      <c r="AM76" t="s">
        <v>4850</v>
      </c>
      <c r="AN76" t="s">
        <v>6</v>
      </c>
      <c r="AO76" s="57">
        <v>46334.42396990741</v>
      </c>
      <c r="AR76" t="s">
        <v>219</v>
      </c>
      <c r="AS76" t="s">
        <v>306</v>
      </c>
      <c r="AT76" t="s">
        <v>231</v>
      </c>
      <c r="AU76">
        <v>20260811</v>
      </c>
      <c r="AV76" t="s">
        <v>222</v>
      </c>
      <c r="AW76" t="s">
        <v>561</v>
      </c>
      <c r="AX76" t="s">
        <v>223</v>
      </c>
      <c r="BA76" s="57">
        <v>46245.291666666664</v>
      </c>
      <c r="BB76" t="s">
        <v>4850</v>
      </c>
      <c r="BC76">
        <v>2026</v>
      </c>
      <c r="BD76">
        <v>8</v>
      </c>
      <c r="BE76">
        <v>11</v>
      </c>
      <c r="BF76" s="6">
        <f t="shared" si="3"/>
        <v>46245</v>
      </c>
      <c r="BG76">
        <f t="shared" si="4"/>
        <v>-0.29166666666424135</v>
      </c>
      <c r="BH76" t="str">
        <f t="shared" si="5"/>
        <v>COMPLY</v>
      </c>
      <c r="BI76" t="str">
        <f>VLOOKUP(H76,Sheet2!$A$1:$B$270,2,FALSE)</f>
        <v>SIDOARJO</v>
      </c>
    </row>
    <row r="77" spans="1:61">
      <c r="A77">
        <v>76</v>
      </c>
      <c r="B77">
        <v>1002512181</v>
      </c>
      <c r="C77">
        <v>3</v>
      </c>
      <c r="D77" t="s">
        <v>42</v>
      </c>
      <c r="E77">
        <v>5</v>
      </c>
      <c r="F77" t="s">
        <v>102</v>
      </c>
      <c r="G77" t="s">
        <v>100</v>
      </c>
      <c r="H77" t="s">
        <v>282</v>
      </c>
      <c r="I77" t="s">
        <v>213</v>
      </c>
      <c r="J77" t="s">
        <v>214</v>
      </c>
      <c r="K77" t="s">
        <v>149</v>
      </c>
      <c r="L77" t="s">
        <v>215</v>
      </c>
      <c r="M77" t="s">
        <v>76</v>
      </c>
      <c r="N77" t="s">
        <v>216</v>
      </c>
      <c r="O77" s="57">
        <v>46240.497870370367</v>
      </c>
      <c r="P77" s="57">
        <v>46242.739108796297</v>
      </c>
      <c r="Q77">
        <v>69359861</v>
      </c>
      <c r="S77">
        <v>152507225601</v>
      </c>
      <c r="T77" t="s">
        <v>1527</v>
      </c>
      <c r="U77" t="s">
        <v>1528</v>
      </c>
      <c r="V77" t="s">
        <v>1529</v>
      </c>
      <c r="Z77">
        <v>113.93269100000001</v>
      </c>
      <c r="AA77">
        <v>-7.939152</v>
      </c>
      <c r="AB77" t="s">
        <v>1530</v>
      </c>
      <c r="AC77" t="s">
        <v>237</v>
      </c>
      <c r="AL77" t="s">
        <v>218</v>
      </c>
      <c r="AM77" t="s">
        <v>1531</v>
      </c>
      <c r="AN77" t="s">
        <v>6</v>
      </c>
      <c r="AO77" s="57">
        <v>46181.507314814815</v>
      </c>
      <c r="AP77" s="57">
        <v>46242.333333333336</v>
      </c>
      <c r="AR77" t="s">
        <v>219</v>
      </c>
      <c r="AS77" t="s">
        <v>282</v>
      </c>
      <c r="AT77" t="s">
        <v>231</v>
      </c>
      <c r="AU77">
        <v>20260808</v>
      </c>
      <c r="AV77" t="s">
        <v>222</v>
      </c>
      <c r="AW77" t="s">
        <v>1020</v>
      </c>
      <c r="AX77" t="s">
        <v>223</v>
      </c>
      <c r="BA77" s="57">
        <v>46242.333333333336</v>
      </c>
      <c r="BB77" t="s">
        <v>1531</v>
      </c>
      <c r="BC77">
        <v>2026</v>
      </c>
      <c r="BD77">
        <v>8</v>
      </c>
      <c r="BE77">
        <v>8</v>
      </c>
      <c r="BF77" s="6">
        <f t="shared" si="3"/>
        <v>46242</v>
      </c>
      <c r="BG77">
        <f t="shared" si="4"/>
        <v>-0.33333333333575865</v>
      </c>
      <c r="BH77" t="str">
        <f t="shared" si="5"/>
        <v>COMPLY</v>
      </c>
      <c r="BI77" t="str">
        <f>VLOOKUP(H77,Sheet2!$A$1:$B$270,2,FALSE)</f>
        <v>JEMBER</v>
      </c>
    </row>
    <row r="78" spans="1:61">
      <c r="A78">
        <v>77</v>
      </c>
      <c r="B78">
        <v>1002519839</v>
      </c>
      <c r="C78">
        <v>3</v>
      </c>
      <c r="D78" t="s">
        <v>38</v>
      </c>
      <c r="E78">
        <v>5</v>
      </c>
      <c r="F78" t="s">
        <v>250</v>
      </c>
      <c r="G78" t="s">
        <v>87</v>
      </c>
      <c r="H78" t="s">
        <v>362</v>
      </c>
      <c r="I78" t="s">
        <v>213</v>
      </c>
      <c r="J78" t="s">
        <v>214</v>
      </c>
      <c r="K78" t="s">
        <v>149</v>
      </c>
      <c r="M78" t="s">
        <v>76</v>
      </c>
      <c r="N78" t="s">
        <v>216</v>
      </c>
      <c r="O78" s="57">
        <v>46245.554409722223</v>
      </c>
      <c r="P78" s="57">
        <v>46245.849050925928</v>
      </c>
      <c r="Q78">
        <v>69361856</v>
      </c>
      <c r="S78">
        <v>152707239232</v>
      </c>
      <c r="T78" t="s">
        <v>5903</v>
      </c>
      <c r="U78" t="s">
        <v>6994</v>
      </c>
      <c r="V78" t="s">
        <v>6995</v>
      </c>
      <c r="Z78">
        <v>112.53859180000001</v>
      </c>
      <c r="AA78">
        <v>-7.9108983999999998</v>
      </c>
      <c r="AB78" t="s">
        <v>5906</v>
      </c>
      <c r="AC78" t="s">
        <v>290</v>
      </c>
      <c r="AL78" t="s">
        <v>218</v>
      </c>
      <c r="AM78" t="s">
        <v>6996</v>
      </c>
      <c r="AN78" t="s">
        <v>6</v>
      </c>
      <c r="AO78" s="57">
        <v>46334.569282407407</v>
      </c>
      <c r="AR78" t="s">
        <v>219</v>
      </c>
      <c r="AS78" t="s">
        <v>362</v>
      </c>
      <c r="AT78" t="s">
        <v>231</v>
      </c>
      <c r="AU78">
        <v>20260811</v>
      </c>
      <c r="AV78" t="s">
        <v>222</v>
      </c>
      <c r="AW78" t="s">
        <v>561</v>
      </c>
      <c r="AX78" t="s">
        <v>223</v>
      </c>
      <c r="BA78" s="57">
        <v>46245.291666666664</v>
      </c>
      <c r="BB78" t="s">
        <v>6996</v>
      </c>
      <c r="BC78">
        <v>2026</v>
      </c>
      <c r="BD78">
        <v>8</v>
      </c>
      <c r="BE78">
        <v>11</v>
      </c>
      <c r="BF78" s="6">
        <f t="shared" si="3"/>
        <v>46245</v>
      </c>
      <c r="BG78">
        <f t="shared" si="4"/>
        <v>-0.29166666666424135</v>
      </c>
      <c r="BH78" t="str">
        <f t="shared" si="5"/>
        <v>COMPLY</v>
      </c>
      <c r="BI78" t="str">
        <f>VLOOKUP(H78,Sheet2!$A$1:$B$270,2,FALSE)</f>
        <v>BATU</v>
      </c>
    </row>
    <row r="79" spans="1:61">
      <c r="A79">
        <v>78</v>
      </c>
      <c r="B79">
        <v>1002522614</v>
      </c>
      <c r="C79">
        <v>3</v>
      </c>
      <c r="D79" t="s">
        <v>55</v>
      </c>
      <c r="E79">
        <v>5</v>
      </c>
      <c r="F79" t="s">
        <v>265</v>
      </c>
      <c r="G79" t="s">
        <v>123</v>
      </c>
      <c r="H79" t="s">
        <v>293</v>
      </c>
      <c r="I79" t="s">
        <v>213</v>
      </c>
      <c r="J79" t="s">
        <v>214</v>
      </c>
      <c r="K79" t="s">
        <v>149</v>
      </c>
      <c r="L79" t="s">
        <v>215</v>
      </c>
      <c r="M79" t="s">
        <v>76</v>
      </c>
      <c r="N79" t="s">
        <v>216</v>
      </c>
      <c r="O79" s="57">
        <v>46246.641631944447</v>
      </c>
      <c r="P79" s="57">
        <v>46246.959363425929</v>
      </c>
      <c r="Q79">
        <v>69364433</v>
      </c>
      <c r="S79">
        <v>152401227397</v>
      </c>
      <c r="T79" t="s">
        <v>7956</v>
      </c>
      <c r="U79" t="s">
        <v>7957</v>
      </c>
      <c r="V79" t="s">
        <v>7958</v>
      </c>
      <c r="Z79">
        <v>112.7349265</v>
      </c>
      <c r="AA79">
        <v>-7.2342518999999896</v>
      </c>
      <c r="AB79" t="s">
        <v>7959</v>
      </c>
      <c r="AC79" t="s">
        <v>217</v>
      </c>
      <c r="AL79" t="s">
        <v>218</v>
      </c>
      <c r="AM79" t="s">
        <v>7960</v>
      </c>
      <c r="AN79" t="s">
        <v>6</v>
      </c>
      <c r="AO79" s="57">
        <v>46364.642789351848</v>
      </c>
      <c r="AP79" s="57">
        <v>46248.333333333336</v>
      </c>
      <c r="AR79" t="s">
        <v>219</v>
      </c>
      <c r="AS79" t="s">
        <v>293</v>
      </c>
      <c r="AT79" t="s">
        <v>231</v>
      </c>
      <c r="AU79">
        <v>20260812</v>
      </c>
      <c r="AV79" t="s">
        <v>222</v>
      </c>
      <c r="AW79" t="s">
        <v>1022</v>
      </c>
      <c r="AX79" t="s">
        <v>223</v>
      </c>
      <c r="BA79" s="57">
        <v>46248.333333333336</v>
      </c>
      <c r="BB79" t="s">
        <v>7960</v>
      </c>
      <c r="BC79">
        <v>2026</v>
      </c>
      <c r="BD79">
        <v>8</v>
      </c>
      <c r="BE79">
        <v>12</v>
      </c>
      <c r="BF79" s="6">
        <f t="shared" si="3"/>
        <v>46246</v>
      </c>
      <c r="BG79">
        <f t="shared" si="4"/>
        <v>-2.3333333333357587</v>
      </c>
      <c r="BH79" t="str">
        <f t="shared" si="5"/>
        <v>COMPLY</v>
      </c>
      <c r="BI79" t="str">
        <f>VLOOKUP(H79,Sheet2!$A$1:$B$270,2,FALSE)</f>
        <v>SURABAYA UTARA</v>
      </c>
    </row>
    <row r="80" spans="1:61">
      <c r="A80">
        <v>79</v>
      </c>
      <c r="B80">
        <v>1002508603</v>
      </c>
      <c r="C80">
        <v>3</v>
      </c>
      <c r="D80" t="s">
        <v>45</v>
      </c>
      <c r="E80">
        <v>5</v>
      </c>
      <c r="F80" t="s">
        <v>211</v>
      </c>
      <c r="G80" t="s">
        <v>112</v>
      </c>
      <c r="H80" t="s">
        <v>267</v>
      </c>
      <c r="I80" t="s">
        <v>213</v>
      </c>
      <c r="J80" t="s">
        <v>214</v>
      </c>
      <c r="K80" t="s">
        <v>149</v>
      </c>
      <c r="L80" t="s">
        <v>215</v>
      </c>
      <c r="M80" t="s">
        <v>76</v>
      </c>
      <c r="N80" t="s">
        <v>216</v>
      </c>
      <c r="O80" s="57">
        <v>46238.607592592591</v>
      </c>
      <c r="P80" s="57">
        <v>46240.775671296295</v>
      </c>
      <c r="Q80">
        <v>69358383</v>
      </c>
      <c r="S80">
        <v>172601796799</v>
      </c>
      <c r="T80" t="s">
        <v>1547</v>
      </c>
      <c r="U80" t="s">
        <v>1548</v>
      </c>
      <c r="V80" t="s">
        <v>1549</v>
      </c>
      <c r="Z80">
        <v>116.11249789999999</v>
      </c>
      <c r="AA80">
        <v>-8.5882553000000001</v>
      </c>
      <c r="AB80" t="s">
        <v>1550</v>
      </c>
      <c r="AC80" t="s">
        <v>217</v>
      </c>
      <c r="AL80" t="s">
        <v>218</v>
      </c>
      <c r="AM80" t="s">
        <v>1551</v>
      </c>
      <c r="AN80" t="s">
        <v>6</v>
      </c>
      <c r="AO80" s="57">
        <v>46120.611273148148</v>
      </c>
      <c r="AP80" s="57">
        <v>46240.625</v>
      </c>
      <c r="AR80" t="s">
        <v>219</v>
      </c>
      <c r="AS80" t="s">
        <v>267</v>
      </c>
      <c r="AT80" t="s">
        <v>231</v>
      </c>
      <c r="AU80">
        <v>20260806</v>
      </c>
      <c r="AV80" t="s">
        <v>222</v>
      </c>
      <c r="AW80" t="s">
        <v>1012</v>
      </c>
      <c r="AX80" t="s">
        <v>223</v>
      </c>
      <c r="BA80" s="57">
        <v>46240.625</v>
      </c>
      <c r="BB80" t="s">
        <v>1551</v>
      </c>
      <c r="BC80">
        <v>2026</v>
      </c>
      <c r="BD80">
        <v>8</v>
      </c>
      <c r="BE80">
        <v>6</v>
      </c>
      <c r="BF80" s="6">
        <f t="shared" si="3"/>
        <v>46240</v>
      </c>
      <c r="BG80">
        <f t="shared" si="4"/>
        <v>-0.625</v>
      </c>
      <c r="BH80" t="str">
        <f t="shared" si="5"/>
        <v>COMPLY</v>
      </c>
      <c r="BI80" t="str">
        <f>VLOOKUP(H80,Sheet2!$A$1:$B$270,2,FALSE)</f>
        <v>MATARAM</v>
      </c>
    </row>
    <row r="81" spans="1:61">
      <c r="A81">
        <v>80</v>
      </c>
      <c r="B81">
        <v>1002530856</v>
      </c>
      <c r="C81">
        <v>3</v>
      </c>
      <c r="D81" t="s">
        <v>38</v>
      </c>
      <c r="E81">
        <v>5</v>
      </c>
      <c r="F81" t="s">
        <v>250</v>
      </c>
      <c r="G81" t="s">
        <v>87</v>
      </c>
      <c r="H81" t="s">
        <v>251</v>
      </c>
      <c r="I81" t="s">
        <v>213</v>
      </c>
      <c r="J81" t="s">
        <v>214</v>
      </c>
      <c r="K81" t="s">
        <v>149</v>
      </c>
      <c r="L81" t="s">
        <v>215</v>
      </c>
      <c r="M81" t="s">
        <v>225</v>
      </c>
      <c r="N81" t="s">
        <v>216</v>
      </c>
      <c r="O81" s="57">
        <v>46251.547881944447</v>
      </c>
      <c r="P81" s="57">
        <v>46252.44189814815</v>
      </c>
      <c r="Q81">
        <v>69368094</v>
      </c>
      <c r="S81">
        <v>152702232261</v>
      </c>
      <c r="T81" t="s">
        <v>10012</v>
      </c>
      <c r="U81" t="s">
        <v>10013</v>
      </c>
      <c r="V81" t="s">
        <v>10014</v>
      </c>
      <c r="Z81">
        <v>112.649358983692</v>
      </c>
      <c r="AA81">
        <v>-7.96245309600212</v>
      </c>
      <c r="AB81" t="s">
        <v>10015</v>
      </c>
      <c r="AC81" t="s">
        <v>237</v>
      </c>
      <c r="AL81" t="s">
        <v>218</v>
      </c>
      <c r="AM81" t="s">
        <v>10016</v>
      </c>
      <c r="AN81" t="s">
        <v>6</v>
      </c>
      <c r="AO81" t="s">
        <v>9866</v>
      </c>
      <c r="AP81" s="57">
        <v>46252.541666666664</v>
      </c>
      <c r="AR81" t="s">
        <v>18</v>
      </c>
      <c r="AS81" t="s">
        <v>251</v>
      </c>
      <c r="AT81" t="s">
        <v>231</v>
      </c>
      <c r="AV81" t="s">
        <v>227</v>
      </c>
      <c r="AW81" t="s">
        <v>1012</v>
      </c>
      <c r="AX81" t="s">
        <v>223</v>
      </c>
      <c r="BA81" s="57">
        <v>46252.541666666664</v>
      </c>
      <c r="BB81" t="s">
        <v>10016</v>
      </c>
      <c r="BF81" s="6" t="e">
        <f t="shared" si="3"/>
        <v>#NUM!</v>
      </c>
      <c r="BG81" t="e">
        <f t="shared" si="4"/>
        <v>#NUM!</v>
      </c>
      <c r="BH81" t="e">
        <f t="shared" si="5"/>
        <v>#NUM!</v>
      </c>
      <c r="BI81" t="str">
        <f>VLOOKUP(H81,Sheet2!$A$1:$B$270,2,FALSE)</f>
        <v>BATU</v>
      </c>
    </row>
    <row r="82" spans="1:61">
      <c r="A82">
        <v>81</v>
      </c>
      <c r="B82">
        <v>1002521771</v>
      </c>
      <c r="C82">
        <v>3</v>
      </c>
      <c r="D82" t="s">
        <v>38</v>
      </c>
      <c r="E82">
        <v>5</v>
      </c>
      <c r="F82" t="s">
        <v>90</v>
      </c>
      <c r="G82" t="s">
        <v>93</v>
      </c>
      <c r="H82" t="s">
        <v>302</v>
      </c>
      <c r="I82" t="s">
        <v>213</v>
      </c>
      <c r="J82" t="s">
        <v>214</v>
      </c>
      <c r="K82" t="s">
        <v>149</v>
      </c>
      <c r="L82" t="s">
        <v>215</v>
      </c>
      <c r="M82" t="s">
        <v>76</v>
      </c>
      <c r="N82" t="s">
        <v>216</v>
      </c>
      <c r="O82" s="57">
        <v>46246.474270833336</v>
      </c>
      <c r="P82" s="57">
        <v>46247.473773148151</v>
      </c>
      <c r="Q82">
        <v>69364069</v>
      </c>
      <c r="S82">
        <v>152611229877</v>
      </c>
      <c r="T82" t="s">
        <v>7961</v>
      </c>
      <c r="U82" t="s">
        <v>7962</v>
      </c>
      <c r="V82" t="s">
        <v>7963</v>
      </c>
      <c r="Z82">
        <v>111.9366151</v>
      </c>
      <c r="AA82">
        <v>-7.6817688000000004</v>
      </c>
      <c r="AB82" t="s">
        <v>7964</v>
      </c>
      <c r="AC82" t="s">
        <v>217</v>
      </c>
      <c r="AL82" t="s">
        <v>218</v>
      </c>
      <c r="AM82" t="s">
        <v>7965</v>
      </c>
      <c r="AN82" t="s">
        <v>6</v>
      </c>
      <c r="AO82" s="57">
        <v>46364.486018518517</v>
      </c>
      <c r="AP82" s="57">
        <v>46247.333333333336</v>
      </c>
      <c r="AR82" t="s">
        <v>219</v>
      </c>
      <c r="AS82" t="s">
        <v>302</v>
      </c>
      <c r="AT82" t="s">
        <v>231</v>
      </c>
      <c r="AU82">
        <v>20260813</v>
      </c>
      <c r="AV82" t="s">
        <v>222</v>
      </c>
      <c r="AW82" t="s">
        <v>1010</v>
      </c>
      <c r="AX82" t="s">
        <v>223</v>
      </c>
      <c r="BA82" s="57">
        <v>46247.333333333336</v>
      </c>
      <c r="BB82" t="s">
        <v>7965</v>
      </c>
      <c r="BC82">
        <v>2026</v>
      </c>
      <c r="BD82">
        <v>8</v>
      </c>
      <c r="BE82">
        <v>13</v>
      </c>
      <c r="BF82" s="6">
        <f t="shared" si="3"/>
        <v>46247</v>
      </c>
      <c r="BG82">
        <f t="shared" si="4"/>
        <v>-0.33333333333575865</v>
      </c>
      <c r="BH82" t="str">
        <f t="shared" si="5"/>
        <v>COMPLY</v>
      </c>
      <c r="BI82" t="str">
        <f>VLOOKUP(H82,Sheet2!$A$1:$B$270,2,FALSE)</f>
        <v>NGANJUK</v>
      </c>
    </row>
    <row r="83" spans="1:61">
      <c r="A83">
        <v>82</v>
      </c>
      <c r="B83">
        <v>1002524981</v>
      </c>
      <c r="C83">
        <v>3</v>
      </c>
      <c r="D83" t="s">
        <v>59</v>
      </c>
      <c r="E83">
        <v>4</v>
      </c>
      <c r="F83" t="s">
        <v>243</v>
      </c>
      <c r="G83" t="s">
        <v>557</v>
      </c>
      <c r="H83" t="s">
        <v>8870</v>
      </c>
      <c r="I83" t="s">
        <v>213</v>
      </c>
      <c r="J83" t="s">
        <v>214</v>
      </c>
      <c r="K83" t="s">
        <v>149</v>
      </c>
      <c r="L83" t="s">
        <v>215</v>
      </c>
      <c r="M83" t="s">
        <v>76</v>
      </c>
      <c r="N83" t="s">
        <v>216</v>
      </c>
      <c r="O83" s="57">
        <v>46247.693020833336</v>
      </c>
      <c r="P83" s="57">
        <v>46248.632372685184</v>
      </c>
      <c r="Q83">
        <v>69365442</v>
      </c>
      <c r="S83">
        <v>146140112273</v>
      </c>
      <c r="T83" t="s">
        <v>8871</v>
      </c>
      <c r="U83" t="s">
        <v>8872</v>
      </c>
      <c r="V83" t="s">
        <v>8873</v>
      </c>
      <c r="Z83">
        <v>109.48226099999999</v>
      </c>
      <c r="AA83">
        <v>-7.6099240000000004</v>
      </c>
      <c r="AB83" t="s">
        <v>8874</v>
      </c>
      <c r="AC83" t="s">
        <v>237</v>
      </c>
      <c r="AL83" t="s">
        <v>218</v>
      </c>
      <c r="AM83" t="s">
        <v>8875</v>
      </c>
      <c r="AN83" t="s">
        <v>6</v>
      </c>
      <c r="AO83" t="s">
        <v>8876</v>
      </c>
      <c r="AP83" s="57">
        <v>46252.541666666664</v>
      </c>
      <c r="AR83" t="s">
        <v>219</v>
      </c>
      <c r="AS83" t="s">
        <v>8870</v>
      </c>
      <c r="AT83" t="s">
        <v>231</v>
      </c>
      <c r="AU83">
        <v>20260814</v>
      </c>
      <c r="AV83" t="s">
        <v>222</v>
      </c>
      <c r="AW83" t="s">
        <v>1014</v>
      </c>
      <c r="AX83" t="s">
        <v>223</v>
      </c>
      <c r="BA83" s="57">
        <v>46252.541666666664</v>
      </c>
      <c r="BB83" t="s">
        <v>8875</v>
      </c>
      <c r="BC83">
        <v>2026</v>
      </c>
      <c r="BD83">
        <v>8</v>
      </c>
      <c r="BE83">
        <v>14</v>
      </c>
      <c r="BF83" s="6">
        <f t="shared" si="3"/>
        <v>46248</v>
      </c>
      <c r="BG83">
        <f t="shared" si="4"/>
        <v>-4.5416666666642413</v>
      </c>
      <c r="BH83" t="str">
        <f t="shared" si="5"/>
        <v>COMPLY</v>
      </c>
      <c r="BI83" t="e">
        <f>VLOOKUP(H83,Sheet2!$A$1:$B$270,2,FALSE)</f>
        <v>#N/A</v>
      </c>
    </row>
    <row r="84" spans="1:61">
      <c r="A84">
        <v>83</v>
      </c>
      <c r="B84">
        <v>1002509474</v>
      </c>
      <c r="C84">
        <v>3</v>
      </c>
      <c r="D84" t="s">
        <v>51</v>
      </c>
      <c r="E84">
        <v>4</v>
      </c>
      <c r="F84" t="s">
        <v>235</v>
      </c>
      <c r="G84" t="s">
        <v>957</v>
      </c>
      <c r="H84" t="s">
        <v>1178</v>
      </c>
      <c r="I84" t="s">
        <v>213</v>
      </c>
      <c r="J84" t="s">
        <v>214</v>
      </c>
      <c r="K84" t="s">
        <v>149</v>
      </c>
      <c r="L84" t="s">
        <v>215</v>
      </c>
      <c r="M84" t="s">
        <v>76</v>
      </c>
      <c r="N84" t="s">
        <v>216</v>
      </c>
      <c r="O84" s="57">
        <v>46238.830509259256</v>
      </c>
      <c r="P84" s="57">
        <v>46239.816724537035</v>
      </c>
      <c r="Q84">
        <v>69358700</v>
      </c>
      <c r="S84">
        <v>146517100676</v>
      </c>
      <c r="T84" t="s">
        <v>1565</v>
      </c>
      <c r="U84" t="s">
        <v>1566</v>
      </c>
      <c r="V84" t="s">
        <v>1567</v>
      </c>
      <c r="Z84">
        <v>110.99956090000001</v>
      </c>
      <c r="AA84">
        <v>-7.9862694999999997</v>
      </c>
      <c r="AB84" t="s">
        <v>1568</v>
      </c>
      <c r="AC84" t="s">
        <v>237</v>
      </c>
      <c r="AL84" t="s">
        <v>218</v>
      </c>
      <c r="AM84" t="s">
        <v>1569</v>
      </c>
      <c r="AN84" t="s">
        <v>6</v>
      </c>
      <c r="AO84" s="57">
        <v>46120.840555555558</v>
      </c>
      <c r="AP84" s="57">
        <v>46240.333333333336</v>
      </c>
      <c r="AR84" t="s">
        <v>219</v>
      </c>
      <c r="AS84" t="s">
        <v>1178</v>
      </c>
      <c r="AT84" t="s">
        <v>231</v>
      </c>
      <c r="AU84">
        <v>20260805</v>
      </c>
      <c r="AV84" t="s">
        <v>222</v>
      </c>
      <c r="AW84" t="s">
        <v>1022</v>
      </c>
      <c r="AX84" t="s">
        <v>223</v>
      </c>
      <c r="BA84" s="57">
        <v>46240.333333333336</v>
      </c>
      <c r="BB84" t="s">
        <v>1569</v>
      </c>
      <c r="BC84">
        <v>2026</v>
      </c>
      <c r="BD84">
        <v>8</v>
      </c>
      <c r="BE84">
        <v>5</v>
      </c>
      <c r="BF84" s="6">
        <f t="shared" si="3"/>
        <v>46239</v>
      </c>
      <c r="BG84">
        <f t="shared" si="4"/>
        <v>-1.3333333333357587</v>
      </c>
      <c r="BH84" t="str">
        <f t="shared" si="5"/>
        <v>COMPLY</v>
      </c>
      <c r="BI84" t="e">
        <f>VLOOKUP(H84,Sheet2!$A$1:$B$270,2,FALSE)</f>
        <v>#N/A</v>
      </c>
    </row>
    <row r="85" spans="1:61">
      <c r="A85">
        <v>84</v>
      </c>
      <c r="B85">
        <v>1002519365</v>
      </c>
      <c r="C85">
        <v>3</v>
      </c>
      <c r="D85" t="s">
        <v>51</v>
      </c>
      <c r="E85">
        <v>4</v>
      </c>
      <c r="F85" t="s">
        <v>273</v>
      </c>
      <c r="G85" t="s">
        <v>600</v>
      </c>
      <c r="H85" t="s">
        <v>601</v>
      </c>
      <c r="I85" t="s">
        <v>213</v>
      </c>
      <c r="J85" t="s">
        <v>214</v>
      </c>
      <c r="K85" t="s">
        <v>149</v>
      </c>
      <c r="M85" t="s">
        <v>76</v>
      </c>
      <c r="N85" t="s">
        <v>216</v>
      </c>
      <c r="O85" s="57">
        <v>46245.456157407411</v>
      </c>
      <c r="P85" s="57">
        <v>46252.828263888892</v>
      </c>
      <c r="Q85">
        <v>69363038</v>
      </c>
      <c r="R85">
        <v>2955163019</v>
      </c>
      <c r="S85">
        <v>142570111984</v>
      </c>
      <c r="T85" t="s">
        <v>949</v>
      </c>
      <c r="U85" t="s">
        <v>7002</v>
      </c>
      <c r="V85" t="s">
        <v>10023</v>
      </c>
      <c r="Z85">
        <v>111.23123820000001</v>
      </c>
      <c r="AA85">
        <v>-6.7440157000000003</v>
      </c>
      <c r="AB85" t="s">
        <v>7003</v>
      </c>
      <c r="AC85" t="s">
        <v>226</v>
      </c>
      <c r="AL85" t="s">
        <v>218</v>
      </c>
      <c r="AM85" t="s">
        <v>10024</v>
      </c>
      <c r="AN85" t="s">
        <v>6</v>
      </c>
      <c r="AO85" s="57">
        <v>46334.465520833335</v>
      </c>
      <c r="AP85" s="57">
        <v>46252.333333333336</v>
      </c>
      <c r="AR85" t="s">
        <v>219</v>
      </c>
      <c r="AS85" t="s">
        <v>601</v>
      </c>
      <c r="AT85" t="s">
        <v>231</v>
      </c>
      <c r="AU85">
        <v>20260818</v>
      </c>
      <c r="AV85" t="s">
        <v>222</v>
      </c>
      <c r="AW85" t="s">
        <v>613</v>
      </c>
      <c r="AX85" t="s">
        <v>223</v>
      </c>
      <c r="BA85" s="57">
        <v>46252.333333333336</v>
      </c>
      <c r="BB85" t="s">
        <v>10024</v>
      </c>
      <c r="BC85">
        <v>2026</v>
      </c>
      <c r="BD85">
        <v>8</v>
      </c>
      <c r="BE85">
        <v>18</v>
      </c>
      <c r="BF85" s="6">
        <f t="shared" si="3"/>
        <v>46252</v>
      </c>
      <c r="BG85">
        <f t="shared" si="4"/>
        <v>-0.33333333333575865</v>
      </c>
      <c r="BH85" t="str">
        <f t="shared" si="5"/>
        <v>COMPLY</v>
      </c>
      <c r="BI85" t="e">
        <f>VLOOKUP(H85,Sheet2!$A$1:$B$270,2,FALSE)</f>
        <v>#N/A</v>
      </c>
    </row>
    <row r="86" spans="1:61">
      <c r="A86">
        <v>85</v>
      </c>
      <c r="B86">
        <v>1002522037</v>
      </c>
      <c r="C86">
        <v>3</v>
      </c>
      <c r="D86" t="s">
        <v>55</v>
      </c>
      <c r="E86">
        <v>5</v>
      </c>
      <c r="F86" t="s">
        <v>265</v>
      </c>
      <c r="G86" t="s">
        <v>123</v>
      </c>
      <c r="H86" t="s">
        <v>293</v>
      </c>
      <c r="I86" t="s">
        <v>213</v>
      </c>
      <c r="J86" t="s">
        <v>214</v>
      </c>
      <c r="K86" t="s">
        <v>149</v>
      </c>
      <c r="M86" t="s">
        <v>76</v>
      </c>
      <c r="N86" t="s">
        <v>216</v>
      </c>
      <c r="O86" s="57">
        <v>46246.534282407411</v>
      </c>
      <c r="P86" s="57">
        <v>46246.707569444443</v>
      </c>
      <c r="Q86">
        <v>69364191</v>
      </c>
      <c r="S86">
        <v>152401227372</v>
      </c>
      <c r="T86" t="s">
        <v>7967</v>
      </c>
      <c r="U86" t="s">
        <v>7968</v>
      </c>
      <c r="V86" t="s">
        <v>7969</v>
      </c>
      <c r="Z86">
        <v>112.7351613</v>
      </c>
      <c r="AA86">
        <v>-7.2295558999999896</v>
      </c>
      <c r="AB86" t="s">
        <v>7970</v>
      </c>
      <c r="AC86" t="s">
        <v>230</v>
      </c>
      <c r="AM86" t="s">
        <v>7971</v>
      </c>
      <c r="AO86" s="57">
        <v>46364.538194444445</v>
      </c>
      <c r="AR86" t="s">
        <v>219</v>
      </c>
      <c r="AS86" t="s">
        <v>293</v>
      </c>
      <c r="AT86" t="s">
        <v>231</v>
      </c>
      <c r="AU86">
        <v>20260812</v>
      </c>
      <c r="AV86" t="s">
        <v>222</v>
      </c>
      <c r="AW86" t="s">
        <v>568</v>
      </c>
      <c r="AX86" t="s">
        <v>223</v>
      </c>
      <c r="BB86" t="s">
        <v>7971</v>
      </c>
      <c r="BC86">
        <v>2026</v>
      </c>
      <c r="BD86">
        <v>8</v>
      </c>
      <c r="BE86">
        <v>12</v>
      </c>
      <c r="BF86" s="6">
        <f t="shared" si="3"/>
        <v>46246</v>
      </c>
      <c r="BG86">
        <f t="shared" si="4"/>
        <v>46246</v>
      </c>
      <c r="BH86" t="str">
        <f t="shared" si="5"/>
        <v>NOT COMPLY</v>
      </c>
      <c r="BI86" t="str">
        <f>VLOOKUP(H86,Sheet2!$A$1:$B$270,2,FALSE)</f>
        <v>SURABAYA UTARA</v>
      </c>
    </row>
    <row r="87" spans="1:61">
      <c r="A87">
        <v>86</v>
      </c>
      <c r="B87">
        <v>1002533009</v>
      </c>
      <c r="C87">
        <v>3</v>
      </c>
      <c r="D87" t="s">
        <v>59</v>
      </c>
      <c r="E87">
        <v>4</v>
      </c>
      <c r="F87" t="s">
        <v>567</v>
      </c>
      <c r="G87" t="s">
        <v>609</v>
      </c>
      <c r="H87" t="s">
        <v>610</v>
      </c>
      <c r="I87" t="s">
        <v>213</v>
      </c>
      <c r="J87" t="s">
        <v>214</v>
      </c>
      <c r="K87" t="s">
        <v>149</v>
      </c>
      <c r="L87" t="s">
        <v>215</v>
      </c>
      <c r="M87" t="s">
        <v>240</v>
      </c>
      <c r="N87" t="s">
        <v>216</v>
      </c>
      <c r="O87" s="57">
        <v>46252.53328703704</v>
      </c>
      <c r="P87" s="57">
        <v>46252.534733796296</v>
      </c>
      <c r="Q87">
        <v>69368897</v>
      </c>
      <c r="S87">
        <v>146130138602</v>
      </c>
      <c r="T87" t="s">
        <v>12863</v>
      </c>
      <c r="U87" t="s">
        <v>12864</v>
      </c>
      <c r="V87" t="s">
        <v>12865</v>
      </c>
      <c r="Z87">
        <v>110.3927497</v>
      </c>
      <c r="AA87">
        <v>-7.7068859999999999</v>
      </c>
      <c r="AB87" t="s">
        <v>12866</v>
      </c>
      <c r="AC87" t="s">
        <v>237</v>
      </c>
      <c r="AL87" t="s">
        <v>218</v>
      </c>
      <c r="AM87" t="s">
        <v>12867</v>
      </c>
      <c r="AN87" t="s">
        <v>6</v>
      </c>
      <c r="AO87" t="s">
        <v>12868</v>
      </c>
      <c r="AP87" s="57">
        <v>46254.541666666664</v>
      </c>
      <c r="AR87" t="s">
        <v>241</v>
      </c>
      <c r="AS87" t="s">
        <v>610</v>
      </c>
      <c r="AT87" t="s">
        <v>231</v>
      </c>
      <c r="AV87" t="s">
        <v>240</v>
      </c>
      <c r="AW87" t="s">
        <v>642</v>
      </c>
      <c r="AX87" t="s">
        <v>223</v>
      </c>
      <c r="BA87" s="57">
        <v>46254.541666666664</v>
      </c>
      <c r="BB87" t="s">
        <v>12867</v>
      </c>
      <c r="BF87" s="6" t="e">
        <f t="shared" si="3"/>
        <v>#NUM!</v>
      </c>
      <c r="BG87" t="e">
        <f t="shared" si="4"/>
        <v>#NUM!</v>
      </c>
      <c r="BH87" t="e">
        <f t="shared" si="5"/>
        <v>#NUM!</v>
      </c>
      <c r="BI87" t="e">
        <f>VLOOKUP(H87,Sheet2!$A$1:$B$270,2,FALSE)</f>
        <v>#N/A</v>
      </c>
    </row>
    <row r="88" spans="1:61">
      <c r="A88">
        <v>87</v>
      </c>
      <c r="B88">
        <v>1002532678</v>
      </c>
      <c r="C88">
        <v>3</v>
      </c>
      <c r="D88" t="s">
        <v>55</v>
      </c>
      <c r="E88">
        <v>5</v>
      </c>
      <c r="F88" t="s">
        <v>228</v>
      </c>
      <c r="G88" t="s">
        <v>121</v>
      </c>
      <c r="H88" t="s">
        <v>387</v>
      </c>
      <c r="I88" t="s">
        <v>213</v>
      </c>
      <c r="J88" t="s">
        <v>214</v>
      </c>
      <c r="K88" t="s">
        <v>149</v>
      </c>
      <c r="M88" t="s">
        <v>602</v>
      </c>
      <c r="N88" t="s">
        <v>216</v>
      </c>
      <c r="O88" s="57">
        <v>46252.463333333333</v>
      </c>
      <c r="P88" s="57">
        <v>46252.637928240743</v>
      </c>
      <c r="Q88">
        <v>69368757</v>
      </c>
      <c r="S88">
        <v>152435222845</v>
      </c>
      <c r="T88" t="s">
        <v>12869</v>
      </c>
      <c r="U88" t="s">
        <v>12870</v>
      </c>
      <c r="Z88">
        <v>112.8100199</v>
      </c>
      <c r="AA88">
        <v>-7.0602415000000001</v>
      </c>
      <c r="AB88" t="s">
        <v>12871</v>
      </c>
      <c r="AC88" t="s">
        <v>230</v>
      </c>
      <c r="AO88" t="s">
        <v>12849</v>
      </c>
      <c r="AR88" t="s">
        <v>5</v>
      </c>
      <c r="AS88" t="s">
        <v>387</v>
      </c>
      <c r="AT88" t="s">
        <v>231</v>
      </c>
      <c r="AV88" t="s">
        <v>12872</v>
      </c>
      <c r="AW88" t="s">
        <v>561</v>
      </c>
      <c r="AX88" t="s">
        <v>223</v>
      </c>
      <c r="BF88" s="6" t="e">
        <f t="shared" si="3"/>
        <v>#NUM!</v>
      </c>
      <c r="BG88" t="e">
        <f t="shared" si="4"/>
        <v>#NUM!</v>
      </c>
      <c r="BH88" t="e">
        <f t="shared" si="5"/>
        <v>#NUM!</v>
      </c>
      <c r="BI88" t="str">
        <f>VLOOKUP(H88,Sheet2!$A$1:$B$270,2,FALSE)</f>
        <v>MADURA</v>
      </c>
    </row>
    <row r="89" spans="1:61">
      <c r="A89">
        <v>88</v>
      </c>
      <c r="B89">
        <v>1002524458</v>
      </c>
      <c r="C89">
        <v>3</v>
      </c>
      <c r="D89" t="s">
        <v>38</v>
      </c>
      <c r="E89">
        <v>5</v>
      </c>
      <c r="F89" t="s">
        <v>92</v>
      </c>
      <c r="G89" t="s">
        <v>89</v>
      </c>
      <c r="H89" t="s">
        <v>270</v>
      </c>
      <c r="I89" t="s">
        <v>213</v>
      </c>
      <c r="J89" t="s">
        <v>214</v>
      </c>
      <c r="K89" t="s">
        <v>149</v>
      </c>
      <c r="M89" t="s">
        <v>76</v>
      </c>
      <c r="N89" t="s">
        <v>216</v>
      </c>
      <c r="O89" s="57">
        <v>46247.598726851851</v>
      </c>
      <c r="P89" s="57">
        <v>46247.647361111114</v>
      </c>
      <c r="Q89">
        <v>69345160</v>
      </c>
      <c r="S89">
        <v>152643202393</v>
      </c>
      <c r="T89" t="s">
        <v>8877</v>
      </c>
      <c r="U89" t="s">
        <v>8878</v>
      </c>
      <c r="V89" t="s">
        <v>8879</v>
      </c>
      <c r="Z89">
        <v>111.72596009999999</v>
      </c>
      <c r="AA89">
        <v>-7.1118911000000002</v>
      </c>
      <c r="AB89" t="s">
        <v>8880</v>
      </c>
      <c r="AC89" t="s">
        <v>230</v>
      </c>
      <c r="AL89" t="s">
        <v>218</v>
      </c>
      <c r="AM89" t="s">
        <v>8881</v>
      </c>
      <c r="AN89" t="s">
        <v>6</v>
      </c>
      <c r="AO89" t="s">
        <v>8882</v>
      </c>
      <c r="AR89" t="s">
        <v>219</v>
      </c>
      <c r="AS89" t="s">
        <v>270</v>
      </c>
      <c r="AT89" t="s">
        <v>231</v>
      </c>
      <c r="AU89">
        <v>20260813</v>
      </c>
      <c r="AV89" t="s">
        <v>222</v>
      </c>
      <c r="AW89" t="s">
        <v>591</v>
      </c>
      <c r="AX89" t="s">
        <v>223</v>
      </c>
      <c r="BA89" s="57">
        <v>46247.291666666664</v>
      </c>
      <c r="BB89" t="s">
        <v>8881</v>
      </c>
      <c r="BC89">
        <v>2026</v>
      </c>
      <c r="BD89">
        <v>8</v>
      </c>
      <c r="BE89">
        <v>13</v>
      </c>
      <c r="BF89" s="6">
        <f t="shared" si="3"/>
        <v>46247</v>
      </c>
      <c r="BG89">
        <f t="shared" si="4"/>
        <v>-0.29166666666424135</v>
      </c>
      <c r="BH89" t="str">
        <f t="shared" si="5"/>
        <v>COMPLY</v>
      </c>
      <c r="BI89" t="str">
        <f>VLOOKUP(H89,Sheet2!$A$1:$B$270,2,FALSE)</f>
        <v>BOJONEGORO</v>
      </c>
    </row>
    <row r="90" spans="1:61">
      <c r="A90">
        <v>89</v>
      </c>
      <c r="B90">
        <v>1002523003</v>
      </c>
      <c r="C90">
        <v>3</v>
      </c>
      <c r="D90" t="s">
        <v>59</v>
      </c>
      <c r="E90">
        <v>4</v>
      </c>
      <c r="F90" t="s">
        <v>243</v>
      </c>
      <c r="G90" t="s">
        <v>243</v>
      </c>
      <c r="H90" t="s">
        <v>7980</v>
      </c>
      <c r="I90" t="s">
        <v>213</v>
      </c>
      <c r="J90" t="s">
        <v>214</v>
      </c>
      <c r="K90" t="s">
        <v>149</v>
      </c>
      <c r="L90" t="s">
        <v>215</v>
      </c>
      <c r="M90" t="s">
        <v>575</v>
      </c>
      <c r="N90" t="s">
        <v>216</v>
      </c>
      <c r="O90" s="57">
        <v>46246.713842592595</v>
      </c>
      <c r="P90" s="57">
        <v>46249.478668981479</v>
      </c>
      <c r="Q90">
        <v>69364523</v>
      </c>
      <c r="S90">
        <v>146175114810</v>
      </c>
      <c r="T90" t="s">
        <v>7981</v>
      </c>
      <c r="U90" t="s">
        <v>7982</v>
      </c>
      <c r="V90" t="s">
        <v>7983</v>
      </c>
      <c r="Z90">
        <v>110.2376029</v>
      </c>
      <c r="AA90">
        <v>-7.5430158</v>
      </c>
      <c r="AB90" t="s">
        <v>7984</v>
      </c>
      <c r="AC90" t="s">
        <v>237</v>
      </c>
      <c r="AL90" t="s">
        <v>218</v>
      </c>
      <c r="AM90" t="s">
        <v>7985</v>
      </c>
      <c r="AN90" t="s">
        <v>6</v>
      </c>
      <c r="AO90" s="57">
        <v>46364.715636574074</v>
      </c>
      <c r="AP90" s="57">
        <v>46247.625</v>
      </c>
      <c r="AQ90" t="s">
        <v>248</v>
      </c>
      <c r="AR90" t="s">
        <v>14</v>
      </c>
      <c r="AS90" t="s">
        <v>7980</v>
      </c>
      <c r="AT90" t="s">
        <v>231</v>
      </c>
      <c r="AV90" t="s">
        <v>10030</v>
      </c>
      <c r="AW90" t="s">
        <v>1010</v>
      </c>
      <c r="AX90" t="s">
        <v>223</v>
      </c>
      <c r="BA90" s="57">
        <v>46247.625</v>
      </c>
      <c r="BB90" t="s">
        <v>7985</v>
      </c>
      <c r="BF90" s="6" t="e">
        <f t="shared" si="3"/>
        <v>#NUM!</v>
      </c>
      <c r="BG90" t="e">
        <f t="shared" si="4"/>
        <v>#NUM!</v>
      </c>
      <c r="BH90" t="e">
        <f t="shared" si="5"/>
        <v>#NUM!</v>
      </c>
      <c r="BI90" t="e">
        <f>VLOOKUP(H90,Sheet2!$A$1:$B$270,2,FALSE)</f>
        <v>#N/A</v>
      </c>
    </row>
    <row r="91" spans="1:61">
      <c r="A91">
        <v>90</v>
      </c>
      <c r="B91">
        <v>1002512295</v>
      </c>
      <c r="C91">
        <v>3</v>
      </c>
      <c r="D91" t="s">
        <v>49</v>
      </c>
      <c r="E91">
        <v>4</v>
      </c>
      <c r="F91" t="s">
        <v>246</v>
      </c>
      <c r="G91" t="s">
        <v>247</v>
      </c>
      <c r="H91" t="s">
        <v>615</v>
      </c>
      <c r="I91" t="s">
        <v>213</v>
      </c>
      <c r="J91" t="s">
        <v>214</v>
      </c>
      <c r="K91" t="s">
        <v>149</v>
      </c>
      <c r="L91" t="s">
        <v>606</v>
      </c>
      <c r="M91" t="s">
        <v>76</v>
      </c>
      <c r="N91" t="s">
        <v>216</v>
      </c>
      <c r="O91" s="57">
        <v>46240.538854166669</v>
      </c>
      <c r="P91" s="57">
        <v>46241.56894675926</v>
      </c>
      <c r="Q91">
        <v>69359936</v>
      </c>
      <c r="R91">
        <v>2435320572</v>
      </c>
      <c r="S91">
        <v>141420144943</v>
      </c>
      <c r="T91" t="s">
        <v>1594</v>
      </c>
      <c r="U91" t="s">
        <v>1595</v>
      </c>
      <c r="V91" t="s">
        <v>1596</v>
      </c>
      <c r="Z91">
        <v>110.36413449794</v>
      </c>
      <c r="AA91">
        <v>-6.9877037037879397</v>
      </c>
      <c r="AB91" t="s">
        <v>1597</v>
      </c>
      <c r="AC91" t="s">
        <v>217</v>
      </c>
      <c r="AL91" t="s">
        <v>218</v>
      </c>
      <c r="AM91" t="s">
        <v>1598</v>
      </c>
      <c r="AN91" t="s">
        <v>6</v>
      </c>
      <c r="AO91" s="57">
        <v>46181.549212962964</v>
      </c>
      <c r="AP91" s="57">
        <v>46241.541666666664</v>
      </c>
      <c r="AR91" t="s">
        <v>219</v>
      </c>
      <c r="AS91" t="s">
        <v>615</v>
      </c>
      <c r="AT91" t="s">
        <v>231</v>
      </c>
      <c r="AU91">
        <v>20260807</v>
      </c>
      <c r="AV91" t="s">
        <v>222</v>
      </c>
      <c r="AW91" t="s">
        <v>1046</v>
      </c>
      <c r="AX91" t="s">
        <v>223</v>
      </c>
      <c r="BA91" s="57">
        <v>46241.541666666664</v>
      </c>
      <c r="BB91" t="s">
        <v>1598</v>
      </c>
      <c r="BC91">
        <v>2026</v>
      </c>
      <c r="BD91">
        <v>8</v>
      </c>
      <c r="BE91">
        <v>7</v>
      </c>
      <c r="BF91" s="6">
        <f t="shared" si="3"/>
        <v>46241</v>
      </c>
      <c r="BG91">
        <f t="shared" si="4"/>
        <v>-0.54166666666424135</v>
      </c>
      <c r="BH91" t="str">
        <f t="shared" si="5"/>
        <v>COMPLY</v>
      </c>
      <c r="BI91" t="e">
        <f>VLOOKUP(H91,Sheet2!$A$1:$B$270,2,FALSE)</f>
        <v>#N/A</v>
      </c>
    </row>
    <row r="92" spans="1:61">
      <c r="A92">
        <v>91</v>
      </c>
      <c r="B92">
        <v>1002529303</v>
      </c>
      <c r="C92">
        <v>3</v>
      </c>
      <c r="D92" t="s">
        <v>45</v>
      </c>
      <c r="E92">
        <v>5</v>
      </c>
      <c r="F92" t="s">
        <v>211</v>
      </c>
      <c r="G92" t="s">
        <v>118</v>
      </c>
      <c r="H92" t="s">
        <v>283</v>
      </c>
      <c r="I92" t="s">
        <v>213</v>
      </c>
      <c r="J92" t="s">
        <v>214</v>
      </c>
      <c r="K92" t="s">
        <v>149</v>
      </c>
      <c r="L92" t="s">
        <v>215</v>
      </c>
      <c r="M92" t="s">
        <v>575</v>
      </c>
      <c r="N92" t="s">
        <v>216</v>
      </c>
      <c r="O92" s="57">
        <v>46250.401354166665</v>
      </c>
      <c r="P92" s="57">
        <v>46252.642939814818</v>
      </c>
      <c r="Q92">
        <v>69367329</v>
      </c>
      <c r="S92">
        <v>172610203629</v>
      </c>
      <c r="T92" t="s">
        <v>10042</v>
      </c>
      <c r="U92" t="s">
        <v>10043</v>
      </c>
      <c r="V92" t="s">
        <v>10044</v>
      </c>
      <c r="Z92">
        <v>116.85891156540499</v>
      </c>
      <c r="AA92">
        <v>-8.6331870444847105</v>
      </c>
      <c r="AB92" t="s">
        <v>10045</v>
      </c>
      <c r="AC92" t="s">
        <v>237</v>
      </c>
      <c r="AL92" t="s">
        <v>218</v>
      </c>
      <c r="AM92" t="s">
        <v>10046</v>
      </c>
      <c r="AN92" t="s">
        <v>6</v>
      </c>
      <c r="AO92" t="s">
        <v>10047</v>
      </c>
      <c r="AP92" s="57">
        <v>46251.541666666664</v>
      </c>
      <c r="AQ92" t="s">
        <v>903</v>
      </c>
      <c r="AR92" t="s">
        <v>14</v>
      </c>
      <c r="AS92" t="s">
        <v>283</v>
      </c>
      <c r="AT92" t="s">
        <v>231</v>
      </c>
      <c r="AV92" t="s">
        <v>12873</v>
      </c>
      <c r="AW92" t="s">
        <v>1021</v>
      </c>
      <c r="AX92" t="s">
        <v>223</v>
      </c>
      <c r="BA92" s="57">
        <v>46251.541666666664</v>
      </c>
      <c r="BB92" t="s">
        <v>10046</v>
      </c>
      <c r="BF92" s="6" t="e">
        <f t="shared" si="3"/>
        <v>#NUM!</v>
      </c>
      <c r="BG92" t="e">
        <f t="shared" si="4"/>
        <v>#NUM!</v>
      </c>
      <c r="BH92" t="e">
        <f t="shared" si="5"/>
        <v>#NUM!</v>
      </c>
      <c r="BI92" t="str">
        <f>VLOOKUP(H92,Sheet2!$A$1:$B$270,2,FALSE)</f>
        <v>SUMBAWA</v>
      </c>
    </row>
    <row r="93" spans="1:61">
      <c r="A93">
        <v>92</v>
      </c>
      <c r="B93">
        <v>1002524549</v>
      </c>
      <c r="C93">
        <v>3</v>
      </c>
      <c r="D93" t="s">
        <v>55</v>
      </c>
      <c r="E93">
        <v>5</v>
      </c>
      <c r="F93" t="s">
        <v>313</v>
      </c>
      <c r="G93" t="s">
        <v>124</v>
      </c>
      <c r="H93" t="s">
        <v>397</v>
      </c>
      <c r="I93" t="s">
        <v>213</v>
      </c>
      <c r="J93" t="s">
        <v>214</v>
      </c>
      <c r="K93" t="s">
        <v>149</v>
      </c>
      <c r="L93" t="s">
        <v>215</v>
      </c>
      <c r="M93" t="s">
        <v>76</v>
      </c>
      <c r="N93" t="s">
        <v>216</v>
      </c>
      <c r="O93" s="57">
        <v>46247.613842592589</v>
      </c>
      <c r="P93" s="57">
        <v>46248.734247685185</v>
      </c>
      <c r="Q93">
        <v>69365282</v>
      </c>
      <c r="S93">
        <v>152302236750</v>
      </c>
      <c r="T93" t="s">
        <v>8883</v>
      </c>
      <c r="U93" t="s">
        <v>8884</v>
      </c>
      <c r="V93" t="s">
        <v>8885</v>
      </c>
      <c r="Z93">
        <v>112.70329959999999</v>
      </c>
      <c r="AA93">
        <v>-7.3739936000000004</v>
      </c>
      <c r="AB93" t="s">
        <v>8886</v>
      </c>
      <c r="AC93" t="s">
        <v>217</v>
      </c>
      <c r="AL93" t="s">
        <v>218</v>
      </c>
      <c r="AM93" t="s">
        <v>8887</v>
      </c>
      <c r="AN93" t="s">
        <v>6</v>
      </c>
      <c r="AO93" t="s">
        <v>8888</v>
      </c>
      <c r="AP93" s="57">
        <v>46248.541666666664</v>
      </c>
      <c r="AR93" t="s">
        <v>219</v>
      </c>
      <c r="AS93" t="s">
        <v>397</v>
      </c>
      <c r="AT93" t="s">
        <v>231</v>
      </c>
      <c r="AU93">
        <v>20260814</v>
      </c>
      <c r="AV93" t="s">
        <v>222</v>
      </c>
      <c r="AW93" t="s">
        <v>1023</v>
      </c>
      <c r="AX93" t="s">
        <v>223</v>
      </c>
      <c r="BA93" s="57">
        <v>46248.541666666664</v>
      </c>
      <c r="BB93" t="s">
        <v>8887</v>
      </c>
      <c r="BC93">
        <v>2026</v>
      </c>
      <c r="BD93">
        <v>8</v>
      </c>
      <c r="BE93">
        <v>14</v>
      </c>
      <c r="BF93" s="6">
        <f t="shared" si="3"/>
        <v>46248</v>
      </c>
      <c r="BG93">
        <f t="shared" si="4"/>
        <v>-0.54166666666424135</v>
      </c>
      <c r="BH93" t="str">
        <f t="shared" si="5"/>
        <v>COMPLY</v>
      </c>
      <c r="BI93" t="str">
        <f>VLOOKUP(H93,Sheet2!$A$1:$B$270,2,FALSE)</f>
        <v>SURABAYA SELATAN</v>
      </c>
    </row>
    <row r="94" spans="1:61">
      <c r="A94">
        <v>93</v>
      </c>
      <c r="B94">
        <v>1002515737</v>
      </c>
      <c r="C94">
        <v>3</v>
      </c>
      <c r="D94" t="s">
        <v>59</v>
      </c>
      <c r="E94">
        <v>4</v>
      </c>
      <c r="F94" t="s">
        <v>567</v>
      </c>
      <c r="G94" t="s">
        <v>609</v>
      </c>
      <c r="H94" t="s">
        <v>611</v>
      </c>
      <c r="I94" t="s">
        <v>213</v>
      </c>
      <c r="J94" t="s">
        <v>214</v>
      </c>
      <c r="K94" t="s">
        <v>149</v>
      </c>
      <c r="L94" t="s">
        <v>215</v>
      </c>
      <c r="M94" t="s">
        <v>76</v>
      </c>
      <c r="N94" t="s">
        <v>216</v>
      </c>
      <c r="O94" s="57">
        <v>46242.441620370373</v>
      </c>
      <c r="P94" s="57">
        <v>46244.3049537037</v>
      </c>
      <c r="Q94">
        <v>69361316</v>
      </c>
      <c r="S94">
        <v>141114227847</v>
      </c>
      <c r="T94" t="s">
        <v>4643</v>
      </c>
      <c r="U94" t="s">
        <v>4644</v>
      </c>
      <c r="V94" t="s">
        <v>4645</v>
      </c>
      <c r="Z94">
        <v>110.3352979</v>
      </c>
      <c r="AA94">
        <v>-7.8193406000000003</v>
      </c>
      <c r="AB94" t="s">
        <v>4646</v>
      </c>
      <c r="AC94" t="s">
        <v>237</v>
      </c>
      <c r="AL94" t="s">
        <v>218</v>
      </c>
      <c r="AM94" t="s">
        <v>4647</v>
      </c>
      <c r="AN94" t="s">
        <v>6</v>
      </c>
      <c r="AO94" s="57">
        <v>46242.444537037038</v>
      </c>
      <c r="AP94" s="57">
        <v>46243.333333333336</v>
      </c>
      <c r="AR94" t="s">
        <v>219</v>
      </c>
      <c r="AS94" t="s">
        <v>611</v>
      </c>
      <c r="AT94" t="s">
        <v>231</v>
      </c>
      <c r="AU94">
        <v>20260810</v>
      </c>
      <c r="AV94" t="s">
        <v>222</v>
      </c>
      <c r="AW94" t="s">
        <v>1014</v>
      </c>
      <c r="AX94" t="s">
        <v>223</v>
      </c>
      <c r="BA94" s="57">
        <v>46243.333333333336</v>
      </c>
      <c r="BB94" t="s">
        <v>4647</v>
      </c>
      <c r="BC94">
        <v>2026</v>
      </c>
      <c r="BD94">
        <v>8</v>
      </c>
      <c r="BE94">
        <v>10</v>
      </c>
      <c r="BF94" s="6">
        <f t="shared" si="3"/>
        <v>46244</v>
      </c>
      <c r="BG94">
        <f t="shared" si="4"/>
        <v>0.66666666666424135</v>
      </c>
      <c r="BH94" t="str">
        <f t="shared" si="5"/>
        <v>COMPLY</v>
      </c>
      <c r="BI94" t="e">
        <f>VLOOKUP(H94,Sheet2!$A$1:$B$270,2,FALSE)</f>
        <v>#N/A</v>
      </c>
    </row>
    <row r="95" spans="1:61">
      <c r="A95">
        <v>94</v>
      </c>
      <c r="B95">
        <v>1002522125</v>
      </c>
      <c r="C95">
        <v>3</v>
      </c>
      <c r="D95" t="s">
        <v>49</v>
      </c>
      <c r="E95">
        <v>4</v>
      </c>
      <c r="F95" t="s">
        <v>246</v>
      </c>
      <c r="G95" t="s">
        <v>247</v>
      </c>
      <c r="H95" t="s">
        <v>925</v>
      </c>
      <c r="I95" t="s">
        <v>213</v>
      </c>
      <c r="J95" t="s">
        <v>214</v>
      </c>
      <c r="K95" t="s">
        <v>149</v>
      </c>
      <c r="M95" t="s">
        <v>225</v>
      </c>
      <c r="N95" t="s">
        <v>216</v>
      </c>
      <c r="O95" s="57">
        <v>46246.561828703707</v>
      </c>
      <c r="P95" s="57">
        <v>46248.33798611111</v>
      </c>
      <c r="Q95">
        <v>69364231</v>
      </c>
      <c r="R95">
        <v>2435314178</v>
      </c>
      <c r="S95">
        <v>142406122550</v>
      </c>
      <c r="T95" t="s">
        <v>7991</v>
      </c>
      <c r="U95" t="s">
        <v>1122</v>
      </c>
      <c r="V95" t="s">
        <v>7992</v>
      </c>
      <c r="Z95">
        <v>106.828287115262</v>
      </c>
      <c r="AA95">
        <v>-6.1740246018306504</v>
      </c>
      <c r="AB95" t="s">
        <v>7993</v>
      </c>
      <c r="AC95" t="s">
        <v>226</v>
      </c>
      <c r="AL95" t="s">
        <v>218</v>
      </c>
      <c r="AM95" t="s">
        <v>7994</v>
      </c>
      <c r="AN95" t="s">
        <v>6</v>
      </c>
      <c r="AO95" s="57">
        <v>46364.569351851853</v>
      </c>
      <c r="AP95" s="57">
        <v>46248.333333333336</v>
      </c>
      <c r="AR95" t="s">
        <v>18</v>
      </c>
      <c r="AS95" t="s">
        <v>925</v>
      </c>
      <c r="AT95" t="s">
        <v>231</v>
      </c>
      <c r="AV95" t="s">
        <v>227</v>
      </c>
      <c r="AW95" t="s">
        <v>613</v>
      </c>
      <c r="AX95" t="s">
        <v>223</v>
      </c>
      <c r="BA95" s="57">
        <v>46248.333333333336</v>
      </c>
      <c r="BB95" t="s">
        <v>7994</v>
      </c>
      <c r="BF95" s="6" t="e">
        <f t="shared" si="3"/>
        <v>#NUM!</v>
      </c>
      <c r="BG95" t="e">
        <f t="shared" si="4"/>
        <v>#NUM!</v>
      </c>
      <c r="BH95" t="e">
        <f t="shared" si="5"/>
        <v>#NUM!</v>
      </c>
      <c r="BI95" t="e">
        <f>VLOOKUP(H95,Sheet2!$A$1:$B$270,2,FALSE)</f>
        <v>#N/A</v>
      </c>
    </row>
    <row r="96" spans="1:61">
      <c r="A96">
        <v>95</v>
      </c>
      <c r="B96">
        <v>1002505598</v>
      </c>
      <c r="C96">
        <v>3</v>
      </c>
      <c r="D96" t="s">
        <v>49</v>
      </c>
      <c r="E96">
        <v>4</v>
      </c>
      <c r="F96" t="s">
        <v>252</v>
      </c>
      <c r="G96" t="s">
        <v>553</v>
      </c>
      <c r="H96" t="s">
        <v>968</v>
      </c>
      <c r="I96" t="s">
        <v>213</v>
      </c>
      <c r="J96" t="s">
        <v>214</v>
      </c>
      <c r="K96" t="s">
        <v>149</v>
      </c>
      <c r="M96" t="s">
        <v>586</v>
      </c>
      <c r="N96" t="s">
        <v>216</v>
      </c>
      <c r="O96" s="57">
        <v>46237.389421296299</v>
      </c>
      <c r="P96" s="57">
        <v>46238.570567129631</v>
      </c>
      <c r="Q96">
        <v>69355882</v>
      </c>
      <c r="S96">
        <v>146284108495</v>
      </c>
      <c r="T96" t="s">
        <v>1161</v>
      </c>
      <c r="U96" t="s">
        <v>1636</v>
      </c>
      <c r="V96" t="s">
        <v>1637</v>
      </c>
      <c r="Z96">
        <v>109.05099</v>
      </c>
      <c r="AA96">
        <v>-6.96577</v>
      </c>
      <c r="AB96" t="s">
        <v>1638</v>
      </c>
      <c r="AC96" t="s">
        <v>226</v>
      </c>
      <c r="AL96" t="s">
        <v>218</v>
      </c>
      <c r="AM96" t="s">
        <v>1639</v>
      </c>
      <c r="AN96" t="s">
        <v>6</v>
      </c>
      <c r="AO96" s="57">
        <v>46089.392812500002</v>
      </c>
      <c r="AP96" s="57">
        <v>46238</v>
      </c>
      <c r="AR96" t="s">
        <v>14</v>
      </c>
      <c r="AS96" t="s">
        <v>968</v>
      </c>
      <c r="AT96" t="s">
        <v>231</v>
      </c>
      <c r="AV96" t="s">
        <v>587</v>
      </c>
      <c r="AW96" t="s">
        <v>561</v>
      </c>
      <c r="AX96" t="s">
        <v>223</v>
      </c>
      <c r="BA96" s="57">
        <v>46238.541666666664</v>
      </c>
      <c r="BB96" t="s">
        <v>1639</v>
      </c>
      <c r="BF96" s="6" t="e">
        <f t="shared" si="3"/>
        <v>#NUM!</v>
      </c>
      <c r="BG96" t="e">
        <f t="shared" si="4"/>
        <v>#NUM!</v>
      </c>
      <c r="BH96" t="e">
        <f t="shared" si="5"/>
        <v>#NUM!</v>
      </c>
      <c r="BI96" t="e">
        <f>VLOOKUP(H96,Sheet2!$A$1:$B$270,2,FALSE)</f>
        <v>#N/A</v>
      </c>
    </row>
    <row r="97" spans="1:61">
      <c r="A97">
        <v>96</v>
      </c>
      <c r="B97">
        <v>1002519478</v>
      </c>
      <c r="C97">
        <v>3</v>
      </c>
      <c r="D97" t="s">
        <v>59</v>
      </c>
      <c r="E97">
        <v>4</v>
      </c>
      <c r="F97" t="s">
        <v>243</v>
      </c>
      <c r="G97" t="s">
        <v>243</v>
      </c>
      <c r="H97" t="s">
        <v>294</v>
      </c>
      <c r="I97" t="s">
        <v>213</v>
      </c>
      <c r="J97" t="s">
        <v>214</v>
      </c>
      <c r="K97" t="s">
        <v>149</v>
      </c>
      <c r="L97" t="s">
        <v>215</v>
      </c>
      <c r="M97" t="s">
        <v>76</v>
      </c>
      <c r="N97" t="s">
        <v>216</v>
      </c>
      <c r="O97" s="57">
        <v>46245.470092592594</v>
      </c>
      <c r="P97" s="57">
        <v>46246.7033912037</v>
      </c>
      <c r="Q97">
        <v>69363115</v>
      </c>
      <c r="S97">
        <v>146137149715</v>
      </c>
      <c r="T97" t="s">
        <v>7004</v>
      </c>
      <c r="U97" t="s">
        <v>7005</v>
      </c>
      <c r="V97" t="s">
        <v>7006</v>
      </c>
      <c r="Z97">
        <v>110.2592748</v>
      </c>
      <c r="AA97">
        <v>-7.4203340999999998</v>
      </c>
      <c r="AB97" t="s">
        <v>7007</v>
      </c>
      <c r="AC97" t="s">
        <v>237</v>
      </c>
      <c r="AL97" t="s">
        <v>218</v>
      </c>
      <c r="AM97" t="s">
        <v>7008</v>
      </c>
      <c r="AN97" t="s">
        <v>6</v>
      </c>
      <c r="AO97" s="57">
        <v>46334.486145833333</v>
      </c>
      <c r="AP97" s="57">
        <v>46247.333333333336</v>
      </c>
      <c r="AR97" t="s">
        <v>219</v>
      </c>
      <c r="AS97" t="s">
        <v>294</v>
      </c>
      <c r="AT97" t="s">
        <v>231</v>
      </c>
      <c r="AU97">
        <v>20260812</v>
      </c>
      <c r="AV97" t="s">
        <v>222</v>
      </c>
      <c r="AW97" t="s">
        <v>1014</v>
      </c>
      <c r="AX97" t="s">
        <v>223</v>
      </c>
      <c r="BA97" s="57">
        <v>46247.333333333336</v>
      </c>
      <c r="BB97" t="s">
        <v>7008</v>
      </c>
      <c r="BC97">
        <v>2026</v>
      </c>
      <c r="BD97">
        <v>8</v>
      </c>
      <c r="BE97">
        <v>12</v>
      </c>
      <c r="BF97" s="6">
        <f t="shared" si="3"/>
        <v>46246</v>
      </c>
      <c r="BG97">
        <f t="shared" si="4"/>
        <v>-1.3333333333357587</v>
      </c>
      <c r="BH97" t="str">
        <f t="shared" si="5"/>
        <v>COMPLY</v>
      </c>
      <c r="BI97" t="e">
        <f>VLOOKUP(H97,Sheet2!$A$1:$B$270,2,FALSE)</f>
        <v>#N/A</v>
      </c>
    </row>
    <row r="98" spans="1:61">
      <c r="A98">
        <v>97</v>
      </c>
      <c r="B98">
        <v>1002530387</v>
      </c>
      <c r="C98">
        <v>3</v>
      </c>
      <c r="D98" t="s">
        <v>38</v>
      </c>
      <c r="E98">
        <v>5</v>
      </c>
      <c r="F98" t="s">
        <v>250</v>
      </c>
      <c r="G98" t="s">
        <v>87</v>
      </c>
      <c r="H98" t="s">
        <v>362</v>
      </c>
      <c r="I98" t="s">
        <v>213</v>
      </c>
      <c r="J98" t="s">
        <v>214</v>
      </c>
      <c r="K98" t="s">
        <v>149</v>
      </c>
      <c r="L98" t="s">
        <v>215</v>
      </c>
      <c r="M98" t="s">
        <v>286</v>
      </c>
      <c r="N98" t="s">
        <v>216</v>
      </c>
      <c r="O98" s="57">
        <v>46251.333298611113</v>
      </c>
      <c r="P98" s="57">
        <v>46252.209155092591</v>
      </c>
      <c r="Q98">
        <v>69367811</v>
      </c>
      <c r="S98">
        <v>152707239266</v>
      </c>
      <c r="T98" t="s">
        <v>10060</v>
      </c>
      <c r="U98" t="s">
        <v>10061</v>
      </c>
      <c r="V98" t="s">
        <v>10062</v>
      </c>
      <c r="Z98">
        <v>112.5312668</v>
      </c>
      <c r="AA98">
        <v>-7.8229769999999998</v>
      </c>
      <c r="AB98" t="s">
        <v>10063</v>
      </c>
      <c r="AC98" t="s">
        <v>237</v>
      </c>
      <c r="AL98" t="s">
        <v>218</v>
      </c>
      <c r="AM98" t="s">
        <v>9799</v>
      </c>
      <c r="AN98" t="s">
        <v>6</v>
      </c>
      <c r="AO98" t="s">
        <v>9800</v>
      </c>
      <c r="AP98" s="57">
        <v>46252.333333333336</v>
      </c>
      <c r="AR98" t="s">
        <v>241</v>
      </c>
      <c r="AS98" t="s">
        <v>362</v>
      </c>
      <c r="AT98" t="s">
        <v>231</v>
      </c>
      <c r="AV98" t="s">
        <v>905</v>
      </c>
      <c r="AW98" t="s">
        <v>1014</v>
      </c>
      <c r="AX98" t="s">
        <v>223</v>
      </c>
      <c r="BA98" s="57">
        <v>46252.333333333336</v>
      </c>
      <c r="BB98" t="s">
        <v>9799</v>
      </c>
      <c r="BF98" s="6" t="e">
        <f t="shared" si="3"/>
        <v>#NUM!</v>
      </c>
      <c r="BG98" t="e">
        <f t="shared" si="4"/>
        <v>#NUM!</v>
      </c>
      <c r="BH98" t="e">
        <f t="shared" si="5"/>
        <v>#NUM!</v>
      </c>
      <c r="BI98" t="str">
        <f>VLOOKUP(H98,Sheet2!$A$1:$B$270,2,FALSE)</f>
        <v>BATU</v>
      </c>
    </row>
    <row r="99" spans="1:61">
      <c r="A99">
        <v>98</v>
      </c>
      <c r="B99">
        <v>1002517644</v>
      </c>
      <c r="C99">
        <v>3</v>
      </c>
      <c r="D99" t="s">
        <v>38</v>
      </c>
      <c r="E99">
        <v>5</v>
      </c>
      <c r="F99" t="s">
        <v>92</v>
      </c>
      <c r="G99" t="s">
        <v>94</v>
      </c>
      <c r="H99" t="s">
        <v>467</v>
      </c>
      <c r="I99" t="s">
        <v>213</v>
      </c>
      <c r="J99" t="s">
        <v>214</v>
      </c>
      <c r="K99" t="s">
        <v>149</v>
      </c>
      <c r="L99" t="s">
        <v>215</v>
      </c>
      <c r="M99" t="s">
        <v>76</v>
      </c>
      <c r="N99" t="s">
        <v>216</v>
      </c>
      <c r="O99" s="57">
        <v>46244.530509259261</v>
      </c>
      <c r="P99" s="57">
        <v>46245.720752314817</v>
      </c>
      <c r="Q99">
        <v>69362392</v>
      </c>
      <c r="S99">
        <v>152613205367</v>
      </c>
      <c r="T99" t="s">
        <v>6257</v>
      </c>
      <c r="U99" t="s">
        <v>6258</v>
      </c>
      <c r="V99" t="s">
        <v>6259</v>
      </c>
      <c r="Z99">
        <v>111.4888954</v>
      </c>
      <c r="AA99">
        <v>-7.6745903999999996</v>
      </c>
      <c r="AB99" t="s">
        <v>6260</v>
      </c>
      <c r="AC99" t="s">
        <v>237</v>
      </c>
      <c r="AL99" t="s">
        <v>218</v>
      </c>
      <c r="AM99" t="s">
        <v>6261</v>
      </c>
      <c r="AN99" t="s">
        <v>6</v>
      </c>
      <c r="AO99" s="57">
        <v>46303.537962962961</v>
      </c>
      <c r="AP99" s="57">
        <v>46245.541666666664</v>
      </c>
      <c r="AR99" t="s">
        <v>219</v>
      </c>
      <c r="AS99" t="s">
        <v>467</v>
      </c>
      <c r="AT99" t="s">
        <v>231</v>
      </c>
      <c r="AU99">
        <v>20260811</v>
      </c>
      <c r="AV99" t="s">
        <v>222</v>
      </c>
      <c r="AW99" t="s">
        <v>1010</v>
      </c>
      <c r="AX99" t="s">
        <v>223</v>
      </c>
      <c r="BA99" s="57">
        <v>46245.541666666664</v>
      </c>
      <c r="BB99" t="s">
        <v>6261</v>
      </c>
      <c r="BC99">
        <v>2026</v>
      </c>
      <c r="BD99">
        <v>8</v>
      </c>
      <c r="BE99">
        <v>11</v>
      </c>
      <c r="BF99" s="6">
        <f t="shared" si="3"/>
        <v>46245</v>
      </c>
      <c r="BG99">
        <f t="shared" si="4"/>
        <v>-0.54166666666424135</v>
      </c>
      <c r="BH99" t="str">
        <f t="shared" si="5"/>
        <v>COMPLY</v>
      </c>
      <c r="BI99" t="str">
        <f>VLOOKUP(H99,Sheet2!$A$1:$B$270,2,FALSE)</f>
        <v>MADIUN</v>
      </c>
    </row>
    <row r="100" spans="1:61">
      <c r="A100">
        <v>99</v>
      </c>
      <c r="B100">
        <v>1002505873</v>
      </c>
      <c r="C100">
        <v>3</v>
      </c>
      <c r="D100" t="s">
        <v>49</v>
      </c>
      <c r="E100">
        <v>4</v>
      </c>
      <c r="F100" t="s">
        <v>252</v>
      </c>
      <c r="G100" t="s">
        <v>252</v>
      </c>
      <c r="H100" t="s">
        <v>909</v>
      </c>
      <c r="I100" t="s">
        <v>213</v>
      </c>
      <c r="J100" t="s">
        <v>214</v>
      </c>
      <c r="K100" t="s">
        <v>149</v>
      </c>
      <c r="L100" t="s">
        <v>215</v>
      </c>
      <c r="M100" t="s">
        <v>76</v>
      </c>
      <c r="N100" t="s">
        <v>216</v>
      </c>
      <c r="O100" s="57">
        <v>46237.47078703704</v>
      </c>
      <c r="P100" s="57">
        <v>46238.617581018516</v>
      </c>
      <c r="Q100">
        <v>69357385</v>
      </c>
      <c r="S100">
        <v>142202154670</v>
      </c>
      <c r="T100" t="s">
        <v>1643</v>
      </c>
      <c r="U100" t="s">
        <v>1644</v>
      </c>
      <c r="V100" t="s">
        <v>1645</v>
      </c>
      <c r="Z100">
        <v>109.654250458501</v>
      </c>
      <c r="AA100">
        <v>-6.9263082745137696</v>
      </c>
      <c r="AB100" t="s">
        <v>1646</v>
      </c>
      <c r="AC100" t="s">
        <v>237</v>
      </c>
      <c r="AL100" t="s">
        <v>218</v>
      </c>
      <c r="AM100" t="s">
        <v>1647</v>
      </c>
      <c r="AN100" t="s">
        <v>6</v>
      </c>
      <c r="AO100" s="57">
        <v>46089.485972222225</v>
      </c>
      <c r="AP100" s="57">
        <v>46238.333333333336</v>
      </c>
      <c r="AR100" t="s">
        <v>219</v>
      </c>
      <c r="AS100" t="s">
        <v>909</v>
      </c>
      <c r="AT100" t="s">
        <v>231</v>
      </c>
      <c r="AU100">
        <v>20260804</v>
      </c>
      <c r="AV100" t="s">
        <v>222</v>
      </c>
      <c r="AW100" t="s">
        <v>1010</v>
      </c>
      <c r="AX100" t="s">
        <v>223</v>
      </c>
      <c r="BA100" s="57">
        <v>46238.333333333336</v>
      </c>
      <c r="BB100" t="s">
        <v>1647</v>
      </c>
      <c r="BC100">
        <v>2026</v>
      </c>
      <c r="BD100">
        <v>8</v>
      </c>
      <c r="BE100">
        <v>4</v>
      </c>
      <c r="BF100" s="6">
        <f t="shared" si="3"/>
        <v>46238</v>
      </c>
      <c r="BG100">
        <f t="shared" si="4"/>
        <v>-0.33333333333575865</v>
      </c>
      <c r="BH100" t="str">
        <f t="shared" si="5"/>
        <v>COMPLY</v>
      </c>
      <c r="BI100" t="e">
        <f>VLOOKUP(H100,Sheet2!$A$1:$B$270,2,FALSE)</f>
        <v>#N/A</v>
      </c>
    </row>
    <row r="101" spans="1:61">
      <c r="A101">
        <v>100</v>
      </c>
      <c r="B101">
        <v>1002523599</v>
      </c>
      <c r="C101">
        <v>3</v>
      </c>
      <c r="D101" t="s">
        <v>42</v>
      </c>
      <c r="E101">
        <v>5</v>
      </c>
      <c r="F101" t="s">
        <v>102</v>
      </c>
      <c r="G101" t="s">
        <v>100</v>
      </c>
      <c r="H101" t="s">
        <v>282</v>
      </c>
      <c r="I101" t="s">
        <v>213</v>
      </c>
      <c r="J101" t="s">
        <v>214</v>
      </c>
      <c r="K101" t="s">
        <v>149</v>
      </c>
      <c r="L101" t="s">
        <v>606</v>
      </c>
      <c r="M101" t="s">
        <v>277</v>
      </c>
      <c r="N101" t="s">
        <v>216</v>
      </c>
      <c r="O101" s="57">
        <v>46247.418020833335</v>
      </c>
      <c r="P101" s="57">
        <v>46248.742372685185</v>
      </c>
      <c r="Q101">
        <v>69364841</v>
      </c>
      <c r="R101">
        <v>3322010094</v>
      </c>
      <c r="S101">
        <v>152507226145</v>
      </c>
      <c r="T101" t="s">
        <v>8889</v>
      </c>
      <c r="U101" t="s">
        <v>8890</v>
      </c>
      <c r="V101" t="s">
        <v>8891</v>
      </c>
      <c r="Z101">
        <v>113.824656</v>
      </c>
      <c r="AA101">
        <v>-7.9127689999999999</v>
      </c>
      <c r="AB101" t="s">
        <v>8892</v>
      </c>
      <c r="AC101" t="s">
        <v>237</v>
      </c>
      <c r="AL101" t="s">
        <v>218</v>
      </c>
      <c r="AM101" t="s">
        <v>8893</v>
      </c>
      <c r="AN101" t="s">
        <v>6</v>
      </c>
      <c r="AO101" t="s">
        <v>8894</v>
      </c>
      <c r="AP101" s="57">
        <v>46248.333333333336</v>
      </c>
      <c r="AQ101" t="s">
        <v>564</v>
      </c>
      <c r="AR101" t="s">
        <v>278</v>
      </c>
      <c r="AS101" t="s">
        <v>282</v>
      </c>
      <c r="AT101" t="s">
        <v>231</v>
      </c>
      <c r="AV101" t="s">
        <v>10064</v>
      </c>
      <c r="AW101" t="s">
        <v>983</v>
      </c>
      <c r="AX101" t="s">
        <v>223</v>
      </c>
      <c r="BA101" s="57">
        <v>46248.333333333336</v>
      </c>
      <c r="BB101" t="s">
        <v>8893</v>
      </c>
      <c r="BF101" s="6" t="e">
        <f t="shared" si="3"/>
        <v>#NUM!</v>
      </c>
      <c r="BG101" t="e">
        <f t="shared" si="4"/>
        <v>#NUM!</v>
      </c>
      <c r="BH101" t="e">
        <f t="shared" si="5"/>
        <v>#NUM!</v>
      </c>
      <c r="BI101" t="str">
        <f>VLOOKUP(H101,Sheet2!$A$1:$B$270,2,FALSE)</f>
        <v>JEMBER</v>
      </c>
    </row>
    <row r="102" spans="1:61">
      <c r="A102">
        <v>101</v>
      </c>
      <c r="B102">
        <v>1002510583</v>
      </c>
      <c r="C102">
        <v>3</v>
      </c>
      <c r="D102" t="s">
        <v>42</v>
      </c>
      <c r="E102">
        <v>5</v>
      </c>
      <c r="F102" t="s">
        <v>106</v>
      </c>
      <c r="G102" t="s">
        <v>106</v>
      </c>
      <c r="H102" t="s">
        <v>338</v>
      </c>
      <c r="I102" t="s">
        <v>213</v>
      </c>
      <c r="J102" t="s">
        <v>214</v>
      </c>
      <c r="K102" t="s">
        <v>149</v>
      </c>
      <c r="M102" t="s">
        <v>76</v>
      </c>
      <c r="N102" t="s">
        <v>216</v>
      </c>
      <c r="O102" s="57">
        <v>46239.56695601852</v>
      </c>
      <c r="P102" s="57">
        <v>46240.763379629629</v>
      </c>
      <c r="Q102">
        <v>69359161</v>
      </c>
      <c r="R102">
        <v>3436000064</v>
      </c>
      <c r="S102">
        <v>152744222119</v>
      </c>
      <c r="T102" t="s">
        <v>1653</v>
      </c>
      <c r="U102" t="s">
        <v>1654</v>
      </c>
      <c r="V102" t="s">
        <v>1655</v>
      </c>
      <c r="Z102">
        <v>112.81394179999999</v>
      </c>
      <c r="AA102">
        <v>-7.6427918999999997</v>
      </c>
      <c r="AB102" t="s">
        <v>1656</v>
      </c>
      <c r="AC102" t="s">
        <v>230</v>
      </c>
      <c r="AL102" t="s">
        <v>218</v>
      </c>
      <c r="AM102" t="s">
        <v>1657</v>
      </c>
      <c r="AN102" t="s">
        <v>6</v>
      </c>
      <c r="AO102" s="57">
        <v>46150.56925925926</v>
      </c>
      <c r="AP102" s="57">
        <v>46240.541666666664</v>
      </c>
      <c r="AR102" t="s">
        <v>219</v>
      </c>
      <c r="AS102" t="s">
        <v>338</v>
      </c>
      <c r="AT102" t="s">
        <v>231</v>
      </c>
      <c r="AU102">
        <v>20260806</v>
      </c>
      <c r="AV102" t="s">
        <v>222</v>
      </c>
      <c r="AW102" t="s">
        <v>613</v>
      </c>
      <c r="AX102" t="s">
        <v>223</v>
      </c>
      <c r="BA102" s="57">
        <v>46240.541666666664</v>
      </c>
      <c r="BB102" t="s">
        <v>1657</v>
      </c>
      <c r="BC102">
        <v>2026</v>
      </c>
      <c r="BD102">
        <v>8</v>
      </c>
      <c r="BE102">
        <v>6</v>
      </c>
      <c r="BF102" s="6">
        <f t="shared" si="3"/>
        <v>46240</v>
      </c>
      <c r="BG102">
        <f t="shared" si="4"/>
        <v>-0.54166666666424135</v>
      </c>
      <c r="BH102" t="str">
        <f t="shared" si="5"/>
        <v>COMPLY</v>
      </c>
      <c r="BI102" t="str">
        <f>VLOOKUP(H102,Sheet2!$A$1:$B$270,2,FALSE)</f>
        <v>PASURUAN</v>
      </c>
    </row>
    <row r="103" spans="1:61">
      <c r="A103">
        <v>102</v>
      </c>
      <c r="B103">
        <v>1002512092</v>
      </c>
      <c r="C103">
        <v>3</v>
      </c>
      <c r="D103" t="s">
        <v>55</v>
      </c>
      <c r="E103">
        <v>5</v>
      </c>
      <c r="F103" t="s">
        <v>265</v>
      </c>
      <c r="G103" t="s">
        <v>128</v>
      </c>
      <c r="H103" t="s">
        <v>311</v>
      </c>
      <c r="I103" t="s">
        <v>213</v>
      </c>
      <c r="J103" t="s">
        <v>214</v>
      </c>
      <c r="K103" t="s">
        <v>149</v>
      </c>
      <c r="M103" t="s">
        <v>76</v>
      </c>
      <c r="N103" t="s">
        <v>216</v>
      </c>
      <c r="O103" s="57">
        <v>46240.4925</v>
      </c>
      <c r="P103" s="57">
        <v>46242.522986111115</v>
      </c>
      <c r="Q103">
        <v>69359822</v>
      </c>
      <c r="S103">
        <v>152417233888</v>
      </c>
      <c r="T103" t="s">
        <v>1658</v>
      </c>
      <c r="U103" t="s">
        <v>1659</v>
      </c>
      <c r="V103" t="s">
        <v>4664</v>
      </c>
      <c r="Z103">
        <v>112.6134753</v>
      </c>
      <c r="AA103">
        <v>-7.3644718999999998</v>
      </c>
      <c r="AB103" t="s">
        <v>1660</v>
      </c>
      <c r="AC103" t="s">
        <v>230</v>
      </c>
      <c r="AL103" t="s">
        <v>218</v>
      </c>
      <c r="AM103" t="s">
        <v>4665</v>
      </c>
      <c r="AN103" t="s">
        <v>6</v>
      </c>
      <c r="AO103" s="57">
        <v>46181.496516203704</v>
      </c>
      <c r="AP103" s="57">
        <v>46242.541666666664</v>
      </c>
      <c r="AR103" t="s">
        <v>219</v>
      </c>
      <c r="AS103" t="s">
        <v>311</v>
      </c>
      <c r="AT103" t="s">
        <v>231</v>
      </c>
      <c r="AU103">
        <v>20260808</v>
      </c>
      <c r="AV103" t="s">
        <v>222</v>
      </c>
      <c r="AW103" t="s">
        <v>634</v>
      </c>
      <c r="AX103" t="s">
        <v>223</v>
      </c>
      <c r="BA103" s="57">
        <v>46242.541666666664</v>
      </c>
      <c r="BB103" t="s">
        <v>4665</v>
      </c>
      <c r="BC103">
        <v>2026</v>
      </c>
      <c r="BD103">
        <v>8</v>
      </c>
      <c r="BE103">
        <v>8</v>
      </c>
      <c r="BF103" s="6">
        <f t="shared" si="3"/>
        <v>46242</v>
      </c>
      <c r="BG103">
        <f t="shared" si="4"/>
        <v>-0.54166666666424135</v>
      </c>
      <c r="BH103" t="str">
        <f t="shared" si="5"/>
        <v>COMPLY</v>
      </c>
      <c r="BI103" t="str">
        <f>VLOOKUP(H103,Sheet2!$A$1:$B$270,2,FALSE)</f>
        <v>SURABAYA UTARA</v>
      </c>
    </row>
    <row r="104" spans="1:61">
      <c r="A104">
        <v>103</v>
      </c>
      <c r="B104">
        <v>1002516080</v>
      </c>
      <c r="C104">
        <v>3</v>
      </c>
      <c r="D104" t="s">
        <v>38</v>
      </c>
      <c r="E104">
        <v>5</v>
      </c>
      <c r="F104" t="s">
        <v>250</v>
      </c>
      <c r="G104" t="s">
        <v>87</v>
      </c>
      <c r="H104" t="s">
        <v>362</v>
      </c>
      <c r="I104" t="s">
        <v>213</v>
      </c>
      <c r="J104" t="s">
        <v>214</v>
      </c>
      <c r="K104" t="s">
        <v>149</v>
      </c>
      <c r="M104" t="s">
        <v>575</v>
      </c>
      <c r="N104" t="s">
        <v>608</v>
      </c>
      <c r="O104" s="57">
        <v>46242.633680555555</v>
      </c>
      <c r="P104" s="57">
        <v>46247.477002314816</v>
      </c>
      <c r="Q104">
        <v>69361537</v>
      </c>
      <c r="S104">
        <v>152707239216</v>
      </c>
      <c r="T104" t="s">
        <v>4671</v>
      </c>
      <c r="U104" t="s">
        <v>4672</v>
      </c>
      <c r="V104" t="s">
        <v>4673</v>
      </c>
      <c r="Z104">
        <v>112.55397929999999</v>
      </c>
      <c r="AA104">
        <v>-7.8981211</v>
      </c>
      <c r="AB104" t="s">
        <v>4674</v>
      </c>
      <c r="AC104" t="s">
        <v>290</v>
      </c>
      <c r="AL104" t="s">
        <v>218</v>
      </c>
      <c r="AM104" t="s">
        <v>4675</v>
      </c>
      <c r="AN104" t="s">
        <v>6</v>
      </c>
      <c r="AO104" s="57">
        <v>46242.642789351848</v>
      </c>
      <c r="AP104" s="57">
        <v>46244.333333333336</v>
      </c>
      <c r="AR104" t="s">
        <v>14</v>
      </c>
      <c r="AS104" t="s">
        <v>362</v>
      </c>
      <c r="AT104" t="s">
        <v>231</v>
      </c>
      <c r="AV104" t="s">
        <v>8900</v>
      </c>
      <c r="AW104" t="s">
        <v>561</v>
      </c>
      <c r="AX104" t="s">
        <v>223</v>
      </c>
      <c r="BA104" s="57">
        <v>46244.333333333336</v>
      </c>
      <c r="BB104" t="s">
        <v>4675</v>
      </c>
      <c r="BF104" s="6" t="e">
        <f t="shared" si="3"/>
        <v>#NUM!</v>
      </c>
      <c r="BG104" t="e">
        <f t="shared" si="4"/>
        <v>#NUM!</v>
      </c>
      <c r="BH104" t="e">
        <f t="shared" si="5"/>
        <v>#NUM!</v>
      </c>
      <c r="BI104" t="str">
        <f>VLOOKUP(H104,Sheet2!$A$1:$B$270,2,FALSE)</f>
        <v>BATU</v>
      </c>
    </row>
    <row r="105" spans="1:61">
      <c r="A105">
        <v>104</v>
      </c>
      <c r="B105">
        <v>1002526797</v>
      </c>
      <c r="C105">
        <v>3</v>
      </c>
      <c r="D105" t="s">
        <v>49</v>
      </c>
      <c r="E105">
        <v>4</v>
      </c>
      <c r="F105" t="s">
        <v>252</v>
      </c>
      <c r="G105" t="s">
        <v>554</v>
      </c>
      <c r="H105" t="s">
        <v>640</v>
      </c>
      <c r="I105" t="s">
        <v>213</v>
      </c>
      <c r="J105" t="s">
        <v>214</v>
      </c>
      <c r="K105" t="s">
        <v>149</v>
      </c>
      <c r="L105" t="s">
        <v>215</v>
      </c>
      <c r="M105" t="s">
        <v>277</v>
      </c>
      <c r="N105" t="s">
        <v>216</v>
      </c>
      <c r="O105" s="57">
        <v>46248.628425925926</v>
      </c>
      <c r="P105" s="57">
        <v>46252.527245370373</v>
      </c>
      <c r="Q105">
        <v>69366214</v>
      </c>
      <c r="S105">
        <v>142213107392</v>
      </c>
      <c r="T105" t="s">
        <v>10066</v>
      </c>
      <c r="U105" t="s">
        <v>10067</v>
      </c>
      <c r="V105" t="s">
        <v>10068</v>
      </c>
      <c r="Z105">
        <v>109.26435600000001</v>
      </c>
      <c r="AA105">
        <v>-7.0735469999999996</v>
      </c>
      <c r="AB105" t="s">
        <v>10069</v>
      </c>
      <c r="AC105" t="s">
        <v>237</v>
      </c>
      <c r="AL105" t="s">
        <v>218</v>
      </c>
      <c r="AM105" t="s">
        <v>10070</v>
      </c>
      <c r="AN105" t="s">
        <v>6</v>
      </c>
      <c r="AO105" t="s">
        <v>10071</v>
      </c>
      <c r="AP105" s="57">
        <v>46249.541666666664</v>
      </c>
      <c r="AQ105" t="s">
        <v>248</v>
      </c>
      <c r="AR105" t="s">
        <v>278</v>
      </c>
      <c r="AS105" t="s">
        <v>640</v>
      </c>
      <c r="AT105" t="s">
        <v>231</v>
      </c>
      <c r="AV105" t="s">
        <v>12874</v>
      </c>
      <c r="AW105" t="s">
        <v>1010</v>
      </c>
      <c r="AX105" t="s">
        <v>223</v>
      </c>
      <c r="BA105" s="57">
        <v>46249.541666666664</v>
      </c>
      <c r="BB105" t="s">
        <v>10070</v>
      </c>
      <c r="BF105" s="6" t="e">
        <f t="shared" si="3"/>
        <v>#NUM!</v>
      </c>
      <c r="BG105" t="e">
        <f t="shared" si="4"/>
        <v>#NUM!</v>
      </c>
      <c r="BH105" t="e">
        <f t="shared" si="5"/>
        <v>#NUM!</v>
      </c>
      <c r="BI105" t="e">
        <f>VLOOKUP(H105,Sheet2!$A$1:$B$270,2,FALSE)</f>
        <v>#N/A</v>
      </c>
    </row>
    <row r="106" spans="1:61">
      <c r="A106">
        <v>105</v>
      </c>
      <c r="B106">
        <v>1002509965</v>
      </c>
      <c r="C106">
        <v>3</v>
      </c>
      <c r="D106" t="s">
        <v>55</v>
      </c>
      <c r="E106">
        <v>5</v>
      </c>
      <c r="F106" t="s">
        <v>265</v>
      </c>
      <c r="G106" t="s">
        <v>128</v>
      </c>
      <c r="H106" t="s">
        <v>311</v>
      </c>
      <c r="I106" t="s">
        <v>213</v>
      </c>
      <c r="J106" t="s">
        <v>214</v>
      </c>
      <c r="K106" t="s">
        <v>149</v>
      </c>
      <c r="L106" t="s">
        <v>215</v>
      </c>
      <c r="M106" t="s">
        <v>586</v>
      </c>
      <c r="N106" t="s">
        <v>216</v>
      </c>
      <c r="O106" s="57">
        <v>46239.433287037034</v>
      </c>
      <c r="P106" s="57">
        <v>46245.713043981479</v>
      </c>
      <c r="Q106">
        <v>69358906</v>
      </c>
      <c r="S106">
        <v>152417233879</v>
      </c>
      <c r="T106" t="s">
        <v>1671</v>
      </c>
      <c r="U106" t="s">
        <v>1672</v>
      </c>
      <c r="V106" t="s">
        <v>1673</v>
      </c>
      <c r="Z106">
        <v>112.57454130000001</v>
      </c>
      <c r="AA106">
        <v>-7.3782619</v>
      </c>
      <c r="AB106" t="s">
        <v>1674</v>
      </c>
      <c r="AC106" t="s">
        <v>217</v>
      </c>
      <c r="AL106" t="s">
        <v>218</v>
      </c>
      <c r="AM106" t="s">
        <v>1675</v>
      </c>
      <c r="AN106" t="s">
        <v>6</v>
      </c>
      <c r="AO106" s="57">
        <v>46150.44427083333</v>
      </c>
      <c r="AP106" s="57">
        <v>46240.333333333336</v>
      </c>
      <c r="AQ106" t="s">
        <v>248</v>
      </c>
      <c r="AR106" t="s">
        <v>14</v>
      </c>
      <c r="AS106" t="s">
        <v>311</v>
      </c>
      <c r="AT106" t="s">
        <v>231</v>
      </c>
      <c r="AV106" t="s">
        <v>587</v>
      </c>
      <c r="AW106" t="s">
        <v>1010</v>
      </c>
      <c r="AX106" t="s">
        <v>223</v>
      </c>
      <c r="BA106" s="57">
        <v>46240.333333333336</v>
      </c>
      <c r="BB106" t="s">
        <v>1675</v>
      </c>
      <c r="BF106" s="6" t="e">
        <f t="shared" si="3"/>
        <v>#NUM!</v>
      </c>
      <c r="BG106" t="e">
        <f t="shared" si="4"/>
        <v>#NUM!</v>
      </c>
      <c r="BH106" t="e">
        <f t="shared" si="5"/>
        <v>#NUM!</v>
      </c>
      <c r="BI106" t="str">
        <f>VLOOKUP(H106,Sheet2!$A$1:$B$270,2,FALSE)</f>
        <v>SURABAYA UTARA</v>
      </c>
    </row>
    <row r="107" spans="1:61">
      <c r="A107">
        <v>106</v>
      </c>
      <c r="B107">
        <v>1002504764</v>
      </c>
      <c r="C107">
        <v>3</v>
      </c>
      <c r="D107" t="s">
        <v>55</v>
      </c>
      <c r="E107">
        <v>5</v>
      </c>
      <c r="F107" t="s">
        <v>228</v>
      </c>
      <c r="G107" t="s">
        <v>121</v>
      </c>
      <c r="H107" t="s">
        <v>447</v>
      </c>
      <c r="I107" t="s">
        <v>213</v>
      </c>
      <c r="J107" t="s">
        <v>214</v>
      </c>
      <c r="K107" t="s">
        <v>149</v>
      </c>
      <c r="M107" t="s">
        <v>236</v>
      </c>
      <c r="N107" t="s">
        <v>216</v>
      </c>
      <c r="O107" s="57">
        <v>46235.658067129632</v>
      </c>
      <c r="P107" s="57">
        <v>46238.377534722225</v>
      </c>
      <c r="Q107">
        <v>69356825</v>
      </c>
      <c r="S107">
        <v>152438901086</v>
      </c>
      <c r="T107" t="s">
        <v>1676</v>
      </c>
      <c r="U107" t="s">
        <v>1677</v>
      </c>
      <c r="Z107">
        <v>113.33976939999999</v>
      </c>
      <c r="AA107">
        <v>-7.1196311000000003</v>
      </c>
      <c r="AB107" t="s">
        <v>1678</v>
      </c>
      <c r="AC107" t="s">
        <v>230</v>
      </c>
      <c r="AO107" s="57">
        <v>46030.663298611114</v>
      </c>
      <c r="AR107" t="s">
        <v>312</v>
      </c>
      <c r="AS107" t="s">
        <v>447</v>
      </c>
      <c r="AT107" t="s">
        <v>221</v>
      </c>
      <c r="AV107" t="s">
        <v>1074</v>
      </c>
      <c r="AW107" t="s">
        <v>591</v>
      </c>
      <c r="AX107" t="s">
        <v>223</v>
      </c>
      <c r="AZ107" t="s">
        <v>1074</v>
      </c>
      <c r="BF107" s="6" t="e">
        <f t="shared" si="3"/>
        <v>#NUM!</v>
      </c>
      <c r="BG107" t="e">
        <f t="shared" si="4"/>
        <v>#NUM!</v>
      </c>
      <c r="BH107" t="e">
        <f t="shared" si="5"/>
        <v>#NUM!</v>
      </c>
      <c r="BI107" t="str">
        <f>VLOOKUP(H107,Sheet2!$A$1:$B$270,2,FALSE)</f>
        <v>MADURA</v>
      </c>
    </row>
    <row r="108" spans="1:61">
      <c r="A108">
        <v>107</v>
      </c>
      <c r="B108">
        <v>1002508451</v>
      </c>
      <c r="C108">
        <v>3</v>
      </c>
      <c r="D108" t="s">
        <v>38</v>
      </c>
      <c r="E108">
        <v>5</v>
      </c>
      <c r="F108" t="s">
        <v>250</v>
      </c>
      <c r="G108" t="s">
        <v>91</v>
      </c>
      <c r="H108" t="s">
        <v>408</v>
      </c>
      <c r="I108" t="s">
        <v>213</v>
      </c>
      <c r="J108" t="s">
        <v>214</v>
      </c>
      <c r="K108" t="s">
        <v>149</v>
      </c>
      <c r="M108" t="s">
        <v>76</v>
      </c>
      <c r="N108" t="s">
        <v>608</v>
      </c>
      <c r="O108" s="57">
        <v>46238.589826388888</v>
      </c>
      <c r="P108" s="57">
        <v>46239.859270833331</v>
      </c>
      <c r="Q108">
        <v>69358339</v>
      </c>
      <c r="S108">
        <v>152718219090</v>
      </c>
      <c r="T108" t="s">
        <v>1679</v>
      </c>
      <c r="U108" t="s">
        <v>1680</v>
      </c>
      <c r="V108" t="s">
        <v>1681</v>
      </c>
      <c r="Z108">
        <v>112.5413346</v>
      </c>
      <c r="AA108">
        <v>-8.1912453000000003</v>
      </c>
      <c r="AB108" t="s">
        <v>1682</v>
      </c>
      <c r="AC108" t="s">
        <v>291</v>
      </c>
      <c r="AL108" t="s">
        <v>218</v>
      </c>
      <c r="AM108" t="s">
        <v>1683</v>
      </c>
      <c r="AN108" t="s">
        <v>6</v>
      </c>
      <c r="AO108" s="57">
        <v>46120.590613425928</v>
      </c>
      <c r="AP108" s="57">
        <v>46239.541666666664</v>
      </c>
      <c r="AR108" t="s">
        <v>219</v>
      </c>
      <c r="AS108" t="s">
        <v>408</v>
      </c>
      <c r="AT108" t="s">
        <v>231</v>
      </c>
      <c r="AU108">
        <v>20260805</v>
      </c>
      <c r="AV108" t="s">
        <v>222</v>
      </c>
      <c r="AW108" t="s">
        <v>562</v>
      </c>
      <c r="AX108" t="s">
        <v>223</v>
      </c>
      <c r="BA108" s="57">
        <v>46239.541666666664</v>
      </c>
      <c r="BB108" t="s">
        <v>1683</v>
      </c>
      <c r="BC108">
        <v>2026</v>
      </c>
      <c r="BD108">
        <v>8</v>
      </c>
      <c r="BE108">
        <v>5</v>
      </c>
      <c r="BF108" s="6">
        <f t="shared" si="3"/>
        <v>46239</v>
      </c>
      <c r="BG108">
        <f t="shared" si="4"/>
        <v>-0.54166666666424135</v>
      </c>
      <c r="BH108" t="str">
        <f t="shared" si="5"/>
        <v>COMPLY</v>
      </c>
      <c r="BI108" t="str">
        <f>VLOOKUP(H108,Sheet2!$A$1:$B$270,2,FALSE)</f>
        <v>MALANG</v>
      </c>
    </row>
    <row r="109" spans="1:61">
      <c r="A109">
        <v>108</v>
      </c>
      <c r="B109">
        <v>1002530106</v>
      </c>
      <c r="C109">
        <v>3</v>
      </c>
      <c r="D109" t="s">
        <v>45</v>
      </c>
      <c r="E109">
        <v>5</v>
      </c>
      <c r="F109" t="s">
        <v>211</v>
      </c>
      <c r="G109" t="s">
        <v>116</v>
      </c>
      <c r="H109" t="s">
        <v>272</v>
      </c>
      <c r="I109" t="s">
        <v>213</v>
      </c>
      <c r="J109" t="s">
        <v>214</v>
      </c>
      <c r="K109" t="s">
        <v>149</v>
      </c>
      <c r="L109" t="s">
        <v>215</v>
      </c>
      <c r="M109" t="s">
        <v>76</v>
      </c>
      <c r="N109" t="s">
        <v>216</v>
      </c>
      <c r="O109" s="57">
        <v>46250.813842592594</v>
      </c>
      <c r="P109" s="57">
        <v>46251.68959490741</v>
      </c>
      <c r="Q109">
        <v>69367785</v>
      </c>
      <c r="S109">
        <v>172604214116</v>
      </c>
      <c r="T109" t="s">
        <v>10077</v>
      </c>
      <c r="U109" t="s">
        <v>10078</v>
      </c>
      <c r="V109" t="s">
        <v>10079</v>
      </c>
      <c r="Z109">
        <v>116.291434206068</v>
      </c>
      <c r="AA109">
        <v>-8.3220823444741203</v>
      </c>
      <c r="AB109" t="s">
        <v>10080</v>
      </c>
      <c r="AC109" t="s">
        <v>217</v>
      </c>
      <c r="AL109" t="s">
        <v>218</v>
      </c>
      <c r="AM109" t="s">
        <v>10081</v>
      </c>
      <c r="AN109" t="s">
        <v>6</v>
      </c>
      <c r="AO109" t="s">
        <v>10082</v>
      </c>
      <c r="AP109" s="57">
        <v>46254.333333333336</v>
      </c>
      <c r="AR109" t="s">
        <v>219</v>
      </c>
      <c r="AS109" t="s">
        <v>272</v>
      </c>
      <c r="AT109" t="s">
        <v>231</v>
      </c>
      <c r="AU109">
        <v>20260817</v>
      </c>
      <c r="AV109" t="s">
        <v>222</v>
      </c>
      <c r="AW109" t="s">
        <v>1018</v>
      </c>
      <c r="AX109" t="s">
        <v>223</v>
      </c>
      <c r="BA109" s="57">
        <v>46254.333333333336</v>
      </c>
      <c r="BB109" t="s">
        <v>10081</v>
      </c>
      <c r="BC109">
        <v>2026</v>
      </c>
      <c r="BD109">
        <v>8</v>
      </c>
      <c r="BE109">
        <v>17</v>
      </c>
      <c r="BF109" s="6">
        <f t="shared" si="3"/>
        <v>46251</v>
      </c>
      <c r="BG109">
        <f t="shared" si="4"/>
        <v>-3.3333333333357587</v>
      </c>
      <c r="BH109" t="str">
        <f t="shared" si="5"/>
        <v>COMPLY</v>
      </c>
      <c r="BI109" t="str">
        <f>VLOOKUP(H109,Sheet2!$A$1:$B$270,2,FALSE)</f>
        <v>SELONG</v>
      </c>
    </row>
    <row r="110" spans="1:61">
      <c r="A110">
        <v>109</v>
      </c>
      <c r="B110">
        <v>1002514589</v>
      </c>
      <c r="C110">
        <v>3</v>
      </c>
      <c r="D110" t="s">
        <v>51</v>
      </c>
      <c r="E110">
        <v>4</v>
      </c>
      <c r="F110" t="s">
        <v>273</v>
      </c>
      <c r="G110" t="s">
        <v>339</v>
      </c>
      <c r="H110" t="s">
        <v>4681</v>
      </c>
      <c r="I110" t="s">
        <v>213</v>
      </c>
      <c r="J110" t="s">
        <v>214</v>
      </c>
      <c r="K110" t="s">
        <v>149</v>
      </c>
      <c r="L110" t="s">
        <v>215</v>
      </c>
      <c r="M110" t="s">
        <v>76</v>
      </c>
      <c r="N110" t="s">
        <v>216</v>
      </c>
      <c r="O110" s="57">
        <v>46241.557592592595</v>
      </c>
      <c r="P110" s="57">
        <v>46242.633379629631</v>
      </c>
      <c r="Q110">
        <v>69360769</v>
      </c>
      <c r="S110">
        <v>142519105194</v>
      </c>
      <c r="T110" t="s">
        <v>4682</v>
      </c>
      <c r="U110" t="s">
        <v>4683</v>
      </c>
      <c r="V110" t="s">
        <v>4684</v>
      </c>
      <c r="Z110">
        <v>111.26236470000001</v>
      </c>
      <c r="AA110">
        <v>-7.0468659000000002</v>
      </c>
      <c r="AB110" t="s">
        <v>4685</v>
      </c>
      <c r="AC110" t="s">
        <v>237</v>
      </c>
      <c r="AL110" t="s">
        <v>218</v>
      </c>
      <c r="AM110" t="s">
        <v>4686</v>
      </c>
      <c r="AN110" t="s">
        <v>6</v>
      </c>
      <c r="AO110" s="57">
        <v>46211.559479166666</v>
      </c>
      <c r="AP110" s="57">
        <v>46242.541666666664</v>
      </c>
      <c r="AR110" t="s">
        <v>219</v>
      </c>
      <c r="AS110" t="s">
        <v>4681</v>
      </c>
      <c r="AT110" t="s">
        <v>231</v>
      </c>
      <c r="AU110">
        <v>20260808</v>
      </c>
      <c r="AV110" t="s">
        <v>222</v>
      </c>
      <c r="AW110" t="s">
        <v>642</v>
      </c>
      <c r="AX110" t="s">
        <v>223</v>
      </c>
      <c r="BA110" s="57">
        <v>46242.541666666664</v>
      </c>
      <c r="BB110" t="s">
        <v>4686</v>
      </c>
      <c r="BC110">
        <v>2026</v>
      </c>
      <c r="BD110">
        <v>8</v>
      </c>
      <c r="BE110">
        <v>8</v>
      </c>
      <c r="BF110" s="6">
        <f t="shared" si="3"/>
        <v>46242</v>
      </c>
      <c r="BG110">
        <f t="shared" si="4"/>
        <v>-0.54166666666424135</v>
      </c>
      <c r="BH110" t="str">
        <f t="shared" si="5"/>
        <v>COMPLY</v>
      </c>
      <c r="BI110" t="e">
        <f>VLOOKUP(H110,Sheet2!$A$1:$B$270,2,FALSE)</f>
        <v>#N/A</v>
      </c>
    </row>
    <row r="111" spans="1:61">
      <c r="A111">
        <v>110</v>
      </c>
      <c r="B111">
        <v>1002522308</v>
      </c>
      <c r="C111">
        <v>3</v>
      </c>
      <c r="D111" t="s">
        <v>55</v>
      </c>
      <c r="E111">
        <v>5</v>
      </c>
      <c r="F111" t="s">
        <v>265</v>
      </c>
      <c r="G111" t="s">
        <v>126</v>
      </c>
      <c r="H111" t="s">
        <v>266</v>
      </c>
      <c r="I111" t="s">
        <v>213</v>
      </c>
      <c r="J111" t="s">
        <v>214</v>
      </c>
      <c r="K111" t="s">
        <v>149</v>
      </c>
      <c r="L111" t="s">
        <v>215</v>
      </c>
      <c r="M111" t="s">
        <v>76</v>
      </c>
      <c r="N111" t="s">
        <v>216</v>
      </c>
      <c r="O111" s="57">
        <v>46246.584675925929</v>
      </c>
      <c r="P111" s="57">
        <v>46248.342789351853</v>
      </c>
      <c r="Q111">
        <v>69364313</v>
      </c>
      <c r="S111">
        <v>152413167087</v>
      </c>
      <c r="T111" t="s">
        <v>8001</v>
      </c>
      <c r="U111" t="s">
        <v>8002</v>
      </c>
      <c r="V111" t="s">
        <v>8003</v>
      </c>
      <c r="Z111">
        <v>112.74768570000001</v>
      </c>
      <c r="AA111">
        <v>-7.2573064</v>
      </c>
      <c r="AB111" t="s">
        <v>8004</v>
      </c>
      <c r="AC111" t="s">
        <v>217</v>
      </c>
      <c r="AL111" t="s">
        <v>218</v>
      </c>
      <c r="AM111" t="s">
        <v>8005</v>
      </c>
      <c r="AN111" t="s">
        <v>6</v>
      </c>
      <c r="AO111" s="57">
        <v>46364.590405092589</v>
      </c>
      <c r="AP111" s="57">
        <v>46248.541666666664</v>
      </c>
      <c r="AR111" t="s">
        <v>219</v>
      </c>
      <c r="AS111" t="s">
        <v>266</v>
      </c>
      <c r="AT111" t="s">
        <v>231</v>
      </c>
      <c r="AU111">
        <v>20260814</v>
      </c>
      <c r="AV111" t="s">
        <v>222</v>
      </c>
      <c r="AW111" t="s">
        <v>1018</v>
      </c>
      <c r="AX111" t="s">
        <v>223</v>
      </c>
      <c r="BA111" s="57">
        <v>46248.541666666664</v>
      </c>
      <c r="BB111" t="s">
        <v>8005</v>
      </c>
      <c r="BC111">
        <v>2026</v>
      </c>
      <c r="BD111">
        <v>8</v>
      </c>
      <c r="BE111">
        <v>14</v>
      </c>
      <c r="BF111" s="6">
        <f t="shared" si="3"/>
        <v>46248</v>
      </c>
      <c r="BG111">
        <f t="shared" si="4"/>
        <v>-0.54166666666424135</v>
      </c>
      <c r="BH111" t="str">
        <f t="shared" si="5"/>
        <v>COMPLY</v>
      </c>
      <c r="BI111" t="str">
        <f>VLOOKUP(H111,Sheet2!$A$1:$B$270,2,FALSE)</f>
        <v>SURABAYA SELATAN</v>
      </c>
    </row>
    <row r="112" spans="1:61">
      <c r="A112">
        <v>111</v>
      </c>
      <c r="B112">
        <v>1002525932</v>
      </c>
      <c r="C112">
        <v>3</v>
      </c>
      <c r="D112" t="s">
        <v>49</v>
      </c>
      <c r="E112">
        <v>4</v>
      </c>
      <c r="F112" t="s">
        <v>246</v>
      </c>
      <c r="G112" t="s">
        <v>247</v>
      </c>
      <c r="H112" t="s">
        <v>630</v>
      </c>
      <c r="I112" t="s">
        <v>213</v>
      </c>
      <c r="J112" t="s">
        <v>214</v>
      </c>
      <c r="K112" t="s">
        <v>149</v>
      </c>
      <c r="L112" t="s">
        <v>215</v>
      </c>
      <c r="M112" t="s">
        <v>76</v>
      </c>
      <c r="N112" t="s">
        <v>216</v>
      </c>
      <c r="O112" s="57">
        <v>46248.443009259259</v>
      </c>
      <c r="P112" s="57">
        <v>46252.606747685182</v>
      </c>
      <c r="Q112">
        <v>69365802</v>
      </c>
      <c r="S112">
        <v>141423136389</v>
      </c>
      <c r="T112" t="s">
        <v>10091</v>
      </c>
      <c r="U112" t="s">
        <v>10092</v>
      </c>
      <c r="V112" t="s">
        <v>10093</v>
      </c>
      <c r="Z112">
        <v>110.42677879999999</v>
      </c>
      <c r="AA112">
        <v>-7.0526176999999999</v>
      </c>
      <c r="AB112" t="s">
        <v>10094</v>
      </c>
      <c r="AC112" t="s">
        <v>217</v>
      </c>
      <c r="AL112" t="s">
        <v>218</v>
      </c>
      <c r="AM112" t="s">
        <v>10095</v>
      </c>
      <c r="AN112" t="s">
        <v>6</v>
      </c>
      <c r="AO112" t="s">
        <v>10096</v>
      </c>
      <c r="AP112" s="57">
        <v>46252.541666666664</v>
      </c>
      <c r="AR112" t="s">
        <v>219</v>
      </c>
      <c r="AS112" t="s">
        <v>630</v>
      </c>
      <c r="AT112" t="s">
        <v>231</v>
      </c>
      <c r="AU112">
        <v>20260818</v>
      </c>
      <c r="AV112" t="s">
        <v>222</v>
      </c>
      <c r="AW112" t="s">
        <v>1010</v>
      </c>
      <c r="AX112" t="s">
        <v>223</v>
      </c>
      <c r="BA112" s="57">
        <v>46252.541666666664</v>
      </c>
      <c r="BB112" t="s">
        <v>10095</v>
      </c>
      <c r="BC112">
        <v>2026</v>
      </c>
      <c r="BD112">
        <v>8</v>
      </c>
      <c r="BE112">
        <v>18</v>
      </c>
      <c r="BF112" s="6">
        <f t="shared" si="3"/>
        <v>46252</v>
      </c>
      <c r="BG112">
        <f t="shared" si="4"/>
        <v>-0.54166666666424135</v>
      </c>
      <c r="BH112" t="str">
        <f t="shared" si="5"/>
        <v>COMPLY</v>
      </c>
      <c r="BI112" t="e">
        <f>VLOOKUP(H112,Sheet2!$A$1:$B$270,2,FALSE)</f>
        <v>#N/A</v>
      </c>
    </row>
    <row r="113" spans="1:61">
      <c r="A113">
        <v>112</v>
      </c>
      <c r="B113">
        <v>1002508859</v>
      </c>
      <c r="C113">
        <v>3</v>
      </c>
      <c r="D113" t="s">
        <v>38</v>
      </c>
      <c r="E113">
        <v>5</v>
      </c>
      <c r="F113" t="s">
        <v>250</v>
      </c>
      <c r="G113" t="s">
        <v>87</v>
      </c>
      <c r="H113" t="s">
        <v>251</v>
      </c>
      <c r="I113" t="s">
        <v>213</v>
      </c>
      <c r="J113" t="s">
        <v>214</v>
      </c>
      <c r="K113" t="s">
        <v>149</v>
      </c>
      <c r="L113" t="s">
        <v>215</v>
      </c>
      <c r="M113" t="s">
        <v>76</v>
      </c>
      <c r="N113" t="s">
        <v>216</v>
      </c>
      <c r="O113" s="57">
        <v>46238.639027777775</v>
      </c>
      <c r="P113" s="57">
        <v>46239.699270833335</v>
      </c>
      <c r="Q113">
        <v>69358454</v>
      </c>
      <c r="S113">
        <v>152702232100</v>
      </c>
      <c r="T113" t="s">
        <v>1702</v>
      </c>
      <c r="U113" t="s">
        <v>1703</v>
      </c>
      <c r="V113" t="s">
        <v>1704</v>
      </c>
      <c r="Z113">
        <v>112.658198916646</v>
      </c>
      <c r="AA113">
        <v>-7.9384202994198798</v>
      </c>
      <c r="AB113" t="s">
        <v>1705</v>
      </c>
      <c r="AC113" t="s">
        <v>237</v>
      </c>
      <c r="AL113" t="s">
        <v>218</v>
      </c>
      <c r="AM113" t="s">
        <v>1706</v>
      </c>
      <c r="AN113" t="s">
        <v>6</v>
      </c>
      <c r="AO113" s="57">
        <v>46120.64298611111</v>
      </c>
      <c r="AP113" s="57">
        <v>46239.541666666664</v>
      </c>
      <c r="AR113" t="s">
        <v>219</v>
      </c>
      <c r="AS113" t="s">
        <v>251</v>
      </c>
      <c r="AT113" t="s">
        <v>231</v>
      </c>
      <c r="AU113">
        <v>20260805</v>
      </c>
      <c r="AV113" t="s">
        <v>222</v>
      </c>
      <c r="AW113" t="s">
        <v>1021</v>
      </c>
      <c r="AX113" t="s">
        <v>223</v>
      </c>
      <c r="BA113" s="57">
        <v>46239.541666666664</v>
      </c>
      <c r="BB113" t="s">
        <v>1706</v>
      </c>
      <c r="BC113">
        <v>2026</v>
      </c>
      <c r="BD113">
        <v>8</v>
      </c>
      <c r="BE113">
        <v>5</v>
      </c>
      <c r="BF113" s="6">
        <f t="shared" si="3"/>
        <v>46239</v>
      </c>
      <c r="BG113">
        <f t="shared" si="4"/>
        <v>-0.54166666666424135</v>
      </c>
      <c r="BH113" t="str">
        <f t="shared" si="5"/>
        <v>COMPLY</v>
      </c>
      <c r="BI113" t="str">
        <f>VLOOKUP(H113,Sheet2!$A$1:$B$270,2,FALSE)</f>
        <v>BATU</v>
      </c>
    </row>
    <row r="114" spans="1:61">
      <c r="A114">
        <v>113</v>
      </c>
      <c r="B114">
        <v>1002530423</v>
      </c>
      <c r="C114">
        <v>3</v>
      </c>
      <c r="D114" t="s">
        <v>55</v>
      </c>
      <c r="E114">
        <v>5</v>
      </c>
      <c r="F114" t="s">
        <v>228</v>
      </c>
      <c r="G114" t="s">
        <v>127</v>
      </c>
      <c r="H114" t="s">
        <v>229</v>
      </c>
      <c r="I114" t="s">
        <v>213</v>
      </c>
      <c r="J114" t="s">
        <v>214</v>
      </c>
      <c r="K114" t="s">
        <v>149</v>
      </c>
      <c r="M114" t="s">
        <v>258</v>
      </c>
      <c r="N114" t="s">
        <v>216</v>
      </c>
      <c r="O114" s="57">
        <v>46251.364606481482</v>
      </c>
      <c r="P114" s="57">
        <v>46252.67</v>
      </c>
      <c r="Q114">
        <v>69367831</v>
      </c>
      <c r="S114">
        <v>152426926610</v>
      </c>
      <c r="T114" t="s">
        <v>10097</v>
      </c>
      <c r="U114" t="s">
        <v>12875</v>
      </c>
      <c r="V114" t="s">
        <v>10098</v>
      </c>
      <c r="Z114">
        <v>113.461223546696</v>
      </c>
      <c r="AA114">
        <v>-7.1259681168012499</v>
      </c>
      <c r="AB114" t="s">
        <v>10099</v>
      </c>
      <c r="AC114" t="s">
        <v>230</v>
      </c>
      <c r="AL114" t="s">
        <v>218</v>
      </c>
      <c r="AM114" t="s">
        <v>10100</v>
      </c>
      <c r="AN114" t="s">
        <v>6</v>
      </c>
      <c r="AO114" t="s">
        <v>10101</v>
      </c>
      <c r="AP114" s="57">
        <v>46252.541666666664</v>
      </c>
      <c r="AR114" t="s">
        <v>259</v>
      </c>
      <c r="AS114" t="s">
        <v>229</v>
      </c>
      <c r="AT114" t="s">
        <v>221</v>
      </c>
      <c r="AV114" t="s">
        <v>260</v>
      </c>
      <c r="AW114" t="s">
        <v>633</v>
      </c>
      <c r="AX114" t="s">
        <v>223</v>
      </c>
      <c r="BA114" s="57">
        <v>46252.541666666664</v>
      </c>
      <c r="BB114" t="s">
        <v>10100</v>
      </c>
      <c r="BF114" s="6" t="e">
        <f t="shared" si="3"/>
        <v>#NUM!</v>
      </c>
      <c r="BG114" t="e">
        <f t="shared" si="4"/>
        <v>#NUM!</v>
      </c>
      <c r="BH114" t="e">
        <f t="shared" si="5"/>
        <v>#NUM!</v>
      </c>
      <c r="BI114" t="str">
        <f>VLOOKUP(H114,Sheet2!$A$1:$B$270,2,FALSE)</f>
        <v>MADURA</v>
      </c>
    </row>
    <row r="115" spans="1:61">
      <c r="A115">
        <v>114</v>
      </c>
      <c r="B115">
        <v>1002524574</v>
      </c>
      <c r="C115">
        <v>3</v>
      </c>
      <c r="D115" t="s">
        <v>38</v>
      </c>
      <c r="E115">
        <v>5</v>
      </c>
      <c r="F115" t="s">
        <v>90</v>
      </c>
      <c r="G115" t="s">
        <v>93</v>
      </c>
      <c r="H115" t="s">
        <v>317</v>
      </c>
      <c r="I115" t="s">
        <v>213</v>
      </c>
      <c r="J115" t="s">
        <v>214</v>
      </c>
      <c r="K115" t="s">
        <v>149</v>
      </c>
      <c r="L115" t="s">
        <v>215</v>
      </c>
      <c r="M115" t="s">
        <v>76</v>
      </c>
      <c r="N115" t="s">
        <v>216</v>
      </c>
      <c r="O115" s="57">
        <v>46247.618136574078</v>
      </c>
      <c r="P115" s="57">
        <v>46247.699062500003</v>
      </c>
      <c r="Q115">
        <v>69365295</v>
      </c>
      <c r="S115">
        <v>152641205609</v>
      </c>
      <c r="T115" t="s">
        <v>8901</v>
      </c>
      <c r="U115" t="s">
        <v>8902</v>
      </c>
      <c r="V115" t="s">
        <v>8903</v>
      </c>
      <c r="Z115">
        <v>112.023335918784</v>
      </c>
      <c r="AA115">
        <v>-7.6136039873273704</v>
      </c>
      <c r="AB115" t="s">
        <v>8904</v>
      </c>
      <c r="AC115" t="s">
        <v>217</v>
      </c>
      <c r="AL115" t="s">
        <v>218</v>
      </c>
      <c r="AM115" t="s">
        <v>8479</v>
      </c>
      <c r="AN115" t="s">
        <v>6</v>
      </c>
      <c r="AO115" t="s">
        <v>8888</v>
      </c>
      <c r="AP115" s="57">
        <v>46248.541666666664</v>
      </c>
      <c r="AR115" t="s">
        <v>219</v>
      </c>
      <c r="AS115" t="s">
        <v>317</v>
      </c>
      <c r="AT115" t="s">
        <v>231</v>
      </c>
      <c r="AU115">
        <v>20260813</v>
      </c>
      <c r="AV115" t="s">
        <v>222</v>
      </c>
      <c r="AW115" t="s">
        <v>1021</v>
      </c>
      <c r="AX115" t="s">
        <v>223</v>
      </c>
      <c r="BA115" s="57">
        <v>46248.541666666664</v>
      </c>
      <c r="BB115" t="s">
        <v>8479</v>
      </c>
      <c r="BC115">
        <v>2026</v>
      </c>
      <c r="BD115">
        <v>8</v>
      </c>
      <c r="BE115">
        <v>13</v>
      </c>
      <c r="BF115" s="6">
        <f t="shared" si="3"/>
        <v>46247</v>
      </c>
      <c r="BG115">
        <f t="shared" si="4"/>
        <v>-1.5416666666642413</v>
      </c>
      <c r="BH115" t="str">
        <f t="shared" si="5"/>
        <v>COMPLY</v>
      </c>
      <c r="BI115" t="str">
        <f>VLOOKUP(H115,Sheet2!$A$1:$B$270,2,FALSE)</f>
        <v>NGANJUK</v>
      </c>
    </row>
    <row r="116" spans="1:61">
      <c r="A116">
        <v>115</v>
      </c>
      <c r="B116">
        <v>1002518632</v>
      </c>
      <c r="C116">
        <v>3</v>
      </c>
      <c r="D116" t="s">
        <v>55</v>
      </c>
      <c r="E116">
        <v>5</v>
      </c>
      <c r="F116" t="s">
        <v>265</v>
      </c>
      <c r="G116" t="s">
        <v>128</v>
      </c>
      <c r="H116" t="s">
        <v>360</v>
      </c>
      <c r="I116" t="s">
        <v>213</v>
      </c>
      <c r="J116" t="s">
        <v>214</v>
      </c>
      <c r="K116" t="s">
        <v>149</v>
      </c>
      <c r="L116" t="s">
        <v>215</v>
      </c>
      <c r="M116" t="s">
        <v>76</v>
      </c>
      <c r="N116" t="s">
        <v>216</v>
      </c>
      <c r="O116" s="57">
        <v>46244.7346875</v>
      </c>
      <c r="P116" s="57">
        <v>46245.849918981483</v>
      </c>
      <c r="Q116">
        <v>69362757</v>
      </c>
      <c r="S116">
        <v>152412248782</v>
      </c>
      <c r="T116" t="s">
        <v>6293</v>
      </c>
      <c r="U116" t="s">
        <v>6294</v>
      </c>
      <c r="V116" t="s">
        <v>6295</v>
      </c>
      <c r="Z116">
        <v>112.61867719999999</v>
      </c>
      <c r="AA116">
        <v>-7.2369163999999904</v>
      </c>
      <c r="AB116" t="s">
        <v>6296</v>
      </c>
      <c r="AC116" t="s">
        <v>237</v>
      </c>
      <c r="AL116" t="s">
        <v>218</v>
      </c>
      <c r="AM116" t="s">
        <v>6297</v>
      </c>
      <c r="AN116" t="s">
        <v>6</v>
      </c>
      <c r="AO116" s="57">
        <v>46303.736030092594</v>
      </c>
      <c r="AP116" s="57">
        <v>46245.625</v>
      </c>
      <c r="AR116" t="s">
        <v>219</v>
      </c>
      <c r="AS116" t="s">
        <v>360</v>
      </c>
      <c r="AT116" t="s">
        <v>231</v>
      </c>
      <c r="AU116">
        <v>20260811</v>
      </c>
      <c r="AV116" t="s">
        <v>222</v>
      </c>
      <c r="AW116" t="s">
        <v>1010</v>
      </c>
      <c r="AX116" t="s">
        <v>223</v>
      </c>
      <c r="BA116" s="57">
        <v>46245.625</v>
      </c>
      <c r="BB116" t="s">
        <v>6297</v>
      </c>
      <c r="BC116">
        <v>2026</v>
      </c>
      <c r="BD116">
        <v>8</v>
      </c>
      <c r="BE116">
        <v>11</v>
      </c>
      <c r="BF116" s="6">
        <f t="shared" si="3"/>
        <v>46245</v>
      </c>
      <c r="BG116">
        <f t="shared" si="4"/>
        <v>-0.625</v>
      </c>
      <c r="BH116" t="str">
        <f t="shared" si="5"/>
        <v>COMPLY</v>
      </c>
      <c r="BI116" t="str">
        <f>VLOOKUP(H116,Sheet2!$A$1:$B$270,2,FALSE)</f>
        <v>SURABAYA UTARA</v>
      </c>
    </row>
    <row r="117" spans="1:61">
      <c r="A117">
        <v>116</v>
      </c>
      <c r="B117">
        <v>1002529678</v>
      </c>
      <c r="C117">
        <v>3</v>
      </c>
      <c r="D117" t="s">
        <v>49</v>
      </c>
      <c r="E117">
        <v>4</v>
      </c>
      <c r="F117" t="s">
        <v>246</v>
      </c>
      <c r="G117" t="s">
        <v>549</v>
      </c>
      <c r="H117" t="s">
        <v>550</v>
      </c>
      <c r="I117" t="s">
        <v>213</v>
      </c>
      <c r="J117" t="s">
        <v>214</v>
      </c>
      <c r="K117" t="s">
        <v>149</v>
      </c>
      <c r="L117" t="s">
        <v>215</v>
      </c>
      <c r="M117" t="s">
        <v>76</v>
      </c>
      <c r="N117" t="s">
        <v>216</v>
      </c>
      <c r="O117" s="57">
        <v>46250.570092592592</v>
      </c>
      <c r="P117" s="57">
        <v>46250.768252314818</v>
      </c>
      <c r="Q117">
        <v>69367532</v>
      </c>
      <c r="S117">
        <v>143407106668</v>
      </c>
      <c r="T117" t="s">
        <v>10107</v>
      </c>
      <c r="U117" t="s">
        <v>10108</v>
      </c>
      <c r="V117" t="s">
        <v>10109</v>
      </c>
      <c r="Z117">
        <v>110.064373</v>
      </c>
      <c r="AA117">
        <v>-6.9323860000000002</v>
      </c>
      <c r="AB117" t="s">
        <v>10110</v>
      </c>
      <c r="AC117" t="s">
        <v>237</v>
      </c>
      <c r="AL117" t="s">
        <v>218</v>
      </c>
      <c r="AM117" t="s">
        <v>10111</v>
      </c>
      <c r="AN117" t="s">
        <v>6</v>
      </c>
      <c r="AO117" t="s">
        <v>10112</v>
      </c>
      <c r="AP117" s="57">
        <v>46251.541666666664</v>
      </c>
      <c r="AR117" t="s">
        <v>219</v>
      </c>
      <c r="AS117" t="s">
        <v>550</v>
      </c>
      <c r="AT117" t="s">
        <v>231</v>
      </c>
      <c r="AU117">
        <v>20260816</v>
      </c>
      <c r="AV117" t="s">
        <v>222</v>
      </c>
      <c r="AW117" t="s">
        <v>1015</v>
      </c>
      <c r="AX117" t="s">
        <v>223</v>
      </c>
      <c r="BA117" s="57">
        <v>46251.541666666664</v>
      </c>
      <c r="BB117" t="s">
        <v>10111</v>
      </c>
      <c r="BC117">
        <v>2026</v>
      </c>
      <c r="BD117">
        <v>8</v>
      </c>
      <c r="BE117">
        <v>16</v>
      </c>
      <c r="BF117" s="6">
        <f t="shared" si="3"/>
        <v>46250</v>
      </c>
      <c r="BG117">
        <f t="shared" si="4"/>
        <v>-1.5416666666642413</v>
      </c>
      <c r="BH117" t="str">
        <f t="shared" si="5"/>
        <v>COMPLY</v>
      </c>
      <c r="BI117" t="e">
        <f>VLOOKUP(H117,Sheet2!$A$1:$B$270,2,FALSE)</f>
        <v>#N/A</v>
      </c>
    </row>
    <row r="118" spans="1:61">
      <c r="A118">
        <v>117</v>
      </c>
      <c r="B118">
        <v>1002530719</v>
      </c>
      <c r="C118">
        <v>3</v>
      </c>
      <c r="D118" t="s">
        <v>38</v>
      </c>
      <c r="E118">
        <v>5</v>
      </c>
      <c r="F118" t="s">
        <v>90</v>
      </c>
      <c r="G118" t="s">
        <v>93</v>
      </c>
      <c r="H118" t="s">
        <v>302</v>
      </c>
      <c r="I118" t="s">
        <v>213</v>
      </c>
      <c r="J118" t="s">
        <v>214</v>
      </c>
      <c r="K118" t="s">
        <v>149</v>
      </c>
      <c r="L118" t="s">
        <v>215</v>
      </c>
      <c r="M118" t="s">
        <v>76</v>
      </c>
      <c r="N118" t="s">
        <v>216</v>
      </c>
      <c r="O118" s="57">
        <v>46251.491631944446</v>
      </c>
      <c r="P118" s="57">
        <v>46252.323645833334</v>
      </c>
      <c r="Q118">
        <v>69367986</v>
      </c>
      <c r="S118">
        <v>152611229774</v>
      </c>
      <c r="T118" t="s">
        <v>10113</v>
      </c>
      <c r="U118" t="s">
        <v>10114</v>
      </c>
      <c r="V118" t="s">
        <v>10115</v>
      </c>
      <c r="Z118">
        <v>111.8630699</v>
      </c>
      <c r="AA118">
        <v>-7.6610177000000004</v>
      </c>
      <c r="AB118" t="s">
        <v>10116</v>
      </c>
      <c r="AC118" t="s">
        <v>217</v>
      </c>
      <c r="AL118" t="s">
        <v>218</v>
      </c>
      <c r="AM118" t="s">
        <v>10117</v>
      </c>
      <c r="AN118" t="s">
        <v>6</v>
      </c>
      <c r="AO118" t="s">
        <v>10118</v>
      </c>
      <c r="AP118" s="57">
        <v>46252.333333333336</v>
      </c>
      <c r="AR118" t="s">
        <v>219</v>
      </c>
      <c r="AS118" t="s">
        <v>302</v>
      </c>
      <c r="AT118" t="s">
        <v>231</v>
      </c>
      <c r="AU118">
        <v>20260818</v>
      </c>
      <c r="AV118" t="s">
        <v>222</v>
      </c>
      <c r="AW118" t="s">
        <v>1015</v>
      </c>
      <c r="AX118" t="s">
        <v>223</v>
      </c>
      <c r="BA118" s="57">
        <v>46252.333333333336</v>
      </c>
      <c r="BB118" t="s">
        <v>10117</v>
      </c>
      <c r="BC118">
        <v>2026</v>
      </c>
      <c r="BD118">
        <v>8</v>
      </c>
      <c r="BE118">
        <v>18</v>
      </c>
      <c r="BF118" s="6">
        <f t="shared" si="3"/>
        <v>46252</v>
      </c>
      <c r="BG118">
        <f t="shared" si="4"/>
        <v>-0.33333333333575865</v>
      </c>
      <c r="BH118" t="str">
        <f t="shared" si="5"/>
        <v>COMPLY</v>
      </c>
      <c r="BI118" t="str">
        <f>VLOOKUP(H118,Sheet2!$A$1:$B$270,2,FALSE)</f>
        <v>NGANJUK</v>
      </c>
    </row>
    <row r="119" spans="1:61">
      <c r="A119">
        <v>118</v>
      </c>
      <c r="B119">
        <v>1002510139</v>
      </c>
      <c r="C119">
        <v>3</v>
      </c>
      <c r="D119" t="s">
        <v>38</v>
      </c>
      <c r="E119">
        <v>5</v>
      </c>
      <c r="F119" t="s">
        <v>250</v>
      </c>
      <c r="G119" t="s">
        <v>87</v>
      </c>
      <c r="H119" t="s">
        <v>362</v>
      </c>
      <c r="I119" t="s">
        <v>213</v>
      </c>
      <c r="J119" t="s">
        <v>214</v>
      </c>
      <c r="K119" t="s">
        <v>149</v>
      </c>
      <c r="L119" t="s">
        <v>215</v>
      </c>
      <c r="M119" t="s">
        <v>286</v>
      </c>
      <c r="N119" t="s">
        <v>216</v>
      </c>
      <c r="O119" s="57">
        <v>46239.465937499997</v>
      </c>
      <c r="P119" s="57">
        <v>46240.27175925926</v>
      </c>
      <c r="Q119">
        <v>69358957</v>
      </c>
      <c r="S119">
        <v>152707239187</v>
      </c>
      <c r="T119" t="s">
        <v>1749</v>
      </c>
      <c r="U119" t="s">
        <v>1750</v>
      </c>
      <c r="V119" t="s">
        <v>1751</v>
      </c>
      <c r="Z119">
        <v>112.521755062043</v>
      </c>
      <c r="AA119">
        <v>-7.8830795856101297</v>
      </c>
      <c r="AB119" t="s">
        <v>1752</v>
      </c>
      <c r="AC119" t="s">
        <v>217</v>
      </c>
      <c r="AL119" t="s">
        <v>218</v>
      </c>
      <c r="AM119" t="s">
        <v>1453</v>
      </c>
      <c r="AN119" t="s">
        <v>6</v>
      </c>
      <c r="AO119" s="57">
        <v>46150.475636574076</v>
      </c>
      <c r="AP119" s="57">
        <v>46240.333333333336</v>
      </c>
      <c r="AR119" t="s">
        <v>241</v>
      </c>
      <c r="AS119" t="s">
        <v>362</v>
      </c>
      <c r="AT119" t="s">
        <v>231</v>
      </c>
      <c r="AV119" t="s">
        <v>905</v>
      </c>
      <c r="AW119" t="s">
        <v>1045</v>
      </c>
      <c r="AX119" t="s">
        <v>223</v>
      </c>
      <c r="BA119" s="57">
        <v>46240.333333333336</v>
      </c>
      <c r="BB119" t="s">
        <v>1453</v>
      </c>
      <c r="BF119" s="6" t="e">
        <f t="shared" si="3"/>
        <v>#NUM!</v>
      </c>
      <c r="BG119" t="e">
        <f t="shared" si="4"/>
        <v>#NUM!</v>
      </c>
      <c r="BH119" t="e">
        <f t="shared" si="5"/>
        <v>#NUM!</v>
      </c>
      <c r="BI119" t="str">
        <f>VLOOKUP(H119,Sheet2!$A$1:$B$270,2,FALSE)</f>
        <v>BATU</v>
      </c>
    </row>
    <row r="120" spans="1:61">
      <c r="A120">
        <v>119</v>
      </c>
      <c r="B120">
        <v>1002527651</v>
      </c>
      <c r="C120">
        <v>3</v>
      </c>
      <c r="D120" t="s">
        <v>38</v>
      </c>
      <c r="E120">
        <v>5</v>
      </c>
      <c r="F120" t="s">
        <v>250</v>
      </c>
      <c r="G120" t="s">
        <v>91</v>
      </c>
      <c r="H120" t="s">
        <v>527</v>
      </c>
      <c r="I120" t="s">
        <v>213</v>
      </c>
      <c r="J120" t="s">
        <v>214</v>
      </c>
      <c r="K120" t="s">
        <v>149</v>
      </c>
      <c r="L120" t="s">
        <v>215</v>
      </c>
      <c r="M120" t="s">
        <v>76</v>
      </c>
      <c r="N120" t="s">
        <v>216</v>
      </c>
      <c r="O120" s="57">
        <v>46249.334675925929</v>
      </c>
      <c r="P120" s="57">
        <v>46249.590451388889</v>
      </c>
      <c r="Q120">
        <v>69366516</v>
      </c>
      <c r="S120">
        <v>152705283043</v>
      </c>
      <c r="T120" t="s">
        <v>10133</v>
      </c>
      <c r="U120" t="s">
        <v>10134</v>
      </c>
      <c r="V120" t="s">
        <v>10135</v>
      </c>
      <c r="Z120">
        <v>112.66377903521</v>
      </c>
      <c r="AA120">
        <v>-7.9703930955862399</v>
      </c>
      <c r="AB120" t="s">
        <v>10136</v>
      </c>
      <c r="AC120" t="s">
        <v>217</v>
      </c>
      <c r="AL120" t="s">
        <v>218</v>
      </c>
      <c r="AM120" t="s">
        <v>10137</v>
      </c>
      <c r="AN120" t="s">
        <v>6</v>
      </c>
      <c r="AO120" t="s">
        <v>10138</v>
      </c>
      <c r="AP120" s="57">
        <v>46250.333333333336</v>
      </c>
      <c r="AR120" t="s">
        <v>219</v>
      </c>
      <c r="AS120" t="s">
        <v>527</v>
      </c>
      <c r="AT120" t="s">
        <v>231</v>
      </c>
      <c r="AU120">
        <v>20260815</v>
      </c>
      <c r="AV120" t="s">
        <v>222</v>
      </c>
      <c r="AW120" t="s">
        <v>1018</v>
      </c>
      <c r="AX120" t="s">
        <v>223</v>
      </c>
      <c r="BA120" s="57">
        <v>46250.333333333336</v>
      </c>
      <c r="BB120" t="s">
        <v>10137</v>
      </c>
      <c r="BC120">
        <v>2026</v>
      </c>
      <c r="BD120">
        <v>8</v>
      </c>
      <c r="BE120">
        <v>15</v>
      </c>
      <c r="BF120" s="6">
        <f t="shared" si="3"/>
        <v>46249</v>
      </c>
      <c r="BG120">
        <f t="shared" si="4"/>
        <v>-1.3333333333357587</v>
      </c>
      <c r="BH120" t="str">
        <f t="shared" si="5"/>
        <v>COMPLY</v>
      </c>
      <c r="BI120" t="str">
        <f>VLOOKUP(H120,Sheet2!$A$1:$B$270,2,FALSE)</f>
        <v>MALANG</v>
      </c>
    </row>
    <row r="121" spans="1:61">
      <c r="A121">
        <v>120</v>
      </c>
      <c r="B121">
        <v>1002527772</v>
      </c>
      <c r="C121">
        <v>3</v>
      </c>
      <c r="D121" t="s">
        <v>55</v>
      </c>
      <c r="E121">
        <v>5</v>
      </c>
      <c r="F121" t="s">
        <v>228</v>
      </c>
      <c r="G121" t="s">
        <v>127</v>
      </c>
      <c r="H121" t="s">
        <v>229</v>
      </c>
      <c r="I121" t="s">
        <v>213</v>
      </c>
      <c r="J121" t="s">
        <v>214</v>
      </c>
      <c r="K121" t="s">
        <v>149</v>
      </c>
      <c r="L121" t="s">
        <v>215</v>
      </c>
      <c r="M121" t="s">
        <v>76</v>
      </c>
      <c r="N121" t="s">
        <v>216</v>
      </c>
      <c r="O121" s="57">
        <v>46249.39162037037</v>
      </c>
      <c r="P121" s="57">
        <v>46249.817488425928</v>
      </c>
      <c r="Q121">
        <v>69366605</v>
      </c>
      <c r="S121">
        <v>152426928203</v>
      </c>
      <c r="T121" t="s">
        <v>10143</v>
      </c>
      <c r="U121" t="s">
        <v>10144</v>
      </c>
      <c r="V121" t="s">
        <v>10145</v>
      </c>
      <c r="Z121">
        <v>113.43680329999999</v>
      </c>
      <c r="AA121">
        <v>-7.0336305000000001</v>
      </c>
      <c r="AB121" t="s">
        <v>10146</v>
      </c>
      <c r="AC121" t="s">
        <v>217</v>
      </c>
      <c r="AL121" t="s">
        <v>218</v>
      </c>
      <c r="AM121" t="s">
        <v>10147</v>
      </c>
      <c r="AN121" t="s">
        <v>6</v>
      </c>
      <c r="AO121" t="s">
        <v>9906</v>
      </c>
      <c r="AP121" s="57">
        <v>46252.333333333336</v>
      </c>
      <c r="AR121" t="s">
        <v>219</v>
      </c>
      <c r="AS121" t="s">
        <v>229</v>
      </c>
      <c r="AT121" t="s">
        <v>231</v>
      </c>
      <c r="AU121">
        <v>20260815</v>
      </c>
      <c r="AV121" t="s">
        <v>222</v>
      </c>
      <c r="AW121" t="s">
        <v>1021</v>
      </c>
      <c r="AX121" t="s">
        <v>223</v>
      </c>
      <c r="BA121" s="57">
        <v>46252.333333333336</v>
      </c>
      <c r="BB121" t="s">
        <v>10147</v>
      </c>
      <c r="BC121">
        <v>2026</v>
      </c>
      <c r="BD121">
        <v>8</v>
      </c>
      <c r="BE121">
        <v>15</v>
      </c>
      <c r="BF121" s="6">
        <f t="shared" si="3"/>
        <v>46249</v>
      </c>
      <c r="BG121">
        <f t="shared" si="4"/>
        <v>-3.3333333333357587</v>
      </c>
      <c r="BH121" t="str">
        <f t="shared" si="5"/>
        <v>COMPLY</v>
      </c>
      <c r="BI121" t="str">
        <f>VLOOKUP(H121,Sheet2!$A$1:$B$270,2,FALSE)</f>
        <v>MADURA</v>
      </c>
    </row>
    <row r="122" spans="1:61">
      <c r="A122">
        <v>121</v>
      </c>
      <c r="B122">
        <v>1002526988</v>
      </c>
      <c r="C122">
        <v>3</v>
      </c>
      <c r="D122" t="s">
        <v>38</v>
      </c>
      <c r="E122">
        <v>5</v>
      </c>
      <c r="F122" t="s">
        <v>92</v>
      </c>
      <c r="G122" t="s">
        <v>95</v>
      </c>
      <c r="H122" t="s">
        <v>478</v>
      </c>
      <c r="I122" t="s">
        <v>213</v>
      </c>
      <c r="J122" t="s">
        <v>214</v>
      </c>
      <c r="K122" t="s">
        <v>149</v>
      </c>
      <c r="L122" t="s">
        <v>215</v>
      </c>
      <c r="M122" t="s">
        <v>76</v>
      </c>
      <c r="N122" t="s">
        <v>216</v>
      </c>
      <c r="O122" s="57">
        <v>46248.65552083333</v>
      </c>
      <c r="P122" s="57">
        <v>46249.778182870374</v>
      </c>
      <c r="Q122">
        <v>69366271</v>
      </c>
      <c r="S122">
        <v>152614209521</v>
      </c>
      <c r="T122" t="s">
        <v>10148</v>
      </c>
      <c r="U122" t="s">
        <v>9137</v>
      </c>
      <c r="V122" t="s">
        <v>10149</v>
      </c>
      <c r="Z122">
        <v>111.371033079922</v>
      </c>
      <c r="AA122">
        <v>-7.9048101543606997</v>
      </c>
      <c r="AB122" t="s">
        <v>10150</v>
      </c>
      <c r="AC122" t="s">
        <v>217</v>
      </c>
      <c r="AL122" t="s">
        <v>218</v>
      </c>
      <c r="AM122" t="s">
        <v>10151</v>
      </c>
      <c r="AN122" t="s">
        <v>6</v>
      </c>
      <c r="AO122" t="s">
        <v>10152</v>
      </c>
      <c r="AP122" s="57">
        <v>46250.333333333336</v>
      </c>
      <c r="AR122" t="s">
        <v>219</v>
      </c>
      <c r="AS122" t="s">
        <v>478</v>
      </c>
      <c r="AT122" t="s">
        <v>231</v>
      </c>
      <c r="AU122">
        <v>20260815</v>
      </c>
      <c r="AV122" t="s">
        <v>222</v>
      </c>
      <c r="AW122" t="s">
        <v>1015</v>
      </c>
      <c r="AX122" t="s">
        <v>223</v>
      </c>
      <c r="BA122" s="57">
        <v>46250.333333333336</v>
      </c>
      <c r="BB122" t="s">
        <v>10151</v>
      </c>
      <c r="BC122">
        <v>2026</v>
      </c>
      <c r="BD122">
        <v>8</v>
      </c>
      <c r="BE122">
        <v>15</v>
      </c>
      <c r="BF122" s="6">
        <f t="shared" si="3"/>
        <v>46249</v>
      </c>
      <c r="BG122">
        <f t="shared" si="4"/>
        <v>-1.3333333333357587</v>
      </c>
      <c r="BH122" t="str">
        <f t="shared" si="5"/>
        <v>COMPLY</v>
      </c>
      <c r="BI122" t="str">
        <f>VLOOKUP(H122,Sheet2!$A$1:$B$270,2,FALSE)</f>
        <v>PONOROGO</v>
      </c>
    </row>
    <row r="123" spans="1:61">
      <c r="A123">
        <v>122</v>
      </c>
      <c r="B123">
        <v>1002532781</v>
      </c>
      <c r="C123">
        <v>3</v>
      </c>
      <c r="D123" t="s">
        <v>34</v>
      </c>
      <c r="E123">
        <v>5</v>
      </c>
      <c r="F123" t="s">
        <v>585</v>
      </c>
      <c r="G123" t="s">
        <v>86</v>
      </c>
      <c r="H123" t="s">
        <v>305</v>
      </c>
      <c r="I123" t="s">
        <v>213</v>
      </c>
      <c r="J123" t="s">
        <v>214</v>
      </c>
      <c r="K123" t="s">
        <v>149</v>
      </c>
      <c r="M123" t="s">
        <v>240</v>
      </c>
      <c r="N123" t="s">
        <v>216</v>
      </c>
      <c r="O123" s="57">
        <v>46252.480532407404</v>
      </c>
      <c r="P123" s="57">
        <v>46252.673622685186</v>
      </c>
      <c r="Q123">
        <v>69368809</v>
      </c>
      <c r="S123">
        <v>172416797738</v>
      </c>
      <c r="T123" t="s">
        <v>12876</v>
      </c>
      <c r="U123" t="s">
        <v>12877</v>
      </c>
      <c r="V123" t="s">
        <v>12878</v>
      </c>
      <c r="Z123">
        <v>115.1651785</v>
      </c>
      <c r="AA123">
        <v>-8.6729772999999994</v>
      </c>
      <c r="AB123" t="s">
        <v>12879</v>
      </c>
      <c r="AC123" t="s">
        <v>230</v>
      </c>
      <c r="AL123" t="s">
        <v>218</v>
      </c>
      <c r="AM123" t="s">
        <v>12880</v>
      </c>
      <c r="AN123" t="s">
        <v>6</v>
      </c>
      <c r="AO123" t="s">
        <v>12881</v>
      </c>
      <c r="AP123" s="57">
        <v>46253.541666666664</v>
      </c>
      <c r="AR123" t="s">
        <v>241</v>
      </c>
      <c r="AS123" t="s">
        <v>305</v>
      </c>
      <c r="AT123" t="s">
        <v>231</v>
      </c>
      <c r="AV123" t="s">
        <v>240</v>
      </c>
      <c r="AW123" t="s">
        <v>561</v>
      </c>
      <c r="AX123" t="s">
        <v>223</v>
      </c>
      <c r="BA123" s="57">
        <v>46253.541666666664</v>
      </c>
      <c r="BB123" t="s">
        <v>12880</v>
      </c>
      <c r="BF123" s="6" t="e">
        <f t="shared" si="3"/>
        <v>#NUM!</v>
      </c>
      <c r="BG123" t="e">
        <f t="shared" si="4"/>
        <v>#NUM!</v>
      </c>
      <c r="BH123" t="e">
        <f t="shared" si="5"/>
        <v>#NUM!</v>
      </c>
      <c r="BI123" t="str">
        <f>VLOOKUP(H123,Sheet2!$A$1:$B$270,2,FALSE)</f>
        <v>UBUNG</v>
      </c>
    </row>
    <row r="124" spans="1:61">
      <c r="A124">
        <v>123</v>
      </c>
      <c r="B124">
        <v>1002515671</v>
      </c>
      <c r="C124">
        <v>3</v>
      </c>
      <c r="D124" t="s">
        <v>34</v>
      </c>
      <c r="E124">
        <v>5</v>
      </c>
      <c r="F124" t="s">
        <v>573</v>
      </c>
      <c r="G124" t="s">
        <v>79</v>
      </c>
      <c r="H124" t="s">
        <v>471</v>
      </c>
      <c r="I124" t="s">
        <v>213</v>
      </c>
      <c r="J124" t="s">
        <v>214</v>
      </c>
      <c r="K124" t="s">
        <v>149</v>
      </c>
      <c r="M124" t="s">
        <v>76</v>
      </c>
      <c r="N124" t="s">
        <v>216</v>
      </c>
      <c r="O124" s="57">
        <v>46242.411863425928</v>
      </c>
      <c r="P124" s="57">
        <v>46244.313599537039</v>
      </c>
      <c r="Q124">
        <v>69359555</v>
      </c>
      <c r="S124">
        <v>172407213569</v>
      </c>
      <c r="T124" t="s">
        <v>3753</v>
      </c>
      <c r="U124" t="s">
        <v>3754</v>
      </c>
      <c r="V124" t="s">
        <v>4718</v>
      </c>
      <c r="Z124">
        <v>115.29658154569699</v>
      </c>
      <c r="AA124">
        <v>-8.5913484751015101</v>
      </c>
      <c r="AB124" t="s">
        <v>3756</v>
      </c>
      <c r="AC124" t="s">
        <v>230</v>
      </c>
      <c r="AL124" t="s">
        <v>218</v>
      </c>
      <c r="AM124" t="s">
        <v>4719</v>
      </c>
      <c r="AN124" t="s">
        <v>6</v>
      </c>
      <c r="AO124" s="57">
        <v>46242.413252314815</v>
      </c>
      <c r="AR124" t="s">
        <v>219</v>
      </c>
      <c r="AS124" t="s">
        <v>471</v>
      </c>
      <c r="AT124" t="s">
        <v>231</v>
      </c>
      <c r="AU124">
        <v>20260810</v>
      </c>
      <c r="AV124" t="s">
        <v>222</v>
      </c>
      <c r="AW124" t="s">
        <v>4720</v>
      </c>
      <c r="AX124" t="s">
        <v>223</v>
      </c>
      <c r="BA124" s="57">
        <v>46242.291666666664</v>
      </c>
      <c r="BB124" t="s">
        <v>4719</v>
      </c>
      <c r="BC124">
        <v>2026</v>
      </c>
      <c r="BD124">
        <v>8</v>
      </c>
      <c r="BE124">
        <v>10</v>
      </c>
      <c r="BF124" s="6">
        <f t="shared" si="3"/>
        <v>46244</v>
      </c>
      <c r="BG124">
        <f t="shared" si="4"/>
        <v>1.7083333333357587</v>
      </c>
      <c r="BH124" t="str">
        <f t="shared" si="5"/>
        <v>NOT COMPLY</v>
      </c>
      <c r="BI124" t="str">
        <f>VLOOKUP(H124,Sheet2!$A$1:$B$270,2,FALSE)</f>
        <v>GIANYAR</v>
      </c>
    </row>
    <row r="125" spans="1:61">
      <c r="A125">
        <v>124</v>
      </c>
      <c r="B125">
        <v>1002523023</v>
      </c>
      <c r="C125">
        <v>3</v>
      </c>
      <c r="D125" t="s">
        <v>49</v>
      </c>
      <c r="E125">
        <v>4</v>
      </c>
      <c r="F125" t="s">
        <v>246</v>
      </c>
      <c r="G125" t="s">
        <v>247</v>
      </c>
      <c r="H125" t="s">
        <v>925</v>
      </c>
      <c r="I125" t="s">
        <v>213</v>
      </c>
      <c r="J125" t="s">
        <v>214</v>
      </c>
      <c r="K125" t="s">
        <v>149</v>
      </c>
      <c r="L125" t="s">
        <v>215</v>
      </c>
      <c r="M125" t="s">
        <v>76</v>
      </c>
      <c r="N125" t="s">
        <v>216</v>
      </c>
      <c r="O125" s="57">
        <v>46246.720092592594</v>
      </c>
      <c r="P125" s="57">
        <v>46247.778819444444</v>
      </c>
      <c r="Q125">
        <v>69364575</v>
      </c>
      <c r="S125">
        <v>142406122726</v>
      </c>
      <c r="T125" t="s">
        <v>8006</v>
      </c>
      <c r="U125" t="s">
        <v>8007</v>
      </c>
      <c r="V125" t="s">
        <v>8008</v>
      </c>
      <c r="Z125">
        <v>110.42590800000001</v>
      </c>
      <c r="AA125">
        <v>-6.9833369999999997</v>
      </c>
      <c r="AB125" t="s">
        <v>8009</v>
      </c>
      <c r="AC125" t="s">
        <v>237</v>
      </c>
      <c r="AL125" t="s">
        <v>218</v>
      </c>
      <c r="AM125" t="s">
        <v>8010</v>
      </c>
      <c r="AN125" t="s">
        <v>6</v>
      </c>
      <c r="AO125" s="57">
        <v>46364.736030092594</v>
      </c>
      <c r="AP125" s="57">
        <v>46247.625</v>
      </c>
      <c r="AR125" t="s">
        <v>219</v>
      </c>
      <c r="AS125" t="s">
        <v>925</v>
      </c>
      <c r="AT125" t="s">
        <v>231</v>
      </c>
      <c r="AU125">
        <v>20260813</v>
      </c>
      <c r="AV125" t="s">
        <v>222</v>
      </c>
      <c r="AW125" t="s">
        <v>938</v>
      </c>
      <c r="AX125" t="s">
        <v>223</v>
      </c>
      <c r="BA125" s="57">
        <v>46247.625</v>
      </c>
      <c r="BB125" t="s">
        <v>8010</v>
      </c>
      <c r="BC125">
        <v>2026</v>
      </c>
      <c r="BD125">
        <v>8</v>
      </c>
      <c r="BE125">
        <v>13</v>
      </c>
      <c r="BF125" s="6">
        <f t="shared" si="3"/>
        <v>46247</v>
      </c>
      <c r="BG125">
        <f t="shared" si="4"/>
        <v>-0.625</v>
      </c>
      <c r="BH125" t="str">
        <f t="shared" si="5"/>
        <v>COMPLY</v>
      </c>
      <c r="BI125" t="e">
        <f>VLOOKUP(H125,Sheet2!$A$1:$B$270,2,FALSE)</f>
        <v>#N/A</v>
      </c>
    </row>
    <row r="126" spans="1:61">
      <c r="A126">
        <v>125</v>
      </c>
      <c r="B126">
        <v>1002518162</v>
      </c>
      <c r="C126">
        <v>3</v>
      </c>
      <c r="D126" t="s">
        <v>42</v>
      </c>
      <c r="E126">
        <v>5</v>
      </c>
      <c r="F126" t="s">
        <v>233</v>
      </c>
      <c r="G126" t="s">
        <v>101</v>
      </c>
      <c r="H126" t="s">
        <v>263</v>
      </c>
      <c r="I126" t="s">
        <v>213</v>
      </c>
      <c r="J126" t="s">
        <v>214</v>
      </c>
      <c r="K126" t="s">
        <v>149</v>
      </c>
      <c r="M126" t="s">
        <v>76</v>
      </c>
      <c r="N126" t="s">
        <v>216</v>
      </c>
      <c r="O126" s="57">
        <v>46244.624675925923</v>
      </c>
      <c r="P126" s="57">
        <v>46245.848298611112</v>
      </c>
      <c r="Q126">
        <v>69362597</v>
      </c>
      <c r="S126">
        <v>152316230486</v>
      </c>
      <c r="T126" t="s">
        <v>6325</v>
      </c>
      <c r="U126" t="s">
        <v>6326</v>
      </c>
      <c r="V126" t="s">
        <v>7032</v>
      </c>
      <c r="Z126">
        <v>112.7381491</v>
      </c>
      <c r="AA126">
        <v>-7.4524578999999997</v>
      </c>
      <c r="AB126" t="s">
        <v>6327</v>
      </c>
      <c r="AC126" t="s">
        <v>230</v>
      </c>
      <c r="AL126" t="s">
        <v>218</v>
      </c>
      <c r="AM126" t="s">
        <v>7033</v>
      </c>
      <c r="AN126" t="s">
        <v>6</v>
      </c>
      <c r="AO126" s="57">
        <v>46303.631851851853</v>
      </c>
      <c r="AP126" s="57">
        <v>46246.625</v>
      </c>
      <c r="AR126" t="s">
        <v>219</v>
      </c>
      <c r="AS126" t="s">
        <v>263</v>
      </c>
      <c r="AT126" t="s">
        <v>231</v>
      </c>
      <c r="AU126">
        <v>20260811</v>
      </c>
      <c r="AV126" t="s">
        <v>222</v>
      </c>
      <c r="AW126" t="s">
        <v>560</v>
      </c>
      <c r="AX126" t="s">
        <v>223</v>
      </c>
      <c r="BA126" s="57">
        <v>46246.625</v>
      </c>
      <c r="BB126" t="s">
        <v>7033</v>
      </c>
      <c r="BC126">
        <v>2026</v>
      </c>
      <c r="BD126">
        <v>8</v>
      </c>
      <c r="BE126">
        <v>11</v>
      </c>
      <c r="BF126" s="6">
        <f t="shared" si="3"/>
        <v>46245</v>
      </c>
      <c r="BG126">
        <f t="shared" si="4"/>
        <v>-1.625</v>
      </c>
      <c r="BH126" t="str">
        <f t="shared" si="5"/>
        <v>COMPLY</v>
      </c>
      <c r="BI126" t="str">
        <f>VLOOKUP(H126,Sheet2!$A$1:$B$270,2,FALSE)</f>
        <v>SIDOARJO</v>
      </c>
    </row>
    <row r="127" spans="1:61">
      <c r="A127">
        <v>126</v>
      </c>
      <c r="B127">
        <v>1002530873</v>
      </c>
      <c r="C127">
        <v>3</v>
      </c>
      <c r="D127" t="s">
        <v>55</v>
      </c>
      <c r="E127">
        <v>5</v>
      </c>
      <c r="F127" t="s">
        <v>228</v>
      </c>
      <c r="G127" t="s">
        <v>127</v>
      </c>
      <c r="H127" t="s">
        <v>432</v>
      </c>
      <c r="I127" t="s">
        <v>213</v>
      </c>
      <c r="J127" t="s">
        <v>214</v>
      </c>
      <c r="K127" t="s">
        <v>149</v>
      </c>
      <c r="M127" t="s">
        <v>76</v>
      </c>
      <c r="N127" t="s">
        <v>216</v>
      </c>
      <c r="O127" s="57">
        <v>46251.55568287037</v>
      </c>
      <c r="P127" s="57">
        <v>46251.876076388886</v>
      </c>
      <c r="Q127">
        <v>69366655</v>
      </c>
      <c r="S127">
        <v>152427203170</v>
      </c>
      <c r="T127" t="s">
        <v>10159</v>
      </c>
      <c r="U127" t="s">
        <v>10160</v>
      </c>
      <c r="V127" t="s">
        <v>10161</v>
      </c>
      <c r="Z127">
        <v>113.59093443</v>
      </c>
      <c r="AA127">
        <v>-7.0442166090000002</v>
      </c>
      <c r="AB127" t="s">
        <v>10162</v>
      </c>
      <c r="AC127" t="s">
        <v>230</v>
      </c>
      <c r="AL127" t="s">
        <v>218</v>
      </c>
      <c r="AM127" t="s">
        <v>10163</v>
      </c>
      <c r="AN127" t="s">
        <v>6</v>
      </c>
      <c r="AO127" t="s">
        <v>10041</v>
      </c>
      <c r="AR127" t="s">
        <v>219</v>
      </c>
      <c r="AS127" t="s">
        <v>432</v>
      </c>
      <c r="AT127" t="s">
        <v>221</v>
      </c>
      <c r="AU127">
        <v>20260817</v>
      </c>
      <c r="AV127" t="s">
        <v>222</v>
      </c>
      <c r="AW127" t="s">
        <v>634</v>
      </c>
      <c r="AX127" t="s">
        <v>223</v>
      </c>
      <c r="BA127" s="57">
        <v>46251.291666666664</v>
      </c>
      <c r="BB127" t="s">
        <v>10163</v>
      </c>
      <c r="BC127">
        <v>2026</v>
      </c>
      <c r="BD127">
        <v>8</v>
      </c>
      <c r="BE127">
        <v>17</v>
      </c>
      <c r="BF127" s="6">
        <f t="shared" si="3"/>
        <v>46251</v>
      </c>
      <c r="BG127">
        <f t="shared" si="4"/>
        <v>-0.29166666666424135</v>
      </c>
      <c r="BH127" t="str">
        <f t="shared" si="5"/>
        <v>COMPLY</v>
      </c>
      <c r="BI127" t="str">
        <f>VLOOKUP(H127,Sheet2!$A$1:$B$270,2,FALSE)</f>
        <v>MADURA</v>
      </c>
    </row>
    <row r="128" spans="1:61">
      <c r="A128">
        <v>127</v>
      </c>
      <c r="B128">
        <v>1002516497</v>
      </c>
      <c r="C128">
        <v>3</v>
      </c>
      <c r="D128" t="s">
        <v>49</v>
      </c>
      <c r="E128">
        <v>4</v>
      </c>
      <c r="F128" t="s">
        <v>252</v>
      </c>
      <c r="G128" t="s">
        <v>255</v>
      </c>
      <c r="H128" t="s">
        <v>912</v>
      </c>
      <c r="I128" t="s">
        <v>213</v>
      </c>
      <c r="J128" t="s">
        <v>214</v>
      </c>
      <c r="K128" t="s">
        <v>149</v>
      </c>
      <c r="L128" t="s">
        <v>215</v>
      </c>
      <c r="M128" t="s">
        <v>76</v>
      </c>
      <c r="N128" t="s">
        <v>216</v>
      </c>
      <c r="O128" s="57">
        <v>46243.561759259261</v>
      </c>
      <c r="P128" s="57">
        <v>46245.542766203704</v>
      </c>
      <c r="Q128">
        <v>69361868</v>
      </c>
      <c r="S128">
        <v>146282105146</v>
      </c>
      <c r="T128" t="s">
        <v>3544</v>
      </c>
      <c r="U128" t="s">
        <v>4745</v>
      </c>
      <c r="V128" t="s">
        <v>4746</v>
      </c>
      <c r="Z128">
        <v>109.1667286</v>
      </c>
      <c r="AA128">
        <v>-6.9461591</v>
      </c>
      <c r="AB128" t="s">
        <v>4747</v>
      </c>
      <c r="AC128" t="s">
        <v>237</v>
      </c>
      <c r="AL128" t="s">
        <v>218</v>
      </c>
      <c r="AM128" t="s">
        <v>4748</v>
      </c>
      <c r="AN128" t="s">
        <v>6</v>
      </c>
      <c r="AO128" s="57">
        <v>46273.569282407407</v>
      </c>
      <c r="AP128" s="57">
        <v>46244.541666666664</v>
      </c>
      <c r="AR128" t="s">
        <v>219</v>
      </c>
      <c r="AS128" t="s">
        <v>912</v>
      </c>
      <c r="AT128" t="s">
        <v>231</v>
      </c>
      <c r="AU128">
        <v>20260811</v>
      </c>
      <c r="AV128" t="s">
        <v>222</v>
      </c>
      <c r="AW128" t="s">
        <v>1018</v>
      </c>
      <c r="AX128" t="s">
        <v>223</v>
      </c>
      <c r="BA128" s="57">
        <v>46244.541666666664</v>
      </c>
      <c r="BB128" t="s">
        <v>4748</v>
      </c>
      <c r="BC128">
        <v>2026</v>
      </c>
      <c r="BD128">
        <v>8</v>
      </c>
      <c r="BE128">
        <v>11</v>
      </c>
      <c r="BF128" s="6">
        <f t="shared" si="3"/>
        <v>46245</v>
      </c>
      <c r="BG128">
        <f t="shared" si="4"/>
        <v>0.45833333333575865</v>
      </c>
      <c r="BH128" t="str">
        <f t="shared" si="5"/>
        <v>COMPLY</v>
      </c>
      <c r="BI128" t="e">
        <f>VLOOKUP(H128,Sheet2!$A$1:$B$270,2,FALSE)</f>
        <v>#N/A</v>
      </c>
    </row>
    <row r="129" spans="1:61">
      <c r="A129">
        <v>128</v>
      </c>
      <c r="B129">
        <v>1002528006</v>
      </c>
      <c r="C129">
        <v>3</v>
      </c>
      <c r="D129" t="s">
        <v>51</v>
      </c>
      <c r="E129">
        <v>4</v>
      </c>
      <c r="F129" t="s">
        <v>273</v>
      </c>
      <c r="G129" t="s">
        <v>273</v>
      </c>
      <c r="H129" t="s">
        <v>946</v>
      </c>
      <c r="I129" t="s">
        <v>213</v>
      </c>
      <c r="J129" t="s">
        <v>214</v>
      </c>
      <c r="K129" t="s">
        <v>149</v>
      </c>
      <c r="L129" t="s">
        <v>215</v>
      </c>
      <c r="M129" t="s">
        <v>76</v>
      </c>
      <c r="N129" t="s">
        <v>216</v>
      </c>
      <c r="O129" s="57">
        <v>46249.464537037034</v>
      </c>
      <c r="P129" s="57">
        <v>46250.364247685182</v>
      </c>
      <c r="Q129">
        <v>69366733</v>
      </c>
      <c r="S129">
        <v>142401146052</v>
      </c>
      <c r="T129" t="s">
        <v>10169</v>
      </c>
      <c r="U129" t="s">
        <v>10170</v>
      </c>
      <c r="V129" t="s">
        <v>10171</v>
      </c>
      <c r="Z129">
        <v>110.83404899999999</v>
      </c>
      <c r="AA129">
        <v>-6.8470230000000001</v>
      </c>
      <c r="AB129" t="s">
        <v>10172</v>
      </c>
      <c r="AC129" t="s">
        <v>237</v>
      </c>
      <c r="AL129" t="s">
        <v>218</v>
      </c>
      <c r="AM129" t="s">
        <v>10173</v>
      </c>
      <c r="AN129" t="s">
        <v>6</v>
      </c>
      <c r="AO129" t="s">
        <v>10174</v>
      </c>
      <c r="AP129" s="57">
        <v>46250.333333333336</v>
      </c>
      <c r="AR129" t="s">
        <v>219</v>
      </c>
      <c r="AS129" t="s">
        <v>946</v>
      </c>
      <c r="AT129" t="s">
        <v>231</v>
      </c>
      <c r="AU129">
        <v>20260816</v>
      </c>
      <c r="AV129" t="s">
        <v>222</v>
      </c>
      <c r="AW129" t="s">
        <v>1018</v>
      </c>
      <c r="AX129" t="s">
        <v>223</v>
      </c>
      <c r="BA129" s="57">
        <v>46250.333333333336</v>
      </c>
      <c r="BB129" t="s">
        <v>10173</v>
      </c>
      <c r="BC129">
        <v>2026</v>
      </c>
      <c r="BD129">
        <v>8</v>
      </c>
      <c r="BE129">
        <v>16</v>
      </c>
      <c r="BF129" s="6">
        <f t="shared" si="3"/>
        <v>46250</v>
      </c>
      <c r="BG129">
        <f t="shared" si="4"/>
        <v>-0.33333333333575865</v>
      </c>
      <c r="BH129" t="str">
        <f t="shared" si="5"/>
        <v>COMPLY</v>
      </c>
      <c r="BI129" t="e">
        <f>VLOOKUP(H129,Sheet2!$A$1:$B$270,2,FALSE)</f>
        <v>#N/A</v>
      </c>
    </row>
    <row r="130" spans="1:61">
      <c r="A130">
        <v>129</v>
      </c>
      <c r="B130">
        <v>1002521302</v>
      </c>
      <c r="C130">
        <v>3</v>
      </c>
      <c r="D130" t="s">
        <v>49</v>
      </c>
      <c r="E130">
        <v>4</v>
      </c>
      <c r="F130" t="s">
        <v>252</v>
      </c>
      <c r="G130" t="s">
        <v>554</v>
      </c>
      <c r="H130" t="s">
        <v>558</v>
      </c>
      <c r="I130" t="s">
        <v>213</v>
      </c>
      <c r="J130" t="s">
        <v>214</v>
      </c>
      <c r="K130" t="s">
        <v>149</v>
      </c>
      <c r="M130" t="s">
        <v>76</v>
      </c>
      <c r="N130" t="s">
        <v>216</v>
      </c>
      <c r="O130" s="57">
        <v>46246.375752314816</v>
      </c>
      <c r="P130" s="57">
        <v>46246.47583333333</v>
      </c>
      <c r="Q130">
        <v>69362673</v>
      </c>
      <c r="S130">
        <v>142278112670</v>
      </c>
      <c r="T130" t="s">
        <v>6278</v>
      </c>
      <c r="U130" t="s">
        <v>8019</v>
      </c>
      <c r="V130" t="s">
        <v>8020</v>
      </c>
      <c r="Z130">
        <v>109.332272</v>
      </c>
      <c r="AA130">
        <v>-6.9066729999999996</v>
      </c>
      <c r="AB130" t="s">
        <v>6281</v>
      </c>
      <c r="AC130" t="s">
        <v>226</v>
      </c>
      <c r="AL130" t="s">
        <v>218</v>
      </c>
      <c r="AM130" t="s">
        <v>8021</v>
      </c>
      <c r="AN130" t="s">
        <v>6</v>
      </c>
      <c r="AO130" s="57">
        <v>46364.382175925923</v>
      </c>
      <c r="AR130" t="s">
        <v>219</v>
      </c>
      <c r="AS130" t="s">
        <v>558</v>
      </c>
      <c r="AT130" t="s">
        <v>231</v>
      </c>
      <c r="AU130">
        <v>20260812</v>
      </c>
      <c r="AV130" t="s">
        <v>222</v>
      </c>
      <c r="AW130" t="s">
        <v>561</v>
      </c>
      <c r="AX130" t="s">
        <v>223</v>
      </c>
      <c r="BA130" s="57">
        <v>46246.291666666664</v>
      </c>
      <c r="BB130" t="s">
        <v>8021</v>
      </c>
      <c r="BC130">
        <v>2026</v>
      </c>
      <c r="BD130">
        <v>8</v>
      </c>
      <c r="BE130">
        <v>12</v>
      </c>
      <c r="BF130" s="6">
        <f t="shared" si="3"/>
        <v>46246</v>
      </c>
      <c r="BG130">
        <f t="shared" si="4"/>
        <v>-0.29166666666424135</v>
      </c>
      <c r="BH130" t="str">
        <f t="shared" si="5"/>
        <v>COMPLY</v>
      </c>
      <c r="BI130" t="e">
        <f>VLOOKUP(H130,Sheet2!$A$1:$B$270,2,FALSE)</f>
        <v>#N/A</v>
      </c>
    </row>
    <row r="131" spans="1:61">
      <c r="A131">
        <v>130</v>
      </c>
      <c r="B131">
        <v>1002516121</v>
      </c>
      <c r="C131">
        <v>3</v>
      </c>
      <c r="D131" t="s">
        <v>38</v>
      </c>
      <c r="E131">
        <v>5</v>
      </c>
      <c r="F131" t="s">
        <v>92</v>
      </c>
      <c r="G131" t="s">
        <v>95</v>
      </c>
      <c r="H131" t="s">
        <v>245</v>
      </c>
      <c r="I131" t="s">
        <v>213</v>
      </c>
      <c r="J131" t="s">
        <v>214</v>
      </c>
      <c r="K131" t="s">
        <v>149</v>
      </c>
      <c r="L131" t="s">
        <v>215</v>
      </c>
      <c r="M131" t="s">
        <v>76</v>
      </c>
      <c r="N131" t="s">
        <v>216</v>
      </c>
      <c r="O131" s="57">
        <v>46242.662453703706</v>
      </c>
      <c r="P131" s="57">
        <v>46244.787604166668</v>
      </c>
      <c r="Q131">
        <v>69361560</v>
      </c>
      <c r="S131">
        <v>152604231078</v>
      </c>
      <c r="T131" t="s">
        <v>4755</v>
      </c>
      <c r="U131" t="s">
        <v>4756</v>
      </c>
      <c r="V131" t="s">
        <v>4757</v>
      </c>
      <c r="Z131">
        <v>111.496</v>
      </c>
      <c r="AA131">
        <v>-7.8552780000000002</v>
      </c>
      <c r="AB131" t="s">
        <v>4758</v>
      </c>
      <c r="AC131" t="s">
        <v>237</v>
      </c>
      <c r="AL131" t="s">
        <v>218</v>
      </c>
      <c r="AM131" t="s">
        <v>4759</v>
      </c>
      <c r="AN131" t="s">
        <v>6</v>
      </c>
      <c r="AO131" s="57">
        <v>46242.673530092594</v>
      </c>
      <c r="AP131" s="57">
        <v>46244.333333333336</v>
      </c>
      <c r="AR131" t="s">
        <v>219</v>
      </c>
      <c r="AS131" t="s">
        <v>245</v>
      </c>
      <c r="AT131" t="s">
        <v>231</v>
      </c>
      <c r="AU131">
        <v>20260810</v>
      </c>
      <c r="AV131" t="s">
        <v>222</v>
      </c>
      <c r="AW131" t="s">
        <v>1014</v>
      </c>
      <c r="AX131" t="s">
        <v>223</v>
      </c>
      <c r="BA131" s="57">
        <v>46244.333333333336</v>
      </c>
      <c r="BB131" t="s">
        <v>4759</v>
      </c>
      <c r="BC131">
        <v>2026</v>
      </c>
      <c r="BD131">
        <v>8</v>
      </c>
      <c r="BE131">
        <v>10</v>
      </c>
      <c r="BF131" s="6">
        <f t="shared" ref="BF131:BF194" si="6">DATE(BC131,BD131,BE131)</f>
        <v>46244</v>
      </c>
      <c r="BG131">
        <f t="shared" ref="BG131:BG194" si="7">BF131-BA131</f>
        <v>-0.33333333333575865</v>
      </c>
      <c r="BH131" t="str">
        <f t="shared" ref="BH131:BH194" si="8">IF(BG131=1,"COMPLY",IF(BG131&lt;1,"COMPLY","NOT COMPLY"))</f>
        <v>COMPLY</v>
      </c>
      <c r="BI131" t="str">
        <f>VLOOKUP(H131,Sheet2!$A$1:$B$270,2,FALSE)</f>
        <v>PONOROGO</v>
      </c>
    </row>
    <row r="132" spans="1:61">
      <c r="A132">
        <v>131</v>
      </c>
      <c r="B132">
        <v>1002526151</v>
      </c>
      <c r="C132">
        <v>3</v>
      </c>
      <c r="D132" t="s">
        <v>55</v>
      </c>
      <c r="E132">
        <v>5</v>
      </c>
      <c r="F132" t="s">
        <v>313</v>
      </c>
      <c r="G132" t="s">
        <v>124</v>
      </c>
      <c r="H132" t="s">
        <v>315</v>
      </c>
      <c r="I132" t="s">
        <v>213</v>
      </c>
      <c r="J132" t="s">
        <v>214</v>
      </c>
      <c r="K132" t="s">
        <v>149</v>
      </c>
      <c r="L132" t="s">
        <v>215</v>
      </c>
      <c r="M132" t="s">
        <v>76</v>
      </c>
      <c r="N132" t="s">
        <v>216</v>
      </c>
      <c r="O132" s="57">
        <v>46248.476342592592</v>
      </c>
      <c r="P132" s="57">
        <v>46252.661111111112</v>
      </c>
      <c r="Q132">
        <v>69365904</v>
      </c>
      <c r="S132">
        <v>152308243039</v>
      </c>
      <c r="T132" t="s">
        <v>10175</v>
      </c>
      <c r="U132" t="s">
        <v>10176</v>
      </c>
      <c r="V132" t="s">
        <v>10177</v>
      </c>
      <c r="Z132">
        <v>112.74893830000001</v>
      </c>
      <c r="AA132">
        <v>-7.3290492999999897</v>
      </c>
      <c r="AB132" t="s">
        <v>10178</v>
      </c>
      <c r="AC132" t="s">
        <v>237</v>
      </c>
      <c r="AL132" t="s">
        <v>218</v>
      </c>
      <c r="AM132" t="s">
        <v>10179</v>
      </c>
      <c r="AN132" t="s">
        <v>6</v>
      </c>
      <c r="AO132" t="s">
        <v>10053</v>
      </c>
      <c r="AP132" s="57">
        <v>46252.333333333336</v>
      </c>
      <c r="AR132" t="s">
        <v>219</v>
      </c>
      <c r="AS132" t="s">
        <v>315</v>
      </c>
      <c r="AT132" t="s">
        <v>231</v>
      </c>
      <c r="AU132">
        <v>20260818</v>
      </c>
      <c r="AV132" t="s">
        <v>222</v>
      </c>
      <c r="AW132" t="s">
        <v>1027</v>
      </c>
      <c r="AX132" t="s">
        <v>223</v>
      </c>
      <c r="BA132" s="57">
        <v>46252.333333333336</v>
      </c>
      <c r="BB132" t="s">
        <v>10179</v>
      </c>
      <c r="BC132">
        <v>2026</v>
      </c>
      <c r="BD132">
        <v>8</v>
      </c>
      <c r="BE132">
        <v>18</v>
      </c>
      <c r="BF132" s="6">
        <f t="shared" si="6"/>
        <v>46252</v>
      </c>
      <c r="BG132">
        <f t="shared" si="7"/>
        <v>-0.33333333333575865</v>
      </c>
      <c r="BH132" t="str">
        <f t="shared" si="8"/>
        <v>COMPLY</v>
      </c>
      <c r="BI132" t="str">
        <f>VLOOKUP(H132,Sheet2!$A$1:$B$270,2,FALSE)</f>
        <v>SURABAYA SELATAN</v>
      </c>
    </row>
    <row r="133" spans="1:61">
      <c r="A133">
        <v>132</v>
      </c>
      <c r="B133">
        <v>1002533852</v>
      </c>
      <c r="C133">
        <v>3</v>
      </c>
      <c r="D133" t="s">
        <v>38</v>
      </c>
      <c r="E133">
        <v>5</v>
      </c>
      <c r="F133" t="s">
        <v>250</v>
      </c>
      <c r="G133" t="s">
        <v>91</v>
      </c>
      <c r="H133" t="s">
        <v>524</v>
      </c>
      <c r="I133" t="s">
        <v>213</v>
      </c>
      <c r="J133" t="s">
        <v>214</v>
      </c>
      <c r="K133" t="s">
        <v>149</v>
      </c>
      <c r="L133" t="s">
        <v>215</v>
      </c>
      <c r="M133" t="s">
        <v>240</v>
      </c>
      <c r="N133" t="s">
        <v>216</v>
      </c>
      <c r="O133" s="57">
        <v>46252.645798611113</v>
      </c>
      <c r="P133" s="57">
        <v>46252.647476851853</v>
      </c>
      <c r="Q133">
        <v>69369257</v>
      </c>
      <c r="S133">
        <v>152712204546</v>
      </c>
      <c r="T133" t="s">
        <v>12882</v>
      </c>
      <c r="U133" t="s">
        <v>12883</v>
      </c>
      <c r="V133" t="s">
        <v>12884</v>
      </c>
      <c r="Z133">
        <v>112.825447</v>
      </c>
      <c r="AA133">
        <v>-8.2024685000000002</v>
      </c>
      <c r="AB133" t="s">
        <v>12885</v>
      </c>
      <c r="AC133" t="s">
        <v>237</v>
      </c>
      <c r="AL133" t="s">
        <v>218</v>
      </c>
      <c r="AM133" t="s">
        <v>12886</v>
      </c>
      <c r="AN133" t="s">
        <v>6</v>
      </c>
      <c r="AO133" t="s">
        <v>12887</v>
      </c>
      <c r="AP133" s="57">
        <v>46253.541666666664</v>
      </c>
      <c r="AR133" t="s">
        <v>241</v>
      </c>
      <c r="AS133" t="s">
        <v>524</v>
      </c>
      <c r="AT133" t="s">
        <v>231</v>
      </c>
      <c r="AV133" t="s">
        <v>240</v>
      </c>
      <c r="AW133" t="s">
        <v>12837</v>
      </c>
      <c r="AX133" t="s">
        <v>223</v>
      </c>
      <c r="BA133" s="57">
        <v>46253.541666666664</v>
      </c>
      <c r="BB133" t="s">
        <v>12886</v>
      </c>
      <c r="BF133" s="6" t="e">
        <f t="shared" si="6"/>
        <v>#NUM!</v>
      </c>
      <c r="BG133" t="e">
        <f t="shared" si="7"/>
        <v>#NUM!</v>
      </c>
      <c r="BH133" t="e">
        <f t="shared" si="8"/>
        <v>#NUM!</v>
      </c>
      <c r="BI133" t="str">
        <f>VLOOKUP(H133,Sheet2!$A$1:$B$270,2,FALSE)</f>
        <v>MALANG</v>
      </c>
    </row>
    <row r="134" spans="1:61">
      <c r="A134">
        <v>133</v>
      </c>
      <c r="B134">
        <v>1002508718</v>
      </c>
      <c r="C134">
        <v>3</v>
      </c>
      <c r="D134" t="s">
        <v>49</v>
      </c>
      <c r="E134">
        <v>4</v>
      </c>
      <c r="F134" t="s">
        <v>246</v>
      </c>
      <c r="G134" t="s">
        <v>549</v>
      </c>
      <c r="H134" t="s">
        <v>928</v>
      </c>
      <c r="I134" t="s">
        <v>213</v>
      </c>
      <c r="J134" t="s">
        <v>214</v>
      </c>
      <c r="K134" t="s">
        <v>149</v>
      </c>
      <c r="M134" t="s">
        <v>76</v>
      </c>
      <c r="N134" t="s">
        <v>216</v>
      </c>
      <c r="O134" s="57">
        <v>46238.629155092596</v>
      </c>
      <c r="P134" s="57">
        <v>46240.364606481482</v>
      </c>
      <c r="Q134">
        <v>69358418</v>
      </c>
      <c r="R134">
        <v>2946100062</v>
      </c>
      <c r="S134">
        <v>146457106321</v>
      </c>
      <c r="T134" t="s">
        <v>949</v>
      </c>
      <c r="U134" t="s">
        <v>1822</v>
      </c>
      <c r="V134" t="s">
        <v>1823</v>
      </c>
      <c r="Z134">
        <v>110.24616</v>
      </c>
      <c r="AA134">
        <v>-6.9547477000000004</v>
      </c>
      <c r="AB134" t="s">
        <v>1824</v>
      </c>
      <c r="AC134" t="s">
        <v>226</v>
      </c>
      <c r="AL134" t="s">
        <v>218</v>
      </c>
      <c r="AM134" t="s">
        <v>1825</v>
      </c>
      <c r="AN134" t="s">
        <v>6</v>
      </c>
      <c r="AO134" s="57">
        <v>46120.632395833331</v>
      </c>
      <c r="AP134" s="57">
        <v>46239.625</v>
      </c>
      <c r="AR134" t="s">
        <v>219</v>
      </c>
      <c r="AS134" t="s">
        <v>928</v>
      </c>
      <c r="AT134" t="s">
        <v>231</v>
      </c>
      <c r="AU134">
        <v>20260806</v>
      </c>
      <c r="AV134" t="s">
        <v>222</v>
      </c>
      <c r="AW134" t="s">
        <v>561</v>
      </c>
      <c r="AX134" t="s">
        <v>223</v>
      </c>
      <c r="BA134" s="57">
        <v>46239.625</v>
      </c>
      <c r="BB134" t="s">
        <v>1825</v>
      </c>
      <c r="BC134">
        <v>2026</v>
      </c>
      <c r="BD134">
        <v>8</v>
      </c>
      <c r="BE134">
        <v>6</v>
      </c>
      <c r="BF134" s="6">
        <f t="shared" si="6"/>
        <v>46240</v>
      </c>
      <c r="BG134">
        <f t="shared" si="7"/>
        <v>0.375</v>
      </c>
      <c r="BH134" t="str">
        <f t="shared" si="8"/>
        <v>COMPLY</v>
      </c>
      <c r="BI134" t="e">
        <f>VLOOKUP(H134,Sheet2!$A$1:$B$270,2,FALSE)</f>
        <v>#N/A</v>
      </c>
    </row>
    <row r="135" spans="1:61">
      <c r="A135">
        <v>134</v>
      </c>
      <c r="B135">
        <v>1002515972</v>
      </c>
      <c r="C135">
        <v>3</v>
      </c>
      <c r="D135" t="s">
        <v>38</v>
      </c>
      <c r="E135">
        <v>5</v>
      </c>
      <c r="F135" t="s">
        <v>92</v>
      </c>
      <c r="G135" t="s">
        <v>94</v>
      </c>
      <c r="H135" t="s">
        <v>533</v>
      </c>
      <c r="I135" t="s">
        <v>213</v>
      </c>
      <c r="J135" t="s">
        <v>214</v>
      </c>
      <c r="K135" t="s">
        <v>149</v>
      </c>
      <c r="L135" t="s">
        <v>215</v>
      </c>
      <c r="M135" t="s">
        <v>76</v>
      </c>
      <c r="N135" t="s">
        <v>216</v>
      </c>
      <c r="O135" s="57">
        <v>46242.570104166669</v>
      </c>
      <c r="P135" s="57">
        <v>46243.829548611109</v>
      </c>
      <c r="Q135">
        <v>69361486</v>
      </c>
      <c r="S135">
        <v>152633207493</v>
      </c>
      <c r="T135" t="s">
        <v>4760</v>
      </c>
      <c r="U135" t="s">
        <v>4761</v>
      </c>
      <c r="V135" t="s">
        <v>4762</v>
      </c>
      <c r="Z135">
        <v>111.24202486127599</v>
      </c>
      <c r="AA135">
        <v>-7.6868839813697099</v>
      </c>
      <c r="AB135" t="s">
        <v>4763</v>
      </c>
      <c r="AC135" t="s">
        <v>217</v>
      </c>
      <c r="AL135" t="s">
        <v>218</v>
      </c>
      <c r="AM135" t="s">
        <v>4764</v>
      </c>
      <c r="AN135" t="s">
        <v>6</v>
      </c>
      <c r="AO135" s="57">
        <v>46242.579872685186</v>
      </c>
      <c r="AP135" s="57">
        <v>46243.541666666664</v>
      </c>
      <c r="AR135" t="s">
        <v>219</v>
      </c>
      <c r="AS135" t="s">
        <v>533</v>
      </c>
      <c r="AT135" t="s">
        <v>231</v>
      </c>
      <c r="AU135">
        <v>20260809</v>
      </c>
      <c r="AV135" t="s">
        <v>222</v>
      </c>
      <c r="AW135" t="s">
        <v>1010</v>
      </c>
      <c r="AX135" t="s">
        <v>223</v>
      </c>
      <c r="BA135" s="57">
        <v>46243.541666666664</v>
      </c>
      <c r="BB135" t="s">
        <v>4764</v>
      </c>
      <c r="BC135">
        <v>2026</v>
      </c>
      <c r="BD135">
        <v>8</v>
      </c>
      <c r="BE135">
        <v>9</v>
      </c>
      <c r="BF135" s="6">
        <f t="shared" si="6"/>
        <v>46243</v>
      </c>
      <c r="BG135">
        <f t="shared" si="7"/>
        <v>-0.54166666666424135</v>
      </c>
      <c r="BH135" t="str">
        <f t="shared" si="8"/>
        <v>COMPLY</v>
      </c>
      <c r="BI135" t="str">
        <f>VLOOKUP(H135,Sheet2!$A$1:$B$270,2,FALSE)</f>
        <v>MADIUN</v>
      </c>
    </row>
    <row r="136" spans="1:61">
      <c r="A136">
        <v>135</v>
      </c>
      <c r="B136">
        <v>1002532896</v>
      </c>
      <c r="C136">
        <v>3</v>
      </c>
      <c r="D136" t="s">
        <v>59</v>
      </c>
      <c r="E136">
        <v>4</v>
      </c>
      <c r="F136" t="s">
        <v>567</v>
      </c>
      <c r="G136" t="s">
        <v>609</v>
      </c>
      <c r="H136" t="s">
        <v>936</v>
      </c>
      <c r="I136" t="s">
        <v>213</v>
      </c>
      <c r="J136" t="s">
        <v>214</v>
      </c>
      <c r="K136" t="s">
        <v>149</v>
      </c>
      <c r="L136" t="s">
        <v>215</v>
      </c>
      <c r="M136" t="s">
        <v>240</v>
      </c>
      <c r="N136" t="s">
        <v>216</v>
      </c>
      <c r="O136" s="57">
        <v>46252.497870370367</v>
      </c>
      <c r="P136" s="57">
        <v>46252.498622685183</v>
      </c>
      <c r="Q136">
        <v>69368864</v>
      </c>
      <c r="S136">
        <v>146113147045</v>
      </c>
      <c r="T136" t="s">
        <v>12888</v>
      </c>
      <c r="U136" t="s">
        <v>12889</v>
      </c>
      <c r="V136" t="s">
        <v>12890</v>
      </c>
      <c r="Z136">
        <v>110.3559393</v>
      </c>
      <c r="AA136">
        <v>-7.7862329999999904</v>
      </c>
      <c r="AB136" t="s">
        <v>12891</v>
      </c>
      <c r="AC136" t="s">
        <v>237</v>
      </c>
      <c r="AL136" t="s">
        <v>218</v>
      </c>
      <c r="AM136" t="s">
        <v>12892</v>
      </c>
      <c r="AN136" t="s">
        <v>6</v>
      </c>
      <c r="AO136" t="s">
        <v>12893</v>
      </c>
      <c r="AP136" s="57">
        <v>46253.333333333336</v>
      </c>
      <c r="AR136" t="s">
        <v>241</v>
      </c>
      <c r="AS136" t="s">
        <v>936</v>
      </c>
      <c r="AT136" t="s">
        <v>231</v>
      </c>
      <c r="AV136" t="s">
        <v>240</v>
      </c>
      <c r="AW136" t="s">
        <v>1012</v>
      </c>
      <c r="AX136" t="s">
        <v>223</v>
      </c>
      <c r="BA136" s="57">
        <v>46253.333333333336</v>
      </c>
      <c r="BB136" t="s">
        <v>12892</v>
      </c>
      <c r="BF136" s="6" t="e">
        <f t="shared" si="6"/>
        <v>#NUM!</v>
      </c>
      <c r="BG136" t="e">
        <f t="shared" si="7"/>
        <v>#NUM!</v>
      </c>
      <c r="BH136" t="e">
        <f t="shared" si="8"/>
        <v>#NUM!</v>
      </c>
      <c r="BI136" t="e">
        <f>VLOOKUP(H136,Sheet2!$A$1:$B$270,2,FALSE)</f>
        <v>#N/A</v>
      </c>
    </row>
    <row r="137" spans="1:61">
      <c r="A137">
        <v>136</v>
      </c>
      <c r="B137">
        <v>1002511881</v>
      </c>
      <c r="C137">
        <v>3</v>
      </c>
      <c r="D137" t="s">
        <v>51</v>
      </c>
      <c r="E137">
        <v>4</v>
      </c>
      <c r="F137" t="s">
        <v>273</v>
      </c>
      <c r="G137" t="s">
        <v>273</v>
      </c>
      <c r="H137" t="s">
        <v>946</v>
      </c>
      <c r="I137" t="s">
        <v>213</v>
      </c>
      <c r="J137" t="s">
        <v>214</v>
      </c>
      <c r="K137" t="s">
        <v>149</v>
      </c>
      <c r="L137" t="s">
        <v>215</v>
      </c>
      <c r="M137" t="s">
        <v>76</v>
      </c>
      <c r="N137" t="s">
        <v>216</v>
      </c>
      <c r="O137" s="57">
        <v>46240.452037037037</v>
      </c>
      <c r="P137" s="57">
        <v>46241.657222222224</v>
      </c>
      <c r="Q137">
        <v>69359765</v>
      </c>
      <c r="S137">
        <v>142401145984</v>
      </c>
      <c r="T137" t="s">
        <v>1841</v>
      </c>
      <c r="U137" t="s">
        <v>1842</v>
      </c>
      <c r="V137" t="s">
        <v>1843</v>
      </c>
      <c r="Z137">
        <v>110.8797488</v>
      </c>
      <c r="AA137">
        <v>-6.8147047000000001</v>
      </c>
      <c r="AB137" t="s">
        <v>1844</v>
      </c>
      <c r="AC137" t="s">
        <v>237</v>
      </c>
      <c r="AL137" t="s">
        <v>218</v>
      </c>
      <c r="AM137" t="s">
        <v>1845</v>
      </c>
      <c r="AN137" t="s">
        <v>6</v>
      </c>
      <c r="AO137" s="57">
        <v>46181.455231481479</v>
      </c>
      <c r="AP137" s="57">
        <v>46241.333333333336</v>
      </c>
      <c r="AR137" t="s">
        <v>219</v>
      </c>
      <c r="AS137" t="s">
        <v>946</v>
      </c>
      <c r="AT137" t="s">
        <v>231</v>
      </c>
      <c r="AU137">
        <v>20260807</v>
      </c>
      <c r="AV137" t="s">
        <v>222</v>
      </c>
      <c r="AW137" t="s">
        <v>1024</v>
      </c>
      <c r="AX137" t="s">
        <v>223</v>
      </c>
      <c r="BA137" s="57">
        <v>46241.333333333336</v>
      </c>
      <c r="BB137" t="s">
        <v>1845</v>
      </c>
      <c r="BC137">
        <v>2026</v>
      </c>
      <c r="BD137">
        <v>8</v>
      </c>
      <c r="BE137">
        <v>7</v>
      </c>
      <c r="BF137" s="6">
        <f t="shared" si="6"/>
        <v>46241</v>
      </c>
      <c r="BG137">
        <f t="shared" si="7"/>
        <v>-0.33333333333575865</v>
      </c>
      <c r="BH137" t="str">
        <f t="shared" si="8"/>
        <v>COMPLY</v>
      </c>
      <c r="BI137" t="e">
        <f>VLOOKUP(H137,Sheet2!$A$1:$B$270,2,FALSE)</f>
        <v>#N/A</v>
      </c>
    </row>
    <row r="138" spans="1:61">
      <c r="A138">
        <v>137</v>
      </c>
      <c r="B138">
        <v>1002516658</v>
      </c>
      <c r="C138">
        <v>3</v>
      </c>
      <c r="D138" t="s">
        <v>49</v>
      </c>
      <c r="E138">
        <v>4</v>
      </c>
      <c r="F138" t="s">
        <v>252</v>
      </c>
      <c r="G138" t="s">
        <v>929</v>
      </c>
      <c r="H138" t="s">
        <v>4775</v>
      </c>
      <c r="I138" t="s">
        <v>213</v>
      </c>
      <c r="J138" t="s">
        <v>214</v>
      </c>
      <c r="K138" t="s">
        <v>149</v>
      </c>
      <c r="L138" t="s">
        <v>215</v>
      </c>
      <c r="M138" t="s">
        <v>76</v>
      </c>
      <c r="N138" t="s">
        <v>216</v>
      </c>
      <c r="O138" s="57">
        <v>46243.818032407406</v>
      </c>
      <c r="P138" s="57">
        <v>46244.700046296297</v>
      </c>
      <c r="Q138">
        <v>69362010</v>
      </c>
      <c r="S138">
        <v>142200200880</v>
      </c>
      <c r="T138" t="s">
        <v>4776</v>
      </c>
      <c r="U138" t="s">
        <v>6333</v>
      </c>
      <c r="V138" t="s">
        <v>4777</v>
      </c>
      <c r="Z138">
        <v>109.90411400000001</v>
      </c>
      <c r="AA138">
        <v>-6.9839830000000003</v>
      </c>
      <c r="AB138" t="s">
        <v>4778</v>
      </c>
      <c r="AC138" t="s">
        <v>237</v>
      </c>
      <c r="AL138" t="s">
        <v>218</v>
      </c>
      <c r="AM138" t="s">
        <v>4779</v>
      </c>
      <c r="AN138" t="s">
        <v>6</v>
      </c>
      <c r="AO138" s="57">
        <v>46273.819409722222</v>
      </c>
      <c r="AP138" s="57">
        <v>46245.333333333336</v>
      </c>
      <c r="AR138" t="s">
        <v>219</v>
      </c>
      <c r="AS138" t="s">
        <v>4775</v>
      </c>
      <c r="AT138" t="s">
        <v>231</v>
      </c>
      <c r="AU138">
        <v>20260810</v>
      </c>
      <c r="AV138" t="s">
        <v>222</v>
      </c>
      <c r="AW138" t="s">
        <v>1014</v>
      </c>
      <c r="AX138" t="s">
        <v>223</v>
      </c>
      <c r="BA138" s="57">
        <v>46245.333333333336</v>
      </c>
      <c r="BB138" t="s">
        <v>4779</v>
      </c>
      <c r="BC138">
        <v>2026</v>
      </c>
      <c r="BD138">
        <v>8</v>
      </c>
      <c r="BE138">
        <v>10</v>
      </c>
      <c r="BF138" s="6">
        <f t="shared" si="6"/>
        <v>46244</v>
      </c>
      <c r="BG138">
        <f t="shared" si="7"/>
        <v>-1.3333333333357587</v>
      </c>
      <c r="BH138" t="str">
        <f t="shared" si="8"/>
        <v>COMPLY</v>
      </c>
      <c r="BI138" t="e">
        <f>VLOOKUP(H138,Sheet2!$A$1:$B$270,2,FALSE)</f>
        <v>#N/A</v>
      </c>
    </row>
    <row r="139" spans="1:61">
      <c r="A139">
        <v>138</v>
      </c>
      <c r="B139">
        <v>1002506038</v>
      </c>
      <c r="C139">
        <v>3</v>
      </c>
      <c r="D139" t="s">
        <v>45</v>
      </c>
      <c r="E139">
        <v>5</v>
      </c>
      <c r="F139" t="s">
        <v>211</v>
      </c>
      <c r="G139" t="s">
        <v>112</v>
      </c>
      <c r="H139" t="s">
        <v>244</v>
      </c>
      <c r="I139" t="s">
        <v>213</v>
      </c>
      <c r="J139" t="s">
        <v>214</v>
      </c>
      <c r="K139" t="s">
        <v>149</v>
      </c>
      <c r="M139" t="s">
        <v>76</v>
      </c>
      <c r="N139" t="s">
        <v>216</v>
      </c>
      <c r="O139" s="57">
        <v>46237.545381944445</v>
      </c>
      <c r="P139" s="57">
        <v>46237.881643518522</v>
      </c>
      <c r="Q139">
        <v>69356809</v>
      </c>
      <c r="S139">
        <v>172605804076</v>
      </c>
      <c r="T139" t="s">
        <v>1851</v>
      </c>
      <c r="U139" t="s">
        <v>1852</v>
      </c>
      <c r="V139" t="s">
        <v>1853</v>
      </c>
      <c r="Z139">
        <v>116.1636649</v>
      </c>
      <c r="AA139">
        <v>-8.5731260999999996</v>
      </c>
      <c r="AB139" t="s">
        <v>1854</v>
      </c>
      <c r="AC139" t="s">
        <v>290</v>
      </c>
      <c r="AL139" t="s">
        <v>218</v>
      </c>
      <c r="AM139" t="s">
        <v>1855</v>
      </c>
      <c r="AN139" t="s">
        <v>6</v>
      </c>
      <c r="AO139" s="57">
        <v>46089.549050925925</v>
      </c>
      <c r="AR139" t="s">
        <v>219</v>
      </c>
      <c r="AS139" t="s">
        <v>244</v>
      </c>
      <c r="AT139" t="s">
        <v>231</v>
      </c>
      <c r="AU139">
        <v>20260803</v>
      </c>
      <c r="AV139" t="s">
        <v>222</v>
      </c>
      <c r="AW139" t="s">
        <v>591</v>
      </c>
      <c r="AX139" t="s">
        <v>223</v>
      </c>
      <c r="BA139" s="57">
        <v>46237.291666666664</v>
      </c>
      <c r="BB139" t="s">
        <v>1855</v>
      </c>
      <c r="BC139">
        <v>2026</v>
      </c>
      <c r="BD139">
        <v>8</v>
      </c>
      <c r="BE139">
        <v>3</v>
      </c>
      <c r="BF139" s="6">
        <f t="shared" si="6"/>
        <v>46237</v>
      </c>
      <c r="BG139">
        <f t="shared" si="7"/>
        <v>-0.29166666666424135</v>
      </c>
      <c r="BH139" t="str">
        <f t="shared" si="8"/>
        <v>COMPLY</v>
      </c>
      <c r="BI139" t="str">
        <f>VLOOKUP(H139,Sheet2!$A$1:$B$270,2,FALSE)</f>
        <v>MATARAM</v>
      </c>
    </row>
    <row r="140" spans="1:61">
      <c r="A140">
        <v>139</v>
      </c>
      <c r="B140">
        <v>1002504505</v>
      </c>
      <c r="C140">
        <v>3</v>
      </c>
      <c r="D140" t="s">
        <v>55</v>
      </c>
      <c r="E140">
        <v>5</v>
      </c>
      <c r="F140" t="s">
        <v>228</v>
      </c>
      <c r="G140" t="s">
        <v>121</v>
      </c>
      <c r="H140" t="s">
        <v>284</v>
      </c>
      <c r="I140" t="s">
        <v>213</v>
      </c>
      <c r="J140" t="s">
        <v>214</v>
      </c>
      <c r="K140" t="s">
        <v>149</v>
      </c>
      <c r="L140" t="s">
        <v>215</v>
      </c>
      <c r="M140" t="s">
        <v>575</v>
      </c>
      <c r="N140" t="s">
        <v>216</v>
      </c>
      <c r="O140" s="57">
        <v>46235.511759259258</v>
      </c>
      <c r="P140" s="57">
        <v>46240.427870370368</v>
      </c>
      <c r="Q140">
        <v>69356710</v>
      </c>
      <c r="S140">
        <v>152437905567</v>
      </c>
      <c r="T140" t="s">
        <v>1856</v>
      </c>
      <c r="U140" t="s">
        <v>1857</v>
      </c>
      <c r="V140" t="s">
        <v>1858</v>
      </c>
      <c r="Z140">
        <v>113.146657124161</v>
      </c>
      <c r="AA140">
        <v>-6.9156510451016402</v>
      </c>
      <c r="AB140" t="s">
        <v>1859</v>
      </c>
      <c r="AC140" t="s">
        <v>217</v>
      </c>
      <c r="AL140" t="s">
        <v>218</v>
      </c>
      <c r="AM140" t="s">
        <v>1860</v>
      </c>
      <c r="AN140" t="s">
        <v>6</v>
      </c>
      <c r="AO140" s="57">
        <v>46030.517465277779</v>
      </c>
      <c r="AP140" s="57">
        <v>46236.541666666664</v>
      </c>
      <c r="AQ140" t="s">
        <v>248</v>
      </c>
      <c r="AR140" t="s">
        <v>14</v>
      </c>
      <c r="AS140" t="s">
        <v>284</v>
      </c>
      <c r="AT140" t="s">
        <v>221</v>
      </c>
      <c r="AV140" t="s">
        <v>1861</v>
      </c>
      <c r="AW140" t="s">
        <v>979</v>
      </c>
      <c r="AX140" t="s">
        <v>223</v>
      </c>
      <c r="BA140" s="57">
        <v>46236.541666666664</v>
      </c>
      <c r="BB140" t="s">
        <v>1860</v>
      </c>
      <c r="BF140" s="6" t="e">
        <f t="shared" si="6"/>
        <v>#NUM!</v>
      </c>
      <c r="BG140" t="e">
        <f t="shared" si="7"/>
        <v>#NUM!</v>
      </c>
      <c r="BH140" t="e">
        <f t="shared" si="8"/>
        <v>#NUM!</v>
      </c>
      <c r="BI140" t="str">
        <f>VLOOKUP(H140,Sheet2!$A$1:$B$270,2,FALSE)</f>
        <v>MADURA</v>
      </c>
    </row>
    <row r="141" spans="1:61">
      <c r="A141">
        <v>140</v>
      </c>
      <c r="B141">
        <v>1002514804</v>
      </c>
      <c r="C141">
        <v>3</v>
      </c>
      <c r="D141" t="s">
        <v>42</v>
      </c>
      <c r="E141">
        <v>5</v>
      </c>
      <c r="F141" t="s">
        <v>233</v>
      </c>
      <c r="G141" t="s">
        <v>101</v>
      </c>
      <c r="H141" t="s">
        <v>390</v>
      </c>
      <c r="I141" t="s">
        <v>213</v>
      </c>
      <c r="J141" t="s">
        <v>214</v>
      </c>
      <c r="K141" t="s">
        <v>149</v>
      </c>
      <c r="M141" t="s">
        <v>76</v>
      </c>
      <c r="N141" t="s">
        <v>216</v>
      </c>
      <c r="O141" s="57">
        <v>46241.596261574072</v>
      </c>
      <c r="P141" s="57">
        <v>46242.83902777778</v>
      </c>
      <c r="Q141">
        <v>69360870</v>
      </c>
      <c r="S141">
        <v>152317261828</v>
      </c>
      <c r="T141" t="s">
        <v>4450</v>
      </c>
      <c r="U141" t="s">
        <v>4451</v>
      </c>
      <c r="V141" t="s">
        <v>4781</v>
      </c>
      <c r="Z141">
        <v>112.73942409999999</v>
      </c>
      <c r="AA141">
        <v>-7.4124081000000004</v>
      </c>
      <c r="AB141" t="s">
        <v>4453</v>
      </c>
      <c r="AC141" t="s">
        <v>230</v>
      </c>
      <c r="AL141" t="s">
        <v>218</v>
      </c>
      <c r="AM141" t="s">
        <v>4782</v>
      </c>
      <c r="AN141" t="s">
        <v>6</v>
      </c>
      <c r="AO141" s="57">
        <v>46211.601087962961</v>
      </c>
      <c r="AP141" s="57">
        <v>46242.541666666664</v>
      </c>
      <c r="AR141" t="s">
        <v>219</v>
      </c>
      <c r="AS141" t="s">
        <v>390</v>
      </c>
      <c r="AT141" t="s">
        <v>231</v>
      </c>
      <c r="AU141">
        <v>20260808</v>
      </c>
      <c r="AV141" t="s">
        <v>222</v>
      </c>
      <c r="AW141" t="s">
        <v>561</v>
      </c>
      <c r="AX141" t="s">
        <v>223</v>
      </c>
      <c r="BA141" s="57">
        <v>46242.541666666664</v>
      </c>
      <c r="BB141" t="s">
        <v>4782</v>
      </c>
      <c r="BC141">
        <v>2026</v>
      </c>
      <c r="BD141">
        <v>8</v>
      </c>
      <c r="BE141">
        <v>8</v>
      </c>
      <c r="BF141" s="6">
        <f t="shared" si="6"/>
        <v>46242</v>
      </c>
      <c r="BG141">
        <f t="shared" si="7"/>
        <v>-0.54166666666424135</v>
      </c>
      <c r="BH141" t="str">
        <f t="shared" si="8"/>
        <v>COMPLY</v>
      </c>
      <c r="BI141" t="str">
        <f>VLOOKUP(H141,Sheet2!$A$1:$B$270,2,FALSE)</f>
        <v>SIDOARJO</v>
      </c>
    </row>
    <row r="142" spans="1:61">
      <c r="A142">
        <v>141</v>
      </c>
      <c r="B142">
        <v>1002507588</v>
      </c>
      <c r="C142">
        <v>3</v>
      </c>
      <c r="D142" t="s">
        <v>42</v>
      </c>
      <c r="E142">
        <v>5</v>
      </c>
      <c r="F142" t="s">
        <v>233</v>
      </c>
      <c r="G142" t="s">
        <v>103</v>
      </c>
      <c r="H142" t="s">
        <v>401</v>
      </c>
      <c r="I142" t="s">
        <v>213</v>
      </c>
      <c r="J142" t="s">
        <v>214</v>
      </c>
      <c r="K142" t="s">
        <v>149</v>
      </c>
      <c r="M142" t="s">
        <v>76</v>
      </c>
      <c r="N142" t="s">
        <v>216</v>
      </c>
      <c r="O142" s="57">
        <v>46238.457858796297</v>
      </c>
      <c r="P142" s="57">
        <v>46238.64271990741</v>
      </c>
      <c r="Q142">
        <v>69358105</v>
      </c>
      <c r="S142">
        <v>152318240368</v>
      </c>
      <c r="T142" t="s">
        <v>1865</v>
      </c>
      <c r="U142" t="s">
        <v>1518</v>
      </c>
      <c r="V142" t="s">
        <v>1866</v>
      </c>
      <c r="Z142">
        <v>112.2322135</v>
      </c>
      <c r="AA142">
        <v>-7.5205311000000004</v>
      </c>
      <c r="AB142" t="s">
        <v>1867</v>
      </c>
      <c r="AC142" t="s">
        <v>230</v>
      </c>
      <c r="AL142" t="s">
        <v>218</v>
      </c>
      <c r="AM142" t="s">
        <v>1868</v>
      </c>
      <c r="AN142" t="s">
        <v>6</v>
      </c>
      <c r="AO142" s="57">
        <v>46120.465902777774</v>
      </c>
      <c r="AP142" s="57">
        <v>46239.333333333336</v>
      </c>
      <c r="AR142" t="s">
        <v>219</v>
      </c>
      <c r="AS142" t="s">
        <v>401</v>
      </c>
      <c r="AT142" t="s">
        <v>231</v>
      </c>
      <c r="AU142">
        <v>20260804</v>
      </c>
      <c r="AV142" t="s">
        <v>222</v>
      </c>
      <c r="AW142" t="s">
        <v>561</v>
      </c>
      <c r="AX142" t="s">
        <v>223</v>
      </c>
      <c r="BA142" s="57">
        <v>46239.333333333336</v>
      </c>
      <c r="BB142" t="s">
        <v>1868</v>
      </c>
      <c r="BC142">
        <v>2026</v>
      </c>
      <c r="BD142">
        <v>8</v>
      </c>
      <c r="BE142">
        <v>4</v>
      </c>
      <c r="BF142" s="6">
        <f t="shared" si="6"/>
        <v>46238</v>
      </c>
      <c r="BG142">
        <f t="shared" si="7"/>
        <v>-1.3333333333357587</v>
      </c>
      <c r="BH142" t="str">
        <f t="shared" si="8"/>
        <v>COMPLY</v>
      </c>
      <c r="BI142" t="str">
        <f>VLOOKUP(H142,Sheet2!$A$1:$B$270,2,FALSE)</f>
        <v>MOJOKERTO</v>
      </c>
    </row>
    <row r="143" spans="1:61">
      <c r="A143">
        <v>142</v>
      </c>
      <c r="B143">
        <v>1002529597</v>
      </c>
      <c r="C143">
        <v>3</v>
      </c>
      <c r="D143" t="s">
        <v>45</v>
      </c>
      <c r="E143">
        <v>5</v>
      </c>
      <c r="F143" t="s">
        <v>211</v>
      </c>
      <c r="G143" t="s">
        <v>116</v>
      </c>
      <c r="H143" t="s">
        <v>359</v>
      </c>
      <c r="I143" t="s">
        <v>213</v>
      </c>
      <c r="J143" t="s">
        <v>214</v>
      </c>
      <c r="K143" t="s">
        <v>149</v>
      </c>
      <c r="L143" t="s">
        <v>215</v>
      </c>
      <c r="M143" t="s">
        <v>76</v>
      </c>
      <c r="N143" t="s">
        <v>216</v>
      </c>
      <c r="O143" s="57">
        <v>46250.53261574074</v>
      </c>
      <c r="P143" s="57">
        <v>46251.567673611113</v>
      </c>
      <c r="Q143">
        <v>69367478</v>
      </c>
      <c r="S143">
        <v>172620205045</v>
      </c>
      <c r="T143" t="s">
        <v>10186</v>
      </c>
      <c r="U143" t="s">
        <v>10187</v>
      </c>
      <c r="V143" t="s">
        <v>10188</v>
      </c>
      <c r="Z143">
        <v>116.48018695414</v>
      </c>
      <c r="AA143">
        <v>-8.6257967192345202</v>
      </c>
      <c r="AB143" t="s">
        <v>10189</v>
      </c>
      <c r="AC143" t="s">
        <v>217</v>
      </c>
      <c r="AL143" t="s">
        <v>218</v>
      </c>
      <c r="AM143" t="s">
        <v>10190</v>
      </c>
      <c r="AN143" t="s">
        <v>6</v>
      </c>
      <c r="AO143" t="s">
        <v>10191</v>
      </c>
      <c r="AP143" s="57">
        <v>46252.625</v>
      </c>
      <c r="AR143" t="s">
        <v>219</v>
      </c>
      <c r="AS143" t="s">
        <v>359</v>
      </c>
      <c r="AT143" t="s">
        <v>231</v>
      </c>
      <c r="AU143">
        <v>20260817</v>
      </c>
      <c r="AV143" t="s">
        <v>222</v>
      </c>
      <c r="AW143" t="s">
        <v>1021</v>
      </c>
      <c r="AX143" t="s">
        <v>223</v>
      </c>
      <c r="BA143" s="57">
        <v>46252.625</v>
      </c>
      <c r="BB143" t="s">
        <v>10190</v>
      </c>
      <c r="BC143">
        <v>2026</v>
      </c>
      <c r="BD143">
        <v>8</v>
      </c>
      <c r="BE143">
        <v>17</v>
      </c>
      <c r="BF143" s="6">
        <f t="shared" si="6"/>
        <v>46251</v>
      </c>
      <c r="BG143">
        <f t="shared" si="7"/>
        <v>-1.625</v>
      </c>
      <c r="BH143" t="str">
        <f t="shared" si="8"/>
        <v>COMPLY</v>
      </c>
      <c r="BI143" t="str">
        <f>VLOOKUP(H143,Sheet2!$A$1:$B$270,2,FALSE)</f>
        <v>SELONG</v>
      </c>
    </row>
    <row r="144" spans="1:61">
      <c r="A144">
        <v>143</v>
      </c>
      <c r="B144">
        <v>1002527973</v>
      </c>
      <c r="C144">
        <v>3</v>
      </c>
      <c r="D144" t="s">
        <v>49</v>
      </c>
      <c r="E144">
        <v>4</v>
      </c>
      <c r="F144" t="s">
        <v>252</v>
      </c>
      <c r="G144" t="s">
        <v>553</v>
      </c>
      <c r="H144" t="s">
        <v>968</v>
      </c>
      <c r="I144" t="s">
        <v>213</v>
      </c>
      <c r="J144" t="s">
        <v>214</v>
      </c>
      <c r="K144" t="s">
        <v>149</v>
      </c>
      <c r="L144" t="s">
        <v>215</v>
      </c>
      <c r="M144" t="s">
        <v>76</v>
      </c>
      <c r="N144" t="s">
        <v>216</v>
      </c>
      <c r="O144" s="57">
        <v>46249.4534375</v>
      </c>
      <c r="P144" s="57">
        <v>46250.564780092594</v>
      </c>
      <c r="Q144">
        <v>69366698</v>
      </c>
      <c r="S144">
        <v>146284106938</v>
      </c>
      <c r="T144" t="s">
        <v>10192</v>
      </c>
      <c r="U144" t="s">
        <v>10193</v>
      </c>
      <c r="V144" t="s">
        <v>10194</v>
      </c>
      <c r="Z144">
        <v>109.007748500631</v>
      </c>
      <c r="AA144">
        <v>-7.0123112490177597</v>
      </c>
      <c r="AB144" t="s">
        <v>10195</v>
      </c>
      <c r="AC144" t="s">
        <v>217</v>
      </c>
      <c r="AL144" t="s">
        <v>218</v>
      </c>
      <c r="AM144" t="s">
        <v>10196</v>
      </c>
      <c r="AN144" t="s">
        <v>6</v>
      </c>
      <c r="AO144" t="s">
        <v>9807</v>
      </c>
      <c r="AP144" s="57">
        <v>46252.333333333336</v>
      </c>
      <c r="AR144" t="s">
        <v>219</v>
      </c>
      <c r="AS144" t="s">
        <v>968</v>
      </c>
      <c r="AT144" t="s">
        <v>231</v>
      </c>
      <c r="AU144">
        <v>20260816</v>
      </c>
      <c r="AV144" t="s">
        <v>222</v>
      </c>
      <c r="AW144" t="s">
        <v>938</v>
      </c>
      <c r="AX144" t="s">
        <v>223</v>
      </c>
      <c r="BA144" s="57">
        <v>46252.333333333336</v>
      </c>
      <c r="BB144" t="s">
        <v>10196</v>
      </c>
      <c r="BC144">
        <v>2026</v>
      </c>
      <c r="BD144">
        <v>8</v>
      </c>
      <c r="BE144">
        <v>16</v>
      </c>
      <c r="BF144" s="6">
        <f t="shared" si="6"/>
        <v>46250</v>
      </c>
      <c r="BG144">
        <f t="shared" si="7"/>
        <v>-2.3333333333357587</v>
      </c>
      <c r="BH144" t="str">
        <f t="shared" si="8"/>
        <v>COMPLY</v>
      </c>
      <c r="BI144" t="e">
        <f>VLOOKUP(H144,Sheet2!$A$1:$B$270,2,FALSE)</f>
        <v>#N/A</v>
      </c>
    </row>
    <row r="145" spans="1:61">
      <c r="A145">
        <v>144</v>
      </c>
      <c r="B145">
        <v>1002530701</v>
      </c>
      <c r="C145">
        <v>3</v>
      </c>
      <c r="D145" t="s">
        <v>38</v>
      </c>
      <c r="E145">
        <v>5</v>
      </c>
      <c r="F145" t="s">
        <v>90</v>
      </c>
      <c r="G145" t="s">
        <v>90</v>
      </c>
      <c r="H145" t="s">
        <v>392</v>
      </c>
      <c r="I145" t="s">
        <v>213</v>
      </c>
      <c r="J145" t="s">
        <v>214</v>
      </c>
      <c r="K145" t="s">
        <v>149</v>
      </c>
      <c r="L145" t="s">
        <v>215</v>
      </c>
      <c r="M145" t="s">
        <v>76</v>
      </c>
      <c r="N145" t="s">
        <v>216</v>
      </c>
      <c r="O145" s="57">
        <v>46251.487453703703</v>
      </c>
      <c r="P145" s="57">
        <v>46252.560335648152</v>
      </c>
      <c r="Q145">
        <v>69367978</v>
      </c>
      <c r="S145">
        <v>152626204674</v>
      </c>
      <c r="T145" t="s">
        <v>10197</v>
      </c>
      <c r="U145" t="s">
        <v>10198</v>
      </c>
      <c r="V145" t="s">
        <v>10199</v>
      </c>
      <c r="Z145">
        <v>112.03375495970199</v>
      </c>
      <c r="AA145">
        <v>-7.9514891111655999</v>
      </c>
      <c r="AB145" t="s">
        <v>10200</v>
      </c>
      <c r="AC145" t="s">
        <v>217</v>
      </c>
      <c r="AL145" t="s">
        <v>218</v>
      </c>
      <c r="AM145" t="s">
        <v>10201</v>
      </c>
      <c r="AN145" t="s">
        <v>6</v>
      </c>
      <c r="AO145" t="s">
        <v>10118</v>
      </c>
      <c r="AP145" s="57">
        <v>46252.333333333336</v>
      </c>
      <c r="AR145" t="s">
        <v>219</v>
      </c>
      <c r="AS145" t="s">
        <v>392</v>
      </c>
      <c r="AT145" t="s">
        <v>231</v>
      </c>
      <c r="AU145">
        <v>20260818</v>
      </c>
      <c r="AV145" t="s">
        <v>222</v>
      </c>
      <c r="AW145" t="s">
        <v>1015</v>
      </c>
      <c r="AX145" t="s">
        <v>223</v>
      </c>
      <c r="BA145" s="57">
        <v>46252.333333333336</v>
      </c>
      <c r="BB145" t="s">
        <v>10201</v>
      </c>
      <c r="BC145">
        <v>2026</v>
      </c>
      <c r="BD145">
        <v>8</v>
      </c>
      <c r="BE145">
        <v>18</v>
      </c>
      <c r="BF145" s="6">
        <f t="shared" si="6"/>
        <v>46252</v>
      </c>
      <c r="BG145">
        <f t="shared" si="7"/>
        <v>-0.33333333333575865</v>
      </c>
      <c r="BH145" t="str">
        <f t="shared" si="8"/>
        <v>COMPLY</v>
      </c>
      <c r="BI145" t="str">
        <f>VLOOKUP(H145,Sheet2!$A$1:$B$270,2,FALSE)</f>
        <v>KEDIRI</v>
      </c>
    </row>
    <row r="146" spans="1:61">
      <c r="A146">
        <v>145</v>
      </c>
      <c r="B146">
        <v>1002522051</v>
      </c>
      <c r="C146">
        <v>3</v>
      </c>
      <c r="D146" t="s">
        <v>49</v>
      </c>
      <c r="E146">
        <v>4</v>
      </c>
      <c r="F146" t="s">
        <v>252</v>
      </c>
      <c r="G146" t="s">
        <v>553</v>
      </c>
      <c r="H146" t="s">
        <v>603</v>
      </c>
      <c r="I146" t="s">
        <v>213</v>
      </c>
      <c r="J146" t="s">
        <v>214</v>
      </c>
      <c r="K146" t="s">
        <v>149</v>
      </c>
      <c r="L146" t="s">
        <v>215</v>
      </c>
      <c r="M146" t="s">
        <v>76</v>
      </c>
      <c r="N146" t="s">
        <v>216</v>
      </c>
      <c r="O146" s="57">
        <v>46246.538842592592</v>
      </c>
      <c r="P146" s="57">
        <v>46247.579027777778</v>
      </c>
      <c r="Q146">
        <v>69364201</v>
      </c>
      <c r="S146">
        <v>142214105811</v>
      </c>
      <c r="T146" t="s">
        <v>8023</v>
      </c>
      <c r="U146" t="s">
        <v>8024</v>
      </c>
      <c r="V146" t="s">
        <v>8025</v>
      </c>
      <c r="Z146">
        <v>109.001121036708</v>
      </c>
      <c r="AA146">
        <v>-6.9571959035465101</v>
      </c>
      <c r="AB146" t="s">
        <v>8026</v>
      </c>
      <c r="AC146" t="s">
        <v>217</v>
      </c>
      <c r="AL146" t="s">
        <v>218</v>
      </c>
      <c r="AM146" t="s">
        <v>8027</v>
      </c>
      <c r="AN146" t="s">
        <v>6</v>
      </c>
      <c r="AO146" s="57">
        <v>46364.548622685186</v>
      </c>
      <c r="AP146" s="57">
        <v>46247.541666666664</v>
      </c>
      <c r="AR146" t="s">
        <v>219</v>
      </c>
      <c r="AS146" t="s">
        <v>603</v>
      </c>
      <c r="AT146" t="s">
        <v>231</v>
      </c>
      <c r="AU146">
        <v>20260813</v>
      </c>
      <c r="AV146" t="s">
        <v>222</v>
      </c>
      <c r="AW146" t="s">
        <v>1018</v>
      </c>
      <c r="AX146" t="s">
        <v>223</v>
      </c>
      <c r="BA146" s="57">
        <v>46247.541666666664</v>
      </c>
      <c r="BB146" t="s">
        <v>8027</v>
      </c>
      <c r="BC146">
        <v>2026</v>
      </c>
      <c r="BD146">
        <v>8</v>
      </c>
      <c r="BE146">
        <v>13</v>
      </c>
      <c r="BF146" s="6">
        <f t="shared" si="6"/>
        <v>46247</v>
      </c>
      <c r="BG146">
        <f t="shared" si="7"/>
        <v>-0.54166666666424135</v>
      </c>
      <c r="BH146" t="str">
        <f t="shared" si="8"/>
        <v>COMPLY</v>
      </c>
      <c r="BI146" t="e">
        <f>VLOOKUP(H146,Sheet2!$A$1:$B$270,2,FALSE)</f>
        <v>#N/A</v>
      </c>
    </row>
    <row r="147" spans="1:61">
      <c r="A147">
        <v>146</v>
      </c>
      <c r="B147">
        <v>1002532103</v>
      </c>
      <c r="C147">
        <v>3</v>
      </c>
      <c r="D147" t="s">
        <v>45</v>
      </c>
      <c r="E147">
        <v>5</v>
      </c>
      <c r="F147" t="s">
        <v>211</v>
      </c>
      <c r="G147" t="s">
        <v>110</v>
      </c>
      <c r="H147" t="s">
        <v>239</v>
      </c>
      <c r="I147" t="s">
        <v>213</v>
      </c>
      <c r="J147" t="s">
        <v>214</v>
      </c>
      <c r="K147" t="s">
        <v>149</v>
      </c>
      <c r="M147" t="s">
        <v>277</v>
      </c>
      <c r="N147" t="s">
        <v>216</v>
      </c>
      <c r="O147" s="57">
        <v>46252.380624999998</v>
      </c>
      <c r="P147" s="57">
        <v>46252.745648148149</v>
      </c>
      <c r="Q147">
        <v>69365632</v>
      </c>
      <c r="S147">
        <v>172616790202</v>
      </c>
      <c r="T147" t="s">
        <v>11232</v>
      </c>
      <c r="U147" t="s">
        <v>12894</v>
      </c>
      <c r="V147" t="s">
        <v>12895</v>
      </c>
      <c r="Z147">
        <v>118.6922486</v>
      </c>
      <c r="AA147">
        <v>-8.5579622000000004</v>
      </c>
      <c r="AB147" t="s">
        <v>11235</v>
      </c>
      <c r="AC147" t="s">
        <v>217</v>
      </c>
      <c r="AL147" t="s">
        <v>218</v>
      </c>
      <c r="AM147" t="s">
        <v>12896</v>
      </c>
      <c r="AN147" t="s">
        <v>6</v>
      </c>
      <c r="AO147" t="s">
        <v>12897</v>
      </c>
      <c r="AQ147" t="s">
        <v>903</v>
      </c>
      <c r="AR147" t="s">
        <v>278</v>
      </c>
      <c r="AS147" t="s">
        <v>239</v>
      </c>
      <c r="AT147" t="s">
        <v>221</v>
      </c>
      <c r="AV147" t="s">
        <v>12898</v>
      </c>
      <c r="AW147" t="s">
        <v>633</v>
      </c>
      <c r="AX147" t="s">
        <v>223</v>
      </c>
      <c r="BA147" s="57">
        <v>46252.291666666664</v>
      </c>
      <c r="BB147" t="s">
        <v>12896</v>
      </c>
      <c r="BF147" s="6" t="e">
        <f t="shared" si="6"/>
        <v>#NUM!</v>
      </c>
      <c r="BG147" t="e">
        <f t="shared" si="7"/>
        <v>#NUM!</v>
      </c>
      <c r="BH147" t="e">
        <f t="shared" si="8"/>
        <v>#NUM!</v>
      </c>
      <c r="BI147" t="str">
        <f>VLOOKUP(H147,Sheet2!$A$1:$B$270,2,FALSE)</f>
        <v>BIMA</v>
      </c>
    </row>
    <row r="148" spans="1:61">
      <c r="A148">
        <v>147</v>
      </c>
      <c r="B148">
        <v>1002505565</v>
      </c>
      <c r="C148">
        <v>3</v>
      </c>
      <c r="D148" t="s">
        <v>42</v>
      </c>
      <c r="E148">
        <v>5</v>
      </c>
      <c r="F148" t="s">
        <v>106</v>
      </c>
      <c r="G148" t="s">
        <v>104</v>
      </c>
      <c r="H148" t="s">
        <v>507</v>
      </c>
      <c r="I148" t="s">
        <v>213</v>
      </c>
      <c r="J148" t="s">
        <v>214</v>
      </c>
      <c r="K148" t="s">
        <v>149</v>
      </c>
      <c r="M148" t="s">
        <v>76</v>
      </c>
      <c r="N148" t="s">
        <v>216</v>
      </c>
      <c r="O148" s="57">
        <v>46237.376701388886</v>
      </c>
      <c r="P148" s="57">
        <v>46239.012326388889</v>
      </c>
      <c r="Q148">
        <v>69357196</v>
      </c>
      <c r="S148">
        <v>152542208040</v>
      </c>
      <c r="T148" t="s">
        <v>1873</v>
      </c>
      <c r="U148" t="s">
        <v>1874</v>
      </c>
      <c r="V148" t="s">
        <v>1875</v>
      </c>
      <c r="Z148">
        <v>112.9506734</v>
      </c>
      <c r="AA148">
        <v>-8.2702948000000003</v>
      </c>
      <c r="AB148" t="s">
        <v>1876</v>
      </c>
      <c r="AC148" t="s">
        <v>230</v>
      </c>
      <c r="AL148" t="s">
        <v>218</v>
      </c>
      <c r="AM148" t="s">
        <v>1877</v>
      </c>
      <c r="AN148" t="s">
        <v>6</v>
      </c>
      <c r="AO148" s="57">
        <v>46089.392812500002</v>
      </c>
      <c r="AP148" s="57">
        <v>46238.333333333336</v>
      </c>
      <c r="AR148" t="s">
        <v>219</v>
      </c>
      <c r="AS148" t="s">
        <v>507</v>
      </c>
      <c r="AT148" t="s">
        <v>221</v>
      </c>
      <c r="AU148">
        <v>20260805</v>
      </c>
      <c r="AV148" t="s">
        <v>222</v>
      </c>
      <c r="AW148" t="s">
        <v>561</v>
      </c>
      <c r="AX148" t="s">
        <v>223</v>
      </c>
      <c r="BA148" s="57">
        <v>46238.333333333336</v>
      </c>
      <c r="BB148" t="s">
        <v>1877</v>
      </c>
      <c r="BC148">
        <v>2026</v>
      </c>
      <c r="BD148">
        <v>8</v>
      </c>
      <c r="BE148">
        <v>5</v>
      </c>
      <c r="BF148" s="6">
        <f t="shared" si="6"/>
        <v>46239</v>
      </c>
      <c r="BG148">
        <f t="shared" si="7"/>
        <v>0.66666666666424135</v>
      </c>
      <c r="BH148" t="str">
        <f t="shared" si="8"/>
        <v>COMPLY</v>
      </c>
      <c r="BI148" t="str">
        <f>VLOOKUP(H148,Sheet2!$A$1:$B$270,2,FALSE)</f>
        <v>PROBOLINGGO</v>
      </c>
    </row>
    <row r="149" spans="1:61">
      <c r="A149">
        <v>148</v>
      </c>
      <c r="B149">
        <v>1002507813</v>
      </c>
      <c r="C149">
        <v>3</v>
      </c>
      <c r="D149" t="s">
        <v>45</v>
      </c>
      <c r="E149">
        <v>5</v>
      </c>
      <c r="F149" t="s">
        <v>211</v>
      </c>
      <c r="G149" t="s">
        <v>115</v>
      </c>
      <c r="H149" t="s">
        <v>279</v>
      </c>
      <c r="I149" t="s">
        <v>213</v>
      </c>
      <c r="J149" t="s">
        <v>214</v>
      </c>
      <c r="K149" t="s">
        <v>149</v>
      </c>
      <c r="L149" t="s">
        <v>215</v>
      </c>
      <c r="M149" t="s">
        <v>76</v>
      </c>
      <c r="N149" t="s">
        <v>216</v>
      </c>
      <c r="O149" s="57">
        <v>46238.484675925924</v>
      </c>
      <c r="P149" s="57">
        <v>46239.803043981483</v>
      </c>
      <c r="Q149">
        <v>69358168</v>
      </c>
      <c r="S149">
        <v>172603791531</v>
      </c>
      <c r="T149" t="s">
        <v>1886</v>
      </c>
      <c r="U149" t="s">
        <v>1887</v>
      </c>
      <c r="V149" t="s">
        <v>1888</v>
      </c>
      <c r="Z149">
        <v>116.241137087345</v>
      </c>
      <c r="AA149">
        <v>-8.7467539285934297</v>
      </c>
      <c r="AB149" t="s">
        <v>1889</v>
      </c>
      <c r="AC149" t="s">
        <v>217</v>
      </c>
      <c r="AL149" t="s">
        <v>218</v>
      </c>
      <c r="AM149" t="s">
        <v>1890</v>
      </c>
      <c r="AN149" t="s">
        <v>6</v>
      </c>
      <c r="AO149" s="57">
        <v>46120.48636574074</v>
      </c>
      <c r="AP149" s="57">
        <v>46239.333333333336</v>
      </c>
      <c r="AR149" t="s">
        <v>219</v>
      </c>
      <c r="AS149" t="s">
        <v>279</v>
      </c>
      <c r="AT149" t="s">
        <v>231</v>
      </c>
      <c r="AU149">
        <v>20260805</v>
      </c>
      <c r="AV149" t="s">
        <v>222</v>
      </c>
      <c r="AW149" t="s">
        <v>1010</v>
      </c>
      <c r="AX149" t="s">
        <v>223</v>
      </c>
      <c r="BA149" s="57">
        <v>46239.333333333336</v>
      </c>
      <c r="BB149" t="s">
        <v>1890</v>
      </c>
      <c r="BC149">
        <v>2026</v>
      </c>
      <c r="BD149">
        <v>8</v>
      </c>
      <c r="BE149">
        <v>5</v>
      </c>
      <c r="BF149" s="6">
        <f t="shared" si="6"/>
        <v>46239</v>
      </c>
      <c r="BG149">
        <f t="shared" si="7"/>
        <v>-0.33333333333575865</v>
      </c>
      <c r="BH149" t="str">
        <f t="shared" si="8"/>
        <v>COMPLY</v>
      </c>
      <c r="BI149" t="str">
        <f>VLOOKUP(H149,Sheet2!$A$1:$B$270,2,FALSE)</f>
        <v>SELONG</v>
      </c>
    </row>
    <row r="150" spans="1:61">
      <c r="A150">
        <v>149</v>
      </c>
      <c r="B150">
        <v>1002527622</v>
      </c>
      <c r="C150">
        <v>3</v>
      </c>
      <c r="D150" t="s">
        <v>34</v>
      </c>
      <c r="E150">
        <v>5</v>
      </c>
      <c r="F150" t="s">
        <v>573</v>
      </c>
      <c r="G150" t="s">
        <v>79</v>
      </c>
      <c r="H150" t="s">
        <v>288</v>
      </c>
      <c r="I150" t="s">
        <v>213</v>
      </c>
      <c r="J150" t="s">
        <v>214</v>
      </c>
      <c r="K150" t="s">
        <v>149</v>
      </c>
      <c r="M150" t="s">
        <v>555</v>
      </c>
      <c r="N150" t="s">
        <v>216</v>
      </c>
      <c r="O150" s="57">
        <v>46249.308449074073</v>
      </c>
      <c r="P150" s="57">
        <v>46252.699814814812</v>
      </c>
      <c r="Q150">
        <v>69366508</v>
      </c>
      <c r="S150">
        <v>172408248166</v>
      </c>
      <c r="T150" t="s">
        <v>10209</v>
      </c>
      <c r="U150" t="s">
        <v>10210</v>
      </c>
      <c r="Z150">
        <v>115.2717007</v>
      </c>
      <c r="AA150">
        <v>-8.5052240999999995</v>
      </c>
      <c r="AB150" t="s">
        <v>10211</v>
      </c>
      <c r="AC150" t="s">
        <v>230</v>
      </c>
      <c r="AO150" t="s">
        <v>10212</v>
      </c>
      <c r="AR150" t="s">
        <v>6</v>
      </c>
      <c r="AS150" t="s">
        <v>288</v>
      </c>
      <c r="AT150" t="s">
        <v>231</v>
      </c>
      <c r="AV150" t="s">
        <v>9483</v>
      </c>
      <c r="AW150" t="s">
        <v>561</v>
      </c>
      <c r="AX150" t="s">
        <v>223</v>
      </c>
      <c r="BF150" s="6" t="e">
        <f t="shared" si="6"/>
        <v>#NUM!</v>
      </c>
      <c r="BG150" t="e">
        <f t="shared" si="7"/>
        <v>#NUM!</v>
      </c>
      <c r="BH150" t="e">
        <f t="shared" si="8"/>
        <v>#NUM!</v>
      </c>
      <c r="BI150" t="str">
        <f>VLOOKUP(H150,Sheet2!$A$1:$B$270,2,FALSE)</f>
        <v>GIANYAR</v>
      </c>
    </row>
    <row r="151" spans="1:61">
      <c r="A151">
        <v>150</v>
      </c>
      <c r="B151">
        <v>1002506124</v>
      </c>
      <c r="C151">
        <v>3</v>
      </c>
      <c r="D151" t="s">
        <v>59</v>
      </c>
      <c r="E151">
        <v>4</v>
      </c>
      <c r="F151" t="s">
        <v>567</v>
      </c>
      <c r="G151" t="s">
        <v>1001</v>
      </c>
      <c r="H151" t="s">
        <v>1002</v>
      </c>
      <c r="I151" t="s">
        <v>213</v>
      </c>
      <c r="J151" t="s">
        <v>214</v>
      </c>
      <c r="K151" t="s">
        <v>149</v>
      </c>
      <c r="M151" t="s">
        <v>236</v>
      </c>
      <c r="N151" t="s">
        <v>216</v>
      </c>
      <c r="O151" s="57">
        <v>46237.567939814813</v>
      </c>
      <c r="P151" s="57">
        <v>46247.636331018519</v>
      </c>
      <c r="Q151">
        <v>69357543</v>
      </c>
      <c r="S151">
        <v>143135115015</v>
      </c>
      <c r="T151" t="s">
        <v>1048</v>
      </c>
      <c r="Z151">
        <v>110.556403455207</v>
      </c>
      <c r="AA151">
        <v>-8.1306640952167992</v>
      </c>
      <c r="AB151" t="s">
        <v>1901</v>
      </c>
      <c r="AC151" t="s">
        <v>291</v>
      </c>
      <c r="AO151" s="57">
        <v>46089.569618055553</v>
      </c>
      <c r="AR151" t="s">
        <v>312</v>
      </c>
      <c r="AS151" t="s">
        <v>1002</v>
      </c>
      <c r="AT151" t="s">
        <v>231</v>
      </c>
      <c r="AV151" t="s">
        <v>5537</v>
      </c>
      <c r="AW151" t="s">
        <v>596</v>
      </c>
      <c r="AX151" t="s">
        <v>223</v>
      </c>
      <c r="AZ151" t="s">
        <v>5537</v>
      </c>
      <c r="BF151" s="6" t="e">
        <f t="shared" si="6"/>
        <v>#NUM!</v>
      </c>
      <c r="BG151" t="e">
        <f t="shared" si="7"/>
        <v>#NUM!</v>
      </c>
      <c r="BH151" t="e">
        <f t="shared" si="8"/>
        <v>#NUM!</v>
      </c>
      <c r="BI151" t="e">
        <f>VLOOKUP(H151,Sheet2!$A$1:$B$270,2,FALSE)</f>
        <v>#N/A</v>
      </c>
    </row>
    <row r="152" spans="1:61">
      <c r="A152">
        <v>151</v>
      </c>
      <c r="B152">
        <v>1002533123</v>
      </c>
      <c r="C152">
        <v>3</v>
      </c>
      <c r="D152" t="s">
        <v>51</v>
      </c>
      <c r="E152">
        <v>4</v>
      </c>
      <c r="F152" t="s">
        <v>273</v>
      </c>
      <c r="G152" t="s">
        <v>600</v>
      </c>
      <c r="H152" t="s">
        <v>4818</v>
      </c>
      <c r="I152" t="s">
        <v>213</v>
      </c>
      <c r="J152" t="s">
        <v>214</v>
      </c>
      <c r="K152" t="s">
        <v>149</v>
      </c>
      <c r="M152" t="s">
        <v>555</v>
      </c>
      <c r="N152" t="s">
        <v>216</v>
      </c>
      <c r="O152" s="57">
        <v>46252.557222222225</v>
      </c>
      <c r="P152" s="57">
        <v>46252.705208333333</v>
      </c>
      <c r="Q152">
        <v>69368989</v>
      </c>
      <c r="S152">
        <v>142598105428</v>
      </c>
      <c r="T152" t="s">
        <v>12899</v>
      </c>
      <c r="U152" t="s">
        <v>12900</v>
      </c>
      <c r="Z152">
        <v>111.3490145</v>
      </c>
      <c r="AA152">
        <v>-6.7218726999999996</v>
      </c>
      <c r="AB152" t="s">
        <v>12901</v>
      </c>
      <c r="AC152" t="s">
        <v>226</v>
      </c>
      <c r="AO152" t="s">
        <v>12902</v>
      </c>
      <c r="AR152" t="s">
        <v>6</v>
      </c>
      <c r="AS152" t="s">
        <v>4818</v>
      </c>
      <c r="AT152" t="s">
        <v>231</v>
      </c>
      <c r="AV152" t="s">
        <v>12903</v>
      </c>
      <c r="AW152" t="s">
        <v>560</v>
      </c>
      <c r="AX152" t="s">
        <v>223</v>
      </c>
      <c r="BF152" s="6" t="e">
        <f t="shared" si="6"/>
        <v>#NUM!</v>
      </c>
      <c r="BG152" t="e">
        <f t="shared" si="7"/>
        <v>#NUM!</v>
      </c>
      <c r="BH152" t="e">
        <f t="shared" si="8"/>
        <v>#NUM!</v>
      </c>
      <c r="BI152" t="e">
        <f>VLOOKUP(H152,Sheet2!$A$1:$B$270,2,FALSE)</f>
        <v>#N/A</v>
      </c>
    </row>
    <row r="153" spans="1:61">
      <c r="A153">
        <v>152</v>
      </c>
      <c r="B153">
        <v>1002521288</v>
      </c>
      <c r="C153">
        <v>3</v>
      </c>
      <c r="D153" t="s">
        <v>38</v>
      </c>
      <c r="E153">
        <v>5</v>
      </c>
      <c r="F153" t="s">
        <v>92</v>
      </c>
      <c r="G153" t="s">
        <v>92</v>
      </c>
      <c r="H153" t="s">
        <v>482</v>
      </c>
      <c r="I153" t="s">
        <v>213</v>
      </c>
      <c r="J153" t="s">
        <v>214</v>
      </c>
      <c r="K153" t="s">
        <v>149</v>
      </c>
      <c r="M153" t="s">
        <v>76</v>
      </c>
      <c r="N153" t="s">
        <v>216</v>
      </c>
      <c r="O153" s="57">
        <v>46246.371840277781</v>
      </c>
      <c r="P153" s="57">
        <v>46246.492662037039</v>
      </c>
      <c r="Q153">
        <v>69361606</v>
      </c>
      <c r="S153">
        <v>152632208652</v>
      </c>
      <c r="T153" t="s">
        <v>5228</v>
      </c>
      <c r="U153" t="s">
        <v>8041</v>
      </c>
      <c r="V153" t="s">
        <v>8042</v>
      </c>
      <c r="Z153">
        <v>111.65669800000001</v>
      </c>
      <c r="AA153">
        <v>-7.5392479999999997</v>
      </c>
      <c r="AB153" t="s">
        <v>5231</v>
      </c>
      <c r="AC153" t="s">
        <v>217</v>
      </c>
      <c r="AL153" t="s">
        <v>218</v>
      </c>
      <c r="AM153" t="s">
        <v>6966</v>
      </c>
      <c r="AN153" t="s">
        <v>6</v>
      </c>
      <c r="AO153" s="57">
        <v>46364.382175925923</v>
      </c>
      <c r="AR153" t="s">
        <v>219</v>
      </c>
      <c r="AS153" t="s">
        <v>482</v>
      </c>
      <c r="AT153" t="s">
        <v>231</v>
      </c>
      <c r="AU153">
        <v>20260812</v>
      </c>
      <c r="AV153" t="s">
        <v>222</v>
      </c>
      <c r="AW153" t="s">
        <v>562</v>
      </c>
      <c r="AX153" t="s">
        <v>223</v>
      </c>
      <c r="BA153" s="57">
        <v>46246.291666666664</v>
      </c>
      <c r="BB153" t="s">
        <v>6966</v>
      </c>
      <c r="BC153">
        <v>2026</v>
      </c>
      <c r="BD153">
        <v>8</v>
      </c>
      <c r="BE153">
        <v>12</v>
      </c>
      <c r="BF153" s="6">
        <f t="shared" si="6"/>
        <v>46246</v>
      </c>
      <c r="BG153">
        <f t="shared" si="7"/>
        <v>-0.29166666666424135</v>
      </c>
      <c r="BH153" t="str">
        <f t="shared" si="8"/>
        <v>COMPLY</v>
      </c>
      <c r="BI153" t="str">
        <f>VLOOKUP(H153,Sheet2!$A$1:$B$270,2,FALSE)</f>
        <v>MADIUN</v>
      </c>
    </row>
    <row r="154" spans="1:61">
      <c r="A154">
        <v>153</v>
      </c>
      <c r="B154">
        <v>1002515183</v>
      </c>
      <c r="C154">
        <v>3</v>
      </c>
      <c r="D154" t="s">
        <v>51</v>
      </c>
      <c r="E154">
        <v>4</v>
      </c>
      <c r="F154" t="s">
        <v>273</v>
      </c>
      <c r="G154" t="s">
        <v>569</v>
      </c>
      <c r="H154" t="s">
        <v>907</v>
      </c>
      <c r="I154" t="s">
        <v>213</v>
      </c>
      <c r="J154" t="s">
        <v>214</v>
      </c>
      <c r="K154" t="s">
        <v>149</v>
      </c>
      <c r="L154" t="s">
        <v>215</v>
      </c>
      <c r="M154" t="s">
        <v>575</v>
      </c>
      <c r="N154" t="s">
        <v>216</v>
      </c>
      <c r="O154" s="57">
        <v>46241.668009259258</v>
      </c>
      <c r="P154" s="57">
        <v>46244.43482638889</v>
      </c>
      <c r="Q154">
        <v>69361025</v>
      </c>
      <c r="S154">
        <v>142509107223</v>
      </c>
      <c r="T154" t="s">
        <v>4813</v>
      </c>
      <c r="U154" t="s">
        <v>4814</v>
      </c>
      <c r="V154" t="s">
        <v>4815</v>
      </c>
      <c r="Z154">
        <v>111.135701</v>
      </c>
      <c r="AA154">
        <v>-7.0903549999999997</v>
      </c>
      <c r="AB154" t="s">
        <v>4816</v>
      </c>
      <c r="AC154" t="s">
        <v>237</v>
      </c>
      <c r="AL154" t="s">
        <v>218</v>
      </c>
      <c r="AM154" t="s">
        <v>4817</v>
      </c>
      <c r="AN154" t="s">
        <v>6</v>
      </c>
      <c r="AO154" s="57">
        <v>46211.684444444443</v>
      </c>
      <c r="AP154" s="57">
        <v>46242.541666666664</v>
      </c>
      <c r="AQ154" t="s">
        <v>903</v>
      </c>
      <c r="AR154" t="s">
        <v>14</v>
      </c>
      <c r="AS154" t="s">
        <v>907</v>
      </c>
      <c r="AT154" t="s">
        <v>231</v>
      </c>
      <c r="AV154" t="s">
        <v>6334</v>
      </c>
      <c r="AW154" t="s">
        <v>1018</v>
      </c>
      <c r="AX154" t="s">
        <v>223</v>
      </c>
      <c r="BA154" s="57">
        <v>46242.541666666664</v>
      </c>
      <c r="BB154" t="s">
        <v>4817</v>
      </c>
      <c r="BF154" s="6" t="e">
        <f t="shared" si="6"/>
        <v>#NUM!</v>
      </c>
      <c r="BG154" t="e">
        <f t="shared" si="7"/>
        <v>#NUM!</v>
      </c>
      <c r="BH154" t="e">
        <f t="shared" si="8"/>
        <v>#NUM!</v>
      </c>
      <c r="BI154" t="e">
        <f>VLOOKUP(H154,Sheet2!$A$1:$B$270,2,FALSE)</f>
        <v>#N/A</v>
      </c>
    </row>
    <row r="155" spans="1:61">
      <c r="A155">
        <v>154</v>
      </c>
      <c r="B155">
        <v>1002510249</v>
      </c>
      <c r="C155">
        <v>3</v>
      </c>
      <c r="D155" t="s">
        <v>38</v>
      </c>
      <c r="E155">
        <v>5</v>
      </c>
      <c r="F155" t="s">
        <v>90</v>
      </c>
      <c r="G155" t="s">
        <v>98</v>
      </c>
      <c r="H155" t="s">
        <v>301</v>
      </c>
      <c r="I155" t="s">
        <v>213</v>
      </c>
      <c r="J155" t="s">
        <v>214</v>
      </c>
      <c r="K155" t="s">
        <v>149</v>
      </c>
      <c r="M155" t="s">
        <v>76</v>
      </c>
      <c r="N155" t="s">
        <v>216</v>
      </c>
      <c r="O155" s="57">
        <v>46239.482893518521</v>
      </c>
      <c r="P155" s="57">
        <v>46240.345532407409</v>
      </c>
      <c r="Q155">
        <v>69357251</v>
      </c>
      <c r="R155" t="s">
        <v>4823</v>
      </c>
      <c r="S155">
        <v>-152606246379</v>
      </c>
      <c r="T155" t="s">
        <v>1917</v>
      </c>
      <c r="U155" t="s">
        <v>1918</v>
      </c>
      <c r="V155" t="s">
        <v>1919</v>
      </c>
      <c r="Z155">
        <v>111.93582600000001</v>
      </c>
      <c r="AA155">
        <v>-8.0178799000000005</v>
      </c>
      <c r="AB155" t="s">
        <v>1920</v>
      </c>
      <c r="AC155" t="s">
        <v>217</v>
      </c>
      <c r="AL155" t="s">
        <v>218</v>
      </c>
      <c r="AM155" t="s">
        <v>1921</v>
      </c>
      <c r="AN155" t="s">
        <v>6</v>
      </c>
      <c r="AO155" s="57">
        <v>46150.486030092594</v>
      </c>
      <c r="AR155" t="s">
        <v>219</v>
      </c>
      <c r="AS155" t="s">
        <v>301</v>
      </c>
      <c r="AT155" t="s">
        <v>231</v>
      </c>
      <c r="AU155">
        <v>20260806</v>
      </c>
      <c r="AV155" t="s">
        <v>222</v>
      </c>
      <c r="AW155" t="s">
        <v>568</v>
      </c>
      <c r="AX155" t="s">
        <v>223</v>
      </c>
      <c r="BA155" s="57">
        <v>46239.291666666664</v>
      </c>
      <c r="BB155" t="s">
        <v>1921</v>
      </c>
      <c r="BC155">
        <v>2026</v>
      </c>
      <c r="BD155">
        <v>8</v>
      </c>
      <c r="BE155">
        <v>6</v>
      </c>
      <c r="BF155" s="6">
        <f t="shared" si="6"/>
        <v>46240</v>
      </c>
      <c r="BG155">
        <f t="shared" si="7"/>
        <v>0.70833333333575865</v>
      </c>
      <c r="BH155" t="str">
        <f t="shared" si="8"/>
        <v>COMPLY</v>
      </c>
      <c r="BI155" t="str">
        <f>VLOOKUP(H155,Sheet2!$A$1:$B$270,2,FALSE)</f>
        <v>BLITAR</v>
      </c>
    </row>
    <row r="156" spans="1:61">
      <c r="A156">
        <v>155</v>
      </c>
      <c r="B156">
        <v>1002510924</v>
      </c>
      <c r="C156">
        <v>3</v>
      </c>
      <c r="D156" t="s">
        <v>45</v>
      </c>
      <c r="E156">
        <v>5</v>
      </c>
      <c r="F156" t="s">
        <v>211</v>
      </c>
      <c r="G156" t="s">
        <v>112</v>
      </c>
      <c r="H156" t="s">
        <v>244</v>
      </c>
      <c r="I156" t="s">
        <v>213</v>
      </c>
      <c r="J156" t="s">
        <v>214</v>
      </c>
      <c r="K156" t="s">
        <v>149</v>
      </c>
      <c r="L156" t="s">
        <v>215</v>
      </c>
      <c r="M156" t="s">
        <v>76</v>
      </c>
      <c r="N156" t="s">
        <v>216</v>
      </c>
      <c r="O156" s="57">
        <v>46239.624259259261</v>
      </c>
      <c r="P156" s="57">
        <v>46240.514675925922</v>
      </c>
      <c r="Q156">
        <v>69359324</v>
      </c>
      <c r="S156">
        <v>172605804101</v>
      </c>
      <c r="T156" t="s">
        <v>1922</v>
      </c>
      <c r="U156" t="s">
        <v>1923</v>
      </c>
      <c r="V156" t="s">
        <v>1924</v>
      </c>
      <c r="Z156">
        <v>116.15454398095601</v>
      </c>
      <c r="AA156">
        <v>-8.6053575383132603</v>
      </c>
      <c r="AB156" t="s">
        <v>1925</v>
      </c>
      <c r="AC156" t="s">
        <v>217</v>
      </c>
      <c r="AL156" t="s">
        <v>218</v>
      </c>
      <c r="AM156" t="s">
        <v>1321</v>
      </c>
      <c r="AN156" t="s">
        <v>6</v>
      </c>
      <c r="AO156" s="57">
        <v>46150.632303240738</v>
      </c>
      <c r="AP156" s="57">
        <v>46240.541666666664</v>
      </c>
      <c r="AR156" t="s">
        <v>219</v>
      </c>
      <c r="AS156" t="s">
        <v>244</v>
      </c>
      <c r="AT156" t="s">
        <v>231</v>
      </c>
      <c r="AU156">
        <v>20260806</v>
      </c>
      <c r="AV156" t="s">
        <v>222</v>
      </c>
      <c r="AW156" t="s">
        <v>1021</v>
      </c>
      <c r="AX156" t="s">
        <v>223</v>
      </c>
      <c r="BA156" s="57">
        <v>46240.541666666664</v>
      </c>
      <c r="BB156" t="s">
        <v>1321</v>
      </c>
      <c r="BC156">
        <v>2026</v>
      </c>
      <c r="BD156">
        <v>8</v>
      </c>
      <c r="BE156">
        <v>6</v>
      </c>
      <c r="BF156" s="6">
        <f t="shared" si="6"/>
        <v>46240</v>
      </c>
      <c r="BG156">
        <f t="shared" si="7"/>
        <v>-0.54166666666424135</v>
      </c>
      <c r="BH156" t="str">
        <f t="shared" si="8"/>
        <v>COMPLY</v>
      </c>
      <c r="BI156" t="str">
        <f>VLOOKUP(H156,Sheet2!$A$1:$B$270,2,FALSE)</f>
        <v>MATARAM</v>
      </c>
    </row>
    <row r="157" spans="1:61">
      <c r="A157">
        <v>156</v>
      </c>
      <c r="B157">
        <v>1002520516</v>
      </c>
      <c r="C157">
        <v>3</v>
      </c>
      <c r="D157" t="s">
        <v>59</v>
      </c>
      <c r="E157">
        <v>4</v>
      </c>
      <c r="F157" t="s">
        <v>567</v>
      </c>
      <c r="G157" t="s">
        <v>906</v>
      </c>
      <c r="H157" t="s">
        <v>920</v>
      </c>
      <c r="I157" t="s">
        <v>213</v>
      </c>
      <c r="J157" t="s">
        <v>214</v>
      </c>
      <c r="K157" t="s">
        <v>149</v>
      </c>
      <c r="L157" t="s">
        <v>215</v>
      </c>
      <c r="M157" t="s">
        <v>575</v>
      </c>
      <c r="N157" t="s">
        <v>216</v>
      </c>
      <c r="O157" s="57">
        <v>46245.649270833332</v>
      </c>
      <c r="P157" s="57">
        <v>46252.756469907406</v>
      </c>
      <c r="Q157">
        <v>69363567</v>
      </c>
      <c r="S157">
        <v>146136130145</v>
      </c>
      <c r="T157" t="s">
        <v>7053</v>
      </c>
      <c r="U157" t="s">
        <v>7054</v>
      </c>
      <c r="V157" t="s">
        <v>7055</v>
      </c>
      <c r="Z157">
        <v>110.2850668</v>
      </c>
      <c r="AA157">
        <v>-7.8216947000000001</v>
      </c>
      <c r="AB157" t="s">
        <v>7056</v>
      </c>
      <c r="AC157" t="s">
        <v>237</v>
      </c>
      <c r="AL157" t="s">
        <v>218</v>
      </c>
      <c r="AM157" t="s">
        <v>7057</v>
      </c>
      <c r="AN157" t="s">
        <v>6</v>
      </c>
      <c r="AO157" s="57">
        <v>46334.652650462966</v>
      </c>
      <c r="AP157" s="57">
        <v>46252.541666666664</v>
      </c>
      <c r="AR157" t="s">
        <v>14</v>
      </c>
      <c r="AS157" t="s">
        <v>920</v>
      </c>
      <c r="AT157" t="s">
        <v>231</v>
      </c>
      <c r="AV157" t="s">
        <v>12904</v>
      </c>
      <c r="AW157" t="s">
        <v>1010</v>
      </c>
      <c r="AX157" t="s">
        <v>223</v>
      </c>
      <c r="BA157" s="57">
        <v>46252.541666666664</v>
      </c>
      <c r="BB157" t="s">
        <v>7057</v>
      </c>
      <c r="BF157" s="6" t="e">
        <f t="shared" si="6"/>
        <v>#NUM!</v>
      </c>
      <c r="BG157" t="e">
        <f t="shared" si="7"/>
        <v>#NUM!</v>
      </c>
      <c r="BH157" t="e">
        <f t="shared" si="8"/>
        <v>#NUM!</v>
      </c>
      <c r="BI157" t="e">
        <f>VLOOKUP(H157,Sheet2!$A$1:$B$270,2,FALSE)</f>
        <v>#N/A</v>
      </c>
    </row>
    <row r="158" spans="1:61">
      <c r="A158">
        <v>157</v>
      </c>
      <c r="B158">
        <v>1002511413</v>
      </c>
      <c r="C158">
        <v>3</v>
      </c>
      <c r="D158" t="s">
        <v>45</v>
      </c>
      <c r="E158">
        <v>5</v>
      </c>
      <c r="F158" t="s">
        <v>211</v>
      </c>
      <c r="G158" t="s">
        <v>110</v>
      </c>
      <c r="H158" t="s">
        <v>319</v>
      </c>
      <c r="I158" t="s">
        <v>213</v>
      </c>
      <c r="J158" t="s">
        <v>214</v>
      </c>
      <c r="K158" t="s">
        <v>149</v>
      </c>
      <c r="L158" t="s">
        <v>215</v>
      </c>
      <c r="M158" t="s">
        <v>76</v>
      </c>
      <c r="N158" t="s">
        <v>216</v>
      </c>
      <c r="O158" s="57">
        <v>46240.3284375</v>
      </c>
      <c r="P158" s="57">
        <v>46241.716736111113</v>
      </c>
      <c r="Q158">
        <v>69359523</v>
      </c>
      <c r="S158">
        <v>172611785893</v>
      </c>
      <c r="T158" t="s">
        <v>1931</v>
      </c>
      <c r="U158" t="s">
        <v>1932</v>
      </c>
      <c r="V158" t="s">
        <v>1933</v>
      </c>
      <c r="Z158">
        <v>118.38266609999999</v>
      </c>
      <c r="AA158">
        <v>-8.7961479999999899</v>
      </c>
      <c r="AB158" t="s">
        <v>1934</v>
      </c>
      <c r="AC158" t="s">
        <v>237</v>
      </c>
      <c r="AL158" t="s">
        <v>218</v>
      </c>
      <c r="AM158" t="s">
        <v>1935</v>
      </c>
      <c r="AN158" t="s">
        <v>6</v>
      </c>
      <c r="AO158" s="57">
        <v>46181.330300925925</v>
      </c>
      <c r="AP158" s="57">
        <v>46241.333333333336</v>
      </c>
      <c r="AR158" t="s">
        <v>219</v>
      </c>
      <c r="AS158" t="s">
        <v>319</v>
      </c>
      <c r="AT158" t="s">
        <v>231</v>
      </c>
      <c r="AU158">
        <v>20260807</v>
      </c>
      <c r="AV158" t="s">
        <v>222</v>
      </c>
      <c r="AW158" t="s">
        <v>1010</v>
      </c>
      <c r="AX158" t="s">
        <v>223</v>
      </c>
      <c r="BA158" s="57">
        <v>46241.333333333336</v>
      </c>
      <c r="BB158" t="s">
        <v>1935</v>
      </c>
      <c r="BC158">
        <v>2026</v>
      </c>
      <c r="BD158">
        <v>8</v>
      </c>
      <c r="BE158">
        <v>7</v>
      </c>
      <c r="BF158" s="6">
        <f t="shared" si="6"/>
        <v>46241</v>
      </c>
      <c r="BG158">
        <f t="shared" si="7"/>
        <v>-0.33333333333575865</v>
      </c>
      <c r="BH158" t="str">
        <f t="shared" si="8"/>
        <v>COMPLY</v>
      </c>
      <c r="BI158" t="str">
        <f>VLOOKUP(H158,Sheet2!$A$1:$B$270,2,FALSE)</f>
        <v>BIMA</v>
      </c>
    </row>
    <row r="159" spans="1:61">
      <c r="A159">
        <v>158</v>
      </c>
      <c r="B159">
        <v>1002522035</v>
      </c>
      <c r="C159">
        <v>3</v>
      </c>
      <c r="D159" t="s">
        <v>49</v>
      </c>
      <c r="E159">
        <v>4</v>
      </c>
      <c r="F159" t="s">
        <v>246</v>
      </c>
      <c r="G159" t="s">
        <v>549</v>
      </c>
      <c r="H159" t="s">
        <v>550</v>
      </c>
      <c r="I159" t="s">
        <v>213</v>
      </c>
      <c r="J159" t="s">
        <v>214</v>
      </c>
      <c r="K159" t="s">
        <v>149</v>
      </c>
      <c r="L159" t="s">
        <v>215</v>
      </c>
      <c r="M159" t="s">
        <v>277</v>
      </c>
      <c r="N159" t="s">
        <v>216</v>
      </c>
      <c r="O159" s="57">
        <v>46246.532592592594</v>
      </c>
      <c r="P159" s="57">
        <v>46247.57953703704</v>
      </c>
      <c r="Q159">
        <v>69364175</v>
      </c>
      <c r="S159">
        <v>143407106655</v>
      </c>
      <c r="T159" t="s">
        <v>8043</v>
      </c>
      <c r="U159" t="s">
        <v>8044</v>
      </c>
      <c r="V159" t="s">
        <v>8045</v>
      </c>
      <c r="Z159">
        <v>110.02371100000001</v>
      </c>
      <c r="AA159">
        <v>-6.9544129999999997</v>
      </c>
      <c r="AB159" t="s">
        <v>8046</v>
      </c>
      <c r="AC159" t="s">
        <v>237</v>
      </c>
      <c r="AL159" t="s">
        <v>218</v>
      </c>
      <c r="AM159" t="s">
        <v>8047</v>
      </c>
      <c r="AN159" t="s">
        <v>6</v>
      </c>
      <c r="AO159" s="57">
        <v>46364.538194444445</v>
      </c>
      <c r="AP159" s="57">
        <v>46247.541666666664</v>
      </c>
      <c r="AQ159" t="s">
        <v>564</v>
      </c>
      <c r="AR159" t="s">
        <v>278</v>
      </c>
      <c r="AS159" t="s">
        <v>550</v>
      </c>
      <c r="AT159" t="s">
        <v>231</v>
      </c>
      <c r="AV159" t="s">
        <v>8918</v>
      </c>
      <c r="AW159" t="s">
        <v>1014</v>
      </c>
      <c r="AX159" t="s">
        <v>223</v>
      </c>
      <c r="BA159" s="57">
        <v>46247.541666666664</v>
      </c>
      <c r="BB159" t="s">
        <v>8047</v>
      </c>
      <c r="BF159" s="6" t="e">
        <f t="shared" si="6"/>
        <v>#NUM!</v>
      </c>
      <c r="BG159" t="e">
        <f t="shared" si="7"/>
        <v>#NUM!</v>
      </c>
      <c r="BH159" t="e">
        <f t="shared" si="8"/>
        <v>#NUM!</v>
      </c>
      <c r="BI159" t="e">
        <f>VLOOKUP(H159,Sheet2!$A$1:$B$270,2,FALSE)</f>
        <v>#N/A</v>
      </c>
    </row>
    <row r="160" spans="1:61">
      <c r="A160">
        <v>159</v>
      </c>
      <c r="B160">
        <v>1002510440</v>
      </c>
      <c r="C160">
        <v>3</v>
      </c>
      <c r="D160" t="s">
        <v>55</v>
      </c>
      <c r="E160">
        <v>5</v>
      </c>
      <c r="F160" t="s">
        <v>228</v>
      </c>
      <c r="G160" t="s">
        <v>121</v>
      </c>
      <c r="H160" t="s">
        <v>447</v>
      </c>
      <c r="I160" t="s">
        <v>213</v>
      </c>
      <c r="J160" t="s">
        <v>214</v>
      </c>
      <c r="K160" t="s">
        <v>149</v>
      </c>
      <c r="L160" t="s">
        <v>215</v>
      </c>
      <c r="M160" t="s">
        <v>76</v>
      </c>
      <c r="N160" t="s">
        <v>216</v>
      </c>
      <c r="O160" s="57">
        <v>46239.540937500002</v>
      </c>
      <c r="P160" s="57">
        <v>46240.387152777781</v>
      </c>
      <c r="Q160">
        <v>69359136</v>
      </c>
      <c r="S160">
        <v>152438901447</v>
      </c>
      <c r="T160" t="s">
        <v>1936</v>
      </c>
      <c r="U160" t="s">
        <v>1937</v>
      </c>
      <c r="V160" t="s">
        <v>1938</v>
      </c>
      <c r="Z160">
        <v>113.36249615996999</v>
      </c>
      <c r="AA160">
        <v>-7.12767593593487</v>
      </c>
      <c r="AB160" t="s">
        <v>1939</v>
      </c>
      <c r="AC160" t="s">
        <v>217</v>
      </c>
      <c r="AL160" t="s">
        <v>218</v>
      </c>
      <c r="AM160" t="s">
        <v>1940</v>
      </c>
      <c r="AN160" t="s">
        <v>6</v>
      </c>
      <c r="AO160" s="57">
        <v>46150.548807870371</v>
      </c>
      <c r="AP160" s="57">
        <v>46240.625</v>
      </c>
      <c r="AR160" t="s">
        <v>219</v>
      </c>
      <c r="AS160" t="s">
        <v>447</v>
      </c>
      <c r="AT160" t="s">
        <v>221</v>
      </c>
      <c r="AU160">
        <v>20260806</v>
      </c>
      <c r="AV160" t="s">
        <v>222</v>
      </c>
      <c r="AW160" t="s">
        <v>979</v>
      </c>
      <c r="AX160" t="s">
        <v>223</v>
      </c>
      <c r="BA160" s="57">
        <v>46240.625</v>
      </c>
      <c r="BB160" t="s">
        <v>1940</v>
      </c>
      <c r="BC160">
        <v>2026</v>
      </c>
      <c r="BD160">
        <v>8</v>
      </c>
      <c r="BE160">
        <v>6</v>
      </c>
      <c r="BF160" s="6">
        <f t="shared" si="6"/>
        <v>46240</v>
      </c>
      <c r="BG160">
        <f t="shared" si="7"/>
        <v>-0.625</v>
      </c>
      <c r="BH160" t="str">
        <f t="shared" si="8"/>
        <v>COMPLY</v>
      </c>
      <c r="BI160" t="str">
        <f>VLOOKUP(H160,Sheet2!$A$1:$B$270,2,FALSE)</f>
        <v>MADURA</v>
      </c>
    </row>
    <row r="161" spans="1:61">
      <c r="A161">
        <v>160</v>
      </c>
      <c r="B161">
        <v>1002531919</v>
      </c>
      <c r="C161">
        <v>3</v>
      </c>
      <c r="D161" t="s">
        <v>45</v>
      </c>
      <c r="E161">
        <v>5</v>
      </c>
      <c r="F161" t="s">
        <v>113</v>
      </c>
      <c r="G161" t="s">
        <v>113</v>
      </c>
      <c r="H161" t="s">
        <v>418</v>
      </c>
      <c r="I161" t="s">
        <v>213</v>
      </c>
      <c r="J161" t="s">
        <v>214</v>
      </c>
      <c r="K161" t="s">
        <v>149</v>
      </c>
      <c r="L161" t="s">
        <v>215</v>
      </c>
      <c r="M161" t="s">
        <v>76</v>
      </c>
      <c r="N161" t="s">
        <v>216</v>
      </c>
      <c r="O161" s="57">
        <v>46252.324270833335</v>
      </c>
      <c r="P161" s="57">
        <v>46252.890347222223</v>
      </c>
      <c r="Q161">
        <v>69368468</v>
      </c>
      <c r="S161">
        <v>172502311498</v>
      </c>
      <c r="T161" t="s">
        <v>12905</v>
      </c>
      <c r="U161" t="s">
        <v>12906</v>
      </c>
      <c r="V161" t="s">
        <v>12907</v>
      </c>
      <c r="Z161">
        <v>123.597905870391</v>
      </c>
      <c r="AA161">
        <v>-10.177439615931</v>
      </c>
      <c r="AB161" t="s">
        <v>12908</v>
      </c>
      <c r="AC161" t="s">
        <v>237</v>
      </c>
      <c r="AL161" t="s">
        <v>218</v>
      </c>
      <c r="AM161" t="s">
        <v>12909</v>
      </c>
      <c r="AN161" t="s">
        <v>6</v>
      </c>
      <c r="AO161" t="s">
        <v>12910</v>
      </c>
      <c r="AP161" s="57">
        <v>46253.333333333336</v>
      </c>
      <c r="AR161" t="s">
        <v>219</v>
      </c>
      <c r="AS161" t="s">
        <v>418</v>
      </c>
      <c r="AT161" t="s">
        <v>231</v>
      </c>
      <c r="AU161">
        <v>20260818</v>
      </c>
      <c r="AV161" t="s">
        <v>222</v>
      </c>
      <c r="AW161" t="s">
        <v>1014</v>
      </c>
      <c r="AX161" t="s">
        <v>223</v>
      </c>
      <c r="BA161" s="57">
        <v>46253.333333333336</v>
      </c>
      <c r="BB161" t="s">
        <v>12909</v>
      </c>
      <c r="BC161">
        <v>2026</v>
      </c>
      <c r="BD161">
        <v>8</v>
      </c>
      <c r="BE161">
        <v>18</v>
      </c>
      <c r="BF161" s="6">
        <f t="shared" si="6"/>
        <v>46252</v>
      </c>
      <c r="BG161">
        <f t="shared" si="7"/>
        <v>-1.3333333333357587</v>
      </c>
      <c r="BH161" t="str">
        <f t="shared" si="8"/>
        <v>COMPLY</v>
      </c>
      <c r="BI161" t="str">
        <f>VLOOKUP(H161,Sheet2!$A$1:$B$270,2,FALSE)</f>
        <v>KUPANG</v>
      </c>
    </row>
    <row r="162" spans="1:61">
      <c r="A162">
        <v>161</v>
      </c>
      <c r="B162">
        <v>1002512085</v>
      </c>
      <c r="C162">
        <v>3</v>
      </c>
      <c r="D162" t="s">
        <v>42</v>
      </c>
      <c r="E162">
        <v>5</v>
      </c>
      <c r="F162" t="s">
        <v>102</v>
      </c>
      <c r="G162" t="s">
        <v>108</v>
      </c>
      <c r="H162" t="s">
        <v>341</v>
      </c>
      <c r="I162" t="s">
        <v>213</v>
      </c>
      <c r="J162" t="s">
        <v>214</v>
      </c>
      <c r="K162" t="s">
        <v>149</v>
      </c>
      <c r="L162" t="s">
        <v>215</v>
      </c>
      <c r="M162" t="s">
        <v>76</v>
      </c>
      <c r="N162" t="s">
        <v>216</v>
      </c>
      <c r="O162" s="57">
        <v>46240.482592592591</v>
      </c>
      <c r="P162" s="57">
        <v>46240.621400462966</v>
      </c>
      <c r="Q162">
        <v>69359866</v>
      </c>
      <c r="S162">
        <v>152527209089</v>
      </c>
      <c r="T162" t="s">
        <v>1960</v>
      </c>
      <c r="U162" t="s">
        <v>1961</v>
      </c>
      <c r="V162" t="s">
        <v>1962</v>
      </c>
      <c r="Z162">
        <v>114.293574782487</v>
      </c>
      <c r="AA162">
        <v>-7.7571493701770704</v>
      </c>
      <c r="AB162" t="s">
        <v>1963</v>
      </c>
      <c r="AC162" t="s">
        <v>237</v>
      </c>
      <c r="AL162" t="s">
        <v>218</v>
      </c>
      <c r="AM162" t="s">
        <v>1964</v>
      </c>
      <c r="AN162" t="s">
        <v>6</v>
      </c>
      <c r="AO162" s="57">
        <v>46181.486018518517</v>
      </c>
      <c r="AP162" s="57">
        <v>46241.333333333336</v>
      </c>
      <c r="AR162" t="s">
        <v>219</v>
      </c>
      <c r="AS162" t="s">
        <v>341</v>
      </c>
      <c r="AT162" t="s">
        <v>231</v>
      </c>
      <c r="AU162">
        <v>20260806</v>
      </c>
      <c r="AV162" t="s">
        <v>222</v>
      </c>
      <c r="AW162" t="s">
        <v>1015</v>
      </c>
      <c r="AX162" t="s">
        <v>223</v>
      </c>
      <c r="BA162" s="57">
        <v>46241.333333333336</v>
      </c>
      <c r="BB162" t="s">
        <v>1964</v>
      </c>
      <c r="BC162">
        <v>2026</v>
      </c>
      <c r="BD162">
        <v>8</v>
      </c>
      <c r="BE162">
        <v>6</v>
      </c>
      <c r="BF162" s="6">
        <f t="shared" si="6"/>
        <v>46240</v>
      </c>
      <c r="BG162">
        <f t="shared" si="7"/>
        <v>-1.3333333333357587</v>
      </c>
      <c r="BH162" t="str">
        <f t="shared" si="8"/>
        <v>COMPLY</v>
      </c>
      <c r="BI162" t="str">
        <f>VLOOKUP(H162,Sheet2!$A$1:$B$270,2,FALSE)</f>
        <v>BANYUWANGI</v>
      </c>
    </row>
    <row r="163" spans="1:61">
      <c r="A163">
        <v>162</v>
      </c>
      <c r="B163">
        <v>1002507731</v>
      </c>
      <c r="C163">
        <v>3</v>
      </c>
      <c r="D163" t="s">
        <v>38</v>
      </c>
      <c r="E163">
        <v>5</v>
      </c>
      <c r="F163" t="s">
        <v>250</v>
      </c>
      <c r="G163" t="s">
        <v>87</v>
      </c>
      <c r="H163" t="s">
        <v>292</v>
      </c>
      <c r="I163" t="s">
        <v>213</v>
      </c>
      <c r="J163" t="s">
        <v>214</v>
      </c>
      <c r="K163" t="s">
        <v>149</v>
      </c>
      <c r="L163" t="s">
        <v>215</v>
      </c>
      <c r="M163" t="s">
        <v>76</v>
      </c>
      <c r="N163" t="s">
        <v>216</v>
      </c>
      <c r="O163" s="57">
        <v>46238.474259259259</v>
      </c>
      <c r="P163" s="57">
        <v>46240.479004629633</v>
      </c>
      <c r="Q163">
        <v>69358149</v>
      </c>
      <c r="S163">
        <v>152711247289</v>
      </c>
      <c r="T163" t="s">
        <v>1970</v>
      </c>
      <c r="U163" t="s">
        <v>1971</v>
      </c>
      <c r="V163" t="s">
        <v>1972</v>
      </c>
      <c r="Z163">
        <v>112.59694829999999</v>
      </c>
      <c r="AA163">
        <v>-7.9008349999999998</v>
      </c>
      <c r="AB163" t="s">
        <v>1973</v>
      </c>
      <c r="AC163" t="s">
        <v>237</v>
      </c>
      <c r="AL163" t="s">
        <v>218</v>
      </c>
      <c r="AM163" t="s">
        <v>1974</v>
      </c>
      <c r="AN163" t="s">
        <v>6</v>
      </c>
      <c r="AO163" s="57">
        <v>46120.476157407407</v>
      </c>
      <c r="AP163" s="57">
        <v>46239.333333333336</v>
      </c>
      <c r="AR163" t="s">
        <v>219</v>
      </c>
      <c r="AS163" t="s">
        <v>292</v>
      </c>
      <c r="AT163" t="s">
        <v>231</v>
      </c>
      <c r="AU163">
        <v>20260806</v>
      </c>
      <c r="AV163" t="s">
        <v>222</v>
      </c>
      <c r="AW163" t="s">
        <v>1014</v>
      </c>
      <c r="AX163" t="s">
        <v>223</v>
      </c>
      <c r="BA163" s="57">
        <v>46239.333333333336</v>
      </c>
      <c r="BB163" t="s">
        <v>1974</v>
      </c>
      <c r="BC163">
        <v>2026</v>
      </c>
      <c r="BD163">
        <v>8</v>
      </c>
      <c r="BE163">
        <v>6</v>
      </c>
      <c r="BF163" s="6">
        <f t="shared" si="6"/>
        <v>46240</v>
      </c>
      <c r="BG163">
        <f t="shared" si="7"/>
        <v>0.66666666666424135</v>
      </c>
      <c r="BH163" t="str">
        <f t="shared" si="8"/>
        <v>COMPLY</v>
      </c>
      <c r="BI163" t="str">
        <f>VLOOKUP(H163,Sheet2!$A$1:$B$270,2,FALSE)</f>
        <v>BATU</v>
      </c>
    </row>
    <row r="164" spans="1:61">
      <c r="A164">
        <v>163</v>
      </c>
      <c r="B164">
        <v>1002531501</v>
      </c>
      <c r="C164">
        <v>3</v>
      </c>
      <c r="D164" t="s">
        <v>49</v>
      </c>
      <c r="E164">
        <v>4</v>
      </c>
      <c r="F164" t="s">
        <v>252</v>
      </c>
      <c r="G164" t="s">
        <v>554</v>
      </c>
      <c r="H164" t="s">
        <v>640</v>
      </c>
      <c r="I164" t="s">
        <v>213</v>
      </c>
      <c r="J164" t="s">
        <v>214</v>
      </c>
      <c r="K164" t="s">
        <v>149</v>
      </c>
      <c r="L164" t="s">
        <v>215</v>
      </c>
      <c r="M164" t="s">
        <v>225</v>
      </c>
      <c r="N164" t="s">
        <v>216</v>
      </c>
      <c r="O164" s="57">
        <v>46251.787453703706</v>
      </c>
      <c r="P164" s="57">
        <v>46252.644305555557</v>
      </c>
      <c r="Q164">
        <v>69368405</v>
      </c>
      <c r="S164">
        <v>142213107396</v>
      </c>
      <c r="T164" t="s">
        <v>10234</v>
      </c>
      <c r="U164" t="s">
        <v>10235</v>
      </c>
      <c r="V164" t="s">
        <v>10236</v>
      </c>
      <c r="Z164">
        <v>109.326224</v>
      </c>
      <c r="AA164">
        <v>-7.1000529999999999</v>
      </c>
      <c r="AB164" t="s">
        <v>10237</v>
      </c>
      <c r="AC164" t="s">
        <v>237</v>
      </c>
      <c r="AL164" t="s">
        <v>218</v>
      </c>
      <c r="AM164" t="s">
        <v>10238</v>
      </c>
      <c r="AN164" t="s">
        <v>6</v>
      </c>
      <c r="AO164" t="s">
        <v>10239</v>
      </c>
      <c r="AP164" s="57">
        <v>46252.625</v>
      </c>
      <c r="AR164" t="s">
        <v>18</v>
      </c>
      <c r="AS164" t="s">
        <v>640</v>
      </c>
      <c r="AT164" t="s">
        <v>231</v>
      </c>
      <c r="AV164" t="s">
        <v>227</v>
      </c>
      <c r="AW164" t="s">
        <v>980</v>
      </c>
      <c r="AX164" t="s">
        <v>223</v>
      </c>
      <c r="BA164" s="57">
        <v>46252.625</v>
      </c>
      <c r="BB164" t="s">
        <v>10238</v>
      </c>
      <c r="BF164" s="6" t="e">
        <f t="shared" si="6"/>
        <v>#NUM!</v>
      </c>
      <c r="BG164" t="e">
        <f t="shared" si="7"/>
        <v>#NUM!</v>
      </c>
      <c r="BH164" t="e">
        <f t="shared" si="8"/>
        <v>#NUM!</v>
      </c>
      <c r="BI164" t="e">
        <f>VLOOKUP(H164,Sheet2!$A$1:$B$270,2,FALSE)</f>
        <v>#N/A</v>
      </c>
    </row>
    <row r="165" spans="1:61">
      <c r="A165">
        <v>164</v>
      </c>
      <c r="B165">
        <v>1002506353</v>
      </c>
      <c r="C165">
        <v>3</v>
      </c>
      <c r="D165" t="s">
        <v>59</v>
      </c>
      <c r="E165">
        <v>4</v>
      </c>
      <c r="F165" t="s">
        <v>567</v>
      </c>
      <c r="G165" t="s">
        <v>906</v>
      </c>
      <c r="H165" t="s">
        <v>973</v>
      </c>
      <c r="I165" t="s">
        <v>213</v>
      </c>
      <c r="J165" t="s">
        <v>214</v>
      </c>
      <c r="K165" t="s">
        <v>149</v>
      </c>
      <c r="M165" t="s">
        <v>76</v>
      </c>
      <c r="N165" t="s">
        <v>216</v>
      </c>
      <c r="O165" s="57">
        <v>46237.629826388889</v>
      </c>
      <c r="P165" s="57">
        <v>46237.69935185185</v>
      </c>
      <c r="Q165">
        <v>69356192</v>
      </c>
      <c r="S165">
        <v>146133131905</v>
      </c>
      <c r="T165" t="s">
        <v>1305</v>
      </c>
      <c r="U165" t="s">
        <v>1306</v>
      </c>
      <c r="V165" t="s">
        <v>1982</v>
      </c>
      <c r="Z165">
        <v>110.337735983054</v>
      </c>
      <c r="AA165">
        <v>-7.7450891752234901</v>
      </c>
      <c r="AB165" t="s">
        <v>1983</v>
      </c>
      <c r="AC165" t="s">
        <v>291</v>
      </c>
      <c r="AL165" t="s">
        <v>218</v>
      </c>
      <c r="AM165" t="s">
        <v>1984</v>
      </c>
      <c r="AN165" t="s">
        <v>6</v>
      </c>
      <c r="AO165" s="57">
        <v>46089.632280092592</v>
      </c>
      <c r="AR165" t="s">
        <v>219</v>
      </c>
      <c r="AS165" t="s">
        <v>973</v>
      </c>
      <c r="AT165" t="s">
        <v>231</v>
      </c>
      <c r="AU165">
        <v>20260803</v>
      </c>
      <c r="AV165" t="s">
        <v>222</v>
      </c>
      <c r="AW165" t="s">
        <v>561</v>
      </c>
      <c r="AX165" t="s">
        <v>223</v>
      </c>
      <c r="BA165" s="57">
        <v>46237.291666666664</v>
      </c>
      <c r="BB165" t="s">
        <v>1984</v>
      </c>
      <c r="BC165">
        <v>2026</v>
      </c>
      <c r="BD165">
        <v>8</v>
      </c>
      <c r="BE165">
        <v>3</v>
      </c>
      <c r="BF165" s="6">
        <f t="shared" si="6"/>
        <v>46237</v>
      </c>
      <c r="BG165">
        <f t="shared" si="7"/>
        <v>-0.29166666666424135</v>
      </c>
      <c r="BH165" t="str">
        <f t="shared" si="8"/>
        <v>COMPLY</v>
      </c>
      <c r="BI165" t="e">
        <f>VLOOKUP(H165,Sheet2!$A$1:$B$270,2,FALSE)</f>
        <v>#N/A</v>
      </c>
    </row>
    <row r="166" spans="1:61">
      <c r="A166">
        <v>165</v>
      </c>
      <c r="B166">
        <v>1002504537</v>
      </c>
      <c r="C166">
        <v>3</v>
      </c>
      <c r="D166" t="s">
        <v>38</v>
      </c>
      <c r="E166">
        <v>5</v>
      </c>
      <c r="F166" t="s">
        <v>90</v>
      </c>
      <c r="G166" t="s">
        <v>93</v>
      </c>
      <c r="H166" t="s">
        <v>302</v>
      </c>
      <c r="I166" t="s">
        <v>213</v>
      </c>
      <c r="J166" t="s">
        <v>214</v>
      </c>
      <c r="K166" t="s">
        <v>149</v>
      </c>
      <c r="L166" t="s">
        <v>215</v>
      </c>
      <c r="M166" t="s">
        <v>76</v>
      </c>
      <c r="N166" t="s">
        <v>216</v>
      </c>
      <c r="O166" s="57">
        <v>46235.534675925926</v>
      </c>
      <c r="P166" s="57">
        <v>46235.857314814813</v>
      </c>
      <c r="Q166">
        <v>69356720</v>
      </c>
      <c r="S166">
        <v>152611229834</v>
      </c>
      <c r="T166" t="s">
        <v>2000</v>
      </c>
      <c r="U166" t="s">
        <v>2001</v>
      </c>
      <c r="V166" t="s">
        <v>2002</v>
      </c>
      <c r="Z166">
        <v>111.849943</v>
      </c>
      <c r="AA166">
        <v>-7.6112830000000002</v>
      </c>
      <c r="AB166" t="s">
        <v>2003</v>
      </c>
      <c r="AC166" t="s">
        <v>237</v>
      </c>
      <c r="AL166" t="s">
        <v>218</v>
      </c>
      <c r="AM166" t="s">
        <v>1482</v>
      </c>
      <c r="AN166" t="s">
        <v>6</v>
      </c>
      <c r="AO166" s="57">
        <v>46030.538043981483</v>
      </c>
      <c r="AP166" s="57">
        <v>46236.541666666664</v>
      </c>
      <c r="AR166" t="s">
        <v>219</v>
      </c>
      <c r="AS166" t="s">
        <v>302</v>
      </c>
      <c r="AT166" t="s">
        <v>231</v>
      </c>
      <c r="AU166">
        <v>20260801</v>
      </c>
      <c r="AV166" t="s">
        <v>222</v>
      </c>
      <c r="AW166" t="s">
        <v>1010</v>
      </c>
      <c r="AX166" t="s">
        <v>223</v>
      </c>
      <c r="BA166" s="57">
        <v>46236.541666666664</v>
      </c>
      <c r="BB166" t="s">
        <v>1482</v>
      </c>
      <c r="BC166">
        <v>2026</v>
      </c>
      <c r="BD166">
        <v>8</v>
      </c>
      <c r="BE166">
        <v>1</v>
      </c>
      <c r="BF166" s="6">
        <f t="shared" si="6"/>
        <v>46235</v>
      </c>
      <c r="BG166">
        <f t="shared" si="7"/>
        <v>-1.5416666666642413</v>
      </c>
      <c r="BH166" t="str">
        <f t="shared" si="8"/>
        <v>COMPLY</v>
      </c>
      <c r="BI166" t="str">
        <f>VLOOKUP(H166,Sheet2!$A$1:$B$270,2,FALSE)</f>
        <v>NGANJUK</v>
      </c>
    </row>
    <row r="167" spans="1:61">
      <c r="A167">
        <v>166</v>
      </c>
      <c r="B167">
        <v>1002530931</v>
      </c>
      <c r="C167">
        <v>3</v>
      </c>
      <c r="D167" t="s">
        <v>49</v>
      </c>
      <c r="E167">
        <v>4</v>
      </c>
      <c r="F167" t="s">
        <v>252</v>
      </c>
      <c r="G167" t="s">
        <v>553</v>
      </c>
      <c r="H167" t="s">
        <v>603</v>
      </c>
      <c r="I167" t="s">
        <v>213</v>
      </c>
      <c r="J167" t="s">
        <v>214</v>
      </c>
      <c r="K167" t="s">
        <v>149</v>
      </c>
      <c r="M167" t="s">
        <v>76</v>
      </c>
      <c r="N167" t="s">
        <v>216</v>
      </c>
      <c r="O167" s="57">
        <v>46251.575787037036</v>
      </c>
      <c r="P167" s="57">
        <v>46251.626689814817</v>
      </c>
      <c r="Q167">
        <v>69367580</v>
      </c>
      <c r="S167">
        <v>142214107031</v>
      </c>
      <c r="T167" t="s">
        <v>10083</v>
      </c>
      <c r="U167" t="s">
        <v>10246</v>
      </c>
      <c r="V167" t="s">
        <v>10247</v>
      </c>
      <c r="Z167">
        <v>108.94858583069001</v>
      </c>
      <c r="AA167">
        <v>-6.9751152700431502</v>
      </c>
      <c r="AB167" t="s">
        <v>10086</v>
      </c>
      <c r="AC167" t="s">
        <v>217</v>
      </c>
      <c r="AL167" t="s">
        <v>218</v>
      </c>
      <c r="AM167" t="s">
        <v>10248</v>
      </c>
      <c r="AN167" t="s">
        <v>6</v>
      </c>
      <c r="AO167" t="s">
        <v>10249</v>
      </c>
      <c r="AR167" t="s">
        <v>219</v>
      </c>
      <c r="AS167" t="s">
        <v>603</v>
      </c>
      <c r="AT167" t="s">
        <v>231</v>
      </c>
      <c r="AU167">
        <v>20260817</v>
      </c>
      <c r="AV167" t="s">
        <v>222</v>
      </c>
      <c r="AW167" t="s">
        <v>604</v>
      </c>
      <c r="AX167" t="s">
        <v>223</v>
      </c>
      <c r="BA167" s="57">
        <v>46251.291666666664</v>
      </c>
      <c r="BB167" t="s">
        <v>10248</v>
      </c>
      <c r="BC167">
        <v>2026</v>
      </c>
      <c r="BD167">
        <v>8</v>
      </c>
      <c r="BE167">
        <v>17</v>
      </c>
      <c r="BF167" s="6">
        <f t="shared" si="6"/>
        <v>46251</v>
      </c>
      <c r="BG167">
        <f t="shared" si="7"/>
        <v>-0.29166666666424135</v>
      </c>
      <c r="BH167" t="str">
        <f t="shared" si="8"/>
        <v>COMPLY</v>
      </c>
      <c r="BI167" t="e">
        <f>VLOOKUP(H167,Sheet2!$A$1:$B$270,2,FALSE)</f>
        <v>#N/A</v>
      </c>
    </row>
    <row r="168" spans="1:61">
      <c r="A168">
        <v>167</v>
      </c>
      <c r="B168">
        <v>1002520209</v>
      </c>
      <c r="C168">
        <v>3</v>
      </c>
      <c r="D168" t="s">
        <v>59</v>
      </c>
      <c r="E168">
        <v>4</v>
      </c>
      <c r="F168" t="s">
        <v>243</v>
      </c>
      <c r="G168" t="s">
        <v>243</v>
      </c>
      <c r="H168" t="s">
        <v>294</v>
      </c>
      <c r="I168" t="s">
        <v>213</v>
      </c>
      <c r="J168" t="s">
        <v>214</v>
      </c>
      <c r="K168" t="s">
        <v>149</v>
      </c>
      <c r="M168" t="s">
        <v>76</v>
      </c>
      <c r="N168" t="s">
        <v>216</v>
      </c>
      <c r="O168" s="57">
        <v>46245.607685185183</v>
      </c>
      <c r="P168" s="57">
        <v>46248.610902777778</v>
      </c>
      <c r="Q168">
        <v>69363455</v>
      </c>
      <c r="S168">
        <v>146137149277</v>
      </c>
      <c r="T168" t="s">
        <v>7071</v>
      </c>
      <c r="U168" t="s">
        <v>7072</v>
      </c>
      <c r="V168" t="s">
        <v>8937</v>
      </c>
      <c r="Z168">
        <v>110.214326077818</v>
      </c>
      <c r="AA168">
        <v>-7.4858378186958099</v>
      </c>
      <c r="AB168" t="s">
        <v>7073</v>
      </c>
      <c r="AC168" t="s">
        <v>226</v>
      </c>
      <c r="AL168" t="s">
        <v>218</v>
      </c>
      <c r="AM168" t="s">
        <v>8938</v>
      </c>
      <c r="AN168" t="s">
        <v>6</v>
      </c>
      <c r="AO168" s="57">
        <v>46334.610983796294</v>
      </c>
      <c r="AP168" s="57">
        <v>46250.333333333336</v>
      </c>
      <c r="AR168" t="s">
        <v>219</v>
      </c>
      <c r="AS168" t="s">
        <v>294</v>
      </c>
      <c r="AT168" t="s">
        <v>231</v>
      </c>
      <c r="AU168">
        <v>20260814</v>
      </c>
      <c r="AV168" t="s">
        <v>222</v>
      </c>
      <c r="AW168" t="s">
        <v>561</v>
      </c>
      <c r="AX168" t="s">
        <v>223</v>
      </c>
      <c r="BA168" s="57">
        <v>46250.333333333336</v>
      </c>
      <c r="BB168" t="s">
        <v>8938</v>
      </c>
      <c r="BC168">
        <v>2026</v>
      </c>
      <c r="BD168">
        <v>8</v>
      </c>
      <c r="BE168">
        <v>14</v>
      </c>
      <c r="BF168" s="6">
        <f t="shared" si="6"/>
        <v>46248</v>
      </c>
      <c r="BG168">
        <f t="shared" si="7"/>
        <v>-2.3333333333357587</v>
      </c>
      <c r="BH168" t="str">
        <f t="shared" si="8"/>
        <v>COMPLY</v>
      </c>
      <c r="BI168" t="e">
        <f>VLOOKUP(H168,Sheet2!$A$1:$B$270,2,FALSE)</f>
        <v>#N/A</v>
      </c>
    </row>
    <row r="169" spans="1:61">
      <c r="A169">
        <v>168</v>
      </c>
      <c r="B169">
        <v>1002513204</v>
      </c>
      <c r="C169">
        <v>3</v>
      </c>
      <c r="D169" t="s">
        <v>38</v>
      </c>
      <c r="E169">
        <v>5</v>
      </c>
      <c r="F169" t="s">
        <v>90</v>
      </c>
      <c r="G169" t="s">
        <v>90</v>
      </c>
      <c r="H169" t="s">
        <v>480</v>
      </c>
      <c r="I169" t="s">
        <v>213</v>
      </c>
      <c r="J169" t="s">
        <v>214</v>
      </c>
      <c r="K169" t="s">
        <v>149</v>
      </c>
      <c r="L169" t="s">
        <v>215</v>
      </c>
      <c r="M169" t="s">
        <v>580</v>
      </c>
      <c r="N169" t="s">
        <v>216</v>
      </c>
      <c r="O169" s="57">
        <v>46240.695844907408</v>
      </c>
      <c r="P169" s="57">
        <v>46241.358252314814</v>
      </c>
      <c r="Q169">
        <v>69359690</v>
      </c>
      <c r="T169" t="s">
        <v>1616</v>
      </c>
      <c r="V169" t="s">
        <v>1618</v>
      </c>
      <c r="Z169">
        <v>112.07078799999999</v>
      </c>
      <c r="AA169">
        <v>-7.7949400000000004</v>
      </c>
      <c r="AB169" t="s">
        <v>1619</v>
      </c>
      <c r="AC169" t="s">
        <v>217</v>
      </c>
      <c r="AL169" t="s">
        <v>218</v>
      </c>
      <c r="AM169" t="s">
        <v>1620</v>
      </c>
      <c r="AN169" t="s">
        <v>6</v>
      </c>
      <c r="AO169" s="57">
        <v>46181.705231481479</v>
      </c>
      <c r="AR169" t="s">
        <v>566</v>
      </c>
      <c r="AS169" t="s">
        <v>480</v>
      </c>
      <c r="AT169" t="s">
        <v>231</v>
      </c>
      <c r="AV169" t="s">
        <v>4847</v>
      </c>
      <c r="AW169" t="s">
        <v>1010</v>
      </c>
      <c r="AX169" t="s">
        <v>223</v>
      </c>
      <c r="BA169" s="57">
        <v>46241.333333333336</v>
      </c>
      <c r="BB169" t="s">
        <v>1620</v>
      </c>
      <c r="BF169" s="6" t="e">
        <f t="shared" si="6"/>
        <v>#NUM!</v>
      </c>
      <c r="BG169" t="e">
        <f t="shared" si="7"/>
        <v>#NUM!</v>
      </c>
      <c r="BH169" t="e">
        <f t="shared" si="8"/>
        <v>#NUM!</v>
      </c>
      <c r="BI169" t="str">
        <f>VLOOKUP(H169,Sheet2!$A$1:$B$270,2,FALSE)</f>
        <v>KEDIRI</v>
      </c>
    </row>
    <row r="170" spans="1:61">
      <c r="A170">
        <v>169</v>
      </c>
      <c r="B170">
        <v>1002519017</v>
      </c>
      <c r="C170">
        <v>3</v>
      </c>
      <c r="D170" t="s">
        <v>45</v>
      </c>
      <c r="E170">
        <v>5</v>
      </c>
      <c r="F170" t="s">
        <v>211</v>
      </c>
      <c r="G170" t="s">
        <v>116</v>
      </c>
      <c r="H170" t="s">
        <v>272</v>
      </c>
      <c r="I170" t="s">
        <v>213</v>
      </c>
      <c r="J170" t="s">
        <v>214</v>
      </c>
      <c r="K170" t="s">
        <v>149</v>
      </c>
      <c r="L170" t="s">
        <v>215</v>
      </c>
      <c r="M170" t="s">
        <v>76</v>
      </c>
      <c r="N170" t="s">
        <v>216</v>
      </c>
      <c r="O170" s="57">
        <v>46245.395115740743</v>
      </c>
      <c r="P170" s="57">
        <v>46246.785358796296</v>
      </c>
      <c r="Q170">
        <v>69362951</v>
      </c>
      <c r="S170">
        <v>172604214077</v>
      </c>
      <c r="T170" t="s">
        <v>7074</v>
      </c>
      <c r="U170" t="s">
        <v>7075</v>
      </c>
      <c r="V170" t="s">
        <v>7076</v>
      </c>
      <c r="Z170">
        <v>116.26403208822001</v>
      </c>
      <c r="AA170">
        <v>-8.2684078611734702</v>
      </c>
      <c r="AB170" t="s">
        <v>7077</v>
      </c>
      <c r="AC170" t="s">
        <v>217</v>
      </c>
      <c r="AL170" t="s">
        <v>218</v>
      </c>
      <c r="AM170" t="s">
        <v>7078</v>
      </c>
      <c r="AN170" t="s">
        <v>6</v>
      </c>
      <c r="AO170" s="57">
        <v>46334.402962962966</v>
      </c>
      <c r="AP170" s="57">
        <v>46246.625</v>
      </c>
      <c r="AR170" t="s">
        <v>219</v>
      </c>
      <c r="AS170" t="s">
        <v>272</v>
      </c>
      <c r="AT170" t="s">
        <v>231</v>
      </c>
      <c r="AU170">
        <v>20260812</v>
      </c>
      <c r="AV170" t="s">
        <v>222</v>
      </c>
      <c r="AW170" t="s">
        <v>1012</v>
      </c>
      <c r="AX170" t="s">
        <v>223</v>
      </c>
      <c r="BA170" s="57">
        <v>46246.625</v>
      </c>
      <c r="BB170" t="s">
        <v>7078</v>
      </c>
      <c r="BC170">
        <v>2026</v>
      </c>
      <c r="BD170">
        <v>8</v>
      </c>
      <c r="BE170">
        <v>12</v>
      </c>
      <c r="BF170" s="6">
        <f t="shared" si="6"/>
        <v>46246</v>
      </c>
      <c r="BG170">
        <f t="shared" si="7"/>
        <v>-0.625</v>
      </c>
      <c r="BH170" t="str">
        <f t="shared" si="8"/>
        <v>COMPLY</v>
      </c>
      <c r="BI170" t="str">
        <f>VLOOKUP(H170,Sheet2!$A$1:$B$270,2,FALSE)</f>
        <v>SELONG</v>
      </c>
    </row>
    <row r="171" spans="1:61">
      <c r="A171">
        <v>170</v>
      </c>
      <c r="B171">
        <v>1002520624</v>
      </c>
      <c r="C171">
        <v>3</v>
      </c>
      <c r="D171" t="s">
        <v>42</v>
      </c>
      <c r="E171">
        <v>5</v>
      </c>
      <c r="F171" t="s">
        <v>233</v>
      </c>
      <c r="G171" t="s">
        <v>103</v>
      </c>
      <c r="H171" t="s">
        <v>401</v>
      </c>
      <c r="I171" t="s">
        <v>213</v>
      </c>
      <c r="J171" t="s">
        <v>214</v>
      </c>
      <c r="K171" t="s">
        <v>149</v>
      </c>
      <c r="M171" t="s">
        <v>76</v>
      </c>
      <c r="N171" t="s">
        <v>216</v>
      </c>
      <c r="O171" s="57">
        <v>46245.667824074073</v>
      </c>
      <c r="P171" s="57">
        <v>46245.956446759257</v>
      </c>
      <c r="Q171">
        <v>69363593</v>
      </c>
      <c r="S171">
        <v>152318241368</v>
      </c>
      <c r="T171" t="s">
        <v>7079</v>
      </c>
      <c r="U171" t="s">
        <v>7080</v>
      </c>
      <c r="V171" t="s">
        <v>7081</v>
      </c>
      <c r="Z171">
        <v>112.2778105</v>
      </c>
      <c r="AA171">
        <v>-7.5824619000000002</v>
      </c>
      <c r="AB171" t="s">
        <v>7082</v>
      </c>
      <c r="AC171" t="s">
        <v>230</v>
      </c>
      <c r="AL171" t="s">
        <v>218</v>
      </c>
      <c r="AM171" t="s">
        <v>7083</v>
      </c>
      <c r="AN171" t="s">
        <v>6</v>
      </c>
      <c r="AO171" s="57">
        <v>46334.673483796294</v>
      </c>
      <c r="AP171" s="57">
        <v>46246.625</v>
      </c>
      <c r="AR171" t="s">
        <v>219</v>
      </c>
      <c r="AS171" t="s">
        <v>401</v>
      </c>
      <c r="AT171" t="s">
        <v>231</v>
      </c>
      <c r="AU171">
        <v>20260811</v>
      </c>
      <c r="AV171" t="s">
        <v>222</v>
      </c>
      <c r="AW171" t="s">
        <v>561</v>
      </c>
      <c r="AX171" t="s">
        <v>223</v>
      </c>
      <c r="BA171" s="57">
        <v>46246.625</v>
      </c>
      <c r="BB171" t="s">
        <v>7083</v>
      </c>
      <c r="BC171">
        <v>2026</v>
      </c>
      <c r="BD171">
        <v>8</v>
      </c>
      <c r="BE171">
        <v>11</v>
      </c>
      <c r="BF171" s="6">
        <f t="shared" si="6"/>
        <v>46245</v>
      </c>
      <c r="BG171">
        <f t="shared" si="7"/>
        <v>-1.625</v>
      </c>
      <c r="BH171" t="str">
        <f t="shared" si="8"/>
        <v>COMPLY</v>
      </c>
      <c r="BI171" t="str">
        <f>VLOOKUP(H171,Sheet2!$A$1:$B$270,2,FALSE)</f>
        <v>MOJOKERTO</v>
      </c>
    </row>
    <row r="172" spans="1:61">
      <c r="A172">
        <v>171</v>
      </c>
      <c r="B172">
        <v>1002506170</v>
      </c>
      <c r="C172">
        <v>3</v>
      </c>
      <c r="D172" t="s">
        <v>59</v>
      </c>
      <c r="E172">
        <v>4</v>
      </c>
      <c r="F172" t="s">
        <v>224</v>
      </c>
      <c r="G172" t="s">
        <v>224</v>
      </c>
      <c r="H172" t="s">
        <v>911</v>
      </c>
      <c r="I172" t="s">
        <v>213</v>
      </c>
      <c r="J172" t="s">
        <v>214</v>
      </c>
      <c r="K172" t="s">
        <v>149</v>
      </c>
      <c r="L172" t="s">
        <v>215</v>
      </c>
      <c r="M172" t="s">
        <v>76</v>
      </c>
      <c r="N172" t="s">
        <v>216</v>
      </c>
      <c r="O172" s="57">
        <v>46237.580509259256</v>
      </c>
      <c r="P172" s="57">
        <v>46238.563263888886</v>
      </c>
      <c r="Q172">
        <v>69357582</v>
      </c>
      <c r="S172">
        <v>146303609645</v>
      </c>
      <c r="T172" t="s">
        <v>2013</v>
      </c>
      <c r="U172" t="s">
        <v>2014</v>
      </c>
      <c r="V172" t="s">
        <v>2015</v>
      </c>
      <c r="Z172">
        <v>109.2527712</v>
      </c>
      <c r="AA172">
        <v>-7.3718269999999997</v>
      </c>
      <c r="AB172" t="s">
        <v>2016</v>
      </c>
      <c r="AC172" t="s">
        <v>237</v>
      </c>
      <c r="AL172" t="s">
        <v>218</v>
      </c>
      <c r="AM172" t="s">
        <v>2017</v>
      </c>
      <c r="AN172" t="s">
        <v>6</v>
      </c>
      <c r="AO172" s="57">
        <v>46089.590624999997</v>
      </c>
      <c r="AP172" s="57">
        <v>46238.541666666664</v>
      </c>
      <c r="AR172" t="s">
        <v>219</v>
      </c>
      <c r="AS172" t="s">
        <v>911</v>
      </c>
      <c r="AT172" t="s">
        <v>231</v>
      </c>
      <c r="AU172">
        <v>20260804</v>
      </c>
      <c r="AV172" t="s">
        <v>222</v>
      </c>
      <c r="AW172" t="s">
        <v>1014</v>
      </c>
      <c r="AX172" t="s">
        <v>223</v>
      </c>
      <c r="BA172" s="57">
        <v>46238.541666666664</v>
      </c>
      <c r="BB172" t="s">
        <v>2017</v>
      </c>
      <c r="BC172">
        <v>2026</v>
      </c>
      <c r="BD172">
        <v>8</v>
      </c>
      <c r="BE172">
        <v>4</v>
      </c>
      <c r="BF172" s="6">
        <f t="shared" si="6"/>
        <v>46238</v>
      </c>
      <c r="BG172">
        <f t="shared" si="7"/>
        <v>-0.54166666666424135</v>
      </c>
      <c r="BH172" t="str">
        <f t="shared" si="8"/>
        <v>COMPLY</v>
      </c>
      <c r="BI172" t="e">
        <f>VLOOKUP(H172,Sheet2!$A$1:$B$270,2,FALSE)</f>
        <v>#N/A</v>
      </c>
    </row>
    <row r="173" spans="1:61">
      <c r="A173">
        <v>172</v>
      </c>
      <c r="B173">
        <v>1002528001</v>
      </c>
      <c r="C173">
        <v>3</v>
      </c>
      <c r="D173" t="s">
        <v>45</v>
      </c>
      <c r="E173">
        <v>5</v>
      </c>
      <c r="F173" t="s">
        <v>211</v>
      </c>
      <c r="G173" t="s">
        <v>112</v>
      </c>
      <c r="H173" t="s">
        <v>244</v>
      </c>
      <c r="I173" t="s">
        <v>213</v>
      </c>
      <c r="J173" t="s">
        <v>214</v>
      </c>
      <c r="K173" t="s">
        <v>149</v>
      </c>
      <c r="L173" t="s">
        <v>215</v>
      </c>
      <c r="M173" t="s">
        <v>76</v>
      </c>
      <c r="N173" t="s">
        <v>216</v>
      </c>
      <c r="O173" s="57">
        <v>46249.463854166665</v>
      </c>
      <c r="P173" s="57">
        <v>46250.6721412037</v>
      </c>
      <c r="Q173">
        <v>69366731</v>
      </c>
      <c r="S173">
        <v>172605804155</v>
      </c>
      <c r="T173" t="s">
        <v>10265</v>
      </c>
      <c r="U173" t="s">
        <v>10266</v>
      </c>
      <c r="V173" t="s">
        <v>10267</v>
      </c>
      <c r="Z173">
        <v>116.24421592801799</v>
      </c>
      <c r="AA173">
        <v>-8.54146415486729</v>
      </c>
      <c r="AB173" t="s">
        <v>10268</v>
      </c>
      <c r="AC173" t="s">
        <v>217</v>
      </c>
      <c r="AL173" t="s">
        <v>218</v>
      </c>
      <c r="AM173" t="s">
        <v>10035</v>
      </c>
      <c r="AN173" t="s">
        <v>6</v>
      </c>
      <c r="AO173" t="s">
        <v>10174</v>
      </c>
      <c r="AP173" s="57">
        <v>46250.333333333336</v>
      </c>
      <c r="AR173" t="s">
        <v>219</v>
      </c>
      <c r="AS173" t="s">
        <v>244</v>
      </c>
      <c r="AT173" t="s">
        <v>352</v>
      </c>
      <c r="AU173">
        <v>20260816</v>
      </c>
      <c r="AV173" t="s">
        <v>222</v>
      </c>
      <c r="AW173" t="s">
        <v>10269</v>
      </c>
      <c r="AX173" t="s">
        <v>223</v>
      </c>
      <c r="BA173" s="57">
        <v>46250.333333333336</v>
      </c>
      <c r="BB173" t="s">
        <v>10035</v>
      </c>
      <c r="BC173">
        <v>2026</v>
      </c>
      <c r="BD173">
        <v>8</v>
      </c>
      <c r="BE173">
        <v>16</v>
      </c>
      <c r="BF173" s="6">
        <f t="shared" si="6"/>
        <v>46250</v>
      </c>
      <c r="BG173">
        <f t="shared" si="7"/>
        <v>-0.33333333333575865</v>
      </c>
      <c r="BH173" t="str">
        <f t="shared" si="8"/>
        <v>COMPLY</v>
      </c>
      <c r="BI173" t="str">
        <f>VLOOKUP(H173,Sheet2!$A$1:$B$270,2,FALSE)</f>
        <v>MATARAM</v>
      </c>
    </row>
    <row r="174" spans="1:61">
      <c r="A174">
        <v>173</v>
      </c>
      <c r="B174">
        <v>1002521029</v>
      </c>
      <c r="C174">
        <v>3</v>
      </c>
      <c r="D174" t="s">
        <v>49</v>
      </c>
      <c r="E174">
        <v>4</v>
      </c>
      <c r="F174" t="s">
        <v>252</v>
      </c>
      <c r="G174" t="s">
        <v>255</v>
      </c>
      <c r="H174" t="s">
        <v>556</v>
      </c>
      <c r="I174" t="s">
        <v>213</v>
      </c>
      <c r="J174" t="s">
        <v>214</v>
      </c>
      <c r="K174" t="s">
        <v>149</v>
      </c>
      <c r="L174" t="s">
        <v>215</v>
      </c>
      <c r="M174" t="s">
        <v>76</v>
      </c>
      <c r="N174" t="s">
        <v>216</v>
      </c>
      <c r="O174" s="57">
        <v>46245.824259259258</v>
      </c>
      <c r="P174" s="57">
        <v>46246.616493055553</v>
      </c>
      <c r="Q174">
        <v>69363767</v>
      </c>
      <c r="S174">
        <v>142283119933</v>
      </c>
      <c r="T174" t="s">
        <v>7084</v>
      </c>
      <c r="U174" t="s">
        <v>7085</v>
      </c>
      <c r="V174" t="s">
        <v>7086</v>
      </c>
      <c r="Z174">
        <v>109.1419109</v>
      </c>
      <c r="AA174">
        <v>-7.0134629000000004</v>
      </c>
      <c r="AB174" t="s">
        <v>7087</v>
      </c>
      <c r="AC174" t="s">
        <v>217</v>
      </c>
      <c r="AL174" t="s">
        <v>218</v>
      </c>
      <c r="AM174" t="s">
        <v>7088</v>
      </c>
      <c r="AN174" t="s">
        <v>6</v>
      </c>
      <c r="AO174" s="57">
        <v>46334.829837962963</v>
      </c>
      <c r="AP174" s="57">
        <v>46247.333333333336</v>
      </c>
      <c r="AR174" t="s">
        <v>219</v>
      </c>
      <c r="AS174" t="s">
        <v>556</v>
      </c>
      <c r="AT174" t="s">
        <v>231</v>
      </c>
      <c r="AU174">
        <v>20260812</v>
      </c>
      <c r="AV174" t="s">
        <v>222</v>
      </c>
      <c r="AW174" t="s">
        <v>1023</v>
      </c>
      <c r="AX174" t="s">
        <v>223</v>
      </c>
      <c r="BA174" s="57">
        <v>46247.333333333336</v>
      </c>
      <c r="BB174" t="s">
        <v>7088</v>
      </c>
      <c r="BC174">
        <v>2026</v>
      </c>
      <c r="BD174">
        <v>8</v>
      </c>
      <c r="BE174">
        <v>12</v>
      </c>
      <c r="BF174" s="6">
        <f t="shared" si="6"/>
        <v>46246</v>
      </c>
      <c r="BG174">
        <f t="shared" si="7"/>
        <v>-1.3333333333357587</v>
      </c>
      <c r="BH174" t="str">
        <f t="shared" si="8"/>
        <v>COMPLY</v>
      </c>
      <c r="BI174" t="e">
        <f>VLOOKUP(H174,Sheet2!$A$1:$B$270,2,FALSE)</f>
        <v>#N/A</v>
      </c>
    </row>
    <row r="175" spans="1:61">
      <c r="A175">
        <v>174</v>
      </c>
      <c r="B175">
        <v>1002505168</v>
      </c>
      <c r="C175">
        <v>3</v>
      </c>
      <c r="D175" t="s">
        <v>38</v>
      </c>
      <c r="E175">
        <v>5</v>
      </c>
      <c r="F175" t="s">
        <v>92</v>
      </c>
      <c r="G175" t="s">
        <v>92</v>
      </c>
      <c r="H175" t="s">
        <v>308</v>
      </c>
      <c r="I175" t="s">
        <v>213</v>
      </c>
      <c r="J175" t="s">
        <v>214</v>
      </c>
      <c r="K175" t="s">
        <v>149</v>
      </c>
      <c r="L175" t="s">
        <v>215</v>
      </c>
      <c r="M175" t="s">
        <v>76</v>
      </c>
      <c r="N175" t="s">
        <v>216</v>
      </c>
      <c r="O175" s="57">
        <v>46236.482604166667</v>
      </c>
      <c r="P175" s="57">
        <v>46237.881527777776</v>
      </c>
      <c r="Q175">
        <v>69356992</v>
      </c>
      <c r="S175">
        <v>152601214959</v>
      </c>
      <c r="T175" t="s">
        <v>2034</v>
      </c>
      <c r="U175" t="s">
        <v>2035</v>
      </c>
      <c r="V175" t="s">
        <v>2036</v>
      </c>
      <c r="Z175">
        <v>111.563308909535</v>
      </c>
      <c r="AA175">
        <v>-7.6420320540572897</v>
      </c>
      <c r="AB175" t="s">
        <v>2037</v>
      </c>
      <c r="AC175" t="s">
        <v>217</v>
      </c>
      <c r="AL175" t="s">
        <v>218</v>
      </c>
      <c r="AM175" t="s">
        <v>2038</v>
      </c>
      <c r="AN175" t="s">
        <v>6</v>
      </c>
      <c r="AO175" s="57">
        <v>46061.485983796294</v>
      </c>
      <c r="AP175" s="57">
        <v>46237.333333333336</v>
      </c>
      <c r="AR175" t="s">
        <v>219</v>
      </c>
      <c r="AS175" t="s">
        <v>308</v>
      </c>
      <c r="AT175" t="s">
        <v>231</v>
      </c>
      <c r="AU175">
        <v>20260803</v>
      </c>
      <c r="AV175" t="s">
        <v>222</v>
      </c>
      <c r="AW175" t="s">
        <v>1018</v>
      </c>
      <c r="AX175" t="s">
        <v>223</v>
      </c>
      <c r="BA175" s="57">
        <v>46237.333333333336</v>
      </c>
      <c r="BB175" t="s">
        <v>2038</v>
      </c>
      <c r="BC175">
        <v>2026</v>
      </c>
      <c r="BD175">
        <v>8</v>
      </c>
      <c r="BE175">
        <v>3</v>
      </c>
      <c r="BF175" s="6">
        <f t="shared" si="6"/>
        <v>46237</v>
      </c>
      <c r="BG175">
        <f t="shared" si="7"/>
        <v>-0.33333333333575865</v>
      </c>
      <c r="BH175" t="str">
        <f t="shared" si="8"/>
        <v>COMPLY</v>
      </c>
      <c r="BI175" t="str">
        <f>VLOOKUP(H175,Sheet2!$A$1:$B$270,2,FALSE)</f>
        <v>MADIUN</v>
      </c>
    </row>
    <row r="176" spans="1:61">
      <c r="A176">
        <v>175</v>
      </c>
      <c r="B176">
        <v>1002514362</v>
      </c>
      <c r="C176">
        <v>3</v>
      </c>
      <c r="D176" t="s">
        <v>49</v>
      </c>
      <c r="E176">
        <v>4</v>
      </c>
      <c r="F176" t="s">
        <v>252</v>
      </c>
      <c r="G176" t="s">
        <v>554</v>
      </c>
      <c r="H176" t="s">
        <v>558</v>
      </c>
      <c r="I176" t="s">
        <v>213</v>
      </c>
      <c r="J176" t="s">
        <v>214</v>
      </c>
      <c r="K176" t="s">
        <v>149</v>
      </c>
      <c r="M176" t="s">
        <v>76</v>
      </c>
      <c r="N176" t="s">
        <v>216</v>
      </c>
      <c r="O176" s="57">
        <v>46241.480706018519</v>
      </c>
      <c r="P176" s="57">
        <v>46241.549571759257</v>
      </c>
      <c r="Q176">
        <v>69359666</v>
      </c>
      <c r="S176">
        <v>142278112631</v>
      </c>
      <c r="T176" t="s">
        <v>1926</v>
      </c>
      <c r="U176" t="s">
        <v>4859</v>
      </c>
      <c r="V176" t="s">
        <v>4860</v>
      </c>
      <c r="Z176">
        <v>109.368588</v>
      </c>
      <c r="AA176">
        <v>-6.8635429999999999</v>
      </c>
      <c r="AB176" t="s">
        <v>1929</v>
      </c>
      <c r="AC176" t="s">
        <v>226</v>
      </c>
      <c r="AL176" t="s">
        <v>218</v>
      </c>
      <c r="AM176" t="s">
        <v>4861</v>
      </c>
      <c r="AN176" t="s">
        <v>6</v>
      </c>
      <c r="AO176" s="57">
        <v>46211.486273148148</v>
      </c>
      <c r="AR176" t="s">
        <v>219</v>
      </c>
      <c r="AS176" t="s">
        <v>558</v>
      </c>
      <c r="AT176" t="s">
        <v>231</v>
      </c>
      <c r="AU176">
        <v>20260807</v>
      </c>
      <c r="AV176" t="s">
        <v>222</v>
      </c>
      <c r="AW176" t="s">
        <v>561</v>
      </c>
      <c r="AX176" t="s">
        <v>223</v>
      </c>
      <c r="BA176" s="57">
        <v>46241.291666666664</v>
      </c>
      <c r="BB176" t="s">
        <v>4861</v>
      </c>
      <c r="BC176">
        <v>2026</v>
      </c>
      <c r="BD176">
        <v>8</v>
      </c>
      <c r="BE176">
        <v>7</v>
      </c>
      <c r="BF176" s="6">
        <f t="shared" si="6"/>
        <v>46241</v>
      </c>
      <c r="BG176">
        <f t="shared" si="7"/>
        <v>-0.29166666666424135</v>
      </c>
      <c r="BH176" t="str">
        <f t="shared" si="8"/>
        <v>COMPLY</v>
      </c>
      <c r="BI176" t="e">
        <f>VLOOKUP(H176,Sheet2!$A$1:$B$270,2,FALSE)</f>
        <v>#N/A</v>
      </c>
    </row>
    <row r="177" spans="1:61">
      <c r="A177">
        <v>176</v>
      </c>
      <c r="B177">
        <v>1002534168</v>
      </c>
      <c r="C177">
        <v>3</v>
      </c>
      <c r="D177" t="s">
        <v>42</v>
      </c>
      <c r="E177">
        <v>5</v>
      </c>
      <c r="F177" t="s">
        <v>233</v>
      </c>
      <c r="G177" t="s">
        <v>105</v>
      </c>
      <c r="H177" t="s">
        <v>303</v>
      </c>
      <c r="I177" t="s">
        <v>213</v>
      </c>
      <c r="J177" t="s">
        <v>214</v>
      </c>
      <c r="K177" t="s">
        <v>149</v>
      </c>
      <c r="M177" t="s">
        <v>960</v>
      </c>
      <c r="N177" t="s">
        <v>216</v>
      </c>
      <c r="O177" s="57">
        <v>46252.685763888891</v>
      </c>
      <c r="P177" s="57">
        <v>46252.741898148146</v>
      </c>
      <c r="Q177">
        <v>69369374</v>
      </c>
      <c r="R177">
        <v>3215216011</v>
      </c>
      <c r="S177">
        <v>152324211479</v>
      </c>
      <c r="T177" t="s">
        <v>12911</v>
      </c>
      <c r="U177" t="s">
        <v>12912</v>
      </c>
      <c r="Z177">
        <v>112.53434489999999</v>
      </c>
      <c r="AA177">
        <v>-7.6285734999999999</v>
      </c>
      <c r="AB177" t="s">
        <v>12913</v>
      </c>
      <c r="AC177" t="s">
        <v>230</v>
      </c>
      <c r="AO177" t="s">
        <v>12914</v>
      </c>
      <c r="AR177" t="s">
        <v>6</v>
      </c>
      <c r="AS177" t="s">
        <v>303</v>
      </c>
      <c r="AT177" t="s">
        <v>231</v>
      </c>
      <c r="AV177" t="s">
        <v>12915</v>
      </c>
      <c r="AW177" t="s">
        <v>591</v>
      </c>
      <c r="AX177" t="s">
        <v>223</v>
      </c>
      <c r="BF177" s="6" t="e">
        <f t="shared" si="6"/>
        <v>#NUM!</v>
      </c>
      <c r="BG177" t="e">
        <f t="shared" si="7"/>
        <v>#NUM!</v>
      </c>
      <c r="BH177" t="e">
        <f t="shared" si="8"/>
        <v>#NUM!</v>
      </c>
      <c r="BI177" t="str">
        <f>VLOOKUP(H177,Sheet2!$A$1:$B$270,2,FALSE)</f>
        <v>MOJOKERTO</v>
      </c>
    </row>
    <row r="178" spans="1:61">
      <c r="A178">
        <v>177</v>
      </c>
      <c r="B178">
        <v>1002515094</v>
      </c>
      <c r="C178">
        <v>3</v>
      </c>
      <c r="D178" t="s">
        <v>51</v>
      </c>
      <c r="E178">
        <v>4</v>
      </c>
      <c r="F178" t="s">
        <v>235</v>
      </c>
      <c r="G178" t="s">
        <v>584</v>
      </c>
      <c r="H178" t="s">
        <v>1061</v>
      </c>
      <c r="I178" t="s">
        <v>213</v>
      </c>
      <c r="J178" t="s">
        <v>214</v>
      </c>
      <c r="K178" t="s">
        <v>149</v>
      </c>
      <c r="L178" t="s">
        <v>215</v>
      </c>
      <c r="M178" t="s">
        <v>575</v>
      </c>
      <c r="N178" t="s">
        <v>216</v>
      </c>
      <c r="O178" s="57">
        <v>46241.649259259262</v>
      </c>
      <c r="P178" s="57">
        <v>46244.486400462964</v>
      </c>
      <c r="Q178">
        <v>69360972</v>
      </c>
      <c r="S178">
        <v>142566102461</v>
      </c>
      <c r="T178" t="s">
        <v>4867</v>
      </c>
      <c r="U178" t="s">
        <v>4868</v>
      </c>
      <c r="V178" t="s">
        <v>4869</v>
      </c>
      <c r="Z178">
        <v>110.83936594426601</v>
      </c>
      <c r="AA178">
        <v>-7.5354291509950704</v>
      </c>
      <c r="AB178" t="s">
        <v>4870</v>
      </c>
      <c r="AC178" t="s">
        <v>217</v>
      </c>
      <c r="AL178" t="s">
        <v>218</v>
      </c>
      <c r="AM178" t="s">
        <v>4871</v>
      </c>
      <c r="AN178" t="s">
        <v>6</v>
      </c>
      <c r="AO178" s="57">
        <v>46211.652997685182</v>
      </c>
      <c r="AP178" s="57">
        <v>46242.625</v>
      </c>
      <c r="AR178" t="s">
        <v>14</v>
      </c>
      <c r="AS178" t="s">
        <v>1061</v>
      </c>
      <c r="AT178" t="s">
        <v>231</v>
      </c>
      <c r="AV178" t="s">
        <v>6353</v>
      </c>
      <c r="AW178" t="s">
        <v>1010</v>
      </c>
      <c r="AX178" t="s">
        <v>223</v>
      </c>
      <c r="BA178" s="57">
        <v>46242.625</v>
      </c>
      <c r="BB178" t="s">
        <v>4871</v>
      </c>
      <c r="BF178" s="6" t="e">
        <f t="shared" si="6"/>
        <v>#NUM!</v>
      </c>
      <c r="BG178" t="e">
        <f t="shared" si="7"/>
        <v>#NUM!</v>
      </c>
      <c r="BH178" t="e">
        <f t="shared" si="8"/>
        <v>#NUM!</v>
      </c>
      <c r="BI178" t="e">
        <f>VLOOKUP(H178,Sheet2!$A$1:$B$270,2,FALSE)</f>
        <v>#N/A</v>
      </c>
    </row>
    <row r="179" spans="1:61">
      <c r="A179">
        <v>178</v>
      </c>
      <c r="B179">
        <v>1002507365</v>
      </c>
      <c r="C179">
        <v>3</v>
      </c>
      <c r="D179" t="s">
        <v>59</v>
      </c>
      <c r="E179">
        <v>4</v>
      </c>
      <c r="F179" t="s">
        <v>243</v>
      </c>
      <c r="G179" t="s">
        <v>261</v>
      </c>
      <c r="H179" t="s">
        <v>262</v>
      </c>
      <c r="I179" t="s">
        <v>213</v>
      </c>
      <c r="J179" t="s">
        <v>214</v>
      </c>
      <c r="K179" t="s">
        <v>149</v>
      </c>
      <c r="M179" t="s">
        <v>236</v>
      </c>
      <c r="N179" t="s">
        <v>216</v>
      </c>
      <c r="O179" s="57">
        <v>46238.434050925927</v>
      </c>
      <c r="P179" s="57">
        <v>46242.084062499998</v>
      </c>
      <c r="Q179">
        <v>69358052</v>
      </c>
      <c r="S179">
        <v>141373127379</v>
      </c>
      <c r="T179" t="s">
        <v>2039</v>
      </c>
      <c r="U179" t="s">
        <v>1863</v>
      </c>
      <c r="Z179">
        <v>109.926546269868</v>
      </c>
      <c r="AA179">
        <v>-7.2733608278994701</v>
      </c>
      <c r="AB179" t="s">
        <v>1221</v>
      </c>
      <c r="AC179" t="s">
        <v>291</v>
      </c>
      <c r="AO179" s="57">
        <v>46120.444444444445</v>
      </c>
      <c r="AR179" t="s">
        <v>312</v>
      </c>
      <c r="AS179" t="s">
        <v>262</v>
      </c>
      <c r="AT179" t="s">
        <v>231</v>
      </c>
      <c r="AV179" t="s">
        <v>904</v>
      </c>
      <c r="AW179" t="s">
        <v>562</v>
      </c>
      <c r="AX179" t="s">
        <v>223</v>
      </c>
      <c r="AZ179" t="s">
        <v>904</v>
      </c>
      <c r="BF179" s="6" t="e">
        <f t="shared" si="6"/>
        <v>#NUM!</v>
      </c>
      <c r="BG179" t="e">
        <f t="shared" si="7"/>
        <v>#NUM!</v>
      </c>
      <c r="BH179" t="e">
        <f t="shared" si="8"/>
        <v>#NUM!</v>
      </c>
      <c r="BI179" t="e">
        <f>VLOOKUP(H179,Sheet2!$A$1:$B$270,2,FALSE)</f>
        <v>#N/A</v>
      </c>
    </row>
    <row r="180" spans="1:61">
      <c r="A180">
        <v>179</v>
      </c>
      <c r="B180">
        <v>1002520464</v>
      </c>
      <c r="C180">
        <v>3</v>
      </c>
      <c r="D180" t="s">
        <v>49</v>
      </c>
      <c r="E180">
        <v>4</v>
      </c>
      <c r="F180" t="s">
        <v>246</v>
      </c>
      <c r="G180" t="s">
        <v>247</v>
      </c>
      <c r="H180" t="s">
        <v>930</v>
      </c>
      <c r="I180" t="s">
        <v>213</v>
      </c>
      <c r="J180" t="s">
        <v>214</v>
      </c>
      <c r="K180" t="s">
        <v>149</v>
      </c>
      <c r="L180" t="s">
        <v>215</v>
      </c>
      <c r="M180" t="s">
        <v>76</v>
      </c>
      <c r="N180" t="s">
        <v>216</v>
      </c>
      <c r="O180" s="57">
        <v>46245.643009259256</v>
      </c>
      <c r="P180" s="57">
        <v>46246.612303240741</v>
      </c>
      <c r="Q180">
        <v>69363543</v>
      </c>
      <c r="S180">
        <v>142410346093</v>
      </c>
      <c r="T180" t="s">
        <v>7089</v>
      </c>
      <c r="U180" t="s">
        <v>7090</v>
      </c>
      <c r="V180" t="s">
        <v>7091</v>
      </c>
      <c r="Z180">
        <v>110.44798</v>
      </c>
      <c r="AA180">
        <v>-7.0019150000000003</v>
      </c>
      <c r="AB180" t="s">
        <v>7092</v>
      </c>
      <c r="AC180" t="s">
        <v>237</v>
      </c>
      <c r="AL180" t="s">
        <v>218</v>
      </c>
      <c r="AM180" t="s">
        <v>7093</v>
      </c>
      <c r="AN180" t="s">
        <v>6</v>
      </c>
      <c r="AO180" s="57">
        <v>46334.652650462966</v>
      </c>
      <c r="AP180" s="57">
        <v>46246.625</v>
      </c>
      <c r="AR180" t="s">
        <v>219</v>
      </c>
      <c r="AS180" t="s">
        <v>930</v>
      </c>
      <c r="AT180" t="s">
        <v>231</v>
      </c>
      <c r="AU180">
        <v>20260812</v>
      </c>
      <c r="AV180" t="s">
        <v>222</v>
      </c>
      <c r="AW180" t="s">
        <v>1018</v>
      </c>
      <c r="AX180" t="s">
        <v>223</v>
      </c>
      <c r="BA180" s="57">
        <v>46246.625</v>
      </c>
      <c r="BB180" t="s">
        <v>7093</v>
      </c>
      <c r="BC180">
        <v>2026</v>
      </c>
      <c r="BD180">
        <v>8</v>
      </c>
      <c r="BE180">
        <v>12</v>
      </c>
      <c r="BF180" s="6">
        <f t="shared" si="6"/>
        <v>46246</v>
      </c>
      <c r="BG180">
        <f t="shared" si="7"/>
        <v>-0.625</v>
      </c>
      <c r="BH180" t="str">
        <f t="shared" si="8"/>
        <v>COMPLY</v>
      </c>
      <c r="BI180" t="e">
        <f>VLOOKUP(H180,Sheet2!$A$1:$B$270,2,FALSE)</f>
        <v>#N/A</v>
      </c>
    </row>
    <row r="181" spans="1:61">
      <c r="A181">
        <v>180</v>
      </c>
      <c r="B181">
        <v>1002509034</v>
      </c>
      <c r="C181">
        <v>3</v>
      </c>
      <c r="D181" t="s">
        <v>38</v>
      </c>
      <c r="E181">
        <v>5</v>
      </c>
      <c r="F181" t="s">
        <v>92</v>
      </c>
      <c r="G181" t="s">
        <v>94</v>
      </c>
      <c r="H181" t="s">
        <v>462</v>
      </c>
      <c r="I181" t="s">
        <v>213</v>
      </c>
      <c r="J181" t="s">
        <v>214</v>
      </c>
      <c r="K181" t="s">
        <v>149</v>
      </c>
      <c r="L181" t="s">
        <v>215</v>
      </c>
      <c r="M181" t="s">
        <v>76</v>
      </c>
      <c r="N181" t="s">
        <v>216</v>
      </c>
      <c r="O181" s="57">
        <v>46238.662465277775</v>
      </c>
      <c r="P181" s="57">
        <v>46239.550694444442</v>
      </c>
      <c r="Q181">
        <v>69358515</v>
      </c>
      <c r="S181">
        <v>152605224371</v>
      </c>
      <c r="T181" t="s">
        <v>2048</v>
      </c>
      <c r="U181" t="s">
        <v>2049</v>
      </c>
      <c r="V181" t="s">
        <v>2050</v>
      </c>
      <c r="Z181">
        <v>111.413120568157</v>
      </c>
      <c r="AA181">
        <v>-7.4036355482587499</v>
      </c>
      <c r="AB181" t="s">
        <v>2051</v>
      </c>
      <c r="AC181" t="s">
        <v>237</v>
      </c>
      <c r="AL181" t="s">
        <v>218</v>
      </c>
      <c r="AM181" t="s">
        <v>2052</v>
      </c>
      <c r="AN181" t="s">
        <v>6</v>
      </c>
      <c r="AO181" s="57">
        <v>46120.663356481484</v>
      </c>
      <c r="AP181" s="57">
        <v>46239.541666666664</v>
      </c>
      <c r="AR181" t="s">
        <v>219</v>
      </c>
      <c r="AS181" t="s">
        <v>462</v>
      </c>
      <c r="AT181" t="s">
        <v>231</v>
      </c>
      <c r="AU181">
        <v>20260805</v>
      </c>
      <c r="AV181" t="s">
        <v>222</v>
      </c>
      <c r="AW181" t="s">
        <v>1010</v>
      </c>
      <c r="AX181" t="s">
        <v>223</v>
      </c>
      <c r="BA181" s="57">
        <v>46239.541666666664</v>
      </c>
      <c r="BB181" t="s">
        <v>2052</v>
      </c>
      <c r="BC181">
        <v>2026</v>
      </c>
      <c r="BD181">
        <v>8</v>
      </c>
      <c r="BE181">
        <v>5</v>
      </c>
      <c r="BF181" s="6">
        <f t="shared" si="6"/>
        <v>46239</v>
      </c>
      <c r="BG181">
        <f t="shared" si="7"/>
        <v>-0.54166666666424135</v>
      </c>
      <c r="BH181" t="str">
        <f t="shared" si="8"/>
        <v>COMPLY</v>
      </c>
      <c r="BI181" t="str">
        <f>VLOOKUP(H181,Sheet2!$A$1:$B$270,2,FALSE)</f>
        <v>MADIUN</v>
      </c>
    </row>
    <row r="182" spans="1:61">
      <c r="A182">
        <v>181</v>
      </c>
      <c r="B182">
        <v>1002514874</v>
      </c>
      <c r="C182">
        <v>3</v>
      </c>
      <c r="D182" t="s">
        <v>49</v>
      </c>
      <c r="E182">
        <v>4</v>
      </c>
      <c r="F182" t="s">
        <v>246</v>
      </c>
      <c r="G182" t="s">
        <v>247</v>
      </c>
      <c r="H182" t="s">
        <v>630</v>
      </c>
      <c r="I182" t="s">
        <v>213</v>
      </c>
      <c r="J182" t="s">
        <v>214</v>
      </c>
      <c r="K182" t="s">
        <v>149</v>
      </c>
      <c r="L182" t="s">
        <v>215</v>
      </c>
      <c r="M182" t="s">
        <v>76</v>
      </c>
      <c r="N182" t="s">
        <v>216</v>
      </c>
      <c r="O182" s="57">
        <v>46241.6096875</v>
      </c>
      <c r="P182" s="57">
        <v>46242.463321759256</v>
      </c>
      <c r="Q182">
        <v>69360862</v>
      </c>
      <c r="S182">
        <v>141423136621</v>
      </c>
      <c r="T182" t="s">
        <v>4883</v>
      </c>
      <c r="U182" t="s">
        <v>4884</v>
      </c>
      <c r="V182" t="s">
        <v>4885</v>
      </c>
      <c r="Z182">
        <v>110.4470625</v>
      </c>
      <c r="AA182">
        <v>-7.0665624999999999</v>
      </c>
      <c r="AB182" t="s">
        <v>4886</v>
      </c>
      <c r="AC182" t="s">
        <v>1013</v>
      </c>
      <c r="AL182" t="s">
        <v>218</v>
      </c>
      <c r="AM182" t="s">
        <v>4887</v>
      </c>
      <c r="AN182" t="s">
        <v>6</v>
      </c>
      <c r="AO182" s="57">
        <v>46211.611134259256</v>
      </c>
      <c r="AP182" s="57">
        <v>46242.541666666664</v>
      </c>
      <c r="AR182" t="s">
        <v>219</v>
      </c>
      <c r="AS182" t="s">
        <v>630</v>
      </c>
      <c r="AT182" t="s">
        <v>231</v>
      </c>
      <c r="AU182">
        <v>20260808</v>
      </c>
      <c r="AV182" t="s">
        <v>222</v>
      </c>
      <c r="AW182" t="s">
        <v>4888</v>
      </c>
      <c r="AX182" t="s">
        <v>223</v>
      </c>
      <c r="BA182" s="57">
        <v>46242.541666666664</v>
      </c>
      <c r="BB182" t="s">
        <v>4887</v>
      </c>
      <c r="BC182">
        <v>2026</v>
      </c>
      <c r="BD182">
        <v>8</v>
      </c>
      <c r="BE182">
        <v>8</v>
      </c>
      <c r="BF182" s="6">
        <f t="shared" si="6"/>
        <v>46242</v>
      </c>
      <c r="BG182">
        <f t="shared" si="7"/>
        <v>-0.54166666666424135</v>
      </c>
      <c r="BH182" t="str">
        <f t="shared" si="8"/>
        <v>COMPLY</v>
      </c>
      <c r="BI182" t="e">
        <f>VLOOKUP(H182,Sheet2!$A$1:$B$270,2,FALSE)</f>
        <v>#N/A</v>
      </c>
    </row>
    <row r="183" spans="1:61">
      <c r="A183">
        <v>182</v>
      </c>
      <c r="B183">
        <v>1002517932</v>
      </c>
      <c r="C183">
        <v>3</v>
      </c>
      <c r="D183" t="s">
        <v>55</v>
      </c>
      <c r="E183">
        <v>5</v>
      </c>
      <c r="F183" t="s">
        <v>228</v>
      </c>
      <c r="G183" t="s">
        <v>127</v>
      </c>
      <c r="H183" t="s">
        <v>432</v>
      </c>
      <c r="I183" t="s">
        <v>213</v>
      </c>
      <c r="J183" t="s">
        <v>214</v>
      </c>
      <c r="K183" t="s">
        <v>149</v>
      </c>
      <c r="M183" t="s">
        <v>575</v>
      </c>
      <c r="N183" t="s">
        <v>216</v>
      </c>
      <c r="O183" s="57">
        <v>46244.586701388886</v>
      </c>
      <c r="P183" s="57">
        <v>46248.355023148149</v>
      </c>
      <c r="Q183">
        <v>69362518</v>
      </c>
      <c r="S183">
        <v>152427205528</v>
      </c>
      <c r="T183" t="s">
        <v>6354</v>
      </c>
      <c r="U183" t="s">
        <v>6355</v>
      </c>
      <c r="V183" t="s">
        <v>6356</v>
      </c>
      <c r="Z183">
        <v>113.5471283</v>
      </c>
      <c r="AA183">
        <v>-7.0368554999999997</v>
      </c>
      <c r="AB183" t="s">
        <v>6357</v>
      </c>
      <c r="AC183" t="s">
        <v>230</v>
      </c>
      <c r="AL183" t="s">
        <v>218</v>
      </c>
      <c r="AM183" t="s">
        <v>6358</v>
      </c>
      <c r="AN183" t="s">
        <v>6</v>
      </c>
      <c r="AO183" s="57">
        <v>46303.590266203704</v>
      </c>
      <c r="AP183" s="57">
        <v>46245.541666666664</v>
      </c>
      <c r="AQ183" t="s">
        <v>903</v>
      </c>
      <c r="AR183" t="s">
        <v>14</v>
      </c>
      <c r="AS183" t="s">
        <v>432</v>
      </c>
      <c r="AT183" t="s">
        <v>231</v>
      </c>
      <c r="AV183" t="s">
        <v>8939</v>
      </c>
      <c r="AW183" t="s">
        <v>561</v>
      </c>
      <c r="AX183" t="s">
        <v>223</v>
      </c>
      <c r="BA183" s="57">
        <v>46245.541666666664</v>
      </c>
      <c r="BB183" t="s">
        <v>6358</v>
      </c>
      <c r="BF183" s="6" t="e">
        <f t="shared" si="6"/>
        <v>#NUM!</v>
      </c>
      <c r="BG183" t="e">
        <f t="shared" si="7"/>
        <v>#NUM!</v>
      </c>
      <c r="BH183" t="e">
        <f t="shared" si="8"/>
        <v>#NUM!</v>
      </c>
      <c r="BI183" t="str">
        <f>VLOOKUP(H183,Sheet2!$A$1:$B$270,2,FALSE)</f>
        <v>MADURA</v>
      </c>
    </row>
    <row r="184" spans="1:61">
      <c r="A184">
        <v>183</v>
      </c>
      <c r="B184">
        <v>1002517538</v>
      </c>
      <c r="C184">
        <v>3</v>
      </c>
      <c r="D184" t="s">
        <v>55</v>
      </c>
      <c r="E184">
        <v>5</v>
      </c>
      <c r="F184" t="s">
        <v>265</v>
      </c>
      <c r="G184" t="s">
        <v>128</v>
      </c>
      <c r="H184" t="s">
        <v>311</v>
      </c>
      <c r="I184" t="s">
        <v>213</v>
      </c>
      <c r="J184" t="s">
        <v>214</v>
      </c>
      <c r="K184" t="s">
        <v>149</v>
      </c>
      <c r="L184" t="s">
        <v>215</v>
      </c>
      <c r="M184" t="s">
        <v>76</v>
      </c>
      <c r="N184" t="s">
        <v>216</v>
      </c>
      <c r="O184" s="57">
        <v>46244.495104166665</v>
      </c>
      <c r="P184" s="57">
        <v>46246.652106481481</v>
      </c>
      <c r="Q184">
        <v>69362342</v>
      </c>
      <c r="S184">
        <v>152417233931</v>
      </c>
      <c r="T184" t="s">
        <v>6359</v>
      </c>
      <c r="U184" t="s">
        <v>6360</v>
      </c>
      <c r="V184" t="s">
        <v>6361</v>
      </c>
      <c r="Z184">
        <v>112.647691480815</v>
      </c>
      <c r="AA184">
        <v>-7.3520095760905999</v>
      </c>
      <c r="AB184" t="s">
        <v>6362</v>
      </c>
      <c r="AC184" t="s">
        <v>217</v>
      </c>
      <c r="AL184" t="s">
        <v>218</v>
      </c>
      <c r="AM184" t="s">
        <v>6363</v>
      </c>
      <c r="AN184" t="s">
        <v>6</v>
      </c>
      <c r="AO184" s="57">
        <v>46303.496307870373</v>
      </c>
      <c r="AP184" s="57">
        <v>46246.333333333336</v>
      </c>
      <c r="AR184" t="s">
        <v>219</v>
      </c>
      <c r="AS184" t="s">
        <v>311</v>
      </c>
      <c r="AT184" t="s">
        <v>231</v>
      </c>
      <c r="AU184">
        <v>20260812</v>
      </c>
      <c r="AV184" t="s">
        <v>222</v>
      </c>
      <c r="AW184" t="s">
        <v>1012</v>
      </c>
      <c r="AX184" t="s">
        <v>223</v>
      </c>
      <c r="BA184" s="57">
        <v>46246.333333333336</v>
      </c>
      <c r="BB184" t="s">
        <v>6363</v>
      </c>
      <c r="BC184">
        <v>2026</v>
      </c>
      <c r="BD184">
        <v>8</v>
      </c>
      <c r="BE184">
        <v>12</v>
      </c>
      <c r="BF184" s="6">
        <f t="shared" si="6"/>
        <v>46246</v>
      </c>
      <c r="BG184">
        <f t="shared" si="7"/>
        <v>-0.33333333333575865</v>
      </c>
      <c r="BH184" t="str">
        <f t="shared" si="8"/>
        <v>COMPLY</v>
      </c>
      <c r="BI184" t="str">
        <f>VLOOKUP(H184,Sheet2!$A$1:$B$270,2,FALSE)</f>
        <v>SURABAYA UTARA</v>
      </c>
    </row>
    <row r="185" spans="1:61">
      <c r="A185">
        <v>184</v>
      </c>
      <c r="B185">
        <v>1002531323</v>
      </c>
      <c r="C185">
        <v>3</v>
      </c>
      <c r="D185" t="s">
        <v>42</v>
      </c>
      <c r="E185">
        <v>5</v>
      </c>
      <c r="F185" t="s">
        <v>233</v>
      </c>
      <c r="G185" t="s">
        <v>105</v>
      </c>
      <c r="H185" t="s">
        <v>299</v>
      </c>
      <c r="I185" t="s">
        <v>213</v>
      </c>
      <c r="J185" t="s">
        <v>214</v>
      </c>
      <c r="K185" t="s">
        <v>149</v>
      </c>
      <c r="M185" t="s">
        <v>76</v>
      </c>
      <c r="N185" t="s">
        <v>216</v>
      </c>
      <c r="O185" s="57">
        <v>46251.707430555558</v>
      </c>
      <c r="P185" s="57">
        <v>46252.662499999999</v>
      </c>
      <c r="Q185">
        <v>69368309</v>
      </c>
      <c r="S185">
        <v>152313206561</v>
      </c>
      <c r="T185" t="s">
        <v>10282</v>
      </c>
      <c r="U185" t="s">
        <v>10283</v>
      </c>
      <c r="V185" t="s">
        <v>10284</v>
      </c>
      <c r="Z185">
        <v>112.4643732</v>
      </c>
      <c r="AA185">
        <v>-7.3771496000000001</v>
      </c>
      <c r="AB185" t="s">
        <v>10285</v>
      </c>
      <c r="AC185" t="s">
        <v>230</v>
      </c>
      <c r="AL185" t="s">
        <v>218</v>
      </c>
      <c r="AM185" t="s">
        <v>10286</v>
      </c>
      <c r="AN185" t="s">
        <v>6</v>
      </c>
      <c r="AO185" t="s">
        <v>10287</v>
      </c>
      <c r="AP185" s="57">
        <v>46252.625</v>
      </c>
      <c r="AR185" t="s">
        <v>219</v>
      </c>
      <c r="AS185" t="s">
        <v>299</v>
      </c>
      <c r="AT185" t="s">
        <v>221</v>
      </c>
      <c r="AU185">
        <v>20260818</v>
      </c>
      <c r="AV185" t="s">
        <v>222</v>
      </c>
      <c r="AW185" t="s">
        <v>561</v>
      </c>
      <c r="AX185" t="s">
        <v>223</v>
      </c>
      <c r="BA185" s="57">
        <v>46252.625</v>
      </c>
      <c r="BB185" t="s">
        <v>10286</v>
      </c>
      <c r="BC185">
        <v>2026</v>
      </c>
      <c r="BD185">
        <v>8</v>
      </c>
      <c r="BE185">
        <v>18</v>
      </c>
      <c r="BF185" s="6">
        <f t="shared" si="6"/>
        <v>46252</v>
      </c>
      <c r="BG185">
        <f t="shared" si="7"/>
        <v>-0.625</v>
      </c>
      <c r="BH185" t="str">
        <f t="shared" si="8"/>
        <v>COMPLY</v>
      </c>
      <c r="BI185" t="str">
        <f>VLOOKUP(H185,Sheet2!$A$1:$B$270,2,FALSE)</f>
        <v>MOJOKERTO</v>
      </c>
    </row>
    <row r="186" spans="1:61">
      <c r="A186">
        <v>185</v>
      </c>
      <c r="B186">
        <v>1002531074</v>
      </c>
      <c r="C186">
        <v>3</v>
      </c>
      <c r="D186" t="s">
        <v>38</v>
      </c>
      <c r="E186">
        <v>5</v>
      </c>
      <c r="F186" t="s">
        <v>90</v>
      </c>
      <c r="G186" t="s">
        <v>93</v>
      </c>
      <c r="H186" t="s">
        <v>302</v>
      </c>
      <c r="I186" t="s">
        <v>213</v>
      </c>
      <c r="J186" t="s">
        <v>214</v>
      </c>
      <c r="K186" t="s">
        <v>149</v>
      </c>
      <c r="L186" t="s">
        <v>215</v>
      </c>
      <c r="M186" t="s">
        <v>76</v>
      </c>
      <c r="N186" t="s">
        <v>216</v>
      </c>
      <c r="O186" s="57">
        <v>46251.6249537037</v>
      </c>
      <c r="P186" s="57">
        <v>46252.439328703702</v>
      </c>
      <c r="Q186">
        <v>69368214</v>
      </c>
      <c r="S186">
        <v>152611229912</v>
      </c>
      <c r="T186" t="s">
        <v>10288</v>
      </c>
      <c r="U186" t="s">
        <v>12916</v>
      </c>
      <c r="V186" t="s">
        <v>10289</v>
      </c>
      <c r="Z186">
        <v>111.85770719999999</v>
      </c>
      <c r="AA186">
        <v>-7.6319366999999998</v>
      </c>
      <c r="AB186" t="s">
        <v>10290</v>
      </c>
      <c r="AC186" t="s">
        <v>237</v>
      </c>
      <c r="AL186" t="s">
        <v>218</v>
      </c>
      <c r="AM186" t="s">
        <v>10291</v>
      </c>
      <c r="AN186" t="s">
        <v>6</v>
      </c>
      <c r="AO186" t="s">
        <v>10292</v>
      </c>
      <c r="AP186" s="57">
        <v>46252.541666666664</v>
      </c>
      <c r="AR186" t="s">
        <v>219</v>
      </c>
      <c r="AS186" t="s">
        <v>302</v>
      </c>
      <c r="AT186" t="s">
        <v>231</v>
      </c>
      <c r="AU186">
        <v>20260818</v>
      </c>
      <c r="AV186" t="s">
        <v>222</v>
      </c>
      <c r="AW186" t="s">
        <v>1015</v>
      </c>
      <c r="AX186" t="s">
        <v>223</v>
      </c>
      <c r="BA186" s="57">
        <v>46252.541666666664</v>
      </c>
      <c r="BB186" t="s">
        <v>10291</v>
      </c>
      <c r="BC186">
        <v>2026</v>
      </c>
      <c r="BD186">
        <v>8</v>
      </c>
      <c r="BE186">
        <v>18</v>
      </c>
      <c r="BF186" s="6">
        <f t="shared" si="6"/>
        <v>46252</v>
      </c>
      <c r="BG186">
        <f t="shared" si="7"/>
        <v>-0.54166666666424135</v>
      </c>
      <c r="BH186" t="str">
        <f t="shared" si="8"/>
        <v>COMPLY</v>
      </c>
      <c r="BI186" t="str">
        <f>VLOOKUP(H186,Sheet2!$A$1:$B$270,2,FALSE)</f>
        <v>NGANJUK</v>
      </c>
    </row>
    <row r="187" spans="1:61">
      <c r="A187">
        <v>186</v>
      </c>
      <c r="B187">
        <v>1002528233</v>
      </c>
      <c r="C187">
        <v>3</v>
      </c>
      <c r="D187" t="s">
        <v>55</v>
      </c>
      <c r="E187">
        <v>5</v>
      </c>
      <c r="F187" t="s">
        <v>313</v>
      </c>
      <c r="G187" t="s">
        <v>126</v>
      </c>
      <c r="H187" t="s">
        <v>382</v>
      </c>
      <c r="I187" t="s">
        <v>213</v>
      </c>
      <c r="J187" t="s">
        <v>214</v>
      </c>
      <c r="K187" t="s">
        <v>149</v>
      </c>
      <c r="L187" t="s">
        <v>215</v>
      </c>
      <c r="M187" t="s">
        <v>76</v>
      </c>
      <c r="N187" t="s">
        <v>216</v>
      </c>
      <c r="O187" s="57">
        <v>46249.526342592595</v>
      </c>
      <c r="P187" s="57">
        <v>46252.624560185184</v>
      </c>
      <c r="Q187">
        <v>69366821</v>
      </c>
      <c r="S187">
        <v>152303246020</v>
      </c>
      <c r="T187" t="s">
        <v>10293</v>
      </c>
      <c r="U187" t="s">
        <v>12917</v>
      </c>
      <c r="V187" t="s">
        <v>10294</v>
      </c>
      <c r="Z187">
        <v>112.7758288</v>
      </c>
      <c r="AA187">
        <v>-7.2895991999999996</v>
      </c>
      <c r="AB187" t="s">
        <v>10295</v>
      </c>
      <c r="AC187" t="s">
        <v>217</v>
      </c>
      <c r="AL187" t="s">
        <v>218</v>
      </c>
      <c r="AM187" t="s">
        <v>10296</v>
      </c>
      <c r="AN187" t="s">
        <v>6</v>
      </c>
      <c r="AO187" t="s">
        <v>10297</v>
      </c>
      <c r="AP187" s="57">
        <v>46252.541666666664</v>
      </c>
      <c r="AR187" t="s">
        <v>219</v>
      </c>
      <c r="AS187" t="s">
        <v>382</v>
      </c>
      <c r="AT187" t="s">
        <v>231</v>
      </c>
      <c r="AU187">
        <v>20260818</v>
      </c>
      <c r="AV187" t="s">
        <v>222</v>
      </c>
      <c r="AW187" t="s">
        <v>1010</v>
      </c>
      <c r="AX187" t="s">
        <v>223</v>
      </c>
      <c r="BA187" s="57">
        <v>46252.541666666664</v>
      </c>
      <c r="BB187" t="s">
        <v>10296</v>
      </c>
      <c r="BC187">
        <v>2026</v>
      </c>
      <c r="BD187">
        <v>8</v>
      </c>
      <c r="BE187">
        <v>18</v>
      </c>
      <c r="BF187" s="6">
        <f t="shared" si="6"/>
        <v>46252</v>
      </c>
      <c r="BG187">
        <f t="shared" si="7"/>
        <v>-0.54166666666424135</v>
      </c>
      <c r="BH187" t="str">
        <f t="shared" si="8"/>
        <v>COMPLY</v>
      </c>
      <c r="BI187" t="str">
        <f>VLOOKUP(H187,Sheet2!$A$1:$B$270,2,FALSE)</f>
        <v>SURABAYA SELATAN</v>
      </c>
    </row>
    <row r="188" spans="1:61">
      <c r="A188">
        <v>187</v>
      </c>
      <c r="B188">
        <v>1002513761</v>
      </c>
      <c r="C188">
        <v>3</v>
      </c>
      <c r="D188" t="s">
        <v>45</v>
      </c>
      <c r="E188">
        <v>5</v>
      </c>
      <c r="F188" t="s">
        <v>113</v>
      </c>
      <c r="G188" t="s">
        <v>111</v>
      </c>
      <c r="H188" t="s">
        <v>257</v>
      </c>
      <c r="I188" t="s">
        <v>213</v>
      </c>
      <c r="J188" t="s">
        <v>214</v>
      </c>
      <c r="K188" t="s">
        <v>149</v>
      </c>
      <c r="L188" t="s">
        <v>215</v>
      </c>
      <c r="M188" t="s">
        <v>76</v>
      </c>
      <c r="N188" t="s">
        <v>216</v>
      </c>
      <c r="O188" s="57">
        <v>46241.37703703704</v>
      </c>
      <c r="P188" s="57">
        <v>46247.772280092591</v>
      </c>
      <c r="Q188">
        <v>69360433</v>
      </c>
      <c r="S188">
        <v>172506788969</v>
      </c>
      <c r="T188" t="s">
        <v>4900</v>
      </c>
      <c r="U188" t="s">
        <v>4901</v>
      </c>
      <c r="V188" t="s">
        <v>4902</v>
      </c>
      <c r="Z188">
        <v>121.64419220000001</v>
      </c>
      <c r="AA188">
        <v>-8.8475865999999996</v>
      </c>
      <c r="AB188" t="s">
        <v>4903</v>
      </c>
      <c r="AC188" t="s">
        <v>237</v>
      </c>
      <c r="AL188" t="s">
        <v>218</v>
      </c>
      <c r="AM188" t="s">
        <v>4904</v>
      </c>
      <c r="AN188" t="s">
        <v>6</v>
      </c>
      <c r="AO188" s="57">
        <v>46211.382592592592</v>
      </c>
      <c r="AP188" s="57">
        <v>46242.541666666664</v>
      </c>
      <c r="AR188" t="s">
        <v>219</v>
      </c>
      <c r="AS188" t="s">
        <v>257</v>
      </c>
      <c r="AT188" t="s">
        <v>231</v>
      </c>
      <c r="AU188">
        <v>20260813</v>
      </c>
      <c r="AV188" t="s">
        <v>222</v>
      </c>
      <c r="AW188" t="s">
        <v>1014</v>
      </c>
      <c r="AX188" t="s">
        <v>223</v>
      </c>
      <c r="BA188" s="57">
        <v>46242.541666666664</v>
      </c>
      <c r="BB188" t="s">
        <v>4904</v>
      </c>
      <c r="BC188">
        <v>2026</v>
      </c>
      <c r="BD188">
        <v>8</v>
      </c>
      <c r="BE188">
        <v>13</v>
      </c>
      <c r="BF188" s="6">
        <f t="shared" si="6"/>
        <v>46247</v>
      </c>
      <c r="BG188">
        <f t="shared" si="7"/>
        <v>4.4583333333357587</v>
      </c>
      <c r="BH188" t="str">
        <f t="shared" si="8"/>
        <v>NOT COMPLY</v>
      </c>
      <c r="BI188" t="str">
        <f>VLOOKUP(H188,Sheet2!$A$1:$B$270,2,FALSE)</f>
        <v>ENDE</v>
      </c>
    </row>
    <row r="189" spans="1:61">
      <c r="A189">
        <v>188</v>
      </c>
      <c r="B189">
        <v>1002514530</v>
      </c>
      <c r="C189">
        <v>3</v>
      </c>
      <c r="D189" t="s">
        <v>55</v>
      </c>
      <c r="E189">
        <v>5</v>
      </c>
      <c r="F189" t="s">
        <v>265</v>
      </c>
      <c r="G189" t="s">
        <v>122</v>
      </c>
      <c r="H189" t="s">
        <v>355</v>
      </c>
      <c r="I189" t="s">
        <v>213</v>
      </c>
      <c r="J189" t="s">
        <v>214</v>
      </c>
      <c r="K189" t="s">
        <v>149</v>
      </c>
      <c r="M189" t="s">
        <v>76</v>
      </c>
      <c r="N189" t="s">
        <v>216</v>
      </c>
      <c r="O189" s="57">
        <v>46241.546967592592</v>
      </c>
      <c r="P189" s="57">
        <v>46245.685567129629</v>
      </c>
      <c r="Q189">
        <v>69360746</v>
      </c>
      <c r="S189">
        <v>152421262193</v>
      </c>
      <c r="T189" t="s">
        <v>4905</v>
      </c>
      <c r="U189" t="s">
        <v>4906</v>
      </c>
      <c r="V189" t="s">
        <v>6369</v>
      </c>
      <c r="Z189">
        <v>112.656127</v>
      </c>
      <c r="AA189">
        <v>-7.1484205999999997</v>
      </c>
      <c r="AB189" t="s">
        <v>4907</v>
      </c>
      <c r="AC189" t="s">
        <v>230</v>
      </c>
      <c r="AL189" t="s">
        <v>218</v>
      </c>
      <c r="AM189" t="s">
        <v>6370</v>
      </c>
      <c r="AN189" t="s">
        <v>6</v>
      </c>
      <c r="AO189" s="57">
        <v>46211.548773148148</v>
      </c>
      <c r="AP189" s="57">
        <v>46245.625</v>
      </c>
      <c r="AR189" t="s">
        <v>219</v>
      </c>
      <c r="AS189" t="s">
        <v>355</v>
      </c>
      <c r="AT189" t="s">
        <v>231</v>
      </c>
      <c r="AU189">
        <v>20260811</v>
      </c>
      <c r="AV189" t="s">
        <v>222</v>
      </c>
      <c r="AW189" t="s">
        <v>561</v>
      </c>
      <c r="AX189" t="s">
        <v>223</v>
      </c>
      <c r="BA189" s="57">
        <v>46245.625</v>
      </c>
      <c r="BB189" t="s">
        <v>6370</v>
      </c>
      <c r="BC189">
        <v>2026</v>
      </c>
      <c r="BD189">
        <v>8</v>
      </c>
      <c r="BE189">
        <v>11</v>
      </c>
      <c r="BF189" s="6">
        <f t="shared" si="6"/>
        <v>46245</v>
      </c>
      <c r="BG189">
        <f t="shared" si="7"/>
        <v>-0.625</v>
      </c>
      <c r="BH189" t="str">
        <f t="shared" si="8"/>
        <v>COMPLY</v>
      </c>
      <c r="BI189" t="str">
        <f>VLOOKUP(H189,Sheet2!$A$1:$B$270,2,FALSE)</f>
        <v>GRESIK</v>
      </c>
    </row>
    <row r="190" spans="1:61">
      <c r="A190">
        <v>189</v>
      </c>
      <c r="B190">
        <v>1002524149</v>
      </c>
      <c r="C190">
        <v>3</v>
      </c>
      <c r="D190" t="s">
        <v>38</v>
      </c>
      <c r="E190">
        <v>5</v>
      </c>
      <c r="F190" t="s">
        <v>250</v>
      </c>
      <c r="G190" t="s">
        <v>91</v>
      </c>
      <c r="H190" t="s">
        <v>398</v>
      </c>
      <c r="I190" t="s">
        <v>213</v>
      </c>
      <c r="J190" t="s">
        <v>214</v>
      </c>
      <c r="K190" t="s">
        <v>149</v>
      </c>
      <c r="M190" t="s">
        <v>76</v>
      </c>
      <c r="N190" t="s">
        <v>216</v>
      </c>
      <c r="O190" s="57">
        <v>46247.539305555554</v>
      </c>
      <c r="P190" s="57">
        <v>46247.607453703706</v>
      </c>
      <c r="Q190">
        <v>69360378</v>
      </c>
      <c r="S190">
        <v>152703903090</v>
      </c>
      <c r="T190" t="s">
        <v>5499</v>
      </c>
      <c r="U190" t="s">
        <v>8941</v>
      </c>
      <c r="V190" t="s">
        <v>8942</v>
      </c>
      <c r="Z190">
        <v>112.6099492</v>
      </c>
      <c r="AA190">
        <v>-7.9411031999999997</v>
      </c>
      <c r="AB190" t="s">
        <v>5502</v>
      </c>
      <c r="AC190" t="s">
        <v>217</v>
      </c>
      <c r="AL190" t="s">
        <v>218</v>
      </c>
      <c r="AM190" t="s">
        <v>8943</v>
      </c>
      <c r="AN190" t="s">
        <v>6</v>
      </c>
      <c r="AO190" t="s">
        <v>8944</v>
      </c>
      <c r="AR190" t="s">
        <v>219</v>
      </c>
      <c r="AS190" t="s">
        <v>398</v>
      </c>
      <c r="AT190" t="s">
        <v>231</v>
      </c>
      <c r="AU190">
        <v>20260813</v>
      </c>
      <c r="AV190" t="s">
        <v>222</v>
      </c>
      <c r="AW190" t="s">
        <v>561</v>
      </c>
      <c r="AX190" t="s">
        <v>223</v>
      </c>
      <c r="BA190" s="57">
        <v>46247.291666666664</v>
      </c>
      <c r="BB190" t="s">
        <v>8943</v>
      </c>
      <c r="BC190">
        <v>2026</v>
      </c>
      <c r="BD190">
        <v>8</v>
      </c>
      <c r="BE190">
        <v>13</v>
      </c>
      <c r="BF190" s="6">
        <f t="shared" si="6"/>
        <v>46247</v>
      </c>
      <c r="BG190">
        <f t="shared" si="7"/>
        <v>-0.29166666666424135</v>
      </c>
      <c r="BH190" t="str">
        <f t="shared" si="8"/>
        <v>COMPLY</v>
      </c>
      <c r="BI190" t="str">
        <f>VLOOKUP(H190,Sheet2!$A$1:$B$270,2,FALSE)</f>
        <v>MALANG</v>
      </c>
    </row>
    <row r="191" spans="1:61">
      <c r="A191">
        <v>190</v>
      </c>
      <c r="B191">
        <v>1002512633</v>
      </c>
      <c r="C191">
        <v>3</v>
      </c>
      <c r="D191" t="s">
        <v>59</v>
      </c>
      <c r="E191">
        <v>4</v>
      </c>
      <c r="F191" t="s">
        <v>567</v>
      </c>
      <c r="G191" t="s">
        <v>902</v>
      </c>
      <c r="H191" t="s">
        <v>923</v>
      </c>
      <c r="I191" t="s">
        <v>213</v>
      </c>
      <c r="J191" t="s">
        <v>214</v>
      </c>
      <c r="K191" t="s">
        <v>149</v>
      </c>
      <c r="L191" t="s">
        <v>215</v>
      </c>
      <c r="M191" t="s">
        <v>76</v>
      </c>
      <c r="N191" t="s">
        <v>216</v>
      </c>
      <c r="O191" s="57">
        <v>46240.595092592594</v>
      </c>
      <c r="P191" s="57">
        <v>46241.6562962963</v>
      </c>
      <c r="Q191">
        <v>69360033</v>
      </c>
      <c r="S191">
        <v>146129128498</v>
      </c>
      <c r="T191" t="s">
        <v>2089</v>
      </c>
      <c r="U191" t="s">
        <v>2090</v>
      </c>
      <c r="V191" t="s">
        <v>2091</v>
      </c>
      <c r="Z191">
        <v>110.354727</v>
      </c>
      <c r="AA191">
        <v>-7.8541939999999997</v>
      </c>
      <c r="AB191" t="s">
        <v>2092</v>
      </c>
      <c r="AC191" t="s">
        <v>237</v>
      </c>
      <c r="AL191" t="s">
        <v>218</v>
      </c>
      <c r="AM191" t="s">
        <v>2093</v>
      </c>
      <c r="AN191" t="s">
        <v>6</v>
      </c>
      <c r="AO191" s="57">
        <v>46181.601423611108</v>
      </c>
      <c r="AP191" s="57">
        <v>46241.625</v>
      </c>
      <c r="AR191" t="s">
        <v>219</v>
      </c>
      <c r="AS191" t="s">
        <v>923</v>
      </c>
      <c r="AT191" t="s">
        <v>231</v>
      </c>
      <c r="AU191">
        <v>20260807</v>
      </c>
      <c r="AV191" t="s">
        <v>222</v>
      </c>
      <c r="AW191" t="s">
        <v>1010</v>
      </c>
      <c r="AX191" t="s">
        <v>223</v>
      </c>
      <c r="BA191" s="57">
        <v>46241.625</v>
      </c>
      <c r="BB191" t="s">
        <v>2093</v>
      </c>
      <c r="BC191">
        <v>2026</v>
      </c>
      <c r="BD191">
        <v>8</v>
      </c>
      <c r="BE191">
        <v>7</v>
      </c>
      <c r="BF191" s="6">
        <f t="shared" si="6"/>
        <v>46241</v>
      </c>
      <c r="BG191">
        <f t="shared" si="7"/>
        <v>-0.625</v>
      </c>
      <c r="BH191" t="str">
        <f t="shared" si="8"/>
        <v>COMPLY</v>
      </c>
      <c r="BI191" t="e">
        <f>VLOOKUP(H191,Sheet2!$A$1:$B$270,2,FALSE)</f>
        <v>#N/A</v>
      </c>
    </row>
    <row r="192" spans="1:61">
      <c r="A192">
        <v>191</v>
      </c>
      <c r="B192">
        <v>1002519708</v>
      </c>
      <c r="C192">
        <v>3</v>
      </c>
      <c r="D192" t="s">
        <v>49</v>
      </c>
      <c r="E192">
        <v>4</v>
      </c>
      <c r="F192" t="s">
        <v>246</v>
      </c>
      <c r="G192" t="s">
        <v>324</v>
      </c>
      <c r="H192" t="s">
        <v>625</v>
      </c>
      <c r="I192" t="s">
        <v>213</v>
      </c>
      <c r="J192" t="s">
        <v>214</v>
      </c>
      <c r="K192" t="s">
        <v>149</v>
      </c>
      <c r="L192" t="s">
        <v>215</v>
      </c>
      <c r="M192" t="s">
        <v>76</v>
      </c>
      <c r="N192" t="s">
        <v>216</v>
      </c>
      <c r="O192" s="57">
        <v>46245.511759259258</v>
      </c>
      <c r="P192" s="57">
        <v>46246.575868055559</v>
      </c>
      <c r="Q192">
        <v>69363233</v>
      </c>
      <c r="S192">
        <v>141459107803</v>
      </c>
      <c r="T192" t="s">
        <v>7094</v>
      </c>
      <c r="U192" t="s">
        <v>7095</v>
      </c>
      <c r="V192" t="s">
        <v>7096</v>
      </c>
      <c r="Z192">
        <v>110.3839881</v>
      </c>
      <c r="AA192">
        <v>-7.2651216999999999</v>
      </c>
      <c r="AB192" t="s">
        <v>7097</v>
      </c>
      <c r="AC192" t="s">
        <v>237</v>
      </c>
      <c r="AL192" t="s">
        <v>218</v>
      </c>
      <c r="AM192" t="s">
        <v>7098</v>
      </c>
      <c r="AN192" t="s">
        <v>6</v>
      </c>
      <c r="AO192" s="57">
        <v>46334.51761574074</v>
      </c>
      <c r="AP192" s="57">
        <v>46246.541666666664</v>
      </c>
      <c r="AR192" t="s">
        <v>219</v>
      </c>
      <c r="AS192" t="s">
        <v>625</v>
      </c>
      <c r="AT192" t="s">
        <v>231</v>
      </c>
      <c r="AU192">
        <v>20260812</v>
      </c>
      <c r="AV192" t="s">
        <v>222</v>
      </c>
      <c r="AW192" t="s">
        <v>1010</v>
      </c>
      <c r="AX192" t="s">
        <v>223</v>
      </c>
      <c r="BA192" s="57">
        <v>46246.541666666664</v>
      </c>
      <c r="BB192" t="s">
        <v>7098</v>
      </c>
      <c r="BC192">
        <v>2026</v>
      </c>
      <c r="BD192">
        <v>8</v>
      </c>
      <c r="BE192">
        <v>12</v>
      </c>
      <c r="BF192" s="6">
        <f t="shared" si="6"/>
        <v>46246</v>
      </c>
      <c r="BG192">
        <f t="shared" si="7"/>
        <v>-0.54166666666424135</v>
      </c>
      <c r="BH192" t="str">
        <f t="shared" si="8"/>
        <v>COMPLY</v>
      </c>
      <c r="BI192" t="e">
        <f>VLOOKUP(H192,Sheet2!$A$1:$B$270,2,FALSE)</f>
        <v>#N/A</v>
      </c>
    </row>
    <row r="193" spans="1:61">
      <c r="A193">
        <v>192</v>
      </c>
      <c r="B193">
        <v>1002526808</v>
      </c>
      <c r="C193">
        <v>3</v>
      </c>
      <c r="D193" t="s">
        <v>42</v>
      </c>
      <c r="E193">
        <v>5</v>
      </c>
      <c r="F193" t="s">
        <v>106</v>
      </c>
      <c r="G193" t="s">
        <v>107</v>
      </c>
      <c r="H193" t="s">
        <v>298</v>
      </c>
      <c r="I193" t="s">
        <v>213</v>
      </c>
      <c r="J193" t="s">
        <v>214</v>
      </c>
      <c r="K193" t="s">
        <v>149</v>
      </c>
      <c r="M193" t="s">
        <v>236</v>
      </c>
      <c r="N193" t="s">
        <v>216</v>
      </c>
      <c r="O193" s="57">
        <v>46248.631342592591</v>
      </c>
      <c r="P193" s="57">
        <v>46249.542708333334</v>
      </c>
      <c r="Q193">
        <v>69366201</v>
      </c>
      <c r="S193">
        <v>152510206417</v>
      </c>
      <c r="T193" t="s">
        <v>10303</v>
      </c>
      <c r="U193" t="s">
        <v>10304</v>
      </c>
      <c r="Z193">
        <v>113.332414</v>
      </c>
      <c r="AA193">
        <v>-7.8667213</v>
      </c>
      <c r="AB193" t="s">
        <v>10305</v>
      </c>
      <c r="AC193" t="s">
        <v>230</v>
      </c>
      <c r="AO193" t="s">
        <v>10071</v>
      </c>
      <c r="AR193" t="s">
        <v>312</v>
      </c>
      <c r="AS193" t="s">
        <v>298</v>
      </c>
      <c r="AT193" t="s">
        <v>221</v>
      </c>
      <c r="AV193" t="s">
        <v>10306</v>
      </c>
      <c r="AW193" t="s">
        <v>633</v>
      </c>
      <c r="AX193" t="s">
        <v>223</v>
      </c>
      <c r="AZ193" t="s">
        <v>10306</v>
      </c>
      <c r="BF193" s="6" t="e">
        <f t="shared" si="6"/>
        <v>#NUM!</v>
      </c>
      <c r="BG193" t="e">
        <f t="shared" si="7"/>
        <v>#NUM!</v>
      </c>
      <c r="BH193" t="e">
        <f t="shared" si="8"/>
        <v>#NUM!</v>
      </c>
      <c r="BI193" t="str">
        <f>VLOOKUP(H193,Sheet2!$A$1:$B$270,2,FALSE)</f>
        <v>PROBOLINGGO</v>
      </c>
    </row>
    <row r="194" spans="1:61">
      <c r="A194">
        <v>193</v>
      </c>
      <c r="B194">
        <v>1002524937</v>
      </c>
      <c r="C194">
        <v>3</v>
      </c>
      <c r="D194" t="s">
        <v>42</v>
      </c>
      <c r="E194">
        <v>5</v>
      </c>
      <c r="F194" t="s">
        <v>106</v>
      </c>
      <c r="G194" t="s">
        <v>107</v>
      </c>
      <c r="H194" t="s">
        <v>298</v>
      </c>
      <c r="I194" t="s">
        <v>213</v>
      </c>
      <c r="J194" t="s">
        <v>214</v>
      </c>
      <c r="K194" t="s">
        <v>149</v>
      </c>
      <c r="M194" t="s">
        <v>76</v>
      </c>
      <c r="N194" t="s">
        <v>216</v>
      </c>
      <c r="O194" s="57">
        <v>46247.686180555553</v>
      </c>
      <c r="P194" s="57">
        <v>46249.799861111111</v>
      </c>
      <c r="Q194">
        <v>69365424</v>
      </c>
      <c r="S194">
        <v>152510205955</v>
      </c>
      <c r="T194" t="s">
        <v>8950</v>
      </c>
      <c r="U194" t="s">
        <v>8951</v>
      </c>
      <c r="V194" t="s">
        <v>8952</v>
      </c>
      <c r="Z194">
        <v>113.2826716</v>
      </c>
      <c r="AA194">
        <v>-7.7903121999999998</v>
      </c>
      <c r="AB194" t="s">
        <v>8953</v>
      </c>
      <c r="AC194" t="s">
        <v>230</v>
      </c>
      <c r="AL194" t="s">
        <v>218</v>
      </c>
      <c r="AM194" t="s">
        <v>8954</v>
      </c>
      <c r="AN194" t="s">
        <v>6</v>
      </c>
      <c r="AO194" t="s">
        <v>8876</v>
      </c>
      <c r="AP194" s="57">
        <v>46248.625</v>
      </c>
      <c r="AQ194" t="s">
        <v>248</v>
      </c>
      <c r="AR194" t="s">
        <v>219</v>
      </c>
      <c r="AS194" t="s">
        <v>298</v>
      </c>
      <c r="AT194" t="s">
        <v>231</v>
      </c>
      <c r="AU194">
        <v>20260815</v>
      </c>
      <c r="AV194" t="s">
        <v>222</v>
      </c>
      <c r="AW194" t="s">
        <v>595</v>
      </c>
      <c r="AX194" t="s">
        <v>223</v>
      </c>
      <c r="BA194" s="57">
        <v>46248.625</v>
      </c>
      <c r="BB194" t="s">
        <v>8954</v>
      </c>
      <c r="BC194">
        <v>2026</v>
      </c>
      <c r="BD194">
        <v>8</v>
      </c>
      <c r="BE194">
        <v>15</v>
      </c>
      <c r="BF194" s="6">
        <f t="shared" si="6"/>
        <v>46249</v>
      </c>
      <c r="BG194">
        <f t="shared" si="7"/>
        <v>0.375</v>
      </c>
      <c r="BH194" t="str">
        <f t="shared" si="8"/>
        <v>COMPLY</v>
      </c>
      <c r="BI194" t="str">
        <f>VLOOKUP(H194,Sheet2!$A$1:$B$270,2,FALSE)</f>
        <v>PROBOLINGGO</v>
      </c>
    </row>
    <row r="195" spans="1:61">
      <c r="A195">
        <v>194</v>
      </c>
      <c r="B195">
        <v>1002510943</v>
      </c>
      <c r="C195">
        <v>3</v>
      </c>
      <c r="D195" t="s">
        <v>38</v>
      </c>
      <c r="E195">
        <v>5</v>
      </c>
      <c r="F195" t="s">
        <v>92</v>
      </c>
      <c r="G195" t="s">
        <v>95</v>
      </c>
      <c r="H195" t="s">
        <v>478</v>
      </c>
      <c r="I195" t="s">
        <v>213</v>
      </c>
      <c r="J195" t="s">
        <v>214</v>
      </c>
      <c r="K195" t="s">
        <v>149</v>
      </c>
      <c r="M195" t="s">
        <v>76</v>
      </c>
      <c r="N195" t="s">
        <v>216</v>
      </c>
      <c r="O195" s="57">
        <v>46239.627685185187</v>
      </c>
      <c r="P195" s="57">
        <v>46240.622916666667</v>
      </c>
      <c r="Q195">
        <v>69359349</v>
      </c>
      <c r="S195">
        <v>152614209682</v>
      </c>
      <c r="T195" t="s">
        <v>2104</v>
      </c>
      <c r="U195" t="s">
        <v>2105</v>
      </c>
      <c r="V195" t="s">
        <v>2106</v>
      </c>
      <c r="Z195">
        <v>111.3932314</v>
      </c>
      <c r="AA195">
        <v>-7.8364368999999998</v>
      </c>
      <c r="AB195" t="s">
        <v>2107</v>
      </c>
      <c r="AC195" t="s">
        <v>230</v>
      </c>
      <c r="AL195" t="s">
        <v>218</v>
      </c>
      <c r="AM195" t="s">
        <v>2108</v>
      </c>
      <c r="AN195" t="s">
        <v>6</v>
      </c>
      <c r="AO195" s="57">
        <v>46150.632303240738</v>
      </c>
      <c r="AP195" s="57">
        <v>46241.333333333336</v>
      </c>
      <c r="AR195" t="s">
        <v>219</v>
      </c>
      <c r="AS195" t="s">
        <v>478</v>
      </c>
      <c r="AT195" t="s">
        <v>231</v>
      </c>
      <c r="AU195">
        <v>20260806</v>
      </c>
      <c r="AV195" t="s">
        <v>222</v>
      </c>
      <c r="AW195" t="s">
        <v>561</v>
      </c>
      <c r="AX195" t="s">
        <v>223</v>
      </c>
      <c r="BA195" s="57">
        <v>46241.333333333336</v>
      </c>
      <c r="BB195" t="s">
        <v>2108</v>
      </c>
      <c r="BC195">
        <v>2026</v>
      </c>
      <c r="BD195">
        <v>8</v>
      </c>
      <c r="BE195">
        <v>6</v>
      </c>
      <c r="BF195" s="6">
        <f t="shared" ref="BF195:BF258" si="9">DATE(BC195,BD195,BE195)</f>
        <v>46240</v>
      </c>
      <c r="BG195">
        <f t="shared" ref="BG195:BG258" si="10">BF195-BA195</f>
        <v>-1.3333333333357587</v>
      </c>
      <c r="BH195" t="str">
        <f t="shared" ref="BH195:BH258" si="11">IF(BG195=1,"COMPLY",IF(BG195&lt;1,"COMPLY","NOT COMPLY"))</f>
        <v>COMPLY</v>
      </c>
      <c r="BI195" t="str">
        <f>VLOOKUP(H195,Sheet2!$A$1:$B$270,2,FALSE)</f>
        <v>PONOROGO</v>
      </c>
    </row>
    <row r="196" spans="1:61">
      <c r="A196">
        <v>195</v>
      </c>
      <c r="B196">
        <v>1002519284</v>
      </c>
      <c r="C196">
        <v>3</v>
      </c>
      <c r="D196" t="s">
        <v>49</v>
      </c>
      <c r="E196">
        <v>4</v>
      </c>
      <c r="F196" t="s">
        <v>252</v>
      </c>
      <c r="G196" t="s">
        <v>553</v>
      </c>
      <c r="H196" t="s">
        <v>603</v>
      </c>
      <c r="I196" t="s">
        <v>213</v>
      </c>
      <c r="J196" t="s">
        <v>214</v>
      </c>
      <c r="K196" t="s">
        <v>149</v>
      </c>
      <c r="L196" t="s">
        <v>215</v>
      </c>
      <c r="M196" t="s">
        <v>76</v>
      </c>
      <c r="N196" t="s">
        <v>216</v>
      </c>
      <c r="O196" s="57">
        <v>46245.438842592594</v>
      </c>
      <c r="P196" s="57">
        <v>46246.536736111113</v>
      </c>
      <c r="Q196">
        <v>69363058</v>
      </c>
      <c r="S196">
        <v>142214106577</v>
      </c>
      <c r="T196" t="s">
        <v>7099</v>
      </c>
      <c r="U196" t="s">
        <v>7100</v>
      </c>
      <c r="V196" t="s">
        <v>7101</v>
      </c>
      <c r="Z196">
        <v>108.88747215270899</v>
      </c>
      <c r="AA196">
        <v>-6.8982040826843196</v>
      </c>
      <c r="AB196" t="s">
        <v>7102</v>
      </c>
      <c r="AC196" t="s">
        <v>217</v>
      </c>
      <c r="AL196" t="s">
        <v>218</v>
      </c>
      <c r="AM196" t="s">
        <v>7103</v>
      </c>
      <c r="AN196" t="s">
        <v>6</v>
      </c>
      <c r="AO196" s="57">
        <v>46334.444328703707</v>
      </c>
      <c r="AP196" s="57">
        <v>46246.333333333336</v>
      </c>
      <c r="AR196" t="s">
        <v>219</v>
      </c>
      <c r="AS196" t="s">
        <v>603</v>
      </c>
      <c r="AT196" t="s">
        <v>231</v>
      </c>
      <c r="AU196">
        <v>20260812</v>
      </c>
      <c r="AV196" t="s">
        <v>222</v>
      </c>
      <c r="AW196" t="s">
        <v>1018</v>
      </c>
      <c r="AX196" t="s">
        <v>223</v>
      </c>
      <c r="BA196" s="57">
        <v>46246.333333333336</v>
      </c>
      <c r="BB196" t="s">
        <v>7103</v>
      </c>
      <c r="BC196">
        <v>2026</v>
      </c>
      <c r="BD196">
        <v>8</v>
      </c>
      <c r="BE196">
        <v>12</v>
      </c>
      <c r="BF196" s="6">
        <f t="shared" si="9"/>
        <v>46246</v>
      </c>
      <c r="BG196">
        <f t="shared" si="10"/>
        <v>-0.33333333333575865</v>
      </c>
      <c r="BH196" t="str">
        <f t="shared" si="11"/>
        <v>COMPLY</v>
      </c>
      <c r="BI196" t="e">
        <f>VLOOKUP(H196,Sheet2!$A$1:$B$270,2,FALSE)</f>
        <v>#N/A</v>
      </c>
    </row>
    <row r="197" spans="1:61">
      <c r="A197">
        <v>196</v>
      </c>
      <c r="B197">
        <v>1002512091</v>
      </c>
      <c r="C197">
        <v>3</v>
      </c>
      <c r="D197" t="s">
        <v>49</v>
      </c>
      <c r="E197">
        <v>4</v>
      </c>
      <c r="F197" t="s">
        <v>246</v>
      </c>
      <c r="G197" t="s">
        <v>324</v>
      </c>
      <c r="H197" t="s">
        <v>976</v>
      </c>
      <c r="I197" t="s">
        <v>213</v>
      </c>
      <c r="J197" t="s">
        <v>214</v>
      </c>
      <c r="K197" t="s">
        <v>149</v>
      </c>
      <c r="M197" t="s">
        <v>76</v>
      </c>
      <c r="N197" t="s">
        <v>216</v>
      </c>
      <c r="O197" s="57">
        <v>46240.484131944446</v>
      </c>
      <c r="P197" s="57">
        <v>46240.595300925925</v>
      </c>
      <c r="Q197">
        <v>69357852</v>
      </c>
      <c r="S197">
        <v>141459108157</v>
      </c>
      <c r="T197" t="s">
        <v>2113</v>
      </c>
      <c r="U197" t="s">
        <v>2114</v>
      </c>
      <c r="V197" t="s">
        <v>2115</v>
      </c>
      <c r="Z197">
        <v>110.44181645450701</v>
      </c>
      <c r="AA197">
        <v>-7.1782461236641497</v>
      </c>
      <c r="AB197" t="s">
        <v>2116</v>
      </c>
      <c r="AC197" t="s">
        <v>217</v>
      </c>
      <c r="AL197" t="s">
        <v>218</v>
      </c>
      <c r="AM197" t="s">
        <v>2117</v>
      </c>
      <c r="AN197" t="s">
        <v>6</v>
      </c>
      <c r="AO197" s="57">
        <v>46181.486018518517</v>
      </c>
      <c r="AR197" t="s">
        <v>219</v>
      </c>
      <c r="AS197" t="s">
        <v>976</v>
      </c>
      <c r="AT197" t="s">
        <v>231</v>
      </c>
      <c r="AU197">
        <v>20260806</v>
      </c>
      <c r="AV197" t="s">
        <v>222</v>
      </c>
      <c r="AW197" t="s">
        <v>561</v>
      </c>
      <c r="AX197" t="s">
        <v>223</v>
      </c>
      <c r="BA197" s="57">
        <v>46240.291666666664</v>
      </c>
      <c r="BB197" t="s">
        <v>2117</v>
      </c>
      <c r="BC197">
        <v>2026</v>
      </c>
      <c r="BD197">
        <v>8</v>
      </c>
      <c r="BE197">
        <v>6</v>
      </c>
      <c r="BF197" s="6">
        <f t="shared" si="9"/>
        <v>46240</v>
      </c>
      <c r="BG197">
        <f t="shared" si="10"/>
        <v>-0.29166666666424135</v>
      </c>
      <c r="BH197" t="str">
        <f t="shared" si="11"/>
        <v>COMPLY</v>
      </c>
      <c r="BI197" t="e">
        <f>VLOOKUP(H197,Sheet2!$A$1:$B$270,2,FALSE)</f>
        <v>#N/A</v>
      </c>
    </row>
    <row r="198" spans="1:61">
      <c r="A198">
        <v>197</v>
      </c>
      <c r="B198">
        <v>1002506535</v>
      </c>
      <c r="C198">
        <v>3</v>
      </c>
      <c r="D198" t="s">
        <v>51</v>
      </c>
      <c r="E198">
        <v>4</v>
      </c>
      <c r="F198" t="s">
        <v>235</v>
      </c>
      <c r="G198" t="s">
        <v>584</v>
      </c>
      <c r="H198" t="s">
        <v>990</v>
      </c>
      <c r="I198" t="s">
        <v>213</v>
      </c>
      <c r="J198" t="s">
        <v>214</v>
      </c>
      <c r="K198" t="s">
        <v>149</v>
      </c>
      <c r="M198" t="s">
        <v>76</v>
      </c>
      <c r="N198" t="s">
        <v>216</v>
      </c>
      <c r="O198" s="57">
        <v>46237.696875000001</v>
      </c>
      <c r="P198" s="57">
        <v>46237.881192129629</v>
      </c>
      <c r="Q198">
        <v>69348919</v>
      </c>
      <c r="S198">
        <v>146514602583</v>
      </c>
      <c r="T198" t="s">
        <v>1090</v>
      </c>
      <c r="U198" t="s">
        <v>2123</v>
      </c>
      <c r="V198" t="s">
        <v>2124</v>
      </c>
      <c r="Z198">
        <v>110.821685781062</v>
      </c>
      <c r="AA198">
        <v>-7.5711869123187503</v>
      </c>
      <c r="AB198" t="s">
        <v>1091</v>
      </c>
      <c r="AC198" t="s">
        <v>291</v>
      </c>
      <c r="AL198" t="s">
        <v>218</v>
      </c>
      <c r="AM198" t="s">
        <v>2125</v>
      </c>
      <c r="AN198" t="s">
        <v>6</v>
      </c>
      <c r="AO198" s="57">
        <v>46089.704780092594</v>
      </c>
      <c r="AR198" t="s">
        <v>219</v>
      </c>
      <c r="AS198" t="s">
        <v>990</v>
      </c>
      <c r="AT198" t="s">
        <v>231</v>
      </c>
      <c r="AU198">
        <v>20260803</v>
      </c>
      <c r="AV198" t="s">
        <v>222</v>
      </c>
      <c r="AW198" t="s">
        <v>561</v>
      </c>
      <c r="AX198" t="s">
        <v>223</v>
      </c>
      <c r="BA198" s="57">
        <v>46237.291666666664</v>
      </c>
      <c r="BB198" t="s">
        <v>2125</v>
      </c>
      <c r="BC198">
        <v>2026</v>
      </c>
      <c r="BD198">
        <v>8</v>
      </c>
      <c r="BE198">
        <v>3</v>
      </c>
      <c r="BF198" s="6">
        <f t="shared" si="9"/>
        <v>46237</v>
      </c>
      <c r="BG198">
        <f t="shared" si="10"/>
        <v>-0.29166666666424135</v>
      </c>
      <c r="BH198" t="str">
        <f t="shared" si="11"/>
        <v>COMPLY</v>
      </c>
      <c r="BI198" t="e">
        <f>VLOOKUP(H198,Sheet2!$A$1:$B$270,2,FALSE)</f>
        <v>#N/A</v>
      </c>
    </row>
    <row r="199" spans="1:61">
      <c r="A199">
        <v>198</v>
      </c>
      <c r="B199">
        <v>1002520485</v>
      </c>
      <c r="C199">
        <v>3</v>
      </c>
      <c r="D199" t="s">
        <v>38</v>
      </c>
      <c r="E199">
        <v>5</v>
      </c>
      <c r="F199" t="s">
        <v>250</v>
      </c>
      <c r="G199" t="s">
        <v>87</v>
      </c>
      <c r="H199" t="s">
        <v>430</v>
      </c>
      <c r="I199" t="s">
        <v>213</v>
      </c>
      <c r="J199" t="s">
        <v>214</v>
      </c>
      <c r="K199" t="s">
        <v>149</v>
      </c>
      <c r="L199" t="s">
        <v>215</v>
      </c>
      <c r="M199" t="s">
        <v>76</v>
      </c>
      <c r="N199" t="s">
        <v>216</v>
      </c>
      <c r="O199" s="57">
        <v>46245.645092592589</v>
      </c>
      <c r="P199" s="57">
        <v>46246.722175925926</v>
      </c>
      <c r="Q199">
        <v>69363548</v>
      </c>
      <c r="S199">
        <v>152721299877</v>
      </c>
      <c r="T199" t="s">
        <v>7104</v>
      </c>
      <c r="U199" t="s">
        <v>7105</v>
      </c>
      <c r="V199" t="s">
        <v>7106</v>
      </c>
      <c r="Z199">
        <v>112.6605984</v>
      </c>
      <c r="AA199">
        <v>-7.9020341999999903</v>
      </c>
      <c r="AB199" t="s">
        <v>7107</v>
      </c>
      <c r="AC199" t="s">
        <v>237</v>
      </c>
      <c r="AL199" t="s">
        <v>218</v>
      </c>
      <c r="AM199" t="s">
        <v>7108</v>
      </c>
      <c r="AN199" t="s">
        <v>6</v>
      </c>
      <c r="AO199" s="57">
        <v>46334.652650462966</v>
      </c>
      <c r="AP199" s="57">
        <v>46246.541666666664</v>
      </c>
      <c r="AR199" t="s">
        <v>219</v>
      </c>
      <c r="AS199" t="s">
        <v>430</v>
      </c>
      <c r="AT199" t="s">
        <v>231</v>
      </c>
      <c r="AU199">
        <v>20260812</v>
      </c>
      <c r="AV199" t="s">
        <v>222</v>
      </c>
      <c r="AW199" t="s">
        <v>1015</v>
      </c>
      <c r="AX199" t="s">
        <v>223</v>
      </c>
      <c r="BA199" s="57">
        <v>46246.541666666664</v>
      </c>
      <c r="BB199" t="s">
        <v>7108</v>
      </c>
      <c r="BC199">
        <v>2026</v>
      </c>
      <c r="BD199">
        <v>8</v>
      </c>
      <c r="BE199">
        <v>12</v>
      </c>
      <c r="BF199" s="6">
        <f t="shared" si="9"/>
        <v>46246</v>
      </c>
      <c r="BG199">
        <f t="shared" si="10"/>
        <v>-0.54166666666424135</v>
      </c>
      <c r="BH199" t="str">
        <f t="shared" si="11"/>
        <v>COMPLY</v>
      </c>
      <c r="BI199" t="str">
        <f>VLOOKUP(H199,Sheet2!$A$1:$B$270,2,FALSE)</f>
        <v>BATU</v>
      </c>
    </row>
    <row r="200" spans="1:61">
      <c r="A200">
        <v>199</v>
      </c>
      <c r="B200">
        <v>1002512296</v>
      </c>
      <c r="C200">
        <v>3</v>
      </c>
      <c r="D200" t="s">
        <v>59</v>
      </c>
      <c r="E200">
        <v>4</v>
      </c>
      <c r="F200" t="s">
        <v>243</v>
      </c>
      <c r="G200" t="s">
        <v>243</v>
      </c>
      <c r="H200" t="s">
        <v>294</v>
      </c>
      <c r="I200" t="s">
        <v>213</v>
      </c>
      <c r="J200" t="s">
        <v>214</v>
      </c>
      <c r="K200" t="s">
        <v>149</v>
      </c>
      <c r="L200" t="s">
        <v>215</v>
      </c>
      <c r="M200" t="s">
        <v>76</v>
      </c>
      <c r="N200" t="s">
        <v>216</v>
      </c>
      <c r="O200" s="57">
        <v>46240.538854166669</v>
      </c>
      <c r="P200" s="57">
        <v>46241.529594907406</v>
      </c>
      <c r="Q200">
        <v>69359937</v>
      </c>
      <c r="S200">
        <v>146137149679</v>
      </c>
      <c r="T200" t="s">
        <v>2132</v>
      </c>
      <c r="U200" t="s">
        <v>4938</v>
      </c>
      <c r="V200" t="s">
        <v>2133</v>
      </c>
      <c r="Z200">
        <v>110.282373327768</v>
      </c>
      <c r="AA200">
        <v>-7.4283620736425</v>
      </c>
      <c r="AB200" t="s">
        <v>2134</v>
      </c>
      <c r="AC200" t="s">
        <v>237</v>
      </c>
      <c r="AL200" t="s">
        <v>218</v>
      </c>
      <c r="AM200" t="s">
        <v>2135</v>
      </c>
      <c r="AN200" t="s">
        <v>6</v>
      </c>
      <c r="AO200" s="57">
        <v>46181.549212962964</v>
      </c>
      <c r="AP200" s="57">
        <v>46247.333333333336</v>
      </c>
      <c r="AR200" t="s">
        <v>219</v>
      </c>
      <c r="AS200" t="s">
        <v>294</v>
      </c>
      <c r="AT200" t="s">
        <v>231</v>
      </c>
      <c r="AU200">
        <v>20260807</v>
      </c>
      <c r="AV200" t="s">
        <v>222</v>
      </c>
      <c r="AW200" t="s">
        <v>1022</v>
      </c>
      <c r="AX200" t="s">
        <v>223</v>
      </c>
      <c r="BA200" s="57">
        <v>46247.333333333336</v>
      </c>
      <c r="BB200" t="s">
        <v>2135</v>
      </c>
      <c r="BC200">
        <v>2026</v>
      </c>
      <c r="BD200">
        <v>8</v>
      </c>
      <c r="BE200">
        <v>7</v>
      </c>
      <c r="BF200" s="6">
        <f t="shared" si="9"/>
        <v>46241</v>
      </c>
      <c r="BG200">
        <f t="shared" si="10"/>
        <v>-6.3333333333357587</v>
      </c>
      <c r="BH200" t="str">
        <f t="shared" si="11"/>
        <v>COMPLY</v>
      </c>
      <c r="BI200" t="e">
        <f>VLOOKUP(H200,Sheet2!$A$1:$B$270,2,FALSE)</f>
        <v>#N/A</v>
      </c>
    </row>
    <row r="201" spans="1:61">
      <c r="A201">
        <v>200</v>
      </c>
      <c r="B201">
        <v>1002529230</v>
      </c>
      <c r="C201">
        <v>3</v>
      </c>
      <c r="D201" t="s">
        <v>42</v>
      </c>
      <c r="E201">
        <v>5</v>
      </c>
      <c r="F201" t="s">
        <v>233</v>
      </c>
      <c r="G201" t="s">
        <v>106</v>
      </c>
      <c r="H201" t="s">
        <v>326</v>
      </c>
      <c r="I201" t="s">
        <v>213</v>
      </c>
      <c r="J201" t="s">
        <v>214</v>
      </c>
      <c r="K201" t="s">
        <v>149</v>
      </c>
      <c r="L201" t="s">
        <v>215</v>
      </c>
      <c r="M201" t="s">
        <v>277</v>
      </c>
      <c r="N201" t="s">
        <v>216</v>
      </c>
      <c r="O201" s="57">
        <v>46250.358287037037</v>
      </c>
      <c r="P201" s="57">
        <v>46251.771504629629</v>
      </c>
      <c r="Q201">
        <v>69367286</v>
      </c>
      <c r="S201">
        <v>152742207277</v>
      </c>
      <c r="T201" t="s">
        <v>10318</v>
      </c>
      <c r="U201" t="s">
        <v>10319</v>
      </c>
      <c r="V201" t="s">
        <v>10320</v>
      </c>
      <c r="Z201">
        <v>112.758414</v>
      </c>
      <c r="AA201">
        <v>-7.5700253999999996</v>
      </c>
      <c r="AB201" t="s">
        <v>10321</v>
      </c>
      <c r="AC201" t="s">
        <v>237</v>
      </c>
      <c r="AL201" t="s">
        <v>218</v>
      </c>
      <c r="AM201" t="s">
        <v>10322</v>
      </c>
      <c r="AN201" t="s">
        <v>6</v>
      </c>
      <c r="AO201" t="s">
        <v>10323</v>
      </c>
      <c r="AP201" s="57">
        <v>46251.333333333336</v>
      </c>
      <c r="AQ201" t="s">
        <v>248</v>
      </c>
      <c r="AR201" t="s">
        <v>278</v>
      </c>
      <c r="AS201" t="s">
        <v>326</v>
      </c>
      <c r="AT201" t="s">
        <v>231</v>
      </c>
      <c r="AV201" t="s">
        <v>10324</v>
      </c>
      <c r="AW201" t="s">
        <v>1021</v>
      </c>
      <c r="AX201" t="s">
        <v>223</v>
      </c>
      <c r="BA201" s="57">
        <v>46251.333333333336</v>
      </c>
      <c r="BB201" t="s">
        <v>10322</v>
      </c>
      <c r="BF201" s="6" t="e">
        <f t="shared" si="9"/>
        <v>#NUM!</v>
      </c>
      <c r="BG201" t="e">
        <f t="shared" si="10"/>
        <v>#NUM!</v>
      </c>
      <c r="BH201" t="e">
        <f t="shared" si="11"/>
        <v>#NUM!</v>
      </c>
      <c r="BI201" t="str">
        <f>VLOOKUP(H201,Sheet2!$A$1:$B$270,2,FALSE)</f>
        <v>PASURUAN</v>
      </c>
    </row>
    <row r="202" spans="1:61">
      <c r="A202">
        <v>201</v>
      </c>
      <c r="B202">
        <v>1002532874</v>
      </c>
      <c r="C202">
        <v>3</v>
      </c>
      <c r="D202" t="s">
        <v>45</v>
      </c>
      <c r="E202">
        <v>5</v>
      </c>
      <c r="F202" t="s">
        <v>211</v>
      </c>
      <c r="G202" t="s">
        <v>112</v>
      </c>
      <c r="H202" t="s">
        <v>267</v>
      </c>
      <c r="I202" t="s">
        <v>213</v>
      </c>
      <c r="J202" t="s">
        <v>214</v>
      </c>
      <c r="K202" t="s">
        <v>149</v>
      </c>
      <c r="L202" t="s">
        <v>215</v>
      </c>
      <c r="M202" t="s">
        <v>240</v>
      </c>
      <c r="N202" t="s">
        <v>216</v>
      </c>
      <c r="O202" s="57">
        <v>46252.493009259262</v>
      </c>
      <c r="P202" s="57">
        <v>46252.494687500002</v>
      </c>
      <c r="Q202">
        <v>69368866</v>
      </c>
      <c r="S202">
        <v>172601797072</v>
      </c>
      <c r="T202" t="s">
        <v>12918</v>
      </c>
      <c r="U202" t="s">
        <v>12919</v>
      </c>
      <c r="V202" t="s">
        <v>12920</v>
      </c>
      <c r="Z202">
        <v>116.074742227792</v>
      </c>
      <c r="AA202">
        <v>-8.5743966653088393</v>
      </c>
      <c r="AB202" t="s">
        <v>12921</v>
      </c>
      <c r="AC202" t="s">
        <v>217</v>
      </c>
      <c r="AL202" t="s">
        <v>218</v>
      </c>
      <c r="AM202" t="s">
        <v>12922</v>
      </c>
      <c r="AN202" t="s">
        <v>6</v>
      </c>
      <c r="AO202" t="s">
        <v>12824</v>
      </c>
      <c r="AP202" s="57">
        <v>46254.625</v>
      </c>
      <c r="AR202" t="s">
        <v>241</v>
      </c>
      <c r="AS202" t="s">
        <v>267</v>
      </c>
      <c r="AT202" t="s">
        <v>231</v>
      </c>
      <c r="AV202" t="s">
        <v>240</v>
      </c>
      <c r="AW202" t="s">
        <v>1020</v>
      </c>
      <c r="AX202" t="s">
        <v>223</v>
      </c>
      <c r="BA202" s="57">
        <v>46254.625</v>
      </c>
      <c r="BB202" t="s">
        <v>12922</v>
      </c>
      <c r="BF202" s="6" t="e">
        <f t="shared" si="9"/>
        <v>#NUM!</v>
      </c>
      <c r="BG202" t="e">
        <f t="shared" si="10"/>
        <v>#NUM!</v>
      </c>
      <c r="BH202" t="e">
        <f t="shared" si="11"/>
        <v>#NUM!</v>
      </c>
      <c r="BI202" t="str">
        <f>VLOOKUP(H202,Sheet2!$A$1:$B$270,2,FALSE)</f>
        <v>MATARAM</v>
      </c>
    </row>
    <row r="203" spans="1:61">
      <c r="A203">
        <v>202</v>
      </c>
      <c r="B203">
        <v>1002526475</v>
      </c>
      <c r="C203">
        <v>3</v>
      </c>
      <c r="D203" t="s">
        <v>55</v>
      </c>
      <c r="E203">
        <v>5</v>
      </c>
      <c r="F203" t="s">
        <v>265</v>
      </c>
      <c r="G203" t="s">
        <v>122</v>
      </c>
      <c r="H203" t="s">
        <v>355</v>
      </c>
      <c r="I203" t="s">
        <v>213</v>
      </c>
      <c r="J203" t="s">
        <v>214</v>
      </c>
      <c r="K203" t="s">
        <v>149</v>
      </c>
      <c r="M203" t="s">
        <v>76</v>
      </c>
      <c r="N203" t="s">
        <v>216</v>
      </c>
      <c r="O203" s="57">
        <v>46248.589247685188</v>
      </c>
      <c r="P203" s="57">
        <v>46248.779120370367</v>
      </c>
      <c r="Q203">
        <v>69364558</v>
      </c>
      <c r="S203">
        <v>152421262333</v>
      </c>
      <c r="T203" t="s">
        <v>8715</v>
      </c>
      <c r="U203" t="s">
        <v>10326</v>
      </c>
      <c r="V203" t="s">
        <v>10327</v>
      </c>
      <c r="Z203">
        <v>112.638673</v>
      </c>
      <c r="AA203">
        <v>-7.2050809999999998</v>
      </c>
      <c r="AB203" t="s">
        <v>8718</v>
      </c>
      <c r="AC203" t="s">
        <v>217</v>
      </c>
      <c r="AL203" t="s">
        <v>218</v>
      </c>
      <c r="AM203" t="s">
        <v>10328</v>
      </c>
      <c r="AN203" t="s">
        <v>6</v>
      </c>
      <c r="AO203" t="s">
        <v>9857</v>
      </c>
      <c r="AR203" t="s">
        <v>219</v>
      </c>
      <c r="AS203" t="s">
        <v>355</v>
      </c>
      <c r="AT203" t="s">
        <v>231</v>
      </c>
      <c r="AU203">
        <v>20260814</v>
      </c>
      <c r="AV203" t="s">
        <v>222</v>
      </c>
      <c r="AW203" t="s">
        <v>561</v>
      </c>
      <c r="AX203" t="s">
        <v>223</v>
      </c>
      <c r="BA203" s="57">
        <v>46248.291666666664</v>
      </c>
      <c r="BB203" t="s">
        <v>10328</v>
      </c>
      <c r="BC203">
        <v>2026</v>
      </c>
      <c r="BD203">
        <v>8</v>
      </c>
      <c r="BE203">
        <v>14</v>
      </c>
      <c r="BF203" s="6">
        <f t="shared" si="9"/>
        <v>46248</v>
      </c>
      <c r="BG203">
        <f t="shared" si="10"/>
        <v>-0.29166666666424135</v>
      </c>
      <c r="BH203" t="str">
        <f t="shared" si="11"/>
        <v>COMPLY</v>
      </c>
      <c r="BI203" t="str">
        <f>VLOOKUP(H203,Sheet2!$A$1:$B$270,2,FALSE)</f>
        <v>GRESIK</v>
      </c>
    </row>
    <row r="204" spans="1:61">
      <c r="A204">
        <v>203</v>
      </c>
      <c r="B204">
        <v>1002507910</v>
      </c>
      <c r="C204">
        <v>3</v>
      </c>
      <c r="D204" t="s">
        <v>59</v>
      </c>
      <c r="E204">
        <v>4</v>
      </c>
      <c r="F204" t="s">
        <v>224</v>
      </c>
      <c r="G204" t="s">
        <v>581</v>
      </c>
      <c r="H204" t="s">
        <v>647</v>
      </c>
      <c r="I204" t="s">
        <v>213</v>
      </c>
      <c r="J204" t="s">
        <v>214</v>
      </c>
      <c r="K204" t="s">
        <v>149</v>
      </c>
      <c r="L204" t="s">
        <v>215</v>
      </c>
      <c r="M204" t="s">
        <v>76</v>
      </c>
      <c r="N204" t="s">
        <v>216</v>
      </c>
      <c r="O204" s="57">
        <v>46238.497175925928</v>
      </c>
      <c r="P204" s="57">
        <v>46240.524872685186</v>
      </c>
      <c r="Q204">
        <v>69358195</v>
      </c>
      <c r="S204">
        <v>143363111974</v>
      </c>
      <c r="T204" t="s">
        <v>2139</v>
      </c>
      <c r="U204" t="s">
        <v>2140</v>
      </c>
      <c r="V204" t="s">
        <v>2141</v>
      </c>
      <c r="Z204">
        <v>109.3391233</v>
      </c>
      <c r="AA204">
        <v>-7.3517858</v>
      </c>
      <c r="AB204" t="s">
        <v>2142</v>
      </c>
      <c r="AC204" t="s">
        <v>237</v>
      </c>
      <c r="AL204" t="s">
        <v>218</v>
      </c>
      <c r="AM204" t="s">
        <v>2143</v>
      </c>
      <c r="AN204" t="s">
        <v>6</v>
      </c>
      <c r="AO204" s="57">
        <v>46120.506863425922</v>
      </c>
      <c r="AP204" s="57">
        <v>46241.541666666664</v>
      </c>
      <c r="AR204" t="s">
        <v>219</v>
      </c>
      <c r="AS204" t="s">
        <v>647</v>
      </c>
      <c r="AT204" t="s">
        <v>231</v>
      </c>
      <c r="AU204">
        <v>20260806</v>
      </c>
      <c r="AV204" t="s">
        <v>222</v>
      </c>
      <c r="AW204" t="s">
        <v>1021</v>
      </c>
      <c r="AX204" t="s">
        <v>223</v>
      </c>
      <c r="BA204" s="57">
        <v>46241.541666666664</v>
      </c>
      <c r="BB204" t="s">
        <v>2143</v>
      </c>
      <c r="BC204">
        <v>2026</v>
      </c>
      <c r="BD204">
        <v>8</v>
      </c>
      <c r="BE204">
        <v>6</v>
      </c>
      <c r="BF204" s="6">
        <f t="shared" si="9"/>
        <v>46240</v>
      </c>
      <c r="BG204">
        <f t="shared" si="10"/>
        <v>-1.5416666666642413</v>
      </c>
      <c r="BH204" t="str">
        <f t="shared" si="11"/>
        <v>COMPLY</v>
      </c>
      <c r="BI204" t="e">
        <f>VLOOKUP(H204,Sheet2!$A$1:$B$270,2,FALSE)</f>
        <v>#N/A</v>
      </c>
    </row>
    <row r="205" spans="1:61">
      <c r="A205">
        <v>204</v>
      </c>
      <c r="B205">
        <v>1002521888</v>
      </c>
      <c r="C205">
        <v>3</v>
      </c>
      <c r="D205" t="s">
        <v>45</v>
      </c>
      <c r="E205">
        <v>5</v>
      </c>
      <c r="F205" t="s">
        <v>211</v>
      </c>
      <c r="G205" t="s">
        <v>118</v>
      </c>
      <c r="H205" t="s">
        <v>488</v>
      </c>
      <c r="I205" t="s">
        <v>213</v>
      </c>
      <c r="J205" t="s">
        <v>214</v>
      </c>
      <c r="K205" t="s">
        <v>149</v>
      </c>
      <c r="L205" t="s">
        <v>215</v>
      </c>
      <c r="M205" t="s">
        <v>76</v>
      </c>
      <c r="N205" t="s">
        <v>216</v>
      </c>
      <c r="O205" s="57">
        <v>46246.493009259262</v>
      </c>
      <c r="P205" s="57">
        <v>46247.66611111111</v>
      </c>
      <c r="Q205">
        <v>69364128</v>
      </c>
      <c r="S205">
        <v>172607203854</v>
      </c>
      <c r="T205" t="s">
        <v>8057</v>
      </c>
      <c r="U205" t="s">
        <v>8058</v>
      </c>
      <c r="V205" t="s">
        <v>8059</v>
      </c>
      <c r="Z205">
        <v>116.833528370488</v>
      </c>
      <c r="AA205">
        <v>-8.5310770648748004</v>
      </c>
      <c r="AB205" t="s">
        <v>8060</v>
      </c>
      <c r="AC205" t="s">
        <v>237</v>
      </c>
      <c r="AL205" t="s">
        <v>218</v>
      </c>
      <c r="AM205" t="s">
        <v>8061</v>
      </c>
      <c r="AN205" t="s">
        <v>6</v>
      </c>
      <c r="AO205" s="57">
        <v>46364.496782407405</v>
      </c>
      <c r="AP205" s="57">
        <v>46247.333333333336</v>
      </c>
      <c r="AR205" t="s">
        <v>219</v>
      </c>
      <c r="AS205" t="s">
        <v>488</v>
      </c>
      <c r="AT205" t="s">
        <v>231</v>
      </c>
      <c r="AU205">
        <v>20260813</v>
      </c>
      <c r="AV205" t="s">
        <v>222</v>
      </c>
      <c r="AW205" t="s">
        <v>1012</v>
      </c>
      <c r="AX205" t="s">
        <v>223</v>
      </c>
      <c r="BA205" s="57">
        <v>46247.333333333336</v>
      </c>
      <c r="BB205" t="s">
        <v>8061</v>
      </c>
      <c r="BC205">
        <v>2026</v>
      </c>
      <c r="BD205">
        <v>8</v>
      </c>
      <c r="BE205">
        <v>13</v>
      </c>
      <c r="BF205" s="6">
        <f t="shared" si="9"/>
        <v>46247</v>
      </c>
      <c r="BG205">
        <f t="shared" si="10"/>
        <v>-0.33333333333575865</v>
      </c>
      <c r="BH205" t="str">
        <f t="shared" si="11"/>
        <v>COMPLY</v>
      </c>
      <c r="BI205" t="str">
        <f>VLOOKUP(H205,Sheet2!$A$1:$B$270,2,FALSE)</f>
        <v>SUMBAWA</v>
      </c>
    </row>
    <row r="206" spans="1:61">
      <c r="A206">
        <v>205</v>
      </c>
      <c r="B206">
        <v>1002514542</v>
      </c>
      <c r="C206">
        <v>3</v>
      </c>
      <c r="D206" t="s">
        <v>59</v>
      </c>
      <c r="E206">
        <v>4</v>
      </c>
      <c r="F206" t="s">
        <v>243</v>
      </c>
      <c r="G206" t="s">
        <v>243</v>
      </c>
      <c r="H206" t="s">
        <v>294</v>
      </c>
      <c r="I206" t="s">
        <v>213</v>
      </c>
      <c r="J206" t="s">
        <v>214</v>
      </c>
      <c r="K206" t="s">
        <v>149</v>
      </c>
      <c r="L206" t="s">
        <v>215</v>
      </c>
      <c r="M206" t="s">
        <v>933</v>
      </c>
      <c r="N206" t="s">
        <v>216</v>
      </c>
      <c r="O206" s="57">
        <v>46241.549259259256</v>
      </c>
      <c r="P206" s="57">
        <v>46246.653136574074</v>
      </c>
      <c r="Q206">
        <v>69360756</v>
      </c>
      <c r="S206">
        <v>146137149222</v>
      </c>
      <c r="T206" t="s">
        <v>4962</v>
      </c>
      <c r="U206" t="s">
        <v>4963</v>
      </c>
      <c r="V206" t="s">
        <v>4964</v>
      </c>
      <c r="Z206">
        <v>110.31293890000001</v>
      </c>
      <c r="AA206">
        <v>-7.3706312</v>
      </c>
      <c r="AB206" t="s">
        <v>4965</v>
      </c>
      <c r="AC206" t="s">
        <v>237</v>
      </c>
      <c r="AL206" t="s">
        <v>218</v>
      </c>
      <c r="AM206" t="s">
        <v>4966</v>
      </c>
      <c r="AN206" t="s">
        <v>6</v>
      </c>
      <c r="AO206" s="57">
        <v>46211.559479166666</v>
      </c>
      <c r="AP206" s="57">
        <v>46245.541666666664</v>
      </c>
      <c r="AQ206" t="s">
        <v>248</v>
      </c>
      <c r="AR206" t="s">
        <v>12</v>
      </c>
      <c r="AS206" t="s">
        <v>294</v>
      </c>
      <c r="AT206" t="s">
        <v>231</v>
      </c>
      <c r="AV206" t="s">
        <v>917</v>
      </c>
      <c r="AW206" t="s">
        <v>1027</v>
      </c>
      <c r="AX206" t="s">
        <v>223</v>
      </c>
      <c r="BA206" s="57">
        <v>46245.541666666664</v>
      </c>
      <c r="BB206" t="s">
        <v>4966</v>
      </c>
      <c r="BF206" s="6" t="e">
        <f t="shared" si="9"/>
        <v>#NUM!</v>
      </c>
      <c r="BG206" t="e">
        <f t="shared" si="10"/>
        <v>#NUM!</v>
      </c>
      <c r="BH206" t="e">
        <f t="shared" si="11"/>
        <v>#NUM!</v>
      </c>
      <c r="BI206" t="e">
        <f>VLOOKUP(H206,Sheet2!$A$1:$B$270,2,FALSE)</f>
        <v>#N/A</v>
      </c>
    </row>
    <row r="207" spans="1:61">
      <c r="A207">
        <v>206</v>
      </c>
      <c r="B207">
        <v>1002525259</v>
      </c>
      <c r="C207">
        <v>3</v>
      </c>
      <c r="D207" t="s">
        <v>42</v>
      </c>
      <c r="E207">
        <v>5</v>
      </c>
      <c r="F207" t="s">
        <v>233</v>
      </c>
      <c r="G207" t="s">
        <v>105</v>
      </c>
      <c r="H207" t="s">
        <v>299</v>
      </c>
      <c r="I207" t="s">
        <v>213</v>
      </c>
      <c r="J207" t="s">
        <v>214</v>
      </c>
      <c r="K207" t="s">
        <v>149</v>
      </c>
      <c r="M207" t="s">
        <v>76</v>
      </c>
      <c r="N207" t="s">
        <v>216</v>
      </c>
      <c r="O207" s="57">
        <v>46247.809328703705</v>
      </c>
      <c r="P207" s="57">
        <v>46247.884733796294</v>
      </c>
      <c r="Q207">
        <v>69363026</v>
      </c>
      <c r="S207">
        <v>152313205123</v>
      </c>
      <c r="T207" t="s">
        <v>7901</v>
      </c>
      <c r="U207" t="s">
        <v>7902</v>
      </c>
      <c r="V207" t="s">
        <v>8960</v>
      </c>
      <c r="Z207">
        <v>112.401445460516</v>
      </c>
      <c r="AA207">
        <v>-7.4000611503815197</v>
      </c>
      <c r="AB207" t="s">
        <v>7904</v>
      </c>
      <c r="AC207" t="s">
        <v>230</v>
      </c>
      <c r="AL207" t="s">
        <v>218</v>
      </c>
      <c r="AM207" t="s">
        <v>8961</v>
      </c>
      <c r="AN207" t="s">
        <v>6</v>
      </c>
      <c r="AO207" t="s">
        <v>8962</v>
      </c>
      <c r="AR207" t="s">
        <v>219</v>
      </c>
      <c r="AS207" t="s">
        <v>299</v>
      </c>
      <c r="AT207" t="s">
        <v>231</v>
      </c>
      <c r="AU207">
        <v>20260813</v>
      </c>
      <c r="AV207" t="s">
        <v>222</v>
      </c>
      <c r="AW207" t="s">
        <v>560</v>
      </c>
      <c r="AX207" t="s">
        <v>223</v>
      </c>
      <c r="BA207" s="57">
        <v>46247.291666666664</v>
      </c>
      <c r="BB207" t="s">
        <v>8961</v>
      </c>
      <c r="BC207">
        <v>2026</v>
      </c>
      <c r="BD207">
        <v>8</v>
      </c>
      <c r="BE207">
        <v>13</v>
      </c>
      <c r="BF207" s="6">
        <f t="shared" si="9"/>
        <v>46247</v>
      </c>
      <c r="BG207">
        <f t="shared" si="10"/>
        <v>-0.29166666666424135</v>
      </c>
      <c r="BH207" t="str">
        <f t="shared" si="11"/>
        <v>COMPLY</v>
      </c>
      <c r="BI207" t="str">
        <f>VLOOKUP(H207,Sheet2!$A$1:$B$270,2,FALSE)</f>
        <v>MOJOKERTO</v>
      </c>
    </row>
    <row r="208" spans="1:61">
      <c r="A208">
        <v>207</v>
      </c>
      <c r="B208">
        <v>1002513149</v>
      </c>
      <c r="C208">
        <v>3</v>
      </c>
      <c r="D208" t="s">
        <v>42</v>
      </c>
      <c r="E208">
        <v>5</v>
      </c>
      <c r="F208" t="s">
        <v>102</v>
      </c>
      <c r="G208" t="s">
        <v>108</v>
      </c>
      <c r="H208" t="s">
        <v>341</v>
      </c>
      <c r="I208" t="s">
        <v>213</v>
      </c>
      <c r="J208" t="s">
        <v>214</v>
      </c>
      <c r="K208" t="s">
        <v>149</v>
      </c>
      <c r="L208" t="s">
        <v>215</v>
      </c>
      <c r="M208" t="s">
        <v>76</v>
      </c>
      <c r="N208" t="s">
        <v>216</v>
      </c>
      <c r="O208" s="57">
        <v>46240.686759259261</v>
      </c>
      <c r="P208" s="57">
        <v>46240.824606481481</v>
      </c>
      <c r="Q208">
        <v>69360247</v>
      </c>
      <c r="S208">
        <v>152527209090</v>
      </c>
      <c r="T208" t="s">
        <v>2167</v>
      </c>
      <c r="U208" t="s">
        <v>2168</v>
      </c>
      <c r="V208" t="s">
        <v>2169</v>
      </c>
      <c r="Z208">
        <v>114.217851</v>
      </c>
      <c r="AA208">
        <v>-7.7495770000000004</v>
      </c>
      <c r="AB208" t="s">
        <v>2170</v>
      </c>
      <c r="AC208" t="s">
        <v>237</v>
      </c>
      <c r="AL208" t="s">
        <v>218</v>
      </c>
      <c r="AM208" t="s">
        <v>2171</v>
      </c>
      <c r="AN208" t="s">
        <v>6</v>
      </c>
      <c r="AO208" s="57">
        <v>46181.695405092592</v>
      </c>
      <c r="AP208" s="57">
        <v>46241.541666666664</v>
      </c>
      <c r="AR208" t="s">
        <v>219</v>
      </c>
      <c r="AS208" t="s">
        <v>341</v>
      </c>
      <c r="AT208" t="s">
        <v>231</v>
      </c>
      <c r="AU208">
        <v>20260806</v>
      </c>
      <c r="AV208" t="s">
        <v>222</v>
      </c>
      <c r="AW208" t="s">
        <v>1010</v>
      </c>
      <c r="AX208" t="s">
        <v>223</v>
      </c>
      <c r="BA208" s="57">
        <v>46241.541666666664</v>
      </c>
      <c r="BB208" t="s">
        <v>2171</v>
      </c>
      <c r="BC208">
        <v>2026</v>
      </c>
      <c r="BD208">
        <v>8</v>
      </c>
      <c r="BE208">
        <v>6</v>
      </c>
      <c r="BF208" s="6">
        <f t="shared" si="9"/>
        <v>46240</v>
      </c>
      <c r="BG208">
        <f t="shared" si="10"/>
        <v>-1.5416666666642413</v>
      </c>
      <c r="BH208" t="str">
        <f t="shared" si="11"/>
        <v>COMPLY</v>
      </c>
      <c r="BI208" t="str">
        <f>VLOOKUP(H208,Sheet2!$A$1:$B$270,2,FALSE)</f>
        <v>BANYUWANGI</v>
      </c>
    </row>
    <row r="209" spans="1:61">
      <c r="A209">
        <v>208</v>
      </c>
      <c r="B209">
        <v>1002516284</v>
      </c>
      <c r="C209">
        <v>3</v>
      </c>
      <c r="D209" t="s">
        <v>55</v>
      </c>
      <c r="E209">
        <v>5</v>
      </c>
      <c r="F209" t="s">
        <v>228</v>
      </c>
      <c r="G209" t="s">
        <v>121</v>
      </c>
      <c r="H209" t="s">
        <v>454</v>
      </c>
      <c r="I209" t="s">
        <v>213</v>
      </c>
      <c r="J209" t="s">
        <v>214</v>
      </c>
      <c r="K209" t="s">
        <v>149</v>
      </c>
      <c r="M209" t="s">
        <v>575</v>
      </c>
      <c r="N209" t="s">
        <v>216</v>
      </c>
      <c r="O209" s="57">
        <v>46243.360891203702</v>
      </c>
      <c r="P209" s="57">
        <v>46246.481203703705</v>
      </c>
      <c r="Q209">
        <v>69361695</v>
      </c>
      <c r="S209">
        <v>152436202063</v>
      </c>
      <c r="T209" t="s">
        <v>4972</v>
      </c>
      <c r="U209" t="s">
        <v>4973</v>
      </c>
      <c r="V209" t="s">
        <v>4974</v>
      </c>
      <c r="Z209">
        <v>112.72248449999999</v>
      </c>
      <c r="AA209">
        <v>-7.1712109000000002</v>
      </c>
      <c r="AB209" t="s">
        <v>4975</v>
      </c>
      <c r="AC209" t="s">
        <v>230</v>
      </c>
      <c r="AL209" t="s">
        <v>218</v>
      </c>
      <c r="AM209" t="s">
        <v>4976</v>
      </c>
      <c r="AN209" t="s">
        <v>6</v>
      </c>
      <c r="AO209" s="57">
        <v>46273.371516203704</v>
      </c>
      <c r="AP209" s="57">
        <v>46244.541666666664</v>
      </c>
      <c r="AQ209" t="s">
        <v>248</v>
      </c>
      <c r="AR209" t="s">
        <v>14</v>
      </c>
      <c r="AS209" t="s">
        <v>454</v>
      </c>
      <c r="AT209" t="s">
        <v>231</v>
      </c>
      <c r="AV209" t="s">
        <v>8066</v>
      </c>
      <c r="AW209" t="s">
        <v>561</v>
      </c>
      <c r="AX209" t="s">
        <v>223</v>
      </c>
      <c r="BA209" s="57">
        <v>46244.541666666664</v>
      </c>
      <c r="BB209" t="s">
        <v>4976</v>
      </c>
      <c r="BF209" s="6" t="e">
        <f t="shared" si="9"/>
        <v>#NUM!</v>
      </c>
      <c r="BG209" t="e">
        <f t="shared" si="10"/>
        <v>#NUM!</v>
      </c>
      <c r="BH209" t="e">
        <f t="shared" si="11"/>
        <v>#NUM!</v>
      </c>
      <c r="BI209" t="str">
        <f>VLOOKUP(H209,Sheet2!$A$1:$B$270,2,FALSE)</f>
        <v>MADURA</v>
      </c>
    </row>
    <row r="210" spans="1:61">
      <c r="A210">
        <v>209</v>
      </c>
      <c r="B210">
        <v>1002513925</v>
      </c>
      <c r="C210">
        <v>3</v>
      </c>
      <c r="D210" t="s">
        <v>55</v>
      </c>
      <c r="E210">
        <v>5</v>
      </c>
      <c r="F210" t="s">
        <v>228</v>
      </c>
      <c r="G210" t="s">
        <v>127</v>
      </c>
      <c r="H210" t="s">
        <v>432</v>
      </c>
      <c r="I210" t="s">
        <v>213</v>
      </c>
      <c r="J210" t="s">
        <v>214</v>
      </c>
      <c r="K210" t="s">
        <v>149</v>
      </c>
      <c r="M210" t="s">
        <v>76</v>
      </c>
      <c r="N210" t="s">
        <v>216</v>
      </c>
      <c r="O210" s="57">
        <v>46241.40966435185</v>
      </c>
      <c r="P210" s="57">
        <v>46244.408113425925</v>
      </c>
      <c r="Q210">
        <v>69360487</v>
      </c>
      <c r="S210">
        <v>152427205340</v>
      </c>
      <c r="T210" t="s">
        <v>4977</v>
      </c>
      <c r="U210" t="s">
        <v>4978</v>
      </c>
      <c r="V210" t="s">
        <v>4979</v>
      </c>
      <c r="Z210">
        <v>113.5369693</v>
      </c>
      <c r="AA210">
        <v>-6.8961375</v>
      </c>
      <c r="AB210" t="s">
        <v>4980</v>
      </c>
      <c r="AC210" t="s">
        <v>230</v>
      </c>
      <c r="AL210" t="s">
        <v>218</v>
      </c>
      <c r="AM210" t="s">
        <v>4981</v>
      </c>
      <c r="AN210" t="s">
        <v>6</v>
      </c>
      <c r="AO210" s="57">
        <v>46211.413402777776</v>
      </c>
      <c r="AP210" s="57">
        <v>46243.541666666664</v>
      </c>
      <c r="AR210" t="s">
        <v>219</v>
      </c>
      <c r="AS210" t="s">
        <v>432</v>
      </c>
      <c r="AT210" t="s">
        <v>231</v>
      </c>
      <c r="AU210">
        <v>20260810</v>
      </c>
      <c r="AV210" t="s">
        <v>222</v>
      </c>
      <c r="AW210" t="s">
        <v>560</v>
      </c>
      <c r="AX210" t="s">
        <v>223</v>
      </c>
      <c r="BA210" s="57">
        <v>46243.541666666664</v>
      </c>
      <c r="BB210" t="s">
        <v>4981</v>
      </c>
      <c r="BC210">
        <v>2026</v>
      </c>
      <c r="BD210">
        <v>8</v>
      </c>
      <c r="BE210">
        <v>10</v>
      </c>
      <c r="BF210" s="6">
        <f t="shared" si="9"/>
        <v>46244</v>
      </c>
      <c r="BG210">
        <f t="shared" si="10"/>
        <v>0.45833333333575865</v>
      </c>
      <c r="BH210" t="str">
        <f t="shared" si="11"/>
        <v>COMPLY</v>
      </c>
      <c r="BI210" t="str">
        <f>VLOOKUP(H210,Sheet2!$A$1:$B$270,2,FALSE)</f>
        <v>MADURA</v>
      </c>
    </row>
    <row r="211" spans="1:61">
      <c r="A211">
        <v>210</v>
      </c>
      <c r="B211">
        <v>1002528876</v>
      </c>
      <c r="C211">
        <v>3</v>
      </c>
      <c r="D211" t="s">
        <v>42</v>
      </c>
      <c r="E211">
        <v>5</v>
      </c>
      <c r="F211" t="s">
        <v>102</v>
      </c>
      <c r="G211" t="s">
        <v>99</v>
      </c>
      <c r="H211" t="s">
        <v>287</v>
      </c>
      <c r="I211" t="s">
        <v>213</v>
      </c>
      <c r="J211" t="s">
        <v>214</v>
      </c>
      <c r="K211" t="s">
        <v>149</v>
      </c>
      <c r="L211" t="s">
        <v>215</v>
      </c>
      <c r="M211" t="s">
        <v>76</v>
      </c>
      <c r="N211" t="s">
        <v>216</v>
      </c>
      <c r="O211" s="57">
        <v>46249.774270833332</v>
      </c>
      <c r="P211" s="57">
        <v>46250.847928240742</v>
      </c>
      <c r="Q211">
        <v>69367198</v>
      </c>
      <c r="S211">
        <v>152519203987</v>
      </c>
      <c r="T211" t="s">
        <v>10349</v>
      </c>
      <c r="U211" t="s">
        <v>10350</v>
      </c>
      <c r="V211" t="s">
        <v>10351</v>
      </c>
      <c r="Z211">
        <v>114.134136848151</v>
      </c>
      <c r="AA211">
        <v>-8.3624354675201609</v>
      </c>
      <c r="AB211" t="s">
        <v>10352</v>
      </c>
      <c r="AC211" t="s">
        <v>217</v>
      </c>
      <c r="AL211" t="s">
        <v>218</v>
      </c>
      <c r="AM211" t="s">
        <v>10353</v>
      </c>
      <c r="AN211" t="s">
        <v>6</v>
      </c>
      <c r="AO211" t="s">
        <v>10207</v>
      </c>
      <c r="AP211" s="57">
        <v>46250.625</v>
      </c>
      <c r="AR211" t="s">
        <v>219</v>
      </c>
      <c r="AS211" t="s">
        <v>287</v>
      </c>
      <c r="AT211" t="s">
        <v>231</v>
      </c>
      <c r="AU211">
        <v>20260816</v>
      </c>
      <c r="AV211" t="s">
        <v>222</v>
      </c>
      <c r="AW211" t="s">
        <v>1015</v>
      </c>
      <c r="AX211" t="s">
        <v>223</v>
      </c>
      <c r="BA211" s="57">
        <v>46250.625</v>
      </c>
      <c r="BB211" t="s">
        <v>10353</v>
      </c>
      <c r="BC211">
        <v>2026</v>
      </c>
      <c r="BD211">
        <v>8</v>
      </c>
      <c r="BE211">
        <v>16</v>
      </c>
      <c r="BF211" s="6">
        <f t="shared" si="9"/>
        <v>46250</v>
      </c>
      <c r="BG211">
        <f t="shared" si="10"/>
        <v>-0.625</v>
      </c>
      <c r="BH211" t="str">
        <f t="shared" si="11"/>
        <v>COMPLY</v>
      </c>
      <c r="BI211" t="str">
        <f>VLOOKUP(H211,Sheet2!$A$1:$B$270,2,FALSE)</f>
        <v>BANYUWANGI</v>
      </c>
    </row>
    <row r="212" spans="1:61">
      <c r="A212">
        <v>211</v>
      </c>
      <c r="B212">
        <v>1002520125</v>
      </c>
      <c r="C212">
        <v>3</v>
      </c>
      <c r="D212" t="s">
        <v>49</v>
      </c>
      <c r="E212">
        <v>4</v>
      </c>
      <c r="F212" t="s">
        <v>252</v>
      </c>
      <c r="G212" t="s">
        <v>252</v>
      </c>
      <c r="H212" t="s">
        <v>1063</v>
      </c>
      <c r="I212" t="s">
        <v>213</v>
      </c>
      <c r="J212" t="s">
        <v>214</v>
      </c>
      <c r="K212" t="s">
        <v>149</v>
      </c>
      <c r="L212" t="s">
        <v>215</v>
      </c>
      <c r="M212" t="s">
        <v>76</v>
      </c>
      <c r="N212" t="s">
        <v>216</v>
      </c>
      <c r="O212" s="57">
        <v>46245.591620370367</v>
      </c>
      <c r="P212" s="57">
        <v>46246.683657407404</v>
      </c>
      <c r="Q212">
        <v>69363438</v>
      </c>
      <c r="S212">
        <v>146219104083</v>
      </c>
      <c r="T212" t="s">
        <v>7114</v>
      </c>
      <c r="U212" t="s">
        <v>7115</v>
      </c>
      <c r="V212" t="s">
        <v>7116</v>
      </c>
      <c r="Z212">
        <v>109.5457766</v>
      </c>
      <c r="AA212">
        <v>-7.0563954999999998</v>
      </c>
      <c r="AB212" t="s">
        <v>7117</v>
      </c>
      <c r="AC212" t="s">
        <v>237</v>
      </c>
      <c r="AL212" t="s">
        <v>218</v>
      </c>
      <c r="AM212" t="s">
        <v>7118</v>
      </c>
      <c r="AN212" t="s">
        <v>6</v>
      </c>
      <c r="AO212" s="57">
        <v>46334.610983796294</v>
      </c>
      <c r="AP212" s="57">
        <v>46246.541666666664</v>
      </c>
      <c r="AR212" t="s">
        <v>219</v>
      </c>
      <c r="AS212" t="s">
        <v>1063</v>
      </c>
      <c r="AT212" t="s">
        <v>231</v>
      </c>
      <c r="AU212">
        <v>20260812</v>
      </c>
      <c r="AV212" t="s">
        <v>222</v>
      </c>
      <c r="AW212" t="s">
        <v>1010</v>
      </c>
      <c r="AX212" t="s">
        <v>223</v>
      </c>
      <c r="BA212" s="57">
        <v>46246.541666666664</v>
      </c>
      <c r="BB212" t="s">
        <v>7118</v>
      </c>
      <c r="BC212">
        <v>2026</v>
      </c>
      <c r="BD212">
        <v>8</v>
      </c>
      <c r="BE212">
        <v>12</v>
      </c>
      <c r="BF212" s="6">
        <f t="shared" si="9"/>
        <v>46246</v>
      </c>
      <c r="BG212">
        <f t="shared" si="10"/>
        <v>-0.54166666666424135</v>
      </c>
      <c r="BH212" t="str">
        <f t="shared" si="11"/>
        <v>COMPLY</v>
      </c>
      <c r="BI212" t="e">
        <f>VLOOKUP(H212,Sheet2!$A$1:$B$270,2,FALSE)</f>
        <v>#N/A</v>
      </c>
    </row>
    <row r="213" spans="1:61">
      <c r="A213">
        <v>212</v>
      </c>
      <c r="B213">
        <v>1002525280</v>
      </c>
      <c r="C213">
        <v>3</v>
      </c>
      <c r="D213" t="s">
        <v>55</v>
      </c>
      <c r="E213">
        <v>5</v>
      </c>
      <c r="F213" t="s">
        <v>313</v>
      </c>
      <c r="G213" t="s">
        <v>124</v>
      </c>
      <c r="H213" t="s">
        <v>397</v>
      </c>
      <c r="I213" t="s">
        <v>213</v>
      </c>
      <c r="J213" t="s">
        <v>214</v>
      </c>
      <c r="K213" t="s">
        <v>149</v>
      </c>
      <c r="L213" t="s">
        <v>215</v>
      </c>
      <c r="M213" t="s">
        <v>586</v>
      </c>
      <c r="N213" t="s">
        <v>216</v>
      </c>
      <c r="O213" s="57">
        <v>46247.818020833336</v>
      </c>
      <c r="P213" s="57">
        <v>46252.358773148146</v>
      </c>
      <c r="Q213">
        <v>69365552</v>
      </c>
      <c r="S213">
        <v>152302236758</v>
      </c>
      <c r="T213" t="s">
        <v>8970</v>
      </c>
      <c r="U213" t="s">
        <v>8971</v>
      </c>
      <c r="V213" t="s">
        <v>8972</v>
      </c>
      <c r="Z213">
        <v>112.7197662</v>
      </c>
      <c r="AA213">
        <v>-7.3836111999999998</v>
      </c>
      <c r="AB213" t="s">
        <v>8973</v>
      </c>
      <c r="AC213" t="s">
        <v>237</v>
      </c>
      <c r="AL213" t="s">
        <v>218</v>
      </c>
      <c r="AM213" t="s">
        <v>8974</v>
      </c>
      <c r="AN213" t="s">
        <v>6</v>
      </c>
      <c r="AO213" t="s">
        <v>8962</v>
      </c>
      <c r="AP213" s="57">
        <v>46249.333333333336</v>
      </c>
      <c r="AQ213" t="s">
        <v>248</v>
      </c>
      <c r="AR213" t="s">
        <v>14</v>
      </c>
      <c r="AS213" t="s">
        <v>397</v>
      </c>
      <c r="AT213" t="s">
        <v>231</v>
      </c>
      <c r="AV213" t="s">
        <v>587</v>
      </c>
      <c r="AW213" t="s">
        <v>1014</v>
      </c>
      <c r="AX213" t="s">
        <v>223</v>
      </c>
      <c r="BA213" s="57">
        <v>46249.333333333336</v>
      </c>
      <c r="BB213" t="s">
        <v>8974</v>
      </c>
      <c r="BF213" s="6" t="e">
        <f t="shared" si="9"/>
        <v>#NUM!</v>
      </c>
      <c r="BG213" t="e">
        <f t="shared" si="10"/>
        <v>#NUM!</v>
      </c>
      <c r="BH213" t="e">
        <f t="shared" si="11"/>
        <v>#NUM!</v>
      </c>
      <c r="BI213" t="str">
        <f>VLOOKUP(H213,Sheet2!$A$1:$B$270,2,FALSE)</f>
        <v>SURABAYA SELATAN</v>
      </c>
    </row>
    <row r="214" spans="1:61">
      <c r="A214">
        <v>213</v>
      </c>
      <c r="B214">
        <v>1002531227</v>
      </c>
      <c r="C214">
        <v>3</v>
      </c>
      <c r="D214" t="s">
        <v>45</v>
      </c>
      <c r="E214">
        <v>5</v>
      </c>
      <c r="F214" t="s">
        <v>113</v>
      </c>
      <c r="G214" t="s">
        <v>113</v>
      </c>
      <c r="H214" t="s">
        <v>486</v>
      </c>
      <c r="I214" t="s">
        <v>213</v>
      </c>
      <c r="J214" t="s">
        <v>214</v>
      </c>
      <c r="K214" t="s">
        <v>149</v>
      </c>
      <c r="L214" t="s">
        <v>215</v>
      </c>
      <c r="M214" t="s">
        <v>76</v>
      </c>
      <c r="N214" t="s">
        <v>216</v>
      </c>
      <c r="O214" s="57">
        <v>46251.674953703703</v>
      </c>
      <c r="P214" s="57">
        <v>46252.889537037037</v>
      </c>
      <c r="Q214">
        <v>69368278</v>
      </c>
      <c r="S214">
        <v>172505213862</v>
      </c>
      <c r="T214" t="s">
        <v>10359</v>
      </c>
      <c r="U214" t="s">
        <v>10360</v>
      </c>
      <c r="V214" t="s">
        <v>10361</v>
      </c>
      <c r="Z214">
        <v>123.5589027</v>
      </c>
      <c r="AA214">
        <v>-10.1789705</v>
      </c>
      <c r="AB214" t="s">
        <v>10362</v>
      </c>
      <c r="AC214" t="s">
        <v>237</v>
      </c>
      <c r="AL214" t="s">
        <v>218</v>
      </c>
      <c r="AM214" t="s">
        <v>10363</v>
      </c>
      <c r="AN214" t="s">
        <v>6</v>
      </c>
      <c r="AO214" t="s">
        <v>10364</v>
      </c>
      <c r="AP214" s="57">
        <v>46252.541666666664</v>
      </c>
      <c r="AR214" t="s">
        <v>219</v>
      </c>
      <c r="AS214" t="s">
        <v>486</v>
      </c>
      <c r="AT214" t="s">
        <v>231</v>
      </c>
      <c r="AU214">
        <v>20260818</v>
      </c>
      <c r="AV214" t="s">
        <v>222</v>
      </c>
      <c r="AW214" t="s">
        <v>1010</v>
      </c>
      <c r="AX214" t="s">
        <v>223</v>
      </c>
      <c r="BA214" s="57">
        <v>46252.541666666664</v>
      </c>
      <c r="BB214" t="s">
        <v>10363</v>
      </c>
      <c r="BC214">
        <v>2026</v>
      </c>
      <c r="BD214">
        <v>8</v>
      </c>
      <c r="BE214">
        <v>18</v>
      </c>
      <c r="BF214" s="6">
        <f t="shared" si="9"/>
        <v>46252</v>
      </c>
      <c r="BG214">
        <f t="shared" si="10"/>
        <v>-0.54166666666424135</v>
      </c>
      <c r="BH214" t="str">
        <f t="shared" si="11"/>
        <v>COMPLY</v>
      </c>
      <c r="BI214" t="str">
        <f>VLOOKUP(H214,Sheet2!$A$1:$B$270,2,FALSE)</f>
        <v>KUPANG</v>
      </c>
    </row>
    <row r="215" spans="1:61">
      <c r="A215">
        <v>214</v>
      </c>
      <c r="B215">
        <v>1002529541</v>
      </c>
      <c r="C215">
        <v>3</v>
      </c>
      <c r="D215" t="s">
        <v>51</v>
      </c>
      <c r="E215">
        <v>4</v>
      </c>
      <c r="F215" t="s">
        <v>273</v>
      </c>
      <c r="G215" t="s">
        <v>600</v>
      </c>
      <c r="H215" t="s">
        <v>601</v>
      </c>
      <c r="I215" t="s">
        <v>213</v>
      </c>
      <c r="J215" t="s">
        <v>214</v>
      </c>
      <c r="K215" t="s">
        <v>149</v>
      </c>
      <c r="M215" t="s">
        <v>236</v>
      </c>
      <c r="N215" t="s">
        <v>216</v>
      </c>
      <c r="O215" s="57">
        <v>46250.496365740742</v>
      </c>
      <c r="P215" s="57">
        <v>46251.425462962965</v>
      </c>
      <c r="Q215">
        <v>69367443</v>
      </c>
      <c r="S215">
        <v>142570111995</v>
      </c>
      <c r="T215" t="s">
        <v>9809</v>
      </c>
      <c r="U215" t="s">
        <v>10365</v>
      </c>
      <c r="Z215">
        <v>111.393719</v>
      </c>
      <c r="AA215">
        <v>-6.8377068999999997</v>
      </c>
      <c r="AB215" t="s">
        <v>10366</v>
      </c>
      <c r="AC215" t="s">
        <v>290</v>
      </c>
      <c r="AO215" t="s">
        <v>10367</v>
      </c>
      <c r="AR215" t="s">
        <v>312</v>
      </c>
      <c r="AS215" t="s">
        <v>601</v>
      </c>
      <c r="AT215" t="s">
        <v>231</v>
      </c>
      <c r="AV215" t="s">
        <v>5537</v>
      </c>
      <c r="AW215" t="s">
        <v>561</v>
      </c>
      <c r="AX215" t="s">
        <v>223</v>
      </c>
      <c r="BF215" s="6" t="e">
        <f t="shared" si="9"/>
        <v>#NUM!</v>
      </c>
      <c r="BG215" t="e">
        <f t="shared" si="10"/>
        <v>#NUM!</v>
      </c>
      <c r="BH215" t="e">
        <f t="shared" si="11"/>
        <v>#NUM!</v>
      </c>
      <c r="BI215" t="e">
        <f>VLOOKUP(H215,Sheet2!$A$1:$B$270,2,FALSE)</f>
        <v>#N/A</v>
      </c>
    </row>
    <row r="216" spans="1:61">
      <c r="A216">
        <v>215</v>
      </c>
      <c r="B216">
        <v>1002515999</v>
      </c>
      <c r="C216">
        <v>3</v>
      </c>
      <c r="D216" t="s">
        <v>45</v>
      </c>
      <c r="E216">
        <v>5</v>
      </c>
      <c r="F216" t="s">
        <v>211</v>
      </c>
      <c r="G216" t="s">
        <v>115</v>
      </c>
      <c r="H216" t="s">
        <v>279</v>
      </c>
      <c r="I216" t="s">
        <v>213</v>
      </c>
      <c r="J216" t="s">
        <v>214</v>
      </c>
      <c r="K216" t="s">
        <v>149</v>
      </c>
      <c r="L216" t="s">
        <v>215</v>
      </c>
      <c r="M216" t="s">
        <v>933</v>
      </c>
      <c r="N216" t="s">
        <v>216</v>
      </c>
      <c r="O216" s="57">
        <v>46242.582592592589</v>
      </c>
      <c r="P216" s="57">
        <v>46245.42019675926</v>
      </c>
      <c r="Q216">
        <v>69361492</v>
      </c>
      <c r="S216">
        <v>172603791350</v>
      </c>
      <c r="T216" t="s">
        <v>5006</v>
      </c>
      <c r="U216" t="s">
        <v>5007</v>
      </c>
      <c r="V216" t="s">
        <v>5008</v>
      </c>
      <c r="Z216">
        <v>106.827153</v>
      </c>
      <c r="AA216">
        <v>-6.1753920000000004</v>
      </c>
      <c r="AB216" t="s">
        <v>5009</v>
      </c>
      <c r="AC216" t="s">
        <v>1013</v>
      </c>
      <c r="AL216" t="s">
        <v>218</v>
      </c>
      <c r="AM216" t="s">
        <v>5010</v>
      </c>
      <c r="AN216" t="s">
        <v>6</v>
      </c>
      <c r="AO216" s="57">
        <v>46242.590624999997</v>
      </c>
      <c r="AP216" s="57">
        <v>46243.541666666664</v>
      </c>
      <c r="AQ216" t="s">
        <v>248</v>
      </c>
      <c r="AR216" t="s">
        <v>12</v>
      </c>
      <c r="AS216" t="s">
        <v>279</v>
      </c>
      <c r="AT216" t="s">
        <v>231</v>
      </c>
      <c r="AV216" t="s">
        <v>917</v>
      </c>
      <c r="AW216" t="s">
        <v>1014</v>
      </c>
      <c r="AX216" t="s">
        <v>223</v>
      </c>
      <c r="BA216" s="57">
        <v>46243.541666666664</v>
      </c>
      <c r="BB216" t="s">
        <v>5010</v>
      </c>
      <c r="BF216" s="6" t="e">
        <f t="shared" si="9"/>
        <v>#NUM!</v>
      </c>
      <c r="BG216" t="e">
        <f t="shared" si="10"/>
        <v>#NUM!</v>
      </c>
      <c r="BH216" t="e">
        <f t="shared" si="11"/>
        <v>#NUM!</v>
      </c>
      <c r="BI216" t="str">
        <f>VLOOKUP(H216,Sheet2!$A$1:$B$270,2,FALSE)</f>
        <v>SELONG</v>
      </c>
    </row>
    <row r="217" spans="1:61">
      <c r="A217">
        <v>216</v>
      </c>
      <c r="B217">
        <v>1002529490</v>
      </c>
      <c r="C217">
        <v>3</v>
      </c>
      <c r="D217" t="s">
        <v>42</v>
      </c>
      <c r="E217">
        <v>5</v>
      </c>
      <c r="F217" t="s">
        <v>233</v>
      </c>
      <c r="G217" t="s">
        <v>105</v>
      </c>
      <c r="H217" t="s">
        <v>381</v>
      </c>
      <c r="I217" t="s">
        <v>213</v>
      </c>
      <c r="J217" t="s">
        <v>214</v>
      </c>
      <c r="K217" t="s">
        <v>149</v>
      </c>
      <c r="M217" t="s">
        <v>372</v>
      </c>
      <c r="N217" t="s">
        <v>216</v>
      </c>
      <c r="O217" s="57">
        <v>46250.475439814814</v>
      </c>
      <c r="P217" s="57">
        <v>46250.476446759261</v>
      </c>
      <c r="Q217">
        <v>69367408</v>
      </c>
      <c r="S217">
        <v>152312243069</v>
      </c>
      <c r="T217" t="s">
        <v>10373</v>
      </c>
      <c r="U217" t="s">
        <v>10374</v>
      </c>
      <c r="Z217">
        <v>112.42246105635699</v>
      </c>
      <c r="AA217">
        <v>-7.5144079054369399</v>
      </c>
      <c r="AB217" t="s">
        <v>10375</v>
      </c>
      <c r="AC217" t="s">
        <v>230</v>
      </c>
      <c r="AO217" t="s">
        <v>10130</v>
      </c>
      <c r="AR217" t="s">
        <v>334</v>
      </c>
      <c r="AS217" t="s">
        <v>381</v>
      </c>
      <c r="AT217" t="s">
        <v>231</v>
      </c>
      <c r="AV217" t="s">
        <v>373</v>
      </c>
      <c r="AW217" t="s">
        <v>561</v>
      </c>
      <c r="AX217" t="s">
        <v>223</v>
      </c>
      <c r="BF217" s="6" t="e">
        <f t="shared" si="9"/>
        <v>#NUM!</v>
      </c>
      <c r="BG217" t="e">
        <f t="shared" si="10"/>
        <v>#NUM!</v>
      </c>
      <c r="BH217" t="e">
        <f t="shared" si="11"/>
        <v>#NUM!</v>
      </c>
      <c r="BI217" t="str">
        <f>VLOOKUP(H217,Sheet2!$A$1:$B$270,2,FALSE)</f>
        <v>MOJOKERTO</v>
      </c>
    </row>
    <row r="218" spans="1:61">
      <c r="A218">
        <v>217</v>
      </c>
      <c r="B218">
        <v>1002527794</v>
      </c>
      <c r="C218">
        <v>3</v>
      </c>
      <c r="D218" t="s">
        <v>45</v>
      </c>
      <c r="E218">
        <v>5</v>
      </c>
      <c r="F218" t="s">
        <v>211</v>
      </c>
      <c r="G218" t="s">
        <v>116</v>
      </c>
      <c r="H218" t="s">
        <v>359</v>
      </c>
      <c r="I218" t="s">
        <v>213</v>
      </c>
      <c r="J218" t="s">
        <v>214</v>
      </c>
      <c r="K218" t="s">
        <v>149</v>
      </c>
      <c r="L218" t="s">
        <v>215</v>
      </c>
      <c r="M218" t="s">
        <v>76</v>
      </c>
      <c r="N218" t="s">
        <v>216</v>
      </c>
      <c r="O218" s="57">
        <v>46249.397870370369</v>
      </c>
      <c r="P218" s="57">
        <v>46250.767824074072</v>
      </c>
      <c r="Q218">
        <v>69366594</v>
      </c>
      <c r="S218">
        <v>172620205041</v>
      </c>
      <c r="T218" t="s">
        <v>10376</v>
      </c>
      <c r="U218" t="s">
        <v>10377</v>
      </c>
      <c r="V218" t="s">
        <v>10378</v>
      </c>
      <c r="Z218">
        <v>116.426786519587</v>
      </c>
      <c r="AA218">
        <v>-8.5591709012204298</v>
      </c>
      <c r="AB218" t="s">
        <v>10379</v>
      </c>
      <c r="AC218" t="s">
        <v>217</v>
      </c>
      <c r="AL218" t="s">
        <v>218</v>
      </c>
      <c r="AM218" t="s">
        <v>10380</v>
      </c>
      <c r="AN218" t="s">
        <v>6</v>
      </c>
      <c r="AO218" t="s">
        <v>9906</v>
      </c>
      <c r="AP218" s="57">
        <v>46251.541666666664</v>
      </c>
      <c r="AR218" t="s">
        <v>219</v>
      </c>
      <c r="AS218" t="s">
        <v>359</v>
      </c>
      <c r="AT218" t="s">
        <v>231</v>
      </c>
      <c r="AU218">
        <v>20260816</v>
      </c>
      <c r="AV218" t="s">
        <v>222</v>
      </c>
      <c r="AW218" t="s">
        <v>1021</v>
      </c>
      <c r="AX218" t="s">
        <v>223</v>
      </c>
      <c r="BA218" s="57">
        <v>46251.541666666664</v>
      </c>
      <c r="BB218" t="s">
        <v>10380</v>
      </c>
      <c r="BC218">
        <v>2026</v>
      </c>
      <c r="BD218">
        <v>8</v>
      </c>
      <c r="BE218">
        <v>16</v>
      </c>
      <c r="BF218" s="6">
        <f t="shared" si="9"/>
        <v>46250</v>
      </c>
      <c r="BG218">
        <f t="shared" si="10"/>
        <v>-1.5416666666642413</v>
      </c>
      <c r="BH218" t="str">
        <f t="shared" si="11"/>
        <v>COMPLY</v>
      </c>
      <c r="BI218" t="str">
        <f>VLOOKUP(H218,Sheet2!$A$1:$B$270,2,FALSE)</f>
        <v>SELONG</v>
      </c>
    </row>
    <row r="219" spans="1:61">
      <c r="A219">
        <v>218</v>
      </c>
      <c r="B219">
        <v>1002510325</v>
      </c>
      <c r="C219">
        <v>3</v>
      </c>
      <c r="D219" t="s">
        <v>49</v>
      </c>
      <c r="E219">
        <v>4</v>
      </c>
      <c r="F219" t="s">
        <v>252</v>
      </c>
      <c r="G219" t="s">
        <v>252</v>
      </c>
      <c r="H219" t="s">
        <v>676</v>
      </c>
      <c r="I219" t="s">
        <v>213</v>
      </c>
      <c r="J219" t="s">
        <v>214</v>
      </c>
      <c r="K219" t="s">
        <v>149</v>
      </c>
      <c r="L219" t="s">
        <v>215</v>
      </c>
      <c r="M219" t="s">
        <v>76</v>
      </c>
      <c r="N219" t="s">
        <v>216</v>
      </c>
      <c r="O219" s="57">
        <v>46239.497175925928</v>
      </c>
      <c r="P219" s="57">
        <v>46241.697245370371</v>
      </c>
      <c r="Q219">
        <v>69359047</v>
      </c>
      <c r="S219">
        <v>142280318382</v>
      </c>
      <c r="T219" t="s">
        <v>2228</v>
      </c>
      <c r="U219" t="s">
        <v>2229</v>
      </c>
      <c r="V219" t="s">
        <v>2230</v>
      </c>
      <c r="Z219">
        <v>109.720040011972</v>
      </c>
      <c r="AA219">
        <v>-7.0020679537176997</v>
      </c>
      <c r="AB219" t="s">
        <v>2231</v>
      </c>
      <c r="AC219" t="s">
        <v>237</v>
      </c>
      <c r="AL219" t="s">
        <v>218</v>
      </c>
      <c r="AM219" t="s">
        <v>2232</v>
      </c>
      <c r="AN219" t="s">
        <v>6</v>
      </c>
      <c r="AO219" s="57">
        <v>46150.506828703707</v>
      </c>
      <c r="AP219" s="57">
        <v>46240.333333333336</v>
      </c>
      <c r="AR219" t="s">
        <v>219</v>
      </c>
      <c r="AS219" t="s">
        <v>676</v>
      </c>
      <c r="AT219" t="s">
        <v>231</v>
      </c>
      <c r="AU219">
        <v>20260807</v>
      </c>
      <c r="AV219" t="s">
        <v>222</v>
      </c>
      <c r="AW219" t="s">
        <v>1018</v>
      </c>
      <c r="AX219" t="s">
        <v>223</v>
      </c>
      <c r="BA219" s="57">
        <v>46240.333333333336</v>
      </c>
      <c r="BB219" t="s">
        <v>2232</v>
      </c>
      <c r="BC219">
        <v>2026</v>
      </c>
      <c r="BD219">
        <v>8</v>
      </c>
      <c r="BE219">
        <v>7</v>
      </c>
      <c r="BF219" s="6">
        <f t="shared" si="9"/>
        <v>46241</v>
      </c>
      <c r="BG219">
        <f t="shared" si="10"/>
        <v>0.66666666666424135</v>
      </c>
      <c r="BH219" t="str">
        <f t="shared" si="11"/>
        <v>COMPLY</v>
      </c>
      <c r="BI219" t="e">
        <f>VLOOKUP(H219,Sheet2!$A$1:$B$270,2,FALSE)</f>
        <v>#N/A</v>
      </c>
    </row>
    <row r="220" spans="1:61">
      <c r="A220">
        <v>219</v>
      </c>
      <c r="B220">
        <v>1002534348</v>
      </c>
      <c r="C220">
        <v>3</v>
      </c>
      <c r="D220" t="s">
        <v>55</v>
      </c>
      <c r="E220">
        <v>5</v>
      </c>
      <c r="F220" t="s">
        <v>265</v>
      </c>
      <c r="G220" t="s">
        <v>125</v>
      </c>
      <c r="H220" t="s">
        <v>415</v>
      </c>
      <c r="I220" t="s">
        <v>213</v>
      </c>
      <c r="J220" t="s">
        <v>214</v>
      </c>
      <c r="K220" t="s">
        <v>149</v>
      </c>
      <c r="L220" t="s">
        <v>215</v>
      </c>
      <c r="M220" t="s">
        <v>240</v>
      </c>
      <c r="N220" t="s">
        <v>216</v>
      </c>
      <c r="O220" s="57">
        <v>46252.704155092593</v>
      </c>
      <c r="P220" s="57">
        <v>46252.705567129633</v>
      </c>
      <c r="Q220">
        <v>69369390</v>
      </c>
      <c r="S220">
        <v>152433910027</v>
      </c>
      <c r="T220" t="s">
        <v>12923</v>
      </c>
      <c r="U220" t="s">
        <v>12924</v>
      </c>
      <c r="V220" t="s">
        <v>12925</v>
      </c>
      <c r="Z220">
        <v>112.48634587973299</v>
      </c>
      <c r="AA220">
        <v>-7.0509000995165501</v>
      </c>
      <c r="AB220" t="s">
        <v>12926</v>
      </c>
      <c r="AC220" t="s">
        <v>217</v>
      </c>
      <c r="AL220" t="s">
        <v>218</v>
      </c>
      <c r="AM220" t="s">
        <v>12927</v>
      </c>
      <c r="AN220" t="s">
        <v>6</v>
      </c>
      <c r="AO220" t="s">
        <v>12928</v>
      </c>
      <c r="AP220" s="57">
        <v>46253.541666666664</v>
      </c>
      <c r="AR220" t="s">
        <v>241</v>
      </c>
      <c r="AS220" t="s">
        <v>415</v>
      </c>
      <c r="AT220" t="s">
        <v>231</v>
      </c>
      <c r="AV220" t="s">
        <v>240</v>
      </c>
      <c r="AW220" t="s">
        <v>12929</v>
      </c>
      <c r="AX220" t="s">
        <v>223</v>
      </c>
      <c r="BA220" s="57">
        <v>46253.541666666664</v>
      </c>
      <c r="BB220" t="s">
        <v>12927</v>
      </c>
      <c r="BF220" s="6" t="e">
        <f t="shared" si="9"/>
        <v>#NUM!</v>
      </c>
      <c r="BG220" t="e">
        <f t="shared" si="10"/>
        <v>#NUM!</v>
      </c>
      <c r="BH220" t="e">
        <f t="shared" si="11"/>
        <v>#NUM!</v>
      </c>
      <c r="BI220" t="str">
        <f>VLOOKUP(H220,Sheet2!$A$1:$B$270,2,FALSE)</f>
        <v>GRESIK</v>
      </c>
    </row>
    <row r="221" spans="1:61">
      <c r="A221">
        <v>220</v>
      </c>
      <c r="B221">
        <v>1002518732</v>
      </c>
      <c r="C221">
        <v>3</v>
      </c>
      <c r="D221" t="s">
        <v>59</v>
      </c>
      <c r="E221">
        <v>4</v>
      </c>
      <c r="F221" t="s">
        <v>224</v>
      </c>
      <c r="G221" t="s">
        <v>320</v>
      </c>
      <c r="H221" t="s">
        <v>321</v>
      </c>
      <c r="I221" t="s">
        <v>213</v>
      </c>
      <c r="J221" t="s">
        <v>214</v>
      </c>
      <c r="K221" t="s">
        <v>149</v>
      </c>
      <c r="L221" t="s">
        <v>215</v>
      </c>
      <c r="M221" t="s">
        <v>76</v>
      </c>
      <c r="N221" t="s">
        <v>216</v>
      </c>
      <c r="O221" s="57">
        <v>46244.815949074073</v>
      </c>
      <c r="P221" s="57">
        <v>46245.517557870371</v>
      </c>
      <c r="Q221">
        <v>69362811</v>
      </c>
      <c r="S221">
        <v>146372102451</v>
      </c>
      <c r="T221" t="s">
        <v>6406</v>
      </c>
      <c r="U221" t="s">
        <v>7135</v>
      </c>
      <c r="V221" t="s">
        <v>6407</v>
      </c>
      <c r="Z221">
        <v>109.69658699999999</v>
      </c>
      <c r="AA221">
        <v>-7.3951909999999996</v>
      </c>
      <c r="AB221" t="s">
        <v>6408</v>
      </c>
      <c r="AC221" t="s">
        <v>237</v>
      </c>
      <c r="AL221" t="s">
        <v>218</v>
      </c>
      <c r="AM221" t="s">
        <v>6409</v>
      </c>
      <c r="AN221" t="s">
        <v>6</v>
      </c>
      <c r="AO221" s="57">
        <v>46303.819363425922</v>
      </c>
      <c r="AP221" s="57">
        <v>46247.541666666664</v>
      </c>
      <c r="AR221" t="s">
        <v>219</v>
      </c>
      <c r="AS221" t="s">
        <v>321</v>
      </c>
      <c r="AT221" t="s">
        <v>231</v>
      </c>
      <c r="AU221">
        <v>20260811</v>
      </c>
      <c r="AV221" t="s">
        <v>222</v>
      </c>
      <c r="AW221" t="s">
        <v>1020</v>
      </c>
      <c r="AX221" t="s">
        <v>223</v>
      </c>
      <c r="BA221" s="57">
        <v>46247.541666666664</v>
      </c>
      <c r="BB221" t="s">
        <v>6409</v>
      </c>
      <c r="BC221">
        <v>2026</v>
      </c>
      <c r="BD221">
        <v>8</v>
      </c>
      <c r="BE221">
        <v>11</v>
      </c>
      <c r="BF221" s="6">
        <f t="shared" si="9"/>
        <v>46245</v>
      </c>
      <c r="BG221">
        <f t="shared" si="10"/>
        <v>-2.5416666666642413</v>
      </c>
      <c r="BH221" t="str">
        <f t="shared" si="11"/>
        <v>COMPLY</v>
      </c>
      <c r="BI221" t="e">
        <f>VLOOKUP(H221,Sheet2!$A$1:$B$270,2,FALSE)</f>
        <v>#N/A</v>
      </c>
    </row>
    <row r="222" spans="1:61">
      <c r="A222">
        <v>221</v>
      </c>
      <c r="B222">
        <v>1002517787</v>
      </c>
      <c r="C222">
        <v>3</v>
      </c>
      <c r="D222" t="s">
        <v>34</v>
      </c>
      <c r="E222">
        <v>5</v>
      </c>
      <c r="F222" t="s">
        <v>585</v>
      </c>
      <c r="G222" t="s">
        <v>83</v>
      </c>
      <c r="H222" t="s">
        <v>232</v>
      </c>
      <c r="I222" t="s">
        <v>213</v>
      </c>
      <c r="J222" t="s">
        <v>214</v>
      </c>
      <c r="K222" t="s">
        <v>149</v>
      </c>
      <c r="M222" t="s">
        <v>76</v>
      </c>
      <c r="N222" t="s">
        <v>216</v>
      </c>
      <c r="O222" s="57">
        <v>46244.56659722222</v>
      </c>
      <c r="P222" s="57">
        <v>46246.69630787037</v>
      </c>
      <c r="Q222">
        <v>69362473</v>
      </c>
      <c r="S222">
        <v>172423221580</v>
      </c>
      <c r="T222" t="s">
        <v>6182</v>
      </c>
      <c r="U222" t="s">
        <v>6183</v>
      </c>
      <c r="V222" t="s">
        <v>7136</v>
      </c>
      <c r="Z222">
        <v>115.27735319999999</v>
      </c>
      <c r="AA222">
        <v>-8.5787233000000001</v>
      </c>
      <c r="AB222" t="s">
        <v>6410</v>
      </c>
      <c r="AC222" t="s">
        <v>230</v>
      </c>
      <c r="AL222" t="s">
        <v>218</v>
      </c>
      <c r="AM222" t="s">
        <v>7137</v>
      </c>
      <c r="AN222" t="s">
        <v>6</v>
      </c>
      <c r="AO222" s="57">
        <v>46303.569293981483</v>
      </c>
      <c r="AP222" s="57">
        <v>46246.333333333336</v>
      </c>
      <c r="AR222" t="s">
        <v>219</v>
      </c>
      <c r="AS222" t="s">
        <v>232</v>
      </c>
      <c r="AT222" t="s">
        <v>231</v>
      </c>
      <c r="AU222">
        <v>20260812</v>
      </c>
      <c r="AV222" t="s">
        <v>222</v>
      </c>
      <c r="AW222" t="s">
        <v>561</v>
      </c>
      <c r="AX222" t="s">
        <v>223</v>
      </c>
      <c r="BA222" s="57">
        <v>46246.333333333336</v>
      </c>
      <c r="BB222" t="s">
        <v>7137</v>
      </c>
      <c r="BC222">
        <v>2026</v>
      </c>
      <c r="BD222">
        <v>8</v>
      </c>
      <c r="BE222">
        <v>12</v>
      </c>
      <c r="BF222" s="6">
        <f t="shared" si="9"/>
        <v>46246</v>
      </c>
      <c r="BG222">
        <f t="shared" si="10"/>
        <v>-0.33333333333575865</v>
      </c>
      <c r="BH222" t="str">
        <f t="shared" si="11"/>
        <v>COMPLY</v>
      </c>
      <c r="BI222" t="str">
        <f>VLOOKUP(H222,Sheet2!$A$1:$B$270,2,FALSE)</f>
        <v>SANUR</v>
      </c>
    </row>
    <row r="223" spans="1:61">
      <c r="A223">
        <v>222</v>
      </c>
      <c r="B223">
        <v>1002523919</v>
      </c>
      <c r="C223">
        <v>3</v>
      </c>
      <c r="D223" t="s">
        <v>42</v>
      </c>
      <c r="E223">
        <v>5</v>
      </c>
      <c r="F223" t="s">
        <v>233</v>
      </c>
      <c r="G223" t="s">
        <v>106</v>
      </c>
      <c r="H223" t="s">
        <v>326</v>
      </c>
      <c r="I223" t="s">
        <v>213</v>
      </c>
      <c r="J223" t="s">
        <v>214</v>
      </c>
      <c r="K223" t="s">
        <v>149</v>
      </c>
      <c r="M223" t="s">
        <v>76</v>
      </c>
      <c r="N223" t="s">
        <v>216</v>
      </c>
      <c r="O223" s="57">
        <v>46247.476956018516</v>
      </c>
      <c r="P223" s="57">
        <v>46249.570277777777</v>
      </c>
      <c r="Q223">
        <v>69364973</v>
      </c>
      <c r="S223">
        <v>152742207103</v>
      </c>
      <c r="T223" t="s">
        <v>8980</v>
      </c>
      <c r="U223" t="s">
        <v>8981</v>
      </c>
      <c r="V223" t="s">
        <v>8982</v>
      </c>
      <c r="Z223">
        <v>112.72588709999999</v>
      </c>
      <c r="AA223">
        <v>-7.5727358999999996</v>
      </c>
      <c r="AB223" t="s">
        <v>8983</v>
      </c>
      <c r="AC223" t="s">
        <v>230</v>
      </c>
      <c r="AL223" t="s">
        <v>218</v>
      </c>
      <c r="AM223" t="s">
        <v>8984</v>
      </c>
      <c r="AN223" t="s">
        <v>6</v>
      </c>
      <c r="AO223" t="s">
        <v>8907</v>
      </c>
      <c r="AP223" s="57">
        <v>46249.541666666664</v>
      </c>
      <c r="AR223" t="s">
        <v>219</v>
      </c>
      <c r="AS223" t="s">
        <v>326</v>
      </c>
      <c r="AT223" t="s">
        <v>231</v>
      </c>
      <c r="AU223">
        <v>20260815</v>
      </c>
      <c r="AV223" t="s">
        <v>222</v>
      </c>
      <c r="AW223" t="s">
        <v>560</v>
      </c>
      <c r="AX223" t="s">
        <v>223</v>
      </c>
      <c r="BA223" s="57">
        <v>46249.541666666664</v>
      </c>
      <c r="BB223" t="s">
        <v>8984</v>
      </c>
      <c r="BC223">
        <v>2026</v>
      </c>
      <c r="BD223">
        <v>8</v>
      </c>
      <c r="BE223">
        <v>15</v>
      </c>
      <c r="BF223" s="6">
        <f t="shared" si="9"/>
        <v>46249</v>
      </c>
      <c r="BG223">
        <f t="shared" si="10"/>
        <v>-0.54166666666424135</v>
      </c>
      <c r="BH223" t="str">
        <f t="shared" si="11"/>
        <v>COMPLY</v>
      </c>
      <c r="BI223" t="str">
        <f>VLOOKUP(H223,Sheet2!$A$1:$B$270,2,FALSE)</f>
        <v>PASURUAN</v>
      </c>
    </row>
    <row r="224" spans="1:61">
      <c r="A224">
        <v>223</v>
      </c>
      <c r="B224">
        <v>1002509776</v>
      </c>
      <c r="C224">
        <v>3</v>
      </c>
      <c r="D224" t="s">
        <v>51</v>
      </c>
      <c r="E224">
        <v>4</v>
      </c>
      <c r="F224" t="s">
        <v>273</v>
      </c>
      <c r="G224" t="s">
        <v>273</v>
      </c>
      <c r="H224" t="s">
        <v>939</v>
      </c>
      <c r="I224" t="s">
        <v>213</v>
      </c>
      <c r="J224" t="s">
        <v>214</v>
      </c>
      <c r="K224" t="s">
        <v>149</v>
      </c>
      <c r="L224" t="s">
        <v>215</v>
      </c>
      <c r="M224" t="s">
        <v>76</v>
      </c>
      <c r="N224" t="s">
        <v>216</v>
      </c>
      <c r="O224" s="57">
        <v>46239.399270833332</v>
      </c>
      <c r="P224" s="57">
        <v>46241.893645833334</v>
      </c>
      <c r="Q224">
        <v>69358833</v>
      </c>
      <c r="S224">
        <v>141456115198</v>
      </c>
      <c r="T224" t="s">
        <v>2248</v>
      </c>
      <c r="U224" t="s">
        <v>2249</v>
      </c>
      <c r="V224" t="s">
        <v>2250</v>
      </c>
      <c r="Z224">
        <v>110.7661353</v>
      </c>
      <c r="AA224">
        <v>-6.8638870999999897</v>
      </c>
      <c r="AB224" t="s">
        <v>2251</v>
      </c>
      <c r="AC224" t="s">
        <v>237</v>
      </c>
      <c r="AL224" t="s">
        <v>218</v>
      </c>
      <c r="AM224" t="s">
        <v>1453</v>
      </c>
      <c r="AN224" t="s">
        <v>6</v>
      </c>
      <c r="AO224" s="57">
        <v>46150.402731481481</v>
      </c>
      <c r="AP224" s="57">
        <v>46240.333333333336</v>
      </c>
      <c r="AR224" t="s">
        <v>219</v>
      </c>
      <c r="AS224" t="s">
        <v>939</v>
      </c>
      <c r="AT224" t="s">
        <v>231</v>
      </c>
      <c r="AU224">
        <v>20260807</v>
      </c>
      <c r="AV224" t="s">
        <v>222</v>
      </c>
      <c r="AW224" t="s">
        <v>1025</v>
      </c>
      <c r="AX224" t="s">
        <v>223</v>
      </c>
      <c r="BA224" s="57">
        <v>46240.333333333336</v>
      </c>
      <c r="BB224" t="s">
        <v>1453</v>
      </c>
      <c r="BC224">
        <v>2026</v>
      </c>
      <c r="BD224">
        <v>8</v>
      </c>
      <c r="BE224">
        <v>7</v>
      </c>
      <c r="BF224" s="6">
        <f t="shared" si="9"/>
        <v>46241</v>
      </c>
      <c r="BG224">
        <f t="shared" si="10"/>
        <v>0.66666666666424135</v>
      </c>
      <c r="BH224" t="str">
        <f t="shared" si="11"/>
        <v>COMPLY</v>
      </c>
      <c r="BI224" t="e">
        <f>VLOOKUP(H224,Sheet2!$A$1:$B$270,2,FALSE)</f>
        <v>#N/A</v>
      </c>
    </row>
    <row r="225" spans="1:61">
      <c r="A225">
        <v>224</v>
      </c>
      <c r="B225">
        <v>1002532517</v>
      </c>
      <c r="C225">
        <v>3</v>
      </c>
      <c r="D225" t="s">
        <v>45</v>
      </c>
      <c r="E225">
        <v>5</v>
      </c>
      <c r="F225" t="s">
        <v>211</v>
      </c>
      <c r="G225" t="s">
        <v>115</v>
      </c>
      <c r="H225" t="s">
        <v>405</v>
      </c>
      <c r="I225" t="s">
        <v>213</v>
      </c>
      <c r="J225" t="s">
        <v>214</v>
      </c>
      <c r="K225" t="s">
        <v>149</v>
      </c>
      <c r="L225" t="s">
        <v>215</v>
      </c>
      <c r="M225" t="s">
        <v>240</v>
      </c>
      <c r="N225" t="s">
        <v>216</v>
      </c>
      <c r="O225" s="57">
        <v>46252.437465277777</v>
      </c>
      <c r="P225" s="57">
        <v>46252.438900462963</v>
      </c>
      <c r="Q225">
        <v>69368693</v>
      </c>
      <c r="S225">
        <v>172602204112</v>
      </c>
      <c r="T225" t="s">
        <v>12930</v>
      </c>
      <c r="U225" t="s">
        <v>12931</v>
      </c>
      <c r="V225" t="s">
        <v>12932</v>
      </c>
      <c r="Z225">
        <v>116.010067467685</v>
      </c>
      <c r="AA225">
        <v>-8.7521483541287495</v>
      </c>
      <c r="AB225" t="s">
        <v>12933</v>
      </c>
      <c r="AC225" t="s">
        <v>237</v>
      </c>
      <c r="AL225" t="s">
        <v>218</v>
      </c>
      <c r="AM225" t="s">
        <v>12934</v>
      </c>
      <c r="AN225" t="s">
        <v>6</v>
      </c>
      <c r="AO225" t="s">
        <v>12935</v>
      </c>
      <c r="AP225" s="57">
        <v>46253.333333333336</v>
      </c>
      <c r="AR225" t="s">
        <v>241</v>
      </c>
      <c r="AS225" t="s">
        <v>405</v>
      </c>
      <c r="AT225" t="s">
        <v>231</v>
      </c>
      <c r="AV225" t="s">
        <v>240</v>
      </c>
      <c r="AW225" t="s">
        <v>1018</v>
      </c>
      <c r="AX225" t="s">
        <v>223</v>
      </c>
      <c r="BA225" s="57">
        <v>46253.333333333336</v>
      </c>
      <c r="BB225" t="s">
        <v>12934</v>
      </c>
      <c r="BF225" s="6" t="e">
        <f t="shared" si="9"/>
        <v>#NUM!</v>
      </c>
      <c r="BG225" t="e">
        <f t="shared" si="10"/>
        <v>#NUM!</v>
      </c>
      <c r="BH225" t="e">
        <f t="shared" si="11"/>
        <v>#NUM!</v>
      </c>
      <c r="BI225" t="str">
        <f>VLOOKUP(H225,Sheet2!$A$1:$B$270,2,FALSE)</f>
        <v>SELONG</v>
      </c>
    </row>
    <row r="226" spans="1:61">
      <c r="A226">
        <v>225</v>
      </c>
      <c r="B226">
        <v>1002529307</v>
      </c>
      <c r="C226">
        <v>3</v>
      </c>
      <c r="D226" t="s">
        <v>55</v>
      </c>
      <c r="E226">
        <v>5</v>
      </c>
      <c r="F226" t="s">
        <v>228</v>
      </c>
      <c r="G226" t="s">
        <v>127</v>
      </c>
      <c r="H226" t="s">
        <v>432</v>
      </c>
      <c r="I226" t="s">
        <v>213</v>
      </c>
      <c r="J226" t="s">
        <v>214</v>
      </c>
      <c r="K226" t="s">
        <v>149</v>
      </c>
      <c r="L226" t="s">
        <v>215</v>
      </c>
      <c r="M226" t="s">
        <v>76</v>
      </c>
      <c r="N226" t="s">
        <v>216</v>
      </c>
      <c r="O226" s="57">
        <v>46250.404120370367</v>
      </c>
      <c r="P226" s="57">
        <v>46251.598946759259</v>
      </c>
      <c r="Q226">
        <v>69367330</v>
      </c>
      <c r="S226">
        <v>152427203169</v>
      </c>
      <c r="T226" t="s">
        <v>10381</v>
      </c>
      <c r="U226" t="s">
        <v>10382</v>
      </c>
      <c r="V226" t="s">
        <v>10383</v>
      </c>
      <c r="Z226">
        <v>113.546541966497</v>
      </c>
      <c r="AA226">
        <v>-7.0405161473091997</v>
      </c>
      <c r="AB226" t="s">
        <v>10384</v>
      </c>
      <c r="AC226" t="s">
        <v>217</v>
      </c>
      <c r="AL226" t="s">
        <v>218</v>
      </c>
      <c r="AM226" t="s">
        <v>10385</v>
      </c>
      <c r="AN226" t="s">
        <v>6</v>
      </c>
      <c r="AO226" t="s">
        <v>10386</v>
      </c>
      <c r="AP226" s="57">
        <v>46251.333333333336</v>
      </c>
      <c r="AR226" t="s">
        <v>219</v>
      </c>
      <c r="AS226" t="s">
        <v>432</v>
      </c>
      <c r="AT226" t="s">
        <v>231</v>
      </c>
      <c r="AU226">
        <v>20260817</v>
      </c>
      <c r="AV226" t="s">
        <v>222</v>
      </c>
      <c r="AW226" t="s">
        <v>1010</v>
      </c>
      <c r="AX226" t="s">
        <v>223</v>
      </c>
      <c r="BA226" s="57">
        <v>46251.333333333336</v>
      </c>
      <c r="BB226" t="s">
        <v>10385</v>
      </c>
      <c r="BC226">
        <v>2026</v>
      </c>
      <c r="BD226">
        <v>8</v>
      </c>
      <c r="BE226">
        <v>17</v>
      </c>
      <c r="BF226" s="6">
        <f t="shared" si="9"/>
        <v>46251</v>
      </c>
      <c r="BG226">
        <f t="shared" si="10"/>
        <v>-0.33333333333575865</v>
      </c>
      <c r="BH226" t="str">
        <f t="shared" si="11"/>
        <v>COMPLY</v>
      </c>
      <c r="BI226" t="str">
        <f>VLOOKUP(H226,Sheet2!$A$1:$B$270,2,FALSE)</f>
        <v>MADURA</v>
      </c>
    </row>
    <row r="227" spans="1:61">
      <c r="A227">
        <v>226</v>
      </c>
      <c r="B227">
        <v>1002525496</v>
      </c>
      <c r="C227">
        <v>3</v>
      </c>
      <c r="D227" t="s">
        <v>55</v>
      </c>
      <c r="E227">
        <v>5</v>
      </c>
      <c r="F227" t="s">
        <v>228</v>
      </c>
      <c r="G227" t="s">
        <v>121</v>
      </c>
      <c r="H227" t="s">
        <v>492</v>
      </c>
      <c r="I227" t="s">
        <v>213</v>
      </c>
      <c r="J227" t="s">
        <v>214</v>
      </c>
      <c r="K227" t="s">
        <v>149</v>
      </c>
      <c r="M227" t="s">
        <v>76</v>
      </c>
      <c r="N227" t="s">
        <v>216</v>
      </c>
      <c r="O227" s="57">
        <v>46248.365624999999</v>
      </c>
      <c r="P227" s="57">
        <v>46248.850324074076</v>
      </c>
      <c r="Q227">
        <v>69363363</v>
      </c>
      <c r="S227">
        <v>152439202916</v>
      </c>
      <c r="T227" t="s">
        <v>7851</v>
      </c>
      <c r="U227" t="s">
        <v>10391</v>
      </c>
      <c r="V227" t="s">
        <v>10392</v>
      </c>
      <c r="Z227">
        <v>112.92887400415199</v>
      </c>
      <c r="AA227">
        <v>-6.9883944830474301</v>
      </c>
      <c r="AB227" t="s">
        <v>7854</v>
      </c>
      <c r="AC227" t="s">
        <v>217</v>
      </c>
      <c r="AL227" t="s">
        <v>218</v>
      </c>
      <c r="AM227" t="s">
        <v>10393</v>
      </c>
      <c r="AN227" t="s">
        <v>6</v>
      </c>
      <c r="AO227" t="s">
        <v>9884</v>
      </c>
      <c r="AR227" t="s">
        <v>219</v>
      </c>
      <c r="AS227" t="s">
        <v>492</v>
      </c>
      <c r="AT227" t="s">
        <v>231</v>
      </c>
      <c r="AU227">
        <v>20260814</v>
      </c>
      <c r="AV227" t="s">
        <v>222</v>
      </c>
      <c r="AW227" t="s">
        <v>562</v>
      </c>
      <c r="AX227" t="s">
        <v>223</v>
      </c>
      <c r="BA227" s="57">
        <v>46248.291666666664</v>
      </c>
      <c r="BB227" t="s">
        <v>10393</v>
      </c>
      <c r="BC227">
        <v>2026</v>
      </c>
      <c r="BD227">
        <v>8</v>
      </c>
      <c r="BE227">
        <v>14</v>
      </c>
      <c r="BF227" s="6">
        <f t="shared" si="9"/>
        <v>46248</v>
      </c>
      <c r="BG227">
        <f t="shared" si="10"/>
        <v>-0.29166666666424135</v>
      </c>
      <c r="BH227" t="str">
        <f t="shared" si="11"/>
        <v>COMPLY</v>
      </c>
      <c r="BI227" t="str">
        <f>VLOOKUP(H227,Sheet2!$A$1:$B$270,2,FALSE)</f>
        <v>MADURA</v>
      </c>
    </row>
    <row r="228" spans="1:61">
      <c r="A228">
        <v>227</v>
      </c>
      <c r="B228">
        <v>1002514626</v>
      </c>
      <c r="C228">
        <v>3</v>
      </c>
      <c r="D228" t="s">
        <v>49</v>
      </c>
      <c r="E228">
        <v>4</v>
      </c>
      <c r="F228" t="s">
        <v>246</v>
      </c>
      <c r="G228" t="s">
        <v>247</v>
      </c>
      <c r="H228" t="s">
        <v>630</v>
      </c>
      <c r="I228" t="s">
        <v>213</v>
      </c>
      <c r="J228" t="s">
        <v>214</v>
      </c>
      <c r="K228" t="s">
        <v>149</v>
      </c>
      <c r="L228" t="s">
        <v>215</v>
      </c>
      <c r="M228" t="s">
        <v>933</v>
      </c>
      <c r="N228" t="s">
        <v>216</v>
      </c>
      <c r="O228" s="57">
        <v>46241.565925925926</v>
      </c>
      <c r="P228" s="57">
        <v>46246.4609837963</v>
      </c>
      <c r="Q228">
        <v>69360784</v>
      </c>
      <c r="S228">
        <v>141423136617</v>
      </c>
      <c r="T228" t="s">
        <v>5019</v>
      </c>
      <c r="U228" t="s">
        <v>5020</v>
      </c>
      <c r="V228" t="s">
        <v>5021</v>
      </c>
      <c r="Z228">
        <v>110.4114567</v>
      </c>
      <c r="AA228">
        <v>-7.0806864000000003</v>
      </c>
      <c r="AB228" t="s">
        <v>5022</v>
      </c>
      <c r="AC228" t="s">
        <v>237</v>
      </c>
      <c r="AL228" t="s">
        <v>218</v>
      </c>
      <c r="AM228" t="s">
        <v>5023</v>
      </c>
      <c r="AN228" t="s">
        <v>6</v>
      </c>
      <c r="AO228" s="57">
        <v>46211.569687499999</v>
      </c>
      <c r="AP228" s="57">
        <v>46242.541666666664</v>
      </c>
      <c r="AQ228" t="s">
        <v>248</v>
      </c>
      <c r="AR228" t="s">
        <v>12</v>
      </c>
      <c r="AS228" t="s">
        <v>630</v>
      </c>
      <c r="AT228" t="s">
        <v>231</v>
      </c>
      <c r="AV228" t="s">
        <v>917</v>
      </c>
      <c r="AW228" t="s">
        <v>1012</v>
      </c>
      <c r="AX228" t="s">
        <v>223</v>
      </c>
      <c r="BA228" s="57">
        <v>46242.541666666664</v>
      </c>
      <c r="BB228" t="s">
        <v>5023</v>
      </c>
      <c r="BF228" s="6" t="e">
        <f t="shared" si="9"/>
        <v>#NUM!</v>
      </c>
      <c r="BG228" t="e">
        <f t="shared" si="10"/>
        <v>#NUM!</v>
      </c>
      <c r="BH228" t="e">
        <f t="shared" si="11"/>
        <v>#NUM!</v>
      </c>
      <c r="BI228" t="e">
        <f>VLOOKUP(H228,Sheet2!$A$1:$B$270,2,FALSE)</f>
        <v>#N/A</v>
      </c>
    </row>
    <row r="229" spans="1:61">
      <c r="A229">
        <v>228</v>
      </c>
      <c r="B229">
        <v>1002516150</v>
      </c>
      <c r="C229">
        <v>3</v>
      </c>
      <c r="D229" t="s">
        <v>38</v>
      </c>
      <c r="E229">
        <v>5</v>
      </c>
      <c r="F229" t="s">
        <v>92</v>
      </c>
      <c r="G229" t="s">
        <v>92</v>
      </c>
      <c r="H229" t="s">
        <v>482</v>
      </c>
      <c r="I229" t="s">
        <v>213</v>
      </c>
      <c r="J229" t="s">
        <v>214</v>
      </c>
      <c r="K229" t="s">
        <v>149</v>
      </c>
      <c r="L229" t="s">
        <v>215</v>
      </c>
      <c r="M229" t="s">
        <v>575</v>
      </c>
      <c r="N229" t="s">
        <v>216</v>
      </c>
      <c r="O229" s="57">
        <v>46242.682592592595</v>
      </c>
      <c r="P229" s="57">
        <v>46246.376898148148</v>
      </c>
      <c r="Q229">
        <v>69361592</v>
      </c>
      <c r="S229">
        <v>152632209723</v>
      </c>
      <c r="T229" t="s">
        <v>5024</v>
      </c>
      <c r="U229" t="s">
        <v>5025</v>
      </c>
      <c r="V229" t="s">
        <v>5026</v>
      </c>
      <c r="Z229">
        <v>111.656671</v>
      </c>
      <c r="AA229">
        <v>-7.5399210999999999</v>
      </c>
      <c r="AB229" t="s">
        <v>5027</v>
      </c>
      <c r="AC229" t="s">
        <v>237</v>
      </c>
      <c r="AL229" t="s">
        <v>218</v>
      </c>
      <c r="AM229" t="s">
        <v>4927</v>
      </c>
      <c r="AN229" t="s">
        <v>6</v>
      </c>
      <c r="AO229" s="57">
        <v>46242.684166666666</v>
      </c>
      <c r="AP229" s="57">
        <v>46243.541666666664</v>
      </c>
      <c r="AR229" t="s">
        <v>14</v>
      </c>
      <c r="AS229" t="s">
        <v>482</v>
      </c>
      <c r="AT229" t="s">
        <v>231</v>
      </c>
      <c r="AV229" t="s">
        <v>8072</v>
      </c>
      <c r="AW229" t="s">
        <v>1010</v>
      </c>
      <c r="AX229" t="s">
        <v>223</v>
      </c>
      <c r="BA229" s="57">
        <v>46243.541666666664</v>
      </c>
      <c r="BB229" t="s">
        <v>4927</v>
      </c>
      <c r="BF229" s="6" t="e">
        <f t="shared" si="9"/>
        <v>#NUM!</v>
      </c>
      <c r="BG229" t="e">
        <f t="shared" si="10"/>
        <v>#NUM!</v>
      </c>
      <c r="BH229" t="e">
        <f t="shared" si="11"/>
        <v>#NUM!</v>
      </c>
      <c r="BI229" t="str">
        <f>VLOOKUP(H229,Sheet2!$A$1:$B$270,2,FALSE)</f>
        <v>MADIUN</v>
      </c>
    </row>
    <row r="230" spans="1:61">
      <c r="A230">
        <v>229</v>
      </c>
      <c r="B230">
        <v>1002512697</v>
      </c>
      <c r="C230">
        <v>3</v>
      </c>
      <c r="D230" t="s">
        <v>38</v>
      </c>
      <c r="E230">
        <v>5</v>
      </c>
      <c r="F230" t="s">
        <v>90</v>
      </c>
      <c r="G230" t="s">
        <v>90</v>
      </c>
      <c r="H230" t="s">
        <v>440</v>
      </c>
      <c r="I230" t="s">
        <v>213</v>
      </c>
      <c r="J230" t="s">
        <v>214</v>
      </c>
      <c r="K230" t="s">
        <v>149</v>
      </c>
      <c r="L230" t="s">
        <v>215</v>
      </c>
      <c r="M230" t="s">
        <v>76</v>
      </c>
      <c r="N230" t="s">
        <v>216</v>
      </c>
      <c r="O230" s="57">
        <v>46240.606203703705</v>
      </c>
      <c r="P230" s="57">
        <v>46242.342881944445</v>
      </c>
      <c r="Q230">
        <v>69360087</v>
      </c>
      <c r="S230">
        <v>152651207082</v>
      </c>
      <c r="T230" t="s">
        <v>2260</v>
      </c>
      <c r="U230" t="s">
        <v>2261</v>
      </c>
      <c r="V230" t="s">
        <v>2262</v>
      </c>
      <c r="Z230">
        <v>111.955506915246</v>
      </c>
      <c r="AA230">
        <v>-7.9606846555931998</v>
      </c>
      <c r="AB230" t="s">
        <v>2263</v>
      </c>
      <c r="AC230" t="s">
        <v>237</v>
      </c>
      <c r="AL230" t="s">
        <v>218</v>
      </c>
      <c r="AM230" t="s">
        <v>2264</v>
      </c>
      <c r="AN230" t="s">
        <v>6</v>
      </c>
      <c r="AO230" s="57">
        <v>46181.611122685186</v>
      </c>
      <c r="AP230" s="57">
        <v>46241.541666666664</v>
      </c>
      <c r="AR230" t="s">
        <v>219</v>
      </c>
      <c r="AS230" t="s">
        <v>440</v>
      </c>
      <c r="AT230" t="s">
        <v>231</v>
      </c>
      <c r="AU230">
        <v>20260808</v>
      </c>
      <c r="AV230" t="s">
        <v>222</v>
      </c>
      <c r="AW230" t="s">
        <v>1010</v>
      </c>
      <c r="AX230" t="s">
        <v>223</v>
      </c>
      <c r="BA230" s="57">
        <v>46241.541666666664</v>
      </c>
      <c r="BB230" t="s">
        <v>2264</v>
      </c>
      <c r="BC230">
        <v>2026</v>
      </c>
      <c r="BD230">
        <v>8</v>
      </c>
      <c r="BE230">
        <v>8</v>
      </c>
      <c r="BF230" s="6">
        <f t="shared" si="9"/>
        <v>46242</v>
      </c>
      <c r="BG230">
        <f t="shared" si="10"/>
        <v>0.45833333333575865</v>
      </c>
      <c r="BH230" t="str">
        <f t="shared" si="11"/>
        <v>COMPLY</v>
      </c>
      <c r="BI230" t="str">
        <f>VLOOKUP(H230,Sheet2!$A$1:$B$270,2,FALSE)</f>
        <v>KEDIRI</v>
      </c>
    </row>
    <row r="231" spans="1:61">
      <c r="A231">
        <v>230</v>
      </c>
      <c r="B231">
        <v>1002510749</v>
      </c>
      <c r="C231">
        <v>3</v>
      </c>
      <c r="D231" t="s">
        <v>42</v>
      </c>
      <c r="E231">
        <v>5</v>
      </c>
      <c r="F231" t="s">
        <v>106</v>
      </c>
      <c r="G231" t="s">
        <v>106</v>
      </c>
      <c r="H231" t="s">
        <v>338</v>
      </c>
      <c r="I231" t="s">
        <v>213</v>
      </c>
      <c r="J231" t="s">
        <v>214</v>
      </c>
      <c r="K231" t="s">
        <v>149</v>
      </c>
      <c r="M231" t="s">
        <v>76</v>
      </c>
      <c r="N231" t="s">
        <v>216</v>
      </c>
      <c r="O231" s="57">
        <v>46239.596967592595</v>
      </c>
      <c r="P231" s="57">
        <v>46241.565694444442</v>
      </c>
      <c r="Q231">
        <v>69359272</v>
      </c>
      <c r="S231">
        <v>152744222124</v>
      </c>
      <c r="T231" t="s">
        <v>2270</v>
      </c>
      <c r="U231" t="s">
        <v>2271</v>
      </c>
      <c r="V231" t="s">
        <v>2272</v>
      </c>
      <c r="Z231">
        <v>112.8046518</v>
      </c>
      <c r="AA231">
        <v>-7.6761184</v>
      </c>
      <c r="AB231" t="s">
        <v>2273</v>
      </c>
      <c r="AC231" t="s">
        <v>230</v>
      </c>
      <c r="AL231" t="s">
        <v>218</v>
      </c>
      <c r="AM231" t="s">
        <v>1914</v>
      </c>
      <c r="AN231" t="s">
        <v>6</v>
      </c>
      <c r="AO231" s="57">
        <v>46150.601111111115</v>
      </c>
      <c r="AP231" s="57">
        <v>46240.625</v>
      </c>
      <c r="AQ231" t="s">
        <v>903</v>
      </c>
      <c r="AR231" t="s">
        <v>219</v>
      </c>
      <c r="AS231" t="s">
        <v>338</v>
      </c>
      <c r="AT231" t="s">
        <v>231</v>
      </c>
      <c r="AU231">
        <v>20260807</v>
      </c>
      <c r="AV231" t="s">
        <v>222</v>
      </c>
      <c r="AW231" t="s">
        <v>915</v>
      </c>
      <c r="AX231" t="s">
        <v>223</v>
      </c>
      <c r="BA231" s="57">
        <v>46240.625</v>
      </c>
      <c r="BB231" t="s">
        <v>1914</v>
      </c>
      <c r="BC231">
        <v>2026</v>
      </c>
      <c r="BD231">
        <v>8</v>
      </c>
      <c r="BE231">
        <v>7</v>
      </c>
      <c r="BF231" s="6">
        <f t="shared" si="9"/>
        <v>46241</v>
      </c>
      <c r="BG231">
        <f t="shared" si="10"/>
        <v>0.375</v>
      </c>
      <c r="BH231" t="str">
        <f t="shared" si="11"/>
        <v>COMPLY</v>
      </c>
      <c r="BI231" t="str">
        <f>VLOOKUP(H231,Sheet2!$A$1:$B$270,2,FALSE)</f>
        <v>PASURUAN</v>
      </c>
    </row>
    <row r="232" spans="1:61">
      <c r="A232">
        <v>231</v>
      </c>
      <c r="B232">
        <v>1002519787</v>
      </c>
      <c r="C232">
        <v>3</v>
      </c>
      <c r="D232" t="s">
        <v>45</v>
      </c>
      <c r="E232">
        <v>5</v>
      </c>
      <c r="F232" t="s">
        <v>211</v>
      </c>
      <c r="G232" t="s">
        <v>115</v>
      </c>
      <c r="H232" t="s">
        <v>279</v>
      </c>
      <c r="I232" t="s">
        <v>213</v>
      </c>
      <c r="J232" t="s">
        <v>214</v>
      </c>
      <c r="K232" t="s">
        <v>149</v>
      </c>
      <c r="M232" t="s">
        <v>76</v>
      </c>
      <c r="N232" t="s">
        <v>216</v>
      </c>
      <c r="O232" s="57">
        <v>46245.54383101852</v>
      </c>
      <c r="P232" s="57">
        <v>46245.625497685185</v>
      </c>
      <c r="Q232">
        <v>69356996</v>
      </c>
      <c r="S232">
        <v>172603791171</v>
      </c>
      <c r="T232" t="s">
        <v>3981</v>
      </c>
      <c r="U232" t="s">
        <v>3982</v>
      </c>
      <c r="V232" t="s">
        <v>7138</v>
      </c>
      <c r="Z232">
        <v>116.265936</v>
      </c>
      <c r="AA232">
        <v>-8.7901129999999998</v>
      </c>
      <c r="AB232" t="s">
        <v>3984</v>
      </c>
      <c r="AC232" t="s">
        <v>217</v>
      </c>
      <c r="AL232" t="s">
        <v>218</v>
      </c>
      <c r="AM232" t="s">
        <v>7139</v>
      </c>
      <c r="AN232" t="s">
        <v>6</v>
      </c>
      <c r="AO232" s="57">
        <v>46334.548819444448</v>
      </c>
      <c r="AR232" t="s">
        <v>219</v>
      </c>
      <c r="AS232" t="s">
        <v>279</v>
      </c>
      <c r="AT232" t="s">
        <v>231</v>
      </c>
      <c r="AU232">
        <v>20260811</v>
      </c>
      <c r="AV232" t="s">
        <v>222</v>
      </c>
      <c r="AW232" t="s">
        <v>561</v>
      </c>
      <c r="AX232" t="s">
        <v>223</v>
      </c>
      <c r="BA232" s="57">
        <v>46245.291666666664</v>
      </c>
      <c r="BB232" t="s">
        <v>7139</v>
      </c>
      <c r="BC232">
        <v>2026</v>
      </c>
      <c r="BD232">
        <v>8</v>
      </c>
      <c r="BE232">
        <v>11</v>
      </c>
      <c r="BF232" s="6">
        <f t="shared" si="9"/>
        <v>46245</v>
      </c>
      <c r="BG232">
        <f t="shared" si="10"/>
        <v>-0.29166666666424135</v>
      </c>
      <c r="BH232" t="str">
        <f t="shared" si="11"/>
        <v>COMPLY</v>
      </c>
      <c r="BI232" t="str">
        <f>VLOOKUP(H232,Sheet2!$A$1:$B$270,2,FALSE)</f>
        <v>SELONG</v>
      </c>
    </row>
    <row r="233" spans="1:61">
      <c r="A233">
        <v>232</v>
      </c>
      <c r="B233">
        <v>1002516593</v>
      </c>
      <c r="C233">
        <v>3</v>
      </c>
      <c r="D233" t="s">
        <v>34</v>
      </c>
      <c r="E233">
        <v>5</v>
      </c>
      <c r="F233" t="s">
        <v>585</v>
      </c>
      <c r="G233" t="s">
        <v>81</v>
      </c>
      <c r="H233" t="s">
        <v>358</v>
      </c>
      <c r="I233" t="s">
        <v>213</v>
      </c>
      <c r="J233" t="s">
        <v>214</v>
      </c>
      <c r="K233" t="s">
        <v>149</v>
      </c>
      <c r="M233" t="s">
        <v>76</v>
      </c>
      <c r="N233" t="s">
        <v>216</v>
      </c>
      <c r="O233" s="57">
        <v>46243.685717592591</v>
      </c>
      <c r="P233" s="57">
        <v>46244.340428240743</v>
      </c>
      <c r="Q233">
        <v>69360590</v>
      </c>
      <c r="S233">
        <v>172416429229</v>
      </c>
      <c r="T233" t="s">
        <v>4721</v>
      </c>
      <c r="U233" t="s">
        <v>5039</v>
      </c>
      <c r="V233" t="s">
        <v>5040</v>
      </c>
      <c r="Z233">
        <v>115.177517705819</v>
      </c>
      <c r="AA233">
        <v>-8.7310210834775894</v>
      </c>
      <c r="AB233" t="s">
        <v>4724</v>
      </c>
      <c r="AC233" t="s">
        <v>230</v>
      </c>
      <c r="AL233" t="s">
        <v>218</v>
      </c>
      <c r="AM233" t="s">
        <v>5041</v>
      </c>
      <c r="AN233" t="s">
        <v>6</v>
      </c>
      <c r="AO233" s="57">
        <v>46273.694305555553</v>
      </c>
      <c r="AR233" t="s">
        <v>219</v>
      </c>
      <c r="AS233" t="s">
        <v>358</v>
      </c>
      <c r="AT233" t="s">
        <v>231</v>
      </c>
      <c r="AU233">
        <v>20260810</v>
      </c>
      <c r="AV233" t="s">
        <v>222</v>
      </c>
      <c r="AW233" t="s">
        <v>560</v>
      </c>
      <c r="AX233" t="s">
        <v>223</v>
      </c>
      <c r="BA233" s="57">
        <v>46243.291666666664</v>
      </c>
      <c r="BB233" t="s">
        <v>5041</v>
      </c>
      <c r="BC233">
        <v>2026</v>
      </c>
      <c r="BD233">
        <v>8</v>
      </c>
      <c r="BE233">
        <v>10</v>
      </c>
      <c r="BF233" s="6">
        <f t="shared" si="9"/>
        <v>46244</v>
      </c>
      <c r="BG233">
        <f t="shared" si="10"/>
        <v>0.70833333333575865</v>
      </c>
      <c r="BH233" t="str">
        <f t="shared" si="11"/>
        <v>COMPLY</v>
      </c>
      <c r="BI233" t="str">
        <f>VLOOKUP(H233,Sheet2!$A$1:$B$270,2,FALSE)</f>
        <v>JIMBARAN</v>
      </c>
    </row>
    <row r="234" spans="1:61">
      <c r="A234">
        <v>233</v>
      </c>
      <c r="B234">
        <v>1002514264</v>
      </c>
      <c r="C234">
        <v>3</v>
      </c>
      <c r="D234" t="s">
        <v>55</v>
      </c>
      <c r="E234">
        <v>5</v>
      </c>
      <c r="F234" t="s">
        <v>265</v>
      </c>
      <c r="G234" t="s">
        <v>128</v>
      </c>
      <c r="H234" t="s">
        <v>274</v>
      </c>
      <c r="I234" t="s">
        <v>213</v>
      </c>
      <c r="J234" t="s">
        <v>214</v>
      </c>
      <c r="K234" t="s">
        <v>149</v>
      </c>
      <c r="M234" t="s">
        <v>76</v>
      </c>
      <c r="N234" t="s">
        <v>216</v>
      </c>
      <c r="O234" s="57">
        <v>46241.463807870372</v>
      </c>
      <c r="P234" s="57">
        <v>46241.539594907408</v>
      </c>
      <c r="Q234">
        <v>69359002</v>
      </c>
      <c r="S234">
        <v>152418251386</v>
      </c>
      <c r="T234" t="s">
        <v>1836</v>
      </c>
      <c r="U234" t="s">
        <v>5042</v>
      </c>
      <c r="V234" t="s">
        <v>5043</v>
      </c>
      <c r="Z234">
        <v>112.704135103338</v>
      </c>
      <c r="AA234">
        <v>-7.2649359981049404</v>
      </c>
      <c r="AB234" t="s">
        <v>1839</v>
      </c>
      <c r="AC234" t="s">
        <v>230</v>
      </c>
      <c r="AL234" t="s">
        <v>218</v>
      </c>
      <c r="AM234" t="s">
        <v>5044</v>
      </c>
      <c r="AN234" t="s">
        <v>6</v>
      </c>
      <c r="AO234" s="57">
        <v>46211.465613425928</v>
      </c>
      <c r="AR234" t="s">
        <v>219</v>
      </c>
      <c r="AS234" t="s">
        <v>274</v>
      </c>
      <c r="AT234" t="s">
        <v>231</v>
      </c>
      <c r="AU234">
        <v>20260807</v>
      </c>
      <c r="AV234" t="s">
        <v>222</v>
      </c>
      <c r="AW234" t="s">
        <v>5045</v>
      </c>
      <c r="AX234" t="s">
        <v>223</v>
      </c>
      <c r="BA234" s="57">
        <v>46241.291666666664</v>
      </c>
      <c r="BB234" t="s">
        <v>5044</v>
      </c>
      <c r="BC234">
        <v>2026</v>
      </c>
      <c r="BD234">
        <v>8</v>
      </c>
      <c r="BE234">
        <v>7</v>
      </c>
      <c r="BF234" s="6">
        <f t="shared" si="9"/>
        <v>46241</v>
      </c>
      <c r="BG234">
        <f t="shared" si="10"/>
        <v>-0.29166666666424135</v>
      </c>
      <c r="BH234" t="str">
        <f t="shared" si="11"/>
        <v>COMPLY</v>
      </c>
      <c r="BI234" t="str">
        <f>VLOOKUP(H234,Sheet2!$A$1:$B$270,2,FALSE)</f>
        <v>SURABAYA UTARA</v>
      </c>
    </row>
    <row r="235" spans="1:61">
      <c r="A235">
        <v>234</v>
      </c>
      <c r="B235">
        <v>1002527579</v>
      </c>
      <c r="C235">
        <v>3</v>
      </c>
      <c r="D235" t="s">
        <v>42</v>
      </c>
      <c r="E235">
        <v>5</v>
      </c>
      <c r="F235" t="s">
        <v>233</v>
      </c>
      <c r="G235" t="s">
        <v>103</v>
      </c>
      <c r="H235" t="s">
        <v>401</v>
      </c>
      <c r="I235" t="s">
        <v>213</v>
      </c>
      <c r="J235" t="s">
        <v>214</v>
      </c>
      <c r="K235" t="s">
        <v>149</v>
      </c>
      <c r="M235" t="s">
        <v>76</v>
      </c>
      <c r="N235" t="s">
        <v>216</v>
      </c>
      <c r="O235" s="57">
        <v>46249.068460648145</v>
      </c>
      <c r="P235" s="57">
        <v>46249.545243055552</v>
      </c>
      <c r="Q235">
        <v>69366481</v>
      </c>
      <c r="S235">
        <v>152318241707</v>
      </c>
      <c r="T235" t="s">
        <v>10412</v>
      </c>
      <c r="U235" t="s">
        <v>10413</v>
      </c>
      <c r="V235" t="s">
        <v>10414</v>
      </c>
      <c r="Z235">
        <v>112.24286840000001</v>
      </c>
      <c r="AA235">
        <v>-7.5357468000000001</v>
      </c>
      <c r="AB235" t="s">
        <v>10415</v>
      </c>
      <c r="AC235" t="s">
        <v>230</v>
      </c>
      <c r="AL235" t="s">
        <v>218</v>
      </c>
      <c r="AM235" t="s">
        <v>10416</v>
      </c>
      <c r="AN235" t="s">
        <v>6</v>
      </c>
      <c r="AO235" t="s">
        <v>10417</v>
      </c>
      <c r="AP235" s="57">
        <v>46250.333333333336</v>
      </c>
      <c r="AR235" t="s">
        <v>219</v>
      </c>
      <c r="AS235" t="s">
        <v>401</v>
      </c>
      <c r="AT235" t="s">
        <v>231</v>
      </c>
      <c r="AU235">
        <v>20260815</v>
      </c>
      <c r="AV235" t="s">
        <v>222</v>
      </c>
      <c r="AW235" t="s">
        <v>561</v>
      </c>
      <c r="AX235" t="s">
        <v>223</v>
      </c>
      <c r="BA235" s="57">
        <v>46250.333333333336</v>
      </c>
      <c r="BB235" t="s">
        <v>10416</v>
      </c>
      <c r="BC235">
        <v>2026</v>
      </c>
      <c r="BD235">
        <v>8</v>
      </c>
      <c r="BE235">
        <v>15</v>
      </c>
      <c r="BF235" s="6">
        <f t="shared" si="9"/>
        <v>46249</v>
      </c>
      <c r="BG235">
        <f t="shared" si="10"/>
        <v>-1.3333333333357587</v>
      </c>
      <c r="BH235" t="str">
        <f t="shared" si="11"/>
        <v>COMPLY</v>
      </c>
      <c r="BI235" t="str">
        <f>VLOOKUP(H235,Sheet2!$A$1:$B$270,2,FALSE)</f>
        <v>MOJOKERTO</v>
      </c>
    </row>
    <row r="236" spans="1:61">
      <c r="A236">
        <v>235</v>
      </c>
      <c r="B236">
        <v>1002519402</v>
      </c>
      <c r="C236">
        <v>3</v>
      </c>
      <c r="D236" t="s">
        <v>38</v>
      </c>
      <c r="E236">
        <v>5</v>
      </c>
      <c r="F236" t="s">
        <v>92</v>
      </c>
      <c r="G236" t="s">
        <v>89</v>
      </c>
      <c r="H236" t="s">
        <v>368</v>
      </c>
      <c r="I236" t="s">
        <v>213</v>
      </c>
      <c r="J236" t="s">
        <v>214</v>
      </c>
      <c r="K236" t="s">
        <v>149</v>
      </c>
      <c r="L236" t="s">
        <v>215</v>
      </c>
      <c r="M236" t="s">
        <v>76</v>
      </c>
      <c r="N236" t="s">
        <v>216</v>
      </c>
      <c r="O236" s="57">
        <v>46245.457604166666</v>
      </c>
      <c r="P236" s="57">
        <v>46246.727395833332</v>
      </c>
      <c r="Q236">
        <v>69363043</v>
      </c>
      <c r="S236">
        <v>152644205315</v>
      </c>
      <c r="T236" t="s">
        <v>7140</v>
      </c>
      <c r="U236" t="s">
        <v>7141</v>
      </c>
      <c r="V236" t="s">
        <v>7142</v>
      </c>
      <c r="Z236">
        <v>111.624051220715</v>
      </c>
      <c r="AA236">
        <v>-7.1358765515304601</v>
      </c>
      <c r="AB236" t="s">
        <v>7143</v>
      </c>
      <c r="AC236" t="s">
        <v>237</v>
      </c>
      <c r="AL236" t="s">
        <v>218</v>
      </c>
      <c r="AM236" t="s">
        <v>7103</v>
      </c>
      <c r="AN236" t="s">
        <v>6</v>
      </c>
      <c r="AO236" s="57">
        <v>46334.465520833335</v>
      </c>
      <c r="AP236" s="57">
        <v>46246.333333333336</v>
      </c>
      <c r="AR236" t="s">
        <v>219</v>
      </c>
      <c r="AS236" t="s">
        <v>368</v>
      </c>
      <c r="AT236" t="s">
        <v>231</v>
      </c>
      <c r="AU236">
        <v>20260812</v>
      </c>
      <c r="AV236" t="s">
        <v>222</v>
      </c>
      <c r="AW236" t="s">
        <v>1018</v>
      </c>
      <c r="AX236" t="s">
        <v>223</v>
      </c>
      <c r="BA236" s="57">
        <v>46246.333333333336</v>
      </c>
      <c r="BB236" t="s">
        <v>7103</v>
      </c>
      <c r="BC236">
        <v>2026</v>
      </c>
      <c r="BD236">
        <v>8</v>
      </c>
      <c r="BE236">
        <v>12</v>
      </c>
      <c r="BF236" s="6">
        <f t="shared" si="9"/>
        <v>46246</v>
      </c>
      <c r="BG236">
        <f t="shared" si="10"/>
        <v>-0.33333333333575865</v>
      </c>
      <c r="BH236" t="str">
        <f t="shared" si="11"/>
        <v>COMPLY</v>
      </c>
      <c r="BI236" t="str">
        <f>VLOOKUP(H236,Sheet2!$A$1:$B$270,2,FALSE)</f>
        <v>BOJONEGORO</v>
      </c>
    </row>
    <row r="237" spans="1:61">
      <c r="A237">
        <v>236</v>
      </c>
      <c r="B237">
        <v>1002522906</v>
      </c>
      <c r="C237">
        <v>3</v>
      </c>
      <c r="D237" t="s">
        <v>45</v>
      </c>
      <c r="E237">
        <v>5</v>
      </c>
      <c r="F237" t="s">
        <v>211</v>
      </c>
      <c r="G237" t="s">
        <v>112</v>
      </c>
      <c r="H237" t="s">
        <v>244</v>
      </c>
      <c r="I237" t="s">
        <v>213</v>
      </c>
      <c r="J237" t="s">
        <v>214</v>
      </c>
      <c r="K237" t="s">
        <v>149</v>
      </c>
      <c r="M237" t="s">
        <v>76</v>
      </c>
      <c r="N237" t="s">
        <v>216</v>
      </c>
      <c r="O237" s="57">
        <v>46246.692442129628</v>
      </c>
      <c r="P237" s="57">
        <v>46246.788032407407</v>
      </c>
      <c r="Q237">
        <v>69362976</v>
      </c>
      <c r="S237">
        <v>172605804140</v>
      </c>
      <c r="T237" t="s">
        <v>7813</v>
      </c>
      <c r="U237" t="s">
        <v>8073</v>
      </c>
      <c r="V237" t="s">
        <v>8074</v>
      </c>
      <c r="Z237">
        <v>116.176671</v>
      </c>
      <c r="AA237">
        <v>-8.5955460000000006</v>
      </c>
      <c r="AB237" t="s">
        <v>7816</v>
      </c>
      <c r="AC237" t="s">
        <v>217</v>
      </c>
      <c r="AL237" t="s">
        <v>218</v>
      </c>
      <c r="AM237" t="s">
        <v>8075</v>
      </c>
      <c r="AN237" t="s">
        <v>6</v>
      </c>
      <c r="AO237" s="57">
        <v>46364.694432870368</v>
      </c>
      <c r="AR237" t="s">
        <v>219</v>
      </c>
      <c r="AS237" t="s">
        <v>244</v>
      </c>
      <c r="AT237" t="s">
        <v>231</v>
      </c>
      <c r="AU237">
        <v>20260812</v>
      </c>
      <c r="AV237" t="s">
        <v>222</v>
      </c>
      <c r="AW237" t="s">
        <v>561</v>
      </c>
      <c r="AX237" t="s">
        <v>223</v>
      </c>
      <c r="BA237" s="57">
        <v>46246.291666666664</v>
      </c>
      <c r="BB237" t="s">
        <v>8075</v>
      </c>
      <c r="BC237">
        <v>2026</v>
      </c>
      <c r="BD237">
        <v>8</v>
      </c>
      <c r="BE237">
        <v>12</v>
      </c>
      <c r="BF237" s="6">
        <f t="shared" si="9"/>
        <v>46246</v>
      </c>
      <c r="BG237">
        <f t="shared" si="10"/>
        <v>-0.29166666666424135</v>
      </c>
      <c r="BH237" t="str">
        <f t="shared" si="11"/>
        <v>COMPLY</v>
      </c>
      <c r="BI237" t="str">
        <f>VLOOKUP(H237,Sheet2!$A$1:$B$270,2,FALSE)</f>
        <v>MATARAM</v>
      </c>
    </row>
    <row r="238" spans="1:61">
      <c r="A238">
        <v>237</v>
      </c>
      <c r="B238">
        <v>1002520429</v>
      </c>
      <c r="C238">
        <v>3</v>
      </c>
      <c r="D238" t="s">
        <v>38</v>
      </c>
      <c r="E238">
        <v>5</v>
      </c>
      <c r="F238" t="s">
        <v>250</v>
      </c>
      <c r="G238" t="s">
        <v>87</v>
      </c>
      <c r="H238" t="s">
        <v>430</v>
      </c>
      <c r="I238" t="s">
        <v>213</v>
      </c>
      <c r="J238" t="s">
        <v>214</v>
      </c>
      <c r="K238" t="s">
        <v>149</v>
      </c>
      <c r="L238" t="s">
        <v>215</v>
      </c>
      <c r="M238" t="s">
        <v>76</v>
      </c>
      <c r="N238" t="s">
        <v>216</v>
      </c>
      <c r="O238" s="57">
        <v>46245.638854166667</v>
      </c>
      <c r="P238" s="57">
        <v>46246.72148148148</v>
      </c>
      <c r="Q238">
        <v>69363523</v>
      </c>
      <c r="S238">
        <v>152721299876</v>
      </c>
      <c r="T238" t="s">
        <v>7104</v>
      </c>
      <c r="U238" t="s">
        <v>7105</v>
      </c>
      <c r="V238" t="s">
        <v>7144</v>
      </c>
      <c r="Z238">
        <v>112.6605984</v>
      </c>
      <c r="AA238">
        <v>-7.9020341999999903</v>
      </c>
      <c r="AB238" t="s">
        <v>7145</v>
      </c>
      <c r="AC238" t="s">
        <v>237</v>
      </c>
      <c r="AL238" t="s">
        <v>218</v>
      </c>
      <c r="AM238" t="s">
        <v>7108</v>
      </c>
      <c r="AN238" t="s">
        <v>6</v>
      </c>
      <c r="AO238" s="57">
        <v>46334.642939814818</v>
      </c>
      <c r="AP238" s="57">
        <v>46246.541666666664</v>
      </c>
      <c r="AR238" t="s">
        <v>219</v>
      </c>
      <c r="AS238" t="s">
        <v>430</v>
      </c>
      <c r="AT238" t="s">
        <v>231</v>
      </c>
      <c r="AU238">
        <v>20260812</v>
      </c>
      <c r="AV238" t="s">
        <v>222</v>
      </c>
      <c r="AW238" t="s">
        <v>1015</v>
      </c>
      <c r="AX238" t="s">
        <v>223</v>
      </c>
      <c r="BA238" s="57">
        <v>46246.541666666664</v>
      </c>
      <c r="BB238" t="s">
        <v>7108</v>
      </c>
      <c r="BC238">
        <v>2026</v>
      </c>
      <c r="BD238">
        <v>8</v>
      </c>
      <c r="BE238">
        <v>12</v>
      </c>
      <c r="BF238" s="6">
        <f t="shared" si="9"/>
        <v>46246</v>
      </c>
      <c r="BG238">
        <f t="shared" si="10"/>
        <v>-0.54166666666424135</v>
      </c>
      <c r="BH238" t="str">
        <f t="shared" si="11"/>
        <v>COMPLY</v>
      </c>
      <c r="BI238" t="str">
        <f>VLOOKUP(H238,Sheet2!$A$1:$B$270,2,FALSE)</f>
        <v>BATU</v>
      </c>
    </row>
    <row r="239" spans="1:61">
      <c r="A239">
        <v>238</v>
      </c>
      <c r="B239">
        <v>1002530610</v>
      </c>
      <c r="C239">
        <v>3</v>
      </c>
      <c r="D239" t="s">
        <v>42</v>
      </c>
      <c r="E239">
        <v>5</v>
      </c>
      <c r="F239" t="s">
        <v>102</v>
      </c>
      <c r="G239" t="s">
        <v>108</v>
      </c>
      <c r="H239" t="s">
        <v>393</v>
      </c>
      <c r="I239" t="s">
        <v>213</v>
      </c>
      <c r="J239" t="s">
        <v>214</v>
      </c>
      <c r="K239" t="s">
        <v>149</v>
      </c>
      <c r="L239" t="s">
        <v>215</v>
      </c>
      <c r="M239" t="s">
        <v>76</v>
      </c>
      <c r="N239" t="s">
        <v>216</v>
      </c>
      <c r="O239" s="57">
        <v>46251.447870370372</v>
      </c>
      <c r="P239" s="57">
        <v>46251.65357638889</v>
      </c>
      <c r="Q239">
        <v>69367918</v>
      </c>
      <c r="S239">
        <v>152506219135</v>
      </c>
      <c r="T239" t="s">
        <v>10422</v>
      </c>
      <c r="U239" t="s">
        <v>10423</v>
      </c>
      <c r="V239" t="s">
        <v>10424</v>
      </c>
      <c r="Z239">
        <v>113.885048</v>
      </c>
      <c r="AA239">
        <v>-7.7346240000000002</v>
      </c>
      <c r="AB239" t="s">
        <v>10425</v>
      </c>
      <c r="AC239" t="s">
        <v>237</v>
      </c>
      <c r="AL239" t="s">
        <v>218</v>
      </c>
      <c r="AM239" t="s">
        <v>10426</v>
      </c>
      <c r="AN239" t="s">
        <v>6</v>
      </c>
      <c r="AO239" t="s">
        <v>10427</v>
      </c>
      <c r="AP239" s="57">
        <v>46252.333333333336</v>
      </c>
      <c r="AR239" t="s">
        <v>219</v>
      </c>
      <c r="AS239" t="s">
        <v>393</v>
      </c>
      <c r="AT239" t="s">
        <v>221</v>
      </c>
      <c r="AU239">
        <v>20260817</v>
      </c>
      <c r="AV239" t="s">
        <v>222</v>
      </c>
      <c r="AW239" t="s">
        <v>890</v>
      </c>
      <c r="AX239" t="s">
        <v>223</v>
      </c>
      <c r="BA239" s="57">
        <v>46252.333333333336</v>
      </c>
      <c r="BB239" t="s">
        <v>10426</v>
      </c>
      <c r="BC239">
        <v>2026</v>
      </c>
      <c r="BD239">
        <v>8</v>
      </c>
      <c r="BE239">
        <v>17</v>
      </c>
      <c r="BF239" s="6">
        <f t="shared" si="9"/>
        <v>46251</v>
      </c>
      <c r="BG239">
        <f t="shared" si="10"/>
        <v>-1.3333333333357587</v>
      </c>
      <c r="BH239" t="str">
        <f t="shared" si="11"/>
        <v>COMPLY</v>
      </c>
      <c r="BI239" t="str">
        <f>VLOOKUP(H239,Sheet2!$A$1:$B$270,2,FALSE)</f>
        <v>BANYUWANGI</v>
      </c>
    </row>
    <row r="240" spans="1:61">
      <c r="A240">
        <v>239</v>
      </c>
      <c r="B240">
        <v>1002515952</v>
      </c>
      <c r="C240">
        <v>3</v>
      </c>
      <c r="D240" t="s">
        <v>49</v>
      </c>
      <c r="E240">
        <v>4</v>
      </c>
      <c r="F240" t="s">
        <v>252</v>
      </c>
      <c r="G240" t="s">
        <v>931</v>
      </c>
      <c r="H240" t="s">
        <v>932</v>
      </c>
      <c r="I240" t="s">
        <v>213</v>
      </c>
      <c r="J240" t="s">
        <v>214</v>
      </c>
      <c r="K240" t="s">
        <v>149</v>
      </c>
      <c r="L240" t="s">
        <v>606</v>
      </c>
      <c r="M240" t="s">
        <v>575</v>
      </c>
      <c r="N240" t="s">
        <v>216</v>
      </c>
      <c r="O240" s="57">
        <v>46242.560381944444</v>
      </c>
      <c r="P240" s="57">
        <v>46244.58965277778</v>
      </c>
      <c r="Q240">
        <v>69361457</v>
      </c>
      <c r="R240">
        <v>2838428733</v>
      </c>
      <c r="S240">
        <v>142212126687</v>
      </c>
      <c r="T240" t="s">
        <v>5059</v>
      </c>
      <c r="U240" t="s">
        <v>5060</v>
      </c>
      <c r="V240" t="s">
        <v>5061</v>
      </c>
      <c r="Z240">
        <v>109.139410033822</v>
      </c>
      <c r="AA240">
        <v>-6.8724798080260898</v>
      </c>
      <c r="AB240" t="s">
        <v>5062</v>
      </c>
      <c r="AC240" t="s">
        <v>217</v>
      </c>
      <c r="AL240" t="s">
        <v>218</v>
      </c>
      <c r="AM240" t="s">
        <v>5063</v>
      </c>
      <c r="AN240" t="s">
        <v>6</v>
      </c>
      <c r="AO240" s="57">
        <v>46242.569351851853</v>
      </c>
      <c r="AP240" s="57">
        <v>46244.541666666664</v>
      </c>
      <c r="AQ240" t="s">
        <v>564</v>
      </c>
      <c r="AR240" t="s">
        <v>14</v>
      </c>
      <c r="AS240" t="s">
        <v>932</v>
      </c>
      <c r="AT240" t="s">
        <v>231</v>
      </c>
      <c r="AV240" t="s">
        <v>6422</v>
      </c>
      <c r="AW240" t="s">
        <v>5064</v>
      </c>
      <c r="AX240" t="s">
        <v>223</v>
      </c>
      <c r="BA240" s="57">
        <v>46244.541666666664</v>
      </c>
      <c r="BB240" t="s">
        <v>5063</v>
      </c>
      <c r="BF240" s="6" t="e">
        <f t="shared" si="9"/>
        <v>#NUM!</v>
      </c>
      <c r="BG240" t="e">
        <f t="shared" si="10"/>
        <v>#NUM!</v>
      </c>
      <c r="BH240" t="e">
        <f t="shared" si="11"/>
        <v>#NUM!</v>
      </c>
      <c r="BI240" t="e">
        <f>VLOOKUP(H240,Sheet2!$A$1:$B$270,2,FALSE)</f>
        <v>#N/A</v>
      </c>
    </row>
    <row r="241" spans="1:61">
      <c r="A241">
        <v>240</v>
      </c>
      <c r="B241">
        <v>1002511394</v>
      </c>
      <c r="C241">
        <v>3</v>
      </c>
      <c r="D241" t="s">
        <v>38</v>
      </c>
      <c r="E241">
        <v>5</v>
      </c>
      <c r="F241" t="s">
        <v>250</v>
      </c>
      <c r="G241" t="s">
        <v>91</v>
      </c>
      <c r="H241" t="s">
        <v>413</v>
      </c>
      <c r="I241" t="s">
        <v>213</v>
      </c>
      <c r="J241" t="s">
        <v>214</v>
      </c>
      <c r="K241" t="s">
        <v>149</v>
      </c>
      <c r="L241" t="s">
        <v>215</v>
      </c>
      <c r="M241" t="s">
        <v>76</v>
      </c>
      <c r="N241" t="s">
        <v>216</v>
      </c>
      <c r="O241" s="57">
        <v>46240.301354166666</v>
      </c>
      <c r="P241" s="57">
        <v>46240.846631944441</v>
      </c>
      <c r="Q241">
        <v>69359504</v>
      </c>
      <c r="S241">
        <v>152701239000</v>
      </c>
      <c r="T241" t="s">
        <v>2291</v>
      </c>
      <c r="U241" t="s">
        <v>2292</v>
      </c>
      <c r="V241" t="s">
        <v>2293</v>
      </c>
      <c r="Z241">
        <v>112.63442569999999</v>
      </c>
      <c r="AA241">
        <v>-7.9697863</v>
      </c>
      <c r="AB241" t="s">
        <v>2294</v>
      </c>
      <c r="AC241" t="s">
        <v>217</v>
      </c>
      <c r="AL241" t="s">
        <v>218</v>
      </c>
      <c r="AM241" t="s">
        <v>2295</v>
      </c>
      <c r="AN241" t="s">
        <v>6</v>
      </c>
      <c r="AO241" s="57">
        <v>46181.309328703705</v>
      </c>
      <c r="AP241" s="57">
        <v>46241.333333333336</v>
      </c>
      <c r="AR241" t="s">
        <v>219</v>
      </c>
      <c r="AS241" t="s">
        <v>413</v>
      </c>
      <c r="AT241" t="s">
        <v>231</v>
      </c>
      <c r="AU241">
        <v>20260806</v>
      </c>
      <c r="AV241" t="s">
        <v>222</v>
      </c>
      <c r="AW241" t="s">
        <v>1045</v>
      </c>
      <c r="AX241" t="s">
        <v>223</v>
      </c>
      <c r="BA241" s="57">
        <v>46241.333333333336</v>
      </c>
      <c r="BB241" t="s">
        <v>2295</v>
      </c>
      <c r="BC241">
        <v>2026</v>
      </c>
      <c r="BD241">
        <v>8</v>
      </c>
      <c r="BE241">
        <v>6</v>
      </c>
      <c r="BF241" s="6">
        <f t="shared" si="9"/>
        <v>46240</v>
      </c>
      <c r="BG241">
        <f t="shared" si="10"/>
        <v>-1.3333333333357587</v>
      </c>
      <c r="BH241" t="str">
        <f t="shared" si="11"/>
        <v>COMPLY</v>
      </c>
      <c r="BI241" t="str">
        <f>VLOOKUP(H241,Sheet2!$A$1:$B$270,2,FALSE)</f>
        <v>MALANG</v>
      </c>
    </row>
    <row r="242" spans="1:61">
      <c r="A242">
        <v>241</v>
      </c>
      <c r="B242">
        <v>1002510672</v>
      </c>
      <c r="C242">
        <v>3</v>
      </c>
      <c r="D242" t="s">
        <v>45</v>
      </c>
      <c r="E242">
        <v>5</v>
      </c>
      <c r="F242" t="s">
        <v>113</v>
      </c>
      <c r="G242" t="s">
        <v>114</v>
      </c>
      <c r="H242" t="s">
        <v>399</v>
      </c>
      <c r="I242" t="s">
        <v>213</v>
      </c>
      <c r="J242" t="s">
        <v>214</v>
      </c>
      <c r="K242" t="s">
        <v>149</v>
      </c>
      <c r="M242" t="s">
        <v>236</v>
      </c>
      <c r="N242" t="s">
        <v>216</v>
      </c>
      <c r="O242" s="57">
        <v>46239.585057870368</v>
      </c>
      <c r="P242" s="57">
        <v>46252.399687500001</v>
      </c>
      <c r="Q242">
        <v>69359224</v>
      </c>
      <c r="S242">
        <v>172512452489</v>
      </c>
      <c r="T242" t="s">
        <v>2303</v>
      </c>
      <c r="U242" t="s">
        <v>2304</v>
      </c>
      <c r="Z242">
        <v>119.89957094192501</v>
      </c>
      <c r="AA242">
        <v>-8.4966370574844703</v>
      </c>
      <c r="AB242" t="s">
        <v>2305</v>
      </c>
      <c r="AC242" t="s">
        <v>230</v>
      </c>
      <c r="AO242" s="57">
        <v>46150.59070601852</v>
      </c>
      <c r="AR242" t="s">
        <v>312</v>
      </c>
      <c r="AS242" t="s">
        <v>399</v>
      </c>
      <c r="AT242" t="s">
        <v>231</v>
      </c>
      <c r="AV242" t="s">
        <v>5537</v>
      </c>
      <c r="AW242" t="s">
        <v>568</v>
      </c>
      <c r="AX242" t="s">
        <v>223</v>
      </c>
      <c r="BF242" s="6" t="e">
        <f t="shared" si="9"/>
        <v>#NUM!</v>
      </c>
      <c r="BG242" t="e">
        <f t="shared" si="10"/>
        <v>#NUM!</v>
      </c>
      <c r="BH242" t="e">
        <f t="shared" si="11"/>
        <v>#NUM!</v>
      </c>
      <c r="BI242" t="str">
        <f>VLOOKUP(H242,Sheet2!$A$1:$B$270,2,FALSE)</f>
        <v>LABOAN BAJO</v>
      </c>
    </row>
    <row r="243" spans="1:61">
      <c r="A243">
        <v>242</v>
      </c>
      <c r="B243">
        <v>1002534158</v>
      </c>
      <c r="C243">
        <v>3</v>
      </c>
      <c r="D243" t="s">
        <v>38</v>
      </c>
      <c r="E243">
        <v>5</v>
      </c>
      <c r="F243" t="s">
        <v>250</v>
      </c>
      <c r="G243" t="s">
        <v>91</v>
      </c>
      <c r="H243" t="s">
        <v>422</v>
      </c>
      <c r="I243" t="s">
        <v>213</v>
      </c>
      <c r="J243" t="s">
        <v>214</v>
      </c>
      <c r="K243" t="s">
        <v>149</v>
      </c>
      <c r="L243" t="s">
        <v>215</v>
      </c>
      <c r="M243" t="s">
        <v>240</v>
      </c>
      <c r="N243" t="s">
        <v>216</v>
      </c>
      <c r="O243" s="57">
        <v>46252.683298611111</v>
      </c>
      <c r="P243" s="57">
        <v>46252.684733796297</v>
      </c>
      <c r="Q243">
        <v>69369365</v>
      </c>
      <c r="S243">
        <v>152715213468</v>
      </c>
      <c r="T243" t="s">
        <v>12936</v>
      </c>
      <c r="U243" t="s">
        <v>12937</v>
      </c>
      <c r="V243" t="s">
        <v>12938</v>
      </c>
      <c r="Z243">
        <v>112.624325643597</v>
      </c>
      <c r="AA243">
        <v>-8.1838688034140592</v>
      </c>
      <c r="AB243" t="s">
        <v>12939</v>
      </c>
      <c r="AC243" t="s">
        <v>237</v>
      </c>
      <c r="AL243" t="s">
        <v>218</v>
      </c>
      <c r="AM243" t="s">
        <v>12940</v>
      </c>
      <c r="AN243" t="s">
        <v>6</v>
      </c>
      <c r="AO243" t="s">
        <v>12914</v>
      </c>
      <c r="AP243" s="57">
        <v>46253.541666666664</v>
      </c>
      <c r="AR243" t="s">
        <v>241</v>
      </c>
      <c r="AS243" t="s">
        <v>422</v>
      </c>
      <c r="AT243" t="s">
        <v>231</v>
      </c>
      <c r="AV243" t="s">
        <v>240</v>
      </c>
      <c r="AW243" t="s">
        <v>12862</v>
      </c>
      <c r="AX243" t="s">
        <v>223</v>
      </c>
      <c r="BA243" s="57">
        <v>46253.541666666664</v>
      </c>
      <c r="BB243" t="s">
        <v>12940</v>
      </c>
      <c r="BF243" s="6" t="e">
        <f t="shared" si="9"/>
        <v>#NUM!</v>
      </c>
      <c r="BG243" t="e">
        <f t="shared" si="10"/>
        <v>#NUM!</v>
      </c>
      <c r="BH243" t="e">
        <f t="shared" si="11"/>
        <v>#NUM!</v>
      </c>
      <c r="BI243" t="str">
        <f>VLOOKUP(H243,Sheet2!$A$1:$B$270,2,FALSE)</f>
        <v>MALANG</v>
      </c>
    </row>
    <row r="244" spans="1:61">
      <c r="A244">
        <v>243</v>
      </c>
      <c r="B244">
        <v>1002505267</v>
      </c>
      <c r="C244">
        <v>3</v>
      </c>
      <c r="D244" t="s">
        <v>42</v>
      </c>
      <c r="E244">
        <v>5</v>
      </c>
      <c r="F244" t="s">
        <v>233</v>
      </c>
      <c r="G244" t="s">
        <v>103</v>
      </c>
      <c r="H244" t="s">
        <v>300</v>
      </c>
      <c r="I244" t="s">
        <v>213</v>
      </c>
      <c r="J244" t="s">
        <v>214</v>
      </c>
      <c r="K244" t="s">
        <v>149</v>
      </c>
      <c r="M244" t="s">
        <v>76</v>
      </c>
      <c r="N244" t="s">
        <v>216</v>
      </c>
      <c r="O244" s="57">
        <v>46236.571747685186</v>
      </c>
      <c r="P244" s="57">
        <v>46236.944826388892</v>
      </c>
      <c r="Q244">
        <v>69357050</v>
      </c>
      <c r="S244">
        <v>152319209209</v>
      </c>
      <c r="T244" t="s">
        <v>2313</v>
      </c>
      <c r="U244" t="s">
        <v>2314</v>
      </c>
      <c r="V244" t="s">
        <v>2315</v>
      </c>
      <c r="Z244">
        <v>112.4319852</v>
      </c>
      <c r="AA244">
        <v>-7.4631537000000003</v>
      </c>
      <c r="AB244" t="s">
        <v>2316</v>
      </c>
      <c r="AC244" t="s">
        <v>230</v>
      </c>
      <c r="AL244" t="s">
        <v>218</v>
      </c>
      <c r="AM244" t="s">
        <v>2317</v>
      </c>
      <c r="AN244" t="s">
        <v>6</v>
      </c>
      <c r="AO244" s="57">
        <v>46061.579687500001</v>
      </c>
      <c r="AP244" s="57">
        <v>46237.541666666664</v>
      </c>
      <c r="AR244" t="s">
        <v>219</v>
      </c>
      <c r="AS244" t="s">
        <v>300</v>
      </c>
      <c r="AT244" t="s">
        <v>231</v>
      </c>
      <c r="AU244">
        <v>20260802</v>
      </c>
      <c r="AV244" t="s">
        <v>222</v>
      </c>
      <c r="AW244" t="s">
        <v>561</v>
      </c>
      <c r="AX244" t="s">
        <v>223</v>
      </c>
      <c r="BA244" s="57">
        <v>46237.541666666664</v>
      </c>
      <c r="BB244" t="s">
        <v>2317</v>
      </c>
      <c r="BC244">
        <v>2026</v>
      </c>
      <c r="BD244">
        <v>8</v>
      </c>
      <c r="BE244">
        <v>2</v>
      </c>
      <c r="BF244" s="6">
        <f t="shared" si="9"/>
        <v>46236</v>
      </c>
      <c r="BG244">
        <f t="shared" si="10"/>
        <v>-1.5416666666642413</v>
      </c>
      <c r="BH244" t="str">
        <f t="shared" si="11"/>
        <v>COMPLY</v>
      </c>
      <c r="BI244" t="str">
        <f>VLOOKUP(H244,Sheet2!$A$1:$B$270,2,FALSE)</f>
        <v>MOJOKERTO</v>
      </c>
    </row>
    <row r="245" spans="1:61">
      <c r="A245">
        <v>244</v>
      </c>
      <c r="B245">
        <v>1002520321</v>
      </c>
      <c r="C245">
        <v>3</v>
      </c>
      <c r="D245" t="s">
        <v>49</v>
      </c>
      <c r="E245">
        <v>4</v>
      </c>
      <c r="F245" t="s">
        <v>252</v>
      </c>
      <c r="G245" t="s">
        <v>255</v>
      </c>
      <c r="H245" t="s">
        <v>912</v>
      </c>
      <c r="I245" t="s">
        <v>213</v>
      </c>
      <c r="J245" t="s">
        <v>214</v>
      </c>
      <c r="K245" t="s">
        <v>149</v>
      </c>
      <c r="L245" t="s">
        <v>215</v>
      </c>
      <c r="M245" t="s">
        <v>76</v>
      </c>
      <c r="N245" t="s">
        <v>216</v>
      </c>
      <c r="O245" s="57">
        <v>46245.626342592594</v>
      </c>
      <c r="P245" s="57">
        <v>46246.643634259257</v>
      </c>
      <c r="Q245">
        <v>69363501</v>
      </c>
      <c r="S245">
        <v>146282105539</v>
      </c>
      <c r="T245" t="s">
        <v>7156</v>
      </c>
      <c r="U245" t="s">
        <v>7157</v>
      </c>
      <c r="V245" t="s">
        <v>7158</v>
      </c>
      <c r="Z245">
        <v>109.1345475</v>
      </c>
      <c r="AA245">
        <v>-6.9296153</v>
      </c>
      <c r="AB245" t="s">
        <v>7159</v>
      </c>
      <c r="AC245" t="s">
        <v>217</v>
      </c>
      <c r="AL245" t="s">
        <v>218</v>
      </c>
      <c r="AM245" t="s">
        <v>7160</v>
      </c>
      <c r="AN245" t="s">
        <v>6</v>
      </c>
      <c r="AO245" s="57">
        <v>46334.632141203707</v>
      </c>
      <c r="AP245" s="57">
        <v>46246.541666666664</v>
      </c>
      <c r="AR245" t="s">
        <v>219</v>
      </c>
      <c r="AS245" t="s">
        <v>912</v>
      </c>
      <c r="AT245" t="s">
        <v>231</v>
      </c>
      <c r="AU245">
        <v>20260812</v>
      </c>
      <c r="AV245" t="s">
        <v>222</v>
      </c>
      <c r="AW245" t="s">
        <v>1023</v>
      </c>
      <c r="AX245" t="s">
        <v>223</v>
      </c>
      <c r="BA245" s="57">
        <v>46246.541666666664</v>
      </c>
      <c r="BB245" t="s">
        <v>7160</v>
      </c>
      <c r="BC245">
        <v>2026</v>
      </c>
      <c r="BD245">
        <v>8</v>
      </c>
      <c r="BE245">
        <v>12</v>
      </c>
      <c r="BF245" s="6">
        <f t="shared" si="9"/>
        <v>46246</v>
      </c>
      <c r="BG245">
        <f t="shared" si="10"/>
        <v>-0.54166666666424135</v>
      </c>
      <c r="BH245" t="str">
        <f t="shared" si="11"/>
        <v>COMPLY</v>
      </c>
      <c r="BI245" t="e">
        <f>VLOOKUP(H245,Sheet2!$A$1:$B$270,2,FALSE)</f>
        <v>#N/A</v>
      </c>
    </row>
    <row r="246" spans="1:61">
      <c r="A246">
        <v>245</v>
      </c>
      <c r="B246">
        <v>1002514507</v>
      </c>
      <c r="C246">
        <v>3</v>
      </c>
      <c r="D246" t="s">
        <v>34</v>
      </c>
      <c r="E246">
        <v>5</v>
      </c>
      <c r="F246" t="s">
        <v>573</v>
      </c>
      <c r="G246" t="s">
        <v>84</v>
      </c>
      <c r="H246" t="s">
        <v>253</v>
      </c>
      <c r="I246" t="s">
        <v>213</v>
      </c>
      <c r="J246" t="s">
        <v>214</v>
      </c>
      <c r="K246" t="s">
        <v>149</v>
      </c>
      <c r="M246" t="s">
        <v>76</v>
      </c>
      <c r="N246" t="s">
        <v>216</v>
      </c>
      <c r="O246" s="57">
        <v>46241.534583333334</v>
      </c>
      <c r="P246" s="57">
        <v>46242.342199074075</v>
      </c>
      <c r="Q246">
        <v>69359202</v>
      </c>
      <c r="S246">
        <v>172425707992</v>
      </c>
      <c r="T246" t="s">
        <v>3326</v>
      </c>
      <c r="U246" t="s">
        <v>5071</v>
      </c>
      <c r="V246" t="s">
        <v>5072</v>
      </c>
      <c r="Z246">
        <v>114.9187</v>
      </c>
      <c r="AA246">
        <v>-8.2026000000000003</v>
      </c>
      <c r="AB246" t="s">
        <v>3329</v>
      </c>
      <c r="AC246" t="s">
        <v>230</v>
      </c>
      <c r="AL246" t="s">
        <v>218</v>
      </c>
      <c r="AM246" t="s">
        <v>5073</v>
      </c>
      <c r="AN246" t="s">
        <v>6</v>
      </c>
      <c r="AO246" s="57">
        <v>46211.538344907407</v>
      </c>
      <c r="AR246" t="s">
        <v>219</v>
      </c>
      <c r="AS246" t="s">
        <v>253</v>
      </c>
      <c r="AT246" t="s">
        <v>231</v>
      </c>
      <c r="AU246">
        <v>20260808</v>
      </c>
      <c r="AV246" t="s">
        <v>222</v>
      </c>
      <c r="AW246" t="s">
        <v>560</v>
      </c>
      <c r="AX246" t="s">
        <v>223</v>
      </c>
      <c r="BA246" s="57">
        <v>46241.291666666664</v>
      </c>
      <c r="BB246" t="s">
        <v>5073</v>
      </c>
      <c r="BC246">
        <v>2026</v>
      </c>
      <c r="BD246">
        <v>8</v>
      </c>
      <c r="BE246">
        <v>8</v>
      </c>
      <c r="BF246" s="6">
        <f t="shared" si="9"/>
        <v>46242</v>
      </c>
      <c r="BG246">
        <f t="shared" si="10"/>
        <v>0.70833333333575865</v>
      </c>
      <c r="BH246" t="str">
        <f t="shared" si="11"/>
        <v>COMPLY</v>
      </c>
      <c r="BI246" t="str">
        <f>VLOOKUP(H246,Sheet2!$A$1:$B$270,2,FALSE)</f>
        <v>SINGARAJA</v>
      </c>
    </row>
    <row r="247" spans="1:61">
      <c r="A247">
        <v>246</v>
      </c>
      <c r="B247">
        <v>1002530018</v>
      </c>
      <c r="C247">
        <v>3</v>
      </c>
      <c r="D247" t="s">
        <v>45</v>
      </c>
      <c r="E247">
        <v>5</v>
      </c>
      <c r="F247" t="s">
        <v>211</v>
      </c>
      <c r="G247" t="s">
        <v>112</v>
      </c>
      <c r="H247" t="s">
        <v>244</v>
      </c>
      <c r="I247" t="s">
        <v>213</v>
      </c>
      <c r="J247" t="s">
        <v>214</v>
      </c>
      <c r="K247" t="s">
        <v>149</v>
      </c>
      <c r="L247" t="s">
        <v>215</v>
      </c>
      <c r="M247" t="s">
        <v>76</v>
      </c>
      <c r="N247" t="s">
        <v>216</v>
      </c>
      <c r="O247" s="57">
        <v>46250.734675925924</v>
      </c>
      <c r="P247" s="57">
        <v>46251.691145833334</v>
      </c>
      <c r="Q247">
        <v>69367723</v>
      </c>
      <c r="S247">
        <v>172605804166</v>
      </c>
      <c r="T247" t="s">
        <v>10448</v>
      </c>
      <c r="U247" t="s">
        <v>5054</v>
      </c>
      <c r="V247" t="s">
        <v>10449</v>
      </c>
      <c r="Z247">
        <v>116.25585000962</v>
      </c>
      <c r="AA247">
        <v>-8.5919268395248398</v>
      </c>
      <c r="AB247" t="s">
        <v>10450</v>
      </c>
      <c r="AC247" t="s">
        <v>217</v>
      </c>
      <c r="AL247" t="s">
        <v>218</v>
      </c>
      <c r="AM247" t="s">
        <v>10451</v>
      </c>
      <c r="AN247" t="s">
        <v>6</v>
      </c>
      <c r="AO247" t="s">
        <v>10452</v>
      </c>
      <c r="AP247" s="57">
        <v>46251.625</v>
      </c>
      <c r="AR247" t="s">
        <v>219</v>
      </c>
      <c r="AS247" t="s">
        <v>244</v>
      </c>
      <c r="AT247" t="s">
        <v>352</v>
      </c>
      <c r="AU247">
        <v>20260817</v>
      </c>
      <c r="AV247" t="s">
        <v>222</v>
      </c>
      <c r="AW247" t="s">
        <v>10269</v>
      </c>
      <c r="AX247" t="s">
        <v>223</v>
      </c>
      <c r="BA247" s="57">
        <v>46251.625</v>
      </c>
      <c r="BB247" t="s">
        <v>10451</v>
      </c>
      <c r="BC247">
        <v>2026</v>
      </c>
      <c r="BD247">
        <v>8</v>
      </c>
      <c r="BE247">
        <v>17</v>
      </c>
      <c r="BF247" s="6">
        <f t="shared" si="9"/>
        <v>46251</v>
      </c>
      <c r="BG247">
        <f t="shared" si="10"/>
        <v>-0.625</v>
      </c>
      <c r="BH247" t="str">
        <f t="shared" si="11"/>
        <v>COMPLY</v>
      </c>
      <c r="BI247" t="str">
        <f>VLOOKUP(H247,Sheet2!$A$1:$B$270,2,FALSE)</f>
        <v>MATARAM</v>
      </c>
    </row>
    <row r="248" spans="1:61">
      <c r="A248">
        <v>247</v>
      </c>
      <c r="B248">
        <v>1002514516</v>
      </c>
      <c r="C248">
        <v>3</v>
      </c>
      <c r="D248" t="s">
        <v>59</v>
      </c>
      <c r="E248">
        <v>4</v>
      </c>
      <c r="F248" t="s">
        <v>243</v>
      </c>
      <c r="G248" t="s">
        <v>635</v>
      </c>
      <c r="H248" t="s">
        <v>5074</v>
      </c>
      <c r="I248" t="s">
        <v>213</v>
      </c>
      <c r="J248" t="s">
        <v>214</v>
      </c>
      <c r="K248" t="s">
        <v>149</v>
      </c>
      <c r="L248" t="s">
        <v>215</v>
      </c>
      <c r="M248" t="s">
        <v>76</v>
      </c>
      <c r="N248" t="s">
        <v>216</v>
      </c>
      <c r="O248" s="57">
        <v>46241.536770833336</v>
      </c>
      <c r="P248" s="57">
        <v>46242.373726851853</v>
      </c>
      <c r="Q248">
        <v>69360719</v>
      </c>
      <c r="S248">
        <v>146149124338</v>
      </c>
      <c r="T248" t="s">
        <v>5075</v>
      </c>
      <c r="U248" t="s">
        <v>5076</v>
      </c>
      <c r="V248" t="s">
        <v>5077</v>
      </c>
      <c r="Z248">
        <v>110.17378650000001</v>
      </c>
      <c r="AA248">
        <v>-7.2927225999999896</v>
      </c>
      <c r="AB248" t="s">
        <v>5078</v>
      </c>
      <c r="AC248" t="s">
        <v>237</v>
      </c>
      <c r="AL248" t="s">
        <v>218</v>
      </c>
      <c r="AM248" t="s">
        <v>5079</v>
      </c>
      <c r="AN248" t="s">
        <v>6</v>
      </c>
      <c r="AO248" s="57">
        <v>46211.538344907407</v>
      </c>
      <c r="AP248" s="57">
        <v>46242.541666666664</v>
      </c>
      <c r="AR248" t="s">
        <v>219</v>
      </c>
      <c r="AS248" t="s">
        <v>5074</v>
      </c>
      <c r="AT248" t="s">
        <v>231</v>
      </c>
      <c r="AU248">
        <v>20260808</v>
      </c>
      <c r="AV248" t="s">
        <v>222</v>
      </c>
      <c r="AW248" t="s">
        <v>1014</v>
      </c>
      <c r="AX248" t="s">
        <v>223</v>
      </c>
      <c r="BA248" s="57">
        <v>46242.541666666664</v>
      </c>
      <c r="BB248" t="s">
        <v>5079</v>
      </c>
      <c r="BC248">
        <v>2026</v>
      </c>
      <c r="BD248">
        <v>8</v>
      </c>
      <c r="BE248">
        <v>8</v>
      </c>
      <c r="BF248" s="6">
        <f t="shared" si="9"/>
        <v>46242</v>
      </c>
      <c r="BG248">
        <f t="shared" si="10"/>
        <v>-0.54166666666424135</v>
      </c>
      <c r="BH248" t="str">
        <f t="shared" si="11"/>
        <v>COMPLY</v>
      </c>
      <c r="BI248" t="e">
        <f>VLOOKUP(H248,Sheet2!$A$1:$B$270,2,FALSE)</f>
        <v>#N/A</v>
      </c>
    </row>
    <row r="249" spans="1:61">
      <c r="A249">
        <v>248</v>
      </c>
      <c r="B249">
        <v>1002532341</v>
      </c>
      <c r="C249">
        <v>3</v>
      </c>
      <c r="D249" t="s">
        <v>42</v>
      </c>
      <c r="E249">
        <v>5</v>
      </c>
      <c r="F249" t="s">
        <v>233</v>
      </c>
      <c r="G249" t="s">
        <v>105</v>
      </c>
      <c r="H249" t="s">
        <v>444</v>
      </c>
      <c r="I249" t="s">
        <v>213</v>
      </c>
      <c r="J249" t="s">
        <v>214</v>
      </c>
      <c r="K249" t="s">
        <v>149</v>
      </c>
      <c r="M249" t="s">
        <v>555</v>
      </c>
      <c r="N249" t="s">
        <v>216</v>
      </c>
      <c r="O249" s="57">
        <v>46252.414629629631</v>
      </c>
      <c r="P249" s="57">
        <v>46252.645057870373</v>
      </c>
      <c r="Q249">
        <v>69368637</v>
      </c>
      <c r="S249">
        <v>152330220447</v>
      </c>
      <c r="T249" t="s">
        <v>12941</v>
      </c>
      <c r="U249" t="s">
        <v>12942</v>
      </c>
      <c r="Z249">
        <v>112.58213069999999</v>
      </c>
      <c r="AA249">
        <v>-7.5439651999999997</v>
      </c>
      <c r="AB249" t="s">
        <v>12943</v>
      </c>
      <c r="AC249" t="s">
        <v>230</v>
      </c>
      <c r="AO249" t="s">
        <v>12944</v>
      </c>
      <c r="AR249" t="s">
        <v>6</v>
      </c>
      <c r="AS249" t="s">
        <v>444</v>
      </c>
      <c r="AT249" t="s">
        <v>221</v>
      </c>
      <c r="AV249" t="s">
        <v>5218</v>
      </c>
      <c r="AW249" t="s">
        <v>561</v>
      </c>
      <c r="AX249" t="s">
        <v>223</v>
      </c>
      <c r="BF249" s="6" t="e">
        <f t="shared" si="9"/>
        <v>#NUM!</v>
      </c>
      <c r="BG249" t="e">
        <f t="shared" si="10"/>
        <v>#NUM!</v>
      </c>
      <c r="BH249" t="e">
        <f t="shared" si="11"/>
        <v>#NUM!</v>
      </c>
      <c r="BI249" t="str">
        <f>VLOOKUP(H249,Sheet2!$A$1:$B$270,2,FALSE)</f>
        <v>MOJOKERTO</v>
      </c>
    </row>
    <row r="250" spans="1:61">
      <c r="A250">
        <v>249</v>
      </c>
      <c r="B250">
        <v>1002519662</v>
      </c>
      <c r="C250">
        <v>3</v>
      </c>
      <c r="D250" t="s">
        <v>49</v>
      </c>
      <c r="E250">
        <v>4</v>
      </c>
      <c r="F250" t="s">
        <v>252</v>
      </c>
      <c r="G250" t="s">
        <v>931</v>
      </c>
      <c r="H250" t="s">
        <v>4922</v>
      </c>
      <c r="I250" t="s">
        <v>213</v>
      </c>
      <c r="J250" t="s">
        <v>214</v>
      </c>
      <c r="K250" t="s">
        <v>149</v>
      </c>
      <c r="M250" t="s">
        <v>76</v>
      </c>
      <c r="N250" t="s">
        <v>216</v>
      </c>
      <c r="O250" s="57">
        <v>46245.501840277779</v>
      </c>
      <c r="P250" s="57">
        <v>46245.556018518517</v>
      </c>
      <c r="Q250">
        <v>69361473</v>
      </c>
      <c r="S250">
        <v>142203103892</v>
      </c>
      <c r="T250" t="s">
        <v>4923</v>
      </c>
      <c r="U250" t="s">
        <v>7161</v>
      </c>
      <c r="V250" t="s">
        <v>7162</v>
      </c>
      <c r="Z250">
        <v>109.08550167999999</v>
      </c>
      <c r="AA250">
        <v>-6.8789940280000001</v>
      </c>
      <c r="AB250" t="s">
        <v>4926</v>
      </c>
      <c r="AC250" t="s">
        <v>217</v>
      </c>
      <c r="AL250" t="s">
        <v>218</v>
      </c>
      <c r="AM250" t="s">
        <v>6966</v>
      </c>
      <c r="AN250" t="s">
        <v>6</v>
      </c>
      <c r="AO250" s="57">
        <v>46334.507453703707</v>
      </c>
      <c r="AR250" t="s">
        <v>219</v>
      </c>
      <c r="AS250" t="s">
        <v>4922</v>
      </c>
      <c r="AT250" t="s">
        <v>231</v>
      </c>
      <c r="AU250">
        <v>20260811</v>
      </c>
      <c r="AV250" t="s">
        <v>222</v>
      </c>
      <c r="AW250" t="s">
        <v>5589</v>
      </c>
      <c r="AX250" t="s">
        <v>223</v>
      </c>
      <c r="BA250" s="57">
        <v>46245.291666666664</v>
      </c>
      <c r="BB250" t="s">
        <v>6966</v>
      </c>
      <c r="BC250">
        <v>2026</v>
      </c>
      <c r="BD250">
        <v>8</v>
      </c>
      <c r="BE250">
        <v>11</v>
      </c>
      <c r="BF250" s="6">
        <f t="shared" si="9"/>
        <v>46245</v>
      </c>
      <c r="BG250">
        <f t="shared" si="10"/>
        <v>-0.29166666666424135</v>
      </c>
      <c r="BH250" t="str">
        <f t="shared" si="11"/>
        <v>COMPLY</v>
      </c>
      <c r="BI250" t="e">
        <f>VLOOKUP(H250,Sheet2!$A$1:$B$270,2,FALSE)</f>
        <v>#N/A</v>
      </c>
    </row>
    <row r="251" spans="1:61">
      <c r="A251">
        <v>250</v>
      </c>
      <c r="B251">
        <v>1002525585</v>
      </c>
      <c r="C251">
        <v>3</v>
      </c>
      <c r="D251" t="s">
        <v>45</v>
      </c>
      <c r="E251">
        <v>5</v>
      </c>
      <c r="F251" t="s">
        <v>211</v>
      </c>
      <c r="G251" t="s">
        <v>116</v>
      </c>
      <c r="H251" t="s">
        <v>366</v>
      </c>
      <c r="I251" t="s">
        <v>213</v>
      </c>
      <c r="J251" t="s">
        <v>214</v>
      </c>
      <c r="K251" t="s">
        <v>149</v>
      </c>
      <c r="M251" t="s">
        <v>225</v>
      </c>
      <c r="N251" t="s">
        <v>608</v>
      </c>
      <c r="O251" s="57">
        <v>46248.386458333334</v>
      </c>
      <c r="P251" s="57">
        <v>46250.547361111108</v>
      </c>
      <c r="Q251">
        <v>69365685</v>
      </c>
      <c r="S251">
        <v>172619203270</v>
      </c>
      <c r="T251" t="s">
        <v>10453</v>
      </c>
      <c r="U251" t="s">
        <v>10454</v>
      </c>
      <c r="V251" t="s">
        <v>10455</v>
      </c>
      <c r="Z251">
        <v>106.830797195434</v>
      </c>
      <c r="AA251">
        <v>-6.1754996402368203</v>
      </c>
      <c r="AB251" t="s">
        <v>10456</v>
      </c>
      <c r="AC251" t="s">
        <v>616</v>
      </c>
      <c r="AL251" t="s">
        <v>218</v>
      </c>
      <c r="AM251" t="s">
        <v>10457</v>
      </c>
      <c r="AN251" t="s">
        <v>6</v>
      </c>
      <c r="AO251" t="s">
        <v>9808</v>
      </c>
      <c r="AP251" s="57">
        <v>46250.541666666664</v>
      </c>
      <c r="AR251" t="s">
        <v>18</v>
      </c>
      <c r="AS251" t="s">
        <v>366</v>
      </c>
      <c r="AT251" t="s">
        <v>231</v>
      </c>
      <c r="AV251" t="s">
        <v>227</v>
      </c>
      <c r="AW251" t="s">
        <v>561</v>
      </c>
      <c r="AX251" t="s">
        <v>223</v>
      </c>
      <c r="BA251" s="57">
        <v>46250.541666666664</v>
      </c>
      <c r="BB251" t="s">
        <v>10457</v>
      </c>
      <c r="BF251" s="6" t="e">
        <f t="shared" si="9"/>
        <v>#NUM!</v>
      </c>
      <c r="BG251" t="e">
        <f t="shared" si="10"/>
        <v>#NUM!</v>
      </c>
      <c r="BH251" t="e">
        <f t="shared" si="11"/>
        <v>#NUM!</v>
      </c>
      <c r="BI251" t="str">
        <f>VLOOKUP(H251,Sheet2!$A$1:$B$270,2,FALSE)</f>
        <v>SELONG</v>
      </c>
    </row>
    <row r="252" spans="1:61">
      <c r="A252">
        <v>251</v>
      </c>
      <c r="B252">
        <v>1002518058</v>
      </c>
      <c r="C252">
        <v>3</v>
      </c>
      <c r="D252" t="s">
        <v>49</v>
      </c>
      <c r="E252">
        <v>4</v>
      </c>
      <c r="F252" t="s">
        <v>252</v>
      </c>
      <c r="G252" t="s">
        <v>255</v>
      </c>
      <c r="H252" t="s">
        <v>556</v>
      </c>
      <c r="I252" t="s">
        <v>213</v>
      </c>
      <c r="J252" t="s">
        <v>214</v>
      </c>
      <c r="K252" t="s">
        <v>149</v>
      </c>
      <c r="M252" t="s">
        <v>76</v>
      </c>
      <c r="N252" t="s">
        <v>216</v>
      </c>
      <c r="O252" s="57">
        <v>46244.608634259261</v>
      </c>
      <c r="P252" s="57">
        <v>46244.661261574074</v>
      </c>
      <c r="Q252">
        <v>69361431</v>
      </c>
      <c r="S252">
        <v>142283119760</v>
      </c>
      <c r="T252" t="s">
        <v>4992</v>
      </c>
      <c r="U252" t="s">
        <v>6423</v>
      </c>
      <c r="V252" t="s">
        <v>6424</v>
      </c>
      <c r="Z252">
        <v>109.12455199999999</v>
      </c>
      <c r="AA252">
        <v>-7.0033300000000001</v>
      </c>
      <c r="AB252" t="s">
        <v>4995</v>
      </c>
      <c r="AC252" t="s">
        <v>290</v>
      </c>
      <c r="AL252" t="s">
        <v>218</v>
      </c>
      <c r="AM252" t="s">
        <v>6425</v>
      </c>
      <c r="AN252" t="s">
        <v>6</v>
      </c>
      <c r="AO252" s="57">
        <v>46303.610879629632</v>
      </c>
      <c r="AR252" t="s">
        <v>219</v>
      </c>
      <c r="AS252" t="s">
        <v>556</v>
      </c>
      <c r="AT252" t="s">
        <v>231</v>
      </c>
      <c r="AU252">
        <v>20260810</v>
      </c>
      <c r="AV252" t="s">
        <v>222</v>
      </c>
      <c r="AW252" t="s">
        <v>596</v>
      </c>
      <c r="AX252" t="s">
        <v>223</v>
      </c>
      <c r="BA252" s="57">
        <v>46244.291666666664</v>
      </c>
      <c r="BB252" t="s">
        <v>6425</v>
      </c>
      <c r="BC252">
        <v>2026</v>
      </c>
      <c r="BD252">
        <v>8</v>
      </c>
      <c r="BE252">
        <v>10</v>
      </c>
      <c r="BF252" s="6">
        <f t="shared" si="9"/>
        <v>46244</v>
      </c>
      <c r="BG252">
        <f t="shared" si="10"/>
        <v>-0.29166666666424135</v>
      </c>
      <c r="BH252" t="str">
        <f t="shared" si="11"/>
        <v>COMPLY</v>
      </c>
      <c r="BI252" t="e">
        <f>VLOOKUP(H252,Sheet2!$A$1:$B$270,2,FALSE)</f>
        <v>#N/A</v>
      </c>
    </row>
    <row r="253" spans="1:61">
      <c r="A253">
        <v>252</v>
      </c>
      <c r="B253">
        <v>1002533310</v>
      </c>
      <c r="C253">
        <v>3</v>
      </c>
      <c r="D253" t="s">
        <v>45</v>
      </c>
      <c r="E253">
        <v>5</v>
      </c>
      <c r="F253" t="s">
        <v>211</v>
      </c>
      <c r="G253" t="s">
        <v>115</v>
      </c>
      <c r="H253" t="s">
        <v>405</v>
      </c>
      <c r="I253" t="s">
        <v>213</v>
      </c>
      <c r="J253" t="s">
        <v>214</v>
      </c>
      <c r="K253" t="s">
        <v>149</v>
      </c>
      <c r="M253" t="s">
        <v>258</v>
      </c>
      <c r="N253" t="s">
        <v>216</v>
      </c>
      <c r="O253" s="57">
        <v>46252.580636574072</v>
      </c>
      <c r="P253" s="57">
        <v>46252.66201388889</v>
      </c>
      <c r="Q253">
        <v>69363199</v>
      </c>
      <c r="R253">
        <v>3707702032</v>
      </c>
      <c r="S253">
        <v>172602204115</v>
      </c>
      <c r="T253" t="s">
        <v>7723</v>
      </c>
      <c r="U253" t="s">
        <v>12945</v>
      </c>
      <c r="V253" t="s">
        <v>12946</v>
      </c>
      <c r="Z253">
        <v>116.1283</v>
      </c>
      <c r="AA253">
        <v>-8.6844000000000001</v>
      </c>
      <c r="AB253" t="s">
        <v>7726</v>
      </c>
      <c r="AC253" t="s">
        <v>290</v>
      </c>
      <c r="AL253" t="s">
        <v>218</v>
      </c>
      <c r="AM253" t="s">
        <v>12947</v>
      </c>
      <c r="AN253" t="s">
        <v>6</v>
      </c>
      <c r="AO253" t="s">
        <v>12948</v>
      </c>
      <c r="AR253" t="s">
        <v>259</v>
      </c>
      <c r="AS253" t="s">
        <v>405</v>
      </c>
      <c r="AT253" t="s">
        <v>231</v>
      </c>
      <c r="AV253" t="s">
        <v>260</v>
      </c>
      <c r="AW253" t="s">
        <v>596</v>
      </c>
      <c r="AX253" t="s">
        <v>223</v>
      </c>
      <c r="BA253" s="57">
        <v>46252.291666666664</v>
      </c>
      <c r="BB253" t="s">
        <v>12947</v>
      </c>
      <c r="BF253" s="6" t="e">
        <f t="shared" si="9"/>
        <v>#NUM!</v>
      </c>
      <c r="BG253" t="e">
        <f t="shared" si="10"/>
        <v>#NUM!</v>
      </c>
      <c r="BH253" t="e">
        <f t="shared" si="11"/>
        <v>#NUM!</v>
      </c>
      <c r="BI253" t="str">
        <f>VLOOKUP(H253,Sheet2!$A$1:$B$270,2,FALSE)</f>
        <v>SELONG</v>
      </c>
    </row>
    <row r="254" spans="1:61">
      <c r="A254">
        <v>253</v>
      </c>
      <c r="B254">
        <v>1002529592</v>
      </c>
      <c r="C254">
        <v>3</v>
      </c>
      <c r="D254" t="s">
        <v>38</v>
      </c>
      <c r="E254">
        <v>5</v>
      </c>
      <c r="F254" t="s">
        <v>250</v>
      </c>
      <c r="G254" t="s">
        <v>91</v>
      </c>
      <c r="H254" t="s">
        <v>398</v>
      </c>
      <c r="I254" t="s">
        <v>213</v>
      </c>
      <c r="J254" t="s">
        <v>214</v>
      </c>
      <c r="K254" t="s">
        <v>149</v>
      </c>
      <c r="L254" t="s">
        <v>215</v>
      </c>
      <c r="M254" t="s">
        <v>76</v>
      </c>
      <c r="N254" t="s">
        <v>216</v>
      </c>
      <c r="O254" s="57">
        <v>46250.53052083333</v>
      </c>
      <c r="P254" s="57">
        <v>46252.511388888888</v>
      </c>
      <c r="Q254">
        <v>69367474</v>
      </c>
      <c r="S254">
        <v>152703903570</v>
      </c>
      <c r="T254" t="s">
        <v>10462</v>
      </c>
      <c r="U254" t="s">
        <v>10463</v>
      </c>
      <c r="V254" t="s">
        <v>10464</v>
      </c>
      <c r="Z254">
        <v>112.60384440422</v>
      </c>
      <c r="AA254">
        <v>-7.9326699290326701</v>
      </c>
      <c r="AB254" t="s">
        <v>10465</v>
      </c>
      <c r="AC254" t="s">
        <v>217</v>
      </c>
      <c r="AL254" t="s">
        <v>218</v>
      </c>
      <c r="AM254" t="s">
        <v>10466</v>
      </c>
      <c r="AN254" t="s">
        <v>6</v>
      </c>
      <c r="AO254" t="s">
        <v>10191</v>
      </c>
      <c r="AP254" s="57">
        <v>46251.541666666664</v>
      </c>
      <c r="AR254" t="s">
        <v>219</v>
      </c>
      <c r="AS254" t="s">
        <v>398</v>
      </c>
      <c r="AT254" t="s">
        <v>231</v>
      </c>
      <c r="AU254">
        <v>20260818</v>
      </c>
      <c r="AV254" t="s">
        <v>222</v>
      </c>
      <c r="AW254" t="s">
        <v>1014</v>
      </c>
      <c r="AX254" t="s">
        <v>223</v>
      </c>
      <c r="BA254" s="57">
        <v>46251.541666666664</v>
      </c>
      <c r="BB254" t="s">
        <v>10466</v>
      </c>
      <c r="BC254">
        <v>2026</v>
      </c>
      <c r="BD254">
        <v>8</v>
      </c>
      <c r="BE254">
        <v>18</v>
      </c>
      <c r="BF254" s="6">
        <f t="shared" si="9"/>
        <v>46252</v>
      </c>
      <c r="BG254">
        <f t="shared" si="10"/>
        <v>0.45833333333575865</v>
      </c>
      <c r="BH254" t="str">
        <f t="shared" si="11"/>
        <v>COMPLY</v>
      </c>
      <c r="BI254" t="str">
        <f>VLOOKUP(H254,Sheet2!$A$1:$B$270,2,FALSE)</f>
        <v>MALANG</v>
      </c>
    </row>
    <row r="255" spans="1:61">
      <c r="A255">
        <v>254</v>
      </c>
      <c r="B255">
        <v>1002530807</v>
      </c>
      <c r="C255">
        <v>3</v>
      </c>
      <c r="D255" t="s">
        <v>55</v>
      </c>
      <c r="E255">
        <v>5</v>
      </c>
      <c r="F255" t="s">
        <v>228</v>
      </c>
      <c r="G255" t="s">
        <v>127</v>
      </c>
      <c r="H255" t="s">
        <v>229</v>
      </c>
      <c r="I255" t="s">
        <v>213</v>
      </c>
      <c r="J255" t="s">
        <v>214</v>
      </c>
      <c r="K255" t="s">
        <v>149</v>
      </c>
      <c r="L255" t="s">
        <v>215</v>
      </c>
      <c r="M255" t="s">
        <v>286</v>
      </c>
      <c r="N255" t="s">
        <v>216</v>
      </c>
      <c r="O255" s="57">
        <v>46251.527037037034</v>
      </c>
      <c r="P255" s="57">
        <v>46252.566828703704</v>
      </c>
      <c r="Q255">
        <v>69368041</v>
      </c>
      <c r="S255">
        <v>152426928267</v>
      </c>
      <c r="T255" t="s">
        <v>10481</v>
      </c>
      <c r="U255" t="s">
        <v>10482</v>
      </c>
      <c r="V255" t="s">
        <v>10483</v>
      </c>
      <c r="Z255">
        <v>113.58489252626801</v>
      </c>
      <c r="AA255">
        <v>-7.1219347522984</v>
      </c>
      <c r="AB255" t="s">
        <v>10484</v>
      </c>
      <c r="AC255" t="s">
        <v>217</v>
      </c>
      <c r="AL255" t="s">
        <v>218</v>
      </c>
      <c r="AM255" t="s">
        <v>10238</v>
      </c>
      <c r="AN255" t="s">
        <v>6</v>
      </c>
      <c r="AO255" t="s">
        <v>10485</v>
      </c>
      <c r="AP255" s="57">
        <v>46252.625</v>
      </c>
      <c r="AR255" t="s">
        <v>241</v>
      </c>
      <c r="AS255" t="s">
        <v>229</v>
      </c>
      <c r="AT255" t="s">
        <v>231</v>
      </c>
      <c r="AV255" t="s">
        <v>905</v>
      </c>
      <c r="AW255" t="s">
        <v>1010</v>
      </c>
      <c r="AX255" t="s">
        <v>223</v>
      </c>
      <c r="BA255" s="57">
        <v>46252.625</v>
      </c>
      <c r="BB255" t="s">
        <v>10238</v>
      </c>
      <c r="BF255" s="6" t="e">
        <f t="shared" si="9"/>
        <v>#NUM!</v>
      </c>
      <c r="BG255" t="e">
        <f t="shared" si="10"/>
        <v>#NUM!</v>
      </c>
      <c r="BH255" t="e">
        <f t="shared" si="11"/>
        <v>#NUM!</v>
      </c>
      <c r="BI255" t="str">
        <f>VLOOKUP(H255,Sheet2!$A$1:$B$270,2,FALSE)</f>
        <v>MADURA</v>
      </c>
    </row>
    <row r="256" spans="1:61">
      <c r="A256">
        <v>255</v>
      </c>
      <c r="B256">
        <v>1002517277</v>
      </c>
      <c r="C256">
        <v>3</v>
      </c>
      <c r="D256" t="s">
        <v>42</v>
      </c>
      <c r="E256">
        <v>5</v>
      </c>
      <c r="F256" t="s">
        <v>106</v>
      </c>
      <c r="G256" t="s">
        <v>106</v>
      </c>
      <c r="H256" t="s">
        <v>345</v>
      </c>
      <c r="I256" t="s">
        <v>213</v>
      </c>
      <c r="J256" t="s">
        <v>214</v>
      </c>
      <c r="K256" t="s">
        <v>149</v>
      </c>
      <c r="M256" t="s">
        <v>76</v>
      </c>
      <c r="N256" t="s">
        <v>216</v>
      </c>
      <c r="O256" s="57">
        <v>46244.445706018516</v>
      </c>
      <c r="P256" s="57">
        <v>46245.734270833331</v>
      </c>
      <c r="Q256">
        <v>69362213</v>
      </c>
      <c r="S256">
        <v>152729256722</v>
      </c>
      <c r="T256" t="s">
        <v>6435</v>
      </c>
      <c r="U256" t="s">
        <v>6436</v>
      </c>
      <c r="V256" t="s">
        <v>6437</v>
      </c>
      <c r="Z256">
        <v>112.84340419999999</v>
      </c>
      <c r="AA256">
        <v>-7.6977966999999996</v>
      </c>
      <c r="AB256" t="s">
        <v>6438</v>
      </c>
      <c r="AC256" t="s">
        <v>230</v>
      </c>
      <c r="AL256" t="s">
        <v>218</v>
      </c>
      <c r="AM256" t="s">
        <v>6368</v>
      </c>
      <c r="AN256" t="s">
        <v>6</v>
      </c>
      <c r="AO256" s="57">
        <v>46303.454837962963</v>
      </c>
      <c r="AP256" s="57">
        <v>46245.333333333336</v>
      </c>
      <c r="AR256" t="s">
        <v>219</v>
      </c>
      <c r="AS256" t="s">
        <v>345</v>
      </c>
      <c r="AT256" t="s">
        <v>231</v>
      </c>
      <c r="AU256">
        <v>20260811</v>
      </c>
      <c r="AV256" t="s">
        <v>222</v>
      </c>
      <c r="AW256" t="s">
        <v>561</v>
      </c>
      <c r="AX256" t="s">
        <v>223</v>
      </c>
      <c r="BA256" s="57">
        <v>46245.333333333336</v>
      </c>
      <c r="BB256" t="s">
        <v>6368</v>
      </c>
      <c r="BC256">
        <v>2026</v>
      </c>
      <c r="BD256">
        <v>8</v>
      </c>
      <c r="BE256">
        <v>11</v>
      </c>
      <c r="BF256" s="6">
        <f t="shared" si="9"/>
        <v>46245</v>
      </c>
      <c r="BG256">
        <f t="shared" si="10"/>
        <v>-0.33333333333575865</v>
      </c>
      <c r="BH256" t="str">
        <f t="shared" si="11"/>
        <v>COMPLY</v>
      </c>
      <c r="BI256" t="str">
        <f>VLOOKUP(H256,Sheet2!$A$1:$B$270,2,FALSE)</f>
        <v>PASURUAN</v>
      </c>
    </row>
    <row r="257" spans="1:61">
      <c r="A257">
        <v>256</v>
      </c>
      <c r="B257">
        <v>1002526826</v>
      </c>
      <c r="C257">
        <v>3</v>
      </c>
      <c r="D257" t="s">
        <v>55</v>
      </c>
      <c r="E257">
        <v>5</v>
      </c>
      <c r="F257" t="s">
        <v>265</v>
      </c>
      <c r="G257" t="s">
        <v>125</v>
      </c>
      <c r="H257" t="s">
        <v>415</v>
      </c>
      <c r="I257" t="s">
        <v>213</v>
      </c>
      <c r="J257" t="s">
        <v>214</v>
      </c>
      <c r="K257" t="s">
        <v>149</v>
      </c>
      <c r="L257" t="s">
        <v>215</v>
      </c>
      <c r="M257" t="s">
        <v>76</v>
      </c>
      <c r="N257" t="s">
        <v>216</v>
      </c>
      <c r="O257" s="57">
        <v>46248.631215277775</v>
      </c>
      <c r="P257" s="57">
        <v>46249.548703703702</v>
      </c>
      <c r="Q257">
        <v>69366203</v>
      </c>
      <c r="S257">
        <v>152433910019</v>
      </c>
      <c r="T257" t="s">
        <v>10486</v>
      </c>
      <c r="U257" t="s">
        <v>10487</v>
      </c>
      <c r="V257" t="s">
        <v>10488</v>
      </c>
      <c r="Z257">
        <v>112.35706106781601</v>
      </c>
      <c r="AA257">
        <v>-7.2852453294834101</v>
      </c>
      <c r="AB257" t="s">
        <v>10489</v>
      </c>
      <c r="AC257" t="s">
        <v>217</v>
      </c>
      <c r="AL257" t="s">
        <v>218</v>
      </c>
      <c r="AM257" t="s">
        <v>10490</v>
      </c>
      <c r="AN257" t="s">
        <v>6</v>
      </c>
      <c r="AO257" t="s">
        <v>10071</v>
      </c>
      <c r="AP257" s="57">
        <v>46249.541666666664</v>
      </c>
      <c r="AR257" t="s">
        <v>219</v>
      </c>
      <c r="AS257" t="s">
        <v>415</v>
      </c>
      <c r="AT257" t="s">
        <v>231</v>
      </c>
      <c r="AU257">
        <v>20260815</v>
      </c>
      <c r="AV257" t="s">
        <v>222</v>
      </c>
      <c r="AW257" t="s">
        <v>1010</v>
      </c>
      <c r="AX257" t="s">
        <v>223</v>
      </c>
      <c r="BA257" s="57">
        <v>46249.541666666664</v>
      </c>
      <c r="BB257" t="s">
        <v>10490</v>
      </c>
      <c r="BC257">
        <v>2026</v>
      </c>
      <c r="BD257">
        <v>8</v>
      </c>
      <c r="BE257">
        <v>15</v>
      </c>
      <c r="BF257" s="6">
        <f t="shared" si="9"/>
        <v>46249</v>
      </c>
      <c r="BG257">
        <f t="shared" si="10"/>
        <v>-0.54166666666424135</v>
      </c>
      <c r="BH257" t="str">
        <f t="shared" si="11"/>
        <v>COMPLY</v>
      </c>
      <c r="BI257" t="str">
        <f>VLOOKUP(H257,Sheet2!$A$1:$B$270,2,FALSE)</f>
        <v>GRESIK</v>
      </c>
    </row>
    <row r="258" spans="1:61">
      <c r="A258">
        <v>257</v>
      </c>
      <c r="B258">
        <v>1002527381</v>
      </c>
      <c r="C258">
        <v>3</v>
      </c>
      <c r="D258" t="s">
        <v>38</v>
      </c>
      <c r="E258">
        <v>5</v>
      </c>
      <c r="F258" t="s">
        <v>92</v>
      </c>
      <c r="G258" t="s">
        <v>94</v>
      </c>
      <c r="H258" t="s">
        <v>476</v>
      </c>
      <c r="I258" t="s">
        <v>213</v>
      </c>
      <c r="J258" t="s">
        <v>214</v>
      </c>
      <c r="K258" t="s">
        <v>149</v>
      </c>
      <c r="L258" t="s">
        <v>215</v>
      </c>
      <c r="M258" t="s">
        <v>76</v>
      </c>
      <c r="N258" t="s">
        <v>216</v>
      </c>
      <c r="O258" s="57">
        <v>46248.753425925926</v>
      </c>
      <c r="P258" s="57">
        <v>46249.812037037038</v>
      </c>
      <c r="Q258">
        <v>69366422</v>
      </c>
      <c r="S258">
        <v>152634206789</v>
      </c>
      <c r="T258" t="s">
        <v>10499</v>
      </c>
      <c r="U258" t="s">
        <v>10500</v>
      </c>
      <c r="V258" t="s">
        <v>10501</v>
      </c>
      <c r="Z258">
        <v>111.269561361231</v>
      </c>
      <c r="AA258">
        <v>-7.4724022591024601</v>
      </c>
      <c r="AB258" t="s">
        <v>10502</v>
      </c>
      <c r="AC258" t="s">
        <v>237</v>
      </c>
      <c r="AL258" t="s">
        <v>218</v>
      </c>
      <c r="AM258" t="s">
        <v>10503</v>
      </c>
      <c r="AN258" t="s">
        <v>6</v>
      </c>
      <c r="AO258" t="s">
        <v>9794</v>
      </c>
      <c r="AP258" s="57">
        <v>46249.625</v>
      </c>
      <c r="AR258" t="s">
        <v>219</v>
      </c>
      <c r="AS258" t="s">
        <v>476</v>
      </c>
      <c r="AT258" t="s">
        <v>231</v>
      </c>
      <c r="AU258">
        <v>20260815</v>
      </c>
      <c r="AV258" t="s">
        <v>222</v>
      </c>
      <c r="AW258" t="s">
        <v>943</v>
      </c>
      <c r="AX258" t="s">
        <v>223</v>
      </c>
      <c r="BA258" s="57">
        <v>46249.625</v>
      </c>
      <c r="BB258" t="s">
        <v>10503</v>
      </c>
      <c r="BC258">
        <v>2026</v>
      </c>
      <c r="BD258">
        <v>8</v>
      </c>
      <c r="BE258">
        <v>15</v>
      </c>
      <c r="BF258" s="6">
        <f t="shared" si="9"/>
        <v>46249</v>
      </c>
      <c r="BG258">
        <f t="shared" si="10"/>
        <v>-0.625</v>
      </c>
      <c r="BH258" t="str">
        <f t="shared" si="11"/>
        <v>COMPLY</v>
      </c>
      <c r="BI258" t="str">
        <f>VLOOKUP(H258,Sheet2!$A$1:$B$270,2,FALSE)</f>
        <v>MADIUN</v>
      </c>
    </row>
    <row r="259" spans="1:61">
      <c r="A259">
        <v>258</v>
      </c>
      <c r="B259">
        <v>1002512828</v>
      </c>
      <c r="C259">
        <v>3</v>
      </c>
      <c r="D259" t="s">
        <v>59</v>
      </c>
      <c r="E259">
        <v>4</v>
      </c>
      <c r="F259" t="s">
        <v>567</v>
      </c>
      <c r="G259" t="s">
        <v>906</v>
      </c>
      <c r="H259" t="s">
        <v>920</v>
      </c>
      <c r="I259" t="s">
        <v>213</v>
      </c>
      <c r="J259" t="s">
        <v>214</v>
      </c>
      <c r="K259" t="s">
        <v>149</v>
      </c>
      <c r="M259" t="s">
        <v>1039</v>
      </c>
      <c r="N259" t="s">
        <v>216</v>
      </c>
      <c r="O259" s="57">
        <v>46240.631041666667</v>
      </c>
      <c r="P259" s="57">
        <v>46241.589606481481</v>
      </c>
      <c r="Q259">
        <v>69360136</v>
      </c>
      <c r="S259">
        <v>146136130072</v>
      </c>
      <c r="T259" t="s">
        <v>1494</v>
      </c>
      <c r="Z259">
        <v>110.198357732925</v>
      </c>
      <c r="AA259">
        <v>-7.6770766758013904</v>
      </c>
      <c r="AB259" t="s">
        <v>1497</v>
      </c>
      <c r="AC259" t="s">
        <v>291</v>
      </c>
      <c r="AO259" s="57">
        <v>46181.642870370371</v>
      </c>
      <c r="AS259" t="s">
        <v>920</v>
      </c>
      <c r="AT259" t="s">
        <v>231</v>
      </c>
      <c r="AV259" t="s">
        <v>1039</v>
      </c>
      <c r="AW259" t="s">
        <v>582</v>
      </c>
      <c r="AX259" t="s">
        <v>223</v>
      </c>
      <c r="BF259" s="6" t="e">
        <f t="shared" ref="BF259:BF322" si="12">DATE(BC259,BD259,BE259)</f>
        <v>#NUM!</v>
      </c>
      <c r="BG259" t="e">
        <f t="shared" ref="BG259:BG322" si="13">BF259-BA259</f>
        <v>#NUM!</v>
      </c>
      <c r="BH259" t="e">
        <f t="shared" ref="BH259:BH322" si="14">IF(BG259=1,"COMPLY",IF(BG259&lt;1,"COMPLY","NOT COMPLY"))</f>
        <v>#NUM!</v>
      </c>
      <c r="BI259" t="e">
        <f>VLOOKUP(H259,Sheet2!$A$1:$B$270,2,FALSE)</f>
        <v>#N/A</v>
      </c>
    </row>
    <row r="260" spans="1:61">
      <c r="A260">
        <v>259</v>
      </c>
      <c r="B260">
        <v>1002508433</v>
      </c>
      <c r="C260">
        <v>3</v>
      </c>
      <c r="D260" t="s">
        <v>38</v>
      </c>
      <c r="E260">
        <v>5</v>
      </c>
      <c r="F260" t="s">
        <v>250</v>
      </c>
      <c r="G260" t="s">
        <v>91</v>
      </c>
      <c r="H260" t="s">
        <v>408</v>
      </c>
      <c r="I260" t="s">
        <v>213</v>
      </c>
      <c r="J260" t="s">
        <v>214</v>
      </c>
      <c r="K260" t="s">
        <v>149</v>
      </c>
      <c r="M260" t="s">
        <v>76</v>
      </c>
      <c r="N260" t="s">
        <v>608</v>
      </c>
      <c r="O260" s="57">
        <v>46238.587361111109</v>
      </c>
      <c r="P260" s="57">
        <v>46239.848032407404</v>
      </c>
      <c r="Q260">
        <v>69358337</v>
      </c>
      <c r="S260">
        <v>152718219088</v>
      </c>
      <c r="T260" t="s">
        <v>1679</v>
      </c>
      <c r="U260" t="s">
        <v>1680</v>
      </c>
      <c r="V260" t="s">
        <v>2412</v>
      </c>
      <c r="Z260">
        <v>112.5413346</v>
      </c>
      <c r="AA260">
        <v>-8.1912453000000003</v>
      </c>
      <c r="AB260" t="s">
        <v>2413</v>
      </c>
      <c r="AC260" t="s">
        <v>291</v>
      </c>
      <c r="AL260" t="s">
        <v>218</v>
      </c>
      <c r="AM260" t="s">
        <v>2414</v>
      </c>
      <c r="AN260" t="s">
        <v>6</v>
      </c>
      <c r="AO260" s="57">
        <v>46120.590613425928</v>
      </c>
      <c r="AP260" s="57">
        <v>46239.541666666664</v>
      </c>
      <c r="AR260" t="s">
        <v>219</v>
      </c>
      <c r="AS260" t="s">
        <v>408</v>
      </c>
      <c r="AT260" t="s">
        <v>231</v>
      </c>
      <c r="AU260">
        <v>20260805</v>
      </c>
      <c r="AV260" t="s">
        <v>222</v>
      </c>
      <c r="AW260" t="s">
        <v>561</v>
      </c>
      <c r="AX260" t="s">
        <v>223</v>
      </c>
      <c r="BA260" s="57">
        <v>46239.541666666664</v>
      </c>
      <c r="BB260" t="s">
        <v>2414</v>
      </c>
      <c r="BC260">
        <v>2026</v>
      </c>
      <c r="BD260">
        <v>8</v>
      </c>
      <c r="BE260">
        <v>5</v>
      </c>
      <c r="BF260" s="6">
        <f t="shared" si="12"/>
        <v>46239</v>
      </c>
      <c r="BG260">
        <f t="shared" si="13"/>
        <v>-0.54166666666424135</v>
      </c>
      <c r="BH260" t="str">
        <f t="shared" si="14"/>
        <v>COMPLY</v>
      </c>
      <c r="BI260" t="str">
        <f>VLOOKUP(H260,Sheet2!$A$1:$B$270,2,FALSE)</f>
        <v>MALANG</v>
      </c>
    </row>
    <row r="261" spans="1:61">
      <c r="A261">
        <v>260</v>
      </c>
      <c r="B261">
        <v>1002521342</v>
      </c>
      <c r="C261">
        <v>3</v>
      </c>
      <c r="D261" t="s">
        <v>38</v>
      </c>
      <c r="E261">
        <v>5</v>
      </c>
      <c r="F261" t="s">
        <v>90</v>
      </c>
      <c r="G261" t="s">
        <v>90</v>
      </c>
      <c r="H261" t="s">
        <v>354</v>
      </c>
      <c r="I261" t="s">
        <v>213</v>
      </c>
      <c r="J261" t="s">
        <v>214</v>
      </c>
      <c r="K261" t="s">
        <v>149</v>
      </c>
      <c r="M261" t="s">
        <v>76</v>
      </c>
      <c r="N261" t="s">
        <v>216</v>
      </c>
      <c r="O261" s="57">
        <v>46246.383750000001</v>
      </c>
      <c r="P261" s="57">
        <v>46248.758715277778</v>
      </c>
      <c r="Q261">
        <v>69363842</v>
      </c>
      <c r="S261">
        <v>152639219488</v>
      </c>
      <c r="T261" t="s">
        <v>8081</v>
      </c>
      <c r="U261" t="s">
        <v>8082</v>
      </c>
      <c r="V261" t="s">
        <v>8995</v>
      </c>
      <c r="Z261">
        <v>112.1815283</v>
      </c>
      <c r="AA261">
        <v>-7.7552979999999998</v>
      </c>
      <c r="AB261" t="s">
        <v>8083</v>
      </c>
      <c r="AC261" t="s">
        <v>230</v>
      </c>
      <c r="AL261" t="s">
        <v>218</v>
      </c>
      <c r="AM261" t="s">
        <v>8996</v>
      </c>
      <c r="AN261" t="s">
        <v>6</v>
      </c>
      <c r="AO261" s="57">
        <v>46364.403136574074</v>
      </c>
      <c r="AP261" s="57">
        <v>46248.333333333336</v>
      </c>
      <c r="AR261" t="s">
        <v>219</v>
      </c>
      <c r="AS261" t="s">
        <v>354</v>
      </c>
      <c r="AT261" t="s">
        <v>231</v>
      </c>
      <c r="AU261">
        <v>20260814</v>
      </c>
      <c r="AV261" t="s">
        <v>222</v>
      </c>
      <c r="AW261" t="s">
        <v>562</v>
      </c>
      <c r="AX261" t="s">
        <v>223</v>
      </c>
      <c r="BA261" s="57">
        <v>46248.333333333336</v>
      </c>
      <c r="BB261" t="s">
        <v>8996</v>
      </c>
      <c r="BC261">
        <v>2026</v>
      </c>
      <c r="BD261">
        <v>8</v>
      </c>
      <c r="BE261">
        <v>14</v>
      </c>
      <c r="BF261" s="6">
        <f t="shared" si="12"/>
        <v>46248</v>
      </c>
      <c r="BG261">
        <f t="shared" si="13"/>
        <v>-0.33333333333575865</v>
      </c>
      <c r="BH261" t="str">
        <f t="shared" si="14"/>
        <v>COMPLY</v>
      </c>
      <c r="BI261" t="str">
        <f>VLOOKUP(H261,Sheet2!$A$1:$B$270,2,FALSE)</f>
        <v>KEDIRI</v>
      </c>
    </row>
    <row r="262" spans="1:61">
      <c r="A262">
        <v>261</v>
      </c>
      <c r="B262">
        <v>1002509301</v>
      </c>
      <c r="C262">
        <v>3</v>
      </c>
      <c r="D262" t="s">
        <v>51</v>
      </c>
      <c r="E262">
        <v>4</v>
      </c>
      <c r="F262" t="s">
        <v>273</v>
      </c>
      <c r="G262" t="s">
        <v>273</v>
      </c>
      <c r="H262" t="s">
        <v>946</v>
      </c>
      <c r="I262" t="s">
        <v>213</v>
      </c>
      <c r="J262" t="s">
        <v>214</v>
      </c>
      <c r="K262" t="s">
        <v>149</v>
      </c>
      <c r="L262" t="s">
        <v>215</v>
      </c>
      <c r="M262" t="s">
        <v>76</v>
      </c>
      <c r="N262" t="s">
        <v>216</v>
      </c>
      <c r="O262" s="57">
        <v>46238.707592592589</v>
      </c>
      <c r="P262" s="57">
        <v>46240.532881944448</v>
      </c>
      <c r="Q262">
        <v>69358606</v>
      </c>
      <c r="S262">
        <v>142401145967</v>
      </c>
      <c r="T262" t="s">
        <v>2424</v>
      </c>
      <c r="U262" t="s">
        <v>2425</v>
      </c>
      <c r="V262" t="s">
        <v>2426</v>
      </c>
      <c r="Z262">
        <v>110.784807</v>
      </c>
      <c r="AA262">
        <v>-6.8597159999999997</v>
      </c>
      <c r="AB262" t="s">
        <v>2427</v>
      </c>
      <c r="AC262" t="s">
        <v>237</v>
      </c>
      <c r="AL262" t="s">
        <v>218</v>
      </c>
      <c r="AM262" t="s">
        <v>2428</v>
      </c>
      <c r="AN262" t="s">
        <v>6</v>
      </c>
      <c r="AO262" s="57">
        <v>46120.71539351852</v>
      </c>
      <c r="AP262" s="57">
        <v>46239.541666666664</v>
      </c>
      <c r="AR262" t="s">
        <v>219</v>
      </c>
      <c r="AS262" t="s">
        <v>946</v>
      </c>
      <c r="AT262" t="s">
        <v>231</v>
      </c>
      <c r="AU262">
        <v>20260806</v>
      </c>
      <c r="AV262" t="s">
        <v>222</v>
      </c>
      <c r="AW262" t="s">
        <v>1024</v>
      </c>
      <c r="AX262" t="s">
        <v>223</v>
      </c>
      <c r="BA262" s="57">
        <v>46239.541666666664</v>
      </c>
      <c r="BB262" t="s">
        <v>2428</v>
      </c>
      <c r="BC262">
        <v>2026</v>
      </c>
      <c r="BD262">
        <v>8</v>
      </c>
      <c r="BE262">
        <v>6</v>
      </c>
      <c r="BF262" s="6">
        <f t="shared" si="12"/>
        <v>46240</v>
      </c>
      <c r="BG262">
        <f t="shared" si="13"/>
        <v>0.45833333333575865</v>
      </c>
      <c r="BH262" t="str">
        <f t="shared" si="14"/>
        <v>COMPLY</v>
      </c>
      <c r="BI262" t="e">
        <f>VLOOKUP(H262,Sheet2!$A$1:$B$270,2,FALSE)</f>
        <v>#N/A</v>
      </c>
    </row>
    <row r="263" spans="1:61">
      <c r="A263">
        <v>262</v>
      </c>
      <c r="B263">
        <v>1002521227</v>
      </c>
      <c r="C263">
        <v>3</v>
      </c>
      <c r="D263" t="s">
        <v>45</v>
      </c>
      <c r="E263">
        <v>5</v>
      </c>
      <c r="F263" t="s">
        <v>113</v>
      </c>
      <c r="G263" t="s">
        <v>117</v>
      </c>
      <c r="H263" t="s">
        <v>421</v>
      </c>
      <c r="I263" t="s">
        <v>213</v>
      </c>
      <c r="J263" t="s">
        <v>214</v>
      </c>
      <c r="K263" t="s">
        <v>149</v>
      </c>
      <c r="M263" t="s">
        <v>258</v>
      </c>
      <c r="N263" t="s">
        <v>216</v>
      </c>
      <c r="O263" s="57">
        <v>46246.356435185182</v>
      </c>
      <c r="P263" s="57">
        <v>46252.523460648146</v>
      </c>
      <c r="Q263">
        <v>69363796</v>
      </c>
      <c r="S263">
        <v>172509796493</v>
      </c>
      <c r="T263" t="s">
        <v>8084</v>
      </c>
      <c r="U263" t="s">
        <v>8085</v>
      </c>
      <c r="V263" t="s">
        <v>8997</v>
      </c>
      <c r="Z263">
        <v>123.1819898</v>
      </c>
      <c r="AA263">
        <v>-8.3742459</v>
      </c>
      <c r="AB263" t="s">
        <v>8086</v>
      </c>
      <c r="AC263" t="s">
        <v>230</v>
      </c>
      <c r="AL263" t="s">
        <v>218</v>
      </c>
      <c r="AM263" t="s">
        <v>8998</v>
      </c>
      <c r="AN263" t="s">
        <v>6</v>
      </c>
      <c r="AO263" s="57">
        <v>46364.361018518517</v>
      </c>
      <c r="AP263" s="57">
        <v>46248.541666666664</v>
      </c>
      <c r="AR263" t="s">
        <v>259</v>
      </c>
      <c r="AS263" t="s">
        <v>421</v>
      </c>
      <c r="AT263" t="s">
        <v>231</v>
      </c>
      <c r="AV263" t="s">
        <v>260</v>
      </c>
      <c r="AW263" t="s">
        <v>561</v>
      </c>
      <c r="AX263" t="s">
        <v>223</v>
      </c>
      <c r="BA263" s="57">
        <v>46248.541666666664</v>
      </c>
      <c r="BB263" t="s">
        <v>8998</v>
      </c>
      <c r="BF263" s="6" t="e">
        <f t="shared" si="12"/>
        <v>#NUM!</v>
      </c>
      <c r="BG263" t="e">
        <f t="shared" si="13"/>
        <v>#NUM!</v>
      </c>
      <c r="BH263" t="e">
        <f t="shared" si="14"/>
        <v>#NUM!</v>
      </c>
      <c r="BI263" t="str">
        <f>VLOOKUP(H263,Sheet2!$A$1:$B$270,2,FALSE)</f>
        <v>MAUMERE</v>
      </c>
    </row>
    <row r="264" spans="1:61">
      <c r="A264">
        <v>263</v>
      </c>
      <c r="B264">
        <v>1002516129</v>
      </c>
      <c r="C264">
        <v>3</v>
      </c>
      <c r="D264" t="s">
        <v>38</v>
      </c>
      <c r="E264">
        <v>5</v>
      </c>
      <c r="F264" t="s">
        <v>250</v>
      </c>
      <c r="G264" t="s">
        <v>87</v>
      </c>
      <c r="H264" t="s">
        <v>251</v>
      </c>
      <c r="I264" t="s">
        <v>213</v>
      </c>
      <c r="J264" t="s">
        <v>214</v>
      </c>
      <c r="K264" t="s">
        <v>149</v>
      </c>
      <c r="L264" t="s">
        <v>215</v>
      </c>
      <c r="M264" t="s">
        <v>76</v>
      </c>
      <c r="N264" t="s">
        <v>216</v>
      </c>
      <c r="O264" s="57">
        <v>46242.666643518518</v>
      </c>
      <c r="P264" s="57">
        <v>46243.821377314816</v>
      </c>
      <c r="Q264">
        <v>69361583</v>
      </c>
      <c r="S264">
        <v>152702231257</v>
      </c>
      <c r="T264" t="s">
        <v>5107</v>
      </c>
      <c r="U264" t="s">
        <v>5108</v>
      </c>
      <c r="V264" t="s">
        <v>5109</v>
      </c>
      <c r="Z264">
        <v>112.64988719999999</v>
      </c>
      <c r="AA264">
        <v>-7.9352736999999998</v>
      </c>
      <c r="AB264" t="s">
        <v>5110</v>
      </c>
      <c r="AC264" t="s">
        <v>237</v>
      </c>
      <c r="AL264" t="s">
        <v>218</v>
      </c>
      <c r="AM264" t="s">
        <v>5111</v>
      </c>
      <c r="AN264" t="s">
        <v>6</v>
      </c>
      <c r="AO264" s="57">
        <v>46242.673530092594</v>
      </c>
      <c r="AP264" s="57">
        <v>46244.333333333336</v>
      </c>
      <c r="AR264" t="s">
        <v>219</v>
      </c>
      <c r="AS264" t="s">
        <v>251</v>
      </c>
      <c r="AT264" t="s">
        <v>231</v>
      </c>
      <c r="AU264">
        <v>20260809</v>
      </c>
      <c r="AV264" t="s">
        <v>222</v>
      </c>
      <c r="AW264" t="s">
        <v>1010</v>
      </c>
      <c r="AX264" t="s">
        <v>223</v>
      </c>
      <c r="BA264" s="57">
        <v>46244.333333333336</v>
      </c>
      <c r="BB264" t="s">
        <v>5111</v>
      </c>
      <c r="BC264">
        <v>2026</v>
      </c>
      <c r="BD264">
        <v>8</v>
      </c>
      <c r="BE264">
        <v>9</v>
      </c>
      <c r="BF264" s="6">
        <f t="shared" si="12"/>
        <v>46243</v>
      </c>
      <c r="BG264">
        <f t="shared" si="13"/>
        <v>-1.3333333333357587</v>
      </c>
      <c r="BH264" t="str">
        <f t="shared" si="14"/>
        <v>COMPLY</v>
      </c>
      <c r="BI264" t="str">
        <f>VLOOKUP(H264,Sheet2!$A$1:$B$270,2,FALSE)</f>
        <v>BATU</v>
      </c>
    </row>
    <row r="265" spans="1:61">
      <c r="A265">
        <v>264</v>
      </c>
      <c r="B265">
        <v>1002510406</v>
      </c>
      <c r="C265">
        <v>3</v>
      </c>
      <c r="D265" t="s">
        <v>34</v>
      </c>
      <c r="E265">
        <v>5</v>
      </c>
      <c r="F265" t="s">
        <v>573</v>
      </c>
      <c r="G265" t="s">
        <v>84</v>
      </c>
      <c r="H265" t="s">
        <v>253</v>
      </c>
      <c r="I265" t="s">
        <v>213</v>
      </c>
      <c r="J265" t="s">
        <v>214</v>
      </c>
      <c r="K265" t="s">
        <v>149</v>
      </c>
      <c r="L265" t="s">
        <v>215</v>
      </c>
      <c r="M265" t="s">
        <v>76</v>
      </c>
      <c r="N265" t="s">
        <v>216</v>
      </c>
      <c r="O265" s="57">
        <v>46239.526354166665</v>
      </c>
      <c r="P265" s="57">
        <v>46240.642280092594</v>
      </c>
      <c r="Q265">
        <v>69359104</v>
      </c>
      <c r="S265">
        <v>172425707865</v>
      </c>
      <c r="T265" t="s">
        <v>2452</v>
      </c>
      <c r="U265" t="s">
        <v>2453</v>
      </c>
      <c r="V265" t="s">
        <v>2454</v>
      </c>
      <c r="Z265">
        <v>114.7615686</v>
      </c>
      <c r="AA265">
        <v>-8.1823882999999995</v>
      </c>
      <c r="AB265" t="s">
        <v>2455</v>
      </c>
      <c r="AC265" t="s">
        <v>217</v>
      </c>
      <c r="AL265" t="s">
        <v>218</v>
      </c>
      <c r="AM265" t="s">
        <v>2456</v>
      </c>
      <c r="AN265" t="s">
        <v>6</v>
      </c>
      <c r="AO265" s="57">
        <v>46150.528032407405</v>
      </c>
      <c r="AP265" s="57">
        <v>46240.541666666664</v>
      </c>
      <c r="AR265" t="s">
        <v>219</v>
      </c>
      <c r="AS265" t="s">
        <v>253</v>
      </c>
      <c r="AT265" t="s">
        <v>231</v>
      </c>
      <c r="AU265">
        <v>20260806</v>
      </c>
      <c r="AV265" t="s">
        <v>222</v>
      </c>
      <c r="AW265" t="s">
        <v>1015</v>
      </c>
      <c r="AX265" t="s">
        <v>223</v>
      </c>
      <c r="BA265" s="57">
        <v>46240.541666666664</v>
      </c>
      <c r="BB265" t="s">
        <v>2456</v>
      </c>
      <c r="BC265">
        <v>2026</v>
      </c>
      <c r="BD265">
        <v>8</v>
      </c>
      <c r="BE265">
        <v>6</v>
      </c>
      <c r="BF265" s="6">
        <f t="shared" si="12"/>
        <v>46240</v>
      </c>
      <c r="BG265">
        <f t="shared" si="13"/>
        <v>-0.54166666666424135</v>
      </c>
      <c r="BH265" t="str">
        <f t="shared" si="14"/>
        <v>COMPLY</v>
      </c>
      <c r="BI265" t="str">
        <f>VLOOKUP(H265,Sheet2!$A$1:$B$270,2,FALSE)</f>
        <v>SINGARAJA</v>
      </c>
    </row>
    <row r="266" spans="1:61">
      <c r="A266">
        <v>265</v>
      </c>
      <c r="B266">
        <v>1002506658</v>
      </c>
      <c r="C266">
        <v>3</v>
      </c>
      <c r="D266" t="s">
        <v>55</v>
      </c>
      <c r="E266">
        <v>5</v>
      </c>
      <c r="F266" t="s">
        <v>228</v>
      </c>
      <c r="G266" t="s">
        <v>121</v>
      </c>
      <c r="H266" t="s">
        <v>387</v>
      </c>
      <c r="I266" t="s">
        <v>213</v>
      </c>
      <c r="J266" t="s">
        <v>214</v>
      </c>
      <c r="K266" t="s">
        <v>149</v>
      </c>
      <c r="M266" t="s">
        <v>76</v>
      </c>
      <c r="N266" t="s">
        <v>216</v>
      </c>
      <c r="O266" s="57">
        <v>46237.885833333334</v>
      </c>
      <c r="P266" s="57">
        <v>46240.736701388887</v>
      </c>
      <c r="Q266">
        <v>69357867</v>
      </c>
      <c r="S266">
        <v>152435221684</v>
      </c>
      <c r="T266" t="s">
        <v>2472</v>
      </c>
      <c r="U266" t="s">
        <v>2473</v>
      </c>
      <c r="V266" t="s">
        <v>2474</v>
      </c>
      <c r="Z266">
        <v>112.74365570000001</v>
      </c>
      <c r="AA266">
        <v>-7.0345336999999999</v>
      </c>
      <c r="AB266" t="s">
        <v>2475</v>
      </c>
      <c r="AC266" t="s">
        <v>230</v>
      </c>
      <c r="AL266" t="s">
        <v>218</v>
      </c>
      <c r="AM266" t="s">
        <v>2476</v>
      </c>
      <c r="AN266" t="s">
        <v>6</v>
      </c>
      <c r="AO266" s="57">
        <v>46089.89261574074</v>
      </c>
      <c r="AP266" s="57">
        <v>46239.541666666664</v>
      </c>
      <c r="AR266" t="s">
        <v>219</v>
      </c>
      <c r="AS266" t="s">
        <v>387</v>
      </c>
      <c r="AT266" t="s">
        <v>231</v>
      </c>
      <c r="AU266">
        <v>20260806</v>
      </c>
      <c r="AV266" t="s">
        <v>222</v>
      </c>
      <c r="AW266" t="s">
        <v>562</v>
      </c>
      <c r="AX266" t="s">
        <v>223</v>
      </c>
      <c r="BA266" s="57">
        <v>46239.541666666664</v>
      </c>
      <c r="BB266" t="s">
        <v>2476</v>
      </c>
      <c r="BC266">
        <v>2026</v>
      </c>
      <c r="BD266">
        <v>8</v>
      </c>
      <c r="BE266">
        <v>6</v>
      </c>
      <c r="BF266" s="6">
        <f t="shared" si="12"/>
        <v>46240</v>
      </c>
      <c r="BG266">
        <f t="shared" si="13"/>
        <v>0.45833333333575865</v>
      </c>
      <c r="BH266" t="str">
        <f t="shared" si="14"/>
        <v>COMPLY</v>
      </c>
      <c r="BI266" t="str">
        <f>VLOOKUP(H266,Sheet2!$A$1:$B$270,2,FALSE)</f>
        <v>MADURA</v>
      </c>
    </row>
    <row r="267" spans="1:61">
      <c r="A267">
        <v>266</v>
      </c>
      <c r="B267">
        <v>1002519501</v>
      </c>
      <c r="C267">
        <v>3</v>
      </c>
      <c r="D267" t="s">
        <v>49</v>
      </c>
      <c r="E267">
        <v>4</v>
      </c>
      <c r="F267" t="s">
        <v>252</v>
      </c>
      <c r="G267" t="s">
        <v>553</v>
      </c>
      <c r="H267" t="s">
        <v>559</v>
      </c>
      <c r="I267" t="s">
        <v>213</v>
      </c>
      <c r="J267" t="s">
        <v>214</v>
      </c>
      <c r="K267" t="s">
        <v>149</v>
      </c>
      <c r="L267" t="s">
        <v>215</v>
      </c>
      <c r="M267" t="s">
        <v>76</v>
      </c>
      <c r="N267" t="s">
        <v>216</v>
      </c>
      <c r="O267" s="57">
        <v>46245.472881944443</v>
      </c>
      <c r="P267" s="57">
        <v>46246.616828703707</v>
      </c>
      <c r="Q267">
        <v>69363150</v>
      </c>
      <c r="S267">
        <v>146281108013</v>
      </c>
      <c r="T267" t="s">
        <v>7173</v>
      </c>
      <c r="U267" t="s">
        <v>7174</v>
      </c>
      <c r="V267" t="s">
        <v>7175</v>
      </c>
      <c r="Z267">
        <v>108.997394</v>
      </c>
      <c r="AA267">
        <v>-7.22478</v>
      </c>
      <c r="AB267" t="s">
        <v>7176</v>
      </c>
      <c r="AC267" t="s">
        <v>237</v>
      </c>
      <c r="AL267" t="s">
        <v>218</v>
      </c>
      <c r="AM267" t="s">
        <v>6363</v>
      </c>
      <c r="AN267" t="s">
        <v>6</v>
      </c>
      <c r="AO267" s="57">
        <v>46334.486145833333</v>
      </c>
      <c r="AP267" s="57">
        <v>46246.333333333336</v>
      </c>
      <c r="AR267" t="s">
        <v>219</v>
      </c>
      <c r="AS267" t="s">
        <v>559</v>
      </c>
      <c r="AT267" t="s">
        <v>231</v>
      </c>
      <c r="AU267">
        <v>20260812</v>
      </c>
      <c r="AV267" t="s">
        <v>222</v>
      </c>
      <c r="AW267" t="s">
        <v>1010</v>
      </c>
      <c r="AX267" t="s">
        <v>223</v>
      </c>
      <c r="BA267" s="57">
        <v>46246.333333333336</v>
      </c>
      <c r="BB267" t="s">
        <v>6363</v>
      </c>
      <c r="BC267">
        <v>2026</v>
      </c>
      <c r="BD267">
        <v>8</v>
      </c>
      <c r="BE267">
        <v>12</v>
      </c>
      <c r="BF267" s="6">
        <f t="shared" si="12"/>
        <v>46246</v>
      </c>
      <c r="BG267">
        <f t="shared" si="13"/>
        <v>-0.33333333333575865</v>
      </c>
      <c r="BH267" t="str">
        <f t="shared" si="14"/>
        <v>COMPLY</v>
      </c>
      <c r="BI267" t="e">
        <f>VLOOKUP(H267,Sheet2!$A$1:$B$270,2,FALSE)</f>
        <v>#N/A</v>
      </c>
    </row>
    <row r="268" spans="1:61">
      <c r="A268">
        <v>267</v>
      </c>
      <c r="B268">
        <v>1002511444</v>
      </c>
      <c r="C268">
        <v>3</v>
      </c>
      <c r="D268" t="s">
        <v>55</v>
      </c>
      <c r="E268">
        <v>5</v>
      </c>
      <c r="F268" t="s">
        <v>228</v>
      </c>
      <c r="G268" t="s">
        <v>127</v>
      </c>
      <c r="H268" t="s">
        <v>229</v>
      </c>
      <c r="I268" t="s">
        <v>213</v>
      </c>
      <c r="J268" t="s">
        <v>214</v>
      </c>
      <c r="K268" t="s">
        <v>149</v>
      </c>
      <c r="M268" t="s">
        <v>236</v>
      </c>
      <c r="N268" t="s">
        <v>216</v>
      </c>
      <c r="O268" s="57">
        <v>46240.35365740741</v>
      </c>
      <c r="P268" s="57">
        <v>46240.826481481483</v>
      </c>
      <c r="Q268">
        <v>69359542</v>
      </c>
      <c r="S268">
        <v>152426928006</v>
      </c>
      <c r="T268" t="s">
        <v>2477</v>
      </c>
      <c r="U268" t="s">
        <v>2478</v>
      </c>
      <c r="Z268">
        <v>113.54713940000001</v>
      </c>
      <c r="AA268">
        <v>-7.0915764000000001</v>
      </c>
      <c r="AB268" t="s">
        <v>2479</v>
      </c>
      <c r="AC268" t="s">
        <v>230</v>
      </c>
      <c r="AO268" s="57">
        <v>46181.361018518517</v>
      </c>
      <c r="AR268" t="s">
        <v>312</v>
      </c>
      <c r="AS268" t="s">
        <v>229</v>
      </c>
      <c r="AT268" t="s">
        <v>221</v>
      </c>
      <c r="AV268" t="s">
        <v>1089</v>
      </c>
      <c r="AW268" t="s">
        <v>562</v>
      </c>
      <c r="AX268" t="s">
        <v>223</v>
      </c>
      <c r="BF268" s="6" t="e">
        <f t="shared" si="12"/>
        <v>#NUM!</v>
      </c>
      <c r="BG268" t="e">
        <f t="shared" si="13"/>
        <v>#NUM!</v>
      </c>
      <c r="BH268" t="e">
        <f t="shared" si="14"/>
        <v>#NUM!</v>
      </c>
      <c r="BI268" t="str">
        <f>VLOOKUP(H268,Sheet2!$A$1:$B$270,2,FALSE)</f>
        <v>MADURA</v>
      </c>
    </row>
    <row r="269" spans="1:61">
      <c r="A269">
        <v>268</v>
      </c>
      <c r="B269">
        <v>1002518822</v>
      </c>
      <c r="C269">
        <v>3</v>
      </c>
      <c r="D269" t="s">
        <v>49</v>
      </c>
      <c r="E269">
        <v>4</v>
      </c>
      <c r="F269" t="s">
        <v>246</v>
      </c>
      <c r="G269" t="s">
        <v>247</v>
      </c>
      <c r="H269" t="s">
        <v>624</v>
      </c>
      <c r="I269" t="s">
        <v>213</v>
      </c>
      <c r="J269" t="s">
        <v>214</v>
      </c>
      <c r="K269" t="s">
        <v>149</v>
      </c>
      <c r="L269" t="s">
        <v>215</v>
      </c>
      <c r="M269" t="s">
        <v>76</v>
      </c>
      <c r="N269" t="s">
        <v>216</v>
      </c>
      <c r="O269" s="57">
        <v>46245.34579861111</v>
      </c>
      <c r="P269" s="57">
        <v>46245.569386574076</v>
      </c>
      <c r="Q269">
        <v>69362851</v>
      </c>
      <c r="S269">
        <v>143424113551</v>
      </c>
      <c r="T269" t="s">
        <v>7177</v>
      </c>
      <c r="U269" t="s">
        <v>7178</v>
      </c>
      <c r="V269" t="s">
        <v>7179</v>
      </c>
      <c r="Z269">
        <v>110.49829188734201</v>
      </c>
      <c r="AA269">
        <v>-6.9695528819055301</v>
      </c>
      <c r="AB269" t="s">
        <v>7180</v>
      </c>
      <c r="AC269" t="s">
        <v>217</v>
      </c>
      <c r="AL269" t="s">
        <v>218</v>
      </c>
      <c r="AM269" t="s">
        <v>7103</v>
      </c>
      <c r="AN269" t="s">
        <v>6</v>
      </c>
      <c r="AO269" s="57">
        <v>46334.361238425925</v>
      </c>
      <c r="AP269" s="57">
        <v>46246.333333333336</v>
      </c>
      <c r="AR269" t="s">
        <v>219</v>
      </c>
      <c r="AS269" t="s">
        <v>624</v>
      </c>
      <c r="AT269" t="s">
        <v>231</v>
      </c>
      <c r="AU269">
        <v>20260811</v>
      </c>
      <c r="AV269" t="s">
        <v>222</v>
      </c>
      <c r="AW269" t="s">
        <v>1012</v>
      </c>
      <c r="AX269" t="s">
        <v>223</v>
      </c>
      <c r="BA269" s="57">
        <v>46246.333333333336</v>
      </c>
      <c r="BB269" t="s">
        <v>7103</v>
      </c>
      <c r="BC269">
        <v>2026</v>
      </c>
      <c r="BD269">
        <v>8</v>
      </c>
      <c r="BE269">
        <v>11</v>
      </c>
      <c r="BF269" s="6">
        <f t="shared" si="12"/>
        <v>46245</v>
      </c>
      <c r="BG269">
        <f t="shared" si="13"/>
        <v>-1.3333333333357587</v>
      </c>
      <c r="BH269" t="str">
        <f t="shared" si="14"/>
        <v>COMPLY</v>
      </c>
      <c r="BI269" t="e">
        <f>VLOOKUP(H269,Sheet2!$A$1:$B$270,2,FALSE)</f>
        <v>#N/A</v>
      </c>
    </row>
    <row r="270" spans="1:61">
      <c r="A270">
        <v>269</v>
      </c>
      <c r="B270">
        <v>1002534712</v>
      </c>
      <c r="C270">
        <v>3</v>
      </c>
      <c r="D270" t="s">
        <v>38</v>
      </c>
      <c r="E270">
        <v>5</v>
      </c>
      <c r="F270" t="s">
        <v>250</v>
      </c>
      <c r="G270" t="s">
        <v>91</v>
      </c>
      <c r="H270" t="s">
        <v>433</v>
      </c>
      <c r="I270" t="s">
        <v>213</v>
      </c>
      <c r="J270" t="s">
        <v>214</v>
      </c>
      <c r="K270" t="s">
        <v>149</v>
      </c>
      <c r="L270" t="s">
        <v>215</v>
      </c>
      <c r="M270" t="s">
        <v>240</v>
      </c>
      <c r="N270" t="s">
        <v>216</v>
      </c>
      <c r="O270" s="57">
        <v>46252.799953703703</v>
      </c>
      <c r="P270" s="57">
        <v>46252.801493055558</v>
      </c>
      <c r="Q270">
        <v>69369527</v>
      </c>
      <c r="S270">
        <v>152713217484</v>
      </c>
      <c r="T270" t="s">
        <v>12949</v>
      </c>
      <c r="U270" t="s">
        <v>12950</v>
      </c>
      <c r="V270" t="s">
        <v>12951</v>
      </c>
      <c r="Z270">
        <v>112.66070689999999</v>
      </c>
      <c r="AA270">
        <v>-8.2221606999999999</v>
      </c>
      <c r="AB270" t="s">
        <v>12952</v>
      </c>
      <c r="AC270" t="s">
        <v>237</v>
      </c>
      <c r="AL270" t="s">
        <v>218</v>
      </c>
      <c r="AM270" t="s">
        <v>12953</v>
      </c>
      <c r="AN270" t="s">
        <v>6</v>
      </c>
      <c r="AO270" t="s">
        <v>12954</v>
      </c>
      <c r="AP270" s="57">
        <v>46254.333333333336</v>
      </c>
      <c r="AR270" t="s">
        <v>241</v>
      </c>
      <c r="AS270" t="s">
        <v>433</v>
      </c>
      <c r="AT270" t="s">
        <v>231</v>
      </c>
      <c r="AV270" t="s">
        <v>240</v>
      </c>
      <c r="AW270" t="s">
        <v>12955</v>
      </c>
      <c r="AX270" t="s">
        <v>223</v>
      </c>
      <c r="BA270" s="57">
        <v>46254.333333333336</v>
      </c>
      <c r="BB270" t="s">
        <v>12953</v>
      </c>
      <c r="BF270" s="6" t="e">
        <f t="shared" si="12"/>
        <v>#NUM!</v>
      </c>
      <c r="BG270" t="e">
        <f t="shared" si="13"/>
        <v>#NUM!</v>
      </c>
      <c r="BH270" t="e">
        <f t="shared" si="14"/>
        <v>#NUM!</v>
      </c>
      <c r="BI270" t="str">
        <f>VLOOKUP(H270,Sheet2!$A$1:$B$270,2,FALSE)</f>
        <v>MALANG</v>
      </c>
    </row>
    <row r="271" spans="1:61">
      <c r="A271">
        <v>270</v>
      </c>
      <c r="B271">
        <v>1002510414</v>
      </c>
      <c r="C271">
        <v>3</v>
      </c>
      <c r="D271" t="s">
        <v>55</v>
      </c>
      <c r="E271">
        <v>5</v>
      </c>
      <c r="F271" t="s">
        <v>228</v>
      </c>
      <c r="G271" t="s">
        <v>127</v>
      </c>
      <c r="H271" t="s">
        <v>229</v>
      </c>
      <c r="I271" t="s">
        <v>213</v>
      </c>
      <c r="J271" t="s">
        <v>214</v>
      </c>
      <c r="K271" t="s">
        <v>149</v>
      </c>
      <c r="L271" t="s">
        <v>215</v>
      </c>
      <c r="M271" t="s">
        <v>76</v>
      </c>
      <c r="N271" t="s">
        <v>216</v>
      </c>
      <c r="O271" s="57">
        <v>46239.53052083333</v>
      </c>
      <c r="P271" s="57">
        <v>46240.714548611111</v>
      </c>
      <c r="Q271">
        <v>69359084</v>
      </c>
      <c r="S271">
        <v>152426927995</v>
      </c>
      <c r="T271" t="s">
        <v>2480</v>
      </c>
      <c r="U271" t="s">
        <v>2481</v>
      </c>
      <c r="V271" t="s">
        <v>2482</v>
      </c>
      <c r="Z271">
        <v>113.53012</v>
      </c>
      <c r="AA271">
        <v>-7.19580999999999</v>
      </c>
      <c r="AB271" t="s">
        <v>2483</v>
      </c>
      <c r="AC271" t="s">
        <v>217</v>
      </c>
      <c r="AL271" t="s">
        <v>218</v>
      </c>
      <c r="AM271" t="s">
        <v>2156</v>
      </c>
      <c r="AN271" t="s">
        <v>6</v>
      </c>
      <c r="AO271" s="57">
        <v>46150.538576388892</v>
      </c>
      <c r="AP271" s="57">
        <v>46240.541666666664</v>
      </c>
      <c r="AR271" t="s">
        <v>219</v>
      </c>
      <c r="AS271" t="s">
        <v>229</v>
      </c>
      <c r="AT271" t="s">
        <v>231</v>
      </c>
      <c r="AU271">
        <v>20260806</v>
      </c>
      <c r="AV271" t="s">
        <v>222</v>
      </c>
      <c r="AW271" t="s">
        <v>1023</v>
      </c>
      <c r="AX271" t="s">
        <v>223</v>
      </c>
      <c r="BA271" s="57">
        <v>46240.541666666664</v>
      </c>
      <c r="BB271" t="s">
        <v>2156</v>
      </c>
      <c r="BC271">
        <v>2026</v>
      </c>
      <c r="BD271">
        <v>8</v>
      </c>
      <c r="BE271">
        <v>6</v>
      </c>
      <c r="BF271" s="6">
        <f t="shared" si="12"/>
        <v>46240</v>
      </c>
      <c r="BG271">
        <f t="shared" si="13"/>
        <v>-0.54166666666424135</v>
      </c>
      <c r="BH271" t="str">
        <f t="shared" si="14"/>
        <v>COMPLY</v>
      </c>
      <c r="BI271" t="str">
        <f>VLOOKUP(H271,Sheet2!$A$1:$B$270,2,FALSE)</f>
        <v>MADURA</v>
      </c>
    </row>
    <row r="272" spans="1:61">
      <c r="A272">
        <v>271</v>
      </c>
      <c r="B272">
        <v>1002519269</v>
      </c>
      <c r="C272">
        <v>3</v>
      </c>
      <c r="D272" t="s">
        <v>59</v>
      </c>
      <c r="E272">
        <v>4</v>
      </c>
      <c r="F272" t="s">
        <v>567</v>
      </c>
      <c r="G272" t="s">
        <v>906</v>
      </c>
      <c r="H272" t="s">
        <v>7181</v>
      </c>
      <c r="I272" t="s">
        <v>213</v>
      </c>
      <c r="J272" t="s">
        <v>214</v>
      </c>
      <c r="K272" t="s">
        <v>149</v>
      </c>
      <c r="M272" t="s">
        <v>76</v>
      </c>
      <c r="N272" t="s">
        <v>216</v>
      </c>
      <c r="O272" s="57">
        <v>46245.437071759261</v>
      </c>
      <c r="P272" s="57">
        <v>46247.448611111111</v>
      </c>
      <c r="Q272">
        <v>69363032</v>
      </c>
      <c r="S272">
        <v>146145120867</v>
      </c>
      <c r="T272" t="s">
        <v>7182</v>
      </c>
      <c r="U272" t="s">
        <v>7183</v>
      </c>
      <c r="V272" t="s">
        <v>7184</v>
      </c>
      <c r="Z272">
        <v>110.48525359999999</v>
      </c>
      <c r="AA272">
        <v>-7.7694368000000003</v>
      </c>
      <c r="AB272" t="s">
        <v>7185</v>
      </c>
      <c r="AC272" t="s">
        <v>290</v>
      </c>
      <c r="AL272" t="s">
        <v>218</v>
      </c>
      <c r="AM272" t="s">
        <v>7186</v>
      </c>
      <c r="AN272" t="s">
        <v>6</v>
      </c>
      <c r="AO272" s="57">
        <v>46334.444328703707</v>
      </c>
      <c r="AP272" s="57">
        <v>46246.625</v>
      </c>
      <c r="AR272" t="s">
        <v>219</v>
      </c>
      <c r="AS272" t="s">
        <v>7181</v>
      </c>
      <c r="AT272" t="s">
        <v>231</v>
      </c>
      <c r="AU272">
        <v>20260813</v>
      </c>
      <c r="AV272" t="s">
        <v>222</v>
      </c>
      <c r="AW272" t="s">
        <v>561</v>
      </c>
      <c r="AX272" t="s">
        <v>223</v>
      </c>
      <c r="BA272" s="57">
        <v>46246.625</v>
      </c>
      <c r="BB272" t="s">
        <v>7186</v>
      </c>
      <c r="BC272">
        <v>2026</v>
      </c>
      <c r="BD272">
        <v>8</v>
      </c>
      <c r="BE272">
        <v>13</v>
      </c>
      <c r="BF272" s="6">
        <f t="shared" si="12"/>
        <v>46247</v>
      </c>
      <c r="BG272">
        <f t="shared" si="13"/>
        <v>0.375</v>
      </c>
      <c r="BH272" t="str">
        <f t="shared" si="14"/>
        <v>COMPLY</v>
      </c>
      <c r="BI272" t="e">
        <f>VLOOKUP(H272,Sheet2!$A$1:$B$270,2,FALSE)</f>
        <v>#N/A</v>
      </c>
    </row>
    <row r="273" spans="1:61">
      <c r="A273">
        <v>272</v>
      </c>
      <c r="B273">
        <v>1002519803</v>
      </c>
      <c r="C273">
        <v>3</v>
      </c>
      <c r="D273" t="s">
        <v>49</v>
      </c>
      <c r="E273">
        <v>4</v>
      </c>
      <c r="F273" t="s">
        <v>252</v>
      </c>
      <c r="G273" t="s">
        <v>553</v>
      </c>
      <c r="H273" t="s">
        <v>559</v>
      </c>
      <c r="I273" t="s">
        <v>213</v>
      </c>
      <c r="J273" t="s">
        <v>214</v>
      </c>
      <c r="K273" t="s">
        <v>149</v>
      </c>
      <c r="L273" t="s">
        <v>215</v>
      </c>
      <c r="M273" t="s">
        <v>76</v>
      </c>
      <c r="N273" t="s">
        <v>216</v>
      </c>
      <c r="O273" s="57">
        <v>46245.547175925924</v>
      </c>
      <c r="P273" s="57">
        <v>46246.679837962962</v>
      </c>
      <c r="Q273">
        <v>69363263</v>
      </c>
      <c r="S273">
        <v>146281108014</v>
      </c>
      <c r="T273" t="s">
        <v>7187</v>
      </c>
      <c r="U273" t="s">
        <v>7188</v>
      </c>
      <c r="V273" t="s">
        <v>7189</v>
      </c>
      <c r="Z273">
        <v>108.9956207</v>
      </c>
      <c r="AA273">
        <v>-7.2115339000000001</v>
      </c>
      <c r="AB273" t="s">
        <v>7190</v>
      </c>
      <c r="AC273" t="s">
        <v>237</v>
      </c>
      <c r="AL273" t="s">
        <v>218</v>
      </c>
      <c r="AM273" t="s">
        <v>7191</v>
      </c>
      <c r="AN273" t="s">
        <v>6</v>
      </c>
      <c r="AO273" s="57">
        <v>46334.548819444448</v>
      </c>
      <c r="AP273" s="57">
        <v>46247.333333333336</v>
      </c>
      <c r="AR273" t="s">
        <v>219</v>
      </c>
      <c r="AS273" t="s">
        <v>559</v>
      </c>
      <c r="AT273" t="s">
        <v>231</v>
      </c>
      <c r="AU273">
        <v>20260812</v>
      </c>
      <c r="AV273" t="s">
        <v>222</v>
      </c>
      <c r="AW273" t="s">
        <v>1014</v>
      </c>
      <c r="AX273" t="s">
        <v>223</v>
      </c>
      <c r="BA273" s="57">
        <v>46247.333333333336</v>
      </c>
      <c r="BB273" t="s">
        <v>7191</v>
      </c>
      <c r="BC273">
        <v>2026</v>
      </c>
      <c r="BD273">
        <v>8</v>
      </c>
      <c r="BE273">
        <v>12</v>
      </c>
      <c r="BF273" s="6">
        <f t="shared" si="12"/>
        <v>46246</v>
      </c>
      <c r="BG273">
        <f t="shared" si="13"/>
        <v>-1.3333333333357587</v>
      </c>
      <c r="BH273" t="str">
        <f t="shared" si="14"/>
        <v>COMPLY</v>
      </c>
      <c r="BI273" t="e">
        <f>VLOOKUP(H273,Sheet2!$A$1:$B$270,2,FALSE)</f>
        <v>#N/A</v>
      </c>
    </row>
    <row r="274" spans="1:61">
      <c r="A274">
        <v>273</v>
      </c>
      <c r="B274">
        <v>1002532925</v>
      </c>
      <c r="C274">
        <v>3</v>
      </c>
      <c r="D274" t="s">
        <v>55</v>
      </c>
      <c r="E274">
        <v>5</v>
      </c>
      <c r="F274" t="s">
        <v>228</v>
      </c>
      <c r="G274" t="s">
        <v>121</v>
      </c>
      <c r="H274" t="s">
        <v>342</v>
      </c>
      <c r="I274" t="s">
        <v>213</v>
      </c>
      <c r="J274" t="s">
        <v>214</v>
      </c>
      <c r="K274" t="s">
        <v>149</v>
      </c>
      <c r="L274" t="s">
        <v>215</v>
      </c>
      <c r="M274" t="s">
        <v>240</v>
      </c>
      <c r="N274" t="s">
        <v>216</v>
      </c>
      <c r="O274" s="57">
        <v>46252.504131944443</v>
      </c>
      <c r="P274" s="57">
        <v>46252.505567129629</v>
      </c>
      <c r="Q274">
        <v>69368876</v>
      </c>
      <c r="S274">
        <v>152434913749</v>
      </c>
      <c r="T274" t="s">
        <v>12956</v>
      </c>
      <c r="U274" t="s">
        <v>12957</v>
      </c>
      <c r="V274" t="s">
        <v>12958</v>
      </c>
      <c r="Z274">
        <v>113.376200906932</v>
      </c>
      <c r="AA274">
        <v>-7.2162148253971896</v>
      </c>
      <c r="AB274" t="s">
        <v>12959</v>
      </c>
      <c r="AC274" t="s">
        <v>217</v>
      </c>
      <c r="AL274" t="s">
        <v>218</v>
      </c>
      <c r="AM274" t="s">
        <v>12886</v>
      </c>
      <c r="AN274" t="s">
        <v>6</v>
      </c>
      <c r="AO274" t="s">
        <v>12893</v>
      </c>
      <c r="AP274" s="57">
        <v>46253.541666666664</v>
      </c>
      <c r="AR274" t="s">
        <v>241</v>
      </c>
      <c r="AS274" t="s">
        <v>342</v>
      </c>
      <c r="AT274" t="s">
        <v>221</v>
      </c>
      <c r="AV274" t="s">
        <v>240</v>
      </c>
      <c r="AW274" t="s">
        <v>981</v>
      </c>
      <c r="AX274" t="s">
        <v>223</v>
      </c>
      <c r="BA274" s="57">
        <v>46253.541666666664</v>
      </c>
      <c r="BB274" t="s">
        <v>12886</v>
      </c>
      <c r="BF274" s="6" t="e">
        <f t="shared" si="12"/>
        <v>#NUM!</v>
      </c>
      <c r="BG274" t="e">
        <f t="shared" si="13"/>
        <v>#NUM!</v>
      </c>
      <c r="BH274" t="e">
        <f t="shared" si="14"/>
        <v>#NUM!</v>
      </c>
      <c r="BI274" t="str">
        <f>VLOOKUP(H274,Sheet2!$A$1:$B$270,2,FALSE)</f>
        <v>MADURA</v>
      </c>
    </row>
    <row r="275" spans="1:61">
      <c r="A275">
        <v>274</v>
      </c>
      <c r="B275">
        <v>1002528567</v>
      </c>
      <c r="C275">
        <v>3</v>
      </c>
      <c r="D275" t="s">
        <v>42</v>
      </c>
      <c r="E275">
        <v>5</v>
      </c>
      <c r="F275" t="s">
        <v>106</v>
      </c>
      <c r="G275" t="s">
        <v>107</v>
      </c>
      <c r="H275" t="s">
        <v>442</v>
      </c>
      <c r="I275" t="s">
        <v>213</v>
      </c>
      <c r="J275" t="s">
        <v>214</v>
      </c>
      <c r="K275" t="s">
        <v>149</v>
      </c>
      <c r="M275" t="s">
        <v>76</v>
      </c>
      <c r="N275" t="s">
        <v>216</v>
      </c>
      <c r="O275" s="57">
        <v>46249.649710648147</v>
      </c>
      <c r="P275" s="57">
        <v>46250.728842592594</v>
      </c>
      <c r="Q275">
        <v>69367064</v>
      </c>
      <c r="S275">
        <v>152511206435</v>
      </c>
      <c r="T275" t="s">
        <v>10522</v>
      </c>
      <c r="U275" t="s">
        <v>10523</v>
      </c>
      <c r="V275" t="s">
        <v>10524</v>
      </c>
      <c r="Z275">
        <v>113.213429</v>
      </c>
      <c r="AA275">
        <v>-7.8525232999999997</v>
      </c>
      <c r="AB275" t="s">
        <v>10525</v>
      </c>
      <c r="AC275" t="s">
        <v>230</v>
      </c>
      <c r="AL275" t="s">
        <v>218</v>
      </c>
      <c r="AM275" t="s">
        <v>10526</v>
      </c>
      <c r="AN275" t="s">
        <v>6</v>
      </c>
      <c r="AO275" t="s">
        <v>10527</v>
      </c>
      <c r="AP275" s="57">
        <v>46251.541666666664</v>
      </c>
      <c r="AR275" t="s">
        <v>219</v>
      </c>
      <c r="AS275" t="s">
        <v>442</v>
      </c>
      <c r="AT275" t="s">
        <v>352</v>
      </c>
      <c r="AU275">
        <v>20260816</v>
      </c>
      <c r="AV275" t="s">
        <v>222</v>
      </c>
      <c r="AW275" t="s">
        <v>561</v>
      </c>
      <c r="AX275" t="s">
        <v>223</v>
      </c>
      <c r="BA275" s="57">
        <v>46251.541666666664</v>
      </c>
      <c r="BB275" t="s">
        <v>10526</v>
      </c>
      <c r="BC275">
        <v>2026</v>
      </c>
      <c r="BD275">
        <v>8</v>
      </c>
      <c r="BE275">
        <v>16</v>
      </c>
      <c r="BF275" s="6">
        <f t="shared" si="12"/>
        <v>46250</v>
      </c>
      <c r="BG275">
        <f t="shared" si="13"/>
        <v>-1.5416666666642413</v>
      </c>
      <c r="BH275" t="str">
        <f t="shared" si="14"/>
        <v>COMPLY</v>
      </c>
      <c r="BI275" t="str">
        <f>VLOOKUP(H275,Sheet2!$A$1:$B$270,2,FALSE)</f>
        <v>PROBOLINGGO</v>
      </c>
    </row>
    <row r="276" spans="1:61">
      <c r="A276">
        <v>275</v>
      </c>
      <c r="B276">
        <v>1002515660</v>
      </c>
      <c r="C276">
        <v>3</v>
      </c>
      <c r="D276" t="s">
        <v>45</v>
      </c>
      <c r="E276">
        <v>5</v>
      </c>
      <c r="F276" t="s">
        <v>113</v>
      </c>
      <c r="G276" t="s">
        <v>117</v>
      </c>
      <c r="H276" t="s">
        <v>421</v>
      </c>
      <c r="I276" t="s">
        <v>213</v>
      </c>
      <c r="J276" t="s">
        <v>214</v>
      </c>
      <c r="K276" t="s">
        <v>149</v>
      </c>
      <c r="L276" t="s">
        <v>215</v>
      </c>
      <c r="M276" t="s">
        <v>76</v>
      </c>
      <c r="N276" t="s">
        <v>216</v>
      </c>
      <c r="O276" s="57">
        <v>46242.403437499997</v>
      </c>
      <c r="P276" s="57">
        <v>46246.396539351852</v>
      </c>
      <c r="Q276">
        <v>69361269</v>
      </c>
      <c r="S276">
        <v>172509796591</v>
      </c>
      <c r="T276" t="s">
        <v>5124</v>
      </c>
      <c r="U276" t="s">
        <v>5125</v>
      </c>
      <c r="V276" t="s">
        <v>5126</v>
      </c>
      <c r="Z276">
        <v>123.01188156008701</v>
      </c>
      <c r="AA276">
        <v>-8.3228553111827104</v>
      </c>
      <c r="AB276" t="s">
        <v>5127</v>
      </c>
      <c r="AC276" t="s">
        <v>217</v>
      </c>
      <c r="AL276" t="s">
        <v>218</v>
      </c>
      <c r="AM276" t="s">
        <v>4619</v>
      </c>
      <c r="AN276" t="s">
        <v>6</v>
      </c>
      <c r="AO276" s="57">
        <v>46242.413252314815</v>
      </c>
      <c r="AP276" s="57">
        <v>46243.333333333336</v>
      </c>
      <c r="AR276" t="s">
        <v>219</v>
      </c>
      <c r="AS276" t="s">
        <v>421</v>
      </c>
      <c r="AT276" t="s">
        <v>231</v>
      </c>
      <c r="AU276">
        <v>20260812</v>
      </c>
      <c r="AV276" t="s">
        <v>222</v>
      </c>
      <c r="AW276" t="s">
        <v>1014</v>
      </c>
      <c r="AX276" t="s">
        <v>223</v>
      </c>
      <c r="BA276" s="57">
        <v>46243.333333333336</v>
      </c>
      <c r="BB276" t="s">
        <v>4619</v>
      </c>
      <c r="BC276">
        <v>2026</v>
      </c>
      <c r="BD276">
        <v>8</v>
      </c>
      <c r="BE276">
        <v>12</v>
      </c>
      <c r="BF276" s="6">
        <f t="shared" si="12"/>
        <v>46246</v>
      </c>
      <c r="BG276">
        <f t="shared" si="13"/>
        <v>2.6666666666642413</v>
      </c>
      <c r="BH276" t="str">
        <f t="shared" si="14"/>
        <v>NOT COMPLY</v>
      </c>
      <c r="BI276" t="str">
        <f>VLOOKUP(H276,Sheet2!$A$1:$B$270,2,FALSE)</f>
        <v>MAUMERE</v>
      </c>
    </row>
    <row r="277" spans="1:61">
      <c r="A277">
        <v>276</v>
      </c>
      <c r="B277">
        <v>1002519261</v>
      </c>
      <c r="C277">
        <v>3</v>
      </c>
      <c r="D277" t="s">
        <v>34</v>
      </c>
      <c r="E277">
        <v>5</v>
      </c>
      <c r="F277" t="s">
        <v>573</v>
      </c>
      <c r="G277" t="s">
        <v>82</v>
      </c>
      <c r="H277" t="s">
        <v>410</v>
      </c>
      <c r="I277" t="s">
        <v>213</v>
      </c>
      <c r="J277" t="s">
        <v>214</v>
      </c>
      <c r="K277" t="s">
        <v>149</v>
      </c>
      <c r="M277" t="s">
        <v>575</v>
      </c>
      <c r="N277" t="s">
        <v>216</v>
      </c>
      <c r="O277" s="57">
        <v>46245.435648148145</v>
      </c>
      <c r="P277" s="57">
        <v>46249.407395833332</v>
      </c>
      <c r="Q277">
        <v>69363051</v>
      </c>
      <c r="S277">
        <v>172404209327</v>
      </c>
      <c r="T277" t="s">
        <v>7192</v>
      </c>
      <c r="U277" t="s">
        <v>7193</v>
      </c>
      <c r="V277" t="s">
        <v>7194</v>
      </c>
      <c r="Z277">
        <v>115.60172439999999</v>
      </c>
      <c r="AA277">
        <v>-8.4147517000000001</v>
      </c>
      <c r="AB277" t="s">
        <v>7195</v>
      </c>
      <c r="AC277" t="s">
        <v>230</v>
      </c>
      <c r="AL277" t="s">
        <v>218</v>
      </c>
      <c r="AM277" t="s">
        <v>7196</v>
      </c>
      <c r="AN277" t="s">
        <v>6</v>
      </c>
      <c r="AO277" s="57">
        <v>46334.444328703707</v>
      </c>
      <c r="AP277" s="57">
        <v>46246.541666666664</v>
      </c>
      <c r="AQ277" t="s">
        <v>564</v>
      </c>
      <c r="AR277" t="s">
        <v>14</v>
      </c>
      <c r="AS277" t="s">
        <v>410</v>
      </c>
      <c r="AT277" t="s">
        <v>231</v>
      </c>
      <c r="AV277" t="s">
        <v>10528</v>
      </c>
      <c r="AW277" t="s">
        <v>561</v>
      </c>
      <c r="AX277" t="s">
        <v>223</v>
      </c>
      <c r="BA277" s="57">
        <v>46246.541666666664</v>
      </c>
      <c r="BB277" t="s">
        <v>7196</v>
      </c>
      <c r="BF277" s="6" t="e">
        <f t="shared" si="12"/>
        <v>#NUM!</v>
      </c>
      <c r="BG277" t="e">
        <f t="shared" si="13"/>
        <v>#NUM!</v>
      </c>
      <c r="BH277" t="e">
        <f t="shared" si="14"/>
        <v>#NUM!</v>
      </c>
      <c r="BI277" t="str">
        <f>VLOOKUP(H277,Sheet2!$A$1:$B$270,2,FALSE)</f>
        <v>KLUNGKUNG</v>
      </c>
    </row>
    <row r="278" spans="1:61">
      <c r="A278">
        <v>277</v>
      </c>
      <c r="B278">
        <v>1002515151</v>
      </c>
      <c r="C278">
        <v>3</v>
      </c>
      <c r="D278" t="s">
        <v>45</v>
      </c>
      <c r="E278">
        <v>5</v>
      </c>
      <c r="F278" t="s">
        <v>211</v>
      </c>
      <c r="G278" t="s">
        <v>112</v>
      </c>
      <c r="H278" t="s">
        <v>244</v>
      </c>
      <c r="I278" t="s">
        <v>213</v>
      </c>
      <c r="J278" t="s">
        <v>214</v>
      </c>
      <c r="K278" t="s">
        <v>149</v>
      </c>
      <c r="L278" t="s">
        <v>215</v>
      </c>
      <c r="M278" t="s">
        <v>76</v>
      </c>
      <c r="N278" t="s">
        <v>216</v>
      </c>
      <c r="O278" s="57">
        <v>46241.661759259259</v>
      </c>
      <c r="P278" s="57">
        <v>46242.701018518521</v>
      </c>
      <c r="Q278">
        <v>69361011</v>
      </c>
      <c r="S278">
        <v>172605804110</v>
      </c>
      <c r="T278" t="s">
        <v>5128</v>
      </c>
      <c r="U278" t="s">
        <v>5129</v>
      </c>
      <c r="V278" t="s">
        <v>5130</v>
      </c>
      <c r="Z278">
        <v>116.15977479999999</v>
      </c>
      <c r="AA278">
        <v>-8.5955081999999994</v>
      </c>
      <c r="AB278" t="s">
        <v>5131</v>
      </c>
      <c r="AC278" t="s">
        <v>237</v>
      </c>
      <c r="AL278" t="s">
        <v>218</v>
      </c>
      <c r="AM278" t="s">
        <v>5132</v>
      </c>
      <c r="AN278" t="s">
        <v>6</v>
      </c>
      <c r="AO278" s="57">
        <v>46211.663240740738</v>
      </c>
      <c r="AP278" s="57">
        <v>46242.541666666664</v>
      </c>
      <c r="AR278" t="s">
        <v>219</v>
      </c>
      <c r="AS278" t="s">
        <v>244</v>
      </c>
      <c r="AT278" t="s">
        <v>231</v>
      </c>
      <c r="AU278">
        <v>20260808</v>
      </c>
      <c r="AV278" t="s">
        <v>222</v>
      </c>
      <c r="AW278" t="s">
        <v>1010</v>
      </c>
      <c r="AX278" t="s">
        <v>223</v>
      </c>
      <c r="BA278" s="57">
        <v>46242.541666666664</v>
      </c>
      <c r="BB278" t="s">
        <v>5132</v>
      </c>
      <c r="BC278">
        <v>2026</v>
      </c>
      <c r="BD278">
        <v>8</v>
      </c>
      <c r="BE278">
        <v>8</v>
      </c>
      <c r="BF278" s="6">
        <f t="shared" si="12"/>
        <v>46242</v>
      </c>
      <c r="BG278">
        <f t="shared" si="13"/>
        <v>-0.54166666666424135</v>
      </c>
      <c r="BH278" t="str">
        <f t="shared" si="14"/>
        <v>COMPLY</v>
      </c>
      <c r="BI278" t="str">
        <f>VLOOKUP(H278,Sheet2!$A$1:$B$270,2,FALSE)</f>
        <v>MATARAM</v>
      </c>
    </row>
    <row r="279" spans="1:61">
      <c r="A279">
        <v>278</v>
      </c>
      <c r="B279">
        <v>1002511864</v>
      </c>
      <c r="C279">
        <v>3</v>
      </c>
      <c r="D279" t="s">
        <v>38</v>
      </c>
      <c r="E279">
        <v>5</v>
      </c>
      <c r="F279" t="s">
        <v>90</v>
      </c>
      <c r="G279" t="s">
        <v>98</v>
      </c>
      <c r="H279" t="s">
        <v>301</v>
      </c>
      <c r="I279" t="s">
        <v>213</v>
      </c>
      <c r="J279" t="s">
        <v>214</v>
      </c>
      <c r="K279" t="s">
        <v>149</v>
      </c>
      <c r="L279" t="s">
        <v>215</v>
      </c>
      <c r="M279" t="s">
        <v>76</v>
      </c>
      <c r="N279" t="s">
        <v>216</v>
      </c>
      <c r="O279" s="57">
        <v>46240.449259259258</v>
      </c>
      <c r="P279" s="57">
        <v>46241.382824074077</v>
      </c>
      <c r="Q279">
        <v>69359739</v>
      </c>
      <c r="S279">
        <v>152606246386</v>
      </c>
      <c r="T279" t="s">
        <v>2495</v>
      </c>
      <c r="U279" t="s">
        <v>2496</v>
      </c>
      <c r="V279" t="s">
        <v>2497</v>
      </c>
      <c r="Z279">
        <v>111.93276308476899</v>
      </c>
      <c r="AA279">
        <v>-8.0596259930117693</v>
      </c>
      <c r="AB279" t="s">
        <v>2498</v>
      </c>
      <c r="AC279" t="s">
        <v>217</v>
      </c>
      <c r="AL279" t="s">
        <v>218</v>
      </c>
      <c r="AM279" t="s">
        <v>2499</v>
      </c>
      <c r="AN279" t="s">
        <v>6</v>
      </c>
      <c r="AO279" s="57">
        <v>46181.455231481479</v>
      </c>
      <c r="AP279" s="57">
        <v>46241.333333333336</v>
      </c>
      <c r="AR279" t="s">
        <v>219</v>
      </c>
      <c r="AS279" t="s">
        <v>301</v>
      </c>
      <c r="AT279" t="s">
        <v>231</v>
      </c>
      <c r="AU279">
        <v>20260807</v>
      </c>
      <c r="AV279" t="s">
        <v>222</v>
      </c>
      <c r="AW279" t="s">
        <v>1023</v>
      </c>
      <c r="AX279" t="s">
        <v>223</v>
      </c>
      <c r="BA279" s="57">
        <v>46241.333333333336</v>
      </c>
      <c r="BB279" t="s">
        <v>2499</v>
      </c>
      <c r="BC279">
        <v>2026</v>
      </c>
      <c r="BD279">
        <v>8</v>
      </c>
      <c r="BE279">
        <v>7</v>
      </c>
      <c r="BF279" s="6">
        <f t="shared" si="12"/>
        <v>46241</v>
      </c>
      <c r="BG279">
        <f t="shared" si="13"/>
        <v>-0.33333333333575865</v>
      </c>
      <c r="BH279" t="str">
        <f t="shared" si="14"/>
        <v>COMPLY</v>
      </c>
      <c r="BI279" t="str">
        <f>VLOOKUP(H279,Sheet2!$A$1:$B$270,2,FALSE)</f>
        <v>BLITAR</v>
      </c>
    </row>
    <row r="280" spans="1:61">
      <c r="A280">
        <v>279</v>
      </c>
      <c r="B280">
        <v>1002523888</v>
      </c>
      <c r="C280">
        <v>3</v>
      </c>
      <c r="D280" t="s">
        <v>38</v>
      </c>
      <c r="E280">
        <v>5</v>
      </c>
      <c r="F280" t="s">
        <v>90</v>
      </c>
      <c r="G280" t="s">
        <v>98</v>
      </c>
      <c r="H280" t="s">
        <v>301</v>
      </c>
      <c r="I280" t="s">
        <v>213</v>
      </c>
      <c r="J280" t="s">
        <v>214</v>
      </c>
      <c r="K280" t="s">
        <v>149</v>
      </c>
      <c r="L280" t="s">
        <v>215</v>
      </c>
      <c r="M280" t="s">
        <v>76</v>
      </c>
      <c r="N280" t="s">
        <v>216</v>
      </c>
      <c r="O280" s="57">
        <v>46247.470092592594</v>
      </c>
      <c r="P280" s="57">
        <v>46248.410439814812</v>
      </c>
      <c r="Q280">
        <v>69364950</v>
      </c>
      <c r="S280">
        <v>152606246430</v>
      </c>
      <c r="T280" t="s">
        <v>9005</v>
      </c>
      <c r="U280" t="s">
        <v>9006</v>
      </c>
      <c r="V280" t="s">
        <v>9007</v>
      </c>
      <c r="Z280">
        <v>111.909971013665</v>
      </c>
      <c r="AA280">
        <v>-8.0030220954761404</v>
      </c>
      <c r="AB280" t="s">
        <v>9008</v>
      </c>
      <c r="AC280" t="s">
        <v>217</v>
      </c>
      <c r="AL280" t="s">
        <v>218</v>
      </c>
      <c r="AM280" t="s">
        <v>9009</v>
      </c>
      <c r="AN280" t="s">
        <v>6</v>
      </c>
      <c r="AO280" t="s">
        <v>8845</v>
      </c>
      <c r="AP280" s="57">
        <v>46248.333333333336</v>
      </c>
      <c r="AR280" t="s">
        <v>219</v>
      </c>
      <c r="AS280" t="s">
        <v>301</v>
      </c>
      <c r="AT280" t="s">
        <v>231</v>
      </c>
      <c r="AU280">
        <v>20260814</v>
      </c>
      <c r="AV280" t="s">
        <v>222</v>
      </c>
      <c r="AW280" t="s">
        <v>1012</v>
      </c>
      <c r="AX280" t="s">
        <v>223</v>
      </c>
      <c r="BA280" s="57">
        <v>46248.333333333336</v>
      </c>
      <c r="BB280" t="s">
        <v>9009</v>
      </c>
      <c r="BC280">
        <v>2026</v>
      </c>
      <c r="BD280">
        <v>8</v>
      </c>
      <c r="BE280">
        <v>14</v>
      </c>
      <c r="BF280" s="6">
        <f t="shared" si="12"/>
        <v>46248</v>
      </c>
      <c r="BG280">
        <f t="shared" si="13"/>
        <v>-0.33333333333575865</v>
      </c>
      <c r="BH280" t="str">
        <f t="shared" si="14"/>
        <v>COMPLY</v>
      </c>
      <c r="BI280" t="str">
        <f>VLOOKUP(H280,Sheet2!$A$1:$B$270,2,FALSE)</f>
        <v>BLITAR</v>
      </c>
    </row>
    <row r="281" spans="1:61">
      <c r="A281">
        <v>280</v>
      </c>
      <c r="B281">
        <v>1002533067</v>
      </c>
      <c r="C281">
        <v>3</v>
      </c>
      <c r="D281" t="s">
        <v>45</v>
      </c>
      <c r="E281">
        <v>5</v>
      </c>
      <c r="F281" t="s">
        <v>113</v>
      </c>
      <c r="G281" t="s">
        <v>109</v>
      </c>
      <c r="H281" t="s">
        <v>388</v>
      </c>
      <c r="I281" t="s">
        <v>213</v>
      </c>
      <c r="J281" t="s">
        <v>214</v>
      </c>
      <c r="K281" t="s">
        <v>149</v>
      </c>
      <c r="M281" t="s">
        <v>372</v>
      </c>
      <c r="N281" t="s">
        <v>608</v>
      </c>
      <c r="O281" s="57">
        <v>46252.54923611111</v>
      </c>
      <c r="P281" s="57">
        <v>46252.550046296295</v>
      </c>
      <c r="Q281">
        <v>69195783</v>
      </c>
      <c r="S281">
        <v>172515213840</v>
      </c>
      <c r="T281" t="s">
        <v>892</v>
      </c>
      <c r="U281" t="s">
        <v>12960</v>
      </c>
      <c r="Z281">
        <v>124.420316328835</v>
      </c>
      <c r="AA281">
        <v>-8.2684118845940304</v>
      </c>
      <c r="AB281" t="s">
        <v>12961</v>
      </c>
      <c r="AC281" t="s">
        <v>291</v>
      </c>
      <c r="AO281" t="s">
        <v>12902</v>
      </c>
      <c r="AR281" t="s">
        <v>334</v>
      </c>
      <c r="AS281" t="s">
        <v>388</v>
      </c>
      <c r="AT281" t="s">
        <v>231</v>
      </c>
      <c r="AV281" t="s">
        <v>373</v>
      </c>
      <c r="AW281" t="s">
        <v>561</v>
      </c>
      <c r="AX281" t="s">
        <v>223</v>
      </c>
      <c r="BF281" s="6" t="e">
        <f t="shared" si="12"/>
        <v>#NUM!</v>
      </c>
      <c r="BG281" t="e">
        <f t="shared" si="13"/>
        <v>#NUM!</v>
      </c>
      <c r="BH281" t="e">
        <f t="shared" si="14"/>
        <v>#NUM!</v>
      </c>
      <c r="BI281" t="str">
        <f>VLOOKUP(H281,Sheet2!$A$1:$B$270,2,FALSE)</f>
        <v>ATAMBUA</v>
      </c>
    </row>
    <row r="282" spans="1:61">
      <c r="A282">
        <v>281</v>
      </c>
      <c r="B282">
        <v>1002523643</v>
      </c>
      <c r="C282">
        <v>3</v>
      </c>
      <c r="D282" t="s">
        <v>51</v>
      </c>
      <c r="E282">
        <v>4</v>
      </c>
      <c r="F282" t="s">
        <v>273</v>
      </c>
      <c r="G282" t="s">
        <v>898</v>
      </c>
      <c r="H282" t="s">
        <v>4797</v>
      </c>
      <c r="I282" t="s">
        <v>213</v>
      </c>
      <c r="J282" t="s">
        <v>214</v>
      </c>
      <c r="K282" t="s">
        <v>149</v>
      </c>
      <c r="L282" t="s">
        <v>215</v>
      </c>
      <c r="M282" t="s">
        <v>76</v>
      </c>
      <c r="N282" t="s">
        <v>216</v>
      </c>
      <c r="O282" s="57">
        <v>46247.424953703703</v>
      </c>
      <c r="P282" s="57">
        <v>46248.545416666668</v>
      </c>
      <c r="Q282">
        <v>69364851</v>
      </c>
      <c r="S282">
        <v>142539117527</v>
      </c>
      <c r="T282" t="s">
        <v>9010</v>
      </c>
      <c r="U282" t="s">
        <v>9011</v>
      </c>
      <c r="V282" t="s">
        <v>9012</v>
      </c>
      <c r="Z282">
        <v>110.690293898609</v>
      </c>
      <c r="AA282">
        <v>-6.5623880756453898</v>
      </c>
      <c r="AB282" t="s">
        <v>9013</v>
      </c>
      <c r="AC282" t="s">
        <v>237</v>
      </c>
      <c r="AL282" t="s">
        <v>218</v>
      </c>
      <c r="AM282" t="s">
        <v>9014</v>
      </c>
      <c r="AN282" t="s">
        <v>6</v>
      </c>
      <c r="AO282" t="s">
        <v>8841</v>
      </c>
      <c r="AP282" s="57">
        <v>46248.333333333336</v>
      </c>
      <c r="AR282" t="s">
        <v>219</v>
      </c>
      <c r="AS282" t="s">
        <v>4797</v>
      </c>
      <c r="AT282" t="s">
        <v>231</v>
      </c>
      <c r="AU282">
        <v>20260814</v>
      </c>
      <c r="AV282" t="s">
        <v>222</v>
      </c>
      <c r="AW282" t="s">
        <v>1010</v>
      </c>
      <c r="AX282" t="s">
        <v>223</v>
      </c>
      <c r="BA282" s="57">
        <v>46248.333333333336</v>
      </c>
      <c r="BB282" t="s">
        <v>9014</v>
      </c>
      <c r="BC282">
        <v>2026</v>
      </c>
      <c r="BD282">
        <v>8</v>
      </c>
      <c r="BE282">
        <v>14</v>
      </c>
      <c r="BF282" s="6">
        <f t="shared" si="12"/>
        <v>46248</v>
      </c>
      <c r="BG282">
        <f t="shared" si="13"/>
        <v>-0.33333333333575865</v>
      </c>
      <c r="BH282" t="str">
        <f t="shared" si="14"/>
        <v>COMPLY</v>
      </c>
      <c r="BI282" t="e">
        <f>VLOOKUP(H282,Sheet2!$A$1:$B$270,2,FALSE)</f>
        <v>#N/A</v>
      </c>
    </row>
    <row r="283" spans="1:61">
      <c r="A283">
        <v>282</v>
      </c>
      <c r="B283">
        <v>1002506644</v>
      </c>
      <c r="C283">
        <v>3</v>
      </c>
      <c r="D283" t="s">
        <v>49</v>
      </c>
      <c r="E283">
        <v>4</v>
      </c>
      <c r="F283" t="s">
        <v>246</v>
      </c>
      <c r="G283" t="s">
        <v>324</v>
      </c>
      <c r="H283" t="s">
        <v>934</v>
      </c>
      <c r="I283" t="s">
        <v>213</v>
      </c>
      <c r="J283" t="s">
        <v>214</v>
      </c>
      <c r="K283" t="s">
        <v>149</v>
      </c>
      <c r="L283" t="s">
        <v>215</v>
      </c>
      <c r="M283" t="s">
        <v>76</v>
      </c>
      <c r="N283" t="s">
        <v>216</v>
      </c>
      <c r="O283" s="57">
        <v>46237.824282407404</v>
      </c>
      <c r="P283" s="57">
        <v>46238.583564814813</v>
      </c>
      <c r="Q283">
        <v>69357851</v>
      </c>
      <c r="S283">
        <v>141411106511</v>
      </c>
      <c r="T283" t="s">
        <v>2534</v>
      </c>
      <c r="U283" t="s">
        <v>2535</v>
      </c>
      <c r="V283" t="s">
        <v>2536</v>
      </c>
      <c r="Z283">
        <v>110.372911691665</v>
      </c>
      <c r="AA283">
        <v>-7.2191143791752497</v>
      </c>
      <c r="AB283" t="s">
        <v>2537</v>
      </c>
      <c r="AC283" t="s">
        <v>217</v>
      </c>
      <c r="AL283" t="s">
        <v>218</v>
      </c>
      <c r="AM283" t="s">
        <v>2538</v>
      </c>
      <c r="AN283" t="s">
        <v>6</v>
      </c>
      <c r="AO283" s="57">
        <v>46089.829675925925</v>
      </c>
      <c r="AP283" s="57">
        <v>46239.333333333336</v>
      </c>
      <c r="AR283" t="s">
        <v>219</v>
      </c>
      <c r="AS283" t="s">
        <v>934</v>
      </c>
      <c r="AT283" t="s">
        <v>231</v>
      </c>
      <c r="AU283">
        <v>20260804</v>
      </c>
      <c r="AV283" t="s">
        <v>222</v>
      </c>
      <c r="AW283" t="s">
        <v>1015</v>
      </c>
      <c r="AX283" t="s">
        <v>223</v>
      </c>
      <c r="BA283" s="57">
        <v>46239.333333333336</v>
      </c>
      <c r="BB283" t="s">
        <v>2538</v>
      </c>
      <c r="BC283">
        <v>2026</v>
      </c>
      <c r="BD283">
        <v>8</v>
      </c>
      <c r="BE283">
        <v>4</v>
      </c>
      <c r="BF283" s="6">
        <f t="shared" si="12"/>
        <v>46238</v>
      </c>
      <c r="BG283">
        <f t="shared" si="13"/>
        <v>-1.3333333333357587</v>
      </c>
      <c r="BH283" t="str">
        <f t="shared" si="14"/>
        <v>COMPLY</v>
      </c>
      <c r="BI283" t="e">
        <f>VLOOKUP(H283,Sheet2!$A$1:$B$270,2,FALSE)</f>
        <v>#N/A</v>
      </c>
    </row>
    <row r="284" spans="1:61">
      <c r="A284">
        <v>283</v>
      </c>
      <c r="B284">
        <v>1002506283</v>
      </c>
      <c r="C284">
        <v>3</v>
      </c>
      <c r="D284" t="s">
        <v>38</v>
      </c>
      <c r="E284">
        <v>5</v>
      </c>
      <c r="F284" t="s">
        <v>92</v>
      </c>
      <c r="G284" t="s">
        <v>97</v>
      </c>
      <c r="H284" t="s">
        <v>350</v>
      </c>
      <c r="I284" t="s">
        <v>213</v>
      </c>
      <c r="J284" t="s">
        <v>214</v>
      </c>
      <c r="K284" t="s">
        <v>149</v>
      </c>
      <c r="L284" t="s">
        <v>215</v>
      </c>
      <c r="M284" t="s">
        <v>76</v>
      </c>
      <c r="N284" t="s">
        <v>216</v>
      </c>
      <c r="O284" s="57">
        <v>46237.6096875</v>
      </c>
      <c r="P284" s="57">
        <v>46238.552141203705</v>
      </c>
      <c r="Q284">
        <v>69357652</v>
      </c>
      <c r="S284">
        <v>152648206869</v>
      </c>
      <c r="T284" t="s">
        <v>2539</v>
      </c>
      <c r="U284" t="s">
        <v>2525</v>
      </c>
      <c r="V284" t="s">
        <v>2540</v>
      </c>
      <c r="Z284">
        <v>111.773565067489</v>
      </c>
      <c r="AA284">
        <v>-6.8169274120077299</v>
      </c>
      <c r="AB284" t="s">
        <v>2541</v>
      </c>
      <c r="AC284" t="s">
        <v>237</v>
      </c>
      <c r="AL284" t="s">
        <v>218</v>
      </c>
      <c r="AM284" t="s">
        <v>2542</v>
      </c>
      <c r="AN284" t="s">
        <v>6</v>
      </c>
      <c r="AO284" s="57">
        <v>46089.611215277779</v>
      </c>
      <c r="AP284" s="57">
        <v>46239.333333333336</v>
      </c>
      <c r="AR284" t="s">
        <v>219</v>
      </c>
      <c r="AS284" t="s">
        <v>350</v>
      </c>
      <c r="AT284" t="s">
        <v>231</v>
      </c>
      <c r="AU284">
        <v>20260804</v>
      </c>
      <c r="AV284" t="s">
        <v>222</v>
      </c>
      <c r="AW284" t="s">
        <v>1014</v>
      </c>
      <c r="AX284" t="s">
        <v>223</v>
      </c>
      <c r="BA284" s="57">
        <v>46239.333333333336</v>
      </c>
      <c r="BB284" t="s">
        <v>2542</v>
      </c>
      <c r="BC284">
        <v>2026</v>
      </c>
      <c r="BD284">
        <v>8</v>
      </c>
      <c r="BE284">
        <v>4</v>
      </c>
      <c r="BF284" s="6">
        <f t="shared" si="12"/>
        <v>46238</v>
      </c>
      <c r="BG284">
        <f t="shared" si="13"/>
        <v>-1.3333333333357587</v>
      </c>
      <c r="BH284" t="str">
        <f t="shared" si="14"/>
        <v>COMPLY</v>
      </c>
      <c r="BI284" t="str">
        <f>VLOOKUP(H284,Sheet2!$A$1:$B$270,2,FALSE)</f>
        <v>BOJONEGORO</v>
      </c>
    </row>
    <row r="285" spans="1:61">
      <c r="A285">
        <v>284</v>
      </c>
      <c r="B285">
        <v>1002504573</v>
      </c>
      <c r="C285">
        <v>3</v>
      </c>
      <c r="D285" t="s">
        <v>55</v>
      </c>
      <c r="E285">
        <v>5</v>
      </c>
      <c r="F285" t="s">
        <v>265</v>
      </c>
      <c r="G285" t="s">
        <v>125</v>
      </c>
      <c r="H285" t="s">
        <v>417</v>
      </c>
      <c r="I285" t="s">
        <v>213</v>
      </c>
      <c r="J285" t="s">
        <v>214</v>
      </c>
      <c r="K285" t="s">
        <v>149</v>
      </c>
      <c r="L285" t="s">
        <v>215</v>
      </c>
      <c r="M285" t="s">
        <v>575</v>
      </c>
      <c r="N285" t="s">
        <v>216</v>
      </c>
      <c r="O285" s="57">
        <v>46235.557592592595</v>
      </c>
      <c r="P285" s="57">
        <v>46244.554456018515</v>
      </c>
      <c r="Q285">
        <v>69356754</v>
      </c>
      <c r="S285">
        <v>152448204119</v>
      </c>
      <c r="T285" t="s">
        <v>2551</v>
      </c>
      <c r="U285" t="s">
        <v>2552</v>
      </c>
      <c r="V285" t="s">
        <v>2553</v>
      </c>
      <c r="Z285">
        <v>112.28015474975101</v>
      </c>
      <c r="AA285">
        <v>-6.8722867450428797</v>
      </c>
      <c r="AB285" t="s">
        <v>2554</v>
      </c>
      <c r="AC285" t="s">
        <v>217</v>
      </c>
      <c r="AL285" t="s">
        <v>218</v>
      </c>
      <c r="AM285" t="s">
        <v>2555</v>
      </c>
      <c r="AN285" t="s">
        <v>6</v>
      </c>
      <c r="AO285" s="57">
        <v>46030.559328703705</v>
      </c>
      <c r="AP285" s="57">
        <v>46236.416666666664</v>
      </c>
      <c r="AQ285" t="s">
        <v>564</v>
      </c>
      <c r="AR285" t="s">
        <v>14</v>
      </c>
      <c r="AS285" t="s">
        <v>417</v>
      </c>
      <c r="AT285" t="s">
        <v>231</v>
      </c>
      <c r="AV285" t="s">
        <v>6454</v>
      </c>
      <c r="AW285" t="s">
        <v>1012</v>
      </c>
      <c r="AX285" t="s">
        <v>223</v>
      </c>
      <c r="BA285" s="57">
        <v>46236.416666666664</v>
      </c>
      <c r="BB285" t="s">
        <v>2555</v>
      </c>
      <c r="BF285" s="6" t="e">
        <f t="shared" si="12"/>
        <v>#NUM!</v>
      </c>
      <c r="BG285" t="e">
        <f t="shared" si="13"/>
        <v>#NUM!</v>
      </c>
      <c r="BH285" t="e">
        <f t="shared" si="14"/>
        <v>#NUM!</v>
      </c>
      <c r="BI285" t="str">
        <f>VLOOKUP(H285,Sheet2!$A$1:$B$270,2,FALSE)</f>
        <v>GRESIK</v>
      </c>
    </row>
    <row r="286" spans="1:61">
      <c r="A286">
        <v>285</v>
      </c>
      <c r="B286">
        <v>1002526552</v>
      </c>
      <c r="C286">
        <v>3</v>
      </c>
      <c r="D286" t="s">
        <v>45</v>
      </c>
      <c r="E286">
        <v>5</v>
      </c>
      <c r="F286" t="s">
        <v>113</v>
      </c>
      <c r="G286" t="s">
        <v>111</v>
      </c>
      <c r="H286" t="s">
        <v>347</v>
      </c>
      <c r="I286" t="s">
        <v>213</v>
      </c>
      <c r="J286" t="s">
        <v>214</v>
      </c>
      <c r="K286" t="s">
        <v>149</v>
      </c>
      <c r="L286" t="s">
        <v>215</v>
      </c>
      <c r="M286" t="s">
        <v>225</v>
      </c>
      <c r="N286" t="s">
        <v>216</v>
      </c>
      <c r="O286" s="57">
        <v>46248.599259259259</v>
      </c>
      <c r="P286" s="57">
        <v>46249.546863425923</v>
      </c>
      <c r="Q286">
        <v>69366129</v>
      </c>
      <c r="S286">
        <v>172511797007</v>
      </c>
      <c r="T286" t="s">
        <v>10532</v>
      </c>
      <c r="U286" t="s">
        <v>10533</v>
      </c>
      <c r="V286" t="s">
        <v>10534</v>
      </c>
      <c r="Z286">
        <v>120.97280558198599</v>
      </c>
      <c r="AA286">
        <v>-8.7870581115459103</v>
      </c>
      <c r="AB286" t="s">
        <v>10535</v>
      </c>
      <c r="AC286" t="s">
        <v>217</v>
      </c>
      <c r="AL286" t="s">
        <v>218</v>
      </c>
      <c r="AM286" t="s">
        <v>10536</v>
      </c>
      <c r="AN286" t="s">
        <v>6</v>
      </c>
      <c r="AO286" t="s">
        <v>10245</v>
      </c>
      <c r="AP286" s="57">
        <v>46249.541666666664</v>
      </c>
      <c r="AR286" t="s">
        <v>18</v>
      </c>
      <c r="AS286" t="s">
        <v>347</v>
      </c>
      <c r="AT286" t="s">
        <v>231</v>
      </c>
      <c r="AV286" t="s">
        <v>227</v>
      </c>
      <c r="AW286" t="s">
        <v>238</v>
      </c>
      <c r="AX286" t="s">
        <v>223</v>
      </c>
      <c r="BA286" s="57">
        <v>46249.541666666664</v>
      </c>
      <c r="BB286" t="s">
        <v>10536</v>
      </c>
      <c r="BF286" s="6" t="e">
        <f t="shared" si="12"/>
        <v>#NUM!</v>
      </c>
      <c r="BG286" t="e">
        <f t="shared" si="13"/>
        <v>#NUM!</v>
      </c>
      <c r="BH286" t="e">
        <f t="shared" si="14"/>
        <v>#NUM!</v>
      </c>
      <c r="BI286" t="str">
        <f>VLOOKUP(H286,Sheet2!$A$1:$B$270,2,FALSE)</f>
        <v>ENDE</v>
      </c>
    </row>
    <row r="287" spans="1:61">
      <c r="A287">
        <v>286</v>
      </c>
      <c r="B287">
        <v>1002528329</v>
      </c>
      <c r="C287">
        <v>3</v>
      </c>
      <c r="D287" t="s">
        <v>51</v>
      </c>
      <c r="E287">
        <v>4</v>
      </c>
      <c r="F287" t="s">
        <v>273</v>
      </c>
      <c r="G287" t="s">
        <v>898</v>
      </c>
      <c r="H287" t="s">
        <v>996</v>
      </c>
      <c r="I287" t="s">
        <v>213</v>
      </c>
      <c r="J287" t="s">
        <v>214</v>
      </c>
      <c r="K287" t="s">
        <v>149</v>
      </c>
      <c r="M287" t="s">
        <v>76</v>
      </c>
      <c r="N287" t="s">
        <v>216</v>
      </c>
      <c r="O287" s="57">
        <v>46249.560671296298</v>
      </c>
      <c r="P287" s="57">
        <v>46249.595902777779</v>
      </c>
      <c r="Q287">
        <v>69365107</v>
      </c>
      <c r="S287">
        <v>142507105371</v>
      </c>
      <c r="T287" t="s">
        <v>9707</v>
      </c>
      <c r="U287" t="s">
        <v>10537</v>
      </c>
      <c r="V287" t="s">
        <v>10538</v>
      </c>
      <c r="Z287">
        <v>110.70583266</v>
      </c>
      <c r="AA287">
        <v>-6.527569025</v>
      </c>
      <c r="AB287" t="s">
        <v>9710</v>
      </c>
      <c r="AC287" t="s">
        <v>290</v>
      </c>
      <c r="AL287" t="s">
        <v>218</v>
      </c>
      <c r="AM287" t="s">
        <v>10539</v>
      </c>
      <c r="AN287" t="s">
        <v>6</v>
      </c>
      <c r="AO287" t="s">
        <v>9851</v>
      </c>
      <c r="AR287" t="s">
        <v>219</v>
      </c>
      <c r="AS287" t="s">
        <v>996</v>
      </c>
      <c r="AT287" t="s">
        <v>231</v>
      </c>
      <c r="AU287">
        <v>20260815</v>
      </c>
      <c r="AV287" t="s">
        <v>222</v>
      </c>
      <c r="AW287" t="s">
        <v>561</v>
      </c>
      <c r="AX287" t="s">
        <v>223</v>
      </c>
      <c r="BA287" s="57">
        <v>46249.291666666664</v>
      </c>
      <c r="BB287" t="s">
        <v>10539</v>
      </c>
      <c r="BC287">
        <v>2026</v>
      </c>
      <c r="BD287">
        <v>8</v>
      </c>
      <c r="BE287">
        <v>15</v>
      </c>
      <c r="BF287" s="6">
        <f t="shared" si="12"/>
        <v>46249</v>
      </c>
      <c r="BG287">
        <f t="shared" si="13"/>
        <v>-0.29166666666424135</v>
      </c>
      <c r="BH287" t="str">
        <f t="shared" si="14"/>
        <v>COMPLY</v>
      </c>
      <c r="BI287" t="e">
        <f>VLOOKUP(H287,Sheet2!$A$1:$B$270,2,FALSE)</f>
        <v>#N/A</v>
      </c>
    </row>
    <row r="288" spans="1:61">
      <c r="A288">
        <v>287</v>
      </c>
      <c r="B288">
        <v>1002514889</v>
      </c>
      <c r="C288">
        <v>3</v>
      </c>
      <c r="D288" t="s">
        <v>55</v>
      </c>
      <c r="E288">
        <v>5</v>
      </c>
      <c r="F288" t="s">
        <v>228</v>
      </c>
      <c r="G288" t="s">
        <v>127</v>
      </c>
      <c r="H288" t="s">
        <v>229</v>
      </c>
      <c r="I288" t="s">
        <v>213</v>
      </c>
      <c r="J288" t="s">
        <v>214</v>
      </c>
      <c r="K288" t="s">
        <v>149</v>
      </c>
      <c r="L288" t="s">
        <v>215</v>
      </c>
      <c r="M288" t="s">
        <v>76</v>
      </c>
      <c r="N288" t="s">
        <v>216</v>
      </c>
      <c r="O288" s="57">
        <v>46241.612476851849</v>
      </c>
      <c r="P288" s="57">
        <v>46242.558483796296</v>
      </c>
      <c r="Q288">
        <v>69360905</v>
      </c>
      <c r="S288">
        <v>152426928033</v>
      </c>
      <c r="T288" t="s">
        <v>5142</v>
      </c>
      <c r="U288" t="s">
        <v>5143</v>
      </c>
      <c r="V288" t="s">
        <v>5144</v>
      </c>
      <c r="Z288">
        <v>113.398786112666</v>
      </c>
      <c r="AA288">
        <v>-7.1180090015280504</v>
      </c>
      <c r="AB288" t="s">
        <v>5145</v>
      </c>
      <c r="AC288" t="s">
        <v>217</v>
      </c>
      <c r="AL288" t="s">
        <v>218</v>
      </c>
      <c r="AM288" t="s">
        <v>5146</v>
      </c>
      <c r="AN288" t="s">
        <v>6</v>
      </c>
      <c r="AO288" s="57">
        <v>46211.622291666667</v>
      </c>
      <c r="AP288" s="57">
        <v>46242.541666666664</v>
      </c>
      <c r="AR288" t="s">
        <v>219</v>
      </c>
      <c r="AS288" t="s">
        <v>229</v>
      </c>
      <c r="AT288" t="s">
        <v>221</v>
      </c>
      <c r="AU288">
        <v>20260808</v>
      </c>
      <c r="AV288" t="s">
        <v>222</v>
      </c>
      <c r="AW288" t="s">
        <v>947</v>
      </c>
      <c r="AX288" t="s">
        <v>223</v>
      </c>
      <c r="BA288" s="57">
        <v>46242.541666666664</v>
      </c>
      <c r="BB288" t="s">
        <v>5146</v>
      </c>
      <c r="BC288">
        <v>2026</v>
      </c>
      <c r="BD288">
        <v>8</v>
      </c>
      <c r="BE288">
        <v>8</v>
      </c>
      <c r="BF288" s="6">
        <f t="shared" si="12"/>
        <v>46242</v>
      </c>
      <c r="BG288">
        <f t="shared" si="13"/>
        <v>-0.54166666666424135</v>
      </c>
      <c r="BH288" t="str">
        <f t="shared" si="14"/>
        <v>COMPLY</v>
      </c>
      <c r="BI288" t="str">
        <f>VLOOKUP(H288,Sheet2!$A$1:$B$270,2,FALSE)</f>
        <v>MADURA</v>
      </c>
    </row>
    <row r="289" spans="1:61">
      <c r="A289">
        <v>288</v>
      </c>
      <c r="B289">
        <v>1002521166</v>
      </c>
      <c r="C289">
        <v>3</v>
      </c>
      <c r="D289" t="s">
        <v>55</v>
      </c>
      <c r="E289">
        <v>5</v>
      </c>
      <c r="F289" t="s">
        <v>265</v>
      </c>
      <c r="G289" t="s">
        <v>128</v>
      </c>
      <c r="H289" t="s">
        <v>274</v>
      </c>
      <c r="I289" t="s">
        <v>213</v>
      </c>
      <c r="J289" t="s">
        <v>214</v>
      </c>
      <c r="K289" t="s">
        <v>149</v>
      </c>
      <c r="L289" t="s">
        <v>215</v>
      </c>
      <c r="M289" t="s">
        <v>76</v>
      </c>
      <c r="N289" t="s">
        <v>216</v>
      </c>
      <c r="O289" s="57">
        <v>46246.332592592589</v>
      </c>
      <c r="P289" s="57">
        <v>46246.770983796298</v>
      </c>
      <c r="Q289">
        <v>69363764</v>
      </c>
      <c r="S289">
        <v>152418251000</v>
      </c>
      <c r="T289" t="s">
        <v>8088</v>
      </c>
      <c r="U289" t="s">
        <v>8089</v>
      </c>
      <c r="V289" t="s">
        <v>8090</v>
      </c>
      <c r="Z289">
        <v>112.70649280000001</v>
      </c>
      <c r="AA289">
        <v>-7.2638911999999998</v>
      </c>
      <c r="AB289" t="s">
        <v>8091</v>
      </c>
      <c r="AC289" t="s">
        <v>217</v>
      </c>
      <c r="AL289" t="s">
        <v>218</v>
      </c>
      <c r="AM289" t="s">
        <v>8092</v>
      </c>
      <c r="AN289" t="s">
        <v>6</v>
      </c>
      <c r="AO289" s="57">
        <v>46364.340682870374</v>
      </c>
      <c r="AP289" s="57">
        <v>46248.625</v>
      </c>
      <c r="AR289" t="s">
        <v>219</v>
      </c>
      <c r="AS289" t="s">
        <v>274</v>
      </c>
      <c r="AT289" t="s">
        <v>221</v>
      </c>
      <c r="AU289">
        <v>20260812</v>
      </c>
      <c r="AV289" t="s">
        <v>222</v>
      </c>
      <c r="AW289" t="s">
        <v>1004</v>
      </c>
      <c r="AX289" t="s">
        <v>223</v>
      </c>
      <c r="BA289" s="57">
        <v>46248.625</v>
      </c>
      <c r="BB289" t="s">
        <v>8092</v>
      </c>
      <c r="BC289">
        <v>2026</v>
      </c>
      <c r="BD289">
        <v>8</v>
      </c>
      <c r="BE289">
        <v>12</v>
      </c>
      <c r="BF289" s="6">
        <f t="shared" si="12"/>
        <v>46246</v>
      </c>
      <c r="BG289">
        <f t="shared" si="13"/>
        <v>-2.625</v>
      </c>
      <c r="BH289" t="str">
        <f t="shared" si="14"/>
        <v>COMPLY</v>
      </c>
      <c r="BI289" t="str">
        <f>VLOOKUP(H289,Sheet2!$A$1:$B$270,2,FALSE)</f>
        <v>SURABAYA UTARA</v>
      </c>
    </row>
    <row r="290" spans="1:61">
      <c r="A290">
        <v>289</v>
      </c>
      <c r="B290">
        <v>1002517389</v>
      </c>
      <c r="C290">
        <v>3</v>
      </c>
      <c r="D290" t="s">
        <v>51</v>
      </c>
      <c r="E290">
        <v>4</v>
      </c>
      <c r="F290" t="s">
        <v>273</v>
      </c>
      <c r="G290" t="s">
        <v>295</v>
      </c>
      <c r="H290" t="s">
        <v>901</v>
      </c>
      <c r="I290" t="s">
        <v>213</v>
      </c>
      <c r="J290" t="s">
        <v>214</v>
      </c>
      <c r="K290" t="s">
        <v>149</v>
      </c>
      <c r="L290" t="s">
        <v>215</v>
      </c>
      <c r="M290" t="s">
        <v>76</v>
      </c>
      <c r="N290" t="s">
        <v>216</v>
      </c>
      <c r="O290" s="57">
        <v>46244.470092592594</v>
      </c>
      <c r="P290" s="57">
        <v>46245.541608796295</v>
      </c>
      <c r="Q290">
        <v>69362273</v>
      </c>
      <c r="S290">
        <v>142551119478</v>
      </c>
      <c r="T290" t="s">
        <v>6459</v>
      </c>
      <c r="U290" t="s">
        <v>6460</v>
      </c>
      <c r="V290" t="s">
        <v>6461</v>
      </c>
      <c r="Z290">
        <v>111.07025520000001</v>
      </c>
      <c r="AA290">
        <v>-6.6898314999999897</v>
      </c>
      <c r="AB290" t="s">
        <v>6462</v>
      </c>
      <c r="AC290" t="s">
        <v>237</v>
      </c>
      <c r="AL290" t="s">
        <v>218</v>
      </c>
      <c r="AM290" t="s">
        <v>6286</v>
      </c>
      <c r="AN290" t="s">
        <v>6</v>
      </c>
      <c r="AO290" s="57">
        <v>46303.486157407409</v>
      </c>
      <c r="AP290" s="57">
        <v>46245.333333333336</v>
      </c>
      <c r="AR290" t="s">
        <v>219</v>
      </c>
      <c r="AS290" t="s">
        <v>901</v>
      </c>
      <c r="AT290" t="s">
        <v>231</v>
      </c>
      <c r="AU290">
        <v>20260811</v>
      </c>
      <c r="AV290" t="s">
        <v>222</v>
      </c>
      <c r="AW290" t="s">
        <v>1020</v>
      </c>
      <c r="AX290" t="s">
        <v>223</v>
      </c>
      <c r="BA290" s="57">
        <v>46245.333333333336</v>
      </c>
      <c r="BB290" t="s">
        <v>6286</v>
      </c>
      <c r="BC290">
        <v>2026</v>
      </c>
      <c r="BD290">
        <v>8</v>
      </c>
      <c r="BE290">
        <v>11</v>
      </c>
      <c r="BF290" s="6">
        <f t="shared" si="12"/>
        <v>46245</v>
      </c>
      <c r="BG290">
        <f t="shared" si="13"/>
        <v>-0.33333333333575865</v>
      </c>
      <c r="BH290" t="str">
        <f t="shared" si="14"/>
        <v>COMPLY</v>
      </c>
      <c r="BI290" t="e">
        <f>VLOOKUP(H290,Sheet2!$A$1:$B$270,2,FALSE)</f>
        <v>#N/A</v>
      </c>
    </row>
    <row r="291" spans="1:61">
      <c r="A291">
        <v>290</v>
      </c>
      <c r="B291">
        <v>1002515934</v>
      </c>
      <c r="C291">
        <v>3</v>
      </c>
      <c r="D291" t="s">
        <v>55</v>
      </c>
      <c r="E291">
        <v>5</v>
      </c>
      <c r="F291" t="s">
        <v>265</v>
      </c>
      <c r="G291" t="s">
        <v>122</v>
      </c>
      <c r="H291" t="s">
        <v>355</v>
      </c>
      <c r="I291" t="s">
        <v>213</v>
      </c>
      <c r="J291" t="s">
        <v>214</v>
      </c>
      <c r="K291" t="s">
        <v>149</v>
      </c>
      <c r="M291" t="s">
        <v>586</v>
      </c>
      <c r="N291" t="s">
        <v>216</v>
      </c>
      <c r="O291" s="57">
        <v>46242.553912037038</v>
      </c>
      <c r="P291" s="57">
        <v>46246.567974537036</v>
      </c>
      <c r="Q291">
        <v>69361454</v>
      </c>
      <c r="S291">
        <v>152421260984</v>
      </c>
      <c r="T291" t="s">
        <v>5152</v>
      </c>
      <c r="U291" t="s">
        <v>5153</v>
      </c>
      <c r="V291" t="s">
        <v>5154</v>
      </c>
      <c r="Z291">
        <v>112.60368920000001</v>
      </c>
      <c r="AA291">
        <v>-7.1285425</v>
      </c>
      <c r="AB291" t="s">
        <v>5155</v>
      </c>
      <c r="AC291" t="s">
        <v>230</v>
      </c>
      <c r="AL291" t="s">
        <v>218</v>
      </c>
      <c r="AM291" t="s">
        <v>5156</v>
      </c>
      <c r="AN291" t="s">
        <v>6</v>
      </c>
      <c r="AO291" s="57">
        <v>46242.559374999997</v>
      </c>
      <c r="AP291" s="57">
        <v>46244.333333333336</v>
      </c>
      <c r="AQ291" t="s">
        <v>248</v>
      </c>
      <c r="AR291" t="s">
        <v>14</v>
      </c>
      <c r="AS291" t="s">
        <v>355</v>
      </c>
      <c r="AT291" t="s">
        <v>231</v>
      </c>
      <c r="AV291" t="s">
        <v>587</v>
      </c>
      <c r="AW291" t="s">
        <v>634</v>
      </c>
      <c r="AX291" t="s">
        <v>223</v>
      </c>
      <c r="BA291" s="57">
        <v>46244.333333333336</v>
      </c>
      <c r="BB291" t="s">
        <v>5156</v>
      </c>
      <c r="BF291" s="6" t="e">
        <f t="shared" si="12"/>
        <v>#NUM!</v>
      </c>
      <c r="BG291" t="e">
        <f t="shared" si="13"/>
        <v>#NUM!</v>
      </c>
      <c r="BH291" t="e">
        <f t="shared" si="14"/>
        <v>#NUM!</v>
      </c>
      <c r="BI291" t="str">
        <f>VLOOKUP(H291,Sheet2!$A$1:$B$270,2,FALSE)</f>
        <v>GRESIK</v>
      </c>
    </row>
    <row r="292" spans="1:61">
      <c r="A292">
        <v>291</v>
      </c>
      <c r="B292">
        <v>1002530647</v>
      </c>
      <c r="C292">
        <v>3</v>
      </c>
      <c r="D292" t="s">
        <v>45</v>
      </c>
      <c r="E292">
        <v>5</v>
      </c>
      <c r="F292" t="s">
        <v>113</v>
      </c>
      <c r="G292" t="s">
        <v>117</v>
      </c>
      <c r="H292" t="s">
        <v>421</v>
      </c>
      <c r="I292" t="s">
        <v>213</v>
      </c>
      <c r="J292" t="s">
        <v>214</v>
      </c>
      <c r="K292" t="s">
        <v>149</v>
      </c>
      <c r="L292" t="s">
        <v>215</v>
      </c>
      <c r="M292" t="s">
        <v>225</v>
      </c>
      <c r="N292" t="s">
        <v>216</v>
      </c>
      <c r="O292" s="57">
        <v>46251.464537037034</v>
      </c>
      <c r="P292" s="57">
        <v>46252.338807870372</v>
      </c>
      <c r="Q292">
        <v>69367947</v>
      </c>
      <c r="S292">
        <v>172509796616</v>
      </c>
      <c r="T292" t="s">
        <v>10550</v>
      </c>
      <c r="U292" t="s">
        <v>10551</v>
      </c>
      <c r="V292" t="s">
        <v>10552</v>
      </c>
      <c r="Z292">
        <v>123.0186716</v>
      </c>
      <c r="AA292">
        <v>-8.3078418000000003</v>
      </c>
      <c r="AB292" t="s">
        <v>10553</v>
      </c>
      <c r="AC292" t="s">
        <v>237</v>
      </c>
      <c r="AL292" t="s">
        <v>218</v>
      </c>
      <c r="AM292" t="s">
        <v>10554</v>
      </c>
      <c r="AN292" t="s">
        <v>6</v>
      </c>
      <c r="AO292" t="s">
        <v>10555</v>
      </c>
      <c r="AP292" s="57">
        <v>46252.333333333336</v>
      </c>
      <c r="AR292" t="s">
        <v>18</v>
      </c>
      <c r="AS292" t="s">
        <v>421</v>
      </c>
      <c r="AT292" t="s">
        <v>231</v>
      </c>
      <c r="AV292" t="s">
        <v>227</v>
      </c>
      <c r="AW292" t="s">
        <v>1012</v>
      </c>
      <c r="AX292" t="s">
        <v>223</v>
      </c>
      <c r="BA292" s="57">
        <v>46252.333333333336</v>
      </c>
      <c r="BB292" t="s">
        <v>10554</v>
      </c>
      <c r="BF292" s="6" t="e">
        <f t="shared" si="12"/>
        <v>#NUM!</v>
      </c>
      <c r="BG292" t="e">
        <f t="shared" si="13"/>
        <v>#NUM!</v>
      </c>
      <c r="BH292" t="e">
        <f t="shared" si="14"/>
        <v>#NUM!</v>
      </c>
      <c r="BI292" t="str">
        <f>VLOOKUP(H292,Sheet2!$A$1:$B$270,2,FALSE)</f>
        <v>MAUMERE</v>
      </c>
    </row>
    <row r="293" spans="1:61">
      <c r="A293">
        <v>292</v>
      </c>
      <c r="B293">
        <v>1002533801</v>
      </c>
      <c r="C293">
        <v>3</v>
      </c>
      <c r="D293" t="s">
        <v>45</v>
      </c>
      <c r="E293">
        <v>5</v>
      </c>
      <c r="F293" t="s">
        <v>211</v>
      </c>
      <c r="G293" t="s">
        <v>112</v>
      </c>
      <c r="H293" t="s">
        <v>267</v>
      </c>
      <c r="I293" t="s">
        <v>213</v>
      </c>
      <c r="J293" t="s">
        <v>214</v>
      </c>
      <c r="K293" t="s">
        <v>149</v>
      </c>
      <c r="L293" t="s">
        <v>215</v>
      </c>
      <c r="M293" t="s">
        <v>240</v>
      </c>
      <c r="N293" t="s">
        <v>216</v>
      </c>
      <c r="O293" s="57">
        <v>46252.639537037037</v>
      </c>
      <c r="P293" s="57">
        <v>46252.640555555554</v>
      </c>
      <c r="Q293">
        <v>69369250</v>
      </c>
      <c r="S293">
        <v>172601797087</v>
      </c>
      <c r="T293" t="s">
        <v>12962</v>
      </c>
      <c r="U293" t="s">
        <v>12963</v>
      </c>
      <c r="V293" t="s">
        <v>12964</v>
      </c>
      <c r="Z293">
        <v>116.102404855191</v>
      </c>
      <c r="AA293">
        <v>-8.6132936062987202</v>
      </c>
      <c r="AB293" t="s">
        <v>12965</v>
      </c>
      <c r="AC293" t="s">
        <v>217</v>
      </c>
      <c r="AL293" t="s">
        <v>218</v>
      </c>
      <c r="AM293" t="s">
        <v>12966</v>
      </c>
      <c r="AN293" t="s">
        <v>6</v>
      </c>
      <c r="AO293" t="s">
        <v>12887</v>
      </c>
      <c r="AP293" s="57">
        <v>46255.541666666664</v>
      </c>
      <c r="AR293" t="s">
        <v>241</v>
      </c>
      <c r="AS293" t="s">
        <v>267</v>
      </c>
      <c r="AT293" t="s">
        <v>231</v>
      </c>
      <c r="AV293" t="s">
        <v>240</v>
      </c>
      <c r="AW293" t="s">
        <v>12862</v>
      </c>
      <c r="AX293" t="s">
        <v>223</v>
      </c>
      <c r="BA293" s="57">
        <v>46255.541666666664</v>
      </c>
      <c r="BB293" t="s">
        <v>12966</v>
      </c>
      <c r="BF293" s="6" t="e">
        <f t="shared" si="12"/>
        <v>#NUM!</v>
      </c>
      <c r="BG293" t="e">
        <f t="shared" si="13"/>
        <v>#NUM!</v>
      </c>
      <c r="BH293" t="e">
        <f t="shared" si="14"/>
        <v>#NUM!</v>
      </c>
      <c r="BI293" t="str">
        <f>VLOOKUP(H293,Sheet2!$A$1:$B$270,2,FALSE)</f>
        <v>MATARAM</v>
      </c>
    </row>
    <row r="294" spans="1:61">
      <c r="A294">
        <v>293</v>
      </c>
      <c r="B294">
        <v>1002532879</v>
      </c>
      <c r="C294">
        <v>3</v>
      </c>
      <c r="D294" t="s">
        <v>42</v>
      </c>
      <c r="E294">
        <v>5</v>
      </c>
      <c r="F294" t="s">
        <v>233</v>
      </c>
      <c r="G294" t="s">
        <v>105</v>
      </c>
      <c r="H294" t="s">
        <v>381</v>
      </c>
      <c r="I294" t="s">
        <v>213</v>
      </c>
      <c r="J294" t="s">
        <v>214</v>
      </c>
      <c r="K294" t="s">
        <v>149</v>
      </c>
      <c r="M294" t="s">
        <v>240</v>
      </c>
      <c r="N294" t="s">
        <v>216</v>
      </c>
      <c r="O294" s="57">
        <v>46252.495451388888</v>
      </c>
      <c r="P294" s="57">
        <v>46252.608587962961</v>
      </c>
      <c r="Q294">
        <v>69368859</v>
      </c>
      <c r="S294">
        <v>152312243280</v>
      </c>
      <c r="T294" t="s">
        <v>12967</v>
      </c>
      <c r="U294" t="s">
        <v>12968</v>
      </c>
      <c r="V294" t="s">
        <v>12969</v>
      </c>
      <c r="Z294">
        <v>112.42220519999999</v>
      </c>
      <c r="AA294">
        <v>-7.4845883999999998</v>
      </c>
      <c r="AB294" t="s">
        <v>12970</v>
      </c>
      <c r="AC294" t="s">
        <v>230</v>
      </c>
      <c r="AL294" t="s">
        <v>218</v>
      </c>
      <c r="AM294" t="s">
        <v>12971</v>
      </c>
      <c r="AN294" t="s">
        <v>6</v>
      </c>
      <c r="AO294" t="s">
        <v>12824</v>
      </c>
      <c r="AP294" s="57">
        <v>46253.541666666664</v>
      </c>
      <c r="AR294" t="s">
        <v>241</v>
      </c>
      <c r="AS294" t="s">
        <v>381</v>
      </c>
      <c r="AT294" t="s">
        <v>231</v>
      </c>
      <c r="AV294" t="s">
        <v>240</v>
      </c>
      <c r="AW294" t="s">
        <v>561</v>
      </c>
      <c r="AX294" t="s">
        <v>223</v>
      </c>
      <c r="BA294" s="57">
        <v>46253.541666666664</v>
      </c>
      <c r="BB294" t="s">
        <v>12971</v>
      </c>
      <c r="BF294" s="6" t="e">
        <f t="shared" si="12"/>
        <v>#NUM!</v>
      </c>
      <c r="BG294" t="e">
        <f t="shared" si="13"/>
        <v>#NUM!</v>
      </c>
      <c r="BH294" t="e">
        <f t="shared" si="14"/>
        <v>#NUM!</v>
      </c>
      <c r="BI294" t="str">
        <f>VLOOKUP(H294,Sheet2!$A$1:$B$270,2,FALSE)</f>
        <v>MOJOKERTO</v>
      </c>
    </row>
    <row r="295" spans="1:61">
      <c r="A295">
        <v>294</v>
      </c>
      <c r="B295">
        <v>1002525261</v>
      </c>
      <c r="C295">
        <v>3</v>
      </c>
      <c r="D295" t="s">
        <v>49</v>
      </c>
      <c r="E295">
        <v>4</v>
      </c>
      <c r="F295" t="s">
        <v>252</v>
      </c>
      <c r="G295" t="s">
        <v>931</v>
      </c>
      <c r="H295" t="s">
        <v>932</v>
      </c>
      <c r="I295" t="s">
        <v>213</v>
      </c>
      <c r="J295" t="s">
        <v>214</v>
      </c>
      <c r="K295" t="s">
        <v>149</v>
      </c>
      <c r="L295" t="s">
        <v>215</v>
      </c>
      <c r="M295" t="s">
        <v>76</v>
      </c>
      <c r="N295" t="s">
        <v>216</v>
      </c>
      <c r="O295" s="57">
        <v>46247.809699074074</v>
      </c>
      <c r="P295" s="57">
        <v>46248.52553240741</v>
      </c>
      <c r="Q295">
        <v>69365546</v>
      </c>
      <c r="S295">
        <v>142212126747</v>
      </c>
      <c r="T295" t="s">
        <v>9021</v>
      </c>
      <c r="U295" t="s">
        <v>10556</v>
      </c>
      <c r="V295" t="s">
        <v>9022</v>
      </c>
      <c r="Z295">
        <v>109.1112566</v>
      </c>
      <c r="AA295">
        <v>-6.8680026999999999</v>
      </c>
      <c r="AB295" t="s">
        <v>9023</v>
      </c>
      <c r="AC295" t="s">
        <v>237</v>
      </c>
      <c r="AL295" t="s">
        <v>218</v>
      </c>
      <c r="AM295" t="s">
        <v>9024</v>
      </c>
      <c r="AN295" t="s">
        <v>6</v>
      </c>
      <c r="AO295" t="s">
        <v>8962</v>
      </c>
      <c r="AP295" s="57">
        <v>46249.333333333336</v>
      </c>
      <c r="AR295" t="s">
        <v>219</v>
      </c>
      <c r="AS295" t="s">
        <v>932</v>
      </c>
      <c r="AT295" t="s">
        <v>231</v>
      </c>
      <c r="AU295">
        <v>20260814</v>
      </c>
      <c r="AV295" t="s">
        <v>222</v>
      </c>
      <c r="AW295" t="s">
        <v>1023</v>
      </c>
      <c r="AX295" t="s">
        <v>223</v>
      </c>
      <c r="BA295" s="57">
        <v>46249.333333333336</v>
      </c>
      <c r="BB295" t="s">
        <v>9024</v>
      </c>
      <c r="BC295">
        <v>2026</v>
      </c>
      <c r="BD295">
        <v>8</v>
      </c>
      <c r="BE295">
        <v>14</v>
      </c>
      <c r="BF295" s="6">
        <f t="shared" si="12"/>
        <v>46248</v>
      </c>
      <c r="BG295">
        <f t="shared" si="13"/>
        <v>-1.3333333333357587</v>
      </c>
      <c r="BH295" t="str">
        <f t="shared" si="14"/>
        <v>COMPLY</v>
      </c>
      <c r="BI295" t="e">
        <f>VLOOKUP(H295,Sheet2!$A$1:$B$270,2,FALSE)</f>
        <v>#N/A</v>
      </c>
    </row>
    <row r="296" spans="1:61">
      <c r="A296">
        <v>295</v>
      </c>
      <c r="B296">
        <v>1002509775</v>
      </c>
      <c r="C296">
        <v>3</v>
      </c>
      <c r="D296" t="s">
        <v>42</v>
      </c>
      <c r="E296">
        <v>5</v>
      </c>
      <c r="F296" t="s">
        <v>102</v>
      </c>
      <c r="G296" t="s">
        <v>99</v>
      </c>
      <c r="H296" t="s">
        <v>281</v>
      </c>
      <c r="I296" t="s">
        <v>213</v>
      </c>
      <c r="J296" t="s">
        <v>214</v>
      </c>
      <c r="K296" t="s">
        <v>149</v>
      </c>
      <c r="M296" t="s">
        <v>236</v>
      </c>
      <c r="N296" t="s">
        <v>216</v>
      </c>
      <c r="O296" s="57">
        <v>46239.401041666664</v>
      </c>
      <c r="P296" s="57">
        <v>46243.36824074074</v>
      </c>
      <c r="Q296">
        <v>69358830</v>
      </c>
      <c r="S296">
        <v>152517201803</v>
      </c>
      <c r="T296" t="s">
        <v>1102</v>
      </c>
      <c r="U296" t="s">
        <v>1103</v>
      </c>
      <c r="V296" t="s">
        <v>2565</v>
      </c>
      <c r="Z296">
        <v>114.39213736559699</v>
      </c>
      <c r="AA296">
        <v>-8.13767074517739</v>
      </c>
      <c r="AB296" t="s">
        <v>2566</v>
      </c>
      <c r="AC296" t="s">
        <v>226</v>
      </c>
      <c r="AL296" t="s">
        <v>218</v>
      </c>
      <c r="AM296" t="s">
        <v>2567</v>
      </c>
      <c r="AN296" t="s">
        <v>6</v>
      </c>
      <c r="AO296" s="57">
        <v>46150.402731481481</v>
      </c>
      <c r="AP296" s="57">
        <v>46242.333333333336</v>
      </c>
      <c r="AR296" t="s">
        <v>12</v>
      </c>
      <c r="AS296" t="s">
        <v>281</v>
      </c>
      <c r="AT296" t="s">
        <v>231</v>
      </c>
      <c r="AV296" t="s">
        <v>917</v>
      </c>
      <c r="AW296" t="s">
        <v>942</v>
      </c>
      <c r="AX296" t="s">
        <v>223</v>
      </c>
      <c r="BA296" s="57">
        <v>46242.333333333336</v>
      </c>
      <c r="BB296" t="s">
        <v>2567</v>
      </c>
      <c r="BF296" s="6" t="e">
        <f t="shared" si="12"/>
        <v>#NUM!</v>
      </c>
      <c r="BG296" t="e">
        <f t="shared" si="13"/>
        <v>#NUM!</v>
      </c>
      <c r="BH296" t="e">
        <f t="shared" si="14"/>
        <v>#NUM!</v>
      </c>
      <c r="BI296" t="str">
        <f>VLOOKUP(H296,Sheet2!$A$1:$B$270,2,FALSE)</f>
        <v>BANYUWANGI</v>
      </c>
    </row>
    <row r="297" spans="1:61">
      <c r="A297">
        <v>296</v>
      </c>
      <c r="B297">
        <v>1002527317</v>
      </c>
      <c r="C297">
        <v>3</v>
      </c>
      <c r="D297" t="s">
        <v>42</v>
      </c>
      <c r="E297">
        <v>5</v>
      </c>
      <c r="F297" t="s">
        <v>102</v>
      </c>
      <c r="G297" t="s">
        <v>99</v>
      </c>
      <c r="H297" t="s">
        <v>349</v>
      </c>
      <c r="I297" t="s">
        <v>213</v>
      </c>
      <c r="J297" t="s">
        <v>214</v>
      </c>
      <c r="K297" t="s">
        <v>149</v>
      </c>
      <c r="L297" t="s">
        <v>215</v>
      </c>
      <c r="M297" t="s">
        <v>76</v>
      </c>
      <c r="N297" t="s">
        <v>216</v>
      </c>
      <c r="O297" s="57">
        <v>46248.722175925926</v>
      </c>
      <c r="P297" s="57">
        <v>46249.670925925922</v>
      </c>
      <c r="Q297">
        <v>69366397</v>
      </c>
      <c r="S297">
        <v>152516206923</v>
      </c>
      <c r="T297" t="s">
        <v>10557</v>
      </c>
      <c r="U297" t="s">
        <v>10558</v>
      </c>
      <c r="V297" t="s">
        <v>10559</v>
      </c>
      <c r="Z297">
        <v>114.22150779515501</v>
      </c>
      <c r="AA297">
        <v>-8.2950812961717002</v>
      </c>
      <c r="AB297" t="s">
        <v>10560</v>
      </c>
      <c r="AC297" t="s">
        <v>217</v>
      </c>
      <c r="AL297" t="s">
        <v>218</v>
      </c>
      <c r="AM297" t="s">
        <v>10503</v>
      </c>
      <c r="AN297" t="s">
        <v>6</v>
      </c>
      <c r="AO297" t="s">
        <v>10561</v>
      </c>
      <c r="AP297" s="57">
        <v>46249.625</v>
      </c>
      <c r="AR297" t="s">
        <v>219</v>
      </c>
      <c r="AS297" t="s">
        <v>349</v>
      </c>
      <c r="AT297" t="s">
        <v>231</v>
      </c>
      <c r="AU297">
        <v>20260815</v>
      </c>
      <c r="AV297" t="s">
        <v>222</v>
      </c>
      <c r="AW297" t="s">
        <v>1023</v>
      </c>
      <c r="AX297" t="s">
        <v>223</v>
      </c>
      <c r="BA297" s="57">
        <v>46249.625</v>
      </c>
      <c r="BB297" t="s">
        <v>10503</v>
      </c>
      <c r="BC297">
        <v>2026</v>
      </c>
      <c r="BD297">
        <v>8</v>
      </c>
      <c r="BE297">
        <v>15</v>
      </c>
      <c r="BF297" s="6">
        <f t="shared" si="12"/>
        <v>46249</v>
      </c>
      <c r="BG297">
        <f t="shared" si="13"/>
        <v>-0.625</v>
      </c>
      <c r="BH297" t="str">
        <f t="shared" si="14"/>
        <v>COMPLY</v>
      </c>
      <c r="BI297" t="str">
        <f>VLOOKUP(H297,Sheet2!$A$1:$B$270,2,FALSE)</f>
        <v>BANYUWANGI</v>
      </c>
    </row>
    <row r="298" spans="1:61">
      <c r="A298">
        <v>297</v>
      </c>
      <c r="B298">
        <v>1002522307</v>
      </c>
      <c r="C298">
        <v>3</v>
      </c>
      <c r="D298" t="s">
        <v>59</v>
      </c>
      <c r="E298">
        <v>4</v>
      </c>
      <c r="F298" t="s">
        <v>243</v>
      </c>
      <c r="G298" t="s">
        <v>899</v>
      </c>
      <c r="H298" t="s">
        <v>948</v>
      </c>
      <c r="I298" t="s">
        <v>213</v>
      </c>
      <c r="J298" t="s">
        <v>214</v>
      </c>
      <c r="K298" t="s">
        <v>149</v>
      </c>
      <c r="L298" t="s">
        <v>215</v>
      </c>
      <c r="M298" t="s">
        <v>76</v>
      </c>
      <c r="N298" t="s">
        <v>216</v>
      </c>
      <c r="O298" s="57">
        <v>46246.584675925929</v>
      </c>
      <c r="P298" s="57">
        <v>46247.458240740743</v>
      </c>
      <c r="Q298">
        <v>69364312</v>
      </c>
      <c r="S298">
        <v>142138510558</v>
      </c>
      <c r="T298" t="s">
        <v>8093</v>
      </c>
      <c r="U298" t="s">
        <v>8094</v>
      </c>
      <c r="V298" t="s">
        <v>8095</v>
      </c>
      <c r="Z298">
        <v>110.029775</v>
      </c>
      <c r="AA298">
        <v>-7.7694044999999896</v>
      </c>
      <c r="AB298" t="s">
        <v>8096</v>
      </c>
      <c r="AC298" t="s">
        <v>217</v>
      </c>
      <c r="AL298" t="s">
        <v>218</v>
      </c>
      <c r="AM298" t="s">
        <v>8097</v>
      </c>
      <c r="AN298" t="s">
        <v>6</v>
      </c>
      <c r="AO298" s="57">
        <v>46364.590405092589</v>
      </c>
      <c r="AP298" s="57">
        <v>46251.625</v>
      </c>
      <c r="AR298" t="s">
        <v>219</v>
      </c>
      <c r="AS298" t="s">
        <v>948</v>
      </c>
      <c r="AT298" t="s">
        <v>231</v>
      </c>
      <c r="AU298">
        <v>20260813</v>
      </c>
      <c r="AV298" t="s">
        <v>222</v>
      </c>
      <c r="AW298" t="s">
        <v>238</v>
      </c>
      <c r="AX298" t="s">
        <v>223</v>
      </c>
      <c r="BA298" s="57">
        <v>46251.625</v>
      </c>
      <c r="BB298" t="s">
        <v>8097</v>
      </c>
      <c r="BC298">
        <v>2026</v>
      </c>
      <c r="BD298">
        <v>8</v>
      </c>
      <c r="BE298">
        <v>13</v>
      </c>
      <c r="BF298" s="6">
        <f t="shared" si="12"/>
        <v>46247</v>
      </c>
      <c r="BG298">
        <f t="shared" si="13"/>
        <v>-4.625</v>
      </c>
      <c r="BH298" t="str">
        <f t="shared" si="14"/>
        <v>COMPLY</v>
      </c>
      <c r="BI298" t="e">
        <f>VLOOKUP(H298,Sheet2!$A$1:$B$270,2,FALSE)</f>
        <v>#N/A</v>
      </c>
    </row>
    <row r="299" spans="1:61">
      <c r="A299">
        <v>298</v>
      </c>
      <c r="B299">
        <v>1002528289</v>
      </c>
      <c r="C299">
        <v>3</v>
      </c>
      <c r="D299" t="s">
        <v>42</v>
      </c>
      <c r="E299">
        <v>5</v>
      </c>
      <c r="F299" t="s">
        <v>102</v>
      </c>
      <c r="G299" t="s">
        <v>99</v>
      </c>
      <c r="H299" t="s">
        <v>416</v>
      </c>
      <c r="I299" t="s">
        <v>213</v>
      </c>
      <c r="J299" t="s">
        <v>214</v>
      </c>
      <c r="K299" t="s">
        <v>149</v>
      </c>
      <c r="L299" t="s">
        <v>215</v>
      </c>
      <c r="M299" t="s">
        <v>76</v>
      </c>
      <c r="N299" t="s">
        <v>216</v>
      </c>
      <c r="O299" s="57">
        <v>46249.543009259258</v>
      </c>
      <c r="P299" s="57">
        <v>46249.7266087963</v>
      </c>
      <c r="Q299">
        <v>69366867</v>
      </c>
      <c r="S299">
        <v>152522205162</v>
      </c>
      <c r="T299" t="s">
        <v>4574</v>
      </c>
      <c r="U299" t="s">
        <v>10562</v>
      </c>
      <c r="V299" t="s">
        <v>10563</v>
      </c>
      <c r="Z299">
        <v>114.3371187</v>
      </c>
      <c r="AA299">
        <v>-8.4920993999999901</v>
      </c>
      <c r="AB299" t="s">
        <v>10564</v>
      </c>
      <c r="AC299" t="s">
        <v>217</v>
      </c>
      <c r="AL299" t="s">
        <v>218</v>
      </c>
      <c r="AM299" t="s">
        <v>10565</v>
      </c>
      <c r="AN299" t="s">
        <v>6</v>
      </c>
      <c r="AO299" t="s">
        <v>9878</v>
      </c>
      <c r="AP299" s="57">
        <v>46250.541666666664</v>
      </c>
      <c r="AR299" t="s">
        <v>219</v>
      </c>
      <c r="AS299" t="s">
        <v>416</v>
      </c>
      <c r="AT299" t="s">
        <v>221</v>
      </c>
      <c r="AU299">
        <v>20260815</v>
      </c>
      <c r="AV299" t="s">
        <v>222</v>
      </c>
      <c r="AW299" t="s">
        <v>1052</v>
      </c>
      <c r="AX299" t="s">
        <v>223</v>
      </c>
      <c r="BA299" s="57">
        <v>46250.541666666664</v>
      </c>
      <c r="BB299" t="s">
        <v>10565</v>
      </c>
      <c r="BC299">
        <v>2026</v>
      </c>
      <c r="BD299">
        <v>8</v>
      </c>
      <c r="BE299">
        <v>15</v>
      </c>
      <c r="BF299" s="6">
        <f t="shared" si="12"/>
        <v>46249</v>
      </c>
      <c r="BG299">
        <f t="shared" si="13"/>
        <v>-1.5416666666642413</v>
      </c>
      <c r="BH299" t="str">
        <f t="shared" si="14"/>
        <v>COMPLY</v>
      </c>
      <c r="BI299" t="str">
        <f>VLOOKUP(H299,Sheet2!$A$1:$B$270,2,FALSE)</f>
        <v>BANYUWANGI</v>
      </c>
    </row>
    <row r="300" spans="1:61">
      <c r="A300">
        <v>299</v>
      </c>
      <c r="B300">
        <v>1002526933</v>
      </c>
      <c r="C300">
        <v>3</v>
      </c>
      <c r="D300" t="s">
        <v>59</v>
      </c>
      <c r="E300">
        <v>4</v>
      </c>
      <c r="F300" t="s">
        <v>243</v>
      </c>
      <c r="G300" t="s">
        <v>261</v>
      </c>
      <c r="H300" t="s">
        <v>262</v>
      </c>
      <c r="I300" t="s">
        <v>213</v>
      </c>
      <c r="J300" t="s">
        <v>214</v>
      </c>
      <c r="K300" t="s">
        <v>149</v>
      </c>
      <c r="L300" t="s">
        <v>215</v>
      </c>
      <c r="M300" t="s">
        <v>76</v>
      </c>
      <c r="N300" t="s">
        <v>216</v>
      </c>
      <c r="O300" s="57">
        <v>46248.647175925929</v>
      </c>
      <c r="P300" s="57">
        <v>46249.507511574076</v>
      </c>
      <c r="Q300">
        <v>69366243</v>
      </c>
      <c r="S300">
        <v>141373127452</v>
      </c>
      <c r="T300" t="s">
        <v>10566</v>
      </c>
      <c r="U300" t="s">
        <v>10567</v>
      </c>
      <c r="V300" t="s">
        <v>10568</v>
      </c>
      <c r="Z300">
        <v>110.030215</v>
      </c>
      <c r="AA300">
        <v>-7.3396990000000004</v>
      </c>
      <c r="AB300" t="s">
        <v>10569</v>
      </c>
      <c r="AC300" t="s">
        <v>237</v>
      </c>
      <c r="AL300" t="s">
        <v>218</v>
      </c>
      <c r="AM300" t="s">
        <v>10052</v>
      </c>
      <c r="AN300" t="s">
        <v>6</v>
      </c>
      <c r="AO300" t="s">
        <v>9826</v>
      </c>
      <c r="AP300" s="57">
        <v>46249.541666666664</v>
      </c>
      <c r="AR300" t="s">
        <v>219</v>
      </c>
      <c r="AS300" t="s">
        <v>262</v>
      </c>
      <c r="AT300" t="s">
        <v>231</v>
      </c>
      <c r="AU300">
        <v>20260815</v>
      </c>
      <c r="AV300" t="s">
        <v>222</v>
      </c>
      <c r="AW300" t="s">
        <v>1012</v>
      </c>
      <c r="AX300" t="s">
        <v>223</v>
      </c>
      <c r="BA300" s="57">
        <v>46249.541666666664</v>
      </c>
      <c r="BB300" t="s">
        <v>10052</v>
      </c>
      <c r="BC300">
        <v>2026</v>
      </c>
      <c r="BD300">
        <v>8</v>
      </c>
      <c r="BE300">
        <v>15</v>
      </c>
      <c r="BF300" s="6">
        <f t="shared" si="12"/>
        <v>46249</v>
      </c>
      <c r="BG300">
        <f t="shared" si="13"/>
        <v>-0.54166666666424135</v>
      </c>
      <c r="BH300" t="str">
        <f t="shared" si="14"/>
        <v>COMPLY</v>
      </c>
      <c r="BI300" t="e">
        <f>VLOOKUP(H300,Sheet2!$A$1:$B$270,2,FALSE)</f>
        <v>#N/A</v>
      </c>
    </row>
    <row r="301" spans="1:61">
      <c r="A301">
        <v>300</v>
      </c>
      <c r="B301">
        <v>1002518596</v>
      </c>
      <c r="C301">
        <v>3</v>
      </c>
      <c r="D301" t="s">
        <v>51</v>
      </c>
      <c r="E301">
        <v>4</v>
      </c>
      <c r="F301" t="s">
        <v>273</v>
      </c>
      <c r="G301" t="s">
        <v>295</v>
      </c>
      <c r="H301" t="s">
        <v>901</v>
      </c>
      <c r="I301" t="s">
        <v>213</v>
      </c>
      <c r="J301" t="s">
        <v>214</v>
      </c>
      <c r="K301" t="s">
        <v>149</v>
      </c>
      <c r="M301" t="s">
        <v>580</v>
      </c>
      <c r="N301" t="s">
        <v>216</v>
      </c>
      <c r="O301" s="57">
        <v>46244.718275462961</v>
      </c>
      <c r="P301" s="57">
        <v>46245.439618055556</v>
      </c>
      <c r="Q301">
        <v>69358221</v>
      </c>
      <c r="T301" t="s">
        <v>949</v>
      </c>
      <c r="V301" t="s">
        <v>2390</v>
      </c>
      <c r="Z301">
        <v>111.062</v>
      </c>
      <c r="AA301">
        <v>-6.6559999999999997</v>
      </c>
      <c r="AB301" t="s">
        <v>2391</v>
      </c>
      <c r="AC301" t="s">
        <v>226</v>
      </c>
      <c r="AL301" t="s">
        <v>218</v>
      </c>
      <c r="AM301" t="s">
        <v>2392</v>
      </c>
      <c r="AN301" t="s">
        <v>6</v>
      </c>
      <c r="AO301" s="57">
        <v>46303.736030092594</v>
      </c>
      <c r="AP301" s="57">
        <v>46240</v>
      </c>
      <c r="AR301" t="s">
        <v>566</v>
      </c>
      <c r="AS301" t="s">
        <v>901</v>
      </c>
      <c r="AT301" t="s">
        <v>231</v>
      </c>
      <c r="AV301" t="s">
        <v>989</v>
      </c>
      <c r="AW301" t="s">
        <v>613</v>
      </c>
      <c r="AX301" t="s">
        <v>223</v>
      </c>
      <c r="BA301" s="57">
        <v>46240.333333333336</v>
      </c>
      <c r="BB301" t="s">
        <v>2392</v>
      </c>
      <c r="BF301" s="6" t="e">
        <f t="shared" si="12"/>
        <v>#NUM!</v>
      </c>
      <c r="BG301" t="e">
        <f t="shared" si="13"/>
        <v>#NUM!</v>
      </c>
      <c r="BH301" t="e">
        <f t="shared" si="14"/>
        <v>#NUM!</v>
      </c>
      <c r="BI301" t="e">
        <f>VLOOKUP(H301,Sheet2!$A$1:$B$270,2,FALSE)</f>
        <v>#N/A</v>
      </c>
    </row>
    <row r="302" spans="1:61">
      <c r="A302">
        <v>301</v>
      </c>
      <c r="B302">
        <v>1002527380</v>
      </c>
      <c r="C302">
        <v>3</v>
      </c>
      <c r="D302" t="s">
        <v>38</v>
      </c>
      <c r="E302">
        <v>5</v>
      </c>
      <c r="F302" t="s">
        <v>92</v>
      </c>
      <c r="G302" t="s">
        <v>95</v>
      </c>
      <c r="H302" t="s">
        <v>478</v>
      </c>
      <c r="I302" t="s">
        <v>213</v>
      </c>
      <c r="J302" t="s">
        <v>214</v>
      </c>
      <c r="K302" t="s">
        <v>149</v>
      </c>
      <c r="L302" t="s">
        <v>215</v>
      </c>
      <c r="M302" t="s">
        <v>76</v>
      </c>
      <c r="N302" t="s">
        <v>216</v>
      </c>
      <c r="O302" s="57">
        <v>46248.753437500003</v>
      </c>
      <c r="P302" s="57">
        <v>46250.739502314813</v>
      </c>
      <c r="Q302">
        <v>69366444</v>
      </c>
      <c r="S302">
        <v>152614209511</v>
      </c>
      <c r="T302" t="s">
        <v>10581</v>
      </c>
      <c r="U302" t="s">
        <v>10582</v>
      </c>
      <c r="V302" t="s">
        <v>10583</v>
      </c>
      <c r="Z302">
        <v>111.36344699999999</v>
      </c>
      <c r="AA302">
        <v>-7.8509140000000004</v>
      </c>
      <c r="AB302" t="s">
        <v>10584</v>
      </c>
      <c r="AC302" t="s">
        <v>237</v>
      </c>
      <c r="AL302" t="s">
        <v>218</v>
      </c>
      <c r="AM302" t="s">
        <v>10585</v>
      </c>
      <c r="AN302" t="s">
        <v>6</v>
      </c>
      <c r="AO302" t="s">
        <v>9794</v>
      </c>
      <c r="AP302" s="57">
        <v>46250.541666666664</v>
      </c>
      <c r="AR302" t="s">
        <v>219</v>
      </c>
      <c r="AS302" t="s">
        <v>478</v>
      </c>
      <c r="AT302" t="s">
        <v>231</v>
      </c>
      <c r="AU302">
        <v>20260816</v>
      </c>
      <c r="AV302" t="s">
        <v>222</v>
      </c>
      <c r="AW302" t="s">
        <v>1021</v>
      </c>
      <c r="AX302" t="s">
        <v>223</v>
      </c>
      <c r="BA302" s="57">
        <v>46250.541666666664</v>
      </c>
      <c r="BB302" t="s">
        <v>10585</v>
      </c>
      <c r="BC302">
        <v>2026</v>
      </c>
      <c r="BD302">
        <v>8</v>
      </c>
      <c r="BE302">
        <v>16</v>
      </c>
      <c r="BF302" s="6">
        <f t="shared" si="12"/>
        <v>46250</v>
      </c>
      <c r="BG302">
        <f t="shared" si="13"/>
        <v>-0.54166666666424135</v>
      </c>
      <c r="BH302" t="str">
        <f t="shared" si="14"/>
        <v>COMPLY</v>
      </c>
      <c r="BI302" t="str">
        <f>VLOOKUP(H302,Sheet2!$A$1:$B$270,2,FALSE)</f>
        <v>PONOROGO</v>
      </c>
    </row>
    <row r="303" spans="1:61">
      <c r="A303">
        <v>302</v>
      </c>
      <c r="B303">
        <v>1002516015</v>
      </c>
      <c r="C303">
        <v>3</v>
      </c>
      <c r="D303" t="s">
        <v>55</v>
      </c>
      <c r="E303">
        <v>5</v>
      </c>
      <c r="F303" t="s">
        <v>265</v>
      </c>
      <c r="G303" t="s">
        <v>126</v>
      </c>
      <c r="H303" t="s">
        <v>266</v>
      </c>
      <c r="I303" t="s">
        <v>213</v>
      </c>
      <c r="J303" t="s">
        <v>214</v>
      </c>
      <c r="K303" t="s">
        <v>149</v>
      </c>
      <c r="L303" t="s">
        <v>606</v>
      </c>
      <c r="M303" t="s">
        <v>76</v>
      </c>
      <c r="N303" t="s">
        <v>216</v>
      </c>
      <c r="O303" s="57">
        <v>46242.59302083333</v>
      </c>
      <c r="P303" s="57">
        <v>46245.596145833333</v>
      </c>
      <c r="Q303">
        <v>69361497</v>
      </c>
      <c r="R303">
        <v>3135979265</v>
      </c>
      <c r="S303">
        <v>152413167588</v>
      </c>
      <c r="T303" t="s">
        <v>5179</v>
      </c>
      <c r="U303" t="s">
        <v>5180</v>
      </c>
      <c r="V303" t="s">
        <v>5181</v>
      </c>
      <c r="Z303">
        <v>112.7336743</v>
      </c>
      <c r="AA303">
        <v>-7.2670648</v>
      </c>
      <c r="AB303" t="s">
        <v>5182</v>
      </c>
      <c r="AC303" t="s">
        <v>217</v>
      </c>
      <c r="AL303" t="s">
        <v>218</v>
      </c>
      <c r="AM303" t="s">
        <v>5183</v>
      </c>
      <c r="AN303" t="s">
        <v>6</v>
      </c>
      <c r="AO303" s="57">
        <v>46242.60119212963</v>
      </c>
      <c r="AP303" s="57">
        <v>46245.541666666664</v>
      </c>
      <c r="AR303" t="s">
        <v>219</v>
      </c>
      <c r="AS303" t="s">
        <v>266</v>
      </c>
      <c r="AT303" t="s">
        <v>231</v>
      </c>
      <c r="AU303">
        <v>20260811</v>
      </c>
      <c r="AV303" t="s">
        <v>222</v>
      </c>
      <c r="AW303" t="s">
        <v>5184</v>
      </c>
      <c r="AX303" t="s">
        <v>223</v>
      </c>
      <c r="BA303" s="57">
        <v>46245.541666666664</v>
      </c>
      <c r="BB303" t="s">
        <v>5183</v>
      </c>
      <c r="BC303">
        <v>2026</v>
      </c>
      <c r="BD303">
        <v>8</v>
      </c>
      <c r="BE303">
        <v>11</v>
      </c>
      <c r="BF303" s="6">
        <f t="shared" si="12"/>
        <v>46245</v>
      </c>
      <c r="BG303">
        <f t="shared" si="13"/>
        <v>-0.54166666666424135</v>
      </c>
      <c r="BH303" t="str">
        <f t="shared" si="14"/>
        <v>COMPLY</v>
      </c>
      <c r="BI303" t="str">
        <f>VLOOKUP(H303,Sheet2!$A$1:$B$270,2,FALSE)</f>
        <v>SURABAYA SELATAN</v>
      </c>
    </row>
    <row r="304" spans="1:61">
      <c r="A304">
        <v>303</v>
      </c>
      <c r="B304">
        <v>1002526476</v>
      </c>
      <c r="C304">
        <v>3</v>
      </c>
      <c r="D304" t="s">
        <v>38</v>
      </c>
      <c r="E304">
        <v>5</v>
      </c>
      <c r="F304" t="s">
        <v>250</v>
      </c>
      <c r="G304" t="s">
        <v>91</v>
      </c>
      <c r="H304" t="s">
        <v>422</v>
      </c>
      <c r="I304" t="s">
        <v>213</v>
      </c>
      <c r="J304" t="s">
        <v>214</v>
      </c>
      <c r="K304" t="s">
        <v>149</v>
      </c>
      <c r="L304" t="s">
        <v>215</v>
      </c>
      <c r="M304" t="s">
        <v>76</v>
      </c>
      <c r="N304" t="s">
        <v>216</v>
      </c>
      <c r="O304" s="57">
        <v>46248.588842592595</v>
      </c>
      <c r="P304" s="57">
        <v>46248.788055555553</v>
      </c>
      <c r="Q304">
        <v>69366074</v>
      </c>
      <c r="S304">
        <v>152715213995</v>
      </c>
      <c r="T304" t="s">
        <v>10586</v>
      </c>
      <c r="U304" t="s">
        <v>10587</v>
      </c>
      <c r="V304" t="s">
        <v>10588</v>
      </c>
      <c r="Z304">
        <v>112.64279892934501</v>
      </c>
      <c r="AA304">
        <v>-8.2149889516769399</v>
      </c>
      <c r="AB304" t="s">
        <v>10589</v>
      </c>
      <c r="AC304" t="s">
        <v>237</v>
      </c>
      <c r="AL304" t="s">
        <v>218</v>
      </c>
      <c r="AM304" t="s">
        <v>9982</v>
      </c>
      <c r="AN304" t="s">
        <v>6</v>
      </c>
      <c r="AO304" t="s">
        <v>9857</v>
      </c>
      <c r="AP304" s="57">
        <v>46249.541666666664</v>
      </c>
      <c r="AR304" t="s">
        <v>219</v>
      </c>
      <c r="AS304" t="s">
        <v>422</v>
      </c>
      <c r="AT304" t="s">
        <v>231</v>
      </c>
      <c r="AU304">
        <v>20260814</v>
      </c>
      <c r="AV304" t="s">
        <v>222</v>
      </c>
      <c r="AW304" t="s">
        <v>1023</v>
      </c>
      <c r="AX304" t="s">
        <v>223</v>
      </c>
      <c r="BA304" s="57">
        <v>46249.541666666664</v>
      </c>
      <c r="BB304" t="s">
        <v>9982</v>
      </c>
      <c r="BC304">
        <v>2026</v>
      </c>
      <c r="BD304">
        <v>8</v>
      </c>
      <c r="BE304">
        <v>14</v>
      </c>
      <c r="BF304" s="6">
        <f t="shared" si="12"/>
        <v>46248</v>
      </c>
      <c r="BG304">
        <f t="shared" si="13"/>
        <v>-1.5416666666642413</v>
      </c>
      <c r="BH304" t="str">
        <f t="shared" si="14"/>
        <v>COMPLY</v>
      </c>
      <c r="BI304" t="str">
        <f>VLOOKUP(H304,Sheet2!$A$1:$B$270,2,FALSE)</f>
        <v>MALANG</v>
      </c>
    </row>
    <row r="305" spans="1:61">
      <c r="A305">
        <v>304</v>
      </c>
      <c r="B305">
        <v>1002518388</v>
      </c>
      <c r="C305">
        <v>3</v>
      </c>
      <c r="D305" t="s">
        <v>38</v>
      </c>
      <c r="E305">
        <v>5</v>
      </c>
      <c r="F305" t="s">
        <v>90</v>
      </c>
      <c r="G305" t="s">
        <v>93</v>
      </c>
      <c r="H305" t="s">
        <v>302</v>
      </c>
      <c r="I305" t="s">
        <v>213</v>
      </c>
      <c r="J305" t="s">
        <v>214</v>
      </c>
      <c r="K305" t="s">
        <v>149</v>
      </c>
      <c r="L305" t="s">
        <v>215</v>
      </c>
      <c r="M305" t="s">
        <v>76</v>
      </c>
      <c r="N305" t="s">
        <v>216</v>
      </c>
      <c r="O305" s="57">
        <v>46244.665937500002</v>
      </c>
      <c r="P305" s="57">
        <v>46246.517708333333</v>
      </c>
      <c r="Q305">
        <v>69362658</v>
      </c>
      <c r="S305">
        <v>152611229873</v>
      </c>
      <c r="T305" t="s">
        <v>6466</v>
      </c>
      <c r="U305" t="s">
        <v>6467</v>
      </c>
      <c r="V305" t="s">
        <v>6468</v>
      </c>
      <c r="Z305">
        <v>111.89302012324301</v>
      </c>
      <c r="AA305">
        <v>-7.56288392017471</v>
      </c>
      <c r="AB305" t="s">
        <v>6469</v>
      </c>
      <c r="AC305" t="s">
        <v>217</v>
      </c>
      <c r="AL305" t="s">
        <v>218</v>
      </c>
      <c r="AM305" t="s">
        <v>6470</v>
      </c>
      <c r="AN305" t="s">
        <v>6</v>
      </c>
      <c r="AO305" s="57">
        <v>46303.673692129632</v>
      </c>
      <c r="AP305" s="57">
        <v>46246.333333333336</v>
      </c>
      <c r="AR305" t="s">
        <v>219</v>
      </c>
      <c r="AS305" t="s">
        <v>302</v>
      </c>
      <c r="AT305" t="s">
        <v>231</v>
      </c>
      <c r="AU305">
        <v>20260812</v>
      </c>
      <c r="AV305" t="s">
        <v>222</v>
      </c>
      <c r="AW305" t="s">
        <v>1021</v>
      </c>
      <c r="AX305" t="s">
        <v>223</v>
      </c>
      <c r="BA305" s="57">
        <v>46246.333333333336</v>
      </c>
      <c r="BB305" t="s">
        <v>6470</v>
      </c>
      <c r="BC305">
        <v>2026</v>
      </c>
      <c r="BD305">
        <v>8</v>
      </c>
      <c r="BE305">
        <v>12</v>
      </c>
      <c r="BF305" s="6">
        <f t="shared" si="12"/>
        <v>46246</v>
      </c>
      <c r="BG305">
        <f t="shared" si="13"/>
        <v>-0.33333333333575865</v>
      </c>
      <c r="BH305" t="str">
        <f t="shared" si="14"/>
        <v>COMPLY</v>
      </c>
      <c r="BI305" t="str">
        <f>VLOOKUP(H305,Sheet2!$A$1:$B$270,2,FALSE)</f>
        <v>NGANJUK</v>
      </c>
    </row>
    <row r="306" spans="1:61">
      <c r="A306">
        <v>305</v>
      </c>
      <c r="B306">
        <v>1002514391</v>
      </c>
      <c r="C306">
        <v>3</v>
      </c>
      <c r="D306" t="s">
        <v>59</v>
      </c>
      <c r="E306">
        <v>4</v>
      </c>
      <c r="F306" t="s">
        <v>224</v>
      </c>
      <c r="G306" t="s">
        <v>607</v>
      </c>
      <c r="H306" t="s">
        <v>961</v>
      </c>
      <c r="I306" t="s">
        <v>213</v>
      </c>
      <c r="J306" t="s">
        <v>214</v>
      </c>
      <c r="K306" t="s">
        <v>149</v>
      </c>
      <c r="M306" t="s">
        <v>76</v>
      </c>
      <c r="N306" t="s">
        <v>216</v>
      </c>
      <c r="O306" s="57">
        <v>46241.489016203705</v>
      </c>
      <c r="P306" s="57">
        <v>46242.79614583333</v>
      </c>
      <c r="Q306">
        <v>69360670</v>
      </c>
      <c r="S306">
        <v>146391107198</v>
      </c>
      <c r="T306" t="s">
        <v>5195</v>
      </c>
      <c r="U306" t="s">
        <v>5196</v>
      </c>
      <c r="V306" t="s">
        <v>5197</v>
      </c>
      <c r="Z306">
        <v>108.769095540046</v>
      </c>
      <c r="AA306">
        <v>-7.2961080055813703</v>
      </c>
      <c r="AB306" t="s">
        <v>5198</v>
      </c>
      <c r="AC306" t="s">
        <v>290</v>
      </c>
      <c r="AL306" t="s">
        <v>218</v>
      </c>
      <c r="AM306" t="s">
        <v>4454</v>
      </c>
      <c r="AN306" t="s">
        <v>6</v>
      </c>
      <c r="AO306" s="57">
        <v>46211.496574074074</v>
      </c>
      <c r="AP306" s="57">
        <v>46243.541666666664</v>
      </c>
      <c r="AR306" t="s">
        <v>219</v>
      </c>
      <c r="AS306" t="s">
        <v>961</v>
      </c>
      <c r="AT306" t="s">
        <v>231</v>
      </c>
      <c r="AU306">
        <v>20260808</v>
      </c>
      <c r="AV306" t="s">
        <v>222</v>
      </c>
      <c r="AW306" t="s">
        <v>568</v>
      </c>
      <c r="AX306" t="s">
        <v>223</v>
      </c>
      <c r="BA306" s="57">
        <v>46243.541666666664</v>
      </c>
      <c r="BB306" t="s">
        <v>4454</v>
      </c>
      <c r="BC306">
        <v>2026</v>
      </c>
      <c r="BD306">
        <v>8</v>
      </c>
      <c r="BE306">
        <v>8</v>
      </c>
      <c r="BF306" s="6">
        <f t="shared" si="12"/>
        <v>46242</v>
      </c>
      <c r="BG306">
        <f t="shared" si="13"/>
        <v>-1.5416666666642413</v>
      </c>
      <c r="BH306" t="str">
        <f t="shared" si="14"/>
        <v>COMPLY</v>
      </c>
      <c r="BI306" t="e">
        <f>VLOOKUP(H306,Sheet2!$A$1:$B$270,2,FALSE)</f>
        <v>#N/A</v>
      </c>
    </row>
    <row r="307" spans="1:61">
      <c r="A307">
        <v>306</v>
      </c>
      <c r="B307">
        <v>1002509849</v>
      </c>
      <c r="C307">
        <v>3</v>
      </c>
      <c r="D307" t="s">
        <v>49</v>
      </c>
      <c r="E307">
        <v>4</v>
      </c>
      <c r="F307" t="s">
        <v>246</v>
      </c>
      <c r="G307" t="s">
        <v>247</v>
      </c>
      <c r="H307" t="s">
        <v>630</v>
      </c>
      <c r="I307" t="s">
        <v>213</v>
      </c>
      <c r="J307" t="s">
        <v>214</v>
      </c>
      <c r="K307" t="s">
        <v>149</v>
      </c>
      <c r="L307" t="s">
        <v>215</v>
      </c>
      <c r="M307" t="s">
        <v>76</v>
      </c>
      <c r="N307" t="s">
        <v>216</v>
      </c>
      <c r="O307" s="57">
        <v>46239.411759259259</v>
      </c>
      <c r="P307" s="57">
        <v>46240.638113425928</v>
      </c>
      <c r="Q307">
        <v>69358876</v>
      </c>
      <c r="S307">
        <v>141423136584</v>
      </c>
      <c r="T307" t="s">
        <v>2588</v>
      </c>
      <c r="U307" t="s">
        <v>2589</v>
      </c>
      <c r="V307" t="s">
        <v>2590</v>
      </c>
      <c r="Z307">
        <v>110.40271799999999</v>
      </c>
      <c r="AA307">
        <v>-7.1014480000000004</v>
      </c>
      <c r="AB307" t="s">
        <v>2591</v>
      </c>
      <c r="AC307" t="s">
        <v>237</v>
      </c>
      <c r="AL307" t="s">
        <v>218</v>
      </c>
      <c r="AM307" t="s">
        <v>2592</v>
      </c>
      <c r="AN307" t="s">
        <v>6</v>
      </c>
      <c r="AO307" s="57">
        <v>46150.413344907407</v>
      </c>
      <c r="AP307" s="57">
        <v>46240.333333333336</v>
      </c>
      <c r="AR307" t="s">
        <v>219</v>
      </c>
      <c r="AS307" t="s">
        <v>630</v>
      </c>
      <c r="AT307" t="s">
        <v>231</v>
      </c>
      <c r="AU307">
        <v>20260806</v>
      </c>
      <c r="AV307" t="s">
        <v>222</v>
      </c>
      <c r="AW307" t="s">
        <v>1018</v>
      </c>
      <c r="AX307" t="s">
        <v>223</v>
      </c>
      <c r="BA307" s="57">
        <v>46240.333333333336</v>
      </c>
      <c r="BB307" t="s">
        <v>2592</v>
      </c>
      <c r="BC307">
        <v>2026</v>
      </c>
      <c r="BD307">
        <v>8</v>
      </c>
      <c r="BE307">
        <v>6</v>
      </c>
      <c r="BF307" s="6">
        <f t="shared" si="12"/>
        <v>46240</v>
      </c>
      <c r="BG307">
        <f t="shared" si="13"/>
        <v>-0.33333333333575865</v>
      </c>
      <c r="BH307" t="str">
        <f t="shared" si="14"/>
        <v>COMPLY</v>
      </c>
      <c r="BI307" t="e">
        <f>VLOOKUP(H307,Sheet2!$A$1:$B$270,2,FALSE)</f>
        <v>#N/A</v>
      </c>
    </row>
    <row r="308" spans="1:61">
      <c r="A308">
        <v>307</v>
      </c>
      <c r="B308">
        <v>1002509843</v>
      </c>
      <c r="C308">
        <v>3</v>
      </c>
      <c r="D308" t="s">
        <v>51</v>
      </c>
      <c r="E308">
        <v>4</v>
      </c>
      <c r="F308" t="s">
        <v>235</v>
      </c>
      <c r="G308" t="s">
        <v>952</v>
      </c>
      <c r="H308" t="s">
        <v>953</v>
      </c>
      <c r="I308" t="s">
        <v>213</v>
      </c>
      <c r="J308" t="s">
        <v>214</v>
      </c>
      <c r="K308" t="s">
        <v>149</v>
      </c>
      <c r="L308" t="s">
        <v>215</v>
      </c>
      <c r="M308" t="s">
        <v>580</v>
      </c>
      <c r="N308" t="s">
        <v>216</v>
      </c>
      <c r="O308" s="57">
        <v>46239.410370370373</v>
      </c>
      <c r="P308" s="57">
        <v>46239.468807870369</v>
      </c>
      <c r="Q308">
        <v>69356667</v>
      </c>
      <c r="T308" t="s">
        <v>2415</v>
      </c>
      <c r="V308" t="s">
        <v>2602</v>
      </c>
      <c r="Z308">
        <v>110.60401</v>
      </c>
      <c r="AA308">
        <v>-7.4904099999999998</v>
      </c>
      <c r="AB308" t="s">
        <v>2603</v>
      </c>
      <c r="AC308" t="s">
        <v>237</v>
      </c>
      <c r="AL308" t="s">
        <v>218</v>
      </c>
      <c r="AM308" t="s">
        <v>1625</v>
      </c>
      <c r="AN308" t="s">
        <v>6</v>
      </c>
      <c r="AO308" s="57">
        <v>46150.413344907407</v>
      </c>
      <c r="AP308" s="57">
        <v>46236</v>
      </c>
      <c r="AR308" t="s">
        <v>566</v>
      </c>
      <c r="AS308" t="s">
        <v>953</v>
      </c>
      <c r="AT308" t="s">
        <v>231</v>
      </c>
      <c r="AV308" t="s">
        <v>989</v>
      </c>
      <c r="AW308" t="s">
        <v>1018</v>
      </c>
      <c r="AX308" t="s">
        <v>223</v>
      </c>
      <c r="BA308" s="57">
        <v>46236.333333333336</v>
      </c>
      <c r="BB308" t="s">
        <v>1625</v>
      </c>
      <c r="BF308" s="6" t="e">
        <f t="shared" si="12"/>
        <v>#NUM!</v>
      </c>
      <c r="BG308" t="e">
        <f t="shared" si="13"/>
        <v>#NUM!</v>
      </c>
      <c r="BH308" t="e">
        <f t="shared" si="14"/>
        <v>#NUM!</v>
      </c>
      <c r="BI308" t="e">
        <f>VLOOKUP(H308,Sheet2!$A$1:$B$270,2,FALSE)</f>
        <v>#N/A</v>
      </c>
    </row>
    <row r="309" spans="1:61">
      <c r="A309">
        <v>308</v>
      </c>
      <c r="B309">
        <v>1002512943</v>
      </c>
      <c r="C309">
        <v>3</v>
      </c>
      <c r="D309" t="s">
        <v>38</v>
      </c>
      <c r="E309">
        <v>5</v>
      </c>
      <c r="F309" t="s">
        <v>250</v>
      </c>
      <c r="G309" t="s">
        <v>91</v>
      </c>
      <c r="H309" t="s">
        <v>524</v>
      </c>
      <c r="I309" t="s">
        <v>213</v>
      </c>
      <c r="J309" t="s">
        <v>214</v>
      </c>
      <c r="K309" t="s">
        <v>149</v>
      </c>
      <c r="L309" t="s">
        <v>215</v>
      </c>
      <c r="M309" t="s">
        <v>76</v>
      </c>
      <c r="N309" t="s">
        <v>216</v>
      </c>
      <c r="O309" s="57">
        <v>46240.652048611111</v>
      </c>
      <c r="P309" s="57">
        <v>46241.52752314815</v>
      </c>
      <c r="Q309">
        <v>69360156</v>
      </c>
      <c r="S309">
        <v>152712205797</v>
      </c>
      <c r="T309" t="s">
        <v>2004</v>
      </c>
      <c r="U309" t="s">
        <v>2604</v>
      </c>
      <c r="V309" t="s">
        <v>2605</v>
      </c>
      <c r="Z309">
        <v>112.7203921</v>
      </c>
      <c r="AA309">
        <v>-8.2055781999999997</v>
      </c>
      <c r="AB309" t="s">
        <v>2606</v>
      </c>
      <c r="AC309" t="s">
        <v>237</v>
      </c>
      <c r="AL309" t="s">
        <v>218</v>
      </c>
      <c r="AM309" t="s">
        <v>2607</v>
      </c>
      <c r="AN309" t="s">
        <v>6</v>
      </c>
      <c r="AO309" s="57">
        <v>46181.652824074074</v>
      </c>
      <c r="AP309" s="57">
        <v>46241.541666666664</v>
      </c>
      <c r="AR309" t="s">
        <v>219</v>
      </c>
      <c r="AS309" t="s">
        <v>524</v>
      </c>
      <c r="AT309" t="s">
        <v>231</v>
      </c>
      <c r="AU309">
        <v>20260807</v>
      </c>
      <c r="AV309" t="s">
        <v>222</v>
      </c>
      <c r="AW309" t="s">
        <v>1024</v>
      </c>
      <c r="AX309" t="s">
        <v>223</v>
      </c>
      <c r="BA309" s="57">
        <v>46241.541666666664</v>
      </c>
      <c r="BB309" t="s">
        <v>2607</v>
      </c>
      <c r="BC309">
        <v>2026</v>
      </c>
      <c r="BD309">
        <v>8</v>
      </c>
      <c r="BE309">
        <v>7</v>
      </c>
      <c r="BF309" s="6">
        <f t="shared" si="12"/>
        <v>46241</v>
      </c>
      <c r="BG309">
        <f t="shared" si="13"/>
        <v>-0.54166666666424135</v>
      </c>
      <c r="BH309" t="str">
        <f t="shared" si="14"/>
        <v>COMPLY</v>
      </c>
      <c r="BI309" t="str">
        <f>VLOOKUP(H309,Sheet2!$A$1:$B$270,2,FALSE)</f>
        <v>MALANG</v>
      </c>
    </row>
    <row r="310" spans="1:61">
      <c r="A310">
        <v>309</v>
      </c>
      <c r="B310">
        <v>1002525958</v>
      </c>
      <c r="C310">
        <v>3</v>
      </c>
      <c r="D310" t="s">
        <v>49</v>
      </c>
      <c r="E310">
        <v>4</v>
      </c>
      <c r="F310" t="s">
        <v>246</v>
      </c>
      <c r="G310" t="s">
        <v>247</v>
      </c>
      <c r="H310" t="s">
        <v>630</v>
      </c>
      <c r="I310" t="s">
        <v>213</v>
      </c>
      <c r="J310" t="s">
        <v>214</v>
      </c>
      <c r="K310" t="s">
        <v>149</v>
      </c>
      <c r="L310" t="s">
        <v>215</v>
      </c>
      <c r="M310" t="s">
        <v>76</v>
      </c>
      <c r="N310" t="s">
        <v>216</v>
      </c>
      <c r="O310" s="57">
        <v>46248.447175925925</v>
      </c>
      <c r="P310" s="57">
        <v>46252.615104166667</v>
      </c>
      <c r="Q310">
        <v>69365812</v>
      </c>
      <c r="S310">
        <v>141423136390</v>
      </c>
      <c r="T310" t="s">
        <v>10091</v>
      </c>
      <c r="U310" t="s">
        <v>10092</v>
      </c>
      <c r="V310" t="s">
        <v>10590</v>
      </c>
      <c r="Z310">
        <v>110.42677879999999</v>
      </c>
      <c r="AA310">
        <v>-7.0526176999999999</v>
      </c>
      <c r="AB310" t="s">
        <v>10591</v>
      </c>
      <c r="AC310" t="s">
        <v>217</v>
      </c>
      <c r="AL310" t="s">
        <v>218</v>
      </c>
      <c r="AM310" t="s">
        <v>10592</v>
      </c>
      <c r="AN310" t="s">
        <v>6</v>
      </c>
      <c r="AO310" t="s">
        <v>9872</v>
      </c>
      <c r="AP310" s="57">
        <v>46252.541666666664</v>
      </c>
      <c r="AR310" t="s">
        <v>219</v>
      </c>
      <c r="AS310" t="s">
        <v>630</v>
      </c>
      <c r="AT310" t="s">
        <v>231</v>
      </c>
      <c r="AU310">
        <v>20260818</v>
      </c>
      <c r="AV310" t="s">
        <v>222</v>
      </c>
      <c r="AW310" t="s">
        <v>1010</v>
      </c>
      <c r="AX310" t="s">
        <v>223</v>
      </c>
      <c r="BA310" s="57">
        <v>46252.541666666664</v>
      </c>
      <c r="BB310" t="s">
        <v>10592</v>
      </c>
      <c r="BC310">
        <v>2026</v>
      </c>
      <c r="BD310">
        <v>8</v>
      </c>
      <c r="BE310">
        <v>18</v>
      </c>
      <c r="BF310" s="6">
        <f t="shared" si="12"/>
        <v>46252</v>
      </c>
      <c r="BG310">
        <f t="shared" si="13"/>
        <v>-0.54166666666424135</v>
      </c>
      <c r="BH310" t="str">
        <f t="shared" si="14"/>
        <v>COMPLY</v>
      </c>
      <c r="BI310" t="e">
        <f>VLOOKUP(H310,Sheet2!$A$1:$B$270,2,FALSE)</f>
        <v>#N/A</v>
      </c>
    </row>
    <row r="311" spans="1:61">
      <c r="A311">
        <v>310</v>
      </c>
      <c r="B311">
        <v>1002530605</v>
      </c>
      <c r="C311">
        <v>3</v>
      </c>
      <c r="D311" t="s">
        <v>55</v>
      </c>
      <c r="E311">
        <v>5</v>
      </c>
      <c r="F311" t="s">
        <v>228</v>
      </c>
      <c r="G311" t="s">
        <v>127</v>
      </c>
      <c r="H311" t="s">
        <v>229</v>
      </c>
      <c r="I311" t="s">
        <v>213</v>
      </c>
      <c r="J311" t="s">
        <v>214</v>
      </c>
      <c r="K311" t="s">
        <v>149</v>
      </c>
      <c r="L311" t="s">
        <v>215</v>
      </c>
      <c r="M311" t="s">
        <v>76</v>
      </c>
      <c r="N311" t="s">
        <v>216</v>
      </c>
      <c r="O311" s="57">
        <v>46251.445798611108</v>
      </c>
      <c r="P311" s="57">
        <v>46252.730428240742</v>
      </c>
      <c r="Q311">
        <v>69367916</v>
      </c>
      <c r="S311">
        <v>152426928257</v>
      </c>
      <c r="T311" t="s">
        <v>10593</v>
      </c>
      <c r="U311" t="s">
        <v>10594</v>
      </c>
      <c r="V311" t="s">
        <v>10595</v>
      </c>
      <c r="Z311">
        <v>113.401278890669</v>
      </c>
      <c r="AA311">
        <v>-7.1045979844140303</v>
      </c>
      <c r="AB311" t="s">
        <v>10596</v>
      </c>
      <c r="AC311" t="s">
        <v>217</v>
      </c>
      <c r="AL311" t="s">
        <v>218</v>
      </c>
      <c r="AM311" t="s">
        <v>9966</v>
      </c>
      <c r="AN311" t="s">
        <v>6</v>
      </c>
      <c r="AO311" t="s">
        <v>10427</v>
      </c>
      <c r="AP311" s="57">
        <v>46252.541666666664</v>
      </c>
      <c r="AR311" t="s">
        <v>219</v>
      </c>
      <c r="AS311" t="s">
        <v>229</v>
      </c>
      <c r="AT311" t="s">
        <v>231</v>
      </c>
      <c r="AU311">
        <v>20260818</v>
      </c>
      <c r="AV311" t="s">
        <v>222</v>
      </c>
      <c r="AW311" t="s">
        <v>1018</v>
      </c>
      <c r="AX311" t="s">
        <v>223</v>
      </c>
      <c r="BA311" s="57">
        <v>46252.541666666664</v>
      </c>
      <c r="BB311" t="s">
        <v>9966</v>
      </c>
      <c r="BC311">
        <v>2026</v>
      </c>
      <c r="BD311">
        <v>8</v>
      </c>
      <c r="BE311">
        <v>18</v>
      </c>
      <c r="BF311" s="6">
        <f t="shared" si="12"/>
        <v>46252</v>
      </c>
      <c r="BG311">
        <f t="shared" si="13"/>
        <v>-0.54166666666424135</v>
      </c>
      <c r="BH311" t="str">
        <f t="shared" si="14"/>
        <v>COMPLY</v>
      </c>
      <c r="BI311" t="str">
        <f>VLOOKUP(H311,Sheet2!$A$1:$B$270,2,FALSE)</f>
        <v>MADURA</v>
      </c>
    </row>
    <row r="312" spans="1:61">
      <c r="A312">
        <v>311</v>
      </c>
      <c r="B312">
        <v>1002513689</v>
      </c>
      <c r="C312">
        <v>3</v>
      </c>
      <c r="D312" t="s">
        <v>42</v>
      </c>
      <c r="E312">
        <v>5</v>
      </c>
      <c r="F312" t="s">
        <v>102</v>
      </c>
      <c r="G312" t="s">
        <v>100</v>
      </c>
      <c r="H312" t="s">
        <v>282</v>
      </c>
      <c r="I312" t="s">
        <v>213</v>
      </c>
      <c r="J312" t="s">
        <v>214</v>
      </c>
      <c r="K312" t="s">
        <v>149</v>
      </c>
      <c r="L312" t="s">
        <v>606</v>
      </c>
      <c r="M312" t="s">
        <v>76</v>
      </c>
      <c r="N312" t="s">
        <v>216</v>
      </c>
      <c r="O312" s="57">
        <v>46241.352048611108</v>
      </c>
      <c r="P312" s="57">
        <v>46241.522013888891</v>
      </c>
      <c r="Q312">
        <v>69360405</v>
      </c>
      <c r="R312">
        <v>3322010101</v>
      </c>
      <c r="S312">
        <v>152507225603</v>
      </c>
      <c r="T312" t="s">
        <v>5209</v>
      </c>
      <c r="U312" t="s">
        <v>5210</v>
      </c>
      <c r="V312" t="s">
        <v>5211</v>
      </c>
      <c r="Z312">
        <v>113.82832439297999</v>
      </c>
      <c r="AA312">
        <v>-7.9850434094674601</v>
      </c>
      <c r="AB312" t="s">
        <v>5212</v>
      </c>
      <c r="AC312" t="s">
        <v>237</v>
      </c>
      <c r="AL312" t="s">
        <v>218</v>
      </c>
      <c r="AM312" t="s">
        <v>5213</v>
      </c>
      <c r="AN312" t="s">
        <v>6</v>
      </c>
      <c r="AO312" s="57">
        <v>46211.361435185187</v>
      </c>
      <c r="AP312" s="57">
        <v>46242.333333333336</v>
      </c>
      <c r="AR312" t="s">
        <v>219</v>
      </c>
      <c r="AS312" t="s">
        <v>282</v>
      </c>
      <c r="AT312" t="s">
        <v>231</v>
      </c>
      <c r="AU312">
        <v>20260807</v>
      </c>
      <c r="AV312" t="s">
        <v>222</v>
      </c>
      <c r="AW312" t="s">
        <v>941</v>
      </c>
      <c r="AX312" t="s">
        <v>223</v>
      </c>
      <c r="BA312" s="57">
        <v>46242.333333333336</v>
      </c>
      <c r="BB312" t="s">
        <v>5213</v>
      </c>
      <c r="BC312">
        <v>2026</v>
      </c>
      <c r="BD312">
        <v>8</v>
      </c>
      <c r="BE312">
        <v>7</v>
      </c>
      <c r="BF312" s="6">
        <f t="shared" si="12"/>
        <v>46241</v>
      </c>
      <c r="BG312">
        <f t="shared" si="13"/>
        <v>-1.3333333333357587</v>
      </c>
      <c r="BH312" t="str">
        <f t="shared" si="14"/>
        <v>COMPLY</v>
      </c>
      <c r="BI312" t="str">
        <f>VLOOKUP(H312,Sheet2!$A$1:$B$270,2,FALSE)</f>
        <v>JEMBER</v>
      </c>
    </row>
    <row r="313" spans="1:61">
      <c r="A313">
        <v>312</v>
      </c>
      <c r="B313">
        <v>1002516737</v>
      </c>
      <c r="C313">
        <v>3</v>
      </c>
      <c r="D313" t="s">
        <v>51</v>
      </c>
      <c r="E313">
        <v>4</v>
      </c>
      <c r="F313" t="s">
        <v>273</v>
      </c>
      <c r="G313" t="s">
        <v>295</v>
      </c>
      <c r="H313" t="s">
        <v>1043</v>
      </c>
      <c r="I313" t="s">
        <v>213</v>
      </c>
      <c r="J313" t="s">
        <v>214</v>
      </c>
      <c r="K313" t="s">
        <v>149</v>
      </c>
      <c r="L313" t="s">
        <v>215</v>
      </c>
      <c r="M313" t="s">
        <v>76</v>
      </c>
      <c r="N313" t="s">
        <v>216</v>
      </c>
      <c r="O313" s="57">
        <v>46244.324259259258</v>
      </c>
      <c r="P313" s="57">
        <v>46244.618159722224</v>
      </c>
      <c r="Q313">
        <v>69362023</v>
      </c>
      <c r="S313">
        <v>141571106985</v>
      </c>
      <c r="T313" t="s">
        <v>6479</v>
      </c>
      <c r="U313" t="s">
        <v>6480</v>
      </c>
      <c r="V313" t="s">
        <v>6481</v>
      </c>
      <c r="Z313">
        <v>111.149619</v>
      </c>
      <c r="AA313">
        <v>-6.7216719999999999</v>
      </c>
      <c r="AB313" t="s">
        <v>6482</v>
      </c>
      <c r="AC313" t="s">
        <v>237</v>
      </c>
      <c r="AL313" t="s">
        <v>218</v>
      </c>
      <c r="AM313" t="s">
        <v>6483</v>
      </c>
      <c r="AN313" t="s">
        <v>6</v>
      </c>
      <c r="AO313" s="57">
        <v>46303.329710648148</v>
      </c>
      <c r="AP313" s="57">
        <v>46245.541666666664</v>
      </c>
      <c r="AR313" t="s">
        <v>219</v>
      </c>
      <c r="AS313" t="s">
        <v>1043</v>
      </c>
      <c r="AT313" t="s">
        <v>231</v>
      </c>
      <c r="AU313">
        <v>20260810</v>
      </c>
      <c r="AV313" t="s">
        <v>222</v>
      </c>
      <c r="AW313" t="s">
        <v>1018</v>
      </c>
      <c r="AX313" t="s">
        <v>223</v>
      </c>
      <c r="BA313" s="57">
        <v>46245.541666666664</v>
      </c>
      <c r="BB313" t="s">
        <v>6483</v>
      </c>
      <c r="BC313">
        <v>2026</v>
      </c>
      <c r="BD313">
        <v>8</v>
      </c>
      <c r="BE313">
        <v>10</v>
      </c>
      <c r="BF313" s="6">
        <f t="shared" si="12"/>
        <v>46244</v>
      </c>
      <c r="BG313">
        <f t="shared" si="13"/>
        <v>-1.5416666666642413</v>
      </c>
      <c r="BH313" t="str">
        <f t="shared" si="14"/>
        <v>COMPLY</v>
      </c>
      <c r="BI313" t="e">
        <f>VLOOKUP(H313,Sheet2!$A$1:$B$270,2,FALSE)</f>
        <v>#N/A</v>
      </c>
    </row>
    <row r="314" spans="1:61">
      <c r="A314">
        <v>313</v>
      </c>
      <c r="B314">
        <v>1002528178</v>
      </c>
      <c r="C314">
        <v>3</v>
      </c>
      <c r="D314" t="s">
        <v>55</v>
      </c>
      <c r="E314">
        <v>5</v>
      </c>
      <c r="F314" t="s">
        <v>228</v>
      </c>
      <c r="G314" t="s">
        <v>121</v>
      </c>
      <c r="H314" t="s">
        <v>342</v>
      </c>
      <c r="I314" t="s">
        <v>213</v>
      </c>
      <c r="J314" t="s">
        <v>214</v>
      </c>
      <c r="K314" t="s">
        <v>149</v>
      </c>
      <c r="L314" t="s">
        <v>215</v>
      </c>
      <c r="M314" t="s">
        <v>76</v>
      </c>
      <c r="N314" t="s">
        <v>216</v>
      </c>
      <c r="O314" s="57">
        <v>46249.508287037039</v>
      </c>
      <c r="P314" s="57">
        <v>46250.667627314811</v>
      </c>
      <c r="Q314">
        <v>69366798</v>
      </c>
      <c r="S314">
        <v>152434913689</v>
      </c>
      <c r="T314" t="s">
        <v>10597</v>
      </c>
      <c r="U314" t="s">
        <v>10598</v>
      </c>
      <c r="V314" t="s">
        <v>10599</v>
      </c>
      <c r="Z314">
        <v>113.178516067564</v>
      </c>
      <c r="AA314">
        <v>-7.0129990648679099</v>
      </c>
      <c r="AB314" t="s">
        <v>10600</v>
      </c>
      <c r="AC314" t="s">
        <v>217</v>
      </c>
      <c r="AL314" t="s">
        <v>218</v>
      </c>
      <c r="AM314" t="s">
        <v>10601</v>
      </c>
      <c r="AN314" t="s">
        <v>6</v>
      </c>
      <c r="AO314" t="s">
        <v>10602</v>
      </c>
      <c r="AP314" s="57">
        <v>46250.541666666664</v>
      </c>
      <c r="AR314" t="s">
        <v>219</v>
      </c>
      <c r="AS314" t="s">
        <v>342</v>
      </c>
      <c r="AT314" t="s">
        <v>221</v>
      </c>
      <c r="AU314">
        <v>20260816</v>
      </c>
      <c r="AV314" t="s">
        <v>222</v>
      </c>
      <c r="AW314" t="s">
        <v>979</v>
      </c>
      <c r="AX314" t="s">
        <v>223</v>
      </c>
      <c r="BA314" s="57">
        <v>46250.541666666664</v>
      </c>
      <c r="BB314" t="s">
        <v>10601</v>
      </c>
      <c r="BC314">
        <v>2026</v>
      </c>
      <c r="BD314">
        <v>8</v>
      </c>
      <c r="BE314">
        <v>16</v>
      </c>
      <c r="BF314" s="6">
        <f t="shared" si="12"/>
        <v>46250</v>
      </c>
      <c r="BG314">
        <f t="shared" si="13"/>
        <v>-0.54166666666424135</v>
      </c>
      <c r="BH314" t="str">
        <f t="shared" si="14"/>
        <v>COMPLY</v>
      </c>
      <c r="BI314" t="str">
        <f>VLOOKUP(H314,Sheet2!$A$1:$B$270,2,FALSE)</f>
        <v>MADURA</v>
      </c>
    </row>
    <row r="315" spans="1:61">
      <c r="A315">
        <v>314</v>
      </c>
      <c r="B315">
        <v>1002504429</v>
      </c>
      <c r="C315">
        <v>3</v>
      </c>
      <c r="D315" t="s">
        <v>51</v>
      </c>
      <c r="E315">
        <v>4</v>
      </c>
      <c r="F315" t="s">
        <v>235</v>
      </c>
      <c r="G315" t="s">
        <v>952</v>
      </c>
      <c r="H315" t="s">
        <v>953</v>
      </c>
      <c r="I315" t="s">
        <v>213</v>
      </c>
      <c r="J315" t="s">
        <v>214</v>
      </c>
      <c r="K315" t="s">
        <v>149</v>
      </c>
      <c r="L315" t="s">
        <v>606</v>
      </c>
      <c r="M315" t="s">
        <v>933</v>
      </c>
      <c r="N315" t="s">
        <v>216</v>
      </c>
      <c r="O315" s="57">
        <v>46235.476342592592</v>
      </c>
      <c r="P315" s="57">
        <v>46239.40966435185</v>
      </c>
      <c r="Q315">
        <v>69356637</v>
      </c>
      <c r="R315">
        <v>2762970020</v>
      </c>
      <c r="S315">
        <v>143553212723</v>
      </c>
      <c r="T315" t="s">
        <v>2415</v>
      </c>
      <c r="U315" t="s">
        <v>2614</v>
      </c>
      <c r="V315" t="s">
        <v>2416</v>
      </c>
      <c r="Z315">
        <v>110.60347299999999</v>
      </c>
      <c r="AA315">
        <v>-7.4910819999999996</v>
      </c>
      <c r="AB315" t="s">
        <v>2417</v>
      </c>
      <c r="AC315" t="s">
        <v>237</v>
      </c>
      <c r="AL315" t="s">
        <v>218</v>
      </c>
      <c r="AM315" t="s">
        <v>2418</v>
      </c>
      <c r="AN315" t="s">
        <v>6</v>
      </c>
      <c r="AO315" s="57">
        <v>46030.485995370371</v>
      </c>
      <c r="AP315" s="57">
        <v>46236.333333333336</v>
      </c>
      <c r="AQ315" t="s">
        <v>564</v>
      </c>
      <c r="AR315" t="s">
        <v>12</v>
      </c>
      <c r="AS315" t="s">
        <v>953</v>
      </c>
      <c r="AT315" t="s">
        <v>231</v>
      </c>
      <c r="AV315" t="s">
        <v>917</v>
      </c>
      <c r="AW315" t="s">
        <v>995</v>
      </c>
      <c r="AX315" t="s">
        <v>223</v>
      </c>
      <c r="BA315" s="57">
        <v>46236.333333333336</v>
      </c>
      <c r="BB315" t="s">
        <v>2418</v>
      </c>
      <c r="BF315" s="6" t="e">
        <f t="shared" si="12"/>
        <v>#NUM!</v>
      </c>
      <c r="BG315" t="e">
        <f t="shared" si="13"/>
        <v>#NUM!</v>
      </c>
      <c r="BH315" t="e">
        <f t="shared" si="14"/>
        <v>#NUM!</v>
      </c>
      <c r="BI315" t="e">
        <f>VLOOKUP(H315,Sheet2!$A$1:$B$270,2,FALSE)</f>
        <v>#N/A</v>
      </c>
    </row>
    <row r="316" spans="1:61">
      <c r="A316">
        <v>315</v>
      </c>
      <c r="B316">
        <v>1002529952</v>
      </c>
      <c r="C316">
        <v>3</v>
      </c>
      <c r="D316" t="s">
        <v>38</v>
      </c>
      <c r="E316">
        <v>5</v>
      </c>
      <c r="F316" t="s">
        <v>250</v>
      </c>
      <c r="G316" t="s">
        <v>87</v>
      </c>
      <c r="H316" t="s">
        <v>362</v>
      </c>
      <c r="I316" t="s">
        <v>213</v>
      </c>
      <c r="J316" t="s">
        <v>214</v>
      </c>
      <c r="K316" t="s">
        <v>149</v>
      </c>
      <c r="L316" t="s">
        <v>215</v>
      </c>
      <c r="M316" t="s">
        <v>76</v>
      </c>
      <c r="N316" t="s">
        <v>216</v>
      </c>
      <c r="O316" s="57">
        <v>46250.68677083333</v>
      </c>
      <c r="P316" s="57">
        <v>46252.320833333331</v>
      </c>
      <c r="Q316">
        <v>69367682</v>
      </c>
      <c r="S316">
        <v>152707239263</v>
      </c>
      <c r="T316" t="s">
        <v>10603</v>
      </c>
      <c r="U316" t="s">
        <v>10604</v>
      </c>
      <c r="V316" t="s">
        <v>10605</v>
      </c>
      <c r="Z316">
        <v>112.524658888578</v>
      </c>
      <c r="AA316">
        <v>-7.7839229599704396</v>
      </c>
      <c r="AB316" t="s">
        <v>10606</v>
      </c>
      <c r="AC316" t="s">
        <v>217</v>
      </c>
      <c r="AL316" t="s">
        <v>218</v>
      </c>
      <c r="AM316" t="s">
        <v>9813</v>
      </c>
      <c r="AN316" t="s">
        <v>6</v>
      </c>
      <c r="AO316" t="s">
        <v>10607</v>
      </c>
      <c r="AP316" s="57">
        <v>46251.541666666664</v>
      </c>
      <c r="AR316" t="s">
        <v>219</v>
      </c>
      <c r="AS316" t="s">
        <v>362</v>
      </c>
      <c r="AT316" t="s">
        <v>221</v>
      </c>
      <c r="AU316">
        <v>20260818</v>
      </c>
      <c r="AV316" t="s">
        <v>222</v>
      </c>
      <c r="AW316" t="s">
        <v>1052</v>
      </c>
      <c r="AX316" t="s">
        <v>223</v>
      </c>
      <c r="BA316" s="57">
        <v>46251.541666666664</v>
      </c>
      <c r="BB316" t="s">
        <v>9813</v>
      </c>
      <c r="BC316">
        <v>2026</v>
      </c>
      <c r="BD316">
        <v>8</v>
      </c>
      <c r="BE316">
        <v>18</v>
      </c>
      <c r="BF316" s="6">
        <f t="shared" si="12"/>
        <v>46252</v>
      </c>
      <c r="BG316">
        <f t="shared" si="13"/>
        <v>0.45833333333575865</v>
      </c>
      <c r="BH316" t="str">
        <f t="shared" si="14"/>
        <v>COMPLY</v>
      </c>
      <c r="BI316" t="str">
        <f>VLOOKUP(H316,Sheet2!$A$1:$B$270,2,FALSE)</f>
        <v>BATU</v>
      </c>
    </row>
    <row r="317" spans="1:61">
      <c r="A317">
        <v>316</v>
      </c>
      <c r="B317">
        <v>1002527045</v>
      </c>
      <c r="C317">
        <v>3</v>
      </c>
      <c r="D317" t="s">
        <v>59</v>
      </c>
      <c r="E317">
        <v>4</v>
      </c>
      <c r="F317" t="s">
        <v>567</v>
      </c>
      <c r="G317" t="s">
        <v>609</v>
      </c>
      <c r="H317" t="s">
        <v>610</v>
      </c>
      <c r="I317" t="s">
        <v>213</v>
      </c>
      <c r="J317" t="s">
        <v>214</v>
      </c>
      <c r="K317" t="s">
        <v>149</v>
      </c>
      <c r="L317" t="s">
        <v>215</v>
      </c>
      <c r="M317" t="s">
        <v>76</v>
      </c>
      <c r="N317" t="s">
        <v>216</v>
      </c>
      <c r="O317" s="57">
        <v>46248.665937500002</v>
      </c>
      <c r="P317" s="57">
        <v>46249.597430555557</v>
      </c>
      <c r="Q317">
        <v>69366308</v>
      </c>
      <c r="S317">
        <v>146130138561</v>
      </c>
      <c r="T317" t="s">
        <v>10608</v>
      </c>
      <c r="U317" t="s">
        <v>10609</v>
      </c>
      <c r="V317" t="s">
        <v>10610</v>
      </c>
      <c r="Z317">
        <v>110.442333</v>
      </c>
      <c r="AA317">
        <v>-7.7526413999999999</v>
      </c>
      <c r="AB317" t="s">
        <v>10611</v>
      </c>
      <c r="AC317" t="s">
        <v>237</v>
      </c>
      <c r="AL317" t="s">
        <v>218</v>
      </c>
      <c r="AM317" t="s">
        <v>10612</v>
      </c>
      <c r="AN317" t="s">
        <v>6</v>
      </c>
      <c r="AO317" t="s">
        <v>9895</v>
      </c>
      <c r="AP317" s="57">
        <v>46250.541666666664</v>
      </c>
      <c r="AR317" t="s">
        <v>219</v>
      </c>
      <c r="AS317" t="s">
        <v>610</v>
      </c>
      <c r="AT317" t="s">
        <v>231</v>
      </c>
      <c r="AU317">
        <v>20260815</v>
      </c>
      <c r="AV317" t="s">
        <v>222</v>
      </c>
      <c r="AW317" t="s">
        <v>642</v>
      </c>
      <c r="AX317" t="s">
        <v>223</v>
      </c>
      <c r="BA317" s="57">
        <v>46250.541666666664</v>
      </c>
      <c r="BB317" t="s">
        <v>10612</v>
      </c>
      <c r="BC317">
        <v>2026</v>
      </c>
      <c r="BD317">
        <v>8</v>
      </c>
      <c r="BE317">
        <v>15</v>
      </c>
      <c r="BF317" s="6">
        <f t="shared" si="12"/>
        <v>46249</v>
      </c>
      <c r="BG317">
        <f t="shared" si="13"/>
        <v>-1.5416666666642413</v>
      </c>
      <c r="BH317" t="str">
        <f t="shared" si="14"/>
        <v>COMPLY</v>
      </c>
      <c r="BI317" t="e">
        <f>VLOOKUP(H317,Sheet2!$A$1:$B$270,2,FALSE)</f>
        <v>#N/A</v>
      </c>
    </row>
    <row r="318" spans="1:61">
      <c r="A318">
        <v>317</v>
      </c>
      <c r="B318">
        <v>1002516148</v>
      </c>
      <c r="C318">
        <v>3</v>
      </c>
      <c r="D318" t="s">
        <v>51</v>
      </c>
      <c r="E318">
        <v>4</v>
      </c>
      <c r="F318" t="s">
        <v>273</v>
      </c>
      <c r="G318" t="s">
        <v>273</v>
      </c>
      <c r="H318" t="s">
        <v>946</v>
      </c>
      <c r="I318" t="s">
        <v>213</v>
      </c>
      <c r="J318" t="s">
        <v>214</v>
      </c>
      <c r="K318" t="s">
        <v>149</v>
      </c>
      <c r="M318" t="s">
        <v>602</v>
      </c>
      <c r="N318" t="s">
        <v>608</v>
      </c>
      <c r="O318" s="57">
        <v>46242.684224537035</v>
      </c>
      <c r="P318" s="57">
        <v>46247.794687499998</v>
      </c>
      <c r="Q318">
        <v>69361605</v>
      </c>
      <c r="S318">
        <v>142401145749</v>
      </c>
      <c r="T318" t="s">
        <v>5232</v>
      </c>
      <c r="U318" t="s">
        <v>5233</v>
      </c>
      <c r="Z318">
        <v>110.80238900000001</v>
      </c>
      <c r="AA318">
        <v>-6.8506280000000004</v>
      </c>
      <c r="AB318" t="s">
        <v>5234</v>
      </c>
      <c r="AC318" t="s">
        <v>290</v>
      </c>
      <c r="AO318" s="57">
        <v>46242.694560185184</v>
      </c>
      <c r="AR318" t="s">
        <v>5</v>
      </c>
      <c r="AS318" t="s">
        <v>946</v>
      </c>
      <c r="AT318" t="s">
        <v>231</v>
      </c>
      <c r="AV318" t="s">
        <v>9035</v>
      </c>
      <c r="AW318" t="s">
        <v>582</v>
      </c>
      <c r="AX318" t="s">
        <v>223</v>
      </c>
      <c r="BF318" s="6" t="e">
        <f t="shared" si="12"/>
        <v>#NUM!</v>
      </c>
      <c r="BG318" t="e">
        <f t="shared" si="13"/>
        <v>#NUM!</v>
      </c>
      <c r="BH318" t="e">
        <f t="shared" si="14"/>
        <v>#NUM!</v>
      </c>
      <c r="BI318" t="e">
        <f>VLOOKUP(H318,Sheet2!$A$1:$B$270,2,FALSE)</f>
        <v>#N/A</v>
      </c>
    </row>
    <row r="319" spans="1:61">
      <c r="A319">
        <v>318</v>
      </c>
      <c r="B319">
        <v>1002523145</v>
      </c>
      <c r="C319">
        <v>3</v>
      </c>
      <c r="D319" t="s">
        <v>55</v>
      </c>
      <c r="E319">
        <v>5</v>
      </c>
      <c r="F319" t="s">
        <v>228</v>
      </c>
      <c r="G319" t="s">
        <v>121</v>
      </c>
      <c r="H319" t="s">
        <v>492</v>
      </c>
      <c r="I319" t="s">
        <v>213</v>
      </c>
      <c r="J319" t="s">
        <v>214</v>
      </c>
      <c r="K319" t="s">
        <v>149</v>
      </c>
      <c r="L319" t="s">
        <v>215</v>
      </c>
      <c r="M319" t="s">
        <v>76</v>
      </c>
      <c r="N319" t="s">
        <v>216</v>
      </c>
      <c r="O319" s="57">
        <v>46246.806215277778</v>
      </c>
      <c r="P319" s="57">
        <v>46248.737268518518</v>
      </c>
      <c r="Q319">
        <v>69364655</v>
      </c>
      <c r="S319">
        <v>152439202919</v>
      </c>
      <c r="T319" t="s">
        <v>8110</v>
      </c>
      <c r="U319" t="s">
        <v>10613</v>
      </c>
      <c r="V319" t="s">
        <v>8111</v>
      </c>
      <c r="Z319">
        <v>112.93994799256301</v>
      </c>
      <c r="AA319">
        <v>-6.9916691624481704</v>
      </c>
      <c r="AB319" t="s">
        <v>8112</v>
      </c>
      <c r="AC319" t="s">
        <v>217</v>
      </c>
      <c r="AL319" t="s">
        <v>218</v>
      </c>
      <c r="AM319" t="s">
        <v>8113</v>
      </c>
      <c r="AN319" t="s">
        <v>6</v>
      </c>
      <c r="AO319" s="57">
        <v>46364.809502314813</v>
      </c>
      <c r="AP319" s="57">
        <v>46248.333333333336</v>
      </c>
      <c r="AR319" t="s">
        <v>219</v>
      </c>
      <c r="AS319" t="s">
        <v>492</v>
      </c>
      <c r="AT319" t="s">
        <v>231</v>
      </c>
      <c r="AU319">
        <v>20260814</v>
      </c>
      <c r="AV319" t="s">
        <v>222</v>
      </c>
      <c r="AW319" t="s">
        <v>1010</v>
      </c>
      <c r="AX319" t="s">
        <v>223</v>
      </c>
      <c r="BA319" s="57">
        <v>46248.333333333336</v>
      </c>
      <c r="BB319" t="s">
        <v>8113</v>
      </c>
      <c r="BC319">
        <v>2026</v>
      </c>
      <c r="BD319">
        <v>8</v>
      </c>
      <c r="BE319">
        <v>14</v>
      </c>
      <c r="BF319" s="6">
        <f t="shared" si="12"/>
        <v>46248</v>
      </c>
      <c r="BG319">
        <f t="shared" si="13"/>
        <v>-0.33333333333575865</v>
      </c>
      <c r="BH319" t="str">
        <f t="shared" si="14"/>
        <v>COMPLY</v>
      </c>
      <c r="BI319" t="str">
        <f>VLOOKUP(H319,Sheet2!$A$1:$B$270,2,FALSE)</f>
        <v>MADURA</v>
      </c>
    </row>
    <row r="320" spans="1:61">
      <c r="A320">
        <v>319</v>
      </c>
      <c r="B320">
        <v>1002530718</v>
      </c>
      <c r="C320">
        <v>3</v>
      </c>
      <c r="D320" t="s">
        <v>42</v>
      </c>
      <c r="E320">
        <v>5</v>
      </c>
      <c r="F320" t="s">
        <v>106</v>
      </c>
      <c r="G320" t="s">
        <v>104</v>
      </c>
      <c r="H320" t="s">
        <v>453</v>
      </c>
      <c r="I320" t="s">
        <v>213</v>
      </c>
      <c r="J320" t="s">
        <v>214</v>
      </c>
      <c r="K320" t="s">
        <v>149</v>
      </c>
      <c r="M320" t="s">
        <v>236</v>
      </c>
      <c r="N320" t="s">
        <v>216</v>
      </c>
      <c r="O320" s="57">
        <v>46251.492488425924</v>
      </c>
      <c r="P320" s="57">
        <v>46251.560324074075</v>
      </c>
      <c r="Q320">
        <v>69367989</v>
      </c>
      <c r="S320">
        <v>152541206034</v>
      </c>
      <c r="T320" t="s">
        <v>10614</v>
      </c>
      <c r="U320" t="s">
        <v>10615</v>
      </c>
      <c r="Z320">
        <v>113.3849115</v>
      </c>
      <c r="AA320">
        <v>-8.1764762999999991</v>
      </c>
      <c r="AB320" t="s">
        <v>10616</v>
      </c>
      <c r="AC320" t="s">
        <v>230</v>
      </c>
      <c r="AO320" t="s">
        <v>10118</v>
      </c>
      <c r="AR320" t="s">
        <v>312</v>
      </c>
      <c r="AS320" t="s">
        <v>453</v>
      </c>
      <c r="AT320" t="s">
        <v>352</v>
      </c>
      <c r="AV320" t="s">
        <v>6616</v>
      </c>
      <c r="AW320" t="s">
        <v>561</v>
      </c>
      <c r="AX320" t="s">
        <v>223</v>
      </c>
      <c r="BF320" s="6" t="e">
        <f t="shared" si="12"/>
        <v>#NUM!</v>
      </c>
      <c r="BG320" t="e">
        <f t="shared" si="13"/>
        <v>#NUM!</v>
      </c>
      <c r="BH320" t="e">
        <f t="shared" si="14"/>
        <v>#NUM!</v>
      </c>
      <c r="BI320" t="str">
        <f>VLOOKUP(H320,Sheet2!$A$1:$B$270,2,FALSE)</f>
        <v>PROBOLINGGO</v>
      </c>
    </row>
    <row r="321" spans="1:61">
      <c r="A321">
        <v>320</v>
      </c>
      <c r="B321">
        <v>1002527856</v>
      </c>
      <c r="C321">
        <v>3</v>
      </c>
      <c r="D321" t="s">
        <v>42</v>
      </c>
      <c r="E321">
        <v>5</v>
      </c>
      <c r="F321" t="s">
        <v>102</v>
      </c>
      <c r="G321" t="s">
        <v>108</v>
      </c>
      <c r="H321" t="s">
        <v>346</v>
      </c>
      <c r="I321" t="s">
        <v>213</v>
      </c>
      <c r="J321" t="s">
        <v>214</v>
      </c>
      <c r="K321" t="s">
        <v>149</v>
      </c>
      <c r="L321" t="s">
        <v>215</v>
      </c>
      <c r="M321" t="s">
        <v>76</v>
      </c>
      <c r="N321" t="s">
        <v>216</v>
      </c>
      <c r="O321" s="57">
        <v>46249.424259259256</v>
      </c>
      <c r="P321" s="57">
        <v>46249.599606481483</v>
      </c>
      <c r="Q321">
        <v>69366651</v>
      </c>
      <c r="S321">
        <v>152531208029</v>
      </c>
      <c r="T321" t="s">
        <v>10617</v>
      </c>
      <c r="U321" t="s">
        <v>10618</v>
      </c>
      <c r="V321" t="s">
        <v>10619</v>
      </c>
      <c r="Z321">
        <v>113.704161</v>
      </c>
      <c r="AA321">
        <v>-7.7575139999999996</v>
      </c>
      <c r="AB321" t="s">
        <v>10620</v>
      </c>
      <c r="AC321" t="s">
        <v>237</v>
      </c>
      <c r="AL321" t="s">
        <v>218</v>
      </c>
      <c r="AM321" t="s">
        <v>10621</v>
      </c>
      <c r="AN321" t="s">
        <v>6</v>
      </c>
      <c r="AO321" t="s">
        <v>10477</v>
      </c>
      <c r="AP321" s="57">
        <v>46250.333333333336</v>
      </c>
      <c r="AR321" t="s">
        <v>219</v>
      </c>
      <c r="AS321" t="s">
        <v>346</v>
      </c>
      <c r="AT321" t="s">
        <v>221</v>
      </c>
      <c r="AU321">
        <v>20260815</v>
      </c>
      <c r="AV321" t="s">
        <v>222</v>
      </c>
      <c r="AW321" t="s">
        <v>1052</v>
      </c>
      <c r="AX321" t="s">
        <v>223</v>
      </c>
      <c r="BA321" s="57">
        <v>46250.333333333336</v>
      </c>
      <c r="BB321" t="s">
        <v>10621</v>
      </c>
      <c r="BC321">
        <v>2026</v>
      </c>
      <c r="BD321">
        <v>8</v>
      </c>
      <c r="BE321">
        <v>15</v>
      </c>
      <c r="BF321" s="6">
        <f t="shared" si="12"/>
        <v>46249</v>
      </c>
      <c r="BG321">
        <f t="shared" si="13"/>
        <v>-1.3333333333357587</v>
      </c>
      <c r="BH321" t="str">
        <f t="shared" si="14"/>
        <v>COMPLY</v>
      </c>
      <c r="BI321" t="str">
        <f>VLOOKUP(H321,Sheet2!$A$1:$B$270,2,FALSE)</f>
        <v>BANYUWANGI</v>
      </c>
    </row>
    <row r="322" spans="1:61">
      <c r="A322">
        <v>321</v>
      </c>
      <c r="B322">
        <v>1002506226</v>
      </c>
      <c r="C322">
        <v>3</v>
      </c>
      <c r="D322" t="s">
        <v>59</v>
      </c>
      <c r="E322">
        <v>4</v>
      </c>
      <c r="F322" t="s">
        <v>243</v>
      </c>
      <c r="G322" t="s">
        <v>261</v>
      </c>
      <c r="H322" t="s">
        <v>262</v>
      </c>
      <c r="I322" t="s">
        <v>213</v>
      </c>
      <c r="J322" t="s">
        <v>214</v>
      </c>
      <c r="K322" t="s">
        <v>149</v>
      </c>
      <c r="L322" t="s">
        <v>215</v>
      </c>
      <c r="M322" t="s">
        <v>277</v>
      </c>
      <c r="N322" t="s">
        <v>216</v>
      </c>
      <c r="O322" s="57">
        <v>46237.595092592594</v>
      </c>
      <c r="P322" s="57">
        <v>46240.407951388886</v>
      </c>
      <c r="Q322">
        <v>69357474</v>
      </c>
      <c r="S322">
        <v>141373127364</v>
      </c>
      <c r="T322" t="s">
        <v>2660</v>
      </c>
      <c r="U322" t="s">
        <v>2661</v>
      </c>
      <c r="V322" t="s">
        <v>2662</v>
      </c>
      <c r="Z322">
        <v>109.939656</v>
      </c>
      <c r="AA322">
        <v>-7.2350110000000001</v>
      </c>
      <c r="AB322" t="s">
        <v>2663</v>
      </c>
      <c r="AC322" t="s">
        <v>237</v>
      </c>
      <c r="AL322" t="s">
        <v>218</v>
      </c>
      <c r="AM322" t="s">
        <v>2664</v>
      </c>
      <c r="AN322" t="s">
        <v>6</v>
      </c>
      <c r="AO322" s="57">
        <v>46089.611215277779</v>
      </c>
      <c r="AP322" s="57">
        <v>46240.333333333336</v>
      </c>
      <c r="AQ322" t="s">
        <v>248</v>
      </c>
      <c r="AR322" t="s">
        <v>278</v>
      </c>
      <c r="AS322" t="s">
        <v>262</v>
      </c>
      <c r="AT322" t="s">
        <v>231</v>
      </c>
      <c r="AV322" t="s">
        <v>2665</v>
      </c>
      <c r="AW322" t="s">
        <v>1018</v>
      </c>
      <c r="AX322" t="s">
        <v>223</v>
      </c>
      <c r="BA322" s="57">
        <v>46240.333333333336</v>
      </c>
      <c r="BB322" t="s">
        <v>2664</v>
      </c>
      <c r="BF322" s="6" t="e">
        <f t="shared" si="12"/>
        <v>#NUM!</v>
      </c>
      <c r="BG322" t="e">
        <f t="shared" si="13"/>
        <v>#NUM!</v>
      </c>
      <c r="BH322" t="e">
        <f t="shared" si="14"/>
        <v>#NUM!</v>
      </c>
      <c r="BI322" t="e">
        <f>VLOOKUP(H322,Sheet2!$A$1:$B$270,2,FALSE)</f>
        <v>#N/A</v>
      </c>
    </row>
    <row r="323" spans="1:61">
      <c r="A323">
        <v>322</v>
      </c>
      <c r="B323">
        <v>1002508787</v>
      </c>
      <c r="C323">
        <v>3</v>
      </c>
      <c r="D323" t="s">
        <v>38</v>
      </c>
      <c r="E323">
        <v>5</v>
      </c>
      <c r="F323" t="s">
        <v>90</v>
      </c>
      <c r="G323" t="s">
        <v>93</v>
      </c>
      <c r="H323" t="s">
        <v>317</v>
      </c>
      <c r="I323" t="s">
        <v>213</v>
      </c>
      <c r="J323" t="s">
        <v>214</v>
      </c>
      <c r="K323" t="s">
        <v>149</v>
      </c>
      <c r="L323" t="s">
        <v>215</v>
      </c>
      <c r="M323" t="s">
        <v>76</v>
      </c>
      <c r="N323" t="s">
        <v>216</v>
      </c>
      <c r="O323" s="57">
        <v>46238.628437500003</v>
      </c>
      <c r="P323" s="57">
        <v>46239.745092592595</v>
      </c>
      <c r="Q323">
        <v>69358445</v>
      </c>
      <c r="S323">
        <v>152641205429</v>
      </c>
      <c r="T323" t="s">
        <v>2666</v>
      </c>
      <c r="U323" t="s">
        <v>2667</v>
      </c>
      <c r="V323" t="s">
        <v>2668</v>
      </c>
      <c r="Z323">
        <v>112.036909908056</v>
      </c>
      <c r="AA323">
        <v>-7.6769109818081898</v>
      </c>
      <c r="AB323" t="s">
        <v>2669</v>
      </c>
      <c r="AC323" t="s">
        <v>217</v>
      </c>
      <c r="AL323" t="s">
        <v>218</v>
      </c>
      <c r="AM323" t="s">
        <v>2670</v>
      </c>
      <c r="AN323" t="s">
        <v>6</v>
      </c>
      <c r="AO323" s="57">
        <v>46120.632395833331</v>
      </c>
      <c r="AP323" s="57">
        <v>46239.541666666664</v>
      </c>
      <c r="AR323" t="s">
        <v>219</v>
      </c>
      <c r="AS323" t="s">
        <v>317</v>
      </c>
      <c r="AT323" t="s">
        <v>231</v>
      </c>
      <c r="AU323">
        <v>20260805</v>
      </c>
      <c r="AV323" t="s">
        <v>222</v>
      </c>
      <c r="AW323" t="s">
        <v>1020</v>
      </c>
      <c r="AX323" t="s">
        <v>223</v>
      </c>
      <c r="BA323" s="57">
        <v>46239.541666666664</v>
      </c>
      <c r="BB323" t="s">
        <v>2670</v>
      </c>
      <c r="BC323">
        <v>2026</v>
      </c>
      <c r="BD323">
        <v>8</v>
      </c>
      <c r="BE323">
        <v>5</v>
      </c>
      <c r="BF323" s="6">
        <f t="shared" ref="BF323:BF386" si="15">DATE(BC323,BD323,BE323)</f>
        <v>46239</v>
      </c>
      <c r="BG323">
        <f t="shared" ref="BG323:BG386" si="16">BF323-BA323</f>
        <v>-0.54166666666424135</v>
      </c>
      <c r="BH323" t="str">
        <f t="shared" ref="BH323:BH386" si="17">IF(BG323=1,"COMPLY",IF(BG323&lt;1,"COMPLY","NOT COMPLY"))</f>
        <v>COMPLY</v>
      </c>
      <c r="BI323" t="str">
        <f>VLOOKUP(H323,Sheet2!$A$1:$B$270,2,FALSE)</f>
        <v>NGANJUK</v>
      </c>
    </row>
    <row r="324" spans="1:61">
      <c r="A324">
        <v>323</v>
      </c>
      <c r="B324">
        <v>1002514777</v>
      </c>
      <c r="C324">
        <v>3</v>
      </c>
      <c r="D324" t="s">
        <v>38</v>
      </c>
      <c r="E324">
        <v>5</v>
      </c>
      <c r="F324" t="s">
        <v>90</v>
      </c>
      <c r="G324" t="s">
        <v>93</v>
      </c>
      <c r="H324" t="s">
        <v>302</v>
      </c>
      <c r="I324" t="s">
        <v>213</v>
      </c>
      <c r="J324" t="s">
        <v>214</v>
      </c>
      <c r="K324" t="s">
        <v>149</v>
      </c>
      <c r="L324" t="s">
        <v>215</v>
      </c>
      <c r="M324" t="s">
        <v>76</v>
      </c>
      <c r="N324" t="s">
        <v>216</v>
      </c>
      <c r="O324" s="57">
        <v>46241.590937499997</v>
      </c>
      <c r="P324" s="57">
        <v>46241.701412037037</v>
      </c>
      <c r="Q324">
        <v>69360851</v>
      </c>
      <c r="S324">
        <v>152611229851</v>
      </c>
      <c r="T324" t="s">
        <v>5256</v>
      </c>
      <c r="U324" t="s">
        <v>5257</v>
      </c>
      <c r="V324" t="s">
        <v>5258</v>
      </c>
      <c r="Z324">
        <v>111.94472500000001</v>
      </c>
      <c r="AA324">
        <v>-7.6014160000000004</v>
      </c>
      <c r="AB324" t="s">
        <v>5259</v>
      </c>
      <c r="AC324" t="s">
        <v>237</v>
      </c>
      <c r="AL324" t="s">
        <v>218</v>
      </c>
      <c r="AM324" t="s">
        <v>4662</v>
      </c>
      <c r="AN324" t="s">
        <v>6</v>
      </c>
      <c r="AO324" s="57">
        <v>46211.601087962961</v>
      </c>
      <c r="AP324" s="57">
        <v>46242.541666666664</v>
      </c>
      <c r="AR324" t="s">
        <v>219</v>
      </c>
      <c r="AS324" t="s">
        <v>302</v>
      </c>
      <c r="AT324" t="s">
        <v>231</v>
      </c>
      <c r="AU324">
        <v>20260807</v>
      </c>
      <c r="AV324" t="s">
        <v>222</v>
      </c>
      <c r="AW324" t="s">
        <v>1023</v>
      </c>
      <c r="AX324" t="s">
        <v>223</v>
      </c>
      <c r="BA324" s="57">
        <v>46242.541666666664</v>
      </c>
      <c r="BB324" t="s">
        <v>4662</v>
      </c>
      <c r="BC324">
        <v>2026</v>
      </c>
      <c r="BD324">
        <v>8</v>
      </c>
      <c r="BE324">
        <v>7</v>
      </c>
      <c r="BF324" s="6">
        <f t="shared" si="15"/>
        <v>46241</v>
      </c>
      <c r="BG324">
        <f t="shared" si="16"/>
        <v>-1.5416666666642413</v>
      </c>
      <c r="BH324" t="str">
        <f t="shared" si="17"/>
        <v>COMPLY</v>
      </c>
      <c r="BI324" t="str">
        <f>VLOOKUP(H324,Sheet2!$A$1:$B$270,2,FALSE)</f>
        <v>NGANJUK</v>
      </c>
    </row>
    <row r="325" spans="1:61">
      <c r="A325">
        <v>324</v>
      </c>
      <c r="B325">
        <v>1002526178</v>
      </c>
      <c r="C325">
        <v>3</v>
      </c>
      <c r="D325" t="s">
        <v>49</v>
      </c>
      <c r="E325">
        <v>4</v>
      </c>
      <c r="F325" t="s">
        <v>252</v>
      </c>
      <c r="G325" t="s">
        <v>553</v>
      </c>
      <c r="H325" t="s">
        <v>945</v>
      </c>
      <c r="I325" t="s">
        <v>213</v>
      </c>
      <c r="J325" t="s">
        <v>214</v>
      </c>
      <c r="K325" t="s">
        <v>149</v>
      </c>
      <c r="L325" t="s">
        <v>215</v>
      </c>
      <c r="M325" t="s">
        <v>76</v>
      </c>
      <c r="N325" t="s">
        <v>216</v>
      </c>
      <c r="O325" s="57">
        <v>46248.480509259258</v>
      </c>
      <c r="P325" s="57">
        <v>46249.449340277781</v>
      </c>
      <c r="Q325">
        <v>69365931</v>
      </c>
      <c r="S325">
        <v>142205105793</v>
      </c>
      <c r="T325" t="s">
        <v>10626</v>
      </c>
      <c r="U325" t="s">
        <v>10627</v>
      </c>
      <c r="V325" t="s">
        <v>10628</v>
      </c>
      <c r="Z325">
        <v>108.94355814903901</v>
      </c>
      <c r="AA325">
        <v>-6.9129860131561598</v>
      </c>
      <c r="AB325" t="s">
        <v>10629</v>
      </c>
      <c r="AC325" t="s">
        <v>217</v>
      </c>
      <c r="AL325" t="s">
        <v>218</v>
      </c>
      <c r="AM325" t="s">
        <v>10630</v>
      </c>
      <c r="AN325" t="s">
        <v>6</v>
      </c>
      <c r="AO325" t="s">
        <v>10053</v>
      </c>
      <c r="AP325" s="57">
        <v>46249.333333333336</v>
      </c>
      <c r="AR325" t="s">
        <v>219</v>
      </c>
      <c r="AS325" t="s">
        <v>945</v>
      </c>
      <c r="AT325" t="s">
        <v>231</v>
      </c>
      <c r="AU325">
        <v>20260815</v>
      </c>
      <c r="AV325" t="s">
        <v>222</v>
      </c>
      <c r="AW325" t="s">
        <v>938</v>
      </c>
      <c r="AX325" t="s">
        <v>223</v>
      </c>
      <c r="BA325" s="57">
        <v>46249.333333333336</v>
      </c>
      <c r="BB325" t="s">
        <v>10630</v>
      </c>
      <c r="BC325">
        <v>2026</v>
      </c>
      <c r="BD325">
        <v>8</v>
      </c>
      <c r="BE325">
        <v>15</v>
      </c>
      <c r="BF325" s="6">
        <f t="shared" si="15"/>
        <v>46249</v>
      </c>
      <c r="BG325">
        <f t="shared" si="16"/>
        <v>-0.33333333333575865</v>
      </c>
      <c r="BH325" t="str">
        <f t="shared" si="17"/>
        <v>COMPLY</v>
      </c>
      <c r="BI325" t="e">
        <f>VLOOKUP(H325,Sheet2!$A$1:$B$270,2,FALSE)</f>
        <v>#N/A</v>
      </c>
    </row>
    <row r="326" spans="1:61">
      <c r="A326">
        <v>325</v>
      </c>
      <c r="B326">
        <v>1002526049</v>
      </c>
      <c r="C326">
        <v>3</v>
      </c>
      <c r="D326" t="s">
        <v>51</v>
      </c>
      <c r="E326">
        <v>4</v>
      </c>
      <c r="F326" t="s">
        <v>273</v>
      </c>
      <c r="G326" t="s">
        <v>339</v>
      </c>
      <c r="H326" t="s">
        <v>4681</v>
      </c>
      <c r="I326" t="s">
        <v>213</v>
      </c>
      <c r="J326" t="s">
        <v>214</v>
      </c>
      <c r="K326" t="s">
        <v>149</v>
      </c>
      <c r="L326" t="s">
        <v>215</v>
      </c>
      <c r="M326" t="s">
        <v>76</v>
      </c>
      <c r="N326" t="s">
        <v>216</v>
      </c>
      <c r="O326" s="57">
        <v>46248.461770833332</v>
      </c>
      <c r="P326" s="57">
        <v>46249.464791666665</v>
      </c>
      <c r="Q326">
        <v>69365885</v>
      </c>
      <c r="S326">
        <v>142519105202</v>
      </c>
      <c r="T326" t="s">
        <v>10631</v>
      </c>
      <c r="U326" t="s">
        <v>10632</v>
      </c>
      <c r="V326" t="s">
        <v>10633</v>
      </c>
      <c r="Z326">
        <v>111.3184048</v>
      </c>
      <c r="AA326">
        <v>-6.9605230000000002</v>
      </c>
      <c r="AB326" t="s">
        <v>10634</v>
      </c>
      <c r="AC326" t="s">
        <v>237</v>
      </c>
      <c r="AL326" t="s">
        <v>218</v>
      </c>
      <c r="AM326" t="s">
        <v>10635</v>
      </c>
      <c r="AN326" t="s">
        <v>6</v>
      </c>
      <c r="AO326" t="s">
        <v>10636</v>
      </c>
      <c r="AP326" s="57">
        <v>46250.333333333336</v>
      </c>
      <c r="AR326" t="s">
        <v>219</v>
      </c>
      <c r="AS326" t="s">
        <v>4681</v>
      </c>
      <c r="AT326" t="s">
        <v>231</v>
      </c>
      <c r="AU326">
        <v>20260815</v>
      </c>
      <c r="AV326" t="s">
        <v>222</v>
      </c>
      <c r="AW326" t="s">
        <v>1015</v>
      </c>
      <c r="AX326" t="s">
        <v>223</v>
      </c>
      <c r="BA326" s="57">
        <v>46250.333333333336</v>
      </c>
      <c r="BB326" t="s">
        <v>10635</v>
      </c>
      <c r="BC326">
        <v>2026</v>
      </c>
      <c r="BD326">
        <v>8</v>
      </c>
      <c r="BE326">
        <v>15</v>
      </c>
      <c r="BF326" s="6">
        <f t="shared" si="15"/>
        <v>46249</v>
      </c>
      <c r="BG326">
        <f t="shared" si="16"/>
        <v>-1.3333333333357587</v>
      </c>
      <c r="BH326" t="str">
        <f t="shared" si="17"/>
        <v>COMPLY</v>
      </c>
      <c r="BI326" t="e">
        <f>VLOOKUP(H326,Sheet2!$A$1:$B$270,2,FALSE)</f>
        <v>#N/A</v>
      </c>
    </row>
    <row r="327" spans="1:61">
      <c r="A327">
        <v>326</v>
      </c>
      <c r="B327">
        <v>1002533430</v>
      </c>
      <c r="C327">
        <v>3</v>
      </c>
      <c r="D327" t="s">
        <v>51</v>
      </c>
      <c r="E327">
        <v>4</v>
      </c>
      <c r="F327" t="s">
        <v>273</v>
      </c>
      <c r="G327" t="s">
        <v>339</v>
      </c>
      <c r="H327" t="s">
        <v>4681</v>
      </c>
      <c r="I327" t="s">
        <v>213</v>
      </c>
      <c r="J327" t="s">
        <v>214</v>
      </c>
      <c r="K327" t="s">
        <v>149</v>
      </c>
      <c r="M327" t="s">
        <v>76</v>
      </c>
      <c r="N327" t="s">
        <v>216</v>
      </c>
      <c r="O327" s="57">
        <v>46252.595393518517</v>
      </c>
      <c r="P327" s="57">
        <v>46252.830937500003</v>
      </c>
      <c r="Q327">
        <v>69366602</v>
      </c>
      <c r="R327">
        <v>2968152009</v>
      </c>
      <c r="S327">
        <v>142519105153</v>
      </c>
      <c r="T327" t="s">
        <v>11270</v>
      </c>
      <c r="U327" t="s">
        <v>12972</v>
      </c>
      <c r="V327" t="s">
        <v>12973</v>
      </c>
      <c r="Z327">
        <v>111.24450805292599</v>
      </c>
      <c r="AA327">
        <v>-7.0499946961479001</v>
      </c>
      <c r="AB327" t="s">
        <v>11273</v>
      </c>
      <c r="AC327" t="s">
        <v>291</v>
      </c>
      <c r="AL327" t="s">
        <v>218</v>
      </c>
      <c r="AM327" t="s">
        <v>12974</v>
      </c>
      <c r="AN327" t="s">
        <v>6</v>
      </c>
      <c r="AO327" t="s">
        <v>12948</v>
      </c>
      <c r="AR327" t="s">
        <v>219</v>
      </c>
      <c r="AS327" t="s">
        <v>4681</v>
      </c>
      <c r="AT327" t="s">
        <v>231</v>
      </c>
      <c r="AU327">
        <v>20260818</v>
      </c>
      <c r="AV327" t="s">
        <v>222</v>
      </c>
      <c r="AW327" t="s">
        <v>613</v>
      </c>
      <c r="AX327" t="s">
        <v>223</v>
      </c>
      <c r="BA327" s="57">
        <v>46252.291666666664</v>
      </c>
      <c r="BB327" t="s">
        <v>12974</v>
      </c>
      <c r="BC327">
        <v>2026</v>
      </c>
      <c r="BD327">
        <v>8</v>
      </c>
      <c r="BE327">
        <v>18</v>
      </c>
      <c r="BF327" s="6">
        <f t="shared" si="15"/>
        <v>46252</v>
      </c>
      <c r="BG327">
        <f t="shared" si="16"/>
        <v>-0.29166666666424135</v>
      </c>
      <c r="BH327" t="str">
        <f t="shared" si="17"/>
        <v>COMPLY</v>
      </c>
      <c r="BI327" t="e">
        <f>VLOOKUP(H327,Sheet2!$A$1:$B$270,2,FALSE)</f>
        <v>#N/A</v>
      </c>
    </row>
    <row r="328" spans="1:61">
      <c r="A328">
        <v>327</v>
      </c>
      <c r="B328">
        <v>1002524476</v>
      </c>
      <c r="C328">
        <v>3</v>
      </c>
      <c r="D328" t="s">
        <v>45</v>
      </c>
      <c r="E328">
        <v>5</v>
      </c>
      <c r="F328" t="s">
        <v>211</v>
      </c>
      <c r="G328" t="s">
        <v>118</v>
      </c>
      <c r="H328" t="s">
        <v>464</v>
      </c>
      <c r="I328" t="s">
        <v>213</v>
      </c>
      <c r="J328" t="s">
        <v>214</v>
      </c>
      <c r="K328" t="s">
        <v>149</v>
      </c>
      <c r="L328" t="s">
        <v>215</v>
      </c>
      <c r="M328" t="s">
        <v>575</v>
      </c>
      <c r="N328" t="s">
        <v>216</v>
      </c>
      <c r="O328" s="57">
        <v>46247.601354166669</v>
      </c>
      <c r="P328" s="57">
        <v>46250.373379629629</v>
      </c>
      <c r="Q328">
        <v>69365271</v>
      </c>
      <c r="S328">
        <v>172608206156</v>
      </c>
      <c r="T328" t="s">
        <v>9045</v>
      </c>
      <c r="U328" t="s">
        <v>9046</v>
      </c>
      <c r="V328" t="s">
        <v>9047</v>
      </c>
      <c r="Z328">
        <v>116.745838711386</v>
      </c>
      <c r="AA328">
        <v>-8.9675018167822493</v>
      </c>
      <c r="AB328" t="s">
        <v>9048</v>
      </c>
      <c r="AC328" t="s">
        <v>237</v>
      </c>
      <c r="AL328" t="s">
        <v>218</v>
      </c>
      <c r="AM328" t="s">
        <v>9049</v>
      </c>
      <c r="AN328" t="s">
        <v>6</v>
      </c>
      <c r="AO328" t="s">
        <v>8882</v>
      </c>
      <c r="AP328" s="57">
        <v>46248.541666666664</v>
      </c>
      <c r="AQ328" t="s">
        <v>903</v>
      </c>
      <c r="AR328" t="s">
        <v>14</v>
      </c>
      <c r="AS328" t="s">
        <v>464</v>
      </c>
      <c r="AT328" t="s">
        <v>570</v>
      </c>
      <c r="AV328" t="s">
        <v>10637</v>
      </c>
      <c r="AW328" t="s">
        <v>9050</v>
      </c>
      <c r="AX328" t="s">
        <v>223</v>
      </c>
      <c r="BA328" s="57">
        <v>46248.541666666664</v>
      </c>
      <c r="BB328" t="s">
        <v>9049</v>
      </c>
      <c r="BF328" s="6" t="e">
        <f t="shared" si="15"/>
        <v>#NUM!</v>
      </c>
      <c r="BG328" t="e">
        <f t="shared" si="16"/>
        <v>#NUM!</v>
      </c>
      <c r="BH328" t="e">
        <f t="shared" si="17"/>
        <v>#NUM!</v>
      </c>
      <c r="BI328" t="str">
        <f>VLOOKUP(H328,Sheet2!$A$1:$B$270,2,FALSE)</f>
        <v>SUMBAWA</v>
      </c>
    </row>
    <row r="329" spans="1:61">
      <c r="A329">
        <v>328</v>
      </c>
      <c r="B329">
        <v>1002507746</v>
      </c>
      <c r="C329">
        <v>3</v>
      </c>
      <c r="D329" t="s">
        <v>51</v>
      </c>
      <c r="E329">
        <v>4</v>
      </c>
      <c r="F329" t="s">
        <v>235</v>
      </c>
      <c r="G329" t="s">
        <v>584</v>
      </c>
      <c r="H329" t="s">
        <v>617</v>
      </c>
      <c r="I329" t="s">
        <v>213</v>
      </c>
      <c r="J329" t="s">
        <v>214</v>
      </c>
      <c r="K329" t="s">
        <v>149</v>
      </c>
      <c r="L329" t="s">
        <v>215</v>
      </c>
      <c r="M329" t="s">
        <v>76</v>
      </c>
      <c r="N329" t="s">
        <v>216</v>
      </c>
      <c r="O329" s="57">
        <v>46238.476354166669</v>
      </c>
      <c r="P329" s="57">
        <v>46239.729212962964</v>
      </c>
      <c r="Q329">
        <v>69358138</v>
      </c>
      <c r="S329">
        <v>142505403533</v>
      </c>
      <c r="T329" t="s">
        <v>2686</v>
      </c>
      <c r="U329" t="s">
        <v>2687</v>
      </c>
      <c r="V329" t="s">
        <v>2688</v>
      </c>
      <c r="Z329">
        <v>110.78291400000001</v>
      </c>
      <c r="AA329">
        <v>-7.5750349999999997</v>
      </c>
      <c r="AB329" t="s">
        <v>2689</v>
      </c>
      <c r="AC329" t="s">
        <v>237</v>
      </c>
      <c r="AL329" t="s">
        <v>218</v>
      </c>
      <c r="AM329" t="s">
        <v>2690</v>
      </c>
      <c r="AN329" t="s">
        <v>6</v>
      </c>
      <c r="AO329" s="57">
        <v>46120.48636574074</v>
      </c>
      <c r="AP329" s="57">
        <v>46239.333333333336</v>
      </c>
      <c r="AR329" t="s">
        <v>219</v>
      </c>
      <c r="AS329" t="s">
        <v>617</v>
      </c>
      <c r="AT329" t="s">
        <v>231</v>
      </c>
      <c r="AU329">
        <v>20260805</v>
      </c>
      <c r="AV329" t="s">
        <v>222</v>
      </c>
      <c r="AW329" t="s">
        <v>1014</v>
      </c>
      <c r="AX329" t="s">
        <v>223</v>
      </c>
      <c r="BA329" s="57">
        <v>46239.333333333336</v>
      </c>
      <c r="BB329" t="s">
        <v>2690</v>
      </c>
      <c r="BC329">
        <v>2026</v>
      </c>
      <c r="BD329">
        <v>8</v>
      </c>
      <c r="BE329">
        <v>5</v>
      </c>
      <c r="BF329" s="6">
        <f t="shared" si="15"/>
        <v>46239</v>
      </c>
      <c r="BG329">
        <f t="shared" si="16"/>
        <v>-0.33333333333575865</v>
      </c>
      <c r="BH329" t="str">
        <f t="shared" si="17"/>
        <v>COMPLY</v>
      </c>
      <c r="BI329" t="e">
        <f>VLOOKUP(H329,Sheet2!$A$1:$B$270,2,FALSE)</f>
        <v>#N/A</v>
      </c>
    </row>
    <row r="330" spans="1:61">
      <c r="A330">
        <v>329</v>
      </c>
      <c r="B330">
        <v>1002526704</v>
      </c>
      <c r="C330">
        <v>3</v>
      </c>
      <c r="D330" t="s">
        <v>49</v>
      </c>
      <c r="E330">
        <v>4</v>
      </c>
      <c r="F330" t="s">
        <v>252</v>
      </c>
      <c r="G330" t="s">
        <v>553</v>
      </c>
      <c r="H330" t="s">
        <v>559</v>
      </c>
      <c r="I330" t="s">
        <v>213</v>
      </c>
      <c r="J330" t="s">
        <v>214</v>
      </c>
      <c r="K330" t="s">
        <v>149</v>
      </c>
      <c r="M330" t="s">
        <v>76</v>
      </c>
      <c r="N330" t="s">
        <v>216</v>
      </c>
      <c r="O330" s="57">
        <v>46248.617199074077</v>
      </c>
      <c r="P330" s="57">
        <v>46248.644791666666</v>
      </c>
      <c r="Q330">
        <v>69364863</v>
      </c>
      <c r="S330">
        <v>146281108198</v>
      </c>
      <c r="T330" t="s">
        <v>9099</v>
      </c>
      <c r="U330" t="s">
        <v>7546</v>
      </c>
      <c r="V330" t="s">
        <v>10644</v>
      </c>
      <c r="Z330">
        <v>108.987082</v>
      </c>
      <c r="AA330">
        <v>-7.1552319999999998</v>
      </c>
      <c r="AB330" t="s">
        <v>9102</v>
      </c>
      <c r="AC330" t="s">
        <v>217</v>
      </c>
      <c r="AL330" t="s">
        <v>218</v>
      </c>
      <c r="AM330" t="s">
        <v>10645</v>
      </c>
      <c r="AN330" t="s">
        <v>6</v>
      </c>
      <c r="AO330" t="s">
        <v>10339</v>
      </c>
      <c r="AR330" t="s">
        <v>219</v>
      </c>
      <c r="AS330" t="s">
        <v>559</v>
      </c>
      <c r="AT330" t="s">
        <v>231</v>
      </c>
      <c r="AU330">
        <v>20260814</v>
      </c>
      <c r="AV330" t="s">
        <v>222</v>
      </c>
      <c r="AW330" t="s">
        <v>562</v>
      </c>
      <c r="AX330" t="s">
        <v>223</v>
      </c>
      <c r="BA330" s="57">
        <v>46248.291666666664</v>
      </c>
      <c r="BB330" t="s">
        <v>10645</v>
      </c>
      <c r="BC330">
        <v>2026</v>
      </c>
      <c r="BD330">
        <v>8</v>
      </c>
      <c r="BE330">
        <v>14</v>
      </c>
      <c r="BF330" s="6">
        <f t="shared" si="15"/>
        <v>46248</v>
      </c>
      <c r="BG330">
        <f t="shared" si="16"/>
        <v>-0.29166666666424135</v>
      </c>
      <c r="BH330" t="str">
        <f t="shared" si="17"/>
        <v>COMPLY</v>
      </c>
      <c r="BI330" t="e">
        <f>VLOOKUP(H330,Sheet2!$A$1:$B$270,2,FALSE)</f>
        <v>#N/A</v>
      </c>
    </row>
    <row r="331" spans="1:61">
      <c r="A331">
        <v>330</v>
      </c>
      <c r="B331">
        <v>1002504839</v>
      </c>
      <c r="C331">
        <v>3</v>
      </c>
      <c r="D331" t="s">
        <v>55</v>
      </c>
      <c r="E331">
        <v>5</v>
      </c>
      <c r="F331" t="s">
        <v>228</v>
      </c>
      <c r="G331" t="s">
        <v>121</v>
      </c>
      <c r="H331" t="s">
        <v>342</v>
      </c>
      <c r="I331" t="s">
        <v>213</v>
      </c>
      <c r="J331" t="s">
        <v>214</v>
      </c>
      <c r="K331" t="s">
        <v>149</v>
      </c>
      <c r="M331" t="s">
        <v>586</v>
      </c>
      <c r="N331" t="s">
        <v>216</v>
      </c>
      <c r="O331" s="57">
        <v>46235.703958333332</v>
      </c>
      <c r="P331" s="57">
        <v>46236.559444444443</v>
      </c>
      <c r="Q331">
        <v>69251063</v>
      </c>
      <c r="S331">
        <v>152434912352</v>
      </c>
      <c r="T331" t="s">
        <v>2691</v>
      </c>
      <c r="U331" t="s">
        <v>1380</v>
      </c>
      <c r="V331" t="s">
        <v>2692</v>
      </c>
      <c r="Z331">
        <v>113.207784820028</v>
      </c>
      <c r="AA331">
        <v>-7.0519537318538701</v>
      </c>
      <c r="AB331" t="s">
        <v>2693</v>
      </c>
      <c r="AC331" t="s">
        <v>230</v>
      </c>
      <c r="AL331" t="s">
        <v>218</v>
      </c>
      <c r="AM331" t="s">
        <v>2694</v>
      </c>
      <c r="AN331" t="s">
        <v>6</v>
      </c>
      <c r="AO331" s="57">
        <v>46030.70480324074</v>
      </c>
      <c r="AR331" t="s">
        <v>14</v>
      </c>
      <c r="AS331" t="s">
        <v>342</v>
      </c>
      <c r="AT331" t="s">
        <v>221</v>
      </c>
      <c r="AV331" t="s">
        <v>587</v>
      </c>
      <c r="AW331" t="s">
        <v>959</v>
      </c>
      <c r="AX331" t="s">
        <v>223</v>
      </c>
      <c r="BA331" s="57">
        <v>46235.291666666664</v>
      </c>
      <c r="BB331" t="s">
        <v>2694</v>
      </c>
      <c r="BF331" s="6" t="e">
        <f t="shared" si="15"/>
        <v>#NUM!</v>
      </c>
      <c r="BG331" t="e">
        <f t="shared" si="16"/>
        <v>#NUM!</v>
      </c>
      <c r="BH331" t="e">
        <f t="shared" si="17"/>
        <v>#NUM!</v>
      </c>
      <c r="BI331" t="str">
        <f>VLOOKUP(H331,Sheet2!$A$1:$B$270,2,FALSE)</f>
        <v>MADURA</v>
      </c>
    </row>
    <row r="332" spans="1:61">
      <c r="A332">
        <v>331</v>
      </c>
      <c r="B332">
        <v>1002533084</v>
      </c>
      <c r="C332">
        <v>3</v>
      </c>
      <c r="D332" t="s">
        <v>59</v>
      </c>
      <c r="E332">
        <v>4</v>
      </c>
      <c r="F332" t="s">
        <v>567</v>
      </c>
      <c r="G332" t="s">
        <v>609</v>
      </c>
      <c r="H332" t="s">
        <v>936</v>
      </c>
      <c r="I332" t="s">
        <v>213</v>
      </c>
      <c r="J332" t="s">
        <v>214</v>
      </c>
      <c r="K332" t="s">
        <v>149</v>
      </c>
      <c r="L332" t="s">
        <v>215</v>
      </c>
      <c r="M332" t="s">
        <v>240</v>
      </c>
      <c r="N332" t="s">
        <v>216</v>
      </c>
      <c r="O332" s="57">
        <v>46252.54996527778</v>
      </c>
      <c r="P332" s="57">
        <v>46252.551412037035</v>
      </c>
      <c r="Q332">
        <v>69368957</v>
      </c>
      <c r="S332">
        <v>146113147051</v>
      </c>
      <c r="T332" t="s">
        <v>12975</v>
      </c>
      <c r="U332" t="s">
        <v>12976</v>
      </c>
      <c r="V332" t="s">
        <v>12977</v>
      </c>
      <c r="Z332">
        <v>110.333611</v>
      </c>
      <c r="AA332">
        <v>-7.7946249999999999</v>
      </c>
      <c r="AB332" t="s">
        <v>12978</v>
      </c>
      <c r="AC332" t="s">
        <v>237</v>
      </c>
      <c r="AL332" t="s">
        <v>218</v>
      </c>
      <c r="AM332" t="s">
        <v>12979</v>
      </c>
      <c r="AN332" t="s">
        <v>6</v>
      </c>
      <c r="AO332" t="s">
        <v>12902</v>
      </c>
      <c r="AP332" s="57">
        <v>46254.333333333336</v>
      </c>
      <c r="AR332" t="s">
        <v>241</v>
      </c>
      <c r="AS332" t="s">
        <v>936</v>
      </c>
      <c r="AT332" t="s">
        <v>231</v>
      </c>
      <c r="AV332" t="s">
        <v>240</v>
      </c>
      <c r="AW332" t="s">
        <v>1010</v>
      </c>
      <c r="AX332" t="s">
        <v>223</v>
      </c>
      <c r="BA332" s="57">
        <v>46254.333333333336</v>
      </c>
      <c r="BB332" t="s">
        <v>12979</v>
      </c>
      <c r="BF332" s="6" t="e">
        <f t="shared" si="15"/>
        <v>#NUM!</v>
      </c>
      <c r="BG332" t="e">
        <f t="shared" si="16"/>
        <v>#NUM!</v>
      </c>
      <c r="BH332" t="e">
        <f t="shared" si="17"/>
        <v>#NUM!</v>
      </c>
      <c r="BI332" t="e">
        <f>VLOOKUP(H332,Sheet2!$A$1:$B$270,2,FALSE)</f>
        <v>#N/A</v>
      </c>
    </row>
    <row r="333" spans="1:61">
      <c r="A333">
        <v>332</v>
      </c>
      <c r="B333">
        <v>1002517833</v>
      </c>
      <c r="C333">
        <v>3</v>
      </c>
      <c r="D333" t="s">
        <v>55</v>
      </c>
      <c r="E333">
        <v>5</v>
      </c>
      <c r="F333" t="s">
        <v>265</v>
      </c>
      <c r="G333" t="s">
        <v>128</v>
      </c>
      <c r="H333" t="s">
        <v>360</v>
      </c>
      <c r="I333" t="s">
        <v>213</v>
      </c>
      <c r="J333" t="s">
        <v>214</v>
      </c>
      <c r="K333" t="s">
        <v>149</v>
      </c>
      <c r="M333" t="s">
        <v>76</v>
      </c>
      <c r="N333" t="s">
        <v>216</v>
      </c>
      <c r="O333" s="57">
        <v>46244.573217592595</v>
      </c>
      <c r="P333" s="57">
        <v>46246.377303240741</v>
      </c>
      <c r="Q333">
        <v>69362454</v>
      </c>
      <c r="R333">
        <v>3135922056</v>
      </c>
      <c r="S333">
        <v>152412248195</v>
      </c>
      <c r="T333" t="s">
        <v>6499</v>
      </c>
      <c r="U333" t="s">
        <v>6500</v>
      </c>
      <c r="V333" t="s">
        <v>6501</v>
      </c>
      <c r="Z333">
        <v>112.66254840000001</v>
      </c>
      <c r="AA333">
        <v>-7.2829465000000004</v>
      </c>
      <c r="AB333" t="s">
        <v>6502</v>
      </c>
      <c r="AC333" t="s">
        <v>230</v>
      </c>
      <c r="AL333" t="s">
        <v>218</v>
      </c>
      <c r="AM333" t="s">
        <v>6503</v>
      </c>
      <c r="AN333" t="s">
        <v>6</v>
      </c>
      <c r="AO333" s="57">
        <v>46303.579675925925</v>
      </c>
      <c r="AP333" s="57">
        <v>46245.625</v>
      </c>
      <c r="AR333" t="s">
        <v>219</v>
      </c>
      <c r="AS333" t="s">
        <v>360</v>
      </c>
      <c r="AT333" t="s">
        <v>231</v>
      </c>
      <c r="AU333">
        <v>20260812</v>
      </c>
      <c r="AV333" t="s">
        <v>222</v>
      </c>
      <c r="AW333" t="s">
        <v>613</v>
      </c>
      <c r="AX333" t="s">
        <v>223</v>
      </c>
      <c r="BA333" s="57">
        <v>46245.625</v>
      </c>
      <c r="BB333" t="s">
        <v>6503</v>
      </c>
      <c r="BC333">
        <v>2026</v>
      </c>
      <c r="BD333">
        <v>8</v>
      </c>
      <c r="BE333">
        <v>12</v>
      </c>
      <c r="BF333" s="6">
        <f t="shared" si="15"/>
        <v>46246</v>
      </c>
      <c r="BG333">
        <f t="shared" si="16"/>
        <v>0.375</v>
      </c>
      <c r="BH333" t="str">
        <f t="shared" si="17"/>
        <v>COMPLY</v>
      </c>
      <c r="BI333" t="str">
        <f>VLOOKUP(H333,Sheet2!$A$1:$B$270,2,FALSE)</f>
        <v>SURABAYA UTARA</v>
      </c>
    </row>
    <row r="334" spans="1:61">
      <c r="A334">
        <v>333</v>
      </c>
      <c r="B334">
        <v>1002504265</v>
      </c>
      <c r="C334">
        <v>3</v>
      </c>
      <c r="D334" t="s">
        <v>55</v>
      </c>
      <c r="E334">
        <v>5</v>
      </c>
      <c r="F334" t="s">
        <v>265</v>
      </c>
      <c r="G334" t="s">
        <v>125</v>
      </c>
      <c r="H334" t="s">
        <v>357</v>
      </c>
      <c r="I334" t="s">
        <v>213</v>
      </c>
      <c r="J334" t="s">
        <v>214</v>
      </c>
      <c r="K334" t="s">
        <v>149</v>
      </c>
      <c r="L334" t="s">
        <v>215</v>
      </c>
      <c r="M334" t="s">
        <v>76</v>
      </c>
      <c r="N334" t="s">
        <v>216</v>
      </c>
      <c r="O334" s="57">
        <v>46235.376342592594</v>
      </c>
      <c r="P334" s="57">
        <v>46236.619571759256</v>
      </c>
      <c r="Q334">
        <v>69356571</v>
      </c>
      <c r="S334">
        <v>152457201367</v>
      </c>
      <c r="T334" t="s">
        <v>2699</v>
      </c>
      <c r="U334" t="s">
        <v>2700</v>
      </c>
      <c r="V334" t="s">
        <v>2701</v>
      </c>
      <c r="Z334">
        <v>112.34002534299999</v>
      </c>
      <c r="AA334">
        <v>-7.1384095639094598</v>
      </c>
      <c r="AB334" t="s">
        <v>2702</v>
      </c>
      <c r="AC334" t="s">
        <v>217</v>
      </c>
      <c r="AL334" t="s">
        <v>218</v>
      </c>
      <c r="AM334" t="s">
        <v>2703</v>
      </c>
      <c r="AN334" t="s">
        <v>6</v>
      </c>
      <c r="AO334" s="57">
        <v>46030.381886574076</v>
      </c>
      <c r="AP334" s="57">
        <v>46236.541666666664</v>
      </c>
      <c r="AR334" t="s">
        <v>219</v>
      </c>
      <c r="AS334" t="s">
        <v>357</v>
      </c>
      <c r="AT334" t="s">
        <v>231</v>
      </c>
      <c r="AU334">
        <v>20260802</v>
      </c>
      <c r="AV334" t="s">
        <v>222</v>
      </c>
      <c r="AW334" t="s">
        <v>1010</v>
      </c>
      <c r="AX334" t="s">
        <v>223</v>
      </c>
      <c r="BA334" s="57">
        <v>46236.541666666664</v>
      </c>
      <c r="BB334" t="s">
        <v>2703</v>
      </c>
      <c r="BC334">
        <v>2026</v>
      </c>
      <c r="BD334">
        <v>8</v>
      </c>
      <c r="BE334">
        <v>2</v>
      </c>
      <c r="BF334" s="6">
        <f t="shared" si="15"/>
        <v>46236</v>
      </c>
      <c r="BG334">
        <f t="shared" si="16"/>
        <v>-0.54166666666424135</v>
      </c>
      <c r="BH334" t="str">
        <f t="shared" si="17"/>
        <v>COMPLY</v>
      </c>
      <c r="BI334" t="str">
        <f>VLOOKUP(H334,Sheet2!$A$1:$B$270,2,FALSE)</f>
        <v>GRESIK</v>
      </c>
    </row>
    <row r="335" spans="1:61">
      <c r="A335">
        <v>334</v>
      </c>
      <c r="B335">
        <v>1002530988</v>
      </c>
      <c r="C335">
        <v>3</v>
      </c>
      <c r="D335" t="s">
        <v>55</v>
      </c>
      <c r="E335">
        <v>5</v>
      </c>
      <c r="F335" t="s">
        <v>228</v>
      </c>
      <c r="G335" t="s">
        <v>127</v>
      </c>
      <c r="H335" t="s">
        <v>229</v>
      </c>
      <c r="I335" t="s">
        <v>213</v>
      </c>
      <c r="J335" t="s">
        <v>214</v>
      </c>
      <c r="K335" t="s">
        <v>149</v>
      </c>
      <c r="M335" t="s">
        <v>236</v>
      </c>
      <c r="N335" t="s">
        <v>216</v>
      </c>
      <c r="O335" s="57">
        <v>46251.611331018517</v>
      </c>
      <c r="P335" s="57">
        <v>46252.537361111114</v>
      </c>
      <c r="Q335">
        <v>69368161</v>
      </c>
      <c r="S335">
        <v>152426928273</v>
      </c>
      <c r="T335" t="s">
        <v>10646</v>
      </c>
      <c r="U335" t="s">
        <v>10647</v>
      </c>
      <c r="Z335">
        <v>113.45862049999999</v>
      </c>
      <c r="AA335">
        <v>-7.0676417000000002</v>
      </c>
      <c r="AB335" t="s">
        <v>10648</v>
      </c>
      <c r="AC335" t="s">
        <v>230</v>
      </c>
      <c r="AO335" t="s">
        <v>10649</v>
      </c>
      <c r="AR335" t="s">
        <v>312</v>
      </c>
      <c r="AS335" t="s">
        <v>229</v>
      </c>
      <c r="AT335" t="s">
        <v>221</v>
      </c>
      <c r="AV335" t="s">
        <v>10306</v>
      </c>
      <c r="AW335" t="s">
        <v>633</v>
      </c>
      <c r="AX335" t="s">
        <v>223</v>
      </c>
      <c r="BF335" s="6" t="e">
        <f t="shared" si="15"/>
        <v>#NUM!</v>
      </c>
      <c r="BG335" t="e">
        <f t="shared" si="16"/>
        <v>#NUM!</v>
      </c>
      <c r="BH335" t="e">
        <f t="shared" si="17"/>
        <v>#NUM!</v>
      </c>
      <c r="BI335" t="str">
        <f>VLOOKUP(H335,Sheet2!$A$1:$B$270,2,FALSE)</f>
        <v>MADURA</v>
      </c>
    </row>
    <row r="336" spans="1:61">
      <c r="A336">
        <v>335</v>
      </c>
      <c r="B336">
        <v>1002525966</v>
      </c>
      <c r="C336">
        <v>3</v>
      </c>
      <c r="D336" t="s">
        <v>55</v>
      </c>
      <c r="E336">
        <v>5</v>
      </c>
      <c r="F336" t="s">
        <v>228</v>
      </c>
      <c r="G336" t="s">
        <v>127</v>
      </c>
      <c r="H336" t="s">
        <v>229</v>
      </c>
      <c r="I336" t="s">
        <v>213</v>
      </c>
      <c r="J336" t="s">
        <v>214</v>
      </c>
      <c r="K336" t="s">
        <v>149</v>
      </c>
      <c r="M336" t="s">
        <v>960</v>
      </c>
      <c r="N336" t="s">
        <v>216</v>
      </c>
      <c r="O336" s="57">
        <v>46248.451342592591</v>
      </c>
      <c r="P336" s="57">
        <v>46252.380972222221</v>
      </c>
      <c r="Q336">
        <v>69365813</v>
      </c>
      <c r="S336">
        <v>152426928167</v>
      </c>
      <c r="T336" t="s">
        <v>10650</v>
      </c>
      <c r="U336" t="s">
        <v>10647</v>
      </c>
      <c r="Z336">
        <v>113.4586156</v>
      </c>
      <c r="AA336">
        <v>-7.0676414999999997</v>
      </c>
      <c r="AB336" t="s">
        <v>10651</v>
      </c>
      <c r="AC336" t="s">
        <v>230</v>
      </c>
      <c r="AO336" t="s">
        <v>9872</v>
      </c>
      <c r="AR336" t="s">
        <v>6</v>
      </c>
      <c r="AS336" t="s">
        <v>229</v>
      </c>
      <c r="AT336" t="s">
        <v>221</v>
      </c>
      <c r="AV336" t="s">
        <v>10652</v>
      </c>
      <c r="AW336" t="s">
        <v>633</v>
      </c>
      <c r="AX336" t="s">
        <v>223</v>
      </c>
      <c r="BF336" s="6" t="e">
        <f t="shared" si="15"/>
        <v>#NUM!</v>
      </c>
      <c r="BG336" t="e">
        <f t="shared" si="16"/>
        <v>#NUM!</v>
      </c>
      <c r="BH336" t="e">
        <f t="shared" si="17"/>
        <v>#NUM!</v>
      </c>
      <c r="BI336" t="str">
        <f>VLOOKUP(H336,Sheet2!$A$1:$B$270,2,FALSE)</f>
        <v>MADURA</v>
      </c>
    </row>
    <row r="337" spans="1:61">
      <c r="A337">
        <v>336</v>
      </c>
      <c r="B337">
        <v>1002521147</v>
      </c>
      <c r="C337">
        <v>3</v>
      </c>
      <c r="D337" t="s">
        <v>55</v>
      </c>
      <c r="E337">
        <v>5</v>
      </c>
      <c r="F337" t="s">
        <v>265</v>
      </c>
      <c r="G337" t="s">
        <v>125</v>
      </c>
      <c r="H337" t="s">
        <v>415</v>
      </c>
      <c r="I337" t="s">
        <v>213</v>
      </c>
      <c r="J337" t="s">
        <v>214</v>
      </c>
      <c r="K337" t="s">
        <v>149</v>
      </c>
      <c r="M337" t="s">
        <v>277</v>
      </c>
      <c r="N337" t="s">
        <v>216</v>
      </c>
      <c r="O337" s="57">
        <v>46246.316631944443</v>
      </c>
      <c r="P337" s="57">
        <v>46247.618842592594</v>
      </c>
      <c r="Q337">
        <v>69363779</v>
      </c>
      <c r="S337">
        <v>152433910098</v>
      </c>
      <c r="T337" t="s">
        <v>8118</v>
      </c>
      <c r="U337" t="s">
        <v>8119</v>
      </c>
      <c r="V337" t="s">
        <v>8120</v>
      </c>
      <c r="Z337">
        <v>106.844058036804</v>
      </c>
      <c r="AA337">
        <v>-6.1687583205427803</v>
      </c>
      <c r="AB337" t="s">
        <v>8121</v>
      </c>
      <c r="AC337" t="s">
        <v>230</v>
      </c>
      <c r="AL337" t="s">
        <v>218</v>
      </c>
      <c r="AM337" t="s">
        <v>8122</v>
      </c>
      <c r="AN337" t="s">
        <v>6</v>
      </c>
      <c r="AO337" s="57">
        <v>46364.31925925926</v>
      </c>
      <c r="AP337" s="57">
        <v>46247.416666666664</v>
      </c>
      <c r="AQ337" t="s">
        <v>564</v>
      </c>
      <c r="AR337" t="s">
        <v>278</v>
      </c>
      <c r="AS337" t="s">
        <v>415</v>
      </c>
      <c r="AT337" t="s">
        <v>221</v>
      </c>
      <c r="AV337" t="s">
        <v>9051</v>
      </c>
      <c r="AW337" t="s">
        <v>561</v>
      </c>
      <c r="AX337" t="s">
        <v>223</v>
      </c>
      <c r="BA337" s="57">
        <v>46247.416666666664</v>
      </c>
      <c r="BB337" t="s">
        <v>8122</v>
      </c>
      <c r="BF337" s="6" t="e">
        <f t="shared" si="15"/>
        <v>#NUM!</v>
      </c>
      <c r="BG337" t="e">
        <f t="shared" si="16"/>
        <v>#NUM!</v>
      </c>
      <c r="BH337" t="e">
        <f t="shared" si="17"/>
        <v>#NUM!</v>
      </c>
      <c r="BI337" t="str">
        <f>VLOOKUP(H337,Sheet2!$A$1:$B$270,2,FALSE)</f>
        <v>GRESIK</v>
      </c>
    </row>
    <row r="338" spans="1:61">
      <c r="A338">
        <v>337</v>
      </c>
      <c r="B338">
        <v>1002530803</v>
      </c>
      <c r="C338">
        <v>3</v>
      </c>
      <c r="D338" t="s">
        <v>45</v>
      </c>
      <c r="E338">
        <v>5</v>
      </c>
      <c r="F338" t="s">
        <v>211</v>
      </c>
      <c r="G338" t="s">
        <v>112</v>
      </c>
      <c r="H338" t="s">
        <v>267</v>
      </c>
      <c r="I338" t="s">
        <v>213</v>
      </c>
      <c r="J338" t="s">
        <v>214</v>
      </c>
      <c r="K338" t="s">
        <v>149</v>
      </c>
      <c r="L338" t="s">
        <v>215</v>
      </c>
      <c r="M338" t="s">
        <v>76</v>
      </c>
      <c r="N338" t="s">
        <v>216</v>
      </c>
      <c r="O338" s="57">
        <v>46251.527037037034</v>
      </c>
      <c r="P338" s="57">
        <v>46252.84175925926</v>
      </c>
      <c r="Q338">
        <v>69368040</v>
      </c>
      <c r="S338">
        <v>172601797047</v>
      </c>
      <c r="T338" t="s">
        <v>10653</v>
      </c>
      <c r="U338" t="s">
        <v>10654</v>
      </c>
      <c r="V338" t="s">
        <v>10655</v>
      </c>
      <c r="Z338">
        <v>116.135139204561</v>
      </c>
      <c r="AA338">
        <v>-8.6082969526562003</v>
      </c>
      <c r="AB338" t="s">
        <v>10656</v>
      </c>
      <c r="AC338" t="s">
        <v>217</v>
      </c>
      <c r="AL338" t="s">
        <v>218</v>
      </c>
      <c r="AM338" t="s">
        <v>10040</v>
      </c>
      <c r="AN338" t="s">
        <v>6</v>
      </c>
      <c r="AO338" t="s">
        <v>10485</v>
      </c>
      <c r="AP338" s="57">
        <v>46252.541666666664</v>
      </c>
      <c r="AQ338" t="s">
        <v>903</v>
      </c>
      <c r="AR338" t="s">
        <v>219</v>
      </c>
      <c r="AS338" t="s">
        <v>267</v>
      </c>
      <c r="AT338" t="s">
        <v>352</v>
      </c>
      <c r="AU338">
        <v>20260818</v>
      </c>
      <c r="AV338" t="s">
        <v>222</v>
      </c>
      <c r="AW338" t="s">
        <v>10657</v>
      </c>
      <c r="AX338" t="s">
        <v>223</v>
      </c>
      <c r="BA338" s="57">
        <v>46252.541666666664</v>
      </c>
      <c r="BB338" t="s">
        <v>10040</v>
      </c>
      <c r="BC338">
        <v>2026</v>
      </c>
      <c r="BD338">
        <v>8</v>
      </c>
      <c r="BE338">
        <v>18</v>
      </c>
      <c r="BF338" s="6">
        <f t="shared" si="15"/>
        <v>46252</v>
      </c>
      <c r="BG338">
        <f t="shared" si="16"/>
        <v>-0.54166666666424135</v>
      </c>
      <c r="BH338" t="str">
        <f t="shared" si="17"/>
        <v>COMPLY</v>
      </c>
      <c r="BI338" t="str">
        <f>VLOOKUP(H338,Sheet2!$A$1:$B$270,2,FALSE)</f>
        <v>MATARAM</v>
      </c>
    </row>
    <row r="339" spans="1:61">
      <c r="A339">
        <v>338</v>
      </c>
      <c r="B339">
        <v>1002511156</v>
      </c>
      <c r="C339">
        <v>3</v>
      </c>
      <c r="D339" t="s">
        <v>55</v>
      </c>
      <c r="E339">
        <v>5</v>
      </c>
      <c r="F339" t="s">
        <v>265</v>
      </c>
      <c r="G339" t="s">
        <v>122</v>
      </c>
      <c r="H339" t="s">
        <v>355</v>
      </c>
      <c r="I339" t="s">
        <v>213</v>
      </c>
      <c r="J339" t="s">
        <v>214</v>
      </c>
      <c r="K339" t="s">
        <v>149</v>
      </c>
      <c r="M339" t="s">
        <v>286</v>
      </c>
      <c r="N339" t="s">
        <v>216</v>
      </c>
      <c r="O339" s="57">
        <v>46239.687060185184</v>
      </c>
      <c r="P339" s="57">
        <v>46241.435833333337</v>
      </c>
      <c r="Q339">
        <v>69359383</v>
      </c>
      <c r="S339">
        <v>152421262149</v>
      </c>
      <c r="T339" t="s">
        <v>2724</v>
      </c>
      <c r="U339" t="s">
        <v>2725</v>
      </c>
      <c r="V339" t="s">
        <v>2726</v>
      </c>
      <c r="Z339">
        <v>112.6178103</v>
      </c>
      <c r="AA339">
        <v>-7.1764482000000003</v>
      </c>
      <c r="AB339" t="s">
        <v>2727</v>
      </c>
      <c r="AC339" t="s">
        <v>291</v>
      </c>
      <c r="AL339" t="s">
        <v>218</v>
      </c>
      <c r="AM339" t="s">
        <v>2728</v>
      </c>
      <c r="AN339" t="s">
        <v>6</v>
      </c>
      <c r="AO339" s="57">
        <v>46150.694282407407</v>
      </c>
      <c r="AP339" s="57">
        <v>46242.625</v>
      </c>
      <c r="AR339" t="s">
        <v>241</v>
      </c>
      <c r="AS339" t="s">
        <v>355</v>
      </c>
      <c r="AT339" t="s">
        <v>570</v>
      </c>
      <c r="AV339" t="s">
        <v>905</v>
      </c>
      <c r="AW339" t="s">
        <v>590</v>
      </c>
      <c r="AX339" t="s">
        <v>223</v>
      </c>
      <c r="BA339" s="57">
        <v>46242.625</v>
      </c>
      <c r="BB339" t="s">
        <v>2728</v>
      </c>
      <c r="BF339" s="6" t="e">
        <f t="shared" si="15"/>
        <v>#NUM!</v>
      </c>
      <c r="BG339" t="e">
        <f t="shared" si="16"/>
        <v>#NUM!</v>
      </c>
      <c r="BH339" t="e">
        <f t="shared" si="17"/>
        <v>#NUM!</v>
      </c>
      <c r="BI339" t="str">
        <f>VLOOKUP(H339,Sheet2!$A$1:$B$270,2,FALSE)</f>
        <v>GRESIK</v>
      </c>
    </row>
    <row r="340" spans="1:61">
      <c r="A340">
        <v>339</v>
      </c>
      <c r="B340">
        <v>1002516159</v>
      </c>
      <c r="C340">
        <v>3</v>
      </c>
      <c r="D340" t="s">
        <v>38</v>
      </c>
      <c r="E340">
        <v>5</v>
      </c>
      <c r="F340" t="s">
        <v>92</v>
      </c>
      <c r="G340" t="s">
        <v>94</v>
      </c>
      <c r="H340" t="s">
        <v>337</v>
      </c>
      <c r="I340" t="s">
        <v>213</v>
      </c>
      <c r="J340" t="s">
        <v>214</v>
      </c>
      <c r="K340" t="s">
        <v>149</v>
      </c>
      <c r="L340" t="s">
        <v>215</v>
      </c>
      <c r="M340" t="s">
        <v>76</v>
      </c>
      <c r="N340" t="s">
        <v>216</v>
      </c>
      <c r="O340" s="57">
        <v>46242.690925925926</v>
      </c>
      <c r="P340" s="57">
        <v>46244.476307870369</v>
      </c>
      <c r="Q340">
        <v>69361596</v>
      </c>
      <c r="S340">
        <v>152603215868</v>
      </c>
      <c r="T340" t="s">
        <v>5276</v>
      </c>
      <c r="U340" t="s">
        <v>5277</v>
      </c>
      <c r="V340" t="s">
        <v>5278</v>
      </c>
      <c r="Z340">
        <v>111.3472429</v>
      </c>
      <c r="AA340">
        <v>-7.6464539</v>
      </c>
      <c r="AB340" t="s">
        <v>5279</v>
      </c>
      <c r="AC340" t="s">
        <v>237</v>
      </c>
      <c r="AL340" t="s">
        <v>218</v>
      </c>
      <c r="AM340" t="s">
        <v>5280</v>
      </c>
      <c r="AN340" t="s">
        <v>6</v>
      </c>
      <c r="AO340" s="57">
        <v>46242.694560185184</v>
      </c>
      <c r="AP340" s="57">
        <v>46244.333333333336</v>
      </c>
      <c r="AR340" t="s">
        <v>219</v>
      </c>
      <c r="AS340" t="s">
        <v>337</v>
      </c>
      <c r="AT340" t="s">
        <v>231</v>
      </c>
      <c r="AU340">
        <v>20260810</v>
      </c>
      <c r="AV340" t="s">
        <v>222</v>
      </c>
      <c r="AW340" t="s">
        <v>1010</v>
      </c>
      <c r="AX340" t="s">
        <v>223</v>
      </c>
      <c r="BA340" s="57">
        <v>46244.333333333336</v>
      </c>
      <c r="BB340" t="s">
        <v>5280</v>
      </c>
      <c r="BC340">
        <v>2026</v>
      </c>
      <c r="BD340">
        <v>8</v>
      </c>
      <c r="BE340">
        <v>10</v>
      </c>
      <c r="BF340" s="6">
        <f t="shared" si="15"/>
        <v>46244</v>
      </c>
      <c r="BG340">
        <f t="shared" si="16"/>
        <v>-0.33333333333575865</v>
      </c>
      <c r="BH340" t="str">
        <f t="shared" si="17"/>
        <v>COMPLY</v>
      </c>
      <c r="BI340" t="str">
        <f>VLOOKUP(H340,Sheet2!$A$1:$B$270,2,FALSE)</f>
        <v>MADIUN</v>
      </c>
    </row>
    <row r="341" spans="1:61">
      <c r="A341">
        <v>340</v>
      </c>
      <c r="B341">
        <v>1002533694</v>
      </c>
      <c r="C341">
        <v>3</v>
      </c>
      <c r="D341" t="s">
        <v>55</v>
      </c>
      <c r="E341">
        <v>5</v>
      </c>
      <c r="F341" t="s">
        <v>265</v>
      </c>
      <c r="G341" t="s">
        <v>128</v>
      </c>
      <c r="H341" t="s">
        <v>311</v>
      </c>
      <c r="I341" t="s">
        <v>213</v>
      </c>
      <c r="J341" t="s">
        <v>214</v>
      </c>
      <c r="K341" t="s">
        <v>149</v>
      </c>
      <c r="L341" t="s">
        <v>215</v>
      </c>
      <c r="M341" t="s">
        <v>240</v>
      </c>
      <c r="N341" t="s">
        <v>216</v>
      </c>
      <c r="O341" s="57">
        <v>46252.627083333333</v>
      </c>
      <c r="P341" s="57">
        <v>46252.629189814812</v>
      </c>
      <c r="Q341">
        <v>69369204</v>
      </c>
      <c r="S341">
        <v>152417233993</v>
      </c>
      <c r="T341" t="s">
        <v>12980</v>
      </c>
      <c r="U341" t="s">
        <v>12981</v>
      </c>
      <c r="V341" t="s">
        <v>12982</v>
      </c>
      <c r="Z341">
        <v>112.6342195</v>
      </c>
      <c r="AA341">
        <v>-7.3356466999999999</v>
      </c>
      <c r="AB341" t="s">
        <v>12983</v>
      </c>
      <c r="AC341" t="s">
        <v>237</v>
      </c>
      <c r="AL341" t="s">
        <v>218</v>
      </c>
      <c r="AM341" t="s">
        <v>12886</v>
      </c>
      <c r="AN341" t="s">
        <v>6</v>
      </c>
      <c r="AO341" t="s">
        <v>12984</v>
      </c>
      <c r="AP341" s="57">
        <v>46253.541666666664</v>
      </c>
      <c r="AR341" t="s">
        <v>241</v>
      </c>
      <c r="AS341" t="s">
        <v>311</v>
      </c>
      <c r="AT341" t="s">
        <v>231</v>
      </c>
      <c r="AV341" t="s">
        <v>240</v>
      </c>
      <c r="AW341" t="s">
        <v>12837</v>
      </c>
      <c r="AX341" t="s">
        <v>223</v>
      </c>
      <c r="BA341" s="57">
        <v>46253.541666666664</v>
      </c>
      <c r="BB341" t="s">
        <v>12886</v>
      </c>
      <c r="BF341" s="6" t="e">
        <f t="shared" si="15"/>
        <v>#NUM!</v>
      </c>
      <c r="BG341" t="e">
        <f t="shared" si="16"/>
        <v>#NUM!</v>
      </c>
      <c r="BH341" t="e">
        <f t="shared" si="17"/>
        <v>#NUM!</v>
      </c>
      <c r="BI341" t="str">
        <f>VLOOKUP(H341,Sheet2!$A$1:$B$270,2,FALSE)</f>
        <v>SURABAYA UTARA</v>
      </c>
    </row>
    <row r="342" spans="1:61">
      <c r="A342">
        <v>341</v>
      </c>
      <c r="B342">
        <v>1002515195</v>
      </c>
      <c r="C342">
        <v>3</v>
      </c>
      <c r="D342" t="s">
        <v>42</v>
      </c>
      <c r="E342">
        <v>5</v>
      </c>
      <c r="F342" t="s">
        <v>102</v>
      </c>
      <c r="G342" t="s">
        <v>102</v>
      </c>
      <c r="H342" t="s">
        <v>458</v>
      </c>
      <c r="I342" t="s">
        <v>213</v>
      </c>
      <c r="J342" t="s">
        <v>214</v>
      </c>
      <c r="K342" t="s">
        <v>149</v>
      </c>
      <c r="M342" t="s">
        <v>76</v>
      </c>
      <c r="N342" t="s">
        <v>216</v>
      </c>
      <c r="O342" s="57">
        <v>46241.671631944446</v>
      </c>
      <c r="P342" s="57">
        <v>46241.896064814813</v>
      </c>
      <c r="Q342">
        <v>69360155</v>
      </c>
      <c r="S342">
        <v>152538203663</v>
      </c>
      <c r="T342" t="s">
        <v>3353</v>
      </c>
      <c r="U342" t="s">
        <v>5281</v>
      </c>
      <c r="V342" t="s">
        <v>5282</v>
      </c>
      <c r="Z342">
        <v>113.81415715</v>
      </c>
      <c r="AA342">
        <v>-8.1255513090000004</v>
      </c>
      <c r="AB342" t="s">
        <v>3356</v>
      </c>
      <c r="AC342" t="s">
        <v>230</v>
      </c>
      <c r="AL342" t="s">
        <v>218</v>
      </c>
      <c r="AM342" t="s">
        <v>5283</v>
      </c>
      <c r="AN342" t="s">
        <v>6</v>
      </c>
      <c r="AO342" s="57">
        <v>46211.684444444443</v>
      </c>
      <c r="AR342" t="s">
        <v>219</v>
      </c>
      <c r="AS342" t="s">
        <v>458</v>
      </c>
      <c r="AT342" t="s">
        <v>231</v>
      </c>
      <c r="AU342">
        <v>20260807</v>
      </c>
      <c r="AV342" t="s">
        <v>222</v>
      </c>
      <c r="AW342" t="s">
        <v>972</v>
      </c>
      <c r="AX342" t="s">
        <v>223</v>
      </c>
      <c r="BA342" s="57">
        <v>46241.291666666664</v>
      </c>
      <c r="BB342" t="s">
        <v>5283</v>
      </c>
      <c r="BC342">
        <v>2026</v>
      </c>
      <c r="BD342">
        <v>8</v>
      </c>
      <c r="BE342">
        <v>7</v>
      </c>
      <c r="BF342" s="6">
        <f t="shared" si="15"/>
        <v>46241</v>
      </c>
      <c r="BG342">
        <f t="shared" si="16"/>
        <v>-0.29166666666424135</v>
      </c>
      <c r="BH342" t="str">
        <f t="shared" si="17"/>
        <v>COMPLY</v>
      </c>
      <c r="BI342" t="str">
        <f>VLOOKUP(H342,Sheet2!$A$1:$B$270,2,FALSE)</f>
        <v>JEMBER</v>
      </c>
    </row>
    <row r="343" spans="1:61">
      <c r="A343">
        <v>342</v>
      </c>
      <c r="B343">
        <v>1002506492</v>
      </c>
      <c r="C343">
        <v>3</v>
      </c>
      <c r="D343" t="s">
        <v>42</v>
      </c>
      <c r="E343">
        <v>5</v>
      </c>
      <c r="F343" t="s">
        <v>233</v>
      </c>
      <c r="G343" t="s">
        <v>106</v>
      </c>
      <c r="H343" t="s">
        <v>451</v>
      </c>
      <c r="I343" t="s">
        <v>213</v>
      </c>
      <c r="J343" t="s">
        <v>214</v>
      </c>
      <c r="K343" t="s">
        <v>149</v>
      </c>
      <c r="L343" t="s">
        <v>215</v>
      </c>
      <c r="M343" t="s">
        <v>76</v>
      </c>
      <c r="N343" t="s">
        <v>216</v>
      </c>
      <c r="O343" s="57">
        <v>46237.678425925929</v>
      </c>
      <c r="P343" s="57">
        <v>46241.566967592589</v>
      </c>
      <c r="Q343">
        <v>69357767</v>
      </c>
      <c r="S343">
        <v>152741225069</v>
      </c>
      <c r="T343" t="s">
        <v>2766</v>
      </c>
      <c r="U343" t="s">
        <v>2767</v>
      </c>
      <c r="V343" t="s">
        <v>2768</v>
      </c>
      <c r="Z343">
        <v>112.668361</v>
      </c>
      <c r="AA343">
        <v>-7.6655430000000004</v>
      </c>
      <c r="AB343" t="s">
        <v>2769</v>
      </c>
      <c r="AC343" t="s">
        <v>237</v>
      </c>
      <c r="AL343" t="s">
        <v>218</v>
      </c>
      <c r="AM343" t="s">
        <v>2770</v>
      </c>
      <c r="AN343" t="s">
        <v>6</v>
      </c>
      <c r="AO343" s="57">
        <v>46089.69431712963</v>
      </c>
      <c r="AP343" s="57">
        <v>46240.625</v>
      </c>
      <c r="AR343" t="s">
        <v>219</v>
      </c>
      <c r="AS343" t="s">
        <v>451</v>
      </c>
      <c r="AT343" t="s">
        <v>231</v>
      </c>
      <c r="AU343">
        <v>20260807</v>
      </c>
      <c r="AV343" t="s">
        <v>222</v>
      </c>
      <c r="AW343" t="s">
        <v>1010</v>
      </c>
      <c r="AX343" t="s">
        <v>223</v>
      </c>
      <c r="BA343" s="57">
        <v>46240.625</v>
      </c>
      <c r="BB343" t="s">
        <v>2770</v>
      </c>
      <c r="BC343">
        <v>2026</v>
      </c>
      <c r="BD343">
        <v>8</v>
      </c>
      <c r="BE343">
        <v>7</v>
      </c>
      <c r="BF343" s="6">
        <f t="shared" si="15"/>
        <v>46241</v>
      </c>
      <c r="BG343">
        <f t="shared" si="16"/>
        <v>0.375</v>
      </c>
      <c r="BH343" t="str">
        <f t="shared" si="17"/>
        <v>COMPLY</v>
      </c>
      <c r="BI343" t="str">
        <f>VLOOKUP(H343,Sheet2!$A$1:$B$270,2,FALSE)</f>
        <v>PASURUAN</v>
      </c>
    </row>
    <row r="344" spans="1:61">
      <c r="A344">
        <v>343</v>
      </c>
      <c r="B344">
        <v>1002526368</v>
      </c>
      <c r="C344">
        <v>3</v>
      </c>
      <c r="D344" t="s">
        <v>51</v>
      </c>
      <c r="E344">
        <v>4</v>
      </c>
      <c r="F344" t="s">
        <v>273</v>
      </c>
      <c r="G344" t="s">
        <v>569</v>
      </c>
      <c r="H344" t="s">
        <v>907</v>
      </c>
      <c r="I344" t="s">
        <v>213</v>
      </c>
      <c r="J344" t="s">
        <v>214</v>
      </c>
      <c r="K344" t="s">
        <v>149</v>
      </c>
      <c r="M344" t="s">
        <v>76</v>
      </c>
      <c r="N344" t="s">
        <v>216</v>
      </c>
      <c r="O344" s="57">
        <v>46248.550300925926</v>
      </c>
      <c r="P344" s="57">
        <v>46248.611261574071</v>
      </c>
      <c r="Q344">
        <v>69364307</v>
      </c>
      <c r="S344">
        <v>142509107250</v>
      </c>
      <c r="T344" t="s">
        <v>8052</v>
      </c>
      <c r="U344" t="s">
        <v>10677</v>
      </c>
      <c r="V344" t="s">
        <v>10678</v>
      </c>
      <c r="Z344">
        <v>111.12390000000001</v>
      </c>
      <c r="AA344">
        <v>-7.1226599999999998</v>
      </c>
      <c r="AB344" t="s">
        <v>8055</v>
      </c>
      <c r="AC344" t="s">
        <v>291</v>
      </c>
      <c r="AL344" t="s">
        <v>218</v>
      </c>
      <c r="AM344" t="s">
        <v>10679</v>
      </c>
      <c r="AN344" t="s">
        <v>6</v>
      </c>
      <c r="AO344" t="s">
        <v>9955</v>
      </c>
      <c r="AR344" t="s">
        <v>219</v>
      </c>
      <c r="AS344" t="s">
        <v>907</v>
      </c>
      <c r="AT344" t="s">
        <v>231</v>
      </c>
      <c r="AU344">
        <v>20260814</v>
      </c>
      <c r="AV344" t="s">
        <v>222</v>
      </c>
      <c r="AW344" t="s">
        <v>561</v>
      </c>
      <c r="AX344" t="s">
        <v>223</v>
      </c>
      <c r="BA344" s="57">
        <v>46248.291666666664</v>
      </c>
      <c r="BB344" t="s">
        <v>10679</v>
      </c>
      <c r="BC344">
        <v>2026</v>
      </c>
      <c r="BD344">
        <v>8</v>
      </c>
      <c r="BE344">
        <v>14</v>
      </c>
      <c r="BF344" s="6">
        <f t="shared" si="15"/>
        <v>46248</v>
      </c>
      <c r="BG344">
        <f t="shared" si="16"/>
        <v>-0.29166666666424135</v>
      </c>
      <c r="BH344" t="str">
        <f t="shared" si="17"/>
        <v>COMPLY</v>
      </c>
      <c r="BI344" t="e">
        <f>VLOOKUP(H344,Sheet2!$A$1:$B$270,2,FALSE)</f>
        <v>#N/A</v>
      </c>
    </row>
    <row r="345" spans="1:61">
      <c r="A345">
        <v>344</v>
      </c>
      <c r="B345">
        <v>1002516511</v>
      </c>
      <c r="C345">
        <v>3</v>
      </c>
      <c r="D345" t="s">
        <v>49</v>
      </c>
      <c r="E345">
        <v>4</v>
      </c>
      <c r="F345" t="s">
        <v>252</v>
      </c>
      <c r="G345" t="s">
        <v>931</v>
      </c>
      <c r="H345" t="s">
        <v>932</v>
      </c>
      <c r="I345" t="s">
        <v>213</v>
      </c>
      <c r="J345" t="s">
        <v>214</v>
      </c>
      <c r="K345" t="s">
        <v>149</v>
      </c>
      <c r="L345" t="s">
        <v>215</v>
      </c>
      <c r="M345" t="s">
        <v>76</v>
      </c>
      <c r="N345" t="s">
        <v>216</v>
      </c>
      <c r="O345" s="57">
        <v>46243.581226851849</v>
      </c>
      <c r="P345" s="57">
        <v>46244.557002314818</v>
      </c>
      <c r="Q345">
        <v>69361876</v>
      </c>
      <c r="S345">
        <v>142212126157</v>
      </c>
      <c r="T345" t="s">
        <v>3544</v>
      </c>
      <c r="U345" t="s">
        <v>6523</v>
      </c>
      <c r="V345" t="s">
        <v>5285</v>
      </c>
      <c r="Z345">
        <v>109.1252403</v>
      </c>
      <c r="AA345">
        <v>-6.8982533999999998</v>
      </c>
      <c r="AB345" t="s">
        <v>5286</v>
      </c>
      <c r="AC345" t="s">
        <v>237</v>
      </c>
      <c r="AL345" t="s">
        <v>218</v>
      </c>
      <c r="AM345" t="s">
        <v>5287</v>
      </c>
      <c r="AN345" t="s">
        <v>6</v>
      </c>
      <c r="AO345" s="57">
        <v>46273.590578703705</v>
      </c>
      <c r="AP345" s="57">
        <v>46244.541666666664</v>
      </c>
      <c r="AR345" t="s">
        <v>219</v>
      </c>
      <c r="AS345" t="s">
        <v>932</v>
      </c>
      <c r="AT345" t="s">
        <v>231</v>
      </c>
      <c r="AU345">
        <v>20260810</v>
      </c>
      <c r="AV345" t="s">
        <v>222</v>
      </c>
      <c r="AW345" t="s">
        <v>1018</v>
      </c>
      <c r="AX345" t="s">
        <v>223</v>
      </c>
      <c r="BA345" s="57">
        <v>46244.541666666664</v>
      </c>
      <c r="BB345" t="s">
        <v>5287</v>
      </c>
      <c r="BC345">
        <v>2026</v>
      </c>
      <c r="BD345">
        <v>8</v>
      </c>
      <c r="BE345">
        <v>10</v>
      </c>
      <c r="BF345" s="6">
        <f t="shared" si="15"/>
        <v>46244</v>
      </c>
      <c r="BG345">
        <f t="shared" si="16"/>
        <v>-0.54166666666424135</v>
      </c>
      <c r="BH345" t="str">
        <f t="shared" si="17"/>
        <v>COMPLY</v>
      </c>
      <c r="BI345" t="e">
        <f>VLOOKUP(H345,Sheet2!$A$1:$B$270,2,FALSE)</f>
        <v>#N/A</v>
      </c>
    </row>
    <row r="346" spans="1:61">
      <c r="A346">
        <v>345</v>
      </c>
      <c r="B346">
        <v>1002525247</v>
      </c>
      <c r="C346">
        <v>3</v>
      </c>
      <c r="D346" t="s">
        <v>59</v>
      </c>
      <c r="E346">
        <v>4</v>
      </c>
      <c r="F346" t="s">
        <v>224</v>
      </c>
      <c r="G346" t="s">
        <v>581</v>
      </c>
      <c r="H346" t="s">
        <v>1069</v>
      </c>
      <c r="I346" t="s">
        <v>213</v>
      </c>
      <c r="J346" t="s">
        <v>214</v>
      </c>
      <c r="K346" t="s">
        <v>149</v>
      </c>
      <c r="L346" t="s">
        <v>215</v>
      </c>
      <c r="M346" t="s">
        <v>76</v>
      </c>
      <c r="N346" t="s">
        <v>216</v>
      </c>
      <c r="O346" s="57">
        <v>46247.801354166666</v>
      </c>
      <c r="P346" s="57">
        <v>46248.531458333331</v>
      </c>
      <c r="Q346">
        <v>69365524</v>
      </c>
      <c r="S346">
        <v>146394104907</v>
      </c>
      <c r="T346" t="s">
        <v>9058</v>
      </c>
      <c r="U346" t="s">
        <v>9059</v>
      </c>
      <c r="V346" t="s">
        <v>9060</v>
      </c>
      <c r="Z346">
        <v>109.35830540000001</v>
      </c>
      <c r="AA346">
        <v>-7.2975504999999998</v>
      </c>
      <c r="AB346" t="s">
        <v>9061</v>
      </c>
      <c r="AC346" t="s">
        <v>237</v>
      </c>
      <c r="AL346" t="s">
        <v>218</v>
      </c>
      <c r="AM346" t="s">
        <v>9062</v>
      </c>
      <c r="AN346" t="s">
        <v>6</v>
      </c>
      <c r="AO346" t="s">
        <v>9063</v>
      </c>
      <c r="AP346" s="57">
        <v>46251.625</v>
      </c>
      <c r="AR346" t="s">
        <v>219</v>
      </c>
      <c r="AS346" t="s">
        <v>1069</v>
      </c>
      <c r="AT346" t="s">
        <v>231</v>
      </c>
      <c r="AU346">
        <v>20260814</v>
      </c>
      <c r="AV346" t="s">
        <v>222</v>
      </c>
      <c r="AW346" t="s">
        <v>1010</v>
      </c>
      <c r="AX346" t="s">
        <v>223</v>
      </c>
      <c r="BA346" s="57">
        <v>46251.625</v>
      </c>
      <c r="BB346" t="s">
        <v>9062</v>
      </c>
      <c r="BC346">
        <v>2026</v>
      </c>
      <c r="BD346">
        <v>8</v>
      </c>
      <c r="BE346">
        <v>14</v>
      </c>
      <c r="BF346" s="6">
        <f t="shared" si="15"/>
        <v>46248</v>
      </c>
      <c r="BG346">
        <f t="shared" si="16"/>
        <v>-3.625</v>
      </c>
      <c r="BH346" t="str">
        <f t="shared" si="17"/>
        <v>COMPLY</v>
      </c>
      <c r="BI346" t="e">
        <f>VLOOKUP(H346,Sheet2!$A$1:$B$270,2,FALSE)</f>
        <v>#N/A</v>
      </c>
    </row>
    <row r="347" spans="1:61">
      <c r="A347">
        <v>346</v>
      </c>
      <c r="B347">
        <v>1002526961</v>
      </c>
      <c r="C347">
        <v>3</v>
      </c>
      <c r="D347" t="s">
        <v>38</v>
      </c>
      <c r="E347">
        <v>5</v>
      </c>
      <c r="F347" t="s">
        <v>90</v>
      </c>
      <c r="G347" t="s">
        <v>90</v>
      </c>
      <c r="H347" t="s">
        <v>468</v>
      </c>
      <c r="I347" t="s">
        <v>213</v>
      </c>
      <c r="J347" t="s">
        <v>214</v>
      </c>
      <c r="K347" t="s">
        <v>149</v>
      </c>
      <c r="L347" t="s">
        <v>215</v>
      </c>
      <c r="M347" t="s">
        <v>586</v>
      </c>
      <c r="N347" t="s">
        <v>216</v>
      </c>
      <c r="O347" s="57">
        <v>46248.651354166665</v>
      </c>
      <c r="P347" s="57">
        <v>46252.448773148149</v>
      </c>
      <c r="Q347">
        <v>69366259</v>
      </c>
      <c r="S347">
        <v>152652209193</v>
      </c>
      <c r="T347" t="s">
        <v>10608</v>
      </c>
      <c r="U347" t="s">
        <v>10680</v>
      </c>
      <c r="V347" t="s">
        <v>10681</v>
      </c>
      <c r="Z347">
        <v>112.1333492</v>
      </c>
      <c r="AA347">
        <v>-7.6785401999999996</v>
      </c>
      <c r="AB347" t="s">
        <v>10682</v>
      </c>
      <c r="AC347" t="s">
        <v>237</v>
      </c>
      <c r="AL347" t="s">
        <v>218</v>
      </c>
      <c r="AM347" t="s">
        <v>10683</v>
      </c>
      <c r="AN347" t="s">
        <v>6</v>
      </c>
      <c r="AO347" t="s">
        <v>9826</v>
      </c>
      <c r="AP347" s="57">
        <v>46249.625</v>
      </c>
      <c r="AQ347" t="s">
        <v>248</v>
      </c>
      <c r="AR347" t="s">
        <v>14</v>
      </c>
      <c r="AS347" t="s">
        <v>468</v>
      </c>
      <c r="AT347" t="s">
        <v>231</v>
      </c>
      <c r="AV347" t="s">
        <v>587</v>
      </c>
      <c r="AW347" t="s">
        <v>642</v>
      </c>
      <c r="AX347" t="s">
        <v>223</v>
      </c>
      <c r="BA347" s="57">
        <v>46249.625</v>
      </c>
      <c r="BB347" t="s">
        <v>10683</v>
      </c>
      <c r="BF347" s="6" t="e">
        <f t="shared" si="15"/>
        <v>#NUM!</v>
      </c>
      <c r="BG347" t="e">
        <f t="shared" si="16"/>
        <v>#NUM!</v>
      </c>
      <c r="BH347" t="e">
        <f t="shared" si="17"/>
        <v>#NUM!</v>
      </c>
      <c r="BI347" t="str">
        <f>VLOOKUP(H347,Sheet2!$A$1:$B$270,2,FALSE)</f>
        <v>KEDIRI</v>
      </c>
    </row>
    <row r="348" spans="1:61">
      <c r="A348">
        <v>347</v>
      </c>
      <c r="B348">
        <v>1002527305</v>
      </c>
      <c r="C348">
        <v>3</v>
      </c>
      <c r="D348" t="s">
        <v>49</v>
      </c>
      <c r="E348">
        <v>4</v>
      </c>
      <c r="F348" t="s">
        <v>252</v>
      </c>
      <c r="G348" t="s">
        <v>931</v>
      </c>
      <c r="H348" t="s">
        <v>932</v>
      </c>
      <c r="I348" t="s">
        <v>213</v>
      </c>
      <c r="J348" t="s">
        <v>214</v>
      </c>
      <c r="K348" t="s">
        <v>149</v>
      </c>
      <c r="M348" t="s">
        <v>602</v>
      </c>
      <c r="N348" t="s">
        <v>216</v>
      </c>
      <c r="O348" s="57">
        <v>46248.719907407409</v>
      </c>
      <c r="P348" s="57">
        <v>46252.746504629627</v>
      </c>
      <c r="Q348">
        <v>69366389</v>
      </c>
      <c r="S348">
        <v>142212126749</v>
      </c>
      <c r="T348" t="s">
        <v>10685</v>
      </c>
      <c r="U348" t="s">
        <v>10686</v>
      </c>
      <c r="Z348">
        <v>109.278233</v>
      </c>
      <c r="AA348">
        <v>-6.8747550000000004</v>
      </c>
      <c r="AB348" t="s">
        <v>10687</v>
      </c>
      <c r="AC348" t="s">
        <v>226</v>
      </c>
      <c r="AO348" t="s">
        <v>10561</v>
      </c>
      <c r="AR348" t="s">
        <v>5</v>
      </c>
      <c r="AS348" t="s">
        <v>932</v>
      </c>
      <c r="AT348" t="s">
        <v>231</v>
      </c>
      <c r="AV348" t="s">
        <v>12985</v>
      </c>
      <c r="AW348" t="s">
        <v>596</v>
      </c>
      <c r="AX348" t="s">
        <v>223</v>
      </c>
      <c r="BF348" s="6" t="e">
        <f t="shared" si="15"/>
        <v>#NUM!</v>
      </c>
      <c r="BG348" t="e">
        <f t="shared" si="16"/>
        <v>#NUM!</v>
      </c>
      <c r="BH348" t="e">
        <f t="shared" si="17"/>
        <v>#NUM!</v>
      </c>
      <c r="BI348" t="e">
        <f>VLOOKUP(H348,Sheet2!$A$1:$B$270,2,FALSE)</f>
        <v>#N/A</v>
      </c>
    </row>
    <row r="349" spans="1:61">
      <c r="A349">
        <v>348</v>
      </c>
      <c r="B349">
        <v>1002516118</v>
      </c>
      <c r="C349">
        <v>3</v>
      </c>
      <c r="D349" t="s">
        <v>51</v>
      </c>
      <c r="E349">
        <v>4</v>
      </c>
      <c r="F349" t="s">
        <v>235</v>
      </c>
      <c r="G349" t="s">
        <v>584</v>
      </c>
      <c r="H349" t="s">
        <v>617</v>
      </c>
      <c r="I349" t="s">
        <v>213</v>
      </c>
      <c r="J349" t="s">
        <v>214</v>
      </c>
      <c r="K349" t="s">
        <v>149</v>
      </c>
      <c r="L349" t="s">
        <v>215</v>
      </c>
      <c r="M349" t="s">
        <v>76</v>
      </c>
      <c r="N349" t="s">
        <v>216</v>
      </c>
      <c r="O349" s="57">
        <v>46242.659687500003</v>
      </c>
      <c r="P349" s="57">
        <v>46245.566550925927</v>
      </c>
      <c r="Q349">
        <v>69361556</v>
      </c>
      <c r="S349">
        <v>142505404317</v>
      </c>
      <c r="T349" t="s">
        <v>5288</v>
      </c>
      <c r="U349" t="s">
        <v>5289</v>
      </c>
      <c r="V349" t="s">
        <v>5290</v>
      </c>
      <c r="Z349">
        <v>110.770357064902</v>
      </c>
      <c r="AA349">
        <v>-7.5660459774650803</v>
      </c>
      <c r="AB349" t="s">
        <v>5291</v>
      </c>
      <c r="AC349" t="s">
        <v>217</v>
      </c>
      <c r="AL349" t="s">
        <v>218</v>
      </c>
      <c r="AM349" t="s">
        <v>4759</v>
      </c>
      <c r="AN349" t="s">
        <v>6</v>
      </c>
      <c r="AO349" s="57">
        <v>46242.673530092594</v>
      </c>
      <c r="AP349" s="57">
        <v>46244.333333333336</v>
      </c>
      <c r="AR349" t="s">
        <v>219</v>
      </c>
      <c r="AS349" t="s">
        <v>617</v>
      </c>
      <c r="AT349" t="s">
        <v>231</v>
      </c>
      <c r="AU349">
        <v>20260811</v>
      </c>
      <c r="AV349" t="s">
        <v>222</v>
      </c>
      <c r="AW349" t="s">
        <v>1015</v>
      </c>
      <c r="AX349" t="s">
        <v>223</v>
      </c>
      <c r="BA349" s="57">
        <v>46244.333333333336</v>
      </c>
      <c r="BB349" t="s">
        <v>4759</v>
      </c>
      <c r="BC349">
        <v>2026</v>
      </c>
      <c r="BD349">
        <v>8</v>
      </c>
      <c r="BE349">
        <v>11</v>
      </c>
      <c r="BF349" s="6">
        <f t="shared" si="15"/>
        <v>46245</v>
      </c>
      <c r="BG349">
        <f t="shared" si="16"/>
        <v>0.66666666666424135</v>
      </c>
      <c r="BH349" t="str">
        <f t="shared" si="17"/>
        <v>COMPLY</v>
      </c>
      <c r="BI349" t="e">
        <f>VLOOKUP(H349,Sheet2!$A$1:$B$270,2,FALSE)</f>
        <v>#N/A</v>
      </c>
    </row>
    <row r="350" spans="1:61">
      <c r="A350">
        <v>349</v>
      </c>
      <c r="B350">
        <v>1002530521</v>
      </c>
      <c r="C350">
        <v>3</v>
      </c>
      <c r="D350" t="s">
        <v>42</v>
      </c>
      <c r="E350">
        <v>5</v>
      </c>
      <c r="F350" t="s">
        <v>102</v>
      </c>
      <c r="G350" t="s">
        <v>108</v>
      </c>
      <c r="H350" t="s">
        <v>346</v>
      </c>
      <c r="I350" t="s">
        <v>213</v>
      </c>
      <c r="J350" t="s">
        <v>214</v>
      </c>
      <c r="K350" t="s">
        <v>149</v>
      </c>
      <c r="L350" t="s">
        <v>215</v>
      </c>
      <c r="M350" t="s">
        <v>76</v>
      </c>
      <c r="N350" t="s">
        <v>216</v>
      </c>
      <c r="O350" s="57">
        <v>46251.410370370373</v>
      </c>
      <c r="P350" s="57">
        <v>46251.607754629629</v>
      </c>
      <c r="Q350">
        <v>69367886</v>
      </c>
      <c r="S350">
        <v>152531208033</v>
      </c>
      <c r="T350" t="s">
        <v>10688</v>
      </c>
      <c r="U350" t="s">
        <v>9409</v>
      </c>
      <c r="V350" t="s">
        <v>10689</v>
      </c>
      <c r="Z350">
        <v>113.721046</v>
      </c>
      <c r="AA350">
        <v>-7.7636440000000002</v>
      </c>
      <c r="AB350" t="s">
        <v>10690</v>
      </c>
      <c r="AC350" t="s">
        <v>237</v>
      </c>
      <c r="AL350" t="s">
        <v>218</v>
      </c>
      <c r="AM350" t="s">
        <v>9799</v>
      </c>
      <c r="AN350" t="s">
        <v>6</v>
      </c>
      <c r="AO350" t="s">
        <v>9910</v>
      </c>
      <c r="AP350" s="57">
        <v>46252.333333333336</v>
      </c>
      <c r="AR350" t="s">
        <v>219</v>
      </c>
      <c r="AS350" t="s">
        <v>346</v>
      </c>
      <c r="AT350" t="s">
        <v>221</v>
      </c>
      <c r="AU350">
        <v>20260817</v>
      </c>
      <c r="AV350" t="s">
        <v>222</v>
      </c>
      <c r="AW350" t="s">
        <v>890</v>
      </c>
      <c r="AX350" t="s">
        <v>223</v>
      </c>
      <c r="BA350" s="57">
        <v>46252.333333333336</v>
      </c>
      <c r="BB350" t="s">
        <v>9799</v>
      </c>
      <c r="BC350">
        <v>2026</v>
      </c>
      <c r="BD350">
        <v>8</v>
      </c>
      <c r="BE350">
        <v>17</v>
      </c>
      <c r="BF350" s="6">
        <f t="shared" si="15"/>
        <v>46251</v>
      </c>
      <c r="BG350">
        <f t="shared" si="16"/>
        <v>-1.3333333333357587</v>
      </c>
      <c r="BH350" t="str">
        <f t="shared" si="17"/>
        <v>COMPLY</v>
      </c>
      <c r="BI350" t="str">
        <f>VLOOKUP(H350,Sheet2!$A$1:$B$270,2,FALSE)</f>
        <v>BANYUWANGI</v>
      </c>
    </row>
    <row r="351" spans="1:61">
      <c r="A351">
        <v>350</v>
      </c>
      <c r="B351">
        <v>1002520699</v>
      </c>
      <c r="C351">
        <v>3</v>
      </c>
      <c r="D351" t="s">
        <v>59</v>
      </c>
      <c r="E351">
        <v>4</v>
      </c>
      <c r="F351" t="s">
        <v>224</v>
      </c>
      <c r="G351" t="s">
        <v>581</v>
      </c>
      <c r="H351" t="s">
        <v>647</v>
      </c>
      <c r="I351" t="s">
        <v>213</v>
      </c>
      <c r="J351" t="s">
        <v>214</v>
      </c>
      <c r="K351" t="s">
        <v>149</v>
      </c>
      <c r="M351" t="s">
        <v>277</v>
      </c>
      <c r="N351" t="s">
        <v>1016</v>
      </c>
      <c r="O351" s="57">
        <v>46245.681284722225</v>
      </c>
      <c r="P351" s="57">
        <v>46248.351944444446</v>
      </c>
      <c r="Q351">
        <v>69363603</v>
      </c>
      <c r="S351">
        <v>143363111379</v>
      </c>
      <c r="T351" t="s">
        <v>650</v>
      </c>
      <c r="U351" t="s">
        <v>7230</v>
      </c>
      <c r="V351" t="s">
        <v>8134</v>
      </c>
      <c r="Z351">
        <v>109.3611983</v>
      </c>
      <c r="AA351">
        <v>-7.3892272999999999</v>
      </c>
      <c r="AB351" t="s">
        <v>7231</v>
      </c>
      <c r="AC351" t="s">
        <v>616</v>
      </c>
      <c r="AL351" t="s">
        <v>218</v>
      </c>
      <c r="AM351" t="s">
        <v>8135</v>
      </c>
      <c r="AN351" t="s">
        <v>6</v>
      </c>
      <c r="AO351" s="57">
        <v>46334.694293981483</v>
      </c>
      <c r="AP351" s="57">
        <v>46247.458333333336</v>
      </c>
      <c r="AQ351" t="s">
        <v>248</v>
      </c>
      <c r="AR351" t="s">
        <v>278</v>
      </c>
      <c r="AS351" t="s">
        <v>647</v>
      </c>
      <c r="AT351" t="s">
        <v>231</v>
      </c>
      <c r="AV351" t="s">
        <v>9068</v>
      </c>
      <c r="AW351" t="s">
        <v>560</v>
      </c>
      <c r="AX351" t="s">
        <v>223</v>
      </c>
      <c r="BA351" s="57">
        <v>46247.458333333336</v>
      </c>
      <c r="BB351" t="s">
        <v>8135</v>
      </c>
      <c r="BF351" s="6" t="e">
        <f t="shared" si="15"/>
        <v>#NUM!</v>
      </c>
      <c r="BG351" t="e">
        <f t="shared" si="16"/>
        <v>#NUM!</v>
      </c>
      <c r="BH351" t="e">
        <f t="shared" si="17"/>
        <v>#NUM!</v>
      </c>
      <c r="BI351" t="e">
        <f>VLOOKUP(H351,Sheet2!$A$1:$B$270,2,FALSE)</f>
        <v>#N/A</v>
      </c>
    </row>
    <row r="352" spans="1:61">
      <c r="A352">
        <v>351</v>
      </c>
      <c r="B352">
        <v>1002524105</v>
      </c>
      <c r="C352">
        <v>3</v>
      </c>
      <c r="D352" t="s">
        <v>49</v>
      </c>
      <c r="E352">
        <v>4</v>
      </c>
      <c r="F352" t="s">
        <v>252</v>
      </c>
      <c r="G352" t="s">
        <v>931</v>
      </c>
      <c r="H352" t="s">
        <v>932</v>
      </c>
      <c r="I352" t="s">
        <v>213</v>
      </c>
      <c r="J352" t="s">
        <v>214</v>
      </c>
      <c r="K352" t="s">
        <v>149</v>
      </c>
      <c r="L352" t="s">
        <v>215</v>
      </c>
      <c r="M352" t="s">
        <v>76</v>
      </c>
      <c r="N352" t="s">
        <v>216</v>
      </c>
      <c r="O352" s="57">
        <v>46247.522187499999</v>
      </c>
      <c r="P352" s="57">
        <v>46248.654675925929</v>
      </c>
      <c r="Q352">
        <v>69365085</v>
      </c>
      <c r="S352">
        <v>142212126733</v>
      </c>
      <c r="T352" t="s">
        <v>9069</v>
      </c>
      <c r="U352" t="s">
        <v>9070</v>
      </c>
      <c r="V352" t="s">
        <v>9071</v>
      </c>
      <c r="Z352">
        <v>109.32339105403901</v>
      </c>
      <c r="AA352">
        <v>-6.8706978273594199</v>
      </c>
      <c r="AB352" t="s">
        <v>9072</v>
      </c>
      <c r="AC352" t="s">
        <v>237</v>
      </c>
      <c r="AL352" t="s">
        <v>218</v>
      </c>
      <c r="AM352" t="s">
        <v>9073</v>
      </c>
      <c r="AN352" t="s">
        <v>6</v>
      </c>
      <c r="AO352" t="s">
        <v>9074</v>
      </c>
      <c r="AP352" s="57">
        <v>46248.541666666664</v>
      </c>
      <c r="AR352" t="s">
        <v>219</v>
      </c>
      <c r="AS352" t="s">
        <v>932</v>
      </c>
      <c r="AT352" t="s">
        <v>231</v>
      </c>
      <c r="AU352">
        <v>20260814</v>
      </c>
      <c r="AV352" t="s">
        <v>222</v>
      </c>
      <c r="AW352" t="s">
        <v>1025</v>
      </c>
      <c r="AX352" t="s">
        <v>223</v>
      </c>
      <c r="BA352" s="57">
        <v>46248.541666666664</v>
      </c>
      <c r="BB352" t="s">
        <v>9073</v>
      </c>
      <c r="BC352">
        <v>2026</v>
      </c>
      <c r="BD352">
        <v>8</v>
      </c>
      <c r="BE352">
        <v>14</v>
      </c>
      <c r="BF352" s="6">
        <f t="shared" si="15"/>
        <v>46248</v>
      </c>
      <c r="BG352">
        <f t="shared" si="16"/>
        <v>-0.54166666666424135</v>
      </c>
      <c r="BH352" t="str">
        <f t="shared" si="17"/>
        <v>COMPLY</v>
      </c>
      <c r="BI352" t="e">
        <f>VLOOKUP(H352,Sheet2!$A$1:$B$270,2,FALSE)</f>
        <v>#N/A</v>
      </c>
    </row>
    <row r="353" spans="1:61">
      <c r="A353">
        <v>352</v>
      </c>
      <c r="B353">
        <v>1002504794</v>
      </c>
      <c r="C353">
        <v>3</v>
      </c>
      <c r="D353" t="s">
        <v>55</v>
      </c>
      <c r="E353">
        <v>5</v>
      </c>
      <c r="F353" t="s">
        <v>265</v>
      </c>
      <c r="G353" t="s">
        <v>122</v>
      </c>
      <c r="H353" t="s">
        <v>297</v>
      </c>
      <c r="I353" t="s">
        <v>213</v>
      </c>
      <c r="J353" t="s">
        <v>214</v>
      </c>
      <c r="K353" t="s">
        <v>149</v>
      </c>
      <c r="M353" t="s">
        <v>586</v>
      </c>
      <c r="N353" t="s">
        <v>216</v>
      </c>
      <c r="O353" s="57">
        <v>46235.672743055555</v>
      </c>
      <c r="P353" s="57">
        <v>46237.491099537037</v>
      </c>
      <c r="Q353">
        <v>69339285</v>
      </c>
      <c r="S353">
        <v>152446245863</v>
      </c>
      <c r="T353" t="s">
        <v>1035</v>
      </c>
      <c r="U353" t="s">
        <v>2783</v>
      </c>
      <c r="V353" t="s">
        <v>2784</v>
      </c>
      <c r="Z353">
        <v>112.542769970132</v>
      </c>
      <c r="AA353">
        <v>-7.2239180266593497</v>
      </c>
      <c r="AB353" t="s">
        <v>1036</v>
      </c>
      <c r="AC353" t="s">
        <v>226</v>
      </c>
      <c r="AL353" t="s">
        <v>218</v>
      </c>
      <c r="AM353" t="s">
        <v>2785</v>
      </c>
      <c r="AN353" t="s">
        <v>6</v>
      </c>
      <c r="AO353" s="57">
        <v>46030.673495370371</v>
      </c>
      <c r="AQ353" t="s">
        <v>248</v>
      </c>
      <c r="AR353" t="s">
        <v>14</v>
      </c>
      <c r="AS353" t="s">
        <v>297</v>
      </c>
      <c r="AT353" t="s">
        <v>231</v>
      </c>
      <c r="AV353" t="s">
        <v>587</v>
      </c>
      <c r="AW353" t="s">
        <v>944</v>
      </c>
      <c r="AX353" t="s">
        <v>223</v>
      </c>
      <c r="BA353" s="57">
        <v>46235.291666666664</v>
      </c>
      <c r="BB353" t="s">
        <v>2785</v>
      </c>
      <c r="BF353" s="6" t="e">
        <f t="shared" si="15"/>
        <v>#NUM!</v>
      </c>
      <c r="BG353" t="e">
        <f t="shared" si="16"/>
        <v>#NUM!</v>
      </c>
      <c r="BH353" t="e">
        <f t="shared" si="17"/>
        <v>#NUM!</v>
      </c>
      <c r="BI353" t="str">
        <f>VLOOKUP(H353,Sheet2!$A$1:$B$270,2,FALSE)</f>
        <v>GRESIK</v>
      </c>
    </row>
    <row r="354" spans="1:61">
      <c r="A354">
        <v>353</v>
      </c>
      <c r="B354">
        <v>1002507331</v>
      </c>
      <c r="C354">
        <v>3</v>
      </c>
      <c r="D354" t="s">
        <v>42</v>
      </c>
      <c r="E354">
        <v>5</v>
      </c>
      <c r="F354" t="s">
        <v>106</v>
      </c>
      <c r="G354" t="s">
        <v>106</v>
      </c>
      <c r="H354" t="s">
        <v>345</v>
      </c>
      <c r="I354" t="s">
        <v>213</v>
      </c>
      <c r="J354" t="s">
        <v>214</v>
      </c>
      <c r="K354" t="s">
        <v>149</v>
      </c>
      <c r="M354" t="s">
        <v>76</v>
      </c>
      <c r="N354" t="s">
        <v>216</v>
      </c>
      <c r="O354" s="57">
        <v>46238.429872685185</v>
      </c>
      <c r="P354" s="57">
        <v>46239.596319444441</v>
      </c>
      <c r="Q354">
        <v>69358043</v>
      </c>
      <c r="S354">
        <v>152729256676</v>
      </c>
      <c r="T354" t="s">
        <v>2801</v>
      </c>
      <c r="U354" t="s">
        <v>2802</v>
      </c>
      <c r="V354" t="s">
        <v>2803</v>
      </c>
      <c r="Z354">
        <v>112.9044373</v>
      </c>
      <c r="AA354">
        <v>-7.6474829</v>
      </c>
      <c r="AB354" t="s">
        <v>2804</v>
      </c>
      <c r="AC354" t="s">
        <v>230</v>
      </c>
      <c r="AL354" t="s">
        <v>218</v>
      </c>
      <c r="AM354" t="s">
        <v>2805</v>
      </c>
      <c r="AN354" t="s">
        <v>6</v>
      </c>
      <c r="AO354" s="57">
        <v>46120.434398148151</v>
      </c>
      <c r="AP354" s="57">
        <v>46239.541666666664</v>
      </c>
      <c r="AR354" t="s">
        <v>219</v>
      </c>
      <c r="AS354" t="s">
        <v>345</v>
      </c>
      <c r="AT354" t="s">
        <v>231</v>
      </c>
      <c r="AU354">
        <v>20260805</v>
      </c>
      <c r="AV354" t="s">
        <v>222</v>
      </c>
      <c r="AW354" t="s">
        <v>561</v>
      </c>
      <c r="AX354" t="s">
        <v>223</v>
      </c>
      <c r="BA354" s="57">
        <v>46239.541666666664</v>
      </c>
      <c r="BB354" t="s">
        <v>2805</v>
      </c>
      <c r="BC354">
        <v>2026</v>
      </c>
      <c r="BD354">
        <v>8</v>
      </c>
      <c r="BE354">
        <v>5</v>
      </c>
      <c r="BF354" s="6">
        <f t="shared" si="15"/>
        <v>46239</v>
      </c>
      <c r="BG354">
        <f t="shared" si="16"/>
        <v>-0.54166666666424135</v>
      </c>
      <c r="BH354" t="str">
        <f t="shared" si="17"/>
        <v>COMPLY</v>
      </c>
      <c r="BI354" t="str">
        <f>VLOOKUP(H354,Sheet2!$A$1:$B$270,2,FALSE)</f>
        <v>PASURUAN</v>
      </c>
    </row>
    <row r="355" spans="1:61">
      <c r="A355">
        <v>354</v>
      </c>
      <c r="B355">
        <v>1002514788</v>
      </c>
      <c r="C355">
        <v>3</v>
      </c>
      <c r="D355" t="s">
        <v>55</v>
      </c>
      <c r="E355">
        <v>5</v>
      </c>
      <c r="F355" t="s">
        <v>265</v>
      </c>
      <c r="G355" t="s">
        <v>125</v>
      </c>
      <c r="H355" t="s">
        <v>415</v>
      </c>
      <c r="I355" t="s">
        <v>213</v>
      </c>
      <c r="J355" t="s">
        <v>214</v>
      </c>
      <c r="K355" t="s">
        <v>149</v>
      </c>
      <c r="M355" t="s">
        <v>76</v>
      </c>
      <c r="N355" t="s">
        <v>216</v>
      </c>
      <c r="O355" s="57">
        <v>46241.593912037039</v>
      </c>
      <c r="P355" s="57">
        <v>46243.813842592594</v>
      </c>
      <c r="Q355">
        <v>69360823</v>
      </c>
      <c r="S355">
        <v>152433910085</v>
      </c>
      <c r="T355" t="s">
        <v>5311</v>
      </c>
      <c r="U355" t="s">
        <v>5312</v>
      </c>
      <c r="V355" t="s">
        <v>5313</v>
      </c>
      <c r="Z355">
        <v>112.44517399999999</v>
      </c>
      <c r="AA355">
        <v>-7.0943082000000004</v>
      </c>
      <c r="AB355" t="s">
        <v>5314</v>
      </c>
      <c r="AC355" t="s">
        <v>291</v>
      </c>
      <c r="AL355" t="s">
        <v>218</v>
      </c>
      <c r="AM355" t="s">
        <v>5315</v>
      </c>
      <c r="AN355" t="s">
        <v>6</v>
      </c>
      <c r="AO355" s="57">
        <v>46211.601087962961</v>
      </c>
      <c r="AP355" s="57">
        <v>46243.416666666664</v>
      </c>
      <c r="AR355" t="s">
        <v>219</v>
      </c>
      <c r="AS355" t="s">
        <v>415</v>
      </c>
      <c r="AT355" t="s">
        <v>231</v>
      </c>
      <c r="AU355">
        <v>20260809</v>
      </c>
      <c r="AV355" t="s">
        <v>222</v>
      </c>
      <c r="AW355" t="s">
        <v>560</v>
      </c>
      <c r="AX355" t="s">
        <v>223</v>
      </c>
      <c r="BA355" s="57">
        <v>46243.416666666664</v>
      </c>
      <c r="BB355" t="s">
        <v>5315</v>
      </c>
      <c r="BC355">
        <v>2026</v>
      </c>
      <c r="BD355">
        <v>8</v>
      </c>
      <c r="BE355">
        <v>9</v>
      </c>
      <c r="BF355" s="6">
        <f t="shared" si="15"/>
        <v>46243</v>
      </c>
      <c r="BG355">
        <f t="shared" si="16"/>
        <v>-0.41666666666424135</v>
      </c>
      <c r="BH355" t="str">
        <f t="shared" si="17"/>
        <v>COMPLY</v>
      </c>
      <c r="BI355" t="str">
        <f>VLOOKUP(H355,Sheet2!$A$1:$B$270,2,FALSE)</f>
        <v>GRESIK</v>
      </c>
    </row>
    <row r="356" spans="1:61">
      <c r="A356">
        <v>355</v>
      </c>
      <c r="B356">
        <v>1002523247</v>
      </c>
      <c r="C356">
        <v>3</v>
      </c>
      <c r="D356" t="s">
        <v>45</v>
      </c>
      <c r="E356">
        <v>5</v>
      </c>
      <c r="F356" t="s">
        <v>211</v>
      </c>
      <c r="G356" t="s">
        <v>116</v>
      </c>
      <c r="H356" t="s">
        <v>272</v>
      </c>
      <c r="I356" t="s">
        <v>213</v>
      </c>
      <c r="J356" t="s">
        <v>214</v>
      </c>
      <c r="K356" t="s">
        <v>149</v>
      </c>
      <c r="L356" t="s">
        <v>215</v>
      </c>
      <c r="M356" t="s">
        <v>76</v>
      </c>
      <c r="N356" t="s">
        <v>216</v>
      </c>
      <c r="O356" s="57">
        <v>46247.322870370372</v>
      </c>
      <c r="P356" s="57">
        <v>46248.68414351852</v>
      </c>
      <c r="Q356">
        <v>69364668</v>
      </c>
      <c r="S356">
        <v>172604213973</v>
      </c>
      <c r="T356" t="s">
        <v>9075</v>
      </c>
      <c r="U356" t="s">
        <v>9076</v>
      </c>
      <c r="V356" t="s">
        <v>9077</v>
      </c>
      <c r="Z356">
        <v>116.197071075439</v>
      </c>
      <c r="AA356">
        <v>-8.31552002790791</v>
      </c>
      <c r="AB356" t="s">
        <v>9078</v>
      </c>
      <c r="AC356" t="s">
        <v>237</v>
      </c>
      <c r="AL356" t="s">
        <v>218</v>
      </c>
      <c r="AM356" t="s">
        <v>9079</v>
      </c>
      <c r="AN356" t="s">
        <v>6</v>
      </c>
      <c r="AO356" t="s">
        <v>9080</v>
      </c>
      <c r="AP356" s="57">
        <v>46248.625</v>
      </c>
      <c r="AR356" t="s">
        <v>219</v>
      </c>
      <c r="AS356" t="s">
        <v>272</v>
      </c>
      <c r="AT356" t="s">
        <v>231</v>
      </c>
      <c r="AU356">
        <v>20260814</v>
      </c>
      <c r="AV356" t="s">
        <v>222</v>
      </c>
      <c r="AW356" t="s">
        <v>1010</v>
      </c>
      <c r="AX356" t="s">
        <v>223</v>
      </c>
      <c r="BA356" s="57">
        <v>46248.625</v>
      </c>
      <c r="BB356" t="s">
        <v>9079</v>
      </c>
      <c r="BC356">
        <v>2026</v>
      </c>
      <c r="BD356">
        <v>8</v>
      </c>
      <c r="BE356">
        <v>14</v>
      </c>
      <c r="BF356" s="6">
        <f t="shared" si="15"/>
        <v>46248</v>
      </c>
      <c r="BG356">
        <f t="shared" si="16"/>
        <v>-0.625</v>
      </c>
      <c r="BH356" t="str">
        <f t="shared" si="17"/>
        <v>COMPLY</v>
      </c>
      <c r="BI356" t="str">
        <f>VLOOKUP(H356,Sheet2!$A$1:$B$270,2,FALSE)</f>
        <v>SELONG</v>
      </c>
    </row>
    <row r="357" spans="1:61">
      <c r="A357">
        <v>356</v>
      </c>
      <c r="B357">
        <v>1002525176</v>
      </c>
      <c r="C357">
        <v>3</v>
      </c>
      <c r="D357" t="s">
        <v>42</v>
      </c>
      <c r="E357">
        <v>5</v>
      </c>
      <c r="F357" t="s">
        <v>102</v>
      </c>
      <c r="G357" t="s">
        <v>108</v>
      </c>
      <c r="H357" t="s">
        <v>346</v>
      </c>
      <c r="I357" t="s">
        <v>213</v>
      </c>
      <c r="J357" t="s">
        <v>214</v>
      </c>
      <c r="K357" t="s">
        <v>149</v>
      </c>
      <c r="L357" t="s">
        <v>215</v>
      </c>
      <c r="M357" t="s">
        <v>76</v>
      </c>
      <c r="N357" t="s">
        <v>216</v>
      </c>
      <c r="O357" s="57">
        <v>46247.754131944443</v>
      </c>
      <c r="P357" s="57">
        <v>46248.54896990741</v>
      </c>
      <c r="Q357">
        <v>69365515</v>
      </c>
      <c r="S357">
        <v>152531208016</v>
      </c>
      <c r="T357" t="s">
        <v>9081</v>
      </c>
      <c r="U357" t="s">
        <v>9082</v>
      </c>
      <c r="V357" t="s">
        <v>9083</v>
      </c>
      <c r="Z357">
        <v>113.671279</v>
      </c>
      <c r="AA357">
        <v>-7.7415710000000004</v>
      </c>
      <c r="AB357" t="s">
        <v>9084</v>
      </c>
      <c r="AC357" t="s">
        <v>237</v>
      </c>
      <c r="AL357" t="s">
        <v>218</v>
      </c>
      <c r="AM357" t="s">
        <v>9085</v>
      </c>
      <c r="AN357" t="s">
        <v>6</v>
      </c>
      <c r="AO357" t="s">
        <v>9004</v>
      </c>
      <c r="AP357" s="57">
        <v>46248.625</v>
      </c>
      <c r="AR357" t="s">
        <v>219</v>
      </c>
      <c r="AS357" t="s">
        <v>346</v>
      </c>
      <c r="AT357" t="s">
        <v>221</v>
      </c>
      <c r="AU357">
        <v>20260814</v>
      </c>
      <c r="AV357" t="s">
        <v>222</v>
      </c>
      <c r="AW357" t="s">
        <v>947</v>
      </c>
      <c r="AX357" t="s">
        <v>223</v>
      </c>
      <c r="BA357" s="57">
        <v>46248.625</v>
      </c>
      <c r="BB357" t="s">
        <v>9085</v>
      </c>
      <c r="BC357">
        <v>2026</v>
      </c>
      <c r="BD357">
        <v>8</v>
      </c>
      <c r="BE357">
        <v>14</v>
      </c>
      <c r="BF357" s="6">
        <f t="shared" si="15"/>
        <v>46248</v>
      </c>
      <c r="BG357">
        <f t="shared" si="16"/>
        <v>-0.625</v>
      </c>
      <c r="BH357" t="str">
        <f t="shared" si="17"/>
        <v>COMPLY</v>
      </c>
      <c r="BI357" t="str">
        <f>VLOOKUP(H357,Sheet2!$A$1:$B$270,2,FALSE)</f>
        <v>BANYUWANGI</v>
      </c>
    </row>
    <row r="358" spans="1:61">
      <c r="A358">
        <v>357</v>
      </c>
      <c r="B358">
        <v>1002507732</v>
      </c>
      <c r="C358">
        <v>3</v>
      </c>
      <c r="D358" t="s">
        <v>38</v>
      </c>
      <c r="E358">
        <v>5</v>
      </c>
      <c r="F358" t="s">
        <v>250</v>
      </c>
      <c r="G358" t="s">
        <v>91</v>
      </c>
      <c r="H358" t="s">
        <v>446</v>
      </c>
      <c r="I358" t="s">
        <v>213</v>
      </c>
      <c r="J358" t="s">
        <v>214</v>
      </c>
      <c r="K358" t="s">
        <v>149</v>
      </c>
      <c r="L358" t="s">
        <v>215</v>
      </c>
      <c r="M358" t="s">
        <v>76</v>
      </c>
      <c r="N358" t="s">
        <v>216</v>
      </c>
      <c r="O358" s="57">
        <v>46238.474259259259</v>
      </c>
      <c r="P358" s="57">
        <v>46238.768090277779</v>
      </c>
      <c r="Q358">
        <v>69358135</v>
      </c>
      <c r="S358">
        <v>152708209564</v>
      </c>
      <c r="T358" t="s">
        <v>1113</v>
      </c>
      <c r="U358" t="s">
        <v>2820</v>
      </c>
      <c r="V358" t="s">
        <v>2821</v>
      </c>
      <c r="Z358">
        <v>112.6371169</v>
      </c>
      <c r="AA358">
        <v>-8.0388505000000006</v>
      </c>
      <c r="AB358" t="s">
        <v>2822</v>
      </c>
      <c r="AC358" t="s">
        <v>237</v>
      </c>
      <c r="AL358" t="s">
        <v>218</v>
      </c>
      <c r="AM358" t="s">
        <v>2823</v>
      </c>
      <c r="AN358" t="s">
        <v>6</v>
      </c>
      <c r="AO358" s="57">
        <v>46120.476157407407</v>
      </c>
      <c r="AP358" s="57">
        <v>46239.625</v>
      </c>
      <c r="AR358" t="s">
        <v>219</v>
      </c>
      <c r="AS358" t="s">
        <v>446</v>
      </c>
      <c r="AT358" t="s">
        <v>231</v>
      </c>
      <c r="AU358">
        <v>20260804</v>
      </c>
      <c r="AV358" t="s">
        <v>222</v>
      </c>
      <c r="AW358" t="s">
        <v>1024</v>
      </c>
      <c r="AX358" t="s">
        <v>223</v>
      </c>
      <c r="BA358" s="57">
        <v>46239.625</v>
      </c>
      <c r="BB358" t="s">
        <v>2823</v>
      </c>
      <c r="BC358">
        <v>2026</v>
      </c>
      <c r="BD358">
        <v>8</v>
      </c>
      <c r="BE358">
        <v>4</v>
      </c>
      <c r="BF358" s="6">
        <f t="shared" si="15"/>
        <v>46238</v>
      </c>
      <c r="BG358">
        <f t="shared" si="16"/>
        <v>-1.625</v>
      </c>
      <c r="BH358" t="str">
        <f t="shared" si="17"/>
        <v>COMPLY</v>
      </c>
      <c r="BI358" t="str">
        <f>VLOOKUP(H358,Sheet2!$A$1:$B$270,2,FALSE)</f>
        <v>MALANG</v>
      </c>
    </row>
    <row r="359" spans="1:61">
      <c r="A359">
        <v>358</v>
      </c>
      <c r="B359">
        <v>1002532892</v>
      </c>
      <c r="C359">
        <v>3</v>
      </c>
      <c r="D359" t="s">
        <v>42</v>
      </c>
      <c r="E359">
        <v>5</v>
      </c>
      <c r="F359" t="s">
        <v>233</v>
      </c>
      <c r="G359" t="s">
        <v>105</v>
      </c>
      <c r="H359" t="s">
        <v>381</v>
      </c>
      <c r="I359" t="s">
        <v>213</v>
      </c>
      <c r="J359" t="s">
        <v>214</v>
      </c>
      <c r="K359" t="s">
        <v>149</v>
      </c>
      <c r="M359" t="s">
        <v>240</v>
      </c>
      <c r="N359" t="s">
        <v>216</v>
      </c>
      <c r="O359" s="57">
        <v>46252.497974537036</v>
      </c>
      <c r="P359" s="57">
        <v>46252.60974537037</v>
      </c>
      <c r="Q359">
        <v>69368885</v>
      </c>
      <c r="S359">
        <v>152312243281</v>
      </c>
      <c r="T359" t="s">
        <v>12967</v>
      </c>
      <c r="U359" t="s">
        <v>12968</v>
      </c>
      <c r="V359" t="s">
        <v>12986</v>
      </c>
      <c r="Z359">
        <v>112.42220519999999</v>
      </c>
      <c r="AA359">
        <v>-7.4845883999999998</v>
      </c>
      <c r="AB359" t="s">
        <v>12987</v>
      </c>
      <c r="AC359" t="s">
        <v>230</v>
      </c>
      <c r="AL359" t="s">
        <v>218</v>
      </c>
      <c r="AM359" t="s">
        <v>12971</v>
      </c>
      <c r="AN359" t="s">
        <v>6</v>
      </c>
      <c r="AO359" t="s">
        <v>12893</v>
      </c>
      <c r="AP359" s="57">
        <v>46253.541666666664</v>
      </c>
      <c r="AR359" t="s">
        <v>241</v>
      </c>
      <c r="AS359" t="s">
        <v>381</v>
      </c>
      <c r="AT359" t="s">
        <v>231</v>
      </c>
      <c r="AV359" t="s">
        <v>240</v>
      </c>
      <c r="AW359" t="s">
        <v>562</v>
      </c>
      <c r="AX359" t="s">
        <v>223</v>
      </c>
      <c r="BA359" s="57">
        <v>46253.541666666664</v>
      </c>
      <c r="BB359" t="s">
        <v>12971</v>
      </c>
      <c r="BF359" s="6" t="e">
        <f t="shared" si="15"/>
        <v>#NUM!</v>
      </c>
      <c r="BG359" t="e">
        <f t="shared" si="16"/>
        <v>#NUM!</v>
      </c>
      <c r="BH359" t="e">
        <f t="shared" si="17"/>
        <v>#NUM!</v>
      </c>
      <c r="BI359" t="str">
        <f>VLOOKUP(H359,Sheet2!$A$1:$B$270,2,FALSE)</f>
        <v>MOJOKERTO</v>
      </c>
    </row>
    <row r="360" spans="1:61">
      <c r="A360">
        <v>359</v>
      </c>
      <c r="B360">
        <v>1002517628</v>
      </c>
      <c r="C360">
        <v>3</v>
      </c>
      <c r="D360" t="s">
        <v>59</v>
      </c>
      <c r="E360">
        <v>4</v>
      </c>
      <c r="F360" t="s">
        <v>243</v>
      </c>
      <c r="G360" t="s">
        <v>261</v>
      </c>
      <c r="H360" t="s">
        <v>262</v>
      </c>
      <c r="I360" t="s">
        <v>213</v>
      </c>
      <c r="J360" t="s">
        <v>214</v>
      </c>
      <c r="K360" t="s">
        <v>149</v>
      </c>
      <c r="L360" t="s">
        <v>215</v>
      </c>
      <c r="M360" t="s">
        <v>76</v>
      </c>
      <c r="N360" t="s">
        <v>216</v>
      </c>
      <c r="O360" s="57">
        <v>46244.520092592589</v>
      </c>
      <c r="P360" s="57">
        <v>46245.601481481484</v>
      </c>
      <c r="Q360">
        <v>69362377</v>
      </c>
      <c r="S360">
        <v>141373127433</v>
      </c>
      <c r="T360" t="s">
        <v>6545</v>
      </c>
      <c r="U360" t="s">
        <v>7242</v>
      </c>
      <c r="V360" t="s">
        <v>6546</v>
      </c>
      <c r="Z360">
        <v>109.84761</v>
      </c>
      <c r="AA360">
        <v>-7.2900390000000002</v>
      </c>
      <c r="AB360" t="s">
        <v>6547</v>
      </c>
      <c r="AC360" t="s">
        <v>237</v>
      </c>
      <c r="AL360" t="s">
        <v>218</v>
      </c>
      <c r="AM360" t="s">
        <v>6548</v>
      </c>
      <c r="AN360" t="s">
        <v>6</v>
      </c>
      <c r="AO360" s="57">
        <v>46303.527696759258</v>
      </c>
      <c r="AP360" s="57">
        <v>46245.541666666664</v>
      </c>
      <c r="AR360" t="s">
        <v>219</v>
      </c>
      <c r="AS360" t="s">
        <v>262</v>
      </c>
      <c r="AT360" t="s">
        <v>231</v>
      </c>
      <c r="AU360">
        <v>20260811</v>
      </c>
      <c r="AV360" t="s">
        <v>222</v>
      </c>
      <c r="AW360" t="s">
        <v>1018</v>
      </c>
      <c r="AX360" t="s">
        <v>223</v>
      </c>
      <c r="BA360" s="57">
        <v>46245.541666666664</v>
      </c>
      <c r="BB360" t="s">
        <v>6548</v>
      </c>
      <c r="BC360">
        <v>2026</v>
      </c>
      <c r="BD360">
        <v>8</v>
      </c>
      <c r="BE360">
        <v>11</v>
      </c>
      <c r="BF360" s="6">
        <f t="shared" si="15"/>
        <v>46245</v>
      </c>
      <c r="BG360">
        <f t="shared" si="16"/>
        <v>-0.54166666666424135</v>
      </c>
      <c r="BH360" t="str">
        <f t="shared" si="17"/>
        <v>COMPLY</v>
      </c>
      <c r="BI360" t="e">
        <f>VLOOKUP(H360,Sheet2!$A$1:$B$270,2,FALSE)</f>
        <v>#N/A</v>
      </c>
    </row>
    <row r="361" spans="1:61">
      <c r="A361">
        <v>360</v>
      </c>
      <c r="B361">
        <v>1002505376</v>
      </c>
      <c r="C361">
        <v>3</v>
      </c>
      <c r="D361" t="s">
        <v>42</v>
      </c>
      <c r="E361">
        <v>5</v>
      </c>
      <c r="F361" t="s">
        <v>233</v>
      </c>
      <c r="G361" t="s">
        <v>106</v>
      </c>
      <c r="H361" t="s">
        <v>296</v>
      </c>
      <c r="I361" t="s">
        <v>213</v>
      </c>
      <c r="J361" t="s">
        <v>214</v>
      </c>
      <c r="K361" t="s">
        <v>149</v>
      </c>
      <c r="M361" t="s">
        <v>76</v>
      </c>
      <c r="N361" t="s">
        <v>216</v>
      </c>
      <c r="O361" s="57">
        <v>46236.687060185184</v>
      </c>
      <c r="P361" s="57">
        <v>46238.633368055554</v>
      </c>
      <c r="Q361">
        <v>69357077</v>
      </c>
      <c r="S361">
        <v>152743216265</v>
      </c>
      <c r="T361" t="s">
        <v>2838</v>
      </c>
      <c r="U361" t="s">
        <v>2839</v>
      </c>
      <c r="V361" t="s">
        <v>2840</v>
      </c>
      <c r="Z361">
        <v>112.7178614</v>
      </c>
      <c r="AA361">
        <v>-7.4460407999999996</v>
      </c>
      <c r="AB361" t="s">
        <v>2841</v>
      </c>
      <c r="AC361" t="s">
        <v>230</v>
      </c>
      <c r="AL361" t="s">
        <v>218</v>
      </c>
      <c r="AM361" t="s">
        <v>2842</v>
      </c>
      <c r="AN361" t="s">
        <v>6</v>
      </c>
      <c r="AO361" s="57">
        <v>46061.694363425922</v>
      </c>
      <c r="AP361" s="57">
        <v>46237.625</v>
      </c>
      <c r="AR361" t="s">
        <v>219</v>
      </c>
      <c r="AS361" t="s">
        <v>296</v>
      </c>
      <c r="AT361" t="s">
        <v>231</v>
      </c>
      <c r="AU361">
        <v>20260804</v>
      </c>
      <c r="AV361" t="s">
        <v>222</v>
      </c>
      <c r="AW361" t="s">
        <v>596</v>
      </c>
      <c r="AX361" t="s">
        <v>223</v>
      </c>
      <c r="BA361" s="57">
        <v>46238.333333333336</v>
      </c>
      <c r="BB361" t="s">
        <v>2842</v>
      </c>
      <c r="BC361">
        <v>2026</v>
      </c>
      <c r="BD361">
        <v>8</v>
      </c>
      <c r="BE361">
        <v>4</v>
      </c>
      <c r="BF361" s="6">
        <f t="shared" si="15"/>
        <v>46238</v>
      </c>
      <c r="BG361">
        <f t="shared" si="16"/>
        <v>-0.33333333333575865</v>
      </c>
      <c r="BH361" t="str">
        <f t="shared" si="17"/>
        <v>COMPLY</v>
      </c>
      <c r="BI361" t="str">
        <f>VLOOKUP(H361,Sheet2!$A$1:$B$270,2,FALSE)</f>
        <v>PASURUAN</v>
      </c>
    </row>
    <row r="362" spans="1:61">
      <c r="A362">
        <v>361</v>
      </c>
      <c r="B362">
        <v>1002511283</v>
      </c>
      <c r="C362">
        <v>3</v>
      </c>
      <c r="D362" t="s">
        <v>38</v>
      </c>
      <c r="E362">
        <v>5</v>
      </c>
      <c r="F362" t="s">
        <v>92</v>
      </c>
      <c r="G362" t="s">
        <v>94</v>
      </c>
      <c r="H362" t="s">
        <v>462</v>
      </c>
      <c r="I362" t="s">
        <v>213</v>
      </c>
      <c r="J362" t="s">
        <v>214</v>
      </c>
      <c r="K362" t="s">
        <v>149</v>
      </c>
      <c r="L362" t="s">
        <v>215</v>
      </c>
      <c r="M362" t="s">
        <v>76</v>
      </c>
      <c r="N362" t="s">
        <v>216</v>
      </c>
      <c r="O362" s="57">
        <v>46239.740937499999</v>
      </c>
      <c r="P362" s="57">
        <v>46241.465266203704</v>
      </c>
      <c r="Q362">
        <v>69359456</v>
      </c>
      <c r="S362">
        <v>152605224887</v>
      </c>
      <c r="T362" t="s">
        <v>2843</v>
      </c>
      <c r="U362" t="s">
        <v>2844</v>
      </c>
      <c r="V362" t="s">
        <v>2845</v>
      </c>
      <c r="Z362">
        <v>111.432208865676</v>
      </c>
      <c r="AA362">
        <v>-7.4631095743556397</v>
      </c>
      <c r="AB362" t="s">
        <v>2846</v>
      </c>
      <c r="AC362" t="s">
        <v>237</v>
      </c>
      <c r="AL362" t="s">
        <v>218</v>
      </c>
      <c r="AM362" t="s">
        <v>2847</v>
      </c>
      <c r="AN362" t="s">
        <v>6</v>
      </c>
      <c r="AO362" s="57">
        <v>46150.746423611112</v>
      </c>
      <c r="AP362" s="57">
        <v>46240.625</v>
      </c>
      <c r="AR362" t="s">
        <v>219</v>
      </c>
      <c r="AS362" t="s">
        <v>462</v>
      </c>
      <c r="AT362" t="s">
        <v>231</v>
      </c>
      <c r="AU362">
        <v>20260807</v>
      </c>
      <c r="AV362" t="s">
        <v>222</v>
      </c>
      <c r="AW362" t="s">
        <v>1010</v>
      </c>
      <c r="AX362" t="s">
        <v>223</v>
      </c>
      <c r="BA362" s="57">
        <v>46240.625</v>
      </c>
      <c r="BB362" t="s">
        <v>2847</v>
      </c>
      <c r="BC362">
        <v>2026</v>
      </c>
      <c r="BD362">
        <v>8</v>
      </c>
      <c r="BE362">
        <v>7</v>
      </c>
      <c r="BF362" s="6">
        <f t="shared" si="15"/>
        <v>46241</v>
      </c>
      <c r="BG362">
        <f t="shared" si="16"/>
        <v>0.375</v>
      </c>
      <c r="BH362" t="str">
        <f t="shared" si="17"/>
        <v>COMPLY</v>
      </c>
      <c r="BI362" t="str">
        <f>VLOOKUP(H362,Sheet2!$A$1:$B$270,2,FALSE)</f>
        <v>MADIUN</v>
      </c>
    </row>
    <row r="363" spans="1:61">
      <c r="A363">
        <v>362</v>
      </c>
      <c r="B363">
        <v>1002525803</v>
      </c>
      <c r="C363">
        <v>3</v>
      </c>
      <c r="D363" t="s">
        <v>38</v>
      </c>
      <c r="E363">
        <v>5</v>
      </c>
      <c r="F363" t="s">
        <v>90</v>
      </c>
      <c r="G363" t="s">
        <v>93</v>
      </c>
      <c r="H363" t="s">
        <v>302</v>
      </c>
      <c r="I363" t="s">
        <v>213</v>
      </c>
      <c r="J363" t="s">
        <v>214</v>
      </c>
      <c r="K363" t="s">
        <v>149</v>
      </c>
      <c r="L363" t="s">
        <v>215</v>
      </c>
      <c r="M363" t="s">
        <v>575</v>
      </c>
      <c r="N363" t="s">
        <v>216</v>
      </c>
      <c r="O363" s="57">
        <v>46248.424953703703</v>
      </c>
      <c r="P363" s="57">
        <v>46248.630937499998</v>
      </c>
      <c r="Q363">
        <v>69365765</v>
      </c>
      <c r="S363">
        <v>152611215573</v>
      </c>
      <c r="T363" t="s">
        <v>10713</v>
      </c>
      <c r="U363" t="s">
        <v>10714</v>
      </c>
      <c r="V363" t="s">
        <v>10715</v>
      </c>
      <c r="Z363">
        <v>111.944287195801</v>
      </c>
      <c r="AA363">
        <v>-7.6045906995408297</v>
      </c>
      <c r="AB363" t="s">
        <v>10716</v>
      </c>
      <c r="AC363" t="s">
        <v>217</v>
      </c>
      <c r="AL363" t="s">
        <v>218</v>
      </c>
      <c r="AM363" t="s">
        <v>9883</v>
      </c>
      <c r="AN363" t="s">
        <v>6</v>
      </c>
      <c r="AO363" t="s">
        <v>10096</v>
      </c>
      <c r="AP363" s="57">
        <v>46249.333333333336</v>
      </c>
      <c r="AR363" t="s">
        <v>14</v>
      </c>
      <c r="AS363" t="s">
        <v>302</v>
      </c>
      <c r="AT363" t="s">
        <v>231</v>
      </c>
      <c r="AV363" t="s">
        <v>10717</v>
      </c>
      <c r="AW363" t="s">
        <v>1015</v>
      </c>
      <c r="AX363" t="s">
        <v>223</v>
      </c>
      <c r="BA363" s="57">
        <v>46249.333333333336</v>
      </c>
      <c r="BB363" t="s">
        <v>9883</v>
      </c>
      <c r="BF363" s="6" t="e">
        <f t="shared" si="15"/>
        <v>#NUM!</v>
      </c>
      <c r="BG363" t="e">
        <f t="shared" si="16"/>
        <v>#NUM!</v>
      </c>
      <c r="BH363" t="e">
        <f t="shared" si="17"/>
        <v>#NUM!</v>
      </c>
      <c r="BI363" t="str">
        <f>VLOOKUP(H363,Sheet2!$A$1:$B$270,2,FALSE)</f>
        <v>NGANJUK</v>
      </c>
    </row>
    <row r="364" spans="1:61">
      <c r="A364">
        <v>363</v>
      </c>
      <c r="B364">
        <v>1002533295</v>
      </c>
      <c r="C364">
        <v>3</v>
      </c>
      <c r="D364" t="s">
        <v>55</v>
      </c>
      <c r="E364">
        <v>5</v>
      </c>
      <c r="F364" t="s">
        <v>265</v>
      </c>
      <c r="G364" t="s">
        <v>128</v>
      </c>
      <c r="H364" t="s">
        <v>386</v>
      </c>
      <c r="I364" t="s">
        <v>213</v>
      </c>
      <c r="J364" t="s">
        <v>214</v>
      </c>
      <c r="K364" t="s">
        <v>149</v>
      </c>
      <c r="M364" t="s">
        <v>240</v>
      </c>
      <c r="N364" t="s">
        <v>216</v>
      </c>
      <c r="O364" s="57">
        <v>46252.579722222225</v>
      </c>
      <c r="P364" s="57">
        <v>46252.636134259257</v>
      </c>
      <c r="Q364">
        <v>69369058</v>
      </c>
      <c r="S364">
        <v>152409278377</v>
      </c>
      <c r="T364" t="s">
        <v>12850</v>
      </c>
      <c r="U364" t="s">
        <v>12988</v>
      </c>
      <c r="V364" t="s">
        <v>12989</v>
      </c>
      <c r="Z364">
        <v>112.6870685</v>
      </c>
      <c r="AA364">
        <v>-7.2610016000000002</v>
      </c>
      <c r="AB364" t="s">
        <v>12990</v>
      </c>
      <c r="AC364" t="s">
        <v>230</v>
      </c>
      <c r="AL364" t="s">
        <v>218</v>
      </c>
      <c r="AM364" t="s">
        <v>12991</v>
      </c>
      <c r="AN364" t="s">
        <v>6</v>
      </c>
      <c r="AO364" t="s">
        <v>12855</v>
      </c>
      <c r="AP364" s="57">
        <v>46253.541666666664</v>
      </c>
      <c r="AR364" t="s">
        <v>241</v>
      </c>
      <c r="AS364" t="s">
        <v>386</v>
      </c>
      <c r="AT364" t="s">
        <v>570</v>
      </c>
      <c r="AV364" t="s">
        <v>240</v>
      </c>
      <c r="AW364" t="s">
        <v>1071</v>
      </c>
      <c r="AX364" t="s">
        <v>223</v>
      </c>
      <c r="BA364" s="57">
        <v>46253.541666666664</v>
      </c>
      <c r="BB364" t="s">
        <v>12991</v>
      </c>
      <c r="BF364" s="6" t="e">
        <f t="shared" si="15"/>
        <v>#NUM!</v>
      </c>
      <c r="BG364" t="e">
        <f t="shared" si="16"/>
        <v>#NUM!</v>
      </c>
      <c r="BH364" t="e">
        <f t="shared" si="17"/>
        <v>#NUM!</v>
      </c>
      <c r="BI364" t="str">
        <f>VLOOKUP(H364,Sheet2!$A$1:$B$270,2,FALSE)</f>
        <v>SURABAYA UTARA</v>
      </c>
    </row>
    <row r="365" spans="1:61">
      <c r="A365">
        <v>364</v>
      </c>
      <c r="B365">
        <v>1002529614</v>
      </c>
      <c r="C365">
        <v>3</v>
      </c>
      <c r="D365" t="s">
        <v>38</v>
      </c>
      <c r="E365">
        <v>5</v>
      </c>
      <c r="F365" t="s">
        <v>92</v>
      </c>
      <c r="G365" t="s">
        <v>95</v>
      </c>
      <c r="H365" t="s">
        <v>469</v>
      </c>
      <c r="I365" t="s">
        <v>213</v>
      </c>
      <c r="J365" t="s">
        <v>214</v>
      </c>
      <c r="K365" t="s">
        <v>149</v>
      </c>
      <c r="L365" t="s">
        <v>215</v>
      </c>
      <c r="M365" t="s">
        <v>225</v>
      </c>
      <c r="N365" t="s">
        <v>216</v>
      </c>
      <c r="O365" s="57">
        <v>46250.541620370372</v>
      </c>
      <c r="P365" s="57">
        <v>46251.549907407411</v>
      </c>
      <c r="Q365">
        <v>69367485</v>
      </c>
      <c r="S365">
        <v>152620220483</v>
      </c>
      <c r="T365" t="s">
        <v>6514</v>
      </c>
      <c r="U365" t="s">
        <v>10723</v>
      </c>
      <c r="V365" t="s">
        <v>10724</v>
      </c>
      <c r="Z365">
        <v>111.433869861066</v>
      </c>
      <c r="AA365">
        <v>-7.9656230197943598</v>
      </c>
      <c r="AB365" t="s">
        <v>10725</v>
      </c>
      <c r="AC365" t="s">
        <v>217</v>
      </c>
      <c r="AL365" t="s">
        <v>218</v>
      </c>
      <c r="AM365" t="s">
        <v>10087</v>
      </c>
      <c r="AN365" t="s">
        <v>6</v>
      </c>
      <c r="AO365" t="s">
        <v>10726</v>
      </c>
      <c r="AP365" s="57">
        <v>46251.541666666664</v>
      </c>
      <c r="AR365" t="s">
        <v>18</v>
      </c>
      <c r="AS365" t="s">
        <v>469</v>
      </c>
      <c r="AT365" t="s">
        <v>231</v>
      </c>
      <c r="AV365" t="s">
        <v>227</v>
      </c>
      <c r="AW365" t="s">
        <v>1010</v>
      </c>
      <c r="AX365" t="s">
        <v>223</v>
      </c>
      <c r="BA365" s="57">
        <v>46251.541666666664</v>
      </c>
      <c r="BB365" t="s">
        <v>10087</v>
      </c>
      <c r="BF365" s="6" t="e">
        <f t="shared" si="15"/>
        <v>#NUM!</v>
      </c>
      <c r="BG365" t="e">
        <f t="shared" si="16"/>
        <v>#NUM!</v>
      </c>
      <c r="BH365" t="e">
        <f t="shared" si="17"/>
        <v>#NUM!</v>
      </c>
      <c r="BI365" t="str">
        <f>VLOOKUP(H365,Sheet2!$A$1:$B$270,2,FALSE)</f>
        <v>PONOROGO</v>
      </c>
    </row>
    <row r="366" spans="1:61">
      <c r="A366">
        <v>365</v>
      </c>
      <c r="B366">
        <v>1002504609</v>
      </c>
      <c r="C366">
        <v>3</v>
      </c>
      <c r="D366" t="s">
        <v>34</v>
      </c>
      <c r="E366">
        <v>5</v>
      </c>
      <c r="F366" t="s">
        <v>585</v>
      </c>
      <c r="G366" t="s">
        <v>81</v>
      </c>
      <c r="H366" t="s">
        <v>322</v>
      </c>
      <c r="I366" t="s">
        <v>213</v>
      </c>
      <c r="J366" t="s">
        <v>214</v>
      </c>
      <c r="K366" t="s">
        <v>149</v>
      </c>
      <c r="L366" t="s">
        <v>215</v>
      </c>
      <c r="M366" t="s">
        <v>575</v>
      </c>
      <c r="N366" t="s">
        <v>216</v>
      </c>
      <c r="O366" s="57">
        <v>46235.582592592589</v>
      </c>
      <c r="P366" s="57">
        <v>46237.739317129628</v>
      </c>
      <c r="Q366">
        <v>69356742</v>
      </c>
      <c r="S366">
        <v>172415798649</v>
      </c>
      <c r="T366" t="s">
        <v>1041</v>
      </c>
      <c r="U366" t="s">
        <v>2874</v>
      </c>
      <c r="V366" t="s">
        <v>2875</v>
      </c>
      <c r="Z366">
        <v>115.17232608050099</v>
      </c>
      <c r="AA366">
        <v>-8.7541829933744602</v>
      </c>
      <c r="AB366" t="s">
        <v>2876</v>
      </c>
      <c r="AC366" t="s">
        <v>217</v>
      </c>
      <c r="AL366" t="s">
        <v>218</v>
      </c>
      <c r="AM366" t="s">
        <v>2877</v>
      </c>
      <c r="AN366" t="s">
        <v>6</v>
      </c>
      <c r="AO366" s="57">
        <v>46030.590185185189</v>
      </c>
      <c r="AP366" s="57">
        <v>46236.541666666664</v>
      </c>
      <c r="AQ366" t="s">
        <v>248</v>
      </c>
      <c r="AR366" t="s">
        <v>14</v>
      </c>
      <c r="AS366" t="s">
        <v>322</v>
      </c>
      <c r="AT366" t="s">
        <v>231</v>
      </c>
      <c r="AV366" t="s">
        <v>2878</v>
      </c>
      <c r="AW366" t="s">
        <v>1022</v>
      </c>
      <c r="AX366" t="s">
        <v>223</v>
      </c>
      <c r="BA366" s="57">
        <v>46236.541666666664</v>
      </c>
      <c r="BB366" t="s">
        <v>2877</v>
      </c>
      <c r="BF366" s="6" t="e">
        <f t="shared" si="15"/>
        <v>#NUM!</v>
      </c>
      <c r="BG366" t="e">
        <f t="shared" si="16"/>
        <v>#NUM!</v>
      </c>
      <c r="BH366" t="e">
        <f t="shared" si="17"/>
        <v>#NUM!</v>
      </c>
      <c r="BI366" t="str">
        <f>VLOOKUP(H366,Sheet2!$A$1:$B$270,2,FALSE)</f>
        <v>JIMBARAN</v>
      </c>
    </row>
    <row r="367" spans="1:61">
      <c r="A367">
        <v>366</v>
      </c>
      <c r="B367">
        <v>1002511190</v>
      </c>
      <c r="C367">
        <v>3</v>
      </c>
      <c r="D367" t="s">
        <v>49</v>
      </c>
      <c r="E367">
        <v>4</v>
      </c>
      <c r="F367" t="s">
        <v>246</v>
      </c>
      <c r="G367" t="s">
        <v>549</v>
      </c>
      <c r="H367" t="s">
        <v>550</v>
      </c>
      <c r="I367" t="s">
        <v>213</v>
      </c>
      <c r="J367" t="s">
        <v>214</v>
      </c>
      <c r="K367" t="s">
        <v>149</v>
      </c>
      <c r="M367" t="s">
        <v>76</v>
      </c>
      <c r="N367" t="s">
        <v>216</v>
      </c>
      <c r="O367" s="57">
        <v>46239.69972222222</v>
      </c>
      <c r="P367" s="57">
        <v>46239.779629629629</v>
      </c>
      <c r="Q367">
        <v>69357653</v>
      </c>
      <c r="R367">
        <v>2946102025</v>
      </c>
      <c r="S367">
        <v>143407106633</v>
      </c>
      <c r="T367" t="s">
        <v>2285</v>
      </c>
      <c r="U367" t="s">
        <v>2883</v>
      </c>
      <c r="V367" t="s">
        <v>2884</v>
      </c>
      <c r="Z367">
        <v>110.095139967533</v>
      </c>
      <c r="AA367">
        <v>-6.9689800104170896</v>
      </c>
      <c r="AB367" t="s">
        <v>2288</v>
      </c>
      <c r="AC367" t="s">
        <v>291</v>
      </c>
      <c r="AL367" t="s">
        <v>218</v>
      </c>
      <c r="AM367" t="s">
        <v>2885</v>
      </c>
      <c r="AN367" t="s">
        <v>6</v>
      </c>
      <c r="AO367" s="57">
        <v>46150.705266203702</v>
      </c>
      <c r="AR367" t="s">
        <v>219</v>
      </c>
      <c r="AS367" t="s">
        <v>550</v>
      </c>
      <c r="AT367" t="s">
        <v>231</v>
      </c>
      <c r="AU367">
        <v>20260805</v>
      </c>
      <c r="AV367" t="s">
        <v>222</v>
      </c>
      <c r="AW367" t="s">
        <v>1068</v>
      </c>
      <c r="AX367" t="s">
        <v>223</v>
      </c>
      <c r="BA367" s="57">
        <v>46239.291666666664</v>
      </c>
      <c r="BB367" t="s">
        <v>2885</v>
      </c>
      <c r="BC367">
        <v>2026</v>
      </c>
      <c r="BD367">
        <v>8</v>
      </c>
      <c r="BE367">
        <v>5</v>
      </c>
      <c r="BF367" s="6">
        <f t="shared" si="15"/>
        <v>46239</v>
      </c>
      <c r="BG367">
        <f t="shared" si="16"/>
        <v>-0.29166666666424135</v>
      </c>
      <c r="BH367" t="str">
        <f t="shared" si="17"/>
        <v>COMPLY</v>
      </c>
      <c r="BI367" t="e">
        <f>VLOOKUP(H367,Sheet2!$A$1:$B$270,2,FALSE)</f>
        <v>#N/A</v>
      </c>
    </row>
    <row r="368" spans="1:61">
      <c r="A368">
        <v>367</v>
      </c>
      <c r="B368">
        <v>1002516048</v>
      </c>
      <c r="C368">
        <v>3</v>
      </c>
      <c r="D368" t="s">
        <v>59</v>
      </c>
      <c r="E368">
        <v>4</v>
      </c>
      <c r="F368" t="s">
        <v>567</v>
      </c>
      <c r="G368" t="s">
        <v>906</v>
      </c>
      <c r="H368" t="s">
        <v>973</v>
      </c>
      <c r="I368" t="s">
        <v>213</v>
      </c>
      <c r="J368" t="s">
        <v>214</v>
      </c>
      <c r="K368" t="s">
        <v>149</v>
      </c>
      <c r="L368" t="s">
        <v>215</v>
      </c>
      <c r="M368" t="s">
        <v>76</v>
      </c>
      <c r="N368" t="s">
        <v>216</v>
      </c>
      <c r="O368" s="57">
        <v>46242.613842592589</v>
      </c>
      <c r="P368" s="57">
        <v>46244.649340277778</v>
      </c>
      <c r="Q368">
        <v>69361521</v>
      </c>
      <c r="S368">
        <v>146133131964</v>
      </c>
      <c r="T368" t="s">
        <v>5345</v>
      </c>
      <c r="U368" t="s">
        <v>5346</v>
      </c>
      <c r="V368" t="s">
        <v>5347</v>
      </c>
      <c r="Z368">
        <v>110.357215</v>
      </c>
      <c r="AA368">
        <v>-7.7119309999999999</v>
      </c>
      <c r="AB368" t="s">
        <v>5348</v>
      </c>
      <c r="AC368" t="s">
        <v>237</v>
      </c>
      <c r="AL368" t="s">
        <v>218</v>
      </c>
      <c r="AM368" t="s">
        <v>5349</v>
      </c>
      <c r="AN368" t="s">
        <v>6</v>
      </c>
      <c r="AO368" s="57">
        <v>46242.621689814812</v>
      </c>
      <c r="AP368" s="57">
        <v>46244.333333333336</v>
      </c>
      <c r="AR368" t="s">
        <v>219</v>
      </c>
      <c r="AS368" t="s">
        <v>973</v>
      </c>
      <c r="AT368" t="s">
        <v>231</v>
      </c>
      <c r="AU368">
        <v>20260810</v>
      </c>
      <c r="AV368" t="s">
        <v>222</v>
      </c>
      <c r="AW368" t="s">
        <v>1012</v>
      </c>
      <c r="AX368" t="s">
        <v>223</v>
      </c>
      <c r="BA368" s="57">
        <v>46244.333333333336</v>
      </c>
      <c r="BB368" t="s">
        <v>5349</v>
      </c>
      <c r="BC368">
        <v>2026</v>
      </c>
      <c r="BD368">
        <v>8</v>
      </c>
      <c r="BE368">
        <v>10</v>
      </c>
      <c r="BF368" s="6">
        <f t="shared" si="15"/>
        <v>46244</v>
      </c>
      <c r="BG368">
        <f t="shared" si="16"/>
        <v>-0.33333333333575865</v>
      </c>
      <c r="BH368" t="str">
        <f t="shared" si="17"/>
        <v>COMPLY</v>
      </c>
      <c r="BI368" t="e">
        <f>VLOOKUP(H368,Sheet2!$A$1:$B$270,2,FALSE)</f>
        <v>#N/A</v>
      </c>
    </row>
    <row r="369" spans="1:61">
      <c r="A369">
        <v>368</v>
      </c>
      <c r="B369">
        <v>1002507499</v>
      </c>
      <c r="C369">
        <v>3</v>
      </c>
      <c r="D369" t="s">
        <v>55</v>
      </c>
      <c r="E369">
        <v>5</v>
      </c>
      <c r="F369" t="s">
        <v>228</v>
      </c>
      <c r="G369" t="s">
        <v>121</v>
      </c>
      <c r="H369" t="s">
        <v>491</v>
      </c>
      <c r="I369" t="s">
        <v>213</v>
      </c>
      <c r="J369" t="s">
        <v>214</v>
      </c>
      <c r="K369" t="s">
        <v>149</v>
      </c>
      <c r="M369" t="s">
        <v>236</v>
      </c>
      <c r="N369" t="s">
        <v>216</v>
      </c>
      <c r="O369" s="57">
        <v>46238.449884259258</v>
      </c>
      <c r="P369" s="57">
        <v>46238.599687499998</v>
      </c>
      <c r="Q369">
        <v>69358088</v>
      </c>
      <c r="S369">
        <v>152458901413</v>
      </c>
      <c r="T369" t="s">
        <v>2886</v>
      </c>
      <c r="U369" t="s">
        <v>1109</v>
      </c>
      <c r="Z369">
        <v>113.08350230000001</v>
      </c>
      <c r="AA369">
        <v>-6.9904552999999998</v>
      </c>
      <c r="AB369" t="s">
        <v>2887</v>
      </c>
      <c r="AC369" t="s">
        <v>230</v>
      </c>
      <c r="AO369" s="57">
        <v>46120.454953703702</v>
      </c>
      <c r="AR369" t="s">
        <v>312</v>
      </c>
      <c r="AS369" t="s">
        <v>491</v>
      </c>
      <c r="AT369" t="s">
        <v>231</v>
      </c>
      <c r="AV369" t="s">
        <v>1040</v>
      </c>
      <c r="AW369" t="s">
        <v>562</v>
      </c>
      <c r="AX369" t="s">
        <v>223</v>
      </c>
      <c r="AZ369" t="s">
        <v>1040</v>
      </c>
      <c r="BF369" s="6" t="e">
        <f t="shared" si="15"/>
        <v>#NUM!</v>
      </c>
      <c r="BG369" t="e">
        <f t="shared" si="16"/>
        <v>#NUM!</v>
      </c>
      <c r="BH369" t="e">
        <f t="shared" si="17"/>
        <v>#NUM!</v>
      </c>
      <c r="BI369" t="str">
        <f>VLOOKUP(H369,Sheet2!$A$1:$B$270,2,FALSE)</f>
        <v>MADURA</v>
      </c>
    </row>
    <row r="370" spans="1:61">
      <c r="A370">
        <v>369</v>
      </c>
      <c r="B370">
        <v>1002519807</v>
      </c>
      <c r="C370">
        <v>3</v>
      </c>
      <c r="D370" t="s">
        <v>34</v>
      </c>
      <c r="E370">
        <v>5</v>
      </c>
      <c r="F370" t="s">
        <v>585</v>
      </c>
      <c r="G370" t="s">
        <v>81</v>
      </c>
      <c r="H370" t="s">
        <v>358</v>
      </c>
      <c r="I370" t="s">
        <v>213</v>
      </c>
      <c r="J370" t="s">
        <v>214</v>
      </c>
      <c r="K370" t="s">
        <v>149</v>
      </c>
      <c r="M370" t="s">
        <v>76</v>
      </c>
      <c r="N370" t="s">
        <v>216</v>
      </c>
      <c r="O370" s="57">
        <v>46245.548414351855</v>
      </c>
      <c r="P370" s="57">
        <v>46245.789641203701</v>
      </c>
      <c r="Q370">
        <v>69304220</v>
      </c>
      <c r="R370">
        <v>3619599386</v>
      </c>
      <c r="S370">
        <v>172416429253</v>
      </c>
      <c r="T370" t="s">
        <v>7248</v>
      </c>
      <c r="U370" t="s">
        <v>7249</v>
      </c>
      <c r="V370" t="s">
        <v>7250</v>
      </c>
      <c r="Z370">
        <v>115.18402795</v>
      </c>
      <c r="AA370">
        <v>-8.7235760140000007</v>
      </c>
      <c r="AB370" t="s">
        <v>7251</v>
      </c>
      <c r="AC370" t="s">
        <v>230</v>
      </c>
      <c r="AL370" t="s">
        <v>218</v>
      </c>
      <c r="AM370" t="s">
        <v>7252</v>
      </c>
      <c r="AN370" t="s">
        <v>6</v>
      </c>
      <c r="AO370" s="57">
        <v>46334.548819444448</v>
      </c>
      <c r="AR370" t="s">
        <v>219</v>
      </c>
      <c r="AS370" t="s">
        <v>358</v>
      </c>
      <c r="AT370" t="s">
        <v>231</v>
      </c>
      <c r="AU370">
        <v>20260811</v>
      </c>
      <c r="AV370" t="s">
        <v>222</v>
      </c>
      <c r="AW370" t="s">
        <v>984</v>
      </c>
      <c r="AX370" t="s">
        <v>223</v>
      </c>
      <c r="BA370" s="57">
        <v>46245.291666666664</v>
      </c>
      <c r="BB370" t="s">
        <v>7252</v>
      </c>
      <c r="BC370">
        <v>2026</v>
      </c>
      <c r="BD370">
        <v>8</v>
      </c>
      <c r="BE370">
        <v>11</v>
      </c>
      <c r="BF370" s="6">
        <f t="shared" si="15"/>
        <v>46245</v>
      </c>
      <c r="BG370">
        <f t="shared" si="16"/>
        <v>-0.29166666666424135</v>
      </c>
      <c r="BH370" t="str">
        <f t="shared" si="17"/>
        <v>COMPLY</v>
      </c>
      <c r="BI370" t="str">
        <f>VLOOKUP(H370,Sheet2!$A$1:$B$270,2,FALSE)</f>
        <v>JIMBARAN</v>
      </c>
    </row>
    <row r="371" spans="1:61">
      <c r="A371">
        <v>370</v>
      </c>
      <c r="B371">
        <v>1002515176</v>
      </c>
      <c r="C371">
        <v>3</v>
      </c>
      <c r="D371" t="s">
        <v>55</v>
      </c>
      <c r="E371">
        <v>5</v>
      </c>
      <c r="F371" t="s">
        <v>265</v>
      </c>
      <c r="G371" t="s">
        <v>122</v>
      </c>
      <c r="H371" t="s">
        <v>355</v>
      </c>
      <c r="I371" t="s">
        <v>213</v>
      </c>
      <c r="J371" t="s">
        <v>214</v>
      </c>
      <c r="K371" t="s">
        <v>149</v>
      </c>
      <c r="L371" t="s">
        <v>215</v>
      </c>
      <c r="M371" t="s">
        <v>76</v>
      </c>
      <c r="N371" t="s">
        <v>216</v>
      </c>
      <c r="O371" s="57">
        <v>46241.666631944441</v>
      </c>
      <c r="P371" s="57">
        <v>46242.774004629631</v>
      </c>
      <c r="Q371">
        <v>69361002</v>
      </c>
      <c r="S371">
        <v>152421262200</v>
      </c>
      <c r="T371" t="s">
        <v>5350</v>
      </c>
      <c r="U371" t="s">
        <v>5351</v>
      </c>
      <c r="V371" t="s">
        <v>5352</v>
      </c>
      <c r="Z371">
        <v>112.602213956415</v>
      </c>
      <c r="AA371">
        <v>-7.1452343888892296</v>
      </c>
      <c r="AB371" t="s">
        <v>5353</v>
      </c>
      <c r="AC371" t="s">
        <v>217</v>
      </c>
      <c r="AL371" t="s">
        <v>218</v>
      </c>
      <c r="AM371" t="s">
        <v>4662</v>
      </c>
      <c r="AN371" t="s">
        <v>6</v>
      </c>
      <c r="AO371" s="57">
        <v>46211.684444444443</v>
      </c>
      <c r="AP371" s="57">
        <v>46242.541666666664</v>
      </c>
      <c r="AQ371" t="s">
        <v>903</v>
      </c>
      <c r="AR371" t="s">
        <v>219</v>
      </c>
      <c r="AS371" t="s">
        <v>355</v>
      </c>
      <c r="AT371" t="s">
        <v>231</v>
      </c>
      <c r="AU371">
        <v>20260808</v>
      </c>
      <c r="AV371" t="s">
        <v>222</v>
      </c>
      <c r="AW371" t="s">
        <v>1018</v>
      </c>
      <c r="AX371" t="s">
        <v>223</v>
      </c>
      <c r="BA371" s="57">
        <v>46242.541666666664</v>
      </c>
      <c r="BB371" t="s">
        <v>4662</v>
      </c>
      <c r="BC371">
        <v>2026</v>
      </c>
      <c r="BD371">
        <v>8</v>
      </c>
      <c r="BE371">
        <v>8</v>
      </c>
      <c r="BF371" s="6">
        <f t="shared" si="15"/>
        <v>46242</v>
      </c>
      <c r="BG371">
        <f t="shared" si="16"/>
        <v>-0.54166666666424135</v>
      </c>
      <c r="BH371" t="str">
        <f t="shared" si="17"/>
        <v>COMPLY</v>
      </c>
      <c r="BI371" t="str">
        <f>VLOOKUP(H371,Sheet2!$A$1:$B$270,2,FALSE)</f>
        <v>GRESIK</v>
      </c>
    </row>
    <row r="372" spans="1:61">
      <c r="A372">
        <v>371</v>
      </c>
      <c r="B372">
        <v>1002518666</v>
      </c>
      <c r="C372">
        <v>3</v>
      </c>
      <c r="D372" t="s">
        <v>49</v>
      </c>
      <c r="E372">
        <v>4</v>
      </c>
      <c r="F372" t="s">
        <v>246</v>
      </c>
      <c r="G372" t="s">
        <v>549</v>
      </c>
      <c r="H372" t="s">
        <v>550</v>
      </c>
      <c r="I372" t="s">
        <v>213</v>
      </c>
      <c r="J372" t="s">
        <v>214</v>
      </c>
      <c r="K372" t="s">
        <v>149</v>
      </c>
      <c r="L372" t="s">
        <v>215</v>
      </c>
      <c r="M372" t="s">
        <v>76</v>
      </c>
      <c r="N372" t="s">
        <v>216</v>
      </c>
      <c r="O372" s="57">
        <v>46244.756215277775</v>
      </c>
      <c r="P372" s="57">
        <v>46245.544976851852</v>
      </c>
      <c r="Q372">
        <v>69362782</v>
      </c>
      <c r="S372">
        <v>143407106648</v>
      </c>
      <c r="T372" t="s">
        <v>6562</v>
      </c>
      <c r="U372" t="s">
        <v>6563</v>
      </c>
      <c r="V372" t="s">
        <v>6564</v>
      </c>
      <c r="Z372">
        <v>110.081891</v>
      </c>
      <c r="AA372">
        <v>-6.9548399999999999</v>
      </c>
      <c r="AB372" t="s">
        <v>6565</v>
      </c>
      <c r="AC372" t="s">
        <v>237</v>
      </c>
      <c r="AL372" t="s">
        <v>218</v>
      </c>
      <c r="AM372" t="s">
        <v>6566</v>
      </c>
      <c r="AN372" t="s">
        <v>6</v>
      </c>
      <c r="AO372" s="57">
        <v>46303.777662037035</v>
      </c>
      <c r="AP372" s="57">
        <v>46245.625</v>
      </c>
      <c r="AR372" t="s">
        <v>219</v>
      </c>
      <c r="AS372" t="s">
        <v>550</v>
      </c>
      <c r="AT372" t="s">
        <v>231</v>
      </c>
      <c r="AU372">
        <v>20260811</v>
      </c>
      <c r="AV372" t="s">
        <v>222</v>
      </c>
      <c r="AW372" t="s">
        <v>1018</v>
      </c>
      <c r="AX372" t="s">
        <v>223</v>
      </c>
      <c r="BA372" s="57">
        <v>46245.625</v>
      </c>
      <c r="BB372" t="s">
        <v>6566</v>
      </c>
      <c r="BC372">
        <v>2026</v>
      </c>
      <c r="BD372">
        <v>8</v>
      </c>
      <c r="BE372">
        <v>11</v>
      </c>
      <c r="BF372" s="6">
        <f t="shared" si="15"/>
        <v>46245</v>
      </c>
      <c r="BG372">
        <f t="shared" si="16"/>
        <v>-0.625</v>
      </c>
      <c r="BH372" t="str">
        <f t="shared" si="17"/>
        <v>COMPLY</v>
      </c>
      <c r="BI372" t="e">
        <f>VLOOKUP(H372,Sheet2!$A$1:$B$270,2,FALSE)</f>
        <v>#N/A</v>
      </c>
    </row>
    <row r="373" spans="1:61">
      <c r="A373">
        <v>372</v>
      </c>
      <c r="B373">
        <v>1002517458</v>
      </c>
      <c r="C373">
        <v>3</v>
      </c>
      <c r="D373" t="s">
        <v>38</v>
      </c>
      <c r="E373">
        <v>5</v>
      </c>
      <c r="F373" t="s">
        <v>90</v>
      </c>
      <c r="G373" t="s">
        <v>90</v>
      </c>
      <c r="H373" t="s">
        <v>419</v>
      </c>
      <c r="I373" t="s">
        <v>213</v>
      </c>
      <c r="J373" t="s">
        <v>214</v>
      </c>
      <c r="K373" t="s">
        <v>149</v>
      </c>
      <c r="L373" t="s">
        <v>215</v>
      </c>
      <c r="M373" t="s">
        <v>76</v>
      </c>
      <c r="N373" t="s">
        <v>216</v>
      </c>
      <c r="O373" s="57">
        <v>46244.480509259258</v>
      </c>
      <c r="P373" s="57">
        <v>46244.769976851851</v>
      </c>
      <c r="Q373">
        <v>69362303</v>
      </c>
      <c r="S373">
        <v>152610241481</v>
      </c>
      <c r="T373" t="s">
        <v>6572</v>
      </c>
      <c r="U373" t="s">
        <v>6573</v>
      </c>
      <c r="V373" t="s">
        <v>6574</v>
      </c>
      <c r="Z373">
        <v>112.03225399999999</v>
      </c>
      <c r="AA373">
        <v>-7.8220090000000004</v>
      </c>
      <c r="AB373" t="s">
        <v>6575</v>
      </c>
      <c r="AC373" t="s">
        <v>237</v>
      </c>
      <c r="AL373" t="s">
        <v>218</v>
      </c>
      <c r="AM373" t="s">
        <v>6488</v>
      </c>
      <c r="AN373" t="s">
        <v>6</v>
      </c>
      <c r="AO373" s="57">
        <v>46303.486157407409</v>
      </c>
      <c r="AP373" s="57">
        <v>46245.333333333336</v>
      </c>
      <c r="AR373" t="s">
        <v>219</v>
      </c>
      <c r="AS373" t="s">
        <v>419</v>
      </c>
      <c r="AT373" t="s">
        <v>231</v>
      </c>
      <c r="AU373">
        <v>20260810</v>
      </c>
      <c r="AV373" t="s">
        <v>222</v>
      </c>
      <c r="AW373" t="s">
        <v>1023</v>
      </c>
      <c r="AX373" t="s">
        <v>223</v>
      </c>
      <c r="BA373" s="57">
        <v>46245.333333333336</v>
      </c>
      <c r="BB373" t="s">
        <v>6488</v>
      </c>
      <c r="BC373">
        <v>2026</v>
      </c>
      <c r="BD373">
        <v>8</v>
      </c>
      <c r="BE373">
        <v>10</v>
      </c>
      <c r="BF373" s="6">
        <f t="shared" si="15"/>
        <v>46244</v>
      </c>
      <c r="BG373">
        <f t="shared" si="16"/>
        <v>-1.3333333333357587</v>
      </c>
      <c r="BH373" t="str">
        <f t="shared" si="17"/>
        <v>COMPLY</v>
      </c>
      <c r="BI373" t="str">
        <f>VLOOKUP(H373,Sheet2!$A$1:$B$270,2,FALSE)</f>
        <v>KEDIRI</v>
      </c>
    </row>
    <row r="374" spans="1:61">
      <c r="A374">
        <v>373</v>
      </c>
      <c r="B374">
        <v>1002528387</v>
      </c>
      <c r="C374">
        <v>3</v>
      </c>
      <c r="D374" t="s">
        <v>38</v>
      </c>
      <c r="E374">
        <v>5</v>
      </c>
      <c r="F374" t="s">
        <v>92</v>
      </c>
      <c r="G374" t="s">
        <v>89</v>
      </c>
      <c r="H374" t="s">
        <v>409</v>
      </c>
      <c r="I374" t="s">
        <v>213</v>
      </c>
      <c r="J374" t="s">
        <v>214</v>
      </c>
      <c r="K374" t="s">
        <v>149</v>
      </c>
      <c r="L374" t="s">
        <v>215</v>
      </c>
      <c r="M374" t="s">
        <v>76</v>
      </c>
      <c r="N374" t="s">
        <v>216</v>
      </c>
      <c r="O374" s="57">
        <v>46249.576342592591</v>
      </c>
      <c r="P374" s="57">
        <v>46252.811226851853</v>
      </c>
      <c r="Q374">
        <v>69366934</v>
      </c>
      <c r="S374">
        <v>152609258603</v>
      </c>
      <c r="T374" t="s">
        <v>10746</v>
      </c>
      <c r="U374" t="s">
        <v>8397</v>
      </c>
      <c r="V374" t="s">
        <v>10747</v>
      </c>
      <c r="Z374">
        <v>111.8772115</v>
      </c>
      <c r="AA374">
        <v>-7.1664307999999899</v>
      </c>
      <c r="AB374" t="s">
        <v>10748</v>
      </c>
      <c r="AC374" t="s">
        <v>237</v>
      </c>
      <c r="AL374" t="s">
        <v>218</v>
      </c>
      <c r="AM374" t="s">
        <v>10749</v>
      </c>
      <c r="AN374" t="s">
        <v>6</v>
      </c>
      <c r="AO374" t="s">
        <v>10750</v>
      </c>
      <c r="AP374" s="57">
        <v>46252.333333333336</v>
      </c>
      <c r="AR374" t="s">
        <v>219</v>
      </c>
      <c r="AS374" t="s">
        <v>409</v>
      </c>
      <c r="AT374" t="s">
        <v>231</v>
      </c>
      <c r="AU374">
        <v>20260818</v>
      </c>
      <c r="AV374" t="s">
        <v>222</v>
      </c>
      <c r="AW374" t="s">
        <v>1021</v>
      </c>
      <c r="AX374" t="s">
        <v>223</v>
      </c>
      <c r="BA374" s="57">
        <v>46252.333333333336</v>
      </c>
      <c r="BB374" t="s">
        <v>10749</v>
      </c>
      <c r="BC374">
        <v>2026</v>
      </c>
      <c r="BD374">
        <v>8</v>
      </c>
      <c r="BE374">
        <v>18</v>
      </c>
      <c r="BF374" s="6">
        <f t="shared" si="15"/>
        <v>46252</v>
      </c>
      <c r="BG374">
        <f t="shared" si="16"/>
        <v>-0.33333333333575865</v>
      </c>
      <c r="BH374" t="str">
        <f t="shared" si="17"/>
        <v>COMPLY</v>
      </c>
      <c r="BI374" t="str">
        <f>VLOOKUP(H374,Sheet2!$A$1:$B$270,2,FALSE)</f>
        <v>BOJONEGORO</v>
      </c>
    </row>
    <row r="375" spans="1:61">
      <c r="A375">
        <v>374</v>
      </c>
      <c r="B375">
        <v>1002519283</v>
      </c>
      <c r="C375">
        <v>3</v>
      </c>
      <c r="D375" t="s">
        <v>51</v>
      </c>
      <c r="E375">
        <v>4</v>
      </c>
      <c r="F375" t="s">
        <v>273</v>
      </c>
      <c r="G375" t="s">
        <v>295</v>
      </c>
      <c r="H375" t="s">
        <v>901</v>
      </c>
      <c r="I375" t="s">
        <v>213</v>
      </c>
      <c r="J375" t="s">
        <v>214</v>
      </c>
      <c r="K375" t="s">
        <v>149</v>
      </c>
      <c r="M375" t="s">
        <v>76</v>
      </c>
      <c r="N375" t="s">
        <v>216</v>
      </c>
      <c r="O375" s="57">
        <v>46245.44630787037</v>
      </c>
      <c r="P375" s="57">
        <v>46246.558483796296</v>
      </c>
      <c r="Q375">
        <v>69363050</v>
      </c>
      <c r="R375">
        <v>2955162063</v>
      </c>
      <c r="S375">
        <v>142551119485</v>
      </c>
      <c r="T375" t="s">
        <v>949</v>
      </c>
      <c r="U375" t="s">
        <v>7256</v>
      </c>
      <c r="V375" t="s">
        <v>7257</v>
      </c>
      <c r="Z375">
        <v>110.9955758</v>
      </c>
      <c r="AA375">
        <v>-6.8755005000000002</v>
      </c>
      <c r="AB375" t="s">
        <v>7258</v>
      </c>
      <c r="AC375" t="s">
        <v>226</v>
      </c>
      <c r="AL375" t="s">
        <v>218</v>
      </c>
      <c r="AM375" t="s">
        <v>7259</v>
      </c>
      <c r="AN375" t="s">
        <v>6</v>
      </c>
      <c r="AO375" s="57">
        <v>46334.455185185187</v>
      </c>
      <c r="AP375" s="57">
        <v>46246.541666666664</v>
      </c>
      <c r="AR375" t="s">
        <v>219</v>
      </c>
      <c r="AS375" t="s">
        <v>901</v>
      </c>
      <c r="AT375" t="s">
        <v>231</v>
      </c>
      <c r="AU375">
        <v>20260812</v>
      </c>
      <c r="AV375" t="s">
        <v>222</v>
      </c>
      <c r="AW375" t="s">
        <v>927</v>
      </c>
      <c r="AX375" t="s">
        <v>223</v>
      </c>
      <c r="BA375" s="57">
        <v>46246.541666666664</v>
      </c>
      <c r="BB375" t="s">
        <v>7259</v>
      </c>
      <c r="BC375">
        <v>2026</v>
      </c>
      <c r="BD375">
        <v>8</v>
      </c>
      <c r="BE375">
        <v>12</v>
      </c>
      <c r="BF375" s="6">
        <f t="shared" si="15"/>
        <v>46246</v>
      </c>
      <c r="BG375">
        <f t="shared" si="16"/>
        <v>-0.54166666666424135</v>
      </c>
      <c r="BH375" t="str">
        <f t="shared" si="17"/>
        <v>COMPLY</v>
      </c>
      <c r="BI375" t="e">
        <f>VLOOKUP(H375,Sheet2!$A$1:$B$270,2,FALSE)</f>
        <v>#N/A</v>
      </c>
    </row>
    <row r="376" spans="1:61">
      <c r="A376">
        <v>375</v>
      </c>
      <c r="B376">
        <v>1002530545</v>
      </c>
      <c r="C376">
        <v>3</v>
      </c>
      <c r="D376" t="s">
        <v>45</v>
      </c>
      <c r="E376">
        <v>5</v>
      </c>
      <c r="F376" t="s">
        <v>211</v>
      </c>
      <c r="G376" t="s">
        <v>115</v>
      </c>
      <c r="H376" t="s">
        <v>405</v>
      </c>
      <c r="I376" t="s">
        <v>213</v>
      </c>
      <c r="J376" t="s">
        <v>214</v>
      </c>
      <c r="K376" t="s">
        <v>149</v>
      </c>
      <c r="L376" t="s">
        <v>215</v>
      </c>
      <c r="M376" t="s">
        <v>76</v>
      </c>
      <c r="N376" t="s">
        <v>216</v>
      </c>
      <c r="O376" s="57">
        <v>46251.420787037037</v>
      </c>
      <c r="P376" s="57">
        <v>46252.898773148147</v>
      </c>
      <c r="Q376">
        <v>69367908</v>
      </c>
      <c r="S376">
        <v>172602204108</v>
      </c>
      <c r="T376" t="s">
        <v>10752</v>
      </c>
      <c r="U376" t="s">
        <v>10753</v>
      </c>
      <c r="V376" t="s">
        <v>10754</v>
      </c>
      <c r="Z376">
        <v>115.891998969018</v>
      </c>
      <c r="AA376">
        <v>-8.7715907929376797</v>
      </c>
      <c r="AB376" t="s">
        <v>10755</v>
      </c>
      <c r="AC376" t="s">
        <v>217</v>
      </c>
      <c r="AL376" t="s">
        <v>218</v>
      </c>
      <c r="AM376" t="s">
        <v>9799</v>
      </c>
      <c r="AN376" t="s">
        <v>6</v>
      </c>
      <c r="AO376" t="s">
        <v>9930</v>
      </c>
      <c r="AP376" s="57">
        <v>46252.333333333336</v>
      </c>
      <c r="AR376" t="s">
        <v>219</v>
      </c>
      <c r="AS376" t="s">
        <v>405</v>
      </c>
      <c r="AT376" t="s">
        <v>231</v>
      </c>
      <c r="AU376">
        <v>20260818</v>
      </c>
      <c r="AV376" t="s">
        <v>222</v>
      </c>
      <c r="AW376" t="s">
        <v>1018</v>
      </c>
      <c r="AX376" t="s">
        <v>223</v>
      </c>
      <c r="BA376" s="57">
        <v>46252.333333333336</v>
      </c>
      <c r="BB376" t="s">
        <v>9799</v>
      </c>
      <c r="BC376">
        <v>2026</v>
      </c>
      <c r="BD376">
        <v>8</v>
      </c>
      <c r="BE376">
        <v>18</v>
      </c>
      <c r="BF376" s="6">
        <f t="shared" si="15"/>
        <v>46252</v>
      </c>
      <c r="BG376">
        <f t="shared" si="16"/>
        <v>-0.33333333333575865</v>
      </c>
      <c r="BH376" t="str">
        <f t="shared" si="17"/>
        <v>COMPLY</v>
      </c>
      <c r="BI376" t="str">
        <f>VLOOKUP(H376,Sheet2!$A$1:$B$270,2,FALSE)</f>
        <v>SELONG</v>
      </c>
    </row>
    <row r="377" spans="1:61">
      <c r="A377">
        <v>376</v>
      </c>
      <c r="B377">
        <v>1002534188</v>
      </c>
      <c r="C377">
        <v>3</v>
      </c>
      <c r="D377" t="s">
        <v>34</v>
      </c>
      <c r="E377">
        <v>5</v>
      </c>
      <c r="F377" t="s">
        <v>585</v>
      </c>
      <c r="G377" t="s">
        <v>81</v>
      </c>
      <c r="H377" t="s">
        <v>406</v>
      </c>
      <c r="I377" t="s">
        <v>213</v>
      </c>
      <c r="J377" t="s">
        <v>214</v>
      </c>
      <c r="K377" t="s">
        <v>149</v>
      </c>
      <c r="M377" t="s">
        <v>602</v>
      </c>
      <c r="N377" t="s">
        <v>216</v>
      </c>
      <c r="O377" s="57">
        <v>46252.688009259262</v>
      </c>
      <c r="P377" s="57">
        <v>46252.801157407404</v>
      </c>
      <c r="Q377">
        <v>69369351</v>
      </c>
      <c r="S377">
        <v>172417225643</v>
      </c>
      <c r="T377" t="s">
        <v>1446</v>
      </c>
      <c r="U377" t="s">
        <v>6419</v>
      </c>
      <c r="Z377">
        <v>115.186062015069</v>
      </c>
      <c r="AA377">
        <v>-8.8184369656314203</v>
      </c>
      <c r="AB377" t="s">
        <v>12992</v>
      </c>
      <c r="AC377" t="s">
        <v>230</v>
      </c>
      <c r="AO377" t="s">
        <v>12914</v>
      </c>
      <c r="AR377" t="s">
        <v>5</v>
      </c>
      <c r="AS377" t="s">
        <v>406</v>
      </c>
      <c r="AT377" t="s">
        <v>231</v>
      </c>
      <c r="AV377" t="s">
        <v>12993</v>
      </c>
      <c r="AW377" t="s">
        <v>561</v>
      </c>
      <c r="AX377" t="s">
        <v>223</v>
      </c>
      <c r="BF377" s="6" t="e">
        <f t="shared" si="15"/>
        <v>#NUM!</v>
      </c>
      <c r="BG377" t="e">
        <f t="shared" si="16"/>
        <v>#NUM!</v>
      </c>
      <c r="BH377" t="e">
        <f t="shared" si="17"/>
        <v>#NUM!</v>
      </c>
      <c r="BI377" t="str">
        <f>VLOOKUP(H377,Sheet2!$A$1:$B$270,2,FALSE)</f>
        <v>JIMBARAN</v>
      </c>
    </row>
    <row r="378" spans="1:61">
      <c r="A378">
        <v>377</v>
      </c>
      <c r="B378">
        <v>1002519263</v>
      </c>
      <c r="C378">
        <v>3</v>
      </c>
      <c r="D378" t="s">
        <v>45</v>
      </c>
      <c r="E378">
        <v>5</v>
      </c>
      <c r="F378" t="s">
        <v>211</v>
      </c>
      <c r="G378" t="s">
        <v>112</v>
      </c>
      <c r="H378" t="s">
        <v>267</v>
      </c>
      <c r="I378" t="s">
        <v>213</v>
      </c>
      <c r="J378" t="s">
        <v>214</v>
      </c>
      <c r="K378" t="s">
        <v>149</v>
      </c>
      <c r="L378" t="s">
        <v>215</v>
      </c>
      <c r="M378" t="s">
        <v>76</v>
      </c>
      <c r="N378" t="s">
        <v>216</v>
      </c>
      <c r="O378" s="57">
        <v>46245.435370370367</v>
      </c>
      <c r="P378" s="57">
        <v>46246.575775462959</v>
      </c>
      <c r="Q378">
        <v>69363047</v>
      </c>
      <c r="S378">
        <v>172601796930</v>
      </c>
      <c r="T378" t="s">
        <v>7260</v>
      </c>
      <c r="U378" t="s">
        <v>7261</v>
      </c>
      <c r="V378" t="s">
        <v>7262</v>
      </c>
      <c r="Z378">
        <v>116.097522</v>
      </c>
      <c r="AA378">
        <v>-8.5312160000000006</v>
      </c>
      <c r="AB378" t="s">
        <v>7263</v>
      </c>
      <c r="AC378" t="s">
        <v>237</v>
      </c>
      <c r="AL378" t="s">
        <v>218</v>
      </c>
      <c r="AM378" t="s">
        <v>7264</v>
      </c>
      <c r="AN378" t="s">
        <v>6</v>
      </c>
      <c r="AO378" s="57">
        <v>46334.444328703707</v>
      </c>
      <c r="AP378" s="57">
        <v>46247.333333333336</v>
      </c>
      <c r="AR378" t="s">
        <v>219</v>
      </c>
      <c r="AS378" t="s">
        <v>267</v>
      </c>
      <c r="AT378" t="s">
        <v>231</v>
      </c>
      <c r="AU378">
        <v>20260812</v>
      </c>
      <c r="AV378" t="s">
        <v>222</v>
      </c>
      <c r="AW378" t="s">
        <v>1012</v>
      </c>
      <c r="AX378" t="s">
        <v>223</v>
      </c>
      <c r="BA378" s="57">
        <v>46247.333333333336</v>
      </c>
      <c r="BB378" t="s">
        <v>7264</v>
      </c>
      <c r="BC378">
        <v>2026</v>
      </c>
      <c r="BD378">
        <v>8</v>
      </c>
      <c r="BE378">
        <v>12</v>
      </c>
      <c r="BF378" s="6">
        <f t="shared" si="15"/>
        <v>46246</v>
      </c>
      <c r="BG378">
        <f t="shared" si="16"/>
        <v>-1.3333333333357587</v>
      </c>
      <c r="BH378" t="str">
        <f t="shared" si="17"/>
        <v>COMPLY</v>
      </c>
      <c r="BI378" t="str">
        <f>VLOOKUP(H378,Sheet2!$A$1:$B$270,2,FALSE)</f>
        <v>MATARAM</v>
      </c>
    </row>
    <row r="379" spans="1:61">
      <c r="A379">
        <v>378</v>
      </c>
      <c r="B379">
        <v>1002522026</v>
      </c>
      <c r="C379">
        <v>3</v>
      </c>
      <c r="D379" t="s">
        <v>55</v>
      </c>
      <c r="E379">
        <v>5</v>
      </c>
      <c r="F379" t="s">
        <v>313</v>
      </c>
      <c r="G379" t="s">
        <v>126</v>
      </c>
      <c r="H379" t="s">
        <v>314</v>
      </c>
      <c r="I379" t="s">
        <v>213</v>
      </c>
      <c r="J379" t="s">
        <v>214</v>
      </c>
      <c r="K379" t="s">
        <v>149</v>
      </c>
      <c r="L379" t="s">
        <v>215</v>
      </c>
      <c r="M379" t="s">
        <v>76</v>
      </c>
      <c r="N379" t="s">
        <v>216</v>
      </c>
      <c r="O379" s="57">
        <v>46246.530509259261</v>
      </c>
      <c r="P379" s="57">
        <v>46246.907442129632</v>
      </c>
      <c r="Q379">
        <v>69364171</v>
      </c>
      <c r="S379">
        <v>152320246257</v>
      </c>
      <c r="T379" t="s">
        <v>8141</v>
      </c>
      <c r="U379" t="s">
        <v>8142</v>
      </c>
      <c r="V379" t="s">
        <v>8143</v>
      </c>
      <c r="Z379">
        <v>112.74436298757701</v>
      </c>
      <c r="AA379">
        <v>-7.2916741084874301</v>
      </c>
      <c r="AB379" t="s">
        <v>8144</v>
      </c>
      <c r="AC379" t="s">
        <v>217</v>
      </c>
      <c r="AL379" t="s">
        <v>218</v>
      </c>
      <c r="AM379" t="s">
        <v>8145</v>
      </c>
      <c r="AN379" t="s">
        <v>6</v>
      </c>
      <c r="AO379" s="57">
        <v>46364.538194444445</v>
      </c>
      <c r="AP379" s="57">
        <v>46248.625</v>
      </c>
      <c r="AR379" t="s">
        <v>219</v>
      </c>
      <c r="AS379" t="s">
        <v>314</v>
      </c>
      <c r="AT379" t="s">
        <v>231</v>
      </c>
      <c r="AU379">
        <v>20260812</v>
      </c>
      <c r="AV379" t="s">
        <v>222</v>
      </c>
      <c r="AW379" t="s">
        <v>1018</v>
      </c>
      <c r="AX379" t="s">
        <v>223</v>
      </c>
      <c r="BA379" s="57">
        <v>46248.625</v>
      </c>
      <c r="BB379" t="s">
        <v>8145</v>
      </c>
      <c r="BC379">
        <v>2026</v>
      </c>
      <c r="BD379">
        <v>8</v>
      </c>
      <c r="BE379">
        <v>12</v>
      </c>
      <c r="BF379" s="6">
        <f t="shared" si="15"/>
        <v>46246</v>
      </c>
      <c r="BG379">
        <f t="shared" si="16"/>
        <v>-2.625</v>
      </c>
      <c r="BH379" t="str">
        <f t="shared" si="17"/>
        <v>COMPLY</v>
      </c>
      <c r="BI379" t="str">
        <f>VLOOKUP(H379,Sheet2!$A$1:$B$270,2,FALSE)</f>
        <v>SURABAYA SELATAN</v>
      </c>
    </row>
    <row r="380" spans="1:61">
      <c r="A380">
        <v>379</v>
      </c>
      <c r="B380">
        <v>1002516512</v>
      </c>
      <c r="C380">
        <v>3</v>
      </c>
      <c r="D380" t="s">
        <v>34</v>
      </c>
      <c r="E380">
        <v>5</v>
      </c>
      <c r="F380" t="s">
        <v>585</v>
      </c>
      <c r="G380" t="s">
        <v>81</v>
      </c>
      <c r="H380" t="s">
        <v>322</v>
      </c>
      <c r="I380" t="s">
        <v>213</v>
      </c>
      <c r="J380" t="s">
        <v>214</v>
      </c>
      <c r="K380" t="s">
        <v>149</v>
      </c>
      <c r="M380" t="s">
        <v>76</v>
      </c>
      <c r="N380" t="s">
        <v>216</v>
      </c>
      <c r="O380" s="57">
        <v>46243.581701388888</v>
      </c>
      <c r="P380" s="57">
        <v>46244.340497685182</v>
      </c>
      <c r="Q380">
        <v>69359907</v>
      </c>
      <c r="S380">
        <v>172415798708</v>
      </c>
      <c r="T380" t="s">
        <v>3653</v>
      </c>
      <c r="U380" t="s">
        <v>3673</v>
      </c>
      <c r="V380" t="s">
        <v>5365</v>
      </c>
      <c r="Z380">
        <v>115.140873791838</v>
      </c>
      <c r="AA380">
        <v>-8.8217582928447396</v>
      </c>
      <c r="AB380" t="s">
        <v>3655</v>
      </c>
      <c r="AC380" t="s">
        <v>230</v>
      </c>
      <c r="AL380" t="s">
        <v>218</v>
      </c>
      <c r="AM380" t="s">
        <v>5366</v>
      </c>
      <c r="AN380" t="s">
        <v>6</v>
      </c>
      <c r="AO380" s="57">
        <v>46273.590578703705</v>
      </c>
      <c r="AR380" t="s">
        <v>219</v>
      </c>
      <c r="AS380" t="s">
        <v>322</v>
      </c>
      <c r="AT380" t="s">
        <v>231</v>
      </c>
      <c r="AU380">
        <v>20260810</v>
      </c>
      <c r="AV380" t="s">
        <v>222</v>
      </c>
      <c r="AW380" t="s">
        <v>5367</v>
      </c>
      <c r="AX380" t="s">
        <v>223</v>
      </c>
      <c r="BA380" s="57">
        <v>46243.291666666664</v>
      </c>
      <c r="BB380" t="s">
        <v>5366</v>
      </c>
      <c r="BC380">
        <v>2026</v>
      </c>
      <c r="BD380">
        <v>8</v>
      </c>
      <c r="BE380">
        <v>10</v>
      </c>
      <c r="BF380" s="6">
        <f t="shared" si="15"/>
        <v>46244</v>
      </c>
      <c r="BG380">
        <f t="shared" si="16"/>
        <v>0.70833333333575865</v>
      </c>
      <c r="BH380" t="str">
        <f t="shared" si="17"/>
        <v>COMPLY</v>
      </c>
      <c r="BI380" t="str">
        <f>VLOOKUP(H380,Sheet2!$A$1:$B$270,2,FALSE)</f>
        <v>JIMBARAN</v>
      </c>
    </row>
    <row r="381" spans="1:61">
      <c r="A381">
        <v>380</v>
      </c>
      <c r="B381">
        <v>1002528388</v>
      </c>
      <c r="C381">
        <v>3</v>
      </c>
      <c r="D381" t="s">
        <v>49</v>
      </c>
      <c r="E381">
        <v>4</v>
      </c>
      <c r="F381" t="s">
        <v>246</v>
      </c>
      <c r="G381" t="s">
        <v>549</v>
      </c>
      <c r="H381" t="s">
        <v>550</v>
      </c>
      <c r="I381" t="s">
        <v>213</v>
      </c>
      <c r="J381" t="s">
        <v>214</v>
      </c>
      <c r="K381" t="s">
        <v>149</v>
      </c>
      <c r="L381" t="s">
        <v>215</v>
      </c>
      <c r="M381" t="s">
        <v>76</v>
      </c>
      <c r="N381" t="s">
        <v>216</v>
      </c>
      <c r="O381" s="57">
        <v>46249.576342592591</v>
      </c>
      <c r="P381" s="57">
        <v>46251.473738425928</v>
      </c>
      <c r="Q381">
        <v>69366933</v>
      </c>
      <c r="S381">
        <v>143407106664</v>
      </c>
      <c r="T381" t="s">
        <v>10762</v>
      </c>
      <c r="U381" t="s">
        <v>10763</v>
      </c>
      <c r="V381" t="s">
        <v>10764</v>
      </c>
      <c r="Z381">
        <v>110.048382</v>
      </c>
      <c r="AA381">
        <v>-6.9523820000000001</v>
      </c>
      <c r="AB381" t="s">
        <v>10765</v>
      </c>
      <c r="AC381" t="s">
        <v>237</v>
      </c>
      <c r="AL381" t="s">
        <v>218</v>
      </c>
      <c r="AM381" t="s">
        <v>10766</v>
      </c>
      <c r="AN381" t="s">
        <v>6</v>
      </c>
      <c r="AO381" t="s">
        <v>10750</v>
      </c>
      <c r="AP381" s="57">
        <v>46251.333333333336</v>
      </c>
      <c r="AR381" t="s">
        <v>219</v>
      </c>
      <c r="AS381" t="s">
        <v>550</v>
      </c>
      <c r="AT381" t="s">
        <v>231</v>
      </c>
      <c r="AU381">
        <v>20260817</v>
      </c>
      <c r="AV381" t="s">
        <v>222</v>
      </c>
      <c r="AW381" t="s">
        <v>1027</v>
      </c>
      <c r="AX381" t="s">
        <v>223</v>
      </c>
      <c r="BA381" s="57">
        <v>46251.333333333336</v>
      </c>
      <c r="BB381" t="s">
        <v>10766</v>
      </c>
      <c r="BC381">
        <v>2026</v>
      </c>
      <c r="BD381">
        <v>8</v>
      </c>
      <c r="BE381">
        <v>17</v>
      </c>
      <c r="BF381" s="6">
        <f t="shared" si="15"/>
        <v>46251</v>
      </c>
      <c r="BG381">
        <f t="shared" si="16"/>
        <v>-0.33333333333575865</v>
      </c>
      <c r="BH381" t="str">
        <f t="shared" si="17"/>
        <v>COMPLY</v>
      </c>
      <c r="BI381" t="e">
        <f>VLOOKUP(H381,Sheet2!$A$1:$B$270,2,FALSE)</f>
        <v>#N/A</v>
      </c>
    </row>
    <row r="382" spans="1:61">
      <c r="A382">
        <v>381</v>
      </c>
      <c r="B382">
        <v>1002532893</v>
      </c>
      <c r="C382">
        <v>3</v>
      </c>
      <c r="D382" t="s">
        <v>45</v>
      </c>
      <c r="E382">
        <v>5</v>
      </c>
      <c r="F382" t="s">
        <v>211</v>
      </c>
      <c r="G382" t="s">
        <v>112</v>
      </c>
      <c r="H382" t="s">
        <v>267</v>
      </c>
      <c r="I382" t="s">
        <v>213</v>
      </c>
      <c r="J382" t="s">
        <v>214</v>
      </c>
      <c r="K382" t="s">
        <v>149</v>
      </c>
      <c r="M382" t="s">
        <v>258</v>
      </c>
      <c r="N382" t="s">
        <v>216</v>
      </c>
      <c r="O382" s="57">
        <v>46252.498807870368</v>
      </c>
      <c r="P382" s="57">
        <v>46252.543912037036</v>
      </c>
      <c r="Q382">
        <v>69367073</v>
      </c>
      <c r="S382">
        <v>172601797073</v>
      </c>
      <c r="T382" t="s">
        <v>10663</v>
      </c>
      <c r="U382" t="s">
        <v>12994</v>
      </c>
      <c r="V382" t="s">
        <v>12995</v>
      </c>
      <c r="Z382">
        <v>116.07294280000001</v>
      </c>
      <c r="AA382">
        <v>-8.5328266999999993</v>
      </c>
      <c r="AB382" t="s">
        <v>10666</v>
      </c>
      <c r="AC382" t="s">
        <v>217</v>
      </c>
      <c r="AL382" t="s">
        <v>218</v>
      </c>
      <c r="AM382" t="s">
        <v>10859</v>
      </c>
      <c r="AN382" t="s">
        <v>6</v>
      </c>
      <c r="AO382" t="s">
        <v>12893</v>
      </c>
      <c r="AR382" t="s">
        <v>259</v>
      </c>
      <c r="AS382" t="s">
        <v>267</v>
      </c>
      <c r="AT382" t="s">
        <v>231</v>
      </c>
      <c r="AV382" t="s">
        <v>260</v>
      </c>
      <c r="AW382" t="s">
        <v>604</v>
      </c>
      <c r="AX382" t="s">
        <v>223</v>
      </c>
      <c r="BA382" s="57">
        <v>46252.291666666664</v>
      </c>
      <c r="BB382" t="s">
        <v>10859</v>
      </c>
      <c r="BF382" s="6" t="e">
        <f t="shared" si="15"/>
        <v>#NUM!</v>
      </c>
      <c r="BG382" t="e">
        <f t="shared" si="16"/>
        <v>#NUM!</v>
      </c>
      <c r="BH382" t="e">
        <f t="shared" si="17"/>
        <v>#NUM!</v>
      </c>
      <c r="BI382" t="str">
        <f>VLOOKUP(H382,Sheet2!$A$1:$B$270,2,FALSE)</f>
        <v>MATARAM</v>
      </c>
    </row>
    <row r="383" spans="1:61">
      <c r="A383">
        <v>382</v>
      </c>
      <c r="B383">
        <v>1002519745</v>
      </c>
      <c r="C383">
        <v>3</v>
      </c>
      <c r="D383" t="s">
        <v>55</v>
      </c>
      <c r="E383">
        <v>5</v>
      </c>
      <c r="F383" t="s">
        <v>265</v>
      </c>
      <c r="G383" t="s">
        <v>128</v>
      </c>
      <c r="H383" t="s">
        <v>360</v>
      </c>
      <c r="I383" t="s">
        <v>213</v>
      </c>
      <c r="J383" t="s">
        <v>214</v>
      </c>
      <c r="K383" t="s">
        <v>149</v>
      </c>
      <c r="M383" t="s">
        <v>76</v>
      </c>
      <c r="N383" t="s">
        <v>216</v>
      </c>
      <c r="O383" s="57">
        <v>46245.527986111112</v>
      </c>
      <c r="P383" s="57">
        <v>46248.352800925924</v>
      </c>
      <c r="Q383">
        <v>69363268</v>
      </c>
      <c r="S383">
        <v>152412248799</v>
      </c>
      <c r="T383" t="s">
        <v>8146</v>
      </c>
      <c r="U383" t="s">
        <v>7267</v>
      </c>
      <c r="V383" t="s">
        <v>8147</v>
      </c>
      <c r="Z383">
        <v>112.63289210000001</v>
      </c>
      <c r="AA383">
        <v>-7.2436961999999996</v>
      </c>
      <c r="AB383" t="s">
        <v>7268</v>
      </c>
      <c r="AC383" t="s">
        <v>230</v>
      </c>
      <c r="AL383" t="s">
        <v>218</v>
      </c>
      <c r="AM383" t="s">
        <v>8148</v>
      </c>
      <c r="AN383" t="s">
        <v>6</v>
      </c>
      <c r="AO383" s="57">
        <v>46334.53802083333</v>
      </c>
      <c r="AP383" s="57">
        <v>46247.541666666664</v>
      </c>
      <c r="AR383" t="s">
        <v>219</v>
      </c>
      <c r="AS383" t="s">
        <v>360</v>
      </c>
      <c r="AT383" t="s">
        <v>231</v>
      </c>
      <c r="AU383">
        <v>20260814</v>
      </c>
      <c r="AV383" t="s">
        <v>222</v>
      </c>
      <c r="AW383" t="s">
        <v>561</v>
      </c>
      <c r="AX383" t="s">
        <v>223</v>
      </c>
      <c r="BA383" s="57">
        <v>46247.541666666664</v>
      </c>
      <c r="BB383" t="s">
        <v>8148</v>
      </c>
      <c r="BC383">
        <v>2026</v>
      </c>
      <c r="BD383">
        <v>8</v>
      </c>
      <c r="BE383">
        <v>14</v>
      </c>
      <c r="BF383" s="6">
        <f t="shared" si="15"/>
        <v>46248</v>
      </c>
      <c r="BG383">
        <f t="shared" si="16"/>
        <v>0.45833333333575865</v>
      </c>
      <c r="BH383" t="str">
        <f t="shared" si="17"/>
        <v>COMPLY</v>
      </c>
      <c r="BI383" t="str">
        <f>VLOOKUP(H383,Sheet2!$A$1:$B$270,2,FALSE)</f>
        <v>SURABAYA UTARA</v>
      </c>
    </row>
    <row r="384" spans="1:61">
      <c r="A384">
        <v>383</v>
      </c>
      <c r="B384">
        <v>1002523690</v>
      </c>
      <c r="C384">
        <v>3</v>
      </c>
      <c r="D384" t="s">
        <v>49</v>
      </c>
      <c r="E384">
        <v>4</v>
      </c>
      <c r="F384" t="s">
        <v>252</v>
      </c>
      <c r="G384" t="s">
        <v>553</v>
      </c>
      <c r="H384" t="s">
        <v>559</v>
      </c>
      <c r="I384" t="s">
        <v>213</v>
      </c>
      <c r="J384" t="s">
        <v>214</v>
      </c>
      <c r="K384" t="s">
        <v>149</v>
      </c>
      <c r="L384" t="s">
        <v>215</v>
      </c>
      <c r="M384" t="s">
        <v>575</v>
      </c>
      <c r="N384" t="s">
        <v>216</v>
      </c>
      <c r="O384" s="57">
        <v>46247.432604166665</v>
      </c>
      <c r="P384" s="57">
        <v>46248.6171875</v>
      </c>
      <c r="Q384">
        <v>69364863</v>
      </c>
      <c r="S384">
        <v>146281108103</v>
      </c>
      <c r="T384" t="s">
        <v>9099</v>
      </c>
      <c r="U384" t="s">
        <v>9100</v>
      </c>
      <c r="V384" t="s">
        <v>9101</v>
      </c>
      <c r="Z384">
        <v>108.987806886434</v>
      </c>
      <c r="AA384">
        <v>-7.1558997411505096</v>
      </c>
      <c r="AB384" t="s">
        <v>9102</v>
      </c>
      <c r="AC384" t="s">
        <v>217</v>
      </c>
      <c r="AL384" t="s">
        <v>218</v>
      </c>
      <c r="AM384" t="s">
        <v>9103</v>
      </c>
      <c r="AN384" t="s">
        <v>6</v>
      </c>
      <c r="AO384" t="s">
        <v>8841</v>
      </c>
      <c r="AP384" s="57">
        <v>46248.333333333336</v>
      </c>
      <c r="AQ384" t="s">
        <v>564</v>
      </c>
      <c r="AR384" t="s">
        <v>14</v>
      </c>
      <c r="AS384" t="s">
        <v>559</v>
      </c>
      <c r="AT384" t="s">
        <v>231</v>
      </c>
      <c r="AV384" t="s">
        <v>10772</v>
      </c>
      <c r="AW384" t="s">
        <v>1018</v>
      </c>
      <c r="AX384" t="s">
        <v>223</v>
      </c>
      <c r="BA384" s="57">
        <v>46248.333333333336</v>
      </c>
      <c r="BB384" t="s">
        <v>9103</v>
      </c>
      <c r="BF384" s="6" t="e">
        <f t="shared" si="15"/>
        <v>#NUM!</v>
      </c>
      <c r="BG384" t="e">
        <f t="shared" si="16"/>
        <v>#NUM!</v>
      </c>
      <c r="BH384" t="e">
        <f t="shared" si="17"/>
        <v>#NUM!</v>
      </c>
      <c r="BI384" t="e">
        <f>VLOOKUP(H384,Sheet2!$A$1:$B$270,2,FALSE)</f>
        <v>#N/A</v>
      </c>
    </row>
    <row r="385" spans="1:61">
      <c r="A385">
        <v>384</v>
      </c>
      <c r="B385">
        <v>1002515222</v>
      </c>
      <c r="C385">
        <v>3</v>
      </c>
      <c r="D385" t="s">
        <v>42</v>
      </c>
      <c r="E385">
        <v>5</v>
      </c>
      <c r="F385" t="s">
        <v>233</v>
      </c>
      <c r="G385" t="s">
        <v>105</v>
      </c>
      <c r="H385" t="s">
        <v>269</v>
      </c>
      <c r="I385" t="s">
        <v>213</v>
      </c>
      <c r="J385" t="s">
        <v>214</v>
      </c>
      <c r="K385" t="s">
        <v>149</v>
      </c>
      <c r="M385" t="s">
        <v>76</v>
      </c>
      <c r="N385" t="s">
        <v>216</v>
      </c>
      <c r="O385" s="57">
        <v>46241.676192129627</v>
      </c>
      <c r="P385" s="57">
        <v>46242.5391087963</v>
      </c>
      <c r="Q385">
        <v>69361038</v>
      </c>
      <c r="S385">
        <v>152321202953</v>
      </c>
      <c r="T385" t="s">
        <v>5384</v>
      </c>
      <c r="U385" t="s">
        <v>5385</v>
      </c>
      <c r="V385" t="s">
        <v>5386</v>
      </c>
      <c r="Z385">
        <v>112.6204302</v>
      </c>
      <c r="AA385">
        <v>-7.5464181000000004</v>
      </c>
      <c r="AB385" t="s">
        <v>5387</v>
      </c>
      <c r="AC385" t="s">
        <v>230</v>
      </c>
      <c r="AL385" t="s">
        <v>218</v>
      </c>
      <c r="AM385" t="s">
        <v>5388</v>
      </c>
      <c r="AN385" t="s">
        <v>6</v>
      </c>
      <c r="AO385" s="57">
        <v>46211.684444444443</v>
      </c>
      <c r="AP385" s="57">
        <v>46242.625</v>
      </c>
      <c r="AR385" t="s">
        <v>219</v>
      </c>
      <c r="AS385" t="s">
        <v>269</v>
      </c>
      <c r="AT385" t="s">
        <v>231</v>
      </c>
      <c r="AU385">
        <v>20260808</v>
      </c>
      <c r="AV385" t="s">
        <v>222</v>
      </c>
      <c r="AW385" t="s">
        <v>561</v>
      </c>
      <c r="AX385" t="s">
        <v>223</v>
      </c>
      <c r="BA385" s="57">
        <v>46242.625</v>
      </c>
      <c r="BB385" t="s">
        <v>5388</v>
      </c>
      <c r="BC385">
        <v>2026</v>
      </c>
      <c r="BD385">
        <v>8</v>
      </c>
      <c r="BE385">
        <v>8</v>
      </c>
      <c r="BF385" s="6">
        <f t="shared" si="15"/>
        <v>46242</v>
      </c>
      <c r="BG385">
        <f t="shared" si="16"/>
        <v>-0.625</v>
      </c>
      <c r="BH385" t="str">
        <f t="shared" si="17"/>
        <v>COMPLY</v>
      </c>
      <c r="BI385" t="str">
        <f>VLOOKUP(H385,Sheet2!$A$1:$B$270,2,FALSE)</f>
        <v>MOJOKERTO</v>
      </c>
    </row>
    <row r="386" spans="1:61">
      <c r="A386">
        <v>385</v>
      </c>
      <c r="B386">
        <v>1002516224</v>
      </c>
      <c r="C386">
        <v>3</v>
      </c>
      <c r="D386" t="s">
        <v>59</v>
      </c>
      <c r="E386">
        <v>4</v>
      </c>
      <c r="F386" t="s">
        <v>567</v>
      </c>
      <c r="G386" t="s">
        <v>609</v>
      </c>
      <c r="H386" t="s">
        <v>936</v>
      </c>
      <c r="I386" t="s">
        <v>213</v>
      </c>
      <c r="J386" t="s">
        <v>214</v>
      </c>
      <c r="K386" t="s">
        <v>149</v>
      </c>
      <c r="L386" t="s">
        <v>215</v>
      </c>
      <c r="M386" t="s">
        <v>575</v>
      </c>
      <c r="N386" t="s">
        <v>216</v>
      </c>
      <c r="O386" s="57">
        <v>46242.793020833335</v>
      </c>
      <c r="P386" s="57">
        <v>46244.587696759256</v>
      </c>
      <c r="Q386">
        <v>69361666</v>
      </c>
      <c r="S386">
        <v>146113146987</v>
      </c>
      <c r="T386" t="s">
        <v>4705</v>
      </c>
      <c r="U386" t="s">
        <v>5391</v>
      </c>
      <c r="V386" t="s">
        <v>5392</v>
      </c>
      <c r="Z386">
        <v>110.3435415</v>
      </c>
      <c r="AA386">
        <v>-7.7463616000000002</v>
      </c>
      <c r="AB386" t="s">
        <v>5393</v>
      </c>
      <c r="AC386" t="s">
        <v>237</v>
      </c>
      <c r="AL386" t="s">
        <v>218</v>
      </c>
      <c r="AM386" t="s">
        <v>4748</v>
      </c>
      <c r="AN386" t="s">
        <v>6</v>
      </c>
      <c r="AO386" s="57">
        <v>46242.798530092594</v>
      </c>
      <c r="AP386" s="57">
        <v>46244.541666666664</v>
      </c>
      <c r="AR386" t="s">
        <v>14</v>
      </c>
      <c r="AS386" t="s">
        <v>936</v>
      </c>
      <c r="AT386" t="s">
        <v>231</v>
      </c>
      <c r="AV386" t="s">
        <v>6581</v>
      </c>
      <c r="AW386" t="s">
        <v>1015</v>
      </c>
      <c r="AX386" t="s">
        <v>223</v>
      </c>
      <c r="BA386" s="57">
        <v>46244.541666666664</v>
      </c>
      <c r="BB386" t="s">
        <v>4748</v>
      </c>
      <c r="BF386" s="6" t="e">
        <f t="shared" si="15"/>
        <v>#NUM!</v>
      </c>
      <c r="BG386" t="e">
        <f t="shared" si="16"/>
        <v>#NUM!</v>
      </c>
      <c r="BH386" t="e">
        <f t="shared" si="17"/>
        <v>#NUM!</v>
      </c>
      <c r="BI386" t="e">
        <f>VLOOKUP(H386,Sheet2!$A$1:$B$270,2,FALSE)</f>
        <v>#N/A</v>
      </c>
    </row>
    <row r="387" spans="1:61">
      <c r="A387">
        <v>386</v>
      </c>
      <c r="B387">
        <v>1002510374</v>
      </c>
      <c r="C387">
        <v>3</v>
      </c>
      <c r="D387" t="s">
        <v>51</v>
      </c>
      <c r="E387">
        <v>4</v>
      </c>
      <c r="F387" t="s">
        <v>235</v>
      </c>
      <c r="G387" t="s">
        <v>584</v>
      </c>
      <c r="H387" t="s">
        <v>990</v>
      </c>
      <c r="I387" t="s">
        <v>213</v>
      </c>
      <c r="J387" t="s">
        <v>214</v>
      </c>
      <c r="K387" t="s">
        <v>149</v>
      </c>
      <c r="L387" t="s">
        <v>215</v>
      </c>
      <c r="M387" t="s">
        <v>76</v>
      </c>
      <c r="N387" t="s">
        <v>216</v>
      </c>
      <c r="O387" s="57">
        <v>46239.513842592591</v>
      </c>
      <c r="P387" s="57">
        <v>46240.354803240742</v>
      </c>
      <c r="Q387">
        <v>69359063</v>
      </c>
      <c r="S387">
        <v>146514602597</v>
      </c>
      <c r="T387" t="s">
        <v>2947</v>
      </c>
      <c r="U387" t="s">
        <v>2123</v>
      </c>
      <c r="V387" t="s">
        <v>2948</v>
      </c>
      <c r="Z387">
        <v>110.82170696100501</v>
      </c>
      <c r="AA387">
        <v>-7.5711563911037798</v>
      </c>
      <c r="AB387" t="s">
        <v>2949</v>
      </c>
      <c r="AC387" t="s">
        <v>237</v>
      </c>
      <c r="AL387" t="s">
        <v>218</v>
      </c>
      <c r="AM387" t="s">
        <v>1321</v>
      </c>
      <c r="AN387" t="s">
        <v>6</v>
      </c>
      <c r="AO387" s="57">
        <v>46150.528032407405</v>
      </c>
      <c r="AP387" s="57">
        <v>46240.541666666664</v>
      </c>
      <c r="AR387" t="s">
        <v>219</v>
      </c>
      <c r="AS387" t="s">
        <v>990</v>
      </c>
      <c r="AT387" t="s">
        <v>231</v>
      </c>
      <c r="AU387">
        <v>20260806</v>
      </c>
      <c r="AV387" t="s">
        <v>222</v>
      </c>
      <c r="AW387" t="s">
        <v>1023</v>
      </c>
      <c r="AX387" t="s">
        <v>223</v>
      </c>
      <c r="BA387" s="57">
        <v>46240.541666666664</v>
      </c>
      <c r="BB387" t="s">
        <v>1321</v>
      </c>
      <c r="BC387">
        <v>2026</v>
      </c>
      <c r="BD387">
        <v>8</v>
      </c>
      <c r="BE387">
        <v>6</v>
      </c>
      <c r="BF387" s="6">
        <f t="shared" ref="BF387:BF450" si="18">DATE(BC387,BD387,BE387)</f>
        <v>46240</v>
      </c>
      <c r="BG387">
        <f t="shared" ref="BG387:BG450" si="19">BF387-BA387</f>
        <v>-0.54166666666424135</v>
      </c>
      <c r="BH387" t="str">
        <f t="shared" ref="BH387:BH450" si="20">IF(BG387=1,"COMPLY",IF(BG387&lt;1,"COMPLY","NOT COMPLY"))</f>
        <v>COMPLY</v>
      </c>
      <c r="BI387" t="e">
        <f>VLOOKUP(H387,Sheet2!$A$1:$B$270,2,FALSE)</f>
        <v>#N/A</v>
      </c>
    </row>
    <row r="388" spans="1:61">
      <c r="A388">
        <v>387</v>
      </c>
      <c r="B388">
        <v>1002509555</v>
      </c>
      <c r="C388">
        <v>3</v>
      </c>
      <c r="D388" t="s">
        <v>55</v>
      </c>
      <c r="E388">
        <v>5</v>
      </c>
      <c r="F388" t="s">
        <v>265</v>
      </c>
      <c r="G388" t="s">
        <v>123</v>
      </c>
      <c r="H388" t="s">
        <v>271</v>
      </c>
      <c r="I388" t="s">
        <v>213</v>
      </c>
      <c r="J388" t="s">
        <v>214</v>
      </c>
      <c r="K388" t="s">
        <v>149</v>
      </c>
      <c r="M388" t="s">
        <v>76</v>
      </c>
      <c r="N388" t="s">
        <v>216</v>
      </c>
      <c r="O388" s="57">
        <v>46239.351307870369</v>
      </c>
      <c r="P388" s="57">
        <v>46240.533229166664</v>
      </c>
      <c r="Q388">
        <v>69358750</v>
      </c>
      <c r="S388">
        <v>152407282008</v>
      </c>
      <c r="T388" t="s">
        <v>2950</v>
      </c>
      <c r="U388" t="s">
        <v>2951</v>
      </c>
      <c r="V388" t="s">
        <v>2952</v>
      </c>
      <c r="Z388">
        <v>112.77345822408201</v>
      </c>
      <c r="AA388">
        <v>-7.2354468388187803</v>
      </c>
      <c r="AB388" t="s">
        <v>2953</v>
      </c>
      <c r="AC388" t="s">
        <v>230</v>
      </c>
      <c r="AL388" t="s">
        <v>218</v>
      </c>
      <c r="AM388" t="s">
        <v>2954</v>
      </c>
      <c r="AN388" t="s">
        <v>6</v>
      </c>
      <c r="AO388" s="57">
        <v>46150.360949074071</v>
      </c>
      <c r="AP388" s="57">
        <v>46243.333333333336</v>
      </c>
      <c r="AR388" t="s">
        <v>219</v>
      </c>
      <c r="AS388" t="s">
        <v>271</v>
      </c>
      <c r="AT388" t="s">
        <v>231</v>
      </c>
      <c r="AU388">
        <v>20260806</v>
      </c>
      <c r="AV388" t="s">
        <v>222</v>
      </c>
      <c r="AW388" t="s">
        <v>561</v>
      </c>
      <c r="AX388" t="s">
        <v>223</v>
      </c>
      <c r="BA388" s="57">
        <v>46243.333333333336</v>
      </c>
      <c r="BB388" t="s">
        <v>2954</v>
      </c>
      <c r="BC388">
        <v>2026</v>
      </c>
      <c r="BD388">
        <v>8</v>
      </c>
      <c r="BE388">
        <v>6</v>
      </c>
      <c r="BF388" s="6">
        <f t="shared" si="18"/>
        <v>46240</v>
      </c>
      <c r="BG388">
        <f t="shared" si="19"/>
        <v>-3.3333333333357587</v>
      </c>
      <c r="BH388" t="str">
        <f t="shared" si="20"/>
        <v>COMPLY</v>
      </c>
      <c r="BI388" t="str">
        <f>VLOOKUP(H388,Sheet2!$A$1:$B$270,2,FALSE)</f>
        <v>SURABAYA UTARA</v>
      </c>
    </row>
    <row r="389" spans="1:61">
      <c r="A389">
        <v>388</v>
      </c>
      <c r="B389">
        <v>1002509194</v>
      </c>
      <c r="C389">
        <v>3</v>
      </c>
      <c r="D389" t="s">
        <v>45</v>
      </c>
      <c r="E389">
        <v>5</v>
      </c>
      <c r="F389" t="s">
        <v>211</v>
      </c>
      <c r="G389" t="s">
        <v>118</v>
      </c>
      <c r="H389" t="s">
        <v>488</v>
      </c>
      <c r="I389" t="s">
        <v>213</v>
      </c>
      <c r="J389" t="s">
        <v>214</v>
      </c>
      <c r="K389" t="s">
        <v>149</v>
      </c>
      <c r="M389" t="s">
        <v>76</v>
      </c>
      <c r="N389" t="s">
        <v>216</v>
      </c>
      <c r="O389" s="57">
        <v>46238.689953703702</v>
      </c>
      <c r="P389" s="57">
        <v>46238.790995370371</v>
      </c>
      <c r="Q389">
        <v>69356663</v>
      </c>
      <c r="S389">
        <v>172607203814</v>
      </c>
      <c r="T389" t="s">
        <v>1739</v>
      </c>
      <c r="U389" t="s">
        <v>2967</v>
      </c>
      <c r="V389" t="s">
        <v>2968</v>
      </c>
      <c r="Z389">
        <v>116.920849594709</v>
      </c>
      <c r="AA389">
        <v>-8.5259244354260098</v>
      </c>
      <c r="AB389" t="s">
        <v>1742</v>
      </c>
      <c r="AC389" t="s">
        <v>217</v>
      </c>
      <c r="AL389" t="s">
        <v>218</v>
      </c>
      <c r="AM389" t="s">
        <v>2446</v>
      </c>
      <c r="AN389" t="s">
        <v>6</v>
      </c>
      <c r="AO389" s="57">
        <v>46120.694421296299</v>
      </c>
      <c r="AR389" t="s">
        <v>219</v>
      </c>
      <c r="AS389" t="s">
        <v>488</v>
      </c>
      <c r="AT389" t="s">
        <v>231</v>
      </c>
      <c r="AU389">
        <v>20260804</v>
      </c>
      <c r="AV389" t="s">
        <v>222</v>
      </c>
      <c r="AW389" t="s">
        <v>915</v>
      </c>
      <c r="AX389" t="s">
        <v>223</v>
      </c>
      <c r="BA389" s="57">
        <v>46238.291666666664</v>
      </c>
      <c r="BB389" t="s">
        <v>2446</v>
      </c>
      <c r="BC389">
        <v>2026</v>
      </c>
      <c r="BD389">
        <v>8</v>
      </c>
      <c r="BE389">
        <v>4</v>
      </c>
      <c r="BF389" s="6">
        <f t="shared" si="18"/>
        <v>46238</v>
      </c>
      <c r="BG389">
        <f t="shared" si="19"/>
        <v>-0.29166666666424135</v>
      </c>
      <c r="BH389" t="str">
        <f t="shared" si="20"/>
        <v>COMPLY</v>
      </c>
      <c r="BI389" t="str">
        <f>VLOOKUP(H389,Sheet2!$A$1:$B$270,2,FALSE)</f>
        <v>SUMBAWA</v>
      </c>
    </row>
    <row r="390" spans="1:61">
      <c r="A390">
        <v>389</v>
      </c>
      <c r="B390">
        <v>1002515298</v>
      </c>
      <c r="C390">
        <v>3</v>
      </c>
      <c r="D390" t="s">
        <v>55</v>
      </c>
      <c r="E390">
        <v>5</v>
      </c>
      <c r="F390" t="s">
        <v>265</v>
      </c>
      <c r="G390" t="s">
        <v>122</v>
      </c>
      <c r="H390" t="s">
        <v>484</v>
      </c>
      <c r="I390" t="s">
        <v>213</v>
      </c>
      <c r="J390" t="s">
        <v>214</v>
      </c>
      <c r="K390" t="s">
        <v>149</v>
      </c>
      <c r="L390" t="s">
        <v>215</v>
      </c>
      <c r="M390" t="s">
        <v>277</v>
      </c>
      <c r="N390" t="s">
        <v>216</v>
      </c>
      <c r="O390" s="57">
        <v>46241.688842592594</v>
      </c>
      <c r="P390" s="57">
        <v>46246.675775462965</v>
      </c>
      <c r="Q390">
        <v>69361050</v>
      </c>
      <c r="S390">
        <v>152453209231</v>
      </c>
      <c r="T390" t="s">
        <v>5404</v>
      </c>
      <c r="U390" t="s">
        <v>5405</v>
      </c>
      <c r="V390" t="s">
        <v>5406</v>
      </c>
      <c r="Z390">
        <v>112.649615295231</v>
      </c>
      <c r="AA390">
        <v>-5.8493093761694501</v>
      </c>
      <c r="AB390" t="s">
        <v>5407</v>
      </c>
      <c r="AC390" t="s">
        <v>217</v>
      </c>
      <c r="AL390" t="s">
        <v>218</v>
      </c>
      <c r="AM390" t="s">
        <v>5408</v>
      </c>
      <c r="AN390" t="s">
        <v>6</v>
      </c>
      <c r="AO390" s="57">
        <v>46211.69458333333</v>
      </c>
      <c r="AP390" s="57">
        <v>46242.541666666664</v>
      </c>
      <c r="AQ390" t="s">
        <v>248</v>
      </c>
      <c r="AR390" t="s">
        <v>278</v>
      </c>
      <c r="AS390" t="s">
        <v>484</v>
      </c>
      <c r="AT390" t="s">
        <v>231</v>
      </c>
      <c r="AV390" t="s">
        <v>8149</v>
      </c>
      <c r="AW390" t="s">
        <v>1014</v>
      </c>
      <c r="AX390" t="s">
        <v>223</v>
      </c>
      <c r="BA390" s="57">
        <v>46242.541666666664</v>
      </c>
      <c r="BB390" t="s">
        <v>5408</v>
      </c>
      <c r="BF390" s="6" t="e">
        <f t="shared" si="18"/>
        <v>#NUM!</v>
      </c>
      <c r="BG390" t="e">
        <f t="shared" si="19"/>
        <v>#NUM!</v>
      </c>
      <c r="BH390" t="e">
        <f t="shared" si="20"/>
        <v>#NUM!</v>
      </c>
      <c r="BI390" t="str">
        <f>VLOOKUP(H390,Sheet2!$A$1:$B$270,2,FALSE)</f>
        <v>GRESIK</v>
      </c>
    </row>
    <row r="391" spans="1:61">
      <c r="A391">
        <v>390</v>
      </c>
      <c r="B391">
        <v>1002515879</v>
      </c>
      <c r="C391">
        <v>3</v>
      </c>
      <c r="D391" t="s">
        <v>59</v>
      </c>
      <c r="E391">
        <v>4</v>
      </c>
      <c r="F391" t="s">
        <v>224</v>
      </c>
      <c r="G391" t="s">
        <v>224</v>
      </c>
      <c r="H391" t="s">
        <v>911</v>
      </c>
      <c r="I391" t="s">
        <v>213</v>
      </c>
      <c r="J391" t="s">
        <v>214</v>
      </c>
      <c r="K391" t="s">
        <v>149</v>
      </c>
      <c r="L391" t="s">
        <v>215</v>
      </c>
      <c r="M391" t="s">
        <v>575</v>
      </c>
      <c r="N391" t="s">
        <v>216</v>
      </c>
      <c r="O391" s="57">
        <v>46242.520787037036</v>
      </c>
      <c r="P391" s="57">
        <v>46244.699131944442</v>
      </c>
      <c r="Q391">
        <v>69361427</v>
      </c>
      <c r="S391">
        <v>146303609754</v>
      </c>
      <c r="T391" t="s">
        <v>5413</v>
      </c>
      <c r="U391" t="s">
        <v>5414</v>
      </c>
      <c r="V391" t="s">
        <v>5415</v>
      </c>
      <c r="Z391">
        <v>109.18206600000001</v>
      </c>
      <c r="AA391">
        <v>-7.4170800000000003</v>
      </c>
      <c r="AB391" t="s">
        <v>5416</v>
      </c>
      <c r="AC391" t="s">
        <v>237</v>
      </c>
      <c r="AL391" t="s">
        <v>218</v>
      </c>
      <c r="AM391" t="s">
        <v>5417</v>
      </c>
      <c r="AN391" t="s">
        <v>6</v>
      </c>
      <c r="AO391" s="57">
        <v>46242.527673611112</v>
      </c>
      <c r="AP391" s="57">
        <v>46243.541666666664</v>
      </c>
      <c r="AQ391" t="s">
        <v>564</v>
      </c>
      <c r="AR391" t="s">
        <v>14</v>
      </c>
      <c r="AS391" t="s">
        <v>911</v>
      </c>
      <c r="AT391" t="s">
        <v>231</v>
      </c>
      <c r="AV391" t="s">
        <v>6598</v>
      </c>
      <c r="AW391" t="s">
        <v>1020</v>
      </c>
      <c r="AX391" t="s">
        <v>223</v>
      </c>
      <c r="BA391" s="57">
        <v>46243.541666666664</v>
      </c>
      <c r="BB391" t="s">
        <v>5417</v>
      </c>
      <c r="BF391" s="6" t="e">
        <f t="shared" si="18"/>
        <v>#NUM!</v>
      </c>
      <c r="BG391" t="e">
        <f t="shared" si="19"/>
        <v>#NUM!</v>
      </c>
      <c r="BH391" t="e">
        <f t="shared" si="20"/>
        <v>#NUM!</v>
      </c>
      <c r="BI391" t="e">
        <f>VLOOKUP(H391,Sheet2!$A$1:$B$270,2,FALSE)</f>
        <v>#N/A</v>
      </c>
    </row>
    <row r="392" spans="1:61">
      <c r="A392">
        <v>391</v>
      </c>
      <c r="B392">
        <v>1002516194</v>
      </c>
      <c r="C392">
        <v>3</v>
      </c>
      <c r="D392" t="s">
        <v>38</v>
      </c>
      <c r="E392">
        <v>5</v>
      </c>
      <c r="F392" t="s">
        <v>92</v>
      </c>
      <c r="G392" t="s">
        <v>92</v>
      </c>
      <c r="H392" t="s">
        <v>308</v>
      </c>
      <c r="I392" t="s">
        <v>213</v>
      </c>
      <c r="J392" t="s">
        <v>214</v>
      </c>
      <c r="K392" t="s">
        <v>149</v>
      </c>
      <c r="L392" t="s">
        <v>215</v>
      </c>
      <c r="M392" t="s">
        <v>575</v>
      </c>
      <c r="N392" t="s">
        <v>216</v>
      </c>
      <c r="O392" s="57">
        <v>46242.7346875</v>
      </c>
      <c r="P392" s="57">
        <v>46245.355891203704</v>
      </c>
      <c r="Q392">
        <v>69361634</v>
      </c>
      <c r="S392">
        <v>152601214985</v>
      </c>
      <c r="T392" t="s">
        <v>5418</v>
      </c>
      <c r="U392" t="s">
        <v>5171</v>
      </c>
      <c r="V392" t="s">
        <v>5419</v>
      </c>
      <c r="Z392">
        <v>111.53434900000001</v>
      </c>
      <c r="AA392">
        <v>-7.6062919999999998</v>
      </c>
      <c r="AB392" t="s">
        <v>5420</v>
      </c>
      <c r="AC392" t="s">
        <v>237</v>
      </c>
      <c r="AL392" t="s">
        <v>218</v>
      </c>
      <c r="AM392" t="s">
        <v>5421</v>
      </c>
      <c r="AN392" t="s">
        <v>6</v>
      </c>
      <c r="AO392" s="57">
        <v>46242.735937500001</v>
      </c>
      <c r="AP392" s="57">
        <v>46243.625</v>
      </c>
      <c r="AQ392" t="s">
        <v>248</v>
      </c>
      <c r="AR392" t="s">
        <v>14</v>
      </c>
      <c r="AS392" t="s">
        <v>308</v>
      </c>
      <c r="AT392" t="s">
        <v>231</v>
      </c>
      <c r="AV392" t="s">
        <v>7269</v>
      </c>
      <c r="AW392" t="s">
        <v>1010</v>
      </c>
      <c r="AX392" t="s">
        <v>223</v>
      </c>
      <c r="BA392" s="57">
        <v>46243.625</v>
      </c>
      <c r="BB392" t="s">
        <v>5421</v>
      </c>
      <c r="BF392" s="6" t="e">
        <f t="shared" si="18"/>
        <v>#NUM!</v>
      </c>
      <c r="BG392" t="e">
        <f t="shared" si="19"/>
        <v>#NUM!</v>
      </c>
      <c r="BH392" t="e">
        <f t="shared" si="20"/>
        <v>#NUM!</v>
      </c>
      <c r="BI392" t="str">
        <f>VLOOKUP(H392,Sheet2!$A$1:$B$270,2,FALSE)</f>
        <v>MADIUN</v>
      </c>
    </row>
    <row r="393" spans="1:61">
      <c r="A393">
        <v>392</v>
      </c>
      <c r="B393">
        <v>1002520703</v>
      </c>
      <c r="C393">
        <v>3</v>
      </c>
      <c r="D393" t="s">
        <v>38</v>
      </c>
      <c r="E393">
        <v>5</v>
      </c>
      <c r="F393" t="s">
        <v>90</v>
      </c>
      <c r="G393" t="s">
        <v>90</v>
      </c>
      <c r="H393" t="s">
        <v>440</v>
      </c>
      <c r="I393" t="s">
        <v>213</v>
      </c>
      <c r="J393" t="s">
        <v>214</v>
      </c>
      <c r="K393" t="s">
        <v>149</v>
      </c>
      <c r="L393" t="s">
        <v>215</v>
      </c>
      <c r="M393" t="s">
        <v>76</v>
      </c>
      <c r="N393" t="s">
        <v>216</v>
      </c>
      <c r="O393" s="57">
        <v>46245.680509259262</v>
      </c>
      <c r="P393" s="57">
        <v>46246.582615740743</v>
      </c>
      <c r="Q393">
        <v>69363626</v>
      </c>
      <c r="S393">
        <v>152651207088</v>
      </c>
      <c r="T393" t="s">
        <v>7270</v>
      </c>
      <c r="U393" t="s">
        <v>7271</v>
      </c>
      <c r="V393" t="s">
        <v>7272</v>
      </c>
      <c r="Z393">
        <v>111.98196385055699</v>
      </c>
      <c r="AA393">
        <v>-7.9138701426074602</v>
      </c>
      <c r="AB393" t="s">
        <v>7273</v>
      </c>
      <c r="AC393" t="s">
        <v>217</v>
      </c>
      <c r="AL393" t="s">
        <v>218</v>
      </c>
      <c r="AM393" t="s">
        <v>7274</v>
      </c>
      <c r="AN393" t="s">
        <v>6</v>
      </c>
      <c r="AO393" s="57">
        <v>46334.694293981483</v>
      </c>
      <c r="AP393" s="57">
        <v>46246.541666666664</v>
      </c>
      <c r="AR393" t="s">
        <v>219</v>
      </c>
      <c r="AS393" t="s">
        <v>440</v>
      </c>
      <c r="AT393" t="s">
        <v>231</v>
      </c>
      <c r="AU393">
        <v>20260812</v>
      </c>
      <c r="AV393" t="s">
        <v>222</v>
      </c>
      <c r="AW393" t="s">
        <v>1010</v>
      </c>
      <c r="AX393" t="s">
        <v>223</v>
      </c>
      <c r="BA393" s="57">
        <v>46246.541666666664</v>
      </c>
      <c r="BB393" t="s">
        <v>7274</v>
      </c>
      <c r="BC393">
        <v>2026</v>
      </c>
      <c r="BD393">
        <v>8</v>
      </c>
      <c r="BE393">
        <v>12</v>
      </c>
      <c r="BF393" s="6">
        <f t="shared" si="18"/>
        <v>46246</v>
      </c>
      <c r="BG393">
        <f t="shared" si="19"/>
        <v>-0.54166666666424135</v>
      </c>
      <c r="BH393" t="str">
        <f t="shared" si="20"/>
        <v>COMPLY</v>
      </c>
      <c r="BI393" t="str">
        <f>VLOOKUP(H393,Sheet2!$A$1:$B$270,2,FALSE)</f>
        <v>KEDIRI</v>
      </c>
    </row>
    <row r="394" spans="1:61">
      <c r="A394">
        <v>393</v>
      </c>
      <c r="B394">
        <v>1002504276</v>
      </c>
      <c r="C394">
        <v>3</v>
      </c>
      <c r="D394" t="s">
        <v>42</v>
      </c>
      <c r="E394">
        <v>5</v>
      </c>
      <c r="F394" t="s">
        <v>102</v>
      </c>
      <c r="G394" t="s">
        <v>100</v>
      </c>
      <c r="H394" t="s">
        <v>282</v>
      </c>
      <c r="I394" t="s">
        <v>213</v>
      </c>
      <c r="J394" t="s">
        <v>214</v>
      </c>
      <c r="K394" t="s">
        <v>149</v>
      </c>
      <c r="L394" t="s">
        <v>215</v>
      </c>
      <c r="M394" t="s">
        <v>76</v>
      </c>
      <c r="N394" t="s">
        <v>216</v>
      </c>
      <c r="O394" s="57">
        <v>46235.389537037037</v>
      </c>
      <c r="P394" s="57">
        <v>46235.88040509259</v>
      </c>
      <c r="Q394">
        <v>69356574</v>
      </c>
      <c r="S394">
        <v>152507225419</v>
      </c>
      <c r="T394" t="s">
        <v>2982</v>
      </c>
      <c r="U394" t="s">
        <v>2983</v>
      </c>
      <c r="V394" t="s">
        <v>2984</v>
      </c>
      <c r="Z394">
        <v>113.91063182942401</v>
      </c>
      <c r="AA394">
        <v>-7.8762542365622599</v>
      </c>
      <c r="AB394" t="s">
        <v>2985</v>
      </c>
      <c r="AC394" t="s">
        <v>237</v>
      </c>
      <c r="AL394" t="s">
        <v>218</v>
      </c>
      <c r="AM394" t="s">
        <v>1625</v>
      </c>
      <c r="AN394" t="s">
        <v>6</v>
      </c>
      <c r="AO394" s="57">
        <v>46030.392546296294</v>
      </c>
      <c r="AP394" s="57">
        <v>46236.333333333336</v>
      </c>
      <c r="AR394" t="s">
        <v>219</v>
      </c>
      <c r="AS394" t="s">
        <v>282</v>
      </c>
      <c r="AT394" t="s">
        <v>231</v>
      </c>
      <c r="AU394">
        <v>20260801</v>
      </c>
      <c r="AV394" t="s">
        <v>222</v>
      </c>
      <c r="AW394" t="s">
        <v>1010</v>
      </c>
      <c r="AX394" t="s">
        <v>223</v>
      </c>
      <c r="BA394" s="57">
        <v>46236.333333333336</v>
      </c>
      <c r="BB394" t="s">
        <v>1625</v>
      </c>
      <c r="BC394">
        <v>2026</v>
      </c>
      <c r="BD394">
        <v>8</v>
      </c>
      <c r="BE394">
        <v>1</v>
      </c>
      <c r="BF394" s="6">
        <f t="shared" si="18"/>
        <v>46235</v>
      </c>
      <c r="BG394">
        <f t="shared" si="19"/>
        <v>-1.3333333333357587</v>
      </c>
      <c r="BH394" t="str">
        <f t="shared" si="20"/>
        <v>COMPLY</v>
      </c>
      <c r="BI394" t="str">
        <f>VLOOKUP(H394,Sheet2!$A$1:$B$270,2,FALSE)</f>
        <v>JEMBER</v>
      </c>
    </row>
    <row r="395" spans="1:61">
      <c r="A395">
        <v>394</v>
      </c>
      <c r="B395">
        <v>1002506691</v>
      </c>
      <c r="C395">
        <v>3</v>
      </c>
      <c r="D395" t="s">
        <v>55</v>
      </c>
      <c r="E395">
        <v>5</v>
      </c>
      <c r="F395" t="s">
        <v>265</v>
      </c>
      <c r="G395" t="s">
        <v>125</v>
      </c>
      <c r="H395" t="s">
        <v>417</v>
      </c>
      <c r="I395" t="s">
        <v>213</v>
      </c>
      <c r="J395" t="s">
        <v>214</v>
      </c>
      <c r="K395" t="s">
        <v>149</v>
      </c>
      <c r="L395" t="s">
        <v>215</v>
      </c>
      <c r="M395" t="s">
        <v>76</v>
      </c>
      <c r="N395" t="s">
        <v>216</v>
      </c>
      <c r="O395" s="57">
        <v>46238.31177083333</v>
      </c>
      <c r="P395" s="57">
        <v>46238.640335648146</v>
      </c>
      <c r="Q395">
        <v>69357860</v>
      </c>
      <c r="S395">
        <v>152448204396</v>
      </c>
      <c r="T395" t="s">
        <v>1744</v>
      </c>
      <c r="U395" t="s">
        <v>2986</v>
      </c>
      <c r="V395" t="s">
        <v>2987</v>
      </c>
      <c r="Z395">
        <v>112.334122062337</v>
      </c>
      <c r="AA395">
        <v>-6.8686590847496003</v>
      </c>
      <c r="AB395" t="s">
        <v>2988</v>
      </c>
      <c r="AC395" t="s">
        <v>237</v>
      </c>
      <c r="AL395" t="s">
        <v>218</v>
      </c>
      <c r="AM395" t="s">
        <v>2989</v>
      </c>
      <c r="AN395" t="s">
        <v>6</v>
      </c>
      <c r="AO395" s="57">
        <v>46120.319537037038</v>
      </c>
      <c r="AP395" s="57">
        <v>46239.416666666664</v>
      </c>
      <c r="AR395" t="s">
        <v>219</v>
      </c>
      <c r="AS395" t="s">
        <v>417</v>
      </c>
      <c r="AT395" t="s">
        <v>231</v>
      </c>
      <c r="AU395">
        <v>20260804</v>
      </c>
      <c r="AV395" t="s">
        <v>222</v>
      </c>
      <c r="AW395" t="s">
        <v>1010</v>
      </c>
      <c r="AX395" t="s">
        <v>223</v>
      </c>
      <c r="BA395" s="57">
        <v>46239.416666666664</v>
      </c>
      <c r="BB395" t="s">
        <v>2989</v>
      </c>
      <c r="BC395">
        <v>2026</v>
      </c>
      <c r="BD395">
        <v>8</v>
      </c>
      <c r="BE395">
        <v>4</v>
      </c>
      <c r="BF395" s="6">
        <f t="shared" si="18"/>
        <v>46238</v>
      </c>
      <c r="BG395">
        <f t="shared" si="19"/>
        <v>-1.4166666666642413</v>
      </c>
      <c r="BH395" t="str">
        <f t="shared" si="20"/>
        <v>COMPLY</v>
      </c>
      <c r="BI395" t="str">
        <f>VLOOKUP(H395,Sheet2!$A$1:$B$270,2,FALSE)</f>
        <v>GRESIK</v>
      </c>
    </row>
    <row r="396" spans="1:61">
      <c r="A396">
        <v>395</v>
      </c>
      <c r="B396">
        <v>1002525042</v>
      </c>
      <c r="C396">
        <v>3</v>
      </c>
      <c r="D396" t="s">
        <v>42</v>
      </c>
      <c r="E396">
        <v>5</v>
      </c>
      <c r="F396" t="s">
        <v>102</v>
      </c>
      <c r="G396" t="s">
        <v>99</v>
      </c>
      <c r="H396" t="s">
        <v>349</v>
      </c>
      <c r="I396" t="s">
        <v>213</v>
      </c>
      <c r="J396" t="s">
        <v>214</v>
      </c>
      <c r="K396" t="s">
        <v>149</v>
      </c>
      <c r="L396" t="s">
        <v>215</v>
      </c>
      <c r="M396" t="s">
        <v>76</v>
      </c>
      <c r="N396" t="s">
        <v>216</v>
      </c>
      <c r="O396" s="57">
        <v>46247.705509259256</v>
      </c>
      <c r="P396" s="57">
        <v>46248.716273148151</v>
      </c>
      <c r="Q396">
        <v>69365471</v>
      </c>
      <c r="S396">
        <v>152516206922</v>
      </c>
      <c r="T396" t="s">
        <v>9112</v>
      </c>
      <c r="U396" t="s">
        <v>9113</v>
      </c>
      <c r="V396" t="s">
        <v>9114</v>
      </c>
      <c r="Z396">
        <v>114.346890673041</v>
      </c>
      <c r="AA396">
        <v>-8.2967623637058594</v>
      </c>
      <c r="AB396" t="s">
        <v>9115</v>
      </c>
      <c r="AC396" t="s">
        <v>217</v>
      </c>
      <c r="AL396" t="s">
        <v>218</v>
      </c>
      <c r="AM396" t="s">
        <v>9116</v>
      </c>
      <c r="AN396" t="s">
        <v>6</v>
      </c>
      <c r="AO396" t="s">
        <v>9117</v>
      </c>
      <c r="AP396" s="57">
        <v>46248.625</v>
      </c>
      <c r="AR396" t="s">
        <v>219</v>
      </c>
      <c r="AS396" t="s">
        <v>349</v>
      </c>
      <c r="AT396" t="s">
        <v>231</v>
      </c>
      <c r="AU396">
        <v>20260814</v>
      </c>
      <c r="AV396" t="s">
        <v>222</v>
      </c>
      <c r="AW396" t="s">
        <v>1015</v>
      </c>
      <c r="AX396" t="s">
        <v>223</v>
      </c>
      <c r="BA396" s="57">
        <v>46248.625</v>
      </c>
      <c r="BB396" t="s">
        <v>9116</v>
      </c>
      <c r="BC396">
        <v>2026</v>
      </c>
      <c r="BD396">
        <v>8</v>
      </c>
      <c r="BE396">
        <v>14</v>
      </c>
      <c r="BF396" s="6">
        <f t="shared" si="18"/>
        <v>46248</v>
      </c>
      <c r="BG396">
        <f t="shared" si="19"/>
        <v>-0.625</v>
      </c>
      <c r="BH396" t="str">
        <f t="shared" si="20"/>
        <v>COMPLY</v>
      </c>
      <c r="BI396" t="str">
        <f>VLOOKUP(H396,Sheet2!$A$1:$B$270,2,FALSE)</f>
        <v>BANYUWANGI</v>
      </c>
    </row>
    <row r="397" spans="1:61">
      <c r="A397">
        <v>396</v>
      </c>
      <c r="B397">
        <v>1002528785</v>
      </c>
      <c r="C397">
        <v>3</v>
      </c>
      <c r="D397" t="s">
        <v>42</v>
      </c>
      <c r="E397">
        <v>5</v>
      </c>
      <c r="F397" t="s">
        <v>106</v>
      </c>
      <c r="G397" t="s">
        <v>107</v>
      </c>
      <c r="H397" t="s">
        <v>264</v>
      </c>
      <c r="I397" t="s">
        <v>213</v>
      </c>
      <c r="J397" t="s">
        <v>214</v>
      </c>
      <c r="K397" t="s">
        <v>149</v>
      </c>
      <c r="M397" t="s">
        <v>76</v>
      </c>
      <c r="N397" t="s">
        <v>216</v>
      </c>
      <c r="O397" s="57">
        <v>46249.726770833331</v>
      </c>
      <c r="P397" s="57">
        <v>46250.870983796296</v>
      </c>
      <c r="Q397">
        <v>69367164</v>
      </c>
      <c r="S397">
        <v>152505340844</v>
      </c>
      <c r="T397" t="s">
        <v>10797</v>
      </c>
      <c r="U397" t="s">
        <v>10798</v>
      </c>
      <c r="V397" t="s">
        <v>10799</v>
      </c>
      <c r="Z397">
        <v>113.0982048</v>
      </c>
      <c r="AA397">
        <v>-7.9607549999999998</v>
      </c>
      <c r="AB397" t="s">
        <v>10800</v>
      </c>
      <c r="AC397" t="s">
        <v>230</v>
      </c>
      <c r="AL397" t="s">
        <v>218</v>
      </c>
      <c r="AM397" t="s">
        <v>10801</v>
      </c>
      <c r="AN397" t="s">
        <v>6</v>
      </c>
      <c r="AO397" t="s">
        <v>10802</v>
      </c>
      <c r="AP397" s="57">
        <v>46251.541666666664</v>
      </c>
      <c r="AR397" t="s">
        <v>219</v>
      </c>
      <c r="AS397" t="s">
        <v>264</v>
      </c>
      <c r="AT397" t="s">
        <v>352</v>
      </c>
      <c r="AU397">
        <v>20260816</v>
      </c>
      <c r="AV397" t="s">
        <v>222</v>
      </c>
      <c r="AW397" t="s">
        <v>561</v>
      </c>
      <c r="AX397" t="s">
        <v>223</v>
      </c>
      <c r="BA397" s="57">
        <v>46251.541666666664</v>
      </c>
      <c r="BB397" t="s">
        <v>10801</v>
      </c>
      <c r="BC397">
        <v>2026</v>
      </c>
      <c r="BD397">
        <v>8</v>
      </c>
      <c r="BE397">
        <v>16</v>
      </c>
      <c r="BF397" s="6">
        <f t="shared" si="18"/>
        <v>46250</v>
      </c>
      <c r="BG397">
        <f t="shared" si="19"/>
        <v>-1.5416666666642413</v>
      </c>
      <c r="BH397" t="str">
        <f t="shared" si="20"/>
        <v>COMPLY</v>
      </c>
      <c r="BI397" t="str">
        <f>VLOOKUP(H397,Sheet2!$A$1:$B$270,2,FALSE)</f>
        <v>PROBOLINGGO</v>
      </c>
    </row>
    <row r="398" spans="1:61">
      <c r="A398">
        <v>397</v>
      </c>
      <c r="B398">
        <v>1002512055</v>
      </c>
      <c r="C398">
        <v>3</v>
      </c>
      <c r="D398" t="s">
        <v>38</v>
      </c>
      <c r="E398">
        <v>5</v>
      </c>
      <c r="F398" t="s">
        <v>250</v>
      </c>
      <c r="G398" t="s">
        <v>87</v>
      </c>
      <c r="H398" t="s">
        <v>449</v>
      </c>
      <c r="I398" t="s">
        <v>213</v>
      </c>
      <c r="J398" t="s">
        <v>214</v>
      </c>
      <c r="K398" t="s">
        <v>149</v>
      </c>
      <c r="L398" t="s">
        <v>215</v>
      </c>
      <c r="M398" t="s">
        <v>575</v>
      </c>
      <c r="N398" t="s">
        <v>216</v>
      </c>
      <c r="O398" s="57">
        <v>46240.478437500002</v>
      </c>
      <c r="P398" s="57">
        <v>46243.420335648145</v>
      </c>
      <c r="Q398">
        <v>69359823</v>
      </c>
      <c r="S398">
        <v>152710214210</v>
      </c>
      <c r="T398" t="s">
        <v>2990</v>
      </c>
      <c r="U398" t="s">
        <v>2991</v>
      </c>
      <c r="V398" t="s">
        <v>2992</v>
      </c>
      <c r="Z398">
        <v>112.74576209999999</v>
      </c>
      <c r="AA398">
        <v>-7.9447749999999999</v>
      </c>
      <c r="AB398" t="s">
        <v>2993</v>
      </c>
      <c r="AC398" t="s">
        <v>237</v>
      </c>
      <c r="AL398" t="s">
        <v>218</v>
      </c>
      <c r="AM398" t="s">
        <v>2994</v>
      </c>
      <c r="AN398" t="s">
        <v>6</v>
      </c>
      <c r="AO398" s="57">
        <v>46181.486018518517</v>
      </c>
      <c r="AP398" s="57">
        <v>46242.333333333336</v>
      </c>
      <c r="AR398" t="s">
        <v>14</v>
      </c>
      <c r="AS398" t="s">
        <v>449</v>
      </c>
      <c r="AT398" t="s">
        <v>231</v>
      </c>
      <c r="AV398" t="s">
        <v>5429</v>
      </c>
      <c r="AW398" t="s">
        <v>1015</v>
      </c>
      <c r="AX398" t="s">
        <v>223</v>
      </c>
      <c r="BA398" s="57">
        <v>46242.333333333336</v>
      </c>
      <c r="BB398" t="s">
        <v>2994</v>
      </c>
      <c r="BF398" s="6" t="e">
        <f t="shared" si="18"/>
        <v>#NUM!</v>
      </c>
      <c r="BG398" t="e">
        <f t="shared" si="19"/>
        <v>#NUM!</v>
      </c>
      <c r="BH398" t="e">
        <f t="shared" si="20"/>
        <v>#NUM!</v>
      </c>
      <c r="BI398" t="str">
        <f>VLOOKUP(H398,Sheet2!$A$1:$B$270,2,FALSE)</f>
        <v>BATU</v>
      </c>
    </row>
    <row r="399" spans="1:61">
      <c r="A399">
        <v>398</v>
      </c>
      <c r="B399">
        <v>1002517504</v>
      </c>
      <c r="C399">
        <v>3</v>
      </c>
      <c r="D399" t="s">
        <v>59</v>
      </c>
      <c r="E399">
        <v>4</v>
      </c>
      <c r="F399" t="s">
        <v>567</v>
      </c>
      <c r="G399" t="s">
        <v>609</v>
      </c>
      <c r="H399" t="s">
        <v>610</v>
      </c>
      <c r="I399" t="s">
        <v>213</v>
      </c>
      <c r="J399" t="s">
        <v>214</v>
      </c>
      <c r="K399" t="s">
        <v>149</v>
      </c>
      <c r="L399" t="s">
        <v>215</v>
      </c>
      <c r="M399" t="s">
        <v>565</v>
      </c>
      <c r="N399" t="s">
        <v>216</v>
      </c>
      <c r="O399" s="57">
        <v>46244.489502314813</v>
      </c>
      <c r="P399" s="57">
        <v>46244.489502314813</v>
      </c>
      <c r="Q399">
        <v>69360708</v>
      </c>
      <c r="T399" t="s">
        <v>5552</v>
      </c>
      <c r="V399" t="s">
        <v>5553</v>
      </c>
      <c r="Z399">
        <v>110.38863000000001</v>
      </c>
      <c r="AA399">
        <v>-7.7110519999999996</v>
      </c>
      <c r="AB399" t="s">
        <v>5554</v>
      </c>
      <c r="AC399" t="s">
        <v>237</v>
      </c>
      <c r="AL399" t="s">
        <v>218</v>
      </c>
      <c r="AM399" t="s">
        <v>5555</v>
      </c>
      <c r="AN399" t="s">
        <v>6</v>
      </c>
      <c r="AO399" s="57">
        <v>46303.496307870373</v>
      </c>
      <c r="AP399" s="57">
        <v>46243</v>
      </c>
      <c r="AR399" t="s">
        <v>566</v>
      </c>
      <c r="AS399" t="s">
        <v>610</v>
      </c>
      <c r="AT399" t="s">
        <v>231</v>
      </c>
      <c r="AV399" t="s">
        <v>6604</v>
      </c>
      <c r="AW399" t="s">
        <v>1014</v>
      </c>
      <c r="AX399" t="s">
        <v>223</v>
      </c>
      <c r="BA399" s="57">
        <v>46243.541666666664</v>
      </c>
      <c r="BB399" t="s">
        <v>5555</v>
      </c>
      <c r="BF399" s="6" t="e">
        <f t="shared" si="18"/>
        <v>#NUM!</v>
      </c>
      <c r="BG399" t="e">
        <f t="shared" si="19"/>
        <v>#NUM!</v>
      </c>
      <c r="BH399" t="e">
        <f t="shared" si="20"/>
        <v>#NUM!</v>
      </c>
      <c r="BI399" t="e">
        <f>VLOOKUP(H399,Sheet2!$A$1:$B$270,2,FALSE)</f>
        <v>#N/A</v>
      </c>
    </row>
    <row r="400" spans="1:61">
      <c r="A400">
        <v>399</v>
      </c>
      <c r="B400">
        <v>1002514500</v>
      </c>
      <c r="C400">
        <v>3</v>
      </c>
      <c r="D400" t="s">
        <v>49</v>
      </c>
      <c r="E400">
        <v>4</v>
      </c>
      <c r="F400" t="s">
        <v>246</v>
      </c>
      <c r="G400" t="s">
        <v>247</v>
      </c>
      <c r="H400" t="s">
        <v>615</v>
      </c>
      <c r="I400" t="s">
        <v>213</v>
      </c>
      <c r="J400" t="s">
        <v>214</v>
      </c>
      <c r="K400" t="s">
        <v>149</v>
      </c>
      <c r="L400" t="s">
        <v>215</v>
      </c>
      <c r="M400" t="s">
        <v>575</v>
      </c>
      <c r="N400" t="s">
        <v>216</v>
      </c>
      <c r="O400" s="57">
        <v>46241.5312037037</v>
      </c>
      <c r="P400" s="57">
        <v>46244.475069444445</v>
      </c>
      <c r="Q400">
        <v>69360718</v>
      </c>
      <c r="S400">
        <v>141420144958</v>
      </c>
      <c r="T400" t="s">
        <v>5435</v>
      </c>
      <c r="U400" t="s">
        <v>5436</v>
      </c>
      <c r="V400" t="s">
        <v>5437</v>
      </c>
      <c r="Z400">
        <v>110.33028899999999</v>
      </c>
      <c r="AA400">
        <v>-7.0002589999999998</v>
      </c>
      <c r="AB400" t="s">
        <v>5438</v>
      </c>
      <c r="AC400" t="s">
        <v>237</v>
      </c>
      <c r="AL400" t="s">
        <v>218</v>
      </c>
      <c r="AM400" t="s">
        <v>5439</v>
      </c>
      <c r="AN400" t="s">
        <v>6</v>
      </c>
      <c r="AO400" s="57">
        <v>46211.538344907407</v>
      </c>
      <c r="AP400" s="57">
        <v>46244.333333333336</v>
      </c>
      <c r="AQ400" t="s">
        <v>248</v>
      </c>
      <c r="AR400" t="s">
        <v>14</v>
      </c>
      <c r="AS400" t="s">
        <v>615</v>
      </c>
      <c r="AT400" t="s">
        <v>231</v>
      </c>
      <c r="AV400" t="s">
        <v>6605</v>
      </c>
      <c r="AW400" t="s">
        <v>1012</v>
      </c>
      <c r="AX400" t="s">
        <v>223</v>
      </c>
      <c r="BA400" s="57">
        <v>46244.333333333336</v>
      </c>
      <c r="BB400" t="s">
        <v>5439</v>
      </c>
      <c r="BF400" s="6" t="e">
        <f t="shared" si="18"/>
        <v>#NUM!</v>
      </c>
      <c r="BG400" t="e">
        <f t="shared" si="19"/>
        <v>#NUM!</v>
      </c>
      <c r="BH400" t="e">
        <f t="shared" si="20"/>
        <v>#NUM!</v>
      </c>
      <c r="BI400" t="e">
        <f>VLOOKUP(H400,Sheet2!$A$1:$B$270,2,FALSE)</f>
        <v>#N/A</v>
      </c>
    </row>
    <row r="401" spans="1:61">
      <c r="A401">
        <v>400</v>
      </c>
      <c r="B401">
        <v>1002506214</v>
      </c>
      <c r="C401">
        <v>3</v>
      </c>
      <c r="D401" t="s">
        <v>59</v>
      </c>
      <c r="E401">
        <v>4</v>
      </c>
      <c r="F401" t="s">
        <v>243</v>
      </c>
      <c r="G401" t="s">
        <v>896</v>
      </c>
      <c r="H401" t="s">
        <v>897</v>
      </c>
      <c r="I401" t="s">
        <v>213</v>
      </c>
      <c r="J401" t="s">
        <v>214</v>
      </c>
      <c r="K401" t="s">
        <v>149</v>
      </c>
      <c r="L401" t="s">
        <v>215</v>
      </c>
      <c r="M401" t="s">
        <v>76</v>
      </c>
      <c r="N401" t="s">
        <v>216</v>
      </c>
      <c r="O401" s="57">
        <v>46237.5937037037</v>
      </c>
      <c r="P401" s="57">
        <v>46238.589479166665</v>
      </c>
      <c r="Q401">
        <v>69357614</v>
      </c>
      <c r="S401">
        <v>142164113595</v>
      </c>
      <c r="T401" t="s">
        <v>2995</v>
      </c>
      <c r="U401" t="s">
        <v>2996</v>
      </c>
      <c r="V401" t="s">
        <v>2997</v>
      </c>
      <c r="Z401">
        <v>110.1978939</v>
      </c>
      <c r="AA401">
        <v>-7.5992761</v>
      </c>
      <c r="AB401" t="s">
        <v>2998</v>
      </c>
      <c r="AC401" t="s">
        <v>237</v>
      </c>
      <c r="AL401" t="s">
        <v>218</v>
      </c>
      <c r="AM401" t="s">
        <v>2999</v>
      </c>
      <c r="AN401" t="s">
        <v>6</v>
      </c>
      <c r="AO401" s="57">
        <v>46089.611215277779</v>
      </c>
      <c r="AP401" s="57">
        <v>46239.375</v>
      </c>
      <c r="AR401" t="s">
        <v>219</v>
      </c>
      <c r="AS401" t="s">
        <v>897</v>
      </c>
      <c r="AT401" t="s">
        <v>231</v>
      </c>
      <c r="AU401">
        <v>20260804</v>
      </c>
      <c r="AV401" t="s">
        <v>222</v>
      </c>
      <c r="AW401" t="s">
        <v>1027</v>
      </c>
      <c r="AX401" t="s">
        <v>223</v>
      </c>
      <c r="BA401" s="57">
        <v>46239.375</v>
      </c>
      <c r="BB401" t="s">
        <v>2999</v>
      </c>
      <c r="BC401">
        <v>2026</v>
      </c>
      <c r="BD401">
        <v>8</v>
      </c>
      <c r="BE401">
        <v>4</v>
      </c>
      <c r="BF401" s="6">
        <f t="shared" si="18"/>
        <v>46238</v>
      </c>
      <c r="BG401">
        <f t="shared" si="19"/>
        <v>-1.375</v>
      </c>
      <c r="BH401" t="str">
        <f t="shared" si="20"/>
        <v>COMPLY</v>
      </c>
      <c r="BI401" t="e">
        <f>VLOOKUP(H401,Sheet2!$A$1:$B$270,2,FALSE)</f>
        <v>#N/A</v>
      </c>
    </row>
    <row r="402" spans="1:61">
      <c r="A402">
        <v>401</v>
      </c>
      <c r="B402">
        <v>1002519753</v>
      </c>
      <c r="C402">
        <v>3</v>
      </c>
      <c r="D402" t="s">
        <v>45</v>
      </c>
      <c r="E402">
        <v>5</v>
      </c>
      <c r="F402" t="s">
        <v>211</v>
      </c>
      <c r="G402" t="s">
        <v>112</v>
      </c>
      <c r="H402" t="s">
        <v>244</v>
      </c>
      <c r="I402" t="s">
        <v>213</v>
      </c>
      <c r="J402" t="s">
        <v>214</v>
      </c>
      <c r="K402" t="s">
        <v>149</v>
      </c>
      <c r="L402" t="s">
        <v>215</v>
      </c>
      <c r="M402" t="s">
        <v>76</v>
      </c>
      <c r="N402" t="s">
        <v>216</v>
      </c>
      <c r="O402" s="57">
        <v>46245.5312037037</v>
      </c>
      <c r="P402" s="57">
        <v>46246.602442129632</v>
      </c>
      <c r="Q402">
        <v>69363272</v>
      </c>
      <c r="S402">
        <v>172605804131</v>
      </c>
      <c r="T402" t="s">
        <v>7281</v>
      </c>
      <c r="U402" t="s">
        <v>7282</v>
      </c>
      <c r="V402" t="s">
        <v>7283</v>
      </c>
      <c r="Z402">
        <v>116.149739</v>
      </c>
      <c r="AA402">
        <v>-8.563625</v>
      </c>
      <c r="AB402" t="s">
        <v>7284</v>
      </c>
      <c r="AC402" t="s">
        <v>237</v>
      </c>
      <c r="AL402" t="s">
        <v>218</v>
      </c>
      <c r="AM402" t="s">
        <v>7285</v>
      </c>
      <c r="AN402" t="s">
        <v>6</v>
      </c>
      <c r="AO402" s="57">
        <v>46334.53802083333</v>
      </c>
      <c r="AP402" s="57">
        <v>46246.541666666664</v>
      </c>
      <c r="AR402" t="s">
        <v>219</v>
      </c>
      <c r="AS402" t="s">
        <v>244</v>
      </c>
      <c r="AT402" t="s">
        <v>231</v>
      </c>
      <c r="AU402">
        <v>20260812</v>
      </c>
      <c r="AV402" t="s">
        <v>222</v>
      </c>
      <c r="AW402" t="s">
        <v>1010</v>
      </c>
      <c r="AX402" t="s">
        <v>223</v>
      </c>
      <c r="BA402" s="57">
        <v>46246.541666666664</v>
      </c>
      <c r="BB402" t="s">
        <v>7285</v>
      </c>
      <c r="BC402">
        <v>2026</v>
      </c>
      <c r="BD402">
        <v>8</v>
      </c>
      <c r="BE402">
        <v>12</v>
      </c>
      <c r="BF402" s="6">
        <f t="shared" si="18"/>
        <v>46246</v>
      </c>
      <c r="BG402">
        <f t="shared" si="19"/>
        <v>-0.54166666666424135</v>
      </c>
      <c r="BH402" t="str">
        <f t="shared" si="20"/>
        <v>COMPLY</v>
      </c>
      <c r="BI402" t="str">
        <f>VLOOKUP(H402,Sheet2!$A$1:$B$270,2,FALSE)</f>
        <v>MATARAM</v>
      </c>
    </row>
    <row r="403" spans="1:61">
      <c r="A403">
        <v>402</v>
      </c>
      <c r="B403">
        <v>1002517539</v>
      </c>
      <c r="C403">
        <v>3</v>
      </c>
      <c r="D403" t="s">
        <v>55</v>
      </c>
      <c r="E403">
        <v>5</v>
      </c>
      <c r="F403" t="s">
        <v>313</v>
      </c>
      <c r="G403" t="s">
        <v>128</v>
      </c>
      <c r="H403" t="s">
        <v>428</v>
      </c>
      <c r="I403" t="s">
        <v>213</v>
      </c>
      <c r="J403" t="s">
        <v>214</v>
      </c>
      <c r="K403" t="s">
        <v>149</v>
      </c>
      <c r="L403" t="s">
        <v>215</v>
      </c>
      <c r="M403" t="s">
        <v>76</v>
      </c>
      <c r="N403" t="s">
        <v>216</v>
      </c>
      <c r="O403" s="57">
        <v>46244.495115740741</v>
      </c>
      <c r="P403" s="57">
        <v>46244.699930555558</v>
      </c>
      <c r="Q403">
        <v>69362339</v>
      </c>
      <c r="S403">
        <v>152301273585</v>
      </c>
      <c r="T403" t="s">
        <v>6606</v>
      </c>
      <c r="U403" t="s">
        <v>6607</v>
      </c>
      <c r="V403" t="s">
        <v>6608</v>
      </c>
      <c r="Z403">
        <v>112.740103728836</v>
      </c>
      <c r="AA403">
        <v>-7.2934274804832198</v>
      </c>
      <c r="AB403" t="s">
        <v>6609</v>
      </c>
      <c r="AC403" t="s">
        <v>237</v>
      </c>
      <c r="AL403" t="s">
        <v>218</v>
      </c>
      <c r="AM403" t="s">
        <v>6488</v>
      </c>
      <c r="AN403" t="s">
        <v>6</v>
      </c>
      <c r="AO403" s="57">
        <v>46303.496307870373</v>
      </c>
      <c r="AP403" s="57">
        <v>46245.333333333336</v>
      </c>
      <c r="AR403" t="s">
        <v>219</v>
      </c>
      <c r="AS403" t="s">
        <v>428</v>
      </c>
      <c r="AT403" t="s">
        <v>231</v>
      </c>
      <c r="AU403">
        <v>20260810</v>
      </c>
      <c r="AV403" t="s">
        <v>222</v>
      </c>
      <c r="AW403" t="s">
        <v>1020</v>
      </c>
      <c r="AX403" t="s">
        <v>223</v>
      </c>
      <c r="BA403" s="57">
        <v>46245.333333333336</v>
      </c>
      <c r="BB403" t="s">
        <v>6488</v>
      </c>
      <c r="BC403">
        <v>2026</v>
      </c>
      <c r="BD403">
        <v>8</v>
      </c>
      <c r="BE403">
        <v>10</v>
      </c>
      <c r="BF403" s="6">
        <f t="shared" si="18"/>
        <v>46244</v>
      </c>
      <c r="BG403">
        <f t="shared" si="19"/>
        <v>-1.3333333333357587</v>
      </c>
      <c r="BH403" t="str">
        <f t="shared" si="20"/>
        <v>COMPLY</v>
      </c>
      <c r="BI403" t="str">
        <f>VLOOKUP(H403,Sheet2!$A$1:$B$270,2,FALSE)</f>
        <v>SURABAYA UTARA</v>
      </c>
    </row>
    <row r="404" spans="1:61">
      <c r="A404">
        <v>403</v>
      </c>
      <c r="B404">
        <v>1002524699</v>
      </c>
      <c r="C404">
        <v>3</v>
      </c>
      <c r="D404" t="s">
        <v>42</v>
      </c>
      <c r="E404">
        <v>5</v>
      </c>
      <c r="F404" t="s">
        <v>233</v>
      </c>
      <c r="G404" t="s">
        <v>105</v>
      </c>
      <c r="H404" t="s">
        <v>269</v>
      </c>
      <c r="I404" t="s">
        <v>213</v>
      </c>
      <c r="J404" t="s">
        <v>214</v>
      </c>
      <c r="K404" t="s">
        <v>149</v>
      </c>
      <c r="M404" t="s">
        <v>76</v>
      </c>
      <c r="N404" t="s">
        <v>216</v>
      </c>
      <c r="O404" s="57">
        <v>46247.648472222223</v>
      </c>
      <c r="P404" s="57">
        <v>46248.816701388889</v>
      </c>
      <c r="Q404">
        <v>69365316</v>
      </c>
      <c r="S404">
        <v>152321203306</v>
      </c>
      <c r="T404" t="s">
        <v>9121</v>
      </c>
      <c r="U404" t="s">
        <v>9122</v>
      </c>
      <c r="V404" t="s">
        <v>10811</v>
      </c>
      <c r="Z404">
        <v>112.586049</v>
      </c>
      <c r="AA404">
        <v>-7.5732302999999996</v>
      </c>
      <c r="AB404" t="s">
        <v>9123</v>
      </c>
      <c r="AC404" t="s">
        <v>230</v>
      </c>
      <c r="AL404" t="s">
        <v>218</v>
      </c>
      <c r="AM404" t="s">
        <v>10812</v>
      </c>
      <c r="AN404" t="s">
        <v>6</v>
      </c>
      <c r="AO404" t="s">
        <v>8949</v>
      </c>
      <c r="AP404" s="57">
        <v>46249.541666666664</v>
      </c>
      <c r="AR404" t="s">
        <v>219</v>
      </c>
      <c r="AS404" t="s">
        <v>269</v>
      </c>
      <c r="AT404" t="s">
        <v>966</v>
      </c>
      <c r="AU404">
        <v>20260814</v>
      </c>
      <c r="AV404" t="s">
        <v>222</v>
      </c>
      <c r="AW404" t="s">
        <v>590</v>
      </c>
      <c r="AX404" t="s">
        <v>223</v>
      </c>
      <c r="BA404" s="57">
        <v>46249.541666666664</v>
      </c>
      <c r="BB404" t="s">
        <v>10812</v>
      </c>
      <c r="BC404">
        <v>2026</v>
      </c>
      <c r="BD404">
        <v>8</v>
      </c>
      <c r="BE404">
        <v>14</v>
      </c>
      <c r="BF404" s="6">
        <f t="shared" si="18"/>
        <v>46248</v>
      </c>
      <c r="BG404">
        <f t="shared" si="19"/>
        <v>-1.5416666666642413</v>
      </c>
      <c r="BH404" t="str">
        <f t="shared" si="20"/>
        <v>COMPLY</v>
      </c>
      <c r="BI404" t="str">
        <f>VLOOKUP(H404,Sheet2!$A$1:$B$270,2,FALSE)</f>
        <v>MOJOKERTO</v>
      </c>
    </row>
    <row r="405" spans="1:61">
      <c r="A405">
        <v>404</v>
      </c>
      <c r="B405">
        <v>1002512224</v>
      </c>
      <c r="C405">
        <v>3</v>
      </c>
      <c r="D405" t="s">
        <v>55</v>
      </c>
      <c r="E405">
        <v>5</v>
      </c>
      <c r="F405" t="s">
        <v>265</v>
      </c>
      <c r="G405" t="s">
        <v>126</v>
      </c>
      <c r="H405" t="s">
        <v>266</v>
      </c>
      <c r="I405" t="s">
        <v>213</v>
      </c>
      <c r="J405" t="s">
        <v>214</v>
      </c>
      <c r="K405" t="s">
        <v>149</v>
      </c>
      <c r="L405" t="s">
        <v>215</v>
      </c>
      <c r="M405" t="s">
        <v>575</v>
      </c>
      <c r="N405" t="s">
        <v>216</v>
      </c>
      <c r="O405" s="57">
        <v>46240.513865740744</v>
      </c>
      <c r="P405" s="57">
        <v>46244.672789351855</v>
      </c>
      <c r="Q405">
        <v>69359895</v>
      </c>
      <c r="S405">
        <v>152413167552</v>
      </c>
      <c r="T405" t="s">
        <v>2408</v>
      </c>
      <c r="U405" t="s">
        <v>2409</v>
      </c>
      <c r="V405" t="s">
        <v>3000</v>
      </c>
      <c r="Z405">
        <v>112.75182599999999</v>
      </c>
      <c r="AA405">
        <v>-7.2598849999999997</v>
      </c>
      <c r="AB405" t="s">
        <v>3001</v>
      </c>
      <c r="AC405" t="s">
        <v>217</v>
      </c>
      <c r="AL405" t="s">
        <v>218</v>
      </c>
      <c r="AM405" t="s">
        <v>3002</v>
      </c>
      <c r="AN405" t="s">
        <v>6</v>
      </c>
      <c r="AO405" s="57">
        <v>46181.517847222225</v>
      </c>
      <c r="AP405" s="57">
        <v>46241.541666666664</v>
      </c>
      <c r="AQ405" t="s">
        <v>248</v>
      </c>
      <c r="AR405" t="s">
        <v>14</v>
      </c>
      <c r="AS405" t="s">
        <v>266</v>
      </c>
      <c r="AT405" t="s">
        <v>231</v>
      </c>
      <c r="AV405" t="s">
        <v>6610</v>
      </c>
      <c r="AW405" t="s">
        <v>1023</v>
      </c>
      <c r="AX405" t="s">
        <v>223</v>
      </c>
      <c r="BA405" s="57">
        <v>46241.541666666664</v>
      </c>
      <c r="BB405" t="s">
        <v>3002</v>
      </c>
      <c r="BF405" s="6" t="e">
        <f t="shared" si="18"/>
        <v>#NUM!</v>
      </c>
      <c r="BG405" t="e">
        <f t="shared" si="19"/>
        <v>#NUM!</v>
      </c>
      <c r="BH405" t="e">
        <f t="shared" si="20"/>
        <v>#NUM!</v>
      </c>
      <c r="BI405" t="str">
        <f>VLOOKUP(H405,Sheet2!$A$1:$B$270,2,FALSE)</f>
        <v>SURABAYA SELATAN</v>
      </c>
    </row>
    <row r="406" spans="1:61">
      <c r="A406">
        <v>405</v>
      </c>
      <c r="B406">
        <v>1002517938</v>
      </c>
      <c r="C406">
        <v>3</v>
      </c>
      <c r="D406" t="s">
        <v>59</v>
      </c>
      <c r="E406">
        <v>4</v>
      </c>
      <c r="F406" t="s">
        <v>567</v>
      </c>
      <c r="G406" t="s">
        <v>906</v>
      </c>
      <c r="H406" t="s">
        <v>920</v>
      </c>
      <c r="I406" t="s">
        <v>213</v>
      </c>
      <c r="J406" t="s">
        <v>214</v>
      </c>
      <c r="K406" t="s">
        <v>149</v>
      </c>
      <c r="M406" t="s">
        <v>76</v>
      </c>
      <c r="N406" t="s">
        <v>216</v>
      </c>
      <c r="O406" s="57">
        <v>46244.587708333333</v>
      </c>
      <c r="P406" s="57">
        <v>46245.461516203701</v>
      </c>
      <c r="Q406">
        <v>69361666</v>
      </c>
      <c r="S406">
        <v>146136130125</v>
      </c>
      <c r="T406" t="s">
        <v>4705</v>
      </c>
      <c r="U406" t="s">
        <v>6335</v>
      </c>
      <c r="V406" t="s">
        <v>6611</v>
      </c>
      <c r="Z406">
        <v>110.34261542715799</v>
      </c>
      <c r="AA406">
        <v>-7.7467777611169302</v>
      </c>
      <c r="AB406" t="s">
        <v>5393</v>
      </c>
      <c r="AC406" t="s">
        <v>291</v>
      </c>
      <c r="AL406" t="s">
        <v>218</v>
      </c>
      <c r="AM406" t="s">
        <v>6612</v>
      </c>
      <c r="AN406" t="s">
        <v>6</v>
      </c>
      <c r="AO406" s="57">
        <v>46303.590266203704</v>
      </c>
      <c r="AR406" t="s">
        <v>219</v>
      </c>
      <c r="AS406" t="s">
        <v>920</v>
      </c>
      <c r="AT406" t="s">
        <v>231</v>
      </c>
      <c r="AU406">
        <v>20260811</v>
      </c>
      <c r="AV406" t="s">
        <v>222</v>
      </c>
      <c r="AW406" t="s">
        <v>560</v>
      </c>
      <c r="AX406" t="s">
        <v>223</v>
      </c>
      <c r="BA406" s="57">
        <v>46244.291666666664</v>
      </c>
      <c r="BB406" t="s">
        <v>6612</v>
      </c>
      <c r="BC406">
        <v>2026</v>
      </c>
      <c r="BD406">
        <v>8</v>
      </c>
      <c r="BE406">
        <v>11</v>
      </c>
      <c r="BF406" s="6">
        <f t="shared" si="18"/>
        <v>46245</v>
      </c>
      <c r="BG406">
        <f t="shared" si="19"/>
        <v>0.70833333333575865</v>
      </c>
      <c r="BH406" t="str">
        <f t="shared" si="20"/>
        <v>COMPLY</v>
      </c>
      <c r="BI406" t="e">
        <f>VLOOKUP(H406,Sheet2!$A$1:$B$270,2,FALSE)</f>
        <v>#N/A</v>
      </c>
    </row>
    <row r="407" spans="1:61">
      <c r="A407">
        <v>406</v>
      </c>
      <c r="B407">
        <v>1002519748</v>
      </c>
      <c r="C407">
        <v>3</v>
      </c>
      <c r="D407" t="s">
        <v>55</v>
      </c>
      <c r="E407">
        <v>5</v>
      </c>
      <c r="F407" t="s">
        <v>265</v>
      </c>
      <c r="G407" t="s">
        <v>125</v>
      </c>
      <c r="H407" t="s">
        <v>332</v>
      </c>
      <c r="I407" t="s">
        <v>213</v>
      </c>
      <c r="J407" t="s">
        <v>214</v>
      </c>
      <c r="K407" t="s">
        <v>149</v>
      </c>
      <c r="L407" t="s">
        <v>215</v>
      </c>
      <c r="M407" t="s">
        <v>76</v>
      </c>
      <c r="N407" t="s">
        <v>216</v>
      </c>
      <c r="O407" s="57">
        <v>46245.528437499997</v>
      </c>
      <c r="P407" s="57">
        <v>46246.367094907408</v>
      </c>
      <c r="Q407">
        <v>69363270</v>
      </c>
      <c r="S407">
        <v>152441211135</v>
      </c>
      <c r="T407" t="s">
        <v>7294</v>
      </c>
      <c r="U407" t="s">
        <v>7295</v>
      </c>
      <c r="V407" t="s">
        <v>7296</v>
      </c>
      <c r="Z407">
        <v>112.23607800900901</v>
      </c>
      <c r="AA407">
        <v>-7.10043386880242</v>
      </c>
      <c r="AB407" t="s">
        <v>7297</v>
      </c>
      <c r="AC407" t="s">
        <v>217</v>
      </c>
      <c r="AL407" t="s">
        <v>218</v>
      </c>
      <c r="AM407" t="s">
        <v>7298</v>
      </c>
      <c r="AN407" t="s">
        <v>6</v>
      </c>
      <c r="AO407" s="57">
        <v>46334.53802083333</v>
      </c>
      <c r="AP407" s="57">
        <v>46246.416666666664</v>
      </c>
      <c r="AR407" t="s">
        <v>219</v>
      </c>
      <c r="AS407" t="s">
        <v>332</v>
      </c>
      <c r="AT407" t="s">
        <v>231</v>
      </c>
      <c r="AU407">
        <v>20260812</v>
      </c>
      <c r="AV407" t="s">
        <v>222</v>
      </c>
      <c r="AW407" t="s">
        <v>1018</v>
      </c>
      <c r="AX407" t="s">
        <v>223</v>
      </c>
      <c r="BA407" s="57">
        <v>46246.416666666664</v>
      </c>
      <c r="BB407" t="s">
        <v>7298</v>
      </c>
      <c r="BC407">
        <v>2026</v>
      </c>
      <c r="BD407">
        <v>8</v>
      </c>
      <c r="BE407">
        <v>12</v>
      </c>
      <c r="BF407" s="6">
        <f t="shared" si="18"/>
        <v>46246</v>
      </c>
      <c r="BG407">
        <f t="shared" si="19"/>
        <v>-0.41666666666424135</v>
      </c>
      <c r="BH407" t="str">
        <f t="shared" si="20"/>
        <v>COMPLY</v>
      </c>
      <c r="BI407" t="str">
        <f>VLOOKUP(H407,Sheet2!$A$1:$B$270,2,FALSE)</f>
        <v>GRESIK</v>
      </c>
    </row>
    <row r="408" spans="1:61">
      <c r="A408">
        <v>407</v>
      </c>
      <c r="B408">
        <v>1002505887</v>
      </c>
      <c r="C408">
        <v>3</v>
      </c>
      <c r="D408" t="s">
        <v>55</v>
      </c>
      <c r="E408">
        <v>5</v>
      </c>
      <c r="F408" t="s">
        <v>313</v>
      </c>
      <c r="G408" t="s">
        <v>124</v>
      </c>
      <c r="H408" t="s">
        <v>315</v>
      </c>
      <c r="I408" t="s">
        <v>213</v>
      </c>
      <c r="J408" t="s">
        <v>214</v>
      </c>
      <c r="K408" t="s">
        <v>149</v>
      </c>
      <c r="L408" t="s">
        <v>215</v>
      </c>
      <c r="M408" t="s">
        <v>575</v>
      </c>
      <c r="N408" t="s">
        <v>216</v>
      </c>
      <c r="O408" s="57">
        <v>46237.479120370372</v>
      </c>
      <c r="P408" s="57">
        <v>46239.463773148149</v>
      </c>
      <c r="Q408">
        <v>69357389</v>
      </c>
      <c r="S408">
        <v>152308242981</v>
      </c>
      <c r="T408" t="s">
        <v>2485</v>
      </c>
      <c r="U408" t="s">
        <v>3024</v>
      </c>
      <c r="V408" t="s">
        <v>3025</v>
      </c>
      <c r="Z408">
        <v>112.73582920432</v>
      </c>
      <c r="AA408">
        <v>-7.3174388175798297</v>
      </c>
      <c r="AB408" t="s">
        <v>2488</v>
      </c>
      <c r="AC408" t="s">
        <v>217</v>
      </c>
      <c r="AL408" t="s">
        <v>218</v>
      </c>
      <c r="AM408" t="s">
        <v>3026</v>
      </c>
      <c r="AN408" t="s">
        <v>6</v>
      </c>
      <c r="AO408" s="57">
        <v>46089.485972222225</v>
      </c>
      <c r="AP408" s="57">
        <v>46238.458333333336</v>
      </c>
      <c r="AR408" t="s">
        <v>14</v>
      </c>
      <c r="AS408" t="s">
        <v>315</v>
      </c>
      <c r="AT408" t="s">
        <v>231</v>
      </c>
      <c r="AV408" t="s">
        <v>3027</v>
      </c>
      <c r="AW408" t="s">
        <v>1045</v>
      </c>
      <c r="AX408" t="s">
        <v>223</v>
      </c>
      <c r="BA408" s="57">
        <v>46238.458333333336</v>
      </c>
      <c r="BB408" t="s">
        <v>3026</v>
      </c>
      <c r="BF408" s="6" t="e">
        <f t="shared" si="18"/>
        <v>#NUM!</v>
      </c>
      <c r="BG408" t="e">
        <f t="shared" si="19"/>
        <v>#NUM!</v>
      </c>
      <c r="BH408" t="e">
        <f t="shared" si="20"/>
        <v>#NUM!</v>
      </c>
      <c r="BI408" t="str">
        <f>VLOOKUP(H408,Sheet2!$A$1:$B$270,2,FALSE)</f>
        <v>SURABAYA SELATAN</v>
      </c>
    </row>
    <row r="409" spans="1:61">
      <c r="A409">
        <v>408</v>
      </c>
      <c r="B409">
        <v>1002529719</v>
      </c>
      <c r="C409">
        <v>3</v>
      </c>
      <c r="D409" t="s">
        <v>49</v>
      </c>
      <c r="E409">
        <v>4</v>
      </c>
      <c r="F409" t="s">
        <v>246</v>
      </c>
      <c r="G409" t="s">
        <v>247</v>
      </c>
      <c r="H409" t="s">
        <v>624</v>
      </c>
      <c r="I409" t="s">
        <v>213</v>
      </c>
      <c r="J409" t="s">
        <v>214</v>
      </c>
      <c r="K409" t="s">
        <v>149</v>
      </c>
      <c r="L409" t="s">
        <v>215</v>
      </c>
      <c r="M409" t="s">
        <v>76</v>
      </c>
      <c r="N409" t="s">
        <v>216</v>
      </c>
      <c r="O409" s="57">
        <v>46250.584687499999</v>
      </c>
      <c r="P409" s="57">
        <v>46251.453101851854</v>
      </c>
      <c r="Q409">
        <v>69367568</v>
      </c>
      <c r="S409">
        <v>143424113708</v>
      </c>
      <c r="T409" t="s">
        <v>10813</v>
      </c>
      <c r="U409" t="s">
        <v>10814</v>
      </c>
      <c r="V409" t="s">
        <v>10815</v>
      </c>
      <c r="Z409">
        <v>110.5698914</v>
      </c>
      <c r="AA409">
        <v>-6.966545</v>
      </c>
      <c r="AB409" t="s">
        <v>10816</v>
      </c>
      <c r="AC409" t="s">
        <v>237</v>
      </c>
      <c r="AL409" t="s">
        <v>218</v>
      </c>
      <c r="AM409" t="s">
        <v>10817</v>
      </c>
      <c r="AN409" t="s">
        <v>6</v>
      </c>
      <c r="AO409" t="s">
        <v>10333</v>
      </c>
      <c r="AP409" s="57">
        <v>46251.541666666664</v>
      </c>
      <c r="AR409" t="s">
        <v>219</v>
      </c>
      <c r="AS409" t="s">
        <v>624</v>
      </c>
      <c r="AT409" t="s">
        <v>231</v>
      </c>
      <c r="AU409">
        <v>20260817</v>
      </c>
      <c r="AV409" t="s">
        <v>222</v>
      </c>
      <c r="AW409" t="s">
        <v>1023</v>
      </c>
      <c r="AX409" t="s">
        <v>223</v>
      </c>
      <c r="BA409" s="57">
        <v>46251.541666666664</v>
      </c>
      <c r="BB409" t="s">
        <v>10817</v>
      </c>
      <c r="BC409">
        <v>2026</v>
      </c>
      <c r="BD409">
        <v>8</v>
      </c>
      <c r="BE409">
        <v>17</v>
      </c>
      <c r="BF409" s="6">
        <f t="shared" si="18"/>
        <v>46251</v>
      </c>
      <c r="BG409">
        <f t="shared" si="19"/>
        <v>-0.54166666666424135</v>
      </c>
      <c r="BH409" t="str">
        <f t="shared" si="20"/>
        <v>COMPLY</v>
      </c>
      <c r="BI409" t="e">
        <f>VLOOKUP(H409,Sheet2!$A$1:$B$270,2,FALSE)</f>
        <v>#N/A</v>
      </c>
    </row>
    <row r="410" spans="1:61">
      <c r="A410">
        <v>409</v>
      </c>
      <c r="B410">
        <v>1002533682</v>
      </c>
      <c r="C410">
        <v>3</v>
      </c>
      <c r="D410" t="s">
        <v>42</v>
      </c>
      <c r="E410">
        <v>5</v>
      </c>
      <c r="F410" t="s">
        <v>233</v>
      </c>
      <c r="G410" t="s">
        <v>103</v>
      </c>
      <c r="H410" t="s">
        <v>401</v>
      </c>
      <c r="I410" t="s">
        <v>213</v>
      </c>
      <c r="J410" t="s">
        <v>214</v>
      </c>
      <c r="K410" t="s">
        <v>149</v>
      </c>
      <c r="M410" t="s">
        <v>555</v>
      </c>
      <c r="N410" t="s">
        <v>216</v>
      </c>
      <c r="O410" s="57">
        <v>46252.62604166667</v>
      </c>
      <c r="P410" s="57">
        <v>46252.692465277774</v>
      </c>
      <c r="Q410">
        <v>69369208</v>
      </c>
      <c r="S410">
        <v>152318241204</v>
      </c>
      <c r="T410" t="s">
        <v>12996</v>
      </c>
      <c r="U410" t="s">
        <v>12997</v>
      </c>
      <c r="Z410">
        <v>112.26454819999999</v>
      </c>
      <c r="AA410">
        <v>-7.5873255999999998</v>
      </c>
      <c r="AB410" t="s">
        <v>12998</v>
      </c>
      <c r="AC410" t="s">
        <v>230</v>
      </c>
      <c r="AO410" t="s">
        <v>12984</v>
      </c>
      <c r="AR410" t="s">
        <v>6</v>
      </c>
      <c r="AS410" t="s">
        <v>401</v>
      </c>
      <c r="AT410" t="s">
        <v>231</v>
      </c>
      <c r="AV410" t="s">
        <v>12999</v>
      </c>
      <c r="AW410" t="s">
        <v>562</v>
      </c>
      <c r="AX410" t="s">
        <v>223</v>
      </c>
      <c r="BF410" s="6" t="e">
        <f t="shared" si="18"/>
        <v>#NUM!</v>
      </c>
      <c r="BG410" t="e">
        <f t="shared" si="19"/>
        <v>#NUM!</v>
      </c>
      <c r="BH410" t="e">
        <f t="shared" si="20"/>
        <v>#NUM!</v>
      </c>
      <c r="BI410" t="str">
        <f>VLOOKUP(H410,Sheet2!$A$1:$B$270,2,FALSE)</f>
        <v>MOJOKERTO</v>
      </c>
    </row>
    <row r="411" spans="1:61">
      <c r="A411">
        <v>410</v>
      </c>
      <c r="B411">
        <v>1002516397</v>
      </c>
      <c r="C411">
        <v>3</v>
      </c>
      <c r="D411" t="s">
        <v>42</v>
      </c>
      <c r="E411">
        <v>5</v>
      </c>
      <c r="F411" t="s">
        <v>233</v>
      </c>
      <c r="G411" t="s">
        <v>101</v>
      </c>
      <c r="H411" t="s">
        <v>437</v>
      </c>
      <c r="I411" t="s">
        <v>213</v>
      </c>
      <c r="J411" t="s">
        <v>214</v>
      </c>
      <c r="K411" t="s">
        <v>149</v>
      </c>
      <c r="M411" t="s">
        <v>236</v>
      </c>
      <c r="N411" t="s">
        <v>216</v>
      </c>
      <c r="O411" s="57">
        <v>46243.467511574076</v>
      </c>
      <c r="P411" s="57">
        <v>46247.406215277777</v>
      </c>
      <c r="Q411">
        <v>69361773</v>
      </c>
      <c r="S411">
        <v>152331250983</v>
      </c>
      <c r="T411" t="s">
        <v>5454</v>
      </c>
      <c r="U411" t="s">
        <v>5455</v>
      </c>
      <c r="Z411">
        <v>112.5129609</v>
      </c>
      <c r="AA411">
        <v>-7.4014061</v>
      </c>
      <c r="AB411" t="s">
        <v>5456</v>
      </c>
      <c r="AC411" t="s">
        <v>230</v>
      </c>
      <c r="AO411" s="57">
        <v>46273.475694444445</v>
      </c>
      <c r="AR411" t="s">
        <v>312</v>
      </c>
      <c r="AS411" t="s">
        <v>437</v>
      </c>
      <c r="AT411" t="s">
        <v>231</v>
      </c>
      <c r="AV411" t="s">
        <v>5537</v>
      </c>
      <c r="AW411" t="s">
        <v>561</v>
      </c>
      <c r="AX411" t="s">
        <v>223</v>
      </c>
      <c r="BF411" s="6" t="e">
        <f t="shared" si="18"/>
        <v>#NUM!</v>
      </c>
      <c r="BG411" t="e">
        <f t="shared" si="19"/>
        <v>#NUM!</v>
      </c>
      <c r="BH411" t="e">
        <f t="shared" si="20"/>
        <v>#NUM!</v>
      </c>
      <c r="BI411" t="str">
        <f>VLOOKUP(H411,Sheet2!$A$1:$B$270,2,FALSE)</f>
        <v>SIDOARJO</v>
      </c>
    </row>
    <row r="412" spans="1:61">
      <c r="A412">
        <v>411</v>
      </c>
      <c r="B412">
        <v>1002515264</v>
      </c>
      <c r="C412">
        <v>3</v>
      </c>
      <c r="D412" t="s">
        <v>34</v>
      </c>
      <c r="E412">
        <v>5</v>
      </c>
      <c r="F412" t="s">
        <v>573</v>
      </c>
      <c r="G412" t="s">
        <v>85</v>
      </c>
      <c r="H412" t="s">
        <v>285</v>
      </c>
      <c r="I412" t="s">
        <v>213</v>
      </c>
      <c r="J412" t="s">
        <v>214</v>
      </c>
      <c r="K412" t="s">
        <v>149</v>
      </c>
      <c r="M412" t="s">
        <v>933</v>
      </c>
      <c r="N412" t="s">
        <v>216</v>
      </c>
      <c r="O412" s="57">
        <v>46241.684062499997</v>
      </c>
      <c r="P412" s="57">
        <v>46246.588159722225</v>
      </c>
      <c r="Q412">
        <v>69361045</v>
      </c>
      <c r="S412">
        <v>172413244348</v>
      </c>
      <c r="T412" t="s">
        <v>5462</v>
      </c>
      <c r="U412" t="s">
        <v>5463</v>
      </c>
      <c r="V412" t="s">
        <v>5464</v>
      </c>
      <c r="Z412">
        <v>115.2226649</v>
      </c>
      <c r="AA412">
        <v>-8.3270537999999998</v>
      </c>
      <c r="AB412" t="s">
        <v>5465</v>
      </c>
      <c r="AC412" t="s">
        <v>230</v>
      </c>
      <c r="AL412" t="s">
        <v>218</v>
      </c>
      <c r="AM412" t="s">
        <v>5466</v>
      </c>
      <c r="AN412" t="s">
        <v>6</v>
      </c>
      <c r="AO412" s="57">
        <v>46211.684444444443</v>
      </c>
      <c r="AP412" s="57">
        <v>46242.625</v>
      </c>
      <c r="AQ412" t="s">
        <v>903</v>
      </c>
      <c r="AR412" t="s">
        <v>12</v>
      </c>
      <c r="AS412" t="s">
        <v>285</v>
      </c>
      <c r="AT412" t="s">
        <v>231</v>
      </c>
      <c r="AV412" t="s">
        <v>917</v>
      </c>
      <c r="AW412" t="s">
        <v>595</v>
      </c>
      <c r="AX412" t="s">
        <v>223</v>
      </c>
      <c r="BA412" s="57">
        <v>46242.625</v>
      </c>
      <c r="BB412" t="s">
        <v>5466</v>
      </c>
      <c r="BF412" s="6" t="e">
        <f t="shared" si="18"/>
        <v>#NUM!</v>
      </c>
      <c r="BG412" t="e">
        <f t="shared" si="19"/>
        <v>#NUM!</v>
      </c>
      <c r="BH412" t="e">
        <f t="shared" si="20"/>
        <v>#NUM!</v>
      </c>
      <c r="BI412" t="str">
        <f>VLOOKUP(H412,Sheet2!$A$1:$B$270,2,FALSE)</f>
        <v>TABANAN</v>
      </c>
    </row>
    <row r="413" spans="1:61">
      <c r="A413">
        <v>412</v>
      </c>
      <c r="B413">
        <v>1002526315</v>
      </c>
      <c r="C413">
        <v>3</v>
      </c>
      <c r="D413" t="s">
        <v>49</v>
      </c>
      <c r="E413">
        <v>4</v>
      </c>
      <c r="F413" t="s">
        <v>252</v>
      </c>
      <c r="G413" t="s">
        <v>553</v>
      </c>
      <c r="H413" t="s">
        <v>945</v>
      </c>
      <c r="I413" t="s">
        <v>213</v>
      </c>
      <c r="J413" t="s">
        <v>214</v>
      </c>
      <c r="K413" t="s">
        <v>149</v>
      </c>
      <c r="M413" t="s">
        <v>76</v>
      </c>
      <c r="N413" t="s">
        <v>216</v>
      </c>
      <c r="O413" s="57">
        <v>46248.523634259262</v>
      </c>
      <c r="P413" s="57">
        <v>46249.713275462964</v>
      </c>
      <c r="Q413">
        <v>69366000</v>
      </c>
      <c r="S413">
        <v>142205105794</v>
      </c>
      <c r="T413" t="s">
        <v>10829</v>
      </c>
      <c r="U413" t="s">
        <v>7889</v>
      </c>
      <c r="V413" t="s">
        <v>10830</v>
      </c>
      <c r="Z413">
        <v>108.97271259999999</v>
      </c>
      <c r="AA413">
        <v>-6.8719662000000001</v>
      </c>
      <c r="AB413" t="s">
        <v>10831</v>
      </c>
      <c r="AC413" t="s">
        <v>226</v>
      </c>
      <c r="AL413" t="s">
        <v>218</v>
      </c>
      <c r="AM413" t="s">
        <v>10832</v>
      </c>
      <c r="AN413" t="s">
        <v>6</v>
      </c>
      <c r="AO413" t="s">
        <v>9918</v>
      </c>
      <c r="AP413" s="57">
        <v>46249.541666666664</v>
      </c>
      <c r="AR413" t="s">
        <v>219</v>
      </c>
      <c r="AS413" t="s">
        <v>945</v>
      </c>
      <c r="AT413" t="s">
        <v>231</v>
      </c>
      <c r="AU413">
        <v>20260815</v>
      </c>
      <c r="AV413" t="s">
        <v>222</v>
      </c>
      <c r="AW413" t="s">
        <v>568</v>
      </c>
      <c r="AX413" t="s">
        <v>223</v>
      </c>
      <c r="BA413" s="57">
        <v>46249.541666666664</v>
      </c>
      <c r="BB413" t="s">
        <v>10832</v>
      </c>
      <c r="BC413">
        <v>2026</v>
      </c>
      <c r="BD413">
        <v>8</v>
      </c>
      <c r="BE413">
        <v>15</v>
      </c>
      <c r="BF413" s="6">
        <f t="shared" si="18"/>
        <v>46249</v>
      </c>
      <c r="BG413">
        <f t="shared" si="19"/>
        <v>-0.54166666666424135</v>
      </c>
      <c r="BH413" t="str">
        <f t="shared" si="20"/>
        <v>COMPLY</v>
      </c>
      <c r="BI413" t="e">
        <f>VLOOKUP(H413,Sheet2!$A$1:$B$270,2,FALSE)</f>
        <v>#N/A</v>
      </c>
    </row>
    <row r="414" spans="1:61">
      <c r="A414">
        <v>413</v>
      </c>
      <c r="B414">
        <v>1002526999</v>
      </c>
      <c r="C414">
        <v>3</v>
      </c>
      <c r="D414" t="s">
        <v>42</v>
      </c>
      <c r="E414">
        <v>5</v>
      </c>
      <c r="F414" t="s">
        <v>233</v>
      </c>
      <c r="G414" t="s">
        <v>105</v>
      </c>
      <c r="H414" t="s">
        <v>299</v>
      </c>
      <c r="I414" t="s">
        <v>213</v>
      </c>
      <c r="J414" t="s">
        <v>214</v>
      </c>
      <c r="K414" t="s">
        <v>149</v>
      </c>
      <c r="M414" t="s">
        <v>76</v>
      </c>
      <c r="N414" t="s">
        <v>216</v>
      </c>
      <c r="O414" s="57">
        <v>46248.658599537041</v>
      </c>
      <c r="P414" s="57">
        <v>46249.791747685187</v>
      </c>
      <c r="Q414">
        <v>69366278</v>
      </c>
      <c r="S414">
        <v>152313206384</v>
      </c>
      <c r="T414" t="s">
        <v>10838</v>
      </c>
      <c r="U414" t="s">
        <v>10839</v>
      </c>
      <c r="V414" t="s">
        <v>10840</v>
      </c>
      <c r="Z414">
        <v>112.4422677</v>
      </c>
      <c r="AA414">
        <v>-7.4010784999999997</v>
      </c>
      <c r="AB414" t="s">
        <v>10841</v>
      </c>
      <c r="AC414" t="s">
        <v>230</v>
      </c>
      <c r="AL414" t="s">
        <v>218</v>
      </c>
      <c r="AM414" t="s">
        <v>10580</v>
      </c>
      <c r="AN414" t="s">
        <v>6</v>
      </c>
      <c r="AO414" t="s">
        <v>10152</v>
      </c>
      <c r="AP414" s="57">
        <v>46250.541666666664</v>
      </c>
      <c r="AR414" t="s">
        <v>219</v>
      </c>
      <c r="AS414" t="s">
        <v>299</v>
      </c>
      <c r="AT414" t="s">
        <v>221</v>
      </c>
      <c r="AU414">
        <v>20260815</v>
      </c>
      <c r="AV414" t="s">
        <v>222</v>
      </c>
      <c r="AW414" t="s">
        <v>950</v>
      </c>
      <c r="AX414" t="s">
        <v>223</v>
      </c>
      <c r="BA414" s="57">
        <v>46250.541666666664</v>
      </c>
      <c r="BB414" t="s">
        <v>10580</v>
      </c>
      <c r="BC414">
        <v>2026</v>
      </c>
      <c r="BD414">
        <v>8</v>
      </c>
      <c r="BE414">
        <v>15</v>
      </c>
      <c r="BF414" s="6">
        <f t="shared" si="18"/>
        <v>46249</v>
      </c>
      <c r="BG414">
        <f t="shared" si="19"/>
        <v>-1.5416666666642413</v>
      </c>
      <c r="BH414" t="str">
        <f t="shared" si="20"/>
        <v>COMPLY</v>
      </c>
      <c r="BI414" t="str">
        <f>VLOOKUP(H414,Sheet2!$A$1:$B$270,2,FALSE)</f>
        <v>MOJOKERTO</v>
      </c>
    </row>
    <row r="415" spans="1:61">
      <c r="A415">
        <v>414</v>
      </c>
      <c r="B415">
        <v>1002517181</v>
      </c>
      <c r="C415">
        <v>3</v>
      </c>
      <c r="D415" t="s">
        <v>38</v>
      </c>
      <c r="E415">
        <v>5</v>
      </c>
      <c r="F415" t="s">
        <v>250</v>
      </c>
      <c r="G415" t="s">
        <v>91</v>
      </c>
      <c r="H415" t="s">
        <v>398</v>
      </c>
      <c r="I415" t="s">
        <v>213</v>
      </c>
      <c r="J415" t="s">
        <v>214</v>
      </c>
      <c r="K415" t="s">
        <v>149</v>
      </c>
      <c r="L415" t="s">
        <v>215</v>
      </c>
      <c r="M415" t="s">
        <v>575</v>
      </c>
      <c r="N415" t="s">
        <v>216</v>
      </c>
      <c r="O415" s="57">
        <v>46244.426342592589</v>
      </c>
      <c r="P415" s="57">
        <v>46247.462175925924</v>
      </c>
      <c r="Q415">
        <v>69362183</v>
      </c>
      <c r="S415">
        <v>152703903039</v>
      </c>
      <c r="T415" t="s">
        <v>6623</v>
      </c>
      <c r="U415" t="s">
        <v>6624</v>
      </c>
      <c r="V415" t="s">
        <v>6625</v>
      </c>
      <c r="Z415">
        <v>112.581367941414</v>
      </c>
      <c r="AA415">
        <v>-7.9687494776055097</v>
      </c>
      <c r="AB415" t="s">
        <v>6626</v>
      </c>
      <c r="AC415" t="s">
        <v>237</v>
      </c>
      <c r="AL415" t="s">
        <v>218</v>
      </c>
      <c r="AM415" t="s">
        <v>6627</v>
      </c>
      <c r="AN415" t="s">
        <v>6</v>
      </c>
      <c r="AO415" s="57">
        <v>46303.433958333335</v>
      </c>
      <c r="AP415" s="57">
        <v>46245.333333333336</v>
      </c>
      <c r="AR415" t="s">
        <v>14</v>
      </c>
      <c r="AS415" t="s">
        <v>398</v>
      </c>
      <c r="AT415" t="s">
        <v>231</v>
      </c>
      <c r="AV415" t="s">
        <v>9124</v>
      </c>
      <c r="AW415" t="s">
        <v>1010</v>
      </c>
      <c r="AX415" t="s">
        <v>223</v>
      </c>
      <c r="BA415" s="57">
        <v>46245.333333333336</v>
      </c>
      <c r="BB415" t="s">
        <v>6627</v>
      </c>
      <c r="BF415" s="6" t="e">
        <f t="shared" si="18"/>
        <v>#NUM!</v>
      </c>
      <c r="BG415" t="e">
        <f t="shared" si="19"/>
        <v>#NUM!</v>
      </c>
      <c r="BH415" t="e">
        <f t="shared" si="20"/>
        <v>#NUM!</v>
      </c>
      <c r="BI415" t="str">
        <f>VLOOKUP(H415,Sheet2!$A$1:$B$270,2,FALSE)</f>
        <v>MALANG</v>
      </c>
    </row>
    <row r="416" spans="1:61">
      <c r="A416">
        <v>415</v>
      </c>
      <c r="B416">
        <v>1002532973</v>
      </c>
      <c r="C416">
        <v>3</v>
      </c>
      <c r="D416" t="s">
        <v>38</v>
      </c>
      <c r="E416">
        <v>5</v>
      </c>
      <c r="F416" t="s">
        <v>90</v>
      </c>
      <c r="G416" t="s">
        <v>90</v>
      </c>
      <c r="H416" t="s">
        <v>354</v>
      </c>
      <c r="I416" t="s">
        <v>213</v>
      </c>
      <c r="J416" t="s">
        <v>214</v>
      </c>
      <c r="K416" t="s">
        <v>149</v>
      </c>
      <c r="L416" t="s">
        <v>215</v>
      </c>
      <c r="M416" t="s">
        <v>76</v>
      </c>
      <c r="N416" t="s">
        <v>216</v>
      </c>
      <c r="O416" s="57">
        <v>46252.520798611113</v>
      </c>
      <c r="P416" s="57">
        <v>46252.738287037035</v>
      </c>
      <c r="Q416">
        <v>69368918</v>
      </c>
      <c r="S416">
        <v>152639219508</v>
      </c>
      <c r="T416" t="s">
        <v>13000</v>
      </c>
      <c r="U416" t="s">
        <v>13001</v>
      </c>
      <c r="V416" t="s">
        <v>13002</v>
      </c>
      <c r="Z416">
        <v>112.157226327554</v>
      </c>
      <c r="AA416">
        <v>-7.7808378678731698</v>
      </c>
      <c r="AB416" t="s">
        <v>13003</v>
      </c>
      <c r="AC416" t="s">
        <v>237</v>
      </c>
      <c r="AL416" t="s">
        <v>218</v>
      </c>
      <c r="AM416" t="s">
        <v>13004</v>
      </c>
      <c r="AN416" t="s">
        <v>6</v>
      </c>
      <c r="AO416" t="s">
        <v>13005</v>
      </c>
      <c r="AP416" s="57">
        <v>46253.541666666664</v>
      </c>
      <c r="AR416" t="s">
        <v>219</v>
      </c>
      <c r="AS416" t="s">
        <v>354</v>
      </c>
      <c r="AT416" t="s">
        <v>231</v>
      </c>
      <c r="AU416">
        <v>20260818</v>
      </c>
      <c r="AV416" t="s">
        <v>222</v>
      </c>
      <c r="AW416" t="s">
        <v>1015</v>
      </c>
      <c r="AX416" t="s">
        <v>223</v>
      </c>
      <c r="BA416" s="57">
        <v>46253.541666666664</v>
      </c>
      <c r="BB416" t="s">
        <v>13004</v>
      </c>
      <c r="BC416">
        <v>2026</v>
      </c>
      <c r="BD416">
        <v>8</v>
      </c>
      <c r="BE416">
        <v>18</v>
      </c>
      <c r="BF416" s="6">
        <f t="shared" si="18"/>
        <v>46252</v>
      </c>
      <c r="BG416">
        <f t="shared" si="19"/>
        <v>-1.5416666666642413</v>
      </c>
      <c r="BH416" t="str">
        <f t="shared" si="20"/>
        <v>COMPLY</v>
      </c>
      <c r="BI416" t="str">
        <f>VLOOKUP(H416,Sheet2!$A$1:$B$270,2,FALSE)</f>
        <v>KEDIRI</v>
      </c>
    </row>
    <row r="417" spans="1:61">
      <c r="A417">
        <v>416</v>
      </c>
      <c r="B417">
        <v>1002529234</v>
      </c>
      <c r="C417">
        <v>3</v>
      </c>
      <c r="D417" t="s">
        <v>55</v>
      </c>
      <c r="E417">
        <v>5</v>
      </c>
      <c r="F417" t="s">
        <v>265</v>
      </c>
      <c r="G417" t="s">
        <v>122</v>
      </c>
      <c r="H417" t="s">
        <v>355</v>
      </c>
      <c r="I417" t="s">
        <v>213</v>
      </c>
      <c r="J417" t="s">
        <v>214</v>
      </c>
      <c r="K417" t="s">
        <v>149</v>
      </c>
      <c r="M417" t="s">
        <v>76</v>
      </c>
      <c r="N417" t="s">
        <v>216</v>
      </c>
      <c r="O417" s="57">
        <v>46250.361261574071</v>
      </c>
      <c r="P417" s="57">
        <v>46250.808865740742</v>
      </c>
      <c r="Q417">
        <v>69336360</v>
      </c>
      <c r="R417">
        <v>3135946391</v>
      </c>
      <c r="S417">
        <v>152421261716</v>
      </c>
      <c r="T417" t="s">
        <v>10842</v>
      </c>
      <c r="U417" t="s">
        <v>10843</v>
      </c>
      <c r="V417" t="s">
        <v>10844</v>
      </c>
      <c r="Z417">
        <v>112.654492</v>
      </c>
      <c r="AA417">
        <v>-7.1677099999999996</v>
      </c>
      <c r="AB417" t="s">
        <v>10845</v>
      </c>
      <c r="AC417" t="s">
        <v>230</v>
      </c>
      <c r="AL417" t="s">
        <v>218</v>
      </c>
      <c r="AM417" t="s">
        <v>10846</v>
      </c>
      <c r="AN417" t="s">
        <v>6</v>
      </c>
      <c r="AO417" t="s">
        <v>10847</v>
      </c>
      <c r="AR417" t="s">
        <v>219</v>
      </c>
      <c r="AS417" t="s">
        <v>355</v>
      </c>
      <c r="AT417" t="s">
        <v>231</v>
      </c>
      <c r="AU417">
        <v>20260816</v>
      </c>
      <c r="AV417" t="s">
        <v>222</v>
      </c>
      <c r="AW417" t="s">
        <v>10848</v>
      </c>
      <c r="AX417" t="s">
        <v>223</v>
      </c>
      <c r="BA417" s="57">
        <v>46250.291666666664</v>
      </c>
      <c r="BB417" t="s">
        <v>10846</v>
      </c>
      <c r="BC417">
        <v>2026</v>
      </c>
      <c r="BD417">
        <v>8</v>
      </c>
      <c r="BE417">
        <v>16</v>
      </c>
      <c r="BF417" s="6">
        <f t="shared" si="18"/>
        <v>46250</v>
      </c>
      <c r="BG417">
        <f t="shared" si="19"/>
        <v>-0.29166666666424135</v>
      </c>
      <c r="BH417" t="str">
        <f t="shared" si="20"/>
        <v>COMPLY</v>
      </c>
      <c r="BI417" t="str">
        <f>VLOOKUP(H417,Sheet2!$A$1:$B$270,2,FALSE)</f>
        <v>GRESIK</v>
      </c>
    </row>
    <row r="418" spans="1:61">
      <c r="A418">
        <v>417</v>
      </c>
      <c r="B418">
        <v>1002524969</v>
      </c>
      <c r="C418">
        <v>3</v>
      </c>
      <c r="D418" t="s">
        <v>49</v>
      </c>
      <c r="E418">
        <v>4</v>
      </c>
      <c r="F418" t="s">
        <v>246</v>
      </c>
      <c r="G418" t="s">
        <v>247</v>
      </c>
      <c r="H418" t="s">
        <v>624</v>
      </c>
      <c r="I418" t="s">
        <v>213</v>
      </c>
      <c r="J418" t="s">
        <v>214</v>
      </c>
      <c r="K418" t="s">
        <v>149</v>
      </c>
      <c r="L418" t="s">
        <v>215</v>
      </c>
      <c r="M418" t="s">
        <v>277</v>
      </c>
      <c r="N418" t="s">
        <v>216</v>
      </c>
      <c r="O418" s="57">
        <v>46247.690925925926</v>
      </c>
      <c r="P418" s="57">
        <v>46248.832152777781</v>
      </c>
      <c r="Q418">
        <v>69365452</v>
      </c>
      <c r="S418">
        <v>143424113704</v>
      </c>
      <c r="T418" t="s">
        <v>9125</v>
      </c>
      <c r="U418" t="s">
        <v>9126</v>
      </c>
      <c r="V418" t="s">
        <v>9127</v>
      </c>
      <c r="Z418">
        <v>110.50503004883601</v>
      </c>
      <c r="AA418">
        <v>-6.9427636526243903</v>
      </c>
      <c r="AB418" t="s">
        <v>9128</v>
      </c>
      <c r="AC418" t="s">
        <v>237</v>
      </c>
      <c r="AL418" t="s">
        <v>218</v>
      </c>
      <c r="AM418" t="s">
        <v>9129</v>
      </c>
      <c r="AN418" t="s">
        <v>6</v>
      </c>
      <c r="AO418" t="s">
        <v>8876</v>
      </c>
      <c r="AP418" s="57">
        <v>46248.541666666664</v>
      </c>
      <c r="AQ418" t="s">
        <v>248</v>
      </c>
      <c r="AR418" t="s">
        <v>278</v>
      </c>
      <c r="AS418" t="s">
        <v>624</v>
      </c>
      <c r="AT418" t="s">
        <v>231</v>
      </c>
      <c r="AV418" t="s">
        <v>10849</v>
      </c>
      <c r="AW418" t="s">
        <v>1012</v>
      </c>
      <c r="AX418" t="s">
        <v>223</v>
      </c>
      <c r="BA418" s="57">
        <v>46248.541666666664</v>
      </c>
      <c r="BB418" t="s">
        <v>9129</v>
      </c>
      <c r="BF418" s="6" t="e">
        <f t="shared" si="18"/>
        <v>#NUM!</v>
      </c>
      <c r="BG418" t="e">
        <f t="shared" si="19"/>
        <v>#NUM!</v>
      </c>
      <c r="BH418" t="e">
        <f t="shared" si="20"/>
        <v>#NUM!</v>
      </c>
      <c r="BI418" t="e">
        <f>VLOOKUP(H418,Sheet2!$A$1:$B$270,2,FALSE)</f>
        <v>#N/A</v>
      </c>
    </row>
    <row r="419" spans="1:61">
      <c r="A419">
        <v>418</v>
      </c>
      <c r="B419">
        <v>1002531224</v>
      </c>
      <c r="C419">
        <v>3</v>
      </c>
      <c r="D419" t="s">
        <v>55</v>
      </c>
      <c r="E419">
        <v>5</v>
      </c>
      <c r="F419" t="s">
        <v>228</v>
      </c>
      <c r="G419" t="s">
        <v>121</v>
      </c>
      <c r="H419" t="s">
        <v>342</v>
      </c>
      <c r="I419" t="s">
        <v>213</v>
      </c>
      <c r="J419" t="s">
        <v>214</v>
      </c>
      <c r="K419" t="s">
        <v>149</v>
      </c>
      <c r="M419" t="s">
        <v>586</v>
      </c>
      <c r="N419" t="s">
        <v>216</v>
      </c>
      <c r="O419" s="57">
        <v>46251.677187499998</v>
      </c>
      <c r="P419" s="57">
        <v>46252.667997685188</v>
      </c>
      <c r="Q419">
        <v>69367097</v>
      </c>
      <c r="S419">
        <v>152434913728</v>
      </c>
      <c r="T419" t="s">
        <v>10855</v>
      </c>
      <c r="U419" t="s">
        <v>10856</v>
      </c>
      <c r="V419" t="s">
        <v>10857</v>
      </c>
      <c r="Z419">
        <v>113.23572745592899</v>
      </c>
      <c r="AA419">
        <v>-7.0797699651242301</v>
      </c>
      <c r="AB419" t="s">
        <v>10858</v>
      </c>
      <c r="AC419" t="s">
        <v>217</v>
      </c>
      <c r="AL419" t="s">
        <v>218</v>
      </c>
      <c r="AM419" t="s">
        <v>10859</v>
      </c>
      <c r="AN419" t="s">
        <v>6</v>
      </c>
      <c r="AO419" t="s">
        <v>10364</v>
      </c>
      <c r="AR419" t="s">
        <v>14</v>
      </c>
      <c r="AS419" t="s">
        <v>342</v>
      </c>
      <c r="AT419" t="s">
        <v>221</v>
      </c>
      <c r="AV419" t="s">
        <v>587</v>
      </c>
      <c r="AW419" t="s">
        <v>634</v>
      </c>
      <c r="AX419" t="s">
        <v>223</v>
      </c>
      <c r="BA419" s="57">
        <v>46251.291666666664</v>
      </c>
      <c r="BB419" t="s">
        <v>10859</v>
      </c>
      <c r="BF419" s="6" t="e">
        <f t="shared" si="18"/>
        <v>#NUM!</v>
      </c>
      <c r="BG419" t="e">
        <f t="shared" si="19"/>
        <v>#NUM!</v>
      </c>
      <c r="BH419" t="e">
        <f t="shared" si="20"/>
        <v>#NUM!</v>
      </c>
      <c r="BI419" t="str">
        <f>VLOOKUP(H419,Sheet2!$A$1:$B$270,2,FALSE)</f>
        <v>MADURA</v>
      </c>
    </row>
    <row r="420" spans="1:61">
      <c r="A420">
        <v>419</v>
      </c>
      <c r="B420">
        <v>1002514235</v>
      </c>
      <c r="C420">
        <v>3</v>
      </c>
      <c r="D420" t="s">
        <v>42</v>
      </c>
      <c r="E420">
        <v>5</v>
      </c>
      <c r="F420" t="s">
        <v>233</v>
      </c>
      <c r="G420" t="s">
        <v>101</v>
      </c>
      <c r="H420" t="s">
        <v>306</v>
      </c>
      <c r="I420" t="s">
        <v>213</v>
      </c>
      <c r="J420" t="s">
        <v>214</v>
      </c>
      <c r="K420" t="s">
        <v>149</v>
      </c>
      <c r="L420" t="s">
        <v>215</v>
      </c>
      <c r="M420" t="s">
        <v>575</v>
      </c>
      <c r="N420" t="s">
        <v>216</v>
      </c>
      <c r="O420" s="57">
        <v>46241.455509259256</v>
      </c>
      <c r="P420" s="57">
        <v>46245.416319444441</v>
      </c>
      <c r="Q420">
        <v>69360620</v>
      </c>
      <c r="S420">
        <v>152332252775</v>
      </c>
      <c r="T420" t="s">
        <v>5518</v>
      </c>
      <c r="U420" t="s">
        <v>5519</v>
      </c>
      <c r="V420" t="s">
        <v>5520</v>
      </c>
      <c r="Z420">
        <v>112.6658281</v>
      </c>
      <c r="AA420">
        <v>-7.3648625000000001</v>
      </c>
      <c r="AB420" t="s">
        <v>5521</v>
      </c>
      <c r="AC420" t="s">
        <v>1013</v>
      </c>
      <c r="AL420" t="s">
        <v>218</v>
      </c>
      <c r="AM420" t="s">
        <v>2994</v>
      </c>
      <c r="AN420" t="s">
        <v>6</v>
      </c>
      <c r="AO420" s="57">
        <v>46211.465613425928</v>
      </c>
      <c r="AP420" s="57">
        <v>46242.333333333336</v>
      </c>
      <c r="AQ420" t="s">
        <v>248</v>
      </c>
      <c r="AR420" t="s">
        <v>14</v>
      </c>
      <c r="AS420" t="s">
        <v>306</v>
      </c>
      <c r="AT420" t="s">
        <v>231</v>
      </c>
      <c r="AV420" t="s">
        <v>7309</v>
      </c>
      <c r="AW420" t="s">
        <v>4888</v>
      </c>
      <c r="AX420" t="s">
        <v>223</v>
      </c>
      <c r="BA420" s="57">
        <v>46242.333333333336</v>
      </c>
      <c r="BB420" t="s">
        <v>2994</v>
      </c>
      <c r="BF420" s="6" t="e">
        <f t="shared" si="18"/>
        <v>#NUM!</v>
      </c>
      <c r="BG420" t="e">
        <f t="shared" si="19"/>
        <v>#NUM!</v>
      </c>
      <c r="BH420" t="e">
        <f t="shared" si="20"/>
        <v>#NUM!</v>
      </c>
      <c r="BI420" t="str">
        <f>VLOOKUP(H420,Sheet2!$A$1:$B$270,2,FALSE)</f>
        <v>SIDOARJO</v>
      </c>
    </row>
    <row r="421" spans="1:61">
      <c r="A421">
        <v>420</v>
      </c>
      <c r="B421">
        <v>1002515574</v>
      </c>
      <c r="C421">
        <v>3</v>
      </c>
      <c r="D421" t="s">
        <v>45</v>
      </c>
      <c r="E421">
        <v>5</v>
      </c>
      <c r="F421" t="s">
        <v>211</v>
      </c>
      <c r="G421" t="s">
        <v>115</v>
      </c>
      <c r="H421" t="s">
        <v>279</v>
      </c>
      <c r="I421" t="s">
        <v>213</v>
      </c>
      <c r="J421" t="s">
        <v>214</v>
      </c>
      <c r="K421" t="s">
        <v>149</v>
      </c>
      <c r="L421" t="s">
        <v>215</v>
      </c>
      <c r="M421" t="s">
        <v>76</v>
      </c>
      <c r="N421" t="s">
        <v>216</v>
      </c>
      <c r="O421" s="57">
        <v>46242.347187500003</v>
      </c>
      <c r="P421" s="57">
        <v>46243.850069444445</v>
      </c>
      <c r="Q421">
        <v>69361227</v>
      </c>
      <c r="S421">
        <v>172603791351</v>
      </c>
      <c r="T421" t="s">
        <v>5528</v>
      </c>
      <c r="U421" t="s">
        <v>5529</v>
      </c>
      <c r="V421" t="s">
        <v>5530</v>
      </c>
      <c r="Z421">
        <v>116.234774796602</v>
      </c>
      <c r="AA421">
        <v>-8.68249784078942</v>
      </c>
      <c r="AB421" t="s">
        <v>5531</v>
      </c>
      <c r="AC421" t="s">
        <v>237</v>
      </c>
      <c r="AL421" t="s">
        <v>218</v>
      </c>
      <c r="AM421" t="s">
        <v>5507</v>
      </c>
      <c r="AN421" t="s">
        <v>6</v>
      </c>
      <c r="AO421" s="57">
        <v>46242.350891203707</v>
      </c>
      <c r="AP421" s="57">
        <v>46243.333333333336</v>
      </c>
      <c r="AR421" t="s">
        <v>219</v>
      </c>
      <c r="AS421" t="s">
        <v>279</v>
      </c>
      <c r="AT421" t="s">
        <v>231</v>
      </c>
      <c r="AU421">
        <v>20260809</v>
      </c>
      <c r="AV421" t="s">
        <v>222</v>
      </c>
      <c r="AW421" t="s">
        <v>1021</v>
      </c>
      <c r="AX421" t="s">
        <v>223</v>
      </c>
      <c r="BA421" s="57">
        <v>46243.333333333336</v>
      </c>
      <c r="BB421" t="s">
        <v>5507</v>
      </c>
      <c r="BC421">
        <v>2026</v>
      </c>
      <c r="BD421">
        <v>8</v>
      </c>
      <c r="BE421">
        <v>9</v>
      </c>
      <c r="BF421" s="6">
        <f t="shared" si="18"/>
        <v>46243</v>
      </c>
      <c r="BG421">
        <f t="shared" si="19"/>
        <v>-0.33333333333575865</v>
      </c>
      <c r="BH421" t="str">
        <f t="shared" si="20"/>
        <v>COMPLY</v>
      </c>
      <c r="BI421" t="str">
        <f>VLOOKUP(H421,Sheet2!$A$1:$B$270,2,FALSE)</f>
        <v>SELONG</v>
      </c>
    </row>
    <row r="422" spans="1:61">
      <c r="A422">
        <v>421</v>
      </c>
      <c r="B422">
        <v>1002522218</v>
      </c>
      <c r="C422">
        <v>3</v>
      </c>
      <c r="D422" t="s">
        <v>42</v>
      </c>
      <c r="E422">
        <v>5</v>
      </c>
      <c r="F422" t="s">
        <v>106</v>
      </c>
      <c r="G422" t="s">
        <v>104</v>
      </c>
      <c r="H422" t="s">
        <v>453</v>
      </c>
      <c r="I422" t="s">
        <v>213</v>
      </c>
      <c r="J422" t="s">
        <v>214</v>
      </c>
      <c r="K422" t="s">
        <v>149</v>
      </c>
      <c r="M422" t="s">
        <v>76</v>
      </c>
      <c r="N422" t="s">
        <v>216</v>
      </c>
      <c r="O422" s="57">
        <v>46246.573206018518</v>
      </c>
      <c r="P422" s="57">
        <v>46247.605590277781</v>
      </c>
      <c r="Q422">
        <v>69364259</v>
      </c>
      <c r="S422">
        <v>152541206028</v>
      </c>
      <c r="T422" t="s">
        <v>8176</v>
      </c>
      <c r="U422" t="s">
        <v>8177</v>
      </c>
      <c r="V422" t="s">
        <v>9132</v>
      </c>
      <c r="Z422">
        <v>113.364661459822</v>
      </c>
      <c r="AA422">
        <v>-8.0918405360818806</v>
      </c>
      <c r="AB422" t="s">
        <v>8178</v>
      </c>
      <c r="AC422" t="s">
        <v>230</v>
      </c>
      <c r="AL422" t="s">
        <v>218</v>
      </c>
      <c r="AM422" t="s">
        <v>9133</v>
      </c>
      <c r="AN422" t="s">
        <v>6</v>
      </c>
      <c r="AO422" s="57">
        <v>46364.579872685186</v>
      </c>
      <c r="AP422" s="57">
        <v>46248.333333333336</v>
      </c>
      <c r="AR422" t="s">
        <v>219</v>
      </c>
      <c r="AS422" t="s">
        <v>453</v>
      </c>
      <c r="AT422" t="s">
        <v>231</v>
      </c>
      <c r="AU422">
        <v>20260813</v>
      </c>
      <c r="AV422" t="s">
        <v>222</v>
      </c>
      <c r="AW422" t="s">
        <v>572</v>
      </c>
      <c r="AX422" t="s">
        <v>223</v>
      </c>
      <c r="BA422" s="57">
        <v>46248.333333333336</v>
      </c>
      <c r="BB422" t="s">
        <v>9133</v>
      </c>
      <c r="BC422">
        <v>2026</v>
      </c>
      <c r="BD422">
        <v>8</v>
      </c>
      <c r="BE422">
        <v>13</v>
      </c>
      <c r="BF422" s="6">
        <f t="shared" si="18"/>
        <v>46247</v>
      </c>
      <c r="BG422">
        <f t="shared" si="19"/>
        <v>-1.3333333333357587</v>
      </c>
      <c r="BH422" t="str">
        <f t="shared" si="20"/>
        <v>COMPLY</v>
      </c>
      <c r="BI422" t="str">
        <f>VLOOKUP(H422,Sheet2!$A$1:$B$270,2,FALSE)</f>
        <v>PROBOLINGGO</v>
      </c>
    </row>
    <row r="423" spans="1:61">
      <c r="A423">
        <v>422</v>
      </c>
      <c r="B423">
        <v>1002510319</v>
      </c>
      <c r="C423">
        <v>3</v>
      </c>
      <c r="D423" t="s">
        <v>38</v>
      </c>
      <c r="E423">
        <v>5</v>
      </c>
      <c r="F423" t="s">
        <v>92</v>
      </c>
      <c r="G423" t="s">
        <v>89</v>
      </c>
      <c r="H423" t="s">
        <v>407</v>
      </c>
      <c r="I423" t="s">
        <v>213</v>
      </c>
      <c r="J423" t="s">
        <v>214</v>
      </c>
      <c r="K423" t="s">
        <v>149</v>
      </c>
      <c r="L423" t="s">
        <v>215</v>
      </c>
      <c r="M423" t="s">
        <v>76</v>
      </c>
      <c r="N423" t="s">
        <v>216</v>
      </c>
      <c r="O423" s="57">
        <v>46239.495798611111</v>
      </c>
      <c r="P423" s="57">
        <v>46240.595300925925</v>
      </c>
      <c r="Q423">
        <v>69359065</v>
      </c>
      <c r="S423">
        <v>152642209551</v>
      </c>
      <c r="T423" t="s">
        <v>3142</v>
      </c>
      <c r="U423" t="s">
        <v>3143</v>
      </c>
      <c r="V423" t="s">
        <v>3144</v>
      </c>
      <c r="Z423">
        <v>111.947784136145</v>
      </c>
      <c r="AA423">
        <v>-7.2982218967266297</v>
      </c>
      <c r="AB423" t="s">
        <v>3145</v>
      </c>
      <c r="AC423" t="s">
        <v>237</v>
      </c>
      <c r="AL423" t="s">
        <v>218</v>
      </c>
      <c r="AM423" t="s">
        <v>3146</v>
      </c>
      <c r="AN423" t="s">
        <v>6</v>
      </c>
      <c r="AO423" s="57">
        <v>46150.49690972222</v>
      </c>
      <c r="AP423" s="57">
        <v>46240.541666666664</v>
      </c>
      <c r="AR423" t="s">
        <v>219</v>
      </c>
      <c r="AS423" t="s">
        <v>407</v>
      </c>
      <c r="AT423" t="s">
        <v>231</v>
      </c>
      <c r="AU423">
        <v>20260806</v>
      </c>
      <c r="AV423" t="s">
        <v>222</v>
      </c>
      <c r="AW423" t="s">
        <v>1027</v>
      </c>
      <c r="AX423" t="s">
        <v>223</v>
      </c>
      <c r="BA423" s="57">
        <v>46240.541666666664</v>
      </c>
      <c r="BB423" t="s">
        <v>3146</v>
      </c>
      <c r="BC423">
        <v>2026</v>
      </c>
      <c r="BD423">
        <v>8</v>
      </c>
      <c r="BE423">
        <v>6</v>
      </c>
      <c r="BF423" s="6">
        <f t="shared" si="18"/>
        <v>46240</v>
      </c>
      <c r="BG423">
        <f t="shared" si="19"/>
        <v>-0.54166666666424135</v>
      </c>
      <c r="BH423" t="str">
        <f t="shared" si="20"/>
        <v>COMPLY</v>
      </c>
      <c r="BI423" t="str">
        <f>VLOOKUP(H423,Sheet2!$A$1:$B$270,2,FALSE)</f>
        <v>BOJONEGORO</v>
      </c>
    </row>
    <row r="424" spans="1:61">
      <c r="A424">
        <v>423</v>
      </c>
      <c r="B424">
        <v>1002511549</v>
      </c>
      <c r="C424">
        <v>3</v>
      </c>
      <c r="D424" t="s">
        <v>42</v>
      </c>
      <c r="E424">
        <v>5</v>
      </c>
      <c r="F424" t="s">
        <v>102</v>
      </c>
      <c r="G424" t="s">
        <v>100</v>
      </c>
      <c r="H424" t="s">
        <v>282</v>
      </c>
      <c r="I424" t="s">
        <v>213</v>
      </c>
      <c r="J424" t="s">
        <v>214</v>
      </c>
      <c r="K424" t="s">
        <v>149</v>
      </c>
      <c r="L424" t="s">
        <v>606</v>
      </c>
      <c r="M424" t="s">
        <v>76</v>
      </c>
      <c r="N424" t="s">
        <v>216</v>
      </c>
      <c r="O424" s="57">
        <v>46240.382604166669</v>
      </c>
      <c r="P424" s="57">
        <v>46240.617673611108</v>
      </c>
      <c r="Q424">
        <v>69359584</v>
      </c>
      <c r="R424">
        <v>3322010092</v>
      </c>
      <c r="S424">
        <v>152507223557</v>
      </c>
      <c r="T424" t="s">
        <v>3147</v>
      </c>
      <c r="U424" t="s">
        <v>3148</v>
      </c>
      <c r="V424" t="s">
        <v>3149</v>
      </c>
      <c r="Z424">
        <v>113.830870644215</v>
      </c>
      <c r="AA424">
        <v>-7.9572022971668304</v>
      </c>
      <c r="AB424" t="s">
        <v>3150</v>
      </c>
      <c r="AC424" t="s">
        <v>237</v>
      </c>
      <c r="AL424" t="s">
        <v>218</v>
      </c>
      <c r="AM424" t="s">
        <v>3151</v>
      </c>
      <c r="AN424" t="s">
        <v>6</v>
      </c>
      <c r="AO424" s="57">
        <v>46181.392361111109</v>
      </c>
      <c r="AP424" s="57">
        <v>46241.333333333336</v>
      </c>
      <c r="AR424" t="s">
        <v>219</v>
      </c>
      <c r="AS424" t="s">
        <v>282</v>
      </c>
      <c r="AT424" t="s">
        <v>231</v>
      </c>
      <c r="AU424">
        <v>20260806</v>
      </c>
      <c r="AV424" t="s">
        <v>222</v>
      </c>
      <c r="AW424" t="s">
        <v>941</v>
      </c>
      <c r="AX424" t="s">
        <v>223</v>
      </c>
      <c r="BA424" s="57">
        <v>46241.333333333336</v>
      </c>
      <c r="BB424" t="s">
        <v>3151</v>
      </c>
      <c r="BC424">
        <v>2026</v>
      </c>
      <c r="BD424">
        <v>8</v>
      </c>
      <c r="BE424">
        <v>6</v>
      </c>
      <c r="BF424" s="6">
        <f t="shared" si="18"/>
        <v>46240</v>
      </c>
      <c r="BG424">
        <f t="shared" si="19"/>
        <v>-1.3333333333357587</v>
      </c>
      <c r="BH424" t="str">
        <f t="shared" si="20"/>
        <v>COMPLY</v>
      </c>
      <c r="BI424" t="str">
        <f>VLOOKUP(H424,Sheet2!$A$1:$B$270,2,FALSE)</f>
        <v>JEMBER</v>
      </c>
    </row>
    <row r="425" spans="1:61">
      <c r="A425">
        <v>424</v>
      </c>
      <c r="B425">
        <v>1002524290</v>
      </c>
      <c r="C425">
        <v>3</v>
      </c>
      <c r="D425" t="s">
        <v>55</v>
      </c>
      <c r="E425">
        <v>5</v>
      </c>
      <c r="F425" t="s">
        <v>313</v>
      </c>
      <c r="G425" t="s">
        <v>126</v>
      </c>
      <c r="H425" t="s">
        <v>314</v>
      </c>
      <c r="I425" t="s">
        <v>213</v>
      </c>
      <c r="J425" t="s">
        <v>214</v>
      </c>
      <c r="K425" t="s">
        <v>149</v>
      </c>
      <c r="M425" t="s">
        <v>555</v>
      </c>
      <c r="N425" t="s">
        <v>608</v>
      </c>
      <c r="O425" s="57">
        <v>46247.567777777775</v>
      </c>
      <c r="P425" s="57">
        <v>46249.650023148148</v>
      </c>
      <c r="Q425">
        <v>69365183</v>
      </c>
      <c r="R425">
        <v>3135936049</v>
      </c>
      <c r="S425">
        <v>152320245983</v>
      </c>
      <c r="T425" t="s">
        <v>3550</v>
      </c>
      <c r="U425" t="s">
        <v>9134</v>
      </c>
      <c r="Z425">
        <v>112.760109901428</v>
      </c>
      <c r="AA425">
        <v>-7.2952252204211403</v>
      </c>
      <c r="AB425" t="s">
        <v>3552</v>
      </c>
      <c r="AC425" t="s">
        <v>291</v>
      </c>
      <c r="AO425" t="s">
        <v>9135</v>
      </c>
      <c r="AR425" t="s">
        <v>6</v>
      </c>
      <c r="AS425" t="s">
        <v>314</v>
      </c>
      <c r="AT425" t="s">
        <v>231</v>
      </c>
      <c r="AV425" t="s">
        <v>10864</v>
      </c>
      <c r="AW425" t="s">
        <v>613</v>
      </c>
      <c r="AX425" t="s">
        <v>223</v>
      </c>
      <c r="BF425" s="6" t="e">
        <f t="shared" si="18"/>
        <v>#NUM!</v>
      </c>
      <c r="BG425" t="e">
        <f t="shared" si="19"/>
        <v>#NUM!</v>
      </c>
      <c r="BH425" t="e">
        <f t="shared" si="20"/>
        <v>#NUM!</v>
      </c>
      <c r="BI425" t="str">
        <f>VLOOKUP(H425,Sheet2!$A$1:$B$270,2,FALSE)</f>
        <v>SURABAYA SELATAN</v>
      </c>
    </row>
    <row r="426" spans="1:61">
      <c r="A426">
        <v>425</v>
      </c>
      <c r="B426">
        <v>1002517666</v>
      </c>
      <c r="C426">
        <v>3</v>
      </c>
      <c r="D426" t="s">
        <v>34</v>
      </c>
      <c r="E426">
        <v>5</v>
      </c>
      <c r="F426" t="s">
        <v>585</v>
      </c>
      <c r="G426" t="s">
        <v>86</v>
      </c>
      <c r="H426" t="s">
        <v>305</v>
      </c>
      <c r="I426" t="s">
        <v>213</v>
      </c>
      <c r="J426" t="s">
        <v>214</v>
      </c>
      <c r="K426" t="s">
        <v>149</v>
      </c>
      <c r="L426" t="s">
        <v>215</v>
      </c>
      <c r="M426" t="s">
        <v>76</v>
      </c>
      <c r="N426" t="s">
        <v>216</v>
      </c>
      <c r="O426" s="57">
        <v>46244.538854166669</v>
      </c>
      <c r="P426" s="57">
        <v>46246.54178240741</v>
      </c>
      <c r="Q426">
        <v>69362384</v>
      </c>
      <c r="S426">
        <v>172416797719</v>
      </c>
      <c r="T426" t="s">
        <v>6641</v>
      </c>
      <c r="U426" t="s">
        <v>6642</v>
      </c>
      <c r="V426" t="s">
        <v>6643</v>
      </c>
      <c r="Z426">
        <v>115.1712661</v>
      </c>
      <c r="AA426">
        <v>-8.6972375</v>
      </c>
      <c r="AB426" t="s">
        <v>6644</v>
      </c>
      <c r="AC426" t="s">
        <v>237</v>
      </c>
      <c r="AL426" t="s">
        <v>218</v>
      </c>
      <c r="AM426" t="s">
        <v>6645</v>
      </c>
      <c r="AN426" t="s">
        <v>6</v>
      </c>
      <c r="AO426" s="57">
        <v>46303.548472222225</v>
      </c>
      <c r="AP426" s="57">
        <v>46245.541666666664</v>
      </c>
      <c r="AR426" t="s">
        <v>219</v>
      </c>
      <c r="AS426" t="s">
        <v>305</v>
      </c>
      <c r="AT426" t="s">
        <v>231</v>
      </c>
      <c r="AU426">
        <v>20260812</v>
      </c>
      <c r="AV426" t="s">
        <v>222</v>
      </c>
      <c r="AW426" t="s">
        <v>1014</v>
      </c>
      <c r="AX426" t="s">
        <v>223</v>
      </c>
      <c r="BA426" s="57">
        <v>46245.541666666664</v>
      </c>
      <c r="BB426" t="s">
        <v>6645</v>
      </c>
      <c r="BC426">
        <v>2026</v>
      </c>
      <c r="BD426">
        <v>8</v>
      </c>
      <c r="BE426">
        <v>12</v>
      </c>
      <c r="BF426" s="6">
        <f t="shared" si="18"/>
        <v>46246</v>
      </c>
      <c r="BG426">
        <f t="shared" si="19"/>
        <v>0.45833333333575865</v>
      </c>
      <c r="BH426" t="str">
        <f t="shared" si="20"/>
        <v>COMPLY</v>
      </c>
      <c r="BI426" t="str">
        <f>VLOOKUP(H426,Sheet2!$A$1:$B$270,2,FALSE)</f>
        <v>UBUNG</v>
      </c>
    </row>
    <row r="427" spans="1:61">
      <c r="A427">
        <v>426</v>
      </c>
      <c r="B427">
        <v>1002525277</v>
      </c>
      <c r="C427">
        <v>3</v>
      </c>
      <c r="D427" t="s">
        <v>38</v>
      </c>
      <c r="E427">
        <v>5</v>
      </c>
      <c r="F427" t="s">
        <v>92</v>
      </c>
      <c r="G427" t="s">
        <v>95</v>
      </c>
      <c r="H427" t="s">
        <v>478</v>
      </c>
      <c r="I427" t="s">
        <v>213</v>
      </c>
      <c r="J427" t="s">
        <v>214</v>
      </c>
      <c r="K427" t="s">
        <v>149</v>
      </c>
      <c r="L427" t="s">
        <v>215</v>
      </c>
      <c r="M427" t="s">
        <v>76</v>
      </c>
      <c r="N427" t="s">
        <v>216</v>
      </c>
      <c r="O427" s="57">
        <v>46247.815925925926</v>
      </c>
      <c r="P427" s="57">
        <v>46248.869340277779</v>
      </c>
      <c r="Q427">
        <v>69365551</v>
      </c>
      <c r="S427">
        <v>152614209520</v>
      </c>
      <c r="T427" t="s">
        <v>9136</v>
      </c>
      <c r="U427" t="s">
        <v>10870</v>
      </c>
      <c r="V427" t="s">
        <v>9138</v>
      </c>
      <c r="Z427">
        <v>111.371064931154</v>
      </c>
      <c r="AA427">
        <v>-7.9048290835077397</v>
      </c>
      <c r="AB427" t="s">
        <v>9139</v>
      </c>
      <c r="AC427" t="s">
        <v>217</v>
      </c>
      <c r="AL427" t="s">
        <v>218</v>
      </c>
      <c r="AM427" t="s">
        <v>9140</v>
      </c>
      <c r="AN427" t="s">
        <v>6</v>
      </c>
      <c r="AO427" t="s">
        <v>8962</v>
      </c>
      <c r="AP427" s="57">
        <v>46249.333333333336</v>
      </c>
      <c r="AR427" t="s">
        <v>219</v>
      </c>
      <c r="AS427" t="s">
        <v>478</v>
      </c>
      <c r="AT427" t="s">
        <v>231</v>
      </c>
      <c r="AU427">
        <v>20260814</v>
      </c>
      <c r="AV427" t="s">
        <v>222</v>
      </c>
      <c r="AW427" t="s">
        <v>1015</v>
      </c>
      <c r="AX427" t="s">
        <v>223</v>
      </c>
      <c r="BA427" s="57">
        <v>46249.333333333336</v>
      </c>
      <c r="BB427" t="s">
        <v>9140</v>
      </c>
      <c r="BC427">
        <v>2026</v>
      </c>
      <c r="BD427">
        <v>8</v>
      </c>
      <c r="BE427">
        <v>14</v>
      </c>
      <c r="BF427" s="6">
        <f t="shared" si="18"/>
        <v>46248</v>
      </c>
      <c r="BG427">
        <f t="shared" si="19"/>
        <v>-1.3333333333357587</v>
      </c>
      <c r="BH427" t="str">
        <f t="shared" si="20"/>
        <v>COMPLY</v>
      </c>
      <c r="BI427" t="str">
        <f>VLOOKUP(H427,Sheet2!$A$1:$B$270,2,FALSE)</f>
        <v>PONOROGO</v>
      </c>
    </row>
    <row r="428" spans="1:61">
      <c r="A428">
        <v>427</v>
      </c>
      <c r="B428">
        <v>1002521560</v>
      </c>
      <c r="C428">
        <v>3</v>
      </c>
      <c r="D428" t="s">
        <v>59</v>
      </c>
      <c r="E428">
        <v>4</v>
      </c>
      <c r="F428" t="s">
        <v>567</v>
      </c>
      <c r="G428" t="s">
        <v>609</v>
      </c>
      <c r="H428" t="s">
        <v>620</v>
      </c>
      <c r="I428" t="s">
        <v>213</v>
      </c>
      <c r="J428" t="s">
        <v>214</v>
      </c>
      <c r="K428" t="s">
        <v>149</v>
      </c>
      <c r="M428" t="s">
        <v>76</v>
      </c>
      <c r="N428" t="s">
        <v>216</v>
      </c>
      <c r="O428" s="57">
        <v>46246.434629629628</v>
      </c>
      <c r="P428" s="57">
        <v>46246.750462962962</v>
      </c>
      <c r="Q428">
        <v>69363970</v>
      </c>
      <c r="S428">
        <v>146131120391</v>
      </c>
      <c r="T428" t="s">
        <v>8179</v>
      </c>
      <c r="U428" t="s">
        <v>8180</v>
      </c>
      <c r="V428" t="s">
        <v>8181</v>
      </c>
      <c r="Z428">
        <v>110.40400150000001</v>
      </c>
      <c r="AA428">
        <v>-7.7670263999999998</v>
      </c>
      <c r="AB428" t="s">
        <v>8182</v>
      </c>
      <c r="AC428" t="s">
        <v>290</v>
      </c>
      <c r="AL428" t="s">
        <v>218</v>
      </c>
      <c r="AM428" t="s">
        <v>8183</v>
      </c>
      <c r="AN428" t="s">
        <v>6</v>
      </c>
      <c r="AO428" s="57">
        <v>46364.444363425922</v>
      </c>
      <c r="AP428" s="57">
        <v>46247.333333333336</v>
      </c>
      <c r="AR428" t="s">
        <v>219</v>
      </c>
      <c r="AS428" t="s">
        <v>620</v>
      </c>
      <c r="AT428" t="s">
        <v>231</v>
      </c>
      <c r="AU428">
        <v>20260812</v>
      </c>
      <c r="AV428" t="s">
        <v>222</v>
      </c>
      <c r="AW428" t="s">
        <v>562</v>
      </c>
      <c r="AX428" t="s">
        <v>223</v>
      </c>
      <c r="BA428" s="57">
        <v>46247.333333333336</v>
      </c>
      <c r="BB428" t="s">
        <v>8183</v>
      </c>
      <c r="BC428">
        <v>2026</v>
      </c>
      <c r="BD428">
        <v>8</v>
      </c>
      <c r="BE428">
        <v>12</v>
      </c>
      <c r="BF428" s="6">
        <f t="shared" si="18"/>
        <v>46246</v>
      </c>
      <c r="BG428">
        <f t="shared" si="19"/>
        <v>-1.3333333333357587</v>
      </c>
      <c r="BH428" t="str">
        <f t="shared" si="20"/>
        <v>COMPLY</v>
      </c>
      <c r="BI428" t="e">
        <f>VLOOKUP(H428,Sheet2!$A$1:$B$270,2,FALSE)</f>
        <v>#N/A</v>
      </c>
    </row>
    <row r="429" spans="1:61">
      <c r="A429">
        <v>428</v>
      </c>
      <c r="B429">
        <v>1002518700</v>
      </c>
      <c r="C429">
        <v>3</v>
      </c>
      <c r="D429" t="s">
        <v>59</v>
      </c>
      <c r="E429">
        <v>4</v>
      </c>
      <c r="F429" t="s">
        <v>243</v>
      </c>
      <c r="G429" t="s">
        <v>261</v>
      </c>
      <c r="H429" t="s">
        <v>262</v>
      </c>
      <c r="I429" t="s">
        <v>213</v>
      </c>
      <c r="J429" t="s">
        <v>214</v>
      </c>
      <c r="K429" t="s">
        <v>149</v>
      </c>
      <c r="L429" t="s">
        <v>215</v>
      </c>
      <c r="M429" t="s">
        <v>76</v>
      </c>
      <c r="N429" t="s">
        <v>216</v>
      </c>
      <c r="O429" s="57">
        <v>46244.790937500002</v>
      </c>
      <c r="P429" s="57">
        <v>46245.816770833335</v>
      </c>
      <c r="Q429">
        <v>69362796</v>
      </c>
      <c r="S429">
        <v>141373127426</v>
      </c>
      <c r="T429" t="s">
        <v>6646</v>
      </c>
      <c r="U429" t="s">
        <v>6647</v>
      </c>
      <c r="V429" t="s">
        <v>6648</v>
      </c>
      <c r="Z429">
        <v>109.9765752</v>
      </c>
      <c r="AA429">
        <v>-7.4650698999999898</v>
      </c>
      <c r="AB429" t="s">
        <v>6649</v>
      </c>
      <c r="AC429" t="s">
        <v>237</v>
      </c>
      <c r="AL429" t="s">
        <v>218</v>
      </c>
      <c r="AM429" t="s">
        <v>6650</v>
      </c>
      <c r="AN429" t="s">
        <v>6</v>
      </c>
      <c r="AO429" s="57">
        <v>46303.798564814817</v>
      </c>
      <c r="AP429" s="57">
        <v>46245.625</v>
      </c>
      <c r="AR429" t="s">
        <v>219</v>
      </c>
      <c r="AS429" t="s">
        <v>262</v>
      </c>
      <c r="AT429" t="s">
        <v>231</v>
      </c>
      <c r="AU429">
        <v>20260811</v>
      </c>
      <c r="AV429" t="s">
        <v>222</v>
      </c>
      <c r="AW429" t="s">
        <v>1010</v>
      </c>
      <c r="AX429" t="s">
        <v>223</v>
      </c>
      <c r="BA429" s="57">
        <v>46245.625</v>
      </c>
      <c r="BB429" t="s">
        <v>6650</v>
      </c>
      <c r="BC429">
        <v>2026</v>
      </c>
      <c r="BD429">
        <v>8</v>
      </c>
      <c r="BE429">
        <v>11</v>
      </c>
      <c r="BF429" s="6">
        <f t="shared" si="18"/>
        <v>46245</v>
      </c>
      <c r="BG429">
        <f t="shared" si="19"/>
        <v>-0.625</v>
      </c>
      <c r="BH429" t="str">
        <f t="shared" si="20"/>
        <v>COMPLY</v>
      </c>
      <c r="BI429" t="e">
        <f>VLOOKUP(H429,Sheet2!$A$1:$B$270,2,FALSE)</f>
        <v>#N/A</v>
      </c>
    </row>
    <row r="430" spans="1:61">
      <c r="A430">
        <v>429</v>
      </c>
      <c r="B430">
        <v>1002508469</v>
      </c>
      <c r="C430">
        <v>3</v>
      </c>
      <c r="D430" t="s">
        <v>51</v>
      </c>
      <c r="E430">
        <v>4</v>
      </c>
      <c r="F430" t="s">
        <v>273</v>
      </c>
      <c r="G430" t="s">
        <v>569</v>
      </c>
      <c r="H430" t="s">
        <v>632</v>
      </c>
      <c r="I430" t="s">
        <v>213</v>
      </c>
      <c r="J430" t="s">
        <v>214</v>
      </c>
      <c r="K430" t="s">
        <v>149</v>
      </c>
      <c r="M430" t="s">
        <v>575</v>
      </c>
      <c r="N430" t="s">
        <v>216</v>
      </c>
      <c r="O430" s="57">
        <v>46238.605532407404</v>
      </c>
      <c r="P430" s="57">
        <v>46243.454942129632</v>
      </c>
      <c r="Q430">
        <v>69358318</v>
      </c>
      <c r="R430">
        <v>2922951017</v>
      </c>
      <c r="S430">
        <v>142516104444</v>
      </c>
      <c r="T430" t="s">
        <v>949</v>
      </c>
      <c r="U430" t="s">
        <v>3167</v>
      </c>
      <c r="V430" t="s">
        <v>3168</v>
      </c>
      <c r="Z430">
        <v>110.6321945</v>
      </c>
      <c r="AA430">
        <v>-7.1613876000000003</v>
      </c>
      <c r="AB430" t="s">
        <v>3169</v>
      </c>
      <c r="AC430" t="s">
        <v>226</v>
      </c>
      <c r="AL430" t="s">
        <v>218</v>
      </c>
      <c r="AM430" t="s">
        <v>3170</v>
      </c>
      <c r="AN430" t="s">
        <v>6</v>
      </c>
      <c r="AO430" s="57">
        <v>46120.611273148148</v>
      </c>
      <c r="AP430" s="57">
        <v>46241.625</v>
      </c>
      <c r="AQ430" t="s">
        <v>564</v>
      </c>
      <c r="AR430" t="s">
        <v>14</v>
      </c>
      <c r="AS430" t="s">
        <v>632</v>
      </c>
      <c r="AT430" t="s">
        <v>231</v>
      </c>
      <c r="AV430" t="s">
        <v>5548</v>
      </c>
      <c r="AW430" t="s">
        <v>613</v>
      </c>
      <c r="AX430" t="s">
        <v>223</v>
      </c>
      <c r="BA430" s="57">
        <v>46241.625</v>
      </c>
      <c r="BB430" t="s">
        <v>3170</v>
      </c>
      <c r="BF430" s="6" t="e">
        <f t="shared" si="18"/>
        <v>#NUM!</v>
      </c>
      <c r="BG430" t="e">
        <f t="shared" si="19"/>
        <v>#NUM!</v>
      </c>
      <c r="BH430" t="e">
        <f t="shared" si="20"/>
        <v>#NUM!</v>
      </c>
      <c r="BI430" t="e">
        <f>VLOOKUP(H430,Sheet2!$A$1:$B$270,2,FALSE)</f>
        <v>#N/A</v>
      </c>
    </row>
    <row r="431" spans="1:61">
      <c r="A431">
        <v>430</v>
      </c>
      <c r="B431">
        <v>1002519764</v>
      </c>
      <c r="C431">
        <v>3</v>
      </c>
      <c r="D431" t="s">
        <v>34</v>
      </c>
      <c r="E431">
        <v>5</v>
      </c>
      <c r="F431" t="s">
        <v>573</v>
      </c>
      <c r="G431" t="s">
        <v>82</v>
      </c>
      <c r="H431" t="s">
        <v>410</v>
      </c>
      <c r="I431" t="s">
        <v>213</v>
      </c>
      <c r="J431" t="s">
        <v>214</v>
      </c>
      <c r="K431" t="s">
        <v>149</v>
      </c>
      <c r="M431" t="s">
        <v>575</v>
      </c>
      <c r="N431" t="s">
        <v>216</v>
      </c>
      <c r="O431" s="57">
        <v>46245.536423611113</v>
      </c>
      <c r="P431" s="57">
        <v>46249.405902777777</v>
      </c>
      <c r="Q431">
        <v>69363279</v>
      </c>
      <c r="S431">
        <v>172404209328</v>
      </c>
      <c r="T431" t="s">
        <v>7192</v>
      </c>
      <c r="U431" t="s">
        <v>7193</v>
      </c>
      <c r="V431" t="s">
        <v>8184</v>
      </c>
      <c r="Z431">
        <v>115.58680649999999</v>
      </c>
      <c r="AA431">
        <v>-8.4129594999999995</v>
      </c>
      <c r="AB431" t="s">
        <v>7195</v>
      </c>
      <c r="AC431" t="s">
        <v>230</v>
      </c>
      <c r="AL431" t="s">
        <v>218</v>
      </c>
      <c r="AM431" t="s">
        <v>8160</v>
      </c>
      <c r="AN431" t="s">
        <v>6</v>
      </c>
      <c r="AO431" s="57">
        <v>46334.53802083333</v>
      </c>
      <c r="AP431" s="57">
        <v>46247.541666666664</v>
      </c>
      <c r="AQ431" t="s">
        <v>564</v>
      </c>
      <c r="AR431" t="s">
        <v>14</v>
      </c>
      <c r="AS431" t="s">
        <v>410</v>
      </c>
      <c r="AT431" t="s">
        <v>231</v>
      </c>
      <c r="AV431" t="s">
        <v>10871</v>
      </c>
      <c r="AW431" t="s">
        <v>561</v>
      </c>
      <c r="AX431" t="s">
        <v>223</v>
      </c>
      <c r="BA431" s="57">
        <v>46247.541666666664</v>
      </c>
      <c r="BB431" t="s">
        <v>8160</v>
      </c>
      <c r="BF431" s="6" t="e">
        <f t="shared" si="18"/>
        <v>#NUM!</v>
      </c>
      <c r="BG431" t="e">
        <f t="shared" si="19"/>
        <v>#NUM!</v>
      </c>
      <c r="BH431" t="e">
        <f t="shared" si="20"/>
        <v>#NUM!</v>
      </c>
      <c r="BI431" t="str">
        <f>VLOOKUP(H431,Sheet2!$A$1:$B$270,2,FALSE)</f>
        <v>KLUNGKUNG</v>
      </c>
    </row>
    <row r="432" spans="1:61">
      <c r="A432">
        <v>431</v>
      </c>
      <c r="B432">
        <v>1002510788</v>
      </c>
      <c r="C432">
        <v>3</v>
      </c>
      <c r="D432" t="s">
        <v>45</v>
      </c>
      <c r="E432">
        <v>5</v>
      </c>
      <c r="F432" t="s">
        <v>113</v>
      </c>
      <c r="G432" t="s">
        <v>113</v>
      </c>
      <c r="H432" t="s">
        <v>418</v>
      </c>
      <c r="I432" t="s">
        <v>213</v>
      </c>
      <c r="J432" t="s">
        <v>214</v>
      </c>
      <c r="K432" t="s">
        <v>149</v>
      </c>
      <c r="L432" t="s">
        <v>215</v>
      </c>
      <c r="M432" t="s">
        <v>76</v>
      </c>
      <c r="N432" t="s">
        <v>216</v>
      </c>
      <c r="O432" s="57">
        <v>46239.601354166669</v>
      </c>
      <c r="P432" s="57">
        <v>46241.594224537039</v>
      </c>
      <c r="Q432">
        <v>69359292</v>
      </c>
      <c r="S432">
        <v>172502311379</v>
      </c>
      <c r="T432" t="s">
        <v>3184</v>
      </c>
      <c r="U432" t="s">
        <v>3185</v>
      </c>
      <c r="V432" t="s">
        <v>3186</v>
      </c>
      <c r="Z432">
        <v>123.600599281489</v>
      </c>
      <c r="AA432">
        <v>-10.1753960476873</v>
      </c>
      <c r="AB432" t="s">
        <v>3187</v>
      </c>
      <c r="AC432" t="s">
        <v>217</v>
      </c>
      <c r="AL432" t="s">
        <v>218</v>
      </c>
      <c r="AM432" t="s">
        <v>3188</v>
      </c>
      <c r="AN432" t="s">
        <v>6</v>
      </c>
      <c r="AO432" s="57">
        <v>46150.610949074071</v>
      </c>
      <c r="AP432" s="57">
        <v>46240.541666666664</v>
      </c>
      <c r="AR432" t="s">
        <v>219</v>
      </c>
      <c r="AS432" t="s">
        <v>418</v>
      </c>
      <c r="AT432" t="s">
        <v>231</v>
      </c>
      <c r="AU432">
        <v>20260807</v>
      </c>
      <c r="AV432" t="s">
        <v>222</v>
      </c>
      <c r="AW432" t="s">
        <v>1012</v>
      </c>
      <c r="AX432" t="s">
        <v>223</v>
      </c>
      <c r="BA432" s="57">
        <v>46240.541666666664</v>
      </c>
      <c r="BB432" t="s">
        <v>3188</v>
      </c>
      <c r="BC432">
        <v>2026</v>
      </c>
      <c r="BD432">
        <v>8</v>
      </c>
      <c r="BE432">
        <v>7</v>
      </c>
      <c r="BF432" s="6">
        <f t="shared" si="18"/>
        <v>46241</v>
      </c>
      <c r="BG432">
        <f t="shared" si="19"/>
        <v>0.45833333333575865</v>
      </c>
      <c r="BH432" t="str">
        <f t="shared" si="20"/>
        <v>COMPLY</v>
      </c>
      <c r="BI432" t="str">
        <f>VLOOKUP(H432,Sheet2!$A$1:$B$270,2,FALSE)</f>
        <v>KUPANG</v>
      </c>
    </row>
    <row r="433" spans="1:61">
      <c r="A433">
        <v>432</v>
      </c>
      <c r="B433">
        <v>1002508679</v>
      </c>
      <c r="C433">
        <v>3</v>
      </c>
      <c r="D433" t="s">
        <v>59</v>
      </c>
      <c r="E433">
        <v>4</v>
      </c>
      <c r="F433" t="s">
        <v>243</v>
      </c>
      <c r="G433" t="s">
        <v>899</v>
      </c>
      <c r="H433" t="s">
        <v>900</v>
      </c>
      <c r="I433" t="s">
        <v>213</v>
      </c>
      <c r="J433" t="s">
        <v>214</v>
      </c>
      <c r="K433" t="s">
        <v>149</v>
      </c>
      <c r="M433" t="s">
        <v>76</v>
      </c>
      <c r="N433" t="s">
        <v>216</v>
      </c>
      <c r="O433" s="57">
        <v>46238.616203703707</v>
      </c>
      <c r="P433" s="57">
        <v>46240.822754629633</v>
      </c>
      <c r="Q433">
        <v>69358414</v>
      </c>
      <c r="R433" t="s">
        <v>4823</v>
      </c>
      <c r="S433">
        <v>-146142107607</v>
      </c>
      <c r="T433" t="s">
        <v>3189</v>
      </c>
      <c r="U433" t="s">
        <v>3190</v>
      </c>
      <c r="V433" t="s">
        <v>3191</v>
      </c>
      <c r="Z433">
        <v>109.92384642357101</v>
      </c>
      <c r="AA433">
        <v>-7.7201677027679603</v>
      </c>
      <c r="AB433" t="s">
        <v>3192</v>
      </c>
      <c r="AC433" t="s">
        <v>290</v>
      </c>
      <c r="AL433" t="s">
        <v>218</v>
      </c>
      <c r="AM433" t="s">
        <v>3193</v>
      </c>
      <c r="AN433" t="s">
        <v>6</v>
      </c>
      <c r="AO433" s="57">
        <v>46120.621724537035</v>
      </c>
      <c r="AP433" s="57">
        <v>46242.333333333336</v>
      </c>
      <c r="AR433" t="s">
        <v>219</v>
      </c>
      <c r="AS433" t="s">
        <v>900</v>
      </c>
      <c r="AT433" t="s">
        <v>231</v>
      </c>
      <c r="AU433">
        <v>20260806</v>
      </c>
      <c r="AV433" t="s">
        <v>222</v>
      </c>
      <c r="AW433" t="s">
        <v>582</v>
      </c>
      <c r="AX433" t="s">
        <v>223</v>
      </c>
      <c r="BA433" s="57">
        <v>46242.333333333336</v>
      </c>
      <c r="BB433" t="s">
        <v>3193</v>
      </c>
      <c r="BC433">
        <v>2026</v>
      </c>
      <c r="BD433">
        <v>8</v>
      </c>
      <c r="BE433">
        <v>6</v>
      </c>
      <c r="BF433" s="6">
        <f t="shared" si="18"/>
        <v>46240</v>
      </c>
      <c r="BG433">
        <f t="shared" si="19"/>
        <v>-2.3333333333357587</v>
      </c>
      <c r="BH433" t="str">
        <f t="shared" si="20"/>
        <v>COMPLY</v>
      </c>
      <c r="BI433" t="e">
        <f>VLOOKUP(H433,Sheet2!$A$1:$B$270,2,FALSE)</f>
        <v>#N/A</v>
      </c>
    </row>
    <row r="434" spans="1:61">
      <c r="A434">
        <v>433</v>
      </c>
      <c r="B434">
        <v>1002528849</v>
      </c>
      <c r="C434">
        <v>3</v>
      </c>
      <c r="D434" t="s">
        <v>49</v>
      </c>
      <c r="E434">
        <v>4</v>
      </c>
      <c r="F434" t="s">
        <v>246</v>
      </c>
      <c r="G434" t="s">
        <v>247</v>
      </c>
      <c r="H434" t="s">
        <v>925</v>
      </c>
      <c r="I434" t="s">
        <v>213</v>
      </c>
      <c r="J434" t="s">
        <v>214</v>
      </c>
      <c r="K434" t="s">
        <v>149</v>
      </c>
      <c r="L434" t="s">
        <v>215</v>
      </c>
      <c r="M434" t="s">
        <v>76</v>
      </c>
      <c r="N434" t="s">
        <v>216</v>
      </c>
      <c r="O434" s="57">
        <v>46249.759675925925</v>
      </c>
      <c r="P434" s="57">
        <v>46252.616956018515</v>
      </c>
      <c r="Q434">
        <v>69367193</v>
      </c>
      <c r="S434">
        <v>142406122765</v>
      </c>
      <c r="T434" t="s">
        <v>10872</v>
      </c>
      <c r="U434" t="s">
        <v>10873</v>
      </c>
      <c r="V434" t="s">
        <v>10874</v>
      </c>
      <c r="Z434">
        <v>110.42353869999999</v>
      </c>
      <c r="AA434">
        <v>-6.9789380999999997</v>
      </c>
      <c r="AB434" t="s">
        <v>10875</v>
      </c>
      <c r="AC434" t="s">
        <v>217</v>
      </c>
      <c r="AL434" t="s">
        <v>218</v>
      </c>
      <c r="AM434" t="s">
        <v>10876</v>
      </c>
      <c r="AN434" t="s">
        <v>6</v>
      </c>
      <c r="AO434" t="s">
        <v>10877</v>
      </c>
      <c r="AP434" s="57">
        <v>46252.333333333336</v>
      </c>
      <c r="AQ434" t="s">
        <v>248</v>
      </c>
      <c r="AR434" t="s">
        <v>219</v>
      </c>
      <c r="AS434" t="s">
        <v>925</v>
      </c>
      <c r="AT434" t="s">
        <v>231</v>
      </c>
      <c r="AU434">
        <v>20260818</v>
      </c>
      <c r="AV434" t="s">
        <v>222</v>
      </c>
      <c r="AW434" t="s">
        <v>1010</v>
      </c>
      <c r="AX434" t="s">
        <v>223</v>
      </c>
      <c r="BA434" s="57">
        <v>46252.333333333336</v>
      </c>
      <c r="BB434" t="s">
        <v>10876</v>
      </c>
      <c r="BC434">
        <v>2026</v>
      </c>
      <c r="BD434">
        <v>8</v>
      </c>
      <c r="BE434">
        <v>18</v>
      </c>
      <c r="BF434" s="6">
        <f t="shared" si="18"/>
        <v>46252</v>
      </c>
      <c r="BG434">
        <f t="shared" si="19"/>
        <v>-0.33333333333575865</v>
      </c>
      <c r="BH434" t="str">
        <f t="shared" si="20"/>
        <v>COMPLY</v>
      </c>
      <c r="BI434" t="e">
        <f>VLOOKUP(H434,Sheet2!$A$1:$B$270,2,FALSE)</f>
        <v>#N/A</v>
      </c>
    </row>
    <row r="435" spans="1:61">
      <c r="A435">
        <v>434</v>
      </c>
      <c r="B435">
        <v>1002530460</v>
      </c>
      <c r="C435">
        <v>3</v>
      </c>
      <c r="D435" t="s">
        <v>55</v>
      </c>
      <c r="E435">
        <v>5</v>
      </c>
      <c r="F435" t="s">
        <v>228</v>
      </c>
      <c r="G435" t="s">
        <v>127</v>
      </c>
      <c r="H435" t="s">
        <v>229</v>
      </c>
      <c r="I435" t="s">
        <v>213</v>
      </c>
      <c r="J435" t="s">
        <v>214</v>
      </c>
      <c r="K435" t="s">
        <v>149</v>
      </c>
      <c r="M435" t="s">
        <v>76</v>
      </c>
      <c r="N435" t="s">
        <v>216</v>
      </c>
      <c r="O435" s="57">
        <v>46251.386828703704</v>
      </c>
      <c r="P435" s="57">
        <v>46252.629606481481</v>
      </c>
      <c r="Q435">
        <v>69367839</v>
      </c>
      <c r="S435">
        <v>152426928305</v>
      </c>
      <c r="T435" t="s">
        <v>10882</v>
      </c>
      <c r="U435" t="s">
        <v>10181</v>
      </c>
      <c r="V435" t="s">
        <v>10883</v>
      </c>
      <c r="Z435">
        <v>113.41329842628799</v>
      </c>
      <c r="AA435">
        <v>-7.1093289358227096</v>
      </c>
      <c r="AB435" t="s">
        <v>10884</v>
      </c>
      <c r="AC435" t="s">
        <v>230</v>
      </c>
      <c r="AL435" t="s">
        <v>218</v>
      </c>
      <c r="AM435" t="s">
        <v>10885</v>
      </c>
      <c r="AN435" t="s">
        <v>6</v>
      </c>
      <c r="AO435" t="s">
        <v>10702</v>
      </c>
      <c r="AP435" s="57">
        <v>46252.541666666664</v>
      </c>
      <c r="AR435" t="s">
        <v>219</v>
      </c>
      <c r="AS435" t="s">
        <v>229</v>
      </c>
      <c r="AT435" t="s">
        <v>221</v>
      </c>
      <c r="AU435">
        <v>20260818</v>
      </c>
      <c r="AV435" t="s">
        <v>222</v>
      </c>
      <c r="AW435" t="s">
        <v>561</v>
      </c>
      <c r="AX435" t="s">
        <v>223</v>
      </c>
      <c r="BA435" s="57">
        <v>46252.541666666664</v>
      </c>
      <c r="BB435" t="s">
        <v>10885</v>
      </c>
      <c r="BC435">
        <v>2026</v>
      </c>
      <c r="BD435">
        <v>8</v>
      </c>
      <c r="BE435">
        <v>18</v>
      </c>
      <c r="BF435" s="6">
        <f t="shared" si="18"/>
        <v>46252</v>
      </c>
      <c r="BG435">
        <f t="shared" si="19"/>
        <v>-0.54166666666424135</v>
      </c>
      <c r="BH435" t="str">
        <f t="shared" si="20"/>
        <v>COMPLY</v>
      </c>
      <c r="BI435" t="str">
        <f>VLOOKUP(H435,Sheet2!$A$1:$B$270,2,FALSE)</f>
        <v>MADURA</v>
      </c>
    </row>
    <row r="436" spans="1:61">
      <c r="A436">
        <v>435</v>
      </c>
      <c r="B436">
        <v>1002530021</v>
      </c>
      <c r="C436">
        <v>3</v>
      </c>
      <c r="D436" t="s">
        <v>45</v>
      </c>
      <c r="E436">
        <v>5</v>
      </c>
      <c r="F436" t="s">
        <v>211</v>
      </c>
      <c r="G436" t="s">
        <v>115</v>
      </c>
      <c r="H436" t="s">
        <v>279</v>
      </c>
      <c r="I436" t="s">
        <v>213</v>
      </c>
      <c r="J436" t="s">
        <v>214</v>
      </c>
      <c r="K436" t="s">
        <v>149</v>
      </c>
      <c r="M436" t="s">
        <v>76</v>
      </c>
      <c r="N436" t="s">
        <v>216</v>
      </c>
      <c r="O436" s="57">
        <v>46250.737962962965</v>
      </c>
      <c r="P436" s="57">
        <v>46250.801215277781</v>
      </c>
      <c r="Q436">
        <v>69366204</v>
      </c>
      <c r="S436">
        <v>172603791415</v>
      </c>
      <c r="T436" t="s">
        <v>10886</v>
      </c>
      <c r="U436" t="s">
        <v>10887</v>
      </c>
      <c r="V436" t="s">
        <v>10888</v>
      </c>
      <c r="Z436">
        <v>116.28827699999999</v>
      </c>
      <c r="AA436">
        <v>-8.6126369999999994</v>
      </c>
      <c r="AB436" t="s">
        <v>10889</v>
      </c>
      <c r="AC436" t="s">
        <v>290</v>
      </c>
      <c r="AL436" t="s">
        <v>218</v>
      </c>
      <c r="AM436" t="s">
        <v>10890</v>
      </c>
      <c r="AN436" t="s">
        <v>6</v>
      </c>
      <c r="AO436" t="s">
        <v>10891</v>
      </c>
      <c r="AR436" t="s">
        <v>219</v>
      </c>
      <c r="AS436" t="s">
        <v>279</v>
      </c>
      <c r="AT436" t="s">
        <v>231</v>
      </c>
      <c r="AU436">
        <v>20260816</v>
      </c>
      <c r="AV436" t="s">
        <v>222</v>
      </c>
      <c r="AW436" t="s">
        <v>604</v>
      </c>
      <c r="AX436" t="s">
        <v>223</v>
      </c>
      <c r="BA436" s="57">
        <v>46250.291666666664</v>
      </c>
      <c r="BB436" t="s">
        <v>10890</v>
      </c>
      <c r="BC436">
        <v>2026</v>
      </c>
      <c r="BD436">
        <v>8</v>
      </c>
      <c r="BE436">
        <v>16</v>
      </c>
      <c r="BF436" s="6">
        <f t="shared" si="18"/>
        <v>46250</v>
      </c>
      <c r="BG436">
        <f t="shared" si="19"/>
        <v>-0.29166666666424135</v>
      </c>
      <c r="BH436" t="str">
        <f t="shared" si="20"/>
        <v>COMPLY</v>
      </c>
      <c r="BI436" t="str">
        <f>VLOOKUP(H436,Sheet2!$A$1:$B$270,2,FALSE)</f>
        <v>SELONG</v>
      </c>
    </row>
    <row r="437" spans="1:61">
      <c r="A437">
        <v>436</v>
      </c>
      <c r="B437">
        <v>1002519644</v>
      </c>
      <c r="C437">
        <v>3</v>
      </c>
      <c r="D437" t="s">
        <v>51</v>
      </c>
      <c r="E437">
        <v>4</v>
      </c>
      <c r="F437" t="s">
        <v>273</v>
      </c>
      <c r="G437" t="s">
        <v>339</v>
      </c>
      <c r="H437" t="s">
        <v>962</v>
      </c>
      <c r="I437" t="s">
        <v>213</v>
      </c>
      <c r="J437" t="s">
        <v>214</v>
      </c>
      <c r="K437" t="s">
        <v>149</v>
      </c>
      <c r="L437" t="s">
        <v>215</v>
      </c>
      <c r="M437" t="s">
        <v>76</v>
      </c>
      <c r="N437" t="s">
        <v>216</v>
      </c>
      <c r="O437" s="57">
        <v>46245.497187499997</v>
      </c>
      <c r="P437" s="57">
        <v>46246.538356481484</v>
      </c>
      <c r="Q437">
        <v>69363194</v>
      </c>
      <c r="S437">
        <v>141569115718</v>
      </c>
      <c r="T437" t="s">
        <v>7310</v>
      </c>
      <c r="U437" t="s">
        <v>7311</v>
      </c>
      <c r="V437" t="s">
        <v>7312</v>
      </c>
      <c r="Z437">
        <v>111.41297659999999</v>
      </c>
      <c r="AA437">
        <v>-6.9759814999999996</v>
      </c>
      <c r="AB437" t="s">
        <v>7313</v>
      </c>
      <c r="AC437" t="s">
        <v>237</v>
      </c>
      <c r="AL437" t="s">
        <v>218</v>
      </c>
      <c r="AM437" t="s">
        <v>6450</v>
      </c>
      <c r="AN437" t="s">
        <v>6</v>
      </c>
      <c r="AO437" s="57">
        <v>46334.507453703707</v>
      </c>
      <c r="AP437" s="57">
        <v>46246.333333333336</v>
      </c>
      <c r="AR437" t="s">
        <v>219</v>
      </c>
      <c r="AS437" t="s">
        <v>962</v>
      </c>
      <c r="AT437" t="s">
        <v>231</v>
      </c>
      <c r="AU437">
        <v>20260812</v>
      </c>
      <c r="AV437" t="s">
        <v>222</v>
      </c>
      <c r="AW437" t="s">
        <v>1020</v>
      </c>
      <c r="AX437" t="s">
        <v>223</v>
      </c>
      <c r="BA437" s="57">
        <v>46246.333333333336</v>
      </c>
      <c r="BB437" t="s">
        <v>6450</v>
      </c>
      <c r="BC437">
        <v>2026</v>
      </c>
      <c r="BD437">
        <v>8</v>
      </c>
      <c r="BE437">
        <v>12</v>
      </c>
      <c r="BF437" s="6">
        <f t="shared" si="18"/>
        <v>46246</v>
      </c>
      <c r="BG437">
        <f t="shared" si="19"/>
        <v>-0.33333333333575865</v>
      </c>
      <c r="BH437" t="str">
        <f t="shared" si="20"/>
        <v>COMPLY</v>
      </c>
      <c r="BI437" t="e">
        <f>VLOOKUP(H437,Sheet2!$A$1:$B$270,2,FALSE)</f>
        <v>#N/A</v>
      </c>
    </row>
    <row r="438" spans="1:61">
      <c r="A438">
        <v>437</v>
      </c>
      <c r="B438">
        <v>1002528154</v>
      </c>
      <c r="C438">
        <v>3</v>
      </c>
      <c r="D438" t="s">
        <v>38</v>
      </c>
      <c r="E438">
        <v>5</v>
      </c>
      <c r="F438" t="s">
        <v>250</v>
      </c>
      <c r="G438" t="s">
        <v>91</v>
      </c>
      <c r="H438" t="s">
        <v>398</v>
      </c>
      <c r="I438" t="s">
        <v>213</v>
      </c>
      <c r="J438" t="s">
        <v>214</v>
      </c>
      <c r="K438" t="s">
        <v>149</v>
      </c>
      <c r="L438" t="s">
        <v>215</v>
      </c>
      <c r="M438" t="s">
        <v>76</v>
      </c>
      <c r="N438" t="s">
        <v>216</v>
      </c>
      <c r="O438" s="57">
        <v>46249.50204861111</v>
      </c>
      <c r="P438" s="57">
        <v>46249.812407407408</v>
      </c>
      <c r="Q438">
        <v>69366809</v>
      </c>
      <c r="S438">
        <v>152703903555</v>
      </c>
      <c r="T438" t="s">
        <v>10462</v>
      </c>
      <c r="U438" t="s">
        <v>10892</v>
      </c>
      <c r="V438" t="s">
        <v>10893</v>
      </c>
      <c r="Z438">
        <v>112.603858150541</v>
      </c>
      <c r="AA438">
        <v>-7.9325643314438699</v>
      </c>
      <c r="AB438" t="s">
        <v>10894</v>
      </c>
      <c r="AC438" t="s">
        <v>217</v>
      </c>
      <c r="AL438" t="s">
        <v>218</v>
      </c>
      <c r="AM438" t="s">
        <v>10895</v>
      </c>
      <c r="AN438" t="s">
        <v>6</v>
      </c>
      <c r="AO438" t="s">
        <v>9840</v>
      </c>
      <c r="AP438" s="57">
        <v>46250.333333333336</v>
      </c>
      <c r="AR438" t="s">
        <v>219</v>
      </c>
      <c r="AS438" t="s">
        <v>398</v>
      </c>
      <c r="AT438" t="s">
        <v>231</v>
      </c>
      <c r="AU438">
        <v>20260815</v>
      </c>
      <c r="AV438" t="s">
        <v>222</v>
      </c>
      <c r="AW438" t="s">
        <v>1014</v>
      </c>
      <c r="AX438" t="s">
        <v>223</v>
      </c>
      <c r="BA438" s="57">
        <v>46250.333333333336</v>
      </c>
      <c r="BB438" t="s">
        <v>10895</v>
      </c>
      <c r="BC438">
        <v>2026</v>
      </c>
      <c r="BD438">
        <v>8</v>
      </c>
      <c r="BE438">
        <v>15</v>
      </c>
      <c r="BF438" s="6">
        <f t="shared" si="18"/>
        <v>46249</v>
      </c>
      <c r="BG438">
        <f t="shared" si="19"/>
        <v>-1.3333333333357587</v>
      </c>
      <c r="BH438" t="str">
        <f t="shared" si="20"/>
        <v>COMPLY</v>
      </c>
      <c r="BI438" t="str">
        <f>VLOOKUP(H438,Sheet2!$A$1:$B$270,2,FALSE)</f>
        <v>MALANG</v>
      </c>
    </row>
    <row r="439" spans="1:61">
      <c r="A439">
        <v>438</v>
      </c>
      <c r="B439">
        <v>1002517766</v>
      </c>
      <c r="C439">
        <v>3</v>
      </c>
      <c r="D439" t="s">
        <v>38</v>
      </c>
      <c r="E439">
        <v>5</v>
      </c>
      <c r="F439" t="s">
        <v>92</v>
      </c>
      <c r="G439" t="s">
        <v>92</v>
      </c>
      <c r="H439" t="s">
        <v>256</v>
      </c>
      <c r="I439" t="s">
        <v>213</v>
      </c>
      <c r="J439" t="s">
        <v>214</v>
      </c>
      <c r="K439" t="s">
        <v>149</v>
      </c>
      <c r="M439" t="s">
        <v>76</v>
      </c>
      <c r="N439" t="s">
        <v>216</v>
      </c>
      <c r="O439" s="57">
        <v>46244.564236111109</v>
      </c>
      <c r="P439" s="57">
        <v>46244.67114583333</v>
      </c>
      <c r="Q439">
        <v>69361414</v>
      </c>
      <c r="S439">
        <v>152631207126</v>
      </c>
      <c r="T439" t="s">
        <v>6083</v>
      </c>
      <c r="U439" t="s">
        <v>6666</v>
      </c>
      <c r="V439" t="s">
        <v>6667</v>
      </c>
      <c r="Z439">
        <v>111.44842199999999</v>
      </c>
      <c r="AA439">
        <v>-7.5622879999999997</v>
      </c>
      <c r="AB439" t="s">
        <v>6086</v>
      </c>
      <c r="AC439" t="s">
        <v>217</v>
      </c>
      <c r="AL439" t="s">
        <v>218</v>
      </c>
      <c r="AM439" t="s">
        <v>6668</v>
      </c>
      <c r="AN439" t="s">
        <v>6</v>
      </c>
      <c r="AO439" s="57">
        <v>46303.569293981483</v>
      </c>
      <c r="AR439" t="s">
        <v>219</v>
      </c>
      <c r="AS439" t="s">
        <v>256</v>
      </c>
      <c r="AT439" t="s">
        <v>231</v>
      </c>
      <c r="AU439">
        <v>20260810</v>
      </c>
      <c r="AV439" t="s">
        <v>222</v>
      </c>
      <c r="AW439" t="s">
        <v>560</v>
      </c>
      <c r="AX439" t="s">
        <v>223</v>
      </c>
      <c r="BA439" s="57">
        <v>46244.291666666664</v>
      </c>
      <c r="BB439" t="s">
        <v>6668</v>
      </c>
      <c r="BC439">
        <v>2026</v>
      </c>
      <c r="BD439">
        <v>8</v>
      </c>
      <c r="BE439">
        <v>10</v>
      </c>
      <c r="BF439" s="6">
        <f t="shared" si="18"/>
        <v>46244</v>
      </c>
      <c r="BG439">
        <f t="shared" si="19"/>
        <v>-0.29166666666424135</v>
      </c>
      <c r="BH439" t="str">
        <f t="shared" si="20"/>
        <v>COMPLY</v>
      </c>
      <c r="BI439" t="str">
        <f>VLOOKUP(H439,Sheet2!$A$1:$B$270,2,FALSE)</f>
        <v>MADIUN</v>
      </c>
    </row>
    <row r="440" spans="1:61">
      <c r="A440">
        <v>439</v>
      </c>
      <c r="B440">
        <v>1002533154</v>
      </c>
      <c r="C440">
        <v>3</v>
      </c>
      <c r="D440" t="s">
        <v>38</v>
      </c>
      <c r="E440">
        <v>5</v>
      </c>
      <c r="F440" t="s">
        <v>90</v>
      </c>
      <c r="G440" t="s">
        <v>93</v>
      </c>
      <c r="H440" t="s">
        <v>472</v>
      </c>
      <c r="I440" t="s">
        <v>213</v>
      </c>
      <c r="J440" t="s">
        <v>214</v>
      </c>
      <c r="K440" t="s">
        <v>149</v>
      </c>
      <c r="L440" t="s">
        <v>215</v>
      </c>
      <c r="M440" t="s">
        <v>258</v>
      </c>
      <c r="N440" t="s">
        <v>216</v>
      </c>
      <c r="O440" s="57">
        <v>46252.560370370367</v>
      </c>
      <c r="P440" s="57">
        <v>46252.697615740741</v>
      </c>
      <c r="Q440">
        <v>69368997</v>
      </c>
      <c r="S440">
        <v>152627203251</v>
      </c>
      <c r="T440" t="s">
        <v>13006</v>
      </c>
      <c r="U440" t="s">
        <v>13007</v>
      </c>
      <c r="V440" t="s">
        <v>13008</v>
      </c>
      <c r="Z440">
        <v>112.02680599999999</v>
      </c>
      <c r="AA440">
        <v>-7.7142308000000002</v>
      </c>
      <c r="AB440" t="s">
        <v>13009</v>
      </c>
      <c r="AC440" t="s">
        <v>217</v>
      </c>
      <c r="AL440" t="s">
        <v>218</v>
      </c>
      <c r="AM440" t="s">
        <v>13010</v>
      </c>
      <c r="AN440" t="s">
        <v>6</v>
      </c>
      <c r="AO440" t="s">
        <v>13011</v>
      </c>
      <c r="AP440" s="57">
        <v>46253.541666666664</v>
      </c>
      <c r="AR440" t="s">
        <v>259</v>
      </c>
      <c r="AS440" t="s">
        <v>472</v>
      </c>
      <c r="AT440" t="s">
        <v>231</v>
      </c>
      <c r="AV440" t="s">
        <v>260</v>
      </c>
      <c r="AW440" t="s">
        <v>1023</v>
      </c>
      <c r="AX440" t="s">
        <v>223</v>
      </c>
      <c r="BA440" s="57">
        <v>46253.541666666664</v>
      </c>
      <c r="BB440" t="s">
        <v>13010</v>
      </c>
      <c r="BF440" s="6" t="e">
        <f t="shared" si="18"/>
        <v>#NUM!</v>
      </c>
      <c r="BG440" t="e">
        <f t="shared" si="19"/>
        <v>#NUM!</v>
      </c>
      <c r="BH440" t="e">
        <f t="shared" si="20"/>
        <v>#NUM!</v>
      </c>
      <c r="BI440" t="str">
        <f>VLOOKUP(H440,Sheet2!$A$1:$B$270,2,FALSE)</f>
        <v>NGANJUK</v>
      </c>
    </row>
    <row r="441" spans="1:61">
      <c r="A441">
        <v>440</v>
      </c>
      <c r="B441">
        <v>1002529707</v>
      </c>
      <c r="C441">
        <v>3</v>
      </c>
      <c r="D441" t="s">
        <v>55</v>
      </c>
      <c r="E441">
        <v>5</v>
      </c>
      <c r="F441" t="s">
        <v>228</v>
      </c>
      <c r="G441" t="s">
        <v>127</v>
      </c>
      <c r="H441" t="s">
        <v>330</v>
      </c>
      <c r="I441" t="s">
        <v>213</v>
      </c>
      <c r="J441" t="s">
        <v>214</v>
      </c>
      <c r="K441" t="s">
        <v>149</v>
      </c>
      <c r="M441" t="s">
        <v>286</v>
      </c>
      <c r="N441" t="s">
        <v>216</v>
      </c>
      <c r="O441" s="57">
        <v>46250.580752314818</v>
      </c>
      <c r="P441" s="57">
        <v>46252.865891203706</v>
      </c>
      <c r="Q441">
        <v>69367541</v>
      </c>
      <c r="S441">
        <v>152431232404</v>
      </c>
      <c r="T441" t="s">
        <v>10902</v>
      </c>
      <c r="U441" t="s">
        <v>10903</v>
      </c>
      <c r="V441" t="s">
        <v>13012</v>
      </c>
      <c r="Z441">
        <v>113.79064649999999</v>
      </c>
      <c r="AA441">
        <v>-7.0649274999999996</v>
      </c>
      <c r="AB441" t="s">
        <v>10904</v>
      </c>
      <c r="AC441" t="s">
        <v>230</v>
      </c>
      <c r="AL441" t="s">
        <v>218</v>
      </c>
      <c r="AM441" t="s">
        <v>13013</v>
      </c>
      <c r="AN441" t="s">
        <v>6</v>
      </c>
      <c r="AO441" t="s">
        <v>10333</v>
      </c>
      <c r="AP441" s="57">
        <v>46253.333333333336</v>
      </c>
      <c r="AR441" t="s">
        <v>241</v>
      </c>
      <c r="AS441" t="s">
        <v>330</v>
      </c>
      <c r="AT441" t="s">
        <v>231</v>
      </c>
      <c r="AV441" t="s">
        <v>905</v>
      </c>
      <c r="AW441" t="s">
        <v>562</v>
      </c>
      <c r="AX441" t="s">
        <v>223</v>
      </c>
      <c r="BA441" s="57">
        <v>46253.333333333336</v>
      </c>
      <c r="BB441" t="s">
        <v>13013</v>
      </c>
      <c r="BF441" s="6" t="e">
        <f t="shared" si="18"/>
        <v>#NUM!</v>
      </c>
      <c r="BG441" t="e">
        <f t="shared" si="19"/>
        <v>#NUM!</v>
      </c>
      <c r="BH441" t="e">
        <f t="shared" si="20"/>
        <v>#NUM!</v>
      </c>
      <c r="BI441" t="str">
        <f>VLOOKUP(H441,Sheet2!$A$1:$B$270,2,FALSE)</f>
        <v>MADURA</v>
      </c>
    </row>
    <row r="442" spans="1:61">
      <c r="A442">
        <v>441</v>
      </c>
      <c r="B442">
        <v>1002522409</v>
      </c>
      <c r="C442">
        <v>3</v>
      </c>
      <c r="D442" t="s">
        <v>45</v>
      </c>
      <c r="E442">
        <v>5</v>
      </c>
      <c r="F442" t="s">
        <v>211</v>
      </c>
      <c r="G442" t="s">
        <v>110</v>
      </c>
      <c r="H442" t="s">
        <v>479</v>
      </c>
      <c r="I442" t="s">
        <v>213</v>
      </c>
      <c r="J442" t="s">
        <v>214</v>
      </c>
      <c r="K442" t="s">
        <v>149</v>
      </c>
      <c r="L442" t="s">
        <v>215</v>
      </c>
      <c r="M442" t="s">
        <v>277</v>
      </c>
      <c r="N442" t="s">
        <v>216</v>
      </c>
      <c r="O442" s="57">
        <v>46246.603437500002</v>
      </c>
      <c r="P442" s="57">
        <v>46248.666203703702</v>
      </c>
      <c r="Q442">
        <v>69364366</v>
      </c>
      <c r="S442">
        <v>172617203011</v>
      </c>
      <c r="T442" t="s">
        <v>8185</v>
      </c>
      <c r="U442" t="s">
        <v>8186</v>
      </c>
      <c r="V442" t="s">
        <v>8187</v>
      </c>
      <c r="Z442">
        <v>118.5109951</v>
      </c>
      <c r="AA442">
        <v>-8.4782563999999994</v>
      </c>
      <c r="AB442" t="s">
        <v>8188</v>
      </c>
      <c r="AC442" t="s">
        <v>237</v>
      </c>
      <c r="AL442" t="s">
        <v>218</v>
      </c>
      <c r="AM442" t="s">
        <v>8189</v>
      </c>
      <c r="AN442" t="s">
        <v>6</v>
      </c>
      <c r="AO442" s="57">
        <v>46364.61109953704</v>
      </c>
      <c r="AP442" s="57">
        <v>46248.333333333336</v>
      </c>
      <c r="AQ442" t="s">
        <v>564</v>
      </c>
      <c r="AR442" t="s">
        <v>278</v>
      </c>
      <c r="AS442" t="s">
        <v>479</v>
      </c>
      <c r="AT442" t="s">
        <v>231</v>
      </c>
      <c r="AV442" t="s">
        <v>10905</v>
      </c>
      <c r="AW442" t="s">
        <v>1014</v>
      </c>
      <c r="AX442" t="s">
        <v>223</v>
      </c>
      <c r="BA442" s="57">
        <v>46248.333333333336</v>
      </c>
      <c r="BB442" t="s">
        <v>8189</v>
      </c>
      <c r="BF442" s="6" t="e">
        <f t="shared" si="18"/>
        <v>#NUM!</v>
      </c>
      <c r="BG442" t="e">
        <f t="shared" si="19"/>
        <v>#NUM!</v>
      </c>
      <c r="BH442" t="e">
        <f t="shared" si="20"/>
        <v>#NUM!</v>
      </c>
      <c r="BI442" t="str">
        <f>VLOOKUP(H442,Sheet2!$A$1:$B$270,2,FALSE)</f>
        <v>BIMA</v>
      </c>
    </row>
    <row r="443" spans="1:61">
      <c r="A443">
        <v>442</v>
      </c>
      <c r="B443">
        <v>1002533338</v>
      </c>
      <c r="C443">
        <v>3</v>
      </c>
      <c r="D443" t="s">
        <v>59</v>
      </c>
      <c r="E443">
        <v>4</v>
      </c>
      <c r="F443" t="s">
        <v>224</v>
      </c>
      <c r="G443" t="s">
        <v>581</v>
      </c>
      <c r="H443" t="s">
        <v>647</v>
      </c>
      <c r="I443" t="s">
        <v>213</v>
      </c>
      <c r="J443" t="s">
        <v>214</v>
      </c>
      <c r="K443" t="s">
        <v>149</v>
      </c>
      <c r="L443" t="s">
        <v>215</v>
      </c>
      <c r="M443" t="s">
        <v>240</v>
      </c>
      <c r="N443" t="s">
        <v>216</v>
      </c>
      <c r="O443" s="57">
        <v>46252.583298611113</v>
      </c>
      <c r="P443" s="57">
        <v>46252.584745370368</v>
      </c>
      <c r="Q443">
        <v>69369079</v>
      </c>
      <c r="S443">
        <v>143363112599</v>
      </c>
      <c r="T443" t="s">
        <v>13014</v>
      </c>
      <c r="U443" t="s">
        <v>13015</v>
      </c>
      <c r="V443" t="s">
        <v>13016</v>
      </c>
      <c r="Z443">
        <v>109.31278</v>
      </c>
      <c r="AA443">
        <v>-7.3476470000000003</v>
      </c>
      <c r="AB443" t="s">
        <v>13017</v>
      </c>
      <c r="AC443" t="s">
        <v>237</v>
      </c>
      <c r="AL443" t="s">
        <v>218</v>
      </c>
      <c r="AM443" t="s">
        <v>13018</v>
      </c>
      <c r="AN443" t="s">
        <v>6</v>
      </c>
      <c r="AO443" t="s">
        <v>12948</v>
      </c>
      <c r="AP443" s="57">
        <v>46255.333333333336</v>
      </c>
      <c r="AR443" t="s">
        <v>241</v>
      </c>
      <c r="AS443" t="s">
        <v>647</v>
      </c>
      <c r="AT443" t="s">
        <v>231</v>
      </c>
      <c r="AV443" t="s">
        <v>240</v>
      </c>
      <c r="AW443" t="s">
        <v>13019</v>
      </c>
      <c r="AX443" t="s">
        <v>223</v>
      </c>
      <c r="BA443" s="57">
        <v>46255.333333333336</v>
      </c>
      <c r="BB443" t="s">
        <v>13018</v>
      </c>
      <c r="BF443" s="6" t="e">
        <f t="shared" si="18"/>
        <v>#NUM!</v>
      </c>
      <c r="BG443" t="e">
        <f t="shared" si="19"/>
        <v>#NUM!</v>
      </c>
      <c r="BH443" t="e">
        <f t="shared" si="20"/>
        <v>#NUM!</v>
      </c>
      <c r="BI443" t="e">
        <f>VLOOKUP(H443,Sheet2!$A$1:$B$270,2,FALSE)</f>
        <v>#N/A</v>
      </c>
    </row>
    <row r="444" spans="1:61">
      <c r="A444">
        <v>443</v>
      </c>
      <c r="B444">
        <v>1002532877</v>
      </c>
      <c r="C444">
        <v>3</v>
      </c>
      <c r="D444" t="s">
        <v>38</v>
      </c>
      <c r="E444">
        <v>5</v>
      </c>
      <c r="F444" t="s">
        <v>90</v>
      </c>
      <c r="G444" t="s">
        <v>90</v>
      </c>
      <c r="H444" t="s">
        <v>354</v>
      </c>
      <c r="I444" t="s">
        <v>213</v>
      </c>
      <c r="J444" t="s">
        <v>214</v>
      </c>
      <c r="K444" t="s">
        <v>149</v>
      </c>
      <c r="L444" t="s">
        <v>215</v>
      </c>
      <c r="M444" t="s">
        <v>258</v>
      </c>
      <c r="N444" t="s">
        <v>216</v>
      </c>
      <c r="O444" s="57">
        <v>46252.493715277778</v>
      </c>
      <c r="P444" s="57">
        <v>46252.771990740737</v>
      </c>
      <c r="Q444">
        <v>69368868</v>
      </c>
      <c r="S444">
        <v>152639219506</v>
      </c>
      <c r="T444" t="s">
        <v>13020</v>
      </c>
      <c r="U444" t="s">
        <v>13021</v>
      </c>
      <c r="V444" t="s">
        <v>13022</v>
      </c>
      <c r="Z444">
        <v>112.19359890072199</v>
      </c>
      <c r="AA444">
        <v>-7.7654714572868304</v>
      </c>
      <c r="AB444" t="s">
        <v>13023</v>
      </c>
      <c r="AC444" t="s">
        <v>237</v>
      </c>
      <c r="AL444" t="s">
        <v>218</v>
      </c>
      <c r="AM444" t="s">
        <v>12909</v>
      </c>
      <c r="AN444" t="s">
        <v>6</v>
      </c>
      <c r="AO444" t="s">
        <v>12824</v>
      </c>
      <c r="AP444" s="57">
        <v>46253.333333333336</v>
      </c>
      <c r="AR444" t="s">
        <v>259</v>
      </c>
      <c r="AS444" t="s">
        <v>354</v>
      </c>
      <c r="AT444" t="s">
        <v>231</v>
      </c>
      <c r="AV444" t="s">
        <v>260</v>
      </c>
      <c r="AW444" t="s">
        <v>1015</v>
      </c>
      <c r="AX444" t="s">
        <v>223</v>
      </c>
      <c r="BA444" s="57">
        <v>46253.333333333336</v>
      </c>
      <c r="BB444" t="s">
        <v>12909</v>
      </c>
      <c r="BF444" s="6" t="e">
        <f t="shared" si="18"/>
        <v>#NUM!</v>
      </c>
      <c r="BG444" t="e">
        <f t="shared" si="19"/>
        <v>#NUM!</v>
      </c>
      <c r="BH444" t="e">
        <f t="shared" si="20"/>
        <v>#NUM!</v>
      </c>
      <c r="BI444" t="str">
        <f>VLOOKUP(H444,Sheet2!$A$1:$B$270,2,FALSE)</f>
        <v>KEDIRI</v>
      </c>
    </row>
    <row r="445" spans="1:61">
      <c r="A445">
        <v>444</v>
      </c>
      <c r="B445">
        <v>1002527909</v>
      </c>
      <c r="C445">
        <v>3</v>
      </c>
      <c r="D445" t="s">
        <v>55</v>
      </c>
      <c r="E445">
        <v>5</v>
      </c>
      <c r="F445" t="s">
        <v>313</v>
      </c>
      <c r="G445" t="s">
        <v>126</v>
      </c>
      <c r="H445" t="s">
        <v>382</v>
      </c>
      <c r="I445" t="s">
        <v>213</v>
      </c>
      <c r="J445" t="s">
        <v>214</v>
      </c>
      <c r="K445" t="s">
        <v>149</v>
      </c>
      <c r="L445" t="s">
        <v>215</v>
      </c>
      <c r="M445" t="s">
        <v>76</v>
      </c>
      <c r="N445" t="s">
        <v>216</v>
      </c>
      <c r="O445" s="57">
        <v>46249.438842592594</v>
      </c>
      <c r="P445" s="57">
        <v>46249.643437500003</v>
      </c>
      <c r="Q445">
        <v>69366674</v>
      </c>
      <c r="S445">
        <v>152303244204</v>
      </c>
      <c r="T445" t="s">
        <v>10916</v>
      </c>
      <c r="U445" t="s">
        <v>9902</v>
      </c>
      <c r="V445" t="s">
        <v>10917</v>
      </c>
      <c r="Z445">
        <v>112.767563</v>
      </c>
      <c r="AA445">
        <v>-7.2999260000000001</v>
      </c>
      <c r="AB445" t="s">
        <v>10918</v>
      </c>
      <c r="AC445" t="s">
        <v>237</v>
      </c>
      <c r="AL445" t="s">
        <v>218</v>
      </c>
      <c r="AM445" t="s">
        <v>10919</v>
      </c>
      <c r="AN445" t="s">
        <v>6</v>
      </c>
      <c r="AO445" t="s">
        <v>10477</v>
      </c>
      <c r="AP445" s="57">
        <v>46250.333333333336</v>
      </c>
      <c r="AR445" t="s">
        <v>219</v>
      </c>
      <c r="AS445" t="s">
        <v>382</v>
      </c>
      <c r="AT445" t="s">
        <v>231</v>
      </c>
      <c r="AU445">
        <v>20260815</v>
      </c>
      <c r="AV445" t="s">
        <v>222</v>
      </c>
      <c r="AW445" t="s">
        <v>1023</v>
      </c>
      <c r="AX445" t="s">
        <v>223</v>
      </c>
      <c r="BA445" s="57">
        <v>46250.333333333336</v>
      </c>
      <c r="BB445" t="s">
        <v>10919</v>
      </c>
      <c r="BC445">
        <v>2026</v>
      </c>
      <c r="BD445">
        <v>8</v>
      </c>
      <c r="BE445">
        <v>15</v>
      </c>
      <c r="BF445" s="6">
        <f t="shared" si="18"/>
        <v>46249</v>
      </c>
      <c r="BG445">
        <f t="shared" si="19"/>
        <v>-1.3333333333357587</v>
      </c>
      <c r="BH445" t="str">
        <f t="shared" si="20"/>
        <v>COMPLY</v>
      </c>
      <c r="BI445" t="str">
        <f>VLOOKUP(H445,Sheet2!$A$1:$B$270,2,FALSE)</f>
        <v>SURABAYA SELATAN</v>
      </c>
    </row>
    <row r="446" spans="1:61">
      <c r="A446">
        <v>445</v>
      </c>
      <c r="B446">
        <v>1002519863</v>
      </c>
      <c r="C446">
        <v>3</v>
      </c>
      <c r="D446" t="s">
        <v>38</v>
      </c>
      <c r="E446">
        <v>5</v>
      </c>
      <c r="F446" t="s">
        <v>250</v>
      </c>
      <c r="G446" t="s">
        <v>91</v>
      </c>
      <c r="H446" t="s">
        <v>413</v>
      </c>
      <c r="I446" t="s">
        <v>213</v>
      </c>
      <c r="J446" t="s">
        <v>214</v>
      </c>
      <c r="K446" t="s">
        <v>149</v>
      </c>
      <c r="M446" t="s">
        <v>575</v>
      </c>
      <c r="N446" t="s">
        <v>216</v>
      </c>
      <c r="O446" s="57">
        <v>46245.560543981483</v>
      </c>
      <c r="P446" s="57">
        <v>46246.583009259259</v>
      </c>
      <c r="Q446">
        <v>68573442</v>
      </c>
      <c r="S446">
        <v>152701239028</v>
      </c>
      <c r="T446" t="s">
        <v>7318</v>
      </c>
      <c r="U446" t="s">
        <v>7319</v>
      </c>
      <c r="Z446">
        <v>112.6351453</v>
      </c>
      <c r="AA446">
        <v>-7.9771203000000002</v>
      </c>
      <c r="AB446" t="s">
        <v>7320</v>
      </c>
      <c r="AC446" t="s">
        <v>230</v>
      </c>
      <c r="AO446" s="57">
        <v>46334.569282407407</v>
      </c>
      <c r="AR446" t="s">
        <v>14</v>
      </c>
      <c r="AS446" t="s">
        <v>413</v>
      </c>
      <c r="AT446" t="s">
        <v>231</v>
      </c>
      <c r="AV446" t="s">
        <v>8190</v>
      </c>
      <c r="AW446" t="s">
        <v>562</v>
      </c>
      <c r="AX446" t="s">
        <v>223</v>
      </c>
      <c r="BF446" s="6" t="e">
        <f t="shared" si="18"/>
        <v>#NUM!</v>
      </c>
      <c r="BG446" t="e">
        <f t="shared" si="19"/>
        <v>#NUM!</v>
      </c>
      <c r="BH446" t="e">
        <f t="shared" si="20"/>
        <v>#NUM!</v>
      </c>
      <c r="BI446" t="str">
        <f>VLOOKUP(H446,Sheet2!$A$1:$B$270,2,FALSE)</f>
        <v>MALANG</v>
      </c>
    </row>
    <row r="447" spans="1:61">
      <c r="A447">
        <v>446</v>
      </c>
      <c r="B447">
        <v>1002532552</v>
      </c>
      <c r="C447">
        <v>3</v>
      </c>
      <c r="D447" t="s">
        <v>59</v>
      </c>
      <c r="E447">
        <v>4</v>
      </c>
      <c r="F447" t="s">
        <v>567</v>
      </c>
      <c r="G447" t="s">
        <v>609</v>
      </c>
      <c r="H447" t="s">
        <v>936</v>
      </c>
      <c r="I447" t="s">
        <v>213</v>
      </c>
      <c r="J447" t="s">
        <v>214</v>
      </c>
      <c r="K447" t="s">
        <v>149</v>
      </c>
      <c r="M447" t="s">
        <v>602</v>
      </c>
      <c r="N447" t="s">
        <v>216</v>
      </c>
      <c r="O447" s="57">
        <v>46252.444039351853</v>
      </c>
      <c r="P447" s="57">
        <v>46252.694236111114</v>
      </c>
      <c r="Q447">
        <v>69368711</v>
      </c>
      <c r="S447">
        <v>146113147042</v>
      </c>
      <c r="T447" t="s">
        <v>13024</v>
      </c>
      <c r="U447" t="s">
        <v>13025</v>
      </c>
      <c r="Z447">
        <v>110.36599362391</v>
      </c>
      <c r="AA447">
        <v>-7.7929845783148401</v>
      </c>
      <c r="AB447" t="s">
        <v>13026</v>
      </c>
      <c r="AC447" t="s">
        <v>291</v>
      </c>
      <c r="AO447" t="s">
        <v>13027</v>
      </c>
      <c r="AR447" t="s">
        <v>5</v>
      </c>
      <c r="AS447" t="s">
        <v>936</v>
      </c>
      <c r="AT447" t="s">
        <v>231</v>
      </c>
      <c r="AV447" t="s">
        <v>13028</v>
      </c>
      <c r="AW447" t="s">
        <v>561</v>
      </c>
      <c r="AX447" t="s">
        <v>223</v>
      </c>
      <c r="BF447" s="6" t="e">
        <f t="shared" si="18"/>
        <v>#NUM!</v>
      </c>
      <c r="BG447" t="e">
        <f t="shared" si="19"/>
        <v>#NUM!</v>
      </c>
      <c r="BH447" t="e">
        <f t="shared" si="20"/>
        <v>#NUM!</v>
      </c>
      <c r="BI447" t="e">
        <f>VLOOKUP(H447,Sheet2!$A$1:$B$270,2,FALSE)</f>
        <v>#N/A</v>
      </c>
    </row>
    <row r="448" spans="1:61">
      <c r="A448">
        <v>447</v>
      </c>
      <c r="B448">
        <v>1002506649</v>
      </c>
      <c r="C448">
        <v>3</v>
      </c>
      <c r="D448" t="s">
        <v>59</v>
      </c>
      <c r="E448">
        <v>4</v>
      </c>
      <c r="F448" t="s">
        <v>567</v>
      </c>
      <c r="G448" t="s">
        <v>609</v>
      </c>
      <c r="H448" t="s">
        <v>611</v>
      </c>
      <c r="I448" t="s">
        <v>213</v>
      </c>
      <c r="J448" t="s">
        <v>214</v>
      </c>
      <c r="K448" t="s">
        <v>149</v>
      </c>
      <c r="L448" t="s">
        <v>215</v>
      </c>
      <c r="M448" t="s">
        <v>76</v>
      </c>
      <c r="N448" t="s">
        <v>216</v>
      </c>
      <c r="O448" s="57">
        <v>46237.828425925924</v>
      </c>
      <c r="P448" s="57">
        <v>46238.624282407407</v>
      </c>
      <c r="Q448">
        <v>69357865</v>
      </c>
      <c r="S448">
        <v>141114219227</v>
      </c>
      <c r="T448" t="s">
        <v>3218</v>
      </c>
      <c r="U448" t="s">
        <v>3219</v>
      </c>
      <c r="V448" t="s">
        <v>3220</v>
      </c>
      <c r="Z448">
        <v>110.320241680064</v>
      </c>
      <c r="AA448">
        <v>-7.8113436435731503</v>
      </c>
      <c r="AB448" t="s">
        <v>3221</v>
      </c>
      <c r="AC448" t="s">
        <v>237</v>
      </c>
      <c r="AL448" t="s">
        <v>218</v>
      </c>
      <c r="AM448" t="s">
        <v>3222</v>
      </c>
      <c r="AN448" t="s">
        <v>6</v>
      </c>
      <c r="AO448" s="57">
        <v>46089.829675925925</v>
      </c>
      <c r="AP448" s="57">
        <v>46239.333333333336</v>
      </c>
      <c r="AR448" t="s">
        <v>219</v>
      </c>
      <c r="AS448" t="s">
        <v>611</v>
      </c>
      <c r="AT448" t="s">
        <v>231</v>
      </c>
      <c r="AU448">
        <v>20260804</v>
      </c>
      <c r="AV448" t="s">
        <v>222</v>
      </c>
      <c r="AW448" t="s">
        <v>1023</v>
      </c>
      <c r="AX448" t="s">
        <v>223</v>
      </c>
      <c r="BA448" s="57">
        <v>46239.333333333336</v>
      </c>
      <c r="BB448" t="s">
        <v>3222</v>
      </c>
      <c r="BC448">
        <v>2026</v>
      </c>
      <c r="BD448">
        <v>8</v>
      </c>
      <c r="BE448">
        <v>4</v>
      </c>
      <c r="BF448" s="6">
        <f t="shared" si="18"/>
        <v>46238</v>
      </c>
      <c r="BG448">
        <f t="shared" si="19"/>
        <v>-1.3333333333357587</v>
      </c>
      <c r="BH448" t="str">
        <f t="shared" si="20"/>
        <v>COMPLY</v>
      </c>
      <c r="BI448" t="e">
        <f>VLOOKUP(H448,Sheet2!$A$1:$B$270,2,FALSE)</f>
        <v>#N/A</v>
      </c>
    </row>
    <row r="449" spans="1:61">
      <c r="A449">
        <v>448</v>
      </c>
      <c r="B449">
        <v>1002532881</v>
      </c>
      <c r="C449">
        <v>3</v>
      </c>
      <c r="D449" t="s">
        <v>55</v>
      </c>
      <c r="E449">
        <v>5</v>
      </c>
      <c r="F449" t="s">
        <v>228</v>
      </c>
      <c r="G449" t="s">
        <v>127</v>
      </c>
      <c r="H449" t="s">
        <v>229</v>
      </c>
      <c r="I449" t="s">
        <v>213</v>
      </c>
      <c r="J449" t="s">
        <v>214</v>
      </c>
      <c r="K449" t="s">
        <v>149</v>
      </c>
      <c r="L449" t="s">
        <v>215</v>
      </c>
      <c r="M449" t="s">
        <v>240</v>
      </c>
      <c r="N449" t="s">
        <v>216</v>
      </c>
      <c r="O449" s="57">
        <v>46252.495104166665</v>
      </c>
      <c r="P449" s="57">
        <v>46252.495844907404</v>
      </c>
      <c r="Q449">
        <v>69368870</v>
      </c>
      <c r="S449">
        <v>152426928302</v>
      </c>
      <c r="T449" t="s">
        <v>10119</v>
      </c>
      <c r="U449" t="s">
        <v>13029</v>
      </c>
      <c r="V449" t="s">
        <v>13030</v>
      </c>
      <c r="Z449">
        <v>113.561845645308</v>
      </c>
      <c r="AA449">
        <v>-7.1277986967397204</v>
      </c>
      <c r="AB449" t="s">
        <v>13031</v>
      </c>
      <c r="AC449" t="s">
        <v>217</v>
      </c>
      <c r="AL449" t="s">
        <v>218</v>
      </c>
      <c r="AM449" t="s">
        <v>13032</v>
      </c>
      <c r="AN449" t="s">
        <v>6</v>
      </c>
      <c r="AO449" t="s">
        <v>12824</v>
      </c>
      <c r="AP449" s="57">
        <v>46254.333333333336</v>
      </c>
      <c r="AR449" t="s">
        <v>241</v>
      </c>
      <c r="AS449" t="s">
        <v>229</v>
      </c>
      <c r="AT449" t="s">
        <v>231</v>
      </c>
      <c r="AV449" t="s">
        <v>240</v>
      </c>
      <c r="AW449" t="s">
        <v>1010</v>
      </c>
      <c r="AX449" t="s">
        <v>223</v>
      </c>
      <c r="BA449" s="57">
        <v>46254.333333333336</v>
      </c>
      <c r="BB449" t="s">
        <v>13032</v>
      </c>
      <c r="BF449" s="6" t="e">
        <f t="shared" si="18"/>
        <v>#NUM!</v>
      </c>
      <c r="BG449" t="e">
        <f t="shared" si="19"/>
        <v>#NUM!</v>
      </c>
      <c r="BH449" t="e">
        <f t="shared" si="20"/>
        <v>#NUM!</v>
      </c>
      <c r="BI449" t="str">
        <f>VLOOKUP(H449,Sheet2!$A$1:$B$270,2,FALSE)</f>
        <v>MADURA</v>
      </c>
    </row>
    <row r="450" spans="1:61">
      <c r="A450">
        <v>449</v>
      </c>
      <c r="B450">
        <v>1002533816</v>
      </c>
      <c r="C450">
        <v>3</v>
      </c>
      <c r="D450" t="s">
        <v>45</v>
      </c>
      <c r="E450">
        <v>5</v>
      </c>
      <c r="F450" t="s">
        <v>211</v>
      </c>
      <c r="G450" t="s">
        <v>118</v>
      </c>
      <c r="H450" t="s">
        <v>283</v>
      </c>
      <c r="I450" t="s">
        <v>213</v>
      </c>
      <c r="J450" t="s">
        <v>214</v>
      </c>
      <c r="K450" t="s">
        <v>149</v>
      </c>
      <c r="M450" t="s">
        <v>76</v>
      </c>
      <c r="N450" t="s">
        <v>216</v>
      </c>
      <c r="O450" s="57">
        <v>46252.642939814818</v>
      </c>
      <c r="P450" s="57">
        <v>46252.789803240739</v>
      </c>
      <c r="Q450">
        <v>69367329</v>
      </c>
      <c r="S450">
        <v>172610203645</v>
      </c>
      <c r="T450" t="s">
        <v>10042</v>
      </c>
      <c r="U450" t="s">
        <v>13033</v>
      </c>
      <c r="V450" t="s">
        <v>13034</v>
      </c>
      <c r="Z450">
        <v>116.86998699999999</v>
      </c>
      <c r="AA450">
        <v>-8.6276244000000002</v>
      </c>
      <c r="AB450" t="s">
        <v>10045</v>
      </c>
      <c r="AC450" t="s">
        <v>290</v>
      </c>
      <c r="AL450" t="s">
        <v>218</v>
      </c>
      <c r="AM450" t="s">
        <v>13035</v>
      </c>
      <c r="AN450" t="s">
        <v>6</v>
      </c>
      <c r="AO450" t="s">
        <v>12887</v>
      </c>
      <c r="AR450" t="s">
        <v>219</v>
      </c>
      <c r="AS450" t="s">
        <v>283</v>
      </c>
      <c r="AT450" t="s">
        <v>231</v>
      </c>
      <c r="AU450">
        <v>20260818</v>
      </c>
      <c r="AV450" t="s">
        <v>222</v>
      </c>
      <c r="AW450" t="s">
        <v>13036</v>
      </c>
      <c r="AX450" t="s">
        <v>223</v>
      </c>
      <c r="BA450" s="57">
        <v>46252.291666666664</v>
      </c>
      <c r="BB450" t="s">
        <v>13035</v>
      </c>
      <c r="BC450">
        <v>2026</v>
      </c>
      <c r="BD450">
        <v>8</v>
      </c>
      <c r="BE450">
        <v>18</v>
      </c>
      <c r="BF450" s="6">
        <f t="shared" si="18"/>
        <v>46252</v>
      </c>
      <c r="BG450">
        <f t="shared" si="19"/>
        <v>-0.29166666666424135</v>
      </c>
      <c r="BH450" t="str">
        <f t="shared" si="20"/>
        <v>COMPLY</v>
      </c>
      <c r="BI450" t="str">
        <f>VLOOKUP(H450,Sheet2!$A$1:$B$270,2,FALSE)</f>
        <v>SUMBAWA</v>
      </c>
    </row>
    <row r="451" spans="1:61">
      <c r="A451">
        <v>450</v>
      </c>
      <c r="B451">
        <v>1002515652</v>
      </c>
      <c r="C451">
        <v>3</v>
      </c>
      <c r="D451" t="s">
        <v>59</v>
      </c>
      <c r="E451">
        <v>4</v>
      </c>
      <c r="F451" t="s">
        <v>224</v>
      </c>
      <c r="G451" t="s">
        <v>224</v>
      </c>
      <c r="H451" t="s">
        <v>911</v>
      </c>
      <c r="I451" t="s">
        <v>213</v>
      </c>
      <c r="J451" t="s">
        <v>214</v>
      </c>
      <c r="K451" t="s">
        <v>149</v>
      </c>
      <c r="L451" t="s">
        <v>215</v>
      </c>
      <c r="M451" t="s">
        <v>277</v>
      </c>
      <c r="N451" t="s">
        <v>216</v>
      </c>
      <c r="O451" s="57">
        <v>46242.399270833332</v>
      </c>
      <c r="P451" s="57">
        <v>46245.38108796296</v>
      </c>
      <c r="Q451">
        <v>69361259</v>
      </c>
      <c r="S451">
        <v>146303609748</v>
      </c>
      <c r="T451" t="s">
        <v>5564</v>
      </c>
      <c r="U451" t="s">
        <v>5565</v>
      </c>
      <c r="V451" t="s">
        <v>5566</v>
      </c>
      <c r="Z451">
        <v>109.21779170000001</v>
      </c>
      <c r="AA451">
        <v>-7.4757566000000004</v>
      </c>
      <c r="AB451" t="s">
        <v>5567</v>
      </c>
      <c r="AC451" t="s">
        <v>237</v>
      </c>
      <c r="AL451" t="s">
        <v>218</v>
      </c>
      <c r="AM451" t="s">
        <v>5568</v>
      </c>
      <c r="AN451" t="s">
        <v>6</v>
      </c>
      <c r="AO451" s="57">
        <v>46242.402685185189</v>
      </c>
      <c r="AP451" s="57">
        <v>46243.333333333336</v>
      </c>
      <c r="AQ451" t="s">
        <v>248</v>
      </c>
      <c r="AR451" t="s">
        <v>278</v>
      </c>
      <c r="AS451" t="s">
        <v>911</v>
      </c>
      <c r="AT451" t="s">
        <v>231</v>
      </c>
      <c r="AV451" t="s">
        <v>7321</v>
      </c>
      <c r="AW451" t="s">
        <v>974</v>
      </c>
      <c r="AX451" t="s">
        <v>223</v>
      </c>
      <c r="BA451" s="57">
        <v>46243.333333333336</v>
      </c>
      <c r="BB451" t="s">
        <v>5568</v>
      </c>
      <c r="BF451" s="6" t="e">
        <f t="shared" ref="BF451:BF514" si="21">DATE(BC451,BD451,BE451)</f>
        <v>#NUM!</v>
      </c>
      <c r="BG451" t="e">
        <f t="shared" ref="BG451:BG514" si="22">BF451-BA451</f>
        <v>#NUM!</v>
      </c>
      <c r="BH451" t="e">
        <f t="shared" ref="BH451:BH514" si="23">IF(BG451=1,"COMPLY",IF(BG451&lt;1,"COMPLY","NOT COMPLY"))</f>
        <v>#NUM!</v>
      </c>
      <c r="BI451" t="e">
        <f>VLOOKUP(H451,Sheet2!$A$1:$B$270,2,FALSE)</f>
        <v>#N/A</v>
      </c>
    </row>
    <row r="452" spans="1:61">
      <c r="A452">
        <v>451</v>
      </c>
      <c r="B452">
        <v>1002529941</v>
      </c>
      <c r="C452">
        <v>3</v>
      </c>
      <c r="D452" t="s">
        <v>55</v>
      </c>
      <c r="E452">
        <v>5</v>
      </c>
      <c r="F452" t="s">
        <v>228</v>
      </c>
      <c r="G452" t="s">
        <v>127</v>
      </c>
      <c r="H452" t="s">
        <v>330</v>
      </c>
      <c r="I452" t="s">
        <v>213</v>
      </c>
      <c r="J452" t="s">
        <v>214</v>
      </c>
      <c r="K452" t="s">
        <v>149</v>
      </c>
      <c r="M452" t="s">
        <v>372</v>
      </c>
      <c r="N452" t="s">
        <v>216</v>
      </c>
      <c r="O452" s="57">
        <v>46250.682650462964</v>
      </c>
      <c r="P452" s="57">
        <v>46250.68478009259</v>
      </c>
      <c r="Q452">
        <v>69367676</v>
      </c>
      <c r="S452">
        <v>152431232088</v>
      </c>
      <c r="T452" t="s">
        <v>10902</v>
      </c>
      <c r="U452" t="s">
        <v>10903</v>
      </c>
      <c r="Z452">
        <v>113.790648</v>
      </c>
      <c r="AA452">
        <v>-7.0649119999999996</v>
      </c>
      <c r="AB452" t="s">
        <v>10929</v>
      </c>
      <c r="AC452" t="s">
        <v>230</v>
      </c>
      <c r="AO452" t="s">
        <v>10607</v>
      </c>
      <c r="AR452" t="s">
        <v>334</v>
      </c>
      <c r="AS452" t="s">
        <v>330</v>
      </c>
      <c r="AT452" t="s">
        <v>231</v>
      </c>
      <c r="AV452" t="s">
        <v>373</v>
      </c>
      <c r="AW452" t="s">
        <v>561</v>
      </c>
      <c r="AX452" t="s">
        <v>223</v>
      </c>
      <c r="BF452" s="6" t="e">
        <f t="shared" si="21"/>
        <v>#NUM!</v>
      </c>
      <c r="BG452" t="e">
        <f t="shared" si="22"/>
        <v>#NUM!</v>
      </c>
      <c r="BH452" t="e">
        <f t="shared" si="23"/>
        <v>#NUM!</v>
      </c>
      <c r="BI452" t="str">
        <f>VLOOKUP(H452,Sheet2!$A$1:$B$270,2,FALSE)</f>
        <v>MADURA</v>
      </c>
    </row>
    <row r="453" spans="1:61">
      <c r="A453">
        <v>452</v>
      </c>
      <c r="B453">
        <v>1002505402</v>
      </c>
      <c r="C453">
        <v>3</v>
      </c>
      <c r="D453" t="s">
        <v>49</v>
      </c>
      <c r="E453">
        <v>4</v>
      </c>
      <c r="F453" t="s">
        <v>246</v>
      </c>
      <c r="G453" t="s">
        <v>324</v>
      </c>
      <c r="H453" t="s">
        <v>887</v>
      </c>
      <c r="I453" t="s">
        <v>213</v>
      </c>
      <c r="J453" t="s">
        <v>214</v>
      </c>
      <c r="K453" t="s">
        <v>149</v>
      </c>
      <c r="L453" t="s">
        <v>215</v>
      </c>
      <c r="M453" t="s">
        <v>76</v>
      </c>
      <c r="N453" t="s">
        <v>216</v>
      </c>
      <c r="O453" s="57">
        <v>46236.740925925929</v>
      </c>
      <c r="P453" s="57">
        <v>46237.522777777776</v>
      </c>
      <c r="Q453">
        <v>69357084</v>
      </c>
      <c r="S453">
        <v>146425112543</v>
      </c>
      <c r="T453" t="s">
        <v>3236</v>
      </c>
      <c r="U453" t="s">
        <v>3237</v>
      </c>
      <c r="V453" t="s">
        <v>3238</v>
      </c>
      <c r="Z453">
        <v>110.415879338979</v>
      </c>
      <c r="AA453">
        <v>-7.1179657515443404</v>
      </c>
      <c r="AB453" t="s">
        <v>3239</v>
      </c>
      <c r="AC453" t="s">
        <v>217</v>
      </c>
      <c r="AL453" t="s">
        <v>218</v>
      </c>
      <c r="AM453" t="s">
        <v>3240</v>
      </c>
      <c r="AN453" t="s">
        <v>6</v>
      </c>
      <c r="AO453" s="57">
        <v>46061.746354166666</v>
      </c>
      <c r="AP453" s="57">
        <v>46237.625</v>
      </c>
      <c r="AR453" t="s">
        <v>219</v>
      </c>
      <c r="AS453" t="s">
        <v>887</v>
      </c>
      <c r="AT453" t="s">
        <v>231</v>
      </c>
      <c r="AU453">
        <v>20260803</v>
      </c>
      <c r="AV453" t="s">
        <v>222</v>
      </c>
      <c r="AW453" t="s">
        <v>1014</v>
      </c>
      <c r="AX453" t="s">
        <v>223</v>
      </c>
      <c r="BA453" s="57">
        <v>46237.625</v>
      </c>
      <c r="BB453" t="s">
        <v>3240</v>
      </c>
      <c r="BC453">
        <v>2026</v>
      </c>
      <c r="BD453">
        <v>8</v>
      </c>
      <c r="BE453">
        <v>3</v>
      </c>
      <c r="BF453" s="6">
        <f t="shared" si="21"/>
        <v>46237</v>
      </c>
      <c r="BG453">
        <f t="shared" si="22"/>
        <v>-0.625</v>
      </c>
      <c r="BH453" t="str">
        <f t="shared" si="23"/>
        <v>COMPLY</v>
      </c>
      <c r="BI453" t="e">
        <f>VLOOKUP(H453,Sheet2!$A$1:$B$270,2,FALSE)</f>
        <v>#N/A</v>
      </c>
    </row>
    <row r="454" spans="1:61">
      <c r="A454">
        <v>453</v>
      </c>
      <c r="B454">
        <v>1002509515</v>
      </c>
      <c r="C454">
        <v>3</v>
      </c>
      <c r="D454" t="s">
        <v>49</v>
      </c>
      <c r="E454">
        <v>4</v>
      </c>
      <c r="F454" t="s">
        <v>252</v>
      </c>
      <c r="G454" t="s">
        <v>554</v>
      </c>
      <c r="H454" t="s">
        <v>640</v>
      </c>
      <c r="I454" t="s">
        <v>213</v>
      </c>
      <c r="J454" t="s">
        <v>214</v>
      </c>
      <c r="K454" t="s">
        <v>149</v>
      </c>
      <c r="L454" t="s">
        <v>215</v>
      </c>
      <c r="M454" t="s">
        <v>76</v>
      </c>
      <c r="N454" t="s">
        <v>216</v>
      </c>
      <c r="O454" s="57">
        <v>46239.331203703703</v>
      </c>
      <c r="P454" s="57">
        <v>46239.601493055554</v>
      </c>
      <c r="Q454">
        <v>69358729</v>
      </c>
      <c r="S454">
        <v>142213107280</v>
      </c>
      <c r="T454" t="s">
        <v>3249</v>
      </c>
      <c r="U454" t="s">
        <v>3250</v>
      </c>
      <c r="V454" t="s">
        <v>3251</v>
      </c>
      <c r="Z454">
        <v>109.245255030691</v>
      </c>
      <c r="AA454">
        <v>-7.1114309648671599</v>
      </c>
      <c r="AB454" t="s">
        <v>3252</v>
      </c>
      <c r="AC454" t="s">
        <v>217</v>
      </c>
      <c r="AL454" t="s">
        <v>218</v>
      </c>
      <c r="AM454" t="s">
        <v>1453</v>
      </c>
      <c r="AN454" t="s">
        <v>6</v>
      </c>
      <c r="AO454" s="57">
        <v>46150.340497685182</v>
      </c>
      <c r="AP454" s="57">
        <v>46240.333333333336</v>
      </c>
      <c r="AR454" t="s">
        <v>219</v>
      </c>
      <c r="AS454" t="s">
        <v>640</v>
      </c>
      <c r="AT454" t="s">
        <v>231</v>
      </c>
      <c r="AU454">
        <v>20260805</v>
      </c>
      <c r="AV454" t="s">
        <v>222</v>
      </c>
      <c r="AW454" t="s">
        <v>1018</v>
      </c>
      <c r="AX454" t="s">
        <v>223</v>
      </c>
      <c r="BA454" s="57">
        <v>46240.333333333336</v>
      </c>
      <c r="BB454" t="s">
        <v>1453</v>
      </c>
      <c r="BC454">
        <v>2026</v>
      </c>
      <c r="BD454">
        <v>8</v>
      </c>
      <c r="BE454">
        <v>5</v>
      </c>
      <c r="BF454" s="6">
        <f t="shared" si="21"/>
        <v>46239</v>
      </c>
      <c r="BG454">
        <f t="shared" si="22"/>
        <v>-1.3333333333357587</v>
      </c>
      <c r="BH454" t="str">
        <f t="shared" si="23"/>
        <v>COMPLY</v>
      </c>
      <c r="BI454" t="e">
        <f>VLOOKUP(H454,Sheet2!$A$1:$B$270,2,FALSE)</f>
        <v>#N/A</v>
      </c>
    </row>
    <row r="455" spans="1:61">
      <c r="A455">
        <v>454</v>
      </c>
      <c r="B455">
        <v>1002515656</v>
      </c>
      <c r="C455">
        <v>3</v>
      </c>
      <c r="D455" t="s">
        <v>42</v>
      </c>
      <c r="E455">
        <v>5</v>
      </c>
      <c r="F455" t="s">
        <v>106</v>
      </c>
      <c r="G455" t="s">
        <v>106</v>
      </c>
      <c r="H455" t="s">
        <v>345</v>
      </c>
      <c r="I455" t="s">
        <v>213</v>
      </c>
      <c r="J455" t="s">
        <v>214</v>
      </c>
      <c r="K455" t="s">
        <v>149</v>
      </c>
      <c r="M455" t="s">
        <v>76</v>
      </c>
      <c r="N455" t="s">
        <v>216</v>
      </c>
      <c r="O455" s="57">
        <v>46242.403275462966</v>
      </c>
      <c r="P455" s="57">
        <v>46242.623414351852</v>
      </c>
      <c r="Q455">
        <v>69361268</v>
      </c>
      <c r="S455">
        <v>152729256706</v>
      </c>
      <c r="T455" t="s">
        <v>5584</v>
      </c>
      <c r="U455" t="s">
        <v>5585</v>
      </c>
      <c r="V455" t="s">
        <v>5586</v>
      </c>
      <c r="Z455">
        <v>112.8991412</v>
      </c>
      <c r="AA455">
        <v>-7.6456602</v>
      </c>
      <c r="AB455" t="s">
        <v>5587</v>
      </c>
      <c r="AC455" t="s">
        <v>230</v>
      </c>
      <c r="AL455" t="s">
        <v>218</v>
      </c>
      <c r="AM455" t="s">
        <v>5588</v>
      </c>
      <c r="AN455" t="s">
        <v>6</v>
      </c>
      <c r="AO455" s="57">
        <v>46242.413252314815</v>
      </c>
      <c r="AP455" s="57">
        <v>46243.333333333336</v>
      </c>
      <c r="AR455" t="s">
        <v>219</v>
      </c>
      <c r="AS455" t="s">
        <v>345</v>
      </c>
      <c r="AT455" t="s">
        <v>221</v>
      </c>
      <c r="AU455">
        <v>20260808</v>
      </c>
      <c r="AV455" t="s">
        <v>222</v>
      </c>
      <c r="AW455" t="s">
        <v>5589</v>
      </c>
      <c r="AX455" t="s">
        <v>223</v>
      </c>
      <c r="BA455" s="57">
        <v>46243.333333333336</v>
      </c>
      <c r="BB455" t="s">
        <v>5588</v>
      </c>
      <c r="BC455">
        <v>2026</v>
      </c>
      <c r="BD455">
        <v>8</v>
      </c>
      <c r="BE455">
        <v>8</v>
      </c>
      <c r="BF455" s="6">
        <f t="shared" si="21"/>
        <v>46242</v>
      </c>
      <c r="BG455">
        <f t="shared" si="22"/>
        <v>-1.3333333333357587</v>
      </c>
      <c r="BH455" t="str">
        <f t="shared" si="23"/>
        <v>COMPLY</v>
      </c>
      <c r="BI455" t="str">
        <f>VLOOKUP(H455,Sheet2!$A$1:$B$270,2,FALSE)</f>
        <v>PASURUAN</v>
      </c>
    </row>
    <row r="456" spans="1:61">
      <c r="A456">
        <v>455</v>
      </c>
      <c r="B456">
        <v>1002527302</v>
      </c>
      <c r="C456">
        <v>3</v>
      </c>
      <c r="D456" t="s">
        <v>42</v>
      </c>
      <c r="E456">
        <v>5</v>
      </c>
      <c r="F456" t="s">
        <v>106</v>
      </c>
      <c r="G456" t="s">
        <v>107</v>
      </c>
      <c r="H456" t="s">
        <v>442</v>
      </c>
      <c r="I456" t="s">
        <v>213</v>
      </c>
      <c r="J456" t="s">
        <v>214</v>
      </c>
      <c r="K456" t="s">
        <v>149</v>
      </c>
      <c r="M456" t="s">
        <v>76</v>
      </c>
      <c r="N456" t="s">
        <v>216</v>
      </c>
      <c r="O456" s="57">
        <v>46248.718657407408</v>
      </c>
      <c r="P456" s="57">
        <v>46250.562974537039</v>
      </c>
      <c r="Q456">
        <v>69366391</v>
      </c>
      <c r="S456">
        <v>152511206432</v>
      </c>
      <c r="T456" t="s">
        <v>10930</v>
      </c>
      <c r="U456" t="s">
        <v>10931</v>
      </c>
      <c r="V456" t="s">
        <v>10932</v>
      </c>
      <c r="Z456">
        <v>113.2491315</v>
      </c>
      <c r="AA456">
        <v>-7.8136261999999999</v>
      </c>
      <c r="AB456" t="s">
        <v>10933</v>
      </c>
      <c r="AC456" t="s">
        <v>230</v>
      </c>
      <c r="AL456" t="s">
        <v>218</v>
      </c>
      <c r="AM456" t="s">
        <v>10934</v>
      </c>
      <c r="AN456" t="s">
        <v>6</v>
      </c>
      <c r="AO456" t="s">
        <v>10561</v>
      </c>
      <c r="AP456" s="57">
        <v>46249.625</v>
      </c>
      <c r="AR456" t="s">
        <v>219</v>
      </c>
      <c r="AS456" t="s">
        <v>442</v>
      </c>
      <c r="AT456" t="s">
        <v>352</v>
      </c>
      <c r="AU456">
        <v>20260816</v>
      </c>
      <c r="AV456" t="s">
        <v>222</v>
      </c>
      <c r="AW456" t="s">
        <v>561</v>
      </c>
      <c r="AX456" t="s">
        <v>223</v>
      </c>
      <c r="BA456" s="57">
        <v>46249.625</v>
      </c>
      <c r="BB456" t="s">
        <v>10934</v>
      </c>
      <c r="BC456">
        <v>2026</v>
      </c>
      <c r="BD456">
        <v>8</v>
      </c>
      <c r="BE456">
        <v>16</v>
      </c>
      <c r="BF456" s="6">
        <f t="shared" si="21"/>
        <v>46250</v>
      </c>
      <c r="BG456">
        <f t="shared" si="22"/>
        <v>0.375</v>
      </c>
      <c r="BH456" t="str">
        <f t="shared" si="23"/>
        <v>COMPLY</v>
      </c>
      <c r="BI456" t="str">
        <f>VLOOKUP(H456,Sheet2!$A$1:$B$270,2,FALSE)</f>
        <v>PROBOLINGGO</v>
      </c>
    </row>
    <row r="457" spans="1:61">
      <c r="A457">
        <v>456</v>
      </c>
      <c r="B457">
        <v>1002516662</v>
      </c>
      <c r="C457">
        <v>3</v>
      </c>
      <c r="D457" t="s">
        <v>42</v>
      </c>
      <c r="E457">
        <v>5</v>
      </c>
      <c r="F457" t="s">
        <v>233</v>
      </c>
      <c r="G457" t="s">
        <v>101</v>
      </c>
      <c r="H457" t="s">
        <v>306</v>
      </c>
      <c r="I457" t="s">
        <v>213</v>
      </c>
      <c r="J457" t="s">
        <v>214</v>
      </c>
      <c r="K457" t="s">
        <v>149</v>
      </c>
      <c r="L457" t="s">
        <v>215</v>
      </c>
      <c r="M457" t="s">
        <v>76</v>
      </c>
      <c r="N457" t="s">
        <v>216</v>
      </c>
      <c r="O457" s="57">
        <v>46243.824965277781</v>
      </c>
      <c r="P457" s="57">
        <v>46244.885972222219</v>
      </c>
      <c r="Q457">
        <v>69362013</v>
      </c>
      <c r="S457">
        <v>152332251897</v>
      </c>
      <c r="T457" t="s">
        <v>5590</v>
      </c>
      <c r="U457" t="s">
        <v>5591</v>
      </c>
      <c r="V457" t="s">
        <v>5592</v>
      </c>
      <c r="Z457">
        <v>112.667411416769</v>
      </c>
      <c r="AA457">
        <v>-7.3695609497874504</v>
      </c>
      <c r="AB457" t="s">
        <v>5593</v>
      </c>
      <c r="AC457" t="s">
        <v>217</v>
      </c>
      <c r="AL457" t="s">
        <v>218</v>
      </c>
      <c r="AM457" t="s">
        <v>5594</v>
      </c>
      <c r="AN457" t="s">
        <v>6</v>
      </c>
      <c r="AO457" s="57">
        <v>46273.829629629632</v>
      </c>
      <c r="AP457" s="57">
        <v>46245.333333333336</v>
      </c>
      <c r="AQ457" t="s">
        <v>1033</v>
      </c>
      <c r="AR457" t="s">
        <v>219</v>
      </c>
      <c r="AS457" t="s">
        <v>306</v>
      </c>
      <c r="AT457" t="s">
        <v>231</v>
      </c>
      <c r="AU457">
        <v>20260810</v>
      </c>
      <c r="AV457" t="s">
        <v>222</v>
      </c>
      <c r="AW457" t="s">
        <v>1018</v>
      </c>
      <c r="AX457" t="s">
        <v>223</v>
      </c>
      <c r="BA457" s="57">
        <v>46245.333333333336</v>
      </c>
      <c r="BB457" t="s">
        <v>5594</v>
      </c>
      <c r="BC457">
        <v>2026</v>
      </c>
      <c r="BD457">
        <v>8</v>
      </c>
      <c r="BE457">
        <v>10</v>
      </c>
      <c r="BF457" s="6">
        <f t="shared" si="21"/>
        <v>46244</v>
      </c>
      <c r="BG457">
        <f t="shared" si="22"/>
        <v>-1.3333333333357587</v>
      </c>
      <c r="BH457" t="str">
        <f t="shared" si="23"/>
        <v>COMPLY</v>
      </c>
      <c r="BI457" t="str">
        <f>VLOOKUP(H457,Sheet2!$A$1:$B$270,2,FALSE)</f>
        <v>SIDOARJO</v>
      </c>
    </row>
    <row r="458" spans="1:61">
      <c r="A458">
        <v>457</v>
      </c>
      <c r="B458">
        <v>1002511977</v>
      </c>
      <c r="C458">
        <v>3</v>
      </c>
      <c r="D458" t="s">
        <v>49</v>
      </c>
      <c r="E458">
        <v>4</v>
      </c>
      <c r="F458" t="s">
        <v>246</v>
      </c>
      <c r="G458" t="s">
        <v>247</v>
      </c>
      <c r="H458" t="s">
        <v>925</v>
      </c>
      <c r="I458" t="s">
        <v>213</v>
      </c>
      <c r="J458" t="s">
        <v>214</v>
      </c>
      <c r="K458" t="s">
        <v>149</v>
      </c>
      <c r="M458" t="s">
        <v>236</v>
      </c>
      <c r="N458" t="s">
        <v>608</v>
      </c>
      <c r="O458" s="57">
        <v>46240.468391203707</v>
      </c>
      <c r="P458" s="57">
        <v>46244.084097222221</v>
      </c>
      <c r="Q458">
        <v>68988943</v>
      </c>
      <c r="S458">
        <v>142406122689</v>
      </c>
      <c r="T458" t="s">
        <v>3257</v>
      </c>
      <c r="U458" t="s">
        <v>3258</v>
      </c>
      <c r="Z458">
        <v>110.415915577912</v>
      </c>
      <c r="AA458">
        <v>-6.9789922559189703</v>
      </c>
      <c r="AB458" t="s">
        <v>3259</v>
      </c>
      <c r="AC458" t="s">
        <v>226</v>
      </c>
      <c r="AO458" s="57">
        <v>46181.476226851853</v>
      </c>
      <c r="AR458" t="s">
        <v>312</v>
      </c>
      <c r="AS458" t="s">
        <v>925</v>
      </c>
      <c r="AT458" t="s">
        <v>231</v>
      </c>
      <c r="AV458" t="s">
        <v>904</v>
      </c>
      <c r="AW458" t="s">
        <v>596</v>
      </c>
      <c r="AX458" t="s">
        <v>223</v>
      </c>
      <c r="AZ458" t="s">
        <v>904</v>
      </c>
      <c r="BF458" s="6" t="e">
        <f t="shared" si="21"/>
        <v>#NUM!</v>
      </c>
      <c r="BG458" t="e">
        <f t="shared" si="22"/>
        <v>#NUM!</v>
      </c>
      <c r="BH458" t="e">
        <f t="shared" si="23"/>
        <v>#NUM!</v>
      </c>
      <c r="BI458" t="e">
        <f>VLOOKUP(H458,Sheet2!$A$1:$B$270,2,FALSE)</f>
        <v>#N/A</v>
      </c>
    </row>
    <row r="459" spans="1:61">
      <c r="A459">
        <v>458</v>
      </c>
      <c r="B459">
        <v>1002506753</v>
      </c>
      <c r="C459">
        <v>3</v>
      </c>
      <c r="D459" t="s">
        <v>42</v>
      </c>
      <c r="E459">
        <v>5</v>
      </c>
      <c r="F459" t="s">
        <v>233</v>
      </c>
      <c r="G459" t="s">
        <v>103</v>
      </c>
      <c r="H459" t="s">
        <v>371</v>
      </c>
      <c r="I459" t="s">
        <v>213</v>
      </c>
      <c r="J459" t="s">
        <v>214</v>
      </c>
      <c r="K459" t="s">
        <v>149</v>
      </c>
      <c r="M459" t="s">
        <v>76</v>
      </c>
      <c r="N459" t="s">
        <v>216</v>
      </c>
      <c r="O459" s="57">
        <v>46238.349016203705</v>
      </c>
      <c r="P459" s="57">
        <v>46238.909131944441</v>
      </c>
      <c r="Q459">
        <v>69357910</v>
      </c>
      <c r="S459">
        <v>152333218608</v>
      </c>
      <c r="T459" t="s">
        <v>3260</v>
      </c>
      <c r="U459" t="s">
        <v>3261</v>
      </c>
      <c r="V459" t="s">
        <v>3262</v>
      </c>
      <c r="Z459">
        <v>112.19673400000001</v>
      </c>
      <c r="AA459">
        <v>-7.4322162000000001</v>
      </c>
      <c r="AB459" t="s">
        <v>3263</v>
      </c>
      <c r="AC459" t="s">
        <v>230</v>
      </c>
      <c r="AL459" t="s">
        <v>218</v>
      </c>
      <c r="AM459" t="s">
        <v>3264</v>
      </c>
      <c r="AN459" t="s">
        <v>6</v>
      </c>
      <c r="AO459" s="57">
        <v>46120.351180555554</v>
      </c>
      <c r="AP459" s="57">
        <v>46239.333333333336</v>
      </c>
      <c r="AR459" t="s">
        <v>219</v>
      </c>
      <c r="AS459" t="s">
        <v>371</v>
      </c>
      <c r="AT459" t="s">
        <v>231</v>
      </c>
      <c r="AU459">
        <v>20260804</v>
      </c>
      <c r="AV459" t="s">
        <v>222</v>
      </c>
      <c r="AW459" t="s">
        <v>562</v>
      </c>
      <c r="AX459" t="s">
        <v>223</v>
      </c>
      <c r="BA459" s="57">
        <v>46239.333333333336</v>
      </c>
      <c r="BB459" t="s">
        <v>3264</v>
      </c>
      <c r="BC459">
        <v>2026</v>
      </c>
      <c r="BD459">
        <v>8</v>
      </c>
      <c r="BE459">
        <v>4</v>
      </c>
      <c r="BF459" s="6">
        <f t="shared" si="21"/>
        <v>46238</v>
      </c>
      <c r="BG459">
        <f t="shared" si="22"/>
        <v>-1.3333333333357587</v>
      </c>
      <c r="BH459" t="str">
        <f t="shared" si="23"/>
        <v>COMPLY</v>
      </c>
      <c r="BI459" t="str">
        <f>VLOOKUP(H459,Sheet2!$A$1:$B$270,2,FALSE)</f>
        <v>MOJOKERTO</v>
      </c>
    </row>
    <row r="460" spans="1:61">
      <c r="A460">
        <v>459</v>
      </c>
      <c r="B460">
        <v>1002520296</v>
      </c>
      <c r="C460">
        <v>3</v>
      </c>
      <c r="D460" t="s">
        <v>38</v>
      </c>
      <c r="E460">
        <v>5</v>
      </c>
      <c r="F460" t="s">
        <v>250</v>
      </c>
      <c r="G460" t="s">
        <v>91</v>
      </c>
      <c r="H460" t="s">
        <v>433</v>
      </c>
      <c r="I460" t="s">
        <v>213</v>
      </c>
      <c r="J460" t="s">
        <v>214</v>
      </c>
      <c r="K460" t="s">
        <v>149</v>
      </c>
      <c r="L460" t="s">
        <v>215</v>
      </c>
      <c r="M460" t="s">
        <v>76</v>
      </c>
      <c r="N460" t="s">
        <v>216</v>
      </c>
      <c r="O460" s="57">
        <v>46245.622187499997</v>
      </c>
      <c r="P460" s="57">
        <v>46246.556400462963</v>
      </c>
      <c r="Q460">
        <v>69363508</v>
      </c>
      <c r="S460">
        <v>152713217307</v>
      </c>
      <c r="T460" t="s">
        <v>7322</v>
      </c>
      <c r="U460" t="s">
        <v>7323</v>
      </c>
      <c r="V460" t="s">
        <v>7324</v>
      </c>
      <c r="Z460">
        <v>112.72808259999999</v>
      </c>
      <c r="AA460">
        <v>-8.1231413999999997</v>
      </c>
      <c r="AB460" t="s">
        <v>7325</v>
      </c>
      <c r="AC460" t="s">
        <v>237</v>
      </c>
      <c r="AL460" t="s">
        <v>218</v>
      </c>
      <c r="AM460" t="s">
        <v>7326</v>
      </c>
      <c r="AN460" t="s">
        <v>6</v>
      </c>
      <c r="AO460" s="57">
        <v>46334.632141203707</v>
      </c>
      <c r="AP460" s="57">
        <v>46246.541666666664</v>
      </c>
      <c r="AR460" t="s">
        <v>219</v>
      </c>
      <c r="AS460" t="s">
        <v>433</v>
      </c>
      <c r="AT460" t="s">
        <v>231</v>
      </c>
      <c r="AU460">
        <v>20260812</v>
      </c>
      <c r="AV460" t="s">
        <v>222</v>
      </c>
      <c r="AW460" t="s">
        <v>1010</v>
      </c>
      <c r="AX460" t="s">
        <v>223</v>
      </c>
      <c r="BA460" s="57">
        <v>46246.541666666664</v>
      </c>
      <c r="BB460" t="s">
        <v>7326</v>
      </c>
      <c r="BC460">
        <v>2026</v>
      </c>
      <c r="BD460">
        <v>8</v>
      </c>
      <c r="BE460">
        <v>12</v>
      </c>
      <c r="BF460" s="6">
        <f t="shared" si="21"/>
        <v>46246</v>
      </c>
      <c r="BG460">
        <f t="shared" si="22"/>
        <v>-0.54166666666424135</v>
      </c>
      <c r="BH460" t="str">
        <f t="shared" si="23"/>
        <v>COMPLY</v>
      </c>
      <c r="BI460" t="str">
        <f>VLOOKUP(H460,Sheet2!$A$1:$B$270,2,FALSE)</f>
        <v>MALANG</v>
      </c>
    </row>
    <row r="461" spans="1:61">
      <c r="A461">
        <v>460</v>
      </c>
      <c r="B461">
        <v>1002522913</v>
      </c>
      <c r="C461">
        <v>3</v>
      </c>
      <c r="D461" t="s">
        <v>38</v>
      </c>
      <c r="E461">
        <v>5</v>
      </c>
      <c r="F461" t="s">
        <v>250</v>
      </c>
      <c r="G461" t="s">
        <v>91</v>
      </c>
      <c r="H461" t="s">
        <v>413</v>
      </c>
      <c r="I461" t="s">
        <v>213</v>
      </c>
      <c r="J461" t="s">
        <v>214</v>
      </c>
      <c r="K461" t="s">
        <v>149</v>
      </c>
      <c r="M461" t="s">
        <v>76</v>
      </c>
      <c r="N461" t="s">
        <v>216</v>
      </c>
      <c r="O461" s="57">
        <v>46246.695567129631</v>
      </c>
      <c r="P461" s="57">
        <v>46249.699826388889</v>
      </c>
      <c r="Q461">
        <v>63737299</v>
      </c>
      <c r="S461">
        <v>152701239029</v>
      </c>
      <c r="T461" t="s">
        <v>8191</v>
      </c>
      <c r="U461" t="s">
        <v>8192</v>
      </c>
      <c r="V461" t="s">
        <v>10942</v>
      </c>
      <c r="Z461">
        <v>112.6345479</v>
      </c>
      <c r="AA461">
        <v>-7.9762715000000002</v>
      </c>
      <c r="AB461" t="s">
        <v>8193</v>
      </c>
      <c r="AC461" t="s">
        <v>230</v>
      </c>
      <c r="AL461" t="s">
        <v>218</v>
      </c>
      <c r="AM461" t="s">
        <v>10943</v>
      </c>
      <c r="AN461" t="s">
        <v>6</v>
      </c>
      <c r="AO461" s="57">
        <v>46364.704791666663</v>
      </c>
      <c r="AP461" s="57">
        <v>46249.333333333336</v>
      </c>
      <c r="AR461" t="s">
        <v>219</v>
      </c>
      <c r="AS461" t="s">
        <v>413</v>
      </c>
      <c r="AT461" t="s">
        <v>231</v>
      </c>
      <c r="AU461">
        <v>20260815</v>
      </c>
      <c r="AV461" t="s">
        <v>222</v>
      </c>
      <c r="AW461" t="s">
        <v>984</v>
      </c>
      <c r="AX461" t="s">
        <v>223</v>
      </c>
      <c r="BA461" s="57">
        <v>46249.333333333336</v>
      </c>
      <c r="BB461" t="s">
        <v>10943</v>
      </c>
      <c r="BC461">
        <v>2026</v>
      </c>
      <c r="BD461">
        <v>8</v>
      </c>
      <c r="BE461">
        <v>15</v>
      </c>
      <c r="BF461" s="6">
        <f t="shared" si="21"/>
        <v>46249</v>
      </c>
      <c r="BG461">
        <f t="shared" si="22"/>
        <v>-0.33333333333575865</v>
      </c>
      <c r="BH461" t="str">
        <f t="shared" si="23"/>
        <v>COMPLY</v>
      </c>
      <c r="BI461" t="str">
        <f>VLOOKUP(H461,Sheet2!$A$1:$B$270,2,FALSE)</f>
        <v>MALANG</v>
      </c>
    </row>
    <row r="462" spans="1:61">
      <c r="A462">
        <v>461</v>
      </c>
      <c r="B462">
        <v>1002511787</v>
      </c>
      <c r="C462">
        <v>3</v>
      </c>
      <c r="D462" t="s">
        <v>49</v>
      </c>
      <c r="E462">
        <v>4</v>
      </c>
      <c r="F462" t="s">
        <v>252</v>
      </c>
      <c r="G462" t="s">
        <v>931</v>
      </c>
      <c r="H462" t="s">
        <v>932</v>
      </c>
      <c r="I462" t="s">
        <v>213</v>
      </c>
      <c r="J462" t="s">
        <v>214</v>
      </c>
      <c r="K462" t="s">
        <v>149</v>
      </c>
      <c r="L462" t="s">
        <v>215</v>
      </c>
      <c r="M462" t="s">
        <v>575</v>
      </c>
      <c r="N462" t="s">
        <v>216</v>
      </c>
      <c r="O462" s="57">
        <v>46240.435370370367</v>
      </c>
      <c r="P462" s="57">
        <v>46241.447743055556</v>
      </c>
      <c r="Q462">
        <v>69359727</v>
      </c>
      <c r="S462">
        <v>142212126659</v>
      </c>
      <c r="T462" t="s">
        <v>3277</v>
      </c>
      <c r="U462" t="s">
        <v>3278</v>
      </c>
      <c r="V462" t="s">
        <v>3279</v>
      </c>
      <c r="Z462">
        <v>109.1379163</v>
      </c>
      <c r="AA462">
        <v>-6.8718960999999998</v>
      </c>
      <c r="AB462" t="s">
        <v>3280</v>
      </c>
      <c r="AC462" t="s">
        <v>237</v>
      </c>
      <c r="AL462" t="s">
        <v>218</v>
      </c>
      <c r="AM462" t="s">
        <v>3281</v>
      </c>
      <c r="AN462" t="s">
        <v>6</v>
      </c>
      <c r="AO462" s="57">
        <v>46181.444374999999</v>
      </c>
      <c r="AP462" s="57">
        <v>46241.333333333336</v>
      </c>
      <c r="AQ462" t="s">
        <v>564</v>
      </c>
      <c r="AR462" t="s">
        <v>14</v>
      </c>
      <c r="AS462" t="s">
        <v>932</v>
      </c>
      <c r="AT462" t="s">
        <v>231</v>
      </c>
      <c r="AV462" t="s">
        <v>5607</v>
      </c>
      <c r="AW462" t="s">
        <v>1021</v>
      </c>
      <c r="AX462" t="s">
        <v>223</v>
      </c>
      <c r="BA462" s="57">
        <v>46241.333333333336</v>
      </c>
      <c r="BB462" t="s">
        <v>3281</v>
      </c>
      <c r="BF462" s="6" t="e">
        <f t="shared" si="21"/>
        <v>#NUM!</v>
      </c>
      <c r="BG462" t="e">
        <f t="shared" si="22"/>
        <v>#NUM!</v>
      </c>
      <c r="BH462" t="e">
        <f t="shared" si="23"/>
        <v>#NUM!</v>
      </c>
      <c r="BI462" t="e">
        <f>VLOOKUP(H462,Sheet2!$A$1:$B$270,2,FALSE)</f>
        <v>#N/A</v>
      </c>
    </row>
    <row r="463" spans="1:61">
      <c r="A463">
        <v>462</v>
      </c>
      <c r="B463">
        <v>1002519790</v>
      </c>
      <c r="C463">
        <v>3</v>
      </c>
      <c r="D463" t="s">
        <v>42</v>
      </c>
      <c r="E463">
        <v>5</v>
      </c>
      <c r="F463" t="s">
        <v>233</v>
      </c>
      <c r="G463" t="s">
        <v>101</v>
      </c>
      <c r="H463" t="s">
        <v>263</v>
      </c>
      <c r="I463" t="s">
        <v>213</v>
      </c>
      <c r="J463" t="s">
        <v>214</v>
      </c>
      <c r="K463" t="s">
        <v>149</v>
      </c>
      <c r="M463" t="s">
        <v>76</v>
      </c>
      <c r="N463" t="s">
        <v>216</v>
      </c>
      <c r="O463" s="57">
        <v>46245.545023148145</v>
      </c>
      <c r="P463" s="57">
        <v>46245.73542824074</v>
      </c>
      <c r="Q463">
        <v>69360235</v>
      </c>
      <c r="S463">
        <v>152316232059</v>
      </c>
      <c r="T463" t="s">
        <v>2274</v>
      </c>
      <c r="U463" t="s">
        <v>7327</v>
      </c>
      <c r="V463" t="s">
        <v>7328</v>
      </c>
      <c r="Z463">
        <v>112.7179369</v>
      </c>
      <c r="AA463">
        <v>-7.4553190999999996</v>
      </c>
      <c r="AB463" t="s">
        <v>3976</v>
      </c>
      <c r="AC463" t="s">
        <v>230</v>
      </c>
      <c r="AL463" t="s">
        <v>218</v>
      </c>
      <c r="AM463" t="s">
        <v>5618</v>
      </c>
      <c r="AN463" t="s">
        <v>6</v>
      </c>
      <c r="AO463" s="57">
        <v>46334.548819444448</v>
      </c>
      <c r="AR463" t="s">
        <v>219</v>
      </c>
      <c r="AS463" t="s">
        <v>263</v>
      </c>
      <c r="AT463" t="s">
        <v>231</v>
      </c>
      <c r="AU463">
        <v>20260811</v>
      </c>
      <c r="AV463" t="s">
        <v>222</v>
      </c>
      <c r="AW463" t="s">
        <v>563</v>
      </c>
      <c r="AX463" t="s">
        <v>223</v>
      </c>
      <c r="BA463" s="57">
        <v>46245.291666666664</v>
      </c>
      <c r="BB463" t="s">
        <v>5618</v>
      </c>
      <c r="BC463">
        <v>2026</v>
      </c>
      <c r="BD463">
        <v>8</v>
      </c>
      <c r="BE463">
        <v>11</v>
      </c>
      <c r="BF463" s="6">
        <f t="shared" si="21"/>
        <v>46245</v>
      </c>
      <c r="BG463">
        <f t="shared" si="22"/>
        <v>-0.29166666666424135</v>
      </c>
      <c r="BH463" t="str">
        <f t="shared" si="23"/>
        <v>COMPLY</v>
      </c>
      <c r="BI463" t="str">
        <f>VLOOKUP(H463,Sheet2!$A$1:$B$270,2,FALSE)</f>
        <v>SIDOARJO</v>
      </c>
    </row>
    <row r="464" spans="1:61">
      <c r="A464">
        <v>463</v>
      </c>
      <c r="B464">
        <v>1002504576</v>
      </c>
      <c r="C464">
        <v>3</v>
      </c>
      <c r="D464" t="s">
        <v>38</v>
      </c>
      <c r="E464">
        <v>5</v>
      </c>
      <c r="F464" t="s">
        <v>90</v>
      </c>
      <c r="G464" t="s">
        <v>90</v>
      </c>
      <c r="H464" t="s">
        <v>419</v>
      </c>
      <c r="I464" t="s">
        <v>213</v>
      </c>
      <c r="J464" t="s">
        <v>214</v>
      </c>
      <c r="K464" t="s">
        <v>149</v>
      </c>
      <c r="L464" t="s">
        <v>215</v>
      </c>
      <c r="M464" t="s">
        <v>236</v>
      </c>
      <c r="N464" t="s">
        <v>216</v>
      </c>
      <c r="O464" s="57">
        <v>46235.559699074074</v>
      </c>
      <c r="P464" s="57">
        <v>46238.282824074071</v>
      </c>
      <c r="Q464">
        <v>69356758</v>
      </c>
      <c r="S464">
        <v>152610241440</v>
      </c>
      <c r="T464" t="s">
        <v>3290</v>
      </c>
      <c r="U464" t="s">
        <v>3291</v>
      </c>
      <c r="V464" t="s">
        <v>3292</v>
      </c>
      <c r="Z464">
        <v>112.032374219755</v>
      </c>
      <c r="AA464">
        <v>-7.75380158530555</v>
      </c>
      <c r="AB464" t="s">
        <v>3293</v>
      </c>
      <c r="AC464" t="s">
        <v>237</v>
      </c>
      <c r="AL464" t="s">
        <v>218</v>
      </c>
      <c r="AM464" t="s">
        <v>3294</v>
      </c>
      <c r="AN464" t="s">
        <v>6</v>
      </c>
      <c r="AO464" s="57">
        <v>46030.569282407407</v>
      </c>
      <c r="AP464" s="57">
        <v>46236.541666666664</v>
      </c>
      <c r="AR464" t="s">
        <v>12</v>
      </c>
      <c r="AS464" t="s">
        <v>419</v>
      </c>
      <c r="AT464" t="s">
        <v>231</v>
      </c>
      <c r="AV464" t="s">
        <v>917</v>
      </c>
      <c r="AW464" t="s">
        <v>1010</v>
      </c>
      <c r="AX464" t="s">
        <v>223</v>
      </c>
      <c r="BA464" s="57">
        <v>46236.541666666664</v>
      </c>
      <c r="BB464" t="s">
        <v>3294</v>
      </c>
      <c r="BF464" s="6" t="e">
        <f t="shared" si="21"/>
        <v>#NUM!</v>
      </c>
      <c r="BG464" t="e">
        <f t="shared" si="22"/>
        <v>#NUM!</v>
      </c>
      <c r="BH464" t="e">
        <f t="shared" si="23"/>
        <v>#NUM!</v>
      </c>
      <c r="BI464" t="str">
        <f>VLOOKUP(H464,Sheet2!$A$1:$B$270,2,FALSE)</f>
        <v>KEDIRI</v>
      </c>
    </row>
    <row r="465" spans="1:61">
      <c r="A465">
        <v>464</v>
      </c>
      <c r="B465">
        <v>1002505712</v>
      </c>
      <c r="C465">
        <v>3</v>
      </c>
      <c r="D465" t="s">
        <v>34</v>
      </c>
      <c r="E465">
        <v>5</v>
      </c>
      <c r="F465" t="s">
        <v>573</v>
      </c>
      <c r="G465" t="s">
        <v>79</v>
      </c>
      <c r="H465" t="s">
        <v>471</v>
      </c>
      <c r="I465" t="s">
        <v>213</v>
      </c>
      <c r="J465" t="s">
        <v>214</v>
      </c>
      <c r="K465" t="s">
        <v>149</v>
      </c>
      <c r="M465" t="s">
        <v>575</v>
      </c>
      <c r="N465" t="s">
        <v>216</v>
      </c>
      <c r="O465" s="57">
        <v>46237.423310185186</v>
      </c>
      <c r="P465" s="57">
        <v>46241.350370370368</v>
      </c>
      <c r="Q465">
        <v>69357302</v>
      </c>
      <c r="S465">
        <v>172407212845</v>
      </c>
      <c r="T465" t="s">
        <v>3305</v>
      </c>
      <c r="U465" t="s">
        <v>3306</v>
      </c>
      <c r="V465" t="s">
        <v>3307</v>
      </c>
      <c r="Z465">
        <v>115.3013272</v>
      </c>
      <c r="AA465">
        <v>-8.5809947999999991</v>
      </c>
      <c r="AB465" t="s">
        <v>3308</v>
      </c>
      <c r="AC465" t="s">
        <v>230</v>
      </c>
      <c r="AL465" t="s">
        <v>218</v>
      </c>
      <c r="AM465" t="s">
        <v>3309</v>
      </c>
      <c r="AN465" t="s">
        <v>6</v>
      </c>
      <c r="AO465" s="57">
        <v>46089.424085648148</v>
      </c>
      <c r="AP465" s="57">
        <v>46239.541666666664</v>
      </c>
      <c r="AQ465" t="s">
        <v>903</v>
      </c>
      <c r="AR465" t="s">
        <v>14</v>
      </c>
      <c r="AS465" t="s">
        <v>471</v>
      </c>
      <c r="AT465" t="s">
        <v>231</v>
      </c>
      <c r="AV465" t="s">
        <v>5608</v>
      </c>
      <c r="AW465" t="s">
        <v>582</v>
      </c>
      <c r="AX465" t="s">
        <v>223</v>
      </c>
      <c r="BA465" s="57">
        <v>46239.541666666664</v>
      </c>
      <c r="BB465" t="s">
        <v>3309</v>
      </c>
      <c r="BF465" s="6" t="e">
        <f t="shared" si="21"/>
        <v>#NUM!</v>
      </c>
      <c r="BG465" t="e">
        <f t="shared" si="22"/>
        <v>#NUM!</v>
      </c>
      <c r="BH465" t="e">
        <f t="shared" si="23"/>
        <v>#NUM!</v>
      </c>
      <c r="BI465" t="str">
        <f>VLOOKUP(H465,Sheet2!$A$1:$B$270,2,FALSE)</f>
        <v>GIANYAR</v>
      </c>
    </row>
    <row r="466" spans="1:61">
      <c r="A466">
        <v>465</v>
      </c>
      <c r="B466">
        <v>1002511724</v>
      </c>
      <c r="C466">
        <v>3</v>
      </c>
      <c r="D466" t="s">
        <v>55</v>
      </c>
      <c r="E466">
        <v>5</v>
      </c>
      <c r="F466" t="s">
        <v>265</v>
      </c>
      <c r="G466" t="s">
        <v>126</v>
      </c>
      <c r="H466" t="s">
        <v>266</v>
      </c>
      <c r="I466" t="s">
        <v>213</v>
      </c>
      <c r="J466" t="s">
        <v>214</v>
      </c>
      <c r="K466" t="s">
        <v>149</v>
      </c>
      <c r="L466" t="s">
        <v>215</v>
      </c>
      <c r="M466" t="s">
        <v>575</v>
      </c>
      <c r="N466" t="s">
        <v>216</v>
      </c>
      <c r="O466" s="57">
        <v>46240.424259259256</v>
      </c>
      <c r="P466" s="57">
        <v>46246.45553240741</v>
      </c>
      <c r="Q466">
        <v>69359701</v>
      </c>
      <c r="S466">
        <v>152413167548</v>
      </c>
      <c r="T466" t="s">
        <v>2408</v>
      </c>
      <c r="U466" t="s">
        <v>3310</v>
      </c>
      <c r="V466" t="s">
        <v>3311</v>
      </c>
      <c r="Z466">
        <v>112.75182599999999</v>
      </c>
      <c r="AA466">
        <v>-7.2598849999999997</v>
      </c>
      <c r="AB466" t="s">
        <v>3312</v>
      </c>
      <c r="AC466" t="s">
        <v>217</v>
      </c>
      <c r="AL466" t="s">
        <v>218</v>
      </c>
      <c r="AM466" t="s">
        <v>3313</v>
      </c>
      <c r="AN466" t="s">
        <v>6</v>
      </c>
      <c r="AO466" s="57">
        <v>46181.434108796297</v>
      </c>
      <c r="AP466" s="57">
        <v>46241.333333333336</v>
      </c>
      <c r="AQ466" t="s">
        <v>248</v>
      </c>
      <c r="AR466" t="s">
        <v>14</v>
      </c>
      <c r="AS466" t="s">
        <v>266</v>
      </c>
      <c r="AT466" t="s">
        <v>231</v>
      </c>
      <c r="AV466" t="s">
        <v>8194</v>
      </c>
      <c r="AW466" t="s">
        <v>1023</v>
      </c>
      <c r="AX466" t="s">
        <v>223</v>
      </c>
      <c r="BA466" s="57">
        <v>46241.333333333336</v>
      </c>
      <c r="BB466" t="s">
        <v>3313</v>
      </c>
      <c r="BF466" s="6" t="e">
        <f t="shared" si="21"/>
        <v>#NUM!</v>
      </c>
      <c r="BG466" t="e">
        <f t="shared" si="22"/>
        <v>#NUM!</v>
      </c>
      <c r="BH466" t="e">
        <f t="shared" si="23"/>
        <v>#NUM!</v>
      </c>
      <c r="BI466" t="str">
        <f>VLOOKUP(H466,Sheet2!$A$1:$B$270,2,FALSE)</f>
        <v>SURABAYA SELATAN</v>
      </c>
    </row>
    <row r="467" spans="1:61">
      <c r="A467">
        <v>466</v>
      </c>
      <c r="B467">
        <v>1002520403</v>
      </c>
      <c r="C467">
        <v>3</v>
      </c>
      <c r="D467" t="s">
        <v>45</v>
      </c>
      <c r="E467">
        <v>5</v>
      </c>
      <c r="F467" t="s">
        <v>113</v>
      </c>
      <c r="G467" t="s">
        <v>111</v>
      </c>
      <c r="H467" t="s">
        <v>347</v>
      </c>
      <c r="I467" t="s">
        <v>213</v>
      </c>
      <c r="J467" t="s">
        <v>214</v>
      </c>
      <c r="K467" t="s">
        <v>149</v>
      </c>
      <c r="L467" t="s">
        <v>215</v>
      </c>
      <c r="M467" t="s">
        <v>277</v>
      </c>
      <c r="N467" t="s">
        <v>216</v>
      </c>
      <c r="O467" s="57">
        <v>46245.636759259258</v>
      </c>
      <c r="P467" s="57">
        <v>46248.745416666665</v>
      </c>
      <c r="Q467">
        <v>69363537</v>
      </c>
      <c r="S467">
        <v>172511797113</v>
      </c>
      <c r="T467" t="s">
        <v>7329</v>
      </c>
      <c r="U467" t="s">
        <v>7330</v>
      </c>
      <c r="V467" t="s">
        <v>7331</v>
      </c>
      <c r="Z467">
        <v>121.18621210000001</v>
      </c>
      <c r="AA467">
        <v>-8.7630094999999901</v>
      </c>
      <c r="AB467" t="s">
        <v>7332</v>
      </c>
      <c r="AC467" t="s">
        <v>237</v>
      </c>
      <c r="AL467" t="s">
        <v>218</v>
      </c>
      <c r="AM467" t="s">
        <v>7333</v>
      </c>
      <c r="AN467" t="s">
        <v>6</v>
      </c>
      <c r="AO467" s="57">
        <v>46334.642939814818</v>
      </c>
      <c r="AP467" s="57">
        <v>46247.333333333336</v>
      </c>
      <c r="AQ467" t="s">
        <v>248</v>
      </c>
      <c r="AR467" t="s">
        <v>278</v>
      </c>
      <c r="AS467" t="s">
        <v>347</v>
      </c>
      <c r="AT467" t="s">
        <v>231</v>
      </c>
      <c r="AV467" t="s">
        <v>10944</v>
      </c>
      <c r="AW467" t="s">
        <v>1010</v>
      </c>
      <c r="AX467" t="s">
        <v>223</v>
      </c>
      <c r="BA467" s="57">
        <v>46247.333333333336</v>
      </c>
      <c r="BB467" t="s">
        <v>7333</v>
      </c>
      <c r="BF467" s="6" t="e">
        <f t="shared" si="21"/>
        <v>#NUM!</v>
      </c>
      <c r="BG467" t="e">
        <f t="shared" si="22"/>
        <v>#NUM!</v>
      </c>
      <c r="BH467" t="e">
        <f t="shared" si="23"/>
        <v>#NUM!</v>
      </c>
      <c r="BI467" t="str">
        <f>VLOOKUP(H467,Sheet2!$A$1:$B$270,2,FALSE)</f>
        <v>ENDE</v>
      </c>
    </row>
    <row r="468" spans="1:61">
      <c r="A468">
        <v>467</v>
      </c>
      <c r="B468">
        <v>1002534350</v>
      </c>
      <c r="C468">
        <v>3</v>
      </c>
      <c r="D468" t="s">
        <v>42</v>
      </c>
      <c r="E468">
        <v>5</v>
      </c>
      <c r="F468" t="s">
        <v>233</v>
      </c>
      <c r="G468" t="s">
        <v>103</v>
      </c>
      <c r="H468" t="s">
        <v>300</v>
      </c>
      <c r="I468" t="s">
        <v>213</v>
      </c>
      <c r="J468" t="s">
        <v>214</v>
      </c>
      <c r="K468" t="s">
        <v>149</v>
      </c>
      <c r="M468" t="s">
        <v>240</v>
      </c>
      <c r="N468" t="s">
        <v>216</v>
      </c>
      <c r="O468" s="57">
        <v>46252.705590277779</v>
      </c>
      <c r="P468" s="57">
        <v>46252.751400462963</v>
      </c>
      <c r="Q468">
        <v>69369396</v>
      </c>
      <c r="S468">
        <v>152319207894</v>
      </c>
      <c r="T468" t="s">
        <v>13037</v>
      </c>
      <c r="U468" t="s">
        <v>13038</v>
      </c>
      <c r="V468" t="s">
        <v>13039</v>
      </c>
      <c r="Z468">
        <v>112.28724010000001</v>
      </c>
      <c r="AA468">
        <v>-7.6541017</v>
      </c>
      <c r="AB468" t="s">
        <v>13040</v>
      </c>
      <c r="AC468" t="s">
        <v>230</v>
      </c>
      <c r="AL468" t="s">
        <v>218</v>
      </c>
      <c r="AM468" t="s">
        <v>13041</v>
      </c>
      <c r="AN468" t="s">
        <v>6</v>
      </c>
      <c r="AO468" t="s">
        <v>13042</v>
      </c>
      <c r="AP468" s="57">
        <v>46253.625</v>
      </c>
      <c r="AR468" t="s">
        <v>241</v>
      </c>
      <c r="AS468" t="s">
        <v>300</v>
      </c>
      <c r="AT468" t="s">
        <v>231</v>
      </c>
      <c r="AV468" t="s">
        <v>240</v>
      </c>
      <c r="AW468" t="s">
        <v>572</v>
      </c>
      <c r="AX468" t="s">
        <v>223</v>
      </c>
      <c r="BA468" s="57">
        <v>46253.625</v>
      </c>
      <c r="BB468" t="s">
        <v>13041</v>
      </c>
      <c r="BF468" s="6" t="e">
        <f t="shared" si="21"/>
        <v>#NUM!</v>
      </c>
      <c r="BG468" t="e">
        <f t="shared" si="22"/>
        <v>#NUM!</v>
      </c>
      <c r="BH468" t="e">
        <f t="shared" si="23"/>
        <v>#NUM!</v>
      </c>
      <c r="BI468" t="str">
        <f>VLOOKUP(H468,Sheet2!$A$1:$B$270,2,FALSE)</f>
        <v>MOJOKERTO</v>
      </c>
    </row>
    <row r="469" spans="1:61">
      <c r="A469">
        <v>468</v>
      </c>
      <c r="B469">
        <v>1002511614</v>
      </c>
      <c r="C469">
        <v>3</v>
      </c>
      <c r="D469" t="s">
        <v>38</v>
      </c>
      <c r="E469">
        <v>5</v>
      </c>
      <c r="F469" t="s">
        <v>90</v>
      </c>
      <c r="G469" t="s">
        <v>88</v>
      </c>
      <c r="H469" t="s">
        <v>514</v>
      </c>
      <c r="I469" t="s">
        <v>213</v>
      </c>
      <c r="J469" t="s">
        <v>214</v>
      </c>
      <c r="K469" t="s">
        <v>149</v>
      </c>
      <c r="L469" t="s">
        <v>215</v>
      </c>
      <c r="M469" t="s">
        <v>76</v>
      </c>
      <c r="N469" t="s">
        <v>216</v>
      </c>
      <c r="O469" s="57">
        <v>46240.399259259262</v>
      </c>
      <c r="P469" s="57">
        <v>46240.645775462966</v>
      </c>
      <c r="Q469">
        <v>69359618</v>
      </c>
      <c r="S469">
        <v>152732202759</v>
      </c>
      <c r="T469" t="s">
        <v>3339</v>
      </c>
      <c r="U469" t="s">
        <v>3340</v>
      </c>
      <c r="V469" t="s">
        <v>3341</v>
      </c>
      <c r="Z469">
        <v>112.4183749</v>
      </c>
      <c r="AA469">
        <v>-8.0493664000000003</v>
      </c>
      <c r="AB469" t="s">
        <v>3342</v>
      </c>
      <c r="AC469" t="s">
        <v>217</v>
      </c>
      <c r="AL469" t="s">
        <v>218</v>
      </c>
      <c r="AM469" t="s">
        <v>3343</v>
      </c>
      <c r="AN469" t="s">
        <v>6</v>
      </c>
      <c r="AO469" s="57">
        <v>46181.402685185189</v>
      </c>
      <c r="AP469" s="57">
        <v>46241.333333333336</v>
      </c>
      <c r="AR469" t="s">
        <v>219</v>
      </c>
      <c r="AS469" t="s">
        <v>514</v>
      </c>
      <c r="AT469" t="s">
        <v>231</v>
      </c>
      <c r="AU469">
        <v>20260806</v>
      </c>
      <c r="AV469" t="s">
        <v>222</v>
      </c>
      <c r="AW469" t="s">
        <v>943</v>
      </c>
      <c r="AX469" t="s">
        <v>223</v>
      </c>
      <c r="BA469" s="57">
        <v>46241.333333333336</v>
      </c>
      <c r="BB469" t="s">
        <v>3343</v>
      </c>
      <c r="BC469">
        <v>2026</v>
      </c>
      <c r="BD469">
        <v>8</v>
      </c>
      <c r="BE469">
        <v>6</v>
      </c>
      <c r="BF469" s="6">
        <f t="shared" si="21"/>
        <v>46240</v>
      </c>
      <c r="BG469">
        <f t="shared" si="22"/>
        <v>-1.3333333333357587</v>
      </c>
      <c r="BH469" t="str">
        <f t="shared" si="23"/>
        <v>COMPLY</v>
      </c>
      <c r="BI469" t="str">
        <f>VLOOKUP(H469,Sheet2!$A$1:$B$270,2,FALSE)</f>
        <v>BLITAR</v>
      </c>
    </row>
    <row r="470" spans="1:61">
      <c r="A470">
        <v>469</v>
      </c>
      <c r="B470">
        <v>1002505298</v>
      </c>
      <c r="C470">
        <v>3</v>
      </c>
      <c r="D470" t="s">
        <v>55</v>
      </c>
      <c r="E470">
        <v>5</v>
      </c>
      <c r="F470" t="s">
        <v>265</v>
      </c>
      <c r="G470" t="s">
        <v>122</v>
      </c>
      <c r="H470" t="s">
        <v>297</v>
      </c>
      <c r="I470" t="s">
        <v>213</v>
      </c>
      <c r="J470" t="s">
        <v>214</v>
      </c>
      <c r="K470" t="s">
        <v>149</v>
      </c>
      <c r="L470" t="s">
        <v>215</v>
      </c>
      <c r="M470" t="s">
        <v>76</v>
      </c>
      <c r="N470" t="s">
        <v>216</v>
      </c>
      <c r="O470" s="57">
        <v>46236.599270833336</v>
      </c>
      <c r="P470" s="57">
        <v>46237.604444444441</v>
      </c>
      <c r="Q470">
        <v>69357039</v>
      </c>
      <c r="S470">
        <v>152446246128</v>
      </c>
      <c r="T470" t="s">
        <v>3344</v>
      </c>
      <c r="U470" t="s">
        <v>3345</v>
      </c>
      <c r="V470" t="s">
        <v>3346</v>
      </c>
      <c r="Z470">
        <v>112.554718069732</v>
      </c>
      <c r="AA470">
        <v>-7.2734831145682302</v>
      </c>
      <c r="AB470" t="s">
        <v>3347</v>
      </c>
      <c r="AC470" t="s">
        <v>217</v>
      </c>
      <c r="AL470" t="s">
        <v>218</v>
      </c>
      <c r="AM470" t="s">
        <v>3348</v>
      </c>
      <c r="AN470" t="s">
        <v>6</v>
      </c>
      <c r="AO470" s="57">
        <v>46061.600868055553</v>
      </c>
      <c r="AP470" s="57">
        <v>46237.541666666664</v>
      </c>
      <c r="AR470" t="s">
        <v>219</v>
      </c>
      <c r="AS470" t="s">
        <v>297</v>
      </c>
      <c r="AT470" t="s">
        <v>231</v>
      </c>
      <c r="AU470">
        <v>20260803</v>
      </c>
      <c r="AV470" t="s">
        <v>222</v>
      </c>
      <c r="AW470" t="s">
        <v>1022</v>
      </c>
      <c r="AX470" t="s">
        <v>223</v>
      </c>
      <c r="BA470" s="57">
        <v>46237.541666666664</v>
      </c>
      <c r="BB470" t="s">
        <v>3348</v>
      </c>
      <c r="BC470">
        <v>2026</v>
      </c>
      <c r="BD470">
        <v>8</v>
      </c>
      <c r="BE470">
        <v>3</v>
      </c>
      <c r="BF470" s="6">
        <f t="shared" si="21"/>
        <v>46237</v>
      </c>
      <c r="BG470">
        <f t="shared" si="22"/>
        <v>-0.54166666666424135</v>
      </c>
      <c r="BH470" t="str">
        <f t="shared" si="23"/>
        <v>COMPLY</v>
      </c>
      <c r="BI470" t="str">
        <f>VLOOKUP(H470,Sheet2!$A$1:$B$270,2,FALSE)</f>
        <v>GRESIK</v>
      </c>
    </row>
    <row r="471" spans="1:61">
      <c r="A471">
        <v>470</v>
      </c>
      <c r="B471">
        <v>1002512568</v>
      </c>
      <c r="C471">
        <v>3</v>
      </c>
      <c r="D471" t="s">
        <v>55</v>
      </c>
      <c r="E471">
        <v>5</v>
      </c>
      <c r="F471" t="s">
        <v>265</v>
      </c>
      <c r="G471" t="s">
        <v>123</v>
      </c>
      <c r="H471" t="s">
        <v>395</v>
      </c>
      <c r="I471" t="s">
        <v>213</v>
      </c>
      <c r="J471" t="s">
        <v>214</v>
      </c>
      <c r="K471" t="s">
        <v>149</v>
      </c>
      <c r="M471" t="s">
        <v>76</v>
      </c>
      <c r="N471" t="s">
        <v>216</v>
      </c>
      <c r="O471" s="57">
        <v>46240.585844907408</v>
      </c>
      <c r="P471" s="57">
        <v>46242.45857638889</v>
      </c>
      <c r="Q471">
        <v>69360011</v>
      </c>
      <c r="S471">
        <v>152404211263</v>
      </c>
      <c r="T471" t="s">
        <v>3349</v>
      </c>
      <c r="U471" t="s">
        <v>3350</v>
      </c>
      <c r="V471" t="s">
        <v>3351</v>
      </c>
      <c r="Z471">
        <v>112.7562332</v>
      </c>
      <c r="AA471">
        <v>-7.2213320999999997</v>
      </c>
      <c r="AB471" t="s">
        <v>3352</v>
      </c>
      <c r="AC471" t="s">
        <v>230</v>
      </c>
      <c r="AL471" t="s">
        <v>218</v>
      </c>
      <c r="AM471" t="s">
        <v>3333</v>
      </c>
      <c r="AN471" t="s">
        <v>6</v>
      </c>
      <c r="AO471" s="57">
        <v>46181.590578703705</v>
      </c>
      <c r="AP471" s="57">
        <v>46241.541666666664</v>
      </c>
      <c r="AQ471" t="s">
        <v>248</v>
      </c>
      <c r="AR471" t="s">
        <v>219</v>
      </c>
      <c r="AS471" t="s">
        <v>395</v>
      </c>
      <c r="AT471" t="s">
        <v>231</v>
      </c>
      <c r="AU471">
        <v>20260808</v>
      </c>
      <c r="AV471" t="s">
        <v>222</v>
      </c>
      <c r="AW471" t="s">
        <v>634</v>
      </c>
      <c r="AX471" t="s">
        <v>223</v>
      </c>
      <c r="BA471" s="57">
        <v>46241.541666666664</v>
      </c>
      <c r="BB471" t="s">
        <v>3333</v>
      </c>
      <c r="BC471">
        <v>2026</v>
      </c>
      <c r="BD471">
        <v>8</v>
      </c>
      <c r="BE471">
        <v>8</v>
      </c>
      <c r="BF471" s="6">
        <f t="shared" si="21"/>
        <v>46242</v>
      </c>
      <c r="BG471">
        <f t="shared" si="22"/>
        <v>0.45833333333575865</v>
      </c>
      <c r="BH471" t="str">
        <f t="shared" si="23"/>
        <v>COMPLY</v>
      </c>
      <c r="BI471" t="str">
        <f>VLOOKUP(H471,Sheet2!$A$1:$B$270,2,FALSE)</f>
        <v>SURABAYA UTARA</v>
      </c>
    </row>
    <row r="472" spans="1:61">
      <c r="A472">
        <v>471</v>
      </c>
      <c r="B472">
        <v>1002512921</v>
      </c>
      <c r="C472">
        <v>3</v>
      </c>
      <c r="D472" t="s">
        <v>42</v>
      </c>
      <c r="E472">
        <v>5</v>
      </c>
      <c r="F472" t="s">
        <v>102</v>
      </c>
      <c r="G472" t="s">
        <v>102</v>
      </c>
      <c r="H472" t="s">
        <v>429</v>
      </c>
      <c r="I472" t="s">
        <v>213</v>
      </c>
      <c r="J472" t="s">
        <v>214</v>
      </c>
      <c r="K472" t="s">
        <v>149</v>
      </c>
      <c r="L472" t="s">
        <v>215</v>
      </c>
      <c r="M472" t="s">
        <v>575</v>
      </c>
      <c r="N472" t="s">
        <v>216</v>
      </c>
      <c r="O472" s="57">
        <v>46240.647881944446</v>
      </c>
      <c r="P472" s="57">
        <v>46241.671620370369</v>
      </c>
      <c r="Q472">
        <v>69360155</v>
      </c>
      <c r="S472">
        <v>152502216859</v>
      </c>
      <c r="T472" t="s">
        <v>3353</v>
      </c>
      <c r="U472" t="s">
        <v>3354</v>
      </c>
      <c r="V472" t="s">
        <v>3355</v>
      </c>
      <c r="Z472">
        <v>113.7290174</v>
      </c>
      <c r="AA472">
        <v>-8.1772113999999991</v>
      </c>
      <c r="AB472" t="s">
        <v>3356</v>
      </c>
      <c r="AC472" t="s">
        <v>237</v>
      </c>
      <c r="AL472" t="s">
        <v>218</v>
      </c>
      <c r="AM472" t="s">
        <v>3357</v>
      </c>
      <c r="AN472" t="s">
        <v>6</v>
      </c>
      <c r="AO472" s="57">
        <v>46181.652824074074</v>
      </c>
      <c r="AP472" s="57">
        <v>46241.541666666664</v>
      </c>
      <c r="AQ472" t="s">
        <v>564</v>
      </c>
      <c r="AR472" t="s">
        <v>14</v>
      </c>
      <c r="AS472" t="s">
        <v>429</v>
      </c>
      <c r="AT472" t="s">
        <v>231</v>
      </c>
      <c r="AV472" t="s">
        <v>5629</v>
      </c>
      <c r="AW472" t="s">
        <v>1025</v>
      </c>
      <c r="AX472" t="s">
        <v>223</v>
      </c>
      <c r="BA472" s="57">
        <v>46241.541666666664</v>
      </c>
      <c r="BB472" t="s">
        <v>3357</v>
      </c>
      <c r="BF472" s="6" t="e">
        <f t="shared" si="21"/>
        <v>#NUM!</v>
      </c>
      <c r="BG472" t="e">
        <f t="shared" si="22"/>
        <v>#NUM!</v>
      </c>
      <c r="BH472" t="e">
        <f t="shared" si="23"/>
        <v>#NUM!</v>
      </c>
      <c r="BI472" t="str">
        <f>VLOOKUP(H472,Sheet2!$A$1:$B$270,2,FALSE)</f>
        <v>JEMBER</v>
      </c>
    </row>
    <row r="473" spans="1:61">
      <c r="A473">
        <v>472</v>
      </c>
      <c r="B473">
        <v>1002526077</v>
      </c>
      <c r="C473">
        <v>3</v>
      </c>
      <c r="D473" t="s">
        <v>51</v>
      </c>
      <c r="E473">
        <v>4</v>
      </c>
      <c r="F473" t="s">
        <v>273</v>
      </c>
      <c r="G473" t="s">
        <v>295</v>
      </c>
      <c r="H473" t="s">
        <v>901</v>
      </c>
      <c r="I473" t="s">
        <v>213</v>
      </c>
      <c r="J473" t="s">
        <v>214</v>
      </c>
      <c r="K473" t="s">
        <v>149</v>
      </c>
      <c r="L473" t="s">
        <v>215</v>
      </c>
      <c r="M473" t="s">
        <v>76</v>
      </c>
      <c r="N473" t="s">
        <v>216</v>
      </c>
      <c r="O473" s="57">
        <v>46248.466620370367</v>
      </c>
      <c r="P473" s="57">
        <v>46249.531770833331</v>
      </c>
      <c r="Q473">
        <v>69365889</v>
      </c>
      <c r="S473">
        <v>142551119331</v>
      </c>
      <c r="T473" t="s">
        <v>10949</v>
      </c>
      <c r="U473" t="s">
        <v>10950</v>
      </c>
      <c r="V473" t="s">
        <v>10951</v>
      </c>
      <c r="Z473">
        <v>110.95106699999999</v>
      </c>
      <c r="AA473">
        <v>-6.7971579999999996</v>
      </c>
      <c r="AB473" t="s">
        <v>10952</v>
      </c>
      <c r="AC473" t="s">
        <v>237</v>
      </c>
      <c r="AL473" t="s">
        <v>218</v>
      </c>
      <c r="AM473" t="s">
        <v>10953</v>
      </c>
      <c r="AN473" t="s">
        <v>6</v>
      </c>
      <c r="AO473" t="s">
        <v>10053</v>
      </c>
      <c r="AP473" s="57">
        <v>46249.333333333336</v>
      </c>
      <c r="AR473" t="s">
        <v>219</v>
      </c>
      <c r="AS473" t="s">
        <v>901</v>
      </c>
      <c r="AT473" t="s">
        <v>231</v>
      </c>
      <c r="AU473">
        <v>20260815</v>
      </c>
      <c r="AV473" t="s">
        <v>222</v>
      </c>
      <c r="AW473" t="s">
        <v>1027</v>
      </c>
      <c r="AX473" t="s">
        <v>223</v>
      </c>
      <c r="BA473" s="57">
        <v>46249.333333333336</v>
      </c>
      <c r="BB473" t="s">
        <v>10953</v>
      </c>
      <c r="BC473">
        <v>2026</v>
      </c>
      <c r="BD473">
        <v>8</v>
      </c>
      <c r="BE473">
        <v>15</v>
      </c>
      <c r="BF473" s="6">
        <f t="shared" si="21"/>
        <v>46249</v>
      </c>
      <c r="BG473">
        <f t="shared" si="22"/>
        <v>-0.33333333333575865</v>
      </c>
      <c r="BH473" t="str">
        <f t="shared" si="23"/>
        <v>COMPLY</v>
      </c>
      <c r="BI473" t="e">
        <f>VLOOKUP(H473,Sheet2!$A$1:$B$270,2,FALSE)</f>
        <v>#N/A</v>
      </c>
    </row>
    <row r="474" spans="1:61">
      <c r="A474">
        <v>473</v>
      </c>
      <c r="B474">
        <v>1002504891</v>
      </c>
      <c r="C474">
        <v>3</v>
      </c>
      <c r="D474" t="s">
        <v>42</v>
      </c>
      <c r="E474">
        <v>5</v>
      </c>
      <c r="F474" t="s">
        <v>102</v>
      </c>
      <c r="G474" t="s">
        <v>100</v>
      </c>
      <c r="H474" t="s">
        <v>443</v>
      </c>
      <c r="I474" t="s">
        <v>213</v>
      </c>
      <c r="J474" t="s">
        <v>214</v>
      </c>
      <c r="K474" t="s">
        <v>149</v>
      </c>
      <c r="L474" t="s">
        <v>215</v>
      </c>
      <c r="M474" t="s">
        <v>76</v>
      </c>
      <c r="N474" t="s">
        <v>216</v>
      </c>
      <c r="O474" s="57">
        <v>46235.743009259262</v>
      </c>
      <c r="P474" s="57">
        <v>46236.532731481479</v>
      </c>
      <c r="Q474">
        <v>69356878</v>
      </c>
      <c r="S474">
        <v>152526201931</v>
      </c>
      <c r="T474" t="s">
        <v>1070</v>
      </c>
      <c r="U474" t="s">
        <v>3358</v>
      </c>
      <c r="V474" t="s">
        <v>3359</v>
      </c>
      <c r="Z474">
        <v>114.019311</v>
      </c>
      <c r="AA474">
        <v>-7.7781539999999998</v>
      </c>
      <c r="AB474" t="s">
        <v>3360</v>
      </c>
      <c r="AC474" t="s">
        <v>237</v>
      </c>
      <c r="AL474" t="s">
        <v>218</v>
      </c>
      <c r="AM474" t="s">
        <v>3361</v>
      </c>
      <c r="AN474" t="s">
        <v>6</v>
      </c>
      <c r="AO474" s="57">
        <v>46030.746412037035</v>
      </c>
      <c r="AP474" s="57">
        <v>46236.625</v>
      </c>
      <c r="AR474" t="s">
        <v>219</v>
      </c>
      <c r="AS474" t="s">
        <v>443</v>
      </c>
      <c r="AT474" t="s">
        <v>231</v>
      </c>
      <c r="AU474">
        <v>20260802</v>
      </c>
      <c r="AV474" t="s">
        <v>222</v>
      </c>
      <c r="AW474" t="s">
        <v>1012</v>
      </c>
      <c r="AX474" t="s">
        <v>223</v>
      </c>
      <c r="BA474" s="57">
        <v>46236.625</v>
      </c>
      <c r="BB474" t="s">
        <v>3361</v>
      </c>
      <c r="BC474">
        <v>2026</v>
      </c>
      <c r="BD474">
        <v>8</v>
      </c>
      <c r="BE474">
        <v>2</v>
      </c>
      <c r="BF474" s="6">
        <f t="shared" si="21"/>
        <v>46236</v>
      </c>
      <c r="BG474">
        <f t="shared" si="22"/>
        <v>-0.625</v>
      </c>
      <c r="BH474" t="str">
        <f t="shared" si="23"/>
        <v>COMPLY</v>
      </c>
      <c r="BI474" t="str">
        <f>VLOOKUP(H474,Sheet2!$A$1:$B$270,2,FALSE)</f>
        <v>JEMBER</v>
      </c>
    </row>
    <row r="475" spans="1:61">
      <c r="A475">
        <v>474</v>
      </c>
      <c r="B475">
        <v>1002534647</v>
      </c>
      <c r="C475">
        <v>3</v>
      </c>
      <c r="D475" t="s">
        <v>38</v>
      </c>
      <c r="E475">
        <v>5</v>
      </c>
      <c r="F475" t="s">
        <v>90</v>
      </c>
      <c r="G475" t="s">
        <v>98</v>
      </c>
      <c r="H475" t="s">
        <v>404</v>
      </c>
      <c r="I475" t="s">
        <v>213</v>
      </c>
      <c r="J475" t="s">
        <v>214</v>
      </c>
      <c r="K475" t="s">
        <v>149</v>
      </c>
      <c r="L475" t="s">
        <v>215</v>
      </c>
      <c r="M475" t="s">
        <v>240</v>
      </c>
      <c r="N475" t="s">
        <v>216</v>
      </c>
      <c r="O475" s="57">
        <v>46252.777048611111</v>
      </c>
      <c r="P475" s="57">
        <v>46252.777789351851</v>
      </c>
      <c r="Q475">
        <v>69369513</v>
      </c>
      <c r="S475">
        <v>152622209207</v>
      </c>
      <c r="T475" t="s">
        <v>13043</v>
      </c>
      <c r="U475" t="s">
        <v>13044</v>
      </c>
      <c r="V475" t="s">
        <v>13045</v>
      </c>
      <c r="Z475">
        <v>111.783799901604</v>
      </c>
      <c r="AA475">
        <v>-8.2083660493509303</v>
      </c>
      <c r="AB475" t="s">
        <v>13046</v>
      </c>
      <c r="AC475" t="s">
        <v>217</v>
      </c>
      <c r="AL475" t="s">
        <v>218</v>
      </c>
      <c r="AM475" t="s">
        <v>13047</v>
      </c>
      <c r="AN475" t="s">
        <v>6</v>
      </c>
      <c r="AO475" t="s">
        <v>13048</v>
      </c>
      <c r="AP475" s="57">
        <v>46253.625</v>
      </c>
      <c r="AR475" t="s">
        <v>241</v>
      </c>
      <c r="AS475" t="s">
        <v>404</v>
      </c>
      <c r="AT475" t="s">
        <v>231</v>
      </c>
      <c r="AV475" t="s">
        <v>240</v>
      </c>
      <c r="AW475" t="s">
        <v>12955</v>
      </c>
      <c r="AX475" t="s">
        <v>223</v>
      </c>
      <c r="BA475" s="57">
        <v>46253.625</v>
      </c>
      <c r="BB475" t="s">
        <v>13047</v>
      </c>
      <c r="BF475" s="6" t="e">
        <f t="shared" si="21"/>
        <v>#NUM!</v>
      </c>
      <c r="BG475" t="e">
        <f t="shared" si="22"/>
        <v>#NUM!</v>
      </c>
      <c r="BH475" t="e">
        <f t="shared" si="23"/>
        <v>#NUM!</v>
      </c>
      <c r="BI475" t="str">
        <f>VLOOKUP(H475,Sheet2!$A$1:$B$270,2,FALSE)</f>
        <v>BLITAR</v>
      </c>
    </row>
    <row r="476" spans="1:61">
      <c r="A476">
        <v>475</v>
      </c>
      <c r="B476">
        <v>1002514581</v>
      </c>
      <c r="C476">
        <v>3</v>
      </c>
      <c r="D476" t="s">
        <v>55</v>
      </c>
      <c r="E476">
        <v>5</v>
      </c>
      <c r="F476" t="s">
        <v>228</v>
      </c>
      <c r="G476" t="s">
        <v>121</v>
      </c>
      <c r="H476" t="s">
        <v>387</v>
      </c>
      <c r="I476" t="s">
        <v>213</v>
      </c>
      <c r="J476" t="s">
        <v>214</v>
      </c>
      <c r="K476" t="s">
        <v>149</v>
      </c>
      <c r="M476" t="s">
        <v>76</v>
      </c>
      <c r="N476" t="s">
        <v>216</v>
      </c>
      <c r="O476" s="57">
        <v>46241.556319444448</v>
      </c>
      <c r="P476" s="57">
        <v>46246.644456018519</v>
      </c>
      <c r="Q476">
        <v>69360765</v>
      </c>
      <c r="S476">
        <v>152435910053</v>
      </c>
      <c r="T476" t="s">
        <v>5630</v>
      </c>
      <c r="U476" t="s">
        <v>8202</v>
      </c>
      <c r="V476" t="s">
        <v>7335</v>
      </c>
      <c r="Z476">
        <v>112.73741237999999</v>
      </c>
      <c r="AA476">
        <v>-7.0441711060000003</v>
      </c>
      <c r="AB476" t="s">
        <v>5631</v>
      </c>
      <c r="AC476" t="s">
        <v>230</v>
      </c>
      <c r="AL476" t="s">
        <v>218</v>
      </c>
      <c r="AM476" t="s">
        <v>7336</v>
      </c>
      <c r="AN476" t="s">
        <v>6</v>
      </c>
      <c r="AO476" s="57">
        <v>46211.559479166666</v>
      </c>
      <c r="AP476" s="57">
        <v>46246.333333333336</v>
      </c>
      <c r="AR476" t="s">
        <v>219</v>
      </c>
      <c r="AS476" t="s">
        <v>387</v>
      </c>
      <c r="AT476" t="s">
        <v>231</v>
      </c>
      <c r="AU476">
        <v>20260812</v>
      </c>
      <c r="AV476" t="s">
        <v>222</v>
      </c>
      <c r="AW476" t="s">
        <v>560</v>
      </c>
      <c r="AX476" t="s">
        <v>223</v>
      </c>
      <c r="BA476" s="57">
        <v>46246.333333333336</v>
      </c>
      <c r="BB476" t="s">
        <v>7336</v>
      </c>
      <c r="BC476">
        <v>2026</v>
      </c>
      <c r="BD476">
        <v>8</v>
      </c>
      <c r="BE476">
        <v>12</v>
      </c>
      <c r="BF476" s="6">
        <f t="shared" si="21"/>
        <v>46246</v>
      </c>
      <c r="BG476">
        <f t="shared" si="22"/>
        <v>-0.33333333333575865</v>
      </c>
      <c r="BH476" t="str">
        <f t="shared" si="23"/>
        <v>COMPLY</v>
      </c>
      <c r="BI476" t="str">
        <f>VLOOKUP(H476,Sheet2!$A$1:$B$270,2,FALSE)</f>
        <v>MADURA</v>
      </c>
    </row>
    <row r="477" spans="1:61">
      <c r="A477">
        <v>476</v>
      </c>
      <c r="B477">
        <v>1002521913</v>
      </c>
      <c r="C477">
        <v>3</v>
      </c>
      <c r="D477" t="s">
        <v>45</v>
      </c>
      <c r="E477">
        <v>5</v>
      </c>
      <c r="F477" t="s">
        <v>211</v>
      </c>
      <c r="G477" t="s">
        <v>115</v>
      </c>
      <c r="H477" t="s">
        <v>405</v>
      </c>
      <c r="I477" t="s">
        <v>213</v>
      </c>
      <c r="J477" t="s">
        <v>214</v>
      </c>
      <c r="K477" t="s">
        <v>149</v>
      </c>
      <c r="L477" t="s">
        <v>215</v>
      </c>
      <c r="M477" t="s">
        <v>565</v>
      </c>
      <c r="N477" t="s">
        <v>216</v>
      </c>
      <c r="O477" s="57">
        <v>46246.497048611112</v>
      </c>
      <c r="P477" s="57">
        <v>46246.497060185182</v>
      </c>
      <c r="Q477">
        <v>69359351</v>
      </c>
      <c r="T477" t="s">
        <v>3176</v>
      </c>
      <c r="V477" t="s">
        <v>3178</v>
      </c>
      <c r="Z477">
        <v>116.12560000000001</v>
      </c>
      <c r="AA477">
        <v>-8.6141000000000005</v>
      </c>
      <c r="AB477" t="s">
        <v>3179</v>
      </c>
      <c r="AC477" t="s">
        <v>237</v>
      </c>
      <c r="AL477" t="s">
        <v>218</v>
      </c>
      <c r="AM477" t="s">
        <v>3180</v>
      </c>
      <c r="AN477" t="s">
        <v>6</v>
      </c>
      <c r="AO477" s="57">
        <v>46364.507094907407</v>
      </c>
      <c r="AP477" s="57">
        <v>46241</v>
      </c>
      <c r="AR477" t="s">
        <v>566</v>
      </c>
      <c r="AS477" t="s">
        <v>405</v>
      </c>
      <c r="AT477" t="s">
        <v>231</v>
      </c>
      <c r="AV477" t="s">
        <v>8207</v>
      </c>
      <c r="AW477" t="s">
        <v>1093</v>
      </c>
      <c r="AX477" t="s">
        <v>223</v>
      </c>
      <c r="BA477" s="57">
        <v>46241.333333333336</v>
      </c>
      <c r="BB477" t="s">
        <v>3180</v>
      </c>
      <c r="BF477" s="6" t="e">
        <f t="shared" si="21"/>
        <v>#NUM!</v>
      </c>
      <c r="BG477" t="e">
        <f t="shared" si="22"/>
        <v>#NUM!</v>
      </c>
      <c r="BH477" t="e">
        <f t="shared" si="23"/>
        <v>#NUM!</v>
      </c>
      <c r="BI477" t="str">
        <f>VLOOKUP(H477,Sheet2!$A$1:$B$270,2,FALSE)</f>
        <v>SELONG</v>
      </c>
    </row>
    <row r="478" spans="1:61">
      <c r="A478">
        <v>477</v>
      </c>
      <c r="B478">
        <v>1002524155</v>
      </c>
      <c r="C478">
        <v>3</v>
      </c>
      <c r="D478" t="s">
        <v>55</v>
      </c>
      <c r="E478">
        <v>5</v>
      </c>
      <c r="F478" t="s">
        <v>265</v>
      </c>
      <c r="G478" t="s">
        <v>122</v>
      </c>
      <c r="H478" t="s">
        <v>463</v>
      </c>
      <c r="I478" t="s">
        <v>213</v>
      </c>
      <c r="J478" t="s">
        <v>214</v>
      </c>
      <c r="K478" t="s">
        <v>149</v>
      </c>
      <c r="L478" t="s">
        <v>215</v>
      </c>
      <c r="M478" t="s">
        <v>76</v>
      </c>
      <c r="N478" t="s">
        <v>216</v>
      </c>
      <c r="O478" s="57">
        <v>46247.540937500002</v>
      </c>
      <c r="P478" s="57">
        <v>46248.517650462964</v>
      </c>
      <c r="Q478">
        <v>69365097</v>
      </c>
      <c r="S478">
        <v>152442209767</v>
      </c>
      <c r="T478" t="s">
        <v>9155</v>
      </c>
      <c r="U478" t="s">
        <v>9156</v>
      </c>
      <c r="V478" t="s">
        <v>9157</v>
      </c>
      <c r="Z478">
        <v>112.56674889999999</v>
      </c>
      <c r="AA478">
        <v>-7.2894114999999999</v>
      </c>
      <c r="AB478" t="s">
        <v>9158</v>
      </c>
      <c r="AC478" t="s">
        <v>237</v>
      </c>
      <c r="AL478" t="s">
        <v>218</v>
      </c>
      <c r="AM478" t="s">
        <v>9159</v>
      </c>
      <c r="AN478" t="s">
        <v>6</v>
      </c>
      <c r="AO478" t="s">
        <v>8944</v>
      </c>
      <c r="AP478" s="57">
        <v>46249.333333333336</v>
      </c>
      <c r="AR478" t="s">
        <v>219</v>
      </c>
      <c r="AS478" t="s">
        <v>463</v>
      </c>
      <c r="AT478" t="s">
        <v>231</v>
      </c>
      <c r="AU478">
        <v>20260814</v>
      </c>
      <c r="AV478" t="s">
        <v>222</v>
      </c>
      <c r="AW478" t="s">
        <v>1010</v>
      </c>
      <c r="AX478" t="s">
        <v>223</v>
      </c>
      <c r="BA478" s="57">
        <v>46249.333333333336</v>
      </c>
      <c r="BB478" t="s">
        <v>9159</v>
      </c>
      <c r="BC478">
        <v>2026</v>
      </c>
      <c r="BD478">
        <v>8</v>
      </c>
      <c r="BE478">
        <v>14</v>
      </c>
      <c r="BF478" s="6">
        <f t="shared" si="21"/>
        <v>46248</v>
      </c>
      <c r="BG478">
        <f t="shared" si="22"/>
        <v>-1.3333333333357587</v>
      </c>
      <c r="BH478" t="str">
        <f t="shared" si="23"/>
        <v>COMPLY</v>
      </c>
      <c r="BI478" t="str">
        <f>VLOOKUP(H478,Sheet2!$A$1:$B$270,2,FALSE)</f>
        <v>GRESIK</v>
      </c>
    </row>
    <row r="479" spans="1:61">
      <c r="A479">
        <v>478</v>
      </c>
      <c r="B479">
        <v>1002505681</v>
      </c>
      <c r="C479">
        <v>3</v>
      </c>
      <c r="D479" t="s">
        <v>38</v>
      </c>
      <c r="E479">
        <v>5</v>
      </c>
      <c r="F479" t="s">
        <v>90</v>
      </c>
      <c r="G479" t="s">
        <v>96</v>
      </c>
      <c r="H479" t="s">
        <v>289</v>
      </c>
      <c r="I479" t="s">
        <v>213</v>
      </c>
      <c r="J479" t="s">
        <v>214</v>
      </c>
      <c r="K479" t="s">
        <v>149</v>
      </c>
      <c r="L479" t="s">
        <v>215</v>
      </c>
      <c r="M479" t="s">
        <v>76</v>
      </c>
      <c r="N479" t="s">
        <v>216</v>
      </c>
      <c r="O479" s="57">
        <v>46237.413842592592</v>
      </c>
      <c r="P479" s="57">
        <v>46237.633530092593</v>
      </c>
      <c r="Q479">
        <v>69357292</v>
      </c>
      <c r="S479">
        <v>152608208828</v>
      </c>
      <c r="T479" t="s">
        <v>3371</v>
      </c>
      <c r="U479" t="s">
        <v>3372</v>
      </c>
      <c r="V479" t="s">
        <v>3373</v>
      </c>
      <c r="Z479">
        <v>111.628046</v>
      </c>
      <c r="AA479">
        <v>-8.2994389999999996</v>
      </c>
      <c r="AB479" t="s">
        <v>3374</v>
      </c>
      <c r="AC479" t="s">
        <v>237</v>
      </c>
      <c r="AL479" t="s">
        <v>218</v>
      </c>
      <c r="AM479" t="s">
        <v>3375</v>
      </c>
      <c r="AN479" t="s">
        <v>6</v>
      </c>
      <c r="AO479" s="57">
        <v>46089.424085648148</v>
      </c>
      <c r="AP479" s="57">
        <v>46238.333333333336</v>
      </c>
      <c r="AR479" t="s">
        <v>219</v>
      </c>
      <c r="AS479" t="s">
        <v>289</v>
      </c>
      <c r="AT479" t="s">
        <v>231</v>
      </c>
      <c r="AU479">
        <v>20260803</v>
      </c>
      <c r="AV479" t="s">
        <v>222</v>
      </c>
      <c r="AW479" t="s">
        <v>1023</v>
      </c>
      <c r="AX479" t="s">
        <v>223</v>
      </c>
      <c r="BA479" s="57">
        <v>46238.333333333336</v>
      </c>
      <c r="BB479" t="s">
        <v>3375</v>
      </c>
      <c r="BC479">
        <v>2026</v>
      </c>
      <c r="BD479">
        <v>8</v>
      </c>
      <c r="BE479">
        <v>3</v>
      </c>
      <c r="BF479" s="6">
        <f t="shared" si="21"/>
        <v>46237</v>
      </c>
      <c r="BG479">
        <f t="shared" si="22"/>
        <v>-1.3333333333357587</v>
      </c>
      <c r="BH479" t="str">
        <f t="shared" si="23"/>
        <v>COMPLY</v>
      </c>
      <c r="BI479" t="str">
        <f>VLOOKUP(H479,Sheet2!$A$1:$B$270,2,FALSE)</f>
        <v>PONOROGO</v>
      </c>
    </row>
    <row r="480" spans="1:61">
      <c r="A480">
        <v>479</v>
      </c>
      <c r="B480">
        <v>1002505954</v>
      </c>
      <c r="C480">
        <v>3</v>
      </c>
      <c r="D480" t="s">
        <v>49</v>
      </c>
      <c r="E480">
        <v>4</v>
      </c>
      <c r="F480" t="s">
        <v>252</v>
      </c>
      <c r="G480" t="s">
        <v>553</v>
      </c>
      <c r="H480" t="s">
        <v>968</v>
      </c>
      <c r="I480" t="s">
        <v>213</v>
      </c>
      <c r="J480" t="s">
        <v>214</v>
      </c>
      <c r="K480" t="s">
        <v>149</v>
      </c>
      <c r="M480" t="s">
        <v>76</v>
      </c>
      <c r="N480" t="s">
        <v>216</v>
      </c>
      <c r="O480" s="57">
        <v>46237.500486111108</v>
      </c>
      <c r="P480" s="57">
        <v>46238.653275462966</v>
      </c>
      <c r="Q480">
        <v>69357430</v>
      </c>
      <c r="S480">
        <v>146284108494</v>
      </c>
      <c r="T480" t="s">
        <v>3376</v>
      </c>
      <c r="U480" t="s">
        <v>1210</v>
      </c>
      <c r="V480" t="s">
        <v>3377</v>
      </c>
      <c r="Z480">
        <v>109.04684630809901</v>
      </c>
      <c r="AA480">
        <v>-6.8571042991799098</v>
      </c>
      <c r="AB480" t="s">
        <v>3378</v>
      </c>
      <c r="AC480" t="s">
        <v>226</v>
      </c>
      <c r="AL480" t="s">
        <v>218</v>
      </c>
      <c r="AM480" t="s">
        <v>3379</v>
      </c>
      <c r="AN480" t="s">
        <v>6</v>
      </c>
      <c r="AO480" s="57">
        <v>46089.507256944446</v>
      </c>
      <c r="AP480" s="57">
        <v>46238.541666666664</v>
      </c>
      <c r="AR480" t="s">
        <v>219</v>
      </c>
      <c r="AS480" t="s">
        <v>968</v>
      </c>
      <c r="AT480" t="s">
        <v>231</v>
      </c>
      <c r="AU480">
        <v>20260804</v>
      </c>
      <c r="AV480" t="s">
        <v>222</v>
      </c>
      <c r="AW480" t="s">
        <v>591</v>
      </c>
      <c r="AX480" t="s">
        <v>223</v>
      </c>
      <c r="BA480" s="57">
        <v>46238.541666666664</v>
      </c>
      <c r="BB480" t="s">
        <v>3379</v>
      </c>
      <c r="BC480">
        <v>2026</v>
      </c>
      <c r="BD480">
        <v>8</v>
      </c>
      <c r="BE480">
        <v>4</v>
      </c>
      <c r="BF480" s="6">
        <f t="shared" si="21"/>
        <v>46238</v>
      </c>
      <c r="BG480">
        <f t="shared" si="22"/>
        <v>-0.54166666666424135</v>
      </c>
      <c r="BH480" t="str">
        <f t="shared" si="23"/>
        <v>COMPLY</v>
      </c>
      <c r="BI480" t="e">
        <f>VLOOKUP(H480,Sheet2!$A$1:$B$270,2,FALSE)</f>
        <v>#N/A</v>
      </c>
    </row>
    <row r="481" spans="1:61">
      <c r="A481">
        <v>480</v>
      </c>
      <c r="B481">
        <v>1002527732</v>
      </c>
      <c r="C481">
        <v>3</v>
      </c>
      <c r="D481" t="s">
        <v>51</v>
      </c>
      <c r="E481">
        <v>4</v>
      </c>
      <c r="F481" t="s">
        <v>235</v>
      </c>
      <c r="G481" t="s">
        <v>584</v>
      </c>
      <c r="H481" t="s">
        <v>990</v>
      </c>
      <c r="I481" t="s">
        <v>213</v>
      </c>
      <c r="J481" t="s">
        <v>214</v>
      </c>
      <c r="K481" t="s">
        <v>149</v>
      </c>
      <c r="L481" t="s">
        <v>215</v>
      </c>
      <c r="M481" t="s">
        <v>575</v>
      </c>
      <c r="N481" t="s">
        <v>216</v>
      </c>
      <c r="O481" s="57">
        <v>46249.372187499997</v>
      </c>
      <c r="P481" s="57">
        <v>46252.609618055554</v>
      </c>
      <c r="Q481">
        <v>69366553</v>
      </c>
      <c r="S481">
        <v>146514602657</v>
      </c>
      <c r="T481" t="s">
        <v>10960</v>
      </c>
      <c r="U481" t="s">
        <v>10961</v>
      </c>
      <c r="V481" t="s">
        <v>10962</v>
      </c>
      <c r="Z481">
        <v>110.837511196732</v>
      </c>
      <c r="AA481">
        <v>-7.5600508779666704</v>
      </c>
      <c r="AB481" t="s">
        <v>10963</v>
      </c>
      <c r="AC481" t="s">
        <v>217</v>
      </c>
      <c r="AL481" t="s">
        <v>218</v>
      </c>
      <c r="AM481" t="s">
        <v>10964</v>
      </c>
      <c r="AN481" t="s">
        <v>6</v>
      </c>
      <c r="AO481" t="s">
        <v>9845</v>
      </c>
      <c r="AP481" s="57">
        <v>46250.333333333336</v>
      </c>
      <c r="AR481" t="s">
        <v>14</v>
      </c>
      <c r="AS481" t="s">
        <v>990</v>
      </c>
      <c r="AT481" t="s">
        <v>231</v>
      </c>
      <c r="AV481" t="s">
        <v>13049</v>
      </c>
      <c r="AW481" t="s">
        <v>1024</v>
      </c>
      <c r="AX481" t="s">
        <v>223</v>
      </c>
      <c r="BA481" s="57">
        <v>46250.333333333336</v>
      </c>
      <c r="BB481" t="s">
        <v>10964</v>
      </c>
      <c r="BF481" s="6" t="e">
        <f t="shared" si="21"/>
        <v>#NUM!</v>
      </c>
      <c r="BG481" t="e">
        <f t="shared" si="22"/>
        <v>#NUM!</v>
      </c>
      <c r="BH481" t="e">
        <f t="shared" si="23"/>
        <v>#NUM!</v>
      </c>
      <c r="BI481" t="e">
        <f>VLOOKUP(H481,Sheet2!$A$1:$B$270,2,FALSE)</f>
        <v>#N/A</v>
      </c>
    </row>
    <row r="482" spans="1:61">
      <c r="A482">
        <v>481</v>
      </c>
      <c r="B482">
        <v>1002521554</v>
      </c>
      <c r="C482">
        <v>3</v>
      </c>
      <c r="D482" t="s">
        <v>42</v>
      </c>
      <c r="E482">
        <v>5</v>
      </c>
      <c r="F482" t="s">
        <v>102</v>
      </c>
      <c r="G482" t="s">
        <v>108</v>
      </c>
      <c r="H482" t="s">
        <v>346</v>
      </c>
      <c r="I482" t="s">
        <v>213</v>
      </c>
      <c r="J482" t="s">
        <v>214</v>
      </c>
      <c r="K482" t="s">
        <v>149</v>
      </c>
      <c r="L482" t="s">
        <v>215</v>
      </c>
      <c r="M482" t="s">
        <v>76</v>
      </c>
      <c r="N482" t="s">
        <v>216</v>
      </c>
      <c r="O482" s="57">
        <v>46246.432592592595</v>
      </c>
      <c r="P482" s="57">
        <v>46247.78334490741</v>
      </c>
      <c r="Q482">
        <v>69363966</v>
      </c>
      <c r="S482">
        <v>152531208026</v>
      </c>
      <c r="T482" t="s">
        <v>8208</v>
      </c>
      <c r="U482" t="s">
        <v>8209</v>
      </c>
      <c r="V482" t="s">
        <v>8210</v>
      </c>
      <c r="Z482">
        <v>113.693505</v>
      </c>
      <c r="AA482">
        <v>-7.7350750000000001</v>
      </c>
      <c r="AB482" t="s">
        <v>8211</v>
      </c>
      <c r="AC482" t="s">
        <v>237</v>
      </c>
      <c r="AL482" t="s">
        <v>218</v>
      </c>
      <c r="AM482" t="s">
        <v>8212</v>
      </c>
      <c r="AN482" t="s">
        <v>6</v>
      </c>
      <c r="AO482" s="57">
        <v>46364.444363425922</v>
      </c>
      <c r="AP482" s="57">
        <v>46247.333333333336</v>
      </c>
      <c r="AR482" t="s">
        <v>219</v>
      </c>
      <c r="AS482" t="s">
        <v>346</v>
      </c>
      <c r="AT482" t="s">
        <v>231</v>
      </c>
      <c r="AU482">
        <v>20260813</v>
      </c>
      <c r="AV482" t="s">
        <v>222</v>
      </c>
      <c r="AW482" t="s">
        <v>1010</v>
      </c>
      <c r="AX482" t="s">
        <v>223</v>
      </c>
      <c r="BA482" s="57">
        <v>46247.333333333336</v>
      </c>
      <c r="BB482" t="s">
        <v>8212</v>
      </c>
      <c r="BC482">
        <v>2026</v>
      </c>
      <c r="BD482">
        <v>8</v>
      </c>
      <c r="BE482">
        <v>13</v>
      </c>
      <c r="BF482" s="6">
        <f t="shared" si="21"/>
        <v>46247</v>
      </c>
      <c r="BG482">
        <f t="shared" si="22"/>
        <v>-0.33333333333575865</v>
      </c>
      <c r="BH482" t="str">
        <f t="shared" si="23"/>
        <v>COMPLY</v>
      </c>
      <c r="BI482" t="str">
        <f>VLOOKUP(H482,Sheet2!$A$1:$B$270,2,FALSE)</f>
        <v>BANYUWANGI</v>
      </c>
    </row>
    <row r="483" spans="1:61">
      <c r="A483">
        <v>482</v>
      </c>
      <c r="B483">
        <v>1002529237</v>
      </c>
      <c r="C483">
        <v>3</v>
      </c>
      <c r="D483" t="s">
        <v>42</v>
      </c>
      <c r="E483">
        <v>5</v>
      </c>
      <c r="F483" t="s">
        <v>106</v>
      </c>
      <c r="G483" t="s">
        <v>107</v>
      </c>
      <c r="H483" t="s">
        <v>298</v>
      </c>
      <c r="I483" t="s">
        <v>213</v>
      </c>
      <c r="J483" t="s">
        <v>214</v>
      </c>
      <c r="K483" t="s">
        <v>149</v>
      </c>
      <c r="L483" t="s">
        <v>215</v>
      </c>
      <c r="M483" t="s">
        <v>76</v>
      </c>
      <c r="N483" t="s">
        <v>216</v>
      </c>
      <c r="O483" s="57">
        <v>46250.362476851849</v>
      </c>
      <c r="P483" s="57">
        <v>46250.871689814812</v>
      </c>
      <c r="Q483">
        <v>69367275</v>
      </c>
      <c r="S483">
        <v>152510206859</v>
      </c>
      <c r="T483" t="s">
        <v>10976</v>
      </c>
      <c r="U483" t="s">
        <v>10977</v>
      </c>
      <c r="V483" t="s">
        <v>10978</v>
      </c>
      <c r="Z483">
        <v>113.3257899</v>
      </c>
      <c r="AA483">
        <v>-7.8578964999999901</v>
      </c>
      <c r="AB483" t="s">
        <v>10979</v>
      </c>
      <c r="AC483" t="s">
        <v>217</v>
      </c>
      <c r="AL483" t="s">
        <v>218</v>
      </c>
      <c r="AM483" t="s">
        <v>10980</v>
      </c>
      <c r="AN483" t="s">
        <v>6</v>
      </c>
      <c r="AO483" t="s">
        <v>10847</v>
      </c>
      <c r="AP483" s="57">
        <v>46251.333333333336</v>
      </c>
      <c r="AR483" t="s">
        <v>219</v>
      </c>
      <c r="AS483" t="s">
        <v>298</v>
      </c>
      <c r="AT483" t="s">
        <v>221</v>
      </c>
      <c r="AU483">
        <v>20260816</v>
      </c>
      <c r="AV483" t="s">
        <v>222</v>
      </c>
      <c r="AW483" t="s">
        <v>890</v>
      </c>
      <c r="AX483" t="s">
        <v>223</v>
      </c>
      <c r="BA483" s="57">
        <v>46251.333333333336</v>
      </c>
      <c r="BB483" t="s">
        <v>10980</v>
      </c>
      <c r="BC483">
        <v>2026</v>
      </c>
      <c r="BD483">
        <v>8</v>
      </c>
      <c r="BE483">
        <v>16</v>
      </c>
      <c r="BF483" s="6">
        <f t="shared" si="21"/>
        <v>46250</v>
      </c>
      <c r="BG483">
        <f t="shared" si="22"/>
        <v>-1.3333333333357587</v>
      </c>
      <c r="BH483" t="str">
        <f t="shared" si="23"/>
        <v>COMPLY</v>
      </c>
      <c r="BI483" t="str">
        <f>VLOOKUP(H483,Sheet2!$A$1:$B$270,2,FALSE)</f>
        <v>PROBOLINGGO</v>
      </c>
    </row>
    <row r="484" spans="1:61">
      <c r="A484">
        <v>483</v>
      </c>
      <c r="B484">
        <v>1002520843</v>
      </c>
      <c r="C484">
        <v>3</v>
      </c>
      <c r="D484" t="s">
        <v>49</v>
      </c>
      <c r="E484">
        <v>4</v>
      </c>
      <c r="F484" t="s">
        <v>252</v>
      </c>
      <c r="G484" t="s">
        <v>255</v>
      </c>
      <c r="H484" t="s">
        <v>556</v>
      </c>
      <c r="I484" t="s">
        <v>213</v>
      </c>
      <c r="J484" t="s">
        <v>214</v>
      </c>
      <c r="K484" t="s">
        <v>149</v>
      </c>
      <c r="M484" t="s">
        <v>76</v>
      </c>
      <c r="N484" t="s">
        <v>216</v>
      </c>
      <c r="O484" s="57">
        <v>46245.706770833334</v>
      </c>
      <c r="P484" s="57">
        <v>46245.785578703704</v>
      </c>
      <c r="Q484">
        <v>69362368</v>
      </c>
      <c r="S484">
        <v>142283119930</v>
      </c>
      <c r="T484" t="s">
        <v>6810</v>
      </c>
      <c r="U484" t="s">
        <v>7337</v>
      </c>
      <c r="V484" t="s">
        <v>7338</v>
      </c>
      <c r="Z484">
        <v>109.12868159999999</v>
      </c>
      <c r="AA484">
        <v>-7.0228630000000001</v>
      </c>
      <c r="AB484" t="s">
        <v>6813</v>
      </c>
      <c r="AC484" t="s">
        <v>226</v>
      </c>
      <c r="AL484" t="s">
        <v>218</v>
      </c>
      <c r="AM484" t="s">
        <v>7339</v>
      </c>
      <c r="AN484" t="s">
        <v>6</v>
      </c>
      <c r="AO484" s="57">
        <v>46334.715416666666</v>
      </c>
      <c r="AR484" t="s">
        <v>219</v>
      </c>
      <c r="AS484" t="s">
        <v>556</v>
      </c>
      <c r="AT484" t="s">
        <v>231</v>
      </c>
      <c r="AU484">
        <v>20260811</v>
      </c>
      <c r="AV484" t="s">
        <v>222</v>
      </c>
      <c r="AW484" t="s">
        <v>560</v>
      </c>
      <c r="AX484" t="s">
        <v>223</v>
      </c>
      <c r="BA484" s="57">
        <v>46245.291666666664</v>
      </c>
      <c r="BB484" t="s">
        <v>7339</v>
      </c>
      <c r="BC484">
        <v>2026</v>
      </c>
      <c r="BD484">
        <v>8</v>
      </c>
      <c r="BE484">
        <v>11</v>
      </c>
      <c r="BF484" s="6">
        <f t="shared" si="21"/>
        <v>46245</v>
      </c>
      <c r="BG484">
        <f t="shared" si="22"/>
        <v>-0.29166666666424135</v>
      </c>
      <c r="BH484" t="str">
        <f t="shared" si="23"/>
        <v>COMPLY</v>
      </c>
      <c r="BI484" t="e">
        <f>VLOOKUP(H484,Sheet2!$A$1:$B$270,2,FALSE)</f>
        <v>#N/A</v>
      </c>
    </row>
    <row r="485" spans="1:61">
      <c r="A485">
        <v>484</v>
      </c>
      <c r="B485">
        <v>1002515936</v>
      </c>
      <c r="C485">
        <v>3</v>
      </c>
      <c r="D485" t="s">
        <v>38</v>
      </c>
      <c r="E485">
        <v>5</v>
      </c>
      <c r="F485" t="s">
        <v>92</v>
      </c>
      <c r="G485" t="s">
        <v>92</v>
      </c>
      <c r="H485" t="s">
        <v>308</v>
      </c>
      <c r="I485" t="s">
        <v>213</v>
      </c>
      <c r="J485" t="s">
        <v>214</v>
      </c>
      <c r="K485" t="s">
        <v>149</v>
      </c>
      <c r="L485" t="s">
        <v>215</v>
      </c>
      <c r="M485" t="s">
        <v>575</v>
      </c>
      <c r="N485" t="s">
        <v>216</v>
      </c>
      <c r="O485" s="57">
        <v>46242.553437499999</v>
      </c>
      <c r="P485" s="57">
        <v>46244.567662037036</v>
      </c>
      <c r="Q485">
        <v>69361453</v>
      </c>
      <c r="S485">
        <v>152601214982</v>
      </c>
      <c r="T485" t="s">
        <v>5641</v>
      </c>
      <c r="U485" t="s">
        <v>4498</v>
      </c>
      <c r="V485" t="s">
        <v>5642</v>
      </c>
      <c r="Z485">
        <v>111.512415</v>
      </c>
      <c r="AA485">
        <v>-7.6384629999999998</v>
      </c>
      <c r="AB485" t="s">
        <v>5643</v>
      </c>
      <c r="AC485" t="s">
        <v>237</v>
      </c>
      <c r="AL485" t="s">
        <v>218</v>
      </c>
      <c r="AM485" t="s">
        <v>4501</v>
      </c>
      <c r="AN485" t="s">
        <v>6</v>
      </c>
      <c r="AO485" s="57">
        <v>46242.559374999997</v>
      </c>
      <c r="AP485" s="57">
        <v>46243.541666666664</v>
      </c>
      <c r="AQ485" t="s">
        <v>1033</v>
      </c>
      <c r="AR485" t="s">
        <v>14</v>
      </c>
      <c r="AS485" t="s">
        <v>308</v>
      </c>
      <c r="AT485" t="s">
        <v>231</v>
      </c>
      <c r="AV485" t="s">
        <v>6699</v>
      </c>
      <c r="AW485" t="s">
        <v>1010</v>
      </c>
      <c r="AX485" t="s">
        <v>223</v>
      </c>
      <c r="BA485" s="57">
        <v>46243.541666666664</v>
      </c>
      <c r="BB485" t="s">
        <v>4501</v>
      </c>
      <c r="BF485" s="6" t="e">
        <f t="shared" si="21"/>
        <v>#NUM!</v>
      </c>
      <c r="BG485" t="e">
        <f t="shared" si="22"/>
        <v>#NUM!</v>
      </c>
      <c r="BH485" t="e">
        <f t="shared" si="23"/>
        <v>#NUM!</v>
      </c>
      <c r="BI485" t="str">
        <f>VLOOKUP(H485,Sheet2!$A$1:$B$270,2,FALSE)</f>
        <v>MADIUN</v>
      </c>
    </row>
    <row r="486" spans="1:61">
      <c r="A486">
        <v>485</v>
      </c>
      <c r="B486">
        <v>1002509533</v>
      </c>
      <c r="C486">
        <v>3</v>
      </c>
      <c r="D486" t="s">
        <v>45</v>
      </c>
      <c r="E486">
        <v>5</v>
      </c>
      <c r="F486" t="s">
        <v>113</v>
      </c>
      <c r="G486" t="s">
        <v>114</v>
      </c>
      <c r="H486" t="s">
        <v>367</v>
      </c>
      <c r="I486" t="s">
        <v>213</v>
      </c>
      <c r="J486" t="s">
        <v>214</v>
      </c>
      <c r="K486" t="s">
        <v>149</v>
      </c>
      <c r="L486" t="s">
        <v>215</v>
      </c>
      <c r="M486" t="s">
        <v>76</v>
      </c>
      <c r="N486" t="s">
        <v>216</v>
      </c>
      <c r="O486" s="57">
        <v>46239.3437037037</v>
      </c>
      <c r="P486" s="57">
        <v>46242.372013888889</v>
      </c>
      <c r="Q486">
        <v>69358732</v>
      </c>
      <c r="S486">
        <v>172514216866</v>
      </c>
      <c r="T486" t="s">
        <v>3380</v>
      </c>
      <c r="U486" t="s">
        <v>3381</v>
      </c>
      <c r="V486" t="s">
        <v>3382</v>
      </c>
      <c r="Z486">
        <v>120.46417877326699</v>
      </c>
      <c r="AA486">
        <v>-8.6219196324385798</v>
      </c>
      <c r="AB486" t="s">
        <v>3383</v>
      </c>
      <c r="AC486" t="s">
        <v>237</v>
      </c>
      <c r="AL486" t="s">
        <v>218</v>
      </c>
      <c r="AM486" t="s">
        <v>3384</v>
      </c>
      <c r="AN486" t="s">
        <v>6</v>
      </c>
      <c r="AO486" s="57">
        <v>46150.351134259261</v>
      </c>
      <c r="AP486" s="57">
        <v>46240.333333333336</v>
      </c>
      <c r="AR486" t="s">
        <v>219</v>
      </c>
      <c r="AS486" t="s">
        <v>367</v>
      </c>
      <c r="AT486" t="s">
        <v>231</v>
      </c>
      <c r="AU486">
        <v>20260808</v>
      </c>
      <c r="AV486" t="s">
        <v>222</v>
      </c>
      <c r="AW486" t="s">
        <v>1014</v>
      </c>
      <c r="AX486" t="s">
        <v>223</v>
      </c>
      <c r="BA486" s="57">
        <v>46240.333333333336</v>
      </c>
      <c r="BB486" t="s">
        <v>3384</v>
      </c>
      <c r="BC486">
        <v>2026</v>
      </c>
      <c r="BD486">
        <v>8</v>
      </c>
      <c r="BE486">
        <v>8</v>
      </c>
      <c r="BF486" s="6">
        <f t="shared" si="21"/>
        <v>46242</v>
      </c>
      <c r="BG486">
        <f t="shared" si="22"/>
        <v>1.6666666666642413</v>
      </c>
      <c r="BH486" t="str">
        <f t="shared" si="23"/>
        <v>NOT COMPLY</v>
      </c>
      <c r="BI486" t="str">
        <f>VLOOKUP(H486,Sheet2!$A$1:$B$270,2,FALSE)</f>
        <v>LABOAN BAJO</v>
      </c>
    </row>
    <row r="487" spans="1:61">
      <c r="A487">
        <v>486</v>
      </c>
      <c r="B487">
        <v>1002533028</v>
      </c>
      <c r="C487">
        <v>3</v>
      </c>
      <c r="D487" t="s">
        <v>38</v>
      </c>
      <c r="E487">
        <v>5</v>
      </c>
      <c r="F487" t="s">
        <v>90</v>
      </c>
      <c r="G487" t="s">
        <v>98</v>
      </c>
      <c r="H487" t="s">
        <v>403</v>
      </c>
      <c r="I487" t="s">
        <v>213</v>
      </c>
      <c r="J487" t="s">
        <v>214</v>
      </c>
      <c r="K487" t="s">
        <v>149</v>
      </c>
      <c r="M487" t="s">
        <v>76</v>
      </c>
      <c r="N487" t="s">
        <v>216</v>
      </c>
      <c r="O487" s="57">
        <v>46252.538148148145</v>
      </c>
      <c r="P487" s="57">
        <v>46252.62699074074</v>
      </c>
      <c r="Q487">
        <v>69366559</v>
      </c>
      <c r="S487">
        <v>152624201889</v>
      </c>
      <c r="T487" t="s">
        <v>10250</v>
      </c>
      <c r="U487" t="s">
        <v>13050</v>
      </c>
      <c r="V487" t="s">
        <v>13051</v>
      </c>
      <c r="Z487">
        <v>111.9460325</v>
      </c>
      <c r="AA487">
        <v>-8.1778063999999997</v>
      </c>
      <c r="AB487" t="s">
        <v>10253</v>
      </c>
      <c r="AC487" t="s">
        <v>290</v>
      </c>
      <c r="AL487" t="s">
        <v>218</v>
      </c>
      <c r="AM487" t="s">
        <v>13052</v>
      </c>
      <c r="AN487" t="s">
        <v>6</v>
      </c>
      <c r="AO487" t="s">
        <v>12830</v>
      </c>
      <c r="AR487" t="s">
        <v>219</v>
      </c>
      <c r="AS487" t="s">
        <v>403</v>
      </c>
      <c r="AT487" t="s">
        <v>231</v>
      </c>
      <c r="AU487">
        <v>20260818</v>
      </c>
      <c r="AV487" t="s">
        <v>222</v>
      </c>
      <c r="AW487" t="s">
        <v>560</v>
      </c>
      <c r="AX487" t="s">
        <v>223</v>
      </c>
      <c r="BA487" s="57">
        <v>46252.291666666664</v>
      </c>
      <c r="BB487" t="s">
        <v>13052</v>
      </c>
      <c r="BC487">
        <v>2026</v>
      </c>
      <c r="BD487">
        <v>8</v>
      </c>
      <c r="BE487">
        <v>18</v>
      </c>
      <c r="BF487" s="6">
        <f t="shared" si="21"/>
        <v>46252</v>
      </c>
      <c r="BG487">
        <f t="shared" si="22"/>
        <v>-0.29166666666424135</v>
      </c>
      <c r="BH487" t="str">
        <f t="shared" si="23"/>
        <v>COMPLY</v>
      </c>
      <c r="BI487" t="str">
        <f>VLOOKUP(H487,Sheet2!$A$1:$B$270,2,FALSE)</f>
        <v>BLITAR</v>
      </c>
    </row>
    <row r="488" spans="1:61">
      <c r="A488">
        <v>487</v>
      </c>
      <c r="B488">
        <v>1002528552</v>
      </c>
      <c r="C488">
        <v>3</v>
      </c>
      <c r="D488" t="s">
        <v>38</v>
      </c>
      <c r="E488">
        <v>5</v>
      </c>
      <c r="F488" t="s">
        <v>250</v>
      </c>
      <c r="G488" t="s">
        <v>87</v>
      </c>
      <c r="H488" t="s">
        <v>251</v>
      </c>
      <c r="I488" t="s">
        <v>213</v>
      </c>
      <c r="J488" t="s">
        <v>214</v>
      </c>
      <c r="K488" t="s">
        <v>149</v>
      </c>
      <c r="M488" t="s">
        <v>76</v>
      </c>
      <c r="N488" t="s">
        <v>216</v>
      </c>
      <c r="O488" s="57">
        <v>46249.644490740742</v>
      </c>
      <c r="P488" s="57">
        <v>46251.622476851851</v>
      </c>
      <c r="Q488">
        <v>69367052</v>
      </c>
      <c r="S488">
        <v>152702231399</v>
      </c>
      <c r="T488" t="s">
        <v>10981</v>
      </c>
      <c r="U488" t="s">
        <v>10982</v>
      </c>
      <c r="V488" t="s">
        <v>10983</v>
      </c>
      <c r="Z488">
        <v>112.6271462</v>
      </c>
      <c r="AA488">
        <v>-7.9288847000000002</v>
      </c>
      <c r="AB488" t="s">
        <v>10984</v>
      </c>
      <c r="AC488" t="s">
        <v>230</v>
      </c>
      <c r="AL488" t="s">
        <v>218</v>
      </c>
      <c r="AM488" t="s">
        <v>10801</v>
      </c>
      <c r="AN488" t="s">
        <v>6</v>
      </c>
      <c r="AO488" t="s">
        <v>10527</v>
      </c>
      <c r="AP488" s="57">
        <v>46251.541666666664</v>
      </c>
      <c r="AR488" t="s">
        <v>219</v>
      </c>
      <c r="AS488" t="s">
        <v>251</v>
      </c>
      <c r="AT488" t="s">
        <v>231</v>
      </c>
      <c r="AU488">
        <v>20260817</v>
      </c>
      <c r="AV488" t="s">
        <v>222</v>
      </c>
      <c r="AW488" t="s">
        <v>561</v>
      </c>
      <c r="AX488" t="s">
        <v>223</v>
      </c>
      <c r="BA488" s="57">
        <v>46251.541666666664</v>
      </c>
      <c r="BB488" t="s">
        <v>10801</v>
      </c>
      <c r="BC488">
        <v>2026</v>
      </c>
      <c r="BD488">
        <v>8</v>
      </c>
      <c r="BE488">
        <v>17</v>
      </c>
      <c r="BF488" s="6">
        <f t="shared" si="21"/>
        <v>46251</v>
      </c>
      <c r="BG488">
        <f t="shared" si="22"/>
        <v>-0.54166666666424135</v>
      </c>
      <c r="BH488" t="str">
        <f t="shared" si="23"/>
        <v>COMPLY</v>
      </c>
      <c r="BI488" t="str">
        <f>VLOOKUP(H488,Sheet2!$A$1:$B$270,2,FALSE)</f>
        <v>BATU</v>
      </c>
    </row>
    <row r="489" spans="1:61">
      <c r="A489">
        <v>488</v>
      </c>
      <c r="B489">
        <v>1002527375</v>
      </c>
      <c r="C489">
        <v>3</v>
      </c>
      <c r="D489" t="s">
        <v>51</v>
      </c>
      <c r="E489">
        <v>4</v>
      </c>
      <c r="F489" t="s">
        <v>273</v>
      </c>
      <c r="G489" t="s">
        <v>273</v>
      </c>
      <c r="H489" t="s">
        <v>939</v>
      </c>
      <c r="I489" t="s">
        <v>213</v>
      </c>
      <c r="J489" t="s">
        <v>214</v>
      </c>
      <c r="K489" t="s">
        <v>149</v>
      </c>
      <c r="L489" t="s">
        <v>215</v>
      </c>
      <c r="M489" t="s">
        <v>933</v>
      </c>
      <c r="N489" t="s">
        <v>216</v>
      </c>
      <c r="O489" s="57">
        <v>46248.749259259261</v>
      </c>
      <c r="P489" s="57">
        <v>46252.431921296295</v>
      </c>
      <c r="Q489">
        <v>69366440</v>
      </c>
      <c r="S489">
        <v>141456115412</v>
      </c>
      <c r="T489" t="s">
        <v>10985</v>
      </c>
      <c r="U489" t="s">
        <v>10986</v>
      </c>
      <c r="V489" t="s">
        <v>10987</v>
      </c>
      <c r="Z489">
        <v>110.6370543</v>
      </c>
      <c r="AA489">
        <v>-6.8915422</v>
      </c>
      <c r="AB489" t="s">
        <v>10988</v>
      </c>
      <c r="AC489" t="s">
        <v>237</v>
      </c>
      <c r="AL489" t="s">
        <v>218</v>
      </c>
      <c r="AM489" t="s">
        <v>9793</v>
      </c>
      <c r="AN489" t="s">
        <v>6</v>
      </c>
      <c r="AO489" t="s">
        <v>9794</v>
      </c>
      <c r="AP489" s="57">
        <v>46249.625</v>
      </c>
      <c r="AQ489" t="s">
        <v>903</v>
      </c>
      <c r="AR489" t="s">
        <v>12</v>
      </c>
      <c r="AS489" t="s">
        <v>939</v>
      </c>
      <c r="AT489" t="s">
        <v>231</v>
      </c>
      <c r="AV489" t="s">
        <v>917</v>
      </c>
      <c r="AW489" t="s">
        <v>1014</v>
      </c>
      <c r="AX489" t="s">
        <v>223</v>
      </c>
      <c r="BA489" s="57">
        <v>46249.625</v>
      </c>
      <c r="BB489" t="s">
        <v>9793</v>
      </c>
      <c r="BF489" s="6" t="e">
        <f t="shared" si="21"/>
        <v>#NUM!</v>
      </c>
      <c r="BG489" t="e">
        <f t="shared" si="22"/>
        <v>#NUM!</v>
      </c>
      <c r="BH489" t="e">
        <f t="shared" si="23"/>
        <v>#NUM!</v>
      </c>
      <c r="BI489" t="e">
        <f>VLOOKUP(H489,Sheet2!$A$1:$B$270,2,FALSE)</f>
        <v>#N/A</v>
      </c>
    </row>
    <row r="490" spans="1:61">
      <c r="A490">
        <v>489</v>
      </c>
      <c r="B490">
        <v>1002527387</v>
      </c>
      <c r="C490">
        <v>3</v>
      </c>
      <c r="D490" t="s">
        <v>45</v>
      </c>
      <c r="E490">
        <v>5</v>
      </c>
      <c r="F490" t="s">
        <v>211</v>
      </c>
      <c r="G490" t="s">
        <v>118</v>
      </c>
      <c r="H490" t="s">
        <v>464</v>
      </c>
      <c r="I490" t="s">
        <v>213</v>
      </c>
      <c r="J490" t="s">
        <v>214</v>
      </c>
      <c r="K490" t="s">
        <v>149</v>
      </c>
      <c r="M490" t="s">
        <v>586</v>
      </c>
      <c r="N490" t="s">
        <v>216</v>
      </c>
      <c r="O490" s="57">
        <v>46248.75744212963</v>
      </c>
      <c r="P490" s="57">
        <v>46249.788171296299</v>
      </c>
      <c r="Q490">
        <v>69365271</v>
      </c>
      <c r="S490">
        <v>172608206229</v>
      </c>
      <c r="T490" t="s">
        <v>9045</v>
      </c>
      <c r="U490" t="s">
        <v>10989</v>
      </c>
      <c r="V490" t="s">
        <v>10990</v>
      </c>
      <c r="Z490">
        <v>116.74579230000001</v>
      </c>
      <c r="AA490">
        <v>-8.9673186000000005</v>
      </c>
      <c r="AB490" t="s">
        <v>9048</v>
      </c>
      <c r="AC490" t="s">
        <v>290</v>
      </c>
      <c r="AL490" t="s">
        <v>218</v>
      </c>
      <c r="AM490" t="s">
        <v>10991</v>
      </c>
      <c r="AN490" t="s">
        <v>6</v>
      </c>
      <c r="AO490" t="s">
        <v>10992</v>
      </c>
      <c r="AR490" t="s">
        <v>14</v>
      </c>
      <c r="AS490" t="s">
        <v>464</v>
      </c>
      <c r="AT490" t="s">
        <v>570</v>
      </c>
      <c r="AV490" t="s">
        <v>587</v>
      </c>
      <c r="AW490" t="s">
        <v>604</v>
      </c>
      <c r="AX490" t="s">
        <v>223</v>
      </c>
      <c r="BA490" s="57">
        <v>46248.291666666664</v>
      </c>
      <c r="BB490" t="s">
        <v>10991</v>
      </c>
      <c r="BF490" s="6" t="e">
        <f t="shared" si="21"/>
        <v>#NUM!</v>
      </c>
      <c r="BG490" t="e">
        <f t="shared" si="22"/>
        <v>#NUM!</v>
      </c>
      <c r="BH490" t="e">
        <f t="shared" si="23"/>
        <v>#NUM!</v>
      </c>
      <c r="BI490" t="str">
        <f>VLOOKUP(H490,Sheet2!$A$1:$B$270,2,FALSE)</f>
        <v>SUMBAWA</v>
      </c>
    </row>
    <row r="491" spans="1:61">
      <c r="A491">
        <v>490</v>
      </c>
      <c r="B491">
        <v>1002510834</v>
      </c>
      <c r="C491">
        <v>3</v>
      </c>
      <c r="D491" t="s">
        <v>59</v>
      </c>
      <c r="E491">
        <v>4</v>
      </c>
      <c r="F491" t="s">
        <v>243</v>
      </c>
      <c r="G491" t="s">
        <v>557</v>
      </c>
      <c r="H491" t="s">
        <v>977</v>
      </c>
      <c r="I491" t="s">
        <v>213</v>
      </c>
      <c r="J491" t="s">
        <v>214</v>
      </c>
      <c r="K491" t="s">
        <v>149</v>
      </c>
      <c r="L491" t="s">
        <v>215</v>
      </c>
      <c r="M491" t="s">
        <v>76</v>
      </c>
      <c r="N491" t="s">
        <v>216</v>
      </c>
      <c r="O491" s="57">
        <v>46239.607604166667</v>
      </c>
      <c r="P491" s="57">
        <v>46240.542511574073</v>
      </c>
      <c r="Q491">
        <v>69359307</v>
      </c>
      <c r="S491">
        <v>142141120026</v>
      </c>
      <c r="T491" t="s">
        <v>3415</v>
      </c>
      <c r="U491" t="s">
        <v>3416</v>
      </c>
      <c r="V491" t="s">
        <v>3417</v>
      </c>
      <c r="Z491">
        <v>109.66136299999999</v>
      </c>
      <c r="AA491">
        <v>-7.6643049999999997</v>
      </c>
      <c r="AB491" t="s">
        <v>3418</v>
      </c>
      <c r="AC491" t="s">
        <v>237</v>
      </c>
      <c r="AL491" t="s">
        <v>218</v>
      </c>
      <c r="AM491" t="s">
        <v>3419</v>
      </c>
      <c r="AN491" t="s">
        <v>6</v>
      </c>
      <c r="AO491" s="57">
        <v>46150.610949074071</v>
      </c>
      <c r="AP491" s="57">
        <v>46240.541666666664</v>
      </c>
      <c r="AR491" t="s">
        <v>219</v>
      </c>
      <c r="AS491" t="s">
        <v>977</v>
      </c>
      <c r="AT491" t="s">
        <v>231</v>
      </c>
      <c r="AU491">
        <v>20260806</v>
      </c>
      <c r="AV491" t="s">
        <v>222</v>
      </c>
      <c r="AW491" t="s">
        <v>1017</v>
      </c>
      <c r="AX491" t="s">
        <v>223</v>
      </c>
      <c r="BA491" s="57">
        <v>46240.541666666664</v>
      </c>
      <c r="BB491" t="s">
        <v>3419</v>
      </c>
      <c r="BC491">
        <v>2026</v>
      </c>
      <c r="BD491">
        <v>8</v>
      </c>
      <c r="BE491">
        <v>6</v>
      </c>
      <c r="BF491" s="6">
        <f t="shared" si="21"/>
        <v>46240</v>
      </c>
      <c r="BG491">
        <f t="shared" si="22"/>
        <v>-0.54166666666424135</v>
      </c>
      <c r="BH491" t="str">
        <f t="shared" si="23"/>
        <v>COMPLY</v>
      </c>
      <c r="BI491" t="e">
        <f>VLOOKUP(H491,Sheet2!$A$1:$B$270,2,FALSE)</f>
        <v>#N/A</v>
      </c>
    </row>
    <row r="492" spans="1:61">
      <c r="A492">
        <v>491</v>
      </c>
      <c r="B492">
        <v>1002516451</v>
      </c>
      <c r="C492">
        <v>3</v>
      </c>
      <c r="D492" t="s">
        <v>55</v>
      </c>
      <c r="E492">
        <v>5</v>
      </c>
      <c r="F492" t="s">
        <v>228</v>
      </c>
      <c r="G492" t="s">
        <v>121</v>
      </c>
      <c r="H492" t="s">
        <v>342</v>
      </c>
      <c r="I492" t="s">
        <v>213</v>
      </c>
      <c r="J492" t="s">
        <v>214</v>
      </c>
      <c r="K492" t="s">
        <v>149</v>
      </c>
      <c r="L492" t="s">
        <v>215</v>
      </c>
      <c r="M492" t="s">
        <v>76</v>
      </c>
      <c r="N492" t="s">
        <v>216</v>
      </c>
      <c r="O492" s="57">
        <v>46243.508287037039</v>
      </c>
      <c r="P492" s="57">
        <v>46244.52003472222</v>
      </c>
      <c r="Q492">
        <v>69361822</v>
      </c>
      <c r="S492">
        <v>152434913568</v>
      </c>
      <c r="T492" t="s">
        <v>5650</v>
      </c>
      <c r="U492" t="s">
        <v>5651</v>
      </c>
      <c r="V492" t="s">
        <v>5652</v>
      </c>
      <c r="Z492">
        <v>113.178505338728</v>
      </c>
      <c r="AA492">
        <v>-7.0128543108738297</v>
      </c>
      <c r="AB492" t="s">
        <v>5653</v>
      </c>
      <c r="AC492" t="s">
        <v>217</v>
      </c>
      <c r="AL492" t="s">
        <v>218</v>
      </c>
      <c r="AM492" t="s">
        <v>5654</v>
      </c>
      <c r="AN492" t="s">
        <v>6</v>
      </c>
      <c r="AO492" s="57">
        <v>46273.517500000002</v>
      </c>
      <c r="AP492" s="57">
        <v>46244.541666666664</v>
      </c>
      <c r="AR492" t="s">
        <v>219</v>
      </c>
      <c r="AS492" t="s">
        <v>342</v>
      </c>
      <c r="AT492" t="s">
        <v>221</v>
      </c>
      <c r="AU492">
        <v>20260810</v>
      </c>
      <c r="AV492" t="s">
        <v>222</v>
      </c>
      <c r="AW492" t="s">
        <v>979</v>
      </c>
      <c r="AX492" t="s">
        <v>223</v>
      </c>
      <c r="BA492" s="57">
        <v>46244.541666666664</v>
      </c>
      <c r="BB492" t="s">
        <v>5654</v>
      </c>
      <c r="BC492">
        <v>2026</v>
      </c>
      <c r="BD492">
        <v>8</v>
      </c>
      <c r="BE492">
        <v>10</v>
      </c>
      <c r="BF492" s="6">
        <f t="shared" si="21"/>
        <v>46244</v>
      </c>
      <c r="BG492">
        <f t="shared" si="22"/>
        <v>-0.54166666666424135</v>
      </c>
      <c r="BH492" t="str">
        <f t="shared" si="23"/>
        <v>COMPLY</v>
      </c>
      <c r="BI492" t="str">
        <f>VLOOKUP(H492,Sheet2!$A$1:$B$270,2,FALSE)</f>
        <v>MADURA</v>
      </c>
    </row>
    <row r="493" spans="1:61">
      <c r="A493">
        <v>492</v>
      </c>
      <c r="B493">
        <v>1002517498</v>
      </c>
      <c r="C493">
        <v>3</v>
      </c>
      <c r="D493" t="s">
        <v>38</v>
      </c>
      <c r="E493">
        <v>5</v>
      </c>
      <c r="F493" t="s">
        <v>250</v>
      </c>
      <c r="G493" t="s">
        <v>91</v>
      </c>
      <c r="H493" t="s">
        <v>446</v>
      </c>
      <c r="I493" t="s">
        <v>213</v>
      </c>
      <c r="J493" t="s">
        <v>214</v>
      </c>
      <c r="K493" t="s">
        <v>149</v>
      </c>
      <c r="L493" t="s">
        <v>215</v>
      </c>
      <c r="M493" t="s">
        <v>76</v>
      </c>
      <c r="N493" t="s">
        <v>216</v>
      </c>
      <c r="O493" s="57">
        <v>46244.488854166666</v>
      </c>
      <c r="P493" s="57">
        <v>46245.650324074071</v>
      </c>
      <c r="Q493">
        <v>69362313</v>
      </c>
      <c r="S493">
        <v>152708209172</v>
      </c>
      <c r="T493" t="s">
        <v>6700</v>
      </c>
      <c r="U493" t="s">
        <v>6701</v>
      </c>
      <c r="V493" t="s">
        <v>6702</v>
      </c>
      <c r="Z493">
        <v>112.6563046</v>
      </c>
      <c r="AA493">
        <v>-8.0376078999999994</v>
      </c>
      <c r="AB493" t="s">
        <v>6703</v>
      </c>
      <c r="AC493" t="s">
        <v>217</v>
      </c>
      <c r="AL493" t="s">
        <v>218</v>
      </c>
      <c r="AM493" t="s">
        <v>6286</v>
      </c>
      <c r="AN493" t="s">
        <v>6</v>
      </c>
      <c r="AO493" s="57">
        <v>46303.496307870373</v>
      </c>
      <c r="AP493" s="57">
        <v>46245.333333333336</v>
      </c>
      <c r="AR493" t="s">
        <v>219</v>
      </c>
      <c r="AS493" t="s">
        <v>446</v>
      </c>
      <c r="AT493" t="s">
        <v>231</v>
      </c>
      <c r="AU493">
        <v>20260811</v>
      </c>
      <c r="AV493" t="s">
        <v>222</v>
      </c>
      <c r="AW493" t="s">
        <v>1023</v>
      </c>
      <c r="AX493" t="s">
        <v>223</v>
      </c>
      <c r="BA493" s="57">
        <v>46245.333333333336</v>
      </c>
      <c r="BB493" t="s">
        <v>6286</v>
      </c>
      <c r="BC493">
        <v>2026</v>
      </c>
      <c r="BD493">
        <v>8</v>
      </c>
      <c r="BE493">
        <v>11</v>
      </c>
      <c r="BF493" s="6">
        <f t="shared" si="21"/>
        <v>46245</v>
      </c>
      <c r="BG493">
        <f t="shared" si="22"/>
        <v>-0.33333333333575865</v>
      </c>
      <c r="BH493" t="str">
        <f t="shared" si="23"/>
        <v>COMPLY</v>
      </c>
      <c r="BI493" t="str">
        <f>VLOOKUP(H493,Sheet2!$A$1:$B$270,2,FALSE)</f>
        <v>MALANG</v>
      </c>
    </row>
    <row r="494" spans="1:61">
      <c r="A494">
        <v>493</v>
      </c>
      <c r="B494">
        <v>1002532258</v>
      </c>
      <c r="C494">
        <v>3</v>
      </c>
      <c r="D494" t="s">
        <v>42</v>
      </c>
      <c r="E494">
        <v>5</v>
      </c>
      <c r="F494" t="s">
        <v>106</v>
      </c>
      <c r="G494" t="s">
        <v>107</v>
      </c>
      <c r="H494" t="s">
        <v>264</v>
      </c>
      <c r="I494" t="s">
        <v>213</v>
      </c>
      <c r="J494" t="s">
        <v>214</v>
      </c>
      <c r="K494" t="s">
        <v>149</v>
      </c>
      <c r="M494" t="s">
        <v>258</v>
      </c>
      <c r="N494" t="s">
        <v>216</v>
      </c>
      <c r="O494" s="57">
        <v>46252.403773148151</v>
      </c>
      <c r="P494" s="57">
        <v>46252.506041666667</v>
      </c>
      <c r="Q494">
        <v>69368625</v>
      </c>
      <c r="S494">
        <v>152505340687</v>
      </c>
      <c r="T494" t="s">
        <v>13053</v>
      </c>
      <c r="U494" t="s">
        <v>13054</v>
      </c>
      <c r="V494" t="s">
        <v>13055</v>
      </c>
      <c r="Z494">
        <v>113.206164</v>
      </c>
      <c r="AA494">
        <v>-7.7744638000000004</v>
      </c>
      <c r="AB494" t="s">
        <v>13056</v>
      </c>
      <c r="AC494" t="s">
        <v>230</v>
      </c>
      <c r="AL494" t="s">
        <v>218</v>
      </c>
      <c r="AM494" t="s">
        <v>13057</v>
      </c>
      <c r="AN494" t="s">
        <v>6</v>
      </c>
      <c r="AO494" t="s">
        <v>13058</v>
      </c>
      <c r="AP494" s="57">
        <v>46253.333333333336</v>
      </c>
      <c r="AR494" t="s">
        <v>259</v>
      </c>
      <c r="AS494" t="s">
        <v>264</v>
      </c>
      <c r="AT494" t="s">
        <v>231</v>
      </c>
      <c r="AV494" t="s">
        <v>260</v>
      </c>
      <c r="AW494" t="s">
        <v>561</v>
      </c>
      <c r="AX494" t="s">
        <v>223</v>
      </c>
      <c r="BA494" s="57">
        <v>46253.333333333336</v>
      </c>
      <c r="BB494" t="s">
        <v>13057</v>
      </c>
      <c r="BF494" s="6" t="e">
        <f t="shared" si="21"/>
        <v>#NUM!</v>
      </c>
      <c r="BG494" t="e">
        <f t="shared" si="22"/>
        <v>#NUM!</v>
      </c>
      <c r="BH494" t="e">
        <f t="shared" si="23"/>
        <v>#NUM!</v>
      </c>
      <c r="BI494" t="str">
        <f>VLOOKUP(H494,Sheet2!$A$1:$B$270,2,FALSE)</f>
        <v>PROBOLINGGO</v>
      </c>
    </row>
    <row r="495" spans="1:61">
      <c r="A495">
        <v>494</v>
      </c>
      <c r="B495">
        <v>1002506359</v>
      </c>
      <c r="C495">
        <v>3</v>
      </c>
      <c r="D495" t="s">
        <v>55</v>
      </c>
      <c r="E495">
        <v>5</v>
      </c>
      <c r="F495" t="s">
        <v>313</v>
      </c>
      <c r="G495" t="s">
        <v>124</v>
      </c>
      <c r="H495" t="s">
        <v>335</v>
      </c>
      <c r="I495" t="s">
        <v>213</v>
      </c>
      <c r="J495" t="s">
        <v>214</v>
      </c>
      <c r="K495" t="s">
        <v>149</v>
      </c>
      <c r="M495" t="s">
        <v>76</v>
      </c>
      <c r="N495" t="s">
        <v>216</v>
      </c>
      <c r="O495" s="57">
        <v>46237.633136574077</v>
      </c>
      <c r="P495" s="57">
        <v>46238.735925925925</v>
      </c>
      <c r="Q495">
        <v>69356526</v>
      </c>
      <c r="S495">
        <v>152305229913</v>
      </c>
      <c r="T495" t="s">
        <v>3425</v>
      </c>
      <c r="U495" t="s">
        <v>3426</v>
      </c>
      <c r="V495" t="s">
        <v>3427</v>
      </c>
      <c r="Z495">
        <v>112.766503</v>
      </c>
      <c r="AA495">
        <v>-7.353027</v>
      </c>
      <c r="AB495" t="s">
        <v>3428</v>
      </c>
      <c r="AC495" t="s">
        <v>217</v>
      </c>
      <c r="AL495" t="s">
        <v>218</v>
      </c>
      <c r="AM495" t="s">
        <v>3429</v>
      </c>
      <c r="AN495" t="s">
        <v>6</v>
      </c>
      <c r="AO495" s="57">
        <v>46089.642777777779</v>
      </c>
      <c r="AR495" t="s">
        <v>219</v>
      </c>
      <c r="AS495" t="s">
        <v>335</v>
      </c>
      <c r="AT495" t="s">
        <v>231</v>
      </c>
      <c r="AU495">
        <v>20260804</v>
      </c>
      <c r="AV495" t="s">
        <v>222</v>
      </c>
      <c r="AW495" t="s">
        <v>561</v>
      </c>
      <c r="AX495" t="s">
        <v>223</v>
      </c>
      <c r="BA495" s="57">
        <v>46237.291666666664</v>
      </c>
      <c r="BB495" t="s">
        <v>3429</v>
      </c>
      <c r="BC495">
        <v>2026</v>
      </c>
      <c r="BD495">
        <v>8</v>
      </c>
      <c r="BE495">
        <v>4</v>
      </c>
      <c r="BF495" s="6">
        <f t="shared" si="21"/>
        <v>46238</v>
      </c>
      <c r="BG495">
        <f t="shared" si="22"/>
        <v>0.70833333333575865</v>
      </c>
      <c r="BH495" t="str">
        <f t="shared" si="23"/>
        <v>COMPLY</v>
      </c>
      <c r="BI495" t="str">
        <f>VLOOKUP(H495,Sheet2!$A$1:$B$270,2,FALSE)</f>
        <v>SURABAYA SELATAN</v>
      </c>
    </row>
    <row r="496" spans="1:61">
      <c r="A496">
        <v>495</v>
      </c>
      <c r="B496">
        <v>1002526459</v>
      </c>
      <c r="C496">
        <v>3</v>
      </c>
      <c r="D496" t="s">
        <v>38</v>
      </c>
      <c r="E496">
        <v>5</v>
      </c>
      <c r="F496" t="s">
        <v>90</v>
      </c>
      <c r="G496" t="s">
        <v>90</v>
      </c>
      <c r="H496" t="s">
        <v>419</v>
      </c>
      <c r="I496" t="s">
        <v>213</v>
      </c>
      <c r="J496" t="s">
        <v>214</v>
      </c>
      <c r="K496" t="s">
        <v>149</v>
      </c>
      <c r="L496" t="s">
        <v>215</v>
      </c>
      <c r="M496" t="s">
        <v>76</v>
      </c>
      <c r="N496" t="s">
        <v>216</v>
      </c>
      <c r="O496" s="57">
        <v>46248.585393518515</v>
      </c>
      <c r="P496" s="57">
        <v>46249.74895833333</v>
      </c>
      <c r="Q496">
        <v>69366091</v>
      </c>
      <c r="S496">
        <v>152610241370</v>
      </c>
      <c r="T496" t="s">
        <v>10993</v>
      </c>
      <c r="U496" t="s">
        <v>10994</v>
      </c>
      <c r="V496" t="s">
        <v>10995</v>
      </c>
      <c r="Z496">
        <v>112.032091174222</v>
      </c>
      <c r="AA496">
        <v>-7.8098021113347897</v>
      </c>
      <c r="AB496" t="s">
        <v>10996</v>
      </c>
      <c r="AC496" t="s">
        <v>237</v>
      </c>
      <c r="AL496" t="s">
        <v>218</v>
      </c>
      <c r="AM496" t="s">
        <v>10997</v>
      </c>
      <c r="AN496" t="s">
        <v>6</v>
      </c>
      <c r="AO496" t="s">
        <v>9857</v>
      </c>
      <c r="AP496" s="57">
        <v>46249.541666666664</v>
      </c>
      <c r="AR496" t="s">
        <v>219</v>
      </c>
      <c r="AS496" t="s">
        <v>419</v>
      </c>
      <c r="AT496" t="s">
        <v>231</v>
      </c>
      <c r="AU496">
        <v>20260815</v>
      </c>
      <c r="AV496" t="s">
        <v>222</v>
      </c>
      <c r="AW496" t="s">
        <v>1010</v>
      </c>
      <c r="AX496" t="s">
        <v>223</v>
      </c>
      <c r="BA496" s="57">
        <v>46249.541666666664</v>
      </c>
      <c r="BB496" t="s">
        <v>10997</v>
      </c>
      <c r="BC496">
        <v>2026</v>
      </c>
      <c r="BD496">
        <v>8</v>
      </c>
      <c r="BE496">
        <v>15</v>
      </c>
      <c r="BF496" s="6">
        <f t="shared" si="21"/>
        <v>46249</v>
      </c>
      <c r="BG496">
        <f t="shared" si="22"/>
        <v>-0.54166666666424135</v>
      </c>
      <c r="BH496" t="str">
        <f t="shared" si="23"/>
        <v>COMPLY</v>
      </c>
      <c r="BI496" t="str">
        <f>VLOOKUP(H496,Sheet2!$A$1:$B$270,2,FALSE)</f>
        <v>KEDIRI</v>
      </c>
    </row>
    <row r="497" spans="1:61">
      <c r="A497">
        <v>496</v>
      </c>
      <c r="B497">
        <v>1002531504</v>
      </c>
      <c r="C497">
        <v>3</v>
      </c>
      <c r="D497" t="s">
        <v>59</v>
      </c>
      <c r="E497">
        <v>4</v>
      </c>
      <c r="F497" t="s">
        <v>224</v>
      </c>
      <c r="G497" t="s">
        <v>224</v>
      </c>
      <c r="H497" t="s">
        <v>1044</v>
      </c>
      <c r="I497" t="s">
        <v>213</v>
      </c>
      <c r="J497" t="s">
        <v>214</v>
      </c>
      <c r="K497" t="s">
        <v>149</v>
      </c>
      <c r="L497" t="s">
        <v>215</v>
      </c>
      <c r="M497" t="s">
        <v>76</v>
      </c>
      <c r="N497" t="s">
        <v>216</v>
      </c>
      <c r="O497" s="57">
        <v>46251.789548611108</v>
      </c>
      <c r="P497" s="57">
        <v>46252.675312500003</v>
      </c>
      <c r="Q497">
        <v>69368407</v>
      </c>
      <c r="S497">
        <v>146374601613</v>
      </c>
      <c r="T497" t="s">
        <v>10998</v>
      </c>
      <c r="U497" t="s">
        <v>13059</v>
      </c>
      <c r="V497" t="s">
        <v>10999</v>
      </c>
      <c r="Z497">
        <v>109.288213</v>
      </c>
      <c r="AA497">
        <v>-7.4576529999999996</v>
      </c>
      <c r="AB497" t="s">
        <v>11000</v>
      </c>
      <c r="AC497" t="s">
        <v>237</v>
      </c>
      <c r="AL497" t="s">
        <v>218</v>
      </c>
      <c r="AM497" t="s">
        <v>11001</v>
      </c>
      <c r="AN497" t="s">
        <v>6</v>
      </c>
      <c r="AO497" t="s">
        <v>10433</v>
      </c>
      <c r="AP497" s="57">
        <v>46253.625</v>
      </c>
      <c r="AR497" t="s">
        <v>219</v>
      </c>
      <c r="AS497" t="s">
        <v>1044</v>
      </c>
      <c r="AT497" t="s">
        <v>231</v>
      </c>
      <c r="AU497">
        <v>20260818</v>
      </c>
      <c r="AV497" t="s">
        <v>222</v>
      </c>
      <c r="AW497" t="s">
        <v>1010</v>
      </c>
      <c r="AX497" t="s">
        <v>223</v>
      </c>
      <c r="BA497" s="57">
        <v>46253.625</v>
      </c>
      <c r="BB497" t="s">
        <v>11001</v>
      </c>
      <c r="BC497">
        <v>2026</v>
      </c>
      <c r="BD497">
        <v>8</v>
      </c>
      <c r="BE497">
        <v>18</v>
      </c>
      <c r="BF497" s="6">
        <f t="shared" si="21"/>
        <v>46252</v>
      </c>
      <c r="BG497">
        <f t="shared" si="22"/>
        <v>-1.625</v>
      </c>
      <c r="BH497" t="str">
        <f t="shared" si="23"/>
        <v>COMPLY</v>
      </c>
      <c r="BI497" t="e">
        <f>VLOOKUP(H497,Sheet2!$A$1:$B$270,2,FALSE)</f>
        <v>#N/A</v>
      </c>
    </row>
    <row r="498" spans="1:61">
      <c r="A498">
        <v>497</v>
      </c>
      <c r="B498">
        <v>1002528403</v>
      </c>
      <c r="C498">
        <v>3</v>
      </c>
      <c r="D498" t="s">
        <v>55</v>
      </c>
      <c r="E498">
        <v>5</v>
      </c>
      <c r="F498" t="s">
        <v>228</v>
      </c>
      <c r="G498" t="s">
        <v>121</v>
      </c>
      <c r="H498" t="s">
        <v>447</v>
      </c>
      <c r="I498" t="s">
        <v>213</v>
      </c>
      <c r="J498" t="s">
        <v>214</v>
      </c>
      <c r="K498" t="s">
        <v>149</v>
      </c>
      <c r="L498" t="s">
        <v>215</v>
      </c>
      <c r="M498" t="s">
        <v>76</v>
      </c>
      <c r="N498" t="s">
        <v>216</v>
      </c>
      <c r="O498" s="57">
        <v>46249.58121527778</v>
      </c>
      <c r="P498" s="57">
        <v>46250.55704861111</v>
      </c>
      <c r="Q498">
        <v>69366951</v>
      </c>
      <c r="S498">
        <v>152438900691</v>
      </c>
      <c r="T498" t="s">
        <v>11002</v>
      </c>
      <c r="U498" t="s">
        <v>11003</v>
      </c>
      <c r="V498" t="s">
        <v>11004</v>
      </c>
      <c r="Z498">
        <v>113.331595100462</v>
      </c>
      <c r="AA498">
        <v>-7.1291720186232697</v>
      </c>
      <c r="AB498" t="s">
        <v>11005</v>
      </c>
      <c r="AC498" t="s">
        <v>217</v>
      </c>
      <c r="AL498" t="s">
        <v>218</v>
      </c>
      <c r="AM498" t="s">
        <v>10021</v>
      </c>
      <c r="AN498" t="s">
        <v>6</v>
      </c>
      <c r="AO498" t="s">
        <v>9782</v>
      </c>
      <c r="AP498" s="57">
        <v>46250.541666666664</v>
      </c>
      <c r="AR498" t="s">
        <v>219</v>
      </c>
      <c r="AS498" t="s">
        <v>447</v>
      </c>
      <c r="AT498" t="s">
        <v>221</v>
      </c>
      <c r="AU498">
        <v>20260816</v>
      </c>
      <c r="AV498" t="s">
        <v>222</v>
      </c>
      <c r="AW498" t="s">
        <v>947</v>
      </c>
      <c r="AX498" t="s">
        <v>223</v>
      </c>
      <c r="BA498" s="57">
        <v>46250.541666666664</v>
      </c>
      <c r="BB498" t="s">
        <v>10021</v>
      </c>
      <c r="BC498">
        <v>2026</v>
      </c>
      <c r="BD498">
        <v>8</v>
      </c>
      <c r="BE498">
        <v>16</v>
      </c>
      <c r="BF498" s="6">
        <f t="shared" si="21"/>
        <v>46250</v>
      </c>
      <c r="BG498">
        <f t="shared" si="22"/>
        <v>-0.54166666666424135</v>
      </c>
      <c r="BH498" t="str">
        <f t="shared" si="23"/>
        <v>COMPLY</v>
      </c>
      <c r="BI498" t="str">
        <f>VLOOKUP(H498,Sheet2!$A$1:$B$270,2,FALSE)</f>
        <v>MADURA</v>
      </c>
    </row>
    <row r="499" spans="1:61">
      <c r="A499">
        <v>498</v>
      </c>
      <c r="B499">
        <v>1002516663</v>
      </c>
      <c r="C499">
        <v>3</v>
      </c>
      <c r="D499" t="s">
        <v>38</v>
      </c>
      <c r="E499">
        <v>5</v>
      </c>
      <c r="F499" t="s">
        <v>92</v>
      </c>
      <c r="G499" t="s">
        <v>94</v>
      </c>
      <c r="H499" t="s">
        <v>476</v>
      </c>
      <c r="I499" t="s">
        <v>213</v>
      </c>
      <c r="J499" t="s">
        <v>214</v>
      </c>
      <c r="K499" t="s">
        <v>149</v>
      </c>
      <c r="L499" t="s">
        <v>215</v>
      </c>
      <c r="M499" t="s">
        <v>76</v>
      </c>
      <c r="N499" t="s">
        <v>216</v>
      </c>
      <c r="O499" s="57">
        <v>46243.826342592591</v>
      </c>
      <c r="P499" s="57">
        <v>46244.56931712963</v>
      </c>
      <c r="Q499">
        <v>69362014</v>
      </c>
      <c r="S499">
        <v>152634205527</v>
      </c>
      <c r="T499" t="s">
        <v>5655</v>
      </c>
      <c r="U499" t="s">
        <v>6704</v>
      </c>
      <c r="V499" t="s">
        <v>5656</v>
      </c>
      <c r="Z499">
        <v>111.300746</v>
      </c>
      <c r="AA499">
        <v>-7.427098</v>
      </c>
      <c r="AB499" t="s">
        <v>5657</v>
      </c>
      <c r="AC499" t="s">
        <v>237</v>
      </c>
      <c r="AL499" t="s">
        <v>218</v>
      </c>
      <c r="AM499" t="s">
        <v>5658</v>
      </c>
      <c r="AN499" t="s">
        <v>6</v>
      </c>
      <c r="AO499" s="57">
        <v>46273.829629629632</v>
      </c>
      <c r="AP499" s="57">
        <v>46245.333333333336</v>
      </c>
      <c r="AR499" t="s">
        <v>219</v>
      </c>
      <c r="AS499" t="s">
        <v>476</v>
      </c>
      <c r="AT499" t="s">
        <v>352</v>
      </c>
      <c r="AU499">
        <v>20260810</v>
      </c>
      <c r="AV499" t="s">
        <v>222</v>
      </c>
      <c r="AW499" t="s">
        <v>5659</v>
      </c>
      <c r="AX499" t="s">
        <v>223</v>
      </c>
      <c r="BA499" s="57">
        <v>46245.333333333336</v>
      </c>
      <c r="BB499" t="s">
        <v>5658</v>
      </c>
      <c r="BC499">
        <v>2026</v>
      </c>
      <c r="BD499">
        <v>8</v>
      </c>
      <c r="BE499">
        <v>10</v>
      </c>
      <c r="BF499" s="6">
        <f t="shared" si="21"/>
        <v>46244</v>
      </c>
      <c r="BG499">
        <f t="shared" si="22"/>
        <v>-1.3333333333357587</v>
      </c>
      <c r="BH499" t="str">
        <f t="shared" si="23"/>
        <v>COMPLY</v>
      </c>
      <c r="BI499" t="str">
        <f>VLOOKUP(H499,Sheet2!$A$1:$B$270,2,FALSE)</f>
        <v>MADIUN</v>
      </c>
    </row>
    <row r="500" spans="1:61">
      <c r="A500">
        <v>499</v>
      </c>
      <c r="B500">
        <v>1002512908</v>
      </c>
      <c r="C500">
        <v>3</v>
      </c>
      <c r="D500" t="s">
        <v>49</v>
      </c>
      <c r="E500">
        <v>4</v>
      </c>
      <c r="F500" t="s">
        <v>252</v>
      </c>
      <c r="G500" t="s">
        <v>553</v>
      </c>
      <c r="H500" t="s">
        <v>968</v>
      </c>
      <c r="I500" t="s">
        <v>213</v>
      </c>
      <c r="J500" t="s">
        <v>214</v>
      </c>
      <c r="K500" t="s">
        <v>149</v>
      </c>
      <c r="M500" t="s">
        <v>575</v>
      </c>
      <c r="N500" t="s">
        <v>216</v>
      </c>
      <c r="O500" s="57">
        <v>46240.646203703705</v>
      </c>
      <c r="P500" s="57">
        <v>46245.469363425924</v>
      </c>
      <c r="Q500">
        <v>69357430</v>
      </c>
      <c r="S500">
        <v>146284106916</v>
      </c>
      <c r="T500" t="s">
        <v>3435</v>
      </c>
      <c r="U500" t="s">
        <v>1210</v>
      </c>
      <c r="V500" t="s">
        <v>5660</v>
      </c>
      <c r="Z500">
        <v>109.048448740504</v>
      </c>
      <c r="AA500">
        <v>-6.8573844387954201</v>
      </c>
      <c r="AB500" t="s">
        <v>3436</v>
      </c>
      <c r="AC500" t="s">
        <v>226</v>
      </c>
      <c r="AL500" t="s">
        <v>218</v>
      </c>
      <c r="AM500" t="s">
        <v>5661</v>
      </c>
      <c r="AN500" t="s">
        <v>6</v>
      </c>
      <c r="AO500" s="57">
        <v>46181.652824074074</v>
      </c>
      <c r="AP500" s="57">
        <v>46244.333333333336</v>
      </c>
      <c r="AR500" t="s">
        <v>14</v>
      </c>
      <c r="AS500" t="s">
        <v>968</v>
      </c>
      <c r="AT500" t="s">
        <v>231</v>
      </c>
      <c r="AV500" t="s">
        <v>7345</v>
      </c>
      <c r="AW500" t="s">
        <v>562</v>
      </c>
      <c r="AX500" t="s">
        <v>223</v>
      </c>
      <c r="BA500" s="57">
        <v>46244.333333333336</v>
      </c>
      <c r="BB500" t="s">
        <v>5661</v>
      </c>
      <c r="BF500" s="6" t="e">
        <f t="shared" si="21"/>
        <v>#NUM!</v>
      </c>
      <c r="BG500" t="e">
        <f t="shared" si="22"/>
        <v>#NUM!</v>
      </c>
      <c r="BH500" t="e">
        <f t="shared" si="23"/>
        <v>#NUM!</v>
      </c>
      <c r="BI500" t="e">
        <f>VLOOKUP(H500,Sheet2!$A$1:$B$270,2,FALSE)</f>
        <v>#N/A</v>
      </c>
    </row>
    <row r="501" spans="1:61">
      <c r="A501">
        <v>500</v>
      </c>
      <c r="B501">
        <v>1002522615</v>
      </c>
      <c r="C501">
        <v>3</v>
      </c>
      <c r="D501" t="s">
        <v>38</v>
      </c>
      <c r="E501">
        <v>5</v>
      </c>
      <c r="F501" t="s">
        <v>250</v>
      </c>
      <c r="G501" t="s">
        <v>87</v>
      </c>
      <c r="H501" t="s">
        <v>362</v>
      </c>
      <c r="I501" t="s">
        <v>213</v>
      </c>
      <c r="J501" t="s">
        <v>214</v>
      </c>
      <c r="K501" t="s">
        <v>149</v>
      </c>
      <c r="L501" t="s">
        <v>215</v>
      </c>
      <c r="M501" t="s">
        <v>76</v>
      </c>
      <c r="N501" t="s">
        <v>216</v>
      </c>
      <c r="O501" s="57">
        <v>46246.641631944447</v>
      </c>
      <c r="P501" s="57">
        <v>46248.476469907408</v>
      </c>
      <c r="Q501">
        <v>69364431</v>
      </c>
      <c r="S501">
        <v>152707239036</v>
      </c>
      <c r="T501" t="s">
        <v>8217</v>
      </c>
      <c r="U501" t="s">
        <v>8218</v>
      </c>
      <c r="V501" t="s">
        <v>8219</v>
      </c>
      <c r="Z501">
        <v>112.50958900000001</v>
      </c>
      <c r="AA501">
        <v>-7.866028</v>
      </c>
      <c r="AB501" t="s">
        <v>8220</v>
      </c>
      <c r="AC501" t="s">
        <v>237</v>
      </c>
      <c r="AL501" t="s">
        <v>218</v>
      </c>
      <c r="AM501" t="s">
        <v>8221</v>
      </c>
      <c r="AN501" t="s">
        <v>6</v>
      </c>
      <c r="AO501" s="57">
        <v>46364.642789351848</v>
      </c>
      <c r="AP501" s="57">
        <v>46247.541666666664</v>
      </c>
      <c r="AR501" t="s">
        <v>219</v>
      </c>
      <c r="AS501" t="s">
        <v>362</v>
      </c>
      <c r="AT501" t="s">
        <v>231</v>
      </c>
      <c r="AU501">
        <v>20260814</v>
      </c>
      <c r="AV501" t="s">
        <v>222</v>
      </c>
      <c r="AW501" t="s">
        <v>5898</v>
      </c>
      <c r="AX501" t="s">
        <v>223</v>
      </c>
      <c r="BA501" s="57">
        <v>46247.541666666664</v>
      </c>
      <c r="BB501" t="s">
        <v>8221</v>
      </c>
      <c r="BC501">
        <v>2026</v>
      </c>
      <c r="BD501">
        <v>8</v>
      </c>
      <c r="BE501">
        <v>14</v>
      </c>
      <c r="BF501" s="6">
        <f t="shared" si="21"/>
        <v>46248</v>
      </c>
      <c r="BG501">
        <f t="shared" si="22"/>
        <v>0.45833333333575865</v>
      </c>
      <c r="BH501" t="str">
        <f t="shared" si="23"/>
        <v>COMPLY</v>
      </c>
      <c r="BI501" t="str">
        <f>VLOOKUP(H501,Sheet2!$A$1:$B$270,2,FALSE)</f>
        <v>BATU</v>
      </c>
    </row>
    <row r="502" spans="1:61">
      <c r="A502">
        <v>501</v>
      </c>
      <c r="B502">
        <v>1002523270</v>
      </c>
      <c r="C502">
        <v>3</v>
      </c>
      <c r="D502" t="s">
        <v>38</v>
      </c>
      <c r="E502">
        <v>5</v>
      </c>
      <c r="F502" t="s">
        <v>250</v>
      </c>
      <c r="G502" t="s">
        <v>91</v>
      </c>
      <c r="H502" t="s">
        <v>331</v>
      </c>
      <c r="I502" t="s">
        <v>213</v>
      </c>
      <c r="J502" t="s">
        <v>214</v>
      </c>
      <c r="K502" t="s">
        <v>149</v>
      </c>
      <c r="L502" t="s">
        <v>215</v>
      </c>
      <c r="M502" t="s">
        <v>76</v>
      </c>
      <c r="N502" t="s">
        <v>216</v>
      </c>
      <c r="O502" s="57">
        <v>46247.3437037037</v>
      </c>
      <c r="P502" s="57">
        <v>46247.573981481481</v>
      </c>
      <c r="Q502">
        <v>69364692</v>
      </c>
      <c r="S502">
        <v>152704231026</v>
      </c>
      <c r="T502" t="s">
        <v>9164</v>
      </c>
      <c r="U502" t="s">
        <v>9165</v>
      </c>
      <c r="V502" t="s">
        <v>9166</v>
      </c>
      <c r="Z502">
        <v>112.63013239999999</v>
      </c>
      <c r="AA502">
        <v>-8.0037064000000004</v>
      </c>
      <c r="AB502" t="s">
        <v>9167</v>
      </c>
      <c r="AC502" t="s">
        <v>237</v>
      </c>
      <c r="AL502" t="s">
        <v>218</v>
      </c>
      <c r="AM502" t="s">
        <v>9168</v>
      </c>
      <c r="AN502" t="s">
        <v>6</v>
      </c>
      <c r="AO502" t="s">
        <v>9169</v>
      </c>
      <c r="AP502" s="57">
        <v>46251.333333333336</v>
      </c>
      <c r="AR502" t="s">
        <v>219</v>
      </c>
      <c r="AS502" t="s">
        <v>331</v>
      </c>
      <c r="AT502" t="s">
        <v>231</v>
      </c>
      <c r="AU502">
        <v>20260813</v>
      </c>
      <c r="AV502" t="s">
        <v>222</v>
      </c>
      <c r="AW502" t="s">
        <v>1010</v>
      </c>
      <c r="AX502" t="s">
        <v>223</v>
      </c>
      <c r="BA502" s="57">
        <v>46251.333333333336</v>
      </c>
      <c r="BB502" t="s">
        <v>9168</v>
      </c>
      <c r="BC502">
        <v>2026</v>
      </c>
      <c r="BD502">
        <v>8</v>
      </c>
      <c r="BE502">
        <v>13</v>
      </c>
      <c r="BF502" s="6">
        <f t="shared" si="21"/>
        <v>46247</v>
      </c>
      <c r="BG502">
        <f t="shared" si="22"/>
        <v>-4.3333333333357587</v>
      </c>
      <c r="BH502" t="str">
        <f t="shared" si="23"/>
        <v>COMPLY</v>
      </c>
      <c r="BI502" t="str">
        <f>VLOOKUP(H502,Sheet2!$A$1:$B$270,2,FALSE)</f>
        <v>MALANG</v>
      </c>
    </row>
    <row r="503" spans="1:61">
      <c r="A503">
        <v>502</v>
      </c>
      <c r="B503">
        <v>1002511357</v>
      </c>
      <c r="C503">
        <v>3</v>
      </c>
      <c r="D503" t="s">
        <v>38</v>
      </c>
      <c r="E503">
        <v>5</v>
      </c>
      <c r="F503" t="s">
        <v>90</v>
      </c>
      <c r="G503" t="s">
        <v>90</v>
      </c>
      <c r="H503" t="s">
        <v>440</v>
      </c>
      <c r="I503" t="s">
        <v>213</v>
      </c>
      <c r="J503" t="s">
        <v>214</v>
      </c>
      <c r="K503" t="s">
        <v>149</v>
      </c>
      <c r="L503" t="s">
        <v>215</v>
      </c>
      <c r="M503" t="s">
        <v>76</v>
      </c>
      <c r="N503" t="s">
        <v>216</v>
      </c>
      <c r="O503" s="57">
        <v>46239.81454861111</v>
      </c>
      <c r="P503" s="57">
        <v>46239.912372685183</v>
      </c>
      <c r="Q503">
        <v>69359493</v>
      </c>
      <c r="S503">
        <v>152651206911</v>
      </c>
      <c r="T503" t="s">
        <v>1537</v>
      </c>
      <c r="U503" t="s">
        <v>3453</v>
      </c>
      <c r="V503" t="s">
        <v>3454</v>
      </c>
      <c r="Z503">
        <v>111.98156090000001</v>
      </c>
      <c r="AA503">
        <v>-7.9142429999999999</v>
      </c>
      <c r="AB503" t="s">
        <v>3455</v>
      </c>
      <c r="AC503" t="s">
        <v>237</v>
      </c>
      <c r="AL503" t="s">
        <v>218</v>
      </c>
      <c r="AM503" t="s">
        <v>1541</v>
      </c>
      <c r="AN503" t="s">
        <v>6</v>
      </c>
      <c r="AO503" s="57">
        <v>46150.819328703707</v>
      </c>
      <c r="AP503" s="57">
        <v>46241.333333333336</v>
      </c>
      <c r="AR503" t="s">
        <v>219</v>
      </c>
      <c r="AS503" t="s">
        <v>440</v>
      </c>
      <c r="AT503" t="s">
        <v>231</v>
      </c>
      <c r="AU503">
        <v>20260805</v>
      </c>
      <c r="AV503" t="s">
        <v>222</v>
      </c>
      <c r="AW503" t="s">
        <v>1018</v>
      </c>
      <c r="AX503" t="s">
        <v>223</v>
      </c>
      <c r="BA503" s="57">
        <v>46241.333333333336</v>
      </c>
      <c r="BB503" t="s">
        <v>1541</v>
      </c>
      <c r="BC503">
        <v>2026</v>
      </c>
      <c r="BD503">
        <v>8</v>
      </c>
      <c r="BE503">
        <v>5</v>
      </c>
      <c r="BF503" s="6">
        <f t="shared" si="21"/>
        <v>46239</v>
      </c>
      <c r="BG503">
        <f t="shared" si="22"/>
        <v>-2.3333333333357587</v>
      </c>
      <c r="BH503" t="str">
        <f t="shared" si="23"/>
        <v>COMPLY</v>
      </c>
      <c r="BI503" t="str">
        <f>VLOOKUP(H503,Sheet2!$A$1:$B$270,2,FALSE)</f>
        <v>KEDIRI</v>
      </c>
    </row>
    <row r="504" spans="1:61">
      <c r="A504">
        <v>503</v>
      </c>
      <c r="B504">
        <v>1002513841</v>
      </c>
      <c r="C504">
        <v>3</v>
      </c>
      <c r="D504" t="s">
        <v>45</v>
      </c>
      <c r="E504">
        <v>5</v>
      </c>
      <c r="F504" t="s">
        <v>113</v>
      </c>
      <c r="G504" t="s">
        <v>113</v>
      </c>
      <c r="H504" t="s">
        <v>486</v>
      </c>
      <c r="I504" t="s">
        <v>213</v>
      </c>
      <c r="J504" t="s">
        <v>214</v>
      </c>
      <c r="K504" t="s">
        <v>149</v>
      </c>
      <c r="M504" t="s">
        <v>555</v>
      </c>
      <c r="N504" t="s">
        <v>216</v>
      </c>
      <c r="O504" s="57">
        <v>46241.393472222226</v>
      </c>
      <c r="P504" s="57">
        <v>46243.68922453704</v>
      </c>
      <c r="Q504">
        <v>69360454</v>
      </c>
      <c r="S504">
        <v>172505213842</v>
      </c>
      <c r="T504" t="s">
        <v>5662</v>
      </c>
      <c r="Z504">
        <v>123.531818350923</v>
      </c>
      <c r="AA504">
        <v>-10.211603853334999</v>
      </c>
      <c r="AB504" t="s">
        <v>5663</v>
      </c>
      <c r="AC504" t="s">
        <v>230</v>
      </c>
      <c r="AO504" s="57">
        <v>46211.402858796297</v>
      </c>
      <c r="AR504" t="s">
        <v>6</v>
      </c>
      <c r="AS504" t="s">
        <v>486</v>
      </c>
      <c r="AT504" t="s">
        <v>231</v>
      </c>
      <c r="AV504" t="s">
        <v>5664</v>
      </c>
      <c r="AW504" t="s">
        <v>561</v>
      </c>
      <c r="AX504" t="s">
        <v>223</v>
      </c>
      <c r="BF504" s="6" t="e">
        <f t="shared" si="21"/>
        <v>#NUM!</v>
      </c>
      <c r="BG504" t="e">
        <f t="shared" si="22"/>
        <v>#NUM!</v>
      </c>
      <c r="BH504" t="e">
        <f t="shared" si="23"/>
        <v>#NUM!</v>
      </c>
      <c r="BI504" t="str">
        <f>VLOOKUP(H504,Sheet2!$A$1:$B$270,2,FALSE)</f>
        <v>KUPANG</v>
      </c>
    </row>
    <row r="505" spans="1:61">
      <c r="A505">
        <v>504</v>
      </c>
      <c r="B505">
        <v>1002523337</v>
      </c>
      <c r="C505">
        <v>3</v>
      </c>
      <c r="D505" t="s">
        <v>45</v>
      </c>
      <c r="E505">
        <v>5</v>
      </c>
      <c r="F505" t="s">
        <v>211</v>
      </c>
      <c r="G505" t="s">
        <v>112</v>
      </c>
      <c r="H505" t="s">
        <v>267</v>
      </c>
      <c r="I505" t="s">
        <v>213</v>
      </c>
      <c r="J505" t="s">
        <v>214</v>
      </c>
      <c r="K505" t="s">
        <v>149</v>
      </c>
      <c r="M505" t="s">
        <v>602</v>
      </c>
      <c r="N505" t="s">
        <v>216</v>
      </c>
      <c r="O505" s="57">
        <v>46247.367708333331</v>
      </c>
      <c r="P505" s="57">
        <v>46247.40152777778</v>
      </c>
      <c r="Q505">
        <v>69364704</v>
      </c>
      <c r="S505">
        <v>172601796972</v>
      </c>
      <c r="T505" t="s">
        <v>9170</v>
      </c>
      <c r="U505" t="s">
        <v>9171</v>
      </c>
      <c r="Z505">
        <v>116.084337</v>
      </c>
      <c r="AA505">
        <v>-8.5810809999999993</v>
      </c>
      <c r="AB505" t="s">
        <v>9172</v>
      </c>
      <c r="AC505" t="s">
        <v>291</v>
      </c>
      <c r="AO505" t="s">
        <v>8852</v>
      </c>
      <c r="AR505" t="s">
        <v>5</v>
      </c>
      <c r="AS505" t="s">
        <v>267</v>
      </c>
      <c r="AT505" t="s">
        <v>231</v>
      </c>
      <c r="AV505" t="s">
        <v>9173</v>
      </c>
      <c r="AW505" t="s">
        <v>562</v>
      </c>
      <c r="AX505" t="s">
        <v>223</v>
      </c>
      <c r="BF505" s="6" t="e">
        <f t="shared" si="21"/>
        <v>#NUM!</v>
      </c>
      <c r="BG505" t="e">
        <f t="shared" si="22"/>
        <v>#NUM!</v>
      </c>
      <c r="BH505" t="e">
        <f t="shared" si="23"/>
        <v>#NUM!</v>
      </c>
      <c r="BI505" t="str">
        <f>VLOOKUP(H505,Sheet2!$A$1:$B$270,2,FALSE)</f>
        <v>MATARAM</v>
      </c>
    </row>
    <row r="506" spans="1:61">
      <c r="A506">
        <v>505</v>
      </c>
      <c r="B506">
        <v>1002518676</v>
      </c>
      <c r="C506">
        <v>3</v>
      </c>
      <c r="D506" t="s">
        <v>42</v>
      </c>
      <c r="E506">
        <v>5</v>
      </c>
      <c r="F506" t="s">
        <v>233</v>
      </c>
      <c r="G506" t="s">
        <v>101</v>
      </c>
      <c r="H506" t="s">
        <v>263</v>
      </c>
      <c r="I506" t="s">
        <v>213</v>
      </c>
      <c r="J506" t="s">
        <v>214</v>
      </c>
      <c r="K506" t="s">
        <v>149</v>
      </c>
      <c r="M506" t="s">
        <v>76</v>
      </c>
      <c r="N506" t="s">
        <v>216</v>
      </c>
      <c r="O506" s="57">
        <v>46244.766087962962</v>
      </c>
      <c r="P506" s="57">
        <v>46245.736018518517</v>
      </c>
      <c r="Q506">
        <v>69362760</v>
      </c>
      <c r="R506">
        <v>3135917280</v>
      </c>
      <c r="S506">
        <v>152316232031</v>
      </c>
      <c r="T506" t="s">
        <v>6715</v>
      </c>
      <c r="U506" t="s">
        <v>6716</v>
      </c>
      <c r="V506" t="s">
        <v>7349</v>
      </c>
      <c r="Z506">
        <v>112.6969227</v>
      </c>
      <c r="AA506">
        <v>-7.4298595000000001</v>
      </c>
      <c r="AB506" t="s">
        <v>6717</v>
      </c>
      <c r="AC506" t="s">
        <v>230</v>
      </c>
      <c r="AL506" t="s">
        <v>218</v>
      </c>
      <c r="AM506" t="s">
        <v>7350</v>
      </c>
      <c r="AN506" t="s">
        <v>6</v>
      </c>
      <c r="AO506" s="57">
        <v>46303.777662037035</v>
      </c>
      <c r="AP506" s="57">
        <v>46246.541666666664</v>
      </c>
      <c r="AR506" t="s">
        <v>219</v>
      </c>
      <c r="AS506" t="s">
        <v>263</v>
      </c>
      <c r="AT506" t="s">
        <v>231</v>
      </c>
      <c r="AU506">
        <v>20260811</v>
      </c>
      <c r="AV506" t="s">
        <v>222</v>
      </c>
      <c r="AW506" t="s">
        <v>927</v>
      </c>
      <c r="AX506" t="s">
        <v>223</v>
      </c>
      <c r="BA506" s="57">
        <v>46246.541666666664</v>
      </c>
      <c r="BB506" t="s">
        <v>7350</v>
      </c>
      <c r="BC506">
        <v>2026</v>
      </c>
      <c r="BD506">
        <v>8</v>
      </c>
      <c r="BE506">
        <v>11</v>
      </c>
      <c r="BF506" s="6">
        <f t="shared" si="21"/>
        <v>46245</v>
      </c>
      <c r="BG506">
        <f t="shared" si="22"/>
        <v>-1.5416666666642413</v>
      </c>
      <c r="BH506" t="str">
        <f t="shared" si="23"/>
        <v>COMPLY</v>
      </c>
      <c r="BI506" t="str">
        <f>VLOOKUP(H506,Sheet2!$A$1:$B$270,2,FALSE)</f>
        <v>SIDOARJO</v>
      </c>
    </row>
    <row r="507" spans="1:61">
      <c r="A507">
        <v>506</v>
      </c>
      <c r="B507">
        <v>1002520582</v>
      </c>
      <c r="C507">
        <v>3</v>
      </c>
      <c r="D507" t="s">
        <v>49</v>
      </c>
      <c r="E507">
        <v>4</v>
      </c>
      <c r="F507" t="s">
        <v>252</v>
      </c>
      <c r="G507" t="s">
        <v>252</v>
      </c>
      <c r="H507" t="s">
        <v>676</v>
      </c>
      <c r="I507" t="s">
        <v>213</v>
      </c>
      <c r="J507" t="s">
        <v>214</v>
      </c>
      <c r="K507" t="s">
        <v>149</v>
      </c>
      <c r="L507" t="s">
        <v>215</v>
      </c>
      <c r="M507" t="s">
        <v>575</v>
      </c>
      <c r="N507" t="s">
        <v>216</v>
      </c>
      <c r="O507" s="57">
        <v>46245.659675925926</v>
      </c>
      <c r="P507" s="57">
        <v>46246.649930555555</v>
      </c>
      <c r="Q507">
        <v>69363561</v>
      </c>
      <c r="S507">
        <v>146285103784</v>
      </c>
      <c r="T507" t="s">
        <v>7351</v>
      </c>
      <c r="U507" t="s">
        <v>7352</v>
      </c>
      <c r="V507" t="s">
        <v>7353</v>
      </c>
      <c r="Z507">
        <v>109.652518630027</v>
      </c>
      <c r="AA507">
        <v>-6.9767585838510602</v>
      </c>
      <c r="AB507" t="s">
        <v>7354</v>
      </c>
      <c r="AC507" t="s">
        <v>237</v>
      </c>
      <c r="AL507" t="s">
        <v>218</v>
      </c>
      <c r="AM507" t="s">
        <v>7108</v>
      </c>
      <c r="AN507" t="s">
        <v>6</v>
      </c>
      <c r="AO507" s="57">
        <v>46334.663356481484</v>
      </c>
      <c r="AP507" s="57">
        <v>46246.541666666664</v>
      </c>
      <c r="AQ507" t="s">
        <v>564</v>
      </c>
      <c r="AR507" t="s">
        <v>14</v>
      </c>
      <c r="AS507" t="s">
        <v>676</v>
      </c>
      <c r="AT507" t="s">
        <v>231</v>
      </c>
      <c r="AV507" t="s">
        <v>8227</v>
      </c>
      <c r="AW507" t="s">
        <v>1010</v>
      </c>
      <c r="AX507" t="s">
        <v>223</v>
      </c>
      <c r="BA507" s="57">
        <v>46246.541666666664</v>
      </c>
      <c r="BB507" t="s">
        <v>7108</v>
      </c>
      <c r="BF507" s="6" t="e">
        <f t="shared" si="21"/>
        <v>#NUM!</v>
      </c>
      <c r="BG507" t="e">
        <f t="shared" si="22"/>
        <v>#NUM!</v>
      </c>
      <c r="BH507" t="e">
        <f t="shared" si="23"/>
        <v>#NUM!</v>
      </c>
      <c r="BI507" t="e">
        <f>VLOOKUP(H507,Sheet2!$A$1:$B$270,2,FALSE)</f>
        <v>#N/A</v>
      </c>
    </row>
    <row r="508" spans="1:61">
      <c r="A508">
        <v>507</v>
      </c>
      <c r="B508">
        <v>1002528044</v>
      </c>
      <c r="C508">
        <v>3</v>
      </c>
      <c r="D508" t="s">
        <v>38</v>
      </c>
      <c r="E508">
        <v>5</v>
      </c>
      <c r="F508" t="s">
        <v>250</v>
      </c>
      <c r="G508" t="s">
        <v>91</v>
      </c>
      <c r="H508" t="s">
        <v>527</v>
      </c>
      <c r="I508" t="s">
        <v>213</v>
      </c>
      <c r="J508" t="s">
        <v>214</v>
      </c>
      <c r="K508" t="s">
        <v>149</v>
      </c>
      <c r="M508" t="s">
        <v>76</v>
      </c>
      <c r="N508" t="s">
        <v>216</v>
      </c>
      <c r="O508" s="57">
        <v>46249.475891203707</v>
      </c>
      <c r="P508" s="57">
        <v>46249.635937500003</v>
      </c>
      <c r="Q508">
        <v>69365963</v>
      </c>
      <c r="S508">
        <v>152705285015</v>
      </c>
      <c r="T508" t="s">
        <v>11023</v>
      </c>
      <c r="U508" t="s">
        <v>11024</v>
      </c>
      <c r="V508" t="s">
        <v>11025</v>
      </c>
      <c r="Z508">
        <v>112.6708569</v>
      </c>
      <c r="AA508">
        <v>-7.9895054999999999</v>
      </c>
      <c r="AB508" t="s">
        <v>11026</v>
      </c>
      <c r="AC508" t="s">
        <v>290</v>
      </c>
      <c r="AL508" t="s">
        <v>218</v>
      </c>
      <c r="AM508" t="s">
        <v>11027</v>
      </c>
      <c r="AN508" t="s">
        <v>6</v>
      </c>
      <c r="AO508" t="s">
        <v>11028</v>
      </c>
      <c r="AR508" t="s">
        <v>219</v>
      </c>
      <c r="AS508" t="s">
        <v>527</v>
      </c>
      <c r="AT508" t="s">
        <v>231</v>
      </c>
      <c r="AU508">
        <v>20260815</v>
      </c>
      <c r="AV508" t="s">
        <v>222</v>
      </c>
      <c r="AW508" t="s">
        <v>562</v>
      </c>
      <c r="AX508" t="s">
        <v>223</v>
      </c>
      <c r="BA508" s="57">
        <v>46249.291666666664</v>
      </c>
      <c r="BB508" t="s">
        <v>11027</v>
      </c>
      <c r="BC508">
        <v>2026</v>
      </c>
      <c r="BD508">
        <v>8</v>
      </c>
      <c r="BE508">
        <v>15</v>
      </c>
      <c r="BF508" s="6">
        <f t="shared" si="21"/>
        <v>46249</v>
      </c>
      <c r="BG508">
        <f t="shared" si="22"/>
        <v>-0.29166666666424135</v>
      </c>
      <c r="BH508" t="str">
        <f t="shared" si="23"/>
        <v>COMPLY</v>
      </c>
      <c r="BI508" t="str">
        <f>VLOOKUP(H508,Sheet2!$A$1:$B$270,2,FALSE)</f>
        <v>MALANG</v>
      </c>
    </row>
    <row r="509" spans="1:61">
      <c r="A509">
        <v>508</v>
      </c>
      <c r="B509">
        <v>1002520870</v>
      </c>
      <c r="C509">
        <v>3</v>
      </c>
      <c r="D509" t="s">
        <v>38</v>
      </c>
      <c r="E509">
        <v>5</v>
      </c>
      <c r="F509" t="s">
        <v>90</v>
      </c>
      <c r="G509" t="s">
        <v>90</v>
      </c>
      <c r="H509" t="s">
        <v>419</v>
      </c>
      <c r="I509" t="s">
        <v>213</v>
      </c>
      <c r="J509" t="s">
        <v>214</v>
      </c>
      <c r="K509" t="s">
        <v>149</v>
      </c>
      <c r="L509" t="s">
        <v>215</v>
      </c>
      <c r="M509" t="s">
        <v>76</v>
      </c>
      <c r="N509" t="s">
        <v>216</v>
      </c>
      <c r="O509" s="57">
        <v>46245.712453703702</v>
      </c>
      <c r="P509" s="57">
        <v>46246.581446759257</v>
      </c>
      <c r="Q509">
        <v>69363695</v>
      </c>
      <c r="S509">
        <v>152610241496</v>
      </c>
      <c r="T509" t="s">
        <v>7355</v>
      </c>
      <c r="U509" t="s">
        <v>8228</v>
      </c>
      <c r="V509" t="s">
        <v>7356</v>
      </c>
      <c r="Z509">
        <v>112.010226</v>
      </c>
      <c r="AA509">
        <v>-7.8127750000000002</v>
      </c>
      <c r="AB509" t="s">
        <v>7357</v>
      </c>
      <c r="AC509" t="s">
        <v>237</v>
      </c>
      <c r="AL509" t="s">
        <v>218</v>
      </c>
      <c r="AM509" t="s">
        <v>7358</v>
      </c>
      <c r="AN509" t="s">
        <v>6</v>
      </c>
      <c r="AO509" s="57">
        <v>46334.715416666666</v>
      </c>
      <c r="AP509" s="57">
        <v>46246.625</v>
      </c>
      <c r="AR509" t="s">
        <v>219</v>
      </c>
      <c r="AS509" t="s">
        <v>419</v>
      </c>
      <c r="AT509" t="s">
        <v>231</v>
      </c>
      <c r="AU509">
        <v>20260812</v>
      </c>
      <c r="AV509" t="s">
        <v>222</v>
      </c>
      <c r="AW509" t="s">
        <v>238</v>
      </c>
      <c r="AX509" t="s">
        <v>223</v>
      </c>
      <c r="BA509" s="57">
        <v>46246.625</v>
      </c>
      <c r="BB509" t="s">
        <v>7358</v>
      </c>
      <c r="BC509">
        <v>2026</v>
      </c>
      <c r="BD509">
        <v>8</v>
      </c>
      <c r="BE509">
        <v>12</v>
      </c>
      <c r="BF509" s="6">
        <f t="shared" si="21"/>
        <v>46246</v>
      </c>
      <c r="BG509">
        <f t="shared" si="22"/>
        <v>-0.625</v>
      </c>
      <c r="BH509" t="str">
        <f t="shared" si="23"/>
        <v>COMPLY</v>
      </c>
      <c r="BI509" t="str">
        <f>VLOOKUP(H509,Sheet2!$A$1:$B$270,2,FALSE)</f>
        <v>KEDIRI</v>
      </c>
    </row>
    <row r="510" spans="1:61">
      <c r="A510">
        <v>509</v>
      </c>
      <c r="B510">
        <v>1002513870</v>
      </c>
      <c r="C510">
        <v>3</v>
      </c>
      <c r="D510" t="s">
        <v>38</v>
      </c>
      <c r="E510">
        <v>5</v>
      </c>
      <c r="F510" t="s">
        <v>90</v>
      </c>
      <c r="G510" t="s">
        <v>88</v>
      </c>
      <c r="H510" t="s">
        <v>465</v>
      </c>
      <c r="I510" t="s">
        <v>213</v>
      </c>
      <c r="J510" t="s">
        <v>214</v>
      </c>
      <c r="K510" t="s">
        <v>149</v>
      </c>
      <c r="M510" t="s">
        <v>76</v>
      </c>
      <c r="N510" t="s">
        <v>216</v>
      </c>
      <c r="O510" s="57">
        <v>46241.398634259262</v>
      </c>
      <c r="P510" s="57">
        <v>46242.450578703705</v>
      </c>
      <c r="Q510">
        <v>69360473</v>
      </c>
      <c r="S510">
        <v>152737203503</v>
      </c>
      <c r="T510" t="s">
        <v>5670</v>
      </c>
      <c r="U510" t="s">
        <v>5671</v>
      </c>
      <c r="V510" t="s">
        <v>5672</v>
      </c>
      <c r="Z510">
        <v>112.3179568</v>
      </c>
      <c r="AA510">
        <v>-8.0664602999999993</v>
      </c>
      <c r="AB510" t="s">
        <v>5673</v>
      </c>
      <c r="AC510" t="s">
        <v>291</v>
      </c>
      <c r="AL510" t="s">
        <v>218</v>
      </c>
      <c r="AM510" t="s">
        <v>5674</v>
      </c>
      <c r="AN510" t="s">
        <v>6</v>
      </c>
      <c r="AO510" s="57">
        <v>46211.402858796297</v>
      </c>
      <c r="AP510" s="57">
        <v>46244.333333333336</v>
      </c>
      <c r="AR510" t="s">
        <v>219</v>
      </c>
      <c r="AS510" t="s">
        <v>465</v>
      </c>
      <c r="AT510" t="s">
        <v>231</v>
      </c>
      <c r="AU510">
        <v>20260808</v>
      </c>
      <c r="AV510" t="s">
        <v>222</v>
      </c>
      <c r="AW510" t="s">
        <v>560</v>
      </c>
      <c r="AX510" t="s">
        <v>223</v>
      </c>
      <c r="BA510" s="57">
        <v>46244.333333333336</v>
      </c>
      <c r="BB510" t="s">
        <v>5674</v>
      </c>
      <c r="BC510">
        <v>2026</v>
      </c>
      <c r="BD510">
        <v>8</v>
      </c>
      <c r="BE510">
        <v>8</v>
      </c>
      <c r="BF510" s="6">
        <f t="shared" si="21"/>
        <v>46242</v>
      </c>
      <c r="BG510">
        <f t="shared" si="22"/>
        <v>-2.3333333333357587</v>
      </c>
      <c r="BH510" t="str">
        <f t="shared" si="23"/>
        <v>COMPLY</v>
      </c>
      <c r="BI510" t="str">
        <f>VLOOKUP(H510,Sheet2!$A$1:$B$270,2,FALSE)</f>
        <v>BLITAR</v>
      </c>
    </row>
    <row r="511" spans="1:61">
      <c r="A511">
        <v>510</v>
      </c>
      <c r="B511">
        <v>1002522497</v>
      </c>
      <c r="C511">
        <v>3</v>
      </c>
      <c r="D511" t="s">
        <v>49</v>
      </c>
      <c r="E511">
        <v>4</v>
      </c>
      <c r="F511" t="s">
        <v>252</v>
      </c>
      <c r="G511" t="s">
        <v>553</v>
      </c>
      <c r="H511" t="s">
        <v>603</v>
      </c>
      <c r="I511" t="s">
        <v>213</v>
      </c>
      <c r="J511" t="s">
        <v>214</v>
      </c>
      <c r="K511" t="s">
        <v>149</v>
      </c>
      <c r="L511" t="s">
        <v>215</v>
      </c>
      <c r="M511" t="s">
        <v>76</v>
      </c>
      <c r="N511" t="s">
        <v>216</v>
      </c>
      <c r="O511" s="57">
        <v>46246.620092592595</v>
      </c>
      <c r="P511" s="57">
        <v>46247.613229166665</v>
      </c>
      <c r="Q511">
        <v>69364386</v>
      </c>
      <c r="S511">
        <v>142214106727</v>
      </c>
      <c r="T511" t="s">
        <v>8229</v>
      </c>
      <c r="U511" t="s">
        <v>8230</v>
      </c>
      <c r="V511" t="s">
        <v>8231</v>
      </c>
      <c r="Z511">
        <v>108.93130011856501</v>
      </c>
      <c r="AA511">
        <v>-7.0003520549026099</v>
      </c>
      <c r="AB511" t="s">
        <v>8232</v>
      </c>
      <c r="AC511" t="s">
        <v>217</v>
      </c>
      <c r="AL511" t="s">
        <v>218</v>
      </c>
      <c r="AM511" t="s">
        <v>8233</v>
      </c>
      <c r="AN511" t="s">
        <v>6</v>
      </c>
      <c r="AO511" s="57">
        <v>46364.632418981484</v>
      </c>
      <c r="AP511" s="57">
        <v>46247.541666666664</v>
      </c>
      <c r="AR511" t="s">
        <v>219</v>
      </c>
      <c r="AS511" t="s">
        <v>603</v>
      </c>
      <c r="AT511" t="s">
        <v>231</v>
      </c>
      <c r="AU511">
        <v>20260813</v>
      </c>
      <c r="AV511" t="s">
        <v>222</v>
      </c>
      <c r="AW511" t="s">
        <v>1018</v>
      </c>
      <c r="AX511" t="s">
        <v>223</v>
      </c>
      <c r="BA511" s="57">
        <v>46247.541666666664</v>
      </c>
      <c r="BB511" t="s">
        <v>8233</v>
      </c>
      <c r="BC511">
        <v>2026</v>
      </c>
      <c r="BD511">
        <v>8</v>
      </c>
      <c r="BE511">
        <v>13</v>
      </c>
      <c r="BF511" s="6">
        <f t="shared" si="21"/>
        <v>46247</v>
      </c>
      <c r="BG511">
        <f t="shared" si="22"/>
        <v>-0.54166666666424135</v>
      </c>
      <c r="BH511" t="str">
        <f t="shared" si="23"/>
        <v>COMPLY</v>
      </c>
      <c r="BI511" t="e">
        <f>VLOOKUP(H511,Sheet2!$A$1:$B$270,2,FALSE)</f>
        <v>#N/A</v>
      </c>
    </row>
    <row r="512" spans="1:61">
      <c r="A512">
        <v>511</v>
      </c>
      <c r="B512">
        <v>1002513750</v>
      </c>
      <c r="C512">
        <v>3</v>
      </c>
      <c r="D512" t="s">
        <v>42</v>
      </c>
      <c r="E512">
        <v>5</v>
      </c>
      <c r="F512" t="s">
        <v>233</v>
      </c>
      <c r="G512" t="s">
        <v>101</v>
      </c>
      <c r="H512" t="s">
        <v>437</v>
      </c>
      <c r="I512" t="s">
        <v>213</v>
      </c>
      <c r="J512" t="s">
        <v>214</v>
      </c>
      <c r="K512" t="s">
        <v>149</v>
      </c>
      <c r="M512" t="s">
        <v>76</v>
      </c>
      <c r="N512" t="s">
        <v>216</v>
      </c>
      <c r="O512" s="57">
        <v>46241.375300925924</v>
      </c>
      <c r="P512" s="57">
        <v>46242.400370370371</v>
      </c>
      <c r="Q512">
        <v>69360412</v>
      </c>
      <c r="S512">
        <v>152331250944</v>
      </c>
      <c r="T512" t="s">
        <v>5675</v>
      </c>
      <c r="U512" t="s">
        <v>5676</v>
      </c>
      <c r="V512" t="s">
        <v>5677</v>
      </c>
      <c r="Z512">
        <v>112.54783740000001</v>
      </c>
      <c r="AA512">
        <v>-7.4581958999999998</v>
      </c>
      <c r="AB512" t="s">
        <v>5678</v>
      </c>
      <c r="AC512" t="s">
        <v>230</v>
      </c>
      <c r="AL512" t="s">
        <v>218</v>
      </c>
      <c r="AM512" t="s">
        <v>5679</v>
      </c>
      <c r="AN512" t="s">
        <v>6</v>
      </c>
      <c r="AO512" s="57">
        <v>46211.382592592592</v>
      </c>
      <c r="AP512" s="57">
        <v>46242.333333333336</v>
      </c>
      <c r="AQ512" t="s">
        <v>248</v>
      </c>
      <c r="AR512" t="s">
        <v>219</v>
      </c>
      <c r="AS512" t="s">
        <v>437</v>
      </c>
      <c r="AT512" t="s">
        <v>966</v>
      </c>
      <c r="AU512">
        <v>20260808</v>
      </c>
      <c r="AV512" t="s">
        <v>222</v>
      </c>
      <c r="AW512" t="s">
        <v>590</v>
      </c>
      <c r="AX512" t="s">
        <v>223</v>
      </c>
      <c r="BA512" s="57">
        <v>46242.333333333336</v>
      </c>
      <c r="BB512" t="s">
        <v>5679</v>
      </c>
      <c r="BC512">
        <v>2026</v>
      </c>
      <c r="BD512">
        <v>8</v>
      </c>
      <c r="BE512">
        <v>8</v>
      </c>
      <c r="BF512" s="6">
        <f t="shared" si="21"/>
        <v>46242</v>
      </c>
      <c r="BG512">
        <f t="shared" si="22"/>
        <v>-0.33333333333575865</v>
      </c>
      <c r="BH512" t="str">
        <f t="shared" si="23"/>
        <v>COMPLY</v>
      </c>
      <c r="BI512" t="str">
        <f>VLOOKUP(H512,Sheet2!$A$1:$B$270,2,FALSE)</f>
        <v>SIDOARJO</v>
      </c>
    </row>
    <row r="513" spans="1:61">
      <c r="A513">
        <v>512</v>
      </c>
      <c r="B513">
        <v>1002524256</v>
      </c>
      <c r="C513">
        <v>3</v>
      </c>
      <c r="D513" t="s">
        <v>45</v>
      </c>
      <c r="E513">
        <v>5</v>
      </c>
      <c r="F513" t="s">
        <v>211</v>
      </c>
      <c r="G513" t="s">
        <v>118</v>
      </c>
      <c r="H513" t="s">
        <v>212</v>
      </c>
      <c r="I513" t="s">
        <v>213</v>
      </c>
      <c r="J513" t="s">
        <v>214</v>
      </c>
      <c r="K513" t="s">
        <v>149</v>
      </c>
      <c r="L513" t="s">
        <v>215</v>
      </c>
      <c r="M513" t="s">
        <v>76</v>
      </c>
      <c r="N513" t="s">
        <v>216</v>
      </c>
      <c r="O513" s="57">
        <v>46247.560370370367</v>
      </c>
      <c r="P513" s="57">
        <v>46248.658506944441</v>
      </c>
      <c r="Q513">
        <v>69365153</v>
      </c>
      <c r="S513">
        <v>172606791816</v>
      </c>
      <c r="T513" t="s">
        <v>9174</v>
      </c>
      <c r="U513" t="s">
        <v>9175</v>
      </c>
      <c r="V513" t="s">
        <v>9176</v>
      </c>
      <c r="Z513">
        <v>117.420354187488</v>
      </c>
      <c r="AA513">
        <v>-8.4941589197029099</v>
      </c>
      <c r="AB513" t="s">
        <v>9177</v>
      </c>
      <c r="AC513" t="s">
        <v>217</v>
      </c>
      <c r="AL513" t="s">
        <v>218</v>
      </c>
      <c r="AM513" t="s">
        <v>9153</v>
      </c>
      <c r="AN513" t="s">
        <v>6</v>
      </c>
      <c r="AO513" t="s">
        <v>9135</v>
      </c>
      <c r="AP513" s="57">
        <v>46248.541666666664</v>
      </c>
      <c r="AR513" t="s">
        <v>219</v>
      </c>
      <c r="AS513" t="s">
        <v>212</v>
      </c>
      <c r="AT513" t="s">
        <v>231</v>
      </c>
      <c r="AU513">
        <v>20260814</v>
      </c>
      <c r="AV513" t="s">
        <v>222</v>
      </c>
      <c r="AW513" t="s">
        <v>1014</v>
      </c>
      <c r="AX513" t="s">
        <v>223</v>
      </c>
      <c r="BA513" s="57">
        <v>46248.541666666664</v>
      </c>
      <c r="BB513" t="s">
        <v>9153</v>
      </c>
      <c r="BC513">
        <v>2026</v>
      </c>
      <c r="BD513">
        <v>8</v>
      </c>
      <c r="BE513">
        <v>14</v>
      </c>
      <c r="BF513" s="6">
        <f t="shared" si="21"/>
        <v>46248</v>
      </c>
      <c r="BG513">
        <f t="shared" si="22"/>
        <v>-0.54166666666424135</v>
      </c>
      <c r="BH513" t="str">
        <f t="shared" si="23"/>
        <v>COMPLY</v>
      </c>
      <c r="BI513" t="str">
        <f>VLOOKUP(H513,Sheet2!$A$1:$B$270,2,FALSE)</f>
        <v>SUMBAWA</v>
      </c>
    </row>
    <row r="514" spans="1:61">
      <c r="A514">
        <v>513</v>
      </c>
      <c r="B514">
        <v>1002516124</v>
      </c>
      <c r="C514">
        <v>3</v>
      </c>
      <c r="D514" t="s">
        <v>55</v>
      </c>
      <c r="E514">
        <v>5</v>
      </c>
      <c r="F514" t="s">
        <v>313</v>
      </c>
      <c r="G514" t="s">
        <v>124</v>
      </c>
      <c r="H514" t="s">
        <v>397</v>
      </c>
      <c r="I514" t="s">
        <v>213</v>
      </c>
      <c r="J514" t="s">
        <v>214</v>
      </c>
      <c r="K514" t="s">
        <v>149</v>
      </c>
      <c r="L514" t="s">
        <v>215</v>
      </c>
      <c r="M514" t="s">
        <v>76</v>
      </c>
      <c r="N514" t="s">
        <v>216</v>
      </c>
      <c r="O514" s="57">
        <v>46242.665925925925</v>
      </c>
      <c r="P514" s="57">
        <v>46243.83761574074</v>
      </c>
      <c r="Q514">
        <v>69361579</v>
      </c>
      <c r="S514">
        <v>152302236685</v>
      </c>
      <c r="T514" t="s">
        <v>5686</v>
      </c>
      <c r="U514" t="s">
        <v>5687</v>
      </c>
      <c r="V514" t="s">
        <v>5688</v>
      </c>
      <c r="Z514">
        <v>112.7263873</v>
      </c>
      <c r="AA514">
        <v>-7.3612666999999998</v>
      </c>
      <c r="AB514" t="s">
        <v>5689</v>
      </c>
      <c r="AC514" t="s">
        <v>217</v>
      </c>
      <c r="AL514" t="s">
        <v>218</v>
      </c>
      <c r="AM514" t="s">
        <v>5690</v>
      </c>
      <c r="AN514" t="s">
        <v>6</v>
      </c>
      <c r="AO514" s="57">
        <v>46242.673530092594</v>
      </c>
      <c r="AP514" s="57">
        <v>46243.541666666664</v>
      </c>
      <c r="AR514" t="s">
        <v>219</v>
      </c>
      <c r="AS514" t="s">
        <v>397</v>
      </c>
      <c r="AT514" t="s">
        <v>231</v>
      </c>
      <c r="AU514">
        <v>20260809</v>
      </c>
      <c r="AV514" t="s">
        <v>222</v>
      </c>
      <c r="AW514" t="s">
        <v>1012</v>
      </c>
      <c r="AX514" t="s">
        <v>223</v>
      </c>
      <c r="BA514" s="57">
        <v>46243.541666666664</v>
      </c>
      <c r="BB514" t="s">
        <v>5690</v>
      </c>
      <c r="BC514">
        <v>2026</v>
      </c>
      <c r="BD514">
        <v>8</v>
      </c>
      <c r="BE514">
        <v>9</v>
      </c>
      <c r="BF514" s="6">
        <f t="shared" si="21"/>
        <v>46243</v>
      </c>
      <c r="BG514">
        <f t="shared" si="22"/>
        <v>-0.54166666666424135</v>
      </c>
      <c r="BH514" t="str">
        <f t="shared" si="23"/>
        <v>COMPLY</v>
      </c>
      <c r="BI514" t="str">
        <f>VLOOKUP(H514,Sheet2!$A$1:$B$270,2,FALSE)</f>
        <v>SURABAYA SELATAN</v>
      </c>
    </row>
    <row r="515" spans="1:61">
      <c r="A515">
        <v>514</v>
      </c>
      <c r="B515">
        <v>1002533814</v>
      </c>
      <c r="C515">
        <v>3</v>
      </c>
      <c r="D515" t="s">
        <v>55</v>
      </c>
      <c r="E515">
        <v>5</v>
      </c>
      <c r="F515" t="s">
        <v>228</v>
      </c>
      <c r="G515" t="s">
        <v>121</v>
      </c>
      <c r="H515" t="s">
        <v>454</v>
      </c>
      <c r="I515" t="s">
        <v>213</v>
      </c>
      <c r="J515" t="s">
        <v>214</v>
      </c>
      <c r="K515" t="s">
        <v>149</v>
      </c>
      <c r="M515" t="s">
        <v>602</v>
      </c>
      <c r="N515" t="s">
        <v>216</v>
      </c>
      <c r="O515" s="57">
        <v>46252.649398148147</v>
      </c>
      <c r="P515" s="57">
        <v>46252.669444444444</v>
      </c>
      <c r="Q515">
        <v>69369252</v>
      </c>
      <c r="S515">
        <v>152436202445</v>
      </c>
      <c r="T515" t="s">
        <v>13060</v>
      </c>
      <c r="U515" t="s">
        <v>13061</v>
      </c>
      <c r="Z515">
        <v>112.71889729999999</v>
      </c>
      <c r="AA515">
        <v>-7.1254999999999997</v>
      </c>
      <c r="AB515" t="s">
        <v>13062</v>
      </c>
      <c r="AC515" t="s">
        <v>230</v>
      </c>
      <c r="AO515" t="s">
        <v>12887</v>
      </c>
      <c r="AR515" t="s">
        <v>5</v>
      </c>
      <c r="AS515" t="s">
        <v>454</v>
      </c>
      <c r="AT515" t="s">
        <v>231</v>
      </c>
      <c r="AV515" t="s">
        <v>13063</v>
      </c>
      <c r="AW515" t="s">
        <v>561</v>
      </c>
      <c r="AX515" t="s">
        <v>223</v>
      </c>
      <c r="BF515" s="6" t="e">
        <f t="shared" ref="BF515:BF578" si="24">DATE(BC515,BD515,BE515)</f>
        <v>#NUM!</v>
      </c>
      <c r="BG515" t="e">
        <f t="shared" ref="BG515:BG578" si="25">BF515-BA515</f>
        <v>#NUM!</v>
      </c>
      <c r="BH515" t="e">
        <f t="shared" ref="BH515:BH578" si="26">IF(BG515=1,"COMPLY",IF(BG515&lt;1,"COMPLY","NOT COMPLY"))</f>
        <v>#NUM!</v>
      </c>
      <c r="BI515" t="str">
        <f>VLOOKUP(H515,Sheet2!$A$1:$B$270,2,FALSE)</f>
        <v>MADURA</v>
      </c>
    </row>
    <row r="516" spans="1:61">
      <c r="A516">
        <v>515</v>
      </c>
      <c r="B516">
        <v>1002529639</v>
      </c>
      <c r="C516">
        <v>3</v>
      </c>
      <c r="D516" t="s">
        <v>42</v>
      </c>
      <c r="E516">
        <v>5</v>
      </c>
      <c r="F516" t="s">
        <v>106</v>
      </c>
      <c r="G516" t="s">
        <v>107</v>
      </c>
      <c r="H516" t="s">
        <v>434</v>
      </c>
      <c r="I516" t="s">
        <v>213</v>
      </c>
      <c r="J516" t="s">
        <v>214</v>
      </c>
      <c r="K516" t="s">
        <v>149</v>
      </c>
      <c r="M516" t="s">
        <v>76</v>
      </c>
      <c r="N516" t="s">
        <v>216</v>
      </c>
      <c r="O516" s="57">
        <v>46250.555312500001</v>
      </c>
      <c r="P516" s="57">
        <v>46250.762719907405</v>
      </c>
      <c r="Q516">
        <v>69367510</v>
      </c>
      <c r="S516">
        <v>152528204026</v>
      </c>
      <c r="T516" t="s">
        <v>11029</v>
      </c>
      <c r="U516" t="s">
        <v>11030</v>
      </c>
      <c r="V516" t="s">
        <v>11031</v>
      </c>
      <c r="Z516">
        <v>113.21584009999999</v>
      </c>
      <c r="AA516">
        <v>-7.7441461</v>
      </c>
      <c r="AB516" t="s">
        <v>11032</v>
      </c>
      <c r="AC516" t="s">
        <v>230</v>
      </c>
      <c r="AL516" t="s">
        <v>218</v>
      </c>
      <c r="AM516" t="s">
        <v>11033</v>
      </c>
      <c r="AN516" t="s">
        <v>6</v>
      </c>
      <c r="AO516" t="s">
        <v>9814</v>
      </c>
      <c r="AP516" s="57">
        <v>46251.541666666664</v>
      </c>
      <c r="AR516" t="s">
        <v>219</v>
      </c>
      <c r="AS516" t="s">
        <v>434</v>
      </c>
      <c r="AT516" t="s">
        <v>352</v>
      </c>
      <c r="AU516">
        <v>20260816</v>
      </c>
      <c r="AV516" t="s">
        <v>222</v>
      </c>
      <c r="AW516" t="s">
        <v>7467</v>
      </c>
      <c r="AX516" t="s">
        <v>223</v>
      </c>
      <c r="BA516" s="57">
        <v>46251.541666666664</v>
      </c>
      <c r="BB516" t="s">
        <v>11033</v>
      </c>
      <c r="BC516">
        <v>2026</v>
      </c>
      <c r="BD516">
        <v>8</v>
      </c>
      <c r="BE516">
        <v>16</v>
      </c>
      <c r="BF516" s="6">
        <f t="shared" si="24"/>
        <v>46250</v>
      </c>
      <c r="BG516">
        <f t="shared" si="25"/>
        <v>-1.5416666666642413</v>
      </c>
      <c r="BH516" t="str">
        <f t="shared" si="26"/>
        <v>COMPLY</v>
      </c>
      <c r="BI516" t="str">
        <f>VLOOKUP(H516,Sheet2!$A$1:$B$270,2,FALSE)</f>
        <v>PROBOLINGGO</v>
      </c>
    </row>
    <row r="517" spans="1:61">
      <c r="A517">
        <v>516</v>
      </c>
      <c r="B517">
        <v>1002511221</v>
      </c>
      <c r="C517">
        <v>3</v>
      </c>
      <c r="D517" t="s">
        <v>55</v>
      </c>
      <c r="E517">
        <v>5</v>
      </c>
      <c r="F517" t="s">
        <v>265</v>
      </c>
      <c r="G517" t="s">
        <v>128</v>
      </c>
      <c r="H517" t="s">
        <v>386</v>
      </c>
      <c r="I517" t="s">
        <v>213</v>
      </c>
      <c r="J517" t="s">
        <v>214</v>
      </c>
      <c r="K517" t="s">
        <v>149</v>
      </c>
      <c r="L517" t="s">
        <v>215</v>
      </c>
      <c r="M517" t="s">
        <v>76</v>
      </c>
      <c r="N517" t="s">
        <v>216</v>
      </c>
      <c r="O517" s="57">
        <v>46239.707604166666</v>
      </c>
      <c r="P517" s="57">
        <v>46240.656087962961</v>
      </c>
      <c r="Q517">
        <v>69359428</v>
      </c>
      <c r="S517">
        <v>152409278319</v>
      </c>
      <c r="T517" t="s">
        <v>3477</v>
      </c>
      <c r="U517" t="s">
        <v>2859</v>
      </c>
      <c r="V517" t="s">
        <v>3478</v>
      </c>
      <c r="Z517">
        <v>112.6905166</v>
      </c>
      <c r="AA517">
        <v>-7.2803180000000003</v>
      </c>
      <c r="AB517" t="s">
        <v>3479</v>
      </c>
      <c r="AC517" t="s">
        <v>237</v>
      </c>
      <c r="AL517" t="s">
        <v>218</v>
      </c>
      <c r="AM517" t="s">
        <v>3480</v>
      </c>
      <c r="AN517" t="s">
        <v>6</v>
      </c>
      <c r="AO517" s="57">
        <v>46150.715601851851</v>
      </c>
      <c r="AP517" s="57">
        <v>46240.541666666664</v>
      </c>
      <c r="AR517" t="s">
        <v>219</v>
      </c>
      <c r="AS517" t="s">
        <v>386</v>
      </c>
      <c r="AT517" t="s">
        <v>231</v>
      </c>
      <c r="AU517">
        <v>20260806</v>
      </c>
      <c r="AV517" t="s">
        <v>222</v>
      </c>
      <c r="AW517" t="s">
        <v>1018</v>
      </c>
      <c r="AX517" t="s">
        <v>223</v>
      </c>
      <c r="BA517" s="57">
        <v>46240.541666666664</v>
      </c>
      <c r="BB517" t="s">
        <v>3480</v>
      </c>
      <c r="BC517">
        <v>2026</v>
      </c>
      <c r="BD517">
        <v>8</v>
      </c>
      <c r="BE517">
        <v>6</v>
      </c>
      <c r="BF517" s="6">
        <f t="shared" si="24"/>
        <v>46240</v>
      </c>
      <c r="BG517">
        <f t="shared" si="25"/>
        <v>-0.54166666666424135</v>
      </c>
      <c r="BH517" t="str">
        <f t="shared" si="26"/>
        <v>COMPLY</v>
      </c>
      <c r="BI517" t="str">
        <f>VLOOKUP(H517,Sheet2!$A$1:$B$270,2,FALSE)</f>
        <v>SURABAYA UTARA</v>
      </c>
    </row>
    <row r="518" spans="1:61">
      <c r="A518">
        <v>517</v>
      </c>
      <c r="B518">
        <v>1002519655</v>
      </c>
      <c r="C518">
        <v>3</v>
      </c>
      <c r="D518" t="s">
        <v>55</v>
      </c>
      <c r="E518">
        <v>5</v>
      </c>
      <c r="F518" t="s">
        <v>265</v>
      </c>
      <c r="G518" t="s">
        <v>128</v>
      </c>
      <c r="H518" t="s">
        <v>274</v>
      </c>
      <c r="I518" t="s">
        <v>213</v>
      </c>
      <c r="J518" t="s">
        <v>214</v>
      </c>
      <c r="K518" t="s">
        <v>149</v>
      </c>
      <c r="L518" t="s">
        <v>215</v>
      </c>
      <c r="M518" t="s">
        <v>76</v>
      </c>
      <c r="N518" t="s">
        <v>216</v>
      </c>
      <c r="O518" s="57">
        <v>46245.499259259261</v>
      </c>
      <c r="P518" s="57">
        <v>46247.627986111111</v>
      </c>
      <c r="Q518">
        <v>69363218</v>
      </c>
      <c r="S518">
        <v>152418251590</v>
      </c>
      <c r="T518" t="s">
        <v>7359</v>
      </c>
      <c r="U518" t="s">
        <v>6166</v>
      </c>
      <c r="V518" t="s">
        <v>7360</v>
      </c>
      <c r="Z518">
        <v>112.688092254102</v>
      </c>
      <c r="AA518">
        <v>-7.2475379397391198</v>
      </c>
      <c r="AB518" t="s">
        <v>7361</v>
      </c>
      <c r="AC518" t="s">
        <v>217</v>
      </c>
      <c r="AL518" t="s">
        <v>218</v>
      </c>
      <c r="AM518" t="s">
        <v>7362</v>
      </c>
      <c r="AN518" t="s">
        <v>6</v>
      </c>
      <c r="AO518" s="57">
        <v>46334.507453703707</v>
      </c>
      <c r="AP518" s="57">
        <v>46247.625</v>
      </c>
      <c r="AR518" t="s">
        <v>219</v>
      </c>
      <c r="AS518" t="s">
        <v>274</v>
      </c>
      <c r="AT518" t="s">
        <v>231</v>
      </c>
      <c r="AU518">
        <v>20260813</v>
      </c>
      <c r="AV518" t="s">
        <v>222</v>
      </c>
      <c r="AW518" t="s">
        <v>1014</v>
      </c>
      <c r="AX518" t="s">
        <v>223</v>
      </c>
      <c r="BA518" s="57">
        <v>46247.625</v>
      </c>
      <c r="BB518" t="s">
        <v>7362</v>
      </c>
      <c r="BC518">
        <v>2026</v>
      </c>
      <c r="BD518">
        <v>8</v>
      </c>
      <c r="BE518">
        <v>13</v>
      </c>
      <c r="BF518" s="6">
        <f t="shared" si="24"/>
        <v>46247</v>
      </c>
      <c r="BG518">
        <f t="shared" si="25"/>
        <v>-0.625</v>
      </c>
      <c r="BH518" t="str">
        <f t="shared" si="26"/>
        <v>COMPLY</v>
      </c>
      <c r="BI518" t="str">
        <f>VLOOKUP(H518,Sheet2!$A$1:$B$270,2,FALSE)</f>
        <v>SURABAYA UTARA</v>
      </c>
    </row>
    <row r="519" spans="1:61">
      <c r="A519">
        <v>518</v>
      </c>
      <c r="B519">
        <v>1002521753</v>
      </c>
      <c r="C519">
        <v>3</v>
      </c>
      <c r="D519" t="s">
        <v>49</v>
      </c>
      <c r="E519">
        <v>4</v>
      </c>
      <c r="F519" t="s">
        <v>252</v>
      </c>
      <c r="G519" t="s">
        <v>255</v>
      </c>
      <c r="H519" t="s">
        <v>886</v>
      </c>
      <c r="I519" t="s">
        <v>213</v>
      </c>
      <c r="J519" t="s">
        <v>214</v>
      </c>
      <c r="K519" t="s">
        <v>149</v>
      </c>
      <c r="L519" t="s">
        <v>215</v>
      </c>
      <c r="M519" t="s">
        <v>76</v>
      </c>
      <c r="N519" t="s">
        <v>216</v>
      </c>
      <c r="O519" s="57">
        <v>46246.47078703704</v>
      </c>
      <c r="P519" s="57">
        <v>46247.558495370373</v>
      </c>
      <c r="Q519">
        <v>69364049</v>
      </c>
      <c r="S519">
        <v>142206131317</v>
      </c>
      <c r="T519" t="s">
        <v>8234</v>
      </c>
      <c r="U519" t="s">
        <v>8235</v>
      </c>
      <c r="V519" t="s">
        <v>8236</v>
      </c>
      <c r="Z519">
        <v>109.08451493829401</v>
      </c>
      <c r="AA519">
        <v>-7.0823300413959496</v>
      </c>
      <c r="AB519" t="s">
        <v>8237</v>
      </c>
      <c r="AC519" t="s">
        <v>217</v>
      </c>
      <c r="AL519" t="s">
        <v>218</v>
      </c>
      <c r="AM519" t="s">
        <v>8165</v>
      </c>
      <c r="AN519" t="s">
        <v>6</v>
      </c>
      <c r="AO519" s="57">
        <v>46364.486018518517</v>
      </c>
      <c r="AP519" s="57">
        <v>46247.541666666664</v>
      </c>
      <c r="AR519" t="s">
        <v>219</v>
      </c>
      <c r="AS519" t="s">
        <v>886</v>
      </c>
      <c r="AT519" t="s">
        <v>231</v>
      </c>
      <c r="AU519">
        <v>20260813</v>
      </c>
      <c r="AV519" t="s">
        <v>222</v>
      </c>
      <c r="AW519" t="s">
        <v>1018</v>
      </c>
      <c r="AX519" t="s">
        <v>223</v>
      </c>
      <c r="BA519" s="57">
        <v>46247.541666666664</v>
      </c>
      <c r="BB519" t="s">
        <v>8165</v>
      </c>
      <c r="BC519">
        <v>2026</v>
      </c>
      <c r="BD519">
        <v>8</v>
      </c>
      <c r="BE519">
        <v>13</v>
      </c>
      <c r="BF519" s="6">
        <f t="shared" si="24"/>
        <v>46247</v>
      </c>
      <c r="BG519">
        <f t="shared" si="25"/>
        <v>-0.54166666666424135</v>
      </c>
      <c r="BH519" t="str">
        <f t="shared" si="26"/>
        <v>COMPLY</v>
      </c>
      <c r="BI519" t="e">
        <f>VLOOKUP(H519,Sheet2!$A$1:$B$270,2,FALSE)</f>
        <v>#N/A</v>
      </c>
    </row>
    <row r="520" spans="1:61">
      <c r="A520">
        <v>519</v>
      </c>
      <c r="B520">
        <v>1002511617</v>
      </c>
      <c r="C520">
        <v>3</v>
      </c>
      <c r="D520" t="s">
        <v>55</v>
      </c>
      <c r="E520">
        <v>5</v>
      </c>
      <c r="F520" t="s">
        <v>228</v>
      </c>
      <c r="G520" t="s">
        <v>121</v>
      </c>
      <c r="H520" t="s">
        <v>454</v>
      </c>
      <c r="I520" t="s">
        <v>213</v>
      </c>
      <c r="J520" t="s">
        <v>214</v>
      </c>
      <c r="K520" t="s">
        <v>149</v>
      </c>
      <c r="M520" t="s">
        <v>586</v>
      </c>
      <c r="N520" t="s">
        <v>216</v>
      </c>
      <c r="O520" s="57">
        <v>46240.401273148149</v>
      </c>
      <c r="P520" s="57">
        <v>46248.443344907406</v>
      </c>
      <c r="Q520">
        <v>69359616</v>
      </c>
      <c r="S520">
        <v>152436204182</v>
      </c>
      <c r="T520" t="s">
        <v>3511</v>
      </c>
      <c r="U520" t="s">
        <v>3512</v>
      </c>
      <c r="V520" t="s">
        <v>3513</v>
      </c>
      <c r="Z520">
        <v>112.72248449999999</v>
      </c>
      <c r="AA520">
        <v>-7.1712109000000002</v>
      </c>
      <c r="AB520" t="s">
        <v>3514</v>
      </c>
      <c r="AC520" t="s">
        <v>230</v>
      </c>
      <c r="AL520" t="s">
        <v>218</v>
      </c>
      <c r="AM520" t="s">
        <v>3515</v>
      </c>
      <c r="AN520" t="s">
        <v>6</v>
      </c>
      <c r="AO520" s="57">
        <v>46181.402685185189</v>
      </c>
      <c r="AP520" s="57">
        <v>46242.333333333336</v>
      </c>
      <c r="AQ520" t="s">
        <v>248</v>
      </c>
      <c r="AR520" t="s">
        <v>14</v>
      </c>
      <c r="AS520" t="s">
        <v>454</v>
      </c>
      <c r="AT520" t="s">
        <v>231</v>
      </c>
      <c r="AV520" t="s">
        <v>587</v>
      </c>
      <c r="AW520" t="s">
        <v>560</v>
      </c>
      <c r="AX520" t="s">
        <v>223</v>
      </c>
      <c r="BA520" s="57">
        <v>46242.333333333336</v>
      </c>
      <c r="BB520" t="s">
        <v>3515</v>
      </c>
      <c r="BF520" s="6" t="e">
        <f t="shared" si="24"/>
        <v>#NUM!</v>
      </c>
      <c r="BG520" t="e">
        <f t="shared" si="25"/>
        <v>#NUM!</v>
      </c>
      <c r="BH520" t="e">
        <f t="shared" si="26"/>
        <v>#NUM!</v>
      </c>
      <c r="BI520" t="str">
        <f>VLOOKUP(H520,Sheet2!$A$1:$B$270,2,FALSE)</f>
        <v>MADURA</v>
      </c>
    </row>
    <row r="521" spans="1:61">
      <c r="A521">
        <v>520</v>
      </c>
      <c r="B521">
        <v>1002524126</v>
      </c>
      <c r="C521">
        <v>3</v>
      </c>
      <c r="D521" t="s">
        <v>59</v>
      </c>
      <c r="E521">
        <v>4</v>
      </c>
      <c r="F521" t="s">
        <v>243</v>
      </c>
      <c r="G521" t="s">
        <v>557</v>
      </c>
      <c r="H521" t="s">
        <v>7787</v>
      </c>
      <c r="I521" t="s">
        <v>213</v>
      </c>
      <c r="J521" t="s">
        <v>214</v>
      </c>
      <c r="K521" t="s">
        <v>149</v>
      </c>
      <c r="M521" t="s">
        <v>76</v>
      </c>
      <c r="N521" t="s">
        <v>216</v>
      </c>
      <c r="O521" s="57">
        <v>46247.529479166667</v>
      </c>
      <c r="P521" s="57">
        <v>46247.570810185185</v>
      </c>
      <c r="Q521">
        <v>69363022</v>
      </c>
      <c r="S521">
        <v>141177105422</v>
      </c>
      <c r="T521" t="s">
        <v>7788</v>
      </c>
      <c r="U521" t="s">
        <v>9178</v>
      </c>
      <c r="V521" t="s">
        <v>9179</v>
      </c>
      <c r="Z521">
        <v>109.507008</v>
      </c>
      <c r="AA521">
        <v>-7.7343799999999998</v>
      </c>
      <c r="AB521" t="s">
        <v>7791</v>
      </c>
      <c r="AC521" t="s">
        <v>290</v>
      </c>
      <c r="AL521" t="s">
        <v>218</v>
      </c>
      <c r="AM521" t="s">
        <v>9180</v>
      </c>
      <c r="AN521" t="s">
        <v>6</v>
      </c>
      <c r="AO521" t="s">
        <v>9181</v>
      </c>
      <c r="AR521" t="s">
        <v>219</v>
      </c>
      <c r="AS521" t="s">
        <v>7787</v>
      </c>
      <c r="AT521" t="s">
        <v>231</v>
      </c>
      <c r="AU521">
        <v>20260813</v>
      </c>
      <c r="AV521" t="s">
        <v>222</v>
      </c>
      <c r="AW521" t="s">
        <v>596</v>
      </c>
      <c r="AX521" t="s">
        <v>223</v>
      </c>
      <c r="BA521" s="57">
        <v>46247.291666666664</v>
      </c>
      <c r="BB521" t="s">
        <v>9180</v>
      </c>
      <c r="BC521">
        <v>2026</v>
      </c>
      <c r="BD521">
        <v>8</v>
      </c>
      <c r="BE521">
        <v>13</v>
      </c>
      <c r="BF521" s="6">
        <f t="shared" si="24"/>
        <v>46247</v>
      </c>
      <c r="BG521">
        <f t="shared" si="25"/>
        <v>-0.29166666666424135</v>
      </c>
      <c r="BH521" t="str">
        <f t="shared" si="26"/>
        <v>COMPLY</v>
      </c>
      <c r="BI521" t="e">
        <f>VLOOKUP(H521,Sheet2!$A$1:$B$270,2,FALSE)</f>
        <v>#N/A</v>
      </c>
    </row>
    <row r="522" spans="1:61">
      <c r="A522">
        <v>521</v>
      </c>
      <c r="B522">
        <v>1002516195</v>
      </c>
      <c r="C522">
        <v>3</v>
      </c>
      <c r="D522" t="s">
        <v>55</v>
      </c>
      <c r="E522">
        <v>5</v>
      </c>
      <c r="F522" t="s">
        <v>313</v>
      </c>
      <c r="G522" t="s">
        <v>126</v>
      </c>
      <c r="H522" t="s">
        <v>382</v>
      </c>
      <c r="I522" t="s">
        <v>213</v>
      </c>
      <c r="J522" t="s">
        <v>214</v>
      </c>
      <c r="K522" t="s">
        <v>149</v>
      </c>
      <c r="L522" t="s">
        <v>215</v>
      </c>
      <c r="M522" t="s">
        <v>76</v>
      </c>
      <c r="N522" t="s">
        <v>216</v>
      </c>
      <c r="O522" s="57">
        <v>46242.736770833333</v>
      </c>
      <c r="P522" s="57">
        <v>46244.772187499999</v>
      </c>
      <c r="Q522">
        <v>69361635</v>
      </c>
      <c r="S522">
        <v>152303244193</v>
      </c>
      <c r="T522" t="s">
        <v>5703</v>
      </c>
      <c r="U522" t="s">
        <v>5704</v>
      </c>
      <c r="V522" t="s">
        <v>5705</v>
      </c>
      <c r="Z522">
        <v>112.782242149114</v>
      </c>
      <c r="AA522">
        <v>-7.2968707345482402</v>
      </c>
      <c r="AB522" t="s">
        <v>5706</v>
      </c>
      <c r="AC522" t="s">
        <v>217</v>
      </c>
      <c r="AL522" t="s">
        <v>218</v>
      </c>
      <c r="AM522" t="s">
        <v>5707</v>
      </c>
      <c r="AN522" t="s">
        <v>6</v>
      </c>
      <c r="AO522" s="57">
        <v>46242.746481481481</v>
      </c>
      <c r="AP522" s="57">
        <v>46246.541666666664</v>
      </c>
      <c r="AR522" t="s">
        <v>219</v>
      </c>
      <c r="AS522" t="s">
        <v>382</v>
      </c>
      <c r="AT522" t="s">
        <v>231</v>
      </c>
      <c r="AU522">
        <v>20260810</v>
      </c>
      <c r="AV522" t="s">
        <v>222</v>
      </c>
      <c r="AW522" t="s">
        <v>1014</v>
      </c>
      <c r="AX522" t="s">
        <v>223</v>
      </c>
      <c r="BA522" s="57">
        <v>46246.541666666664</v>
      </c>
      <c r="BB522" t="s">
        <v>5707</v>
      </c>
      <c r="BC522">
        <v>2026</v>
      </c>
      <c r="BD522">
        <v>8</v>
      </c>
      <c r="BE522">
        <v>10</v>
      </c>
      <c r="BF522" s="6">
        <f t="shared" si="24"/>
        <v>46244</v>
      </c>
      <c r="BG522">
        <f t="shared" si="25"/>
        <v>-2.5416666666642413</v>
      </c>
      <c r="BH522" t="str">
        <f t="shared" si="26"/>
        <v>COMPLY</v>
      </c>
      <c r="BI522" t="str">
        <f>VLOOKUP(H522,Sheet2!$A$1:$B$270,2,FALSE)</f>
        <v>SURABAYA SELATAN</v>
      </c>
    </row>
    <row r="523" spans="1:61">
      <c r="A523">
        <v>522</v>
      </c>
      <c r="B523">
        <v>1002528870</v>
      </c>
      <c r="C523">
        <v>3</v>
      </c>
      <c r="D523" t="s">
        <v>51</v>
      </c>
      <c r="E523">
        <v>4</v>
      </c>
      <c r="F523" t="s">
        <v>273</v>
      </c>
      <c r="G523" t="s">
        <v>898</v>
      </c>
      <c r="H523" t="s">
        <v>8372</v>
      </c>
      <c r="I523" t="s">
        <v>213</v>
      </c>
      <c r="J523" t="s">
        <v>214</v>
      </c>
      <c r="K523" t="s">
        <v>149</v>
      </c>
      <c r="L523" t="s">
        <v>215</v>
      </c>
      <c r="M523" t="s">
        <v>575</v>
      </c>
      <c r="N523" t="s">
        <v>216</v>
      </c>
      <c r="O523" s="57">
        <v>46249.770092592589</v>
      </c>
      <c r="P523" s="57">
        <v>46252.550567129627</v>
      </c>
      <c r="Q523">
        <v>69367197</v>
      </c>
      <c r="S523">
        <v>146508109167</v>
      </c>
      <c r="T523" t="s">
        <v>11039</v>
      </c>
      <c r="U523" t="s">
        <v>11040</v>
      </c>
      <c r="V523" t="s">
        <v>11041</v>
      </c>
      <c r="Z523">
        <v>110.9033025</v>
      </c>
      <c r="AA523">
        <v>-6.4977890999999897</v>
      </c>
      <c r="AB523" t="s">
        <v>11042</v>
      </c>
      <c r="AC523" t="s">
        <v>217</v>
      </c>
      <c r="AL523" t="s">
        <v>218</v>
      </c>
      <c r="AM523" t="s">
        <v>11043</v>
      </c>
      <c r="AN523" t="s">
        <v>6</v>
      </c>
      <c r="AO523" t="s">
        <v>10207</v>
      </c>
      <c r="AP523" s="57">
        <v>46250.625</v>
      </c>
      <c r="AQ523" t="s">
        <v>248</v>
      </c>
      <c r="AR523" t="s">
        <v>14</v>
      </c>
      <c r="AS523" t="s">
        <v>8372</v>
      </c>
      <c r="AT523" t="s">
        <v>231</v>
      </c>
      <c r="AV523" t="s">
        <v>13064</v>
      </c>
      <c r="AW523" t="s">
        <v>1015</v>
      </c>
      <c r="AX523" t="s">
        <v>223</v>
      </c>
      <c r="BA523" s="57">
        <v>46250.625</v>
      </c>
      <c r="BB523" t="s">
        <v>11043</v>
      </c>
      <c r="BF523" s="6" t="e">
        <f t="shared" si="24"/>
        <v>#NUM!</v>
      </c>
      <c r="BG523" t="e">
        <f t="shared" si="25"/>
        <v>#NUM!</v>
      </c>
      <c r="BH523" t="e">
        <f t="shared" si="26"/>
        <v>#NUM!</v>
      </c>
      <c r="BI523" t="e">
        <f>VLOOKUP(H523,Sheet2!$A$1:$B$270,2,FALSE)</f>
        <v>#N/A</v>
      </c>
    </row>
    <row r="524" spans="1:61">
      <c r="A524">
        <v>523</v>
      </c>
      <c r="B524">
        <v>1002505263</v>
      </c>
      <c r="C524">
        <v>3</v>
      </c>
      <c r="D524" t="s">
        <v>55</v>
      </c>
      <c r="E524">
        <v>5</v>
      </c>
      <c r="F524" t="s">
        <v>228</v>
      </c>
      <c r="G524" t="s">
        <v>121</v>
      </c>
      <c r="H524" t="s">
        <v>342</v>
      </c>
      <c r="I524" t="s">
        <v>213</v>
      </c>
      <c r="J524" t="s">
        <v>214</v>
      </c>
      <c r="K524" t="s">
        <v>149</v>
      </c>
      <c r="M524" t="s">
        <v>76</v>
      </c>
      <c r="N524" t="s">
        <v>216</v>
      </c>
      <c r="O524" s="57">
        <v>46236.567025462966</v>
      </c>
      <c r="P524" s="57">
        <v>46236.821412037039</v>
      </c>
      <c r="Q524">
        <v>69251063</v>
      </c>
      <c r="S524">
        <v>152434913428</v>
      </c>
      <c r="T524" t="s">
        <v>2691</v>
      </c>
      <c r="U524" t="s">
        <v>1380</v>
      </c>
      <c r="V524" t="s">
        <v>3516</v>
      </c>
      <c r="Z524">
        <v>113.207784820028</v>
      </c>
      <c r="AA524">
        <v>-7.0519537318538701</v>
      </c>
      <c r="AB524" t="s">
        <v>2693</v>
      </c>
      <c r="AC524" t="s">
        <v>230</v>
      </c>
      <c r="AL524" t="s">
        <v>218</v>
      </c>
      <c r="AM524" t="s">
        <v>2694</v>
      </c>
      <c r="AN524" t="s">
        <v>6</v>
      </c>
      <c r="AO524" s="57">
        <v>46061.569247685184</v>
      </c>
      <c r="AR524" t="s">
        <v>219</v>
      </c>
      <c r="AS524" t="s">
        <v>342</v>
      </c>
      <c r="AT524" t="s">
        <v>221</v>
      </c>
      <c r="AU524">
        <v>20260802</v>
      </c>
      <c r="AV524" t="s">
        <v>222</v>
      </c>
      <c r="AW524" t="s">
        <v>959</v>
      </c>
      <c r="AX524" t="s">
        <v>223</v>
      </c>
      <c r="BA524" s="57">
        <v>46236.291666666664</v>
      </c>
      <c r="BB524" t="s">
        <v>2694</v>
      </c>
      <c r="BC524">
        <v>2026</v>
      </c>
      <c r="BD524">
        <v>8</v>
      </c>
      <c r="BE524">
        <v>2</v>
      </c>
      <c r="BF524" s="6">
        <f t="shared" si="24"/>
        <v>46236</v>
      </c>
      <c r="BG524">
        <f t="shared" si="25"/>
        <v>-0.29166666666424135</v>
      </c>
      <c r="BH524" t="str">
        <f t="shared" si="26"/>
        <v>COMPLY</v>
      </c>
      <c r="BI524" t="str">
        <f>VLOOKUP(H524,Sheet2!$A$1:$B$270,2,FALSE)</f>
        <v>MADURA</v>
      </c>
    </row>
    <row r="525" spans="1:61">
      <c r="A525">
        <v>524</v>
      </c>
      <c r="B525">
        <v>1002528476</v>
      </c>
      <c r="C525">
        <v>3</v>
      </c>
      <c r="D525" t="s">
        <v>38</v>
      </c>
      <c r="E525">
        <v>5</v>
      </c>
      <c r="F525" t="s">
        <v>90</v>
      </c>
      <c r="G525" t="s">
        <v>93</v>
      </c>
      <c r="H525" t="s">
        <v>317</v>
      </c>
      <c r="I525" t="s">
        <v>213</v>
      </c>
      <c r="J525" t="s">
        <v>214</v>
      </c>
      <c r="K525" t="s">
        <v>149</v>
      </c>
      <c r="L525" t="s">
        <v>215</v>
      </c>
      <c r="M525" t="s">
        <v>76</v>
      </c>
      <c r="N525" t="s">
        <v>216</v>
      </c>
      <c r="O525" s="57">
        <v>46249.61037037037</v>
      </c>
      <c r="P525" s="57">
        <v>46250.563148148147</v>
      </c>
      <c r="Q525">
        <v>69367008</v>
      </c>
      <c r="S525">
        <v>152641205056</v>
      </c>
      <c r="T525" t="s">
        <v>11049</v>
      </c>
      <c r="U525" t="s">
        <v>11050</v>
      </c>
      <c r="V525" t="s">
        <v>11051</v>
      </c>
      <c r="Z525">
        <v>112.016525119543</v>
      </c>
      <c r="AA525">
        <v>-7.6383691143177499</v>
      </c>
      <c r="AB525" t="s">
        <v>11052</v>
      </c>
      <c r="AC525" t="s">
        <v>217</v>
      </c>
      <c r="AL525" t="s">
        <v>218</v>
      </c>
      <c r="AM525" t="s">
        <v>11053</v>
      </c>
      <c r="AN525" t="s">
        <v>6</v>
      </c>
      <c r="AO525" t="s">
        <v>10002</v>
      </c>
      <c r="AP525" s="57">
        <v>46252.333333333336</v>
      </c>
      <c r="AR525" t="s">
        <v>219</v>
      </c>
      <c r="AS525" t="s">
        <v>317</v>
      </c>
      <c r="AT525" t="s">
        <v>231</v>
      </c>
      <c r="AU525">
        <v>20260816</v>
      </c>
      <c r="AV525" t="s">
        <v>222</v>
      </c>
      <c r="AW525" t="s">
        <v>1010</v>
      </c>
      <c r="AX525" t="s">
        <v>223</v>
      </c>
      <c r="BA525" s="57">
        <v>46252.333333333336</v>
      </c>
      <c r="BB525" t="s">
        <v>11053</v>
      </c>
      <c r="BC525">
        <v>2026</v>
      </c>
      <c r="BD525">
        <v>8</v>
      </c>
      <c r="BE525">
        <v>16</v>
      </c>
      <c r="BF525" s="6">
        <f t="shared" si="24"/>
        <v>46250</v>
      </c>
      <c r="BG525">
        <f t="shared" si="25"/>
        <v>-2.3333333333357587</v>
      </c>
      <c r="BH525" t="str">
        <f t="shared" si="26"/>
        <v>COMPLY</v>
      </c>
      <c r="BI525" t="str">
        <f>VLOOKUP(H525,Sheet2!$A$1:$B$270,2,FALSE)</f>
        <v>NGANJUK</v>
      </c>
    </row>
    <row r="526" spans="1:61">
      <c r="A526">
        <v>525</v>
      </c>
      <c r="B526">
        <v>1002507616</v>
      </c>
      <c r="C526">
        <v>3</v>
      </c>
      <c r="D526" t="s">
        <v>51</v>
      </c>
      <c r="E526">
        <v>4</v>
      </c>
      <c r="F526" t="s">
        <v>273</v>
      </c>
      <c r="G526" t="s">
        <v>569</v>
      </c>
      <c r="H526" t="s">
        <v>632</v>
      </c>
      <c r="I526" t="s">
        <v>213</v>
      </c>
      <c r="J526" t="s">
        <v>214</v>
      </c>
      <c r="K526" t="s">
        <v>149</v>
      </c>
      <c r="L526" t="s">
        <v>215</v>
      </c>
      <c r="M526" t="s">
        <v>575</v>
      </c>
      <c r="N526" t="s">
        <v>216</v>
      </c>
      <c r="O526" s="57">
        <v>46238.460381944446</v>
      </c>
      <c r="P526" s="57">
        <v>46240.549895833334</v>
      </c>
      <c r="Q526">
        <v>69358101</v>
      </c>
      <c r="S526">
        <v>142516104443</v>
      </c>
      <c r="T526" t="s">
        <v>2223</v>
      </c>
      <c r="U526" t="s">
        <v>3517</v>
      </c>
      <c r="V526" t="s">
        <v>3518</v>
      </c>
      <c r="Z526">
        <v>110.625086</v>
      </c>
      <c r="AA526">
        <v>-7.0518599999999996</v>
      </c>
      <c r="AB526" t="s">
        <v>2226</v>
      </c>
      <c r="AC526" t="s">
        <v>237</v>
      </c>
      <c r="AL526" t="s">
        <v>218</v>
      </c>
      <c r="AM526" t="s">
        <v>3519</v>
      </c>
      <c r="AN526" t="s">
        <v>6</v>
      </c>
      <c r="AO526" s="57">
        <v>46120.465902777774</v>
      </c>
      <c r="AP526" s="57">
        <v>46239.541666666664</v>
      </c>
      <c r="AR526" t="s">
        <v>14</v>
      </c>
      <c r="AS526" t="s">
        <v>632</v>
      </c>
      <c r="AT526" t="s">
        <v>231</v>
      </c>
      <c r="AV526" t="s">
        <v>3520</v>
      </c>
      <c r="AW526" t="s">
        <v>1020</v>
      </c>
      <c r="AX526" t="s">
        <v>223</v>
      </c>
      <c r="BA526" s="57">
        <v>46239.541666666664</v>
      </c>
      <c r="BB526" t="s">
        <v>3519</v>
      </c>
      <c r="BF526" s="6" t="e">
        <f t="shared" si="24"/>
        <v>#NUM!</v>
      </c>
      <c r="BG526" t="e">
        <f t="shared" si="25"/>
        <v>#NUM!</v>
      </c>
      <c r="BH526" t="e">
        <f t="shared" si="26"/>
        <v>#NUM!</v>
      </c>
      <c r="BI526" t="e">
        <f>VLOOKUP(H526,Sheet2!$A$1:$B$270,2,FALSE)</f>
        <v>#N/A</v>
      </c>
    </row>
    <row r="527" spans="1:61">
      <c r="A527">
        <v>526</v>
      </c>
      <c r="B527">
        <v>1002524132</v>
      </c>
      <c r="C527">
        <v>3</v>
      </c>
      <c r="D527" t="s">
        <v>38</v>
      </c>
      <c r="E527">
        <v>5</v>
      </c>
      <c r="F527" t="s">
        <v>92</v>
      </c>
      <c r="G527" t="s">
        <v>89</v>
      </c>
      <c r="H527" t="s">
        <v>270</v>
      </c>
      <c r="I527" t="s">
        <v>213</v>
      </c>
      <c r="J527" t="s">
        <v>214</v>
      </c>
      <c r="K527" t="s">
        <v>149</v>
      </c>
      <c r="L527" t="s">
        <v>215</v>
      </c>
      <c r="M527" t="s">
        <v>76</v>
      </c>
      <c r="N527" t="s">
        <v>216</v>
      </c>
      <c r="O527" s="57">
        <v>46247.531215277777</v>
      </c>
      <c r="P527" s="57">
        <v>46248.686226851853</v>
      </c>
      <c r="Q527">
        <v>69365092</v>
      </c>
      <c r="S527">
        <v>152643202392</v>
      </c>
      <c r="T527" t="s">
        <v>9182</v>
      </c>
      <c r="U527" t="s">
        <v>9183</v>
      </c>
      <c r="V527" t="s">
        <v>9184</v>
      </c>
      <c r="Z527">
        <v>111.73818799999999</v>
      </c>
      <c r="AA527">
        <v>-7.1314869999999999</v>
      </c>
      <c r="AB527" t="s">
        <v>9185</v>
      </c>
      <c r="AC527" t="s">
        <v>237</v>
      </c>
      <c r="AL527" t="s">
        <v>218</v>
      </c>
      <c r="AM527" t="s">
        <v>9186</v>
      </c>
      <c r="AN527" t="s">
        <v>6</v>
      </c>
      <c r="AO527" t="s">
        <v>9181</v>
      </c>
      <c r="AP527" s="57">
        <v>46248.541666666664</v>
      </c>
      <c r="AR527" t="s">
        <v>219</v>
      </c>
      <c r="AS527" t="s">
        <v>270</v>
      </c>
      <c r="AT527" t="s">
        <v>231</v>
      </c>
      <c r="AU527">
        <v>20260814</v>
      </c>
      <c r="AV527" t="s">
        <v>222</v>
      </c>
      <c r="AW527" t="s">
        <v>1010</v>
      </c>
      <c r="AX527" t="s">
        <v>223</v>
      </c>
      <c r="BA527" s="57">
        <v>46248.541666666664</v>
      </c>
      <c r="BB527" t="s">
        <v>9186</v>
      </c>
      <c r="BC527">
        <v>2026</v>
      </c>
      <c r="BD527">
        <v>8</v>
      </c>
      <c r="BE527">
        <v>14</v>
      </c>
      <c r="BF527" s="6">
        <f t="shared" si="24"/>
        <v>46248</v>
      </c>
      <c r="BG527">
        <f t="shared" si="25"/>
        <v>-0.54166666666424135</v>
      </c>
      <c r="BH527" t="str">
        <f t="shared" si="26"/>
        <v>COMPLY</v>
      </c>
      <c r="BI527" t="str">
        <f>VLOOKUP(H527,Sheet2!$A$1:$B$270,2,FALSE)</f>
        <v>BOJONEGORO</v>
      </c>
    </row>
    <row r="528" spans="1:61">
      <c r="A528">
        <v>527</v>
      </c>
      <c r="B528">
        <v>1002522082</v>
      </c>
      <c r="C528">
        <v>3</v>
      </c>
      <c r="D528" t="s">
        <v>45</v>
      </c>
      <c r="E528">
        <v>5</v>
      </c>
      <c r="F528" t="s">
        <v>113</v>
      </c>
      <c r="G528" t="s">
        <v>111</v>
      </c>
      <c r="H528" t="s">
        <v>257</v>
      </c>
      <c r="I528" t="s">
        <v>213</v>
      </c>
      <c r="J528" t="s">
        <v>214</v>
      </c>
      <c r="K528" t="s">
        <v>149</v>
      </c>
      <c r="L528" t="s">
        <v>215</v>
      </c>
      <c r="M528" t="s">
        <v>76</v>
      </c>
      <c r="N528" t="s">
        <v>216</v>
      </c>
      <c r="O528" s="57">
        <v>46246.549259259256</v>
      </c>
      <c r="P528" s="57">
        <v>46248.537754629629</v>
      </c>
      <c r="Q528">
        <v>69364212</v>
      </c>
      <c r="S528">
        <v>172506789017</v>
      </c>
      <c r="T528" t="s">
        <v>8242</v>
      </c>
      <c r="U528" t="s">
        <v>8243</v>
      </c>
      <c r="V528" t="s">
        <v>8244</v>
      </c>
      <c r="Z528">
        <v>121.666696071624</v>
      </c>
      <c r="AA528">
        <v>-8.8383010807756595</v>
      </c>
      <c r="AB528" t="s">
        <v>8245</v>
      </c>
      <c r="AC528" t="s">
        <v>237</v>
      </c>
      <c r="AL528" t="s">
        <v>218</v>
      </c>
      <c r="AM528" t="s">
        <v>8246</v>
      </c>
      <c r="AN528" t="s">
        <v>6</v>
      </c>
      <c r="AO528" s="57">
        <v>46364.569351851853</v>
      </c>
      <c r="AP528" s="57">
        <v>46247.625</v>
      </c>
      <c r="AR528" t="s">
        <v>219</v>
      </c>
      <c r="AS528" t="s">
        <v>257</v>
      </c>
      <c r="AT528" t="s">
        <v>231</v>
      </c>
      <c r="AU528">
        <v>20260814</v>
      </c>
      <c r="AV528" t="s">
        <v>222</v>
      </c>
      <c r="AW528" t="s">
        <v>1018</v>
      </c>
      <c r="AX528" t="s">
        <v>223</v>
      </c>
      <c r="BA528" s="57">
        <v>46247.625</v>
      </c>
      <c r="BB528" t="s">
        <v>8246</v>
      </c>
      <c r="BC528">
        <v>2026</v>
      </c>
      <c r="BD528">
        <v>8</v>
      </c>
      <c r="BE528">
        <v>14</v>
      </c>
      <c r="BF528" s="6">
        <f t="shared" si="24"/>
        <v>46248</v>
      </c>
      <c r="BG528">
        <f t="shared" si="25"/>
        <v>0.375</v>
      </c>
      <c r="BH528" t="str">
        <f t="shared" si="26"/>
        <v>COMPLY</v>
      </c>
      <c r="BI528" t="str">
        <f>VLOOKUP(H528,Sheet2!$A$1:$B$270,2,FALSE)</f>
        <v>ENDE</v>
      </c>
    </row>
    <row r="529" spans="1:61">
      <c r="A529">
        <v>528</v>
      </c>
      <c r="B529">
        <v>1002527804</v>
      </c>
      <c r="C529">
        <v>3</v>
      </c>
      <c r="D529" t="s">
        <v>55</v>
      </c>
      <c r="E529">
        <v>5</v>
      </c>
      <c r="F529" t="s">
        <v>265</v>
      </c>
      <c r="G529" t="s">
        <v>128</v>
      </c>
      <c r="H529" t="s">
        <v>360</v>
      </c>
      <c r="I529" t="s">
        <v>213</v>
      </c>
      <c r="J529" t="s">
        <v>214</v>
      </c>
      <c r="K529" t="s">
        <v>149</v>
      </c>
      <c r="L529" t="s">
        <v>215</v>
      </c>
      <c r="M529" t="s">
        <v>76</v>
      </c>
      <c r="N529" t="s">
        <v>216</v>
      </c>
      <c r="O529" s="57">
        <v>46249.401342592595</v>
      </c>
      <c r="P529" s="57">
        <v>46250.706111111111</v>
      </c>
      <c r="Q529">
        <v>69366596</v>
      </c>
      <c r="S529">
        <v>152412248878</v>
      </c>
      <c r="T529" t="s">
        <v>11058</v>
      </c>
      <c r="U529" t="s">
        <v>11059</v>
      </c>
      <c r="V529" t="s">
        <v>11060</v>
      </c>
      <c r="Z529">
        <v>112.66034620000001</v>
      </c>
      <c r="AA529">
        <v>-7.2824747999999904</v>
      </c>
      <c r="AB529" t="s">
        <v>11061</v>
      </c>
      <c r="AC529" t="s">
        <v>237</v>
      </c>
      <c r="AL529" t="s">
        <v>218</v>
      </c>
      <c r="AM529" t="s">
        <v>11062</v>
      </c>
      <c r="AN529" t="s">
        <v>6</v>
      </c>
      <c r="AO529" t="s">
        <v>9906</v>
      </c>
      <c r="AP529" s="57">
        <v>46250.5</v>
      </c>
      <c r="AR529" t="s">
        <v>219</v>
      </c>
      <c r="AS529" t="s">
        <v>360</v>
      </c>
      <c r="AT529" t="s">
        <v>231</v>
      </c>
      <c r="AU529">
        <v>20260816</v>
      </c>
      <c r="AV529" t="s">
        <v>222</v>
      </c>
      <c r="AW529" t="s">
        <v>1020</v>
      </c>
      <c r="AX529" t="s">
        <v>223</v>
      </c>
      <c r="BA529" s="57">
        <v>46250.5</v>
      </c>
      <c r="BB529" t="s">
        <v>11062</v>
      </c>
      <c r="BC529">
        <v>2026</v>
      </c>
      <c r="BD529">
        <v>8</v>
      </c>
      <c r="BE529">
        <v>16</v>
      </c>
      <c r="BF529" s="6">
        <f t="shared" si="24"/>
        <v>46250</v>
      </c>
      <c r="BG529">
        <f t="shared" si="25"/>
        <v>-0.5</v>
      </c>
      <c r="BH529" t="str">
        <f t="shared" si="26"/>
        <v>COMPLY</v>
      </c>
      <c r="BI529" t="str">
        <f>VLOOKUP(H529,Sheet2!$A$1:$B$270,2,FALSE)</f>
        <v>SURABAYA UTARA</v>
      </c>
    </row>
    <row r="530" spans="1:61">
      <c r="A530">
        <v>529</v>
      </c>
      <c r="B530">
        <v>1002531188</v>
      </c>
      <c r="C530">
        <v>3</v>
      </c>
      <c r="D530" t="s">
        <v>38</v>
      </c>
      <c r="E530">
        <v>5</v>
      </c>
      <c r="F530" t="s">
        <v>250</v>
      </c>
      <c r="G530" t="s">
        <v>91</v>
      </c>
      <c r="H530" t="s">
        <v>521</v>
      </c>
      <c r="I530" t="s">
        <v>213</v>
      </c>
      <c r="J530" t="s">
        <v>214</v>
      </c>
      <c r="K530" t="s">
        <v>149</v>
      </c>
      <c r="L530" t="s">
        <v>215</v>
      </c>
      <c r="M530" t="s">
        <v>76</v>
      </c>
      <c r="N530" t="s">
        <v>216</v>
      </c>
      <c r="O530" s="57">
        <v>46251.662453703706</v>
      </c>
      <c r="P530" s="57">
        <v>46252.617071759261</v>
      </c>
      <c r="Q530">
        <v>69368268</v>
      </c>
      <c r="S530">
        <v>152725202666</v>
      </c>
      <c r="T530" t="s">
        <v>11072</v>
      </c>
      <c r="U530" t="s">
        <v>11073</v>
      </c>
      <c r="V530" t="s">
        <v>11074</v>
      </c>
      <c r="Z530">
        <v>112.837892098097</v>
      </c>
      <c r="AA530">
        <v>-8.2279921656039594</v>
      </c>
      <c r="AB530" t="s">
        <v>11075</v>
      </c>
      <c r="AC530" t="s">
        <v>237</v>
      </c>
      <c r="AL530" t="s">
        <v>218</v>
      </c>
      <c r="AM530" t="s">
        <v>10291</v>
      </c>
      <c r="AN530" t="s">
        <v>6</v>
      </c>
      <c r="AO530" t="s">
        <v>11076</v>
      </c>
      <c r="AP530" s="57">
        <v>46252.541666666664</v>
      </c>
      <c r="AR530" t="s">
        <v>219</v>
      </c>
      <c r="AS530" t="s">
        <v>521</v>
      </c>
      <c r="AT530" t="s">
        <v>231</v>
      </c>
      <c r="AU530">
        <v>20260818</v>
      </c>
      <c r="AV530" t="s">
        <v>222</v>
      </c>
      <c r="AW530" t="s">
        <v>1010</v>
      </c>
      <c r="AX530" t="s">
        <v>223</v>
      </c>
      <c r="BA530" s="57">
        <v>46252.541666666664</v>
      </c>
      <c r="BB530" t="s">
        <v>10291</v>
      </c>
      <c r="BC530">
        <v>2026</v>
      </c>
      <c r="BD530">
        <v>8</v>
      </c>
      <c r="BE530">
        <v>18</v>
      </c>
      <c r="BF530" s="6">
        <f t="shared" si="24"/>
        <v>46252</v>
      </c>
      <c r="BG530">
        <f t="shared" si="25"/>
        <v>-0.54166666666424135</v>
      </c>
      <c r="BH530" t="str">
        <f t="shared" si="26"/>
        <v>COMPLY</v>
      </c>
      <c r="BI530" t="str">
        <f>VLOOKUP(H530,Sheet2!$A$1:$B$270,2,FALSE)</f>
        <v>MALANG</v>
      </c>
    </row>
    <row r="531" spans="1:61">
      <c r="A531">
        <v>530</v>
      </c>
      <c r="B531">
        <v>1002512086</v>
      </c>
      <c r="C531">
        <v>3</v>
      </c>
      <c r="D531" t="s">
        <v>51</v>
      </c>
      <c r="E531">
        <v>4</v>
      </c>
      <c r="F531" t="s">
        <v>273</v>
      </c>
      <c r="G531" t="s">
        <v>569</v>
      </c>
      <c r="H531" t="s">
        <v>907</v>
      </c>
      <c r="I531" t="s">
        <v>213</v>
      </c>
      <c r="J531" t="s">
        <v>214</v>
      </c>
      <c r="K531" t="s">
        <v>149</v>
      </c>
      <c r="L531" t="s">
        <v>215</v>
      </c>
      <c r="M531" t="s">
        <v>76</v>
      </c>
      <c r="N531" t="s">
        <v>216</v>
      </c>
      <c r="O531" s="57">
        <v>46240.482592592591</v>
      </c>
      <c r="P531" s="57">
        <v>46240.645416666666</v>
      </c>
      <c r="Q531">
        <v>69359865</v>
      </c>
      <c r="S531">
        <v>142509107220</v>
      </c>
      <c r="T531" t="s">
        <v>3530</v>
      </c>
      <c r="U531" t="s">
        <v>3531</v>
      </c>
      <c r="V531" t="s">
        <v>3532</v>
      </c>
      <c r="Z531">
        <v>111.209734</v>
      </c>
      <c r="AA531">
        <v>-7.1746869999999996</v>
      </c>
      <c r="AB531" t="s">
        <v>3533</v>
      </c>
      <c r="AC531" t="s">
        <v>237</v>
      </c>
      <c r="AL531" t="s">
        <v>218</v>
      </c>
      <c r="AM531" t="s">
        <v>3534</v>
      </c>
      <c r="AN531" t="s">
        <v>6</v>
      </c>
      <c r="AO531" s="57">
        <v>46181.486018518517</v>
      </c>
      <c r="AP531" s="57">
        <v>46241.333333333336</v>
      </c>
      <c r="AR531" t="s">
        <v>219</v>
      </c>
      <c r="AS531" t="s">
        <v>907</v>
      </c>
      <c r="AT531" t="s">
        <v>231</v>
      </c>
      <c r="AU531">
        <v>20260806</v>
      </c>
      <c r="AV531" t="s">
        <v>222</v>
      </c>
      <c r="AW531" t="s">
        <v>1010</v>
      </c>
      <c r="AX531" t="s">
        <v>223</v>
      </c>
      <c r="BA531" s="57">
        <v>46241.333333333336</v>
      </c>
      <c r="BB531" t="s">
        <v>3534</v>
      </c>
      <c r="BC531">
        <v>2026</v>
      </c>
      <c r="BD531">
        <v>8</v>
      </c>
      <c r="BE531">
        <v>6</v>
      </c>
      <c r="BF531" s="6">
        <f t="shared" si="24"/>
        <v>46240</v>
      </c>
      <c r="BG531">
        <f t="shared" si="25"/>
        <v>-1.3333333333357587</v>
      </c>
      <c r="BH531" t="str">
        <f t="shared" si="26"/>
        <v>COMPLY</v>
      </c>
      <c r="BI531" t="e">
        <f>VLOOKUP(H531,Sheet2!$A$1:$B$270,2,FALSE)</f>
        <v>#N/A</v>
      </c>
    </row>
    <row r="532" spans="1:61">
      <c r="A532">
        <v>531</v>
      </c>
      <c r="B532">
        <v>1002512548</v>
      </c>
      <c r="C532">
        <v>3</v>
      </c>
      <c r="D532" t="s">
        <v>42</v>
      </c>
      <c r="E532">
        <v>5</v>
      </c>
      <c r="F532" t="s">
        <v>106</v>
      </c>
      <c r="G532" t="s">
        <v>106</v>
      </c>
      <c r="H532" t="s">
        <v>345</v>
      </c>
      <c r="I532" t="s">
        <v>213</v>
      </c>
      <c r="J532" t="s">
        <v>214</v>
      </c>
      <c r="K532" t="s">
        <v>149</v>
      </c>
      <c r="M532" t="s">
        <v>76</v>
      </c>
      <c r="N532" t="s">
        <v>216</v>
      </c>
      <c r="O532" s="57">
        <v>46240.58189814815</v>
      </c>
      <c r="P532" s="57">
        <v>46241.474432870367</v>
      </c>
      <c r="Q532">
        <v>69360010</v>
      </c>
      <c r="S532">
        <v>152729256549</v>
      </c>
      <c r="T532" t="s">
        <v>3556</v>
      </c>
      <c r="U532" t="s">
        <v>3557</v>
      </c>
      <c r="V532" t="s">
        <v>3558</v>
      </c>
      <c r="Z532">
        <v>112.92003699999999</v>
      </c>
      <c r="AA532">
        <v>-7.6432884000000003</v>
      </c>
      <c r="AB532" t="s">
        <v>3559</v>
      </c>
      <c r="AC532" t="s">
        <v>230</v>
      </c>
      <c r="AL532" t="s">
        <v>218</v>
      </c>
      <c r="AM532" t="s">
        <v>3560</v>
      </c>
      <c r="AN532" t="s">
        <v>6</v>
      </c>
      <c r="AO532" s="57">
        <v>46181.590578703705</v>
      </c>
      <c r="AP532" s="57">
        <v>46241.541666666664</v>
      </c>
      <c r="AR532" t="s">
        <v>219</v>
      </c>
      <c r="AS532" t="s">
        <v>345</v>
      </c>
      <c r="AT532" t="s">
        <v>231</v>
      </c>
      <c r="AU532">
        <v>20260807</v>
      </c>
      <c r="AV532" t="s">
        <v>222</v>
      </c>
      <c r="AW532" t="s">
        <v>561</v>
      </c>
      <c r="AX532" t="s">
        <v>223</v>
      </c>
      <c r="BA532" s="57">
        <v>46241.541666666664</v>
      </c>
      <c r="BB532" t="s">
        <v>3560</v>
      </c>
      <c r="BC532">
        <v>2026</v>
      </c>
      <c r="BD532">
        <v>8</v>
      </c>
      <c r="BE532">
        <v>7</v>
      </c>
      <c r="BF532" s="6">
        <f t="shared" si="24"/>
        <v>46241</v>
      </c>
      <c r="BG532">
        <f t="shared" si="25"/>
        <v>-0.54166666666424135</v>
      </c>
      <c r="BH532" t="str">
        <f t="shared" si="26"/>
        <v>COMPLY</v>
      </c>
      <c r="BI532" t="str">
        <f>VLOOKUP(H532,Sheet2!$A$1:$B$270,2,FALSE)</f>
        <v>PASURUAN</v>
      </c>
    </row>
    <row r="533" spans="1:61">
      <c r="A533">
        <v>532</v>
      </c>
      <c r="B533">
        <v>1002531389</v>
      </c>
      <c r="C533">
        <v>3</v>
      </c>
      <c r="D533" t="s">
        <v>38</v>
      </c>
      <c r="E533">
        <v>5</v>
      </c>
      <c r="F533" t="s">
        <v>90</v>
      </c>
      <c r="G533" t="s">
        <v>93</v>
      </c>
      <c r="H533" t="s">
        <v>302</v>
      </c>
      <c r="I533" t="s">
        <v>213</v>
      </c>
      <c r="J533" t="s">
        <v>214</v>
      </c>
      <c r="K533" t="s">
        <v>149</v>
      </c>
      <c r="L533" t="s">
        <v>215</v>
      </c>
      <c r="M533" t="s">
        <v>76</v>
      </c>
      <c r="N533" t="s">
        <v>216</v>
      </c>
      <c r="O533" s="57">
        <v>46251.73746527778</v>
      </c>
      <c r="P533" s="57">
        <v>46252.588125000002</v>
      </c>
      <c r="Q533">
        <v>69368354</v>
      </c>
      <c r="S533">
        <v>152611229909</v>
      </c>
      <c r="T533" t="s">
        <v>11086</v>
      </c>
      <c r="U533" t="s">
        <v>11087</v>
      </c>
      <c r="V533" t="s">
        <v>11088</v>
      </c>
      <c r="Z533">
        <v>111.89092498272601</v>
      </c>
      <c r="AA533">
        <v>-7.6322430989298002</v>
      </c>
      <c r="AB533" t="s">
        <v>11089</v>
      </c>
      <c r="AC533" t="s">
        <v>217</v>
      </c>
      <c r="AL533" t="s">
        <v>218</v>
      </c>
      <c r="AM533" t="s">
        <v>10238</v>
      </c>
      <c r="AN533" t="s">
        <v>6</v>
      </c>
      <c r="AO533" t="s">
        <v>10549</v>
      </c>
      <c r="AP533" s="57">
        <v>46252.625</v>
      </c>
      <c r="AR533" t="s">
        <v>219</v>
      </c>
      <c r="AS533" t="s">
        <v>302</v>
      </c>
      <c r="AT533" t="s">
        <v>231</v>
      </c>
      <c r="AU533">
        <v>20260818</v>
      </c>
      <c r="AV533" t="s">
        <v>222</v>
      </c>
      <c r="AW533" t="s">
        <v>1023</v>
      </c>
      <c r="AX533" t="s">
        <v>223</v>
      </c>
      <c r="BA533" s="57">
        <v>46252.625</v>
      </c>
      <c r="BB533" t="s">
        <v>10238</v>
      </c>
      <c r="BC533">
        <v>2026</v>
      </c>
      <c r="BD533">
        <v>8</v>
      </c>
      <c r="BE533">
        <v>18</v>
      </c>
      <c r="BF533" s="6">
        <f t="shared" si="24"/>
        <v>46252</v>
      </c>
      <c r="BG533">
        <f t="shared" si="25"/>
        <v>-0.625</v>
      </c>
      <c r="BH533" t="str">
        <f t="shared" si="26"/>
        <v>COMPLY</v>
      </c>
      <c r="BI533" t="str">
        <f>VLOOKUP(H533,Sheet2!$A$1:$B$270,2,FALSE)</f>
        <v>NGANJUK</v>
      </c>
    </row>
    <row r="534" spans="1:61">
      <c r="A534">
        <v>533</v>
      </c>
      <c r="B534">
        <v>1002525596</v>
      </c>
      <c r="C534">
        <v>3</v>
      </c>
      <c r="D534" t="s">
        <v>49</v>
      </c>
      <c r="E534">
        <v>4</v>
      </c>
      <c r="F534" t="s">
        <v>246</v>
      </c>
      <c r="G534" t="s">
        <v>247</v>
      </c>
      <c r="H534" t="s">
        <v>925</v>
      </c>
      <c r="I534" t="s">
        <v>213</v>
      </c>
      <c r="J534" t="s">
        <v>214</v>
      </c>
      <c r="K534" t="s">
        <v>149</v>
      </c>
      <c r="L534" t="s">
        <v>215</v>
      </c>
      <c r="M534" t="s">
        <v>258</v>
      </c>
      <c r="N534" t="s">
        <v>216</v>
      </c>
      <c r="O534" s="57">
        <v>46248.388854166667</v>
      </c>
      <c r="P534" s="57">
        <v>46252.565324074072</v>
      </c>
      <c r="Q534">
        <v>69365688</v>
      </c>
      <c r="S534">
        <v>142406122770</v>
      </c>
      <c r="T534" t="s">
        <v>11090</v>
      </c>
      <c r="U534" t="s">
        <v>13065</v>
      </c>
      <c r="V534" t="s">
        <v>11091</v>
      </c>
      <c r="Z534">
        <v>110.4112598</v>
      </c>
      <c r="AA534">
        <v>-6.9546017000000004</v>
      </c>
      <c r="AB534" t="s">
        <v>11092</v>
      </c>
      <c r="AC534" t="s">
        <v>217</v>
      </c>
      <c r="AL534" t="s">
        <v>218</v>
      </c>
      <c r="AM534" t="s">
        <v>11093</v>
      </c>
      <c r="AN534" t="s">
        <v>6</v>
      </c>
      <c r="AO534" t="s">
        <v>9808</v>
      </c>
      <c r="AP534" s="57">
        <v>46252.541666666664</v>
      </c>
      <c r="AR534" t="s">
        <v>259</v>
      </c>
      <c r="AS534" t="s">
        <v>925</v>
      </c>
      <c r="AT534" t="s">
        <v>231</v>
      </c>
      <c r="AV534" t="s">
        <v>260</v>
      </c>
      <c r="AW534" t="s">
        <v>1018</v>
      </c>
      <c r="AX534" t="s">
        <v>223</v>
      </c>
      <c r="BA534" s="57">
        <v>46252.541666666664</v>
      </c>
      <c r="BB534" t="s">
        <v>11093</v>
      </c>
      <c r="BF534" s="6" t="e">
        <f t="shared" si="24"/>
        <v>#NUM!</v>
      </c>
      <c r="BG534" t="e">
        <f t="shared" si="25"/>
        <v>#NUM!</v>
      </c>
      <c r="BH534" t="e">
        <f t="shared" si="26"/>
        <v>#NUM!</v>
      </c>
      <c r="BI534" t="e">
        <f>VLOOKUP(H534,Sheet2!$A$1:$B$270,2,FALSE)</f>
        <v>#N/A</v>
      </c>
    </row>
    <row r="535" spans="1:61">
      <c r="A535">
        <v>534</v>
      </c>
      <c r="B535">
        <v>1002505916</v>
      </c>
      <c r="C535">
        <v>3</v>
      </c>
      <c r="D535" t="s">
        <v>38</v>
      </c>
      <c r="E535">
        <v>5</v>
      </c>
      <c r="F535" t="s">
        <v>90</v>
      </c>
      <c r="G535" t="s">
        <v>93</v>
      </c>
      <c r="H535" t="s">
        <v>472</v>
      </c>
      <c r="I535" t="s">
        <v>213</v>
      </c>
      <c r="J535" t="s">
        <v>214</v>
      </c>
      <c r="K535" t="s">
        <v>149</v>
      </c>
      <c r="M535" t="s">
        <v>76</v>
      </c>
      <c r="N535" t="s">
        <v>216</v>
      </c>
      <c r="O535" s="57">
        <v>46237.489062499997</v>
      </c>
      <c r="P535" s="57">
        <v>46237.859259259261</v>
      </c>
      <c r="Q535">
        <v>69357419</v>
      </c>
      <c r="S535">
        <v>152627203626</v>
      </c>
      <c r="T535" t="s">
        <v>1478</v>
      </c>
      <c r="U535" t="s">
        <v>3583</v>
      </c>
      <c r="V535" t="s">
        <v>3584</v>
      </c>
      <c r="Z535">
        <v>112.0196308</v>
      </c>
      <c r="AA535">
        <v>-7.6876004</v>
      </c>
      <c r="AB535" t="s">
        <v>3585</v>
      </c>
      <c r="AC535" t="s">
        <v>230</v>
      </c>
      <c r="AL535" t="s">
        <v>218</v>
      </c>
      <c r="AM535" t="s">
        <v>3586</v>
      </c>
      <c r="AN535" t="s">
        <v>6</v>
      </c>
      <c r="AO535" s="57">
        <v>46089.496550925927</v>
      </c>
      <c r="AP535" s="57">
        <v>46238.541666666664</v>
      </c>
      <c r="AR535" t="s">
        <v>219</v>
      </c>
      <c r="AS535" t="s">
        <v>472</v>
      </c>
      <c r="AT535" t="s">
        <v>231</v>
      </c>
      <c r="AU535">
        <v>20260803</v>
      </c>
      <c r="AV535" t="s">
        <v>222</v>
      </c>
      <c r="AW535" t="s">
        <v>562</v>
      </c>
      <c r="AX535" t="s">
        <v>223</v>
      </c>
      <c r="BA535" s="57">
        <v>46238.541666666664</v>
      </c>
      <c r="BB535" t="s">
        <v>3586</v>
      </c>
      <c r="BC535">
        <v>2026</v>
      </c>
      <c r="BD535">
        <v>8</v>
      </c>
      <c r="BE535">
        <v>3</v>
      </c>
      <c r="BF535" s="6">
        <f t="shared" si="24"/>
        <v>46237</v>
      </c>
      <c r="BG535">
        <f t="shared" si="25"/>
        <v>-1.5416666666642413</v>
      </c>
      <c r="BH535" t="str">
        <f t="shared" si="26"/>
        <v>COMPLY</v>
      </c>
      <c r="BI535" t="str">
        <f>VLOOKUP(H535,Sheet2!$A$1:$B$270,2,FALSE)</f>
        <v>NGANJUK</v>
      </c>
    </row>
    <row r="536" spans="1:61">
      <c r="A536">
        <v>535</v>
      </c>
      <c r="B536">
        <v>1002504491</v>
      </c>
      <c r="C536">
        <v>3</v>
      </c>
      <c r="D536" t="s">
        <v>45</v>
      </c>
      <c r="E536">
        <v>5</v>
      </c>
      <c r="F536" t="s">
        <v>211</v>
      </c>
      <c r="G536" t="s">
        <v>116</v>
      </c>
      <c r="H536" t="s">
        <v>366</v>
      </c>
      <c r="I536" t="s">
        <v>213</v>
      </c>
      <c r="J536" t="s">
        <v>214</v>
      </c>
      <c r="K536" t="s">
        <v>149</v>
      </c>
      <c r="M536" t="s">
        <v>586</v>
      </c>
      <c r="N536" t="s">
        <v>608</v>
      </c>
      <c r="O536" s="57">
        <v>46235.506215277775</v>
      </c>
      <c r="P536" s="57">
        <v>46240.604097222225</v>
      </c>
      <c r="Q536">
        <v>69356689</v>
      </c>
      <c r="S536">
        <v>172619203310</v>
      </c>
      <c r="T536" t="s">
        <v>2957</v>
      </c>
      <c r="U536" t="s">
        <v>2958</v>
      </c>
      <c r="V536" t="s">
        <v>3606</v>
      </c>
      <c r="Z536">
        <v>116.66752580000001</v>
      </c>
      <c r="AA536">
        <v>-8.5008976999999994</v>
      </c>
      <c r="AB536" t="s">
        <v>2960</v>
      </c>
      <c r="AC536" t="s">
        <v>230</v>
      </c>
      <c r="AL536" t="s">
        <v>218</v>
      </c>
      <c r="AM536" t="s">
        <v>3607</v>
      </c>
      <c r="AN536" t="s">
        <v>6</v>
      </c>
      <c r="AO536" s="57">
        <v>46030.506851851853</v>
      </c>
      <c r="AP536" s="57">
        <v>46241.333333333336</v>
      </c>
      <c r="AQ536" t="s">
        <v>248</v>
      </c>
      <c r="AR536" t="s">
        <v>14</v>
      </c>
      <c r="AS536" t="s">
        <v>366</v>
      </c>
      <c r="AT536" t="s">
        <v>231</v>
      </c>
      <c r="AV536" t="s">
        <v>587</v>
      </c>
      <c r="AW536" t="s">
        <v>561</v>
      </c>
      <c r="AX536" t="s">
        <v>223</v>
      </c>
      <c r="BA536" s="57">
        <v>46241.333333333336</v>
      </c>
      <c r="BB536" t="s">
        <v>3607</v>
      </c>
      <c r="BF536" s="6" t="e">
        <f t="shared" si="24"/>
        <v>#NUM!</v>
      </c>
      <c r="BG536" t="e">
        <f t="shared" si="25"/>
        <v>#NUM!</v>
      </c>
      <c r="BH536" t="e">
        <f t="shared" si="26"/>
        <v>#NUM!</v>
      </c>
      <c r="BI536" t="str">
        <f>VLOOKUP(H536,Sheet2!$A$1:$B$270,2,FALSE)</f>
        <v>SELONG</v>
      </c>
    </row>
    <row r="537" spans="1:61">
      <c r="A537">
        <v>536</v>
      </c>
      <c r="B537">
        <v>1002532199</v>
      </c>
      <c r="C537">
        <v>3</v>
      </c>
      <c r="D537" t="s">
        <v>34</v>
      </c>
      <c r="E537">
        <v>5</v>
      </c>
      <c r="F537" t="s">
        <v>573</v>
      </c>
      <c r="G537" t="s">
        <v>79</v>
      </c>
      <c r="H537" t="s">
        <v>471</v>
      </c>
      <c r="I537" t="s">
        <v>213</v>
      </c>
      <c r="J537" t="s">
        <v>214</v>
      </c>
      <c r="K537" t="s">
        <v>149</v>
      </c>
      <c r="M537" t="s">
        <v>602</v>
      </c>
      <c r="N537" t="s">
        <v>216</v>
      </c>
      <c r="O537" s="57">
        <v>46252.395219907405</v>
      </c>
      <c r="P537" s="57">
        <v>46252.833229166667</v>
      </c>
      <c r="Q537">
        <v>69368584</v>
      </c>
      <c r="S537">
        <v>172407214477</v>
      </c>
      <c r="T537" t="s">
        <v>13066</v>
      </c>
      <c r="U537" t="s">
        <v>13067</v>
      </c>
      <c r="Z537">
        <v>115.3388604</v>
      </c>
      <c r="AA537">
        <v>-8.5632359000000005</v>
      </c>
      <c r="AB537" t="s">
        <v>13068</v>
      </c>
      <c r="AC537" t="s">
        <v>230</v>
      </c>
      <c r="AO537" t="s">
        <v>13069</v>
      </c>
      <c r="AR537" t="s">
        <v>5</v>
      </c>
      <c r="AS537" t="s">
        <v>471</v>
      </c>
      <c r="AT537" t="s">
        <v>231</v>
      </c>
      <c r="AV537" t="s">
        <v>13070</v>
      </c>
      <c r="AW537" t="s">
        <v>915</v>
      </c>
      <c r="AX537" t="s">
        <v>223</v>
      </c>
      <c r="BF537" s="6" t="e">
        <f t="shared" si="24"/>
        <v>#NUM!</v>
      </c>
      <c r="BG537" t="e">
        <f t="shared" si="25"/>
        <v>#NUM!</v>
      </c>
      <c r="BH537" t="e">
        <f t="shared" si="26"/>
        <v>#NUM!</v>
      </c>
      <c r="BI537" t="str">
        <f>VLOOKUP(H537,Sheet2!$A$1:$B$270,2,FALSE)</f>
        <v>GIANYAR</v>
      </c>
    </row>
    <row r="538" spans="1:61">
      <c r="A538">
        <v>537</v>
      </c>
      <c r="B538">
        <v>1002508532</v>
      </c>
      <c r="C538">
        <v>3</v>
      </c>
      <c r="D538" t="s">
        <v>42</v>
      </c>
      <c r="E538">
        <v>5</v>
      </c>
      <c r="F538" t="s">
        <v>102</v>
      </c>
      <c r="G538" t="s">
        <v>102</v>
      </c>
      <c r="H538" t="s">
        <v>429</v>
      </c>
      <c r="I538" t="s">
        <v>213</v>
      </c>
      <c r="J538" t="s">
        <v>214</v>
      </c>
      <c r="K538" t="s">
        <v>149</v>
      </c>
      <c r="L538" t="s">
        <v>215</v>
      </c>
      <c r="M538" t="s">
        <v>76</v>
      </c>
      <c r="N538" t="s">
        <v>216</v>
      </c>
      <c r="O538" s="57">
        <v>46238.599270833336</v>
      </c>
      <c r="P538" s="57">
        <v>46239.766516203701</v>
      </c>
      <c r="Q538">
        <v>69358351</v>
      </c>
      <c r="S538">
        <v>152502216847</v>
      </c>
      <c r="T538" t="s">
        <v>3613</v>
      </c>
      <c r="U538" t="s">
        <v>3614</v>
      </c>
      <c r="V538" t="s">
        <v>3615</v>
      </c>
      <c r="Z538">
        <v>113.722092</v>
      </c>
      <c r="AA538">
        <v>-8.1676880000000001</v>
      </c>
      <c r="AB538" t="s">
        <v>3616</v>
      </c>
      <c r="AC538" t="s">
        <v>237</v>
      </c>
      <c r="AL538" t="s">
        <v>218</v>
      </c>
      <c r="AM538" t="s">
        <v>3101</v>
      </c>
      <c r="AN538" t="s">
        <v>6</v>
      </c>
      <c r="AO538" s="57">
        <v>46120.601365740738</v>
      </c>
      <c r="AP538" s="57">
        <v>46240.333333333336</v>
      </c>
      <c r="AR538" t="s">
        <v>219</v>
      </c>
      <c r="AS538" t="s">
        <v>429</v>
      </c>
      <c r="AT538" t="s">
        <v>231</v>
      </c>
      <c r="AU538">
        <v>20260805</v>
      </c>
      <c r="AV538" t="s">
        <v>222</v>
      </c>
      <c r="AW538" t="s">
        <v>1010</v>
      </c>
      <c r="AX538" t="s">
        <v>223</v>
      </c>
      <c r="BA538" s="57">
        <v>46240.333333333336</v>
      </c>
      <c r="BB538" t="s">
        <v>3101</v>
      </c>
      <c r="BC538">
        <v>2026</v>
      </c>
      <c r="BD538">
        <v>8</v>
      </c>
      <c r="BE538">
        <v>5</v>
      </c>
      <c r="BF538" s="6">
        <f t="shared" si="24"/>
        <v>46239</v>
      </c>
      <c r="BG538">
        <f t="shared" si="25"/>
        <v>-1.3333333333357587</v>
      </c>
      <c r="BH538" t="str">
        <f t="shared" si="26"/>
        <v>COMPLY</v>
      </c>
      <c r="BI538" t="str">
        <f>VLOOKUP(H538,Sheet2!$A$1:$B$270,2,FALSE)</f>
        <v>JEMBER</v>
      </c>
    </row>
    <row r="539" spans="1:61">
      <c r="A539">
        <v>538</v>
      </c>
      <c r="B539">
        <v>1002513663</v>
      </c>
      <c r="C539">
        <v>3</v>
      </c>
      <c r="D539" t="s">
        <v>59</v>
      </c>
      <c r="E539">
        <v>4</v>
      </c>
      <c r="F539" t="s">
        <v>243</v>
      </c>
      <c r="G539" t="s">
        <v>557</v>
      </c>
      <c r="H539" t="s">
        <v>977</v>
      </c>
      <c r="I539" t="s">
        <v>213</v>
      </c>
      <c r="J539" t="s">
        <v>214</v>
      </c>
      <c r="K539" t="s">
        <v>149</v>
      </c>
      <c r="L539" t="s">
        <v>215</v>
      </c>
      <c r="M539" t="s">
        <v>76</v>
      </c>
      <c r="N539" t="s">
        <v>216</v>
      </c>
      <c r="O539" s="57">
        <v>46241.339548611111</v>
      </c>
      <c r="P539" s="57">
        <v>46243.428148148145</v>
      </c>
      <c r="Q539">
        <v>69360399</v>
      </c>
      <c r="S539">
        <v>142141120163</v>
      </c>
      <c r="T539" t="s">
        <v>5742</v>
      </c>
      <c r="U539" t="s">
        <v>2054</v>
      </c>
      <c r="V539" t="s">
        <v>5743</v>
      </c>
      <c r="Z539">
        <v>109.667141</v>
      </c>
      <c r="AA539">
        <v>-7.6780049999999997</v>
      </c>
      <c r="AB539" t="s">
        <v>5744</v>
      </c>
      <c r="AC539" t="s">
        <v>237</v>
      </c>
      <c r="AL539" t="s">
        <v>218</v>
      </c>
      <c r="AM539" t="s">
        <v>5745</v>
      </c>
      <c r="AN539" t="s">
        <v>6</v>
      </c>
      <c r="AO539" s="57">
        <v>46211.340671296297</v>
      </c>
      <c r="AP539" s="57">
        <v>46244.333333333336</v>
      </c>
      <c r="AR539" t="s">
        <v>219</v>
      </c>
      <c r="AS539" t="s">
        <v>977</v>
      </c>
      <c r="AT539" t="s">
        <v>231</v>
      </c>
      <c r="AU539">
        <v>20260809</v>
      </c>
      <c r="AV539" t="s">
        <v>222</v>
      </c>
      <c r="AW539" t="s">
        <v>1023</v>
      </c>
      <c r="AX539" t="s">
        <v>223</v>
      </c>
      <c r="BA539" s="57">
        <v>46244.333333333336</v>
      </c>
      <c r="BB539" t="s">
        <v>5745</v>
      </c>
      <c r="BC539">
        <v>2026</v>
      </c>
      <c r="BD539">
        <v>8</v>
      </c>
      <c r="BE539">
        <v>9</v>
      </c>
      <c r="BF539" s="6">
        <f t="shared" si="24"/>
        <v>46243</v>
      </c>
      <c r="BG539">
        <f t="shared" si="25"/>
        <v>-1.3333333333357587</v>
      </c>
      <c r="BH539" t="str">
        <f t="shared" si="26"/>
        <v>COMPLY</v>
      </c>
      <c r="BI539" t="e">
        <f>VLOOKUP(H539,Sheet2!$A$1:$B$270,2,FALSE)</f>
        <v>#N/A</v>
      </c>
    </row>
    <row r="540" spans="1:61">
      <c r="A540">
        <v>539</v>
      </c>
      <c r="B540">
        <v>1002527887</v>
      </c>
      <c r="C540">
        <v>3</v>
      </c>
      <c r="D540" t="s">
        <v>55</v>
      </c>
      <c r="E540">
        <v>5</v>
      </c>
      <c r="F540" t="s">
        <v>228</v>
      </c>
      <c r="G540" t="s">
        <v>121</v>
      </c>
      <c r="H540" t="s">
        <v>342</v>
      </c>
      <c r="I540" t="s">
        <v>213</v>
      </c>
      <c r="J540" t="s">
        <v>214</v>
      </c>
      <c r="K540" t="s">
        <v>149</v>
      </c>
      <c r="L540" t="s">
        <v>215</v>
      </c>
      <c r="M540" t="s">
        <v>286</v>
      </c>
      <c r="N540" t="s">
        <v>216</v>
      </c>
      <c r="O540" s="57">
        <v>46249.431203703702</v>
      </c>
      <c r="P540" s="57">
        <v>46249.690578703703</v>
      </c>
      <c r="Q540">
        <v>69366663</v>
      </c>
      <c r="S540">
        <v>152434913059</v>
      </c>
      <c r="T540" t="s">
        <v>11116</v>
      </c>
      <c r="U540" t="s">
        <v>11117</v>
      </c>
      <c r="V540" t="s">
        <v>11118</v>
      </c>
      <c r="Z540">
        <v>113.28202039999999</v>
      </c>
      <c r="AA540">
        <v>-7.1700678</v>
      </c>
      <c r="AB540" t="s">
        <v>11119</v>
      </c>
      <c r="AC540" t="s">
        <v>217</v>
      </c>
      <c r="AL540" t="s">
        <v>218</v>
      </c>
      <c r="AM540" t="s">
        <v>11120</v>
      </c>
      <c r="AN540" t="s">
        <v>6</v>
      </c>
      <c r="AO540" t="s">
        <v>10477</v>
      </c>
      <c r="AP540" s="57">
        <v>46250.333333333336</v>
      </c>
      <c r="AR540" t="s">
        <v>241</v>
      </c>
      <c r="AS540" t="s">
        <v>342</v>
      </c>
      <c r="AT540" t="s">
        <v>231</v>
      </c>
      <c r="AV540" t="s">
        <v>905</v>
      </c>
      <c r="AW540" t="s">
        <v>1020</v>
      </c>
      <c r="AX540" t="s">
        <v>223</v>
      </c>
      <c r="BA540" s="57">
        <v>46250.333333333336</v>
      </c>
      <c r="BB540" t="s">
        <v>11120</v>
      </c>
      <c r="BF540" s="6" t="e">
        <f t="shared" si="24"/>
        <v>#NUM!</v>
      </c>
      <c r="BG540" t="e">
        <f t="shared" si="25"/>
        <v>#NUM!</v>
      </c>
      <c r="BH540" t="e">
        <f t="shared" si="26"/>
        <v>#NUM!</v>
      </c>
      <c r="BI540" t="str">
        <f>VLOOKUP(H540,Sheet2!$A$1:$B$270,2,FALSE)</f>
        <v>MADURA</v>
      </c>
    </row>
    <row r="541" spans="1:61">
      <c r="A541">
        <v>540</v>
      </c>
      <c r="B541">
        <v>1002518617</v>
      </c>
      <c r="C541">
        <v>3</v>
      </c>
      <c r="D541" t="s">
        <v>42</v>
      </c>
      <c r="E541">
        <v>5</v>
      </c>
      <c r="F541" t="s">
        <v>102</v>
      </c>
      <c r="G541" t="s">
        <v>100</v>
      </c>
      <c r="H541" t="s">
        <v>282</v>
      </c>
      <c r="I541" t="s">
        <v>213</v>
      </c>
      <c r="J541" t="s">
        <v>214</v>
      </c>
      <c r="K541" t="s">
        <v>149</v>
      </c>
      <c r="L541" t="s">
        <v>215</v>
      </c>
      <c r="M541" t="s">
        <v>76</v>
      </c>
      <c r="N541" t="s">
        <v>216</v>
      </c>
      <c r="O541" s="57">
        <v>46244.728425925925</v>
      </c>
      <c r="P541" s="57">
        <v>46245.90452546296</v>
      </c>
      <c r="Q541">
        <v>69362765</v>
      </c>
      <c r="S541">
        <v>152507225789</v>
      </c>
      <c r="T541" t="s">
        <v>6753</v>
      </c>
      <c r="U541" t="s">
        <v>6754</v>
      </c>
      <c r="V541" t="s">
        <v>6755</v>
      </c>
      <c r="Z541">
        <v>113.87431162541</v>
      </c>
      <c r="AA541">
        <v>-7.9535125503052404</v>
      </c>
      <c r="AB541" t="s">
        <v>6756</v>
      </c>
      <c r="AC541" t="s">
        <v>237</v>
      </c>
      <c r="AL541" t="s">
        <v>218</v>
      </c>
      <c r="AM541" t="s">
        <v>6757</v>
      </c>
      <c r="AN541" t="s">
        <v>6</v>
      </c>
      <c r="AO541" s="57">
        <v>46303.736030092594</v>
      </c>
      <c r="AP541" s="57">
        <v>46245.625</v>
      </c>
      <c r="AR541" t="s">
        <v>219</v>
      </c>
      <c r="AS541" t="s">
        <v>282</v>
      </c>
      <c r="AT541" t="s">
        <v>231</v>
      </c>
      <c r="AU541">
        <v>20260811</v>
      </c>
      <c r="AV541" t="s">
        <v>222</v>
      </c>
      <c r="AW541" t="s">
        <v>1010</v>
      </c>
      <c r="AX541" t="s">
        <v>223</v>
      </c>
      <c r="BA541" s="57">
        <v>46245.625</v>
      </c>
      <c r="BB541" t="s">
        <v>6757</v>
      </c>
      <c r="BC541">
        <v>2026</v>
      </c>
      <c r="BD541">
        <v>8</v>
      </c>
      <c r="BE541">
        <v>11</v>
      </c>
      <c r="BF541" s="6">
        <f t="shared" si="24"/>
        <v>46245</v>
      </c>
      <c r="BG541">
        <f t="shared" si="25"/>
        <v>-0.625</v>
      </c>
      <c r="BH541" t="str">
        <f t="shared" si="26"/>
        <v>COMPLY</v>
      </c>
      <c r="BI541" t="str">
        <f>VLOOKUP(H541,Sheet2!$A$1:$B$270,2,FALSE)</f>
        <v>JEMBER</v>
      </c>
    </row>
    <row r="542" spans="1:61">
      <c r="A542">
        <v>541</v>
      </c>
      <c r="B542">
        <v>1002526307</v>
      </c>
      <c r="C542">
        <v>3</v>
      </c>
      <c r="D542" t="s">
        <v>55</v>
      </c>
      <c r="E542">
        <v>5</v>
      </c>
      <c r="F542" t="s">
        <v>228</v>
      </c>
      <c r="G542" t="s">
        <v>121</v>
      </c>
      <c r="H542" t="s">
        <v>447</v>
      </c>
      <c r="I542" t="s">
        <v>213</v>
      </c>
      <c r="J542" t="s">
        <v>214</v>
      </c>
      <c r="K542" t="s">
        <v>149</v>
      </c>
      <c r="L542" t="s">
        <v>215</v>
      </c>
      <c r="M542" t="s">
        <v>575</v>
      </c>
      <c r="N542" t="s">
        <v>216</v>
      </c>
      <c r="O542" s="57">
        <v>46248.518020833333</v>
      </c>
      <c r="P542" s="57">
        <v>46252.290868055556</v>
      </c>
      <c r="Q542">
        <v>69365976</v>
      </c>
      <c r="S542">
        <v>152438209029</v>
      </c>
      <c r="T542" t="s">
        <v>11121</v>
      </c>
      <c r="U542" t="s">
        <v>11122</v>
      </c>
      <c r="V542" t="s">
        <v>11123</v>
      </c>
      <c r="Z542">
        <v>113.396406</v>
      </c>
      <c r="AA542">
        <v>-7.0362790000000004</v>
      </c>
      <c r="AB542" t="s">
        <v>11124</v>
      </c>
      <c r="AC542" t="s">
        <v>217</v>
      </c>
      <c r="AL542" t="s">
        <v>218</v>
      </c>
      <c r="AM542" t="s">
        <v>11125</v>
      </c>
      <c r="AN542" t="s">
        <v>6</v>
      </c>
      <c r="AO542" t="s">
        <v>9918</v>
      </c>
      <c r="AP542" s="57">
        <v>46249.541666666664</v>
      </c>
      <c r="AQ542" t="s">
        <v>248</v>
      </c>
      <c r="AR542" t="s">
        <v>14</v>
      </c>
      <c r="AS542" t="s">
        <v>447</v>
      </c>
      <c r="AT542" t="s">
        <v>231</v>
      </c>
      <c r="AV542" t="s">
        <v>11126</v>
      </c>
      <c r="AW542" t="s">
        <v>1010</v>
      </c>
      <c r="AX542" t="s">
        <v>223</v>
      </c>
      <c r="BA542" s="57">
        <v>46249.541666666664</v>
      </c>
      <c r="BB542" t="s">
        <v>11125</v>
      </c>
      <c r="BF542" s="6" t="e">
        <f t="shared" si="24"/>
        <v>#NUM!</v>
      </c>
      <c r="BG542" t="e">
        <f t="shared" si="25"/>
        <v>#NUM!</v>
      </c>
      <c r="BH542" t="e">
        <f t="shared" si="26"/>
        <v>#NUM!</v>
      </c>
      <c r="BI542" t="str">
        <f>VLOOKUP(H542,Sheet2!$A$1:$B$270,2,FALSE)</f>
        <v>MADURA</v>
      </c>
    </row>
    <row r="543" spans="1:61">
      <c r="A543">
        <v>542</v>
      </c>
      <c r="B543">
        <v>1002519492</v>
      </c>
      <c r="C543">
        <v>3</v>
      </c>
      <c r="D543" t="s">
        <v>38</v>
      </c>
      <c r="E543">
        <v>5</v>
      </c>
      <c r="F543" t="s">
        <v>90</v>
      </c>
      <c r="G543" t="s">
        <v>90</v>
      </c>
      <c r="H543" t="s">
        <v>309</v>
      </c>
      <c r="I543" t="s">
        <v>213</v>
      </c>
      <c r="J543" t="s">
        <v>214</v>
      </c>
      <c r="K543" t="s">
        <v>149</v>
      </c>
      <c r="L543" t="s">
        <v>215</v>
      </c>
      <c r="M543" t="s">
        <v>76</v>
      </c>
      <c r="N543" t="s">
        <v>216</v>
      </c>
      <c r="O543" s="57">
        <v>46245.472199074073</v>
      </c>
      <c r="P543" s="57">
        <v>46246.59584490741</v>
      </c>
      <c r="Q543">
        <v>69363124</v>
      </c>
      <c r="S543">
        <v>152650208652</v>
      </c>
      <c r="T543" t="s">
        <v>7367</v>
      </c>
      <c r="U543" t="s">
        <v>7368</v>
      </c>
      <c r="V543" t="s">
        <v>7369</v>
      </c>
      <c r="Z543">
        <v>112.132126881617</v>
      </c>
      <c r="AA543">
        <v>-7.9311262621235397</v>
      </c>
      <c r="AB543" t="s">
        <v>7370</v>
      </c>
      <c r="AC543" t="s">
        <v>237</v>
      </c>
      <c r="AL543" t="s">
        <v>218</v>
      </c>
      <c r="AM543" t="s">
        <v>6450</v>
      </c>
      <c r="AN543" t="s">
        <v>6</v>
      </c>
      <c r="AO543" s="57">
        <v>46334.486145833333</v>
      </c>
      <c r="AP543" s="57">
        <v>46246.333333333336</v>
      </c>
      <c r="AR543" t="s">
        <v>219</v>
      </c>
      <c r="AS543" t="s">
        <v>309</v>
      </c>
      <c r="AT543" t="s">
        <v>231</v>
      </c>
      <c r="AU543">
        <v>20260812</v>
      </c>
      <c r="AV543" t="s">
        <v>222</v>
      </c>
      <c r="AW543" t="s">
        <v>1010</v>
      </c>
      <c r="AX543" t="s">
        <v>223</v>
      </c>
      <c r="BA543" s="57">
        <v>46246.333333333336</v>
      </c>
      <c r="BB543" t="s">
        <v>6450</v>
      </c>
      <c r="BC543">
        <v>2026</v>
      </c>
      <c r="BD543">
        <v>8</v>
      </c>
      <c r="BE543">
        <v>12</v>
      </c>
      <c r="BF543" s="6">
        <f t="shared" si="24"/>
        <v>46246</v>
      </c>
      <c r="BG543">
        <f t="shared" si="25"/>
        <v>-0.33333333333575865</v>
      </c>
      <c r="BH543" t="str">
        <f t="shared" si="26"/>
        <v>COMPLY</v>
      </c>
      <c r="BI543" t="str">
        <f>VLOOKUP(H543,Sheet2!$A$1:$B$270,2,FALSE)</f>
        <v>KEDIRI</v>
      </c>
    </row>
    <row r="544" spans="1:61">
      <c r="A544">
        <v>543</v>
      </c>
      <c r="B544">
        <v>1002506516</v>
      </c>
      <c r="C544">
        <v>3</v>
      </c>
      <c r="D544" t="s">
        <v>51</v>
      </c>
      <c r="E544">
        <v>4</v>
      </c>
      <c r="F544" t="s">
        <v>235</v>
      </c>
      <c r="G544" t="s">
        <v>584</v>
      </c>
      <c r="H544" t="s">
        <v>990</v>
      </c>
      <c r="I544" t="s">
        <v>213</v>
      </c>
      <c r="J544" t="s">
        <v>214</v>
      </c>
      <c r="K544" t="s">
        <v>149</v>
      </c>
      <c r="M544" t="s">
        <v>1034</v>
      </c>
      <c r="N544" t="s">
        <v>216</v>
      </c>
      <c r="O544" s="57">
        <v>46237.687881944446</v>
      </c>
      <c r="P544" s="57">
        <v>46237.741712962961</v>
      </c>
      <c r="Q544">
        <v>69348406</v>
      </c>
      <c r="S544">
        <v>146514602580</v>
      </c>
      <c r="T544" t="s">
        <v>1090</v>
      </c>
      <c r="U544" t="s">
        <v>2123</v>
      </c>
      <c r="V544" t="s">
        <v>3631</v>
      </c>
      <c r="Z544">
        <v>110.821685781062</v>
      </c>
      <c r="AA544">
        <v>-7.5711869123187503</v>
      </c>
      <c r="AB544" t="s">
        <v>1092</v>
      </c>
      <c r="AC544" t="s">
        <v>291</v>
      </c>
      <c r="AL544" t="s">
        <v>218</v>
      </c>
      <c r="AM544" t="s">
        <v>3632</v>
      </c>
      <c r="AN544" t="s">
        <v>6</v>
      </c>
      <c r="AO544" s="57">
        <v>46089.69431712963</v>
      </c>
      <c r="AR544" t="s">
        <v>12</v>
      </c>
      <c r="AS544" t="s">
        <v>990</v>
      </c>
      <c r="AT544" t="s">
        <v>231</v>
      </c>
      <c r="AW544" t="s">
        <v>562</v>
      </c>
      <c r="AX544" t="s">
        <v>223</v>
      </c>
      <c r="BA544" s="57">
        <v>46237.291666666664</v>
      </c>
      <c r="BB544" t="s">
        <v>3632</v>
      </c>
      <c r="BF544" s="6" t="e">
        <f t="shared" si="24"/>
        <v>#NUM!</v>
      </c>
      <c r="BG544" t="e">
        <f t="shared" si="25"/>
        <v>#NUM!</v>
      </c>
      <c r="BH544" t="e">
        <f t="shared" si="26"/>
        <v>#NUM!</v>
      </c>
      <c r="BI544" t="e">
        <f>VLOOKUP(H544,Sheet2!$A$1:$B$270,2,FALSE)</f>
        <v>#N/A</v>
      </c>
    </row>
    <row r="545" spans="1:61">
      <c r="A545">
        <v>544</v>
      </c>
      <c r="B545">
        <v>1002526177</v>
      </c>
      <c r="C545">
        <v>3</v>
      </c>
      <c r="D545" t="s">
        <v>38</v>
      </c>
      <c r="E545">
        <v>5</v>
      </c>
      <c r="F545" t="s">
        <v>250</v>
      </c>
      <c r="G545" t="s">
        <v>91</v>
      </c>
      <c r="H545" t="s">
        <v>413</v>
      </c>
      <c r="I545" t="s">
        <v>213</v>
      </c>
      <c r="J545" t="s">
        <v>214</v>
      </c>
      <c r="K545" t="s">
        <v>149</v>
      </c>
      <c r="L545" t="s">
        <v>215</v>
      </c>
      <c r="M545" t="s">
        <v>76</v>
      </c>
      <c r="N545" t="s">
        <v>216</v>
      </c>
      <c r="O545" s="57">
        <v>46248.480520833335</v>
      </c>
      <c r="P545" s="57">
        <v>46248.783310185187</v>
      </c>
      <c r="Q545">
        <v>69365947</v>
      </c>
      <c r="S545">
        <v>152701239039</v>
      </c>
      <c r="T545" t="s">
        <v>11133</v>
      </c>
      <c r="U545" t="s">
        <v>11134</v>
      </c>
      <c r="V545" t="s">
        <v>11135</v>
      </c>
      <c r="Z545">
        <v>112.641239762306</v>
      </c>
      <c r="AA545">
        <v>-7.9913749909242204</v>
      </c>
      <c r="AB545" t="s">
        <v>11136</v>
      </c>
      <c r="AC545" t="s">
        <v>217</v>
      </c>
      <c r="AL545" t="s">
        <v>218</v>
      </c>
      <c r="AM545" t="s">
        <v>11137</v>
      </c>
      <c r="AN545" t="s">
        <v>6</v>
      </c>
      <c r="AO545" t="s">
        <v>10053</v>
      </c>
      <c r="AP545" s="57">
        <v>46249.333333333336</v>
      </c>
      <c r="AR545" t="s">
        <v>219</v>
      </c>
      <c r="AS545" t="s">
        <v>413</v>
      </c>
      <c r="AT545" t="s">
        <v>231</v>
      </c>
      <c r="AU545">
        <v>20260814</v>
      </c>
      <c r="AV545" t="s">
        <v>222</v>
      </c>
      <c r="AW545" t="s">
        <v>642</v>
      </c>
      <c r="AX545" t="s">
        <v>223</v>
      </c>
      <c r="BA545" s="57">
        <v>46249.333333333336</v>
      </c>
      <c r="BB545" t="s">
        <v>11137</v>
      </c>
      <c r="BC545">
        <v>2026</v>
      </c>
      <c r="BD545">
        <v>8</v>
      </c>
      <c r="BE545">
        <v>14</v>
      </c>
      <c r="BF545" s="6">
        <f t="shared" si="24"/>
        <v>46248</v>
      </c>
      <c r="BG545">
        <f t="shared" si="25"/>
        <v>-1.3333333333357587</v>
      </c>
      <c r="BH545" t="str">
        <f t="shared" si="26"/>
        <v>COMPLY</v>
      </c>
      <c r="BI545" t="str">
        <f>VLOOKUP(H545,Sheet2!$A$1:$B$270,2,FALSE)</f>
        <v>MALANG</v>
      </c>
    </row>
    <row r="546" spans="1:61">
      <c r="A546">
        <v>545</v>
      </c>
      <c r="B546">
        <v>1002529926</v>
      </c>
      <c r="C546">
        <v>3</v>
      </c>
      <c r="D546" t="s">
        <v>49</v>
      </c>
      <c r="E546">
        <v>4</v>
      </c>
      <c r="F546" t="s">
        <v>246</v>
      </c>
      <c r="G546" t="s">
        <v>588</v>
      </c>
      <c r="H546" t="s">
        <v>589</v>
      </c>
      <c r="I546" t="s">
        <v>213</v>
      </c>
      <c r="J546" t="s">
        <v>214</v>
      </c>
      <c r="K546" t="s">
        <v>149</v>
      </c>
      <c r="L546" t="s">
        <v>215</v>
      </c>
      <c r="M546" t="s">
        <v>225</v>
      </c>
      <c r="N546" t="s">
        <v>216</v>
      </c>
      <c r="O546" s="57">
        <v>46250.677037037036</v>
      </c>
      <c r="P546" s="57">
        <v>46251.547800925924</v>
      </c>
      <c r="Q546">
        <v>69367687</v>
      </c>
      <c r="S546">
        <v>142434111152</v>
      </c>
      <c r="T546" t="s">
        <v>11142</v>
      </c>
      <c r="U546" t="s">
        <v>11143</v>
      </c>
      <c r="V546" t="s">
        <v>11144</v>
      </c>
      <c r="Z546">
        <v>110.63767350000001</v>
      </c>
      <c r="AA546">
        <v>-7.23076779999999</v>
      </c>
      <c r="AB546" t="s">
        <v>11145</v>
      </c>
      <c r="AC546" t="s">
        <v>237</v>
      </c>
      <c r="AL546" t="s">
        <v>218</v>
      </c>
      <c r="AM546" t="s">
        <v>10087</v>
      </c>
      <c r="AN546" t="s">
        <v>6</v>
      </c>
      <c r="AO546" t="s">
        <v>10607</v>
      </c>
      <c r="AP546" s="57">
        <v>46251.541666666664</v>
      </c>
      <c r="AR546" t="s">
        <v>18</v>
      </c>
      <c r="AS546" t="s">
        <v>589</v>
      </c>
      <c r="AT546" t="s">
        <v>231</v>
      </c>
      <c r="AV546" t="s">
        <v>227</v>
      </c>
      <c r="AW546" t="s">
        <v>1018</v>
      </c>
      <c r="AX546" t="s">
        <v>223</v>
      </c>
      <c r="BA546" s="57">
        <v>46251.541666666664</v>
      </c>
      <c r="BB546" t="s">
        <v>10087</v>
      </c>
      <c r="BF546" s="6" t="e">
        <f t="shared" si="24"/>
        <v>#NUM!</v>
      </c>
      <c r="BG546" t="e">
        <f t="shared" si="25"/>
        <v>#NUM!</v>
      </c>
      <c r="BH546" t="e">
        <f t="shared" si="26"/>
        <v>#NUM!</v>
      </c>
      <c r="BI546" t="e">
        <f>VLOOKUP(H546,Sheet2!$A$1:$B$270,2,FALSE)</f>
        <v>#N/A</v>
      </c>
    </row>
    <row r="547" spans="1:61">
      <c r="A547">
        <v>546</v>
      </c>
      <c r="B547">
        <v>1002506219</v>
      </c>
      <c r="C547">
        <v>3</v>
      </c>
      <c r="D547" t="s">
        <v>51</v>
      </c>
      <c r="E547">
        <v>4</v>
      </c>
      <c r="F547" t="s">
        <v>235</v>
      </c>
      <c r="G547" t="s">
        <v>584</v>
      </c>
      <c r="H547" t="s">
        <v>617</v>
      </c>
      <c r="I547" t="s">
        <v>213</v>
      </c>
      <c r="J547" t="s">
        <v>214</v>
      </c>
      <c r="K547" t="s">
        <v>149</v>
      </c>
      <c r="M547" t="s">
        <v>236</v>
      </c>
      <c r="N547" t="s">
        <v>216</v>
      </c>
      <c r="O547" s="57">
        <v>46237.595393518517</v>
      </c>
      <c r="P547" s="57">
        <v>46251.49150462963</v>
      </c>
      <c r="Q547">
        <v>69357615</v>
      </c>
      <c r="T547" t="s">
        <v>3645</v>
      </c>
      <c r="Z547">
        <v>110.7651979</v>
      </c>
      <c r="AA547">
        <v>-7.5410035000000004</v>
      </c>
      <c r="AB547" t="s">
        <v>1311</v>
      </c>
      <c r="AC547" t="s">
        <v>230</v>
      </c>
      <c r="AL547" t="s">
        <v>218</v>
      </c>
      <c r="AM547" s="58">
        <v>25569</v>
      </c>
      <c r="AN547" t="s">
        <v>6</v>
      </c>
      <c r="AO547" s="57">
        <v>46089.611215277779</v>
      </c>
      <c r="AR547" t="s">
        <v>312</v>
      </c>
      <c r="AS547" t="s">
        <v>617</v>
      </c>
      <c r="AT547" t="s">
        <v>231</v>
      </c>
      <c r="AV547" t="s">
        <v>5537</v>
      </c>
      <c r="AW547" t="s">
        <v>634</v>
      </c>
      <c r="AX547" t="s">
        <v>223</v>
      </c>
      <c r="AZ547" t="s">
        <v>5537</v>
      </c>
      <c r="BA547" s="57">
        <v>25569</v>
      </c>
      <c r="BB547" s="58">
        <v>25569</v>
      </c>
      <c r="BF547" s="6" t="e">
        <f t="shared" si="24"/>
        <v>#NUM!</v>
      </c>
      <c r="BG547" t="e">
        <f t="shared" si="25"/>
        <v>#NUM!</v>
      </c>
      <c r="BH547" t="e">
        <f t="shared" si="26"/>
        <v>#NUM!</v>
      </c>
      <c r="BI547" t="e">
        <f>VLOOKUP(H547,Sheet2!$A$1:$B$270,2,FALSE)</f>
        <v>#N/A</v>
      </c>
    </row>
    <row r="548" spans="1:61">
      <c r="A548">
        <v>547</v>
      </c>
      <c r="B548">
        <v>1002532535</v>
      </c>
      <c r="C548">
        <v>3</v>
      </c>
      <c r="D548" t="s">
        <v>38</v>
      </c>
      <c r="E548">
        <v>5</v>
      </c>
      <c r="F548" t="s">
        <v>90</v>
      </c>
      <c r="G548" t="s">
        <v>90</v>
      </c>
      <c r="H548" t="s">
        <v>419</v>
      </c>
      <c r="I548" t="s">
        <v>213</v>
      </c>
      <c r="J548" t="s">
        <v>214</v>
      </c>
      <c r="K548" t="s">
        <v>149</v>
      </c>
      <c r="L548" t="s">
        <v>215</v>
      </c>
      <c r="M548" t="s">
        <v>240</v>
      </c>
      <c r="N548" t="s">
        <v>216</v>
      </c>
      <c r="O548" s="57">
        <v>46252.440925925926</v>
      </c>
      <c r="P548" s="57">
        <v>46252.441678240742</v>
      </c>
      <c r="Q548">
        <v>69368698</v>
      </c>
      <c r="S548">
        <v>152610241509</v>
      </c>
      <c r="T548" t="s">
        <v>13071</v>
      </c>
      <c r="U548" t="s">
        <v>13072</v>
      </c>
      <c r="V548" t="s">
        <v>13073</v>
      </c>
      <c r="Z548">
        <v>112.026839486094</v>
      </c>
      <c r="AA548">
        <v>-7.7318513012499501</v>
      </c>
      <c r="AB548" t="s">
        <v>13074</v>
      </c>
      <c r="AC548" t="s">
        <v>237</v>
      </c>
      <c r="AL548" t="s">
        <v>218</v>
      </c>
      <c r="AM548" t="s">
        <v>13075</v>
      </c>
      <c r="AN548" t="s">
        <v>6</v>
      </c>
      <c r="AO548" t="s">
        <v>12935</v>
      </c>
      <c r="AP548" s="57">
        <v>46253.333333333336</v>
      </c>
      <c r="AR548" t="s">
        <v>241</v>
      </c>
      <c r="AS548" t="s">
        <v>419</v>
      </c>
      <c r="AT548" t="s">
        <v>231</v>
      </c>
      <c r="AV548" t="s">
        <v>240</v>
      </c>
      <c r="AW548" t="s">
        <v>1015</v>
      </c>
      <c r="AX548" t="s">
        <v>223</v>
      </c>
      <c r="BA548" s="57">
        <v>46253.333333333336</v>
      </c>
      <c r="BB548" t="s">
        <v>13075</v>
      </c>
      <c r="BF548" s="6" t="e">
        <f t="shared" si="24"/>
        <v>#NUM!</v>
      </c>
      <c r="BG548" t="e">
        <f t="shared" si="25"/>
        <v>#NUM!</v>
      </c>
      <c r="BH548" t="e">
        <f t="shared" si="26"/>
        <v>#NUM!</v>
      </c>
      <c r="BI548" t="str">
        <f>VLOOKUP(H548,Sheet2!$A$1:$B$270,2,FALSE)</f>
        <v>KEDIRI</v>
      </c>
    </row>
    <row r="549" spans="1:61">
      <c r="A549">
        <v>548</v>
      </c>
      <c r="B549">
        <v>1002515840</v>
      </c>
      <c r="C549">
        <v>3</v>
      </c>
      <c r="D549" t="s">
        <v>45</v>
      </c>
      <c r="E549">
        <v>5</v>
      </c>
      <c r="F549" t="s">
        <v>211</v>
      </c>
      <c r="G549" t="s">
        <v>110</v>
      </c>
      <c r="H549" t="s">
        <v>479</v>
      </c>
      <c r="I549" t="s">
        <v>213</v>
      </c>
      <c r="J549" t="s">
        <v>214</v>
      </c>
      <c r="K549" t="s">
        <v>149</v>
      </c>
      <c r="M549" t="s">
        <v>76</v>
      </c>
      <c r="N549" t="s">
        <v>216</v>
      </c>
      <c r="O549" s="57">
        <v>46242.498460648145</v>
      </c>
      <c r="P549" s="57">
        <v>46242.52175925926</v>
      </c>
      <c r="Q549">
        <v>69357755</v>
      </c>
      <c r="S549">
        <v>172617203001</v>
      </c>
      <c r="T549" t="s">
        <v>2932</v>
      </c>
      <c r="U549" t="s">
        <v>5787</v>
      </c>
      <c r="V549" t="s">
        <v>5788</v>
      </c>
      <c r="Z549">
        <v>118.571001681203</v>
      </c>
      <c r="AA549">
        <v>-8.5180584778785402</v>
      </c>
      <c r="AB549" t="s">
        <v>2935</v>
      </c>
      <c r="AC549" t="s">
        <v>217</v>
      </c>
      <c r="AL549" t="s">
        <v>218</v>
      </c>
      <c r="AM549" t="s">
        <v>5789</v>
      </c>
      <c r="AN549" t="s">
        <v>6</v>
      </c>
      <c r="AO549" s="57">
        <v>46242.506747685184</v>
      </c>
      <c r="AR549" t="s">
        <v>219</v>
      </c>
      <c r="AS549" t="s">
        <v>479</v>
      </c>
      <c r="AT549" t="s">
        <v>221</v>
      </c>
      <c r="AU549">
        <v>20260808</v>
      </c>
      <c r="AV549" t="s">
        <v>222</v>
      </c>
      <c r="AW549" t="s">
        <v>561</v>
      </c>
      <c r="AX549" t="s">
        <v>223</v>
      </c>
      <c r="BA549" s="57">
        <v>46242.291666666664</v>
      </c>
      <c r="BB549" t="s">
        <v>5789</v>
      </c>
      <c r="BC549">
        <v>2026</v>
      </c>
      <c r="BD549">
        <v>8</v>
      </c>
      <c r="BE549">
        <v>8</v>
      </c>
      <c r="BF549" s="6">
        <f t="shared" si="24"/>
        <v>46242</v>
      </c>
      <c r="BG549">
        <f t="shared" si="25"/>
        <v>-0.29166666666424135</v>
      </c>
      <c r="BH549" t="str">
        <f t="shared" si="26"/>
        <v>COMPLY</v>
      </c>
      <c r="BI549" t="str">
        <f>VLOOKUP(H549,Sheet2!$A$1:$B$270,2,FALSE)</f>
        <v>BIMA</v>
      </c>
    </row>
    <row r="550" spans="1:61">
      <c r="A550">
        <v>549</v>
      </c>
      <c r="B550">
        <v>1002527785</v>
      </c>
      <c r="C550">
        <v>3</v>
      </c>
      <c r="D550" t="s">
        <v>55</v>
      </c>
      <c r="E550">
        <v>5</v>
      </c>
      <c r="F550" t="s">
        <v>265</v>
      </c>
      <c r="G550" t="s">
        <v>123</v>
      </c>
      <c r="H550" t="s">
        <v>271</v>
      </c>
      <c r="I550" t="s">
        <v>213</v>
      </c>
      <c r="J550" t="s">
        <v>214</v>
      </c>
      <c r="K550" t="s">
        <v>149</v>
      </c>
      <c r="M550" t="s">
        <v>76</v>
      </c>
      <c r="N550" t="s">
        <v>216</v>
      </c>
      <c r="O550" s="57">
        <v>46249.396145833336</v>
      </c>
      <c r="P550" s="57">
        <v>46249.844988425924</v>
      </c>
      <c r="Q550">
        <v>69366589</v>
      </c>
      <c r="S550">
        <v>152407282097</v>
      </c>
      <c r="T550" t="s">
        <v>11150</v>
      </c>
      <c r="U550" t="s">
        <v>11151</v>
      </c>
      <c r="V550" t="s">
        <v>11152</v>
      </c>
      <c r="Z550">
        <v>112.7735728</v>
      </c>
      <c r="AA550">
        <v>-7.2323031000000002</v>
      </c>
      <c r="AB550" t="s">
        <v>11153</v>
      </c>
      <c r="AC550" t="s">
        <v>291</v>
      </c>
      <c r="AL550" t="s">
        <v>218</v>
      </c>
      <c r="AM550" t="s">
        <v>11154</v>
      </c>
      <c r="AN550" t="s">
        <v>6</v>
      </c>
      <c r="AO550" t="s">
        <v>9906</v>
      </c>
      <c r="AP550" s="57">
        <v>46250.333333333336</v>
      </c>
      <c r="AR550" t="s">
        <v>219</v>
      </c>
      <c r="AS550" t="s">
        <v>271</v>
      </c>
      <c r="AT550" t="s">
        <v>231</v>
      </c>
      <c r="AU550">
        <v>20260815</v>
      </c>
      <c r="AV550" t="s">
        <v>222</v>
      </c>
      <c r="AW550" t="s">
        <v>561</v>
      </c>
      <c r="AX550" t="s">
        <v>223</v>
      </c>
      <c r="BA550" s="57">
        <v>46250.333333333336</v>
      </c>
      <c r="BB550" t="s">
        <v>11154</v>
      </c>
      <c r="BC550">
        <v>2026</v>
      </c>
      <c r="BD550">
        <v>8</v>
      </c>
      <c r="BE550">
        <v>15</v>
      </c>
      <c r="BF550" s="6">
        <f t="shared" si="24"/>
        <v>46249</v>
      </c>
      <c r="BG550">
        <f t="shared" si="25"/>
        <v>-1.3333333333357587</v>
      </c>
      <c r="BH550" t="str">
        <f t="shared" si="26"/>
        <v>COMPLY</v>
      </c>
      <c r="BI550" t="str">
        <f>VLOOKUP(H550,Sheet2!$A$1:$B$270,2,FALSE)</f>
        <v>SURABAYA UTARA</v>
      </c>
    </row>
    <row r="551" spans="1:61">
      <c r="A551">
        <v>550</v>
      </c>
      <c r="B551">
        <v>1002525880</v>
      </c>
      <c r="C551">
        <v>3</v>
      </c>
      <c r="D551" t="s">
        <v>49</v>
      </c>
      <c r="E551">
        <v>4</v>
      </c>
      <c r="F551" t="s">
        <v>246</v>
      </c>
      <c r="G551" t="s">
        <v>247</v>
      </c>
      <c r="H551" t="s">
        <v>930</v>
      </c>
      <c r="I551" t="s">
        <v>213</v>
      </c>
      <c r="J551" t="s">
        <v>214</v>
      </c>
      <c r="K551" t="s">
        <v>149</v>
      </c>
      <c r="M551" t="s">
        <v>555</v>
      </c>
      <c r="N551" t="s">
        <v>216</v>
      </c>
      <c r="O551" s="57">
        <v>46248.436238425929</v>
      </c>
      <c r="P551" s="57">
        <v>46250.614861111113</v>
      </c>
      <c r="Q551">
        <v>69365768</v>
      </c>
      <c r="S551">
        <v>142410346133</v>
      </c>
      <c r="T551" t="s">
        <v>11155</v>
      </c>
      <c r="U551" t="s">
        <v>11156</v>
      </c>
      <c r="Z551">
        <v>110.56377021081001</v>
      </c>
      <c r="AA551">
        <v>-7.0405199626899</v>
      </c>
      <c r="AB551" t="s">
        <v>11157</v>
      </c>
      <c r="AC551" t="s">
        <v>226</v>
      </c>
      <c r="AO551" t="s">
        <v>10096</v>
      </c>
      <c r="AR551" t="s">
        <v>6</v>
      </c>
      <c r="AS551" t="s">
        <v>930</v>
      </c>
      <c r="AT551" t="s">
        <v>231</v>
      </c>
      <c r="AV551" t="s">
        <v>11158</v>
      </c>
      <c r="AW551" t="s">
        <v>11159</v>
      </c>
      <c r="AX551" t="s">
        <v>223</v>
      </c>
      <c r="BF551" s="6" t="e">
        <f t="shared" si="24"/>
        <v>#NUM!</v>
      </c>
      <c r="BG551" t="e">
        <f t="shared" si="25"/>
        <v>#NUM!</v>
      </c>
      <c r="BH551" t="e">
        <f t="shared" si="26"/>
        <v>#NUM!</v>
      </c>
      <c r="BI551" t="e">
        <f>VLOOKUP(H551,Sheet2!$A$1:$B$270,2,FALSE)</f>
        <v>#N/A</v>
      </c>
    </row>
    <row r="552" spans="1:61">
      <c r="A552">
        <v>551</v>
      </c>
      <c r="B552">
        <v>1002525544</v>
      </c>
      <c r="C552">
        <v>3</v>
      </c>
      <c r="D552" t="s">
        <v>49</v>
      </c>
      <c r="E552">
        <v>4</v>
      </c>
      <c r="F552" t="s">
        <v>246</v>
      </c>
      <c r="G552" t="s">
        <v>247</v>
      </c>
      <c r="H552" t="s">
        <v>925</v>
      </c>
      <c r="I552" t="s">
        <v>213</v>
      </c>
      <c r="J552" t="s">
        <v>214</v>
      </c>
      <c r="K552" t="s">
        <v>149</v>
      </c>
      <c r="L552" t="s">
        <v>215</v>
      </c>
      <c r="M552" t="s">
        <v>277</v>
      </c>
      <c r="N552" t="s">
        <v>216</v>
      </c>
      <c r="O552" s="57">
        <v>46248.378425925926</v>
      </c>
      <c r="P552" s="57">
        <v>46252.374212962961</v>
      </c>
      <c r="Q552">
        <v>69364136</v>
      </c>
      <c r="S552">
        <v>142406122724</v>
      </c>
      <c r="T552" t="s">
        <v>11160</v>
      </c>
      <c r="U552" t="s">
        <v>11161</v>
      </c>
      <c r="V552" t="s">
        <v>11162</v>
      </c>
      <c r="Z552">
        <v>110.431018967111</v>
      </c>
      <c r="AA552">
        <v>-6.9839681628893802</v>
      </c>
      <c r="AB552" t="s">
        <v>11163</v>
      </c>
      <c r="AC552" t="s">
        <v>916</v>
      </c>
      <c r="AL552" t="s">
        <v>218</v>
      </c>
      <c r="AM552" t="s">
        <v>11164</v>
      </c>
      <c r="AN552" t="s">
        <v>6</v>
      </c>
      <c r="AO552" t="s">
        <v>9884</v>
      </c>
      <c r="AP552" s="57">
        <v>46249.333333333336</v>
      </c>
      <c r="AQ552" t="s">
        <v>248</v>
      </c>
      <c r="AR552" t="s">
        <v>278</v>
      </c>
      <c r="AS552" t="s">
        <v>925</v>
      </c>
      <c r="AT552" t="s">
        <v>231</v>
      </c>
      <c r="AV552" t="s">
        <v>13076</v>
      </c>
      <c r="AW552" t="s">
        <v>11165</v>
      </c>
      <c r="AX552" t="s">
        <v>223</v>
      </c>
      <c r="BA552" s="57">
        <v>46249.333333333336</v>
      </c>
      <c r="BB552" t="s">
        <v>11164</v>
      </c>
      <c r="BF552" s="6" t="e">
        <f t="shared" si="24"/>
        <v>#NUM!</v>
      </c>
      <c r="BG552" t="e">
        <f t="shared" si="25"/>
        <v>#NUM!</v>
      </c>
      <c r="BH552" t="e">
        <f t="shared" si="26"/>
        <v>#NUM!</v>
      </c>
      <c r="BI552" t="e">
        <f>VLOOKUP(H552,Sheet2!$A$1:$B$270,2,FALSE)</f>
        <v>#N/A</v>
      </c>
    </row>
    <row r="553" spans="1:61">
      <c r="A553">
        <v>552</v>
      </c>
      <c r="B553">
        <v>1002527243</v>
      </c>
      <c r="C553">
        <v>3</v>
      </c>
      <c r="D553" t="s">
        <v>51</v>
      </c>
      <c r="E553">
        <v>4</v>
      </c>
      <c r="F553" t="s">
        <v>273</v>
      </c>
      <c r="G553" t="s">
        <v>569</v>
      </c>
      <c r="H553" t="s">
        <v>4698</v>
      </c>
      <c r="I553" t="s">
        <v>213</v>
      </c>
      <c r="J553" t="s">
        <v>214</v>
      </c>
      <c r="K553" t="s">
        <v>149</v>
      </c>
      <c r="M553" t="s">
        <v>76</v>
      </c>
      <c r="N553" t="s">
        <v>216</v>
      </c>
      <c r="O553" s="57">
        <v>46248.702094907407</v>
      </c>
      <c r="P553" s="57">
        <v>46248.871307870373</v>
      </c>
      <c r="Q553">
        <v>69364053</v>
      </c>
      <c r="R553">
        <v>2922952031</v>
      </c>
      <c r="S553">
        <v>141568113927</v>
      </c>
      <c r="T553" t="s">
        <v>8150</v>
      </c>
      <c r="U553" t="s">
        <v>11166</v>
      </c>
      <c r="V553" t="s">
        <v>11167</v>
      </c>
      <c r="Z553">
        <v>110.9044</v>
      </c>
      <c r="AA553">
        <v>-7.0917199999999996</v>
      </c>
      <c r="AB553" t="s">
        <v>8153</v>
      </c>
      <c r="AC553" t="s">
        <v>291</v>
      </c>
      <c r="AL553" t="s">
        <v>218</v>
      </c>
      <c r="AM553" t="s">
        <v>11168</v>
      </c>
      <c r="AN553" t="s">
        <v>6</v>
      </c>
      <c r="AO553" t="s">
        <v>11169</v>
      </c>
      <c r="AR553" t="s">
        <v>219</v>
      </c>
      <c r="AS553" t="s">
        <v>4698</v>
      </c>
      <c r="AT553" t="s">
        <v>231</v>
      </c>
      <c r="AU553">
        <v>20260814</v>
      </c>
      <c r="AV553" t="s">
        <v>222</v>
      </c>
      <c r="AW553" t="s">
        <v>561</v>
      </c>
      <c r="AX553" t="s">
        <v>223</v>
      </c>
      <c r="BA553" s="57">
        <v>46248.291666666664</v>
      </c>
      <c r="BB553" t="s">
        <v>11168</v>
      </c>
      <c r="BC553">
        <v>2026</v>
      </c>
      <c r="BD553">
        <v>8</v>
      </c>
      <c r="BE553">
        <v>14</v>
      </c>
      <c r="BF553" s="6">
        <f t="shared" si="24"/>
        <v>46248</v>
      </c>
      <c r="BG553">
        <f t="shared" si="25"/>
        <v>-0.29166666666424135</v>
      </c>
      <c r="BH553" t="str">
        <f t="shared" si="26"/>
        <v>COMPLY</v>
      </c>
      <c r="BI553" t="e">
        <f>VLOOKUP(H553,Sheet2!$A$1:$B$270,2,FALSE)</f>
        <v>#N/A</v>
      </c>
    </row>
    <row r="554" spans="1:61">
      <c r="A554">
        <v>553</v>
      </c>
      <c r="B554">
        <v>1002524222</v>
      </c>
      <c r="C554">
        <v>3</v>
      </c>
      <c r="D554" t="s">
        <v>38</v>
      </c>
      <c r="E554">
        <v>5</v>
      </c>
      <c r="F554" t="s">
        <v>92</v>
      </c>
      <c r="G554" t="s">
        <v>95</v>
      </c>
      <c r="H554" t="s">
        <v>469</v>
      </c>
      <c r="I554" t="s">
        <v>213</v>
      </c>
      <c r="J554" t="s">
        <v>214</v>
      </c>
      <c r="K554" t="s">
        <v>149</v>
      </c>
      <c r="L554" t="s">
        <v>215</v>
      </c>
      <c r="M554" t="s">
        <v>76</v>
      </c>
      <c r="N554" t="s">
        <v>216</v>
      </c>
      <c r="O554" s="57">
        <v>46247.554120370369</v>
      </c>
      <c r="P554" s="57">
        <v>46248.528703703705</v>
      </c>
      <c r="Q554">
        <v>69365123</v>
      </c>
      <c r="S554">
        <v>152620220511</v>
      </c>
      <c r="T554" t="s">
        <v>9193</v>
      </c>
      <c r="U554" t="s">
        <v>11170</v>
      </c>
      <c r="V554" t="s">
        <v>9194</v>
      </c>
      <c r="Z554">
        <v>111.414829210082</v>
      </c>
      <c r="AA554">
        <v>-8.0319679995436193</v>
      </c>
      <c r="AB554" t="s">
        <v>9195</v>
      </c>
      <c r="AC554" t="s">
        <v>237</v>
      </c>
      <c r="AL554" t="s">
        <v>218</v>
      </c>
      <c r="AM554" t="s">
        <v>9196</v>
      </c>
      <c r="AN554" t="s">
        <v>6</v>
      </c>
      <c r="AO554" t="s">
        <v>9197</v>
      </c>
      <c r="AP554" s="57">
        <v>46248.541666666664</v>
      </c>
      <c r="AR554" t="s">
        <v>219</v>
      </c>
      <c r="AS554" t="s">
        <v>469</v>
      </c>
      <c r="AT554" t="s">
        <v>231</v>
      </c>
      <c r="AU554">
        <v>20260814</v>
      </c>
      <c r="AV554" t="s">
        <v>222</v>
      </c>
      <c r="AW554" t="s">
        <v>1010</v>
      </c>
      <c r="AX554" t="s">
        <v>223</v>
      </c>
      <c r="BA554" s="57">
        <v>46248.541666666664</v>
      </c>
      <c r="BB554" t="s">
        <v>9196</v>
      </c>
      <c r="BC554">
        <v>2026</v>
      </c>
      <c r="BD554">
        <v>8</v>
      </c>
      <c r="BE554">
        <v>14</v>
      </c>
      <c r="BF554" s="6">
        <f t="shared" si="24"/>
        <v>46248</v>
      </c>
      <c r="BG554">
        <f t="shared" si="25"/>
        <v>-0.54166666666424135</v>
      </c>
      <c r="BH554" t="str">
        <f t="shared" si="26"/>
        <v>COMPLY</v>
      </c>
      <c r="BI554" t="str">
        <f>VLOOKUP(H554,Sheet2!$A$1:$B$270,2,FALSE)</f>
        <v>PONOROGO</v>
      </c>
    </row>
    <row r="555" spans="1:61">
      <c r="A555">
        <v>554</v>
      </c>
      <c r="B555">
        <v>1002517464</v>
      </c>
      <c r="C555">
        <v>3</v>
      </c>
      <c r="D555" t="s">
        <v>55</v>
      </c>
      <c r="E555">
        <v>5</v>
      </c>
      <c r="F555" t="s">
        <v>265</v>
      </c>
      <c r="G555" t="s">
        <v>122</v>
      </c>
      <c r="H555" t="s">
        <v>348</v>
      </c>
      <c r="I555" t="s">
        <v>213</v>
      </c>
      <c r="J555" t="s">
        <v>214</v>
      </c>
      <c r="K555" t="s">
        <v>149</v>
      </c>
      <c r="L555" t="s">
        <v>215</v>
      </c>
      <c r="M555" t="s">
        <v>76</v>
      </c>
      <c r="N555" t="s">
        <v>216</v>
      </c>
      <c r="O555" s="57">
        <v>46244.481203703705</v>
      </c>
      <c r="P555" s="57">
        <v>46244.932488425926</v>
      </c>
      <c r="Q555">
        <v>69362307</v>
      </c>
      <c r="S555">
        <v>152443208730</v>
      </c>
      <c r="T555" t="s">
        <v>6759</v>
      </c>
      <c r="U555" t="s">
        <v>5714</v>
      </c>
      <c r="V555" t="s">
        <v>6760</v>
      </c>
      <c r="Z555">
        <v>112.425116</v>
      </c>
      <c r="AA555">
        <v>-7.3288089999999997</v>
      </c>
      <c r="AB555" t="s">
        <v>6761</v>
      </c>
      <c r="AC555" t="s">
        <v>217</v>
      </c>
      <c r="AL555" t="s">
        <v>218</v>
      </c>
      <c r="AM555" t="s">
        <v>6762</v>
      </c>
      <c r="AN555" t="s">
        <v>6</v>
      </c>
      <c r="AO555" s="57">
        <v>46303.486157407409</v>
      </c>
      <c r="AP555" s="57">
        <v>46245.333333333336</v>
      </c>
      <c r="AR555" t="s">
        <v>219</v>
      </c>
      <c r="AS555" t="s">
        <v>348</v>
      </c>
      <c r="AT555" t="s">
        <v>231</v>
      </c>
      <c r="AU555">
        <v>20260810</v>
      </c>
      <c r="AV555" t="s">
        <v>222</v>
      </c>
      <c r="AW555" t="s">
        <v>1012</v>
      </c>
      <c r="AX555" t="s">
        <v>223</v>
      </c>
      <c r="BA555" s="57">
        <v>46245.333333333336</v>
      </c>
      <c r="BB555" t="s">
        <v>6762</v>
      </c>
      <c r="BC555">
        <v>2026</v>
      </c>
      <c r="BD555">
        <v>8</v>
      </c>
      <c r="BE555">
        <v>10</v>
      </c>
      <c r="BF555" s="6">
        <f t="shared" si="24"/>
        <v>46244</v>
      </c>
      <c r="BG555">
        <f t="shared" si="25"/>
        <v>-1.3333333333357587</v>
      </c>
      <c r="BH555" t="str">
        <f t="shared" si="26"/>
        <v>COMPLY</v>
      </c>
      <c r="BI555" t="str">
        <f>VLOOKUP(H555,Sheet2!$A$1:$B$270,2,FALSE)</f>
        <v>GRESIK</v>
      </c>
    </row>
    <row r="556" spans="1:61">
      <c r="A556">
        <v>555</v>
      </c>
      <c r="B556">
        <v>1002528959</v>
      </c>
      <c r="C556">
        <v>3</v>
      </c>
      <c r="D556" t="s">
        <v>55</v>
      </c>
      <c r="E556">
        <v>5</v>
      </c>
      <c r="F556" t="s">
        <v>228</v>
      </c>
      <c r="G556" t="s">
        <v>121</v>
      </c>
      <c r="H556" t="s">
        <v>447</v>
      </c>
      <c r="I556" t="s">
        <v>213</v>
      </c>
      <c r="J556" t="s">
        <v>214</v>
      </c>
      <c r="K556" t="s">
        <v>149</v>
      </c>
      <c r="L556" t="s">
        <v>215</v>
      </c>
      <c r="M556" t="s">
        <v>76</v>
      </c>
      <c r="N556" t="s">
        <v>216</v>
      </c>
      <c r="O556" s="57">
        <v>46249.840925925928</v>
      </c>
      <c r="P556" s="57">
        <v>46251.602187500001</v>
      </c>
      <c r="Q556">
        <v>69367224</v>
      </c>
      <c r="S556">
        <v>152438209198</v>
      </c>
      <c r="T556" t="s">
        <v>11171</v>
      </c>
      <c r="U556" t="s">
        <v>10879</v>
      </c>
      <c r="V556" t="s">
        <v>11172</v>
      </c>
      <c r="Z556">
        <v>113.32154285162601</v>
      </c>
      <c r="AA556">
        <v>-7.1039069620857296</v>
      </c>
      <c r="AB556" t="s">
        <v>11173</v>
      </c>
      <c r="AC556" t="s">
        <v>217</v>
      </c>
      <c r="AL556" t="s">
        <v>218</v>
      </c>
      <c r="AM556" t="s">
        <v>10766</v>
      </c>
      <c r="AN556" t="s">
        <v>6</v>
      </c>
      <c r="AO556" t="s">
        <v>11174</v>
      </c>
      <c r="AP556" s="57">
        <v>46251.333333333336</v>
      </c>
      <c r="AR556" t="s">
        <v>219</v>
      </c>
      <c r="AS556" t="s">
        <v>447</v>
      </c>
      <c r="AT556" t="s">
        <v>221</v>
      </c>
      <c r="AU556">
        <v>20260817</v>
      </c>
      <c r="AV556" t="s">
        <v>222</v>
      </c>
      <c r="AW556" t="s">
        <v>981</v>
      </c>
      <c r="AX556" t="s">
        <v>223</v>
      </c>
      <c r="BA556" s="57">
        <v>46251.333333333336</v>
      </c>
      <c r="BB556" t="s">
        <v>10766</v>
      </c>
      <c r="BC556">
        <v>2026</v>
      </c>
      <c r="BD556">
        <v>8</v>
      </c>
      <c r="BE556">
        <v>17</v>
      </c>
      <c r="BF556" s="6">
        <f t="shared" si="24"/>
        <v>46251</v>
      </c>
      <c r="BG556">
        <f t="shared" si="25"/>
        <v>-0.33333333333575865</v>
      </c>
      <c r="BH556" t="str">
        <f t="shared" si="26"/>
        <v>COMPLY</v>
      </c>
      <c r="BI556" t="str">
        <f>VLOOKUP(H556,Sheet2!$A$1:$B$270,2,FALSE)</f>
        <v>MADURA</v>
      </c>
    </row>
    <row r="557" spans="1:61">
      <c r="A557">
        <v>556</v>
      </c>
      <c r="B557">
        <v>1002516090</v>
      </c>
      <c r="C557">
        <v>3</v>
      </c>
      <c r="D557" t="s">
        <v>55</v>
      </c>
      <c r="E557">
        <v>5</v>
      </c>
      <c r="F557" t="s">
        <v>228</v>
      </c>
      <c r="G557" t="s">
        <v>121</v>
      </c>
      <c r="H557" t="s">
        <v>284</v>
      </c>
      <c r="I557" t="s">
        <v>213</v>
      </c>
      <c r="J557" t="s">
        <v>214</v>
      </c>
      <c r="K557" t="s">
        <v>149</v>
      </c>
      <c r="L557" t="s">
        <v>215</v>
      </c>
      <c r="M557" t="s">
        <v>76</v>
      </c>
      <c r="N557" t="s">
        <v>216</v>
      </c>
      <c r="O557" s="57">
        <v>46242.639537037037</v>
      </c>
      <c r="P557" s="57">
        <v>46244.420497685183</v>
      </c>
      <c r="Q557">
        <v>69361553</v>
      </c>
      <c r="S557">
        <v>152437905587</v>
      </c>
      <c r="T557" t="s">
        <v>5796</v>
      </c>
      <c r="U557" t="s">
        <v>5797</v>
      </c>
      <c r="V557" t="s">
        <v>5798</v>
      </c>
      <c r="Z557">
        <v>113.279474750161</v>
      </c>
      <c r="AA557">
        <v>-6.9499173479608602</v>
      </c>
      <c r="AB557" t="s">
        <v>5799</v>
      </c>
      <c r="AC557" t="s">
        <v>217</v>
      </c>
      <c r="AL557" t="s">
        <v>218</v>
      </c>
      <c r="AM557" t="s">
        <v>5800</v>
      </c>
      <c r="AN557" t="s">
        <v>6</v>
      </c>
      <c r="AO557" s="57">
        <v>46242.642789351848</v>
      </c>
      <c r="AP557" s="57">
        <v>46243.541666666664</v>
      </c>
      <c r="AR557" t="s">
        <v>219</v>
      </c>
      <c r="AS557" t="s">
        <v>284</v>
      </c>
      <c r="AT557" t="s">
        <v>221</v>
      </c>
      <c r="AU557">
        <v>20260810</v>
      </c>
      <c r="AV557" t="s">
        <v>222</v>
      </c>
      <c r="AW557" t="s">
        <v>979</v>
      </c>
      <c r="AX557" t="s">
        <v>223</v>
      </c>
      <c r="BA557" s="57">
        <v>46243.541666666664</v>
      </c>
      <c r="BB557" t="s">
        <v>5800</v>
      </c>
      <c r="BC557">
        <v>2026</v>
      </c>
      <c r="BD557">
        <v>8</v>
      </c>
      <c r="BE557">
        <v>10</v>
      </c>
      <c r="BF557" s="6">
        <f t="shared" si="24"/>
        <v>46244</v>
      </c>
      <c r="BG557">
        <f t="shared" si="25"/>
        <v>0.45833333333575865</v>
      </c>
      <c r="BH557" t="str">
        <f t="shared" si="26"/>
        <v>COMPLY</v>
      </c>
      <c r="BI557" t="str">
        <f>VLOOKUP(H557,Sheet2!$A$1:$B$270,2,FALSE)</f>
        <v>MADURA</v>
      </c>
    </row>
    <row r="558" spans="1:61">
      <c r="A558">
        <v>557</v>
      </c>
      <c r="B558">
        <v>1002516534</v>
      </c>
      <c r="C558">
        <v>3</v>
      </c>
      <c r="D558" t="s">
        <v>49</v>
      </c>
      <c r="E558">
        <v>4</v>
      </c>
      <c r="F558" t="s">
        <v>252</v>
      </c>
      <c r="G558" t="s">
        <v>931</v>
      </c>
      <c r="H558" t="s">
        <v>932</v>
      </c>
      <c r="I558" t="s">
        <v>213</v>
      </c>
      <c r="J558" t="s">
        <v>214</v>
      </c>
      <c r="K558" t="s">
        <v>149</v>
      </c>
      <c r="L558" t="s">
        <v>215</v>
      </c>
      <c r="M558" t="s">
        <v>76</v>
      </c>
      <c r="N558" t="s">
        <v>216</v>
      </c>
      <c r="O558" s="57">
        <v>46243.606215277781</v>
      </c>
      <c r="P558" s="57">
        <v>46244.556539351855</v>
      </c>
      <c r="Q558">
        <v>69361882</v>
      </c>
      <c r="S558">
        <v>142212126690</v>
      </c>
      <c r="T558" t="s">
        <v>1161</v>
      </c>
      <c r="U558" t="s">
        <v>5801</v>
      </c>
      <c r="V558" t="s">
        <v>5802</v>
      </c>
      <c r="Z558">
        <v>109.1876377</v>
      </c>
      <c r="AA558">
        <v>-6.9037999000000001</v>
      </c>
      <c r="AB558" t="s">
        <v>5803</v>
      </c>
      <c r="AC558" t="s">
        <v>237</v>
      </c>
      <c r="AL558" t="s">
        <v>218</v>
      </c>
      <c r="AM558" t="s">
        <v>5804</v>
      </c>
      <c r="AN558" t="s">
        <v>6</v>
      </c>
      <c r="AO558" s="57">
        <v>46273.610949074071</v>
      </c>
      <c r="AP558" s="57">
        <v>46244.541666666664</v>
      </c>
      <c r="AR558" t="s">
        <v>219</v>
      </c>
      <c r="AS558" t="s">
        <v>932</v>
      </c>
      <c r="AT558" t="s">
        <v>231</v>
      </c>
      <c r="AU558">
        <v>20260810</v>
      </c>
      <c r="AV558" t="s">
        <v>222</v>
      </c>
      <c r="AW558" t="s">
        <v>1018</v>
      </c>
      <c r="AX558" t="s">
        <v>223</v>
      </c>
      <c r="BA558" s="57">
        <v>46244.541666666664</v>
      </c>
      <c r="BB558" t="s">
        <v>5804</v>
      </c>
      <c r="BC558">
        <v>2026</v>
      </c>
      <c r="BD558">
        <v>8</v>
      </c>
      <c r="BE558">
        <v>10</v>
      </c>
      <c r="BF558" s="6">
        <f t="shared" si="24"/>
        <v>46244</v>
      </c>
      <c r="BG558">
        <f t="shared" si="25"/>
        <v>-0.54166666666424135</v>
      </c>
      <c r="BH558" t="str">
        <f t="shared" si="26"/>
        <v>COMPLY</v>
      </c>
      <c r="BI558" t="e">
        <f>VLOOKUP(H558,Sheet2!$A$1:$B$270,2,FALSE)</f>
        <v>#N/A</v>
      </c>
    </row>
    <row r="559" spans="1:61">
      <c r="A559">
        <v>558</v>
      </c>
      <c r="B559">
        <v>1002521356</v>
      </c>
      <c r="C559">
        <v>3</v>
      </c>
      <c r="D559" t="s">
        <v>38</v>
      </c>
      <c r="E559">
        <v>5</v>
      </c>
      <c r="F559" t="s">
        <v>90</v>
      </c>
      <c r="G559" t="s">
        <v>93</v>
      </c>
      <c r="H559" t="s">
        <v>472</v>
      </c>
      <c r="I559" t="s">
        <v>213</v>
      </c>
      <c r="J559" t="s">
        <v>214</v>
      </c>
      <c r="K559" t="s">
        <v>149</v>
      </c>
      <c r="L559" t="s">
        <v>215</v>
      </c>
      <c r="M559" t="s">
        <v>76</v>
      </c>
      <c r="N559" t="s">
        <v>216</v>
      </c>
      <c r="O559" s="57">
        <v>46246.386759259258</v>
      </c>
      <c r="P559" s="57">
        <v>46246.524050925924</v>
      </c>
      <c r="Q559">
        <v>69363887</v>
      </c>
      <c r="S559">
        <v>152627203803</v>
      </c>
      <c r="T559" t="s">
        <v>8262</v>
      </c>
      <c r="U559" t="s">
        <v>8263</v>
      </c>
      <c r="V559" t="s">
        <v>8264</v>
      </c>
      <c r="Z559">
        <v>112.01900550000001</v>
      </c>
      <c r="AA559">
        <v>-7.7518209000000002</v>
      </c>
      <c r="AB559" t="s">
        <v>8265</v>
      </c>
      <c r="AC559" t="s">
        <v>237</v>
      </c>
      <c r="AL559" t="s">
        <v>218</v>
      </c>
      <c r="AM559" t="s">
        <v>8266</v>
      </c>
      <c r="AN559" t="s">
        <v>6</v>
      </c>
      <c r="AO559" s="57">
        <v>46364.403136574074</v>
      </c>
      <c r="AP559" s="57">
        <v>46247.333333333336</v>
      </c>
      <c r="AR559" t="s">
        <v>219</v>
      </c>
      <c r="AS559" t="s">
        <v>472</v>
      </c>
      <c r="AT559" t="s">
        <v>231</v>
      </c>
      <c r="AU559">
        <v>20260812</v>
      </c>
      <c r="AV559" t="s">
        <v>222</v>
      </c>
      <c r="AW559" t="s">
        <v>1014</v>
      </c>
      <c r="AX559" t="s">
        <v>223</v>
      </c>
      <c r="BA559" s="57">
        <v>46247.333333333336</v>
      </c>
      <c r="BB559" t="s">
        <v>8266</v>
      </c>
      <c r="BC559">
        <v>2026</v>
      </c>
      <c r="BD559">
        <v>8</v>
      </c>
      <c r="BE559">
        <v>12</v>
      </c>
      <c r="BF559" s="6">
        <f t="shared" si="24"/>
        <v>46246</v>
      </c>
      <c r="BG559">
        <f t="shared" si="25"/>
        <v>-1.3333333333357587</v>
      </c>
      <c r="BH559" t="str">
        <f t="shared" si="26"/>
        <v>COMPLY</v>
      </c>
      <c r="BI559" t="str">
        <f>VLOOKUP(H559,Sheet2!$A$1:$B$270,2,FALSE)</f>
        <v>NGANJUK</v>
      </c>
    </row>
    <row r="560" spans="1:61">
      <c r="A560">
        <v>559</v>
      </c>
      <c r="B560">
        <v>1002525594</v>
      </c>
      <c r="C560">
        <v>3</v>
      </c>
      <c r="D560" t="s">
        <v>34</v>
      </c>
      <c r="E560">
        <v>5</v>
      </c>
      <c r="F560" t="s">
        <v>585</v>
      </c>
      <c r="G560" t="s">
        <v>86</v>
      </c>
      <c r="H560" t="s">
        <v>276</v>
      </c>
      <c r="I560" t="s">
        <v>213</v>
      </c>
      <c r="J560" t="s">
        <v>214</v>
      </c>
      <c r="K560" t="s">
        <v>149</v>
      </c>
      <c r="M560" t="s">
        <v>76</v>
      </c>
      <c r="N560" t="s">
        <v>216</v>
      </c>
      <c r="O560" s="57">
        <v>46248.38894675926</v>
      </c>
      <c r="P560" s="57">
        <v>46252.659363425926</v>
      </c>
      <c r="Q560">
        <v>69365674</v>
      </c>
      <c r="S560">
        <v>172418757531</v>
      </c>
      <c r="T560" t="s">
        <v>7709</v>
      </c>
      <c r="U560" t="s">
        <v>11183</v>
      </c>
      <c r="V560" t="s">
        <v>11184</v>
      </c>
      <c r="Z560">
        <v>115.180974653123</v>
      </c>
      <c r="AA560">
        <v>-8.6344524704889292</v>
      </c>
      <c r="AB560" t="s">
        <v>11185</v>
      </c>
      <c r="AC560" t="s">
        <v>226</v>
      </c>
      <c r="AL560" t="s">
        <v>218</v>
      </c>
      <c r="AM560" t="s">
        <v>11186</v>
      </c>
      <c r="AN560" t="s">
        <v>6</v>
      </c>
      <c r="AO560" t="s">
        <v>9808</v>
      </c>
      <c r="AP560" s="57">
        <v>46252.541666666664</v>
      </c>
      <c r="AR560" t="s">
        <v>219</v>
      </c>
      <c r="AS560" t="s">
        <v>276</v>
      </c>
      <c r="AT560" t="s">
        <v>231</v>
      </c>
      <c r="AU560">
        <v>20260818</v>
      </c>
      <c r="AV560" t="s">
        <v>222</v>
      </c>
      <c r="AW560" t="s">
        <v>604</v>
      </c>
      <c r="AX560" t="s">
        <v>223</v>
      </c>
      <c r="BA560" s="57">
        <v>46252.541666666664</v>
      </c>
      <c r="BB560" t="s">
        <v>11186</v>
      </c>
      <c r="BC560">
        <v>2026</v>
      </c>
      <c r="BD560">
        <v>8</v>
      </c>
      <c r="BE560">
        <v>18</v>
      </c>
      <c r="BF560" s="6">
        <f t="shared" si="24"/>
        <v>46252</v>
      </c>
      <c r="BG560">
        <f t="shared" si="25"/>
        <v>-0.54166666666424135</v>
      </c>
      <c r="BH560" t="str">
        <f t="shared" si="26"/>
        <v>COMPLY</v>
      </c>
      <c r="BI560" t="str">
        <f>VLOOKUP(H560,Sheet2!$A$1:$B$270,2,FALSE)</f>
        <v>UBUNG</v>
      </c>
    </row>
    <row r="561" spans="1:61">
      <c r="A561">
        <v>560</v>
      </c>
      <c r="B561">
        <v>1002523368</v>
      </c>
      <c r="C561">
        <v>3</v>
      </c>
      <c r="D561" t="s">
        <v>55</v>
      </c>
      <c r="E561">
        <v>5</v>
      </c>
      <c r="F561" t="s">
        <v>228</v>
      </c>
      <c r="G561" t="s">
        <v>127</v>
      </c>
      <c r="H561" t="s">
        <v>330</v>
      </c>
      <c r="I561" t="s">
        <v>213</v>
      </c>
      <c r="J561" t="s">
        <v>214</v>
      </c>
      <c r="K561" t="s">
        <v>149</v>
      </c>
      <c r="M561" t="s">
        <v>76</v>
      </c>
      <c r="N561" t="s">
        <v>216</v>
      </c>
      <c r="O561" s="57">
        <v>46247.375393518516</v>
      </c>
      <c r="P561" s="57">
        <v>46247.775173611109</v>
      </c>
      <c r="Q561">
        <v>69364735</v>
      </c>
      <c r="S561">
        <v>152431232368</v>
      </c>
      <c r="T561" t="s">
        <v>9203</v>
      </c>
      <c r="U561" t="s">
        <v>9204</v>
      </c>
      <c r="V561" t="s">
        <v>9205</v>
      </c>
      <c r="Z561">
        <v>113.8514247</v>
      </c>
      <c r="AA561">
        <v>-7.0055193999999998</v>
      </c>
      <c r="AB561" t="s">
        <v>9206</v>
      </c>
      <c r="AC561" t="s">
        <v>230</v>
      </c>
      <c r="AL561" t="s">
        <v>218</v>
      </c>
      <c r="AM561" t="s">
        <v>9207</v>
      </c>
      <c r="AN561" t="s">
        <v>6</v>
      </c>
      <c r="AO561" t="s">
        <v>8915</v>
      </c>
      <c r="AP561" s="57">
        <v>46248.333333333336</v>
      </c>
      <c r="AR561" t="s">
        <v>219</v>
      </c>
      <c r="AS561" t="s">
        <v>330</v>
      </c>
      <c r="AT561" t="s">
        <v>231</v>
      </c>
      <c r="AU561">
        <v>20260813</v>
      </c>
      <c r="AV561" t="s">
        <v>222</v>
      </c>
      <c r="AW561" t="s">
        <v>561</v>
      </c>
      <c r="AX561" t="s">
        <v>223</v>
      </c>
      <c r="BA561" s="57">
        <v>46248.333333333336</v>
      </c>
      <c r="BB561" t="s">
        <v>9207</v>
      </c>
      <c r="BC561">
        <v>2026</v>
      </c>
      <c r="BD561">
        <v>8</v>
      </c>
      <c r="BE561">
        <v>13</v>
      </c>
      <c r="BF561" s="6">
        <f t="shared" si="24"/>
        <v>46247</v>
      </c>
      <c r="BG561">
        <f t="shared" si="25"/>
        <v>-1.3333333333357587</v>
      </c>
      <c r="BH561" t="str">
        <f t="shared" si="26"/>
        <v>COMPLY</v>
      </c>
      <c r="BI561" t="str">
        <f>VLOOKUP(H561,Sheet2!$A$1:$B$270,2,FALSE)</f>
        <v>MADURA</v>
      </c>
    </row>
    <row r="562" spans="1:61">
      <c r="A562">
        <v>561</v>
      </c>
      <c r="B562">
        <v>1002505027</v>
      </c>
      <c r="C562">
        <v>3</v>
      </c>
      <c r="D562" t="s">
        <v>42</v>
      </c>
      <c r="E562">
        <v>5</v>
      </c>
      <c r="F562" t="s">
        <v>106</v>
      </c>
      <c r="G562" t="s">
        <v>106</v>
      </c>
      <c r="H562" t="s">
        <v>345</v>
      </c>
      <c r="I562" t="s">
        <v>213</v>
      </c>
      <c r="J562" t="s">
        <v>214</v>
      </c>
      <c r="K562" t="s">
        <v>149</v>
      </c>
      <c r="M562" t="s">
        <v>76</v>
      </c>
      <c r="N562" t="s">
        <v>216</v>
      </c>
      <c r="O562" s="57">
        <v>46236.359976851854</v>
      </c>
      <c r="P562" s="57">
        <v>46236.517962962964</v>
      </c>
      <c r="Q562">
        <v>69356936</v>
      </c>
      <c r="S562">
        <v>152729256671</v>
      </c>
      <c r="T562" t="s">
        <v>3700</v>
      </c>
      <c r="U562" t="s">
        <v>3701</v>
      </c>
      <c r="V562" t="s">
        <v>3702</v>
      </c>
      <c r="Z562">
        <v>112.9070632</v>
      </c>
      <c r="AA562">
        <v>-7.6399593000000001</v>
      </c>
      <c r="AB562" t="s">
        <v>3703</v>
      </c>
      <c r="AC562" t="s">
        <v>230</v>
      </c>
      <c r="AL562" t="s">
        <v>218</v>
      </c>
      <c r="AM562" t="s">
        <v>3704</v>
      </c>
      <c r="AN562" t="s">
        <v>6</v>
      </c>
      <c r="AO562" s="57">
        <v>46061.360995370371</v>
      </c>
      <c r="AP562" s="57">
        <v>46237.333333333336</v>
      </c>
      <c r="AR562" t="s">
        <v>219</v>
      </c>
      <c r="AS562" t="s">
        <v>345</v>
      </c>
      <c r="AT562" t="s">
        <v>231</v>
      </c>
      <c r="AU562">
        <v>20260802</v>
      </c>
      <c r="AV562" t="s">
        <v>222</v>
      </c>
      <c r="AW562" t="s">
        <v>561</v>
      </c>
      <c r="AX562" t="s">
        <v>223</v>
      </c>
      <c r="BA562" s="57">
        <v>46237.333333333336</v>
      </c>
      <c r="BB562" t="s">
        <v>3704</v>
      </c>
      <c r="BC562">
        <v>2026</v>
      </c>
      <c r="BD562">
        <v>8</v>
      </c>
      <c r="BE562">
        <v>2</v>
      </c>
      <c r="BF562" s="6">
        <f t="shared" si="24"/>
        <v>46236</v>
      </c>
      <c r="BG562">
        <f t="shared" si="25"/>
        <v>-1.3333333333357587</v>
      </c>
      <c r="BH562" t="str">
        <f t="shared" si="26"/>
        <v>COMPLY</v>
      </c>
      <c r="BI562" t="str">
        <f>VLOOKUP(H562,Sheet2!$A$1:$B$270,2,FALSE)</f>
        <v>PASURUAN</v>
      </c>
    </row>
    <row r="563" spans="1:61">
      <c r="A563">
        <v>562</v>
      </c>
      <c r="B563">
        <v>1002512635</v>
      </c>
      <c r="C563">
        <v>3</v>
      </c>
      <c r="D563" t="s">
        <v>49</v>
      </c>
      <c r="E563">
        <v>4</v>
      </c>
      <c r="F563" t="s">
        <v>246</v>
      </c>
      <c r="G563" t="s">
        <v>247</v>
      </c>
      <c r="H563" t="s">
        <v>630</v>
      </c>
      <c r="I563" t="s">
        <v>213</v>
      </c>
      <c r="J563" t="s">
        <v>214</v>
      </c>
      <c r="K563" t="s">
        <v>149</v>
      </c>
      <c r="L563" t="s">
        <v>215</v>
      </c>
      <c r="M563" t="s">
        <v>76</v>
      </c>
      <c r="N563" t="s">
        <v>216</v>
      </c>
      <c r="O563" s="57">
        <v>46240.595185185186</v>
      </c>
      <c r="P563" s="57">
        <v>46241.679027777776</v>
      </c>
      <c r="Q563">
        <v>69360034</v>
      </c>
      <c r="S563">
        <v>141423136604</v>
      </c>
      <c r="T563" t="s">
        <v>3705</v>
      </c>
      <c r="U563" t="s">
        <v>3706</v>
      </c>
      <c r="V563" t="s">
        <v>3707</v>
      </c>
      <c r="Z563">
        <v>110.422380343079</v>
      </c>
      <c r="AA563">
        <v>-7.0432277032644404</v>
      </c>
      <c r="AB563" t="s">
        <v>3708</v>
      </c>
      <c r="AC563" t="s">
        <v>217</v>
      </c>
      <c r="AL563" t="s">
        <v>218</v>
      </c>
      <c r="AM563" t="s">
        <v>3709</v>
      </c>
      <c r="AN563" t="s">
        <v>6</v>
      </c>
      <c r="AO563" s="57">
        <v>46181.601423611108</v>
      </c>
      <c r="AP563" s="57">
        <v>46241.541666666664</v>
      </c>
      <c r="AR563" t="s">
        <v>219</v>
      </c>
      <c r="AS563" t="s">
        <v>630</v>
      </c>
      <c r="AT563" t="s">
        <v>231</v>
      </c>
      <c r="AU563">
        <v>20260807</v>
      </c>
      <c r="AV563" t="s">
        <v>222</v>
      </c>
      <c r="AW563" t="s">
        <v>1020</v>
      </c>
      <c r="AX563" t="s">
        <v>223</v>
      </c>
      <c r="BA563" s="57">
        <v>46241.541666666664</v>
      </c>
      <c r="BB563" t="s">
        <v>3709</v>
      </c>
      <c r="BC563">
        <v>2026</v>
      </c>
      <c r="BD563">
        <v>8</v>
      </c>
      <c r="BE563">
        <v>7</v>
      </c>
      <c r="BF563" s="6">
        <f t="shared" si="24"/>
        <v>46241</v>
      </c>
      <c r="BG563">
        <f t="shared" si="25"/>
        <v>-0.54166666666424135</v>
      </c>
      <c r="BH563" t="str">
        <f t="shared" si="26"/>
        <v>COMPLY</v>
      </c>
      <c r="BI563" t="e">
        <f>VLOOKUP(H563,Sheet2!$A$1:$B$270,2,FALSE)</f>
        <v>#N/A</v>
      </c>
    </row>
    <row r="564" spans="1:61">
      <c r="A564">
        <v>563</v>
      </c>
      <c r="B564">
        <v>1002523598</v>
      </c>
      <c r="C564">
        <v>3</v>
      </c>
      <c r="D564" t="s">
        <v>59</v>
      </c>
      <c r="E564">
        <v>4</v>
      </c>
      <c r="F564" t="s">
        <v>224</v>
      </c>
      <c r="G564" t="s">
        <v>607</v>
      </c>
      <c r="H564" t="s">
        <v>961</v>
      </c>
      <c r="I564" t="s">
        <v>213</v>
      </c>
      <c r="J564" t="s">
        <v>214</v>
      </c>
      <c r="K564" t="s">
        <v>149</v>
      </c>
      <c r="L564" t="s">
        <v>215</v>
      </c>
      <c r="M564" t="s">
        <v>76</v>
      </c>
      <c r="N564" t="s">
        <v>216</v>
      </c>
      <c r="O564" s="57">
        <v>46247.418020833335</v>
      </c>
      <c r="P564" s="57">
        <v>46247.885949074072</v>
      </c>
      <c r="Q564">
        <v>69364823</v>
      </c>
      <c r="S564">
        <v>146391109364</v>
      </c>
      <c r="T564" t="s">
        <v>9209</v>
      </c>
      <c r="U564" t="s">
        <v>9210</v>
      </c>
      <c r="V564" t="s">
        <v>9211</v>
      </c>
      <c r="Z564">
        <v>108.75435520000001</v>
      </c>
      <c r="AA564">
        <v>-7.3012383999999999</v>
      </c>
      <c r="AB564" t="s">
        <v>9212</v>
      </c>
      <c r="AC564" t="s">
        <v>237</v>
      </c>
      <c r="AL564" t="s">
        <v>218</v>
      </c>
      <c r="AM564" t="s">
        <v>9213</v>
      </c>
      <c r="AN564" t="s">
        <v>6</v>
      </c>
      <c r="AO564" t="s">
        <v>8894</v>
      </c>
      <c r="AP564" s="57">
        <v>46249.333333333336</v>
      </c>
      <c r="AR564" t="s">
        <v>219</v>
      </c>
      <c r="AS564" t="s">
        <v>961</v>
      </c>
      <c r="AT564" t="s">
        <v>231</v>
      </c>
      <c r="AU564">
        <v>20260813</v>
      </c>
      <c r="AV564" t="s">
        <v>222</v>
      </c>
      <c r="AW564" t="s">
        <v>1018</v>
      </c>
      <c r="AX564" t="s">
        <v>223</v>
      </c>
      <c r="BA564" s="57">
        <v>46249.333333333336</v>
      </c>
      <c r="BB564" t="s">
        <v>9213</v>
      </c>
      <c r="BC564">
        <v>2026</v>
      </c>
      <c r="BD564">
        <v>8</v>
      </c>
      <c r="BE564">
        <v>13</v>
      </c>
      <c r="BF564" s="6">
        <f t="shared" si="24"/>
        <v>46247</v>
      </c>
      <c r="BG564">
        <f t="shared" si="25"/>
        <v>-2.3333333333357587</v>
      </c>
      <c r="BH564" t="str">
        <f t="shared" si="26"/>
        <v>COMPLY</v>
      </c>
      <c r="BI564" t="e">
        <f>VLOOKUP(H564,Sheet2!$A$1:$B$270,2,FALSE)</f>
        <v>#N/A</v>
      </c>
    </row>
    <row r="565" spans="1:61">
      <c r="A565">
        <v>564</v>
      </c>
      <c r="B565">
        <v>1002528436</v>
      </c>
      <c r="C565">
        <v>3</v>
      </c>
      <c r="D565" t="s">
        <v>51</v>
      </c>
      <c r="E565">
        <v>4</v>
      </c>
      <c r="F565" t="s">
        <v>273</v>
      </c>
      <c r="G565" t="s">
        <v>898</v>
      </c>
      <c r="H565" t="s">
        <v>996</v>
      </c>
      <c r="I565" t="s">
        <v>213</v>
      </c>
      <c r="J565" t="s">
        <v>214</v>
      </c>
      <c r="K565" t="s">
        <v>149</v>
      </c>
      <c r="L565" t="s">
        <v>215</v>
      </c>
      <c r="M565" t="s">
        <v>76</v>
      </c>
      <c r="N565" t="s">
        <v>216</v>
      </c>
      <c r="O565" s="57">
        <v>46249.59302083333</v>
      </c>
      <c r="P565" s="57">
        <v>46252.586446759262</v>
      </c>
      <c r="Q565">
        <v>69366964</v>
      </c>
      <c r="S565">
        <v>142507105392</v>
      </c>
      <c r="T565" t="s">
        <v>11191</v>
      </c>
      <c r="U565" t="s">
        <v>13077</v>
      </c>
      <c r="V565" t="s">
        <v>11192</v>
      </c>
      <c r="Z565">
        <v>110.711638145148</v>
      </c>
      <c r="AA565">
        <v>-6.5344828727912896</v>
      </c>
      <c r="AB565" t="s">
        <v>11193</v>
      </c>
      <c r="AC565" t="s">
        <v>217</v>
      </c>
      <c r="AL565" t="s">
        <v>218</v>
      </c>
      <c r="AM565" t="s">
        <v>11194</v>
      </c>
      <c r="AN565" t="s">
        <v>6</v>
      </c>
      <c r="AO565" t="s">
        <v>11195</v>
      </c>
      <c r="AP565" s="57">
        <v>46252.541666666664</v>
      </c>
      <c r="AR565" t="s">
        <v>219</v>
      </c>
      <c r="AS565" t="s">
        <v>996</v>
      </c>
      <c r="AT565" t="s">
        <v>231</v>
      </c>
      <c r="AU565">
        <v>20260818</v>
      </c>
      <c r="AV565" t="s">
        <v>222</v>
      </c>
      <c r="AW565" t="s">
        <v>1020</v>
      </c>
      <c r="AX565" t="s">
        <v>223</v>
      </c>
      <c r="BA565" s="57">
        <v>46252.541666666664</v>
      </c>
      <c r="BB565" t="s">
        <v>11194</v>
      </c>
      <c r="BC565">
        <v>2026</v>
      </c>
      <c r="BD565">
        <v>8</v>
      </c>
      <c r="BE565">
        <v>18</v>
      </c>
      <c r="BF565" s="6">
        <f t="shared" si="24"/>
        <v>46252</v>
      </c>
      <c r="BG565">
        <f t="shared" si="25"/>
        <v>-0.54166666666424135</v>
      </c>
      <c r="BH565" t="str">
        <f t="shared" si="26"/>
        <v>COMPLY</v>
      </c>
      <c r="BI565" t="e">
        <f>VLOOKUP(H565,Sheet2!$A$1:$B$270,2,FALSE)</f>
        <v>#N/A</v>
      </c>
    </row>
    <row r="566" spans="1:61">
      <c r="A566">
        <v>565</v>
      </c>
      <c r="B566">
        <v>1002505177</v>
      </c>
      <c r="C566">
        <v>3</v>
      </c>
      <c r="D566" t="s">
        <v>55</v>
      </c>
      <c r="E566">
        <v>5</v>
      </c>
      <c r="F566" t="s">
        <v>265</v>
      </c>
      <c r="G566" t="s">
        <v>128</v>
      </c>
      <c r="H566" t="s">
        <v>412</v>
      </c>
      <c r="I566" t="s">
        <v>213</v>
      </c>
      <c r="J566" t="s">
        <v>214</v>
      </c>
      <c r="K566" t="s">
        <v>149</v>
      </c>
      <c r="L566" t="s">
        <v>215</v>
      </c>
      <c r="M566" t="s">
        <v>76</v>
      </c>
      <c r="N566" t="s">
        <v>216</v>
      </c>
      <c r="O566" s="57">
        <v>46236.488842592589</v>
      </c>
      <c r="P566" s="57">
        <v>46236.848541666666</v>
      </c>
      <c r="Q566">
        <v>69356975</v>
      </c>
      <c r="S566">
        <v>152424213146</v>
      </c>
      <c r="T566" t="s">
        <v>2671</v>
      </c>
      <c r="U566" t="s">
        <v>2672</v>
      </c>
      <c r="V566" t="s">
        <v>3710</v>
      </c>
      <c r="Z566">
        <v>112.6418224</v>
      </c>
      <c r="AA566">
        <v>-7.3048986999999999</v>
      </c>
      <c r="AB566" t="s">
        <v>3711</v>
      </c>
      <c r="AC566" t="s">
        <v>237</v>
      </c>
      <c r="AL566" t="s">
        <v>218</v>
      </c>
      <c r="AM566" t="s">
        <v>2675</v>
      </c>
      <c r="AN566" t="s">
        <v>6</v>
      </c>
      <c r="AO566" s="57">
        <v>46061.496400462966</v>
      </c>
      <c r="AP566" s="57">
        <v>46237.333333333336</v>
      </c>
      <c r="AR566" t="s">
        <v>219</v>
      </c>
      <c r="AS566" t="s">
        <v>412</v>
      </c>
      <c r="AT566" t="s">
        <v>231</v>
      </c>
      <c r="AU566">
        <v>20260802</v>
      </c>
      <c r="AV566" t="s">
        <v>222</v>
      </c>
      <c r="AW566" t="s">
        <v>1020</v>
      </c>
      <c r="AX566" t="s">
        <v>223</v>
      </c>
      <c r="BA566" s="57">
        <v>46237.333333333336</v>
      </c>
      <c r="BB566" t="s">
        <v>2675</v>
      </c>
      <c r="BC566">
        <v>2026</v>
      </c>
      <c r="BD566">
        <v>8</v>
      </c>
      <c r="BE566">
        <v>2</v>
      </c>
      <c r="BF566" s="6">
        <f t="shared" si="24"/>
        <v>46236</v>
      </c>
      <c r="BG566">
        <f t="shared" si="25"/>
        <v>-1.3333333333357587</v>
      </c>
      <c r="BH566" t="str">
        <f t="shared" si="26"/>
        <v>COMPLY</v>
      </c>
      <c r="BI566" t="str">
        <f>VLOOKUP(H566,Sheet2!$A$1:$B$270,2,FALSE)</f>
        <v>SURABAYA UTARA</v>
      </c>
    </row>
    <row r="567" spans="1:61">
      <c r="A567">
        <v>566</v>
      </c>
      <c r="B567">
        <v>1002531522</v>
      </c>
      <c r="C567">
        <v>3</v>
      </c>
      <c r="D567" t="s">
        <v>49</v>
      </c>
      <c r="E567">
        <v>4</v>
      </c>
      <c r="F567" t="s">
        <v>246</v>
      </c>
      <c r="G567" t="s">
        <v>324</v>
      </c>
      <c r="H567" t="s">
        <v>625</v>
      </c>
      <c r="I567" t="s">
        <v>213</v>
      </c>
      <c r="J567" t="s">
        <v>214</v>
      </c>
      <c r="K567" t="s">
        <v>149</v>
      </c>
      <c r="L567" t="s">
        <v>215</v>
      </c>
      <c r="M567" t="s">
        <v>258</v>
      </c>
      <c r="N567" t="s">
        <v>216</v>
      </c>
      <c r="O567" s="57">
        <v>46251.795787037037</v>
      </c>
      <c r="P567" s="57">
        <v>46252.642974537041</v>
      </c>
      <c r="Q567">
        <v>69368414</v>
      </c>
      <c r="S567">
        <v>141459108165</v>
      </c>
      <c r="T567" t="s">
        <v>11201</v>
      </c>
      <c r="U567" t="s">
        <v>13078</v>
      </c>
      <c r="V567" t="s">
        <v>11202</v>
      </c>
      <c r="Z567">
        <v>110.4109005</v>
      </c>
      <c r="AA567">
        <v>-7.2579969999999996</v>
      </c>
      <c r="AB567" t="s">
        <v>11203</v>
      </c>
      <c r="AC567" t="s">
        <v>237</v>
      </c>
      <c r="AL567" t="s">
        <v>218</v>
      </c>
      <c r="AM567" t="s">
        <v>11204</v>
      </c>
      <c r="AN567" t="s">
        <v>6</v>
      </c>
      <c r="AO567" t="s">
        <v>10433</v>
      </c>
      <c r="AP567" s="57">
        <v>46252.625</v>
      </c>
      <c r="AR567" t="s">
        <v>259</v>
      </c>
      <c r="AS567" t="s">
        <v>625</v>
      </c>
      <c r="AT567" t="s">
        <v>231</v>
      </c>
      <c r="AV567" t="s">
        <v>260</v>
      </c>
      <c r="AW567" t="s">
        <v>1015</v>
      </c>
      <c r="AX567" t="s">
        <v>223</v>
      </c>
      <c r="BA567" s="57">
        <v>46252.625</v>
      </c>
      <c r="BB567" t="s">
        <v>11204</v>
      </c>
      <c r="BF567" s="6" t="e">
        <f t="shared" si="24"/>
        <v>#NUM!</v>
      </c>
      <c r="BG567" t="e">
        <f t="shared" si="25"/>
        <v>#NUM!</v>
      </c>
      <c r="BH567" t="e">
        <f t="shared" si="26"/>
        <v>#NUM!</v>
      </c>
      <c r="BI567" t="e">
        <f>VLOOKUP(H567,Sheet2!$A$1:$B$270,2,FALSE)</f>
        <v>#N/A</v>
      </c>
    </row>
    <row r="568" spans="1:61">
      <c r="A568">
        <v>567</v>
      </c>
      <c r="B568">
        <v>1002518163</v>
      </c>
      <c r="C568">
        <v>3</v>
      </c>
      <c r="D568" t="s">
        <v>49</v>
      </c>
      <c r="E568">
        <v>4</v>
      </c>
      <c r="F568" t="s">
        <v>252</v>
      </c>
      <c r="G568" t="s">
        <v>255</v>
      </c>
      <c r="H568" t="s">
        <v>886</v>
      </c>
      <c r="I568" t="s">
        <v>213</v>
      </c>
      <c r="J568" t="s">
        <v>214</v>
      </c>
      <c r="K568" t="s">
        <v>149</v>
      </c>
      <c r="M568" t="s">
        <v>76</v>
      </c>
      <c r="N568" t="s">
        <v>216</v>
      </c>
      <c r="O568" s="57">
        <v>46244.625034722223</v>
      </c>
      <c r="P568" s="57">
        <v>46244.820752314816</v>
      </c>
      <c r="Q568">
        <v>69361814</v>
      </c>
      <c r="S568">
        <v>142206131316</v>
      </c>
      <c r="T568" t="s">
        <v>5883</v>
      </c>
      <c r="U568" t="s">
        <v>6769</v>
      </c>
      <c r="V568" t="s">
        <v>6770</v>
      </c>
      <c r="Z568">
        <v>109.110934</v>
      </c>
      <c r="AA568">
        <v>-7.0348889999999997</v>
      </c>
      <c r="AB568" t="s">
        <v>5886</v>
      </c>
      <c r="AC568" t="s">
        <v>217</v>
      </c>
      <c r="AL568" t="s">
        <v>218</v>
      </c>
      <c r="AM568" t="s">
        <v>6771</v>
      </c>
      <c r="AN568" t="s">
        <v>6</v>
      </c>
      <c r="AO568" s="57">
        <v>46303.631851851853</v>
      </c>
      <c r="AR568" t="s">
        <v>219</v>
      </c>
      <c r="AS568" t="s">
        <v>886</v>
      </c>
      <c r="AT568" t="s">
        <v>231</v>
      </c>
      <c r="AU568">
        <v>20260810</v>
      </c>
      <c r="AV568" t="s">
        <v>222</v>
      </c>
      <c r="AW568" t="s">
        <v>561</v>
      </c>
      <c r="AX568" t="s">
        <v>223</v>
      </c>
      <c r="BA568" s="57">
        <v>46244.291666666664</v>
      </c>
      <c r="BB568" t="s">
        <v>6771</v>
      </c>
      <c r="BC568">
        <v>2026</v>
      </c>
      <c r="BD568">
        <v>8</v>
      </c>
      <c r="BE568">
        <v>10</v>
      </c>
      <c r="BF568" s="6">
        <f t="shared" si="24"/>
        <v>46244</v>
      </c>
      <c r="BG568">
        <f t="shared" si="25"/>
        <v>-0.29166666666424135</v>
      </c>
      <c r="BH568" t="str">
        <f t="shared" si="26"/>
        <v>COMPLY</v>
      </c>
      <c r="BI568" t="e">
        <f>VLOOKUP(H568,Sheet2!$A$1:$B$270,2,FALSE)</f>
        <v>#N/A</v>
      </c>
    </row>
    <row r="569" spans="1:61">
      <c r="A569">
        <v>568</v>
      </c>
      <c r="B569">
        <v>1002519465</v>
      </c>
      <c r="C569">
        <v>3</v>
      </c>
      <c r="D569" t="s">
        <v>49</v>
      </c>
      <c r="E569">
        <v>4</v>
      </c>
      <c r="F569" t="s">
        <v>252</v>
      </c>
      <c r="G569" t="s">
        <v>553</v>
      </c>
      <c r="H569" t="s">
        <v>968</v>
      </c>
      <c r="I569" t="s">
        <v>213</v>
      </c>
      <c r="J569" t="s">
        <v>214</v>
      </c>
      <c r="K569" t="s">
        <v>149</v>
      </c>
      <c r="M569" t="s">
        <v>76</v>
      </c>
      <c r="N569" t="s">
        <v>216</v>
      </c>
      <c r="O569" s="57">
        <v>46245.469363425924</v>
      </c>
      <c r="P569" s="57">
        <v>46245.552893518521</v>
      </c>
      <c r="Q569">
        <v>69357430</v>
      </c>
      <c r="S569">
        <v>146284106533</v>
      </c>
      <c r="T569" t="s">
        <v>3435</v>
      </c>
      <c r="U569" t="s">
        <v>1210</v>
      </c>
      <c r="V569" t="s">
        <v>7376</v>
      </c>
      <c r="Z569">
        <v>109.04882600000001</v>
      </c>
      <c r="AA569">
        <v>-6.857437</v>
      </c>
      <c r="AB569" t="s">
        <v>3436</v>
      </c>
      <c r="AC569" t="s">
        <v>226</v>
      </c>
      <c r="AL569" t="s">
        <v>218</v>
      </c>
      <c r="AM569" t="s">
        <v>7377</v>
      </c>
      <c r="AN569" t="s">
        <v>6</v>
      </c>
      <c r="AO569" s="57">
        <v>46334.486145833333</v>
      </c>
      <c r="AR569" t="s">
        <v>219</v>
      </c>
      <c r="AS569" t="s">
        <v>968</v>
      </c>
      <c r="AT569" t="s">
        <v>231</v>
      </c>
      <c r="AU569">
        <v>20260811</v>
      </c>
      <c r="AV569" t="s">
        <v>222</v>
      </c>
      <c r="AW569" t="s">
        <v>560</v>
      </c>
      <c r="AX569" t="s">
        <v>223</v>
      </c>
      <c r="BA569" s="57">
        <v>46245.291666666664</v>
      </c>
      <c r="BB569" t="s">
        <v>7377</v>
      </c>
      <c r="BC569">
        <v>2026</v>
      </c>
      <c r="BD569">
        <v>8</v>
      </c>
      <c r="BE569">
        <v>11</v>
      </c>
      <c r="BF569" s="6">
        <f t="shared" si="24"/>
        <v>46245</v>
      </c>
      <c r="BG569">
        <f t="shared" si="25"/>
        <v>-0.29166666666424135</v>
      </c>
      <c r="BH569" t="str">
        <f t="shared" si="26"/>
        <v>COMPLY</v>
      </c>
      <c r="BI569" t="e">
        <f>VLOOKUP(H569,Sheet2!$A$1:$B$270,2,FALSE)</f>
        <v>#N/A</v>
      </c>
    </row>
    <row r="570" spans="1:61">
      <c r="A570">
        <v>569</v>
      </c>
      <c r="B570">
        <v>1002528491</v>
      </c>
      <c r="C570">
        <v>3</v>
      </c>
      <c r="D570" t="s">
        <v>45</v>
      </c>
      <c r="E570">
        <v>5</v>
      </c>
      <c r="F570" t="s">
        <v>211</v>
      </c>
      <c r="G570" t="s">
        <v>112</v>
      </c>
      <c r="H570" t="s">
        <v>267</v>
      </c>
      <c r="I570" t="s">
        <v>213</v>
      </c>
      <c r="J570" t="s">
        <v>214</v>
      </c>
      <c r="K570" t="s">
        <v>149</v>
      </c>
      <c r="L570" t="s">
        <v>215</v>
      </c>
      <c r="M570" t="s">
        <v>575</v>
      </c>
      <c r="N570" t="s">
        <v>216</v>
      </c>
      <c r="O570" s="57">
        <v>46249.616631944446</v>
      </c>
      <c r="P570" s="57">
        <v>46252.398773148147</v>
      </c>
      <c r="Q570">
        <v>69366982</v>
      </c>
      <c r="S570">
        <v>172601796334</v>
      </c>
      <c r="T570" t="s">
        <v>11205</v>
      </c>
      <c r="U570" t="s">
        <v>11206</v>
      </c>
      <c r="V570" t="s">
        <v>11207</v>
      </c>
      <c r="Z570">
        <v>116.0700583</v>
      </c>
      <c r="AA570">
        <v>-8.5307329000000003</v>
      </c>
      <c r="AB570" t="s">
        <v>11208</v>
      </c>
      <c r="AC570" t="s">
        <v>217</v>
      </c>
      <c r="AL570" t="s">
        <v>218</v>
      </c>
      <c r="AM570" t="s">
        <v>10766</v>
      </c>
      <c r="AN570" t="s">
        <v>6</v>
      </c>
      <c r="AO570" t="s">
        <v>11209</v>
      </c>
      <c r="AP570" s="57">
        <v>46251.333333333336</v>
      </c>
      <c r="AR570" t="s">
        <v>14</v>
      </c>
      <c r="AS570" t="s">
        <v>267</v>
      </c>
      <c r="AT570" t="s">
        <v>231</v>
      </c>
      <c r="AV570" t="s">
        <v>13079</v>
      </c>
      <c r="AW570" t="s">
        <v>1021</v>
      </c>
      <c r="AX570" t="s">
        <v>223</v>
      </c>
      <c r="BA570" s="57">
        <v>46251.333333333336</v>
      </c>
      <c r="BB570" t="s">
        <v>10766</v>
      </c>
      <c r="BF570" s="6" t="e">
        <f t="shared" si="24"/>
        <v>#NUM!</v>
      </c>
      <c r="BG570" t="e">
        <f t="shared" si="25"/>
        <v>#NUM!</v>
      </c>
      <c r="BH570" t="e">
        <f t="shared" si="26"/>
        <v>#NUM!</v>
      </c>
      <c r="BI570" t="str">
        <f>VLOOKUP(H570,Sheet2!$A$1:$B$270,2,FALSE)</f>
        <v>MATARAM</v>
      </c>
    </row>
    <row r="571" spans="1:61">
      <c r="A571">
        <v>570</v>
      </c>
      <c r="B571">
        <v>1002505218</v>
      </c>
      <c r="C571">
        <v>3</v>
      </c>
      <c r="D571" t="s">
        <v>45</v>
      </c>
      <c r="E571">
        <v>5</v>
      </c>
      <c r="F571" t="s">
        <v>211</v>
      </c>
      <c r="G571" t="s">
        <v>110</v>
      </c>
      <c r="H571" t="s">
        <v>249</v>
      </c>
      <c r="I571" t="s">
        <v>213</v>
      </c>
      <c r="J571" t="s">
        <v>214</v>
      </c>
      <c r="K571" t="s">
        <v>149</v>
      </c>
      <c r="L571" t="s">
        <v>215</v>
      </c>
      <c r="M571" t="s">
        <v>575</v>
      </c>
      <c r="N571" t="s">
        <v>216</v>
      </c>
      <c r="O571" s="57">
        <v>46236.527037037034</v>
      </c>
      <c r="P571" s="57">
        <v>46246.402442129627</v>
      </c>
      <c r="Q571">
        <v>69356981</v>
      </c>
      <c r="S571">
        <v>172616801723</v>
      </c>
      <c r="T571" t="s">
        <v>1253</v>
      </c>
      <c r="U571" t="s">
        <v>3742</v>
      </c>
      <c r="V571" t="s">
        <v>3743</v>
      </c>
      <c r="Z571">
        <v>118.7327141</v>
      </c>
      <c r="AA571">
        <v>-8.4568989999999999</v>
      </c>
      <c r="AB571" t="s">
        <v>1256</v>
      </c>
      <c r="AC571" t="s">
        <v>237</v>
      </c>
      <c r="AL571" t="s">
        <v>218</v>
      </c>
      <c r="AM571" t="s">
        <v>3744</v>
      </c>
      <c r="AN571" t="s">
        <v>6</v>
      </c>
      <c r="AO571" s="57">
        <v>46061.527673611112</v>
      </c>
      <c r="AP571" s="57">
        <v>46237.541666666664</v>
      </c>
      <c r="AQ571" t="s">
        <v>903</v>
      </c>
      <c r="AR571" t="s">
        <v>14</v>
      </c>
      <c r="AS571" t="s">
        <v>249</v>
      </c>
      <c r="AT571" t="s">
        <v>231</v>
      </c>
      <c r="AV571" t="s">
        <v>8272</v>
      </c>
      <c r="AW571" t="s">
        <v>1010</v>
      </c>
      <c r="AX571" t="s">
        <v>223</v>
      </c>
      <c r="BA571" s="57">
        <v>46237.541666666664</v>
      </c>
      <c r="BB571" t="s">
        <v>3744</v>
      </c>
      <c r="BF571" s="6" t="e">
        <f t="shared" si="24"/>
        <v>#NUM!</v>
      </c>
      <c r="BG571" t="e">
        <f t="shared" si="25"/>
        <v>#NUM!</v>
      </c>
      <c r="BH571" t="e">
        <f t="shared" si="26"/>
        <v>#NUM!</v>
      </c>
      <c r="BI571" t="str">
        <f>VLOOKUP(H571,Sheet2!$A$1:$B$270,2,FALSE)</f>
        <v>BIMA</v>
      </c>
    </row>
    <row r="572" spans="1:61">
      <c r="A572">
        <v>571</v>
      </c>
      <c r="B572">
        <v>1002513420</v>
      </c>
      <c r="C572">
        <v>3</v>
      </c>
      <c r="D572" t="s">
        <v>38</v>
      </c>
      <c r="E572">
        <v>5</v>
      </c>
      <c r="F572" t="s">
        <v>90</v>
      </c>
      <c r="G572" t="s">
        <v>90</v>
      </c>
      <c r="H572" t="s">
        <v>516</v>
      </c>
      <c r="I572" t="s">
        <v>213</v>
      </c>
      <c r="J572" t="s">
        <v>214</v>
      </c>
      <c r="K572" t="s">
        <v>149</v>
      </c>
      <c r="L572" t="s">
        <v>215</v>
      </c>
      <c r="M572" t="s">
        <v>76</v>
      </c>
      <c r="N572" t="s">
        <v>216</v>
      </c>
      <c r="O572" s="57">
        <v>46240.755509259259</v>
      </c>
      <c r="P572" s="57">
        <v>46241.515706018516</v>
      </c>
      <c r="Q572">
        <v>69360328</v>
      </c>
      <c r="S572">
        <v>152653205946</v>
      </c>
      <c r="T572" t="s">
        <v>3745</v>
      </c>
      <c r="U572" t="s">
        <v>3746</v>
      </c>
      <c r="V572" t="s">
        <v>3747</v>
      </c>
      <c r="Z572">
        <v>112.288122922182</v>
      </c>
      <c r="AA572">
        <v>-7.7630358594273901</v>
      </c>
      <c r="AB572" t="s">
        <v>3748</v>
      </c>
      <c r="AC572" t="s">
        <v>217</v>
      </c>
      <c r="AL572" t="s">
        <v>218</v>
      </c>
      <c r="AM572" t="s">
        <v>3749</v>
      </c>
      <c r="AN572" t="s">
        <v>6</v>
      </c>
      <c r="AO572" s="57">
        <v>46181.756782407407</v>
      </c>
      <c r="AP572" s="57">
        <v>46241.625</v>
      </c>
      <c r="AR572" t="s">
        <v>219</v>
      </c>
      <c r="AS572" t="s">
        <v>516</v>
      </c>
      <c r="AT572" t="s">
        <v>231</v>
      </c>
      <c r="AU572">
        <v>20260807</v>
      </c>
      <c r="AV572" t="s">
        <v>222</v>
      </c>
      <c r="AW572" t="s">
        <v>1010</v>
      </c>
      <c r="AX572" t="s">
        <v>223</v>
      </c>
      <c r="BA572" s="57">
        <v>46241.625</v>
      </c>
      <c r="BB572" t="s">
        <v>3749</v>
      </c>
      <c r="BC572">
        <v>2026</v>
      </c>
      <c r="BD572">
        <v>8</v>
      </c>
      <c r="BE572">
        <v>7</v>
      </c>
      <c r="BF572" s="6">
        <f t="shared" si="24"/>
        <v>46241</v>
      </c>
      <c r="BG572">
        <f t="shared" si="25"/>
        <v>-0.625</v>
      </c>
      <c r="BH572" t="str">
        <f t="shared" si="26"/>
        <v>COMPLY</v>
      </c>
      <c r="BI572" t="str">
        <f>VLOOKUP(H572,Sheet2!$A$1:$B$270,2,FALSE)</f>
        <v>KEDIRI</v>
      </c>
    </row>
    <row r="573" spans="1:61">
      <c r="A573">
        <v>572</v>
      </c>
      <c r="B573">
        <v>1002528549</v>
      </c>
      <c r="C573">
        <v>3</v>
      </c>
      <c r="D573" t="s">
        <v>51</v>
      </c>
      <c r="E573">
        <v>4</v>
      </c>
      <c r="F573" t="s">
        <v>273</v>
      </c>
      <c r="G573" t="s">
        <v>295</v>
      </c>
      <c r="H573" t="s">
        <v>10231</v>
      </c>
      <c r="I573" t="s">
        <v>213</v>
      </c>
      <c r="J573" t="s">
        <v>214</v>
      </c>
      <c r="K573" t="s">
        <v>149</v>
      </c>
      <c r="M573" t="s">
        <v>76</v>
      </c>
      <c r="N573" t="s">
        <v>216</v>
      </c>
      <c r="O573" s="57">
        <v>46249.643159722225</v>
      </c>
      <c r="P573" s="57">
        <v>46249.760439814818</v>
      </c>
      <c r="Q573">
        <v>69364853</v>
      </c>
      <c r="S573">
        <v>142599106002</v>
      </c>
      <c r="T573" t="s">
        <v>9451</v>
      </c>
      <c r="U573" t="s">
        <v>11220</v>
      </c>
      <c r="V573" t="s">
        <v>11221</v>
      </c>
      <c r="Z573">
        <v>111.0497</v>
      </c>
      <c r="AA573">
        <v>-6.5457900000000002</v>
      </c>
      <c r="AB573" t="s">
        <v>9454</v>
      </c>
      <c r="AC573" t="s">
        <v>226</v>
      </c>
      <c r="AL573" t="s">
        <v>218</v>
      </c>
      <c r="AM573" t="s">
        <v>11222</v>
      </c>
      <c r="AN573" t="s">
        <v>6</v>
      </c>
      <c r="AO573" t="s">
        <v>10527</v>
      </c>
      <c r="AR573" t="s">
        <v>219</v>
      </c>
      <c r="AS573" t="s">
        <v>10231</v>
      </c>
      <c r="AT573" t="s">
        <v>231</v>
      </c>
      <c r="AU573">
        <v>20260815</v>
      </c>
      <c r="AV573" t="s">
        <v>222</v>
      </c>
      <c r="AW573" t="s">
        <v>634</v>
      </c>
      <c r="AX573" t="s">
        <v>223</v>
      </c>
      <c r="BA573" s="57">
        <v>46249.291666666664</v>
      </c>
      <c r="BB573" t="s">
        <v>11222</v>
      </c>
      <c r="BC573">
        <v>2026</v>
      </c>
      <c r="BD573">
        <v>8</v>
      </c>
      <c r="BE573">
        <v>15</v>
      </c>
      <c r="BF573" s="6">
        <f t="shared" si="24"/>
        <v>46249</v>
      </c>
      <c r="BG573">
        <f t="shared" si="25"/>
        <v>-0.29166666666424135</v>
      </c>
      <c r="BH573" t="str">
        <f t="shared" si="26"/>
        <v>COMPLY</v>
      </c>
      <c r="BI573" t="e">
        <f>VLOOKUP(H573,Sheet2!$A$1:$B$270,2,FALSE)</f>
        <v>#N/A</v>
      </c>
    </row>
    <row r="574" spans="1:61">
      <c r="A574">
        <v>573</v>
      </c>
      <c r="B574">
        <v>1002516332</v>
      </c>
      <c r="C574">
        <v>3</v>
      </c>
      <c r="D574" t="s">
        <v>45</v>
      </c>
      <c r="E574">
        <v>5</v>
      </c>
      <c r="F574" t="s">
        <v>211</v>
      </c>
      <c r="G574" t="s">
        <v>116</v>
      </c>
      <c r="H574" t="s">
        <v>272</v>
      </c>
      <c r="I574" t="s">
        <v>213</v>
      </c>
      <c r="J574" t="s">
        <v>214</v>
      </c>
      <c r="K574" t="s">
        <v>149</v>
      </c>
      <c r="L574" t="s">
        <v>215</v>
      </c>
      <c r="M574" t="s">
        <v>575</v>
      </c>
      <c r="N574" t="s">
        <v>216</v>
      </c>
      <c r="O574" s="57">
        <v>46243.403425925928</v>
      </c>
      <c r="P574" s="57">
        <v>46244.753969907404</v>
      </c>
      <c r="Q574">
        <v>69361748</v>
      </c>
      <c r="S574">
        <v>172604213943</v>
      </c>
      <c r="T574" t="s">
        <v>5834</v>
      </c>
      <c r="U574" t="s">
        <v>5835</v>
      </c>
      <c r="V574" t="s">
        <v>5836</v>
      </c>
      <c r="Z574">
        <v>116.03900883346699</v>
      </c>
      <c r="AA574">
        <v>-8.4576210010101605</v>
      </c>
      <c r="AB574" t="s">
        <v>5837</v>
      </c>
      <c r="AC574" t="s">
        <v>217</v>
      </c>
      <c r="AL574" t="s">
        <v>218</v>
      </c>
      <c r="AM574" t="s">
        <v>5838</v>
      </c>
      <c r="AN574" t="s">
        <v>6</v>
      </c>
      <c r="AO574" s="57">
        <v>46273.413229166668</v>
      </c>
      <c r="AP574" s="57">
        <v>46244.333333333336</v>
      </c>
      <c r="AQ574" t="s">
        <v>903</v>
      </c>
      <c r="AR574" t="s">
        <v>14</v>
      </c>
      <c r="AS574" t="s">
        <v>272</v>
      </c>
      <c r="AT574" t="s">
        <v>231</v>
      </c>
      <c r="AV574" t="s">
        <v>6777</v>
      </c>
      <c r="AW574" t="s">
        <v>1018</v>
      </c>
      <c r="AX574" t="s">
        <v>223</v>
      </c>
      <c r="BA574" s="57">
        <v>46244.333333333336</v>
      </c>
      <c r="BB574" t="s">
        <v>5838</v>
      </c>
      <c r="BF574" s="6" t="e">
        <f t="shared" si="24"/>
        <v>#NUM!</v>
      </c>
      <c r="BG574" t="e">
        <f t="shared" si="25"/>
        <v>#NUM!</v>
      </c>
      <c r="BH574" t="e">
        <f t="shared" si="26"/>
        <v>#NUM!</v>
      </c>
      <c r="BI574" t="str">
        <f>VLOOKUP(H574,Sheet2!$A$1:$B$270,2,FALSE)</f>
        <v>SELONG</v>
      </c>
    </row>
    <row r="575" spans="1:61">
      <c r="A575">
        <v>574</v>
      </c>
      <c r="B575">
        <v>1002533495</v>
      </c>
      <c r="C575">
        <v>3</v>
      </c>
      <c r="D575" t="s">
        <v>38</v>
      </c>
      <c r="E575">
        <v>5</v>
      </c>
      <c r="F575" t="s">
        <v>90</v>
      </c>
      <c r="G575" t="s">
        <v>93</v>
      </c>
      <c r="H575" t="s">
        <v>302</v>
      </c>
      <c r="I575" t="s">
        <v>213</v>
      </c>
      <c r="J575" t="s">
        <v>214</v>
      </c>
      <c r="K575" t="s">
        <v>149</v>
      </c>
      <c r="L575" t="s">
        <v>215</v>
      </c>
      <c r="M575" t="s">
        <v>240</v>
      </c>
      <c r="N575" t="s">
        <v>216</v>
      </c>
      <c r="O575" s="57">
        <v>46252.602048611108</v>
      </c>
      <c r="P575" s="57">
        <v>46252.602800925924</v>
      </c>
      <c r="Q575">
        <v>69369120</v>
      </c>
      <c r="S575">
        <v>152611229915</v>
      </c>
      <c r="T575" t="s">
        <v>13080</v>
      </c>
      <c r="U575" t="s">
        <v>13081</v>
      </c>
      <c r="V575" t="s">
        <v>13082</v>
      </c>
      <c r="Z575">
        <v>111.816143449234</v>
      </c>
      <c r="AA575">
        <v>-7.7282814019683697</v>
      </c>
      <c r="AB575" t="s">
        <v>13083</v>
      </c>
      <c r="AC575" t="s">
        <v>237</v>
      </c>
      <c r="AL575" t="s">
        <v>218</v>
      </c>
      <c r="AM575" t="s">
        <v>13084</v>
      </c>
      <c r="AN575" t="s">
        <v>6</v>
      </c>
      <c r="AO575" t="s">
        <v>12948</v>
      </c>
      <c r="AP575" s="57">
        <v>46253.541666666664</v>
      </c>
      <c r="AR575" t="s">
        <v>241</v>
      </c>
      <c r="AS575" t="s">
        <v>302</v>
      </c>
      <c r="AT575" t="s">
        <v>231</v>
      </c>
      <c r="AV575" t="s">
        <v>240</v>
      </c>
      <c r="AW575" t="s">
        <v>12862</v>
      </c>
      <c r="AX575" t="s">
        <v>223</v>
      </c>
      <c r="BA575" s="57">
        <v>46253.541666666664</v>
      </c>
      <c r="BB575" t="s">
        <v>13084</v>
      </c>
      <c r="BF575" s="6" t="e">
        <f t="shared" si="24"/>
        <v>#NUM!</v>
      </c>
      <c r="BG575" t="e">
        <f t="shared" si="25"/>
        <v>#NUM!</v>
      </c>
      <c r="BH575" t="e">
        <f t="shared" si="26"/>
        <v>#NUM!</v>
      </c>
      <c r="BI575" t="str">
        <f>VLOOKUP(H575,Sheet2!$A$1:$B$270,2,FALSE)</f>
        <v>NGANJUK</v>
      </c>
    </row>
    <row r="576" spans="1:61">
      <c r="A576">
        <v>575</v>
      </c>
      <c r="B576">
        <v>1002514325</v>
      </c>
      <c r="C576">
        <v>3</v>
      </c>
      <c r="D576" t="s">
        <v>38</v>
      </c>
      <c r="E576">
        <v>5</v>
      </c>
      <c r="F576" t="s">
        <v>92</v>
      </c>
      <c r="G576" t="s">
        <v>89</v>
      </c>
      <c r="H576" t="s">
        <v>409</v>
      </c>
      <c r="I576" t="s">
        <v>213</v>
      </c>
      <c r="J576" t="s">
        <v>214</v>
      </c>
      <c r="K576" t="s">
        <v>149</v>
      </c>
      <c r="L576" t="s">
        <v>215</v>
      </c>
      <c r="M576" t="s">
        <v>76</v>
      </c>
      <c r="N576" t="s">
        <v>216</v>
      </c>
      <c r="O576" s="57">
        <v>46241.474270833336</v>
      </c>
      <c r="P576" s="57">
        <v>46242.756504629629</v>
      </c>
      <c r="Q576">
        <v>69360630</v>
      </c>
      <c r="S576">
        <v>152609258538</v>
      </c>
      <c r="T576" t="s">
        <v>5845</v>
      </c>
      <c r="U576" t="s">
        <v>5846</v>
      </c>
      <c r="V576" t="s">
        <v>5847</v>
      </c>
      <c r="Z576">
        <v>111.879258903476</v>
      </c>
      <c r="AA576">
        <v>-7.14906695405538</v>
      </c>
      <c r="AB576" t="s">
        <v>5848</v>
      </c>
      <c r="AC576" t="s">
        <v>237</v>
      </c>
      <c r="AL576" t="s">
        <v>218</v>
      </c>
      <c r="AM576" t="s">
        <v>5849</v>
      </c>
      <c r="AN576" t="s">
        <v>6</v>
      </c>
      <c r="AO576" s="57">
        <v>46211.476226851853</v>
      </c>
      <c r="AP576" s="57">
        <v>46243.541666666664</v>
      </c>
      <c r="AR576" t="s">
        <v>219</v>
      </c>
      <c r="AS576" t="s">
        <v>409</v>
      </c>
      <c r="AT576" t="s">
        <v>231</v>
      </c>
      <c r="AU576">
        <v>20260808</v>
      </c>
      <c r="AV576" t="s">
        <v>222</v>
      </c>
      <c r="AW576" t="s">
        <v>1022</v>
      </c>
      <c r="AX576" t="s">
        <v>223</v>
      </c>
      <c r="BA576" s="57">
        <v>46243.541666666664</v>
      </c>
      <c r="BB576" t="s">
        <v>5849</v>
      </c>
      <c r="BC576">
        <v>2026</v>
      </c>
      <c r="BD576">
        <v>8</v>
      </c>
      <c r="BE576">
        <v>8</v>
      </c>
      <c r="BF576" s="6">
        <f t="shared" si="24"/>
        <v>46242</v>
      </c>
      <c r="BG576">
        <f t="shared" si="25"/>
        <v>-1.5416666666642413</v>
      </c>
      <c r="BH576" t="str">
        <f t="shared" si="26"/>
        <v>COMPLY</v>
      </c>
      <c r="BI576" t="str">
        <f>VLOOKUP(H576,Sheet2!$A$1:$B$270,2,FALSE)</f>
        <v>BOJONEGORO</v>
      </c>
    </row>
    <row r="577" spans="1:61">
      <c r="A577">
        <v>576</v>
      </c>
      <c r="B577">
        <v>1002516275</v>
      </c>
      <c r="C577">
        <v>3</v>
      </c>
      <c r="D577" t="s">
        <v>59</v>
      </c>
      <c r="E577">
        <v>4</v>
      </c>
      <c r="F577" t="s">
        <v>224</v>
      </c>
      <c r="G577" t="s">
        <v>320</v>
      </c>
      <c r="H577" t="s">
        <v>321</v>
      </c>
      <c r="I577" t="s">
        <v>213</v>
      </c>
      <c r="J577" t="s">
        <v>214</v>
      </c>
      <c r="K577" t="s">
        <v>149</v>
      </c>
      <c r="L577" t="s">
        <v>215</v>
      </c>
      <c r="M577" t="s">
        <v>76</v>
      </c>
      <c r="N577" t="s">
        <v>216</v>
      </c>
      <c r="O577" s="57">
        <v>46243.336759259262</v>
      </c>
      <c r="P577" s="57">
        <v>46244.673472222225</v>
      </c>
      <c r="Q577">
        <v>69361680</v>
      </c>
      <c r="S577">
        <v>146372102125</v>
      </c>
      <c r="T577" t="s">
        <v>5855</v>
      </c>
      <c r="U577" t="s">
        <v>5856</v>
      </c>
      <c r="V577" t="s">
        <v>5857</v>
      </c>
      <c r="Z577">
        <v>109.65766000000001</v>
      </c>
      <c r="AA577">
        <v>-7.3215079999999997</v>
      </c>
      <c r="AB577" t="s">
        <v>5858</v>
      </c>
      <c r="AC577" t="s">
        <v>237</v>
      </c>
      <c r="AL577" t="s">
        <v>218</v>
      </c>
      <c r="AM577" t="s">
        <v>5859</v>
      </c>
      <c r="AN577" t="s">
        <v>6</v>
      </c>
      <c r="AO577" s="57">
        <v>46273.340208333335</v>
      </c>
      <c r="AP577" s="57">
        <v>46245.333333333336</v>
      </c>
      <c r="AR577" t="s">
        <v>219</v>
      </c>
      <c r="AS577" t="s">
        <v>321</v>
      </c>
      <c r="AT577" t="s">
        <v>231</v>
      </c>
      <c r="AU577">
        <v>20260810</v>
      </c>
      <c r="AV577" t="s">
        <v>222</v>
      </c>
      <c r="AW577" t="s">
        <v>1015</v>
      </c>
      <c r="AX577" t="s">
        <v>223</v>
      </c>
      <c r="BA577" s="57">
        <v>46245.333333333336</v>
      </c>
      <c r="BB577" t="s">
        <v>5859</v>
      </c>
      <c r="BC577">
        <v>2026</v>
      </c>
      <c r="BD577">
        <v>8</v>
      </c>
      <c r="BE577">
        <v>10</v>
      </c>
      <c r="BF577" s="6">
        <f t="shared" si="24"/>
        <v>46244</v>
      </c>
      <c r="BG577">
        <f t="shared" si="25"/>
        <v>-1.3333333333357587</v>
      </c>
      <c r="BH577" t="str">
        <f t="shared" si="26"/>
        <v>COMPLY</v>
      </c>
      <c r="BI577" t="e">
        <f>VLOOKUP(H577,Sheet2!$A$1:$B$270,2,FALSE)</f>
        <v>#N/A</v>
      </c>
    </row>
    <row r="578" spans="1:61">
      <c r="A578">
        <v>577</v>
      </c>
      <c r="B578">
        <v>1002527392</v>
      </c>
      <c r="C578">
        <v>3</v>
      </c>
      <c r="D578" t="s">
        <v>42</v>
      </c>
      <c r="E578">
        <v>5</v>
      </c>
      <c r="F578" t="s">
        <v>233</v>
      </c>
      <c r="G578" t="s">
        <v>103</v>
      </c>
      <c r="H578" t="s">
        <v>300</v>
      </c>
      <c r="I578" t="s">
        <v>213</v>
      </c>
      <c r="J578" t="s">
        <v>214</v>
      </c>
      <c r="K578" t="s">
        <v>149</v>
      </c>
      <c r="M578" t="s">
        <v>76</v>
      </c>
      <c r="N578" t="s">
        <v>216</v>
      </c>
      <c r="O578" s="57">
        <v>46248.761192129627</v>
      </c>
      <c r="P578" s="57">
        <v>46249.356574074074</v>
      </c>
      <c r="Q578">
        <v>69366424</v>
      </c>
      <c r="S578">
        <v>152319207748</v>
      </c>
      <c r="T578" t="s">
        <v>11227</v>
      </c>
      <c r="U578" t="s">
        <v>11228</v>
      </c>
      <c r="V578" t="s">
        <v>11229</v>
      </c>
      <c r="Z578">
        <v>112.3804872</v>
      </c>
      <c r="AA578">
        <v>-7.4941855000000004</v>
      </c>
      <c r="AB578" t="s">
        <v>11230</v>
      </c>
      <c r="AC578" t="s">
        <v>230</v>
      </c>
      <c r="AL578" t="s">
        <v>218</v>
      </c>
      <c r="AM578" t="s">
        <v>11231</v>
      </c>
      <c r="AN578" t="s">
        <v>6</v>
      </c>
      <c r="AO578" t="s">
        <v>10992</v>
      </c>
      <c r="AP578" s="57">
        <v>46250.333333333336</v>
      </c>
      <c r="AR578" t="s">
        <v>219</v>
      </c>
      <c r="AS578" t="s">
        <v>300</v>
      </c>
      <c r="AT578" t="s">
        <v>221</v>
      </c>
      <c r="AU578">
        <v>20260815</v>
      </c>
      <c r="AV578" t="s">
        <v>222</v>
      </c>
      <c r="AW578" t="s">
        <v>561</v>
      </c>
      <c r="AX578" t="s">
        <v>223</v>
      </c>
      <c r="BA578" s="57">
        <v>46250.333333333336</v>
      </c>
      <c r="BB578" t="s">
        <v>11231</v>
      </c>
      <c r="BC578">
        <v>2026</v>
      </c>
      <c r="BD578">
        <v>8</v>
      </c>
      <c r="BE578">
        <v>15</v>
      </c>
      <c r="BF578" s="6">
        <f t="shared" si="24"/>
        <v>46249</v>
      </c>
      <c r="BG578">
        <f t="shared" si="25"/>
        <v>-1.3333333333357587</v>
      </c>
      <c r="BH578" t="str">
        <f t="shared" si="26"/>
        <v>COMPLY</v>
      </c>
      <c r="BI578" t="str">
        <f>VLOOKUP(H578,Sheet2!$A$1:$B$270,2,FALSE)</f>
        <v>MOJOKERTO</v>
      </c>
    </row>
    <row r="579" spans="1:61">
      <c r="A579">
        <v>578</v>
      </c>
      <c r="B579">
        <v>1002516506</v>
      </c>
      <c r="C579">
        <v>3</v>
      </c>
      <c r="D579" t="s">
        <v>59</v>
      </c>
      <c r="E579">
        <v>4</v>
      </c>
      <c r="F579" t="s">
        <v>224</v>
      </c>
      <c r="G579" t="s">
        <v>320</v>
      </c>
      <c r="H579" t="s">
        <v>321</v>
      </c>
      <c r="I579" t="s">
        <v>213</v>
      </c>
      <c r="J579" t="s">
        <v>214</v>
      </c>
      <c r="K579" t="s">
        <v>149</v>
      </c>
      <c r="M579" t="s">
        <v>76</v>
      </c>
      <c r="N579" t="s">
        <v>216</v>
      </c>
      <c r="O579" s="57">
        <v>46243.577928240738</v>
      </c>
      <c r="P579" s="57">
        <v>46244.389861111114</v>
      </c>
      <c r="Q579">
        <v>69361112</v>
      </c>
      <c r="S579">
        <v>146372102130</v>
      </c>
      <c r="T579" t="s">
        <v>5863</v>
      </c>
      <c r="U579" t="s">
        <v>5864</v>
      </c>
      <c r="V579" t="s">
        <v>5865</v>
      </c>
      <c r="Z579">
        <v>109.593</v>
      </c>
      <c r="AA579">
        <v>-7.4141839999999997</v>
      </c>
      <c r="AB579" t="s">
        <v>5866</v>
      </c>
      <c r="AC579" t="s">
        <v>290</v>
      </c>
      <c r="AL579" t="s">
        <v>218</v>
      </c>
      <c r="AM579" t="s">
        <v>5867</v>
      </c>
      <c r="AN579" t="s">
        <v>6</v>
      </c>
      <c r="AO579" s="57">
        <v>46273.57984953704</v>
      </c>
      <c r="AR579" t="s">
        <v>219</v>
      </c>
      <c r="AS579" t="s">
        <v>321</v>
      </c>
      <c r="AT579" t="s">
        <v>231</v>
      </c>
      <c r="AU579">
        <v>20260810</v>
      </c>
      <c r="AV579" t="s">
        <v>222</v>
      </c>
      <c r="AW579" t="s">
        <v>561</v>
      </c>
      <c r="AX579" t="s">
        <v>223</v>
      </c>
      <c r="BA579" s="57">
        <v>46243.291666666664</v>
      </c>
      <c r="BB579" t="s">
        <v>5867</v>
      </c>
      <c r="BC579">
        <v>2026</v>
      </c>
      <c r="BD579">
        <v>8</v>
      </c>
      <c r="BE579">
        <v>10</v>
      </c>
      <c r="BF579" s="6">
        <f t="shared" ref="BF579:BF642" si="27">DATE(BC579,BD579,BE579)</f>
        <v>46244</v>
      </c>
      <c r="BG579">
        <f t="shared" ref="BG579:BG642" si="28">BF579-BA579</f>
        <v>0.70833333333575865</v>
      </c>
      <c r="BH579" t="str">
        <f t="shared" ref="BH579:BH642" si="29">IF(BG579=1,"COMPLY",IF(BG579&lt;1,"COMPLY","NOT COMPLY"))</f>
        <v>COMPLY</v>
      </c>
      <c r="BI579" t="e">
        <f>VLOOKUP(H579,Sheet2!$A$1:$B$270,2,FALSE)</f>
        <v>#N/A</v>
      </c>
    </row>
    <row r="580" spans="1:61">
      <c r="A580">
        <v>579</v>
      </c>
      <c r="B580">
        <v>1002526056</v>
      </c>
      <c r="C580">
        <v>3</v>
      </c>
      <c r="D580" t="s">
        <v>42</v>
      </c>
      <c r="E580">
        <v>5</v>
      </c>
      <c r="F580" t="s">
        <v>106</v>
      </c>
      <c r="G580" t="s">
        <v>107</v>
      </c>
      <c r="H580" t="s">
        <v>298</v>
      </c>
      <c r="I580" t="s">
        <v>213</v>
      </c>
      <c r="J580" t="s">
        <v>214</v>
      </c>
      <c r="K580" t="s">
        <v>149</v>
      </c>
      <c r="M580" t="s">
        <v>76</v>
      </c>
      <c r="N580" t="s">
        <v>216</v>
      </c>
      <c r="O580" s="57">
        <v>46248.463009259256</v>
      </c>
      <c r="P580" s="57">
        <v>46250.621053240742</v>
      </c>
      <c r="Q580">
        <v>69365886</v>
      </c>
      <c r="S580">
        <v>152510206745</v>
      </c>
      <c r="T580" t="s">
        <v>11237</v>
      </c>
      <c r="U580" t="s">
        <v>10304</v>
      </c>
      <c r="V580" t="s">
        <v>11238</v>
      </c>
      <c r="Z580">
        <v>113.3330406</v>
      </c>
      <c r="AA580">
        <v>-7.8715833999999996</v>
      </c>
      <c r="AB580" t="s">
        <v>11239</v>
      </c>
      <c r="AC580" t="s">
        <v>230</v>
      </c>
      <c r="AL580" t="s">
        <v>218</v>
      </c>
      <c r="AM580" t="s">
        <v>11240</v>
      </c>
      <c r="AN580" t="s">
        <v>6</v>
      </c>
      <c r="AO580" t="s">
        <v>10636</v>
      </c>
      <c r="AP580" s="57">
        <v>46251.333333333336</v>
      </c>
      <c r="AR580" t="s">
        <v>219</v>
      </c>
      <c r="AS580" t="s">
        <v>298</v>
      </c>
      <c r="AT580" t="s">
        <v>231</v>
      </c>
      <c r="AU580">
        <v>20260816</v>
      </c>
      <c r="AV580" t="s">
        <v>222</v>
      </c>
      <c r="AW580" t="s">
        <v>561</v>
      </c>
      <c r="AX580" t="s">
        <v>223</v>
      </c>
      <c r="BA580" s="57">
        <v>46251.333333333336</v>
      </c>
      <c r="BB580" t="s">
        <v>11240</v>
      </c>
      <c r="BC580">
        <v>2026</v>
      </c>
      <c r="BD580">
        <v>8</v>
      </c>
      <c r="BE580">
        <v>16</v>
      </c>
      <c r="BF580" s="6">
        <f t="shared" si="27"/>
        <v>46250</v>
      </c>
      <c r="BG580">
        <f t="shared" si="28"/>
        <v>-1.3333333333357587</v>
      </c>
      <c r="BH580" t="str">
        <f t="shared" si="29"/>
        <v>COMPLY</v>
      </c>
      <c r="BI580" t="str">
        <f>VLOOKUP(H580,Sheet2!$A$1:$B$270,2,FALSE)</f>
        <v>PROBOLINGGO</v>
      </c>
    </row>
    <row r="581" spans="1:61">
      <c r="A581">
        <v>580</v>
      </c>
      <c r="B581">
        <v>1002525404</v>
      </c>
      <c r="C581">
        <v>3</v>
      </c>
      <c r="D581" t="s">
        <v>55</v>
      </c>
      <c r="E581">
        <v>5</v>
      </c>
      <c r="F581" t="s">
        <v>265</v>
      </c>
      <c r="G581" t="s">
        <v>126</v>
      </c>
      <c r="H581" t="s">
        <v>266</v>
      </c>
      <c r="I581" t="s">
        <v>213</v>
      </c>
      <c r="J581" t="s">
        <v>214</v>
      </c>
      <c r="K581" t="s">
        <v>149</v>
      </c>
      <c r="L581" t="s">
        <v>215</v>
      </c>
      <c r="M581" t="s">
        <v>76</v>
      </c>
      <c r="N581" t="s">
        <v>216</v>
      </c>
      <c r="O581" s="57">
        <v>46248.3284375</v>
      </c>
      <c r="P581" s="57">
        <v>46249.529699074075</v>
      </c>
      <c r="Q581">
        <v>69365586</v>
      </c>
      <c r="S581">
        <v>152413165807</v>
      </c>
      <c r="T581" t="s">
        <v>11241</v>
      </c>
      <c r="U581" t="s">
        <v>11242</v>
      </c>
      <c r="V581" t="s">
        <v>11243</v>
      </c>
      <c r="Z581">
        <v>112.7322229743</v>
      </c>
      <c r="AA581">
        <v>-7.2487389473324004</v>
      </c>
      <c r="AB581" t="s">
        <v>11244</v>
      </c>
      <c r="AC581" t="s">
        <v>217</v>
      </c>
      <c r="AL581" t="s">
        <v>218</v>
      </c>
      <c r="AM581" t="s">
        <v>11245</v>
      </c>
      <c r="AN581" t="s">
        <v>6</v>
      </c>
      <c r="AO581" t="s">
        <v>10625</v>
      </c>
      <c r="AP581" s="57">
        <v>46249.541666666664</v>
      </c>
      <c r="AR581" t="s">
        <v>219</v>
      </c>
      <c r="AS581" t="s">
        <v>266</v>
      </c>
      <c r="AT581" t="s">
        <v>231</v>
      </c>
      <c r="AU581">
        <v>20260815</v>
      </c>
      <c r="AV581" t="s">
        <v>222</v>
      </c>
      <c r="AW581" t="s">
        <v>1010</v>
      </c>
      <c r="AX581" t="s">
        <v>223</v>
      </c>
      <c r="BA581" s="57">
        <v>46249.541666666664</v>
      </c>
      <c r="BB581" t="s">
        <v>11245</v>
      </c>
      <c r="BC581">
        <v>2026</v>
      </c>
      <c r="BD581">
        <v>8</v>
      </c>
      <c r="BE581">
        <v>15</v>
      </c>
      <c r="BF581" s="6">
        <f t="shared" si="27"/>
        <v>46249</v>
      </c>
      <c r="BG581">
        <f t="shared" si="28"/>
        <v>-0.54166666666424135</v>
      </c>
      <c r="BH581" t="str">
        <f t="shared" si="29"/>
        <v>COMPLY</v>
      </c>
      <c r="BI581" t="str">
        <f>VLOOKUP(H581,Sheet2!$A$1:$B$270,2,FALSE)</f>
        <v>SURABAYA SELATAN</v>
      </c>
    </row>
    <row r="582" spans="1:61">
      <c r="A582">
        <v>581</v>
      </c>
      <c r="B582">
        <v>1002507627</v>
      </c>
      <c r="C582">
        <v>3</v>
      </c>
      <c r="D582" t="s">
        <v>55</v>
      </c>
      <c r="E582">
        <v>5</v>
      </c>
      <c r="F582" t="s">
        <v>313</v>
      </c>
      <c r="G582" t="s">
        <v>124</v>
      </c>
      <c r="H582" t="s">
        <v>315</v>
      </c>
      <c r="I582" t="s">
        <v>213</v>
      </c>
      <c r="J582" t="s">
        <v>214</v>
      </c>
      <c r="K582" t="s">
        <v>149</v>
      </c>
      <c r="L582" t="s">
        <v>215</v>
      </c>
      <c r="M582" t="s">
        <v>575</v>
      </c>
      <c r="N582" t="s">
        <v>216</v>
      </c>
      <c r="O582" s="57">
        <v>46238.461759259262</v>
      </c>
      <c r="P582" s="57">
        <v>46238.721597222226</v>
      </c>
      <c r="Q582">
        <v>69358109</v>
      </c>
      <c r="S582">
        <v>152308210932</v>
      </c>
      <c r="T582" t="s">
        <v>2213</v>
      </c>
      <c r="U582" t="s">
        <v>3799</v>
      </c>
      <c r="V582" t="s">
        <v>3800</v>
      </c>
      <c r="Z582">
        <v>112.765275</v>
      </c>
      <c r="AA582">
        <v>-7.3309730000000002</v>
      </c>
      <c r="AB582" t="s">
        <v>2216</v>
      </c>
      <c r="AC582" t="s">
        <v>237</v>
      </c>
      <c r="AL582" t="s">
        <v>218</v>
      </c>
      <c r="AM582" t="s">
        <v>1468</v>
      </c>
      <c r="AN582" t="s">
        <v>6</v>
      </c>
      <c r="AO582" s="57">
        <v>46120.465902777774</v>
      </c>
      <c r="AP582" s="57">
        <v>46239.333333333336</v>
      </c>
      <c r="AR582" t="s">
        <v>14</v>
      </c>
      <c r="AS582" t="s">
        <v>315</v>
      </c>
      <c r="AT582" t="s">
        <v>231</v>
      </c>
      <c r="AV582" t="s">
        <v>3801</v>
      </c>
      <c r="AW582" t="s">
        <v>238</v>
      </c>
      <c r="AX582" t="s">
        <v>223</v>
      </c>
      <c r="BA582" s="57">
        <v>46239.333333333336</v>
      </c>
      <c r="BB582" t="s">
        <v>1468</v>
      </c>
      <c r="BF582" s="6" t="e">
        <f t="shared" si="27"/>
        <v>#NUM!</v>
      </c>
      <c r="BG582" t="e">
        <f t="shared" si="28"/>
        <v>#NUM!</v>
      </c>
      <c r="BH582" t="e">
        <f t="shared" si="29"/>
        <v>#NUM!</v>
      </c>
      <c r="BI582" t="str">
        <f>VLOOKUP(H582,Sheet2!$A$1:$B$270,2,FALSE)</f>
        <v>SURABAYA SELATAN</v>
      </c>
    </row>
    <row r="583" spans="1:61">
      <c r="A583">
        <v>582</v>
      </c>
      <c r="B583">
        <v>1002519842</v>
      </c>
      <c r="C583">
        <v>3</v>
      </c>
      <c r="D583" t="s">
        <v>59</v>
      </c>
      <c r="E583">
        <v>4</v>
      </c>
      <c r="F583" t="s">
        <v>567</v>
      </c>
      <c r="G583" t="s">
        <v>906</v>
      </c>
      <c r="H583" t="s">
        <v>920</v>
      </c>
      <c r="I583" t="s">
        <v>213</v>
      </c>
      <c r="J583" t="s">
        <v>214</v>
      </c>
      <c r="K583" t="s">
        <v>149</v>
      </c>
      <c r="M583" t="s">
        <v>76</v>
      </c>
      <c r="N583" t="s">
        <v>216</v>
      </c>
      <c r="O583" s="57">
        <v>46245.554965277777</v>
      </c>
      <c r="P583" s="57">
        <v>46245.685335648152</v>
      </c>
      <c r="Q583">
        <v>69361641</v>
      </c>
      <c r="S583">
        <v>146136130141</v>
      </c>
      <c r="T583" t="s">
        <v>4705</v>
      </c>
      <c r="U583" t="s">
        <v>6335</v>
      </c>
      <c r="V583" t="s">
        <v>7381</v>
      </c>
      <c r="Z583">
        <v>110.342620791575</v>
      </c>
      <c r="AA583">
        <v>-7.7467784255493699</v>
      </c>
      <c r="AB583" t="s">
        <v>4708</v>
      </c>
      <c r="AC583" t="s">
        <v>290</v>
      </c>
      <c r="AL583" t="s">
        <v>218</v>
      </c>
      <c r="AM583" t="s">
        <v>6337</v>
      </c>
      <c r="AN583" t="s">
        <v>6</v>
      </c>
      <c r="AO583" s="57">
        <v>46334.569282407407</v>
      </c>
      <c r="AR583" t="s">
        <v>219</v>
      </c>
      <c r="AS583" t="s">
        <v>920</v>
      </c>
      <c r="AT583" t="s">
        <v>231</v>
      </c>
      <c r="AU583">
        <v>20260811</v>
      </c>
      <c r="AV583" t="s">
        <v>222</v>
      </c>
      <c r="AW583" t="s">
        <v>560</v>
      </c>
      <c r="AX583" t="s">
        <v>223</v>
      </c>
      <c r="BA583" s="57">
        <v>46245.291666666664</v>
      </c>
      <c r="BB583" t="s">
        <v>6337</v>
      </c>
      <c r="BC583">
        <v>2026</v>
      </c>
      <c r="BD583">
        <v>8</v>
      </c>
      <c r="BE583">
        <v>11</v>
      </c>
      <c r="BF583" s="6">
        <f t="shared" si="27"/>
        <v>46245</v>
      </c>
      <c r="BG583">
        <f t="shared" si="28"/>
        <v>-0.29166666666424135</v>
      </c>
      <c r="BH583" t="str">
        <f t="shared" si="29"/>
        <v>COMPLY</v>
      </c>
      <c r="BI583" t="e">
        <f>VLOOKUP(H583,Sheet2!$A$1:$B$270,2,FALSE)</f>
        <v>#N/A</v>
      </c>
    </row>
    <row r="584" spans="1:61">
      <c r="A584">
        <v>583</v>
      </c>
      <c r="B584">
        <v>1002531550</v>
      </c>
      <c r="C584">
        <v>3</v>
      </c>
      <c r="D584" t="s">
        <v>45</v>
      </c>
      <c r="E584">
        <v>5</v>
      </c>
      <c r="F584" t="s">
        <v>211</v>
      </c>
      <c r="G584" t="s">
        <v>116</v>
      </c>
      <c r="H584" t="s">
        <v>366</v>
      </c>
      <c r="I584" t="s">
        <v>213</v>
      </c>
      <c r="J584" t="s">
        <v>214</v>
      </c>
      <c r="K584" t="s">
        <v>149</v>
      </c>
      <c r="L584" t="s">
        <v>215</v>
      </c>
      <c r="M584" t="s">
        <v>76</v>
      </c>
      <c r="N584" t="s">
        <v>216</v>
      </c>
      <c r="O584" s="57">
        <v>46251.810381944444</v>
      </c>
      <c r="P584" s="57">
        <v>46252.890081018515</v>
      </c>
      <c r="Q584">
        <v>69368429</v>
      </c>
      <c r="S584">
        <v>172619203358</v>
      </c>
      <c r="T584" t="s">
        <v>11254</v>
      </c>
      <c r="U584" t="s">
        <v>11255</v>
      </c>
      <c r="V584" t="s">
        <v>11256</v>
      </c>
      <c r="Z584">
        <v>116.5730549</v>
      </c>
      <c r="AA584">
        <v>-8.6470921000000001</v>
      </c>
      <c r="AB584" t="s">
        <v>11257</v>
      </c>
      <c r="AC584" t="s">
        <v>217</v>
      </c>
      <c r="AL584" t="s">
        <v>218</v>
      </c>
      <c r="AM584" t="s">
        <v>11258</v>
      </c>
      <c r="AN584" t="s">
        <v>6</v>
      </c>
      <c r="AO584" t="s">
        <v>11259</v>
      </c>
      <c r="AP584" s="57">
        <v>46254.625</v>
      </c>
      <c r="AR584" t="s">
        <v>219</v>
      </c>
      <c r="AS584" t="s">
        <v>366</v>
      </c>
      <c r="AT584" t="s">
        <v>231</v>
      </c>
      <c r="AU584">
        <v>20260818</v>
      </c>
      <c r="AV584" t="s">
        <v>222</v>
      </c>
      <c r="AW584" t="s">
        <v>1021</v>
      </c>
      <c r="AX584" t="s">
        <v>223</v>
      </c>
      <c r="BA584" s="57">
        <v>46254.625</v>
      </c>
      <c r="BB584" t="s">
        <v>11258</v>
      </c>
      <c r="BC584">
        <v>2026</v>
      </c>
      <c r="BD584">
        <v>8</v>
      </c>
      <c r="BE584">
        <v>18</v>
      </c>
      <c r="BF584" s="6">
        <f t="shared" si="27"/>
        <v>46252</v>
      </c>
      <c r="BG584">
        <f t="shared" si="28"/>
        <v>-2.625</v>
      </c>
      <c r="BH584" t="str">
        <f t="shared" si="29"/>
        <v>COMPLY</v>
      </c>
      <c r="BI584" t="str">
        <f>VLOOKUP(H584,Sheet2!$A$1:$B$270,2,FALSE)</f>
        <v>SELONG</v>
      </c>
    </row>
    <row r="585" spans="1:61">
      <c r="A585">
        <v>584</v>
      </c>
      <c r="B585">
        <v>1002505155</v>
      </c>
      <c r="C585">
        <v>3</v>
      </c>
      <c r="D585" t="s">
        <v>38</v>
      </c>
      <c r="E585">
        <v>5</v>
      </c>
      <c r="F585" t="s">
        <v>92</v>
      </c>
      <c r="G585" t="s">
        <v>97</v>
      </c>
      <c r="H585" t="s">
        <v>400</v>
      </c>
      <c r="I585" t="s">
        <v>213</v>
      </c>
      <c r="J585" t="s">
        <v>214</v>
      </c>
      <c r="K585" t="s">
        <v>149</v>
      </c>
      <c r="M585" t="s">
        <v>933</v>
      </c>
      <c r="N585" t="s">
        <v>216</v>
      </c>
      <c r="O585" s="57">
        <v>46236.46503472222</v>
      </c>
      <c r="P585" s="57">
        <v>46237.563043981485</v>
      </c>
      <c r="Q585">
        <v>69356245</v>
      </c>
      <c r="S585">
        <v>152645203493</v>
      </c>
      <c r="T585" t="s">
        <v>1388</v>
      </c>
      <c r="U585" t="s">
        <v>3819</v>
      </c>
      <c r="V585" t="s">
        <v>3820</v>
      </c>
      <c r="Z585">
        <v>111.72356728</v>
      </c>
      <c r="AA585">
        <v>-7.0162159199999996</v>
      </c>
      <c r="AB585" t="s">
        <v>3821</v>
      </c>
      <c r="AC585" t="s">
        <v>217</v>
      </c>
      <c r="AL585" t="s">
        <v>218</v>
      </c>
      <c r="AM585" t="s">
        <v>3822</v>
      </c>
      <c r="AN585" t="s">
        <v>6</v>
      </c>
      <c r="AO585" s="57">
        <v>46061.475868055553</v>
      </c>
      <c r="AQ585" t="s">
        <v>248</v>
      </c>
      <c r="AR585" t="s">
        <v>12</v>
      </c>
      <c r="AS585" t="s">
        <v>400</v>
      </c>
      <c r="AT585" t="s">
        <v>231</v>
      </c>
      <c r="AV585" t="s">
        <v>917</v>
      </c>
      <c r="AW585" t="s">
        <v>561</v>
      </c>
      <c r="AX585" t="s">
        <v>223</v>
      </c>
      <c r="BA585" s="57">
        <v>46236.291666666664</v>
      </c>
      <c r="BB585" t="s">
        <v>3822</v>
      </c>
      <c r="BF585" s="6" t="e">
        <f t="shared" si="27"/>
        <v>#NUM!</v>
      </c>
      <c r="BG585" t="e">
        <f t="shared" si="28"/>
        <v>#NUM!</v>
      </c>
      <c r="BH585" t="e">
        <f t="shared" si="29"/>
        <v>#NUM!</v>
      </c>
      <c r="BI585" t="str">
        <f>VLOOKUP(H585,Sheet2!$A$1:$B$270,2,FALSE)</f>
        <v>BOJONEGORO</v>
      </c>
    </row>
    <row r="586" spans="1:61">
      <c r="A586">
        <v>585</v>
      </c>
      <c r="B586">
        <v>1002521878</v>
      </c>
      <c r="C586">
        <v>3</v>
      </c>
      <c r="D586" t="s">
        <v>49</v>
      </c>
      <c r="E586">
        <v>4</v>
      </c>
      <c r="F586" t="s">
        <v>252</v>
      </c>
      <c r="G586" t="s">
        <v>929</v>
      </c>
      <c r="H586" t="s">
        <v>4775</v>
      </c>
      <c r="I586" t="s">
        <v>213</v>
      </c>
      <c r="J586" t="s">
        <v>214</v>
      </c>
      <c r="K586" t="s">
        <v>149</v>
      </c>
      <c r="L586" t="s">
        <v>215</v>
      </c>
      <c r="M586" t="s">
        <v>933</v>
      </c>
      <c r="N586" t="s">
        <v>216</v>
      </c>
      <c r="O586" s="57">
        <v>46246.491631944446</v>
      </c>
      <c r="P586" s="57">
        <v>46248.372094907405</v>
      </c>
      <c r="Q586">
        <v>69364104</v>
      </c>
      <c r="S586">
        <v>142200200890</v>
      </c>
      <c r="T586" t="s">
        <v>8273</v>
      </c>
      <c r="U586" t="s">
        <v>8274</v>
      </c>
      <c r="V586" t="s">
        <v>8275</v>
      </c>
      <c r="Z586">
        <v>109.888338711771</v>
      </c>
      <c r="AA586">
        <v>-6.97644941327437</v>
      </c>
      <c r="AB586" t="s">
        <v>8276</v>
      </c>
      <c r="AC586" t="s">
        <v>237</v>
      </c>
      <c r="AL586" t="s">
        <v>218</v>
      </c>
      <c r="AM586" t="s">
        <v>8277</v>
      </c>
      <c r="AN586" t="s">
        <v>6</v>
      </c>
      <c r="AO586" s="57">
        <v>46364.496782407405</v>
      </c>
      <c r="AP586" s="57">
        <v>46247.333333333336</v>
      </c>
      <c r="AQ586" t="s">
        <v>248</v>
      </c>
      <c r="AR586" t="s">
        <v>12</v>
      </c>
      <c r="AS586" t="s">
        <v>4775</v>
      </c>
      <c r="AT586" t="s">
        <v>231</v>
      </c>
      <c r="AV586" t="s">
        <v>917</v>
      </c>
      <c r="AW586" t="s">
        <v>1023</v>
      </c>
      <c r="AX586" t="s">
        <v>223</v>
      </c>
      <c r="BA586" s="57">
        <v>46247.333333333336</v>
      </c>
      <c r="BB586" t="s">
        <v>8277</v>
      </c>
      <c r="BF586" s="6" t="e">
        <f t="shared" si="27"/>
        <v>#NUM!</v>
      </c>
      <c r="BG586" t="e">
        <f t="shared" si="28"/>
        <v>#NUM!</v>
      </c>
      <c r="BH586" t="e">
        <f t="shared" si="29"/>
        <v>#NUM!</v>
      </c>
      <c r="BI586" t="e">
        <f>VLOOKUP(H586,Sheet2!$A$1:$B$270,2,FALSE)</f>
        <v>#N/A</v>
      </c>
    </row>
    <row r="587" spans="1:61">
      <c r="A587">
        <v>586</v>
      </c>
      <c r="B587">
        <v>1002507848</v>
      </c>
      <c r="C587">
        <v>3</v>
      </c>
      <c r="D587" t="s">
        <v>59</v>
      </c>
      <c r="E587">
        <v>4</v>
      </c>
      <c r="F587" t="s">
        <v>243</v>
      </c>
      <c r="G587" t="s">
        <v>896</v>
      </c>
      <c r="H587" t="s">
        <v>897</v>
      </c>
      <c r="I587" t="s">
        <v>213</v>
      </c>
      <c r="J587" t="s">
        <v>214</v>
      </c>
      <c r="K587" t="s">
        <v>149</v>
      </c>
      <c r="M587" t="s">
        <v>970</v>
      </c>
      <c r="N587" t="s">
        <v>216</v>
      </c>
      <c r="O587" s="57">
        <v>46238.491249999999</v>
      </c>
      <c r="P587" s="57">
        <v>46238.492615740739</v>
      </c>
      <c r="Q587">
        <v>69358185</v>
      </c>
      <c r="S587">
        <v>142164113596</v>
      </c>
      <c r="T587" t="s">
        <v>3823</v>
      </c>
      <c r="Z587">
        <v>110.3656861</v>
      </c>
      <c r="AA587">
        <v>-7.5299721999999996</v>
      </c>
      <c r="AB587" t="s">
        <v>3824</v>
      </c>
      <c r="AC587" t="s">
        <v>290</v>
      </c>
      <c r="AO587" s="57">
        <v>46120.496689814812</v>
      </c>
      <c r="AR587" t="s">
        <v>6</v>
      </c>
      <c r="AS587" t="s">
        <v>897</v>
      </c>
      <c r="AT587" t="s">
        <v>231</v>
      </c>
      <c r="AV587" t="s">
        <v>971</v>
      </c>
      <c r="AW587" t="s">
        <v>561</v>
      </c>
      <c r="AX587" t="s">
        <v>223</v>
      </c>
      <c r="BF587" s="6" t="e">
        <f t="shared" si="27"/>
        <v>#NUM!</v>
      </c>
      <c r="BG587" t="e">
        <f t="shared" si="28"/>
        <v>#NUM!</v>
      </c>
      <c r="BH587" t="e">
        <f t="shared" si="29"/>
        <v>#NUM!</v>
      </c>
      <c r="BI587" t="e">
        <f>VLOOKUP(H587,Sheet2!$A$1:$B$270,2,FALSE)</f>
        <v>#N/A</v>
      </c>
    </row>
    <row r="588" spans="1:61">
      <c r="A588">
        <v>587</v>
      </c>
      <c r="B588">
        <v>1002508546</v>
      </c>
      <c r="C588">
        <v>3</v>
      </c>
      <c r="D588" t="s">
        <v>38</v>
      </c>
      <c r="E588">
        <v>5</v>
      </c>
      <c r="F588" t="s">
        <v>90</v>
      </c>
      <c r="G588" t="s">
        <v>90</v>
      </c>
      <c r="H588" t="s">
        <v>419</v>
      </c>
      <c r="I588" t="s">
        <v>213</v>
      </c>
      <c r="J588" t="s">
        <v>214</v>
      </c>
      <c r="K588" t="s">
        <v>149</v>
      </c>
      <c r="L588" t="s">
        <v>215</v>
      </c>
      <c r="M588" t="s">
        <v>76</v>
      </c>
      <c r="N588" t="s">
        <v>216</v>
      </c>
      <c r="O588" s="57">
        <v>46238.601354166669</v>
      </c>
      <c r="P588" s="57">
        <v>46238.842233796298</v>
      </c>
      <c r="Q588">
        <v>69358375</v>
      </c>
      <c r="S588">
        <v>152610241459</v>
      </c>
      <c r="T588" t="s">
        <v>3830</v>
      </c>
      <c r="U588" t="s">
        <v>3831</v>
      </c>
      <c r="V588" t="s">
        <v>3832</v>
      </c>
      <c r="Z588">
        <v>112.0299472</v>
      </c>
      <c r="AA588">
        <v>-7.8473625999999896</v>
      </c>
      <c r="AB588" t="s">
        <v>3833</v>
      </c>
      <c r="AC588" t="s">
        <v>217</v>
      </c>
      <c r="AL588" t="s">
        <v>218</v>
      </c>
      <c r="AM588" t="s">
        <v>3834</v>
      </c>
      <c r="AN588" t="s">
        <v>6</v>
      </c>
      <c r="AO588" s="57">
        <v>46120.611273148148</v>
      </c>
      <c r="AP588" s="57">
        <v>46239.541666666664</v>
      </c>
      <c r="AR588" t="s">
        <v>219</v>
      </c>
      <c r="AS588" t="s">
        <v>419</v>
      </c>
      <c r="AT588" t="s">
        <v>231</v>
      </c>
      <c r="AU588">
        <v>20260804</v>
      </c>
      <c r="AV588" t="s">
        <v>222</v>
      </c>
      <c r="AW588" t="s">
        <v>1018</v>
      </c>
      <c r="AX588" t="s">
        <v>223</v>
      </c>
      <c r="BA588" s="57">
        <v>46239.541666666664</v>
      </c>
      <c r="BB588" t="s">
        <v>3834</v>
      </c>
      <c r="BC588">
        <v>2026</v>
      </c>
      <c r="BD588">
        <v>8</v>
      </c>
      <c r="BE588">
        <v>4</v>
      </c>
      <c r="BF588" s="6">
        <f t="shared" si="27"/>
        <v>46238</v>
      </c>
      <c r="BG588">
        <f t="shared" si="28"/>
        <v>-1.5416666666642413</v>
      </c>
      <c r="BH588" t="str">
        <f t="shared" si="29"/>
        <v>COMPLY</v>
      </c>
      <c r="BI588" t="str">
        <f>VLOOKUP(H588,Sheet2!$A$1:$B$270,2,FALSE)</f>
        <v>KEDIRI</v>
      </c>
    </row>
    <row r="589" spans="1:61">
      <c r="A589">
        <v>588</v>
      </c>
      <c r="B589">
        <v>1002534187</v>
      </c>
      <c r="C589">
        <v>3</v>
      </c>
      <c r="D589" t="s">
        <v>55</v>
      </c>
      <c r="E589">
        <v>5</v>
      </c>
      <c r="F589" t="s">
        <v>228</v>
      </c>
      <c r="G589" t="s">
        <v>127</v>
      </c>
      <c r="H589" t="s">
        <v>229</v>
      </c>
      <c r="I589" t="s">
        <v>213</v>
      </c>
      <c r="J589" t="s">
        <v>214</v>
      </c>
      <c r="K589" t="s">
        <v>149</v>
      </c>
      <c r="M589" t="s">
        <v>555</v>
      </c>
      <c r="N589" t="s">
        <v>216</v>
      </c>
      <c r="O589" s="57">
        <v>46252.688738425924</v>
      </c>
      <c r="P589" s="57">
        <v>46252.731747685182</v>
      </c>
      <c r="Q589">
        <v>69369337</v>
      </c>
      <c r="S589">
        <v>152426928328</v>
      </c>
      <c r="T589" t="s">
        <v>13085</v>
      </c>
      <c r="U589" t="s">
        <v>13086</v>
      </c>
      <c r="Z589">
        <v>113.4649675</v>
      </c>
      <c r="AA589">
        <v>-7.0851141000000002</v>
      </c>
      <c r="AB589" t="s">
        <v>13087</v>
      </c>
      <c r="AC589" t="s">
        <v>230</v>
      </c>
      <c r="AO589" t="s">
        <v>12914</v>
      </c>
      <c r="AR589" t="s">
        <v>6</v>
      </c>
      <c r="AS589" t="s">
        <v>229</v>
      </c>
      <c r="AT589" t="s">
        <v>221</v>
      </c>
      <c r="AV589" t="s">
        <v>13088</v>
      </c>
      <c r="AW589" t="s">
        <v>633</v>
      </c>
      <c r="AX589" t="s">
        <v>223</v>
      </c>
      <c r="BF589" s="6" t="e">
        <f t="shared" si="27"/>
        <v>#NUM!</v>
      </c>
      <c r="BG589" t="e">
        <f t="shared" si="28"/>
        <v>#NUM!</v>
      </c>
      <c r="BH589" t="e">
        <f t="shared" si="29"/>
        <v>#NUM!</v>
      </c>
      <c r="BI589" t="str">
        <f>VLOOKUP(H589,Sheet2!$A$1:$B$270,2,FALSE)</f>
        <v>MADURA</v>
      </c>
    </row>
    <row r="590" spans="1:61">
      <c r="A590">
        <v>589</v>
      </c>
      <c r="B590">
        <v>1002534578</v>
      </c>
      <c r="C590">
        <v>3</v>
      </c>
      <c r="D590" t="s">
        <v>51</v>
      </c>
      <c r="E590">
        <v>4</v>
      </c>
      <c r="F590" t="s">
        <v>273</v>
      </c>
      <c r="G590" t="s">
        <v>339</v>
      </c>
      <c r="H590" t="s">
        <v>998</v>
      </c>
      <c r="I590" t="s">
        <v>213</v>
      </c>
      <c r="J590" t="s">
        <v>214</v>
      </c>
      <c r="K590" t="s">
        <v>149</v>
      </c>
      <c r="L590" t="s">
        <v>215</v>
      </c>
      <c r="M590" t="s">
        <v>240</v>
      </c>
      <c r="N590" t="s">
        <v>216</v>
      </c>
      <c r="O590" s="57">
        <v>46252.745798611111</v>
      </c>
      <c r="P590" s="57">
        <v>46252.747245370374</v>
      </c>
      <c r="Q590">
        <v>69369476</v>
      </c>
      <c r="S590">
        <v>142512103101</v>
      </c>
      <c r="T590" t="s">
        <v>13089</v>
      </c>
      <c r="U590" t="s">
        <v>13090</v>
      </c>
      <c r="V590" t="s">
        <v>13091</v>
      </c>
      <c r="Z590">
        <v>111.38601389999999</v>
      </c>
      <c r="AA590">
        <v>-7.2052423999999897</v>
      </c>
      <c r="AB590" t="s">
        <v>13092</v>
      </c>
      <c r="AC590" t="s">
        <v>237</v>
      </c>
      <c r="AL590" t="s">
        <v>218</v>
      </c>
      <c r="AM590" t="s">
        <v>13093</v>
      </c>
      <c r="AN590" t="s">
        <v>6</v>
      </c>
      <c r="AO590" t="s">
        <v>13094</v>
      </c>
      <c r="AP590" s="57">
        <v>46253.625</v>
      </c>
      <c r="AR590" t="s">
        <v>241</v>
      </c>
      <c r="AS590" t="s">
        <v>998</v>
      </c>
      <c r="AT590" t="s">
        <v>231</v>
      </c>
      <c r="AV590" t="s">
        <v>240</v>
      </c>
      <c r="AW590" t="s">
        <v>12862</v>
      </c>
      <c r="AX590" t="s">
        <v>223</v>
      </c>
      <c r="BA590" s="57">
        <v>46253.625</v>
      </c>
      <c r="BB590" t="s">
        <v>13093</v>
      </c>
      <c r="BF590" s="6" t="e">
        <f t="shared" si="27"/>
        <v>#NUM!</v>
      </c>
      <c r="BG590" t="e">
        <f t="shared" si="28"/>
        <v>#NUM!</v>
      </c>
      <c r="BH590" t="e">
        <f t="shared" si="29"/>
        <v>#NUM!</v>
      </c>
      <c r="BI590" t="e">
        <f>VLOOKUP(H590,Sheet2!$A$1:$B$270,2,FALSE)</f>
        <v>#N/A</v>
      </c>
    </row>
    <row r="591" spans="1:61">
      <c r="A591">
        <v>590</v>
      </c>
      <c r="B591">
        <v>1002523238</v>
      </c>
      <c r="C591">
        <v>3</v>
      </c>
      <c r="D591" t="s">
        <v>55</v>
      </c>
      <c r="E591">
        <v>5</v>
      </c>
      <c r="F591" t="s">
        <v>228</v>
      </c>
      <c r="G591" t="s">
        <v>127</v>
      </c>
      <c r="H591" t="s">
        <v>229</v>
      </c>
      <c r="I591" t="s">
        <v>213</v>
      </c>
      <c r="J591" t="s">
        <v>214</v>
      </c>
      <c r="K591" t="s">
        <v>149</v>
      </c>
      <c r="L591" t="s">
        <v>215</v>
      </c>
      <c r="M591" t="s">
        <v>76</v>
      </c>
      <c r="N591" t="s">
        <v>216</v>
      </c>
      <c r="O591" s="57">
        <v>46247.3124537037</v>
      </c>
      <c r="P591" s="57">
        <v>46247.891979166663</v>
      </c>
      <c r="Q591">
        <v>69364663</v>
      </c>
      <c r="S591">
        <v>152426928139</v>
      </c>
      <c r="T591" t="s">
        <v>9222</v>
      </c>
      <c r="U591" t="s">
        <v>9223</v>
      </c>
      <c r="V591" t="s">
        <v>9224</v>
      </c>
      <c r="Z591">
        <v>113.468610048294</v>
      </c>
      <c r="AA591">
        <v>-7.1720629632319097</v>
      </c>
      <c r="AB591" t="s">
        <v>9225</v>
      </c>
      <c r="AC591" t="s">
        <v>217</v>
      </c>
      <c r="AL591" t="s">
        <v>218</v>
      </c>
      <c r="AM591" t="s">
        <v>9226</v>
      </c>
      <c r="AN591" t="s">
        <v>6</v>
      </c>
      <c r="AO591" t="s">
        <v>9227</v>
      </c>
      <c r="AP591" s="57">
        <v>46248.333333333336</v>
      </c>
      <c r="AR591" t="s">
        <v>219</v>
      </c>
      <c r="AS591" t="s">
        <v>229</v>
      </c>
      <c r="AT591" t="s">
        <v>221</v>
      </c>
      <c r="AU591">
        <v>20260813</v>
      </c>
      <c r="AV591" t="s">
        <v>222</v>
      </c>
      <c r="AW591" t="s">
        <v>979</v>
      </c>
      <c r="AX591" t="s">
        <v>223</v>
      </c>
      <c r="BA591" s="57">
        <v>46248.333333333336</v>
      </c>
      <c r="BB591" t="s">
        <v>9226</v>
      </c>
      <c r="BC591">
        <v>2026</v>
      </c>
      <c r="BD591">
        <v>8</v>
      </c>
      <c r="BE591">
        <v>13</v>
      </c>
      <c r="BF591" s="6">
        <f t="shared" si="27"/>
        <v>46247</v>
      </c>
      <c r="BG591">
        <f t="shared" si="28"/>
        <v>-1.3333333333357587</v>
      </c>
      <c r="BH591" t="str">
        <f t="shared" si="29"/>
        <v>COMPLY</v>
      </c>
      <c r="BI591" t="str">
        <f>VLOOKUP(H591,Sheet2!$A$1:$B$270,2,FALSE)</f>
        <v>MADURA</v>
      </c>
    </row>
    <row r="592" spans="1:61">
      <c r="A592">
        <v>591</v>
      </c>
      <c r="B592">
        <v>1002527829</v>
      </c>
      <c r="C592">
        <v>3</v>
      </c>
      <c r="D592" t="s">
        <v>51</v>
      </c>
      <c r="E592">
        <v>4</v>
      </c>
      <c r="F592" t="s">
        <v>273</v>
      </c>
      <c r="G592" t="s">
        <v>339</v>
      </c>
      <c r="H592" t="s">
        <v>4681</v>
      </c>
      <c r="I592" t="s">
        <v>213</v>
      </c>
      <c r="J592" t="s">
        <v>214</v>
      </c>
      <c r="K592" t="s">
        <v>149</v>
      </c>
      <c r="L592" t="s">
        <v>606</v>
      </c>
      <c r="M592" t="s">
        <v>575</v>
      </c>
      <c r="N592" t="s">
        <v>216</v>
      </c>
      <c r="O592" s="57">
        <v>46249.411759259259</v>
      </c>
      <c r="P592" s="57">
        <v>46252.595381944448</v>
      </c>
      <c r="Q592">
        <v>69366602</v>
      </c>
      <c r="R592">
        <v>2968152009</v>
      </c>
      <c r="S592">
        <v>142519105204</v>
      </c>
      <c r="T592" t="s">
        <v>11270</v>
      </c>
      <c r="U592" t="s">
        <v>11271</v>
      </c>
      <c r="V592" t="s">
        <v>11272</v>
      </c>
      <c r="Z592">
        <v>111.243982</v>
      </c>
      <c r="AA592">
        <v>-7.05009</v>
      </c>
      <c r="AB592" t="s">
        <v>11273</v>
      </c>
      <c r="AC592" t="s">
        <v>237</v>
      </c>
      <c r="AL592" t="s">
        <v>218</v>
      </c>
      <c r="AM592" t="s">
        <v>11274</v>
      </c>
      <c r="AN592" t="s">
        <v>6</v>
      </c>
      <c r="AO592" t="s">
        <v>9889</v>
      </c>
      <c r="AP592" s="57">
        <v>46250.333333333336</v>
      </c>
      <c r="AR592" t="s">
        <v>14</v>
      </c>
      <c r="AS592" t="s">
        <v>4681</v>
      </c>
      <c r="AT592" t="s">
        <v>231</v>
      </c>
      <c r="AV592" t="s">
        <v>13095</v>
      </c>
      <c r="AW592" t="s">
        <v>978</v>
      </c>
      <c r="AX592" t="s">
        <v>223</v>
      </c>
      <c r="BA592" s="57">
        <v>46250.333333333336</v>
      </c>
      <c r="BB592" t="s">
        <v>11274</v>
      </c>
      <c r="BF592" s="6" t="e">
        <f t="shared" si="27"/>
        <v>#NUM!</v>
      </c>
      <c r="BG592" t="e">
        <f t="shared" si="28"/>
        <v>#NUM!</v>
      </c>
      <c r="BH592" t="e">
        <f t="shared" si="29"/>
        <v>#NUM!</v>
      </c>
      <c r="BI592" t="e">
        <f>VLOOKUP(H592,Sheet2!$A$1:$B$270,2,FALSE)</f>
        <v>#N/A</v>
      </c>
    </row>
    <row r="593" spans="1:61">
      <c r="A593">
        <v>592</v>
      </c>
      <c r="B593">
        <v>1002516926</v>
      </c>
      <c r="C593">
        <v>3</v>
      </c>
      <c r="D593" t="s">
        <v>55</v>
      </c>
      <c r="E593">
        <v>5</v>
      </c>
      <c r="F593" t="s">
        <v>313</v>
      </c>
      <c r="G593" t="s">
        <v>124</v>
      </c>
      <c r="H593" t="s">
        <v>336</v>
      </c>
      <c r="I593" t="s">
        <v>213</v>
      </c>
      <c r="J593" t="s">
        <v>214</v>
      </c>
      <c r="K593" t="s">
        <v>149</v>
      </c>
      <c r="M593" t="s">
        <v>76</v>
      </c>
      <c r="N593" t="s">
        <v>216</v>
      </c>
      <c r="O593" s="57">
        <v>46244.376828703702</v>
      </c>
      <c r="P593" s="57">
        <v>46244.772303240738</v>
      </c>
      <c r="Q593">
        <v>69362108</v>
      </c>
      <c r="S593">
        <v>152306253207</v>
      </c>
      <c r="T593" t="s">
        <v>6792</v>
      </c>
      <c r="U593" t="s">
        <v>6793</v>
      </c>
      <c r="V593" t="s">
        <v>6794</v>
      </c>
      <c r="Z593">
        <v>112.73461775722301</v>
      </c>
      <c r="AA593">
        <v>-7.30932041893921</v>
      </c>
      <c r="AB593" t="s">
        <v>6795</v>
      </c>
      <c r="AC593" t="s">
        <v>291</v>
      </c>
      <c r="AL593" t="s">
        <v>218</v>
      </c>
      <c r="AM593" t="s">
        <v>6796</v>
      </c>
      <c r="AN593" t="s">
        <v>6</v>
      </c>
      <c r="AO593" s="57">
        <v>46303.392835648148</v>
      </c>
      <c r="AP593" s="57">
        <v>46248.333333333336</v>
      </c>
      <c r="AR593" t="s">
        <v>219</v>
      </c>
      <c r="AS593" t="s">
        <v>336</v>
      </c>
      <c r="AT593" t="s">
        <v>231</v>
      </c>
      <c r="AU593">
        <v>20260810</v>
      </c>
      <c r="AV593" t="s">
        <v>222</v>
      </c>
      <c r="AW593" t="s">
        <v>604</v>
      </c>
      <c r="AX593" t="s">
        <v>223</v>
      </c>
      <c r="BA593" s="57">
        <v>46248.333333333336</v>
      </c>
      <c r="BB593" t="s">
        <v>6796</v>
      </c>
      <c r="BC593">
        <v>2026</v>
      </c>
      <c r="BD593">
        <v>8</v>
      </c>
      <c r="BE593">
        <v>10</v>
      </c>
      <c r="BF593" s="6">
        <f t="shared" si="27"/>
        <v>46244</v>
      </c>
      <c r="BG593">
        <f t="shared" si="28"/>
        <v>-4.3333333333357587</v>
      </c>
      <c r="BH593" t="str">
        <f t="shared" si="29"/>
        <v>COMPLY</v>
      </c>
      <c r="BI593" t="str">
        <f>VLOOKUP(H593,Sheet2!$A$1:$B$270,2,FALSE)</f>
        <v>SURABAYA SELATAN</v>
      </c>
    </row>
    <row r="594" spans="1:61">
      <c r="A594">
        <v>593</v>
      </c>
      <c r="B594">
        <v>1002527315</v>
      </c>
      <c r="C594">
        <v>3</v>
      </c>
      <c r="D594" t="s">
        <v>45</v>
      </c>
      <c r="E594">
        <v>5</v>
      </c>
      <c r="F594" t="s">
        <v>113</v>
      </c>
      <c r="G594" t="s">
        <v>109</v>
      </c>
      <c r="H594" t="s">
        <v>423</v>
      </c>
      <c r="I594" t="s">
        <v>213</v>
      </c>
      <c r="J594" t="s">
        <v>214</v>
      </c>
      <c r="K594" t="s">
        <v>149</v>
      </c>
      <c r="L594" t="s">
        <v>215</v>
      </c>
      <c r="M594" t="s">
        <v>225</v>
      </c>
      <c r="N594" t="s">
        <v>216</v>
      </c>
      <c r="O594" s="57">
        <v>46248.722175925926</v>
      </c>
      <c r="P594" s="57">
        <v>46249.647175925929</v>
      </c>
      <c r="Q594">
        <v>69366394</v>
      </c>
      <c r="S594">
        <v>172518796989</v>
      </c>
      <c r="T594" t="s">
        <v>11277</v>
      </c>
      <c r="U594" t="s">
        <v>11278</v>
      </c>
      <c r="V594" t="s">
        <v>11279</v>
      </c>
      <c r="Z594">
        <v>124.495601529688</v>
      </c>
      <c r="AA594">
        <v>-9.4929179216719497</v>
      </c>
      <c r="AB594" t="s">
        <v>11280</v>
      </c>
      <c r="AC594" t="s">
        <v>237</v>
      </c>
      <c r="AL594" t="s">
        <v>218</v>
      </c>
      <c r="AM594" t="s">
        <v>11281</v>
      </c>
      <c r="AN594" t="s">
        <v>6</v>
      </c>
      <c r="AO594" t="s">
        <v>10561</v>
      </c>
      <c r="AP594" s="57">
        <v>46249.625</v>
      </c>
      <c r="AR594" t="s">
        <v>18</v>
      </c>
      <c r="AS594" t="s">
        <v>423</v>
      </c>
      <c r="AT594" t="s">
        <v>231</v>
      </c>
      <c r="AV594" t="s">
        <v>227</v>
      </c>
      <c r="AW594" t="s">
        <v>1010</v>
      </c>
      <c r="AX594" t="s">
        <v>223</v>
      </c>
      <c r="BA594" s="57">
        <v>46249.625</v>
      </c>
      <c r="BB594" t="s">
        <v>11281</v>
      </c>
      <c r="BF594" s="6" t="e">
        <f t="shared" si="27"/>
        <v>#NUM!</v>
      </c>
      <c r="BG594" t="e">
        <f t="shared" si="28"/>
        <v>#NUM!</v>
      </c>
      <c r="BH594" t="e">
        <f t="shared" si="29"/>
        <v>#NUM!</v>
      </c>
      <c r="BI594" t="str">
        <f>VLOOKUP(H594,Sheet2!$A$1:$B$270,2,FALSE)</f>
        <v>ATAMBUA</v>
      </c>
    </row>
    <row r="595" spans="1:61">
      <c r="A595">
        <v>594</v>
      </c>
      <c r="B595">
        <v>1002526532</v>
      </c>
      <c r="C595">
        <v>3</v>
      </c>
      <c r="D595" t="s">
        <v>55</v>
      </c>
      <c r="E595">
        <v>5</v>
      </c>
      <c r="F595" t="s">
        <v>228</v>
      </c>
      <c r="G595" t="s">
        <v>127</v>
      </c>
      <c r="H595" t="s">
        <v>495</v>
      </c>
      <c r="I595" t="s">
        <v>213</v>
      </c>
      <c r="J595" t="s">
        <v>214</v>
      </c>
      <c r="K595" t="s">
        <v>149</v>
      </c>
      <c r="L595" t="s">
        <v>215</v>
      </c>
      <c r="M595" t="s">
        <v>76</v>
      </c>
      <c r="N595" t="s">
        <v>216</v>
      </c>
      <c r="O595" s="57">
        <v>46248.597187500003</v>
      </c>
      <c r="P595" s="57">
        <v>46248.770775462966</v>
      </c>
      <c r="Q595">
        <v>69366111</v>
      </c>
      <c r="S595">
        <v>152429208586</v>
      </c>
      <c r="T595" t="s">
        <v>5821</v>
      </c>
      <c r="U595" t="s">
        <v>5822</v>
      </c>
      <c r="V595" t="s">
        <v>11275</v>
      </c>
      <c r="Z595">
        <v>113.804020956158</v>
      </c>
      <c r="AA595">
        <v>-6.8921781442727701</v>
      </c>
      <c r="AB595" t="s">
        <v>11276</v>
      </c>
      <c r="AC595" t="s">
        <v>217</v>
      </c>
      <c r="AL595" t="s">
        <v>218</v>
      </c>
      <c r="AM595" t="s">
        <v>9982</v>
      </c>
      <c r="AN595" t="s">
        <v>6</v>
      </c>
      <c r="AO595" t="s">
        <v>10245</v>
      </c>
      <c r="AP595" s="57">
        <v>46249.541666666664</v>
      </c>
      <c r="AR595" t="s">
        <v>219</v>
      </c>
      <c r="AS595" t="s">
        <v>495</v>
      </c>
      <c r="AT595" t="s">
        <v>231</v>
      </c>
      <c r="AU595">
        <v>20260814</v>
      </c>
      <c r="AV595" t="s">
        <v>222</v>
      </c>
      <c r="AW595" t="s">
        <v>1015</v>
      </c>
      <c r="AX595" t="s">
        <v>223</v>
      </c>
      <c r="BA595" s="57">
        <v>46249.541666666664</v>
      </c>
      <c r="BB595" t="s">
        <v>9982</v>
      </c>
      <c r="BC595">
        <v>2026</v>
      </c>
      <c r="BD595">
        <v>8</v>
      </c>
      <c r="BE595">
        <v>14</v>
      </c>
      <c r="BF595" s="6">
        <f t="shared" si="27"/>
        <v>46248</v>
      </c>
      <c r="BG595">
        <f t="shared" si="28"/>
        <v>-1.5416666666642413</v>
      </c>
      <c r="BH595" t="str">
        <f t="shared" si="29"/>
        <v>COMPLY</v>
      </c>
      <c r="BI595" t="str">
        <f>VLOOKUP(H595,Sheet2!$A$1:$B$270,2,FALSE)</f>
        <v>MADURA</v>
      </c>
    </row>
    <row r="596" spans="1:61">
      <c r="A596">
        <v>595</v>
      </c>
      <c r="B596">
        <v>1002511181</v>
      </c>
      <c r="C596">
        <v>3</v>
      </c>
      <c r="D596" t="s">
        <v>55</v>
      </c>
      <c r="E596">
        <v>5</v>
      </c>
      <c r="F596" t="s">
        <v>265</v>
      </c>
      <c r="G596" t="s">
        <v>123</v>
      </c>
      <c r="H596" t="s">
        <v>395</v>
      </c>
      <c r="I596" t="s">
        <v>213</v>
      </c>
      <c r="J596" t="s">
        <v>214</v>
      </c>
      <c r="K596" t="s">
        <v>149</v>
      </c>
      <c r="M596" t="s">
        <v>76</v>
      </c>
      <c r="N596" t="s">
        <v>216</v>
      </c>
      <c r="O596" s="57">
        <v>46239.697118055556</v>
      </c>
      <c r="P596" s="57">
        <v>46241.64775462963</v>
      </c>
      <c r="Q596">
        <v>69359426</v>
      </c>
      <c r="S596">
        <v>152404213348</v>
      </c>
      <c r="T596" t="s">
        <v>3863</v>
      </c>
      <c r="U596" t="s">
        <v>3864</v>
      </c>
      <c r="V596" t="s">
        <v>3865</v>
      </c>
      <c r="Z596">
        <v>112.75530379999999</v>
      </c>
      <c r="AA596">
        <v>-7.2413996999999997</v>
      </c>
      <c r="AB596" t="s">
        <v>3866</v>
      </c>
      <c r="AC596" t="s">
        <v>291</v>
      </c>
      <c r="AL596" t="s">
        <v>218</v>
      </c>
      <c r="AM596" t="s">
        <v>3867</v>
      </c>
      <c r="AN596" t="s">
        <v>6</v>
      </c>
      <c r="AO596" s="57">
        <v>46150.705266203702</v>
      </c>
      <c r="AP596" s="57">
        <v>46240.625</v>
      </c>
      <c r="AR596" t="s">
        <v>219</v>
      </c>
      <c r="AS596" t="s">
        <v>395</v>
      </c>
      <c r="AT596" t="s">
        <v>231</v>
      </c>
      <c r="AU596">
        <v>20260807</v>
      </c>
      <c r="AV596" t="s">
        <v>222</v>
      </c>
      <c r="AW596" t="s">
        <v>561</v>
      </c>
      <c r="AX596" t="s">
        <v>223</v>
      </c>
      <c r="BA596" s="57">
        <v>46240.625</v>
      </c>
      <c r="BB596" t="s">
        <v>3867</v>
      </c>
      <c r="BC596">
        <v>2026</v>
      </c>
      <c r="BD596">
        <v>8</v>
      </c>
      <c r="BE596">
        <v>7</v>
      </c>
      <c r="BF596" s="6">
        <f t="shared" si="27"/>
        <v>46241</v>
      </c>
      <c r="BG596">
        <f t="shared" si="28"/>
        <v>0.375</v>
      </c>
      <c r="BH596" t="str">
        <f t="shared" si="29"/>
        <v>COMPLY</v>
      </c>
      <c r="BI596" t="str">
        <f>VLOOKUP(H596,Sheet2!$A$1:$B$270,2,FALSE)</f>
        <v>SURABAYA UTARA</v>
      </c>
    </row>
    <row r="597" spans="1:61">
      <c r="A597">
        <v>596</v>
      </c>
      <c r="B597">
        <v>1002509245</v>
      </c>
      <c r="C597">
        <v>3</v>
      </c>
      <c r="D597" t="s">
        <v>51</v>
      </c>
      <c r="E597">
        <v>4</v>
      </c>
      <c r="F597" t="s">
        <v>273</v>
      </c>
      <c r="G597" t="s">
        <v>273</v>
      </c>
      <c r="H597" t="s">
        <v>946</v>
      </c>
      <c r="I597" t="s">
        <v>213</v>
      </c>
      <c r="J597" t="s">
        <v>214</v>
      </c>
      <c r="K597" t="s">
        <v>149</v>
      </c>
      <c r="L597" t="s">
        <v>215</v>
      </c>
      <c r="M597" t="s">
        <v>575</v>
      </c>
      <c r="N597" t="s">
        <v>216</v>
      </c>
      <c r="O597" s="57">
        <v>46238.697870370372</v>
      </c>
      <c r="P597" s="57">
        <v>46240.664479166669</v>
      </c>
      <c r="Q597">
        <v>69358544</v>
      </c>
      <c r="S597">
        <v>142401145966</v>
      </c>
      <c r="T597" t="s">
        <v>2193</v>
      </c>
      <c r="U597" t="s">
        <v>3868</v>
      </c>
      <c r="V597" t="s">
        <v>3869</v>
      </c>
      <c r="Z597">
        <v>110.82406229999999</v>
      </c>
      <c r="AA597">
        <v>-6.8016173999999996</v>
      </c>
      <c r="AB597" t="s">
        <v>2196</v>
      </c>
      <c r="AC597" t="s">
        <v>237</v>
      </c>
      <c r="AL597" t="s">
        <v>218</v>
      </c>
      <c r="AM597" t="s">
        <v>3678</v>
      </c>
      <c r="AN597" t="s">
        <v>6</v>
      </c>
      <c r="AO597" s="57">
        <v>46120.70517361111</v>
      </c>
      <c r="AP597" s="57">
        <v>46239.541666666664</v>
      </c>
      <c r="AR597" t="s">
        <v>14</v>
      </c>
      <c r="AS597" t="s">
        <v>946</v>
      </c>
      <c r="AT597" t="s">
        <v>231</v>
      </c>
      <c r="AV597" t="s">
        <v>3870</v>
      </c>
      <c r="AW597" t="s">
        <v>1025</v>
      </c>
      <c r="AX597" t="s">
        <v>223</v>
      </c>
      <c r="BA597" s="57">
        <v>46239.541666666664</v>
      </c>
      <c r="BB597" t="s">
        <v>3678</v>
      </c>
      <c r="BF597" s="6" t="e">
        <f t="shared" si="27"/>
        <v>#NUM!</v>
      </c>
      <c r="BG597" t="e">
        <f t="shared" si="28"/>
        <v>#NUM!</v>
      </c>
      <c r="BH597" t="e">
        <f t="shared" si="29"/>
        <v>#NUM!</v>
      </c>
      <c r="BI597" t="e">
        <f>VLOOKUP(H597,Sheet2!$A$1:$B$270,2,FALSE)</f>
        <v>#N/A</v>
      </c>
    </row>
    <row r="598" spans="1:61">
      <c r="A598">
        <v>597</v>
      </c>
      <c r="B598">
        <v>1002513895</v>
      </c>
      <c r="C598">
        <v>3</v>
      </c>
      <c r="D598" t="s">
        <v>59</v>
      </c>
      <c r="E598">
        <v>4</v>
      </c>
      <c r="F598" t="s">
        <v>224</v>
      </c>
      <c r="G598" t="s">
        <v>607</v>
      </c>
      <c r="H598" t="s">
        <v>964</v>
      </c>
      <c r="I598" t="s">
        <v>213</v>
      </c>
      <c r="J598" t="s">
        <v>214</v>
      </c>
      <c r="K598" t="s">
        <v>149</v>
      </c>
      <c r="L598" t="s">
        <v>215</v>
      </c>
      <c r="M598" t="s">
        <v>76</v>
      </c>
      <c r="N598" t="s">
        <v>216</v>
      </c>
      <c r="O598" s="57">
        <v>46241.404120370367</v>
      </c>
      <c r="P598" s="57">
        <v>46246.656053240738</v>
      </c>
      <c r="Q598">
        <v>69360483</v>
      </c>
      <c r="S598">
        <v>141362105334</v>
      </c>
      <c r="T598" t="s">
        <v>5914</v>
      </c>
      <c r="U598" t="s">
        <v>5915</v>
      </c>
      <c r="V598" t="s">
        <v>5916</v>
      </c>
      <c r="Z598">
        <v>109.09109479999999</v>
      </c>
      <c r="AA598">
        <v>-7.6628204000000002</v>
      </c>
      <c r="AB598" t="s">
        <v>5917</v>
      </c>
      <c r="AC598" t="s">
        <v>237</v>
      </c>
      <c r="AL598" t="s">
        <v>218</v>
      </c>
      <c r="AM598" t="s">
        <v>5918</v>
      </c>
      <c r="AN598" t="s">
        <v>6</v>
      </c>
      <c r="AO598" s="57">
        <v>46211.413402777776</v>
      </c>
      <c r="AP598" s="57">
        <v>46245.333333333336</v>
      </c>
      <c r="AR598" t="s">
        <v>219</v>
      </c>
      <c r="AS598" t="s">
        <v>964</v>
      </c>
      <c r="AT598" t="s">
        <v>231</v>
      </c>
      <c r="AU598">
        <v>20260812</v>
      </c>
      <c r="AV598" t="s">
        <v>222</v>
      </c>
      <c r="AW598" t="s">
        <v>1010</v>
      </c>
      <c r="AX598" t="s">
        <v>223</v>
      </c>
      <c r="BA598" s="57">
        <v>46245.333333333336</v>
      </c>
      <c r="BB598" t="s">
        <v>5918</v>
      </c>
      <c r="BC598">
        <v>2026</v>
      </c>
      <c r="BD598">
        <v>8</v>
      </c>
      <c r="BE598">
        <v>12</v>
      </c>
      <c r="BF598" s="6">
        <f t="shared" si="27"/>
        <v>46246</v>
      </c>
      <c r="BG598">
        <f t="shared" si="28"/>
        <v>0.66666666666424135</v>
      </c>
      <c r="BH598" t="str">
        <f t="shared" si="29"/>
        <v>COMPLY</v>
      </c>
      <c r="BI598" t="e">
        <f>VLOOKUP(H598,Sheet2!$A$1:$B$270,2,FALSE)</f>
        <v>#N/A</v>
      </c>
    </row>
    <row r="599" spans="1:61">
      <c r="A599">
        <v>598</v>
      </c>
      <c r="B599">
        <v>1002531304</v>
      </c>
      <c r="C599">
        <v>3</v>
      </c>
      <c r="D599" t="s">
        <v>55</v>
      </c>
      <c r="E599">
        <v>5</v>
      </c>
      <c r="F599" t="s">
        <v>228</v>
      </c>
      <c r="G599" t="s">
        <v>127</v>
      </c>
      <c r="H599" t="s">
        <v>330</v>
      </c>
      <c r="I599" t="s">
        <v>213</v>
      </c>
      <c r="J599" t="s">
        <v>214</v>
      </c>
      <c r="K599" t="s">
        <v>149</v>
      </c>
      <c r="M599" t="s">
        <v>240</v>
      </c>
      <c r="N599" t="s">
        <v>216</v>
      </c>
      <c r="O599" s="57">
        <v>46251.699293981481</v>
      </c>
      <c r="P599" s="57">
        <v>46252.793090277781</v>
      </c>
      <c r="Q599">
        <v>69368331</v>
      </c>
      <c r="S599">
        <v>152431232411</v>
      </c>
      <c r="T599" t="s">
        <v>11292</v>
      </c>
      <c r="U599" t="s">
        <v>11293</v>
      </c>
      <c r="V599" t="s">
        <v>13096</v>
      </c>
      <c r="Z599">
        <v>113.746308</v>
      </c>
      <c r="AA599">
        <v>-6.9535282</v>
      </c>
      <c r="AB599" t="s">
        <v>11294</v>
      </c>
      <c r="AC599" t="s">
        <v>230</v>
      </c>
      <c r="AL599" t="s">
        <v>218</v>
      </c>
      <c r="AM599" t="s">
        <v>13097</v>
      </c>
      <c r="AN599" t="s">
        <v>6</v>
      </c>
      <c r="AO599" t="s">
        <v>10782</v>
      </c>
      <c r="AP599" s="57">
        <v>46253.625</v>
      </c>
      <c r="AR599" t="s">
        <v>241</v>
      </c>
      <c r="AS599" t="s">
        <v>330</v>
      </c>
      <c r="AT599" t="s">
        <v>231</v>
      </c>
      <c r="AV599" t="s">
        <v>240</v>
      </c>
      <c r="AW599" t="s">
        <v>591</v>
      </c>
      <c r="AX599" t="s">
        <v>223</v>
      </c>
      <c r="BA599" s="57">
        <v>46253.625</v>
      </c>
      <c r="BB599" t="s">
        <v>13097</v>
      </c>
      <c r="BF599" s="6" t="e">
        <f t="shared" si="27"/>
        <v>#NUM!</v>
      </c>
      <c r="BG599" t="e">
        <f t="shared" si="28"/>
        <v>#NUM!</v>
      </c>
      <c r="BH599" t="e">
        <f t="shared" si="29"/>
        <v>#NUM!</v>
      </c>
      <c r="BI599" t="str">
        <f>VLOOKUP(H599,Sheet2!$A$1:$B$270,2,FALSE)</f>
        <v>MADURA</v>
      </c>
    </row>
    <row r="600" spans="1:61">
      <c r="A600">
        <v>599</v>
      </c>
      <c r="B600">
        <v>1002530947</v>
      </c>
      <c r="C600">
        <v>3</v>
      </c>
      <c r="D600" t="s">
        <v>42</v>
      </c>
      <c r="E600">
        <v>5</v>
      </c>
      <c r="F600" t="s">
        <v>106</v>
      </c>
      <c r="G600" t="s">
        <v>104</v>
      </c>
      <c r="H600" t="s">
        <v>508</v>
      </c>
      <c r="I600" t="s">
        <v>213</v>
      </c>
      <c r="J600" t="s">
        <v>214</v>
      </c>
      <c r="K600" t="s">
        <v>149</v>
      </c>
      <c r="L600" t="s">
        <v>215</v>
      </c>
      <c r="M600" t="s">
        <v>76</v>
      </c>
      <c r="N600" t="s">
        <v>216</v>
      </c>
      <c r="O600" s="57">
        <v>46251.583287037036</v>
      </c>
      <c r="P600" s="57">
        <v>46252.740254629629</v>
      </c>
      <c r="Q600">
        <v>69368138</v>
      </c>
      <c r="S600">
        <v>152543206023</v>
      </c>
      <c r="T600" t="s">
        <v>11295</v>
      </c>
      <c r="U600" t="s">
        <v>11296</v>
      </c>
      <c r="V600" t="s">
        <v>11297</v>
      </c>
      <c r="Z600">
        <v>113.122575098824</v>
      </c>
      <c r="AA600">
        <v>-8.1506856723767793</v>
      </c>
      <c r="AB600" t="s">
        <v>11298</v>
      </c>
      <c r="AC600" t="s">
        <v>237</v>
      </c>
      <c r="AL600" t="s">
        <v>218</v>
      </c>
      <c r="AM600" t="s">
        <v>11299</v>
      </c>
      <c r="AN600" t="s">
        <v>6</v>
      </c>
      <c r="AO600" t="s">
        <v>11300</v>
      </c>
      <c r="AP600" s="57">
        <v>46252.541666666664</v>
      </c>
      <c r="AR600" t="s">
        <v>219</v>
      </c>
      <c r="AS600" t="s">
        <v>508</v>
      </c>
      <c r="AT600" t="s">
        <v>231</v>
      </c>
      <c r="AU600">
        <v>20260818</v>
      </c>
      <c r="AV600" t="s">
        <v>222</v>
      </c>
      <c r="AW600" t="s">
        <v>1023</v>
      </c>
      <c r="AX600" t="s">
        <v>223</v>
      </c>
      <c r="BA600" s="57">
        <v>46252.541666666664</v>
      </c>
      <c r="BB600" t="s">
        <v>11299</v>
      </c>
      <c r="BC600">
        <v>2026</v>
      </c>
      <c r="BD600">
        <v>8</v>
      </c>
      <c r="BE600">
        <v>18</v>
      </c>
      <c r="BF600" s="6">
        <f t="shared" si="27"/>
        <v>46252</v>
      </c>
      <c r="BG600">
        <f t="shared" si="28"/>
        <v>-0.54166666666424135</v>
      </c>
      <c r="BH600" t="str">
        <f t="shared" si="29"/>
        <v>COMPLY</v>
      </c>
      <c r="BI600" t="str">
        <f>VLOOKUP(H600,Sheet2!$A$1:$B$270,2,FALSE)</f>
        <v>PROBOLINGGO</v>
      </c>
    </row>
    <row r="601" spans="1:61">
      <c r="A601">
        <v>600</v>
      </c>
      <c r="B601">
        <v>1002528548</v>
      </c>
      <c r="C601">
        <v>3</v>
      </c>
      <c r="D601" t="s">
        <v>42</v>
      </c>
      <c r="E601">
        <v>5</v>
      </c>
      <c r="F601" t="s">
        <v>102</v>
      </c>
      <c r="G601" t="s">
        <v>100</v>
      </c>
      <c r="H601" t="s">
        <v>282</v>
      </c>
      <c r="I601" t="s">
        <v>213</v>
      </c>
      <c r="J601" t="s">
        <v>214</v>
      </c>
      <c r="K601" t="s">
        <v>149</v>
      </c>
      <c r="L601" t="s">
        <v>215</v>
      </c>
      <c r="M601" t="s">
        <v>76</v>
      </c>
      <c r="N601" t="s">
        <v>216</v>
      </c>
      <c r="O601" s="57">
        <v>46249.6409375</v>
      </c>
      <c r="P601" s="57">
        <v>46250.722962962966</v>
      </c>
      <c r="Q601">
        <v>69367042</v>
      </c>
      <c r="S601">
        <v>152507223676</v>
      </c>
      <c r="T601" t="s">
        <v>11301</v>
      </c>
      <c r="U601" t="s">
        <v>11302</v>
      </c>
      <c r="V601" t="s">
        <v>11303</v>
      </c>
      <c r="Z601">
        <v>113.915310300565</v>
      </c>
      <c r="AA601">
        <v>-7.8848704601461099</v>
      </c>
      <c r="AB601" t="s">
        <v>11304</v>
      </c>
      <c r="AC601" t="s">
        <v>237</v>
      </c>
      <c r="AL601" t="s">
        <v>218</v>
      </c>
      <c r="AM601" t="s">
        <v>10007</v>
      </c>
      <c r="AN601" t="s">
        <v>6</v>
      </c>
      <c r="AO601" t="s">
        <v>10527</v>
      </c>
      <c r="AP601" s="57">
        <v>46250.541666666664</v>
      </c>
      <c r="AR601" t="s">
        <v>219</v>
      </c>
      <c r="AS601" t="s">
        <v>282</v>
      </c>
      <c r="AT601" t="s">
        <v>231</v>
      </c>
      <c r="AU601">
        <v>20260816</v>
      </c>
      <c r="AV601" t="s">
        <v>222</v>
      </c>
      <c r="AW601" t="s">
        <v>1015</v>
      </c>
      <c r="AX601" t="s">
        <v>223</v>
      </c>
      <c r="BA601" s="57">
        <v>46250.541666666664</v>
      </c>
      <c r="BB601" t="s">
        <v>10007</v>
      </c>
      <c r="BC601">
        <v>2026</v>
      </c>
      <c r="BD601">
        <v>8</v>
      </c>
      <c r="BE601">
        <v>16</v>
      </c>
      <c r="BF601" s="6">
        <f t="shared" si="27"/>
        <v>46250</v>
      </c>
      <c r="BG601">
        <f t="shared" si="28"/>
        <v>-0.54166666666424135</v>
      </c>
      <c r="BH601" t="str">
        <f t="shared" si="29"/>
        <v>COMPLY</v>
      </c>
      <c r="BI601" t="str">
        <f>VLOOKUP(H601,Sheet2!$A$1:$B$270,2,FALSE)</f>
        <v>JEMBER</v>
      </c>
    </row>
    <row r="602" spans="1:61">
      <c r="A602">
        <v>601</v>
      </c>
      <c r="B602">
        <v>1002512998</v>
      </c>
      <c r="C602">
        <v>3</v>
      </c>
      <c r="D602" t="s">
        <v>51</v>
      </c>
      <c r="E602">
        <v>4</v>
      </c>
      <c r="F602" t="s">
        <v>273</v>
      </c>
      <c r="G602" t="s">
        <v>295</v>
      </c>
      <c r="H602" t="s">
        <v>901</v>
      </c>
      <c r="I602" t="s">
        <v>213</v>
      </c>
      <c r="J602" t="s">
        <v>214</v>
      </c>
      <c r="K602" t="s">
        <v>149</v>
      </c>
      <c r="M602" t="s">
        <v>76</v>
      </c>
      <c r="N602" t="s">
        <v>216</v>
      </c>
      <c r="O602" s="57">
        <v>46240.660856481481</v>
      </c>
      <c r="P602" s="57">
        <v>46249.5546412037</v>
      </c>
      <c r="Q602">
        <v>69360192</v>
      </c>
      <c r="S602">
        <v>142551119502</v>
      </c>
      <c r="T602" t="s">
        <v>3786</v>
      </c>
      <c r="U602" t="s">
        <v>11305</v>
      </c>
      <c r="V602" t="s">
        <v>11306</v>
      </c>
      <c r="Z602">
        <v>111.015390240481</v>
      </c>
      <c r="AA602">
        <v>-6.7921805440204901</v>
      </c>
      <c r="AB602" t="s">
        <v>3787</v>
      </c>
      <c r="AC602" t="s">
        <v>290</v>
      </c>
      <c r="AL602" t="s">
        <v>218</v>
      </c>
      <c r="AM602" t="s">
        <v>11307</v>
      </c>
      <c r="AN602" t="s">
        <v>6</v>
      </c>
      <c r="AO602" s="57">
        <v>46181.673981481479</v>
      </c>
      <c r="AP602" s="57">
        <v>46249.333333333336</v>
      </c>
      <c r="AR602" t="s">
        <v>219</v>
      </c>
      <c r="AS602" t="s">
        <v>901</v>
      </c>
      <c r="AT602" t="s">
        <v>231</v>
      </c>
      <c r="AU602">
        <v>20260815</v>
      </c>
      <c r="AV602" t="s">
        <v>222</v>
      </c>
      <c r="AW602" t="s">
        <v>568</v>
      </c>
      <c r="AX602" t="s">
        <v>223</v>
      </c>
      <c r="BA602" s="57">
        <v>46249.333333333336</v>
      </c>
      <c r="BB602" t="s">
        <v>11307</v>
      </c>
      <c r="BC602">
        <v>2026</v>
      </c>
      <c r="BD602">
        <v>8</v>
      </c>
      <c r="BE602">
        <v>15</v>
      </c>
      <c r="BF602" s="6">
        <f t="shared" si="27"/>
        <v>46249</v>
      </c>
      <c r="BG602">
        <f t="shared" si="28"/>
        <v>-0.33333333333575865</v>
      </c>
      <c r="BH602" t="str">
        <f t="shared" si="29"/>
        <v>COMPLY</v>
      </c>
      <c r="BI602" t="e">
        <f>VLOOKUP(H602,Sheet2!$A$1:$B$270,2,FALSE)</f>
        <v>#N/A</v>
      </c>
    </row>
    <row r="603" spans="1:61">
      <c r="A603">
        <v>602</v>
      </c>
      <c r="B603">
        <v>1002512873</v>
      </c>
      <c r="C603">
        <v>3</v>
      </c>
      <c r="D603" t="s">
        <v>59</v>
      </c>
      <c r="E603">
        <v>4</v>
      </c>
      <c r="F603" t="s">
        <v>567</v>
      </c>
      <c r="G603" t="s">
        <v>1001</v>
      </c>
      <c r="H603" t="s">
        <v>1002</v>
      </c>
      <c r="I603" t="s">
        <v>213</v>
      </c>
      <c r="J603" t="s">
        <v>214</v>
      </c>
      <c r="K603" t="s">
        <v>149</v>
      </c>
      <c r="M603" t="s">
        <v>970</v>
      </c>
      <c r="N603" t="s">
        <v>216</v>
      </c>
      <c r="O603" s="57">
        <v>46240.639710648145</v>
      </c>
      <c r="P603" s="57">
        <v>46240.640439814815</v>
      </c>
      <c r="Q603">
        <v>69360122</v>
      </c>
      <c r="S603">
        <v>143135115040</v>
      </c>
      <c r="T603" t="s">
        <v>1494</v>
      </c>
      <c r="Z603">
        <v>110.792395000689</v>
      </c>
      <c r="AA603">
        <v>-8.18449538677935</v>
      </c>
      <c r="AB603" t="s">
        <v>1497</v>
      </c>
      <c r="AC603" t="s">
        <v>291</v>
      </c>
      <c r="AO603" s="57">
        <v>46181.642870370371</v>
      </c>
      <c r="AR603" t="s">
        <v>6</v>
      </c>
      <c r="AS603" t="s">
        <v>1002</v>
      </c>
      <c r="AT603" t="s">
        <v>231</v>
      </c>
      <c r="AV603" t="s">
        <v>971</v>
      </c>
      <c r="AW603" t="s">
        <v>561</v>
      </c>
      <c r="AX603" t="s">
        <v>223</v>
      </c>
      <c r="BF603" s="6" t="e">
        <f t="shared" si="27"/>
        <v>#NUM!</v>
      </c>
      <c r="BG603" t="e">
        <f t="shared" si="28"/>
        <v>#NUM!</v>
      </c>
      <c r="BH603" t="e">
        <f t="shared" si="29"/>
        <v>#NUM!</v>
      </c>
      <c r="BI603" t="e">
        <f>VLOOKUP(H603,Sheet2!$A$1:$B$270,2,FALSE)</f>
        <v>#N/A</v>
      </c>
    </row>
    <row r="604" spans="1:61">
      <c r="A604">
        <v>603</v>
      </c>
      <c r="B604">
        <v>1002525305</v>
      </c>
      <c r="C604">
        <v>3</v>
      </c>
      <c r="D604" t="s">
        <v>42</v>
      </c>
      <c r="E604">
        <v>5</v>
      </c>
      <c r="F604" t="s">
        <v>233</v>
      </c>
      <c r="G604" t="s">
        <v>105</v>
      </c>
      <c r="H604" t="s">
        <v>303</v>
      </c>
      <c r="I604" t="s">
        <v>213</v>
      </c>
      <c r="J604" t="s">
        <v>214</v>
      </c>
      <c r="K604" t="s">
        <v>149</v>
      </c>
      <c r="M604" t="s">
        <v>555</v>
      </c>
      <c r="N604" t="s">
        <v>216</v>
      </c>
      <c r="O604" s="57">
        <v>46247.848495370374</v>
      </c>
      <c r="P604" s="57">
        <v>46251.694409722222</v>
      </c>
      <c r="Q604">
        <v>69365576</v>
      </c>
      <c r="S604">
        <v>152324211485</v>
      </c>
      <c r="T604" t="s">
        <v>9231</v>
      </c>
      <c r="U604" t="s">
        <v>9232</v>
      </c>
      <c r="Z604">
        <v>112.5248732</v>
      </c>
      <c r="AA604">
        <v>-7.6123364999999996</v>
      </c>
      <c r="AB604" t="s">
        <v>9233</v>
      </c>
      <c r="AC604" t="s">
        <v>230</v>
      </c>
      <c r="AO604" t="s">
        <v>9234</v>
      </c>
      <c r="AR604" t="s">
        <v>6</v>
      </c>
      <c r="AS604" t="s">
        <v>303</v>
      </c>
      <c r="AT604" t="s">
        <v>221</v>
      </c>
      <c r="AV604" t="s">
        <v>11308</v>
      </c>
      <c r="AW604" t="s">
        <v>633</v>
      </c>
      <c r="AX604" t="s">
        <v>223</v>
      </c>
      <c r="BF604" s="6" t="e">
        <f t="shared" si="27"/>
        <v>#NUM!</v>
      </c>
      <c r="BG604" t="e">
        <f t="shared" si="28"/>
        <v>#NUM!</v>
      </c>
      <c r="BH604" t="e">
        <f t="shared" si="29"/>
        <v>#NUM!</v>
      </c>
      <c r="BI604" t="str">
        <f>VLOOKUP(H604,Sheet2!$A$1:$B$270,2,FALSE)</f>
        <v>MOJOKERTO</v>
      </c>
    </row>
    <row r="605" spans="1:61">
      <c r="A605">
        <v>604</v>
      </c>
      <c r="B605">
        <v>1002516519</v>
      </c>
      <c r="C605">
        <v>3</v>
      </c>
      <c r="D605" t="s">
        <v>49</v>
      </c>
      <c r="E605">
        <v>4</v>
      </c>
      <c r="F605" t="s">
        <v>246</v>
      </c>
      <c r="G605" t="s">
        <v>549</v>
      </c>
      <c r="H605" t="s">
        <v>550</v>
      </c>
      <c r="I605" t="s">
        <v>213</v>
      </c>
      <c r="J605" t="s">
        <v>214</v>
      </c>
      <c r="K605" t="s">
        <v>149</v>
      </c>
      <c r="M605" t="s">
        <v>76</v>
      </c>
      <c r="N605" t="s">
        <v>216</v>
      </c>
      <c r="O605" s="57">
        <v>46243.588229166664</v>
      </c>
      <c r="P605" s="57">
        <v>46243.83222222222</v>
      </c>
      <c r="Q605">
        <v>69359839</v>
      </c>
      <c r="R605">
        <v>2946102031</v>
      </c>
      <c r="S605">
        <v>143407106645</v>
      </c>
      <c r="T605" t="s">
        <v>949</v>
      </c>
      <c r="U605" t="s">
        <v>5924</v>
      </c>
      <c r="V605" t="s">
        <v>5925</v>
      </c>
      <c r="Z605">
        <v>110.04456769164599</v>
      </c>
      <c r="AA605">
        <v>-6.9676223701402602</v>
      </c>
      <c r="AB605" t="s">
        <v>2183</v>
      </c>
      <c r="AC605" t="s">
        <v>226</v>
      </c>
      <c r="AL605" t="s">
        <v>218</v>
      </c>
      <c r="AM605" t="s">
        <v>5926</v>
      </c>
      <c r="AN605" t="s">
        <v>6</v>
      </c>
      <c r="AO605" s="57">
        <v>46273.590578703705</v>
      </c>
      <c r="AR605" t="s">
        <v>219</v>
      </c>
      <c r="AS605" t="s">
        <v>550</v>
      </c>
      <c r="AT605" t="s">
        <v>231</v>
      </c>
      <c r="AU605">
        <v>20260809</v>
      </c>
      <c r="AV605" t="s">
        <v>222</v>
      </c>
      <c r="AW605" t="s">
        <v>944</v>
      </c>
      <c r="AX605" t="s">
        <v>223</v>
      </c>
      <c r="BA605" s="57">
        <v>46243.291666666664</v>
      </c>
      <c r="BB605" t="s">
        <v>5926</v>
      </c>
      <c r="BC605">
        <v>2026</v>
      </c>
      <c r="BD605">
        <v>8</v>
      </c>
      <c r="BE605">
        <v>9</v>
      </c>
      <c r="BF605" s="6">
        <f t="shared" si="27"/>
        <v>46243</v>
      </c>
      <c r="BG605">
        <f t="shared" si="28"/>
        <v>-0.29166666666424135</v>
      </c>
      <c r="BH605" t="str">
        <f t="shared" si="29"/>
        <v>COMPLY</v>
      </c>
      <c r="BI605" t="e">
        <f>VLOOKUP(H605,Sheet2!$A$1:$B$270,2,FALSE)</f>
        <v>#N/A</v>
      </c>
    </row>
    <row r="606" spans="1:61">
      <c r="A606">
        <v>605</v>
      </c>
      <c r="B606">
        <v>1002512978</v>
      </c>
      <c r="C606">
        <v>3</v>
      </c>
      <c r="D606" t="s">
        <v>34</v>
      </c>
      <c r="E606">
        <v>5</v>
      </c>
      <c r="F606" t="s">
        <v>585</v>
      </c>
      <c r="G606" t="s">
        <v>83</v>
      </c>
      <c r="H606" t="s">
        <v>232</v>
      </c>
      <c r="I606" t="s">
        <v>213</v>
      </c>
      <c r="J606" t="s">
        <v>214</v>
      </c>
      <c r="K606" t="s">
        <v>149</v>
      </c>
      <c r="M606" t="s">
        <v>575</v>
      </c>
      <c r="N606" t="s">
        <v>216</v>
      </c>
      <c r="O606" s="57">
        <v>46240.658171296294</v>
      </c>
      <c r="P606" s="57">
        <v>46244.628622685188</v>
      </c>
      <c r="Q606">
        <v>69360182</v>
      </c>
      <c r="S606">
        <v>172423220325</v>
      </c>
      <c r="T606" t="s">
        <v>3896</v>
      </c>
      <c r="U606" t="s">
        <v>3897</v>
      </c>
      <c r="V606" t="s">
        <v>5932</v>
      </c>
      <c r="Z606">
        <v>115.27793749999999</v>
      </c>
      <c r="AA606">
        <v>-8.5812606000000002</v>
      </c>
      <c r="AB606" t="s">
        <v>3898</v>
      </c>
      <c r="AC606" t="s">
        <v>230</v>
      </c>
      <c r="AL606" t="s">
        <v>218</v>
      </c>
      <c r="AM606" t="s">
        <v>5933</v>
      </c>
      <c r="AN606" t="s">
        <v>6</v>
      </c>
      <c r="AO606" s="57">
        <v>46181.673981481479</v>
      </c>
      <c r="AP606" s="57">
        <v>46242.333333333336</v>
      </c>
      <c r="AQ606" t="s">
        <v>248</v>
      </c>
      <c r="AR606" t="s">
        <v>14</v>
      </c>
      <c r="AS606" t="s">
        <v>232</v>
      </c>
      <c r="AT606" t="s">
        <v>231</v>
      </c>
      <c r="AV606" t="s">
        <v>6802</v>
      </c>
      <c r="AW606" t="s">
        <v>561</v>
      </c>
      <c r="AX606" t="s">
        <v>223</v>
      </c>
      <c r="BA606" s="57">
        <v>46242.333333333336</v>
      </c>
      <c r="BB606" t="s">
        <v>5933</v>
      </c>
      <c r="BF606" s="6" t="e">
        <f t="shared" si="27"/>
        <v>#NUM!</v>
      </c>
      <c r="BG606" t="e">
        <f t="shared" si="28"/>
        <v>#NUM!</v>
      </c>
      <c r="BH606" t="e">
        <f t="shared" si="29"/>
        <v>#NUM!</v>
      </c>
      <c r="BI606" t="str">
        <f>VLOOKUP(H606,Sheet2!$A$1:$B$270,2,FALSE)</f>
        <v>SANUR</v>
      </c>
    </row>
    <row r="607" spans="1:61">
      <c r="A607">
        <v>606</v>
      </c>
      <c r="B607">
        <v>1002533391</v>
      </c>
      <c r="C607">
        <v>3</v>
      </c>
      <c r="D607" t="s">
        <v>45</v>
      </c>
      <c r="E607">
        <v>5</v>
      </c>
      <c r="F607" t="s">
        <v>211</v>
      </c>
      <c r="G607" t="s">
        <v>116</v>
      </c>
      <c r="H607" t="s">
        <v>272</v>
      </c>
      <c r="I607" t="s">
        <v>213</v>
      </c>
      <c r="J607" t="s">
        <v>214</v>
      </c>
      <c r="K607" t="s">
        <v>149</v>
      </c>
      <c r="L607" t="s">
        <v>215</v>
      </c>
      <c r="M607" t="s">
        <v>76</v>
      </c>
      <c r="N607" t="s">
        <v>216</v>
      </c>
      <c r="O607" s="57">
        <v>46252.589537037034</v>
      </c>
      <c r="P607" s="57">
        <v>46252.919537037036</v>
      </c>
      <c r="Q607">
        <v>69369084</v>
      </c>
      <c r="S607">
        <v>172604214125</v>
      </c>
      <c r="T607" t="s">
        <v>13098</v>
      </c>
      <c r="U607" t="s">
        <v>13099</v>
      </c>
      <c r="V607" t="s">
        <v>13100</v>
      </c>
      <c r="Z607">
        <v>116.426749974489</v>
      </c>
      <c r="AA607">
        <v>-8.2624110248601301</v>
      </c>
      <c r="AB607" t="s">
        <v>13101</v>
      </c>
      <c r="AC607" t="s">
        <v>217</v>
      </c>
      <c r="AL607" t="s">
        <v>218</v>
      </c>
      <c r="AM607" t="s">
        <v>13102</v>
      </c>
      <c r="AN607" t="s">
        <v>6</v>
      </c>
      <c r="AO607" t="s">
        <v>12948</v>
      </c>
      <c r="AP607" s="57">
        <v>46255.625</v>
      </c>
      <c r="AR607" t="s">
        <v>219</v>
      </c>
      <c r="AS607" t="s">
        <v>272</v>
      </c>
      <c r="AT607" t="s">
        <v>231</v>
      </c>
      <c r="AU607">
        <v>20260818</v>
      </c>
      <c r="AV607" t="s">
        <v>222</v>
      </c>
      <c r="AW607" t="s">
        <v>12862</v>
      </c>
      <c r="AX607" t="s">
        <v>223</v>
      </c>
      <c r="BA607" s="57">
        <v>46255.625</v>
      </c>
      <c r="BB607" t="s">
        <v>13102</v>
      </c>
      <c r="BC607">
        <v>2026</v>
      </c>
      <c r="BD607">
        <v>8</v>
      </c>
      <c r="BE607">
        <v>18</v>
      </c>
      <c r="BF607" s="6">
        <f t="shared" si="27"/>
        <v>46252</v>
      </c>
      <c r="BG607">
        <f t="shared" si="28"/>
        <v>-3.625</v>
      </c>
      <c r="BH607" t="str">
        <f t="shared" si="29"/>
        <v>COMPLY</v>
      </c>
      <c r="BI607" t="str">
        <f>VLOOKUP(H607,Sheet2!$A$1:$B$270,2,FALSE)</f>
        <v>SELONG</v>
      </c>
    </row>
    <row r="608" spans="1:61">
      <c r="A608">
        <v>607</v>
      </c>
      <c r="B608">
        <v>1002504838</v>
      </c>
      <c r="C608">
        <v>3</v>
      </c>
      <c r="D608" t="s">
        <v>59</v>
      </c>
      <c r="E608">
        <v>4</v>
      </c>
      <c r="F608" t="s">
        <v>224</v>
      </c>
      <c r="G608" t="s">
        <v>224</v>
      </c>
      <c r="H608" t="s">
        <v>911</v>
      </c>
      <c r="I608" t="s">
        <v>213</v>
      </c>
      <c r="J608" t="s">
        <v>214</v>
      </c>
      <c r="K608" t="s">
        <v>149</v>
      </c>
      <c r="L608" t="s">
        <v>215</v>
      </c>
      <c r="M608" t="s">
        <v>575</v>
      </c>
      <c r="N608" t="s">
        <v>216</v>
      </c>
      <c r="O608" s="57">
        <v>46235.701365740744</v>
      </c>
      <c r="P608" s="57">
        <v>46237.674270833333</v>
      </c>
      <c r="Q608">
        <v>69356855</v>
      </c>
      <c r="S608">
        <v>146303609069</v>
      </c>
      <c r="T608" t="s">
        <v>1367</v>
      </c>
      <c r="U608" t="s">
        <v>3904</v>
      </c>
      <c r="V608" t="s">
        <v>3905</v>
      </c>
      <c r="Z608">
        <v>109.228101</v>
      </c>
      <c r="AA608">
        <v>-7.4376329999999999</v>
      </c>
      <c r="AB608" t="s">
        <v>1370</v>
      </c>
      <c r="AC608" t="s">
        <v>237</v>
      </c>
      <c r="AL608" t="s">
        <v>218</v>
      </c>
      <c r="AM608" t="s">
        <v>3906</v>
      </c>
      <c r="AN608" t="s">
        <v>6</v>
      </c>
      <c r="AO608" s="57">
        <v>46030.70480324074</v>
      </c>
      <c r="AP608" s="57">
        <v>46236.541666666664</v>
      </c>
      <c r="AR608" t="s">
        <v>14</v>
      </c>
      <c r="AS608" t="s">
        <v>911</v>
      </c>
      <c r="AT608" t="s">
        <v>231</v>
      </c>
      <c r="AV608" t="s">
        <v>3907</v>
      </c>
      <c r="AW608" t="s">
        <v>1012</v>
      </c>
      <c r="AX608" t="s">
        <v>223</v>
      </c>
      <c r="BA608" s="57">
        <v>46236.541666666664</v>
      </c>
      <c r="BB608" t="s">
        <v>3906</v>
      </c>
      <c r="BF608" s="6" t="e">
        <f t="shared" si="27"/>
        <v>#NUM!</v>
      </c>
      <c r="BG608" t="e">
        <f t="shared" si="28"/>
        <v>#NUM!</v>
      </c>
      <c r="BH608" t="e">
        <f t="shared" si="29"/>
        <v>#NUM!</v>
      </c>
      <c r="BI608" t="e">
        <f>VLOOKUP(H608,Sheet2!$A$1:$B$270,2,FALSE)</f>
        <v>#N/A</v>
      </c>
    </row>
    <row r="609" spans="1:61">
      <c r="A609">
        <v>608</v>
      </c>
      <c r="B609">
        <v>1002509442</v>
      </c>
      <c r="C609">
        <v>3</v>
      </c>
      <c r="D609" t="s">
        <v>51</v>
      </c>
      <c r="E609">
        <v>4</v>
      </c>
      <c r="F609" t="s">
        <v>273</v>
      </c>
      <c r="G609" t="s">
        <v>569</v>
      </c>
      <c r="H609" t="s">
        <v>907</v>
      </c>
      <c r="I609" t="s">
        <v>213</v>
      </c>
      <c r="J609" t="s">
        <v>214</v>
      </c>
      <c r="K609" t="s">
        <v>149</v>
      </c>
      <c r="L609" t="s">
        <v>215</v>
      </c>
      <c r="M609" t="s">
        <v>76</v>
      </c>
      <c r="N609" t="s">
        <v>216</v>
      </c>
      <c r="O609" s="57">
        <v>46238.782604166663</v>
      </c>
      <c r="P609" s="57">
        <v>46240.623611111114</v>
      </c>
      <c r="Q609">
        <v>69358662</v>
      </c>
      <c r="S609">
        <v>142509107213</v>
      </c>
      <c r="T609" t="s">
        <v>1896</v>
      </c>
      <c r="U609" t="s">
        <v>1897</v>
      </c>
      <c r="V609" t="s">
        <v>3910</v>
      </c>
      <c r="Z609">
        <v>111.206036</v>
      </c>
      <c r="AA609">
        <v>-7.0492239999999997</v>
      </c>
      <c r="AB609" t="s">
        <v>3911</v>
      </c>
      <c r="AC609" t="s">
        <v>237</v>
      </c>
      <c r="AL609" t="s">
        <v>218</v>
      </c>
      <c r="AM609" t="s">
        <v>2823</v>
      </c>
      <c r="AN609" t="s">
        <v>6</v>
      </c>
      <c r="AO609" s="57">
        <v>46120.788576388892</v>
      </c>
      <c r="AP609" s="57">
        <v>46239.625</v>
      </c>
      <c r="AR609" t="s">
        <v>219</v>
      </c>
      <c r="AS609" t="s">
        <v>907</v>
      </c>
      <c r="AT609" t="s">
        <v>231</v>
      </c>
      <c r="AU609">
        <v>20260806</v>
      </c>
      <c r="AV609" t="s">
        <v>222</v>
      </c>
      <c r="AW609" t="s">
        <v>1014</v>
      </c>
      <c r="AX609" t="s">
        <v>223</v>
      </c>
      <c r="BA609" s="57">
        <v>46239.625</v>
      </c>
      <c r="BB609" t="s">
        <v>2823</v>
      </c>
      <c r="BC609">
        <v>2026</v>
      </c>
      <c r="BD609">
        <v>8</v>
      </c>
      <c r="BE609">
        <v>6</v>
      </c>
      <c r="BF609" s="6">
        <f t="shared" si="27"/>
        <v>46240</v>
      </c>
      <c r="BG609">
        <f t="shared" si="28"/>
        <v>0.375</v>
      </c>
      <c r="BH609" t="str">
        <f t="shared" si="29"/>
        <v>COMPLY</v>
      </c>
      <c r="BI609" t="e">
        <f>VLOOKUP(H609,Sheet2!$A$1:$B$270,2,FALSE)</f>
        <v>#N/A</v>
      </c>
    </row>
    <row r="610" spans="1:61">
      <c r="A610">
        <v>609</v>
      </c>
      <c r="B610">
        <v>1002531173</v>
      </c>
      <c r="C610">
        <v>3</v>
      </c>
      <c r="D610" t="s">
        <v>49</v>
      </c>
      <c r="E610">
        <v>4</v>
      </c>
      <c r="F610" t="s">
        <v>252</v>
      </c>
      <c r="G610" t="s">
        <v>929</v>
      </c>
      <c r="H610" t="s">
        <v>951</v>
      </c>
      <c r="I610" t="s">
        <v>213</v>
      </c>
      <c r="J610" t="s">
        <v>214</v>
      </c>
      <c r="K610" t="s">
        <v>149</v>
      </c>
      <c r="L610" t="s">
        <v>215</v>
      </c>
      <c r="M610" t="s">
        <v>76</v>
      </c>
      <c r="N610" t="s">
        <v>216</v>
      </c>
      <c r="O610" s="57">
        <v>46251.656215277777</v>
      </c>
      <c r="P610" s="57">
        <v>46252.562673611108</v>
      </c>
      <c r="Q610">
        <v>69368262</v>
      </c>
      <c r="S610">
        <v>142201101593</v>
      </c>
      <c r="T610" t="s">
        <v>11309</v>
      </c>
      <c r="U610" t="s">
        <v>11310</v>
      </c>
      <c r="V610" t="s">
        <v>11311</v>
      </c>
      <c r="Z610">
        <v>109.710613</v>
      </c>
      <c r="AA610">
        <v>-6.9343709999999996</v>
      </c>
      <c r="AB610" t="s">
        <v>11312</v>
      </c>
      <c r="AC610" t="s">
        <v>237</v>
      </c>
      <c r="AL610" t="s">
        <v>218</v>
      </c>
      <c r="AM610" t="s">
        <v>11313</v>
      </c>
      <c r="AN610" t="s">
        <v>6</v>
      </c>
      <c r="AO610" t="s">
        <v>11076</v>
      </c>
      <c r="AP610" s="57">
        <v>46252.541666666664</v>
      </c>
      <c r="AR610" t="s">
        <v>219</v>
      </c>
      <c r="AS610" t="s">
        <v>951</v>
      </c>
      <c r="AT610" t="s">
        <v>231</v>
      </c>
      <c r="AU610">
        <v>20260818</v>
      </c>
      <c r="AV610" t="s">
        <v>222</v>
      </c>
      <c r="AW610" t="s">
        <v>1010</v>
      </c>
      <c r="AX610" t="s">
        <v>223</v>
      </c>
      <c r="BA610" s="57">
        <v>46252.541666666664</v>
      </c>
      <c r="BB610" t="s">
        <v>11313</v>
      </c>
      <c r="BC610">
        <v>2026</v>
      </c>
      <c r="BD610">
        <v>8</v>
      </c>
      <c r="BE610">
        <v>18</v>
      </c>
      <c r="BF610" s="6">
        <f t="shared" si="27"/>
        <v>46252</v>
      </c>
      <c r="BG610">
        <f t="shared" si="28"/>
        <v>-0.54166666666424135</v>
      </c>
      <c r="BH610" t="str">
        <f t="shared" si="29"/>
        <v>COMPLY</v>
      </c>
      <c r="BI610" t="e">
        <f>VLOOKUP(H610,Sheet2!$A$1:$B$270,2,FALSE)</f>
        <v>#N/A</v>
      </c>
    </row>
    <row r="611" spans="1:61">
      <c r="A611">
        <v>610</v>
      </c>
      <c r="B611">
        <v>1002522746</v>
      </c>
      <c r="C611">
        <v>3</v>
      </c>
      <c r="D611" t="s">
        <v>45</v>
      </c>
      <c r="E611">
        <v>5</v>
      </c>
      <c r="F611" t="s">
        <v>211</v>
      </c>
      <c r="G611" t="s">
        <v>118</v>
      </c>
      <c r="H611" t="s">
        <v>464</v>
      </c>
      <c r="I611" t="s">
        <v>213</v>
      </c>
      <c r="J611" t="s">
        <v>214</v>
      </c>
      <c r="K611" t="s">
        <v>149</v>
      </c>
      <c r="L611" t="s">
        <v>215</v>
      </c>
      <c r="M611" t="s">
        <v>76</v>
      </c>
      <c r="N611" t="s">
        <v>216</v>
      </c>
      <c r="O611" s="57">
        <v>46246.663842592592</v>
      </c>
      <c r="P611" s="57">
        <v>46247.858124999999</v>
      </c>
      <c r="Q611">
        <v>69364482</v>
      </c>
      <c r="S611">
        <v>172608206143</v>
      </c>
      <c r="T611" t="s">
        <v>8292</v>
      </c>
      <c r="U611" t="s">
        <v>8293</v>
      </c>
      <c r="V611" t="s">
        <v>8294</v>
      </c>
      <c r="Z611">
        <v>116.752135450518</v>
      </c>
      <c r="AA611">
        <v>-8.9101572113841296</v>
      </c>
      <c r="AB611" t="s">
        <v>8295</v>
      </c>
      <c r="AC611" t="s">
        <v>237</v>
      </c>
      <c r="AL611" t="s">
        <v>218</v>
      </c>
      <c r="AM611" t="s">
        <v>8165</v>
      </c>
      <c r="AN611" t="s">
        <v>6</v>
      </c>
      <c r="AO611" s="57">
        <v>46364.673472222225</v>
      </c>
      <c r="AP611" s="57">
        <v>46247.541666666664</v>
      </c>
      <c r="AR611" t="s">
        <v>219</v>
      </c>
      <c r="AS611" t="s">
        <v>464</v>
      </c>
      <c r="AT611" t="s">
        <v>231</v>
      </c>
      <c r="AU611">
        <v>20260813</v>
      </c>
      <c r="AV611" t="s">
        <v>222</v>
      </c>
      <c r="AW611" t="s">
        <v>1014</v>
      </c>
      <c r="AX611" t="s">
        <v>223</v>
      </c>
      <c r="BA611" s="57">
        <v>46247.541666666664</v>
      </c>
      <c r="BB611" t="s">
        <v>8165</v>
      </c>
      <c r="BC611">
        <v>2026</v>
      </c>
      <c r="BD611">
        <v>8</v>
      </c>
      <c r="BE611">
        <v>13</v>
      </c>
      <c r="BF611" s="6">
        <f t="shared" si="27"/>
        <v>46247</v>
      </c>
      <c r="BG611">
        <f t="shared" si="28"/>
        <v>-0.54166666666424135</v>
      </c>
      <c r="BH611" t="str">
        <f t="shared" si="29"/>
        <v>COMPLY</v>
      </c>
      <c r="BI611" t="str">
        <f>VLOOKUP(H611,Sheet2!$A$1:$B$270,2,FALSE)</f>
        <v>SUMBAWA</v>
      </c>
    </row>
    <row r="612" spans="1:61">
      <c r="A612">
        <v>611</v>
      </c>
      <c r="B612">
        <v>1002531072</v>
      </c>
      <c r="C612">
        <v>3</v>
      </c>
      <c r="D612" t="s">
        <v>55</v>
      </c>
      <c r="E612">
        <v>5</v>
      </c>
      <c r="F612" t="s">
        <v>228</v>
      </c>
      <c r="G612" t="s">
        <v>121</v>
      </c>
      <c r="H612" t="s">
        <v>454</v>
      </c>
      <c r="I612" t="s">
        <v>213</v>
      </c>
      <c r="J612" t="s">
        <v>214</v>
      </c>
      <c r="K612" t="s">
        <v>149</v>
      </c>
      <c r="M612" t="s">
        <v>76</v>
      </c>
      <c r="N612" t="s">
        <v>216</v>
      </c>
      <c r="O612" s="57">
        <v>46251.625115740739</v>
      </c>
      <c r="P612" s="57">
        <v>46252.692835648151</v>
      </c>
      <c r="Q612">
        <v>69368210</v>
      </c>
      <c r="S612">
        <v>152436202368</v>
      </c>
      <c r="T612" t="s">
        <v>11314</v>
      </c>
      <c r="U612" t="s">
        <v>11315</v>
      </c>
      <c r="V612" t="s">
        <v>11316</v>
      </c>
      <c r="Z612">
        <v>112.708325</v>
      </c>
      <c r="AA612">
        <v>-7.0899774999999998</v>
      </c>
      <c r="AB612" t="s">
        <v>11317</v>
      </c>
      <c r="AC612" t="s">
        <v>230</v>
      </c>
      <c r="AL612" t="s">
        <v>218</v>
      </c>
      <c r="AM612" t="s">
        <v>11318</v>
      </c>
      <c r="AN612" t="s">
        <v>6</v>
      </c>
      <c r="AO612" t="s">
        <v>10292</v>
      </c>
      <c r="AP612" s="57">
        <v>46252.541666666664</v>
      </c>
      <c r="AR612" t="s">
        <v>219</v>
      </c>
      <c r="AS612" t="s">
        <v>454</v>
      </c>
      <c r="AT612" t="s">
        <v>231</v>
      </c>
      <c r="AU612">
        <v>20260818</v>
      </c>
      <c r="AV612" t="s">
        <v>222</v>
      </c>
      <c r="AW612" t="s">
        <v>571</v>
      </c>
      <c r="AX612" t="s">
        <v>223</v>
      </c>
      <c r="BA612" s="57">
        <v>46252.541666666664</v>
      </c>
      <c r="BB612" t="s">
        <v>11318</v>
      </c>
      <c r="BC612">
        <v>2026</v>
      </c>
      <c r="BD612">
        <v>8</v>
      </c>
      <c r="BE612">
        <v>18</v>
      </c>
      <c r="BF612" s="6">
        <f t="shared" si="27"/>
        <v>46252</v>
      </c>
      <c r="BG612">
        <f t="shared" si="28"/>
        <v>-0.54166666666424135</v>
      </c>
      <c r="BH612" t="str">
        <f t="shared" si="29"/>
        <v>COMPLY</v>
      </c>
      <c r="BI612" t="str">
        <f>VLOOKUP(H612,Sheet2!$A$1:$B$270,2,FALSE)</f>
        <v>MADURA</v>
      </c>
    </row>
    <row r="613" spans="1:61">
      <c r="A613">
        <v>612</v>
      </c>
      <c r="B613">
        <v>1002517755</v>
      </c>
      <c r="C613">
        <v>3</v>
      </c>
      <c r="D613" t="s">
        <v>49</v>
      </c>
      <c r="E613">
        <v>4</v>
      </c>
      <c r="F613" t="s">
        <v>252</v>
      </c>
      <c r="G613" t="s">
        <v>252</v>
      </c>
      <c r="H613" t="s">
        <v>676</v>
      </c>
      <c r="I613" t="s">
        <v>213</v>
      </c>
      <c r="J613" t="s">
        <v>214</v>
      </c>
      <c r="K613" t="s">
        <v>149</v>
      </c>
      <c r="L613" t="s">
        <v>215</v>
      </c>
      <c r="M613" t="s">
        <v>76</v>
      </c>
      <c r="N613" t="s">
        <v>216</v>
      </c>
      <c r="O613" s="57">
        <v>46244.561759259261</v>
      </c>
      <c r="P613" s="57">
        <v>46245.650578703702</v>
      </c>
      <c r="Q613">
        <v>69362440</v>
      </c>
      <c r="S613">
        <v>146285103773</v>
      </c>
      <c r="T613" t="s">
        <v>6806</v>
      </c>
      <c r="U613" t="s">
        <v>6807</v>
      </c>
      <c r="V613" t="s">
        <v>6808</v>
      </c>
      <c r="Z613">
        <v>109.634497</v>
      </c>
      <c r="AA613">
        <v>-6.9731059999999996</v>
      </c>
      <c r="AB613" t="s">
        <v>6809</v>
      </c>
      <c r="AC613" t="s">
        <v>237</v>
      </c>
      <c r="AL613" t="s">
        <v>218</v>
      </c>
      <c r="AM613" t="s">
        <v>6475</v>
      </c>
      <c r="AN613" t="s">
        <v>6</v>
      </c>
      <c r="AO613" s="57">
        <v>46303.569293981483</v>
      </c>
      <c r="AP613" s="57">
        <v>46245.541666666664</v>
      </c>
      <c r="AR613" t="s">
        <v>219</v>
      </c>
      <c r="AS613" t="s">
        <v>676</v>
      </c>
      <c r="AT613" t="s">
        <v>231</v>
      </c>
      <c r="AU613">
        <v>20260811</v>
      </c>
      <c r="AV613" t="s">
        <v>222</v>
      </c>
      <c r="AW613" t="s">
        <v>1020</v>
      </c>
      <c r="AX613" t="s">
        <v>223</v>
      </c>
      <c r="BA613" s="57">
        <v>46245.541666666664</v>
      </c>
      <c r="BB613" t="s">
        <v>6475</v>
      </c>
      <c r="BC613">
        <v>2026</v>
      </c>
      <c r="BD613">
        <v>8</v>
      </c>
      <c r="BE613">
        <v>11</v>
      </c>
      <c r="BF613" s="6">
        <f t="shared" si="27"/>
        <v>46245</v>
      </c>
      <c r="BG613">
        <f t="shared" si="28"/>
        <v>-0.54166666666424135</v>
      </c>
      <c r="BH613" t="str">
        <f t="shared" si="29"/>
        <v>COMPLY</v>
      </c>
      <c r="BI613" t="e">
        <f>VLOOKUP(H613,Sheet2!$A$1:$B$270,2,FALSE)</f>
        <v>#N/A</v>
      </c>
    </row>
    <row r="614" spans="1:61">
      <c r="A614">
        <v>613</v>
      </c>
      <c r="B614">
        <v>1002511022</v>
      </c>
      <c r="C614">
        <v>3</v>
      </c>
      <c r="D614" t="s">
        <v>55</v>
      </c>
      <c r="E614">
        <v>5</v>
      </c>
      <c r="F614" t="s">
        <v>265</v>
      </c>
      <c r="G614" t="s">
        <v>126</v>
      </c>
      <c r="H614" t="s">
        <v>266</v>
      </c>
      <c r="I614" t="s">
        <v>213</v>
      </c>
      <c r="J614" t="s">
        <v>214</v>
      </c>
      <c r="K614" t="s">
        <v>149</v>
      </c>
      <c r="M614" t="s">
        <v>76</v>
      </c>
      <c r="N614" t="s">
        <v>216</v>
      </c>
      <c r="O614" s="57">
        <v>46239.647511574076</v>
      </c>
      <c r="P614" s="57">
        <v>46239.737905092596</v>
      </c>
      <c r="Q614">
        <v>69351264</v>
      </c>
      <c r="S614">
        <v>152413167539</v>
      </c>
      <c r="T614" t="s">
        <v>1106</v>
      </c>
      <c r="U614" t="s">
        <v>3282</v>
      </c>
      <c r="V614" t="s">
        <v>3915</v>
      </c>
      <c r="Z614">
        <v>112.749053</v>
      </c>
      <c r="AA614">
        <v>-7.2652659999999996</v>
      </c>
      <c r="AB614" t="s">
        <v>1107</v>
      </c>
      <c r="AC614" t="s">
        <v>230</v>
      </c>
      <c r="AL614" t="s">
        <v>218</v>
      </c>
      <c r="AM614" t="s">
        <v>3916</v>
      </c>
      <c r="AN614" t="s">
        <v>6</v>
      </c>
      <c r="AO614" s="57">
        <v>46150.652673611112</v>
      </c>
      <c r="AR614" t="s">
        <v>219</v>
      </c>
      <c r="AS614" t="s">
        <v>266</v>
      </c>
      <c r="AT614" t="s">
        <v>221</v>
      </c>
      <c r="AU614">
        <v>20260805</v>
      </c>
      <c r="AV614" t="s">
        <v>222</v>
      </c>
      <c r="AW614" t="s">
        <v>942</v>
      </c>
      <c r="AX614" t="s">
        <v>223</v>
      </c>
      <c r="BA614" s="57">
        <v>46239.291666666664</v>
      </c>
      <c r="BB614" t="s">
        <v>3916</v>
      </c>
      <c r="BC614">
        <v>2026</v>
      </c>
      <c r="BD614">
        <v>8</v>
      </c>
      <c r="BE614">
        <v>5</v>
      </c>
      <c r="BF614" s="6">
        <f t="shared" si="27"/>
        <v>46239</v>
      </c>
      <c r="BG614">
        <f t="shared" si="28"/>
        <v>-0.29166666666424135</v>
      </c>
      <c r="BH614" t="str">
        <f t="shared" si="29"/>
        <v>COMPLY</v>
      </c>
      <c r="BI614" t="str">
        <f>VLOOKUP(H614,Sheet2!$A$1:$B$270,2,FALSE)</f>
        <v>SURABAYA SELATAN</v>
      </c>
    </row>
    <row r="615" spans="1:61">
      <c r="A615">
        <v>614</v>
      </c>
      <c r="B615">
        <v>1002530381</v>
      </c>
      <c r="C615">
        <v>3</v>
      </c>
      <c r="D615" t="s">
        <v>38</v>
      </c>
      <c r="E615">
        <v>5</v>
      </c>
      <c r="F615" t="s">
        <v>250</v>
      </c>
      <c r="G615" t="s">
        <v>87</v>
      </c>
      <c r="H615" t="s">
        <v>362</v>
      </c>
      <c r="I615" t="s">
        <v>213</v>
      </c>
      <c r="J615" t="s">
        <v>214</v>
      </c>
      <c r="K615" t="s">
        <v>149</v>
      </c>
      <c r="L615" t="s">
        <v>215</v>
      </c>
      <c r="M615" t="s">
        <v>76</v>
      </c>
      <c r="N615" t="s">
        <v>216</v>
      </c>
      <c r="O615" s="57">
        <v>46251.32912037037</v>
      </c>
      <c r="P615" s="57">
        <v>46252.585520833331</v>
      </c>
      <c r="Q615">
        <v>69367797</v>
      </c>
      <c r="S615">
        <v>152707239264</v>
      </c>
      <c r="T615" t="s">
        <v>11319</v>
      </c>
      <c r="U615" t="s">
        <v>11320</v>
      </c>
      <c r="V615" t="s">
        <v>11321</v>
      </c>
      <c r="Z615">
        <v>112.5300441</v>
      </c>
      <c r="AA615">
        <v>-7.8345248999999999</v>
      </c>
      <c r="AB615" t="s">
        <v>11322</v>
      </c>
      <c r="AC615" t="s">
        <v>237</v>
      </c>
      <c r="AL615" t="s">
        <v>218</v>
      </c>
      <c r="AM615" t="s">
        <v>9799</v>
      </c>
      <c r="AN615" t="s">
        <v>6</v>
      </c>
      <c r="AO615" t="s">
        <v>11323</v>
      </c>
      <c r="AP615" s="57">
        <v>46252.333333333336</v>
      </c>
      <c r="AR615" t="s">
        <v>219</v>
      </c>
      <c r="AS615" t="s">
        <v>362</v>
      </c>
      <c r="AT615" t="s">
        <v>231</v>
      </c>
      <c r="AU615">
        <v>20260818</v>
      </c>
      <c r="AV615" t="s">
        <v>222</v>
      </c>
      <c r="AW615" t="s">
        <v>1014</v>
      </c>
      <c r="AX615" t="s">
        <v>223</v>
      </c>
      <c r="BA615" s="57">
        <v>46252.333333333336</v>
      </c>
      <c r="BB615" t="s">
        <v>9799</v>
      </c>
      <c r="BC615">
        <v>2026</v>
      </c>
      <c r="BD615">
        <v>8</v>
      </c>
      <c r="BE615">
        <v>18</v>
      </c>
      <c r="BF615" s="6">
        <f t="shared" si="27"/>
        <v>46252</v>
      </c>
      <c r="BG615">
        <f t="shared" si="28"/>
        <v>-0.33333333333575865</v>
      </c>
      <c r="BH615" t="str">
        <f t="shared" si="29"/>
        <v>COMPLY</v>
      </c>
      <c r="BI615" t="str">
        <f>VLOOKUP(H615,Sheet2!$A$1:$B$270,2,FALSE)</f>
        <v>BATU</v>
      </c>
    </row>
    <row r="616" spans="1:61">
      <c r="A616">
        <v>615</v>
      </c>
      <c r="B616">
        <v>1002524487</v>
      </c>
      <c r="C616">
        <v>3</v>
      </c>
      <c r="D616" t="s">
        <v>55</v>
      </c>
      <c r="E616">
        <v>5</v>
      </c>
      <c r="F616" t="s">
        <v>313</v>
      </c>
      <c r="G616" t="s">
        <v>126</v>
      </c>
      <c r="H616" t="s">
        <v>382</v>
      </c>
      <c r="I616" t="s">
        <v>213</v>
      </c>
      <c r="J616" t="s">
        <v>214</v>
      </c>
      <c r="K616" t="s">
        <v>149</v>
      </c>
      <c r="M616" t="s">
        <v>575</v>
      </c>
      <c r="N616" t="s">
        <v>608</v>
      </c>
      <c r="O616" s="57">
        <v>46247.60355324074</v>
      </c>
      <c r="P616" s="57">
        <v>46252.473773148151</v>
      </c>
      <c r="Q616">
        <v>69365274</v>
      </c>
      <c r="S616">
        <v>152303243849</v>
      </c>
      <c r="T616" t="s">
        <v>9235</v>
      </c>
      <c r="U616" t="s">
        <v>9236</v>
      </c>
      <c r="V616" t="s">
        <v>11324</v>
      </c>
      <c r="Z616">
        <v>112.7684419</v>
      </c>
      <c r="AA616">
        <v>-7.3055025000000002</v>
      </c>
      <c r="AB616" t="s">
        <v>9237</v>
      </c>
      <c r="AC616" t="s">
        <v>226</v>
      </c>
      <c r="AL616" t="s">
        <v>218</v>
      </c>
      <c r="AM616" t="s">
        <v>10804</v>
      </c>
      <c r="AN616" t="s">
        <v>6</v>
      </c>
      <c r="AO616" t="s">
        <v>8882</v>
      </c>
      <c r="AP616" s="57">
        <v>46251.333333333336</v>
      </c>
      <c r="AR616" t="s">
        <v>14</v>
      </c>
      <c r="AS616" t="s">
        <v>382</v>
      </c>
      <c r="AT616" t="s">
        <v>231</v>
      </c>
      <c r="AV616" t="s">
        <v>13103</v>
      </c>
      <c r="AW616" t="s">
        <v>915</v>
      </c>
      <c r="AX616" t="s">
        <v>223</v>
      </c>
      <c r="BA616" s="57">
        <v>46251.333333333336</v>
      </c>
      <c r="BB616" t="s">
        <v>10804</v>
      </c>
      <c r="BF616" s="6" t="e">
        <f t="shared" si="27"/>
        <v>#NUM!</v>
      </c>
      <c r="BG616" t="e">
        <f t="shared" si="28"/>
        <v>#NUM!</v>
      </c>
      <c r="BH616" t="e">
        <f t="shared" si="29"/>
        <v>#NUM!</v>
      </c>
      <c r="BI616" t="str">
        <f>VLOOKUP(H616,Sheet2!$A$1:$B$270,2,FALSE)</f>
        <v>SURABAYA SELATAN</v>
      </c>
    </row>
    <row r="617" spans="1:61">
      <c r="A617">
        <v>616</v>
      </c>
      <c r="B617">
        <v>1002534246</v>
      </c>
      <c r="C617">
        <v>3</v>
      </c>
      <c r="D617" t="s">
        <v>45</v>
      </c>
      <c r="E617">
        <v>5</v>
      </c>
      <c r="F617" t="s">
        <v>211</v>
      </c>
      <c r="G617" t="s">
        <v>116</v>
      </c>
      <c r="H617" t="s">
        <v>359</v>
      </c>
      <c r="I617" t="s">
        <v>213</v>
      </c>
      <c r="J617" t="s">
        <v>214</v>
      </c>
      <c r="K617" t="s">
        <v>149</v>
      </c>
      <c r="L617" t="s">
        <v>215</v>
      </c>
      <c r="M617" t="s">
        <v>240</v>
      </c>
      <c r="N617" t="s">
        <v>216</v>
      </c>
      <c r="O617" s="57">
        <v>46252.693715277775</v>
      </c>
      <c r="P617" s="57">
        <v>46252.694479166668</v>
      </c>
      <c r="Q617">
        <v>69369357</v>
      </c>
      <c r="S617">
        <v>172620205050</v>
      </c>
      <c r="T617" t="s">
        <v>13104</v>
      </c>
      <c r="U617" t="s">
        <v>13105</v>
      </c>
      <c r="V617" t="s">
        <v>13106</v>
      </c>
      <c r="Z617">
        <v>116.540673114359</v>
      </c>
      <c r="AA617">
        <v>-8.6137500743196398</v>
      </c>
      <c r="AB617" t="s">
        <v>13107</v>
      </c>
      <c r="AC617" t="s">
        <v>217</v>
      </c>
      <c r="AL617" t="s">
        <v>218</v>
      </c>
      <c r="AM617" t="s">
        <v>13032</v>
      </c>
      <c r="AN617" t="s">
        <v>6</v>
      </c>
      <c r="AO617" t="s">
        <v>12914</v>
      </c>
      <c r="AP617" s="57">
        <v>46254.333333333336</v>
      </c>
      <c r="AR617" t="s">
        <v>241</v>
      </c>
      <c r="AS617" t="s">
        <v>359</v>
      </c>
      <c r="AT617" t="s">
        <v>231</v>
      </c>
      <c r="AV617" t="s">
        <v>240</v>
      </c>
      <c r="AW617" t="s">
        <v>12862</v>
      </c>
      <c r="AX617" t="s">
        <v>223</v>
      </c>
      <c r="BA617" s="57">
        <v>46254.333333333336</v>
      </c>
      <c r="BB617" t="s">
        <v>13032</v>
      </c>
      <c r="BF617" s="6" t="e">
        <f t="shared" si="27"/>
        <v>#NUM!</v>
      </c>
      <c r="BG617" t="e">
        <f t="shared" si="28"/>
        <v>#NUM!</v>
      </c>
      <c r="BH617" t="e">
        <f t="shared" si="29"/>
        <v>#NUM!</v>
      </c>
      <c r="BI617" t="str">
        <f>VLOOKUP(H617,Sheet2!$A$1:$B$270,2,FALSE)</f>
        <v>SELONG</v>
      </c>
    </row>
    <row r="618" spans="1:61">
      <c r="A618">
        <v>617</v>
      </c>
      <c r="B618">
        <v>1002511906</v>
      </c>
      <c r="C618">
        <v>3</v>
      </c>
      <c r="D618" t="s">
        <v>45</v>
      </c>
      <c r="E618">
        <v>5</v>
      </c>
      <c r="F618" t="s">
        <v>113</v>
      </c>
      <c r="G618" t="s">
        <v>120</v>
      </c>
      <c r="H618" t="s">
        <v>318</v>
      </c>
      <c r="I618" t="s">
        <v>213</v>
      </c>
      <c r="J618" t="s">
        <v>214</v>
      </c>
      <c r="K618" t="s">
        <v>149</v>
      </c>
      <c r="L618" t="s">
        <v>215</v>
      </c>
      <c r="M618" t="s">
        <v>76</v>
      </c>
      <c r="N618" t="s">
        <v>216</v>
      </c>
      <c r="O618" s="57">
        <v>46240.455509259256</v>
      </c>
      <c r="P618" s="57">
        <v>46242.795601851853</v>
      </c>
      <c r="Q618">
        <v>69359787</v>
      </c>
      <c r="S618">
        <v>172517222517</v>
      </c>
      <c r="T618" t="s">
        <v>3917</v>
      </c>
      <c r="U618" t="s">
        <v>3918</v>
      </c>
      <c r="V618" t="s">
        <v>3919</v>
      </c>
      <c r="Z618">
        <v>120.26008710000001</v>
      </c>
      <c r="AA618">
        <v>-9.6502677000000006</v>
      </c>
      <c r="AB618" t="s">
        <v>3920</v>
      </c>
      <c r="AC618" t="s">
        <v>237</v>
      </c>
      <c r="AL618" t="s">
        <v>218</v>
      </c>
      <c r="AM618" t="s">
        <v>3921</v>
      </c>
      <c r="AN618" t="s">
        <v>6</v>
      </c>
      <c r="AO618" s="57">
        <v>46181.46534722222</v>
      </c>
      <c r="AP618" s="57">
        <v>46242.541666666664</v>
      </c>
      <c r="AR618" t="s">
        <v>219</v>
      </c>
      <c r="AS618" t="s">
        <v>318</v>
      </c>
      <c r="AT618" t="s">
        <v>231</v>
      </c>
      <c r="AU618">
        <v>20260808</v>
      </c>
      <c r="AV618" t="s">
        <v>222</v>
      </c>
      <c r="AW618" t="s">
        <v>1022</v>
      </c>
      <c r="AX618" t="s">
        <v>223</v>
      </c>
      <c r="BA618" s="57">
        <v>46242.541666666664</v>
      </c>
      <c r="BB618" t="s">
        <v>3921</v>
      </c>
      <c r="BC618">
        <v>2026</v>
      </c>
      <c r="BD618">
        <v>8</v>
      </c>
      <c r="BE618">
        <v>8</v>
      </c>
      <c r="BF618" s="6">
        <f t="shared" si="27"/>
        <v>46242</v>
      </c>
      <c r="BG618">
        <f t="shared" si="28"/>
        <v>-0.54166666666424135</v>
      </c>
      <c r="BH618" t="str">
        <f t="shared" si="29"/>
        <v>COMPLY</v>
      </c>
      <c r="BI618" t="str">
        <f>VLOOKUP(H618,Sheet2!$A$1:$B$270,2,FALSE)</f>
        <v>WAINGAPU</v>
      </c>
    </row>
    <row r="619" spans="1:61">
      <c r="A619">
        <v>618</v>
      </c>
      <c r="B619">
        <v>1002524042</v>
      </c>
      <c r="C619">
        <v>3</v>
      </c>
      <c r="D619" t="s">
        <v>55</v>
      </c>
      <c r="E619">
        <v>5</v>
      </c>
      <c r="F619" t="s">
        <v>228</v>
      </c>
      <c r="G619" t="s">
        <v>127</v>
      </c>
      <c r="H619" t="s">
        <v>330</v>
      </c>
      <c r="I619" t="s">
        <v>213</v>
      </c>
      <c r="J619" t="s">
        <v>214</v>
      </c>
      <c r="K619" t="s">
        <v>149</v>
      </c>
      <c r="L619" t="s">
        <v>215</v>
      </c>
      <c r="M619" t="s">
        <v>286</v>
      </c>
      <c r="N619" t="s">
        <v>216</v>
      </c>
      <c r="O619" s="57">
        <v>46247.501342592594</v>
      </c>
      <c r="P619" s="57">
        <v>46248.443449074075</v>
      </c>
      <c r="Q619">
        <v>69365003</v>
      </c>
      <c r="S619">
        <v>152431232371</v>
      </c>
      <c r="T619" t="s">
        <v>9239</v>
      </c>
      <c r="U619" t="s">
        <v>9240</v>
      </c>
      <c r="V619" t="s">
        <v>9241</v>
      </c>
      <c r="Z619">
        <v>113.925364027646</v>
      </c>
      <c r="AA619">
        <v>-7.1747008977962698</v>
      </c>
      <c r="AB619" t="s">
        <v>9242</v>
      </c>
      <c r="AC619" t="s">
        <v>916</v>
      </c>
      <c r="AL619" t="s">
        <v>218</v>
      </c>
      <c r="AM619" t="s">
        <v>9243</v>
      </c>
      <c r="AN619" t="s">
        <v>6</v>
      </c>
      <c r="AO619" t="s">
        <v>9244</v>
      </c>
      <c r="AP619" s="57">
        <v>46248.541666666664</v>
      </c>
      <c r="AR619" t="s">
        <v>241</v>
      </c>
      <c r="AS619" t="s">
        <v>330</v>
      </c>
      <c r="AT619" t="s">
        <v>231</v>
      </c>
      <c r="AV619" t="s">
        <v>905</v>
      </c>
      <c r="AW619" t="s">
        <v>9245</v>
      </c>
      <c r="AX619" t="s">
        <v>223</v>
      </c>
      <c r="BA619" s="57">
        <v>46248.541666666664</v>
      </c>
      <c r="BB619" t="s">
        <v>9243</v>
      </c>
      <c r="BF619" s="6" t="e">
        <f t="shared" si="27"/>
        <v>#NUM!</v>
      </c>
      <c r="BG619" t="e">
        <f t="shared" si="28"/>
        <v>#NUM!</v>
      </c>
      <c r="BH619" t="e">
        <f t="shared" si="29"/>
        <v>#NUM!</v>
      </c>
      <c r="BI619" t="str">
        <f>VLOOKUP(H619,Sheet2!$A$1:$B$270,2,FALSE)</f>
        <v>MADURA</v>
      </c>
    </row>
    <row r="620" spans="1:61">
      <c r="A620">
        <v>619</v>
      </c>
      <c r="B620">
        <v>1002527727</v>
      </c>
      <c r="C620">
        <v>3</v>
      </c>
      <c r="D620" t="s">
        <v>59</v>
      </c>
      <c r="E620">
        <v>4</v>
      </c>
      <c r="F620" t="s">
        <v>224</v>
      </c>
      <c r="G620" t="s">
        <v>320</v>
      </c>
      <c r="H620" t="s">
        <v>321</v>
      </c>
      <c r="I620" t="s">
        <v>213</v>
      </c>
      <c r="J620" t="s">
        <v>214</v>
      </c>
      <c r="K620" t="s">
        <v>149</v>
      </c>
      <c r="L620" t="s">
        <v>215</v>
      </c>
      <c r="M620" t="s">
        <v>76</v>
      </c>
      <c r="N620" t="s">
        <v>216</v>
      </c>
      <c r="O620" s="57">
        <v>46249.368715277778</v>
      </c>
      <c r="P620" s="57">
        <v>46250.475763888891</v>
      </c>
      <c r="Q620">
        <v>69366550</v>
      </c>
      <c r="S620">
        <v>146372103455</v>
      </c>
      <c r="T620" t="s">
        <v>11325</v>
      </c>
      <c r="U620" t="s">
        <v>11326</v>
      </c>
      <c r="V620" t="s">
        <v>11327</v>
      </c>
      <c r="Z620">
        <v>109.699294439917</v>
      </c>
      <c r="AA620">
        <v>-7.3965395983920104</v>
      </c>
      <c r="AB620" t="s">
        <v>11328</v>
      </c>
      <c r="AC620" t="s">
        <v>237</v>
      </c>
      <c r="AL620" t="s">
        <v>218</v>
      </c>
      <c r="AM620" t="s">
        <v>11329</v>
      </c>
      <c r="AN620" t="s">
        <v>6</v>
      </c>
      <c r="AO620" t="s">
        <v>11330</v>
      </c>
      <c r="AP620" s="57">
        <v>46254.333333333336</v>
      </c>
      <c r="AR620" t="s">
        <v>219</v>
      </c>
      <c r="AS620" t="s">
        <v>321</v>
      </c>
      <c r="AT620" t="s">
        <v>231</v>
      </c>
      <c r="AU620">
        <v>20260816</v>
      </c>
      <c r="AV620" t="s">
        <v>222</v>
      </c>
      <c r="AW620" t="s">
        <v>1015</v>
      </c>
      <c r="AX620" t="s">
        <v>223</v>
      </c>
      <c r="BA620" s="57">
        <v>46254.333333333336</v>
      </c>
      <c r="BB620" t="s">
        <v>11329</v>
      </c>
      <c r="BC620">
        <v>2026</v>
      </c>
      <c r="BD620">
        <v>8</v>
      </c>
      <c r="BE620">
        <v>16</v>
      </c>
      <c r="BF620" s="6">
        <f t="shared" si="27"/>
        <v>46250</v>
      </c>
      <c r="BG620">
        <f t="shared" si="28"/>
        <v>-4.3333333333357587</v>
      </c>
      <c r="BH620" t="str">
        <f t="shared" si="29"/>
        <v>COMPLY</v>
      </c>
      <c r="BI620" t="e">
        <f>VLOOKUP(H620,Sheet2!$A$1:$B$270,2,FALSE)</f>
        <v>#N/A</v>
      </c>
    </row>
    <row r="621" spans="1:61">
      <c r="A621">
        <v>620</v>
      </c>
      <c r="B621">
        <v>1002510839</v>
      </c>
      <c r="C621">
        <v>3</v>
      </c>
      <c r="D621" t="s">
        <v>34</v>
      </c>
      <c r="E621">
        <v>5</v>
      </c>
      <c r="F621" t="s">
        <v>573</v>
      </c>
      <c r="G621" t="s">
        <v>85</v>
      </c>
      <c r="H621" t="s">
        <v>285</v>
      </c>
      <c r="I621" t="s">
        <v>213</v>
      </c>
      <c r="J621" t="s">
        <v>214</v>
      </c>
      <c r="K621" t="s">
        <v>149</v>
      </c>
      <c r="M621" t="s">
        <v>76</v>
      </c>
      <c r="N621" t="s">
        <v>216</v>
      </c>
      <c r="O621" s="57">
        <v>46239.609131944446</v>
      </c>
      <c r="P621" s="57">
        <v>46239.721435185187</v>
      </c>
      <c r="Q621">
        <v>69357177</v>
      </c>
      <c r="S621">
        <v>172413244317</v>
      </c>
      <c r="T621" t="s">
        <v>3770</v>
      </c>
      <c r="U621" t="s">
        <v>3930</v>
      </c>
      <c r="V621" t="s">
        <v>3931</v>
      </c>
      <c r="Z621">
        <v>115.173106</v>
      </c>
      <c r="AA621">
        <v>-8.5284519999999997</v>
      </c>
      <c r="AB621" t="s">
        <v>3773</v>
      </c>
      <c r="AC621" t="s">
        <v>217</v>
      </c>
      <c r="AL621" t="s">
        <v>218</v>
      </c>
      <c r="AM621" t="s">
        <v>3932</v>
      </c>
      <c r="AN621" t="s">
        <v>6</v>
      </c>
      <c r="AO621" s="57">
        <v>46150.610949074071</v>
      </c>
      <c r="AR621" t="s">
        <v>219</v>
      </c>
      <c r="AS621" t="s">
        <v>285</v>
      </c>
      <c r="AT621" t="s">
        <v>231</v>
      </c>
      <c r="AU621">
        <v>20260805</v>
      </c>
      <c r="AV621" t="s">
        <v>222</v>
      </c>
      <c r="AW621" t="s">
        <v>572</v>
      </c>
      <c r="AX621" t="s">
        <v>223</v>
      </c>
      <c r="BA621" s="57">
        <v>46239.291666666664</v>
      </c>
      <c r="BB621" t="s">
        <v>3932</v>
      </c>
      <c r="BC621">
        <v>2026</v>
      </c>
      <c r="BD621">
        <v>8</v>
      </c>
      <c r="BE621">
        <v>5</v>
      </c>
      <c r="BF621" s="6">
        <f t="shared" si="27"/>
        <v>46239</v>
      </c>
      <c r="BG621">
        <f t="shared" si="28"/>
        <v>-0.29166666666424135</v>
      </c>
      <c r="BH621" t="str">
        <f t="shared" si="29"/>
        <v>COMPLY</v>
      </c>
      <c r="BI621" t="str">
        <f>VLOOKUP(H621,Sheet2!$A$1:$B$270,2,FALSE)</f>
        <v>TABANAN</v>
      </c>
    </row>
    <row r="622" spans="1:61">
      <c r="A622">
        <v>621</v>
      </c>
      <c r="B622">
        <v>1002516094</v>
      </c>
      <c r="C622">
        <v>3</v>
      </c>
      <c r="D622" t="s">
        <v>59</v>
      </c>
      <c r="E622">
        <v>4</v>
      </c>
      <c r="F622" t="s">
        <v>224</v>
      </c>
      <c r="G622" t="s">
        <v>224</v>
      </c>
      <c r="H622" t="s">
        <v>911</v>
      </c>
      <c r="I622" t="s">
        <v>213</v>
      </c>
      <c r="J622" t="s">
        <v>214</v>
      </c>
      <c r="K622" t="s">
        <v>149</v>
      </c>
      <c r="L622" t="s">
        <v>215</v>
      </c>
      <c r="M622" t="s">
        <v>575</v>
      </c>
      <c r="N622" t="s">
        <v>216</v>
      </c>
      <c r="O622" s="57">
        <v>46242.645092592589</v>
      </c>
      <c r="P622" s="57">
        <v>46245.398518518516</v>
      </c>
      <c r="Q622">
        <v>69361544</v>
      </c>
      <c r="S622">
        <v>146303609762</v>
      </c>
      <c r="T622" t="s">
        <v>5957</v>
      </c>
      <c r="U622" t="s">
        <v>5958</v>
      </c>
      <c r="V622" t="s">
        <v>5959</v>
      </c>
      <c r="Z622">
        <v>109.25425399999899</v>
      </c>
      <c r="AA622">
        <v>-7.4114837728337504</v>
      </c>
      <c r="AB622" t="s">
        <v>5960</v>
      </c>
      <c r="AC622" t="s">
        <v>237</v>
      </c>
      <c r="AL622" t="s">
        <v>218</v>
      </c>
      <c r="AM622" t="s">
        <v>4927</v>
      </c>
      <c r="AN622" t="s">
        <v>6</v>
      </c>
      <c r="AO622" s="57">
        <v>46242.652824074074</v>
      </c>
      <c r="AP622" s="57">
        <v>46243.541666666664</v>
      </c>
      <c r="AQ622" t="s">
        <v>564</v>
      </c>
      <c r="AR622" t="s">
        <v>14</v>
      </c>
      <c r="AS622" t="s">
        <v>911</v>
      </c>
      <c r="AT622" t="s">
        <v>231</v>
      </c>
      <c r="AV622" t="s">
        <v>7397</v>
      </c>
      <c r="AW622" t="s">
        <v>1045</v>
      </c>
      <c r="AX622" t="s">
        <v>223</v>
      </c>
      <c r="BA622" s="57">
        <v>46243.541666666664</v>
      </c>
      <c r="BB622" t="s">
        <v>4927</v>
      </c>
      <c r="BF622" s="6" t="e">
        <f t="shared" si="27"/>
        <v>#NUM!</v>
      </c>
      <c r="BG622" t="e">
        <f t="shared" si="28"/>
        <v>#NUM!</v>
      </c>
      <c r="BH622" t="e">
        <f t="shared" si="29"/>
        <v>#NUM!</v>
      </c>
      <c r="BI622" t="e">
        <f>VLOOKUP(H622,Sheet2!$A$1:$B$270,2,FALSE)</f>
        <v>#N/A</v>
      </c>
    </row>
    <row r="623" spans="1:61">
      <c r="A623">
        <v>622</v>
      </c>
      <c r="B623">
        <v>1002522282</v>
      </c>
      <c r="C623">
        <v>3</v>
      </c>
      <c r="D623" t="s">
        <v>34</v>
      </c>
      <c r="E623">
        <v>5</v>
      </c>
      <c r="F623" t="s">
        <v>573</v>
      </c>
      <c r="G623" t="s">
        <v>82</v>
      </c>
      <c r="H623" t="s">
        <v>410</v>
      </c>
      <c r="I623" t="s">
        <v>213</v>
      </c>
      <c r="J623" t="s">
        <v>214</v>
      </c>
      <c r="K623" t="s">
        <v>149</v>
      </c>
      <c r="M623" t="s">
        <v>575</v>
      </c>
      <c r="N623" t="s">
        <v>216</v>
      </c>
      <c r="O623" s="57">
        <v>46246.581944444442</v>
      </c>
      <c r="P623" s="57">
        <v>46252.656145833331</v>
      </c>
      <c r="Q623">
        <v>69364308</v>
      </c>
      <c r="S623">
        <v>172404209332</v>
      </c>
      <c r="T623" t="s">
        <v>7192</v>
      </c>
      <c r="U623" t="s">
        <v>7193</v>
      </c>
      <c r="V623" t="s">
        <v>8296</v>
      </c>
      <c r="Z623">
        <v>115.58680649999999</v>
      </c>
      <c r="AA623">
        <v>-8.4129594999999995</v>
      </c>
      <c r="AB623" t="s">
        <v>7195</v>
      </c>
      <c r="AC623" t="s">
        <v>230</v>
      </c>
      <c r="AL623" t="s">
        <v>218</v>
      </c>
      <c r="AM623" t="s">
        <v>8297</v>
      </c>
      <c r="AN623" t="s">
        <v>6</v>
      </c>
      <c r="AO623" s="57">
        <v>46364.590405092589</v>
      </c>
      <c r="AP623" s="57">
        <v>46249.333333333336</v>
      </c>
      <c r="AQ623" t="s">
        <v>564</v>
      </c>
      <c r="AR623" t="s">
        <v>14</v>
      </c>
      <c r="AS623" t="s">
        <v>410</v>
      </c>
      <c r="AT623" t="s">
        <v>231</v>
      </c>
      <c r="AV623" t="s">
        <v>13108</v>
      </c>
      <c r="AW623" t="s">
        <v>561</v>
      </c>
      <c r="AX623" t="s">
        <v>223</v>
      </c>
      <c r="BA623" s="57">
        <v>46249.333333333336</v>
      </c>
      <c r="BB623" t="s">
        <v>8297</v>
      </c>
      <c r="BF623" s="6" t="e">
        <f t="shared" si="27"/>
        <v>#NUM!</v>
      </c>
      <c r="BG623" t="e">
        <f t="shared" si="28"/>
        <v>#NUM!</v>
      </c>
      <c r="BH623" t="e">
        <f t="shared" si="29"/>
        <v>#NUM!</v>
      </c>
      <c r="BI623" t="str">
        <f>VLOOKUP(H623,Sheet2!$A$1:$B$270,2,FALSE)</f>
        <v>KLUNGKUNG</v>
      </c>
    </row>
    <row r="624" spans="1:61">
      <c r="A624">
        <v>623</v>
      </c>
      <c r="B624">
        <v>1002514445</v>
      </c>
      <c r="C624">
        <v>3</v>
      </c>
      <c r="D624" t="s">
        <v>55</v>
      </c>
      <c r="E624">
        <v>5</v>
      </c>
      <c r="F624" t="s">
        <v>265</v>
      </c>
      <c r="G624" t="s">
        <v>128</v>
      </c>
      <c r="H624" t="s">
        <v>461</v>
      </c>
      <c r="I624" t="s">
        <v>213</v>
      </c>
      <c r="J624" t="s">
        <v>214</v>
      </c>
      <c r="K624" t="s">
        <v>149</v>
      </c>
      <c r="M624" t="s">
        <v>575</v>
      </c>
      <c r="N624" t="s">
        <v>216</v>
      </c>
      <c r="O624" s="57">
        <v>46241.501203703701</v>
      </c>
      <c r="P624" s="57">
        <v>46244.459988425922</v>
      </c>
      <c r="Q624">
        <v>69360705</v>
      </c>
      <c r="S624">
        <v>152415234840</v>
      </c>
      <c r="T624" t="s">
        <v>5972</v>
      </c>
      <c r="U624" t="s">
        <v>5973</v>
      </c>
      <c r="V624" t="s">
        <v>5974</v>
      </c>
      <c r="Z624">
        <v>112.7099192</v>
      </c>
      <c r="AA624">
        <v>-7.3164404000000003</v>
      </c>
      <c r="AB624" t="s">
        <v>5975</v>
      </c>
      <c r="AC624" t="s">
        <v>230</v>
      </c>
      <c r="AL624" t="s">
        <v>218</v>
      </c>
      <c r="AM624" t="s">
        <v>5976</v>
      </c>
      <c r="AN624" t="s">
        <v>6</v>
      </c>
      <c r="AO624" s="57">
        <v>46211.50708333333</v>
      </c>
      <c r="AP624" s="57">
        <v>46242.625</v>
      </c>
      <c r="AQ624" t="s">
        <v>248</v>
      </c>
      <c r="AR624" t="s">
        <v>14</v>
      </c>
      <c r="AS624" t="s">
        <v>461</v>
      </c>
      <c r="AT624" t="s">
        <v>570</v>
      </c>
      <c r="AV624" t="s">
        <v>6831</v>
      </c>
      <c r="AW624" t="s">
        <v>5977</v>
      </c>
      <c r="AX624" t="s">
        <v>223</v>
      </c>
      <c r="BA624" s="57">
        <v>46242.625</v>
      </c>
      <c r="BB624" t="s">
        <v>5976</v>
      </c>
      <c r="BF624" s="6" t="e">
        <f t="shared" si="27"/>
        <v>#NUM!</v>
      </c>
      <c r="BG624" t="e">
        <f t="shared" si="28"/>
        <v>#NUM!</v>
      </c>
      <c r="BH624" t="e">
        <f t="shared" si="29"/>
        <v>#NUM!</v>
      </c>
      <c r="BI624" t="str">
        <f>VLOOKUP(H624,Sheet2!$A$1:$B$270,2,FALSE)</f>
        <v>SURABAYA UTARA</v>
      </c>
    </row>
    <row r="625" spans="1:61">
      <c r="A625">
        <v>624</v>
      </c>
      <c r="B625">
        <v>1002532811</v>
      </c>
      <c r="C625">
        <v>3</v>
      </c>
      <c r="D625" t="s">
        <v>55</v>
      </c>
      <c r="E625">
        <v>5</v>
      </c>
      <c r="F625" t="s">
        <v>265</v>
      </c>
      <c r="G625" t="s">
        <v>128</v>
      </c>
      <c r="H625" t="s">
        <v>412</v>
      </c>
      <c r="I625" t="s">
        <v>213</v>
      </c>
      <c r="J625" t="s">
        <v>214</v>
      </c>
      <c r="K625" t="s">
        <v>149</v>
      </c>
      <c r="L625" t="s">
        <v>215</v>
      </c>
      <c r="M625" t="s">
        <v>240</v>
      </c>
      <c r="N625" t="s">
        <v>216</v>
      </c>
      <c r="O625" s="57">
        <v>46252.484699074077</v>
      </c>
      <c r="P625" s="57">
        <v>46252.486122685186</v>
      </c>
      <c r="Q625">
        <v>69368840</v>
      </c>
      <c r="S625">
        <v>152424212462</v>
      </c>
      <c r="T625" t="s">
        <v>13109</v>
      </c>
      <c r="U625" t="s">
        <v>13110</v>
      </c>
      <c r="V625" t="s">
        <v>13111</v>
      </c>
      <c r="Z625">
        <v>112.6778422</v>
      </c>
      <c r="AA625">
        <v>-7.3162309999999904</v>
      </c>
      <c r="AB625" t="s">
        <v>13112</v>
      </c>
      <c r="AC625" t="s">
        <v>217</v>
      </c>
      <c r="AL625" t="s">
        <v>218</v>
      </c>
      <c r="AM625" t="s">
        <v>13113</v>
      </c>
      <c r="AN625" t="s">
        <v>6</v>
      </c>
      <c r="AO625" t="s">
        <v>12881</v>
      </c>
      <c r="AP625" s="57">
        <v>46258.333333333336</v>
      </c>
      <c r="AR625" t="s">
        <v>241</v>
      </c>
      <c r="AS625" t="s">
        <v>412</v>
      </c>
      <c r="AT625" t="s">
        <v>231</v>
      </c>
      <c r="AV625" t="s">
        <v>240</v>
      </c>
      <c r="AW625" t="s">
        <v>1015</v>
      </c>
      <c r="AX625" t="s">
        <v>223</v>
      </c>
      <c r="BA625" s="57">
        <v>46258.333333333336</v>
      </c>
      <c r="BB625" t="s">
        <v>13113</v>
      </c>
      <c r="BF625" s="6" t="e">
        <f t="shared" si="27"/>
        <v>#NUM!</v>
      </c>
      <c r="BG625" t="e">
        <f t="shared" si="28"/>
        <v>#NUM!</v>
      </c>
      <c r="BH625" t="e">
        <f t="shared" si="29"/>
        <v>#NUM!</v>
      </c>
      <c r="BI625" t="str">
        <f>VLOOKUP(H625,Sheet2!$A$1:$B$270,2,FALSE)</f>
        <v>SURABAYA UTARA</v>
      </c>
    </row>
    <row r="626" spans="1:61">
      <c r="A626">
        <v>625</v>
      </c>
      <c r="B626">
        <v>1002508098</v>
      </c>
      <c r="C626">
        <v>3</v>
      </c>
      <c r="D626" t="s">
        <v>49</v>
      </c>
      <c r="E626">
        <v>4</v>
      </c>
      <c r="F626" t="s">
        <v>246</v>
      </c>
      <c r="G626" t="s">
        <v>247</v>
      </c>
      <c r="H626" t="s">
        <v>925</v>
      </c>
      <c r="I626" t="s">
        <v>213</v>
      </c>
      <c r="J626" t="s">
        <v>214</v>
      </c>
      <c r="K626" t="s">
        <v>149</v>
      </c>
      <c r="L626" t="s">
        <v>215</v>
      </c>
      <c r="M626" t="s">
        <v>586</v>
      </c>
      <c r="N626" t="s">
        <v>216</v>
      </c>
      <c r="O626" s="57">
        <v>46238.540925925925</v>
      </c>
      <c r="P626" s="57">
        <v>46240.637291666666</v>
      </c>
      <c r="Q626">
        <v>69358259</v>
      </c>
      <c r="S626">
        <v>142406122675</v>
      </c>
      <c r="T626" t="s">
        <v>3964</v>
      </c>
      <c r="U626" t="s">
        <v>3965</v>
      </c>
      <c r="V626" t="s">
        <v>3966</v>
      </c>
      <c r="Z626">
        <v>110.41254904121099</v>
      </c>
      <c r="AA626">
        <v>-6.9834600001257296</v>
      </c>
      <c r="AB626" t="s">
        <v>3967</v>
      </c>
      <c r="AC626" t="s">
        <v>217</v>
      </c>
      <c r="AL626" t="s">
        <v>218</v>
      </c>
      <c r="AM626" t="s">
        <v>3968</v>
      </c>
      <c r="AN626" t="s">
        <v>6</v>
      </c>
      <c r="AO626" s="57">
        <v>46120.548877314817</v>
      </c>
      <c r="AP626" s="57">
        <v>46239.541666666664</v>
      </c>
      <c r="AQ626" t="s">
        <v>248</v>
      </c>
      <c r="AR626" t="s">
        <v>14</v>
      </c>
      <c r="AS626" t="s">
        <v>925</v>
      </c>
      <c r="AT626" t="s">
        <v>231</v>
      </c>
      <c r="AV626" t="s">
        <v>587</v>
      </c>
      <c r="AW626" t="s">
        <v>1010</v>
      </c>
      <c r="AX626" t="s">
        <v>223</v>
      </c>
      <c r="BA626" s="57">
        <v>46239.541666666664</v>
      </c>
      <c r="BB626" t="s">
        <v>3968</v>
      </c>
      <c r="BF626" s="6" t="e">
        <f t="shared" si="27"/>
        <v>#NUM!</v>
      </c>
      <c r="BG626" t="e">
        <f t="shared" si="28"/>
        <v>#NUM!</v>
      </c>
      <c r="BH626" t="e">
        <f t="shared" si="29"/>
        <v>#NUM!</v>
      </c>
      <c r="BI626" t="e">
        <f>VLOOKUP(H626,Sheet2!$A$1:$B$270,2,FALSE)</f>
        <v>#N/A</v>
      </c>
    </row>
    <row r="627" spans="1:61">
      <c r="A627">
        <v>626</v>
      </c>
      <c r="B627">
        <v>1002513228</v>
      </c>
      <c r="C627">
        <v>3</v>
      </c>
      <c r="D627" t="s">
        <v>42</v>
      </c>
      <c r="E627">
        <v>5</v>
      </c>
      <c r="F627" t="s">
        <v>233</v>
      </c>
      <c r="G627" t="s">
        <v>101</v>
      </c>
      <c r="H627" t="s">
        <v>263</v>
      </c>
      <c r="I627" t="s">
        <v>213</v>
      </c>
      <c r="J627" t="s">
        <v>214</v>
      </c>
      <c r="K627" t="s">
        <v>149</v>
      </c>
      <c r="M627" t="s">
        <v>575</v>
      </c>
      <c r="N627" t="s">
        <v>216</v>
      </c>
      <c r="O627" s="57">
        <v>46240.702152777776</v>
      </c>
      <c r="P627" s="57">
        <v>46245.545011574075</v>
      </c>
      <c r="Q627">
        <v>69360235</v>
      </c>
      <c r="S627">
        <v>152316231944</v>
      </c>
      <c r="T627" t="s">
        <v>2274</v>
      </c>
      <c r="U627" t="s">
        <v>3974</v>
      </c>
      <c r="V627" t="s">
        <v>3975</v>
      </c>
      <c r="Z627">
        <v>112.7174174</v>
      </c>
      <c r="AA627">
        <v>-7.4553083999999998</v>
      </c>
      <c r="AB627" t="s">
        <v>3976</v>
      </c>
      <c r="AC627" t="s">
        <v>230</v>
      </c>
      <c r="AL627" t="s">
        <v>218</v>
      </c>
      <c r="AM627" t="s">
        <v>3170</v>
      </c>
      <c r="AN627" t="s">
        <v>6</v>
      </c>
      <c r="AO627" s="57">
        <v>46181.705231481479</v>
      </c>
      <c r="AP627" s="57">
        <v>46241.625</v>
      </c>
      <c r="AQ627" t="s">
        <v>248</v>
      </c>
      <c r="AR627" t="s">
        <v>14</v>
      </c>
      <c r="AS627" t="s">
        <v>263</v>
      </c>
      <c r="AT627" t="s">
        <v>231</v>
      </c>
      <c r="AV627" t="s">
        <v>7398</v>
      </c>
      <c r="AW627" t="s">
        <v>561</v>
      </c>
      <c r="AX627" t="s">
        <v>223</v>
      </c>
      <c r="BA627" s="57">
        <v>46241.625</v>
      </c>
      <c r="BB627" t="s">
        <v>3170</v>
      </c>
      <c r="BF627" s="6" t="e">
        <f t="shared" si="27"/>
        <v>#NUM!</v>
      </c>
      <c r="BG627" t="e">
        <f t="shared" si="28"/>
        <v>#NUM!</v>
      </c>
      <c r="BH627" t="e">
        <f t="shared" si="29"/>
        <v>#NUM!</v>
      </c>
      <c r="BI627" t="str">
        <f>VLOOKUP(H627,Sheet2!$A$1:$B$270,2,FALSE)</f>
        <v>SIDOARJO</v>
      </c>
    </row>
    <row r="628" spans="1:61">
      <c r="A628">
        <v>627</v>
      </c>
      <c r="B628">
        <v>1002513021</v>
      </c>
      <c r="C628">
        <v>3</v>
      </c>
      <c r="D628" t="s">
        <v>55</v>
      </c>
      <c r="E628">
        <v>5</v>
      </c>
      <c r="F628" t="s">
        <v>265</v>
      </c>
      <c r="G628" t="s">
        <v>128</v>
      </c>
      <c r="H628" t="s">
        <v>360</v>
      </c>
      <c r="I628" t="s">
        <v>213</v>
      </c>
      <c r="J628" t="s">
        <v>214</v>
      </c>
      <c r="K628" t="s">
        <v>149</v>
      </c>
      <c r="L628" t="s">
        <v>215</v>
      </c>
      <c r="M628" t="s">
        <v>76</v>
      </c>
      <c r="N628" t="s">
        <v>216</v>
      </c>
      <c r="O628" s="57">
        <v>46240.663854166669</v>
      </c>
      <c r="P628" s="57">
        <v>46241.570451388892</v>
      </c>
      <c r="Q628">
        <v>69360161</v>
      </c>
      <c r="S628">
        <v>152412248714</v>
      </c>
      <c r="T628" t="s">
        <v>3986</v>
      </c>
      <c r="U628" t="s">
        <v>3987</v>
      </c>
      <c r="V628" t="s">
        <v>3988</v>
      </c>
      <c r="Z628">
        <v>112.6083362</v>
      </c>
      <c r="AA628">
        <v>-7.2389790999999999</v>
      </c>
      <c r="AB628" t="s">
        <v>3989</v>
      </c>
      <c r="AC628" t="s">
        <v>237</v>
      </c>
      <c r="AL628" t="s">
        <v>218</v>
      </c>
      <c r="AM628" t="s">
        <v>3990</v>
      </c>
      <c r="AN628" t="s">
        <v>6</v>
      </c>
      <c r="AO628" s="57">
        <v>46181.673981481479</v>
      </c>
      <c r="AP628" s="57">
        <v>46241.5</v>
      </c>
      <c r="AR628" t="s">
        <v>219</v>
      </c>
      <c r="AS628" t="s">
        <v>360</v>
      </c>
      <c r="AT628" t="s">
        <v>231</v>
      </c>
      <c r="AU628">
        <v>20260807</v>
      </c>
      <c r="AV628" t="s">
        <v>222</v>
      </c>
      <c r="AW628" t="s">
        <v>1018</v>
      </c>
      <c r="AX628" t="s">
        <v>223</v>
      </c>
      <c r="BA628" s="57">
        <v>46241.5</v>
      </c>
      <c r="BB628" t="s">
        <v>3990</v>
      </c>
      <c r="BC628">
        <v>2026</v>
      </c>
      <c r="BD628">
        <v>8</v>
      </c>
      <c r="BE628">
        <v>7</v>
      </c>
      <c r="BF628" s="6">
        <f t="shared" si="27"/>
        <v>46241</v>
      </c>
      <c r="BG628">
        <f t="shared" si="28"/>
        <v>-0.5</v>
      </c>
      <c r="BH628" t="str">
        <f t="shared" si="29"/>
        <v>COMPLY</v>
      </c>
      <c r="BI628" t="str">
        <f>VLOOKUP(H628,Sheet2!$A$1:$B$270,2,FALSE)</f>
        <v>SURABAYA UTARA</v>
      </c>
    </row>
    <row r="629" spans="1:61">
      <c r="A629">
        <v>628</v>
      </c>
      <c r="B629">
        <v>1002511640</v>
      </c>
      <c r="C629">
        <v>3</v>
      </c>
      <c r="D629" t="s">
        <v>38</v>
      </c>
      <c r="E629">
        <v>5</v>
      </c>
      <c r="F629" t="s">
        <v>90</v>
      </c>
      <c r="G629" t="s">
        <v>90</v>
      </c>
      <c r="H629" t="s">
        <v>354</v>
      </c>
      <c r="I629" t="s">
        <v>213</v>
      </c>
      <c r="J629" t="s">
        <v>214</v>
      </c>
      <c r="K629" t="s">
        <v>149</v>
      </c>
      <c r="L629" t="s">
        <v>215</v>
      </c>
      <c r="M629" t="s">
        <v>76</v>
      </c>
      <c r="N629" t="s">
        <v>216</v>
      </c>
      <c r="O629" s="57">
        <v>46240.405509259261</v>
      </c>
      <c r="P629" s="57">
        <v>46240.73101851852</v>
      </c>
      <c r="Q629">
        <v>69359657</v>
      </c>
      <c r="S629">
        <v>152639219480</v>
      </c>
      <c r="T629" t="s">
        <v>3995</v>
      </c>
      <c r="U629" t="s">
        <v>3996</v>
      </c>
      <c r="V629" t="s">
        <v>3997</v>
      </c>
      <c r="Z629">
        <v>112.193164005875</v>
      </c>
      <c r="AA629">
        <v>-7.7769127621991503</v>
      </c>
      <c r="AB629" t="s">
        <v>3998</v>
      </c>
      <c r="AC629" t="s">
        <v>217</v>
      </c>
      <c r="AL629" t="s">
        <v>218</v>
      </c>
      <c r="AM629" t="s">
        <v>3999</v>
      </c>
      <c r="AN629" t="s">
        <v>6</v>
      </c>
      <c r="AO629" s="57">
        <v>46181.413252314815</v>
      </c>
      <c r="AP629" s="57">
        <v>46241.333333333336</v>
      </c>
      <c r="AR629" t="s">
        <v>219</v>
      </c>
      <c r="AS629" t="s">
        <v>354</v>
      </c>
      <c r="AT629" t="s">
        <v>231</v>
      </c>
      <c r="AU629">
        <v>20260806</v>
      </c>
      <c r="AV629" t="s">
        <v>222</v>
      </c>
      <c r="AW629" t="s">
        <v>1010</v>
      </c>
      <c r="AX629" t="s">
        <v>223</v>
      </c>
      <c r="BA629" s="57">
        <v>46241.333333333336</v>
      </c>
      <c r="BB629" t="s">
        <v>3999</v>
      </c>
      <c r="BC629">
        <v>2026</v>
      </c>
      <c r="BD629">
        <v>8</v>
      </c>
      <c r="BE629">
        <v>6</v>
      </c>
      <c r="BF629" s="6">
        <f t="shared" si="27"/>
        <v>46240</v>
      </c>
      <c r="BG629">
        <f t="shared" si="28"/>
        <v>-1.3333333333357587</v>
      </c>
      <c r="BH629" t="str">
        <f t="shared" si="29"/>
        <v>COMPLY</v>
      </c>
      <c r="BI629" t="str">
        <f>VLOOKUP(H629,Sheet2!$A$1:$B$270,2,FALSE)</f>
        <v>KEDIRI</v>
      </c>
    </row>
    <row r="630" spans="1:61">
      <c r="A630">
        <v>629</v>
      </c>
      <c r="B630">
        <v>1002511803</v>
      </c>
      <c r="C630">
        <v>3</v>
      </c>
      <c r="D630" t="s">
        <v>59</v>
      </c>
      <c r="E630">
        <v>4</v>
      </c>
      <c r="F630" t="s">
        <v>567</v>
      </c>
      <c r="G630" t="s">
        <v>609</v>
      </c>
      <c r="H630" t="s">
        <v>611</v>
      </c>
      <c r="I630" t="s">
        <v>213</v>
      </c>
      <c r="J630" t="s">
        <v>214</v>
      </c>
      <c r="K630" t="s">
        <v>149</v>
      </c>
      <c r="M630" t="s">
        <v>76</v>
      </c>
      <c r="N630" t="s">
        <v>216</v>
      </c>
      <c r="O630" s="57">
        <v>46240.439699074072</v>
      </c>
      <c r="P630" s="57">
        <v>46252.5000462963</v>
      </c>
      <c r="Q630">
        <v>69359732</v>
      </c>
      <c r="S630">
        <v>141114227403</v>
      </c>
      <c r="T630" t="s">
        <v>4004</v>
      </c>
      <c r="U630" t="s">
        <v>4005</v>
      </c>
      <c r="V630" t="s">
        <v>11359</v>
      </c>
      <c r="Z630">
        <v>110.33950539999999</v>
      </c>
      <c r="AA630">
        <v>-7.8071804</v>
      </c>
      <c r="AB630" t="s">
        <v>4006</v>
      </c>
      <c r="AC630" t="s">
        <v>291</v>
      </c>
      <c r="AL630" t="s">
        <v>218</v>
      </c>
      <c r="AM630" t="s">
        <v>11360</v>
      </c>
      <c r="AN630" t="s">
        <v>6</v>
      </c>
      <c r="AO630" s="57">
        <v>46181.444374999999</v>
      </c>
      <c r="AP630" s="57">
        <v>46252.333333333336</v>
      </c>
      <c r="AR630" t="s">
        <v>219</v>
      </c>
      <c r="AS630" t="s">
        <v>611</v>
      </c>
      <c r="AT630" t="s">
        <v>646</v>
      </c>
      <c r="AU630">
        <v>20260818</v>
      </c>
      <c r="AV630" t="s">
        <v>222</v>
      </c>
      <c r="AW630" t="s">
        <v>1019</v>
      </c>
      <c r="AX630" t="s">
        <v>223</v>
      </c>
      <c r="BA630" s="57">
        <v>46252.333333333336</v>
      </c>
      <c r="BB630" t="s">
        <v>11360</v>
      </c>
      <c r="BC630">
        <v>2026</v>
      </c>
      <c r="BD630">
        <v>8</v>
      </c>
      <c r="BE630">
        <v>18</v>
      </c>
      <c r="BF630" s="6">
        <f t="shared" si="27"/>
        <v>46252</v>
      </c>
      <c r="BG630">
        <f t="shared" si="28"/>
        <v>-0.33333333333575865</v>
      </c>
      <c r="BH630" t="str">
        <f t="shared" si="29"/>
        <v>COMPLY</v>
      </c>
      <c r="BI630" t="e">
        <f>VLOOKUP(H630,Sheet2!$A$1:$B$270,2,FALSE)</f>
        <v>#N/A</v>
      </c>
    </row>
    <row r="631" spans="1:61">
      <c r="A631">
        <v>630</v>
      </c>
      <c r="B631">
        <v>1002522076</v>
      </c>
      <c r="C631">
        <v>3</v>
      </c>
      <c r="D631" t="s">
        <v>38</v>
      </c>
      <c r="E631">
        <v>5</v>
      </c>
      <c r="F631" t="s">
        <v>90</v>
      </c>
      <c r="G631" t="s">
        <v>90</v>
      </c>
      <c r="H631" t="s">
        <v>480</v>
      </c>
      <c r="I631" t="s">
        <v>213</v>
      </c>
      <c r="J631" t="s">
        <v>214</v>
      </c>
      <c r="K631" t="s">
        <v>149</v>
      </c>
      <c r="L631" t="s">
        <v>215</v>
      </c>
      <c r="M631" t="s">
        <v>76</v>
      </c>
      <c r="N631" t="s">
        <v>216</v>
      </c>
      <c r="O631" s="57">
        <v>46246.54787037037</v>
      </c>
      <c r="P631" s="57">
        <v>46246.696076388886</v>
      </c>
      <c r="Q631">
        <v>69364209</v>
      </c>
      <c r="S631">
        <v>152625207542</v>
      </c>
      <c r="T631" t="s">
        <v>8303</v>
      </c>
      <c r="U631" t="s">
        <v>8304</v>
      </c>
      <c r="V631" t="s">
        <v>8305</v>
      </c>
      <c r="Z631">
        <v>112.069078</v>
      </c>
      <c r="AA631">
        <v>-7.8157050000000003</v>
      </c>
      <c r="AB631" t="s">
        <v>8306</v>
      </c>
      <c r="AC631" t="s">
        <v>237</v>
      </c>
      <c r="AL631" t="s">
        <v>218</v>
      </c>
      <c r="AM631" t="s">
        <v>8307</v>
      </c>
      <c r="AN631" t="s">
        <v>6</v>
      </c>
      <c r="AO631" s="57">
        <v>46364.548622685186</v>
      </c>
      <c r="AP631" s="57">
        <v>46247.541666666664</v>
      </c>
      <c r="AR631" t="s">
        <v>219</v>
      </c>
      <c r="AS631" t="s">
        <v>480</v>
      </c>
      <c r="AT631" t="s">
        <v>231</v>
      </c>
      <c r="AU631">
        <v>20260812</v>
      </c>
      <c r="AV631" t="s">
        <v>222</v>
      </c>
      <c r="AW631" t="s">
        <v>1010</v>
      </c>
      <c r="AX631" t="s">
        <v>223</v>
      </c>
      <c r="BA631" s="57">
        <v>46247.541666666664</v>
      </c>
      <c r="BB631" t="s">
        <v>8307</v>
      </c>
      <c r="BC631">
        <v>2026</v>
      </c>
      <c r="BD631">
        <v>8</v>
      </c>
      <c r="BE631">
        <v>12</v>
      </c>
      <c r="BF631" s="6">
        <f t="shared" si="27"/>
        <v>46246</v>
      </c>
      <c r="BG631">
        <f t="shared" si="28"/>
        <v>-1.5416666666642413</v>
      </c>
      <c r="BH631" t="str">
        <f t="shared" si="29"/>
        <v>COMPLY</v>
      </c>
      <c r="BI631" t="str">
        <f>VLOOKUP(H631,Sheet2!$A$1:$B$270,2,FALSE)</f>
        <v>KEDIRI</v>
      </c>
    </row>
    <row r="632" spans="1:61">
      <c r="A632">
        <v>631</v>
      </c>
      <c r="B632">
        <v>1002528087</v>
      </c>
      <c r="C632">
        <v>3</v>
      </c>
      <c r="D632" t="s">
        <v>42</v>
      </c>
      <c r="E632">
        <v>5</v>
      </c>
      <c r="F632" t="s">
        <v>106</v>
      </c>
      <c r="G632" t="s">
        <v>107</v>
      </c>
      <c r="H632" t="s">
        <v>298</v>
      </c>
      <c r="I632" t="s">
        <v>213</v>
      </c>
      <c r="J632" t="s">
        <v>214</v>
      </c>
      <c r="K632" t="s">
        <v>149</v>
      </c>
      <c r="M632" t="s">
        <v>555</v>
      </c>
      <c r="N632" t="s">
        <v>216</v>
      </c>
      <c r="O632" s="57">
        <v>46249.485219907408</v>
      </c>
      <c r="P632" s="57">
        <v>46252.392847222225</v>
      </c>
      <c r="Q632">
        <v>69366754</v>
      </c>
      <c r="S632">
        <v>152510206748</v>
      </c>
      <c r="T632" t="s">
        <v>11370</v>
      </c>
      <c r="U632" t="s">
        <v>11371</v>
      </c>
      <c r="Z632">
        <v>113.4445533</v>
      </c>
      <c r="AA632">
        <v>-7.9494683000000004</v>
      </c>
      <c r="AB632" t="s">
        <v>11372</v>
      </c>
      <c r="AC632" t="s">
        <v>230</v>
      </c>
      <c r="AO632" t="s">
        <v>11028</v>
      </c>
      <c r="AR632" t="s">
        <v>6</v>
      </c>
      <c r="AS632" t="s">
        <v>298</v>
      </c>
      <c r="AT632" t="s">
        <v>231</v>
      </c>
      <c r="AV632" t="s">
        <v>988</v>
      </c>
      <c r="AW632" t="s">
        <v>561</v>
      </c>
      <c r="AX632" t="s">
        <v>223</v>
      </c>
      <c r="BF632" s="6" t="e">
        <f t="shared" si="27"/>
        <v>#NUM!</v>
      </c>
      <c r="BG632" t="e">
        <f t="shared" si="28"/>
        <v>#NUM!</v>
      </c>
      <c r="BH632" t="e">
        <f t="shared" si="29"/>
        <v>#NUM!</v>
      </c>
      <c r="BI632" t="str">
        <f>VLOOKUP(H632,Sheet2!$A$1:$B$270,2,FALSE)</f>
        <v>PROBOLINGGO</v>
      </c>
    </row>
    <row r="633" spans="1:61">
      <c r="A633">
        <v>632</v>
      </c>
      <c r="B633">
        <v>1002512242</v>
      </c>
      <c r="C633">
        <v>3</v>
      </c>
      <c r="D633" t="s">
        <v>51</v>
      </c>
      <c r="E633">
        <v>4</v>
      </c>
      <c r="F633" t="s">
        <v>235</v>
      </c>
      <c r="G633" t="s">
        <v>584</v>
      </c>
      <c r="H633" t="s">
        <v>990</v>
      </c>
      <c r="I633" t="s">
        <v>213</v>
      </c>
      <c r="J633" t="s">
        <v>214</v>
      </c>
      <c r="K633" t="s">
        <v>149</v>
      </c>
      <c r="L633" t="s">
        <v>215</v>
      </c>
      <c r="M633" t="s">
        <v>76</v>
      </c>
      <c r="N633" t="s">
        <v>216</v>
      </c>
      <c r="O633" s="57">
        <v>46240.522175925929</v>
      </c>
      <c r="P633" s="57">
        <v>46242.508993055555</v>
      </c>
      <c r="Q633">
        <v>69359918</v>
      </c>
      <c r="S633">
        <v>146514602418</v>
      </c>
      <c r="T633" t="s">
        <v>4017</v>
      </c>
      <c r="U633" t="s">
        <v>4018</v>
      </c>
      <c r="V633" t="s">
        <v>4019</v>
      </c>
      <c r="Z633">
        <v>110.834253</v>
      </c>
      <c r="AA633">
        <v>-7.6112719999999996</v>
      </c>
      <c r="AB633" t="s">
        <v>4020</v>
      </c>
      <c r="AC633" t="s">
        <v>237</v>
      </c>
      <c r="AL633" t="s">
        <v>218</v>
      </c>
      <c r="AM633" t="s">
        <v>2513</v>
      </c>
      <c r="AN633" t="s">
        <v>6</v>
      </c>
      <c r="AO633" s="57">
        <v>46181.52789351852</v>
      </c>
      <c r="AP633" s="57">
        <v>46241.541666666664</v>
      </c>
      <c r="AR633" t="s">
        <v>219</v>
      </c>
      <c r="AS633" t="s">
        <v>990</v>
      </c>
      <c r="AT633" t="s">
        <v>231</v>
      </c>
      <c r="AU633">
        <v>20260808</v>
      </c>
      <c r="AV633" t="s">
        <v>222</v>
      </c>
      <c r="AW633" t="s">
        <v>1021</v>
      </c>
      <c r="AX633" t="s">
        <v>223</v>
      </c>
      <c r="BA633" s="57">
        <v>46241.541666666664</v>
      </c>
      <c r="BB633" t="s">
        <v>2513</v>
      </c>
      <c r="BC633">
        <v>2026</v>
      </c>
      <c r="BD633">
        <v>8</v>
      </c>
      <c r="BE633">
        <v>8</v>
      </c>
      <c r="BF633" s="6">
        <f t="shared" si="27"/>
        <v>46242</v>
      </c>
      <c r="BG633">
        <f t="shared" si="28"/>
        <v>0.45833333333575865</v>
      </c>
      <c r="BH633" t="str">
        <f t="shared" si="29"/>
        <v>COMPLY</v>
      </c>
      <c r="BI633" t="e">
        <f>VLOOKUP(H633,Sheet2!$A$1:$B$270,2,FALSE)</f>
        <v>#N/A</v>
      </c>
    </row>
    <row r="634" spans="1:61">
      <c r="A634">
        <v>633</v>
      </c>
      <c r="B634">
        <v>1002505968</v>
      </c>
      <c r="C634">
        <v>3</v>
      </c>
      <c r="D634" t="s">
        <v>59</v>
      </c>
      <c r="E634">
        <v>4</v>
      </c>
      <c r="F634" t="s">
        <v>243</v>
      </c>
      <c r="G634" t="s">
        <v>243</v>
      </c>
      <c r="H634" t="s">
        <v>294</v>
      </c>
      <c r="I634" t="s">
        <v>213</v>
      </c>
      <c r="J634" t="s">
        <v>214</v>
      </c>
      <c r="K634" t="s">
        <v>149</v>
      </c>
      <c r="L634" t="s">
        <v>215</v>
      </c>
      <c r="M634" t="s">
        <v>76</v>
      </c>
      <c r="N634" t="s">
        <v>216</v>
      </c>
      <c r="O634" s="57">
        <v>46237.507592592592</v>
      </c>
      <c r="P634" s="57">
        <v>46238.516400462962</v>
      </c>
      <c r="Q634">
        <v>69357438</v>
      </c>
      <c r="S634">
        <v>146137149595</v>
      </c>
      <c r="T634" t="s">
        <v>4026</v>
      </c>
      <c r="U634" t="s">
        <v>4027</v>
      </c>
      <c r="V634" t="s">
        <v>4028</v>
      </c>
      <c r="Z634">
        <v>110.2346386</v>
      </c>
      <c r="AA634">
        <v>-7.4879699999999998</v>
      </c>
      <c r="AB634" t="s">
        <v>4029</v>
      </c>
      <c r="AC634" t="s">
        <v>237</v>
      </c>
      <c r="AL634" t="s">
        <v>218</v>
      </c>
      <c r="AM634" t="s">
        <v>4030</v>
      </c>
      <c r="AN634" t="s">
        <v>6</v>
      </c>
      <c r="AO634" s="57">
        <v>46089.517650462964</v>
      </c>
      <c r="AP634" s="57">
        <v>46241.625</v>
      </c>
      <c r="AR634" t="s">
        <v>219</v>
      </c>
      <c r="AS634" t="s">
        <v>294</v>
      </c>
      <c r="AT634" t="s">
        <v>231</v>
      </c>
      <c r="AU634">
        <v>20260804</v>
      </c>
      <c r="AV634" t="s">
        <v>222</v>
      </c>
      <c r="AW634" t="s">
        <v>1027</v>
      </c>
      <c r="AX634" t="s">
        <v>223</v>
      </c>
      <c r="BA634" s="57">
        <v>46241.625</v>
      </c>
      <c r="BB634" t="s">
        <v>4030</v>
      </c>
      <c r="BC634">
        <v>2026</v>
      </c>
      <c r="BD634">
        <v>8</v>
      </c>
      <c r="BE634">
        <v>4</v>
      </c>
      <c r="BF634" s="6">
        <f t="shared" si="27"/>
        <v>46238</v>
      </c>
      <c r="BG634">
        <f t="shared" si="28"/>
        <v>-3.625</v>
      </c>
      <c r="BH634" t="str">
        <f t="shared" si="29"/>
        <v>COMPLY</v>
      </c>
      <c r="BI634" t="e">
        <f>VLOOKUP(H634,Sheet2!$A$1:$B$270,2,FALSE)</f>
        <v>#N/A</v>
      </c>
    </row>
    <row r="635" spans="1:61">
      <c r="A635">
        <v>634</v>
      </c>
      <c r="B635">
        <v>1002510693</v>
      </c>
      <c r="C635">
        <v>3</v>
      </c>
      <c r="D635" t="s">
        <v>38</v>
      </c>
      <c r="E635">
        <v>5</v>
      </c>
      <c r="F635" t="s">
        <v>250</v>
      </c>
      <c r="G635" t="s">
        <v>87</v>
      </c>
      <c r="H635" t="s">
        <v>435</v>
      </c>
      <c r="I635" t="s">
        <v>213</v>
      </c>
      <c r="J635" t="s">
        <v>214</v>
      </c>
      <c r="K635" t="s">
        <v>149</v>
      </c>
      <c r="L635" t="s">
        <v>215</v>
      </c>
      <c r="M635" t="s">
        <v>76</v>
      </c>
      <c r="N635" t="s">
        <v>216</v>
      </c>
      <c r="O635" s="57">
        <v>46239.586759259262</v>
      </c>
      <c r="P635" s="57">
        <v>46239.789826388886</v>
      </c>
      <c r="Q635">
        <v>69359237</v>
      </c>
      <c r="S635">
        <v>152717206254</v>
      </c>
      <c r="T635" t="s">
        <v>4031</v>
      </c>
      <c r="U635" t="s">
        <v>4032</v>
      </c>
      <c r="V635" t="s">
        <v>4033</v>
      </c>
      <c r="Z635">
        <v>112.698652781546</v>
      </c>
      <c r="AA635">
        <v>-8.0009646194729296</v>
      </c>
      <c r="AB635" t="s">
        <v>4034</v>
      </c>
      <c r="AC635" t="s">
        <v>217</v>
      </c>
      <c r="AL635" t="s">
        <v>218</v>
      </c>
      <c r="AM635" t="s">
        <v>3480</v>
      </c>
      <c r="AN635" t="s">
        <v>6</v>
      </c>
      <c r="AO635" s="57">
        <v>46150.59070601852</v>
      </c>
      <c r="AP635" s="57">
        <v>46240.541666666664</v>
      </c>
      <c r="AR635" t="s">
        <v>219</v>
      </c>
      <c r="AS635" t="s">
        <v>435</v>
      </c>
      <c r="AT635" t="s">
        <v>231</v>
      </c>
      <c r="AU635">
        <v>20260805</v>
      </c>
      <c r="AV635" t="s">
        <v>222</v>
      </c>
      <c r="AW635" t="s">
        <v>1015</v>
      </c>
      <c r="AX635" t="s">
        <v>223</v>
      </c>
      <c r="BA635" s="57">
        <v>46240.541666666664</v>
      </c>
      <c r="BB635" t="s">
        <v>3480</v>
      </c>
      <c r="BC635">
        <v>2026</v>
      </c>
      <c r="BD635">
        <v>8</v>
      </c>
      <c r="BE635">
        <v>5</v>
      </c>
      <c r="BF635" s="6">
        <f t="shared" si="27"/>
        <v>46239</v>
      </c>
      <c r="BG635">
        <f t="shared" si="28"/>
        <v>-1.5416666666642413</v>
      </c>
      <c r="BH635" t="str">
        <f t="shared" si="29"/>
        <v>COMPLY</v>
      </c>
      <c r="BI635" t="str">
        <f>VLOOKUP(H635,Sheet2!$A$1:$B$270,2,FALSE)</f>
        <v>BATU</v>
      </c>
    </row>
    <row r="636" spans="1:61">
      <c r="A636">
        <v>635</v>
      </c>
      <c r="B636">
        <v>1002509539</v>
      </c>
      <c r="C636">
        <v>3</v>
      </c>
      <c r="D636" t="s">
        <v>38</v>
      </c>
      <c r="E636">
        <v>5</v>
      </c>
      <c r="F636" t="s">
        <v>90</v>
      </c>
      <c r="G636" t="s">
        <v>98</v>
      </c>
      <c r="H636" t="s">
        <v>301</v>
      </c>
      <c r="I636" t="s">
        <v>213</v>
      </c>
      <c r="J636" t="s">
        <v>214</v>
      </c>
      <c r="K636" t="s">
        <v>149</v>
      </c>
      <c r="L636" t="s">
        <v>215</v>
      </c>
      <c r="M636" t="s">
        <v>76</v>
      </c>
      <c r="N636" t="s">
        <v>216</v>
      </c>
      <c r="O636" s="57">
        <v>46239.34578703704</v>
      </c>
      <c r="P636" s="57">
        <v>46239.646967592591</v>
      </c>
      <c r="Q636">
        <v>69358735</v>
      </c>
      <c r="S636">
        <v>152606246376</v>
      </c>
      <c r="T636" t="s">
        <v>4050</v>
      </c>
      <c r="U636" t="s">
        <v>4051</v>
      </c>
      <c r="V636" t="s">
        <v>4052</v>
      </c>
      <c r="Z636">
        <v>111.89589678220899</v>
      </c>
      <c r="AA636">
        <v>-8.0731820225064705</v>
      </c>
      <c r="AB636" t="s">
        <v>4053</v>
      </c>
      <c r="AC636" t="s">
        <v>237</v>
      </c>
      <c r="AL636" t="s">
        <v>218</v>
      </c>
      <c r="AM636" t="s">
        <v>1453</v>
      </c>
      <c r="AN636" t="s">
        <v>6</v>
      </c>
      <c r="AO636" s="57">
        <v>46150.351134259261</v>
      </c>
      <c r="AP636" s="57">
        <v>46240.333333333336</v>
      </c>
      <c r="AR636" t="s">
        <v>219</v>
      </c>
      <c r="AS636" t="s">
        <v>301</v>
      </c>
      <c r="AT636" t="s">
        <v>231</v>
      </c>
      <c r="AU636">
        <v>20260805</v>
      </c>
      <c r="AV636" t="s">
        <v>222</v>
      </c>
      <c r="AW636" t="s">
        <v>1010</v>
      </c>
      <c r="AX636" t="s">
        <v>223</v>
      </c>
      <c r="BA636" s="57">
        <v>46240.333333333336</v>
      </c>
      <c r="BB636" t="s">
        <v>1453</v>
      </c>
      <c r="BC636">
        <v>2026</v>
      </c>
      <c r="BD636">
        <v>8</v>
      </c>
      <c r="BE636">
        <v>5</v>
      </c>
      <c r="BF636" s="6">
        <f t="shared" si="27"/>
        <v>46239</v>
      </c>
      <c r="BG636">
        <f t="shared" si="28"/>
        <v>-1.3333333333357587</v>
      </c>
      <c r="BH636" t="str">
        <f t="shared" si="29"/>
        <v>COMPLY</v>
      </c>
      <c r="BI636" t="str">
        <f>VLOOKUP(H636,Sheet2!$A$1:$B$270,2,FALSE)</f>
        <v>BLITAR</v>
      </c>
    </row>
    <row r="637" spans="1:61">
      <c r="A637">
        <v>636</v>
      </c>
      <c r="B637">
        <v>1002515573</v>
      </c>
      <c r="C637">
        <v>3</v>
      </c>
      <c r="D637" t="s">
        <v>51</v>
      </c>
      <c r="E637">
        <v>4</v>
      </c>
      <c r="F637" t="s">
        <v>273</v>
      </c>
      <c r="G637" t="s">
        <v>898</v>
      </c>
      <c r="H637" t="s">
        <v>4797</v>
      </c>
      <c r="I637" t="s">
        <v>213</v>
      </c>
      <c r="J637" t="s">
        <v>214</v>
      </c>
      <c r="K637" t="s">
        <v>149</v>
      </c>
      <c r="L637" t="s">
        <v>215</v>
      </c>
      <c r="M637" t="s">
        <v>76</v>
      </c>
      <c r="N637" t="s">
        <v>216</v>
      </c>
      <c r="O637" s="57">
        <v>46242.347187500003</v>
      </c>
      <c r="P637" s="57">
        <v>46243.797210648147</v>
      </c>
      <c r="Q637">
        <v>69361226</v>
      </c>
      <c r="S637">
        <v>142539117740</v>
      </c>
      <c r="T637" t="s">
        <v>5993</v>
      </c>
      <c r="U637" t="s">
        <v>5994</v>
      </c>
      <c r="V637" t="s">
        <v>5995</v>
      </c>
      <c r="Z637">
        <v>110.6721762</v>
      </c>
      <c r="AA637">
        <v>-6.5685433999999896</v>
      </c>
      <c r="AB637" t="s">
        <v>5996</v>
      </c>
      <c r="AC637" t="s">
        <v>217</v>
      </c>
      <c r="AL637" t="s">
        <v>218</v>
      </c>
      <c r="AM637" t="s">
        <v>5997</v>
      </c>
      <c r="AN637" t="s">
        <v>6</v>
      </c>
      <c r="AO637" s="57">
        <v>46242.350891203707</v>
      </c>
      <c r="AP637" s="57">
        <v>46243.333333333336</v>
      </c>
      <c r="AR637" t="s">
        <v>219</v>
      </c>
      <c r="AS637" t="s">
        <v>4797</v>
      </c>
      <c r="AT637" t="s">
        <v>231</v>
      </c>
      <c r="AU637">
        <v>20260809</v>
      </c>
      <c r="AV637" t="s">
        <v>222</v>
      </c>
      <c r="AW637" t="s">
        <v>1010</v>
      </c>
      <c r="AX637" t="s">
        <v>223</v>
      </c>
      <c r="BA637" s="57">
        <v>46243.333333333336</v>
      </c>
      <c r="BB637" t="s">
        <v>5997</v>
      </c>
      <c r="BC637">
        <v>2026</v>
      </c>
      <c r="BD637">
        <v>8</v>
      </c>
      <c r="BE637">
        <v>9</v>
      </c>
      <c r="BF637" s="6">
        <f t="shared" si="27"/>
        <v>46243</v>
      </c>
      <c r="BG637">
        <f t="shared" si="28"/>
        <v>-0.33333333333575865</v>
      </c>
      <c r="BH637" t="str">
        <f t="shared" si="29"/>
        <v>COMPLY</v>
      </c>
      <c r="BI637" t="e">
        <f>VLOOKUP(H637,Sheet2!$A$1:$B$270,2,FALSE)</f>
        <v>#N/A</v>
      </c>
    </row>
    <row r="638" spans="1:61">
      <c r="A638">
        <v>637</v>
      </c>
      <c r="B638">
        <v>1002508611</v>
      </c>
      <c r="C638">
        <v>3</v>
      </c>
      <c r="D638" t="s">
        <v>59</v>
      </c>
      <c r="E638">
        <v>4</v>
      </c>
      <c r="F638" t="s">
        <v>243</v>
      </c>
      <c r="G638" t="s">
        <v>896</v>
      </c>
      <c r="H638" t="s">
        <v>897</v>
      </c>
      <c r="I638" t="s">
        <v>213</v>
      </c>
      <c r="J638" t="s">
        <v>214</v>
      </c>
      <c r="K638" t="s">
        <v>149</v>
      </c>
      <c r="M638" t="s">
        <v>970</v>
      </c>
      <c r="N638" t="s">
        <v>216</v>
      </c>
      <c r="O638" s="57">
        <v>46238.609375</v>
      </c>
      <c r="P638" s="57">
        <v>46238.610578703701</v>
      </c>
      <c r="Q638">
        <v>69358359</v>
      </c>
      <c r="S638">
        <v>142164113607</v>
      </c>
      <c r="T638" t="s">
        <v>4070</v>
      </c>
      <c r="Z638">
        <v>110.3616167</v>
      </c>
      <c r="AA638">
        <v>-7.5322221999999996</v>
      </c>
      <c r="AB638" t="s">
        <v>4071</v>
      </c>
      <c r="AC638" t="s">
        <v>290</v>
      </c>
      <c r="AO638" s="57">
        <v>46120.611273148148</v>
      </c>
      <c r="AR638" t="s">
        <v>6</v>
      </c>
      <c r="AS638" t="s">
        <v>897</v>
      </c>
      <c r="AT638" t="s">
        <v>231</v>
      </c>
      <c r="AV638" t="s">
        <v>971</v>
      </c>
      <c r="AW638" t="s">
        <v>595</v>
      </c>
      <c r="AX638" t="s">
        <v>223</v>
      </c>
      <c r="BF638" s="6" t="e">
        <f t="shared" si="27"/>
        <v>#NUM!</v>
      </c>
      <c r="BG638" t="e">
        <f t="shared" si="28"/>
        <v>#NUM!</v>
      </c>
      <c r="BH638" t="e">
        <f t="shared" si="29"/>
        <v>#NUM!</v>
      </c>
      <c r="BI638" t="e">
        <f>VLOOKUP(H638,Sheet2!$A$1:$B$270,2,FALSE)</f>
        <v>#N/A</v>
      </c>
    </row>
    <row r="639" spans="1:61">
      <c r="A639">
        <v>638</v>
      </c>
      <c r="B639">
        <v>1002518502</v>
      </c>
      <c r="C639">
        <v>3</v>
      </c>
      <c r="D639" t="s">
        <v>42</v>
      </c>
      <c r="E639">
        <v>5</v>
      </c>
      <c r="F639" t="s">
        <v>233</v>
      </c>
      <c r="G639" t="s">
        <v>101</v>
      </c>
      <c r="H639" t="s">
        <v>263</v>
      </c>
      <c r="I639" t="s">
        <v>213</v>
      </c>
      <c r="J639" t="s">
        <v>214</v>
      </c>
      <c r="K639" t="s">
        <v>149</v>
      </c>
      <c r="M639" t="s">
        <v>76</v>
      </c>
      <c r="N639" t="s">
        <v>216</v>
      </c>
      <c r="O639" s="57">
        <v>46244.69332175926</v>
      </c>
      <c r="P639" s="57">
        <v>46244.885740740741</v>
      </c>
      <c r="Q639">
        <v>69345020</v>
      </c>
      <c r="R639">
        <v>3135917281</v>
      </c>
      <c r="S639">
        <v>152316231203</v>
      </c>
      <c r="T639" t="s">
        <v>6851</v>
      </c>
      <c r="U639" t="s">
        <v>6852</v>
      </c>
      <c r="V639" t="s">
        <v>6853</v>
      </c>
      <c r="Z639">
        <v>112.755130755219</v>
      </c>
      <c r="AA639">
        <v>-7.4442643883951201</v>
      </c>
      <c r="AB639" t="s">
        <v>6854</v>
      </c>
      <c r="AC639" t="s">
        <v>291</v>
      </c>
      <c r="AL639" t="s">
        <v>218</v>
      </c>
      <c r="AM639" t="s">
        <v>6855</v>
      </c>
      <c r="AN639" t="s">
        <v>6</v>
      </c>
      <c r="AO639" s="57">
        <v>46303.694282407407</v>
      </c>
      <c r="AR639" t="s">
        <v>219</v>
      </c>
      <c r="AS639" t="s">
        <v>263</v>
      </c>
      <c r="AT639" t="s">
        <v>231</v>
      </c>
      <c r="AU639">
        <v>20260810</v>
      </c>
      <c r="AV639" t="s">
        <v>222</v>
      </c>
      <c r="AW639" t="s">
        <v>613</v>
      </c>
      <c r="AX639" t="s">
        <v>223</v>
      </c>
      <c r="BA639" s="57">
        <v>46244.291666666664</v>
      </c>
      <c r="BB639" t="s">
        <v>6855</v>
      </c>
      <c r="BC639">
        <v>2026</v>
      </c>
      <c r="BD639">
        <v>8</v>
      </c>
      <c r="BE639">
        <v>10</v>
      </c>
      <c r="BF639" s="6">
        <f t="shared" si="27"/>
        <v>46244</v>
      </c>
      <c r="BG639">
        <f t="shared" si="28"/>
        <v>-0.29166666666424135</v>
      </c>
      <c r="BH639" t="str">
        <f t="shared" si="29"/>
        <v>COMPLY</v>
      </c>
      <c r="BI639" t="str">
        <f>VLOOKUP(H639,Sheet2!$A$1:$B$270,2,FALSE)</f>
        <v>SIDOARJO</v>
      </c>
    </row>
    <row r="640" spans="1:61">
      <c r="A640">
        <v>639</v>
      </c>
      <c r="B640">
        <v>1002509770</v>
      </c>
      <c r="C640">
        <v>3</v>
      </c>
      <c r="D640" t="s">
        <v>42</v>
      </c>
      <c r="E640">
        <v>5</v>
      </c>
      <c r="F640" t="s">
        <v>233</v>
      </c>
      <c r="G640" t="s">
        <v>101</v>
      </c>
      <c r="H640" t="s">
        <v>437</v>
      </c>
      <c r="I640" t="s">
        <v>213</v>
      </c>
      <c r="J640" t="s">
        <v>214</v>
      </c>
      <c r="K640" t="s">
        <v>149</v>
      </c>
      <c r="M640" t="s">
        <v>575</v>
      </c>
      <c r="N640" t="s">
        <v>216</v>
      </c>
      <c r="O640" s="57">
        <v>46239.399918981479</v>
      </c>
      <c r="P640" s="57">
        <v>46248.377442129633</v>
      </c>
      <c r="Q640">
        <v>69358832</v>
      </c>
      <c r="S640">
        <v>152331250911</v>
      </c>
      <c r="T640" t="s">
        <v>4072</v>
      </c>
      <c r="U640" t="s">
        <v>2880</v>
      </c>
      <c r="V640" t="s">
        <v>4073</v>
      </c>
      <c r="Z640">
        <v>112.62424470000001</v>
      </c>
      <c r="AA640">
        <v>-7.4491252000000001</v>
      </c>
      <c r="AB640" t="s">
        <v>4074</v>
      </c>
      <c r="AC640" t="s">
        <v>230</v>
      </c>
      <c r="AL640" t="s">
        <v>218</v>
      </c>
      <c r="AM640" t="s">
        <v>1791</v>
      </c>
      <c r="AN640" t="s">
        <v>6</v>
      </c>
      <c r="AO640" s="57">
        <v>46150.402731481481</v>
      </c>
      <c r="AP640" s="57">
        <v>46241.333333333336</v>
      </c>
      <c r="AQ640" t="s">
        <v>564</v>
      </c>
      <c r="AR640" t="s">
        <v>14</v>
      </c>
      <c r="AS640" t="s">
        <v>437</v>
      </c>
      <c r="AT640" t="s">
        <v>231</v>
      </c>
      <c r="AV640" t="s">
        <v>9251</v>
      </c>
      <c r="AW640" t="s">
        <v>561</v>
      </c>
      <c r="AX640" t="s">
        <v>223</v>
      </c>
      <c r="BA640" s="57">
        <v>46241.333333333336</v>
      </c>
      <c r="BB640" t="s">
        <v>1791</v>
      </c>
      <c r="BF640" s="6" t="e">
        <f t="shared" si="27"/>
        <v>#NUM!</v>
      </c>
      <c r="BG640" t="e">
        <f t="shared" si="28"/>
        <v>#NUM!</v>
      </c>
      <c r="BH640" t="e">
        <f t="shared" si="29"/>
        <v>#NUM!</v>
      </c>
      <c r="BI640" t="str">
        <f>VLOOKUP(H640,Sheet2!$A$1:$B$270,2,FALSE)</f>
        <v>SIDOARJO</v>
      </c>
    </row>
    <row r="641" spans="1:61">
      <c r="A641">
        <v>640</v>
      </c>
      <c r="B641">
        <v>1002507658</v>
      </c>
      <c r="C641">
        <v>3</v>
      </c>
      <c r="D641" t="s">
        <v>55</v>
      </c>
      <c r="E641">
        <v>5</v>
      </c>
      <c r="F641" t="s">
        <v>313</v>
      </c>
      <c r="G641" t="s">
        <v>124</v>
      </c>
      <c r="H641" t="s">
        <v>315</v>
      </c>
      <c r="I641" t="s">
        <v>213</v>
      </c>
      <c r="J641" t="s">
        <v>214</v>
      </c>
      <c r="K641" t="s">
        <v>149</v>
      </c>
      <c r="L641" t="s">
        <v>215</v>
      </c>
      <c r="M641" t="s">
        <v>76</v>
      </c>
      <c r="N641" t="s">
        <v>216</v>
      </c>
      <c r="O641" s="57">
        <v>46238.465925925928</v>
      </c>
      <c r="P641" s="57">
        <v>46238.673402777778</v>
      </c>
      <c r="Q641">
        <v>69358126</v>
      </c>
      <c r="S641">
        <v>152308241262</v>
      </c>
      <c r="T641" t="s">
        <v>4089</v>
      </c>
      <c r="U641" t="s">
        <v>4090</v>
      </c>
      <c r="V641" t="s">
        <v>4091</v>
      </c>
      <c r="Z641">
        <v>112.7393304</v>
      </c>
      <c r="AA641">
        <v>-7.3415568999999996</v>
      </c>
      <c r="AB641" t="s">
        <v>4092</v>
      </c>
      <c r="AC641" t="s">
        <v>217</v>
      </c>
      <c r="AL641" t="s">
        <v>218</v>
      </c>
      <c r="AM641" t="s">
        <v>4093</v>
      </c>
      <c r="AN641" t="s">
        <v>6</v>
      </c>
      <c r="AO641" s="57">
        <v>46120.476157407407</v>
      </c>
      <c r="AP641" s="57">
        <v>46239.333333333336</v>
      </c>
      <c r="AR641" t="s">
        <v>219</v>
      </c>
      <c r="AS641" t="s">
        <v>315</v>
      </c>
      <c r="AT641" t="s">
        <v>231</v>
      </c>
      <c r="AU641">
        <v>20260804</v>
      </c>
      <c r="AV641" t="s">
        <v>222</v>
      </c>
      <c r="AW641" t="s">
        <v>1023</v>
      </c>
      <c r="AX641" t="s">
        <v>223</v>
      </c>
      <c r="BA641" s="57">
        <v>46239.333333333336</v>
      </c>
      <c r="BB641" t="s">
        <v>4093</v>
      </c>
      <c r="BC641">
        <v>2026</v>
      </c>
      <c r="BD641">
        <v>8</v>
      </c>
      <c r="BE641">
        <v>4</v>
      </c>
      <c r="BF641" s="6">
        <f t="shared" si="27"/>
        <v>46238</v>
      </c>
      <c r="BG641">
        <f t="shared" si="28"/>
        <v>-1.3333333333357587</v>
      </c>
      <c r="BH641" t="str">
        <f t="shared" si="29"/>
        <v>COMPLY</v>
      </c>
      <c r="BI641" t="str">
        <f>VLOOKUP(H641,Sheet2!$A$1:$B$270,2,FALSE)</f>
        <v>SURABAYA SELATAN</v>
      </c>
    </row>
    <row r="642" spans="1:61">
      <c r="A642">
        <v>641</v>
      </c>
      <c r="B642">
        <v>1002517689</v>
      </c>
      <c r="C642">
        <v>3</v>
      </c>
      <c r="D642" t="s">
        <v>45</v>
      </c>
      <c r="E642">
        <v>5</v>
      </c>
      <c r="F642" t="s">
        <v>211</v>
      </c>
      <c r="G642" t="s">
        <v>118</v>
      </c>
      <c r="H642" t="s">
        <v>212</v>
      </c>
      <c r="I642" t="s">
        <v>213</v>
      </c>
      <c r="J642" t="s">
        <v>214</v>
      </c>
      <c r="K642" t="s">
        <v>149</v>
      </c>
      <c r="M642" t="s">
        <v>76</v>
      </c>
      <c r="N642" t="s">
        <v>216</v>
      </c>
      <c r="O642" s="57">
        <v>46244.549039351848</v>
      </c>
      <c r="P642" s="57">
        <v>46244.589386574073</v>
      </c>
      <c r="Q642">
        <v>69360771</v>
      </c>
      <c r="S642">
        <v>172606792136</v>
      </c>
      <c r="T642" t="s">
        <v>4502</v>
      </c>
      <c r="U642" t="s">
        <v>6856</v>
      </c>
      <c r="V642" t="s">
        <v>6857</v>
      </c>
      <c r="Z642">
        <v>117.70505249999999</v>
      </c>
      <c r="AA642">
        <v>-8.6698895</v>
      </c>
      <c r="AB642" t="s">
        <v>4505</v>
      </c>
      <c r="AC642" t="s">
        <v>290</v>
      </c>
      <c r="AL642" t="s">
        <v>218</v>
      </c>
      <c r="AM642" t="s">
        <v>6858</v>
      </c>
      <c r="AN642" t="s">
        <v>6</v>
      </c>
      <c r="AO642" s="57">
        <v>46303.559421296297</v>
      </c>
      <c r="AR642" t="s">
        <v>219</v>
      </c>
      <c r="AS642" t="s">
        <v>212</v>
      </c>
      <c r="AT642" t="s">
        <v>231</v>
      </c>
      <c r="AU642">
        <v>20260810</v>
      </c>
      <c r="AV642" t="s">
        <v>222</v>
      </c>
      <c r="AW642" t="s">
        <v>561</v>
      </c>
      <c r="AX642" t="s">
        <v>223</v>
      </c>
      <c r="BA642" s="57">
        <v>46244.291666666664</v>
      </c>
      <c r="BB642" t="s">
        <v>6858</v>
      </c>
      <c r="BC642">
        <v>2026</v>
      </c>
      <c r="BD642">
        <v>8</v>
      </c>
      <c r="BE642">
        <v>10</v>
      </c>
      <c r="BF642" s="6">
        <f t="shared" si="27"/>
        <v>46244</v>
      </c>
      <c r="BG642">
        <f t="shared" si="28"/>
        <v>-0.29166666666424135</v>
      </c>
      <c r="BH642" t="str">
        <f t="shared" si="29"/>
        <v>COMPLY</v>
      </c>
      <c r="BI642" t="str">
        <f>VLOOKUP(H642,Sheet2!$A$1:$B$270,2,FALSE)</f>
        <v>SUMBAWA</v>
      </c>
    </row>
    <row r="643" spans="1:61">
      <c r="A643">
        <v>642</v>
      </c>
      <c r="B643">
        <v>1002515708</v>
      </c>
      <c r="C643">
        <v>3</v>
      </c>
      <c r="D643" t="s">
        <v>38</v>
      </c>
      <c r="E643">
        <v>5</v>
      </c>
      <c r="F643" t="s">
        <v>90</v>
      </c>
      <c r="G643" t="s">
        <v>93</v>
      </c>
      <c r="H643" t="s">
        <v>317</v>
      </c>
      <c r="I643" t="s">
        <v>213</v>
      </c>
      <c r="J643" t="s">
        <v>214</v>
      </c>
      <c r="K643" t="s">
        <v>149</v>
      </c>
      <c r="L643" t="s">
        <v>215</v>
      </c>
      <c r="M643" t="s">
        <v>76</v>
      </c>
      <c r="N643" t="s">
        <v>216</v>
      </c>
      <c r="O643" s="57">
        <v>46242.426354166666</v>
      </c>
      <c r="P643" s="57">
        <v>46242.914918981478</v>
      </c>
      <c r="Q643">
        <v>69361303</v>
      </c>
      <c r="S643">
        <v>152641205431</v>
      </c>
      <c r="T643" t="s">
        <v>5774</v>
      </c>
      <c r="U643" t="s">
        <v>5775</v>
      </c>
      <c r="V643" t="s">
        <v>6005</v>
      </c>
      <c r="Z643">
        <v>112.058712</v>
      </c>
      <c r="AA643">
        <v>-7.6771010000000004</v>
      </c>
      <c r="AB643" t="s">
        <v>6006</v>
      </c>
      <c r="AC643" t="s">
        <v>237</v>
      </c>
      <c r="AL643" t="s">
        <v>218</v>
      </c>
      <c r="AM643" t="s">
        <v>6007</v>
      </c>
      <c r="AN643" t="s">
        <v>6</v>
      </c>
      <c r="AO643" s="57">
        <v>46242.434189814812</v>
      </c>
      <c r="AP643" s="57">
        <v>46243.333333333336</v>
      </c>
      <c r="AR643" t="s">
        <v>219</v>
      </c>
      <c r="AS643" t="s">
        <v>317</v>
      </c>
      <c r="AT643" t="s">
        <v>231</v>
      </c>
      <c r="AU643">
        <v>20260808</v>
      </c>
      <c r="AV643" t="s">
        <v>222</v>
      </c>
      <c r="AW643" t="s">
        <v>1023</v>
      </c>
      <c r="AX643" t="s">
        <v>223</v>
      </c>
      <c r="BA643" s="57">
        <v>46243.333333333336</v>
      </c>
      <c r="BB643" t="s">
        <v>6007</v>
      </c>
      <c r="BC643">
        <v>2026</v>
      </c>
      <c r="BD643">
        <v>8</v>
      </c>
      <c r="BE643">
        <v>8</v>
      </c>
      <c r="BF643" s="6">
        <f t="shared" ref="BF643:BF706" si="30">DATE(BC643,BD643,BE643)</f>
        <v>46242</v>
      </c>
      <c r="BG643">
        <f t="shared" ref="BG643:BG706" si="31">BF643-BA643</f>
        <v>-1.3333333333357587</v>
      </c>
      <c r="BH643" t="str">
        <f t="shared" ref="BH643:BH706" si="32">IF(BG643=1,"COMPLY",IF(BG643&lt;1,"COMPLY","NOT COMPLY"))</f>
        <v>COMPLY</v>
      </c>
      <c r="BI643" t="str">
        <f>VLOOKUP(H643,Sheet2!$A$1:$B$270,2,FALSE)</f>
        <v>NGANJUK</v>
      </c>
    </row>
    <row r="644" spans="1:61">
      <c r="A644">
        <v>643</v>
      </c>
      <c r="B644">
        <v>1002525493</v>
      </c>
      <c r="C644">
        <v>3</v>
      </c>
      <c r="D644" t="s">
        <v>55</v>
      </c>
      <c r="E644">
        <v>5</v>
      </c>
      <c r="F644" t="s">
        <v>265</v>
      </c>
      <c r="G644" t="s">
        <v>125</v>
      </c>
      <c r="H644" t="s">
        <v>332</v>
      </c>
      <c r="I644" t="s">
        <v>213</v>
      </c>
      <c r="J644" t="s">
        <v>214</v>
      </c>
      <c r="K644" t="s">
        <v>149</v>
      </c>
      <c r="M644" t="s">
        <v>76</v>
      </c>
      <c r="N644" t="s">
        <v>216</v>
      </c>
      <c r="O644" s="57">
        <v>46248.367905092593</v>
      </c>
      <c r="P644" s="57">
        <v>46248.436319444445</v>
      </c>
      <c r="Q644">
        <v>69364646</v>
      </c>
      <c r="S644">
        <v>152441211306</v>
      </c>
      <c r="T644" t="s">
        <v>8493</v>
      </c>
      <c r="U644" t="s">
        <v>11383</v>
      </c>
      <c r="V644" t="s">
        <v>11384</v>
      </c>
      <c r="Z644">
        <v>112.16443099999999</v>
      </c>
      <c r="AA644">
        <v>-7.2331940000000001</v>
      </c>
      <c r="AB644" t="s">
        <v>8496</v>
      </c>
      <c r="AC644" t="s">
        <v>217</v>
      </c>
      <c r="AL644" t="s">
        <v>218</v>
      </c>
      <c r="AM644" t="s">
        <v>11385</v>
      </c>
      <c r="AN644" t="s">
        <v>6</v>
      </c>
      <c r="AO644" t="s">
        <v>9884</v>
      </c>
      <c r="AR644" t="s">
        <v>219</v>
      </c>
      <c r="AS644" t="s">
        <v>332</v>
      </c>
      <c r="AT644" t="s">
        <v>231</v>
      </c>
      <c r="AU644">
        <v>20260814</v>
      </c>
      <c r="AV644" t="s">
        <v>222</v>
      </c>
      <c r="AW644" t="s">
        <v>560</v>
      </c>
      <c r="AX644" t="s">
        <v>223</v>
      </c>
      <c r="BA644" s="57">
        <v>46248.291666666664</v>
      </c>
      <c r="BB644" t="s">
        <v>11385</v>
      </c>
      <c r="BC644">
        <v>2026</v>
      </c>
      <c r="BD644">
        <v>8</v>
      </c>
      <c r="BE644">
        <v>14</v>
      </c>
      <c r="BF644" s="6">
        <f t="shared" si="30"/>
        <v>46248</v>
      </c>
      <c r="BG644">
        <f t="shared" si="31"/>
        <v>-0.29166666666424135</v>
      </c>
      <c r="BH644" t="str">
        <f t="shared" si="32"/>
        <v>COMPLY</v>
      </c>
      <c r="BI644" t="str">
        <f>VLOOKUP(H644,Sheet2!$A$1:$B$270,2,FALSE)</f>
        <v>GRESIK</v>
      </c>
    </row>
    <row r="645" spans="1:61">
      <c r="A645">
        <v>644</v>
      </c>
      <c r="B645">
        <v>1002518516</v>
      </c>
      <c r="C645">
        <v>3</v>
      </c>
      <c r="D645" t="s">
        <v>49</v>
      </c>
      <c r="E645">
        <v>4</v>
      </c>
      <c r="F645" t="s">
        <v>246</v>
      </c>
      <c r="G645" t="s">
        <v>247</v>
      </c>
      <c r="H645" t="s">
        <v>630</v>
      </c>
      <c r="I645" t="s">
        <v>213</v>
      </c>
      <c r="J645" t="s">
        <v>214</v>
      </c>
      <c r="K645" t="s">
        <v>149</v>
      </c>
      <c r="L645" t="s">
        <v>215</v>
      </c>
      <c r="M645" t="s">
        <v>76</v>
      </c>
      <c r="N645" t="s">
        <v>216</v>
      </c>
      <c r="O645" s="57">
        <v>46244.695798611108</v>
      </c>
      <c r="P645" s="57">
        <v>46245.809282407405</v>
      </c>
      <c r="Q645">
        <v>69362732</v>
      </c>
      <c r="S645">
        <v>141423136633</v>
      </c>
      <c r="T645" t="s">
        <v>6866</v>
      </c>
      <c r="U645" t="s">
        <v>6867</v>
      </c>
      <c r="V645" t="s">
        <v>6868</v>
      </c>
      <c r="Z645">
        <v>110.422167</v>
      </c>
      <c r="AA645">
        <v>-7.0496670000000003</v>
      </c>
      <c r="AB645" t="s">
        <v>6869</v>
      </c>
      <c r="AC645" t="s">
        <v>237</v>
      </c>
      <c r="AL645" t="s">
        <v>218</v>
      </c>
      <c r="AM645" t="s">
        <v>6266</v>
      </c>
      <c r="AN645" t="s">
        <v>6</v>
      </c>
      <c r="AO645" s="57">
        <v>46303.705127314817</v>
      </c>
      <c r="AP645" s="57">
        <v>46245.541666666664</v>
      </c>
      <c r="AR645" t="s">
        <v>219</v>
      </c>
      <c r="AS645" t="s">
        <v>630</v>
      </c>
      <c r="AT645" t="s">
        <v>231</v>
      </c>
      <c r="AU645">
        <v>20260811</v>
      </c>
      <c r="AV645" t="s">
        <v>222</v>
      </c>
      <c r="AW645" t="s">
        <v>238</v>
      </c>
      <c r="AX645" t="s">
        <v>223</v>
      </c>
      <c r="BA645" s="57">
        <v>46245.541666666664</v>
      </c>
      <c r="BB645" t="s">
        <v>6266</v>
      </c>
      <c r="BC645">
        <v>2026</v>
      </c>
      <c r="BD645">
        <v>8</v>
      </c>
      <c r="BE645">
        <v>11</v>
      </c>
      <c r="BF645" s="6">
        <f t="shared" si="30"/>
        <v>46245</v>
      </c>
      <c r="BG645">
        <f t="shared" si="31"/>
        <v>-0.54166666666424135</v>
      </c>
      <c r="BH645" t="str">
        <f t="shared" si="32"/>
        <v>COMPLY</v>
      </c>
      <c r="BI645" t="e">
        <f>VLOOKUP(H645,Sheet2!$A$1:$B$270,2,FALSE)</f>
        <v>#N/A</v>
      </c>
    </row>
    <row r="646" spans="1:61">
      <c r="A646">
        <v>645</v>
      </c>
      <c r="B646">
        <v>1002533010</v>
      </c>
      <c r="C646">
        <v>3</v>
      </c>
      <c r="D646" t="s">
        <v>55</v>
      </c>
      <c r="E646">
        <v>5</v>
      </c>
      <c r="F646" t="s">
        <v>228</v>
      </c>
      <c r="G646" t="s">
        <v>121</v>
      </c>
      <c r="H646" t="s">
        <v>491</v>
      </c>
      <c r="I646" t="s">
        <v>213</v>
      </c>
      <c r="J646" t="s">
        <v>214</v>
      </c>
      <c r="K646" t="s">
        <v>149</v>
      </c>
      <c r="L646" t="s">
        <v>215</v>
      </c>
      <c r="M646" t="s">
        <v>240</v>
      </c>
      <c r="N646" t="s">
        <v>216</v>
      </c>
      <c r="O646" s="57">
        <v>46252.53328703704</v>
      </c>
      <c r="P646" s="57">
        <v>46252.534733796296</v>
      </c>
      <c r="Q646">
        <v>69368896</v>
      </c>
      <c r="S646">
        <v>152458900691</v>
      </c>
      <c r="T646" t="s">
        <v>13114</v>
      </c>
      <c r="U646" t="s">
        <v>13115</v>
      </c>
      <c r="V646" t="s">
        <v>13116</v>
      </c>
      <c r="Z646">
        <v>113.0235376</v>
      </c>
      <c r="AA646">
        <v>-6.8852115999999999</v>
      </c>
      <c r="AB646" t="s">
        <v>13117</v>
      </c>
      <c r="AC646" t="s">
        <v>237</v>
      </c>
      <c r="AL646" t="s">
        <v>218</v>
      </c>
      <c r="AM646" t="s">
        <v>12927</v>
      </c>
      <c r="AN646" t="s">
        <v>6</v>
      </c>
      <c r="AO646" t="s">
        <v>12868</v>
      </c>
      <c r="AP646" s="57">
        <v>46253.541666666664</v>
      </c>
      <c r="AR646" t="s">
        <v>241</v>
      </c>
      <c r="AS646" t="s">
        <v>491</v>
      </c>
      <c r="AT646" t="s">
        <v>231</v>
      </c>
      <c r="AV646" t="s">
        <v>240</v>
      </c>
      <c r="AW646" t="s">
        <v>1018</v>
      </c>
      <c r="AX646" t="s">
        <v>223</v>
      </c>
      <c r="BA646" s="57">
        <v>46253.541666666664</v>
      </c>
      <c r="BB646" t="s">
        <v>12927</v>
      </c>
      <c r="BF646" s="6" t="e">
        <f t="shared" si="30"/>
        <v>#NUM!</v>
      </c>
      <c r="BG646" t="e">
        <f t="shared" si="31"/>
        <v>#NUM!</v>
      </c>
      <c r="BH646" t="e">
        <f t="shared" si="32"/>
        <v>#NUM!</v>
      </c>
      <c r="BI646" t="str">
        <f>VLOOKUP(H646,Sheet2!$A$1:$B$270,2,FALSE)</f>
        <v>MADURA</v>
      </c>
    </row>
    <row r="647" spans="1:61">
      <c r="A647">
        <v>646</v>
      </c>
      <c r="B647">
        <v>1002516330</v>
      </c>
      <c r="C647">
        <v>3</v>
      </c>
      <c r="D647" t="s">
        <v>49</v>
      </c>
      <c r="E647">
        <v>4</v>
      </c>
      <c r="F647" t="s">
        <v>252</v>
      </c>
      <c r="G647" t="s">
        <v>553</v>
      </c>
      <c r="H647" t="s">
        <v>1076</v>
      </c>
      <c r="I647" t="s">
        <v>213</v>
      </c>
      <c r="J647" t="s">
        <v>214</v>
      </c>
      <c r="K647" t="s">
        <v>149</v>
      </c>
      <c r="L647" t="s">
        <v>215</v>
      </c>
      <c r="M647" t="s">
        <v>76</v>
      </c>
      <c r="N647" t="s">
        <v>216</v>
      </c>
      <c r="O647" s="57">
        <v>46243.401342592595</v>
      </c>
      <c r="P647" s="57">
        <v>46244.52789351852</v>
      </c>
      <c r="Q647">
        <v>69361726</v>
      </c>
      <c r="S647">
        <v>142204107554</v>
      </c>
      <c r="T647" t="s">
        <v>6011</v>
      </c>
      <c r="U647" t="s">
        <v>6012</v>
      </c>
      <c r="V647" t="s">
        <v>6013</v>
      </c>
      <c r="Z647">
        <v>108.884513005614</v>
      </c>
      <c r="AA647">
        <v>-6.8923399109646102</v>
      </c>
      <c r="AB647" t="s">
        <v>6014</v>
      </c>
      <c r="AC647" t="s">
        <v>217</v>
      </c>
      <c r="AL647" t="s">
        <v>218</v>
      </c>
      <c r="AM647" t="s">
        <v>6015</v>
      </c>
      <c r="AN647" t="s">
        <v>6</v>
      </c>
      <c r="AO647" s="57">
        <v>46273.402662037035</v>
      </c>
      <c r="AP647" s="57">
        <v>46244.333333333336</v>
      </c>
      <c r="AR647" t="s">
        <v>219</v>
      </c>
      <c r="AS647" t="s">
        <v>1076</v>
      </c>
      <c r="AT647" t="s">
        <v>231</v>
      </c>
      <c r="AU647">
        <v>20260810</v>
      </c>
      <c r="AV647" t="s">
        <v>222</v>
      </c>
      <c r="AW647" t="s">
        <v>1023</v>
      </c>
      <c r="AX647" t="s">
        <v>223</v>
      </c>
      <c r="BA647" s="57">
        <v>46244.333333333336</v>
      </c>
      <c r="BB647" t="s">
        <v>6015</v>
      </c>
      <c r="BC647">
        <v>2026</v>
      </c>
      <c r="BD647">
        <v>8</v>
      </c>
      <c r="BE647">
        <v>10</v>
      </c>
      <c r="BF647" s="6">
        <f t="shared" si="30"/>
        <v>46244</v>
      </c>
      <c r="BG647">
        <f t="shared" si="31"/>
        <v>-0.33333333333575865</v>
      </c>
      <c r="BH647" t="str">
        <f t="shared" si="32"/>
        <v>COMPLY</v>
      </c>
      <c r="BI647" t="e">
        <f>VLOOKUP(H647,Sheet2!$A$1:$B$270,2,FALSE)</f>
        <v>#N/A</v>
      </c>
    </row>
    <row r="648" spans="1:61">
      <c r="A648">
        <v>647</v>
      </c>
      <c r="B648">
        <v>1002526821</v>
      </c>
      <c r="C648">
        <v>3</v>
      </c>
      <c r="D648" t="s">
        <v>49</v>
      </c>
      <c r="E648">
        <v>4</v>
      </c>
      <c r="F648" t="s">
        <v>246</v>
      </c>
      <c r="G648" t="s">
        <v>247</v>
      </c>
      <c r="H648" t="s">
        <v>930</v>
      </c>
      <c r="I648" t="s">
        <v>213</v>
      </c>
      <c r="J648" t="s">
        <v>214</v>
      </c>
      <c r="K648" t="s">
        <v>149</v>
      </c>
      <c r="M648" t="s">
        <v>76</v>
      </c>
      <c r="N648" t="s">
        <v>216</v>
      </c>
      <c r="O648" s="57">
        <v>46248.631284722222</v>
      </c>
      <c r="P648" s="57">
        <v>46249.546388888892</v>
      </c>
      <c r="Q648">
        <v>69366223</v>
      </c>
      <c r="S648">
        <v>142410346137</v>
      </c>
      <c r="T648" t="s">
        <v>11386</v>
      </c>
      <c r="U648" t="s">
        <v>11387</v>
      </c>
      <c r="V648" t="s">
        <v>11388</v>
      </c>
      <c r="Z648">
        <v>110.45650209999999</v>
      </c>
      <c r="AA648">
        <v>-6.9970775999999999</v>
      </c>
      <c r="AB648" t="s">
        <v>11389</v>
      </c>
      <c r="AC648" t="s">
        <v>290</v>
      </c>
      <c r="AL648" t="s">
        <v>218</v>
      </c>
      <c r="AM648" t="s">
        <v>11390</v>
      </c>
      <c r="AN648" t="s">
        <v>6</v>
      </c>
      <c r="AO648" t="s">
        <v>10071</v>
      </c>
      <c r="AP648" s="57">
        <v>46249.625</v>
      </c>
      <c r="AR648" t="s">
        <v>219</v>
      </c>
      <c r="AS648" t="s">
        <v>930</v>
      </c>
      <c r="AT648" t="s">
        <v>231</v>
      </c>
      <c r="AU648">
        <v>20260815</v>
      </c>
      <c r="AV648" t="s">
        <v>222</v>
      </c>
      <c r="AW648" t="s">
        <v>560</v>
      </c>
      <c r="AX648" t="s">
        <v>223</v>
      </c>
      <c r="BA648" s="57">
        <v>46249.625</v>
      </c>
      <c r="BB648" t="s">
        <v>11390</v>
      </c>
      <c r="BC648">
        <v>2026</v>
      </c>
      <c r="BD648">
        <v>8</v>
      </c>
      <c r="BE648">
        <v>15</v>
      </c>
      <c r="BF648" s="6">
        <f t="shared" si="30"/>
        <v>46249</v>
      </c>
      <c r="BG648">
        <f t="shared" si="31"/>
        <v>-0.625</v>
      </c>
      <c r="BH648" t="str">
        <f t="shared" si="32"/>
        <v>COMPLY</v>
      </c>
      <c r="BI648" t="e">
        <f>VLOOKUP(H648,Sheet2!$A$1:$B$270,2,FALSE)</f>
        <v>#N/A</v>
      </c>
    </row>
    <row r="649" spans="1:61">
      <c r="A649">
        <v>648</v>
      </c>
      <c r="B649">
        <v>1002519050</v>
      </c>
      <c r="C649">
        <v>3</v>
      </c>
      <c r="D649" t="s">
        <v>38</v>
      </c>
      <c r="E649">
        <v>5</v>
      </c>
      <c r="F649" t="s">
        <v>92</v>
      </c>
      <c r="G649" t="s">
        <v>92</v>
      </c>
      <c r="H649" t="s">
        <v>256</v>
      </c>
      <c r="I649" t="s">
        <v>213</v>
      </c>
      <c r="J649" t="s">
        <v>214</v>
      </c>
      <c r="K649" t="s">
        <v>149</v>
      </c>
      <c r="L649" t="s">
        <v>215</v>
      </c>
      <c r="M649" t="s">
        <v>76</v>
      </c>
      <c r="N649" t="s">
        <v>216</v>
      </c>
      <c r="O649" s="57">
        <v>46245.401342592595</v>
      </c>
      <c r="P649" s="57">
        <v>46246.654768518521</v>
      </c>
      <c r="Q649">
        <v>69362934</v>
      </c>
      <c r="S649">
        <v>152631207128</v>
      </c>
      <c r="T649" t="s">
        <v>7399</v>
      </c>
      <c r="U649" t="s">
        <v>7400</v>
      </c>
      <c r="V649" t="s">
        <v>7401</v>
      </c>
      <c r="Z649">
        <v>111.40669</v>
      </c>
      <c r="AA649">
        <v>-7.5737920000000001</v>
      </c>
      <c r="AB649" t="s">
        <v>7402</v>
      </c>
      <c r="AC649" t="s">
        <v>237</v>
      </c>
      <c r="AL649" t="s">
        <v>218</v>
      </c>
      <c r="AM649" t="s">
        <v>7403</v>
      </c>
      <c r="AN649" t="s">
        <v>6</v>
      </c>
      <c r="AO649" s="57">
        <v>46334.402962962966</v>
      </c>
      <c r="AP649" s="57">
        <v>46246.333333333336</v>
      </c>
      <c r="AR649" t="s">
        <v>219</v>
      </c>
      <c r="AS649" t="s">
        <v>256</v>
      </c>
      <c r="AT649" t="s">
        <v>231</v>
      </c>
      <c r="AU649">
        <v>20260812</v>
      </c>
      <c r="AV649" t="s">
        <v>222</v>
      </c>
      <c r="AW649" t="s">
        <v>1010</v>
      </c>
      <c r="AX649" t="s">
        <v>223</v>
      </c>
      <c r="BA649" s="57">
        <v>46246.333333333336</v>
      </c>
      <c r="BB649" t="s">
        <v>7403</v>
      </c>
      <c r="BC649">
        <v>2026</v>
      </c>
      <c r="BD649">
        <v>8</v>
      </c>
      <c r="BE649">
        <v>12</v>
      </c>
      <c r="BF649" s="6">
        <f t="shared" si="30"/>
        <v>46246</v>
      </c>
      <c r="BG649">
        <f t="shared" si="31"/>
        <v>-0.33333333333575865</v>
      </c>
      <c r="BH649" t="str">
        <f t="shared" si="32"/>
        <v>COMPLY</v>
      </c>
      <c r="BI649" t="str">
        <f>VLOOKUP(H649,Sheet2!$A$1:$B$270,2,FALSE)</f>
        <v>MADIUN</v>
      </c>
    </row>
    <row r="650" spans="1:61">
      <c r="A650">
        <v>649</v>
      </c>
      <c r="B650">
        <v>1002511793</v>
      </c>
      <c r="C650">
        <v>3</v>
      </c>
      <c r="D650" t="s">
        <v>42</v>
      </c>
      <c r="E650">
        <v>5</v>
      </c>
      <c r="F650" t="s">
        <v>233</v>
      </c>
      <c r="G650" t="s">
        <v>105</v>
      </c>
      <c r="H650" t="s">
        <v>444</v>
      </c>
      <c r="I650" t="s">
        <v>213</v>
      </c>
      <c r="J650" t="s">
        <v>214</v>
      </c>
      <c r="K650" t="s">
        <v>149</v>
      </c>
      <c r="M650" t="s">
        <v>76</v>
      </c>
      <c r="N650" t="s">
        <v>216</v>
      </c>
      <c r="O650" s="57">
        <v>46240.436608796299</v>
      </c>
      <c r="P650" s="57">
        <v>46240.781701388885</v>
      </c>
      <c r="Q650">
        <v>69359729</v>
      </c>
      <c r="S650">
        <v>152330220677</v>
      </c>
      <c r="T650" t="s">
        <v>4114</v>
      </c>
      <c r="U650" t="s">
        <v>4115</v>
      </c>
      <c r="V650" t="s">
        <v>4116</v>
      </c>
      <c r="Z650">
        <v>112.5609852</v>
      </c>
      <c r="AA650">
        <v>-7.5090361000000003</v>
      </c>
      <c r="AB650" t="s">
        <v>4117</v>
      </c>
      <c r="AC650" t="s">
        <v>230</v>
      </c>
      <c r="AL650" t="s">
        <v>218</v>
      </c>
      <c r="AM650" t="s">
        <v>4118</v>
      </c>
      <c r="AN650" t="s">
        <v>6</v>
      </c>
      <c r="AO650" s="57">
        <v>46181.444374999999</v>
      </c>
      <c r="AP650" s="57">
        <v>46241.541666666664</v>
      </c>
      <c r="AR650" t="s">
        <v>219</v>
      </c>
      <c r="AS650" t="s">
        <v>444</v>
      </c>
      <c r="AT650" t="s">
        <v>231</v>
      </c>
      <c r="AU650">
        <v>20260806</v>
      </c>
      <c r="AV650" t="s">
        <v>222</v>
      </c>
      <c r="AW650" t="s">
        <v>582</v>
      </c>
      <c r="AX650" t="s">
        <v>223</v>
      </c>
      <c r="BA650" s="57">
        <v>46241.541666666664</v>
      </c>
      <c r="BB650" t="s">
        <v>4118</v>
      </c>
      <c r="BC650">
        <v>2026</v>
      </c>
      <c r="BD650">
        <v>8</v>
      </c>
      <c r="BE650">
        <v>6</v>
      </c>
      <c r="BF650" s="6">
        <f t="shared" si="30"/>
        <v>46240</v>
      </c>
      <c r="BG650">
        <f t="shared" si="31"/>
        <v>-1.5416666666642413</v>
      </c>
      <c r="BH650" t="str">
        <f t="shared" si="32"/>
        <v>COMPLY</v>
      </c>
      <c r="BI650" t="str">
        <f>VLOOKUP(H650,Sheet2!$A$1:$B$270,2,FALSE)</f>
        <v>MOJOKERTO</v>
      </c>
    </row>
    <row r="651" spans="1:61">
      <c r="A651">
        <v>650</v>
      </c>
      <c r="B651">
        <v>1002524106</v>
      </c>
      <c r="C651">
        <v>3</v>
      </c>
      <c r="D651" t="s">
        <v>42</v>
      </c>
      <c r="E651">
        <v>5</v>
      </c>
      <c r="F651" t="s">
        <v>102</v>
      </c>
      <c r="G651" t="s">
        <v>100</v>
      </c>
      <c r="H651" t="s">
        <v>282</v>
      </c>
      <c r="I651" t="s">
        <v>213</v>
      </c>
      <c r="J651" t="s">
        <v>214</v>
      </c>
      <c r="K651" t="s">
        <v>149</v>
      </c>
      <c r="L651" t="s">
        <v>606</v>
      </c>
      <c r="M651" t="s">
        <v>76</v>
      </c>
      <c r="N651" t="s">
        <v>216</v>
      </c>
      <c r="O651" s="57">
        <v>46247.522187499999</v>
      </c>
      <c r="P651" s="57">
        <v>46247.719629629632</v>
      </c>
      <c r="Q651">
        <v>69365077</v>
      </c>
      <c r="R651">
        <v>3322010102</v>
      </c>
      <c r="S651">
        <v>152507226148</v>
      </c>
      <c r="T651" t="s">
        <v>9255</v>
      </c>
      <c r="U651" t="s">
        <v>5210</v>
      </c>
      <c r="V651" t="s">
        <v>9256</v>
      </c>
      <c r="Z651">
        <v>113.82839470978701</v>
      </c>
      <c r="AA651">
        <v>-7.9849958654486102</v>
      </c>
      <c r="AB651" t="s">
        <v>9257</v>
      </c>
      <c r="AC651" t="s">
        <v>237</v>
      </c>
      <c r="AL651" t="s">
        <v>218</v>
      </c>
      <c r="AM651" t="s">
        <v>9258</v>
      </c>
      <c r="AN651" t="s">
        <v>6</v>
      </c>
      <c r="AO651" t="s">
        <v>9074</v>
      </c>
      <c r="AP651" s="57">
        <v>46248.541666666664</v>
      </c>
      <c r="AR651" t="s">
        <v>219</v>
      </c>
      <c r="AS651" t="s">
        <v>282</v>
      </c>
      <c r="AT651" t="s">
        <v>231</v>
      </c>
      <c r="AU651">
        <v>20260813</v>
      </c>
      <c r="AV651" t="s">
        <v>222</v>
      </c>
      <c r="AW651" t="s">
        <v>941</v>
      </c>
      <c r="AX651" t="s">
        <v>223</v>
      </c>
      <c r="BA651" s="57">
        <v>46248.541666666664</v>
      </c>
      <c r="BB651" t="s">
        <v>9258</v>
      </c>
      <c r="BC651">
        <v>2026</v>
      </c>
      <c r="BD651">
        <v>8</v>
      </c>
      <c r="BE651">
        <v>13</v>
      </c>
      <c r="BF651" s="6">
        <f t="shared" si="30"/>
        <v>46247</v>
      </c>
      <c r="BG651">
        <f t="shared" si="31"/>
        <v>-1.5416666666642413</v>
      </c>
      <c r="BH651" t="str">
        <f t="shared" si="32"/>
        <v>COMPLY</v>
      </c>
      <c r="BI651" t="str">
        <f>VLOOKUP(H651,Sheet2!$A$1:$B$270,2,FALSE)</f>
        <v>JEMBER</v>
      </c>
    </row>
    <row r="652" spans="1:61">
      <c r="A652">
        <v>651</v>
      </c>
      <c r="B652">
        <v>1002516576</v>
      </c>
      <c r="C652">
        <v>3</v>
      </c>
      <c r="D652" t="s">
        <v>38</v>
      </c>
      <c r="E652">
        <v>5</v>
      </c>
      <c r="F652" t="s">
        <v>250</v>
      </c>
      <c r="G652" t="s">
        <v>91</v>
      </c>
      <c r="H652" t="s">
        <v>433</v>
      </c>
      <c r="I652" t="s">
        <v>213</v>
      </c>
      <c r="J652" t="s">
        <v>214</v>
      </c>
      <c r="K652" t="s">
        <v>149</v>
      </c>
      <c r="L652" t="s">
        <v>215</v>
      </c>
      <c r="M652" t="s">
        <v>76</v>
      </c>
      <c r="N652" t="s">
        <v>216</v>
      </c>
      <c r="O652" s="57">
        <v>46243.662476851852</v>
      </c>
      <c r="P652" s="57">
        <v>46244.557604166665</v>
      </c>
      <c r="Q652">
        <v>69361937</v>
      </c>
      <c r="S652">
        <v>152713217304</v>
      </c>
      <c r="T652" t="s">
        <v>6025</v>
      </c>
      <c r="U652" t="s">
        <v>6026</v>
      </c>
      <c r="V652" t="s">
        <v>6027</v>
      </c>
      <c r="Z652">
        <v>112.67891299999999</v>
      </c>
      <c r="AA652">
        <v>-8.1314449999999994</v>
      </c>
      <c r="AB652" t="s">
        <v>6028</v>
      </c>
      <c r="AC652" t="s">
        <v>237</v>
      </c>
      <c r="AL652" t="s">
        <v>218</v>
      </c>
      <c r="AM652" t="s">
        <v>6029</v>
      </c>
      <c r="AN652" t="s">
        <v>6</v>
      </c>
      <c r="AO652" s="57">
        <v>46273.663344907407</v>
      </c>
      <c r="AP652" s="57">
        <v>46244.541666666664</v>
      </c>
      <c r="AR652" t="s">
        <v>219</v>
      </c>
      <c r="AS652" t="s">
        <v>433</v>
      </c>
      <c r="AT652" t="s">
        <v>231</v>
      </c>
      <c r="AU652">
        <v>20260810</v>
      </c>
      <c r="AV652" t="s">
        <v>222</v>
      </c>
      <c r="AW652" t="s">
        <v>1010</v>
      </c>
      <c r="AX652" t="s">
        <v>223</v>
      </c>
      <c r="BA652" s="57">
        <v>46244.541666666664</v>
      </c>
      <c r="BB652" t="s">
        <v>6029</v>
      </c>
      <c r="BC652">
        <v>2026</v>
      </c>
      <c r="BD652">
        <v>8</v>
      </c>
      <c r="BE652">
        <v>10</v>
      </c>
      <c r="BF652" s="6">
        <f t="shared" si="30"/>
        <v>46244</v>
      </c>
      <c r="BG652">
        <f t="shared" si="31"/>
        <v>-0.54166666666424135</v>
      </c>
      <c r="BH652" t="str">
        <f t="shared" si="32"/>
        <v>COMPLY</v>
      </c>
      <c r="BI652" t="str">
        <f>VLOOKUP(H652,Sheet2!$A$1:$B$270,2,FALSE)</f>
        <v>MALANG</v>
      </c>
    </row>
    <row r="653" spans="1:61">
      <c r="A653">
        <v>652</v>
      </c>
      <c r="B653">
        <v>1002525198</v>
      </c>
      <c r="C653">
        <v>3</v>
      </c>
      <c r="D653" t="s">
        <v>38</v>
      </c>
      <c r="E653">
        <v>5</v>
      </c>
      <c r="F653" t="s">
        <v>92</v>
      </c>
      <c r="G653" t="s">
        <v>89</v>
      </c>
      <c r="H653" t="s">
        <v>409</v>
      </c>
      <c r="I653" t="s">
        <v>213</v>
      </c>
      <c r="J653" t="s">
        <v>214</v>
      </c>
      <c r="K653" t="s">
        <v>149</v>
      </c>
      <c r="L653" t="s">
        <v>215</v>
      </c>
      <c r="M653" t="s">
        <v>76</v>
      </c>
      <c r="N653" t="s">
        <v>216</v>
      </c>
      <c r="O653" s="57">
        <v>46247.772175925929</v>
      </c>
      <c r="P653" s="57">
        <v>46248.853217592594</v>
      </c>
      <c r="Q653">
        <v>69365532</v>
      </c>
      <c r="S653">
        <v>152609258418</v>
      </c>
      <c r="T653" t="s">
        <v>9264</v>
      </c>
      <c r="U653" t="s">
        <v>9265</v>
      </c>
      <c r="V653" t="s">
        <v>9266</v>
      </c>
      <c r="Z653">
        <v>111.929348</v>
      </c>
      <c r="AA653">
        <v>-7.1982609999999996</v>
      </c>
      <c r="AB653" t="s">
        <v>9267</v>
      </c>
      <c r="AC653" t="s">
        <v>237</v>
      </c>
      <c r="AL653" t="s">
        <v>218</v>
      </c>
      <c r="AM653" t="s">
        <v>9085</v>
      </c>
      <c r="AN653" t="s">
        <v>6</v>
      </c>
      <c r="AO653" t="s">
        <v>9268</v>
      </c>
      <c r="AP653" s="57">
        <v>46248.625</v>
      </c>
      <c r="AR653" t="s">
        <v>219</v>
      </c>
      <c r="AS653" t="s">
        <v>409</v>
      </c>
      <c r="AT653" t="s">
        <v>231</v>
      </c>
      <c r="AU653">
        <v>20260814</v>
      </c>
      <c r="AV653" t="s">
        <v>222</v>
      </c>
      <c r="AW653" t="s">
        <v>1027</v>
      </c>
      <c r="AX653" t="s">
        <v>223</v>
      </c>
      <c r="BA653" s="57">
        <v>46248.625</v>
      </c>
      <c r="BB653" t="s">
        <v>9085</v>
      </c>
      <c r="BC653">
        <v>2026</v>
      </c>
      <c r="BD653">
        <v>8</v>
      </c>
      <c r="BE653">
        <v>14</v>
      </c>
      <c r="BF653" s="6">
        <f t="shared" si="30"/>
        <v>46248</v>
      </c>
      <c r="BG653">
        <f t="shared" si="31"/>
        <v>-0.625</v>
      </c>
      <c r="BH653" t="str">
        <f t="shared" si="32"/>
        <v>COMPLY</v>
      </c>
      <c r="BI653" t="str">
        <f>VLOOKUP(H653,Sheet2!$A$1:$B$270,2,FALSE)</f>
        <v>BOJONEGORO</v>
      </c>
    </row>
    <row r="654" spans="1:61">
      <c r="A654">
        <v>653</v>
      </c>
      <c r="B654">
        <v>1002532531</v>
      </c>
      <c r="C654">
        <v>3</v>
      </c>
      <c r="D654" t="s">
        <v>42</v>
      </c>
      <c r="E654">
        <v>5</v>
      </c>
      <c r="F654" t="s">
        <v>106</v>
      </c>
      <c r="G654" t="s">
        <v>104</v>
      </c>
      <c r="H654" t="s">
        <v>425</v>
      </c>
      <c r="I654" t="s">
        <v>213</v>
      </c>
      <c r="J654" t="s">
        <v>214</v>
      </c>
      <c r="K654" t="s">
        <v>149</v>
      </c>
      <c r="M654" t="s">
        <v>76</v>
      </c>
      <c r="N654" t="s">
        <v>216</v>
      </c>
      <c r="O654" s="57">
        <v>46252.440636574072</v>
      </c>
      <c r="P654" s="57">
        <v>46252.575682870367</v>
      </c>
      <c r="Q654">
        <v>69368710</v>
      </c>
      <c r="S654">
        <v>152504261528</v>
      </c>
      <c r="T654" t="s">
        <v>13118</v>
      </c>
      <c r="U654" t="s">
        <v>13119</v>
      </c>
      <c r="V654" t="s">
        <v>13120</v>
      </c>
      <c r="Z654">
        <v>113.2098572</v>
      </c>
      <c r="AA654">
        <v>-8.1377667000000002</v>
      </c>
      <c r="AB654" t="s">
        <v>13121</v>
      </c>
      <c r="AC654" t="s">
        <v>230</v>
      </c>
      <c r="AL654" t="s">
        <v>218</v>
      </c>
      <c r="AM654" t="s">
        <v>13122</v>
      </c>
      <c r="AN654" t="s">
        <v>6</v>
      </c>
      <c r="AO654" t="s">
        <v>12935</v>
      </c>
      <c r="AP654" s="57">
        <v>46253.541666666664</v>
      </c>
      <c r="AR654" t="s">
        <v>219</v>
      </c>
      <c r="AS654" t="s">
        <v>425</v>
      </c>
      <c r="AT654" t="s">
        <v>231</v>
      </c>
      <c r="AU654">
        <v>20260818</v>
      </c>
      <c r="AV654" t="s">
        <v>222</v>
      </c>
      <c r="AW654" t="s">
        <v>561</v>
      </c>
      <c r="AX654" t="s">
        <v>223</v>
      </c>
      <c r="BA654" s="57">
        <v>46253.541666666664</v>
      </c>
      <c r="BB654" t="s">
        <v>13122</v>
      </c>
      <c r="BC654">
        <v>2026</v>
      </c>
      <c r="BD654">
        <v>8</v>
      </c>
      <c r="BE654">
        <v>18</v>
      </c>
      <c r="BF654" s="6">
        <f t="shared" si="30"/>
        <v>46252</v>
      </c>
      <c r="BG654">
        <f t="shared" si="31"/>
        <v>-1.5416666666642413</v>
      </c>
      <c r="BH654" t="str">
        <f t="shared" si="32"/>
        <v>COMPLY</v>
      </c>
      <c r="BI654" t="str">
        <f>VLOOKUP(H654,Sheet2!$A$1:$B$270,2,FALSE)</f>
        <v>PROBOLINGGO</v>
      </c>
    </row>
    <row r="655" spans="1:61">
      <c r="A655">
        <v>654</v>
      </c>
      <c r="B655">
        <v>1002523440</v>
      </c>
      <c r="C655">
        <v>3</v>
      </c>
      <c r="D655" t="s">
        <v>55</v>
      </c>
      <c r="E655">
        <v>5</v>
      </c>
      <c r="F655" t="s">
        <v>265</v>
      </c>
      <c r="G655" t="s">
        <v>125</v>
      </c>
      <c r="H655" t="s">
        <v>332</v>
      </c>
      <c r="I655" t="s">
        <v>213</v>
      </c>
      <c r="J655" t="s">
        <v>214</v>
      </c>
      <c r="K655" t="s">
        <v>149</v>
      </c>
      <c r="L655" t="s">
        <v>215</v>
      </c>
      <c r="M655" t="s">
        <v>76</v>
      </c>
      <c r="N655" t="s">
        <v>216</v>
      </c>
      <c r="O655" s="57">
        <v>46247.387465277781</v>
      </c>
      <c r="P655" s="57">
        <v>46248.65221064815</v>
      </c>
      <c r="Q655">
        <v>69364768</v>
      </c>
      <c r="S655">
        <v>152441211303</v>
      </c>
      <c r="T655" t="s">
        <v>9269</v>
      </c>
      <c r="U655" t="s">
        <v>9270</v>
      </c>
      <c r="V655" t="s">
        <v>9271</v>
      </c>
      <c r="Z655">
        <v>112.293347</v>
      </c>
      <c r="AA655">
        <v>-7.1570739999999997</v>
      </c>
      <c r="AB655" t="s">
        <v>9272</v>
      </c>
      <c r="AC655" t="s">
        <v>237</v>
      </c>
      <c r="AL655" t="s">
        <v>218</v>
      </c>
      <c r="AM655" t="s">
        <v>9273</v>
      </c>
      <c r="AN655" t="s">
        <v>6</v>
      </c>
      <c r="AO655" t="s">
        <v>8858</v>
      </c>
      <c r="AP655" s="57">
        <v>46248.416666666664</v>
      </c>
      <c r="AR655" t="s">
        <v>219</v>
      </c>
      <c r="AS655" t="s">
        <v>332</v>
      </c>
      <c r="AT655" t="s">
        <v>231</v>
      </c>
      <c r="AU655">
        <v>20260814</v>
      </c>
      <c r="AV655" t="s">
        <v>222</v>
      </c>
      <c r="AW655" t="s">
        <v>1022</v>
      </c>
      <c r="AX655" t="s">
        <v>223</v>
      </c>
      <c r="BA655" s="57">
        <v>46248.416666666664</v>
      </c>
      <c r="BB655" t="s">
        <v>9273</v>
      </c>
      <c r="BC655">
        <v>2026</v>
      </c>
      <c r="BD655">
        <v>8</v>
      </c>
      <c r="BE655">
        <v>14</v>
      </c>
      <c r="BF655" s="6">
        <f t="shared" si="30"/>
        <v>46248</v>
      </c>
      <c r="BG655">
        <f t="shared" si="31"/>
        <v>-0.41666666666424135</v>
      </c>
      <c r="BH655" t="str">
        <f t="shared" si="32"/>
        <v>COMPLY</v>
      </c>
      <c r="BI655" t="str">
        <f>VLOOKUP(H655,Sheet2!$A$1:$B$270,2,FALSE)</f>
        <v>GRESIK</v>
      </c>
    </row>
    <row r="656" spans="1:61">
      <c r="A656">
        <v>655</v>
      </c>
      <c r="B656">
        <v>1002515853</v>
      </c>
      <c r="C656">
        <v>3</v>
      </c>
      <c r="D656" t="s">
        <v>34</v>
      </c>
      <c r="E656">
        <v>5</v>
      </c>
      <c r="F656" t="s">
        <v>585</v>
      </c>
      <c r="G656" t="s">
        <v>81</v>
      </c>
      <c r="H656" t="s">
        <v>322</v>
      </c>
      <c r="I656" t="s">
        <v>213</v>
      </c>
      <c r="J656" t="s">
        <v>214</v>
      </c>
      <c r="K656" t="s">
        <v>149</v>
      </c>
      <c r="M656" t="s">
        <v>236</v>
      </c>
      <c r="N656" t="s">
        <v>216</v>
      </c>
      <c r="O656" s="57">
        <v>46242.508657407408</v>
      </c>
      <c r="P656" s="57">
        <v>46244.53806712963</v>
      </c>
      <c r="Q656">
        <v>69361394</v>
      </c>
      <c r="S656">
        <v>172415797892</v>
      </c>
      <c r="T656" t="s">
        <v>4605</v>
      </c>
      <c r="U656" t="s">
        <v>6042</v>
      </c>
      <c r="Z656">
        <v>115.1381749</v>
      </c>
      <c r="AA656">
        <v>-8.8239608999999994</v>
      </c>
      <c r="AB656" t="s">
        <v>6043</v>
      </c>
      <c r="AC656" t="s">
        <v>230</v>
      </c>
      <c r="AO656" s="57">
        <v>46242.517638888887</v>
      </c>
      <c r="AR656" t="s">
        <v>312</v>
      </c>
      <c r="AS656" t="s">
        <v>322</v>
      </c>
      <c r="AT656" t="s">
        <v>231</v>
      </c>
      <c r="AV656" t="s">
        <v>6884</v>
      </c>
      <c r="AW656" t="s">
        <v>561</v>
      </c>
      <c r="AX656" t="s">
        <v>223</v>
      </c>
      <c r="BF656" s="6" t="e">
        <f t="shared" si="30"/>
        <v>#NUM!</v>
      </c>
      <c r="BG656" t="e">
        <f t="shared" si="31"/>
        <v>#NUM!</v>
      </c>
      <c r="BH656" t="e">
        <f t="shared" si="32"/>
        <v>#NUM!</v>
      </c>
      <c r="BI656" t="str">
        <f>VLOOKUP(H656,Sheet2!$A$1:$B$270,2,FALSE)</f>
        <v>JIMBARAN</v>
      </c>
    </row>
    <row r="657" spans="1:61">
      <c r="A657">
        <v>656</v>
      </c>
      <c r="B657">
        <v>1002504694</v>
      </c>
      <c r="C657">
        <v>3</v>
      </c>
      <c r="D657" t="s">
        <v>45</v>
      </c>
      <c r="E657">
        <v>5</v>
      </c>
      <c r="F657" t="s">
        <v>211</v>
      </c>
      <c r="G657" t="s">
        <v>115</v>
      </c>
      <c r="H657" t="s">
        <v>279</v>
      </c>
      <c r="I657" t="s">
        <v>213</v>
      </c>
      <c r="J657" t="s">
        <v>214</v>
      </c>
      <c r="K657" t="s">
        <v>149</v>
      </c>
      <c r="M657" t="s">
        <v>76</v>
      </c>
      <c r="N657" t="s">
        <v>216</v>
      </c>
      <c r="O657" s="57">
        <v>46235.633229166669</v>
      </c>
      <c r="P657" s="57">
        <v>46235.678113425929</v>
      </c>
      <c r="Q657">
        <v>69355251</v>
      </c>
      <c r="S657">
        <v>172603791293</v>
      </c>
      <c r="T657" t="s">
        <v>1186</v>
      </c>
      <c r="U657" t="s">
        <v>1282</v>
      </c>
      <c r="V657" t="s">
        <v>4146</v>
      </c>
      <c r="Z657">
        <v>116.35271</v>
      </c>
      <c r="AA657">
        <v>-8.7611399839999997</v>
      </c>
      <c r="AB657" t="s">
        <v>1187</v>
      </c>
      <c r="AC657" t="s">
        <v>217</v>
      </c>
      <c r="AL657" t="s">
        <v>218</v>
      </c>
      <c r="AM657" t="s">
        <v>4147</v>
      </c>
      <c r="AN657" t="s">
        <v>6</v>
      </c>
      <c r="AO657" s="57">
        <v>46030.642418981479</v>
      </c>
      <c r="AR657" t="s">
        <v>219</v>
      </c>
      <c r="AS657" t="s">
        <v>279</v>
      </c>
      <c r="AT657" t="s">
        <v>231</v>
      </c>
      <c r="AU657">
        <v>20260801</v>
      </c>
      <c r="AV657" t="s">
        <v>222</v>
      </c>
      <c r="AW657" t="s">
        <v>561</v>
      </c>
      <c r="AX657" t="s">
        <v>223</v>
      </c>
      <c r="BA657" s="57">
        <v>46235.291666666664</v>
      </c>
      <c r="BB657" t="s">
        <v>4147</v>
      </c>
      <c r="BC657">
        <v>2026</v>
      </c>
      <c r="BD657">
        <v>8</v>
      </c>
      <c r="BE657">
        <v>1</v>
      </c>
      <c r="BF657" s="6">
        <f t="shared" si="30"/>
        <v>46235</v>
      </c>
      <c r="BG657">
        <f t="shared" si="31"/>
        <v>-0.29166666666424135</v>
      </c>
      <c r="BH657" t="str">
        <f t="shared" si="32"/>
        <v>COMPLY</v>
      </c>
      <c r="BI657" t="str">
        <f>VLOOKUP(H657,Sheet2!$A$1:$B$270,2,FALSE)</f>
        <v>SELONG</v>
      </c>
    </row>
    <row r="658" spans="1:61">
      <c r="A658">
        <v>657</v>
      </c>
      <c r="B658">
        <v>1002520616</v>
      </c>
      <c r="C658">
        <v>3</v>
      </c>
      <c r="D658" t="s">
        <v>59</v>
      </c>
      <c r="E658">
        <v>4</v>
      </c>
      <c r="F658" t="s">
        <v>243</v>
      </c>
      <c r="G658" t="s">
        <v>243</v>
      </c>
      <c r="H658" t="s">
        <v>294</v>
      </c>
      <c r="I658" t="s">
        <v>213</v>
      </c>
      <c r="J658" t="s">
        <v>214</v>
      </c>
      <c r="K658" t="s">
        <v>149</v>
      </c>
      <c r="L658" t="s">
        <v>215</v>
      </c>
      <c r="M658" t="s">
        <v>76</v>
      </c>
      <c r="N658" t="s">
        <v>216</v>
      </c>
      <c r="O658" s="57">
        <v>46245.666620370372</v>
      </c>
      <c r="P658" s="57">
        <v>46247.383206018516</v>
      </c>
      <c r="Q658">
        <v>69363589</v>
      </c>
      <c r="S658">
        <v>146137149716</v>
      </c>
      <c r="T658" t="s">
        <v>7404</v>
      </c>
      <c r="U658" t="s">
        <v>7405</v>
      </c>
      <c r="V658" t="s">
        <v>7406</v>
      </c>
      <c r="Z658">
        <v>110.1909417</v>
      </c>
      <c r="AA658">
        <v>-7.4663507999999998</v>
      </c>
      <c r="AB658" t="s">
        <v>7407</v>
      </c>
      <c r="AC658" t="s">
        <v>237</v>
      </c>
      <c r="AL658" t="s">
        <v>218</v>
      </c>
      <c r="AM658" t="s">
        <v>7408</v>
      </c>
      <c r="AN658" t="s">
        <v>6</v>
      </c>
      <c r="AO658" s="57">
        <v>46334.673483796294</v>
      </c>
      <c r="AP658" s="57">
        <v>46246.666666666664</v>
      </c>
      <c r="AR658" t="s">
        <v>219</v>
      </c>
      <c r="AS658" t="s">
        <v>294</v>
      </c>
      <c r="AT658" t="s">
        <v>231</v>
      </c>
      <c r="AU658">
        <v>20260813</v>
      </c>
      <c r="AV658" t="s">
        <v>222</v>
      </c>
      <c r="AW658" t="s">
        <v>1014</v>
      </c>
      <c r="AX658" t="s">
        <v>223</v>
      </c>
      <c r="BA658" s="57">
        <v>46246.666666666664</v>
      </c>
      <c r="BB658" t="s">
        <v>7408</v>
      </c>
      <c r="BC658">
        <v>2026</v>
      </c>
      <c r="BD658">
        <v>8</v>
      </c>
      <c r="BE658">
        <v>13</v>
      </c>
      <c r="BF658" s="6">
        <f t="shared" si="30"/>
        <v>46247</v>
      </c>
      <c r="BG658">
        <f t="shared" si="31"/>
        <v>0.33333333333575865</v>
      </c>
      <c r="BH658" t="str">
        <f t="shared" si="32"/>
        <v>COMPLY</v>
      </c>
      <c r="BI658" t="e">
        <f>VLOOKUP(H658,Sheet2!$A$1:$B$270,2,FALSE)</f>
        <v>#N/A</v>
      </c>
    </row>
    <row r="659" spans="1:61">
      <c r="A659">
        <v>658</v>
      </c>
      <c r="B659">
        <v>1002524083</v>
      </c>
      <c r="C659">
        <v>3</v>
      </c>
      <c r="D659" t="s">
        <v>49</v>
      </c>
      <c r="E659">
        <v>4</v>
      </c>
      <c r="F659" t="s">
        <v>252</v>
      </c>
      <c r="G659" t="s">
        <v>553</v>
      </c>
      <c r="H659" t="s">
        <v>559</v>
      </c>
      <c r="I659" t="s">
        <v>213</v>
      </c>
      <c r="J659" t="s">
        <v>214</v>
      </c>
      <c r="K659" t="s">
        <v>149</v>
      </c>
      <c r="M659" t="s">
        <v>76</v>
      </c>
      <c r="N659" t="s">
        <v>216</v>
      </c>
      <c r="O659" s="57">
        <v>46247.516388888886</v>
      </c>
      <c r="P659" s="57">
        <v>46247.560011574074</v>
      </c>
      <c r="Q659">
        <v>69363057</v>
      </c>
      <c r="S659">
        <v>146281108189</v>
      </c>
      <c r="T659" t="s">
        <v>7741</v>
      </c>
      <c r="U659" t="s">
        <v>9279</v>
      </c>
      <c r="V659" t="s">
        <v>9280</v>
      </c>
      <c r="Z659">
        <v>109.00494399999999</v>
      </c>
      <c r="AA659">
        <v>-7.2607889999999999</v>
      </c>
      <c r="AB659" t="s">
        <v>7743</v>
      </c>
      <c r="AC659" t="s">
        <v>226</v>
      </c>
      <c r="AL659" t="s">
        <v>218</v>
      </c>
      <c r="AM659" t="s">
        <v>9281</v>
      </c>
      <c r="AN659" t="s">
        <v>6</v>
      </c>
      <c r="AO659" t="s">
        <v>8869</v>
      </c>
      <c r="AR659" t="s">
        <v>219</v>
      </c>
      <c r="AS659" t="s">
        <v>559</v>
      </c>
      <c r="AT659" t="s">
        <v>231</v>
      </c>
      <c r="AU659">
        <v>20260813</v>
      </c>
      <c r="AV659" t="s">
        <v>222</v>
      </c>
      <c r="AW659" t="s">
        <v>634</v>
      </c>
      <c r="AX659" t="s">
        <v>223</v>
      </c>
      <c r="BA659" s="57">
        <v>46247.291666666664</v>
      </c>
      <c r="BB659" t="s">
        <v>9281</v>
      </c>
      <c r="BC659">
        <v>2026</v>
      </c>
      <c r="BD659">
        <v>8</v>
      </c>
      <c r="BE659">
        <v>13</v>
      </c>
      <c r="BF659" s="6">
        <f t="shared" si="30"/>
        <v>46247</v>
      </c>
      <c r="BG659">
        <f t="shared" si="31"/>
        <v>-0.29166666666424135</v>
      </c>
      <c r="BH659" t="str">
        <f t="shared" si="32"/>
        <v>COMPLY</v>
      </c>
      <c r="BI659" t="e">
        <f>VLOOKUP(H659,Sheet2!$A$1:$B$270,2,FALSE)</f>
        <v>#N/A</v>
      </c>
    </row>
    <row r="660" spans="1:61">
      <c r="A660">
        <v>659</v>
      </c>
      <c r="B660">
        <v>1002511735</v>
      </c>
      <c r="C660">
        <v>3</v>
      </c>
      <c r="D660" t="s">
        <v>51</v>
      </c>
      <c r="E660">
        <v>4</v>
      </c>
      <c r="F660" t="s">
        <v>273</v>
      </c>
      <c r="G660" t="s">
        <v>273</v>
      </c>
      <c r="H660" t="s">
        <v>939</v>
      </c>
      <c r="I660" t="s">
        <v>213</v>
      </c>
      <c r="J660" t="s">
        <v>214</v>
      </c>
      <c r="K660" t="s">
        <v>149</v>
      </c>
      <c r="L660" t="s">
        <v>215</v>
      </c>
      <c r="M660" t="s">
        <v>76</v>
      </c>
      <c r="N660" t="s">
        <v>216</v>
      </c>
      <c r="O660" s="57">
        <v>46240.426365740743</v>
      </c>
      <c r="P660" s="57">
        <v>46240.822743055556</v>
      </c>
      <c r="Q660">
        <v>69359706</v>
      </c>
      <c r="S660">
        <v>141456115384</v>
      </c>
      <c r="T660" t="s">
        <v>4153</v>
      </c>
      <c r="U660" t="s">
        <v>4154</v>
      </c>
      <c r="V660" t="s">
        <v>4155</v>
      </c>
      <c r="Z660">
        <v>110.7269093</v>
      </c>
      <c r="AA660">
        <v>-6.8246034999999896</v>
      </c>
      <c r="AB660" t="s">
        <v>4156</v>
      </c>
      <c r="AC660" t="s">
        <v>237</v>
      </c>
      <c r="AL660" t="s">
        <v>218</v>
      </c>
      <c r="AM660" t="s">
        <v>4157</v>
      </c>
      <c r="AN660" t="s">
        <v>6</v>
      </c>
      <c r="AO660" s="57">
        <v>46181.434108796297</v>
      </c>
      <c r="AP660" s="57">
        <v>46241.333333333336</v>
      </c>
      <c r="AR660" t="s">
        <v>219</v>
      </c>
      <c r="AS660" t="s">
        <v>939</v>
      </c>
      <c r="AT660" t="s">
        <v>231</v>
      </c>
      <c r="AU660">
        <v>20260806</v>
      </c>
      <c r="AV660" t="s">
        <v>222</v>
      </c>
      <c r="AW660" t="s">
        <v>1025</v>
      </c>
      <c r="AX660" t="s">
        <v>223</v>
      </c>
      <c r="BA660" s="57">
        <v>46241.333333333336</v>
      </c>
      <c r="BB660" t="s">
        <v>4157</v>
      </c>
      <c r="BC660">
        <v>2026</v>
      </c>
      <c r="BD660">
        <v>8</v>
      </c>
      <c r="BE660">
        <v>6</v>
      </c>
      <c r="BF660" s="6">
        <f t="shared" si="30"/>
        <v>46240</v>
      </c>
      <c r="BG660">
        <f t="shared" si="31"/>
        <v>-1.3333333333357587</v>
      </c>
      <c r="BH660" t="str">
        <f t="shared" si="32"/>
        <v>COMPLY</v>
      </c>
      <c r="BI660" t="e">
        <f>VLOOKUP(H660,Sheet2!$A$1:$B$270,2,FALSE)</f>
        <v>#N/A</v>
      </c>
    </row>
    <row r="661" spans="1:61">
      <c r="A661">
        <v>660</v>
      </c>
      <c r="B661">
        <v>1002528729</v>
      </c>
      <c r="C661">
        <v>3</v>
      </c>
      <c r="D661" t="s">
        <v>42</v>
      </c>
      <c r="E661">
        <v>5</v>
      </c>
      <c r="F661" t="s">
        <v>233</v>
      </c>
      <c r="G661" t="s">
        <v>105</v>
      </c>
      <c r="H661" t="s">
        <v>303</v>
      </c>
      <c r="I661" t="s">
        <v>213</v>
      </c>
      <c r="J661" t="s">
        <v>214</v>
      </c>
      <c r="K661" t="s">
        <v>149</v>
      </c>
      <c r="M661" t="s">
        <v>236</v>
      </c>
      <c r="N661" t="s">
        <v>216</v>
      </c>
      <c r="O661" s="57">
        <v>46249.700740740744</v>
      </c>
      <c r="P661" s="57">
        <v>46252.745023148149</v>
      </c>
      <c r="Q661">
        <v>69367148</v>
      </c>
      <c r="S661">
        <v>152324211133</v>
      </c>
      <c r="T661" t="s">
        <v>11403</v>
      </c>
      <c r="U661" t="s">
        <v>11404</v>
      </c>
      <c r="Z661">
        <v>112.53438060000001</v>
      </c>
      <c r="AA661">
        <v>-7.6288095</v>
      </c>
      <c r="AB661" t="s">
        <v>11405</v>
      </c>
      <c r="AC661" t="s">
        <v>230</v>
      </c>
      <c r="AO661" t="s">
        <v>10022</v>
      </c>
      <c r="AR661" t="s">
        <v>312</v>
      </c>
      <c r="AS661" t="s">
        <v>303</v>
      </c>
      <c r="AT661" t="s">
        <v>221</v>
      </c>
      <c r="AV661" t="s">
        <v>1074</v>
      </c>
      <c r="AW661" t="s">
        <v>950</v>
      </c>
      <c r="AX661" t="s">
        <v>223</v>
      </c>
      <c r="BF661" s="6" t="e">
        <f t="shared" si="30"/>
        <v>#NUM!</v>
      </c>
      <c r="BG661" t="e">
        <f t="shared" si="31"/>
        <v>#NUM!</v>
      </c>
      <c r="BH661" t="e">
        <f t="shared" si="32"/>
        <v>#NUM!</v>
      </c>
      <c r="BI661" t="str">
        <f>VLOOKUP(H661,Sheet2!$A$1:$B$270,2,FALSE)</f>
        <v>MOJOKERTO</v>
      </c>
    </row>
    <row r="662" spans="1:61">
      <c r="A662">
        <v>661</v>
      </c>
      <c r="B662">
        <v>1002517481</v>
      </c>
      <c r="C662">
        <v>3</v>
      </c>
      <c r="D662" t="s">
        <v>55</v>
      </c>
      <c r="E662">
        <v>5</v>
      </c>
      <c r="F662" t="s">
        <v>313</v>
      </c>
      <c r="G662" t="s">
        <v>124</v>
      </c>
      <c r="H662" t="s">
        <v>336</v>
      </c>
      <c r="I662" t="s">
        <v>213</v>
      </c>
      <c r="J662" t="s">
        <v>214</v>
      </c>
      <c r="K662" t="s">
        <v>149</v>
      </c>
      <c r="L662" t="s">
        <v>215</v>
      </c>
      <c r="M662" t="s">
        <v>76</v>
      </c>
      <c r="N662" t="s">
        <v>216</v>
      </c>
      <c r="O662" s="57">
        <v>46244.4846875</v>
      </c>
      <c r="P662" s="57">
        <v>46245.822500000002</v>
      </c>
      <c r="Q662">
        <v>69362309</v>
      </c>
      <c r="S662">
        <v>152306253210</v>
      </c>
      <c r="T662" t="s">
        <v>6887</v>
      </c>
      <c r="U662" t="s">
        <v>6888</v>
      </c>
      <c r="V662" t="s">
        <v>6889</v>
      </c>
      <c r="Z662">
        <v>112.729135</v>
      </c>
      <c r="AA662">
        <v>-7.3098019000000001</v>
      </c>
      <c r="AB662" t="s">
        <v>6890</v>
      </c>
      <c r="AC662" t="s">
        <v>217</v>
      </c>
      <c r="AL662" t="s">
        <v>218</v>
      </c>
      <c r="AM662" t="s">
        <v>6891</v>
      </c>
      <c r="AN662" t="s">
        <v>6</v>
      </c>
      <c r="AO662" s="57">
        <v>46303.486157407409</v>
      </c>
      <c r="AP662" s="57">
        <v>46248.625</v>
      </c>
      <c r="AR662" t="s">
        <v>219</v>
      </c>
      <c r="AS662" t="s">
        <v>336</v>
      </c>
      <c r="AT662" t="s">
        <v>231</v>
      </c>
      <c r="AU662">
        <v>20260811</v>
      </c>
      <c r="AV662" t="s">
        <v>222</v>
      </c>
      <c r="AW662" t="s">
        <v>1014</v>
      </c>
      <c r="AX662" t="s">
        <v>223</v>
      </c>
      <c r="BA662" s="57">
        <v>46248.625</v>
      </c>
      <c r="BB662" t="s">
        <v>6891</v>
      </c>
      <c r="BC662">
        <v>2026</v>
      </c>
      <c r="BD662">
        <v>8</v>
      </c>
      <c r="BE662">
        <v>11</v>
      </c>
      <c r="BF662" s="6">
        <f t="shared" si="30"/>
        <v>46245</v>
      </c>
      <c r="BG662">
        <f t="shared" si="31"/>
        <v>-3.625</v>
      </c>
      <c r="BH662" t="str">
        <f t="shared" si="32"/>
        <v>COMPLY</v>
      </c>
      <c r="BI662" t="str">
        <f>VLOOKUP(H662,Sheet2!$A$1:$B$270,2,FALSE)</f>
        <v>SURABAYA SELATAN</v>
      </c>
    </row>
    <row r="663" spans="1:61">
      <c r="A663">
        <v>662</v>
      </c>
      <c r="B663">
        <v>1002511061</v>
      </c>
      <c r="C663">
        <v>3</v>
      </c>
      <c r="D663" t="s">
        <v>59</v>
      </c>
      <c r="E663">
        <v>4</v>
      </c>
      <c r="F663" t="s">
        <v>567</v>
      </c>
      <c r="G663" t="s">
        <v>906</v>
      </c>
      <c r="H663" t="s">
        <v>920</v>
      </c>
      <c r="I663" t="s">
        <v>213</v>
      </c>
      <c r="J663" t="s">
        <v>214</v>
      </c>
      <c r="K663" t="s">
        <v>149</v>
      </c>
      <c r="M663" t="s">
        <v>1039</v>
      </c>
      <c r="N663" t="s">
        <v>216</v>
      </c>
      <c r="O663" s="57">
        <v>46239.653171296297</v>
      </c>
      <c r="P663" s="57">
        <v>46240.400023148148</v>
      </c>
      <c r="Q663">
        <v>69359369</v>
      </c>
      <c r="S663">
        <v>146136130063</v>
      </c>
      <c r="T663" t="s">
        <v>4167</v>
      </c>
      <c r="Z663">
        <v>110.23697300000001</v>
      </c>
      <c r="AA663">
        <v>-7.8453245000000003</v>
      </c>
      <c r="AB663" t="s">
        <v>4168</v>
      </c>
      <c r="AC663" t="s">
        <v>290</v>
      </c>
      <c r="AO663" s="57">
        <v>46150.663530092592</v>
      </c>
      <c r="AS663" t="s">
        <v>920</v>
      </c>
      <c r="AT663" t="s">
        <v>231</v>
      </c>
      <c r="AV663" t="s">
        <v>1039</v>
      </c>
      <c r="AW663" t="s">
        <v>562</v>
      </c>
      <c r="AX663" t="s">
        <v>223</v>
      </c>
      <c r="BF663" s="6" t="e">
        <f t="shared" si="30"/>
        <v>#NUM!</v>
      </c>
      <c r="BG663" t="e">
        <f t="shared" si="31"/>
        <v>#NUM!</v>
      </c>
      <c r="BH663" t="e">
        <f t="shared" si="32"/>
        <v>#NUM!</v>
      </c>
      <c r="BI663" t="e">
        <f>VLOOKUP(H663,Sheet2!$A$1:$B$270,2,FALSE)</f>
        <v>#N/A</v>
      </c>
    </row>
    <row r="664" spans="1:61">
      <c r="A664">
        <v>663</v>
      </c>
      <c r="B664">
        <v>1002527274</v>
      </c>
      <c r="C664">
        <v>3</v>
      </c>
      <c r="D664" t="s">
        <v>42</v>
      </c>
      <c r="E664">
        <v>5</v>
      </c>
      <c r="F664" t="s">
        <v>106</v>
      </c>
      <c r="G664" t="s">
        <v>104</v>
      </c>
      <c r="H664" t="s">
        <v>425</v>
      </c>
      <c r="I664" t="s">
        <v>213</v>
      </c>
      <c r="J664" t="s">
        <v>214</v>
      </c>
      <c r="K664" t="s">
        <v>149</v>
      </c>
      <c r="M664" t="s">
        <v>240</v>
      </c>
      <c r="N664" t="s">
        <v>216</v>
      </c>
      <c r="O664" s="57">
        <v>46248.70921296296</v>
      </c>
      <c r="P664" s="57">
        <v>46252.788900462961</v>
      </c>
      <c r="Q664">
        <v>69366360</v>
      </c>
      <c r="S664">
        <v>152504261521</v>
      </c>
      <c r="T664" t="s">
        <v>11406</v>
      </c>
      <c r="U664" t="s">
        <v>11407</v>
      </c>
      <c r="V664" t="s">
        <v>13123</v>
      </c>
      <c r="Z664">
        <v>113.200456</v>
      </c>
      <c r="AA664">
        <v>-8.1464689000000003</v>
      </c>
      <c r="AB664" t="s">
        <v>11408</v>
      </c>
      <c r="AC664" t="s">
        <v>230</v>
      </c>
      <c r="AL664" t="s">
        <v>218</v>
      </c>
      <c r="AM664" t="s">
        <v>13124</v>
      </c>
      <c r="AN664" t="s">
        <v>6</v>
      </c>
      <c r="AO664" t="s">
        <v>9924</v>
      </c>
      <c r="AP664" s="57">
        <v>46253.625</v>
      </c>
      <c r="AR664" t="s">
        <v>241</v>
      </c>
      <c r="AS664" t="s">
        <v>425</v>
      </c>
      <c r="AT664" t="s">
        <v>231</v>
      </c>
      <c r="AV664" t="s">
        <v>240</v>
      </c>
      <c r="AW664" t="s">
        <v>561</v>
      </c>
      <c r="AX664" t="s">
        <v>223</v>
      </c>
      <c r="BA664" s="57">
        <v>46253.625</v>
      </c>
      <c r="BB664" t="s">
        <v>13124</v>
      </c>
      <c r="BF664" s="6" t="e">
        <f t="shared" si="30"/>
        <v>#NUM!</v>
      </c>
      <c r="BG664" t="e">
        <f t="shared" si="31"/>
        <v>#NUM!</v>
      </c>
      <c r="BH664" t="e">
        <f t="shared" si="32"/>
        <v>#NUM!</v>
      </c>
      <c r="BI664" t="str">
        <f>VLOOKUP(H664,Sheet2!$A$1:$B$270,2,FALSE)</f>
        <v>PROBOLINGGO</v>
      </c>
    </row>
    <row r="665" spans="1:61">
      <c r="A665">
        <v>664</v>
      </c>
      <c r="B665">
        <v>1002527658</v>
      </c>
      <c r="C665">
        <v>3</v>
      </c>
      <c r="D665" t="s">
        <v>55</v>
      </c>
      <c r="E665">
        <v>5</v>
      </c>
      <c r="F665" t="s">
        <v>265</v>
      </c>
      <c r="G665" t="s">
        <v>128</v>
      </c>
      <c r="H665" t="s">
        <v>386</v>
      </c>
      <c r="I665" t="s">
        <v>213</v>
      </c>
      <c r="J665" t="s">
        <v>214</v>
      </c>
      <c r="K665" t="s">
        <v>149</v>
      </c>
      <c r="M665" t="s">
        <v>240</v>
      </c>
      <c r="N665" t="s">
        <v>216</v>
      </c>
      <c r="O665" s="57">
        <v>46249.337673611109</v>
      </c>
      <c r="P665" s="57">
        <v>46252.638993055552</v>
      </c>
      <c r="Q665">
        <v>69366518</v>
      </c>
      <c r="S665">
        <v>152409278118</v>
      </c>
      <c r="T665" t="s">
        <v>11409</v>
      </c>
      <c r="U665" t="s">
        <v>11410</v>
      </c>
      <c r="V665" t="s">
        <v>13125</v>
      </c>
      <c r="Z665">
        <v>112.66582150000001</v>
      </c>
      <c r="AA665">
        <v>-7.2941098999999996</v>
      </c>
      <c r="AB665" t="s">
        <v>11411</v>
      </c>
      <c r="AC665" t="s">
        <v>230</v>
      </c>
      <c r="AL665" t="s">
        <v>218</v>
      </c>
      <c r="AM665" t="s">
        <v>13126</v>
      </c>
      <c r="AN665" t="s">
        <v>6</v>
      </c>
      <c r="AO665" t="s">
        <v>10138</v>
      </c>
      <c r="AP665" s="57">
        <v>46253.541666666664</v>
      </c>
      <c r="AR665" t="s">
        <v>241</v>
      </c>
      <c r="AS665" t="s">
        <v>386</v>
      </c>
      <c r="AT665" t="s">
        <v>231</v>
      </c>
      <c r="AV665" t="s">
        <v>240</v>
      </c>
      <c r="AW665" t="s">
        <v>561</v>
      </c>
      <c r="AX665" t="s">
        <v>223</v>
      </c>
      <c r="BA665" s="57">
        <v>46253.541666666664</v>
      </c>
      <c r="BB665" t="s">
        <v>13126</v>
      </c>
      <c r="BF665" s="6" t="e">
        <f t="shared" si="30"/>
        <v>#NUM!</v>
      </c>
      <c r="BG665" t="e">
        <f t="shared" si="31"/>
        <v>#NUM!</v>
      </c>
      <c r="BH665" t="e">
        <f t="shared" si="32"/>
        <v>#NUM!</v>
      </c>
      <c r="BI665" t="str">
        <f>VLOOKUP(H665,Sheet2!$A$1:$B$270,2,FALSE)</f>
        <v>SURABAYA UTARA</v>
      </c>
    </row>
    <row r="666" spans="1:61">
      <c r="A666">
        <v>665</v>
      </c>
      <c r="B666">
        <v>1002510395</v>
      </c>
      <c r="C666">
        <v>3</v>
      </c>
      <c r="D666" t="s">
        <v>55</v>
      </c>
      <c r="E666">
        <v>5</v>
      </c>
      <c r="F666" t="s">
        <v>313</v>
      </c>
      <c r="G666" t="s">
        <v>124</v>
      </c>
      <c r="H666" t="s">
        <v>335</v>
      </c>
      <c r="I666" t="s">
        <v>213</v>
      </c>
      <c r="J666" t="s">
        <v>214</v>
      </c>
      <c r="K666" t="s">
        <v>149</v>
      </c>
      <c r="L666" t="s">
        <v>215</v>
      </c>
      <c r="M666" t="s">
        <v>76</v>
      </c>
      <c r="N666" t="s">
        <v>216</v>
      </c>
      <c r="O666" s="57">
        <v>46239.522175925929</v>
      </c>
      <c r="P666" s="57">
        <v>46240.786805555559</v>
      </c>
      <c r="Q666">
        <v>69359096</v>
      </c>
      <c r="S666">
        <v>152305230209</v>
      </c>
      <c r="T666" t="s">
        <v>4177</v>
      </c>
      <c r="U666" t="s">
        <v>4178</v>
      </c>
      <c r="V666" t="s">
        <v>4179</v>
      </c>
      <c r="Z666">
        <v>112.757569711749</v>
      </c>
      <c r="AA666">
        <v>-7.3778230863215502</v>
      </c>
      <c r="AB666" t="s">
        <v>4180</v>
      </c>
      <c r="AC666" t="s">
        <v>217</v>
      </c>
      <c r="AL666" t="s">
        <v>218</v>
      </c>
      <c r="AM666" t="s">
        <v>2156</v>
      </c>
      <c r="AN666" t="s">
        <v>6</v>
      </c>
      <c r="AO666" s="57">
        <v>46150.528032407405</v>
      </c>
      <c r="AP666" s="57">
        <v>46240.541666666664</v>
      </c>
      <c r="AR666" t="s">
        <v>219</v>
      </c>
      <c r="AS666" t="s">
        <v>335</v>
      </c>
      <c r="AT666" t="s">
        <v>231</v>
      </c>
      <c r="AU666">
        <v>20260806</v>
      </c>
      <c r="AV666" t="s">
        <v>222</v>
      </c>
      <c r="AW666" t="s">
        <v>1027</v>
      </c>
      <c r="AX666" t="s">
        <v>223</v>
      </c>
      <c r="BA666" s="57">
        <v>46240.541666666664</v>
      </c>
      <c r="BB666" t="s">
        <v>2156</v>
      </c>
      <c r="BC666">
        <v>2026</v>
      </c>
      <c r="BD666">
        <v>8</v>
      </c>
      <c r="BE666">
        <v>6</v>
      </c>
      <c r="BF666" s="6">
        <f t="shared" si="30"/>
        <v>46240</v>
      </c>
      <c r="BG666">
        <f t="shared" si="31"/>
        <v>-0.54166666666424135</v>
      </c>
      <c r="BH666" t="str">
        <f t="shared" si="32"/>
        <v>COMPLY</v>
      </c>
      <c r="BI666" t="str">
        <f>VLOOKUP(H666,Sheet2!$A$1:$B$270,2,FALSE)</f>
        <v>SURABAYA SELATAN</v>
      </c>
    </row>
    <row r="667" spans="1:61">
      <c r="A667">
        <v>666</v>
      </c>
      <c r="B667">
        <v>1002532823</v>
      </c>
      <c r="C667">
        <v>3</v>
      </c>
      <c r="D667" t="s">
        <v>59</v>
      </c>
      <c r="E667">
        <v>4</v>
      </c>
      <c r="F667" t="s">
        <v>243</v>
      </c>
      <c r="G667" t="s">
        <v>557</v>
      </c>
      <c r="H667" t="s">
        <v>921</v>
      </c>
      <c r="I667" t="s">
        <v>213</v>
      </c>
      <c r="J667" t="s">
        <v>214</v>
      </c>
      <c r="K667" t="s">
        <v>149</v>
      </c>
      <c r="L667" t="s">
        <v>215</v>
      </c>
      <c r="M667" t="s">
        <v>240</v>
      </c>
      <c r="N667" t="s">
        <v>216</v>
      </c>
      <c r="O667" s="57">
        <v>46252.486759259256</v>
      </c>
      <c r="P667" s="57">
        <v>46252.487523148149</v>
      </c>
      <c r="Q667">
        <v>69368845</v>
      </c>
      <c r="S667">
        <v>141176104986</v>
      </c>
      <c r="T667" t="s">
        <v>13127</v>
      </c>
      <c r="U667" t="s">
        <v>13128</v>
      </c>
      <c r="V667" t="s">
        <v>13129</v>
      </c>
      <c r="Z667">
        <v>109.781099</v>
      </c>
      <c r="AA667">
        <v>-7.7504150000000003</v>
      </c>
      <c r="AB667" t="s">
        <v>13130</v>
      </c>
      <c r="AC667" t="s">
        <v>237</v>
      </c>
      <c r="AL667" t="s">
        <v>218</v>
      </c>
      <c r="AM667" t="s">
        <v>13131</v>
      </c>
      <c r="AN667" t="s">
        <v>6</v>
      </c>
      <c r="AO667" t="s">
        <v>12824</v>
      </c>
      <c r="AP667" s="57">
        <v>46253.541666666664</v>
      </c>
      <c r="AR667" t="s">
        <v>241</v>
      </c>
      <c r="AS667" t="s">
        <v>921</v>
      </c>
      <c r="AT667" t="s">
        <v>231</v>
      </c>
      <c r="AV667" t="s">
        <v>240</v>
      </c>
      <c r="AW667" t="s">
        <v>1025</v>
      </c>
      <c r="AX667" t="s">
        <v>223</v>
      </c>
      <c r="BA667" s="57">
        <v>46253.541666666664</v>
      </c>
      <c r="BB667" t="s">
        <v>13131</v>
      </c>
      <c r="BF667" s="6" t="e">
        <f t="shared" si="30"/>
        <v>#NUM!</v>
      </c>
      <c r="BG667" t="e">
        <f t="shared" si="31"/>
        <v>#NUM!</v>
      </c>
      <c r="BH667" t="e">
        <f t="shared" si="32"/>
        <v>#NUM!</v>
      </c>
      <c r="BI667" t="e">
        <f>VLOOKUP(H667,Sheet2!$A$1:$B$270,2,FALSE)</f>
        <v>#N/A</v>
      </c>
    </row>
    <row r="668" spans="1:61">
      <c r="A668">
        <v>667</v>
      </c>
      <c r="B668">
        <v>1002504472</v>
      </c>
      <c r="C668">
        <v>3</v>
      </c>
      <c r="D668" t="s">
        <v>49</v>
      </c>
      <c r="E668">
        <v>4</v>
      </c>
      <c r="F668" t="s">
        <v>246</v>
      </c>
      <c r="G668" t="s">
        <v>549</v>
      </c>
      <c r="H668" t="s">
        <v>928</v>
      </c>
      <c r="I668" t="s">
        <v>213</v>
      </c>
      <c r="J668" t="s">
        <v>214</v>
      </c>
      <c r="K668" t="s">
        <v>149</v>
      </c>
      <c r="L668" t="s">
        <v>215</v>
      </c>
      <c r="M668" t="s">
        <v>76</v>
      </c>
      <c r="N668" t="s">
        <v>216</v>
      </c>
      <c r="O668" s="57">
        <v>46235.495092592595</v>
      </c>
      <c r="P668" s="57">
        <v>46236.673611111109</v>
      </c>
      <c r="Q668">
        <v>69356679</v>
      </c>
      <c r="S668">
        <v>146457106310</v>
      </c>
      <c r="T668" t="s">
        <v>993</v>
      </c>
      <c r="U668" t="s">
        <v>4181</v>
      </c>
      <c r="V668" t="s">
        <v>4182</v>
      </c>
      <c r="Z668">
        <v>110.1240483</v>
      </c>
      <c r="AA668">
        <v>-6.9358605000000004</v>
      </c>
      <c r="AB668" t="s">
        <v>4183</v>
      </c>
      <c r="AC668" t="s">
        <v>237</v>
      </c>
      <c r="AL668" t="s">
        <v>218</v>
      </c>
      <c r="AM668" t="s">
        <v>1625</v>
      </c>
      <c r="AN668" t="s">
        <v>6</v>
      </c>
      <c r="AO668" s="57">
        <v>46030.496400462966</v>
      </c>
      <c r="AP668" s="57">
        <v>46236.333333333336</v>
      </c>
      <c r="AR668" t="s">
        <v>219</v>
      </c>
      <c r="AS668" t="s">
        <v>928</v>
      </c>
      <c r="AT668" t="s">
        <v>231</v>
      </c>
      <c r="AU668">
        <v>20260802</v>
      </c>
      <c r="AV668" t="s">
        <v>222</v>
      </c>
      <c r="AW668" t="s">
        <v>1015</v>
      </c>
      <c r="AX668" t="s">
        <v>223</v>
      </c>
      <c r="BA668" s="57">
        <v>46236.333333333336</v>
      </c>
      <c r="BB668" t="s">
        <v>1625</v>
      </c>
      <c r="BC668">
        <v>2026</v>
      </c>
      <c r="BD668">
        <v>8</v>
      </c>
      <c r="BE668">
        <v>2</v>
      </c>
      <c r="BF668" s="6">
        <f t="shared" si="30"/>
        <v>46236</v>
      </c>
      <c r="BG668">
        <f t="shared" si="31"/>
        <v>-0.33333333333575865</v>
      </c>
      <c r="BH668" t="str">
        <f t="shared" si="32"/>
        <v>COMPLY</v>
      </c>
      <c r="BI668" t="e">
        <f>VLOOKUP(H668,Sheet2!$A$1:$B$270,2,FALSE)</f>
        <v>#N/A</v>
      </c>
    </row>
    <row r="669" spans="1:61">
      <c r="A669">
        <v>668</v>
      </c>
      <c r="B669">
        <v>1002519530</v>
      </c>
      <c r="C669">
        <v>3</v>
      </c>
      <c r="D669" t="s">
        <v>51</v>
      </c>
      <c r="E669">
        <v>4</v>
      </c>
      <c r="F669" t="s">
        <v>235</v>
      </c>
      <c r="G669" t="s">
        <v>6372</v>
      </c>
      <c r="H669" t="s">
        <v>7412</v>
      </c>
      <c r="I669" t="s">
        <v>213</v>
      </c>
      <c r="J669" t="s">
        <v>214</v>
      </c>
      <c r="K669" t="s">
        <v>149</v>
      </c>
      <c r="L669" t="s">
        <v>215</v>
      </c>
      <c r="M669" t="s">
        <v>76</v>
      </c>
      <c r="N669" t="s">
        <v>216</v>
      </c>
      <c r="O669" s="57">
        <v>46245.476342592592</v>
      </c>
      <c r="P669" s="57">
        <v>46247.345196759263</v>
      </c>
      <c r="Q669">
        <v>69363152</v>
      </c>
      <c r="S669">
        <v>142567104612</v>
      </c>
      <c r="T669" t="s">
        <v>7413</v>
      </c>
      <c r="U669" t="s">
        <v>7414</v>
      </c>
      <c r="V669" t="s">
        <v>7415</v>
      </c>
      <c r="Z669">
        <v>111.036681979894</v>
      </c>
      <c r="AA669">
        <v>-7.6187911445802898</v>
      </c>
      <c r="AB669" t="s">
        <v>7416</v>
      </c>
      <c r="AC669" t="s">
        <v>217</v>
      </c>
      <c r="AL669" t="s">
        <v>218</v>
      </c>
      <c r="AM669" t="s">
        <v>7417</v>
      </c>
      <c r="AN669" t="s">
        <v>6</v>
      </c>
      <c r="AO669" s="57">
        <v>46334.486145833333</v>
      </c>
      <c r="AP669" s="57">
        <v>46246.541666666664</v>
      </c>
      <c r="AR669" t="s">
        <v>219</v>
      </c>
      <c r="AS669" t="s">
        <v>7412</v>
      </c>
      <c r="AT669" t="s">
        <v>231</v>
      </c>
      <c r="AU669">
        <v>20260813</v>
      </c>
      <c r="AV669" t="s">
        <v>222</v>
      </c>
      <c r="AW669" t="s">
        <v>1010</v>
      </c>
      <c r="AX669" t="s">
        <v>223</v>
      </c>
      <c r="BA669" s="57">
        <v>46246.541666666664</v>
      </c>
      <c r="BB669" t="s">
        <v>7417</v>
      </c>
      <c r="BC669">
        <v>2026</v>
      </c>
      <c r="BD669">
        <v>8</v>
      </c>
      <c r="BE669">
        <v>13</v>
      </c>
      <c r="BF669" s="6">
        <f t="shared" si="30"/>
        <v>46247</v>
      </c>
      <c r="BG669">
        <f t="shared" si="31"/>
        <v>0.45833333333575865</v>
      </c>
      <c r="BH669" t="str">
        <f t="shared" si="32"/>
        <v>COMPLY</v>
      </c>
      <c r="BI669" t="e">
        <f>VLOOKUP(H669,Sheet2!$A$1:$B$270,2,FALSE)</f>
        <v>#N/A</v>
      </c>
    </row>
    <row r="670" spans="1:61">
      <c r="A670">
        <v>669</v>
      </c>
      <c r="B670">
        <v>1002511663</v>
      </c>
      <c r="C670">
        <v>3</v>
      </c>
      <c r="D670" t="s">
        <v>45</v>
      </c>
      <c r="E670">
        <v>5</v>
      </c>
      <c r="F670" t="s">
        <v>113</v>
      </c>
      <c r="G670" t="s">
        <v>114</v>
      </c>
      <c r="H670" t="s">
        <v>367</v>
      </c>
      <c r="I670" t="s">
        <v>213</v>
      </c>
      <c r="J670" t="s">
        <v>214</v>
      </c>
      <c r="K670" t="s">
        <v>149</v>
      </c>
      <c r="L670" t="s">
        <v>215</v>
      </c>
      <c r="M670" t="s">
        <v>76</v>
      </c>
      <c r="N670" t="s">
        <v>216</v>
      </c>
      <c r="O670" s="57">
        <v>46240.409687500003</v>
      </c>
      <c r="P670" s="57">
        <v>46242.384837962964</v>
      </c>
      <c r="Q670">
        <v>69359663</v>
      </c>
      <c r="S670">
        <v>172514216874</v>
      </c>
      <c r="T670" t="s">
        <v>4184</v>
      </c>
      <c r="U670" t="s">
        <v>4185</v>
      </c>
      <c r="V670" t="s">
        <v>4186</v>
      </c>
      <c r="Z670">
        <v>120.1677018</v>
      </c>
      <c r="AA670">
        <v>-8.7081252999999901</v>
      </c>
      <c r="AB670" t="s">
        <v>4187</v>
      </c>
      <c r="AC670" t="s">
        <v>237</v>
      </c>
      <c r="AL670" t="s">
        <v>218</v>
      </c>
      <c r="AM670" t="s">
        <v>3151</v>
      </c>
      <c r="AN670" t="s">
        <v>6</v>
      </c>
      <c r="AO670" s="57">
        <v>46181.413252314815</v>
      </c>
      <c r="AP670" s="57">
        <v>46241.333333333336</v>
      </c>
      <c r="AR670" t="s">
        <v>219</v>
      </c>
      <c r="AS670" t="s">
        <v>367</v>
      </c>
      <c r="AT670" t="s">
        <v>231</v>
      </c>
      <c r="AU670">
        <v>20260808</v>
      </c>
      <c r="AV670" t="s">
        <v>222</v>
      </c>
      <c r="AW670" t="s">
        <v>1025</v>
      </c>
      <c r="AX670" t="s">
        <v>223</v>
      </c>
      <c r="BA670" s="57">
        <v>46241.333333333336</v>
      </c>
      <c r="BB670" t="s">
        <v>3151</v>
      </c>
      <c r="BC670">
        <v>2026</v>
      </c>
      <c r="BD670">
        <v>8</v>
      </c>
      <c r="BE670">
        <v>8</v>
      </c>
      <c r="BF670" s="6">
        <f t="shared" si="30"/>
        <v>46242</v>
      </c>
      <c r="BG670">
        <f t="shared" si="31"/>
        <v>0.66666666666424135</v>
      </c>
      <c r="BH670" t="str">
        <f t="shared" si="32"/>
        <v>COMPLY</v>
      </c>
      <c r="BI670" t="str">
        <f>VLOOKUP(H670,Sheet2!$A$1:$B$270,2,FALSE)</f>
        <v>LABOAN BAJO</v>
      </c>
    </row>
    <row r="671" spans="1:61">
      <c r="A671">
        <v>670</v>
      </c>
      <c r="B671">
        <v>1002532066</v>
      </c>
      <c r="C671">
        <v>3</v>
      </c>
      <c r="D671" t="s">
        <v>55</v>
      </c>
      <c r="E671">
        <v>5</v>
      </c>
      <c r="F671" t="s">
        <v>228</v>
      </c>
      <c r="G671" t="s">
        <v>121</v>
      </c>
      <c r="H671" t="s">
        <v>447</v>
      </c>
      <c r="I671" t="s">
        <v>213</v>
      </c>
      <c r="J671" t="s">
        <v>214</v>
      </c>
      <c r="K671" t="s">
        <v>149</v>
      </c>
      <c r="L671" t="s">
        <v>215</v>
      </c>
      <c r="M671" t="s">
        <v>286</v>
      </c>
      <c r="N671" t="s">
        <v>216</v>
      </c>
      <c r="O671" s="57">
        <v>46252.374259259261</v>
      </c>
      <c r="P671" s="57">
        <v>46252.864606481482</v>
      </c>
      <c r="Q671">
        <v>69368529</v>
      </c>
      <c r="S671">
        <v>152438209355</v>
      </c>
      <c r="T671" t="s">
        <v>13132</v>
      </c>
      <c r="U671" t="s">
        <v>11003</v>
      </c>
      <c r="V671" t="s">
        <v>13133</v>
      </c>
      <c r="Z671">
        <v>113.331645391881</v>
      </c>
      <c r="AA671">
        <v>-7.1289218401371901</v>
      </c>
      <c r="AB671" t="s">
        <v>13134</v>
      </c>
      <c r="AC671" t="s">
        <v>217</v>
      </c>
      <c r="AL671" t="s">
        <v>218</v>
      </c>
      <c r="AM671" t="s">
        <v>13135</v>
      </c>
      <c r="AN671" t="s">
        <v>6</v>
      </c>
      <c r="AO671" t="s">
        <v>12897</v>
      </c>
      <c r="AP671" s="57">
        <v>46253.333333333336</v>
      </c>
      <c r="AR671" t="s">
        <v>241</v>
      </c>
      <c r="AS671" t="s">
        <v>447</v>
      </c>
      <c r="AT671" t="s">
        <v>221</v>
      </c>
      <c r="AV671" t="s">
        <v>905</v>
      </c>
      <c r="AW671" t="s">
        <v>890</v>
      </c>
      <c r="AX671" t="s">
        <v>223</v>
      </c>
      <c r="BA671" s="57">
        <v>46253.333333333336</v>
      </c>
      <c r="BB671" t="s">
        <v>13135</v>
      </c>
      <c r="BF671" s="6" t="e">
        <f t="shared" si="30"/>
        <v>#NUM!</v>
      </c>
      <c r="BG671" t="e">
        <f t="shared" si="31"/>
        <v>#NUM!</v>
      </c>
      <c r="BH671" t="e">
        <f t="shared" si="32"/>
        <v>#NUM!</v>
      </c>
      <c r="BI671" t="str">
        <f>VLOOKUP(H671,Sheet2!$A$1:$B$270,2,FALSE)</f>
        <v>MADURA</v>
      </c>
    </row>
    <row r="672" spans="1:61">
      <c r="A672">
        <v>671</v>
      </c>
      <c r="B672">
        <v>1002526426</v>
      </c>
      <c r="C672">
        <v>3</v>
      </c>
      <c r="D672" t="s">
        <v>42</v>
      </c>
      <c r="E672">
        <v>5</v>
      </c>
      <c r="F672" t="s">
        <v>102</v>
      </c>
      <c r="G672" t="s">
        <v>99</v>
      </c>
      <c r="H672" t="s">
        <v>500</v>
      </c>
      <c r="I672" t="s">
        <v>213</v>
      </c>
      <c r="J672" t="s">
        <v>214</v>
      </c>
      <c r="K672" t="s">
        <v>149</v>
      </c>
      <c r="L672" t="s">
        <v>606</v>
      </c>
      <c r="M672" t="s">
        <v>76</v>
      </c>
      <c r="N672" t="s">
        <v>216</v>
      </c>
      <c r="O672" s="57">
        <v>46248.574953703705</v>
      </c>
      <c r="P672" s="57">
        <v>46248.760810185187</v>
      </c>
      <c r="Q672">
        <v>69366066</v>
      </c>
      <c r="R672">
        <v>3332816011</v>
      </c>
      <c r="S672">
        <v>152521203439</v>
      </c>
      <c r="T672" t="s">
        <v>11425</v>
      </c>
      <c r="U672" t="s">
        <v>11426</v>
      </c>
      <c r="V672" t="s">
        <v>11427</v>
      </c>
      <c r="Z672">
        <v>114.11558333784301</v>
      </c>
      <c r="AA672">
        <v>-8.5538506087359494</v>
      </c>
      <c r="AB672" t="s">
        <v>11428</v>
      </c>
      <c r="AC672" t="s">
        <v>217</v>
      </c>
      <c r="AL672" t="s">
        <v>218</v>
      </c>
      <c r="AM672" t="s">
        <v>11429</v>
      </c>
      <c r="AN672" t="s">
        <v>6</v>
      </c>
      <c r="AO672" t="s">
        <v>9857</v>
      </c>
      <c r="AP672" s="57">
        <v>46249.541666666664</v>
      </c>
      <c r="AR672" t="s">
        <v>219</v>
      </c>
      <c r="AS672" t="s">
        <v>500</v>
      </c>
      <c r="AT672" t="s">
        <v>231</v>
      </c>
      <c r="AU672">
        <v>20260814</v>
      </c>
      <c r="AV672" t="s">
        <v>222</v>
      </c>
      <c r="AW672" t="s">
        <v>941</v>
      </c>
      <c r="AX672" t="s">
        <v>223</v>
      </c>
      <c r="BA672" s="57">
        <v>46249.541666666664</v>
      </c>
      <c r="BB672" t="s">
        <v>11429</v>
      </c>
      <c r="BC672">
        <v>2026</v>
      </c>
      <c r="BD672">
        <v>8</v>
      </c>
      <c r="BE672">
        <v>14</v>
      </c>
      <c r="BF672" s="6">
        <f t="shared" si="30"/>
        <v>46248</v>
      </c>
      <c r="BG672">
        <f t="shared" si="31"/>
        <v>-1.5416666666642413</v>
      </c>
      <c r="BH672" t="str">
        <f t="shared" si="32"/>
        <v>COMPLY</v>
      </c>
      <c r="BI672" t="str">
        <f>VLOOKUP(H672,Sheet2!$A$1:$B$270,2,FALSE)</f>
        <v>BANYUWANGI</v>
      </c>
    </row>
    <row r="673" spans="1:61">
      <c r="A673">
        <v>672</v>
      </c>
      <c r="B673">
        <v>1002507756</v>
      </c>
      <c r="C673">
        <v>3</v>
      </c>
      <c r="D673" t="s">
        <v>59</v>
      </c>
      <c r="E673">
        <v>4</v>
      </c>
      <c r="F673" t="s">
        <v>243</v>
      </c>
      <c r="G673" t="s">
        <v>896</v>
      </c>
      <c r="H673" t="s">
        <v>897</v>
      </c>
      <c r="I673" t="s">
        <v>213</v>
      </c>
      <c r="J673" t="s">
        <v>214</v>
      </c>
      <c r="K673" t="s">
        <v>149</v>
      </c>
      <c r="M673" t="s">
        <v>970</v>
      </c>
      <c r="N673" t="s">
        <v>216</v>
      </c>
      <c r="O673" s="57">
        <v>46238.478842592594</v>
      </c>
      <c r="P673" s="57">
        <v>46238.480034722219</v>
      </c>
      <c r="Q673">
        <v>69358151</v>
      </c>
      <c r="S673">
        <v>142164113592</v>
      </c>
      <c r="T673" t="s">
        <v>4200</v>
      </c>
      <c r="Z673">
        <v>110.36676110000001</v>
      </c>
      <c r="AA673">
        <v>-7.5306860999999996</v>
      </c>
      <c r="AB673" t="s">
        <v>4201</v>
      </c>
      <c r="AC673" t="s">
        <v>290</v>
      </c>
      <c r="AO673" s="57">
        <v>46120.48636574074</v>
      </c>
      <c r="AR673" t="s">
        <v>6</v>
      </c>
      <c r="AS673" t="s">
        <v>897</v>
      </c>
      <c r="AT673" t="s">
        <v>231</v>
      </c>
      <c r="AV673" t="s">
        <v>971</v>
      </c>
      <c r="AW673" t="s">
        <v>561</v>
      </c>
      <c r="AX673" t="s">
        <v>223</v>
      </c>
      <c r="BF673" s="6" t="e">
        <f t="shared" si="30"/>
        <v>#NUM!</v>
      </c>
      <c r="BG673" t="e">
        <f t="shared" si="31"/>
        <v>#NUM!</v>
      </c>
      <c r="BH673" t="e">
        <f t="shared" si="32"/>
        <v>#NUM!</v>
      </c>
      <c r="BI673" t="e">
        <f>VLOOKUP(H673,Sheet2!$A$1:$B$270,2,FALSE)</f>
        <v>#N/A</v>
      </c>
    </row>
    <row r="674" spans="1:61">
      <c r="A674">
        <v>673</v>
      </c>
      <c r="B674">
        <v>1002511968</v>
      </c>
      <c r="C674">
        <v>3</v>
      </c>
      <c r="D674" t="s">
        <v>38</v>
      </c>
      <c r="E674">
        <v>5</v>
      </c>
      <c r="F674" t="s">
        <v>92</v>
      </c>
      <c r="G674" t="s">
        <v>92</v>
      </c>
      <c r="H674" t="s">
        <v>519</v>
      </c>
      <c r="I674" t="s">
        <v>213</v>
      </c>
      <c r="J674" t="s">
        <v>214</v>
      </c>
      <c r="K674" t="s">
        <v>149</v>
      </c>
      <c r="L674" t="s">
        <v>215</v>
      </c>
      <c r="M674" t="s">
        <v>575</v>
      </c>
      <c r="N674" t="s">
        <v>216</v>
      </c>
      <c r="O674" s="57">
        <v>46240.465937499997</v>
      </c>
      <c r="P674" s="57">
        <v>46244.570497685185</v>
      </c>
      <c r="Q674">
        <v>69359801</v>
      </c>
      <c r="S674">
        <v>152630205058</v>
      </c>
      <c r="T674" t="s">
        <v>4207</v>
      </c>
      <c r="U674" t="s">
        <v>4208</v>
      </c>
      <c r="V674" t="s">
        <v>4209</v>
      </c>
      <c r="Z674">
        <v>111.53267</v>
      </c>
      <c r="AA674">
        <v>-7.7295889999999998</v>
      </c>
      <c r="AB674" t="s">
        <v>4210</v>
      </c>
      <c r="AC674" t="s">
        <v>237</v>
      </c>
      <c r="AL674" t="s">
        <v>218</v>
      </c>
      <c r="AM674" t="s">
        <v>2369</v>
      </c>
      <c r="AN674" t="s">
        <v>6</v>
      </c>
      <c r="AO674" s="57">
        <v>46181.476226851853</v>
      </c>
      <c r="AP674" s="57">
        <v>46241.333333333336</v>
      </c>
      <c r="AQ674" t="s">
        <v>903</v>
      </c>
      <c r="AR674" t="s">
        <v>14</v>
      </c>
      <c r="AS674" t="s">
        <v>519</v>
      </c>
      <c r="AT674" t="s">
        <v>231</v>
      </c>
      <c r="AV674" t="s">
        <v>6899</v>
      </c>
      <c r="AW674" t="s">
        <v>1010</v>
      </c>
      <c r="AX674" t="s">
        <v>223</v>
      </c>
      <c r="BA674" s="57">
        <v>46241.333333333336</v>
      </c>
      <c r="BB674" t="s">
        <v>2369</v>
      </c>
      <c r="BF674" s="6" t="e">
        <f t="shared" si="30"/>
        <v>#NUM!</v>
      </c>
      <c r="BG674" t="e">
        <f t="shared" si="31"/>
        <v>#NUM!</v>
      </c>
      <c r="BH674" t="e">
        <f t="shared" si="32"/>
        <v>#NUM!</v>
      </c>
      <c r="BI674" t="str">
        <f>VLOOKUP(H674,Sheet2!$A$1:$B$270,2,FALSE)</f>
        <v>MADIUN</v>
      </c>
    </row>
    <row r="675" spans="1:61">
      <c r="A675">
        <v>674</v>
      </c>
      <c r="B675">
        <v>1002528166</v>
      </c>
      <c r="C675">
        <v>3</v>
      </c>
      <c r="D675" t="s">
        <v>38</v>
      </c>
      <c r="E675">
        <v>5</v>
      </c>
      <c r="F675" t="s">
        <v>250</v>
      </c>
      <c r="G675" t="s">
        <v>91</v>
      </c>
      <c r="H675" t="s">
        <v>433</v>
      </c>
      <c r="I675" t="s">
        <v>213</v>
      </c>
      <c r="J675" t="s">
        <v>214</v>
      </c>
      <c r="K675" t="s">
        <v>149</v>
      </c>
      <c r="L675" t="s">
        <v>215</v>
      </c>
      <c r="M675" t="s">
        <v>76</v>
      </c>
      <c r="N675" t="s">
        <v>216</v>
      </c>
      <c r="O675" s="57">
        <v>46249.504120370373</v>
      </c>
      <c r="P675" s="57">
        <v>46249.812615740739</v>
      </c>
      <c r="Q675">
        <v>69366793</v>
      </c>
      <c r="S675">
        <v>152713217312</v>
      </c>
      <c r="T675" t="s">
        <v>11435</v>
      </c>
      <c r="U675" t="s">
        <v>11436</v>
      </c>
      <c r="V675" t="s">
        <v>11437</v>
      </c>
      <c r="Z675">
        <v>112.67254269999999</v>
      </c>
      <c r="AA675">
        <v>-8.1221701999999993</v>
      </c>
      <c r="AB675" t="s">
        <v>11438</v>
      </c>
      <c r="AC675" t="s">
        <v>237</v>
      </c>
      <c r="AL675" t="s">
        <v>218</v>
      </c>
      <c r="AM675" t="s">
        <v>11439</v>
      </c>
      <c r="AN675" t="s">
        <v>6</v>
      </c>
      <c r="AO675" t="s">
        <v>9840</v>
      </c>
      <c r="AP675" s="57">
        <v>46250.541666666664</v>
      </c>
      <c r="AR675" t="s">
        <v>219</v>
      </c>
      <c r="AS675" t="s">
        <v>433</v>
      </c>
      <c r="AT675" t="s">
        <v>352</v>
      </c>
      <c r="AU675">
        <v>20260815</v>
      </c>
      <c r="AV675" t="s">
        <v>222</v>
      </c>
      <c r="AW675" t="s">
        <v>10970</v>
      </c>
      <c r="AX675" t="s">
        <v>223</v>
      </c>
      <c r="BA675" s="57">
        <v>46250.541666666664</v>
      </c>
      <c r="BB675" t="s">
        <v>11439</v>
      </c>
      <c r="BC675">
        <v>2026</v>
      </c>
      <c r="BD675">
        <v>8</v>
      </c>
      <c r="BE675">
        <v>15</v>
      </c>
      <c r="BF675" s="6">
        <f t="shared" si="30"/>
        <v>46249</v>
      </c>
      <c r="BG675">
        <f t="shared" si="31"/>
        <v>-1.5416666666642413</v>
      </c>
      <c r="BH675" t="str">
        <f t="shared" si="32"/>
        <v>COMPLY</v>
      </c>
      <c r="BI675" t="str">
        <f>VLOOKUP(H675,Sheet2!$A$1:$B$270,2,FALSE)</f>
        <v>MALANG</v>
      </c>
    </row>
    <row r="676" spans="1:61">
      <c r="A676">
        <v>675</v>
      </c>
      <c r="B676">
        <v>1002521958</v>
      </c>
      <c r="C676">
        <v>3</v>
      </c>
      <c r="D676" t="s">
        <v>38</v>
      </c>
      <c r="E676">
        <v>5</v>
      </c>
      <c r="F676" t="s">
        <v>90</v>
      </c>
      <c r="G676" t="s">
        <v>93</v>
      </c>
      <c r="H676" t="s">
        <v>302</v>
      </c>
      <c r="I676" t="s">
        <v>213</v>
      </c>
      <c r="J676" t="s">
        <v>214</v>
      </c>
      <c r="K676" t="s">
        <v>149</v>
      </c>
      <c r="L676" t="s">
        <v>215</v>
      </c>
      <c r="M676" t="s">
        <v>76</v>
      </c>
      <c r="N676" t="s">
        <v>216</v>
      </c>
      <c r="O676" s="57">
        <v>46246.506203703706</v>
      </c>
      <c r="P676" s="57">
        <v>46246.684247685182</v>
      </c>
      <c r="Q676">
        <v>69364114</v>
      </c>
      <c r="S676">
        <v>152611229880</v>
      </c>
      <c r="T676" t="s">
        <v>8320</v>
      </c>
      <c r="U676" t="s">
        <v>8321</v>
      </c>
      <c r="V676" t="s">
        <v>8322</v>
      </c>
      <c r="Z676">
        <v>111.97209100000001</v>
      </c>
      <c r="AA676">
        <v>-7.604082</v>
      </c>
      <c r="AB676" t="s">
        <v>8323</v>
      </c>
      <c r="AC676" t="s">
        <v>237</v>
      </c>
      <c r="AL676" t="s">
        <v>218</v>
      </c>
      <c r="AM676" t="s">
        <v>8047</v>
      </c>
      <c r="AN676" t="s">
        <v>6</v>
      </c>
      <c r="AO676" s="57">
        <v>46364.507094907407</v>
      </c>
      <c r="AP676" s="57">
        <v>46247.541666666664</v>
      </c>
      <c r="AR676" t="s">
        <v>219</v>
      </c>
      <c r="AS676" t="s">
        <v>302</v>
      </c>
      <c r="AT676" t="s">
        <v>231</v>
      </c>
      <c r="AU676">
        <v>20260812</v>
      </c>
      <c r="AV676" t="s">
        <v>222</v>
      </c>
      <c r="AW676" t="s">
        <v>1014</v>
      </c>
      <c r="AX676" t="s">
        <v>223</v>
      </c>
      <c r="BA676" s="57">
        <v>46247.541666666664</v>
      </c>
      <c r="BB676" t="s">
        <v>8047</v>
      </c>
      <c r="BC676">
        <v>2026</v>
      </c>
      <c r="BD676">
        <v>8</v>
      </c>
      <c r="BE676">
        <v>12</v>
      </c>
      <c r="BF676" s="6">
        <f t="shared" si="30"/>
        <v>46246</v>
      </c>
      <c r="BG676">
        <f t="shared" si="31"/>
        <v>-1.5416666666642413</v>
      </c>
      <c r="BH676" t="str">
        <f t="shared" si="32"/>
        <v>COMPLY</v>
      </c>
      <c r="BI676" t="str">
        <f>VLOOKUP(H676,Sheet2!$A$1:$B$270,2,FALSE)</f>
        <v>NGANJUK</v>
      </c>
    </row>
    <row r="677" spans="1:61">
      <c r="A677">
        <v>676</v>
      </c>
      <c r="B677">
        <v>1002521226</v>
      </c>
      <c r="C677">
        <v>3</v>
      </c>
      <c r="D677" t="s">
        <v>34</v>
      </c>
      <c r="E677">
        <v>5</v>
      </c>
      <c r="F677" t="s">
        <v>573</v>
      </c>
      <c r="G677" t="s">
        <v>84</v>
      </c>
      <c r="H677" t="s">
        <v>536</v>
      </c>
      <c r="I677" t="s">
        <v>213</v>
      </c>
      <c r="J677" t="s">
        <v>214</v>
      </c>
      <c r="K677" t="s">
        <v>149</v>
      </c>
      <c r="L677" t="s">
        <v>215</v>
      </c>
      <c r="M677" t="s">
        <v>586</v>
      </c>
      <c r="N677" t="s">
        <v>216</v>
      </c>
      <c r="O677" s="57">
        <v>46246.354120370372</v>
      </c>
      <c r="P677" s="57">
        <v>46252.637326388889</v>
      </c>
      <c r="Q677">
        <v>69363803</v>
      </c>
      <c r="S677">
        <v>172426206488</v>
      </c>
      <c r="T677" t="s">
        <v>8324</v>
      </c>
      <c r="U677" t="s">
        <v>8325</v>
      </c>
      <c r="V677" t="s">
        <v>8326</v>
      </c>
      <c r="Z677">
        <v>115.0488908</v>
      </c>
      <c r="AA677">
        <v>-8.1461714999999995</v>
      </c>
      <c r="AB677" t="s">
        <v>8327</v>
      </c>
      <c r="AC677" t="s">
        <v>237</v>
      </c>
      <c r="AL677" t="s">
        <v>218</v>
      </c>
      <c r="AM677" t="s">
        <v>8307</v>
      </c>
      <c r="AN677" t="s">
        <v>6</v>
      </c>
      <c r="AO677" s="57">
        <v>46364.361018518517</v>
      </c>
      <c r="AP677" s="57">
        <v>46247.541666666664</v>
      </c>
      <c r="AQ677" t="s">
        <v>248</v>
      </c>
      <c r="AR677" t="s">
        <v>14</v>
      </c>
      <c r="AS677" t="s">
        <v>536</v>
      </c>
      <c r="AT677" t="s">
        <v>231</v>
      </c>
      <c r="AV677" t="s">
        <v>587</v>
      </c>
      <c r="AW677" t="s">
        <v>1012</v>
      </c>
      <c r="AX677" t="s">
        <v>223</v>
      </c>
      <c r="BA677" s="57">
        <v>46247.541666666664</v>
      </c>
      <c r="BB677" t="s">
        <v>8307</v>
      </c>
      <c r="BF677" s="6" t="e">
        <f t="shared" si="30"/>
        <v>#NUM!</v>
      </c>
      <c r="BG677" t="e">
        <f t="shared" si="31"/>
        <v>#NUM!</v>
      </c>
      <c r="BH677" t="e">
        <f t="shared" si="32"/>
        <v>#NUM!</v>
      </c>
      <c r="BI677" t="str">
        <f>VLOOKUP(H677,Sheet2!$A$1:$B$270,2,FALSE)</f>
        <v>SINGARAJA</v>
      </c>
    </row>
    <row r="678" spans="1:61">
      <c r="A678">
        <v>677</v>
      </c>
      <c r="B678">
        <v>1002515484</v>
      </c>
      <c r="C678">
        <v>3</v>
      </c>
      <c r="D678" t="s">
        <v>59</v>
      </c>
      <c r="E678">
        <v>4</v>
      </c>
      <c r="F678" t="s">
        <v>243</v>
      </c>
      <c r="G678" t="s">
        <v>243</v>
      </c>
      <c r="H678" t="s">
        <v>294</v>
      </c>
      <c r="I678" t="s">
        <v>213</v>
      </c>
      <c r="J678" t="s">
        <v>214</v>
      </c>
      <c r="K678" t="s">
        <v>149</v>
      </c>
      <c r="L678" t="s">
        <v>215</v>
      </c>
      <c r="M678" t="s">
        <v>76</v>
      </c>
      <c r="N678" t="s">
        <v>216</v>
      </c>
      <c r="O678" s="57">
        <v>46241.785370370373</v>
      </c>
      <c r="P678" s="57">
        <v>46245.563240740739</v>
      </c>
      <c r="Q678">
        <v>69361150</v>
      </c>
      <c r="S678">
        <v>146137149701</v>
      </c>
      <c r="T678" t="s">
        <v>6067</v>
      </c>
      <c r="U678" t="s">
        <v>6905</v>
      </c>
      <c r="V678" t="s">
        <v>6068</v>
      </c>
      <c r="Z678">
        <v>110.3259362</v>
      </c>
      <c r="AA678">
        <v>-7.3706834999999904</v>
      </c>
      <c r="AB678" t="s">
        <v>6069</v>
      </c>
      <c r="AC678" t="s">
        <v>237</v>
      </c>
      <c r="AL678" t="s">
        <v>218</v>
      </c>
      <c r="AM678" t="s">
        <v>6070</v>
      </c>
      <c r="AN678" t="s">
        <v>6</v>
      </c>
      <c r="AO678" s="57">
        <v>46211.788310185184</v>
      </c>
      <c r="AP678" s="57">
        <v>46246.625</v>
      </c>
      <c r="AR678" t="s">
        <v>219</v>
      </c>
      <c r="AS678" t="s">
        <v>294</v>
      </c>
      <c r="AT678" t="s">
        <v>231</v>
      </c>
      <c r="AU678">
        <v>20260811</v>
      </c>
      <c r="AV678" t="s">
        <v>222</v>
      </c>
      <c r="AW678" t="s">
        <v>1014</v>
      </c>
      <c r="AX678" t="s">
        <v>223</v>
      </c>
      <c r="BA678" s="57">
        <v>46246.625</v>
      </c>
      <c r="BB678" t="s">
        <v>6070</v>
      </c>
      <c r="BC678">
        <v>2026</v>
      </c>
      <c r="BD678">
        <v>8</v>
      </c>
      <c r="BE678">
        <v>11</v>
      </c>
      <c r="BF678" s="6">
        <f t="shared" si="30"/>
        <v>46245</v>
      </c>
      <c r="BG678">
        <f t="shared" si="31"/>
        <v>-1.625</v>
      </c>
      <c r="BH678" t="str">
        <f t="shared" si="32"/>
        <v>COMPLY</v>
      </c>
      <c r="BI678" t="e">
        <f>VLOOKUP(H678,Sheet2!$A$1:$B$270,2,FALSE)</f>
        <v>#N/A</v>
      </c>
    </row>
    <row r="679" spans="1:61">
      <c r="A679">
        <v>678</v>
      </c>
      <c r="B679">
        <v>1002526268</v>
      </c>
      <c r="C679">
        <v>3</v>
      </c>
      <c r="D679" t="s">
        <v>42</v>
      </c>
      <c r="E679">
        <v>5</v>
      </c>
      <c r="F679" t="s">
        <v>102</v>
      </c>
      <c r="G679" t="s">
        <v>99</v>
      </c>
      <c r="H679" t="s">
        <v>287</v>
      </c>
      <c r="I679" t="s">
        <v>213</v>
      </c>
      <c r="J679" t="s">
        <v>214</v>
      </c>
      <c r="K679" t="s">
        <v>149</v>
      </c>
      <c r="L679" t="s">
        <v>215</v>
      </c>
      <c r="M679" t="s">
        <v>76</v>
      </c>
      <c r="N679" t="s">
        <v>216</v>
      </c>
      <c r="O679" s="57">
        <v>46248.497175925928</v>
      </c>
      <c r="P679" s="57">
        <v>46248.809502314813</v>
      </c>
      <c r="Q679">
        <v>69365986</v>
      </c>
      <c r="S679">
        <v>152519203960</v>
      </c>
      <c r="T679" t="s">
        <v>11440</v>
      </c>
      <c r="U679" t="s">
        <v>11441</v>
      </c>
      <c r="V679" t="s">
        <v>11442</v>
      </c>
      <c r="Z679">
        <v>114.14657257497301</v>
      </c>
      <c r="AA679">
        <v>-8.3914445420877009</v>
      </c>
      <c r="AB679" t="s">
        <v>11443</v>
      </c>
      <c r="AC679" t="s">
        <v>217</v>
      </c>
      <c r="AL679" t="s">
        <v>218</v>
      </c>
      <c r="AM679" t="s">
        <v>11444</v>
      </c>
      <c r="AN679" t="s">
        <v>6</v>
      </c>
      <c r="AO679" t="s">
        <v>9770</v>
      </c>
      <c r="AP679" s="57">
        <v>46249.333333333336</v>
      </c>
      <c r="AR679" t="s">
        <v>219</v>
      </c>
      <c r="AS679" t="s">
        <v>287</v>
      </c>
      <c r="AT679" t="s">
        <v>221</v>
      </c>
      <c r="AU679">
        <v>20260814</v>
      </c>
      <c r="AV679" t="s">
        <v>222</v>
      </c>
      <c r="AW679" t="s">
        <v>1052</v>
      </c>
      <c r="AX679" t="s">
        <v>223</v>
      </c>
      <c r="BA679" s="57">
        <v>46249.333333333336</v>
      </c>
      <c r="BB679" t="s">
        <v>11444</v>
      </c>
      <c r="BC679">
        <v>2026</v>
      </c>
      <c r="BD679">
        <v>8</v>
      </c>
      <c r="BE679">
        <v>14</v>
      </c>
      <c r="BF679" s="6">
        <f t="shared" si="30"/>
        <v>46248</v>
      </c>
      <c r="BG679">
        <f t="shared" si="31"/>
        <v>-1.3333333333357587</v>
      </c>
      <c r="BH679" t="str">
        <f t="shared" si="32"/>
        <v>COMPLY</v>
      </c>
      <c r="BI679" t="str">
        <f>VLOOKUP(H679,Sheet2!$A$1:$B$270,2,FALSE)</f>
        <v>BANYUWANGI</v>
      </c>
    </row>
    <row r="680" spans="1:61">
      <c r="A680">
        <v>679</v>
      </c>
      <c r="B680">
        <v>1002530865</v>
      </c>
      <c r="C680">
        <v>3</v>
      </c>
      <c r="D680" t="s">
        <v>45</v>
      </c>
      <c r="E680">
        <v>5</v>
      </c>
      <c r="F680" t="s">
        <v>211</v>
      </c>
      <c r="G680" t="s">
        <v>116</v>
      </c>
      <c r="H680" t="s">
        <v>272</v>
      </c>
      <c r="I680" t="s">
        <v>213</v>
      </c>
      <c r="J680" t="s">
        <v>214</v>
      </c>
      <c r="K680" t="s">
        <v>149</v>
      </c>
      <c r="L680" t="s">
        <v>215</v>
      </c>
      <c r="M680" t="s">
        <v>240</v>
      </c>
      <c r="N680" t="s">
        <v>216</v>
      </c>
      <c r="O680" s="57">
        <v>46251.552048611113</v>
      </c>
      <c r="P680" s="57">
        <v>46251.552800925929</v>
      </c>
      <c r="Q680">
        <v>69368096</v>
      </c>
      <c r="S680">
        <v>172604214119</v>
      </c>
      <c r="T680" t="s">
        <v>11445</v>
      </c>
      <c r="U680" t="s">
        <v>11446</v>
      </c>
      <c r="V680" t="s">
        <v>11447</v>
      </c>
      <c r="Z680">
        <v>116.112536564469</v>
      </c>
      <c r="AA680">
        <v>-8.38103541046085</v>
      </c>
      <c r="AB680" t="s">
        <v>11448</v>
      </c>
      <c r="AC680" t="s">
        <v>217</v>
      </c>
      <c r="AL680" t="s">
        <v>218</v>
      </c>
      <c r="AM680" t="s">
        <v>11449</v>
      </c>
      <c r="AN680" t="s">
        <v>6</v>
      </c>
      <c r="AO680" t="s">
        <v>10041</v>
      </c>
      <c r="AP680" s="57">
        <v>46254.541666666664</v>
      </c>
      <c r="AR680" t="s">
        <v>241</v>
      </c>
      <c r="AS680" t="s">
        <v>272</v>
      </c>
      <c r="AT680" t="s">
        <v>231</v>
      </c>
      <c r="AV680" t="s">
        <v>240</v>
      </c>
      <c r="AW680" t="s">
        <v>1020</v>
      </c>
      <c r="AX680" t="s">
        <v>223</v>
      </c>
      <c r="BA680" s="57">
        <v>46254.541666666664</v>
      </c>
      <c r="BB680" t="s">
        <v>11449</v>
      </c>
      <c r="BF680" s="6" t="e">
        <f t="shared" si="30"/>
        <v>#NUM!</v>
      </c>
      <c r="BG680" t="e">
        <f t="shared" si="31"/>
        <v>#NUM!</v>
      </c>
      <c r="BH680" t="e">
        <f t="shared" si="32"/>
        <v>#NUM!</v>
      </c>
      <c r="BI680" t="str">
        <f>VLOOKUP(H680,Sheet2!$A$1:$B$270,2,FALSE)</f>
        <v>SELONG</v>
      </c>
    </row>
    <row r="681" spans="1:61">
      <c r="A681">
        <v>680</v>
      </c>
      <c r="B681">
        <v>1002513327</v>
      </c>
      <c r="C681">
        <v>3</v>
      </c>
      <c r="D681" t="s">
        <v>55</v>
      </c>
      <c r="E681">
        <v>5</v>
      </c>
      <c r="F681" t="s">
        <v>313</v>
      </c>
      <c r="G681" t="s">
        <v>126</v>
      </c>
      <c r="H681" t="s">
        <v>382</v>
      </c>
      <c r="I681" t="s">
        <v>213</v>
      </c>
      <c r="J681" t="s">
        <v>214</v>
      </c>
      <c r="K681" t="s">
        <v>149</v>
      </c>
      <c r="M681" t="s">
        <v>76</v>
      </c>
      <c r="N681" t="s">
        <v>216</v>
      </c>
      <c r="O681" s="57">
        <v>46240.723807870374</v>
      </c>
      <c r="P681" s="57">
        <v>46241.920034722221</v>
      </c>
      <c r="Q681">
        <v>69360273</v>
      </c>
      <c r="S681">
        <v>152303247149</v>
      </c>
      <c r="T681" t="s">
        <v>4253</v>
      </c>
      <c r="U681" t="s">
        <v>4254</v>
      </c>
      <c r="V681" t="s">
        <v>4255</v>
      </c>
      <c r="Z681">
        <v>112.76368100000001</v>
      </c>
      <c r="AA681">
        <v>-7.2750244000000004</v>
      </c>
      <c r="AB681" t="s">
        <v>4256</v>
      </c>
      <c r="AC681" t="s">
        <v>226</v>
      </c>
      <c r="AL681" t="s">
        <v>218</v>
      </c>
      <c r="AM681" t="s">
        <v>4257</v>
      </c>
      <c r="AN681" t="s">
        <v>6</v>
      </c>
      <c r="AO681" s="57">
        <v>46181.726400462961</v>
      </c>
      <c r="AP681" s="57">
        <v>46241.625</v>
      </c>
      <c r="AR681" t="s">
        <v>219</v>
      </c>
      <c r="AS681" t="s">
        <v>382</v>
      </c>
      <c r="AT681" t="s">
        <v>231</v>
      </c>
      <c r="AU681">
        <v>20260807</v>
      </c>
      <c r="AV681" t="s">
        <v>222</v>
      </c>
      <c r="AW681" t="s">
        <v>561</v>
      </c>
      <c r="AX681" t="s">
        <v>223</v>
      </c>
      <c r="BA681" s="57">
        <v>46241.625</v>
      </c>
      <c r="BB681" t="s">
        <v>4257</v>
      </c>
      <c r="BC681">
        <v>2026</v>
      </c>
      <c r="BD681">
        <v>8</v>
      </c>
      <c r="BE681">
        <v>7</v>
      </c>
      <c r="BF681" s="6">
        <f t="shared" si="30"/>
        <v>46241</v>
      </c>
      <c r="BG681">
        <f t="shared" si="31"/>
        <v>-0.625</v>
      </c>
      <c r="BH681" t="str">
        <f t="shared" si="32"/>
        <v>COMPLY</v>
      </c>
      <c r="BI681" t="str">
        <f>VLOOKUP(H681,Sheet2!$A$1:$B$270,2,FALSE)</f>
        <v>SURABAYA SELATAN</v>
      </c>
    </row>
    <row r="682" spans="1:61">
      <c r="A682">
        <v>681</v>
      </c>
      <c r="B682">
        <v>1002520537</v>
      </c>
      <c r="C682">
        <v>3</v>
      </c>
      <c r="D682" t="s">
        <v>59</v>
      </c>
      <c r="E682">
        <v>4</v>
      </c>
      <c r="F682" t="s">
        <v>224</v>
      </c>
      <c r="G682" t="s">
        <v>224</v>
      </c>
      <c r="H682" t="s">
        <v>911</v>
      </c>
      <c r="I682" t="s">
        <v>213</v>
      </c>
      <c r="J682" t="s">
        <v>214</v>
      </c>
      <c r="K682" t="s">
        <v>149</v>
      </c>
      <c r="L682" t="s">
        <v>215</v>
      </c>
      <c r="M682" t="s">
        <v>575</v>
      </c>
      <c r="N682" t="s">
        <v>216</v>
      </c>
      <c r="O682" s="57">
        <v>46245.653437499997</v>
      </c>
      <c r="P682" s="57">
        <v>46247.621203703704</v>
      </c>
      <c r="Q682">
        <v>69363570</v>
      </c>
      <c r="S682">
        <v>146303609818</v>
      </c>
      <c r="T682" t="s">
        <v>7418</v>
      </c>
      <c r="U682" t="s">
        <v>7419</v>
      </c>
      <c r="V682" t="s">
        <v>7420</v>
      </c>
      <c r="Z682">
        <v>109.19077799999999</v>
      </c>
      <c r="AA682">
        <v>-7.5298889999999998</v>
      </c>
      <c r="AB682" t="s">
        <v>7421</v>
      </c>
      <c r="AC682" t="s">
        <v>237</v>
      </c>
      <c r="AL682" t="s">
        <v>218</v>
      </c>
      <c r="AM682" t="s">
        <v>7422</v>
      </c>
      <c r="AN682" t="s">
        <v>6</v>
      </c>
      <c r="AO682" s="57">
        <v>46334.663356481484</v>
      </c>
      <c r="AP682" s="57">
        <v>46246.541666666664</v>
      </c>
      <c r="AQ682" t="s">
        <v>903</v>
      </c>
      <c r="AR682" t="s">
        <v>14</v>
      </c>
      <c r="AS682" t="s">
        <v>911</v>
      </c>
      <c r="AT682" t="s">
        <v>231</v>
      </c>
      <c r="AV682" t="s">
        <v>9282</v>
      </c>
      <c r="AW682" t="s">
        <v>1014</v>
      </c>
      <c r="AX682" t="s">
        <v>223</v>
      </c>
      <c r="BA682" s="57">
        <v>46246.541666666664</v>
      </c>
      <c r="BB682" t="s">
        <v>7422</v>
      </c>
      <c r="BF682" s="6" t="e">
        <f t="shared" si="30"/>
        <v>#NUM!</v>
      </c>
      <c r="BG682" t="e">
        <f t="shared" si="31"/>
        <v>#NUM!</v>
      </c>
      <c r="BH682" t="e">
        <f t="shared" si="32"/>
        <v>#NUM!</v>
      </c>
      <c r="BI682" t="e">
        <f>VLOOKUP(H682,Sheet2!$A$1:$B$270,2,FALSE)</f>
        <v>#N/A</v>
      </c>
    </row>
    <row r="683" spans="1:61">
      <c r="A683">
        <v>682</v>
      </c>
      <c r="B683">
        <v>1002515880</v>
      </c>
      <c r="C683">
        <v>3</v>
      </c>
      <c r="D683" t="s">
        <v>38</v>
      </c>
      <c r="E683">
        <v>5</v>
      </c>
      <c r="F683" t="s">
        <v>92</v>
      </c>
      <c r="G683" t="s">
        <v>92</v>
      </c>
      <c r="H683" t="s">
        <v>256</v>
      </c>
      <c r="I683" t="s">
        <v>213</v>
      </c>
      <c r="J683" t="s">
        <v>214</v>
      </c>
      <c r="K683" t="s">
        <v>149</v>
      </c>
      <c r="L683" t="s">
        <v>215</v>
      </c>
      <c r="M683" t="s">
        <v>575</v>
      </c>
      <c r="N683" t="s">
        <v>216</v>
      </c>
      <c r="O683" s="57">
        <v>46242.520787037036</v>
      </c>
      <c r="P683" s="57">
        <v>46244.56422453704</v>
      </c>
      <c r="Q683">
        <v>69361414</v>
      </c>
      <c r="S683">
        <v>152631206950</v>
      </c>
      <c r="T683" t="s">
        <v>6083</v>
      </c>
      <c r="U683" t="s">
        <v>6084</v>
      </c>
      <c r="V683" t="s">
        <v>6085</v>
      </c>
      <c r="Z683">
        <v>111.448189</v>
      </c>
      <c r="AA683">
        <v>-7.5627199999999997</v>
      </c>
      <c r="AB683" t="s">
        <v>6086</v>
      </c>
      <c r="AC683" t="s">
        <v>237</v>
      </c>
      <c r="AL683" t="s">
        <v>218</v>
      </c>
      <c r="AM683" t="s">
        <v>6087</v>
      </c>
      <c r="AN683" t="s">
        <v>6</v>
      </c>
      <c r="AO683" s="57">
        <v>46242.527673611112</v>
      </c>
      <c r="AP683" s="57">
        <v>46243.541666666664</v>
      </c>
      <c r="AQ683" t="s">
        <v>903</v>
      </c>
      <c r="AR683" t="s">
        <v>14</v>
      </c>
      <c r="AS683" t="s">
        <v>256</v>
      </c>
      <c r="AT683" t="s">
        <v>231</v>
      </c>
      <c r="AV683" t="s">
        <v>6906</v>
      </c>
      <c r="AW683" t="s">
        <v>1010</v>
      </c>
      <c r="AX683" t="s">
        <v>223</v>
      </c>
      <c r="BA683" s="57">
        <v>46243.541666666664</v>
      </c>
      <c r="BB683" t="s">
        <v>6087</v>
      </c>
      <c r="BF683" s="6" t="e">
        <f t="shared" si="30"/>
        <v>#NUM!</v>
      </c>
      <c r="BG683" t="e">
        <f t="shared" si="31"/>
        <v>#NUM!</v>
      </c>
      <c r="BH683" t="e">
        <f t="shared" si="32"/>
        <v>#NUM!</v>
      </c>
      <c r="BI683" t="str">
        <f>VLOOKUP(H683,Sheet2!$A$1:$B$270,2,FALSE)</f>
        <v>MADIUN</v>
      </c>
    </row>
    <row r="684" spans="1:61">
      <c r="A684">
        <v>683</v>
      </c>
      <c r="B684">
        <v>1002510008</v>
      </c>
      <c r="C684">
        <v>3</v>
      </c>
      <c r="D684" t="s">
        <v>34</v>
      </c>
      <c r="E684">
        <v>5</v>
      </c>
      <c r="F684" t="s">
        <v>573</v>
      </c>
      <c r="G684" t="s">
        <v>82</v>
      </c>
      <c r="H684" t="s">
        <v>268</v>
      </c>
      <c r="I684" t="s">
        <v>213</v>
      </c>
      <c r="J684" t="s">
        <v>214</v>
      </c>
      <c r="K684" t="s">
        <v>149</v>
      </c>
      <c r="M684" t="s">
        <v>933</v>
      </c>
      <c r="N684" t="s">
        <v>216</v>
      </c>
      <c r="O684" s="57">
        <v>46239.440636574072</v>
      </c>
      <c r="P684" s="57">
        <v>46246.378252314818</v>
      </c>
      <c r="Q684">
        <v>69358911</v>
      </c>
      <c r="S684">
        <v>172428815934</v>
      </c>
      <c r="T684" t="s">
        <v>1552</v>
      </c>
      <c r="U684" t="s">
        <v>1553</v>
      </c>
      <c r="V684" t="s">
        <v>6088</v>
      </c>
      <c r="Z684">
        <v>115.43618979999999</v>
      </c>
      <c r="AA684">
        <v>-8.4658975000000005</v>
      </c>
      <c r="AB684" t="s">
        <v>1554</v>
      </c>
      <c r="AC684" t="s">
        <v>230</v>
      </c>
      <c r="AL684" t="s">
        <v>218</v>
      </c>
      <c r="AM684" t="s">
        <v>6089</v>
      </c>
      <c r="AN684" t="s">
        <v>6</v>
      </c>
      <c r="AO684" s="57">
        <v>46150.44427083333</v>
      </c>
      <c r="AP684" s="57">
        <v>46242.625</v>
      </c>
      <c r="AQ684" t="s">
        <v>564</v>
      </c>
      <c r="AR684" t="s">
        <v>12</v>
      </c>
      <c r="AS684" t="s">
        <v>268</v>
      </c>
      <c r="AT684" t="s">
        <v>231</v>
      </c>
      <c r="AV684" t="s">
        <v>917</v>
      </c>
      <c r="AW684" t="s">
        <v>972</v>
      </c>
      <c r="AX684" t="s">
        <v>223</v>
      </c>
      <c r="BA684" s="57">
        <v>46242.625</v>
      </c>
      <c r="BB684" t="s">
        <v>6089</v>
      </c>
      <c r="BF684" s="6" t="e">
        <f t="shared" si="30"/>
        <v>#NUM!</v>
      </c>
      <c r="BG684" t="e">
        <f t="shared" si="31"/>
        <v>#NUM!</v>
      </c>
      <c r="BH684" t="e">
        <f t="shared" si="32"/>
        <v>#NUM!</v>
      </c>
      <c r="BI684" t="str">
        <f>VLOOKUP(H684,Sheet2!$A$1:$B$270,2,FALSE)</f>
        <v>KLUNGKUNG</v>
      </c>
    </row>
    <row r="685" spans="1:61">
      <c r="A685">
        <v>684</v>
      </c>
      <c r="B685">
        <v>1002525107</v>
      </c>
      <c r="C685">
        <v>3</v>
      </c>
      <c r="D685" t="s">
        <v>38</v>
      </c>
      <c r="E685">
        <v>5</v>
      </c>
      <c r="F685" t="s">
        <v>250</v>
      </c>
      <c r="G685" t="s">
        <v>91</v>
      </c>
      <c r="H685" t="s">
        <v>521</v>
      </c>
      <c r="I685" t="s">
        <v>213</v>
      </c>
      <c r="J685" t="s">
        <v>214</v>
      </c>
      <c r="K685" t="s">
        <v>149</v>
      </c>
      <c r="L685" t="s">
        <v>215</v>
      </c>
      <c r="M685" t="s">
        <v>76</v>
      </c>
      <c r="N685" t="s">
        <v>216</v>
      </c>
      <c r="O685" s="57">
        <v>46247.722870370373</v>
      </c>
      <c r="P685" s="57">
        <v>46248.536666666667</v>
      </c>
      <c r="Q685">
        <v>69365487</v>
      </c>
      <c r="S685">
        <v>152725202664</v>
      </c>
      <c r="T685" t="s">
        <v>9283</v>
      </c>
      <c r="U685" t="s">
        <v>9284</v>
      </c>
      <c r="V685" t="s">
        <v>9285</v>
      </c>
      <c r="Z685">
        <v>112.894146473139</v>
      </c>
      <c r="AA685">
        <v>-8.2228603410914207</v>
      </c>
      <c r="AB685" t="s">
        <v>9286</v>
      </c>
      <c r="AC685" t="s">
        <v>237</v>
      </c>
      <c r="AL685" t="s">
        <v>218</v>
      </c>
      <c r="AM685" t="s">
        <v>9116</v>
      </c>
      <c r="AN685" t="s">
        <v>6</v>
      </c>
      <c r="AO685" t="s">
        <v>9287</v>
      </c>
      <c r="AP685" s="57">
        <v>46248.625</v>
      </c>
      <c r="AR685" t="s">
        <v>219</v>
      </c>
      <c r="AS685" t="s">
        <v>521</v>
      </c>
      <c r="AT685" t="s">
        <v>231</v>
      </c>
      <c r="AU685">
        <v>20260814</v>
      </c>
      <c r="AV685" t="s">
        <v>222</v>
      </c>
      <c r="AW685" t="s">
        <v>1023</v>
      </c>
      <c r="AX685" t="s">
        <v>223</v>
      </c>
      <c r="BA685" s="57">
        <v>46248.625</v>
      </c>
      <c r="BB685" t="s">
        <v>9116</v>
      </c>
      <c r="BC685">
        <v>2026</v>
      </c>
      <c r="BD685">
        <v>8</v>
      </c>
      <c r="BE685">
        <v>14</v>
      </c>
      <c r="BF685" s="6">
        <f t="shared" si="30"/>
        <v>46248</v>
      </c>
      <c r="BG685">
        <f t="shared" si="31"/>
        <v>-0.625</v>
      </c>
      <c r="BH685" t="str">
        <f t="shared" si="32"/>
        <v>COMPLY</v>
      </c>
      <c r="BI685" t="str">
        <f>VLOOKUP(H685,Sheet2!$A$1:$B$270,2,FALSE)</f>
        <v>MALANG</v>
      </c>
    </row>
    <row r="686" spans="1:61">
      <c r="A686">
        <v>685</v>
      </c>
      <c r="B686">
        <v>1002528266</v>
      </c>
      <c r="C686">
        <v>3</v>
      </c>
      <c r="D686" t="s">
        <v>59</v>
      </c>
      <c r="E686">
        <v>4</v>
      </c>
      <c r="F686" t="s">
        <v>243</v>
      </c>
      <c r="G686" t="s">
        <v>557</v>
      </c>
      <c r="H686" t="s">
        <v>977</v>
      </c>
      <c r="I686" t="s">
        <v>213</v>
      </c>
      <c r="J686" t="s">
        <v>214</v>
      </c>
      <c r="K686" t="s">
        <v>149</v>
      </c>
      <c r="M686" t="s">
        <v>76</v>
      </c>
      <c r="N686" t="s">
        <v>216</v>
      </c>
      <c r="O686" s="57">
        <v>46249.535949074074</v>
      </c>
      <c r="P686" s="57">
        <v>46249.581203703703</v>
      </c>
      <c r="Q686">
        <v>69364858</v>
      </c>
      <c r="S686">
        <v>142141120209</v>
      </c>
      <c r="T686" t="s">
        <v>8895</v>
      </c>
      <c r="U686" t="s">
        <v>11462</v>
      </c>
      <c r="V686" t="s">
        <v>11463</v>
      </c>
      <c r="Z686">
        <v>109.650841</v>
      </c>
      <c r="AA686">
        <v>-7.766718</v>
      </c>
      <c r="AB686" t="s">
        <v>8898</v>
      </c>
      <c r="AC686" t="s">
        <v>290</v>
      </c>
      <c r="AL686" t="s">
        <v>218</v>
      </c>
      <c r="AM686" t="s">
        <v>11464</v>
      </c>
      <c r="AN686" t="s">
        <v>6</v>
      </c>
      <c r="AO686" t="s">
        <v>11465</v>
      </c>
      <c r="AR686" t="s">
        <v>219</v>
      </c>
      <c r="AS686" t="s">
        <v>977</v>
      </c>
      <c r="AT686" t="s">
        <v>231</v>
      </c>
      <c r="AU686">
        <v>20260815</v>
      </c>
      <c r="AV686" t="s">
        <v>222</v>
      </c>
      <c r="AW686" t="s">
        <v>561</v>
      </c>
      <c r="AX686" t="s">
        <v>223</v>
      </c>
      <c r="BA686" s="57">
        <v>46249.291666666664</v>
      </c>
      <c r="BB686" t="s">
        <v>11464</v>
      </c>
      <c r="BC686">
        <v>2026</v>
      </c>
      <c r="BD686">
        <v>8</v>
      </c>
      <c r="BE686">
        <v>15</v>
      </c>
      <c r="BF686" s="6">
        <f t="shared" si="30"/>
        <v>46249</v>
      </c>
      <c r="BG686">
        <f t="shared" si="31"/>
        <v>-0.29166666666424135</v>
      </c>
      <c r="BH686" t="str">
        <f t="shared" si="32"/>
        <v>COMPLY</v>
      </c>
      <c r="BI686" t="e">
        <f>VLOOKUP(H686,Sheet2!$A$1:$B$270,2,FALSE)</f>
        <v>#N/A</v>
      </c>
    </row>
    <row r="687" spans="1:61">
      <c r="A687">
        <v>686</v>
      </c>
      <c r="B687">
        <v>1002506292</v>
      </c>
      <c r="C687">
        <v>3</v>
      </c>
      <c r="D687" t="s">
        <v>38</v>
      </c>
      <c r="E687">
        <v>5</v>
      </c>
      <c r="F687" t="s">
        <v>92</v>
      </c>
      <c r="G687" t="s">
        <v>89</v>
      </c>
      <c r="H687" t="s">
        <v>368</v>
      </c>
      <c r="I687" t="s">
        <v>213</v>
      </c>
      <c r="J687" t="s">
        <v>214</v>
      </c>
      <c r="K687" t="s">
        <v>149</v>
      </c>
      <c r="L687" t="s">
        <v>215</v>
      </c>
      <c r="M687" t="s">
        <v>76</v>
      </c>
      <c r="N687" t="s">
        <v>216</v>
      </c>
      <c r="O687" s="57">
        <v>46237.612453703703</v>
      </c>
      <c r="P687" s="57">
        <v>46238.538194444445</v>
      </c>
      <c r="Q687">
        <v>69357634</v>
      </c>
      <c r="S687">
        <v>152644204953</v>
      </c>
      <c r="T687" t="s">
        <v>4277</v>
      </c>
      <c r="U687" t="s">
        <v>4278</v>
      </c>
      <c r="V687" t="s">
        <v>4279</v>
      </c>
      <c r="Z687">
        <v>111.605583</v>
      </c>
      <c r="AA687">
        <v>-7.174722</v>
      </c>
      <c r="AB687" t="s">
        <v>4280</v>
      </c>
      <c r="AC687" t="s">
        <v>237</v>
      </c>
      <c r="AL687" t="s">
        <v>218</v>
      </c>
      <c r="AM687" t="s">
        <v>4025</v>
      </c>
      <c r="AN687" t="s">
        <v>6</v>
      </c>
      <c r="AO687" s="57">
        <v>46089.621736111112</v>
      </c>
      <c r="AP687" s="57">
        <v>46238.541666666664</v>
      </c>
      <c r="AR687" t="s">
        <v>219</v>
      </c>
      <c r="AS687" t="s">
        <v>368</v>
      </c>
      <c r="AT687" t="s">
        <v>231</v>
      </c>
      <c r="AU687">
        <v>20260804</v>
      </c>
      <c r="AV687" t="s">
        <v>222</v>
      </c>
      <c r="AW687" t="s">
        <v>1014</v>
      </c>
      <c r="AX687" t="s">
        <v>223</v>
      </c>
      <c r="BA687" s="57">
        <v>46238.541666666664</v>
      </c>
      <c r="BB687" t="s">
        <v>4025</v>
      </c>
      <c r="BC687">
        <v>2026</v>
      </c>
      <c r="BD687">
        <v>8</v>
      </c>
      <c r="BE687">
        <v>4</v>
      </c>
      <c r="BF687" s="6">
        <f t="shared" si="30"/>
        <v>46238</v>
      </c>
      <c r="BG687">
        <f t="shared" si="31"/>
        <v>-0.54166666666424135</v>
      </c>
      <c r="BH687" t="str">
        <f t="shared" si="32"/>
        <v>COMPLY</v>
      </c>
      <c r="BI687" t="str">
        <f>VLOOKUP(H687,Sheet2!$A$1:$B$270,2,FALSE)</f>
        <v>BOJONEGORO</v>
      </c>
    </row>
    <row r="688" spans="1:61">
      <c r="A688">
        <v>687</v>
      </c>
      <c r="B688">
        <v>1002520067</v>
      </c>
      <c r="C688">
        <v>3</v>
      </c>
      <c r="D688" t="s">
        <v>55</v>
      </c>
      <c r="E688">
        <v>5</v>
      </c>
      <c r="F688" t="s">
        <v>265</v>
      </c>
      <c r="G688" t="s">
        <v>128</v>
      </c>
      <c r="H688" t="s">
        <v>360</v>
      </c>
      <c r="I688" t="s">
        <v>213</v>
      </c>
      <c r="J688" t="s">
        <v>214</v>
      </c>
      <c r="K688" t="s">
        <v>149</v>
      </c>
      <c r="L688" t="s">
        <v>215</v>
      </c>
      <c r="M688" t="s">
        <v>586</v>
      </c>
      <c r="N688" t="s">
        <v>216</v>
      </c>
      <c r="O688" s="57">
        <v>46245.584675925929</v>
      </c>
      <c r="P688" s="57">
        <v>46247.375775462962</v>
      </c>
      <c r="Q688">
        <v>69363395</v>
      </c>
      <c r="S688">
        <v>152412248802</v>
      </c>
      <c r="T688" t="s">
        <v>7423</v>
      </c>
      <c r="U688" t="s">
        <v>6294</v>
      </c>
      <c r="V688" t="s">
        <v>7424</v>
      </c>
      <c r="Z688">
        <v>112.61844910000001</v>
      </c>
      <c r="AA688">
        <v>-7.2370279999999898</v>
      </c>
      <c r="AB688" t="s">
        <v>7425</v>
      </c>
      <c r="AC688" t="s">
        <v>217</v>
      </c>
      <c r="AL688" t="s">
        <v>218</v>
      </c>
      <c r="AM688" t="s">
        <v>7426</v>
      </c>
      <c r="AN688" t="s">
        <v>6</v>
      </c>
      <c r="AO688" s="57">
        <v>46334.590532407405</v>
      </c>
      <c r="AP688" s="57">
        <v>46246.541666666664</v>
      </c>
      <c r="AQ688" t="s">
        <v>248</v>
      </c>
      <c r="AR688" t="s">
        <v>14</v>
      </c>
      <c r="AS688" t="s">
        <v>360</v>
      </c>
      <c r="AT688" t="s">
        <v>231</v>
      </c>
      <c r="AV688" t="s">
        <v>587</v>
      </c>
      <c r="AW688" t="s">
        <v>1010</v>
      </c>
      <c r="AX688" t="s">
        <v>223</v>
      </c>
      <c r="BA688" s="57">
        <v>46246.541666666664</v>
      </c>
      <c r="BB688" t="s">
        <v>7426</v>
      </c>
      <c r="BF688" s="6" t="e">
        <f t="shared" si="30"/>
        <v>#NUM!</v>
      </c>
      <c r="BG688" t="e">
        <f t="shared" si="31"/>
        <v>#NUM!</v>
      </c>
      <c r="BH688" t="e">
        <f t="shared" si="32"/>
        <v>#NUM!</v>
      </c>
      <c r="BI688" t="str">
        <f>VLOOKUP(H688,Sheet2!$A$1:$B$270,2,FALSE)</f>
        <v>SURABAYA UTARA</v>
      </c>
    </row>
    <row r="689" spans="1:61">
      <c r="A689">
        <v>688</v>
      </c>
      <c r="B689">
        <v>1002516295</v>
      </c>
      <c r="C689">
        <v>3</v>
      </c>
      <c r="D689" t="s">
        <v>59</v>
      </c>
      <c r="E689">
        <v>4</v>
      </c>
      <c r="F689" t="s">
        <v>224</v>
      </c>
      <c r="G689" t="s">
        <v>581</v>
      </c>
      <c r="H689" t="s">
        <v>647</v>
      </c>
      <c r="I689" t="s">
        <v>213</v>
      </c>
      <c r="J689" t="s">
        <v>214</v>
      </c>
      <c r="K689" t="s">
        <v>149</v>
      </c>
      <c r="L689" t="s">
        <v>215</v>
      </c>
      <c r="M689" t="s">
        <v>76</v>
      </c>
      <c r="N689" t="s">
        <v>216</v>
      </c>
      <c r="O689" s="57">
        <v>46243.372187499997</v>
      </c>
      <c r="P689" s="57">
        <v>46244.412534722222</v>
      </c>
      <c r="Q689">
        <v>69361709</v>
      </c>
      <c r="S689">
        <v>143363110993</v>
      </c>
      <c r="T689" t="s">
        <v>6095</v>
      </c>
      <c r="U689" t="s">
        <v>6096</v>
      </c>
      <c r="V689" t="s">
        <v>6097</v>
      </c>
      <c r="Z689">
        <v>109.33948338031701</v>
      </c>
      <c r="AA689">
        <v>-7.4172933468515003</v>
      </c>
      <c r="AB689" t="s">
        <v>6098</v>
      </c>
      <c r="AC689" t="s">
        <v>237</v>
      </c>
      <c r="AL689" t="s">
        <v>218</v>
      </c>
      <c r="AM689" t="s">
        <v>6099</v>
      </c>
      <c r="AN689" t="s">
        <v>6</v>
      </c>
      <c r="AO689" s="57">
        <v>46273.382152777776</v>
      </c>
      <c r="AP689" s="57">
        <v>46249.625</v>
      </c>
      <c r="AR689" t="s">
        <v>219</v>
      </c>
      <c r="AS689" t="s">
        <v>647</v>
      </c>
      <c r="AT689" t="s">
        <v>231</v>
      </c>
      <c r="AU689">
        <v>20260810</v>
      </c>
      <c r="AV689" t="s">
        <v>222</v>
      </c>
      <c r="AW689" t="s">
        <v>1020</v>
      </c>
      <c r="AX689" t="s">
        <v>223</v>
      </c>
      <c r="BA689" s="57">
        <v>46249.625</v>
      </c>
      <c r="BB689" t="s">
        <v>6099</v>
      </c>
      <c r="BC689">
        <v>2026</v>
      </c>
      <c r="BD689">
        <v>8</v>
      </c>
      <c r="BE689">
        <v>10</v>
      </c>
      <c r="BF689" s="6">
        <f t="shared" si="30"/>
        <v>46244</v>
      </c>
      <c r="BG689">
        <f t="shared" si="31"/>
        <v>-5.625</v>
      </c>
      <c r="BH689" t="str">
        <f t="shared" si="32"/>
        <v>COMPLY</v>
      </c>
      <c r="BI689" t="e">
        <f>VLOOKUP(H689,Sheet2!$A$1:$B$270,2,FALSE)</f>
        <v>#N/A</v>
      </c>
    </row>
    <row r="690" spans="1:61">
      <c r="A690">
        <v>689</v>
      </c>
      <c r="B690">
        <v>1002516423</v>
      </c>
      <c r="C690">
        <v>3</v>
      </c>
      <c r="D690" t="s">
        <v>55</v>
      </c>
      <c r="E690">
        <v>5</v>
      </c>
      <c r="F690" t="s">
        <v>313</v>
      </c>
      <c r="G690" t="s">
        <v>126</v>
      </c>
      <c r="H690" t="s">
        <v>382</v>
      </c>
      <c r="I690" t="s">
        <v>213</v>
      </c>
      <c r="J690" t="s">
        <v>214</v>
      </c>
      <c r="K690" t="s">
        <v>149</v>
      </c>
      <c r="L690" t="s">
        <v>215</v>
      </c>
      <c r="M690" t="s">
        <v>575</v>
      </c>
      <c r="N690" t="s">
        <v>216</v>
      </c>
      <c r="O690" s="57">
        <v>46243.486770833333</v>
      </c>
      <c r="P690" s="57">
        <v>46248.356712962966</v>
      </c>
      <c r="Q690">
        <v>69361781</v>
      </c>
      <c r="S690">
        <v>152303244365</v>
      </c>
      <c r="T690" t="s">
        <v>6100</v>
      </c>
      <c r="U690" t="s">
        <v>6101</v>
      </c>
      <c r="V690" t="s">
        <v>6102</v>
      </c>
      <c r="Z690">
        <v>112.781682573258</v>
      </c>
      <c r="AA690">
        <v>-7.2717783154385804</v>
      </c>
      <c r="AB690" t="s">
        <v>6103</v>
      </c>
      <c r="AC690" t="s">
        <v>217</v>
      </c>
      <c r="AL690" t="s">
        <v>218</v>
      </c>
      <c r="AM690" t="s">
        <v>6104</v>
      </c>
      <c r="AN690" t="s">
        <v>6</v>
      </c>
      <c r="AO690" s="57">
        <v>46273.496423611112</v>
      </c>
      <c r="AP690" s="57">
        <v>46246.625</v>
      </c>
      <c r="AQ690" t="s">
        <v>248</v>
      </c>
      <c r="AR690" t="s">
        <v>14</v>
      </c>
      <c r="AS690" t="s">
        <v>382</v>
      </c>
      <c r="AT690" t="s">
        <v>231</v>
      </c>
      <c r="AV690" t="s">
        <v>9288</v>
      </c>
      <c r="AW690" t="s">
        <v>1023</v>
      </c>
      <c r="AX690" t="s">
        <v>223</v>
      </c>
      <c r="BA690" s="57">
        <v>46246.625</v>
      </c>
      <c r="BB690" t="s">
        <v>6104</v>
      </c>
      <c r="BF690" s="6" t="e">
        <f t="shared" si="30"/>
        <v>#NUM!</v>
      </c>
      <c r="BG690" t="e">
        <f t="shared" si="31"/>
        <v>#NUM!</v>
      </c>
      <c r="BH690" t="e">
        <f t="shared" si="32"/>
        <v>#NUM!</v>
      </c>
      <c r="BI690" t="str">
        <f>VLOOKUP(H690,Sheet2!$A$1:$B$270,2,FALSE)</f>
        <v>SURABAYA SELATAN</v>
      </c>
    </row>
    <row r="691" spans="1:61">
      <c r="A691">
        <v>690</v>
      </c>
      <c r="B691">
        <v>1002520657</v>
      </c>
      <c r="C691">
        <v>3</v>
      </c>
      <c r="D691" t="s">
        <v>49</v>
      </c>
      <c r="E691">
        <v>4</v>
      </c>
      <c r="F691" t="s">
        <v>252</v>
      </c>
      <c r="G691" t="s">
        <v>255</v>
      </c>
      <c r="H691" t="s">
        <v>556</v>
      </c>
      <c r="I691" t="s">
        <v>213</v>
      </c>
      <c r="J691" t="s">
        <v>214</v>
      </c>
      <c r="K691" t="s">
        <v>149</v>
      </c>
      <c r="M691" t="s">
        <v>76</v>
      </c>
      <c r="N691" t="s">
        <v>216</v>
      </c>
      <c r="O691" s="57">
        <v>46245.674641203703</v>
      </c>
      <c r="P691" s="57">
        <v>46247.388252314813</v>
      </c>
      <c r="Q691">
        <v>69363607</v>
      </c>
      <c r="S691">
        <v>142283119925</v>
      </c>
      <c r="T691" t="s">
        <v>7427</v>
      </c>
      <c r="U691" t="s">
        <v>7428</v>
      </c>
      <c r="V691" t="s">
        <v>8328</v>
      </c>
      <c r="Z691">
        <v>109.14392582282601</v>
      </c>
      <c r="AA691">
        <v>-7.0326836205030103</v>
      </c>
      <c r="AB691" t="s">
        <v>7429</v>
      </c>
      <c r="AC691" t="s">
        <v>226</v>
      </c>
      <c r="AL691" t="s">
        <v>218</v>
      </c>
      <c r="AM691" t="s">
        <v>8329</v>
      </c>
      <c r="AN691" t="s">
        <v>6</v>
      </c>
      <c r="AO691" s="57">
        <v>46334.694293981483</v>
      </c>
      <c r="AP691" s="57">
        <v>46247.333333333336</v>
      </c>
      <c r="AR691" t="s">
        <v>219</v>
      </c>
      <c r="AS691" t="s">
        <v>556</v>
      </c>
      <c r="AT691" t="s">
        <v>231</v>
      </c>
      <c r="AU691">
        <v>20260813</v>
      </c>
      <c r="AV691" t="s">
        <v>222</v>
      </c>
      <c r="AW691" t="s">
        <v>560</v>
      </c>
      <c r="AX691" t="s">
        <v>223</v>
      </c>
      <c r="BA691" s="57">
        <v>46247.333333333336</v>
      </c>
      <c r="BB691" t="s">
        <v>8329</v>
      </c>
      <c r="BC691">
        <v>2026</v>
      </c>
      <c r="BD691">
        <v>8</v>
      </c>
      <c r="BE691">
        <v>13</v>
      </c>
      <c r="BF691" s="6">
        <f t="shared" si="30"/>
        <v>46247</v>
      </c>
      <c r="BG691">
        <f t="shared" si="31"/>
        <v>-0.33333333333575865</v>
      </c>
      <c r="BH691" t="str">
        <f t="shared" si="32"/>
        <v>COMPLY</v>
      </c>
      <c r="BI691" t="e">
        <f>VLOOKUP(H691,Sheet2!$A$1:$B$270,2,FALSE)</f>
        <v>#N/A</v>
      </c>
    </row>
    <row r="692" spans="1:61">
      <c r="A692">
        <v>691</v>
      </c>
      <c r="B692">
        <v>1002528159</v>
      </c>
      <c r="C692">
        <v>3</v>
      </c>
      <c r="D692" t="s">
        <v>59</v>
      </c>
      <c r="E692">
        <v>4</v>
      </c>
      <c r="F692" t="s">
        <v>224</v>
      </c>
      <c r="G692" t="s">
        <v>607</v>
      </c>
      <c r="H692" t="s">
        <v>964</v>
      </c>
      <c r="I692" t="s">
        <v>213</v>
      </c>
      <c r="J692" t="s">
        <v>214</v>
      </c>
      <c r="K692" t="s">
        <v>149</v>
      </c>
      <c r="L692" t="s">
        <v>215</v>
      </c>
      <c r="M692" t="s">
        <v>76</v>
      </c>
      <c r="N692" t="s">
        <v>216</v>
      </c>
      <c r="O692" s="57">
        <v>46249.50204861111</v>
      </c>
      <c r="P692" s="57">
        <v>46249.645300925928</v>
      </c>
      <c r="Q692">
        <v>69366807</v>
      </c>
      <c r="S692">
        <v>141362106274</v>
      </c>
      <c r="T692" t="s">
        <v>11476</v>
      </c>
      <c r="U692" t="s">
        <v>11477</v>
      </c>
      <c r="V692" t="s">
        <v>11478</v>
      </c>
      <c r="Z692">
        <v>109.11779</v>
      </c>
      <c r="AA692">
        <v>-7.6533009999999999</v>
      </c>
      <c r="AB692" t="s">
        <v>11479</v>
      </c>
      <c r="AC692" t="s">
        <v>237</v>
      </c>
      <c r="AL692" t="s">
        <v>218</v>
      </c>
      <c r="AM692" t="s">
        <v>11480</v>
      </c>
      <c r="AN692" t="s">
        <v>6</v>
      </c>
      <c r="AO692" t="s">
        <v>9840</v>
      </c>
      <c r="AP692" s="57">
        <v>46254.541666666664</v>
      </c>
      <c r="AR692" t="s">
        <v>219</v>
      </c>
      <c r="AS692" t="s">
        <v>964</v>
      </c>
      <c r="AT692" t="s">
        <v>231</v>
      </c>
      <c r="AU692">
        <v>20260815</v>
      </c>
      <c r="AV692" t="s">
        <v>222</v>
      </c>
      <c r="AW692" t="s">
        <v>1020</v>
      </c>
      <c r="AX692" t="s">
        <v>223</v>
      </c>
      <c r="BA692" s="57">
        <v>46254.541666666664</v>
      </c>
      <c r="BB692" t="s">
        <v>11480</v>
      </c>
      <c r="BC692">
        <v>2026</v>
      </c>
      <c r="BD692">
        <v>8</v>
      </c>
      <c r="BE692">
        <v>15</v>
      </c>
      <c r="BF692" s="6">
        <f t="shared" si="30"/>
        <v>46249</v>
      </c>
      <c r="BG692">
        <f t="shared" si="31"/>
        <v>-5.5416666666642413</v>
      </c>
      <c r="BH692" t="str">
        <f t="shared" si="32"/>
        <v>COMPLY</v>
      </c>
      <c r="BI692" t="e">
        <f>VLOOKUP(H692,Sheet2!$A$1:$B$270,2,FALSE)</f>
        <v>#N/A</v>
      </c>
    </row>
    <row r="693" spans="1:61">
      <c r="A693">
        <v>692</v>
      </c>
      <c r="B693">
        <v>1002518844</v>
      </c>
      <c r="C693">
        <v>3</v>
      </c>
      <c r="D693" t="s">
        <v>38</v>
      </c>
      <c r="E693">
        <v>5</v>
      </c>
      <c r="F693" t="s">
        <v>92</v>
      </c>
      <c r="G693" t="s">
        <v>97</v>
      </c>
      <c r="H693" t="s">
        <v>254</v>
      </c>
      <c r="I693" t="s">
        <v>213</v>
      </c>
      <c r="J693" t="s">
        <v>214</v>
      </c>
      <c r="K693" t="s">
        <v>149</v>
      </c>
      <c r="L693" t="s">
        <v>215</v>
      </c>
      <c r="M693" t="s">
        <v>76</v>
      </c>
      <c r="N693" t="s">
        <v>216</v>
      </c>
      <c r="O693" s="57">
        <v>46245.353437500002</v>
      </c>
      <c r="P693" s="57">
        <v>46245.853807870371</v>
      </c>
      <c r="Q693">
        <v>69362857</v>
      </c>
      <c r="S693">
        <v>152612240446</v>
      </c>
      <c r="T693" t="s">
        <v>7430</v>
      </c>
      <c r="U693" t="s">
        <v>7431</v>
      </c>
      <c r="V693" t="s">
        <v>7432</v>
      </c>
      <c r="Z693">
        <v>112.115767858922</v>
      </c>
      <c r="AA693">
        <v>-6.9000830121199499</v>
      </c>
      <c r="AB693" t="s">
        <v>7433</v>
      </c>
      <c r="AC693" t="s">
        <v>217</v>
      </c>
      <c r="AL693" t="s">
        <v>218</v>
      </c>
      <c r="AM693" t="s">
        <v>7103</v>
      </c>
      <c r="AN693" t="s">
        <v>6</v>
      </c>
      <c r="AO693" s="57">
        <v>46334.361238425925</v>
      </c>
      <c r="AP693" s="57">
        <v>46246.333333333336</v>
      </c>
      <c r="AR693" t="s">
        <v>219</v>
      </c>
      <c r="AS693" t="s">
        <v>254</v>
      </c>
      <c r="AT693" t="s">
        <v>231</v>
      </c>
      <c r="AU693">
        <v>20260811</v>
      </c>
      <c r="AV693" t="s">
        <v>222</v>
      </c>
      <c r="AW693" t="s">
        <v>1010</v>
      </c>
      <c r="AX693" t="s">
        <v>223</v>
      </c>
      <c r="BA693" s="57">
        <v>46246.333333333336</v>
      </c>
      <c r="BB693" t="s">
        <v>7103</v>
      </c>
      <c r="BC693">
        <v>2026</v>
      </c>
      <c r="BD693">
        <v>8</v>
      </c>
      <c r="BE693">
        <v>11</v>
      </c>
      <c r="BF693" s="6">
        <f t="shared" si="30"/>
        <v>46245</v>
      </c>
      <c r="BG693">
        <f t="shared" si="31"/>
        <v>-1.3333333333357587</v>
      </c>
      <c r="BH693" t="str">
        <f t="shared" si="32"/>
        <v>COMPLY</v>
      </c>
      <c r="BI693" t="str">
        <f>VLOOKUP(H693,Sheet2!$A$1:$B$270,2,FALSE)</f>
        <v>BOJONEGORO</v>
      </c>
    </row>
    <row r="694" spans="1:61">
      <c r="A694">
        <v>693</v>
      </c>
      <c r="B694">
        <v>1002527995</v>
      </c>
      <c r="C694">
        <v>3</v>
      </c>
      <c r="D694" t="s">
        <v>38</v>
      </c>
      <c r="E694">
        <v>5</v>
      </c>
      <c r="F694" t="s">
        <v>90</v>
      </c>
      <c r="G694" t="s">
        <v>90</v>
      </c>
      <c r="H694" t="s">
        <v>354</v>
      </c>
      <c r="I694" t="s">
        <v>213</v>
      </c>
      <c r="J694" t="s">
        <v>214</v>
      </c>
      <c r="K694" t="s">
        <v>149</v>
      </c>
      <c r="L694" t="s">
        <v>215</v>
      </c>
      <c r="M694" t="s">
        <v>575</v>
      </c>
      <c r="N694" t="s">
        <v>216</v>
      </c>
      <c r="O694" s="57">
        <v>46249.461770833332</v>
      </c>
      <c r="P694" s="57">
        <v>46251.822939814818</v>
      </c>
      <c r="Q694">
        <v>69366716</v>
      </c>
      <c r="S694">
        <v>152639219498</v>
      </c>
      <c r="T694" t="s">
        <v>11481</v>
      </c>
      <c r="U694" t="s">
        <v>11482</v>
      </c>
      <c r="V694" t="s">
        <v>11483</v>
      </c>
      <c r="Z694">
        <v>112.269560024142</v>
      </c>
      <c r="AA694">
        <v>-7.8656199799413704</v>
      </c>
      <c r="AB694" t="s">
        <v>11484</v>
      </c>
      <c r="AC694" t="s">
        <v>217</v>
      </c>
      <c r="AL694" t="s">
        <v>218</v>
      </c>
      <c r="AM694" t="s">
        <v>9947</v>
      </c>
      <c r="AN694" t="s">
        <v>6</v>
      </c>
      <c r="AO694" t="s">
        <v>10174</v>
      </c>
      <c r="AP694" s="57">
        <v>46250.333333333336</v>
      </c>
      <c r="AR694" t="s">
        <v>14</v>
      </c>
      <c r="AS694" t="s">
        <v>354</v>
      </c>
      <c r="AT694" t="s">
        <v>231</v>
      </c>
      <c r="AV694" t="s">
        <v>11485</v>
      </c>
      <c r="AW694" t="s">
        <v>642</v>
      </c>
      <c r="AX694" t="s">
        <v>223</v>
      </c>
      <c r="BA694" s="57">
        <v>46250.333333333336</v>
      </c>
      <c r="BB694" t="s">
        <v>9947</v>
      </c>
      <c r="BF694" s="6" t="e">
        <f t="shared" si="30"/>
        <v>#NUM!</v>
      </c>
      <c r="BG694" t="e">
        <f t="shared" si="31"/>
        <v>#NUM!</v>
      </c>
      <c r="BH694" t="e">
        <f t="shared" si="32"/>
        <v>#NUM!</v>
      </c>
      <c r="BI694" t="str">
        <f>VLOOKUP(H694,Sheet2!$A$1:$B$270,2,FALSE)</f>
        <v>KEDIRI</v>
      </c>
    </row>
    <row r="695" spans="1:61">
      <c r="A695">
        <v>694</v>
      </c>
      <c r="B695">
        <v>1002523016</v>
      </c>
      <c r="C695">
        <v>3</v>
      </c>
      <c r="D695" t="s">
        <v>38</v>
      </c>
      <c r="E695">
        <v>5</v>
      </c>
      <c r="F695" t="s">
        <v>250</v>
      </c>
      <c r="G695" t="s">
        <v>87</v>
      </c>
      <c r="H695" t="s">
        <v>292</v>
      </c>
      <c r="I695" t="s">
        <v>213</v>
      </c>
      <c r="J695" t="s">
        <v>214</v>
      </c>
      <c r="K695" t="s">
        <v>149</v>
      </c>
      <c r="L695" t="s">
        <v>215</v>
      </c>
      <c r="M695" t="s">
        <v>575</v>
      </c>
      <c r="N695" t="s">
        <v>216</v>
      </c>
      <c r="O695" s="57">
        <v>46246.718009259261</v>
      </c>
      <c r="P695" s="57">
        <v>46248.704872685186</v>
      </c>
      <c r="Q695">
        <v>69364569</v>
      </c>
      <c r="S695">
        <v>152711247361</v>
      </c>
      <c r="T695" t="s">
        <v>8334</v>
      </c>
      <c r="U695" t="s">
        <v>8335</v>
      </c>
      <c r="V695" t="s">
        <v>8336</v>
      </c>
      <c r="Z695">
        <v>112.5905846</v>
      </c>
      <c r="AA695">
        <v>-7.9186654000000001</v>
      </c>
      <c r="AB695" t="s">
        <v>8337</v>
      </c>
      <c r="AC695" t="s">
        <v>237</v>
      </c>
      <c r="AL695" t="s">
        <v>218</v>
      </c>
      <c r="AM695" t="s">
        <v>7929</v>
      </c>
      <c r="AN695" t="s">
        <v>6</v>
      </c>
      <c r="AO695" s="57">
        <v>46364.736030092594</v>
      </c>
      <c r="AP695" s="57">
        <v>46247.625</v>
      </c>
      <c r="AR695" t="s">
        <v>14</v>
      </c>
      <c r="AS695" t="s">
        <v>292</v>
      </c>
      <c r="AT695" t="s">
        <v>231</v>
      </c>
      <c r="AV695" t="s">
        <v>11486</v>
      </c>
      <c r="AW695" t="s">
        <v>1021</v>
      </c>
      <c r="AX695" t="s">
        <v>223</v>
      </c>
      <c r="BA695" s="57">
        <v>46247.625</v>
      </c>
      <c r="BB695" t="s">
        <v>7929</v>
      </c>
      <c r="BF695" s="6" t="e">
        <f t="shared" si="30"/>
        <v>#NUM!</v>
      </c>
      <c r="BG695" t="e">
        <f t="shared" si="31"/>
        <v>#NUM!</v>
      </c>
      <c r="BH695" t="e">
        <f t="shared" si="32"/>
        <v>#NUM!</v>
      </c>
      <c r="BI695" t="str">
        <f>VLOOKUP(H695,Sheet2!$A$1:$B$270,2,FALSE)</f>
        <v>BATU</v>
      </c>
    </row>
    <row r="696" spans="1:61">
      <c r="A696">
        <v>695</v>
      </c>
      <c r="B696">
        <v>1002505411</v>
      </c>
      <c r="C696">
        <v>3</v>
      </c>
      <c r="D696" t="s">
        <v>38</v>
      </c>
      <c r="E696">
        <v>5</v>
      </c>
      <c r="F696" t="s">
        <v>92</v>
      </c>
      <c r="G696" t="s">
        <v>94</v>
      </c>
      <c r="H696" t="s">
        <v>533</v>
      </c>
      <c r="I696" t="s">
        <v>213</v>
      </c>
      <c r="J696" t="s">
        <v>214</v>
      </c>
      <c r="K696" t="s">
        <v>149</v>
      </c>
      <c r="L696" t="s">
        <v>215</v>
      </c>
      <c r="M696" t="s">
        <v>76</v>
      </c>
      <c r="N696" t="s">
        <v>216</v>
      </c>
      <c r="O696" s="57">
        <v>46236.774259259262</v>
      </c>
      <c r="P696" s="57">
        <v>46237.520798611113</v>
      </c>
      <c r="Q696">
        <v>69357114</v>
      </c>
      <c r="S696">
        <v>152633207491</v>
      </c>
      <c r="T696" t="s">
        <v>4314</v>
      </c>
      <c r="U696" t="s">
        <v>4315</v>
      </c>
      <c r="V696" t="s">
        <v>4316</v>
      </c>
      <c r="Z696">
        <v>111.18952699333001</v>
      </c>
      <c r="AA696">
        <v>-7.6661947365014704</v>
      </c>
      <c r="AB696" t="s">
        <v>4317</v>
      </c>
      <c r="AC696" t="s">
        <v>237</v>
      </c>
      <c r="AL696" t="s">
        <v>218</v>
      </c>
      <c r="AM696" t="s">
        <v>4318</v>
      </c>
      <c r="AN696" t="s">
        <v>6</v>
      </c>
      <c r="AO696" s="57">
        <v>46061.777569444443</v>
      </c>
      <c r="AP696" s="57">
        <v>46237.625</v>
      </c>
      <c r="AR696" t="s">
        <v>219</v>
      </c>
      <c r="AS696" t="s">
        <v>533</v>
      </c>
      <c r="AT696" t="s">
        <v>231</v>
      </c>
      <c r="AU696">
        <v>20260803</v>
      </c>
      <c r="AV696" t="s">
        <v>222</v>
      </c>
      <c r="AW696" t="s">
        <v>1010</v>
      </c>
      <c r="AX696" t="s">
        <v>223</v>
      </c>
      <c r="BA696" s="57">
        <v>46237.625</v>
      </c>
      <c r="BB696" t="s">
        <v>4318</v>
      </c>
      <c r="BC696">
        <v>2026</v>
      </c>
      <c r="BD696">
        <v>8</v>
      </c>
      <c r="BE696">
        <v>3</v>
      </c>
      <c r="BF696" s="6">
        <f t="shared" si="30"/>
        <v>46237</v>
      </c>
      <c r="BG696">
        <f t="shared" si="31"/>
        <v>-0.625</v>
      </c>
      <c r="BH696" t="str">
        <f t="shared" si="32"/>
        <v>COMPLY</v>
      </c>
      <c r="BI696" t="str">
        <f>VLOOKUP(H696,Sheet2!$A$1:$B$270,2,FALSE)</f>
        <v>MADIUN</v>
      </c>
    </row>
    <row r="697" spans="1:61">
      <c r="A697">
        <v>696</v>
      </c>
      <c r="B697">
        <v>1002534590</v>
      </c>
      <c r="C697">
        <v>3</v>
      </c>
      <c r="D697" t="s">
        <v>45</v>
      </c>
      <c r="E697">
        <v>5</v>
      </c>
      <c r="F697" t="s">
        <v>113</v>
      </c>
      <c r="G697" t="s">
        <v>114</v>
      </c>
      <c r="H697" t="s">
        <v>367</v>
      </c>
      <c r="I697" t="s">
        <v>213</v>
      </c>
      <c r="J697" t="s">
        <v>214</v>
      </c>
      <c r="K697" t="s">
        <v>149</v>
      </c>
      <c r="L697" t="s">
        <v>215</v>
      </c>
      <c r="M697" t="s">
        <v>240</v>
      </c>
      <c r="N697" t="s">
        <v>216</v>
      </c>
      <c r="O697" s="57">
        <v>46252.75203703704</v>
      </c>
      <c r="P697" s="57">
        <v>46252.754178240742</v>
      </c>
      <c r="Q697">
        <v>69369477</v>
      </c>
      <c r="S697">
        <v>172514216958</v>
      </c>
      <c r="T697" t="s">
        <v>13136</v>
      </c>
      <c r="U697" t="s">
        <v>11837</v>
      </c>
      <c r="V697" t="s">
        <v>13137</v>
      </c>
      <c r="Z697">
        <v>120.6063032</v>
      </c>
      <c r="AA697">
        <v>-8.8056684000000001</v>
      </c>
      <c r="AB697" t="s">
        <v>13138</v>
      </c>
      <c r="AC697" t="s">
        <v>237</v>
      </c>
      <c r="AL697" t="s">
        <v>218</v>
      </c>
      <c r="AM697" t="s">
        <v>13139</v>
      </c>
      <c r="AN697" t="s">
        <v>6</v>
      </c>
      <c r="AO697" t="s">
        <v>13140</v>
      </c>
      <c r="AP697" s="57">
        <v>46253.625</v>
      </c>
      <c r="AR697" t="s">
        <v>241</v>
      </c>
      <c r="AS697" t="s">
        <v>367</v>
      </c>
      <c r="AT697" t="s">
        <v>231</v>
      </c>
      <c r="AV697" t="s">
        <v>240</v>
      </c>
      <c r="AW697" t="s">
        <v>12929</v>
      </c>
      <c r="AX697" t="s">
        <v>223</v>
      </c>
      <c r="BA697" s="57">
        <v>46253.625</v>
      </c>
      <c r="BB697" t="s">
        <v>13139</v>
      </c>
      <c r="BF697" s="6" t="e">
        <f t="shared" si="30"/>
        <v>#NUM!</v>
      </c>
      <c r="BG697" t="e">
        <f t="shared" si="31"/>
        <v>#NUM!</v>
      </c>
      <c r="BH697" t="e">
        <f t="shared" si="32"/>
        <v>#NUM!</v>
      </c>
      <c r="BI697" t="str">
        <f>VLOOKUP(H697,Sheet2!$A$1:$B$270,2,FALSE)</f>
        <v>LABOAN BAJO</v>
      </c>
    </row>
    <row r="698" spans="1:61">
      <c r="A698">
        <v>697</v>
      </c>
      <c r="B698">
        <v>1002524430</v>
      </c>
      <c r="C698">
        <v>3</v>
      </c>
      <c r="D698" t="s">
        <v>59</v>
      </c>
      <c r="E698">
        <v>4</v>
      </c>
      <c r="F698" t="s">
        <v>567</v>
      </c>
      <c r="G698" t="s">
        <v>609</v>
      </c>
      <c r="H698" t="s">
        <v>936</v>
      </c>
      <c r="I698" t="s">
        <v>213</v>
      </c>
      <c r="J698" t="s">
        <v>214</v>
      </c>
      <c r="K698" t="s">
        <v>149</v>
      </c>
      <c r="M698" t="s">
        <v>586</v>
      </c>
      <c r="N698" t="s">
        <v>608</v>
      </c>
      <c r="O698" s="57">
        <v>46247.593356481484</v>
      </c>
      <c r="P698" s="57">
        <v>46252.610034722224</v>
      </c>
      <c r="Q698">
        <v>69365246</v>
      </c>
      <c r="S698">
        <v>146113145619</v>
      </c>
      <c r="T698" t="s">
        <v>9289</v>
      </c>
      <c r="U698" t="s">
        <v>9290</v>
      </c>
      <c r="V698" t="s">
        <v>11487</v>
      </c>
      <c r="Z698">
        <v>110.3656422</v>
      </c>
      <c r="AA698">
        <v>-7.7934761999999997</v>
      </c>
      <c r="AB698" t="s">
        <v>9291</v>
      </c>
      <c r="AC698" t="s">
        <v>226</v>
      </c>
      <c r="AL698" t="s">
        <v>218</v>
      </c>
      <c r="AM698" t="s">
        <v>11488</v>
      </c>
      <c r="AN698" t="s">
        <v>6</v>
      </c>
      <c r="AO698" t="s">
        <v>8882</v>
      </c>
      <c r="AP698" s="57">
        <v>46251.625</v>
      </c>
      <c r="AR698" t="s">
        <v>14</v>
      </c>
      <c r="AS698" t="s">
        <v>936</v>
      </c>
      <c r="AT698" t="s">
        <v>231</v>
      </c>
      <c r="AV698" t="s">
        <v>587</v>
      </c>
      <c r="AW698" t="s">
        <v>915</v>
      </c>
      <c r="AX698" t="s">
        <v>223</v>
      </c>
      <c r="BA698" s="57">
        <v>46251.625</v>
      </c>
      <c r="BB698" t="s">
        <v>11488</v>
      </c>
      <c r="BF698" s="6" t="e">
        <f t="shared" si="30"/>
        <v>#NUM!</v>
      </c>
      <c r="BG698" t="e">
        <f t="shared" si="31"/>
        <v>#NUM!</v>
      </c>
      <c r="BH698" t="e">
        <f t="shared" si="32"/>
        <v>#NUM!</v>
      </c>
      <c r="BI698" t="e">
        <f>VLOOKUP(H698,Sheet2!$A$1:$B$270,2,FALSE)</f>
        <v>#N/A</v>
      </c>
    </row>
    <row r="699" spans="1:61">
      <c r="A699">
        <v>698</v>
      </c>
      <c r="B699">
        <v>1002519137</v>
      </c>
      <c r="C699">
        <v>3</v>
      </c>
      <c r="D699" t="s">
        <v>34</v>
      </c>
      <c r="E699">
        <v>5</v>
      </c>
      <c r="F699" t="s">
        <v>585</v>
      </c>
      <c r="G699" t="s">
        <v>86</v>
      </c>
      <c r="H699" t="s">
        <v>426</v>
      </c>
      <c r="I699" t="s">
        <v>213</v>
      </c>
      <c r="J699" t="s">
        <v>214</v>
      </c>
      <c r="K699" t="s">
        <v>149</v>
      </c>
      <c r="M699" t="s">
        <v>236</v>
      </c>
      <c r="N699" t="s">
        <v>216</v>
      </c>
      <c r="O699" s="57">
        <v>46245.415393518517</v>
      </c>
      <c r="P699" s="57">
        <v>46249.084236111114</v>
      </c>
      <c r="Q699">
        <v>69362975</v>
      </c>
      <c r="S699">
        <v>172419207118</v>
      </c>
      <c r="T699" t="s">
        <v>7434</v>
      </c>
      <c r="U699" t="s">
        <v>7435</v>
      </c>
      <c r="Z699">
        <v>115.18856924052599</v>
      </c>
      <c r="AA699">
        <v>-8.6828454220860998</v>
      </c>
      <c r="AB699" t="s">
        <v>7436</v>
      </c>
      <c r="AC699" t="s">
        <v>230</v>
      </c>
      <c r="AO699" s="57">
        <v>46334.42396990741</v>
      </c>
      <c r="AR699" t="s">
        <v>312</v>
      </c>
      <c r="AS699" t="s">
        <v>426</v>
      </c>
      <c r="AT699" t="s">
        <v>231</v>
      </c>
      <c r="AV699" t="s">
        <v>904</v>
      </c>
      <c r="AW699" t="s">
        <v>561</v>
      </c>
      <c r="AX699" t="s">
        <v>223</v>
      </c>
      <c r="AZ699" t="s">
        <v>904</v>
      </c>
      <c r="BF699" s="6" t="e">
        <f t="shared" si="30"/>
        <v>#NUM!</v>
      </c>
      <c r="BG699" t="e">
        <f t="shared" si="31"/>
        <v>#NUM!</v>
      </c>
      <c r="BH699" t="e">
        <f t="shared" si="32"/>
        <v>#NUM!</v>
      </c>
      <c r="BI699" t="str">
        <f>VLOOKUP(H699,Sheet2!$A$1:$B$270,2,FALSE)</f>
        <v>UBUNG</v>
      </c>
    </row>
    <row r="700" spans="1:61">
      <c r="A700">
        <v>699</v>
      </c>
      <c r="B700">
        <v>1002516482</v>
      </c>
      <c r="C700">
        <v>3</v>
      </c>
      <c r="D700" t="s">
        <v>38</v>
      </c>
      <c r="E700">
        <v>5</v>
      </c>
      <c r="F700" t="s">
        <v>250</v>
      </c>
      <c r="G700" t="s">
        <v>91</v>
      </c>
      <c r="H700" t="s">
        <v>398</v>
      </c>
      <c r="I700" t="s">
        <v>213</v>
      </c>
      <c r="J700" t="s">
        <v>214</v>
      </c>
      <c r="K700" t="s">
        <v>149</v>
      </c>
      <c r="L700" t="s">
        <v>215</v>
      </c>
      <c r="M700" t="s">
        <v>76</v>
      </c>
      <c r="N700" t="s">
        <v>216</v>
      </c>
      <c r="O700" s="57">
        <v>46243.547175925924</v>
      </c>
      <c r="P700" s="57">
        <v>46245.298090277778</v>
      </c>
      <c r="Q700">
        <v>69361863</v>
      </c>
      <c r="S700">
        <v>152703903481</v>
      </c>
      <c r="T700" t="s">
        <v>6118</v>
      </c>
      <c r="U700" t="s">
        <v>6119</v>
      </c>
      <c r="V700" t="s">
        <v>6120</v>
      </c>
      <c r="Z700">
        <v>112.60303399999999</v>
      </c>
      <c r="AA700">
        <v>-7.9642499999999998</v>
      </c>
      <c r="AB700" t="s">
        <v>6121</v>
      </c>
      <c r="AC700" t="s">
        <v>237</v>
      </c>
      <c r="AL700" t="s">
        <v>218</v>
      </c>
      <c r="AM700" t="s">
        <v>6122</v>
      </c>
      <c r="AN700" t="s">
        <v>6</v>
      </c>
      <c r="AO700" s="57">
        <v>46273.549039351848</v>
      </c>
      <c r="AP700" s="57">
        <v>46244.541666666664</v>
      </c>
      <c r="AR700" t="s">
        <v>219</v>
      </c>
      <c r="AS700" t="s">
        <v>398</v>
      </c>
      <c r="AT700" t="s">
        <v>231</v>
      </c>
      <c r="AU700">
        <v>20260811</v>
      </c>
      <c r="AV700" t="s">
        <v>222</v>
      </c>
      <c r="AW700" t="s">
        <v>1010</v>
      </c>
      <c r="AX700" t="s">
        <v>223</v>
      </c>
      <c r="BA700" s="57">
        <v>46244.541666666664</v>
      </c>
      <c r="BB700" t="s">
        <v>6122</v>
      </c>
      <c r="BC700">
        <v>2026</v>
      </c>
      <c r="BD700">
        <v>8</v>
      </c>
      <c r="BE700">
        <v>11</v>
      </c>
      <c r="BF700" s="6">
        <f t="shared" si="30"/>
        <v>46245</v>
      </c>
      <c r="BG700">
        <f t="shared" si="31"/>
        <v>0.45833333333575865</v>
      </c>
      <c r="BH700" t="str">
        <f t="shared" si="32"/>
        <v>COMPLY</v>
      </c>
      <c r="BI700" t="str">
        <f>VLOOKUP(H700,Sheet2!$A$1:$B$270,2,FALSE)</f>
        <v>MALANG</v>
      </c>
    </row>
    <row r="701" spans="1:61">
      <c r="A701">
        <v>700</v>
      </c>
      <c r="B701">
        <v>1002521720</v>
      </c>
      <c r="C701">
        <v>3</v>
      </c>
      <c r="D701" t="s">
        <v>38</v>
      </c>
      <c r="E701">
        <v>5</v>
      </c>
      <c r="F701" t="s">
        <v>90</v>
      </c>
      <c r="G701" t="s">
        <v>88</v>
      </c>
      <c r="H701" t="s">
        <v>514</v>
      </c>
      <c r="I701" t="s">
        <v>213</v>
      </c>
      <c r="J701" t="s">
        <v>214</v>
      </c>
      <c r="K701" t="s">
        <v>149</v>
      </c>
      <c r="L701" t="s">
        <v>215</v>
      </c>
      <c r="M701" t="s">
        <v>76</v>
      </c>
      <c r="N701" t="s">
        <v>216</v>
      </c>
      <c r="O701" s="57">
        <v>46246.465925925928</v>
      </c>
      <c r="P701" s="57">
        <v>46247.678229166668</v>
      </c>
      <c r="Q701">
        <v>69364036</v>
      </c>
      <c r="S701">
        <v>152732202394</v>
      </c>
      <c r="T701" t="s">
        <v>8338</v>
      </c>
      <c r="U701" t="s">
        <v>8339</v>
      </c>
      <c r="V701" t="s">
        <v>8340</v>
      </c>
      <c r="Z701">
        <v>112.42917895316999</v>
      </c>
      <c r="AA701">
        <v>-8.1436759558648593</v>
      </c>
      <c r="AB701" t="s">
        <v>8341</v>
      </c>
      <c r="AC701" t="s">
        <v>217</v>
      </c>
      <c r="AL701" t="s">
        <v>218</v>
      </c>
      <c r="AM701" t="s">
        <v>8342</v>
      </c>
      <c r="AN701" t="s">
        <v>6</v>
      </c>
      <c r="AO701" s="57">
        <v>46364.486018518517</v>
      </c>
      <c r="AP701" s="57">
        <v>46247.333333333336</v>
      </c>
      <c r="AR701" t="s">
        <v>219</v>
      </c>
      <c r="AS701" t="s">
        <v>514</v>
      </c>
      <c r="AT701" t="s">
        <v>231</v>
      </c>
      <c r="AU701">
        <v>20260813</v>
      </c>
      <c r="AV701" t="s">
        <v>222</v>
      </c>
      <c r="AW701" t="s">
        <v>1021</v>
      </c>
      <c r="AX701" t="s">
        <v>223</v>
      </c>
      <c r="BA701" s="57">
        <v>46247.333333333336</v>
      </c>
      <c r="BB701" t="s">
        <v>8342</v>
      </c>
      <c r="BC701">
        <v>2026</v>
      </c>
      <c r="BD701">
        <v>8</v>
      </c>
      <c r="BE701">
        <v>13</v>
      </c>
      <c r="BF701" s="6">
        <f t="shared" si="30"/>
        <v>46247</v>
      </c>
      <c r="BG701">
        <f t="shared" si="31"/>
        <v>-0.33333333333575865</v>
      </c>
      <c r="BH701" t="str">
        <f t="shared" si="32"/>
        <v>COMPLY</v>
      </c>
      <c r="BI701" t="str">
        <f>VLOOKUP(H701,Sheet2!$A$1:$B$270,2,FALSE)</f>
        <v>BLITAR</v>
      </c>
    </row>
    <row r="702" spans="1:61">
      <c r="A702">
        <v>701</v>
      </c>
      <c r="B702">
        <v>1002514702</v>
      </c>
      <c r="C702">
        <v>3</v>
      </c>
      <c r="D702" t="s">
        <v>42</v>
      </c>
      <c r="E702">
        <v>5</v>
      </c>
      <c r="F702" t="s">
        <v>102</v>
      </c>
      <c r="G702" t="s">
        <v>99</v>
      </c>
      <c r="H702" t="s">
        <v>416</v>
      </c>
      <c r="I702" t="s">
        <v>213</v>
      </c>
      <c r="J702" t="s">
        <v>214</v>
      </c>
      <c r="K702" t="s">
        <v>149</v>
      </c>
      <c r="M702" t="s">
        <v>76</v>
      </c>
      <c r="N702" t="s">
        <v>216</v>
      </c>
      <c r="O702" s="57">
        <v>46241.57953703704</v>
      </c>
      <c r="P702" s="57">
        <v>46244.541574074072</v>
      </c>
      <c r="Q702">
        <v>69360812</v>
      </c>
      <c r="S702">
        <v>152522206591</v>
      </c>
      <c r="T702" t="s">
        <v>6123</v>
      </c>
      <c r="U702" t="s">
        <v>6124</v>
      </c>
      <c r="V702" t="s">
        <v>6125</v>
      </c>
      <c r="Z702">
        <v>114.3317059</v>
      </c>
      <c r="AA702">
        <v>-8.4807846999999992</v>
      </c>
      <c r="AB702" t="s">
        <v>6126</v>
      </c>
      <c r="AC702" t="s">
        <v>230</v>
      </c>
      <c r="AL702" t="s">
        <v>218</v>
      </c>
      <c r="AM702" t="s">
        <v>4539</v>
      </c>
      <c r="AN702" t="s">
        <v>6</v>
      </c>
      <c r="AO702" s="57">
        <v>46211.590300925927</v>
      </c>
      <c r="AP702" s="57">
        <v>46243.333333333336</v>
      </c>
      <c r="AR702" t="s">
        <v>219</v>
      </c>
      <c r="AS702" t="s">
        <v>416</v>
      </c>
      <c r="AT702" t="s">
        <v>221</v>
      </c>
      <c r="AU702">
        <v>20260810</v>
      </c>
      <c r="AV702" t="s">
        <v>222</v>
      </c>
      <c r="AW702" t="s">
        <v>633</v>
      </c>
      <c r="AX702" t="s">
        <v>223</v>
      </c>
      <c r="BA702" s="57">
        <v>46243.333333333336</v>
      </c>
      <c r="BB702" t="s">
        <v>4539</v>
      </c>
      <c r="BC702">
        <v>2026</v>
      </c>
      <c r="BD702">
        <v>8</v>
      </c>
      <c r="BE702">
        <v>10</v>
      </c>
      <c r="BF702" s="6">
        <f t="shared" si="30"/>
        <v>46244</v>
      </c>
      <c r="BG702">
        <f t="shared" si="31"/>
        <v>0.66666666666424135</v>
      </c>
      <c r="BH702" t="str">
        <f t="shared" si="32"/>
        <v>COMPLY</v>
      </c>
      <c r="BI702" t="str">
        <f>VLOOKUP(H702,Sheet2!$A$1:$B$270,2,FALSE)</f>
        <v>BANYUWANGI</v>
      </c>
    </row>
    <row r="703" spans="1:61">
      <c r="A703">
        <v>702</v>
      </c>
      <c r="B703">
        <v>1002523663</v>
      </c>
      <c r="C703">
        <v>3</v>
      </c>
      <c r="D703" t="s">
        <v>55</v>
      </c>
      <c r="E703">
        <v>5</v>
      </c>
      <c r="F703" t="s">
        <v>265</v>
      </c>
      <c r="G703" t="s">
        <v>126</v>
      </c>
      <c r="H703" t="s">
        <v>266</v>
      </c>
      <c r="I703" t="s">
        <v>213</v>
      </c>
      <c r="J703" t="s">
        <v>214</v>
      </c>
      <c r="K703" t="s">
        <v>149</v>
      </c>
      <c r="L703" t="s">
        <v>215</v>
      </c>
      <c r="M703" t="s">
        <v>76</v>
      </c>
      <c r="N703" t="s">
        <v>216</v>
      </c>
      <c r="O703" s="57">
        <v>46247.428437499999</v>
      </c>
      <c r="P703" s="57">
        <v>46248.344027777777</v>
      </c>
      <c r="Q703">
        <v>69364874</v>
      </c>
      <c r="S703">
        <v>152413166432</v>
      </c>
      <c r="T703" t="s">
        <v>8001</v>
      </c>
      <c r="U703" t="s">
        <v>8002</v>
      </c>
      <c r="V703" t="s">
        <v>9292</v>
      </c>
      <c r="Z703">
        <v>112.74768570000001</v>
      </c>
      <c r="AA703">
        <v>-7.2573064</v>
      </c>
      <c r="AB703" t="s">
        <v>9293</v>
      </c>
      <c r="AC703" t="s">
        <v>217</v>
      </c>
      <c r="AL703" t="s">
        <v>218</v>
      </c>
      <c r="AM703" t="s">
        <v>9294</v>
      </c>
      <c r="AN703" t="s">
        <v>6</v>
      </c>
      <c r="AO703" t="s">
        <v>8841</v>
      </c>
      <c r="AP703" s="57">
        <v>46248.541666666664</v>
      </c>
      <c r="AR703" t="s">
        <v>219</v>
      </c>
      <c r="AS703" t="s">
        <v>266</v>
      </c>
      <c r="AT703" t="s">
        <v>231</v>
      </c>
      <c r="AU703">
        <v>20260814</v>
      </c>
      <c r="AV703" t="s">
        <v>222</v>
      </c>
      <c r="AW703" t="s">
        <v>1018</v>
      </c>
      <c r="AX703" t="s">
        <v>223</v>
      </c>
      <c r="BA703" s="57">
        <v>46248.541666666664</v>
      </c>
      <c r="BB703" t="s">
        <v>9294</v>
      </c>
      <c r="BC703">
        <v>2026</v>
      </c>
      <c r="BD703">
        <v>8</v>
      </c>
      <c r="BE703">
        <v>14</v>
      </c>
      <c r="BF703" s="6">
        <f t="shared" si="30"/>
        <v>46248</v>
      </c>
      <c r="BG703">
        <f t="shared" si="31"/>
        <v>-0.54166666666424135</v>
      </c>
      <c r="BH703" t="str">
        <f t="shared" si="32"/>
        <v>COMPLY</v>
      </c>
      <c r="BI703" t="str">
        <f>VLOOKUP(H703,Sheet2!$A$1:$B$270,2,FALSE)</f>
        <v>SURABAYA SELATAN</v>
      </c>
    </row>
    <row r="704" spans="1:61">
      <c r="A704">
        <v>703</v>
      </c>
      <c r="B704">
        <v>1002512782</v>
      </c>
      <c r="C704">
        <v>3</v>
      </c>
      <c r="D704" t="s">
        <v>59</v>
      </c>
      <c r="E704">
        <v>4</v>
      </c>
      <c r="F704" t="s">
        <v>567</v>
      </c>
      <c r="G704" t="s">
        <v>906</v>
      </c>
      <c r="H704" t="s">
        <v>973</v>
      </c>
      <c r="I704" t="s">
        <v>213</v>
      </c>
      <c r="J704" t="s">
        <v>214</v>
      </c>
      <c r="K704" t="s">
        <v>149</v>
      </c>
      <c r="M704" t="s">
        <v>1039</v>
      </c>
      <c r="N704" t="s">
        <v>216</v>
      </c>
      <c r="O704" s="57">
        <v>46240.623194444444</v>
      </c>
      <c r="P704" s="57">
        <v>46244.682662037034</v>
      </c>
      <c r="Q704">
        <v>69360102</v>
      </c>
      <c r="S704">
        <v>146133131413</v>
      </c>
      <c r="T704" t="s">
        <v>4345</v>
      </c>
      <c r="Z704">
        <v>110.358524601195</v>
      </c>
      <c r="AA704">
        <v>-7.7323649202704896</v>
      </c>
      <c r="AB704" t="s">
        <v>4346</v>
      </c>
      <c r="AC704" t="s">
        <v>290</v>
      </c>
      <c r="AO704" s="57">
        <v>46181.642870370371</v>
      </c>
      <c r="AS704" t="s">
        <v>973</v>
      </c>
      <c r="AT704" t="s">
        <v>231</v>
      </c>
      <c r="AV704" t="s">
        <v>1039</v>
      </c>
      <c r="AW704" t="s">
        <v>613</v>
      </c>
      <c r="AX704" t="s">
        <v>223</v>
      </c>
      <c r="BF704" s="6" t="e">
        <f t="shared" si="30"/>
        <v>#NUM!</v>
      </c>
      <c r="BG704" t="e">
        <f t="shared" si="31"/>
        <v>#NUM!</v>
      </c>
      <c r="BH704" t="e">
        <f t="shared" si="32"/>
        <v>#NUM!</v>
      </c>
      <c r="BI704" t="e">
        <f>VLOOKUP(H704,Sheet2!$A$1:$B$270,2,FALSE)</f>
        <v>#N/A</v>
      </c>
    </row>
    <row r="705" spans="1:61">
      <c r="A705">
        <v>704</v>
      </c>
      <c r="B705">
        <v>1002505115</v>
      </c>
      <c r="C705">
        <v>3</v>
      </c>
      <c r="D705" t="s">
        <v>42</v>
      </c>
      <c r="E705">
        <v>5</v>
      </c>
      <c r="F705" t="s">
        <v>233</v>
      </c>
      <c r="G705" t="s">
        <v>103</v>
      </c>
      <c r="H705" t="s">
        <v>401</v>
      </c>
      <c r="I705" t="s">
        <v>213</v>
      </c>
      <c r="J705" t="s">
        <v>214</v>
      </c>
      <c r="K705" t="s">
        <v>149</v>
      </c>
      <c r="M705" t="s">
        <v>76</v>
      </c>
      <c r="N705" t="s">
        <v>216</v>
      </c>
      <c r="O705" s="57">
        <v>46236.430937500001</v>
      </c>
      <c r="P705" s="57">
        <v>46236.730868055558</v>
      </c>
      <c r="Q705">
        <v>69356965</v>
      </c>
      <c r="S705">
        <v>152318240208</v>
      </c>
      <c r="T705" t="s">
        <v>4347</v>
      </c>
      <c r="U705" t="s">
        <v>4348</v>
      </c>
      <c r="V705" t="s">
        <v>4349</v>
      </c>
      <c r="Z705">
        <v>112.23798840000001</v>
      </c>
      <c r="AA705">
        <v>-7.5384528</v>
      </c>
      <c r="AB705" t="s">
        <v>4350</v>
      </c>
      <c r="AC705" t="s">
        <v>230</v>
      </c>
      <c r="AL705" t="s">
        <v>218</v>
      </c>
      <c r="AM705" t="s">
        <v>4351</v>
      </c>
      <c r="AN705" t="s">
        <v>6</v>
      </c>
      <c r="AO705" s="57">
        <v>46061.434189814812</v>
      </c>
      <c r="AP705" s="57">
        <v>46237.333333333336</v>
      </c>
      <c r="AR705" t="s">
        <v>219</v>
      </c>
      <c r="AS705" t="s">
        <v>401</v>
      </c>
      <c r="AT705" t="s">
        <v>231</v>
      </c>
      <c r="AU705">
        <v>20260802</v>
      </c>
      <c r="AV705" t="s">
        <v>222</v>
      </c>
      <c r="AW705" t="s">
        <v>561</v>
      </c>
      <c r="AX705" t="s">
        <v>223</v>
      </c>
      <c r="BA705" s="57">
        <v>46237.333333333336</v>
      </c>
      <c r="BB705" t="s">
        <v>4351</v>
      </c>
      <c r="BC705">
        <v>2026</v>
      </c>
      <c r="BD705">
        <v>8</v>
      </c>
      <c r="BE705">
        <v>2</v>
      </c>
      <c r="BF705" s="6">
        <f t="shared" si="30"/>
        <v>46236</v>
      </c>
      <c r="BG705">
        <f t="shared" si="31"/>
        <v>-1.3333333333357587</v>
      </c>
      <c r="BH705" t="str">
        <f t="shared" si="32"/>
        <v>COMPLY</v>
      </c>
      <c r="BI705" t="str">
        <f>VLOOKUP(H705,Sheet2!$A$1:$B$270,2,FALSE)</f>
        <v>MOJOKERTO</v>
      </c>
    </row>
    <row r="706" spans="1:61">
      <c r="A706">
        <v>705</v>
      </c>
      <c r="B706">
        <v>1002510647</v>
      </c>
      <c r="C706">
        <v>3</v>
      </c>
      <c r="D706" t="s">
        <v>45</v>
      </c>
      <c r="E706">
        <v>5</v>
      </c>
      <c r="F706" t="s">
        <v>113</v>
      </c>
      <c r="G706" t="s">
        <v>113</v>
      </c>
      <c r="H706" t="s">
        <v>418</v>
      </c>
      <c r="I706" t="s">
        <v>213</v>
      </c>
      <c r="J706" t="s">
        <v>214</v>
      </c>
      <c r="K706" t="s">
        <v>149</v>
      </c>
      <c r="M706" t="s">
        <v>236</v>
      </c>
      <c r="N706" t="s">
        <v>216</v>
      </c>
      <c r="O706" s="57">
        <v>46239.580625000002</v>
      </c>
      <c r="P706" s="57">
        <v>46243.084062499998</v>
      </c>
      <c r="Q706">
        <v>69359216</v>
      </c>
      <c r="S706">
        <v>172502311374</v>
      </c>
      <c r="T706" t="s">
        <v>4356</v>
      </c>
      <c r="U706" t="s">
        <v>4357</v>
      </c>
      <c r="Z706">
        <v>123.61124662597599</v>
      </c>
      <c r="AA706">
        <v>-10.158908731287999</v>
      </c>
      <c r="AB706" t="s">
        <v>4358</v>
      </c>
      <c r="AC706" t="s">
        <v>291</v>
      </c>
      <c r="AO706" s="57">
        <v>46150.59070601852</v>
      </c>
      <c r="AR706" t="s">
        <v>312</v>
      </c>
      <c r="AS706" t="s">
        <v>418</v>
      </c>
      <c r="AT706" t="s">
        <v>221</v>
      </c>
      <c r="AV706" t="s">
        <v>904</v>
      </c>
      <c r="AW706" t="s">
        <v>954</v>
      </c>
      <c r="AX706" t="s">
        <v>223</v>
      </c>
      <c r="AZ706" t="s">
        <v>904</v>
      </c>
      <c r="BF706" s="6" t="e">
        <f t="shared" si="30"/>
        <v>#NUM!</v>
      </c>
      <c r="BG706" t="e">
        <f t="shared" si="31"/>
        <v>#NUM!</v>
      </c>
      <c r="BH706" t="e">
        <f t="shared" si="32"/>
        <v>#NUM!</v>
      </c>
      <c r="BI706" t="str">
        <f>VLOOKUP(H706,Sheet2!$A$1:$B$270,2,FALSE)</f>
        <v>KUPANG</v>
      </c>
    </row>
    <row r="707" spans="1:61">
      <c r="A707">
        <v>706</v>
      </c>
      <c r="B707">
        <v>1002531437</v>
      </c>
      <c r="C707">
        <v>3</v>
      </c>
      <c r="D707" t="s">
        <v>42</v>
      </c>
      <c r="E707">
        <v>5</v>
      </c>
      <c r="F707" t="s">
        <v>102</v>
      </c>
      <c r="G707" t="s">
        <v>99</v>
      </c>
      <c r="H707" t="s">
        <v>349</v>
      </c>
      <c r="I707" t="s">
        <v>213</v>
      </c>
      <c r="J707" t="s">
        <v>214</v>
      </c>
      <c r="K707" t="s">
        <v>149</v>
      </c>
      <c r="L707" t="s">
        <v>215</v>
      </c>
      <c r="M707" t="s">
        <v>76</v>
      </c>
      <c r="N707" t="s">
        <v>216</v>
      </c>
      <c r="O707" s="57">
        <v>46251.762453703705</v>
      </c>
      <c r="P707" s="57">
        <v>46252.861006944448</v>
      </c>
      <c r="Q707">
        <v>69368389</v>
      </c>
      <c r="S707">
        <v>152516208103</v>
      </c>
      <c r="T707" t="s">
        <v>11494</v>
      </c>
      <c r="U707" t="s">
        <v>11495</v>
      </c>
      <c r="V707" t="s">
        <v>11496</v>
      </c>
      <c r="Z707">
        <v>114.311935454607</v>
      </c>
      <c r="AA707">
        <v>-8.3627993547958202</v>
      </c>
      <c r="AB707" t="s">
        <v>11497</v>
      </c>
      <c r="AC707" t="s">
        <v>217</v>
      </c>
      <c r="AL707" t="s">
        <v>218</v>
      </c>
      <c r="AM707" t="s">
        <v>11498</v>
      </c>
      <c r="AN707" t="s">
        <v>6</v>
      </c>
      <c r="AO707" t="s">
        <v>11499</v>
      </c>
      <c r="AP707" s="57">
        <v>46252.625</v>
      </c>
      <c r="AR707" t="s">
        <v>219</v>
      </c>
      <c r="AS707" t="s">
        <v>349</v>
      </c>
      <c r="AT707" t="s">
        <v>221</v>
      </c>
      <c r="AU707">
        <v>20260818</v>
      </c>
      <c r="AV707" t="s">
        <v>222</v>
      </c>
      <c r="AW707" t="s">
        <v>979</v>
      </c>
      <c r="AX707" t="s">
        <v>223</v>
      </c>
      <c r="BA707" s="57">
        <v>46252.625</v>
      </c>
      <c r="BB707" t="s">
        <v>11498</v>
      </c>
      <c r="BC707">
        <v>2026</v>
      </c>
      <c r="BD707">
        <v>8</v>
      </c>
      <c r="BE707">
        <v>18</v>
      </c>
      <c r="BF707" s="6">
        <f t="shared" ref="BF707:BF770" si="33">DATE(BC707,BD707,BE707)</f>
        <v>46252</v>
      </c>
      <c r="BG707">
        <f t="shared" ref="BG707:BG770" si="34">BF707-BA707</f>
        <v>-0.625</v>
      </c>
      <c r="BH707" t="str">
        <f t="shared" ref="BH707:BH770" si="35">IF(BG707=1,"COMPLY",IF(BG707&lt;1,"COMPLY","NOT COMPLY"))</f>
        <v>COMPLY</v>
      </c>
      <c r="BI707" t="str">
        <f>VLOOKUP(H707,Sheet2!$A$1:$B$270,2,FALSE)</f>
        <v>BANYUWANGI</v>
      </c>
    </row>
    <row r="708" spans="1:61">
      <c r="A708">
        <v>707</v>
      </c>
      <c r="B708">
        <v>1002510794</v>
      </c>
      <c r="C708">
        <v>3</v>
      </c>
      <c r="D708" t="s">
        <v>42</v>
      </c>
      <c r="E708">
        <v>5</v>
      </c>
      <c r="F708" t="s">
        <v>106</v>
      </c>
      <c r="G708" t="s">
        <v>106</v>
      </c>
      <c r="H708" t="s">
        <v>338</v>
      </c>
      <c r="I708" t="s">
        <v>213</v>
      </c>
      <c r="J708" t="s">
        <v>214</v>
      </c>
      <c r="K708" t="s">
        <v>149</v>
      </c>
      <c r="M708" t="s">
        <v>76</v>
      </c>
      <c r="N708" t="s">
        <v>216</v>
      </c>
      <c r="O708" s="57">
        <v>46239.603263888886</v>
      </c>
      <c r="P708" s="57">
        <v>46241.574942129628</v>
      </c>
      <c r="Q708">
        <v>69359276</v>
      </c>
      <c r="S708">
        <v>152744222125</v>
      </c>
      <c r="T708" t="s">
        <v>4365</v>
      </c>
      <c r="U708" t="s">
        <v>4366</v>
      </c>
      <c r="V708" t="s">
        <v>4367</v>
      </c>
      <c r="Z708">
        <v>112.77974399999999</v>
      </c>
      <c r="AA708">
        <v>-7.6156718000000003</v>
      </c>
      <c r="AB708" t="s">
        <v>4368</v>
      </c>
      <c r="AC708" t="s">
        <v>230</v>
      </c>
      <c r="AL708" t="s">
        <v>218</v>
      </c>
      <c r="AM708" t="s">
        <v>4369</v>
      </c>
      <c r="AN708" t="s">
        <v>6</v>
      </c>
      <c r="AO708" s="57">
        <v>46150.610949074071</v>
      </c>
      <c r="AP708" s="57">
        <v>46240.625</v>
      </c>
      <c r="AR708" t="s">
        <v>219</v>
      </c>
      <c r="AS708" t="s">
        <v>338</v>
      </c>
      <c r="AT708" t="s">
        <v>231</v>
      </c>
      <c r="AU708">
        <v>20260807</v>
      </c>
      <c r="AV708" t="s">
        <v>222</v>
      </c>
      <c r="AW708" t="s">
        <v>562</v>
      </c>
      <c r="AX708" t="s">
        <v>223</v>
      </c>
      <c r="BA708" s="57">
        <v>46240.625</v>
      </c>
      <c r="BB708" t="s">
        <v>4369</v>
      </c>
      <c r="BC708">
        <v>2026</v>
      </c>
      <c r="BD708">
        <v>8</v>
      </c>
      <c r="BE708">
        <v>7</v>
      </c>
      <c r="BF708" s="6">
        <f t="shared" si="33"/>
        <v>46241</v>
      </c>
      <c r="BG708">
        <f t="shared" si="34"/>
        <v>0.375</v>
      </c>
      <c r="BH708" t="str">
        <f t="shared" si="35"/>
        <v>COMPLY</v>
      </c>
      <c r="BI708" t="str">
        <f>VLOOKUP(H708,Sheet2!$A$1:$B$270,2,FALSE)</f>
        <v>PASURUAN</v>
      </c>
    </row>
    <row r="709" spans="1:61">
      <c r="A709">
        <v>708</v>
      </c>
      <c r="B709">
        <v>1002505287</v>
      </c>
      <c r="C709">
        <v>3</v>
      </c>
      <c r="D709" t="s">
        <v>59</v>
      </c>
      <c r="E709">
        <v>4</v>
      </c>
      <c r="F709" t="s">
        <v>567</v>
      </c>
      <c r="G709" t="s">
        <v>609</v>
      </c>
      <c r="H709" t="s">
        <v>936</v>
      </c>
      <c r="I709" t="s">
        <v>213</v>
      </c>
      <c r="J709" t="s">
        <v>214</v>
      </c>
      <c r="K709" t="s">
        <v>149</v>
      </c>
      <c r="L709" t="s">
        <v>215</v>
      </c>
      <c r="M709" t="s">
        <v>575</v>
      </c>
      <c r="N709" t="s">
        <v>216</v>
      </c>
      <c r="O709" s="57">
        <v>46236.590925925928</v>
      </c>
      <c r="P709" s="57">
        <v>46240.453020833331</v>
      </c>
      <c r="Q709">
        <v>69357038</v>
      </c>
      <c r="S709">
        <v>146113146857</v>
      </c>
      <c r="T709" t="s">
        <v>3727</v>
      </c>
      <c r="U709" t="s">
        <v>4375</v>
      </c>
      <c r="V709" t="s">
        <v>4376</v>
      </c>
      <c r="Z709">
        <v>110.366919</v>
      </c>
      <c r="AA709">
        <v>-7.7850219000000003</v>
      </c>
      <c r="AB709" t="s">
        <v>3730</v>
      </c>
      <c r="AC709" t="s">
        <v>237</v>
      </c>
      <c r="AL709" t="s">
        <v>218</v>
      </c>
      <c r="AM709" t="s">
        <v>4377</v>
      </c>
      <c r="AN709" t="s">
        <v>6</v>
      </c>
      <c r="AO709" s="57">
        <v>46061.600868055553</v>
      </c>
      <c r="AP709" s="57">
        <v>46237.541666666664</v>
      </c>
      <c r="AR709" t="s">
        <v>14</v>
      </c>
      <c r="AS709" t="s">
        <v>936</v>
      </c>
      <c r="AT709" t="s">
        <v>231</v>
      </c>
      <c r="AV709" t="s">
        <v>4378</v>
      </c>
      <c r="AW709" t="s">
        <v>1010</v>
      </c>
      <c r="AX709" t="s">
        <v>223</v>
      </c>
      <c r="BA709" s="57">
        <v>46237.541666666664</v>
      </c>
      <c r="BB709" t="s">
        <v>4377</v>
      </c>
      <c r="BF709" s="6" t="e">
        <f t="shared" si="33"/>
        <v>#NUM!</v>
      </c>
      <c r="BG709" t="e">
        <f t="shared" si="34"/>
        <v>#NUM!</v>
      </c>
      <c r="BH709" t="e">
        <f t="shared" si="35"/>
        <v>#NUM!</v>
      </c>
      <c r="BI709" t="e">
        <f>VLOOKUP(H709,Sheet2!$A$1:$B$270,2,FALSE)</f>
        <v>#N/A</v>
      </c>
    </row>
    <row r="710" spans="1:61">
      <c r="A710">
        <v>709</v>
      </c>
      <c r="B710">
        <v>1002520949</v>
      </c>
      <c r="C710">
        <v>3</v>
      </c>
      <c r="D710" t="s">
        <v>51</v>
      </c>
      <c r="E710">
        <v>4</v>
      </c>
      <c r="F710" t="s">
        <v>235</v>
      </c>
      <c r="G710" t="s">
        <v>4877</v>
      </c>
      <c r="H710" t="s">
        <v>7437</v>
      </c>
      <c r="I710" t="s">
        <v>213</v>
      </c>
      <c r="J710" t="s">
        <v>214</v>
      </c>
      <c r="K710" t="s">
        <v>149</v>
      </c>
      <c r="L710" t="s">
        <v>215</v>
      </c>
      <c r="M710" t="s">
        <v>76</v>
      </c>
      <c r="N710" t="s">
        <v>216</v>
      </c>
      <c r="O710" s="57">
        <v>46245.753437500003</v>
      </c>
      <c r="P710" s="57">
        <v>46247.559895833336</v>
      </c>
      <c r="Q710">
        <v>69363709</v>
      </c>
      <c r="S710">
        <v>143592108800</v>
      </c>
      <c r="T710" t="s">
        <v>7438</v>
      </c>
      <c r="U710" t="s">
        <v>7439</v>
      </c>
      <c r="V710" t="s">
        <v>7440</v>
      </c>
      <c r="Z710">
        <v>110.722649</v>
      </c>
      <c r="AA710">
        <v>-7.6349640000000001</v>
      </c>
      <c r="AB710" t="s">
        <v>7441</v>
      </c>
      <c r="AC710" t="s">
        <v>237</v>
      </c>
      <c r="AL710" t="s">
        <v>218</v>
      </c>
      <c r="AM710" t="s">
        <v>7442</v>
      </c>
      <c r="AN710" t="s">
        <v>6</v>
      </c>
      <c r="AO710" s="57">
        <v>46334.757071759261</v>
      </c>
      <c r="AP710" s="57">
        <v>46246.625</v>
      </c>
      <c r="AR710" t="s">
        <v>219</v>
      </c>
      <c r="AS710" t="s">
        <v>7437</v>
      </c>
      <c r="AT710" t="s">
        <v>231</v>
      </c>
      <c r="AU710">
        <v>20260813</v>
      </c>
      <c r="AV710" t="s">
        <v>222</v>
      </c>
      <c r="AW710" t="s">
        <v>1010</v>
      </c>
      <c r="AX710" t="s">
        <v>223</v>
      </c>
      <c r="BA710" s="57">
        <v>46246.625</v>
      </c>
      <c r="BB710" t="s">
        <v>7442</v>
      </c>
      <c r="BC710">
        <v>2026</v>
      </c>
      <c r="BD710">
        <v>8</v>
      </c>
      <c r="BE710">
        <v>13</v>
      </c>
      <c r="BF710" s="6">
        <f t="shared" si="33"/>
        <v>46247</v>
      </c>
      <c r="BG710">
        <f t="shared" si="34"/>
        <v>0.375</v>
      </c>
      <c r="BH710" t="str">
        <f t="shared" si="35"/>
        <v>COMPLY</v>
      </c>
      <c r="BI710" t="e">
        <f>VLOOKUP(H710,Sheet2!$A$1:$B$270,2,FALSE)</f>
        <v>#N/A</v>
      </c>
    </row>
    <row r="711" spans="1:61">
      <c r="A711">
        <v>710</v>
      </c>
      <c r="B711">
        <v>1002533088</v>
      </c>
      <c r="C711">
        <v>3</v>
      </c>
      <c r="D711" t="s">
        <v>51</v>
      </c>
      <c r="E711">
        <v>4</v>
      </c>
      <c r="F711" t="s">
        <v>273</v>
      </c>
      <c r="G711" t="s">
        <v>898</v>
      </c>
      <c r="H711" t="s">
        <v>8372</v>
      </c>
      <c r="I711" t="s">
        <v>213</v>
      </c>
      <c r="J711" t="s">
        <v>214</v>
      </c>
      <c r="K711" t="s">
        <v>149</v>
      </c>
      <c r="M711" t="s">
        <v>76</v>
      </c>
      <c r="N711" t="s">
        <v>216</v>
      </c>
      <c r="O711" s="57">
        <v>46252.550578703704</v>
      </c>
      <c r="P711" s="57">
        <v>46252.593182870369</v>
      </c>
      <c r="Q711">
        <v>69367197</v>
      </c>
      <c r="S711">
        <v>146508100223</v>
      </c>
      <c r="T711" t="s">
        <v>11039</v>
      </c>
      <c r="U711" t="s">
        <v>13141</v>
      </c>
      <c r="V711" t="s">
        <v>13142</v>
      </c>
      <c r="Z711">
        <v>110.903222</v>
      </c>
      <c r="AA711">
        <v>-6.4976390000000004</v>
      </c>
      <c r="AB711" t="s">
        <v>11042</v>
      </c>
      <c r="AC711" t="s">
        <v>217</v>
      </c>
      <c r="AL711" t="s">
        <v>218</v>
      </c>
      <c r="AM711" t="s">
        <v>13143</v>
      </c>
      <c r="AN711" t="s">
        <v>6</v>
      </c>
      <c r="AO711" t="s">
        <v>12902</v>
      </c>
      <c r="AR711" t="s">
        <v>219</v>
      </c>
      <c r="AS711" t="s">
        <v>8372</v>
      </c>
      <c r="AT711" t="s">
        <v>231</v>
      </c>
      <c r="AU711">
        <v>20260818</v>
      </c>
      <c r="AV711" t="s">
        <v>222</v>
      </c>
      <c r="AW711" t="s">
        <v>560</v>
      </c>
      <c r="AX711" t="s">
        <v>223</v>
      </c>
      <c r="BA711" s="57">
        <v>46252.291666666664</v>
      </c>
      <c r="BB711" t="s">
        <v>13143</v>
      </c>
      <c r="BC711">
        <v>2026</v>
      </c>
      <c r="BD711">
        <v>8</v>
      </c>
      <c r="BE711">
        <v>18</v>
      </c>
      <c r="BF711" s="6">
        <f t="shared" si="33"/>
        <v>46252</v>
      </c>
      <c r="BG711">
        <f t="shared" si="34"/>
        <v>-0.29166666666424135</v>
      </c>
      <c r="BH711" t="str">
        <f t="shared" si="35"/>
        <v>COMPLY</v>
      </c>
      <c r="BI711" t="e">
        <f>VLOOKUP(H711,Sheet2!$A$1:$B$270,2,FALSE)</f>
        <v>#N/A</v>
      </c>
    </row>
    <row r="712" spans="1:61">
      <c r="A712">
        <v>711</v>
      </c>
      <c r="B712">
        <v>1002508396</v>
      </c>
      <c r="C712">
        <v>3</v>
      </c>
      <c r="D712" t="s">
        <v>38</v>
      </c>
      <c r="E712">
        <v>5</v>
      </c>
      <c r="F712" t="s">
        <v>92</v>
      </c>
      <c r="G712" t="s">
        <v>92</v>
      </c>
      <c r="H712" t="s">
        <v>308</v>
      </c>
      <c r="I712" t="s">
        <v>213</v>
      </c>
      <c r="J712" t="s">
        <v>214</v>
      </c>
      <c r="K712" t="s">
        <v>149</v>
      </c>
      <c r="L712" t="s">
        <v>215</v>
      </c>
      <c r="M712" t="s">
        <v>76</v>
      </c>
      <c r="N712" t="s">
        <v>216</v>
      </c>
      <c r="O712" s="57">
        <v>46238.582592592589</v>
      </c>
      <c r="P712" s="57">
        <v>46242.712731481479</v>
      </c>
      <c r="Q712">
        <v>69358317</v>
      </c>
      <c r="S712">
        <v>152601214964</v>
      </c>
      <c r="T712" t="s">
        <v>4390</v>
      </c>
      <c r="U712" t="s">
        <v>4391</v>
      </c>
      <c r="V712" t="s">
        <v>4392</v>
      </c>
      <c r="Z712">
        <v>111.516366466013</v>
      </c>
      <c r="AA712">
        <v>-7.6404736347352102</v>
      </c>
      <c r="AB712" t="s">
        <v>4393</v>
      </c>
      <c r="AC712" t="s">
        <v>237</v>
      </c>
      <c r="AL712" t="s">
        <v>218</v>
      </c>
      <c r="AM712" t="s">
        <v>3490</v>
      </c>
      <c r="AN712" t="s">
        <v>6</v>
      </c>
      <c r="AO712" s="57">
        <v>46120.590613425928</v>
      </c>
      <c r="AP712" s="57">
        <v>46239.541666666664</v>
      </c>
      <c r="AR712" t="s">
        <v>219</v>
      </c>
      <c r="AS712" t="s">
        <v>308</v>
      </c>
      <c r="AT712" t="s">
        <v>231</v>
      </c>
      <c r="AU712">
        <v>20260808</v>
      </c>
      <c r="AV712" t="s">
        <v>222</v>
      </c>
      <c r="AW712" t="s">
        <v>1020</v>
      </c>
      <c r="AX712" t="s">
        <v>223</v>
      </c>
      <c r="BA712" s="57">
        <v>46239.541666666664</v>
      </c>
      <c r="BB712" t="s">
        <v>3490</v>
      </c>
      <c r="BC712">
        <v>2026</v>
      </c>
      <c r="BD712">
        <v>8</v>
      </c>
      <c r="BE712">
        <v>8</v>
      </c>
      <c r="BF712" s="6">
        <f t="shared" si="33"/>
        <v>46242</v>
      </c>
      <c r="BG712">
        <f t="shared" si="34"/>
        <v>2.4583333333357587</v>
      </c>
      <c r="BH712" t="str">
        <f t="shared" si="35"/>
        <v>NOT COMPLY</v>
      </c>
      <c r="BI712" t="str">
        <f>VLOOKUP(H712,Sheet2!$A$1:$B$270,2,FALSE)</f>
        <v>MADIUN</v>
      </c>
    </row>
    <row r="713" spans="1:61">
      <c r="A713">
        <v>712</v>
      </c>
      <c r="B713">
        <v>1002506117</v>
      </c>
      <c r="C713">
        <v>3</v>
      </c>
      <c r="D713" t="s">
        <v>42</v>
      </c>
      <c r="E713">
        <v>5</v>
      </c>
      <c r="F713" t="s">
        <v>233</v>
      </c>
      <c r="G713" t="s">
        <v>101</v>
      </c>
      <c r="H713" t="s">
        <v>263</v>
      </c>
      <c r="I713" t="s">
        <v>213</v>
      </c>
      <c r="J713" t="s">
        <v>214</v>
      </c>
      <c r="K713" t="s">
        <v>149</v>
      </c>
      <c r="L713" t="s">
        <v>215</v>
      </c>
      <c r="M713" t="s">
        <v>933</v>
      </c>
      <c r="N713" t="s">
        <v>216</v>
      </c>
      <c r="O713" s="57">
        <v>46237.565937500003</v>
      </c>
      <c r="P713" s="57">
        <v>46239.492592592593</v>
      </c>
      <c r="Q713">
        <v>69357538</v>
      </c>
      <c r="S713">
        <v>152316231843</v>
      </c>
      <c r="T713" t="s">
        <v>4404</v>
      </c>
      <c r="U713" t="s">
        <v>4352</v>
      </c>
      <c r="V713" t="s">
        <v>4405</v>
      </c>
      <c r="Z713">
        <v>112.69651707261799</v>
      </c>
      <c r="AA713">
        <v>-7.4745709725910103</v>
      </c>
      <c r="AB713" t="s">
        <v>4406</v>
      </c>
      <c r="AC713" t="s">
        <v>217</v>
      </c>
      <c r="AL713" t="s">
        <v>218</v>
      </c>
      <c r="AM713" t="s">
        <v>4407</v>
      </c>
      <c r="AN713" t="s">
        <v>6</v>
      </c>
      <c r="AO713" s="57">
        <v>46089.569618055553</v>
      </c>
      <c r="AP713" s="57">
        <v>46238.625</v>
      </c>
      <c r="AQ713" t="s">
        <v>248</v>
      </c>
      <c r="AR713" t="s">
        <v>12</v>
      </c>
      <c r="AS713" t="s">
        <v>263</v>
      </c>
      <c r="AT713" t="s">
        <v>231</v>
      </c>
      <c r="AV713" t="s">
        <v>917</v>
      </c>
      <c r="AW713" t="s">
        <v>1010</v>
      </c>
      <c r="AX713" t="s">
        <v>223</v>
      </c>
      <c r="BA713" s="57">
        <v>46238.625</v>
      </c>
      <c r="BB713" t="s">
        <v>4407</v>
      </c>
      <c r="BF713" s="6" t="e">
        <f t="shared" si="33"/>
        <v>#NUM!</v>
      </c>
      <c r="BG713" t="e">
        <f t="shared" si="34"/>
        <v>#NUM!</v>
      </c>
      <c r="BH713" t="e">
        <f t="shared" si="35"/>
        <v>#NUM!</v>
      </c>
      <c r="BI713" t="str">
        <f>VLOOKUP(H713,Sheet2!$A$1:$B$270,2,FALSE)</f>
        <v>SIDOARJO</v>
      </c>
    </row>
    <row r="714" spans="1:61">
      <c r="A714">
        <v>713</v>
      </c>
      <c r="B714">
        <v>1002516502</v>
      </c>
      <c r="C714">
        <v>3</v>
      </c>
      <c r="D714" t="s">
        <v>38</v>
      </c>
      <c r="E714">
        <v>5</v>
      </c>
      <c r="F714" t="s">
        <v>250</v>
      </c>
      <c r="G714" t="s">
        <v>91</v>
      </c>
      <c r="H714" t="s">
        <v>527</v>
      </c>
      <c r="I714" t="s">
        <v>213</v>
      </c>
      <c r="J714" t="s">
        <v>214</v>
      </c>
      <c r="K714" t="s">
        <v>149</v>
      </c>
      <c r="L714" t="s">
        <v>215</v>
      </c>
      <c r="M714" t="s">
        <v>76</v>
      </c>
      <c r="N714" t="s">
        <v>216</v>
      </c>
      <c r="O714" s="57">
        <v>46243.568009259259</v>
      </c>
      <c r="P714" s="57">
        <v>46245.298344907409</v>
      </c>
      <c r="Q714">
        <v>69361871</v>
      </c>
      <c r="S714">
        <v>152705285007</v>
      </c>
      <c r="T714" t="s">
        <v>6137</v>
      </c>
      <c r="U714" t="s">
        <v>6138</v>
      </c>
      <c r="V714" t="s">
        <v>6139</v>
      </c>
      <c r="Z714">
        <v>112.65282120555599</v>
      </c>
      <c r="AA714">
        <v>-7.9883844734599601</v>
      </c>
      <c r="AB714" t="s">
        <v>6140</v>
      </c>
      <c r="AC714" t="s">
        <v>217</v>
      </c>
      <c r="AL714" t="s">
        <v>218</v>
      </c>
      <c r="AM714" t="s">
        <v>6141</v>
      </c>
      <c r="AN714" t="s">
        <v>6</v>
      </c>
      <c r="AO714" s="57">
        <v>46273.569282407407</v>
      </c>
      <c r="AP714" s="57">
        <v>46244.541666666664</v>
      </c>
      <c r="AR714" t="s">
        <v>219</v>
      </c>
      <c r="AS714" t="s">
        <v>527</v>
      </c>
      <c r="AT714" t="s">
        <v>231</v>
      </c>
      <c r="AU714">
        <v>20260811</v>
      </c>
      <c r="AV714" t="s">
        <v>222</v>
      </c>
      <c r="AW714" t="s">
        <v>1010</v>
      </c>
      <c r="AX714" t="s">
        <v>223</v>
      </c>
      <c r="BA714" s="57">
        <v>46244.541666666664</v>
      </c>
      <c r="BB714" t="s">
        <v>6141</v>
      </c>
      <c r="BC714">
        <v>2026</v>
      </c>
      <c r="BD714">
        <v>8</v>
      </c>
      <c r="BE714">
        <v>11</v>
      </c>
      <c r="BF714" s="6">
        <f t="shared" si="33"/>
        <v>46245</v>
      </c>
      <c r="BG714">
        <f t="shared" si="34"/>
        <v>0.45833333333575865</v>
      </c>
      <c r="BH714" t="str">
        <f t="shared" si="35"/>
        <v>COMPLY</v>
      </c>
      <c r="BI714" t="str">
        <f>VLOOKUP(H714,Sheet2!$A$1:$B$270,2,FALSE)</f>
        <v>MALANG</v>
      </c>
    </row>
    <row r="715" spans="1:61">
      <c r="A715">
        <v>714</v>
      </c>
      <c r="B715">
        <v>1002515920</v>
      </c>
      <c r="C715">
        <v>3</v>
      </c>
      <c r="D715" t="s">
        <v>49</v>
      </c>
      <c r="E715">
        <v>4</v>
      </c>
      <c r="F715" t="s">
        <v>252</v>
      </c>
      <c r="G715" t="s">
        <v>255</v>
      </c>
      <c r="H715" t="s">
        <v>912</v>
      </c>
      <c r="I715" t="s">
        <v>213</v>
      </c>
      <c r="J715" t="s">
        <v>214</v>
      </c>
      <c r="K715" t="s">
        <v>149</v>
      </c>
      <c r="M715" t="s">
        <v>236</v>
      </c>
      <c r="N715" t="s">
        <v>216</v>
      </c>
      <c r="O715" s="57">
        <v>46242.549988425926</v>
      </c>
      <c r="P715" s="57">
        <v>46242.64634259259</v>
      </c>
      <c r="Q715">
        <v>69361443</v>
      </c>
      <c r="S715">
        <v>146282105531</v>
      </c>
      <c r="T715" t="s">
        <v>6146</v>
      </c>
      <c r="U715" t="s">
        <v>6147</v>
      </c>
      <c r="Z715">
        <v>109.1386134</v>
      </c>
      <c r="AA715">
        <v>-6.9529582999999997</v>
      </c>
      <c r="AB715" t="s">
        <v>6148</v>
      </c>
      <c r="AC715" t="s">
        <v>290</v>
      </c>
      <c r="AO715" s="57">
        <v>46242.559374999997</v>
      </c>
      <c r="AR715" t="s">
        <v>312</v>
      </c>
      <c r="AS715" t="s">
        <v>912</v>
      </c>
      <c r="AT715" t="s">
        <v>231</v>
      </c>
      <c r="AV715" t="s">
        <v>1011</v>
      </c>
      <c r="AW715" t="s">
        <v>561</v>
      </c>
      <c r="AX715" t="s">
        <v>223</v>
      </c>
      <c r="AZ715" t="s">
        <v>1011</v>
      </c>
      <c r="BF715" s="6" t="e">
        <f t="shared" si="33"/>
        <v>#NUM!</v>
      </c>
      <c r="BG715" t="e">
        <f t="shared" si="34"/>
        <v>#NUM!</v>
      </c>
      <c r="BH715" t="e">
        <f t="shared" si="35"/>
        <v>#NUM!</v>
      </c>
      <c r="BI715" t="e">
        <f>VLOOKUP(H715,Sheet2!$A$1:$B$270,2,FALSE)</f>
        <v>#N/A</v>
      </c>
    </row>
    <row r="716" spans="1:61">
      <c r="A716">
        <v>715</v>
      </c>
      <c r="B716">
        <v>1002516016</v>
      </c>
      <c r="C716">
        <v>3</v>
      </c>
      <c r="D716" t="s">
        <v>49</v>
      </c>
      <c r="E716">
        <v>4</v>
      </c>
      <c r="F716" t="s">
        <v>252</v>
      </c>
      <c r="G716" t="s">
        <v>255</v>
      </c>
      <c r="H716" t="s">
        <v>886</v>
      </c>
      <c r="I716" t="s">
        <v>213</v>
      </c>
      <c r="J716" t="s">
        <v>214</v>
      </c>
      <c r="K716" t="s">
        <v>149</v>
      </c>
      <c r="L716" t="s">
        <v>215</v>
      </c>
      <c r="M716" t="s">
        <v>76</v>
      </c>
      <c r="N716" t="s">
        <v>216</v>
      </c>
      <c r="O716" s="57">
        <v>46242.59302083333</v>
      </c>
      <c r="P716" s="57">
        <v>46244.628368055557</v>
      </c>
      <c r="Q716">
        <v>69361496</v>
      </c>
      <c r="S716">
        <v>142206131181</v>
      </c>
      <c r="T716" t="s">
        <v>6154</v>
      </c>
      <c r="U716" t="s">
        <v>6155</v>
      </c>
      <c r="V716" t="s">
        <v>6156</v>
      </c>
      <c r="Z716">
        <v>109.11459624767301</v>
      </c>
      <c r="AA716">
        <v>-7.0477343946396402</v>
      </c>
      <c r="AB716" t="s">
        <v>6157</v>
      </c>
      <c r="AC716" t="s">
        <v>217</v>
      </c>
      <c r="AL716" t="s">
        <v>218</v>
      </c>
      <c r="AM716" t="s">
        <v>6158</v>
      </c>
      <c r="AN716" t="s">
        <v>6</v>
      </c>
      <c r="AO716" s="57">
        <v>46242.60119212963</v>
      </c>
      <c r="AP716" s="57">
        <v>46243.541666666664</v>
      </c>
      <c r="AR716" t="s">
        <v>219</v>
      </c>
      <c r="AS716" t="s">
        <v>886</v>
      </c>
      <c r="AT716" t="s">
        <v>231</v>
      </c>
      <c r="AU716">
        <v>20260810</v>
      </c>
      <c r="AV716" t="s">
        <v>222</v>
      </c>
      <c r="AW716" t="s">
        <v>1023</v>
      </c>
      <c r="AX716" t="s">
        <v>223</v>
      </c>
      <c r="BA716" s="57">
        <v>46243.541666666664</v>
      </c>
      <c r="BB716" t="s">
        <v>6158</v>
      </c>
      <c r="BC716">
        <v>2026</v>
      </c>
      <c r="BD716">
        <v>8</v>
      </c>
      <c r="BE716">
        <v>10</v>
      </c>
      <c r="BF716" s="6">
        <f t="shared" si="33"/>
        <v>46244</v>
      </c>
      <c r="BG716">
        <f t="shared" si="34"/>
        <v>0.45833333333575865</v>
      </c>
      <c r="BH716" t="str">
        <f t="shared" si="35"/>
        <v>COMPLY</v>
      </c>
      <c r="BI716" t="e">
        <f>VLOOKUP(H716,Sheet2!$A$1:$B$270,2,FALSE)</f>
        <v>#N/A</v>
      </c>
    </row>
    <row r="717" spans="1:61">
      <c r="A717">
        <v>716</v>
      </c>
      <c r="B717">
        <v>1002532777</v>
      </c>
      <c r="C717">
        <v>3</v>
      </c>
      <c r="D717" t="s">
        <v>51</v>
      </c>
      <c r="E717">
        <v>4</v>
      </c>
      <c r="F717" t="s">
        <v>273</v>
      </c>
      <c r="G717" t="s">
        <v>339</v>
      </c>
      <c r="H717" t="s">
        <v>1075</v>
      </c>
      <c r="I717" t="s">
        <v>213</v>
      </c>
      <c r="J717" t="s">
        <v>214</v>
      </c>
      <c r="K717" t="s">
        <v>149</v>
      </c>
      <c r="M717" t="s">
        <v>76</v>
      </c>
      <c r="N717" t="s">
        <v>216</v>
      </c>
      <c r="O717" s="57">
        <v>46252.479317129626</v>
      </c>
      <c r="P717" s="57">
        <v>46252.651944444442</v>
      </c>
      <c r="Q717">
        <v>69365824</v>
      </c>
      <c r="S717">
        <v>142552107789</v>
      </c>
      <c r="T717" t="s">
        <v>11099</v>
      </c>
      <c r="U717" t="s">
        <v>13144</v>
      </c>
      <c r="V717" t="s">
        <v>13145</v>
      </c>
      <c r="Z717">
        <v>111.5852253858</v>
      </c>
      <c r="AA717">
        <v>-7.1361022343775398</v>
      </c>
      <c r="AB717" t="s">
        <v>11102</v>
      </c>
      <c r="AC717" t="s">
        <v>291</v>
      </c>
      <c r="AL717" t="s">
        <v>218</v>
      </c>
      <c r="AM717" t="s">
        <v>13146</v>
      </c>
      <c r="AN717" t="s">
        <v>6</v>
      </c>
      <c r="AO717" t="s">
        <v>12881</v>
      </c>
      <c r="AR717" t="s">
        <v>219</v>
      </c>
      <c r="AS717" t="s">
        <v>1075</v>
      </c>
      <c r="AT717" t="s">
        <v>231</v>
      </c>
      <c r="AU717">
        <v>20260818</v>
      </c>
      <c r="AV717" t="s">
        <v>222</v>
      </c>
      <c r="AW717" t="s">
        <v>561</v>
      </c>
      <c r="AX717" t="s">
        <v>223</v>
      </c>
      <c r="BA717" s="57">
        <v>46252.291666666664</v>
      </c>
      <c r="BB717" t="s">
        <v>13146</v>
      </c>
      <c r="BC717">
        <v>2026</v>
      </c>
      <c r="BD717">
        <v>8</v>
      </c>
      <c r="BE717">
        <v>18</v>
      </c>
      <c r="BF717" s="6">
        <f t="shared" si="33"/>
        <v>46252</v>
      </c>
      <c r="BG717">
        <f t="shared" si="34"/>
        <v>-0.29166666666424135</v>
      </c>
      <c r="BH717" t="str">
        <f t="shared" si="35"/>
        <v>COMPLY</v>
      </c>
      <c r="BI717" t="e">
        <f>VLOOKUP(H717,Sheet2!$A$1:$B$270,2,FALSE)</f>
        <v>#N/A</v>
      </c>
    </row>
    <row r="718" spans="1:61">
      <c r="A718">
        <v>717</v>
      </c>
      <c r="B718">
        <v>1002516430</v>
      </c>
      <c r="C718">
        <v>3</v>
      </c>
      <c r="D718" t="s">
        <v>55</v>
      </c>
      <c r="E718">
        <v>5</v>
      </c>
      <c r="F718" t="s">
        <v>265</v>
      </c>
      <c r="G718" t="s">
        <v>128</v>
      </c>
      <c r="H718" t="s">
        <v>274</v>
      </c>
      <c r="I718" t="s">
        <v>213</v>
      </c>
      <c r="J718" t="s">
        <v>214</v>
      </c>
      <c r="K718" t="s">
        <v>149</v>
      </c>
      <c r="L718" t="s">
        <v>215</v>
      </c>
      <c r="M718" t="s">
        <v>586</v>
      </c>
      <c r="N718" t="s">
        <v>216</v>
      </c>
      <c r="O718" s="57">
        <v>46243.491631944446</v>
      </c>
      <c r="P718" s="57">
        <v>46245.578483796293</v>
      </c>
      <c r="Q718">
        <v>69361827</v>
      </c>
      <c r="S718">
        <v>152418251061</v>
      </c>
      <c r="T718" t="s">
        <v>6165</v>
      </c>
      <c r="U718" t="s">
        <v>6166</v>
      </c>
      <c r="V718" t="s">
        <v>6167</v>
      </c>
      <c r="Z718">
        <v>112.688232064247</v>
      </c>
      <c r="AA718">
        <v>-7.2474870523347796</v>
      </c>
      <c r="AB718" t="s">
        <v>6168</v>
      </c>
      <c r="AC718" t="s">
        <v>217</v>
      </c>
      <c r="AL718" t="s">
        <v>218</v>
      </c>
      <c r="AM718" t="s">
        <v>6169</v>
      </c>
      <c r="AN718" t="s">
        <v>6</v>
      </c>
      <c r="AO718" s="57">
        <v>46273.496423611112</v>
      </c>
      <c r="AP718" s="57">
        <v>46244.541666666664</v>
      </c>
      <c r="AQ718" t="s">
        <v>248</v>
      </c>
      <c r="AR718" t="s">
        <v>14</v>
      </c>
      <c r="AS718" t="s">
        <v>274</v>
      </c>
      <c r="AT718" t="s">
        <v>231</v>
      </c>
      <c r="AV718" t="s">
        <v>587</v>
      </c>
      <c r="AW718" t="s">
        <v>1014</v>
      </c>
      <c r="AX718" t="s">
        <v>223</v>
      </c>
      <c r="BA718" s="57">
        <v>46244.541666666664</v>
      </c>
      <c r="BB718" t="s">
        <v>6169</v>
      </c>
      <c r="BF718" s="6" t="e">
        <f t="shared" si="33"/>
        <v>#NUM!</v>
      </c>
      <c r="BG718" t="e">
        <f t="shared" si="34"/>
        <v>#NUM!</v>
      </c>
      <c r="BH718" t="e">
        <f t="shared" si="35"/>
        <v>#NUM!</v>
      </c>
      <c r="BI718" t="str">
        <f>VLOOKUP(H718,Sheet2!$A$1:$B$270,2,FALSE)</f>
        <v>SURABAYA UTARA</v>
      </c>
    </row>
    <row r="719" spans="1:61">
      <c r="A719">
        <v>718</v>
      </c>
      <c r="B719">
        <v>1002514334</v>
      </c>
      <c r="C719">
        <v>3</v>
      </c>
      <c r="D719" t="s">
        <v>59</v>
      </c>
      <c r="E719">
        <v>4</v>
      </c>
      <c r="F719" t="s">
        <v>224</v>
      </c>
      <c r="G719" t="s">
        <v>224</v>
      </c>
      <c r="H719" t="s">
        <v>911</v>
      </c>
      <c r="I719" t="s">
        <v>213</v>
      </c>
      <c r="J719" t="s">
        <v>214</v>
      </c>
      <c r="K719" t="s">
        <v>149</v>
      </c>
      <c r="M719" t="s">
        <v>76</v>
      </c>
      <c r="N719" t="s">
        <v>216</v>
      </c>
      <c r="O719" s="57">
        <v>46241.476851851854</v>
      </c>
      <c r="P719" s="57">
        <v>46241.567754629628</v>
      </c>
      <c r="Q719">
        <v>69357877</v>
      </c>
      <c r="S719">
        <v>146303609727</v>
      </c>
      <c r="T719" t="s">
        <v>1341</v>
      </c>
      <c r="U719" t="s">
        <v>6170</v>
      </c>
      <c r="V719" t="s">
        <v>6171</v>
      </c>
      <c r="Z719">
        <v>109.2415692</v>
      </c>
      <c r="AA719">
        <v>-7.4302891000000004</v>
      </c>
      <c r="AB719" t="s">
        <v>1344</v>
      </c>
      <c r="AC719" t="s">
        <v>290</v>
      </c>
      <c r="AL719" t="s">
        <v>218</v>
      </c>
      <c r="AM719" t="s">
        <v>6172</v>
      </c>
      <c r="AN719" t="s">
        <v>6</v>
      </c>
      <c r="AO719" s="57">
        <v>46211.486273148148</v>
      </c>
      <c r="AR719" t="s">
        <v>219</v>
      </c>
      <c r="AS719" t="s">
        <v>911</v>
      </c>
      <c r="AT719" t="s">
        <v>231</v>
      </c>
      <c r="AU719">
        <v>20260807</v>
      </c>
      <c r="AV719" t="s">
        <v>222</v>
      </c>
      <c r="AW719" t="s">
        <v>944</v>
      </c>
      <c r="AX719" t="s">
        <v>223</v>
      </c>
      <c r="BA719" s="57">
        <v>46241.291666666664</v>
      </c>
      <c r="BB719" t="s">
        <v>6172</v>
      </c>
      <c r="BC719">
        <v>2026</v>
      </c>
      <c r="BD719">
        <v>8</v>
      </c>
      <c r="BE719">
        <v>7</v>
      </c>
      <c r="BF719" s="6">
        <f t="shared" si="33"/>
        <v>46241</v>
      </c>
      <c r="BG719">
        <f t="shared" si="34"/>
        <v>-0.29166666666424135</v>
      </c>
      <c r="BH719" t="str">
        <f t="shared" si="35"/>
        <v>COMPLY</v>
      </c>
      <c r="BI719" t="e">
        <f>VLOOKUP(H719,Sheet2!$A$1:$B$270,2,FALSE)</f>
        <v>#N/A</v>
      </c>
    </row>
    <row r="720" spans="1:61">
      <c r="A720">
        <v>719</v>
      </c>
      <c r="B720">
        <v>1002515557</v>
      </c>
      <c r="C720">
        <v>3</v>
      </c>
      <c r="D720" t="s">
        <v>42</v>
      </c>
      <c r="E720">
        <v>5</v>
      </c>
      <c r="F720" t="s">
        <v>233</v>
      </c>
      <c r="G720" t="s">
        <v>105</v>
      </c>
      <c r="H720" t="s">
        <v>299</v>
      </c>
      <c r="I720" t="s">
        <v>213</v>
      </c>
      <c r="J720" t="s">
        <v>214</v>
      </c>
      <c r="K720" t="s">
        <v>149</v>
      </c>
      <c r="M720" t="s">
        <v>6173</v>
      </c>
      <c r="N720" t="s">
        <v>216</v>
      </c>
      <c r="O720" s="57">
        <v>46242.329016203701</v>
      </c>
      <c r="P720" s="57">
        <v>46242.657754629632</v>
      </c>
      <c r="Q720">
        <v>69359412</v>
      </c>
      <c r="T720" t="s">
        <v>1104</v>
      </c>
      <c r="V720" t="s">
        <v>5112</v>
      </c>
      <c r="Z720">
        <v>112.4006</v>
      </c>
      <c r="AA720">
        <v>-7.4249000000000001</v>
      </c>
      <c r="AB720" t="s">
        <v>2825</v>
      </c>
      <c r="AC720" t="s">
        <v>230</v>
      </c>
      <c r="AL720" t="s">
        <v>218</v>
      </c>
      <c r="AM720" t="s">
        <v>5113</v>
      </c>
      <c r="AN720" t="s">
        <v>6</v>
      </c>
      <c r="AO720" s="57">
        <v>46242.330092592594</v>
      </c>
      <c r="AS720" t="s">
        <v>299</v>
      </c>
      <c r="AT720" t="s">
        <v>352</v>
      </c>
      <c r="AV720" t="s">
        <v>6173</v>
      </c>
      <c r="AW720" t="s">
        <v>590</v>
      </c>
      <c r="AX720" t="s">
        <v>223</v>
      </c>
      <c r="BA720" s="57">
        <v>46241.291666666664</v>
      </c>
      <c r="BB720" t="s">
        <v>5113</v>
      </c>
      <c r="BF720" s="6" t="e">
        <f t="shared" si="33"/>
        <v>#NUM!</v>
      </c>
      <c r="BG720" t="e">
        <f t="shared" si="34"/>
        <v>#NUM!</v>
      </c>
      <c r="BH720" t="e">
        <f t="shared" si="35"/>
        <v>#NUM!</v>
      </c>
      <c r="BI720" t="str">
        <f>VLOOKUP(H720,Sheet2!$A$1:$B$270,2,FALSE)</f>
        <v>MOJOKERTO</v>
      </c>
    </row>
    <row r="721" spans="1:61">
      <c r="A721">
        <v>720</v>
      </c>
      <c r="B721">
        <v>1002528507</v>
      </c>
      <c r="C721">
        <v>3</v>
      </c>
      <c r="D721" t="s">
        <v>42</v>
      </c>
      <c r="E721">
        <v>5</v>
      </c>
      <c r="F721" t="s">
        <v>233</v>
      </c>
      <c r="G721" t="s">
        <v>105</v>
      </c>
      <c r="H721" t="s">
        <v>303</v>
      </c>
      <c r="I721" t="s">
        <v>213</v>
      </c>
      <c r="J721" t="s">
        <v>214</v>
      </c>
      <c r="K721" t="s">
        <v>149</v>
      </c>
      <c r="M721" t="s">
        <v>555</v>
      </c>
      <c r="N721" t="s">
        <v>216</v>
      </c>
      <c r="O721" s="57">
        <v>46249.639305555553</v>
      </c>
      <c r="P721" s="57">
        <v>46252.450115740743</v>
      </c>
      <c r="Q721">
        <v>69367020</v>
      </c>
      <c r="S721">
        <v>152324211131</v>
      </c>
      <c r="T721" t="s">
        <v>11512</v>
      </c>
      <c r="U721" t="s">
        <v>11513</v>
      </c>
      <c r="Z721">
        <v>112.5113228</v>
      </c>
      <c r="AA721">
        <v>-7.6456255000000004</v>
      </c>
      <c r="AB721" t="s">
        <v>11514</v>
      </c>
      <c r="AC721" t="s">
        <v>230</v>
      </c>
      <c r="AO721" t="s">
        <v>10527</v>
      </c>
      <c r="AR721" t="s">
        <v>6</v>
      </c>
      <c r="AS721" t="s">
        <v>303</v>
      </c>
      <c r="AT721" t="s">
        <v>966</v>
      </c>
      <c r="AV721" t="s">
        <v>5218</v>
      </c>
      <c r="AW721" t="s">
        <v>982</v>
      </c>
      <c r="AX721" t="s">
        <v>223</v>
      </c>
      <c r="BF721" s="6" t="e">
        <f t="shared" si="33"/>
        <v>#NUM!</v>
      </c>
      <c r="BG721" t="e">
        <f t="shared" si="34"/>
        <v>#NUM!</v>
      </c>
      <c r="BH721" t="e">
        <f t="shared" si="35"/>
        <v>#NUM!</v>
      </c>
      <c r="BI721" t="str">
        <f>VLOOKUP(H721,Sheet2!$A$1:$B$270,2,FALSE)</f>
        <v>MOJOKERTO</v>
      </c>
    </row>
    <row r="722" spans="1:61">
      <c r="A722">
        <v>721</v>
      </c>
      <c r="B722">
        <v>1002516508</v>
      </c>
      <c r="C722">
        <v>3</v>
      </c>
      <c r="D722" t="s">
        <v>34</v>
      </c>
      <c r="E722">
        <v>5</v>
      </c>
      <c r="F722" t="s">
        <v>585</v>
      </c>
      <c r="G722" t="s">
        <v>81</v>
      </c>
      <c r="H722" t="s">
        <v>427</v>
      </c>
      <c r="I722" t="s">
        <v>213</v>
      </c>
      <c r="J722" t="s">
        <v>214</v>
      </c>
      <c r="K722" t="s">
        <v>149</v>
      </c>
      <c r="M722" t="s">
        <v>76</v>
      </c>
      <c r="N722" t="s">
        <v>216</v>
      </c>
      <c r="O722" s="57">
        <v>46243.578680555554</v>
      </c>
      <c r="P722" s="57">
        <v>46244.197893518518</v>
      </c>
      <c r="Q722">
        <v>69360566</v>
      </c>
      <c r="S722">
        <v>172402802776</v>
      </c>
      <c r="T722" t="s">
        <v>4721</v>
      </c>
      <c r="U722" t="s">
        <v>6174</v>
      </c>
      <c r="V722" t="s">
        <v>6175</v>
      </c>
      <c r="Z722">
        <v>115.22080870000001</v>
      </c>
      <c r="AA722">
        <v>-8.7086562999999995</v>
      </c>
      <c r="AB722" t="s">
        <v>4724</v>
      </c>
      <c r="AC722" t="s">
        <v>230</v>
      </c>
      <c r="AL722" t="s">
        <v>218</v>
      </c>
      <c r="AM722" t="s">
        <v>6176</v>
      </c>
      <c r="AN722" t="s">
        <v>6</v>
      </c>
      <c r="AO722" s="57">
        <v>46273.57984953704</v>
      </c>
      <c r="AR722" t="s">
        <v>219</v>
      </c>
      <c r="AS722" t="s">
        <v>427</v>
      </c>
      <c r="AT722" t="s">
        <v>231</v>
      </c>
      <c r="AU722">
        <v>20260810</v>
      </c>
      <c r="AV722" t="s">
        <v>222</v>
      </c>
      <c r="AW722" t="s">
        <v>560</v>
      </c>
      <c r="AX722" t="s">
        <v>223</v>
      </c>
      <c r="BA722" s="57">
        <v>46243.291666666664</v>
      </c>
      <c r="BB722" t="s">
        <v>6176</v>
      </c>
      <c r="BC722">
        <v>2026</v>
      </c>
      <c r="BD722">
        <v>8</v>
      </c>
      <c r="BE722">
        <v>10</v>
      </c>
      <c r="BF722" s="6">
        <f t="shared" si="33"/>
        <v>46244</v>
      </c>
      <c r="BG722">
        <f t="shared" si="34"/>
        <v>0.70833333333575865</v>
      </c>
      <c r="BH722" t="str">
        <f t="shared" si="35"/>
        <v>COMPLY</v>
      </c>
      <c r="BI722" t="str">
        <f>VLOOKUP(H722,Sheet2!$A$1:$B$270,2,FALSE)</f>
        <v>JIMBARAN</v>
      </c>
    </row>
    <row r="723" spans="1:61">
      <c r="A723">
        <v>722</v>
      </c>
      <c r="B723">
        <v>1002514309</v>
      </c>
      <c r="C723">
        <v>3</v>
      </c>
      <c r="D723" t="s">
        <v>59</v>
      </c>
      <c r="E723">
        <v>4</v>
      </c>
      <c r="F723" t="s">
        <v>224</v>
      </c>
      <c r="G723" t="s">
        <v>320</v>
      </c>
      <c r="H723" t="s">
        <v>321</v>
      </c>
      <c r="I723" t="s">
        <v>213</v>
      </c>
      <c r="J723" t="s">
        <v>214</v>
      </c>
      <c r="K723" t="s">
        <v>149</v>
      </c>
      <c r="L723" t="s">
        <v>215</v>
      </c>
      <c r="M723" t="s">
        <v>76</v>
      </c>
      <c r="N723" t="s">
        <v>216</v>
      </c>
      <c r="O723" s="57">
        <v>46241.472199074073</v>
      </c>
      <c r="P723" s="57">
        <v>46242.635740740741</v>
      </c>
      <c r="Q723">
        <v>69360628</v>
      </c>
      <c r="S723">
        <v>146372101964</v>
      </c>
      <c r="T723" t="s">
        <v>6177</v>
      </c>
      <c r="U723" t="s">
        <v>6178</v>
      </c>
      <c r="V723" t="s">
        <v>6179</v>
      </c>
      <c r="Z723">
        <v>109.818455</v>
      </c>
      <c r="AA723">
        <v>-7.2014399999999998</v>
      </c>
      <c r="AB723" t="s">
        <v>6180</v>
      </c>
      <c r="AC723" t="s">
        <v>237</v>
      </c>
      <c r="AL723" t="s">
        <v>218</v>
      </c>
      <c r="AM723" t="s">
        <v>6181</v>
      </c>
      <c r="AN723" t="s">
        <v>6</v>
      </c>
      <c r="AO723" s="57">
        <v>46211.476226851853</v>
      </c>
      <c r="AP723" s="57">
        <v>46243.625</v>
      </c>
      <c r="AR723" t="s">
        <v>219</v>
      </c>
      <c r="AS723" t="s">
        <v>321</v>
      </c>
      <c r="AT723" t="s">
        <v>231</v>
      </c>
      <c r="AU723">
        <v>20260808</v>
      </c>
      <c r="AV723" t="s">
        <v>222</v>
      </c>
      <c r="AW723" t="s">
        <v>1021</v>
      </c>
      <c r="AX723" t="s">
        <v>223</v>
      </c>
      <c r="BA723" s="57">
        <v>46243.625</v>
      </c>
      <c r="BB723" t="s">
        <v>6181</v>
      </c>
      <c r="BC723">
        <v>2026</v>
      </c>
      <c r="BD723">
        <v>8</v>
      </c>
      <c r="BE723">
        <v>8</v>
      </c>
      <c r="BF723" s="6">
        <f t="shared" si="33"/>
        <v>46242</v>
      </c>
      <c r="BG723">
        <f t="shared" si="34"/>
        <v>-1.625</v>
      </c>
      <c r="BH723" t="str">
        <f t="shared" si="35"/>
        <v>COMPLY</v>
      </c>
      <c r="BI723" t="e">
        <f>VLOOKUP(H723,Sheet2!$A$1:$B$270,2,FALSE)</f>
        <v>#N/A</v>
      </c>
    </row>
    <row r="724" spans="1:61">
      <c r="A724">
        <v>723</v>
      </c>
      <c r="B724">
        <v>1002520118</v>
      </c>
      <c r="C724">
        <v>3</v>
      </c>
      <c r="D724" t="s">
        <v>42</v>
      </c>
      <c r="E724">
        <v>5</v>
      </c>
      <c r="F724" t="s">
        <v>233</v>
      </c>
      <c r="G724" t="s">
        <v>105</v>
      </c>
      <c r="H724" t="s">
        <v>381</v>
      </c>
      <c r="I724" t="s">
        <v>213</v>
      </c>
      <c r="J724" t="s">
        <v>214</v>
      </c>
      <c r="K724" t="s">
        <v>149</v>
      </c>
      <c r="M724" t="s">
        <v>76</v>
      </c>
      <c r="N724" t="s">
        <v>216</v>
      </c>
      <c r="O724" s="57">
        <v>46245.591053240743</v>
      </c>
      <c r="P724" s="57">
        <v>46245.933275462965</v>
      </c>
      <c r="Q724">
        <v>69363436</v>
      </c>
      <c r="S724">
        <v>152312243260</v>
      </c>
      <c r="T724" t="s">
        <v>7443</v>
      </c>
      <c r="U724" t="s">
        <v>7444</v>
      </c>
      <c r="V724" t="s">
        <v>7445</v>
      </c>
      <c r="Z724">
        <v>112.4594067</v>
      </c>
      <c r="AA724">
        <v>-7.5067810000000001</v>
      </c>
      <c r="AB724" t="s">
        <v>7446</v>
      </c>
      <c r="AC724" t="s">
        <v>230</v>
      </c>
      <c r="AL724" t="s">
        <v>218</v>
      </c>
      <c r="AM724" t="s">
        <v>7447</v>
      </c>
      <c r="AN724" t="s">
        <v>6</v>
      </c>
      <c r="AO724" s="57">
        <v>46334.610983796294</v>
      </c>
      <c r="AP724" s="57">
        <v>46246.541666666664</v>
      </c>
      <c r="AR724" t="s">
        <v>219</v>
      </c>
      <c r="AS724" t="s">
        <v>381</v>
      </c>
      <c r="AT724" t="s">
        <v>231</v>
      </c>
      <c r="AU724">
        <v>20260811</v>
      </c>
      <c r="AV724" t="s">
        <v>222</v>
      </c>
      <c r="AW724" t="s">
        <v>582</v>
      </c>
      <c r="AX724" t="s">
        <v>223</v>
      </c>
      <c r="BA724" s="57">
        <v>46246.541666666664</v>
      </c>
      <c r="BB724" t="s">
        <v>7447</v>
      </c>
      <c r="BC724">
        <v>2026</v>
      </c>
      <c r="BD724">
        <v>8</v>
      </c>
      <c r="BE724">
        <v>11</v>
      </c>
      <c r="BF724" s="6">
        <f t="shared" si="33"/>
        <v>46245</v>
      </c>
      <c r="BG724">
        <f t="shared" si="34"/>
        <v>-1.5416666666642413</v>
      </c>
      <c r="BH724" t="str">
        <f t="shared" si="35"/>
        <v>COMPLY</v>
      </c>
      <c r="BI724" t="str">
        <f>VLOOKUP(H724,Sheet2!$A$1:$B$270,2,FALSE)</f>
        <v>MOJOKERTO</v>
      </c>
    </row>
    <row r="725" spans="1:61">
      <c r="A725">
        <v>724</v>
      </c>
      <c r="B725">
        <v>1002515373</v>
      </c>
      <c r="C725">
        <v>3</v>
      </c>
      <c r="D725" t="s">
        <v>49</v>
      </c>
      <c r="E725">
        <v>4</v>
      </c>
      <c r="F725" t="s">
        <v>246</v>
      </c>
      <c r="G725" t="s">
        <v>247</v>
      </c>
      <c r="H725" t="s">
        <v>624</v>
      </c>
      <c r="I725" t="s">
        <v>213</v>
      </c>
      <c r="J725" t="s">
        <v>214</v>
      </c>
      <c r="K725" t="s">
        <v>149</v>
      </c>
      <c r="M725" t="s">
        <v>76</v>
      </c>
      <c r="N725" t="s">
        <v>216</v>
      </c>
      <c r="O725" s="57">
        <v>46241.707604166666</v>
      </c>
      <c r="P725" s="57">
        <v>46241.859027777777</v>
      </c>
      <c r="Q725">
        <v>69356866</v>
      </c>
      <c r="S725">
        <v>143424113537</v>
      </c>
      <c r="T725" t="s">
        <v>4158</v>
      </c>
      <c r="U725" t="s">
        <v>4446</v>
      </c>
      <c r="V725" t="s">
        <v>4447</v>
      </c>
      <c r="Z725">
        <v>110.54570895273601</v>
      </c>
      <c r="AA725">
        <v>-6.9293956982594596</v>
      </c>
      <c r="AB725" t="s">
        <v>4161</v>
      </c>
      <c r="AC725" t="s">
        <v>217</v>
      </c>
      <c r="AL725" t="s">
        <v>218</v>
      </c>
      <c r="AM725" t="s">
        <v>4448</v>
      </c>
      <c r="AN725" t="s">
        <v>6</v>
      </c>
      <c r="AO725" s="57">
        <v>46211.715798611112</v>
      </c>
      <c r="AR725" t="s">
        <v>219</v>
      </c>
      <c r="AS725" t="s">
        <v>624</v>
      </c>
      <c r="AT725" t="s">
        <v>231</v>
      </c>
      <c r="AU725">
        <v>20260807</v>
      </c>
      <c r="AV725" t="s">
        <v>222</v>
      </c>
      <c r="AW725" t="s">
        <v>561</v>
      </c>
      <c r="AX725" t="s">
        <v>223</v>
      </c>
      <c r="BA725" s="57">
        <v>46241.291666666664</v>
      </c>
      <c r="BB725" t="s">
        <v>4448</v>
      </c>
      <c r="BC725">
        <v>2026</v>
      </c>
      <c r="BD725">
        <v>8</v>
      </c>
      <c r="BE725">
        <v>7</v>
      </c>
      <c r="BF725" s="6">
        <f t="shared" si="33"/>
        <v>46241</v>
      </c>
      <c r="BG725">
        <f t="shared" si="34"/>
        <v>-0.29166666666424135</v>
      </c>
      <c r="BH725" t="str">
        <f t="shared" si="35"/>
        <v>COMPLY</v>
      </c>
      <c r="BI725" t="e">
        <f>VLOOKUP(H725,Sheet2!$A$1:$B$270,2,FALSE)</f>
        <v>#N/A</v>
      </c>
    </row>
    <row r="726" spans="1:61">
      <c r="A726">
        <v>725</v>
      </c>
      <c r="B726">
        <v>1002517677</v>
      </c>
      <c r="C726">
        <v>3</v>
      </c>
      <c r="D726" t="s">
        <v>34</v>
      </c>
      <c r="E726">
        <v>5</v>
      </c>
      <c r="F726" t="s">
        <v>585</v>
      </c>
      <c r="G726" t="s">
        <v>83</v>
      </c>
      <c r="H726" t="s">
        <v>232</v>
      </c>
      <c r="I726" t="s">
        <v>213</v>
      </c>
      <c r="J726" t="s">
        <v>214</v>
      </c>
      <c r="K726" t="s">
        <v>149</v>
      </c>
      <c r="M726" t="s">
        <v>933</v>
      </c>
      <c r="N726" t="s">
        <v>216</v>
      </c>
      <c r="O726" s="57">
        <v>46244.543194444443</v>
      </c>
      <c r="P726" s="57">
        <v>46247.389062499999</v>
      </c>
      <c r="Q726">
        <v>69362407</v>
      </c>
      <c r="S726">
        <v>172423220311</v>
      </c>
      <c r="T726" t="s">
        <v>6182</v>
      </c>
      <c r="U726" t="s">
        <v>6183</v>
      </c>
      <c r="V726" t="s">
        <v>6184</v>
      </c>
      <c r="Z726">
        <v>115.27735319999999</v>
      </c>
      <c r="AA726">
        <v>-8.5787233000000001</v>
      </c>
      <c r="AB726" t="s">
        <v>6185</v>
      </c>
      <c r="AC726" t="s">
        <v>230</v>
      </c>
      <c r="AL726" t="s">
        <v>218</v>
      </c>
      <c r="AM726" t="s">
        <v>6186</v>
      </c>
      <c r="AN726" t="s">
        <v>6</v>
      </c>
      <c r="AO726" s="57">
        <v>46303.548472222225</v>
      </c>
      <c r="AP726" s="57">
        <v>46245.625</v>
      </c>
      <c r="AQ726" t="s">
        <v>248</v>
      </c>
      <c r="AR726" t="s">
        <v>12</v>
      </c>
      <c r="AS726" t="s">
        <v>232</v>
      </c>
      <c r="AT726" t="s">
        <v>231</v>
      </c>
      <c r="AV726" t="s">
        <v>917</v>
      </c>
      <c r="AW726" t="s">
        <v>562</v>
      </c>
      <c r="AX726" t="s">
        <v>223</v>
      </c>
      <c r="BA726" s="57">
        <v>46245.625</v>
      </c>
      <c r="BB726" t="s">
        <v>6186</v>
      </c>
      <c r="BF726" s="6" t="e">
        <f t="shared" si="33"/>
        <v>#NUM!</v>
      </c>
      <c r="BG726" t="e">
        <f t="shared" si="34"/>
        <v>#NUM!</v>
      </c>
      <c r="BH726" t="e">
        <f t="shared" si="35"/>
        <v>#NUM!</v>
      </c>
      <c r="BI726" t="str">
        <f>VLOOKUP(H726,Sheet2!$A$1:$B$270,2,FALSE)</f>
        <v>SANUR</v>
      </c>
    </row>
    <row r="727" spans="1:61">
      <c r="A727">
        <v>726</v>
      </c>
      <c r="B727">
        <v>1002522970</v>
      </c>
      <c r="C727">
        <v>3</v>
      </c>
      <c r="D727" t="s">
        <v>49</v>
      </c>
      <c r="E727">
        <v>4</v>
      </c>
      <c r="F727" t="s">
        <v>252</v>
      </c>
      <c r="G727" t="s">
        <v>553</v>
      </c>
      <c r="H727" t="s">
        <v>559</v>
      </c>
      <c r="I727" t="s">
        <v>213</v>
      </c>
      <c r="J727" t="s">
        <v>214</v>
      </c>
      <c r="K727" t="s">
        <v>149</v>
      </c>
      <c r="L727" t="s">
        <v>215</v>
      </c>
      <c r="M727" t="s">
        <v>76</v>
      </c>
      <c r="N727" t="s">
        <v>216</v>
      </c>
      <c r="O727" s="57">
        <v>46246.704131944447</v>
      </c>
      <c r="P727" s="57">
        <v>46248.795011574075</v>
      </c>
      <c r="Q727">
        <v>69364550</v>
      </c>
      <c r="S727">
        <v>146281108099</v>
      </c>
      <c r="T727" t="s">
        <v>8352</v>
      </c>
      <c r="U727" t="s">
        <v>8353</v>
      </c>
      <c r="V727" t="s">
        <v>8354</v>
      </c>
      <c r="Z727">
        <v>109.01867009999999</v>
      </c>
      <c r="AA727">
        <v>-7.2156104999999897</v>
      </c>
      <c r="AB727" t="s">
        <v>8355</v>
      </c>
      <c r="AC727" t="s">
        <v>217</v>
      </c>
      <c r="AL727" t="s">
        <v>218</v>
      </c>
      <c r="AM727" t="s">
        <v>8356</v>
      </c>
      <c r="AN727" t="s">
        <v>6</v>
      </c>
      <c r="AO727" s="57">
        <v>46364.704791666663</v>
      </c>
      <c r="AP727" s="57">
        <v>46248.333333333336</v>
      </c>
      <c r="AR727" t="s">
        <v>219</v>
      </c>
      <c r="AS727" t="s">
        <v>559</v>
      </c>
      <c r="AT727" t="s">
        <v>231</v>
      </c>
      <c r="AU727">
        <v>20260814</v>
      </c>
      <c r="AV727" t="s">
        <v>222</v>
      </c>
      <c r="AW727" t="s">
        <v>1018</v>
      </c>
      <c r="AX727" t="s">
        <v>223</v>
      </c>
      <c r="BA727" s="57">
        <v>46248.333333333336</v>
      </c>
      <c r="BB727" t="s">
        <v>8356</v>
      </c>
      <c r="BC727">
        <v>2026</v>
      </c>
      <c r="BD727">
        <v>8</v>
      </c>
      <c r="BE727">
        <v>14</v>
      </c>
      <c r="BF727" s="6">
        <f t="shared" si="33"/>
        <v>46248</v>
      </c>
      <c r="BG727">
        <f t="shared" si="34"/>
        <v>-0.33333333333575865</v>
      </c>
      <c r="BH727" t="str">
        <f t="shared" si="35"/>
        <v>COMPLY</v>
      </c>
      <c r="BI727" t="e">
        <f>VLOOKUP(H727,Sheet2!$A$1:$B$270,2,FALSE)</f>
        <v>#N/A</v>
      </c>
    </row>
    <row r="728" spans="1:61">
      <c r="A728">
        <v>727</v>
      </c>
      <c r="B728">
        <v>1002534601</v>
      </c>
      <c r="C728">
        <v>3</v>
      </c>
      <c r="D728" t="s">
        <v>42</v>
      </c>
      <c r="E728">
        <v>5</v>
      </c>
      <c r="F728" t="s">
        <v>102</v>
      </c>
      <c r="G728" t="s">
        <v>102</v>
      </c>
      <c r="H728" t="s">
        <v>458</v>
      </c>
      <c r="I728" t="s">
        <v>213</v>
      </c>
      <c r="J728" t="s">
        <v>214</v>
      </c>
      <c r="K728" t="s">
        <v>149</v>
      </c>
      <c r="L728" t="s">
        <v>215</v>
      </c>
      <c r="M728" t="s">
        <v>240</v>
      </c>
      <c r="N728" t="s">
        <v>216</v>
      </c>
      <c r="O728" s="57">
        <v>46252.756203703706</v>
      </c>
      <c r="P728" s="57">
        <v>46252.756956018522</v>
      </c>
      <c r="Q728">
        <v>69369478</v>
      </c>
      <c r="S728">
        <v>152538203667</v>
      </c>
      <c r="T728" t="s">
        <v>13147</v>
      </c>
      <c r="U728" t="s">
        <v>13148</v>
      </c>
      <c r="V728" t="s">
        <v>13149</v>
      </c>
      <c r="Z728">
        <v>113.793356</v>
      </c>
      <c r="AA728">
        <v>-8.1712509999999998</v>
      </c>
      <c r="AB728" t="s">
        <v>13150</v>
      </c>
      <c r="AC728" t="s">
        <v>237</v>
      </c>
      <c r="AL728" t="s">
        <v>218</v>
      </c>
      <c r="AM728" t="s">
        <v>13151</v>
      </c>
      <c r="AN728" t="s">
        <v>6</v>
      </c>
      <c r="AO728" t="s">
        <v>13140</v>
      </c>
      <c r="AP728" s="57">
        <v>46253.625</v>
      </c>
      <c r="AR728" t="s">
        <v>241</v>
      </c>
      <c r="AS728" t="s">
        <v>458</v>
      </c>
      <c r="AT728" t="s">
        <v>231</v>
      </c>
      <c r="AV728" t="s">
        <v>240</v>
      </c>
      <c r="AW728" t="s">
        <v>13019</v>
      </c>
      <c r="AX728" t="s">
        <v>223</v>
      </c>
      <c r="BA728" s="57">
        <v>46253.625</v>
      </c>
      <c r="BB728" t="s">
        <v>13151</v>
      </c>
      <c r="BF728" s="6" t="e">
        <f t="shared" si="33"/>
        <v>#NUM!</v>
      </c>
      <c r="BG728" t="e">
        <f t="shared" si="34"/>
        <v>#NUM!</v>
      </c>
      <c r="BH728" t="e">
        <f t="shared" si="35"/>
        <v>#NUM!</v>
      </c>
      <c r="BI728" t="str">
        <f>VLOOKUP(H728,Sheet2!$A$1:$B$270,2,FALSE)</f>
        <v>JEMBER</v>
      </c>
    </row>
    <row r="729" spans="1:61">
      <c r="A729">
        <v>728</v>
      </c>
      <c r="B729">
        <v>1002510663</v>
      </c>
      <c r="C729">
        <v>3</v>
      </c>
      <c r="D729" t="s">
        <v>34</v>
      </c>
      <c r="E729">
        <v>5</v>
      </c>
      <c r="F729" t="s">
        <v>585</v>
      </c>
      <c r="G729" t="s">
        <v>86</v>
      </c>
      <c r="H729" t="s">
        <v>276</v>
      </c>
      <c r="I729" t="s">
        <v>213</v>
      </c>
      <c r="J729" t="s">
        <v>214</v>
      </c>
      <c r="K729" t="s">
        <v>149</v>
      </c>
      <c r="M729" t="s">
        <v>76</v>
      </c>
      <c r="N729" t="s">
        <v>216</v>
      </c>
      <c r="O729" s="57">
        <v>46239.582430555558</v>
      </c>
      <c r="P729" s="57">
        <v>46239.732569444444</v>
      </c>
      <c r="Q729">
        <v>69357156</v>
      </c>
      <c r="S729">
        <v>172418758200</v>
      </c>
      <c r="T729" t="s">
        <v>1232</v>
      </c>
      <c r="U729" t="s">
        <v>1233</v>
      </c>
      <c r="V729" t="s">
        <v>1234</v>
      </c>
      <c r="Z729">
        <v>115.153324</v>
      </c>
      <c r="AA729">
        <v>-8.6430764999999994</v>
      </c>
      <c r="AB729" t="s">
        <v>1235</v>
      </c>
      <c r="AC729" t="s">
        <v>217</v>
      </c>
      <c r="AL729" t="s">
        <v>218</v>
      </c>
      <c r="AM729" t="s">
        <v>1236</v>
      </c>
      <c r="AN729" t="s">
        <v>6</v>
      </c>
      <c r="AO729" s="57">
        <v>46150.59070601852</v>
      </c>
      <c r="AR729" t="s">
        <v>219</v>
      </c>
      <c r="AS729" t="s">
        <v>276</v>
      </c>
      <c r="AT729" t="s">
        <v>231</v>
      </c>
      <c r="AU729">
        <v>20260805</v>
      </c>
      <c r="AV729" t="s">
        <v>222</v>
      </c>
      <c r="AW729" t="s">
        <v>561</v>
      </c>
      <c r="AX729" t="s">
        <v>223</v>
      </c>
      <c r="BA729" s="57">
        <v>46239.291666666664</v>
      </c>
      <c r="BB729" t="s">
        <v>1236</v>
      </c>
      <c r="BC729">
        <v>2026</v>
      </c>
      <c r="BD729">
        <v>8</v>
      </c>
      <c r="BE729">
        <v>5</v>
      </c>
      <c r="BF729" s="6">
        <f t="shared" si="33"/>
        <v>46239</v>
      </c>
      <c r="BG729">
        <f t="shared" si="34"/>
        <v>-0.29166666666424135</v>
      </c>
      <c r="BH729" t="str">
        <f t="shared" si="35"/>
        <v>COMPLY</v>
      </c>
      <c r="BI729" t="str">
        <f>VLOOKUP(H729,Sheet2!$A$1:$B$270,2,FALSE)</f>
        <v>UBUNG</v>
      </c>
    </row>
    <row r="730" spans="1:61">
      <c r="A730">
        <v>729</v>
      </c>
      <c r="B730">
        <v>1002526280</v>
      </c>
      <c r="C730">
        <v>3</v>
      </c>
      <c r="D730" t="s">
        <v>59</v>
      </c>
      <c r="E730">
        <v>4</v>
      </c>
      <c r="F730" t="s">
        <v>224</v>
      </c>
      <c r="G730" t="s">
        <v>320</v>
      </c>
      <c r="H730" t="s">
        <v>321</v>
      </c>
      <c r="I730" t="s">
        <v>213</v>
      </c>
      <c r="J730" t="s">
        <v>214</v>
      </c>
      <c r="K730" t="s">
        <v>149</v>
      </c>
      <c r="L730" t="s">
        <v>215</v>
      </c>
      <c r="M730" t="s">
        <v>933</v>
      </c>
      <c r="N730" t="s">
        <v>216</v>
      </c>
      <c r="O730" s="57">
        <v>46248.501354166663</v>
      </c>
      <c r="P730" s="57">
        <v>46252.659062500003</v>
      </c>
      <c r="Q730">
        <v>69365971</v>
      </c>
      <c r="S730">
        <v>146372102789</v>
      </c>
      <c r="T730" t="s">
        <v>11534</v>
      </c>
      <c r="U730" t="s">
        <v>11535</v>
      </c>
      <c r="V730" t="s">
        <v>11536</v>
      </c>
      <c r="Z730">
        <v>109.78860400000001</v>
      </c>
      <c r="AA730">
        <v>-7.318416</v>
      </c>
      <c r="AB730" t="s">
        <v>11537</v>
      </c>
      <c r="AC730" t="s">
        <v>237</v>
      </c>
      <c r="AL730" t="s">
        <v>218</v>
      </c>
      <c r="AM730" t="s">
        <v>11538</v>
      </c>
      <c r="AN730" t="s">
        <v>6</v>
      </c>
      <c r="AO730" t="s">
        <v>9770</v>
      </c>
      <c r="AP730" s="57">
        <v>46249.333333333336</v>
      </c>
      <c r="AQ730" t="s">
        <v>903</v>
      </c>
      <c r="AR730" t="s">
        <v>12</v>
      </c>
      <c r="AS730" t="s">
        <v>321</v>
      </c>
      <c r="AT730" t="s">
        <v>231</v>
      </c>
      <c r="AV730" t="s">
        <v>917</v>
      </c>
      <c r="AW730" t="s">
        <v>1015</v>
      </c>
      <c r="AX730" t="s">
        <v>223</v>
      </c>
      <c r="BA730" s="57">
        <v>46249.333333333336</v>
      </c>
      <c r="BB730" t="s">
        <v>11538</v>
      </c>
      <c r="BF730" s="6" t="e">
        <f t="shared" si="33"/>
        <v>#NUM!</v>
      </c>
      <c r="BG730" t="e">
        <f t="shared" si="34"/>
        <v>#NUM!</v>
      </c>
      <c r="BH730" t="e">
        <f t="shared" si="35"/>
        <v>#NUM!</v>
      </c>
      <c r="BI730" t="e">
        <f>VLOOKUP(H730,Sheet2!$A$1:$B$270,2,FALSE)</f>
        <v>#N/A</v>
      </c>
    </row>
    <row r="731" spans="1:61">
      <c r="A731">
        <v>730</v>
      </c>
      <c r="B731">
        <v>1002526457</v>
      </c>
      <c r="C731">
        <v>3</v>
      </c>
      <c r="D731" t="s">
        <v>38</v>
      </c>
      <c r="E731">
        <v>5</v>
      </c>
      <c r="F731" t="s">
        <v>90</v>
      </c>
      <c r="G731" t="s">
        <v>90</v>
      </c>
      <c r="H731" t="s">
        <v>354</v>
      </c>
      <c r="I731" t="s">
        <v>213</v>
      </c>
      <c r="J731" t="s">
        <v>214</v>
      </c>
      <c r="K731" t="s">
        <v>149</v>
      </c>
      <c r="L731" t="s">
        <v>215</v>
      </c>
      <c r="M731" t="s">
        <v>76</v>
      </c>
      <c r="N731" t="s">
        <v>216</v>
      </c>
      <c r="O731" s="57">
        <v>46248.585393518515</v>
      </c>
      <c r="P731" s="57">
        <v>46248.803124999999</v>
      </c>
      <c r="Q731">
        <v>69366072</v>
      </c>
      <c r="S731">
        <v>152639219419</v>
      </c>
      <c r="T731" t="s">
        <v>11539</v>
      </c>
      <c r="U731" t="s">
        <v>11540</v>
      </c>
      <c r="V731" t="s">
        <v>11541</v>
      </c>
      <c r="Z731">
        <v>112.26758893579201</v>
      </c>
      <c r="AA731">
        <v>-7.8651380709762497</v>
      </c>
      <c r="AB731" t="s">
        <v>11542</v>
      </c>
      <c r="AC731" t="s">
        <v>217</v>
      </c>
      <c r="AL731" t="s">
        <v>218</v>
      </c>
      <c r="AM731" t="s">
        <v>10224</v>
      </c>
      <c r="AN731" t="s">
        <v>6</v>
      </c>
      <c r="AO731" t="s">
        <v>9857</v>
      </c>
      <c r="AP731" s="57">
        <v>46249.541666666664</v>
      </c>
      <c r="AR731" t="s">
        <v>219</v>
      </c>
      <c r="AS731" t="s">
        <v>354</v>
      </c>
      <c r="AT731" t="s">
        <v>231</v>
      </c>
      <c r="AU731">
        <v>20260814</v>
      </c>
      <c r="AV731" t="s">
        <v>222</v>
      </c>
      <c r="AW731" t="s">
        <v>642</v>
      </c>
      <c r="AX731" t="s">
        <v>223</v>
      </c>
      <c r="BA731" s="57">
        <v>46249.541666666664</v>
      </c>
      <c r="BB731" t="s">
        <v>10224</v>
      </c>
      <c r="BC731">
        <v>2026</v>
      </c>
      <c r="BD731">
        <v>8</v>
      </c>
      <c r="BE731">
        <v>14</v>
      </c>
      <c r="BF731" s="6">
        <f t="shared" si="33"/>
        <v>46248</v>
      </c>
      <c r="BG731">
        <f t="shared" si="34"/>
        <v>-1.5416666666642413</v>
      </c>
      <c r="BH731" t="str">
        <f t="shared" si="35"/>
        <v>COMPLY</v>
      </c>
      <c r="BI731" t="str">
        <f>VLOOKUP(H731,Sheet2!$A$1:$B$270,2,FALSE)</f>
        <v>KEDIRI</v>
      </c>
    </row>
    <row r="732" spans="1:61">
      <c r="A732">
        <v>731</v>
      </c>
      <c r="B732">
        <v>1002504878</v>
      </c>
      <c r="C732">
        <v>3</v>
      </c>
      <c r="D732" t="s">
        <v>49</v>
      </c>
      <c r="E732">
        <v>4</v>
      </c>
      <c r="F732" t="s">
        <v>252</v>
      </c>
      <c r="G732" t="s">
        <v>554</v>
      </c>
      <c r="H732" t="s">
        <v>558</v>
      </c>
      <c r="I732" t="s">
        <v>213</v>
      </c>
      <c r="J732" t="s">
        <v>214</v>
      </c>
      <c r="K732" t="s">
        <v>149</v>
      </c>
      <c r="M732" t="s">
        <v>76</v>
      </c>
      <c r="N732" t="s">
        <v>216</v>
      </c>
      <c r="O732" s="57">
        <v>46235.72892361111</v>
      </c>
      <c r="P732" s="57">
        <v>46235.804363425923</v>
      </c>
      <c r="Q732">
        <v>69356286</v>
      </c>
      <c r="S732">
        <v>142278112604</v>
      </c>
      <c r="T732" t="s">
        <v>1263</v>
      </c>
      <c r="U732" t="s">
        <v>1264</v>
      </c>
      <c r="V732" t="s">
        <v>1265</v>
      </c>
      <c r="Z732">
        <v>109.379239373018</v>
      </c>
      <c r="AA732">
        <v>-6.8895426887887901</v>
      </c>
      <c r="AB732" t="s">
        <v>1266</v>
      </c>
      <c r="AC732" t="s">
        <v>217</v>
      </c>
      <c r="AL732" t="s">
        <v>218</v>
      </c>
      <c r="AM732" t="s">
        <v>1267</v>
      </c>
      <c r="AN732" t="s">
        <v>6</v>
      </c>
      <c r="AO732" s="57">
        <v>46030.735995370371</v>
      </c>
      <c r="AR732" t="s">
        <v>219</v>
      </c>
      <c r="AS732" t="s">
        <v>558</v>
      </c>
      <c r="AT732" t="s">
        <v>231</v>
      </c>
      <c r="AU732">
        <v>20260801</v>
      </c>
      <c r="AV732" t="s">
        <v>222</v>
      </c>
      <c r="AW732" t="s">
        <v>572</v>
      </c>
      <c r="AX732" t="s">
        <v>223</v>
      </c>
      <c r="BA732" s="57">
        <v>46235.291666666664</v>
      </c>
      <c r="BB732" t="s">
        <v>1267</v>
      </c>
      <c r="BC732">
        <v>2026</v>
      </c>
      <c r="BD732">
        <v>8</v>
      </c>
      <c r="BE732">
        <v>1</v>
      </c>
      <c r="BF732" s="6">
        <f t="shared" si="33"/>
        <v>46235</v>
      </c>
      <c r="BG732">
        <f t="shared" si="34"/>
        <v>-0.29166666666424135</v>
      </c>
      <c r="BH732" t="str">
        <f t="shared" si="35"/>
        <v>COMPLY</v>
      </c>
      <c r="BI732" t="e">
        <f>VLOOKUP(H732,Sheet2!$A$1:$B$270,2,FALSE)</f>
        <v>#N/A</v>
      </c>
    </row>
    <row r="733" spans="1:61">
      <c r="A733">
        <v>732</v>
      </c>
      <c r="B733">
        <v>1002528406</v>
      </c>
      <c r="C733">
        <v>3</v>
      </c>
      <c r="D733" t="s">
        <v>51</v>
      </c>
      <c r="E733">
        <v>4</v>
      </c>
      <c r="F733" t="s">
        <v>273</v>
      </c>
      <c r="G733" t="s">
        <v>339</v>
      </c>
      <c r="H733" t="s">
        <v>998</v>
      </c>
      <c r="I733" t="s">
        <v>213</v>
      </c>
      <c r="J733" t="s">
        <v>214</v>
      </c>
      <c r="K733" t="s">
        <v>149</v>
      </c>
      <c r="L733" t="s">
        <v>215</v>
      </c>
      <c r="M733" t="s">
        <v>76</v>
      </c>
      <c r="N733" t="s">
        <v>216</v>
      </c>
      <c r="O733" s="57">
        <v>46249.582604166666</v>
      </c>
      <c r="P733" s="57">
        <v>46251.530370370368</v>
      </c>
      <c r="Q733">
        <v>69366952</v>
      </c>
      <c r="S733">
        <v>142512103099</v>
      </c>
      <c r="T733" t="s">
        <v>11543</v>
      </c>
      <c r="U733" t="s">
        <v>11544</v>
      </c>
      <c r="V733" t="s">
        <v>11545</v>
      </c>
      <c r="Z733">
        <v>111.362543</v>
      </c>
      <c r="AA733">
        <v>-7.1405279999999998</v>
      </c>
      <c r="AB733" t="s">
        <v>11546</v>
      </c>
      <c r="AC733" t="s">
        <v>237</v>
      </c>
      <c r="AL733" t="s">
        <v>218</v>
      </c>
      <c r="AM733" t="s">
        <v>10574</v>
      </c>
      <c r="AN733" t="s">
        <v>6</v>
      </c>
      <c r="AO733" t="s">
        <v>9782</v>
      </c>
      <c r="AP733" s="57">
        <v>46250.541666666664</v>
      </c>
      <c r="AR733" t="s">
        <v>219</v>
      </c>
      <c r="AS733" t="s">
        <v>998</v>
      </c>
      <c r="AT733" t="s">
        <v>231</v>
      </c>
      <c r="AU733">
        <v>20260817</v>
      </c>
      <c r="AV733" t="s">
        <v>222</v>
      </c>
      <c r="AW733" t="s">
        <v>943</v>
      </c>
      <c r="AX733" t="s">
        <v>223</v>
      </c>
      <c r="BA733" s="57">
        <v>46250.541666666664</v>
      </c>
      <c r="BB733" t="s">
        <v>10574</v>
      </c>
      <c r="BC733">
        <v>2026</v>
      </c>
      <c r="BD733">
        <v>8</v>
      </c>
      <c r="BE733">
        <v>17</v>
      </c>
      <c r="BF733" s="6">
        <f t="shared" si="33"/>
        <v>46251</v>
      </c>
      <c r="BG733">
        <f t="shared" si="34"/>
        <v>0.45833333333575865</v>
      </c>
      <c r="BH733" t="str">
        <f t="shared" si="35"/>
        <v>COMPLY</v>
      </c>
      <c r="BI733" t="e">
        <f>VLOOKUP(H733,Sheet2!$A$1:$B$270,2,FALSE)</f>
        <v>#N/A</v>
      </c>
    </row>
    <row r="734" spans="1:61">
      <c r="A734">
        <v>733</v>
      </c>
      <c r="B734">
        <v>1002519442</v>
      </c>
      <c r="C734">
        <v>3</v>
      </c>
      <c r="D734" t="s">
        <v>55</v>
      </c>
      <c r="E734">
        <v>5</v>
      </c>
      <c r="F734" t="s">
        <v>228</v>
      </c>
      <c r="G734" t="s">
        <v>127</v>
      </c>
      <c r="H734" t="s">
        <v>496</v>
      </c>
      <c r="I734" t="s">
        <v>213</v>
      </c>
      <c r="J734" t="s">
        <v>214</v>
      </c>
      <c r="K734" t="s">
        <v>149</v>
      </c>
      <c r="M734" t="s">
        <v>76</v>
      </c>
      <c r="N734" t="s">
        <v>216</v>
      </c>
      <c r="O734" s="57">
        <v>46245.465775462966</v>
      </c>
      <c r="P734" s="57">
        <v>46245.576319444444</v>
      </c>
      <c r="Q734">
        <v>69352432</v>
      </c>
      <c r="S734">
        <v>152428209679</v>
      </c>
      <c r="T734" t="s">
        <v>7448</v>
      </c>
      <c r="U734" t="s">
        <v>7449</v>
      </c>
      <c r="V734" t="s">
        <v>7450</v>
      </c>
      <c r="Z734">
        <v>113.637328646174</v>
      </c>
      <c r="AA734">
        <v>-7.1116107731897404</v>
      </c>
      <c r="AB734" t="s">
        <v>7451</v>
      </c>
      <c r="AC734" t="s">
        <v>230</v>
      </c>
      <c r="AL734" t="s">
        <v>218</v>
      </c>
      <c r="AM734" t="s">
        <v>7452</v>
      </c>
      <c r="AN734" t="s">
        <v>6</v>
      </c>
      <c r="AO734" s="57">
        <v>46334.486145833333</v>
      </c>
      <c r="AR734" t="s">
        <v>219</v>
      </c>
      <c r="AS734" t="s">
        <v>496</v>
      </c>
      <c r="AT734" t="s">
        <v>231</v>
      </c>
      <c r="AU734">
        <v>20260811</v>
      </c>
      <c r="AV734" t="s">
        <v>222</v>
      </c>
      <c r="AW734" t="s">
        <v>563</v>
      </c>
      <c r="AX734" t="s">
        <v>223</v>
      </c>
      <c r="BA734" s="57">
        <v>46245.291666666664</v>
      </c>
      <c r="BB734" t="s">
        <v>7452</v>
      </c>
      <c r="BC734">
        <v>2026</v>
      </c>
      <c r="BD734">
        <v>8</v>
      </c>
      <c r="BE734">
        <v>11</v>
      </c>
      <c r="BF734" s="6">
        <f t="shared" si="33"/>
        <v>46245</v>
      </c>
      <c r="BG734">
        <f t="shared" si="34"/>
        <v>-0.29166666666424135</v>
      </c>
      <c r="BH734" t="str">
        <f t="shared" si="35"/>
        <v>COMPLY</v>
      </c>
      <c r="BI734" t="str">
        <f>VLOOKUP(H734,Sheet2!$A$1:$B$270,2,FALSE)</f>
        <v>MADURA</v>
      </c>
    </row>
    <row r="735" spans="1:61">
      <c r="A735">
        <v>734</v>
      </c>
      <c r="B735">
        <v>1002533304</v>
      </c>
      <c r="C735">
        <v>3</v>
      </c>
      <c r="D735" t="s">
        <v>59</v>
      </c>
      <c r="E735">
        <v>4</v>
      </c>
      <c r="F735" t="s">
        <v>243</v>
      </c>
      <c r="G735" t="s">
        <v>261</v>
      </c>
      <c r="H735" t="s">
        <v>262</v>
      </c>
      <c r="I735" t="s">
        <v>213</v>
      </c>
      <c r="J735" t="s">
        <v>214</v>
      </c>
      <c r="K735" t="s">
        <v>149</v>
      </c>
      <c r="L735" t="s">
        <v>215</v>
      </c>
      <c r="M735" t="s">
        <v>258</v>
      </c>
      <c r="N735" t="s">
        <v>216</v>
      </c>
      <c r="O735" s="57">
        <v>46252.57912037037</v>
      </c>
      <c r="P735" s="57">
        <v>46252.733506944445</v>
      </c>
      <c r="Q735">
        <v>69369053</v>
      </c>
      <c r="S735">
        <v>141373127468</v>
      </c>
      <c r="T735" t="s">
        <v>13152</v>
      </c>
      <c r="U735" t="s">
        <v>13153</v>
      </c>
      <c r="V735" t="s">
        <v>13154</v>
      </c>
      <c r="Z735">
        <v>109.955888014142</v>
      </c>
      <c r="AA735">
        <v>-7.26408860627616</v>
      </c>
      <c r="AB735" t="s">
        <v>13155</v>
      </c>
      <c r="AC735" t="s">
        <v>237</v>
      </c>
      <c r="AL735" t="s">
        <v>218</v>
      </c>
      <c r="AM735" t="s">
        <v>13156</v>
      </c>
      <c r="AN735" t="s">
        <v>6</v>
      </c>
      <c r="AO735" t="s">
        <v>12855</v>
      </c>
      <c r="AP735" s="57">
        <v>46253.541666666664</v>
      </c>
      <c r="AR735" t="s">
        <v>259</v>
      </c>
      <c r="AS735" t="s">
        <v>262</v>
      </c>
      <c r="AT735" t="s">
        <v>231</v>
      </c>
      <c r="AV735" t="s">
        <v>260</v>
      </c>
      <c r="AW735" t="s">
        <v>12955</v>
      </c>
      <c r="AX735" t="s">
        <v>223</v>
      </c>
      <c r="BA735" s="57">
        <v>46253.541666666664</v>
      </c>
      <c r="BB735" t="s">
        <v>13156</v>
      </c>
      <c r="BF735" s="6" t="e">
        <f t="shared" si="33"/>
        <v>#NUM!</v>
      </c>
      <c r="BG735" t="e">
        <f t="shared" si="34"/>
        <v>#NUM!</v>
      </c>
      <c r="BH735" t="e">
        <f t="shared" si="35"/>
        <v>#NUM!</v>
      </c>
      <c r="BI735" t="e">
        <f>VLOOKUP(H735,Sheet2!$A$1:$B$270,2,FALSE)</f>
        <v>#N/A</v>
      </c>
    </row>
    <row r="736" spans="1:61">
      <c r="A736">
        <v>735</v>
      </c>
      <c r="B736">
        <v>1002529499</v>
      </c>
      <c r="C736">
        <v>3</v>
      </c>
      <c r="D736" t="s">
        <v>42</v>
      </c>
      <c r="E736">
        <v>5</v>
      </c>
      <c r="F736" t="s">
        <v>233</v>
      </c>
      <c r="G736" t="s">
        <v>105</v>
      </c>
      <c r="H736" t="s">
        <v>381</v>
      </c>
      <c r="I736" t="s">
        <v>213</v>
      </c>
      <c r="J736" t="s">
        <v>214</v>
      </c>
      <c r="K736" t="s">
        <v>149</v>
      </c>
      <c r="M736" t="s">
        <v>372</v>
      </c>
      <c r="N736" t="s">
        <v>216</v>
      </c>
      <c r="O736" s="57">
        <v>46250.479004629633</v>
      </c>
      <c r="P736" s="57">
        <v>46250.480613425927</v>
      </c>
      <c r="Q736">
        <v>69367411</v>
      </c>
      <c r="S736">
        <v>152312243070</v>
      </c>
      <c r="T736" t="s">
        <v>10373</v>
      </c>
      <c r="U736" t="s">
        <v>10374</v>
      </c>
      <c r="Z736">
        <v>112.422492270782</v>
      </c>
      <c r="AA736">
        <v>-7.51440429540152</v>
      </c>
      <c r="AB736" t="s">
        <v>10375</v>
      </c>
      <c r="AC736" t="s">
        <v>226</v>
      </c>
      <c r="AO736" t="s">
        <v>10130</v>
      </c>
      <c r="AR736" t="s">
        <v>334</v>
      </c>
      <c r="AS736" t="s">
        <v>381</v>
      </c>
      <c r="AT736" t="s">
        <v>231</v>
      </c>
      <c r="AV736" t="s">
        <v>373</v>
      </c>
      <c r="AW736" t="s">
        <v>604</v>
      </c>
      <c r="AX736" t="s">
        <v>223</v>
      </c>
      <c r="BF736" s="6" t="e">
        <f t="shared" si="33"/>
        <v>#NUM!</v>
      </c>
      <c r="BG736" t="e">
        <f t="shared" si="34"/>
        <v>#NUM!</v>
      </c>
      <c r="BH736" t="e">
        <f t="shared" si="35"/>
        <v>#NUM!</v>
      </c>
      <c r="BI736" t="str">
        <f>VLOOKUP(H736,Sheet2!$A$1:$B$270,2,FALSE)</f>
        <v>MOJOKERTO</v>
      </c>
    </row>
    <row r="737" spans="1:61">
      <c r="A737">
        <v>736</v>
      </c>
      <c r="B737">
        <v>1002524414</v>
      </c>
      <c r="C737">
        <v>3</v>
      </c>
      <c r="D737" t="s">
        <v>55</v>
      </c>
      <c r="E737">
        <v>5</v>
      </c>
      <c r="F737" t="s">
        <v>313</v>
      </c>
      <c r="G737" t="s">
        <v>128</v>
      </c>
      <c r="H737" t="s">
        <v>428</v>
      </c>
      <c r="I737" t="s">
        <v>213</v>
      </c>
      <c r="J737" t="s">
        <v>214</v>
      </c>
      <c r="K737" t="s">
        <v>149</v>
      </c>
      <c r="M737" t="s">
        <v>76</v>
      </c>
      <c r="N737" t="s">
        <v>216</v>
      </c>
      <c r="O737" s="57">
        <v>46247.591307870367</v>
      </c>
      <c r="P737" s="57">
        <v>46248.722187500003</v>
      </c>
      <c r="Q737">
        <v>69365237</v>
      </c>
      <c r="S737">
        <v>152301273621</v>
      </c>
      <c r="T737" t="s">
        <v>9314</v>
      </c>
      <c r="U737" t="s">
        <v>11547</v>
      </c>
      <c r="V737" t="s">
        <v>9315</v>
      </c>
      <c r="Z737">
        <v>112.71390649999999</v>
      </c>
      <c r="AA737">
        <v>-7.2685792999999999</v>
      </c>
      <c r="AB737" t="s">
        <v>9316</v>
      </c>
      <c r="AC737" t="s">
        <v>230</v>
      </c>
      <c r="AL737" t="s">
        <v>218</v>
      </c>
      <c r="AM737" t="s">
        <v>9317</v>
      </c>
      <c r="AN737" t="s">
        <v>6</v>
      </c>
      <c r="AO737" t="s">
        <v>8882</v>
      </c>
      <c r="AP737" s="57">
        <v>46248.625</v>
      </c>
      <c r="AR737" t="s">
        <v>219</v>
      </c>
      <c r="AS737" t="s">
        <v>428</v>
      </c>
      <c r="AT737" t="s">
        <v>570</v>
      </c>
      <c r="AU737">
        <v>20260814</v>
      </c>
      <c r="AV737" t="s">
        <v>222</v>
      </c>
      <c r="AW737" t="s">
        <v>649</v>
      </c>
      <c r="AX737" t="s">
        <v>223</v>
      </c>
      <c r="BA737" s="57">
        <v>46248.625</v>
      </c>
      <c r="BB737" t="s">
        <v>9317</v>
      </c>
      <c r="BC737">
        <v>2026</v>
      </c>
      <c r="BD737">
        <v>8</v>
      </c>
      <c r="BE737">
        <v>14</v>
      </c>
      <c r="BF737" s="6">
        <f t="shared" si="33"/>
        <v>46248</v>
      </c>
      <c r="BG737">
        <f t="shared" si="34"/>
        <v>-0.625</v>
      </c>
      <c r="BH737" t="str">
        <f t="shared" si="35"/>
        <v>COMPLY</v>
      </c>
      <c r="BI737" t="str">
        <f>VLOOKUP(H737,Sheet2!$A$1:$B$270,2,FALSE)</f>
        <v>SURABAYA UTARA</v>
      </c>
    </row>
    <row r="738" spans="1:61">
      <c r="A738">
        <v>737</v>
      </c>
      <c r="B738">
        <v>1002529940</v>
      </c>
      <c r="C738">
        <v>3</v>
      </c>
      <c r="D738" t="s">
        <v>51</v>
      </c>
      <c r="E738">
        <v>4</v>
      </c>
      <c r="F738" t="s">
        <v>273</v>
      </c>
      <c r="G738" t="s">
        <v>295</v>
      </c>
      <c r="H738" t="s">
        <v>901</v>
      </c>
      <c r="I738" t="s">
        <v>213</v>
      </c>
      <c r="J738" t="s">
        <v>214</v>
      </c>
      <c r="K738" t="s">
        <v>149</v>
      </c>
      <c r="M738" t="s">
        <v>240</v>
      </c>
      <c r="N738" t="s">
        <v>216</v>
      </c>
      <c r="O738" s="57">
        <v>46250.683067129627</v>
      </c>
      <c r="P738" s="57">
        <v>46252.658368055556</v>
      </c>
      <c r="Q738">
        <v>69367677</v>
      </c>
      <c r="S738">
        <v>142551119348</v>
      </c>
      <c r="T738" t="s">
        <v>11548</v>
      </c>
      <c r="U738" t="s">
        <v>11549</v>
      </c>
      <c r="V738" t="s">
        <v>13157</v>
      </c>
      <c r="Z738">
        <v>111.042181</v>
      </c>
      <c r="AA738">
        <v>-6.7391319999999997</v>
      </c>
      <c r="AB738" t="s">
        <v>11550</v>
      </c>
      <c r="AC738" t="s">
        <v>226</v>
      </c>
      <c r="AL738" t="s">
        <v>218</v>
      </c>
      <c r="AM738" t="s">
        <v>13158</v>
      </c>
      <c r="AN738" t="s">
        <v>6</v>
      </c>
      <c r="AO738" t="s">
        <v>10607</v>
      </c>
      <c r="AP738" s="57">
        <v>46253.541666666664</v>
      </c>
      <c r="AR738" t="s">
        <v>241</v>
      </c>
      <c r="AS738" t="s">
        <v>901</v>
      </c>
      <c r="AT738" t="s">
        <v>231</v>
      </c>
      <c r="AV738" t="s">
        <v>240</v>
      </c>
      <c r="AW738" t="s">
        <v>561</v>
      </c>
      <c r="AX738" t="s">
        <v>223</v>
      </c>
      <c r="BA738" s="57">
        <v>46253.541666666664</v>
      </c>
      <c r="BB738" t="s">
        <v>13158</v>
      </c>
      <c r="BF738" s="6" t="e">
        <f t="shared" si="33"/>
        <v>#NUM!</v>
      </c>
      <c r="BG738" t="e">
        <f t="shared" si="34"/>
        <v>#NUM!</v>
      </c>
      <c r="BH738" t="e">
        <f t="shared" si="35"/>
        <v>#NUM!</v>
      </c>
      <c r="BI738" t="e">
        <f>VLOOKUP(H738,Sheet2!$A$1:$B$270,2,FALSE)</f>
        <v>#N/A</v>
      </c>
    </row>
    <row r="739" spans="1:61">
      <c r="A739">
        <v>738</v>
      </c>
      <c r="B739">
        <v>1002509984</v>
      </c>
      <c r="C739">
        <v>3</v>
      </c>
      <c r="D739" t="s">
        <v>38</v>
      </c>
      <c r="E739">
        <v>5</v>
      </c>
      <c r="F739" t="s">
        <v>92</v>
      </c>
      <c r="G739" t="s">
        <v>89</v>
      </c>
      <c r="H739" t="s">
        <v>409</v>
      </c>
      <c r="I739" t="s">
        <v>213</v>
      </c>
      <c r="J739" t="s">
        <v>214</v>
      </c>
      <c r="K739" t="s">
        <v>149</v>
      </c>
      <c r="L739" t="s">
        <v>215</v>
      </c>
      <c r="M739" t="s">
        <v>76</v>
      </c>
      <c r="N739" t="s">
        <v>216</v>
      </c>
      <c r="O739" s="57">
        <v>46239.436759259261</v>
      </c>
      <c r="P739" s="57">
        <v>46239.674131944441</v>
      </c>
      <c r="Q739">
        <v>69358910</v>
      </c>
      <c r="S739">
        <v>152609258518</v>
      </c>
      <c r="T739" t="s">
        <v>1290</v>
      </c>
      <c r="U739" t="s">
        <v>1291</v>
      </c>
      <c r="V739" t="s">
        <v>1292</v>
      </c>
      <c r="Z739">
        <v>111.865348</v>
      </c>
      <c r="AA739">
        <v>-7.1845509999999999</v>
      </c>
      <c r="AB739" t="s">
        <v>1293</v>
      </c>
      <c r="AC739" t="s">
        <v>237</v>
      </c>
      <c r="AL739" t="s">
        <v>218</v>
      </c>
      <c r="AM739" t="s">
        <v>1294</v>
      </c>
      <c r="AN739" t="s">
        <v>6</v>
      </c>
      <c r="AO739" s="57">
        <v>46150.44427083333</v>
      </c>
      <c r="AP739" s="57">
        <v>46240.625</v>
      </c>
      <c r="AR739" t="s">
        <v>219</v>
      </c>
      <c r="AS739" t="s">
        <v>409</v>
      </c>
      <c r="AT739" t="s">
        <v>231</v>
      </c>
      <c r="AU739">
        <v>20260805</v>
      </c>
      <c r="AV739" t="s">
        <v>222</v>
      </c>
      <c r="AW739" t="s">
        <v>1020</v>
      </c>
      <c r="AX739" t="s">
        <v>223</v>
      </c>
      <c r="BA739" s="57">
        <v>46240.625</v>
      </c>
      <c r="BB739" t="s">
        <v>1294</v>
      </c>
      <c r="BC739">
        <v>2026</v>
      </c>
      <c r="BD739">
        <v>8</v>
      </c>
      <c r="BE739">
        <v>5</v>
      </c>
      <c r="BF739" s="6">
        <f t="shared" si="33"/>
        <v>46239</v>
      </c>
      <c r="BG739">
        <f t="shared" si="34"/>
        <v>-1.625</v>
      </c>
      <c r="BH739" t="str">
        <f t="shared" si="35"/>
        <v>COMPLY</v>
      </c>
      <c r="BI739" t="str">
        <f>VLOOKUP(H739,Sheet2!$A$1:$B$270,2,FALSE)</f>
        <v>BOJONEGORO</v>
      </c>
    </row>
    <row r="740" spans="1:61">
      <c r="A740">
        <v>739</v>
      </c>
      <c r="B740">
        <v>1002519835</v>
      </c>
      <c r="C740">
        <v>3</v>
      </c>
      <c r="D740" t="s">
        <v>59</v>
      </c>
      <c r="E740">
        <v>4</v>
      </c>
      <c r="F740" t="s">
        <v>567</v>
      </c>
      <c r="G740" t="s">
        <v>609</v>
      </c>
      <c r="H740" t="s">
        <v>610</v>
      </c>
      <c r="I740" t="s">
        <v>213</v>
      </c>
      <c r="J740" t="s">
        <v>214</v>
      </c>
      <c r="K740" t="s">
        <v>149</v>
      </c>
      <c r="L740" t="s">
        <v>215</v>
      </c>
      <c r="M740" t="s">
        <v>76</v>
      </c>
      <c r="N740" t="s">
        <v>216</v>
      </c>
      <c r="O740" s="57">
        <v>46245.553425925929</v>
      </c>
      <c r="P740" s="57">
        <v>46246.727743055555</v>
      </c>
      <c r="Q740">
        <v>69363312</v>
      </c>
      <c r="S740">
        <v>146130138493</v>
      </c>
      <c r="T740" t="s">
        <v>7453</v>
      </c>
      <c r="U740" t="s">
        <v>7454</v>
      </c>
      <c r="V740" t="s">
        <v>7455</v>
      </c>
      <c r="Z740">
        <v>110.4462946</v>
      </c>
      <c r="AA740">
        <v>-7.7533002</v>
      </c>
      <c r="AB740" t="s">
        <v>7456</v>
      </c>
      <c r="AC740" t="s">
        <v>237</v>
      </c>
      <c r="AL740" t="s">
        <v>218</v>
      </c>
      <c r="AM740" t="s">
        <v>7422</v>
      </c>
      <c r="AN740" t="s">
        <v>6</v>
      </c>
      <c r="AO740" s="57">
        <v>46334.569282407407</v>
      </c>
      <c r="AP740" s="57">
        <v>46246.541666666664</v>
      </c>
      <c r="AR740" t="s">
        <v>219</v>
      </c>
      <c r="AS740" t="s">
        <v>610</v>
      </c>
      <c r="AT740" t="s">
        <v>231</v>
      </c>
      <c r="AU740">
        <v>20260812</v>
      </c>
      <c r="AV740" t="s">
        <v>222</v>
      </c>
      <c r="AW740" t="s">
        <v>1020</v>
      </c>
      <c r="AX740" t="s">
        <v>223</v>
      </c>
      <c r="BA740" s="57">
        <v>46246.541666666664</v>
      </c>
      <c r="BB740" t="s">
        <v>7422</v>
      </c>
      <c r="BC740">
        <v>2026</v>
      </c>
      <c r="BD740">
        <v>8</v>
      </c>
      <c r="BE740">
        <v>12</v>
      </c>
      <c r="BF740" s="6">
        <f t="shared" si="33"/>
        <v>46246</v>
      </c>
      <c r="BG740">
        <f t="shared" si="34"/>
        <v>-0.54166666666424135</v>
      </c>
      <c r="BH740" t="str">
        <f t="shared" si="35"/>
        <v>COMPLY</v>
      </c>
      <c r="BI740" t="e">
        <f>VLOOKUP(H740,Sheet2!$A$1:$B$270,2,FALSE)</f>
        <v>#N/A</v>
      </c>
    </row>
    <row r="741" spans="1:61">
      <c r="A741">
        <v>740</v>
      </c>
      <c r="B741">
        <v>1002522173</v>
      </c>
      <c r="C741">
        <v>3</v>
      </c>
      <c r="D741" t="s">
        <v>51</v>
      </c>
      <c r="E741">
        <v>4</v>
      </c>
      <c r="F741" t="s">
        <v>273</v>
      </c>
      <c r="G741" t="s">
        <v>569</v>
      </c>
      <c r="H741" t="s">
        <v>907</v>
      </c>
      <c r="I741" t="s">
        <v>213</v>
      </c>
      <c r="J741" t="s">
        <v>214</v>
      </c>
      <c r="K741" t="s">
        <v>149</v>
      </c>
      <c r="L741" t="s">
        <v>215</v>
      </c>
      <c r="M741" t="s">
        <v>933</v>
      </c>
      <c r="N741" t="s">
        <v>216</v>
      </c>
      <c r="O741" s="57">
        <v>46246.565937500003</v>
      </c>
      <c r="P741" s="57">
        <v>46250.606539351851</v>
      </c>
      <c r="Q741">
        <v>69364268</v>
      </c>
      <c r="S741">
        <v>142509107239</v>
      </c>
      <c r="T741" t="s">
        <v>8367</v>
      </c>
      <c r="U741" t="s">
        <v>8368</v>
      </c>
      <c r="V741" t="s">
        <v>8369</v>
      </c>
      <c r="Z741">
        <v>111.1256223</v>
      </c>
      <c r="AA741">
        <v>-7.1252035999999999</v>
      </c>
      <c r="AB741" t="s">
        <v>8370</v>
      </c>
      <c r="AC741" t="s">
        <v>217</v>
      </c>
      <c r="AL741" t="s">
        <v>218</v>
      </c>
      <c r="AM741" t="s">
        <v>8371</v>
      </c>
      <c r="AN741" t="s">
        <v>6</v>
      </c>
      <c r="AO741" s="57">
        <v>46364.569351851853</v>
      </c>
      <c r="AP741" s="57">
        <v>46248.541666666664</v>
      </c>
      <c r="AQ741" t="s">
        <v>248</v>
      </c>
      <c r="AR741" t="s">
        <v>12</v>
      </c>
      <c r="AS741" t="s">
        <v>907</v>
      </c>
      <c r="AT741" t="s">
        <v>231</v>
      </c>
      <c r="AV741" t="s">
        <v>917</v>
      </c>
      <c r="AW741" t="s">
        <v>1010</v>
      </c>
      <c r="AX741" t="s">
        <v>223</v>
      </c>
      <c r="BA741" s="57">
        <v>46248.541666666664</v>
      </c>
      <c r="BB741" t="s">
        <v>8371</v>
      </c>
      <c r="BF741" s="6" t="e">
        <f t="shared" si="33"/>
        <v>#NUM!</v>
      </c>
      <c r="BG741" t="e">
        <f t="shared" si="34"/>
        <v>#NUM!</v>
      </c>
      <c r="BH741" t="e">
        <f t="shared" si="35"/>
        <v>#NUM!</v>
      </c>
      <c r="BI741" t="e">
        <f>VLOOKUP(H741,Sheet2!$A$1:$B$270,2,FALSE)</f>
        <v>#N/A</v>
      </c>
    </row>
    <row r="742" spans="1:61">
      <c r="A742">
        <v>741</v>
      </c>
      <c r="B742">
        <v>1002506172</v>
      </c>
      <c r="C742">
        <v>3</v>
      </c>
      <c r="D742" t="s">
        <v>59</v>
      </c>
      <c r="E742">
        <v>4</v>
      </c>
      <c r="F742" t="s">
        <v>567</v>
      </c>
      <c r="G742" t="s">
        <v>906</v>
      </c>
      <c r="H742" t="s">
        <v>973</v>
      </c>
      <c r="I742" t="s">
        <v>213</v>
      </c>
      <c r="J742" t="s">
        <v>214</v>
      </c>
      <c r="K742" t="s">
        <v>149</v>
      </c>
      <c r="M742" t="s">
        <v>76</v>
      </c>
      <c r="N742" t="s">
        <v>216</v>
      </c>
      <c r="O742" s="57">
        <v>46237.581157407411</v>
      </c>
      <c r="P742" s="57">
        <v>46238.733391203707</v>
      </c>
      <c r="Q742">
        <v>69357584</v>
      </c>
      <c r="S742">
        <v>146133132985</v>
      </c>
      <c r="T742" t="s">
        <v>1305</v>
      </c>
      <c r="U742" t="s">
        <v>1306</v>
      </c>
      <c r="V742" t="s">
        <v>1307</v>
      </c>
      <c r="Z742">
        <v>110.3374091</v>
      </c>
      <c r="AA742">
        <v>-7.7449422999999999</v>
      </c>
      <c r="AB742" t="s">
        <v>1308</v>
      </c>
      <c r="AC742" t="s">
        <v>290</v>
      </c>
      <c r="AL742" t="s">
        <v>218</v>
      </c>
      <c r="AM742" t="s">
        <v>1309</v>
      </c>
      <c r="AN742" t="s">
        <v>6</v>
      </c>
      <c r="AO742" s="57">
        <v>46089.590624999997</v>
      </c>
      <c r="AP742" s="57">
        <v>46238.541666666664</v>
      </c>
      <c r="AR742" t="s">
        <v>219</v>
      </c>
      <c r="AS742" t="s">
        <v>973</v>
      </c>
      <c r="AT742" t="s">
        <v>231</v>
      </c>
      <c r="AU742">
        <v>20260804</v>
      </c>
      <c r="AV742" t="s">
        <v>222</v>
      </c>
      <c r="AW742" t="s">
        <v>561</v>
      </c>
      <c r="AX742" t="s">
        <v>223</v>
      </c>
      <c r="BA742" s="57">
        <v>46238.541666666664</v>
      </c>
      <c r="BB742" t="s">
        <v>1309</v>
      </c>
      <c r="BC742">
        <v>2026</v>
      </c>
      <c r="BD742">
        <v>8</v>
      </c>
      <c r="BE742">
        <v>4</v>
      </c>
      <c r="BF742" s="6">
        <f t="shared" si="33"/>
        <v>46238</v>
      </c>
      <c r="BG742">
        <f t="shared" si="34"/>
        <v>-0.54166666666424135</v>
      </c>
      <c r="BH742" t="str">
        <f t="shared" si="35"/>
        <v>COMPLY</v>
      </c>
      <c r="BI742" t="e">
        <f>VLOOKUP(H742,Sheet2!$A$1:$B$270,2,FALSE)</f>
        <v>#N/A</v>
      </c>
    </row>
    <row r="743" spans="1:61">
      <c r="A743">
        <v>742</v>
      </c>
      <c r="B743">
        <v>1002532130</v>
      </c>
      <c r="C743">
        <v>3</v>
      </c>
      <c r="D743" t="s">
        <v>45</v>
      </c>
      <c r="E743">
        <v>5</v>
      </c>
      <c r="F743" t="s">
        <v>211</v>
      </c>
      <c r="G743" t="s">
        <v>115</v>
      </c>
      <c r="H743" t="s">
        <v>279</v>
      </c>
      <c r="I743" t="s">
        <v>213</v>
      </c>
      <c r="J743" t="s">
        <v>214</v>
      </c>
      <c r="K743" t="s">
        <v>149</v>
      </c>
      <c r="L743" t="s">
        <v>215</v>
      </c>
      <c r="M743" t="s">
        <v>240</v>
      </c>
      <c r="N743" t="s">
        <v>216</v>
      </c>
      <c r="O743" s="57">
        <v>46252.384675925925</v>
      </c>
      <c r="P743" s="57">
        <v>46252.386122685188</v>
      </c>
      <c r="Q743">
        <v>69368551</v>
      </c>
      <c r="S743">
        <v>172603791404</v>
      </c>
      <c r="T743" t="s">
        <v>13159</v>
      </c>
      <c r="U743" t="s">
        <v>13160</v>
      </c>
      <c r="V743" t="s">
        <v>13161</v>
      </c>
      <c r="Z743">
        <v>116.293435804545</v>
      </c>
      <c r="AA743">
        <v>-8.8030565643980694</v>
      </c>
      <c r="AB743" t="s">
        <v>13162</v>
      </c>
      <c r="AC743" t="s">
        <v>217</v>
      </c>
      <c r="AL743" t="s">
        <v>218</v>
      </c>
      <c r="AM743" t="s">
        <v>13163</v>
      </c>
      <c r="AN743" t="s">
        <v>6</v>
      </c>
      <c r="AO743" t="s">
        <v>13164</v>
      </c>
      <c r="AP743" s="57">
        <v>46254.333333333336</v>
      </c>
      <c r="AR743" t="s">
        <v>241</v>
      </c>
      <c r="AS743" t="s">
        <v>279</v>
      </c>
      <c r="AT743" t="s">
        <v>231</v>
      </c>
      <c r="AV743" t="s">
        <v>240</v>
      </c>
      <c r="AW743" t="s">
        <v>1021</v>
      </c>
      <c r="AX743" t="s">
        <v>223</v>
      </c>
      <c r="BA743" s="57">
        <v>46254.333333333336</v>
      </c>
      <c r="BB743" t="s">
        <v>13163</v>
      </c>
      <c r="BF743" s="6" t="e">
        <f t="shared" si="33"/>
        <v>#NUM!</v>
      </c>
      <c r="BG743" t="e">
        <f t="shared" si="34"/>
        <v>#NUM!</v>
      </c>
      <c r="BH743" t="e">
        <f t="shared" si="35"/>
        <v>#NUM!</v>
      </c>
      <c r="BI743" t="str">
        <f>VLOOKUP(H743,Sheet2!$A$1:$B$270,2,FALSE)</f>
        <v>SELONG</v>
      </c>
    </row>
    <row r="744" spans="1:61">
      <c r="A744">
        <v>743</v>
      </c>
      <c r="B744">
        <v>1002527333</v>
      </c>
      <c r="C744">
        <v>3</v>
      </c>
      <c r="D744" t="s">
        <v>42</v>
      </c>
      <c r="E744">
        <v>5</v>
      </c>
      <c r="F744" t="s">
        <v>102</v>
      </c>
      <c r="G744" t="s">
        <v>99</v>
      </c>
      <c r="H744" t="s">
        <v>316</v>
      </c>
      <c r="I744" t="s">
        <v>213</v>
      </c>
      <c r="J744" t="s">
        <v>214</v>
      </c>
      <c r="K744" t="s">
        <v>149</v>
      </c>
      <c r="L744" t="s">
        <v>215</v>
      </c>
      <c r="M744" t="s">
        <v>76</v>
      </c>
      <c r="N744" t="s">
        <v>216</v>
      </c>
      <c r="O744" s="57">
        <v>46248.728425925925</v>
      </c>
      <c r="P744" s="57">
        <v>46251.543090277781</v>
      </c>
      <c r="Q744">
        <v>69366425</v>
      </c>
      <c r="S744">
        <v>152503269652</v>
      </c>
      <c r="T744" t="s">
        <v>11551</v>
      </c>
      <c r="U744" t="s">
        <v>11552</v>
      </c>
      <c r="V744" t="s">
        <v>11553</v>
      </c>
      <c r="Z744">
        <v>114.4004219</v>
      </c>
      <c r="AA744">
        <v>-8.1459124999999997</v>
      </c>
      <c r="AB744" t="s">
        <v>11554</v>
      </c>
      <c r="AC744" t="s">
        <v>217</v>
      </c>
      <c r="AL744" t="s">
        <v>218</v>
      </c>
      <c r="AM744" t="s">
        <v>11555</v>
      </c>
      <c r="AN744" t="s">
        <v>6</v>
      </c>
      <c r="AO744" t="s">
        <v>10312</v>
      </c>
      <c r="AP744" s="57">
        <v>46249.625</v>
      </c>
      <c r="AQ744" t="s">
        <v>248</v>
      </c>
      <c r="AR744" t="s">
        <v>219</v>
      </c>
      <c r="AS744" t="s">
        <v>316</v>
      </c>
      <c r="AT744" t="s">
        <v>231</v>
      </c>
      <c r="AU744">
        <v>20260817</v>
      </c>
      <c r="AV744" t="s">
        <v>222</v>
      </c>
      <c r="AW744" t="s">
        <v>1010</v>
      </c>
      <c r="AX744" t="s">
        <v>223</v>
      </c>
      <c r="BA744" s="57">
        <v>46249.625</v>
      </c>
      <c r="BB744" t="s">
        <v>11555</v>
      </c>
      <c r="BC744">
        <v>2026</v>
      </c>
      <c r="BD744">
        <v>8</v>
      </c>
      <c r="BE744">
        <v>17</v>
      </c>
      <c r="BF744" s="6">
        <f t="shared" si="33"/>
        <v>46251</v>
      </c>
      <c r="BG744">
        <f t="shared" si="34"/>
        <v>1.375</v>
      </c>
      <c r="BH744" t="str">
        <f t="shared" si="35"/>
        <v>NOT COMPLY</v>
      </c>
      <c r="BI744" t="str">
        <f>VLOOKUP(H744,Sheet2!$A$1:$B$270,2,FALSE)</f>
        <v>BANYUWANGI</v>
      </c>
    </row>
    <row r="745" spans="1:61">
      <c r="A745">
        <v>744</v>
      </c>
      <c r="B745">
        <v>1002517372</v>
      </c>
      <c r="C745">
        <v>3</v>
      </c>
      <c r="D745" t="s">
        <v>38</v>
      </c>
      <c r="E745">
        <v>5</v>
      </c>
      <c r="F745" t="s">
        <v>90</v>
      </c>
      <c r="G745" t="s">
        <v>98</v>
      </c>
      <c r="H745" t="s">
        <v>301</v>
      </c>
      <c r="I745" t="s">
        <v>213</v>
      </c>
      <c r="J745" t="s">
        <v>214</v>
      </c>
      <c r="K745" t="s">
        <v>149</v>
      </c>
      <c r="M745" t="s">
        <v>76</v>
      </c>
      <c r="N745" t="s">
        <v>216</v>
      </c>
      <c r="O745" s="57">
        <v>46244.466944444444</v>
      </c>
      <c r="P745" s="57">
        <v>46244.544039351851</v>
      </c>
      <c r="Q745">
        <v>69361598</v>
      </c>
      <c r="S745">
        <v>152606246416</v>
      </c>
      <c r="T745" t="s">
        <v>5378</v>
      </c>
      <c r="U745" t="s">
        <v>6192</v>
      </c>
      <c r="V745" t="s">
        <v>6193</v>
      </c>
      <c r="Z745">
        <v>111.8703546</v>
      </c>
      <c r="AA745">
        <v>-8.0448619000000008</v>
      </c>
      <c r="AB745" t="s">
        <v>5381</v>
      </c>
      <c r="AC745" t="s">
        <v>290</v>
      </c>
      <c r="AL745" t="s">
        <v>218</v>
      </c>
      <c r="AM745" t="s">
        <v>6194</v>
      </c>
      <c r="AN745" t="s">
        <v>6</v>
      </c>
      <c r="AO745" s="57">
        <v>46303.486157407409</v>
      </c>
      <c r="AR745" t="s">
        <v>219</v>
      </c>
      <c r="AS745" t="s">
        <v>301</v>
      </c>
      <c r="AT745" t="s">
        <v>231</v>
      </c>
      <c r="AU745">
        <v>20260810</v>
      </c>
      <c r="AV745" t="s">
        <v>222</v>
      </c>
      <c r="AW745" t="s">
        <v>561</v>
      </c>
      <c r="AX745" t="s">
        <v>223</v>
      </c>
      <c r="BA745" s="57">
        <v>46244.291666666664</v>
      </c>
      <c r="BB745" t="s">
        <v>6194</v>
      </c>
      <c r="BC745">
        <v>2026</v>
      </c>
      <c r="BD745">
        <v>8</v>
      </c>
      <c r="BE745">
        <v>10</v>
      </c>
      <c r="BF745" s="6">
        <f t="shared" si="33"/>
        <v>46244</v>
      </c>
      <c r="BG745">
        <f t="shared" si="34"/>
        <v>-0.29166666666424135</v>
      </c>
      <c r="BH745" t="str">
        <f t="shared" si="35"/>
        <v>COMPLY</v>
      </c>
      <c r="BI745" t="str">
        <f>VLOOKUP(H745,Sheet2!$A$1:$B$270,2,FALSE)</f>
        <v>BLITAR</v>
      </c>
    </row>
    <row r="746" spans="1:61">
      <c r="A746">
        <v>745</v>
      </c>
      <c r="B746">
        <v>1002510579</v>
      </c>
      <c r="C746">
        <v>3</v>
      </c>
      <c r="D746" t="s">
        <v>45</v>
      </c>
      <c r="E746">
        <v>5</v>
      </c>
      <c r="F746" t="s">
        <v>113</v>
      </c>
      <c r="G746" t="s">
        <v>113</v>
      </c>
      <c r="H746" t="s">
        <v>418</v>
      </c>
      <c r="I746" t="s">
        <v>213</v>
      </c>
      <c r="J746" t="s">
        <v>214</v>
      </c>
      <c r="K746" t="s">
        <v>149</v>
      </c>
      <c r="L746" t="s">
        <v>215</v>
      </c>
      <c r="M746" t="s">
        <v>76</v>
      </c>
      <c r="N746" t="s">
        <v>216</v>
      </c>
      <c r="O746" s="57">
        <v>46239.565937500003</v>
      </c>
      <c r="P746" s="57">
        <v>46240.755150462966</v>
      </c>
      <c r="Q746">
        <v>69359197</v>
      </c>
      <c r="S746">
        <v>172502311370</v>
      </c>
      <c r="T746" t="s">
        <v>1317</v>
      </c>
      <c r="U746" t="s">
        <v>1318</v>
      </c>
      <c r="V746" t="s">
        <v>1319</v>
      </c>
      <c r="Z746">
        <v>123.616439066827</v>
      </c>
      <c r="AA746">
        <v>-10.1583318093216</v>
      </c>
      <c r="AB746" t="s">
        <v>1320</v>
      </c>
      <c r="AC746" t="s">
        <v>217</v>
      </c>
      <c r="AL746" t="s">
        <v>218</v>
      </c>
      <c r="AM746" t="s">
        <v>1321</v>
      </c>
      <c r="AN746" t="s">
        <v>6</v>
      </c>
      <c r="AO746" s="57">
        <v>46150.56925925926</v>
      </c>
      <c r="AP746" s="57">
        <v>46240.541666666664</v>
      </c>
      <c r="AR746" t="s">
        <v>219</v>
      </c>
      <c r="AS746" t="s">
        <v>418</v>
      </c>
      <c r="AT746" t="s">
        <v>231</v>
      </c>
      <c r="AU746">
        <v>20260806</v>
      </c>
      <c r="AV746" t="s">
        <v>222</v>
      </c>
      <c r="AW746" t="s">
        <v>1012</v>
      </c>
      <c r="AX746" t="s">
        <v>223</v>
      </c>
      <c r="BA746" s="57">
        <v>46240.541666666664</v>
      </c>
      <c r="BB746" t="s">
        <v>1321</v>
      </c>
      <c r="BC746">
        <v>2026</v>
      </c>
      <c r="BD746">
        <v>8</v>
      </c>
      <c r="BE746">
        <v>6</v>
      </c>
      <c r="BF746" s="6">
        <f t="shared" si="33"/>
        <v>46240</v>
      </c>
      <c r="BG746">
        <f t="shared" si="34"/>
        <v>-0.54166666666424135</v>
      </c>
      <c r="BH746" t="str">
        <f t="shared" si="35"/>
        <v>COMPLY</v>
      </c>
      <c r="BI746" t="str">
        <f>VLOOKUP(H746,Sheet2!$A$1:$B$270,2,FALSE)</f>
        <v>KUPANG</v>
      </c>
    </row>
    <row r="747" spans="1:61">
      <c r="A747">
        <v>746</v>
      </c>
      <c r="B747">
        <v>1002523841</v>
      </c>
      <c r="C747">
        <v>3</v>
      </c>
      <c r="D747" t="s">
        <v>55</v>
      </c>
      <c r="E747">
        <v>5</v>
      </c>
      <c r="F747" t="s">
        <v>313</v>
      </c>
      <c r="G747" t="s">
        <v>126</v>
      </c>
      <c r="H747" t="s">
        <v>363</v>
      </c>
      <c r="I747" t="s">
        <v>213</v>
      </c>
      <c r="J747" t="s">
        <v>214</v>
      </c>
      <c r="K747" t="s">
        <v>149</v>
      </c>
      <c r="M747" t="s">
        <v>76</v>
      </c>
      <c r="N747" t="s">
        <v>216</v>
      </c>
      <c r="O747" s="57">
        <v>46247.465208333335</v>
      </c>
      <c r="P747" s="57">
        <v>46248.771701388891</v>
      </c>
      <c r="Q747">
        <v>69364933</v>
      </c>
      <c r="S747">
        <v>152310255717</v>
      </c>
      <c r="T747" t="s">
        <v>9318</v>
      </c>
      <c r="U747" t="s">
        <v>9319</v>
      </c>
      <c r="V747" t="s">
        <v>11576</v>
      </c>
      <c r="Z747">
        <v>112.8155738</v>
      </c>
      <c r="AA747">
        <v>-7.3088677000000004</v>
      </c>
      <c r="AB747" t="s">
        <v>9320</v>
      </c>
      <c r="AC747" t="s">
        <v>230</v>
      </c>
      <c r="AL747" t="s">
        <v>218</v>
      </c>
      <c r="AM747" t="s">
        <v>10832</v>
      </c>
      <c r="AN747" t="s">
        <v>6</v>
      </c>
      <c r="AO747" t="s">
        <v>8845</v>
      </c>
      <c r="AP747" s="57">
        <v>46249.541666666664</v>
      </c>
      <c r="AR747" t="s">
        <v>219</v>
      </c>
      <c r="AS747" t="s">
        <v>363</v>
      </c>
      <c r="AT747" t="s">
        <v>231</v>
      </c>
      <c r="AU747">
        <v>20260814</v>
      </c>
      <c r="AV747" t="s">
        <v>222</v>
      </c>
      <c r="AW747" t="s">
        <v>582</v>
      </c>
      <c r="AX747" t="s">
        <v>223</v>
      </c>
      <c r="BA747" s="57">
        <v>46249.541666666664</v>
      </c>
      <c r="BB747" t="s">
        <v>10832</v>
      </c>
      <c r="BC747">
        <v>2026</v>
      </c>
      <c r="BD747">
        <v>8</v>
      </c>
      <c r="BE747">
        <v>14</v>
      </c>
      <c r="BF747" s="6">
        <f t="shared" si="33"/>
        <v>46248</v>
      </c>
      <c r="BG747">
        <f t="shared" si="34"/>
        <v>-1.5416666666642413</v>
      </c>
      <c r="BH747" t="str">
        <f t="shared" si="35"/>
        <v>COMPLY</v>
      </c>
      <c r="BI747" t="str">
        <f>VLOOKUP(H747,Sheet2!$A$1:$B$270,2,FALSE)</f>
        <v>SURABAYA SELATAN</v>
      </c>
    </row>
    <row r="748" spans="1:61">
      <c r="A748">
        <v>747</v>
      </c>
      <c r="B748">
        <v>1002518435</v>
      </c>
      <c r="C748">
        <v>3</v>
      </c>
      <c r="D748" t="s">
        <v>34</v>
      </c>
      <c r="E748">
        <v>5</v>
      </c>
      <c r="F748" t="s">
        <v>573</v>
      </c>
      <c r="G748" t="s">
        <v>79</v>
      </c>
      <c r="H748" t="s">
        <v>471</v>
      </c>
      <c r="I748" t="s">
        <v>213</v>
      </c>
      <c r="J748" t="s">
        <v>214</v>
      </c>
      <c r="K748" t="s">
        <v>149</v>
      </c>
      <c r="M748" t="s">
        <v>76</v>
      </c>
      <c r="N748" t="s">
        <v>216</v>
      </c>
      <c r="O748" s="57">
        <v>46244.674641203703</v>
      </c>
      <c r="P748" s="57">
        <v>46247.357685185183</v>
      </c>
      <c r="Q748">
        <v>69362712</v>
      </c>
      <c r="S748">
        <v>172407213930</v>
      </c>
      <c r="T748" t="s">
        <v>6201</v>
      </c>
      <c r="U748" t="s">
        <v>6202</v>
      </c>
      <c r="V748" t="s">
        <v>6203</v>
      </c>
      <c r="Z748">
        <v>115.3020191</v>
      </c>
      <c r="AA748">
        <v>-8.5440394000000008</v>
      </c>
      <c r="AB748" t="s">
        <v>6204</v>
      </c>
      <c r="AC748" t="s">
        <v>230</v>
      </c>
      <c r="AL748" t="s">
        <v>218</v>
      </c>
      <c r="AM748" t="s">
        <v>6205</v>
      </c>
      <c r="AN748" t="s">
        <v>6</v>
      </c>
      <c r="AO748" s="57">
        <v>46303.684467592589</v>
      </c>
      <c r="AP748" s="57">
        <v>46245.625</v>
      </c>
      <c r="AR748" t="s">
        <v>219</v>
      </c>
      <c r="AS748" t="s">
        <v>471</v>
      </c>
      <c r="AT748" t="s">
        <v>231</v>
      </c>
      <c r="AU748">
        <v>20260813</v>
      </c>
      <c r="AV748" t="s">
        <v>222</v>
      </c>
      <c r="AW748" t="s">
        <v>561</v>
      </c>
      <c r="AX748" t="s">
        <v>223</v>
      </c>
      <c r="BA748" s="57">
        <v>46245.625</v>
      </c>
      <c r="BB748" t="s">
        <v>6205</v>
      </c>
      <c r="BC748">
        <v>2026</v>
      </c>
      <c r="BD748">
        <v>8</v>
      </c>
      <c r="BE748">
        <v>13</v>
      </c>
      <c r="BF748" s="6">
        <f t="shared" si="33"/>
        <v>46247</v>
      </c>
      <c r="BG748">
        <f t="shared" si="34"/>
        <v>1.375</v>
      </c>
      <c r="BH748" t="str">
        <f t="shared" si="35"/>
        <v>NOT COMPLY</v>
      </c>
      <c r="BI748" t="str">
        <f>VLOOKUP(H748,Sheet2!$A$1:$B$270,2,FALSE)</f>
        <v>GIANYAR</v>
      </c>
    </row>
    <row r="749" spans="1:61">
      <c r="A749">
        <v>748</v>
      </c>
      <c r="B749">
        <v>1002531480</v>
      </c>
      <c r="C749">
        <v>3</v>
      </c>
      <c r="D749" t="s">
        <v>45</v>
      </c>
      <c r="E749">
        <v>5</v>
      </c>
      <c r="F749" t="s">
        <v>211</v>
      </c>
      <c r="G749" t="s">
        <v>116</v>
      </c>
      <c r="H749" t="s">
        <v>366</v>
      </c>
      <c r="I749" t="s">
        <v>213</v>
      </c>
      <c r="J749" t="s">
        <v>214</v>
      </c>
      <c r="K749" t="s">
        <v>149</v>
      </c>
      <c r="L749" t="s">
        <v>606</v>
      </c>
      <c r="M749" t="s">
        <v>240</v>
      </c>
      <c r="N749" t="s">
        <v>216</v>
      </c>
      <c r="O749" s="57">
        <v>46251.777037037034</v>
      </c>
      <c r="P749" s="57">
        <v>46251.777870370373</v>
      </c>
      <c r="Q749">
        <v>69368381</v>
      </c>
      <c r="R749">
        <v>3763531099</v>
      </c>
      <c r="S749">
        <v>172619203286</v>
      </c>
      <c r="T749" t="s">
        <v>11584</v>
      </c>
      <c r="U749" t="s">
        <v>11585</v>
      </c>
      <c r="V749" t="s">
        <v>11586</v>
      </c>
      <c r="Z749">
        <v>116.5740141</v>
      </c>
      <c r="AA749">
        <v>-8.5234781000000002</v>
      </c>
      <c r="AB749" t="s">
        <v>11587</v>
      </c>
      <c r="AC749" t="s">
        <v>1013</v>
      </c>
      <c r="AL749" t="s">
        <v>218</v>
      </c>
      <c r="AM749" t="s">
        <v>11588</v>
      </c>
      <c r="AN749" t="s">
        <v>6</v>
      </c>
      <c r="AO749" t="s">
        <v>11499</v>
      </c>
      <c r="AP749" s="57">
        <v>46254.541666666664</v>
      </c>
      <c r="AR749" t="s">
        <v>241</v>
      </c>
      <c r="AS749" t="s">
        <v>366</v>
      </c>
      <c r="AT749" t="s">
        <v>231</v>
      </c>
      <c r="AV749" t="s">
        <v>240</v>
      </c>
      <c r="AW749" t="s">
        <v>995</v>
      </c>
      <c r="AX749" t="s">
        <v>223</v>
      </c>
      <c r="BA749" s="57">
        <v>46254.541666666664</v>
      </c>
      <c r="BB749" t="s">
        <v>11588</v>
      </c>
      <c r="BF749" s="6" t="e">
        <f t="shared" si="33"/>
        <v>#NUM!</v>
      </c>
      <c r="BG749" t="e">
        <f t="shared" si="34"/>
        <v>#NUM!</v>
      </c>
      <c r="BH749" t="e">
        <f t="shared" si="35"/>
        <v>#NUM!</v>
      </c>
      <c r="BI749" t="str">
        <f>VLOOKUP(H749,Sheet2!$A$1:$B$270,2,FALSE)</f>
        <v>SELONG</v>
      </c>
    </row>
    <row r="750" spans="1:61">
      <c r="A750">
        <v>749</v>
      </c>
      <c r="B750">
        <v>1002509974</v>
      </c>
      <c r="C750">
        <v>3</v>
      </c>
      <c r="D750" t="s">
        <v>42</v>
      </c>
      <c r="E750">
        <v>5</v>
      </c>
      <c r="F750" t="s">
        <v>106</v>
      </c>
      <c r="G750" t="s">
        <v>106</v>
      </c>
      <c r="H750" t="s">
        <v>345</v>
      </c>
      <c r="I750" t="s">
        <v>213</v>
      </c>
      <c r="J750" t="s">
        <v>214</v>
      </c>
      <c r="K750" t="s">
        <v>149</v>
      </c>
      <c r="M750" t="s">
        <v>236</v>
      </c>
      <c r="N750" t="s">
        <v>216</v>
      </c>
      <c r="O750" s="57">
        <v>46239.435486111113</v>
      </c>
      <c r="P750" s="57">
        <v>46239.475312499999</v>
      </c>
      <c r="Q750">
        <v>69358909</v>
      </c>
      <c r="S750">
        <v>152729256692</v>
      </c>
      <c r="T750" t="s">
        <v>1403</v>
      </c>
      <c r="U750" t="s">
        <v>1404</v>
      </c>
      <c r="Z750">
        <v>112.90692900000001</v>
      </c>
      <c r="AA750">
        <v>-7.6490361</v>
      </c>
      <c r="AB750" t="s">
        <v>1405</v>
      </c>
      <c r="AC750" t="s">
        <v>230</v>
      </c>
      <c r="AO750" s="57">
        <v>46150.44427083333</v>
      </c>
      <c r="AR750" t="s">
        <v>312</v>
      </c>
      <c r="AS750" t="s">
        <v>345</v>
      </c>
      <c r="AT750" t="s">
        <v>231</v>
      </c>
      <c r="AV750" t="s">
        <v>1074</v>
      </c>
      <c r="AW750" t="s">
        <v>561</v>
      </c>
      <c r="AX750" t="s">
        <v>223</v>
      </c>
      <c r="BF750" s="6" t="e">
        <f t="shared" si="33"/>
        <v>#NUM!</v>
      </c>
      <c r="BG750" t="e">
        <f t="shared" si="34"/>
        <v>#NUM!</v>
      </c>
      <c r="BH750" t="e">
        <f t="shared" si="35"/>
        <v>#NUM!</v>
      </c>
      <c r="BI750" t="str">
        <f>VLOOKUP(H750,Sheet2!$A$1:$B$270,2,FALSE)</f>
        <v>PASURUAN</v>
      </c>
    </row>
    <row r="751" spans="1:61">
      <c r="A751">
        <v>750</v>
      </c>
      <c r="B751">
        <v>1002514594</v>
      </c>
      <c r="C751">
        <v>3</v>
      </c>
      <c r="D751" t="s">
        <v>45</v>
      </c>
      <c r="E751">
        <v>5</v>
      </c>
      <c r="F751" t="s">
        <v>211</v>
      </c>
      <c r="G751" t="s">
        <v>118</v>
      </c>
      <c r="H751" t="s">
        <v>212</v>
      </c>
      <c r="I751" t="s">
        <v>213</v>
      </c>
      <c r="J751" t="s">
        <v>214</v>
      </c>
      <c r="K751" t="s">
        <v>149</v>
      </c>
      <c r="L751" t="s">
        <v>215</v>
      </c>
      <c r="M751" t="s">
        <v>575</v>
      </c>
      <c r="N751" t="s">
        <v>216</v>
      </c>
      <c r="O751" s="57">
        <v>46241.558287037034</v>
      </c>
      <c r="P751" s="57">
        <v>46244.549039351848</v>
      </c>
      <c r="Q751">
        <v>69360771</v>
      </c>
      <c r="S751">
        <v>172606792116</v>
      </c>
      <c r="T751" t="s">
        <v>4502</v>
      </c>
      <c r="U751" t="s">
        <v>4503</v>
      </c>
      <c r="V751" t="s">
        <v>4504</v>
      </c>
      <c r="Z751">
        <v>117.7059984</v>
      </c>
      <c r="AA751">
        <v>-8.6711797999999902</v>
      </c>
      <c r="AB751" t="s">
        <v>4505</v>
      </c>
      <c r="AC751" t="s">
        <v>237</v>
      </c>
      <c r="AL751" t="s">
        <v>218</v>
      </c>
      <c r="AM751" t="s">
        <v>4506</v>
      </c>
      <c r="AN751" t="s">
        <v>6</v>
      </c>
      <c r="AO751" s="57">
        <v>46211.559479166666</v>
      </c>
      <c r="AP751" s="57">
        <v>46242.541666666664</v>
      </c>
      <c r="AQ751" t="s">
        <v>903</v>
      </c>
      <c r="AR751" t="s">
        <v>14</v>
      </c>
      <c r="AS751" t="s">
        <v>212</v>
      </c>
      <c r="AT751" t="s">
        <v>231</v>
      </c>
      <c r="AV751" t="s">
        <v>6206</v>
      </c>
      <c r="AW751" t="s">
        <v>1010</v>
      </c>
      <c r="AX751" t="s">
        <v>223</v>
      </c>
      <c r="BA751" s="57">
        <v>46242.541666666664</v>
      </c>
      <c r="BB751" t="s">
        <v>4506</v>
      </c>
      <c r="BF751" s="6" t="e">
        <f t="shared" si="33"/>
        <v>#NUM!</v>
      </c>
      <c r="BG751" t="e">
        <f t="shared" si="34"/>
        <v>#NUM!</v>
      </c>
      <c r="BH751" t="e">
        <f t="shared" si="35"/>
        <v>#NUM!</v>
      </c>
      <c r="BI751" t="str">
        <f>VLOOKUP(H751,Sheet2!$A$1:$B$270,2,FALSE)</f>
        <v>SUMBAWA</v>
      </c>
    </row>
    <row r="752" spans="1:61">
      <c r="A752">
        <v>751</v>
      </c>
      <c r="B752">
        <v>1002510436</v>
      </c>
      <c r="C752">
        <v>3</v>
      </c>
      <c r="D752" t="s">
        <v>45</v>
      </c>
      <c r="E752">
        <v>5</v>
      </c>
      <c r="F752" t="s">
        <v>113</v>
      </c>
      <c r="G752" t="s">
        <v>111</v>
      </c>
      <c r="H752" t="s">
        <v>257</v>
      </c>
      <c r="I752" t="s">
        <v>213</v>
      </c>
      <c r="J752" t="s">
        <v>214</v>
      </c>
      <c r="K752" t="s">
        <v>149</v>
      </c>
      <c r="L752" t="s">
        <v>215</v>
      </c>
      <c r="M752" t="s">
        <v>76</v>
      </c>
      <c r="N752" t="s">
        <v>216</v>
      </c>
      <c r="O752" s="57">
        <v>46239.538842592592</v>
      </c>
      <c r="P752" s="57">
        <v>46241.562685185185</v>
      </c>
      <c r="Q752">
        <v>69359116</v>
      </c>
      <c r="S752">
        <v>172506788953</v>
      </c>
      <c r="T752" t="s">
        <v>1411</v>
      </c>
      <c r="U752" t="s">
        <v>1412</v>
      </c>
      <c r="V752" t="s">
        <v>1413</v>
      </c>
      <c r="Z752">
        <v>121.6719839</v>
      </c>
      <c r="AA752">
        <v>-8.7859672999999994</v>
      </c>
      <c r="AB752" t="s">
        <v>1414</v>
      </c>
      <c r="AC752" t="s">
        <v>237</v>
      </c>
      <c r="AL752" t="s">
        <v>218</v>
      </c>
      <c r="AM752" t="s">
        <v>1415</v>
      </c>
      <c r="AN752" t="s">
        <v>6</v>
      </c>
      <c r="AO752" s="57">
        <v>46150.548807870371</v>
      </c>
      <c r="AP752" s="57">
        <v>46240.541666666664</v>
      </c>
      <c r="AR752" t="s">
        <v>219</v>
      </c>
      <c r="AS752" t="s">
        <v>257</v>
      </c>
      <c r="AT752" t="s">
        <v>231</v>
      </c>
      <c r="AU752">
        <v>20260807</v>
      </c>
      <c r="AV752" t="s">
        <v>222</v>
      </c>
      <c r="AW752" t="s">
        <v>1018</v>
      </c>
      <c r="AX752" t="s">
        <v>223</v>
      </c>
      <c r="BA752" s="57">
        <v>46240.541666666664</v>
      </c>
      <c r="BB752" t="s">
        <v>1415</v>
      </c>
      <c r="BC752">
        <v>2026</v>
      </c>
      <c r="BD752">
        <v>8</v>
      </c>
      <c r="BE752">
        <v>7</v>
      </c>
      <c r="BF752" s="6">
        <f t="shared" si="33"/>
        <v>46241</v>
      </c>
      <c r="BG752">
        <f t="shared" si="34"/>
        <v>0.45833333333575865</v>
      </c>
      <c r="BH752" t="str">
        <f t="shared" si="35"/>
        <v>COMPLY</v>
      </c>
      <c r="BI752" t="str">
        <f>VLOOKUP(H752,Sheet2!$A$1:$B$270,2,FALSE)</f>
        <v>ENDE</v>
      </c>
    </row>
    <row r="753" spans="1:61">
      <c r="A753">
        <v>752</v>
      </c>
      <c r="B753">
        <v>1002508243</v>
      </c>
      <c r="C753">
        <v>3</v>
      </c>
      <c r="D753" t="s">
        <v>42</v>
      </c>
      <c r="E753">
        <v>5</v>
      </c>
      <c r="F753" t="s">
        <v>106</v>
      </c>
      <c r="G753" t="s">
        <v>107</v>
      </c>
      <c r="H753" t="s">
        <v>481</v>
      </c>
      <c r="I753" t="s">
        <v>213</v>
      </c>
      <c r="J753" t="s">
        <v>214</v>
      </c>
      <c r="K753" t="s">
        <v>149</v>
      </c>
      <c r="M753" t="s">
        <v>76</v>
      </c>
      <c r="N753" t="s">
        <v>216</v>
      </c>
      <c r="O753" s="57">
        <v>46238.564270833333</v>
      </c>
      <c r="P753" s="57">
        <v>46239.888148148151</v>
      </c>
      <c r="Q753">
        <v>69358296</v>
      </c>
      <c r="S753">
        <v>152530201994</v>
      </c>
      <c r="T753" t="s">
        <v>1416</v>
      </c>
      <c r="U753" t="s">
        <v>1417</v>
      </c>
      <c r="V753" t="s">
        <v>1418</v>
      </c>
      <c r="Z753">
        <v>113.1076104</v>
      </c>
      <c r="AA753">
        <v>-7.7498443999999997</v>
      </c>
      <c r="AB753" t="s">
        <v>1419</v>
      </c>
      <c r="AC753" t="s">
        <v>230</v>
      </c>
      <c r="AL753" t="s">
        <v>218</v>
      </c>
      <c r="AM753" t="s">
        <v>1420</v>
      </c>
      <c r="AN753" t="s">
        <v>6</v>
      </c>
      <c r="AO753" s="57">
        <v>46120.569340277776</v>
      </c>
      <c r="AP753" s="57">
        <v>46240.333333333336</v>
      </c>
      <c r="AR753" t="s">
        <v>219</v>
      </c>
      <c r="AS753" t="s">
        <v>481</v>
      </c>
      <c r="AT753" t="s">
        <v>352</v>
      </c>
      <c r="AU753">
        <v>20260805</v>
      </c>
      <c r="AV753" t="s">
        <v>222</v>
      </c>
      <c r="AW753" t="s">
        <v>561</v>
      </c>
      <c r="AX753" t="s">
        <v>223</v>
      </c>
      <c r="BA753" s="57">
        <v>46240.333333333336</v>
      </c>
      <c r="BB753" t="s">
        <v>1420</v>
      </c>
      <c r="BC753">
        <v>2026</v>
      </c>
      <c r="BD753">
        <v>8</v>
      </c>
      <c r="BE753">
        <v>5</v>
      </c>
      <c r="BF753" s="6">
        <f t="shared" si="33"/>
        <v>46239</v>
      </c>
      <c r="BG753">
        <f t="shared" si="34"/>
        <v>-1.3333333333357587</v>
      </c>
      <c r="BH753" t="str">
        <f t="shared" si="35"/>
        <v>COMPLY</v>
      </c>
      <c r="BI753" t="str">
        <f>VLOOKUP(H753,Sheet2!$A$1:$B$270,2,FALSE)</f>
        <v>PROBOLINGGO</v>
      </c>
    </row>
    <row r="754" spans="1:61">
      <c r="A754">
        <v>753</v>
      </c>
      <c r="B754">
        <v>1002504718</v>
      </c>
      <c r="C754">
        <v>3</v>
      </c>
      <c r="D754" t="s">
        <v>55</v>
      </c>
      <c r="E754">
        <v>5</v>
      </c>
      <c r="F754" t="s">
        <v>265</v>
      </c>
      <c r="G754" t="s">
        <v>122</v>
      </c>
      <c r="H754" t="s">
        <v>355</v>
      </c>
      <c r="I754" t="s">
        <v>213</v>
      </c>
      <c r="J754" t="s">
        <v>214</v>
      </c>
      <c r="K754" t="s">
        <v>149</v>
      </c>
      <c r="L754" t="s">
        <v>215</v>
      </c>
      <c r="M754" t="s">
        <v>76</v>
      </c>
      <c r="N754" t="s">
        <v>216</v>
      </c>
      <c r="O754" s="57">
        <v>46235.638854166667</v>
      </c>
      <c r="P754" s="57">
        <v>46236.948425925926</v>
      </c>
      <c r="Q754">
        <v>69356811</v>
      </c>
      <c r="S754">
        <v>152421262082</v>
      </c>
      <c r="T754" t="s">
        <v>1421</v>
      </c>
      <c r="U754" t="s">
        <v>1422</v>
      </c>
      <c r="V754" t="s">
        <v>1423</v>
      </c>
      <c r="Z754">
        <v>112.659298740327</v>
      </c>
      <c r="AA754">
        <v>-7.1539250396975804</v>
      </c>
      <c r="AB754" t="s">
        <v>1424</v>
      </c>
      <c r="AC754" t="s">
        <v>217</v>
      </c>
      <c r="AL754" t="s">
        <v>218</v>
      </c>
      <c r="AM754" t="s">
        <v>1425</v>
      </c>
      <c r="AN754" t="s">
        <v>6</v>
      </c>
      <c r="AO754" s="57">
        <v>46030.642418981479</v>
      </c>
      <c r="AP754" s="57">
        <v>46237.333333333336</v>
      </c>
      <c r="AR754" t="s">
        <v>219</v>
      </c>
      <c r="AS754" t="s">
        <v>355</v>
      </c>
      <c r="AT754" t="s">
        <v>231</v>
      </c>
      <c r="AU754">
        <v>20260802</v>
      </c>
      <c r="AV754" t="s">
        <v>222</v>
      </c>
      <c r="AW754" t="s">
        <v>1010</v>
      </c>
      <c r="AX754" t="s">
        <v>223</v>
      </c>
      <c r="BA754" s="57">
        <v>46237.333333333336</v>
      </c>
      <c r="BB754" t="s">
        <v>1425</v>
      </c>
      <c r="BC754">
        <v>2026</v>
      </c>
      <c r="BD754">
        <v>8</v>
      </c>
      <c r="BE754">
        <v>2</v>
      </c>
      <c r="BF754" s="6">
        <f t="shared" si="33"/>
        <v>46236</v>
      </c>
      <c r="BG754">
        <f t="shared" si="34"/>
        <v>-1.3333333333357587</v>
      </c>
      <c r="BH754" t="str">
        <f t="shared" si="35"/>
        <v>COMPLY</v>
      </c>
      <c r="BI754" t="str">
        <f>VLOOKUP(H754,Sheet2!$A$1:$B$270,2,FALSE)</f>
        <v>GRESIK</v>
      </c>
    </row>
    <row r="755" spans="1:61">
      <c r="A755">
        <v>754</v>
      </c>
      <c r="B755">
        <v>1002519169</v>
      </c>
      <c r="C755">
        <v>3</v>
      </c>
      <c r="D755" t="s">
        <v>55</v>
      </c>
      <c r="E755">
        <v>5</v>
      </c>
      <c r="F755" t="s">
        <v>228</v>
      </c>
      <c r="G755" t="s">
        <v>121</v>
      </c>
      <c r="H755" t="s">
        <v>454</v>
      </c>
      <c r="I755" t="s">
        <v>213</v>
      </c>
      <c r="J755" t="s">
        <v>214</v>
      </c>
      <c r="K755" t="s">
        <v>149</v>
      </c>
      <c r="M755" t="s">
        <v>76</v>
      </c>
      <c r="N755" t="s">
        <v>216</v>
      </c>
      <c r="O755" s="57">
        <v>46245.420347222222</v>
      </c>
      <c r="P755" s="57">
        <v>46245.646493055552</v>
      </c>
      <c r="Q755">
        <v>69361506</v>
      </c>
      <c r="S755">
        <v>152436204691</v>
      </c>
      <c r="T755" t="s">
        <v>1640</v>
      </c>
      <c r="U755" t="s">
        <v>6880</v>
      </c>
      <c r="V755" t="s">
        <v>7468</v>
      </c>
      <c r="Z755">
        <v>112.72676914</v>
      </c>
      <c r="AA755">
        <v>-7.1258755999999996</v>
      </c>
      <c r="AB755" t="s">
        <v>5424</v>
      </c>
      <c r="AC755" t="s">
        <v>230</v>
      </c>
      <c r="AL755" t="s">
        <v>218</v>
      </c>
      <c r="AM755" t="s">
        <v>6882</v>
      </c>
      <c r="AN755" t="s">
        <v>6</v>
      </c>
      <c r="AO755" s="57">
        <v>46334.42396990741</v>
      </c>
      <c r="AR755" t="s">
        <v>219</v>
      </c>
      <c r="AS755" t="s">
        <v>454</v>
      </c>
      <c r="AT755" t="s">
        <v>231</v>
      </c>
      <c r="AU755">
        <v>20260811</v>
      </c>
      <c r="AV755" t="s">
        <v>222</v>
      </c>
      <c r="AW755" t="s">
        <v>560</v>
      </c>
      <c r="AX755" t="s">
        <v>223</v>
      </c>
      <c r="BA755" s="57">
        <v>46245.291666666664</v>
      </c>
      <c r="BB755" t="s">
        <v>6882</v>
      </c>
      <c r="BC755">
        <v>2026</v>
      </c>
      <c r="BD755">
        <v>8</v>
      </c>
      <c r="BE755">
        <v>11</v>
      </c>
      <c r="BF755" s="6">
        <f t="shared" si="33"/>
        <v>46245</v>
      </c>
      <c r="BG755">
        <f t="shared" si="34"/>
        <v>-0.29166666666424135</v>
      </c>
      <c r="BH755" t="str">
        <f t="shared" si="35"/>
        <v>COMPLY</v>
      </c>
      <c r="BI755" t="str">
        <f>VLOOKUP(H755,Sheet2!$A$1:$B$270,2,FALSE)</f>
        <v>MADURA</v>
      </c>
    </row>
    <row r="756" spans="1:61">
      <c r="A756">
        <v>755</v>
      </c>
      <c r="B756">
        <v>1002505758</v>
      </c>
      <c r="C756">
        <v>3</v>
      </c>
      <c r="D756" t="s">
        <v>42</v>
      </c>
      <c r="E756">
        <v>5</v>
      </c>
      <c r="F756" t="s">
        <v>102</v>
      </c>
      <c r="G756" t="s">
        <v>100</v>
      </c>
      <c r="H756" t="s">
        <v>443</v>
      </c>
      <c r="I756" t="s">
        <v>213</v>
      </c>
      <c r="J756" t="s">
        <v>214</v>
      </c>
      <c r="K756" t="s">
        <v>149</v>
      </c>
      <c r="L756" t="s">
        <v>606</v>
      </c>
      <c r="M756" t="s">
        <v>76</v>
      </c>
      <c r="N756" t="s">
        <v>216</v>
      </c>
      <c r="O756" s="57">
        <v>46237.434675925928</v>
      </c>
      <c r="P756" s="57">
        <v>46237.881643518522</v>
      </c>
      <c r="Q756">
        <v>69357314</v>
      </c>
      <c r="R756">
        <v>3322011034</v>
      </c>
      <c r="S756">
        <v>152526201925</v>
      </c>
      <c r="T756" t="s">
        <v>1426</v>
      </c>
      <c r="U756" t="s">
        <v>1427</v>
      </c>
      <c r="V756" t="s">
        <v>1428</v>
      </c>
      <c r="Z756">
        <v>113.98102450942</v>
      </c>
      <c r="AA756">
        <v>-7.7945371523285001</v>
      </c>
      <c r="AB756" t="s">
        <v>1429</v>
      </c>
      <c r="AC756" t="s">
        <v>237</v>
      </c>
      <c r="AL756" t="s">
        <v>218</v>
      </c>
      <c r="AM756" t="s">
        <v>1430</v>
      </c>
      <c r="AN756" t="s">
        <v>6</v>
      </c>
      <c r="AO756" s="57">
        <v>46089.444699074076</v>
      </c>
      <c r="AP756" s="57">
        <v>46238.333333333336</v>
      </c>
      <c r="AR756" t="s">
        <v>219</v>
      </c>
      <c r="AS756" t="s">
        <v>443</v>
      </c>
      <c r="AT756" t="s">
        <v>231</v>
      </c>
      <c r="AU756">
        <v>20260803</v>
      </c>
      <c r="AV756" t="s">
        <v>222</v>
      </c>
      <c r="AW756" t="s">
        <v>941</v>
      </c>
      <c r="AX756" t="s">
        <v>223</v>
      </c>
      <c r="BA756" s="57">
        <v>46238.333333333336</v>
      </c>
      <c r="BB756" t="s">
        <v>1430</v>
      </c>
      <c r="BC756">
        <v>2026</v>
      </c>
      <c r="BD756">
        <v>8</v>
      </c>
      <c r="BE756">
        <v>3</v>
      </c>
      <c r="BF756" s="6">
        <f t="shared" si="33"/>
        <v>46237</v>
      </c>
      <c r="BG756">
        <f t="shared" si="34"/>
        <v>-1.3333333333357587</v>
      </c>
      <c r="BH756" t="str">
        <f t="shared" si="35"/>
        <v>COMPLY</v>
      </c>
      <c r="BI756" t="str">
        <f>VLOOKUP(H756,Sheet2!$A$1:$B$270,2,FALSE)</f>
        <v>JEMBER</v>
      </c>
    </row>
    <row r="757" spans="1:61">
      <c r="A757">
        <v>756</v>
      </c>
      <c r="B757">
        <v>1002532218</v>
      </c>
      <c r="C757">
        <v>3</v>
      </c>
      <c r="D757" t="s">
        <v>59</v>
      </c>
      <c r="E757">
        <v>4</v>
      </c>
      <c r="F757" t="s">
        <v>224</v>
      </c>
      <c r="G757" t="s">
        <v>320</v>
      </c>
      <c r="H757" t="s">
        <v>321</v>
      </c>
      <c r="I757" t="s">
        <v>213</v>
      </c>
      <c r="J757" t="s">
        <v>214</v>
      </c>
      <c r="K757" t="s">
        <v>149</v>
      </c>
      <c r="L757" t="s">
        <v>215</v>
      </c>
      <c r="M757" t="s">
        <v>240</v>
      </c>
      <c r="N757" t="s">
        <v>216</v>
      </c>
      <c r="O757" s="57">
        <v>46252.397175925929</v>
      </c>
      <c r="P757" s="57">
        <v>46252.398622685185</v>
      </c>
      <c r="Q757">
        <v>69368614</v>
      </c>
      <c r="S757">
        <v>146372103730</v>
      </c>
      <c r="T757" t="s">
        <v>13165</v>
      </c>
      <c r="U757" t="s">
        <v>12438</v>
      </c>
      <c r="V757" t="s">
        <v>13166</v>
      </c>
      <c r="Z757">
        <v>109.736925</v>
      </c>
      <c r="AA757">
        <v>-7.3499980000000003</v>
      </c>
      <c r="AB757" t="s">
        <v>13167</v>
      </c>
      <c r="AC757" t="s">
        <v>237</v>
      </c>
      <c r="AL757" t="s">
        <v>218</v>
      </c>
      <c r="AM757" t="s">
        <v>13168</v>
      </c>
      <c r="AN757" t="s">
        <v>6</v>
      </c>
      <c r="AO757" t="s">
        <v>13069</v>
      </c>
      <c r="AP757" s="57">
        <v>46253.625</v>
      </c>
      <c r="AR757" t="s">
        <v>241</v>
      </c>
      <c r="AS757" t="s">
        <v>321</v>
      </c>
      <c r="AT757" t="s">
        <v>231</v>
      </c>
      <c r="AV757" t="s">
        <v>240</v>
      </c>
      <c r="AW757" t="s">
        <v>1015</v>
      </c>
      <c r="AX757" t="s">
        <v>223</v>
      </c>
      <c r="BA757" s="57">
        <v>46253.625</v>
      </c>
      <c r="BB757" t="s">
        <v>13168</v>
      </c>
      <c r="BF757" s="6" t="e">
        <f t="shared" si="33"/>
        <v>#NUM!</v>
      </c>
      <c r="BG757" t="e">
        <f t="shared" si="34"/>
        <v>#NUM!</v>
      </c>
      <c r="BH757" t="e">
        <f t="shared" si="35"/>
        <v>#NUM!</v>
      </c>
      <c r="BI757" t="e">
        <f>VLOOKUP(H757,Sheet2!$A$1:$B$270,2,FALSE)</f>
        <v>#N/A</v>
      </c>
    </row>
    <row r="758" spans="1:61">
      <c r="A758">
        <v>757</v>
      </c>
      <c r="B758">
        <v>1002533985</v>
      </c>
      <c r="C758">
        <v>3</v>
      </c>
      <c r="D758" t="s">
        <v>38</v>
      </c>
      <c r="E758">
        <v>5</v>
      </c>
      <c r="F758" t="s">
        <v>92</v>
      </c>
      <c r="G758" t="s">
        <v>92</v>
      </c>
      <c r="H758" t="s">
        <v>256</v>
      </c>
      <c r="I758" t="s">
        <v>213</v>
      </c>
      <c r="J758" t="s">
        <v>214</v>
      </c>
      <c r="K758" t="s">
        <v>149</v>
      </c>
      <c r="L758" t="s">
        <v>215</v>
      </c>
      <c r="M758" t="s">
        <v>240</v>
      </c>
      <c r="N758" t="s">
        <v>216</v>
      </c>
      <c r="O758" s="57">
        <v>46252.660370370373</v>
      </c>
      <c r="P758" s="57">
        <v>46252.661122685182</v>
      </c>
      <c r="Q758">
        <v>69369282</v>
      </c>
      <c r="S758">
        <v>152631207852</v>
      </c>
      <c r="T758" t="s">
        <v>13169</v>
      </c>
      <c r="U758" t="s">
        <v>13170</v>
      </c>
      <c r="V758" t="s">
        <v>13171</v>
      </c>
      <c r="Z758">
        <v>111.450286617496</v>
      </c>
      <c r="AA758">
        <v>-7.55992409373642</v>
      </c>
      <c r="AB758" t="s">
        <v>13172</v>
      </c>
      <c r="AC758" t="s">
        <v>237</v>
      </c>
      <c r="AL758" t="s">
        <v>218</v>
      </c>
      <c r="AM758" t="s">
        <v>12940</v>
      </c>
      <c r="AN758" t="s">
        <v>6</v>
      </c>
      <c r="AO758" t="s">
        <v>12887</v>
      </c>
      <c r="AP758" s="57">
        <v>46253.541666666664</v>
      </c>
      <c r="AR758" t="s">
        <v>241</v>
      </c>
      <c r="AS758" t="s">
        <v>256</v>
      </c>
      <c r="AT758" t="s">
        <v>231</v>
      </c>
      <c r="AV758" t="s">
        <v>240</v>
      </c>
      <c r="AW758" t="s">
        <v>13019</v>
      </c>
      <c r="AX758" t="s">
        <v>223</v>
      </c>
      <c r="BA758" s="57">
        <v>46253.541666666664</v>
      </c>
      <c r="BB758" t="s">
        <v>12940</v>
      </c>
      <c r="BF758" s="6" t="e">
        <f t="shared" si="33"/>
        <v>#NUM!</v>
      </c>
      <c r="BG758" t="e">
        <f t="shared" si="34"/>
        <v>#NUM!</v>
      </c>
      <c r="BH758" t="e">
        <f t="shared" si="35"/>
        <v>#NUM!</v>
      </c>
      <c r="BI758" t="str">
        <f>VLOOKUP(H758,Sheet2!$A$1:$B$270,2,FALSE)</f>
        <v>MADIUN</v>
      </c>
    </row>
    <row r="759" spans="1:61">
      <c r="A759">
        <v>758</v>
      </c>
      <c r="B759">
        <v>1002515887</v>
      </c>
      <c r="C759">
        <v>3</v>
      </c>
      <c r="D759" t="s">
        <v>59</v>
      </c>
      <c r="E759">
        <v>4</v>
      </c>
      <c r="F759" t="s">
        <v>224</v>
      </c>
      <c r="G759" t="s">
        <v>607</v>
      </c>
      <c r="H759" t="s">
        <v>4529</v>
      </c>
      <c r="I759" t="s">
        <v>213</v>
      </c>
      <c r="J759" t="s">
        <v>214</v>
      </c>
      <c r="K759" t="s">
        <v>149</v>
      </c>
      <c r="L759" t="s">
        <v>215</v>
      </c>
      <c r="M759" t="s">
        <v>76</v>
      </c>
      <c r="N759" t="s">
        <v>216</v>
      </c>
      <c r="O759" s="57">
        <v>46242.524965277778</v>
      </c>
      <c r="P759" s="57">
        <v>46243.828402777777</v>
      </c>
      <c r="Q759">
        <v>69361429</v>
      </c>
      <c r="S759">
        <v>146389104315</v>
      </c>
      <c r="T759" t="s">
        <v>4530</v>
      </c>
      <c r="U759" t="s">
        <v>4531</v>
      </c>
      <c r="V759" t="s">
        <v>4532</v>
      </c>
      <c r="Z759">
        <v>109.149761</v>
      </c>
      <c r="AA759">
        <v>-7.6236335999999998</v>
      </c>
      <c r="AB759" t="s">
        <v>4533</v>
      </c>
      <c r="AC759" t="s">
        <v>237</v>
      </c>
      <c r="AL759" t="s">
        <v>218</v>
      </c>
      <c r="AM759" t="s">
        <v>4534</v>
      </c>
      <c r="AN759" t="s">
        <v>6</v>
      </c>
      <c r="AO759" s="57">
        <v>46242.527673611112</v>
      </c>
      <c r="AP759" s="57">
        <v>46247.333333333336</v>
      </c>
      <c r="AR759" t="s">
        <v>219</v>
      </c>
      <c r="AS759" t="s">
        <v>4529</v>
      </c>
      <c r="AT759" t="s">
        <v>231</v>
      </c>
      <c r="AU759">
        <v>20260809</v>
      </c>
      <c r="AV759" t="s">
        <v>222</v>
      </c>
      <c r="AW759" t="s">
        <v>1020</v>
      </c>
      <c r="AX759" t="s">
        <v>223</v>
      </c>
      <c r="BA759" s="57">
        <v>46247.333333333336</v>
      </c>
      <c r="BB759" t="s">
        <v>4534</v>
      </c>
      <c r="BC759">
        <v>2026</v>
      </c>
      <c r="BD759">
        <v>8</v>
      </c>
      <c r="BE759">
        <v>9</v>
      </c>
      <c r="BF759" s="6">
        <f t="shared" si="33"/>
        <v>46243</v>
      </c>
      <c r="BG759">
        <f t="shared" si="34"/>
        <v>-4.3333333333357587</v>
      </c>
      <c r="BH759" t="str">
        <f t="shared" si="35"/>
        <v>COMPLY</v>
      </c>
      <c r="BI759" t="e">
        <f>VLOOKUP(H759,Sheet2!$A$1:$B$270,2,FALSE)</f>
        <v>#N/A</v>
      </c>
    </row>
    <row r="760" spans="1:61">
      <c r="A760">
        <v>759</v>
      </c>
      <c r="B760">
        <v>1002530564</v>
      </c>
      <c r="C760">
        <v>3</v>
      </c>
      <c r="D760" t="s">
        <v>49</v>
      </c>
      <c r="E760">
        <v>4</v>
      </c>
      <c r="F760" t="s">
        <v>246</v>
      </c>
      <c r="G760" t="s">
        <v>247</v>
      </c>
      <c r="H760" t="s">
        <v>624</v>
      </c>
      <c r="I760" t="s">
        <v>213</v>
      </c>
      <c r="J760" t="s">
        <v>214</v>
      </c>
      <c r="K760" t="s">
        <v>149</v>
      </c>
      <c r="L760" t="s">
        <v>215</v>
      </c>
      <c r="M760" t="s">
        <v>76</v>
      </c>
      <c r="N760" t="s">
        <v>216</v>
      </c>
      <c r="O760" s="57">
        <v>46251.429120370369</v>
      </c>
      <c r="P760" s="57">
        <v>46252.807511574072</v>
      </c>
      <c r="Q760">
        <v>69367895</v>
      </c>
      <c r="S760">
        <v>143424113710</v>
      </c>
      <c r="T760" t="s">
        <v>7177</v>
      </c>
      <c r="U760" t="s">
        <v>2561</v>
      </c>
      <c r="V760" t="s">
        <v>11589</v>
      </c>
      <c r="Z760">
        <v>110.53408400000001</v>
      </c>
      <c r="AA760">
        <v>-6.9331810000000003</v>
      </c>
      <c r="AB760" t="s">
        <v>11590</v>
      </c>
      <c r="AC760" t="s">
        <v>237</v>
      </c>
      <c r="AL760" t="s">
        <v>218</v>
      </c>
      <c r="AM760" t="s">
        <v>11591</v>
      </c>
      <c r="AN760" t="s">
        <v>6</v>
      </c>
      <c r="AO760" t="s">
        <v>11592</v>
      </c>
      <c r="AP760" s="57">
        <v>46253.541666666664</v>
      </c>
      <c r="AR760" t="s">
        <v>219</v>
      </c>
      <c r="AS760" t="s">
        <v>624</v>
      </c>
      <c r="AT760" t="s">
        <v>231</v>
      </c>
      <c r="AU760">
        <v>20260818</v>
      </c>
      <c r="AV760" t="s">
        <v>222</v>
      </c>
      <c r="AW760" t="s">
        <v>1021</v>
      </c>
      <c r="AX760" t="s">
        <v>223</v>
      </c>
      <c r="BA760" s="57">
        <v>46253.541666666664</v>
      </c>
      <c r="BB760" t="s">
        <v>11591</v>
      </c>
      <c r="BC760">
        <v>2026</v>
      </c>
      <c r="BD760">
        <v>8</v>
      </c>
      <c r="BE760">
        <v>18</v>
      </c>
      <c r="BF760" s="6">
        <f t="shared" si="33"/>
        <v>46252</v>
      </c>
      <c r="BG760">
        <f t="shared" si="34"/>
        <v>-1.5416666666642413</v>
      </c>
      <c r="BH760" t="str">
        <f t="shared" si="35"/>
        <v>COMPLY</v>
      </c>
      <c r="BI760" t="e">
        <f>VLOOKUP(H760,Sheet2!$A$1:$B$270,2,FALSE)</f>
        <v>#N/A</v>
      </c>
    </row>
    <row r="761" spans="1:61">
      <c r="A761">
        <v>760</v>
      </c>
      <c r="B761">
        <v>1002527366</v>
      </c>
      <c r="C761">
        <v>3</v>
      </c>
      <c r="D761" t="s">
        <v>59</v>
      </c>
      <c r="E761">
        <v>4</v>
      </c>
      <c r="F761" t="s">
        <v>224</v>
      </c>
      <c r="G761" t="s">
        <v>320</v>
      </c>
      <c r="H761" t="s">
        <v>321</v>
      </c>
      <c r="I761" t="s">
        <v>213</v>
      </c>
      <c r="J761" t="s">
        <v>214</v>
      </c>
      <c r="K761" t="s">
        <v>149</v>
      </c>
      <c r="L761" t="s">
        <v>215</v>
      </c>
      <c r="M761" t="s">
        <v>76</v>
      </c>
      <c r="N761" t="s">
        <v>216</v>
      </c>
      <c r="O761" s="57">
        <v>46248.743020833332</v>
      </c>
      <c r="P761" s="57">
        <v>46250.494085648148</v>
      </c>
      <c r="Q761">
        <v>69366416</v>
      </c>
      <c r="S761">
        <v>146372102956</v>
      </c>
      <c r="T761" t="s">
        <v>11534</v>
      </c>
      <c r="U761" t="s">
        <v>11593</v>
      </c>
      <c r="V761" t="s">
        <v>11594</v>
      </c>
      <c r="Z761">
        <v>109.78860400000001</v>
      </c>
      <c r="AA761">
        <v>-7.318416</v>
      </c>
      <c r="AB761" t="s">
        <v>11595</v>
      </c>
      <c r="AC761" t="s">
        <v>237</v>
      </c>
      <c r="AL761" t="s">
        <v>218</v>
      </c>
      <c r="AM761" t="s">
        <v>11596</v>
      </c>
      <c r="AN761" t="s">
        <v>6</v>
      </c>
      <c r="AO761" t="s">
        <v>11597</v>
      </c>
      <c r="AP761" s="57">
        <v>46251.333333333336</v>
      </c>
      <c r="AR761" t="s">
        <v>219</v>
      </c>
      <c r="AS761" t="s">
        <v>321</v>
      </c>
      <c r="AT761" t="s">
        <v>231</v>
      </c>
      <c r="AU761">
        <v>20260816</v>
      </c>
      <c r="AV761" t="s">
        <v>222</v>
      </c>
      <c r="AW761" t="s">
        <v>1015</v>
      </c>
      <c r="AX761" t="s">
        <v>223</v>
      </c>
      <c r="BA761" s="57">
        <v>46251.333333333336</v>
      </c>
      <c r="BB761" t="s">
        <v>11596</v>
      </c>
      <c r="BC761">
        <v>2026</v>
      </c>
      <c r="BD761">
        <v>8</v>
      </c>
      <c r="BE761">
        <v>16</v>
      </c>
      <c r="BF761" s="6">
        <f t="shared" si="33"/>
        <v>46250</v>
      </c>
      <c r="BG761">
        <f t="shared" si="34"/>
        <v>-1.3333333333357587</v>
      </c>
      <c r="BH761" t="str">
        <f t="shared" si="35"/>
        <v>COMPLY</v>
      </c>
      <c r="BI761" t="e">
        <f>VLOOKUP(H761,Sheet2!$A$1:$B$270,2,FALSE)</f>
        <v>#N/A</v>
      </c>
    </row>
    <row r="762" spans="1:61">
      <c r="A762">
        <v>761</v>
      </c>
      <c r="B762">
        <v>1002516573</v>
      </c>
      <c r="C762">
        <v>3</v>
      </c>
      <c r="D762" t="s">
        <v>38</v>
      </c>
      <c r="E762">
        <v>5</v>
      </c>
      <c r="F762" t="s">
        <v>92</v>
      </c>
      <c r="G762" t="s">
        <v>94</v>
      </c>
      <c r="H762" t="s">
        <v>337</v>
      </c>
      <c r="I762" t="s">
        <v>213</v>
      </c>
      <c r="J762" t="s">
        <v>214</v>
      </c>
      <c r="K762" t="s">
        <v>149</v>
      </c>
      <c r="L762" t="s">
        <v>215</v>
      </c>
      <c r="M762" t="s">
        <v>76</v>
      </c>
      <c r="N762" t="s">
        <v>216</v>
      </c>
      <c r="O762" s="57">
        <v>46243.659675925926</v>
      </c>
      <c r="P762" s="57">
        <v>46246.418622685182</v>
      </c>
      <c r="Q762">
        <v>69361922</v>
      </c>
      <c r="S762">
        <v>152603215870</v>
      </c>
      <c r="T762" t="s">
        <v>4546</v>
      </c>
      <c r="U762" t="s">
        <v>4547</v>
      </c>
      <c r="V762" t="s">
        <v>4548</v>
      </c>
      <c r="Z762">
        <v>111.3276128</v>
      </c>
      <c r="AA762">
        <v>-7.6481788999999996</v>
      </c>
      <c r="AB762" t="s">
        <v>4549</v>
      </c>
      <c r="AC762" t="s">
        <v>237</v>
      </c>
      <c r="AL762" t="s">
        <v>218</v>
      </c>
      <c r="AM762" t="s">
        <v>4550</v>
      </c>
      <c r="AN762" t="s">
        <v>6</v>
      </c>
      <c r="AO762" s="57">
        <v>46273.663344907407</v>
      </c>
      <c r="AP762" s="57">
        <v>46244.541666666664</v>
      </c>
      <c r="AR762" t="s">
        <v>219</v>
      </c>
      <c r="AS762" t="s">
        <v>337</v>
      </c>
      <c r="AT762" t="s">
        <v>231</v>
      </c>
      <c r="AU762">
        <v>20260812</v>
      </c>
      <c r="AV762" t="s">
        <v>222</v>
      </c>
      <c r="AW762" t="s">
        <v>1010</v>
      </c>
      <c r="AX762" t="s">
        <v>223</v>
      </c>
      <c r="BA762" s="57">
        <v>46244.541666666664</v>
      </c>
      <c r="BB762" t="s">
        <v>4550</v>
      </c>
      <c r="BC762">
        <v>2026</v>
      </c>
      <c r="BD762">
        <v>8</v>
      </c>
      <c r="BE762">
        <v>12</v>
      </c>
      <c r="BF762" s="6">
        <f t="shared" si="33"/>
        <v>46246</v>
      </c>
      <c r="BG762">
        <f t="shared" si="34"/>
        <v>1.4583333333357587</v>
      </c>
      <c r="BH762" t="str">
        <f t="shared" si="35"/>
        <v>NOT COMPLY</v>
      </c>
      <c r="BI762" t="str">
        <f>VLOOKUP(H762,Sheet2!$A$1:$B$270,2,FALSE)</f>
        <v>MADIUN</v>
      </c>
    </row>
    <row r="763" spans="1:61">
      <c r="A763">
        <v>762</v>
      </c>
      <c r="B763">
        <v>1002534151</v>
      </c>
      <c r="C763">
        <v>3</v>
      </c>
      <c r="D763" t="s">
        <v>55</v>
      </c>
      <c r="E763">
        <v>5</v>
      </c>
      <c r="F763" t="s">
        <v>228</v>
      </c>
      <c r="G763" t="s">
        <v>121</v>
      </c>
      <c r="H763" t="s">
        <v>342</v>
      </c>
      <c r="I763" t="s">
        <v>213</v>
      </c>
      <c r="J763" t="s">
        <v>214</v>
      </c>
      <c r="K763" t="s">
        <v>149</v>
      </c>
      <c r="M763" t="s">
        <v>258</v>
      </c>
      <c r="N763" t="s">
        <v>216</v>
      </c>
      <c r="O763" s="57">
        <v>46252.682812500003</v>
      </c>
      <c r="P763" s="57">
        <v>46252.853449074071</v>
      </c>
      <c r="Q763">
        <v>69367097</v>
      </c>
      <c r="S763">
        <v>152434913772</v>
      </c>
      <c r="T763" t="s">
        <v>10855</v>
      </c>
      <c r="U763" t="s">
        <v>10856</v>
      </c>
      <c r="V763" t="s">
        <v>13173</v>
      </c>
      <c r="Z763">
        <v>113.23572745592899</v>
      </c>
      <c r="AA763">
        <v>-7.0797699651242301</v>
      </c>
      <c r="AB763" t="s">
        <v>10858</v>
      </c>
      <c r="AC763" t="s">
        <v>217</v>
      </c>
      <c r="AL763" t="s">
        <v>218</v>
      </c>
      <c r="AM763" t="s">
        <v>10859</v>
      </c>
      <c r="AN763" t="s">
        <v>6</v>
      </c>
      <c r="AO763" t="s">
        <v>12914</v>
      </c>
      <c r="AR763" t="s">
        <v>259</v>
      </c>
      <c r="AS763" t="s">
        <v>342</v>
      </c>
      <c r="AT763" t="s">
        <v>221</v>
      </c>
      <c r="AV763" t="s">
        <v>260</v>
      </c>
      <c r="AW763" t="s">
        <v>633</v>
      </c>
      <c r="AX763" t="s">
        <v>223</v>
      </c>
      <c r="BA763" s="57">
        <v>46252.291666666664</v>
      </c>
      <c r="BB763" t="s">
        <v>10859</v>
      </c>
      <c r="BF763" s="6" t="e">
        <f t="shared" si="33"/>
        <v>#NUM!</v>
      </c>
      <c r="BG763" t="e">
        <f t="shared" si="34"/>
        <v>#NUM!</v>
      </c>
      <c r="BH763" t="e">
        <f t="shared" si="35"/>
        <v>#NUM!</v>
      </c>
      <c r="BI763" t="str">
        <f>VLOOKUP(H763,Sheet2!$A$1:$B$270,2,FALSE)</f>
        <v>MADURA</v>
      </c>
    </row>
    <row r="764" spans="1:61">
      <c r="A764">
        <v>763</v>
      </c>
      <c r="B764">
        <v>1002525267</v>
      </c>
      <c r="C764">
        <v>3</v>
      </c>
      <c r="D764" t="s">
        <v>59</v>
      </c>
      <c r="E764">
        <v>4</v>
      </c>
      <c r="F764" t="s">
        <v>567</v>
      </c>
      <c r="G764" t="s">
        <v>1001</v>
      </c>
      <c r="H764" t="s">
        <v>1002</v>
      </c>
      <c r="I764" t="s">
        <v>213</v>
      </c>
      <c r="J764" t="s">
        <v>214</v>
      </c>
      <c r="K764" t="s">
        <v>149</v>
      </c>
      <c r="L764" t="s">
        <v>606</v>
      </c>
      <c r="M764" t="s">
        <v>575</v>
      </c>
      <c r="N764" t="s">
        <v>216</v>
      </c>
      <c r="O764" s="57">
        <v>46247.8124537037</v>
      </c>
      <c r="P764" s="57">
        <v>46252.661689814813</v>
      </c>
      <c r="Q764">
        <v>69365548</v>
      </c>
      <c r="R764">
        <v>2745042029</v>
      </c>
      <c r="S764">
        <v>143135115088</v>
      </c>
      <c r="T764" t="s">
        <v>9322</v>
      </c>
      <c r="U764" t="s">
        <v>4627</v>
      </c>
      <c r="V764" t="s">
        <v>9323</v>
      </c>
      <c r="Z764">
        <v>110.6029597</v>
      </c>
      <c r="AA764">
        <v>-7.9672131999999998</v>
      </c>
      <c r="AB764" t="s">
        <v>9324</v>
      </c>
      <c r="AC764" t="s">
        <v>237</v>
      </c>
      <c r="AL764" t="s">
        <v>218</v>
      </c>
      <c r="AM764" t="s">
        <v>9325</v>
      </c>
      <c r="AN764" t="s">
        <v>6</v>
      </c>
      <c r="AO764" t="s">
        <v>8962</v>
      </c>
      <c r="AP764" s="57">
        <v>46249.333333333336</v>
      </c>
      <c r="AR764" t="s">
        <v>14</v>
      </c>
      <c r="AS764" t="s">
        <v>1002</v>
      </c>
      <c r="AT764" t="s">
        <v>231</v>
      </c>
      <c r="AV764" t="s">
        <v>13174</v>
      </c>
      <c r="AW764" t="s">
        <v>978</v>
      </c>
      <c r="AX764" t="s">
        <v>223</v>
      </c>
      <c r="BA764" s="57">
        <v>46249.333333333336</v>
      </c>
      <c r="BB764" t="s">
        <v>9325</v>
      </c>
      <c r="BF764" s="6" t="e">
        <f t="shared" si="33"/>
        <v>#NUM!</v>
      </c>
      <c r="BG764" t="e">
        <f t="shared" si="34"/>
        <v>#NUM!</v>
      </c>
      <c r="BH764" t="e">
        <f t="shared" si="35"/>
        <v>#NUM!</v>
      </c>
      <c r="BI764" t="e">
        <f>VLOOKUP(H764,Sheet2!$A$1:$B$270,2,FALSE)</f>
        <v>#N/A</v>
      </c>
    </row>
    <row r="765" spans="1:61">
      <c r="A765">
        <v>764</v>
      </c>
      <c r="B765">
        <v>1002522813</v>
      </c>
      <c r="C765">
        <v>3</v>
      </c>
      <c r="D765" t="s">
        <v>38</v>
      </c>
      <c r="E765">
        <v>5</v>
      </c>
      <c r="F765" t="s">
        <v>92</v>
      </c>
      <c r="G765" t="s">
        <v>89</v>
      </c>
      <c r="H765" t="s">
        <v>409</v>
      </c>
      <c r="I765" t="s">
        <v>213</v>
      </c>
      <c r="J765" t="s">
        <v>214</v>
      </c>
      <c r="K765" t="s">
        <v>149</v>
      </c>
      <c r="L765" t="s">
        <v>215</v>
      </c>
      <c r="M765" t="s">
        <v>76</v>
      </c>
      <c r="N765" t="s">
        <v>216</v>
      </c>
      <c r="O765" s="57">
        <v>46246.67496527778</v>
      </c>
      <c r="P765" s="57">
        <v>46247.607453703706</v>
      </c>
      <c r="Q765">
        <v>69364491</v>
      </c>
      <c r="S765">
        <v>152609258582</v>
      </c>
      <c r="T765" t="s">
        <v>8396</v>
      </c>
      <c r="U765" t="s">
        <v>8397</v>
      </c>
      <c r="V765" t="s">
        <v>8398</v>
      </c>
      <c r="Z765">
        <v>111.8772115</v>
      </c>
      <c r="AA765">
        <v>-7.1664307999999899</v>
      </c>
      <c r="AB765" t="s">
        <v>8399</v>
      </c>
      <c r="AC765" t="s">
        <v>237</v>
      </c>
      <c r="AL765" t="s">
        <v>218</v>
      </c>
      <c r="AM765" t="s">
        <v>8400</v>
      </c>
      <c r="AN765" t="s">
        <v>6</v>
      </c>
      <c r="AO765" s="57">
        <v>46364.684687499997</v>
      </c>
      <c r="AP765" s="57">
        <v>46248.333333333336</v>
      </c>
      <c r="AR765" t="s">
        <v>219</v>
      </c>
      <c r="AS765" t="s">
        <v>409</v>
      </c>
      <c r="AT765" t="s">
        <v>231</v>
      </c>
      <c r="AU765">
        <v>20260813</v>
      </c>
      <c r="AV765" t="s">
        <v>222</v>
      </c>
      <c r="AW765" t="s">
        <v>1012</v>
      </c>
      <c r="AX765" t="s">
        <v>223</v>
      </c>
      <c r="BA765" s="57">
        <v>46248.333333333336</v>
      </c>
      <c r="BB765" t="s">
        <v>8400</v>
      </c>
      <c r="BC765">
        <v>2026</v>
      </c>
      <c r="BD765">
        <v>8</v>
      </c>
      <c r="BE765">
        <v>13</v>
      </c>
      <c r="BF765" s="6">
        <f t="shared" si="33"/>
        <v>46247</v>
      </c>
      <c r="BG765">
        <f t="shared" si="34"/>
        <v>-1.3333333333357587</v>
      </c>
      <c r="BH765" t="str">
        <f t="shared" si="35"/>
        <v>COMPLY</v>
      </c>
      <c r="BI765" t="str">
        <f>VLOOKUP(H765,Sheet2!$A$1:$B$270,2,FALSE)</f>
        <v>BOJONEGORO</v>
      </c>
    </row>
    <row r="766" spans="1:61">
      <c r="A766">
        <v>765</v>
      </c>
      <c r="B766">
        <v>1002530482</v>
      </c>
      <c r="C766">
        <v>3</v>
      </c>
      <c r="D766" t="s">
        <v>38</v>
      </c>
      <c r="E766">
        <v>5</v>
      </c>
      <c r="F766" t="s">
        <v>90</v>
      </c>
      <c r="G766" t="s">
        <v>90</v>
      </c>
      <c r="H766" t="s">
        <v>468</v>
      </c>
      <c r="I766" t="s">
        <v>213</v>
      </c>
      <c r="J766" t="s">
        <v>214</v>
      </c>
      <c r="K766" t="s">
        <v>149</v>
      </c>
      <c r="L766" t="s">
        <v>215</v>
      </c>
      <c r="M766" t="s">
        <v>258</v>
      </c>
      <c r="N766" t="s">
        <v>216</v>
      </c>
      <c r="O766" s="57">
        <v>46251.39371527778</v>
      </c>
      <c r="P766" s="57">
        <v>46252.618773148148</v>
      </c>
      <c r="Q766">
        <v>69367867</v>
      </c>
      <c r="S766">
        <v>152652204463</v>
      </c>
      <c r="T766" t="s">
        <v>11598</v>
      </c>
      <c r="U766" t="s">
        <v>11599</v>
      </c>
      <c r="V766" t="s">
        <v>11600</v>
      </c>
      <c r="Z766">
        <v>112.13569432497</v>
      </c>
      <c r="AA766">
        <v>-7.6886675669299001</v>
      </c>
      <c r="AB766" t="s">
        <v>11601</v>
      </c>
      <c r="AC766" t="s">
        <v>217</v>
      </c>
      <c r="AL766" t="s">
        <v>218</v>
      </c>
      <c r="AM766" t="s">
        <v>11602</v>
      </c>
      <c r="AN766" t="s">
        <v>6</v>
      </c>
      <c r="AO766" t="s">
        <v>10702</v>
      </c>
      <c r="AP766" s="57">
        <v>46252.333333333336</v>
      </c>
      <c r="AR766" t="s">
        <v>259</v>
      </c>
      <c r="AS766" t="s">
        <v>468</v>
      </c>
      <c r="AT766" t="s">
        <v>231</v>
      </c>
      <c r="AV766" t="s">
        <v>260</v>
      </c>
      <c r="AW766" t="s">
        <v>1023</v>
      </c>
      <c r="AX766" t="s">
        <v>223</v>
      </c>
      <c r="BA766" s="57">
        <v>46252.333333333336</v>
      </c>
      <c r="BB766" t="s">
        <v>11602</v>
      </c>
      <c r="BF766" s="6" t="e">
        <f t="shared" si="33"/>
        <v>#NUM!</v>
      </c>
      <c r="BG766" t="e">
        <f t="shared" si="34"/>
        <v>#NUM!</v>
      </c>
      <c r="BH766" t="e">
        <f t="shared" si="35"/>
        <v>#NUM!</v>
      </c>
      <c r="BI766" t="str">
        <f>VLOOKUP(H766,Sheet2!$A$1:$B$270,2,FALSE)</f>
        <v>KEDIRI</v>
      </c>
    </row>
    <row r="767" spans="1:61">
      <c r="A767">
        <v>766</v>
      </c>
      <c r="B767">
        <v>1002519818</v>
      </c>
      <c r="C767">
        <v>3</v>
      </c>
      <c r="D767" t="s">
        <v>34</v>
      </c>
      <c r="E767">
        <v>5</v>
      </c>
      <c r="F767" t="s">
        <v>585</v>
      </c>
      <c r="G767" t="s">
        <v>81</v>
      </c>
      <c r="H767" t="s">
        <v>358</v>
      </c>
      <c r="I767" t="s">
        <v>213</v>
      </c>
      <c r="J767" t="s">
        <v>214</v>
      </c>
      <c r="K767" t="s">
        <v>149</v>
      </c>
      <c r="M767" t="s">
        <v>76</v>
      </c>
      <c r="N767" t="s">
        <v>216</v>
      </c>
      <c r="O767" s="57">
        <v>46245.55060185185</v>
      </c>
      <c r="P767" s="57">
        <v>46246.539976851855</v>
      </c>
      <c r="Q767">
        <v>69304240</v>
      </c>
      <c r="S767">
        <v>172416429254</v>
      </c>
      <c r="T767" t="s">
        <v>7248</v>
      </c>
      <c r="U767" t="s">
        <v>7249</v>
      </c>
      <c r="V767" t="s">
        <v>7474</v>
      </c>
      <c r="Z767">
        <v>115.18510000000001</v>
      </c>
      <c r="AA767">
        <v>-8.7218</v>
      </c>
      <c r="AB767" t="s">
        <v>7475</v>
      </c>
      <c r="AC767" t="s">
        <v>230</v>
      </c>
      <c r="AL767" t="s">
        <v>218</v>
      </c>
      <c r="AM767" t="s">
        <v>7476</v>
      </c>
      <c r="AN767" t="s">
        <v>6</v>
      </c>
      <c r="AO767" s="57">
        <v>46334.569282407407</v>
      </c>
      <c r="AR767" t="s">
        <v>219</v>
      </c>
      <c r="AS767" t="s">
        <v>358</v>
      </c>
      <c r="AT767" t="s">
        <v>231</v>
      </c>
      <c r="AU767">
        <v>20260812</v>
      </c>
      <c r="AV767" t="s">
        <v>222</v>
      </c>
      <c r="AW767" t="s">
        <v>1053</v>
      </c>
      <c r="AX767" t="s">
        <v>223</v>
      </c>
      <c r="BA767" s="57">
        <v>46245.291666666664</v>
      </c>
      <c r="BB767" t="s">
        <v>7476</v>
      </c>
      <c r="BC767">
        <v>2026</v>
      </c>
      <c r="BD767">
        <v>8</v>
      </c>
      <c r="BE767">
        <v>12</v>
      </c>
      <c r="BF767" s="6">
        <f t="shared" si="33"/>
        <v>46246</v>
      </c>
      <c r="BG767">
        <f t="shared" si="34"/>
        <v>0.70833333333575865</v>
      </c>
      <c r="BH767" t="str">
        <f t="shared" si="35"/>
        <v>COMPLY</v>
      </c>
      <c r="BI767" t="str">
        <f>VLOOKUP(H767,Sheet2!$A$1:$B$270,2,FALSE)</f>
        <v>JIMBARAN</v>
      </c>
    </row>
    <row r="768" spans="1:61">
      <c r="A768">
        <v>767</v>
      </c>
      <c r="B768">
        <v>1002507501</v>
      </c>
      <c r="C768">
        <v>3</v>
      </c>
      <c r="D768" t="s">
        <v>42</v>
      </c>
      <c r="E768">
        <v>5</v>
      </c>
      <c r="F768" t="s">
        <v>233</v>
      </c>
      <c r="G768" t="s">
        <v>105</v>
      </c>
      <c r="H768" t="s">
        <v>380</v>
      </c>
      <c r="I768" t="s">
        <v>213</v>
      </c>
      <c r="J768" t="s">
        <v>214</v>
      </c>
      <c r="K768" t="s">
        <v>149</v>
      </c>
      <c r="M768" t="s">
        <v>76</v>
      </c>
      <c r="N768" t="s">
        <v>216</v>
      </c>
      <c r="O768" s="57">
        <v>46238.448761574073</v>
      </c>
      <c r="P768" s="57">
        <v>46239.554525462961</v>
      </c>
      <c r="Q768">
        <v>69358090</v>
      </c>
      <c r="S768">
        <v>152329215038</v>
      </c>
      <c r="T768" t="s">
        <v>1441</v>
      </c>
      <c r="U768" t="s">
        <v>1442</v>
      </c>
      <c r="V768" t="s">
        <v>1443</v>
      </c>
      <c r="Z768">
        <v>112.4772844</v>
      </c>
      <c r="AA768">
        <v>-7.6128821000000002</v>
      </c>
      <c r="AB768" t="s">
        <v>1444</v>
      </c>
      <c r="AC768" t="s">
        <v>230</v>
      </c>
      <c r="AL768" t="s">
        <v>218</v>
      </c>
      <c r="AM768" t="s">
        <v>1445</v>
      </c>
      <c r="AN768" t="s">
        <v>6</v>
      </c>
      <c r="AO768" s="57">
        <v>46120.454953703702</v>
      </c>
      <c r="AP768" s="57">
        <v>46239.541666666664</v>
      </c>
      <c r="AR768" t="s">
        <v>219</v>
      </c>
      <c r="AS768" t="s">
        <v>380</v>
      </c>
      <c r="AT768" t="s">
        <v>231</v>
      </c>
      <c r="AU768">
        <v>20260805</v>
      </c>
      <c r="AV768" t="s">
        <v>222</v>
      </c>
      <c r="AW768" t="s">
        <v>561</v>
      </c>
      <c r="AX768" t="s">
        <v>223</v>
      </c>
      <c r="BA768" s="57">
        <v>46239.541666666664</v>
      </c>
      <c r="BB768" t="s">
        <v>1445</v>
      </c>
      <c r="BC768">
        <v>2026</v>
      </c>
      <c r="BD768">
        <v>8</v>
      </c>
      <c r="BE768">
        <v>5</v>
      </c>
      <c r="BF768" s="6">
        <f t="shared" si="33"/>
        <v>46239</v>
      </c>
      <c r="BG768">
        <f t="shared" si="34"/>
        <v>-0.54166666666424135</v>
      </c>
      <c r="BH768" t="str">
        <f t="shared" si="35"/>
        <v>COMPLY</v>
      </c>
      <c r="BI768" t="str">
        <f>VLOOKUP(H768,Sheet2!$A$1:$B$270,2,FALSE)</f>
        <v>MOJOKERTO</v>
      </c>
    </row>
    <row r="769" spans="1:61">
      <c r="A769">
        <v>768</v>
      </c>
      <c r="B769">
        <v>1002509520</v>
      </c>
      <c r="C769">
        <v>3</v>
      </c>
      <c r="D769" t="s">
        <v>45</v>
      </c>
      <c r="E769">
        <v>5</v>
      </c>
      <c r="F769" t="s">
        <v>211</v>
      </c>
      <c r="G769" t="s">
        <v>118</v>
      </c>
      <c r="H769" t="s">
        <v>212</v>
      </c>
      <c r="I769" t="s">
        <v>213</v>
      </c>
      <c r="J769" t="s">
        <v>214</v>
      </c>
      <c r="K769" t="s">
        <v>149</v>
      </c>
      <c r="L769" t="s">
        <v>215</v>
      </c>
      <c r="M769" t="s">
        <v>76</v>
      </c>
      <c r="N769" t="s">
        <v>216</v>
      </c>
      <c r="O769" s="57">
        <v>46239.337453703702</v>
      </c>
      <c r="P769" s="57">
        <v>46239.892326388886</v>
      </c>
      <c r="Q769">
        <v>69358730</v>
      </c>
      <c r="S769">
        <v>172606792090</v>
      </c>
      <c r="T769" t="s">
        <v>1449</v>
      </c>
      <c r="U769" t="s">
        <v>1450</v>
      </c>
      <c r="V769" t="s">
        <v>1451</v>
      </c>
      <c r="Z769">
        <v>117.41827245801601</v>
      </c>
      <c r="AA769">
        <v>-8.4913055043574506</v>
      </c>
      <c r="AB769" t="s">
        <v>1452</v>
      </c>
      <c r="AC769" t="s">
        <v>217</v>
      </c>
      <c r="AL769" t="s">
        <v>218</v>
      </c>
      <c r="AM769" t="s">
        <v>1453</v>
      </c>
      <c r="AN769" t="s">
        <v>6</v>
      </c>
      <c r="AO769" s="57">
        <v>46150.340497685182</v>
      </c>
      <c r="AP769" s="57">
        <v>46240.333333333336</v>
      </c>
      <c r="AR769" t="s">
        <v>219</v>
      </c>
      <c r="AS769" t="s">
        <v>212</v>
      </c>
      <c r="AT769" t="s">
        <v>221</v>
      </c>
      <c r="AU769">
        <v>20260805</v>
      </c>
      <c r="AV769" t="s">
        <v>222</v>
      </c>
      <c r="AW769" t="s">
        <v>1037</v>
      </c>
      <c r="AX769" t="s">
        <v>223</v>
      </c>
      <c r="BA769" s="57">
        <v>46240.333333333336</v>
      </c>
      <c r="BB769" t="s">
        <v>1453</v>
      </c>
      <c r="BC769">
        <v>2026</v>
      </c>
      <c r="BD769">
        <v>8</v>
      </c>
      <c r="BE769">
        <v>5</v>
      </c>
      <c r="BF769" s="6">
        <f t="shared" si="33"/>
        <v>46239</v>
      </c>
      <c r="BG769">
        <f t="shared" si="34"/>
        <v>-1.3333333333357587</v>
      </c>
      <c r="BH769" t="str">
        <f t="shared" si="35"/>
        <v>COMPLY</v>
      </c>
      <c r="BI769" t="str">
        <f>VLOOKUP(H769,Sheet2!$A$1:$B$270,2,FALSE)</f>
        <v>SUMBAWA</v>
      </c>
    </row>
    <row r="770" spans="1:61">
      <c r="A770">
        <v>769</v>
      </c>
      <c r="B770">
        <v>1002532850</v>
      </c>
      <c r="C770">
        <v>3</v>
      </c>
      <c r="D770" t="s">
        <v>42</v>
      </c>
      <c r="E770">
        <v>5</v>
      </c>
      <c r="F770" t="s">
        <v>233</v>
      </c>
      <c r="G770" t="s">
        <v>105</v>
      </c>
      <c r="H770" t="s">
        <v>381</v>
      </c>
      <c r="I770" t="s">
        <v>213</v>
      </c>
      <c r="J770" t="s">
        <v>214</v>
      </c>
      <c r="K770" t="s">
        <v>149</v>
      </c>
      <c r="M770" t="s">
        <v>240</v>
      </c>
      <c r="N770" t="s">
        <v>216</v>
      </c>
      <c r="O770" s="57">
        <v>46252.490405092591</v>
      </c>
      <c r="P770" s="57">
        <v>46252.605567129627</v>
      </c>
      <c r="Q770">
        <v>69368855</v>
      </c>
      <c r="S770">
        <v>152312243278</v>
      </c>
      <c r="T770" t="s">
        <v>12967</v>
      </c>
      <c r="U770" t="s">
        <v>13175</v>
      </c>
      <c r="V770" t="s">
        <v>13176</v>
      </c>
      <c r="Z770">
        <v>112.42220519999999</v>
      </c>
      <c r="AA770">
        <v>-7.4845883999999998</v>
      </c>
      <c r="AB770" t="s">
        <v>12970</v>
      </c>
      <c r="AC770" t="s">
        <v>230</v>
      </c>
      <c r="AL770" t="s">
        <v>218</v>
      </c>
      <c r="AM770" t="s">
        <v>12971</v>
      </c>
      <c r="AN770" t="s">
        <v>6</v>
      </c>
      <c r="AO770" t="s">
        <v>12824</v>
      </c>
      <c r="AP770" s="57">
        <v>46253.541666666664</v>
      </c>
      <c r="AR770" t="s">
        <v>241</v>
      </c>
      <c r="AS770" t="s">
        <v>381</v>
      </c>
      <c r="AT770" t="s">
        <v>231</v>
      </c>
      <c r="AV770" t="s">
        <v>240</v>
      </c>
      <c r="AW770" t="s">
        <v>562</v>
      </c>
      <c r="AX770" t="s">
        <v>223</v>
      </c>
      <c r="BA770" s="57">
        <v>46253.541666666664</v>
      </c>
      <c r="BB770" t="s">
        <v>12971</v>
      </c>
      <c r="BF770" s="6" t="e">
        <f t="shared" si="33"/>
        <v>#NUM!</v>
      </c>
      <c r="BG770" t="e">
        <f t="shared" si="34"/>
        <v>#NUM!</v>
      </c>
      <c r="BH770" t="e">
        <f t="shared" si="35"/>
        <v>#NUM!</v>
      </c>
      <c r="BI770" t="str">
        <f>VLOOKUP(H770,Sheet2!$A$1:$B$270,2,FALSE)</f>
        <v>MOJOKERTO</v>
      </c>
    </row>
    <row r="771" spans="1:61">
      <c r="A771">
        <v>770</v>
      </c>
      <c r="B771">
        <v>1002533074</v>
      </c>
      <c r="C771">
        <v>3</v>
      </c>
      <c r="D771" t="s">
        <v>51</v>
      </c>
      <c r="E771">
        <v>4</v>
      </c>
      <c r="F771" t="s">
        <v>273</v>
      </c>
      <c r="G771" t="s">
        <v>273</v>
      </c>
      <c r="H771" t="s">
        <v>946</v>
      </c>
      <c r="I771" t="s">
        <v>213</v>
      </c>
      <c r="J771" t="s">
        <v>214</v>
      </c>
      <c r="K771" t="s">
        <v>149</v>
      </c>
      <c r="M771" t="s">
        <v>76</v>
      </c>
      <c r="N771" t="s">
        <v>216</v>
      </c>
      <c r="O771" s="57">
        <v>46252.547407407408</v>
      </c>
      <c r="P771" s="57">
        <v>46252.606446759259</v>
      </c>
      <c r="Q771">
        <v>69363751</v>
      </c>
      <c r="S771">
        <v>142401146057</v>
      </c>
      <c r="T771" t="s">
        <v>7699</v>
      </c>
      <c r="U771" t="s">
        <v>13177</v>
      </c>
      <c r="V771" t="s">
        <v>13178</v>
      </c>
      <c r="Z771">
        <v>110.800600165387</v>
      </c>
      <c r="AA771">
        <v>-6.8120327982121003</v>
      </c>
      <c r="AB771" t="s">
        <v>7702</v>
      </c>
      <c r="AC771" t="s">
        <v>290</v>
      </c>
      <c r="AL771" t="s">
        <v>218</v>
      </c>
      <c r="AM771" t="s">
        <v>13179</v>
      </c>
      <c r="AN771" t="s">
        <v>6</v>
      </c>
      <c r="AO771" t="s">
        <v>12830</v>
      </c>
      <c r="AR771" t="s">
        <v>219</v>
      </c>
      <c r="AS771" t="s">
        <v>946</v>
      </c>
      <c r="AT771" t="s">
        <v>231</v>
      </c>
      <c r="AU771">
        <v>20260818</v>
      </c>
      <c r="AV771" t="s">
        <v>222</v>
      </c>
      <c r="AW771" t="s">
        <v>568</v>
      </c>
      <c r="AX771" t="s">
        <v>223</v>
      </c>
      <c r="BA771" s="57">
        <v>46252.291666666664</v>
      </c>
      <c r="BB771" t="s">
        <v>13179</v>
      </c>
      <c r="BC771">
        <v>2026</v>
      </c>
      <c r="BD771">
        <v>8</v>
      </c>
      <c r="BE771">
        <v>18</v>
      </c>
      <c r="BF771" s="6">
        <f t="shared" ref="BF771:BF834" si="36">DATE(BC771,BD771,BE771)</f>
        <v>46252</v>
      </c>
      <c r="BG771">
        <f t="shared" ref="BG771:BG834" si="37">BF771-BA771</f>
        <v>-0.29166666666424135</v>
      </c>
      <c r="BH771" t="str">
        <f t="shared" ref="BH771:BH834" si="38">IF(BG771=1,"COMPLY",IF(BG771&lt;1,"COMPLY","NOT COMPLY"))</f>
        <v>COMPLY</v>
      </c>
      <c r="BI771" t="e">
        <f>VLOOKUP(H771,Sheet2!$A$1:$B$270,2,FALSE)</f>
        <v>#N/A</v>
      </c>
    </row>
    <row r="772" spans="1:61">
      <c r="A772">
        <v>771</v>
      </c>
      <c r="B772">
        <v>1002507113</v>
      </c>
      <c r="C772">
        <v>3</v>
      </c>
      <c r="D772" t="s">
        <v>42</v>
      </c>
      <c r="E772">
        <v>5</v>
      </c>
      <c r="F772" t="s">
        <v>102</v>
      </c>
      <c r="G772" t="s">
        <v>102</v>
      </c>
      <c r="H772" t="s">
        <v>370</v>
      </c>
      <c r="I772" t="s">
        <v>213</v>
      </c>
      <c r="J772" t="s">
        <v>214</v>
      </c>
      <c r="K772" t="s">
        <v>149</v>
      </c>
      <c r="L772" t="s">
        <v>215</v>
      </c>
      <c r="M772" t="s">
        <v>76</v>
      </c>
      <c r="N772" t="s">
        <v>216</v>
      </c>
      <c r="O772" s="57">
        <v>46238.40828703704</v>
      </c>
      <c r="P772" s="57">
        <v>46238.676585648151</v>
      </c>
      <c r="Q772">
        <v>69358016</v>
      </c>
      <c r="S772">
        <v>152501280840</v>
      </c>
      <c r="T772" t="s">
        <v>1464</v>
      </c>
      <c r="U772" t="s">
        <v>1465</v>
      </c>
      <c r="V772" t="s">
        <v>1466</v>
      </c>
      <c r="Z772">
        <v>113.6572671</v>
      </c>
      <c r="AA772">
        <v>-8.1929903999999993</v>
      </c>
      <c r="AB772" t="s">
        <v>1467</v>
      </c>
      <c r="AC772" t="s">
        <v>237</v>
      </c>
      <c r="AL772" t="s">
        <v>218</v>
      </c>
      <c r="AM772" t="s">
        <v>1468</v>
      </c>
      <c r="AN772" t="s">
        <v>6</v>
      </c>
      <c r="AO772" s="57">
        <v>46120.413553240738</v>
      </c>
      <c r="AP772" s="57">
        <v>46239.333333333336</v>
      </c>
      <c r="AR772" t="s">
        <v>219</v>
      </c>
      <c r="AS772" t="s">
        <v>370</v>
      </c>
      <c r="AT772" t="s">
        <v>231</v>
      </c>
      <c r="AU772">
        <v>20260804</v>
      </c>
      <c r="AV772" t="s">
        <v>222</v>
      </c>
      <c r="AW772" t="s">
        <v>1018</v>
      </c>
      <c r="AX772" t="s">
        <v>223</v>
      </c>
      <c r="BA772" s="57">
        <v>46239.333333333336</v>
      </c>
      <c r="BB772" t="s">
        <v>1468</v>
      </c>
      <c r="BC772">
        <v>2026</v>
      </c>
      <c r="BD772">
        <v>8</v>
      </c>
      <c r="BE772">
        <v>4</v>
      </c>
      <c r="BF772" s="6">
        <f t="shared" si="36"/>
        <v>46238</v>
      </c>
      <c r="BG772">
        <f t="shared" si="37"/>
        <v>-1.3333333333357587</v>
      </c>
      <c r="BH772" t="str">
        <f t="shared" si="38"/>
        <v>COMPLY</v>
      </c>
      <c r="BI772" t="str">
        <f>VLOOKUP(H772,Sheet2!$A$1:$B$270,2,FALSE)</f>
        <v>JEMBER</v>
      </c>
    </row>
    <row r="773" spans="1:61">
      <c r="A773">
        <v>772</v>
      </c>
      <c r="B773">
        <v>1002519754</v>
      </c>
      <c r="C773">
        <v>3</v>
      </c>
      <c r="D773" t="s">
        <v>38</v>
      </c>
      <c r="E773">
        <v>5</v>
      </c>
      <c r="F773" t="s">
        <v>92</v>
      </c>
      <c r="G773" t="s">
        <v>89</v>
      </c>
      <c r="H773" t="s">
        <v>407</v>
      </c>
      <c r="I773" t="s">
        <v>213</v>
      </c>
      <c r="J773" t="s">
        <v>214</v>
      </c>
      <c r="K773" t="s">
        <v>149</v>
      </c>
      <c r="L773" t="s">
        <v>215</v>
      </c>
      <c r="M773" t="s">
        <v>76</v>
      </c>
      <c r="N773" t="s">
        <v>216</v>
      </c>
      <c r="O773" s="57">
        <v>46245.532592592594</v>
      </c>
      <c r="P773" s="57">
        <v>46246.768437500003</v>
      </c>
      <c r="Q773">
        <v>69363274</v>
      </c>
      <c r="S773">
        <v>152642207933</v>
      </c>
      <c r="T773" t="s">
        <v>7477</v>
      </c>
      <c r="U773" t="s">
        <v>7478</v>
      </c>
      <c r="V773" t="s">
        <v>7479</v>
      </c>
      <c r="Z773">
        <v>111.956371199999</v>
      </c>
      <c r="AA773">
        <v>-7.1936450000000001</v>
      </c>
      <c r="AB773" t="s">
        <v>7480</v>
      </c>
      <c r="AC773" t="s">
        <v>237</v>
      </c>
      <c r="AL773" t="s">
        <v>218</v>
      </c>
      <c r="AM773" t="s">
        <v>7052</v>
      </c>
      <c r="AN773" t="s">
        <v>6</v>
      </c>
      <c r="AO773" s="57">
        <v>46334.53802083333</v>
      </c>
      <c r="AP773" s="57">
        <v>46246.541666666664</v>
      </c>
      <c r="AR773" t="s">
        <v>219</v>
      </c>
      <c r="AS773" t="s">
        <v>407</v>
      </c>
      <c r="AT773" t="s">
        <v>231</v>
      </c>
      <c r="AU773">
        <v>20260812</v>
      </c>
      <c r="AV773" t="s">
        <v>222</v>
      </c>
      <c r="AW773" t="s">
        <v>1010</v>
      </c>
      <c r="AX773" t="s">
        <v>223</v>
      </c>
      <c r="BA773" s="57">
        <v>46246.541666666664</v>
      </c>
      <c r="BB773" t="s">
        <v>7052</v>
      </c>
      <c r="BC773">
        <v>2026</v>
      </c>
      <c r="BD773">
        <v>8</v>
      </c>
      <c r="BE773">
        <v>12</v>
      </c>
      <c r="BF773" s="6">
        <f t="shared" si="36"/>
        <v>46246</v>
      </c>
      <c r="BG773">
        <f t="shared" si="37"/>
        <v>-0.54166666666424135</v>
      </c>
      <c r="BH773" t="str">
        <f t="shared" si="38"/>
        <v>COMPLY</v>
      </c>
      <c r="BI773" t="str">
        <f>VLOOKUP(H773,Sheet2!$A$1:$B$270,2,FALSE)</f>
        <v>BOJONEGORO</v>
      </c>
    </row>
    <row r="774" spans="1:61">
      <c r="A774">
        <v>773</v>
      </c>
      <c r="B774">
        <v>1002513806</v>
      </c>
      <c r="C774">
        <v>3</v>
      </c>
      <c r="D774" t="s">
        <v>42</v>
      </c>
      <c r="E774">
        <v>5</v>
      </c>
      <c r="F774" t="s">
        <v>102</v>
      </c>
      <c r="G774" t="s">
        <v>99</v>
      </c>
      <c r="H774" t="s">
        <v>416</v>
      </c>
      <c r="I774" t="s">
        <v>213</v>
      </c>
      <c r="J774" t="s">
        <v>214</v>
      </c>
      <c r="K774" t="s">
        <v>149</v>
      </c>
      <c r="L774" t="s">
        <v>215</v>
      </c>
      <c r="M774" t="s">
        <v>76</v>
      </c>
      <c r="N774" t="s">
        <v>216</v>
      </c>
      <c r="O774" s="57">
        <v>46241.386770833335</v>
      </c>
      <c r="P774" s="57">
        <v>46241.954942129632</v>
      </c>
      <c r="Q774">
        <v>69360446</v>
      </c>
      <c r="S774">
        <v>152522206590</v>
      </c>
      <c r="T774" t="s">
        <v>4574</v>
      </c>
      <c r="U774" t="s">
        <v>4575</v>
      </c>
      <c r="V774" t="s">
        <v>4576</v>
      </c>
      <c r="Z774">
        <v>114.339919947087</v>
      </c>
      <c r="AA774">
        <v>-8.4316767157732002</v>
      </c>
      <c r="AB774" t="s">
        <v>4577</v>
      </c>
      <c r="AC774" t="s">
        <v>217</v>
      </c>
      <c r="AL774" t="s">
        <v>218</v>
      </c>
      <c r="AM774" t="s">
        <v>4578</v>
      </c>
      <c r="AN774" t="s">
        <v>6</v>
      </c>
      <c r="AO774" s="57">
        <v>46211.39303240741</v>
      </c>
      <c r="AP774" s="57">
        <v>46242.333333333336</v>
      </c>
      <c r="AR774" t="s">
        <v>219</v>
      </c>
      <c r="AS774" t="s">
        <v>416</v>
      </c>
      <c r="AT774" t="s">
        <v>231</v>
      </c>
      <c r="AU774">
        <v>20260807</v>
      </c>
      <c r="AV774" t="s">
        <v>222</v>
      </c>
      <c r="AW774" t="s">
        <v>943</v>
      </c>
      <c r="AX774" t="s">
        <v>223</v>
      </c>
      <c r="BA774" s="57">
        <v>46242.333333333336</v>
      </c>
      <c r="BB774" t="s">
        <v>4578</v>
      </c>
      <c r="BC774">
        <v>2026</v>
      </c>
      <c r="BD774">
        <v>8</v>
      </c>
      <c r="BE774">
        <v>7</v>
      </c>
      <c r="BF774" s="6">
        <f t="shared" si="36"/>
        <v>46241</v>
      </c>
      <c r="BG774">
        <f t="shared" si="37"/>
        <v>-1.3333333333357587</v>
      </c>
      <c r="BH774" t="str">
        <f t="shared" si="38"/>
        <v>COMPLY</v>
      </c>
      <c r="BI774" t="str">
        <f>VLOOKUP(H774,Sheet2!$A$1:$B$270,2,FALSE)</f>
        <v>BANYUWANGI</v>
      </c>
    </row>
    <row r="775" spans="1:61">
      <c r="A775">
        <v>774</v>
      </c>
      <c r="B775">
        <v>1002522674</v>
      </c>
      <c r="C775">
        <v>3</v>
      </c>
      <c r="D775" t="s">
        <v>42</v>
      </c>
      <c r="E775">
        <v>5</v>
      </c>
      <c r="F775" t="s">
        <v>106</v>
      </c>
      <c r="G775" t="s">
        <v>104</v>
      </c>
      <c r="H775" t="s">
        <v>425</v>
      </c>
      <c r="I775" t="s">
        <v>213</v>
      </c>
      <c r="J775" t="s">
        <v>214</v>
      </c>
      <c r="K775" t="s">
        <v>149</v>
      </c>
      <c r="L775" t="s">
        <v>215</v>
      </c>
      <c r="M775" t="s">
        <v>76</v>
      </c>
      <c r="N775" t="s">
        <v>216</v>
      </c>
      <c r="O775" s="57">
        <v>46246.651354166665</v>
      </c>
      <c r="P775" s="57">
        <v>46246.856099537035</v>
      </c>
      <c r="Q775">
        <v>69364449</v>
      </c>
      <c r="S775">
        <v>152504261520</v>
      </c>
      <c r="T775" t="s">
        <v>8404</v>
      </c>
      <c r="U775" t="s">
        <v>8405</v>
      </c>
      <c r="V775" t="s">
        <v>8406</v>
      </c>
      <c r="Z775">
        <v>113.227642402052</v>
      </c>
      <c r="AA775">
        <v>-8.1127348285240206</v>
      </c>
      <c r="AB775" t="s">
        <v>8407</v>
      </c>
      <c r="AC775" t="s">
        <v>217</v>
      </c>
      <c r="AL775" t="s">
        <v>218</v>
      </c>
      <c r="AM775" t="s">
        <v>8258</v>
      </c>
      <c r="AN775" t="s">
        <v>6</v>
      </c>
      <c r="AO775" s="57">
        <v>46364.652662037035</v>
      </c>
      <c r="AP775" s="57">
        <v>46247.541666666664</v>
      </c>
      <c r="AR775" t="s">
        <v>219</v>
      </c>
      <c r="AS775" t="s">
        <v>425</v>
      </c>
      <c r="AT775" t="s">
        <v>231</v>
      </c>
      <c r="AU775">
        <v>20260812</v>
      </c>
      <c r="AV775" t="s">
        <v>222</v>
      </c>
      <c r="AW775" t="s">
        <v>1027</v>
      </c>
      <c r="AX775" t="s">
        <v>223</v>
      </c>
      <c r="BA775" s="57">
        <v>46247.541666666664</v>
      </c>
      <c r="BB775" t="s">
        <v>8258</v>
      </c>
      <c r="BC775">
        <v>2026</v>
      </c>
      <c r="BD775">
        <v>8</v>
      </c>
      <c r="BE775">
        <v>12</v>
      </c>
      <c r="BF775" s="6">
        <f t="shared" si="36"/>
        <v>46246</v>
      </c>
      <c r="BG775">
        <f t="shared" si="37"/>
        <v>-1.5416666666642413</v>
      </c>
      <c r="BH775" t="str">
        <f t="shared" si="38"/>
        <v>COMPLY</v>
      </c>
      <c r="BI775" t="str">
        <f>VLOOKUP(H775,Sheet2!$A$1:$B$270,2,FALSE)</f>
        <v>PROBOLINGGO</v>
      </c>
    </row>
    <row r="776" spans="1:61">
      <c r="A776">
        <v>775</v>
      </c>
      <c r="B776">
        <v>1002519878</v>
      </c>
      <c r="C776">
        <v>3</v>
      </c>
      <c r="D776" t="s">
        <v>59</v>
      </c>
      <c r="E776">
        <v>4</v>
      </c>
      <c r="F776" t="s">
        <v>567</v>
      </c>
      <c r="G776" t="s">
        <v>902</v>
      </c>
      <c r="H776" t="s">
        <v>923</v>
      </c>
      <c r="I776" t="s">
        <v>213</v>
      </c>
      <c r="J776" t="s">
        <v>214</v>
      </c>
      <c r="K776" t="s">
        <v>149</v>
      </c>
      <c r="M776" t="s">
        <v>76</v>
      </c>
      <c r="N776" t="s">
        <v>216</v>
      </c>
      <c r="O776" s="57">
        <v>46245.561678240738</v>
      </c>
      <c r="P776" s="57">
        <v>46245.591747685183</v>
      </c>
      <c r="Q776">
        <v>69361817</v>
      </c>
      <c r="S776">
        <v>146129128576</v>
      </c>
      <c r="T776" t="s">
        <v>5322</v>
      </c>
      <c r="U776" t="s">
        <v>7482</v>
      </c>
      <c r="V776" t="s">
        <v>7483</v>
      </c>
      <c r="Z776">
        <v>110.408756026601</v>
      </c>
      <c r="AA776">
        <v>-7.8615169620085696</v>
      </c>
      <c r="AB776" t="s">
        <v>5325</v>
      </c>
      <c r="AC776" t="s">
        <v>290</v>
      </c>
      <c r="AL776" t="s">
        <v>218</v>
      </c>
      <c r="AM776" t="s">
        <v>7484</v>
      </c>
      <c r="AN776" t="s">
        <v>6</v>
      </c>
      <c r="AO776" s="57">
        <v>46334.569282407407</v>
      </c>
      <c r="AR776" t="s">
        <v>219</v>
      </c>
      <c r="AS776" t="s">
        <v>923</v>
      </c>
      <c r="AT776" t="s">
        <v>231</v>
      </c>
      <c r="AU776">
        <v>20260811</v>
      </c>
      <c r="AV776" t="s">
        <v>222</v>
      </c>
      <c r="AW776" t="s">
        <v>972</v>
      </c>
      <c r="AX776" t="s">
        <v>223</v>
      </c>
      <c r="BA776" s="57">
        <v>46245.291666666664</v>
      </c>
      <c r="BB776" t="s">
        <v>7484</v>
      </c>
      <c r="BC776">
        <v>2026</v>
      </c>
      <c r="BD776">
        <v>8</v>
      </c>
      <c r="BE776">
        <v>11</v>
      </c>
      <c r="BF776" s="6">
        <f t="shared" si="36"/>
        <v>46245</v>
      </c>
      <c r="BG776">
        <f t="shared" si="37"/>
        <v>-0.29166666666424135</v>
      </c>
      <c r="BH776" t="str">
        <f t="shared" si="38"/>
        <v>COMPLY</v>
      </c>
      <c r="BI776" t="e">
        <f>VLOOKUP(H776,Sheet2!$A$1:$B$270,2,FALSE)</f>
        <v>#N/A</v>
      </c>
    </row>
    <row r="777" spans="1:61">
      <c r="A777">
        <v>776</v>
      </c>
      <c r="B777">
        <v>1002532464</v>
      </c>
      <c r="C777">
        <v>3</v>
      </c>
      <c r="D777" t="s">
        <v>38</v>
      </c>
      <c r="E777">
        <v>5</v>
      </c>
      <c r="F777" t="s">
        <v>250</v>
      </c>
      <c r="G777" t="s">
        <v>91</v>
      </c>
      <c r="H777" t="s">
        <v>433</v>
      </c>
      <c r="I777" t="s">
        <v>213</v>
      </c>
      <c r="J777" t="s">
        <v>214</v>
      </c>
      <c r="K777" t="s">
        <v>149</v>
      </c>
      <c r="L777" t="s">
        <v>215</v>
      </c>
      <c r="M777" t="s">
        <v>76</v>
      </c>
      <c r="N777" t="s">
        <v>216</v>
      </c>
      <c r="O777" s="57">
        <v>46252.428437499999</v>
      </c>
      <c r="P777" s="57">
        <v>46252.779328703706</v>
      </c>
      <c r="Q777">
        <v>69368677</v>
      </c>
      <c r="S777">
        <v>152713217464</v>
      </c>
      <c r="T777" t="s">
        <v>11104</v>
      </c>
      <c r="U777" t="s">
        <v>13180</v>
      </c>
      <c r="V777" t="s">
        <v>13181</v>
      </c>
      <c r="Z777">
        <v>112.6726371</v>
      </c>
      <c r="AA777">
        <v>-8.1534842999999899</v>
      </c>
      <c r="AB777" t="s">
        <v>13182</v>
      </c>
      <c r="AC777" t="s">
        <v>237</v>
      </c>
      <c r="AL777" t="s">
        <v>218</v>
      </c>
      <c r="AM777" t="s">
        <v>13183</v>
      </c>
      <c r="AN777" t="s">
        <v>6</v>
      </c>
      <c r="AO777" t="s">
        <v>13184</v>
      </c>
      <c r="AP777" s="57">
        <v>46253.333333333336</v>
      </c>
      <c r="AR777" t="s">
        <v>219</v>
      </c>
      <c r="AS777" t="s">
        <v>433</v>
      </c>
      <c r="AT777" t="s">
        <v>231</v>
      </c>
      <c r="AU777">
        <v>20260818</v>
      </c>
      <c r="AV777" t="s">
        <v>222</v>
      </c>
      <c r="AW777" t="s">
        <v>937</v>
      </c>
      <c r="AX777" t="s">
        <v>223</v>
      </c>
      <c r="BA777" s="57">
        <v>46253.333333333336</v>
      </c>
      <c r="BB777" t="s">
        <v>13183</v>
      </c>
      <c r="BC777">
        <v>2026</v>
      </c>
      <c r="BD777">
        <v>8</v>
      </c>
      <c r="BE777">
        <v>18</v>
      </c>
      <c r="BF777" s="6">
        <f t="shared" si="36"/>
        <v>46252</v>
      </c>
      <c r="BG777">
        <f t="shared" si="37"/>
        <v>-1.3333333333357587</v>
      </c>
      <c r="BH777" t="str">
        <f t="shared" si="38"/>
        <v>COMPLY</v>
      </c>
      <c r="BI777" t="str">
        <f>VLOOKUP(H777,Sheet2!$A$1:$B$270,2,FALSE)</f>
        <v>MALANG</v>
      </c>
    </row>
    <row r="778" spans="1:61">
      <c r="A778">
        <v>777</v>
      </c>
      <c r="B778">
        <v>1002526697</v>
      </c>
      <c r="C778">
        <v>3</v>
      </c>
      <c r="D778" t="s">
        <v>55</v>
      </c>
      <c r="E778">
        <v>5</v>
      </c>
      <c r="F778" t="s">
        <v>228</v>
      </c>
      <c r="G778" t="s">
        <v>127</v>
      </c>
      <c r="H778" t="s">
        <v>229</v>
      </c>
      <c r="I778" t="s">
        <v>213</v>
      </c>
      <c r="J778" t="s">
        <v>214</v>
      </c>
      <c r="K778" t="s">
        <v>149</v>
      </c>
      <c r="M778" t="s">
        <v>236</v>
      </c>
      <c r="N778" t="s">
        <v>216</v>
      </c>
      <c r="O778" s="57">
        <v>46248.61755787037</v>
      </c>
      <c r="P778" s="57">
        <v>46250.388541666667</v>
      </c>
      <c r="Q778">
        <v>69366169</v>
      </c>
      <c r="S778">
        <v>152426928184</v>
      </c>
      <c r="T778" t="s">
        <v>10097</v>
      </c>
      <c r="U778" t="s">
        <v>11610</v>
      </c>
      <c r="Z778">
        <v>113.4165541</v>
      </c>
      <c r="AA778">
        <v>-7.1645894999999999</v>
      </c>
      <c r="AB778" t="s">
        <v>11611</v>
      </c>
      <c r="AC778" t="s">
        <v>230</v>
      </c>
      <c r="AO778" t="s">
        <v>10339</v>
      </c>
      <c r="AR778" t="s">
        <v>312</v>
      </c>
      <c r="AS778" t="s">
        <v>229</v>
      </c>
      <c r="AT778" t="s">
        <v>221</v>
      </c>
      <c r="AV778" t="s">
        <v>5038</v>
      </c>
      <c r="AW778" t="s">
        <v>633</v>
      </c>
      <c r="AX778" t="s">
        <v>223</v>
      </c>
      <c r="AZ778" t="s">
        <v>5038</v>
      </c>
      <c r="BF778" s="6" t="e">
        <f t="shared" si="36"/>
        <v>#NUM!</v>
      </c>
      <c r="BG778" t="e">
        <f t="shared" si="37"/>
        <v>#NUM!</v>
      </c>
      <c r="BH778" t="e">
        <f t="shared" si="38"/>
        <v>#NUM!</v>
      </c>
      <c r="BI778" t="str">
        <f>VLOOKUP(H778,Sheet2!$A$1:$B$270,2,FALSE)</f>
        <v>MADURA</v>
      </c>
    </row>
    <row r="779" spans="1:61">
      <c r="A779">
        <v>778</v>
      </c>
      <c r="B779">
        <v>1002507648</v>
      </c>
      <c r="C779">
        <v>3</v>
      </c>
      <c r="D779" t="s">
        <v>42</v>
      </c>
      <c r="E779">
        <v>5</v>
      </c>
      <c r="F779" t="s">
        <v>233</v>
      </c>
      <c r="G779" t="s">
        <v>103</v>
      </c>
      <c r="H779" t="s">
        <v>401</v>
      </c>
      <c r="I779" t="s">
        <v>213</v>
      </c>
      <c r="J779" t="s">
        <v>214</v>
      </c>
      <c r="K779" t="s">
        <v>149</v>
      </c>
      <c r="M779" t="s">
        <v>76</v>
      </c>
      <c r="N779" t="s">
        <v>216</v>
      </c>
      <c r="O779" s="57">
        <v>46238.465671296297</v>
      </c>
      <c r="P779" s="57">
        <v>46238.741736111115</v>
      </c>
      <c r="Q779">
        <v>69358116</v>
      </c>
      <c r="S779">
        <v>152318240369</v>
      </c>
      <c r="T779" t="s">
        <v>1517</v>
      </c>
      <c r="U779" t="s">
        <v>1518</v>
      </c>
      <c r="V779" t="s">
        <v>1519</v>
      </c>
      <c r="Z779">
        <v>112.2322135</v>
      </c>
      <c r="AA779">
        <v>-7.5205311000000004</v>
      </c>
      <c r="AB779" t="s">
        <v>1520</v>
      </c>
      <c r="AC779" t="s">
        <v>230</v>
      </c>
      <c r="AL779" t="s">
        <v>218</v>
      </c>
      <c r="AM779" t="s">
        <v>1521</v>
      </c>
      <c r="AN779" t="s">
        <v>6</v>
      </c>
      <c r="AO779" s="57">
        <v>46120.476157407407</v>
      </c>
      <c r="AP779" s="57">
        <v>46239.333333333336</v>
      </c>
      <c r="AR779" t="s">
        <v>219</v>
      </c>
      <c r="AS779" t="s">
        <v>401</v>
      </c>
      <c r="AT779" t="s">
        <v>231</v>
      </c>
      <c r="AU779">
        <v>20260804</v>
      </c>
      <c r="AV779" t="s">
        <v>222</v>
      </c>
      <c r="AW779" t="s">
        <v>561</v>
      </c>
      <c r="AX779" t="s">
        <v>223</v>
      </c>
      <c r="BA779" s="57">
        <v>46239.333333333336</v>
      </c>
      <c r="BB779" t="s">
        <v>1521</v>
      </c>
      <c r="BC779">
        <v>2026</v>
      </c>
      <c r="BD779">
        <v>8</v>
      </c>
      <c r="BE779">
        <v>4</v>
      </c>
      <c r="BF779" s="6">
        <f t="shared" si="36"/>
        <v>46238</v>
      </c>
      <c r="BG779">
        <f t="shared" si="37"/>
        <v>-1.3333333333357587</v>
      </c>
      <c r="BH779" t="str">
        <f t="shared" si="38"/>
        <v>COMPLY</v>
      </c>
      <c r="BI779" t="str">
        <f>VLOOKUP(H779,Sheet2!$A$1:$B$270,2,FALSE)</f>
        <v>MOJOKERTO</v>
      </c>
    </row>
    <row r="780" spans="1:61">
      <c r="A780">
        <v>779</v>
      </c>
      <c r="B780">
        <v>1002516187</v>
      </c>
      <c r="C780">
        <v>3</v>
      </c>
      <c r="D780" t="s">
        <v>38</v>
      </c>
      <c r="E780">
        <v>5</v>
      </c>
      <c r="F780" t="s">
        <v>92</v>
      </c>
      <c r="G780" t="s">
        <v>94</v>
      </c>
      <c r="H780" t="s">
        <v>337</v>
      </c>
      <c r="I780" t="s">
        <v>213</v>
      </c>
      <c r="J780" t="s">
        <v>214</v>
      </c>
      <c r="K780" t="s">
        <v>149</v>
      </c>
      <c r="L780" t="s">
        <v>215</v>
      </c>
      <c r="M780" t="s">
        <v>76</v>
      </c>
      <c r="N780" t="s">
        <v>216</v>
      </c>
      <c r="O780" s="57">
        <v>46242.715925925928</v>
      </c>
      <c r="P780" s="57">
        <v>46243.834016203706</v>
      </c>
      <c r="Q780">
        <v>69361616</v>
      </c>
      <c r="S780">
        <v>152603215869</v>
      </c>
      <c r="T780" t="s">
        <v>4584</v>
      </c>
      <c r="U780" t="s">
        <v>4585</v>
      </c>
      <c r="V780" t="s">
        <v>4586</v>
      </c>
      <c r="Z780">
        <v>111.37651820000001</v>
      </c>
      <c r="AA780">
        <v>-7.6261605000000001</v>
      </c>
      <c r="AB780" t="s">
        <v>4587</v>
      </c>
      <c r="AC780" t="s">
        <v>237</v>
      </c>
      <c r="AL780" t="s">
        <v>218</v>
      </c>
      <c r="AM780" t="s">
        <v>4588</v>
      </c>
      <c r="AN780" t="s">
        <v>6</v>
      </c>
      <c r="AO780" s="57">
        <v>46242.72552083333</v>
      </c>
      <c r="AP780" s="57">
        <v>46243.625</v>
      </c>
      <c r="AR780" t="s">
        <v>219</v>
      </c>
      <c r="AS780" t="s">
        <v>337</v>
      </c>
      <c r="AT780" t="s">
        <v>231</v>
      </c>
      <c r="AU780">
        <v>20260809</v>
      </c>
      <c r="AV780" t="s">
        <v>222</v>
      </c>
      <c r="AW780" t="s">
        <v>1010</v>
      </c>
      <c r="AX780" t="s">
        <v>223</v>
      </c>
      <c r="BA780" s="57">
        <v>46243.625</v>
      </c>
      <c r="BB780" t="s">
        <v>4588</v>
      </c>
      <c r="BC780">
        <v>2026</v>
      </c>
      <c r="BD780">
        <v>8</v>
      </c>
      <c r="BE780">
        <v>9</v>
      </c>
      <c r="BF780" s="6">
        <f t="shared" si="36"/>
        <v>46243</v>
      </c>
      <c r="BG780">
        <f t="shared" si="37"/>
        <v>-0.625</v>
      </c>
      <c r="BH780" t="str">
        <f t="shared" si="38"/>
        <v>COMPLY</v>
      </c>
      <c r="BI780" t="str">
        <f>VLOOKUP(H780,Sheet2!$A$1:$B$270,2,FALSE)</f>
        <v>MADIUN</v>
      </c>
    </row>
    <row r="781" spans="1:61">
      <c r="A781">
        <v>780</v>
      </c>
      <c r="B781">
        <v>1002515795</v>
      </c>
      <c r="C781">
        <v>3</v>
      </c>
      <c r="D781" t="s">
        <v>49</v>
      </c>
      <c r="E781">
        <v>4</v>
      </c>
      <c r="F781" t="s">
        <v>252</v>
      </c>
      <c r="G781" t="s">
        <v>931</v>
      </c>
      <c r="H781" t="s">
        <v>932</v>
      </c>
      <c r="I781" t="s">
        <v>213</v>
      </c>
      <c r="J781" t="s">
        <v>214</v>
      </c>
      <c r="K781" t="s">
        <v>149</v>
      </c>
      <c r="L781" t="s">
        <v>215</v>
      </c>
      <c r="M781" t="s">
        <v>76</v>
      </c>
      <c r="N781" t="s">
        <v>216</v>
      </c>
      <c r="O781" s="57">
        <v>46242.470092592594</v>
      </c>
      <c r="P781" s="57">
        <v>46244.883414351854</v>
      </c>
      <c r="Q781">
        <v>69361342</v>
      </c>
      <c r="S781">
        <v>142212126685</v>
      </c>
      <c r="T781" t="s">
        <v>4589</v>
      </c>
      <c r="U781" t="s">
        <v>4590</v>
      </c>
      <c r="V781" t="s">
        <v>4591</v>
      </c>
      <c r="Z781">
        <v>109.27170099999999</v>
      </c>
      <c r="AA781">
        <v>-6.8795760000000001</v>
      </c>
      <c r="AB781" t="s">
        <v>4592</v>
      </c>
      <c r="AC781" t="s">
        <v>237</v>
      </c>
      <c r="AL781" t="s">
        <v>218</v>
      </c>
      <c r="AM781" t="s">
        <v>4593</v>
      </c>
      <c r="AN781" t="s">
        <v>6</v>
      </c>
      <c r="AO781" s="57">
        <v>46242.476041666669</v>
      </c>
      <c r="AP781" s="57">
        <v>46243.333333333336</v>
      </c>
      <c r="AR781" t="s">
        <v>219</v>
      </c>
      <c r="AS781" t="s">
        <v>932</v>
      </c>
      <c r="AT781" t="s">
        <v>231</v>
      </c>
      <c r="AU781">
        <v>20260810</v>
      </c>
      <c r="AV781" t="s">
        <v>222</v>
      </c>
      <c r="AW781" t="s">
        <v>1014</v>
      </c>
      <c r="AX781" t="s">
        <v>223</v>
      </c>
      <c r="BA781" s="57">
        <v>46243.333333333336</v>
      </c>
      <c r="BB781" t="s">
        <v>4593</v>
      </c>
      <c r="BC781">
        <v>2026</v>
      </c>
      <c r="BD781">
        <v>8</v>
      </c>
      <c r="BE781">
        <v>10</v>
      </c>
      <c r="BF781" s="6">
        <f t="shared" si="36"/>
        <v>46244</v>
      </c>
      <c r="BG781">
        <f t="shared" si="37"/>
        <v>0.66666666666424135</v>
      </c>
      <c r="BH781" t="str">
        <f t="shared" si="38"/>
        <v>COMPLY</v>
      </c>
      <c r="BI781" t="e">
        <f>VLOOKUP(H781,Sheet2!$A$1:$B$270,2,FALSE)</f>
        <v>#N/A</v>
      </c>
    </row>
    <row r="782" spans="1:61">
      <c r="A782">
        <v>781</v>
      </c>
      <c r="B782">
        <v>1002511481</v>
      </c>
      <c r="C782">
        <v>3</v>
      </c>
      <c r="D782" t="s">
        <v>45</v>
      </c>
      <c r="E782">
        <v>5</v>
      </c>
      <c r="F782" t="s">
        <v>113</v>
      </c>
      <c r="G782" t="s">
        <v>113</v>
      </c>
      <c r="H782" t="s">
        <v>418</v>
      </c>
      <c r="I782" t="s">
        <v>213</v>
      </c>
      <c r="J782" t="s">
        <v>214</v>
      </c>
      <c r="K782" t="s">
        <v>149</v>
      </c>
      <c r="L782" t="s">
        <v>215</v>
      </c>
      <c r="M782" t="s">
        <v>76</v>
      </c>
      <c r="N782" t="s">
        <v>216</v>
      </c>
      <c r="O782" s="57">
        <v>46240.363842592589</v>
      </c>
      <c r="P782" s="57">
        <v>46243.742615740739</v>
      </c>
      <c r="Q782">
        <v>69359589</v>
      </c>
      <c r="S782">
        <v>172502311085</v>
      </c>
      <c r="T782" t="s">
        <v>1532</v>
      </c>
      <c r="U782" t="s">
        <v>1533</v>
      </c>
      <c r="V782" t="s">
        <v>1534</v>
      </c>
      <c r="Z782">
        <v>123.6068441</v>
      </c>
      <c r="AA782">
        <v>-10.164740699999999</v>
      </c>
      <c r="AB782" t="s">
        <v>1535</v>
      </c>
      <c r="AC782" t="s">
        <v>237</v>
      </c>
      <c r="AL782" t="s">
        <v>218</v>
      </c>
      <c r="AM782" t="s">
        <v>1536</v>
      </c>
      <c r="AN782" t="s">
        <v>6</v>
      </c>
      <c r="AO782" s="57">
        <v>46181.371574074074</v>
      </c>
      <c r="AP782" s="57">
        <v>46241.333333333336</v>
      </c>
      <c r="AR782" t="s">
        <v>219</v>
      </c>
      <c r="AS782" t="s">
        <v>418</v>
      </c>
      <c r="AT782" t="s">
        <v>231</v>
      </c>
      <c r="AU782">
        <v>20260809</v>
      </c>
      <c r="AV782" t="s">
        <v>222</v>
      </c>
      <c r="AW782" t="s">
        <v>1022</v>
      </c>
      <c r="AX782" t="s">
        <v>223</v>
      </c>
      <c r="BA782" s="57">
        <v>46241.333333333336</v>
      </c>
      <c r="BB782" t="s">
        <v>1536</v>
      </c>
      <c r="BC782">
        <v>2026</v>
      </c>
      <c r="BD782">
        <v>8</v>
      </c>
      <c r="BE782">
        <v>9</v>
      </c>
      <c r="BF782" s="6">
        <f t="shared" si="36"/>
        <v>46243</v>
      </c>
      <c r="BG782">
        <f t="shared" si="37"/>
        <v>1.6666666666642413</v>
      </c>
      <c r="BH782" t="str">
        <f t="shared" si="38"/>
        <v>NOT COMPLY</v>
      </c>
      <c r="BI782" t="str">
        <f>VLOOKUP(H782,Sheet2!$A$1:$B$270,2,FALSE)</f>
        <v>KUPANG</v>
      </c>
    </row>
    <row r="783" spans="1:61">
      <c r="A783">
        <v>782</v>
      </c>
      <c r="B783">
        <v>1002533140</v>
      </c>
      <c r="C783">
        <v>3</v>
      </c>
      <c r="D783" t="s">
        <v>49</v>
      </c>
      <c r="E783">
        <v>4</v>
      </c>
      <c r="F783" t="s">
        <v>252</v>
      </c>
      <c r="G783" t="s">
        <v>931</v>
      </c>
      <c r="H783" t="s">
        <v>932</v>
      </c>
      <c r="I783" t="s">
        <v>213</v>
      </c>
      <c r="J783" t="s">
        <v>214</v>
      </c>
      <c r="K783" t="s">
        <v>149</v>
      </c>
      <c r="L783" t="s">
        <v>215</v>
      </c>
      <c r="M783" t="s">
        <v>240</v>
      </c>
      <c r="N783" t="s">
        <v>216</v>
      </c>
      <c r="O783" s="57">
        <v>46252.558287037034</v>
      </c>
      <c r="P783" s="57">
        <v>46252.559745370374</v>
      </c>
      <c r="Q783">
        <v>69368990</v>
      </c>
      <c r="S783">
        <v>142212126310</v>
      </c>
      <c r="T783" t="s">
        <v>13185</v>
      </c>
      <c r="U783" t="s">
        <v>13186</v>
      </c>
      <c r="V783" t="s">
        <v>13187</v>
      </c>
      <c r="Z783">
        <v>109.18896599999999</v>
      </c>
      <c r="AA783">
        <v>-6.896083</v>
      </c>
      <c r="AB783" t="s">
        <v>13188</v>
      </c>
      <c r="AC783" t="s">
        <v>237</v>
      </c>
      <c r="AL783" t="s">
        <v>218</v>
      </c>
      <c r="AM783" t="s">
        <v>12927</v>
      </c>
      <c r="AN783" t="s">
        <v>6</v>
      </c>
      <c r="AO783" t="s">
        <v>12902</v>
      </c>
      <c r="AP783" s="57">
        <v>46253.541666666664</v>
      </c>
      <c r="AR783" t="s">
        <v>241</v>
      </c>
      <c r="AS783" t="s">
        <v>932</v>
      </c>
      <c r="AT783" t="s">
        <v>231</v>
      </c>
      <c r="AV783" t="s">
        <v>240</v>
      </c>
      <c r="AW783" t="s">
        <v>1010</v>
      </c>
      <c r="AX783" t="s">
        <v>223</v>
      </c>
      <c r="BA783" s="57">
        <v>46253.541666666664</v>
      </c>
      <c r="BB783" t="s">
        <v>12927</v>
      </c>
      <c r="BF783" s="6" t="e">
        <f t="shared" si="36"/>
        <v>#NUM!</v>
      </c>
      <c r="BG783" t="e">
        <f t="shared" si="37"/>
        <v>#NUM!</v>
      </c>
      <c r="BH783" t="e">
        <f t="shared" si="38"/>
        <v>#NUM!</v>
      </c>
      <c r="BI783" t="e">
        <f>VLOOKUP(H783,Sheet2!$A$1:$B$270,2,FALSE)</f>
        <v>#N/A</v>
      </c>
    </row>
    <row r="784" spans="1:61">
      <c r="A784">
        <v>783</v>
      </c>
      <c r="B784">
        <v>1002522989</v>
      </c>
      <c r="C784">
        <v>3</v>
      </c>
      <c r="D784" t="s">
        <v>55</v>
      </c>
      <c r="E784">
        <v>5</v>
      </c>
      <c r="F784" t="s">
        <v>265</v>
      </c>
      <c r="G784" t="s">
        <v>128</v>
      </c>
      <c r="H784" t="s">
        <v>360</v>
      </c>
      <c r="I784" t="s">
        <v>213</v>
      </c>
      <c r="J784" t="s">
        <v>214</v>
      </c>
      <c r="K784" t="s">
        <v>149</v>
      </c>
      <c r="L784" t="s">
        <v>215</v>
      </c>
      <c r="M784" t="s">
        <v>76</v>
      </c>
      <c r="N784" t="s">
        <v>216</v>
      </c>
      <c r="O784" s="57">
        <v>46246.709687499999</v>
      </c>
      <c r="P784" s="57">
        <v>46248.342870370368</v>
      </c>
      <c r="Q784">
        <v>69364557</v>
      </c>
      <c r="S784">
        <v>152412248839</v>
      </c>
      <c r="T784" t="s">
        <v>8408</v>
      </c>
      <c r="U784" t="s">
        <v>9331</v>
      </c>
      <c r="V784" t="s">
        <v>8409</v>
      </c>
      <c r="Z784">
        <v>112.6128794</v>
      </c>
      <c r="AA784">
        <v>-7.2347336999999996</v>
      </c>
      <c r="AB784" t="s">
        <v>8410</v>
      </c>
      <c r="AC784" t="s">
        <v>237</v>
      </c>
      <c r="AL784" t="s">
        <v>218</v>
      </c>
      <c r="AM784" t="s">
        <v>8411</v>
      </c>
      <c r="AN784" t="s">
        <v>6</v>
      </c>
      <c r="AO784" s="57">
        <v>46364.715636574074</v>
      </c>
      <c r="AP784" s="57">
        <v>46247.541666666664</v>
      </c>
      <c r="AR784" t="s">
        <v>219</v>
      </c>
      <c r="AS784" t="s">
        <v>360</v>
      </c>
      <c r="AT784" t="s">
        <v>231</v>
      </c>
      <c r="AU784">
        <v>20260814</v>
      </c>
      <c r="AV784" t="s">
        <v>222</v>
      </c>
      <c r="AW784" t="s">
        <v>1022</v>
      </c>
      <c r="AX784" t="s">
        <v>223</v>
      </c>
      <c r="BA784" s="57">
        <v>46247.541666666664</v>
      </c>
      <c r="BB784" t="s">
        <v>8411</v>
      </c>
      <c r="BC784">
        <v>2026</v>
      </c>
      <c r="BD784">
        <v>8</v>
      </c>
      <c r="BE784">
        <v>14</v>
      </c>
      <c r="BF784" s="6">
        <f t="shared" si="36"/>
        <v>46248</v>
      </c>
      <c r="BG784">
        <f t="shared" si="37"/>
        <v>0.45833333333575865</v>
      </c>
      <c r="BH784" t="str">
        <f t="shared" si="38"/>
        <v>COMPLY</v>
      </c>
      <c r="BI784" t="str">
        <f>VLOOKUP(H784,Sheet2!$A$1:$B$270,2,FALSE)</f>
        <v>SURABAYA UTARA</v>
      </c>
    </row>
    <row r="785" spans="1:61">
      <c r="A785">
        <v>784</v>
      </c>
      <c r="B785">
        <v>1002519306</v>
      </c>
      <c r="C785">
        <v>3</v>
      </c>
      <c r="D785" t="s">
        <v>45</v>
      </c>
      <c r="E785">
        <v>5</v>
      </c>
      <c r="F785" t="s">
        <v>211</v>
      </c>
      <c r="G785" t="s">
        <v>118</v>
      </c>
      <c r="H785" t="s">
        <v>212</v>
      </c>
      <c r="I785" t="s">
        <v>213</v>
      </c>
      <c r="J785" t="s">
        <v>214</v>
      </c>
      <c r="K785" t="s">
        <v>149</v>
      </c>
      <c r="L785" t="s">
        <v>215</v>
      </c>
      <c r="M785" t="s">
        <v>580</v>
      </c>
      <c r="N785" t="s">
        <v>216</v>
      </c>
      <c r="O785" s="57">
        <v>46245.442280092589</v>
      </c>
      <c r="P785" s="57">
        <v>46246.445150462961</v>
      </c>
      <c r="Q785">
        <v>69357062</v>
      </c>
      <c r="T785" t="s">
        <v>2680</v>
      </c>
      <c r="V785" t="s">
        <v>2682</v>
      </c>
      <c r="Z785">
        <v>117.42574</v>
      </c>
      <c r="AA785">
        <v>-8.4972999999999992</v>
      </c>
      <c r="AB785" t="s">
        <v>2683</v>
      </c>
      <c r="AC785" t="s">
        <v>237</v>
      </c>
      <c r="AL785" t="s">
        <v>218</v>
      </c>
      <c r="AM785" t="s">
        <v>2684</v>
      </c>
      <c r="AN785" t="s">
        <v>6</v>
      </c>
      <c r="AO785" s="57">
        <v>46334.444328703707</v>
      </c>
      <c r="AP785" s="57">
        <v>46237</v>
      </c>
      <c r="AR785" t="s">
        <v>566</v>
      </c>
      <c r="AS785" t="s">
        <v>212</v>
      </c>
      <c r="AT785" t="s">
        <v>231</v>
      </c>
      <c r="AV785" t="s">
        <v>4847</v>
      </c>
      <c r="AW785" t="s">
        <v>1014</v>
      </c>
      <c r="AX785" t="s">
        <v>223</v>
      </c>
      <c r="BA785" s="57">
        <v>46237.541666666664</v>
      </c>
      <c r="BB785" t="s">
        <v>2684</v>
      </c>
      <c r="BF785" s="6" t="e">
        <f t="shared" si="36"/>
        <v>#NUM!</v>
      </c>
      <c r="BG785" t="e">
        <f t="shared" si="37"/>
        <v>#NUM!</v>
      </c>
      <c r="BH785" t="e">
        <f t="shared" si="38"/>
        <v>#NUM!</v>
      </c>
      <c r="BI785" t="str">
        <f>VLOOKUP(H785,Sheet2!$A$1:$B$270,2,FALSE)</f>
        <v>SUMBAWA</v>
      </c>
    </row>
    <row r="786" spans="1:61">
      <c r="A786">
        <v>785</v>
      </c>
      <c r="B786">
        <v>1002510033</v>
      </c>
      <c r="C786">
        <v>3</v>
      </c>
      <c r="D786" t="s">
        <v>34</v>
      </c>
      <c r="E786">
        <v>5</v>
      </c>
      <c r="F786" t="s">
        <v>573</v>
      </c>
      <c r="G786" t="s">
        <v>82</v>
      </c>
      <c r="H786" t="s">
        <v>268</v>
      </c>
      <c r="I786" t="s">
        <v>213</v>
      </c>
      <c r="J786" t="s">
        <v>214</v>
      </c>
      <c r="K786" t="s">
        <v>149</v>
      </c>
      <c r="M786" t="s">
        <v>236</v>
      </c>
      <c r="N786" t="s">
        <v>216</v>
      </c>
      <c r="O786" s="57">
        <v>46239.445451388892</v>
      </c>
      <c r="P786" s="57">
        <v>46241.484942129631</v>
      </c>
      <c r="Q786">
        <v>69358913</v>
      </c>
      <c r="S786">
        <v>172428815935</v>
      </c>
      <c r="T786" t="s">
        <v>1552</v>
      </c>
      <c r="U786" t="s">
        <v>1553</v>
      </c>
      <c r="Z786">
        <v>115.43618979999999</v>
      </c>
      <c r="AA786">
        <v>-8.4658975000000005</v>
      </c>
      <c r="AB786" t="s">
        <v>1554</v>
      </c>
      <c r="AC786" t="s">
        <v>230</v>
      </c>
      <c r="AO786" s="57">
        <v>46150.454826388886</v>
      </c>
      <c r="AR786" t="s">
        <v>312</v>
      </c>
      <c r="AS786" t="s">
        <v>268</v>
      </c>
      <c r="AT786" t="s">
        <v>231</v>
      </c>
      <c r="AV786" t="s">
        <v>1074</v>
      </c>
      <c r="AW786" t="s">
        <v>561</v>
      </c>
      <c r="AX786" t="s">
        <v>223</v>
      </c>
      <c r="AZ786" t="s">
        <v>1074</v>
      </c>
      <c r="BF786" s="6" t="e">
        <f t="shared" si="36"/>
        <v>#NUM!</v>
      </c>
      <c r="BG786" t="e">
        <f t="shared" si="37"/>
        <v>#NUM!</v>
      </c>
      <c r="BH786" t="e">
        <f t="shared" si="38"/>
        <v>#NUM!</v>
      </c>
      <c r="BI786" t="str">
        <f>VLOOKUP(H786,Sheet2!$A$1:$B$270,2,FALSE)</f>
        <v>KLUNGKUNG</v>
      </c>
    </row>
    <row r="787" spans="1:61">
      <c r="A787">
        <v>786</v>
      </c>
      <c r="B787">
        <v>1002519276</v>
      </c>
      <c r="C787">
        <v>3</v>
      </c>
      <c r="D787" t="s">
        <v>55</v>
      </c>
      <c r="E787">
        <v>5</v>
      </c>
      <c r="F787" t="s">
        <v>265</v>
      </c>
      <c r="G787" t="s">
        <v>125</v>
      </c>
      <c r="H787" t="s">
        <v>332</v>
      </c>
      <c r="I787" t="s">
        <v>213</v>
      </c>
      <c r="J787" t="s">
        <v>214</v>
      </c>
      <c r="K787" t="s">
        <v>149</v>
      </c>
      <c r="L787" t="s">
        <v>215</v>
      </c>
      <c r="M787" t="s">
        <v>575</v>
      </c>
      <c r="N787" t="s">
        <v>216</v>
      </c>
      <c r="O787" s="57">
        <v>46245.4374537037</v>
      </c>
      <c r="P787" s="57">
        <v>46247.600416666668</v>
      </c>
      <c r="Q787">
        <v>69363052</v>
      </c>
      <c r="S787">
        <v>152441211131</v>
      </c>
      <c r="T787" t="s">
        <v>7485</v>
      </c>
      <c r="U787" t="s">
        <v>7486</v>
      </c>
      <c r="V787" t="s">
        <v>7487</v>
      </c>
      <c r="Z787">
        <v>112.151629</v>
      </c>
      <c r="AA787">
        <v>-7.2398150000000001</v>
      </c>
      <c r="AB787" t="s">
        <v>7488</v>
      </c>
      <c r="AC787" t="s">
        <v>237</v>
      </c>
      <c r="AL787" t="s">
        <v>218</v>
      </c>
      <c r="AM787" t="s">
        <v>7489</v>
      </c>
      <c r="AN787" t="s">
        <v>6</v>
      </c>
      <c r="AO787" s="57">
        <v>46334.444328703707</v>
      </c>
      <c r="AP787" s="57">
        <v>46246.416666666664</v>
      </c>
      <c r="AQ787" t="s">
        <v>248</v>
      </c>
      <c r="AR787" t="s">
        <v>14</v>
      </c>
      <c r="AS787" t="s">
        <v>332</v>
      </c>
      <c r="AT787" t="s">
        <v>231</v>
      </c>
      <c r="AV787" t="s">
        <v>9332</v>
      </c>
      <c r="AW787" t="s">
        <v>1014</v>
      </c>
      <c r="AX787" t="s">
        <v>223</v>
      </c>
      <c r="BA787" s="57">
        <v>46246.416666666664</v>
      </c>
      <c r="BB787" t="s">
        <v>7489</v>
      </c>
      <c r="BF787" s="6" t="e">
        <f t="shared" si="36"/>
        <v>#NUM!</v>
      </c>
      <c r="BG787" t="e">
        <f t="shared" si="37"/>
        <v>#NUM!</v>
      </c>
      <c r="BH787" t="e">
        <f t="shared" si="38"/>
        <v>#NUM!</v>
      </c>
      <c r="BI787" t="str">
        <f>VLOOKUP(H787,Sheet2!$A$1:$B$270,2,FALSE)</f>
        <v>GRESIK</v>
      </c>
    </row>
    <row r="788" spans="1:61">
      <c r="A788">
        <v>787</v>
      </c>
      <c r="B788">
        <v>1002512276</v>
      </c>
      <c r="C788">
        <v>3</v>
      </c>
      <c r="D788" t="s">
        <v>51</v>
      </c>
      <c r="E788">
        <v>4</v>
      </c>
      <c r="F788" t="s">
        <v>273</v>
      </c>
      <c r="G788" t="s">
        <v>569</v>
      </c>
      <c r="H788" t="s">
        <v>907</v>
      </c>
      <c r="I788" t="s">
        <v>213</v>
      </c>
      <c r="J788" t="s">
        <v>214</v>
      </c>
      <c r="K788" t="s">
        <v>149</v>
      </c>
      <c r="L788" t="s">
        <v>215</v>
      </c>
      <c r="M788" t="s">
        <v>76</v>
      </c>
      <c r="N788" t="s">
        <v>216</v>
      </c>
      <c r="O788" s="57">
        <v>46240.534687500003</v>
      </c>
      <c r="P788" s="57">
        <v>46241.711516203701</v>
      </c>
      <c r="Q788">
        <v>69359924</v>
      </c>
      <c r="S788">
        <v>142509107217</v>
      </c>
      <c r="T788" t="s">
        <v>1560</v>
      </c>
      <c r="U788" t="s">
        <v>1561</v>
      </c>
      <c r="V788" t="s">
        <v>1562</v>
      </c>
      <c r="Z788">
        <v>111.11573</v>
      </c>
      <c r="AA788">
        <v>-7.1114290000000002</v>
      </c>
      <c r="AB788" t="s">
        <v>1563</v>
      </c>
      <c r="AC788" t="s">
        <v>237</v>
      </c>
      <c r="AL788" t="s">
        <v>218</v>
      </c>
      <c r="AM788" t="s">
        <v>1564</v>
      </c>
      <c r="AN788" t="s">
        <v>6</v>
      </c>
      <c r="AO788" s="57">
        <v>46181.538668981484</v>
      </c>
      <c r="AP788" s="57">
        <v>46241.541666666664</v>
      </c>
      <c r="AR788" t="s">
        <v>219</v>
      </c>
      <c r="AS788" t="s">
        <v>907</v>
      </c>
      <c r="AT788" t="s">
        <v>231</v>
      </c>
      <c r="AU788">
        <v>20260807</v>
      </c>
      <c r="AV788" t="s">
        <v>222</v>
      </c>
      <c r="AW788" t="s">
        <v>1010</v>
      </c>
      <c r="AX788" t="s">
        <v>223</v>
      </c>
      <c r="BA788" s="57">
        <v>46241.541666666664</v>
      </c>
      <c r="BB788" t="s">
        <v>1564</v>
      </c>
      <c r="BC788">
        <v>2026</v>
      </c>
      <c r="BD788">
        <v>8</v>
      </c>
      <c r="BE788">
        <v>7</v>
      </c>
      <c r="BF788" s="6">
        <f t="shared" si="36"/>
        <v>46241</v>
      </c>
      <c r="BG788">
        <f t="shared" si="37"/>
        <v>-0.54166666666424135</v>
      </c>
      <c r="BH788" t="str">
        <f t="shared" si="38"/>
        <v>COMPLY</v>
      </c>
      <c r="BI788" t="e">
        <f>VLOOKUP(H788,Sheet2!$A$1:$B$270,2,FALSE)</f>
        <v>#N/A</v>
      </c>
    </row>
    <row r="789" spans="1:61">
      <c r="A789">
        <v>788</v>
      </c>
      <c r="B789">
        <v>1002516635</v>
      </c>
      <c r="C789">
        <v>3</v>
      </c>
      <c r="D789" t="s">
        <v>55</v>
      </c>
      <c r="E789">
        <v>5</v>
      </c>
      <c r="F789" t="s">
        <v>228</v>
      </c>
      <c r="G789" t="s">
        <v>121</v>
      </c>
      <c r="H789" t="s">
        <v>447</v>
      </c>
      <c r="I789" t="s">
        <v>213</v>
      </c>
      <c r="J789" t="s">
        <v>214</v>
      </c>
      <c r="K789" t="s">
        <v>149</v>
      </c>
      <c r="L789" t="s">
        <v>215</v>
      </c>
      <c r="M789" t="s">
        <v>575</v>
      </c>
      <c r="N789" t="s">
        <v>216</v>
      </c>
      <c r="O789" s="57">
        <v>46243.761759259258</v>
      </c>
      <c r="P789" s="57">
        <v>46245.761099537034</v>
      </c>
      <c r="Q789">
        <v>69361988</v>
      </c>
      <c r="S789">
        <v>152438901626</v>
      </c>
      <c r="T789" t="s">
        <v>4594</v>
      </c>
      <c r="U789" t="s">
        <v>4595</v>
      </c>
      <c r="V789" t="s">
        <v>4596</v>
      </c>
      <c r="Z789">
        <v>113.339825123548</v>
      </c>
      <c r="AA789">
        <v>-7.1196288768284601</v>
      </c>
      <c r="AB789" t="s">
        <v>4597</v>
      </c>
      <c r="AC789" t="s">
        <v>217</v>
      </c>
      <c r="AL789" t="s">
        <v>218</v>
      </c>
      <c r="AM789" t="s">
        <v>4598</v>
      </c>
      <c r="AN789" t="s">
        <v>6</v>
      </c>
      <c r="AO789" s="57">
        <v>46273.767569444448</v>
      </c>
      <c r="AP789" s="57">
        <v>46244.625</v>
      </c>
      <c r="AR789" t="s">
        <v>14</v>
      </c>
      <c r="AS789" t="s">
        <v>447</v>
      </c>
      <c r="AT789" t="s">
        <v>221</v>
      </c>
      <c r="AV789" t="s">
        <v>7490</v>
      </c>
      <c r="AW789" t="s">
        <v>979</v>
      </c>
      <c r="AX789" t="s">
        <v>223</v>
      </c>
      <c r="BA789" s="57">
        <v>46244.625</v>
      </c>
      <c r="BB789" t="s">
        <v>4598</v>
      </c>
      <c r="BF789" s="6" t="e">
        <f t="shared" si="36"/>
        <v>#NUM!</v>
      </c>
      <c r="BG789" t="e">
        <f t="shared" si="37"/>
        <v>#NUM!</v>
      </c>
      <c r="BH789" t="e">
        <f t="shared" si="38"/>
        <v>#NUM!</v>
      </c>
      <c r="BI789" t="str">
        <f>VLOOKUP(H789,Sheet2!$A$1:$B$270,2,FALSE)</f>
        <v>MADURA</v>
      </c>
    </row>
    <row r="790" spans="1:61">
      <c r="A790">
        <v>789</v>
      </c>
      <c r="B790">
        <v>1002516364</v>
      </c>
      <c r="C790">
        <v>3</v>
      </c>
      <c r="D790" t="s">
        <v>34</v>
      </c>
      <c r="E790">
        <v>5</v>
      </c>
      <c r="F790" t="s">
        <v>573</v>
      </c>
      <c r="G790" t="s">
        <v>84</v>
      </c>
      <c r="H790" t="s">
        <v>242</v>
      </c>
      <c r="I790" t="s">
        <v>213</v>
      </c>
      <c r="J790" t="s">
        <v>214</v>
      </c>
      <c r="K790" t="s">
        <v>149</v>
      </c>
      <c r="M790" t="s">
        <v>76</v>
      </c>
      <c r="N790" t="s">
        <v>216</v>
      </c>
      <c r="O790" s="57">
        <v>46243.431041666663</v>
      </c>
      <c r="P790" s="57">
        <v>46244.313252314816</v>
      </c>
      <c r="Q790">
        <v>69361755</v>
      </c>
      <c r="S790">
        <v>172424836840</v>
      </c>
      <c r="T790" t="s">
        <v>4605</v>
      </c>
      <c r="U790" t="s">
        <v>4606</v>
      </c>
      <c r="V790" t="s">
        <v>4607</v>
      </c>
      <c r="Z790">
        <v>115.0637388</v>
      </c>
      <c r="AA790">
        <v>-8.1278047999999998</v>
      </c>
      <c r="AB790" t="s">
        <v>4608</v>
      </c>
      <c r="AC790" t="s">
        <v>230</v>
      </c>
      <c r="AL790" t="s">
        <v>218</v>
      </c>
      <c r="AM790" t="s">
        <v>4609</v>
      </c>
      <c r="AN790" t="s">
        <v>6</v>
      </c>
      <c r="AO790" s="57">
        <v>46273.434502314813</v>
      </c>
      <c r="AP790" s="57">
        <v>46244.541666666664</v>
      </c>
      <c r="AR790" t="s">
        <v>219</v>
      </c>
      <c r="AS790" t="s">
        <v>242</v>
      </c>
      <c r="AT790" t="s">
        <v>231</v>
      </c>
      <c r="AU790">
        <v>20260810</v>
      </c>
      <c r="AV790" t="s">
        <v>222</v>
      </c>
      <c r="AW790" t="s">
        <v>562</v>
      </c>
      <c r="AX790" t="s">
        <v>223</v>
      </c>
      <c r="BA790" s="57">
        <v>46244.541666666664</v>
      </c>
      <c r="BB790" t="s">
        <v>4609</v>
      </c>
      <c r="BC790">
        <v>2026</v>
      </c>
      <c r="BD790">
        <v>8</v>
      </c>
      <c r="BE790">
        <v>10</v>
      </c>
      <c r="BF790" s="6">
        <f t="shared" si="36"/>
        <v>46244</v>
      </c>
      <c r="BG790">
        <f t="shared" si="37"/>
        <v>-0.54166666666424135</v>
      </c>
      <c r="BH790" t="str">
        <f t="shared" si="38"/>
        <v>COMPLY</v>
      </c>
      <c r="BI790" t="str">
        <f>VLOOKUP(H790,Sheet2!$A$1:$B$270,2,FALSE)</f>
        <v>SINGARAJA</v>
      </c>
    </row>
    <row r="791" spans="1:61">
      <c r="A791">
        <v>790</v>
      </c>
      <c r="B791">
        <v>1002530445</v>
      </c>
      <c r="C791">
        <v>3</v>
      </c>
      <c r="D791" t="s">
        <v>38</v>
      </c>
      <c r="E791">
        <v>5</v>
      </c>
      <c r="F791" t="s">
        <v>250</v>
      </c>
      <c r="G791" t="s">
        <v>87</v>
      </c>
      <c r="H791" t="s">
        <v>430</v>
      </c>
      <c r="I791" t="s">
        <v>213</v>
      </c>
      <c r="J791" t="s">
        <v>214</v>
      </c>
      <c r="K791" t="s">
        <v>149</v>
      </c>
      <c r="L791" t="s">
        <v>215</v>
      </c>
      <c r="M791" t="s">
        <v>76</v>
      </c>
      <c r="N791" t="s">
        <v>216</v>
      </c>
      <c r="O791" s="57">
        <v>46251.379131944443</v>
      </c>
      <c r="P791" s="57">
        <v>46251.875844907408</v>
      </c>
      <c r="Q791">
        <v>69367823</v>
      </c>
      <c r="S791">
        <v>152721299865</v>
      </c>
      <c r="T791" t="s">
        <v>11622</v>
      </c>
      <c r="U791" t="s">
        <v>11623</v>
      </c>
      <c r="V791" t="s">
        <v>11624</v>
      </c>
      <c r="Z791">
        <v>112.6809157</v>
      </c>
      <c r="AA791">
        <v>-7.9200140000000001</v>
      </c>
      <c r="AB791" t="s">
        <v>11625</v>
      </c>
      <c r="AC791" t="s">
        <v>237</v>
      </c>
      <c r="AL791" t="s">
        <v>218</v>
      </c>
      <c r="AM791" t="s">
        <v>9799</v>
      </c>
      <c r="AN791" t="s">
        <v>6</v>
      </c>
      <c r="AO791" t="s">
        <v>11626</v>
      </c>
      <c r="AP791" s="57">
        <v>46252.333333333336</v>
      </c>
      <c r="AR791" t="s">
        <v>219</v>
      </c>
      <c r="AS791" t="s">
        <v>430</v>
      </c>
      <c r="AT791" t="s">
        <v>231</v>
      </c>
      <c r="AU791">
        <v>20260817</v>
      </c>
      <c r="AV791" t="s">
        <v>222</v>
      </c>
      <c r="AW791" t="s">
        <v>1010</v>
      </c>
      <c r="AX791" t="s">
        <v>223</v>
      </c>
      <c r="BA791" s="57">
        <v>46252.333333333336</v>
      </c>
      <c r="BB791" t="s">
        <v>9799</v>
      </c>
      <c r="BC791">
        <v>2026</v>
      </c>
      <c r="BD791">
        <v>8</v>
      </c>
      <c r="BE791">
        <v>17</v>
      </c>
      <c r="BF791" s="6">
        <f t="shared" si="36"/>
        <v>46251</v>
      </c>
      <c r="BG791">
        <f t="shared" si="37"/>
        <v>-1.3333333333357587</v>
      </c>
      <c r="BH791" t="str">
        <f t="shared" si="38"/>
        <v>COMPLY</v>
      </c>
      <c r="BI791" t="str">
        <f>VLOOKUP(H791,Sheet2!$A$1:$B$270,2,FALSE)</f>
        <v>BATU</v>
      </c>
    </row>
    <row r="792" spans="1:61">
      <c r="A792">
        <v>791</v>
      </c>
      <c r="B792">
        <v>1002515751</v>
      </c>
      <c r="C792">
        <v>3</v>
      </c>
      <c r="D792" t="s">
        <v>55</v>
      </c>
      <c r="E792">
        <v>5</v>
      </c>
      <c r="F792" t="s">
        <v>313</v>
      </c>
      <c r="G792" t="s">
        <v>124</v>
      </c>
      <c r="H792" t="s">
        <v>397</v>
      </c>
      <c r="I792" t="s">
        <v>213</v>
      </c>
      <c r="J792" t="s">
        <v>214</v>
      </c>
      <c r="K792" t="s">
        <v>149</v>
      </c>
      <c r="L792" t="s">
        <v>215</v>
      </c>
      <c r="M792" t="s">
        <v>76</v>
      </c>
      <c r="N792" t="s">
        <v>216</v>
      </c>
      <c r="O792" s="57">
        <v>46242.447187500002</v>
      </c>
      <c r="P792" s="57">
        <v>46243.835462962961</v>
      </c>
      <c r="Q792">
        <v>69361333</v>
      </c>
      <c r="S792">
        <v>152302236102</v>
      </c>
      <c r="T792" t="s">
        <v>4615</v>
      </c>
      <c r="U792" t="s">
        <v>4616</v>
      </c>
      <c r="V792" t="s">
        <v>4617</v>
      </c>
      <c r="Z792">
        <v>112.722636368194</v>
      </c>
      <c r="AA792">
        <v>-7.3488283326413599</v>
      </c>
      <c r="AB792" t="s">
        <v>4618</v>
      </c>
      <c r="AC792" t="s">
        <v>237</v>
      </c>
      <c r="AL792" t="s">
        <v>218</v>
      </c>
      <c r="AM792" t="s">
        <v>4619</v>
      </c>
      <c r="AN792" t="s">
        <v>6</v>
      </c>
      <c r="AO792" s="57">
        <v>46242.454826388886</v>
      </c>
      <c r="AP792" s="57">
        <v>46243.333333333336</v>
      </c>
      <c r="AR792" t="s">
        <v>219</v>
      </c>
      <c r="AS792" t="s">
        <v>397</v>
      </c>
      <c r="AT792" t="s">
        <v>231</v>
      </c>
      <c r="AU792">
        <v>20260809</v>
      </c>
      <c r="AV792" t="s">
        <v>222</v>
      </c>
      <c r="AW792" t="s">
        <v>1014</v>
      </c>
      <c r="AX792" t="s">
        <v>223</v>
      </c>
      <c r="BA792" s="57">
        <v>46243.333333333336</v>
      </c>
      <c r="BB792" t="s">
        <v>4619</v>
      </c>
      <c r="BC792">
        <v>2026</v>
      </c>
      <c r="BD792">
        <v>8</v>
      </c>
      <c r="BE792">
        <v>9</v>
      </c>
      <c r="BF792" s="6">
        <f t="shared" si="36"/>
        <v>46243</v>
      </c>
      <c r="BG792">
        <f t="shared" si="37"/>
        <v>-0.33333333333575865</v>
      </c>
      <c r="BH792" t="str">
        <f t="shared" si="38"/>
        <v>COMPLY</v>
      </c>
      <c r="BI792" t="str">
        <f>VLOOKUP(H792,Sheet2!$A$1:$B$270,2,FALSE)</f>
        <v>SURABAYA SELATAN</v>
      </c>
    </row>
    <row r="793" spans="1:61">
      <c r="A793">
        <v>792</v>
      </c>
      <c r="B793">
        <v>1002513435</v>
      </c>
      <c r="C793">
        <v>3</v>
      </c>
      <c r="D793" t="s">
        <v>38</v>
      </c>
      <c r="E793">
        <v>5</v>
      </c>
      <c r="F793" t="s">
        <v>90</v>
      </c>
      <c r="G793" t="s">
        <v>96</v>
      </c>
      <c r="H793" t="s">
        <v>289</v>
      </c>
      <c r="I793" t="s">
        <v>213</v>
      </c>
      <c r="J793" t="s">
        <v>214</v>
      </c>
      <c r="K793" t="s">
        <v>149</v>
      </c>
      <c r="L793" t="s">
        <v>215</v>
      </c>
      <c r="M793" t="s">
        <v>76</v>
      </c>
      <c r="N793" t="s">
        <v>216</v>
      </c>
      <c r="O793" s="57">
        <v>46240.765925925924</v>
      </c>
      <c r="P793" s="57">
        <v>46241.55641203704</v>
      </c>
      <c r="Q793">
        <v>69360322</v>
      </c>
      <c r="S793">
        <v>152608207569</v>
      </c>
      <c r="T793" t="s">
        <v>1580</v>
      </c>
      <c r="U793" t="s">
        <v>1581</v>
      </c>
      <c r="V793" t="s">
        <v>1582</v>
      </c>
      <c r="Z793">
        <v>111.71340571503301</v>
      </c>
      <c r="AA793">
        <v>-8.0887429214024902</v>
      </c>
      <c r="AB793" t="s">
        <v>1583</v>
      </c>
      <c r="AC793" t="s">
        <v>237</v>
      </c>
      <c r="AL793" t="s">
        <v>218</v>
      </c>
      <c r="AM793" t="s">
        <v>1584</v>
      </c>
      <c r="AN793" t="s">
        <v>6</v>
      </c>
      <c r="AO793" s="57">
        <v>46181.777743055558</v>
      </c>
      <c r="AP793" s="57">
        <v>46241.625</v>
      </c>
      <c r="AR793" t="s">
        <v>219</v>
      </c>
      <c r="AS793" t="s">
        <v>289</v>
      </c>
      <c r="AT793" t="s">
        <v>231</v>
      </c>
      <c r="AU793">
        <v>20260807</v>
      </c>
      <c r="AV793" t="s">
        <v>222</v>
      </c>
      <c r="AW793" t="s">
        <v>1010</v>
      </c>
      <c r="AX793" t="s">
        <v>223</v>
      </c>
      <c r="BA793" s="57">
        <v>46241.625</v>
      </c>
      <c r="BB793" t="s">
        <v>1584</v>
      </c>
      <c r="BC793">
        <v>2026</v>
      </c>
      <c r="BD793">
        <v>8</v>
      </c>
      <c r="BE793">
        <v>7</v>
      </c>
      <c r="BF793" s="6">
        <f t="shared" si="36"/>
        <v>46241</v>
      </c>
      <c r="BG793">
        <f t="shared" si="37"/>
        <v>-0.625</v>
      </c>
      <c r="BH793" t="str">
        <f t="shared" si="38"/>
        <v>COMPLY</v>
      </c>
      <c r="BI793" t="str">
        <f>VLOOKUP(H793,Sheet2!$A$1:$B$270,2,FALSE)</f>
        <v>PONOROGO</v>
      </c>
    </row>
    <row r="794" spans="1:61">
      <c r="A794">
        <v>793</v>
      </c>
      <c r="B794">
        <v>1002521572</v>
      </c>
      <c r="C794">
        <v>3</v>
      </c>
      <c r="D794" t="s">
        <v>42</v>
      </c>
      <c r="E794">
        <v>5</v>
      </c>
      <c r="F794" t="s">
        <v>233</v>
      </c>
      <c r="G794" t="s">
        <v>101</v>
      </c>
      <c r="H794" t="s">
        <v>511</v>
      </c>
      <c r="I794" t="s">
        <v>213</v>
      </c>
      <c r="J794" t="s">
        <v>214</v>
      </c>
      <c r="K794" t="s">
        <v>149</v>
      </c>
      <c r="M794" t="s">
        <v>575</v>
      </c>
      <c r="N794" t="s">
        <v>216</v>
      </c>
      <c r="O794" s="57">
        <v>46246.437789351854</v>
      </c>
      <c r="P794" s="57">
        <v>46248.598668981482</v>
      </c>
      <c r="Q794">
        <v>69363958</v>
      </c>
      <c r="S794">
        <v>152328218240</v>
      </c>
      <c r="T794" t="s">
        <v>8413</v>
      </c>
      <c r="U794" t="s">
        <v>8414</v>
      </c>
      <c r="V794" t="s">
        <v>8415</v>
      </c>
      <c r="Z794">
        <v>112.69592179999999</v>
      </c>
      <c r="AA794">
        <v>-7.3897535000000003</v>
      </c>
      <c r="AB794" t="s">
        <v>8416</v>
      </c>
      <c r="AC794" t="s">
        <v>230</v>
      </c>
      <c r="AL794" t="s">
        <v>218</v>
      </c>
      <c r="AM794" t="s">
        <v>8417</v>
      </c>
      <c r="AN794" t="s">
        <v>6</v>
      </c>
      <c r="AO794" s="57">
        <v>46364.444363425922</v>
      </c>
      <c r="AP794" s="57">
        <v>46247.541666666664</v>
      </c>
      <c r="AQ794" t="s">
        <v>248</v>
      </c>
      <c r="AR794" t="s">
        <v>14</v>
      </c>
      <c r="AS794" t="s">
        <v>511</v>
      </c>
      <c r="AT794" t="s">
        <v>231</v>
      </c>
      <c r="AV794" t="s">
        <v>11627</v>
      </c>
      <c r="AW794" t="s">
        <v>561</v>
      </c>
      <c r="AX794" t="s">
        <v>223</v>
      </c>
      <c r="BA794" s="57">
        <v>46247.541666666664</v>
      </c>
      <c r="BB794" t="s">
        <v>8417</v>
      </c>
      <c r="BF794" s="6" t="e">
        <f t="shared" si="36"/>
        <v>#NUM!</v>
      </c>
      <c r="BG794" t="e">
        <f t="shared" si="37"/>
        <v>#NUM!</v>
      </c>
      <c r="BH794" t="e">
        <f t="shared" si="38"/>
        <v>#NUM!</v>
      </c>
      <c r="BI794" t="str">
        <f>VLOOKUP(H794,Sheet2!$A$1:$B$270,2,FALSE)</f>
        <v>SIDOARJO</v>
      </c>
    </row>
    <row r="795" spans="1:61">
      <c r="A795">
        <v>794</v>
      </c>
      <c r="B795">
        <v>1002508319</v>
      </c>
      <c r="C795">
        <v>3</v>
      </c>
      <c r="D795" t="s">
        <v>55</v>
      </c>
      <c r="E795">
        <v>5</v>
      </c>
      <c r="F795" t="s">
        <v>313</v>
      </c>
      <c r="G795" t="s">
        <v>124</v>
      </c>
      <c r="H795" t="s">
        <v>336</v>
      </c>
      <c r="I795" t="s">
        <v>213</v>
      </c>
      <c r="J795" t="s">
        <v>214</v>
      </c>
      <c r="K795" t="s">
        <v>149</v>
      </c>
      <c r="M795" t="s">
        <v>76</v>
      </c>
      <c r="N795" t="s">
        <v>608</v>
      </c>
      <c r="O795" s="57">
        <v>46238.57435185185</v>
      </c>
      <c r="P795" s="57">
        <v>46241.798009259262</v>
      </c>
      <c r="Q795">
        <v>66525052</v>
      </c>
      <c r="S795">
        <v>152306253171</v>
      </c>
      <c r="T795" t="s">
        <v>1005</v>
      </c>
      <c r="U795" t="s">
        <v>1590</v>
      </c>
      <c r="V795" t="s">
        <v>1591</v>
      </c>
      <c r="Z795">
        <v>112.727100369114</v>
      </c>
      <c r="AA795">
        <v>-7.3123265180214903</v>
      </c>
      <c r="AB795" t="s">
        <v>1592</v>
      </c>
      <c r="AC795" t="s">
        <v>226</v>
      </c>
      <c r="AL795" t="s">
        <v>218</v>
      </c>
      <c r="AM795" t="s">
        <v>1593</v>
      </c>
      <c r="AN795" t="s">
        <v>6</v>
      </c>
      <c r="AO795" s="57">
        <v>46120.579826388886</v>
      </c>
      <c r="AP795" s="57">
        <v>46243.625</v>
      </c>
      <c r="AR795" t="s">
        <v>219</v>
      </c>
      <c r="AS795" t="s">
        <v>336</v>
      </c>
      <c r="AT795" t="s">
        <v>231</v>
      </c>
      <c r="AU795">
        <v>20260807</v>
      </c>
      <c r="AV795" t="s">
        <v>222</v>
      </c>
      <c r="AW795" t="s">
        <v>604</v>
      </c>
      <c r="AX795" t="s">
        <v>223</v>
      </c>
      <c r="BA795" s="57">
        <v>46243.625</v>
      </c>
      <c r="BB795" t="s">
        <v>1593</v>
      </c>
      <c r="BC795">
        <v>2026</v>
      </c>
      <c r="BD795">
        <v>8</v>
      </c>
      <c r="BE795">
        <v>7</v>
      </c>
      <c r="BF795" s="6">
        <f t="shared" si="36"/>
        <v>46241</v>
      </c>
      <c r="BG795">
        <f t="shared" si="37"/>
        <v>-2.625</v>
      </c>
      <c r="BH795" t="str">
        <f t="shared" si="38"/>
        <v>COMPLY</v>
      </c>
      <c r="BI795" t="str">
        <f>VLOOKUP(H795,Sheet2!$A$1:$B$270,2,FALSE)</f>
        <v>SURABAYA SELATAN</v>
      </c>
    </row>
    <row r="796" spans="1:61">
      <c r="A796">
        <v>795</v>
      </c>
      <c r="B796">
        <v>1002513632</v>
      </c>
      <c r="C796">
        <v>3</v>
      </c>
      <c r="D796" t="s">
        <v>38</v>
      </c>
      <c r="E796">
        <v>5</v>
      </c>
      <c r="F796" t="s">
        <v>250</v>
      </c>
      <c r="G796" t="s">
        <v>91</v>
      </c>
      <c r="H796" t="s">
        <v>398</v>
      </c>
      <c r="I796" t="s">
        <v>213</v>
      </c>
      <c r="J796" t="s">
        <v>214</v>
      </c>
      <c r="K796" t="s">
        <v>149</v>
      </c>
      <c r="L796" t="s">
        <v>215</v>
      </c>
      <c r="M796" t="s">
        <v>76</v>
      </c>
      <c r="N796" t="s">
        <v>216</v>
      </c>
      <c r="O796" s="57">
        <v>46241.322175925925</v>
      </c>
      <c r="P796" s="57">
        <v>46244.671388888892</v>
      </c>
      <c r="Q796">
        <v>69360391</v>
      </c>
      <c r="S796">
        <v>152703903456</v>
      </c>
      <c r="T796" t="s">
        <v>4620</v>
      </c>
      <c r="U796" t="s">
        <v>4621</v>
      </c>
      <c r="V796" t="s">
        <v>4622</v>
      </c>
      <c r="Z796">
        <v>112.6161731</v>
      </c>
      <c r="AA796">
        <v>-7.9575198</v>
      </c>
      <c r="AB796" t="s">
        <v>4623</v>
      </c>
      <c r="AC796" t="s">
        <v>237</v>
      </c>
      <c r="AL796" t="s">
        <v>218</v>
      </c>
      <c r="AM796" t="s">
        <v>4624</v>
      </c>
      <c r="AN796" t="s">
        <v>6</v>
      </c>
      <c r="AO796" s="57">
        <v>46211.330023148148</v>
      </c>
      <c r="AP796" s="57">
        <v>46244.333333333336</v>
      </c>
      <c r="AR796" t="s">
        <v>219</v>
      </c>
      <c r="AS796" t="s">
        <v>398</v>
      </c>
      <c r="AT796" t="s">
        <v>231</v>
      </c>
      <c r="AU796">
        <v>20260810</v>
      </c>
      <c r="AV796" t="s">
        <v>222</v>
      </c>
      <c r="AW796" t="s">
        <v>1014</v>
      </c>
      <c r="AX796" t="s">
        <v>223</v>
      </c>
      <c r="BA796" s="57">
        <v>46244.333333333336</v>
      </c>
      <c r="BB796" t="s">
        <v>4624</v>
      </c>
      <c r="BC796">
        <v>2026</v>
      </c>
      <c r="BD796">
        <v>8</v>
      </c>
      <c r="BE796">
        <v>10</v>
      </c>
      <c r="BF796" s="6">
        <f t="shared" si="36"/>
        <v>46244</v>
      </c>
      <c r="BG796">
        <f t="shared" si="37"/>
        <v>-0.33333333333575865</v>
      </c>
      <c r="BH796" t="str">
        <f t="shared" si="38"/>
        <v>COMPLY</v>
      </c>
      <c r="BI796" t="str">
        <f>VLOOKUP(H796,Sheet2!$A$1:$B$270,2,FALSE)</f>
        <v>MALANG</v>
      </c>
    </row>
    <row r="797" spans="1:61">
      <c r="A797">
        <v>796</v>
      </c>
      <c r="B797">
        <v>1002517580</v>
      </c>
      <c r="C797">
        <v>3</v>
      </c>
      <c r="D797" t="s">
        <v>34</v>
      </c>
      <c r="E797">
        <v>5</v>
      </c>
      <c r="F797" t="s">
        <v>573</v>
      </c>
      <c r="G797" t="s">
        <v>84</v>
      </c>
      <c r="H797" t="s">
        <v>242</v>
      </c>
      <c r="I797" t="s">
        <v>213</v>
      </c>
      <c r="J797" t="s">
        <v>214</v>
      </c>
      <c r="K797" t="s">
        <v>149</v>
      </c>
      <c r="M797" t="s">
        <v>76</v>
      </c>
      <c r="N797" t="s">
        <v>216</v>
      </c>
      <c r="O797" s="57">
        <v>46244.50341435185</v>
      </c>
      <c r="P797" s="57">
        <v>46244.613159722219</v>
      </c>
      <c r="Q797">
        <v>69360310</v>
      </c>
      <c r="S797">
        <v>172424836878</v>
      </c>
      <c r="T797" t="s">
        <v>3046</v>
      </c>
      <c r="U797" t="s">
        <v>6243</v>
      </c>
      <c r="V797" t="s">
        <v>6244</v>
      </c>
      <c r="Z797">
        <v>115.3245606</v>
      </c>
      <c r="AA797">
        <v>-8.1200947299999999</v>
      </c>
      <c r="AB797" t="s">
        <v>3049</v>
      </c>
      <c r="AC797" t="s">
        <v>217</v>
      </c>
      <c r="AL797" t="s">
        <v>218</v>
      </c>
      <c r="AM797" t="s">
        <v>6245</v>
      </c>
      <c r="AN797" t="s">
        <v>6</v>
      </c>
      <c r="AO797" s="57">
        <v>46303.506898148145</v>
      </c>
      <c r="AR797" t="s">
        <v>219</v>
      </c>
      <c r="AS797" t="s">
        <v>242</v>
      </c>
      <c r="AT797" t="s">
        <v>231</v>
      </c>
      <c r="AU797">
        <v>20260810</v>
      </c>
      <c r="AV797" t="s">
        <v>222</v>
      </c>
      <c r="AW797" t="s">
        <v>561</v>
      </c>
      <c r="AX797" t="s">
        <v>223</v>
      </c>
      <c r="BA797" s="57">
        <v>46244.291666666664</v>
      </c>
      <c r="BB797" t="s">
        <v>6245</v>
      </c>
      <c r="BC797">
        <v>2026</v>
      </c>
      <c r="BD797">
        <v>8</v>
      </c>
      <c r="BE797">
        <v>10</v>
      </c>
      <c r="BF797" s="6">
        <f t="shared" si="36"/>
        <v>46244</v>
      </c>
      <c r="BG797">
        <f t="shared" si="37"/>
        <v>-0.29166666666424135</v>
      </c>
      <c r="BH797" t="str">
        <f t="shared" si="38"/>
        <v>COMPLY</v>
      </c>
      <c r="BI797" t="str">
        <f>VLOOKUP(H797,Sheet2!$A$1:$B$270,2,FALSE)</f>
        <v>SINGARAJA</v>
      </c>
    </row>
    <row r="798" spans="1:61">
      <c r="A798">
        <v>797</v>
      </c>
      <c r="B798">
        <v>1002522640</v>
      </c>
      <c r="C798">
        <v>3</v>
      </c>
      <c r="D798" t="s">
        <v>55</v>
      </c>
      <c r="E798">
        <v>5</v>
      </c>
      <c r="F798" t="s">
        <v>265</v>
      </c>
      <c r="G798" t="s">
        <v>122</v>
      </c>
      <c r="H798" t="s">
        <v>484</v>
      </c>
      <c r="I798" t="s">
        <v>213</v>
      </c>
      <c r="J798" t="s">
        <v>214</v>
      </c>
      <c r="K798" t="s">
        <v>149</v>
      </c>
      <c r="M798" t="s">
        <v>76</v>
      </c>
      <c r="N798" t="s">
        <v>216</v>
      </c>
      <c r="O798" s="57">
        <v>46246.645983796298</v>
      </c>
      <c r="P798" s="57">
        <v>46246.895381944443</v>
      </c>
      <c r="Q798">
        <v>69341777</v>
      </c>
      <c r="S798">
        <v>152453209411</v>
      </c>
      <c r="T798" t="s">
        <v>8418</v>
      </c>
      <c r="U798" t="s">
        <v>8419</v>
      </c>
      <c r="V798" t="s">
        <v>8420</v>
      </c>
      <c r="Z798">
        <v>112.620024</v>
      </c>
      <c r="AA798">
        <v>-5.8422809999999998</v>
      </c>
      <c r="AB798" t="s">
        <v>8421</v>
      </c>
      <c r="AC798" t="s">
        <v>230</v>
      </c>
      <c r="AL798" t="s">
        <v>218</v>
      </c>
      <c r="AM798" t="s">
        <v>8422</v>
      </c>
      <c r="AN798" t="s">
        <v>6</v>
      </c>
      <c r="AO798" s="57">
        <v>46364.652662037035</v>
      </c>
      <c r="AR798" t="s">
        <v>219</v>
      </c>
      <c r="AS798" t="s">
        <v>484</v>
      </c>
      <c r="AT798" t="s">
        <v>231</v>
      </c>
      <c r="AU798">
        <v>20260812</v>
      </c>
      <c r="AV798" t="s">
        <v>222</v>
      </c>
      <c r="AW798" t="s">
        <v>634</v>
      </c>
      <c r="AX798" t="s">
        <v>223</v>
      </c>
      <c r="BA798" s="57">
        <v>46246.291666666664</v>
      </c>
      <c r="BB798" t="s">
        <v>8422</v>
      </c>
      <c r="BC798">
        <v>2026</v>
      </c>
      <c r="BD798">
        <v>8</v>
      </c>
      <c r="BE798">
        <v>12</v>
      </c>
      <c r="BF798" s="6">
        <f t="shared" si="36"/>
        <v>46246</v>
      </c>
      <c r="BG798">
        <f t="shared" si="37"/>
        <v>-0.29166666666424135</v>
      </c>
      <c r="BH798" t="str">
        <f t="shared" si="38"/>
        <v>COMPLY</v>
      </c>
      <c r="BI798" t="str">
        <f>VLOOKUP(H798,Sheet2!$A$1:$B$270,2,FALSE)</f>
        <v>GRESIK</v>
      </c>
    </row>
    <row r="799" spans="1:61">
      <c r="A799">
        <v>798</v>
      </c>
      <c r="B799">
        <v>1002533904</v>
      </c>
      <c r="C799">
        <v>3</v>
      </c>
      <c r="D799" t="s">
        <v>38</v>
      </c>
      <c r="E799">
        <v>5</v>
      </c>
      <c r="F799" t="s">
        <v>250</v>
      </c>
      <c r="G799" t="s">
        <v>91</v>
      </c>
      <c r="H799" t="s">
        <v>422</v>
      </c>
      <c r="I799" t="s">
        <v>213</v>
      </c>
      <c r="J799" t="s">
        <v>214</v>
      </c>
      <c r="K799" t="s">
        <v>149</v>
      </c>
      <c r="L799" t="s">
        <v>215</v>
      </c>
      <c r="M799" t="s">
        <v>240</v>
      </c>
      <c r="N799" t="s">
        <v>216</v>
      </c>
      <c r="O799" s="57">
        <v>46252.652037037034</v>
      </c>
      <c r="P799" s="57">
        <v>46252.652800925927</v>
      </c>
      <c r="Q799">
        <v>69369266</v>
      </c>
      <c r="S799">
        <v>152715213798</v>
      </c>
      <c r="T799" t="s">
        <v>13189</v>
      </c>
      <c r="U799" t="s">
        <v>13190</v>
      </c>
      <c r="V799" t="s">
        <v>13191</v>
      </c>
      <c r="Z799">
        <v>112.662104581081</v>
      </c>
      <c r="AA799">
        <v>-8.1412276061219604</v>
      </c>
      <c r="AB799" t="s">
        <v>13192</v>
      </c>
      <c r="AC799" t="s">
        <v>237</v>
      </c>
      <c r="AL799" t="s">
        <v>218</v>
      </c>
      <c r="AM799" t="s">
        <v>13193</v>
      </c>
      <c r="AN799" t="s">
        <v>6</v>
      </c>
      <c r="AO799" t="s">
        <v>12887</v>
      </c>
      <c r="AP799" s="57">
        <v>46253.541666666664</v>
      </c>
      <c r="AR799" t="s">
        <v>241</v>
      </c>
      <c r="AS799" t="s">
        <v>422</v>
      </c>
      <c r="AT799" t="s">
        <v>231</v>
      </c>
      <c r="AV799" t="s">
        <v>240</v>
      </c>
      <c r="AW799" t="s">
        <v>12837</v>
      </c>
      <c r="AX799" t="s">
        <v>223</v>
      </c>
      <c r="BA799" s="57">
        <v>46253.541666666664</v>
      </c>
      <c r="BB799" t="s">
        <v>13193</v>
      </c>
      <c r="BF799" s="6" t="e">
        <f t="shared" si="36"/>
        <v>#NUM!</v>
      </c>
      <c r="BG799" t="e">
        <f t="shared" si="37"/>
        <v>#NUM!</v>
      </c>
      <c r="BH799" t="e">
        <f t="shared" si="38"/>
        <v>#NUM!</v>
      </c>
      <c r="BI799" t="str">
        <f>VLOOKUP(H799,Sheet2!$A$1:$B$270,2,FALSE)</f>
        <v>MALANG</v>
      </c>
    </row>
    <row r="800" spans="1:61">
      <c r="A800">
        <v>799</v>
      </c>
      <c r="B800">
        <v>1002507154</v>
      </c>
      <c r="C800">
        <v>3</v>
      </c>
      <c r="D800" t="s">
        <v>59</v>
      </c>
      <c r="E800">
        <v>4</v>
      </c>
      <c r="F800" t="s">
        <v>224</v>
      </c>
      <c r="G800" t="s">
        <v>224</v>
      </c>
      <c r="H800" t="s">
        <v>975</v>
      </c>
      <c r="I800" t="s">
        <v>213</v>
      </c>
      <c r="J800" t="s">
        <v>214</v>
      </c>
      <c r="K800" t="s">
        <v>149</v>
      </c>
      <c r="L800" t="s">
        <v>215</v>
      </c>
      <c r="M800" t="s">
        <v>76</v>
      </c>
      <c r="N800" t="s">
        <v>216</v>
      </c>
      <c r="O800" s="57">
        <v>46238.411770833336</v>
      </c>
      <c r="P800" s="57">
        <v>46239.731145833335</v>
      </c>
      <c r="Q800">
        <v>69358018</v>
      </c>
      <c r="S800">
        <v>143387115757</v>
      </c>
      <c r="T800" t="s">
        <v>1599</v>
      </c>
      <c r="U800" t="s">
        <v>1600</v>
      </c>
      <c r="V800" t="s">
        <v>1601</v>
      </c>
      <c r="Z800">
        <v>108.9847327</v>
      </c>
      <c r="AA800">
        <v>-7.3947370000000001</v>
      </c>
      <c r="AB800" t="s">
        <v>1602</v>
      </c>
      <c r="AC800" t="s">
        <v>237</v>
      </c>
      <c r="AL800" t="s">
        <v>218</v>
      </c>
      <c r="AM800" t="s">
        <v>1468</v>
      </c>
      <c r="AN800" t="s">
        <v>6</v>
      </c>
      <c r="AO800" s="57">
        <v>46120.413553240738</v>
      </c>
      <c r="AP800" s="57">
        <v>46239.333333333336</v>
      </c>
      <c r="AR800" t="s">
        <v>219</v>
      </c>
      <c r="AS800" t="s">
        <v>975</v>
      </c>
      <c r="AT800" t="s">
        <v>231</v>
      </c>
      <c r="AU800">
        <v>20260805</v>
      </c>
      <c r="AV800" t="s">
        <v>222</v>
      </c>
      <c r="AW800" t="s">
        <v>1021</v>
      </c>
      <c r="AX800" t="s">
        <v>223</v>
      </c>
      <c r="BA800" s="57">
        <v>46239.333333333336</v>
      </c>
      <c r="BB800" t="s">
        <v>1468</v>
      </c>
      <c r="BC800">
        <v>2026</v>
      </c>
      <c r="BD800">
        <v>8</v>
      </c>
      <c r="BE800">
        <v>5</v>
      </c>
      <c r="BF800" s="6">
        <f t="shared" si="36"/>
        <v>46239</v>
      </c>
      <c r="BG800">
        <f t="shared" si="37"/>
        <v>-0.33333333333575865</v>
      </c>
      <c r="BH800" t="str">
        <f t="shared" si="38"/>
        <v>COMPLY</v>
      </c>
      <c r="BI800" t="e">
        <f>VLOOKUP(H800,Sheet2!$A$1:$B$270,2,FALSE)</f>
        <v>#N/A</v>
      </c>
    </row>
    <row r="801" spans="1:61">
      <c r="A801">
        <v>800</v>
      </c>
      <c r="B801">
        <v>1002505594</v>
      </c>
      <c r="C801">
        <v>3</v>
      </c>
      <c r="D801" t="s">
        <v>34</v>
      </c>
      <c r="E801">
        <v>5</v>
      </c>
      <c r="F801" t="s">
        <v>573</v>
      </c>
      <c r="G801" t="s">
        <v>84</v>
      </c>
      <c r="H801" t="s">
        <v>420</v>
      </c>
      <c r="I801" t="s">
        <v>213</v>
      </c>
      <c r="J801" t="s">
        <v>214</v>
      </c>
      <c r="K801" t="s">
        <v>149</v>
      </c>
      <c r="L801" t="s">
        <v>215</v>
      </c>
      <c r="M801" t="s">
        <v>76</v>
      </c>
      <c r="N801" t="s">
        <v>216</v>
      </c>
      <c r="O801" s="57">
        <v>46237.388842592591</v>
      </c>
      <c r="P801" s="57">
        <v>46249.585370370369</v>
      </c>
      <c r="Q801">
        <v>69357245</v>
      </c>
      <c r="S801">
        <v>172406214840</v>
      </c>
      <c r="T801" t="s">
        <v>1603</v>
      </c>
      <c r="U801" t="s">
        <v>1604</v>
      </c>
      <c r="V801" t="s">
        <v>1605</v>
      </c>
      <c r="Z801">
        <v>115.25451700000001</v>
      </c>
      <c r="AA801">
        <v>-8.2236510000000003</v>
      </c>
      <c r="AB801" t="s">
        <v>1606</v>
      </c>
      <c r="AC801" t="s">
        <v>237</v>
      </c>
      <c r="AL801" t="s">
        <v>218</v>
      </c>
      <c r="AM801" t="s">
        <v>1607</v>
      </c>
      <c r="AN801" t="s">
        <v>6</v>
      </c>
      <c r="AO801" s="57">
        <v>46089.392812500002</v>
      </c>
      <c r="AP801" s="57">
        <v>46238.333333333336</v>
      </c>
      <c r="AQ801" t="s">
        <v>564</v>
      </c>
      <c r="AR801" t="s">
        <v>219</v>
      </c>
      <c r="AS801" t="s">
        <v>420</v>
      </c>
      <c r="AT801" t="s">
        <v>231</v>
      </c>
      <c r="AU801">
        <v>20260815</v>
      </c>
      <c r="AV801" t="s">
        <v>222</v>
      </c>
      <c r="AW801" t="s">
        <v>1010</v>
      </c>
      <c r="AX801" t="s">
        <v>223</v>
      </c>
      <c r="BA801" s="57">
        <v>46238.333333333336</v>
      </c>
      <c r="BB801" t="s">
        <v>1607</v>
      </c>
      <c r="BC801">
        <v>2026</v>
      </c>
      <c r="BD801">
        <v>8</v>
      </c>
      <c r="BE801">
        <v>15</v>
      </c>
      <c r="BF801" s="6">
        <f t="shared" si="36"/>
        <v>46249</v>
      </c>
      <c r="BG801">
        <f t="shared" si="37"/>
        <v>10.666666666664241</v>
      </c>
      <c r="BH801" t="str">
        <f t="shared" si="38"/>
        <v>NOT COMPLY</v>
      </c>
      <c r="BI801" t="str">
        <f>VLOOKUP(H801,Sheet2!$A$1:$B$270,2,FALSE)</f>
        <v>SINGARAJA</v>
      </c>
    </row>
    <row r="802" spans="1:61">
      <c r="A802">
        <v>801</v>
      </c>
      <c r="B802">
        <v>1002504739</v>
      </c>
      <c r="C802">
        <v>3</v>
      </c>
      <c r="D802" t="s">
        <v>51</v>
      </c>
      <c r="E802">
        <v>4</v>
      </c>
      <c r="F802" t="s">
        <v>273</v>
      </c>
      <c r="G802" t="s">
        <v>273</v>
      </c>
      <c r="H802" t="s">
        <v>939</v>
      </c>
      <c r="I802" t="s">
        <v>213</v>
      </c>
      <c r="J802" t="s">
        <v>214</v>
      </c>
      <c r="K802" t="s">
        <v>149</v>
      </c>
      <c r="L802" t="s">
        <v>215</v>
      </c>
      <c r="M802" t="s">
        <v>575</v>
      </c>
      <c r="N802" t="s">
        <v>216</v>
      </c>
      <c r="O802" s="57">
        <v>46235.647175925929</v>
      </c>
      <c r="P802" s="57">
        <v>46238.605844907404</v>
      </c>
      <c r="Q802">
        <v>69356800</v>
      </c>
      <c r="S802">
        <v>141456115282</v>
      </c>
      <c r="T802" t="s">
        <v>1610</v>
      </c>
      <c r="U802" t="s">
        <v>1611</v>
      </c>
      <c r="V802" t="s">
        <v>1612</v>
      </c>
      <c r="Z802">
        <v>110.65232899999999</v>
      </c>
      <c r="AA802">
        <v>-6.9066809999999998</v>
      </c>
      <c r="AB802" t="s">
        <v>1613</v>
      </c>
      <c r="AC802" t="s">
        <v>237</v>
      </c>
      <c r="AL802" t="s">
        <v>218</v>
      </c>
      <c r="AM802" t="s">
        <v>1614</v>
      </c>
      <c r="AN802" t="s">
        <v>6</v>
      </c>
      <c r="AO802" s="57">
        <v>46030.652685185189</v>
      </c>
      <c r="AP802" s="57">
        <v>46236.541666666664</v>
      </c>
      <c r="AR802" t="s">
        <v>14</v>
      </c>
      <c r="AS802" t="s">
        <v>939</v>
      </c>
      <c r="AT802" t="s">
        <v>231</v>
      </c>
      <c r="AV802" t="s">
        <v>1615</v>
      </c>
      <c r="AW802" t="s">
        <v>1018</v>
      </c>
      <c r="AX802" t="s">
        <v>223</v>
      </c>
      <c r="BA802" s="57">
        <v>46236.541666666664</v>
      </c>
      <c r="BB802" t="s">
        <v>1614</v>
      </c>
      <c r="BF802" s="6" t="e">
        <f t="shared" si="36"/>
        <v>#NUM!</v>
      </c>
      <c r="BG802" t="e">
        <f t="shared" si="37"/>
        <v>#NUM!</v>
      </c>
      <c r="BH802" t="e">
        <f t="shared" si="38"/>
        <v>#NUM!</v>
      </c>
      <c r="BI802" t="e">
        <f>VLOOKUP(H802,Sheet2!$A$1:$B$270,2,FALSE)</f>
        <v>#N/A</v>
      </c>
    </row>
    <row r="803" spans="1:61">
      <c r="A803">
        <v>802</v>
      </c>
      <c r="B803">
        <v>1002532292</v>
      </c>
      <c r="C803">
        <v>3</v>
      </c>
      <c r="D803" t="s">
        <v>45</v>
      </c>
      <c r="E803">
        <v>5</v>
      </c>
      <c r="F803" t="s">
        <v>211</v>
      </c>
      <c r="G803" t="s">
        <v>112</v>
      </c>
      <c r="H803" t="s">
        <v>244</v>
      </c>
      <c r="I803" t="s">
        <v>213</v>
      </c>
      <c r="J803" t="s">
        <v>214</v>
      </c>
      <c r="K803" t="s">
        <v>149</v>
      </c>
      <c r="L803" t="s">
        <v>215</v>
      </c>
      <c r="M803" t="s">
        <v>240</v>
      </c>
      <c r="N803" t="s">
        <v>216</v>
      </c>
      <c r="O803" s="57">
        <v>46252.407604166663</v>
      </c>
      <c r="P803" s="57">
        <v>46252.40834490741</v>
      </c>
      <c r="Q803">
        <v>69368648</v>
      </c>
      <c r="S803">
        <v>172605804172</v>
      </c>
      <c r="T803" t="s">
        <v>13194</v>
      </c>
      <c r="U803" t="s">
        <v>13195</v>
      </c>
      <c r="V803" t="s">
        <v>13196</v>
      </c>
      <c r="Z803">
        <v>116.20313969999999</v>
      </c>
      <c r="AA803">
        <v>-8.6070148</v>
      </c>
      <c r="AB803" t="s">
        <v>13197</v>
      </c>
      <c r="AC803" t="s">
        <v>237</v>
      </c>
      <c r="AL803" t="s">
        <v>218</v>
      </c>
      <c r="AM803" t="s">
        <v>12909</v>
      </c>
      <c r="AN803" t="s">
        <v>6</v>
      </c>
      <c r="AO803" t="s">
        <v>13058</v>
      </c>
      <c r="AP803" s="57">
        <v>46253.333333333336</v>
      </c>
      <c r="AR803" t="s">
        <v>241</v>
      </c>
      <c r="AS803" t="s">
        <v>244</v>
      </c>
      <c r="AT803" t="s">
        <v>231</v>
      </c>
      <c r="AV803" t="s">
        <v>240</v>
      </c>
      <c r="AW803" t="s">
        <v>924</v>
      </c>
      <c r="AX803" t="s">
        <v>223</v>
      </c>
      <c r="BA803" s="57">
        <v>46253.333333333336</v>
      </c>
      <c r="BB803" t="s">
        <v>12909</v>
      </c>
      <c r="BF803" s="6" t="e">
        <f t="shared" si="36"/>
        <v>#NUM!</v>
      </c>
      <c r="BG803" t="e">
        <f t="shared" si="37"/>
        <v>#NUM!</v>
      </c>
      <c r="BH803" t="e">
        <f t="shared" si="38"/>
        <v>#NUM!</v>
      </c>
      <c r="BI803" t="str">
        <f>VLOOKUP(H803,Sheet2!$A$1:$B$270,2,FALSE)</f>
        <v>MATARAM</v>
      </c>
    </row>
    <row r="804" spans="1:61">
      <c r="A804">
        <v>803</v>
      </c>
      <c r="B804">
        <v>1002516170</v>
      </c>
      <c r="C804">
        <v>3</v>
      </c>
      <c r="D804" t="s">
        <v>55</v>
      </c>
      <c r="E804">
        <v>5</v>
      </c>
      <c r="F804" t="s">
        <v>313</v>
      </c>
      <c r="G804" t="s">
        <v>128</v>
      </c>
      <c r="H804" t="s">
        <v>428</v>
      </c>
      <c r="I804" t="s">
        <v>213</v>
      </c>
      <c r="J804" t="s">
        <v>214</v>
      </c>
      <c r="K804" t="s">
        <v>149</v>
      </c>
      <c r="L804" t="s">
        <v>215</v>
      </c>
      <c r="M804" t="s">
        <v>76</v>
      </c>
      <c r="N804" t="s">
        <v>216</v>
      </c>
      <c r="O804" s="57">
        <v>46242.697187500002</v>
      </c>
      <c r="P804" s="57">
        <v>46243.825601851851</v>
      </c>
      <c r="Q804">
        <v>69361604</v>
      </c>
      <c r="S804">
        <v>152301273014</v>
      </c>
      <c r="T804" t="s">
        <v>4631</v>
      </c>
      <c r="U804" t="s">
        <v>4632</v>
      </c>
      <c r="V804" t="s">
        <v>4633</v>
      </c>
      <c r="Z804">
        <v>112.7148838</v>
      </c>
      <c r="AA804">
        <v>-7.2816912999999897</v>
      </c>
      <c r="AB804" t="s">
        <v>4634</v>
      </c>
      <c r="AC804" t="s">
        <v>237</v>
      </c>
      <c r="AL804" t="s">
        <v>218</v>
      </c>
      <c r="AM804" t="s">
        <v>4635</v>
      </c>
      <c r="AN804" t="s">
        <v>6</v>
      </c>
      <c r="AO804" s="57">
        <v>46242.704918981479</v>
      </c>
      <c r="AP804" s="57">
        <v>46243.541666666664</v>
      </c>
      <c r="AR804" t="s">
        <v>219</v>
      </c>
      <c r="AS804" t="s">
        <v>428</v>
      </c>
      <c r="AT804" t="s">
        <v>231</v>
      </c>
      <c r="AU804">
        <v>20260809</v>
      </c>
      <c r="AV804" t="s">
        <v>222</v>
      </c>
      <c r="AW804" t="s">
        <v>1010</v>
      </c>
      <c r="AX804" t="s">
        <v>223</v>
      </c>
      <c r="BA804" s="57">
        <v>46243.541666666664</v>
      </c>
      <c r="BB804" t="s">
        <v>4635</v>
      </c>
      <c r="BC804">
        <v>2026</v>
      </c>
      <c r="BD804">
        <v>8</v>
      </c>
      <c r="BE804">
        <v>9</v>
      </c>
      <c r="BF804" s="6">
        <f t="shared" si="36"/>
        <v>46243</v>
      </c>
      <c r="BG804">
        <f t="shared" si="37"/>
        <v>-0.54166666666424135</v>
      </c>
      <c r="BH804" t="str">
        <f t="shared" si="38"/>
        <v>COMPLY</v>
      </c>
      <c r="BI804" t="str">
        <f>VLOOKUP(H804,Sheet2!$A$1:$B$270,2,FALSE)</f>
        <v>SURABAYA UTARA</v>
      </c>
    </row>
    <row r="805" spans="1:61">
      <c r="A805">
        <v>804</v>
      </c>
      <c r="B805">
        <v>1002517637</v>
      </c>
      <c r="C805">
        <v>3</v>
      </c>
      <c r="D805" t="s">
        <v>45</v>
      </c>
      <c r="E805">
        <v>5</v>
      </c>
      <c r="F805" t="s">
        <v>211</v>
      </c>
      <c r="G805" t="s">
        <v>110</v>
      </c>
      <c r="H805" t="s">
        <v>239</v>
      </c>
      <c r="I805" t="s">
        <v>213</v>
      </c>
      <c r="J805" t="s">
        <v>214</v>
      </c>
      <c r="K805" t="s">
        <v>149</v>
      </c>
      <c r="M805" t="s">
        <v>76</v>
      </c>
      <c r="N805" t="s">
        <v>216</v>
      </c>
      <c r="O805" s="57">
        <v>46244.528773148151</v>
      </c>
      <c r="P805" s="57">
        <v>46245.668090277781</v>
      </c>
      <c r="Q805">
        <v>69359853</v>
      </c>
      <c r="S805">
        <v>172616220058</v>
      </c>
      <c r="T805" t="s">
        <v>4394</v>
      </c>
      <c r="U805" t="s">
        <v>6252</v>
      </c>
      <c r="V805" t="s">
        <v>6253</v>
      </c>
      <c r="Z805">
        <v>118.69305780000001</v>
      </c>
      <c r="AA805">
        <v>-8.6500274000000008</v>
      </c>
      <c r="AB805" t="s">
        <v>4397</v>
      </c>
      <c r="AC805" t="s">
        <v>217</v>
      </c>
      <c r="AL805" t="s">
        <v>218</v>
      </c>
      <c r="AM805" t="s">
        <v>6254</v>
      </c>
      <c r="AN805" t="s">
        <v>6</v>
      </c>
      <c r="AO805" s="57">
        <v>46303.537962962961</v>
      </c>
      <c r="AR805" t="s">
        <v>219</v>
      </c>
      <c r="AS805" t="s">
        <v>239</v>
      </c>
      <c r="AT805" t="s">
        <v>221</v>
      </c>
      <c r="AU805">
        <v>20260811</v>
      </c>
      <c r="AV805" t="s">
        <v>222</v>
      </c>
      <c r="AW805" t="s">
        <v>561</v>
      </c>
      <c r="AX805" t="s">
        <v>223</v>
      </c>
      <c r="BA805" s="57">
        <v>46244.291666666664</v>
      </c>
      <c r="BB805" t="s">
        <v>6254</v>
      </c>
      <c r="BC805">
        <v>2026</v>
      </c>
      <c r="BD805">
        <v>8</v>
      </c>
      <c r="BE805">
        <v>11</v>
      </c>
      <c r="BF805" s="6">
        <f t="shared" si="36"/>
        <v>46245</v>
      </c>
      <c r="BG805">
        <f t="shared" si="37"/>
        <v>0.70833333333575865</v>
      </c>
      <c r="BH805" t="str">
        <f t="shared" si="38"/>
        <v>COMPLY</v>
      </c>
      <c r="BI805" t="str">
        <f>VLOOKUP(H805,Sheet2!$A$1:$B$270,2,FALSE)</f>
        <v>BIMA</v>
      </c>
    </row>
    <row r="806" spans="1:61">
      <c r="A806">
        <v>805</v>
      </c>
      <c r="B806">
        <v>1002506659</v>
      </c>
      <c r="C806">
        <v>3</v>
      </c>
      <c r="D806" t="s">
        <v>55</v>
      </c>
      <c r="E806">
        <v>5</v>
      </c>
      <c r="F806" t="s">
        <v>228</v>
      </c>
      <c r="G806" t="s">
        <v>121</v>
      </c>
      <c r="H806" t="s">
        <v>454</v>
      </c>
      <c r="I806" t="s">
        <v>213</v>
      </c>
      <c r="J806" t="s">
        <v>214</v>
      </c>
      <c r="K806" t="s">
        <v>149</v>
      </c>
      <c r="M806" t="s">
        <v>236</v>
      </c>
      <c r="N806" t="s">
        <v>216</v>
      </c>
      <c r="O806" s="57">
        <v>46237.893275462964</v>
      </c>
      <c r="P806" s="57">
        <v>46238.595208333332</v>
      </c>
      <c r="Q806">
        <v>69357868</v>
      </c>
      <c r="S806">
        <v>152436204005</v>
      </c>
      <c r="T806" t="s">
        <v>1640</v>
      </c>
      <c r="U806" t="s">
        <v>1641</v>
      </c>
      <c r="Z806">
        <v>112.7226233</v>
      </c>
      <c r="AA806">
        <v>-7.1128659000000001</v>
      </c>
      <c r="AB806" t="s">
        <v>1642</v>
      </c>
      <c r="AC806" t="s">
        <v>230</v>
      </c>
      <c r="AO806" s="57">
        <v>46089.902974537035</v>
      </c>
      <c r="AR806" t="s">
        <v>312</v>
      </c>
      <c r="AS806" t="s">
        <v>454</v>
      </c>
      <c r="AT806" t="s">
        <v>231</v>
      </c>
      <c r="AV806" t="s">
        <v>1040</v>
      </c>
      <c r="AW806" t="s">
        <v>560</v>
      </c>
      <c r="AX806" t="s">
        <v>223</v>
      </c>
      <c r="AZ806" t="s">
        <v>1040</v>
      </c>
      <c r="BF806" s="6" t="e">
        <f t="shared" si="36"/>
        <v>#NUM!</v>
      </c>
      <c r="BG806" t="e">
        <f t="shared" si="37"/>
        <v>#NUM!</v>
      </c>
      <c r="BH806" t="e">
        <f t="shared" si="38"/>
        <v>#NUM!</v>
      </c>
      <c r="BI806" t="str">
        <f>VLOOKUP(H806,Sheet2!$A$1:$B$270,2,FALSE)</f>
        <v>MADURA</v>
      </c>
    </row>
    <row r="807" spans="1:61">
      <c r="A807">
        <v>806</v>
      </c>
      <c r="B807">
        <v>1002520568</v>
      </c>
      <c r="C807">
        <v>3</v>
      </c>
      <c r="D807" t="s">
        <v>55</v>
      </c>
      <c r="E807">
        <v>5</v>
      </c>
      <c r="F807" t="s">
        <v>265</v>
      </c>
      <c r="G807" t="s">
        <v>128</v>
      </c>
      <c r="H807" t="s">
        <v>386</v>
      </c>
      <c r="I807" t="s">
        <v>213</v>
      </c>
      <c r="J807" t="s">
        <v>214</v>
      </c>
      <c r="K807" t="s">
        <v>149</v>
      </c>
      <c r="L807" t="s">
        <v>215</v>
      </c>
      <c r="M807" t="s">
        <v>76</v>
      </c>
      <c r="N807" t="s">
        <v>216</v>
      </c>
      <c r="O807" s="57">
        <v>46245.657592592594</v>
      </c>
      <c r="P807" s="57">
        <v>46246.602326388886</v>
      </c>
      <c r="Q807">
        <v>69363576</v>
      </c>
      <c r="S807">
        <v>152409278348</v>
      </c>
      <c r="T807" t="s">
        <v>7500</v>
      </c>
      <c r="U807" t="s">
        <v>8423</v>
      </c>
      <c r="V807" t="s">
        <v>7501</v>
      </c>
      <c r="Z807">
        <v>112.690972</v>
      </c>
      <c r="AA807">
        <v>-7.2772129999999997</v>
      </c>
      <c r="AB807" t="s">
        <v>7502</v>
      </c>
      <c r="AC807" t="s">
        <v>217</v>
      </c>
      <c r="AL807" t="s">
        <v>218</v>
      </c>
      <c r="AM807" t="s">
        <v>7503</v>
      </c>
      <c r="AN807" t="s">
        <v>6</v>
      </c>
      <c r="AO807" s="57">
        <v>46334.663356481484</v>
      </c>
      <c r="AP807" s="57">
        <v>46246.625</v>
      </c>
      <c r="AR807" t="s">
        <v>219</v>
      </c>
      <c r="AS807" t="s">
        <v>386</v>
      </c>
      <c r="AT807" t="s">
        <v>231</v>
      </c>
      <c r="AU807">
        <v>20260812</v>
      </c>
      <c r="AV807" t="s">
        <v>222</v>
      </c>
      <c r="AW807" t="s">
        <v>7504</v>
      </c>
      <c r="AX807" t="s">
        <v>223</v>
      </c>
      <c r="BA807" s="57">
        <v>46246.625</v>
      </c>
      <c r="BB807" t="s">
        <v>7503</v>
      </c>
      <c r="BC807">
        <v>2026</v>
      </c>
      <c r="BD807">
        <v>8</v>
      </c>
      <c r="BE807">
        <v>12</v>
      </c>
      <c r="BF807" s="6">
        <f t="shared" si="36"/>
        <v>46246</v>
      </c>
      <c r="BG807">
        <f t="shared" si="37"/>
        <v>-0.625</v>
      </c>
      <c r="BH807" t="str">
        <f t="shared" si="38"/>
        <v>COMPLY</v>
      </c>
      <c r="BI807" t="str">
        <f>VLOOKUP(H807,Sheet2!$A$1:$B$270,2,FALSE)</f>
        <v>SURABAYA UTARA</v>
      </c>
    </row>
    <row r="808" spans="1:61">
      <c r="A808">
        <v>807</v>
      </c>
      <c r="B808">
        <v>1002532526</v>
      </c>
      <c r="C808">
        <v>3</v>
      </c>
      <c r="D808" t="s">
        <v>55</v>
      </c>
      <c r="E808">
        <v>5</v>
      </c>
      <c r="F808" t="s">
        <v>228</v>
      </c>
      <c r="G808" t="s">
        <v>121</v>
      </c>
      <c r="H808" t="s">
        <v>492</v>
      </c>
      <c r="I808" t="s">
        <v>213</v>
      </c>
      <c r="J808" t="s">
        <v>214</v>
      </c>
      <c r="K808" t="s">
        <v>149</v>
      </c>
      <c r="L808" t="s">
        <v>215</v>
      </c>
      <c r="M808" t="s">
        <v>286</v>
      </c>
      <c r="N808" t="s">
        <v>216</v>
      </c>
      <c r="O808" s="57">
        <v>46252.43953703704</v>
      </c>
      <c r="P808" s="57">
        <v>46252.863981481481</v>
      </c>
      <c r="Q808">
        <v>69368697</v>
      </c>
      <c r="S808">
        <v>152439201535</v>
      </c>
      <c r="T808" t="s">
        <v>13198</v>
      </c>
      <c r="U808" t="s">
        <v>13199</v>
      </c>
      <c r="V808" t="s">
        <v>13200</v>
      </c>
      <c r="Z808">
        <v>112.931873872876</v>
      </c>
      <c r="AA808">
        <v>-6.9897679694898303</v>
      </c>
      <c r="AB808" t="s">
        <v>13201</v>
      </c>
      <c r="AC808" t="s">
        <v>217</v>
      </c>
      <c r="AL808" t="s">
        <v>218</v>
      </c>
      <c r="AM808" t="s">
        <v>13202</v>
      </c>
      <c r="AN808" t="s">
        <v>6</v>
      </c>
      <c r="AO808" t="s">
        <v>12935</v>
      </c>
      <c r="AP808" s="57">
        <v>46253.333333333336</v>
      </c>
      <c r="AR808" t="s">
        <v>241</v>
      </c>
      <c r="AS808" t="s">
        <v>492</v>
      </c>
      <c r="AT808" t="s">
        <v>231</v>
      </c>
      <c r="AV808" t="s">
        <v>905</v>
      </c>
      <c r="AW808" t="s">
        <v>1010</v>
      </c>
      <c r="AX808" t="s">
        <v>223</v>
      </c>
      <c r="BA808" s="57">
        <v>46253.333333333336</v>
      </c>
      <c r="BB808" t="s">
        <v>13202</v>
      </c>
      <c r="BF808" s="6" t="e">
        <f t="shared" si="36"/>
        <v>#NUM!</v>
      </c>
      <c r="BG808" t="e">
        <f t="shared" si="37"/>
        <v>#NUM!</v>
      </c>
      <c r="BH808" t="e">
        <f t="shared" si="38"/>
        <v>#NUM!</v>
      </c>
      <c r="BI808" t="str">
        <f>VLOOKUP(H808,Sheet2!$A$1:$B$270,2,FALSE)</f>
        <v>MADURA</v>
      </c>
    </row>
    <row r="809" spans="1:61">
      <c r="A809">
        <v>808</v>
      </c>
      <c r="B809">
        <v>1002521427</v>
      </c>
      <c r="C809">
        <v>3</v>
      </c>
      <c r="D809" t="s">
        <v>42</v>
      </c>
      <c r="E809">
        <v>5</v>
      </c>
      <c r="F809" t="s">
        <v>102</v>
      </c>
      <c r="G809" t="s">
        <v>108</v>
      </c>
      <c r="H809" t="s">
        <v>393</v>
      </c>
      <c r="I809" t="s">
        <v>213</v>
      </c>
      <c r="J809" t="s">
        <v>214</v>
      </c>
      <c r="K809" t="s">
        <v>149</v>
      </c>
      <c r="L809" t="s">
        <v>215</v>
      </c>
      <c r="M809" t="s">
        <v>76</v>
      </c>
      <c r="N809" t="s">
        <v>216</v>
      </c>
      <c r="O809" s="57">
        <v>46246.403437499997</v>
      </c>
      <c r="P809" s="57">
        <v>46246.632152777776</v>
      </c>
      <c r="Q809">
        <v>69363896</v>
      </c>
      <c r="S809">
        <v>152506219074</v>
      </c>
      <c r="T809" t="s">
        <v>8424</v>
      </c>
      <c r="U809" t="s">
        <v>8425</v>
      </c>
      <c r="V809" t="s">
        <v>8426</v>
      </c>
      <c r="Z809">
        <v>114.085076</v>
      </c>
      <c r="AA809">
        <v>-7.7163250000000003</v>
      </c>
      <c r="AB809" t="s">
        <v>8427</v>
      </c>
      <c r="AC809" t="s">
        <v>237</v>
      </c>
      <c r="AL809" t="s">
        <v>218</v>
      </c>
      <c r="AM809" t="s">
        <v>8015</v>
      </c>
      <c r="AN809" t="s">
        <v>6</v>
      </c>
      <c r="AO809" s="57">
        <v>46364.413321759261</v>
      </c>
      <c r="AP809" s="57">
        <v>46247.333333333336</v>
      </c>
      <c r="AR809" t="s">
        <v>219</v>
      </c>
      <c r="AS809" t="s">
        <v>393</v>
      </c>
      <c r="AT809" t="s">
        <v>221</v>
      </c>
      <c r="AU809">
        <v>20260812</v>
      </c>
      <c r="AV809" t="s">
        <v>222</v>
      </c>
      <c r="AW809" t="s">
        <v>1004</v>
      </c>
      <c r="AX809" t="s">
        <v>223</v>
      </c>
      <c r="BA809" s="57">
        <v>46247.333333333336</v>
      </c>
      <c r="BB809" t="s">
        <v>8015</v>
      </c>
      <c r="BC809">
        <v>2026</v>
      </c>
      <c r="BD809">
        <v>8</v>
      </c>
      <c r="BE809">
        <v>12</v>
      </c>
      <c r="BF809" s="6">
        <f t="shared" si="36"/>
        <v>46246</v>
      </c>
      <c r="BG809">
        <f t="shared" si="37"/>
        <v>-1.3333333333357587</v>
      </c>
      <c r="BH809" t="str">
        <f t="shared" si="38"/>
        <v>COMPLY</v>
      </c>
      <c r="BI809" t="str">
        <f>VLOOKUP(H809,Sheet2!$A$1:$B$270,2,FALSE)</f>
        <v>BANYUWANGI</v>
      </c>
    </row>
    <row r="810" spans="1:61">
      <c r="A810">
        <v>809</v>
      </c>
      <c r="B810">
        <v>1002506078</v>
      </c>
      <c r="C810">
        <v>3</v>
      </c>
      <c r="D810" t="s">
        <v>34</v>
      </c>
      <c r="E810">
        <v>5</v>
      </c>
      <c r="F810" t="s">
        <v>573</v>
      </c>
      <c r="G810" t="s">
        <v>84</v>
      </c>
      <c r="H810" t="s">
        <v>242</v>
      </c>
      <c r="I810" t="s">
        <v>213</v>
      </c>
      <c r="J810" t="s">
        <v>214</v>
      </c>
      <c r="K810" t="s">
        <v>149</v>
      </c>
      <c r="M810" t="s">
        <v>575</v>
      </c>
      <c r="N810" t="s">
        <v>216</v>
      </c>
      <c r="O810" s="57">
        <v>46237.557754629626</v>
      </c>
      <c r="P810" s="57">
        <v>46241.450636574074</v>
      </c>
      <c r="Q810">
        <v>69357509</v>
      </c>
      <c r="S810">
        <v>172424836788</v>
      </c>
      <c r="T810" t="s">
        <v>1648</v>
      </c>
      <c r="U810" t="s">
        <v>1649</v>
      </c>
      <c r="V810" t="s">
        <v>1650</v>
      </c>
      <c r="Z810">
        <v>115.0979859</v>
      </c>
      <c r="AA810">
        <v>-8.1274271000000002</v>
      </c>
      <c r="AB810" t="s">
        <v>1651</v>
      </c>
      <c r="AC810" t="s">
        <v>230</v>
      </c>
      <c r="AL810" t="s">
        <v>218</v>
      </c>
      <c r="AM810" t="s">
        <v>1652</v>
      </c>
      <c r="AN810" t="s">
        <v>6</v>
      </c>
      <c r="AO810" s="57">
        <v>46089.559490740743</v>
      </c>
      <c r="AP810" s="57">
        <v>46238.541666666664</v>
      </c>
      <c r="AQ810" t="s">
        <v>248</v>
      </c>
      <c r="AR810" t="s">
        <v>14</v>
      </c>
      <c r="AS810" t="s">
        <v>242</v>
      </c>
      <c r="AT810" t="s">
        <v>221</v>
      </c>
      <c r="AV810" t="s">
        <v>4663</v>
      </c>
      <c r="AW810" t="s">
        <v>582</v>
      </c>
      <c r="AX810" t="s">
        <v>223</v>
      </c>
      <c r="BA810" s="57">
        <v>46238.541666666664</v>
      </c>
      <c r="BB810" t="s">
        <v>1652</v>
      </c>
      <c r="BF810" s="6" t="e">
        <f t="shared" si="36"/>
        <v>#NUM!</v>
      </c>
      <c r="BG810" t="e">
        <f t="shared" si="37"/>
        <v>#NUM!</v>
      </c>
      <c r="BH810" t="e">
        <f t="shared" si="38"/>
        <v>#NUM!</v>
      </c>
      <c r="BI810" t="str">
        <f>VLOOKUP(H810,Sheet2!$A$1:$B$270,2,FALSE)</f>
        <v>SINGARAJA</v>
      </c>
    </row>
    <row r="811" spans="1:61">
      <c r="A811">
        <v>810</v>
      </c>
      <c r="B811">
        <v>1002530864</v>
      </c>
      <c r="C811">
        <v>3</v>
      </c>
      <c r="D811" t="s">
        <v>45</v>
      </c>
      <c r="E811">
        <v>5</v>
      </c>
      <c r="F811" t="s">
        <v>211</v>
      </c>
      <c r="G811" t="s">
        <v>115</v>
      </c>
      <c r="H811" t="s">
        <v>405</v>
      </c>
      <c r="I811" t="s">
        <v>213</v>
      </c>
      <c r="J811" t="s">
        <v>214</v>
      </c>
      <c r="K811" t="s">
        <v>149</v>
      </c>
      <c r="L811" t="s">
        <v>215</v>
      </c>
      <c r="M811" t="s">
        <v>258</v>
      </c>
      <c r="N811" t="s">
        <v>216</v>
      </c>
      <c r="O811" s="57">
        <v>46251.552048611113</v>
      </c>
      <c r="P811" s="57">
        <v>46252.69840277778</v>
      </c>
      <c r="Q811">
        <v>69368097</v>
      </c>
      <c r="S811">
        <v>172602204109</v>
      </c>
      <c r="T811" t="s">
        <v>11644</v>
      </c>
      <c r="U811" t="s">
        <v>11645</v>
      </c>
      <c r="V811" t="s">
        <v>11646</v>
      </c>
      <c r="Z811">
        <v>116.00951329999999</v>
      </c>
      <c r="AA811">
        <v>-8.7516742000000001</v>
      </c>
      <c r="AB811" t="s">
        <v>11647</v>
      </c>
      <c r="AC811" t="s">
        <v>237</v>
      </c>
      <c r="AL811" t="s">
        <v>218</v>
      </c>
      <c r="AM811" t="s">
        <v>10040</v>
      </c>
      <c r="AN811" t="s">
        <v>6</v>
      </c>
      <c r="AO811" t="s">
        <v>10041</v>
      </c>
      <c r="AP811" s="57">
        <v>46252.541666666664</v>
      </c>
      <c r="AR811" t="s">
        <v>259</v>
      </c>
      <c r="AS811" t="s">
        <v>405</v>
      </c>
      <c r="AT811" t="s">
        <v>231</v>
      </c>
      <c r="AV811" t="s">
        <v>260</v>
      </c>
      <c r="AW811" t="s">
        <v>1018</v>
      </c>
      <c r="AX811" t="s">
        <v>223</v>
      </c>
      <c r="BA811" s="57">
        <v>46252.541666666664</v>
      </c>
      <c r="BB811" t="s">
        <v>10040</v>
      </c>
      <c r="BF811" s="6" t="e">
        <f t="shared" si="36"/>
        <v>#NUM!</v>
      </c>
      <c r="BG811" t="e">
        <f t="shared" si="37"/>
        <v>#NUM!</v>
      </c>
      <c r="BH811" t="e">
        <f t="shared" si="38"/>
        <v>#NUM!</v>
      </c>
      <c r="BI811" t="str">
        <f>VLOOKUP(H811,Sheet2!$A$1:$B$270,2,FALSE)</f>
        <v>SELONG</v>
      </c>
    </row>
    <row r="812" spans="1:61">
      <c r="A812">
        <v>811</v>
      </c>
      <c r="B812">
        <v>1002518219</v>
      </c>
      <c r="C812">
        <v>3</v>
      </c>
      <c r="D812" t="s">
        <v>55</v>
      </c>
      <c r="E812">
        <v>5</v>
      </c>
      <c r="F812" t="s">
        <v>265</v>
      </c>
      <c r="G812" t="s">
        <v>128</v>
      </c>
      <c r="H812" t="s">
        <v>311</v>
      </c>
      <c r="I812" t="s">
        <v>213</v>
      </c>
      <c r="J812" t="s">
        <v>214</v>
      </c>
      <c r="K812" t="s">
        <v>149</v>
      </c>
      <c r="L812" t="s">
        <v>215</v>
      </c>
      <c r="M812" t="s">
        <v>76</v>
      </c>
      <c r="N812" t="s">
        <v>216</v>
      </c>
      <c r="O812" s="57">
        <v>46244.632592592592</v>
      </c>
      <c r="P812" s="57">
        <v>46245.830034722225</v>
      </c>
      <c r="Q812">
        <v>69362629</v>
      </c>
      <c r="S812">
        <v>152417233932</v>
      </c>
      <c r="T812" t="s">
        <v>6262</v>
      </c>
      <c r="U812" t="s">
        <v>6263</v>
      </c>
      <c r="V812" t="s">
        <v>6264</v>
      </c>
      <c r="Z812">
        <v>112.6295365</v>
      </c>
      <c r="AA812">
        <v>-7.3673234000000001</v>
      </c>
      <c r="AB812" t="s">
        <v>6265</v>
      </c>
      <c r="AC812" t="s">
        <v>217</v>
      </c>
      <c r="AL812" t="s">
        <v>218</v>
      </c>
      <c r="AM812" t="s">
        <v>6266</v>
      </c>
      <c r="AN812" t="s">
        <v>6</v>
      </c>
      <c r="AO812" s="57">
        <v>46303.642812500002</v>
      </c>
      <c r="AP812" s="57">
        <v>46245.541666666664</v>
      </c>
      <c r="AR812" t="s">
        <v>219</v>
      </c>
      <c r="AS812" t="s">
        <v>311</v>
      </c>
      <c r="AT812" t="s">
        <v>231</v>
      </c>
      <c r="AU812">
        <v>20260811</v>
      </c>
      <c r="AV812" t="s">
        <v>222</v>
      </c>
      <c r="AW812" t="s">
        <v>1014</v>
      </c>
      <c r="AX812" t="s">
        <v>223</v>
      </c>
      <c r="BA812" s="57">
        <v>46245.541666666664</v>
      </c>
      <c r="BB812" t="s">
        <v>6266</v>
      </c>
      <c r="BC812">
        <v>2026</v>
      </c>
      <c r="BD812">
        <v>8</v>
      </c>
      <c r="BE812">
        <v>11</v>
      </c>
      <c r="BF812" s="6">
        <f t="shared" si="36"/>
        <v>46245</v>
      </c>
      <c r="BG812">
        <f t="shared" si="37"/>
        <v>-0.54166666666424135</v>
      </c>
      <c r="BH812" t="str">
        <f t="shared" si="38"/>
        <v>COMPLY</v>
      </c>
      <c r="BI812" t="str">
        <f>VLOOKUP(H812,Sheet2!$A$1:$B$270,2,FALSE)</f>
        <v>SURABAYA UTARA</v>
      </c>
    </row>
    <row r="813" spans="1:61">
      <c r="A813">
        <v>812</v>
      </c>
      <c r="B813">
        <v>1002528611</v>
      </c>
      <c r="C813">
        <v>3</v>
      </c>
      <c r="D813" t="s">
        <v>51</v>
      </c>
      <c r="E813">
        <v>4</v>
      </c>
      <c r="F813" t="s">
        <v>273</v>
      </c>
      <c r="G813" t="s">
        <v>339</v>
      </c>
      <c r="H813" t="s">
        <v>962</v>
      </c>
      <c r="I813" t="s">
        <v>213</v>
      </c>
      <c r="J813" t="s">
        <v>214</v>
      </c>
      <c r="K813" t="s">
        <v>149</v>
      </c>
      <c r="L813" t="s">
        <v>215</v>
      </c>
      <c r="M813" t="s">
        <v>76</v>
      </c>
      <c r="N813" t="s">
        <v>216</v>
      </c>
      <c r="O813" s="57">
        <v>46249.659675925926</v>
      </c>
      <c r="P813" s="57">
        <v>46251.523240740738</v>
      </c>
      <c r="Q813">
        <v>69367075</v>
      </c>
      <c r="S813">
        <v>141569115579</v>
      </c>
      <c r="T813" t="s">
        <v>11650</v>
      </c>
      <c r="U813" t="s">
        <v>11651</v>
      </c>
      <c r="V813" t="s">
        <v>11652</v>
      </c>
      <c r="Z813">
        <v>111.44313990000001</v>
      </c>
      <c r="AA813">
        <v>-6.9127293999999999</v>
      </c>
      <c r="AB813" t="s">
        <v>11653</v>
      </c>
      <c r="AC813" t="s">
        <v>237</v>
      </c>
      <c r="AL813" t="s">
        <v>218</v>
      </c>
      <c r="AM813" t="s">
        <v>10574</v>
      </c>
      <c r="AN813" t="s">
        <v>6</v>
      </c>
      <c r="AO813" t="s">
        <v>10667</v>
      </c>
      <c r="AP813" s="57">
        <v>46250.541666666664</v>
      </c>
      <c r="AR813" t="s">
        <v>219</v>
      </c>
      <c r="AS813" t="s">
        <v>962</v>
      </c>
      <c r="AT813" t="s">
        <v>231</v>
      </c>
      <c r="AU813">
        <v>20260817</v>
      </c>
      <c r="AV813" t="s">
        <v>222</v>
      </c>
      <c r="AW813" t="s">
        <v>924</v>
      </c>
      <c r="AX813" t="s">
        <v>223</v>
      </c>
      <c r="BA813" s="57">
        <v>46250.541666666664</v>
      </c>
      <c r="BB813" t="s">
        <v>10574</v>
      </c>
      <c r="BC813">
        <v>2026</v>
      </c>
      <c r="BD813">
        <v>8</v>
      </c>
      <c r="BE813">
        <v>17</v>
      </c>
      <c r="BF813" s="6">
        <f t="shared" si="36"/>
        <v>46251</v>
      </c>
      <c r="BG813">
        <f t="shared" si="37"/>
        <v>0.45833333333575865</v>
      </c>
      <c r="BH813" t="str">
        <f t="shared" si="38"/>
        <v>COMPLY</v>
      </c>
      <c r="BI813" t="e">
        <f>VLOOKUP(H813,Sheet2!$A$1:$B$270,2,FALSE)</f>
        <v>#N/A</v>
      </c>
    </row>
    <row r="814" spans="1:61">
      <c r="A814">
        <v>813</v>
      </c>
      <c r="B814">
        <v>1002517592</v>
      </c>
      <c r="C814">
        <v>3</v>
      </c>
      <c r="D814" t="s">
        <v>59</v>
      </c>
      <c r="E814">
        <v>4</v>
      </c>
      <c r="F814" t="s">
        <v>243</v>
      </c>
      <c r="G814" t="s">
        <v>896</v>
      </c>
      <c r="H814" t="s">
        <v>914</v>
      </c>
      <c r="I814" t="s">
        <v>213</v>
      </c>
      <c r="J814" t="s">
        <v>214</v>
      </c>
      <c r="K814" t="s">
        <v>149</v>
      </c>
      <c r="L814" t="s">
        <v>215</v>
      </c>
      <c r="M814" t="s">
        <v>76</v>
      </c>
      <c r="N814" t="s">
        <v>216</v>
      </c>
      <c r="O814" s="57">
        <v>46244.505509259259</v>
      </c>
      <c r="P814" s="57">
        <v>46245.599293981482</v>
      </c>
      <c r="Q814">
        <v>69362367</v>
      </c>
      <c r="S814">
        <v>141146114811</v>
      </c>
      <c r="T814" t="s">
        <v>6267</v>
      </c>
      <c r="U814" t="s">
        <v>6268</v>
      </c>
      <c r="V814" t="s">
        <v>6269</v>
      </c>
      <c r="Z814">
        <v>110.312033661928</v>
      </c>
      <c r="AA814">
        <v>-7.6216592984421601</v>
      </c>
      <c r="AB814" t="s">
        <v>6270</v>
      </c>
      <c r="AC814" t="s">
        <v>237</v>
      </c>
      <c r="AL814" t="s">
        <v>218</v>
      </c>
      <c r="AM814" t="s">
        <v>6271</v>
      </c>
      <c r="AN814" t="s">
        <v>6</v>
      </c>
      <c r="AO814" s="57">
        <v>46303.506898148145</v>
      </c>
      <c r="AP814" s="57">
        <v>46245.625</v>
      </c>
      <c r="AR814" t="s">
        <v>219</v>
      </c>
      <c r="AS814" t="s">
        <v>914</v>
      </c>
      <c r="AT814" t="s">
        <v>231</v>
      </c>
      <c r="AU814">
        <v>20260811</v>
      </c>
      <c r="AV814" t="s">
        <v>222</v>
      </c>
      <c r="AW814" t="s">
        <v>1027</v>
      </c>
      <c r="AX814" t="s">
        <v>223</v>
      </c>
      <c r="BA814" s="57">
        <v>46245.625</v>
      </c>
      <c r="BB814" t="s">
        <v>6271</v>
      </c>
      <c r="BC814">
        <v>2026</v>
      </c>
      <c r="BD814">
        <v>8</v>
      </c>
      <c r="BE814">
        <v>11</v>
      </c>
      <c r="BF814" s="6">
        <f t="shared" si="36"/>
        <v>46245</v>
      </c>
      <c r="BG814">
        <f t="shared" si="37"/>
        <v>-0.625</v>
      </c>
      <c r="BH814" t="str">
        <f t="shared" si="38"/>
        <v>COMPLY</v>
      </c>
      <c r="BI814" t="e">
        <f>VLOOKUP(H814,Sheet2!$A$1:$B$270,2,FALSE)</f>
        <v>#N/A</v>
      </c>
    </row>
    <row r="815" spans="1:61">
      <c r="A815">
        <v>814</v>
      </c>
      <c r="B815">
        <v>1002530493</v>
      </c>
      <c r="C815">
        <v>3</v>
      </c>
      <c r="D815" t="s">
        <v>42</v>
      </c>
      <c r="E815">
        <v>5</v>
      </c>
      <c r="F815" t="s">
        <v>102</v>
      </c>
      <c r="G815" t="s">
        <v>108</v>
      </c>
      <c r="H815" t="s">
        <v>393</v>
      </c>
      <c r="I815" t="s">
        <v>213</v>
      </c>
      <c r="J815" t="s">
        <v>214</v>
      </c>
      <c r="K815" t="s">
        <v>149</v>
      </c>
      <c r="L815" t="s">
        <v>215</v>
      </c>
      <c r="M815" t="s">
        <v>76</v>
      </c>
      <c r="N815" t="s">
        <v>216</v>
      </c>
      <c r="O815" s="57">
        <v>46251.397870370369</v>
      </c>
      <c r="P815" s="57">
        <v>46252.414849537039</v>
      </c>
      <c r="Q815">
        <v>69367852</v>
      </c>
      <c r="S815">
        <v>152506219133</v>
      </c>
      <c r="T815" t="s">
        <v>11654</v>
      </c>
      <c r="U815" t="s">
        <v>11655</v>
      </c>
      <c r="V815" t="s">
        <v>11656</v>
      </c>
      <c r="Z815">
        <v>114.04164299999999</v>
      </c>
      <c r="AA815">
        <v>-7.6627660000000004</v>
      </c>
      <c r="AB815" t="s">
        <v>11657</v>
      </c>
      <c r="AC815" t="s">
        <v>237</v>
      </c>
      <c r="AL815" t="s">
        <v>218</v>
      </c>
      <c r="AM815" t="s">
        <v>9799</v>
      </c>
      <c r="AN815" t="s">
        <v>6</v>
      </c>
      <c r="AO815" t="s">
        <v>10702</v>
      </c>
      <c r="AP815" s="57">
        <v>46252.333333333336</v>
      </c>
      <c r="AR815" t="s">
        <v>219</v>
      </c>
      <c r="AS815" t="s">
        <v>393</v>
      </c>
      <c r="AT815" t="s">
        <v>221</v>
      </c>
      <c r="AU815">
        <v>20260818</v>
      </c>
      <c r="AV815" t="s">
        <v>222</v>
      </c>
      <c r="AW815" t="s">
        <v>926</v>
      </c>
      <c r="AX815" t="s">
        <v>223</v>
      </c>
      <c r="BA815" s="57">
        <v>46252.333333333336</v>
      </c>
      <c r="BB815" t="s">
        <v>9799</v>
      </c>
      <c r="BC815">
        <v>2026</v>
      </c>
      <c r="BD815">
        <v>8</v>
      </c>
      <c r="BE815">
        <v>18</v>
      </c>
      <c r="BF815" s="6">
        <f t="shared" si="36"/>
        <v>46252</v>
      </c>
      <c r="BG815">
        <f t="shared" si="37"/>
        <v>-0.33333333333575865</v>
      </c>
      <c r="BH815" t="str">
        <f t="shared" si="38"/>
        <v>COMPLY</v>
      </c>
      <c r="BI815" t="str">
        <f>VLOOKUP(H815,Sheet2!$A$1:$B$270,2,FALSE)</f>
        <v>BANYUWANGI</v>
      </c>
    </row>
    <row r="816" spans="1:61">
      <c r="A816">
        <v>815</v>
      </c>
      <c r="B816">
        <v>1002515883</v>
      </c>
      <c r="C816">
        <v>3</v>
      </c>
      <c r="D816" t="s">
        <v>38</v>
      </c>
      <c r="E816">
        <v>5</v>
      </c>
      <c r="F816" t="s">
        <v>250</v>
      </c>
      <c r="G816" t="s">
        <v>87</v>
      </c>
      <c r="H816" t="s">
        <v>251</v>
      </c>
      <c r="I816" t="s">
        <v>213</v>
      </c>
      <c r="J816" t="s">
        <v>214</v>
      </c>
      <c r="K816" t="s">
        <v>149</v>
      </c>
      <c r="L816" t="s">
        <v>215</v>
      </c>
      <c r="M816" t="s">
        <v>575</v>
      </c>
      <c r="N816" t="s">
        <v>216</v>
      </c>
      <c r="O816" s="57">
        <v>46242.522881944446</v>
      </c>
      <c r="P816" s="57">
        <v>46244.539652777778</v>
      </c>
      <c r="Q816">
        <v>69361415</v>
      </c>
      <c r="S816">
        <v>152702231724</v>
      </c>
      <c r="T816" t="s">
        <v>4666</v>
      </c>
      <c r="U816" t="s">
        <v>4667</v>
      </c>
      <c r="V816" t="s">
        <v>4668</v>
      </c>
      <c r="Z816">
        <v>112.65626880000001</v>
      </c>
      <c r="AA816">
        <v>-7.9255599999999999</v>
      </c>
      <c r="AB816" t="s">
        <v>4669</v>
      </c>
      <c r="AC816" t="s">
        <v>237</v>
      </c>
      <c r="AL816" t="s">
        <v>218</v>
      </c>
      <c r="AM816" t="s">
        <v>4670</v>
      </c>
      <c r="AN816" t="s">
        <v>6</v>
      </c>
      <c r="AO816" s="57">
        <v>46242.527673611112</v>
      </c>
      <c r="AP816" s="57">
        <v>46243.541666666664</v>
      </c>
      <c r="AR816" t="s">
        <v>14</v>
      </c>
      <c r="AS816" t="s">
        <v>251</v>
      </c>
      <c r="AT816" t="s">
        <v>231</v>
      </c>
      <c r="AV816" t="s">
        <v>6277</v>
      </c>
      <c r="AW816" t="s">
        <v>551</v>
      </c>
      <c r="AX816" t="s">
        <v>223</v>
      </c>
      <c r="BA816" s="57">
        <v>46243.541666666664</v>
      </c>
      <c r="BB816" t="s">
        <v>4670</v>
      </c>
      <c r="BF816" s="6" t="e">
        <f t="shared" si="36"/>
        <v>#NUM!</v>
      </c>
      <c r="BG816" t="e">
        <f t="shared" si="37"/>
        <v>#NUM!</v>
      </c>
      <c r="BH816" t="e">
        <f t="shared" si="38"/>
        <v>#NUM!</v>
      </c>
      <c r="BI816" t="str">
        <f>VLOOKUP(H816,Sheet2!$A$1:$B$270,2,FALSE)</f>
        <v>BATU</v>
      </c>
    </row>
    <row r="817" spans="1:61">
      <c r="A817">
        <v>816</v>
      </c>
      <c r="B817">
        <v>1002506572</v>
      </c>
      <c r="C817">
        <v>3</v>
      </c>
      <c r="D817" t="s">
        <v>38</v>
      </c>
      <c r="E817">
        <v>5</v>
      </c>
      <c r="F817" t="s">
        <v>90</v>
      </c>
      <c r="G817" t="s">
        <v>93</v>
      </c>
      <c r="H817" t="s">
        <v>472</v>
      </c>
      <c r="I817" t="s">
        <v>213</v>
      </c>
      <c r="J817" t="s">
        <v>214</v>
      </c>
      <c r="K817" t="s">
        <v>149</v>
      </c>
      <c r="L817" t="s">
        <v>215</v>
      </c>
      <c r="M817" t="s">
        <v>76</v>
      </c>
      <c r="N817" t="s">
        <v>216</v>
      </c>
      <c r="O817" s="57">
        <v>46237.7187037037</v>
      </c>
      <c r="P817" s="57">
        <v>46238.686435185184</v>
      </c>
      <c r="Q817">
        <v>69357810</v>
      </c>
      <c r="S817">
        <v>152627203800</v>
      </c>
      <c r="T817" t="s">
        <v>1661</v>
      </c>
      <c r="U817" t="s">
        <v>1662</v>
      </c>
      <c r="V817" t="s">
        <v>1663</v>
      </c>
      <c r="Z817">
        <v>112.020458243787</v>
      </c>
      <c r="AA817">
        <v>-7.6745714546624297</v>
      </c>
      <c r="AB817" t="s">
        <v>1664</v>
      </c>
      <c r="AC817" t="s">
        <v>217</v>
      </c>
      <c r="AL817" t="s">
        <v>218</v>
      </c>
      <c r="AM817" t="s">
        <v>1665</v>
      </c>
      <c r="AN817" t="s">
        <v>6</v>
      </c>
      <c r="AO817" s="57">
        <v>46089.725613425922</v>
      </c>
      <c r="AP817" s="57">
        <v>46238.625</v>
      </c>
      <c r="AR817" t="s">
        <v>219</v>
      </c>
      <c r="AS817" t="s">
        <v>472</v>
      </c>
      <c r="AT817" t="s">
        <v>231</v>
      </c>
      <c r="AU817">
        <v>20260804</v>
      </c>
      <c r="AV817" t="s">
        <v>222</v>
      </c>
      <c r="AW817" t="s">
        <v>1010</v>
      </c>
      <c r="AX817" t="s">
        <v>223</v>
      </c>
      <c r="BA817" s="57">
        <v>46238.625</v>
      </c>
      <c r="BB817" t="s">
        <v>1665</v>
      </c>
      <c r="BC817">
        <v>2026</v>
      </c>
      <c r="BD817">
        <v>8</v>
      </c>
      <c r="BE817">
        <v>4</v>
      </c>
      <c r="BF817" s="6">
        <f t="shared" si="36"/>
        <v>46238</v>
      </c>
      <c r="BG817">
        <f t="shared" si="37"/>
        <v>-0.625</v>
      </c>
      <c r="BH817" t="str">
        <f t="shared" si="38"/>
        <v>COMPLY</v>
      </c>
      <c r="BI817" t="str">
        <f>VLOOKUP(H817,Sheet2!$A$1:$B$270,2,FALSE)</f>
        <v>NGANJUK</v>
      </c>
    </row>
    <row r="818" spans="1:61">
      <c r="A818">
        <v>817</v>
      </c>
      <c r="B818">
        <v>1002533942</v>
      </c>
      <c r="C818">
        <v>3</v>
      </c>
      <c r="D818" t="s">
        <v>34</v>
      </c>
      <c r="E818">
        <v>5</v>
      </c>
      <c r="F818" t="s">
        <v>573</v>
      </c>
      <c r="G818" t="s">
        <v>82</v>
      </c>
      <c r="H818" t="s">
        <v>410</v>
      </c>
      <c r="I818" t="s">
        <v>213</v>
      </c>
      <c r="J818" t="s">
        <v>214</v>
      </c>
      <c r="K818" t="s">
        <v>149</v>
      </c>
      <c r="M818" t="s">
        <v>225</v>
      </c>
      <c r="N818" t="s">
        <v>216</v>
      </c>
      <c r="O818" s="57">
        <v>46252.656145833331</v>
      </c>
      <c r="P818" s="57">
        <v>46252.660104166665</v>
      </c>
      <c r="Q818">
        <v>69364308</v>
      </c>
      <c r="S818">
        <v>172403227442</v>
      </c>
      <c r="T818" t="s">
        <v>7192</v>
      </c>
      <c r="U818" t="s">
        <v>9886</v>
      </c>
      <c r="V818" t="s">
        <v>13203</v>
      </c>
      <c r="Z818">
        <v>115.614019</v>
      </c>
      <c r="AA818">
        <v>-8.3507639999999999</v>
      </c>
      <c r="AB818" t="s">
        <v>7195</v>
      </c>
      <c r="AC818" t="s">
        <v>230</v>
      </c>
      <c r="AL818" t="s">
        <v>218</v>
      </c>
      <c r="AM818" t="s">
        <v>13204</v>
      </c>
      <c r="AN818" t="s">
        <v>6</v>
      </c>
      <c r="AO818" t="s">
        <v>12887</v>
      </c>
      <c r="AR818" t="s">
        <v>18</v>
      </c>
      <c r="AS818" t="s">
        <v>410</v>
      </c>
      <c r="AT818" t="s">
        <v>231</v>
      </c>
      <c r="AV818" t="s">
        <v>227</v>
      </c>
      <c r="AW818" t="s">
        <v>595</v>
      </c>
      <c r="AX818" t="s">
        <v>223</v>
      </c>
      <c r="BA818" s="57">
        <v>46252.291666666664</v>
      </c>
      <c r="BB818" t="s">
        <v>13204</v>
      </c>
      <c r="BF818" s="6" t="e">
        <f t="shared" si="36"/>
        <v>#NUM!</v>
      </c>
      <c r="BG818" t="e">
        <f t="shared" si="37"/>
        <v>#NUM!</v>
      </c>
      <c r="BH818" t="e">
        <f t="shared" si="38"/>
        <v>#NUM!</v>
      </c>
      <c r="BI818" t="str">
        <f>VLOOKUP(H818,Sheet2!$A$1:$B$270,2,FALSE)</f>
        <v>KLUNGKUNG</v>
      </c>
    </row>
    <row r="819" spans="1:61">
      <c r="A819">
        <v>818</v>
      </c>
      <c r="B819">
        <v>1002532813</v>
      </c>
      <c r="C819">
        <v>3</v>
      </c>
      <c r="D819" t="s">
        <v>51</v>
      </c>
      <c r="E819">
        <v>4</v>
      </c>
      <c r="F819" t="s">
        <v>273</v>
      </c>
      <c r="G819" t="s">
        <v>898</v>
      </c>
      <c r="H819" t="s">
        <v>8372</v>
      </c>
      <c r="I819" t="s">
        <v>213</v>
      </c>
      <c r="J819" t="s">
        <v>214</v>
      </c>
      <c r="K819" t="s">
        <v>149</v>
      </c>
      <c r="M819" t="s">
        <v>602</v>
      </c>
      <c r="N819" t="s">
        <v>216</v>
      </c>
      <c r="O819" s="57">
        <v>46252.486608796295</v>
      </c>
      <c r="P819" s="57">
        <v>46252.660763888889</v>
      </c>
      <c r="Q819">
        <v>69368839</v>
      </c>
      <c r="S819">
        <v>146508100220</v>
      </c>
      <c r="T819" t="s">
        <v>13205</v>
      </c>
      <c r="U819" t="s">
        <v>13206</v>
      </c>
      <c r="Z819">
        <v>110.904705485722</v>
      </c>
      <c r="AA819">
        <v>-6.4819714608721801</v>
      </c>
      <c r="AB819" t="s">
        <v>13207</v>
      </c>
      <c r="AC819" t="s">
        <v>226</v>
      </c>
      <c r="AO819" t="s">
        <v>12824</v>
      </c>
      <c r="AR819" t="s">
        <v>5</v>
      </c>
      <c r="AS819" t="s">
        <v>8372</v>
      </c>
      <c r="AT819" t="s">
        <v>231</v>
      </c>
      <c r="AV819" t="s">
        <v>13208</v>
      </c>
      <c r="AW819" t="s">
        <v>562</v>
      </c>
      <c r="AX819" t="s">
        <v>223</v>
      </c>
      <c r="BF819" s="6" t="e">
        <f t="shared" si="36"/>
        <v>#NUM!</v>
      </c>
      <c r="BG819" t="e">
        <f t="shared" si="37"/>
        <v>#NUM!</v>
      </c>
      <c r="BH819" t="e">
        <f t="shared" si="38"/>
        <v>#NUM!</v>
      </c>
      <c r="BI819" t="e">
        <f>VLOOKUP(H819,Sheet2!$A$1:$B$270,2,FALSE)</f>
        <v>#N/A</v>
      </c>
    </row>
    <row r="820" spans="1:61">
      <c r="A820">
        <v>819</v>
      </c>
      <c r="B820">
        <v>1002528147</v>
      </c>
      <c r="C820">
        <v>3</v>
      </c>
      <c r="D820" t="s">
        <v>38</v>
      </c>
      <c r="E820">
        <v>5</v>
      </c>
      <c r="F820" t="s">
        <v>90</v>
      </c>
      <c r="G820" t="s">
        <v>90</v>
      </c>
      <c r="H820" t="s">
        <v>419</v>
      </c>
      <c r="I820" t="s">
        <v>213</v>
      </c>
      <c r="J820" t="s">
        <v>214</v>
      </c>
      <c r="K820" t="s">
        <v>149</v>
      </c>
      <c r="L820" t="s">
        <v>606</v>
      </c>
      <c r="M820" t="s">
        <v>586</v>
      </c>
      <c r="N820" t="s">
        <v>216</v>
      </c>
      <c r="O820" s="57">
        <v>46249.4999537037</v>
      </c>
      <c r="P820" s="57">
        <v>46252.449293981481</v>
      </c>
      <c r="Q820">
        <v>69366806</v>
      </c>
      <c r="R820">
        <v>3546098716</v>
      </c>
      <c r="S820">
        <v>152610241503</v>
      </c>
      <c r="T820" t="s">
        <v>10954</v>
      </c>
      <c r="U820" t="s">
        <v>11669</v>
      </c>
      <c r="V820" t="s">
        <v>11670</v>
      </c>
      <c r="Z820">
        <v>112.0113436</v>
      </c>
      <c r="AA820">
        <v>-7.8251305999999996</v>
      </c>
      <c r="AB820" t="s">
        <v>11671</v>
      </c>
      <c r="AC820" t="s">
        <v>237</v>
      </c>
      <c r="AL820" t="s">
        <v>218</v>
      </c>
      <c r="AM820" t="s">
        <v>11672</v>
      </c>
      <c r="AN820" t="s">
        <v>6</v>
      </c>
      <c r="AO820" t="s">
        <v>9840</v>
      </c>
      <c r="AP820" s="57">
        <v>46250.333333333336</v>
      </c>
      <c r="AQ820" t="s">
        <v>248</v>
      </c>
      <c r="AR820" t="s">
        <v>14</v>
      </c>
      <c r="AS820" t="s">
        <v>419</v>
      </c>
      <c r="AT820" t="s">
        <v>231</v>
      </c>
      <c r="AV820" t="s">
        <v>587</v>
      </c>
      <c r="AW820" t="s">
        <v>10959</v>
      </c>
      <c r="AX820" t="s">
        <v>223</v>
      </c>
      <c r="BA820" s="57">
        <v>46250.333333333336</v>
      </c>
      <c r="BB820" t="s">
        <v>11672</v>
      </c>
      <c r="BF820" s="6" t="e">
        <f t="shared" si="36"/>
        <v>#NUM!</v>
      </c>
      <c r="BG820" t="e">
        <f t="shared" si="37"/>
        <v>#NUM!</v>
      </c>
      <c r="BH820" t="e">
        <f t="shared" si="38"/>
        <v>#NUM!</v>
      </c>
      <c r="BI820" t="str">
        <f>VLOOKUP(H820,Sheet2!$A$1:$B$270,2,FALSE)</f>
        <v>KEDIRI</v>
      </c>
    </row>
    <row r="821" spans="1:61">
      <c r="A821">
        <v>820</v>
      </c>
      <c r="B821">
        <v>1002516296</v>
      </c>
      <c r="C821">
        <v>3</v>
      </c>
      <c r="D821" t="s">
        <v>55</v>
      </c>
      <c r="E821">
        <v>5</v>
      </c>
      <c r="F821" t="s">
        <v>265</v>
      </c>
      <c r="G821" t="s">
        <v>122</v>
      </c>
      <c r="H821" t="s">
        <v>356</v>
      </c>
      <c r="I821" t="s">
        <v>213</v>
      </c>
      <c r="J821" t="s">
        <v>214</v>
      </c>
      <c r="K821" t="s">
        <v>149</v>
      </c>
      <c r="M821" t="s">
        <v>76</v>
      </c>
      <c r="N821" t="s">
        <v>216</v>
      </c>
      <c r="O821" s="57">
        <v>46243.375671296293</v>
      </c>
      <c r="P821" s="57">
        <v>46244.527662037035</v>
      </c>
      <c r="Q821">
        <v>69361710</v>
      </c>
      <c r="S821">
        <v>152451212132</v>
      </c>
      <c r="T821" t="s">
        <v>4676</v>
      </c>
      <c r="U821" t="s">
        <v>4677</v>
      </c>
      <c r="V821" t="s">
        <v>4678</v>
      </c>
      <c r="Z821">
        <v>112.5211195</v>
      </c>
      <c r="AA821">
        <v>-6.9821574999999996</v>
      </c>
      <c r="AB821" t="s">
        <v>4679</v>
      </c>
      <c r="AC821" t="s">
        <v>230</v>
      </c>
      <c r="AL821" t="s">
        <v>218</v>
      </c>
      <c r="AM821" t="s">
        <v>4680</v>
      </c>
      <c r="AN821" t="s">
        <v>6</v>
      </c>
      <c r="AO821" s="57">
        <v>46273.382152777776</v>
      </c>
      <c r="AP821" s="57">
        <v>46244.333333333336</v>
      </c>
      <c r="AR821" t="s">
        <v>219</v>
      </c>
      <c r="AS821" t="s">
        <v>356</v>
      </c>
      <c r="AT821" t="s">
        <v>570</v>
      </c>
      <c r="AU821">
        <v>20260810</v>
      </c>
      <c r="AV821" t="s">
        <v>222</v>
      </c>
      <c r="AW821" t="s">
        <v>982</v>
      </c>
      <c r="AX821" t="s">
        <v>223</v>
      </c>
      <c r="BA821" s="57">
        <v>46244.333333333336</v>
      </c>
      <c r="BB821" t="s">
        <v>4680</v>
      </c>
      <c r="BC821">
        <v>2026</v>
      </c>
      <c r="BD821">
        <v>8</v>
      </c>
      <c r="BE821">
        <v>10</v>
      </c>
      <c r="BF821" s="6">
        <f t="shared" si="36"/>
        <v>46244</v>
      </c>
      <c r="BG821">
        <f t="shared" si="37"/>
        <v>-0.33333333333575865</v>
      </c>
      <c r="BH821" t="str">
        <f t="shared" si="38"/>
        <v>COMPLY</v>
      </c>
      <c r="BI821" t="str">
        <f>VLOOKUP(H821,Sheet2!$A$1:$B$270,2,FALSE)</f>
        <v>GRESIK</v>
      </c>
    </row>
    <row r="822" spans="1:61">
      <c r="A822">
        <v>821</v>
      </c>
      <c r="B822">
        <v>1002506094</v>
      </c>
      <c r="C822">
        <v>3</v>
      </c>
      <c r="D822" t="s">
        <v>49</v>
      </c>
      <c r="E822">
        <v>4</v>
      </c>
      <c r="F822" t="s">
        <v>252</v>
      </c>
      <c r="G822" t="s">
        <v>553</v>
      </c>
      <c r="H822" t="s">
        <v>945</v>
      </c>
      <c r="I822" t="s">
        <v>213</v>
      </c>
      <c r="J822" t="s">
        <v>214</v>
      </c>
      <c r="K822" t="s">
        <v>149</v>
      </c>
      <c r="L822" t="s">
        <v>215</v>
      </c>
      <c r="M822" t="s">
        <v>76</v>
      </c>
      <c r="N822" t="s">
        <v>216</v>
      </c>
      <c r="O822" s="57">
        <v>46237.560370370367</v>
      </c>
      <c r="P822" s="57">
        <v>46238.570706018516</v>
      </c>
      <c r="Q822">
        <v>69357532</v>
      </c>
      <c r="S822">
        <v>142205105783</v>
      </c>
      <c r="T822" t="s">
        <v>1684</v>
      </c>
      <c r="U822" t="s">
        <v>1685</v>
      </c>
      <c r="V822" t="s">
        <v>1686</v>
      </c>
      <c r="Z822">
        <v>108.981479890644</v>
      </c>
      <c r="AA822">
        <v>-6.8663859701590901</v>
      </c>
      <c r="AB822" t="s">
        <v>1687</v>
      </c>
      <c r="AC822" t="s">
        <v>217</v>
      </c>
      <c r="AL822" t="s">
        <v>218</v>
      </c>
      <c r="AM822" t="s">
        <v>1110</v>
      </c>
      <c r="AN822" t="s">
        <v>6</v>
      </c>
      <c r="AO822" s="57">
        <v>46089.569618055553</v>
      </c>
      <c r="AP822" s="57">
        <v>46238.541666666664</v>
      </c>
      <c r="AR822" t="s">
        <v>219</v>
      </c>
      <c r="AS822" t="s">
        <v>945</v>
      </c>
      <c r="AT822" t="s">
        <v>231</v>
      </c>
      <c r="AU822">
        <v>20260804</v>
      </c>
      <c r="AV822" t="s">
        <v>222</v>
      </c>
      <c r="AW822" t="s">
        <v>642</v>
      </c>
      <c r="AX822" t="s">
        <v>223</v>
      </c>
      <c r="BA822" s="57">
        <v>46238.541666666664</v>
      </c>
      <c r="BB822" t="s">
        <v>1110</v>
      </c>
      <c r="BC822">
        <v>2026</v>
      </c>
      <c r="BD822">
        <v>8</v>
      </c>
      <c r="BE822">
        <v>4</v>
      </c>
      <c r="BF822" s="6">
        <f t="shared" si="36"/>
        <v>46238</v>
      </c>
      <c r="BG822">
        <f t="shared" si="37"/>
        <v>-0.54166666666424135</v>
      </c>
      <c r="BH822" t="str">
        <f t="shared" si="38"/>
        <v>COMPLY</v>
      </c>
      <c r="BI822" t="e">
        <f>VLOOKUP(H822,Sheet2!$A$1:$B$270,2,FALSE)</f>
        <v>#N/A</v>
      </c>
    </row>
    <row r="823" spans="1:61">
      <c r="A823">
        <v>822</v>
      </c>
      <c r="B823">
        <v>1002524337</v>
      </c>
      <c r="C823">
        <v>3</v>
      </c>
      <c r="D823" t="s">
        <v>42</v>
      </c>
      <c r="E823">
        <v>5</v>
      </c>
      <c r="F823" t="s">
        <v>233</v>
      </c>
      <c r="G823" t="s">
        <v>106</v>
      </c>
      <c r="H823" t="s">
        <v>451</v>
      </c>
      <c r="I823" t="s">
        <v>213</v>
      </c>
      <c r="J823" t="s">
        <v>214</v>
      </c>
      <c r="K823" t="s">
        <v>149</v>
      </c>
      <c r="M823" t="s">
        <v>76</v>
      </c>
      <c r="N823" t="s">
        <v>216</v>
      </c>
      <c r="O823" s="57">
        <v>46247.575949074075</v>
      </c>
      <c r="P823" s="57">
        <v>46248.385960648149</v>
      </c>
      <c r="Q823">
        <v>69365208</v>
      </c>
      <c r="S823">
        <v>152741225088</v>
      </c>
      <c r="T823" t="s">
        <v>9351</v>
      </c>
      <c r="U823" t="s">
        <v>9352</v>
      </c>
      <c r="V823" t="s">
        <v>9353</v>
      </c>
      <c r="Z823">
        <v>112.6752358</v>
      </c>
      <c r="AA823">
        <v>-7.6587417999999996</v>
      </c>
      <c r="AB823" t="s">
        <v>9354</v>
      </c>
      <c r="AC823" t="s">
        <v>230</v>
      </c>
      <c r="AL823" t="s">
        <v>218</v>
      </c>
      <c r="AM823" t="s">
        <v>9355</v>
      </c>
      <c r="AN823" t="s">
        <v>6</v>
      </c>
      <c r="AO823" t="s">
        <v>9027</v>
      </c>
      <c r="AP823" s="57">
        <v>46248.541666666664</v>
      </c>
      <c r="AR823" t="s">
        <v>219</v>
      </c>
      <c r="AS823" t="s">
        <v>451</v>
      </c>
      <c r="AT823" t="s">
        <v>231</v>
      </c>
      <c r="AU823">
        <v>20260814</v>
      </c>
      <c r="AV823" t="s">
        <v>222</v>
      </c>
      <c r="AW823" t="s">
        <v>596</v>
      </c>
      <c r="AX823" t="s">
        <v>223</v>
      </c>
      <c r="BA823" s="57">
        <v>46248.541666666664</v>
      </c>
      <c r="BB823" t="s">
        <v>9355</v>
      </c>
      <c r="BC823">
        <v>2026</v>
      </c>
      <c r="BD823">
        <v>8</v>
      </c>
      <c r="BE823">
        <v>14</v>
      </c>
      <c r="BF823" s="6">
        <f t="shared" si="36"/>
        <v>46248</v>
      </c>
      <c r="BG823">
        <f t="shared" si="37"/>
        <v>-0.54166666666424135</v>
      </c>
      <c r="BH823" t="str">
        <f t="shared" si="38"/>
        <v>COMPLY</v>
      </c>
      <c r="BI823" t="str">
        <f>VLOOKUP(H823,Sheet2!$A$1:$B$270,2,FALSE)</f>
        <v>PASURUAN</v>
      </c>
    </row>
    <row r="824" spans="1:61">
      <c r="A824">
        <v>823</v>
      </c>
      <c r="B824">
        <v>1002534503</v>
      </c>
      <c r="C824">
        <v>3</v>
      </c>
      <c r="D824" t="s">
        <v>55</v>
      </c>
      <c r="E824">
        <v>5</v>
      </c>
      <c r="F824" t="s">
        <v>265</v>
      </c>
      <c r="G824" t="s">
        <v>125</v>
      </c>
      <c r="H824" t="s">
        <v>417</v>
      </c>
      <c r="I824" t="s">
        <v>213</v>
      </c>
      <c r="J824" t="s">
        <v>214</v>
      </c>
      <c r="K824" t="s">
        <v>149</v>
      </c>
      <c r="L824" t="s">
        <v>215</v>
      </c>
      <c r="M824" t="s">
        <v>240</v>
      </c>
      <c r="N824" t="s">
        <v>216</v>
      </c>
      <c r="O824" s="57">
        <v>46252.729120370372</v>
      </c>
      <c r="P824" s="57">
        <v>46252.730891203704</v>
      </c>
      <c r="Q824">
        <v>69369448</v>
      </c>
      <c r="S824">
        <v>152448203695</v>
      </c>
      <c r="T824" t="s">
        <v>13209</v>
      </c>
      <c r="U824" t="s">
        <v>13210</v>
      </c>
      <c r="V824" t="s">
        <v>13211</v>
      </c>
      <c r="Z824">
        <v>112.19798695295999</v>
      </c>
      <c r="AA824">
        <v>-6.8868970638929001</v>
      </c>
      <c r="AB824" t="s">
        <v>13212</v>
      </c>
      <c r="AC824" t="s">
        <v>217</v>
      </c>
      <c r="AL824" t="s">
        <v>218</v>
      </c>
      <c r="AM824" t="s">
        <v>13213</v>
      </c>
      <c r="AN824" t="s">
        <v>6</v>
      </c>
      <c r="AO824" t="s">
        <v>12836</v>
      </c>
      <c r="AP824" s="57">
        <v>46253.625</v>
      </c>
      <c r="AR824" t="s">
        <v>241</v>
      </c>
      <c r="AS824" t="s">
        <v>417</v>
      </c>
      <c r="AT824" t="s">
        <v>231</v>
      </c>
      <c r="AV824" t="s">
        <v>240</v>
      </c>
      <c r="AW824" t="s">
        <v>13214</v>
      </c>
      <c r="AX824" t="s">
        <v>223</v>
      </c>
      <c r="BA824" s="57">
        <v>46253.625</v>
      </c>
      <c r="BB824" t="s">
        <v>13213</v>
      </c>
      <c r="BF824" s="6" t="e">
        <f t="shared" si="36"/>
        <v>#NUM!</v>
      </c>
      <c r="BG824" t="e">
        <f t="shared" si="37"/>
        <v>#NUM!</v>
      </c>
      <c r="BH824" t="e">
        <f t="shared" si="38"/>
        <v>#NUM!</v>
      </c>
      <c r="BI824" t="str">
        <f>VLOOKUP(H824,Sheet2!$A$1:$B$270,2,FALSE)</f>
        <v>GRESIK</v>
      </c>
    </row>
    <row r="825" spans="1:61">
      <c r="A825">
        <v>824</v>
      </c>
      <c r="B825">
        <v>1002505412</v>
      </c>
      <c r="C825">
        <v>3</v>
      </c>
      <c r="D825" t="s">
        <v>49</v>
      </c>
      <c r="E825">
        <v>4</v>
      </c>
      <c r="F825" t="s">
        <v>252</v>
      </c>
      <c r="G825" t="s">
        <v>553</v>
      </c>
      <c r="H825" t="s">
        <v>559</v>
      </c>
      <c r="I825" t="s">
        <v>213</v>
      </c>
      <c r="J825" t="s">
        <v>214</v>
      </c>
      <c r="K825" t="s">
        <v>149</v>
      </c>
      <c r="L825" t="s">
        <v>215</v>
      </c>
      <c r="M825" t="s">
        <v>76</v>
      </c>
      <c r="N825" t="s">
        <v>216</v>
      </c>
      <c r="O825" s="57">
        <v>46236.779143518521</v>
      </c>
      <c r="P825" s="57">
        <v>46238.707939814813</v>
      </c>
      <c r="Q825">
        <v>69357128</v>
      </c>
      <c r="S825">
        <v>146281108770</v>
      </c>
      <c r="T825" t="s">
        <v>1688</v>
      </c>
      <c r="U825" t="s">
        <v>1689</v>
      </c>
      <c r="V825" t="s">
        <v>1690</v>
      </c>
      <c r="Z825">
        <v>109.020976</v>
      </c>
      <c r="AA825">
        <v>-7.2506899999999996</v>
      </c>
      <c r="AB825" t="s">
        <v>1691</v>
      </c>
      <c r="AC825" t="s">
        <v>237</v>
      </c>
      <c r="AL825" t="s">
        <v>218</v>
      </c>
      <c r="AM825" t="s">
        <v>1692</v>
      </c>
      <c r="AN825" t="s">
        <v>6</v>
      </c>
      <c r="AO825" s="57">
        <v>46061.787986111114</v>
      </c>
      <c r="AP825" s="57">
        <v>46237.625</v>
      </c>
      <c r="AR825" t="s">
        <v>219</v>
      </c>
      <c r="AS825" t="s">
        <v>559</v>
      </c>
      <c r="AT825" t="s">
        <v>231</v>
      </c>
      <c r="AU825">
        <v>20260804</v>
      </c>
      <c r="AV825" t="s">
        <v>222</v>
      </c>
      <c r="AW825" t="s">
        <v>1015</v>
      </c>
      <c r="AX825" t="s">
        <v>223</v>
      </c>
      <c r="BA825" s="57">
        <v>46237.625</v>
      </c>
      <c r="BB825" t="s">
        <v>1692</v>
      </c>
      <c r="BC825">
        <v>2026</v>
      </c>
      <c r="BD825">
        <v>8</v>
      </c>
      <c r="BE825">
        <v>4</v>
      </c>
      <c r="BF825" s="6">
        <f t="shared" si="36"/>
        <v>46238</v>
      </c>
      <c r="BG825">
        <f t="shared" si="37"/>
        <v>0.375</v>
      </c>
      <c r="BH825" t="str">
        <f t="shared" si="38"/>
        <v>COMPLY</v>
      </c>
      <c r="BI825" t="e">
        <f>VLOOKUP(H825,Sheet2!$A$1:$B$270,2,FALSE)</f>
        <v>#N/A</v>
      </c>
    </row>
    <row r="826" spans="1:61">
      <c r="A826">
        <v>825</v>
      </c>
      <c r="B826">
        <v>1002508229</v>
      </c>
      <c r="C826">
        <v>3</v>
      </c>
      <c r="D826" t="s">
        <v>59</v>
      </c>
      <c r="E826">
        <v>4</v>
      </c>
      <c r="F826" t="s">
        <v>567</v>
      </c>
      <c r="G826" t="s">
        <v>609</v>
      </c>
      <c r="H826" t="s">
        <v>610</v>
      </c>
      <c r="I826" t="s">
        <v>213</v>
      </c>
      <c r="J826" t="s">
        <v>214</v>
      </c>
      <c r="K826" t="s">
        <v>149</v>
      </c>
      <c r="M826" t="s">
        <v>76</v>
      </c>
      <c r="N826" t="s">
        <v>216</v>
      </c>
      <c r="O826" s="57">
        <v>46238.561759259261</v>
      </c>
      <c r="P826" s="57">
        <v>46238.588553240741</v>
      </c>
      <c r="Q826">
        <v>69349609</v>
      </c>
      <c r="S826">
        <v>146130138381</v>
      </c>
      <c r="T826" t="s">
        <v>1096</v>
      </c>
      <c r="U826" t="s">
        <v>1693</v>
      </c>
      <c r="V826" t="s">
        <v>1694</v>
      </c>
      <c r="Z826">
        <v>110.42647700000001</v>
      </c>
      <c r="AA826">
        <v>-7.7588429999999997</v>
      </c>
      <c r="AB826" t="s">
        <v>1097</v>
      </c>
      <c r="AC826" t="s">
        <v>290</v>
      </c>
      <c r="AL826" t="s">
        <v>218</v>
      </c>
      <c r="AM826" t="s">
        <v>1695</v>
      </c>
      <c r="AN826" t="s">
        <v>6</v>
      </c>
      <c r="AO826" s="57">
        <v>46120.569340277776</v>
      </c>
      <c r="AR826" t="s">
        <v>219</v>
      </c>
      <c r="AS826" t="s">
        <v>610</v>
      </c>
      <c r="AT826" t="s">
        <v>231</v>
      </c>
      <c r="AU826">
        <v>20260804</v>
      </c>
      <c r="AV826" t="s">
        <v>222</v>
      </c>
      <c r="AW826" t="s">
        <v>561</v>
      </c>
      <c r="AX826" t="s">
        <v>223</v>
      </c>
      <c r="BA826" s="57">
        <v>46238.291666666664</v>
      </c>
      <c r="BB826" t="s">
        <v>1695</v>
      </c>
      <c r="BC826">
        <v>2026</v>
      </c>
      <c r="BD826">
        <v>8</v>
      </c>
      <c r="BE826">
        <v>4</v>
      </c>
      <c r="BF826" s="6">
        <f t="shared" si="36"/>
        <v>46238</v>
      </c>
      <c r="BG826">
        <f t="shared" si="37"/>
        <v>-0.29166666666424135</v>
      </c>
      <c r="BH826" t="str">
        <f t="shared" si="38"/>
        <v>COMPLY</v>
      </c>
      <c r="BI826" t="e">
        <f>VLOOKUP(H826,Sheet2!$A$1:$B$270,2,FALSE)</f>
        <v>#N/A</v>
      </c>
    </row>
    <row r="827" spans="1:61">
      <c r="A827">
        <v>826</v>
      </c>
      <c r="B827">
        <v>1002516043</v>
      </c>
      <c r="C827">
        <v>3</v>
      </c>
      <c r="D827" t="s">
        <v>51</v>
      </c>
      <c r="E827">
        <v>4</v>
      </c>
      <c r="F827" t="s">
        <v>273</v>
      </c>
      <c r="G827" t="s">
        <v>898</v>
      </c>
      <c r="H827" t="s">
        <v>996</v>
      </c>
      <c r="I827" t="s">
        <v>213</v>
      </c>
      <c r="J827" t="s">
        <v>214</v>
      </c>
      <c r="K827" t="s">
        <v>149</v>
      </c>
      <c r="L827" t="s">
        <v>215</v>
      </c>
      <c r="M827" t="s">
        <v>277</v>
      </c>
      <c r="N827" t="s">
        <v>216</v>
      </c>
      <c r="O827" s="57">
        <v>46242.609675925924</v>
      </c>
      <c r="P827" s="57">
        <v>46245.894363425927</v>
      </c>
      <c r="Q827">
        <v>69361517</v>
      </c>
      <c r="S827">
        <v>142507105333</v>
      </c>
      <c r="T827" t="s">
        <v>4687</v>
      </c>
      <c r="U827" t="s">
        <v>4688</v>
      </c>
      <c r="V827" t="s">
        <v>4689</v>
      </c>
      <c r="Z827">
        <v>110.79662</v>
      </c>
      <c r="AA827">
        <v>-6.507333</v>
      </c>
      <c r="AB827" t="s">
        <v>4690</v>
      </c>
      <c r="AC827" t="s">
        <v>237</v>
      </c>
      <c r="AL827" t="s">
        <v>218</v>
      </c>
      <c r="AM827" t="s">
        <v>4691</v>
      </c>
      <c r="AN827" t="s">
        <v>6</v>
      </c>
      <c r="AO827" s="57">
        <v>46242.611168981479</v>
      </c>
      <c r="AP827" s="57">
        <v>46244.333333333336</v>
      </c>
      <c r="AQ827" t="s">
        <v>248</v>
      </c>
      <c r="AR827" t="s">
        <v>278</v>
      </c>
      <c r="AS827" t="s">
        <v>996</v>
      </c>
      <c r="AT827" t="s">
        <v>231</v>
      </c>
      <c r="AV827" t="s">
        <v>7505</v>
      </c>
      <c r="AW827" t="s">
        <v>1010</v>
      </c>
      <c r="AX827" t="s">
        <v>223</v>
      </c>
      <c r="BA827" s="57">
        <v>46244.333333333336</v>
      </c>
      <c r="BB827" t="s">
        <v>4691</v>
      </c>
      <c r="BF827" s="6" t="e">
        <f t="shared" si="36"/>
        <v>#NUM!</v>
      </c>
      <c r="BG827" t="e">
        <f t="shared" si="37"/>
        <v>#NUM!</v>
      </c>
      <c r="BH827" t="e">
        <f t="shared" si="38"/>
        <v>#NUM!</v>
      </c>
      <c r="BI827" t="e">
        <f>VLOOKUP(H827,Sheet2!$A$1:$B$270,2,FALSE)</f>
        <v>#N/A</v>
      </c>
    </row>
    <row r="828" spans="1:61">
      <c r="A828">
        <v>827</v>
      </c>
      <c r="B828">
        <v>1002525870</v>
      </c>
      <c r="C828">
        <v>3</v>
      </c>
      <c r="D828" t="s">
        <v>59</v>
      </c>
      <c r="E828">
        <v>4</v>
      </c>
      <c r="F828" t="s">
        <v>243</v>
      </c>
      <c r="G828" t="s">
        <v>243</v>
      </c>
      <c r="H828" t="s">
        <v>294</v>
      </c>
      <c r="I828" t="s">
        <v>213</v>
      </c>
      <c r="J828" t="s">
        <v>214</v>
      </c>
      <c r="K828" t="s">
        <v>149</v>
      </c>
      <c r="M828" t="s">
        <v>76</v>
      </c>
      <c r="N828" t="s">
        <v>216</v>
      </c>
      <c r="O828" s="57">
        <v>46248.434317129628</v>
      </c>
      <c r="P828" s="57">
        <v>46249.606828703705</v>
      </c>
      <c r="Q828">
        <v>69365781</v>
      </c>
      <c r="S828">
        <v>146137149325</v>
      </c>
      <c r="T828" t="s">
        <v>11674</v>
      </c>
      <c r="U828" t="s">
        <v>11675</v>
      </c>
      <c r="V828" t="s">
        <v>11676</v>
      </c>
      <c r="Z828">
        <v>110.3283897</v>
      </c>
      <c r="AA828">
        <v>-7.3680933</v>
      </c>
      <c r="AB828" t="s">
        <v>11677</v>
      </c>
      <c r="AC828" t="s">
        <v>290</v>
      </c>
      <c r="AL828" t="s">
        <v>218</v>
      </c>
      <c r="AM828" t="s">
        <v>11678</v>
      </c>
      <c r="AN828" t="s">
        <v>6</v>
      </c>
      <c r="AO828" t="s">
        <v>10096</v>
      </c>
      <c r="AP828" s="57">
        <v>46250.625</v>
      </c>
      <c r="AR828" t="s">
        <v>219</v>
      </c>
      <c r="AS828" t="s">
        <v>294</v>
      </c>
      <c r="AT828" t="s">
        <v>231</v>
      </c>
      <c r="AU828">
        <v>20260815</v>
      </c>
      <c r="AV828" t="s">
        <v>222</v>
      </c>
      <c r="AW828" t="s">
        <v>561</v>
      </c>
      <c r="AX828" t="s">
        <v>223</v>
      </c>
      <c r="BA828" s="57">
        <v>46250.625</v>
      </c>
      <c r="BB828" t="s">
        <v>11678</v>
      </c>
      <c r="BC828">
        <v>2026</v>
      </c>
      <c r="BD828">
        <v>8</v>
      </c>
      <c r="BE828">
        <v>15</v>
      </c>
      <c r="BF828" s="6">
        <f t="shared" si="36"/>
        <v>46249</v>
      </c>
      <c r="BG828">
        <f t="shared" si="37"/>
        <v>-1.625</v>
      </c>
      <c r="BH828" t="str">
        <f t="shared" si="38"/>
        <v>COMPLY</v>
      </c>
      <c r="BI828" t="e">
        <f>VLOOKUP(H828,Sheet2!$A$1:$B$270,2,FALSE)</f>
        <v>#N/A</v>
      </c>
    </row>
    <row r="829" spans="1:61">
      <c r="A829">
        <v>828</v>
      </c>
      <c r="B829">
        <v>1002526859</v>
      </c>
      <c r="C829">
        <v>3</v>
      </c>
      <c r="D829" t="s">
        <v>45</v>
      </c>
      <c r="E829">
        <v>5</v>
      </c>
      <c r="F829" t="s">
        <v>211</v>
      </c>
      <c r="G829" t="s">
        <v>115</v>
      </c>
      <c r="H829" t="s">
        <v>279</v>
      </c>
      <c r="I829" t="s">
        <v>213</v>
      </c>
      <c r="J829" t="s">
        <v>214</v>
      </c>
      <c r="K829" t="s">
        <v>149</v>
      </c>
      <c r="L829" t="s">
        <v>215</v>
      </c>
      <c r="M829" t="s">
        <v>575</v>
      </c>
      <c r="N829" t="s">
        <v>216</v>
      </c>
      <c r="O829" s="57">
        <v>46248.635381944441</v>
      </c>
      <c r="P829" s="57">
        <v>46250.737951388888</v>
      </c>
      <c r="Q829">
        <v>69366204</v>
      </c>
      <c r="S829">
        <v>172603791585</v>
      </c>
      <c r="T829" t="s">
        <v>10886</v>
      </c>
      <c r="U829" t="s">
        <v>11679</v>
      </c>
      <c r="V829" t="s">
        <v>11680</v>
      </c>
      <c r="Z829">
        <v>116.288543</v>
      </c>
      <c r="AA829">
        <v>-8.6125019999999992</v>
      </c>
      <c r="AB829" t="s">
        <v>10889</v>
      </c>
      <c r="AC829" t="s">
        <v>237</v>
      </c>
      <c r="AL829" t="s">
        <v>218</v>
      </c>
      <c r="AM829" t="s">
        <v>10224</v>
      </c>
      <c r="AN829" t="s">
        <v>6</v>
      </c>
      <c r="AO829" t="s">
        <v>10010</v>
      </c>
      <c r="AP829" s="57">
        <v>46249.541666666664</v>
      </c>
      <c r="AR829" t="s">
        <v>14</v>
      </c>
      <c r="AS829" t="s">
        <v>279</v>
      </c>
      <c r="AT829" t="s">
        <v>231</v>
      </c>
      <c r="AV829" t="s">
        <v>11681</v>
      </c>
      <c r="AW829" t="s">
        <v>924</v>
      </c>
      <c r="AX829" t="s">
        <v>223</v>
      </c>
      <c r="BA829" s="57">
        <v>46249.541666666664</v>
      </c>
      <c r="BB829" t="s">
        <v>10224</v>
      </c>
      <c r="BF829" s="6" t="e">
        <f t="shared" si="36"/>
        <v>#NUM!</v>
      </c>
      <c r="BG829" t="e">
        <f t="shared" si="37"/>
        <v>#NUM!</v>
      </c>
      <c r="BH829" t="e">
        <f t="shared" si="38"/>
        <v>#NUM!</v>
      </c>
      <c r="BI829" t="str">
        <f>VLOOKUP(H829,Sheet2!$A$1:$B$270,2,FALSE)</f>
        <v>SELONG</v>
      </c>
    </row>
    <row r="830" spans="1:61">
      <c r="A830">
        <v>829</v>
      </c>
      <c r="B830">
        <v>1002517328</v>
      </c>
      <c r="C830">
        <v>3</v>
      </c>
      <c r="D830" t="s">
        <v>38</v>
      </c>
      <c r="E830">
        <v>5</v>
      </c>
      <c r="F830" t="s">
        <v>250</v>
      </c>
      <c r="G830" t="s">
        <v>91</v>
      </c>
      <c r="H830" t="s">
        <v>331</v>
      </c>
      <c r="I830" t="s">
        <v>213</v>
      </c>
      <c r="J830" t="s">
        <v>214</v>
      </c>
      <c r="K830" t="s">
        <v>149</v>
      </c>
      <c r="L830" t="s">
        <v>215</v>
      </c>
      <c r="M830" t="s">
        <v>76</v>
      </c>
      <c r="N830" t="s">
        <v>216</v>
      </c>
      <c r="O830" s="57">
        <v>46244.457592592589</v>
      </c>
      <c r="P830" s="57">
        <v>46245.278240740743</v>
      </c>
      <c r="Q830">
        <v>69362253</v>
      </c>
      <c r="S830">
        <v>152704231215</v>
      </c>
      <c r="T830" t="s">
        <v>6287</v>
      </c>
      <c r="U830" t="s">
        <v>6288</v>
      </c>
      <c r="V830" t="s">
        <v>6289</v>
      </c>
      <c r="Z830">
        <v>112.608304</v>
      </c>
      <c r="AA830">
        <v>-8.0448660000000007</v>
      </c>
      <c r="AB830" t="s">
        <v>6290</v>
      </c>
      <c r="AC830" t="s">
        <v>237</v>
      </c>
      <c r="AL830" t="s">
        <v>218</v>
      </c>
      <c r="AM830" t="s">
        <v>6291</v>
      </c>
      <c r="AN830" t="s">
        <v>6</v>
      </c>
      <c r="AO830" s="57">
        <v>46303.465555555558</v>
      </c>
      <c r="AP830" s="57">
        <v>46247.333333333336</v>
      </c>
      <c r="AR830" t="s">
        <v>219</v>
      </c>
      <c r="AS830" t="s">
        <v>331</v>
      </c>
      <c r="AT830" t="s">
        <v>231</v>
      </c>
      <c r="AU830">
        <v>20260811</v>
      </c>
      <c r="AV830" t="s">
        <v>222</v>
      </c>
      <c r="AW830" t="s">
        <v>1010</v>
      </c>
      <c r="AX830" t="s">
        <v>223</v>
      </c>
      <c r="BA830" s="57">
        <v>46247.333333333336</v>
      </c>
      <c r="BB830" t="s">
        <v>6291</v>
      </c>
      <c r="BC830">
        <v>2026</v>
      </c>
      <c r="BD830">
        <v>8</v>
      </c>
      <c r="BE830">
        <v>11</v>
      </c>
      <c r="BF830" s="6">
        <f t="shared" si="36"/>
        <v>46245</v>
      </c>
      <c r="BG830">
        <f t="shared" si="37"/>
        <v>-2.3333333333357587</v>
      </c>
      <c r="BH830" t="str">
        <f t="shared" si="38"/>
        <v>COMPLY</v>
      </c>
      <c r="BI830" t="str">
        <f>VLOOKUP(H830,Sheet2!$A$1:$B$270,2,FALSE)</f>
        <v>MALANG</v>
      </c>
    </row>
    <row r="831" spans="1:61">
      <c r="A831">
        <v>830</v>
      </c>
      <c r="B831">
        <v>1002505365</v>
      </c>
      <c r="C831">
        <v>3</v>
      </c>
      <c r="D831" t="s">
        <v>59</v>
      </c>
      <c r="E831">
        <v>4</v>
      </c>
      <c r="F831" t="s">
        <v>567</v>
      </c>
      <c r="G831" t="s">
        <v>609</v>
      </c>
      <c r="H831" t="s">
        <v>936</v>
      </c>
      <c r="I831" t="s">
        <v>213</v>
      </c>
      <c r="J831" t="s">
        <v>214</v>
      </c>
      <c r="K831" t="s">
        <v>149</v>
      </c>
      <c r="L831" t="s">
        <v>215</v>
      </c>
      <c r="M831" t="s">
        <v>76</v>
      </c>
      <c r="N831" t="s">
        <v>216</v>
      </c>
      <c r="O831" s="57">
        <v>46236.676342592589</v>
      </c>
      <c r="P831" s="57">
        <v>46237.695289351854</v>
      </c>
      <c r="Q831">
        <v>69357094</v>
      </c>
      <c r="S831">
        <v>146113146882</v>
      </c>
      <c r="T831" t="s">
        <v>1712</v>
      </c>
      <c r="U831" t="s">
        <v>1713</v>
      </c>
      <c r="V831" t="s">
        <v>1714</v>
      </c>
      <c r="Z831">
        <v>110.34544219999999</v>
      </c>
      <c r="AA831">
        <v>-7.7755234</v>
      </c>
      <c r="AB831" t="s">
        <v>1715</v>
      </c>
      <c r="AC831" t="s">
        <v>237</v>
      </c>
      <c r="AL831" t="s">
        <v>218</v>
      </c>
      <c r="AM831" t="s">
        <v>1716</v>
      </c>
      <c r="AN831" t="s">
        <v>6</v>
      </c>
      <c r="AO831" s="57">
        <v>46061.68408564815</v>
      </c>
      <c r="AP831" s="57">
        <v>46238.541666666664</v>
      </c>
      <c r="AR831" t="s">
        <v>219</v>
      </c>
      <c r="AS831" t="s">
        <v>936</v>
      </c>
      <c r="AT831" t="s">
        <v>231</v>
      </c>
      <c r="AU831">
        <v>20260803</v>
      </c>
      <c r="AV831" t="s">
        <v>222</v>
      </c>
      <c r="AW831" t="s">
        <v>1027</v>
      </c>
      <c r="AX831" t="s">
        <v>223</v>
      </c>
      <c r="BA831" s="57">
        <v>46238.541666666664</v>
      </c>
      <c r="BB831" t="s">
        <v>1716</v>
      </c>
      <c r="BC831">
        <v>2026</v>
      </c>
      <c r="BD831">
        <v>8</v>
      </c>
      <c r="BE831">
        <v>3</v>
      </c>
      <c r="BF831" s="6">
        <f t="shared" si="36"/>
        <v>46237</v>
      </c>
      <c r="BG831">
        <f t="shared" si="37"/>
        <v>-1.5416666666642413</v>
      </c>
      <c r="BH831" t="str">
        <f t="shared" si="38"/>
        <v>COMPLY</v>
      </c>
      <c r="BI831" t="e">
        <f>VLOOKUP(H831,Sheet2!$A$1:$B$270,2,FALSE)</f>
        <v>#N/A</v>
      </c>
    </row>
    <row r="832" spans="1:61">
      <c r="A832">
        <v>831</v>
      </c>
      <c r="B832">
        <v>1002529341</v>
      </c>
      <c r="C832">
        <v>3</v>
      </c>
      <c r="D832" t="s">
        <v>49</v>
      </c>
      <c r="E832">
        <v>4</v>
      </c>
      <c r="F832" t="s">
        <v>252</v>
      </c>
      <c r="G832" t="s">
        <v>252</v>
      </c>
      <c r="H832" t="s">
        <v>676</v>
      </c>
      <c r="I832" t="s">
        <v>213</v>
      </c>
      <c r="J832" t="s">
        <v>214</v>
      </c>
      <c r="K832" t="s">
        <v>149</v>
      </c>
      <c r="L832" t="s">
        <v>215</v>
      </c>
      <c r="M832" t="s">
        <v>277</v>
      </c>
      <c r="N832" t="s">
        <v>216</v>
      </c>
      <c r="O832" s="57">
        <v>46250.424259259256</v>
      </c>
      <c r="P832" s="57">
        <v>46252.710914351854</v>
      </c>
      <c r="Q832">
        <v>69367321</v>
      </c>
      <c r="S832">
        <v>146285103813</v>
      </c>
      <c r="T832" t="s">
        <v>11682</v>
      </c>
      <c r="U832" t="s">
        <v>11683</v>
      </c>
      <c r="V832" t="s">
        <v>11684</v>
      </c>
      <c r="Z832">
        <v>109.655883</v>
      </c>
      <c r="AA832">
        <v>-6.9887309999999996</v>
      </c>
      <c r="AB832" t="s">
        <v>11685</v>
      </c>
      <c r="AC832" t="s">
        <v>237</v>
      </c>
      <c r="AL832" t="s">
        <v>218</v>
      </c>
      <c r="AM832" t="s">
        <v>10259</v>
      </c>
      <c r="AN832" t="s">
        <v>6</v>
      </c>
      <c r="AO832" t="s">
        <v>11686</v>
      </c>
      <c r="AP832" s="57">
        <v>46251.333333333336</v>
      </c>
      <c r="AQ832" t="s">
        <v>564</v>
      </c>
      <c r="AR832" t="s">
        <v>278</v>
      </c>
      <c r="AS832" t="s">
        <v>676</v>
      </c>
      <c r="AT832" t="s">
        <v>231</v>
      </c>
      <c r="AV832" t="s">
        <v>13215</v>
      </c>
      <c r="AW832" t="s">
        <v>1010</v>
      </c>
      <c r="AX832" t="s">
        <v>223</v>
      </c>
      <c r="BA832" s="57">
        <v>46251.333333333336</v>
      </c>
      <c r="BB832" t="s">
        <v>10259</v>
      </c>
      <c r="BF832" s="6" t="e">
        <f t="shared" si="36"/>
        <v>#NUM!</v>
      </c>
      <c r="BG832" t="e">
        <f t="shared" si="37"/>
        <v>#NUM!</v>
      </c>
      <c r="BH832" t="e">
        <f t="shared" si="38"/>
        <v>#NUM!</v>
      </c>
      <c r="BI832" t="e">
        <f>VLOOKUP(H832,Sheet2!$A$1:$B$270,2,FALSE)</f>
        <v>#N/A</v>
      </c>
    </row>
    <row r="833" spans="1:61">
      <c r="A833">
        <v>832</v>
      </c>
      <c r="B833">
        <v>1002517521</v>
      </c>
      <c r="C833">
        <v>3</v>
      </c>
      <c r="D833" t="s">
        <v>42</v>
      </c>
      <c r="E833">
        <v>5</v>
      </c>
      <c r="F833" t="s">
        <v>102</v>
      </c>
      <c r="G833" t="s">
        <v>99</v>
      </c>
      <c r="H833" t="s">
        <v>460</v>
      </c>
      <c r="I833" t="s">
        <v>213</v>
      </c>
      <c r="J833" t="s">
        <v>214</v>
      </c>
      <c r="K833" t="s">
        <v>149</v>
      </c>
      <c r="L833" t="s">
        <v>215</v>
      </c>
      <c r="M833" t="s">
        <v>76</v>
      </c>
      <c r="N833" t="s">
        <v>216</v>
      </c>
      <c r="O833" s="57">
        <v>46244.493020833332</v>
      </c>
      <c r="P833" s="57">
        <v>46244.642627314817</v>
      </c>
      <c r="Q833">
        <v>69362337</v>
      </c>
      <c r="S833">
        <v>152518202029</v>
      </c>
      <c r="T833" t="s">
        <v>6303</v>
      </c>
      <c r="U833" t="s">
        <v>6304</v>
      </c>
      <c r="V833" t="s">
        <v>6305</v>
      </c>
      <c r="Z833">
        <v>114.39774300000001</v>
      </c>
      <c r="AA833">
        <v>-7.9825980000000003</v>
      </c>
      <c r="AB833" t="s">
        <v>6306</v>
      </c>
      <c r="AC833" t="s">
        <v>237</v>
      </c>
      <c r="AL833" t="s">
        <v>218</v>
      </c>
      <c r="AM833" t="s">
        <v>6307</v>
      </c>
      <c r="AN833" t="s">
        <v>6</v>
      </c>
      <c r="AO833" s="57">
        <v>46303.496307870373</v>
      </c>
      <c r="AP833" s="57">
        <v>46245.333333333336</v>
      </c>
      <c r="AR833" t="s">
        <v>219</v>
      </c>
      <c r="AS833" t="s">
        <v>460</v>
      </c>
      <c r="AT833" t="s">
        <v>231</v>
      </c>
      <c r="AU833">
        <v>20260810</v>
      </c>
      <c r="AV833" t="s">
        <v>222</v>
      </c>
      <c r="AW833" t="s">
        <v>1010</v>
      </c>
      <c r="AX833" t="s">
        <v>223</v>
      </c>
      <c r="BA833" s="57">
        <v>46245.333333333336</v>
      </c>
      <c r="BB833" t="s">
        <v>6307</v>
      </c>
      <c r="BC833">
        <v>2026</v>
      </c>
      <c r="BD833">
        <v>8</v>
      </c>
      <c r="BE833">
        <v>10</v>
      </c>
      <c r="BF833" s="6">
        <f t="shared" si="36"/>
        <v>46244</v>
      </c>
      <c r="BG833">
        <f t="shared" si="37"/>
        <v>-1.3333333333357587</v>
      </c>
      <c r="BH833" t="str">
        <f t="shared" si="38"/>
        <v>COMPLY</v>
      </c>
      <c r="BI833" t="str">
        <f>VLOOKUP(H833,Sheet2!$A$1:$B$270,2,FALSE)</f>
        <v>BANYUWANGI</v>
      </c>
    </row>
    <row r="834" spans="1:61">
      <c r="A834">
        <v>833</v>
      </c>
      <c r="B834">
        <v>1002512214</v>
      </c>
      <c r="C834">
        <v>3</v>
      </c>
      <c r="D834" t="s">
        <v>55</v>
      </c>
      <c r="E834">
        <v>5</v>
      </c>
      <c r="F834" t="s">
        <v>228</v>
      </c>
      <c r="G834" t="s">
        <v>121</v>
      </c>
      <c r="H834" t="s">
        <v>492</v>
      </c>
      <c r="I834" t="s">
        <v>213</v>
      </c>
      <c r="J834" t="s">
        <v>214</v>
      </c>
      <c r="K834" t="s">
        <v>149</v>
      </c>
      <c r="M834" t="s">
        <v>586</v>
      </c>
      <c r="N834" t="s">
        <v>216</v>
      </c>
      <c r="O834" s="57">
        <v>46240.510381944441</v>
      </c>
      <c r="P834" s="57">
        <v>46247.369606481479</v>
      </c>
      <c r="Q834">
        <v>69359912</v>
      </c>
      <c r="S834">
        <v>152439201469</v>
      </c>
      <c r="T834" t="s">
        <v>1726</v>
      </c>
      <c r="U834" t="s">
        <v>1727</v>
      </c>
      <c r="V834" t="s">
        <v>4703</v>
      </c>
      <c r="Z834">
        <v>112.72248449999999</v>
      </c>
      <c r="AA834">
        <v>-7.1712109000000002</v>
      </c>
      <c r="AB834" t="s">
        <v>1728</v>
      </c>
      <c r="AC834" t="s">
        <v>230</v>
      </c>
      <c r="AL834" t="s">
        <v>218</v>
      </c>
      <c r="AM834" t="s">
        <v>4704</v>
      </c>
      <c r="AN834" t="s">
        <v>6</v>
      </c>
      <c r="AO834" s="57">
        <v>46181.517847222225</v>
      </c>
      <c r="AP834" s="57">
        <v>46242.625</v>
      </c>
      <c r="AQ834" t="s">
        <v>564</v>
      </c>
      <c r="AR834" t="s">
        <v>14</v>
      </c>
      <c r="AS834" t="s">
        <v>492</v>
      </c>
      <c r="AT834" t="s">
        <v>231</v>
      </c>
      <c r="AV834" t="s">
        <v>587</v>
      </c>
      <c r="AW834" t="s">
        <v>561</v>
      </c>
      <c r="AX834" t="s">
        <v>223</v>
      </c>
      <c r="BA834" s="57">
        <v>46242.625</v>
      </c>
      <c r="BB834" t="s">
        <v>4704</v>
      </c>
      <c r="BF834" s="6" t="e">
        <f t="shared" si="36"/>
        <v>#NUM!</v>
      </c>
      <c r="BG834" t="e">
        <f t="shared" si="37"/>
        <v>#NUM!</v>
      </c>
      <c r="BH834" t="e">
        <f t="shared" si="38"/>
        <v>#NUM!</v>
      </c>
      <c r="BI834" t="str">
        <f>VLOOKUP(H834,Sheet2!$A$1:$B$270,2,FALSE)</f>
        <v>MADURA</v>
      </c>
    </row>
    <row r="835" spans="1:61">
      <c r="A835">
        <v>834</v>
      </c>
      <c r="B835">
        <v>1002531438</v>
      </c>
      <c r="C835">
        <v>3</v>
      </c>
      <c r="D835" t="s">
        <v>59</v>
      </c>
      <c r="E835">
        <v>4</v>
      </c>
      <c r="F835" t="s">
        <v>224</v>
      </c>
      <c r="G835" t="s">
        <v>607</v>
      </c>
      <c r="H835" t="s">
        <v>961</v>
      </c>
      <c r="I835" t="s">
        <v>213</v>
      </c>
      <c r="J835" t="s">
        <v>214</v>
      </c>
      <c r="K835" t="s">
        <v>149</v>
      </c>
      <c r="L835" t="s">
        <v>215</v>
      </c>
      <c r="M835" t="s">
        <v>76</v>
      </c>
      <c r="N835" t="s">
        <v>216</v>
      </c>
      <c r="O835" s="57">
        <v>46251.762453703705</v>
      </c>
      <c r="P835" s="57">
        <v>46252.571250000001</v>
      </c>
      <c r="Q835">
        <v>69368388</v>
      </c>
      <c r="S835">
        <v>146391107569</v>
      </c>
      <c r="T835" t="s">
        <v>11696</v>
      </c>
      <c r="U835" t="s">
        <v>11697</v>
      </c>
      <c r="V835" t="s">
        <v>11698</v>
      </c>
      <c r="Z835">
        <v>108.8423715</v>
      </c>
      <c r="AA835">
        <v>-7.3573660999999904</v>
      </c>
      <c r="AB835" t="s">
        <v>11699</v>
      </c>
      <c r="AC835" t="s">
        <v>237</v>
      </c>
      <c r="AL835" t="s">
        <v>218</v>
      </c>
      <c r="AM835" t="s">
        <v>11700</v>
      </c>
      <c r="AN835" t="s">
        <v>6</v>
      </c>
      <c r="AO835" t="s">
        <v>11499</v>
      </c>
      <c r="AP835" s="57">
        <v>46253.333333333336</v>
      </c>
      <c r="AR835" t="s">
        <v>219</v>
      </c>
      <c r="AS835" t="s">
        <v>961</v>
      </c>
      <c r="AT835" t="s">
        <v>231</v>
      </c>
      <c r="AU835">
        <v>20260818</v>
      </c>
      <c r="AV835" t="s">
        <v>222</v>
      </c>
      <c r="AW835" t="s">
        <v>1012</v>
      </c>
      <c r="AX835" t="s">
        <v>223</v>
      </c>
      <c r="BA835" s="57">
        <v>46253.333333333336</v>
      </c>
      <c r="BB835" t="s">
        <v>11700</v>
      </c>
      <c r="BC835">
        <v>2026</v>
      </c>
      <c r="BD835">
        <v>8</v>
      </c>
      <c r="BE835">
        <v>18</v>
      </c>
      <c r="BF835" s="6">
        <f t="shared" ref="BF835:BF898" si="39">DATE(BC835,BD835,BE835)</f>
        <v>46252</v>
      </c>
      <c r="BG835">
        <f t="shared" ref="BG835:BG898" si="40">BF835-BA835</f>
        <v>-1.3333333333357587</v>
      </c>
      <c r="BH835" t="str">
        <f t="shared" ref="BH835:BH898" si="41">IF(BG835=1,"COMPLY",IF(BG835&lt;1,"COMPLY","NOT COMPLY"))</f>
        <v>COMPLY</v>
      </c>
      <c r="BI835" t="e">
        <f>VLOOKUP(H835,Sheet2!$A$1:$B$270,2,FALSE)</f>
        <v>#N/A</v>
      </c>
    </row>
    <row r="836" spans="1:61">
      <c r="A836">
        <v>835</v>
      </c>
      <c r="B836">
        <v>1002527917</v>
      </c>
      <c r="C836">
        <v>3</v>
      </c>
      <c r="D836" t="s">
        <v>38</v>
      </c>
      <c r="E836">
        <v>5</v>
      </c>
      <c r="F836" t="s">
        <v>90</v>
      </c>
      <c r="G836" t="s">
        <v>90</v>
      </c>
      <c r="H836" t="s">
        <v>354</v>
      </c>
      <c r="I836" t="s">
        <v>213</v>
      </c>
      <c r="J836" t="s">
        <v>214</v>
      </c>
      <c r="K836" t="s">
        <v>149</v>
      </c>
      <c r="L836" t="s">
        <v>215</v>
      </c>
      <c r="M836" t="s">
        <v>76</v>
      </c>
      <c r="N836" t="s">
        <v>216</v>
      </c>
      <c r="O836" s="57">
        <v>46249.440925925926</v>
      </c>
      <c r="P836" s="57">
        <v>46249.816122685188</v>
      </c>
      <c r="Q836">
        <v>69366638</v>
      </c>
      <c r="S836">
        <v>152639219497</v>
      </c>
      <c r="T836" t="s">
        <v>11701</v>
      </c>
      <c r="U836" t="s">
        <v>11702</v>
      </c>
      <c r="V836" t="s">
        <v>11703</v>
      </c>
      <c r="Z836">
        <v>112.185925447437</v>
      </c>
      <c r="AA836">
        <v>-7.8271339625827503</v>
      </c>
      <c r="AB836" t="s">
        <v>11704</v>
      </c>
      <c r="AC836" t="s">
        <v>217</v>
      </c>
      <c r="AL836" t="s">
        <v>218</v>
      </c>
      <c r="AM836" t="s">
        <v>11705</v>
      </c>
      <c r="AN836" t="s">
        <v>6</v>
      </c>
      <c r="AO836" t="s">
        <v>10477</v>
      </c>
      <c r="AP836" s="57">
        <v>46252.333333333336</v>
      </c>
      <c r="AR836" t="s">
        <v>219</v>
      </c>
      <c r="AS836" t="s">
        <v>354</v>
      </c>
      <c r="AT836" t="s">
        <v>231</v>
      </c>
      <c r="AU836">
        <v>20260815</v>
      </c>
      <c r="AV836" t="s">
        <v>222</v>
      </c>
      <c r="AW836" t="s">
        <v>1023</v>
      </c>
      <c r="AX836" t="s">
        <v>223</v>
      </c>
      <c r="BA836" s="57">
        <v>46252.333333333336</v>
      </c>
      <c r="BB836" t="s">
        <v>11705</v>
      </c>
      <c r="BC836">
        <v>2026</v>
      </c>
      <c r="BD836">
        <v>8</v>
      </c>
      <c r="BE836">
        <v>15</v>
      </c>
      <c r="BF836" s="6">
        <f t="shared" si="39"/>
        <v>46249</v>
      </c>
      <c r="BG836">
        <f t="shared" si="40"/>
        <v>-3.3333333333357587</v>
      </c>
      <c r="BH836" t="str">
        <f t="shared" si="41"/>
        <v>COMPLY</v>
      </c>
      <c r="BI836" t="str">
        <f>VLOOKUP(H836,Sheet2!$A$1:$B$270,2,FALSE)</f>
        <v>KEDIRI</v>
      </c>
    </row>
    <row r="837" spans="1:61">
      <c r="A837">
        <v>836</v>
      </c>
      <c r="B837">
        <v>1002520506</v>
      </c>
      <c r="C837">
        <v>3</v>
      </c>
      <c r="D837" t="s">
        <v>55</v>
      </c>
      <c r="E837">
        <v>5</v>
      </c>
      <c r="F837" t="s">
        <v>265</v>
      </c>
      <c r="G837" t="s">
        <v>126</v>
      </c>
      <c r="H837" t="s">
        <v>266</v>
      </c>
      <c r="I837" t="s">
        <v>213</v>
      </c>
      <c r="J837" t="s">
        <v>214</v>
      </c>
      <c r="K837" t="s">
        <v>149</v>
      </c>
      <c r="M837" t="s">
        <v>76</v>
      </c>
      <c r="N837" t="s">
        <v>216</v>
      </c>
      <c r="O837" s="57">
        <v>46245.647986111115</v>
      </c>
      <c r="P837" s="57">
        <v>46245.692685185182</v>
      </c>
      <c r="Q837">
        <v>69359891</v>
      </c>
      <c r="S837">
        <v>152413167627</v>
      </c>
      <c r="T837" t="s">
        <v>2655</v>
      </c>
      <c r="U837" t="s">
        <v>7512</v>
      </c>
      <c r="V837" t="s">
        <v>7513</v>
      </c>
      <c r="Z837">
        <v>112.7392974</v>
      </c>
      <c r="AA837">
        <v>-7.2673370909999999</v>
      </c>
      <c r="AB837" t="s">
        <v>2658</v>
      </c>
      <c r="AC837" t="s">
        <v>291</v>
      </c>
      <c r="AL837" t="s">
        <v>218</v>
      </c>
      <c r="AM837" t="s">
        <v>7514</v>
      </c>
      <c r="AN837" t="s">
        <v>6</v>
      </c>
      <c r="AO837" s="57">
        <v>46334.652650462966</v>
      </c>
      <c r="AR837" t="s">
        <v>219</v>
      </c>
      <c r="AS837" t="s">
        <v>266</v>
      </c>
      <c r="AT837" t="s">
        <v>231</v>
      </c>
      <c r="AU837">
        <v>20260811</v>
      </c>
      <c r="AV837" t="s">
        <v>222</v>
      </c>
      <c r="AW837" t="s">
        <v>7515</v>
      </c>
      <c r="AX837" t="s">
        <v>223</v>
      </c>
      <c r="BA837" s="57">
        <v>46245.291666666664</v>
      </c>
      <c r="BB837" t="s">
        <v>7514</v>
      </c>
      <c r="BC837">
        <v>2026</v>
      </c>
      <c r="BD837">
        <v>8</v>
      </c>
      <c r="BE837">
        <v>11</v>
      </c>
      <c r="BF837" s="6">
        <f t="shared" si="39"/>
        <v>46245</v>
      </c>
      <c r="BG837">
        <f t="shared" si="40"/>
        <v>-0.29166666666424135</v>
      </c>
      <c r="BH837" t="str">
        <f t="shared" si="41"/>
        <v>COMPLY</v>
      </c>
      <c r="BI837" t="str">
        <f>VLOOKUP(H837,Sheet2!$A$1:$B$270,2,FALSE)</f>
        <v>SURABAYA SELATAN</v>
      </c>
    </row>
    <row r="838" spans="1:61">
      <c r="A838">
        <v>837</v>
      </c>
      <c r="B838">
        <v>1002532509</v>
      </c>
      <c r="C838">
        <v>3</v>
      </c>
      <c r="D838" t="s">
        <v>55</v>
      </c>
      <c r="E838">
        <v>5</v>
      </c>
      <c r="F838" t="s">
        <v>228</v>
      </c>
      <c r="G838" t="s">
        <v>121</v>
      </c>
      <c r="H838" t="s">
        <v>333</v>
      </c>
      <c r="I838" t="s">
        <v>213</v>
      </c>
      <c r="J838" t="s">
        <v>214</v>
      </c>
      <c r="K838" t="s">
        <v>149</v>
      </c>
      <c r="M838" t="s">
        <v>372</v>
      </c>
      <c r="N838" t="s">
        <v>216</v>
      </c>
      <c r="O838" s="57">
        <v>46252.438171296293</v>
      </c>
      <c r="P838" s="57">
        <v>46252.440381944441</v>
      </c>
      <c r="Q838">
        <v>69368692</v>
      </c>
      <c r="S838">
        <v>152459200904</v>
      </c>
      <c r="T838" t="s">
        <v>13216</v>
      </c>
      <c r="U838" t="s">
        <v>13217</v>
      </c>
      <c r="Z838">
        <v>113.104</v>
      </c>
      <c r="AA838">
        <v>-7.2270500000000002</v>
      </c>
      <c r="AB838" t="s">
        <v>13218</v>
      </c>
      <c r="AC838" t="s">
        <v>230</v>
      </c>
      <c r="AO838" t="s">
        <v>12935</v>
      </c>
      <c r="AR838" t="s">
        <v>334</v>
      </c>
      <c r="AS838" t="s">
        <v>333</v>
      </c>
      <c r="AT838" t="s">
        <v>221</v>
      </c>
      <c r="AV838" t="s">
        <v>373</v>
      </c>
      <c r="AW838" t="s">
        <v>561</v>
      </c>
      <c r="AX838" t="s">
        <v>223</v>
      </c>
      <c r="BF838" s="6" t="e">
        <f t="shared" si="39"/>
        <v>#NUM!</v>
      </c>
      <c r="BG838" t="e">
        <f t="shared" si="40"/>
        <v>#NUM!</v>
      </c>
      <c r="BH838" t="e">
        <f t="shared" si="41"/>
        <v>#NUM!</v>
      </c>
      <c r="BI838" t="str">
        <f>VLOOKUP(H838,Sheet2!$A$1:$B$270,2,FALSE)</f>
        <v>MADURA</v>
      </c>
    </row>
    <row r="839" spans="1:61">
      <c r="A839">
        <v>838</v>
      </c>
      <c r="B839">
        <v>1002511060</v>
      </c>
      <c r="C839">
        <v>3</v>
      </c>
      <c r="D839" t="s">
        <v>49</v>
      </c>
      <c r="E839">
        <v>4</v>
      </c>
      <c r="F839" t="s">
        <v>246</v>
      </c>
      <c r="G839" t="s">
        <v>247</v>
      </c>
      <c r="H839" t="s">
        <v>969</v>
      </c>
      <c r="I839" t="s">
        <v>213</v>
      </c>
      <c r="J839" t="s">
        <v>214</v>
      </c>
      <c r="K839" t="s">
        <v>149</v>
      </c>
      <c r="M839" t="s">
        <v>76</v>
      </c>
      <c r="N839" t="s">
        <v>216</v>
      </c>
      <c r="O839" s="57">
        <v>46239.653437499997</v>
      </c>
      <c r="P839" s="57">
        <v>46239.739525462966</v>
      </c>
      <c r="Q839">
        <v>69357715</v>
      </c>
      <c r="S839">
        <v>146422108926</v>
      </c>
      <c r="T839" t="s">
        <v>1774</v>
      </c>
      <c r="U839" t="s">
        <v>1775</v>
      </c>
      <c r="V839" t="s">
        <v>1776</v>
      </c>
      <c r="Z839">
        <v>110.390987440112</v>
      </c>
      <c r="AA839">
        <v>-7.05375131275754</v>
      </c>
      <c r="AB839" t="s">
        <v>1777</v>
      </c>
      <c r="AC839" t="s">
        <v>217</v>
      </c>
      <c r="AL839" t="s">
        <v>218</v>
      </c>
      <c r="AM839" t="s">
        <v>1778</v>
      </c>
      <c r="AN839" t="s">
        <v>6</v>
      </c>
      <c r="AO839" s="57">
        <v>46150.663530092592</v>
      </c>
      <c r="AR839" t="s">
        <v>219</v>
      </c>
      <c r="AS839" t="s">
        <v>969</v>
      </c>
      <c r="AT839" t="s">
        <v>231</v>
      </c>
      <c r="AU839">
        <v>20260805</v>
      </c>
      <c r="AV839" t="s">
        <v>222</v>
      </c>
      <c r="AW839" t="s">
        <v>972</v>
      </c>
      <c r="AX839" t="s">
        <v>223</v>
      </c>
      <c r="BA839" s="57">
        <v>46239.291666666664</v>
      </c>
      <c r="BB839" t="s">
        <v>1778</v>
      </c>
      <c r="BC839">
        <v>2026</v>
      </c>
      <c r="BD839">
        <v>8</v>
      </c>
      <c r="BE839">
        <v>5</v>
      </c>
      <c r="BF839" s="6">
        <f t="shared" si="39"/>
        <v>46239</v>
      </c>
      <c r="BG839">
        <f t="shared" si="40"/>
        <v>-0.29166666666424135</v>
      </c>
      <c r="BH839" t="str">
        <f t="shared" si="41"/>
        <v>COMPLY</v>
      </c>
      <c r="BI839" t="e">
        <f>VLOOKUP(H839,Sheet2!$A$1:$B$270,2,FALSE)</f>
        <v>#N/A</v>
      </c>
    </row>
    <row r="840" spans="1:61">
      <c r="A840">
        <v>839</v>
      </c>
      <c r="B840">
        <v>1002518402</v>
      </c>
      <c r="C840">
        <v>3</v>
      </c>
      <c r="D840" t="s">
        <v>55</v>
      </c>
      <c r="E840">
        <v>5</v>
      </c>
      <c r="F840" t="s">
        <v>265</v>
      </c>
      <c r="G840" t="s">
        <v>126</v>
      </c>
      <c r="H840" t="s">
        <v>266</v>
      </c>
      <c r="I840" t="s">
        <v>213</v>
      </c>
      <c r="J840" t="s">
        <v>214</v>
      </c>
      <c r="K840" t="s">
        <v>149</v>
      </c>
      <c r="M840" t="s">
        <v>586</v>
      </c>
      <c r="N840" t="s">
        <v>216</v>
      </c>
      <c r="O840" s="57">
        <v>46244.671458333331</v>
      </c>
      <c r="P840" s="57">
        <v>46246.426504629628</v>
      </c>
      <c r="Q840">
        <v>69359701</v>
      </c>
      <c r="S840">
        <v>152413167606</v>
      </c>
      <c r="T840" t="s">
        <v>2408</v>
      </c>
      <c r="U840" t="s">
        <v>6313</v>
      </c>
      <c r="V840" t="s">
        <v>6314</v>
      </c>
      <c r="Z840">
        <v>112.7513218</v>
      </c>
      <c r="AA840">
        <v>-7.2599382439999998</v>
      </c>
      <c r="AB840" t="s">
        <v>3312</v>
      </c>
      <c r="AC840" t="s">
        <v>217</v>
      </c>
      <c r="AL840" t="s">
        <v>218</v>
      </c>
      <c r="AM840" t="s">
        <v>6315</v>
      </c>
      <c r="AN840" t="s">
        <v>6</v>
      </c>
      <c r="AO840" s="57">
        <v>46303.673692129632</v>
      </c>
      <c r="AQ840" t="s">
        <v>903</v>
      </c>
      <c r="AR840" t="s">
        <v>14</v>
      </c>
      <c r="AS840" t="s">
        <v>266</v>
      </c>
      <c r="AT840" t="s">
        <v>231</v>
      </c>
      <c r="AV840" t="s">
        <v>587</v>
      </c>
      <c r="AW840" t="s">
        <v>915</v>
      </c>
      <c r="AX840" t="s">
        <v>223</v>
      </c>
      <c r="BA840" s="57">
        <v>46244.291666666664</v>
      </c>
      <c r="BB840" t="s">
        <v>6315</v>
      </c>
      <c r="BF840" s="6" t="e">
        <f t="shared" si="39"/>
        <v>#NUM!</v>
      </c>
      <c r="BG840" t="e">
        <f t="shared" si="40"/>
        <v>#NUM!</v>
      </c>
      <c r="BH840" t="e">
        <f t="shared" si="41"/>
        <v>#NUM!</v>
      </c>
      <c r="BI840" t="str">
        <f>VLOOKUP(H840,Sheet2!$A$1:$B$270,2,FALSE)</f>
        <v>SURABAYA SELATAN</v>
      </c>
    </row>
    <row r="841" spans="1:61">
      <c r="A841">
        <v>840</v>
      </c>
      <c r="B841">
        <v>1002526258</v>
      </c>
      <c r="C841">
        <v>3</v>
      </c>
      <c r="D841" t="s">
        <v>38</v>
      </c>
      <c r="E841">
        <v>5</v>
      </c>
      <c r="F841" t="s">
        <v>250</v>
      </c>
      <c r="G841" t="s">
        <v>91</v>
      </c>
      <c r="H841" t="s">
        <v>527</v>
      </c>
      <c r="I841" t="s">
        <v>213</v>
      </c>
      <c r="J841" t="s">
        <v>214</v>
      </c>
      <c r="K841" t="s">
        <v>149</v>
      </c>
      <c r="L841" t="s">
        <v>215</v>
      </c>
      <c r="M841" t="s">
        <v>575</v>
      </c>
      <c r="N841" t="s">
        <v>216</v>
      </c>
      <c r="O841" s="57">
        <v>46248.493703703702</v>
      </c>
      <c r="P841" s="57">
        <v>46249.47587962963</v>
      </c>
      <c r="Q841">
        <v>69365963</v>
      </c>
      <c r="S841">
        <v>152705284894</v>
      </c>
      <c r="T841" t="s">
        <v>11023</v>
      </c>
      <c r="U841" t="s">
        <v>11706</v>
      </c>
      <c r="V841" t="s">
        <v>11707</v>
      </c>
      <c r="Z841">
        <v>112.67177239999999</v>
      </c>
      <c r="AA841">
        <v>-7.9895885</v>
      </c>
      <c r="AB841" t="s">
        <v>11026</v>
      </c>
      <c r="AC841" t="s">
        <v>237</v>
      </c>
      <c r="AL841" t="s">
        <v>218</v>
      </c>
      <c r="AM841" t="s">
        <v>11708</v>
      </c>
      <c r="AN841" t="s">
        <v>6</v>
      </c>
      <c r="AO841" t="s">
        <v>11709</v>
      </c>
      <c r="AP841" s="57">
        <v>46249.333333333336</v>
      </c>
      <c r="AR841" t="s">
        <v>14</v>
      </c>
      <c r="AS841" t="s">
        <v>527</v>
      </c>
      <c r="AT841" t="s">
        <v>231</v>
      </c>
      <c r="AV841" t="s">
        <v>11710</v>
      </c>
      <c r="AW841" t="s">
        <v>1010</v>
      </c>
      <c r="AX841" t="s">
        <v>223</v>
      </c>
      <c r="BA841" s="57">
        <v>46249.333333333336</v>
      </c>
      <c r="BB841" t="s">
        <v>11708</v>
      </c>
      <c r="BF841" s="6" t="e">
        <f t="shared" si="39"/>
        <v>#NUM!</v>
      </c>
      <c r="BG841" t="e">
        <f t="shared" si="40"/>
        <v>#NUM!</v>
      </c>
      <c r="BH841" t="e">
        <f t="shared" si="41"/>
        <v>#NUM!</v>
      </c>
      <c r="BI841" t="str">
        <f>VLOOKUP(H841,Sheet2!$A$1:$B$270,2,FALSE)</f>
        <v>MALANG</v>
      </c>
    </row>
    <row r="842" spans="1:61">
      <c r="A842">
        <v>841</v>
      </c>
      <c r="B842">
        <v>1002515020</v>
      </c>
      <c r="C842">
        <v>3</v>
      </c>
      <c r="D842" t="s">
        <v>34</v>
      </c>
      <c r="E842">
        <v>5</v>
      </c>
      <c r="F842" t="s">
        <v>573</v>
      </c>
      <c r="G842" t="s">
        <v>85</v>
      </c>
      <c r="H842" t="s">
        <v>285</v>
      </c>
      <c r="I842" t="s">
        <v>213</v>
      </c>
      <c r="J842" t="s">
        <v>214</v>
      </c>
      <c r="K842" t="s">
        <v>149</v>
      </c>
      <c r="M842" t="s">
        <v>575</v>
      </c>
      <c r="N842" t="s">
        <v>216</v>
      </c>
      <c r="O842" s="57">
        <v>46241.637685185182</v>
      </c>
      <c r="P842" s="57">
        <v>46245.661249999997</v>
      </c>
      <c r="Q842">
        <v>69360940</v>
      </c>
      <c r="S842">
        <v>172413244347</v>
      </c>
      <c r="T842" t="s">
        <v>4727</v>
      </c>
      <c r="U842" t="s">
        <v>4728</v>
      </c>
      <c r="V842" t="s">
        <v>4729</v>
      </c>
      <c r="Z842">
        <v>115.1996566</v>
      </c>
      <c r="AA842">
        <v>-8.5484174999999993</v>
      </c>
      <c r="AB842" t="s">
        <v>4730</v>
      </c>
      <c r="AC842" t="s">
        <v>230</v>
      </c>
      <c r="AL842" t="s">
        <v>218</v>
      </c>
      <c r="AM842" t="s">
        <v>4731</v>
      </c>
      <c r="AN842" t="s">
        <v>6</v>
      </c>
      <c r="AO842" s="57">
        <v>46211.642800925925</v>
      </c>
      <c r="AP842" s="57">
        <v>46244.333333333336</v>
      </c>
      <c r="AQ842" t="s">
        <v>248</v>
      </c>
      <c r="AR842" t="s">
        <v>14</v>
      </c>
      <c r="AS842" t="s">
        <v>285</v>
      </c>
      <c r="AT842" t="s">
        <v>231</v>
      </c>
      <c r="AV842" t="s">
        <v>7516</v>
      </c>
      <c r="AW842" t="s">
        <v>561</v>
      </c>
      <c r="AX842" t="s">
        <v>223</v>
      </c>
      <c r="BA842" s="57">
        <v>46244.333333333336</v>
      </c>
      <c r="BB842" t="s">
        <v>4731</v>
      </c>
      <c r="BF842" s="6" t="e">
        <f t="shared" si="39"/>
        <v>#NUM!</v>
      </c>
      <c r="BG842" t="e">
        <f t="shared" si="40"/>
        <v>#NUM!</v>
      </c>
      <c r="BH842" t="e">
        <f t="shared" si="41"/>
        <v>#NUM!</v>
      </c>
      <c r="BI842" t="str">
        <f>VLOOKUP(H842,Sheet2!$A$1:$B$270,2,FALSE)</f>
        <v>TABANAN</v>
      </c>
    </row>
    <row r="843" spans="1:61">
      <c r="A843">
        <v>842</v>
      </c>
      <c r="B843">
        <v>1002519100</v>
      </c>
      <c r="C843">
        <v>3</v>
      </c>
      <c r="D843" t="s">
        <v>51</v>
      </c>
      <c r="E843">
        <v>4</v>
      </c>
      <c r="F843" t="s">
        <v>235</v>
      </c>
      <c r="G843" t="s">
        <v>584</v>
      </c>
      <c r="H843" t="s">
        <v>1061</v>
      </c>
      <c r="I843" t="s">
        <v>213</v>
      </c>
      <c r="J843" t="s">
        <v>214</v>
      </c>
      <c r="K843" t="s">
        <v>149</v>
      </c>
      <c r="M843" t="s">
        <v>76</v>
      </c>
      <c r="N843" t="s">
        <v>216</v>
      </c>
      <c r="O843" s="57">
        <v>46245.410127314812</v>
      </c>
      <c r="P843" s="57">
        <v>46248.523796296293</v>
      </c>
      <c r="Q843">
        <v>69362987</v>
      </c>
      <c r="S843">
        <v>142566102282</v>
      </c>
      <c r="T843" t="s">
        <v>7253</v>
      </c>
      <c r="U843" t="s">
        <v>7254</v>
      </c>
      <c r="V843" t="s">
        <v>9361</v>
      </c>
      <c r="Z843">
        <v>110.82818589999999</v>
      </c>
      <c r="AA843">
        <v>-7.5403699</v>
      </c>
      <c r="AB843" t="s">
        <v>7255</v>
      </c>
      <c r="AC843" t="s">
        <v>291</v>
      </c>
      <c r="AL843" t="s">
        <v>218</v>
      </c>
      <c r="AM843" t="s">
        <v>9087</v>
      </c>
      <c r="AN843" t="s">
        <v>6</v>
      </c>
      <c r="AO843" s="57">
        <v>46334.41300925926</v>
      </c>
      <c r="AP843" s="57">
        <v>46248.333333333336</v>
      </c>
      <c r="AR843" t="s">
        <v>219</v>
      </c>
      <c r="AS843" t="s">
        <v>1061</v>
      </c>
      <c r="AT843" t="s">
        <v>231</v>
      </c>
      <c r="AU843">
        <v>20260814</v>
      </c>
      <c r="AV843" t="s">
        <v>222</v>
      </c>
      <c r="AW843" t="s">
        <v>561</v>
      </c>
      <c r="AX843" t="s">
        <v>223</v>
      </c>
      <c r="BA843" s="57">
        <v>46248.333333333336</v>
      </c>
      <c r="BB843" t="s">
        <v>9087</v>
      </c>
      <c r="BC843">
        <v>2026</v>
      </c>
      <c r="BD843">
        <v>8</v>
      </c>
      <c r="BE843">
        <v>14</v>
      </c>
      <c r="BF843" s="6">
        <f t="shared" si="39"/>
        <v>46248</v>
      </c>
      <c r="BG843">
        <f t="shared" si="40"/>
        <v>-0.33333333333575865</v>
      </c>
      <c r="BH843" t="str">
        <f t="shared" si="41"/>
        <v>COMPLY</v>
      </c>
      <c r="BI843" t="e">
        <f>VLOOKUP(H843,Sheet2!$A$1:$B$270,2,FALSE)</f>
        <v>#N/A</v>
      </c>
    </row>
    <row r="844" spans="1:61">
      <c r="A844">
        <v>843</v>
      </c>
      <c r="B844">
        <v>1002533032</v>
      </c>
      <c r="C844">
        <v>3</v>
      </c>
      <c r="D844" t="s">
        <v>49</v>
      </c>
      <c r="E844">
        <v>4</v>
      </c>
      <c r="F844" t="s">
        <v>252</v>
      </c>
      <c r="G844" t="s">
        <v>929</v>
      </c>
      <c r="H844" t="s">
        <v>4775</v>
      </c>
      <c r="I844" t="s">
        <v>213</v>
      </c>
      <c r="J844" t="s">
        <v>214</v>
      </c>
      <c r="K844" t="s">
        <v>149</v>
      </c>
      <c r="L844" t="s">
        <v>215</v>
      </c>
      <c r="M844" t="s">
        <v>240</v>
      </c>
      <c r="N844" t="s">
        <v>216</v>
      </c>
      <c r="O844" s="57">
        <v>46252.537476851852</v>
      </c>
      <c r="P844" s="57">
        <v>46252.538900462961</v>
      </c>
      <c r="Q844">
        <v>69368936</v>
      </c>
      <c r="S844">
        <v>142200200776</v>
      </c>
      <c r="T844" t="s">
        <v>650</v>
      </c>
      <c r="U844" t="s">
        <v>13219</v>
      </c>
      <c r="V844" t="s">
        <v>13220</v>
      </c>
      <c r="Z844">
        <v>109.86429769999999</v>
      </c>
      <c r="AA844">
        <v>-6.9205405000000004</v>
      </c>
      <c r="AB844" t="s">
        <v>13221</v>
      </c>
      <c r="AC844" t="s">
        <v>237</v>
      </c>
      <c r="AL844" t="s">
        <v>218</v>
      </c>
      <c r="AM844" t="s">
        <v>13222</v>
      </c>
      <c r="AN844" t="s">
        <v>6</v>
      </c>
      <c r="AO844" t="s">
        <v>12868</v>
      </c>
      <c r="AP844" s="57">
        <v>46253.541666666664</v>
      </c>
      <c r="AR844" t="s">
        <v>241</v>
      </c>
      <c r="AS844" t="s">
        <v>4775</v>
      </c>
      <c r="AT844" t="s">
        <v>231</v>
      </c>
      <c r="AV844" t="s">
        <v>240</v>
      </c>
      <c r="AW844" t="s">
        <v>1010</v>
      </c>
      <c r="AX844" t="s">
        <v>223</v>
      </c>
      <c r="BA844" s="57">
        <v>46253.541666666664</v>
      </c>
      <c r="BB844" t="s">
        <v>13222</v>
      </c>
      <c r="BF844" s="6" t="e">
        <f t="shared" si="39"/>
        <v>#NUM!</v>
      </c>
      <c r="BG844" t="e">
        <f t="shared" si="40"/>
        <v>#NUM!</v>
      </c>
      <c r="BH844" t="e">
        <f t="shared" si="41"/>
        <v>#NUM!</v>
      </c>
      <c r="BI844" t="e">
        <f>VLOOKUP(H844,Sheet2!$A$1:$B$270,2,FALSE)</f>
        <v>#N/A</v>
      </c>
    </row>
    <row r="845" spans="1:61">
      <c r="A845">
        <v>844</v>
      </c>
      <c r="B845">
        <v>1002513509</v>
      </c>
      <c r="C845">
        <v>3</v>
      </c>
      <c r="D845" t="s">
        <v>38</v>
      </c>
      <c r="E845">
        <v>5</v>
      </c>
      <c r="F845" t="s">
        <v>90</v>
      </c>
      <c r="G845" t="s">
        <v>90</v>
      </c>
      <c r="H845" t="s">
        <v>459</v>
      </c>
      <c r="I845" t="s">
        <v>213</v>
      </c>
      <c r="J845" t="s">
        <v>214</v>
      </c>
      <c r="K845" t="s">
        <v>149</v>
      </c>
      <c r="L845" t="s">
        <v>215</v>
      </c>
      <c r="M845" t="s">
        <v>76</v>
      </c>
      <c r="N845" t="s">
        <v>216</v>
      </c>
      <c r="O845" s="57">
        <v>46240.834675925929</v>
      </c>
      <c r="P845" s="57">
        <v>46241.466087962966</v>
      </c>
      <c r="Q845">
        <v>69360369</v>
      </c>
      <c r="S845">
        <v>152640225871</v>
      </c>
      <c r="T845" t="s">
        <v>958</v>
      </c>
      <c r="U845" t="s">
        <v>1805</v>
      </c>
      <c r="V845" t="s">
        <v>1806</v>
      </c>
      <c r="Z845">
        <v>111.98936708271501</v>
      </c>
      <c r="AA845">
        <v>-7.7393680279514099</v>
      </c>
      <c r="AB845" t="s">
        <v>1807</v>
      </c>
      <c r="AC845" t="s">
        <v>217</v>
      </c>
      <c r="AL845" t="s">
        <v>218</v>
      </c>
      <c r="AM845" t="s">
        <v>1808</v>
      </c>
      <c r="AN845" t="s">
        <v>6</v>
      </c>
      <c r="AO845" s="57">
        <v>46181.86105324074</v>
      </c>
      <c r="AP845" s="57">
        <v>46242.333333333336</v>
      </c>
      <c r="AR845" t="s">
        <v>219</v>
      </c>
      <c r="AS845" t="s">
        <v>459</v>
      </c>
      <c r="AT845" t="s">
        <v>231</v>
      </c>
      <c r="AU845">
        <v>20260807</v>
      </c>
      <c r="AV845" t="s">
        <v>222</v>
      </c>
      <c r="AW845" t="s">
        <v>1023</v>
      </c>
      <c r="AX845" t="s">
        <v>223</v>
      </c>
      <c r="BA845" s="57">
        <v>46242.333333333336</v>
      </c>
      <c r="BB845" t="s">
        <v>1808</v>
      </c>
      <c r="BC845">
        <v>2026</v>
      </c>
      <c r="BD845">
        <v>8</v>
      </c>
      <c r="BE845">
        <v>7</v>
      </c>
      <c r="BF845" s="6">
        <f t="shared" si="39"/>
        <v>46241</v>
      </c>
      <c r="BG845">
        <f t="shared" si="40"/>
        <v>-1.3333333333357587</v>
      </c>
      <c r="BH845" t="str">
        <f t="shared" si="41"/>
        <v>COMPLY</v>
      </c>
      <c r="BI845" t="str">
        <f>VLOOKUP(H845,Sheet2!$A$1:$B$270,2,FALSE)</f>
        <v>KEDIRI</v>
      </c>
    </row>
    <row r="846" spans="1:61">
      <c r="A846">
        <v>845</v>
      </c>
      <c r="B846">
        <v>1002509397</v>
      </c>
      <c r="C846">
        <v>3</v>
      </c>
      <c r="D846" t="s">
        <v>42</v>
      </c>
      <c r="E846">
        <v>5</v>
      </c>
      <c r="F846" t="s">
        <v>102</v>
      </c>
      <c r="G846" t="s">
        <v>102</v>
      </c>
      <c r="H846" t="s">
        <v>370</v>
      </c>
      <c r="I846" t="s">
        <v>213</v>
      </c>
      <c r="J846" t="s">
        <v>214</v>
      </c>
      <c r="K846" t="s">
        <v>149</v>
      </c>
      <c r="L846" t="s">
        <v>215</v>
      </c>
      <c r="M846" t="s">
        <v>76</v>
      </c>
      <c r="N846" t="s">
        <v>216</v>
      </c>
      <c r="O846" s="57">
        <v>46238.747881944444</v>
      </c>
      <c r="P846" s="57">
        <v>46239.795972222222</v>
      </c>
      <c r="Q846">
        <v>69358655</v>
      </c>
      <c r="S846">
        <v>152501280845</v>
      </c>
      <c r="T846" t="s">
        <v>1812</v>
      </c>
      <c r="U846" t="s">
        <v>1813</v>
      </c>
      <c r="V846" t="s">
        <v>1814</v>
      </c>
      <c r="Z846">
        <v>113.6783075</v>
      </c>
      <c r="AA846">
        <v>-8.1775074999999902</v>
      </c>
      <c r="AB846" t="s">
        <v>1815</v>
      </c>
      <c r="AC846" t="s">
        <v>237</v>
      </c>
      <c r="AL846" t="s">
        <v>218</v>
      </c>
      <c r="AM846" t="s">
        <v>1816</v>
      </c>
      <c r="AN846" t="s">
        <v>6</v>
      </c>
      <c r="AO846" s="57">
        <v>46120.756874999999</v>
      </c>
      <c r="AP846" s="57">
        <v>46239.625</v>
      </c>
      <c r="AR846" t="s">
        <v>219</v>
      </c>
      <c r="AS846" t="s">
        <v>370</v>
      </c>
      <c r="AT846" t="s">
        <v>231</v>
      </c>
      <c r="AU846">
        <v>20260805</v>
      </c>
      <c r="AV846" t="s">
        <v>222</v>
      </c>
      <c r="AW846" t="s">
        <v>1012</v>
      </c>
      <c r="AX846" t="s">
        <v>223</v>
      </c>
      <c r="BA846" s="57">
        <v>46239.625</v>
      </c>
      <c r="BB846" t="s">
        <v>1816</v>
      </c>
      <c r="BC846">
        <v>2026</v>
      </c>
      <c r="BD846">
        <v>8</v>
      </c>
      <c r="BE846">
        <v>5</v>
      </c>
      <c r="BF846" s="6">
        <f t="shared" si="39"/>
        <v>46239</v>
      </c>
      <c r="BG846">
        <f t="shared" si="40"/>
        <v>-0.625</v>
      </c>
      <c r="BH846" t="str">
        <f t="shared" si="41"/>
        <v>COMPLY</v>
      </c>
      <c r="BI846" t="str">
        <f>VLOOKUP(H846,Sheet2!$A$1:$B$270,2,FALSE)</f>
        <v>JEMBER</v>
      </c>
    </row>
    <row r="847" spans="1:61">
      <c r="A847">
        <v>846</v>
      </c>
      <c r="B847">
        <v>1002514519</v>
      </c>
      <c r="C847">
        <v>3</v>
      </c>
      <c r="D847" t="s">
        <v>49</v>
      </c>
      <c r="E847">
        <v>4</v>
      </c>
      <c r="F847" t="s">
        <v>252</v>
      </c>
      <c r="G847" t="s">
        <v>252</v>
      </c>
      <c r="H847" t="s">
        <v>1063</v>
      </c>
      <c r="I847" t="s">
        <v>213</v>
      </c>
      <c r="J847" t="s">
        <v>214</v>
      </c>
      <c r="K847" t="s">
        <v>149</v>
      </c>
      <c r="L847" t="s">
        <v>215</v>
      </c>
      <c r="M847" t="s">
        <v>575</v>
      </c>
      <c r="N847" t="s">
        <v>216</v>
      </c>
      <c r="O847" s="57">
        <v>46241.538842592592</v>
      </c>
      <c r="P847" s="57">
        <v>46243.534050925926</v>
      </c>
      <c r="Q847">
        <v>69360724</v>
      </c>
      <c r="S847">
        <v>146219104009</v>
      </c>
      <c r="T847" t="s">
        <v>4749</v>
      </c>
      <c r="U847" t="s">
        <v>4750</v>
      </c>
      <c r="V847" t="s">
        <v>4751</v>
      </c>
      <c r="Z847">
        <v>109.5762</v>
      </c>
      <c r="AA847">
        <v>-7.0229999999999997</v>
      </c>
      <c r="AB847" t="s">
        <v>4752</v>
      </c>
      <c r="AC847" t="s">
        <v>237</v>
      </c>
      <c r="AL847" t="s">
        <v>218</v>
      </c>
      <c r="AM847" t="s">
        <v>4753</v>
      </c>
      <c r="AN847" t="s">
        <v>6</v>
      </c>
      <c r="AO847" s="57">
        <v>46211.548773148148</v>
      </c>
      <c r="AP847" s="57">
        <v>46242.541666666664</v>
      </c>
      <c r="AQ847" t="s">
        <v>564</v>
      </c>
      <c r="AR847" t="s">
        <v>14</v>
      </c>
      <c r="AS847" t="s">
        <v>1063</v>
      </c>
      <c r="AT847" t="s">
        <v>231</v>
      </c>
      <c r="AV847" t="s">
        <v>4754</v>
      </c>
      <c r="AW847" t="s">
        <v>1023</v>
      </c>
      <c r="AX847" t="s">
        <v>223</v>
      </c>
      <c r="BA847" s="57">
        <v>46242.541666666664</v>
      </c>
      <c r="BB847" t="s">
        <v>4753</v>
      </c>
      <c r="BF847" s="6" t="e">
        <f t="shared" si="39"/>
        <v>#NUM!</v>
      </c>
      <c r="BG847" t="e">
        <f t="shared" si="40"/>
        <v>#NUM!</v>
      </c>
      <c r="BH847" t="e">
        <f t="shared" si="41"/>
        <v>#NUM!</v>
      </c>
      <c r="BI847" t="e">
        <f>VLOOKUP(H847,Sheet2!$A$1:$B$270,2,FALSE)</f>
        <v>#N/A</v>
      </c>
    </row>
    <row r="848" spans="1:61">
      <c r="A848">
        <v>847</v>
      </c>
      <c r="B848">
        <v>1002534504</v>
      </c>
      <c r="C848">
        <v>3</v>
      </c>
      <c r="D848" t="s">
        <v>49</v>
      </c>
      <c r="E848">
        <v>4</v>
      </c>
      <c r="F848" t="s">
        <v>246</v>
      </c>
      <c r="G848" t="s">
        <v>247</v>
      </c>
      <c r="H848" t="s">
        <v>624</v>
      </c>
      <c r="I848" t="s">
        <v>213</v>
      </c>
      <c r="J848" t="s">
        <v>214</v>
      </c>
      <c r="K848" t="s">
        <v>149</v>
      </c>
      <c r="L848" t="s">
        <v>215</v>
      </c>
      <c r="M848" t="s">
        <v>258</v>
      </c>
      <c r="N848" t="s">
        <v>216</v>
      </c>
      <c r="O848" s="57">
        <v>46252.729120370372</v>
      </c>
      <c r="P848" s="57">
        <v>46252.840798611112</v>
      </c>
      <c r="Q848">
        <v>69369446</v>
      </c>
      <c r="S848">
        <v>143424113946</v>
      </c>
      <c r="T848" t="s">
        <v>13223</v>
      </c>
      <c r="U848" t="s">
        <v>13224</v>
      </c>
      <c r="V848" t="s">
        <v>13225</v>
      </c>
      <c r="Z848">
        <v>110.5073417</v>
      </c>
      <c r="AA848">
        <v>-6.9824104</v>
      </c>
      <c r="AB848" t="s">
        <v>13226</v>
      </c>
      <c r="AC848" t="s">
        <v>237</v>
      </c>
      <c r="AL848" t="s">
        <v>218</v>
      </c>
      <c r="AM848" t="s">
        <v>13227</v>
      </c>
      <c r="AN848" t="s">
        <v>6</v>
      </c>
      <c r="AO848" t="s">
        <v>12836</v>
      </c>
      <c r="AP848" s="57">
        <v>46253.625</v>
      </c>
      <c r="AR848" t="s">
        <v>259</v>
      </c>
      <c r="AS848" t="s">
        <v>624</v>
      </c>
      <c r="AT848" t="s">
        <v>231</v>
      </c>
      <c r="AV848" t="s">
        <v>260</v>
      </c>
      <c r="AW848" t="s">
        <v>12862</v>
      </c>
      <c r="AX848" t="s">
        <v>223</v>
      </c>
      <c r="BA848" s="57">
        <v>46253.625</v>
      </c>
      <c r="BB848" t="s">
        <v>13227</v>
      </c>
      <c r="BF848" s="6" t="e">
        <f t="shared" si="39"/>
        <v>#NUM!</v>
      </c>
      <c r="BG848" t="e">
        <f t="shared" si="40"/>
        <v>#NUM!</v>
      </c>
      <c r="BH848" t="e">
        <f t="shared" si="41"/>
        <v>#NUM!</v>
      </c>
      <c r="BI848" t="e">
        <f>VLOOKUP(H848,Sheet2!$A$1:$B$270,2,FALSE)</f>
        <v>#N/A</v>
      </c>
    </row>
    <row r="849" spans="1:61">
      <c r="A849">
        <v>848</v>
      </c>
      <c r="B849">
        <v>1002510848</v>
      </c>
      <c r="C849">
        <v>3</v>
      </c>
      <c r="D849" t="s">
        <v>34</v>
      </c>
      <c r="E849">
        <v>5</v>
      </c>
      <c r="F849" t="s">
        <v>573</v>
      </c>
      <c r="G849" t="s">
        <v>82</v>
      </c>
      <c r="H849" t="s">
        <v>268</v>
      </c>
      <c r="I849" t="s">
        <v>213</v>
      </c>
      <c r="J849" t="s">
        <v>214</v>
      </c>
      <c r="K849" t="s">
        <v>149</v>
      </c>
      <c r="L849" t="s">
        <v>215</v>
      </c>
      <c r="M849" t="s">
        <v>76</v>
      </c>
      <c r="N849" t="s">
        <v>216</v>
      </c>
      <c r="O849" s="57">
        <v>46239.609675925924</v>
      </c>
      <c r="P849" s="57">
        <v>46241.382824074077</v>
      </c>
      <c r="Q849">
        <v>69359309</v>
      </c>
      <c r="S849">
        <v>172428815938</v>
      </c>
      <c r="T849" t="s">
        <v>1831</v>
      </c>
      <c r="U849" t="s">
        <v>1832</v>
      </c>
      <c r="V849" t="s">
        <v>1833</v>
      </c>
      <c r="Z849">
        <v>115.44473290000001</v>
      </c>
      <c r="AA849">
        <v>-8.7001319000000006</v>
      </c>
      <c r="AB849" t="s">
        <v>1834</v>
      </c>
      <c r="AC849" t="s">
        <v>237</v>
      </c>
      <c r="AL849" t="s">
        <v>218</v>
      </c>
      <c r="AM849" t="s">
        <v>1835</v>
      </c>
      <c r="AN849" t="s">
        <v>6</v>
      </c>
      <c r="AO849" s="57">
        <v>46150.610949074071</v>
      </c>
      <c r="AP849" s="57">
        <v>46240.541666666664</v>
      </c>
      <c r="AR849" t="s">
        <v>219</v>
      </c>
      <c r="AS849" t="s">
        <v>268</v>
      </c>
      <c r="AT849" t="s">
        <v>231</v>
      </c>
      <c r="AU849">
        <v>20260807</v>
      </c>
      <c r="AV849" t="s">
        <v>222</v>
      </c>
      <c r="AW849" t="s">
        <v>1014</v>
      </c>
      <c r="AX849" t="s">
        <v>223</v>
      </c>
      <c r="BA849" s="57">
        <v>46240.541666666664</v>
      </c>
      <c r="BB849" t="s">
        <v>1835</v>
      </c>
      <c r="BC849">
        <v>2026</v>
      </c>
      <c r="BD849">
        <v>8</v>
      </c>
      <c r="BE849">
        <v>7</v>
      </c>
      <c r="BF849" s="6">
        <f t="shared" si="39"/>
        <v>46241</v>
      </c>
      <c r="BG849">
        <f t="shared" si="40"/>
        <v>0.45833333333575865</v>
      </c>
      <c r="BH849" t="str">
        <f t="shared" si="41"/>
        <v>COMPLY</v>
      </c>
      <c r="BI849" t="str">
        <f>VLOOKUP(H849,Sheet2!$A$1:$B$270,2,FALSE)</f>
        <v>KLUNGKUNG</v>
      </c>
    </row>
    <row r="850" spans="1:61">
      <c r="A850">
        <v>849</v>
      </c>
      <c r="B850">
        <v>1002532579</v>
      </c>
      <c r="C850">
        <v>3</v>
      </c>
      <c r="D850" t="s">
        <v>42</v>
      </c>
      <c r="E850">
        <v>5</v>
      </c>
      <c r="F850" t="s">
        <v>233</v>
      </c>
      <c r="G850" t="s">
        <v>101</v>
      </c>
      <c r="H850" t="s">
        <v>263</v>
      </c>
      <c r="I850" t="s">
        <v>213</v>
      </c>
      <c r="J850" t="s">
        <v>214</v>
      </c>
      <c r="K850" t="s">
        <v>149</v>
      </c>
      <c r="L850" t="s">
        <v>215</v>
      </c>
      <c r="M850" t="s">
        <v>76</v>
      </c>
      <c r="N850" t="s">
        <v>216</v>
      </c>
      <c r="O850" s="57">
        <v>46252.447175925925</v>
      </c>
      <c r="P850" s="57">
        <v>46252.637604166666</v>
      </c>
      <c r="Q850">
        <v>69368715</v>
      </c>
      <c r="S850">
        <v>152316232176</v>
      </c>
      <c r="T850" t="s">
        <v>13228</v>
      </c>
      <c r="U850" t="s">
        <v>13229</v>
      </c>
      <c r="V850" t="s">
        <v>13230</v>
      </c>
      <c r="Z850">
        <v>112.7156033</v>
      </c>
      <c r="AA850">
        <v>-7.4710069999999904</v>
      </c>
      <c r="AB850" t="s">
        <v>13231</v>
      </c>
      <c r="AC850" t="s">
        <v>217</v>
      </c>
      <c r="AL850" t="s">
        <v>218</v>
      </c>
      <c r="AM850" t="s">
        <v>13232</v>
      </c>
      <c r="AN850" t="s">
        <v>6</v>
      </c>
      <c r="AO850" t="s">
        <v>13027</v>
      </c>
      <c r="AP850" s="57">
        <v>46253.333333333336</v>
      </c>
      <c r="AR850" t="s">
        <v>219</v>
      </c>
      <c r="AS850" t="s">
        <v>263</v>
      </c>
      <c r="AT850" t="s">
        <v>231</v>
      </c>
      <c r="AU850">
        <v>20260818</v>
      </c>
      <c r="AV850" t="s">
        <v>222</v>
      </c>
      <c r="AW850" t="s">
        <v>1010</v>
      </c>
      <c r="AX850" t="s">
        <v>223</v>
      </c>
      <c r="BA850" s="57">
        <v>46253.333333333336</v>
      </c>
      <c r="BB850" t="s">
        <v>13232</v>
      </c>
      <c r="BC850">
        <v>2026</v>
      </c>
      <c r="BD850">
        <v>8</v>
      </c>
      <c r="BE850">
        <v>18</v>
      </c>
      <c r="BF850" s="6">
        <f t="shared" si="39"/>
        <v>46252</v>
      </c>
      <c r="BG850">
        <f t="shared" si="40"/>
        <v>-1.3333333333357587</v>
      </c>
      <c r="BH850" t="str">
        <f t="shared" si="41"/>
        <v>COMPLY</v>
      </c>
      <c r="BI850" t="str">
        <f>VLOOKUP(H850,Sheet2!$A$1:$B$270,2,FALSE)</f>
        <v>SIDOARJO</v>
      </c>
    </row>
    <row r="851" spans="1:61">
      <c r="A851">
        <v>850</v>
      </c>
      <c r="B851">
        <v>1002510213</v>
      </c>
      <c r="C851">
        <v>3</v>
      </c>
      <c r="D851" t="s">
        <v>55</v>
      </c>
      <c r="E851">
        <v>5</v>
      </c>
      <c r="F851" t="s">
        <v>265</v>
      </c>
      <c r="G851" t="s">
        <v>126</v>
      </c>
      <c r="H851" t="s">
        <v>266</v>
      </c>
      <c r="I851" t="s">
        <v>213</v>
      </c>
      <c r="J851" t="s">
        <v>214</v>
      </c>
      <c r="K851" t="s">
        <v>149</v>
      </c>
      <c r="L851" t="s">
        <v>215</v>
      </c>
      <c r="M851" t="s">
        <v>575</v>
      </c>
      <c r="N851" t="s">
        <v>216</v>
      </c>
      <c r="O851" s="57">
        <v>46239.476354166669</v>
      </c>
      <c r="P851" s="57">
        <v>46241.463807870372</v>
      </c>
      <c r="Q851">
        <v>69359002</v>
      </c>
      <c r="S851">
        <v>152413167537</v>
      </c>
      <c r="T851" t="s">
        <v>1836</v>
      </c>
      <c r="U851" t="s">
        <v>1837</v>
      </c>
      <c r="V851" t="s">
        <v>1838</v>
      </c>
      <c r="Z851">
        <v>112.7520883</v>
      </c>
      <c r="AA851">
        <v>-7.2574718999999996</v>
      </c>
      <c r="AB851" t="s">
        <v>1839</v>
      </c>
      <c r="AC851" t="s">
        <v>1013</v>
      </c>
      <c r="AL851" t="s">
        <v>218</v>
      </c>
      <c r="AM851" t="s">
        <v>1840</v>
      </c>
      <c r="AN851" t="s">
        <v>6</v>
      </c>
      <c r="AO851" s="57">
        <v>46150.486030092594</v>
      </c>
      <c r="AP851" s="57">
        <v>46240.333333333336</v>
      </c>
      <c r="AQ851" t="s">
        <v>903</v>
      </c>
      <c r="AR851" t="s">
        <v>14</v>
      </c>
      <c r="AS851" t="s">
        <v>266</v>
      </c>
      <c r="AT851" t="s">
        <v>231</v>
      </c>
      <c r="AV851" t="s">
        <v>4770</v>
      </c>
      <c r="AW851" t="s">
        <v>1078</v>
      </c>
      <c r="AX851" t="s">
        <v>223</v>
      </c>
      <c r="BA851" s="57">
        <v>46240.333333333336</v>
      </c>
      <c r="BB851" t="s">
        <v>1840</v>
      </c>
      <c r="BF851" s="6" t="e">
        <f t="shared" si="39"/>
        <v>#NUM!</v>
      </c>
      <c r="BG851" t="e">
        <f t="shared" si="40"/>
        <v>#NUM!</v>
      </c>
      <c r="BH851" t="e">
        <f t="shared" si="41"/>
        <v>#NUM!</v>
      </c>
      <c r="BI851" t="str">
        <f>VLOOKUP(H851,Sheet2!$A$1:$B$270,2,FALSE)</f>
        <v>SURABAYA SELATAN</v>
      </c>
    </row>
    <row r="852" spans="1:61">
      <c r="A852">
        <v>851</v>
      </c>
      <c r="B852">
        <v>1002529323</v>
      </c>
      <c r="C852">
        <v>3</v>
      </c>
      <c r="D852" t="s">
        <v>42</v>
      </c>
      <c r="E852">
        <v>5</v>
      </c>
      <c r="F852" t="s">
        <v>102</v>
      </c>
      <c r="G852" t="s">
        <v>99</v>
      </c>
      <c r="H852" t="s">
        <v>416</v>
      </c>
      <c r="I852" t="s">
        <v>213</v>
      </c>
      <c r="J852" t="s">
        <v>214</v>
      </c>
      <c r="K852" t="s">
        <v>149</v>
      </c>
      <c r="L852" t="s">
        <v>215</v>
      </c>
      <c r="M852" t="s">
        <v>76</v>
      </c>
      <c r="N852" t="s">
        <v>216</v>
      </c>
      <c r="O852" s="57">
        <v>46250.413842592592</v>
      </c>
      <c r="P852" s="57">
        <v>46251.60396990741</v>
      </c>
      <c r="Q852">
        <v>69367337</v>
      </c>
      <c r="S852">
        <v>152522205163</v>
      </c>
      <c r="T852" t="s">
        <v>11719</v>
      </c>
      <c r="U852" t="s">
        <v>11720</v>
      </c>
      <c r="V852" t="s">
        <v>11721</v>
      </c>
      <c r="Z852">
        <v>114.313938058912</v>
      </c>
      <c r="AA852">
        <v>-8.4872728843322296</v>
      </c>
      <c r="AB852" t="s">
        <v>11722</v>
      </c>
      <c r="AC852" t="s">
        <v>217</v>
      </c>
      <c r="AL852" t="s">
        <v>218</v>
      </c>
      <c r="AM852" t="s">
        <v>11723</v>
      </c>
      <c r="AN852" t="s">
        <v>6</v>
      </c>
      <c r="AO852" t="s">
        <v>11686</v>
      </c>
      <c r="AP852" s="57">
        <v>46251.333333333336</v>
      </c>
      <c r="AR852" t="s">
        <v>219</v>
      </c>
      <c r="AS852" t="s">
        <v>416</v>
      </c>
      <c r="AT852" t="s">
        <v>231</v>
      </c>
      <c r="AU852">
        <v>20260817</v>
      </c>
      <c r="AV852" t="s">
        <v>222</v>
      </c>
      <c r="AW852" t="s">
        <v>1010</v>
      </c>
      <c r="AX852" t="s">
        <v>223</v>
      </c>
      <c r="BA852" s="57">
        <v>46251.333333333336</v>
      </c>
      <c r="BB852" t="s">
        <v>11723</v>
      </c>
      <c r="BC852">
        <v>2026</v>
      </c>
      <c r="BD852">
        <v>8</v>
      </c>
      <c r="BE852">
        <v>17</v>
      </c>
      <c r="BF852" s="6">
        <f t="shared" si="39"/>
        <v>46251</v>
      </c>
      <c r="BG852">
        <f t="shared" si="40"/>
        <v>-0.33333333333575865</v>
      </c>
      <c r="BH852" t="str">
        <f t="shared" si="41"/>
        <v>COMPLY</v>
      </c>
      <c r="BI852" t="str">
        <f>VLOOKUP(H852,Sheet2!$A$1:$B$270,2,FALSE)</f>
        <v>BANYUWANGI</v>
      </c>
    </row>
    <row r="853" spans="1:61">
      <c r="A853">
        <v>852</v>
      </c>
      <c r="B853">
        <v>1002522268</v>
      </c>
      <c r="C853">
        <v>3</v>
      </c>
      <c r="D853" t="s">
        <v>38</v>
      </c>
      <c r="E853">
        <v>5</v>
      </c>
      <c r="F853" t="s">
        <v>90</v>
      </c>
      <c r="G853" t="s">
        <v>90</v>
      </c>
      <c r="H853" t="s">
        <v>392</v>
      </c>
      <c r="I853" t="s">
        <v>213</v>
      </c>
      <c r="J853" t="s">
        <v>214</v>
      </c>
      <c r="K853" t="s">
        <v>149</v>
      </c>
      <c r="L853" t="s">
        <v>215</v>
      </c>
      <c r="M853" t="s">
        <v>76</v>
      </c>
      <c r="N853" t="s">
        <v>216</v>
      </c>
      <c r="O853" s="57">
        <v>46246.579143518517</v>
      </c>
      <c r="P853" s="57">
        <v>46247.670868055553</v>
      </c>
      <c r="Q853">
        <v>69364262</v>
      </c>
      <c r="S853">
        <v>152626204669</v>
      </c>
      <c r="T853" t="s">
        <v>4404</v>
      </c>
      <c r="U853" t="s">
        <v>8448</v>
      </c>
      <c r="V853" t="s">
        <v>8449</v>
      </c>
      <c r="Z853">
        <v>112.01373495161501</v>
      </c>
      <c r="AA853">
        <v>-7.9483860675966902</v>
      </c>
      <c r="AB853" t="s">
        <v>8450</v>
      </c>
      <c r="AC853" t="s">
        <v>217</v>
      </c>
      <c r="AL853" t="s">
        <v>218</v>
      </c>
      <c r="AM853" t="s">
        <v>8451</v>
      </c>
      <c r="AN853" t="s">
        <v>6</v>
      </c>
      <c r="AO853" s="57">
        <v>46364.579872685186</v>
      </c>
      <c r="AP853" s="57">
        <v>46250.333333333336</v>
      </c>
      <c r="AR853" t="s">
        <v>219</v>
      </c>
      <c r="AS853" t="s">
        <v>392</v>
      </c>
      <c r="AT853" t="s">
        <v>231</v>
      </c>
      <c r="AU853">
        <v>20260813</v>
      </c>
      <c r="AV853" t="s">
        <v>222</v>
      </c>
      <c r="AW853" t="s">
        <v>1012</v>
      </c>
      <c r="AX853" t="s">
        <v>223</v>
      </c>
      <c r="BA853" s="57">
        <v>46250.333333333336</v>
      </c>
      <c r="BB853" t="s">
        <v>8451</v>
      </c>
      <c r="BC853">
        <v>2026</v>
      </c>
      <c r="BD853">
        <v>8</v>
      </c>
      <c r="BE853">
        <v>13</v>
      </c>
      <c r="BF853" s="6">
        <f t="shared" si="39"/>
        <v>46247</v>
      </c>
      <c r="BG853">
        <f t="shared" si="40"/>
        <v>-3.3333333333357587</v>
      </c>
      <c r="BH853" t="str">
        <f t="shared" si="41"/>
        <v>COMPLY</v>
      </c>
      <c r="BI853" t="str">
        <f>VLOOKUP(H853,Sheet2!$A$1:$B$270,2,FALSE)</f>
        <v>KEDIRI</v>
      </c>
    </row>
    <row r="854" spans="1:61">
      <c r="A854">
        <v>853</v>
      </c>
      <c r="B854">
        <v>1002519854</v>
      </c>
      <c r="C854">
        <v>3</v>
      </c>
      <c r="D854" t="s">
        <v>59</v>
      </c>
      <c r="E854">
        <v>4</v>
      </c>
      <c r="F854" t="s">
        <v>243</v>
      </c>
      <c r="G854" t="s">
        <v>635</v>
      </c>
      <c r="H854" t="s">
        <v>636</v>
      </c>
      <c r="I854" t="s">
        <v>213</v>
      </c>
      <c r="J854" t="s">
        <v>214</v>
      </c>
      <c r="K854" t="s">
        <v>149</v>
      </c>
      <c r="L854" t="s">
        <v>215</v>
      </c>
      <c r="M854" t="s">
        <v>76</v>
      </c>
      <c r="N854" t="s">
        <v>216</v>
      </c>
      <c r="O854" s="57">
        <v>46245.556203703702</v>
      </c>
      <c r="P854" s="57">
        <v>46246.611157407409</v>
      </c>
      <c r="Q854">
        <v>69363318</v>
      </c>
      <c r="S854">
        <v>141149112791</v>
      </c>
      <c r="T854" t="s">
        <v>7532</v>
      </c>
      <c r="U854" t="s">
        <v>7533</v>
      </c>
      <c r="V854" t="s">
        <v>7534</v>
      </c>
      <c r="Z854">
        <v>110.09096165695</v>
      </c>
      <c r="AA854">
        <v>-7.2708101844280701</v>
      </c>
      <c r="AB854" t="s">
        <v>7535</v>
      </c>
      <c r="AC854" t="s">
        <v>237</v>
      </c>
      <c r="AL854" t="s">
        <v>218</v>
      </c>
      <c r="AM854" t="s">
        <v>7536</v>
      </c>
      <c r="AN854" t="s">
        <v>6</v>
      </c>
      <c r="AO854" s="57">
        <v>46334.569282407407</v>
      </c>
      <c r="AP854" s="57">
        <v>46246.541666666664</v>
      </c>
      <c r="AR854" t="s">
        <v>219</v>
      </c>
      <c r="AS854" t="s">
        <v>636</v>
      </c>
      <c r="AT854" t="s">
        <v>231</v>
      </c>
      <c r="AU854">
        <v>20260812</v>
      </c>
      <c r="AV854" t="s">
        <v>222</v>
      </c>
      <c r="AW854" t="s">
        <v>1027</v>
      </c>
      <c r="AX854" t="s">
        <v>223</v>
      </c>
      <c r="BA854" s="57">
        <v>46246.541666666664</v>
      </c>
      <c r="BB854" t="s">
        <v>7536</v>
      </c>
      <c r="BC854">
        <v>2026</v>
      </c>
      <c r="BD854">
        <v>8</v>
      </c>
      <c r="BE854">
        <v>12</v>
      </c>
      <c r="BF854" s="6">
        <f t="shared" si="39"/>
        <v>46246</v>
      </c>
      <c r="BG854">
        <f t="shared" si="40"/>
        <v>-0.54166666666424135</v>
      </c>
      <c r="BH854" t="str">
        <f t="shared" si="41"/>
        <v>COMPLY</v>
      </c>
      <c r="BI854" t="e">
        <f>VLOOKUP(H854,Sheet2!$A$1:$B$270,2,FALSE)</f>
        <v>#N/A</v>
      </c>
    </row>
    <row r="855" spans="1:61">
      <c r="A855">
        <v>854</v>
      </c>
      <c r="B855">
        <v>1002529227</v>
      </c>
      <c r="C855">
        <v>3</v>
      </c>
      <c r="D855" t="s">
        <v>38</v>
      </c>
      <c r="E855">
        <v>5</v>
      </c>
      <c r="F855" t="s">
        <v>90</v>
      </c>
      <c r="G855" t="s">
        <v>93</v>
      </c>
      <c r="H855" t="s">
        <v>302</v>
      </c>
      <c r="I855" t="s">
        <v>213</v>
      </c>
      <c r="J855" t="s">
        <v>214</v>
      </c>
      <c r="K855" t="s">
        <v>149</v>
      </c>
      <c r="L855" t="s">
        <v>215</v>
      </c>
      <c r="M855" t="s">
        <v>76</v>
      </c>
      <c r="N855" t="s">
        <v>216</v>
      </c>
      <c r="O855" s="57">
        <v>46250.355520833335</v>
      </c>
      <c r="P855" s="57">
        <v>46251.55164351852</v>
      </c>
      <c r="Q855">
        <v>69367285</v>
      </c>
      <c r="S855">
        <v>152611229898</v>
      </c>
      <c r="T855" t="s">
        <v>11724</v>
      </c>
      <c r="U855" t="s">
        <v>11725</v>
      </c>
      <c r="V855" t="s">
        <v>11726</v>
      </c>
      <c r="Z855">
        <v>111.931764967739</v>
      </c>
      <c r="AA855">
        <v>-7.6696202271592098</v>
      </c>
      <c r="AB855" t="s">
        <v>11727</v>
      </c>
      <c r="AC855" t="s">
        <v>217</v>
      </c>
      <c r="AL855" t="s">
        <v>218</v>
      </c>
      <c r="AM855" t="s">
        <v>11728</v>
      </c>
      <c r="AN855" t="s">
        <v>6</v>
      </c>
      <c r="AO855" t="s">
        <v>10323</v>
      </c>
      <c r="AP855" s="57">
        <v>46251.333333333336</v>
      </c>
      <c r="AR855" t="s">
        <v>219</v>
      </c>
      <c r="AS855" t="s">
        <v>302</v>
      </c>
      <c r="AT855" t="s">
        <v>231</v>
      </c>
      <c r="AU855">
        <v>20260817</v>
      </c>
      <c r="AV855" t="s">
        <v>222</v>
      </c>
      <c r="AW855" t="s">
        <v>1015</v>
      </c>
      <c r="AX855" t="s">
        <v>223</v>
      </c>
      <c r="BA855" s="57">
        <v>46251.333333333336</v>
      </c>
      <c r="BB855" t="s">
        <v>11728</v>
      </c>
      <c r="BC855">
        <v>2026</v>
      </c>
      <c r="BD855">
        <v>8</v>
      </c>
      <c r="BE855">
        <v>17</v>
      </c>
      <c r="BF855" s="6">
        <f t="shared" si="39"/>
        <v>46251</v>
      </c>
      <c r="BG855">
        <f t="shared" si="40"/>
        <v>-0.33333333333575865</v>
      </c>
      <c r="BH855" t="str">
        <f t="shared" si="41"/>
        <v>COMPLY</v>
      </c>
      <c r="BI855" t="str">
        <f>VLOOKUP(H855,Sheet2!$A$1:$B$270,2,FALSE)</f>
        <v>NGANJUK</v>
      </c>
    </row>
    <row r="856" spans="1:61">
      <c r="A856">
        <v>855</v>
      </c>
      <c r="B856">
        <v>1002520022</v>
      </c>
      <c r="C856">
        <v>3</v>
      </c>
      <c r="D856" t="s">
        <v>49</v>
      </c>
      <c r="E856">
        <v>4</v>
      </c>
      <c r="F856" t="s">
        <v>252</v>
      </c>
      <c r="G856" t="s">
        <v>553</v>
      </c>
      <c r="H856" t="s">
        <v>559</v>
      </c>
      <c r="I856" t="s">
        <v>213</v>
      </c>
      <c r="J856" t="s">
        <v>214</v>
      </c>
      <c r="K856" t="s">
        <v>149</v>
      </c>
      <c r="M856" t="s">
        <v>7537</v>
      </c>
      <c r="N856" t="s">
        <v>216</v>
      </c>
      <c r="O856" s="57">
        <v>46245.581238425926</v>
      </c>
      <c r="P856" s="57">
        <v>46245.639409722222</v>
      </c>
      <c r="Q856">
        <v>69363368</v>
      </c>
      <c r="S856">
        <v>146281108019</v>
      </c>
      <c r="T856" t="s">
        <v>7538</v>
      </c>
      <c r="U856" t="s">
        <v>7539</v>
      </c>
      <c r="V856" t="s">
        <v>7540</v>
      </c>
      <c r="Z856">
        <v>109.0238056</v>
      </c>
      <c r="AA856">
        <v>-7.2643190999999998</v>
      </c>
      <c r="AB856" t="s">
        <v>7541</v>
      </c>
      <c r="AC856" t="s">
        <v>226</v>
      </c>
      <c r="AL856" t="s">
        <v>218</v>
      </c>
      <c r="AM856" t="s">
        <v>7542</v>
      </c>
      <c r="AN856" t="s">
        <v>6</v>
      </c>
      <c r="AO856" s="57">
        <v>46334.590532407405</v>
      </c>
      <c r="AP856" s="57">
        <v>46246</v>
      </c>
      <c r="AS856" t="s">
        <v>559</v>
      </c>
      <c r="AT856" t="s">
        <v>231</v>
      </c>
      <c r="AV856" t="s">
        <v>7543</v>
      </c>
      <c r="AW856" t="s">
        <v>7544</v>
      </c>
      <c r="AX856" t="s">
        <v>223</v>
      </c>
      <c r="BA856" s="57">
        <v>46246.541666666664</v>
      </c>
      <c r="BB856" t="s">
        <v>7542</v>
      </c>
      <c r="BF856" s="6" t="e">
        <f t="shared" si="39"/>
        <v>#NUM!</v>
      </c>
      <c r="BG856" t="e">
        <f t="shared" si="40"/>
        <v>#NUM!</v>
      </c>
      <c r="BH856" t="e">
        <f t="shared" si="41"/>
        <v>#NUM!</v>
      </c>
      <c r="BI856" t="e">
        <f>VLOOKUP(H856,Sheet2!$A$1:$B$270,2,FALSE)</f>
        <v>#N/A</v>
      </c>
    </row>
    <row r="857" spans="1:61">
      <c r="A857">
        <v>856</v>
      </c>
      <c r="B857">
        <v>1002529973</v>
      </c>
      <c r="C857">
        <v>3</v>
      </c>
      <c r="D857" t="s">
        <v>38</v>
      </c>
      <c r="E857">
        <v>5</v>
      </c>
      <c r="F857" t="s">
        <v>90</v>
      </c>
      <c r="G857" t="s">
        <v>90</v>
      </c>
      <c r="H857" t="s">
        <v>354</v>
      </c>
      <c r="I857" t="s">
        <v>213</v>
      </c>
      <c r="J857" t="s">
        <v>214</v>
      </c>
      <c r="K857" t="s">
        <v>149</v>
      </c>
      <c r="L857" t="s">
        <v>215</v>
      </c>
      <c r="M857" t="s">
        <v>76</v>
      </c>
      <c r="N857" t="s">
        <v>216</v>
      </c>
      <c r="O857" s="57">
        <v>46250.699259259258</v>
      </c>
      <c r="P857" s="57">
        <v>46251.553784722222</v>
      </c>
      <c r="Q857">
        <v>69367712</v>
      </c>
      <c r="S857">
        <v>152639219333</v>
      </c>
      <c r="T857" t="s">
        <v>11733</v>
      </c>
      <c r="U857" t="s">
        <v>11734</v>
      </c>
      <c r="V857" t="s">
        <v>11735</v>
      </c>
      <c r="Z857">
        <v>112.259917147457</v>
      </c>
      <c r="AA857">
        <v>-7.82405286143951</v>
      </c>
      <c r="AB857" t="s">
        <v>11736</v>
      </c>
      <c r="AC857" t="s">
        <v>217</v>
      </c>
      <c r="AL857" t="s">
        <v>218</v>
      </c>
      <c r="AM857" t="s">
        <v>10087</v>
      </c>
      <c r="AN857" t="s">
        <v>6</v>
      </c>
      <c r="AO857" t="s">
        <v>11022</v>
      </c>
      <c r="AP857" s="57">
        <v>46251.541666666664</v>
      </c>
      <c r="AR857" t="s">
        <v>219</v>
      </c>
      <c r="AS857" t="s">
        <v>354</v>
      </c>
      <c r="AT857" t="s">
        <v>231</v>
      </c>
      <c r="AU857">
        <v>20260817</v>
      </c>
      <c r="AV857" t="s">
        <v>222</v>
      </c>
      <c r="AW857" t="s">
        <v>642</v>
      </c>
      <c r="AX857" t="s">
        <v>223</v>
      </c>
      <c r="BA857" s="57">
        <v>46251.541666666664</v>
      </c>
      <c r="BB857" t="s">
        <v>10087</v>
      </c>
      <c r="BC857">
        <v>2026</v>
      </c>
      <c r="BD857">
        <v>8</v>
      </c>
      <c r="BE857">
        <v>17</v>
      </c>
      <c r="BF857" s="6">
        <f t="shared" si="39"/>
        <v>46251</v>
      </c>
      <c r="BG857">
        <f t="shared" si="40"/>
        <v>-0.54166666666424135</v>
      </c>
      <c r="BH857" t="str">
        <f t="shared" si="41"/>
        <v>COMPLY</v>
      </c>
      <c r="BI857" t="str">
        <f>VLOOKUP(H857,Sheet2!$A$1:$B$270,2,FALSE)</f>
        <v>KEDIRI</v>
      </c>
    </row>
    <row r="858" spans="1:61">
      <c r="A858">
        <v>857</v>
      </c>
      <c r="B858">
        <v>1002512148</v>
      </c>
      <c r="C858">
        <v>3</v>
      </c>
      <c r="D858" t="s">
        <v>42</v>
      </c>
      <c r="E858">
        <v>5</v>
      </c>
      <c r="F858" t="s">
        <v>233</v>
      </c>
      <c r="G858" t="s">
        <v>105</v>
      </c>
      <c r="H858" t="s">
        <v>299</v>
      </c>
      <c r="I858" t="s">
        <v>213</v>
      </c>
      <c r="J858" t="s">
        <v>214</v>
      </c>
      <c r="K858" t="s">
        <v>149</v>
      </c>
      <c r="L858" t="s">
        <v>215</v>
      </c>
      <c r="M858" t="s">
        <v>76</v>
      </c>
      <c r="N858" t="s">
        <v>216</v>
      </c>
      <c r="O858" s="57">
        <v>46240.493032407408</v>
      </c>
      <c r="P858" s="57">
        <v>46242.342881944445</v>
      </c>
      <c r="Q858">
        <v>69359885</v>
      </c>
      <c r="S858">
        <v>152313204401</v>
      </c>
      <c r="T858" t="s">
        <v>1881</v>
      </c>
      <c r="U858" t="s">
        <v>1882</v>
      </c>
      <c r="V858" t="s">
        <v>1883</v>
      </c>
      <c r="Z858">
        <v>112.43553199999999</v>
      </c>
      <c r="AA858">
        <v>-7.4510350000000001</v>
      </c>
      <c r="AB858" t="s">
        <v>1884</v>
      </c>
      <c r="AC858" t="s">
        <v>237</v>
      </c>
      <c r="AL858" t="s">
        <v>218</v>
      </c>
      <c r="AM858" t="s">
        <v>1885</v>
      </c>
      <c r="AN858" t="s">
        <v>6</v>
      </c>
      <c r="AO858" s="57">
        <v>46181.496516203704</v>
      </c>
      <c r="AP858" s="57">
        <v>46241.333333333336</v>
      </c>
      <c r="AR858" t="s">
        <v>219</v>
      </c>
      <c r="AS858" t="s">
        <v>299</v>
      </c>
      <c r="AT858" t="s">
        <v>231</v>
      </c>
      <c r="AU858">
        <v>20260808</v>
      </c>
      <c r="AV858" t="s">
        <v>222</v>
      </c>
      <c r="AW858" t="s">
        <v>1021</v>
      </c>
      <c r="AX858" t="s">
        <v>223</v>
      </c>
      <c r="BA858" s="57">
        <v>46241.333333333336</v>
      </c>
      <c r="BB858" t="s">
        <v>1885</v>
      </c>
      <c r="BC858">
        <v>2026</v>
      </c>
      <c r="BD858">
        <v>8</v>
      </c>
      <c r="BE858">
        <v>8</v>
      </c>
      <c r="BF858" s="6">
        <f t="shared" si="39"/>
        <v>46242</v>
      </c>
      <c r="BG858">
        <f t="shared" si="40"/>
        <v>0.66666666666424135</v>
      </c>
      <c r="BH858" t="str">
        <f t="shared" si="41"/>
        <v>COMPLY</v>
      </c>
      <c r="BI858" t="str">
        <f>VLOOKUP(H858,Sheet2!$A$1:$B$270,2,FALSE)</f>
        <v>MOJOKERTO</v>
      </c>
    </row>
    <row r="859" spans="1:61">
      <c r="A859">
        <v>858</v>
      </c>
      <c r="B859">
        <v>1002531916</v>
      </c>
      <c r="C859">
        <v>3</v>
      </c>
      <c r="D859" t="s">
        <v>55</v>
      </c>
      <c r="E859">
        <v>5</v>
      </c>
      <c r="F859" t="s">
        <v>265</v>
      </c>
      <c r="G859" t="s">
        <v>125</v>
      </c>
      <c r="H859" t="s">
        <v>332</v>
      </c>
      <c r="I859" t="s">
        <v>213</v>
      </c>
      <c r="J859" t="s">
        <v>214</v>
      </c>
      <c r="K859" t="s">
        <v>149</v>
      </c>
      <c r="L859" t="s">
        <v>215</v>
      </c>
      <c r="M859" t="s">
        <v>240</v>
      </c>
      <c r="N859" t="s">
        <v>216</v>
      </c>
      <c r="O859" s="57">
        <v>46252.322175925925</v>
      </c>
      <c r="P859" s="57">
        <v>46252.323946759258</v>
      </c>
      <c r="Q859">
        <v>69368467</v>
      </c>
      <c r="S859">
        <v>152441211304</v>
      </c>
      <c r="T859" t="s">
        <v>13233</v>
      </c>
      <c r="U859" t="s">
        <v>13234</v>
      </c>
      <c r="V859" t="s">
        <v>13235</v>
      </c>
      <c r="Z859">
        <v>112.215552</v>
      </c>
      <c r="AA859">
        <v>-7.2878809999999996</v>
      </c>
      <c r="AB859" t="s">
        <v>13236</v>
      </c>
      <c r="AC859" t="s">
        <v>237</v>
      </c>
      <c r="AL859" t="s">
        <v>218</v>
      </c>
      <c r="AM859" t="s">
        <v>13237</v>
      </c>
      <c r="AN859" t="s">
        <v>6</v>
      </c>
      <c r="AO859" t="s">
        <v>12910</v>
      </c>
      <c r="AP859" s="57">
        <v>46253.416666666664</v>
      </c>
      <c r="AR859" t="s">
        <v>241</v>
      </c>
      <c r="AS859" t="s">
        <v>332</v>
      </c>
      <c r="AT859" t="s">
        <v>231</v>
      </c>
      <c r="AV859" t="s">
        <v>240</v>
      </c>
      <c r="AW859" t="s">
        <v>1012</v>
      </c>
      <c r="AX859" t="s">
        <v>223</v>
      </c>
      <c r="BA859" s="57">
        <v>46253.416666666664</v>
      </c>
      <c r="BB859" t="s">
        <v>13237</v>
      </c>
      <c r="BF859" s="6" t="e">
        <f t="shared" si="39"/>
        <v>#NUM!</v>
      </c>
      <c r="BG859" t="e">
        <f t="shared" si="40"/>
        <v>#NUM!</v>
      </c>
      <c r="BH859" t="e">
        <f t="shared" si="41"/>
        <v>#NUM!</v>
      </c>
      <c r="BI859" t="str">
        <f>VLOOKUP(H859,Sheet2!$A$1:$B$270,2,FALSE)</f>
        <v>GRESIK</v>
      </c>
    </row>
    <row r="860" spans="1:61">
      <c r="A860">
        <v>859</v>
      </c>
      <c r="B860">
        <v>1002514543</v>
      </c>
      <c r="C860">
        <v>3</v>
      </c>
      <c r="D860" t="s">
        <v>38</v>
      </c>
      <c r="E860">
        <v>5</v>
      </c>
      <c r="F860" t="s">
        <v>90</v>
      </c>
      <c r="G860" t="s">
        <v>88</v>
      </c>
      <c r="H860" t="s">
        <v>512</v>
      </c>
      <c r="I860" t="s">
        <v>213</v>
      </c>
      <c r="J860" t="s">
        <v>214</v>
      </c>
      <c r="K860" t="s">
        <v>149</v>
      </c>
      <c r="L860" t="s">
        <v>215</v>
      </c>
      <c r="M860" t="s">
        <v>76</v>
      </c>
      <c r="N860" t="s">
        <v>216</v>
      </c>
      <c r="O860" s="57">
        <v>46241.549976851849</v>
      </c>
      <c r="P860" s="57">
        <v>46244.711643518516</v>
      </c>
      <c r="Q860">
        <v>69360757</v>
      </c>
      <c r="S860">
        <v>152734208665</v>
      </c>
      <c r="T860" t="s">
        <v>4788</v>
      </c>
      <c r="U860" t="s">
        <v>4789</v>
      </c>
      <c r="V860" t="s">
        <v>4790</v>
      </c>
      <c r="Z860">
        <v>112.15512200000001</v>
      </c>
      <c r="AA860">
        <v>-8.2201109999999993</v>
      </c>
      <c r="AB860" t="s">
        <v>4791</v>
      </c>
      <c r="AC860" t="s">
        <v>237</v>
      </c>
      <c r="AL860" t="s">
        <v>218</v>
      </c>
      <c r="AM860" t="s">
        <v>4792</v>
      </c>
      <c r="AN860" t="s">
        <v>6</v>
      </c>
      <c r="AO860" s="57">
        <v>46211.559479166666</v>
      </c>
      <c r="AP860" s="57">
        <v>46244.333333333336</v>
      </c>
      <c r="AR860" t="s">
        <v>219</v>
      </c>
      <c r="AS860" t="s">
        <v>512</v>
      </c>
      <c r="AT860" t="s">
        <v>231</v>
      </c>
      <c r="AU860">
        <v>20260810</v>
      </c>
      <c r="AV860" t="s">
        <v>222</v>
      </c>
      <c r="AW860" t="s">
        <v>1014</v>
      </c>
      <c r="AX860" t="s">
        <v>223</v>
      </c>
      <c r="BA860" s="57">
        <v>46244.333333333336</v>
      </c>
      <c r="BB860" t="s">
        <v>4792</v>
      </c>
      <c r="BC860">
        <v>2026</v>
      </c>
      <c r="BD860">
        <v>8</v>
      </c>
      <c r="BE860">
        <v>10</v>
      </c>
      <c r="BF860" s="6">
        <f t="shared" si="39"/>
        <v>46244</v>
      </c>
      <c r="BG860">
        <f t="shared" si="40"/>
        <v>-0.33333333333575865</v>
      </c>
      <c r="BH860" t="str">
        <f t="shared" si="41"/>
        <v>COMPLY</v>
      </c>
      <c r="BI860" t="str">
        <f>VLOOKUP(H860,Sheet2!$A$1:$B$270,2,FALSE)</f>
        <v>BLITAR</v>
      </c>
    </row>
    <row r="861" spans="1:61">
      <c r="A861">
        <v>860</v>
      </c>
      <c r="B861">
        <v>1002510212</v>
      </c>
      <c r="C861">
        <v>3</v>
      </c>
      <c r="D861" t="s">
        <v>55</v>
      </c>
      <c r="E861">
        <v>5</v>
      </c>
      <c r="F861" t="s">
        <v>265</v>
      </c>
      <c r="G861" t="s">
        <v>122</v>
      </c>
      <c r="H861" t="s">
        <v>355</v>
      </c>
      <c r="I861" t="s">
        <v>213</v>
      </c>
      <c r="J861" t="s">
        <v>214</v>
      </c>
      <c r="K861" t="s">
        <v>149</v>
      </c>
      <c r="L861" t="s">
        <v>215</v>
      </c>
      <c r="M861" t="s">
        <v>76</v>
      </c>
      <c r="N861" t="s">
        <v>216</v>
      </c>
      <c r="O861" s="57">
        <v>46239.476354166669</v>
      </c>
      <c r="P861" s="57">
        <v>46239.768368055556</v>
      </c>
      <c r="Q861">
        <v>69358977</v>
      </c>
      <c r="S861">
        <v>152421262136</v>
      </c>
      <c r="T861" t="s">
        <v>1902</v>
      </c>
      <c r="U861" t="s">
        <v>1903</v>
      </c>
      <c r="V861" t="s">
        <v>1904</v>
      </c>
      <c r="Z861">
        <v>112.60519549999999</v>
      </c>
      <c r="AA861">
        <v>-7.1770965000000002</v>
      </c>
      <c r="AB861" t="s">
        <v>1905</v>
      </c>
      <c r="AC861" t="s">
        <v>237</v>
      </c>
      <c r="AL861" t="s">
        <v>218</v>
      </c>
      <c r="AM861" t="s">
        <v>1906</v>
      </c>
      <c r="AN861" t="s">
        <v>6</v>
      </c>
      <c r="AO861" s="57">
        <v>46150.486030092594</v>
      </c>
      <c r="AP861" s="57">
        <v>46243.541666666664</v>
      </c>
      <c r="AR861" t="s">
        <v>219</v>
      </c>
      <c r="AS861" t="s">
        <v>355</v>
      </c>
      <c r="AT861" t="s">
        <v>231</v>
      </c>
      <c r="AU861">
        <v>20260805</v>
      </c>
      <c r="AV861" t="s">
        <v>222</v>
      </c>
      <c r="AW861" t="s">
        <v>1022</v>
      </c>
      <c r="AX861" t="s">
        <v>223</v>
      </c>
      <c r="BA861" s="57">
        <v>46243.541666666664</v>
      </c>
      <c r="BB861" t="s">
        <v>1906</v>
      </c>
      <c r="BC861">
        <v>2026</v>
      </c>
      <c r="BD861">
        <v>8</v>
      </c>
      <c r="BE861">
        <v>5</v>
      </c>
      <c r="BF861" s="6">
        <f t="shared" si="39"/>
        <v>46239</v>
      </c>
      <c r="BG861">
        <f t="shared" si="40"/>
        <v>-4.5416666666642413</v>
      </c>
      <c r="BH861" t="str">
        <f t="shared" si="41"/>
        <v>COMPLY</v>
      </c>
      <c r="BI861" t="str">
        <f>VLOOKUP(H861,Sheet2!$A$1:$B$270,2,FALSE)</f>
        <v>GRESIK</v>
      </c>
    </row>
    <row r="862" spans="1:61">
      <c r="A862">
        <v>861</v>
      </c>
      <c r="B862">
        <v>1002516338</v>
      </c>
      <c r="C862">
        <v>3</v>
      </c>
      <c r="D862" t="s">
        <v>51</v>
      </c>
      <c r="E862">
        <v>4</v>
      </c>
      <c r="F862" t="s">
        <v>273</v>
      </c>
      <c r="G862" t="s">
        <v>898</v>
      </c>
      <c r="H862" t="s">
        <v>4797</v>
      </c>
      <c r="I862" t="s">
        <v>213</v>
      </c>
      <c r="J862" t="s">
        <v>214</v>
      </c>
      <c r="K862" t="s">
        <v>149</v>
      </c>
      <c r="L862" t="s">
        <v>215</v>
      </c>
      <c r="M862" t="s">
        <v>933</v>
      </c>
      <c r="N862" t="s">
        <v>216</v>
      </c>
      <c r="O862" s="57">
        <v>46243.413842592592</v>
      </c>
      <c r="P862" s="57">
        <v>46246.590844907405</v>
      </c>
      <c r="Q862">
        <v>69361729</v>
      </c>
      <c r="S862">
        <v>142539117749</v>
      </c>
      <c r="T862" t="s">
        <v>4798</v>
      </c>
      <c r="U862" t="s">
        <v>4799</v>
      </c>
      <c r="V862" t="s">
        <v>4800</v>
      </c>
      <c r="Z862">
        <v>110.724441</v>
      </c>
      <c r="AA862">
        <v>-6.5686200000000001</v>
      </c>
      <c r="AB862" t="s">
        <v>4801</v>
      </c>
      <c r="AC862" t="s">
        <v>237</v>
      </c>
      <c r="AL862" t="s">
        <v>218</v>
      </c>
      <c r="AM862" t="s">
        <v>4802</v>
      </c>
      <c r="AN862" t="s">
        <v>6</v>
      </c>
      <c r="AO862" s="57">
        <v>46273.423506944448</v>
      </c>
      <c r="AP862" s="57">
        <v>46244.625</v>
      </c>
      <c r="AQ862" t="s">
        <v>248</v>
      </c>
      <c r="AR862" t="s">
        <v>12</v>
      </c>
      <c r="AS862" t="s">
        <v>4797</v>
      </c>
      <c r="AT862" t="s">
        <v>231</v>
      </c>
      <c r="AV862" t="s">
        <v>917</v>
      </c>
      <c r="AW862" t="s">
        <v>1012</v>
      </c>
      <c r="AX862" t="s">
        <v>223</v>
      </c>
      <c r="BA862" s="57">
        <v>46244.625</v>
      </c>
      <c r="BB862" t="s">
        <v>4802</v>
      </c>
      <c r="BF862" s="6" t="e">
        <f t="shared" si="39"/>
        <v>#NUM!</v>
      </c>
      <c r="BG862" t="e">
        <f t="shared" si="40"/>
        <v>#NUM!</v>
      </c>
      <c r="BH862" t="e">
        <f t="shared" si="41"/>
        <v>#NUM!</v>
      </c>
      <c r="BI862" t="e">
        <f>VLOOKUP(H862,Sheet2!$A$1:$B$270,2,FALSE)</f>
        <v>#N/A</v>
      </c>
    </row>
    <row r="863" spans="1:61">
      <c r="A863">
        <v>862</v>
      </c>
      <c r="B863">
        <v>1002525906</v>
      </c>
      <c r="C863">
        <v>3</v>
      </c>
      <c r="D863" t="s">
        <v>55</v>
      </c>
      <c r="E863">
        <v>5</v>
      </c>
      <c r="F863" t="s">
        <v>265</v>
      </c>
      <c r="G863" t="s">
        <v>122</v>
      </c>
      <c r="H863" t="s">
        <v>355</v>
      </c>
      <c r="I863" t="s">
        <v>213</v>
      </c>
      <c r="J863" t="s">
        <v>214</v>
      </c>
      <c r="K863" t="s">
        <v>149</v>
      </c>
      <c r="L863" t="s">
        <v>215</v>
      </c>
      <c r="M863" t="s">
        <v>76</v>
      </c>
      <c r="N863" t="s">
        <v>216</v>
      </c>
      <c r="O863" s="57">
        <v>46248.438854166663</v>
      </c>
      <c r="P863" s="57">
        <v>46248.823055555556</v>
      </c>
      <c r="Q863">
        <v>69365805</v>
      </c>
      <c r="S863">
        <v>152421262326</v>
      </c>
      <c r="T863" t="s">
        <v>10298</v>
      </c>
      <c r="U863" t="s">
        <v>11742</v>
      </c>
      <c r="V863" t="s">
        <v>11743</v>
      </c>
      <c r="Z863">
        <v>112.61822050000001</v>
      </c>
      <c r="AA863">
        <v>-7.1446120999999998</v>
      </c>
      <c r="AB863" t="s">
        <v>11744</v>
      </c>
      <c r="AC863" t="s">
        <v>217</v>
      </c>
      <c r="AL863" t="s">
        <v>218</v>
      </c>
      <c r="AM863" t="s">
        <v>11745</v>
      </c>
      <c r="AN863" t="s">
        <v>6</v>
      </c>
      <c r="AO863" t="s">
        <v>10096</v>
      </c>
      <c r="AP863" s="57">
        <v>46249.416666666664</v>
      </c>
      <c r="AR863" t="s">
        <v>219</v>
      </c>
      <c r="AS863" t="s">
        <v>355</v>
      </c>
      <c r="AT863" t="s">
        <v>231</v>
      </c>
      <c r="AU863">
        <v>20260814</v>
      </c>
      <c r="AV863" t="s">
        <v>222</v>
      </c>
      <c r="AW863" t="s">
        <v>1015</v>
      </c>
      <c r="AX863" t="s">
        <v>223</v>
      </c>
      <c r="BA863" s="57">
        <v>46249.416666666664</v>
      </c>
      <c r="BB863" t="s">
        <v>11745</v>
      </c>
      <c r="BC863">
        <v>2026</v>
      </c>
      <c r="BD863">
        <v>8</v>
      </c>
      <c r="BE863">
        <v>14</v>
      </c>
      <c r="BF863" s="6">
        <f t="shared" si="39"/>
        <v>46248</v>
      </c>
      <c r="BG863">
        <f t="shared" si="40"/>
        <v>-1.4166666666642413</v>
      </c>
      <c r="BH863" t="str">
        <f t="shared" si="41"/>
        <v>COMPLY</v>
      </c>
      <c r="BI863" t="str">
        <f>VLOOKUP(H863,Sheet2!$A$1:$B$270,2,FALSE)</f>
        <v>GRESIK</v>
      </c>
    </row>
    <row r="864" spans="1:61">
      <c r="A864">
        <v>863</v>
      </c>
      <c r="B864">
        <v>1002510687</v>
      </c>
      <c r="C864">
        <v>3</v>
      </c>
      <c r="D864" t="s">
        <v>42</v>
      </c>
      <c r="E864">
        <v>5</v>
      </c>
      <c r="F864" t="s">
        <v>106</v>
      </c>
      <c r="G864" t="s">
        <v>106</v>
      </c>
      <c r="H864" t="s">
        <v>338</v>
      </c>
      <c r="I864" t="s">
        <v>213</v>
      </c>
      <c r="J864" t="s">
        <v>214</v>
      </c>
      <c r="K864" t="s">
        <v>149</v>
      </c>
      <c r="M864" t="s">
        <v>76</v>
      </c>
      <c r="N864" t="s">
        <v>216</v>
      </c>
      <c r="O864" s="57">
        <v>46239.586145833331</v>
      </c>
      <c r="P864" s="57">
        <v>46241.554212962961</v>
      </c>
      <c r="Q864">
        <v>69359252</v>
      </c>
      <c r="S864">
        <v>152744222121</v>
      </c>
      <c r="T864" t="s">
        <v>1910</v>
      </c>
      <c r="U864" t="s">
        <v>1911</v>
      </c>
      <c r="V864" t="s">
        <v>1912</v>
      </c>
      <c r="Z864">
        <v>112.78354950000001</v>
      </c>
      <c r="AA864">
        <v>-7.6446240000000003</v>
      </c>
      <c r="AB864" t="s">
        <v>1913</v>
      </c>
      <c r="AC864" t="s">
        <v>230</v>
      </c>
      <c r="AL864" t="s">
        <v>218</v>
      </c>
      <c r="AM864" t="s">
        <v>1914</v>
      </c>
      <c r="AN864" t="s">
        <v>6</v>
      </c>
      <c r="AO864" s="57">
        <v>46150.59070601852</v>
      </c>
      <c r="AP864" s="57">
        <v>46240.625</v>
      </c>
      <c r="AR864" t="s">
        <v>219</v>
      </c>
      <c r="AS864" t="s">
        <v>338</v>
      </c>
      <c r="AT864" t="s">
        <v>231</v>
      </c>
      <c r="AU864">
        <v>20260807</v>
      </c>
      <c r="AV864" t="s">
        <v>222</v>
      </c>
      <c r="AW864" t="s">
        <v>561</v>
      </c>
      <c r="AX864" t="s">
        <v>223</v>
      </c>
      <c r="BA864" s="57">
        <v>46240.625</v>
      </c>
      <c r="BB864" t="s">
        <v>1914</v>
      </c>
      <c r="BC864">
        <v>2026</v>
      </c>
      <c r="BD864">
        <v>8</v>
      </c>
      <c r="BE864">
        <v>7</v>
      </c>
      <c r="BF864" s="6">
        <f t="shared" si="39"/>
        <v>46241</v>
      </c>
      <c r="BG864">
        <f t="shared" si="40"/>
        <v>0.375</v>
      </c>
      <c r="BH864" t="str">
        <f t="shared" si="41"/>
        <v>COMPLY</v>
      </c>
      <c r="BI864" t="str">
        <f>VLOOKUP(H864,Sheet2!$A$1:$B$270,2,FALSE)</f>
        <v>PASURUAN</v>
      </c>
    </row>
    <row r="865" spans="1:61">
      <c r="A865">
        <v>864</v>
      </c>
      <c r="B865">
        <v>1002528459</v>
      </c>
      <c r="C865">
        <v>3</v>
      </c>
      <c r="D865" t="s">
        <v>59</v>
      </c>
      <c r="E865">
        <v>4</v>
      </c>
      <c r="F865" t="s">
        <v>224</v>
      </c>
      <c r="G865" t="s">
        <v>320</v>
      </c>
      <c r="H865" t="s">
        <v>321</v>
      </c>
      <c r="I865" t="s">
        <v>213</v>
      </c>
      <c r="J865" t="s">
        <v>214</v>
      </c>
      <c r="K865" t="s">
        <v>149</v>
      </c>
      <c r="L865" t="s">
        <v>215</v>
      </c>
      <c r="M865" t="s">
        <v>76</v>
      </c>
      <c r="N865" t="s">
        <v>216</v>
      </c>
      <c r="O865" s="57">
        <v>46249.602048611108</v>
      </c>
      <c r="P865" s="57">
        <v>46250.476238425923</v>
      </c>
      <c r="Q865">
        <v>69366999</v>
      </c>
      <c r="S865">
        <v>146372103135</v>
      </c>
      <c r="T865" t="s">
        <v>11749</v>
      </c>
      <c r="U865" t="s">
        <v>11750</v>
      </c>
      <c r="V865" t="s">
        <v>11751</v>
      </c>
      <c r="Z865">
        <v>109.627836776199</v>
      </c>
      <c r="AA865">
        <v>-7.3343773071856404</v>
      </c>
      <c r="AB865" t="s">
        <v>11752</v>
      </c>
      <c r="AC865" t="s">
        <v>237</v>
      </c>
      <c r="AL865" t="s">
        <v>218</v>
      </c>
      <c r="AM865" t="s">
        <v>11753</v>
      </c>
      <c r="AN865" t="s">
        <v>6</v>
      </c>
      <c r="AO865" t="s">
        <v>10002</v>
      </c>
      <c r="AP865" s="57">
        <v>46251.333333333336</v>
      </c>
      <c r="AR865" t="s">
        <v>219</v>
      </c>
      <c r="AS865" t="s">
        <v>321</v>
      </c>
      <c r="AT865" t="s">
        <v>231</v>
      </c>
      <c r="AU865">
        <v>20260816</v>
      </c>
      <c r="AV865" t="s">
        <v>222</v>
      </c>
      <c r="AW865" t="s">
        <v>1015</v>
      </c>
      <c r="AX865" t="s">
        <v>223</v>
      </c>
      <c r="BA865" s="57">
        <v>46251.333333333336</v>
      </c>
      <c r="BB865" t="s">
        <v>11753</v>
      </c>
      <c r="BC865">
        <v>2026</v>
      </c>
      <c r="BD865">
        <v>8</v>
      </c>
      <c r="BE865">
        <v>16</v>
      </c>
      <c r="BF865" s="6">
        <f t="shared" si="39"/>
        <v>46250</v>
      </c>
      <c r="BG865">
        <f t="shared" si="40"/>
        <v>-1.3333333333357587</v>
      </c>
      <c r="BH865" t="str">
        <f t="shared" si="41"/>
        <v>COMPLY</v>
      </c>
      <c r="BI865" t="e">
        <f>VLOOKUP(H865,Sheet2!$A$1:$B$270,2,FALSE)</f>
        <v>#N/A</v>
      </c>
    </row>
    <row r="866" spans="1:61">
      <c r="A866">
        <v>865</v>
      </c>
      <c r="B866">
        <v>1002515815</v>
      </c>
      <c r="C866">
        <v>3</v>
      </c>
      <c r="D866" t="s">
        <v>51</v>
      </c>
      <c r="E866">
        <v>4</v>
      </c>
      <c r="F866" t="s">
        <v>273</v>
      </c>
      <c r="G866" t="s">
        <v>600</v>
      </c>
      <c r="H866" t="s">
        <v>4818</v>
      </c>
      <c r="I866" t="s">
        <v>213</v>
      </c>
      <c r="J866" t="s">
        <v>214</v>
      </c>
      <c r="K866" t="s">
        <v>149</v>
      </c>
      <c r="L866" t="s">
        <v>215</v>
      </c>
      <c r="M866" t="s">
        <v>933</v>
      </c>
      <c r="N866" t="s">
        <v>216</v>
      </c>
      <c r="O866" s="57">
        <v>46242.479131944441</v>
      </c>
      <c r="P866" s="57">
        <v>46246.402754629627</v>
      </c>
      <c r="Q866">
        <v>69361361</v>
      </c>
      <c r="S866">
        <v>142598105504</v>
      </c>
      <c r="T866" t="s">
        <v>4819</v>
      </c>
      <c r="U866" t="s">
        <v>4820</v>
      </c>
      <c r="V866" t="s">
        <v>4821</v>
      </c>
      <c r="Z866">
        <v>111.58652135035599</v>
      </c>
      <c r="AA866">
        <v>-6.8762507145352698</v>
      </c>
      <c r="AB866" t="s">
        <v>4822</v>
      </c>
      <c r="AC866" t="s">
        <v>237</v>
      </c>
      <c r="AL866" t="s">
        <v>218</v>
      </c>
      <c r="AM866" t="s">
        <v>4459</v>
      </c>
      <c r="AN866" t="s">
        <v>6</v>
      </c>
      <c r="AO866" s="57">
        <v>46242.486076388886</v>
      </c>
      <c r="AP866" s="57">
        <v>46244.333333333336</v>
      </c>
      <c r="AQ866" t="s">
        <v>564</v>
      </c>
      <c r="AR866" t="s">
        <v>12</v>
      </c>
      <c r="AS866" t="s">
        <v>4818</v>
      </c>
      <c r="AT866" t="s">
        <v>231</v>
      </c>
      <c r="AV866" t="s">
        <v>917</v>
      </c>
      <c r="AW866" t="s">
        <v>1010</v>
      </c>
      <c r="AX866" t="s">
        <v>223</v>
      </c>
      <c r="BA866" s="57">
        <v>46244.333333333336</v>
      </c>
      <c r="BB866" t="s">
        <v>4459</v>
      </c>
      <c r="BF866" s="6" t="e">
        <f t="shared" si="39"/>
        <v>#NUM!</v>
      </c>
      <c r="BG866" t="e">
        <f t="shared" si="40"/>
        <v>#NUM!</v>
      </c>
      <c r="BH866" t="e">
        <f t="shared" si="41"/>
        <v>#NUM!</v>
      </c>
      <c r="BI866" t="e">
        <f>VLOOKUP(H866,Sheet2!$A$1:$B$270,2,FALSE)</f>
        <v>#N/A</v>
      </c>
    </row>
    <row r="867" spans="1:61">
      <c r="A867">
        <v>866</v>
      </c>
      <c r="B867">
        <v>1002511659</v>
      </c>
      <c r="C867">
        <v>3</v>
      </c>
      <c r="D867" t="s">
        <v>49</v>
      </c>
      <c r="E867">
        <v>4</v>
      </c>
      <c r="F867" t="s">
        <v>252</v>
      </c>
      <c r="G867" t="s">
        <v>554</v>
      </c>
      <c r="H867" t="s">
        <v>558</v>
      </c>
      <c r="I867" t="s">
        <v>213</v>
      </c>
      <c r="J867" t="s">
        <v>214</v>
      </c>
      <c r="K867" t="s">
        <v>149</v>
      </c>
      <c r="L867" t="s">
        <v>215</v>
      </c>
      <c r="M867" t="s">
        <v>575</v>
      </c>
      <c r="N867" t="s">
        <v>216</v>
      </c>
      <c r="O867" s="57">
        <v>46240.40828703704</v>
      </c>
      <c r="P867" s="57">
        <v>46241.480694444443</v>
      </c>
      <c r="Q867">
        <v>69359666</v>
      </c>
      <c r="S867">
        <v>142278112622</v>
      </c>
      <c r="T867" t="s">
        <v>1926</v>
      </c>
      <c r="U867" t="s">
        <v>1927</v>
      </c>
      <c r="V867" t="s">
        <v>1928</v>
      </c>
      <c r="Z867">
        <v>109.368638</v>
      </c>
      <c r="AA867">
        <v>-6.8634389999999996</v>
      </c>
      <c r="AB867" t="s">
        <v>1929</v>
      </c>
      <c r="AC867" t="s">
        <v>237</v>
      </c>
      <c r="AL867" t="s">
        <v>218</v>
      </c>
      <c r="AM867" t="s">
        <v>1930</v>
      </c>
      <c r="AN867" t="s">
        <v>6</v>
      </c>
      <c r="AO867" s="57">
        <v>46181.413252314815</v>
      </c>
      <c r="AP867" s="57">
        <v>46241.333333333336</v>
      </c>
      <c r="AR867" t="s">
        <v>14</v>
      </c>
      <c r="AS867" t="s">
        <v>558</v>
      </c>
      <c r="AT867" t="s">
        <v>231</v>
      </c>
      <c r="AV867" t="s">
        <v>4824</v>
      </c>
      <c r="AW867" t="s">
        <v>1014</v>
      </c>
      <c r="AX867" t="s">
        <v>223</v>
      </c>
      <c r="BA867" s="57">
        <v>46241.333333333336</v>
      </c>
      <c r="BB867" t="s">
        <v>1930</v>
      </c>
      <c r="BF867" s="6" t="e">
        <f t="shared" si="39"/>
        <v>#NUM!</v>
      </c>
      <c r="BG867" t="e">
        <f t="shared" si="40"/>
        <v>#NUM!</v>
      </c>
      <c r="BH867" t="e">
        <f t="shared" si="41"/>
        <v>#NUM!</v>
      </c>
      <c r="BI867" t="e">
        <f>VLOOKUP(H867,Sheet2!$A$1:$B$270,2,FALSE)</f>
        <v>#N/A</v>
      </c>
    </row>
    <row r="868" spans="1:61">
      <c r="A868">
        <v>867</v>
      </c>
      <c r="B868">
        <v>1002528924</v>
      </c>
      <c r="C868">
        <v>3</v>
      </c>
      <c r="D868" t="s">
        <v>55</v>
      </c>
      <c r="E868">
        <v>5</v>
      </c>
      <c r="F868" t="s">
        <v>265</v>
      </c>
      <c r="G868" t="s">
        <v>122</v>
      </c>
      <c r="H868" t="s">
        <v>328</v>
      </c>
      <c r="I868" t="s">
        <v>213</v>
      </c>
      <c r="J868" t="s">
        <v>214</v>
      </c>
      <c r="K868" t="s">
        <v>149</v>
      </c>
      <c r="L868" t="s">
        <v>215</v>
      </c>
      <c r="M868" t="s">
        <v>76</v>
      </c>
      <c r="N868" t="s">
        <v>216</v>
      </c>
      <c r="O868" s="57">
        <v>46249.815925925926</v>
      </c>
      <c r="P868" s="57">
        <v>46250.601215277777</v>
      </c>
      <c r="Q868">
        <v>69367231</v>
      </c>
      <c r="S868">
        <v>152445901961</v>
      </c>
      <c r="T868" t="s">
        <v>11758</v>
      </c>
      <c r="U868" t="s">
        <v>11759</v>
      </c>
      <c r="V868" t="s">
        <v>11760</v>
      </c>
      <c r="Z868">
        <v>112.54390373826</v>
      </c>
      <c r="AA868">
        <v>-7.1617908608622898</v>
      </c>
      <c r="AB868" t="s">
        <v>11761</v>
      </c>
      <c r="AC868" t="s">
        <v>217</v>
      </c>
      <c r="AL868" t="s">
        <v>218</v>
      </c>
      <c r="AM868" t="s">
        <v>11762</v>
      </c>
      <c r="AN868" t="s">
        <v>6</v>
      </c>
      <c r="AO868" t="s">
        <v>11643</v>
      </c>
      <c r="AP868" s="57">
        <v>46251.333333333336</v>
      </c>
      <c r="AR868" t="s">
        <v>219</v>
      </c>
      <c r="AS868" t="s">
        <v>328</v>
      </c>
      <c r="AT868" t="s">
        <v>231</v>
      </c>
      <c r="AU868">
        <v>20260816</v>
      </c>
      <c r="AV868" t="s">
        <v>222</v>
      </c>
      <c r="AW868" t="s">
        <v>1021</v>
      </c>
      <c r="AX868" t="s">
        <v>223</v>
      </c>
      <c r="BA868" s="57">
        <v>46251.333333333336</v>
      </c>
      <c r="BB868" t="s">
        <v>11762</v>
      </c>
      <c r="BC868">
        <v>2026</v>
      </c>
      <c r="BD868">
        <v>8</v>
      </c>
      <c r="BE868">
        <v>16</v>
      </c>
      <c r="BF868" s="6">
        <f t="shared" si="39"/>
        <v>46250</v>
      </c>
      <c r="BG868">
        <f t="shared" si="40"/>
        <v>-1.3333333333357587</v>
      </c>
      <c r="BH868" t="str">
        <f t="shared" si="41"/>
        <v>COMPLY</v>
      </c>
      <c r="BI868" t="str">
        <f>VLOOKUP(H868,Sheet2!$A$1:$B$270,2,FALSE)</f>
        <v>GRESIK</v>
      </c>
    </row>
    <row r="869" spans="1:61">
      <c r="A869">
        <v>868</v>
      </c>
      <c r="B869">
        <v>1002530523</v>
      </c>
      <c r="C869">
        <v>3</v>
      </c>
      <c r="D869" t="s">
        <v>55</v>
      </c>
      <c r="E869">
        <v>5</v>
      </c>
      <c r="F869" t="s">
        <v>228</v>
      </c>
      <c r="G869" t="s">
        <v>127</v>
      </c>
      <c r="H869" t="s">
        <v>229</v>
      </c>
      <c r="I869" t="s">
        <v>213</v>
      </c>
      <c r="J869" t="s">
        <v>214</v>
      </c>
      <c r="K869" t="s">
        <v>149</v>
      </c>
      <c r="M869" t="s">
        <v>76</v>
      </c>
      <c r="N869" t="s">
        <v>216</v>
      </c>
      <c r="O869" s="57">
        <v>46251.413078703707</v>
      </c>
      <c r="P869" s="57">
        <v>46252.668298611112</v>
      </c>
      <c r="Q869">
        <v>69367885</v>
      </c>
      <c r="S869">
        <v>152426928321</v>
      </c>
      <c r="T869" t="s">
        <v>11763</v>
      </c>
      <c r="U869" t="s">
        <v>13238</v>
      </c>
      <c r="V869" t="s">
        <v>11764</v>
      </c>
      <c r="Z869">
        <v>113.44988752646201</v>
      </c>
      <c r="AA869">
        <v>-7.0750957698925196</v>
      </c>
      <c r="AB869" t="s">
        <v>11765</v>
      </c>
      <c r="AC869" t="s">
        <v>230</v>
      </c>
      <c r="AL869" t="s">
        <v>218</v>
      </c>
      <c r="AM869" t="s">
        <v>11766</v>
      </c>
      <c r="AN869" t="s">
        <v>6</v>
      </c>
      <c r="AO869" t="s">
        <v>9930</v>
      </c>
      <c r="AP869" s="57">
        <v>46252.541666666664</v>
      </c>
      <c r="AR869" t="s">
        <v>219</v>
      </c>
      <c r="AS869" t="s">
        <v>229</v>
      </c>
      <c r="AT869" t="s">
        <v>221</v>
      </c>
      <c r="AU869">
        <v>20260818</v>
      </c>
      <c r="AV869" t="s">
        <v>222</v>
      </c>
      <c r="AW869" t="s">
        <v>562</v>
      </c>
      <c r="AX869" t="s">
        <v>223</v>
      </c>
      <c r="BA869" s="57">
        <v>46252.541666666664</v>
      </c>
      <c r="BB869" t="s">
        <v>11766</v>
      </c>
      <c r="BC869">
        <v>2026</v>
      </c>
      <c r="BD869">
        <v>8</v>
      </c>
      <c r="BE869">
        <v>18</v>
      </c>
      <c r="BF869" s="6">
        <f t="shared" si="39"/>
        <v>46252</v>
      </c>
      <c r="BG869">
        <f t="shared" si="40"/>
        <v>-0.54166666666424135</v>
      </c>
      <c r="BH869" t="str">
        <f t="shared" si="41"/>
        <v>COMPLY</v>
      </c>
      <c r="BI869" t="str">
        <f>VLOOKUP(H869,Sheet2!$A$1:$B$270,2,FALSE)</f>
        <v>MADURA</v>
      </c>
    </row>
    <row r="870" spans="1:61">
      <c r="A870">
        <v>869</v>
      </c>
      <c r="B870">
        <v>1002505992</v>
      </c>
      <c r="C870">
        <v>3</v>
      </c>
      <c r="D870" t="s">
        <v>51</v>
      </c>
      <c r="E870">
        <v>4</v>
      </c>
      <c r="F870" t="s">
        <v>273</v>
      </c>
      <c r="G870" t="s">
        <v>339</v>
      </c>
      <c r="H870" t="s">
        <v>962</v>
      </c>
      <c r="I870" t="s">
        <v>213</v>
      </c>
      <c r="J870" t="s">
        <v>214</v>
      </c>
      <c r="K870" t="s">
        <v>149</v>
      </c>
      <c r="L870" t="s">
        <v>215</v>
      </c>
      <c r="M870" t="s">
        <v>76</v>
      </c>
      <c r="N870" t="s">
        <v>216</v>
      </c>
      <c r="O870" s="57">
        <v>46237.524259259262</v>
      </c>
      <c r="P870" s="57">
        <v>46238.627291666664</v>
      </c>
      <c r="Q870">
        <v>69357456</v>
      </c>
      <c r="S870">
        <v>141569115674</v>
      </c>
      <c r="T870" t="s">
        <v>1955</v>
      </c>
      <c r="U870" t="s">
        <v>1956</v>
      </c>
      <c r="V870" t="s">
        <v>1957</v>
      </c>
      <c r="Z870">
        <v>111.4098855</v>
      </c>
      <c r="AA870">
        <v>-7.0323032000000003</v>
      </c>
      <c r="AB870" t="s">
        <v>1958</v>
      </c>
      <c r="AC870" t="s">
        <v>237</v>
      </c>
      <c r="AL870" t="s">
        <v>218</v>
      </c>
      <c r="AM870" t="s">
        <v>1959</v>
      </c>
      <c r="AN870" t="s">
        <v>6</v>
      </c>
      <c r="AO870" s="57">
        <v>46089.527777777781</v>
      </c>
      <c r="AP870" s="57">
        <v>46238.541666666664</v>
      </c>
      <c r="AR870" t="s">
        <v>219</v>
      </c>
      <c r="AS870" t="s">
        <v>962</v>
      </c>
      <c r="AT870" t="s">
        <v>231</v>
      </c>
      <c r="AU870">
        <v>20260804</v>
      </c>
      <c r="AV870" t="s">
        <v>222</v>
      </c>
      <c r="AW870" t="s">
        <v>955</v>
      </c>
      <c r="AX870" t="s">
        <v>223</v>
      </c>
      <c r="BA870" s="57">
        <v>46238.541666666664</v>
      </c>
      <c r="BB870" t="s">
        <v>1959</v>
      </c>
      <c r="BC870">
        <v>2026</v>
      </c>
      <c r="BD870">
        <v>8</v>
      </c>
      <c r="BE870">
        <v>4</v>
      </c>
      <c r="BF870" s="6">
        <f t="shared" si="39"/>
        <v>46238</v>
      </c>
      <c r="BG870">
        <f t="shared" si="40"/>
        <v>-0.54166666666424135</v>
      </c>
      <c r="BH870" t="str">
        <f t="shared" si="41"/>
        <v>COMPLY</v>
      </c>
      <c r="BI870" t="e">
        <f>VLOOKUP(H870,Sheet2!$A$1:$B$270,2,FALSE)</f>
        <v>#N/A</v>
      </c>
    </row>
    <row r="871" spans="1:61">
      <c r="A871">
        <v>870</v>
      </c>
      <c r="B871">
        <v>1002533002</v>
      </c>
      <c r="C871">
        <v>3</v>
      </c>
      <c r="D871" t="s">
        <v>45</v>
      </c>
      <c r="E871">
        <v>5</v>
      </c>
      <c r="F871" t="s">
        <v>211</v>
      </c>
      <c r="G871" t="s">
        <v>112</v>
      </c>
      <c r="H871" t="s">
        <v>267</v>
      </c>
      <c r="I871" t="s">
        <v>213</v>
      </c>
      <c r="J871" t="s">
        <v>214</v>
      </c>
      <c r="K871" t="s">
        <v>149</v>
      </c>
      <c r="L871" t="s">
        <v>215</v>
      </c>
      <c r="M871" t="s">
        <v>258</v>
      </c>
      <c r="N871" t="s">
        <v>216</v>
      </c>
      <c r="O871" s="57">
        <v>46252.529131944444</v>
      </c>
      <c r="P871" s="57">
        <v>46252.776423611111</v>
      </c>
      <c r="Q871">
        <v>69368932</v>
      </c>
      <c r="S871">
        <v>172601797079</v>
      </c>
      <c r="T871" t="s">
        <v>13239</v>
      </c>
      <c r="U871" t="s">
        <v>13240</v>
      </c>
      <c r="V871" t="s">
        <v>13241</v>
      </c>
      <c r="Z871">
        <v>116.14269040000001</v>
      </c>
      <c r="AA871">
        <v>-8.5359859</v>
      </c>
      <c r="AB871" t="s">
        <v>13242</v>
      </c>
      <c r="AC871" t="s">
        <v>217</v>
      </c>
      <c r="AL871" t="s">
        <v>218</v>
      </c>
      <c r="AM871" t="s">
        <v>13243</v>
      </c>
      <c r="AN871" t="s">
        <v>6</v>
      </c>
      <c r="AO871" t="s">
        <v>12868</v>
      </c>
      <c r="AP871" s="57">
        <v>46255.333333333336</v>
      </c>
      <c r="AR871" t="s">
        <v>259</v>
      </c>
      <c r="AS871" t="s">
        <v>267</v>
      </c>
      <c r="AT871" t="s">
        <v>231</v>
      </c>
      <c r="AV871" t="s">
        <v>260</v>
      </c>
      <c r="AW871" t="s">
        <v>937</v>
      </c>
      <c r="AX871" t="s">
        <v>223</v>
      </c>
      <c r="BA871" s="57">
        <v>46255.333333333336</v>
      </c>
      <c r="BB871" t="s">
        <v>13243</v>
      </c>
      <c r="BF871" s="6" t="e">
        <f t="shared" si="39"/>
        <v>#NUM!</v>
      </c>
      <c r="BG871" t="e">
        <f t="shared" si="40"/>
        <v>#NUM!</v>
      </c>
      <c r="BH871" t="e">
        <f t="shared" si="41"/>
        <v>#NUM!</v>
      </c>
      <c r="BI871" t="str">
        <f>VLOOKUP(H871,Sheet2!$A$1:$B$270,2,FALSE)</f>
        <v>MATARAM</v>
      </c>
    </row>
    <row r="872" spans="1:61">
      <c r="A872">
        <v>871</v>
      </c>
      <c r="B872">
        <v>1002509568</v>
      </c>
      <c r="C872">
        <v>3</v>
      </c>
      <c r="D872" t="s">
        <v>38</v>
      </c>
      <c r="E872">
        <v>5</v>
      </c>
      <c r="F872" t="s">
        <v>90</v>
      </c>
      <c r="G872" t="s">
        <v>90</v>
      </c>
      <c r="H872" t="s">
        <v>309</v>
      </c>
      <c r="I872" t="s">
        <v>213</v>
      </c>
      <c r="J872" t="s">
        <v>214</v>
      </c>
      <c r="K872" t="s">
        <v>149</v>
      </c>
      <c r="M872" t="s">
        <v>76</v>
      </c>
      <c r="N872" t="s">
        <v>216</v>
      </c>
      <c r="O872" s="57">
        <v>46239.355208333334</v>
      </c>
      <c r="P872" s="57">
        <v>46239.389953703707</v>
      </c>
      <c r="Q872">
        <v>69342995</v>
      </c>
      <c r="S872">
        <v>152650208477</v>
      </c>
      <c r="T872" t="s">
        <v>1059</v>
      </c>
      <c r="U872" t="s">
        <v>1975</v>
      </c>
      <c r="V872" t="s">
        <v>1976</v>
      </c>
      <c r="Z872">
        <v>112.174926</v>
      </c>
      <c r="AA872">
        <v>-7.9410720000000001</v>
      </c>
      <c r="AB872" t="s">
        <v>1060</v>
      </c>
      <c r="AC872" t="s">
        <v>291</v>
      </c>
      <c r="AL872" t="s">
        <v>218</v>
      </c>
      <c r="AM872" t="s">
        <v>1977</v>
      </c>
      <c r="AN872" t="s">
        <v>6</v>
      </c>
      <c r="AO872" s="57">
        <v>46150.360949074071</v>
      </c>
      <c r="AR872" t="s">
        <v>219</v>
      </c>
      <c r="AS872" t="s">
        <v>309</v>
      </c>
      <c r="AT872" t="s">
        <v>231</v>
      </c>
      <c r="AU872">
        <v>20260805</v>
      </c>
      <c r="AV872" t="s">
        <v>222</v>
      </c>
      <c r="AW872" t="s">
        <v>561</v>
      </c>
      <c r="AX872" t="s">
        <v>223</v>
      </c>
      <c r="BA872" s="57">
        <v>46239.291666666664</v>
      </c>
      <c r="BB872" t="s">
        <v>1977</v>
      </c>
      <c r="BC872">
        <v>2026</v>
      </c>
      <c r="BD872">
        <v>8</v>
      </c>
      <c r="BE872">
        <v>5</v>
      </c>
      <c r="BF872" s="6">
        <f t="shared" si="39"/>
        <v>46239</v>
      </c>
      <c r="BG872">
        <f t="shared" si="40"/>
        <v>-0.29166666666424135</v>
      </c>
      <c r="BH872" t="str">
        <f t="shared" si="41"/>
        <v>COMPLY</v>
      </c>
      <c r="BI872" t="str">
        <f>VLOOKUP(H872,Sheet2!$A$1:$B$270,2,FALSE)</f>
        <v>KEDIRI</v>
      </c>
    </row>
    <row r="873" spans="1:61">
      <c r="A873">
        <v>872</v>
      </c>
      <c r="B873">
        <v>1002505607</v>
      </c>
      <c r="C873">
        <v>3</v>
      </c>
      <c r="D873" t="s">
        <v>55</v>
      </c>
      <c r="E873">
        <v>5</v>
      </c>
      <c r="F873" t="s">
        <v>313</v>
      </c>
      <c r="G873" t="s">
        <v>124</v>
      </c>
      <c r="H873" t="s">
        <v>336</v>
      </c>
      <c r="I873" t="s">
        <v>213</v>
      </c>
      <c r="J873" t="s">
        <v>214</v>
      </c>
      <c r="K873" t="s">
        <v>149</v>
      </c>
      <c r="L873" t="s">
        <v>215</v>
      </c>
      <c r="M873" t="s">
        <v>76</v>
      </c>
      <c r="N873" t="s">
        <v>216</v>
      </c>
      <c r="O873" s="57">
        <v>46237.39303240741</v>
      </c>
      <c r="P873" s="57">
        <v>46242.754108796296</v>
      </c>
      <c r="Q873">
        <v>69357247</v>
      </c>
      <c r="S873">
        <v>152306253201</v>
      </c>
      <c r="T873" t="s">
        <v>1978</v>
      </c>
      <c r="U873" t="s">
        <v>4835</v>
      </c>
      <c r="V873" t="s">
        <v>1979</v>
      </c>
      <c r="Z873">
        <v>112.711232006549</v>
      </c>
      <c r="AA873">
        <v>-7.3234731482247399</v>
      </c>
      <c r="AB873" t="s">
        <v>1980</v>
      </c>
      <c r="AC873" t="s">
        <v>217</v>
      </c>
      <c r="AL873" t="s">
        <v>218</v>
      </c>
      <c r="AM873" t="s">
        <v>1981</v>
      </c>
      <c r="AN873" t="s">
        <v>6</v>
      </c>
      <c r="AO873" s="57">
        <v>46089.402928240743</v>
      </c>
      <c r="AP873" s="57">
        <v>46242.333333333336</v>
      </c>
      <c r="AR873" t="s">
        <v>219</v>
      </c>
      <c r="AS873" t="s">
        <v>336</v>
      </c>
      <c r="AT873" t="s">
        <v>231</v>
      </c>
      <c r="AU873">
        <v>20260808</v>
      </c>
      <c r="AV873" t="s">
        <v>222</v>
      </c>
      <c r="AW873" t="s">
        <v>1014</v>
      </c>
      <c r="AX873" t="s">
        <v>223</v>
      </c>
      <c r="BA873" s="57">
        <v>46242.333333333336</v>
      </c>
      <c r="BB873" t="s">
        <v>1981</v>
      </c>
      <c r="BC873">
        <v>2026</v>
      </c>
      <c r="BD873">
        <v>8</v>
      </c>
      <c r="BE873">
        <v>8</v>
      </c>
      <c r="BF873" s="6">
        <f t="shared" si="39"/>
        <v>46242</v>
      </c>
      <c r="BG873">
        <f t="shared" si="40"/>
        <v>-0.33333333333575865</v>
      </c>
      <c r="BH873" t="str">
        <f t="shared" si="41"/>
        <v>COMPLY</v>
      </c>
      <c r="BI873" t="str">
        <f>VLOOKUP(H873,Sheet2!$A$1:$B$270,2,FALSE)</f>
        <v>SURABAYA SELATAN</v>
      </c>
    </row>
    <row r="874" spans="1:61">
      <c r="A874">
        <v>873</v>
      </c>
      <c r="B874">
        <v>1002532704</v>
      </c>
      <c r="C874">
        <v>3</v>
      </c>
      <c r="D874" t="s">
        <v>42</v>
      </c>
      <c r="E874">
        <v>5</v>
      </c>
      <c r="F874" t="s">
        <v>106</v>
      </c>
      <c r="G874" t="s">
        <v>107</v>
      </c>
      <c r="H874" t="s">
        <v>481</v>
      </c>
      <c r="I874" t="s">
        <v>213</v>
      </c>
      <c r="J874" t="s">
        <v>214</v>
      </c>
      <c r="K874" t="s">
        <v>149</v>
      </c>
      <c r="M874" t="s">
        <v>555</v>
      </c>
      <c r="N874" t="s">
        <v>216</v>
      </c>
      <c r="O874" s="57">
        <v>46252.467152777775</v>
      </c>
      <c r="P874" s="57">
        <v>46252.674490740741</v>
      </c>
      <c r="Q874">
        <v>69368764</v>
      </c>
      <c r="S874">
        <v>152530201522</v>
      </c>
      <c r="T874" t="s">
        <v>13244</v>
      </c>
      <c r="U874" t="s">
        <v>13245</v>
      </c>
      <c r="Z874">
        <v>113.09428149999999</v>
      </c>
      <c r="AA874">
        <v>-7.7278243</v>
      </c>
      <c r="AB874" t="s">
        <v>13246</v>
      </c>
      <c r="AC874" t="s">
        <v>230</v>
      </c>
      <c r="AO874" t="s">
        <v>12842</v>
      </c>
      <c r="AR874" t="s">
        <v>6</v>
      </c>
      <c r="AS874" t="s">
        <v>481</v>
      </c>
      <c r="AT874" t="s">
        <v>231</v>
      </c>
      <c r="AV874" t="s">
        <v>10233</v>
      </c>
      <c r="AW874" t="s">
        <v>591</v>
      </c>
      <c r="AX874" t="s">
        <v>223</v>
      </c>
      <c r="BF874" s="6" t="e">
        <f t="shared" si="39"/>
        <v>#NUM!</v>
      </c>
      <c r="BG874" t="e">
        <f t="shared" si="40"/>
        <v>#NUM!</v>
      </c>
      <c r="BH874" t="e">
        <f t="shared" si="41"/>
        <v>#NUM!</v>
      </c>
      <c r="BI874" t="str">
        <f>VLOOKUP(H874,Sheet2!$A$1:$B$270,2,FALSE)</f>
        <v>PROBOLINGGO</v>
      </c>
    </row>
    <row r="875" spans="1:61">
      <c r="A875">
        <v>874</v>
      </c>
      <c r="B875">
        <v>1002523904</v>
      </c>
      <c r="C875">
        <v>3</v>
      </c>
      <c r="D875" t="s">
        <v>38</v>
      </c>
      <c r="E875">
        <v>5</v>
      </c>
      <c r="F875" t="s">
        <v>250</v>
      </c>
      <c r="G875" t="s">
        <v>91</v>
      </c>
      <c r="H875" t="s">
        <v>422</v>
      </c>
      <c r="I875" t="s">
        <v>213</v>
      </c>
      <c r="J875" t="s">
        <v>214</v>
      </c>
      <c r="K875" t="s">
        <v>149</v>
      </c>
      <c r="L875" t="s">
        <v>215</v>
      </c>
      <c r="M875" t="s">
        <v>76</v>
      </c>
      <c r="N875" t="s">
        <v>216</v>
      </c>
      <c r="O875" s="57">
        <v>46247.474270833336</v>
      </c>
      <c r="P875" s="57">
        <v>46248.247384259259</v>
      </c>
      <c r="Q875">
        <v>69364968</v>
      </c>
      <c r="S875">
        <v>152715213990</v>
      </c>
      <c r="T875" t="s">
        <v>9368</v>
      </c>
      <c r="U875" t="s">
        <v>9369</v>
      </c>
      <c r="V875" t="s">
        <v>9370</v>
      </c>
      <c r="Z875">
        <v>112.593051195144</v>
      </c>
      <c r="AA875">
        <v>-8.1388418732488006</v>
      </c>
      <c r="AB875" t="s">
        <v>9371</v>
      </c>
      <c r="AC875" t="s">
        <v>217</v>
      </c>
      <c r="AL875" t="s">
        <v>218</v>
      </c>
      <c r="AM875" t="s">
        <v>8437</v>
      </c>
      <c r="AN875" t="s">
        <v>6</v>
      </c>
      <c r="AO875" t="s">
        <v>8845</v>
      </c>
      <c r="AP875" s="57">
        <v>46248.333333333336</v>
      </c>
      <c r="AR875" t="s">
        <v>219</v>
      </c>
      <c r="AS875" t="s">
        <v>422</v>
      </c>
      <c r="AT875" t="s">
        <v>231</v>
      </c>
      <c r="AU875">
        <v>20260814</v>
      </c>
      <c r="AV875" t="s">
        <v>222</v>
      </c>
      <c r="AW875" t="s">
        <v>1014</v>
      </c>
      <c r="AX875" t="s">
        <v>223</v>
      </c>
      <c r="BA875" s="57">
        <v>46248.333333333336</v>
      </c>
      <c r="BB875" t="s">
        <v>8437</v>
      </c>
      <c r="BC875">
        <v>2026</v>
      </c>
      <c r="BD875">
        <v>8</v>
      </c>
      <c r="BE875">
        <v>14</v>
      </c>
      <c r="BF875" s="6">
        <f t="shared" si="39"/>
        <v>46248</v>
      </c>
      <c r="BG875">
        <f t="shared" si="40"/>
        <v>-0.33333333333575865</v>
      </c>
      <c r="BH875" t="str">
        <f t="shared" si="41"/>
        <v>COMPLY</v>
      </c>
      <c r="BI875" t="str">
        <f>VLOOKUP(H875,Sheet2!$A$1:$B$270,2,FALSE)</f>
        <v>MALANG</v>
      </c>
    </row>
    <row r="876" spans="1:61">
      <c r="A876">
        <v>875</v>
      </c>
      <c r="B876">
        <v>1002505801</v>
      </c>
      <c r="C876">
        <v>3</v>
      </c>
      <c r="D876" t="s">
        <v>34</v>
      </c>
      <c r="E876">
        <v>5</v>
      </c>
      <c r="F876" t="s">
        <v>573</v>
      </c>
      <c r="G876" t="s">
        <v>82</v>
      </c>
      <c r="H876" t="s">
        <v>268</v>
      </c>
      <c r="I876" t="s">
        <v>213</v>
      </c>
      <c r="J876" t="s">
        <v>214</v>
      </c>
      <c r="K876" t="s">
        <v>149</v>
      </c>
      <c r="M876" t="s">
        <v>76</v>
      </c>
      <c r="N876" t="s">
        <v>216</v>
      </c>
      <c r="O876" s="57">
        <v>46237.449826388889</v>
      </c>
      <c r="P876" s="57">
        <v>46237.550138888888</v>
      </c>
      <c r="Q876">
        <v>69356202</v>
      </c>
      <c r="S876">
        <v>172428815923</v>
      </c>
      <c r="T876" t="s">
        <v>1995</v>
      </c>
      <c r="U876" t="s">
        <v>1996</v>
      </c>
      <c r="V876" t="s">
        <v>1997</v>
      </c>
      <c r="Z876">
        <v>115.416381</v>
      </c>
      <c r="AA876">
        <v>-8.5651740000000007</v>
      </c>
      <c r="AB876" t="s">
        <v>1998</v>
      </c>
      <c r="AC876" t="s">
        <v>230</v>
      </c>
      <c r="AL876" t="s">
        <v>218</v>
      </c>
      <c r="AM876" t="s">
        <v>1999</v>
      </c>
      <c r="AN876" t="s">
        <v>6</v>
      </c>
      <c r="AO876" s="57">
        <v>46089.454942129632</v>
      </c>
      <c r="AR876" t="s">
        <v>219</v>
      </c>
      <c r="AS876" t="s">
        <v>268</v>
      </c>
      <c r="AT876" t="s">
        <v>231</v>
      </c>
      <c r="AU876">
        <v>20260803</v>
      </c>
      <c r="AV876" t="s">
        <v>222</v>
      </c>
      <c r="AW876" t="s">
        <v>561</v>
      </c>
      <c r="AX876" t="s">
        <v>223</v>
      </c>
      <c r="BA876" s="57">
        <v>46237.291666666664</v>
      </c>
      <c r="BB876" t="s">
        <v>1999</v>
      </c>
      <c r="BC876">
        <v>2026</v>
      </c>
      <c r="BD876">
        <v>8</v>
      </c>
      <c r="BE876">
        <v>3</v>
      </c>
      <c r="BF876" s="6">
        <f t="shared" si="39"/>
        <v>46237</v>
      </c>
      <c r="BG876">
        <f t="shared" si="40"/>
        <v>-0.29166666666424135</v>
      </c>
      <c r="BH876" t="str">
        <f t="shared" si="41"/>
        <v>COMPLY</v>
      </c>
      <c r="BI876" t="str">
        <f>VLOOKUP(H876,Sheet2!$A$1:$B$270,2,FALSE)</f>
        <v>KLUNGKUNG</v>
      </c>
    </row>
    <row r="877" spans="1:61">
      <c r="A877">
        <v>876</v>
      </c>
      <c r="B877">
        <v>1002533041</v>
      </c>
      <c r="C877">
        <v>3</v>
      </c>
      <c r="D877" t="s">
        <v>38</v>
      </c>
      <c r="E877">
        <v>5</v>
      </c>
      <c r="F877" t="s">
        <v>90</v>
      </c>
      <c r="G877" t="s">
        <v>93</v>
      </c>
      <c r="H877" t="s">
        <v>317</v>
      </c>
      <c r="I877" t="s">
        <v>213</v>
      </c>
      <c r="J877" t="s">
        <v>214</v>
      </c>
      <c r="K877" t="s">
        <v>149</v>
      </c>
      <c r="L877" t="s">
        <v>215</v>
      </c>
      <c r="M877" t="s">
        <v>76</v>
      </c>
      <c r="N877" t="s">
        <v>216</v>
      </c>
      <c r="O877" s="57">
        <v>46252.539560185185</v>
      </c>
      <c r="P877" s="57">
        <v>46252.80809027778</v>
      </c>
      <c r="Q877">
        <v>69368937</v>
      </c>
      <c r="S877">
        <v>152641205783</v>
      </c>
      <c r="T877" t="s">
        <v>13247</v>
      </c>
      <c r="U877" t="s">
        <v>12413</v>
      </c>
      <c r="V877" t="s">
        <v>13248</v>
      </c>
      <c r="Z877">
        <v>112.03576769999999</v>
      </c>
      <c r="AA877">
        <v>-7.63787419999999</v>
      </c>
      <c r="AB877" t="s">
        <v>13249</v>
      </c>
      <c r="AC877" t="s">
        <v>217</v>
      </c>
      <c r="AL877" t="s">
        <v>218</v>
      </c>
      <c r="AM877" t="s">
        <v>12927</v>
      </c>
      <c r="AN877" t="s">
        <v>6</v>
      </c>
      <c r="AO877" t="s">
        <v>12830</v>
      </c>
      <c r="AP877" s="57">
        <v>46253.541666666664</v>
      </c>
      <c r="AR877" t="s">
        <v>219</v>
      </c>
      <c r="AS877" t="s">
        <v>317</v>
      </c>
      <c r="AT877" t="s">
        <v>231</v>
      </c>
      <c r="AU877">
        <v>20260818</v>
      </c>
      <c r="AV877" t="s">
        <v>222</v>
      </c>
      <c r="AW877" t="s">
        <v>1018</v>
      </c>
      <c r="AX877" t="s">
        <v>223</v>
      </c>
      <c r="BA877" s="57">
        <v>46253.541666666664</v>
      </c>
      <c r="BB877" t="s">
        <v>12927</v>
      </c>
      <c r="BC877">
        <v>2026</v>
      </c>
      <c r="BD877">
        <v>8</v>
      </c>
      <c r="BE877">
        <v>18</v>
      </c>
      <c r="BF877" s="6">
        <f t="shared" si="39"/>
        <v>46252</v>
      </c>
      <c r="BG877">
        <f t="shared" si="40"/>
        <v>-1.5416666666642413</v>
      </c>
      <c r="BH877" t="str">
        <f t="shared" si="41"/>
        <v>COMPLY</v>
      </c>
      <c r="BI877" t="str">
        <f>VLOOKUP(H877,Sheet2!$A$1:$B$270,2,FALSE)</f>
        <v>NGANJUK</v>
      </c>
    </row>
    <row r="878" spans="1:61">
      <c r="A878">
        <v>877</v>
      </c>
      <c r="B878">
        <v>1002532336</v>
      </c>
      <c r="C878">
        <v>3</v>
      </c>
      <c r="D878" t="s">
        <v>51</v>
      </c>
      <c r="E878">
        <v>4</v>
      </c>
      <c r="F878" t="s">
        <v>273</v>
      </c>
      <c r="G878" t="s">
        <v>569</v>
      </c>
      <c r="H878" t="s">
        <v>907</v>
      </c>
      <c r="I878" t="s">
        <v>213</v>
      </c>
      <c r="J878" t="s">
        <v>214</v>
      </c>
      <c r="K878" t="s">
        <v>149</v>
      </c>
      <c r="M878" t="s">
        <v>76</v>
      </c>
      <c r="N878" t="s">
        <v>216</v>
      </c>
      <c r="O878" s="57">
        <v>46252.413923611108</v>
      </c>
      <c r="P878" s="57">
        <v>46252.612662037034</v>
      </c>
      <c r="Q878">
        <v>69368634</v>
      </c>
      <c r="S878">
        <v>142509107084</v>
      </c>
      <c r="T878" t="s">
        <v>8367</v>
      </c>
      <c r="U878" t="s">
        <v>13250</v>
      </c>
      <c r="V878" t="s">
        <v>13251</v>
      </c>
      <c r="Z878">
        <v>111.1256166</v>
      </c>
      <c r="AA878">
        <v>-7.1253250000000001</v>
      </c>
      <c r="AB878" t="s">
        <v>13252</v>
      </c>
      <c r="AC878" t="s">
        <v>290</v>
      </c>
      <c r="AL878" t="s">
        <v>218</v>
      </c>
      <c r="AM878" t="s">
        <v>13253</v>
      </c>
      <c r="AN878" t="s">
        <v>6</v>
      </c>
      <c r="AO878" t="s">
        <v>12944</v>
      </c>
      <c r="AP878" s="57">
        <v>46253.333333333336</v>
      </c>
      <c r="AR878" t="s">
        <v>219</v>
      </c>
      <c r="AS878" t="s">
        <v>907</v>
      </c>
      <c r="AT878" t="s">
        <v>231</v>
      </c>
      <c r="AU878">
        <v>20260818</v>
      </c>
      <c r="AV878" t="s">
        <v>222</v>
      </c>
      <c r="AW878" t="s">
        <v>562</v>
      </c>
      <c r="AX878" t="s">
        <v>223</v>
      </c>
      <c r="BA878" s="57">
        <v>46253.333333333336</v>
      </c>
      <c r="BB878" t="s">
        <v>13253</v>
      </c>
      <c r="BC878">
        <v>2026</v>
      </c>
      <c r="BD878">
        <v>8</v>
      </c>
      <c r="BE878">
        <v>18</v>
      </c>
      <c r="BF878" s="6">
        <f t="shared" si="39"/>
        <v>46252</v>
      </c>
      <c r="BG878">
        <f t="shared" si="40"/>
        <v>-1.3333333333357587</v>
      </c>
      <c r="BH878" t="str">
        <f t="shared" si="41"/>
        <v>COMPLY</v>
      </c>
      <c r="BI878" t="e">
        <f>VLOOKUP(H878,Sheet2!$A$1:$B$270,2,FALSE)</f>
        <v>#N/A</v>
      </c>
    </row>
    <row r="879" spans="1:61">
      <c r="A879">
        <v>878</v>
      </c>
      <c r="B879">
        <v>1002521644</v>
      </c>
      <c r="C879">
        <v>3</v>
      </c>
      <c r="D879" t="s">
        <v>42</v>
      </c>
      <c r="E879">
        <v>5</v>
      </c>
      <c r="F879" t="s">
        <v>106</v>
      </c>
      <c r="G879" t="s">
        <v>104</v>
      </c>
      <c r="H879" t="s">
        <v>508</v>
      </c>
      <c r="I879" t="s">
        <v>213</v>
      </c>
      <c r="J879" t="s">
        <v>214</v>
      </c>
      <c r="K879" t="s">
        <v>149</v>
      </c>
      <c r="L879" t="s">
        <v>215</v>
      </c>
      <c r="M879" t="s">
        <v>76</v>
      </c>
      <c r="N879" t="s">
        <v>216</v>
      </c>
      <c r="O879" s="57">
        <v>46246.451342592591</v>
      </c>
      <c r="P879" s="57">
        <v>46246.783495370371</v>
      </c>
      <c r="Q879">
        <v>69363992</v>
      </c>
      <c r="S879">
        <v>152543206019</v>
      </c>
      <c r="T879" t="s">
        <v>8456</v>
      </c>
      <c r="U879" t="s">
        <v>8457</v>
      </c>
      <c r="V879" t="s">
        <v>8458</v>
      </c>
      <c r="Z879">
        <v>113.11456684023101</v>
      </c>
      <c r="AA879">
        <v>-8.1542297518533307</v>
      </c>
      <c r="AB879" t="s">
        <v>8459</v>
      </c>
      <c r="AC879" t="s">
        <v>217</v>
      </c>
      <c r="AL879" t="s">
        <v>218</v>
      </c>
      <c r="AM879" t="s">
        <v>8212</v>
      </c>
      <c r="AN879" t="s">
        <v>6</v>
      </c>
      <c r="AO879" s="57">
        <v>46364.455046296294</v>
      </c>
      <c r="AP879" s="57">
        <v>46247.333333333336</v>
      </c>
      <c r="AR879" t="s">
        <v>219</v>
      </c>
      <c r="AS879" t="s">
        <v>508</v>
      </c>
      <c r="AT879" t="s">
        <v>231</v>
      </c>
      <c r="AU879">
        <v>20260812</v>
      </c>
      <c r="AV879" t="s">
        <v>222</v>
      </c>
      <c r="AW879" t="s">
        <v>1027</v>
      </c>
      <c r="AX879" t="s">
        <v>223</v>
      </c>
      <c r="BA879" s="57">
        <v>46247.333333333336</v>
      </c>
      <c r="BB879" t="s">
        <v>8212</v>
      </c>
      <c r="BC879">
        <v>2026</v>
      </c>
      <c r="BD879">
        <v>8</v>
      </c>
      <c r="BE879">
        <v>12</v>
      </c>
      <c r="BF879" s="6">
        <f t="shared" si="39"/>
        <v>46246</v>
      </c>
      <c r="BG879">
        <f t="shared" si="40"/>
        <v>-1.3333333333357587</v>
      </c>
      <c r="BH879" t="str">
        <f t="shared" si="41"/>
        <v>COMPLY</v>
      </c>
      <c r="BI879" t="str">
        <f>VLOOKUP(H879,Sheet2!$A$1:$B$270,2,FALSE)</f>
        <v>PROBOLINGGO</v>
      </c>
    </row>
    <row r="880" spans="1:61">
      <c r="A880">
        <v>879</v>
      </c>
      <c r="B880">
        <v>1002522359</v>
      </c>
      <c r="C880">
        <v>3</v>
      </c>
      <c r="D880" t="s">
        <v>34</v>
      </c>
      <c r="E880">
        <v>5</v>
      </c>
      <c r="F880" t="s">
        <v>573</v>
      </c>
      <c r="G880" t="s">
        <v>79</v>
      </c>
      <c r="H880" t="s">
        <v>288</v>
      </c>
      <c r="I880" t="s">
        <v>213</v>
      </c>
      <c r="J880" t="s">
        <v>214</v>
      </c>
      <c r="K880" t="s">
        <v>149</v>
      </c>
      <c r="M880" t="s">
        <v>76</v>
      </c>
      <c r="N880" t="s">
        <v>216</v>
      </c>
      <c r="O880" s="57">
        <v>46246.596087962964</v>
      </c>
      <c r="P880" s="57">
        <v>46247.561793981484</v>
      </c>
      <c r="Q880">
        <v>69364331</v>
      </c>
      <c r="S880">
        <v>172408247751</v>
      </c>
      <c r="T880" t="s">
        <v>8462</v>
      </c>
      <c r="U880" t="s">
        <v>8463</v>
      </c>
      <c r="V880" t="s">
        <v>8464</v>
      </c>
      <c r="Z880">
        <v>115.2902917</v>
      </c>
      <c r="AA880">
        <v>-8.5277806999999992</v>
      </c>
      <c r="AB880" t="s">
        <v>8465</v>
      </c>
      <c r="AC880" t="s">
        <v>230</v>
      </c>
      <c r="AL880" t="s">
        <v>218</v>
      </c>
      <c r="AM880" t="s">
        <v>8417</v>
      </c>
      <c r="AN880" t="s">
        <v>6</v>
      </c>
      <c r="AO880" s="57">
        <v>46364.61109953704</v>
      </c>
      <c r="AP880" s="57">
        <v>46247.541666666664</v>
      </c>
      <c r="AR880" t="s">
        <v>219</v>
      </c>
      <c r="AS880" t="s">
        <v>288</v>
      </c>
      <c r="AT880" t="s">
        <v>231</v>
      </c>
      <c r="AU880">
        <v>20260813</v>
      </c>
      <c r="AV880" t="s">
        <v>222</v>
      </c>
      <c r="AW880" t="s">
        <v>582</v>
      </c>
      <c r="AX880" t="s">
        <v>223</v>
      </c>
      <c r="BA880" s="57">
        <v>46247.541666666664</v>
      </c>
      <c r="BB880" t="s">
        <v>8417</v>
      </c>
      <c r="BC880">
        <v>2026</v>
      </c>
      <c r="BD880">
        <v>8</v>
      </c>
      <c r="BE880">
        <v>13</v>
      </c>
      <c r="BF880" s="6">
        <f t="shared" si="39"/>
        <v>46247</v>
      </c>
      <c r="BG880">
        <f t="shared" si="40"/>
        <v>-0.54166666666424135</v>
      </c>
      <c r="BH880" t="str">
        <f t="shared" si="41"/>
        <v>COMPLY</v>
      </c>
      <c r="BI880" t="str">
        <f>VLOOKUP(H880,Sheet2!$A$1:$B$270,2,FALSE)</f>
        <v>GIANYAR</v>
      </c>
    </row>
    <row r="881" spans="1:61">
      <c r="A881">
        <v>880</v>
      </c>
      <c r="B881">
        <v>1002527963</v>
      </c>
      <c r="C881">
        <v>3</v>
      </c>
      <c r="D881" t="s">
        <v>45</v>
      </c>
      <c r="E881">
        <v>5</v>
      </c>
      <c r="F881" t="s">
        <v>211</v>
      </c>
      <c r="G881" t="s">
        <v>116</v>
      </c>
      <c r="H881" t="s">
        <v>366</v>
      </c>
      <c r="I881" t="s">
        <v>213</v>
      </c>
      <c r="J881" t="s">
        <v>214</v>
      </c>
      <c r="K881" t="s">
        <v>149</v>
      </c>
      <c r="L881" t="s">
        <v>215</v>
      </c>
      <c r="M881" t="s">
        <v>76</v>
      </c>
      <c r="N881" t="s">
        <v>216</v>
      </c>
      <c r="O881" s="57">
        <v>46249.452037037037</v>
      </c>
      <c r="P881" s="57">
        <v>46250.776747685188</v>
      </c>
      <c r="Q881">
        <v>69366710</v>
      </c>
      <c r="S881">
        <v>172619203355</v>
      </c>
      <c r="T881" t="s">
        <v>11774</v>
      </c>
      <c r="U881" t="s">
        <v>11775</v>
      </c>
      <c r="V881" t="s">
        <v>11776</v>
      </c>
      <c r="Z881">
        <v>116.57169654965401</v>
      </c>
      <c r="AA881">
        <v>-8.5251216695254293</v>
      </c>
      <c r="AB881" t="s">
        <v>11777</v>
      </c>
      <c r="AC881" t="s">
        <v>217</v>
      </c>
      <c r="AL881" t="s">
        <v>218</v>
      </c>
      <c r="AM881" t="s">
        <v>11778</v>
      </c>
      <c r="AN881" t="s">
        <v>6</v>
      </c>
      <c r="AO881" t="s">
        <v>9807</v>
      </c>
      <c r="AP881" s="57">
        <v>46255.625</v>
      </c>
      <c r="AR881" t="s">
        <v>219</v>
      </c>
      <c r="AS881" t="s">
        <v>366</v>
      </c>
      <c r="AT881" t="s">
        <v>231</v>
      </c>
      <c r="AU881">
        <v>20260816</v>
      </c>
      <c r="AV881" t="s">
        <v>222</v>
      </c>
      <c r="AW881" t="s">
        <v>1021</v>
      </c>
      <c r="AX881" t="s">
        <v>223</v>
      </c>
      <c r="BA881" s="57">
        <v>46255.625</v>
      </c>
      <c r="BB881" t="s">
        <v>11778</v>
      </c>
      <c r="BC881">
        <v>2026</v>
      </c>
      <c r="BD881">
        <v>8</v>
      </c>
      <c r="BE881">
        <v>16</v>
      </c>
      <c r="BF881" s="6">
        <f t="shared" si="39"/>
        <v>46250</v>
      </c>
      <c r="BG881">
        <f t="shared" si="40"/>
        <v>-5.625</v>
      </c>
      <c r="BH881" t="str">
        <f t="shared" si="41"/>
        <v>COMPLY</v>
      </c>
      <c r="BI881" t="str">
        <f>VLOOKUP(H881,Sheet2!$A$1:$B$270,2,FALSE)</f>
        <v>SELONG</v>
      </c>
    </row>
    <row r="882" spans="1:61">
      <c r="A882">
        <v>881</v>
      </c>
      <c r="B882">
        <v>1002525405</v>
      </c>
      <c r="C882">
        <v>3</v>
      </c>
      <c r="D882" t="s">
        <v>51</v>
      </c>
      <c r="E882">
        <v>4</v>
      </c>
      <c r="F882" t="s">
        <v>235</v>
      </c>
      <c r="G882" t="s">
        <v>584</v>
      </c>
      <c r="H882" t="s">
        <v>10059</v>
      </c>
      <c r="I882" t="s">
        <v>213</v>
      </c>
      <c r="J882" t="s">
        <v>214</v>
      </c>
      <c r="K882" t="s">
        <v>149</v>
      </c>
      <c r="L882" t="s">
        <v>606</v>
      </c>
      <c r="M882" t="s">
        <v>76</v>
      </c>
      <c r="N882" t="s">
        <v>216</v>
      </c>
      <c r="O882" s="57">
        <v>46248.32912037037</v>
      </c>
      <c r="P882" s="57">
        <v>46248.497002314813</v>
      </c>
      <c r="Q882">
        <v>69365585</v>
      </c>
      <c r="R882">
        <v>2716001363</v>
      </c>
      <c r="S882">
        <v>142505113914</v>
      </c>
      <c r="T882" t="s">
        <v>11779</v>
      </c>
      <c r="U882" t="s">
        <v>11780</v>
      </c>
      <c r="V882" t="s">
        <v>11781</v>
      </c>
      <c r="Z882">
        <v>110.73618605732899</v>
      </c>
      <c r="AA882">
        <v>-7.5518029101688997</v>
      </c>
      <c r="AB882" t="s">
        <v>11782</v>
      </c>
      <c r="AC882" t="s">
        <v>217</v>
      </c>
      <c r="AL882" t="s">
        <v>218</v>
      </c>
      <c r="AM882" t="s">
        <v>11783</v>
      </c>
      <c r="AN882" t="s">
        <v>6</v>
      </c>
      <c r="AO882" t="s">
        <v>10625</v>
      </c>
      <c r="AP882" s="57">
        <v>46249.333333333336</v>
      </c>
      <c r="AR882" t="s">
        <v>219</v>
      </c>
      <c r="AS882" t="s">
        <v>10059</v>
      </c>
      <c r="AT882" t="s">
        <v>231</v>
      </c>
      <c r="AU882">
        <v>20260814</v>
      </c>
      <c r="AV882" t="s">
        <v>222</v>
      </c>
      <c r="AW882" t="s">
        <v>11784</v>
      </c>
      <c r="AX882" t="s">
        <v>223</v>
      </c>
      <c r="BA882" s="57">
        <v>46249.333333333336</v>
      </c>
      <c r="BB882" t="s">
        <v>11783</v>
      </c>
      <c r="BC882">
        <v>2026</v>
      </c>
      <c r="BD882">
        <v>8</v>
      </c>
      <c r="BE882">
        <v>14</v>
      </c>
      <c r="BF882" s="6">
        <f t="shared" si="39"/>
        <v>46248</v>
      </c>
      <c r="BG882">
        <f t="shared" si="40"/>
        <v>-1.3333333333357587</v>
      </c>
      <c r="BH882" t="str">
        <f t="shared" si="41"/>
        <v>COMPLY</v>
      </c>
      <c r="BI882" t="e">
        <f>VLOOKUP(H882,Sheet2!$A$1:$B$270,2,FALSE)</f>
        <v>#N/A</v>
      </c>
    </row>
    <row r="883" spans="1:61">
      <c r="A883">
        <v>882</v>
      </c>
      <c r="B883">
        <v>1002514985</v>
      </c>
      <c r="C883">
        <v>3</v>
      </c>
      <c r="D883" t="s">
        <v>59</v>
      </c>
      <c r="E883">
        <v>4</v>
      </c>
      <c r="F883" t="s">
        <v>567</v>
      </c>
      <c r="G883" t="s">
        <v>1001</v>
      </c>
      <c r="H883" t="s">
        <v>1002</v>
      </c>
      <c r="I883" t="s">
        <v>213</v>
      </c>
      <c r="J883" t="s">
        <v>214</v>
      </c>
      <c r="K883" t="s">
        <v>149</v>
      </c>
      <c r="L883" t="s">
        <v>215</v>
      </c>
      <c r="M883" t="s">
        <v>575</v>
      </c>
      <c r="N883" t="s">
        <v>216</v>
      </c>
      <c r="O883" s="57">
        <v>46241.630520833336</v>
      </c>
      <c r="P883" s="57">
        <v>46244.612222222226</v>
      </c>
      <c r="Q883">
        <v>69360950</v>
      </c>
      <c r="S883">
        <v>143135115048</v>
      </c>
      <c r="T883" t="s">
        <v>4862</v>
      </c>
      <c r="U883" t="s">
        <v>4863</v>
      </c>
      <c r="V883" t="s">
        <v>4864</v>
      </c>
      <c r="Z883">
        <v>110.51406950000001</v>
      </c>
      <c r="AA883">
        <v>-7.9993638999999996</v>
      </c>
      <c r="AB883" t="s">
        <v>4865</v>
      </c>
      <c r="AC883" t="s">
        <v>237</v>
      </c>
      <c r="AL883" t="s">
        <v>218</v>
      </c>
      <c r="AM883" t="s">
        <v>4866</v>
      </c>
      <c r="AN883" t="s">
        <v>6</v>
      </c>
      <c r="AO883" s="57">
        <v>46211.642800925925</v>
      </c>
      <c r="AP883" s="57">
        <v>46242.541666666664</v>
      </c>
      <c r="AQ883" t="s">
        <v>248</v>
      </c>
      <c r="AR883" t="s">
        <v>14</v>
      </c>
      <c r="AS883" t="s">
        <v>1002</v>
      </c>
      <c r="AT883" t="s">
        <v>231</v>
      </c>
      <c r="AV883" t="s">
        <v>6352</v>
      </c>
      <c r="AW883" t="s">
        <v>1012</v>
      </c>
      <c r="AX883" t="s">
        <v>223</v>
      </c>
      <c r="BA883" s="57">
        <v>46242.541666666664</v>
      </c>
      <c r="BB883" t="s">
        <v>4866</v>
      </c>
      <c r="BF883" s="6" t="e">
        <f t="shared" si="39"/>
        <v>#NUM!</v>
      </c>
      <c r="BG883" t="e">
        <f t="shared" si="40"/>
        <v>#NUM!</v>
      </c>
      <c r="BH883" t="e">
        <f t="shared" si="41"/>
        <v>#NUM!</v>
      </c>
      <c r="BI883" t="e">
        <f>VLOOKUP(H883,Sheet2!$A$1:$B$270,2,FALSE)</f>
        <v>#N/A</v>
      </c>
    </row>
    <row r="884" spans="1:61">
      <c r="A884">
        <v>883</v>
      </c>
      <c r="B884">
        <v>1002522431</v>
      </c>
      <c r="C884">
        <v>3</v>
      </c>
      <c r="D884" t="s">
        <v>55</v>
      </c>
      <c r="E884">
        <v>5</v>
      </c>
      <c r="F884" t="s">
        <v>228</v>
      </c>
      <c r="G884" t="s">
        <v>121</v>
      </c>
      <c r="H884" t="s">
        <v>387</v>
      </c>
      <c r="I884" t="s">
        <v>213</v>
      </c>
      <c r="J884" t="s">
        <v>214</v>
      </c>
      <c r="K884" t="s">
        <v>149</v>
      </c>
      <c r="L884" t="s">
        <v>215</v>
      </c>
      <c r="M884" t="s">
        <v>286</v>
      </c>
      <c r="N884" t="s">
        <v>216</v>
      </c>
      <c r="O884" s="57">
        <v>46246.607604166667</v>
      </c>
      <c r="P884" s="57">
        <v>46247.525011574071</v>
      </c>
      <c r="Q884">
        <v>69364373</v>
      </c>
      <c r="S884">
        <v>152435910056</v>
      </c>
      <c r="T884" t="s">
        <v>8466</v>
      </c>
      <c r="U884" t="s">
        <v>8467</v>
      </c>
      <c r="V884" t="s">
        <v>8468</v>
      </c>
      <c r="Z884">
        <v>112.799487673461</v>
      </c>
      <c r="AA884">
        <v>-7.0604442288248901</v>
      </c>
      <c r="AB884" t="s">
        <v>8469</v>
      </c>
      <c r="AC884" t="s">
        <v>237</v>
      </c>
      <c r="AL884" t="s">
        <v>218</v>
      </c>
      <c r="AM884" t="s">
        <v>8258</v>
      </c>
      <c r="AN884" t="s">
        <v>6</v>
      </c>
      <c r="AO884" s="57">
        <v>46364.61109953704</v>
      </c>
      <c r="AP884" s="57">
        <v>46247.541666666664</v>
      </c>
      <c r="AR884" t="s">
        <v>241</v>
      </c>
      <c r="AS884" t="s">
        <v>387</v>
      </c>
      <c r="AT884" t="s">
        <v>231</v>
      </c>
      <c r="AV884" t="s">
        <v>905</v>
      </c>
      <c r="AW884" t="s">
        <v>1014</v>
      </c>
      <c r="AX884" t="s">
        <v>223</v>
      </c>
      <c r="BA884" s="57">
        <v>46247.541666666664</v>
      </c>
      <c r="BB884" t="s">
        <v>8258</v>
      </c>
      <c r="BF884" s="6" t="e">
        <f t="shared" si="39"/>
        <v>#NUM!</v>
      </c>
      <c r="BG884" t="e">
        <f t="shared" si="40"/>
        <v>#NUM!</v>
      </c>
      <c r="BH884" t="e">
        <f t="shared" si="41"/>
        <v>#NUM!</v>
      </c>
      <c r="BI884" t="str">
        <f>VLOOKUP(H884,Sheet2!$A$1:$B$270,2,FALSE)</f>
        <v>MADURA</v>
      </c>
    </row>
    <row r="885" spans="1:61">
      <c r="A885">
        <v>884</v>
      </c>
      <c r="B885">
        <v>1002514746</v>
      </c>
      <c r="C885">
        <v>3</v>
      </c>
      <c r="D885" t="s">
        <v>42</v>
      </c>
      <c r="E885">
        <v>5</v>
      </c>
      <c r="F885" t="s">
        <v>106</v>
      </c>
      <c r="G885" t="s">
        <v>106</v>
      </c>
      <c r="H885" t="s">
        <v>345</v>
      </c>
      <c r="I885" t="s">
        <v>213</v>
      </c>
      <c r="J885" t="s">
        <v>214</v>
      </c>
      <c r="K885" t="s">
        <v>149</v>
      </c>
      <c r="M885" t="s">
        <v>76</v>
      </c>
      <c r="N885" t="s">
        <v>216</v>
      </c>
      <c r="O885" s="57">
        <v>46241.586574074077</v>
      </c>
      <c r="P885" s="57">
        <v>46242.591666666667</v>
      </c>
      <c r="Q885">
        <v>69360842</v>
      </c>
      <c r="S885">
        <v>152729256395</v>
      </c>
      <c r="T885" t="s">
        <v>4872</v>
      </c>
      <c r="U885" t="s">
        <v>4873</v>
      </c>
      <c r="V885" t="s">
        <v>4874</v>
      </c>
      <c r="Z885">
        <v>112.8972947</v>
      </c>
      <c r="AA885">
        <v>-7.6365635000000003</v>
      </c>
      <c r="AB885" t="s">
        <v>4875</v>
      </c>
      <c r="AC885" t="s">
        <v>230</v>
      </c>
      <c r="AL885" t="s">
        <v>218</v>
      </c>
      <c r="AM885" t="s">
        <v>4876</v>
      </c>
      <c r="AN885" t="s">
        <v>6</v>
      </c>
      <c r="AO885" s="57">
        <v>46211.590300925927</v>
      </c>
      <c r="AP885" s="57">
        <v>46245.333333333336</v>
      </c>
      <c r="AR885" t="s">
        <v>219</v>
      </c>
      <c r="AS885" t="s">
        <v>345</v>
      </c>
      <c r="AT885" t="s">
        <v>231</v>
      </c>
      <c r="AU885">
        <v>20260808</v>
      </c>
      <c r="AV885" t="s">
        <v>222</v>
      </c>
      <c r="AW885" t="s">
        <v>562</v>
      </c>
      <c r="AX885" t="s">
        <v>223</v>
      </c>
      <c r="BA885" s="57">
        <v>46245.333333333336</v>
      </c>
      <c r="BB885" t="s">
        <v>4876</v>
      </c>
      <c r="BC885">
        <v>2026</v>
      </c>
      <c r="BD885">
        <v>8</v>
      </c>
      <c r="BE885">
        <v>8</v>
      </c>
      <c r="BF885" s="6">
        <f t="shared" si="39"/>
        <v>46242</v>
      </c>
      <c r="BG885">
        <f t="shared" si="40"/>
        <v>-3.3333333333357587</v>
      </c>
      <c r="BH885" t="str">
        <f t="shared" si="41"/>
        <v>COMPLY</v>
      </c>
      <c r="BI885" t="str">
        <f>VLOOKUP(H885,Sheet2!$A$1:$B$270,2,FALSE)</f>
        <v>PASURUAN</v>
      </c>
    </row>
    <row r="886" spans="1:61">
      <c r="A886">
        <v>885</v>
      </c>
      <c r="B886">
        <v>1002515429</v>
      </c>
      <c r="C886">
        <v>3</v>
      </c>
      <c r="D886" t="s">
        <v>51</v>
      </c>
      <c r="E886">
        <v>4</v>
      </c>
      <c r="F886" t="s">
        <v>235</v>
      </c>
      <c r="G886" t="s">
        <v>4877</v>
      </c>
      <c r="H886" t="s">
        <v>4878</v>
      </c>
      <c r="I886" t="s">
        <v>213</v>
      </c>
      <c r="J886" t="s">
        <v>214</v>
      </c>
      <c r="K886" t="s">
        <v>149</v>
      </c>
      <c r="L886" t="s">
        <v>215</v>
      </c>
      <c r="M886" t="s">
        <v>76</v>
      </c>
      <c r="N886" t="s">
        <v>216</v>
      </c>
      <c r="O886" s="57">
        <v>46241.745104166665</v>
      </c>
      <c r="P886" s="57">
        <v>46242.540856481479</v>
      </c>
      <c r="Q886">
        <v>69361124</v>
      </c>
      <c r="S886">
        <v>142510106179</v>
      </c>
      <c r="T886" t="s">
        <v>4879</v>
      </c>
      <c r="U886" t="s">
        <v>4880</v>
      </c>
      <c r="V886" t="s">
        <v>4881</v>
      </c>
      <c r="Z886">
        <v>110.7351073</v>
      </c>
      <c r="AA886">
        <v>-7.7089489999999996</v>
      </c>
      <c r="AB886" t="s">
        <v>4882</v>
      </c>
      <c r="AC886" t="s">
        <v>237</v>
      </c>
      <c r="AL886" t="s">
        <v>218</v>
      </c>
      <c r="AM886" t="s">
        <v>4871</v>
      </c>
      <c r="AN886" t="s">
        <v>6</v>
      </c>
      <c r="AO886" s="57">
        <v>46211.746342592596</v>
      </c>
      <c r="AP886" s="57">
        <v>46242.625</v>
      </c>
      <c r="AR886" t="s">
        <v>219</v>
      </c>
      <c r="AS886" t="s">
        <v>4878</v>
      </c>
      <c r="AT886" t="s">
        <v>231</v>
      </c>
      <c r="AU886">
        <v>20260808</v>
      </c>
      <c r="AV886" t="s">
        <v>222</v>
      </c>
      <c r="AW886" t="s">
        <v>1018</v>
      </c>
      <c r="AX886" t="s">
        <v>223</v>
      </c>
      <c r="BA886" s="57">
        <v>46242.625</v>
      </c>
      <c r="BB886" t="s">
        <v>4871</v>
      </c>
      <c r="BC886">
        <v>2026</v>
      </c>
      <c r="BD886">
        <v>8</v>
      </c>
      <c r="BE886">
        <v>8</v>
      </c>
      <c r="BF886" s="6">
        <f t="shared" si="39"/>
        <v>46242</v>
      </c>
      <c r="BG886">
        <f t="shared" si="40"/>
        <v>-0.625</v>
      </c>
      <c r="BH886" t="str">
        <f t="shared" si="41"/>
        <v>COMPLY</v>
      </c>
      <c r="BI886" t="e">
        <f>VLOOKUP(H886,Sheet2!$A$1:$B$270,2,FALSE)</f>
        <v>#N/A</v>
      </c>
    </row>
    <row r="887" spans="1:61">
      <c r="A887">
        <v>886</v>
      </c>
      <c r="B887">
        <v>1002523499</v>
      </c>
      <c r="C887">
        <v>3</v>
      </c>
      <c r="D887" t="s">
        <v>38</v>
      </c>
      <c r="E887">
        <v>5</v>
      </c>
      <c r="F887" t="s">
        <v>90</v>
      </c>
      <c r="G887" t="s">
        <v>93</v>
      </c>
      <c r="H887" t="s">
        <v>302</v>
      </c>
      <c r="I887" t="s">
        <v>213</v>
      </c>
      <c r="J887" t="s">
        <v>214</v>
      </c>
      <c r="K887" t="s">
        <v>149</v>
      </c>
      <c r="L887" t="s">
        <v>215</v>
      </c>
      <c r="M887" t="s">
        <v>76</v>
      </c>
      <c r="N887" t="s">
        <v>216</v>
      </c>
      <c r="O887" s="57">
        <v>46247.399953703702</v>
      </c>
      <c r="P887" s="57">
        <v>46248.69259259259</v>
      </c>
      <c r="Q887">
        <v>69364784</v>
      </c>
      <c r="S887">
        <v>152611229884</v>
      </c>
      <c r="T887" t="s">
        <v>9372</v>
      </c>
      <c r="U887" t="s">
        <v>9373</v>
      </c>
      <c r="V887" t="s">
        <v>9374</v>
      </c>
      <c r="Z887">
        <v>111.87481150000001</v>
      </c>
      <c r="AA887">
        <v>-7.6612100999999901</v>
      </c>
      <c r="AB887" t="s">
        <v>9375</v>
      </c>
      <c r="AC887" t="s">
        <v>217</v>
      </c>
      <c r="AL887" t="s">
        <v>218</v>
      </c>
      <c r="AM887" t="s">
        <v>9376</v>
      </c>
      <c r="AN887" t="s">
        <v>6</v>
      </c>
      <c r="AO887" t="s">
        <v>8858</v>
      </c>
      <c r="AP887" s="57">
        <v>46248.333333333336</v>
      </c>
      <c r="AR887" t="s">
        <v>219</v>
      </c>
      <c r="AS887" t="s">
        <v>302</v>
      </c>
      <c r="AT887" t="s">
        <v>231</v>
      </c>
      <c r="AU887">
        <v>20260814</v>
      </c>
      <c r="AV887" t="s">
        <v>222</v>
      </c>
      <c r="AW887" t="s">
        <v>1020</v>
      </c>
      <c r="AX887" t="s">
        <v>223</v>
      </c>
      <c r="BA887" s="57">
        <v>46248.333333333336</v>
      </c>
      <c r="BB887" t="s">
        <v>9376</v>
      </c>
      <c r="BC887">
        <v>2026</v>
      </c>
      <c r="BD887">
        <v>8</v>
      </c>
      <c r="BE887">
        <v>14</v>
      </c>
      <c r="BF887" s="6">
        <f t="shared" si="39"/>
        <v>46248</v>
      </c>
      <c r="BG887">
        <f t="shared" si="40"/>
        <v>-0.33333333333575865</v>
      </c>
      <c r="BH887" t="str">
        <f t="shared" si="41"/>
        <v>COMPLY</v>
      </c>
      <c r="BI887" t="str">
        <f>VLOOKUP(H887,Sheet2!$A$1:$B$270,2,FALSE)</f>
        <v>NGANJUK</v>
      </c>
    </row>
    <row r="888" spans="1:61">
      <c r="A888">
        <v>887</v>
      </c>
      <c r="B888">
        <v>1002524505</v>
      </c>
      <c r="C888">
        <v>3</v>
      </c>
      <c r="D888" t="s">
        <v>38</v>
      </c>
      <c r="E888">
        <v>5</v>
      </c>
      <c r="F888" t="s">
        <v>250</v>
      </c>
      <c r="G888" t="s">
        <v>91</v>
      </c>
      <c r="H888" t="s">
        <v>422</v>
      </c>
      <c r="I888" t="s">
        <v>213</v>
      </c>
      <c r="J888" t="s">
        <v>214</v>
      </c>
      <c r="K888" t="s">
        <v>149</v>
      </c>
      <c r="L888" t="s">
        <v>215</v>
      </c>
      <c r="M888" t="s">
        <v>76</v>
      </c>
      <c r="N888" t="s">
        <v>216</v>
      </c>
      <c r="O888" s="57">
        <v>46247.606203703705</v>
      </c>
      <c r="P888" s="57">
        <v>46248.561192129629</v>
      </c>
      <c r="Q888">
        <v>69365252</v>
      </c>
      <c r="S888">
        <v>152715213991</v>
      </c>
      <c r="T888" t="s">
        <v>9377</v>
      </c>
      <c r="U888" t="s">
        <v>9378</v>
      </c>
      <c r="V888" t="s">
        <v>9379</v>
      </c>
      <c r="Z888">
        <v>112.641994</v>
      </c>
      <c r="AA888">
        <v>-8.1377950000000006</v>
      </c>
      <c r="AB888" t="s">
        <v>9380</v>
      </c>
      <c r="AC888" t="s">
        <v>237</v>
      </c>
      <c r="AL888" t="s">
        <v>218</v>
      </c>
      <c r="AM888" t="s">
        <v>9381</v>
      </c>
      <c r="AN888" t="s">
        <v>6</v>
      </c>
      <c r="AO888" t="s">
        <v>8882</v>
      </c>
      <c r="AP888" s="57">
        <v>46248.541666666664</v>
      </c>
      <c r="AR888" t="s">
        <v>219</v>
      </c>
      <c r="AS888" t="s">
        <v>422</v>
      </c>
      <c r="AT888" t="s">
        <v>231</v>
      </c>
      <c r="AU888">
        <v>20260814</v>
      </c>
      <c r="AV888" t="s">
        <v>222</v>
      </c>
      <c r="AW888" t="s">
        <v>1022</v>
      </c>
      <c r="AX888" t="s">
        <v>223</v>
      </c>
      <c r="BA888" s="57">
        <v>46248.541666666664</v>
      </c>
      <c r="BB888" t="s">
        <v>9381</v>
      </c>
      <c r="BC888">
        <v>2026</v>
      </c>
      <c r="BD888">
        <v>8</v>
      </c>
      <c r="BE888">
        <v>14</v>
      </c>
      <c r="BF888" s="6">
        <f t="shared" si="39"/>
        <v>46248</v>
      </c>
      <c r="BG888">
        <f t="shared" si="40"/>
        <v>-0.54166666666424135</v>
      </c>
      <c r="BH888" t="str">
        <f t="shared" si="41"/>
        <v>COMPLY</v>
      </c>
      <c r="BI888" t="str">
        <f>VLOOKUP(H888,Sheet2!$A$1:$B$270,2,FALSE)</f>
        <v>MALANG</v>
      </c>
    </row>
    <row r="889" spans="1:61">
      <c r="A889">
        <v>888</v>
      </c>
      <c r="B889">
        <v>1002521165</v>
      </c>
      <c r="C889">
        <v>3</v>
      </c>
      <c r="D889" t="s">
        <v>55</v>
      </c>
      <c r="E889">
        <v>5</v>
      </c>
      <c r="F889" t="s">
        <v>265</v>
      </c>
      <c r="G889" t="s">
        <v>128</v>
      </c>
      <c r="H889" t="s">
        <v>412</v>
      </c>
      <c r="I889" t="s">
        <v>213</v>
      </c>
      <c r="J889" t="s">
        <v>214</v>
      </c>
      <c r="K889" t="s">
        <v>149</v>
      </c>
      <c r="L889" t="s">
        <v>215</v>
      </c>
      <c r="M889" t="s">
        <v>76</v>
      </c>
      <c r="N889" t="s">
        <v>216</v>
      </c>
      <c r="O889" s="57">
        <v>46246.332592592589</v>
      </c>
      <c r="P889" s="57">
        <v>46246.48233796296</v>
      </c>
      <c r="Q889">
        <v>69363787</v>
      </c>
      <c r="S889">
        <v>152424213142</v>
      </c>
      <c r="T889" t="s">
        <v>8470</v>
      </c>
      <c r="U889" t="s">
        <v>8471</v>
      </c>
      <c r="V889" t="s">
        <v>8472</v>
      </c>
      <c r="Z889">
        <v>112.6767588</v>
      </c>
      <c r="AA889">
        <v>-7.3092370000000004</v>
      </c>
      <c r="AB889" t="s">
        <v>8473</v>
      </c>
      <c r="AC889" t="s">
        <v>916</v>
      </c>
      <c r="AL889" t="s">
        <v>218</v>
      </c>
      <c r="AM889" t="s">
        <v>8474</v>
      </c>
      <c r="AN889" t="s">
        <v>6</v>
      </c>
      <c r="AO889" s="57">
        <v>46364.340682870374</v>
      </c>
      <c r="AP889" s="57">
        <v>46249.416666666664</v>
      </c>
      <c r="AR889" t="s">
        <v>219</v>
      </c>
      <c r="AS889" t="s">
        <v>412</v>
      </c>
      <c r="AT889" t="s">
        <v>231</v>
      </c>
      <c r="AU889">
        <v>20260812</v>
      </c>
      <c r="AV889" t="s">
        <v>222</v>
      </c>
      <c r="AW889" t="s">
        <v>1010</v>
      </c>
      <c r="AX889" t="s">
        <v>223</v>
      </c>
      <c r="BA889" s="57">
        <v>46249.416666666664</v>
      </c>
      <c r="BB889" t="s">
        <v>8474</v>
      </c>
      <c r="BC889">
        <v>2026</v>
      </c>
      <c r="BD889">
        <v>8</v>
      </c>
      <c r="BE889">
        <v>12</v>
      </c>
      <c r="BF889" s="6">
        <f t="shared" si="39"/>
        <v>46246</v>
      </c>
      <c r="BG889">
        <f t="shared" si="40"/>
        <v>-3.4166666666642413</v>
      </c>
      <c r="BH889" t="str">
        <f t="shared" si="41"/>
        <v>COMPLY</v>
      </c>
      <c r="BI889" t="str">
        <f>VLOOKUP(H889,Sheet2!$A$1:$B$270,2,FALSE)</f>
        <v>SURABAYA UTARA</v>
      </c>
    </row>
    <row r="890" spans="1:61">
      <c r="A890">
        <v>889</v>
      </c>
      <c r="B890">
        <v>1002523572</v>
      </c>
      <c r="C890">
        <v>3</v>
      </c>
      <c r="D890" t="s">
        <v>38</v>
      </c>
      <c r="E890">
        <v>5</v>
      </c>
      <c r="F890" t="s">
        <v>250</v>
      </c>
      <c r="G890" t="s">
        <v>91</v>
      </c>
      <c r="H890" t="s">
        <v>331</v>
      </c>
      <c r="I890" t="s">
        <v>213</v>
      </c>
      <c r="J890" t="s">
        <v>214</v>
      </c>
      <c r="K890" t="s">
        <v>149</v>
      </c>
      <c r="L890" t="s">
        <v>215</v>
      </c>
      <c r="M890" t="s">
        <v>76</v>
      </c>
      <c r="N890" t="s">
        <v>216</v>
      </c>
      <c r="O890" s="57">
        <v>46247.414537037039</v>
      </c>
      <c r="P890" s="57">
        <v>46249.589641203704</v>
      </c>
      <c r="Q890">
        <v>69364833</v>
      </c>
      <c r="S890">
        <v>152704231441</v>
      </c>
      <c r="T890" t="s">
        <v>9382</v>
      </c>
      <c r="U890" t="s">
        <v>9383</v>
      </c>
      <c r="V890" t="s">
        <v>9384</v>
      </c>
      <c r="Z890">
        <v>112.622069343924</v>
      </c>
      <c r="AA890">
        <v>-8.0255610194934093</v>
      </c>
      <c r="AB890" t="s">
        <v>9385</v>
      </c>
      <c r="AC890" t="s">
        <v>217</v>
      </c>
      <c r="AL890" t="s">
        <v>218</v>
      </c>
      <c r="AM890" t="s">
        <v>9386</v>
      </c>
      <c r="AN890" t="s">
        <v>6</v>
      </c>
      <c r="AO890" t="s">
        <v>8894</v>
      </c>
      <c r="AP890" s="57">
        <v>46250.333333333336</v>
      </c>
      <c r="AR890" t="s">
        <v>219</v>
      </c>
      <c r="AS890" t="s">
        <v>331</v>
      </c>
      <c r="AT890" t="s">
        <v>231</v>
      </c>
      <c r="AU890">
        <v>20260815</v>
      </c>
      <c r="AV890" t="s">
        <v>222</v>
      </c>
      <c r="AW890" t="s">
        <v>1023</v>
      </c>
      <c r="AX890" t="s">
        <v>223</v>
      </c>
      <c r="BA890" s="57">
        <v>46250.333333333336</v>
      </c>
      <c r="BB890" t="s">
        <v>9386</v>
      </c>
      <c r="BC890">
        <v>2026</v>
      </c>
      <c r="BD890">
        <v>8</v>
      </c>
      <c r="BE890">
        <v>15</v>
      </c>
      <c r="BF890" s="6">
        <f t="shared" si="39"/>
        <v>46249</v>
      </c>
      <c r="BG890">
        <f t="shared" si="40"/>
        <v>-1.3333333333357587</v>
      </c>
      <c r="BH890" t="str">
        <f t="shared" si="41"/>
        <v>COMPLY</v>
      </c>
      <c r="BI890" t="str">
        <f>VLOOKUP(H890,Sheet2!$A$1:$B$270,2,FALSE)</f>
        <v>MALANG</v>
      </c>
    </row>
    <row r="891" spans="1:61">
      <c r="A891">
        <v>890</v>
      </c>
      <c r="B891">
        <v>1002530398</v>
      </c>
      <c r="C891">
        <v>3</v>
      </c>
      <c r="D891" t="s">
        <v>38</v>
      </c>
      <c r="E891">
        <v>5</v>
      </c>
      <c r="F891" t="s">
        <v>250</v>
      </c>
      <c r="G891" t="s">
        <v>91</v>
      </c>
      <c r="H891" t="s">
        <v>526</v>
      </c>
      <c r="I891" t="s">
        <v>213</v>
      </c>
      <c r="J891" t="s">
        <v>214</v>
      </c>
      <c r="K891" t="s">
        <v>149</v>
      </c>
      <c r="L891" t="s">
        <v>215</v>
      </c>
      <c r="M891" t="s">
        <v>76</v>
      </c>
      <c r="N891" t="s">
        <v>216</v>
      </c>
      <c r="O891" s="57">
        <v>46251.3437037037</v>
      </c>
      <c r="P891" s="57">
        <v>46251.536921296298</v>
      </c>
      <c r="Q891">
        <v>69367800</v>
      </c>
      <c r="S891">
        <v>152727201286</v>
      </c>
      <c r="T891" t="s">
        <v>11790</v>
      </c>
      <c r="U891" t="s">
        <v>11791</v>
      </c>
      <c r="V891" t="s">
        <v>11792</v>
      </c>
      <c r="Z891">
        <v>112.574425265192</v>
      </c>
      <c r="AA891">
        <v>-8.3168012491479502</v>
      </c>
      <c r="AB891" t="s">
        <v>11793</v>
      </c>
      <c r="AC891" t="s">
        <v>217</v>
      </c>
      <c r="AL891" t="s">
        <v>218</v>
      </c>
      <c r="AM891" t="s">
        <v>11663</v>
      </c>
      <c r="AN891" t="s">
        <v>6</v>
      </c>
      <c r="AO891" t="s">
        <v>9800</v>
      </c>
      <c r="AP891" s="57">
        <v>46252.333333333336</v>
      </c>
      <c r="AR891" t="s">
        <v>219</v>
      </c>
      <c r="AS891" t="s">
        <v>526</v>
      </c>
      <c r="AT891" t="s">
        <v>231</v>
      </c>
      <c r="AU891">
        <v>20260817</v>
      </c>
      <c r="AV891" t="s">
        <v>222</v>
      </c>
      <c r="AW891" t="s">
        <v>938</v>
      </c>
      <c r="AX891" t="s">
        <v>223</v>
      </c>
      <c r="BA891" s="57">
        <v>46252.333333333336</v>
      </c>
      <c r="BB891" t="s">
        <v>11663</v>
      </c>
      <c r="BC891">
        <v>2026</v>
      </c>
      <c r="BD891">
        <v>8</v>
      </c>
      <c r="BE891">
        <v>17</v>
      </c>
      <c r="BF891" s="6">
        <f t="shared" si="39"/>
        <v>46251</v>
      </c>
      <c r="BG891">
        <f t="shared" si="40"/>
        <v>-1.3333333333357587</v>
      </c>
      <c r="BH891" t="str">
        <f t="shared" si="41"/>
        <v>COMPLY</v>
      </c>
      <c r="BI891" t="str">
        <f>VLOOKUP(H891,Sheet2!$A$1:$B$270,2,FALSE)</f>
        <v>MALANG</v>
      </c>
    </row>
    <row r="892" spans="1:61">
      <c r="A892">
        <v>891</v>
      </c>
      <c r="B892">
        <v>1002511984</v>
      </c>
      <c r="C892">
        <v>3</v>
      </c>
      <c r="D892" t="s">
        <v>38</v>
      </c>
      <c r="E892">
        <v>5</v>
      </c>
      <c r="F892" t="s">
        <v>250</v>
      </c>
      <c r="G892" t="s">
        <v>87</v>
      </c>
      <c r="H892" t="s">
        <v>449</v>
      </c>
      <c r="I892" t="s">
        <v>213</v>
      </c>
      <c r="J892" t="s">
        <v>214</v>
      </c>
      <c r="K892" t="s">
        <v>149</v>
      </c>
      <c r="L892" t="s">
        <v>215</v>
      </c>
      <c r="M892" t="s">
        <v>76</v>
      </c>
      <c r="N892" t="s">
        <v>216</v>
      </c>
      <c r="O892" s="57">
        <v>46240.468009259261</v>
      </c>
      <c r="P892" s="57">
        <v>46240.619884259257</v>
      </c>
      <c r="Q892">
        <v>69359826</v>
      </c>
      <c r="S892">
        <v>152710214207</v>
      </c>
      <c r="T892" t="s">
        <v>2070</v>
      </c>
      <c r="U892" t="s">
        <v>2071</v>
      </c>
      <c r="V892" t="s">
        <v>2072</v>
      </c>
      <c r="Z892">
        <v>112.684485</v>
      </c>
      <c r="AA892">
        <v>-7.9529158999999998</v>
      </c>
      <c r="AB892" t="s">
        <v>2073</v>
      </c>
      <c r="AC892" t="s">
        <v>237</v>
      </c>
      <c r="AL892" t="s">
        <v>218</v>
      </c>
      <c r="AM892" t="s">
        <v>1964</v>
      </c>
      <c r="AN892" t="s">
        <v>6</v>
      </c>
      <c r="AO892" s="57">
        <v>46181.476226851853</v>
      </c>
      <c r="AP892" s="57">
        <v>46241.333333333336</v>
      </c>
      <c r="AR892" t="s">
        <v>219</v>
      </c>
      <c r="AS892" t="s">
        <v>449</v>
      </c>
      <c r="AT892" t="s">
        <v>231</v>
      </c>
      <c r="AU892">
        <v>20260806</v>
      </c>
      <c r="AV892" t="s">
        <v>222</v>
      </c>
      <c r="AW892" t="s">
        <v>1010</v>
      </c>
      <c r="AX892" t="s">
        <v>223</v>
      </c>
      <c r="BA892" s="57">
        <v>46241.333333333336</v>
      </c>
      <c r="BB892" t="s">
        <v>1964</v>
      </c>
      <c r="BC892">
        <v>2026</v>
      </c>
      <c r="BD892">
        <v>8</v>
      </c>
      <c r="BE892">
        <v>6</v>
      </c>
      <c r="BF892" s="6">
        <f t="shared" si="39"/>
        <v>46240</v>
      </c>
      <c r="BG892">
        <f t="shared" si="40"/>
        <v>-1.3333333333357587</v>
      </c>
      <c r="BH892" t="str">
        <f t="shared" si="41"/>
        <v>COMPLY</v>
      </c>
      <c r="BI892" t="str">
        <f>VLOOKUP(H892,Sheet2!$A$1:$B$270,2,FALSE)</f>
        <v>BATU</v>
      </c>
    </row>
    <row r="893" spans="1:61">
      <c r="A893">
        <v>892</v>
      </c>
      <c r="B893">
        <v>1002516937</v>
      </c>
      <c r="C893">
        <v>3</v>
      </c>
      <c r="D893" t="s">
        <v>42</v>
      </c>
      <c r="E893">
        <v>5</v>
      </c>
      <c r="F893" t="s">
        <v>233</v>
      </c>
      <c r="G893" t="s">
        <v>101</v>
      </c>
      <c r="H893" t="s">
        <v>390</v>
      </c>
      <c r="I893" t="s">
        <v>213</v>
      </c>
      <c r="J893" t="s">
        <v>214</v>
      </c>
      <c r="K893" t="s">
        <v>149</v>
      </c>
      <c r="M893" t="s">
        <v>76</v>
      </c>
      <c r="N893" t="s">
        <v>216</v>
      </c>
      <c r="O893" s="57">
        <v>46244.378692129627</v>
      </c>
      <c r="P893" s="57">
        <v>46244.557349537034</v>
      </c>
      <c r="Q893">
        <v>69362111</v>
      </c>
      <c r="S893">
        <v>152317261857</v>
      </c>
      <c r="T893" t="s">
        <v>6364</v>
      </c>
      <c r="U893" t="s">
        <v>6365</v>
      </c>
      <c r="V893" t="s">
        <v>6366</v>
      </c>
      <c r="Z893">
        <v>112.7488762</v>
      </c>
      <c r="AA893">
        <v>-7.3882997000000001</v>
      </c>
      <c r="AB893" t="s">
        <v>6367</v>
      </c>
      <c r="AC893" t="s">
        <v>230</v>
      </c>
      <c r="AL893" t="s">
        <v>218</v>
      </c>
      <c r="AM893" t="s">
        <v>6368</v>
      </c>
      <c r="AN893" t="s">
        <v>6</v>
      </c>
      <c r="AO893" s="57">
        <v>46303.392835648148</v>
      </c>
      <c r="AP893" s="57">
        <v>46245.333333333336</v>
      </c>
      <c r="AR893" t="s">
        <v>219</v>
      </c>
      <c r="AS893" t="s">
        <v>390</v>
      </c>
      <c r="AT893" t="s">
        <v>231</v>
      </c>
      <c r="AU893">
        <v>20260810</v>
      </c>
      <c r="AV893" t="s">
        <v>222</v>
      </c>
      <c r="AW893" t="s">
        <v>561</v>
      </c>
      <c r="AX893" t="s">
        <v>223</v>
      </c>
      <c r="BA893" s="57">
        <v>46245.333333333336</v>
      </c>
      <c r="BB893" t="s">
        <v>6368</v>
      </c>
      <c r="BC893">
        <v>2026</v>
      </c>
      <c r="BD893">
        <v>8</v>
      </c>
      <c r="BE893">
        <v>10</v>
      </c>
      <c r="BF893" s="6">
        <f t="shared" si="39"/>
        <v>46244</v>
      </c>
      <c r="BG893">
        <f t="shared" si="40"/>
        <v>-1.3333333333357587</v>
      </c>
      <c r="BH893" t="str">
        <f t="shared" si="41"/>
        <v>COMPLY</v>
      </c>
      <c r="BI893" t="str">
        <f>VLOOKUP(H893,Sheet2!$A$1:$B$270,2,FALSE)</f>
        <v>SIDOARJO</v>
      </c>
    </row>
    <row r="894" spans="1:61">
      <c r="A894">
        <v>893</v>
      </c>
      <c r="B894">
        <v>1002521456</v>
      </c>
      <c r="C894">
        <v>3</v>
      </c>
      <c r="D894" t="s">
        <v>59</v>
      </c>
      <c r="E894">
        <v>4</v>
      </c>
      <c r="F894" t="s">
        <v>224</v>
      </c>
      <c r="G894" t="s">
        <v>607</v>
      </c>
      <c r="H894" t="s">
        <v>913</v>
      </c>
      <c r="I894" t="s">
        <v>213</v>
      </c>
      <c r="J894" t="s">
        <v>214</v>
      </c>
      <c r="K894" t="s">
        <v>149</v>
      </c>
      <c r="L894" t="s">
        <v>215</v>
      </c>
      <c r="M894" t="s">
        <v>76</v>
      </c>
      <c r="N894" t="s">
        <v>216</v>
      </c>
      <c r="O894" s="57">
        <v>46246.409675925926</v>
      </c>
      <c r="P894" s="57">
        <v>46246.598958333336</v>
      </c>
      <c r="Q894">
        <v>69363904</v>
      </c>
      <c r="S894">
        <v>143385101946</v>
      </c>
      <c r="T894" t="s">
        <v>8475</v>
      </c>
      <c r="U894" t="s">
        <v>8476</v>
      </c>
      <c r="V894" t="s">
        <v>8477</v>
      </c>
      <c r="Z894">
        <v>109.23486699999999</v>
      </c>
      <c r="AA894">
        <v>-7.5784529999999997</v>
      </c>
      <c r="AB894" t="s">
        <v>8478</v>
      </c>
      <c r="AC894" t="s">
        <v>237</v>
      </c>
      <c r="AL894" t="s">
        <v>218</v>
      </c>
      <c r="AM894" t="s">
        <v>8479</v>
      </c>
      <c r="AN894" t="s">
        <v>6</v>
      </c>
      <c r="AO894" s="57">
        <v>46364.413321759261</v>
      </c>
      <c r="AP894" s="57">
        <v>46248.541666666664</v>
      </c>
      <c r="AR894" t="s">
        <v>219</v>
      </c>
      <c r="AS894" t="s">
        <v>913</v>
      </c>
      <c r="AT894" t="s">
        <v>231</v>
      </c>
      <c r="AU894">
        <v>20260812</v>
      </c>
      <c r="AV894" t="s">
        <v>222</v>
      </c>
      <c r="AW894" t="s">
        <v>1012</v>
      </c>
      <c r="AX894" t="s">
        <v>223</v>
      </c>
      <c r="BA894" s="57">
        <v>46248.541666666664</v>
      </c>
      <c r="BB894" t="s">
        <v>8479</v>
      </c>
      <c r="BC894">
        <v>2026</v>
      </c>
      <c r="BD894">
        <v>8</v>
      </c>
      <c r="BE894">
        <v>12</v>
      </c>
      <c r="BF894" s="6">
        <f t="shared" si="39"/>
        <v>46246</v>
      </c>
      <c r="BG894">
        <f t="shared" si="40"/>
        <v>-2.5416666666642413</v>
      </c>
      <c r="BH894" t="str">
        <f t="shared" si="41"/>
        <v>COMPLY</v>
      </c>
      <c r="BI894" t="e">
        <f>VLOOKUP(H894,Sheet2!$A$1:$B$270,2,FALSE)</f>
        <v>#N/A</v>
      </c>
    </row>
    <row r="895" spans="1:61">
      <c r="A895">
        <v>894</v>
      </c>
      <c r="B895">
        <v>1002505590</v>
      </c>
      <c r="C895">
        <v>3</v>
      </c>
      <c r="D895" t="s">
        <v>45</v>
      </c>
      <c r="E895">
        <v>5</v>
      </c>
      <c r="F895" t="s">
        <v>211</v>
      </c>
      <c r="G895" t="s">
        <v>116</v>
      </c>
      <c r="H895" t="s">
        <v>272</v>
      </c>
      <c r="I895" t="s">
        <v>213</v>
      </c>
      <c r="J895" t="s">
        <v>214</v>
      </c>
      <c r="K895" t="s">
        <v>149</v>
      </c>
      <c r="M895" t="s">
        <v>225</v>
      </c>
      <c r="N895" t="s">
        <v>216</v>
      </c>
      <c r="O895" s="57">
        <v>46237.388761574075</v>
      </c>
      <c r="P895" s="57">
        <v>46248.549189814818</v>
      </c>
      <c r="Q895">
        <v>69357200</v>
      </c>
      <c r="S895">
        <v>172604214068</v>
      </c>
      <c r="T895" t="s">
        <v>2074</v>
      </c>
      <c r="U895" t="s">
        <v>1058</v>
      </c>
      <c r="V895" t="s">
        <v>8480</v>
      </c>
      <c r="Z895">
        <v>116.044062700995</v>
      </c>
      <c r="AA895">
        <v>-8.3513605029258002</v>
      </c>
      <c r="AB895" t="s">
        <v>2075</v>
      </c>
      <c r="AC895" t="s">
        <v>291</v>
      </c>
      <c r="AL895" t="s">
        <v>218</v>
      </c>
      <c r="AM895" t="s">
        <v>8481</v>
      </c>
      <c r="AN895" t="s">
        <v>6</v>
      </c>
      <c r="AO895" s="57">
        <v>46089.392812500002</v>
      </c>
      <c r="AP895" s="57">
        <v>46248.541666666664</v>
      </c>
      <c r="AR895" t="s">
        <v>18</v>
      </c>
      <c r="AS895" t="s">
        <v>272</v>
      </c>
      <c r="AT895" t="s">
        <v>231</v>
      </c>
      <c r="AV895" t="s">
        <v>227</v>
      </c>
      <c r="AW895" t="s">
        <v>596</v>
      </c>
      <c r="AX895" t="s">
        <v>223</v>
      </c>
      <c r="BA895" s="57">
        <v>46248.541666666664</v>
      </c>
      <c r="BB895" t="s">
        <v>8481</v>
      </c>
      <c r="BF895" s="6" t="e">
        <f t="shared" si="39"/>
        <v>#NUM!</v>
      </c>
      <c r="BG895" t="e">
        <f t="shared" si="40"/>
        <v>#NUM!</v>
      </c>
      <c r="BH895" t="e">
        <f t="shared" si="41"/>
        <v>#NUM!</v>
      </c>
      <c r="BI895" t="str">
        <f>VLOOKUP(H895,Sheet2!$A$1:$B$270,2,FALSE)</f>
        <v>SELONG</v>
      </c>
    </row>
    <row r="896" spans="1:61">
      <c r="A896">
        <v>895</v>
      </c>
      <c r="B896">
        <v>1002530070</v>
      </c>
      <c r="C896">
        <v>3</v>
      </c>
      <c r="D896" t="s">
        <v>38</v>
      </c>
      <c r="E896">
        <v>5</v>
      </c>
      <c r="F896" t="s">
        <v>90</v>
      </c>
      <c r="G896" t="s">
        <v>90</v>
      </c>
      <c r="H896" t="s">
        <v>459</v>
      </c>
      <c r="I896" t="s">
        <v>213</v>
      </c>
      <c r="J896" t="s">
        <v>214</v>
      </c>
      <c r="K896" t="s">
        <v>149</v>
      </c>
      <c r="L896" t="s">
        <v>215</v>
      </c>
      <c r="M896" t="s">
        <v>76</v>
      </c>
      <c r="N896" t="s">
        <v>216</v>
      </c>
      <c r="O896" s="57">
        <v>46250.772187499999</v>
      </c>
      <c r="P896" s="57">
        <v>46252.667256944442</v>
      </c>
      <c r="Q896">
        <v>69367769</v>
      </c>
      <c r="S896">
        <v>152640225902</v>
      </c>
      <c r="T896" t="s">
        <v>11805</v>
      </c>
      <c r="U896" t="s">
        <v>11806</v>
      </c>
      <c r="V896" t="s">
        <v>11807</v>
      </c>
      <c r="Z896">
        <v>111.977315</v>
      </c>
      <c r="AA896">
        <v>-7.8348380000000004</v>
      </c>
      <c r="AB896" t="s">
        <v>11808</v>
      </c>
      <c r="AC896" t="s">
        <v>237</v>
      </c>
      <c r="AL896" t="s">
        <v>218</v>
      </c>
      <c r="AM896" t="s">
        <v>10822</v>
      </c>
      <c r="AN896" t="s">
        <v>6</v>
      </c>
      <c r="AO896" t="s">
        <v>11809</v>
      </c>
      <c r="AP896" s="57">
        <v>46251.625</v>
      </c>
      <c r="AR896" t="s">
        <v>219</v>
      </c>
      <c r="AS896" t="s">
        <v>459</v>
      </c>
      <c r="AT896" t="s">
        <v>231</v>
      </c>
      <c r="AU896">
        <v>20260818</v>
      </c>
      <c r="AV896" t="s">
        <v>222</v>
      </c>
      <c r="AW896" t="s">
        <v>1010</v>
      </c>
      <c r="AX896" t="s">
        <v>223</v>
      </c>
      <c r="BA896" s="57">
        <v>46251.625</v>
      </c>
      <c r="BB896" t="s">
        <v>10822</v>
      </c>
      <c r="BC896">
        <v>2026</v>
      </c>
      <c r="BD896">
        <v>8</v>
      </c>
      <c r="BE896">
        <v>18</v>
      </c>
      <c r="BF896" s="6">
        <f t="shared" si="39"/>
        <v>46252</v>
      </c>
      <c r="BG896">
        <f t="shared" si="40"/>
        <v>0.375</v>
      </c>
      <c r="BH896" t="str">
        <f t="shared" si="41"/>
        <v>COMPLY</v>
      </c>
      <c r="BI896" t="str">
        <f>VLOOKUP(H896,Sheet2!$A$1:$B$270,2,FALSE)</f>
        <v>KEDIRI</v>
      </c>
    </row>
    <row r="897" spans="1:61">
      <c r="A897">
        <v>896</v>
      </c>
      <c r="B897">
        <v>1002515494</v>
      </c>
      <c r="C897">
        <v>3</v>
      </c>
      <c r="D897" t="s">
        <v>42</v>
      </c>
      <c r="E897">
        <v>5</v>
      </c>
      <c r="F897" t="s">
        <v>233</v>
      </c>
      <c r="G897" t="s">
        <v>101</v>
      </c>
      <c r="H897" t="s">
        <v>511</v>
      </c>
      <c r="I897" t="s">
        <v>213</v>
      </c>
      <c r="J897" t="s">
        <v>214</v>
      </c>
      <c r="K897" t="s">
        <v>149</v>
      </c>
      <c r="L897" t="s">
        <v>215</v>
      </c>
      <c r="M897" t="s">
        <v>76</v>
      </c>
      <c r="N897" t="s">
        <v>216</v>
      </c>
      <c r="O897" s="57">
        <v>46241.797175925924</v>
      </c>
      <c r="P897" s="57">
        <v>46242.330578703702</v>
      </c>
      <c r="Q897">
        <v>69361156</v>
      </c>
      <c r="S897">
        <v>152328218222</v>
      </c>
      <c r="T897" t="s">
        <v>4909</v>
      </c>
      <c r="U897" t="s">
        <v>4910</v>
      </c>
      <c r="V897" t="s">
        <v>4911</v>
      </c>
      <c r="Z897">
        <v>112.65189669999999</v>
      </c>
      <c r="AA897">
        <v>-7.4235829999999998</v>
      </c>
      <c r="AB897" t="s">
        <v>4912</v>
      </c>
      <c r="AC897" t="s">
        <v>217</v>
      </c>
      <c r="AL897" t="s">
        <v>218</v>
      </c>
      <c r="AM897" t="s">
        <v>4715</v>
      </c>
      <c r="AN897" t="s">
        <v>6</v>
      </c>
      <c r="AO897" s="57">
        <v>46211.798657407409</v>
      </c>
      <c r="AP897" s="57">
        <v>46243.333333333336</v>
      </c>
      <c r="AR897" t="s">
        <v>219</v>
      </c>
      <c r="AS897" t="s">
        <v>511</v>
      </c>
      <c r="AT897" t="s">
        <v>231</v>
      </c>
      <c r="AU897">
        <v>20260808</v>
      </c>
      <c r="AV897" t="s">
        <v>222</v>
      </c>
      <c r="AW897" t="s">
        <v>1018</v>
      </c>
      <c r="AX897" t="s">
        <v>223</v>
      </c>
      <c r="BA897" s="57">
        <v>46243.333333333336</v>
      </c>
      <c r="BB897" t="s">
        <v>4715</v>
      </c>
      <c r="BC897">
        <v>2026</v>
      </c>
      <c r="BD897">
        <v>8</v>
      </c>
      <c r="BE897">
        <v>8</v>
      </c>
      <c r="BF897" s="6">
        <f t="shared" si="39"/>
        <v>46242</v>
      </c>
      <c r="BG897">
        <f t="shared" si="40"/>
        <v>-1.3333333333357587</v>
      </c>
      <c r="BH897" t="str">
        <f t="shared" si="41"/>
        <v>COMPLY</v>
      </c>
      <c r="BI897" t="str">
        <f>VLOOKUP(H897,Sheet2!$A$1:$B$270,2,FALSE)</f>
        <v>SIDOARJO</v>
      </c>
    </row>
    <row r="898" spans="1:61">
      <c r="A898">
        <v>897</v>
      </c>
      <c r="B898">
        <v>1002532155</v>
      </c>
      <c r="C898">
        <v>3</v>
      </c>
      <c r="D898" t="s">
        <v>49</v>
      </c>
      <c r="E898">
        <v>4</v>
      </c>
      <c r="F898" t="s">
        <v>246</v>
      </c>
      <c r="G898" t="s">
        <v>247</v>
      </c>
      <c r="H898" t="s">
        <v>930</v>
      </c>
      <c r="I898" t="s">
        <v>213</v>
      </c>
      <c r="J898" t="s">
        <v>214</v>
      </c>
      <c r="K898" t="s">
        <v>149</v>
      </c>
      <c r="M898" t="s">
        <v>240</v>
      </c>
      <c r="N898" t="s">
        <v>608</v>
      </c>
      <c r="O898" s="57">
        <v>46252.389837962961</v>
      </c>
      <c r="P898" s="57">
        <v>46252.586134259262</v>
      </c>
      <c r="Q898">
        <v>69368559</v>
      </c>
      <c r="S898">
        <v>142410346186</v>
      </c>
      <c r="T898" t="s">
        <v>9602</v>
      </c>
      <c r="U898" t="s">
        <v>13254</v>
      </c>
      <c r="V898" t="s">
        <v>13255</v>
      </c>
      <c r="Z898">
        <v>110.51322003387401</v>
      </c>
      <c r="AA898">
        <v>-7.02546271943958</v>
      </c>
      <c r="AB898" t="s">
        <v>13256</v>
      </c>
      <c r="AC898" t="s">
        <v>291</v>
      </c>
      <c r="AL898" t="s">
        <v>218</v>
      </c>
      <c r="AM898" t="s">
        <v>13257</v>
      </c>
      <c r="AN898" t="s">
        <v>6</v>
      </c>
      <c r="AO898" t="s">
        <v>13164</v>
      </c>
      <c r="AP898" s="57">
        <v>46253.458333333336</v>
      </c>
      <c r="AR898" t="s">
        <v>241</v>
      </c>
      <c r="AS898" t="s">
        <v>930</v>
      </c>
      <c r="AT898" t="s">
        <v>231</v>
      </c>
      <c r="AV898" t="s">
        <v>240</v>
      </c>
      <c r="AW898" t="s">
        <v>1026</v>
      </c>
      <c r="AX898" t="s">
        <v>223</v>
      </c>
      <c r="BA898" s="57">
        <v>46253.458333333336</v>
      </c>
      <c r="BB898" t="s">
        <v>13257</v>
      </c>
      <c r="BF898" s="6" t="e">
        <f t="shared" si="39"/>
        <v>#NUM!</v>
      </c>
      <c r="BG898" t="e">
        <f t="shared" si="40"/>
        <v>#NUM!</v>
      </c>
      <c r="BH898" t="e">
        <f t="shared" si="41"/>
        <v>#NUM!</v>
      </c>
      <c r="BI898" t="e">
        <f>VLOOKUP(H898,Sheet2!$A$1:$B$270,2,FALSE)</f>
        <v>#N/A</v>
      </c>
    </row>
    <row r="899" spans="1:61">
      <c r="A899">
        <v>898</v>
      </c>
      <c r="B899">
        <v>1002522006</v>
      </c>
      <c r="C899">
        <v>3</v>
      </c>
      <c r="D899" t="s">
        <v>59</v>
      </c>
      <c r="E899">
        <v>4</v>
      </c>
      <c r="F899" t="s">
        <v>243</v>
      </c>
      <c r="G899" t="s">
        <v>899</v>
      </c>
      <c r="H899" t="s">
        <v>948</v>
      </c>
      <c r="I899" t="s">
        <v>213</v>
      </c>
      <c r="J899" t="s">
        <v>214</v>
      </c>
      <c r="K899" t="s">
        <v>149</v>
      </c>
      <c r="L899" t="s">
        <v>215</v>
      </c>
      <c r="M899" t="s">
        <v>76</v>
      </c>
      <c r="N899" t="s">
        <v>216</v>
      </c>
      <c r="O899" s="57">
        <v>46246.524270833332</v>
      </c>
      <c r="P899" s="57">
        <v>46247.633645833332</v>
      </c>
      <c r="Q899">
        <v>69364164</v>
      </c>
      <c r="S899">
        <v>142138510556</v>
      </c>
      <c r="T899" t="s">
        <v>8482</v>
      </c>
      <c r="U899" t="s">
        <v>8483</v>
      </c>
      <c r="V899" t="s">
        <v>8484</v>
      </c>
      <c r="Z899">
        <v>110.02460240000001</v>
      </c>
      <c r="AA899">
        <v>-7.7246769000000004</v>
      </c>
      <c r="AB899" t="s">
        <v>8485</v>
      </c>
      <c r="AC899" t="s">
        <v>237</v>
      </c>
      <c r="AL899" t="s">
        <v>218</v>
      </c>
      <c r="AM899" t="s">
        <v>8486</v>
      </c>
      <c r="AN899" t="s">
        <v>6</v>
      </c>
      <c r="AO899" s="57">
        <v>46364.527696759258</v>
      </c>
      <c r="AP899" s="57">
        <v>46249.625</v>
      </c>
      <c r="AR899" t="s">
        <v>219</v>
      </c>
      <c r="AS899" t="s">
        <v>948</v>
      </c>
      <c r="AT899" t="s">
        <v>231</v>
      </c>
      <c r="AU899">
        <v>20260813</v>
      </c>
      <c r="AV899" t="s">
        <v>222</v>
      </c>
      <c r="AW899" t="s">
        <v>1014</v>
      </c>
      <c r="AX899" t="s">
        <v>223</v>
      </c>
      <c r="BA899" s="57">
        <v>46249.625</v>
      </c>
      <c r="BB899" t="s">
        <v>8486</v>
      </c>
      <c r="BC899">
        <v>2026</v>
      </c>
      <c r="BD899">
        <v>8</v>
      </c>
      <c r="BE899">
        <v>13</v>
      </c>
      <c r="BF899" s="6">
        <f t="shared" ref="BF899:BF962" si="42">DATE(BC899,BD899,BE899)</f>
        <v>46247</v>
      </c>
      <c r="BG899">
        <f t="shared" ref="BG899:BG962" si="43">BF899-BA899</f>
        <v>-2.625</v>
      </c>
      <c r="BH899" t="str">
        <f t="shared" ref="BH899:BH962" si="44">IF(BG899=1,"COMPLY",IF(BG899&lt;1,"COMPLY","NOT COMPLY"))</f>
        <v>COMPLY</v>
      </c>
      <c r="BI899" t="e">
        <f>VLOOKUP(H899,Sheet2!$A$1:$B$270,2,FALSE)</f>
        <v>#N/A</v>
      </c>
    </row>
    <row r="900" spans="1:61">
      <c r="A900">
        <v>899</v>
      </c>
      <c r="B900">
        <v>1002515957</v>
      </c>
      <c r="C900">
        <v>3</v>
      </c>
      <c r="D900" t="s">
        <v>49</v>
      </c>
      <c r="E900">
        <v>4</v>
      </c>
      <c r="F900" t="s">
        <v>252</v>
      </c>
      <c r="G900" t="s">
        <v>931</v>
      </c>
      <c r="H900" t="s">
        <v>4922</v>
      </c>
      <c r="I900" t="s">
        <v>213</v>
      </c>
      <c r="J900" t="s">
        <v>214</v>
      </c>
      <c r="K900" t="s">
        <v>149</v>
      </c>
      <c r="L900" t="s">
        <v>215</v>
      </c>
      <c r="M900" t="s">
        <v>575</v>
      </c>
      <c r="N900" t="s">
        <v>216</v>
      </c>
      <c r="O900" s="57">
        <v>46242.563842592594</v>
      </c>
      <c r="P900" s="57">
        <v>46245.501840277779</v>
      </c>
      <c r="Q900">
        <v>69361473</v>
      </c>
      <c r="S900">
        <v>142203104979</v>
      </c>
      <c r="T900" t="s">
        <v>4923</v>
      </c>
      <c r="U900" t="s">
        <v>4924</v>
      </c>
      <c r="V900" t="s">
        <v>4925</v>
      </c>
      <c r="Z900">
        <v>109.08526025712401</v>
      </c>
      <c r="AA900">
        <v>-6.8790345826377202</v>
      </c>
      <c r="AB900" t="s">
        <v>4926</v>
      </c>
      <c r="AC900" t="s">
        <v>217</v>
      </c>
      <c r="AL900" t="s">
        <v>218</v>
      </c>
      <c r="AM900" t="s">
        <v>4927</v>
      </c>
      <c r="AN900" t="s">
        <v>6</v>
      </c>
      <c r="AO900" s="57">
        <v>46242.569351851853</v>
      </c>
      <c r="AP900" s="57">
        <v>46243.541666666664</v>
      </c>
      <c r="AQ900" t="s">
        <v>248</v>
      </c>
      <c r="AR900" t="s">
        <v>14</v>
      </c>
      <c r="AS900" t="s">
        <v>4922</v>
      </c>
      <c r="AT900" t="s">
        <v>231</v>
      </c>
      <c r="AV900" t="s">
        <v>7555</v>
      </c>
      <c r="AW900" t="s">
        <v>937</v>
      </c>
      <c r="AX900" t="s">
        <v>223</v>
      </c>
      <c r="BA900" s="57">
        <v>46243.541666666664</v>
      </c>
      <c r="BB900" t="s">
        <v>4927</v>
      </c>
      <c r="BF900" s="6" t="e">
        <f t="shared" si="42"/>
        <v>#NUM!</v>
      </c>
      <c r="BG900" t="e">
        <f t="shared" si="43"/>
        <v>#NUM!</v>
      </c>
      <c r="BH900" t="e">
        <f t="shared" si="44"/>
        <v>#NUM!</v>
      </c>
      <c r="BI900" t="e">
        <f>VLOOKUP(H900,Sheet2!$A$1:$B$270,2,FALSE)</f>
        <v>#N/A</v>
      </c>
    </row>
    <row r="901" spans="1:61">
      <c r="A901">
        <v>900</v>
      </c>
      <c r="B901">
        <v>1002533340</v>
      </c>
      <c r="C901">
        <v>3</v>
      </c>
      <c r="D901" t="s">
        <v>38</v>
      </c>
      <c r="E901">
        <v>5</v>
      </c>
      <c r="F901" t="s">
        <v>90</v>
      </c>
      <c r="G901" t="s">
        <v>93</v>
      </c>
      <c r="H901" t="s">
        <v>472</v>
      </c>
      <c r="I901" t="s">
        <v>213</v>
      </c>
      <c r="J901" t="s">
        <v>214</v>
      </c>
      <c r="K901" t="s">
        <v>149</v>
      </c>
      <c r="L901" t="s">
        <v>215</v>
      </c>
      <c r="M901" t="s">
        <v>76</v>
      </c>
      <c r="N901" t="s">
        <v>216</v>
      </c>
      <c r="O901" s="57">
        <v>46252.583298611113</v>
      </c>
      <c r="P901" s="57">
        <v>46252.838819444441</v>
      </c>
      <c r="Q901">
        <v>69369075</v>
      </c>
      <c r="S901">
        <v>152627203440</v>
      </c>
      <c r="T901" t="s">
        <v>13258</v>
      </c>
      <c r="U901" t="s">
        <v>13259</v>
      </c>
      <c r="V901" t="s">
        <v>13260</v>
      </c>
      <c r="Z901">
        <v>112.01893944293199</v>
      </c>
      <c r="AA901">
        <v>-7.7073047234342402</v>
      </c>
      <c r="AB901" t="s">
        <v>13261</v>
      </c>
      <c r="AC901" t="s">
        <v>217</v>
      </c>
      <c r="AL901" t="s">
        <v>218</v>
      </c>
      <c r="AM901" t="s">
        <v>13262</v>
      </c>
      <c r="AN901" t="s">
        <v>6</v>
      </c>
      <c r="AO901" t="s">
        <v>12948</v>
      </c>
      <c r="AP901" s="57">
        <v>46253.541666666664</v>
      </c>
      <c r="AR901" t="s">
        <v>219</v>
      </c>
      <c r="AS901" t="s">
        <v>472</v>
      </c>
      <c r="AT901" t="s">
        <v>231</v>
      </c>
      <c r="AU901">
        <v>20260818</v>
      </c>
      <c r="AV901" t="s">
        <v>222</v>
      </c>
      <c r="AW901" t="s">
        <v>12862</v>
      </c>
      <c r="AX901" t="s">
        <v>223</v>
      </c>
      <c r="BA901" s="57">
        <v>46253.541666666664</v>
      </c>
      <c r="BB901" t="s">
        <v>13262</v>
      </c>
      <c r="BC901">
        <v>2026</v>
      </c>
      <c r="BD901">
        <v>8</v>
      </c>
      <c r="BE901">
        <v>18</v>
      </c>
      <c r="BF901" s="6">
        <f t="shared" si="42"/>
        <v>46252</v>
      </c>
      <c r="BG901">
        <f t="shared" si="43"/>
        <v>-1.5416666666642413</v>
      </c>
      <c r="BH901" t="str">
        <f t="shared" si="44"/>
        <v>COMPLY</v>
      </c>
      <c r="BI901" t="str">
        <f>VLOOKUP(H901,Sheet2!$A$1:$B$270,2,FALSE)</f>
        <v>NGANJUK</v>
      </c>
    </row>
    <row r="902" spans="1:61">
      <c r="A902">
        <v>901</v>
      </c>
      <c r="B902">
        <v>1002528463</v>
      </c>
      <c r="C902">
        <v>3</v>
      </c>
      <c r="D902" t="s">
        <v>38</v>
      </c>
      <c r="E902">
        <v>5</v>
      </c>
      <c r="F902" t="s">
        <v>90</v>
      </c>
      <c r="G902" t="s">
        <v>88</v>
      </c>
      <c r="H902" t="s">
        <v>465</v>
      </c>
      <c r="I902" t="s">
        <v>213</v>
      </c>
      <c r="J902" t="s">
        <v>214</v>
      </c>
      <c r="K902" t="s">
        <v>149</v>
      </c>
      <c r="L902" t="s">
        <v>215</v>
      </c>
      <c r="M902" t="s">
        <v>76</v>
      </c>
      <c r="N902" t="s">
        <v>216</v>
      </c>
      <c r="O902" s="57">
        <v>46249.603437500002</v>
      </c>
      <c r="P902" s="57">
        <v>46252.564571759256</v>
      </c>
      <c r="Q902">
        <v>69367000</v>
      </c>
      <c r="S902">
        <v>152737203837</v>
      </c>
      <c r="T902" t="s">
        <v>11815</v>
      </c>
      <c r="U902" t="s">
        <v>11816</v>
      </c>
      <c r="V902" t="s">
        <v>11817</v>
      </c>
      <c r="Z902">
        <v>112.326812781393</v>
      </c>
      <c r="AA902">
        <v>-8.0774915959226696</v>
      </c>
      <c r="AB902" t="s">
        <v>11818</v>
      </c>
      <c r="AC902" t="s">
        <v>217</v>
      </c>
      <c r="AL902" t="s">
        <v>218</v>
      </c>
      <c r="AM902" t="s">
        <v>11819</v>
      </c>
      <c r="AN902" t="s">
        <v>6</v>
      </c>
      <c r="AO902" t="s">
        <v>10002</v>
      </c>
      <c r="AP902" s="57">
        <v>46252.333333333336</v>
      </c>
      <c r="AR902" t="s">
        <v>219</v>
      </c>
      <c r="AS902" t="s">
        <v>465</v>
      </c>
      <c r="AT902" t="s">
        <v>231</v>
      </c>
      <c r="AU902">
        <v>20260818</v>
      </c>
      <c r="AV902" t="s">
        <v>222</v>
      </c>
      <c r="AW902" t="s">
        <v>1010</v>
      </c>
      <c r="AX902" t="s">
        <v>223</v>
      </c>
      <c r="BA902" s="57">
        <v>46252.333333333336</v>
      </c>
      <c r="BB902" t="s">
        <v>11819</v>
      </c>
      <c r="BC902">
        <v>2026</v>
      </c>
      <c r="BD902">
        <v>8</v>
      </c>
      <c r="BE902">
        <v>18</v>
      </c>
      <c r="BF902" s="6">
        <f t="shared" si="42"/>
        <v>46252</v>
      </c>
      <c r="BG902">
        <f t="shared" si="43"/>
        <v>-0.33333333333575865</v>
      </c>
      <c r="BH902" t="str">
        <f t="shared" si="44"/>
        <v>COMPLY</v>
      </c>
      <c r="BI902" t="str">
        <f>VLOOKUP(H902,Sheet2!$A$1:$B$270,2,FALSE)</f>
        <v>BLITAR</v>
      </c>
    </row>
    <row r="903" spans="1:61">
      <c r="A903">
        <v>902</v>
      </c>
      <c r="B903">
        <v>1002524631</v>
      </c>
      <c r="C903">
        <v>3</v>
      </c>
      <c r="D903" t="s">
        <v>45</v>
      </c>
      <c r="E903">
        <v>5</v>
      </c>
      <c r="F903" t="s">
        <v>113</v>
      </c>
      <c r="G903" t="s">
        <v>113</v>
      </c>
      <c r="H903" t="s">
        <v>418</v>
      </c>
      <c r="I903" t="s">
        <v>213</v>
      </c>
      <c r="J903" t="s">
        <v>214</v>
      </c>
      <c r="K903" t="s">
        <v>149</v>
      </c>
      <c r="L903" t="s">
        <v>215</v>
      </c>
      <c r="M903" t="s">
        <v>76</v>
      </c>
      <c r="N903" t="s">
        <v>216</v>
      </c>
      <c r="O903" s="57">
        <v>46247.628437500003</v>
      </c>
      <c r="P903" s="57">
        <v>46248.816701388889</v>
      </c>
      <c r="Q903">
        <v>69365308</v>
      </c>
      <c r="S903">
        <v>172502311149</v>
      </c>
      <c r="T903" t="s">
        <v>9387</v>
      </c>
      <c r="U903" t="s">
        <v>9388</v>
      </c>
      <c r="V903" t="s">
        <v>9389</v>
      </c>
      <c r="Z903">
        <v>123.57585</v>
      </c>
      <c r="AA903">
        <v>-10.169729500000001</v>
      </c>
      <c r="AB903" t="s">
        <v>9390</v>
      </c>
      <c r="AC903" t="s">
        <v>237</v>
      </c>
      <c r="AL903" t="s">
        <v>218</v>
      </c>
      <c r="AM903" t="s">
        <v>9391</v>
      </c>
      <c r="AN903" t="s">
        <v>6</v>
      </c>
      <c r="AO903" t="s">
        <v>9230</v>
      </c>
      <c r="AP903" s="57">
        <v>46248.541666666664</v>
      </c>
      <c r="AR903" t="s">
        <v>219</v>
      </c>
      <c r="AS903" t="s">
        <v>418</v>
      </c>
      <c r="AT903" t="s">
        <v>231</v>
      </c>
      <c r="AU903">
        <v>20260814</v>
      </c>
      <c r="AV903" t="s">
        <v>222</v>
      </c>
      <c r="AW903" t="s">
        <v>1018</v>
      </c>
      <c r="AX903" t="s">
        <v>223</v>
      </c>
      <c r="BA903" s="57">
        <v>46248.541666666664</v>
      </c>
      <c r="BB903" t="s">
        <v>9391</v>
      </c>
      <c r="BC903">
        <v>2026</v>
      </c>
      <c r="BD903">
        <v>8</v>
      </c>
      <c r="BE903">
        <v>14</v>
      </c>
      <c r="BF903" s="6">
        <f t="shared" si="42"/>
        <v>46248</v>
      </c>
      <c r="BG903">
        <f t="shared" si="43"/>
        <v>-0.54166666666424135</v>
      </c>
      <c r="BH903" t="str">
        <f t="shared" si="44"/>
        <v>COMPLY</v>
      </c>
      <c r="BI903" t="str">
        <f>VLOOKUP(H903,Sheet2!$A$1:$B$270,2,FALSE)</f>
        <v>KUPANG</v>
      </c>
    </row>
    <row r="904" spans="1:61">
      <c r="A904">
        <v>903</v>
      </c>
      <c r="B904">
        <v>1002531500</v>
      </c>
      <c r="C904">
        <v>3</v>
      </c>
      <c r="D904" t="s">
        <v>59</v>
      </c>
      <c r="E904">
        <v>4</v>
      </c>
      <c r="F904" t="s">
        <v>224</v>
      </c>
      <c r="G904" t="s">
        <v>224</v>
      </c>
      <c r="H904" t="s">
        <v>1044</v>
      </c>
      <c r="I904" t="s">
        <v>213</v>
      </c>
      <c r="J904" t="s">
        <v>214</v>
      </c>
      <c r="K904" t="s">
        <v>149</v>
      </c>
      <c r="L904" t="s">
        <v>215</v>
      </c>
      <c r="M904" t="s">
        <v>76</v>
      </c>
      <c r="N904" t="s">
        <v>216</v>
      </c>
      <c r="O904" s="57">
        <v>46251.787453703706</v>
      </c>
      <c r="P904" s="57">
        <v>46252.667604166665</v>
      </c>
      <c r="Q904">
        <v>69368406</v>
      </c>
      <c r="S904">
        <v>146374601612</v>
      </c>
      <c r="T904" t="s">
        <v>10998</v>
      </c>
      <c r="U904" t="s">
        <v>13059</v>
      </c>
      <c r="V904" t="s">
        <v>11820</v>
      </c>
      <c r="Z904">
        <v>109.288213</v>
      </c>
      <c r="AA904">
        <v>-7.4576529999999996</v>
      </c>
      <c r="AB904" t="s">
        <v>11821</v>
      </c>
      <c r="AC904" t="s">
        <v>237</v>
      </c>
      <c r="AL904" t="s">
        <v>218</v>
      </c>
      <c r="AM904" t="s">
        <v>11822</v>
      </c>
      <c r="AN904" t="s">
        <v>6</v>
      </c>
      <c r="AO904" t="s">
        <v>10239</v>
      </c>
      <c r="AP904" s="57">
        <v>46252.625</v>
      </c>
      <c r="AR904" t="s">
        <v>219</v>
      </c>
      <c r="AS904" t="s">
        <v>1044</v>
      </c>
      <c r="AT904" t="s">
        <v>231</v>
      </c>
      <c r="AU904">
        <v>20260818</v>
      </c>
      <c r="AV904" t="s">
        <v>222</v>
      </c>
      <c r="AW904" t="s">
        <v>980</v>
      </c>
      <c r="AX904" t="s">
        <v>223</v>
      </c>
      <c r="BA904" s="57">
        <v>46252.625</v>
      </c>
      <c r="BB904" t="s">
        <v>11822</v>
      </c>
      <c r="BC904">
        <v>2026</v>
      </c>
      <c r="BD904">
        <v>8</v>
      </c>
      <c r="BE904">
        <v>18</v>
      </c>
      <c r="BF904" s="6">
        <f t="shared" si="42"/>
        <v>46252</v>
      </c>
      <c r="BG904">
        <f t="shared" si="43"/>
        <v>-0.625</v>
      </c>
      <c r="BH904" t="str">
        <f t="shared" si="44"/>
        <v>COMPLY</v>
      </c>
      <c r="BI904" t="e">
        <f>VLOOKUP(H904,Sheet2!$A$1:$B$270,2,FALSE)</f>
        <v>#N/A</v>
      </c>
    </row>
    <row r="905" spans="1:61">
      <c r="A905">
        <v>904</v>
      </c>
      <c r="B905">
        <v>1002516771</v>
      </c>
      <c r="C905">
        <v>3</v>
      </c>
      <c r="D905" t="s">
        <v>45</v>
      </c>
      <c r="E905">
        <v>5</v>
      </c>
      <c r="F905" t="s">
        <v>113</v>
      </c>
      <c r="G905" t="s">
        <v>120</v>
      </c>
      <c r="H905" t="s">
        <v>318</v>
      </c>
      <c r="I905" t="s">
        <v>213</v>
      </c>
      <c r="J905" t="s">
        <v>214</v>
      </c>
      <c r="K905" t="s">
        <v>149</v>
      </c>
      <c r="L905" t="s">
        <v>215</v>
      </c>
      <c r="M905" t="s">
        <v>76</v>
      </c>
      <c r="N905" t="s">
        <v>216</v>
      </c>
      <c r="O905" s="57">
        <v>46244.343715277777</v>
      </c>
      <c r="P905" s="57">
        <v>46246.365185185183</v>
      </c>
      <c r="Q905">
        <v>69362029</v>
      </c>
      <c r="S905">
        <v>172517222527</v>
      </c>
      <c r="T905" t="s">
        <v>6379</v>
      </c>
      <c r="U905" t="s">
        <v>6380</v>
      </c>
      <c r="V905" t="s">
        <v>6381</v>
      </c>
      <c r="Z905">
        <v>120.26682599999999</v>
      </c>
      <c r="AA905">
        <v>-9.6540432000000003</v>
      </c>
      <c r="AB905" t="s">
        <v>6382</v>
      </c>
      <c r="AC905" t="s">
        <v>237</v>
      </c>
      <c r="AL905" t="s">
        <v>218</v>
      </c>
      <c r="AM905" t="s">
        <v>6351</v>
      </c>
      <c r="AN905" t="s">
        <v>6</v>
      </c>
      <c r="AO905" s="57">
        <v>46303.361180555556</v>
      </c>
      <c r="AP905" s="57">
        <v>46245.625</v>
      </c>
      <c r="AR905" t="s">
        <v>219</v>
      </c>
      <c r="AS905" t="s">
        <v>318</v>
      </c>
      <c r="AT905" t="s">
        <v>231</v>
      </c>
      <c r="AU905">
        <v>20260812</v>
      </c>
      <c r="AV905" t="s">
        <v>222</v>
      </c>
      <c r="AW905" t="s">
        <v>1021</v>
      </c>
      <c r="AX905" t="s">
        <v>223</v>
      </c>
      <c r="BA905" s="57">
        <v>46245.625</v>
      </c>
      <c r="BB905" t="s">
        <v>6351</v>
      </c>
      <c r="BC905">
        <v>2026</v>
      </c>
      <c r="BD905">
        <v>8</v>
      </c>
      <c r="BE905">
        <v>12</v>
      </c>
      <c r="BF905" s="6">
        <f t="shared" si="42"/>
        <v>46246</v>
      </c>
      <c r="BG905">
        <f t="shared" si="43"/>
        <v>0.375</v>
      </c>
      <c r="BH905" t="str">
        <f t="shared" si="44"/>
        <v>COMPLY</v>
      </c>
      <c r="BI905" t="str">
        <f>VLOOKUP(H905,Sheet2!$A$1:$B$270,2,FALSE)</f>
        <v>WAINGAPU</v>
      </c>
    </row>
    <row r="906" spans="1:61">
      <c r="A906">
        <v>905</v>
      </c>
      <c r="B906">
        <v>1002516228</v>
      </c>
      <c r="C906">
        <v>3</v>
      </c>
      <c r="D906" t="s">
        <v>59</v>
      </c>
      <c r="E906">
        <v>4</v>
      </c>
      <c r="F906" t="s">
        <v>224</v>
      </c>
      <c r="G906" t="s">
        <v>607</v>
      </c>
      <c r="H906" t="s">
        <v>922</v>
      </c>
      <c r="I906" t="s">
        <v>213</v>
      </c>
      <c r="J906" t="s">
        <v>214</v>
      </c>
      <c r="K906" t="s">
        <v>149</v>
      </c>
      <c r="L906" t="s">
        <v>215</v>
      </c>
      <c r="M906" t="s">
        <v>76</v>
      </c>
      <c r="N906" t="s">
        <v>216</v>
      </c>
      <c r="O906" s="57">
        <v>46242.807592592595</v>
      </c>
      <c r="P906" s="57">
        <v>46245.376423611109</v>
      </c>
      <c r="Q906">
        <v>69361655</v>
      </c>
      <c r="S906">
        <v>143361126909</v>
      </c>
      <c r="T906" t="s">
        <v>4928</v>
      </c>
      <c r="U906" t="s">
        <v>4929</v>
      </c>
      <c r="V906" t="s">
        <v>4930</v>
      </c>
      <c r="Z906">
        <v>109.00618059999999</v>
      </c>
      <c r="AA906">
        <v>-7.7296054999999999</v>
      </c>
      <c r="AB906" t="s">
        <v>4931</v>
      </c>
      <c r="AC906" t="s">
        <v>237</v>
      </c>
      <c r="AL906" t="s">
        <v>218</v>
      </c>
      <c r="AM906" t="s">
        <v>4932</v>
      </c>
      <c r="AN906" t="s">
        <v>6</v>
      </c>
      <c r="AO906" s="57">
        <v>46242.809270833335</v>
      </c>
      <c r="AP906" s="57">
        <v>46245.333333333336</v>
      </c>
      <c r="AR906" t="s">
        <v>219</v>
      </c>
      <c r="AS906" t="s">
        <v>922</v>
      </c>
      <c r="AT906" t="s">
        <v>231</v>
      </c>
      <c r="AU906">
        <v>20260811</v>
      </c>
      <c r="AV906" t="s">
        <v>222</v>
      </c>
      <c r="AW906" t="s">
        <v>1014</v>
      </c>
      <c r="AX906" t="s">
        <v>223</v>
      </c>
      <c r="BA906" s="57">
        <v>46245.333333333336</v>
      </c>
      <c r="BB906" t="s">
        <v>4932</v>
      </c>
      <c r="BC906">
        <v>2026</v>
      </c>
      <c r="BD906">
        <v>8</v>
      </c>
      <c r="BE906">
        <v>11</v>
      </c>
      <c r="BF906" s="6">
        <f t="shared" si="42"/>
        <v>46245</v>
      </c>
      <c r="BG906">
        <f t="shared" si="43"/>
        <v>-0.33333333333575865</v>
      </c>
      <c r="BH906" t="str">
        <f t="shared" si="44"/>
        <v>COMPLY</v>
      </c>
      <c r="BI906" t="e">
        <f>VLOOKUP(H906,Sheet2!$A$1:$B$270,2,FALSE)</f>
        <v>#N/A</v>
      </c>
    </row>
    <row r="907" spans="1:61">
      <c r="A907">
        <v>906</v>
      </c>
      <c r="B907">
        <v>1002516401</v>
      </c>
      <c r="C907">
        <v>3</v>
      </c>
      <c r="D907" t="s">
        <v>59</v>
      </c>
      <c r="E907">
        <v>4</v>
      </c>
      <c r="F907" t="s">
        <v>224</v>
      </c>
      <c r="G907" t="s">
        <v>607</v>
      </c>
      <c r="H907" t="s">
        <v>913</v>
      </c>
      <c r="I907" t="s">
        <v>213</v>
      </c>
      <c r="J907" t="s">
        <v>214</v>
      </c>
      <c r="K907" t="s">
        <v>149</v>
      </c>
      <c r="M907" t="s">
        <v>76</v>
      </c>
      <c r="N907" t="s">
        <v>216</v>
      </c>
      <c r="O907" s="57">
        <v>46243.469861111109</v>
      </c>
      <c r="P907" s="57">
        <v>46243.841909722221</v>
      </c>
      <c r="Q907">
        <v>69361512</v>
      </c>
      <c r="S907">
        <v>143385101141</v>
      </c>
      <c r="T907" t="s">
        <v>4933</v>
      </c>
      <c r="U907" t="s">
        <v>4934</v>
      </c>
      <c r="V907" t="s">
        <v>4935</v>
      </c>
      <c r="Z907">
        <v>109.28839031</v>
      </c>
      <c r="AA907">
        <v>-7.5962016290000003</v>
      </c>
      <c r="AB907" t="s">
        <v>4936</v>
      </c>
      <c r="AC907" t="s">
        <v>290</v>
      </c>
      <c r="AL907" t="s">
        <v>218</v>
      </c>
      <c r="AM907" t="s">
        <v>4937</v>
      </c>
      <c r="AN907" t="s">
        <v>6</v>
      </c>
      <c r="AO907" s="57">
        <v>46273.475694444445</v>
      </c>
      <c r="AR907" t="s">
        <v>219</v>
      </c>
      <c r="AS907" t="s">
        <v>913</v>
      </c>
      <c r="AT907" t="s">
        <v>231</v>
      </c>
      <c r="AU907">
        <v>20260809</v>
      </c>
      <c r="AV907" t="s">
        <v>222</v>
      </c>
      <c r="AW907" t="s">
        <v>561</v>
      </c>
      <c r="AX907" t="s">
        <v>223</v>
      </c>
      <c r="BA907" s="57">
        <v>46243.291666666664</v>
      </c>
      <c r="BB907" t="s">
        <v>4937</v>
      </c>
      <c r="BC907">
        <v>2026</v>
      </c>
      <c r="BD907">
        <v>8</v>
      </c>
      <c r="BE907">
        <v>9</v>
      </c>
      <c r="BF907" s="6">
        <f t="shared" si="42"/>
        <v>46243</v>
      </c>
      <c r="BG907">
        <f t="shared" si="43"/>
        <v>-0.29166666666424135</v>
      </c>
      <c r="BH907" t="str">
        <f t="shared" si="44"/>
        <v>COMPLY</v>
      </c>
      <c r="BI907" t="e">
        <f>VLOOKUP(H907,Sheet2!$A$1:$B$270,2,FALSE)</f>
        <v>#N/A</v>
      </c>
    </row>
    <row r="908" spans="1:61">
      <c r="A908">
        <v>907</v>
      </c>
      <c r="B908">
        <v>1002527293</v>
      </c>
      <c r="C908">
        <v>3</v>
      </c>
      <c r="D908" t="s">
        <v>49</v>
      </c>
      <c r="E908">
        <v>4</v>
      </c>
      <c r="F908" t="s">
        <v>246</v>
      </c>
      <c r="G908" t="s">
        <v>324</v>
      </c>
      <c r="H908" t="s">
        <v>934</v>
      </c>
      <c r="I908" t="s">
        <v>213</v>
      </c>
      <c r="J908" t="s">
        <v>214</v>
      </c>
      <c r="K908" t="s">
        <v>149</v>
      </c>
      <c r="L908" t="s">
        <v>215</v>
      </c>
      <c r="M908" t="s">
        <v>76</v>
      </c>
      <c r="N908" t="s">
        <v>216</v>
      </c>
      <c r="O908" s="57">
        <v>46248.714537037034</v>
      </c>
      <c r="P908" s="57">
        <v>46249.804525462961</v>
      </c>
      <c r="Q908">
        <v>69366364</v>
      </c>
      <c r="S908">
        <v>141411106675</v>
      </c>
      <c r="T908" t="s">
        <v>11828</v>
      </c>
      <c r="U908" t="s">
        <v>11829</v>
      </c>
      <c r="V908" t="s">
        <v>11830</v>
      </c>
      <c r="Z908">
        <v>110.345113277435</v>
      </c>
      <c r="AA908">
        <v>-7.2298183536129201</v>
      </c>
      <c r="AB908" t="s">
        <v>11831</v>
      </c>
      <c r="AC908" t="s">
        <v>237</v>
      </c>
      <c r="AL908" t="s">
        <v>218</v>
      </c>
      <c r="AM908" t="s">
        <v>11281</v>
      </c>
      <c r="AN908" t="s">
        <v>6</v>
      </c>
      <c r="AO908" t="s">
        <v>9924</v>
      </c>
      <c r="AP908" s="57">
        <v>46249.625</v>
      </c>
      <c r="AR908" t="s">
        <v>219</v>
      </c>
      <c r="AS908" t="s">
        <v>934</v>
      </c>
      <c r="AT908" t="s">
        <v>231</v>
      </c>
      <c r="AU908">
        <v>20260815</v>
      </c>
      <c r="AV908" t="s">
        <v>222</v>
      </c>
      <c r="AW908" t="s">
        <v>1015</v>
      </c>
      <c r="AX908" t="s">
        <v>223</v>
      </c>
      <c r="BA908" s="57">
        <v>46249.625</v>
      </c>
      <c r="BB908" t="s">
        <v>11281</v>
      </c>
      <c r="BC908">
        <v>2026</v>
      </c>
      <c r="BD908">
        <v>8</v>
      </c>
      <c r="BE908">
        <v>15</v>
      </c>
      <c r="BF908" s="6">
        <f t="shared" si="42"/>
        <v>46249</v>
      </c>
      <c r="BG908">
        <f t="shared" si="43"/>
        <v>-0.625</v>
      </c>
      <c r="BH908" t="str">
        <f t="shared" si="44"/>
        <v>COMPLY</v>
      </c>
      <c r="BI908" t="e">
        <f>VLOOKUP(H908,Sheet2!$A$1:$B$270,2,FALSE)</f>
        <v>#N/A</v>
      </c>
    </row>
    <row r="909" spans="1:61">
      <c r="A909">
        <v>908</v>
      </c>
      <c r="B909">
        <v>1002528916</v>
      </c>
      <c r="C909">
        <v>3</v>
      </c>
      <c r="D909" t="s">
        <v>42</v>
      </c>
      <c r="E909">
        <v>5</v>
      </c>
      <c r="F909" t="s">
        <v>106</v>
      </c>
      <c r="G909" t="s">
        <v>107</v>
      </c>
      <c r="H909" t="s">
        <v>442</v>
      </c>
      <c r="I909" t="s">
        <v>213</v>
      </c>
      <c r="J909" t="s">
        <v>214</v>
      </c>
      <c r="K909" t="s">
        <v>149</v>
      </c>
      <c r="M909" t="s">
        <v>76</v>
      </c>
      <c r="N909" t="s">
        <v>216</v>
      </c>
      <c r="O909" s="57">
        <v>46249.808634259258</v>
      </c>
      <c r="P909" s="57">
        <v>46252.505324074074</v>
      </c>
      <c r="Q909">
        <v>69367212</v>
      </c>
      <c r="S909">
        <v>152511206437</v>
      </c>
      <c r="T909" t="s">
        <v>11832</v>
      </c>
      <c r="U909" t="s">
        <v>11833</v>
      </c>
      <c r="V909" t="s">
        <v>13263</v>
      </c>
      <c r="Z909">
        <v>113.2133199</v>
      </c>
      <c r="AA909">
        <v>-7.8566554000000002</v>
      </c>
      <c r="AB909" t="s">
        <v>11834</v>
      </c>
      <c r="AC909" t="s">
        <v>230</v>
      </c>
      <c r="AL909" t="s">
        <v>218</v>
      </c>
      <c r="AM909" t="s">
        <v>13264</v>
      </c>
      <c r="AN909" t="s">
        <v>6</v>
      </c>
      <c r="AO909" t="s">
        <v>11835</v>
      </c>
      <c r="AP909" s="57">
        <v>46253.333333333336</v>
      </c>
      <c r="AR909" t="s">
        <v>219</v>
      </c>
      <c r="AS909" t="s">
        <v>442</v>
      </c>
      <c r="AT909" t="s">
        <v>231</v>
      </c>
      <c r="AU909">
        <v>20260818</v>
      </c>
      <c r="AV909" t="s">
        <v>222</v>
      </c>
      <c r="AW909" t="s">
        <v>562</v>
      </c>
      <c r="AX909" t="s">
        <v>223</v>
      </c>
      <c r="BA909" s="57">
        <v>46253.333333333336</v>
      </c>
      <c r="BB909" t="s">
        <v>13264</v>
      </c>
      <c r="BC909">
        <v>2026</v>
      </c>
      <c r="BD909">
        <v>8</v>
      </c>
      <c r="BE909">
        <v>18</v>
      </c>
      <c r="BF909" s="6">
        <f t="shared" si="42"/>
        <v>46252</v>
      </c>
      <c r="BG909">
        <f t="shared" si="43"/>
        <v>-1.3333333333357587</v>
      </c>
      <c r="BH909" t="str">
        <f t="shared" si="44"/>
        <v>COMPLY</v>
      </c>
      <c r="BI909" t="str">
        <f>VLOOKUP(H909,Sheet2!$A$1:$B$270,2,FALSE)</f>
        <v>PROBOLINGGO</v>
      </c>
    </row>
    <row r="910" spans="1:61">
      <c r="A910">
        <v>909</v>
      </c>
      <c r="B910">
        <v>1002530910</v>
      </c>
      <c r="C910">
        <v>3</v>
      </c>
      <c r="D910" t="s">
        <v>42</v>
      </c>
      <c r="E910">
        <v>5</v>
      </c>
      <c r="F910" t="s">
        <v>233</v>
      </c>
      <c r="G910" t="s">
        <v>105</v>
      </c>
      <c r="H910" t="s">
        <v>269</v>
      </c>
      <c r="I910" t="s">
        <v>213</v>
      </c>
      <c r="J910" t="s">
        <v>214</v>
      </c>
      <c r="K910" t="s">
        <v>149</v>
      </c>
      <c r="M910" t="s">
        <v>76</v>
      </c>
      <c r="N910" t="s">
        <v>216</v>
      </c>
      <c r="O910" s="57">
        <v>46251.567453703705</v>
      </c>
      <c r="P910" s="57">
        <v>46251.86378472222</v>
      </c>
      <c r="Q910">
        <v>69368119</v>
      </c>
      <c r="S910">
        <v>152321202275</v>
      </c>
      <c r="T910" t="s">
        <v>11846</v>
      </c>
      <c r="U910" t="s">
        <v>11847</v>
      </c>
      <c r="V910" t="s">
        <v>11848</v>
      </c>
      <c r="Z910">
        <v>112.5860698</v>
      </c>
      <c r="AA910">
        <v>-7.5815108000000002</v>
      </c>
      <c r="AB910" t="s">
        <v>11849</v>
      </c>
      <c r="AC910" t="s">
        <v>230</v>
      </c>
      <c r="AL910" t="s">
        <v>218</v>
      </c>
      <c r="AM910" t="s">
        <v>10100</v>
      </c>
      <c r="AN910" t="s">
        <v>6</v>
      </c>
      <c r="AO910" t="s">
        <v>10041</v>
      </c>
      <c r="AP910" s="57">
        <v>46252.541666666664</v>
      </c>
      <c r="AR910" t="s">
        <v>219</v>
      </c>
      <c r="AS910" t="s">
        <v>269</v>
      </c>
      <c r="AT910" t="s">
        <v>966</v>
      </c>
      <c r="AU910">
        <v>20260817</v>
      </c>
      <c r="AV910" t="s">
        <v>222</v>
      </c>
      <c r="AW910" t="s">
        <v>590</v>
      </c>
      <c r="AX910" t="s">
        <v>223</v>
      </c>
      <c r="BA910" s="57">
        <v>46252.541666666664</v>
      </c>
      <c r="BB910" t="s">
        <v>10100</v>
      </c>
      <c r="BC910">
        <v>2026</v>
      </c>
      <c r="BD910">
        <v>8</v>
      </c>
      <c r="BE910">
        <v>17</v>
      </c>
      <c r="BF910" s="6">
        <f t="shared" si="42"/>
        <v>46251</v>
      </c>
      <c r="BG910">
        <f t="shared" si="43"/>
        <v>-1.5416666666642413</v>
      </c>
      <c r="BH910" t="str">
        <f t="shared" si="44"/>
        <v>COMPLY</v>
      </c>
      <c r="BI910" t="str">
        <f>VLOOKUP(H910,Sheet2!$A$1:$B$270,2,FALSE)</f>
        <v>MOJOKERTO</v>
      </c>
    </row>
    <row r="911" spans="1:61">
      <c r="A911">
        <v>910</v>
      </c>
      <c r="B911">
        <v>1002505699</v>
      </c>
      <c r="C911">
        <v>3</v>
      </c>
      <c r="D911" t="s">
        <v>38</v>
      </c>
      <c r="E911">
        <v>5</v>
      </c>
      <c r="F911" t="s">
        <v>90</v>
      </c>
      <c r="G911" t="s">
        <v>90</v>
      </c>
      <c r="H911" t="s">
        <v>419</v>
      </c>
      <c r="I911" t="s">
        <v>213</v>
      </c>
      <c r="J911" t="s">
        <v>214</v>
      </c>
      <c r="K911" t="s">
        <v>149</v>
      </c>
      <c r="L911" t="s">
        <v>215</v>
      </c>
      <c r="M911" t="s">
        <v>76</v>
      </c>
      <c r="N911" t="s">
        <v>216</v>
      </c>
      <c r="O911" s="57">
        <v>46237.418715277781</v>
      </c>
      <c r="P911" s="57">
        <v>46237.652858796297</v>
      </c>
      <c r="Q911">
        <v>69357276</v>
      </c>
      <c r="S911">
        <v>152610241444</v>
      </c>
      <c r="T911" t="s">
        <v>2144</v>
      </c>
      <c r="U911" t="s">
        <v>2145</v>
      </c>
      <c r="V911" t="s">
        <v>2146</v>
      </c>
      <c r="Z911">
        <v>112.018585391342</v>
      </c>
      <c r="AA911">
        <v>-7.8150032011846697</v>
      </c>
      <c r="AB911" t="s">
        <v>2147</v>
      </c>
      <c r="AC911" t="s">
        <v>217</v>
      </c>
      <c r="AL911" t="s">
        <v>218</v>
      </c>
      <c r="AM911" t="s">
        <v>2148</v>
      </c>
      <c r="AN911" t="s">
        <v>6</v>
      </c>
      <c r="AO911" s="57">
        <v>46089.424085648148</v>
      </c>
      <c r="AP911" s="57">
        <v>46238.333333333336</v>
      </c>
      <c r="AR911" t="s">
        <v>219</v>
      </c>
      <c r="AS911" t="s">
        <v>419</v>
      </c>
      <c r="AT911" t="s">
        <v>231</v>
      </c>
      <c r="AU911">
        <v>20260803</v>
      </c>
      <c r="AV911" t="s">
        <v>222</v>
      </c>
      <c r="AW911" t="s">
        <v>1014</v>
      </c>
      <c r="AX911" t="s">
        <v>223</v>
      </c>
      <c r="BA911" s="57">
        <v>46238.333333333336</v>
      </c>
      <c r="BB911" t="s">
        <v>2148</v>
      </c>
      <c r="BC911">
        <v>2026</v>
      </c>
      <c r="BD911">
        <v>8</v>
      </c>
      <c r="BE911">
        <v>3</v>
      </c>
      <c r="BF911" s="6">
        <f t="shared" si="42"/>
        <v>46237</v>
      </c>
      <c r="BG911">
        <f t="shared" si="43"/>
        <v>-1.3333333333357587</v>
      </c>
      <c r="BH911" t="str">
        <f t="shared" si="44"/>
        <v>COMPLY</v>
      </c>
      <c r="BI911" t="str">
        <f>VLOOKUP(H911,Sheet2!$A$1:$B$270,2,FALSE)</f>
        <v>KEDIRI</v>
      </c>
    </row>
    <row r="912" spans="1:61">
      <c r="A912">
        <v>911</v>
      </c>
      <c r="B912">
        <v>1002512021</v>
      </c>
      <c r="C912">
        <v>3</v>
      </c>
      <c r="D912" t="s">
        <v>38</v>
      </c>
      <c r="E912">
        <v>5</v>
      </c>
      <c r="F912" t="s">
        <v>250</v>
      </c>
      <c r="G912" t="s">
        <v>91</v>
      </c>
      <c r="H912" t="s">
        <v>398</v>
      </c>
      <c r="I912" t="s">
        <v>213</v>
      </c>
      <c r="J912" t="s">
        <v>214</v>
      </c>
      <c r="K912" t="s">
        <v>149</v>
      </c>
      <c r="M912" t="s">
        <v>76</v>
      </c>
      <c r="N912" t="s">
        <v>216</v>
      </c>
      <c r="O912" s="57">
        <v>46240.474050925928</v>
      </c>
      <c r="P912" s="57">
        <v>46240.831076388888</v>
      </c>
      <c r="Q912">
        <v>69358189</v>
      </c>
      <c r="S912">
        <v>152703903444</v>
      </c>
      <c r="T912" t="s">
        <v>1944</v>
      </c>
      <c r="U912" t="s">
        <v>2149</v>
      </c>
      <c r="V912" t="s">
        <v>2150</v>
      </c>
      <c r="Z912">
        <v>112.60627479999999</v>
      </c>
      <c r="AA912">
        <v>-7.9373589999999998</v>
      </c>
      <c r="AB912" t="s">
        <v>1947</v>
      </c>
      <c r="AC912" t="s">
        <v>290</v>
      </c>
      <c r="AL912" t="s">
        <v>218</v>
      </c>
      <c r="AM912" t="s">
        <v>2151</v>
      </c>
      <c r="AN912" t="s">
        <v>6</v>
      </c>
      <c r="AO912" s="57">
        <v>46181.476226851853</v>
      </c>
      <c r="AR912" t="s">
        <v>219</v>
      </c>
      <c r="AS912" t="s">
        <v>398</v>
      </c>
      <c r="AT912" t="s">
        <v>231</v>
      </c>
      <c r="AU912">
        <v>20260806</v>
      </c>
      <c r="AV912" t="s">
        <v>222</v>
      </c>
      <c r="AW912" t="s">
        <v>561</v>
      </c>
      <c r="AX912" t="s">
        <v>223</v>
      </c>
      <c r="BA912" s="57">
        <v>46240.291666666664</v>
      </c>
      <c r="BB912" t="s">
        <v>2151</v>
      </c>
      <c r="BC912">
        <v>2026</v>
      </c>
      <c r="BD912">
        <v>8</v>
      </c>
      <c r="BE912">
        <v>6</v>
      </c>
      <c r="BF912" s="6">
        <f t="shared" si="42"/>
        <v>46240</v>
      </c>
      <c r="BG912">
        <f t="shared" si="43"/>
        <v>-0.29166666666424135</v>
      </c>
      <c r="BH912" t="str">
        <f t="shared" si="44"/>
        <v>COMPLY</v>
      </c>
      <c r="BI912" t="str">
        <f>VLOOKUP(H912,Sheet2!$A$1:$B$270,2,FALSE)</f>
        <v>MALANG</v>
      </c>
    </row>
    <row r="913" spans="1:61">
      <c r="A913">
        <v>912</v>
      </c>
      <c r="B913">
        <v>1002523559</v>
      </c>
      <c r="C913">
        <v>3</v>
      </c>
      <c r="D913" t="s">
        <v>34</v>
      </c>
      <c r="E913">
        <v>5</v>
      </c>
      <c r="F913" t="s">
        <v>573</v>
      </c>
      <c r="G913" t="s">
        <v>82</v>
      </c>
      <c r="H913" t="s">
        <v>268</v>
      </c>
      <c r="I913" t="s">
        <v>213</v>
      </c>
      <c r="J913" t="s">
        <v>214</v>
      </c>
      <c r="K913" t="s">
        <v>149</v>
      </c>
      <c r="M913" t="s">
        <v>970</v>
      </c>
      <c r="N913" t="s">
        <v>216</v>
      </c>
      <c r="O913" s="57">
        <v>46247.411909722221</v>
      </c>
      <c r="P913" s="57">
        <v>46247.412673611114</v>
      </c>
      <c r="Q913">
        <v>69364832</v>
      </c>
      <c r="T913" t="s">
        <v>7237</v>
      </c>
      <c r="Z913">
        <v>115.44125</v>
      </c>
      <c r="AA913">
        <v>-8.4669620000000005</v>
      </c>
      <c r="AB913" t="s">
        <v>7240</v>
      </c>
      <c r="AC913" t="s">
        <v>230</v>
      </c>
      <c r="AL913" t="s">
        <v>218</v>
      </c>
      <c r="AM913" s="58">
        <v>25569</v>
      </c>
      <c r="AN913" t="s">
        <v>6</v>
      </c>
      <c r="AO913" t="s">
        <v>8932</v>
      </c>
      <c r="AR913" t="s">
        <v>6</v>
      </c>
      <c r="AS913" t="s">
        <v>268</v>
      </c>
      <c r="AT913" t="s">
        <v>231</v>
      </c>
      <c r="AV913" t="s">
        <v>971</v>
      </c>
      <c r="AW913" t="s">
        <v>8940</v>
      </c>
      <c r="AX913" t="s">
        <v>223</v>
      </c>
      <c r="BA913" s="57">
        <v>25569</v>
      </c>
      <c r="BB913" s="58">
        <v>25569</v>
      </c>
      <c r="BF913" s="6" t="e">
        <f t="shared" si="42"/>
        <v>#NUM!</v>
      </c>
      <c r="BG913" t="e">
        <f t="shared" si="43"/>
        <v>#NUM!</v>
      </c>
      <c r="BH913" t="e">
        <f t="shared" si="44"/>
        <v>#NUM!</v>
      </c>
      <c r="BI913" t="str">
        <f>VLOOKUP(H913,Sheet2!$A$1:$B$270,2,FALSE)</f>
        <v>KLUNGKUNG</v>
      </c>
    </row>
    <row r="914" spans="1:61">
      <c r="A914">
        <v>913</v>
      </c>
      <c r="B914">
        <v>1002532481</v>
      </c>
      <c r="C914">
        <v>3</v>
      </c>
      <c r="D914" t="s">
        <v>45</v>
      </c>
      <c r="E914">
        <v>5</v>
      </c>
      <c r="F914" t="s">
        <v>113</v>
      </c>
      <c r="G914" t="s">
        <v>113</v>
      </c>
      <c r="H914" t="s">
        <v>418</v>
      </c>
      <c r="I914" t="s">
        <v>213</v>
      </c>
      <c r="J914" t="s">
        <v>214</v>
      </c>
      <c r="K914" t="s">
        <v>149</v>
      </c>
      <c r="L914" t="s">
        <v>215</v>
      </c>
      <c r="M914" t="s">
        <v>258</v>
      </c>
      <c r="N914" t="s">
        <v>216</v>
      </c>
      <c r="O914" s="57">
        <v>46252.430520833332</v>
      </c>
      <c r="P914" s="57">
        <v>46252.791307870371</v>
      </c>
      <c r="Q914">
        <v>69368685</v>
      </c>
      <c r="S914">
        <v>172502311501</v>
      </c>
      <c r="T914" t="s">
        <v>13265</v>
      </c>
      <c r="U914" t="s">
        <v>13266</v>
      </c>
      <c r="V914" t="s">
        <v>13267</v>
      </c>
      <c r="Z914">
        <v>123.607803406427</v>
      </c>
      <c r="AA914">
        <v>-10.1675155063672</v>
      </c>
      <c r="AB914" t="s">
        <v>13268</v>
      </c>
      <c r="AC914" t="s">
        <v>237</v>
      </c>
      <c r="AL914" t="s">
        <v>218</v>
      </c>
      <c r="AM914" t="s">
        <v>13269</v>
      </c>
      <c r="AN914" t="s">
        <v>6</v>
      </c>
      <c r="AO914" t="s">
        <v>13184</v>
      </c>
      <c r="AP914" s="57">
        <v>46253.333333333336</v>
      </c>
      <c r="AR914" t="s">
        <v>259</v>
      </c>
      <c r="AS914" t="s">
        <v>418</v>
      </c>
      <c r="AT914" t="s">
        <v>231</v>
      </c>
      <c r="AV914" t="s">
        <v>260</v>
      </c>
      <c r="AW914" t="s">
        <v>1014</v>
      </c>
      <c r="AX914" t="s">
        <v>223</v>
      </c>
      <c r="BA914" s="57">
        <v>46253.333333333336</v>
      </c>
      <c r="BB914" t="s">
        <v>13269</v>
      </c>
      <c r="BF914" s="6" t="e">
        <f t="shared" si="42"/>
        <v>#NUM!</v>
      </c>
      <c r="BG914" t="e">
        <f t="shared" si="43"/>
        <v>#NUM!</v>
      </c>
      <c r="BH914" t="e">
        <f t="shared" si="44"/>
        <v>#NUM!</v>
      </c>
      <c r="BI914" t="str">
        <f>VLOOKUP(H914,Sheet2!$A$1:$B$270,2,FALSE)</f>
        <v>KUPANG</v>
      </c>
    </row>
    <row r="915" spans="1:61">
      <c r="A915">
        <v>914</v>
      </c>
      <c r="B915">
        <v>1002528025</v>
      </c>
      <c r="C915">
        <v>3</v>
      </c>
      <c r="D915" t="s">
        <v>42</v>
      </c>
      <c r="E915">
        <v>5</v>
      </c>
      <c r="F915" t="s">
        <v>102</v>
      </c>
      <c r="G915" t="s">
        <v>99</v>
      </c>
      <c r="H915" t="s">
        <v>416</v>
      </c>
      <c r="I915" t="s">
        <v>213</v>
      </c>
      <c r="J915" t="s">
        <v>214</v>
      </c>
      <c r="K915" t="s">
        <v>149</v>
      </c>
      <c r="L915" t="s">
        <v>215</v>
      </c>
      <c r="M915" t="s">
        <v>76</v>
      </c>
      <c r="N915" t="s">
        <v>216</v>
      </c>
      <c r="O915" s="57">
        <v>46249.470104166663</v>
      </c>
      <c r="P915" s="57">
        <v>46249.93677083333</v>
      </c>
      <c r="Q915">
        <v>69366743</v>
      </c>
      <c r="S915">
        <v>152522205161</v>
      </c>
      <c r="T915" t="s">
        <v>11850</v>
      </c>
      <c r="U915" t="s">
        <v>11851</v>
      </c>
      <c r="V915" t="s">
        <v>11852</v>
      </c>
      <c r="Z915">
        <v>114.31939389999999</v>
      </c>
      <c r="AA915">
        <v>-8.5050603999999996</v>
      </c>
      <c r="AB915" t="s">
        <v>11853</v>
      </c>
      <c r="AC915" t="s">
        <v>217</v>
      </c>
      <c r="AL915" t="s">
        <v>218</v>
      </c>
      <c r="AM915" t="s">
        <v>10035</v>
      </c>
      <c r="AN915" t="s">
        <v>6</v>
      </c>
      <c r="AO915" t="s">
        <v>9948</v>
      </c>
      <c r="AP915" s="57">
        <v>46250.333333333336</v>
      </c>
      <c r="AR915" t="s">
        <v>219</v>
      </c>
      <c r="AS915" t="s">
        <v>416</v>
      </c>
      <c r="AT915" t="s">
        <v>221</v>
      </c>
      <c r="AU915">
        <v>20260815</v>
      </c>
      <c r="AV915" t="s">
        <v>222</v>
      </c>
      <c r="AW915" t="s">
        <v>1052</v>
      </c>
      <c r="AX915" t="s">
        <v>223</v>
      </c>
      <c r="BA915" s="57">
        <v>46250.333333333336</v>
      </c>
      <c r="BB915" t="s">
        <v>10035</v>
      </c>
      <c r="BC915">
        <v>2026</v>
      </c>
      <c r="BD915">
        <v>8</v>
      </c>
      <c r="BE915">
        <v>15</v>
      </c>
      <c r="BF915" s="6">
        <f t="shared" si="42"/>
        <v>46249</v>
      </c>
      <c r="BG915">
        <f t="shared" si="43"/>
        <v>-1.3333333333357587</v>
      </c>
      <c r="BH915" t="str">
        <f t="shared" si="44"/>
        <v>COMPLY</v>
      </c>
      <c r="BI915" t="str">
        <f>VLOOKUP(H915,Sheet2!$A$1:$B$270,2,FALSE)</f>
        <v>BANYUWANGI</v>
      </c>
    </row>
    <row r="916" spans="1:61">
      <c r="A916">
        <v>915</v>
      </c>
      <c r="B916">
        <v>1002526375</v>
      </c>
      <c r="C916">
        <v>3</v>
      </c>
      <c r="D916" t="s">
        <v>42</v>
      </c>
      <c r="E916">
        <v>5</v>
      </c>
      <c r="F916" t="s">
        <v>102</v>
      </c>
      <c r="G916" t="s">
        <v>99</v>
      </c>
      <c r="H916" t="s">
        <v>287</v>
      </c>
      <c r="I916" t="s">
        <v>213</v>
      </c>
      <c r="J916" t="s">
        <v>214</v>
      </c>
      <c r="K916" t="s">
        <v>149</v>
      </c>
      <c r="L916" t="s">
        <v>215</v>
      </c>
      <c r="M916" t="s">
        <v>76</v>
      </c>
      <c r="N916" t="s">
        <v>216</v>
      </c>
      <c r="O916" s="57">
        <v>46248.552048611113</v>
      </c>
      <c r="P916" s="57">
        <v>46248.666979166665</v>
      </c>
      <c r="Q916">
        <v>69366028</v>
      </c>
      <c r="S916">
        <v>152519203966</v>
      </c>
      <c r="T916" t="s">
        <v>11859</v>
      </c>
      <c r="U916" t="s">
        <v>11860</v>
      </c>
      <c r="V916" t="s">
        <v>11861</v>
      </c>
      <c r="Z916">
        <v>114.15111925452899</v>
      </c>
      <c r="AA916">
        <v>-8.3914654383496199</v>
      </c>
      <c r="AB916" t="s">
        <v>11862</v>
      </c>
      <c r="AC916" t="s">
        <v>217</v>
      </c>
      <c r="AL916" t="s">
        <v>218</v>
      </c>
      <c r="AM916" t="s">
        <v>11863</v>
      </c>
      <c r="AN916" t="s">
        <v>6</v>
      </c>
      <c r="AO916" t="s">
        <v>9955</v>
      </c>
      <c r="AP916" s="57">
        <v>46249.541666666664</v>
      </c>
      <c r="AR916" t="s">
        <v>219</v>
      </c>
      <c r="AS916" t="s">
        <v>287</v>
      </c>
      <c r="AT916" t="s">
        <v>221</v>
      </c>
      <c r="AU916">
        <v>20260814</v>
      </c>
      <c r="AV916" t="s">
        <v>222</v>
      </c>
      <c r="AW916" t="s">
        <v>1052</v>
      </c>
      <c r="AX916" t="s">
        <v>223</v>
      </c>
      <c r="BA916" s="57">
        <v>46249.541666666664</v>
      </c>
      <c r="BB916" t="s">
        <v>11863</v>
      </c>
      <c r="BC916">
        <v>2026</v>
      </c>
      <c r="BD916">
        <v>8</v>
      </c>
      <c r="BE916">
        <v>14</v>
      </c>
      <c r="BF916" s="6">
        <f t="shared" si="42"/>
        <v>46248</v>
      </c>
      <c r="BG916">
        <f t="shared" si="43"/>
        <v>-1.5416666666642413</v>
      </c>
      <c r="BH916" t="str">
        <f t="shared" si="44"/>
        <v>COMPLY</v>
      </c>
      <c r="BI916" t="str">
        <f>VLOOKUP(H916,Sheet2!$A$1:$B$270,2,FALSE)</f>
        <v>BANYUWANGI</v>
      </c>
    </row>
    <row r="917" spans="1:61">
      <c r="A917">
        <v>916</v>
      </c>
      <c r="B917">
        <v>1002517364</v>
      </c>
      <c r="C917">
        <v>3</v>
      </c>
      <c r="D917" t="s">
        <v>49</v>
      </c>
      <c r="E917">
        <v>4</v>
      </c>
      <c r="F917" t="s">
        <v>252</v>
      </c>
      <c r="G917" t="s">
        <v>931</v>
      </c>
      <c r="H917" t="s">
        <v>932</v>
      </c>
      <c r="I917" t="s">
        <v>213</v>
      </c>
      <c r="J917" t="s">
        <v>214</v>
      </c>
      <c r="K917" t="s">
        <v>149</v>
      </c>
      <c r="M917" t="s">
        <v>76</v>
      </c>
      <c r="N917" t="s">
        <v>216</v>
      </c>
      <c r="O917" s="57">
        <v>46244.465787037036</v>
      </c>
      <c r="P917" s="57">
        <v>46244.557812500003</v>
      </c>
      <c r="Q917">
        <v>69358089</v>
      </c>
      <c r="S917">
        <v>142212126153</v>
      </c>
      <c r="T917" t="s">
        <v>3544</v>
      </c>
      <c r="U917" t="s">
        <v>6393</v>
      </c>
      <c r="V917" t="s">
        <v>6394</v>
      </c>
      <c r="Z917">
        <v>109.132043</v>
      </c>
      <c r="AA917">
        <v>-6.8589640000000003</v>
      </c>
      <c r="AB917" t="s">
        <v>3547</v>
      </c>
      <c r="AC917" t="s">
        <v>226</v>
      </c>
      <c r="AL917" t="s">
        <v>218</v>
      </c>
      <c r="AM917" t="s">
        <v>6395</v>
      </c>
      <c r="AN917" t="s">
        <v>6</v>
      </c>
      <c r="AO917" s="57">
        <v>46303.486157407409</v>
      </c>
      <c r="AR917" t="s">
        <v>219</v>
      </c>
      <c r="AS917" t="s">
        <v>932</v>
      </c>
      <c r="AT917" t="s">
        <v>231</v>
      </c>
      <c r="AU917">
        <v>20260810</v>
      </c>
      <c r="AV917" t="s">
        <v>222</v>
      </c>
      <c r="AW917" t="s">
        <v>561</v>
      </c>
      <c r="AX917" t="s">
        <v>223</v>
      </c>
      <c r="BA917" s="57">
        <v>46244.291666666664</v>
      </c>
      <c r="BB917" t="s">
        <v>6395</v>
      </c>
      <c r="BC917">
        <v>2026</v>
      </c>
      <c r="BD917">
        <v>8</v>
      </c>
      <c r="BE917">
        <v>10</v>
      </c>
      <c r="BF917" s="6">
        <f t="shared" si="42"/>
        <v>46244</v>
      </c>
      <c r="BG917">
        <f t="shared" si="43"/>
        <v>-0.29166666666424135</v>
      </c>
      <c r="BH917" t="str">
        <f t="shared" si="44"/>
        <v>COMPLY</v>
      </c>
      <c r="BI917" t="e">
        <f>VLOOKUP(H917,Sheet2!$A$1:$B$270,2,FALSE)</f>
        <v>#N/A</v>
      </c>
    </row>
    <row r="918" spans="1:61">
      <c r="A918">
        <v>917</v>
      </c>
      <c r="B918">
        <v>1002517006</v>
      </c>
      <c r="C918">
        <v>3</v>
      </c>
      <c r="D918" t="s">
        <v>38</v>
      </c>
      <c r="E918">
        <v>5</v>
      </c>
      <c r="F918" t="s">
        <v>92</v>
      </c>
      <c r="G918" t="s">
        <v>94</v>
      </c>
      <c r="H918" t="s">
        <v>476</v>
      </c>
      <c r="I918" t="s">
        <v>213</v>
      </c>
      <c r="J918" t="s">
        <v>214</v>
      </c>
      <c r="K918" t="s">
        <v>149</v>
      </c>
      <c r="L918" t="s">
        <v>215</v>
      </c>
      <c r="M918" t="s">
        <v>76</v>
      </c>
      <c r="N918" t="s">
        <v>216</v>
      </c>
      <c r="O918" s="57">
        <v>46244.388854166667</v>
      </c>
      <c r="P918" s="57">
        <v>46244.686585648145</v>
      </c>
      <c r="Q918">
        <v>69362103</v>
      </c>
      <c r="S918">
        <v>152634205526</v>
      </c>
      <c r="T918" t="s">
        <v>6396</v>
      </c>
      <c r="U918" t="s">
        <v>6397</v>
      </c>
      <c r="V918" t="s">
        <v>6398</v>
      </c>
      <c r="Z918">
        <v>111.22532699999999</v>
      </c>
      <c r="AA918">
        <v>-7.4103079999999997</v>
      </c>
      <c r="AB918" t="s">
        <v>6399</v>
      </c>
      <c r="AC918" t="s">
        <v>237</v>
      </c>
      <c r="AL918" t="s">
        <v>218</v>
      </c>
      <c r="AM918" t="s">
        <v>6400</v>
      </c>
      <c r="AN918" t="s">
        <v>6</v>
      </c>
      <c r="AO918" s="57">
        <v>46303.392835648148</v>
      </c>
      <c r="AP918" s="57">
        <v>46245.333333333336</v>
      </c>
      <c r="AR918" t="s">
        <v>219</v>
      </c>
      <c r="AS918" t="s">
        <v>476</v>
      </c>
      <c r="AT918" t="s">
        <v>231</v>
      </c>
      <c r="AU918">
        <v>20260810</v>
      </c>
      <c r="AV918" t="s">
        <v>222</v>
      </c>
      <c r="AW918" t="s">
        <v>1010</v>
      </c>
      <c r="AX918" t="s">
        <v>223</v>
      </c>
      <c r="BA918" s="57">
        <v>46245.333333333336</v>
      </c>
      <c r="BB918" t="s">
        <v>6400</v>
      </c>
      <c r="BC918">
        <v>2026</v>
      </c>
      <c r="BD918">
        <v>8</v>
      </c>
      <c r="BE918">
        <v>10</v>
      </c>
      <c r="BF918" s="6">
        <f t="shared" si="42"/>
        <v>46244</v>
      </c>
      <c r="BG918">
        <f t="shared" si="43"/>
        <v>-1.3333333333357587</v>
      </c>
      <c r="BH918" t="str">
        <f t="shared" si="44"/>
        <v>COMPLY</v>
      </c>
      <c r="BI918" t="str">
        <f>VLOOKUP(H918,Sheet2!$A$1:$B$270,2,FALSE)</f>
        <v>MADIUN</v>
      </c>
    </row>
    <row r="919" spans="1:61">
      <c r="A919">
        <v>918</v>
      </c>
      <c r="B919">
        <v>1002525204</v>
      </c>
      <c r="C919">
        <v>3</v>
      </c>
      <c r="D919" t="s">
        <v>38</v>
      </c>
      <c r="E919">
        <v>5</v>
      </c>
      <c r="F919" t="s">
        <v>250</v>
      </c>
      <c r="G919" t="s">
        <v>87</v>
      </c>
      <c r="H919" t="s">
        <v>430</v>
      </c>
      <c r="I919" t="s">
        <v>213</v>
      </c>
      <c r="J919" t="s">
        <v>214</v>
      </c>
      <c r="K919" t="s">
        <v>149</v>
      </c>
      <c r="L919" t="s">
        <v>215</v>
      </c>
      <c r="M919" t="s">
        <v>76</v>
      </c>
      <c r="N919" t="s">
        <v>216</v>
      </c>
      <c r="O919" s="57">
        <v>46247.774953703702</v>
      </c>
      <c r="P919" s="57">
        <v>46248.494502314818</v>
      </c>
      <c r="Q919">
        <v>69365519</v>
      </c>
      <c r="S919">
        <v>152721299884</v>
      </c>
      <c r="T919" t="s">
        <v>9401</v>
      </c>
      <c r="U919" t="s">
        <v>9402</v>
      </c>
      <c r="V919" t="s">
        <v>9403</v>
      </c>
      <c r="Z919">
        <v>112.683423198759</v>
      </c>
      <c r="AA919">
        <v>-7.9098472693809301</v>
      </c>
      <c r="AB919" t="s">
        <v>9404</v>
      </c>
      <c r="AC919" t="s">
        <v>217</v>
      </c>
      <c r="AL919" t="s">
        <v>218</v>
      </c>
      <c r="AM919" t="s">
        <v>9405</v>
      </c>
      <c r="AN919" t="s">
        <v>6</v>
      </c>
      <c r="AO919" t="s">
        <v>9268</v>
      </c>
      <c r="AP919" s="57">
        <v>46248.625</v>
      </c>
      <c r="AR919" t="s">
        <v>219</v>
      </c>
      <c r="AS919" t="s">
        <v>430</v>
      </c>
      <c r="AT919" t="s">
        <v>231</v>
      </c>
      <c r="AU919">
        <v>20260814</v>
      </c>
      <c r="AV919" t="s">
        <v>222</v>
      </c>
      <c r="AW919" t="s">
        <v>642</v>
      </c>
      <c r="AX919" t="s">
        <v>223</v>
      </c>
      <c r="BA919" s="57">
        <v>46248.625</v>
      </c>
      <c r="BB919" t="s">
        <v>9405</v>
      </c>
      <c r="BC919">
        <v>2026</v>
      </c>
      <c r="BD919">
        <v>8</v>
      </c>
      <c r="BE919">
        <v>14</v>
      </c>
      <c r="BF919" s="6">
        <f t="shared" si="42"/>
        <v>46248</v>
      </c>
      <c r="BG919">
        <f t="shared" si="43"/>
        <v>-0.625</v>
      </c>
      <c r="BH919" t="str">
        <f t="shared" si="44"/>
        <v>COMPLY</v>
      </c>
      <c r="BI919" t="str">
        <f>VLOOKUP(H919,Sheet2!$A$1:$B$270,2,FALSE)</f>
        <v>BATU</v>
      </c>
    </row>
    <row r="920" spans="1:61">
      <c r="A920">
        <v>919</v>
      </c>
      <c r="B920">
        <v>1002524181</v>
      </c>
      <c r="C920">
        <v>3</v>
      </c>
      <c r="D920" t="s">
        <v>59</v>
      </c>
      <c r="E920">
        <v>4</v>
      </c>
      <c r="F920" t="s">
        <v>224</v>
      </c>
      <c r="G920" t="s">
        <v>224</v>
      </c>
      <c r="H920" t="s">
        <v>911</v>
      </c>
      <c r="I920" t="s">
        <v>213</v>
      </c>
      <c r="J920" t="s">
        <v>214</v>
      </c>
      <c r="K920" t="s">
        <v>149</v>
      </c>
      <c r="M920" t="s">
        <v>76</v>
      </c>
      <c r="N920" t="s">
        <v>216</v>
      </c>
      <c r="O920" s="57">
        <v>46247.547210648147</v>
      </c>
      <c r="P920" s="57">
        <v>46247.656840277778</v>
      </c>
      <c r="Q920">
        <v>69362850</v>
      </c>
      <c r="S920">
        <v>146303609839</v>
      </c>
      <c r="T920" t="s">
        <v>7913</v>
      </c>
      <c r="U920" t="s">
        <v>9406</v>
      </c>
      <c r="V920" t="s">
        <v>9407</v>
      </c>
      <c r="Z920">
        <v>109.21255410000001</v>
      </c>
      <c r="AA920">
        <v>-7.4129988999999998</v>
      </c>
      <c r="AB920" t="s">
        <v>7916</v>
      </c>
      <c r="AC920" t="s">
        <v>290</v>
      </c>
      <c r="AL920" t="s">
        <v>218</v>
      </c>
      <c r="AM920" t="s">
        <v>8075</v>
      </c>
      <c r="AN920" t="s">
        <v>6</v>
      </c>
      <c r="AO920" t="s">
        <v>8944</v>
      </c>
      <c r="AR920" t="s">
        <v>219</v>
      </c>
      <c r="AS920" t="s">
        <v>911</v>
      </c>
      <c r="AT920" t="s">
        <v>231</v>
      </c>
      <c r="AU920">
        <v>20260813</v>
      </c>
      <c r="AV920" t="s">
        <v>222</v>
      </c>
      <c r="AW920" t="s">
        <v>634</v>
      </c>
      <c r="AX920" t="s">
        <v>223</v>
      </c>
      <c r="BA920" s="57">
        <v>46247.291666666664</v>
      </c>
      <c r="BB920" t="s">
        <v>8075</v>
      </c>
      <c r="BC920">
        <v>2026</v>
      </c>
      <c r="BD920">
        <v>8</v>
      </c>
      <c r="BE920">
        <v>13</v>
      </c>
      <c r="BF920" s="6">
        <f t="shared" si="42"/>
        <v>46247</v>
      </c>
      <c r="BG920">
        <f t="shared" si="43"/>
        <v>-0.29166666666424135</v>
      </c>
      <c r="BH920" t="str">
        <f t="shared" si="44"/>
        <v>COMPLY</v>
      </c>
      <c r="BI920" t="e">
        <f>VLOOKUP(H920,Sheet2!$A$1:$B$270,2,FALSE)</f>
        <v>#N/A</v>
      </c>
    </row>
    <row r="921" spans="1:61">
      <c r="A921">
        <v>920</v>
      </c>
      <c r="B921">
        <v>1002510565</v>
      </c>
      <c r="C921">
        <v>3</v>
      </c>
      <c r="D921" t="s">
        <v>45</v>
      </c>
      <c r="E921">
        <v>5</v>
      </c>
      <c r="F921" t="s">
        <v>211</v>
      </c>
      <c r="G921" t="s">
        <v>112</v>
      </c>
      <c r="H921" t="s">
        <v>267</v>
      </c>
      <c r="I921" t="s">
        <v>213</v>
      </c>
      <c r="J921" t="s">
        <v>214</v>
      </c>
      <c r="K921" t="s">
        <v>149</v>
      </c>
      <c r="L921" t="s">
        <v>215</v>
      </c>
      <c r="M921" t="s">
        <v>76</v>
      </c>
      <c r="N921" t="s">
        <v>216</v>
      </c>
      <c r="O921" s="57">
        <v>46239.563842592594</v>
      </c>
      <c r="P921" s="57">
        <v>46241.599444444444</v>
      </c>
      <c r="Q921">
        <v>69359155</v>
      </c>
      <c r="S921">
        <v>172601796082</v>
      </c>
      <c r="T921" t="s">
        <v>2189</v>
      </c>
      <c r="U921" t="s">
        <v>2190</v>
      </c>
      <c r="V921" t="s">
        <v>2191</v>
      </c>
      <c r="Z921">
        <v>116.142519862084</v>
      </c>
      <c r="AA921">
        <v>-8.5480137834756302</v>
      </c>
      <c r="AB921" t="s">
        <v>2192</v>
      </c>
      <c r="AC921" t="s">
        <v>237</v>
      </c>
      <c r="AL921" t="s">
        <v>218</v>
      </c>
      <c r="AM921" t="s">
        <v>1198</v>
      </c>
      <c r="AN921" t="s">
        <v>6</v>
      </c>
      <c r="AO921" s="57">
        <v>46150.56925925926</v>
      </c>
      <c r="AP921" s="57">
        <v>46241.333333333336</v>
      </c>
      <c r="AR921" t="s">
        <v>219</v>
      </c>
      <c r="AS921" t="s">
        <v>267</v>
      </c>
      <c r="AT921" t="s">
        <v>231</v>
      </c>
      <c r="AU921">
        <v>20260807</v>
      </c>
      <c r="AV921" t="s">
        <v>222</v>
      </c>
      <c r="AW921" t="s">
        <v>1023</v>
      </c>
      <c r="AX921" t="s">
        <v>223</v>
      </c>
      <c r="BA921" s="57">
        <v>46241.333333333336</v>
      </c>
      <c r="BB921" t="s">
        <v>1198</v>
      </c>
      <c r="BC921">
        <v>2026</v>
      </c>
      <c r="BD921">
        <v>8</v>
      </c>
      <c r="BE921">
        <v>7</v>
      </c>
      <c r="BF921" s="6">
        <f t="shared" si="42"/>
        <v>46241</v>
      </c>
      <c r="BG921">
        <f t="shared" si="43"/>
        <v>-0.33333333333575865</v>
      </c>
      <c r="BH921" t="str">
        <f t="shared" si="44"/>
        <v>COMPLY</v>
      </c>
      <c r="BI921" t="str">
        <f>VLOOKUP(H921,Sheet2!$A$1:$B$270,2,FALSE)</f>
        <v>MATARAM</v>
      </c>
    </row>
    <row r="922" spans="1:61">
      <c r="A922">
        <v>921</v>
      </c>
      <c r="B922">
        <v>1002505723</v>
      </c>
      <c r="C922">
        <v>3</v>
      </c>
      <c r="D922" t="s">
        <v>51</v>
      </c>
      <c r="E922">
        <v>4</v>
      </c>
      <c r="F922" t="s">
        <v>235</v>
      </c>
      <c r="G922" t="s">
        <v>584</v>
      </c>
      <c r="H922" t="s">
        <v>895</v>
      </c>
      <c r="I922" t="s">
        <v>213</v>
      </c>
      <c r="J922" t="s">
        <v>214</v>
      </c>
      <c r="K922" t="s">
        <v>149</v>
      </c>
      <c r="L922" t="s">
        <v>215</v>
      </c>
      <c r="M922" t="s">
        <v>76</v>
      </c>
      <c r="N922" t="s">
        <v>216</v>
      </c>
      <c r="O922" s="57">
        <v>46237.42496527778</v>
      </c>
      <c r="P922" s="57">
        <v>46237.673159722224</v>
      </c>
      <c r="Q922">
        <v>69357306</v>
      </c>
      <c r="S922">
        <v>146527605351</v>
      </c>
      <c r="T922" t="s">
        <v>2198</v>
      </c>
      <c r="U922" t="s">
        <v>2199</v>
      </c>
      <c r="V922" t="s">
        <v>2200</v>
      </c>
      <c r="Z922">
        <v>110.81580390000001</v>
      </c>
      <c r="AA922">
        <v>-7.6048957000000001</v>
      </c>
      <c r="AB922" t="s">
        <v>2201</v>
      </c>
      <c r="AC922" t="s">
        <v>237</v>
      </c>
      <c r="AL922" t="s">
        <v>218</v>
      </c>
      <c r="AM922" t="s">
        <v>1430</v>
      </c>
      <c r="AN922" t="s">
        <v>6</v>
      </c>
      <c r="AO922" s="57">
        <v>46089.444699074076</v>
      </c>
      <c r="AP922" s="57">
        <v>46238.333333333336</v>
      </c>
      <c r="AR922" t="s">
        <v>219</v>
      </c>
      <c r="AS922" t="s">
        <v>895</v>
      </c>
      <c r="AT922" t="s">
        <v>231</v>
      </c>
      <c r="AU922">
        <v>20260803</v>
      </c>
      <c r="AV922" t="s">
        <v>222</v>
      </c>
      <c r="AW922" t="s">
        <v>1010</v>
      </c>
      <c r="AX922" t="s">
        <v>223</v>
      </c>
      <c r="BA922" s="57">
        <v>46238.333333333336</v>
      </c>
      <c r="BB922" t="s">
        <v>1430</v>
      </c>
      <c r="BC922">
        <v>2026</v>
      </c>
      <c r="BD922">
        <v>8</v>
      </c>
      <c r="BE922">
        <v>3</v>
      </c>
      <c r="BF922" s="6">
        <f t="shared" si="42"/>
        <v>46237</v>
      </c>
      <c r="BG922">
        <f t="shared" si="43"/>
        <v>-1.3333333333357587</v>
      </c>
      <c r="BH922" t="str">
        <f t="shared" si="44"/>
        <v>COMPLY</v>
      </c>
      <c r="BI922" t="e">
        <f>VLOOKUP(H922,Sheet2!$A$1:$B$270,2,FALSE)</f>
        <v>#N/A</v>
      </c>
    </row>
    <row r="923" spans="1:61">
      <c r="A923">
        <v>922</v>
      </c>
      <c r="B923">
        <v>1002523347</v>
      </c>
      <c r="C923">
        <v>3</v>
      </c>
      <c r="D923" t="s">
        <v>42</v>
      </c>
      <c r="E923">
        <v>5</v>
      </c>
      <c r="F923" t="s">
        <v>102</v>
      </c>
      <c r="G923" t="s">
        <v>108</v>
      </c>
      <c r="H923" t="s">
        <v>346</v>
      </c>
      <c r="I923" t="s">
        <v>213</v>
      </c>
      <c r="J923" t="s">
        <v>214</v>
      </c>
      <c r="K923" t="s">
        <v>149</v>
      </c>
      <c r="L923" t="s">
        <v>215</v>
      </c>
      <c r="M923" t="s">
        <v>76</v>
      </c>
      <c r="N923" t="s">
        <v>216</v>
      </c>
      <c r="O923" s="57">
        <v>46247.368703703702</v>
      </c>
      <c r="P923" s="57">
        <v>46248.588449074072</v>
      </c>
      <c r="Q923">
        <v>69364746</v>
      </c>
      <c r="S923">
        <v>152531208003</v>
      </c>
      <c r="T923" t="s">
        <v>9408</v>
      </c>
      <c r="U923" t="s">
        <v>9409</v>
      </c>
      <c r="V923" t="s">
        <v>9410</v>
      </c>
      <c r="Z923">
        <v>113.720754</v>
      </c>
      <c r="AA923">
        <v>-7.763674</v>
      </c>
      <c r="AB923" t="s">
        <v>9411</v>
      </c>
      <c r="AC923" t="s">
        <v>237</v>
      </c>
      <c r="AL923" t="s">
        <v>218</v>
      </c>
      <c r="AM923" t="s">
        <v>9412</v>
      </c>
      <c r="AN923" t="s">
        <v>6</v>
      </c>
      <c r="AO923" t="s">
        <v>8852</v>
      </c>
      <c r="AP923" s="57">
        <v>46248.333333333336</v>
      </c>
      <c r="AR923" t="s">
        <v>219</v>
      </c>
      <c r="AS923" t="s">
        <v>346</v>
      </c>
      <c r="AT923" t="s">
        <v>231</v>
      </c>
      <c r="AU923">
        <v>20260814</v>
      </c>
      <c r="AV923" t="s">
        <v>222</v>
      </c>
      <c r="AW923" t="s">
        <v>1010</v>
      </c>
      <c r="AX923" t="s">
        <v>223</v>
      </c>
      <c r="BA923" s="57">
        <v>46248.333333333336</v>
      </c>
      <c r="BB923" t="s">
        <v>9412</v>
      </c>
      <c r="BC923">
        <v>2026</v>
      </c>
      <c r="BD923">
        <v>8</v>
      </c>
      <c r="BE923">
        <v>14</v>
      </c>
      <c r="BF923" s="6">
        <f t="shared" si="42"/>
        <v>46248</v>
      </c>
      <c r="BG923">
        <f t="shared" si="43"/>
        <v>-0.33333333333575865</v>
      </c>
      <c r="BH923" t="str">
        <f t="shared" si="44"/>
        <v>COMPLY</v>
      </c>
      <c r="BI923" t="str">
        <f>VLOOKUP(H923,Sheet2!$A$1:$B$270,2,FALSE)</f>
        <v>BANYUWANGI</v>
      </c>
    </row>
    <row r="924" spans="1:61">
      <c r="A924">
        <v>923</v>
      </c>
      <c r="B924">
        <v>1002518428</v>
      </c>
      <c r="C924">
        <v>3</v>
      </c>
      <c r="D924" t="s">
        <v>49</v>
      </c>
      <c r="E924">
        <v>4</v>
      </c>
      <c r="F924" t="s">
        <v>246</v>
      </c>
      <c r="G924" t="s">
        <v>247</v>
      </c>
      <c r="H924" t="s">
        <v>930</v>
      </c>
      <c r="I924" t="s">
        <v>213</v>
      </c>
      <c r="J924" t="s">
        <v>214</v>
      </c>
      <c r="K924" t="s">
        <v>149</v>
      </c>
      <c r="M924" t="s">
        <v>76</v>
      </c>
      <c r="N924" t="s">
        <v>608</v>
      </c>
      <c r="O924" s="57">
        <v>46244.673368055555</v>
      </c>
      <c r="P924" s="57">
        <v>46244.725104166668</v>
      </c>
      <c r="Q924">
        <v>69359679</v>
      </c>
      <c r="S924">
        <v>142410346072</v>
      </c>
      <c r="T924" t="s">
        <v>2936</v>
      </c>
      <c r="U924" t="s">
        <v>2937</v>
      </c>
      <c r="V924" t="s">
        <v>6404</v>
      </c>
      <c r="Z924">
        <v>110.4451365</v>
      </c>
      <c r="AA924">
        <v>-6.9993068000000003</v>
      </c>
      <c r="AB924" t="s">
        <v>2938</v>
      </c>
      <c r="AC924" t="s">
        <v>291</v>
      </c>
      <c r="AL924" t="s">
        <v>218</v>
      </c>
      <c r="AM924" t="s">
        <v>6405</v>
      </c>
      <c r="AN924" t="s">
        <v>6</v>
      </c>
      <c r="AO924" s="57">
        <v>46303.673692129632</v>
      </c>
      <c r="AR924" t="s">
        <v>219</v>
      </c>
      <c r="AS924" t="s">
        <v>930</v>
      </c>
      <c r="AT924" t="s">
        <v>231</v>
      </c>
      <c r="AU924">
        <v>20260810</v>
      </c>
      <c r="AV924" t="s">
        <v>222</v>
      </c>
      <c r="AW924" t="s">
        <v>571</v>
      </c>
      <c r="AX924" t="s">
        <v>223</v>
      </c>
      <c r="BA924" s="57">
        <v>46244.291666666664</v>
      </c>
      <c r="BB924" t="s">
        <v>6405</v>
      </c>
      <c r="BC924">
        <v>2026</v>
      </c>
      <c r="BD924">
        <v>8</v>
      </c>
      <c r="BE924">
        <v>10</v>
      </c>
      <c r="BF924" s="6">
        <f t="shared" si="42"/>
        <v>46244</v>
      </c>
      <c r="BG924">
        <f t="shared" si="43"/>
        <v>-0.29166666666424135</v>
      </c>
      <c r="BH924" t="str">
        <f t="shared" si="44"/>
        <v>COMPLY</v>
      </c>
      <c r="BI924" t="e">
        <f>VLOOKUP(H924,Sheet2!$A$1:$B$270,2,FALSE)</f>
        <v>#N/A</v>
      </c>
    </row>
    <row r="925" spans="1:61">
      <c r="A925">
        <v>924</v>
      </c>
      <c r="B925">
        <v>1002514096</v>
      </c>
      <c r="C925">
        <v>3</v>
      </c>
      <c r="D925" t="s">
        <v>34</v>
      </c>
      <c r="E925">
        <v>5</v>
      </c>
      <c r="F925" t="s">
        <v>585</v>
      </c>
      <c r="G925" t="s">
        <v>81</v>
      </c>
      <c r="H925" t="s">
        <v>358</v>
      </c>
      <c r="I925" t="s">
        <v>213</v>
      </c>
      <c r="J925" t="s">
        <v>214</v>
      </c>
      <c r="K925" t="s">
        <v>149</v>
      </c>
      <c r="M925" t="s">
        <v>76</v>
      </c>
      <c r="N925" t="s">
        <v>216</v>
      </c>
      <c r="O925" s="57">
        <v>46241.437789351854</v>
      </c>
      <c r="P925" s="57">
        <v>46245.332939814813</v>
      </c>
      <c r="Q925">
        <v>69360540</v>
      </c>
      <c r="S925">
        <v>172416429089</v>
      </c>
      <c r="T925" t="s">
        <v>4721</v>
      </c>
      <c r="U925" t="s">
        <v>5016</v>
      </c>
      <c r="V925" t="s">
        <v>5017</v>
      </c>
      <c r="Z925">
        <v>115.1773062</v>
      </c>
      <c r="AA925">
        <v>-8.7052385000000001</v>
      </c>
      <c r="AB925" t="s">
        <v>4724</v>
      </c>
      <c r="AC925" t="s">
        <v>230</v>
      </c>
      <c r="AL925" t="s">
        <v>218</v>
      </c>
      <c r="AM925" t="s">
        <v>5018</v>
      </c>
      <c r="AN925" t="s">
        <v>6</v>
      </c>
      <c r="AO925" s="57">
        <v>46211.444398148145</v>
      </c>
      <c r="AP925" s="57">
        <v>46242.541666666664</v>
      </c>
      <c r="AQ925" t="s">
        <v>248</v>
      </c>
      <c r="AR925" t="s">
        <v>219</v>
      </c>
      <c r="AS925" t="s">
        <v>358</v>
      </c>
      <c r="AT925" t="s">
        <v>231</v>
      </c>
      <c r="AU925">
        <v>20260811</v>
      </c>
      <c r="AV925" t="s">
        <v>222</v>
      </c>
      <c r="AW925" t="s">
        <v>591</v>
      </c>
      <c r="AX925" t="s">
        <v>223</v>
      </c>
      <c r="BA925" s="57">
        <v>46242.541666666664</v>
      </c>
      <c r="BB925" t="s">
        <v>5018</v>
      </c>
      <c r="BC925">
        <v>2026</v>
      </c>
      <c r="BD925">
        <v>8</v>
      </c>
      <c r="BE925">
        <v>11</v>
      </c>
      <c r="BF925" s="6">
        <f t="shared" si="42"/>
        <v>46245</v>
      </c>
      <c r="BG925">
        <f t="shared" si="43"/>
        <v>2.4583333333357587</v>
      </c>
      <c r="BH925" t="str">
        <f t="shared" si="44"/>
        <v>NOT COMPLY</v>
      </c>
      <c r="BI925" t="str">
        <f>VLOOKUP(H925,Sheet2!$A$1:$B$270,2,FALSE)</f>
        <v>JIMBARAN</v>
      </c>
    </row>
    <row r="926" spans="1:61">
      <c r="A926">
        <v>925</v>
      </c>
      <c r="B926">
        <v>1002515500</v>
      </c>
      <c r="C926">
        <v>3</v>
      </c>
      <c r="D926" t="s">
        <v>55</v>
      </c>
      <c r="E926">
        <v>5</v>
      </c>
      <c r="F926" t="s">
        <v>265</v>
      </c>
      <c r="G926" t="s">
        <v>125</v>
      </c>
      <c r="H926" t="s">
        <v>417</v>
      </c>
      <c r="I926" t="s">
        <v>213</v>
      </c>
      <c r="J926" t="s">
        <v>214</v>
      </c>
      <c r="K926" t="s">
        <v>149</v>
      </c>
      <c r="L926" t="s">
        <v>215</v>
      </c>
      <c r="M926" t="s">
        <v>76</v>
      </c>
      <c r="N926" t="s">
        <v>216</v>
      </c>
      <c r="O926" s="57">
        <v>46241.803425925929</v>
      </c>
      <c r="P926" s="57">
        <v>46242.828020833331</v>
      </c>
      <c r="Q926">
        <v>69361169</v>
      </c>
      <c r="S926">
        <v>152448205816</v>
      </c>
      <c r="T926" t="s">
        <v>5033</v>
      </c>
      <c r="U926" t="s">
        <v>5034</v>
      </c>
      <c r="V926" t="s">
        <v>5035</v>
      </c>
      <c r="Z926">
        <v>112.33197199999999</v>
      </c>
      <c r="AA926">
        <v>-6.8681869999999998</v>
      </c>
      <c r="AB926" t="s">
        <v>5036</v>
      </c>
      <c r="AC926" t="s">
        <v>237</v>
      </c>
      <c r="AL926" t="s">
        <v>218</v>
      </c>
      <c r="AM926" t="s">
        <v>5037</v>
      </c>
      <c r="AN926" t="s">
        <v>6</v>
      </c>
      <c r="AO926" s="57">
        <v>46211.809363425928</v>
      </c>
      <c r="AP926" s="57">
        <v>46243.416666666664</v>
      </c>
      <c r="AR926" t="s">
        <v>219</v>
      </c>
      <c r="AS926" t="s">
        <v>417</v>
      </c>
      <c r="AT926" t="s">
        <v>231</v>
      </c>
      <c r="AU926">
        <v>20260808</v>
      </c>
      <c r="AV926" t="s">
        <v>222</v>
      </c>
      <c r="AW926" t="s">
        <v>1014</v>
      </c>
      <c r="AX926" t="s">
        <v>223</v>
      </c>
      <c r="BA926" s="57">
        <v>46243.416666666664</v>
      </c>
      <c r="BB926" t="s">
        <v>5037</v>
      </c>
      <c r="BC926">
        <v>2026</v>
      </c>
      <c r="BD926">
        <v>8</v>
      </c>
      <c r="BE926">
        <v>8</v>
      </c>
      <c r="BF926" s="6">
        <f t="shared" si="42"/>
        <v>46242</v>
      </c>
      <c r="BG926">
        <f t="shared" si="43"/>
        <v>-1.4166666666642413</v>
      </c>
      <c r="BH926" t="str">
        <f t="shared" si="44"/>
        <v>COMPLY</v>
      </c>
      <c r="BI926" t="str">
        <f>VLOOKUP(H926,Sheet2!$A$1:$B$270,2,FALSE)</f>
        <v>GRESIK</v>
      </c>
    </row>
    <row r="927" spans="1:61">
      <c r="A927">
        <v>926</v>
      </c>
      <c r="B927">
        <v>1002524710</v>
      </c>
      <c r="C927">
        <v>3</v>
      </c>
      <c r="D927" t="s">
        <v>51</v>
      </c>
      <c r="E927">
        <v>4</v>
      </c>
      <c r="F927" t="s">
        <v>235</v>
      </c>
      <c r="G927" t="s">
        <v>952</v>
      </c>
      <c r="H927" t="s">
        <v>953</v>
      </c>
      <c r="I927" t="s">
        <v>213</v>
      </c>
      <c r="J927" t="s">
        <v>214</v>
      </c>
      <c r="K927" t="s">
        <v>149</v>
      </c>
      <c r="L927" t="s">
        <v>215</v>
      </c>
      <c r="M927" t="s">
        <v>76</v>
      </c>
      <c r="N927" t="s">
        <v>216</v>
      </c>
      <c r="O927" s="57">
        <v>46247.643703703703</v>
      </c>
      <c r="P927" s="57">
        <v>46249.365960648145</v>
      </c>
      <c r="Q927">
        <v>69365350</v>
      </c>
      <c r="S927">
        <v>143553212788</v>
      </c>
      <c r="T927" t="s">
        <v>9415</v>
      </c>
      <c r="U927" t="s">
        <v>9416</v>
      </c>
      <c r="V927" t="s">
        <v>9417</v>
      </c>
      <c r="Z927">
        <v>110.574873219376</v>
      </c>
      <c r="AA927">
        <v>-7.5010089616666296</v>
      </c>
      <c r="AB927" t="s">
        <v>9418</v>
      </c>
      <c r="AC927" t="s">
        <v>237</v>
      </c>
      <c r="AL927" t="s">
        <v>218</v>
      </c>
      <c r="AM927" t="s">
        <v>9330</v>
      </c>
      <c r="AN927" t="s">
        <v>6</v>
      </c>
      <c r="AO927" t="s">
        <v>8949</v>
      </c>
      <c r="AP927" s="57">
        <v>46248.541666666664</v>
      </c>
      <c r="AR927" t="s">
        <v>219</v>
      </c>
      <c r="AS927" t="s">
        <v>953</v>
      </c>
      <c r="AT927" t="s">
        <v>231</v>
      </c>
      <c r="AU927">
        <v>20260815</v>
      </c>
      <c r="AV927" t="s">
        <v>222</v>
      </c>
      <c r="AW927" t="s">
        <v>1010</v>
      </c>
      <c r="AX927" t="s">
        <v>223</v>
      </c>
      <c r="BA927" s="57">
        <v>46248.541666666664</v>
      </c>
      <c r="BB927" t="s">
        <v>9330</v>
      </c>
      <c r="BC927">
        <v>2026</v>
      </c>
      <c r="BD927">
        <v>8</v>
      </c>
      <c r="BE927">
        <v>15</v>
      </c>
      <c r="BF927" s="6">
        <f t="shared" si="42"/>
        <v>46249</v>
      </c>
      <c r="BG927">
        <f t="shared" si="43"/>
        <v>0.45833333333575865</v>
      </c>
      <c r="BH927" t="str">
        <f t="shared" si="44"/>
        <v>COMPLY</v>
      </c>
      <c r="BI927" t="e">
        <f>VLOOKUP(H927,Sheet2!$A$1:$B$270,2,FALSE)</f>
        <v>#N/A</v>
      </c>
    </row>
    <row r="928" spans="1:61">
      <c r="A928">
        <v>927</v>
      </c>
      <c r="B928">
        <v>1002506163</v>
      </c>
      <c r="C928">
        <v>3</v>
      </c>
      <c r="D928" t="s">
        <v>34</v>
      </c>
      <c r="E928">
        <v>5</v>
      </c>
      <c r="F928" t="s">
        <v>573</v>
      </c>
      <c r="G928" t="s">
        <v>85</v>
      </c>
      <c r="H928" t="s">
        <v>365</v>
      </c>
      <c r="I928" t="s">
        <v>213</v>
      </c>
      <c r="J928" t="s">
        <v>214</v>
      </c>
      <c r="K928" t="s">
        <v>149</v>
      </c>
      <c r="M928" t="s">
        <v>586</v>
      </c>
      <c r="N928" t="s">
        <v>216</v>
      </c>
      <c r="O928" s="57">
        <v>46237.57953703704</v>
      </c>
      <c r="P928" s="57">
        <v>46239.396898148145</v>
      </c>
      <c r="Q928">
        <v>69357579</v>
      </c>
      <c r="S928">
        <v>172414214569</v>
      </c>
      <c r="T928" t="s">
        <v>1171</v>
      </c>
      <c r="U928" t="s">
        <v>1172</v>
      </c>
      <c r="V928" t="s">
        <v>2277</v>
      </c>
      <c r="Z928">
        <v>115.1589243</v>
      </c>
      <c r="AA928">
        <v>-8.3022460999999996</v>
      </c>
      <c r="AB928" t="s">
        <v>2278</v>
      </c>
      <c r="AC928" t="s">
        <v>230</v>
      </c>
      <c r="AL928" t="s">
        <v>218</v>
      </c>
      <c r="AM928" t="s">
        <v>2279</v>
      </c>
      <c r="AN928" t="s">
        <v>6</v>
      </c>
      <c r="AO928" s="57">
        <v>46089.580300925925</v>
      </c>
      <c r="AP928" s="57">
        <v>46238.625</v>
      </c>
      <c r="AQ928" t="s">
        <v>248</v>
      </c>
      <c r="AR928" t="s">
        <v>14</v>
      </c>
      <c r="AS928" t="s">
        <v>365</v>
      </c>
      <c r="AT928" t="s">
        <v>221</v>
      </c>
      <c r="AV928" t="s">
        <v>587</v>
      </c>
      <c r="AW928" t="s">
        <v>561</v>
      </c>
      <c r="AX928" t="s">
        <v>223</v>
      </c>
      <c r="BA928" s="57">
        <v>46238.625</v>
      </c>
      <c r="BB928" t="s">
        <v>2279</v>
      </c>
      <c r="BF928" s="6" t="e">
        <f t="shared" si="42"/>
        <v>#NUM!</v>
      </c>
      <c r="BG928" t="e">
        <f t="shared" si="43"/>
        <v>#NUM!</v>
      </c>
      <c r="BH928" t="e">
        <f t="shared" si="44"/>
        <v>#NUM!</v>
      </c>
      <c r="BI928" t="str">
        <f>VLOOKUP(H928,Sheet2!$A$1:$B$270,2,FALSE)</f>
        <v>TABANAN</v>
      </c>
    </row>
    <row r="929" spans="1:61">
      <c r="A929">
        <v>928</v>
      </c>
      <c r="B929">
        <v>1002529293</v>
      </c>
      <c r="C929">
        <v>3</v>
      </c>
      <c r="D929" t="s">
        <v>55</v>
      </c>
      <c r="E929">
        <v>5</v>
      </c>
      <c r="F929" t="s">
        <v>228</v>
      </c>
      <c r="G929" t="s">
        <v>127</v>
      </c>
      <c r="H929" t="s">
        <v>432</v>
      </c>
      <c r="I929" t="s">
        <v>213</v>
      </c>
      <c r="J929" t="s">
        <v>214</v>
      </c>
      <c r="K929" t="s">
        <v>149</v>
      </c>
      <c r="M929" t="s">
        <v>76</v>
      </c>
      <c r="N929" t="s">
        <v>216</v>
      </c>
      <c r="O929" s="57">
        <v>46250.393553240741</v>
      </c>
      <c r="P929" s="57">
        <v>46252.731817129628</v>
      </c>
      <c r="Q929">
        <v>69367310</v>
      </c>
      <c r="S929">
        <v>152427203174</v>
      </c>
      <c r="T929" t="s">
        <v>11897</v>
      </c>
      <c r="U929" t="s">
        <v>11898</v>
      </c>
      <c r="V929" t="s">
        <v>11899</v>
      </c>
      <c r="Z929">
        <v>113.55024722017301</v>
      </c>
      <c r="AA929">
        <v>-6.9318079243892203</v>
      </c>
      <c r="AB929" t="s">
        <v>11900</v>
      </c>
      <c r="AC929" t="s">
        <v>230</v>
      </c>
      <c r="AL929" t="s">
        <v>218</v>
      </c>
      <c r="AM929" t="s">
        <v>11901</v>
      </c>
      <c r="AN929" t="s">
        <v>6</v>
      </c>
      <c r="AO929" t="s">
        <v>10047</v>
      </c>
      <c r="AP929" s="57">
        <v>46251.541666666664</v>
      </c>
      <c r="AR929" t="s">
        <v>219</v>
      </c>
      <c r="AS929" t="s">
        <v>432</v>
      </c>
      <c r="AT929" t="s">
        <v>221</v>
      </c>
      <c r="AU929">
        <v>20260818</v>
      </c>
      <c r="AV929" t="s">
        <v>222</v>
      </c>
      <c r="AW929" t="s">
        <v>561</v>
      </c>
      <c r="AX929" t="s">
        <v>223</v>
      </c>
      <c r="BA929" s="57">
        <v>46251.541666666664</v>
      </c>
      <c r="BB929" t="s">
        <v>11901</v>
      </c>
      <c r="BC929">
        <v>2026</v>
      </c>
      <c r="BD929">
        <v>8</v>
      </c>
      <c r="BE929">
        <v>18</v>
      </c>
      <c r="BF929" s="6">
        <f t="shared" si="42"/>
        <v>46252</v>
      </c>
      <c r="BG929">
        <f t="shared" si="43"/>
        <v>0.45833333333575865</v>
      </c>
      <c r="BH929" t="str">
        <f t="shared" si="44"/>
        <v>COMPLY</v>
      </c>
      <c r="BI929" t="str">
        <f>VLOOKUP(H929,Sheet2!$A$1:$B$270,2,FALSE)</f>
        <v>MADURA</v>
      </c>
    </row>
    <row r="930" spans="1:61">
      <c r="A930">
        <v>929</v>
      </c>
      <c r="B930">
        <v>1002513992</v>
      </c>
      <c r="C930">
        <v>3</v>
      </c>
      <c r="D930" t="s">
        <v>38</v>
      </c>
      <c r="E930">
        <v>5</v>
      </c>
      <c r="F930" t="s">
        <v>92</v>
      </c>
      <c r="G930" t="s">
        <v>94</v>
      </c>
      <c r="H930" t="s">
        <v>337</v>
      </c>
      <c r="I930" t="s">
        <v>213</v>
      </c>
      <c r="J930" t="s">
        <v>214</v>
      </c>
      <c r="K930" t="s">
        <v>149</v>
      </c>
      <c r="L930" t="s">
        <v>215</v>
      </c>
      <c r="M930" t="s">
        <v>76</v>
      </c>
      <c r="N930" t="s">
        <v>216</v>
      </c>
      <c r="O930" s="57">
        <v>46241.418020833335</v>
      </c>
      <c r="P930" s="57">
        <v>46242.621331018519</v>
      </c>
      <c r="Q930">
        <v>69360512</v>
      </c>
      <c r="S930">
        <v>152603215986</v>
      </c>
      <c r="T930" t="s">
        <v>5046</v>
      </c>
      <c r="U930" t="s">
        <v>5047</v>
      </c>
      <c r="V930" t="s">
        <v>5048</v>
      </c>
      <c r="Z930">
        <v>111.327721</v>
      </c>
      <c r="AA930">
        <v>-7.666207</v>
      </c>
      <c r="AB930" t="s">
        <v>5049</v>
      </c>
      <c r="AC930" t="s">
        <v>237</v>
      </c>
      <c r="AL930" t="s">
        <v>218</v>
      </c>
      <c r="AM930" t="s">
        <v>5050</v>
      </c>
      <c r="AN930" t="s">
        <v>6</v>
      </c>
      <c r="AO930" s="57">
        <v>46211.423703703702</v>
      </c>
      <c r="AP930" s="57">
        <v>46242.333333333336</v>
      </c>
      <c r="AR930" t="s">
        <v>219</v>
      </c>
      <c r="AS930" t="s">
        <v>337</v>
      </c>
      <c r="AT930" t="s">
        <v>231</v>
      </c>
      <c r="AU930">
        <v>20260808</v>
      </c>
      <c r="AV930" t="s">
        <v>222</v>
      </c>
      <c r="AW930" t="s">
        <v>1012</v>
      </c>
      <c r="AX930" t="s">
        <v>223</v>
      </c>
      <c r="BA930" s="57">
        <v>46242.333333333336</v>
      </c>
      <c r="BB930" t="s">
        <v>5050</v>
      </c>
      <c r="BC930">
        <v>2026</v>
      </c>
      <c r="BD930">
        <v>8</v>
      </c>
      <c r="BE930">
        <v>8</v>
      </c>
      <c r="BF930" s="6">
        <f t="shared" si="42"/>
        <v>46242</v>
      </c>
      <c r="BG930">
        <f t="shared" si="43"/>
        <v>-0.33333333333575865</v>
      </c>
      <c r="BH930" t="str">
        <f t="shared" si="44"/>
        <v>COMPLY</v>
      </c>
      <c r="BI930" t="str">
        <f>VLOOKUP(H930,Sheet2!$A$1:$B$270,2,FALSE)</f>
        <v>MADIUN</v>
      </c>
    </row>
    <row r="931" spans="1:61">
      <c r="A931">
        <v>930</v>
      </c>
      <c r="B931">
        <v>1002505949</v>
      </c>
      <c r="C931">
        <v>3</v>
      </c>
      <c r="D931" t="s">
        <v>59</v>
      </c>
      <c r="E931">
        <v>4</v>
      </c>
      <c r="F931" t="s">
        <v>567</v>
      </c>
      <c r="G931" t="s">
        <v>902</v>
      </c>
      <c r="H931" t="s">
        <v>923</v>
      </c>
      <c r="I931" t="s">
        <v>213</v>
      </c>
      <c r="J931" t="s">
        <v>214</v>
      </c>
      <c r="K931" t="s">
        <v>149</v>
      </c>
      <c r="M931" t="s">
        <v>76</v>
      </c>
      <c r="N931" t="s">
        <v>216</v>
      </c>
      <c r="O931" s="57">
        <v>46237.498622685183</v>
      </c>
      <c r="P931" s="57">
        <v>46237.881643518522</v>
      </c>
      <c r="Q931">
        <v>69354475</v>
      </c>
      <c r="R931">
        <v>2745040071</v>
      </c>
      <c r="S931">
        <v>146129128455</v>
      </c>
      <c r="T931" t="s">
        <v>1149</v>
      </c>
      <c r="U931" t="s">
        <v>1150</v>
      </c>
      <c r="V931" t="s">
        <v>2280</v>
      </c>
      <c r="Z931">
        <v>110.3728</v>
      </c>
      <c r="AA931">
        <v>-7.9061000000000003</v>
      </c>
      <c r="AB931" t="s">
        <v>1151</v>
      </c>
      <c r="AC931" t="s">
        <v>291</v>
      </c>
      <c r="AL931" t="s">
        <v>218</v>
      </c>
      <c r="AM931" t="s">
        <v>2281</v>
      </c>
      <c r="AN931" t="s">
        <v>6</v>
      </c>
      <c r="AO931" s="57">
        <v>46089.507256944446</v>
      </c>
      <c r="AR931" t="s">
        <v>219</v>
      </c>
      <c r="AS931" t="s">
        <v>923</v>
      </c>
      <c r="AT931" t="s">
        <v>231</v>
      </c>
      <c r="AU931">
        <v>20260803</v>
      </c>
      <c r="AV931" t="s">
        <v>222</v>
      </c>
      <c r="AW931" t="s">
        <v>927</v>
      </c>
      <c r="AX931" t="s">
        <v>223</v>
      </c>
      <c r="BA931" s="57">
        <v>46237.291666666664</v>
      </c>
      <c r="BB931" t="s">
        <v>2281</v>
      </c>
      <c r="BC931">
        <v>2026</v>
      </c>
      <c r="BD931">
        <v>8</v>
      </c>
      <c r="BE931">
        <v>3</v>
      </c>
      <c r="BF931" s="6">
        <f t="shared" si="42"/>
        <v>46237</v>
      </c>
      <c r="BG931">
        <f t="shared" si="43"/>
        <v>-0.29166666666424135</v>
      </c>
      <c r="BH931" t="str">
        <f t="shared" si="44"/>
        <v>COMPLY</v>
      </c>
      <c r="BI931" t="e">
        <f>VLOOKUP(H931,Sheet2!$A$1:$B$270,2,FALSE)</f>
        <v>#N/A</v>
      </c>
    </row>
    <row r="932" spans="1:61">
      <c r="A932">
        <v>931</v>
      </c>
      <c r="B932">
        <v>1002510971</v>
      </c>
      <c r="C932">
        <v>3</v>
      </c>
      <c r="D932" t="s">
        <v>42</v>
      </c>
      <c r="E932">
        <v>5</v>
      </c>
      <c r="F932" t="s">
        <v>233</v>
      </c>
      <c r="G932" t="s">
        <v>101</v>
      </c>
      <c r="H932" t="s">
        <v>234</v>
      </c>
      <c r="I932" t="s">
        <v>213</v>
      </c>
      <c r="J932" t="s">
        <v>214</v>
      </c>
      <c r="K932" t="s">
        <v>149</v>
      </c>
      <c r="M932" t="s">
        <v>76</v>
      </c>
      <c r="N932" t="s">
        <v>216</v>
      </c>
      <c r="O932" s="57">
        <v>46239.63480324074</v>
      </c>
      <c r="P932" s="57">
        <v>46244.896921296298</v>
      </c>
      <c r="Q932">
        <v>69359358</v>
      </c>
      <c r="S932">
        <v>152327226300</v>
      </c>
      <c r="T932" t="s">
        <v>2282</v>
      </c>
      <c r="U932" t="s">
        <v>2283</v>
      </c>
      <c r="V932" t="s">
        <v>5051</v>
      </c>
      <c r="Z932">
        <v>112.6917643</v>
      </c>
      <c r="AA932">
        <v>-7.5022266999999996</v>
      </c>
      <c r="AB932" t="s">
        <v>2284</v>
      </c>
      <c r="AC932" t="s">
        <v>230</v>
      </c>
      <c r="AL932" t="s">
        <v>218</v>
      </c>
      <c r="AM932" t="s">
        <v>5052</v>
      </c>
      <c r="AN932" t="s">
        <v>6</v>
      </c>
      <c r="AO932" s="57">
        <v>46150.642604166664</v>
      </c>
      <c r="AP932" s="57">
        <v>46244.333333333336</v>
      </c>
      <c r="AR932" t="s">
        <v>219</v>
      </c>
      <c r="AS932" t="s">
        <v>234</v>
      </c>
      <c r="AT932" t="s">
        <v>231</v>
      </c>
      <c r="AU932">
        <v>20260810</v>
      </c>
      <c r="AV932" t="s">
        <v>222</v>
      </c>
      <c r="AW932" t="s">
        <v>561</v>
      </c>
      <c r="AX932" t="s">
        <v>223</v>
      </c>
      <c r="BA932" s="57">
        <v>46244.333333333336</v>
      </c>
      <c r="BB932" t="s">
        <v>5052</v>
      </c>
      <c r="BC932">
        <v>2026</v>
      </c>
      <c r="BD932">
        <v>8</v>
      </c>
      <c r="BE932">
        <v>10</v>
      </c>
      <c r="BF932" s="6">
        <f t="shared" si="42"/>
        <v>46244</v>
      </c>
      <c r="BG932">
        <f t="shared" si="43"/>
        <v>-0.33333333333575865</v>
      </c>
      <c r="BH932" t="str">
        <f t="shared" si="44"/>
        <v>COMPLY</v>
      </c>
      <c r="BI932" t="str">
        <f>VLOOKUP(H932,Sheet2!$A$1:$B$270,2,FALSE)</f>
        <v>SIDOARJO</v>
      </c>
    </row>
    <row r="933" spans="1:61">
      <c r="A933">
        <v>932</v>
      </c>
      <c r="B933">
        <v>1002506288</v>
      </c>
      <c r="C933">
        <v>3</v>
      </c>
      <c r="D933" t="s">
        <v>49</v>
      </c>
      <c r="E933">
        <v>4</v>
      </c>
      <c r="F933" t="s">
        <v>246</v>
      </c>
      <c r="G933" t="s">
        <v>549</v>
      </c>
      <c r="H933" t="s">
        <v>550</v>
      </c>
      <c r="I933" t="s">
        <v>213</v>
      </c>
      <c r="J933" t="s">
        <v>214</v>
      </c>
      <c r="K933" t="s">
        <v>149</v>
      </c>
      <c r="M933" t="s">
        <v>575</v>
      </c>
      <c r="N933" t="s">
        <v>216</v>
      </c>
      <c r="O933" s="57">
        <v>46237.613912037035</v>
      </c>
      <c r="P933" s="57">
        <v>46239.699699074074</v>
      </c>
      <c r="Q933">
        <v>69357653</v>
      </c>
      <c r="R933">
        <v>2946102028</v>
      </c>
      <c r="S933">
        <v>143407106619</v>
      </c>
      <c r="T933" t="s">
        <v>2285</v>
      </c>
      <c r="U933" t="s">
        <v>2286</v>
      </c>
      <c r="V933" t="s">
        <v>2287</v>
      </c>
      <c r="Z933">
        <v>110.1415463</v>
      </c>
      <c r="AA933">
        <v>-6.9662455000000003</v>
      </c>
      <c r="AB933" t="s">
        <v>2288</v>
      </c>
      <c r="AC933" t="s">
        <v>291</v>
      </c>
      <c r="AL933" t="s">
        <v>218</v>
      </c>
      <c r="AM933" t="s">
        <v>2289</v>
      </c>
      <c r="AN933" t="s">
        <v>6</v>
      </c>
      <c r="AO933" s="57">
        <v>46089.621736111112</v>
      </c>
      <c r="AP933" s="57">
        <v>46239</v>
      </c>
      <c r="AQ933" t="s">
        <v>248</v>
      </c>
      <c r="AR933" t="s">
        <v>14</v>
      </c>
      <c r="AS933" t="s">
        <v>550</v>
      </c>
      <c r="AT933" t="s">
        <v>231</v>
      </c>
      <c r="AV933" t="s">
        <v>2290</v>
      </c>
      <c r="AW933" t="s">
        <v>1068</v>
      </c>
      <c r="AX933" t="s">
        <v>223</v>
      </c>
      <c r="BA933" s="57">
        <v>46239.541666666664</v>
      </c>
      <c r="BB933" t="s">
        <v>2289</v>
      </c>
      <c r="BF933" s="6" t="e">
        <f t="shared" si="42"/>
        <v>#NUM!</v>
      </c>
      <c r="BG933" t="e">
        <f t="shared" si="43"/>
        <v>#NUM!</v>
      </c>
      <c r="BH933" t="e">
        <f t="shared" si="44"/>
        <v>#NUM!</v>
      </c>
      <c r="BI933" t="e">
        <f>VLOOKUP(H933,Sheet2!$A$1:$B$270,2,FALSE)</f>
        <v>#N/A</v>
      </c>
    </row>
    <row r="934" spans="1:61">
      <c r="A934">
        <v>933</v>
      </c>
      <c r="B934">
        <v>1002528326</v>
      </c>
      <c r="C934">
        <v>3</v>
      </c>
      <c r="D934" t="s">
        <v>38</v>
      </c>
      <c r="E934">
        <v>5</v>
      </c>
      <c r="F934" t="s">
        <v>90</v>
      </c>
      <c r="G934" t="s">
        <v>93</v>
      </c>
      <c r="H934" t="s">
        <v>302</v>
      </c>
      <c r="I934" t="s">
        <v>213</v>
      </c>
      <c r="J934" t="s">
        <v>214</v>
      </c>
      <c r="K934" t="s">
        <v>149</v>
      </c>
      <c r="L934" t="s">
        <v>215</v>
      </c>
      <c r="M934" t="s">
        <v>76</v>
      </c>
      <c r="N934" t="s">
        <v>216</v>
      </c>
      <c r="O934" s="57">
        <v>46249.558298611111</v>
      </c>
      <c r="P934" s="57">
        <v>46249.852638888886</v>
      </c>
      <c r="Q934">
        <v>69366886</v>
      </c>
      <c r="S934">
        <v>152611229896</v>
      </c>
      <c r="T934" t="s">
        <v>9777</v>
      </c>
      <c r="U934" t="s">
        <v>11902</v>
      </c>
      <c r="V934" t="s">
        <v>11903</v>
      </c>
      <c r="Z934">
        <v>112.037883885204</v>
      </c>
      <c r="AA934">
        <v>-7.5990889849493497</v>
      </c>
      <c r="AB934" t="s">
        <v>11904</v>
      </c>
      <c r="AC934" t="s">
        <v>217</v>
      </c>
      <c r="AL934" t="s">
        <v>218</v>
      </c>
      <c r="AM934" t="s">
        <v>10021</v>
      </c>
      <c r="AN934" t="s">
        <v>6</v>
      </c>
      <c r="AO934" t="s">
        <v>9851</v>
      </c>
      <c r="AP934" s="57">
        <v>46250.541666666664</v>
      </c>
      <c r="AR934" t="s">
        <v>219</v>
      </c>
      <c r="AS934" t="s">
        <v>302</v>
      </c>
      <c r="AT934" t="s">
        <v>231</v>
      </c>
      <c r="AU934">
        <v>20260815</v>
      </c>
      <c r="AV934" t="s">
        <v>222</v>
      </c>
      <c r="AW934" t="s">
        <v>1023</v>
      </c>
      <c r="AX934" t="s">
        <v>223</v>
      </c>
      <c r="BA934" s="57">
        <v>46250.541666666664</v>
      </c>
      <c r="BB934" t="s">
        <v>10021</v>
      </c>
      <c r="BC934">
        <v>2026</v>
      </c>
      <c r="BD934">
        <v>8</v>
      </c>
      <c r="BE934">
        <v>15</v>
      </c>
      <c r="BF934" s="6">
        <f t="shared" si="42"/>
        <v>46249</v>
      </c>
      <c r="BG934">
        <f t="shared" si="43"/>
        <v>-1.5416666666642413</v>
      </c>
      <c r="BH934" t="str">
        <f t="shared" si="44"/>
        <v>COMPLY</v>
      </c>
      <c r="BI934" t="str">
        <f>VLOOKUP(H934,Sheet2!$A$1:$B$270,2,FALSE)</f>
        <v>NGANJUK</v>
      </c>
    </row>
    <row r="935" spans="1:61">
      <c r="A935">
        <v>934</v>
      </c>
      <c r="B935">
        <v>1002523924</v>
      </c>
      <c r="C935">
        <v>3</v>
      </c>
      <c r="D935" t="s">
        <v>38</v>
      </c>
      <c r="E935">
        <v>5</v>
      </c>
      <c r="F935" t="s">
        <v>250</v>
      </c>
      <c r="G935" t="s">
        <v>87</v>
      </c>
      <c r="H935" t="s">
        <v>362</v>
      </c>
      <c r="I935" t="s">
        <v>213</v>
      </c>
      <c r="J935" t="s">
        <v>214</v>
      </c>
      <c r="K935" t="s">
        <v>149</v>
      </c>
      <c r="M935" t="s">
        <v>76</v>
      </c>
      <c r="N935" t="s">
        <v>608</v>
      </c>
      <c r="O935" s="57">
        <v>46247.477013888885</v>
      </c>
      <c r="P935" s="57">
        <v>46247.677986111114</v>
      </c>
      <c r="Q935">
        <v>69361537</v>
      </c>
      <c r="S935">
        <v>152707239251</v>
      </c>
      <c r="T935" t="s">
        <v>4671</v>
      </c>
      <c r="U935" t="s">
        <v>4672</v>
      </c>
      <c r="V935" t="s">
        <v>9422</v>
      </c>
      <c r="Z935">
        <v>112.55397929999999</v>
      </c>
      <c r="AA935">
        <v>-7.8981211</v>
      </c>
      <c r="AB935" t="s">
        <v>4674</v>
      </c>
      <c r="AC935" t="s">
        <v>290</v>
      </c>
      <c r="AL935" t="s">
        <v>218</v>
      </c>
      <c r="AM935" t="s">
        <v>9423</v>
      </c>
      <c r="AN935" t="s">
        <v>6</v>
      </c>
      <c r="AO935" t="s">
        <v>8907</v>
      </c>
      <c r="AR935" t="s">
        <v>219</v>
      </c>
      <c r="AS935" t="s">
        <v>362</v>
      </c>
      <c r="AT935" t="s">
        <v>231</v>
      </c>
      <c r="AU935">
        <v>20260813</v>
      </c>
      <c r="AV935" t="s">
        <v>222</v>
      </c>
      <c r="AW935" t="s">
        <v>5977</v>
      </c>
      <c r="AX935" t="s">
        <v>223</v>
      </c>
      <c r="BA935" s="57">
        <v>46247.291666666664</v>
      </c>
      <c r="BB935" t="s">
        <v>9423</v>
      </c>
      <c r="BC935">
        <v>2026</v>
      </c>
      <c r="BD935">
        <v>8</v>
      </c>
      <c r="BE935">
        <v>13</v>
      </c>
      <c r="BF935" s="6">
        <f t="shared" si="42"/>
        <v>46247</v>
      </c>
      <c r="BG935">
        <f t="shared" si="43"/>
        <v>-0.29166666666424135</v>
      </c>
      <c r="BH935" t="str">
        <f t="shared" si="44"/>
        <v>COMPLY</v>
      </c>
      <c r="BI935" t="str">
        <f>VLOOKUP(H935,Sheet2!$A$1:$B$270,2,FALSE)</f>
        <v>BATU</v>
      </c>
    </row>
    <row r="936" spans="1:61">
      <c r="A936">
        <v>935</v>
      </c>
      <c r="B936">
        <v>1002515426</v>
      </c>
      <c r="C936">
        <v>3</v>
      </c>
      <c r="D936" t="s">
        <v>42</v>
      </c>
      <c r="E936">
        <v>5</v>
      </c>
      <c r="F936" t="s">
        <v>233</v>
      </c>
      <c r="G936" t="s">
        <v>101</v>
      </c>
      <c r="H936" t="s">
        <v>390</v>
      </c>
      <c r="I936" t="s">
        <v>213</v>
      </c>
      <c r="J936" t="s">
        <v>214</v>
      </c>
      <c r="K936" t="s">
        <v>149</v>
      </c>
      <c r="M936" t="s">
        <v>76</v>
      </c>
      <c r="N936" t="s">
        <v>216</v>
      </c>
      <c r="O936" s="57">
        <v>46241.744606481479</v>
      </c>
      <c r="P936" s="57">
        <v>46241.89162037037</v>
      </c>
      <c r="Q936">
        <v>69357539</v>
      </c>
      <c r="R936">
        <v>3135910052</v>
      </c>
      <c r="S936">
        <v>152317261833</v>
      </c>
      <c r="T936" t="s">
        <v>1007</v>
      </c>
      <c r="U936" t="s">
        <v>5069</v>
      </c>
      <c r="V936" t="s">
        <v>5070</v>
      </c>
      <c r="Z936">
        <v>112.730757754762</v>
      </c>
      <c r="AA936">
        <v>-7.3948873954626704</v>
      </c>
      <c r="AB936" t="s">
        <v>1008</v>
      </c>
      <c r="AC936" t="s">
        <v>1028</v>
      </c>
      <c r="AL936" t="s">
        <v>218</v>
      </c>
      <c r="AM936" t="s">
        <v>2915</v>
      </c>
      <c r="AN936" t="s">
        <v>6</v>
      </c>
      <c r="AO936" s="57">
        <v>46211.746342592596</v>
      </c>
      <c r="AR936" t="s">
        <v>219</v>
      </c>
      <c r="AS936" t="s">
        <v>390</v>
      </c>
      <c r="AT936" t="s">
        <v>231</v>
      </c>
      <c r="AU936">
        <v>20260807</v>
      </c>
      <c r="AV936" t="s">
        <v>222</v>
      </c>
      <c r="AW936" t="s">
        <v>561</v>
      </c>
      <c r="AX936" t="s">
        <v>223</v>
      </c>
      <c r="BA936" s="57">
        <v>46241.291666666664</v>
      </c>
      <c r="BB936" t="s">
        <v>2915</v>
      </c>
      <c r="BC936">
        <v>2026</v>
      </c>
      <c r="BD936">
        <v>8</v>
      </c>
      <c r="BE936">
        <v>7</v>
      </c>
      <c r="BF936" s="6">
        <f t="shared" si="42"/>
        <v>46241</v>
      </c>
      <c r="BG936">
        <f t="shared" si="43"/>
        <v>-0.29166666666424135</v>
      </c>
      <c r="BH936" t="str">
        <f t="shared" si="44"/>
        <v>COMPLY</v>
      </c>
      <c r="BI936" t="str">
        <f>VLOOKUP(H936,Sheet2!$A$1:$B$270,2,FALSE)</f>
        <v>SIDOARJO</v>
      </c>
    </row>
    <row r="937" spans="1:61">
      <c r="A937">
        <v>936</v>
      </c>
      <c r="B937">
        <v>1002523117</v>
      </c>
      <c r="C937">
        <v>3</v>
      </c>
      <c r="D937" t="s">
        <v>55</v>
      </c>
      <c r="E937">
        <v>5</v>
      </c>
      <c r="F937" t="s">
        <v>265</v>
      </c>
      <c r="G937" t="s">
        <v>125</v>
      </c>
      <c r="H937" t="s">
        <v>332</v>
      </c>
      <c r="I937" t="s">
        <v>213</v>
      </c>
      <c r="J937" t="s">
        <v>214</v>
      </c>
      <c r="K937" t="s">
        <v>149</v>
      </c>
      <c r="L937" t="s">
        <v>215</v>
      </c>
      <c r="M937" t="s">
        <v>575</v>
      </c>
      <c r="N937" t="s">
        <v>216</v>
      </c>
      <c r="O937" s="57">
        <v>46246.782592592594</v>
      </c>
      <c r="P937" s="57">
        <v>46248.367893518516</v>
      </c>
      <c r="Q937">
        <v>69364646</v>
      </c>
      <c r="S937">
        <v>152441211302</v>
      </c>
      <c r="T937" t="s">
        <v>8493</v>
      </c>
      <c r="U937" t="s">
        <v>8494</v>
      </c>
      <c r="V937" t="s">
        <v>8495</v>
      </c>
      <c r="Z937">
        <v>112.163656018674</v>
      </c>
      <c r="AA937">
        <v>-7.2336870410418497</v>
      </c>
      <c r="AB937" t="s">
        <v>8496</v>
      </c>
      <c r="AC937" t="s">
        <v>217</v>
      </c>
      <c r="AL937" t="s">
        <v>218</v>
      </c>
      <c r="AM937" t="s">
        <v>8497</v>
      </c>
      <c r="AN937" t="s">
        <v>6</v>
      </c>
      <c r="AO937" s="57">
        <v>46364.788275462961</v>
      </c>
      <c r="AP937" s="57">
        <v>46247.625</v>
      </c>
      <c r="AR937" t="s">
        <v>14</v>
      </c>
      <c r="AS937" t="s">
        <v>332</v>
      </c>
      <c r="AT937" t="s">
        <v>231</v>
      </c>
      <c r="AV937" t="s">
        <v>9424</v>
      </c>
      <c r="AW937" t="s">
        <v>1010</v>
      </c>
      <c r="AX937" t="s">
        <v>223</v>
      </c>
      <c r="BA937" s="57">
        <v>46247.625</v>
      </c>
      <c r="BB937" t="s">
        <v>8497</v>
      </c>
      <c r="BF937" s="6" t="e">
        <f t="shared" si="42"/>
        <v>#NUM!</v>
      </c>
      <c r="BG937" t="e">
        <f t="shared" si="43"/>
        <v>#NUM!</v>
      </c>
      <c r="BH937" t="e">
        <f t="shared" si="44"/>
        <v>#NUM!</v>
      </c>
      <c r="BI937" t="str">
        <f>VLOOKUP(H937,Sheet2!$A$1:$B$270,2,FALSE)</f>
        <v>GRESIK</v>
      </c>
    </row>
    <row r="938" spans="1:61">
      <c r="A938">
        <v>937</v>
      </c>
      <c r="B938">
        <v>1002521694</v>
      </c>
      <c r="C938">
        <v>3</v>
      </c>
      <c r="D938" t="s">
        <v>34</v>
      </c>
      <c r="E938">
        <v>5</v>
      </c>
      <c r="F938" t="s">
        <v>573</v>
      </c>
      <c r="G938" t="s">
        <v>82</v>
      </c>
      <c r="H938" t="s">
        <v>268</v>
      </c>
      <c r="I938" t="s">
        <v>213</v>
      </c>
      <c r="J938" t="s">
        <v>214</v>
      </c>
      <c r="K938" t="s">
        <v>149</v>
      </c>
      <c r="M938" t="s">
        <v>76</v>
      </c>
      <c r="N938" t="s">
        <v>216</v>
      </c>
      <c r="O938" s="57">
        <v>46246.461296296293</v>
      </c>
      <c r="P938" s="57">
        <v>46248.698055555556</v>
      </c>
      <c r="Q938">
        <v>69364031</v>
      </c>
      <c r="S938">
        <v>172428815793</v>
      </c>
      <c r="T938" t="s">
        <v>8498</v>
      </c>
      <c r="U938" t="s">
        <v>11905</v>
      </c>
      <c r="V938" t="s">
        <v>8499</v>
      </c>
      <c r="Z938">
        <v>115.4005705</v>
      </c>
      <c r="AA938">
        <v>-8.5313443000000007</v>
      </c>
      <c r="AB938" t="s">
        <v>8500</v>
      </c>
      <c r="AC938" t="s">
        <v>230</v>
      </c>
      <c r="AL938" t="s">
        <v>218</v>
      </c>
      <c r="AM938" t="s">
        <v>8501</v>
      </c>
      <c r="AN938" t="s">
        <v>6</v>
      </c>
      <c r="AO938" s="57">
        <v>46364.465601851851</v>
      </c>
      <c r="AP938" s="57">
        <v>46248.625</v>
      </c>
      <c r="AR938" t="s">
        <v>219</v>
      </c>
      <c r="AS938" t="s">
        <v>268</v>
      </c>
      <c r="AT938" t="s">
        <v>231</v>
      </c>
      <c r="AU938">
        <v>20260814</v>
      </c>
      <c r="AV938" t="s">
        <v>222</v>
      </c>
      <c r="AW938" t="s">
        <v>561</v>
      </c>
      <c r="AX938" t="s">
        <v>223</v>
      </c>
      <c r="BA938" s="57">
        <v>46248.625</v>
      </c>
      <c r="BB938" t="s">
        <v>8501</v>
      </c>
      <c r="BC938">
        <v>2026</v>
      </c>
      <c r="BD938">
        <v>8</v>
      </c>
      <c r="BE938">
        <v>14</v>
      </c>
      <c r="BF938" s="6">
        <f t="shared" si="42"/>
        <v>46248</v>
      </c>
      <c r="BG938">
        <f t="shared" si="43"/>
        <v>-0.625</v>
      </c>
      <c r="BH938" t="str">
        <f t="shared" si="44"/>
        <v>COMPLY</v>
      </c>
      <c r="BI938" t="str">
        <f>VLOOKUP(H938,Sheet2!$A$1:$B$270,2,FALSE)</f>
        <v>KLUNGKUNG</v>
      </c>
    </row>
    <row r="939" spans="1:61">
      <c r="A939">
        <v>938</v>
      </c>
      <c r="B939">
        <v>1002533005</v>
      </c>
      <c r="C939">
        <v>3</v>
      </c>
      <c r="D939" t="s">
        <v>49</v>
      </c>
      <c r="E939">
        <v>4</v>
      </c>
      <c r="F939" t="s">
        <v>252</v>
      </c>
      <c r="G939" t="s">
        <v>255</v>
      </c>
      <c r="H939" t="s">
        <v>912</v>
      </c>
      <c r="I939" t="s">
        <v>213</v>
      </c>
      <c r="J939" t="s">
        <v>214</v>
      </c>
      <c r="K939" t="s">
        <v>149</v>
      </c>
      <c r="L939" t="s">
        <v>215</v>
      </c>
      <c r="M939" t="s">
        <v>240</v>
      </c>
      <c r="N939" t="s">
        <v>216</v>
      </c>
      <c r="O939" s="57">
        <v>46252.5312037037</v>
      </c>
      <c r="P939" s="57">
        <v>46252.531956018516</v>
      </c>
      <c r="Q939">
        <v>69368933</v>
      </c>
      <c r="S939">
        <v>146282105565</v>
      </c>
      <c r="T939" t="s">
        <v>13270</v>
      </c>
      <c r="U939" t="s">
        <v>13271</v>
      </c>
      <c r="V939" t="s">
        <v>13272</v>
      </c>
      <c r="Z939">
        <v>109.1359904</v>
      </c>
      <c r="AA939">
        <v>-6.9197654999999996</v>
      </c>
      <c r="AB939" t="s">
        <v>13273</v>
      </c>
      <c r="AC939" t="s">
        <v>237</v>
      </c>
      <c r="AL939" t="s">
        <v>218</v>
      </c>
      <c r="AM939" t="s">
        <v>13274</v>
      </c>
      <c r="AN939" t="s">
        <v>6</v>
      </c>
      <c r="AO939" t="s">
        <v>12868</v>
      </c>
      <c r="AP939" s="57">
        <v>46253.625</v>
      </c>
      <c r="AR939" t="s">
        <v>241</v>
      </c>
      <c r="AS939" t="s">
        <v>912</v>
      </c>
      <c r="AT939" t="s">
        <v>231</v>
      </c>
      <c r="AV939" t="s">
        <v>240</v>
      </c>
      <c r="AW939" t="s">
        <v>1010</v>
      </c>
      <c r="AX939" t="s">
        <v>223</v>
      </c>
      <c r="BA939" s="57">
        <v>46253.625</v>
      </c>
      <c r="BB939" t="s">
        <v>13274</v>
      </c>
      <c r="BF939" s="6" t="e">
        <f t="shared" si="42"/>
        <v>#NUM!</v>
      </c>
      <c r="BG939" t="e">
        <f t="shared" si="43"/>
        <v>#NUM!</v>
      </c>
      <c r="BH939" t="e">
        <f t="shared" si="44"/>
        <v>#NUM!</v>
      </c>
      <c r="BI939" t="e">
        <f>VLOOKUP(H939,Sheet2!$A$1:$B$270,2,FALSE)</f>
        <v>#N/A</v>
      </c>
    </row>
    <row r="940" spans="1:61">
      <c r="A940">
        <v>939</v>
      </c>
      <c r="B940">
        <v>1002530783</v>
      </c>
      <c r="C940">
        <v>3</v>
      </c>
      <c r="D940" t="s">
        <v>45</v>
      </c>
      <c r="E940">
        <v>5</v>
      </c>
      <c r="F940" t="s">
        <v>211</v>
      </c>
      <c r="G940" t="s">
        <v>112</v>
      </c>
      <c r="H940" t="s">
        <v>244</v>
      </c>
      <c r="I940" t="s">
        <v>213</v>
      </c>
      <c r="J940" t="s">
        <v>214</v>
      </c>
      <c r="K940" t="s">
        <v>149</v>
      </c>
      <c r="L940" t="s">
        <v>215</v>
      </c>
      <c r="M940" t="s">
        <v>76</v>
      </c>
      <c r="N940" t="s">
        <v>216</v>
      </c>
      <c r="O940" s="57">
        <v>46251.516631944447</v>
      </c>
      <c r="P940" s="57">
        <v>46252.922824074078</v>
      </c>
      <c r="Q940">
        <v>69368031</v>
      </c>
      <c r="S940">
        <v>172605804168</v>
      </c>
      <c r="T940" t="s">
        <v>11918</v>
      </c>
      <c r="U940" t="s">
        <v>11919</v>
      </c>
      <c r="V940" t="s">
        <v>11920</v>
      </c>
      <c r="Z940">
        <v>116.28827154636301</v>
      </c>
      <c r="AA940">
        <v>-8.5684566177334496</v>
      </c>
      <c r="AB940" t="s">
        <v>11921</v>
      </c>
      <c r="AC940" t="s">
        <v>217</v>
      </c>
      <c r="AL940" t="s">
        <v>218</v>
      </c>
      <c r="AM940" t="s">
        <v>10291</v>
      </c>
      <c r="AN940" t="s">
        <v>6</v>
      </c>
      <c r="AO940" t="s">
        <v>10485</v>
      </c>
      <c r="AP940" s="57">
        <v>46252.541666666664</v>
      </c>
      <c r="AR940" t="s">
        <v>219</v>
      </c>
      <c r="AS940" t="s">
        <v>244</v>
      </c>
      <c r="AT940" t="s">
        <v>231</v>
      </c>
      <c r="AU940">
        <v>20260818</v>
      </c>
      <c r="AV940" t="s">
        <v>222</v>
      </c>
      <c r="AW940" t="s">
        <v>924</v>
      </c>
      <c r="AX940" t="s">
        <v>223</v>
      </c>
      <c r="BA940" s="57">
        <v>46252.541666666664</v>
      </c>
      <c r="BB940" t="s">
        <v>10291</v>
      </c>
      <c r="BC940">
        <v>2026</v>
      </c>
      <c r="BD940">
        <v>8</v>
      </c>
      <c r="BE940">
        <v>18</v>
      </c>
      <c r="BF940" s="6">
        <f t="shared" si="42"/>
        <v>46252</v>
      </c>
      <c r="BG940">
        <f t="shared" si="43"/>
        <v>-0.54166666666424135</v>
      </c>
      <c r="BH940" t="str">
        <f t="shared" si="44"/>
        <v>COMPLY</v>
      </c>
      <c r="BI940" t="str">
        <f>VLOOKUP(H940,Sheet2!$A$1:$B$270,2,FALSE)</f>
        <v>MATARAM</v>
      </c>
    </row>
    <row r="941" spans="1:61">
      <c r="A941">
        <v>940</v>
      </c>
      <c r="B941">
        <v>1002532224</v>
      </c>
      <c r="C941">
        <v>3</v>
      </c>
      <c r="D941" t="s">
        <v>45</v>
      </c>
      <c r="E941">
        <v>5</v>
      </c>
      <c r="F941" t="s">
        <v>211</v>
      </c>
      <c r="G941" t="s">
        <v>112</v>
      </c>
      <c r="H941" t="s">
        <v>267</v>
      </c>
      <c r="I941" t="s">
        <v>213</v>
      </c>
      <c r="J941" t="s">
        <v>214</v>
      </c>
      <c r="K941" t="s">
        <v>149</v>
      </c>
      <c r="M941" t="s">
        <v>76</v>
      </c>
      <c r="N941" t="s">
        <v>216</v>
      </c>
      <c r="O941" s="57">
        <v>46252.398784722223</v>
      </c>
      <c r="P941" s="57">
        <v>46252.888136574074</v>
      </c>
      <c r="Q941">
        <v>69366982</v>
      </c>
      <c r="S941">
        <v>172601797062</v>
      </c>
      <c r="T941" t="s">
        <v>11205</v>
      </c>
      <c r="U941" t="s">
        <v>13275</v>
      </c>
      <c r="V941" t="s">
        <v>13276</v>
      </c>
      <c r="Z941">
        <v>116.07038009999999</v>
      </c>
      <c r="AA941">
        <v>-8.5307770000000005</v>
      </c>
      <c r="AB941" t="s">
        <v>11208</v>
      </c>
      <c r="AC941" t="s">
        <v>217</v>
      </c>
      <c r="AL941" t="s">
        <v>218</v>
      </c>
      <c r="AM941" t="s">
        <v>13277</v>
      </c>
      <c r="AN941" t="s">
        <v>6</v>
      </c>
      <c r="AO941" t="s">
        <v>13069</v>
      </c>
      <c r="AR941" t="s">
        <v>219</v>
      </c>
      <c r="AS941" t="s">
        <v>267</v>
      </c>
      <c r="AT941" t="s">
        <v>231</v>
      </c>
      <c r="AU941">
        <v>20260818</v>
      </c>
      <c r="AV941" t="s">
        <v>222</v>
      </c>
      <c r="AW941" t="s">
        <v>561</v>
      </c>
      <c r="AX941" t="s">
        <v>223</v>
      </c>
      <c r="BA941" s="57">
        <v>46252.291666666664</v>
      </c>
      <c r="BB941" t="s">
        <v>13277</v>
      </c>
      <c r="BC941">
        <v>2026</v>
      </c>
      <c r="BD941">
        <v>8</v>
      </c>
      <c r="BE941">
        <v>18</v>
      </c>
      <c r="BF941" s="6">
        <f t="shared" si="42"/>
        <v>46252</v>
      </c>
      <c r="BG941">
        <f t="shared" si="43"/>
        <v>-0.29166666666424135</v>
      </c>
      <c r="BH941" t="str">
        <f t="shared" si="44"/>
        <v>COMPLY</v>
      </c>
      <c r="BI941" t="str">
        <f>VLOOKUP(H941,Sheet2!$A$1:$B$270,2,FALSE)</f>
        <v>MATARAM</v>
      </c>
    </row>
    <row r="942" spans="1:61">
      <c r="A942">
        <v>941</v>
      </c>
      <c r="B942">
        <v>1002506820</v>
      </c>
      <c r="C942">
        <v>3</v>
      </c>
      <c r="D942" t="s">
        <v>55</v>
      </c>
      <c r="E942">
        <v>5</v>
      </c>
      <c r="F942" t="s">
        <v>265</v>
      </c>
      <c r="G942" t="s">
        <v>128</v>
      </c>
      <c r="H942" t="s">
        <v>412</v>
      </c>
      <c r="I942" t="s">
        <v>213</v>
      </c>
      <c r="J942" t="s">
        <v>214</v>
      </c>
      <c r="K942" t="s">
        <v>149</v>
      </c>
      <c r="L942" t="s">
        <v>215</v>
      </c>
      <c r="M942" t="s">
        <v>76</v>
      </c>
      <c r="N942" t="s">
        <v>216</v>
      </c>
      <c r="O942" s="57">
        <v>46238.372881944444</v>
      </c>
      <c r="P942" s="57">
        <v>46238.680937500001</v>
      </c>
      <c r="Q942">
        <v>69357941</v>
      </c>
      <c r="S942">
        <v>152424213290</v>
      </c>
      <c r="T942" t="s">
        <v>2324</v>
      </c>
      <c r="U942" t="s">
        <v>2325</v>
      </c>
      <c r="V942" t="s">
        <v>2326</v>
      </c>
      <c r="Z942">
        <v>112.6990909</v>
      </c>
      <c r="AA942">
        <v>-7.3133687999999903</v>
      </c>
      <c r="AB942" t="s">
        <v>2327</v>
      </c>
      <c r="AC942" t="s">
        <v>237</v>
      </c>
      <c r="AL942" t="s">
        <v>218</v>
      </c>
      <c r="AM942" t="s">
        <v>1468</v>
      </c>
      <c r="AN942" t="s">
        <v>6</v>
      </c>
      <c r="AO942" s="57">
        <v>46120.382361111115</v>
      </c>
      <c r="AP942" s="57">
        <v>46239.333333333336</v>
      </c>
      <c r="AR942" t="s">
        <v>219</v>
      </c>
      <c r="AS942" t="s">
        <v>412</v>
      </c>
      <c r="AT942" t="s">
        <v>221</v>
      </c>
      <c r="AU942">
        <v>20260804</v>
      </c>
      <c r="AV942" t="s">
        <v>222</v>
      </c>
      <c r="AW942" t="s">
        <v>1004</v>
      </c>
      <c r="AX942" t="s">
        <v>223</v>
      </c>
      <c r="BA942" s="57">
        <v>46239.333333333336</v>
      </c>
      <c r="BB942" t="s">
        <v>1468</v>
      </c>
      <c r="BC942">
        <v>2026</v>
      </c>
      <c r="BD942">
        <v>8</v>
      </c>
      <c r="BE942">
        <v>4</v>
      </c>
      <c r="BF942" s="6">
        <f t="shared" si="42"/>
        <v>46238</v>
      </c>
      <c r="BG942">
        <f t="shared" si="43"/>
        <v>-1.3333333333357587</v>
      </c>
      <c r="BH942" t="str">
        <f t="shared" si="44"/>
        <v>COMPLY</v>
      </c>
      <c r="BI942" t="str">
        <f>VLOOKUP(H942,Sheet2!$A$1:$B$270,2,FALSE)</f>
        <v>SURABAYA UTARA</v>
      </c>
    </row>
    <row r="943" spans="1:61">
      <c r="A943">
        <v>942</v>
      </c>
      <c r="B943">
        <v>1002506123</v>
      </c>
      <c r="C943">
        <v>3</v>
      </c>
      <c r="D943" t="s">
        <v>59</v>
      </c>
      <c r="E943">
        <v>4</v>
      </c>
      <c r="F943" t="s">
        <v>567</v>
      </c>
      <c r="G943" t="s">
        <v>609</v>
      </c>
      <c r="H943" t="s">
        <v>956</v>
      </c>
      <c r="I943" t="s">
        <v>213</v>
      </c>
      <c r="J943" t="s">
        <v>214</v>
      </c>
      <c r="K943" t="s">
        <v>149</v>
      </c>
      <c r="M943" t="s">
        <v>76</v>
      </c>
      <c r="N943" t="s">
        <v>216</v>
      </c>
      <c r="O943" s="57">
        <v>46237.56858796296</v>
      </c>
      <c r="P943" s="57">
        <v>46239.660069444442</v>
      </c>
      <c r="Q943">
        <v>69357520</v>
      </c>
      <c r="S943">
        <v>143132123217</v>
      </c>
      <c r="T943" t="s">
        <v>2337</v>
      </c>
      <c r="U943" t="s">
        <v>2338</v>
      </c>
      <c r="V943" t="s">
        <v>2339</v>
      </c>
      <c r="Z943">
        <v>110.40456578135399</v>
      </c>
      <c r="AA943">
        <v>-7.8152104703287097</v>
      </c>
      <c r="AB943" t="s">
        <v>2340</v>
      </c>
      <c r="AC943" t="s">
        <v>226</v>
      </c>
      <c r="AL943" t="s">
        <v>218</v>
      </c>
      <c r="AM943" t="s">
        <v>2341</v>
      </c>
      <c r="AN943" t="s">
        <v>6</v>
      </c>
      <c r="AO943" s="57">
        <v>46089.569618055553</v>
      </c>
      <c r="AP943" s="57">
        <v>46239.666666666664</v>
      </c>
      <c r="AR943" t="s">
        <v>219</v>
      </c>
      <c r="AS943" t="s">
        <v>956</v>
      </c>
      <c r="AT943" t="s">
        <v>231</v>
      </c>
      <c r="AU943">
        <v>20260805</v>
      </c>
      <c r="AV943" t="s">
        <v>222</v>
      </c>
      <c r="AW943" t="s">
        <v>568</v>
      </c>
      <c r="AX943" t="s">
        <v>223</v>
      </c>
      <c r="BA943" s="57">
        <v>46239.666666666664</v>
      </c>
      <c r="BB943" t="s">
        <v>2341</v>
      </c>
      <c r="BC943">
        <v>2026</v>
      </c>
      <c r="BD943">
        <v>8</v>
      </c>
      <c r="BE943">
        <v>5</v>
      </c>
      <c r="BF943" s="6">
        <f t="shared" si="42"/>
        <v>46239</v>
      </c>
      <c r="BG943">
        <f t="shared" si="43"/>
        <v>-0.66666666666424135</v>
      </c>
      <c r="BH943" t="str">
        <f t="shared" si="44"/>
        <v>COMPLY</v>
      </c>
      <c r="BI943" t="e">
        <f>VLOOKUP(H943,Sheet2!$A$1:$B$270,2,FALSE)</f>
        <v>#N/A</v>
      </c>
    </row>
    <row r="944" spans="1:61">
      <c r="A944">
        <v>943</v>
      </c>
      <c r="B944">
        <v>1002526221</v>
      </c>
      <c r="C944">
        <v>3</v>
      </c>
      <c r="D944" t="s">
        <v>38</v>
      </c>
      <c r="E944">
        <v>5</v>
      </c>
      <c r="F944" t="s">
        <v>92</v>
      </c>
      <c r="G944" t="s">
        <v>95</v>
      </c>
      <c r="H944" t="s">
        <v>478</v>
      </c>
      <c r="I944" t="s">
        <v>213</v>
      </c>
      <c r="J944" t="s">
        <v>214</v>
      </c>
      <c r="K944" t="s">
        <v>149</v>
      </c>
      <c r="L944" t="s">
        <v>215</v>
      </c>
      <c r="M944" t="s">
        <v>76</v>
      </c>
      <c r="N944" t="s">
        <v>216</v>
      </c>
      <c r="O944" s="57">
        <v>46248.486759259256</v>
      </c>
      <c r="P944" s="57">
        <v>46249.777743055558</v>
      </c>
      <c r="Q944">
        <v>69365957</v>
      </c>
      <c r="S944">
        <v>152614209519</v>
      </c>
      <c r="T944" t="s">
        <v>10148</v>
      </c>
      <c r="U944" t="s">
        <v>9137</v>
      </c>
      <c r="V944" t="s">
        <v>11926</v>
      </c>
      <c r="Z944">
        <v>111.371033079922</v>
      </c>
      <c r="AA944">
        <v>-7.9048101543606997</v>
      </c>
      <c r="AB944" t="s">
        <v>11927</v>
      </c>
      <c r="AC944" t="s">
        <v>217</v>
      </c>
      <c r="AL944" t="s">
        <v>218</v>
      </c>
      <c r="AM944" t="s">
        <v>11928</v>
      </c>
      <c r="AN944" t="s">
        <v>6</v>
      </c>
      <c r="AO944" t="s">
        <v>11709</v>
      </c>
      <c r="AP944" s="57">
        <v>46249.625</v>
      </c>
      <c r="AR944" t="s">
        <v>219</v>
      </c>
      <c r="AS944" t="s">
        <v>478</v>
      </c>
      <c r="AT944" t="s">
        <v>231</v>
      </c>
      <c r="AU944">
        <v>20260815</v>
      </c>
      <c r="AV944" t="s">
        <v>222</v>
      </c>
      <c r="AW944" t="s">
        <v>1023</v>
      </c>
      <c r="AX944" t="s">
        <v>223</v>
      </c>
      <c r="BA944" s="57">
        <v>46249.625</v>
      </c>
      <c r="BB944" t="s">
        <v>11928</v>
      </c>
      <c r="BC944">
        <v>2026</v>
      </c>
      <c r="BD944">
        <v>8</v>
      </c>
      <c r="BE944">
        <v>15</v>
      </c>
      <c r="BF944" s="6">
        <f t="shared" si="42"/>
        <v>46249</v>
      </c>
      <c r="BG944">
        <f t="shared" si="43"/>
        <v>-0.625</v>
      </c>
      <c r="BH944" t="str">
        <f t="shared" si="44"/>
        <v>COMPLY</v>
      </c>
      <c r="BI944" t="str">
        <f>VLOOKUP(H944,Sheet2!$A$1:$B$270,2,FALSE)</f>
        <v>PONOROGO</v>
      </c>
    </row>
    <row r="945" spans="1:61">
      <c r="A945">
        <v>944</v>
      </c>
      <c r="B945">
        <v>1002508067</v>
      </c>
      <c r="C945">
        <v>3</v>
      </c>
      <c r="D945" t="s">
        <v>55</v>
      </c>
      <c r="E945">
        <v>5</v>
      </c>
      <c r="F945" t="s">
        <v>313</v>
      </c>
      <c r="G945" t="s">
        <v>124</v>
      </c>
      <c r="H945" t="s">
        <v>336</v>
      </c>
      <c r="I945" t="s">
        <v>213</v>
      </c>
      <c r="J945" t="s">
        <v>214</v>
      </c>
      <c r="K945" t="s">
        <v>149</v>
      </c>
      <c r="L945" t="s">
        <v>215</v>
      </c>
      <c r="M945" t="s">
        <v>586</v>
      </c>
      <c r="N945" t="s">
        <v>216</v>
      </c>
      <c r="O945" s="57">
        <v>46238.534675925926</v>
      </c>
      <c r="P945" s="57">
        <v>46244.39439814815</v>
      </c>
      <c r="Q945">
        <v>69358254</v>
      </c>
      <c r="S945">
        <v>152306253168</v>
      </c>
      <c r="T945" t="s">
        <v>1101</v>
      </c>
      <c r="U945" t="s">
        <v>2347</v>
      </c>
      <c r="V945" t="s">
        <v>2348</v>
      </c>
      <c r="Z945">
        <v>112.7351173</v>
      </c>
      <c r="AA945">
        <v>-7.3094443999999896</v>
      </c>
      <c r="AB945" t="s">
        <v>2349</v>
      </c>
      <c r="AC945" t="s">
        <v>237</v>
      </c>
      <c r="AL945" t="s">
        <v>218</v>
      </c>
      <c r="AM945" t="s">
        <v>2350</v>
      </c>
      <c r="AN945" t="s">
        <v>6</v>
      </c>
      <c r="AO945" s="57">
        <v>46120.538240740738</v>
      </c>
      <c r="AP945" s="57">
        <v>46239.458333333336</v>
      </c>
      <c r="AQ945" t="s">
        <v>248</v>
      </c>
      <c r="AR945" t="s">
        <v>14</v>
      </c>
      <c r="AS945" t="s">
        <v>336</v>
      </c>
      <c r="AT945" t="s">
        <v>231</v>
      </c>
      <c r="AV945" t="s">
        <v>587</v>
      </c>
      <c r="AW945" t="s">
        <v>1014</v>
      </c>
      <c r="AX945" t="s">
        <v>223</v>
      </c>
      <c r="BA945" s="57">
        <v>46239.458333333336</v>
      </c>
      <c r="BB945" t="s">
        <v>2350</v>
      </c>
      <c r="BF945" s="6" t="e">
        <f t="shared" si="42"/>
        <v>#NUM!</v>
      </c>
      <c r="BG945" t="e">
        <f t="shared" si="43"/>
        <v>#NUM!</v>
      </c>
      <c r="BH945" t="e">
        <f t="shared" si="44"/>
        <v>#NUM!</v>
      </c>
      <c r="BI945" t="str">
        <f>VLOOKUP(H945,Sheet2!$A$1:$B$270,2,FALSE)</f>
        <v>SURABAYA SELATAN</v>
      </c>
    </row>
    <row r="946" spans="1:61">
      <c r="A946">
        <v>945</v>
      </c>
      <c r="B946">
        <v>1002529399</v>
      </c>
      <c r="C946">
        <v>3</v>
      </c>
      <c r="D946" t="s">
        <v>42</v>
      </c>
      <c r="E946">
        <v>5</v>
      </c>
      <c r="F946" t="s">
        <v>102</v>
      </c>
      <c r="G946" t="s">
        <v>108</v>
      </c>
      <c r="H946" t="s">
        <v>506</v>
      </c>
      <c r="I946" t="s">
        <v>213</v>
      </c>
      <c r="J946" t="s">
        <v>214</v>
      </c>
      <c r="K946" t="s">
        <v>149</v>
      </c>
      <c r="L946" t="s">
        <v>215</v>
      </c>
      <c r="M946" t="s">
        <v>76</v>
      </c>
      <c r="N946" t="s">
        <v>216</v>
      </c>
      <c r="O946" s="57">
        <v>46250.441620370373</v>
      </c>
      <c r="P946" s="57">
        <v>46250.802256944444</v>
      </c>
      <c r="Q946">
        <v>69367375</v>
      </c>
      <c r="S946">
        <v>152529201010</v>
      </c>
      <c r="T946" t="s">
        <v>11929</v>
      </c>
      <c r="U946" t="s">
        <v>11930</v>
      </c>
      <c r="V946" t="s">
        <v>11931</v>
      </c>
      <c r="Z946">
        <v>113.80352428472099</v>
      </c>
      <c r="AA946">
        <v>-7.7764714042430096</v>
      </c>
      <c r="AB946" t="s">
        <v>11932</v>
      </c>
      <c r="AC946" t="s">
        <v>237</v>
      </c>
      <c r="AL946" t="s">
        <v>218</v>
      </c>
      <c r="AM946" t="s">
        <v>11933</v>
      </c>
      <c r="AN946" t="s">
        <v>6</v>
      </c>
      <c r="AO946" t="s">
        <v>11349</v>
      </c>
      <c r="AP946" s="57">
        <v>46251.333333333336</v>
      </c>
      <c r="AR946" t="s">
        <v>219</v>
      </c>
      <c r="AS946" t="s">
        <v>506</v>
      </c>
      <c r="AT946" t="s">
        <v>231</v>
      </c>
      <c r="AU946">
        <v>20260816</v>
      </c>
      <c r="AV946" t="s">
        <v>222</v>
      </c>
      <c r="AW946" t="s">
        <v>10348</v>
      </c>
      <c r="AX946" t="s">
        <v>223</v>
      </c>
      <c r="BA946" s="57">
        <v>46251.333333333336</v>
      </c>
      <c r="BB946" t="s">
        <v>11933</v>
      </c>
      <c r="BC946">
        <v>2026</v>
      </c>
      <c r="BD946">
        <v>8</v>
      </c>
      <c r="BE946">
        <v>16</v>
      </c>
      <c r="BF946" s="6">
        <f t="shared" si="42"/>
        <v>46250</v>
      </c>
      <c r="BG946">
        <f t="shared" si="43"/>
        <v>-1.3333333333357587</v>
      </c>
      <c r="BH946" t="str">
        <f t="shared" si="44"/>
        <v>COMPLY</v>
      </c>
      <c r="BI946" t="str">
        <f>VLOOKUP(H946,Sheet2!$A$1:$B$270,2,FALSE)</f>
        <v>BANYUWANGI</v>
      </c>
    </row>
    <row r="947" spans="1:61">
      <c r="A947">
        <v>946</v>
      </c>
      <c r="B947">
        <v>1002516945</v>
      </c>
      <c r="C947">
        <v>3</v>
      </c>
      <c r="D947" t="s">
        <v>55</v>
      </c>
      <c r="E947">
        <v>5</v>
      </c>
      <c r="F947" t="s">
        <v>313</v>
      </c>
      <c r="G947" t="s">
        <v>128</v>
      </c>
      <c r="H947" t="s">
        <v>428</v>
      </c>
      <c r="I947" t="s">
        <v>213</v>
      </c>
      <c r="J947" t="s">
        <v>214</v>
      </c>
      <c r="K947" t="s">
        <v>149</v>
      </c>
      <c r="M947" t="s">
        <v>76</v>
      </c>
      <c r="N947" t="s">
        <v>216</v>
      </c>
      <c r="O947" s="57">
        <v>46244.387719907405</v>
      </c>
      <c r="P947" s="57">
        <v>46244.670347222222</v>
      </c>
      <c r="Q947">
        <v>69362114</v>
      </c>
      <c r="S947">
        <v>152301273580</v>
      </c>
      <c r="T947" t="s">
        <v>6429</v>
      </c>
      <c r="U947" t="s">
        <v>6430</v>
      </c>
      <c r="V947" t="s">
        <v>6431</v>
      </c>
      <c r="Z947">
        <v>112.73893219999999</v>
      </c>
      <c r="AA947">
        <v>-7.2915653000000002</v>
      </c>
      <c r="AB947" t="s">
        <v>6432</v>
      </c>
      <c r="AC947" t="s">
        <v>230</v>
      </c>
      <c r="AL947" t="s">
        <v>218</v>
      </c>
      <c r="AM947" t="s">
        <v>6433</v>
      </c>
      <c r="AN947" t="s">
        <v>6</v>
      </c>
      <c r="AO947" s="57">
        <v>46303.392835648148</v>
      </c>
      <c r="AP947" s="57">
        <v>46245.541666666664</v>
      </c>
      <c r="AR947" t="s">
        <v>219</v>
      </c>
      <c r="AS947" t="s">
        <v>428</v>
      </c>
      <c r="AT947" t="s">
        <v>570</v>
      </c>
      <c r="AU947">
        <v>20260810</v>
      </c>
      <c r="AV947" t="s">
        <v>222</v>
      </c>
      <c r="AW947" t="s">
        <v>5977</v>
      </c>
      <c r="AX947" t="s">
        <v>223</v>
      </c>
      <c r="BA947" s="57">
        <v>46245.541666666664</v>
      </c>
      <c r="BB947" t="s">
        <v>6433</v>
      </c>
      <c r="BC947">
        <v>2026</v>
      </c>
      <c r="BD947">
        <v>8</v>
      </c>
      <c r="BE947">
        <v>10</v>
      </c>
      <c r="BF947" s="6">
        <f t="shared" si="42"/>
        <v>46244</v>
      </c>
      <c r="BG947">
        <f t="shared" si="43"/>
        <v>-1.5416666666642413</v>
      </c>
      <c r="BH947" t="str">
        <f t="shared" si="44"/>
        <v>COMPLY</v>
      </c>
      <c r="BI947" t="str">
        <f>VLOOKUP(H947,Sheet2!$A$1:$B$270,2,FALSE)</f>
        <v>SURABAYA UTARA</v>
      </c>
    </row>
    <row r="948" spans="1:61">
      <c r="A948">
        <v>947</v>
      </c>
      <c r="B948">
        <v>1002515842</v>
      </c>
      <c r="C948">
        <v>3</v>
      </c>
      <c r="D948" t="s">
        <v>51</v>
      </c>
      <c r="E948">
        <v>4</v>
      </c>
      <c r="F948" t="s">
        <v>273</v>
      </c>
      <c r="G948" t="s">
        <v>569</v>
      </c>
      <c r="H948" t="s">
        <v>4698</v>
      </c>
      <c r="I948" t="s">
        <v>213</v>
      </c>
      <c r="J948" t="s">
        <v>214</v>
      </c>
      <c r="K948" t="s">
        <v>149</v>
      </c>
      <c r="L948" t="s">
        <v>215</v>
      </c>
      <c r="M948" t="s">
        <v>575</v>
      </c>
      <c r="N948" t="s">
        <v>216</v>
      </c>
      <c r="O948" s="57">
        <v>46242.499259259261</v>
      </c>
      <c r="P948" s="57">
        <v>46245.692974537036</v>
      </c>
      <c r="Q948">
        <v>69361390</v>
      </c>
      <c r="S948">
        <v>141568113904</v>
      </c>
      <c r="T948" t="s">
        <v>5083</v>
      </c>
      <c r="U948" t="s">
        <v>5084</v>
      </c>
      <c r="V948" t="s">
        <v>5085</v>
      </c>
      <c r="Z948">
        <v>110.92130698836699</v>
      </c>
      <c r="AA948">
        <v>-7.02527454543403</v>
      </c>
      <c r="AB948" t="s">
        <v>5086</v>
      </c>
      <c r="AC948" t="s">
        <v>237</v>
      </c>
      <c r="AL948" t="s">
        <v>218</v>
      </c>
      <c r="AM948" t="s">
        <v>5087</v>
      </c>
      <c r="AN948" t="s">
        <v>6</v>
      </c>
      <c r="AO948" s="57">
        <v>46242.506747685184</v>
      </c>
      <c r="AP948" s="57">
        <v>46243.541666666664</v>
      </c>
      <c r="AR948" t="s">
        <v>14</v>
      </c>
      <c r="AS948" t="s">
        <v>4698</v>
      </c>
      <c r="AT948" t="s">
        <v>231</v>
      </c>
      <c r="AV948" t="s">
        <v>7582</v>
      </c>
      <c r="AW948" t="s">
        <v>1021</v>
      </c>
      <c r="AX948" t="s">
        <v>223</v>
      </c>
      <c r="BA948" s="57">
        <v>46243.541666666664</v>
      </c>
      <c r="BB948" t="s">
        <v>5087</v>
      </c>
      <c r="BF948" s="6" t="e">
        <f t="shared" si="42"/>
        <v>#NUM!</v>
      </c>
      <c r="BG948" t="e">
        <f t="shared" si="43"/>
        <v>#NUM!</v>
      </c>
      <c r="BH948" t="e">
        <f t="shared" si="44"/>
        <v>#NUM!</v>
      </c>
      <c r="BI948" t="e">
        <f>VLOOKUP(H948,Sheet2!$A$1:$B$270,2,FALSE)</f>
        <v>#N/A</v>
      </c>
    </row>
    <row r="949" spans="1:61">
      <c r="A949">
        <v>948</v>
      </c>
      <c r="B949">
        <v>1002510097</v>
      </c>
      <c r="C949">
        <v>3</v>
      </c>
      <c r="D949" t="s">
        <v>42</v>
      </c>
      <c r="E949">
        <v>5</v>
      </c>
      <c r="F949" t="s">
        <v>233</v>
      </c>
      <c r="G949" t="s">
        <v>103</v>
      </c>
      <c r="H949" t="s">
        <v>401</v>
      </c>
      <c r="I949" t="s">
        <v>213</v>
      </c>
      <c r="J949" t="s">
        <v>214</v>
      </c>
      <c r="K949" t="s">
        <v>149</v>
      </c>
      <c r="M949" t="s">
        <v>76</v>
      </c>
      <c r="N949" t="s">
        <v>216</v>
      </c>
      <c r="O949" s="57">
        <v>46239.457650462966</v>
      </c>
      <c r="P949" s="57">
        <v>46240.823541666665</v>
      </c>
      <c r="Q949">
        <v>69358945</v>
      </c>
      <c r="S949">
        <v>152318240530</v>
      </c>
      <c r="T949" t="s">
        <v>2374</v>
      </c>
      <c r="U949" t="s">
        <v>2375</v>
      </c>
      <c r="V949" t="s">
        <v>2376</v>
      </c>
      <c r="Z949">
        <v>112.2182945</v>
      </c>
      <c r="AA949">
        <v>-7.5307591</v>
      </c>
      <c r="AB949" t="s">
        <v>2377</v>
      </c>
      <c r="AC949" t="s">
        <v>230</v>
      </c>
      <c r="AL949" t="s">
        <v>218</v>
      </c>
      <c r="AM949" t="s">
        <v>2378</v>
      </c>
      <c r="AN949" t="s">
        <v>6</v>
      </c>
      <c r="AO949" s="57">
        <v>46150.475636574076</v>
      </c>
      <c r="AP949" s="57">
        <v>46241.625</v>
      </c>
      <c r="AR949" t="s">
        <v>219</v>
      </c>
      <c r="AS949" t="s">
        <v>401</v>
      </c>
      <c r="AT949" t="s">
        <v>231</v>
      </c>
      <c r="AU949">
        <v>20260806</v>
      </c>
      <c r="AV949" t="s">
        <v>222</v>
      </c>
      <c r="AW949" t="s">
        <v>562</v>
      </c>
      <c r="AX949" t="s">
        <v>223</v>
      </c>
      <c r="BA949" s="57">
        <v>46241.625</v>
      </c>
      <c r="BB949" t="s">
        <v>2378</v>
      </c>
      <c r="BC949">
        <v>2026</v>
      </c>
      <c r="BD949">
        <v>8</v>
      </c>
      <c r="BE949">
        <v>6</v>
      </c>
      <c r="BF949" s="6">
        <f t="shared" si="42"/>
        <v>46240</v>
      </c>
      <c r="BG949">
        <f t="shared" si="43"/>
        <v>-1.625</v>
      </c>
      <c r="BH949" t="str">
        <f t="shared" si="44"/>
        <v>COMPLY</v>
      </c>
      <c r="BI949" t="str">
        <f>VLOOKUP(H949,Sheet2!$A$1:$B$270,2,FALSE)</f>
        <v>MOJOKERTO</v>
      </c>
    </row>
    <row r="950" spans="1:61">
      <c r="A950">
        <v>949</v>
      </c>
      <c r="B950">
        <v>1002521164</v>
      </c>
      <c r="C950">
        <v>3</v>
      </c>
      <c r="D950" t="s">
        <v>45</v>
      </c>
      <c r="E950">
        <v>5</v>
      </c>
      <c r="F950" t="s">
        <v>113</v>
      </c>
      <c r="G950" t="s">
        <v>111</v>
      </c>
      <c r="H950" t="s">
        <v>257</v>
      </c>
      <c r="I950" t="s">
        <v>213</v>
      </c>
      <c r="J950" t="s">
        <v>214</v>
      </c>
      <c r="K950" t="s">
        <v>149</v>
      </c>
      <c r="L950" t="s">
        <v>215</v>
      </c>
      <c r="M950" t="s">
        <v>240</v>
      </c>
      <c r="N950" t="s">
        <v>216</v>
      </c>
      <c r="O950" s="57">
        <v>46246.332592592589</v>
      </c>
      <c r="P950" s="57">
        <v>46246.333344907405</v>
      </c>
      <c r="Q950">
        <v>69363788</v>
      </c>
      <c r="S950">
        <v>172506789008</v>
      </c>
      <c r="T950" t="s">
        <v>8502</v>
      </c>
      <c r="U950" t="s">
        <v>8503</v>
      </c>
      <c r="V950" t="s">
        <v>8504</v>
      </c>
      <c r="Z950">
        <v>121.668233</v>
      </c>
      <c r="AA950">
        <v>-8.8336962000000003</v>
      </c>
      <c r="AB950" t="s">
        <v>8505</v>
      </c>
      <c r="AC950" t="s">
        <v>237</v>
      </c>
      <c r="AL950" t="s">
        <v>218</v>
      </c>
      <c r="AM950" t="s">
        <v>8506</v>
      </c>
      <c r="AN950" t="s">
        <v>6</v>
      </c>
      <c r="AO950" s="57">
        <v>46364.340682870374</v>
      </c>
      <c r="AP950" s="57">
        <v>46253.333333333336</v>
      </c>
      <c r="AR950" t="s">
        <v>241</v>
      </c>
      <c r="AS950" t="s">
        <v>257</v>
      </c>
      <c r="AT950" t="s">
        <v>231</v>
      </c>
      <c r="AV950" t="s">
        <v>240</v>
      </c>
      <c r="AW950" t="s">
        <v>1010</v>
      </c>
      <c r="AX950" t="s">
        <v>223</v>
      </c>
      <c r="BA950" s="57">
        <v>46253.333333333336</v>
      </c>
      <c r="BB950" t="s">
        <v>8506</v>
      </c>
      <c r="BF950" s="6" t="e">
        <f t="shared" si="42"/>
        <v>#NUM!</v>
      </c>
      <c r="BG950" t="e">
        <f t="shared" si="43"/>
        <v>#NUM!</v>
      </c>
      <c r="BH950" t="e">
        <f t="shared" si="44"/>
        <v>#NUM!</v>
      </c>
      <c r="BI950" t="str">
        <f>VLOOKUP(H950,Sheet2!$A$1:$B$270,2,FALSE)</f>
        <v>ENDE</v>
      </c>
    </row>
    <row r="951" spans="1:61">
      <c r="A951">
        <v>950</v>
      </c>
      <c r="B951">
        <v>1002520749</v>
      </c>
      <c r="C951">
        <v>3</v>
      </c>
      <c r="D951" t="s">
        <v>42</v>
      </c>
      <c r="E951">
        <v>5</v>
      </c>
      <c r="F951" t="s">
        <v>102</v>
      </c>
      <c r="G951" t="s">
        <v>99</v>
      </c>
      <c r="H951" t="s">
        <v>287</v>
      </c>
      <c r="I951" t="s">
        <v>213</v>
      </c>
      <c r="J951" t="s">
        <v>214</v>
      </c>
      <c r="K951" t="s">
        <v>149</v>
      </c>
      <c r="M951" t="s">
        <v>76</v>
      </c>
      <c r="N951" t="s">
        <v>608</v>
      </c>
      <c r="O951" s="57">
        <v>46245.689560185187</v>
      </c>
      <c r="P951" s="57">
        <v>46247.602916666663</v>
      </c>
      <c r="Q951">
        <v>69363632</v>
      </c>
      <c r="S951">
        <v>152519203623</v>
      </c>
      <c r="T951" t="s">
        <v>650</v>
      </c>
      <c r="U951" t="s">
        <v>7587</v>
      </c>
      <c r="V951" t="s">
        <v>8507</v>
      </c>
      <c r="Z951">
        <v>114.146401</v>
      </c>
      <c r="AA951">
        <v>-8.3624670999999999</v>
      </c>
      <c r="AB951" t="s">
        <v>7588</v>
      </c>
      <c r="AC951" t="s">
        <v>616</v>
      </c>
      <c r="AL951" t="s">
        <v>218</v>
      </c>
      <c r="AM951" t="s">
        <v>8508</v>
      </c>
      <c r="AN951" t="s">
        <v>6</v>
      </c>
      <c r="AO951" s="57">
        <v>46334.694293981483</v>
      </c>
      <c r="AP951" s="57">
        <v>46247.333333333336</v>
      </c>
      <c r="AR951" t="s">
        <v>219</v>
      </c>
      <c r="AS951" t="s">
        <v>287</v>
      </c>
      <c r="AT951" t="s">
        <v>231</v>
      </c>
      <c r="AU951">
        <v>20260813</v>
      </c>
      <c r="AV951" t="s">
        <v>222</v>
      </c>
      <c r="AW951" t="s">
        <v>561</v>
      </c>
      <c r="AX951" t="s">
        <v>223</v>
      </c>
      <c r="BA951" s="57">
        <v>46247.333333333336</v>
      </c>
      <c r="BB951" t="s">
        <v>8508</v>
      </c>
      <c r="BC951">
        <v>2026</v>
      </c>
      <c r="BD951">
        <v>8</v>
      </c>
      <c r="BE951">
        <v>13</v>
      </c>
      <c r="BF951" s="6">
        <f t="shared" si="42"/>
        <v>46247</v>
      </c>
      <c r="BG951">
        <f t="shared" si="43"/>
        <v>-0.33333333333575865</v>
      </c>
      <c r="BH951" t="str">
        <f t="shared" si="44"/>
        <v>COMPLY</v>
      </c>
      <c r="BI951" t="str">
        <f>VLOOKUP(H951,Sheet2!$A$1:$B$270,2,FALSE)</f>
        <v>BANYUWANGI</v>
      </c>
    </row>
    <row r="952" spans="1:61">
      <c r="A952">
        <v>951</v>
      </c>
      <c r="B952">
        <v>1002508007</v>
      </c>
      <c r="C952">
        <v>3</v>
      </c>
      <c r="D952" t="s">
        <v>51</v>
      </c>
      <c r="E952">
        <v>4</v>
      </c>
      <c r="F952" t="s">
        <v>273</v>
      </c>
      <c r="G952" t="s">
        <v>295</v>
      </c>
      <c r="H952" t="s">
        <v>901</v>
      </c>
      <c r="I952" t="s">
        <v>213</v>
      </c>
      <c r="J952" t="s">
        <v>214</v>
      </c>
      <c r="K952" t="s">
        <v>149</v>
      </c>
      <c r="M952" t="s">
        <v>933</v>
      </c>
      <c r="N952" t="s">
        <v>216</v>
      </c>
      <c r="O952" s="57">
        <v>46238.51871527778</v>
      </c>
      <c r="P952" s="57">
        <v>46244.719293981485</v>
      </c>
      <c r="Q952">
        <v>69358221</v>
      </c>
      <c r="R952">
        <v>2955162063</v>
      </c>
      <c r="S952">
        <v>142551119447</v>
      </c>
      <c r="T952" t="s">
        <v>949</v>
      </c>
      <c r="U952" t="s">
        <v>2389</v>
      </c>
      <c r="V952" t="s">
        <v>2390</v>
      </c>
      <c r="Z952">
        <v>111.0626635</v>
      </c>
      <c r="AA952">
        <v>-6.6565117000000003</v>
      </c>
      <c r="AB952" t="s">
        <v>2391</v>
      </c>
      <c r="AC952" t="s">
        <v>226</v>
      </c>
      <c r="AL952" t="s">
        <v>218</v>
      </c>
      <c r="AM952" t="s">
        <v>2392</v>
      </c>
      <c r="AN952" t="s">
        <v>6</v>
      </c>
      <c r="AO952" s="57">
        <v>46120.527719907404</v>
      </c>
      <c r="AP952" s="57">
        <v>46240.333333333336</v>
      </c>
      <c r="AQ952" t="s">
        <v>248</v>
      </c>
      <c r="AR952" t="s">
        <v>12</v>
      </c>
      <c r="AS952" t="s">
        <v>901</v>
      </c>
      <c r="AT952" t="s">
        <v>231</v>
      </c>
      <c r="AV952" t="s">
        <v>917</v>
      </c>
      <c r="AW952" t="s">
        <v>613</v>
      </c>
      <c r="AX952" t="s">
        <v>223</v>
      </c>
      <c r="BA952" s="57">
        <v>46240.333333333336</v>
      </c>
      <c r="BB952" t="s">
        <v>2392</v>
      </c>
      <c r="BF952" s="6" t="e">
        <f t="shared" si="42"/>
        <v>#NUM!</v>
      </c>
      <c r="BG952" t="e">
        <f t="shared" si="43"/>
        <v>#NUM!</v>
      </c>
      <c r="BH952" t="e">
        <f t="shared" si="44"/>
        <v>#NUM!</v>
      </c>
      <c r="BI952" t="e">
        <f>VLOOKUP(H952,Sheet2!$A$1:$B$270,2,FALSE)</f>
        <v>#N/A</v>
      </c>
    </row>
    <row r="953" spans="1:61">
      <c r="A953">
        <v>952</v>
      </c>
      <c r="B953">
        <v>1002521248</v>
      </c>
      <c r="C953">
        <v>3</v>
      </c>
      <c r="D953" t="s">
        <v>55</v>
      </c>
      <c r="E953">
        <v>5</v>
      </c>
      <c r="F953" t="s">
        <v>265</v>
      </c>
      <c r="G953" t="s">
        <v>128</v>
      </c>
      <c r="H953" t="s">
        <v>360</v>
      </c>
      <c r="I953" t="s">
        <v>213</v>
      </c>
      <c r="J953" t="s">
        <v>214</v>
      </c>
      <c r="K953" t="s">
        <v>149</v>
      </c>
      <c r="M953" t="s">
        <v>76</v>
      </c>
      <c r="N953" t="s">
        <v>216</v>
      </c>
      <c r="O953" s="57">
        <v>46246.364328703705</v>
      </c>
      <c r="P953" s="57">
        <v>46247.804675925923</v>
      </c>
      <c r="Q953">
        <v>69363846</v>
      </c>
      <c r="S953">
        <v>152412248277</v>
      </c>
      <c r="T953" t="s">
        <v>8511</v>
      </c>
      <c r="U953" t="s">
        <v>8512</v>
      </c>
      <c r="V953" t="s">
        <v>9432</v>
      </c>
      <c r="Z953">
        <v>112.6528909</v>
      </c>
      <c r="AA953">
        <v>-7.2698945999999998</v>
      </c>
      <c r="AB953" t="s">
        <v>8513</v>
      </c>
      <c r="AC953" t="s">
        <v>230</v>
      </c>
      <c r="AL953" t="s">
        <v>218</v>
      </c>
      <c r="AM953" t="s">
        <v>9433</v>
      </c>
      <c r="AN953" t="s">
        <v>6</v>
      </c>
      <c r="AO953" s="57">
        <v>46364.372129629628</v>
      </c>
      <c r="AP953" s="57">
        <v>46248.541666666664</v>
      </c>
      <c r="AR953" t="s">
        <v>219</v>
      </c>
      <c r="AS953" t="s">
        <v>360</v>
      </c>
      <c r="AT953" t="s">
        <v>570</v>
      </c>
      <c r="AU953">
        <v>20260813</v>
      </c>
      <c r="AV953" t="s">
        <v>222</v>
      </c>
      <c r="AW953" t="s">
        <v>8514</v>
      </c>
      <c r="AX953" t="s">
        <v>223</v>
      </c>
      <c r="BA953" s="57">
        <v>46248.541666666664</v>
      </c>
      <c r="BB953" t="s">
        <v>9433</v>
      </c>
      <c r="BC953">
        <v>2026</v>
      </c>
      <c r="BD953">
        <v>8</v>
      </c>
      <c r="BE953">
        <v>13</v>
      </c>
      <c r="BF953" s="6">
        <f t="shared" si="42"/>
        <v>46247</v>
      </c>
      <c r="BG953">
        <f t="shared" si="43"/>
        <v>-1.5416666666642413</v>
      </c>
      <c r="BH953" t="str">
        <f t="shared" si="44"/>
        <v>COMPLY</v>
      </c>
      <c r="BI953" t="str">
        <f>VLOOKUP(H953,Sheet2!$A$1:$B$270,2,FALSE)</f>
        <v>SURABAYA UTARA</v>
      </c>
    </row>
    <row r="954" spans="1:61">
      <c r="A954">
        <v>953</v>
      </c>
      <c r="B954">
        <v>1002504611</v>
      </c>
      <c r="C954">
        <v>3</v>
      </c>
      <c r="D954" t="s">
        <v>38</v>
      </c>
      <c r="E954">
        <v>5</v>
      </c>
      <c r="F954" t="s">
        <v>90</v>
      </c>
      <c r="G954" t="s">
        <v>98</v>
      </c>
      <c r="H954" t="s">
        <v>301</v>
      </c>
      <c r="I954" t="s">
        <v>213</v>
      </c>
      <c r="J954" t="s">
        <v>214</v>
      </c>
      <c r="K954" t="s">
        <v>149</v>
      </c>
      <c r="L954" t="s">
        <v>215</v>
      </c>
      <c r="M954" t="s">
        <v>76</v>
      </c>
      <c r="N954" t="s">
        <v>216</v>
      </c>
      <c r="O954" s="57">
        <v>46235.582592592589</v>
      </c>
      <c r="P954" s="57">
        <v>46236.58388888889</v>
      </c>
      <c r="Q954">
        <v>69356768</v>
      </c>
      <c r="S954">
        <v>152606246179</v>
      </c>
      <c r="T954" t="s">
        <v>2398</v>
      </c>
      <c r="U954" t="s">
        <v>2399</v>
      </c>
      <c r="V954" t="s">
        <v>2400</v>
      </c>
      <c r="Z954">
        <v>111.93244199999999</v>
      </c>
      <c r="AA954">
        <v>-8.0037260000000003</v>
      </c>
      <c r="AB954" t="s">
        <v>2401</v>
      </c>
      <c r="AC954" t="s">
        <v>237</v>
      </c>
      <c r="AL954" t="s">
        <v>218</v>
      </c>
      <c r="AM954" t="s">
        <v>2402</v>
      </c>
      <c r="AN954" t="s">
        <v>6</v>
      </c>
      <c r="AO954" s="57">
        <v>46030.590185185189</v>
      </c>
      <c r="AP954" s="57">
        <v>46236.541666666664</v>
      </c>
      <c r="AR954" t="s">
        <v>219</v>
      </c>
      <c r="AS954" t="s">
        <v>301</v>
      </c>
      <c r="AT954" t="s">
        <v>231</v>
      </c>
      <c r="AU954">
        <v>20260802</v>
      </c>
      <c r="AV954" t="s">
        <v>222</v>
      </c>
      <c r="AW954" t="s">
        <v>1010</v>
      </c>
      <c r="AX954" t="s">
        <v>223</v>
      </c>
      <c r="BA954" s="57">
        <v>46236.541666666664</v>
      </c>
      <c r="BB954" t="s">
        <v>2402</v>
      </c>
      <c r="BC954">
        <v>2026</v>
      </c>
      <c r="BD954">
        <v>8</v>
      </c>
      <c r="BE954">
        <v>2</v>
      </c>
      <c r="BF954" s="6">
        <f t="shared" si="42"/>
        <v>46236</v>
      </c>
      <c r="BG954">
        <f t="shared" si="43"/>
        <v>-0.54166666666424135</v>
      </c>
      <c r="BH954" t="str">
        <f t="shared" si="44"/>
        <v>COMPLY</v>
      </c>
      <c r="BI954" t="str">
        <f>VLOOKUP(H954,Sheet2!$A$1:$B$270,2,FALSE)</f>
        <v>BLITAR</v>
      </c>
    </row>
    <row r="955" spans="1:61">
      <c r="A955">
        <v>954</v>
      </c>
      <c r="B955">
        <v>1002523750</v>
      </c>
      <c r="C955">
        <v>3</v>
      </c>
      <c r="D955" t="s">
        <v>45</v>
      </c>
      <c r="E955">
        <v>5</v>
      </c>
      <c r="F955" t="s">
        <v>211</v>
      </c>
      <c r="G955" t="s">
        <v>116</v>
      </c>
      <c r="H955" t="s">
        <v>272</v>
      </c>
      <c r="I955" t="s">
        <v>213</v>
      </c>
      <c r="J955" t="s">
        <v>214</v>
      </c>
      <c r="K955" t="s">
        <v>149</v>
      </c>
      <c r="M955" t="s">
        <v>555</v>
      </c>
      <c r="N955" t="s">
        <v>216</v>
      </c>
      <c r="O955" s="57">
        <v>46247.444039351853</v>
      </c>
      <c r="P955" s="57">
        <v>46252.71334490741</v>
      </c>
      <c r="Q955">
        <v>69364895</v>
      </c>
      <c r="S955">
        <v>172604213972</v>
      </c>
      <c r="T955" t="s">
        <v>9435</v>
      </c>
      <c r="U955" t="s">
        <v>1058</v>
      </c>
      <c r="Z955">
        <v>116.0433773</v>
      </c>
      <c r="AA955">
        <v>-8.3538440000000005</v>
      </c>
      <c r="AB955" t="s">
        <v>9436</v>
      </c>
      <c r="AC955" t="s">
        <v>291</v>
      </c>
      <c r="AO955" t="s">
        <v>9437</v>
      </c>
      <c r="AR955" t="s">
        <v>6</v>
      </c>
      <c r="AS955" t="s">
        <v>272</v>
      </c>
      <c r="AT955" t="s">
        <v>221</v>
      </c>
      <c r="AV955" t="s">
        <v>9483</v>
      </c>
      <c r="AW955" t="s">
        <v>1081</v>
      </c>
      <c r="AX955" t="s">
        <v>223</v>
      </c>
      <c r="BF955" s="6" t="e">
        <f t="shared" si="42"/>
        <v>#NUM!</v>
      </c>
      <c r="BG955" t="e">
        <f t="shared" si="43"/>
        <v>#NUM!</v>
      </c>
      <c r="BH955" t="e">
        <f t="shared" si="44"/>
        <v>#NUM!</v>
      </c>
      <c r="BI955" t="str">
        <f>VLOOKUP(H955,Sheet2!$A$1:$B$270,2,FALSE)</f>
        <v>SELONG</v>
      </c>
    </row>
    <row r="956" spans="1:61">
      <c r="A956">
        <v>955</v>
      </c>
      <c r="B956">
        <v>1002532207</v>
      </c>
      <c r="C956">
        <v>3</v>
      </c>
      <c r="D956" t="s">
        <v>42</v>
      </c>
      <c r="E956">
        <v>5</v>
      </c>
      <c r="F956" t="s">
        <v>102</v>
      </c>
      <c r="G956" t="s">
        <v>99</v>
      </c>
      <c r="H956" t="s">
        <v>316</v>
      </c>
      <c r="I956" t="s">
        <v>213</v>
      </c>
      <c r="J956" t="s">
        <v>214</v>
      </c>
      <c r="K956" t="s">
        <v>149</v>
      </c>
      <c r="L956" t="s">
        <v>215</v>
      </c>
      <c r="M956" t="s">
        <v>236</v>
      </c>
      <c r="N956" t="s">
        <v>216</v>
      </c>
      <c r="O956" s="57">
        <v>46252.395787037036</v>
      </c>
      <c r="P956" s="57">
        <v>46252.718356481484</v>
      </c>
      <c r="Q956">
        <v>69368609</v>
      </c>
      <c r="S956">
        <v>152503269668</v>
      </c>
      <c r="T956" t="s">
        <v>13278</v>
      </c>
      <c r="U956" t="s">
        <v>13279</v>
      </c>
      <c r="V956" t="s">
        <v>13280</v>
      </c>
      <c r="Z956">
        <v>114.3724376</v>
      </c>
      <c r="AA956">
        <v>-8.2050903999999996</v>
      </c>
      <c r="AB956" t="s">
        <v>13281</v>
      </c>
      <c r="AC956" t="s">
        <v>217</v>
      </c>
      <c r="AL956" t="s">
        <v>218</v>
      </c>
      <c r="AM956" t="s">
        <v>11573</v>
      </c>
      <c r="AN956" t="s">
        <v>6</v>
      </c>
      <c r="AO956" t="s">
        <v>13069</v>
      </c>
      <c r="AP956" s="57">
        <v>46253.333333333336</v>
      </c>
      <c r="AR956" t="s">
        <v>12</v>
      </c>
      <c r="AS956" t="s">
        <v>316</v>
      </c>
      <c r="AT956" t="s">
        <v>352</v>
      </c>
      <c r="AV956" t="s">
        <v>13282</v>
      </c>
      <c r="AW956" t="s">
        <v>13283</v>
      </c>
      <c r="AX956" t="s">
        <v>223</v>
      </c>
      <c r="BA956" s="57">
        <v>46253.333333333336</v>
      </c>
      <c r="BB956" t="s">
        <v>11573</v>
      </c>
      <c r="BF956" s="6" t="e">
        <f t="shared" si="42"/>
        <v>#NUM!</v>
      </c>
      <c r="BG956" t="e">
        <f t="shared" si="43"/>
        <v>#NUM!</v>
      </c>
      <c r="BH956" t="e">
        <f t="shared" si="44"/>
        <v>#NUM!</v>
      </c>
      <c r="BI956" t="str">
        <f>VLOOKUP(H956,Sheet2!$A$1:$B$270,2,FALSE)</f>
        <v>BANYUWANGI</v>
      </c>
    </row>
    <row r="957" spans="1:61">
      <c r="A957">
        <v>956</v>
      </c>
      <c r="B957">
        <v>1002516422</v>
      </c>
      <c r="C957">
        <v>3</v>
      </c>
      <c r="D957" t="s">
        <v>55</v>
      </c>
      <c r="E957">
        <v>5</v>
      </c>
      <c r="F957" t="s">
        <v>313</v>
      </c>
      <c r="G957" t="s">
        <v>124</v>
      </c>
      <c r="H957" t="s">
        <v>315</v>
      </c>
      <c r="I957" t="s">
        <v>213</v>
      </c>
      <c r="J957" t="s">
        <v>214</v>
      </c>
      <c r="K957" t="s">
        <v>149</v>
      </c>
      <c r="L957" t="s">
        <v>215</v>
      </c>
      <c r="M957" t="s">
        <v>586</v>
      </c>
      <c r="N957" t="s">
        <v>216</v>
      </c>
      <c r="O957" s="57">
        <v>46243.486770833333</v>
      </c>
      <c r="P957" s="57">
        <v>46245.579791666663</v>
      </c>
      <c r="Q957">
        <v>69361782</v>
      </c>
      <c r="S957">
        <v>152308241996</v>
      </c>
      <c r="T957" t="s">
        <v>5099</v>
      </c>
      <c r="U957" t="s">
        <v>5100</v>
      </c>
      <c r="V957" t="s">
        <v>5101</v>
      </c>
      <c r="Z957">
        <v>112.751086</v>
      </c>
      <c r="AA957">
        <v>-7.3037729999999996</v>
      </c>
      <c r="AB957" t="s">
        <v>5102</v>
      </c>
      <c r="AC957" t="s">
        <v>237</v>
      </c>
      <c r="AL957" t="s">
        <v>218</v>
      </c>
      <c r="AM957" t="s">
        <v>4796</v>
      </c>
      <c r="AN957" t="s">
        <v>6</v>
      </c>
      <c r="AO957" s="57">
        <v>46273.496423611112</v>
      </c>
      <c r="AP957" s="57">
        <v>46244.333333333336</v>
      </c>
      <c r="AQ957" t="s">
        <v>248</v>
      </c>
      <c r="AR957" t="s">
        <v>14</v>
      </c>
      <c r="AS957" t="s">
        <v>315</v>
      </c>
      <c r="AT957" t="s">
        <v>231</v>
      </c>
      <c r="AV957" t="s">
        <v>587</v>
      </c>
      <c r="AW957" t="s">
        <v>5103</v>
      </c>
      <c r="AX957" t="s">
        <v>223</v>
      </c>
      <c r="BA957" s="57">
        <v>46244.333333333336</v>
      </c>
      <c r="BB957" t="s">
        <v>4796</v>
      </c>
      <c r="BF957" s="6" t="e">
        <f t="shared" si="42"/>
        <v>#NUM!</v>
      </c>
      <c r="BG957" t="e">
        <f t="shared" si="43"/>
        <v>#NUM!</v>
      </c>
      <c r="BH957" t="e">
        <f t="shared" si="44"/>
        <v>#NUM!</v>
      </c>
      <c r="BI957" t="str">
        <f>VLOOKUP(H957,Sheet2!$A$1:$B$270,2,FALSE)</f>
        <v>SURABAYA SELATAN</v>
      </c>
    </row>
    <row r="958" spans="1:61">
      <c r="A958">
        <v>957</v>
      </c>
      <c r="B958">
        <v>1002512245</v>
      </c>
      <c r="C958">
        <v>3</v>
      </c>
      <c r="D958" t="s">
        <v>55</v>
      </c>
      <c r="E958">
        <v>5</v>
      </c>
      <c r="F958" t="s">
        <v>265</v>
      </c>
      <c r="G958" t="s">
        <v>126</v>
      </c>
      <c r="H958" t="s">
        <v>266</v>
      </c>
      <c r="I958" t="s">
        <v>213</v>
      </c>
      <c r="J958" t="s">
        <v>214</v>
      </c>
      <c r="K958" t="s">
        <v>149</v>
      </c>
      <c r="L958" t="s">
        <v>215</v>
      </c>
      <c r="M958" t="s">
        <v>575</v>
      </c>
      <c r="N958" t="s">
        <v>216</v>
      </c>
      <c r="O958" s="57">
        <v>46240.524259259262</v>
      </c>
      <c r="P958" s="57">
        <v>46244.675717592596</v>
      </c>
      <c r="Q958">
        <v>69359904</v>
      </c>
      <c r="S958">
        <v>152413167553</v>
      </c>
      <c r="T958" t="s">
        <v>2408</v>
      </c>
      <c r="U958" t="s">
        <v>2409</v>
      </c>
      <c r="V958" t="s">
        <v>2410</v>
      </c>
      <c r="Z958">
        <v>112.75182599999999</v>
      </c>
      <c r="AA958">
        <v>-7.2598849999999997</v>
      </c>
      <c r="AB958" t="s">
        <v>2411</v>
      </c>
      <c r="AC958" t="s">
        <v>217</v>
      </c>
      <c r="AL958" t="s">
        <v>218</v>
      </c>
      <c r="AM958" t="s">
        <v>1564</v>
      </c>
      <c r="AN958" t="s">
        <v>6</v>
      </c>
      <c r="AO958" s="57">
        <v>46181.52789351852</v>
      </c>
      <c r="AP958" s="57">
        <v>46241.541666666664</v>
      </c>
      <c r="AQ958" t="s">
        <v>248</v>
      </c>
      <c r="AR958" t="s">
        <v>14</v>
      </c>
      <c r="AS958" t="s">
        <v>266</v>
      </c>
      <c r="AT958" t="s">
        <v>231</v>
      </c>
      <c r="AV958" t="s">
        <v>6439</v>
      </c>
      <c r="AW958" t="s">
        <v>1023</v>
      </c>
      <c r="AX958" t="s">
        <v>223</v>
      </c>
      <c r="BA958" s="57">
        <v>46241.541666666664</v>
      </c>
      <c r="BB958" t="s">
        <v>1564</v>
      </c>
      <c r="BF958" s="6" t="e">
        <f t="shared" si="42"/>
        <v>#NUM!</v>
      </c>
      <c r="BG958" t="e">
        <f t="shared" si="43"/>
        <v>#NUM!</v>
      </c>
      <c r="BH958" t="e">
        <f t="shared" si="44"/>
        <v>#NUM!</v>
      </c>
      <c r="BI958" t="str">
        <f>VLOOKUP(H958,Sheet2!$A$1:$B$270,2,FALSE)</f>
        <v>SURABAYA SELATAN</v>
      </c>
    </row>
    <row r="959" spans="1:61">
      <c r="A959">
        <v>958</v>
      </c>
      <c r="B959">
        <v>1002530538</v>
      </c>
      <c r="C959">
        <v>3</v>
      </c>
      <c r="D959" t="s">
        <v>38</v>
      </c>
      <c r="E959">
        <v>5</v>
      </c>
      <c r="F959" t="s">
        <v>250</v>
      </c>
      <c r="G959" t="s">
        <v>87</v>
      </c>
      <c r="H959" t="s">
        <v>430</v>
      </c>
      <c r="I959" t="s">
        <v>213</v>
      </c>
      <c r="J959" t="s">
        <v>214</v>
      </c>
      <c r="K959" t="s">
        <v>149</v>
      </c>
      <c r="L959" t="s">
        <v>215</v>
      </c>
      <c r="M959" t="s">
        <v>76</v>
      </c>
      <c r="N959" t="s">
        <v>216</v>
      </c>
      <c r="O959" s="57">
        <v>46251.418703703705</v>
      </c>
      <c r="P959" s="57">
        <v>46251.876944444448</v>
      </c>
      <c r="Q959">
        <v>69367905</v>
      </c>
      <c r="S959">
        <v>152721298740</v>
      </c>
      <c r="T959" t="s">
        <v>9401</v>
      </c>
      <c r="U959" t="s">
        <v>11938</v>
      </c>
      <c r="V959" t="s">
        <v>11939</v>
      </c>
      <c r="Z959">
        <v>112.684249319136</v>
      </c>
      <c r="AA959">
        <v>-7.91022518336207</v>
      </c>
      <c r="AB959" t="s">
        <v>11940</v>
      </c>
      <c r="AC959" t="s">
        <v>217</v>
      </c>
      <c r="AL959" t="s">
        <v>218</v>
      </c>
      <c r="AM959" t="s">
        <v>11941</v>
      </c>
      <c r="AN959" t="s">
        <v>6</v>
      </c>
      <c r="AO959" t="s">
        <v>9930</v>
      </c>
      <c r="AP959" s="57">
        <v>46252.333333333336</v>
      </c>
      <c r="AR959" t="s">
        <v>219</v>
      </c>
      <c r="AS959" t="s">
        <v>430</v>
      </c>
      <c r="AT959" t="s">
        <v>231</v>
      </c>
      <c r="AU959">
        <v>20260817</v>
      </c>
      <c r="AV959" t="s">
        <v>222</v>
      </c>
      <c r="AW959" t="s">
        <v>642</v>
      </c>
      <c r="AX959" t="s">
        <v>223</v>
      </c>
      <c r="BA959" s="57">
        <v>46252.333333333336</v>
      </c>
      <c r="BB959" t="s">
        <v>11941</v>
      </c>
      <c r="BC959">
        <v>2026</v>
      </c>
      <c r="BD959">
        <v>8</v>
      </c>
      <c r="BE959">
        <v>17</v>
      </c>
      <c r="BF959" s="6">
        <f t="shared" si="42"/>
        <v>46251</v>
      </c>
      <c r="BG959">
        <f t="shared" si="43"/>
        <v>-1.3333333333357587</v>
      </c>
      <c r="BH959" t="str">
        <f t="shared" si="44"/>
        <v>COMPLY</v>
      </c>
      <c r="BI959" t="str">
        <f>VLOOKUP(H959,Sheet2!$A$1:$B$270,2,FALSE)</f>
        <v>BATU</v>
      </c>
    </row>
    <row r="960" spans="1:61">
      <c r="A960">
        <v>959</v>
      </c>
      <c r="B960">
        <v>1002517230</v>
      </c>
      <c r="C960">
        <v>3</v>
      </c>
      <c r="D960" t="s">
        <v>51</v>
      </c>
      <c r="E960">
        <v>4</v>
      </c>
      <c r="F960" t="s">
        <v>273</v>
      </c>
      <c r="G960" t="s">
        <v>569</v>
      </c>
      <c r="H960" t="s">
        <v>907</v>
      </c>
      <c r="I960" t="s">
        <v>213</v>
      </c>
      <c r="J960" t="s">
        <v>214</v>
      </c>
      <c r="K960" t="s">
        <v>149</v>
      </c>
      <c r="M960" t="s">
        <v>76</v>
      </c>
      <c r="N960" t="s">
        <v>216</v>
      </c>
      <c r="O960" s="57">
        <v>46244.434837962966</v>
      </c>
      <c r="P960" s="57">
        <v>46244.673472222225</v>
      </c>
      <c r="Q960">
        <v>69361025</v>
      </c>
      <c r="S960">
        <v>142509107229</v>
      </c>
      <c r="T960" t="s">
        <v>4813</v>
      </c>
      <c r="U960" t="s">
        <v>6440</v>
      </c>
      <c r="V960" t="s">
        <v>6441</v>
      </c>
      <c r="Z960">
        <v>111.13602040252501</v>
      </c>
      <c r="AA960">
        <v>-7.0904512744156003</v>
      </c>
      <c r="AB960" t="s">
        <v>4816</v>
      </c>
      <c r="AC960" t="s">
        <v>291</v>
      </c>
      <c r="AL960" t="s">
        <v>218</v>
      </c>
      <c r="AM960" t="s">
        <v>6442</v>
      </c>
      <c r="AN960" t="s">
        <v>6</v>
      </c>
      <c r="AO960" s="57">
        <v>46303.444293981483</v>
      </c>
      <c r="AR960" t="s">
        <v>219</v>
      </c>
      <c r="AS960" t="s">
        <v>907</v>
      </c>
      <c r="AT960" t="s">
        <v>231</v>
      </c>
      <c r="AU960">
        <v>20260810</v>
      </c>
      <c r="AV960" t="s">
        <v>222</v>
      </c>
      <c r="AW960" t="s">
        <v>1026</v>
      </c>
      <c r="AX960" t="s">
        <v>223</v>
      </c>
      <c r="BA960" s="57">
        <v>46244.291666666664</v>
      </c>
      <c r="BB960" t="s">
        <v>6442</v>
      </c>
      <c r="BC960">
        <v>2026</v>
      </c>
      <c r="BD960">
        <v>8</v>
      </c>
      <c r="BE960">
        <v>10</v>
      </c>
      <c r="BF960" s="6">
        <f t="shared" si="42"/>
        <v>46244</v>
      </c>
      <c r="BG960">
        <f t="shared" si="43"/>
        <v>-0.29166666666424135</v>
      </c>
      <c r="BH960" t="str">
        <f t="shared" si="44"/>
        <v>COMPLY</v>
      </c>
      <c r="BI960" t="e">
        <f>VLOOKUP(H960,Sheet2!$A$1:$B$270,2,FALSE)</f>
        <v>#N/A</v>
      </c>
    </row>
    <row r="961" spans="1:61">
      <c r="A961">
        <v>960</v>
      </c>
      <c r="B961">
        <v>1002519464</v>
      </c>
      <c r="C961">
        <v>3</v>
      </c>
      <c r="D961" t="s">
        <v>55</v>
      </c>
      <c r="E961">
        <v>5</v>
      </c>
      <c r="F961" t="s">
        <v>265</v>
      </c>
      <c r="G961" t="s">
        <v>128</v>
      </c>
      <c r="H961" t="s">
        <v>360</v>
      </c>
      <c r="I961" t="s">
        <v>213</v>
      </c>
      <c r="J961" t="s">
        <v>214</v>
      </c>
      <c r="K961" t="s">
        <v>149</v>
      </c>
      <c r="L961" t="s">
        <v>606</v>
      </c>
      <c r="M961" t="s">
        <v>286</v>
      </c>
      <c r="N961" t="s">
        <v>216</v>
      </c>
      <c r="O961" s="57">
        <v>46245.46802083333</v>
      </c>
      <c r="P961" s="57">
        <v>46245.768495370372</v>
      </c>
      <c r="Q961">
        <v>69363110</v>
      </c>
      <c r="R961">
        <v>3135923028</v>
      </c>
      <c r="S961">
        <v>152412248793</v>
      </c>
      <c r="T961" t="s">
        <v>7596</v>
      </c>
      <c r="U961" t="s">
        <v>7597</v>
      </c>
      <c r="V961" t="s">
        <v>7598</v>
      </c>
      <c r="Z961">
        <v>112.64777580000001</v>
      </c>
      <c r="AA961">
        <v>-7.2585898000000002</v>
      </c>
      <c r="AB961" t="s">
        <v>7599</v>
      </c>
      <c r="AC961" t="s">
        <v>217</v>
      </c>
      <c r="AL961" t="s">
        <v>218</v>
      </c>
      <c r="AM961" t="s">
        <v>7600</v>
      </c>
      <c r="AN961" t="s">
        <v>6</v>
      </c>
      <c r="AO961" s="57">
        <v>46334.486145833333</v>
      </c>
      <c r="AP961" s="57">
        <v>46246.416666666664</v>
      </c>
      <c r="AR961" t="s">
        <v>241</v>
      </c>
      <c r="AS961" t="s">
        <v>360</v>
      </c>
      <c r="AT961" t="s">
        <v>231</v>
      </c>
      <c r="AV961" t="s">
        <v>905</v>
      </c>
      <c r="AW961" t="s">
        <v>7601</v>
      </c>
      <c r="AX961" t="s">
        <v>223</v>
      </c>
      <c r="BA961" s="57">
        <v>46246.416666666664</v>
      </c>
      <c r="BB961" t="s">
        <v>7600</v>
      </c>
      <c r="BF961" s="6" t="e">
        <f t="shared" si="42"/>
        <v>#NUM!</v>
      </c>
      <c r="BG961" t="e">
        <f t="shared" si="43"/>
        <v>#NUM!</v>
      </c>
      <c r="BH961" t="e">
        <f t="shared" si="44"/>
        <v>#NUM!</v>
      </c>
      <c r="BI961" t="str">
        <f>VLOOKUP(H961,Sheet2!$A$1:$B$270,2,FALSE)</f>
        <v>SURABAYA UTARA</v>
      </c>
    </row>
    <row r="962" spans="1:61">
      <c r="A962">
        <v>961</v>
      </c>
      <c r="B962">
        <v>1002508356</v>
      </c>
      <c r="C962">
        <v>3</v>
      </c>
      <c r="D962" t="s">
        <v>38</v>
      </c>
      <c r="E962">
        <v>5</v>
      </c>
      <c r="F962" t="s">
        <v>90</v>
      </c>
      <c r="G962" t="s">
        <v>90</v>
      </c>
      <c r="H962" t="s">
        <v>419</v>
      </c>
      <c r="I962" t="s">
        <v>213</v>
      </c>
      <c r="J962" t="s">
        <v>214</v>
      </c>
      <c r="K962" t="s">
        <v>149</v>
      </c>
      <c r="L962" t="s">
        <v>215</v>
      </c>
      <c r="M962" t="s">
        <v>76</v>
      </c>
      <c r="N962" t="s">
        <v>216</v>
      </c>
      <c r="O962" s="57">
        <v>46238.577037037037</v>
      </c>
      <c r="P962" s="57">
        <v>46239.424976851849</v>
      </c>
      <c r="Q962">
        <v>69358325</v>
      </c>
      <c r="S962">
        <v>152610241454</v>
      </c>
      <c r="T962" t="s">
        <v>2419</v>
      </c>
      <c r="U962" t="s">
        <v>2420</v>
      </c>
      <c r="V962" t="s">
        <v>2421</v>
      </c>
      <c r="Z962">
        <v>112.03705157186501</v>
      </c>
      <c r="AA962">
        <v>-7.7964092157564204</v>
      </c>
      <c r="AB962" t="s">
        <v>2422</v>
      </c>
      <c r="AC962" t="s">
        <v>237</v>
      </c>
      <c r="AL962" t="s">
        <v>218</v>
      </c>
      <c r="AM962" t="s">
        <v>2423</v>
      </c>
      <c r="AN962" t="s">
        <v>6</v>
      </c>
      <c r="AO962" s="57">
        <v>46120.579826388886</v>
      </c>
      <c r="AP962" s="57">
        <v>46239.541666666664</v>
      </c>
      <c r="AR962" t="s">
        <v>219</v>
      </c>
      <c r="AS962" t="s">
        <v>419</v>
      </c>
      <c r="AT962" t="s">
        <v>231</v>
      </c>
      <c r="AU962">
        <v>20260805</v>
      </c>
      <c r="AV962" t="s">
        <v>222</v>
      </c>
      <c r="AW962" t="s">
        <v>1023</v>
      </c>
      <c r="AX962" t="s">
        <v>223</v>
      </c>
      <c r="BA962" s="57">
        <v>46239.541666666664</v>
      </c>
      <c r="BB962" t="s">
        <v>2423</v>
      </c>
      <c r="BC962">
        <v>2026</v>
      </c>
      <c r="BD962">
        <v>8</v>
      </c>
      <c r="BE962">
        <v>5</v>
      </c>
      <c r="BF962" s="6">
        <f t="shared" si="42"/>
        <v>46239</v>
      </c>
      <c r="BG962">
        <f t="shared" si="43"/>
        <v>-0.54166666666424135</v>
      </c>
      <c r="BH962" t="str">
        <f t="shared" si="44"/>
        <v>COMPLY</v>
      </c>
      <c r="BI962" t="str">
        <f>VLOOKUP(H962,Sheet2!$A$1:$B$270,2,FALSE)</f>
        <v>KEDIRI</v>
      </c>
    </row>
    <row r="963" spans="1:61">
      <c r="A963">
        <v>962</v>
      </c>
      <c r="B963">
        <v>1002514357</v>
      </c>
      <c r="C963">
        <v>3</v>
      </c>
      <c r="D963" t="s">
        <v>59</v>
      </c>
      <c r="E963">
        <v>4</v>
      </c>
      <c r="F963" t="s">
        <v>224</v>
      </c>
      <c r="G963" t="s">
        <v>224</v>
      </c>
      <c r="H963" t="s">
        <v>911</v>
      </c>
      <c r="I963" t="s">
        <v>213</v>
      </c>
      <c r="J963" t="s">
        <v>214</v>
      </c>
      <c r="K963" t="s">
        <v>149</v>
      </c>
      <c r="M963" t="s">
        <v>76</v>
      </c>
      <c r="N963" t="s">
        <v>216</v>
      </c>
      <c r="O963" s="57">
        <v>46241.480520833335</v>
      </c>
      <c r="P963" s="57">
        <v>46241.546712962961</v>
      </c>
      <c r="Q963">
        <v>69358365</v>
      </c>
      <c r="S963">
        <v>146303609728</v>
      </c>
      <c r="T963" t="s">
        <v>1990</v>
      </c>
      <c r="U963" t="s">
        <v>5104</v>
      </c>
      <c r="V963" t="s">
        <v>5105</v>
      </c>
      <c r="Z963">
        <v>109.2428989</v>
      </c>
      <c r="AA963">
        <v>-7.4509164999999999</v>
      </c>
      <c r="AB963" t="s">
        <v>1993</v>
      </c>
      <c r="AC963" t="s">
        <v>290</v>
      </c>
      <c r="AL963" t="s">
        <v>218</v>
      </c>
      <c r="AM963" t="s">
        <v>5106</v>
      </c>
      <c r="AN963" t="s">
        <v>6</v>
      </c>
      <c r="AO963" s="57">
        <v>46211.486273148148</v>
      </c>
      <c r="AR963" t="s">
        <v>219</v>
      </c>
      <c r="AS963" t="s">
        <v>911</v>
      </c>
      <c r="AT963" t="s">
        <v>231</v>
      </c>
      <c r="AU963">
        <v>20260807</v>
      </c>
      <c r="AV963" t="s">
        <v>222</v>
      </c>
      <c r="AW963" t="s">
        <v>563</v>
      </c>
      <c r="AX963" t="s">
        <v>223</v>
      </c>
      <c r="BA963" s="57">
        <v>46241.291666666664</v>
      </c>
      <c r="BB963" t="s">
        <v>5106</v>
      </c>
      <c r="BC963">
        <v>2026</v>
      </c>
      <c r="BD963">
        <v>8</v>
      </c>
      <c r="BE963">
        <v>7</v>
      </c>
      <c r="BF963" s="6">
        <f t="shared" ref="BF963:BF1026" si="45">DATE(BC963,BD963,BE963)</f>
        <v>46241</v>
      </c>
      <c r="BG963">
        <f t="shared" ref="BG963:BG1026" si="46">BF963-BA963</f>
        <v>-0.29166666666424135</v>
      </c>
      <c r="BH963" t="str">
        <f t="shared" ref="BH963:BH1026" si="47">IF(BG963=1,"COMPLY",IF(BG963&lt;1,"COMPLY","NOT COMPLY"))</f>
        <v>COMPLY</v>
      </c>
      <c r="BI963" t="e">
        <f>VLOOKUP(H963,Sheet2!$A$1:$B$270,2,FALSE)</f>
        <v>#N/A</v>
      </c>
    </row>
    <row r="964" spans="1:61">
      <c r="A964">
        <v>963</v>
      </c>
      <c r="B964">
        <v>1002510055</v>
      </c>
      <c r="C964">
        <v>3</v>
      </c>
      <c r="D964" t="s">
        <v>55</v>
      </c>
      <c r="E964">
        <v>5</v>
      </c>
      <c r="F964" t="s">
        <v>265</v>
      </c>
      <c r="G964" t="s">
        <v>128</v>
      </c>
      <c r="H964" t="s">
        <v>412</v>
      </c>
      <c r="I964" t="s">
        <v>213</v>
      </c>
      <c r="J964" t="s">
        <v>214</v>
      </c>
      <c r="K964" t="s">
        <v>149</v>
      </c>
      <c r="L964" t="s">
        <v>215</v>
      </c>
      <c r="M964" t="s">
        <v>586</v>
      </c>
      <c r="N964" t="s">
        <v>216</v>
      </c>
      <c r="O964" s="57">
        <v>46239.449259259258</v>
      </c>
      <c r="P964" s="57">
        <v>46244.39984953704</v>
      </c>
      <c r="Q964">
        <v>69358916</v>
      </c>
      <c r="S964">
        <v>152424213432</v>
      </c>
      <c r="T964" t="s">
        <v>2429</v>
      </c>
      <c r="U964" t="s">
        <v>2430</v>
      </c>
      <c r="V964" t="s">
        <v>2431</v>
      </c>
      <c r="Z964">
        <v>112.69563220000001</v>
      </c>
      <c r="AA964">
        <v>-7.3047093999999904</v>
      </c>
      <c r="AB964" t="s">
        <v>2432</v>
      </c>
      <c r="AC964" t="s">
        <v>217</v>
      </c>
      <c r="AL964" t="s">
        <v>218</v>
      </c>
      <c r="AM964" t="s">
        <v>2433</v>
      </c>
      <c r="AN964" t="s">
        <v>6</v>
      </c>
      <c r="AO964" s="57">
        <v>46150.454826388886</v>
      </c>
      <c r="AP964" s="57">
        <v>46241.625</v>
      </c>
      <c r="AQ964" t="s">
        <v>564</v>
      </c>
      <c r="AR964" t="s">
        <v>14</v>
      </c>
      <c r="AS964" t="s">
        <v>412</v>
      </c>
      <c r="AT964" t="s">
        <v>231</v>
      </c>
      <c r="AV964" t="s">
        <v>587</v>
      </c>
      <c r="AW964" t="s">
        <v>1014</v>
      </c>
      <c r="AX964" t="s">
        <v>223</v>
      </c>
      <c r="BA964" s="57">
        <v>46241.625</v>
      </c>
      <c r="BB964" t="s">
        <v>2433</v>
      </c>
      <c r="BF964" s="6" t="e">
        <f t="shared" si="45"/>
        <v>#NUM!</v>
      </c>
      <c r="BG964" t="e">
        <f t="shared" si="46"/>
        <v>#NUM!</v>
      </c>
      <c r="BH964" t="e">
        <f t="shared" si="47"/>
        <v>#NUM!</v>
      </c>
      <c r="BI964" t="str">
        <f>VLOOKUP(H964,Sheet2!$A$1:$B$270,2,FALSE)</f>
        <v>SURABAYA UTARA</v>
      </c>
    </row>
    <row r="965" spans="1:61">
      <c r="A965">
        <v>964</v>
      </c>
      <c r="B965">
        <v>1002528760</v>
      </c>
      <c r="C965">
        <v>3</v>
      </c>
      <c r="D965" t="s">
        <v>42</v>
      </c>
      <c r="E965">
        <v>5</v>
      </c>
      <c r="F965" t="s">
        <v>106</v>
      </c>
      <c r="G965" t="s">
        <v>107</v>
      </c>
      <c r="H965" t="s">
        <v>264</v>
      </c>
      <c r="I965" t="s">
        <v>213</v>
      </c>
      <c r="J965" t="s">
        <v>214</v>
      </c>
      <c r="K965" t="s">
        <v>149</v>
      </c>
      <c r="M965" t="s">
        <v>76</v>
      </c>
      <c r="N965" t="s">
        <v>216</v>
      </c>
      <c r="O965" s="57">
        <v>46249.717037037037</v>
      </c>
      <c r="P965" s="57">
        <v>46250.826215277775</v>
      </c>
      <c r="Q965">
        <v>69367169</v>
      </c>
      <c r="S965">
        <v>152505340843</v>
      </c>
      <c r="T965" t="s">
        <v>11946</v>
      </c>
      <c r="U965" t="s">
        <v>11947</v>
      </c>
      <c r="V965" t="s">
        <v>11948</v>
      </c>
      <c r="Z965">
        <v>113.0982048</v>
      </c>
      <c r="AA965">
        <v>-7.9607549999999998</v>
      </c>
      <c r="AB965" t="s">
        <v>11949</v>
      </c>
      <c r="AC965" t="s">
        <v>230</v>
      </c>
      <c r="AL965" t="s">
        <v>218</v>
      </c>
      <c r="AM965" t="s">
        <v>10801</v>
      </c>
      <c r="AN965" t="s">
        <v>6</v>
      </c>
      <c r="AO965" t="s">
        <v>10802</v>
      </c>
      <c r="AP965" s="57">
        <v>46251.541666666664</v>
      </c>
      <c r="AR965" t="s">
        <v>219</v>
      </c>
      <c r="AS965" t="s">
        <v>264</v>
      </c>
      <c r="AT965" t="s">
        <v>352</v>
      </c>
      <c r="AU965">
        <v>20260816</v>
      </c>
      <c r="AV965" t="s">
        <v>222</v>
      </c>
      <c r="AW965" t="s">
        <v>561</v>
      </c>
      <c r="AX965" t="s">
        <v>223</v>
      </c>
      <c r="BA965" s="57">
        <v>46251.541666666664</v>
      </c>
      <c r="BB965" t="s">
        <v>10801</v>
      </c>
      <c r="BC965">
        <v>2026</v>
      </c>
      <c r="BD965">
        <v>8</v>
      </c>
      <c r="BE965">
        <v>16</v>
      </c>
      <c r="BF965" s="6">
        <f t="shared" si="45"/>
        <v>46250</v>
      </c>
      <c r="BG965">
        <f t="shared" si="46"/>
        <v>-1.5416666666642413</v>
      </c>
      <c r="BH965" t="str">
        <f t="shared" si="47"/>
        <v>COMPLY</v>
      </c>
      <c r="BI965" t="str">
        <f>VLOOKUP(H965,Sheet2!$A$1:$B$270,2,FALSE)</f>
        <v>PROBOLINGGO</v>
      </c>
    </row>
    <row r="966" spans="1:61">
      <c r="A966">
        <v>965</v>
      </c>
      <c r="B966">
        <v>1002527961</v>
      </c>
      <c r="C966">
        <v>3</v>
      </c>
      <c r="D966" t="s">
        <v>38</v>
      </c>
      <c r="E966">
        <v>5</v>
      </c>
      <c r="F966" t="s">
        <v>92</v>
      </c>
      <c r="G966" t="s">
        <v>95</v>
      </c>
      <c r="H966" t="s">
        <v>478</v>
      </c>
      <c r="I966" t="s">
        <v>213</v>
      </c>
      <c r="J966" t="s">
        <v>214</v>
      </c>
      <c r="K966" t="s">
        <v>149</v>
      </c>
      <c r="L966" t="s">
        <v>215</v>
      </c>
      <c r="M966" t="s">
        <v>76</v>
      </c>
      <c r="N966" t="s">
        <v>216</v>
      </c>
      <c r="O966" s="57">
        <v>46249.451354166667</v>
      </c>
      <c r="P966" s="57">
        <v>46250.753541666665</v>
      </c>
      <c r="Q966">
        <v>69366708</v>
      </c>
      <c r="S966">
        <v>152614209523</v>
      </c>
      <c r="T966" t="s">
        <v>11971</v>
      </c>
      <c r="U966" t="s">
        <v>11972</v>
      </c>
      <c r="V966" t="s">
        <v>11973</v>
      </c>
      <c r="Z966">
        <v>111.40521099999999</v>
      </c>
      <c r="AA966">
        <v>-7.8617869999999996</v>
      </c>
      <c r="AB966" t="s">
        <v>11974</v>
      </c>
      <c r="AC966" t="s">
        <v>237</v>
      </c>
      <c r="AL966" t="s">
        <v>218</v>
      </c>
      <c r="AM966" t="s">
        <v>11975</v>
      </c>
      <c r="AN966" t="s">
        <v>6</v>
      </c>
      <c r="AO966" t="s">
        <v>9807</v>
      </c>
      <c r="AP966" s="57">
        <v>46250.625</v>
      </c>
      <c r="AR966" t="s">
        <v>219</v>
      </c>
      <c r="AS966" t="s">
        <v>478</v>
      </c>
      <c r="AT966" t="s">
        <v>231</v>
      </c>
      <c r="AU966">
        <v>20260816</v>
      </c>
      <c r="AV966" t="s">
        <v>222</v>
      </c>
      <c r="AW966" t="s">
        <v>1014</v>
      </c>
      <c r="AX966" t="s">
        <v>223</v>
      </c>
      <c r="BA966" s="57">
        <v>46250.625</v>
      </c>
      <c r="BB966" t="s">
        <v>11975</v>
      </c>
      <c r="BC966">
        <v>2026</v>
      </c>
      <c r="BD966">
        <v>8</v>
      </c>
      <c r="BE966">
        <v>16</v>
      </c>
      <c r="BF966" s="6">
        <f t="shared" si="45"/>
        <v>46250</v>
      </c>
      <c r="BG966">
        <f t="shared" si="46"/>
        <v>-0.625</v>
      </c>
      <c r="BH966" t="str">
        <f t="shared" si="47"/>
        <v>COMPLY</v>
      </c>
      <c r="BI966" t="str">
        <f>VLOOKUP(H966,Sheet2!$A$1:$B$270,2,FALSE)</f>
        <v>PONOROGO</v>
      </c>
    </row>
    <row r="967" spans="1:61">
      <c r="A967">
        <v>966</v>
      </c>
      <c r="B967">
        <v>1002527948</v>
      </c>
      <c r="C967">
        <v>3</v>
      </c>
      <c r="D967" t="s">
        <v>42</v>
      </c>
      <c r="E967">
        <v>5</v>
      </c>
      <c r="F967" t="s">
        <v>233</v>
      </c>
      <c r="G967" t="s">
        <v>105</v>
      </c>
      <c r="H967" t="s">
        <v>303</v>
      </c>
      <c r="I967" t="s">
        <v>213</v>
      </c>
      <c r="J967" t="s">
        <v>214</v>
      </c>
      <c r="K967" t="s">
        <v>149</v>
      </c>
      <c r="M967" t="s">
        <v>76</v>
      </c>
      <c r="N967" t="s">
        <v>216</v>
      </c>
      <c r="O967" s="57">
        <v>46249.449756944443</v>
      </c>
      <c r="P967" s="57">
        <v>46249.753506944442</v>
      </c>
      <c r="Q967">
        <v>69366684</v>
      </c>
      <c r="S967">
        <v>152324211130</v>
      </c>
      <c r="T967" t="s">
        <v>11006</v>
      </c>
      <c r="U967" t="s">
        <v>11007</v>
      </c>
      <c r="V967" t="s">
        <v>11986</v>
      </c>
      <c r="Z967">
        <v>112.55973815917901</v>
      </c>
      <c r="AA967">
        <v>-7.6341469858578996</v>
      </c>
      <c r="AB967" t="s">
        <v>11009</v>
      </c>
      <c r="AC967" t="s">
        <v>230</v>
      </c>
      <c r="AL967" t="s">
        <v>218</v>
      </c>
      <c r="AM967" t="s">
        <v>11987</v>
      </c>
      <c r="AN967" t="s">
        <v>6</v>
      </c>
      <c r="AO967" t="s">
        <v>9807</v>
      </c>
      <c r="AP967" s="57">
        <v>46250.333333333336</v>
      </c>
      <c r="AR967" t="s">
        <v>219</v>
      </c>
      <c r="AS967" t="s">
        <v>303</v>
      </c>
      <c r="AT967" t="s">
        <v>221</v>
      </c>
      <c r="AU967">
        <v>20260815</v>
      </c>
      <c r="AV967" t="s">
        <v>222</v>
      </c>
      <c r="AW967" t="s">
        <v>950</v>
      </c>
      <c r="AX967" t="s">
        <v>223</v>
      </c>
      <c r="BA967" s="57">
        <v>46250.333333333336</v>
      </c>
      <c r="BB967" t="s">
        <v>11987</v>
      </c>
      <c r="BC967">
        <v>2026</v>
      </c>
      <c r="BD967">
        <v>8</v>
      </c>
      <c r="BE967">
        <v>15</v>
      </c>
      <c r="BF967" s="6">
        <f t="shared" si="45"/>
        <v>46249</v>
      </c>
      <c r="BG967">
        <f t="shared" si="46"/>
        <v>-1.3333333333357587</v>
      </c>
      <c r="BH967" t="str">
        <f t="shared" si="47"/>
        <v>COMPLY</v>
      </c>
      <c r="BI967" t="str">
        <f>VLOOKUP(H967,Sheet2!$A$1:$B$270,2,FALSE)</f>
        <v>MOJOKERTO</v>
      </c>
    </row>
    <row r="968" spans="1:61">
      <c r="A968">
        <v>967</v>
      </c>
      <c r="B968">
        <v>1002527872</v>
      </c>
      <c r="C968">
        <v>3</v>
      </c>
      <c r="D968" t="s">
        <v>55</v>
      </c>
      <c r="E968">
        <v>5</v>
      </c>
      <c r="F968" t="s">
        <v>313</v>
      </c>
      <c r="G968" t="s">
        <v>124</v>
      </c>
      <c r="H968" t="s">
        <v>315</v>
      </c>
      <c r="I968" t="s">
        <v>213</v>
      </c>
      <c r="J968" t="s">
        <v>214</v>
      </c>
      <c r="K968" t="s">
        <v>149</v>
      </c>
      <c r="L968" t="s">
        <v>215</v>
      </c>
      <c r="M968" t="s">
        <v>286</v>
      </c>
      <c r="N968" t="s">
        <v>216</v>
      </c>
      <c r="O968" s="57">
        <v>46249.428437499999</v>
      </c>
      <c r="P968" s="57">
        <v>46249.689629629633</v>
      </c>
      <c r="Q968">
        <v>69366658</v>
      </c>
      <c r="S968">
        <v>152308242762</v>
      </c>
      <c r="T968" t="s">
        <v>8787</v>
      </c>
      <c r="U968" t="s">
        <v>11988</v>
      </c>
      <c r="V968" t="s">
        <v>11989</v>
      </c>
      <c r="Z968">
        <v>112.74478379999999</v>
      </c>
      <c r="AA968">
        <v>-7.3030520000000001</v>
      </c>
      <c r="AB968" t="s">
        <v>11990</v>
      </c>
      <c r="AC968" t="s">
        <v>217</v>
      </c>
      <c r="AL968" t="s">
        <v>218</v>
      </c>
      <c r="AM968" t="s">
        <v>11991</v>
      </c>
      <c r="AN968" t="s">
        <v>6</v>
      </c>
      <c r="AO968" t="s">
        <v>10477</v>
      </c>
      <c r="AP968" s="57">
        <v>46250.333333333336</v>
      </c>
      <c r="AR968" t="s">
        <v>241</v>
      </c>
      <c r="AS968" t="s">
        <v>315</v>
      </c>
      <c r="AT968" t="s">
        <v>231</v>
      </c>
      <c r="AV968" t="s">
        <v>905</v>
      </c>
      <c r="AW968" t="s">
        <v>1014</v>
      </c>
      <c r="AX968" t="s">
        <v>223</v>
      </c>
      <c r="BA968" s="57">
        <v>46250.333333333336</v>
      </c>
      <c r="BB968" t="s">
        <v>11991</v>
      </c>
      <c r="BF968" s="6" t="e">
        <f t="shared" si="45"/>
        <v>#NUM!</v>
      </c>
      <c r="BG968" t="e">
        <f t="shared" si="46"/>
        <v>#NUM!</v>
      </c>
      <c r="BH968" t="e">
        <f t="shared" si="47"/>
        <v>#NUM!</v>
      </c>
      <c r="BI968" t="str">
        <f>VLOOKUP(H968,Sheet2!$A$1:$B$270,2,FALSE)</f>
        <v>SURABAYA SELATAN</v>
      </c>
    </row>
    <row r="969" spans="1:61">
      <c r="A969">
        <v>968</v>
      </c>
      <c r="B969">
        <v>1002530855</v>
      </c>
      <c r="C969">
        <v>3</v>
      </c>
      <c r="D969" t="s">
        <v>55</v>
      </c>
      <c r="E969">
        <v>5</v>
      </c>
      <c r="F969" t="s">
        <v>228</v>
      </c>
      <c r="G969" t="s">
        <v>121</v>
      </c>
      <c r="H969" t="s">
        <v>447</v>
      </c>
      <c r="I969" t="s">
        <v>213</v>
      </c>
      <c r="J969" t="s">
        <v>214</v>
      </c>
      <c r="K969" t="s">
        <v>149</v>
      </c>
      <c r="L969" t="s">
        <v>215</v>
      </c>
      <c r="M969" t="s">
        <v>286</v>
      </c>
      <c r="N969" t="s">
        <v>216</v>
      </c>
      <c r="O969" s="57">
        <v>46251.547881944447</v>
      </c>
      <c r="P969" s="57">
        <v>46252.492442129631</v>
      </c>
      <c r="Q969">
        <v>69368092</v>
      </c>
      <c r="S969">
        <v>152438209348</v>
      </c>
      <c r="T969" t="s">
        <v>11992</v>
      </c>
      <c r="U969" t="s">
        <v>11993</v>
      </c>
      <c r="V969" t="s">
        <v>11994</v>
      </c>
      <c r="Z969">
        <v>113.32154285162601</v>
      </c>
      <c r="AA969">
        <v>-7.1039069620857296</v>
      </c>
      <c r="AB969" t="s">
        <v>11995</v>
      </c>
      <c r="AC969" t="s">
        <v>217</v>
      </c>
      <c r="AL969" t="s">
        <v>218</v>
      </c>
      <c r="AM969" t="s">
        <v>11313</v>
      </c>
      <c r="AN969" t="s">
        <v>6</v>
      </c>
      <c r="AO969" t="s">
        <v>9866</v>
      </c>
      <c r="AP969" s="57">
        <v>46252.541666666664</v>
      </c>
      <c r="AR969" t="s">
        <v>241</v>
      </c>
      <c r="AS969" t="s">
        <v>447</v>
      </c>
      <c r="AT969" t="s">
        <v>221</v>
      </c>
      <c r="AV969" t="s">
        <v>905</v>
      </c>
      <c r="AW969" t="s">
        <v>981</v>
      </c>
      <c r="AX969" t="s">
        <v>223</v>
      </c>
      <c r="BA969" s="57">
        <v>46252.541666666664</v>
      </c>
      <c r="BB969" t="s">
        <v>11313</v>
      </c>
      <c r="BF969" s="6" t="e">
        <f t="shared" si="45"/>
        <v>#NUM!</v>
      </c>
      <c r="BG969" t="e">
        <f t="shared" si="46"/>
        <v>#NUM!</v>
      </c>
      <c r="BH969" t="e">
        <f t="shared" si="47"/>
        <v>#NUM!</v>
      </c>
      <c r="BI969" t="str">
        <f>VLOOKUP(H969,Sheet2!$A$1:$B$270,2,FALSE)</f>
        <v>MADURA</v>
      </c>
    </row>
    <row r="970" spans="1:61">
      <c r="A970">
        <v>969</v>
      </c>
      <c r="B970">
        <v>1002529461</v>
      </c>
      <c r="C970">
        <v>3</v>
      </c>
      <c r="D970" t="s">
        <v>42</v>
      </c>
      <c r="E970">
        <v>5</v>
      </c>
      <c r="F970" t="s">
        <v>233</v>
      </c>
      <c r="G970" t="s">
        <v>105</v>
      </c>
      <c r="H970" t="s">
        <v>381</v>
      </c>
      <c r="I970" t="s">
        <v>213</v>
      </c>
      <c r="J970" t="s">
        <v>214</v>
      </c>
      <c r="K970" t="s">
        <v>149</v>
      </c>
      <c r="M970" t="s">
        <v>372</v>
      </c>
      <c r="N970" t="s">
        <v>216</v>
      </c>
      <c r="O970" s="57">
        <v>46250.463773148149</v>
      </c>
      <c r="P970" s="57">
        <v>46250.46533564815</v>
      </c>
      <c r="Q970">
        <v>69367387</v>
      </c>
      <c r="S970">
        <v>152312243054</v>
      </c>
      <c r="T970" t="s">
        <v>10373</v>
      </c>
      <c r="U970" t="s">
        <v>11996</v>
      </c>
      <c r="Z970">
        <v>112.42238835582</v>
      </c>
      <c r="AA970">
        <v>-7.51440931834835</v>
      </c>
      <c r="AB970" t="s">
        <v>10375</v>
      </c>
      <c r="AC970" t="s">
        <v>226</v>
      </c>
      <c r="AO970" t="s">
        <v>11997</v>
      </c>
      <c r="AR970" t="s">
        <v>334</v>
      </c>
      <c r="AS970" t="s">
        <v>381</v>
      </c>
      <c r="AT970" t="s">
        <v>231</v>
      </c>
      <c r="AV970" t="s">
        <v>373</v>
      </c>
      <c r="AW970" t="s">
        <v>604</v>
      </c>
      <c r="AX970" t="s">
        <v>223</v>
      </c>
      <c r="BF970" s="6" t="e">
        <f t="shared" si="45"/>
        <v>#NUM!</v>
      </c>
      <c r="BG970" t="e">
        <f t="shared" si="46"/>
        <v>#NUM!</v>
      </c>
      <c r="BH970" t="e">
        <f t="shared" si="47"/>
        <v>#NUM!</v>
      </c>
      <c r="BI970" t="str">
        <f>VLOOKUP(H970,Sheet2!$A$1:$B$270,2,FALSE)</f>
        <v>MOJOKERTO</v>
      </c>
    </row>
    <row r="971" spans="1:61">
      <c r="A971">
        <v>970</v>
      </c>
      <c r="B971">
        <v>1002533802</v>
      </c>
      <c r="C971">
        <v>3</v>
      </c>
      <c r="D971" t="s">
        <v>55</v>
      </c>
      <c r="E971">
        <v>5</v>
      </c>
      <c r="F971" t="s">
        <v>228</v>
      </c>
      <c r="G971" t="s">
        <v>127</v>
      </c>
      <c r="H971" t="s">
        <v>229</v>
      </c>
      <c r="I971" t="s">
        <v>213</v>
      </c>
      <c r="J971" t="s">
        <v>214</v>
      </c>
      <c r="K971" t="s">
        <v>149</v>
      </c>
      <c r="L971" t="s">
        <v>215</v>
      </c>
      <c r="M971" t="s">
        <v>240</v>
      </c>
      <c r="N971" t="s">
        <v>216</v>
      </c>
      <c r="O971" s="57">
        <v>46252.639537037037</v>
      </c>
      <c r="P971" s="57">
        <v>46252.640555555554</v>
      </c>
      <c r="Q971">
        <v>69369224</v>
      </c>
      <c r="S971">
        <v>152426928326</v>
      </c>
      <c r="T971" t="s">
        <v>13284</v>
      </c>
      <c r="U971" t="s">
        <v>13285</v>
      </c>
      <c r="V971" t="s">
        <v>13286</v>
      </c>
      <c r="Z971">
        <v>113.519155606627</v>
      </c>
      <c r="AA971">
        <v>-7.2087011992653096</v>
      </c>
      <c r="AB971" t="s">
        <v>13287</v>
      </c>
      <c r="AC971" t="s">
        <v>217</v>
      </c>
      <c r="AL971" t="s">
        <v>218</v>
      </c>
      <c r="AM971" t="s">
        <v>13288</v>
      </c>
      <c r="AN971" t="s">
        <v>6</v>
      </c>
      <c r="AO971" t="s">
        <v>12887</v>
      </c>
      <c r="AP971" s="57">
        <v>46253.625</v>
      </c>
      <c r="AR971" t="s">
        <v>241</v>
      </c>
      <c r="AS971" t="s">
        <v>229</v>
      </c>
      <c r="AT971" t="s">
        <v>231</v>
      </c>
      <c r="AV971" t="s">
        <v>240</v>
      </c>
      <c r="AW971" t="s">
        <v>13214</v>
      </c>
      <c r="AX971" t="s">
        <v>223</v>
      </c>
      <c r="BA971" s="57">
        <v>46253.625</v>
      </c>
      <c r="BB971" t="s">
        <v>13288</v>
      </c>
      <c r="BF971" s="6" t="e">
        <f t="shared" si="45"/>
        <v>#NUM!</v>
      </c>
      <c r="BG971" t="e">
        <f t="shared" si="46"/>
        <v>#NUM!</v>
      </c>
      <c r="BH971" t="e">
        <f t="shared" si="47"/>
        <v>#NUM!</v>
      </c>
      <c r="BI971" t="str">
        <f>VLOOKUP(H971,Sheet2!$A$1:$B$270,2,FALSE)</f>
        <v>MADURA</v>
      </c>
    </row>
    <row r="972" spans="1:61">
      <c r="A972">
        <v>971</v>
      </c>
      <c r="B972">
        <v>1002522660</v>
      </c>
      <c r="C972">
        <v>3</v>
      </c>
      <c r="D972" t="s">
        <v>49</v>
      </c>
      <c r="E972">
        <v>4</v>
      </c>
      <c r="F972" t="s">
        <v>252</v>
      </c>
      <c r="G972" t="s">
        <v>252</v>
      </c>
      <c r="H972" t="s">
        <v>676</v>
      </c>
      <c r="I972" t="s">
        <v>213</v>
      </c>
      <c r="J972" t="s">
        <v>214</v>
      </c>
      <c r="K972" t="s">
        <v>149</v>
      </c>
      <c r="M972" t="s">
        <v>76</v>
      </c>
      <c r="N972" t="s">
        <v>216</v>
      </c>
      <c r="O972" s="57">
        <v>46246.649930555555</v>
      </c>
      <c r="P972" s="57">
        <v>46246.720324074071</v>
      </c>
      <c r="Q972">
        <v>69363561</v>
      </c>
      <c r="S972">
        <v>146285103795</v>
      </c>
      <c r="T972" t="s">
        <v>7351</v>
      </c>
      <c r="U972" t="s">
        <v>8530</v>
      </c>
      <c r="V972" t="s">
        <v>8531</v>
      </c>
      <c r="Z972">
        <v>109.652074</v>
      </c>
      <c r="AA972">
        <v>-6.9767479999999997</v>
      </c>
      <c r="AB972" t="s">
        <v>7354</v>
      </c>
      <c r="AC972" t="s">
        <v>226</v>
      </c>
      <c r="AL972" t="s">
        <v>218</v>
      </c>
      <c r="AM972" t="s">
        <v>8348</v>
      </c>
      <c r="AN972" t="s">
        <v>6</v>
      </c>
      <c r="AO972" s="57">
        <v>46364.652662037035</v>
      </c>
      <c r="AR972" t="s">
        <v>219</v>
      </c>
      <c r="AS972" t="s">
        <v>676</v>
      </c>
      <c r="AT972" t="s">
        <v>231</v>
      </c>
      <c r="AU972">
        <v>20260812</v>
      </c>
      <c r="AV972" t="s">
        <v>222</v>
      </c>
      <c r="AW972" t="s">
        <v>562</v>
      </c>
      <c r="AX972" t="s">
        <v>223</v>
      </c>
      <c r="BA972" s="57">
        <v>46246.291666666664</v>
      </c>
      <c r="BB972" t="s">
        <v>8348</v>
      </c>
      <c r="BC972">
        <v>2026</v>
      </c>
      <c r="BD972">
        <v>8</v>
      </c>
      <c r="BE972">
        <v>12</v>
      </c>
      <c r="BF972" s="6">
        <f t="shared" si="45"/>
        <v>46246</v>
      </c>
      <c r="BG972">
        <f t="shared" si="46"/>
        <v>-0.29166666666424135</v>
      </c>
      <c r="BH972" t="str">
        <f t="shared" si="47"/>
        <v>COMPLY</v>
      </c>
      <c r="BI972" t="e">
        <f>VLOOKUP(H972,Sheet2!$A$1:$B$270,2,FALSE)</f>
        <v>#N/A</v>
      </c>
    </row>
    <row r="973" spans="1:61">
      <c r="A973">
        <v>972</v>
      </c>
      <c r="B973">
        <v>1002523864</v>
      </c>
      <c r="C973">
        <v>3</v>
      </c>
      <c r="D973" t="s">
        <v>34</v>
      </c>
      <c r="E973">
        <v>5</v>
      </c>
      <c r="F973" t="s">
        <v>585</v>
      </c>
      <c r="G973" t="s">
        <v>83</v>
      </c>
      <c r="H973" t="s">
        <v>389</v>
      </c>
      <c r="I973" t="s">
        <v>213</v>
      </c>
      <c r="J973" t="s">
        <v>214</v>
      </c>
      <c r="K973" t="s">
        <v>149</v>
      </c>
      <c r="M973" t="s">
        <v>76</v>
      </c>
      <c r="N973" t="s">
        <v>216</v>
      </c>
      <c r="O973" s="57">
        <v>46247.468252314815</v>
      </c>
      <c r="P973" s="57">
        <v>46247.653275462966</v>
      </c>
      <c r="Q973">
        <v>69361068</v>
      </c>
      <c r="S973">
        <v>172422212485</v>
      </c>
      <c r="T973" t="s">
        <v>7874</v>
      </c>
      <c r="U973" t="s">
        <v>7875</v>
      </c>
      <c r="V973" t="s">
        <v>9442</v>
      </c>
      <c r="Z973">
        <v>115.25737001</v>
      </c>
      <c r="AA973">
        <v>-8.6508100189999997</v>
      </c>
      <c r="AB973" t="s">
        <v>7877</v>
      </c>
      <c r="AC973" t="s">
        <v>217</v>
      </c>
      <c r="AL973" t="s">
        <v>218</v>
      </c>
      <c r="AM973" t="s">
        <v>7878</v>
      </c>
      <c r="AN973" t="s">
        <v>6</v>
      </c>
      <c r="AO973" t="s">
        <v>8845</v>
      </c>
      <c r="AR973" t="s">
        <v>219</v>
      </c>
      <c r="AS973" t="s">
        <v>389</v>
      </c>
      <c r="AT973" t="s">
        <v>646</v>
      </c>
      <c r="AU973">
        <v>20260813</v>
      </c>
      <c r="AV973" t="s">
        <v>222</v>
      </c>
      <c r="AW973" t="s">
        <v>561</v>
      </c>
      <c r="AX973" t="s">
        <v>223</v>
      </c>
      <c r="BA973" s="57">
        <v>46247.291666666664</v>
      </c>
      <c r="BB973" t="s">
        <v>7878</v>
      </c>
      <c r="BC973">
        <v>2026</v>
      </c>
      <c r="BD973">
        <v>8</v>
      </c>
      <c r="BE973">
        <v>13</v>
      </c>
      <c r="BF973" s="6">
        <f t="shared" si="45"/>
        <v>46247</v>
      </c>
      <c r="BG973">
        <f t="shared" si="46"/>
        <v>-0.29166666666424135</v>
      </c>
      <c r="BH973" t="str">
        <f t="shared" si="47"/>
        <v>COMPLY</v>
      </c>
      <c r="BI973" t="str">
        <f>VLOOKUP(H973,Sheet2!$A$1:$B$270,2,FALSE)</f>
        <v>SANUR</v>
      </c>
    </row>
    <row r="974" spans="1:61">
      <c r="A974">
        <v>973</v>
      </c>
      <c r="B974">
        <v>1002521332</v>
      </c>
      <c r="C974">
        <v>3</v>
      </c>
      <c r="D974" t="s">
        <v>38</v>
      </c>
      <c r="E974">
        <v>5</v>
      </c>
      <c r="F974" t="s">
        <v>92</v>
      </c>
      <c r="G974" t="s">
        <v>95</v>
      </c>
      <c r="H974" t="s">
        <v>532</v>
      </c>
      <c r="I974" t="s">
        <v>213</v>
      </c>
      <c r="J974" t="s">
        <v>214</v>
      </c>
      <c r="K974" t="s">
        <v>149</v>
      </c>
      <c r="L974" t="s">
        <v>215</v>
      </c>
      <c r="M974" t="s">
        <v>76</v>
      </c>
      <c r="N974" t="s">
        <v>216</v>
      </c>
      <c r="O974" s="57">
        <v>46246.380520833336</v>
      </c>
      <c r="P974" s="57">
        <v>46247.828564814816</v>
      </c>
      <c r="Q974">
        <v>69363840</v>
      </c>
      <c r="S974">
        <v>152618204331</v>
      </c>
      <c r="T974" t="s">
        <v>8532</v>
      </c>
      <c r="U974" t="s">
        <v>8533</v>
      </c>
      <c r="V974" t="s">
        <v>8534</v>
      </c>
      <c r="Z974">
        <v>111.53113</v>
      </c>
      <c r="AA974">
        <v>-7.9640959999999996</v>
      </c>
      <c r="AB974" t="s">
        <v>8535</v>
      </c>
      <c r="AC974" t="s">
        <v>237</v>
      </c>
      <c r="AL974" t="s">
        <v>218</v>
      </c>
      <c r="AM974" t="s">
        <v>8015</v>
      </c>
      <c r="AN974" t="s">
        <v>6</v>
      </c>
      <c r="AO974" s="57">
        <v>46364.382175925923</v>
      </c>
      <c r="AP974" s="57">
        <v>46247.333333333336</v>
      </c>
      <c r="AR974" t="s">
        <v>219</v>
      </c>
      <c r="AS974" t="s">
        <v>532</v>
      </c>
      <c r="AT974" t="s">
        <v>231</v>
      </c>
      <c r="AU974">
        <v>20260813</v>
      </c>
      <c r="AV974" t="s">
        <v>222</v>
      </c>
      <c r="AW974" t="s">
        <v>1010</v>
      </c>
      <c r="AX974" t="s">
        <v>223</v>
      </c>
      <c r="BA974" s="57">
        <v>46247.333333333336</v>
      </c>
      <c r="BB974" t="s">
        <v>8015</v>
      </c>
      <c r="BC974">
        <v>2026</v>
      </c>
      <c r="BD974">
        <v>8</v>
      </c>
      <c r="BE974">
        <v>13</v>
      </c>
      <c r="BF974" s="6">
        <f t="shared" si="45"/>
        <v>46247</v>
      </c>
      <c r="BG974">
        <f t="shared" si="46"/>
        <v>-0.33333333333575865</v>
      </c>
      <c r="BH974" t="str">
        <f t="shared" si="47"/>
        <v>COMPLY</v>
      </c>
      <c r="BI974" t="str">
        <f>VLOOKUP(H974,Sheet2!$A$1:$B$270,2,FALSE)</f>
        <v>PONOROGO</v>
      </c>
    </row>
    <row r="975" spans="1:61">
      <c r="A975">
        <v>974</v>
      </c>
      <c r="B975">
        <v>1002509040</v>
      </c>
      <c r="C975">
        <v>3</v>
      </c>
      <c r="D975" t="s">
        <v>42</v>
      </c>
      <c r="E975">
        <v>5</v>
      </c>
      <c r="F975" t="s">
        <v>106</v>
      </c>
      <c r="G975" t="s">
        <v>104</v>
      </c>
      <c r="H975" t="s">
        <v>425</v>
      </c>
      <c r="I975" t="s">
        <v>213</v>
      </c>
      <c r="J975" t="s">
        <v>214</v>
      </c>
      <c r="K975" t="s">
        <v>149</v>
      </c>
      <c r="M975" t="s">
        <v>76</v>
      </c>
      <c r="N975" t="s">
        <v>216</v>
      </c>
      <c r="O975" s="57">
        <v>46238.663981481484</v>
      </c>
      <c r="P975" s="57">
        <v>46239.625659722224</v>
      </c>
      <c r="Q975">
        <v>69358498</v>
      </c>
      <c r="S975">
        <v>152504261492</v>
      </c>
      <c r="T975" t="s">
        <v>2490</v>
      </c>
      <c r="U975" t="s">
        <v>2491</v>
      </c>
      <c r="V975" t="s">
        <v>2492</v>
      </c>
      <c r="Z975">
        <v>113.22537079999999</v>
      </c>
      <c r="AA975">
        <v>-8.1253221</v>
      </c>
      <c r="AB975" t="s">
        <v>2493</v>
      </c>
      <c r="AC975" t="s">
        <v>230</v>
      </c>
      <c r="AL975" t="s">
        <v>218</v>
      </c>
      <c r="AM975" t="s">
        <v>2494</v>
      </c>
      <c r="AN975" t="s">
        <v>6</v>
      </c>
      <c r="AO975" s="57">
        <v>46120.684421296297</v>
      </c>
      <c r="AP975" s="57">
        <v>46239.541666666664</v>
      </c>
      <c r="AR975" t="s">
        <v>219</v>
      </c>
      <c r="AS975" t="s">
        <v>425</v>
      </c>
      <c r="AT975" t="s">
        <v>231</v>
      </c>
      <c r="AU975">
        <v>20260805</v>
      </c>
      <c r="AV975" t="s">
        <v>222</v>
      </c>
      <c r="AW975" t="s">
        <v>561</v>
      </c>
      <c r="AX975" t="s">
        <v>223</v>
      </c>
      <c r="BA975" s="57">
        <v>46239.541666666664</v>
      </c>
      <c r="BB975" t="s">
        <v>2494</v>
      </c>
      <c r="BC975">
        <v>2026</v>
      </c>
      <c r="BD975">
        <v>8</v>
      </c>
      <c r="BE975">
        <v>5</v>
      </c>
      <c r="BF975" s="6">
        <f t="shared" si="45"/>
        <v>46239</v>
      </c>
      <c r="BG975">
        <f t="shared" si="46"/>
        <v>-0.54166666666424135</v>
      </c>
      <c r="BH975" t="str">
        <f t="shared" si="47"/>
        <v>COMPLY</v>
      </c>
      <c r="BI975" t="str">
        <f>VLOOKUP(H975,Sheet2!$A$1:$B$270,2,FALSE)</f>
        <v>PROBOLINGGO</v>
      </c>
    </row>
    <row r="976" spans="1:61">
      <c r="A976">
        <v>975</v>
      </c>
      <c r="B976">
        <v>1002511870</v>
      </c>
      <c r="C976">
        <v>3</v>
      </c>
      <c r="D976" t="s">
        <v>34</v>
      </c>
      <c r="E976">
        <v>5</v>
      </c>
      <c r="F976" t="s">
        <v>585</v>
      </c>
      <c r="G976" t="s">
        <v>81</v>
      </c>
      <c r="H976" t="s">
        <v>322</v>
      </c>
      <c r="I976" t="s">
        <v>213</v>
      </c>
      <c r="J976" t="s">
        <v>214</v>
      </c>
      <c r="K976" t="s">
        <v>149</v>
      </c>
      <c r="M976" t="s">
        <v>602</v>
      </c>
      <c r="N976" t="s">
        <v>216</v>
      </c>
      <c r="O976" s="57">
        <v>46240.450497685182</v>
      </c>
      <c r="P976" s="57">
        <v>46246.782222222224</v>
      </c>
      <c r="Q976">
        <v>69359749</v>
      </c>
      <c r="S976">
        <v>172415798468</v>
      </c>
      <c r="T976" t="s">
        <v>1446</v>
      </c>
      <c r="U976" t="s">
        <v>1447</v>
      </c>
      <c r="Z976">
        <v>115.182647</v>
      </c>
      <c r="AA976">
        <v>-8.8198720000000002</v>
      </c>
      <c r="AB976" t="s">
        <v>1448</v>
      </c>
      <c r="AC976" t="s">
        <v>230</v>
      </c>
      <c r="AO976" s="57">
        <v>46181.455231481479</v>
      </c>
      <c r="AR976" t="s">
        <v>5</v>
      </c>
      <c r="AS976" t="s">
        <v>322</v>
      </c>
      <c r="AT976" t="s">
        <v>231</v>
      </c>
      <c r="AV976" t="s">
        <v>8536</v>
      </c>
      <c r="AW976" t="s">
        <v>562</v>
      </c>
      <c r="AX976" t="s">
        <v>223</v>
      </c>
      <c r="BF976" s="6" t="e">
        <f t="shared" si="45"/>
        <v>#NUM!</v>
      </c>
      <c r="BG976" t="e">
        <f t="shared" si="46"/>
        <v>#NUM!</v>
      </c>
      <c r="BH976" t="e">
        <f t="shared" si="47"/>
        <v>#NUM!</v>
      </c>
      <c r="BI976" t="str">
        <f>VLOOKUP(H976,Sheet2!$A$1:$B$270,2,FALSE)</f>
        <v>JIMBARAN</v>
      </c>
    </row>
    <row r="977" spans="1:61">
      <c r="A977">
        <v>976</v>
      </c>
      <c r="B977">
        <v>1002519584</v>
      </c>
      <c r="C977">
        <v>3</v>
      </c>
      <c r="D977" t="s">
        <v>42</v>
      </c>
      <c r="E977">
        <v>5</v>
      </c>
      <c r="F977" t="s">
        <v>106</v>
      </c>
      <c r="G977" t="s">
        <v>106</v>
      </c>
      <c r="H977" t="s">
        <v>375</v>
      </c>
      <c r="I977" t="s">
        <v>213</v>
      </c>
      <c r="J977" t="s">
        <v>214</v>
      </c>
      <c r="K977" t="s">
        <v>149</v>
      </c>
      <c r="M977" t="s">
        <v>76</v>
      </c>
      <c r="N977" t="s">
        <v>216</v>
      </c>
      <c r="O977" s="57">
        <v>46245.486932870372</v>
      </c>
      <c r="P977" s="57">
        <v>46246.600127314814</v>
      </c>
      <c r="Q977">
        <v>69363187</v>
      </c>
      <c r="S977">
        <v>152731203846</v>
      </c>
      <c r="T977" t="s">
        <v>7608</v>
      </c>
      <c r="U977" t="s">
        <v>7609</v>
      </c>
      <c r="V977" t="s">
        <v>7610</v>
      </c>
      <c r="Z977">
        <v>112.89175109999999</v>
      </c>
      <c r="AA977">
        <v>-7.7297317999999997</v>
      </c>
      <c r="AB977" t="s">
        <v>7611</v>
      </c>
      <c r="AC977" t="s">
        <v>230</v>
      </c>
      <c r="AL977" t="s">
        <v>218</v>
      </c>
      <c r="AM977" t="s">
        <v>7612</v>
      </c>
      <c r="AN977" t="s">
        <v>6</v>
      </c>
      <c r="AO977" s="57">
        <v>46334.496863425928</v>
      </c>
      <c r="AP977" s="57">
        <v>46247.333333333336</v>
      </c>
      <c r="AR977" t="s">
        <v>219</v>
      </c>
      <c r="AS977" t="s">
        <v>375</v>
      </c>
      <c r="AT977" t="s">
        <v>231</v>
      </c>
      <c r="AU977">
        <v>20260812</v>
      </c>
      <c r="AV977" t="s">
        <v>222</v>
      </c>
      <c r="AW977" t="s">
        <v>582</v>
      </c>
      <c r="AX977" t="s">
        <v>223</v>
      </c>
      <c r="BA977" s="57">
        <v>46247.333333333336</v>
      </c>
      <c r="BB977" t="s">
        <v>7612</v>
      </c>
      <c r="BC977">
        <v>2026</v>
      </c>
      <c r="BD977">
        <v>8</v>
      </c>
      <c r="BE977">
        <v>12</v>
      </c>
      <c r="BF977" s="6">
        <f t="shared" si="45"/>
        <v>46246</v>
      </c>
      <c r="BG977">
        <f t="shared" si="46"/>
        <v>-1.3333333333357587</v>
      </c>
      <c r="BH977" t="str">
        <f t="shared" si="47"/>
        <v>COMPLY</v>
      </c>
      <c r="BI977" t="str">
        <f>VLOOKUP(H977,Sheet2!$A$1:$B$270,2,FALSE)</f>
        <v>PASURUAN</v>
      </c>
    </row>
    <row r="978" spans="1:61">
      <c r="A978">
        <v>977</v>
      </c>
      <c r="B978">
        <v>1002507002</v>
      </c>
      <c r="C978">
        <v>3</v>
      </c>
      <c r="D978" t="s">
        <v>42</v>
      </c>
      <c r="E978">
        <v>5</v>
      </c>
      <c r="F978" t="s">
        <v>102</v>
      </c>
      <c r="G978" t="s">
        <v>108</v>
      </c>
      <c r="H978" t="s">
        <v>393</v>
      </c>
      <c r="I978" t="s">
        <v>213</v>
      </c>
      <c r="J978" t="s">
        <v>214</v>
      </c>
      <c r="K978" t="s">
        <v>149</v>
      </c>
      <c r="M978" t="s">
        <v>1039</v>
      </c>
      <c r="N978" t="s">
        <v>216</v>
      </c>
      <c r="O978" s="57">
        <v>46238.399398148147</v>
      </c>
      <c r="P978" s="57">
        <v>46246.449328703704</v>
      </c>
      <c r="Q978">
        <v>69358005</v>
      </c>
      <c r="S978">
        <v>152506219051</v>
      </c>
      <c r="T978" t="s">
        <v>2505</v>
      </c>
      <c r="U978" t="s">
        <v>1051</v>
      </c>
      <c r="V978" t="s">
        <v>2506</v>
      </c>
      <c r="Z978">
        <v>114.0233145</v>
      </c>
      <c r="AA978">
        <v>-7.7001004999999996</v>
      </c>
      <c r="AB978" t="s">
        <v>2507</v>
      </c>
      <c r="AC978" t="s">
        <v>291</v>
      </c>
      <c r="AL978" t="s">
        <v>218</v>
      </c>
      <c r="AM978" t="s">
        <v>2508</v>
      </c>
      <c r="AN978" t="s">
        <v>6</v>
      </c>
      <c r="AO978" s="57">
        <v>46120.403333333335</v>
      </c>
      <c r="AP978" s="57">
        <v>46239.333333333336</v>
      </c>
      <c r="AS978" t="s">
        <v>393</v>
      </c>
      <c r="AT978" t="s">
        <v>231</v>
      </c>
      <c r="AV978" t="s">
        <v>1039</v>
      </c>
      <c r="AW978" t="s">
        <v>561</v>
      </c>
      <c r="AX978" t="s">
        <v>223</v>
      </c>
      <c r="BA978" s="57">
        <v>46239.333333333336</v>
      </c>
      <c r="BB978" t="s">
        <v>2508</v>
      </c>
      <c r="BF978" s="6" t="e">
        <f t="shared" si="45"/>
        <v>#NUM!</v>
      </c>
      <c r="BG978" t="e">
        <f t="shared" si="46"/>
        <v>#NUM!</v>
      </c>
      <c r="BH978" t="e">
        <f t="shared" si="47"/>
        <v>#NUM!</v>
      </c>
      <c r="BI978" t="str">
        <f>VLOOKUP(H978,Sheet2!$A$1:$B$270,2,FALSE)</f>
        <v>BANYUWANGI</v>
      </c>
    </row>
    <row r="979" spans="1:61">
      <c r="A979">
        <v>978</v>
      </c>
      <c r="B979">
        <v>1002512663</v>
      </c>
      <c r="C979">
        <v>3</v>
      </c>
      <c r="D979" t="s">
        <v>55</v>
      </c>
      <c r="E979">
        <v>5</v>
      </c>
      <c r="F979" t="s">
        <v>313</v>
      </c>
      <c r="G979" t="s">
        <v>124</v>
      </c>
      <c r="H979" t="s">
        <v>397</v>
      </c>
      <c r="I979" t="s">
        <v>213</v>
      </c>
      <c r="J979" t="s">
        <v>214</v>
      </c>
      <c r="K979" t="s">
        <v>149</v>
      </c>
      <c r="L979" t="s">
        <v>215</v>
      </c>
      <c r="M979" t="s">
        <v>76</v>
      </c>
      <c r="N979" t="s">
        <v>216</v>
      </c>
      <c r="O979" s="57">
        <v>46240.601365740738</v>
      </c>
      <c r="P979" s="57">
        <v>46242.342777777776</v>
      </c>
      <c r="Q979">
        <v>69360037</v>
      </c>
      <c r="S979">
        <v>152302236655</v>
      </c>
      <c r="T979" t="s">
        <v>2509</v>
      </c>
      <c r="U979" t="s">
        <v>2510</v>
      </c>
      <c r="V979" t="s">
        <v>2511</v>
      </c>
      <c r="Z979">
        <v>112.74784099999999</v>
      </c>
      <c r="AA979">
        <v>-7.3433039999999998</v>
      </c>
      <c r="AB979" t="s">
        <v>2512</v>
      </c>
      <c r="AC979" t="s">
        <v>237</v>
      </c>
      <c r="AL979" t="s">
        <v>218</v>
      </c>
      <c r="AM979" t="s">
        <v>2513</v>
      </c>
      <c r="AN979" t="s">
        <v>6</v>
      </c>
      <c r="AO979" s="57">
        <v>46181.611122685186</v>
      </c>
      <c r="AP979" s="57">
        <v>46241.541666666664</v>
      </c>
      <c r="AR979" t="s">
        <v>219</v>
      </c>
      <c r="AS979" t="s">
        <v>397</v>
      </c>
      <c r="AT979" t="s">
        <v>231</v>
      </c>
      <c r="AU979">
        <v>20260808</v>
      </c>
      <c r="AV979" t="s">
        <v>222</v>
      </c>
      <c r="AW979" t="s">
        <v>1018</v>
      </c>
      <c r="AX979" t="s">
        <v>223</v>
      </c>
      <c r="BA979" s="57">
        <v>46241.541666666664</v>
      </c>
      <c r="BB979" t="s">
        <v>2513</v>
      </c>
      <c r="BC979">
        <v>2026</v>
      </c>
      <c r="BD979">
        <v>8</v>
      </c>
      <c r="BE979">
        <v>8</v>
      </c>
      <c r="BF979" s="6">
        <f t="shared" si="45"/>
        <v>46242</v>
      </c>
      <c r="BG979">
        <f t="shared" si="46"/>
        <v>0.45833333333575865</v>
      </c>
      <c r="BH979" t="str">
        <f t="shared" si="47"/>
        <v>COMPLY</v>
      </c>
      <c r="BI979" t="str">
        <f>VLOOKUP(H979,Sheet2!$A$1:$B$270,2,FALSE)</f>
        <v>SURABAYA SELATAN</v>
      </c>
    </row>
    <row r="980" spans="1:61">
      <c r="A980">
        <v>979</v>
      </c>
      <c r="B980">
        <v>1002529493</v>
      </c>
      <c r="C980">
        <v>3</v>
      </c>
      <c r="D980" t="s">
        <v>38</v>
      </c>
      <c r="E980">
        <v>5</v>
      </c>
      <c r="F980" t="s">
        <v>92</v>
      </c>
      <c r="G980" t="s">
        <v>95</v>
      </c>
      <c r="H980" t="s">
        <v>245</v>
      </c>
      <c r="I980" t="s">
        <v>213</v>
      </c>
      <c r="J980" t="s">
        <v>214</v>
      </c>
      <c r="K980" t="s">
        <v>149</v>
      </c>
      <c r="L980" t="s">
        <v>215</v>
      </c>
      <c r="M980" t="s">
        <v>76</v>
      </c>
      <c r="N980" t="s">
        <v>216</v>
      </c>
      <c r="O980" s="57">
        <v>46250.476342592592</v>
      </c>
      <c r="P980" s="57">
        <v>46251.788831018515</v>
      </c>
      <c r="Q980">
        <v>69367403</v>
      </c>
      <c r="S980">
        <v>152604231013</v>
      </c>
      <c r="T980" t="s">
        <v>11999</v>
      </c>
      <c r="U980" t="s">
        <v>12000</v>
      </c>
      <c r="V980" t="s">
        <v>12001</v>
      </c>
      <c r="Z980">
        <v>111.4544179</v>
      </c>
      <c r="AA980">
        <v>-7.7991372999999999</v>
      </c>
      <c r="AB980" t="s">
        <v>12002</v>
      </c>
      <c r="AC980" t="s">
        <v>217</v>
      </c>
      <c r="AL980" t="s">
        <v>218</v>
      </c>
      <c r="AM980" t="s">
        <v>10129</v>
      </c>
      <c r="AN980" t="s">
        <v>6</v>
      </c>
      <c r="AO980" t="s">
        <v>10130</v>
      </c>
      <c r="AP980" s="57">
        <v>46251.333333333336</v>
      </c>
      <c r="AR980" t="s">
        <v>219</v>
      </c>
      <c r="AS980" t="s">
        <v>245</v>
      </c>
      <c r="AT980" t="s">
        <v>231</v>
      </c>
      <c r="AU980">
        <v>20260817</v>
      </c>
      <c r="AV980" t="s">
        <v>222</v>
      </c>
      <c r="AW980" t="s">
        <v>1015</v>
      </c>
      <c r="AX980" t="s">
        <v>223</v>
      </c>
      <c r="BA980" s="57">
        <v>46251.333333333336</v>
      </c>
      <c r="BB980" t="s">
        <v>10129</v>
      </c>
      <c r="BC980">
        <v>2026</v>
      </c>
      <c r="BD980">
        <v>8</v>
      </c>
      <c r="BE980">
        <v>17</v>
      </c>
      <c r="BF980" s="6">
        <f t="shared" si="45"/>
        <v>46251</v>
      </c>
      <c r="BG980">
        <f t="shared" si="46"/>
        <v>-0.33333333333575865</v>
      </c>
      <c r="BH980" t="str">
        <f t="shared" si="47"/>
        <v>COMPLY</v>
      </c>
      <c r="BI980" t="str">
        <f>VLOOKUP(H980,Sheet2!$A$1:$B$270,2,FALSE)</f>
        <v>PONOROGO</v>
      </c>
    </row>
    <row r="981" spans="1:61">
      <c r="A981">
        <v>980</v>
      </c>
      <c r="B981">
        <v>1002516404</v>
      </c>
      <c r="C981">
        <v>3</v>
      </c>
      <c r="D981" t="s">
        <v>45</v>
      </c>
      <c r="E981">
        <v>5</v>
      </c>
      <c r="F981" t="s">
        <v>211</v>
      </c>
      <c r="G981" t="s">
        <v>110</v>
      </c>
      <c r="H981" t="s">
        <v>455</v>
      </c>
      <c r="I981" t="s">
        <v>213</v>
      </c>
      <c r="J981" t="s">
        <v>214</v>
      </c>
      <c r="K981" t="s">
        <v>149</v>
      </c>
      <c r="M981" t="s">
        <v>76</v>
      </c>
      <c r="N981" t="s">
        <v>216</v>
      </c>
      <c r="O981" s="57">
        <v>46243.473240740743</v>
      </c>
      <c r="P981" s="57">
        <v>46245.844594907408</v>
      </c>
      <c r="Q981">
        <v>69361794</v>
      </c>
      <c r="S981">
        <v>172610305461</v>
      </c>
      <c r="T981" t="s">
        <v>5133</v>
      </c>
      <c r="U981" t="s">
        <v>5134</v>
      </c>
      <c r="V981" t="s">
        <v>6452</v>
      </c>
      <c r="Z981">
        <v>119.012289182055</v>
      </c>
      <c r="AA981">
        <v>-8.5878288891298205</v>
      </c>
      <c r="AB981" t="s">
        <v>5135</v>
      </c>
      <c r="AC981" t="s">
        <v>5136</v>
      </c>
      <c r="AL981" t="s">
        <v>218</v>
      </c>
      <c r="AM981" t="s">
        <v>6453</v>
      </c>
      <c r="AN981" t="s">
        <v>6</v>
      </c>
      <c r="AO981" s="57">
        <v>46273.475694444445</v>
      </c>
      <c r="AP981" s="57">
        <v>46245.333333333336</v>
      </c>
      <c r="AR981" t="s">
        <v>219</v>
      </c>
      <c r="AS981" t="s">
        <v>455</v>
      </c>
      <c r="AT981" t="s">
        <v>231</v>
      </c>
      <c r="AU981">
        <v>20260811</v>
      </c>
      <c r="AV981" t="s">
        <v>222</v>
      </c>
      <c r="AW981" t="s">
        <v>560</v>
      </c>
      <c r="AX981" t="s">
        <v>223</v>
      </c>
      <c r="BA981" s="57">
        <v>46245.333333333336</v>
      </c>
      <c r="BB981" t="s">
        <v>6453</v>
      </c>
      <c r="BC981">
        <v>2026</v>
      </c>
      <c r="BD981">
        <v>8</v>
      </c>
      <c r="BE981">
        <v>11</v>
      </c>
      <c r="BF981" s="6">
        <f t="shared" si="45"/>
        <v>46245</v>
      </c>
      <c r="BG981">
        <f t="shared" si="46"/>
        <v>-0.33333333333575865</v>
      </c>
      <c r="BH981" t="str">
        <f t="shared" si="47"/>
        <v>COMPLY</v>
      </c>
      <c r="BI981" t="str">
        <f>VLOOKUP(H981,Sheet2!$A$1:$B$270,2,FALSE)</f>
        <v>BIMA</v>
      </c>
    </row>
    <row r="982" spans="1:61">
      <c r="A982">
        <v>981</v>
      </c>
      <c r="B982">
        <v>1002524460</v>
      </c>
      <c r="C982">
        <v>3</v>
      </c>
      <c r="D982" t="s">
        <v>55</v>
      </c>
      <c r="E982">
        <v>5</v>
      </c>
      <c r="F982" t="s">
        <v>265</v>
      </c>
      <c r="G982" t="s">
        <v>125</v>
      </c>
      <c r="H982" t="s">
        <v>332</v>
      </c>
      <c r="I982" t="s">
        <v>213</v>
      </c>
      <c r="J982" t="s">
        <v>214</v>
      </c>
      <c r="K982" t="s">
        <v>149</v>
      </c>
      <c r="M982" t="s">
        <v>76</v>
      </c>
      <c r="N982" t="s">
        <v>216</v>
      </c>
      <c r="O982" s="57">
        <v>46247.600428240738</v>
      </c>
      <c r="P982" s="57">
        <v>46247.625520833331</v>
      </c>
      <c r="Q982">
        <v>69363052</v>
      </c>
      <c r="S982">
        <v>152441211610</v>
      </c>
      <c r="T982" t="s">
        <v>7485</v>
      </c>
      <c r="U982" t="s">
        <v>9448</v>
      </c>
      <c r="V982" t="s">
        <v>9449</v>
      </c>
      <c r="Z982">
        <v>112.15132699999999</v>
      </c>
      <c r="AA982">
        <v>-7.2396130000000003</v>
      </c>
      <c r="AB982" t="s">
        <v>7488</v>
      </c>
      <c r="AC982" t="s">
        <v>230</v>
      </c>
      <c r="AL982" t="s">
        <v>218</v>
      </c>
      <c r="AM982" t="s">
        <v>9450</v>
      </c>
      <c r="AN982" t="s">
        <v>6</v>
      </c>
      <c r="AO982" t="s">
        <v>8882</v>
      </c>
      <c r="AR982" t="s">
        <v>219</v>
      </c>
      <c r="AS982" t="s">
        <v>332</v>
      </c>
      <c r="AT982" t="s">
        <v>231</v>
      </c>
      <c r="AU982">
        <v>20260813</v>
      </c>
      <c r="AV982" t="s">
        <v>222</v>
      </c>
      <c r="AW982" t="s">
        <v>582</v>
      </c>
      <c r="AX982" t="s">
        <v>223</v>
      </c>
      <c r="BA982" s="57">
        <v>46247.291666666664</v>
      </c>
      <c r="BB982" t="s">
        <v>9450</v>
      </c>
      <c r="BC982">
        <v>2026</v>
      </c>
      <c r="BD982">
        <v>8</v>
      </c>
      <c r="BE982">
        <v>13</v>
      </c>
      <c r="BF982" s="6">
        <f t="shared" si="45"/>
        <v>46247</v>
      </c>
      <c r="BG982">
        <f t="shared" si="46"/>
        <v>-0.29166666666424135</v>
      </c>
      <c r="BH982" t="str">
        <f t="shared" si="47"/>
        <v>COMPLY</v>
      </c>
      <c r="BI982" t="str">
        <f>VLOOKUP(H982,Sheet2!$A$1:$B$270,2,FALSE)</f>
        <v>GRESIK</v>
      </c>
    </row>
    <row r="983" spans="1:61">
      <c r="A983">
        <v>982</v>
      </c>
      <c r="B983">
        <v>1002526767</v>
      </c>
      <c r="C983">
        <v>3</v>
      </c>
      <c r="D983" t="s">
        <v>38</v>
      </c>
      <c r="E983">
        <v>5</v>
      </c>
      <c r="F983" t="s">
        <v>92</v>
      </c>
      <c r="G983" t="s">
        <v>92</v>
      </c>
      <c r="H983" t="s">
        <v>519</v>
      </c>
      <c r="I983" t="s">
        <v>213</v>
      </c>
      <c r="J983" t="s">
        <v>214</v>
      </c>
      <c r="K983" t="s">
        <v>149</v>
      </c>
      <c r="L983" t="s">
        <v>215</v>
      </c>
      <c r="M983" t="s">
        <v>76</v>
      </c>
      <c r="N983" t="s">
        <v>216</v>
      </c>
      <c r="O983" s="57">
        <v>46248.62427083333</v>
      </c>
      <c r="P983" s="57">
        <v>46249.489305555559</v>
      </c>
      <c r="Q983">
        <v>69366189</v>
      </c>
      <c r="S983">
        <v>152630205419</v>
      </c>
      <c r="T983" t="s">
        <v>10581</v>
      </c>
      <c r="U983" t="s">
        <v>12003</v>
      </c>
      <c r="V983" t="s">
        <v>12004</v>
      </c>
      <c r="Z983">
        <v>111.509331464767</v>
      </c>
      <c r="AA983">
        <v>-7.7472570099922997</v>
      </c>
      <c r="AB983" t="s">
        <v>12005</v>
      </c>
      <c r="AC983" t="s">
        <v>237</v>
      </c>
      <c r="AL983" t="s">
        <v>218</v>
      </c>
      <c r="AM983" t="s">
        <v>10070</v>
      </c>
      <c r="AN983" t="s">
        <v>6</v>
      </c>
      <c r="AO983" t="s">
        <v>10071</v>
      </c>
      <c r="AP983" s="57">
        <v>46249.541666666664</v>
      </c>
      <c r="AR983" t="s">
        <v>219</v>
      </c>
      <c r="AS983" t="s">
        <v>519</v>
      </c>
      <c r="AT983" t="s">
        <v>231</v>
      </c>
      <c r="AU983">
        <v>20260815</v>
      </c>
      <c r="AV983" t="s">
        <v>222</v>
      </c>
      <c r="AW983" t="s">
        <v>1023</v>
      </c>
      <c r="AX983" t="s">
        <v>223</v>
      </c>
      <c r="BA983" s="57">
        <v>46249.541666666664</v>
      </c>
      <c r="BB983" t="s">
        <v>10070</v>
      </c>
      <c r="BC983">
        <v>2026</v>
      </c>
      <c r="BD983">
        <v>8</v>
      </c>
      <c r="BE983">
        <v>15</v>
      </c>
      <c r="BF983" s="6">
        <f t="shared" si="45"/>
        <v>46249</v>
      </c>
      <c r="BG983">
        <f t="shared" si="46"/>
        <v>-0.54166666666424135</v>
      </c>
      <c r="BH983" t="str">
        <f t="shared" si="47"/>
        <v>COMPLY</v>
      </c>
      <c r="BI983" t="str">
        <f>VLOOKUP(H983,Sheet2!$A$1:$B$270,2,FALSE)</f>
        <v>MADIUN</v>
      </c>
    </row>
    <row r="984" spans="1:61">
      <c r="A984">
        <v>983</v>
      </c>
      <c r="B984">
        <v>1002512229</v>
      </c>
      <c r="C984">
        <v>3</v>
      </c>
      <c r="D984" t="s">
        <v>45</v>
      </c>
      <c r="E984">
        <v>5</v>
      </c>
      <c r="F984" t="s">
        <v>113</v>
      </c>
      <c r="G984" t="s">
        <v>113</v>
      </c>
      <c r="H984" t="s">
        <v>323</v>
      </c>
      <c r="I984" t="s">
        <v>213</v>
      </c>
      <c r="J984" t="s">
        <v>214</v>
      </c>
      <c r="K984" t="s">
        <v>149</v>
      </c>
      <c r="L984" t="s">
        <v>215</v>
      </c>
      <c r="M984" t="s">
        <v>76</v>
      </c>
      <c r="N984" t="s">
        <v>216</v>
      </c>
      <c r="O984" s="57">
        <v>46240.51662037037</v>
      </c>
      <c r="P984" s="57">
        <v>46245.59070601852</v>
      </c>
      <c r="Q984">
        <v>69359916</v>
      </c>
      <c r="S984">
        <v>172503813554</v>
      </c>
      <c r="T984" t="s">
        <v>2547</v>
      </c>
      <c r="U984" t="s">
        <v>2548</v>
      </c>
      <c r="V984" t="s">
        <v>2549</v>
      </c>
      <c r="Z984">
        <v>123.66292249999999</v>
      </c>
      <c r="AA984">
        <v>-10.1499592</v>
      </c>
      <c r="AB984" t="s">
        <v>2550</v>
      </c>
      <c r="AC984" t="s">
        <v>237</v>
      </c>
      <c r="AL984" t="s">
        <v>218</v>
      </c>
      <c r="AM984" t="s">
        <v>2513</v>
      </c>
      <c r="AN984" t="s">
        <v>6</v>
      </c>
      <c r="AO984" s="57">
        <v>46181.517847222225</v>
      </c>
      <c r="AP984" s="57">
        <v>46241.541666666664</v>
      </c>
      <c r="AR984" t="s">
        <v>219</v>
      </c>
      <c r="AS984" t="s">
        <v>323</v>
      </c>
      <c r="AT984" t="s">
        <v>231</v>
      </c>
      <c r="AU984">
        <v>20260811</v>
      </c>
      <c r="AV984" t="s">
        <v>222</v>
      </c>
      <c r="AW984" t="s">
        <v>1014</v>
      </c>
      <c r="AX984" t="s">
        <v>223</v>
      </c>
      <c r="BA984" s="57">
        <v>46241.541666666664</v>
      </c>
      <c r="BB984" t="s">
        <v>2513</v>
      </c>
      <c r="BC984">
        <v>2026</v>
      </c>
      <c r="BD984">
        <v>8</v>
      </c>
      <c r="BE984">
        <v>11</v>
      </c>
      <c r="BF984" s="6">
        <f t="shared" si="45"/>
        <v>46245</v>
      </c>
      <c r="BG984">
        <f t="shared" si="46"/>
        <v>3.4583333333357587</v>
      </c>
      <c r="BH984" t="str">
        <f t="shared" si="47"/>
        <v>NOT COMPLY</v>
      </c>
      <c r="BI984" t="str">
        <f>VLOOKUP(H984,Sheet2!$A$1:$B$270,2,FALSE)</f>
        <v>KUPANG</v>
      </c>
    </row>
    <row r="985" spans="1:61">
      <c r="A985">
        <v>984</v>
      </c>
      <c r="B985">
        <v>1002523647</v>
      </c>
      <c r="C985">
        <v>3</v>
      </c>
      <c r="D985" t="s">
        <v>51</v>
      </c>
      <c r="E985">
        <v>4</v>
      </c>
      <c r="F985" t="s">
        <v>273</v>
      </c>
      <c r="G985" t="s">
        <v>295</v>
      </c>
      <c r="H985" t="s">
        <v>901</v>
      </c>
      <c r="I985" t="s">
        <v>213</v>
      </c>
      <c r="J985" t="s">
        <v>214</v>
      </c>
      <c r="K985" t="s">
        <v>149</v>
      </c>
      <c r="M985" t="s">
        <v>575</v>
      </c>
      <c r="N985" t="s">
        <v>216</v>
      </c>
      <c r="O985" s="57">
        <v>46247.426921296297</v>
      </c>
      <c r="P985" s="57">
        <v>46249.643148148149</v>
      </c>
      <c r="Q985">
        <v>69364853</v>
      </c>
      <c r="S985">
        <v>142551119494</v>
      </c>
      <c r="T985" t="s">
        <v>9451</v>
      </c>
      <c r="U985" t="s">
        <v>9452</v>
      </c>
      <c r="V985" t="s">
        <v>9453</v>
      </c>
      <c r="Z985">
        <v>111.0367706</v>
      </c>
      <c r="AA985">
        <v>-6.7480839000000001</v>
      </c>
      <c r="AB985" t="s">
        <v>9454</v>
      </c>
      <c r="AC985" t="s">
        <v>226</v>
      </c>
      <c r="AL985" t="s">
        <v>218</v>
      </c>
      <c r="AM985" t="s">
        <v>9455</v>
      </c>
      <c r="AN985" t="s">
        <v>6</v>
      </c>
      <c r="AO985" t="s">
        <v>8841</v>
      </c>
      <c r="AP985" s="57">
        <v>46248.541666666664</v>
      </c>
      <c r="AQ985" t="s">
        <v>564</v>
      </c>
      <c r="AR985" t="s">
        <v>14</v>
      </c>
      <c r="AS985" t="s">
        <v>901</v>
      </c>
      <c r="AT985" t="s">
        <v>231</v>
      </c>
      <c r="AV985" t="s">
        <v>12006</v>
      </c>
      <c r="AW985" t="s">
        <v>562</v>
      </c>
      <c r="AX985" t="s">
        <v>223</v>
      </c>
      <c r="BA985" s="57">
        <v>46248.541666666664</v>
      </c>
      <c r="BB985" t="s">
        <v>9455</v>
      </c>
      <c r="BF985" s="6" t="e">
        <f t="shared" si="45"/>
        <v>#NUM!</v>
      </c>
      <c r="BG985" t="e">
        <f t="shared" si="46"/>
        <v>#NUM!</v>
      </c>
      <c r="BH985" t="e">
        <f t="shared" si="47"/>
        <v>#NUM!</v>
      </c>
      <c r="BI985" t="e">
        <f>VLOOKUP(H985,Sheet2!$A$1:$B$270,2,FALSE)</f>
        <v>#N/A</v>
      </c>
    </row>
    <row r="986" spans="1:61">
      <c r="A986">
        <v>985</v>
      </c>
      <c r="B986">
        <v>1002509526</v>
      </c>
      <c r="C986">
        <v>3</v>
      </c>
      <c r="D986" t="s">
        <v>38</v>
      </c>
      <c r="E986">
        <v>5</v>
      </c>
      <c r="F986" t="s">
        <v>92</v>
      </c>
      <c r="G986" t="s">
        <v>94</v>
      </c>
      <c r="H986" t="s">
        <v>452</v>
      </c>
      <c r="I986" t="s">
        <v>213</v>
      </c>
      <c r="J986" t="s">
        <v>214</v>
      </c>
      <c r="K986" t="s">
        <v>149</v>
      </c>
      <c r="L986" t="s">
        <v>215</v>
      </c>
      <c r="M986" t="s">
        <v>76</v>
      </c>
      <c r="N986" t="s">
        <v>216</v>
      </c>
      <c r="O986" s="57">
        <v>46239.340937499997</v>
      </c>
      <c r="P986" s="57">
        <v>46239.854814814818</v>
      </c>
      <c r="Q986">
        <v>69358722</v>
      </c>
      <c r="S986">
        <v>152635205068</v>
      </c>
      <c r="T986" t="s">
        <v>2556</v>
      </c>
      <c r="U986" t="s">
        <v>2557</v>
      </c>
      <c r="V986" t="s">
        <v>2558</v>
      </c>
      <c r="Z986">
        <v>111.207784949098</v>
      </c>
      <c r="AA986">
        <v>-7.4987047736103003</v>
      </c>
      <c r="AB986" t="s">
        <v>2559</v>
      </c>
      <c r="AC986" t="s">
        <v>237</v>
      </c>
      <c r="AL986" t="s">
        <v>218</v>
      </c>
      <c r="AM986" t="s">
        <v>1453</v>
      </c>
      <c r="AN986" t="s">
        <v>6</v>
      </c>
      <c r="AO986" s="57">
        <v>46150.351134259261</v>
      </c>
      <c r="AP986" s="57">
        <v>46240.333333333336</v>
      </c>
      <c r="AR986" t="s">
        <v>219</v>
      </c>
      <c r="AS986" t="s">
        <v>452</v>
      </c>
      <c r="AT986" t="s">
        <v>231</v>
      </c>
      <c r="AU986">
        <v>20260805</v>
      </c>
      <c r="AV986" t="s">
        <v>222</v>
      </c>
      <c r="AW986" t="s">
        <v>1018</v>
      </c>
      <c r="AX986" t="s">
        <v>223</v>
      </c>
      <c r="BA986" s="57">
        <v>46240.333333333336</v>
      </c>
      <c r="BB986" t="s">
        <v>1453</v>
      </c>
      <c r="BC986">
        <v>2026</v>
      </c>
      <c r="BD986">
        <v>8</v>
      </c>
      <c r="BE986">
        <v>5</v>
      </c>
      <c r="BF986" s="6">
        <f t="shared" si="45"/>
        <v>46239</v>
      </c>
      <c r="BG986">
        <f t="shared" si="46"/>
        <v>-1.3333333333357587</v>
      </c>
      <c r="BH986" t="str">
        <f t="shared" si="47"/>
        <v>COMPLY</v>
      </c>
      <c r="BI986" t="str">
        <f>VLOOKUP(H986,Sheet2!$A$1:$B$270,2,FALSE)</f>
        <v>MADIUN</v>
      </c>
    </row>
    <row r="987" spans="1:61">
      <c r="A987">
        <v>986</v>
      </c>
      <c r="B987">
        <v>1002514033</v>
      </c>
      <c r="C987">
        <v>3</v>
      </c>
      <c r="D987" t="s">
        <v>38</v>
      </c>
      <c r="E987">
        <v>5</v>
      </c>
      <c r="F987" t="s">
        <v>90</v>
      </c>
      <c r="G987" t="s">
        <v>98</v>
      </c>
      <c r="H987" t="s">
        <v>301</v>
      </c>
      <c r="I987" t="s">
        <v>213</v>
      </c>
      <c r="J987" t="s">
        <v>214</v>
      </c>
      <c r="K987" t="s">
        <v>149</v>
      </c>
      <c r="L987" t="s">
        <v>215</v>
      </c>
      <c r="M987" t="s">
        <v>76</v>
      </c>
      <c r="N987" t="s">
        <v>216</v>
      </c>
      <c r="O987" s="57">
        <v>46241.424953703703</v>
      </c>
      <c r="P987" s="57">
        <v>46242.772037037037</v>
      </c>
      <c r="Q987">
        <v>69360519</v>
      </c>
      <c r="S987">
        <v>152606246396</v>
      </c>
      <c r="T987" t="s">
        <v>5147</v>
      </c>
      <c r="U987" t="s">
        <v>5148</v>
      </c>
      <c r="V987" t="s">
        <v>5149</v>
      </c>
      <c r="Z987">
        <v>111.892640599999</v>
      </c>
      <c r="AA987">
        <v>-8.1282428105297004</v>
      </c>
      <c r="AB987" t="s">
        <v>5150</v>
      </c>
      <c r="AC987" t="s">
        <v>237</v>
      </c>
      <c r="AL987" t="s">
        <v>218</v>
      </c>
      <c r="AM987" t="s">
        <v>5151</v>
      </c>
      <c r="AN987" t="s">
        <v>6</v>
      </c>
      <c r="AO987" s="57">
        <v>46211.434212962966</v>
      </c>
      <c r="AP987" s="57">
        <v>46242.333333333336</v>
      </c>
      <c r="AR987" t="s">
        <v>219</v>
      </c>
      <c r="AS987" t="s">
        <v>301</v>
      </c>
      <c r="AT987" t="s">
        <v>231</v>
      </c>
      <c r="AU987">
        <v>20260808</v>
      </c>
      <c r="AV987" t="s">
        <v>222</v>
      </c>
      <c r="AW987" t="s">
        <v>1010</v>
      </c>
      <c r="AX987" t="s">
        <v>223</v>
      </c>
      <c r="BA987" s="57">
        <v>46242.333333333336</v>
      </c>
      <c r="BB987" t="s">
        <v>5151</v>
      </c>
      <c r="BC987">
        <v>2026</v>
      </c>
      <c r="BD987">
        <v>8</v>
      </c>
      <c r="BE987">
        <v>8</v>
      </c>
      <c r="BF987" s="6">
        <f t="shared" si="45"/>
        <v>46242</v>
      </c>
      <c r="BG987">
        <f t="shared" si="46"/>
        <v>-0.33333333333575865</v>
      </c>
      <c r="BH987" t="str">
        <f t="shared" si="47"/>
        <v>COMPLY</v>
      </c>
      <c r="BI987" t="str">
        <f>VLOOKUP(H987,Sheet2!$A$1:$B$270,2,FALSE)</f>
        <v>BLITAR</v>
      </c>
    </row>
    <row r="988" spans="1:61">
      <c r="A988">
        <v>987</v>
      </c>
      <c r="B988">
        <v>1002521702</v>
      </c>
      <c r="C988">
        <v>3</v>
      </c>
      <c r="D988" t="s">
        <v>59</v>
      </c>
      <c r="E988">
        <v>4</v>
      </c>
      <c r="F988" t="s">
        <v>567</v>
      </c>
      <c r="G988" t="s">
        <v>906</v>
      </c>
      <c r="H988" t="s">
        <v>918</v>
      </c>
      <c r="I988" t="s">
        <v>213</v>
      </c>
      <c r="J988" t="s">
        <v>214</v>
      </c>
      <c r="K988" t="s">
        <v>149</v>
      </c>
      <c r="L988" t="s">
        <v>215</v>
      </c>
      <c r="M988" t="s">
        <v>236</v>
      </c>
      <c r="N988" t="s">
        <v>216</v>
      </c>
      <c r="O988" s="57">
        <v>46246.462453703702</v>
      </c>
      <c r="P988" s="57">
        <v>46249.170358796298</v>
      </c>
      <c r="Q988">
        <v>69364032</v>
      </c>
      <c r="S988">
        <v>146144118570</v>
      </c>
      <c r="T988" t="s">
        <v>8537</v>
      </c>
      <c r="U988" t="s">
        <v>8538</v>
      </c>
      <c r="V988" t="s">
        <v>8539</v>
      </c>
      <c r="Z988">
        <v>110.3891236</v>
      </c>
      <c r="AA988">
        <v>-7.6807092999999904</v>
      </c>
      <c r="AB988" t="s">
        <v>8540</v>
      </c>
      <c r="AC988" t="s">
        <v>237</v>
      </c>
      <c r="AL988" t="s">
        <v>218</v>
      </c>
      <c r="AM988" t="s">
        <v>8541</v>
      </c>
      <c r="AN988" t="s">
        <v>6</v>
      </c>
      <c r="AO988" s="57">
        <v>46364.465601851851</v>
      </c>
      <c r="AP988" s="57">
        <v>46248.416666666664</v>
      </c>
      <c r="AR988" t="s">
        <v>12</v>
      </c>
      <c r="AS988" t="s">
        <v>918</v>
      </c>
      <c r="AT988" t="s">
        <v>231</v>
      </c>
      <c r="AV988" t="s">
        <v>917</v>
      </c>
      <c r="AW988" t="s">
        <v>642</v>
      </c>
      <c r="AX988" t="s">
        <v>223</v>
      </c>
      <c r="AZ988" t="s">
        <v>917</v>
      </c>
      <c r="BA988" s="57">
        <v>46248.416666666664</v>
      </c>
      <c r="BB988" t="s">
        <v>8541</v>
      </c>
      <c r="BF988" s="6" t="e">
        <f t="shared" si="45"/>
        <v>#NUM!</v>
      </c>
      <c r="BG988" t="e">
        <f t="shared" si="46"/>
        <v>#NUM!</v>
      </c>
      <c r="BH988" t="e">
        <f t="shared" si="47"/>
        <v>#NUM!</v>
      </c>
      <c r="BI988" t="e">
        <f>VLOOKUP(H988,Sheet2!$A$1:$B$270,2,FALSE)</f>
        <v>#N/A</v>
      </c>
    </row>
    <row r="989" spans="1:61">
      <c r="A989">
        <v>988</v>
      </c>
      <c r="B989">
        <v>1002530940</v>
      </c>
      <c r="C989">
        <v>3</v>
      </c>
      <c r="D989" t="s">
        <v>55</v>
      </c>
      <c r="E989">
        <v>5</v>
      </c>
      <c r="F989" t="s">
        <v>228</v>
      </c>
      <c r="G989" t="s">
        <v>121</v>
      </c>
      <c r="H989" t="s">
        <v>447</v>
      </c>
      <c r="I989" t="s">
        <v>213</v>
      </c>
      <c r="J989" t="s">
        <v>214</v>
      </c>
      <c r="K989" t="s">
        <v>149</v>
      </c>
      <c r="L989" t="s">
        <v>215</v>
      </c>
      <c r="M989" t="s">
        <v>286</v>
      </c>
      <c r="N989" t="s">
        <v>216</v>
      </c>
      <c r="O989" s="57">
        <v>46251.57912037037</v>
      </c>
      <c r="P989" s="57">
        <v>46252.563113425924</v>
      </c>
      <c r="Q989">
        <v>69368137</v>
      </c>
      <c r="S989">
        <v>152438209349</v>
      </c>
      <c r="T989" t="s">
        <v>12012</v>
      </c>
      <c r="U989" t="s">
        <v>12013</v>
      </c>
      <c r="V989" t="s">
        <v>12014</v>
      </c>
      <c r="Z989">
        <v>113.313693031668</v>
      </c>
      <c r="AA989">
        <v>-7.1352178462506402</v>
      </c>
      <c r="AB989" t="s">
        <v>12015</v>
      </c>
      <c r="AC989" t="s">
        <v>217</v>
      </c>
      <c r="AL989" t="s">
        <v>218</v>
      </c>
      <c r="AM989" t="s">
        <v>12016</v>
      </c>
      <c r="AN989" t="s">
        <v>6</v>
      </c>
      <c r="AO989" t="s">
        <v>10249</v>
      </c>
      <c r="AP989" s="57">
        <v>46252.625</v>
      </c>
      <c r="AR989" t="s">
        <v>241</v>
      </c>
      <c r="AS989" t="s">
        <v>447</v>
      </c>
      <c r="AT989" t="s">
        <v>231</v>
      </c>
      <c r="AV989" t="s">
        <v>905</v>
      </c>
      <c r="AW989" t="s">
        <v>1018</v>
      </c>
      <c r="AX989" t="s">
        <v>223</v>
      </c>
      <c r="BA989" s="57">
        <v>46252.625</v>
      </c>
      <c r="BB989" t="s">
        <v>12016</v>
      </c>
      <c r="BF989" s="6" t="e">
        <f t="shared" si="45"/>
        <v>#NUM!</v>
      </c>
      <c r="BG989" t="e">
        <f t="shared" si="46"/>
        <v>#NUM!</v>
      </c>
      <c r="BH989" t="e">
        <f t="shared" si="47"/>
        <v>#NUM!</v>
      </c>
      <c r="BI989" t="str">
        <f>VLOOKUP(H989,Sheet2!$A$1:$B$270,2,FALSE)</f>
        <v>MADURA</v>
      </c>
    </row>
    <row r="990" spans="1:61">
      <c r="A990">
        <v>989</v>
      </c>
      <c r="B990">
        <v>1002527242</v>
      </c>
      <c r="C990">
        <v>3</v>
      </c>
      <c r="D990" t="s">
        <v>59</v>
      </c>
      <c r="E990">
        <v>4</v>
      </c>
      <c r="F990" t="s">
        <v>224</v>
      </c>
      <c r="G990" t="s">
        <v>320</v>
      </c>
      <c r="H990" t="s">
        <v>321</v>
      </c>
      <c r="I990" t="s">
        <v>213</v>
      </c>
      <c r="J990" t="s">
        <v>214</v>
      </c>
      <c r="K990" t="s">
        <v>149</v>
      </c>
      <c r="L990" t="s">
        <v>215</v>
      </c>
      <c r="M990" t="s">
        <v>76</v>
      </c>
      <c r="N990" t="s">
        <v>216</v>
      </c>
      <c r="O990" s="57">
        <v>46248.701354166667</v>
      </c>
      <c r="P990" s="57">
        <v>46249.50440972222</v>
      </c>
      <c r="Q990">
        <v>69366376</v>
      </c>
      <c r="S990">
        <v>146372103277</v>
      </c>
      <c r="T990" t="s">
        <v>12017</v>
      </c>
      <c r="U990" t="s">
        <v>12018</v>
      </c>
      <c r="V990" t="s">
        <v>12019</v>
      </c>
      <c r="Z990">
        <v>109.691266</v>
      </c>
      <c r="AA990">
        <v>-7.4610709999999996</v>
      </c>
      <c r="AB990" t="s">
        <v>12020</v>
      </c>
      <c r="AC990" t="s">
        <v>237</v>
      </c>
      <c r="AL990" t="s">
        <v>218</v>
      </c>
      <c r="AM990" t="s">
        <v>12021</v>
      </c>
      <c r="AN990" t="s">
        <v>6</v>
      </c>
      <c r="AO990" t="s">
        <v>11169</v>
      </c>
      <c r="AP990" s="57">
        <v>46251.333333333336</v>
      </c>
      <c r="AR990" t="s">
        <v>219</v>
      </c>
      <c r="AS990" t="s">
        <v>321</v>
      </c>
      <c r="AT990" t="s">
        <v>231</v>
      </c>
      <c r="AU990">
        <v>20260815</v>
      </c>
      <c r="AV990" t="s">
        <v>222</v>
      </c>
      <c r="AW990" t="s">
        <v>1015</v>
      </c>
      <c r="AX990" t="s">
        <v>223</v>
      </c>
      <c r="BA990" s="57">
        <v>46251.333333333336</v>
      </c>
      <c r="BB990" t="s">
        <v>12021</v>
      </c>
      <c r="BC990">
        <v>2026</v>
      </c>
      <c r="BD990">
        <v>8</v>
      </c>
      <c r="BE990">
        <v>15</v>
      </c>
      <c r="BF990" s="6">
        <f t="shared" si="45"/>
        <v>46249</v>
      </c>
      <c r="BG990">
        <f t="shared" si="46"/>
        <v>-2.3333333333357587</v>
      </c>
      <c r="BH990" t="str">
        <f t="shared" si="47"/>
        <v>COMPLY</v>
      </c>
      <c r="BI990" t="e">
        <f>VLOOKUP(H990,Sheet2!$A$1:$B$270,2,FALSE)</f>
        <v>#N/A</v>
      </c>
    </row>
    <row r="991" spans="1:61">
      <c r="A991">
        <v>990</v>
      </c>
      <c r="B991">
        <v>1002529850</v>
      </c>
      <c r="C991">
        <v>3</v>
      </c>
      <c r="D991" t="s">
        <v>49</v>
      </c>
      <c r="E991">
        <v>4</v>
      </c>
      <c r="F991" t="s">
        <v>252</v>
      </c>
      <c r="G991" t="s">
        <v>553</v>
      </c>
      <c r="H991" t="s">
        <v>559</v>
      </c>
      <c r="I991" t="s">
        <v>213</v>
      </c>
      <c r="J991" t="s">
        <v>214</v>
      </c>
      <c r="K991" t="s">
        <v>149</v>
      </c>
      <c r="M991" t="s">
        <v>76</v>
      </c>
      <c r="N991" t="s">
        <v>216</v>
      </c>
      <c r="O991" s="57">
        <v>46250.639074074075</v>
      </c>
      <c r="P991" s="57">
        <v>46250.662534722222</v>
      </c>
      <c r="Q991">
        <v>69364332</v>
      </c>
      <c r="S991">
        <v>146281108287</v>
      </c>
      <c r="T991" t="s">
        <v>8278</v>
      </c>
      <c r="U991" t="s">
        <v>12022</v>
      </c>
      <c r="V991" t="s">
        <v>12023</v>
      </c>
      <c r="Z991">
        <v>109.06211225396299</v>
      </c>
      <c r="AA991">
        <v>-7.3309132781576301</v>
      </c>
      <c r="AB991" t="s">
        <v>8281</v>
      </c>
      <c r="AC991" t="s">
        <v>217</v>
      </c>
      <c r="AL991" t="s">
        <v>218</v>
      </c>
      <c r="AM991" t="s">
        <v>9163</v>
      </c>
      <c r="AN991" t="s">
        <v>6</v>
      </c>
      <c r="AO991" t="s">
        <v>11980</v>
      </c>
      <c r="AR991" t="s">
        <v>219</v>
      </c>
      <c r="AS991" t="s">
        <v>559</v>
      </c>
      <c r="AT991" t="s">
        <v>231</v>
      </c>
      <c r="AU991">
        <v>20260816</v>
      </c>
      <c r="AV991" t="s">
        <v>222</v>
      </c>
      <c r="AW991" t="s">
        <v>561</v>
      </c>
      <c r="AX991" t="s">
        <v>223</v>
      </c>
      <c r="BA991" s="57">
        <v>46250.291666666664</v>
      </c>
      <c r="BB991" t="s">
        <v>9163</v>
      </c>
      <c r="BC991">
        <v>2026</v>
      </c>
      <c r="BD991">
        <v>8</v>
      </c>
      <c r="BE991">
        <v>16</v>
      </c>
      <c r="BF991" s="6">
        <f t="shared" si="45"/>
        <v>46250</v>
      </c>
      <c r="BG991">
        <f t="shared" si="46"/>
        <v>-0.29166666666424135</v>
      </c>
      <c r="BH991" t="str">
        <f t="shared" si="47"/>
        <v>COMPLY</v>
      </c>
      <c r="BI991" t="e">
        <f>VLOOKUP(H991,Sheet2!$A$1:$B$270,2,FALSE)</f>
        <v>#N/A</v>
      </c>
    </row>
    <row r="992" spans="1:61">
      <c r="A992">
        <v>991</v>
      </c>
      <c r="B992">
        <v>1002533784</v>
      </c>
      <c r="C992">
        <v>3</v>
      </c>
      <c r="D992" t="s">
        <v>55</v>
      </c>
      <c r="E992">
        <v>5</v>
      </c>
      <c r="F992" t="s">
        <v>265</v>
      </c>
      <c r="G992" t="s">
        <v>128</v>
      </c>
      <c r="H992" t="s">
        <v>386</v>
      </c>
      <c r="I992" t="s">
        <v>213</v>
      </c>
      <c r="J992" t="s">
        <v>214</v>
      </c>
      <c r="K992" t="s">
        <v>149</v>
      </c>
      <c r="L992" t="s">
        <v>606</v>
      </c>
      <c r="M992" t="s">
        <v>240</v>
      </c>
      <c r="N992" t="s">
        <v>216</v>
      </c>
      <c r="O992" s="57">
        <v>46252.637453703705</v>
      </c>
      <c r="P992" s="57">
        <v>46252.638912037037</v>
      </c>
      <c r="Q992">
        <v>69369219</v>
      </c>
      <c r="R992">
        <v>3135973105</v>
      </c>
      <c r="S992">
        <v>152409278379</v>
      </c>
      <c r="T992" t="s">
        <v>13289</v>
      </c>
      <c r="U992" t="s">
        <v>13290</v>
      </c>
      <c r="V992" t="s">
        <v>13291</v>
      </c>
      <c r="Z992">
        <v>112.699617</v>
      </c>
      <c r="AA992">
        <v>-7.2660679999999997</v>
      </c>
      <c r="AB992" t="s">
        <v>13292</v>
      </c>
      <c r="AC992" t="s">
        <v>237</v>
      </c>
      <c r="AL992" t="s">
        <v>218</v>
      </c>
      <c r="AM992" t="s">
        <v>12829</v>
      </c>
      <c r="AN992" t="s">
        <v>6</v>
      </c>
      <c r="AO992" t="s">
        <v>12887</v>
      </c>
      <c r="AP992" s="57">
        <v>46253.541666666664</v>
      </c>
      <c r="AR992" t="s">
        <v>241</v>
      </c>
      <c r="AS992" t="s">
        <v>386</v>
      </c>
      <c r="AT992" t="s">
        <v>231</v>
      </c>
      <c r="AV992" t="s">
        <v>240</v>
      </c>
      <c r="AW992" t="s">
        <v>13293</v>
      </c>
      <c r="AX992" t="s">
        <v>223</v>
      </c>
      <c r="BA992" s="57">
        <v>46253.541666666664</v>
      </c>
      <c r="BB992" t="s">
        <v>12829</v>
      </c>
      <c r="BF992" s="6" t="e">
        <f t="shared" si="45"/>
        <v>#NUM!</v>
      </c>
      <c r="BG992" t="e">
        <f t="shared" si="46"/>
        <v>#NUM!</v>
      </c>
      <c r="BH992" t="e">
        <f t="shared" si="47"/>
        <v>#NUM!</v>
      </c>
      <c r="BI992" t="str">
        <f>VLOOKUP(H992,Sheet2!$A$1:$B$270,2,FALSE)</f>
        <v>SURABAYA UTARA</v>
      </c>
    </row>
    <row r="993" spans="1:61">
      <c r="A993">
        <v>992</v>
      </c>
      <c r="B993">
        <v>1002530587</v>
      </c>
      <c r="C993">
        <v>3</v>
      </c>
      <c r="D993" t="s">
        <v>55</v>
      </c>
      <c r="E993">
        <v>5</v>
      </c>
      <c r="F993" t="s">
        <v>228</v>
      </c>
      <c r="G993" t="s">
        <v>121</v>
      </c>
      <c r="H993" t="s">
        <v>447</v>
      </c>
      <c r="I993" t="s">
        <v>213</v>
      </c>
      <c r="J993" t="s">
        <v>214</v>
      </c>
      <c r="K993" t="s">
        <v>149</v>
      </c>
      <c r="L993" t="s">
        <v>215</v>
      </c>
      <c r="M993" t="s">
        <v>286</v>
      </c>
      <c r="N993" t="s">
        <v>216</v>
      </c>
      <c r="O993" s="57">
        <v>46251.43953703704</v>
      </c>
      <c r="P993" s="57">
        <v>46252.494097222225</v>
      </c>
      <c r="Q993">
        <v>69367912</v>
      </c>
      <c r="S993">
        <v>152438209196</v>
      </c>
      <c r="T993" t="s">
        <v>12024</v>
      </c>
      <c r="U993" t="s">
        <v>12025</v>
      </c>
      <c r="V993" t="s">
        <v>12026</v>
      </c>
      <c r="Z993">
        <v>113.432417996227</v>
      </c>
      <c r="AA993">
        <v>-6.96115296759071</v>
      </c>
      <c r="AB993" t="s">
        <v>12027</v>
      </c>
      <c r="AC993" t="s">
        <v>217</v>
      </c>
      <c r="AL993" t="s">
        <v>218</v>
      </c>
      <c r="AM993" t="s">
        <v>12028</v>
      </c>
      <c r="AN993" t="s">
        <v>6</v>
      </c>
      <c r="AO993" t="s">
        <v>12029</v>
      </c>
      <c r="AP993" s="57">
        <v>46252.541666666664</v>
      </c>
      <c r="AR993" t="s">
        <v>241</v>
      </c>
      <c r="AS993" t="s">
        <v>447</v>
      </c>
      <c r="AT993" t="s">
        <v>221</v>
      </c>
      <c r="AV993" t="s">
        <v>905</v>
      </c>
      <c r="AW993" t="s">
        <v>1004</v>
      </c>
      <c r="AX993" t="s">
        <v>223</v>
      </c>
      <c r="BA993" s="57">
        <v>46252.541666666664</v>
      </c>
      <c r="BB993" t="s">
        <v>12028</v>
      </c>
      <c r="BF993" s="6" t="e">
        <f t="shared" si="45"/>
        <v>#NUM!</v>
      </c>
      <c r="BG993" t="e">
        <f t="shared" si="46"/>
        <v>#NUM!</v>
      </c>
      <c r="BH993" t="e">
        <f t="shared" si="47"/>
        <v>#NUM!</v>
      </c>
      <c r="BI993" t="str">
        <f>VLOOKUP(H993,Sheet2!$A$1:$B$270,2,FALSE)</f>
        <v>MADURA</v>
      </c>
    </row>
    <row r="994" spans="1:61">
      <c r="A994">
        <v>993</v>
      </c>
      <c r="B994">
        <v>1002524376</v>
      </c>
      <c r="C994">
        <v>3</v>
      </c>
      <c r="D994" t="s">
        <v>55</v>
      </c>
      <c r="E994">
        <v>5</v>
      </c>
      <c r="F994" t="s">
        <v>265</v>
      </c>
      <c r="G994" t="s">
        <v>122</v>
      </c>
      <c r="H994" t="s">
        <v>297</v>
      </c>
      <c r="I994" t="s">
        <v>213</v>
      </c>
      <c r="J994" t="s">
        <v>214</v>
      </c>
      <c r="K994" t="s">
        <v>149</v>
      </c>
      <c r="L994" t="s">
        <v>215</v>
      </c>
      <c r="M994" t="s">
        <v>76</v>
      </c>
      <c r="N994" t="s">
        <v>216</v>
      </c>
      <c r="O994" s="57">
        <v>46247.583298611113</v>
      </c>
      <c r="P994" s="57">
        <v>46248.925798611112</v>
      </c>
      <c r="Q994">
        <v>69365198</v>
      </c>
      <c r="S994">
        <v>152446246196</v>
      </c>
      <c r="T994" t="s">
        <v>9461</v>
      </c>
      <c r="U994" t="s">
        <v>9462</v>
      </c>
      <c r="V994" t="s">
        <v>9463</v>
      </c>
      <c r="Z994">
        <v>112.572727762162</v>
      </c>
      <c r="AA994">
        <v>-7.24864814847641</v>
      </c>
      <c r="AB994" t="s">
        <v>9464</v>
      </c>
      <c r="AC994" t="s">
        <v>217</v>
      </c>
      <c r="AL994" t="s">
        <v>218</v>
      </c>
      <c r="AM994" t="s">
        <v>9465</v>
      </c>
      <c r="AN994" t="s">
        <v>6</v>
      </c>
      <c r="AO994" t="s">
        <v>8882</v>
      </c>
      <c r="AP994" s="57">
        <v>46248.541666666664</v>
      </c>
      <c r="AR994" t="s">
        <v>219</v>
      </c>
      <c r="AS994" t="s">
        <v>297</v>
      </c>
      <c r="AT994" t="s">
        <v>231</v>
      </c>
      <c r="AU994">
        <v>20260814</v>
      </c>
      <c r="AV994" t="s">
        <v>222</v>
      </c>
      <c r="AW994" t="s">
        <v>1012</v>
      </c>
      <c r="AX994" t="s">
        <v>223</v>
      </c>
      <c r="BA994" s="57">
        <v>46248.541666666664</v>
      </c>
      <c r="BB994" t="s">
        <v>9465</v>
      </c>
      <c r="BC994">
        <v>2026</v>
      </c>
      <c r="BD994">
        <v>8</v>
      </c>
      <c r="BE994">
        <v>14</v>
      </c>
      <c r="BF994" s="6">
        <f t="shared" si="45"/>
        <v>46248</v>
      </c>
      <c r="BG994">
        <f t="shared" si="46"/>
        <v>-0.54166666666424135</v>
      </c>
      <c r="BH994" t="str">
        <f t="shared" si="47"/>
        <v>COMPLY</v>
      </c>
      <c r="BI994" t="str">
        <f>VLOOKUP(H994,Sheet2!$A$1:$B$270,2,FALSE)</f>
        <v>GRESIK</v>
      </c>
    </row>
    <row r="995" spans="1:61">
      <c r="A995">
        <v>994</v>
      </c>
      <c r="B995">
        <v>1002506779</v>
      </c>
      <c r="C995">
        <v>3</v>
      </c>
      <c r="D995" t="s">
        <v>42</v>
      </c>
      <c r="E995">
        <v>5</v>
      </c>
      <c r="F995" t="s">
        <v>106</v>
      </c>
      <c r="G995" t="s">
        <v>104</v>
      </c>
      <c r="H995" t="s">
        <v>507</v>
      </c>
      <c r="I995" t="s">
        <v>213</v>
      </c>
      <c r="J995" t="s">
        <v>214</v>
      </c>
      <c r="K995" t="s">
        <v>149</v>
      </c>
      <c r="M995" t="s">
        <v>76</v>
      </c>
      <c r="N995" t="s">
        <v>216</v>
      </c>
      <c r="O995" s="57">
        <v>46238.357546296298</v>
      </c>
      <c r="P995" s="57">
        <v>46239.700798611113</v>
      </c>
      <c r="Q995">
        <v>69357919</v>
      </c>
      <c r="S995">
        <v>152542208048</v>
      </c>
      <c r="T995" t="s">
        <v>2568</v>
      </c>
      <c r="U995" t="s">
        <v>2569</v>
      </c>
      <c r="V995" t="s">
        <v>2570</v>
      </c>
      <c r="Z995">
        <v>113.13930860000001</v>
      </c>
      <c r="AA995">
        <v>-8.2252443</v>
      </c>
      <c r="AB995" t="s">
        <v>2571</v>
      </c>
      <c r="AC995" t="s">
        <v>230</v>
      </c>
      <c r="AL995" t="s">
        <v>218</v>
      </c>
      <c r="AM995" t="s">
        <v>2572</v>
      </c>
      <c r="AN995" t="s">
        <v>6</v>
      </c>
      <c r="AO995" s="57">
        <v>46120.36136574074</v>
      </c>
      <c r="AP995" s="57">
        <v>46239.333333333336</v>
      </c>
      <c r="AR995" t="s">
        <v>219</v>
      </c>
      <c r="AS995" t="s">
        <v>507</v>
      </c>
      <c r="AT995" t="s">
        <v>231</v>
      </c>
      <c r="AU995">
        <v>20260805</v>
      </c>
      <c r="AV995" t="s">
        <v>222</v>
      </c>
      <c r="AW995" t="s">
        <v>561</v>
      </c>
      <c r="AX995" t="s">
        <v>223</v>
      </c>
      <c r="BA995" s="57">
        <v>46239.333333333336</v>
      </c>
      <c r="BB995" t="s">
        <v>2572</v>
      </c>
      <c r="BC995">
        <v>2026</v>
      </c>
      <c r="BD995">
        <v>8</v>
      </c>
      <c r="BE995">
        <v>5</v>
      </c>
      <c r="BF995" s="6">
        <f t="shared" si="45"/>
        <v>46239</v>
      </c>
      <c r="BG995">
        <f t="shared" si="46"/>
        <v>-0.33333333333575865</v>
      </c>
      <c r="BH995" t="str">
        <f t="shared" si="47"/>
        <v>COMPLY</v>
      </c>
      <c r="BI995" t="str">
        <f>VLOOKUP(H995,Sheet2!$A$1:$B$270,2,FALSE)</f>
        <v>PROBOLINGGO</v>
      </c>
    </row>
    <row r="996" spans="1:61">
      <c r="A996">
        <v>995</v>
      </c>
      <c r="B996">
        <v>1002522159</v>
      </c>
      <c r="C996">
        <v>3</v>
      </c>
      <c r="D996" t="s">
        <v>59</v>
      </c>
      <c r="E996">
        <v>4</v>
      </c>
      <c r="F996" t="s">
        <v>243</v>
      </c>
      <c r="G996" t="s">
        <v>899</v>
      </c>
      <c r="H996" t="s">
        <v>948</v>
      </c>
      <c r="I996" t="s">
        <v>213</v>
      </c>
      <c r="J996" t="s">
        <v>214</v>
      </c>
      <c r="K996" t="s">
        <v>149</v>
      </c>
      <c r="L996" t="s">
        <v>215</v>
      </c>
      <c r="M996" t="s">
        <v>76</v>
      </c>
      <c r="N996" t="s">
        <v>216</v>
      </c>
      <c r="O996" s="57">
        <v>46246.56386574074</v>
      </c>
      <c r="P996" s="57">
        <v>46247.689351851855</v>
      </c>
      <c r="Q996">
        <v>69364247</v>
      </c>
      <c r="S996">
        <v>142138510557</v>
      </c>
      <c r="T996" t="s">
        <v>8542</v>
      </c>
      <c r="U996" t="s">
        <v>8543</v>
      </c>
      <c r="V996" t="s">
        <v>8544</v>
      </c>
      <c r="Z996">
        <v>110.0505996</v>
      </c>
      <c r="AA996">
        <v>-7.6604540999999999</v>
      </c>
      <c r="AB996" t="s">
        <v>8545</v>
      </c>
      <c r="AC996" t="s">
        <v>237</v>
      </c>
      <c r="AL996" t="s">
        <v>218</v>
      </c>
      <c r="AM996" t="s">
        <v>8546</v>
      </c>
      <c r="AN996" t="s">
        <v>6</v>
      </c>
      <c r="AO996" s="57">
        <v>46364.569351851853</v>
      </c>
      <c r="AP996" s="57">
        <v>46251.541666666664</v>
      </c>
      <c r="AR996" t="s">
        <v>219</v>
      </c>
      <c r="AS996" t="s">
        <v>948</v>
      </c>
      <c r="AT996" t="s">
        <v>231</v>
      </c>
      <c r="AU996">
        <v>20260813</v>
      </c>
      <c r="AV996" t="s">
        <v>222</v>
      </c>
      <c r="AW996" t="s">
        <v>1027</v>
      </c>
      <c r="AX996" t="s">
        <v>223</v>
      </c>
      <c r="BA996" s="57">
        <v>46251.541666666664</v>
      </c>
      <c r="BB996" t="s">
        <v>8546</v>
      </c>
      <c r="BC996">
        <v>2026</v>
      </c>
      <c r="BD996">
        <v>8</v>
      </c>
      <c r="BE996">
        <v>13</v>
      </c>
      <c r="BF996" s="6">
        <f t="shared" si="45"/>
        <v>46247</v>
      </c>
      <c r="BG996">
        <f t="shared" si="46"/>
        <v>-4.5416666666642413</v>
      </c>
      <c r="BH996" t="str">
        <f t="shared" si="47"/>
        <v>COMPLY</v>
      </c>
      <c r="BI996" t="e">
        <f>VLOOKUP(H996,Sheet2!$A$1:$B$270,2,FALSE)</f>
        <v>#N/A</v>
      </c>
    </row>
    <row r="997" spans="1:61">
      <c r="A997">
        <v>996</v>
      </c>
      <c r="B997">
        <v>1002529473</v>
      </c>
      <c r="C997">
        <v>3</v>
      </c>
      <c r="D997" t="s">
        <v>51</v>
      </c>
      <c r="E997">
        <v>4</v>
      </c>
      <c r="F997" t="s">
        <v>235</v>
      </c>
      <c r="G997" t="s">
        <v>584</v>
      </c>
      <c r="H997" t="s">
        <v>617</v>
      </c>
      <c r="I997" t="s">
        <v>213</v>
      </c>
      <c r="J997" t="s">
        <v>214</v>
      </c>
      <c r="K997" t="s">
        <v>149</v>
      </c>
      <c r="M997" t="s">
        <v>602</v>
      </c>
      <c r="N997" t="s">
        <v>216</v>
      </c>
      <c r="O997" s="57">
        <v>46250.467951388891</v>
      </c>
      <c r="P997" s="57">
        <v>46252.747372685182</v>
      </c>
      <c r="Q997">
        <v>69367364</v>
      </c>
      <c r="S997">
        <v>142505403042</v>
      </c>
      <c r="T997" t="s">
        <v>12030</v>
      </c>
      <c r="U997" t="s">
        <v>12031</v>
      </c>
      <c r="Z997">
        <v>110.80446000000001</v>
      </c>
      <c r="AA997">
        <v>-7.5405360000000003</v>
      </c>
      <c r="AB997" t="s">
        <v>12032</v>
      </c>
      <c r="AC997" t="s">
        <v>226</v>
      </c>
      <c r="AO997" t="s">
        <v>10130</v>
      </c>
      <c r="AR997" t="s">
        <v>5</v>
      </c>
      <c r="AS997" t="s">
        <v>617</v>
      </c>
      <c r="AT997" t="s">
        <v>231</v>
      </c>
      <c r="AV997" t="s">
        <v>13294</v>
      </c>
      <c r="AW997" t="s">
        <v>561</v>
      </c>
      <c r="AX997" t="s">
        <v>223</v>
      </c>
      <c r="BF997" s="6" t="e">
        <f t="shared" si="45"/>
        <v>#NUM!</v>
      </c>
      <c r="BG997" t="e">
        <f t="shared" si="46"/>
        <v>#NUM!</v>
      </c>
      <c r="BH997" t="e">
        <f t="shared" si="47"/>
        <v>#NUM!</v>
      </c>
      <c r="BI997" t="e">
        <f>VLOOKUP(H997,Sheet2!$A$1:$B$270,2,FALSE)</f>
        <v>#N/A</v>
      </c>
    </row>
    <row r="998" spans="1:61">
      <c r="A998">
        <v>997</v>
      </c>
      <c r="B998">
        <v>1002525616</v>
      </c>
      <c r="C998">
        <v>3</v>
      </c>
      <c r="D998" t="s">
        <v>51</v>
      </c>
      <c r="E998">
        <v>4</v>
      </c>
      <c r="F998" t="s">
        <v>273</v>
      </c>
      <c r="G998" t="s">
        <v>339</v>
      </c>
      <c r="H998" t="s">
        <v>1075</v>
      </c>
      <c r="I998" t="s">
        <v>213</v>
      </c>
      <c r="J998" t="s">
        <v>214</v>
      </c>
      <c r="K998" t="s">
        <v>149</v>
      </c>
      <c r="L998" t="s">
        <v>215</v>
      </c>
      <c r="M998" t="s">
        <v>76</v>
      </c>
      <c r="N998" t="s">
        <v>216</v>
      </c>
      <c r="O998" s="57">
        <v>46248.393020833333</v>
      </c>
      <c r="P998" s="57">
        <v>46249.591840277775</v>
      </c>
      <c r="Q998">
        <v>69365677</v>
      </c>
      <c r="S998">
        <v>142552107776</v>
      </c>
      <c r="T998" t="s">
        <v>12037</v>
      </c>
      <c r="U998" t="s">
        <v>1754</v>
      </c>
      <c r="V998" t="s">
        <v>12038</v>
      </c>
      <c r="Z998">
        <v>111.59342599999999</v>
      </c>
      <c r="AA998">
        <v>-7.1407860000000003</v>
      </c>
      <c r="AB998" t="s">
        <v>12039</v>
      </c>
      <c r="AC998" t="s">
        <v>237</v>
      </c>
      <c r="AL998" t="s">
        <v>218</v>
      </c>
      <c r="AM998" t="s">
        <v>12040</v>
      </c>
      <c r="AN998" t="s">
        <v>6</v>
      </c>
      <c r="AO998" t="s">
        <v>9808</v>
      </c>
      <c r="AP998" s="57">
        <v>46249.333333333336</v>
      </c>
      <c r="AR998" t="s">
        <v>219</v>
      </c>
      <c r="AS998" t="s">
        <v>1075</v>
      </c>
      <c r="AT998" t="s">
        <v>231</v>
      </c>
      <c r="AU998">
        <v>20260815</v>
      </c>
      <c r="AV998" t="s">
        <v>222</v>
      </c>
      <c r="AW998" t="s">
        <v>1010</v>
      </c>
      <c r="AX998" t="s">
        <v>223</v>
      </c>
      <c r="BA998" s="57">
        <v>46249.333333333336</v>
      </c>
      <c r="BB998" t="s">
        <v>12040</v>
      </c>
      <c r="BC998">
        <v>2026</v>
      </c>
      <c r="BD998">
        <v>8</v>
      </c>
      <c r="BE998">
        <v>15</v>
      </c>
      <c r="BF998" s="6">
        <f t="shared" si="45"/>
        <v>46249</v>
      </c>
      <c r="BG998">
        <f t="shared" si="46"/>
        <v>-0.33333333333575865</v>
      </c>
      <c r="BH998" t="str">
        <f t="shared" si="47"/>
        <v>COMPLY</v>
      </c>
      <c r="BI998" t="e">
        <f>VLOOKUP(H998,Sheet2!$A$1:$B$270,2,FALSE)</f>
        <v>#N/A</v>
      </c>
    </row>
    <row r="999" spans="1:61">
      <c r="A999">
        <v>998</v>
      </c>
      <c r="B999">
        <v>1002514379</v>
      </c>
      <c r="C999">
        <v>3</v>
      </c>
      <c r="D999" t="s">
        <v>45</v>
      </c>
      <c r="E999">
        <v>5</v>
      </c>
      <c r="F999" t="s">
        <v>211</v>
      </c>
      <c r="G999" t="s">
        <v>110</v>
      </c>
      <c r="H999" t="s">
        <v>239</v>
      </c>
      <c r="I999" t="s">
        <v>213</v>
      </c>
      <c r="J999" t="s">
        <v>214</v>
      </c>
      <c r="K999" t="s">
        <v>149</v>
      </c>
      <c r="L999" t="s">
        <v>215</v>
      </c>
      <c r="M999" t="s">
        <v>575</v>
      </c>
      <c r="N999" t="s">
        <v>216</v>
      </c>
      <c r="O999" s="57">
        <v>46241.483310185184</v>
      </c>
      <c r="P999" s="57">
        <v>46243.670381944445</v>
      </c>
      <c r="Q999">
        <v>69360666</v>
      </c>
      <c r="S999">
        <v>172616790168</v>
      </c>
      <c r="T999" t="s">
        <v>4939</v>
      </c>
      <c r="U999" t="s">
        <v>5190</v>
      </c>
      <c r="V999" t="s">
        <v>5191</v>
      </c>
      <c r="Z999">
        <v>118.66921786218801</v>
      </c>
      <c r="AA999">
        <v>-8.6906542293912299</v>
      </c>
      <c r="AB999" t="s">
        <v>4942</v>
      </c>
      <c r="AC999" t="s">
        <v>217</v>
      </c>
      <c r="AL999" t="s">
        <v>218</v>
      </c>
      <c r="AM999" t="s">
        <v>5192</v>
      </c>
      <c r="AN999" t="s">
        <v>6</v>
      </c>
      <c r="AO999" s="57">
        <v>46211.486273148148</v>
      </c>
      <c r="AP999" s="57">
        <v>46242.333333333336</v>
      </c>
      <c r="AR999" t="s">
        <v>14</v>
      </c>
      <c r="AS999" t="s">
        <v>239</v>
      </c>
      <c r="AT999" t="s">
        <v>221</v>
      </c>
      <c r="AV999" t="s">
        <v>5193</v>
      </c>
      <c r="AW999" t="s">
        <v>5194</v>
      </c>
      <c r="AX999" t="s">
        <v>223</v>
      </c>
      <c r="BA999" s="57">
        <v>46242.333333333336</v>
      </c>
      <c r="BB999" t="s">
        <v>5192</v>
      </c>
      <c r="BF999" s="6" t="e">
        <f t="shared" si="45"/>
        <v>#NUM!</v>
      </c>
      <c r="BG999" t="e">
        <f t="shared" si="46"/>
        <v>#NUM!</v>
      </c>
      <c r="BH999" t="e">
        <f t="shared" si="47"/>
        <v>#NUM!</v>
      </c>
      <c r="BI999" t="str">
        <f>VLOOKUP(H999,Sheet2!$A$1:$B$270,2,FALSE)</f>
        <v>BIMA</v>
      </c>
    </row>
    <row r="1000" spans="1:61">
      <c r="A1000">
        <v>999</v>
      </c>
      <c r="B1000">
        <v>1002505020</v>
      </c>
      <c r="C1000">
        <v>3</v>
      </c>
      <c r="D1000" t="s">
        <v>42</v>
      </c>
      <c r="E1000">
        <v>5</v>
      </c>
      <c r="F1000" t="s">
        <v>102</v>
      </c>
      <c r="G1000" t="s">
        <v>100</v>
      </c>
      <c r="H1000" t="s">
        <v>282</v>
      </c>
      <c r="I1000" t="s">
        <v>213</v>
      </c>
      <c r="J1000" t="s">
        <v>214</v>
      </c>
      <c r="K1000" t="s">
        <v>149</v>
      </c>
      <c r="L1000" t="s">
        <v>215</v>
      </c>
      <c r="M1000" t="s">
        <v>76</v>
      </c>
      <c r="N1000" t="s">
        <v>216</v>
      </c>
      <c r="O1000" s="57">
        <v>46236.343009259261</v>
      </c>
      <c r="P1000" s="57">
        <v>46236.866018518522</v>
      </c>
      <c r="Q1000">
        <v>69356934</v>
      </c>
      <c r="S1000">
        <v>152507225958</v>
      </c>
      <c r="T1000" t="s">
        <v>2583</v>
      </c>
      <c r="U1000" t="s">
        <v>2584</v>
      </c>
      <c r="V1000" t="s">
        <v>2585</v>
      </c>
      <c r="Z1000">
        <v>113.830169637324</v>
      </c>
      <c r="AA1000">
        <v>-7.93602077639125</v>
      </c>
      <c r="AB1000" t="s">
        <v>2586</v>
      </c>
      <c r="AC1000" t="s">
        <v>237</v>
      </c>
      <c r="AL1000" t="s">
        <v>218</v>
      </c>
      <c r="AM1000" t="s">
        <v>2587</v>
      </c>
      <c r="AN1000" t="s">
        <v>6</v>
      </c>
      <c r="AO1000" s="57">
        <v>46061.350636574076</v>
      </c>
      <c r="AP1000" s="57">
        <v>46237.333333333336</v>
      </c>
      <c r="AR1000" t="s">
        <v>219</v>
      </c>
      <c r="AS1000" t="s">
        <v>282</v>
      </c>
      <c r="AT1000" t="s">
        <v>231</v>
      </c>
      <c r="AU1000">
        <v>20260802</v>
      </c>
      <c r="AV1000" t="s">
        <v>222</v>
      </c>
      <c r="AW1000" t="s">
        <v>1018</v>
      </c>
      <c r="AX1000" t="s">
        <v>223</v>
      </c>
      <c r="BA1000" s="57">
        <v>46237.333333333336</v>
      </c>
      <c r="BB1000" t="s">
        <v>2587</v>
      </c>
      <c r="BC1000">
        <v>2026</v>
      </c>
      <c r="BD1000">
        <v>8</v>
      </c>
      <c r="BE1000">
        <v>2</v>
      </c>
      <c r="BF1000" s="6">
        <f t="shared" si="45"/>
        <v>46236</v>
      </c>
      <c r="BG1000">
        <f t="shared" si="46"/>
        <v>-1.3333333333357587</v>
      </c>
      <c r="BH1000" t="str">
        <f t="shared" si="47"/>
        <v>COMPLY</v>
      </c>
      <c r="BI1000" t="str">
        <f>VLOOKUP(H1000,Sheet2!$A$1:$B$270,2,FALSE)</f>
        <v>JEMBER</v>
      </c>
    </row>
    <row r="1001" spans="1:61">
      <c r="A1001">
        <v>1000</v>
      </c>
      <c r="B1001">
        <v>1002529430</v>
      </c>
      <c r="C1001">
        <v>3</v>
      </c>
      <c r="D1001" t="s">
        <v>45</v>
      </c>
      <c r="E1001">
        <v>5</v>
      </c>
      <c r="F1001" t="s">
        <v>211</v>
      </c>
      <c r="G1001" t="s">
        <v>118</v>
      </c>
      <c r="H1001" t="s">
        <v>488</v>
      </c>
      <c r="I1001" t="s">
        <v>213</v>
      </c>
      <c r="J1001" t="s">
        <v>214</v>
      </c>
      <c r="K1001" t="s">
        <v>149</v>
      </c>
      <c r="L1001" t="s">
        <v>215</v>
      </c>
      <c r="M1001" t="s">
        <v>225</v>
      </c>
      <c r="N1001" t="s">
        <v>216</v>
      </c>
      <c r="O1001" s="57">
        <v>46250.450659722221</v>
      </c>
      <c r="P1001" s="57">
        <v>46251.337650462963</v>
      </c>
      <c r="Q1001">
        <v>69367383</v>
      </c>
      <c r="S1001">
        <v>172607203825</v>
      </c>
      <c r="T1001" t="s">
        <v>12041</v>
      </c>
      <c r="U1001" t="s">
        <v>12042</v>
      </c>
      <c r="V1001" t="s">
        <v>12043</v>
      </c>
      <c r="Z1001">
        <v>116.940004080533</v>
      </c>
      <c r="AA1001">
        <v>-8.5213360972809493</v>
      </c>
      <c r="AB1001" t="s">
        <v>12044</v>
      </c>
      <c r="AC1001" t="s">
        <v>217</v>
      </c>
      <c r="AL1001" t="s">
        <v>218</v>
      </c>
      <c r="AM1001" t="s">
        <v>10259</v>
      </c>
      <c r="AN1001" t="s">
        <v>6</v>
      </c>
      <c r="AO1001" t="s">
        <v>9820</v>
      </c>
      <c r="AP1001" s="57">
        <v>46251.333333333336</v>
      </c>
      <c r="AR1001" t="s">
        <v>18</v>
      </c>
      <c r="AS1001" t="s">
        <v>488</v>
      </c>
      <c r="AT1001" t="s">
        <v>231</v>
      </c>
      <c r="AV1001" t="s">
        <v>227</v>
      </c>
      <c r="AW1001" t="s">
        <v>1012</v>
      </c>
      <c r="AX1001" t="s">
        <v>223</v>
      </c>
      <c r="BA1001" s="57">
        <v>46251.333333333336</v>
      </c>
      <c r="BB1001" t="s">
        <v>10259</v>
      </c>
      <c r="BF1001" s="6" t="e">
        <f t="shared" si="45"/>
        <v>#NUM!</v>
      </c>
      <c r="BG1001" t="e">
        <f t="shared" si="46"/>
        <v>#NUM!</v>
      </c>
      <c r="BH1001" t="e">
        <f t="shared" si="47"/>
        <v>#NUM!</v>
      </c>
      <c r="BI1001" t="str">
        <f>VLOOKUP(H1001,Sheet2!$A$1:$B$270,2,FALSE)</f>
        <v>SUMBAWA</v>
      </c>
    </row>
    <row r="1002" spans="1:61">
      <c r="A1002">
        <v>1001</v>
      </c>
      <c r="B1002">
        <v>1002533928</v>
      </c>
      <c r="C1002">
        <v>3</v>
      </c>
      <c r="D1002" t="s">
        <v>38</v>
      </c>
      <c r="E1002">
        <v>5</v>
      </c>
      <c r="F1002" t="s">
        <v>90</v>
      </c>
      <c r="G1002" t="s">
        <v>93</v>
      </c>
      <c r="H1002" t="s">
        <v>302</v>
      </c>
      <c r="I1002" t="s">
        <v>213</v>
      </c>
      <c r="J1002" t="s">
        <v>214</v>
      </c>
      <c r="K1002" t="s">
        <v>149</v>
      </c>
      <c r="L1002" t="s">
        <v>215</v>
      </c>
      <c r="M1002" t="s">
        <v>240</v>
      </c>
      <c r="N1002" t="s">
        <v>216</v>
      </c>
      <c r="O1002" s="57">
        <v>46252.654131944444</v>
      </c>
      <c r="P1002" s="57">
        <v>46252.655578703707</v>
      </c>
      <c r="Q1002">
        <v>69369288</v>
      </c>
      <c r="S1002">
        <v>152611229916</v>
      </c>
      <c r="T1002" t="s">
        <v>13295</v>
      </c>
      <c r="U1002" t="s">
        <v>13296</v>
      </c>
      <c r="V1002" t="s">
        <v>13297</v>
      </c>
      <c r="Z1002">
        <v>111.8331448</v>
      </c>
      <c r="AA1002">
        <v>-7.7385307999999897</v>
      </c>
      <c r="AB1002" t="s">
        <v>13298</v>
      </c>
      <c r="AC1002" t="s">
        <v>217</v>
      </c>
      <c r="AL1002" t="s">
        <v>218</v>
      </c>
      <c r="AM1002" t="s">
        <v>12886</v>
      </c>
      <c r="AN1002" t="s">
        <v>6</v>
      </c>
      <c r="AO1002" t="s">
        <v>12887</v>
      </c>
      <c r="AP1002" s="57">
        <v>46253.541666666664</v>
      </c>
      <c r="AR1002" t="s">
        <v>241</v>
      </c>
      <c r="AS1002" t="s">
        <v>302</v>
      </c>
      <c r="AT1002" t="s">
        <v>231</v>
      </c>
      <c r="AV1002" t="s">
        <v>240</v>
      </c>
      <c r="AW1002" t="s">
        <v>13299</v>
      </c>
      <c r="AX1002" t="s">
        <v>223</v>
      </c>
      <c r="BA1002" s="57">
        <v>46253.541666666664</v>
      </c>
      <c r="BB1002" t="s">
        <v>12886</v>
      </c>
      <c r="BF1002" s="6" t="e">
        <f t="shared" si="45"/>
        <v>#NUM!</v>
      </c>
      <c r="BG1002" t="e">
        <f t="shared" si="46"/>
        <v>#NUM!</v>
      </c>
      <c r="BH1002" t="e">
        <f t="shared" si="47"/>
        <v>#NUM!</v>
      </c>
      <c r="BI1002" t="str">
        <f>VLOOKUP(H1002,Sheet2!$A$1:$B$270,2,FALSE)</f>
        <v>NGANJUK</v>
      </c>
    </row>
    <row r="1003" spans="1:61">
      <c r="A1003">
        <v>1002</v>
      </c>
      <c r="B1003">
        <v>1002513253</v>
      </c>
      <c r="C1003">
        <v>3</v>
      </c>
      <c r="D1003" t="s">
        <v>49</v>
      </c>
      <c r="E1003">
        <v>4</v>
      </c>
      <c r="F1003" t="s">
        <v>246</v>
      </c>
      <c r="G1003" t="s">
        <v>247</v>
      </c>
      <c r="H1003" t="s">
        <v>925</v>
      </c>
      <c r="I1003" t="s">
        <v>213</v>
      </c>
      <c r="J1003" t="s">
        <v>214</v>
      </c>
      <c r="K1003" t="s">
        <v>149</v>
      </c>
      <c r="M1003" t="s">
        <v>575</v>
      </c>
      <c r="N1003" t="s">
        <v>216</v>
      </c>
      <c r="O1003" s="57">
        <v>46240.707037037035</v>
      </c>
      <c r="P1003" s="57">
        <v>46249.505497685182</v>
      </c>
      <c r="Q1003">
        <v>69360260</v>
      </c>
      <c r="S1003">
        <v>142406119775</v>
      </c>
      <c r="T1003" t="s">
        <v>2608</v>
      </c>
      <c r="U1003" t="s">
        <v>1122</v>
      </c>
      <c r="V1003" t="s">
        <v>9471</v>
      </c>
      <c r="Z1003">
        <v>110.4123384</v>
      </c>
      <c r="AA1003">
        <v>-6.9829374</v>
      </c>
      <c r="AB1003" t="s">
        <v>2609</v>
      </c>
      <c r="AC1003" t="s">
        <v>226</v>
      </c>
      <c r="AL1003" t="s">
        <v>218</v>
      </c>
      <c r="AM1003" t="s">
        <v>9472</v>
      </c>
      <c r="AN1003" t="s">
        <v>6</v>
      </c>
      <c r="AO1003" s="57">
        <v>46181.726400462961</v>
      </c>
      <c r="AP1003" s="57">
        <v>46248.333333333336</v>
      </c>
      <c r="AQ1003" t="s">
        <v>564</v>
      </c>
      <c r="AR1003" t="s">
        <v>14</v>
      </c>
      <c r="AS1003" t="s">
        <v>925</v>
      </c>
      <c r="AT1003" t="s">
        <v>231</v>
      </c>
      <c r="AV1003" t="s">
        <v>12046</v>
      </c>
      <c r="AW1003" t="s">
        <v>561</v>
      </c>
      <c r="AX1003" t="s">
        <v>223</v>
      </c>
      <c r="BA1003" s="57">
        <v>46248.333333333336</v>
      </c>
      <c r="BB1003" t="s">
        <v>9472</v>
      </c>
      <c r="BF1003" s="6" t="e">
        <f t="shared" si="45"/>
        <v>#NUM!</v>
      </c>
      <c r="BG1003" t="e">
        <f t="shared" si="46"/>
        <v>#NUM!</v>
      </c>
      <c r="BH1003" t="e">
        <f t="shared" si="47"/>
        <v>#NUM!</v>
      </c>
      <c r="BI1003" t="e">
        <f>VLOOKUP(H1003,Sheet2!$A$1:$B$270,2,FALSE)</f>
        <v>#N/A</v>
      </c>
    </row>
    <row r="1004" spans="1:61">
      <c r="A1004">
        <v>1003</v>
      </c>
      <c r="B1004">
        <v>1002506605</v>
      </c>
      <c r="C1004">
        <v>3</v>
      </c>
      <c r="D1004" t="s">
        <v>42</v>
      </c>
      <c r="E1004">
        <v>5</v>
      </c>
      <c r="F1004" t="s">
        <v>233</v>
      </c>
      <c r="G1004" t="s">
        <v>101</v>
      </c>
      <c r="H1004" t="s">
        <v>390</v>
      </c>
      <c r="I1004" t="s">
        <v>213</v>
      </c>
      <c r="J1004" t="s">
        <v>214</v>
      </c>
      <c r="K1004" t="s">
        <v>149</v>
      </c>
      <c r="L1004" t="s">
        <v>606</v>
      </c>
      <c r="M1004" t="s">
        <v>575</v>
      </c>
      <c r="N1004" t="s">
        <v>216</v>
      </c>
      <c r="O1004" s="57">
        <v>46237.756203703706</v>
      </c>
      <c r="P1004" s="57">
        <v>46241.74459490741</v>
      </c>
      <c r="Q1004">
        <v>69357539</v>
      </c>
      <c r="R1004">
        <v>3135910043</v>
      </c>
      <c r="S1004">
        <v>152317261788</v>
      </c>
      <c r="T1004" t="s">
        <v>1007</v>
      </c>
      <c r="U1004" t="s">
        <v>2610</v>
      </c>
      <c r="V1004" t="s">
        <v>2611</v>
      </c>
      <c r="Z1004">
        <v>112.730757754762</v>
      </c>
      <c r="AA1004">
        <v>-7.3948873954626704</v>
      </c>
      <c r="AB1004" t="s">
        <v>1008</v>
      </c>
      <c r="AC1004" t="s">
        <v>1028</v>
      </c>
      <c r="AL1004" t="s">
        <v>218</v>
      </c>
      <c r="AM1004" t="s">
        <v>1376</v>
      </c>
      <c r="AN1004" t="s">
        <v>6</v>
      </c>
      <c r="AO1004" s="57">
        <v>46089.757118055553</v>
      </c>
      <c r="AP1004" s="57">
        <v>46238.625</v>
      </c>
      <c r="AQ1004" t="s">
        <v>248</v>
      </c>
      <c r="AR1004" t="s">
        <v>14</v>
      </c>
      <c r="AS1004" t="s">
        <v>390</v>
      </c>
      <c r="AT1004" t="s">
        <v>231</v>
      </c>
      <c r="AV1004" t="s">
        <v>5214</v>
      </c>
      <c r="AW1004" t="s">
        <v>978</v>
      </c>
      <c r="AX1004" t="s">
        <v>223</v>
      </c>
      <c r="BA1004" s="57">
        <v>46238.625</v>
      </c>
      <c r="BB1004" t="s">
        <v>1376</v>
      </c>
      <c r="BF1004" s="6" t="e">
        <f t="shared" si="45"/>
        <v>#NUM!</v>
      </c>
      <c r="BG1004" t="e">
        <f t="shared" si="46"/>
        <v>#NUM!</v>
      </c>
      <c r="BH1004" t="e">
        <f t="shared" si="47"/>
        <v>#NUM!</v>
      </c>
      <c r="BI1004" t="str">
        <f>VLOOKUP(H1004,Sheet2!$A$1:$B$270,2,FALSE)</f>
        <v>SIDOARJO</v>
      </c>
    </row>
    <row r="1005" spans="1:61">
      <c r="A1005">
        <v>1004</v>
      </c>
      <c r="B1005">
        <v>1002520918</v>
      </c>
      <c r="C1005">
        <v>3</v>
      </c>
      <c r="D1005" t="s">
        <v>59</v>
      </c>
      <c r="E1005">
        <v>4</v>
      </c>
      <c r="F1005" t="s">
        <v>224</v>
      </c>
      <c r="G1005" t="s">
        <v>581</v>
      </c>
      <c r="H1005" t="s">
        <v>647</v>
      </c>
      <c r="I1005" t="s">
        <v>213</v>
      </c>
      <c r="J1005" t="s">
        <v>214</v>
      </c>
      <c r="K1005" t="s">
        <v>149</v>
      </c>
      <c r="L1005" t="s">
        <v>215</v>
      </c>
      <c r="M1005" t="s">
        <v>76</v>
      </c>
      <c r="N1005" t="s">
        <v>216</v>
      </c>
      <c r="O1005" s="57">
        <v>46245.732604166667</v>
      </c>
      <c r="P1005" s="57">
        <v>46246.569143518522</v>
      </c>
      <c r="Q1005">
        <v>69363664</v>
      </c>
      <c r="S1005">
        <v>143363111019</v>
      </c>
      <c r="T1005" t="s">
        <v>7621</v>
      </c>
      <c r="U1005" t="s">
        <v>8560</v>
      </c>
      <c r="V1005" t="s">
        <v>7622</v>
      </c>
      <c r="Z1005">
        <v>109.355762292403</v>
      </c>
      <c r="AA1005">
        <v>-7.3582562665557996</v>
      </c>
      <c r="AB1005" t="s">
        <v>7623</v>
      </c>
      <c r="AC1005" t="s">
        <v>237</v>
      </c>
      <c r="AL1005" t="s">
        <v>218</v>
      </c>
      <c r="AM1005" t="s">
        <v>7624</v>
      </c>
      <c r="AN1005" t="s">
        <v>6</v>
      </c>
      <c r="AO1005" s="57">
        <v>46334.735960648148</v>
      </c>
      <c r="AP1005" s="57">
        <v>46248.416666666664</v>
      </c>
      <c r="AR1005" t="s">
        <v>219</v>
      </c>
      <c r="AS1005" t="s">
        <v>647</v>
      </c>
      <c r="AT1005" t="s">
        <v>231</v>
      </c>
      <c r="AU1005">
        <v>20260812</v>
      </c>
      <c r="AV1005" t="s">
        <v>222</v>
      </c>
      <c r="AW1005" t="s">
        <v>1020</v>
      </c>
      <c r="AX1005" t="s">
        <v>223</v>
      </c>
      <c r="BA1005" s="57">
        <v>46248.416666666664</v>
      </c>
      <c r="BB1005" t="s">
        <v>7624</v>
      </c>
      <c r="BC1005">
        <v>2026</v>
      </c>
      <c r="BD1005">
        <v>8</v>
      </c>
      <c r="BE1005">
        <v>12</v>
      </c>
      <c r="BF1005" s="6">
        <f t="shared" si="45"/>
        <v>46246</v>
      </c>
      <c r="BG1005">
        <f t="shared" si="46"/>
        <v>-2.4166666666642413</v>
      </c>
      <c r="BH1005" t="str">
        <f t="shared" si="47"/>
        <v>COMPLY</v>
      </c>
      <c r="BI1005" t="e">
        <f>VLOOKUP(H1005,Sheet2!$A$1:$B$270,2,FALSE)</f>
        <v>#N/A</v>
      </c>
    </row>
    <row r="1006" spans="1:61">
      <c r="A1006">
        <v>1005</v>
      </c>
      <c r="B1006">
        <v>1002506074</v>
      </c>
      <c r="C1006">
        <v>3</v>
      </c>
      <c r="D1006" t="s">
        <v>59</v>
      </c>
      <c r="E1006">
        <v>4</v>
      </c>
      <c r="F1006" t="s">
        <v>567</v>
      </c>
      <c r="G1006" t="s">
        <v>1001</v>
      </c>
      <c r="H1006" t="s">
        <v>1002</v>
      </c>
      <c r="I1006" t="s">
        <v>213</v>
      </c>
      <c r="J1006" t="s">
        <v>214</v>
      </c>
      <c r="K1006" t="s">
        <v>149</v>
      </c>
      <c r="M1006" t="s">
        <v>236</v>
      </c>
      <c r="N1006" t="s">
        <v>216</v>
      </c>
      <c r="O1006" s="57">
        <v>46237.555277777778</v>
      </c>
      <c r="P1006" s="57">
        <v>46247.630358796298</v>
      </c>
      <c r="Q1006">
        <v>69357501</v>
      </c>
      <c r="S1006">
        <v>143135115012</v>
      </c>
      <c r="T1006" t="s">
        <v>2612</v>
      </c>
      <c r="Z1006">
        <v>110.39949324208</v>
      </c>
      <c r="AA1006">
        <v>-7.8815152131208004</v>
      </c>
      <c r="AB1006" t="s">
        <v>2613</v>
      </c>
      <c r="AC1006" t="s">
        <v>290</v>
      </c>
      <c r="AO1006" s="57">
        <v>46089.559490740743</v>
      </c>
      <c r="AR1006" t="s">
        <v>312</v>
      </c>
      <c r="AS1006" t="s">
        <v>1002</v>
      </c>
      <c r="AT1006" t="s">
        <v>231</v>
      </c>
      <c r="AV1006" t="s">
        <v>5537</v>
      </c>
      <c r="AW1006" t="s">
        <v>561</v>
      </c>
      <c r="AX1006" t="s">
        <v>223</v>
      </c>
      <c r="AZ1006" t="s">
        <v>5537</v>
      </c>
      <c r="BF1006" s="6" t="e">
        <f t="shared" si="45"/>
        <v>#NUM!</v>
      </c>
      <c r="BG1006" t="e">
        <f t="shared" si="46"/>
        <v>#NUM!</v>
      </c>
      <c r="BH1006" t="e">
        <f t="shared" si="47"/>
        <v>#NUM!</v>
      </c>
      <c r="BI1006" t="e">
        <f>VLOOKUP(H1006,Sheet2!$A$1:$B$270,2,FALSE)</f>
        <v>#N/A</v>
      </c>
    </row>
    <row r="1007" spans="1:61">
      <c r="A1007">
        <v>1006</v>
      </c>
      <c r="B1007">
        <v>1002524429</v>
      </c>
      <c r="C1007">
        <v>3</v>
      </c>
      <c r="D1007" t="s">
        <v>45</v>
      </c>
      <c r="E1007">
        <v>5</v>
      </c>
      <c r="F1007" t="s">
        <v>211</v>
      </c>
      <c r="G1007" t="s">
        <v>110</v>
      </c>
      <c r="H1007" t="s">
        <v>455</v>
      </c>
      <c r="I1007" t="s">
        <v>213</v>
      </c>
      <c r="J1007" t="s">
        <v>214</v>
      </c>
      <c r="K1007" t="s">
        <v>149</v>
      </c>
      <c r="M1007" t="s">
        <v>76</v>
      </c>
      <c r="N1007" t="s">
        <v>216</v>
      </c>
      <c r="O1007" s="57">
        <v>46247.593506944446</v>
      </c>
      <c r="P1007" s="57">
        <v>46249.620856481481</v>
      </c>
      <c r="Q1007">
        <v>69365238</v>
      </c>
      <c r="S1007">
        <v>172610305727</v>
      </c>
      <c r="T1007" t="s">
        <v>9478</v>
      </c>
      <c r="U1007" t="s">
        <v>9479</v>
      </c>
      <c r="V1007" t="s">
        <v>9480</v>
      </c>
      <c r="Z1007">
        <v>119.01000310000001</v>
      </c>
      <c r="AA1007">
        <v>-8.5281903999999997</v>
      </c>
      <c r="AB1007" t="s">
        <v>9481</v>
      </c>
      <c r="AC1007" t="s">
        <v>290</v>
      </c>
      <c r="AL1007" t="s">
        <v>218</v>
      </c>
      <c r="AM1007" t="s">
        <v>9482</v>
      </c>
      <c r="AN1007" t="s">
        <v>6</v>
      </c>
      <c r="AO1007" t="s">
        <v>8882</v>
      </c>
      <c r="AP1007" s="57">
        <v>46248.541666666664</v>
      </c>
      <c r="AR1007" t="s">
        <v>219</v>
      </c>
      <c r="AS1007" t="s">
        <v>455</v>
      </c>
      <c r="AT1007" t="s">
        <v>221</v>
      </c>
      <c r="AU1007">
        <v>20260815</v>
      </c>
      <c r="AV1007" t="s">
        <v>222</v>
      </c>
      <c r="AW1007" t="s">
        <v>633</v>
      </c>
      <c r="AX1007" t="s">
        <v>223</v>
      </c>
      <c r="BA1007" s="57">
        <v>46248.541666666664</v>
      </c>
      <c r="BB1007" t="s">
        <v>9482</v>
      </c>
      <c r="BC1007">
        <v>2026</v>
      </c>
      <c r="BD1007">
        <v>8</v>
      </c>
      <c r="BE1007">
        <v>15</v>
      </c>
      <c r="BF1007" s="6">
        <f t="shared" si="45"/>
        <v>46249</v>
      </c>
      <c r="BG1007">
        <f t="shared" si="46"/>
        <v>0.45833333333575865</v>
      </c>
      <c r="BH1007" t="str">
        <f t="shared" si="47"/>
        <v>COMPLY</v>
      </c>
      <c r="BI1007" t="str">
        <f>VLOOKUP(H1007,Sheet2!$A$1:$B$270,2,FALSE)</f>
        <v>BIMA</v>
      </c>
    </row>
    <row r="1008" spans="1:61">
      <c r="A1008">
        <v>1007</v>
      </c>
      <c r="B1008">
        <v>1002529465</v>
      </c>
      <c r="C1008">
        <v>3</v>
      </c>
      <c r="D1008" t="s">
        <v>51</v>
      </c>
      <c r="E1008">
        <v>4</v>
      </c>
      <c r="F1008" t="s">
        <v>235</v>
      </c>
      <c r="G1008" t="s">
        <v>584</v>
      </c>
      <c r="H1008" t="s">
        <v>617</v>
      </c>
      <c r="I1008" t="s">
        <v>213</v>
      </c>
      <c r="J1008" t="s">
        <v>214</v>
      </c>
      <c r="K1008" t="s">
        <v>149</v>
      </c>
      <c r="M1008" t="s">
        <v>602</v>
      </c>
      <c r="N1008" t="s">
        <v>216</v>
      </c>
      <c r="O1008" s="57">
        <v>46250.464733796296</v>
      </c>
      <c r="P1008" s="57">
        <v>46252.746631944443</v>
      </c>
      <c r="Q1008">
        <v>69367361</v>
      </c>
      <c r="S1008">
        <v>142505403041</v>
      </c>
      <c r="T1008" t="s">
        <v>12030</v>
      </c>
      <c r="U1008" t="s">
        <v>12031</v>
      </c>
      <c r="Z1008">
        <v>110.80446000000001</v>
      </c>
      <c r="AA1008">
        <v>-7.5405360000000003</v>
      </c>
      <c r="AB1008" t="s">
        <v>12032</v>
      </c>
      <c r="AC1008" t="s">
        <v>226</v>
      </c>
      <c r="AO1008" t="s">
        <v>11997</v>
      </c>
      <c r="AR1008" t="s">
        <v>5</v>
      </c>
      <c r="AS1008" t="s">
        <v>617</v>
      </c>
      <c r="AT1008" t="s">
        <v>231</v>
      </c>
      <c r="AV1008" t="s">
        <v>13294</v>
      </c>
      <c r="AW1008" t="s">
        <v>591</v>
      </c>
      <c r="AX1008" t="s">
        <v>223</v>
      </c>
      <c r="BF1008" s="6" t="e">
        <f t="shared" si="45"/>
        <v>#NUM!</v>
      </c>
      <c r="BG1008" t="e">
        <f t="shared" si="46"/>
        <v>#NUM!</v>
      </c>
      <c r="BH1008" t="e">
        <f t="shared" si="47"/>
        <v>#NUM!</v>
      </c>
      <c r="BI1008" t="e">
        <f>VLOOKUP(H1008,Sheet2!$A$1:$B$270,2,FALSE)</f>
        <v>#N/A</v>
      </c>
    </row>
    <row r="1009" spans="1:61">
      <c r="A1009">
        <v>1008</v>
      </c>
      <c r="B1009">
        <v>1002510843</v>
      </c>
      <c r="C1009">
        <v>3</v>
      </c>
      <c r="D1009" t="s">
        <v>42</v>
      </c>
      <c r="E1009">
        <v>5</v>
      </c>
      <c r="F1009" t="s">
        <v>233</v>
      </c>
      <c r="G1009" t="s">
        <v>105</v>
      </c>
      <c r="H1009" t="s">
        <v>269</v>
      </c>
      <c r="I1009" t="s">
        <v>213</v>
      </c>
      <c r="J1009" t="s">
        <v>214</v>
      </c>
      <c r="K1009" t="s">
        <v>149</v>
      </c>
      <c r="M1009" t="s">
        <v>575</v>
      </c>
      <c r="N1009" t="s">
        <v>216</v>
      </c>
      <c r="O1009" s="57">
        <v>46239.609710648147</v>
      </c>
      <c r="P1009" s="57">
        <v>46240.86409722222</v>
      </c>
      <c r="Q1009">
        <v>69359281</v>
      </c>
      <c r="S1009">
        <v>152321202948</v>
      </c>
      <c r="T1009" t="s">
        <v>2628</v>
      </c>
      <c r="U1009" t="s">
        <v>2629</v>
      </c>
      <c r="V1009" t="s">
        <v>2630</v>
      </c>
      <c r="Z1009">
        <v>112.6093259</v>
      </c>
      <c r="AA1009">
        <v>-7.5503302000000003</v>
      </c>
      <c r="AB1009" t="s">
        <v>2631</v>
      </c>
      <c r="AC1009" t="s">
        <v>230</v>
      </c>
      <c r="AL1009" t="s">
        <v>218</v>
      </c>
      <c r="AM1009" t="s">
        <v>2619</v>
      </c>
      <c r="AN1009" t="s">
        <v>6</v>
      </c>
      <c r="AO1009" s="57">
        <v>46150.610949074071</v>
      </c>
      <c r="AP1009" s="57">
        <v>46241.625</v>
      </c>
      <c r="AQ1009" t="s">
        <v>564</v>
      </c>
      <c r="AR1009" t="s">
        <v>14</v>
      </c>
      <c r="AS1009" t="s">
        <v>269</v>
      </c>
      <c r="AT1009" t="s">
        <v>231</v>
      </c>
      <c r="AV1009" t="s">
        <v>2632</v>
      </c>
      <c r="AW1009" t="s">
        <v>997</v>
      </c>
      <c r="AX1009" t="s">
        <v>223</v>
      </c>
      <c r="BA1009" s="57">
        <v>46241.625</v>
      </c>
      <c r="BB1009" t="s">
        <v>2619</v>
      </c>
      <c r="BF1009" s="6" t="e">
        <f t="shared" si="45"/>
        <v>#NUM!</v>
      </c>
      <c r="BG1009" t="e">
        <f t="shared" si="46"/>
        <v>#NUM!</v>
      </c>
      <c r="BH1009" t="e">
        <f t="shared" si="47"/>
        <v>#NUM!</v>
      </c>
      <c r="BI1009" t="str">
        <f>VLOOKUP(H1009,Sheet2!$A$1:$B$270,2,FALSE)</f>
        <v>MOJOKERTO</v>
      </c>
    </row>
    <row r="1010" spans="1:61">
      <c r="A1010">
        <v>1009</v>
      </c>
      <c r="B1010">
        <v>1002521498</v>
      </c>
      <c r="C1010">
        <v>3</v>
      </c>
      <c r="D1010" t="s">
        <v>38</v>
      </c>
      <c r="E1010">
        <v>5</v>
      </c>
      <c r="F1010" t="s">
        <v>92</v>
      </c>
      <c r="G1010" t="s">
        <v>92</v>
      </c>
      <c r="H1010" t="s">
        <v>482</v>
      </c>
      <c r="I1010" t="s">
        <v>213</v>
      </c>
      <c r="J1010" t="s">
        <v>214</v>
      </c>
      <c r="K1010" t="s">
        <v>149</v>
      </c>
      <c r="M1010" t="s">
        <v>76</v>
      </c>
      <c r="N1010" t="s">
        <v>216</v>
      </c>
      <c r="O1010" s="57">
        <v>46246.419745370367</v>
      </c>
      <c r="P1010" s="57">
        <v>46246.53974537037</v>
      </c>
      <c r="Q1010">
        <v>69361565</v>
      </c>
      <c r="S1010">
        <v>152632206653</v>
      </c>
      <c r="T1010" t="s">
        <v>6030</v>
      </c>
      <c r="U1010" t="s">
        <v>8561</v>
      </c>
      <c r="V1010" t="s">
        <v>8562</v>
      </c>
      <c r="Z1010">
        <v>111.62013450000001</v>
      </c>
      <c r="AA1010">
        <v>-7.5787487999999996</v>
      </c>
      <c r="AB1010" t="s">
        <v>6033</v>
      </c>
      <c r="AC1010" t="s">
        <v>217</v>
      </c>
      <c r="AL1010" t="s">
        <v>218</v>
      </c>
      <c r="AM1010" t="s">
        <v>8563</v>
      </c>
      <c r="AN1010" t="s">
        <v>6</v>
      </c>
      <c r="AO1010" s="57">
        <v>46364.444363425922</v>
      </c>
      <c r="AR1010" t="s">
        <v>219</v>
      </c>
      <c r="AS1010" t="s">
        <v>482</v>
      </c>
      <c r="AT1010" t="s">
        <v>231</v>
      </c>
      <c r="AU1010">
        <v>20260812</v>
      </c>
      <c r="AV1010" t="s">
        <v>222</v>
      </c>
      <c r="AW1010" t="s">
        <v>562</v>
      </c>
      <c r="AX1010" t="s">
        <v>223</v>
      </c>
      <c r="BA1010" s="57">
        <v>46246.291666666664</v>
      </c>
      <c r="BB1010" t="s">
        <v>8563</v>
      </c>
      <c r="BC1010">
        <v>2026</v>
      </c>
      <c r="BD1010">
        <v>8</v>
      </c>
      <c r="BE1010">
        <v>12</v>
      </c>
      <c r="BF1010" s="6">
        <f t="shared" si="45"/>
        <v>46246</v>
      </c>
      <c r="BG1010">
        <f t="shared" si="46"/>
        <v>-0.29166666666424135</v>
      </c>
      <c r="BH1010" t="str">
        <f t="shared" si="47"/>
        <v>COMPLY</v>
      </c>
      <c r="BI1010" t="str">
        <f>VLOOKUP(H1010,Sheet2!$A$1:$B$270,2,FALSE)</f>
        <v>MADIUN</v>
      </c>
    </row>
    <row r="1011" spans="1:61">
      <c r="A1011">
        <v>1010</v>
      </c>
      <c r="B1011">
        <v>1002504406</v>
      </c>
      <c r="C1011">
        <v>3</v>
      </c>
      <c r="D1011" t="s">
        <v>38</v>
      </c>
      <c r="E1011">
        <v>5</v>
      </c>
      <c r="F1011" t="s">
        <v>90</v>
      </c>
      <c r="G1011" t="s">
        <v>98</v>
      </c>
      <c r="H1011" t="s">
        <v>403</v>
      </c>
      <c r="I1011" t="s">
        <v>213</v>
      </c>
      <c r="J1011" t="s">
        <v>214</v>
      </c>
      <c r="K1011" t="s">
        <v>149</v>
      </c>
      <c r="L1011" t="s">
        <v>215</v>
      </c>
      <c r="M1011" t="s">
        <v>76</v>
      </c>
      <c r="N1011" t="s">
        <v>216</v>
      </c>
      <c r="O1011" s="57">
        <v>46235.46802083333</v>
      </c>
      <c r="P1011" s="57">
        <v>46236.638831018521</v>
      </c>
      <c r="Q1011">
        <v>69356635</v>
      </c>
      <c r="S1011">
        <v>152624201712</v>
      </c>
      <c r="T1011" t="s">
        <v>2638</v>
      </c>
      <c r="U1011" t="s">
        <v>2639</v>
      </c>
      <c r="V1011" t="s">
        <v>2640</v>
      </c>
      <c r="Z1011">
        <v>111.930992</v>
      </c>
      <c r="AA1011">
        <v>-8.2003079999999997</v>
      </c>
      <c r="AB1011" t="s">
        <v>2641</v>
      </c>
      <c r="AC1011" t="s">
        <v>237</v>
      </c>
      <c r="AL1011" t="s">
        <v>218</v>
      </c>
      <c r="AM1011" t="s">
        <v>2642</v>
      </c>
      <c r="AN1011" t="s">
        <v>6</v>
      </c>
      <c r="AO1011" s="57">
        <v>46030.475983796299</v>
      </c>
      <c r="AP1011" s="57">
        <v>46236.333333333336</v>
      </c>
      <c r="AR1011" t="s">
        <v>219</v>
      </c>
      <c r="AS1011" t="s">
        <v>403</v>
      </c>
      <c r="AT1011" t="s">
        <v>231</v>
      </c>
      <c r="AU1011">
        <v>20260802</v>
      </c>
      <c r="AV1011" t="s">
        <v>222</v>
      </c>
      <c r="AW1011" t="s">
        <v>1015</v>
      </c>
      <c r="AX1011" t="s">
        <v>223</v>
      </c>
      <c r="BA1011" s="57">
        <v>46236.333333333336</v>
      </c>
      <c r="BB1011" t="s">
        <v>2642</v>
      </c>
      <c r="BC1011">
        <v>2026</v>
      </c>
      <c r="BD1011">
        <v>8</v>
      </c>
      <c r="BE1011">
        <v>2</v>
      </c>
      <c r="BF1011" s="6">
        <f t="shared" si="45"/>
        <v>46236</v>
      </c>
      <c r="BG1011">
        <f t="shared" si="46"/>
        <v>-0.33333333333575865</v>
      </c>
      <c r="BH1011" t="str">
        <f t="shared" si="47"/>
        <v>COMPLY</v>
      </c>
      <c r="BI1011" t="str">
        <f>VLOOKUP(H1011,Sheet2!$A$1:$B$270,2,FALSE)</f>
        <v>BLITAR</v>
      </c>
    </row>
    <row r="1012" spans="1:61">
      <c r="A1012">
        <v>1011</v>
      </c>
      <c r="B1012">
        <v>1002505962</v>
      </c>
      <c r="C1012">
        <v>3</v>
      </c>
      <c r="D1012" t="s">
        <v>55</v>
      </c>
      <c r="E1012">
        <v>5</v>
      </c>
      <c r="F1012" t="s">
        <v>265</v>
      </c>
      <c r="G1012" t="s">
        <v>122</v>
      </c>
      <c r="H1012" t="s">
        <v>355</v>
      </c>
      <c r="I1012" t="s">
        <v>213</v>
      </c>
      <c r="J1012" t="s">
        <v>214</v>
      </c>
      <c r="K1012" t="s">
        <v>149</v>
      </c>
      <c r="L1012" t="s">
        <v>215</v>
      </c>
      <c r="M1012" t="s">
        <v>286</v>
      </c>
      <c r="N1012" t="s">
        <v>216</v>
      </c>
      <c r="O1012" s="57">
        <v>46237.503425925926</v>
      </c>
      <c r="P1012" s="57">
        <v>46239.582858796297</v>
      </c>
      <c r="Q1012">
        <v>69357433</v>
      </c>
      <c r="S1012">
        <v>152421261491</v>
      </c>
      <c r="T1012" t="s">
        <v>2643</v>
      </c>
      <c r="U1012" t="s">
        <v>2644</v>
      </c>
      <c r="V1012" t="s">
        <v>2645</v>
      </c>
      <c r="Z1012">
        <v>112.581851</v>
      </c>
      <c r="AA1012">
        <v>-7.1695700000000002</v>
      </c>
      <c r="AB1012" t="s">
        <v>2646</v>
      </c>
      <c r="AC1012" t="s">
        <v>237</v>
      </c>
      <c r="AL1012" t="s">
        <v>218</v>
      </c>
      <c r="AM1012" t="s">
        <v>2647</v>
      </c>
      <c r="AN1012" t="s">
        <v>6</v>
      </c>
      <c r="AO1012" s="57">
        <v>46089.507256944446</v>
      </c>
      <c r="AP1012" s="57">
        <v>46240.625</v>
      </c>
      <c r="AR1012" t="s">
        <v>241</v>
      </c>
      <c r="AS1012" t="s">
        <v>355</v>
      </c>
      <c r="AT1012" t="s">
        <v>231</v>
      </c>
      <c r="AV1012" t="s">
        <v>1055</v>
      </c>
      <c r="AW1012" t="s">
        <v>642</v>
      </c>
      <c r="AX1012" t="s">
        <v>223</v>
      </c>
      <c r="BA1012" s="57">
        <v>46240.625</v>
      </c>
      <c r="BB1012" t="s">
        <v>2647</v>
      </c>
      <c r="BF1012" s="6" t="e">
        <f t="shared" si="45"/>
        <v>#NUM!</v>
      </c>
      <c r="BG1012" t="e">
        <f t="shared" si="46"/>
        <v>#NUM!</v>
      </c>
      <c r="BH1012" t="e">
        <f t="shared" si="47"/>
        <v>#NUM!</v>
      </c>
      <c r="BI1012" t="str">
        <f>VLOOKUP(H1012,Sheet2!$A$1:$B$270,2,FALSE)</f>
        <v>GRESIK</v>
      </c>
    </row>
    <row r="1013" spans="1:61">
      <c r="A1013">
        <v>1012</v>
      </c>
      <c r="B1013">
        <v>1002522852</v>
      </c>
      <c r="C1013">
        <v>3</v>
      </c>
      <c r="D1013" t="s">
        <v>59</v>
      </c>
      <c r="E1013">
        <v>4</v>
      </c>
      <c r="F1013" t="s">
        <v>567</v>
      </c>
      <c r="G1013" t="s">
        <v>609</v>
      </c>
      <c r="H1013" t="s">
        <v>936</v>
      </c>
      <c r="I1013" t="s">
        <v>213</v>
      </c>
      <c r="J1013" t="s">
        <v>214</v>
      </c>
      <c r="K1013" t="s">
        <v>149</v>
      </c>
      <c r="M1013" t="s">
        <v>240</v>
      </c>
      <c r="N1013" t="s">
        <v>216</v>
      </c>
      <c r="O1013" s="57">
        <v>46246.683425925927</v>
      </c>
      <c r="P1013" s="57">
        <v>46252.498726851853</v>
      </c>
      <c r="Q1013">
        <v>69364506</v>
      </c>
      <c r="S1013">
        <v>146113146021</v>
      </c>
      <c r="T1013" t="s">
        <v>8564</v>
      </c>
      <c r="U1013" t="s">
        <v>8565</v>
      </c>
      <c r="V1013" t="s">
        <v>13300</v>
      </c>
      <c r="Z1013">
        <v>110.3890773</v>
      </c>
      <c r="AA1013">
        <v>-7.7640744000000002</v>
      </c>
      <c r="AB1013" t="s">
        <v>8566</v>
      </c>
      <c r="AC1013" t="s">
        <v>291</v>
      </c>
      <c r="AL1013" t="s">
        <v>218</v>
      </c>
      <c r="AM1013" t="s">
        <v>13301</v>
      </c>
      <c r="AN1013" t="s">
        <v>6</v>
      </c>
      <c r="AO1013" s="57">
        <v>46364.684687499997</v>
      </c>
      <c r="AP1013" s="57">
        <v>46253.541666666664</v>
      </c>
      <c r="AR1013" t="s">
        <v>241</v>
      </c>
      <c r="AS1013" t="s">
        <v>936</v>
      </c>
      <c r="AT1013" t="s">
        <v>231</v>
      </c>
      <c r="AV1013" t="s">
        <v>240</v>
      </c>
      <c r="AW1013" t="s">
        <v>915</v>
      </c>
      <c r="AX1013" t="s">
        <v>223</v>
      </c>
      <c r="BA1013" s="57">
        <v>46253.541666666664</v>
      </c>
      <c r="BB1013" t="s">
        <v>13301</v>
      </c>
      <c r="BF1013" s="6" t="e">
        <f t="shared" si="45"/>
        <v>#NUM!</v>
      </c>
      <c r="BG1013" t="e">
        <f t="shared" si="46"/>
        <v>#NUM!</v>
      </c>
      <c r="BH1013" t="e">
        <f t="shared" si="47"/>
        <v>#NUM!</v>
      </c>
      <c r="BI1013" t="e">
        <f>VLOOKUP(H1013,Sheet2!$A$1:$B$270,2,FALSE)</f>
        <v>#N/A</v>
      </c>
    </row>
    <row r="1014" spans="1:61">
      <c r="A1014">
        <v>1013</v>
      </c>
      <c r="B1014">
        <v>1002534706</v>
      </c>
      <c r="C1014">
        <v>3</v>
      </c>
      <c r="D1014" t="s">
        <v>34</v>
      </c>
      <c r="E1014">
        <v>5</v>
      </c>
      <c r="F1014" t="s">
        <v>585</v>
      </c>
      <c r="G1014" t="s">
        <v>86</v>
      </c>
      <c r="H1014" t="s">
        <v>276</v>
      </c>
      <c r="I1014" t="s">
        <v>213</v>
      </c>
      <c r="J1014" t="s">
        <v>214</v>
      </c>
      <c r="K1014" t="s">
        <v>149</v>
      </c>
      <c r="L1014" t="s">
        <v>215</v>
      </c>
      <c r="M1014" t="s">
        <v>240</v>
      </c>
      <c r="N1014" t="s">
        <v>216</v>
      </c>
      <c r="O1014" s="57">
        <v>46252.79787037037</v>
      </c>
      <c r="P1014" s="57">
        <v>46252.798622685186</v>
      </c>
      <c r="Q1014">
        <v>69369522</v>
      </c>
      <c r="S1014">
        <v>172418758473</v>
      </c>
      <c r="T1014" t="s">
        <v>13302</v>
      </c>
      <c r="U1014" t="s">
        <v>13303</v>
      </c>
      <c r="V1014" t="s">
        <v>13304</v>
      </c>
      <c r="Z1014">
        <v>115.23063347487</v>
      </c>
      <c r="AA1014">
        <v>-8.6356736837977603</v>
      </c>
      <c r="AB1014" t="s">
        <v>13305</v>
      </c>
      <c r="AC1014" t="s">
        <v>237</v>
      </c>
      <c r="AL1014" t="s">
        <v>218</v>
      </c>
      <c r="AM1014" t="s">
        <v>13306</v>
      </c>
      <c r="AN1014" t="s">
        <v>6</v>
      </c>
      <c r="AO1014" t="s">
        <v>13307</v>
      </c>
      <c r="AP1014" s="57">
        <v>46259.333333333336</v>
      </c>
      <c r="AR1014" t="s">
        <v>241</v>
      </c>
      <c r="AS1014" t="s">
        <v>276</v>
      </c>
      <c r="AT1014" t="s">
        <v>231</v>
      </c>
      <c r="AV1014" t="s">
        <v>240</v>
      </c>
      <c r="AW1014" t="s">
        <v>12862</v>
      </c>
      <c r="AX1014" t="s">
        <v>223</v>
      </c>
      <c r="BA1014" s="57">
        <v>46259.333333333336</v>
      </c>
      <c r="BB1014" t="s">
        <v>13306</v>
      </c>
      <c r="BF1014" s="6" t="e">
        <f t="shared" si="45"/>
        <v>#NUM!</v>
      </c>
      <c r="BG1014" t="e">
        <f t="shared" si="46"/>
        <v>#NUM!</v>
      </c>
      <c r="BH1014" t="e">
        <f t="shared" si="47"/>
        <v>#NUM!</v>
      </c>
      <c r="BI1014" t="str">
        <f>VLOOKUP(H1014,Sheet2!$A$1:$B$270,2,FALSE)</f>
        <v>UBUNG</v>
      </c>
    </row>
    <row r="1015" spans="1:61">
      <c r="A1015">
        <v>1014</v>
      </c>
      <c r="B1015">
        <v>1002515329</v>
      </c>
      <c r="C1015">
        <v>3</v>
      </c>
      <c r="D1015" t="s">
        <v>42</v>
      </c>
      <c r="E1015">
        <v>5</v>
      </c>
      <c r="F1015" t="s">
        <v>102</v>
      </c>
      <c r="G1015" t="s">
        <v>99</v>
      </c>
      <c r="H1015" t="s">
        <v>287</v>
      </c>
      <c r="I1015" t="s">
        <v>213</v>
      </c>
      <c r="J1015" t="s">
        <v>214</v>
      </c>
      <c r="K1015" t="s">
        <v>149</v>
      </c>
      <c r="L1015" t="s">
        <v>606</v>
      </c>
      <c r="M1015" t="s">
        <v>76</v>
      </c>
      <c r="N1015" t="s">
        <v>216</v>
      </c>
      <c r="O1015" s="57">
        <v>46241.695092592592</v>
      </c>
      <c r="P1015" s="57">
        <v>46241.927581018521</v>
      </c>
      <c r="Q1015">
        <v>69361056</v>
      </c>
      <c r="R1015">
        <v>3332811023</v>
      </c>
      <c r="S1015">
        <v>152519203437</v>
      </c>
      <c r="T1015" t="s">
        <v>5251</v>
      </c>
      <c r="U1015" t="s">
        <v>5252</v>
      </c>
      <c r="V1015" t="s">
        <v>5253</v>
      </c>
      <c r="Z1015">
        <v>114.15409918874499</v>
      </c>
      <c r="AA1015">
        <v>-8.2954870488716494</v>
      </c>
      <c r="AB1015" t="s">
        <v>5254</v>
      </c>
      <c r="AC1015" t="s">
        <v>217</v>
      </c>
      <c r="AL1015" t="s">
        <v>218</v>
      </c>
      <c r="AM1015" t="s">
        <v>5255</v>
      </c>
      <c r="AN1015" t="s">
        <v>6</v>
      </c>
      <c r="AO1015" s="57">
        <v>46211.70521990741</v>
      </c>
      <c r="AP1015" s="57">
        <v>46242.541666666664</v>
      </c>
      <c r="AR1015" t="s">
        <v>219</v>
      </c>
      <c r="AS1015" t="s">
        <v>287</v>
      </c>
      <c r="AT1015" t="s">
        <v>231</v>
      </c>
      <c r="AU1015">
        <v>20260807</v>
      </c>
      <c r="AV1015" t="s">
        <v>222</v>
      </c>
      <c r="AW1015" t="s">
        <v>941</v>
      </c>
      <c r="AX1015" t="s">
        <v>223</v>
      </c>
      <c r="BA1015" s="57">
        <v>46242.541666666664</v>
      </c>
      <c r="BB1015" t="s">
        <v>5255</v>
      </c>
      <c r="BC1015">
        <v>2026</v>
      </c>
      <c r="BD1015">
        <v>8</v>
      </c>
      <c r="BE1015">
        <v>7</v>
      </c>
      <c r="BF1015" s="6">
        <f t="shared" si="45"/>
        <v>46241</v>
      </c>
      <c r="BG1015">
        <f t="shared" si="46"/>
        <v>-1.5416666666642413</v>
      </c>
      <c r="BH1015" t="str">
        <f t="shared" si="47"/>
        <v>COMPLY</v>
      </c>
      <c r="BI1015" t="str">
        <f>VLOOKUP(H1015,Sheet2!$A$1:$B$270,2,FALSE)</f>
        <v>BANYUWANGI</v>
      </c>
    </row>
    <row r="1016" spans="1:61">
      <c r="A1016">
        <v>1015</v>
      </c>
      <c r="B1016">
        <v>1002505176</v>
      </c>
      <c r="C1016">
        <v>3</v>
      </c>
      <c r="D1016" t="s">
        <v>55</v>
      </c>
      <c r="E1016">
        <v>5</v>
      </c>
      <c r="F1016" t="s">
        <v>265</v>
      </c>
      <c r="G1016" t="s">
        <v>128</v>
      </c>
      <c r="H1016" t="s">
        <v>412</v>
      </c>
      <c r="I1016" t="s">
        <v>213</v>
      </c>
      <c r="J1016" t="s">
        <v>214</v>
      </c>
      <c r="K1016" t="s">
        <v>149</v>
      </c>
      <c r="L1016" t="s">
        <v>215</v>
      </c>
      <c r="M1016" t="s">
        <v>76</v>
      </c>
      <c r="N1016" t="s">
        <v>216</v>
      </c>
      <c r="O1016" s="57">
        <v>46236.488842592589</v>
      </c>
      <c r="P1016" s="57">
        <v>46236.857719907406</v>
      </c>
      <c r="Q1016">
        <v>69356997</v>
      </c>
      <c r="S1016">
        <v>152424213147</v>
      </c>
      <c r="T1016" t="s">
        <v>2671</v>
      </c>
      <c r="U1016" t="s">
        <v>2672</v>
      </c>
      <c r="V1016" t="s">
        <v>2673</v>
      </c>
      <c r="Z1016">
        <v>112.6418224</v>
      </c>
      <c r="AA1016">
        <v>-7.3048986999999999</v>
      </c>
      <c r="AB1016" t="s">
        <v>2674</v>
      </c>
      <c r="AC1016" t="s">
        <v>237</v>
      </c>
      <c r="AL1016" t="s">
        <v>218</v>
      </c>
      <c r="AM1016" t="s">
        <v>2675</v>
      </c>
      <c r="AN1016" t="s">
        <v>6</v>
      </c>
      <c r="AO1016" s="57">
        <v>46061.496400462966</v>
      </c>
      <c r="AP1016" s="57">
        <v>46237.333333333336</v>
      </c>
      <c r="AR1016" t="s">
        <v>219</v>
      </c>
      <c r="AS1016" t="s">
        <v>412</v>
      </c>
      <c r="AT1016" t="s">
        <v>231</v>
      </c>
      <c r="AU1016">
        <v>20260802</v>
      </c>
      <c r="AV1016" t="s">
        <v>222</v>
      </c>
      <c r="AW1016" t="s">
        <v>1020</v>
      </c>
      <c r="AX1016" t="s">
        <v>223</v>
      </c>
      <c r="BA1016" s="57">
        <v>46237.333333333336</v>
      </c>
      <c r="BB1016" t="s">
        <v>2675</v>
      </c>
      <c r="BC1016">
        <v>2026</v>
      </c>
      <c r="BD1016">
        <v>8</v>
      </c>
      <c r="BE1016">
        <v>2</v>
      </c>
      <c r="BF1016" s="6">
        <f t="shared" si="45"/>
        <v>46236</v>
      </c>
      <c r="BG1016">
        <f t="shared" si="46"/>
        <v>-1.3333333333357587</v>
      </c>
      <c r="BH1016" t="str">
        <f t="shared" si="47"/>
        <v>COMPLY</v>
      </c>
      <c r="BI1016" t="str">
        <f>VLOOKUP(H1016,Sheet2!$A$1:$B$270,2,FALSE)</f>
        <v>SURABAYA UTARA</v>
      </c>
    </row>
    <row r="1017" spans="1:61">
      <c r="A1017">
        <v>1016</v>
      </c>
      <c r="B1017">
        <v>1002510492</v>
      </c>
      <c r="C1017">
        <v>3</v>
      </c>
      <c r="D1017" t="s">
        <v>59</v>
      </c>
      <c r="E1017">
        <v>4</v>
      </c>
      <c r="F1017" t="s">
        <v>567</v>
      </c>
      <c r="G1017" t="s">
        <v>609</v>
      </c>
      <c r="H1017" t="s">
        <v>611</v>
      </c>
      <c r="I1017" t="s">
        <v>213</v>
      </c>
      <c r="J1017" t="s">
        <v>214</v>
      </c>
      <c r="K1017" t="s">
        <v>149</v>
      </c>
      <c r="L1017" t="s">
        <v>215</v>
      </c>
      <c r="M1017" t="s">
        <v>76</v>
      </c>
      <c r="N1017" t="s">
        <v>216</v>
      </c>
      <c r="O1017" s="57">
        <v>46239.553425925929</v>
      </c>
      <c r="P1017" s="57">
        <v>46240.584745370368</v>
      </c>
      <c r="Q1017">
        <v>69359151</v>
      </c>
      <c r="S1017">
        <v>141114227818</v>
      </c>
      <c r="T1017" t="s">
        <v>2676</v>
      </c>
      <c r="U1017" t="s">
        <v>2677</v>
      </c>
      <c r="V1017" t="s">
        <v>2678</v>
      </c>
      <c r="Z1017">
        <v>110.3229844</v>
      </c>
      <c r="AA1017">
        <v>-7.8278512999999998</v>
      </c>
      <c r="AB1017" t="s">
        <v>2679</v>
      </c>
      <c r="AC1017" t="s">
        <v>237</v>
      </c>
      <c r="AL1017" t="s">
        <v>218</v>
      </c>
      <c r="AM1017" t="s">
        <v>1415</v>
      </c>
      <c r="AN1017" t="s">
        <v>6</v>
      </c>
      <c r="AO1017" s="57">
        <v>46150.559479166666</v>
      </c>
      <c r="AP1017" s="57">
        <v>46240.541666666664</v>
      </c>
      <c r="AR1017" t="s">
        <v>219</v>
      </c>
      <c r="AS1017" t="s">
        <v>611</v>
      </c>
      <c r="AT1017" t="s">
        <v>231</v>
      </c>
      <c r="AU1017">
        <v>20260806</v>
      </c>
      <c r="AV1017" t="s">
        <v>222</v>
      </c>
      <c r="AW1017" t="s">
        <v>1014</v>
      </c>
      <c r="AX1017" t="s">
        <v>223</v>
      </c>
      <c r="BA1017" s="57">
        <v>46240.541666666664</v>
      </c>
      <c r="BB1017" t="s">
        <v>1415</v>
      </c>
      <c r="BC1017">
        <v>2026</v>
      </c>
      <c r="BD1017">
        <v>8</v>
      </c>
      <c r="BE1017">
        <v>6</v>
      </c>
      <c r="BF1017" s="6">
        <f t="shared" si="45"/>
        <v>46240</v>
      </c>
      <c r="BG1017">
        <f t="shared" si="46"/>
        <v>-0.54166666666424135</v>
      </c>
      <c r="BH1017" t="str">
        <f t="shared" si="47"/>
        <v>COMPLY</v>
      </c>
      <c r="BI1017" t="e">
        <f>VLOOKUP(H1017,Sheet2!$A$1:$B$270,2,FALSE)</f>
        <v>#N/A</v>
      </c>
    </row>
    <row r="1018" spans="1:61">
      <c r="A1018">
        <v>1017</v>
      </c>
      <c r="B1018">
        <v>1002525459</v>
      </c>
      <c r="C1018">
        <v>3</v>
      </c>
      <c r="D1018" t="s">
        <v>55</v>
      </c>
      <c r="E1018">
        <v>5</v>
      </c>
      <c r="F1018" t="s">
        <v>313</v>
      </c>
      <c r="G1018" t="s">
        <v>126</v>
      </c>
      <c r="H1018" t="s">
        <v>363</v>
      </c>
      <c r="I1018" t="s">
        <v>213</v>
      </c>
      <c r="J1018" t="s">
        <v>214</v>
      </c>
      <c r="K1018" t="s">
        <v>149</v>
      </c>
      <c r="L1018" t="s">
        <v>215</v>
      </c>
      <c r="M1018" t="s">
        <v>76</v>
      </c>
      <c r="N1018" t="s">
        <v>216</v>
      </c>
      <c r="O1018" s="57">
        <v>46248.355520833335</v>
      </c>
      <c r="P1018" s="57">
        <v>46248.656180555554</v>
      </c>
      <c r="Q1018">
        <v>69365628</v>
      </c>
      <c r="S1018">
        <v>152310255730</v>
      </c>
      <c r="T1018" t="s">
        <v>12071</v>
      </c>
      <c r="U1018" t="s">
        <v>12072</v>
      </c>
      <c r="V1018" t="s">
        <v>12073</v>
      </c>
      <c r="Z1018">
        <v>112.79013449999999</v>
      </c>
      <c r="AA1018">
        <v>-7.3276243999999897</v>
      </c>
      <c r="AB1018" t="s">
        <v>12074</v>
      </c>
      <c r="AC1018" t="s">
        <v>237</v>
      </c>
      <c r="AL1018" t="s">
        <v>218</v>
      </c>
      <c r="AM1018" t="s">
        <v>12075</v>
      </c>
      <c r="AN1018" t="s">
        <v>6</v>
      </c>
      <c r="AO1018" t="s">
        <v>9988</v>
      </c>
      <c r="AP1018" s="57">
        <v>46249.333333333336</v>
      </c>
      <c r="AR1018" t="s">
        <v>219</v>
      </c>
      <c r="AS1018" t="s">
        <v>363</v>
      </c>
      <c r="AT1018" t="s">
        <v>231</v>
      </c>
      <c r="AU1018">
        <v>20260814</v>
      </c>
      <c r="AV1018" t="s">
        <v>222</v>
      </c>
      <c r="AW1018" t="s">
        <v>1010</v>
      </c>
      <c r="AX1018" t="s">
        <v>223</v>
      </c>
      <c r="BA1018" s="57">
        <v>46249.333333333336</v>
      </c>
      <c r="BB1018" t="s">
        <v>12075</v>
      </c>
      <c r="BC1018">
        <v>2026</v>
      </c>
      <c r="BD1018">
        <v>8</v>
      </c>
      <c r="BE1018">
        <v>14</v>
      </c>
      <c r="BF1018" s="6">
        <f t="shared" si="45"/>
        <v>46248</v>
      </c>
      <c r="BG1018">
        <f t="shared" si="46"/>
        <v>-1.3333333333357587</v>
      </c>
      <c r="BH1018" t="str">
        <f t="shared" si="47"/>
        <v>COMPLY</v>
      </c>
      <c r="BI1018" t="str">
        <f>VLOOKUP(H1018,Sheet2!$A$1:$B$270,2,FALSE)</f>
        <v>SURABAYA SELATAN</v>
      </c>
    </row>
    <row r="1019" spans="1:61">
      <c r="A1019">
        <v>1018</v>
      </c>
      <c r="B1019">
        <v>1002517632</v>
      </c>
      <c r="C1019">
        <v>3</v>
      </c>
      <c r="D1019" t="s">
        <v>42</v>
      </c>
      <c r="E1019">
        <v>5</v>
      </c>
      <c r="F1019" t="s">
        <v>102</v>
      </c>
      <c r="G1019" t="s">
        <v>108</v>
      </c>
      <c r="H1019" t="s">
        <v>346</v>
      </c>
      <c r="I1019" t="s">
        <v>213</v>
      </c>
      <c r="J1019" t="s">
        <v>214</v>
      </c>
      <c r="K1019" t="s">
        <v>149</v>
      </c>
      <c r="L1019" t="s">
        <v>215</v>
      </c>
      <c r="M1019" t="s">
        <v>76</v>
      </c>
      <c r="N1019" t="s">
        <v>216</v>
      </c>
      <c r="O1019" s="57">
        <v>46244.524282407408</v>
      </c>
      <c r="P1019" s="57">
        <v>46245.674212962964</v>
      </c>
      <c r="Q1019">
        <v>69362378</v>
      </c>
      <c r="S1019">
        <v>152531208024</v>
      </c>
      <c r="T1019" t="s">
        <v>6494</v>
      </c>
      <c r="U1019" t="s">
        <v>6495</v>
      </c>
      <c r="V1019" t="s">
        <v>6496</v>
      </c>
      <c r="Z1019">
        <v>113.685</v>
      </c>
      <c r="AA1019">
        <v>-7.7777219999999998</v>
      </c>
      <c r="AB1019" t="s">
        <v>6497</v>
      </c>
      <c r="AC1019" t="s">
        <v>237</v>
      </c>
      <c r="AL1019" t="s">
        <v>218</v>
      </c>
      <c r="AM1019" t="s">
        <v>6498</v>
      </c>
      <c r="AN1019" t="s">
        <v>6</v>
      </c>
      <c r="AO1019" s="57">
        <v>46303.527696759258</v>
      </c>
      <c r="AP1019" s="57">
        <v>46245.541666666664</v>
      </c>
      <c r="AR1019" t="s">
        <v>219</v>
      </c>
      <c r="AS1019" t="s">
        <v>346</v>
      </c>
      <c r="AT1019" t="s">
        <v>231</v>
      </c>
      <c r="AU1019">
        <v>20260811</v>
      </c>
      <c r="AV1019" t="s">
        <v>222</v>
      </c>
      <c r="AW1019" t="s">
        <v>1018</v>
      </c>
      <c r="AX1019" t="s">
        <v>223</v>
      </c>
      <c r="BA1019" s="57">
        <v>46245.541666666664</v>
      </c>
      <c r="BB1019" t="s">
        <v>6498</v>
      </c>
      <c r="BC1019">
        <v>2026</v>
      </c>
      <c r="BD1019">
        <v>8</v>
      </c>
      <c r="BE1019">
        <v>11</v>
      </c>
      <c r="BF1019" s="6">
        <f t="shared" si="45"/>
        <v>46245</v>
      </c>
      <c r="BG1019">
        <f t="shared" si="46"/>
        <v>-0.54166666666424135</v>
      </c>
      <c r="BH1019" t="str">
        <f t="shared" si="47"/>
        <v>COMPLY</v>
      </c>
      <c r="BI1019" t="str">
        <f>VLOOKUP(H1019,Sheet2!$A$1:$B$270,2,FALSE)</f>
        <v>BANYUWANGI</v>
      </c>
    </row>
    <row r="1020" spans="1:61">
      <c r="A1020">
        <v>1019</v>
      </c>
      <c r="B1020">
        <v>1002522868</v>
      </c>
      <c r="C1020">
        <v>3</v>
      </c>
      <c r="D1020" t="s">
        <v>59</v>
      </c>
      <c r="E1020">
        <v>4</v>
      </c>
      <c r="F1020" t="s">
        <v>567</v>
      </c>
      <c r="G1020" t="s">
        <v>609</v>
      </c>
      <c r="H1020" t="s">
        <v>936</v>
      </c>
      <c r="I1020" t="s">
        <v>213</v>
      </c>
      <c r="J1020" t="s">
        <v>214</v>
      </c>
      <c r="K1020" t="s">
        <v>149</v>
      </c>
      <c r="L1020" t="s">
        <v>215</v>
      </c>
      <c r="M1020" t="s">
        <v>575</v>
      </c>
      <c r="N1020" t="s">
        <v>216</v>
      </c>
      <c r="O1020" s="57">
        <v>46246.685381944444</v>
      </c>
      <c r="P1020" s="57">
        <v>46248.67087962963</v>
      </c>
      <c r="Q1020">
        <v>69364503</v>
      </c>
      <c r="S1020">
        <v>146113146023</v>
      </c>
      <c r="T1020" t="s">
        <v>8569</v>
      </c>
      <c r="U1020" t="s">
        <v>8570</v>
      </c>
      <c r="V1020" t="s">
        <v>8571</v>
      </c>
      <c r="Z1020">
        <v>110.3468496</v>
      </c>
      <c r="AA1020">
        <v>-7.7789608000000001</v>
      </c>
      <c r="AB1020" t="s">
        <v>8572</v>
      </c>
      <c r="AC1020" t="s">
        <v>237</v>
      </c>
      <c r="AL1020" t="s">
        <v>218</v>
      </c>
      <c r="AM1020" t="s">
        <v>8573</v>
      </c>
      <c r="AN1020" t="s">
        <v>6</v>
      </c>
      <c r="AO1020" s="57">
        <v>46364.694432870368</v>
      </c>
      <c r="AP1020" s="57">
        <v>46247.541666666664</v>
      </c>
      <c r="AR1020" t="s">
        <v>14</v>
      </c>
      <c r="AS1020" t="s">
        <v>936</v>
      </c>
      <c r="AT1020" t="s">
        <v>231</v>
      </c>
      <c r="AV1020" t="s">
        <v>12081</v>
      </c>
      <c r="AW1020" t="s">
        <v>955</v>
      </c>
      <c r="AX1020" t="s">
        <v>223</v>
      </c>
      <c r="BA1020" s="57">
        <v>46247.541666666664</v>
      </c>
      <c r="BB1020" t="s">
        <v>8573</v>
      </c>
      <c r="BF1020" s="6" t="e">
        <f t="shared" si="45"/>
        <v>#NUM!</v>
      </c>
      <c r="BG1020" t="e">
        <f t="shared" si="46"/>
        <v>#NUM!</v>
      </c>
      <c r="BH1020" t="e">
        <f t="shared" si="47"/>
        <v>#NUM!</v>
      </c>
      <c r="BI1020" t="e">
        <f>VLOOKUP(H1020,Sheet2!$A$1:$B$270,2,FALSE)</f>
        <v>#N/A</v>
      </c>
    </row>
    <row r="1021" spans="1:61">
      <c r="A1021">
        <v>1020</v>
      </c>
      <c r="B1021">
        <v>1002530708</v>
      </c>
      <c r="C1021">
        <v>3</v>
      </c>
      <c r="D1021" t="s">
        <v>38</v>
      </c>
      <c r="E1021">
        <v>5</v>
      </c>
      <c r="F1021" t="s">
        <v>90</v>
      </c>
      <c r="G1021" t="s">
        <v>93</v>
      </c>
      <c r="H1021" t="s">
        <v>317</v>
      </c>
      <c r="I1021" t="s">
        <v>213</v>
      </c>
      <c r="J1021" t="s">
        <v>214</v>
      </c>
      <c r="K1021" t="s">
        <v>149</v>
      </c>
      <c r="L1021" t="s">
        <v>215</v>
      </c>
      <c r="M1021" t="s">
        <v>76</v>
      </c>
      <c r="N1021" t="s">
        <v>216</v>
      </c>
      <c r="O1021" s="57">
        <v>46251.48746527778</v>
      </c>
      <c r="P1021" s="57">
        <v>46252.729699074072</v>
      </c>
      <c r="Q1021">
        <v>69367977</v>
      </c>
      <c r="S1021">
        <v>152641205611</v>
      </c>
      <c r="T1021" t="s">
        <v>11715</v>
      </c>
      <c r="U1021" t="s">
        <v>12082</v>
      </c>
      <c r="V1021" t="s">
        <v>12083</v>
      </c>
      <c r="Z1021">
        <v>112.02146675437599</v>
      </c>
      <c r="AA1021">
        <v>-7.6081465874870799</v>
      </c>
      <c r="AB1021" t="s">
        <v>12084</v>
      </c>
      <c r="AC1021" t="s">
        <v>217</v>
      </c>
      <c r="AL1021" t="s">
        <v>218</v>
      </c>
      <c r="AM1021" t="s">
        <v>9799</v>
      </c>
      <c r="AN1021" t="s">
        <v>6</v>
      </c>
      <c r="AO1021" t="s">
        <v>10118</v>
      </c>
      <c r="AP1021" s="57">
        <v>46252.333333333336</v>
      </c>
      <c r="AR1021" t="s">
        <v>219</v>
      </c>
      <c r="AS1021" t="s">
        <v>317</v>
      </c>
      <c r="AT1021" t="s">
        <v>231</v>
      </c>
      <c r="AU1021">
        <v>20260818</v>
      </c>
      <c r="AV1021" t="s">
        <v>222</v>
      </c>
      <c r="AW1021" t="s">
        <v>1014</v>
      </c>
      <c r="AX1021" t="s">
        <v>223</v>
      </c>
      <c r="BA1021" s="57">
        <v>46252.333333333336</v>
      </c>
      <c r="BB1021" t="s">
        <v>9799</v>
      </c>
      <c r="BC1021">
        <v>2026</v>
      </c>
      <c r="BD1021">
        <v>8</v>
      </c>
      <c r="BE1021">
        <v>18</v>
      </c>
      <c r="BF1021" s="6">
        <f t="shared" si="45"/>
        <v>46252</v>
      </c>
      <c r="BG1021">
        <f t="shared" si="46"/>
        <v>-0.33333333333575865</v>
      </c>
      <c r="BH1021" t="str">
        <f t="shared" si="47"/>
        <v>COMPLY</v>
      </c>
      <c r="BI1021" t="str">
        <f>VLOOKUP(H1021,Sheet2!$A$1:$B$270,2,FALSE)</f>
        <v>NGANJUK</v>
      </c>
    </row>
    <row r="1022" spans="1:61">
      <c r="A1022">
        <v>1021</v>
      </c>
      <c r="B1022">
        <v>1002507947</v>
      </c>
      <c r="C1022">
        <v>3</v>
      </c>
      <c r="D1022" t="s">
        <v>51</v>
      </c>
      <c r="E1022">
        <v>4</v>
      </c>
      <c r="F1022" t="s">
        <v>273</v>
      </c>
      <c r="G1022" t="s">
        <v>273</v>
      </c>
      <c r="H1022" t="s">
        <v>946</v>
      </c>
      <c r="I1022" t="s">
        <v>213</v>
      </c>
      <c r="J1022" t="s">
        <v>214</v>
      </c>
      <c r="K1022" t="s">
        <v>149</v>
      </c>
      <c r="M1022" t="s">
        <v>258</v>
      </c>
      <c r="N1022" t="s">
        <v>216</v>
      </c>
      <c r="O1022" s="57">
        <v>46238.50503472222</v>
      </c>
      <c r="P1022" s="57">
        <v>46252.687627314815</v>
      </c>
      <c r="Q1022">
        <v>69358163</v>
      </c>
      <c r="R1022">
        <v>2916948103</v>
      </c>
      <c r="S1022">
        <v>142401145962</v>
      </c>
      <c r="T1022" t="s">
        <v>949</v>
      </c>
      <c r="U1022" t="s">
        <v>1132</v>
      </c>
      <c r="V1022" t="s">
        <v>9493</v>
      </c>
      <c r="Z1022">
        <v>110.8317335</v>
      </c>
      <c r="AA1022">
        <v>-6.7781691000000004</v>
      </c>
      <c r="AB1022" t="s">
        <v>2685</v>
      </c>
      <c r="AC1022" t="s">
        <v>226</v>
      </c>
      <c r="AL1022" t="s">
        <v>218</v>
      </c>
      <c r="AM1022" t="s">
        <v>9494</v>
      </c>
      <c r="AN1022" t="s">
        <v>6</v>
      </c>
      <c r="AO1022" s="57">
        <v>46120.506863425922</v>
      </c>
      <c r="AP1022" s="57">
        <v>46254.541666666664</v>
      </c>
      <c r="AR1022" t="s">
        <v>259</v>
      </c>
      <c r="AS1022" t="s">
        <v>946</v>
      </c>
      <c r="AT1022" t="s">
        <v>231</v>
      </c>
      <c r="AV1022" t="s">
        <v>260</v>
      </c>
      <c r="AW1022" t="s">
        <v>604</v>
      </c>
      <c r="AX1022" t="s">
        <v>223</v>
      </c>
      <c r="BA1022" s="57">
        <v>46254.541666666664</v>
      </c>
      <c r="BB1022" t="s">
        <v>9494</v>
      </c>
      <c r="BF1022" s="6" t="e">
        <f t="shared" si="45"/>
        <v>#NUM!</v>
      </c>
      <c r="BG1022" t="e">
        <f t="shared" si="46"/>
        <v>#NUM!</v>
      </c>
      <c r="BH1022" t="e">
        <f t="shared" si="47"/>
        <v>#NUM!</v>
      </c>
      <c r="BI1022" t="e">
        <f>VLOOKUP(H1022,Sheet2!$A$1:$B$270,2,FALSE)</f>
        <v>#N/A</v>
      </c>
    </row>
    <row r="1023" spans="1:61">
      <c r="A1023">
        <v>1022</v>
      </c>
      <c r="B1023">
        <v>1002528752</v>
      </c>
      <c r="C1023">
        <v>3</v>
      </c>
      <c r="D1023" t="s">
        <v>51</v>
      </c>
      <c r="E1023">
        <v>4</v>
      </c>
      <c r="F1023" t="s">
        <v>273</v>
      </c>
      <c r="G1023" t="s">
        <v>295</v>
      </c>
      <c r="H1023" t="s">
        <v>10231</v>
      </c>
      <c r="I1023" t="s">
        <v>213</v>
      </c>
      <c r="J1023" t="s">
        <v>214</v>
      </c>
      <c r="K1023" t="s">
        <v>149</v>
      </c>
      <c r="M1023" t="s">
        <v>372</v>
      </c>
      <c r="N1023" t="s">
        <v>216</v>
      </c>
      <c r="O1023" s="57">
        <v>46249.710625</v>
      </c>
      <c r="P1023" s="57">
        <v>46249.712546296294</v>
      </c>
      <c r="Q1023">
        <v>69367154</v>
      </c>
      <c r="S1023">
        <v>142599106005</v>
      </c>
      <c r="T1023" t="s">
        <v>9451</v>
      </c>
      <c r="U1023" t="s">
        <v>12085</v>
      </c>
      <c r="Z1023">
        <v>111.051912</v>
      </c>
      <c r="AA1023">
        <v>-6.541315</v>
      </c>
      <c r="AB1023" t="s">
        <v>12086</v>
      </c>
      <c r="AC1023" t="s">
        <v>290</v>
      </c>
      <c r="AO1023" t="s">
        <v>11892</v>
      </c>
      <c r="AR1023" t="s">
        <v>334</v>
      </c>
      <c r="AS1023" t="s">
        <v>10231</v>
      </c>
      <c r="AT1023" t="s">
        <v>231</v>
      </c>
      <c r="AV1023" t="s">
        <v>373</v>
      </c>
      <c r="AW1023" t="s">
        <v>561</v>
      </c>
      <c r="AX1023" t="s">
        <v>223</v>
      </c>
      <c r="BF1023" s="6" t="e">
        <f t="shared" si="45"/>
        <v>#NUM!</v>
      </c>
      <c r="BG1023" t="e">
        <f t="shared" si="46"/>
        <v>#NUM!</v>
      </c>
      <c r="BH1023" t="e">
        <f t="shared" si="47"/>
        <v>#NUM!</v>
      </c>
      <c r="BI1023" t="e">
        <f>VLOOKUP(H1023,Sheet2!$A$1:$B$270,2,FALSE)</f>
        <v>#N/A</v>
      </c>
    </row>
    <row r="1024" spans="1:61">
      <c r="A1024">
        <v>1023</v>
      </c>
      <c r="B1024">
        <v>1002519587</v>
      </c>
      <c r="C1024">
        <v>3</v>
      </c>
      <c r="D1024" t="s">
        <v>51</v>
      </c>
      <c r="E1024">
        <v>4</v>
      </c>
      <c r="F1024" t="s">
        <v>235</v>
      </c>
      <c r="G1024" t="s">
        <v>6372</v>
      </c>
      <c r="H1024" t="s">
        <v>6373</v>
      </c>
      <c r="I1024" t="s">
        <v>213</v>
      </c>
      <c r="J1024" t="s">
        <v>214</v>
      </c>
      <c r="K1024" t="s">
        <v>149</v>
      </c>
      <c r="L1024" t="s">
        <v>215</v>
      </c>
      <c r="M1024" t="s">
        <v>575</v>
      </c>
      <c r="N1024" t="s">
        <v>216</v>
      </c>
      <c r="O1024" s="57">
        <v>46245.486759259256</v>
      </c>
      <c r="P1024" s="57">
        <v>46247.488935185182</v>
      </c>
      <c r="Q1024">
        <v>69363186</v>
      </c>
      <c r="S1024">
        <v>146565009628</v>
      </c>
      <c r="T1024" t="s">
        <v>7631</v>
      </c>
      <c r="U1024" t="s">
        <v>7632</v>
      </c>
      <c r="V1024" t="s">
        <v>7633</v>
      </c>
      <c r="Z1024">
        <v>111.02344600000001</v>
      </c>
      <c r="AA1024">
        <v>-7.4204400999999898</v>
      </c>
      <c r="AB1024" t="s">
        <v>7634</v>
      </c>
      <c r="AC1024" t="s">
        <v>237</v>
      </c>
      <c r="AL1024" t="s">
        <v>218</v>
      </c>
      <c r="AM1024" t="s">
        <v>6971</v>
      </c>
      <c r="AN1024" t="s">
        <v>6</v>
      </c>
      <c r="AO1024" s="57">
        <v>46334.496863425928</v>
      </c>
      <c r="AP1024" s="57">
        <v>46246.333333333336</v>
      </c>
      <c r="AR1024" t="s">
        <v>14</v>
      </c>
      <c r="AS1024" t="s">
        <v>6373</v>
      </c>
      <c r="AT1024" t="s">
        <v>231</v>
      </c>
      <c r="AV1024" t="s">
        <v>9495</v>
      </c>
      <c r="AW1024" t="s">
        <v>1014</v>
      </c>
      <c r="AX1024" t="s">
        <v>223</v>
      </c>
      <c r="BA1024" s="57">
        <v>46246.333333333336</v>
      </c>
      <c r="BB1024" t="s">
        <v>6971</v>
      </c>
      <c r="BF1024" s="6" t="e">
        <f t="shared" si="45"/>
        <v>#NUM!</v>
      </c>
      <c r="BG1024" t="e">
        <f t="shared" si="46"/>
        <v>#NUM!</v>
      </c>
      <c r="BH1024" t="e">
        <f t="shared" si="47"/>
        <v>#NUM!</v>
      </c>
      <c r="BI1024" t="e">
        <f>VLOOKUP(H1024,Sheet2!$A$1:$B$270,2,FALSE)</f>
        <v>#N/A</v>
      </c>
    </row>
    <row r="1025" spans="1:61">
      <c r="A1025">
        <v>1024</v>
      </c>
      <c r="B1025">
        <v>1002526815</v>
      </c>
      <c r="C1025">
        <v>3</v>
      </c>
      <c r="D1025" t="s">
        <v>38</v>
      </c>
      <c r="E1025">
        <v>5</v>
      </c>
      <c r="F1025" t="s">
        <v>90</v>
      </c>
      <c r="G1025" t="s">
        <v>93</v>
      </c>
      <c r="H1025" t="s">
        <v>302</v>
      </c>
      <c r="I1025" t="s">
        <v>213</v>
      </c>
      <c r="J1025" t="s">
        <v>214</v>
      </c>
      <c r="K1025" t="s">
        <v>149</v>
      </c>
      <c r="M1025" t="s">
        <v>76</v>
      </c>
      <c r="N1025" t="s">
        <v>216</v>
      </c>
      <c r="O1025" s="57">
        <v>46248.630949074075</v>
      </c>
      <c r="P1025" s="57">
        <v>46248.745613425926</v>
      </c>
      <c r="Q1025">
        <v>69365765</v>
      </c>
      <c r="S1025">
        <v>152611229893</v>
      </c>
      <c r="T1025" t="s">
        <v>10713</v>
      </c>
      <c r="U1025" t="s">
        <v>12087</v>
      </c>
      <c r="V1025" t="s">
        <v>12088</v>
      </c>
      <c r="Z1025">
        <v>111.9449151</v>
      </c>
      <c r="AA1025">
        <v>-7.6046595000000003</v>
      </c>
      <c r="AB1025" t="s">
        <v>10716</v>
      </c>
      <c r="AC1025" t="s">
        <v>217</v>
      </c>
      <c r="AL1025" t="s">
        <v>218</v>
      </c>
      <c r="AM1025" t="s">
        <v>12089</v>
      </c>
      <c r="AN1025" t="s">
        <v>6</v>
      </c>
      <c r="AO1025" t="s">
        <v>10071</v>
      </c>
      <c r="AR1025" t="s">
        <v>219</v>
      </c>
      <c r="AS1025" t="s">
        <v>302</v>
      </c>
      <c r="AT1025" t="s">
        <v>231</v>
      </c>
      <c r="AU1025">
        <v>20260814</v>
      </c>
      <c r="AV1025" t="s">
        <v>222</v>
      </c>
      <c r="AW1025" t="s">
        <v>561</v>
      </c>
      <c r="AX1025" t="s">
        <v>223</v>
      </c>
      <c r="BA1025" s="57">
        <v>46248.291666666664</v>
      </c>
      <c r="BB1025" t="s">
        <v>12089</v>
      </c>
      <c r="BC1025">
        <v>2026</v>
      </c>
      <c r="BD1025">
        <v>8</v>
      </c>
      <c r="BE1025">
        <v>14</v>
      </c>
      <c r="BF1025" s="6">
        <f t="shared" si="45"/>
        <v>46248</v>
      </c>
      <c r="BG1025">
        <f t="shared" si="46"/>
        <v>-0.29166666666424135</v>
      </c>
      <c r="BH1025" t="str">
        <f t="shared" si="47"/>
        <v>COMPLY</v>
      </c>
      <c r="BI1025" t="str">
        <f>VLOOKUP(H1025,Sheet2!$A$1:$B$270,2,FALSE)</f>
        <v>NGANJUK</v>
      </c>
    </row>
    <row r="1026" spans="1:61">
      <c r="A1026">
        <v>1025</v>
      </c>
      <c r="B1026">
        <v>1002515239</v>
      </c>
      <c r="C1026">
        <v>3</v>
      </c>
      <c r="D1026" t="s">
        <v>59</v>
      </c>
      <c r="E1026">
        <v>4</v>
      </c>
      <c r="F1026" t="s">
        <v>567</v>
      </c>
      <c r="G1026" t="s">
        <v>1001</v>
      </c>
      <c r="H1026" t="s">
        <v>1002</v>
      </c>
      <c r="I1026" t="s">
        <v>213</v>
      </c>
      <c r="J1026" t="s">
        <v>214</v>
      </c>
      <c r="K1026" t="s">
        <v>149</v>
      </c>
      <c r="L1026" t="s">
        <v>215</v>
      </c>
      <c r="M1026" t="s">
        <v>586</v>
      </c>
      <c r="N1026" t="s">
        <v>216</v>
      </c>
      <c r="O1026" s="57">
        <v>46241.678425925929</v>
      </c>
      <c r="P1026" s="57">
        <v>46245.4065162037</v>
      </c>
      <c r="Q1026">
        <v>69361039</v>
      </c>
      <c r="S1026">
        <v>143135115049</v>
      </c>
      <c r="T1026" t="s">
        <v>5266</v>
      </c>
      <c r="U1026" t="s">
        <v>5267</v>
      </c>
      <c r="V1026" t="s">
        <v>5268</v>
      </c>
      <c r="Z1026">
        <v>110.7095832</v>
      </c>
      <c r="AA1026">
        <v>-7.969087</v>
      </c>
      <c r="AB1026" t="s">
        <v>5269</v>
      </c>
      <c r="AC1026" t="s">
        <v>237</v>
      </c>
      <c r="AL1026" t="s">
        <v>218</v>
      </c>
      <c r="AM1026" t="s">
        <v>5270</v>
      </c>
      <c r="AN1026" t="s">
        <v>6</v>
      </c>
      <c r="AO1026" s="57">
        <v>46211.684444444443</v>
      </c>
      <c r="AP1026" s="57">
        <v>46243.333333333336</v>
      </c>
      <c r="AQ1026" t="s">
        <v>248</v>
      </c>
      <c r="AR1026" t="s">
        <v>14</v>
      </c>
      <c r="AS1026" t="s">
        <v>1002</v>
      </c>
      <c r="AT1026" t="s">
        <v>231</v>
      </c>
      <c r="AV1026" t="s">
        <v>587</v>
      </c>
      <c r="AW1026" t="s">
        <v>1010</v>
      </c>
      <c r="AX1026" t="s">
        <v>223</v>
      </c>
      <c r="BA1026" s="57">
        <v>46243.333333333336</v>
      </c>
      <c r="BB1026" t="s">
        <v>5270</v>
      </c>
      <c r="BF1026" s="6" t="e">
        <f t="shared" si="45"/>
        <v>#NUM!</v>
      </c>
      <c r="BG1026" t="e">
        <f t="shared" si="46"/>
        <v>#NUM!</v>
      </c>
      <c r="BH1026" t="e">
        <f t="shared" si="47"/>
        <v>#NUM!</v>
      </c>
      <c r="BI1026" t="e">
        <f>VLOOKUP(H1026,Sheet2!$A$1:$B$270,2,FALSE)</f>
        <v>#N/A</v>
      </c>
    </row>
    <row r="1027" spans="1:61">
      <c r="A1027">
        <v>1026</v>
      </c>
      <c r="B1027">
        <v>1002532645</v>
      </c>
      <c r="C1027">
        <v>3</v>
      </c>
      <c r="D1027" t="s">
        <v>55</v>
      </c>
      <c r="E1027">
        <v>5</v>
      </c>
      <c r="F1027" t="s">
        <v>228</v>
      </c>
      <c r="G1027" t="s">
        <v>121</v>
      </c>
      <c r="H1027" t="s">
        <v>284</v>
      </c>
      <c r="I1027" t="s">
        <v>213</v>
      </c>
      <c r="J1027" t="s">
        <v>214</v>
      </c>
      <c r="K1027" t="s">
        <v>149</v>
      </c>
      <c r="M1027" t="s">
        <v>240</v>
      </c>
      <c r="N1027" t="s">
        <v>216</v>
      </c>
      <c r="O1027" s="57">
        <v>46252.458229166667</v>
      </c>
      <c r="P1027" s="57">
        <v>46252.518067129633</v>
      </c>
      <c r="Q1027">
        <v>69368738</v>
      </c>
      <c r="S1027">
        <v>152437905645</v>
      </c>
      <c r="T1027" t="s">
        <v>8704</v>
      </c>
      <c r="U1027" t="s">
        <v>13308</v>
      </c>
      <c r="V1027" t="s">
        <v>13309</v>
      </c>
      <c r="Z1027">
        <v>113.4253258</v>
      </c>
      <c r="AA1027">
        <v>-6.9200727000000004</v>
      </c>
      <c r="AB1027" t="s">
        <v>13310</v>
      </c>
      <c r="AC1027" t="s">
        <v>230</v>
      </c>
      <c r="AL1027" t="s">
        <v>218</v>
      </c>
      <c r="AM1027" t="s">
        <v>13311</v>
      </c>
      <c r="AN1027" t="s">
        <v>6</v>
      </c>
      <c r="AO1027" t="s">
        <v>12849</v>
      </c>
      <c r="AP1027" s="57">
        <v>46254.541666666664</v>
      </c>
      <c r="AR1027" t="s">
        <v>241</v>
      </c>
      <c r="AS1027" t="s">
        <v>284</v>
      </c>
      <c r="AT1027" t="s">
        <v>221</v>
      </c>
      <c r="AV1027" t="s">
        <v>240</v>
      </c>
      <c r="AW1027" t="s">
        <v>915</v>
      </c>
      <c r="AX1027" t="s">
        <v>223</v>
      </c>
      <c r="BA1027" s="57">
        <v>46254.541666666664</v>
      </c>
      <c r="BB1027" t="s">
        <v>13311</v>
      </c>
      <c r="BF1027" s="6" t="e">
        <f t="shared" ref="BF1027:BF1090" si="48">DATE(BC1027,BD1027,BE1027)</f>
        <v>#NUM!</v>
      </c>
      <c r="BG1027" t="e">
        <f t="shared" ref="BG1027:BG1090" si="49">BF1027-BA1027</f>
        <v>#NUM!</v>
      </c>
      <c r="BH1027" t="e">
        <f t="shared" ref="BH1027:BH1090" si="50">IF(BG1027=1,"COMPLY",IF(BG1027&lt;1,"COMPLY","NOT COMPLY"))</f>
        <v>#NUM!</v>
      </c>
      <c r="BI1027" t="str">
        <f>VLOOKUP(H1027,Sheet2!$A$1:$B$270,2,FALSE)</f>
        <v>MADURA</v>
      </c>
    </row>
    <row r="1028" spans="1:61">
      <c r="A1028">
        <v>1027</v>
      </c>
      <c r="B1028">
        <v>1002516805</v>
      </c>
      <c r="C1028">
        <v>3</v>
      </c>
      <c r="D1028" t="s">
        <v>55</v>
      </c>
      <c r="E1028">
        <v>5</v>
      </c>
      <c r="F1028" t="s">
        <v>228</v>
      </c>
      <c r="G1028" t="s">
        <v>127</v>
      </c>
      <c r="H1028" t="s">
        <v>495</v>
      </c>
      <c r="I1028" t="s">
        <v>213</v>
      </c>
      <c r="J1028" t="s">
        <v>214</v>
      </c>
      <c r="K1028" t="s">
        <v>149</v>
      </c>
      <c r="L1028" t="s">
        <v>215</v>
      </c>
      <c r="M1028" t="s">
        <v>586</v>
      </c>
      <c r="N1028" t="s">
        <v>216</v>
      </c>
      <c r="O1028" s="57">
        <v>46244.351354166669</v>
      </c>
      <c r="P1028" s="57">
        <v>46245.580347222225</v>
      </c>
      <c r="Q1028">
        <v>69362048</v>
      </c>
      <c r="S1028">
        <v>152429209475</v>
      </c>
      <c r="T1028" t="s">
        <v>6509</v>
      </c>
      <c r="U1028" t="s">
        <v>5822</v>
      </c>
      <c r="V1028" t="s">
        <v>6510</v>
      </c>
      <c r="Z1028">
        <v>113.804009892046</v>
      </c>
      <c r="AA1028">
        <v>-6.8921395332846602</v>
      </c>
      <c r="AB1028" t="s">
        <v>6511</v>
      </c>
      <c r="AC1028" t="s">
        <v>217</v>
      </c>
      <c r="AL1028" t="s">
        <v>218</v>
      </c>
      <c r="AM1028" t="s">
        <v>6488</v>
      </c>
      <c r="AN1028" t="s">
        <v>6</v>
      </c>
      <c r="AO1028" s="57">
        <v>46303.361180555556</v>
      </c>
      <c r="AP1028" s="57">
        <v>46245.333333333336</v>
      </c>
      <c r="AQ1028" t="s">
        <v>248</v>
      </c>
      <c r="AR1028" t="s">
        <v>14</v>
      </c>
      <c r="AS1028" t="s">
        <v>495</v>
      </c>
      <c r="AT1028" t="s">
        <v>231</v>
      </c>
      <c r="AV1028" t="s">
        <v>587</v>
      </c>
      <c r="AW1028" t="s">
        <v>1015</v>
      </c>
      <c r="AX1028" t="s">
        <v>223</v>
      </c>
      <c r="BA1028" s="57">
        <v>46245.333333333336</v>
      </c>
      <c r="BB1028" t="s">
        <v>6488</v>
      </c>
      <c r="BF1028" s="6" t="e">
        <f t="shared" si="48"/>
        <v>#NUM!</v>
      </c>
      <c r="BG1028" t="e">
        <f t="shared" si="49"/>
        <v>#NUM!</v>
      </c>
      <c r="BH1028" t="e">
        <f t="shared" si="50"/>
        <v>#NUM!</v>
      </c>
      <c r="BI1028" t="str">
        <f>VLOOKUP(H1028,Sheet2!$A$1:$B$270,2,FALSE)</f>
        <v>MADURA</v>
      </c>
    </row>
    <row r="1029" spans="1:61">
      <c r="A1029">
        <v>1028</v>
      </c>
      <c r="B1029">
        <v>1002534603</v>
      </c>
      <c r="C1029">
        <v>3</v>
      </c>
      <c r="D1029" t="s">
        <v>42</v>
      </c>
      <c r="E1029">
        <v>5</v>
      </c>
      <c r="F1029" t="s">
        <v>102</v>
      </c>
      <c r="G1029" t="s">
        <v>99</v>
      </c>
      <c r="H1029" t="s">
        <v>500</v>
      </c>
      <c r="I1029" t="s">
        <v>213</v>
      </c>
      <c r="J1029" t="s">
        <v>214</v>
      </c>
      <c r="K1029" t="s">
        <v>149</v>
      </c>
      <c r="L1029" t="s">
        <v>606</v>
      </c>
      <c r="M1029" t="s">
        <v>240</v>
      </c>
      <c r="N1029" t="s">
        <v>216</v>
      </c>
      <c r="O1029" s="57">
        <v>46252.758287037039</v>
      </c>
      <c r="P1029" s="57">
        <v>46252.759988425925</v>
      </c>
      <c r="Q1029">
        <v>69369480</v>
      </c>
      <c r="R1029">
        <v>3332816013</v>
      </c>
      <c r="S1029">
        <v>152521203441</v>
      </c>
      <c r="T1029" t="s">
        <v>13312</v>
      </c>
      <c r="U1029" t="s">
        <v>12505</v>
      </c>
      <c r="V1029" t="s">
        <v>13313</v>
      </c>
      <c r="Z1029">
        <v>114.04914535582</v>
      </c>
      <c r="AA1029">
        <v>-8.5836050971010902</v>
      </c>
      <c r="AB1029" t="s">
        <v>13314</v>
      </c>
      <c r="AC1029" t="s">
        <v>217</v>
      </c>
      <c r="AL1029" t="s">
        <v>218</v>
      </c>
      <c r="AM1029" t="s">
        <v>13315</v>
      </c>
      <c r="AN1029" t="s">
        <v>6</v>
      </c>
      <c r="AO1029" t="s">
        <v>13316</v>
      </c>
      <c r="AP1029" s="57">
        <v>46253.625</v>
      </c>
      <c r="AR1029" t="s">
        <v>241</v>
      </c>
      <c r="AS1029" t="s">
        <v>500</v>
      </c>
      <c r="AT1029" t="s">
        <v>231</v>
      </c>
      <c r="AV1029" t="s">
        <v>240</v>
      </c>
      <c r="AW1029" t="s">
        <v>12508</v>
      </c>
      <c r="AX1029" t="s">
        <v>223</v>
      </c>
      <c r="BA1029" s="57">
        <v>46253.625</v>
      </c>
      <c r="BB1029" t="s">
        <v>13315</v>
      </c>
      <c r="BF1029" s="6" t="e">
        <f t="shared" si="48"/>
        <v>#NUM!</v>
      </c>
      <c r="BG1029" t="e">
        <f t="shared" si="49"/>
        <v>#NUM!</v>
      </c>
      <c r="BH1029" t="e">
        <f t="shared" si="50"/>
        <v>#NUM!</v>
      </c>
      <c r="BI1029" t="str">
        <f>VLOOKUP(H1029,Sheet2!$A$1:$B$270,2,FALSE)</f>
        <v>BANYUWANGI</v>
      </c>
    </row>
    <row r="1030" spans="1:61">
      <c r="A1030">
        <v>1029</v>
      </c>
      <c r="B1030">
        <v>1002533110</v>
      </c>
      <c r="C1030">
        <v>3</v>
      </c>
      <c r="D1030" t="s">
        <v>55</v>
      </c>
      <c r="E1030">
        <v>5</v>
      </c>
      <c r="F1030" t="s">
        <v>228</v>
      </c>
      <c r="G1030" t="s">
        <v>121</v>
      </c>
      <c r="H1030" t="s">
        <v>491</v>
      </c>
      <c r="I1030" t="s">
        <v>213</v>
      </c>
      <c r="J1030" t="s">
        <v>214</v>
      </c>
      <c r="K1030" t="s">
        <v>149</v>
      </c>
      <c r="L1030" t="s">
        <v>215</v>
      </c>
      <c r="M1030" t="s">
        <v>240</v>
      </c>
      <c r="N1030" t="s">
        <v>216</v>
      </c>
      <c r="O1030" s="57">
        <v>46252.554143518515</v>
      </c>
      <c r="P1030" s="57">
        <v>46252.555567129632</v>
      </c>
      <c r="Q1030">
        <v>69368978</v>
      </c>
      <c r="S1030">
        <v>152458900692</v>
      </c>
      <c r="T1030" t="s">
        <v>13317</v>
      </c>
      <c r="U1030" t="s">
        <v>13115</v>
      </c>
      <c r="V1030" t="s">
        <v>13318</v>
      </c>
      <c r="Z1030">
        <v>113.0235376</v>
      </c>
      <c r="AA1030">
        <v>-6.8852115999999999</v>
      </c>
      <c r="AB1030" t="s">
        <v>13319</v>
      </c>
      <c r="AC1030" t="s">
        <v>237</v>
      </c>
      <c r="AL1030" t="s">
        <v>218</v>
      </c>
      <c r="AM1030" t="s">
        <v>13320</v>
      </c>
      <c r="AN1030" t="s">
        <v>6</v>
      </c>
      <c r="AO1030" t="s">
        <v>12902</v>
      </c>
      <c r="AP1030" s="57">
        <v>46253.625</v>
      </c>
      <c r="AR1030" t="s">
        <v>241</v>
      </c>
      <c r="AS1030" t="s">
        <v>491</v>
      </c>
      <c r="AT1030" t="s">
        <v>231</v>
      </c>
      <c r="AV1030" t="s">
        <v>240</v>
      </c>
      <c r="AW1030" t="s">
        <v>1018</v>
      </c>
      <c r="AX1030" t="s">
        <v>223</v>
      </c>
      <c r="BA1030" s="57">
        <v>46253.625</v>
      </c>
      <c r="BB1030" t="s">
        <v>13320</v>
      </c>
      <c r="BF1030" s="6" t="e">
        <f t="shared" si="48"/>
        <v>#NUM!</v>
      </c>
      <c r="BG1030" t="e">
        <f t="shared" si="49"/>
        <v>#NUM!</v>
      </c>
      <c r="BH1030" t="e">
        <f t="shared" si="50"/>
        <v>#NUM!</v>
      </c>
      <c r="BI1030" t="str">
        <f>VLOOKUP(H1030,Sheet2!$A$1:$B$270,2,FALSE)</f>
        <v>MADURA</v>
      </c>
    </row>
    <row r="1031" spans="1:61">
      <c r="A1031">
        <v>1030</v>
      </c>
      <c r="B1031">
        <v>1002518424</v>
      </c>
      <c r="C1031">
        <v>3</v>
      </c>
      <c r="D1031" t="s">
        <v>55</v>
      </c>
      <c r="E1031">
        <v>5</v>
      </c>
      <c r="F1031" t="s">
        <v>265</v>
      </c>
      <c r="G1031" t="s">
        <v>126</v>
      </c>
      <c r="H1031" t="s">
        <v>266</v>
      </c>
      <c r="I1031" t="s">
        <v>213</v>
      </c>
      <c r="J1031" t="s">
        <v>214</v>
      </c>
      <c r="K1031" t="s">
        <v>149</v>
      </c>
      <c r="M1031" t="s">
        <v>76</v>
      </c>
      <c r="N1031" t="s">
        <v>216</v>
      </c>
      <c r="O1031" s="57">
        <v>46244.672800925924</v>
      </c>
      <c r="P1031" s="57">
        <v>46244.792118055557</v>
      </c>
      <c r="Q1031">
        <v>69359895</v>
      </c>
      <c r="S1031">
        <v>152413167608</v>
      </c>
      <c r="T1031" t="s">
        <v>2408</v>
      </c>
      <c r="U1031" t="s">
        <v>6313</v>
      </c>
      <c r="V1031" t="s">
        <v>6512</v>
      </c>
      <c r="Z1031">
        <v>112.7513218</v>
      </c>
      <c r="AA1031">
        <v>-7.2599382439999998</v>
      </c>
      <c r="AB1031" t="s">
        <v>3001</v>
      </c>
      <c r="AC1031" t="s">
        <v>217</v>
      </c>
      <c r="AL1031" t="s">
        <v>218</v>
      </c>
      <c r="AM1031" t="s">
        <v>6513</v>
      </c>
      <c r="AN1031" t="s">
        <v>6</v>
      </c>
      <c r="AO1031" s="57">
        <v>46303.673692129632</v>
      </c>
      <c r="AR1031" t="s">
        <v>219</v>
      </c>
      <c r="AS1031" t="s">
        <v>266</v>
      </c>
      <c r="AT1031" t="s">
        <v>231</v>
      </c>
      <c r="AU1031">
        <v>20260810</v>
      </c>
      <c r="AV1031" t="s">
        <v>222</v>
      </c>
      <c r="AW1031" t="s">
        <v>561</v>
      </c>
      <c r="AX1031" t="s">
        <v>223</v>
      </c>
      <c r="BA1031" s="57">
        <v>46244.291666666664</v>
      </c>
      <c r="BB1031" t="s">
        <v>6513</v>
      </c>
      <c r="BC1031">
        <v>2026</v>
      </c>
      <c r="BD1031">
        <v>8</v>
      </c>
      <c r="BE1031">
        <v>10</v>
      </c>
      <c r="BF1031" s="6">
        <f t="shared" si="48"/>
        <v>46244</v>
      </c>
      <c r="BG1031">
        <f t="shared" si="49"/>
        <v>-0.29166666666424135</v>
      </c>
      <c r="BH1031" t="str">
        <f t="shared" si="50"/>
        <v>COMPLY</v>
      </c>
      <c r="BI1031" t="str">
        <f>VLOOKUP(H1031,Sheet2!$A$1:$B$270,2,FALSE)</f>
        <v>SURABAYA SELATAN</v>
      </c>
    </row>
    <row r="1032" spans="1:61">
      <c r="A1032">
        <v>1031</v>
      </c>
      <c r="B1032">
        <v>1002508835</v>
      </c>
      <c r="C1032">
        <v>3</v>
      </c>
      <c r="D1032" t="s">
        <v>45</v>
      </c>
      <c r="E1032">
        <v>5</v>
      </c>
      <c r="F1032" t="s">
        <v>113</v>
      </c>
      <c r="G1032" t="s">
        <v>114</v>
      </c>
      <c r="H1032" t="s">
        <v>367</v>
      </c>
      <c r="I1032" t="s">
        <v>213</v>
      </c>
      <c r="J1032" t="s">
        <v>214</v>
      </c>
      <c r="K1032" t="s">
        <v>149</v>
      </c>
      <c r="L1032" t="s">
        <v>215</v>
      </c>
      <c r="M1032" t="s">
        <v>76</v>
      </c>
      <c r="N1032" t="s">
        <v>216</v>
      </c>
      <c r="O1032" s="57">
        <v>46238.635370370372</v>
      </c>
      <c r="P1032" s="57">
        <v>46239.925127314818</v>
      </c>
      <c r="Q1032">
        <v>69358435</v>
      </c>
      <c r="S1032">
        <v>172514216865</v>
      </c>
      <c r="T1032" t="s">
        <v>2714</v>
      </c>
      <c r="U1032" t="s">
        <v>2715</v>
      </c>
      <c r="V1032" t="s">
        <v>2716</v>
      </c>
      <c r="Z1032">
        <v>120.4581323</v>
      </c>
      <c r="AA1032">
        <v>-8.5996983999999994</v>
      </c>
      <c r="AB1032" t="s">
        <v>2717</v>
      </c>
      <c r="AC1032" t="s">
        <v>237</v>
      </c>
      <c r="AL1032" t="s">
        <v>218</v>
      </c>
      <c r="AM1032" t="s">
        <v>1706</v>
      </c>
      <c r="AN1032" t="s">
        <v>6</v>
      </c>
      <c r="AO1032" s="57">
        <v>46120.64298611111</v>
      </c>
      <c r="AP1032" s="57">
        <v>46239.541666666664</v>
      </c>
      <c r="AR1032" t="s">
        <v>219</v>
      </c>
      <c r="AS1032" t="s">
        <v>367</v>
      </c>
      <c r="AT1032" t="s">
        <v>231</v>
      </c>
      <c r="AU1032">
        <v>20260805</v>
      </c>
      <c r="AV1032" t="s">
        <v>222</v>
      </c>
      <c r="AW1032" t="s">
        <v>1014</v>
      </c>
      <c r="AX1032" t="s">
        <v>223</v>
      </c>
      <c r="BA1032" s="57">
        <v>46239.541666666664</v>
      </c>
      <c r="BB1032" t="s">
        <v>1706</v>
      </c>
      <c r="BC1032">
        <v>2026</v>
      </c>
      <c r="BD1032">
        <v>8</v>
      </c>
      <c r="BE1032">
        <v>5</v>
      </c>
      <c r="BF1032" s="6">
        <f t="shared" si="48"/>
        <v>46239</v>
      </c>
      <c r="BG1032">
        <f t="shared" si="49"/>
        <v>-0.54166666666424135</v>
      </c>
      <c r="BH1032" t="str">
        <f t="shared" si="50"/>
        <v>COMPLY</v>
      </c>
      <c r="BI1032" t="str">
        <f>VLOOKUP(H1032,Sheet2!$A$1:$B$270,2,FALSE)</f>
        <v>LABOAN BAJO</v>
      </c>
    </row>
    <row r="1033" spans="1:61">
      <c r="A1033">
        <v>1032</v>
      </c>
      <c r="B1033">
        <v>1002530707</v>
      </c>
      <c r="C1033">
        <v>3</v>
      </c>
      <c r="D1033" t="s">
        <v>59</v>
      </c>
      <c r="E1033">
        <v>4</v>
      </c>
      <c r="F1033" t="s">
        <v>224</v>
      </c>
      <c r="G1033" t="s">
        <v>320</v>
      </c>
      <c r="H1033" t="s">
        <v>4610</v>
      </c>
      <c r="I1033" t="s">
        <v>213</v>
      </c>
      <c r="J1033" t="s">
        <v>214</v>
      </c>
      <c r="K1033" t="s">
        <v>149</v>
      </c>
      <c r="L1033" t="s">
        <v>215</v>
      </c>
      <c r="M1033" t="s">
        <v>76</v>
      </c>
      <c r="N1033" t="s">
        <v>216</v>
      </c>
      <c r="O1033" s="57">
        <v>46251.48746527778</v>
      </c>
      <c r="P1033" s="57">
        <v>46252.475057870368</v>
      </c>
      <c r="Q1033">
        <v>69367954</v>
      </c>
      <c r="S1033">
        <v>143395108597</v>
      </c>
      <c r="T1033" t="s">
        <v>12097</v>
      </c>
      <c r="U1033" t="s">
        <v>12098</v>
      </c>
      <c r="V1033" t="s">
        <v>12099</v>
      </c>
      <c r="Z1033">
        <v>109.540885</v>
      </c>
      <c r="AA1033">
        <v>-7.4685790000000001</v>
      </c>
      <c r="AB1033" t="s">
        <v>12100</v>
      </c>
      <c r="AC1033" t="s">
        <v>237</v>
      </c>
      <c r="AL1033" t="s">
        <v>218</v>
      </c>
      <c r="AM1033" t="s">
        <v>12101</v>
      </c>
      <c r="AN1033" t="s">
        <v>6</v>
      </c>
      <c r="AO1033" t="s">
        <v>10118</v>
      </c>
      <c r="AP1033" s="57">
        <v>46254.333333333336</v>
      </c>
      <c r="AR1033" t="s">
        <v>219</v>
      </c>
      <c r="AS1033" t="s">
        <v>4610</v>
      </c>
      <c r="AT1033" t="s">
        <v>231</v>
      </c>
      <c r="AU1033">
        <v>20260818</v>
      </c>
      <c r="AV1033" t="s">
        <v>222</v>
      </c>
      <c r="AW1033" t="s">
        <v>1010</v>
      </c>
      <c r="AX1033" t="s">
        <v>223</v>
      </c>
      <c r="BA1033" s="57">
        <v>46254.333333333336</v>
      </c>
      <c r="BB1033" t="s">
        <v>12101</v>
      </c>
      <c r="BC1033">
        <v>2026</v>
      </c>
      <c r="BD1033">
        <v>8</v>
      </c>
      <c r="BE1033">
        <v>18</v>
      </c>
      <c r="BF1033" s="6">
        <f t="shared" si="48"/>
        <v>46252</v>
      </c>
      <c r="BG1033">
        <f t="shared" si="49"/>
        <v>-2.3333333333357587</v>
      </c>
      <c r="BH1033" t="str">
        <f t="shared" si="50"/>
        <v>COMPLY</v>
      </c>
      <c r="BI1033" t="e">
        <f>VLOOKUP(H1033,Sheet2!$A$1:$B$270,2,FALSE)</f>
        <v>#N/A</v>
      </c>
    </row>
    <row r="1034" spans="1:61">
      <c r="A1034">
        <v>1033</v>
      </c>
      <c r="B1034">
        <v>1002523815</v>
      </c>
      <c r="C1034">
        <v>3</v>
      </c>
      <c r="D1034" t="s">
        <v>38</v>
      </c>
      <c r="E1034">
        <v>5</v>
      </c>
      <c r="F1034" t="s">
        <v>92</v>
      </c>
      <c r="G1034" t="s">
        <v>95</v>
      </c>
      <c r="H1034" t="s">
        <v>532</v>
      </c>
      <c r="I1034" t="s">
        <v>213</v>
      </c>
      <c r="J1034" t="s">
        <v>214</v>
      </c>
      <c r="K1034" t="s">
        <v>149</v>
      </c>
      <c r="L1034" t="s">
        <v>215</v>
      </c>
      <c r="M1034" t="s">
        <v>575</v>
      </c>
      <c r="N1034" t="s">
        <v>216</v>
      </c>
      <c r="O1034" s="57">
        <v>46247.45553240741</v>
      </c>
      <c r="P1034" s="57">
        <v>46249.465601851851</v>
      </c>
      <c r="Q1034">
        <v>69364932</v>
      </c>
      <c r="S1034">
        <v>152618204333</v>
      </c>
      <c r="T1034" t="s">
        <v>9496</v>
      </c>
      <c r="U1034" t="s">
        <v>8268</v>
      </c>
      <c r="V1034" t="s">
        <v>9497</v>
      </c>
      <c r="Z1034">
        <v>111.515766084194</v>
      </c>
      <c r="AA1034">
        <v>-7.9218241181200204</v>
      </c>
      <c r="AB1034" t="s">
        <v>9498</v>
      </c>
      <c r="AC1034" t="s">
        <v>217</v>
      </c>
      <c r="AL1034" t="s">
        <v>218</v>
      </c>
      <c r="AM1034" t="s">
        <v>9499</v>
      </c>
      <c r="AN1034" t="s">
        <v>6</v>
      </c>
      <c r="AO1034" t="s">
        <v>9033</v>
      </c>
      <c r="AP1034" s="57">
        <v>46248.333333333336</v>
      </c>
      <c r="AQ1034" t="s">
        <v>903</v>
      </c>
      <c r="AR1034" t="s">
        <v>14</v>
      </c>
      <c r="AS1034" t="s">
        <v>532</v>
      </c>
      <c r="AT1034" t="s">
        <v>231</v>
      </c>
      <c r="AV1034" t="s">
        <v>12102</v>
      </c>
      <c r="AW1034" t="s">
        <v>1010</v>
      </c>
      <c r="AX1034" t="s">
        <v>223</v>
      </c>
      <c r="BA1034" s="57">
        <v>46248.333333333336</v>
      </c>
      <c r="BB1034" t="s">
        <v>9499</v>
      </c>
      <c r="BF1034" s="6" t="e">
        <f t="shared" si="48"/>
        <v>#NUM!</v>
      </c>
      <c r="BG1034" t="e">
        <f t="shared" si="49"/>
        <v>#NUM!</v>
      </c>
      <c r="BH1034" t="e">
        <f t="shared" si="50"/>
        <v>#NUM!</v>
      </c>
      <c r="BI1034" t="str">
        <f>VLOOKUP(H1034,Sheet2!$A$1:$B$270,2,FALSE)</f>
        <v>PONOROGO</v>
      </c>
    </row>
    <row r="1035" spans="1:61">
      <c r="A1035">
        <v>1034</v>
      </c>
      <c r="B1035">
        <v>1002527764</v>
      </c>
      <c r="C1035">
        <v>3</v>
      </c>
      <c r="D1035" t="s">
        <v>45</v>
      </c>
      <c r="E1035">
        <v>5</v>
      </c>
      <c r="F1035" t="s">
        <v>211</v>
      </c>
      <c r="G1035" t="s">
        <v>116</v>
      </c>
      <c r="H1035" t="s">
        <v>366</v>
      </c>
      <c r="I1035" t="s">
        <v>213</v>
      </c>
      <c r="J1035" t="s">
        <v>214</v>
      </c>
      <c r="K1035" t="s">
        <v>149</v>
      </c>
      <c r="L1035" t="s">
        <v>215</v>
      </c>
      <c r="M1035" t="s">
        <v>76</v>
      </c>
      <c r="N1035" t="s">
        <v>216</v>
      </c>
      <c r="O1035" s="57">
        <v>46249.389537037037</v>
      </c>
      <c r="P1035" s="57">
        <v>46249.785486111112</v>
      </c>
      <c r="Q1035">
        <v>69366584</v>
      </c>
      <c r="S1035">
        <v>172619203351</v>
      </c>
      <c r="T1035" t="s">
        <v>12108</v>
      </c>
      <c r="U1035" t="s">
        <v>12109</v>
      </c>
      <c r="V1035" t="s">
        <v>12110</v>
      </c>
      <c r="Z1035">
        <v>116.5179878</v>
      </c>
      <c r="AA1035">
        <v>-8.7673185</v>
      </c>
      <c r="AB1035" t="s">
        <v>12111</v>
      </c>
      <c r="AC1035" t="s">
        <v>217</v>
      </c>
      <c r="AL1035" t="s">
        <v>218</v>
      </c>
      <c r="AM1035" t="s">
        <v>12112</v>
      </c>
      <c r="AN1035" t="s">
        <v>6</v>
      </c>
      <c r="AO1035" t="s">
        <v>9906</v>
      </c>
      <c r="AP1035" s="57">
        <v>46252.625</v>
      </c>
      <c r="AR1035" t="s">
        <v>219</v>
      </c>
      <c r="AS1035" t="s">
        <v>366</v>
      </c>
      <c r="AT1035" t="s">
        <v>231</v>
      </c>
      <c r="AU1035">
        <v>20260815</v>
      </c>
      <c r="AV1035" t="s">
        <v>222</v>
      </c>
      <c r="AW1035" t="s">
        <v>1018</v>
      </c>
      <c r="AX1035" t="s">
        <v>223</v>
      </c>
      <c r="BA1035" s="57">
        <v>46252.625</v>
      </c>
      <c r="BB1035" t="s">
        <v>12112</v>
      </c>
      <c r="BC1035">
        <v>2026</v>
      </c>
      <c r="BD1035">
        <v>8</v>
      </c>
      <c r="BE1035">
        <v>15</v>
      </c>
      <c r="BF1035" s="6">
        <f t="shared" si="48"/>
        <v>46249</v>
      </c>
      <c r="BG1035">
        <f t="shared" si="49"/>
        <v>-3.625</v>
      </c>
      <c r="BH1035" t="str">
        <f t="shared" si="50"/>
        <v>COMPLY</v>
      </c>
      <c r="BI1035" t="str">
        <f>VLOOKUP(H1035,Sheet2!$A$1:$B$270,2,FALSE)</f>
        <v>SELONG</v>
      </c>
    </row>
    <row r="1036" spans="1:61">
      <c r="A1036">
        <v>1035</v>
      </c>
      <c r="B1036">
        <v>1002511482</v>
      </c>
      <c r="C1036">
        <v>3</v>
      </c>
      <c r="D1036" t="s">
        <v>34</v>
      </c>
      <c r="E1036">
        <v>5</v>
      </c>
      <c r="F1036" t="s">
        <v>573</v>
      </c>
      <c r="G1036" t="s">
        <v>82</v>
      </c>
      <c r="H1036" t="s">
        <v>268</v>
      </c>
      <c r="I1036" t="s">
        <v>213</v>
      </c>
      <c r="J1036" t="s">
        <v>214</v>
      </c>
      <c r="K1036" t="s">
        <v>149</v>
      </c>
      <c r="M1036" t="s">
        <v>76</v>
      </c>
      <c r="N1036" t="s">
        <v>216</v>
      </c>
      <c r="O1036" s="57">
        <v>46240.364675925928</v>
      </c>
      <c r="P1036" s="57">
        <v>46242.257893518516</v>
      </c>
      <c r="Q1036">
        <v>69359573</v>
      </c>
      <c r="S1036">
        <v>172428815945</v>
      </c>
      <c r="T1036" t="s">
        <v>2720</v>
      </c>
      <c r="U1036" t="s">
        <v>2721</v>
      </c>
      <c r="V1036" t="s">
        <v>2722</v>
      </c>
      <c r="Z1036">
        <v>115.4234185</v>
      </c>
      <c r="AA1036">
        <v>-8.5456836999999997</v>
      </c>
      <c r="AB1036" t="s">
        <v>2723</v>
      </c>
      <c r="AC1036" t="s">
        <v>230</v>
      </c>
      <c r="AL1036" t="s">
        <v>218</v>
      </c>
      <c r="AM1036" t="s">
        <v>2619</v>
      </c>
      <c r="AN1036" t="s">
        <v>6</v>
      </c>
      <c r="AO1036" s="57">
        <v>46181.371574074074</v>
      </c>
      <c r="AP1036" s="57">
        <v>46241.625</v>
      </c>
      <c r="AR1036" t="s">
        <v>219</v>
      </c>
      <c r="AS1036" t="s">
        <v>268</v>
      </c>
      <c r="AT1036" t="s">
        <v>231</v>
      </c>
      <c r="AU1036">
        <v>20260808</v>
      </c>
      <c r="AV1036" t="s">
        <v>222</v>
      </c>
      <c r="AW1036" t="s">
        <v>561</v>
      </c>
      <c r="AX1036" t="s">
        <v>223</v>
      </c>
      <c r="BA1036" s="57">
        <v>46241.625</v>
      </c>
      <c r="BB1036" t="s">
        <v>2619</v>
      </c>
      <c r="BC1036">
        <v>2026</v>
      </c>
      <c r="BD1036">
        <v>8</v>
      </c>
      <c r="BE1036">
        <v>8</v>
      </c>
      <c r="BF1036" s="6">
        <f t="shared" si="48"/>
        <v>46242</v>
      </c>
      <c r="BG1036">
        <f t="shared" si="49"/>
        <v>0.375</v>
      </c>
      <c r="BH1036" t="str">
        <f t="shared" si="50"/>
        <v>COMPLY</v>
      </c>
      <c r="BI1036" t="str">
        <f>VLOOKUP(H1036,Sheet2!$A$1:$B$270,2,FALSE)</f>
        <v>KLUNGKUNG</v>
      </c>
    </row>
    <row r="1037" spans="1:61">
      <c r="A1037">
        <v>1036</v>
      </c>
      <c r="B1037">
        <v>1002533417</v>
      </c>
      <c r="C1037">
        <v>3</v>
      </c>
      <c r="D1037" t="s">
        <v>49</v>
      </c>
      <c r="E1037">
        <v>4</v>
      </c>
      <c r="F1037" t="s">
        <v>252</v>
      </c>
      <c r="G1037" t="s">
        <v>553</v>
      </c>
      <c r="H1037" t="s">
        <v>559</v>
      </c>
      <c r="I1037" t="s">
        <v>213</v>
      </c>
      <c r="J1037" t="s">
        <v>214</v>
      </c>
      <c r="K1037" t="s">
        <v>149</v>
      </c>
      <c r="L1037" t="s">
        <v>215</v>
      </c>
      <c r="M1037" t="s">
        <v>240</v>
      </c>
      <c r="N1037" t="s">
        <v>216</v>
      </c>
      <c r="O1037" s="57">
        <v>46252.5937037037</v>
      </c>
      <c r="P1037" s="57">
        <v>46252.594456018516</v>
      </c>
      <c r="Q1037">
        <v>69369096</v>
      </c>
      <c r="S1037">
        <v>146281108386</v>
      </c>
      <c r="T1037" t="s">
        <v>13321</v>
      </c>
      <c r="U1037" t="s">
        <v>13322</v>
      </c>
      <c r="V1037" t="s">
        <v>13323</v>
      </c>
      <c r="Z1037">
        <v>109.02785299999999</v>
      </c>
      <c r="AA1037">
        <v>-7.2862869999999997</v>
      </c>
      <c r="AB1037" t="s">
        <v>13324</v>
      </c>
      <c r="AC1037" t="s">
        <v>237</v>
      </c>
      <c r="AL1037" t="s">
        <v>218</v>
      </c>
      <c r="AM1037" t="s">
        <v>13325</v>
      </c>
      <c r="AN1037" t="s">
        <v>6</v>
      </c>
      <c r="AO1037" t="s">
        <v>12948</v>
      </c>
      <c r="AP1037" s="57">
        <v>46253.625</v>
      </c>
      <c r="AR1037" t="s">
        <v>241</v>
      </c>
      <c r="AS1037" t="s">
        <v>559</v>
      </c>
      <c r="AT1037" t="s">
        <v>231</v>
      </c>
      <c r="AV1037" t="s">
        <v>240</v>
      </c>
      <c r="AW1037" t="s">
        <v>12862</v>
      </c>
      <c r="AX1037" t="s">
        <v>223</v>
      </c>
      <c r="BA1037" s="57">
        <v>46253.625</v>
      </c>
      <c r="BB1037" t="s">
        <v>13325</v>
      </c>
      <c r="BF1037" s="6" t="e">
        <f t="shared" si="48"/>
        <v>#NUM!</v>
      </c>
      <c r="BG1037" t="e">
        <f t="shared" si="49"/>
        <v>#NUM!</v>
      </c>
      <c r="BH1037" t="e">
        <f t="shared" si="50"/>
        <v>#NUM!</v>
      </c>
      <c r="BI1037" t="e">
        <f>VLOOKUP(H1037,Sheet2!$A$1:$B$270,2,FALSE)</f>
        <v>#N/A</v>
      </c>
    </row>
    <row r="1038" spans="1:61">
      <c r="A1038">
        <v>1037</v>
      </c>
      <c r="B1038">
        <v>1002534727</v>
      </c>
      <c r="C1038">
        <v>3</v>
      </c>
      <c r="D1038" t="s">
        <v>55</v>
      </c>
      <c r="E1038">
        <v>5</v>
      </c>
      <c r="F1038" t="s">
        <v>265</v>
      </c>
      <c r="G1038" t="s">
        <v>125</v>
      </c>
      <c r="H1038" t="s">
        <v>415</v>
      </c>
      <c r="I1038" t="s">
        <v>213</v>
      </c>
      <c r="J1038" t="s">
        <v>214</v>
      </c>
      <c r="K1038" t="s">
        <v>149</v>
      </c>
      <c r="L1038" t="s">
        <v>215</v>
      </c>
      <c r="M1038" t="s">
        <v>240</v>
      </c>
      <c r="N1038" t="s">
        <v>216</v>
      </c>
      <c r="O1038" s="57">
        <v>46252.804131944446</v>
      </c>
      <c r="P1038" s="57">
        <v>46252.805567129632</v>
      </c>
      <c r="Q1038">
        <v>69368511</v>
      </c>
      <c r="S1038">
        <v>152433909964</v>
      </c>
      <c r="T1038" t="s">
        <v>12923</v>
      </c>
      <c r="U1038" t="s">
        <v>12924</v>
      </c>
      <c r="V1038" t="s">
        <v>13326</v>
      </c>
      <c r="Z1038">
        <v>112.48634587973299</v>
      </c>
      <c r="AA1038">
        <v>-7.0509000995165501</v>
      </c>
      <c r="AB1038" t="s">
        <v>13327</v>
      </c>
      <c r="AC1038" t="s">
        <v>217</v>
      </c>
      <c r="AL1038" t="s">
        <v>218</v>
      </c>
      <c r="AM1038" t="s">
        <v>13328</v>
      </c>
      <c r="AN1038" t="s">
        <v>6</v>
      </c>
      <c r="AO1038" t="s">
        <v>12954</v>
      </c>
      <c r="AP1038" s="57">
        <v>46255.541666666664</v>
      </c>
      <c r="AR1038" t="s">
        <v>241</v>
      </c>
      <c r="AS1038" t="s">
        <v>415</v>
      </c>
      <c r="AT1038" t="s">
        <v>231</v>
      </c>
      <c r="AV1038" t="s">
        <v>240</v>
      </c>
      <c r="AW1038" t="s">
        <v>12929</v>
      </c>
      <c r="AX1038" t="s">
        <v>223</v>
      </c>
      <c r="BA1038" s="57">
        <v>46255.541666666664</v>
      </c>
      <c r="BB1038" t="s">
        <v>13328</v>
      </c>
      <c r="BF1038" s="6" t="e">
        <f t="shared" si="48"/>
        <v>#NUM!</v>
      </c>
      <c r="BG1038" t="e">
        <f t="shared" si="49"/>
        <v>#NUM!</v>
      </c>
      <c r="BH1038" t="e">
        <f t="shared" si="50"/>
        <v>#NUM!</v>
      </c>
      <c r="BI1038" t="str">
        <f>VLOOKUP(H1038,Sheet2!$A$1:$B$270,2,FALSE)</f>
        <v>GRESIK</v>
      </c>
    </row>
    <row r="1039" spans="1:61">
      <c r="A1039">
        <v>1038</v>
      </c>
      <c r="B1039">
        <v>1002506772</v>
      </c>
      <c r="C1039">
        <v>3</v>
      </c>
      <c r="D1039" t="s">
        <v>59</v>
      </c>
      <c r="E1039">
        <v>4</v>
      </c>
      <c r="F1039" t="s">
        <v>243</v>
      </c>
      <c r="G1039" t="s">
        <v>261</v>
      </c>
      <c r="H1039" t="s">
        <v>262</v>
      </c>
      <c r="I1039" t="s">
        <v>213</v>
      </c>
      <c r="J1039" t="s">
        <v>214</v>
      </c>
      <c r="K1039" t="s">
        <v>149</v>
      </c>
      <c r="L1039" t="s">
        <v>215</v>
      </c>
      <c r="M1039" t="s">
        <v>76</v>
      </c>
      <c r="N1039" t="s">
        <v>216</v>
      </c>
      <c r="O1039" s="57">
        <v>46238.354131944441</v>
      </c>
      <c r="P1039" s="57">
        <v>46238.752175925925</v>
      </c>
      <c r="Q1039">
        <v>69357918</v>
      </c>
      <c r="S1039">
        <v>141373127387</v>
      </c>
      <c r="T1039" t="s">
        <v>2748</v>
      </c>
      <c r="U1039" t="s">
        <v>2749</v>
      </c>
      <c r="V1039" t="s">
        <v>2750</v>
      </c>
      <c r="Z1039">
        <v>109.898872</v>
      </c>
      <c r="AA1039">
        <v>-7.3585649999999996</v>
      </c>
      <c r="AB1039" t="s">
        <v>2751</v>
      </c>
      <c r="AC1039" t="s">
        <v>237</v>
      </c>
      <c r="AL1039" t="s">
        <v>218</v>
      </c>
      <c r="AM1039" t="s">
        <v>1468</v>
      </c>
      <c r="AN1039" t="s">
        <v>6</v>
      </c>
      <c r="AO1039" s="57">
        <v>46120.36136574074</v>
      </c>
      <c r="AP1039" s="57">
        <v>46239.333333333336</v>
      </c>
      <c r="AR1039" t="s">
        <v>219</v>
      </c>
      <c r="AS1039" t="s">
        <v>262</v>
      </c>
      <c r="AT1039" t="s">
        <v>231</v>
      </c>
      <c r="AU1039">
        <v>20260804</v>
      </c>
      <c r="AV1039" t="s">
        <v>222</v>
      </c>
      <c r="AW1039" t="s">
        <v>1010</v>
      </c>
      <c r="AX1039" t="s">
        <v>223</v>
      </c>
      <c r="BA1039" s="57">
        <v>46239.333333333336</v>
      </c>
      <c r="BB1039" t="s">
        <v>1468</v>
      </c>
      <c r="BC1039">
        <v>2026</v>
      </c>
      <c r="BD1039">
        <v>8</v>
      </c>
      <c r="BE1039">
        <v>4</v>
      </c>
      <c r="BF1039" s="6">
        <f t="shared" si="48"/>
        <v>46238</v>
      </c>
      <c r="BG1039">
        <f t="shared" si="49"/>
        <v>-1.3333333333357587</v>
      </c>
      <c r="BH1039" t="str">
        <f t="shared" si="50"/>
        <v>COMPLY</v>
      </c>
      <c r="BI1039" t="e">
        <f>VLOOKUP(H1039,Sheet2!$A$1:$B$270,2,FALSE)</f>
        <v>#N/A</v>
      </c>
    </row>
    <row r="1040" spans="1:61">
      <c r="A1040">
        <v>1039</v>
      </c>
      <c r="B1040">
        <v>1002510174</v>
      </c>
      <c r="C1040">
        <v>3</v>
      </c>
      <c r="D1040" t="s">
        <v>59</v>
      </c>
      <c r="E1040">
        <v>4</v>
      </c>
      <c r="F1040" t="s">
        <v>224</v>
      </c>
      <c r="G1040" t="s">
        <v>224</v>
      </c>
      <c r="H1040" t="s">
        <v>911</v>
      </c>
      <c r="I1040" t="s">
        <v>213</v>
      </c>
      <c r="J1040" t="s">
        <v>214</v>
      </c>
      <c r="K1040" t="s">
        <v>149</v>
      </c>
      <c r="L1040" t="s">
        <v>215</v>
      </c>
      <c r="M1040" t="s">
        <v>76</v>
      </c>
      <c r="N1040" t="s">
        <v>216</v>
      </c>
      <c r="O1040" s="57">
        <v>46239.472187500003</v>
      </c>
      <c r="P1040" s="57">
        <v>46240.582754629628</v>
      </c>
      <c r="Q1040">
        <v>69358993</v>
      </c>
      <c r="S1040">
        <v>146303609683</v>
      </c>
      <c r="T1040" t="s">
        <v>2771</v>
      </c>
      <c r="U1040" t="s">
        <v>2772</v>
      </c>
      <c r="V1040" t="s">
        <v>2773</v>
      </c>
      <c r="Z1040">
        <v>109.2377888</v>
      </c>
      <c r="AA1040">
        <v>-7.4100881000000003</v>
      </c>
      <c r="AB1040" t="s">
        <v>2774</v>
      </c>
      <c r="AC1040" t="s">
        <v>237</v>
      </c>
      <c r="AL1040" t="s">
        <v>218</v>
      </c>
      <c r="AM1040" t="s">
        <v>2592</v>
      </c>
      <c r="AN1040" t="s">
        <v>6</v>
      </c>
      <c r="AO1040" s="57">
        <v>46150.475636574076</v>
      </c>
      <c r="AP1040" s="57">
        <v>46240.333333333336</v>
      </c>
      <c r="AR1040" t="s">
        <v>219</v>
      </c>
      <c r="AS1040" t="s">
        <v>911</v>
      </c>
      <c r="AT1040" t="s">
        <v>231</v>
      </c>
      <c r="AU1040">
        <v>20260806</v>
      </c>
      <c r="AV1040" t="s">
        <v>222</v>
      </c>
      <c r="AW1040" t="s">
        <v>1021</v>
      </c>
      <c r="AX1040" t="s">
        <v>223</v>
      </c>
      <c r="BA1040" s="57">
        <v>46240.333333333336</v>
      </c>
      <c r="BB1040" t="s">
        <v>2592</v>
      </c>
      <c r="BC1040">
        <v>2026</v>
      </c>
      <c r="BD1040">
        <v>8</v>
      </c>
      <c r="BE1040">
        <v>6</v>
      </c>
      <c r="BF1040" s="6">
        <f t="shared" si="48"/>
        <v>46240</v>
      </c>
      <c r="BG1040">
        <f t="shared" si="49"/>
        <v>-0.33333333333575865</v>
      </c>
      <c r="BH1040" t="str">
        <f t="shared" si="50"/>
        <v>COMPLY</v>
      </c>
      <c r="BI1040" t="e">
        <f>VLOOKUP(H1040,Sheet2!$A$1:$B$270,2,FALSE)</f>
        <v>#N/A</v>
      </c>
    </row>
    <row r="1041" spans="1:61">
      <c r="A1041">
        <v>1040</v>
      </c>
      <c r="B1041">
        <v>1002506322</v>
      </c>
      <c r="C1041">
        <v>3</v>
      </c>
      <c r="D1041" t="s">
        <v>34</v>
      </c>
      <c r="E1041">
        <v>5</v>
      </c>
      <c r="F1041" t="s">
        <v>573</v>
      </c>
      <c r="G1041" t="s">
        <v>84</v>
      </c>
      <c r="H1041" t="s">
        <v>253</v>
      </c>
      <c r="I1041" t="s">
        <v>213</v>
      </c>
      <c r="J1041" t="s">
        <v>214</v>
      </c>
      <c r="K1041" t="s">
        <v>149</v>
      </c>
      <c r="M1041" t="s">
        <v>933</v>
      </c>
      <c r="N1041" t="s">
        <v>216</v>
      </c>
      <c r="O1041" s="57">
        <v>46237.621828703705</v>
      </c>
      <c r="P1041" s="57">
        <v>46239.406759259262</v>
      </c>
      <c r="Q1041">
        <v>69353114</v>
      </c>
      <c r="S1041">
        <v>172425707959</v>
      </c>
      <c r="T1041" t="s">
        <v>994</v>
      </c>
      <c r="U1041" t="s">
        <v>1117</v>
      </c>
      <c r="V1041" t="s">
        <v>2775</v>
      </c>
      <c r="Z1041">
        <v>114.973015235703</v>
      </c>
      <c r="AA1041">
        <v>-8.18761870275946</v>
      </c>
      <c r="AB1041" t="s">
        <v>1118</v>
      </c>
      <c r="AC1041" t="s">
        <v>226</v>
      </c>
      <c r="AL1041" t="s">
        <v>218</v>
      </c>
      <c r="AM1041" t="s">
        <v>2776</v>
      </c>
      <c r="AN1041" t="s">
        <v>6</v>
      </c>
      <c r="AO1041" s="57">
        <v>46089.632280092592</v>
      </c>
      <c r="AQ1041" t="s">
        <v>564</v>
      </c>
      <c r="AR1041" t="s">
        <v>12</v>
      </c>
      <c r="AS1041" t="s">
        <v>253</v>
      </c>
      <c r="AT1041" t="s">
        <v>231</v>
      </c>
      <c r="AV1041" t="s">
        <v>917</v>
      </c>
      <c r="AW1041" t="s">
        <v>2777</v>
      </c>
      <c r="AX1041" t="s">
        <v>223</v>
      </c>
      <c r="BA1041" s="57">
        <v>46237.291666666664</v>
      </c>
      <c r="BB1041" t="s">
        <v>2776</v>
      </c>
      <c r="BF1041" s="6" t="e">
        <f t="shared" si="48"/>
        <v>#NUM!</v>
      </c>
      <c r="BG1041" t="e">
        <f t="shared" si="49"/>
        <v>#NUM!</v>
      </c>
      <c r="BH1041" t="e">
        <f t="shared" si="50"/>
        <v>#NUM!</v>
      </c>
      <c r="BI1041" t="str">
        <f>VLOOKUP(H1041,Sheet2!$A$1:$B$270,2,FALSE)</f>
        <v>SINGARAJA</v>
      </c>
    </row>
    <row r="1042" spans="1:61">
      <c r="A1042">
        <v>1041</v>
      </c>
      <c r="B1042">
        <v>1002534612</v>
      </c>
      <c r="C1042">
        <v>3</v>
      </c>
      <c r="D1042" t="s">
        <v>38</v>
      </c>
      <c r="E1042">
        <v>5</v>
      </c>
      <c r="F1042" t="s">
        <v>90</v>
      </c>
      <c r="G1042" t="s">
        <v>90</v>
      </c>
      <c r="H1042" t="s">
        <v>419</v>
      </c>
      <c r="I1042" t="s">
        <v>213</v>
      </c>
      <c r="J1042" t="s">
        <v>214</v>
      </c>
      <c r="K1042" t="s">
        <v>149</v>
      </c>
      <c r="L1042" t="s">
        <v>215</v>
      </c>
      <c r="M1042" t="s">
        <v>240</v>
      </c>
      <c r="N1042" t="s">
        <v>216</v>
      </c>
      <c r="O1042" s="57">
        <v>46252.762453703705</v>
      </c>
      <c r="P1042" s="57">
        <v>46252.76390046296</v>
      </c>
      <c r="Q1042">
        <v>69369483</v>
      </c>
      <c r="S1042">
        <v>152610241513</v>
      </c>
      <c r="T1042" t="s">
        <v>13329</v>
      </c>
      <c r="U1042" t="s">
        <v>13330</v>
      </c>
      <c r="V1042" t="s">
        <v>13331</v>
      </c>
      <c r="Z1042">
        <v>112.034379914402</v>
      </c>
      <c r="AA1042">
        <v>-7.7695320464036302</v>
      </c>
      <c r="AB1042" t="s">
        <v>13332</v>
      </c>
      <c r="AC1042" t="s">
        <v>217</v>
      </c>
      <c r="AL1042" t="s">
        <v>218</v>
      </c>
      <c r="AM1042" t="s">
        <v>13227</v>
      </c>
      <c r="AN1042" t="s">
        <v>6</v>
      </c>
      <c r="AO1042" t="s">
        <v>13316</v>
      </c>
      <c r="AP1042" s="57">
        <v>46253.625</v>
      </c>
      <c r="AR1042" t="s">
        <v>241</v>
      </c>
      <c r="AS1042" t="s">
        <v>419</v>
      </c>
      <c r="AT1042" t="s">
        <v>231</v>
      </c>
      <c r="AV1042" t="s">
        <v>240</v>
      </c>
      <c r="AW1042" t="s">
        <v>12929</v>
      </c>
      <c r="AX1042" t="s">
        <v>223</v>
      </c>
      <c r="BA1042" s="57">
        <v>46253.625</v>
      </c>
      <c r="BB1042" t="s">
        <v>13227</v>
      </c>
      <c r="BF1042" s="6" t="e">
        <f t="shared" si="48"/>
        <v>#NUM!</v>
      </c>
      <c r="BG1042" t="e">
        <f t="shared" si="49"/>
        <v>#NUM!</v>
      </c>
      <c r="BH1042" t="e">
        <f t="shared" si="50"/>
        <v>#NUM!</v>
      </c>
      <c r="BI1042" t="str">
        <f>VLOOKUP(H1042,Sheet2!$A$1:$B$270,2,FALSE)</f>
        <v>KEDIRI</v>
      </c>
    </row>
    <row r="1043" spans="1:61">
      <c r="A1043">
        <v>1042</v>
      </c>
      <c r="B1043">
        <v>1002516563</v>
      </c>
      <c r="C1043">
        <v>3</v>
      </c>
      <c r="D1043" t="s">
        <v>45</v>
      </c>
      <c r="E1043">
        <v>5</v>
      </c>
      <c r="F1043" t="s">
        <v>211</v>
      </c>
      <c r="G1043" t="s">
        <v>118</v>
      </c>
      <c r="H1043" t="s">
        <v>464</v>
      </c>
      <c r="I1043" t="s">
        <v>213</v>
      </c>
      <c r="J1043" t="s">
        <v>214</v>
      </c>
      <c r="K1043" t="s">
        <v>149</v>
      </c>
      <c r="L1043" t="s">
        <v>215</v>
      </c>
      <c r="M1043" t="s">
        <v>575</v>
      </c>
      <c r="N1043" t="s">
        <v>216</v>
      </c>
      <c r="O1043" s="57">
        <v>46243.647870370369</v>
      </c>
      <c r="P1043" s="57">
        <v>46247.403379629628</v>
      </c>
      <c r="Q1043">
        <v>69361913</v>
      </c>
      <c r="S1043">
        <v>172608206126</v>
      </c>
      <c r="T1043" t="s">
        <v>5292</v>
      </c>
      <c r="U1043" t="s">
        <v>4482</v>
      </c>
      <c r="V1043" t="s">
        <v>5293</v>
      </c>
      <c r="Z1043">
        <v>116.74930060762701</v>
      </c>
      <c r="AA1043">
        <v>-8.9167805375867299</v>
      </c>
      <c r="AB1043" t="s">
        <v>5294</v>
      </c>
      <c r="AC1043" t="s">
        <v>237</v>
      </c>
      <c r="AL1043" t="s">
        <v>218</v>
      </c>
      <c r="AM1043" t="s">
        <v>5295</v>
      </c>
      <c r="AN1043" t="s">
        <v>6</v>
      </c>
      <c r="AO1043" s="57">
        <v>46273.652592592596</v>
      </c>
      <c r="AP1043" s="57">
        <v>46244.541666666664</v>
      </c>
      <c r="AR1043" t="s">
        <v>14</v>
      </c>
      <c r="AS1043" t="s">
        <v>464</v>
      </c>
      <c r="AT1043" t="s">
        <v>231</v>
      </c>
      <c r="AV1043" t="s">
        <v>9500</v>
      </c>
      <c r="AW1043" t="s">
        <v>1014</v>
      </c>
      <c r="AX1043" t="s">
        <v>223</v>
      </c>
      <c r="BA1043" s="57">
        <v>46244.541666666664</v>
      </c>
      <c r="BB1043" t="s">
        <v>5295</v>
      </c>
      <c r="BF1043" s="6" t="e">
        <f t="shared" si="48"/>
        <v>#NUM!</v>
      </c>
      <c r="BG1043" t="e">
        <f t="shared" si="49"/>
        <v>#NUM!</v>
      </c>
      <c r="BH1043" t="e">
        <f t="shared" si="50"/>
        <v>#NUM!</v>
      </c>
      <c r="BI1043" t="str">
        <f>VLOOKUP(H1043,Sheet2!$A$1:$B$270,2,FALSE)</f>
        <v>SUMBAWA</v>
      </c>
    </row>
    <row r="1044" spans="1:61">
      <c r="A1044">
        <v>1043</v>
      </c>
      <c r="B1044">
        <v>1002516819</v>
      </c>
      <c r="C1044">
        <v>3</v>
      </c>
      <c r="D1044" t="s">
        <v>55</v>
      </c>
      <c r="E1044">
        <v>5</v>
      </c>
      <c r="F1044" t="s">
        <v>265</v>
      </c>
      <c r="G1044" t="s">
        <v>122</v>
      </c>
      <c r="H1044" t="s">
        <v>348</v>
      </c>
      <c r="I1044" t="s">
        <v>213</v>
      </c>
      <c r="J1044" t="s">
        <v>214</v>
      </c>
      <c r="K1044" t="s">
        <v>149</v>
      </c>
      <c r="M1044" t="s">
        <v>76</v>
      </c>
      <c r="N1044" t="s">
        <v>216</v>
      </c>
      <c r="O1044" s="57">
        <v>46244.355219907404</v>
      </c>
      <c r="P1044" s="57">
        <v>46245.809398148151</v>
      </c>
      <c r="Q1044">
        <v>69362038</v>
      </c>
      <c r="S1044">
        <v>152443207465</v>
      </c>
      <c r="T1044" t="s">
        <v>6524</v>
      </c>
      <c r="U1044" t="s">
        <v>6525</v>
      </c>
      <c r="V1044" t="s">
        <v>6526</v>
      </c>
      <c r="Z1044">
        <v>112.4871285</v>
      </c>
      <c r="AA1044">
        <v>-7.2671915</v>
      </c>
      <c r="AB1044" t="s">
        <v>6527</v>
      </c>
      <c r="AC1044" t="s">
        <v>230</v>
      </c>
      <c r="AL1044" t="s">
        <v>218</v>
      </c>
      <c r="AM1044" t="s">
        <v>6528</v>
      </c>
      <c r="AN1044" t="s">
        <v>6</v>
      </c>
      <c r="AO1044" s="57">
        <v>46303.361180555556</v>
      </c>
      <c r="AP1044" s="57">
        <v>46245.541666666664</v>
      </c>
      <c r="AR1044" t="s">
        <v>219</v>
      </c>
      <c r="AS1044" t="s">
        <v>348</v>
      </c>
      <c r="AT1044" t="s">
        <v>231</v>
      </c>
      <c r="AU1044">
        <v>20260811</v>
      </c>
      <c r="AV1044" t="s">
        <v>222</v>
      </c>
      <c r="AW1044" t="s">
        <v>561</v>
      </c>
      <c r="AX1044" t="s">
        <v>223</v>
      </c>
      <c r="BA1044" s="57">
        <v>46245.541666666664</v>
      </c>
      <c r="BB1044" t="s">
        <v>6528</v>
      </c>
      <c r="BC1044">
        <v>2026</v>
      </c>
      <c r="BD1044">
        <v>8</v>
      </c>
      <c r="BE1044">
        <v>11</v>
      </c>
      <c r="BF1044" s="6">
        <f t="shared" si="48"/>
        <v>46245</v>
      </c>
      <c r="BG1044">
        <f t="shared" si="49"/>
        <v>-0.54166666666424135</v>
      </c>
      <c r="BH1044" t="str">
        <f t="shared" si="50"/>
        <v>COMPLY</v>
      </c>
      <c r="BI1044" t="str">
        <f>VLOOKUP(H1044,Sheet2!$A$1:$B$270,2,FALSE)</f>
        <v>GRESIK</v>
      </c>
    </row>
    <row r="1045" spans="1:61">
      <c r="A1045">
        <v>1044</v>
      </c>
      <c r="B1045">
        <v>1002519717</v>
      </c>
      <c r="C1045">
        <v>3</v>
      </c>
      <c r="D1045" t="s">
        <v>51</v>
      </c>
      <c r="E1045">
        <v>4</v>
      </c>
      <c r="F1045" t="s">
        <v>273</v>
      </c>
      <c r="G1045" t="s">
        <v>339</v>
      </c>
      <c r="H1045" t="s">
        <v>1075</v>
      </c>
      <c r="I1045" t="s">
        <v>213</v>
      </c>
      <c r="J1045" t="s">
        <v>214</v>
      </c>
      <c r="K1045" t="s">
        <v>149</v>
      </c>
      <c r="L1045" t="s">
        <v>215</v>
      </c>
      <c r="M1045" t="s">
        <v>225</v>
      </c>
      <c r="N1045" t="s">
        <v>216</v>
      </c>
      <c r="O1045" s="57">
        <v>46245.514537037037</v>
      </c>
      <c r="P1045" s="57">
        <v>46246.55265046296</v>
      </c>
      <c r="Q1045">
        <v>69363239</v>
      </c>
      <c r="S1045">
        <v>142552107762</v>
      </c>
      <c r="T1045" t="s">
        <v>7641</v>
      </c>
      <c r="U1045" t="s">
        <v>7642</v>
      </c>
      <c r="V1045" t="s">
        <v>7643</v>
      </c>
      <c r="Z1045">
        <v>111.5505526</v>
      </c>
      <c r="AA1045">
        <v>-7.1586190999999904</v>
      </c>
      <c r="AB1045" t="s">
        <v>7644</v>
      </c>
      <c r="AC1045" t="s">
        <v>237</v>
      </c>
      <c r="AL1045" t="s">
        <v>218</v>
      </c>
      <c r="AM1045" t="s">
        <v>7645</v>
      </c>
      <c r="AN1045" t="s">
        <v>6</v>
      </c>
      <c r="AO1045" s="57">
        <v>46334.51761574074</v>
      </c>
      <c r="AP1045" s="57">
        <v>46246.541666666664</v>
      </c>
      <c r="AR1045" t="s">
        <v>18</v>
      </c>
      <c r="AS1045" t="s">
        <v>1075</v>
      </c>
      <c r="AT1045" t="s">
        <v>231</v>
      </c>
      <c r="AV1045" t="s">
        <v>227</v>
      </c>
      <c r="AW1045" t="s">
        <v>1010</v>
      </c>
      <c r="AX1045" t="s">
        <v>223</v>
      </c>
      <c r="BA1045" s="57">
        <v>46246.541666666664</v>
      </c>
      <c r="BB1045" t="s">
        <v>7645</v>
      </c>
      <c r="BF1045" s="6" t="e">
        <f t="shared" si="48"/>
        <v>#NUM!</v>
      </c>
      <c r="BG1045" t="e">
        <f t="shared" si="49"/>
        <v>#NUM!</v>
      </c>
      <c r="BH1045" t="e">
        <f t="shared" si="50"/>
        <v>#NUM!</v>
      </c>
      <c r="BI1045" t="e">
        <f>VLOOKUP(H1045,Sheet2!$A$1:$B$270,2,FALSE)</f>
        <v>#N/A</v>
      </c>
    </row>
    <row r="1046" spans="1:61">
      <c r="A1046">
        <v>1045</v>
      </c>
      <c r="B1046">
        <v>1002518218</v>
      </c>
      <c r="C1046">
        <v>3</v>
      </c>
      <c r="D1046" t="s">
        <v>38</v>
      </c>
      <c r="E1046">
        <v>5</v>
      </c>
      <c r="F1046" t="s">
        <v>90</v>
      </c>
      <c r="G1046" t="s">
        <v>93</v>
      </c>
      <c r="H1046" t="s">
        <v>302</v>
      </c>
      <c r="I1046" t="s">
        <v>213</v>
      </c>
      <c r="J1046" t="s">
        <v>214</v>
      </c>
      <c r="K1046" t="s">
        <v>149</v>
      </c>
      <c r="L1046" t="s">
        <v>215</v>
      </c>
      <c r="M1046" t="s">
        <v>76</v>
      </c>
      <c r="N1046" t="s">
        <v>216</v>
      </c>
      <c r="O1046" s="57">
        <v>46244.632592592592</v>
      </c>
      <c r="P1046" s="57">
        <v>46244.786423611113</v>
      </c>
      <c r="Q1046">
        <v>69362627</v>
      </c>
      <c r="S1046">
        <v>152611229872</v>
      </c>
      <c r="T1046" t="s">
        <v>6529</v>
      </c>
      <c r="U1046" t="s">
        <v>6530</v>
      </c>
      <c r="V1046" t="s">
        <v>6531</v>
      </c>
      <c r="Z1046">
        <v>111.920222781557</v>
      </c>
      <c r="AA1046">
        <v>-7.6007293486941299</v>
      </c>
      <c r="AB1046" t="s">
        <v>6532</v>
      </c>
      <c r="AC1046" t="s">
        <v>237</v>
      </c>
      <c r="AL1046" t="s">
        <v>218</v>
      </c>
      <c r="AM1046" t="s">
        <v>6533</v>
      </c>
      <c r="AN1046" t="s">
        <v>6</v>
      </c>
      <c r="AO1046" s="57">
        <v>46303.642812500002</v>
      </c>
      <c r="AP1046" s="57">
        <v>46245.541666666664</v>
      </c>
      <c r="AR1046" t="s">
        <v>219</v>
      </c>
      <c r="AS1046" t="s">
        <v>302</v>
      </c>
      <c r="AT1046" t="s">
        <v>231</v>
      </c>
      <c r="AU1046">
        <v>20260810</v>
      </c>
      <c r="AV1046" t="s">
        <v>222</v>
      </c>
      <c r="AW1046" t="s">
        <v>1010</v>
      </c>
      <c r="AX1046" t="s">
        <v>223</v>
      </c>
      <c r="BA1046" s="57">
        <v>46245.541666666664</v>
      </c>
      <c r="BB1046" t="s">
        <v>6533</v>
      </c>
      <c r="BC1046">
        <v>2026</v>
      </c>
      <c r="BD1046">
        <v>8</v>
      </c>
      <c r="BE1046">
        <v>10</v>
      </c>
      <c r="BF1046" s="6">
        <f t="shared" si="48"/>
        <v>46244</v>
      </c>
      <c r="BG1046">
        <f t="shared" si="49"/>
        <v>-1.5416666666642413</v>
      </c>
      <c r="BH1046" t="str">
        <f t="shared" si="50"/>
        <v>COMPLY</v>
      </c>
      <c r="BI1046" t="str">
        <f>VLOOKUP(H1046,Sheet2!$A$1:$B$270,2,FALSE)</f>
        <v>NGANJUK</v>
      </c>
    </row>
    <row r="1047" spans="1:61">
      <c r="A1047">
        <v>1046</v>
      </c>
      <c r="B1047">
        <v>1002533061</v>
      </c>
      <c r="C1047">
        <v>3</v>
      </c>
      <c r="D1047" t="s">
        <v>42</v>
      </c>
      <c r="E1047">
        <v>5</v>
      </c>
      <c r="F1047" t="s">
        <v>233</v>
      </c>
      <c r="G1047" t="s">
        <v>101</v>
      </c>
      <c r="H1047" t="s">
        <v>263</v>
      </c>
      <c r="I1047" t="s">
        <v>213</v>
      </c>
      <c r="J1047" t="s">
        <v>214</v>
      </c>
      <c r="K1047" t="s">
        <v>149</v>
      </c>
      <c r="M1047" t="s">
        <v>555</v>
      </c>
      <c r="N1047" t="s">
        <v>216</v>
      </c>
      <c r="O1047" s="57">
        <v>46252.545578703706</v>
      </c>
      <c r="P1047" s="57">
        <v>46252.777615740742</v>
      </c>
      <c r="Q1047">
        <v>69368949</v>
      </c>
      <c r="S1047">
        <v>152316232183</v>
      </c>
      <c r="T1047" t="s">
        <v>13333</v>
      </c>
      <c r="U1047" t="s">
        <v>13334</v>
      </c>
      <c r="Z1047">
        <v>112.7373273</v>
      </c>
      <c r="AA1047">
        <v>-7.4565856999999998</v>
      </c>
      <c r="AB1047" t="s">
        <v>13335</v>
      </c>
      <c r="AC1047" t="s">
        <v>230</v>
      </c>
      <c r="AO1047" t="s">
        <v>12830</v>
      </c>
      <c r="AR1047" t="s">
        <v>6</v>
      </c>
      <c r="AS1047" t="s">
        <v>263</v>
      </c>
      <c r="AT1047" t="s">
        <v>231</v>
      </c>
      <c r="AV1047" t="s">
        <v>11560</v>
      </c>
      <c r="AW1047" t="s">
        <v>561</v>
      </c>
      <c r="AX1047" t="s">
        <v>223</v>
      </c>
      <c r="BF1047" s="6" t="e">
        <f t="shared" si="48"/>
        <v>#NUM!</v>
      </c>
      <c r="BG1047" t="e">
        <f t="shared" si="49"/>
        <v>#NUM!</v>
      </c>
      <c r="BH1047" t="e">
        <f t="shared" si="50"/>
        <v>#NUM!</v>
      </c>
      <c r="BI1047" t="str">
        <f>VLOOKUP(H1047,Sheet2!$A$1:$B$270,2,FALSE)</f>
        <v>SIDOARJO</v>
      </c>
    </row>
    <row r="1048" spans="1:61">
      <c r="A1048">
        <v>1047</v>
      </c>
      <c r="B1048">
        <v>1002514829</v>
      </c>
      <c r="C1048">
        <v>3</v>
      </c>
      <c r="D1048" t="s">
        <v>55</v>
      </c>
      <c r="E1048">
        <v>5</v>
      </c>
      <c r="F1048" t="s">
        <v>265</v>
      </c>
      <c r="G1048" t="s">
        <v>128</v>
      </c>
      <c r="H1048" t="s">
        <v>274</v>
      </c>
      <c r="I1048" t="s">
        <v>213</v>
      </c>
      <c r="J1048" t="s">
        <v>214</v>
      </c>
      <c r="K1048" t="s">
        <v>149</v>
      </c>
      <c r="L1048" t="s">
        <v>215</v>
      </c>
      <c r="M1048" t="s">
        <v>76</v>
      </c>
      <c r="N1048" t="s">
        <v>216</v>
      </c>
      <c r="O1048" s="57">
        <v>46241.601365740738</v>
      </c>
      <c r="P1048" s="57">
        <v>46242.766469907408</v>
      </c>
      <c r="Q1048">
        <v>69360876</v>
      </c>
      <c r="S1048">
        <v>152418251057</v>
      </c>
      <c r="T1048" t="s">
        <v>5296</v>
      </c>
      <c r="U1048" t="s">
        <v>5297</v>
      </c>
      <c r="V1048" t="s">
        <v>5298</v>
      </c>
      <c r="Z1048">
        <v>112.703339</v>
      </c>
      <c r="AA1048">
        <v>-7.2574899999999998</v>
      </c>
      <c r="AB1048" t="s">
        <v>5299</v>
      </c>
      <c r="AC1048" t="s">
        <v>237</v>
      </c>
      <c r="AL1048" t="s">
        <v>218</v>
      </c>
      <c r="AM1048" t="s">
        <v>5300</v>
      </c>
      <c r="AN1048" t="s">
        <v>6</v>
      </c>
      <c r="AO1048" s="57">
        <v>46211.611134259256</v>
      </c>
      <c r="AP1048" s="57">
        <v>46243.541666666664</v>
      </c>
      <c r="AR1048" t="s">
        <v>219</v>
      </c>
      <c r="AS1048" t="s">
        <v>274</v>
      </c>
      <c r="AT1048" t="s">
        <v>231</v>
      </c>
      <c r="AU1048">
        <v>20260808</v>
      </c>
      <c r="AV1048" t="s">
        <v>222</v>
      </c>
      <c r="AW1048" t="s">
        <v>1021</v>
      </c>
      <c r="AX1048" t="s">
        <v>223</v>
      </c>
      <c r="BA1048" s="57">
        <v>46243.541666666664</v>
      </c>
      <c r="BB1048" t="s">
        <v>5300</v>
      </c>
      <c r="BC1048">
        <v>2026</v>
      </c>
      <c r="BD1048">
        <v>8</v>
      </c>
      <c r="BE1048">
        <v>8</v>
      </c>
      <c r="BF1048" s="6">
        <f t="shared" si="48"/>
        <v>46242</v>
      </c>
      <c r="BG1048">
        <f t="shared" si="49"/>
        <v>-1.5416666666642413</v>
      </c>
      <c r="BH1048" t="str">
        <f t="shared" si="50"/>
        <v>COMPLY</v>
      </c>
      <c r="BI1048" t="str">
        <f>VLOOKUP(H1048,Sheet2!$A$1:$B$270,2,FALSE)</f>
        <v>SURABAYA UTARA</v>
      </c>
    </row>
    <row r="1049" spans="1:61">
      <c r="A1049">
        <v>1048</v>
      </c>
      <c r="B1049">
        <v>1002513456</v>
      </c>
      <c r="C1049">
        <v>3</v>
      </c>
      <c r="D1049" t="s">
        <v>38</v>
      </c>
      <c r="E1049">
        <v>5</v>
      </c>
      <c r="F1049" t="s">
        <v>90</v>
      </c>
      <c r="G1049" t="s">
        <v>98</v>
      </c>
      <c r="H1049" t="s">
        <v>518</v>
      </c>
      <c r="I1049" t="s">
        <v>213</v>
      </c>
      <c r="J1049" t="s">
        <v>214</v>
      </c>
      <c r="K1049" t="s">
        <v>149</v>
      </c>
      <c r="L1049" t="s">
        <v>215</v>
      </c>
      <c r="M1049" t="s">
        <v>76</v>
      </c>
      <c r="N1049" t="s">
        <v>216</v>
      </c>
      <c r="O1049" s="57">
        <v>46240.782592592594</v>
      </c>
      <c r="P1049" s="57">
        <v>46241.546076388891</v>
      </c>
      <c r="Q1049">
        <v>69360334</v>
      </c>
      <c r="S1049">
        <v>152637211080</v>
      </c>
      <c r="T1049" t="s">
        <v>2786</v>
      </c>
      <c r="U1049" t="s">
        <v>2787</v>
      </c>
      <c r="V1049" t="s">
        <v>2788</v>
      </c>
      <c r="Z1049">
        <v>111.993217035581</v>
      </c>
      <c r="AA1049">
        <v>-8.0962161328539093</v>
      </c>
      <c r="AB1049" t="s">
        <v>2789</v>
      </c>
      <c r="AC1049" t="s">
        <v>237</v>
      </c>
      <c r="AL1049" t="s">
        <v>218</v>
      </c>
      <c r="AM1049" t="s">
        <v>2790</v>
      </c>
      <c r="AN1049" t="s">
        <v>6</v>
      </c>
      <c r="AO1049" s="57">
        <v>46181.788773148146</v>
      </c>
      <c r="AP1049" s="57">
        <v>46241.625</v>
      </c>
      <c r="AR1049" t="s">
        <v>219</v>
      </c>
      <c r="AS1049" t="s">
        <v>518</v>
      </c>
      <c r="AT1049" t="s">
        <v>231</v>
      </c>
      <c r="AU1049">
        <v>20260807</v>
      </c>
      <c r="AV1049" t="s">
        <v>222</v>
      </c>
      <c r="AW1049" t="s">
        <v>1010</v>
      </c>
      <c r="AX1049" t="s">
        <v>223</v>
      </c>
      <c r="BA1049" s="57">
        <v>46241.625</v>
      </c>
      <c r="BB1049" t="s">
        <v>2790</v>
      </c>
      <c r="BC1049">
        <v>2026</v>
      </c>
      <c r="BD1049">
        <v>8</v>
      </c>
      <c r="BE1049">
        <v>7</v>
      </c>
      <c r="BF1049" s="6">
        <f t="shared" si="48"/>
        <v>46241</v>
      </c>
      <c r="BG1049">
        <f t="shared" si="49"/>
        <v>-0.625</v>
      </c>
      <c r="BH1049" t="str">
        <f t="shared" si="50"/>
        <v>COMPLY</v>
      </c>
      <c r="BI1049" t="str">
        <f>VLOOKUP(H1049,Sheet2!$A$1:$B$270,2,FALSE)</f>
        <v>BLITAR</v>
      </c>
    </row>
    <row r="1050" spans="1:61">
      <c r="A1050">
        <v>1049</v>
      </c>
      <c r="B1050">
        <v>1002518364</v>
      </c>
      <c r="C1050">
        <v>3</v>
      </c>
      <c r="D1050" t="s">
        <v>38</v>
      </c>
      <c r="E1050">
        <v>5</v>
      </c>
      <c r="F1050" t="s">
        <v>92</v>
      </c>
      <c r="G1050" t="s">
        <v>94</v>
      </c>
      <c r="H1050" t="s">
        <v>337</v>
      </c>
      <c r="I1050" t="s">
        <v>213</v>
      </c>
      <c r="J1050" t="s">
        <v>214</v>
      </c>
      <c r="K1050" t="s">
        <v>149</v>
      </c>
      <c r="L1050" t="s">
        <v>215</v>
      </c>
      <c r="M1050" t="s">
        <v>76</v>
      </c>
      <c r="N1050" t="s">
        <v>216</v>
      </c>
      <c r="O1050" s="57">
        <v>46244.660381944443</v>
      </c>
      <c r="P1050" s="57">
        <v>46245.484942129631</v>
      </c>
      <c r="Q1050">
        <v>69362655</v>
      </c>
      <c r="S1050">
        <v>152603215873</v>
      </c>
      <c r="T1050" t="s">
        <v>6534</v>
      </c>
      <c r="U1050" t="s">
        <v>6535</v>
      </c>
      <c r="V1050" t="s">
        <v>6536</v>
      </c>
      <c r="Z1050">
        <v>111.3357355</v>
      </c>
      <c r="AA1050">
        <v>-7.7476133999999997</v>
      </c>
      <c r="AB1050" t="s">
        <v>6537</v>
      </c>
      <c r="AC1050" t="s">
        <v>237</v>
      </c>
      <c r="AL1050" t="s">
        <v>218</v>
      </c>
      <c r="AM1050" t="s">
        <v>6538</v>
      </c>
      <c r="AN1050" t="s">
        <v>6</v>
      </c>
      <c r="AO1050" s="57">
        <v>46303.663252314815</v>
      </c>
      <c r="AP1050" s="57">
        <v>46245.541666666664</v>
      </c>
      <c r="AR1050" t="s">
        <v>219</v>
      </c>
      <c r="AS1050" t="s">
        <v>337</v>
      </c>
      <c r="AT1050" t="s">
        <v>231</v>
      </c>
      <c r="AU1050">
        <v>20260811</v>
      </c>
      <c r="AV1050" t="s">
        <v>222</v>
      </c>
      <c r="AW1050" t="s">
        <v>1010</v>
      </c>
      <c r="AX1050" t="s">
        <v>223</v>
      </c>
      <c r="BA1050" s="57">
        <v>46245.541666666664</v>
      </c>
      <c r="BB1050" t="s">
        <v>6538</v>
      </c>
      <c r="BC1050">
        <v>2026</v>
      </c>
      <c r="BD1050">
        <v>8</v>
      </c>
      <c r="BE1050">
        <v>11</v>
      </c>
      <c r="BF1050" s="6">
        <f t="shared" si="48"/>
        <v>46245</v>
      </c>
      <c r="BG1050">
        <f t="shared" si="49"/>
        <v>-0.54166666666424135</v>
      </c>
      <c r="BH1050" t="str">
        <f t="shared" si="50"/>
        <v>COMPLY</v>
      </c>
      <c r="BI1050" t="str">
        <f>VLOOKUP(H1050,Sheet2!$A$1:$B$270,2,FALSE)</f>
        <v>MADIUN</v>
      </c>
    </row>
    <row r="1051" spans="1:61">
      <c r="A1051">
        <v>1050</v>
      </c>
      <c r="B1051">
        <v>1002522714</v>
      </c>
      <c r="C1051">
        <v>3</v>
      </c>
      <c r="D1051" t="s">
        <v>34</v>
      </c>
      <c r="E1051">
        <v>5</v>
      </c>
      <c r="F1051" t="s">
        <v>585</v>
      </c>
      <c r="G1051" t="s">
        <v>86</v>
      </c>
      <c r="H1051" t="s">
        <v>276</v>
      </c>
      <c r="I1051" t="s">
        <v>213</v>
      </c>
      <c r="J1051" t="s">
        <v>214</v>
      </c>
      <c r="K1051" t="s">
        <v>149</v>
      </c>
      <c r="M1051" t="s">
        <v>76</v>
      </c>
      <c r="N1051" t="s">
        <v>216</v>
      </c>
      <c r="O1051" s="57">
        <v>46246.660324074073</v>
      </c>
      <c r="P1051" s="57">
        <v>46247.660543981481</v>
      </c>
      <c r="Q1051">
        <v>69364468</v>
      </c>
      <c r="S1051">
        <v>172418757499</v>
      </c>
      <c r="T1051" t="s">
        <v>8552</v>
      </c>
      <c r="U1051" t="s">
        <v>8553</v>
      </c>
      <c r="V1051" t="s">
        <v>8579</v>
      </c>
      <c r="Z1051">
        <v>115.1946403</v>
      </c>
      <c r="AA1051">
        <v>-8.6226292000000004</v>
      </c>
      <c r="AB1051" t="s">
        <v>8555</v>
      </c>
      <c r="AC1051" t="s">
        <v>230</v>
      </c>
      <c r="AL1051" t="s">
        <v>218</v>
      </c>
      <c r="AM1051" t="s">
        <v>8580</v>
      </c>
      <c r="AN1051" t="s">
        <v>6</v>
      </c>
      <c r="AO1051" s="57">
        <v>46364.663321759261</v>
      </c>
      <c r="AP1051" s="57">
        <v>46247.625</v>
      </c>
      <c r="AR1051" t="s">
        <v>219</v>
      </c>
      <c r="AS1051" t="s">
        <v>276</v>
      </c>
      <c r="AT1051" t="s">
        <v>231</v>
      </c>
      <c r="AU1051">
        <v>20260813</v>
      </c>
      <c r="AV1051" t="s">
        <v>222</v>
      </c>
      <c r="AW1051" t="s">
        <v>561</v>
      </c>
      <c r="AX1051" t="s">
        <v>223</v>
      </c>
      <c r="BA1051" s="57">
        <v>46247.625</v>
      </c>
      <c r="BB1051" t="s">
        <v>8580</v>
      </c>
      <c r="BC1051">
        <v>2026</v>
      </c>
      <c r="BD1051">
        <v>8</v>
      </c>
      <c r="BE1051">
        <v>13</v>
      </c>
      <c r="BF1051" s="6">
        <f t="shared" si="48"/>
        <v>46247</v>
      </c>
      <c r="BG1051">
        <f t="shared" si="49"/>
        <v>-0.625</v>
      </c>
      <c r="BH1051" t="str">
        <f t="shared" si="50"/>
        <v>COMPLY</v>
      </c>
      <c r="BI1051" t="str">
        <f>VLOOKUP(H1051,Sheet2!$A$1:$B$270,2,FALSE)</f>
        <v>UBUNG</v>
      </c>
    </row>
    <row r="1052" spans="1:61">
      <c r="A1052">
        <v>1051</v>
      </c>
      <c r="B1052">
        <v>1002514707</v>
      </c>
      <c r="C1052">
        <v>3</v>
      </c>
      <c r="D1052" t="s">
        <v>42</v>
      </c>
      <c r="E1052">
        <v>5</v>
      </c>
      <c r="F1052" t="s">
        <v>102</v>
      </c>
      <c r="G1052" t="s">
        <v>102</v>
      </c>
      <c r="H1052" t="s">
        <v>376</v>
      </c>
      <c r="I1052" t="s">
        <v>213</v>
      </c>
      <c r="J1052" t="s">
        <v>214</v>
      </c>
      <c r="K1052" t="s">
        <v>149</v>
      </c>
      <c r="L1052" t="s">
        <v>215</v>
      </c>
      <c r="M1052" t="s">
        <v>76</v>
      </c>
      <c r="N1052" t="s">
        <v>216</v>
      </c>
      <c r="O1052" s="57">
        <v>46241.57912037037</v>
      </c>
      <c r="P1052" s="57">
        <v>46241.67659722222</v>
      </c>
      <c r="Q1052">
        <v>69360815</v>
      </c>
      <c r="S1052">
        <v>152513202840</v>
      </c>
      <c r="T1052" t="s">
        <v>5301</v>
      </c>
      <c r="U1052" t="s">
        <v>5302</v>
      </c>
      <c r="V1052" t="s">
        <v>5303</v>
      </c>
      <c r="Z1052">
        <v>113.43891410000001</v>
      </c>
      <c r="AA1052">
        <v>-8.1858673</v>
      </c>
      <c r="AB1052" t="s">
        <v>5304</v>
      </c>
      <c r="AC1052" t="s">
        <v>237</v>
      </c>
      <c r="AL1052" t="s">
        <v>218</v>
      </c>
      <c r="AM1052" t="s">
        <v>5305</v>
      </c>
      <c r="AN1052" t="s">
        <v>6</v>
      </c>
      <c r="AO1052" s="57">
        <v>46211.579745370371</v>
      </c>
      <c r="AP1052" s="57">
        <v>46242.541666666664</v>
      </c>
      <c r="AR1052" t="s">
        <v>219</v>
      </c>
      <c r="AS1052" t="s">
        <v>376</v>
      </c>
      <c r="AT1052" t="s">
        <v>231</v>
      </c>
      <c r="AU1052">
        <v>20260807</v>
      </c>
      <c r="AV1052" t="s">
        <v>222</v>
      </c>
      <c r="AW1052" t="s">
        <v>1010</v>
      </c>
      <c r="AX1052" t="s">
        <v>223</v>
      </c>
      <c r="BA1052" s="57">
        <v>46242.541666666664</v>
      </c>
      <c r="BB1052" t="s">
        <v>5305</v>
      </c>
      <c r="BC1052">
        <v>2026</v>
      </c>
      <c r="BD1052">
        <v>8</v>
      </c>
      <c r="BE1052">
        <v>7</v>
      </c>
      <c r="BF1052" s="6">
        <f t="shared" si="48"/>
        <v>46241</v>
      </c>
      <c r="BG1052">
        <f t="shared" si="49"/>
        <v>-1.5416666666642413</v>
      </c>
      <c r="BH1052" t="str">
        <f t="shared" si="50"/>
        <v>COMPLY</v>
      </c>
      <c r="BI1052" t="str">
        <f>VLOOKUP(H1052,Sheet2!$A$1:$B$270,2,FALSE)</f>
        <v>JEMBER</v>
      </c>
    </row>
    <row r="1053" spans="1:61">
      <c r="A1053">
        <v>1052</v>
      </c>
      <c r="B1053">
        <v>1002520340</v>
      </c>
      <c r="C1053">
        <v>3</v>
      </c>
      <c r="D1053" t="s">
        <v>38</v>
      </c>
      <c r="E1053">
        <v>5</v>
      </c>
      <c r="F1053" t="s">
        <v>90</v>
      </c>
      <c r="G1053" t="s">
        <v>93</v>
      </c>
      <c r="H1053" t="s">
        <v>317</v>
      </c>
      <c r="I1053" t="s">
        <v>213</v>
      </c>
      <c r="J1053" t="s">
        <v>214</v>
      </c>
      <c r="K1053" t="s">
        <v>149</v>
      </c>
      <c r="L1053" t="s">
        <v>215</v>
      </c>
      <c r="M1053" t="s">
        <v>76</v>
      </c>
      <c r="N1053" t="s">
        <v>216</v>
      </c>
      <c r="O1053" s="57">
        <v>46245.629120370373</v>
      </c>
      <c r="P1053" s="57">
        <v>46246.37190972222</v>
      </c>
      <c r="Q1053">
        <v>69363513</v>
      </c>
      <c r="S1053">
        <v>152641205607</v>
      </c>
      <c r="T1053" t="s">
        <v>7648</v>
      </c>
      <c r="U1053" t="s">
        <v>7649</v>
      </c>
      <c r="V1053" t="s">
        <v>7650</v>
      </c>
      <c r="Z1053">
        <v>112.0134274</v>
      </c>
      <c r="AA1053">
        <v>-7.6636949999999997</v>
      </c>
      <c r="AB1053" t="s">
        <v>7651</v>
      </c>
      <c r="AC1053" t="s">
        <v>217</v>
      </c>
      <c r="AL1053" t="s">
        <v>218</v>
      </c>
      <c r="AM1053" t="s">
        <v>7581</v>
      </c>
      <c r="AN1053" t="s">
        <v>6</v>
      </c>
      <c r="AO1053" s="57">
        <v>46334.632141203707</v>
      </c>
      <c r="AP1053" s="57">
        <v>46246.541666666664</v>
      </c>
      <c r="AR1053" t="s">
        <v>219</v>
      </c>
      <c r="AS1053" t="s">
        <v>317</v>
      </c>
      <c r="AT1053" t="s">
        <v>231</v>
      </c>
      <c r="AU1053">
        <v>20260812</v>
      </c>
      <c r="AV1053" t="s">
        <v>222</v>
      </c>
      <c r="AW1053" t="s">
        <v>1012</v>
      </c>
      <c r="AX1053" t="s">
        <v>223</v>
      </c>
      <c r="BA1053" s="57">
        <v>46246.541666666664</v>
      </c>
      <c r="BB1053" t="s">
        <v>7581</v>
      </c>
      <c r="BC1053">
        <v>2026</v>
      </c>
      <c r="BD1053">
        <v>8</v>
      </c>
      <c r="BE1053">
        <v>12</v>
      </c>
      <c r="BF1053" s="6">
        <f t="shared" si="48"/>
        <v>46246</v>
      </c>
      <c r="BG1053">
        <f t="shared" si="49"/>
        <v>-0.54166666666424135</v>
      </c>
      <c r="BH1053" t="str">
        <f t="shared" si="50"/>
        <v>COMPLY</v>
      </c>
      <c r="BI1053" t="str">
        <f>VLOOKUP(H1053,Sheet2!$A$1:$B$270,2,FALSE)</f>
        <v>NGANJUK</v>
      </c>
    </row>
    <row r="1054" spans="1:61">
      <c r="A1054">
        <v>1053</v>
      </c>
      <c r="B1054">
        <v>1002507761</v>
      </c>
      <c r="C1054">
        <v>3</v>
      </c>
      <c r="D1054" t="s">
        <v>38</v>
      </c>
      <c r="E1054">
        <v>5</v>
      </c>
      <c r="F1054" t="s">
        <v>250</v>
      </c>
      <c r="G1054" t="s">
        <v>91</v>
      </c>
      <c r="H1054" t="s">
        <v>527</v>
      </c>
      <c r="I1054" t="s">
        <v>213</v>
      </c>
      <c r="J1054" t="s">
        <v>214</v>
      </c>
      <c r="K1054" t="s">
        <v>149</v>
      </c>
      <c r="L1054" t="s">
        <v>215</v>
      </c>
      <c r="M1054" t="s">
        <v>76</v>
      </c>
      <c r="N1054" t="s">
        <v>216</v>
      </c>
      <c r="O1054" s="57">
        <v>46238.478437500002</v>
      </c>
      <c r="P1054" s="57">
        <v>46238.619988425926</v>
      </c>
      <c r="Q1054">
        <v>69358143</v>
      </c>
      <c r="S1054">
        <v>152705284843</v>
      </c>
      <c r="T1054" t="s">
        <v>2796</v>
      </c>
      <c r="U1054" t="s">
        <v>2797</v>
      </c>
      <c r="V1054" t="s">
        <v>2798</v>
      </c>
      <c r="Z1054">
        <v>112.6729254</v>
      </c>
      <c r="AA1054">
        <v>-7.9821304</v>
      </c>
      <c r="AB1054" t="s">
        <v>2799</v>
      </c>
      <c r="AC1054" t="s">
        <v>237</v>
      </c>
      <c r="AL1054" t="s">
        <v>218</v>
      </c>
      <c r="AM1054" t="s">
        <v>2800</v>
      </c>
      <c r="AN1054" t="s">
        <v>6</v>
      </c>
      <c r="AO1054" s="57">
        <v>46120.48636574074</v>
      </c>
      <c r="AP1054" s="57">
        <v>46239.333333333336</v>
      </c>
      <c r="AR1054" t="s">
        <v>219</v>
      </c>
      <c r="AS1054" t="s">
        <v>527</v>
      </c>
      <c r="AT1054" t="s">
        <v>231</v>
      </c>
      <c r="AU1054">
        <v>20260804</v>
      </c>
      <c r="AV1054" t="s">
        <v>222</v>
      </c>
      <c r="AW1054" t="s">
        <v>1015</v>
      </c>
      <c r="AX1054" t="s">
        <v>223</v>
      </c>
      <c r="BA1054" s="57">
        <v>46239.333333333336</v>
      </c>
      <c r="BB1054" t="s">
        <v>2800</v>
      </c>
      <c r="BC1054">
        <v>2026</v>
      </c>
      <c r="BD1054">
        <v>8</v>
      </c>
      <c r="BE1054">
        <v>4</v>
      </c>
      <c r="BF1054" s="6">
        <f t="shared" si="48"/>
        <v>46238</v>
      </c>
      <c r="BG1054">
        <f t="shared" si="49"/>
        <v>-1.3333333333357587</v>
      </c>
      <c r="BH1054" t="str">
        <f t="shared" si="50"/>
        <v>COMPLY</v>
      </c>
      <c r="BI1054" t="str">
        <f>VLOOKUP(H1054,Sheet2!$A$1:$B$270,2,FALSE)</f>
        <v>MALANG</v>
      </c>
    </row>
    <row r="1055" spans="1:61">
      <c r="A1055">
        <v>1054</v>
      </c>
      <c r="B1055">
        <v>1002513051</v>
      </c>
      <c r="C1055">
        <v>3</v>
      </c>
      <c r="D1055" t="s">
        <v>51</v>
      </c>
      <c r="E1055">
        <v>4</v>
      </c>
      <c r="F1055" t="s">
        <v>273</v>
      </c>
      <c r="G1055" t="s">
        <v>295</v>
      </c>
      <c r="H1055" t="s">
        <v>1043</v>
      </c>
      <c r="I1055" t="s">
        <v>213</v>
      </c>
      <c r="J1055" t="s">
        <v>214</v>
      </c>
      <c r="K1055" t="s">
        <v>149</v>
      </c>
      <c r="M1055" t="s">
        <v>76</v>
      </c>
      <c r="N1055" t="s">
        <v>216</v>
      </c>
      <c r="O1055" s="57">
        <v>46240.669791666667</v>
      </c>
      <c r="P1055" s="57">
        <v>46240.838634259257</v>
      </c>
      <c r="Q1055">
        <v>69359310</v>
      </c>
      <c r="S1055">
        <v>141571105598</v>
      </c>
      <c r="T1055" t="s">
        <v>1729</v>
      </c>
      <c r="U1055" t="s">
        <v>2809</v>
      </c>
      <c r="V1055" t="s">
        <v>2810</v>
      </c>
      <c r="Z1055">
        <v>111.200972100996</v>
      </c>
      <c r="AA1055">
        <v>-6.7138903372497802</v>
      </c>
      <c r="AB1055" t="s">
        <v>1732</v>
      </c>
      <c r="AC1055" t="s">
        <v>290</v>
      </c>
      <c r="AL1055" t="s">
        <v>218</v>
      </c>
      <c r="AM1055" t="s">
        <v>2811</v>
      </c>
      <c r="AN1055" t="s">
        <v>6</v>
      </c>
      <c r="AO1055" s="57">
        <v>46181.673981481479</v>
      </c>
      <c r="AR1055" t="s">
        <v>219</v>
      </c>
      <c r="AS1055" t="s">
        <v>1043</v>
      </c>
      <c r="AT1055" t="s">
        <v>231</v>
      </c>
      <c r="AU1055">
        <v>20260806</v>
      </c>
      <c r="AV1055" t="s">
        <v>222</v>
      </c>
      <c r="AW1055" t="s">
        <v>561</v>
      </c>
      <c r="AX1055" t="s">
        <v>223</v>
      </c>
      <c r="BA1055" s="57">
        <v>46240.291666666664</v>
      </c>
      <c r="BB1055" t="s">
        <v>2811</v>
      </c>
      <c r="BC1055">
        <v>2026</v>
      </c>
      <c r="BD1055">
        <v>8</v>
      </c>
      <c r="BE1055">
        <v>6</v>
      </c>
      <c r="BF1055" s="6">
        <f t="shared" si="48"/>
        <v>46240</v>
      </c>
      <c r="BG1055">
        <f t="shared" si="49"/>
        <v>-0.29166666666424135</v>
      </c>
      <c r="BH1055" t="str">
        <f t="shared" si="50"/>
        <v>COMPLY</v>
      </c>
      <c r="BI1055" t="e">
        <f>VLOOKUP(H1055,Sheet2!$A$1:$B$270,2,FALSE)</f>
        <v>#N/A</v>
      </c>
    </row>
    <row r="1056" spans="1:61">
      <c r="A1056">
        <v>1055</v>
      </c>
      <c r="B1056">
        <v>1002518294</v>
      </c>
      <c r="C1056">
        <v>3</v>
      </c>
      <c r="D1056" t="s">
        <v>34</v>
      </c>
      <c r="E1056">
        <v>5</v>
      </c>
      <c r="F1056" t="s">
        <v>573</v>
      </c>
      <c r="G1056" t="s">
        <v>79</v>
      </c>
      <c r="H1056" t="s">
        <v>471</v>
      </c>
      <c r="I1056" t="s">
        <v>213</v>
      </c>
      <c r="J1056" t="s">
        <v>214</v>
      </c>
      <c r="K1056" t="s">
        <v>149</v>
      </c>
      <c r="M1056" t="s">
        <v>76</v>
      </c>
      <c r="N1056" t="s">
        <v>216</v>
      </c>
      <c r="O1056" s="57">
        <v>46244.647638888891</v>
      </c>
      <c r="P1056" s="57">
        <v>46248.340624999997</v>
      </c>
      <c r="Q1056">
        <v>69362644</v>
      </c>
      <c r="S1056">
        <v>172407213925</v>
      </c>
      <c r="T1056" t="s">
        <v>6539</v>
      </c>
      <c r="U1056" t="s">
        <v>6540</v>
      </c>
      <c r="V1056" t="s">
        <v>7652</v>
      </c>
      <c r="Z1056">
        <v>115.3084132</v>
      </c>
      <c r="AA1056">
        <v>-8.5483568000000005</v>
      </c>
      <c r="AB1056" t="s">
        <v>6541</v>
      </c>
      <c r="AC1056" t="s">
        <v>230</v>
      </c>
      <c r="AL1056" t="s">
        <v>218</v>
      </c>
      <c r="AM1056" t="s">
        <v>7653</v>
      </c>
      <c r="AN1056" t="s">
        <v>6</v>
      </c>
      <c r="AO1056" s="57">
        <v>46303.652731481481</v>
      </c>
      <c r="AP1056" s="57">
        <v>46246.541666666664</v>
      </c>
      <c r="AR1056" t="s">
        <v>219</v>
      </c>
      <c r="AS1056" t="s">
        <v>471</v>
      </c>
      <c r="AT1056" t="s">
        <v>231</v>
      </c>
      <c r="AU1056">
        <v>20260814</v>
      </c>
      <c r="AV1056" t="s">
        <v>222</v>
      </c>
      <c r="AW1056" t="s">
        <v>561</v>
      </c>
      <c r="AX1056" t="s">
        <v>223</v>
      </c>
      <c r="BA1056" s="57">
        <v>46246.541666666664</v>
      </c>
      <c r="BB1056" t="s">
        <v>7653</v>
      </c>
      <c r="BC1056">
        <v>2026</v>
      </c>
      <c r="BD1056">
        <v>8</v>
      </c>
      <c r="BE1056">
        <v>14</v>
      </c>
      <c r="BF1056" s="6">
        <f t="shared" si="48"/>
        <v>46248</v>
      </c>
      <c r="BG1056">
        <f t="shared" si="49"/>
        <v>1.4583333333357587</v>
      </c>
      <c r="BH1056" t="str">
        <f t="shared" si="50"/>
        <v>NOT COMPLY</v>
      </c>
      <c r="BI1056" t="str">
        <f>VLOOKUP(H1056,Sheet2!$A$1:$B$270,2,FALSE)</f>
        <v>GIANYAR</v>
      </c>
    </row>
    <row r="1057" spans="1:61">
      <c r="A1057">
        <v>1056</v>
      </c>
      <c r="B1057">
        <v>1002518852</v>
      </c>
      <c r="C1057">
        <v>3</v>
      </c>
      <c r="D1057" t="s">
        <v>38</v>
      </c>
      <c r="E1057">
        <v>5</v>
      </c>
      <c r="F1057" t="s">
        <v>92</v>
      </c>
      <c r="G1057" t="s">
        <v>92</v>
      </c>
      <c r="H1057" t="s">
        <v>308</v>
      </c>
      <c r="I1057" t="s">
        <v>213</v>
      </c>
      <c r="J1057" t="s">
        <v>214</v>
      </c>
      <c r="K1057" t="s">
        <v>149</v>
      </c>
      <c r="M1057" t="s">
        <v>76</v>
      </c>
      <c r="N1057" t="s">
        <v>216</v>
      </c>
      <c r="O1057" s="57">
        <v>46245.355902777781</v>
      </c>
      <c r="P1057" s="57">
        <v>46246.367048611108</v>
      </c>
      <c r="Q1057">
        <v>69361634</v>
      </c>
      <c r="S1057">
        <v>152601215002</v>
      </c>
      <c r="T1057" t="s">
        <v>5418</v>
      </c>
      <c r="U1057" t="s">
        <v>7654</v>
      </c>
      <c r="V1057" t="s">
        <v>7655</v>
      </c>
      <c r="Z1057">
        <v>111.53443799999999</v>
      </c>
      <c r="AA1057">
        <v>-7.6061719999999999</v>
      </c>
      <c r="AB1057" t="s">
        <v>5420</v>
      </c>
      <c r="AC1057" t="s">
        <v>217</v>
      </c>
      <c r="AL1057" t="s">
        <v>218</v>
      </c>
      <c r="AM1057" t="s">
        <v>7656</v>
      </c>
      <c r="AN1057" t="s">
        <v>6</v>
      </c>
      <c r="AO1057" s="57">
        <v>46334.361238425925</v>
      </c>
      <c r="AR1057" t="s">
        <v>219</v>
      </c>
      <c r="AS1057" t="s">
        <v>308</v>
      </c>
      <c r="AT1057" t="s">
        <v>231</v>
      </c>
      <c r="AU1057">
        <v>20260812</v>
      </c>
      <c r="AV1057" t="s">
        <v>222</v>
      </c>
      <c r="AW1057" t="s">
        <v>561</v>
      </c>
      <c r="AX1057" t="s">
        <v>223</v>
      </c>
      <c r="BA1057" s="57">
        <v>46245.291666666664</v>
      </c>
      <c r="BB1057" t="s">
        <v>7656</v>
      </c>
      <c r="BC1057">
        <v>2026</v>
      </c>
      <c r="BD1057">
        <v>8</v>
      </c>
      <c r="BE1057">
        <v>12</v>
      </c>
      <c r="BF1057" s="6">
        <f t="shared" si="48"/>
        <v>46246</v>
      </c>
      <c r="BG1057">
        <f t="shared" si="49"/>
        <v>0.70833333333575865</v>
      </c>
      <c r="BH1057" t="str">
        <f t="shared" si="50"/>
        <v>COMPLY</v>
      </c>
      <c r="BI1057" t="str">
        <f>VLOOKUP(H1057,Sheet2!$A$1:$B$270,2,FALSE)</f>
        <v>MADIUN</v>
      </c>
    </row>
    <row r="1058" spans="1:61">
      <c r="A1058">
        <v>1057</v>
      </c>
      <c r="B1058">
        <v>1002527866</v>
      </c>
      <c r="C1058">
        <v>3</v>
      </c>
      <c r="D1058" t="s">
        <v>55</v>
      </c>
      <c r="E1058">
        <v>5</v>
      </c>
      <c r="F1058" t="s">
        <v>228</v>
      </c>
      <c r="G1058" t="s">
        <v>127</v>
      </c>
      <c r="H1058" t="s">
        <v>432</v>
      </c>
      <c r="I1058" t="s">
        <v>213</v>
      </c>
      <c r="J1058" t="s">
        <v>214</v>
      </c>
      <c r="K1058" t="s">
        <v>149</v>
      </c>
      <c r="M1058" t="s">
        <v>575</v>
      </c>
      <c r="N1058" t="s">
        <v>216</v>
      </c>
      <c r="O1058" s="57">
        <v>46249.427939814814</v>
      </c>
      <c r="P1058" s="57">
        <v>46251.555671296293</v>
      </c>
      <c r="Q1058">
        <v>69366655</v>
      </c>
      <c r="S1058">
        <v>152427202989</v>
      </c>
      <c r="T1058" t="s">
        <v>10159</v>
      </c>
      <c r="U1058" t="s">
        <v>12139</v>
      </c>
      <c r="V1058" t="s">
        <v>12140</v>
      </c>
      <c r="Z1058">
        <v>113.5911509</v>
      </c>
      <c r="AA1058">
        <v>-7.0348664999999997</v>
      </c>
      <c r="AB1058" t="s">
        <v>10162</v>
      </c>
      <c r="AC1058" t="s">
        <v>230</v>
      </c>
      <c r="AL1058" t="s">
        <v>218</v>
      </c>
      <c r="AM1058" t="s">
        <v>12141</v>
      </c>
      <c r="AN1058" t="s">
        <v>6</v>
      </c>
      <c r="AO1058" t="s">
        <v>10477</v>
      </c>
      <c r="AP1058" s="57">
        <v>46250.333333333336</v>
      </c>
      <c r="AQ1058" t="s">
        <v>248</v>
      </c>
      <c r="AR1058" t="s">
        <v>14</v>
      </c>
      <c r="AS1058" t="s">
        <v>432</v>
      </c>
      <c r="AT1058" t="s">
        <v>221</v>
      </c>
      <c r="AV1058" t="s">
        <v>12142</v>
      </c>
      <c r="AW1058" t="s">
        <v>633</v>
      </c>
      <c r="AX1058" t="s">
        <v>223</v>
      </c>
      <c r="BA1058" s="57">
        <v>46250.333333333336</v>
      </c>
      <c r="BB1058" t="s">
        <v>12141</v>
      </c>
      <c r="BF1058" s="6" t="e">
        <f t="shared" si="48"/>
        <v>#NUM!</v>
      </c>
      <c r="BG1058" t="e">
        <f t="shared" si="49"/>
        <v>#NUM!</v>
      </c>
      <c r="BH1058" t="e">
        <f t="shared" si="50"/>
        <v>#NUM!</v>
      </c>
      <c r="BI1058" t="str">
        <f>VLOOKUP(H1058,Sheet2!$A$1:$B$270,2,FALSE)</f>
        <v>MADURA</v>
      </c>
    </row>
    <row r="1059" spans="1:61">
      <c r="A1059">
        <v>1058</v>
      </c>
      <c r="B1059">
        <v>1002529554</v>
      </c>
      <c r="C1059">
        <v>3</v>
      </c>
      <c r="D1059" t="s">
        <v>38</v>
      </c>
      <c r="E1059">
        <v>5</v>
      </c>
      <c r="F1059" t="s">
        <v>250</v>
      </c>
      <c r="G1059" t="s">
        <v>91</v>
      </c>
      <c r="H1059" t="s">
        <v>422</v>
      </c>
      <c r="I1059" t="s">
        <v>213</v>
      </c>
      <c r="J1059" t="s">
        <v>214</v>
      </c>
      <c r="K1059" t="s">
        <v>149</v>
      </c>
      <c r="L1059" t="s">
        <v>215</v>
      </c>
      <c r="M1059" t="s">
        <v>76</v>
      </c>
      <c r="N1059" t="s">
        <v>216</v>
      </c>
      <c r="O1059" s="57">
        <v>46250.501354166663</v>
      </c>
      <c r="P1059" s="57">
        <v>46250.683541666665</v>
      </c>
      <c r="Q1059">
        <v>69367448</v>
      </c>
      <c r="S1059">
        <v>152715213793</v>
      </c>
      <c r="T1059" t="s">
        <v>12143</v>
      </c>
      <c r="U1059" t="s">
        <v>12144</v>
      </c>
      <c r="V1059" t="s">
        <v>12145</v>
      </c>
      <c r="Z1059">
        <v>112.654429770291</v>
      </c>
      <c r="AA1059">
        <v>-8.1431931887268405</v>
      </c>
      <c r="AB1059" t="s">
        <v>12146</v>
      </c>
      <c r="AC1059" t="s">
        <v>237</v>
      </c>
      <c r="AL1059" t="s">
        <v>218</v>
      </c>
      <c r="AM1059" t="s">
        <v>11348</v>
      </c>
      <c r="AN1059" t="s">
        <v>6</v>
      </c>
      <c r="AO1059" t="s">
        <v>10367</v>
      </c>
      <c r="AP1059" s="57">
        <v>46251.333333333336</v>
      </c>
      <c r="AR1059" t="s">
        <v>219</v>
      </c>
      <c r="AS1059" t="s">
        <v>422</v>
      </c>
      <c r="AT1059" t="s">
        <v>231</v>
      </c>
      <c r="AU1059">
        <v>20260816</v>
      </c>
      <c r="AV1059" t="s">
        <v>222</v>
      </c>
      <c r="AW1059" t="s">
        <v>10348</v>
      </c>
      <c r="AX1059" t="s">
        <v>223</v>
      </c>
      <c r="BA1059" s="57">
        <v>46251.333333333336</v>
      </c>
      <c r="BB1059" t="s">
        <v>11348</v>
      </c>
      <c r="BC1059">
        <v>2026</v>
      </c>
      <c r="BD1059">
        <v>8</v>
      </c>
      <c r="BE1059">
        <v>16</v>
      </c>
      <c r="BF1059" s="6">
        <f t="shared" si="48"/>
        <v>46250</v>
      </c>
      <c r="BG1059">
        <f t="shared" si="49"/>
        <v>-1.3333333333357587</v>
      </c>
      <c r="BH1059" t="str">
        <f t="shared" si="50"/>
        <v>COMPLY</v>
      </c>
      <c r="BI1059" t="str">
        <f>VLOOKUP(H1059,Sheet2!$A$1:$B$270,2,FALSE)</f>
        <v>MALANG</v>
      </c>
    </row>
    <row r="1060" spans="1:61">
      <c r="A1060">
        <v>1059</v>
      </c>
      <c r="B1060">
        <v>1002516443</v>
      </c>
      <c r="C1060">
        <v>3</v>
      </c>
      <c r="D1060" t="s">
        <v>59</v>
      </c>
      <c r="E1060">
        <v>4</v>
      </c>
      <c r="F1060" t="s">
        <v>567</v>
      </c>
      <c r="G1060" t="s">
        <v>902</v>
      </c>
      <c r="H1060" t="s">
        <v>923</v>
      </c>
      <c r="I1060" t="s">
        <v>213</v>
      </c>
      <c r="J1060" t="s">
        <v>214</v>
      </c>
      <c r="K1060" t="s">
        <v>149</v>
      </c>
      <c r="L1060" t="s">
        <v>215</v>
      </c>
      <c r="M1060" t="s">
        <v>575</v>
      </c>
      <c r="N1060" t="s">
        <v>216</v>
      </c>
      <c r="O1060" s="57">
        <v>46243.503425925926</v>
      </c>
      <c r="P1060" s="57">
        <v>46245.561666666668</v>
      </c>
      <c r="Q1060">
        <v>69361817</v>
      </c>
      <c r="S1060">
        <v>146129128559</v>
      </c>
      <c r="T1060" t="s">
        <v>5322</v>
      </c>
      <c r="U1060" t="s">
        <v>5323</v>
      </c>
      <c r="V1060" t="s">
        <v>5324</v>
      </c>
      <c r="Z1060">
        <v>110.40861099999999</v>
      </c>
      <c r="AA1060">
        <v>-7.8619719999999997</v>
      </c>
      <c r="AB1060" t="s">
        <v>5325</v>
      </c>
      <c r="AC1060" t="s">
        <v>237</v>
      </c>
      <c r="AL1060" t="s">
        <v>218</v>
      </c>
      <c r="AM1060" t="s">
        <v>5326</v>
      </c>
      <c r="AN1060" t="s">
        <v>6</v>
      </c>
      <c r="AO1060" s="57">
        <v>46273.506828703707</v>
      </c>
      <c r="AP1060" s="57">
        <v>46245.375</v>
      </c>
      <c r="AR1060" t="s">
        <v>14</v>
      </c>
      <c r="AS1060" t="s">
        <v>923</v>
      </c>
      <c r="AT1060" t="s">
        <v>231</v>
      </c>
      <c r="AV1060" t="s">
        <v>7662</v>
      </c>
      <c r="AW1060" t="s">
        <v>1014</v>
      </c>
      <c r="AX1060" t="s">
        <v>223</v>
      </c>
      <c r="BA1060" s="57">
        <v>46245.375</v>
      </c>
      <c r="BB1060" t="s">
        <v>5326</v>
      </c>
      <c r="BF1060" s="6" t="e">
        <f t="shared" si="48"/>
        <v>#NUM!</v>
      </c>
      <c r="BG1060" t="e">
        <f t="shared" si="49"/>
        <v>#NUM!</v>
      </c>
      <c r="BH1060" t="e">
        <f t="shared" si="50"/>
        <v>#NUM!</v>
      </c>
      <c r="BI1060" t="e">
        <f>VLOOKUP(H1060,Sheet2!$A$1:$B$270,2,FALSE)</f>
        <v>#N/A</v>
      </c>
    </row>
    <row r="1061" spans="1:61">
      <c r="A1061">
        <v>1060</v>
      </c>
      <c r="B1061">
        <v>1002524443</v>
      </c>
      <c r="C1061">
        <v>3</v>
      </c>
      <c r="D1061" t="s">
        <v>59</v>
      </c>
      <c r="E1061">
        <v>4</v>
      </c>
      <c r="F1061" t="s">
        <v>243</v>
      </c>
      <c r="G1061" t="s">
        <v>557</v>
      </c>
      <c r="H1061" t="s">
        <v>977</v>
      </c>
      <c r="I1061" t="s">
        <v>213</v>
      </c>
      <c r="J1061" t="s">
        <v>214</v>
      </c>
      <c r="K1061" t="s">
        <v>149</v>
      </c>
      <c r="L1061" t="s">
        <v>215</v>
      </c>
      <c r="M1061" t="s">
        <v>76</v>
      </c>
      <c r="N1061" t="s">
        <v>216</v>
      </c>
      <c r="O1061" s="57">
        <v>46247.595092592594</v>
      </c>
      <c r="P1061" s="57">
        <v>46249.660949074074</v>
      </c>
      <c r="Q1061">
        <v>69365241</v>
      </c>
      <c r="S1061">
        <v>142141120206</v>
      </c>
      <c r="T1061" t="s">
        <v>9508</v>
      </c>
      <c r="U1061" t="s">
        <v>9509</v>
      </c>
      <c r="V1061" t="s">
        <v>9510</v>
      </c>
      <c r="Z1061">
        <v>109.63938020000001</v>
      </c>
      <c r="AA1061">
        <v>-7.6916194000000004</v>
      </c>
      <c r="AB1061" t="s">
        <v>9511</v>
      </c>
      <c r="AC1061" t="s">
        <v>237</v>
      </c>
      <c r="AL1061" t="s">
        <v>218</v>
      </c>
      <c r="AM1061" t="s">
        <v>9512</v>
      </c>
      <c r="AN1061" t="s">
        <v>6</v>
      </c>
      <c r="AO1061" t="s">
        <v>8882</v>
      </c>
      <c r="AP1061" s="57">
        <v>46248.625</v>
      </c>
      <c r="AR1061" t="s">
        <v>219</v>
      </c>
      <c r="AS1061" t="s">
        <v>977</v>
      </c>
      <c r="AT1061" t="s">
        <v>231</v>
      </c>
      <c r="AU1061">
        <v>20260815</v>
      </c>
      <c r="AV1061" t="s">
        <v>222</v>
      </c>
      <c r="AW1061" t="s">
        <v>1012</v>
      </c>
      <c r="AX1061" t="s">
        <v>223</v>
      </c>
      <c r="BA1061" s="57">
        <v>46248.625</v>
      </c>
      <c r="BB1061" t="s">
        <v>9512</v>
      </c>
      <c r="BC1061">
        <v>2026</v>
      </c>
      <c r="BD1061">
        <v>8</v>
      </c>
      <c r="BE1061">
        <v>15</v>
      </c>
      <c r="BF1061" s="6">
        <f t="shared" si="48"/>
        <v>46249</v>
      </c>
      <c r="BG1061">
        <f t="shared" si="49"/>
        <v>0.375</v>
      </c>
      <c r="BH1061" t="str">
        <f t="shared" si="50"/>
        <v>COMPLY</v>
      </c>
      <c r="BI1061" t="e">
        <f>VLOOKUP(H1061,Sheet2!$A$1:$B$270,2,FALSE)</f>
        <v>#N/A</v>
      </c>
    </row>
    <row r="1062" spans="1:61">
      <c r="A1062">
        <v>1061</v>
      </c>
      <c r="B1062">
        <v>1002508676</v>
      </c>
      <c r="C1062">
        <v>3</v>
      </c>
      <c r="D1062" t="s">
        <v>59</v>
      </c>
      <c r="E1062">
        <v>4</v>
      </c>
      <c r="F1062" t="s">
        <v>243</v>
      </c>
      <c r="G1062" t="s">
        <v>896</v>
      </c>
      <c r="H1062" t="s">
        <v>897</v>
      </c>
      <c r="I1062" t="s">
        <v>213</v>
      </c>
      <c r="J1062" t="s">
        <v>214</v>
      </c>
      <c r="K1062" t="s">
        <v>149</v>
      </c>
      <c r="M1062" t="s">
        <v>970</v>
      </c>
      <c r="N1062" t="s">
        <v>216</v>
      </c>
      <c r="O1062" s="57">
        <v>46238.615393518521</v>
      </c>
      <c r="P1062" s="57">
        <v>46238.61613425926</v>
      </c>
      <c r="Q1062">
        <v>69358406</v>
      </c>
      <c r="S1062">
        <v>142164113608</v>
      </c>
      <c r="T1062" t="s">
        <v>2831</v>
      </c>
      <c r="Z1062">
        <v>110.3616889</v>
      </c>
      <c r="AA1062">
        <v>-7.5318167000000003</v>
      </c>
      <c r="AB1062" t="s">
        <v>2832</v>
      </c>
      <c r="AC1062" t="s">
        <v>290</v>
      </c>
      <c r="AO1062" s="57">
        <v>46120.621724537035</v>
      </c>
      <c r="AR1062" t="s">
        <v>6</v>
      </c>
      <c r="AS1062" t="s">
        <v>897</v>
      </c>
      <c r="AT1062" t="s">
        <v>231</v>
      </c>
      <c r="AV1062" t="s">
        <v>971</v>
      </c>
      <c r="AW1062" t="s">
        <v>561</v>
      </c>
      <c r="AX1062" t="s">
        <v>223</v>
      </c>
      <c r="BF1062" s="6" t="e">
        <f t="shared" si="48"/>
        <v>#NUM!</v>
      </c>
      <c r="BG1062" t="e">
        <f t="shared" si="49"/>
        <v>#NUM!</v>
      </c>
      <c r="BH1062" t="e">
        <f t="shared" si="50"/>
        <v>#NUM!</v>
      </c>
      <c r="BI1062" t="e">
        <f>VLOOKUP(H1062,Sheet2!$A$1:$B$270,2,FALSE)</f>
        <v>#N/A</v>
      </c>
    </row>
    <row r="1063" spans="1:61">
      <c r="A1063">
        <v>1062</v>
      </c>
      <c r="B1063">
        <v>1002504604</v>
      </c>
      <c r="C1063">
        <v>3</v>
      </c>
      <c r="D1063" t="s">
        <v>55</v>
      </c>
      <c r="E1063">
        <v>5</v>
      </c>
      <c r="F1063" t="s">
        <v>228</v>
      </c>
      <c r="G1063" t="s">
        <v>127</v>
      </c>
      <c r="H1063" t="s">
        <v>330</v>
      </c>
      <c r="I1063" t="s">
        <v>213</v>
      </c>
      <c r="J1063" t="s">
        <v>214</v>
      </c>
      <c r="K1063" t="s">
        <v>149</v>
      </c>
      <c r="L1063" t="s">
        <v>215</v>
      </c>
      <c r="M1063" t="s">
        <v>76</v>
      </c>
      <c r="N1063" t="s">
        <v>216</v>
      </c>
      <c r="O1063" s="57">
        <v>46235.580509259256</v>
      </c>
      <c r="P1063" s="57">
        <v>46236.449004629627</v>
      </c>
      <c r="Q1063">
        <v>69356739</v>
      </c>
      <c r="S1063">
        <v>152431232263</v>
      </c>
      <c r="T1063" t="s">
        <v>2833</v>
      </c>
      <c r="U1063" t="s">
        <v>2834</v>
      </c>
      <c r="V1063" t="s">
        <v>2835</v>
      </c>
      <c r="Z1063">
        <v>113.793256245553</v>
      </c>
      <c r="AA1063">
        <v>-7.0943380093368802</v>
      </c>
      <c r="AB1063" t="s">
        <v>2836</v>
      </c>
      <c r="AC1063" t="s">
        <v>217</v>
      </c>
      <c r="AL1063" t="s">
        <v>218</v>
      </c>
      <c r="AM1063" t="s">
        <v>2837</v>
      </c>
      <c r="AN1063" t="s">
        <v>6</v>
      </c>
      <c r="AO1063" s="57">
        <v>46030.590185185189</v>
      </c>
      <c r="AP1063" s="57">
        <v>46236.541666666664</v>
      </c>
      <c r="AR1063" t="s">
        <v>219</v>
      </c>
      <c r="AS1063" t="s">
        <v>330</v>
      </c>
      <c r="AT1063" t="s">
        <v>231</v>
      </c>
      <c r="AU1063">
        <v>20260802</v>
      </c>
      <c r="AV1063" t="s">
        <v>222</v>
      </c>
      <c r="AW1063" t="s">
        <v>1015</v>
      </c>
      <c r="AX1063" t="s">
        <v>223</v>
      </c>
      <c r="BA1063" s="57">
        <v>46236.541666666664</v>
      </c>
      <c r="BB1063" t="s">
        <v>2837</v>
      </c>
      <c r="BC1063">
        <v>2026</v>
      </c>
      <c r="BD1063">
        <v>8</v>
      </c>
      <c r="BE1063">
        <v>2</v>
      </c>
      <c r="BF1063" s="6">
        <f t="shared" si="48"/>
        <v>46236</v>
      </c>
      <c r="BG1063">
        <f t="shared" si="49"/>
        <v>-0.54166666666424135</v>
      </c>
      <c r="BH1063" t="str">
        <f t="shared" si="50"/>
        <v>COMPLY</v>
      </c>
      <c r="BI1063" t="str">
        <f>VLOOKUP(H1063,Sheet2!$A$1:$B$270,2,FALSE)</f>
        <v>MADURA</v>
      </c>
    </row>
    <row r="1064" spans="1:61">
      <c r="A1064">
        <v>1063</v>
      </c>
      <c r="B1064">
        <v>1002525869</v>
      </c>
      <c r="C1064">
        <v>3</v>
      </c>
      <c r="D1064" t="s">
        <v>38</v>
      </c>
      <c r="E1064">
        <v>5</v>
      </c>
      <c r="F1064" t="s">
        <v>92</v>
      </c>
      <c r="G1064" t="s">
        <v>97</v>
      </c>
      <c r="H1064" t="s">
        <v>254</v>
      </c>
      <c r="I1064" t="s">
        <v>213</v>
      </c>
      <c r="J1064" t="s">
        <v>214</v>
      </c>
      <c r="K1064" t="s">
        <v>149</v>
      </c>
      <c r="L1064" t="s">
        <v>215</v>
      </c>
      <c r="M1064" t="s">
        <v>76</v>
      </c>
      <c r="N1064" t="s">
        <v>216</v>
      </c>
      <c r="O1064" s="57">
        <v>46248.433287037034</v>
      </c>
      <c r="P1064" s="57">
        <v>46249.528877314813</v>
      </c>
      <c r="Q1064">
        <v>69365791</v>
      </c>
      <c r="S1064">
        <v>152612240249</v>
      </c>
      <c r="T1064" t="s">
        <v>12151</v>
      </c>
      <c r="U1064" t="s">
        <v>12152</v>
      </c>
      <c r="V1064" t="s">
        <v>12153</v>
      </c>
      <c r="Z1064">
        <v>112.05223161525301</v>
      </c>
      <c r="AA1064">
        <v>-6.8872037567760698</v>
      </c>
      <c r="AB1064" t="s">
        <v>12154</v>
      </c>
      <c r="AC1064" t="s">
        <v>237</v>
      </c>
      <c r="AL1064" t="s">
        <v>218</v>
      </c>
      <c r="AM1064" t="s">
        <v>12155</v>
      </c>
      <c r="AN1064" t="s">
        <v>6</v>
      </c>
      <c r="AO1064" t="s">
        <v>10096</v>
      </c>
      <c r="AP1064" s="57">
        <v>46255.333333333336</v>
      </c>
      <c r="AR1064" t="s">
        <v>219</v>
      </c>
      <c r="AS1064" t="s">
        <v>254</v>
      </c>
      <c r="AT1064" t="s">
        <v>231</v>
      </c>
      <c r="AU1064">
        <v>20260815</v>
      </c>
      <c r="AV1064" t="s">
        <v>222</v>
      </c>
      <c r="AW1064" t="s">
        <v>1010</v>
      </c>
      <c r="AX1064" t="s">
        <v>223</v>
      </c>
      <c r="BA1064" s="57">
        <v>46255.333333333336</v>
      </c>
      <c r="BB1064" t="s">
        <v>12155</v>
      </c>
      <c r="BC1064">
        <v>2026</v>
      </c>
      <c r="BD1064">
        <v>8</v>
      </c>
      <c r="BE1064">
        <v>15</v>
      </c>
      <c r="BF1064" s="6">
        <f t="shared" si="48"/>
        <v>46249</v>
      </c>
      <c r="BG1064">
        <f t="shared" si="49"/>
        <v>-6.3333333333357587</v>
      </c>
      <c r="BH1064" t="str">
        <f t="shared" si="50"/>
        <v>COMPLY</v>
      </c>
      <c r="BI1064" t="str">
        <f>VLOOKUP(H1064,Sheet2!$A$1:$B$270,2,FALSE)</f>
        <v>BOJONEGORO</v>
      </c>
    </row>
    <row r="1065" spans="1:61">
      <c r="A1065">
        <v>1064</v>
      </c>
      <c r="B1065">
        <v>1002514820</v>
      </c>
      <c r="C1065">
        <v>3</v>
      </c>
      <c r="D1065" t="s">
        <v>51</v>
      </c>
      <c r="E1065">
        <v>4</v>
      </c>
      <c r="F1065" t="s">
        <v>273</v>
      </c>
      <c r="G1065" t="s">
        <v>600</v>
      </c>
      <c r="H1065" t="s">
        <v>4818</v>
      </c>
      <c r="I1065" t="s">
        <v>213</v>
      </c>
      <c r="J1065" t="s">
        <v>214</v>
      </c>
      <c r="K1065" t="s">
        <v>149</v>
      </c>
      <c r="M1065" t="s">
        <v>76</v>
      </c>
      <c r="N1065" t="s">
        <v>216</v>
      </c>
      <c r="O1065" s="57">
        <v>46241.603159722225</v>
      </c>
      <c r="P1065" s="57">
        <v>46244.52847222222</v>
      </c>
      <c r="Q1065">
        <v>69360858</v>
      </c>
      <c r="R1065">
        <v>2955161013</v>
      </c>
      <c r="S1065">
        <v>142598105500</v>
      </c>
      <c r="T1065" t="s">
        <v>949</v>
      </c>
      <c r="U1065" t="s">
        <v>5333</v>
      </c>
      <c r="V1065" t="s">
        <v>5334</v>
      </c>
      <c r="Z1065">
        <v>111.61727759999999</v>
      </c>
      <c r="AA1065">
        <v>-6.6934297999999997</v>
      </c>
      <c r="AB1065" t="s">
        <v>5335</v>
      </c>
      <c r="AC1065" t="s">
        <v>226</v>
      </c>
      <c r="AL1065" t="s">
        <v>218</v>
      </c>
      <c r="AM1065" t="s">
        <v>5336</v>
      </c>
      <c r="AN1065" t="s">
        <v>6</v>
      </c>
      <c r="AO1065" s="57">
        <v>46211.611134259256</v>
      </c>
      <c r="AP1065" s="57">
        <v>46243.541666666664</v>
      </c>
      <c r="AR1065" t="s">
        <v>219</v>
      </c>
      <c r="AS1065" t="s">
        <v>4818</v>
      </c>
      <c r="AT1065" t="s">
        <v>231</v>
      </c>
      <c r="AU1065">
        <v>20260810</v>
      </c>
      <c r="AV1065" t="s">
        <v>222</v>
      </c>
      <c r="AW1065" t="s">
        <v>927</v>
      </c>
      <c r="AX1065" t="s">
        <v>223</v>
      </c>
      <c r="BA1065" s="57">
        <v>46243.541666666664</v>
      </c>
      <c r="BB1065" t="s">
        <v>5336</v>
      </c>
      <c r="BC1065">
        <v>2026</v>
      </c>
      <c r="BD1065">
        <v>8</v>
      </c>
      <c r="BE1065">
        <v>10</v>
      </c>
      <c r="BF1065" s="6">
        <f t="shared" si="48"/>
        <v>46244</v>
      </c>
      <c r="BG1065">
        <f t="shared" si="49"/>
        <v>0.45833333333575865</v>
      </c>
      <c r="BH1065" t="str">
        <f t="shared" si="50"/>
        <v>COMPLY</v>
      </c>
      <c r="BI1065" t="e">
        <f>VLOOKUP(H1065,Sheet2!$A$1:$B$270,2,FALSE)</f>
        <v>#N/A</v>
      </c>
    </row>
    <row r="1066" spans="1:61">
      <c r="A1066">
        <v>1065</v>
      </c>
      <c r="B1066">
        <v>1002526836</v>
      </c>
      <c r="C1066">
        <v>3</v>
      </c>
      <c r="D1066" t="s">
        <v>42</v>
      </c>
      <c r="E1066">
        <v>5</v>
      </c>
      <c r="F1066" t="s">
        <v>102</v>
      </c>
      <c r="G1066" t="s">
        <v>108</v>
      </c>
      <c r="H1066" t="s">
        <v>346</v>
      </c>
      <c r="I1066" t="s">
        <v>213</v>
      </c>
      <c r="J1066" t="s">
        <v>214</v>
      </c>
      <c r="K1066" t="s">
        <v>149</v>
      </c>
      <c r="L1066" t="s">
        <v>215</v>
      </c>
      <c r="M1066" t="s">
        <v>76</v>
      </c>
      <c r="N1066" t="s">
        <v>216</v>
      </c>
      <c r="O1066" s="57">
        <v>46248.632604166669</v>
      </c>
      <c r="P1066" s="57">
        <v>46248.786666666667</v>
      </c>
      <c r="Q1066">
        <v>69366222</v>
      </c>
      <c r="S1066">
        <v>152531208028</v>
      </c>
      <c r="T1066" t="s">
        <v>1006</v>
      </c>
      <c r="U1066" t="s">
        <v>12156</v>
      </c>
      <c r="V1066" t="s">
        <v>12157</v>
      </c>
      <c r="Z1066">
        <v>113.703571</v>
      </c>
      <c r="AA1066">
        <v>-7.7638759999999998</v>
      </c>
      <c r="AB1066" t="s">
        <v>12158</v>
      </c>
      <c r="AC1066" t="s">
        <v>237</v>
      </c>
      <c r="AL1066" t="s">
        <v>218</v>
      </c>
      <c r="AM1066" t="s">
        <v>10224</v>
      </c>
      <c r="AN1066" t="s">
        <v>6</v>
      </c>
      <c r="AO1066" t="s">
        <v>10010</v>
      </c>
      <c r="AP1066" s="57">
        <v>46249.541666666664</v>
      </c>
      <c r="AR1066" t="s">
        <v>219</v>
      </c>
      <c r="AS1066" t="s">
        <v>346</v>
      </c>
      <c r="AT1066" t="s">
        <v>221</v>
      </c>
      <c r="AU1066">
        <v>20260814</v>
      </c>
      <c r="AV1066" t="s">
        <v>222</v>
      </c>
      <c r="AW1066" t="s">
        <v>1052</v>
      </c>
      <c r="AX1066" t="s">
        <v>223</v>
      </c>
      <c r="BA1066" s="57">
        <v>46249.541666666664</v>
      </c>
      <c r="BB1066" t="s">
        <v>10224</v>
      </c>
      <c r="BC1066">
        <v>2026</v>
      </c>
      <c r="BD1066">
        <v>8</v>
      </c>
      <c r="BE1066">
        <v>14</v>
      </c>
      <c r="BF1066" s="6">
        <f t="shared" si="48"/>
        <v>46248</v>
      </c>
      <c r="BG1066">
        <f t="shared" si="49"/>
        <v>-1.5416666666642413</v>
      </c>
      <c r="BH1066" t="str">
        <f t="shared" si="50"/>
        <v>COMPLY</v>
      </c>
      <c r="BI1066" t="str">
        <f>VLOOKUP(H1066,Sheet2!$A$1:$B$270,2,FALSE)</f>
        <v>BANYUWANGI</v>
      </c>
    </row>
    <row r="1067" spans="1:61">
      <c r="A1067">
        <v>1066</v>
      </c>
      <c r="B1067">
        <v>1002530542</v>
      </c>
      <c r="C1067">
        <v>3</v>
      </c>
      <c r="D1067" t="s">
        <v>42</v>
      </c>
      <c r="E1067">
        <v>5</v>
      </c>
      <c r="F1067" t="s">
        <v>233</v>
      </c>
      <c r="G1067" t="s">
        <v>103</v>
      </c>
      <c r="H1067" t="s">
        <v>401</v>
      </c>
      <c r="I1067" t="s">
        <v>213</v>
      </c>
      <c r="J1067" t="s">
        <v>214</v>
      </c>
      <c r="K1067" t="s">
        <v>149</v>
      </c>
      <c r="M1067" t="s">
        <v>76</v>
      </c>
      <c r="N1067" t="s">
        <v>216</v>
      </c>
      <c r="O1067" s="57">
        <v>46251.420659722222</v>
      </c>
      <c r="P1067" s="57">
        <v>46251.800312500003</v>
      </c>
      <c r="Q1067">
        <v>69367909</v>
      </c>
      <c r="S1067">
        <v>152318242388</v>
      </c>
      <c r="T1067" t="s">
        <v>12160</v>
      </c>
      <c r="U1067" t="s">
        <v>12161</v>
      </c>
      <c r="V1067" t="s">
        <v>12162</v>
      </c>
      <c r="Z1067">
        <v>112.27169790000001</v>
      </c>
      <c r="AA1067">
        <v>-7.5783063999999998</v>
      </c>
      <c r="AB1067" t="s">
        <v>12163</v>
      </c>
      <c r="AC1067" t="s">
        <v>230</v>
      </c>
      <c r="AL1067" t="s">
        <v>218</v>
      </c>
      <c r="AM1067" t="s">
        <v>12164</v>
      </c>
      <c r="AN1067" t="s">
        <v>6</v>
      </c>
      <c r="AO1067" t="s">
        <v>9930</v>
      </c>
      <c r="AP1067" s="57">
        <v>46252.333333333336</v>
      </c>
      <c r="AR1067" t="s">
        <v>219</v>
      </c>
      <c r="AS1067" t="s">
        <v>401</v>
      </c>
      <c r="AT1067" t="s">
        <v>221</v>
      </c>
      <c r="AU1067">
        <v>20260817</v>
      </c>
      <c r="AV1067" t="s">
        <v>222</v>
      </c>
      <c r="AW1067" t="s">
        <v>561</v>
      </c>
      <c r="AX1067" t="s">
        <v>223</v>
      </c>
      <c r="BA1067" s="57">
        <v>46252.333333333336</v>
      </c>
      <c r="BB1067" t="s">
        <v>12164</v>
      </c>
      <c r="BC1067">
        <v>2026</v>
      </c>
      <c r="BD1067">
        <v>8</v>
      </c>
      <c r="BE1067">
        <v>17</v>
      </c>
      <c r="BF1067" s="6">
        <f t="shared" si="48"/>
        <v>46251</v>
      </c>
      <c r="BG1067">
        <f t="shared" si="49"/>
        <v>-1.3333333333357587</v>
      </c>
      <c r="BH1067" t="str">
        <f t="shared" si="50"/>
        <v>COMPLY</v>
      </c>
      <c r="BI1067" t="str">
        <f>VLOOKUP(H1067,Sheet2!$A$1:$B$270,2,FALSE)</f>
        <v>MOJOKERTO</v>
      </c>
    </row>
    <row r="1068" spans="1:61">
      <c r="A1068">
        <v>1067</v>
      </c>
      <c r="B1068">
        <v>1002516384</v>
      </c>
      <c r="C1068">
        <v>3</v>
      </c>
      <c r="D1068" t="s">
        <v>51</v>
      </c>
      <c r="E1068">
        <v>4</v>
      </c>
      <c r="F1068" t="s">
        <v>273</v>
      </c>
      <c r="G1068" t="s">
        <v>273</v>
      </c>
      <c r="H1068" t="s">
        <v>946</v>
      </c>
      <c r="I1068" t="s">
        <v>213</v>
      </c>
      <c r="J1068" t="s">
        <v>214</v>
      </c>
      <c r="K1068" t="s">
        <v>149</v>
      </c>
      <c r="M1068" t="s">
        <v>933</v>
      </c>
      <c r="N1068" t="s">
        <v>608</v>
      </c>
      <c r="O1068" s="57">
        <v>46243.45412037037</v>
      </c>
      <c r="P1068" s="57">
        <v>46244.693657407406</v>
      </c>
      <c r="Q1068">
        <v>69361768</v>
      </c>
      <c r="S1068">
        <v>142401146001</v>
      </c>
      <c r="T1068" t="s">
        <v>5340</v>
      </c>
      <c r="U1068" t="s">
        <v>5341</v>
      </c>
      <c r="V1068" t="s">
        <v>5342</v>
      </c>
      <c r="Z1068">
        <v>110.91332540000001</v>
      </c>
      <c r="AA1068">
        <v>-6.7864544999999996</v>
      </c>
      <c r="AB1068" t="s">
        <v>5343</v>
      </c>
      <c r="AC1068" t="s">
        <v>290</v>
      </c>
      <c r="AL1068" t="s">
        <v>218</v>
      </c>
      <c r="AM1068" t="s">
        <v>5344</v>
      </c>
      <c r="AN1068" t="s">
        <v>6</v>
      </c>
      <c r="AO1068" s="57">
        <v>46273.454664351855</v>
      </c>
      <c r="AP1068" s="57">
        <v>46244.541666666664</v>
      </c>
      <c r="AQ1068" t="s">
        <v>903</v>
      </c>
      <c r="AR1068" t="s">
        <v>12</v>
      </c>
      <c r="AS1068" t="s">
        <v>946</v>
      </c>
      <c r="AT1068" t="s">
        <v>231</v>
      </c>
      <c r="AV1068" t="s">
        <v>917</v>
      </c>
      <c r="AW1068" t="s">
        <v>561</v>
      </c>
      <c r="AX1068" t="s">
        <v>223</v>
      </c>
      <c r="BA1068" s="57">
        <v>46244.541666666664</v>
      </c>
      <c r="BB1068" t="s">
        <v>5344</v>
      </c>
      <c r="BF1068" s="6" t="e">
        <f t="shared" si="48"/>
        <v>#NUM!</v>
      </c>
      <c r="BG1068" t="e">
        <f t="shared" si="49"/>
        <v>#NUM!</v>
      </c>
      <c r="BH1068" t="e">
        <f t="shared" si="50"/>
        <v>#NUM!</v>
      </c>
      <c r="BI1068" t="e">
        <f>VLOOKUP(H1068,Sheet2!$A$1:$B$270,2,FALSE)</f>
        <v>#N/A</v>
      </c>
    </row>
    <row r="1069" spans="1:61">
      <c r="A1069">
        <v>1068</v>
      </c>
      <c r="B1069">
        <v>1002509899</v>
      </c>
      <c r="C1069">
        <v>3</v>
      </c>
      <c r="D1069" t="s">
        <v>42</v>
      </c>
      <c r="E1069">
        <v>5</v>
      </c>
      <c r="F1069" t="s">
        <v>106</v>
      </c>
      <c r="G1069" t="s">
        <v>107</v>
      </c>
      <c r="H1069" t="s">
        <v>481</v>
      </c>
      <c r="I1069" t="s">
        <v>213</v>
      </c>
      <c r="J1069" t="s">
        <v>214</v>
      </c>
      <c r="K1069" t="s">
        <v>149</v>
      </c>
      <c r="M1069" t="s">
        <v>76</v>
      </c>
      <c r="N1069" t="s">
        <v>216</v>
      </c>
      <c r="O1069" s="57">
        <v>46239.423611111109</v>
      </c>
      <c r="P1069" s="57">
        <v>46239.710752314815</v>
      </c>
      <c r="Q1069">
        <v>69358860</v>
      </c>
      <c r="S1069">
        <v>152530201997</v>
      </c>
      <c r="T1069" t="s">
        <v>2848</v>
      </c>
      <c r="U1069" t="s">
        <v>2849</v>
      </c>
      <c r="V1069" t="s">
        <v>2850</v>
      </c>
      <c r="Z1069">
        <v>113.12125090000001</v>
      </c>
      <c r="AA1069">
        <v>-7.7387446000000004</v>
      </c>
      <c r="AB1069" t="s">
        <v>2851</v>
      </c>
      <c r="AC1069" t="s">
        <v>230</v>
      </c>
      <c r="AL1069" t="s">
        <v>218</v>
      </c>
      <c r="AM1069" t="s">
        <v>2852</v>
      </c>
      <c r="AN1069" t="s">
        <v>6</v>
      </c>
      <c r="AO1069" s="57">
        <v>46150.44427083333</v>
      </c>
      <c r="AP1069" s="57">
        <v>46240.333333333336</v>
      </c>
      <c r="AR1069" t="s">
        <v>219</v>
      </c>
      <c r="AS1069" t="s">
        <v>481</v>
      </c>
      <c r="AT1069" t="s">
        <v>221</v>
      </c>
      <c r="AU1069">
        <v>20260805</v>
      </c>
      <c r="AV1069" t="s">
        <v>222</v>
      </c>
      <c r="AW1069" t="s">
        <v>633</v>
      </c>
      <c r="AX1069" t="s">
        <v>223</v>
      </c>
      <c r="BA1069" s="57">
        <v>46240.333333333336</v>
      </c>
      <c r="BB1069" t="s">
        <v>2852</v>
      </c>
      <c r="BC1069">
        <v>2026</v>
      </c>
      <c r="BD1069">
        <v>8</v>
      </c>
      <c r="BE1069">
        <v>5</v>
      </c>
      <c r="BF1069" s="6">
        <f t="shared" si="48"/>
        <v>46239</v>
      </c>
      <c r="BG1069">
        <f t="shared" si="49"/>
        <v>-1.3333333333357587</v>
      </c>
      <c r="BH1069" t="str">
        <f t="shared" si="50"/>
        <v>COMPLY</v>
      </c>
      <c r="BI1069" t="str">
        <f>VLOOKUP(H1069,Sheet2!$A$1:$B$270,2,FALSE)</f>
        <v>PROBOLINGGO</v>
      </c>
    </row>
    <row r="1070" spans="1:61">
      <c r="A1070">
        <v>1069</v>
      </c>
      <c r="B1070">
        <v>1002508869</v>
      </c>
      <c r="C1070">
        <v>3</v>
      </c>
      <c r="D1070" t="s">
        <v>34</v>
      </c>
      <c r="E1070">
        <v>5</v>
      </c>
      <c r="F1070" t="s">
        <v>573</v>
      </c>
      <c r="G1070" t="s">
        <v>79</v>
      </c>
      <c r="H1070" t="s">
        <v>471</v>
      </c>
      <c r="I1070" t="s">
        <v>213</v>
      </c>
      <c r="J1070" t="s">
        <v>214</v>
      </c>
      <c r="K1070" t="s">
        <v>149</v>
      </c>
      <c r="M1070" t="s">
        <v>76</v>
      </c>
      <c r="N1070" t="s">
        <v>216</v>
      </c>
      <c r="O1070" s="57">
        <v>46238.640659722223</v>
      </c>
      <c r="P1070" s="57">
        <v>46241.398831018516</v>
      </c>
      <c r="Q1070">
        <v>69358442</v>
      </c>
      <c r="S1070">
        <v>172407213203</v>
      </c>
      <c r="T1070" t="s">
        <v>2853</v>
      </c>
      <c r="U1070" t="s">
        <v>2854</v>
      </c>
      <c r="V1070" t="s">
        <v>2855</v>
      </c>
      <c r="Z1070">
        <v>115.2998659</v>
      </c>
      <c r="AA1070">
        <v>-8.5620264000000006</v>
      </c>
      <c r="AB1070" t="s">
        <v>2856</v>
      </c>
      <c r="AC1070" t="s">
        <v>230</v>
      </c>
      <c r="AL1070" t="s">
        <v>218</v>
      </c>
      <c r="AM1070" t="s">
        <v>2857</v>
      </c>
      <c r="AN1070" t="s">
        <v>6</v>
      </c>
      <c r="AO1070" s="57">
        <v>46120.64298611111</v>
      </c>
      <c r="AP1070" s="57">
        <v>46240.333333333336</v>
      </c>
      <c r="AR1070" t="s">
        <v>219</v>
      </c>
      <c r="AS1070" t="s">
        <v>471</v>
      </c>
      <c r="AT1070" t="s">
        <v>231</v>
      </c>
      <c r="AU1070">
        <v>20260807</v>
      </c>
      <c r="AV1070" t="s">
        <v>222</v>
      </c>
      <c r="AW1070" t="s">
        <v>561</v>
      </c>
      <c r="AX1070" t="s">
        <v>223</v>
      </c>
      <c r="BA1070" s="57">
        <v>46240.333333333336</v>
      </c>
      <c r="BB1070" t="s">
        <v>2857</v>
      </c>
      <c r="BC1070">
        <v>2026</v>
      </c>
      <c r="BD1070">
        <v>8</v>
      </c>
      <c r="BE1070">
        <v>7</v>
      </c>
      <c r="BF1070" s="6">
        <f t="shared" si="48"/>
        <v>46241</v>
      </c>
      <c r="BG1070">
        <f t="shared" si="49"/>
        <v>0.66666666666424135</v>
      </c>
      <c r="BH1070" t="str">
        <f t="shared" si="50"/>
        <v>COMPLY</v>
      </c>
      <c r="BI1070" t="str">
        <f>VLOOKUP(H1070,Sheet2!$A$1:$B$270,2,FALSE)</f>
        <v>GIANYAR</v>
      </c>
    </row>
    <row r="1071" spans="1:61">
      <c r="A1071">
        <v>1070</v>
      </c>
      <c r="B1071">
        <v>1002510227</v>
      </c>
      <c r="C1071">
        <v>3</v>
      </c>
      <c r="D1071" t="s">
        <v>55</v>
      </c>
      <c r="E1071">
        <v>5</v>
      </c>
      <c r="F1071" t="s">
        <v>265</v>
      </c>
      <c r="G1071" t="s">
        <v>128</v>
      </c>
      <c r="H1071" t="s">
        <v>386</v>
      </c>
      <c r="I1071" t="s">
        <v>213</v>
      </c>
      <c r="J1071" t="s">
        <v>214</v>
      </c>
      <c r="K1071" t="s">
        <v>149</v>
      </c>
      <c r="L1071" t="s">
        <v>215</v>
      </c>
      <c r="M1071" t="s">
        <v>76</v>
      </c>
      <c r="N1071" t="s">
        <v>216</v>
      </c>
      <c r="O1071" s="57">
        <v>46239.478425925925</v>
      </c>
      <c r="P1071" s="57">
        <v>46240.677777777775</v>
      </c>
      <c r="Q1071">
        <v>69358979</v>
      </c>
      <c r="S1071">
        <v>152409278315</v>
      </c>
      <c r="T1071" t="s">
        <v>2858</v>
      </c>
      <c r="U1071" t="s">
        <v>2859</v>
      </c>
      <c r="V1071" t="s">
        <v>2860</v>
      </c>
      <c r="Z1071">
        <v>112.6905166</v>
      </c>
      <c r="AA1071">
        <v>-7.2803180000000003</v>
      </c>
      <c r="AB1071" t="s">
        <v>2861</v>
      </c>
      <c r="AC1071" t="s">
        <v>237</v>
      </c>
      <c r="AL1071" t="s">
        <v>218</v>
      </c>
      <c r="AM1071" t="s">
        <v>2862</v>
      </c>
      <c r="AN1071" t="s">
        <v>6</v>
      </c>
      <c r="AO1071" s="57">
        <v>46150.486030092594</v>
      </c>
      <c r="AP1071" s="57">
        <v>46240.625</v>
      </c>
      <c r="AR1071" t="s">
        <v>219</v>
      </c>
      <c r="AS1071" t="s">
        <v>386</v>
      </c>
      <c r="AT1071" t="s">
        <v>231</v>
      </c>
      <c r="AU1071">
        <v>20260806</v>
      </c>
      <c r="AV1071" t="s">
        <v>222</v>
      </c>
      <c r="AW1071" t="s">
        <v>1010</v>
      </c>
      <c r="AX1071" t="s">
        <v>223</v>
      </c>
      <c r="BA1071" s="57">
        <v>46240.625</v>
      </c>
      <c r="BB1071" t="s">
        <v>2862</v>
      </c>
      <c r="BC1071">
        <v>2026</v>
      </c>
      <c r="BD1071">
        <v>8</v>
      </c>
      <c r="BE1071">
        <v>6</v>
      </c>
      <c r="BF1071" s="6">
        <f t="shared" si="48"/>
        <v>46240</v>
      </c>
      <c r="BG1071">
        <f t="shared" si="49"/>
        <v>-0.625</v>
      </c>
      <c r="BH1071" t="str">
        <f t="shared" si="50"/>
        <v>COMPLY</v>
      </c>
      <c r="BI1071" t="str">
        <f>VLOOKUP(H1071,Sheet2!$A$1:$B$270,2,FALSE)</f>
        <v>SURABAYA UTARA</v>
      </c>
    </row>
    <row r="1072" spans="1:61">
      <c r="A1072">
        <v>1071</v>
      </c>
      <c r="B1072">
        <v>1002512768</v>
      </c>
      <c r="C1072">
        <v>3</v>
      </c>
      <c r="D1072" t="s">
        <v>55</v>
      </c>
      <c r="E1072">
        <v>5</v>
      </c>
      <c r="F1072" t="s">
        <v>313</v>
      </c>
      <c r="G1072" t="s">
        <v>126</v>
      </c>
      <c r="H1072" t="s">
        <v>382</v>
      </c>
      <c r="I1072" t="s">
        <v>213</v>
      </c>
      <c r="J1072" t="s">
        <v>214</v>
      </c>
      <c r="K1072" t="s">
        <v>149</v>
      </c>
      <c r="L1072" t="s">
        <v>215</v>
      </c>
      <c r="M1072" t="s">
        <v>76</v>
      </c>
      <c r="N1072" t="s">
        <v>216</v>
      </c>
      <c r="O1072" s="57">
        <v>46240.620104166665</v>
      </c>
      <c r="P1072" s="57">
        <v>46241.874155092592</v>
      </c>
      <c r="Q1072">
        <v>69360080</v>
      </c>
      <c r="S1072">
        <v>152303246805</v>
      </c>
      <c r="T1072" t="s">
        <v>2869</v>
      </c>
      <c r="U1072" t="s">
        <v>2870</v>
      </c>
      <c r="V1072" t="s">
        <v>2871</v>
      </c>
      <c r="Z1072">
        <v>112.79629509999999</v>
      </c>
      <c r="AA1072">
        <v>-7.2612380999999999</v>
      </c>
      <c r="AB1072" t="s">
        <v>2872</v>
      </c>
      <c r="AC1072" t="s">
        <v>237</v>
      </c>
      <c r="AL1072" t="s">
        <v>218</v>
      </c>
      <c r="AM1072" t="s">
        <v>2873</v>
      </c>
      <c r="AN1072" t="s">
        <v>6</v>
      </c>
      <c r="AO1072" s="57">
        <v>46181.621979166666</v>
      </c>
      <c r="AP1072" s="57">
        <v>46242.625</v>
      </c>
      <c r="AR1072" t="s">
        <v>219</v>
      </c>
      <c r="AS1072" t="s">
        <v>382</v>
      </c>
      <c r="AT1072" t="s">
        <v>231</v>
      </c>
      <c r="AU1072">
        <v>20260807</v>
      </c>
      <c r="AV1072" t="s">
        <v>222</v>
      </c>
      <c r="AW1072" t="s">
        <v>1018</v>
      </c>
      <c r="AX1072" t="s">
        <v>223</v>
      </c>
      <c r="BA1072" s="57">
        <v>46242.625</v>
      </c>
      <c r="BB1072" t="s">
        <v>2873</v>
      </c>
      <c r="BC1072">
        <v>2026</v>
      </c>
      <c r="BD1072">
        <v>8</v>
      </c>
      <c r="BE1072">
        <v>7</v>
      </c>
      <c r="BF1072" s="6">
        <f t="shared" si="48"/>
        <v>46241</v>
      </c>
      <c r="BG1072">
        <f t="shared" si="49"/>
        <v>-1.625</v>
      </c>
      <c r="BH1072" t="str">
        <f t="shared" si="50"/>
        <v>COMPLY</v>
      </c>
      <c r="BI1072" t="str">
        <f>VLOOKUP(H1072,Sheet2!$A$1:$B$270,2,FALSE)</f>
        <v>SURABAYA SELATAN</v>
      </c>
    </row>
    <row r="1073" spans="1:61">
      <c r="A1073">
        <v>1072</v>
      </c>
      <c r="B1073">
        <v>1002523697</v>
      </c>
      <c r="C1073">
        <v>3</v>
      </c>
      <c r="D1073" t="s">
        <v>42</v>
      </c>
      <c r="E1073">
        <v>5</v>
      </c>
      <c r="F1073" t="s">
        <v>233</v>
      </c>
      <c r="G1073" t="s">
        <v>105</v>
      </c>
      <c r="H1073" t="s">
        <v>444</v>
      </c>
      <c r="I1073" t="s">
        <v>213</v>
      </c>
      <c r="J1073" t="s">
        <v>214</v>
      </c>
      <c r="K1073" t="s">
        <v>149</v>
      </c>
      <c r="M1073" t="s">
        <v>277</v>
      </c>
      <c r="N1073" t="s">
        <v>216</v>
      </c>
      <c r="O1073" s="57">
        <v>46247.434374999997</v>
      </c>
      <c r="P1073" s="57">
        <v>46252.350289351853</v>
      </c>
      <c r="Q1073">
        <v>69364877</v>
      </c>
      <c r="R1073">
        <v>3215217037</v>
      </c>
      <c r="S1073">
        <v>152330220706</v>
      </c>
      <c r="T1073" t="s">
        <v>9513</v>
      </c>
      <c r="U1073" t="s">
        <v>9514</v>
      </c>
      <c r="V1073" t="s">
        <v>9515</v>
      </c>
      <c r="Z1073">
        <v>112.5595477</v>
      </c>
      <c r="AA1073">
        <v>-7.5436052</v>
      </c>
      <c r="AB1073" t="s">
        <v>9516</v>
      </c>
      <c r="AC1073" t="s">
        <v>230</v>
      </c>
      <c r="AL1073" t="s">
        <v>218</v>
      </c>
      <c r="AM1073" t="s">
        <v>9517</v>
      </c>
      <c r="AN1073" t="s">
        <v>6</v>
      </c>
      <c r="AO1073" t="s">
        <v>8841</v>
      </c>
      <c r="AP1073" s="57">
        <v>46248.541666666664</v>
      </c>
      <c r="AQ1073" t="s">
        <v>6864</v>
      </c>
      <c r="AR1073" t="s">
        <v>278</v>
      </c>
      <c r="AS1073" t="s">
        <v>444</v>
      </c>
      <c r="AT1073" t="s">
        <v>231</v>
      </c>
      <c r="AV1073" t="s">
        <v>12170</v>
      </c>
      <c r="AW1073" t="s">
        <v>613</v>
      </c>
      <c r="AX1073" t="s">
        <v>223</v>
      </c>
      <c r="BA1073" s="57">
        <v>46248.541666666664</v>
      </c>
      <c r="BB1073" t="s">
        <v>9517</v>
      </c>
      <c r="BF1073" s="6" t="e">
        <f t="shared" si="48"/>
        <v>#NUM!</v>
      </c>
      <c r="BG1073" t="e">
        <f t="shared" si="49"/>
        <v>#NUM!</v>
      </c>
      <c r="BH1073" t="e">
        <f t="shared" si="50"/>
        <v>#NUM!</v>
      </c>
      <c r="BI1073" t="str">
        <f>VLOOKUP(H1073,Sheet2!$A$1:$B$270,2,FALSE)</f>
        <v>MOJOKERTO</v>
      </c>
    </row>
    <row r="1074" spans="1:61">
      <c r="A1074">
        <v>1073</v>
      </c>
      <c r="B1074">
        <v>1002530813</v>
      </c>
      <c r="C1074">
        <v>3</v>
      </c>
      <c r="D1074" t="s">
        <v>38</v>
      </c>
      <c r="E1074">
        <v>5</v>
      </c>
      <c r="F1074" t="s">
        <v>90</v>
      </c>
      <c r="G1074" t="s">
        <v>88</v>
      </c>
      <c r="H1074" t="s">
        <v>351</v>
      </c>
      <c r="I1074" t="s">
        <v>213</v>
      </c>
      <c r="J1074" t="s">
        <v>214</v>
      </c>
      <c r="K1074" t="s">
        <v>149</v>
      </c>
      <c r="L1074" t="s">
        <v>215</v>
      </c>
      <c r="M1074" t="s">
        <v>76</v>
      </c>
      <c r="N1074" t="s">
        <v>216</v>
      </c>
      <c r="O1074" s="57">
        <v>46251.529120370367</v>
      </c>
      <c r="P1074" s="57">
        <v>46251.861921296295</v>
      </c>
      <c r="Q1074">
        <v>69368050</v>
      </c>
      <c r="S1074">
        <v>152736205291</v>
      </c>
      <c r="T1074" t="s">
        <v>12171</v>
      </c>
      <c r="U1074" t="s">
        <v>12172</v>
      </c>
      <c r="V1074" t="s">
        <v>12173</v>
      </c>
      <c r="Z1074">
        <v>112.069109156727</v>
      </c>
      <c r="AA1074">
        <v>-8.0603231178690606</v>
      </c>
      <c r="AB1074" t="s">
        <v>12174</v>
      </c>
      <c r="AC1074" t="s">
        <v>217</v>
      </c>
      <c r="AL1074" t="s">
        <v>218</v>
      </c>
      <c r="AM1074" t="s">
        <v>10291</v>
      </c>
      <c r="AN1074" t="s">
        <v>6</v>
      </c>
      <c r="AO1074" t="s">
        <v>10869</v>
      </c>
      <c r="AP1074" s="57">
        <v>46252.541666666664</v>
      </c>
      <c r="AR1074" t="s">
        <v>219</v>
      </c>
      <c r="AS1074" t="s">
        <v>351</v>
      </c>
      <c r="AT1074" t="s">
        <v>231</v>
      </c>
      <c r="AU1074">
        <v>20260817</v>
      </c>
      <c r="AV1074" t="s">
        <v>222</v>
      </c>
      <c r="AW1074" t="s">
        <v>1020</v>
      </c>
      <c r="AX1074" t="s">
        <v>223</v>
      </c>
      <c r="BA1074" s="57">
        <v>46252.541666666664</v>
      </c>
      <c r="BB1074" t="s">
        <v>10291</v>
      </c>
      <c r="BC1074">
        <v>2026</v>
      </c>
      <c r="BD1074">
        <v>8</v>
      </c>
      <c r="BE1074">
        <v>17</v>
      </c>
      <c r="BF1074" s="6">
        <f t="shared" si="48"/>
        <v>46251</v>
      </c>
      <c r="BG1074">
        <f t="shared" si="49"/>
        <v>-1.5416666666642413</v>
      </c>
      <c r="BH1074" t="str">
        <f t="shared" si="50"/>
        <v>COMPLY</v>
      </c>
      <c r="BI1074" t="str">
        <f>VLOOKUP(H1074,Sheet2!$A$1:$B$270,2,FALSE)</f>
        <v>BLITAR</v>
      </c>
    </row>
    <row r="1075" spans="1:61">
      <c r="A1075">
        <v>1074</v>
      </c>
      <c r="B1075">
        <v>1002529358</v>
      </c>
      <c r="C1075">
        <v>3</v>
      </c>
      <c r="D1075" t="s">
        <v>55</v>
      </c>
      <c r="E1075">
        <v>5</v>
      </c>
      <c r="F1075" t="s">
        <v>228</v>
      </c>
      <c r="G1075" t="s">
        <v>127</v>
      </c>
      <c r="H1075" t="s">
        <v>229</v>
      </c>
      <c r="I1075" t="s">
        <v>213</v>
      </c>
      <c r="J1075" t="s">
        <v>214</v>
      </c>
      <c r="K1075" t="s">
        <v>149</v>
      </c>
      <c r="M1075" t="s">
        <v>602</v>
      </c>
      <c r="N1075" t="s">
        <v>12175</v>
      </c>
      <c r="O1075" s="57">
        <v>46250.433009259257</v>
      </c>
      <c r="P1075" s="57">
        <v>46250.464108796295</v>
      </c>
      <c r="Q1075">
        <v>69367342</v>
      </c>
      <c r="S1075">
        <v>152426928229</v>
      </c>
      <c r="T1075" t="s">
        <v>12176</v>
      </c>
      <c r="U1075" t="s">
        <v>12177</v>
      </c>
      <c r="Z1075">
        <v>113.49128861649901</v>
      </c>
      <c r="AA1075">
        <v>-7.12536549551064</v>
      </c>
      <c r="AB1075" t="s">
        <v>12178</v>
      </c>
      <c r="AC1075" t="s">
        <v>230</v>
      </c>
      <c r="AO1075" t="s">
        <v>11686</v>
      </c>
      <c r="AR1075" t="s">
        <v>5</v>
      </c>
      <c r="AS1075" t="s">
        <v>229</v>
      </c>
      <c r="AT1075" t="s">
        <v>570</v>
      </c>
      <c r="AV1075" t="s">
        <v>8614</v>
      </c>
      <c r="AW1075" t="s">
        <v>11017</v>
      </c>
      <c r="AX1075" t="s">
        <v>223</v>
      </c>
      <c r="BF1075" s="6" t="e">
        <f t="shared" si="48"/>
        <v>#NUM!</v>
      </c>
      <c r="BG1075" t="e">
        <f t="shared" si="49"/>
        <v>#NUM!</v>
      </c>
      <c r="BH1075" t="e">
        <f t="shared" si="50"/>
        <v>#NUM!</v>
      </c>
      <c r="BI1075" t="str">
        <f>VLOOKUP(H1075,Sheet2!$A$1:$B$270,2,FALSE)</f>
        <v>MADURA</v>
      </c>
    </row>
    <row r="1076" spans="1:61">
      <c r="A1076">
        <v>1075</v>
      </c>
      <c r="B1076">
        <v>1002532972</v>
      </c>
      <c r="C1076">
        <v>3</v>
      </c>
      <c r="D1076" t="s">
        <v>38</v>
      </c>
      <c r="E1076">
        <v>5</v>
      </c>
      <c r="F1076" t="s">
        <v>90</v>
      </c>
      <c r="G1076" t="s">
        <v>98</v>
      </c>
      <c r="H1076" t="s">
        <v>404</v>
      </c>
      <c r="I1076" t="s">
        <v>213</v>
      </c>
      <c r="J1076" t="s">
        <v>214</v>
      </c>
      <c r="K1076" t="s">
        <v>149</v>
      </c>
      <c r="L1076" t="s">
        <v>215</v>
      </c>
      <c r="M1076" t="s">
        <v>240</v>
      </c>
      <c r="N1076" t="s">
        <v>216</v>
      </c>
      <c r="O1076" s="57">
        <v>46252.520798611113</v>
      </c>
      <c r="P1076" s="57">
        <v>46252.522245370368</v>
      </c>
      <c r="Q1076">
        <v>69368920</v>
      </c>
      <c r="S1076">
        <v>152622209050</v>
      </c>
      <c r="T1076" t="s">
        <v>13336</v>
      </c>
      <c r="U1076" t="s">
        <v>13337</v>
      </c>
      <c r="V1076" t="s">
        <v>13338</v>
      </c>
      <c r="Z1076">
        <v>111.763306</v>
      </c>
      <c r="AA1076">
        <v>-8.1715630000000008</v>
      </c>
      <c r="AB1076" t="s">
        <v>13339</v>
      </c>
      <c r="AC1076" t="s">
        <v>237</v>
      </c>
      <c r="AL1076" t="s">
        <v>218</v>
      </c>
      <c r="AM1076" t="s">
        <v>13340</v>
      </c>
      <c r="AN1076" t="s">
        <v>6</v>
      </c>
      <c r="AO1076" t="s">
        <v>13005</v>
      </c>
      <c r="AP1076" s="57">
        <v>46253.541666666664</v>
      </c>
      <c r="AR1076" t="s">
        <v>241</v>
      </c>
      <c r="AS1076" t="s">
        <v>404</v>
      </c>
      <c r="AT1076" t="s">
        <v>231</v>
      </c>
      <c r="AV1076" t="s">
        <v>240</v>
      </c>
      <c r="AW1076" t="s">
        <v>1010</v>
      </c>
      <c r="AX1076" t="s">
        <v>223</v>
      </c>
      <c r="BA1076" s="57">
        <v>46253.541666666664</v>
      </c>
      <c r="BB1076" t="s">
        <v>13340</v>
      </c>
      <c r="BF1076" s="6" t="e">
        <f t="shared" si="48"/>
        <v>#NUM!</v>
      </c>
      <c r="BG1076" t="e">
        <f t="shared" si="49"/>
        <v>#NUM!</v>
      </c>
      <c r="BH1076" t="e">
        <f t="shared" si="50"/>
        <v>#NUM!</v>
      </c>
      <c r="BI1076" t="str">
        <f>VLOOKUP(H1076,Sheet2!$A$1:$B$270,2,FALSE)</f>
        <v>BLITAR</v>
      </c>
    </row>
    <row r="1077" spans="1:61">
      <c r="A1077">
        <v>1076</v>
      </c>
      <c r="B1077">
        <v>1002521756</v>
      </c>
      <c r="C1077">
        <v>3</v>
      </c>
      <c r="D1077" t="s">
        <v>49</v>
      </c>
      <c r="E1077">
        <v>4</v>
      </c>
      <c r="F1077" t="s">
        <v>252</v>
      </c>
      <c r="G1077" t="s">
        <v>931</v>
      </c>
      <c r="H1077" t="s">
        <v>932</v>
      </c>
      <c r="I1077" t="s">
        <v>213</v>
      </c>
      <c r="J1077" t="s">
        <v>214</v>
      </c>
      <c r="K1077" t="s">
        <v>149</v>
      </c>
      <c r="M1077" t="s">
        <v>236</v>
      </c>
      <c r="N1077" t="s">
        <v>216</v>
      </c>
      <c r="O1077" s="57">
        <v>46246.472488425927</v>
      </c>
      <c r="P1077" s="57">
        <v>46246.586747685185</v>
      </c>
      <c r="Q1077">
        <v>69364050</v>
      </c>
      <c r="S1077">
        <v>142212126188</v>
      </c>
      <c r="T1077" t="s">
        <v>8588</v>
      </c>
      <c r="U1077" t="s">
        <v>8589</v>
      </c>
      <c r="Z1077">
        <v>108.9867514</v>
      </c>
      <c r="AA1077">
        <v>-7.1551226999999997</v>
      </c>
      <c r="AB1077" t="s">
        <v>8590</v>
      </c>
      <c r="AC1077" t="s">
        <v>226</v>
      </c>
      <c r="AO1077" s="57">
        <v>46364.486018518517</v>
      </c>
      <c r="AR1077" t="s">
        <v>312</v>
      </c>
      <c r="AS1077" t="s">
        <v>932</v>
      </c>
      <c r="AT1077" t="s">
        <v>231</v>
      </c>
      <c r="AV1077" t="s">
        <v>1089</v>
      </c>
      <c r="AW1077" t="s">
        <v>950</v>
      </c>
      <c r="AX1077" t="s">
        <v>223</v>
      </c>
      <c r="AZ1077" t="s">
        <v>1089</v>
      </c>
      <c r="BF1077" s="6" t="e">
        <f t="shared" si="48"/>
        <v>#NUM!</v>
      </c>
      <c r="BG1077" t="e">
        <f t="shared" si="49"/>
        <v>#NUM!</v>
      </c>
      <c r="BH1077" t="e">
        <f t="shared" si="50"/>
        <v>#NUM!</v>
      </c>
      <c r="BI1077" t="e">
        <f>VLOOKUP(H1077,Sheet2!$A$1:$B$270,2,FALSE)</f>
        <v>#N/A</v>
      </c>
    </row>
    <row r="1078" spans="1:61">
      <c r="A1078">
        <v>1077</v>
      </c>
      <c r="B1078">
        <v>1002517499</v>
      </c>
      <c r="C1078">
        <v>3</v>
      </c>
      <c r="D1078" t="s">
        <v>38</v>
      </c>
      <c r="E1078">
        <v>5</v>
      </c>
      <c r="F1078" t="s">
        <v>92</v>
      </c>
      <c r="G1078" t="s">
        <v>95</v>
      </c>
      <c r="H1078" t="s">
        <v>245</v>
      </c>
      <c r="I1078" t="s">
        <v>213</v>
      </c>
      <c r="J1078" t="s">
        <v>214</v>
      </c>
      <c r="K1078" t="s">
        <v>149</v>
      </c>
      <c r="L1078" t="s">
        <v>215</v>
      </c>
      <c r="M1078" t="s">
        <v>76</v>
      </c>
      <c r="N1078" t="s">
        <v>216</v>
      </c>
      <c r="O1078" s="57">
        <v>46244.488854166666</v>
      </c>
      <c r="P1078" s="57">
        <v>46245.904710648145</v>
      </c>
      <c r="Q1078">
        <v>69362314</v>
      </c>
      <c r="S1078">
        <v>152604231084</v>
      </c>
      <c r="T1078" t="s">
        <v>6553</v>
      </c>
      <c r="U1078" t="s">
        <v>6554</v>
      </c>
      <c r="V1078" t="s">
        <v>6555</v>
      </c>
      <c r="Z1078">
        <v>111.480836</v>
      </c>
      <c r="AA1078">
        <v>-7.8407840000000002</v>
      </c>
      <c r="AB1078" t="s">
        <v>6556</v>
      </c>
      <c r="AC1078" t="s">
        <v>237</v>
      </c>
      <c r="AL1078" t="s">
        <v>218</v>
      </c>
      <c r="AM1078" t="s">
        <v>6488</v>
      </c>
      <c r="AN1078" t="s">
        <v>6</v>
      </c>
      <c r="AO1078" s="57">
        <v>46303.496307870373</v>
      </c>
      <c r="AP1078" s="57">
        <v>46245.333333333336</v>
      </c>
      <c r="AR1078" t="s">
        <v>219</v>
      </c>
      <c r="AS1078" t="s">
        <v>245</v>
      </c>
      <c r="AT1078" t="s">
        <v>231</v>
      </c>
      <c r="AU1078">
        <v>20260811</v>
      </c>
      <c r="AV1078" t="s">
        <v>222</v>
      </c>
      <c r="AW1078" t="s">
        <v>1010</v>
      </c>
      <c r="AX1078" t="s">
        <v>223</v>
      </c>
      <c r="BA1078" s="57">
        <v>46245.333333333336</v>
      </c>
      <c r="BB1078" t="s">
        <v>6488</v>
      </c>
      <c r="BC1078">
        <v>2026</v>
      </c>
      <c r="BD1078">
        <v>8</v>
      </c>
      <c r="BE1078">
        <v>11</v>
      </c>
      <c r="BF1078" s="6">
        <f t="shared" si="48"/>
        <v>46245</v>
      </c>
      <c r="BG1078">
        <f t="shared" si="49"/>
        <v>-0.33333333333575865</v>
      </c>
      <c r="BH1078" t="str">
        <f t="shared" si="50"/>
        <v>COMPLY</v>
      </c>
      <c r="BI1078" t="str">
        <f>VLOOKUP(H1078,Sheet2!$A$1:$B$270,2,FALSE)</f>
        <v>PONOROGO</v>
      </c>
    </row>
    <row r="1079" spans="1:61">
      <c r="A1079">
        <v>1078</v>
      </c>
      <c r="B1079">
        <v>1002516331</v>
      </c>
      <c r="C1079">
        <v>3</v>
      </c>
      <c r="D1079" t="s">
        <v>38</v>
      </c>
      <c r="E1079">
        <v>5</v>
      </c>
      <c r="F1079" t="s">
        <v>250</v>
      </c>
      <c r="G1079" t="s">
        <v>87</v>
      </c>
      <c r="H1079" t="s">
        <v>435</v>
      </c>
      <c r="I1079" t="s">
        <v>213</v>
      </c>
      <c r="J1079" t="s">
        <v>214</v>
      </c>
      <c r="K1079" t="s">
        <v>149</v>
      </c>
      <c r="L1079" t="s">
        <v>215</v>
      </c>
      <c r="M1079" t="s">
        <v>76</v>
      </c>
      <c r="N1079" t="s">
        <v>216</v>
      </c>
      <c r="O1079" s="57">
        <v>46243.403425925928</v>
      </c>
      <c r="P1079" s="57">
        <v>46243.784571759257</v>
      </c>
      <c r="Q1079">
        <v>69361747</v>
      </c>
      <c r="S1079">
        <v>152717204931</v>
      </c>
      <c r="T1079" t="s">
        <v>5358</v>
      </c>
      <c r="U1079" t="s">
        <v>5359</v>
      </c>
      <c r="V1079" t="s">
        <v>5360</v>
      </c>
      <c r="Z1079">
        <v>112.761312872171</v>
      </c>
      <c r="AA1079">
        <v>-7.9952177753545399</v>
      </c>
      <c r="AB1079" t="s">
        <v>5361</v>
      </c>
      <c r="AC1079" t="s">
        <v>217</v>
      </c>
      <c r="AL1079" t="s">
        <v>218</v>
      </c>
      <c r="AM1079" t="s">
        <v>4796</v>
      </c>
      <c r="AN1079" t="s">
        <v>6</v>
      </c>
      <c r="AO1079" s="57">
        <v>46273.413229166668</v>
      </c>
      <c r="AP1079" s="57">
        <v>46244.333333333336</v>
      </c>
      <c r="AR1079" t="s">
        <v>219</v>
      </c>
      <c r="AS1079" t="s">
        <v>435</v>
      </c>
      <c r="AT1079" t="s">
        <v>231</v>
      </c>
      <c r="AU1079">
        <v>20260809</v>
      </c>
      <c r="AV1079" t="s">
        <v>222</v>
      </c>
      <c r="AW1079" t="s">
        <v>642</v>
      </c>
      <c r="AX1079" t="s">
        <v>223</v>
      </c>
      <c r="BA1079" s="57">
        <v>46244.333333333336</v>
      </c>
      <c r="BB1079" t="s">
        <v>4796</v>
      </c>
      <c r="BC1079">
        <v>2026</v>
      </c>
      <c r="BD1079">
        <v>8</v>
      </c>
      <c r="BE1079">
        <v>9</v>
      </c>
      <c r="BF1079" s="6">
        <f t="shared" si="48"/>
        <v>46243</v>
      </c>
      <c r="BG1079">
        <f t="shared" si="49"/>
        <v>-1.3333333333357587</v>
      </c>
      <c r="BH1079" t="str">
        <f t="shared" si="50"/>
        <v>COMPLY</v>
      </c>
      <c r="BI1079" t="str">
        <f>VLOOKUP(H1079,Sheet2!$A$1:$B$270,2,FALSE)</f>
        <v>BATU</v>
      </c>
    </row>
    <row r="1080" spans="1:61">
      <c r="A1080">
        <v>1079</v>
      </c>
      <c r="B1080">
        <v>1002527672</v>
      </c>
      <c r="C1080">
        <v>3</v>
      </c>
      <c r="D1080" t="s">
        <v>55</v>
      </c>
      <c r="E1080">
        <v>5</v>
      </c>
      <c r="F1080" t="s">
        <v>228</v>
      </c>
      <c r="G1080" t="s">
        <v>121</v>
      </c>
      <c r="H1080" t="s">
        <v>284</v>
      </c>
      <c r="I1080" t="s">
        <v>213</v>
      </c>
      <c r="J1080" t="s">
        <v>214</v>
      </c>
      <c r="K1080" t="s">
        <v>149</v>
      </c>
      <c r="L1080" t="s">
        <v>215</v>
      </c>
      <c r="M1080" t="s">
        <v>76</v>
      </c>
      <c r="N1080" t="s">
        <v>216</v>
      </c>
      <c r="O1080" s="57">
        <v>46249.34578703704</v>
      </c>
      <c r="P1080" s="57">
        <v>46251.898333333331</v>
      </c>
      <c r="Q1080">
        <v>69365873</v>
      </c>
      <c r="S1080">
        <v>152437905619</v>
      </c>
      <c r="T1080" t="s">
        <v>12195</v>
      </c>
      <c r="U1080" t="s">
        <v>12196</v>
      </c>
      <c r="V1080" t="s">
        <v>12197</v>
      </c>
      <c r="Z1080">
        <v>113.211982995271</v>
      </c>
      <c r="AA1080">
        <v>-6.8989649751130999</v>
      </c>
      <c r="AB1080" t="s">
        <v>12198</v>
      </c>
      <c r="AC1080" t="s">
        <v>217</v>
      </c>
      <c r="AL1080" t="s">
        <v>218</v>
      </c>
      <c r="AM1080" t="s">
        <v>12199</v>
      </c>
      <c r="AN1080" t="s">
        <v>6</v>
      </c>
      <c r="AO1080" t="s">
        <v>10036</v>
      </c>
      <c r="AP1080" s="57">
        <v>46252.333333333336</v>
      </c>
      <c r="AR1080" t="s">
        <v>219</v>
      </c>
      <c r="AS1080" t="s">
        <v>284</v>
      </c>
      <c r="AT1080" t="s">
        <v>231</v>
      </c>
      <c r="AU1080">
        <v>20260817</v>
      </c>
      <c r="AV1080" t="s">
        <v>222</v>
      </c>
      <c r="AW1080" t="s">
        <v>1018</v>
      </c>
      <c r="AX1080" t="s">
        <v>223</v>
      </c>
      <c r="BA1080" s="57">
        <v>46252.333333333336</v>
      </c>
      <c r="BB1080" t="s">
        <v>12199</v>
      </c>
      <c r="BC1080">
        <v>2026</v>
      </c>
      <c r="BD1080">
        <v>8</v>
      </c>
      <c r="BE1080">
        <v>17</v>
      </c>
      <c r="BF1080" s="6">
        <f t="shared" si="48"/>
        <v>46251</v>
      </c>
      <c r="BG1080">
        <f t="shared" si="49"/>
        <v>-1.3333333333357587</v>
      </c>
      <c r="BH1080" t="str">
        <f t="shared" si="50"/>
        <v>COMPLY</v>
      </c>
      <c r="BI1080" t="str">
        <f>VLOOKUP(H1080,Sheet2!$A$1:$B$270,2,FALSE)</f>
        <v>MADURA</v>
      </c>
    </row>
    <row r="1081" spans="1:61">
      <c r="A1081">
        <v>1080</v>
      </c>
      <c r="B1081">
        <v>1002520222</v>
      </c>
      <c r="C1081">
        <v>3</v>
      </c>
      <c r="D1081" t="s">
        <v>49</v>
      </c>
      <c r="E1081">
        <v>4</v>
      </c>
      <c r="F1081" t="s">
        <v>252</v>
      </c>
      <c r="G1081" t="s">
        <v>553</v>
      </c>
      <c r="H1081" t="s">
        <v>968</v>
      </c>
      <c r="I1081" t="s">
        <v>213</v>
      </c>
      <c r="J1081" t="s">
        <v>214</v>
      </c>
      <c r="K1081" t="s">
        <v>149</v>
      </c>
      <c r="L1081" t="s">
        <v>215</v>
      </c>
      <c r="M1081" t="s">
        <v>76</v>
      </c>
      <c r="N1081" t="s">
        <v>216</v>
      </c>
      <c r="O1081" s="57">
        <v>46245.607592592591</v>
      </c>
      <c r="P1081" s="57">
        <v>46246.563101851854</v>
      </c>
      <c r="Q1081">
        <v>69363457</v>
      </c>
      <c r="S1081">
        <v>146284106669</v>
      </c>
      <c r="T1081" t="s">
        <v>7675</v>
      </c>
      <c r="U1081" t="s">
        <v>8591</v>
      </c>
      <c r="V1081" t="s">
        <v>7676</v>
      </c>
      <c r="Z1081">
        <v>109.012076519429</v>
      </c>
      <c r="AA1081">
        <v>-6.9380690695069296</v>
      </c>
      <c r="AB1081" t="s">
        <v>7677</v>
      </c>
      <c r="AC1081" t="s">
        <v>217</v>
      </c>
      <c r="AL1081" t="s">
        <v>218</v>
      </c>
      <c r="AM1081" t="s">
        <v>7678</v>
      </c>
      <c r="AN1081" t="s">
        <v>6</v>
      </c>
      <c r="AO1081" s="57">
        <v>46334.610983796294</v>
      </c>
      <c r="AP1081" s="57">
        <v>46246.541666666664</v>
      </c>
      <c r="AR1081" t="s">
        <v>219</v>
      </c>
      <c r="AS1081" t="s">
        <v>968</v>
      </c>
      <c r="AT1081" t="s">
        <v>231</v>
      </c>
      <c r="AU1081">
        <v>20260812</v>
      </c>
      <c r="AV1081" t="s">
        <v>222</v>
      </c>
      <c r="AW1081" t="s">
        <v>919</v>
      </c>
      <c r="AX1081" t="s">
        <v>223</v>
      </c>
      <c r="BA1081" s="57">
        <v>46246.541666666664</v>
      </c>
      <c r="BB1081" t="s">
        <v>7678</v>
      </c>
      <c r="BC1081">
        <v>2026</v>
      </c>
      <c r="BD1081">
        <v>8</v>
      </c>
      <c r="BE1081">
        <v>12</v>
      </c>
      <c r="BF1081" s="6">
        <f t="shared" si="48"/>
        <v>46246</v>
      </c>
      <c r="BG1081">
        <f t="shared" si="49"/>
        <v>-0.54166666666424135</v>
      </c>
      <c r="BH1081" t="str">
        <f t="shared" si="50"/>
        <v>COMPLY</v>
      </c>
      <c r="BI1081" t="e">
        <f>VLOOKUP(H1081,Sheet2!$A$1:$B$270,2,FALSE)</f>
        <v>#N/A</v>
      </c>
    </row>
    <row r="1082" spans="1:61">
      <c r="A1082">
        <v>1081</v>
      </c>
      <c r="B1082">
        <v>1002521538</v>
      </c>
      <c r="C1082">
        <v>3</v>
      </c>
      <c r="D1082" t="s">
        <v>38</v>
      </c>
      <c r="E1082">
        <v>5</v>
      </c>
      <c r="F1082" t="s">
        <v>92</v>
      </c>
      <c r="G1082" t="s">
        <v>95</v>
      </c>
      <c r="H1082" t="s">
        <v>478</v>
      </c>
      <c r="I1082" t="s">
        <v>213</v>
      </c>
      <c r="J1082" t="s">
        <v>214</v>
      </c>
      <c r="K1082" t="s">
        <v>149</v>
      </c>
      <c r="L1082" t="s">
        <v>215</v>
      </c>
      <c r="M1082" t="s">
        <v>76</v>
      </c>
      <c r="N1082" t="s">
        <v>216</v>
      </c>
      <c r="O1082" s="57">
        <v>46246.428425925929</v>
      </c>
      <c r="P1082" s="57">
        <v>46247.684328703705</v>
      </c>
      <c r="Q1082">
        <v>69363922</v>
      </c>
      <c r="S1082">
        <v>152614209515</v>
      </c>
      <c r="T1082" t="s">
        <v>8592</v>
      </c>
      <c r="U1082" t="s">
        <v>8593</v>
      </c>
      <c r="V1082" t="s">
        <v>8594</v>
      </c>
      <c r="Z1082">
        <v>111.34801899999999</v>
      </c>
      <c r="AA1082">
        <v>-7.8723200000000002</v>
      </c>
      <c r="AB1082" t="s">
        <v>8595</v>
      </c>
      <c r="AC1082" t="s">
        <v>237</v>
      </c>
      <c r="AL1082" t="s">
        <v>218</v>
      </c>
      <c r="AM1082" t="s">
        <v>8212</v>
      </c>
      <c r="AN1082" t="s">
        <v>6</v>
      </c>
      <c r="AO1082" s="57">
        <v>46364.444363425922</v>
      </c>
      <c r="AP1082" s="57">
        <v>46247.333333333336</v>
      </c>
      <c r="AR1082" t="s">
        <v>219</v>
      </c>
      <c r="AS1082" t="s">
        <v>478</v>
      </c>
      <c r="AT1082" t="s">
        <v>231</v>
      </c>
      <c r="AU1082">
        <v>20260813</v>
      </c>
      <c r="AV1082" t="s">
        <v>222</v>
      </c>
      <c r="AW1082" t="s">
        <v>1010</v>
      </c>
      <c r="AX1082" t="s">
        <v>223</v>
      </c>
      <c r="BA1082" s="57">
        <v>46247.333333333336</v>
      </c>
      <c r="BB1082" t="s">
        <v>8212</v>
      </c>
      <c r="BC1082">
        <v>2026</v>
      </c>
      <c r="BD1082">
        <v>8</v>
      </c>
      <c r="BE1082">
        <v>13</v>
      </c>
      <c r="BF1082" s="6">
        <f t="shared" si="48"/>
        <v>46247</v>
      </c>
      <c r="BG1082">
        <f t="shared" si="49"/>
        <v>-0.33333333333575865</v>
      </c>
      <c r="BH1082" t="str">
        <f t="shared" si="50"/>
        <v>COMPLY</v>
      </c>
      <c r="BI1082" t="str">
        <f>VLOOKUP(H1082,Sheet2!$A$1:$B$270,2,FALSE)</f>
        <v>PONOROGO</v>
      </c>
    </row>
    <row r="1083" spans="1:61">
      <c r="A1083">
        <v>1082</v>
      </c>
      <c r="B1083">
        <v>1002527820</v>
      </c>
      <c r="C1083">
        <v>3</v>
      </c>
      <c r="D1083" t="s">
        <v>34</v>
      </c>
      <c r="E1083">
        <v>5</v>
      </c>
      <c r="F1083" t="s">
        <v>573</v>
      </c>
      <c r="G1083" t="s">
        <v>82</v>
      </c>
      <c r="H1083" t="s">
        <v>410</v>
      </c>
      <c r="I1083" t="s">
        <v>213</v>
      </c>
      <c r="J1083" t="s">
        <v>214</v>
      </c>
      <c r="K1083" t="s">
        <v>149</v>
      </c>
      <c r="M1083" t="s">
        <v>76</v>
      </c>
      <c r="N1083" t="s">
        <v>216</v>
      </c>
      <c r="O1083" s="57">
        <v>46249.407407407409</v>
      </c>
      <c r="P1083" s="57">
        <v>46249.572152777779</v>
      </c>
      <c r="Q1083">
        <v>69363051</v>
      </c>
      <c r="S1083">
        <v>172404209342</v>
      </c>
      <c r="T1083" t="s">
        <v>7192</v>
      </c>
      <c r="U1083" t="s">
        <v>9886</v>
      </c>
      <c r="V1083" t="s">
        <v>12211</v>
      </c>
      <c r="Z1083">
        <v>115.614019</v>
      </c>
      <c r="AA1083">
        <v>-8.3507639999999999</v>
      </c>
      <c r="AB1083" t="s">
        <v>7195</v>
      </c>
      <c r="AC1083" t="s">
        <v>230</v>
      </c>
      <c r="AL1083" t="s">
        <v>218</v>
      </c>
      <c r="AM1083" t="s">
        <v>12212</v>
      </c>
      <c r="AN1083" t="s">
        <v>6</v>
      </c>
      <c r="AO1083" t="s">
        <v>9889</v>
      </c>
      <c r="AQ1083" t="s">
        <v>564</v>
      </c>
      <c r="AR1083" t="s">
        <v>219</v>
      </c>
      <c r="AS1083" t="s">
        <v>410</v>
      </c>
      <c r="AT1083" t="s">
        <v>231</v>
      </c>
      <c r="AU1083">
        <v>20260815</v>
      </c>
      <c r="AV1083" t="s">
        <v>222</v>
      </c>
      <c r="AW1083" t="s">
        <v>571</v>
      </c>
      <c r="AX1083" t="s">
        <v>223</v>
      </c>
      <c r="BA1083" s="57">
        <v>46249.291666666664</v>
      </c>
      <c r="BB1083" t="s">
        <v>12212</v>
      </c>
      <c r="BC1083">
        <v>2026</v>
      </c>
      <c r="BD1083">
        <v>8</v>
      </c>
      <c r="BE1083">
        <v>15</v>
      </c>
      <c r="BF1083" s="6">
        <f t="shared" si="48"/>
        <v>46249</v>
      </c>
      <c r="BG1083">
        <f t="shared" si="49"/>
        <v>-0.29166666666424135</v>
      </c>
      <c r="BH1083" t="str">
        <f t="shared" si="50"/>
        <v>COMPLY</v>
      </c>
      <c r="BI1083" t="str">
        <f>VLOOKUP(H1083,Sheet2!$A$1:$B$270,2,FALSE)</f>
        <v>KLUNGKUNG</v>
      </c>
    </row>
    <row r="1084" spans="1:61">
      <c r="A1084">
        <v>1083</v>
      </c>
      <c r="B1084">
        <v>1002509403</v>
      </c>
      <c r="C1084">
        <v>3</v>
      </c>
      <c r="D1084" t="s">
        <v>49</v>
      </c>
      <c r="E1084">
        <v>4</v>
      </c>
      <c r="F1084" t="s">
        <v>252</v>
      </c>
      <c r="G1084" t="s">
        <v>252</v>
      </c>
      <c r="H1084" t="s">
        <v>909</v>
      </c>
      <c r="I1084" t="s">
        <v>213</v>
      </c>
      <c r="J1084" t="s">
        <v>214</v>
      </c>
      <c r="K1084" t="s">
        <v>149</v>
      </c>
      <c r="M1084" t="s">
        <v>76</v>
      </c>
      <c r="N1084" t="s">
        <v>216</v>
      </c>
      <c r="O1084" s="57">
        <v>46238.753495370373</v>
      </c>
      <c r="P1084" s="57">
        <v>46238.78765046296</v>
      </c>
      <c r="Q1084">
        <v>69357831</v>
      </c>
      <c r="S1084">
        <v>142202154687</v>
      </c>
      <c r="T1084" t="s">
        <v>2911</v>
      </c>
      <c r="U1084" t="s">
        <v>2912</v>
      </c>
      <c r="V1084" t="s">
        <v>2913</v>
      </c>
      <c r="Z1084">
        <v>109.668244</v>
      </c>
      <c r="AA1084">
        <v>-6.9062729999999997</v>
      </c>
      <c r="AB1084" t="s">
        <v>2914</v>
      </c>
      <c r="AC1084" t="s">
        <v>290</v>
      </c>
      <c r="AL1084" t="s">
        <v>218</v>
      </c>
      <c r="AM1084" t="s">
        <v>2915</v>
      </c>
      <c r="AN1084" t="s">
        <v>6</v>
      </c>
      <c r="AO1084" s="57">
        <v>46120.756874999999</v>
      </c>
      <c r="AR1084" t="s">
        <v>219</v>
      </c>
      <c r="AS1084" t="s">
        <v>909</v>
      </c>
      <c r="AT1084" t="s">
        <v>231</v>
      </c>
      <c r="AU1084">
        <v>20260804</v>
      </c>
      <c r="AV1084" t="s">
        <v>222</v>
      </c>
      <c r="AW1084" t="s">
        <v>562</v>
      </c>
      <c r="AX1084" t="s">
        <v>223</v>
      </c>
      <c r="BA1084" s="57">
        <v>46238.291666666664</v>
      </c>
      <c r="BB1084" t="s">
        <v>2915</v>
      </c>
      <c r="BC1084">
        <v>2026</v>
      </c>
      <c r="BD1084">
        <v>8</v>
      </c>
      <c r="BE1084">
        <v>4</v>
      </c>
      <c r="BF1084" s="6">
        <f t="shared" si="48"/>
        <v>46238</v>
      </c>
      <c r="BG1084">
        <f t="shared" si="49"/>
        <v>-0.29166666666424135</v>
      </c>
      <c r="BH1084" t="str">
        <f t="shared" si="50"/>
        <v>COMPLY</v>
      </c>
      <c r="BI1084" t="e">
        <f>VLOOKUP(H1084,Sheet2!$A$1:$B$270,2,FALSE)</f>
        <v>#N/A</v>
      </c>
    </row>
    <row r="1085" spans="1:61">
      <c r="A1085">
        <v>1084</v>
      </c>
      <c r="B1085">
        <v>1002524072</v>
      </c>
      <c r="C1085">
        <v>3</v>
      </c>
      <c r="D1085" t="s">
        <v>34</v>
      </c>
      <c r="E1085">
        <v>5</v>
      </c>
      <c r="F1085" t="s">
        <v>573</v>
      </c>
      <c r="G1085" t="s">
        <v>85</v>
      </c>
      <c r="H1085" t="s">
        <v>285</v>
      </c>
      <c r="I1085" t="s">
        <v>213</v>
      </c>
      <c r="J1085" t="s">
        <v>214</v>
      </c>
      <c r="K1085" t="s">
        <v>149</v>
      </c>
      <c r="M1085" t="s">
        <v>76</v>
      </c>
      <c r="N1085" t="s">
        <v>216</v>
      </c>
      <c r="O1085" s="57">
        <v>46247.513923611114</v>
      </c>
      <c r="P1085" s="57">
        <v>46247.715231481481</v>
      </c>
      <c r="Q1085">
        <v>69365040</v>
      </c>
      <c r="S1085">
        <v>172413244435</v>
      </c>
      <c r="T1085" t="s">
        <v>5462</v>
      </c>
      <c r="U1085" t="s">
        <v>5463</v>
      </c>
      <c r="V1085" t="s">
        <v>9528</v>
      </c>
      <c r="Z1085">
        <v>115.2225619</v>
      </c>
      <c r="AA1085">
        <v>-8.3272320999999998</v>
      </c>
      <c r="AB1085" t="s">
        <v>5465</v>
      </c>
      <c r="AC1085" t="s">
        <v>230</v>
      </c>
      <c r="AL1085" t="s">
        <v>218</v>
      </c>
      <c r="AM1085" t="s">
        <v>8998</v>
      </c>
      <c r="AN1085" t="s">
        <v>6</v>
      </c>
      <c r="AO1085" t="s">
        <v>8869</v>
      </c>
      <c r="AP1085" s="57">
        <v>46248.541666666664</v>
      </c>
      <c r="AR1085" t="s">
        <v>219</v>
      </c>
      <c r="AS1085" t="s">
        <v>285</v>
      </c>
      <c r="AT1085" t="s">
        <v>231</v>
      </c>
      <c r="AU1085">
        <v>20260813</v>
      </c>
      <c r="AV1085" t="s">
        <v>222</v>
      </c>
      <c r="AW1085" t="s">
        <v>596</v>
      </c>
      <c r="AX1085" t="s">
        <v>223</v>
      </c>
      <c r="BA1085" s="57">
        <v>46248.541666666664</v>
      </c>
      <c r="BB1085" t="s">
        <v>8998</v>
      </c>
      <c r="BC1085">
        <v>2026</v>
      </c>
      <c r="BD1085">
        <v>8</v>
      </c>
      <c r="BE1085">
        <v>13</v>
      </c>
      <c r="BF1085" s="6">
        <f t="shared" si="48"/>
        <v>46247</v>
      </c>
      <c r="BG1085">
        <f t="shared" si="49"/>
        <v>-1.5416666666642413</v>
      </c>
      <c r="BH1085" t="str">
        <f t="shared" si="50"/>
        <v>COMPLY</v>
      </c>
      <c r="BI1085" t="str">
        <f>VLOOKUP(H1085,Sheet2!$A$1:$B$270,2,FALSE)</f>
        <v>TABANAN</v>
      </c>
    </row>
    <row r="1086" spans="1:61">
      <c r="A1086">
        <v>1085</v>
      </c>
      <c r="B1086">
        <v>1002514413</v>
      </c>
      <c r="C1086">
        <v>3</v>
      </c>
      <c r="D1086" t="s">
        <v>55</v>
      </c>
      <c r="E1086">
        <v>5</v>
      </c>
      <c r="F1086" t="s">
        <v>313</v>
      </c>
      <c r="G1086" t="s">
        <v>124</v>
      </c>
      <c r="H1086" t="s">
        <v>336</v>
      </c>
      <c r="I1086" t="s">
        <v>213</v>
      </c>
      <c r="J1086" t="s">
        <v>214</v>
      </c>
      <c r="K1086" t="s">
        <v>149</v>
      </c>
      <c r="L1086" t="s">
        <v>215</v>
      </c>
      <c r="M1086" t="s">
        <v>76</v>
      </c>
      <c r="N1086" t="s">
        <v>216</v>
      </c>
      <c r="O1086" s="57">
        <v>46241.491631944446</v>
      </c>
      <c r="P1086" s="57">
        <v>46242.600949074076</v>
      </c>
      <c r="Q1086">
        <v>69360679</v>
      </c>
      <c r="S1086">
        <v>152306253187</v>
      </c>
      <c r="T1086" t="s">
        <v>5368</v>
      </c>
      <c r="U1086" t="s">
        <v>5369</v>
      </c>
      <c r="V1086" t="s">
        <v>5370</v>
      </c>
      <c r="Z1086">
        <v>112.726981831705</v>
      </c>
      <c r="AA1086">
        <v>-7.3456357125932303</v>
      </c>
      <c r="AB1086" t="s">
        <v>5371</v>
      </c>
      <c r="AC1086" t="s">
        <v>237</v>
      </c>
      <c r="AL1086" t="s">
        <v>218</v>
      </c>
      <c r="AM1086" t="s">
        <v>5372</v>
      </c>
      <c r="AN1086" t="s">
        <v>6</v>
      </c>
      <c r="AO1086" s="57">
        <v>46211.496574074074</v>
      </c>
      <c r="AP1086" s="57">
        <v>46244.625</v>
      </c>
      <c r="AR1086" t="s">
        <v>219</v>
      </c>
      <c r="AS1086" t="s">
        <v>336</v>
      </c>
      <c r="AT1086" t="s">
        <v>231</v>
      </c>
      <c r="AU1086">
        <v>20260808</v>
      </c>
      <c r="AV1086" t="s">
        <v>222</v>
      </c>
      <c r="AW1086" t="s">
        <v>1022</v>
      </c>
      <c r="AX1086" t="s">
        <v>223</v>
      </c>
      <c r="BA1086" s="57">
        <v>46244.625</v>
      </c>
      <c r="BB1086" t="s">
        <v>5372</v>
      </c>
      <c r="BC1086">
        <v>2026</v>
      </c>
      <c r="BD1086">
        <v>8</v>
      </c>
      <c r="BE1086">
        <v>8</v>
      </c>
      <c r="BF1086" s="6">
        <f t="shared" si="48"/>
        <v>46242</v>
      </c>
      <c r="BG1086">
        <f t="shared" si="49"/>
        <v>-2.625</v>
      </c>
      <c r="BH1086" t="str">
        <f t="shared" si="50"/>
        <v>COMPLY</v>
      </c>
      <c r="BI1086" t="str">
        <f>VLOOKUP(H1086,Sheet2!$A$1:$B$270,2,FALSE)</f>
        <v>SURABAYA SELATAN</v>
      </c>
    </row>
    <row r="1087" spans="1:61">
      <c r="A1087">
        <v>1086</v>
      </c>
      <c r="B1087">
        <v>1002524904</v>
      </c>
      <c r="C1087">
        <v>3</v>
      </c>
      <c r="D1087" t="s">
        <v>51</v>
      </c>
      <c r="E1087">
        <v>4</v>
      </c>
      <c r="F1087" t="s">
        <v>273</v>
      </c>
      <c r="G1087" t="s">
        <v>569</v>
      </c>
      <c r="H1087" t="s">
        <v>632</v>
      </c>
      <c r="I1087" t="s">
        <v>213</v>
      </c>
      <c r="J1087" t="s">
        <v>214</v>
      </c>
      <c r="K1087" t="s">
        <v>149</v>
      </c>
      <c r="M1087" t="s">
        <v>76</v>
      </c>
      <c r="N1087" t="s">
        <v>216</v>
      </c>
      <c r="O1087" s="57">
        <v>46247.679594907408</v>
      </c>
      <c r="P1087" s="57">
        <v>46248.578773148147</v>
      </c>
      <c r="Q1087">
        <v>69363257</v>
      </c>
      <c r="S1087">
        <v>142516104517</v>
      </c>
      <c r="T1087" t="s">
        <v>7211</v>
      </c>
      <c r="U1087" t="s">
        <v>9540</v>
      </c>
      <c r="V1087" t="s">
        <v>9541</v>
      </c>
      <c r="Z1087">
        <v>110.67169111</v>
      </c>
      <c r="AA1087">
        <v>-7.0595498839999999</v>
      </c>
      <c r="AB1087" t="s">
        <v>7214</v>
      </c>
      <c r="AC1087" t="s">
        <v>291</v>
      </c>
      <c r="AL1087" t="s">
        <v>218</v>
      </c>
      <c r="AM1087" t="s">
        <v>9542</v>
      </c>
      <c r="AN1087" t="s">
        <v>6</v>
      </c>
      <c r="AO1087" t="s">
        <v>8936</v>
      </c>
      <c r="AR1087" t="s">
        <v>219</v>
      </c>
      <c r="AS1087" t="s">
        <v>632</v>
      </c>
      <c r="AT1087" t="s">
        <v>231</v>
      </c>
      <c r="AU1087">
        <v>20260814</v>
      </c>
      <c r="AV1087" t="s">
        <v>222</v>
      </c>
      <c r="AW1087" t="s">
        <v>561</v>
      </c>
      <c r="AX1087" t="s">
        <v>223</v>
      </c>
      <c r="BA1087" s="57">
        <v>46247.291666666664</v>
      </c>
      <c r="BB1087" t="s">
        <v>9542</v>
      </c>
      <c r="BC1087">
        <v>2026</v>
      </c>
      <c r="BD1087">
        <v>8</v>
      </c>
      <c r="BE1087">
        <v>14</v>
      </c>
      <c r="BF1087" s="6">
        <f t="shared" si="48"/>
        <v>46248</v>
      </c>
      <c r="BG1087">
        <f t="shared" si="49"/>
        <v>0.70833333333575865</v>
      </c>
      <c r="BH1087" t="str">
        <f t="shared" si="50"/>
        <v>COMPLY</v>
      </c>
      <c r="BI1087" t="e">
        <f>VLOOKUP(H1087,Sheet2!$A$1:$B$270,2,FALSE)</f>
        <v>#N/A</v>
      </c>
    </row>
    <row r="1088" spans="1:61">
      <c r="A1088">
        <v>1087</v>
      </c>
      <c r="B1088">
        <v>1002506542</v>
      </c>
      <c r="C1088">
        <v>3</v>
      </c>
      <c r="D1088" t="s">
        <v>45</v>
      </c>
      <c r="E1088">
        <v>5</v>
      </c>
      <c r="F1088" t="s">
        <v>211</v>
      </c>
      <c r="G1088" t="s">
        <v>110</v>
      </c>
      <c r="H1088" t="s">
        <v>479</v>
      </c>
      <c r="I1088" t="s">
        <v>213</v>
      </c>
      <c r="J1088" t="s">
        <v>214</v>
      </c>
      <c r="K1088" t="s">
        <v>149</v>
      </c>
      <c r="L1088" t="s">
        <v>215</v>
      </c>
      <c r="M1088" t="s">
        <v>575</v>
      </c>
      <c r="N1088" t="s">
        <v>216</v>
      </c>
      <c r="O1088" s="57">
        <v>46237.697187500002</v>
      </c>
      <c r="P1088" s="57">
        <v>46242.498449074075</v>
      </c>
      <c r="Q1088">
        <v>69357755</v>
      </c>
      <c r="S1088">
        <v>172617203039</v>
      </c>
      <c r="T1088" t="s">
        <v>2932</v>
      </c>
      <c r="U1088" t="s">
        <v>2933</v>
      </c>
      <c r="V1088" t="s">
        <v>2934</v>
      </c>
      <c r="Z1088">
        <v>118.569523</v>
      </c>
      <c r="AA1088">
        <v>-8.5263609999999996</v>
      </c>
      <c r="AB1088" t="s">
        <v>2935</v>
      </c>
      <c r="AC1088" t="s">
        <v>237</v>
      </c>
      <c r="AL1088" t="s">
        <v>218</v>
      </c>
      <c r="AM1088" t="s">
        <v>2383</v>
      </c>
      <c r="AN1088" t="s">
        <v>6</v>
      </c>
      <c r="AO1088" s="57">
        <v>46089.704780092594</v>
      </c>
      <c r="AP1088" s="57">
        <v>46238.541666666664</v>
      </c>
      <c r="AQ1088" t="s">
        <v>903</v>
      </c>
      <c r="AR1088" t="s">
        <v>14</v>
      </c>
      <c r="AS1088" t="s">
        <v>479</v>
      </c>
      <c r="AT1088" t="s">
        <v>221</v>
      </c>
      <c r="AV1088" t="s">
        <v>5383</v>
      </c>
      <c r="AW1088" t="s">
        <v>910</v>
      </c>
      <c r="AX1088" t="s">
        <v>223</v>
      </c>
      <c r="BA1088" s="57">
        <v>46238.541666666664</v>
      </c>
      <c r="BB1088" t="s">
        <v>2383</v>
      </c>
      <c r="BF1088" s="6" t="e">
        <f t="shared" si="48"/>
        <v>#NUM!</v>
      </c>
      <c r="BG1088" t="e">
        <f t="shared" si="49"/>
        <v>#NUM!</v>
      </c>
      <c r="BH1088" t="e">
        <f t="shared" si="50"/>
        <v>#NUM!</v>
      </c>
      <c r="BI1088" t="str">
        <f>VLOOKUP(H1088,Sheet2!$A$1:$B$270,2,FALSE)</f>
        <v>BIMA</v>
      </c>
    </row>
    <row r="1089" spans="1:61">
      <c r="A1089">
        <v>1088</v>
      </c>
      <c r="B1089">
        <v>1002507666</v>
      </c>
      <c r="C1089">
        <v>3</v>
      </c>
      <c r="D1089" t="s">
        <v>49</v>
      </c>
      <c r="E1089">
        <v>4</v>
      </c>
      <c r="F1089" t="s">
        <v>252</v>
      </c>
      <c r="G1089" t="s">
        <v>554</v>
      </c>
      <c r="H1089" t="s">
        <v>640</v>
      </c>
      <c r="I1089" t="s">
        <v>213</v>
      </c>
      <c r="J1089" t="s">
        <v>214</v>
      </c>
      <c r="K1089" t="s">
        <v>149</v>
      </c>
      <c r="M1089" t="s">
        <v>933</v>
      </c>
      <c r="N1089" t="s">
        <v>216</v>
      </c>
      <c r="O1089" s="57">
        <v>46238.470567129632</v>
      </c>
      <c r="P1089" s="57">
        <v>46240.410173611112</v>
      </c>
      <c r="Q1089">
        <v>69358113</v>
      </c>
      <c r="R1089">
        <v>2846131004</v>
      </c>
      <c r="S1089">
        <v>142213107363</v>
      </c>
      <c r="T1089" t="s">
        <v>949</v>
      </c>
      <c r="U1089" t="s">
        <v>2939</v>
      </c>
      <c r="V1089" t="s">
        <v>2940</v>
      </c>
      <c r="Z1089">
        <v>109.2400177</v>
      </c>
      <c r="AA1089">
        <v>-7.0606057</v>
      </c>
      <c r="AB1089" t="s">
        <v>2941</v>
      </c>
      <c r="AC1089" t="s">
        <v>226</v>
      </c>
      <c r="AL1089" t="s">
        <v>218</v>
      </c>
      <c r="AM1089" t="s">
        <v>2942</v>
      </c>
      <c r="AN1089" t="s">
        <v>6</v>
      </c>
      <c r="AO1089" s="57">
        <v>46120.476157407407</v>
      </c>
      <c r="AP1089" s="57">
        <v>46240.333333333336</v>
      </c>
      <c r="AR1089" t="s">
        <v>12</v>
      </c>
      <c r="AS1089" t="s">
        <v>640</v>
      </c>
      <c r="AT1089" t="s">
        <v>231</v>
      </c>
      <c r="AV1089" t="s">
        <v>917</v>
      </c>
      <c r="AW1089" t="s">
        <v>954</v>
      </c>
      <c r="AX1089" t="s">
        <v>223</v>
      </c>
      <c r="BA1089" s="57">
        <v>46240.333333333336</v>
      </c>
      <c r="BB1089" t="s">
        <v>2942</v>
      </c>
      <c r="BF1089" s="6" t="e">
        <f t="shared" si="48"/>
        <v>#NUM!</v>
      </c>
      <c r="BG1089" t="e">
        <f t="shared" si="49"/>
        <v>#NUM!</v>
      </c>
      <c r="BH1089" t="e">
        <f t="shared" si="50"/>
        <v>#NUM!</v>
      </c>
      <c r="BI1089" t="e">
        <f>VLOOKUP(H1089,Sheet2!$A$1:$B$270,2,FALSE)</f>
        <v>#N/A</v>
      </c>
    </row>
    <row r="1090" spans="1:61">
      <c r="A1090">
        <v>1089</v>
      </c>
      <c r="B1090">
        <v>1002506111</v>
      </c>
      <c r="C1090">
        <v>3</v>
      </c>
      <c r="D1090" t="s">
        <v>45</v>
      </c>
      <c r="E1090">
        <v>5</v>
      </c>
      <c r="F1090" t="s">
        <v>211</v>
      </c>
      <c r="G1090" t="s">
        <v>118</v>
      </c>
      <c r="H1090" t="s">
        <v>212</v>
      </c>
      <c r="I1090" t="s">
        <v>213</v>
      </c>
      <c r="J1090" t="s">
        <v>214</v>
      </c>
      <c r="K1090" t="s">
        <v>149</v>
      </c>
      <c r="M1090" t="s">
        <v>76</v>
      </c>
      <c r="N1090" t="s">
        <v>216</v>
      </c>
      <c r="O1090" s="57">
        <v>46237.564421296294</v>
      </c>
      <c r="P1090" s="57">
        <v>46237.615034722221</v>
      </c>
      <c r="Q1090">
        <v>69356666</v>
      </c>
      <c r="S1090">
        <v>172606792070</v>
      </c>
      <c r="T1090" t="s">
        <v>1214</v>
      </c>
      <c r="U1090" t="s">
        <v>1809</v>
      </c>
      <c r="V1090" t="s">
        <v>2943</v>
      </c>
      <c r="Z1090">
        <v>117.4524673</v>
      </c>
      <c r="AA1090">
        <v>-8.5887779000000002</v>
      </c>
      <c r="AB1090" t="s">
        <v>2944</v>
      </c>
      <c r="AC1090" t="s">
        <v>2945</v>
      </c>
      <c r="AL1090" t="s">
        <v>218</v>
      </c>
      <c r="AM1090" t="s">
        <v>2946</v>
      </c>
      <c r="AN1090" t="s">
        <v>6</v>
      </c>
      <c r="AO1090" s="57">
        <v>46089.569618055553</v>
      </c>
      <c r="AR1090" t="s">
        <v>219</v>
      </c>
      <c r="AS1090" t="s">
        <v>212</v>
      </c>
      <c r="AT1090" t="s">
        <v>231</v>
      </c>
      <c r="AU1090">
        <v>20260803</v>
      </c>
      <c r="AV1090" t="s">
        <v>222</v>
      </c>
      <c r="AW1090" t="s">
        <v>561</v>
      </c>
      <c r="AX1090" t="s">
        <v>223</v>
      </c>
      <c r="BA1090" s="57">
        <v>46237.291666666664</v>
      </c>
      <c r="BB1090" t="s">
        <v>2946</v>
      </c>
      <c r="BC1090">
        <v>2026</v>
      </c>
      <c r="BD1090">
        <v>8</v>
      </c>
      <c r="BE1090">
        <v>3</v>
      </c>
      <c r="BF1090" s="6">
        <f t="shared" si="48"/>
        <v>46237</v>
      </c>
      <c r="BG1090">
        <f t="shared" si="49"/>
        <v>-0.29166666666424135</v>
      </c>
      <c r="BH1090" t="str">
        <f t="shared" si="50"/>
        <v>COMPLY</v>
      </c>
      <c r="BI1090" t="str">
        <f>VLOOKUP(H1090,Sheet2!$A$1:$B$270,2,FALSE)</f>
        <v>SUMBAWA</v>
      </c>
    </row>
    <row r="1091" spans="1:61">
      <c r="A1091">
        <v>1090</v>
      </c>
      <c r="B1091">
        <v>1002525776</v>
      </c>
      <c r="C1091">
        <v>3</v>
      </c>
      <c r="D1091" t="s">
        <v>55</v>
      </c>
      <c r="E1091">
        <v>5</v>
      </c>
      <c r="F1091" t="s">
        <v>313</v>
      </c>
      <c r="G1091" t="s">
        <v>126</v>
      </c>
      <c r="H1091" t="s">
        <v>314</v>
      </c>
      <c r="I1091" t="s">
        <v>213</v>
      </c>
      <c r="J1091" t="s">
        <v>214</v>
      </c>
      <c r="K1091" t="s">
        <v>149</v>
      </c>
      <c r="M1091" t="s">
        <v>76</v>
      </c>
      <c r="N1091" t="s">
        <v>216</v>
      </c>
      <c r="O1091" s="57">
        <v>46248.42287037037</v>
      </c>
      <c r="P1091" s="57">
        <v>46249.685439814813</v>
      </c>
      <c r="Q1091">
        <v>69365747</v>
      </c>
      <c r="S1091">
        <v>152320246276</v>
      </c>
      <c r="T1091" t="s">
        <v>12213</v>
      </c>
      <c r="U1091" t="s">
        <v>12214</v>
      </c>
      <c r="V1091" t="s">
        <v>12215</v>
      </c>
      <c r="Z1091">
        <v>112.75801800000001</v>
      </c>
      <c r="AA1091">
        <v>-7.2755777000000004</v>
      </c>
      <c r="AB1091" t="s">
        <v>12216</v>
      </c>
      <c r="AC1091" t="s">
        <v>230</v>
      </c>
      <c r="AL1091" t="s">
        <v>218</v>
      </c>
      <c r="AM1091" t="s">
        <v>12217</v>
      </c>
      <c r="AN1091" t="s">
        <v>6</v>
      </c>
      <c r="AO1091" t="s">
        <v>9788</v>
      </c>
      <c r="AP1091" s="57">
        <v>46252.333333333336</v>
      </c>
      <c r="AR1091" t="s">
        <v>219</v>
      </c>
      <c r="AS1091" t="s">
        <v>314</v>
      </c>
      <c r="AT1091" t="s">
        <v>231</v>
      </c>
      <c r="AU1091">
        <v>20260815</v>
      </c>
      <c r="AV1091" t="s">
        <v>222</v>
      </c>
      <c r="AW1091" t="s">
        <v>561</v>
      </c>
      <c r="AX1091" t="s">
        <v>223</v>
      </c>
      <c r="BA1091" s="57">
        <v>46252.333333333336</v>
      </c>
      <c r="BB1091" t="s">
        <v>12217</v>
      </c>
      <c r="BC1091">
        <v>2026</v>
      </c>
      <c r="BD1091">
        <v>8</v>
      </c>
      <c r="BE1091">
        <v>15</v>
      </c>
      <c r="BF1091" s="6">
        <f t="shared" ref="BF1091:BF1154" si="51">DATE(BC1091,BD1091,BE1091)</f>
        <v>46249</v>
      </c>
      <c r="BG1091">
        <f t="shared" ref="BG1091:BG1154" si="52">BF1091-BA1091</f>
        <v>-3.3333333333357587</v>
      </c>
      <c r="BH1091" t="str">
        <f t="shared" ref="BH1091:BH1154" si="53">IF(BG1091=1,"COMPLY",IF(BG1091&lt;1,"COMPLY","NOT COMPLY"))</f>
        <v>COMPLY</v>
      </c>
      <c r="BI1091" t="str">
        <f>VLOOKUP(H1091,Sheet2!$A$1:$B$270,2,FALSE)</f>
        <v>SURABAYA SELATAN</v>
      </c>
    </row>
    <row r="1092" spans="1:61">
      <c r="A1092">
        <v>1091</v>
      </c>
      <c r="B1092">
        <v>1002526311</v>
      </c>
      <c r="C1092">
        <v>3</v>
      </c>
      <c r="D1092" t="s">
        <v>59</v>
      </c>
      <c r="E1092">
        <v>4</v>
      </c>
      <c r="F1092" t="s">
        <v>567</v>
      </c>
      <c r="G1092" t="s">
        <v>609</v>
      </c>
      <c r="H1092" t="s">
        <v>936</v>
      </c>
      <c r="I1092" t="s">
        <v>213</v>
      </c>
      <c r="J1092" t="s">
        <v>214</v>
      </c>
      <c r="K1092" t="s">
        <v>149</v>
      </c>
      <c r="L1092" t="s">
        <v>215</v>
      </c>
      <c r="M1092" t="s">
        <v>586</v>
      </c>
      <c r="N1092" t="s">
        <v>216</v>
      </c>
      <c r="O1092" s="57">
        <v>46248.520092592589</v>
      </c>
      <c r="P1092" s="57">
        <v>46252.535405092596</v>
      </c>
      <c r="Q1092">
        <v>69365999</v>
      </c>
      <c r="S1092">
        <v>146113147002</v>
      </c>
      <c r="T1092" t="s">
        <v>650</v>
      </c>
      <c r="U1092" t="s">
        <v>12218</v>
      </c>
      <c r="V1092" t="s">
        <v>12219</v>
      </c>
      <c r="Z1092">
        <v>110.3616918</v>
      </c>
      <c r="AA1092">
        <v>-7.7553269999999896</v>
      </c>
      <c r="AB1092" t="s">
        <v>12220</v>
      </c>
      <c r="AC1092" t="s">
        <v>237</v>
      </c>
      <c r="AL1092" t="s">
        <v>218</v>
      </c>
      <c r="AM1092" t="s">
        <v>12221</v>
      </c>
      <c r="AN1092" t="s">
        <v>6</v>
      </c>
      <c r="AO1092" t="s">
        <v>9918</v>
      </c>
      <c r="AP1092" s="57">
        <v>46249.541666666664</v>
      </c>
      <c r="AQ1092" t="s">
        <v>248</v>
      </c>
      <c r="AR1092" t="s">
        <v>14</v>
      </c>
      <c r="AS1092" t="s">
        <v>936</v>
      </c>
      <c r="AT1092" t="s">
        <v>231</v>
      </c>
      <c r="AV1092" t="s">
        <v>587</v>
      </c>
      <c r="AW1092" t="s">
        <v>1010</v>
      </c>
      <c r="AX1092" t="s">
        <v>223</v>
      </c>
      <c r="BA1092" s="57">
        <v>46249.541666666664</v>
      </c>
      <c r="BB1092" t="s">
        <v>12221</v>
      </c>
      <c r="BF1092" s="6" t="e">
        <f t="shared" si="51"/>
        <v>#NUM!</v>
      </c>
      <c r="BG1092" t="e">
        <f t="shared" si="52"/>
        <v>#NUM!</v>
      </c>
      <c r="BH1092" t="e">
        <f t="shared" si="53"/>
        <v>#NUM!</v>
      </c>
      <c r="BI1092" t="e">
        <f>VLOOKUP(H1092,Sheet2!$A$1:$B$270,2,FALSE)</f>
        <v>#N/A</v>
      </c>
    </row>
    <row r="1093" spans="1:61">
      <c r="A1093">
        <v>1092</v>
      </c>
      <c r="B1093">
        <v>1002518608</v>
      </c>
      <c r="C1093">
        <v>3</v>
      </c>
      <c r="D1093" t="s">
        <v>55</v>
      </c>
      <c r="E1093">
        <v>5</v>
      </c>
      <c r="F1093" t="s">
        <v>265</v>
      </c>
      <c r="G1093" t="s">
        <v>122</v>
      </c>
      <c r="H1093" t="s">
        <v>355</v>
      </c>
      <c r="I1093" t="s">
        <v>213</v>
      </c>
      <c r="J1093" t="s">
        <v>214</v>
      </c>
      <c r="K1093" t="s">
        <v>149</v>
      </c>
      <c r="L1093" t="s">
        <v>215</v>
      </c>
      <c r="M1093" t="s">
        <v>76</v>
      </c>
      <c r="N1093" t="s">
        <v>216</v>
      </c>
      <c r="O1093" s="57">
        <v>46244.722175925926</v>
      </c>
      <c r="P1093" s="57">
        <v>46246.660925925928</v>
      </c>
      <c r="Q1093">
        <v>69362751</v>
      </c>
      <c r="S1093">
        <v>152421262262</v>
      </c>
      <c r="T1093" t="s">
        <v>6582</v>
      </c>
      <c r="U1093" t="s">
        <v>6583</v>
      </c>
      <c r="V1093" t="s">
        <v>6584</v>
      </c>
      <c r="Z1093">
        <v>112.572677806019</v>
      </c>
      <c r="AA1093">
        <v>-7.0877669537364696</v>
      </c>
      <c r="AB1093" t="s">
        <v>6585</v>
      </c>
      <c r="AC1093" t="s">
        <v>217</v>
      </c>
      <c r="AL1093" t="s">
        <v>218</v>
      </c>
      <c r="AM1093" t="s">
        <v>6586</v>
      </c>
      <c r="AN1093" t="s">
        <v>6</v>
      </c>
      <c r="AO1093" s="57">
        <v>46303.736030092594</v>
      </c>
      <c r="AP1093" s="57">
        <v>46245.625</v>
      </c>
      <c r="AR1093" t="s">
        <v>219</v>
      </c>
      <c r="AS1093" t="s">
        <v>355</v>
      </c>
      <c r="AT1093" t="s">
        <v>231</v>
      </c>
      <c r="AU1093">
        <v>20260812</v>
      </c>
      <c r="AV1093" t="s">
        <v>222</v>
      </c>
      <c r="AW1093" t="s">
        <v>1010</v>
      </c>
      <c r="AX1093" t="s">
        <v>223</v>
      </c>
      <c r="BA1093" s="57">
        <v>46245.625</v>
      </c>
      <c r="BB1093" t="s">
        <v>6586</v>
      </c>
      <c r="BC1093">
        <v>2026</v>
      </c>
      <c r="BD1093">
        <v>8</v>
      </c>
      <c r="BE1093">
        <v>12</v>
      </c>
      <c r="BF1093" s="6">
        <f t="shared" si="51"/>
        <v>46246</v>
      </c>
      <c r="BG1093">
        <f t="shared" si="52"/>
        <v>0.375</v>
      </c>
      <c r="BH1093" t="str">
        <f t="shared" si="53"/>
        <v>COMPLY</v>
      </c>
      <c r="BI1093" t="str">
        <f>VLOOKUP(H1093,Sheet2!$A$1:$B$270,2,FALSE)</f>
        <v>GRESIK</v>
      </c>
    </row>
    <row r="1094" spans="1:61">
      <c r="A1094">
        <v>1093</v>
      </c>
      <c r="B1094">
        <v>1002508839</v>
      </c>
      <c r="C1094">
        <v>3</v>
      </c>
      <c r="D1094" t="s">
        <v>59</v>
      </c>
      <c r="E1094">
        <v>4</v>
      </c>
      <c r="F1094" t="s">
        <v>243</v>
      </c>
      <c r="G1094" t="s">
        <v>896</v>
      </c>
      <c r="H1094" t="s">
        <v>897</v>
      </c>
      <c r="I1094" t="s">
        <v>213</v>
      </c>
      <c r="J1094" t="s">
        <v>214</v>
      </c>
      <c r="K1094" t="s">
        <v>149</v>
      </c>
      <c r="M1094" t="s">
        <v>1878</v>
      </c>
      <c r="N1094" t="s">
        <v>216</v>
      </c>
      <c r="O1094" s="57">
        <v>46238.636817129627</v>
      </c>
      <c r="P1094" s="57">
        <v>46238.639606481483</v>
      </c>
      <c r="Q1094">
        <v>69358453</v>
      </c>
      <c r="S1094">
        <v>142164113614</v>
      </c>
      <c r="T1094" t="s">
        <v>2955</v>
      </c>
      <c r="Z1094">
        <v>110.3606111</v>
      </c>
      <c r="AA1094">
        <v>-7.5323972000000001</v>
      </c>
      <c r="AB1094" t="s">
        <v>2956</v>
      </c>
      <c r="AC1094" t="s">
        <v>290</v>
      </c>
      <c r="AO1094" s="57">
        <v>46120.64298611111</v>
      </c>
      <c r="AS1094" t="s">
        <v>897</v>
      </c>
      <c r="AT1094" t="s">
        <v>231</v>
      </c>
      <c r="AV1094" t="s">
        <v>1878</v>
      </c>
      <c r="AW1094" t="s">
        <v>595</v>
      </c>
      <c r="AX1094" t="s">
        <v>223</v>
      </c>
      <c r="BF1094" s="6" t="e">
        <f t="shared" si="51"/>
        <v>#NUM!</v>
      </c>
      <c r="BG1094" t="e">
        <f t="shared" si="52"/>
        <v>#NUM!</v>
      </c>
      <c r="BH1094" t="e">
        <f t="shared" si="53"/>
        <v>#NUM!</v>
      </c>
      <c r="BI1094" t="e">
        <f>VLOOKUP(H1094,Sheet2!$A$1:$B$270,2,FALSE)</f>
        <v>#N/A</v>
      </c>
    </row>
    <row r="1095" spans="1:61">
      <c r="A1095">
        <v>1094</v>
      </c>
      <c r="B1095">
        <v>1002508430</v>
      </c>
      <c r="C1095">
        <v>3</v>
      </c>
      <c r="D1095" t="s">
        <v>55</v>
      </c>
      <c r="E1095">
        <v>5</v>
      </c>
      <c r="F1095" t="s">
        <v>265</v>
      </c>
      <c r="G1095" t="s">
        <v>128</v>
      </c>
      <c r="H1095" t="s">
        <v>360</v>
      </c>
      <c r="I1095" t="s">
        <v>213</v>
      </c>
      <c r="J1095" t="s">
        <v>214</v>
      </c>
      <c r="K1095" t="s">
        <v>149</v>
      </c>
      <c r="L1095" t="s">
        <v>215</v>
      </c>
      <c r="M1095" t="s">
        <v>586</v>
      </c>
      <c r="N1095" t="s">
        <v>216</v>
      </c>
      <c r="O1095" s="57">
        <v>46238.586759259262</v>
      </c>
      <c r="P1095" s="57">
        <v>46244.398935185185</v>
      </c>
      <c r="Q1095">
        <v>69358335</v>
      </c>
      <c r="S1095">
        <v>152412248707</v>
      </c>
      <c r="T1095" t="s">
        <v>2962</v>
      </c>
      <c r="U1095" t="s">
        <v>2963</v>
      </c>
      <c r="V1095" t="s">
        <v>2964</v>
      </c>
      <c r="Z1095">
        <v>112.6550977</v>
      </c>
      <c r="AA1095">
        <v>-7.2534036000000004</v>
      </c>
      <c r="AB1095" t="s">
        <v>2965</v>
      </c>
      <c r="AC1095" t="s">
        <v>237</v>
      </c>
      <c r="AL1095" t="s">
        <v>218</v>
      </c>
      <c r="AM1095" t="s">
        <v>2966</v>
      </c>
      <c r="AN1095" t="s">
        <v>6</v>
      </c>
      <c r="AO1095" s="57">
        <v>46120.590613425928</v>
      </c>
      <c r="AP1095" s="57">
        <v>46239.5</v>
      </c>
      <c r="AQ1095" t="s">
        <v>248</v>
      </c>
      <c r="AR1095" t="s">
        <v>14</v>
      </c>
      <c r="AS1095" t="s">
        <v>360</v>
      </c>
      <c r="AT1095" t="s">
        <v>231</v>
      </c>
      <c r="AV1095" t="s">
        <v>587</v>
      </c>
      <c r="AW1095" t="s">
        <v>1022</v>
      </c>
      <c r="AX1095" t="s">
        <v>223</v>
      </c>
      <c r="BA1095" s="57">
        <v>46239.5</v>
      </c>
      <c r="BB1095" t="s">
        <v>2966</v>
      </c>
      <c r="BF1095" s="6" t="e">
        <f t="shared" si="51"/>
        <v>#NUM!</v>
      </c>
      <c r="BG1095" t="e">
        <f t="shared" si="52"/>
        <v>#NUM!</v>
      </c>
      <c r="BH1095" t="e">
        <f t="shared" si="53"/>
        <v>#NUM!</v>
      </c>
      <c r="BI1095" t="str">
        <f>VLOOKUP(H1095,Sheet2!$A$1:$B$270,2,FALSE)</f>
        <v>SURABAYA UTARA</v>
      </c>
    </row>
    <row r="1096" spans="1:61">
      <c r="A1096">
        <v>1095</v>
      </c>
      <c r="B1096">
        <v>1002524890</v>
      </c>
      <c r="C1096">
        <v>3</v>
      </c>
      <c r="D1096" t="s">
        <v>49</v>
      </c>
      <c r="E1096">
        <v>4</v>
      </c>
      <c r="F1096" t="s">
        <v>252</v>
      </c>
      <c r="G1096" t="s">
        <v>255</v>
      </c>
      <c r="H1096" t="s">
        <v>556</v>
      </c>
      <c r="I1096" t="s">
        <v>213</v>
      </c>
      <c r="J1096" t="s">
        <v>214</v>
      </c>
      <c r="K1096" t="s">
        <v>149</v>
      </c>
      <c r="L1096" t="s">
        <v>215</v>
      </c>
      <c r="M1096" t="s">
        <v>933</v>
      </c>
      <c r="N1096" t="s">
        <v>216</v>
      </c>
      <c r="O1096" s="57">
        <v>46247.677037037036</v>
      </c>
      <c r="P1096" s="57">
        <v>46252.423715277779</v>
      </c>
      <c r="Q1096">
        <v>69365428</v>
      </c>
      <c r="S1096">
        <v>142283119783</v>
      </c>
      <c r="T1096" t="s">
        <v>9543</v>
      </c>
      <c r="U1096" t="s">
        <v>9065</v>
      </c>
      <c r="V1096" t="s">
        <v>9544</v>
      </c>
      <c r="Z1096">
        <v>109.15015099999999</v>
      </c>
      <c r="AA1096">
        <v>-7.001538</v>
      </c>
      <c r="AB1096" t="s">
        <v>9545</v>
      </c>
      <c r="AC1096" t="s">
        <v>237</v>
      </c>
      <c r="AL1096" t="s">
        <v>218</v>
      </c>
      <c r="AM1096" t="s">
        <v>9546</v>
      </c>
      <c r="AN1096" t="s">
        <v>6</v>
      </c>
      <c r="AO1096" t="s">
        <v>8936</v>
      </c>
      <c r="AP1096" s="57">
        <v>46248.541666666664</v>
      </c>
      <c r="AQ1096" t="s">
        <v>248</v>
      </c>
      <c r="AR1096" t="s">
        <v>12</v>
      </c>
      <c r="AS1096" t="s">
        <v>556</v>
      </c>
      <c r="AT1096" t="s">
        <v>231</v>
      </c>
      <c r="AV1096" t="s">
        <v>917</v>
      </c>
      <c r="AW1096" t="s">
        <v>1014</v>
      </c>
      <c r="AX1096" t="s">
        <v>223</v>
      </c>
      <c r="BA1096" s="57">
        <v>46248.541666666664</v>
      </c>
      <c r="BB1096" t="s">
        <v>9546</v>
      </c>
      <c r="BF1096" s="6" t="e">
        <f t="shared" si="51"/>
        <v>#NUM!</v>
      </c>
      <c r="BG1096" t="e">
        <f t="shared" si="52"/>
        <v>#NUM!</v>
      </c>
      <c r="BH1096" t="e">
        <f t="shared" si="53"/>
        <v>#NUM!</v>
      </c>
      <c r="BI1096" t="e">
        <f>VLOOKUP(H1096,Sheet2!$A$1:$B$270,2,FALSE)</f>
        <v>#N/A</v>
      </c>
    </row>
    <row r="1097" spans="1:61">
      <c r="A1097">
        <v>1096</v>
      </c>
      <c r="B1097">
        <v>1002510332</v>
      </c>
      <c r="C1097">
        <v>3</v>
      </c>
      <c r="D1097" t="s">
        <v>51</v>
      </c>
      <c r="E1097">
        <v>4</v>
      </c>
      <c r="F1097" t="s">
        <v>235</v>
      </c>
      <c r="G1097" t="s">
        <v>584</v>
      </c>
      <c r="H1097" t="s">
        <v>908</v>
      </c>
      <c r="I1097" t="s">
        <v>213</v>
      </c>
      <c r="J1097" t="s">
        <v>214</v>
      </c>
      <c r="K1097" t="s">
        <v>149</v>
      </c>
      <c r="L1097" t="s">
        <v>215</v>
      </c>
      <c r="M1097" t="s">
        <v>76</v>
      </c>
      <c r="N1097" t="s">
        <v>216</v>
      </c>
      <c r="O1097" s="57">
        <v>46239.499259259261</v>
      </c>
      <c r="P1097" s="57">
        <v>46240.388819444444</v>
      </c>
      <c r="Q1097">
        <v>69359048</v>
      </c>
      <c r="S1097">
        <v>143555101543</v>
      </c>
      <c r="T1097" t="s">
        <v>2969</v>
      </c>
      <c r="U1097" t="s">
        <v>2970</v>
      </c>
      <c r="V1097" t="s">
        <v>2971</v>
      </c>
      <c r="Z1097">
        <v>110.854668617248</v>
      </c>
      <c r="AA1097">
        <v>-7.7044264554728503</v>
      </c>
      <c r="AB1097" t="s">
        <v>2972</v>
      </c>
      <c r="AC1097" t="s">
        <v>217</v>
      </c>
      <c r="AL1097" t="s">
        <v>218</v>
      </c>
      <c r="AM1097" t="s">
        <v>2973</v>
      </c>
      <c r="AN1097" t="s">
        <v>6</v>
      </c>
      <c r="AO1097" s="57">
        <v>46150.506828703707</v>
      </c>
      <c r="AP1097" s="57">
        <v>46240.333333333336</v>
      </c>
      <c r="AR1097" t="s">
        <v>219</v>
      </c>
      <c r="AS1097" t="s">
        <v>908</v>
      </c>
      <c r="AT1097" t="s">
        <v>231</v>
      </c>
      <c r="AU1097">
        <v>20260806</v>
      </c>
      <c r="AV1097" t="s">
        <v>222</v>
      </c>
      <c r="AW1097" t="s">
        <v>1018</v>
      </c>
      <c r="AX1097" t="s">
        <v>223</v>
      </c>
      <c r="BA1097" s="57">
        <v>46240.333333333336</v>
      </c>
      <c r="BB1097" t="s">
        <v>2973</v>
      </c>
      <c r="BC1097">
        <v>2026</v>
      </c>
      <c r="BD1097">
        <v>8</v>
      </c>
      <c r="BE1097">
        <v>6</v>
      </c>
      <c r="BF1097" s="6">
        <f t="shared" si="51"/>
        <v>46240</v>
      </c>
      <c r="BG1097">
        <f t="shared" si="52"/>
        <v>-0.33333333333575865</v>
      </c>
      <c r="BH1097" t="str">
        <f t="shared" si="53"/>
        <v>COMPLY</v>
      </c>
      <c r="BI1097" t="e">
        <f>VLOOKUP(H1097,Sheet2!$A$1:$B$270,2,FALSE)</f>
        <v>#N/A</v>
      </c>
    </row>
    <row r="1098" spans="1:61">
      <c r="A1098">
        <v>1097</v>
      </c>
      <c r="B1098">
        <v>1002517054</v>
      </c>
      <c r="C1098">
        <v>3</v>
      </c>
      <c r="D1098" t="s">
        <v>45</v>
      </c>
      <c r="E1098">
        <v>5</v>
      </c>
      <c r="F1098" t="s">
        <v>113</v>
      </c>
      <c r="G1098" t="s">
        <v>113</v>
      </c>
      <c r="H1098" t="s">
        <v>418</v>
      </c>
      <c r="I1098" t="s">
        <v>213</v>
      </c>
      <c r="J1098" t="s">
        <v>214</v>
      </c>
      <c r="K1098" t="s">
        <v>149</v>
      </c>
      <c r="M1098" t="s">
        <v>225</v>
      </c>
      <c r="N1098" t="s">
        <v>216</v>
      </c>
      <c r="O1098" s="57">
        <v>46244.39947916667</v>
      </c>
      <c r="P1098" s="57">
        <v>46245.338391203702</v>
      </c>
      <c r="Q1098">
        <v>69362133</v>
      </c>
      <c r="S1098">
        <v>172502311412</v>
      </c>
      <c r="T1098" t="s">
        <v>4356</v>
      </c>
      <c r="U1098" t="s">
        <v>4357</v>
      </c>
      <c r="V1098" t="s">
        <v>6592</v>
      </c>
      <c r="Z1098">
        <v>123.609579649547</v>
      </c>
      <c r="AA1098">
        <v>-10.158573709740701</v>
      </c>
      <c r="AB1098" t="s">
        <v>4358</v>
      </c>
      <c r="AC1098" t="s">
        <v>291</v>
      </c>
      <c r="AL1098" t="s">
        <v>218</v>
      </c>
      <c r="AM1098" t="s">
        <v>6593</v>
      </c>
      <c r="AN1098" t="s">
        <v>6</v>
      </c>
      <c r="AO1098" s="57">
        <v>46303.402800925927</v>
      </c>
      <c r="AP1098" s="57">
        <v>46245.333333333336</v>
      </c>
      <c r="AR1098" t="s">
        <v>18</v>
      </c>
      <c r="AS1098" t="s">
        <v>418</v>
      </c>
      <c r="AT1098" t="s">
        <v>221</v>
      </c>
      <c r="AV1098" t="s">
        <v>227</v>
      </c>
      <c r="AW1098" t="s">
        <v>568</v>
      </c>
      <c r="AX1098" t="s">
        <v>223</v>
      </c>
      <c r="BA1098" s="57">
        <v>46245.333333333336</v>
      </c>
      <c r="BB1098" t="s">
        <v>6593</v>
      </c>
      <c r="BF1098" s="6" t="e">
        <f t="shared" si="51"/>
        <v>#NUM!</v>
      </c>
      <c r="BG1098" t="e">
        <f t="shared" si="52"/>
        <v>#NUM!</v>
      </c>
      <c r="BH1098" t="e">
        <f t="shared" si="53"/>
        <v>#NUM!</v>
      </c>
      <c r="BI1098" t="str">
        <f>VLOOKUP(H1098,Sheet2!$A$1:$B$270,2,FALSE)</f>
        <v>KUPANG</v>
      </c>
    </row>
    <row r="1099" spans="1:61">
      <c r="A1099">
        <v>1098</v>
      </c>
      <c r="B1099">
        <v>1002532694</v>
      </c>
      <c r="C1099">
        <v>3</v>
      </c>
      <c r="D1099" t="s">
        <v>38</v>
      </c>
      <c r="E1099">
        <v>5</v>
      </c>
      <c r="F1099" t="s">
        <v>92</v>
      </c>
      <c r="G1099" t="s">
        <v>97</v>
      </c>
      <c r="H1099" t="s">
        <v>254</v>
      </c>
      <c r="I1099" t="s">
        <v>213</v>
      </c>
      <c r="J1099" t="s">
        <v>214</v>
      </c>
      <c r="K1099" t="s">
        <v>149</v>
      </c>
      <c r="L1099" t="s">
        <v>215</v>
      </c>
      <c r="M1099" t="s">
        <v>240</v>
      </c>
      <c r="N1099" t="s">
        <v>216</v>
      </c>
      <c r="O1099" s="57">
        <v>46252.465937499997</v>
      </c>
      <c r="P1099" s="57">
        <v>46252.466689814813</v>
      </c>
      <c r="Q1099">
        <v>69368763</v>
      </c>
      <c r="S1099">
        <v>152612240476</v>
      </c>
      <c r="T1099" t="s">
        <v>13341</v>
      </c>
      <c r="U1099" t="s">
        <v>13342</v>
      </c>
      <c r="V1099" t="s">
        <v>13343</v>
      </c>
      <c r="Z1099">
        <v>112.065793</v>
      </c>
      <c r="AA1099">
        <v>-6.923387</v>
      </c>
      <c r="AB1099" t="s">
        <v>13344</v>
      </c>
      <c r="AC1099" t="s">
        <v>237</v>
      </c>
      <c r="AL1099" t="s">
        <v>218</v>
      </c>
      <c r="AM1099" t="s">
        <v>13345</v>
      </c>
      <c r="AN1099" t="s">
        <v>6</v>
      </c>
      <c r="AO1099" t="s">
        <v>12842</v>
      </c>
      <c r="AP1099" s="57">
        <v>46254.416666666664</v>
      </c>
      <c r="AR1099" t="s">
        <v>241</v>
      </c>
      <c r="AS1099" t="s">
        <v>254</v>
      </c>
      <c r="AT1099" t="s">
        <v>231</v>
      </c>
      <c r="AV1099" t="s">
        <v>240</v>
      </c>
      <c r="AW1099" t="s">
        <v>1014</v>
      </c>
      <c r="AX1099" t="s">
        <v>223</v>
      </c>
      <c r="BA1099" s="57">
        <v>46254.416666666664</v>
      </c>
      <c r="BB1099" t="s">
        <v>13345</v>
      </c>
      <c r="BF1099" s="6" t="e">
        <f t="shared" si="51"/>
        <v>#NUM!</v>
      </c>
      <c r="BG1099" t="e">
        <f t="shared" si="52"/>
        <v>#NUM!</v>
      </c>
      <c r="BH1099" t="e">
        <f t="shared" si="53"/>
        <v>#NUM!</v>
      </c>
      <c r="BI1099" t="str">
        <f>VLOOKUP(H1099,Sheet2!$A$1:$B$270,2,FALSE)</f>
        <v>BOJONEGORO</v>
      </c>
    </row>
    <row r="1100" spans="1:61">
      <c r="A1100">
        <v>1099</v>
      </c>
      <c r="B1100">
        <v>1002533885</v>
      </c>
      <c r="C1100">
        <v>3</v>
      </c>
      <c r="D1100" t="s">
        <v>55</v>
      </c>
      <c r="E1100">
        <v>5</v>
      </c>
      <c r="F1100" t="s">
        <v>265</v>
      </c>
      <c r="G1100" t="s">
        <v>128</v>
      </c>
      <c r="H1100" t="s">
        <v>412</v>
      </c>
      <c r="I1100" t="s">
        <v>213</v>
      </c>
      <c r="J1100" t="s">
        <v>214</v>
      </c>
      <c r="K1100" t="s">
        <v>149</v>
      </c>
      <c r="L1100" t="s">
        <v>215</v>
      </c>
      <c r="M1100" t="s">
        <v>240</v>
      </c>
      <c r="N1100" t="s">
        <v>216</v>
      </c>
      <c r="O1100" s="57">
        <v>46252.649953703702</v>
      </c>
      <c r="P1100" s="57">
        <v>46252.651400462964</v>
      </c>
      <c r="Q1100">
        <v>69369264</v>
      </c>
      <c r="S1100">
        <v>152424212593</v>
      </c>
      <c r="T1100" t="s">
        <v>13346</v>
      </c>
      <c r="U1100" t="s">
        <v>13347</v>
      </c>
      <c r="V1100" t="s">
        <v>13348</v>
      </c>
      <c r="Z1100">
        <v>112.6754684</v>
      </c>
      <c r="AA1100">
        <v>-7.3050420999999996</v>
      </c>
      <c r="AB1100" t="s">
        <v>13349</v>
      </c>
      <c r="AC1100" t="s">
        <v>217</v>
      </c>
      <c r="AL1100" t="s">
        <v>218</v>
      </c>
      <c r="AM1100" t="s">
        <v>13350</v>
      </c>
      <c r="AN1100" t="s">
        <v>6</v>
      </c>
      <c r="AO1100" t="s">
        <v>12887</v>
      </c>
      <c r="AP1100" s="57">
        <v>46257.541666666664</v>
      </c>
      <c r="AR1100" t="s">
        <v>241</v>
      </c>
      <c r="AS1100" t="s">
        <v>412</v>
      </c>
      <c r="AT1100" t="s">
        <v>231</v>
      </c>
      <c r="AV1100" t="s">
        <v>240</v>
      </c>
      <c r="AW1100" t="s">
        <v>13019</v>
      </c>
      <c r="AX1100" t="s">
        <v>223</v>
      </c>
      <c r="BA1100" s="57">
        <v>46257.541666666664</v>
      </c>
      <c r="BB1100" t="s">
        <v>13350</v>
      </c>
      <c r="BF1100" s="6" t="e">
        <f t="shared" si="51"/>
        <v>#NUM!</v>
      </c>
      <c r="BG1100" t="e">
        <f t="shared" si="52"/>
        <v>#NUM!</v>
      </c>
      <c r="BH1100" t="e">
        <f t="shared" si="53"/>
        <v>#NUM!</v>
      </c>
      <c r="BI1100" t="str">
        <f>VLOOKUP(H1100,Sheet2!$A$1:$B$270,2,FALSE)</f>
        <v>SURABAYA UTARA</v>
      </c>
    </row>
    <row r="1101" spans="1:61">
      <c r="A1101">
        <v>1100</v>
      </c>
      <c r="B1101">
        <v>1002509335</v>
      </c>
      <c r="C1101">
        <v>3</v>
      </c>
      <c r="D1101" t="s">
        <v>42</v>
      </c>
      <c r="E1101">
        <v>5</v>
      </c>
      <c r="F1101" t="s">
        <v>233</v>
      </c>
      <c r="G1101" t="s">
        <v>101</v>
      </c>
      <c r="H1101" t="s">
        <v>263</v>
      </c>
      <c r="I1101" t="s">
        <v>213</v>
      </c>
      <c r="J1101" t="s">
        <v>214</v>
      </c>
      <c r="K1101" t="s">
        <v>149</v>
      </c>
      <c r="M1101" t="s">
        <v>76</v>
      </c>
      <c r="N1101" t="s">
        <v>216</v>
      </c>
      <c r="O1101" s="57">
        <v>46238.720671296294</v>
      </c>
      <c r="P1101" s="57">
        <v>46240.838402777779</v>
      </c>
      <c r="Q1101">
        <v>69358577</v>
      </c>
      <c r="S1101">
        <v>152316231899</v>
      </c>
      <c r="T1101" t="s">
        <v>2977</v>
      </c>
      <c r="U1101" t="s">
        <v>2978</v>
      </c>
      <c r="V1101" t="s">
        <v>2979</v>
      </c>
      <c r="Z1101">
        <v>112.711331469803</v>
      </c>
      <c r="AA1101">
        <v>-7.4497235507133599</v>
      </c>
      <c r="AB1101" t="s">
        <v>2980</v>
      </c>
      <c r="AC1101" t="s">
        <v>226</v>
      </c>
      <c r="AL1101" t="s">
        <v>218</v>
      </c>
      <c r="AM1101" t="s">
        <v>2981</v>
      </c>
      <c r="AN1101" t="s">
        <v>6</v>
      </c>
      <c r="AO1101" s="57">
        <v>46120.726145833331</v>
      </c>
      <c r="AP1101" s="57">
        <v>46240.541666666664</v>
      </c>
      <c r="AQ1101" t="s">
        <v>248</v>
      </c>
      <c r="AR1101" t="s">
        <v>219</v>
      </c>
      <c r="AS1101" t="s">
        <v>263</v>
      </c>
      <c r="AT1101" t="s">
        <v>231</v>
      </c>
      <c r="AU1101">
        <v>20260806</v>
      </c>
      <c r="AV1101" t="s">
        <v>222</v>
      </c>
      <c r="AW1101" t="s">
        <v>561</v>
      </c>
      <c r="AX1101" t="s">
        <v>223</v>
      </c>
      <c r="BA1101" s="57">
        <v>46240.541666666664</v>
      </c>
      <c r="BB1101" t="s">
        <v>2981</v>
      </c>
      <c r="BC1101">
        <v>2026</v>
      </c>
      <c r="BD1101">
        <v>8</v>
      </c>
      <c r="BE1101">
        <v>6</v>
      </c>
      <c r="BF1101" s="6">
        <f t="shared" si="51"/>
        <v>46240</v>
      </c>
      <c r="BG1101">
        <f t="shared" si="52"/>
        <v>-0.54166666666424135</v>
      </c>
      <c r="BH1101" t="str">
        <f t="shared" si="53"/>
        <v>COMPLY</v>
      </c>
      <c r="BI1101" t="str">
        <f>VLOOKUP(H1101,Sheet2!$A$1:$B$270,2,FALSE)</f>
        <v>SIDOARJO</v>
      </c>
    </row>
    <row r="1102" spans="1:61">
      <c r="A1102">
        <v>1101</v>
      </c>
      <c r="B1102">
        <v>1002533401</v>
      </c>
      <c r="C1102">
        <v>3</v>
      </c>
      <c r="D1102" t="s">
        <v>38</v>
      </c>
      <c r="E1102">
        <v>5</v>
      </c>
      <c r="F1102" t="s">
        <v>90</v>
      </c>
      <c r="G1102" t="s">
        <v>93</v>
      </c>
      <c r="H1102" t="s">
        <v>391</v>
      </c>
      <c r="I1102" t="s">
        <v>213</v>
      </c>
      <c r="J1102" t="s">
        <v>214</v>
      </c>
      <c r="K1102" t="s">
        <v>149</v>
      </c>
      <c r="L1102" t="s">
        <v>215</v>
      </c>
      <c r="M1102" t="s">
        <v>240</v>
      </c>
      <c r="N1102" t="s">
        <v>216</v>
      </c>
      <c r="O1102" s="57">
        <v>46252.591631944444</v>
      </c>
      <c r="P1102" s="57">
        <v>46252.59306712963</v>
      </c>
      <c r="Q1102">
        <v>69369095</v>
      </c>
      <c r="S1102">
        <v>152615203543</v>
      </c>
      <c r="T1102" t="s">
        <v>13351</v>
      </c>
      <c r="U1102" t="s">
        <v>13352</v>
      </c>
      <c r="V1102" t="s">
        <v>13353</v>
      </c>
      <c r="Z1102">
        <v>112.08412199999999</v>
      </c>
      <c r="AA1102">
        <v>-7.6112650000000004</v>
      </c>
      <c r="AB1102" t="s">
        <v>13354</v>
      </c>
      <c r="AC1102" t="s">
        <v>237</v>
      </c>
      <c r="AL1102" t="s">
        <v>218</v>
      </c>
      <c r="AM1102" t="s">
        <v>12829</v>
      </c>
      <c r="AN1102" t="s">
        <v>6</v>
      </c>
      <c r="AO1102" t="s">
        <v>12948</v>
      </c>
      <c r="AP1102" s="57">
        <v>46253.541666666664</v>
      </c>
      <c r="AR1102" t="s">
        <v>241</v>
      </c>
      <c r="AS1102" t="s">
        <v>391</v>
      </c>
      <c r="AT1102" t="s">
        <v>231</v>
      </c>
      <c r="AV1102" t="s">
        <v>240</v>
      </c>
      <c r="AW1102" t="s">
        <v>12955</v>
      </c>
      <c r="AX1102" t="s">
        <v>223</v>
      </c>
      <c r="BA1102" s="57">
        <v>46253.541666666664</v>
      </c>
      <c r="BB1102" t="s">
        <v>12829</v>
      </c>
      <c r="BF1102" s="6" t="e">
        <f t="shared" si="51"/>
        <v>#NUM!</v>
      </c>
      <c r="BG1102" t="e">
        <f t="shared" si="52"/>
        <v>#NUM!</v>
      </c>
      <c r="BH1102" t="e">
        <f t="shared" si="53"/>
        <v>#NUM!</v>
      </c>
      <c r="BI1102" t="str">
        <f>VLOOKUP(H1102,Sheet2!$A$1:$B$270,2,FALSE)</f>
        <v>NGANJUK</v>
      </c>
    </row>
    <row r="1103" spans="1:61">
      <c r="A1103">
        <v>1102</v>
      </c>
      <c r="B1103">
        <v>1002532747</v>
      </c>
      <c r="C1103">
        <v>3</v>
      </c>
      <c r="D1103" t="s">
        <v>38</v>
      </c>
      <c r="E1103">
        <v>5</v>
      </c>
      <c r="F1103" t="s">
        <v>90</v>
      </c>
      <c r="G1103" t="s">
        <v>90</v>
      </c>
      <c r="H1103" t="s">
        <v>440</v>
      </c>
      <c r="I1103" t="s">
        <v>213</v>
      </c>
      <c r="J1103" t="s">
        <v>214</v>
      </c>
      <c r="K1103" t="s">
        <v>149</v>
      </c>
      <c r="L1103" t="s">
        <v>215</v>
      </c>
      <c r="M1103" t="s">
        <v>240</v>
      </c>
      <c r="N1103" t="s">
        <v>216</v>
      </c>
      <c r="O1103" s="57">
        <v>46252.474270833336</v>
      </c>
      <c r="P1103" s="57">
        <v>46252.475023148145</v>
      </c>
      <c r="Q1103">
        <v>69368792</v>
      </c>
      <c r="S1103">
        <v>152651207267</v>
      </c>
      <c r="T1103" t="s">
        <v>13355</v>
      </c>
      <c r="U1103" t="s">
        <v>13356</v>
      </c>
      <c r="V1103" t="s">
        <v>13357</v>
      </c>
      <c r="Z1103">
        <v>111.967621743679</v>
      </c>
      <c r="AA1103">
        <v>-7.89243395941409</v>
      </c>
      <c r="AB1103" t="s">
        <v>13358</v>
      </c>
      <c r="AC1103" t="s">
        <v>217</v>
      </c>
      <c r="AL1103" t="s">
        <v>218</v>
      </c>
      <c r="AM1103" t="s">
        <v>12886</v>
      </c>
      <c r="AN1103" t="s">
        <v>6</v>
      </c>
      <c r="AO1103" t="s">
        <v>12842</v>
      </c>
      <c r="AP1103" s="57">
        <v>46253.541666666664</v>
      </c>
      <c r="AR1103" t="s">
        <v>241</v>
      </c>
      <c r="AS1103" t="s">
        <v>440</v>
      </c>
      <c r="AT1103" t="s">
        <v>231</v>
      </c>
      <c r="AV1103" t="s">
        <v>240</v>
      </c>
      <c r="AW1103" t="s">
        <v>1021</v>
      </c>
      <c r="AX1103" t="s">
        <v>223</v>
      </c>
      <c r="BA1103" s="57">
        <v>46253.541666666664</v>
      </c>
      <c r="BB1103" t="s">
        <v>12886</v>
      </c>
      <c r="BF1103" s="6" t="e">
        <f t="shared" si="51"/>
        <v>#NUM!</v>
      </c>
      <c r="BG1103" t="e">
        <f t="shared" si="52"/>
        <v>#NUM!</v>
      </c>
      <c r="BH1103" t="e">
        <f t="shared" si="53"/>
        <v>#NUM!</v>
      </c>
      <c r="BI1103" t="str">
        <f>VLOOKUP(H1103,Sheet2!$A$1:$B$270,2,FALSE)</f>
        <v>KEDIRI</v>
      </c>
    </row>
    <row r="1104" spans="1:61">
      <c r="A1104">
        <v>1103</v>
      </c>
      <c r="B1104">
        <v>1002527369</v>
      </c>
      <c r="C1104">
        <v>3</v>
      </c>
      <c r="D1104" t="s">
        <v>42</v>
      </c>
      <c r="E1104">
        <v>5</v>
      </c>
      <c r="F1104" t="s">
        <v>233</v>
      </c>
      <c r="G1104" t="s">
        <v>101</v>
      </c>
      <c r="H1104" t="s">
        <v>390</v>
      </c>
      <c r="I1104" t="s">
        <v>213</v>
      </c>
      <c r="J1104" t="s">
        <v>214</v>
      </c>
      <c r="K1104" t="s">
        <v>149</v>
      </c>
      <c r="M1104" t="s">
        <v>76</v>
      </c>
      <c r="N1104" t="s">
        <v>216</v>
      </c>
      <c r="O1104" s="57">
        <v>46248.746041666665</v>
      </c>
      <c r="P1104" s="57">
        <v>46251.39508101852</v>
      </c>
      <c r="Q1104">
        <v>69366419</v>
      </c>
      <c r="S1104">
        <v>152317261885</v>
      </c>
      <c r="T1104" t="s">
        <v>12227</v>
      </c>
      <c r="U1104" t="s">
        <v>12228</v>
      </c>
      <c r="V1104" t="s">
        <v>12229</v>
      </c>
      <c r="Z1104">
        <v>112.7658874</v>
      </c>
      <c r="AA1104">
        <v>-7.4090828000000002</v>
      </c>
      <c r="AB1104" t="s">
        <v>12230</v>
      </c>
      <c r="AC1104" t="s">
        <v>230</v>
      </c>
      <c r="AL1104" t="s">
        <v>218</v>
      </c>
      <c r="AM1104" t="s">
        <v>10934</v>
      </c>
      <c r="AN1104" t="s">
        <v>6</v>
      </c>
      <c r="AO1104" t="s">
        <v>9794</v>
      </c>
      <c r="AP1104" s="57">
        <v>46249.625</v>
      </c>
      <c r="AR1104" t="s">
        <v>219</v>
      </c>
      <c r="AS1104" t="s">
        <v>390</v>
      </c>
      <c r="AT1104" t="s">
        <v>221</v>
      </c>
      <c r="AU1104">
        <v>20260817</v>
      </c>
      <c r="AV1104" t="s">
        <v>222</v>
      </c>
      <c r="AW1104" t="s">
        <v>561</v>
      </c>
      <c r="AX1104" t="s">
        <v>223</v>
      </c>
      <c r="BA1104" s="57">
        <v>46249.625</v>
      </c>
      <c r="BB1104" t="s">
        <v>10934</v>
      </c>
      <c r="BC1104">
        <v>2026</v>
      </c>
      <c r="BD1104">
        <v>8</v>
      </c>
      <c r="BE1104">
        <v>17</v>
      </c>
      <c r="BF1104" s="6">
        <f t="shared" si="51"/>
        <v>46251</v>
      </c>
      <c r="BG1104">
        <f t="shared" si="52"/>
        <v>1.375</v>
      </c>
      <c r="BH1104" t="str">
        <f t="shared" si="53"/>
        <v>NOT COMPLY</v>
      </c>
      <c r="BI1104" t="str">
        <f>VLOOKUP(H1104,Sheet2!$A$1:$B$270,2,FALSE)</f>
        <v>SIDOARJO</v>
      </c>
    </row>
    <row r="1105" spans="1:61">
      <c r="A1105">
        <v>1104</v>
      </c>
      <c r="B1105">
        <v>1002515996</v>
      </c>
      <c r="C1105">
        <v>3</v>
      </c>
      <c r="D1105" t="s">
        <v>55</v>
      </c>
      <c r="E1105">
        <v>5</v>
      </c>
      <c r="F1105" t="s">
        <v>228</v>
      </c>
      <c r="G1105" t="s">
        <v>121</v>
      </c>
      <c r="H1105" t="s">
        <v>454</v>
      </c>
      <c r="I1105" t="s">
        <v>213</v>
      </c>
      <c r="J1105" t="s">
        <v>214</v>
      </c>
      <c r="K1105" t="s">
        <v>149</v>
      </c>
      <c r="M1105" t="s">
        <v>575</v>
      </c>
      <c r="N1105" t="s">
        <v>216</v>
      </c>
      <c r="O1105" s="57">
        <v>46242.582372685189</v>
      </c>
      <c r="P1105" s="57">
        <v>46245.420335648145</v>
      </c>
      <c r="Q1105">
        <v>69361506</v>
      </c>
      <c r="S1105">
        <v>152436204353</v>
      </c>
      <c r="T1105" t="s">
        <v>1640</v>
      </c>
      <c r="U1105" t="s">
        <v>5422</v>
      </c>
      <c r="V1105" t="s">
        <v>5423</v>
      </c>
      <c r="Z1105">
        <v>112.7226233</v>
      </c>
      <c r="AA1105">
        <v>-7.1128659000000001</v>
      </c>
      <c r="AB1105" t="s">
        <v>5424</v>
      </c>
      <c r="AC1105" t="s">
        <v>230</v>
      </c>
      <c r="AL1105" t="s">
        <v>218</v>
      </c>
      <c r="AM1105" t="s">
        <v>5425</v>
      </c>
      <c r="AN1105" t="s">
        <v>6</v>
      </c>
      <c r="AO1105" s="57">
        <v>46242.590624999997</v>
      </c>
      <c r="AP1105" s="57">
        <v>46243.625</v>
      </c>
      <c r="AQ1105" t="s">
        <v>903</v>
      </c>
      <c r="AR1105" t="s">
        <v>14</v>
      </c>
      <c r="AS1105" t="s">
        <v>454</v>
      </c>
      <c r="AT1105" t="s">
        <v>231</v>
      </c>
      <c r="AV1105" t="s">
        <v>7688</v>
      </c>
      <c r="AW1105" t="s">
        <v>561</v>
      </c>
      <c r="AX1105" t="s">
        <v>223</v>
      </c>
      <c r="BA1105" s="57">
        <v>46243.625</v>
      </c>
      <c r="BB1105" t="s">
        <v>5425</v>
      </c>
      <c r="BF1105" s="6" t="e">
        <f t="shared" si="51"/>
        <v>#NUM!</v>
      </c>
      <c r="BG1105" t="e">
        <f t="shared" si="52"/>
        <v>#NUM!</v>
      </c>
      <c r="BH1105" t="e">
        <f t="shared" si="53"/>
        <v>#NUM!</v>
      </c>
      <c r="BI1105" t="str">
        <f>VLOOKUP(H1105,Sheet2!$A$1:$B$270,2,FALSE)</f>
        <v>MADURA</v>
      </c>
    </row>
    <row r="1106" spans="1:61">
      <c r="A1106">
        <v>1105</v>
      </c>
      <c r="B1106">
        <v>1002529276</v>
      </c>
      <c r="C1106">
        <v>3</v>
      </c>
      <c r="D1106" t="s">
        <v>42</v>
      </c>
      <c r="E1106">
        <v>5</v>
      </c>
      <c r="F1106" t="s">
        <v>233</v>
      </c>
      <c r="G1106" t="s">
        <v>103</v>
      </c>
      <c r="H1106" t="s">
        <v>300</v>
      </c>
      <c r="I1106" t="s">
        <v>213</v>
      </c>
      <c r="J1106" t="s">
        <v>214</v>
      </c>
      <c r="K1106" t="s">
        <v>149</v>
      </c>
      <c r="L1106" t="s">
        <v>215</v>
      </c>
      <c r="M1106" t="s">
        <v>575</v>
      </c>
      <c r="N1106" t="s">
        <v>216</v>
      </c>
      <c r="O1106" s="57">
        <v>46250.382592592592</v>
      </c>
      <c r="P1106" s="57">
        <v>46252.649328703701</v>
      </c>
      <c r="Q1106">
        <v>69367308</v>
      </c>
      <c r="S1106">
        <v>152319208892</v>
      </c>
      <c r="T1106" t="s">
        <v>12238</v>
      </c>
      <c r="U1106" t="s">
        <v>12239</v>
      </c>
      <c r="V1106" t="s">
        <v>12240</v>
      </c>
      <c r="Z1106">
        <v>112.4144268</v>
      </c>
      <c r="AA1106">
        <v>-7.5602213000000003</v>
      </c>
      <c r="AB1106" t="s">
        <v>12241</v>
      </c>
      <c r="AC1106" t="s">
        <v>237</v>
      </c>
      <c r="AL1106" t="s">
        <v>218</v>
      </c>
      <c r="AM1106" t="s">
        <v>11728</v>
      </c>
      <c r="AN1106" t="s">
        <v>6</v>
      </c>
      <c r="AO1106" t="s">
        <v>9942</v>
      </c>
      <c r="AP1106" s="57">
        <v>46251.333333333336</v>
      </c>
      <c r="AQ1106" t="s">
        <v>903</v>
      </c>
      <c r="AR1106" t="s">
        <v>14</v>
      </c>
      <c r="AS1106" t="s">
        <v>300</v>
      </c>
      <c r="AT1106" t="s">
        <v>231</v>
      </c>
      <c r="AV1106" t="s">
        <v>13359</v>
      </c>
      <c r="AW1106" t="s">
        <v>1010</v>
      </c>
      <c r="AX1106" t="s">
        <v>223</v>
      </c>
      <c r="BA1106" s="57">
        <v>46251.333333333336</v>
      </c>
      <c r="BB1106" t="s">
        <v>11728</v>
      </c>
      <c r="BF1106" s="6" t="e">
        <f t="shared" si="51"/>
        <v>#NUM!</v>
      </c>
      <c r="BG1106" t="e">
        <f t="shared" si="52"/>
        <v>#NUM!</v>
      </c>
      <c r="BH1106" t="e">
        <f t="shared" si="53"/>
        <v>#NUM!</v>
      </c>
      <c r="BI1106" t="str">
        <f>VLOOKUP(H1106,Sheet2!$A$1:$B$270,2,FALSE)</f>
        <v>MOJOKERTO</v>
      </c>
    </row>
    <row r="1107" spans="1:61">
      <c r="A1107">
        <v>1106</v>
      </c>
      <c r="B1107">
        <v>1002514708</v>
      </c>
      <c r="C1107">
        <v>3</v>
      </c>
      <c r="D1107" t="s">
        <v>51</v>
      </c>
      <c r="E1107">
        <v>4</v>
      </c>
      <c r="F1107" t="s">
        <v>273</v>
      </c>
      <c r="G1107" t="s">
        <v>339</v>
      </c>
      <c r="H1107" t="s">
        <v>962</v>
      </c>
      <c r="I1107" t="s">
        <v>213</v>
      </c>
      <c r="J1107" t="s">
        <v>214</v>
      </c>
      <c r="K1107" t="s">
        <v>149</v>
      </c>
      <c r="L1107" t="s">
        <v>215</v>
      </c>
      <c r="M1107" t="s">
        <v>76</v>
      </c>
      <c r="N1107" t="s">
        <v>216</v>
      </c>
      <c r="O1107" s="57">
        <v>46241.57912037037</v>
      </c>
      <c r="P1107" s="57">
        <v>46245.664606481485</v>
      </c>
      <c r="Q1107">
        <v>69360813</v>
      </c>
      <c r="S1107">
        <v>141569115694</v>
      </c>
      <c r="T1107" t="s">
        <v>5174</v>
      </c>
      <c r="U1107" t="s">
        <v>5175</v>
      </c>
      <c r="V1107" t="s">
        <v>5426</v>
      </c>
      <c r="Z1107">
        <v>111.4781053</v>
      </c>
      <c r="AA1107">
        <v>-6.9687655999999896</v>
      </c>
      <c r="AB1107" t="s">
        <v>5427</v>
      </c>
      <c r="AC1107" t="s">
        <v>237</v>
      </c>
      <c r="AL1107" t="s">
        <v>218</v>
      </c>
      <c r="AM1107" t="s">
        <v>5428</v>
      </c>
      <c r="AN1107" t="s">
        <v>6</v>
      </c>
      <c r="AO1107" s="57">
        <v>46211.579745370371</v>
      </c>
      <c r="AP1107" s="57">
        <v>46245.333333333336</v>
      </c>
      <c r="AR1107" t="s">
        <v>219</v>
      </c>
      <c r="AS1107" t="s">
        <v>962</v>
      </c>
      <c r="AT1107" t="s">
        <v>231</v>
      </c>
      <c r="AU1107">
        <v>20260811</v>
      </c>
      <c r="AV1107" t="s">
        <v>222</v>
      </c>
      <c r="AW1107" t="s">
        <v>1020</v>
      </c>
      <c r="AX1107" t="s">
        <v>223</v>
      </c>
      <c r="BA1107" s="57">
        <v>46245.333333333336</v>
      </c>
      <c r="BB1107" t="s">
        <v>5428</v>
      </c>
      <c r="BC1107">
        <v>2026</v>
      </c>
      <c r="BD1107">
        <v>8</v>
      </c>
      <c r="BE1107">
        <v>11</v>
      </c>
      <c r="BF1107" s="6">
        <f t="shared" si="51"/>
        <v>46245</v>
      </c>
      <c r="BG1107">
        <f t="shared" si="52"/>
        <v>-0.33333333333575865</v>
      </c>
      <c r="BH1107" t="str">
        <f t="shared" si="53"/>
        <v>COMPLY</v>
      </c>
      <c r="BI1107" t="e">
        <f>VLOOKUP(H1107,Sheet2!$A$1:$B$270,2,FALSE)</f>
        <v>#N/A</v>
      </c>
    </row>
    <row r="1108" spans="1:61">
      <c r="A1108">
        <v>1107</v>
      </c>
      <c r="B1108">
        <v>1002532939</v>
      </c>
      <c r="C1108">
        <v>3</v>
      </c>
      <c r="D1108" t="s">
        <v>45</v>
      </c>
      <c r="E1108">
        <v>5</v>
      </c>
      <c r="F1108" t="s">
        <v>113</v>
      </c>
      <c r="G1108" t="s">
        <v>109</v>
      </c>
      <c r="H1108" t="s">
        <v>307</v>
      </c>
      <c r="I1108" t="s">
        <v>213</v>
      </c>
      <c r="J1108" t="s">
        <v>214</v>
      </c>
      <c r="K1108" t="s">
        <v>149</v>
      </c>
      <c r="L1108" t="s">
        <v>215</v>
      </c>
      <c r="M1108" t="s">
        <v>225</v>
      </c>
      <c r="N1108" t="s">
        <v>216</v>
      </c>
      <c r="O1108" s="57">
        <v>46252.508287037039</v>
      </c>
      <c r="P1108" s="57">
        <v>46252.703043981484</v>
      </c>
      <c r="Q1108">
        <v>69368884</v>
      </c>
      <c r="S1108">
        <v>172521216504</v>
      </c>
      <c r="T1108" t="s">
        <v>13360</v>
      </c>
      <c r="U1108" t="s">
        <v>13361</v>
      </c>
      <c r="V1108" t="s">
        <v>13362</v>
      </c>
      <c r="Z1108">
        <v>124.88293491303899</v>
      </c>
      <c r="AA1108">
        <v>-9.1052437273966191</v>
      </c>
      <c r="AB1108" t="s">
        <v>13363</v>
      </c>
      <c r="AC1108" t="s">
        <v>217</v>
      </c>
      <c r="AL1108" t="s">
        <v>218</v>
      </c>
      <c r="AM1108" t="s">
        <v>13364</v>
      </c>
      <c r="AN1108" t="s">
        <v>6</v>
      </c>
      <c r="AO1108" t="s">
        <v>13005</v>
      </c>
      <c r="AP1108" s="57">
        <v>46253.541666666664</v>
      </c>
      <c r="AR1108" t="s">
        <v>18</v>
      </c>
      <c r="AS1108" t="s">
        <v>307</v>
      </c>
      <c r="AT1108" t="s">
        <v>231</v>
      </c>
      <c r="AV1108" t="s">
        <v>227</v>
      </c>
      <c r="AW1108" t="s">
        <v>13365</v>
      </c>
      <c r="AX1108" t="s">
        <v>223</v>
      </c>
      <c r="BA1108" s="57">
        <v>46253.541666666664</v>
      </c>
      <c r="BB1108" t="s">
        <v>13364</v>
      </c>
      <c r="BF1108" s="6" t="e">
        <f t="shared" si="51"/>
        <v>#NUM!</v>
      </c>
      <c r="BG1108" t="e">
        <f t="shared" si="52"/>
        <v>#NUM!</v>
      </c>
      <c r="BH1108" t="e">
        <f t="shared" si="53"/>
        <v>#NUM!</v>
      </c>
      <c r="BI1108" t="str">
        <f>VLOOKUP(H1108,Sheet2!$A$1:$B$270,2,FALSE)</f>
        <v>ATAMBUA</v>
      </c>
    </row>
    <row r="1109" spans="1:61">
      <c r="A1109">
        <v>1108</v>
      </c>
      <c r="B1109">
        <v>1002519831</v>
      </c>
      <c r="C1109">
        <v>3</v>
      </c>
      <c r="D1109" t="s">
        <v>55</v>
      </c>
      <c r="E1109">
        <v>5</v>
      </c>
      <c r="F1109" t="s">
        <v>265</v>
      </c>
      <c r="G1109" t="s">
        <v>126</v>
      </c>
      <c r="H1109" t="s">
        <v>266</v>
      </c>
      <c r="I1109" t="s">
        <v>213</v>
      </c>
      <c r="J1109" t="s">
        <v>214</v>
      </c>
      <c r="K1109" t="s">
        <v>149</v>
      </c>
      <c r="M1109" t="s">
        <v>76</v>
      </c>
      <c r="N1109" t="s">
        <v>216</v>
      </c>
      <c r="O1109" s="57">
        <v>46245.553564814814</v>
      </c>
      <c r="P1109" s="57">
        <v>46245.643599537034</v>
      </c>
      <c r="Q1109">
        <v>69360168</v>
      </c>
      <c r="S1109">
        <v>152413167623</v>
      </c>
      <c r="T1109" t="s">
        <v>2921</v>
      </c>
      <c r="U1109" t="s">
        <v>7697</v>
      </c>
      <c r="V1109" t="s">
        <v>7698</v>
      </c>
      <c r="Z1109">
        <v>112.75060000000001</v>
      </c>
      <c r="AA1109">
        <v>-7.2561</v>
      </c>
      <c r="AB1109" t="s">
        <v>2924</v>
      </c>
      <c r="AC1109" t="s">
        <v>217</v>
      </c>
      <c r="AL1109" t="s">
        <v>218</v>
      </c>
      <c r="AM1109" t="s">
        <v>5159</v>
      </c>
      <c r="AN1109" t="s">
        <v>6</v>
      </c>
      <c r="AO1109" s="57">
        <v>46334.569282407407</v>
      </c>
      <c r="AR1109" t="s">
        <v>219</v>
      </c>
      <c r="AS1109" t="s">
        <v>266</v>
      </c>
      <c r="AT1109" t="s">
        <v>231</v>
      </c>
      <c r="AU1109">
        <v>20260811</v>
      </c>
      <c r="AV1109" t="s">
        <v>222</v>
      </c>
      <c r="AW1109" t="s">
        <v>561</v>
      </c>
      <c r="AX1109" t="s">
        <v>223</v>
      </c>
      <c r="BA1109" s="57">
        <v>46245.291666666664</v>
      </c>
      <c r="BB1109" t="s">
        <v>5159</v>
      </c>
      <c r="BC1109">
        <v>2026</v>
      </c>
      <c r="BD1109">
        <v>8</v>
      </c>
      <c r="BE1109">
        <v>11</v>
      </c>
      <c r="BF1109" s="6">
        <f t="shared" si="51"/>
        <v>46245</v>
      </c>
      <c r="BG1109">
        <f t="shared" si="52"/>
        <v>-0.29166666666424135</v>
      </c>
      <c r="BH1109" t="str">
        <f t="shared" si="53"/>
        <v>COMPLY</v>
      </c>
      <c r="BI1109" t="str">
        <f>VLOOKUP(H1109,Sheet2!$A$1:$B$270,2,FALSE)</f>
        <v>SURABAYA SELATAN</v>
      </c>
    </row>
    <row r="1110" spans="1:61">
      <c r="A1110">
        <v>1109</v>
      </c>
      <c r="B1110">
        <v>1002521010</v>
      </c>
      <c r="C1110">
        <v>3</v>
      </c>
      <c r="D1110" t="s">
        <v>51</v>
      </c>
      <c r="E1110">
        <v>4</v>
      </c>
      <c r="F1110" t="s">
        <v>273</v>
      </c>
      <c r="G1110" t="s">
        <v>273</v>
      </c>
      <c r="H1110" t="s">
        <v>946</v>
      </c>
      <c r="I1110" t="s">
        <v>213</v>
      </c>
      <c r="J1110" t="s">
        <v>214</v>
      </c>
      <c r="K1110" t="s">
        <v>149</v>
      </c>
      <c r="L1110" t="s">
        <v>215</v>
      </c>
      <c r="M1110" t="s">
        <v>575</v>
      </c>
      <c r="N1110" t="s">
        <v>216</v>
      </c>
      <c r="O1110" s="57">
        <v>46245.805509259262</v>
      </c>
      <c r="P1110" s="57">
        <v>46252.547395833331</v>
      </c>
      <c r="Q1110">
        <v>69363751</v>
      </c>
      <c r="S1110">
        <v>142401145559</v>
      </c>
      <c r="T1110" t="s">
        <v>7699</v>
      </c>
      <c r="U1110" t="s">
        <v>7700</v>
      </c>
      <c r="V1110" t="s">
        <v>7701</v>
      </c>
      <c r="Z1110">
        <v>110.80042</v>
      </c>
      <c r="AA1110">
        <v>-6.811731</v>
      </c>
      <c r="AB1110" t="s">
        <v>7702</v>
      </c>
      <c r="AC1110" t="s">
        <v>237</v>
      </c>
      <c r="AL1110" t="s">
        <v>218</v>
      </c>
      <c r="AM1110" t="s">
        <v>7703</v>
      </c>
      <c r="AN1110" t="s">
        <v>6</v>
      </c>
      <c r="AO1110" s="57">
        <v>46334.81927083333</v>
      </c>
      <c r="AP1110" s="57">
        <v>46252.333333333336</v>
      </c>
      <c r="AQ1110" t="s">
        <v>248</v>
      </c>
      <c r="AR1110" t="s">
        <v>14</v>
      </c>
      <c r="AS1110" t="s">
        <v>946</v>
      </c>
      <c r="AT1110" t="s">
        <v>231</v>
      </c>
      <c r="AV1110" t="s">
        <v>13366</v>
      </c>
      <c r="AW1110" t="s">
        <v>598</v>
      </c>
      <c r="AX1110" t="s">
        <v>223</v>
      </c>
      <c r="BA1110" s="57">
        <v>46252.333333333336</v>
      </c>
      <c r="BB1110" t="s">
        <v>7703</v>
      </c>
      <c r="BF1110" s="6" t="e">
        <f t="shared" si="51"/>
        <v>#NUM!</v>
      </c>
      <c r="BG1110" t="e">
        <f t="shared" si="52"/>
        <v>#NUM!</v>
      </c>
      <c r="BH1110" t="e">
        <f t="shared" si="53"/>
        <v>#NUM!</v>
      </c>
      <c r="BI1110" t="e">
        <f>VLOOKUP(H1110,Sheet2!$A$1:$B$270,2,FALSE)</f>
        <v>#N/A</v>
      </c>
    </row>
    <row r="1111" spans="1:61">
      <c r="A1111">
        <v>1110</v>
      </c>
      <c r="B1111">
        <v>1002505414</v>
      </c>
      <c r="C1111">
        <v>3</v>
      </c>
      <c r="D1111" t="s">
        <v>45</v>
      </c>
      <c r="E1111">
        <v>5</v>
      </c>
      <c r="F1111" t="s">
        <v>211</v>
      </c>
      <c r="G1111" t="s">
        <v>112</v>
      </c>
      <c r="H1111" t="s">
        <v>244</v>
      </c>
      <c r="I1111" t="s">
        <v>213</v>
      </c>
      <c r="J1111" t="s">
        <v>214</v>
      </c>
      <c r="K1111" t="s">
        <v>149</v>
      </c>
      <c r="L1111" t="s">
        <v>215</v>
      </c>
      <c r="M1111" t="s">
        <v>76</v>
      </c>
      <c r="N1111" t="s">
        <v>216</v>
      </c>
      <c r="O1111" s="57">
        <v>46236.790937500002</v>
      </c>
      <c r="P1111" s="57">
        <v>46237.779861111114</v>
      </c>
      <c r="Q1111">
        <v>69357115</v>
      </c>
      <c r="S1111">
        <v>172605804072</v>
      </c>
      <c r="T1111" t="s">
        <v>3003</v>
      </c>
      <c r="U1111" t="s">
        <v>3004</v>
      </c>
      <c r="V1111" t="s">
        <v>3005</v>
      </c>
      <c r="Z1111">
        <v>116.15962748263</v>
      </c>
      <c r="AA1111">
        <v>-8.66535221961038</v>
      </c>
      <c r="AB1111" t="s">
        <v>3006</v>
      </c>
      <c r="AC1111" t="s">
        <v>237</v>
      </c>
      <c r="AL1111" t="s">
        <v>218</v>
      </c>
      <c r="AM1111" t="s">
        <v>3007</v>
      </c>
      <c r="AN1111" t="s">
        <v>6</v>
      </c>
      <c r="AO1111" s="57">
        <v>46061.798506944448</v>
      </c>
      <c r="AP1111" s="57">
        <v>46238.333333333336</v>
      </c>
      <c r="AR1111" t="s">
        <v>219</v>
      </c>
      <c r="AS1111" t="s">
        <v>244</v>
      </c>
      <c r="AT1111" t="s">
        <v>231</v>
      </c>
      <c r="AU1111">
        <v>20260803</v>
      </c>
      <c r="AV1111" t="s">
        <v>222</v>
      </c>
      <c r="AW1111" t="s">
        <v>1010</v>
      </c>
      <c r="AX1111" t="s">
        <v>223</v>
      </c>
      <c r="BA1111" s="57">
        <v>46238.333333333336</v>
      </c>
      <c r="BB1111" t="s">
        <v>3007</v>
      </c>
      <c r="BC1111">
        <v>2026</v>
      </c>
      <c r="BD1111">
        <v>8</v>
      </c>
      <c r="BE1111">
        <v>3</v>
      </c>
      <c r="BF1111" s="6">
        <f t="shared" si="51"/>
        <v>46237</v>
      </c>
      <c r="BG1111">
        <f t="shared" si="52"/>
        <v>-1.3333333333357587</v>
      </c>
      <c r="BH1111" t="str">
        <f t="shared" si="53"/>
        <v>COMPLY</v>
      </c>
      <c r="BI1111" t="str">
        <f>VLOOKUP(H1111,Sheet2!$A$1:$B$270,2,FALSE)</f>
        <v>MATARAM</v>
      </c>
    </row>
    <row r="1112" spans="1:61">
      <c r="A1112">
        <v>1111</v>
      </c>
      <c r="B1112">
        <v>1002514233</v>
      </c>
      <c r="C1112">
        <v>3</v>
      </c>
      <c r="D1112" t="s">
        <v>51</v>
      </c>
      <c r="E1112">
        <v>4</v>
      </c>
      <c r="F1112" t="s">
        <v>273</v>
      </c>
      <c r="G1112" t="s">
        <v>295</v>
      </c>
      <c r="H1112" t="s">
        <v>901</v>
      </c>
      <c r="I1112" t="s">
        <v>213</v>
      </c>
      <c r="J1112" t="s">
        <v>214</v>
      </c>
      <c r="K1112" t="s">
        <v>149</v>
      </c>
      <c r="L1112" t="s">
        <v>215</v>
      </c>
      <c r="M1112" t="s">
        <v>933</v>
      </c>
      <c r="N1112" t="s">
        <v>216</v>
      </c>
      <c r="O1112" s="57">
        <v>46241.455509259256</v>
      </c>
      <c r="P1112" s="57">
        <v>46244.401122685187</v>
      </c>
      <c r="Q1112">
        <v>69360621</v>
      </c>
      <c r="S1112">
        <v>142551119467</v>
      </c>
      <c r="T1112" t="s">
        <v>5443</v>
      </c>
      <c r="U1112" t="s">
        <v>5444</v>
      </c>
      <c r="V1112" t="s">
        <v>5445</v>
      </c>
      <c r="Z1112">
        <v>110.90396174032701</v>
      </c>
      <c r="AA1112">
        <v>-6.9382654468967697</v>
      </c>
      <c r="AB1112" t="s">
        <v>5446</v>
      </c>
      <c r="AC1112" t="s">
        <v>237</v>
      </c>
      <c r="AL1112" t="s">
        <v>218</v>
      </c>
      <c r="AM1112" t="s">
        <v>5447</v>
      </c>
      <c r="AN1112" t="s">
        <v>6</v>
      </c>
      <c r="AO1112" s="57">
        <v>46211.465613425928</v>
      </c>
      <c r="AP1112" s="57">
        <v>46242.333333333336</v>
      </c>
      <c r="AQ1112" t="s">
        <v>248</v>
      </c>
      <c r="AR1112" t="s">
        <v>12</v>
      </c>
      <c r="AS1112" t="s">
        <v>901</v>
      </c>
      <c r="AT1112" t="s">
        <v>231</v>
      </c>
      <c r="AV1112" t="s">
        <v>917</v>
      </c>
      <c r="AW1112" t="s">
        <v>1021</v>
      </c>
      <c r="AX1112" t="s">
        <v>223</v>
      </c>
      <c r="BA1112" s="57">
        <v>46242.333333333336</v>
      </c>
      <c r="BB1112" t="s">
        <v>5447</v>
      </c>
      <c r="BF1112" s="6" t="e">
        <f t="shared" si="51"/>
        <v>#NUM!</v>
      </c>
      <c r="BG1112" t="e">
        <f t="shared" si="52"/>
        <v>#NUM!</v>
      </c>
      <c r="BH1112" t="e">
        <f t="shared" si="53"/>
        <v>#NUM!</v>
      </c>
      <c r="BI1112" t="e">
        <f>VLOOKUP(H1112,Sheet2!$A$1:$B$270,2,FALSE)</f>
        <v>#N/A</v>
      </c>
    </row>
    <row r="1113" spans="1:61">
      <c r="A1113">
        <v>1112</v>
      </c>
      <c r="B1113">
        <v>1002510937</v>
      </c>
      <c r="C1113">
        <v>3</v>
      </c>
      <c r="D1113" t="s">
        <v>59</v>
      </c>
      <c r="E1113">
        <v>4</v>
      </c>
      <c r="F1113" t="s">
        <v>224</v>
      </c>
      <c r="G1113" t="s">
        <v>224</v>
      </c>
      <c r="H1113" t="s">
        <v>1044</v>
      </c>
      <c r="I1113" t="s">
        <v>213</v>
      </c>
      <c r="J1113" t="s">
        <v>214</v>
      </c>
      <c r="K1113" t="s">
        <v>149</v>
      </c>
      <c r="L1113" t="s">
        <v>215</v>
      </c>
      <c r="M1113" t="s">
        <v>575</v>
      </c>
      <c r="N1113" t="s">
        <v>216</v>
      </c>
      <c r="O1113" s="57">
        <v>46239.626342592594</v>
      </c>
      <c r="P1113" s="57">
        <v>46241.496018518519</v>
      </c>
      <c r="Q1113">
        <v>69359347</v>
      </c>
      <c r="S1113">
        <v>146374601248</v>
      </c>
      <c r="T1113" t="s">
        <v>3020</v>
      </c>
      <c r="U1113" t="s">
        <v>3021</v>
      </c>
      <c r="V1113" t="s">
        <v>3022</v>
      </c>
      <c r="Z1113">
        <v>109.2979802</v>
      </c>
      <c r="AA1113">
        <v>-7.4743869999999903</v>
      </c>
      <c r="AB1113" t="s">
        <v>3023</v>
      </c>
      <c r="AC1113" t="s">
        <v>237</v>
      </c>
      <c r="AL1113" t="s">
        <v>218</v>
      </c>
      <c r="AM1113" t="s">
        <v>1800</v>
      </c>
      <c r="AN1113" t="s">
        <v>6</v>
      </c>
      <c r="AO1113" s="57">
        <v>46150.632303240738</v>
      </c>
      <c r="AP1113" s="57">
        <v>46240.541666666664</v>
      </c>
      <c r="AR1113" t="s">
        <v>14</v>
      </c>
      <c r="AS1113" t="s">
        <v>1044</v>
      </c>
      <c r="AT1113" t="s">
        <v>231</v>
      </c>
      <c r="AV1113" t="s">
        <v>5448</v>
      </c>
      <c r="AW1113" t="s">
        <v>1018</v>
      </c>
      <c r="AX1113" t="s">
        <v>223</v>
      </c>
      <c r="BA1113" s="57">
        <v>46240.541666666664</v>
      </c>
      <c r="BB1113" t="s">
        <v>1800</v>
      </c>
      <c r="BF1113" s="6" t="e">
        <f t="shared" si="51"/>
        <v>#NUM!</v>
      </c>
      <c r="BG1113" t="e">
        <f t="shared" si="52"/>
        <v>#NUM!</v>
      </c>
      <c r="BH1113" t="e">
        <f t="shared" si="53"/>
        <v>#NUM!</v>
      </c>
      <c r="BI1113" t="e">
        <f>VLOOKUP(H1113,Sheet2!$A$1:$B$270,2,FALSE)</f>
        <v>#N/A</v>
      </c>
    </row>
    <row r="1114" spans="1:61">
      <c r="A1114">
        <v>1113</v>
      </c>
      <c r="B1114">
        <v>1002512900</v>
      </c>
      <c r="C1114">
        <v>3</v>
      </c>
      <c r="D1114" t="s">
        <v>59</v>
      </c>
      <c r="E1114">
        <v>4</v>
      </c>
      <c r="F1114" t="s">
        <v>567</v>
      </c>
      <c r="G1114" t="s">
        <v>906</v>
      </c>
      <c r="H1114" t="s">
        <v>920</v>
      </c>
      <c r="I1114" t="s">
        <v>213</v>
      </c>
      <c r="J1114" t="s">
        <v>214</v>
      </c>
      <c r="K1114" t="s">
        <v>149</v>
      </c>
      <c r="M1114" t="s">
        <v>970</v>
      </c>
      <c r="N1114" t="s">
        <v>216</v>
      </c>
      <c r="O1114" s="57">
        <v>46240.644884259258</v>
      </c>
      <c r="P1114" s="57">
        <v>46240.646018518521</v>
      </c>
      <c r="Q1114">
        <v>69360166</v>
      </c>
      <c r="S1114">
        <v>146136130074</v>
      </c>
      <c r="T1114" t="s">
        <v>1494</v>
      </c>
      <c r="Z1114">
        <v>110.14196505769399</v>
      </c>
      <c r="AA1114">
        <v>-7.6890022438008003</v>
      </c>
      <c r="AB1114" t="s">
        <v>1497</v>
      </c>
      <c r="AC1114" t="s">
        <v>291</v>
      </c>
      <c r="AO1114" s="57">
        <v>46181.652824074074</v>
      </c>
      <c r="AR1114" t="s">
        <v>6</v>
      </c>
      <c r="AS1114" t="s">
        <v>920</v>
      </c>
      <c r="AT1114" t="s">
        <v>231</v>
      </c>
      <c r="AV1114" t="s">
        <v>971</v>
      </c>
      <c r="AW1114" t="s">
        <v>561</v>
      </c>
      <c r="AX1114" t="s">
        <v>223</v>
      </c>
      <c r="BF1114" s="6" t="e">
        <f t="shared" si="51"/>
        <v>#NUM!</v>
      </c>
      <c r="BG1114" t="e">
        <f t="shared" si="52"/>
        <v>#NUM!</v>
      </c>
      <c r="BH1114" t="e">
        <f t="shared" si="53"/>
        <v>#NUM!</v>
      </c>
      <c r="BI1114" t="e">
        <f>VLOOKUP(H1114,Sheet2!$A$1:$B$270,2,FALSE)</f>
        <v>#N/A</v>
      </c>
    </row>
    <row r="1115" spans="1:61">
      <c r="A1115">
        <v>1114</v>
      </c>
      <c r="B1115">
        <v>1002526624</v>
      </c>
      <c r="C1115">
        <v>3</v>
      </c>
      <c r="D1115" t="s">
        <v>49</v>
      </c>
      <c r="E1115">
        <v>4</v>
      </c>
      <c r="F1115" t="s">
        <v>252</v>
      </c>
      <c r="G1115" t="s">
        <v>255</v>
      </c>
      <c r="H1115" t="s">
        <v>912</v>
      </c>
      <c r="I1115" t="s">
        <v>213</v>
      </c>
      <c r="J1115" t="s">
        <v>214</v>
      </c>
      <c r="K1115" t="s">
        <v>149</v>
      </c>
      <c r="M1115" t="s">
        <v>76</v>
      </c>
      <c r="N1115" t="s">
        <v>216</v>
      </c>
      <c r="O1115" s="57">
        <v>46248.609085648146</v>
      </c>
      <c r="P1115" s="57">
        <v>46248.694224537037</v>
      </c>
      <c r="Q1115">
        <v>69365129</v>
      </c>
      <c r="S1115">
        <v>146282105555</v>
      </c>
      <c r="T1115" t="s">
        <v>9762</v>
      </c>
      <c r="U1115" t="s">
        <v>12247</v>
      </c>
      <c r="V1115" t="s">
        <v>12248</v>
      </c>
      <c r="Z1115">
        <v>109.18682</v>
      </c>
      <c r="AA1115">
        <v>-6.92483</v>
      </c>
      <c r="AB1115" t="s">
        <v>9765</v>
      </c>
      <c r="AC1115" t="s">
        <v>290</v>
      </c>
      <c r="AL1115" t="s">
        <v>218</v>
      </c>
      <c r="AM1115" t="s">
        <v>12249</v>
      </c>
      <c r="AN1115" t="s">
        <v>6</v>
      </c>
      <c r="AO1115" t="s">
        <v>10245</v>
      </c>
      <c r="AR1115" t="s">
        <v>219</v>
      </c>
      <c r="AS1115" t="s">
        <v>912</v>
      </c>
      <c r="AT1115" t="s">
        <v>231</v>
      </c>
      <c r="AU1115">
        <v>20260814</v>
      </c>
      <c r="AV1115" t="s">
        <v>222</v>
      </c>
      <c r="AW1115" t="s">
        <v>561</v>
      </c>
      <c r="AX1115" t="s">
        <v>223</v>
      </c>
      <c r="BA1115" s="57">
        <v>46248.291666666664</v>
      </c>
      <c r="BB1115" t="s">
        <v>12249</v>
      </c>
      <c r="BC1115">
        <v>2026</v>
      </c>
      <c r="BD1115">
        <v>8</v>
      </c>
      <c r="BE1115">
        <v>14</v>
      </c>
      <c r="BF1115" s="6">
        <f t="shared" si="51"/>
        <v>46248</v>
      </c>
      <c r="BG1115">
        <f t="shared" si="52"/>
        <v>-0.29166666666424135</v>
      </c>
      <c r="BH1115" t="str">
        <f t="shared" si="53"/>
        <v>COMPLY</v>
      </c>
      <c r="BI1115" t="e">
        <f>VLOOKUP(H1115,Sheet2!$A$1:$B$270,2,FALSE)</f>
        <v>#N/A</v>
      </c>
    </row>
    <row r="1116" spans="1:61">
      <c r="A1116">
        <v>1115</v>
      </c>
      <c r="B1116">
        <v>1002524145</v>
      </c>
      <c r="C1116">
        <v>3</v>
      </c>
      <c r="D1116" t="s">
        <v>38</v>
      </c>
      <c r="E1116">
        <v>5</v>
      </c>
      <c r="F1116" t="s">
        <v>90</v>
      </c>
      <c r="G1116" t="s">
        <v>90</v>
      </c>
      <c r="H1116" t="s">
        <v>354</v>
      </c>
      <c r="I1116" t="s">
        <v>213</v>
      </c>
      <c r="J1116" t="s">
        <v>214</v>
      </c>
      <c r="K1116" t="s">
        <v>149</v>
      </c>
      <c r="L1116" t="s">
        <v>215</v>
      </c>
      <c r="M1116" t="s">
        <v>76</v>
      </c>
      <c r="N1116" t="s">
        <v>216</v>
      </c>
      <c r="O1116" s="57">
        <v>46247.534675925926</v>
      </c>
      <c r="P1116" s="57">
        <v>46248.398819444446</v>
      </c>
      <c r="Q1116">
        <v>69365108</v>
      </c>
      <c r="S1116">
        <v>152639219494</v>
      </c>
      <c r="T1116" t="s">
        <v>9568</v>
      </c>
      <c r="U1116" t="s">
        <v>9569</v>
      </c>
      <c r="V1116" t="s">
        <v>9570</v>
      </c>
      <c r="Z1116">
        <v>112.20415804535099</v>
      </c>
      <c r="AA1116">
        <v>-7.71741621632055</v>
      </c>
      <c r="AB1116" t="s">
        <v>9571</v>
      </c>
      <c r="AC1116" t="s">
        <v>217</v>
      </c>
      <c r="AL1116" t="s">
        <v>218</v>
      </c>
      <c r="AM1116" t="s">
        <v>9186</v>
      </c>
      <c r="AN1116" t="s">
        <v>6</v>
      </c>
      <c r="AO1116" t="s">
        <v>9181</v>
      </c>
      <c r="AP1116" s="57">
        <v>46248.541666666664</v>
      </c>
      <c r="AR1116" t="s">
        <v>219</v>
      </c>
      <c r="AS1116" t="s">
        <v>354</v>
      </c>
      <c r="AT1116" t="s">
        <v>231</v>
      </c>
      <c r="AU1116">
        <v>20260814</v>
      </c>
      <c r="AV1116" t="s">
        <v>222</v>
      </c>
      <c r="AW1116" t="s">
        <v>1010</v>
      </c>
      <c r="AX1116" t="s">
        <v>223</v>
      </c>
      <c r="BA1116" s="57">
        <v>46248.541666666664</v>
      </c>
      <c r="BB1116" t="s">
        <v>9186</v>
      </c>
      <c r="BC1116">
        <v>2026</v>
      </c>
      <c r="BD1116">
        <v>8</v>
      </c>
      <c r="BE1116">
        <v>14</v>
      </c>
      <c r="BF1116" s="6">
        <f t="shared" si="51"/>
        <v>46248</v>
      </c>
      <c r="BG1116">
        <f t="shared" si="52"/>
        <v>-0.54166666666424135</v>
      </c>
      <c r="BH1116" t="str">
        <f t="shared" si="53"/>
        <v>COMPLY</v>
      </c>
      <c r="BI1116" t="str">
        <f>VLOOKUP(H1116,Sheet2!$A$1:$B$270,2,FALSE)</f>
        <v>KEDIRI</v>
      </c>
    </row>
    <row r="1117" spans="1:61">
      <c r="A1117">
        <v>1116</v>
      </c>
      <c r="B1117">
        <v>1002524285</v>
      </c>
      <c r="C1117">
        <v>3</v>
      </c>
      <c r="D1117" t="s">
        <v>45</v>
      </c>
      <c r="E1117">
        <v>5</v>
      </c>
      <c r="F1117" t="s">
        <v>113</v>
      </c>
      <c r="G1117" t="s">
        <v>109</v>
      </c>
      <c r="H1117" t="s">
        <v>307</v>
      </c>
      <c r="I1117" t="s">
        <v>213</v>
      </c>
      <c r="J1117" t="s">
        <v>214</v>
      </c>
      <c r="K1117" t="s">
        <v>149</v>
      </c>
      <c r="M1117" t="s">
        <v>277</v>
      </c>
      <c r="N1117" t="s">
        <v>216</v>
      </c>
      <c r="O1117" s="57">
        <v>46247.568483796298</v>
      </c>
      <c r="P1117" s="57">
        <v>46252.413831018515</v>
      </c>
      <c r="Q1117">
        <v>69365156</v>
      </c>
      <c r="S1117">
        <v>172521216613</v>
      </c>
      <c r="T1117" t="s">
        <v>9572</v>
      </c>
      <c r="U1117" t="s">
        <v>9573</v>
      </c>
      <c r="V1117" t="s">
        <v>9574</v>
      </c>
      <c r="Z1117">
        <v>124.89242089968801</v>
      </c>
      <c r="AA1117">
        <v>-9.1078109557641191</v>
      </c>
      <c r="AB1117" t="s">
        <v>9575</v>
      </c>
      <c r="AC1117" t="s">
        <v>291</v>
      </c>
      <c r="AL1117" t="s">
        <v>218</v>
      </c>
      <c r="AM1117" t="s">
        <v>8954</v>
      </c>
      <c r="AN1117" t="s">
        <v>6</v>
      </c>
      <c r="AO1117" t="s">
        <v>9135</v>
      </c>
      <c r="AP1117" s="57">
        <v>46248.625</v>
      </c>
      <c r="AQ1117" t="s">
        <v>564</v>
      </c>
      <c r="AR1117" t="s">
        <v>278</v>
      </c>
      <c r="AS1117" t="s">
        <v>307</v>
      </c>
      <c r="AT1117" t="s">
        <v>231</v>
      </c>
      <c r="AV1117" t="s">
        <v>13367</v>
      </c>
      <c r="AW1117" t="s">
        <v>915</v>
      </c>
      <c r="AX1117" t="s">
        <v>223</v>
      </c>
      <c r="BA1117" s="57">
        <v>46248.625</v>
      </c>
      <c r="BB1117" t="s">
        <v>8954</v>
      </c>
      <c r="BF1117" s="6" t="e">
        <f t="shared" si="51"/>
        <v>#NUM!</v>
      </c>
      <c r="BG1117" t="e">
        <f t="shared" si="52"/>
        <v>#NUM!</v>
      </c>
      <c r="BH1117" t="e">
        <f t="shared" si="53"/>
        <v>#NUM!</v>
      </c>
      <c r="BI1117" t="str">
        <f>VLOOKUP(H1117,Sheet2!$A$1:$B$270,2,FALSE)</f>
        <v>ATAMBUA</v>
      </c>
    </row>
    <row r="1118" spans="1:61">
      <c r="A1118">
        <v>1117</v>
      </c>
      <c r="B1118">
        <v>1002508367</v>
      </c>
      <c r="C1118">
        <v>3</v>
      </c>
      <c r="D1118" t="s">
        <v>59</v>
      </c>
      <c r="E1118">
        <v>4</v>
      </c>
      <c r="F1118" t="s">
        <v>243</v>
      </c>
      <c r="G1118" t="s">
        <v>896</v>
      </c>
      <c r="H1118" t="s">
        <v>897</v>
      </c>
      <c r="I1118" t="s">
        <v>213</v>
      </c>
      <c r="J1118" t="s">
        <v>214</v>
      </c>
      <c r="K1118" t="s">
        <v>149</v>
      </c>
      <c r="M1118" t="s">
        <v>970</v>
      </c>
      <c r="N1118" t="s">
        <v>216</v>
      </c>
      <c r="O1118" s="57">
        <v>46238.583032407405</v>
      </c>
      <c r="P1118" s="57">
        <v>46238.584201388891</v>
      </c>
      <c r="Q1118">
        <v>69358328</v>
      </c>
      <c r="S1118">
        <v>142164113603</v>
      </c>
      <c r="T1118" t="s">
        <v>3069</v>
      </c>
      <c r="Z1118">
        <v>110.3626</v>
      </c>
      <c r="AA1118">
        <v>-7.5319611000000002</v>
      </c>
      <c r="AB1118" t="s">
        <v>3070</v>
      </c>
      <c r="AC1118" t="s">
        <v>290</v>
      </c>
      <c r="AO1118" s="57">
        <v>46120.590613425928</v>
      </c>
      <c r="AR1118" t="s">
        <v>6</v>
      </c>
      <c r="AS1118" t="s">
        <v>897</v>
      </c>
      <c r="AT1118" t="s">
        <v>231</v>
      </c>
      <c r="AV1118" t="s">
        <v>971</v>
      </c>
      <c r="AW1118" t="s">
        <v>561</v>
      </c>
      <c r="AX1118" t="s">
        <v>223</v>
      </c>
      <c r="BF1118" s="6" t="e">
        <f t="shared" si="51"/>
        <v>#NUM!</v>
      </c>
      <c r="BG1118" t="e">
        <f t="shared" si="52"/>
        <v>#NUM!</v>
      </c>
      <c r="BH1118" t="e">
        <f t="shared" si="53"/>
        <v>#NUM!</v>
      </c>
      <c r="BI1118" t="e">
        <f>VLOOKUP(H1118,Sheet2!$A$1:$B$270,2,FALSE)</f>
        <v>#N/A</v>
      </c>
    </row>
    <row r="1119" spans="1:61">
      <c r="A1119">
        <v>1118</v>
      </c>
      <c r="B1119">
        <v>1002528943</v>
      </c>
      <c r="C1119">
        <v>3</v>
      </c>
      <c r="D1119" t="s">
        <v>55</v>
      </c>
      <c r="E1119">
        <v>5</v>
      </c>
      <c r="F1119" t="s">
        <v>265</v>
      </c>
      <c r="G1119" t="s">
        <v>125</v>
      </c>
      <c r="H1119" t="s">
        <v>332</v>
      </c>
      <c r="I1119" t="s">
        <v>213</v>
      </c>
      <c r="J1119" t="s">
        <v>214</v>
      </c>
      <c r="K1119" t="s">
        <v>149</v>
      </c>
      <c r="L1119" t="s">
        <v>215</v>
      </c>
      <c r="M1119" t="s">
        <v>76</v>
      </c>
      <c r="N1119" t="s">
        <v>216</v>
      </c>
      <c r="O1119" s="57">
        <v>46249.830509259256</v>
      </c>
      <c r="P1119" s="57">
        <v>46251.46980324074</v>
      </c>
      <c r="Q1119">
        <v>69367220</v>
      </c>
      <c r="S1119">
        <v>152441211986</v>
      </c>
      <c r="T1119" t="s">
        <v>12254</v>
      </c>
      <c r="U1119" t="s">
        <v>12255</v>
      </c>
      <c r="V1119" t="s">
        <v>12256</v>
      </c>
      <c r="Z1119">
        <v>112.20326300000001</v>
      </c>
      <c r="AA1119">
        <v>-7.0792799999999998</v>
      </c>
      <c r="AB1119" t="s">
        <v>12257</v>
      </c>
      <c r="AC1119" t="s">
        <v>237</v>
      </c>
      <c r="AL1119" t="s">
        <v>218</v>
      </c>
      <c r="AM1119" t="s">
        <v>12258</v>
      </c>
      <c r="AN1119" t="s">
        <v>6</v>
      </c>
      <c r="AO1119" t="s">
        <v>12259</v>
      </c>
      <c r="AP1119" s="57">
        <v>46251.416666666664</v>
      </c>
      <c r="AR1119" t="s">
        <v>219</v>
      </c>
      <c r="AS1119" t="s">
        <v>332</v>
      </c>
      <c r="AT1119" t="s">
        <v>231</v>
      </c>
      <c r="AU1119">
        <v>20260817</v>
      </c>
      <c r="AV1119" t="s">
        <v>222</v>
      </c>
      <c r="AW1119" t="s">
        <v>1018</v>
      </c>
      <c r="AX1119" t="s">
        <v>223</v>
      </c>
      <c r="BA1119" s="57">
        <v>46251.416666666664</v>
      </c>
      <c r="BB1119" t="s">
        <v>12258</v>
      </c>
      <c r="BC1119">
        <v>2026</v>
      </c>
      <c r="BD1119">
        <v>8</v>
      </c>
      <c r="BE1119">
        <v>17</v>
      </c>
      <c r="BF1119" s="6">
        <f t="shared" si="51"/>
        <v>46251</v>
      </c>
      <c r="BG1119">
        <f t="shared" si="52"/>
        <v>-0.41666666666424135</v>
      </c>
      <c r="BH1119" t="str">
        <f t="shared" si="53"/>
        <v>COMPLY</v>
      </c>
      <c r="BI1119" t="str">
        <f>VLOOKUP(H1119,Sheet2!$A$1:$B$270,2,FALSE)</f>
        <v>GRESIK</v>
      </c>
    </row>
    <row r="1120" spans="1:61">
      <c r="A1120">
        <v>1119</v>
      </c>
      <c r="B1120">
        <v>1002509852</v>
      </c>
      <c r="C1120">
        <v>3</v>
      </c>
      <c r="D1120" t="s">
        <v>59</v>
      </c>
      <c r="E1120">
        <v>4</v>
      </c>
      <c r="F1120" t="s">
        <v>243</v>
      </c>
      <c r="G1120" t="s">
        <v>896</v>
      </c>
      <c r="H1120" t="s">
        <v>914</v>
      </c>
      <c r="I1120" t="s">
        <v>213</v>
      </c>
      <c r="J1120" t="s">
        <v>214</v>
      </c>
      <c r="K1120" t="s">
        <v>149</v>
      </c>
      <c r="M1120" t="s">
        <v>1085</v>
      </c>
      <c r="N1120" t="s">
        <v>216</v>
      </c>
      <c r="O1120" s="57">
        <v>46239.413842592592</v>
      </c>
      <c r="P1120" s="57">
        <v>46239.555798611109</v>
      </c>
      <c r="Q1120">
        <v>69358850</v>
      </c>
      <c r="S1120">
        <v>142164113620</v>
      </c>
      <c r="T1120" t="s">
        <v>3082</v>
      </c>
      <c r="U1120" t="s">
        <v>3083</v>
      </c>
      <c r="V1120" t="s">
        <v>3084</v>
      </c>
      <c r="Z1120">
        <v>110.3618694</v>
      </c>
      <c r="AA1120">
        <v>-7.5320916999999996</v>
      </c>
      <c r="AB1120" t="s">
        <v>3085</v>
      </c>
      <c r="AC1120" t="s">
        <v>290</v>
      </c>
      <c r="AL1120" t="s">
        <v>218</v>
      </c>
      <c r="AM1120" t="s">
        <v>3086</v>
      </c>
      <c r="AN1120" t="s">
        <v>6</v>
      </c>
      <c r="AO1120" s="57">
        <v>46150.423564814817</v>
      </c>
      <c r="AP1120" s="57">
        <v>46240</v>
      </c>
      <c r="AR1120" t="s">
        <v>6</v>
      </c>
      <c r="AS1120" t="s">
        <v>914</v>
      </c>
      <c r="AT1120" t="s">
        <v>231</v>
      </c>
      <c r="AV1120" t="s">
        <v>3087</v>
      </c>
      <c r="AW1120" t="s">
        <v>595</v>
      </c>
      <c r="AX1120" t="s">
        <v>223</v>
      </c>
      <c r="BA1120" s="57">
        <v>46240.625</v>
      </c>
      <c r="BB1120" t="s">
        <v>3086</v>
      </c>
      <c r="BF1120" s="6" t="e">
        <f t="shared" si="51"/>
        <v>#NUM!</v>
      </c>
      <c r="BG1120" t="e">
        <f t="shared" si="52"/>
        <v>#NUM!</v>
      </c>
      <c r="BH1120" t="e">
        <f t="shared" si="53"/>
        <v>#NUM!</v>
      </c>
      <c r="BI1120" t="e">
        <f>VLOOKUP(H1120,Sheet2!$A$1:$B$270,2,FALSE)</f>
        <v>#N/A</v>
      </c>
    </row>
    <row r="1121" spans="1:61">
      <c r="A1121">
        <v>1120</v>
      </c>
      <c r="B1121">
        <v>1002505697</v>
      </c>
      <c r="C1121">
        <v>3</v>
      </c>
      <c r="D1121" t="s">
        <v>38</v>
      </c>
      <c r="E1121">
        <v>5</v>
      </c>
      <c r="F1121" t="s">
        <v>92</v>
      </c>
      <c r="G1121" t="s">
        <v>95</v>
      </c>
      <c r="H1121" t="s">
        <v>361</v>
      </c>
      <c r="I1121" t="s">
        <v>213</v>
      </c>
      <c r="J1121" t="s">
        <v>214</v>
      </c>
      <c r="K1121" t="s">
        <v>149</v>
      </c>
      <c r="L1121" t="s">
        <v>215</v>
      </c>
      <c r="M1121" t="s">
        <v>76</v>
      </c>
      <c r="N1121" t="s">
        <v>216</v>
      </c>
      <c r="O1121" s="57">
        <v>46237.41810185185</v>
      </c>
      <c r="P1121" s="57">
        <v>46239.663472222222</v>
      </c>
      <c r="Q1121">
        <v>69357298</v>
      </c>
      <c r="S1121">
        <v>152607221758</v>
      </c>
      <c r="T1121" t="s">
        <v>3097</v>
      </c>
      <c r="U1121" t="s">
        <v>3098</v>
      </c>
      <c r="V1121" t="s">
        <v>3099</v>
      </c>
      <c r="Z1121">
        <v>111.112409457564</v>
      </c>
      <c r="AA1121">
        <v>-8.1950832134515696</v>
      </c>
      <c r="AB1121" t="s">
        <v>3100</v>
      </c>
      <c r="AC1121" t="s">
        <v>217</v>
      </c>
      <c r="AL1121" t="s">
        <v>218</v>
      </c>
      <c r="AM1121" t="s">
        <v>3101</v>
      </c>
      <c r="AN1121" t="s">
        <v>6</v>
      </c>
      <c r="AO1121" s="57">
        <v>46089.424085648148</v>
      </c>
      <c r="AP1121" s="57">
        <v>46240.333333333336</v>
      </c>
      <c r="AR1121" t="s">
        <v>219</v>
      </c>
      <c r="AS1121" t="s">
        <v>361</v>
      </c>
      <c r="AT1121" t="s">
        <v>231</v>
      </c>
      <c r="AU1121">
        <v>20260805</v>
      </c>
      <c r="AV1121" t="s">
        <v>222</v>
      </c>
      <c r="AW1121" t="s">
        <v>1015</v>
      </c>
      <c r="AX1121" t="s">
        <v>223</v>
      </c>
      <c r="BA1121" s="57">
        <v>46240.333333333336</v>
      </c>
      <c r="BB1121" t="s">
        <v>3101</v>
      </c>
      <c r="BC1121">
        <v>2026</v>
      </c>
      <c r="BD1121">
        <v>8</v>
      </c>
      <c r="BE1121">
        <v>5</v>
      </c>
      <c r="BF1121" s="6">
        <f t="shared" si="51"/>
        <v>46239</v>
      </c>
      <c r="BG1121">
        <f t="shared" si="52"/>
        <v>-1.3333333333357587</v>
      </c>
      <c r="BH1121" t="str">
        <f t="shared" si="53"/>
        <v>COMPLY</v>
      </c>
      <c r="BI1121" t="str">
        <f>VLOOKUP(H1121,Sheet2!$A$1:$B$270,2,FALSE)</f>
        <v>PONOROGO</v>
      </c>
    </row>
    <row r="1122" spans="1:61">
      <c r="A1122">
        <v>1121</v>
      </c>
      <c r="B1122">
        <v>1002531274</v>
      </c>
      <c r="C1122">
        <v>3</v>
      </c>
      <c r="D1122" t="s">
        <v>34</v>
      </c>
      <c r="E1122">
        <v>5</v>
      </c>
      <c r="F1122" t="s">
        <v>573</v>
      </c>
      <c r="G1122" t="s">
        <v>84</v>
      </c>
      <c r="H1122" t="s">
        <v>242</v>
      </c>
      <c r="I1122" t="s">
        <v>213</v>
      </c>
      <c r="J1122" t="s">
        <v>214</v>
      </c>
      <c r="K1122" t="s">
        <v>149</v>
      </c>
      <c r="L1122" t="s">
        <v>215</v>
      </c>
      <c r="M1122" t="s">
        <v>258</v>
      </c>
      <c r="N1122" t="s">
        <v>216</v>
      </c>
      <c r="O1122" s="57">
        <v>46251.68953703704</v>
      </c>
      <c r="P1122" s="57">
        <v>46252.707673611112</v>
      </c>
      <c r="Q1122">
        <v>69368298</v>
      </c>
      <c r="S1122">
        <v>172424836921</v>
      </c>
      <c r="T1122" t="s">
        <v>12260</v>
      </c>
      <c r="U1122" t="s">
        <v>13368</v>
      </c>
      <c r="V1122" t="s">
        <v>12261</v>
      </c>
      <c r="Z1122">
        <v>115.08611399999999</v>
      </c>
      <c r="AA1122">
        <v>-8.1474449999999994</v>
      </c>
      <c r="AB1122" t="s">
        <v>12262</v>
      </c>
      <c r="AC1122" t="s">
        <v>237</v>
      </c>
      <c r="AL1122" t="s">
        <v>218</v>
      </c>
      <c r="AM1122" t="s">
        <v>12263</v>
      </c>
      <c r="AN1122" t="s">
        <v>6</v>
      </c>
      <c r="AO1122" t="s">
        <v>11559</v>
      </c>
      <c r="AP1122" s="57">
        <v>46256.333333333336</v>
      </c>
      <c r="AR1122" t="s">
        <v>259</v>
      </c>
      <c r="AS1122" t="s">
        <v>242</v>
      </c>
      <c r="AT1122" t="s">
        <v>231</v>
      </c>
      <c r="AV1122" t="s">
        <v>260</v>
      </c>
      <c r="AW1122" t="s">
        <v>1021</v>
      </c>
      <c r="AX1122" t="s">
        <v>223</v>
      </c>
      <c r="BA1122" s="57">
        <v>46256.333333333336</v>
      </c>
      <c r="BB1122" t="s">
        <v>12263</v>
      </c>
      <c r="BF1122" s="6" t="e">
        <f t="shared" si="51"/>
        <v>#NUM!</v>
      </c>
      <c r="BG1122" t="e">
        <f t="shared" si="52"/>
        <v>#NUM!</v>
      </c>
      <c r="BH1122" t="e">
        <f t="shared" si="53"/>
        <v>#NUM!</v>
      </c>
      <c r="BI1122" t="str">
        <f>VLOOKUP(H1122,Sheet2!$A$1:$B$270,2,FALSE)</f>
        <v>SINGARAJA</v>
      </c>
    </row>
    <row r="1123" spans="1:61">
      <c r="A1123">
        <v>1122</v>
      </c>
      <c r="B1123">
        <v>1002530772</v>
      </c>
      <c r="C1123">
        <v>3</v>
      </c>
      <c r="D1123" t="s">
        <v>45</v>
      </c>
      <c r="E1123">
        <v>5</v>
      </c>
      <c r="F1123" t="s">
        <v>211</v>
      </c>
      <c r="G1123" t="s">
        <v>115</v>
      </c>
      <c r="H1123" t="s">
        <v>279</v>
      </c>
      <c r="I1123" t="s">
        <v>213</v>
      </c>
      <c r="J1123" t="s">
        <v>214</v>
      </c>
      <c r="K1123" t="s">
        <v>149</v>
      </c>
      <c r="L1123" t="s">
        <v>215</v>
      </c>
      <c r="M1123" t="s">
        <v>76</v>
      </c>
      <c r="N1123" t="s">
        <v>216</v>
      </c>
      <c r="O1123" s="57">
        <v>46251.512465277781</v>
      </c>
      <c r="P1123" s="57">
        <v>46252.496331018519</v>
      </c>
      <c r="Q1123">
        <v>69368029</v>
      </c>
      <c r="S1123">
        <v>172603791596</v>
      </c>
      <c r="T1123" t="s">
        <v>12264</v>
      </c>
      <c r="U1123" t="s">
        <v>10214</v>
      </c>
      <c r="V1123" t="s">
        <v>12265</v>
      </c>
      <c r="Z1123">
        <v>116.373887993395</v>
      </c>
      <c r="AA1123">
        <v>-8.6498742715522194</v>
      </c>
      <c r="AB1123" t="s">
        <v>12266</v>
      </c>
      <c r="AC1123" t="s">
        <v>217</v>
      </c>
      <c r="AL1123" t="s">
        <v>218</v>
      </c>
      <c r="AM1123" t="s">
        <v>10291</v>
      </c>
      <c r="AN1123" t="s">
        <v>6</v>
      </c>
      <c r="AO1123" t="s">
        <v>10485</v>
      </c>
      <c r="AP1123" s="57">
        <v>46252.541666666664</v>
      </c>
      <c r="AR1123" t="s">
        <v>219</v>
      </c>
      <c r="AS1123" t="s">
        <v>279</v>
      </c>
      <c r="AT1123" t="s">
        <v>231</v>
      </c>
      <c r="AU1123">
        <v>20260818</v>
      </c>
      <c r="AV1123" t="s">
        <v>222</v>
      </c>
      <c r="AW1123" t="s">
        <v>1021</v>
      </c>
      <c r="AX1123" t="s">
        <v>223</v>
      </c>
      <c r="BA1123" s="57">
        <v>46252.541666666664</v>
      </c>
      <c r="BB1123" t="s">
        <v>10291</v>
      </c>
      <c r="BC1123">
        <v>2026</v>
      </c>
      <c r="BD1123">
        <v>8</v>
      </c>
      <c r="BE1123">
        <v>18</v>
      </c>
      <c r="BF1123" s="6">
        <f t="shared" si="51"/>
        <v>46252</v>
      </c>
      <c r="BG1123">
        <f t="shared" si="52"/>
        <v>-0.54166666666424135</v>
      </c>
      <c r="BH1123" t="str">
        <f t="shared" si="53"/>
        <v>COMPLY</v>
      </c>
      <c r="BI1123" t="str">
        <f>VLOOKUP(H1123,Sheet2!$A$1:$B$270,2,FALSE)</f>
        <v>SELONG</v>
      </c>
    </row>
    <row r="1124" spans="1:61">
      <c r="A1124">
        <v>1123</v>
      </c>
      <c r="B1124">
        <v>1002526164</v>
      </c>
      <c r="C1124">
        <v>3</v>
      </c>
      <c r="D1124" t="s">
        <v>55</v>
      </c>
      <c r="E1124">
        <v>5</v>
      </c>
      <c r="F1124" t="s">
        <v>265</v>
      </c>
      <c r="G1124" t="s">
        <v>123</v>
      </c>
      <c r="H1124" t="s">
        <v>395</v>
      </c>
      <c r="I1124" t="s">
        <v>213</v>
      </c>
      <c r="J1124" t="s">
        <v>214</v>
      </c>
      <c r="K1124" t="s">
        <v>149</v>
      </c>
      <c r="L1124" t="s">
        <v>215</v>
      </c>
      <c r="M1124" t="s">
        <v>76</v>
      </c>
      <c r="N1124" t="s">
        <v>216</v>
      </c>
      <c r="O1124" s="57">
        <v>46248.478425925925</v>
      </c>
      <c r="P1124" s="57">
        <v>46248.692129629628</v>
      </c>
      <c r="Q1124">
        <v>69365924</v>
      </c>
      <c r="S1124">
        <v>152404213637</v>
      </c>
      <c r="T1124" t="s">
        <v>5868</v>
      </c>
      <c r="U1124" t="s">
        <v>12270</v>
      </c>
      <c r="V1124" t="s">
        <v>12271</v>
      </c>
      <c r="Z1124">
        <v>112.74694529788199</v>
      </c>
      <c r="AA1124">
        <v>-7.2423527296308396</v>
      </c>
      <c r="AB1124" t="s">
        <v>12272</v>
      </c>
      <c r="AC1124" t="s">
        <v>237</v>
      </c>
      <c r="AL1124" t="s">
        <v>218</v>
      </c>
      <c r="AM1124" t="s">
        <v>12273</v>
      </c>
      <c r="AN1124" t="s">
        <v>6</v>
      </c>
      <c r="AO1124" t="s">
        <v>10053</v>
      </c>
      <c r="AP1124" s="57">
        <v>46249.416666666664</v>
      </c>
      <c r="AR1124" t="s">
        <v>219</v>
      </c>
      <c r="AS1124" t="s">
        <v>395</v>
      </c>
      <c r="AT1124" t="s">
        <v>231</v>
      </c>
      <c r="AU1124">
        <v>20260814</v>
      </c>
      <c r="AV1124" t="s">
        <v>222</v>
      </c>
      <c r="AW1124" t="s">
        <v>1020</v>
      </c>
      <c r="AX1124" t="s">
        <v>223</v>
      </c>
      <c r="BA1124" s="57">
        <v>46249.416666666664</v>
      </c>
      <c r="BB1124" t="s">
        <v>12273</v>
      </c>
      <c r="BC1124">
        <v>2026</v>
      </c>
      <c r="BD1124">
        <v>8</v>
      </c>
      <c r="BE1124">
        <v>14</v>
      </c>
      <c r="BF1124" s="6">
        <f t="shared" si="51"/>
        <v>46248</v>
      </c>
      <c r="BG1124">
        <f t="shared" si="52"/>
        <v>-1.4166666666642413</v>
      </c>
      <c r="BH1124" t="str">
        <f t="shared" si="53"/>
        <v>COMPLY</v>
      </c>
      <c r="BI1124" t="str">
        <f>VLOOKUP(H1124,Sheet2!$A$1:$B$270,2,FALSE)</f>
        <v>SURABAYA UTARA</v>
      </c>
    </row>
    <row r="1125" spans="1:61">
      <c r="A1125">
        <v>1124</v>
      </c>
      <c r="B1125">
        <v>1002515802</v>
      </c>
      <c r="C1125">
        <v>3</v>
      </c>
      <c r="D1125" t="s">
        <v>38</v>
      </c>
      <c r="E1125">
        <v>5</v>
      </c>
      <c r="F1125" t="s">
        <v>90</v>
      </c>
      <c r="G1125" t="s">
        <v>98</v>
      </c>
      <c r="H1125" t="s">
        <v>301</v>
      </c>
      <c r="I1125" t="s">
        <v>213</v>
      </c>
      <c r="J1125" t="s">
        <v>214</v>
      </c>
      <c r="K1125" t="s">
        <v>149</v>
      </c>
      <c r="L1125" t="s">
        <v>215</v>
      </c>
      <c r="M1125" t="s">
        <v>76</v>
      </c>
      <c r="N1125" t="s">
        <v>216</v>
      </c>
      <c r="O1125" s="57">
        <v>46242.472893518519</v>
      </c>
      <c r="P1125" s="57">
        <v>46243.76121527778</v>
      </c>
      <c r="Q1125">
        <v>69361366</v>
      </c>
      <c r="S1125">
        <v>152606246405</v>
      </c>
      <c r="T1125" t="s">
        <v>5513</v>
      </c>
      <c r="U1125" t="s">
        <v>5514</v>
      </c>
      <c r="V1125" t="s">
        <v>5515</v>
      </c>
      <c r="Z1125">
        <v>111.912828133028</v>
      </c>
      <c r="AA1125">
        <v>-8.0405224629432901</v>
      </c>
      <c r="AB1125" t="s">
        <v>5516</v>
      </c>
      <c r="AC1125" t="s">
        <v>237</v>
      </c>
      <c r="AL1125" t="s">
        <v>218</v>
      </c>
      <c r="AM1125" t="s">
        <v>5517</v>
      </c>
      <c r="AN1125" t="s">
        <v>6</v>
      </c>
      <c r="AO1125" s="57">
        <v>46242.476041666669</v>
      </c>
      <c r="AP1125" s="57">
        <v>46243.333333333336</v>
      </c>
      <c r="AR1125" t="s">
        <v>219</v>
      </c>
      <c r="AS1125" t="s">
        <v>301</v>
      </c>
      <c r="AT1125" t="s">
        <v>231</v>
      </c>
      <c r="AU1125">
        <v>20260809</v>
      </c>
      <c r="AV1125" t="s">
        <v>222</v>
      </c>
      <c r="AW1125" t="s">
        <v>1010</v>
      </c>
      <c r="AX1125" t="s">
        <v>223</v>
      </c>
      <c r="BA1125" s="57">
        <v>46243.333333333336</v>
      </c>
      <c r="BB1125" t="s">
        <v>5517</v>
      </c>
      <c r="BC1125">
        <v>2026</v>
      </c>
      <c r="BD1125">
        <v>8</v>
      </c>
      <c r="BE1125">
        <v>9</v>
      </c>
      <c r="BF1125" s="6">
        <f t="shared" si="51"/>
        <v>46243</v>
      </c>
      <c r="BG1125">
        <f t="shared" si="52"/>
        <v>-0.33333333333575865</v>
      </c>
      <c r="BH1125" t="str">
        <f t="shared" si="53"/>
        <v>COMPLY</v>
      </c>
      <c r="BI1125" t="str">
        <f>VLOOKUP(H1125,Sheet2!$A$1:$B$270,2,FALSE)</f>
        <v>BLITAR</v>
      </c>
    </row>
    <row r="1126" spans="1:61">
      <c r="A1126">
        <v>1125</v>
      </c>
      <c r="B1126">
        <v>1002520411</v>
      </c>
      <c r="C1126">
        <v>3</v>
      </c>
      <c r="D1126" t="s">
        <v>59</v>
      </c>
      <c r="E1126">
        <v>4</v>
      </c>
      <c r="F1126" t="s">
        <v>567</v>
      </c>
      <c r="G1126" t="s">
        <v>609</v>
      </c>
      <c r="H1126" t="s">
        <v>936</v>
      </c>
      <c r="I1126" t="s">
        <v>213</v>
      </c>
      <c r="J1126" t="s">
        <v>214</v>
      </c>
      <c r="K1126" t="s">
        <v>149</v>
      </c>
      <c r="M1126" t="s">
        <v>76</v>
      </c>
      <c r="N1126" t="s">
        <v>216</v>
      </c>
      <c r="O1126" s="57">
        <v>46245.637696759259</v>
      </c>
      <c r="P1126" s="57">
        <v>46245.727199074077</v>
      </c>
      <c r="Q1126">
        <v>69361092</v>
      </c>
      <c r="S1126">
        <v>146113146006</v>
      </c>
      <c r="T1126" t="s">
        <v>5204</v>
      </c>
      <c r="U1126" t="s">
        <v>6789</v>
      </c>
      <c r="V1126" t="s">
        <v>7717</v>
      </c>
      <c r="Z1126">
        <v>110.37690000000001</v>
      </c>
      <c r="AA1126">
        <v>-7.7809999999999997</v>
      </c>
      <c r="AB1126" t="s">
        <v>5207</v>
      </c>
      <c r="AC1126" t="s">
        <v>290</v>
      </c>
      <c r="AL1126" t="s">
        <v>218</v>
      </c>
      <c r="AM1126" t="s">
        <v>6791</v>
      </c>
      <c r="AN1126" t="s">
        <v>6</v>
      </c>
      <c r="AO1126" s="57">
        <v>46334.642939814818</v>
      </c>
      <c r="AR1126" t="s">
        <v>219</v>
      </c>
      <c r="AS1126" t="s">
        <v>936</v>
      </c>
      <c r="AT1126" t="s">
        <v>231</v>
      </c>
      <c r="AU1126">
        <v>20260811</v>
      </c>
      <c r="AV1126" t="s">
        <v>222</v>
      </c>
      <c r="AW1126" t="s">
        <v>563</v>
      </c>
      <c r="AX1126" t="s">
        <v>223</v>
      </c>
      <c r="BA1126" s="57">
        <v>46245.291666666664</v>
      </c>
      <c r="BB1126" t="s">
        <v>6791</v>
      </c>
      <c r="BC1126">
        <v>2026</v>
      </c>
      <c r="BD1126">
        <v>8</v>
      </c>
      <c r="BE1126">
        <v>11</v>
      </c>
      <c r="BF1126" s="6">
        <f t="shared" si="51"/>
        <v>46245</v>
      </c>
      <c r="BG1126">
        <f t="shared" si="52"/>
        <v>-0.29166666666424135</v>
      </c>
      <c r="BH1126" t="str">
        <f t="shared" si="53"/>
        <v>COMPLY</v>
      </c>
      <c r="BI1126" t="e">
        <f>VLOOKUP(H1126,Sheet2!$A$1:$B$270,2,FALSE)</f>
        <v>#N/A</v>
      </c>
    </row>
    <row r="1127" spans="1:61">
      <c r="A1127">
        <v>1126</v>
      </c>
      <c r="B1127">
        <v>1002516495</v>
      </c>
      <c r="C1127">
        <v>3</v>
      </c>
      <c r="D1127" t="s">
        <v>38</v>
      </c>
      <c r="E1127">
        <v>5</v>
      </c>
      <c r="F1127" t="s">
        <v>92</v>
      </c>
      <c r="G1127" t="s">
        <v>89</v>
      </c>
      <c r="H1127" t="s">
        <v>409</v>
      </c>
      <c r="I1127" t="s">
        <v>213</v>
      </c>
      <c r="J1127" t="s">
        <v>214</v>
      </c>
      <c r="K1127" t="s">
        <v>149</v>
      </c>
      <c r="L1127" t="s">
        <v>215</v>
      </c>
      <c r="M1127" t="s">
        <v>933</v>
      </c>
      <c r="N1127" t="s">
        <v>216</v>
      </c>
      <c r="O1127" s="57">
        <v>46243.559699074074</v>
      </c>
      <c r="P1127" s="57">
        <v>46245.505729166667</v>
      </c>
      <c r="Q1127">
        <v>69361886</v>
      </c>
      <c r="S1127">
        <v>152609258256</v>
      </c>
      <c r="T1127" t="s">
        <v>5522</v>
      </c>
      <c r="U1127" t="s">
        <v>5523</v>
      </c>
      <c r="V1127" t="s">
        <v>5524</v>
      </c>
      <c r="Z1127">
        <v>111.845803186297</v>
      </c>
      <c r="AA1127">
        <v>-7.0707779287582699</v>
      </c>
      <c r="AB1127" t="s">
        <v>5525</v>
      </c>
      <c r="AC1127" t="s">
        <v>217</v>
      </c>
      <c r="AL1127" t="s">
        <v>218</v>
      </c>
      <c r="AM1127" t="s">
        <v>5526</v>
      </c>
      <c r="AN1127" t="s">
        <v>6</v>
      </c>
      <c r="AO1127" s="57">
        <v>46273.569282407407</v>
      </c>
      <c r="AP1127" s="57">
        <v>46244.541666666664</v>
      </c>
      <c r="AQ1127" t="s">
        <v>564</v>
      </c>
      <c r="AR1127" t="s">
        <v>12</v>
      </c>
      <c r="AS1127" t="s">
        <v>409</v>
      </c>
      <c r="AT1127" t="s">
        <v>231</v>
      </c>
      <c r="AV1127" t="s">
        <v>917</v>
      </c>
      <c r="AW1127" t="s">
        <v>1010</v>
      </c>
      <c r="AX1127" t="s">
        <v>223</v>
      </c>
      <c r="BA1127" s="57">
        <v>46244.541666666664</v>
      </c>
      <c r="BB1127" t="s">
        <v>5526</v>
      </c>
      <c r="BF1127" s="6" t="e">
        <f t="shared" si="51"/>
        <v>#NUM!</v>
      </c>
      <c r="BG1127" t="e">
        <f t="shared" si="52"/>
        <v>#NUM!</v>
      </c>
      <c r="BH1127" t="e">
        <f t="shared" si="53"/>
        <v>#NUM!</v>
      </c>
      <c r="BI1127" t="str">
        <f>VLOOKUP(H1127,Sheet2!$A$1:$B$270,2,FALSE)</f>
        <v>BOJONEGORO</v>
      </c>
    </row>
    <row r="1128" spans="1:61">
      <c r="A1128">
        <v>1127</v>
      </c>
      <c r="B1128">
        <v>1002513460</v>
      </c>
      <c r="C1128">
        <v>3</v>
      </c>
      <c r="D1128" t="s">
        <v>59</v>
      </c>
      <c r="E1128">
        <v>4</v>
      </c>
      <c r="F1128" t="s">
        <v>243</v>
      </c>
      <c r="G1128" t="s">
        <v>243</v>
      </c>
      <c r="H1128" t="s">
        <v>294</v>
      </c>
      <c r="I1128" t="s">
        <v>213</v>
      </c>
      <c r="J1128" t="s">
        <v>214</v>
      </c>
      <c r="K1128" t="s">
        <v>149</v>
      </c>
      <c r="L1128" t="s">
        <v>215</v>
      </c>
      <c r="M1128" t="s">
        <v>76</v>
      </c>
      <c r="N1128" t="s">
        <v>216</v>
      </c>
      <c r="O1128" s="57">
        <v>46240.790937500002</v>
      </c>
      <c r="P1128" s="57">
        <v>46241.495925925927</v>
      </c>
      <c r="Q1128">
        <v>69360346</v>
      </c>
      <c r="S1128">
        <v>146137149674</v>
      </c>
      <c r="T1128" t="s">
        <v>3116</v>
      </c>
      <c r="U1128" t="s">
        <v>5527</v>
      </c>
      <c r="V1128" t="s">
        <v>3117</v>
      </c>
      <c r="Z1128">
        <v>110.2047543</v>
      </c>
      <c r="AA1128">
        <v>-7.5060150999999999</v>
      </c>
      <c r="AB1128" t="s">
        <v>3118</v>
      </c>
      <c r="AC1128" t="s">
        <v>237</v>
      </c>
      <c r="AL1128" t="s">
        <v>218</v>
      </c>
      <c r="AM1128" t="s">
        <v>3119</v>
      </c>
      <c r="AN1128" t="s">
        <v>6</v>
      </c>
      <c r="AO1128" s="57">
        <v>46181.79886574074</v>
      </c>
      <c r="AP1128" s="57">
        <v>46246.333333333336</v>
      </c>
      <c r="AR1128" t="s">
        <v>219</v>
      </c>
      <c r="AS1128" t="s">
        <v>294</v>
      </c>
      <c r="AT1128" t="s">
        <v>231</v>
      </c>
      <c r="AU1128">
        <v>20260807</v>
      </c>
      <c r="AV1128" t="s">
        <v>222</v>
      </c>
      <c r="AW1128" t="s">
        <v>1014</v>
      </c>
      <c r="AX1128" t="s">
        <v>223</v>
      </c>
      <c r="BA1128" s="57">
        <v>46246.333333333336</v>
      </c>
      <c r="BB1128" t="s">
        <v>3119</v>
      </c>
      <c r="BC1128">
        <v>2026</v>
      </c>
      <c r="BD1128">
        <v>8</v>
      </c>
      <c r="BE1128">
        <v>7</v>
      </c>
      <c r="BF1128" s="6">
        <f t="shared" si="51"/>
        <v>46241</v>
      </c>
      <c r="BG1128">
        <f t="shared" si="52"/>
        <v>-5.3333333333357587</v>
      </c>
      <c r="BH1128" t="str">
        <f t="shared" si="53"/>
        <v>COMPLY</v>
      </c>
      <c r="BI1128" t="e">
        <f>VLOOKUP(H1128,Sheet2!$A$1:$B$270,2,FALSE)</f>
        <v>#N/A</v>
      </c>
    </row>
    <row r="1129" spans="1:61">
      <c r="A1129">
        <v>1128</v>
      </c>
      <c r="B1129">
        <v>1002524713</v>
      </c>
      <c r="C1129">
        <v>3</v>
      </c>
      <c r="D1129" t="s">
        <v>55</v>
      </c>
      <c r="E1129">
        <v>5</v>
      </c>
      <c r="F1129" t="s">
        <v>265</v>
      </c>
      <c r="G1129" t="s">
        <v>122</v>
      </c>
      <c r="H1129" t="s">
        <v>297</v>
      </c>
      <c r="I1129" t="s">
        <v>213</v>
      </c>
      <c r="J1129" t="s">
        <v>214</v>
      </c>
      <c r="K1129" t="s">
        <v>149</v>
      </c>
      <c r="M1129" t="s">
        <v>236</v>
      </c>
      <c r="N1129" t="s">
        <v>216</v>
      </c>
      <c r="O1129" s="57">
        <v>46247.645266203705</v>
      </c>
      <c r="P1129" s="57">
        <v>46252.696562500001</v>
      </c>
      <c r="Q1129">
        <v>69365318</v>
      </c>
      <c r="S1129">
        <v>152446245967</v>
      </c>
      <c r="T1129" t="s">
        <v>8823</v>
      </c>
      <c r="U1129" t="s">
        <v>8824</v>
      </c>
      <c r="Z1129">
        <v>112.6001687</v>
      </c>
      <c r="AA1129">
        <v>-7.2463372000000001</v>
      </c>
      <c r="AB1129" t="s">
        <v>8825</v>
      </c>
      <c r="AC1129" t="s">
        <v>230</v>
      </c>
      <c r="AO1129" t="s">
        <v>8949</v>
      </c>
      <c r="AR1129" t="s">
        <v>312</v>
      </c>
      <c r="AS1129" t="s">
        <v>297</v>
      </c>
      <c r="AT1129" t="s">
        <v>231</v>
      </c>
      <c r="AV1129" t="s">
        <v>13369</v>
      </c>
      <c r="AW1129" t="s">
        <v>561</v>
      </c>
      <c r="AX1129" t="s">
        <v>223</v>
      </c>
      <c r="BF1129" s="6" t="e">
        <f t="shared" si="51"/>
        <v>#NUM!</v>
      </c>
      <c r="BG1129" t="e">
        <f t="shared" si="52"/>
        <v>#NUM!</v>
      </c>
      <c r="BH1129" t="e">
        <f t="shared" si="53"/>
        <v>#NUM!</v>
      </c>
      <c r="BI1129" t="str">
        <f>VLOOKUP(H1129,Sheet2!$A$1:$B$270,2,FALSE)</f>
        <v>GRESIK</v>
      </c>
    </row>
    <row r="1130" spans="1:61">
      <c r="A1130">
        <v>1129</v>
      </c>
      <c r="B1130">
        <v>1002511712</v>
      </c>
      <c r="C1130">
        <v>3</v>
      </c>
      <c r="D1130" t="s">
        <v>38</v>
      </c>
      <c r="E1130">
        <v>5</v>
      </c>
      <c r="F1130" t="s">
        <v>250</v>
      </c>
      <c r="G1130" t="s">
        <v>91</v>
      </c>
      <c r="H1130" t="s">
        <v>398</v>
      </c>
      <c r="I1130" t="s">
        <v>213</v>
      </c>
      <c r="J1130" t="s">
        <v>214</v>
      </c>
      <c r="K1130" t="s">
        <v>149</v>
      </c>
      <c r="L1130" t="s">
        <v>215</v>
      </c>
      <c r="M1130" t="s">
        <v>76</v>
      </c>
      <c r="N1130" t="s">
        <v>216</v>
      </c>
      <c r="O1130" s="57">
        <v>46240.420104166667</v>
      </c>
      <c r="P1130" s="57">
        <v>46241.694918981484</v>
      </c>
      <c r="Q1130">
        <v>69359682</v>
      </c>
      <c r="S1130">
        <v>152703903442</v>
      </c>
      <c r="T1130" t="s">
        <v>3130</v>
      </c>
      <c r="U1130" t="s">
        <v>3131</v>
      </c>
      <c r="V1130" t="s">
        <v>3132</v>
      </c>
      <c r="Z1130">
        <v>112.61115340000001</v>
      </c>
      <c r="AA1130">
        <v>-7.9431544999999897</v>
      </c>
      <c r="AB1130" t="s">
        <v>3133</v>
      </c>
      <c r="AC1130" t="s">
        <v>237</v>
      </c>
      <c r="AL1130" t="s">
        <v>218</v>
      </c>
      <c r="AM1130" t="s">
        <v>3134</v>
      </c>
      <c r="AN1130" t="s">
        <v>6</v>
      </c>
      <c r="AO1130" s="57">
        <v>46181.423634259256</v>
      </c>
      <c r="AP1130" s="57">
        <v>46241.625</v>
      </c>
      <c r="AR1130" t="s">
        <v>219</v>
      </c>
      <c r="AS1130" t="s">
        <v>398</v>
      </c>
      <c r="AT1130" t="s">
        <v>231</v>
      </c>
      <c r="AU1130">
        <v>20260807</v>
      </c>
      <c r="AV1130" t="s">
        <v>222</v>
      </c>
      <c r="AW1130" t="s">
        <v>1014</v>
      </c>
      <c r="AX1130" t="s">
        <v>223</v>
      </c>
      <c r="BA1130" s="57">
        <v>46241.625</v>
      </c>
      <c r="BB1130" t="s">
        <v>3134</v>
      </c>
      <c r="BC1130">
        <v>2026</v>
      </c>
      <c r="BD1130">
        <v>8</v>
      </c>
      <c r="BE1130">
        <v>7</v>
      </c>
      <c r="BF1130" s="6">
        <f t="shared" si="51"/>
        <v>46241</v>
      </c>
      <c r="BG1130">
        <f t="shared" si="52"/>
        <v>-0.625</v>
      </c>
      <c r="BH1130" t="str">
        <f t="shared" si="53"/>
        <v>COMPLY</v>
      </c>
      <c r="BI1130" t="str">
        <f>VLOOKUP(H1130,Sheet2!$A$1:$B$270,2,FALSE)</f>
        <v>MALANG</v>
      </c>
    </row>
    <row r="1131" spans="1:61">
      <c r="A1131">
        <v>1130</v>
      </c>
      <c r="B1131">
        <v>1002531003</v>
      </c>
      <c r="C1131">
        <v>3</v>
      </c>
      <c r="D1131" t="s">
        <v>38</v>
      </c>
      <c r="E1131">
        <v>5</v>
      </c>
      <c r="F1131" t="s">
        <v>90</v>
      </c>
      <c r="G1131" t="s">
        <v>93</v>
      </c>
      <c r="H1131" t="s">
        <v>302</v>
      </c>
      <c r="I1131" t="s">
        <v>213</v>
      </c>
      <c r="J1131" t="s">
        <v>214</v>
      </c>
      <c r="K1131" t="s">
        <v>149</v>
      </c>
      <c r="L1131" t="s">
        <v>215</v>
      </c>
      <c r="M1131" t="s">
        <v>76</v>
      </c>
      <c r="N1131" t="s">
        <v>216</v>
      </c>
      <c r="O1131" s="57">
        <v>46251.604131944441</v>
      </c>
      <c r="P1131" s="57">
        <v>46252.575208333335</v>
      </c>
      <c r="Q1131">
        <v>69368175</v>
      </c>
      <c r="S1131">
        <v>152611229772</v>
      </c>
      <c r="T1131" t="s">
        <v>12274</v>
      </c>
      <c r="U1131" t="s">
        <v>12275</v>
      </c>
      <c r="V1131" t="s">
        <v>12276</v>
      </c>
      <c r="Z1131">
        <v>111.876524873077</v>
      </c>
      <c r="AA1131">
        <v>-7.6171880475252101</v>
      </c>
      <c r="AB1131" t="s">
        <v>12277</v>
      </c>
      <c r="AC1131" t="s">
        <v>217</v>
      </c>
      <c r="AL1131" t="s">
        <v>218</v>
      </c>
      <c r="AM1131" t="s">
        <v>9966</v>
      </c>
      <c r="AN1131" t="s">
        <v>6</v>
      </c>
      <c r="AO1131" t="s">
        <v>9967</v>
      </c>
      <c r="AP1131" s="57">
        <v>46252.541666666664</v>
      </c>
      <c r="AR1131" t="s">
        <v>219</v>
      </c>
      <c r="AS1131" t="s">
        <v>302</v>
      </c>
      <c r="AT1131" t="s">
        <v>231</v>
      </c>
      <c r="AU1131">
        <v>20260818</v>
      </c>
      <c r="AV1131" t="s">
        <v>222</v>
      </c>
      <c r="AW1131" t="s">
        <v>1015</v>
      </c>
      <c r="AX1131" t="s">
        <v>223</v>
      </c>
      <c r="BA1131" s="57">
        <v>46252.541666666664</v>
      </c>
      <c r="BB1131" t="s">
        <v>9966</v>
      </c>
      <c r="BC1131">
        <v>2026</v>
      </c>
      <c r="BD1131">
        <v>8</v>
      </c>
      <c r="BE1131">
        <v>18</v>
      </c>
      <c r="BF1131" s="6">
        <f t="shared" si="51"/>
        <v>46252</v>
      </c>
      <c r="BG1131">
        <f t="shared" si="52"/>
        <v>-0.54166666666424135</v>
      </c>
      <c r="BH1131" t="str">
        <f t="shared" si="53"/>
        <v>COMPLY</v>
      </c>
      <c r="BI1131" t="str">
        <f>VLOOKUP(H1131,Sheet2!$A$1:$B$270,2,FALSE)</f>
        <v>NGANJUK</v>
      </c>
    </row>
    <row r="1132" spans="1:61">
      <c r="A1132">
        <v>1131</v>
      </c>
      <c r="B1132">
        <v>1002531989</v>
      </c>
      <c r="C1132">
        <v>3</v>
      </c>
      <c r="D1132" t="s">
        <v>55</v>
      </c>
      <c r="E1132">
        <v>5</v>
      </c>
      <c r="F1132" t="s">
        <v>228</v>
      </c>
      <c r="G1132" t="s">
        <v>121</v>
      </c>
      <c r="H1132" t="s">
        <v>342</v>
      </c>
      <c r="I1132" t="s">
        <v>213</v>
      </c>
      <c r="J1132" t="s">
        <v>214</v>
      </c>
      <c r="K1132" t="s">
        <v>149</v>
      </c>
      <c r="L1132" t="s">
        <v>215</v>
      </c>
      <c r="M1132" t="s">
        <v>286</v>
      </c>
      <c r="N1132" t="s">
        <v>216</v>
      </c>
      <c r="O1132" s="57">
        <v>46252.354131944441</v>
      </c>
      <c r="P1132" s="57">
        <v>46252.867222222223</v>
      </c>
      <c r="Q1132">
        <v>69368492</v>
      </c>
      <c r="S1132">
        <v>152434913743</v>
      </c>
      <c r="T1132" t="s">
        <v>13370</v>
      </c>
      <c r="U1132" t="s">
        <v>13371</v>
      </c>
      <c r="V1132" t="s">
        <v>13372</v>
      </c>
      <c r="Z1132">
        <v>113.15836764872</v>
      </c>
      <c r="AA1132">
        <v>-7.0577085876077401</v>
      </c>
      <c r="AB1132" t="s">
        <v>13373</v>
      </c>
      <c r="AC1132" t="s">
        <v>217</v>
      </c>
      <c r="AL1132" t="s">
        <v>218</v>
      </c>
      <c r="AM1132" t="s">
        <v>13374</v>
      </c>
      <c r="AN1132" t="s">
        <v>6</v>
      </c>
      <c r="AO1132" t="s">
        <v>13375</v>
      </c>
      <c r="AP1132" s="57">
        <v>46253.333333333336</v>
      </c>
      <c r="AR1132" t="s">
        <v>241</v>
      </c>
      <c r="AS1132" t="s">
        <v>342</v>
      </c>
      <c r="AT1132" t="s">
        <v>221</v>
      </c>
      <c r="AV1132" t="s">
        <v>905</v>
      </c>
      <c r="AW1132" t="s">
        <v>981</v>
      </c>
      <c r="AX1132" t="s">
        <v>223</v>
      </c>
      <c r="BA1132" s="57">
        <v>46253.333333333336</v>
      </c>
      <c r="BB1132" t="s">
        <v>13374</v>
      </c>
      <c r="BF1132" s="6" t="e">
        <f t="shared" si="51"/>
        <v>#NUM!</v>
      </c>
      <c r="BG1132" t="e">
        <f t="shared" si="52"/>
        <v>#NUM!</v>
      </c>
      <c r="BH1132" t="e">
        <f t="shared" si="53"/>
        <v>#NUM!</v>
      </c>
      <c r="BI1132" t="str">
        <f>VLOOKUP(H1132,Sheet2!$A$1:$B$270,2,FALSE)</f>
        <v>MADURA</v>
      </c>
    </row>
    <row r="1133" spans="1:61">
      <c r="A1133">
        <v>1132</v>
      </c>
      <c r="B1133">
        <v>1002510500</v>
      </c>
      <c r="C1133">
        <v>3</v>
      </c>
      <c r="D1133" t="s">
        <v>42</v>
      </c>
      <c r="E1133">
        <v>5</v>
      </c>
      <c r="F1133" t="s">
        <v>106</v>
      </c>
      <c r="G1133" t="s">
        <v>106</v>
      </c>
      <c r="H1133" t="s">
        <v>375</v>
      </c>
      <c r="I1133" t="s">
        <v>213</v>
      </c>
      <c r="J1133" t="s">
        <v>214</v>
      </c>
      <c r="K1133" t="s">
        <v>149</v>
      </c>
      <c r="M1133" t="s">
        <v>76</v>
      </c>
      <c r="N1133" t="s">
        <v>216</v>
      </c>
      <c r="O1133" s="57">
        <v>46239.556064814817</v>
      </c>
      <c r="P1133" s="57">
        <v>46240.661770833336</v>
      </c>
      <c r="Q1133">
        <v>69359173</v>
      </c>
      <c r="S1133">
        <v>152731203673</v>
      </c>
      <c r="T1133" t="s">
        <v>3135</v>
      </c>
      <c r="U1133" t="s">
        <v>3136</v>
      </c>
      <c r="V1133" t="s">
        <v>3137</v>
      </c>
      <c r="Z1133">
        <v>112.9018069</v>
      </c>
      <c r="AA1133">
        <v>-7.6961456000000004</v>
      </c>
      <c r="AB1133" t="s">
        <v>3138</v>
      </c>
      <c r="AC1133" t="s">
        <v>230</v>
      </c>
      <c r="AL1133" t="s">
        <v>218</v>
      </c>
      <c r="AM1133" t="s">
        <v>3139</v>
      </c>
      <c r="AN1133" t="s">
        <v>6</v>
      </c>
      <c r="AO1133" s="57">
        <v>46150.559479166666</v>
      </c>
      <c r="AP1133" s="57">
        <v>46241.333333333336</v>
      </c>
      <c r="AR1133" t="s">
        <v>219</v>
      </c>
      <c r="AS1133" t="s">
        <v>375</v>
      </c>
      <c r="AT1133" t="s">
        <v>231</v>
      </c>
      <c r="AU1133">
        <v>20260806</v>
      </c>
      <c r="AV1133" t="s">
        <v>222</v>
      </c>
      <c r="AW1133" t="s">
        <v>562</v>
      </c>
      <c r="AX1133" t="s">
        <v>223</v>
      </c>
      <c r="BA1133" s="57">
        <v>46241.333333333336</v>
      </c>
      <c r="BB1133" t="s">
        <v>3139</v>
      </c>
      <c r="BC1133">
        <v>2026</v>
      </c>
      <c r="BD1133">
        <v>8</v>
      </c>
      <c r="BE1133">
        <v>6</v>
      </c>
      <c r="BF1133" s="6">
        <f t="shared" si="51"/>
        <v>46240</v>
      </c>
      <c r="BG1133">
        <f t="shared" si="52"/>
        <v>-1.3333333333357587</v>
      </c>
      <c r="BH1133" t="str">
        <f t="shared" si="53"/>
        <v>COMPLY</v>
      </c>
      <c r="BI1133" t="str">
        <f>VLOOKUP(H1133,Sheet2!$A$1:$B$270,2,FALSE)</f>
        <v>PASURUAN</v>
      </c>
    </row>
    <row r="1134" spans="1:61">
      <c r="A1134">
        <v>1133</v>
      </c>
      <c r="B1134">
        <v>1002512816</v>
      </c>
      <c r="C1134">
        <v>3</v>
      </c>
      <c r="D1134" t="s">
        <v>59</v>
      </c>
      <c r="E1134">
        <v>4</v>
      </c>
      <c r="F1134" t="s">
        <v>567</v>
      </c>
      <c r="G1134" t="s">
        <v>1001</v>
      </c>
      <c r="H1134" t="s">
        <v>1002</v>
      </c>
      <c r="I1134" t="s">
        <v>213</v>
      </c>
      <c r="J1134" t="s">
        <v>214</v>
      </c>
      <c r="K1134" t="s">
        <v>149</v>
      </c>
      <c r="M1134" t="s">
        <v>970</v>
      </c>
      <c r="N1134" t="s">
        <v>216</v>
      </c>
      <c r="O1134" s="57">
        <v>46240.628738425927</v>
      </c>
      <c r="P1134" s="57">
        <v>46240.63003472222</v>
      </c>
      <c r="Q1134">
        <v>69360131</v>
      </c>
      <c r="S1134">
        <v>143135115034</v>
      </c>
      <c r="T1134" t="s">
        <v>1494</v>
      </c>
      <c r="Z1134">
        <v>110.733663308782</v>
      </c>
      <c r="AA1134">
        <v>-8.0604997679575305</v>
      </c>
      <c r="AB1134" t="s">
        <v>1497</v>
      </c>
      <c r="AC1134" t="s">
        <v>291</v>
      </c>
      <c r="AO1134" s="57">
        <v>46181.642870370371</v>
      </c>
      <c r="AR1134" t="s">
        <v>6</v>
      </c>
      <c r="AS1134" t="s">
        <v>1002</v>
      </c>
      <c r="AT1134" t="s">
        <v>231</v>
      </c>
      <c r="AV1134" t="s">
        <v>971</v>
      </c>
      <c r="AW1134" t="s">
        <v>561</v>
      </c>
      <c r="AX1134" t="s">
        <v>223</v>
      </c>
      <c r="BF1134" s="6" t="e">
        <f t="shared" si="51"/>
        <v>#NUM!</v>
      </c>
      <c r="BG1134" t="e">
        <f t="shared" si="52"/>
        <v>#NUM!</v>
      </c>
      <c r="BH1134" t="e">
        <f t="shared" si="53"/>
        <v>#NUM!</v>
      </c>
      <c r="BI1134" t="e">
        <f>VLOOKUP(H1134,Sheet2!$A$1:$B$270,2,FALSE)</f>
        <v>#N/A</v>
      </c>
    </row>
    <row r="1135" spans="1:61">
      <c r="A1135">
        <v>1134</v>
      </c>
      <c r="B1135">
        <v>1002510571</v>
      </c>
      <c r="C1135">
        <v>3</v>
      </c>
      <c r="D1135" t="s">
        <v>59</v>
      </c>
      <c r="E1135">
        <v>4</v>
      </c>
      <c r="F1135" t="s">
        <v>567</v>
      </c>
      <c r="G1135" t="s">
        <v>609</v>
      </c>
      <c r="H1135" t="s">
        <v>611</v>
      </c>
      <c r="I1135" t="s">
        <v>213</v>
      </c>
      <c r="J1135" t="s">
        <v>214</v>
      </c>
      <c r="K1135" t="s">
        <v>149</v>
      </c>
      <c r="M1135" t="s">
        <v>76</v>
      </c>
      <c r="N1135" t="s">
        <v>216</v>
      </c>
      <c r="O1135" s="57">
        <v>46239.565324074072</v>
      </c>
      <c r="P1135" s="57">
        <v>46241.266851851855</v>
      </c>
      <c r="Q1135">
        <v>69359198</v>
      </c>
      <c r="S1135">
        <v>141114227800</v>
      </c>
      <c r="T1135" t="s">
        <v>991</v>
      </c>
      <c r="U1135" t="s">
        <v>992</v>
      </c>
      <c r="V1135" t="s">
        <v>3140</v>
      </c>
      <c r="Z1135">
        <v>110.3861309</v>
      </c>
      <c r="AA1135">
        <v>-7.8130996000000001</v>
      </c>
      <c r="AB1135" t="s">
        <v>3141</v>
      </c>
      <c r="AC1135" t="s">
        <v>290</v>
      </c>
      <c r="AL1135" t="s">
        <v>218</v>
      </c>
      <c r="AM1135" t="s">
        <v>1657</v>
      </c>
      <c r="AN1135" t="s">
        <v>6</v>
      </c>
      <c r="AO1135" s="57">
        <v>46150.56925925926</v>
      </c>
      <c r="AP1135" s="57">
        <v>46240.541666666664</v>
      </c>
      <c r="AR1135" t="s">
        <v>219</v>
      </c>
      <c r="AS1135" t="s">
        <v>611</v>
      </c>
      <c r="AT1135" t="s">
        <v>231</v>
      </c>
      <c r="AU1135">
        <v>20260807</v>
      </c>
      <c r="AV1135" t="s">
        <v>222</v>
      </c>
      <c r="AW1135" t="s">
        <v>561</v>
      </c>
      <c r="AX1135" t="s">
        <v>223</v>
      </c>
      <c r="BA1135" s="57">
        <v>46240.541666666664</v>
      </c>
      <c r="BB1135" t="s">
        <v>1657</v>
      </c>
      <c r="BC1135">
        <v>2026</v>
      </c>
      <c r="BD1135">
        <v>8</v>
      </c>
      <c r="BE1135">
        <v>7</v>
      </c>
      <c r="BF1135" s="6">
        <f t="shared" si="51"/>
        <v>46241</v>
      </c>
      <c r="BG1135">
        <f t="shared" si="52"/>
        <v>0.45833333333575865</v>
      </c>
      <c r="BH1135" t="str">
        <f t="shared" si="53"/>
        <v>COMPLY</v>
      </c>
      <c r="BI1135" t="e">
        <f>VLOOKUP(H1135,Sheet2!$A$1:$B$270,2,FALSE)</f>
        <v>#N/A</v>
      </c>
    </row>
    <row r="1136" spans="1:61">
      <c r="A1136">
        <v>1135</v>
      </c>
      <c r="B1136">
        <v>1002517085</v>
      </c>
      <c r="C1136">
        <v>3</v>
      </c>
      <c r="D1136" t="s">
        <v>55</v>
      </c>
      <c r="E1136">
        <v>5</v>
      </c>
      <c r="F1136" t="s">
        <v>265</v>
      </c>
      <c r="G1136" t="s">
        <v>126</v>
      </c>
      <c r="H1136" t="s">
        <v>266</v>
      </c>
      <c r="I1136" t="s">
        <v>213</v>
      </c>
      <c r="J1136" t="s">
        <v>214</v>
      </c>
      <c r="K1136" t="s">
        <v>149</v>
      </c>
      <c r="M1136" t="s">
        <v>76</v>
      </c>
      <c r="N1136" t="s">
        <v>216</v>
      </c>
      <c r="O1136" s="57">
        <v>46244.408379629633</v>
      </c>
      <c r="P1136" s="57">
        <v>46244.601446759261</v>
      </c>
      <c r="Q1136">
        <v>69362165</v>
      </c>
      <c r="S1136">
        <v>152413167598</v>
      </c>
      <c r="T1136" t="s">
        <v>6636</v>
      </c>
      <c r="U1136" t="s">
        <v>6637</v>
      </c>
      <c r="V1136" t="s">
        <v>6638</v>
      </c>
      <c r="Z1136">
        <v>112.7299569</v>
      </c>
      <c r="AA1136">
        <v>-7.2508828999999997</v>
      </c>
      <c r="AB1136" t="s">
        <v>6639</v>
      </c>
      <c r="AC1136" t="s">
        <v>291</v>
      </c>
      <c r="AL1136" t="s">
        <v>218</v>
      </c>
      <c r="AM1136" t="s">
        <v>6640</v>
      </c>
      <c r="AN1136" t="s">
        <v>6</v>
      </c>
      <c r="AO1136" s="57">
        <v>46303.413599537038</v>
      </c>
      <c r="AP1136" s="57">
        <v>46245.333333333336</v>
      </c>
      <c r="AR1136" t="s">
        <v>219</v>
      </c>
      <c r="AS1136" t="s">
        <v>266</v>
      </c>
      <c r="AT1136" t="s">
        <v>231</v>
      </c>
      <c r="AU1136">
        <v>20260810</v>
      </c>
      <c r="AV1136" t="s">
        <v>222</v>
      </c>
      <c r="AW1136" t="s">
        <v>561</v>
      </c>
      <c r="AX1136" t="s">
        <v>223</v>
      </c>
      <c r="BA1136" s="57">
        <v>46245.333333333336</v>
      </c>
      <c r="BB1136" t="s">
        <v>6640</v>
      </c>
      <c r="BC1136">
        <v>2026</v>
      </c>
      <c r="BD1136">
        <v>8</v>
      </c>
      <c r="BE1136">
        <v>10</v>
      </c>
      <c r="BF1136" s="6">
        <f t="shared" si="51"/>
        <v>46244</v>
      </c>
      <c r="BG1136">
        <f t="shared" si="52"/>
        <v>-1.3333333333357587</v>
      </c>
      <c r="BH1136" t="str">
        <f t="shared" si="53"/>
        <v>COMPLY</v>
      </c>
      <c r="BI1136" t="str">
        <f>VLOOKUP(H1136,Sheet2!$A$1:$B$270,2,FALSE)</f>
        <v>SURABAYA SELATAN</v>
      </c>
    </row>
    <row r="1137" spans="1:61">
      <c r="A1137">
        <v>1136</v>
      </c>
      <c r="B1137">
        <v>1002505719</v>
      </c>
      <c r="C1137">
        <v>3</v>
      </c>
      <c r="D1137" t="s">
        <v>49</v>
      </c>
      <c r="E1137">
        <v>4</v>
      </c>
      <c r="F1137" t="s">
        <v>252</v>
      </c>
      <c r="G1137" t="s">
        <v>255</v>
      </c>
      <c r="H1137" t="s">
        <v>886</v>
      </c>
      <c r="I1137" t="s">
        <v>213</v>
      </c>
      <c r="J1137" t="s">
        <v>214</v>
      </c>
      <c r="K1137" t="s">
        <v>149</v>
      </c>
      <c r="M1137" t="s">
        <v>76</v>
      </c>
      <c r="N1137" t="s">
        <v>216</v>
      </c>
      <c r="O1137" s="57">
        <v>46237.425393518519</v>
      </c>
      <c r="P1137" s="57">
        <v>46239.726400462961</v>
      </c>
      <c r="Q1137">
        <v>69357283</v>
      </c>
      <c r="S1137">
        <v>142206131308</v>
      </c>
      <c r="T1137" t="s">
        <v>3157</v>
      </c>
      <c r="U1137" t="s">
        <v>3158</v>
      </c>
      <c r="V1137" t="s">
        <v>3159</v>
      </c>
      <c r="Z1137">
        <v>109.1620116</v>
      </c>
      <c r="AA1137">
        <v>-7.1951413999999998</v>
      </c>
      <c r="AB1137" t="s">
        <v>3160</v>
      </c>
      <c r="AC1137" t="s">
        <v>226</v>
      </c>
      <c r="AL1137" t="s">
        <v>218</v>
      </c>
      <c r="AM1137" t="s">
        <v>3161</v>
      </c>
      <c r="AN1137" t="s">
        <v>6</v>
      </c>
      <c r="AO1137" s="57">
        <v>46089.444699074076</v>
      </c>
      <c r="AP1137" s="57">
        <v>46240.333333333336</v>
      </c>
      <c r="AR1137" t="s">
        <v>219</v>
      </c>
      <c r="AS1137" t="s">
        <v>886</v>
      </c>
      <c r="AT1137" t="s">
        <v>231</v>
      </c>
      <c r="AU1137">
        <v>20260805</v>
      </c>
      <c r="AV1137" t="s">
        <v>222</v>
      </c>
      <c r="AW1137" t="s">
        <v>561</v>
      </c>
      <c r="AX1137" t="s">
        <v>223</v>
      </c>
      <c r="BA1137" s="57">
        <v>46240.333333333336</v>
      </c>
      <c r="BB1137" t="s">
        <v>3161</v>
      </c>
      <c r="BC1137">
        <v>2026</v>
      </c>
      <c r="BD1137">
        <v>8</v>
      </c>
      <c r="BE1137">
        <v>5</v>
      </c>
      <c r="BF1137" s="6">
        <f t="shared" si="51"/>
        <v>46239</v>
      </c>
      <c r="BG1137">
        <f t="shared" si="52"/>
        <v>-1.3333333333357587</v>
      </c>
      <c r="BH1137" t="str">
        <f t="shared" si="53"/>
        <v>COMPLY</v>
      </c>
      <c r="BI1137" t="e">
        <f>VLOOKUP(H1137,Sheet2!$A$1:$B$270,2,FALSE)</f>
        <v>#N/A</v>
      </c>
    </row>
    <row r="1138" spans="1:61">
      <c r="A1138">
        <v>1137</v>
      </c>
      <c r="B1138">
        <v>1002511443</v>
      </c>
      <c r="C1138">
        <v>3</v>
      </c>
      <c r="D1138" t="s">
        <v>55</v>
      </c>
      <c r="E1138">
        <v>5</v>
      </c>
      <c r="F1138" t="s">
        <v>265</v>
      </c>
      <c r="G1138" t="s">
        <v>125</v>
      </c>
      <c r="H1138" t="s">
        <v>415</v>
      </c>
      <c r="I1138" t="s">
        <v>213</v>
      </c>
      <c r="J1138" t="s">
        <v>214</v>
      </c>
      <c r="K1138" t="s">
        <v>149</v>
      </c>
      <c r="M1138" t="s">
        <v>236</v>
      </c>
      <c r="N1138" t="s">
        <v>216</v>
      </c>
      <c r="O1138" s="57">
        <v>46240.351400462961</v>
      </c>
      <c r="P1138" s="57">
        <v>46243.426006944443</v>
      </c>
      <c r="Q1138">
        <v>69359541</v>
      </c>
      <c r="S1138">
        <v>152433910083</v>
      </c>
      <c r="T1138" t="s">
        <v>3162</v>
      </c>
      <c r="U1138" t="s">
        <v>3163</v>
      </c>
      <c r="Z1138">
        <v>112.4032284</v>
      </c>
      <c r="AA1138">
        <v>-7.1241047999999996</v>
      </c>
      <c r="AB1138" t="s">
        <v>3164</v>
      </c>
      <c r="AC1138" t="s">
        <v>230</v>
      </c>
      <c r="AO1138" s="57">
        <v>46181.361018518517</v>
      </c>
      <c r="AR1138" t="s">
        <v>312</v>
      </c>
      <c r="AS1138" t="s">
        <v>415</v>
      </c>
      <c r="AT1138" t="s">
        <v>231</v>
      </c>
      <c r="AV1138" t="s">
        <v>5537</v>
      </c>
      <c r="AW1138" t="s">
        <v>582</v>
      </c>
      <c r="AX1138" t="s">
        <v>223</v>
      </c>
      <c r="AZ1138" t="s">
        <v>5537</v>
      </c>
      <c r="BF1138" s="6" t="e">
        <f t="shared" si="51"/>
        <v>#NUM!</v>
      </c>
      <c r="BG1138" t="e">
        <f t="shared" si="52"/>
        <v>#NUM!</v>
      </c>
      <c r="BH1138" t="e">
        <f t="shared" si="53"/>
        <v>#NUM!</v>
      </c>
      <c r="BI1138" t="str">
        <f>VLOOKUP(H1138,Sheet2!$A$1:$B$270,2,FALSE)</f>
        <v>GRESIK</v>
      </c>
    </row>
    <row r="1139" spans="1:61">
      <c r="A1139">
        <v>1138</v>
      </c>
      <c r="B1139">
        <v>1002531330</v>
      </c>
      <c r="C1139">
        <v>3</v>
      </c>
      <c r="D1139" t="s">
        <v>51</v>
      </c>
      <c r="E1139">
        <v>4</v>
      </c>
      <c r="F1139" t="s">
        <v>273</v>
      </c>
      <c r="G1139" t="s">
        <v>339</v>
      </c>
      <c r="H1139" t="s">
        <v>4681</v>
      </c>
      <c r="I1139" t="s">
        <v>213</v>
      </c>
      <c r="J1139" t="s">
        <v>214</v>
      </c>
      <c r="K1139" t="s">
        <v>149</v>
      </c>
      <c r="L1139" t="s">
        <v>215</v>
      </c>
      <c r="M1139" t="s">
        <v>258</v>
      </c>
      <c r="N1139" t="s">
        <v>216</v>
      </c>
      <c r="O1139" s="57">
        <v>46251.710370370369</v>
      </c>
      <c r="P1139" s="57">
        <v>46252.50953703704</v>
      </c>
      <c r="Q1139">
        <v>69368311</v>
      </c>
      <c r="S1139">
        <v>142519105206</v>
      </c>
      <c r="T1139" t="s">
        <v>11282</v>
      </c>
      <c r="U1139" t="s">
        <v>11283</v>
      </c>
      <c r="V1139" t="s">
        <v>12278</v>
      </c>
      <c r="Z1139">
        <v>111.1441159</v>
      </c>
      <c r="AA1139">
        <v>-6.9181242999999997</v>
      </c>
      <c r="AB1139" t="s">
        <v>12279</v>
      </c>
      <c r="AC1139" t="s">
        <v>237</v>
      </c>
      <c r="AL1139" t="s">
        <v>218</v>
      </c>
      <c r="AM1139" t="s">
        <v>10291</v>
      </c>
      <c r="AN1139" t="s">
        <v>6</v>
      </c>
      <c r="AO1139" t="s">
        <v>10287</v>
      </c>
      <c r="AP1139" s="57">
        <v>46252.541666666664</v>
      </c>
      <c r="AR1139" t="s">
        <v>259</v>
      </c>
      <c r="AS1139" t="s">
        <v>4681</v>
      </c>
      <c r="AT1139" t="s">
        <v>231</v>
      </c>
      <c r="AV1139" t="s">
        <v>260</v>
      </c>
      <c r="AW1139" t="s">
        <v>642</v>
      </c>
      <c r="AX1139" t="s">
        <v>223</v>
      </c>
      <c r="BA1139" s="57">
        <v>46252.541666666664</v>
      </c>
      <c r="BB1139" t="s">
        <v>10291</v>
      </c>
      <c r="BF1139" s="6" t="e">
        <f t="shared" si="51"/>
        <v>#NUM!</v>
      </c>
      <c r="BG1139" t="e">
        <f t="shared" si="52"/>
        <v>#NUM!</v>
      </c>
      <c r="BH1139" t="e">
        <f t="shared" si="53"/>
        <v>#NUM!</v>
      </c>
      <c r="BI1139" t="e">
        <f>VLOOKUP(H1139,Sheet2!$A$1:$B$270,2,FALSE)</f>
        <v>#N/A</v>
      </c>
    </row>
    <row r="1140" spans="1:61">
      <c r="A1140">
        <v>1139</v>
      </c>
      <c r="B1140">
        <v>1002527870</v>
      </c>
      <c r="C1140">
        <v>3</v>
      </c>
      <c r="D1140" t="s">
        <v>55</v>
      </c>
      <c r="E1140">
        <v>5</v>
      </c>
      <c r="F1140" t="s">
        <v>228</v>
      </c>
      <c r="G1140" t="s">
        <v>127</v>
      </c>
      <c r="H1140" t="s">
        <v>496</v>
      </c>
      <c r="I1140" t="s">
        <v>213</v>
      </c>
      <c r="J1140" t="s">
        <v>214</v>
      </c>
      <c r="K1140" t="s">
        <v>149</v>
      </c>
      <c r="L1140" t="s">
        <v>215</v>
      </c>
      <c r="M1140" t="s">
        <v>76</v>
      </c>
      <c r="N1140" t="s">
        <v>216</v>
      </c>
      <c r="O1140" s="57">
        <v>46249.428437499999</v>
      </c>
      <c r="P1140" s="57">
        <v>46249.752696759257</v>
      </c>
      <c r="Q1140">
        <v>69366631</v>
      </c>
      <c r="S1140">
        <v>152428209682</v>
      </c>
      <c r="T1140" t="s">
        <v>11250</v>
      </c>
      <c r="U1140" t="s">
        <v>8965</v>
      </c>
      <c r="V1140" t="s">
        <v>12280</v>
      </c>
      <c r="Z1140">
        <v>113.744173832237</v>
      </c>
      <c r="AA1140">
        <v>-7.1146344924729901</v>
      </c>
      <c r="AB1140" t="s">
        <v>12281</v>
      </c>
      <c r="AC1140" t="s">
        <v>217</v>
      </c>
      <c r="AL1140" t="s">
        <v>218</v>
      </c>
      <c r="AM1140" t="s">
        <v>11253</v>
      </c>
      <c r="AN1140" t="s">
        <v>6</v>
      </c>
      <c r="AO1140" t="s">
        <v>10477</v>
      </c>
      <c r="AP1140" s="57">
        <v>46250.333333333336</v>
      </c>
      <c r="AR1140" t="s">
        <v>219</v>
      </c>
      <c r="AS1140" t="s">
        <v>496</v>
      </c>
      <c r="AT1140" t="s">
        <v>231</v>
      </c>
      <c r="AU1140">
        <v>20260815</v>
      </c>
      <c r="AV1140" t="s">
        <v>222</v>
      </c>
      <c r="AW1140" t="s">
        <v>1015</v>
      </c>
      <c r="AX1140" t="s">
        <v>223</v>
      </c>
      <c r="BA1140" s="57">
        <v>46250.333333333336</v>
      </c>
      <c r="BB1140" t="s">
        <v>11253</v>
      </c>
      <c r="BC1140">
        <v>2026</v>
      </c>
      <c r="BD1140">
        <v>8</v>
      </c>
      <c r="BE1140">
        <v>15</v>
      </c>
      <c r="BF1140" s="6">
        <f t="shared" si="51"/>
        <v>46249</v>
      </c>
      <c r="BG1140">
        <f t="shared" si="52"/>
        <v>-1.3333333333357587</v>
      </c>
      <c r="BH1140" t="str">
        <f t="shared" si="53"/>
        <v>COMPLY</v>
      </c>
      <c r="BI1140" t="str">
        <f>VLOOKUP(H1140,Sheet2!$A$1:$B$270,2,FALSE)</f>
        <v>MADURA</v>
      </c>
    </row>
    <row r="1141" spans="1:61">
      <c r="A1141">
        <v>1140</v>
      </c>
      <c r="B1141">
        <v>1002525630</v>
      </c>
      <c r="C1141">
        <v>3</v>
      </c>
      <c r="D1141" t="s">
        <v>51</v>
      </c>
      <c r="E1141">
        <v>4</v>
      </c>
      <c r="F1141" t="s">
        <v>273</v>
      </c>
      <c r="G1141" t="s">
        <v>569</v>
      </c>
      <c r="H1141" t="s">
        <v>1050</v>
      </c>
      <c r="I1141" t="s">
        <v>213</v>
      </c>
      <c r="J1141" t="s">
        <v>214</v>
      </c>
      <c r="K1141" t="s">
        <v>149</v>
      </c>
      <c r="L1141" t="s">
        <v>215</v>
      </c>
      <c r="M1141" t="s">
        <v>76</v>
      </c>
      <c r="N1141" t="s">
        <v>216</v>
      </c>
      <c r="O1141" s="57">
        <v>46248.395787037036</v>
      </c>
      <c r="P1141" s="57">
        <v>46249.684513888889</v>
      </c>
      <c r="Q1141">
        <v>69365699</v>
      </c>
      <c r="S1141">
        <v>142521103398</v>
      </c>
      <c r="T1141" t="s">
        <v>12282</v>
      </c>
      <c r="U1141" t="s">
        <v>12283</v>
      </c>
      <c r="V1141" t="s">
        <v>12284</v>
      </c>
      <c r="Z1141">
        <v>110.8028869</v>
      </c>
      <c r="AA1141">
        <v>-7.1764748999999997</v>
      </c>
      <c r="AB1141" t="s">
        <v>12285</v>
      </c>
      <c r="AC1141" t="s">
        <v>237</v>
      </c>
      <c r="AL1141" t="s">
        <v>218</v>
      </c>
      <c r="AM1141" t="s">
        <v>10123</v>
      </c>
      <c r="AN1141" t="s">
        <v>6</v>
      </c>
      <c r="AO1141" t="s">
        <v>9808</v>
      </c>
      <c r="AP1141" s="57">
        <v>46249.541666666664</v>
      </c>
      <c r="AR1141" t="s">
        <v>219</v>
      </c>
      <c r="AS1141" t="s">
        <v>1050</v>
      </c>
      <c r="AT1141" t="s">
        <v>231</v>
      </c>
      <c r="AU1141">
        <v>20260815</v>
      </c>
      <c r="AV1141" t="s">
        <v>222</v>
      </c>
      <c r="AW1141" t="s">
        <v>1010</v>
      </c>
      <c r="AX1141" t="s">
        <v>223</v>
      </c>
      <c r="BA1141" s="57">
        <v>46249.541666666664</v>
      </c>
      <c r="BB1141" t="s">
        <v>10123</v>
      </c>
      <c r="BC1141">
        <v>2026</v>
      </c>
      <c r="BD1141">
        <v>8</v>
      </c>
      <c r="BE1141">
        <v>15</v>
      </c>
      <c r="BF1141" s="6">
        <f t="shared" si="51"/>
        <v>46249</v>
      </c>
      <c r="BG1141">
        <f t="shared" si="52"/>
        <v>-0.54166666666424135</v>
      </c>
      <c r="BH1141" t="str">
        <f t="shared" si="53"/>
        <v>COMPLY</v>
      </c>
      <c r="BI1141" t="e">
        <f>VLOOKUP(H1141,Sheet2!$A$1:$B$270,2,FALSE)</f>
        <v>#N/A</v>
      </c>
    </row>
    <row r="1142" spans="1:61">
      <c r="A1142">
        <v>1141</v>
      </c>
      <c r="B1142">
        <v>1002519676</v>
      </c>
      <c r="C1142">
        <v>3</v>
      </c>
      <c r="D1142" t="s">
        <v>45</v>
      </c>
      <c r="E1142">
        <v>5</v>
      </c>
      <c r="F1142" t="s">
        <v>211</v>
      </c>
      <c r="G1142" t="s">
        <v>115</v>
      </c>
      <c r="H1142" t="s">
        <v>405</v>
      </c>
      <c r="I1142" t="s">
        <v>213</v>
      </c>
      <c r="J1142" t="s">
        <v>214</v>
      </c>
      <c r="K1142" t="s">
        <v>149</v>
      </c>
      <c r="L1142" t="s">
        <v>606</v>
      </c>
      <c r="M1142" t="s">
        <v>575</v>
      </c>
      <c r="N1142" t="s">
        <v>216</v>
      </c>
      <c r="O1142" s="57">
        <v>46245.503425925926</v>
      </c>
      <c r="P1142" s="57">
        <v>46252.580625000002</v>
      </c>
      <c r="Q1142">
        <v>69363199</v>
      </c>
      <c r="R1142">
        <v>3707702032</v>
      </c>
      <c r="S1142">
        <v>172602203927</v>
      </c>
      <c r="T1142" t="s">
        <v>7723</v>
      </c>
      <c r="U1142" t="s">
        <v>7724</v>
      </c>
      <c r="V1142" t="s">
        <v>7725</v>
      </c>
      <c r="Z1142">
        <v>116.128697</v>
      </c>
      <c r="AA1142">
        <v>-8.6841050000000006</v>
      </c>
      <c r="AB1142" t="s">
        <v>7726</v>
      </c>
      <c r="AC1142" t="s">
        <v>237</v>
      </c>
      <c r="AL1142" t="s">
        <v>218</v>
      </c>
      <c r="AM1142" t="s">
        <v>7727</v>
      </c>
      <c r="AN1142" t="s">
        <v>6</v>
      </c>
      <c r="AO1142" s="57">
        <v>46334.507453703707</v>
      </c>
      <c r="AP1142" s="57">
        <v>46246.625</v>
      </c>
      <c r="AQ1142" t="s">
        <v>903</v>
      </c>
      <c r="AR1142" t="s">
        <v>14</v>
      </c>
      <c r="AS1142" t="s">
        <v>405</v>
      </c>
      <c r="AT1142" t="s">
        <v>231</v>
      </c>
      <c r="AV1142" t="s">
        <v>13376</v>
      </c>
      <c r="AW1142" t="s">
        <v>983</v>
      </c>
      <c r="AX1142" t="s">
        <v>223</v>
      </c>
      <c r="BA1142" s="57">
        <v>46246.625</v>
      </c>
      <c r="BB1142" t="s">
        <v>7727</v>
      </c>
      <c r="BF1142" s="6" t="e">
        <f t="shared" si="51"/>
        <v>#NUM!</v>
      </c>
      <c r="BG1142" t="e">
        <f t="shared" si="52"/>
        <v>#NUM!</v>
      </c>
      <c r="BH1142" t="e">
        <f t="shared" si="53"/>
        <v>#NUM!</v>
      </c>
      <c r="BI1142" t="str">
        <f>VLOOKUP(H1142,Sheet2!$A$1:$B$270,2,FALSE)</f>
        <v>SELONG</v>
      </c>
    </row>
    <row r="1143" spans="1:61">
      <c r="A1143">
        <v>1142</v>
      </c>
      <c r="B1143">
        <v>1002531219</v>
      </c>
      <c r="C1143">
        <v>3</v>
      </c>
      <c r="D1143" t="s">
        <v>45</v>
      </c>
      <c r="E1143">
        <v>5</v>
      </c>
      <c r="F1143" t="s">
        <v>211</v>
      </c>
      <c r="G1143" t="s">
        <v>110</v>
      </c>
      <c r="H1143" t="s">
        <v>455</v>
      </c>
      <c r="I1143" t="s">
        <v>213</v>
      </c>
      <c r="J1143" t="s">
        <v>214</v>
      </c>
      <c r="K1143" t="s">
        <v>149</v>
      </c>
      <c r="L1143" t="s">
        <v>215</v>
      </c>
      <c r="M1143" t="s">
        <v>225</v>
      </c>
      <c r="N1143" t="s">
        <v>216</v>
      </c>
      <c r="O1143" s="57">
        <v>46251.67287037037</v>
      </c>
      <c r="P1143" s="57">
        <v>46252.547847222224</v>
      </c>
      <c r="Q1143">
        <v>69368242</v>
      </c>
      <c r="S1143">
        <v>172610305734</v>
      </c>
      <c r="T1143" t="s">
        <v>12286</v>
      </c>
      <c r="U1143" t="s">
        <v>12287</v>
      </c>
      <c r="V1143" t="s">
        <v>12288</v>
      </c>
      <c r="Z1143">
        <v>118.916659</v>
      </c>
      <c r="AA1143">
        <v>-8.3661630000000002</v>
      </c>
      <c r="AB1143" t="s">
        <v>12289</v>
      </c>
      <c r="AC1143" t="s">
        <v>237</v>
      </c>
      <c r="AL1143" t="s">
        <v>218</v>
      </c>
      <c r="AM1143" t="s">
        <v>12290</v>
      </c>
      <c r="AN1143" t="s">
        <v>6</v>
      </c>
      <c r="AO1143" t="s">
        <v>12291</v>
      </c>
      <c r="AP1143" s="57">
        <v>46252.541666666664</v>
      </c>
      <c r="AR1143" t="s">
        <v>18</v>
      </c>
      <c r="AS1143" t="s">
        <v>455</v>
      </c>
      <c r="AT1143" t="s">
        <v>231</v>
      </c>
      <c r="AV1143" t="s">
        <v>227</v>
      </c>
      <c r="AW1143" t="s">
        <v>1012</v>
      </c>
      <c r="AX1143" t="s">
        <v>223</v>
      </c>
      <c r="BA1143" s="57">
        <v>46252.541666666664</v>
      </c>
      <c r="BB1143" t="s">
        <v>12290</v>
      </c>
      <c r="BF1143" s="6" t="e">
        <f t="shared" si="51"/>
        <v>#NUM!</v>
      </c>
      <c r="BG1143" t="e">
        <f t="shared" si="52"/>
        <v>#NUM!</v>
      </c>
      <c r="BH1143" t="e">
        <f t="shared" si="53"/>
        <v>#NUM!</v>
      </c>
      <c r="BI1143" t="str">
        <f>VLOOKUP(H1143,Sheet2!$A$1:$B$270,2,FALSE)</f>
        <v>BIMA</v>
      </c>
    </row>
    <row r="1144" spans="1:61">
      <c r="A1144">
        <v>1143</v>
      </c>
      <c r="B1144">
        <v>1002528477</v>
      </c>
      <c r="C1144">
        <v>3</v>
      </c>
      <c r="D1144" t="s">
        <v>38</v>
      </c>
      <c r="E1144">
        <v>5</v>
      </c>
      <c r="F1144" t="s">
        <v>90</v>
      </c>
      <c r="G1144" t="s">
        <v>93</v>
      </c>
      <c r="H1144" t="s">
        <v>391</v>
      </c>
      <c r="I1144" t="s">
        <v>213</v>
      </c>
      <c r="J1144" t="s">
        <v>214</v>
      </c>
      <c r="K1144" t="s">
        <v>149</v>
      </c>
      <c r="L1144" t="s">
        <v>215</v>
      </c>
      <c r="M1144" t="s">
        <v>76</v>
      </c>
      <c r="N1144" t="s">
        <v>216</v>
      </c>
      <c r="O1144" s="57">
        <v>46249.61037037037</v>
      </c>
      <c r="P1144" s="57">
        <v>46251.77306712963</v>
      </c>
      <c r="Q1144">
        <v>69366977</v>
      </c>
      <c r="S1144">
        <v>152615203203</v>
      </c>
      <c r="T1144" t="s">
        <v>12292</v>
      </c>
      <c r="U1144" t="s">
        <v>12293</v>
      </c>
      <c r="V1144" t="s">
        <v>12294</v>
      </c>
      <c r="Z1144">
        <v>112.101025097072</v>
      </c>
      <c r="AA1144">
        <v>-7.59035289503956</v>
      </c>
      <c r="AB1144" t="s">
        <v>12295</v>
      </c>
      <c r="AC1144" t="s">
        <v>217</v>
      </c>
      <c r="AL1144" t="s">
        <v>218</v>
      </c>
      <c r="AM1144" t="s">
        <v>11439</v>
      </c>
      <c r="AN1144" t="s">
        <v>6</v>
      </c>
      <c r="AO1144" t="s">
        <v>10002</v>
      </c>
      <c r="AP1144" s="57">
        <v>46250.541666666664</v>
      </c>
      <c r="AR1144" t="s">
        <v>219</v>
      </c>
      <c r="AS1144" t="s">
        <v>391</v>
      </c>
      <c r="AT1144" t="s">
        <v>231</v>
      </c>
      <c r="AU1144">
        <v>20260817</v>
      </c>
      <c r="AV1144" t="s">
        <v>222</v>
      </c>
      <c r="AW1144" t="s">
        <v>1010</v>
      </c>
      <c r="AX1144" t="s">
        <v>223</v>
      </c>
      <c r="BA1144" s="57">
        <v>46250.541666666664</v>
      </c>
      <c r="BB1144" t="s">
        <v>11439</v>
      </c>
      <c r="BC1144">
        <v>2026</v>
      </c>
      <c r="BD1144">
        <v>8</v>
      </c>
      <c r="BE1144">
        <v>17</v>
      </c>
      <c r="BF1144" s="6">
        <f t="shared" si="51"/>
        <v>46251</v>
      </c>
      <c r="BG1144">
        <f t="shared" si="52"/>
        <v>0.45833333333575865</v>
      </c>
      <c r="BH1144" t="str">
        <f t="shared" si="53"/>
        <v>COMPLY</v>
      </c>
      <c r="BI1144" t="str">
        <f>VLOOKUP(H1144,Sheet2!$A$1:$B$270,2,FALSE)</f>
        <v>NGANJUK</v>
      </c>
    </row>
    <row r="1145" spans="1:61">
      <c r="A1145">
        <v>1144</v>
      </c>
      <c r="B1145">
        <v>1002522148</v>
      </c>
      <c r="C1145">
        <v>3</v>
      </c>
      <c r="D1145" t="s">
        <v>55</v>
      </c>
      <c r="E1145">
        <v>5</v>
      </c>
      <c r="F1145" t="s">
        <v>228</v>
      </c>
      <c r="G1145" t="s">
        <v>121</v>
      </c>
      <c r="H1145" t="s">
        <v>284</v>
      </c>
      <c r="I1145" t="s">
        <v>213</v>
      </c>
      <c r="J1145" t="s">
        <v>214</v>
      </c>
      <c r="K1145" t="s">
        <v>149</v>
      </c>
      <c r="L1145" t="s">
        <v>215</v>
      </c>
      <c r="M1145" t="s">
        <v>575</v>
      </c>
      <c r="N1145" t="s">
        <v>216</v>
      </c>
      <c r="O1145" s="57">
        <v>46246.562465277777</v>
      </c>
      <c r="P1145" s="57">
        <v>46248.608206018522</v>
      </c>
      <c r="Q1145">
        <v>69364224</v>
      </c>
      <c r="S1145">
        <v>152437905607</v>
      </c>
      <c r="T1145" t="s">
        <v>8635</v>
      </c>
      <c r="U1145" t="s">
        <v>7306</v>
      </c>
      <c r="V1145" t="s">
        <v>8636</v>
      </c>
      <c r="Z1145">
        <v>113.270641900599</v>
      </c>
      <c r="AA1145">
        <v>-7.0412871239064101</v>
      </c>
      <c r="AB1145" t="s">
        <v>8637</v>
      </c>
      <c r="AC1145" t="s">
        <v>217</v>
      </c>
      <c r="AL1145" t="s">
        <v>218</v>
      </c>
      <c r="AM1145" t="s">
        <v>8638</v>
      </c>
      <c r="AN1145" t="s">
        <v>6</v>
      </c>
      <c r="AO1145" s="57">
        <v>46364.569351851853</v>
      </c>
      <c r="AP1145" s="57">
        <v>46247.541666666664</v>
      </c>
      <c r="AQ1145" t="s">
        <v>248</v>
      </c>
      <c r="AR1145" t="s">
        <v>14</v>
      </c>
      <c r="AS1145" t="s">
        <v>284</v>
      </c>
      <c r="AT1145" t="s">
        <v>221</v>
      </c>
      <c r="AV1145" t="s">
        <v>12297</v>
      </c>
      <c r="AW1145" t="s">
        <v>979</v>
      </c>
      <c r="AX1145" t="s">
        <v>223</v>
      </c>
      <c r="BA1145" s="57">
        <v>46247.541666666664</v>
      </c>
      <c r="BB1145" t="s">
        <v>8638</v>
      </c>
      <c r="BF1145" s="6" t="e">
        <f t="shared" si="51"/>
        <v>#NUM!</v>
      </c>
      <c r="BG1145" t="e">
        <f t="shared" si="52"/>
        <v>#NUM!</v>
      </c>
      <c r="BH1145" t="e">
        <f t="shared" si="53"/>
        <v>#NUM!</v>
      </c>
      <c r="BI1145" t="str">
        <f>VLOOKUP(H1145,Sheet2!$A$1:$B$270,2,FALSE)</f>
        <v>MADURA</v>
      </c>
    </row>
    <row r="1146" spans="1:61">
      <c r="A1146">
        <v>1145</v>
      </c>
      <c r="B1146">
        <v>1002513438</v>
      </c>
      <c r="C1146">
        <v>3</v>
      </c>
      <c r="D1146" t="s">
        <v>38</v>
      </c>
      <c r="E1146">
        <v>5</v>
      </c>
      <c r="F1146" t="s">
        <v>90</v>
      </c>
      <c r="G1146" t="s">
        <v>90</v>
      </c>
      <c r="H1146" t="s">
        <v>419</v>
      </c>
      <c r="I1146" t="s">
        <v>213</v>
      </c>
      <c r="J1146" t="s">
        <v>214</v>
      </c>
      <c r="K1146" t="s">
        <v>149</v>
      </c>
      <c r="L1146" t="s">
        <v>215</v>
      </c>
      <c r="M1146" t="s">
        <v>76</v>
      </c>
      <c r="N1146" t="s">
        <v>216</v>
      </c>
      <c r="O1146" s="57">
        <v>46240.768020833333</v>
      </c>
      <c r="P1146" s="57">
        <v>46241.7031712963</v>
      </c>
      <c r="Q1146">
        <v>69360323</v>
      </c>
      <c r="S1146">
        <v>152610241469</v>
      </c>
      <c r="T1146" t="s">
        <v>3171</v>
      </c>
      <c r="U1146" t="s">
        <v>3172</v>
      </c>
      <c r="V1146" t="s">
        <v>3173</v>
      </c>
      <c r="Z1146">
        <v>112.040719</v>
      </c>
      <c r="AA1146">
        <v>-7.8081211000000001</v>
      </c>
      <c r="AB1146" t="s">
        <v>3174</v>
      </c>
      <c r="AC1146" t="s">
        <v>237</v>
      </c>
      <c r="AL1146" t="s">
        <v>218</v>
      </c>
      <c r="AM1146" t="s">
        <v>3175</v>
      </c>
      <c r="AN1146" t="s">
        <v>6</v>
      </c>
      <c r="AO1146" s="57">
        <v>46181.777743055558</v>
      </c>
      <c r="AP1146" s="57">
        <v>46242.333333333336</v>
      </c>
      <c r="AR1146" t="s">
        <v>219</v>
      </c>
      <c r="AS1146" t="s">
        <v>419</v>
      </c>
      <c r="AT1146" t="s">
        <v>231</v>
      </c>
      <c r="AU1146">
        <v>20260807</v>
      </c>
      <c r="AV1146" t="s">
        <v>222</v>
      </c>
      <c r="AW1146" t="s">
        <v>1010</v>
      </c>
      <c r="AX1146" t="s">
        <v>223</v>
      </c>
      <c r="BA1146" s="57">
        <v>46242.333333333336</v>
      </c>
      <c r="BB1146" t="s">
        <v>3175</v>
      </c>
      <c r="BC1146">
        <v>2026</v>
      </c>
      <c r="BD1146">
        <v>8</v>
      </c>
      <c r="BE1146">
        <v>7</v>
      </c>
      <c r="BF1146" s="6">
        <f t="shared" si="51"/>
        <v>46241</v>
      </c>
      <c r="BG1146">
        <f t="shared" si="52"/>
        <v>-1.3333333333357587</v>
      </c>
      <c r="BH1146" t="str">
        <f t="shared" si="53"/>
        <v>COMPLY</v>
      </c>
      <c r="BI1146" t="str">
        <f>VLOOKUP(H1146,Sheet2!$A$1:$B$270,2,FALSE)</f>
        <v>KEDIRI</v>
      </c>
    </row>
    <row r="1147" spans="1:61">
      <c r="A1147">
        <v>1146</v>
      </c>
      <c r="B1147">
        <v>1002531104</v>
      </c>
      <c r="C1147">
        <v>3</v>
      </c>
      <c r="D1147" t="s">
        <v>55</v>
      </c>
      <c r="E1147">
        <v>5</v>
      </c>
      <c r="F1147" t="s">
        <v>228</v>
      </c>
      <c r="G1147" t="s">
        <v>127</v>
      </c>
      <c r="H1147" t="s">
        <v>229</v>
      </c>
      <c r="I1147" t="s">
        <v>213</v>
      </c>
      <c r="J1147" t="s">
        <v>214</v>
      </c>
      <c r="K1147" t="s">
        <v>149</v>
      </c>
      <c r="L1147" t="s">
        <v>215</v>
      </c>
      <c r="M1147" t="s">
        <v>76</v>
      </c>
      <c r="N1147" t="s">
        <v>216</v>
      </c>
      <c r="O1147" s="57">
        <v>46251.633287037039</v>
      </c>
      <c r="P1147" s="57">
        <v>46252.633657407408</v>
      </c>
      <c r="Q1147">
        <v>69368221</v>
      </c>
      <c r="S1147">
        <v>152426928308</v>
      </c>
      <c r="T1147" t="s">
        <v>12298</v>
      </c>
      <c r="U1147" t="s">
        <v>13377</v>
      </c>
      <c r="V1147" t="s">
        <v>12299</v>
      </c>
      <c r="Z1147">
        <v>113.43908759999999</v>
      </c>
      <c r="AA1147">
        <v>-7.1277887</v>
      </c>
      <c r="AB1147" t="s">
        <v>12300</v>
      </c>
      <c r="AC1147" t="s">
        <v>217</v>
      </c>
      <c r="AL1147" t="s">
        <v>218</v>
      </c>
      <c r="AM1147" t="s">
        <v>11470</v>
      </c>
      <c r="AN1147" t="s">
        <v>6</v>
      </c>
      <c r="AO1147" t="s">
        <v>11574</v>
      </c>
      <c r="AP1147" s="57">
        <v>46252.625</v>
      </c>
      <c r="AR1147" t="s">
        <v>219</v>
      </c>
      <c r="AS1147" t="s">
        <v>229</v>
      </c>
      <c r="AT1147" t="s">
        <v>231</v>
      </c>
      <c r="AU1147">
        <v>20260818</v>
      </c>
      <c r="AV1147" t="s">
        <v>222</v>
      </c>
      <c r="AW1147" t="s">
        <v>1023</v>
      </c>
      <c r="AX1147" t="s">
        <v>223</v>
      </c>
      <c r="BA1147" s="57">
        <v>46252.625</v>
      </c>
      <c r="BB1147" t="s">
        <v>11470</v>
      </c>
      <c r="BC1147">
        <v>2026</v>
      </c>
      <c r="BD1147">
        <v>8</v>
      </c>
      <c r="BE1147">
        <v>18</v>
      </c>
      <c r="BF1147" s="6">
        <f t="shared" si="51"/>
        <v>46252</v>
      </c>
      <c r="BG1147">
        <f t="shared" si="52"/>
        <v>-0.625</v>
      </c>
      <c r="BH1147" t="str">
        <f t="shared" si="53"/>
        <v>COMPLY</v>
      </c>
      <c r="BI1147" t="str">
        <f>VLOOKUP(H1147,Sheet2!$A$1:$B$270,2,FALSE)</f>
        <v>MADURA</v>
      </c>
    </row>
    <row r="1148" spans="1:61">
      <c r="A1148">
        <v>1147</v>
      </c>
      <c r="B1148">
        <v>1002504378</v>
      </c>
      <c r="C1148">
        <v>3</v>
      </c>
      <c r="D1148" t="s">
        <v>59</v>
      </c>
      <c r="E1148">
        <v>4</v>
      </c>
      <c r="F1148" t="s">
        <v>224</v>
      </c>
      <c r="G1148" t="s">
        <v>320</v>
      </c>
      <c r="H1148" t="s">
        <v>321</v>
      </c>
      <c r="I1148" t="s">
        <v>213</v>
      </c>
      <c r="J1148" t="s">
        <v>214</v>
      </c>
      <c r="K1148" t="s">
        <v>149</v>
      </c>
      <c r="M1148" t="s">
        <v>76</v>
      </c>
      <c r="N1148" t="s">
        <v>216</v>
      </c>
      <c r="O1148" s="57">
        <v>46235.448599537034</v>
      </c>
      <c r="P1148" s="57">
        <v>46235.487129629626</v>
      </c>
      <c r="Q1148">
        <v>69355162</v>
      </c>
      <c r="S1148">
        <v>146372103592</v>
      </c>
      <c r="T1148" t="s">
        <v>1162</v>
      </c>
      <c r="U1148" t="s">
        <v>3181</v>
      </c>
      <c r="V1148" t="s">
        <v>3182</v>
      </c>
      <c r="Z1148">
        <v>109.600122</v>
      </c>
      <c r="AA1148">
        <v>-7.3503530000000001</v>
      </c>
      <c r="AB1148" t="s">
        <v>1163</v>
      </c>
      <c r="AC1148" t="s">
        <v>290</v>
      </c>
      <c r="AL1148" t="s">
        <v>218</v>
      </c>
      <c r="AM1148" t="s">
        <v>3183</v>
      </c>
      <c r="AN1148" t="s">
        <v>6</v>
      </c>
      <c r="AO1148" s="57">
        <v>46030.454791666663</v>
      </c>
      <c r="AR1148" t="s">
        <v>219</v>
      </c>
      <c r="AS1148" t="s">
        <v>321</v>
      </c>
      <c r="AT1148" t="s">
        <v>231</v>
      </c>
      <c r="AU1148">
        <v>20260801</v>
      </c>
      <c r="AV1148" t="s">
        <v>222</v>
      </c>
      <c r="AW1148" t="s">
        <v>561</v>
      </c>
      <c r="AX1148" t="s">
        <v>223</v>
      </c>
      <c r="BA1148" s="57">
        <v>46235.291666666664</v>
      </c>
      <c r="BB1148" t="s">
        <v>3183</v>
      </c>
      <c r="BC1148">
        <v>2026</v>
      </c>
      <c r="BD1148">
        <v>8</v>
      </c>
      <c r="BE1148">
        <v>1</v>
      </c>
      <c r="BF1148" s="6">
        <f t="shared" si="51"/>
        <v>46235</v>
      </c>
      <c r="BG1148">
        <f t="shared" si="52"/>
        <v>-0.29166666666424135</v>
      </c>
      <c r="BH1148" t="str">
        <f t="shared" si="53"/>
        <v>COMPLY</v>
      </c>
      <c r="BI1148" t="e">
        <f>VLOOKUP(H1148,Sheet2!$A$1:$B$270,2,FALSE)</f>
        <v>#N/A</v>
      </c>
    </row>
    <row r="1149" spans="1:61">
      <c r="A1149">
        <v>1148</v>
      </c>
      <c r="B1149">
        <v>1002516587</v>
      </c>
      <c r="C1149">
        <v>3</v>
      </c>
      <c r="D1149" t="s">
        <v>34</v>
      </c>
      <c r="E1149">
        <v>5</v>
      </c>
      <c r="F1149" t="s">
        <v>585</v>
      </c>
      <c r="G1149" t="s">
        <v>83</v>
      </c>
      <c r="H1149" t="s">
        <v>389</v>
      </c>
      <c r="I1149" t="s">
        <v>213</v>
      </c>
      <c r="J1149" t="s">
        <v>214</v>
      </c>
      <c r="K1149" t="s">
        <v>149</v>
      </c>
      <c r="M1149" t="s">
        <v>76</v>
      </c>
      <c r="N1149" t="s">
        <v>216</v>
      </c>
      <c r="O1149" s="57">
        <v>46243.678831018522</v>
      </c>
      <c r="P1149" s="57">
        <v>46244.670115740744</v>
      </c>
      <c r="Q1149">
        <v>69360114</v>
      </c>
      <c r="S1149">
        <v>172422212704</v>
      </c>
      <c r="T1149" t="s">
        <v>1242</v>
      </c>
      <c r="U1149" t="s">
        <v>5549</v>
      </c>
      <c r="V1149" t="s">
        <v>5550</v>
      </c>
      <c r="Z1149">
        <v>115.251884</v>
      </c>
      <c r="AA1149">
        <v>-8.6410959999999992</v>
      </c>
      <c r="AB1149" t="s">
        <v>1245</v>
      </c>
      <c r="AC1149" t="s">
        <v>230</v>
      </c>
      <c r="AL1149" t="s">
        <v>218</v>
      </c>
      <c r="AM1149" t="s">
        <v>5551</v>
      </c>
      <c r="AN1149" t="s">
        <v>6</v>
      </c>
      <c r="AO1149" s="57">
        <v>46273.684212962966</v>
      </c>
      <c r="AR1149" t="s">
        <v>219</v>
      </c>
      <c r="AS1149" t="s">
        <v>389</v>
      </c>
      <c r="AT1149" t="s">
        <v>231</v>
      </c>
      <c r="AU1149">
        <v>20260810</v>
      </c>
      <c r="AV1149" t="s">
        <v>222</v>
      </c>
      <c r="AW1149" t="s">
        <v>561</v>
      </c>
      <c r="AX1149" t="s">
        <v>223</v>
      </c>
      <c r="BA1149" s="57">
        <v>46243.291666666664</v>
      </c>
      <c r="BB1149" t="s">
        <v>5551</v>
      </c>
      <c r="BC1149">
        <v>2026</v>
      </c>
      <c r="BD1149">
        <v>8</v>
      </c>
      <c r="BE1149">
        <v>10</v>
      </c>
      <c r="BF1149" s="6">
        <f t="shared" si="51"/>
        <v>46244</v>
      </c>
      <c r="BG1149">
        <f t="shared" si="52"/>
        <v>0.70833333333575865</v>
      </c>
      <c r="BH1149" t="str">
        <f t="shared" si="53"/>
        <v>COMPLY</v>
      </c>
      <c r="BI1149" t="str">
        <f>VLOOKUP(H1149,Sheet2!$A$1:$B$270,2,FALSE)</f>
        <v>SANUR</v>
      </c>
    </row>
    <row r="1150" spans="1:61">
      <c r="A1150">
        <v>1149</v>
      </c>
      <c r="B1150">
        <v>1002516964</v>
      </c>
      <c r="C1150">
        <v>3</v>
      </c>
      <c r="D1150" t="s">
        <v>55</v>
      </c>
      <c r="E1150">
        <v>5</v>
      </c>
      <c r="F1150" t="s">
        <v>313</v>
      </c>
      <c r="G1150" t="s">
        <v>126</v>
      </c>
      <c r="H1150" t="s">
        <v>314</v>
      </c>
      <c r="I1150" t="s">
        <v>213</v>
      </c>
      <c r="J1150" t="s">
        <v>214</v>
      </c>
      <c r="K1150" t="s">
        <v>149</v>
      </c>
      <c r="M1150" t="s">
        <v>76</v>
      </c>
      <c r="N1150" t="s">
        <v>216</v>
      </c>
      <c r="O1150" s="57">
        <v>46244.384976851848</v>
      </c>
      <c r="P1150" s="57">
        <v>46245.607662037037</v>
      </c>
      <c r="Q1150">
        <v>69362098</v>
      </c>
      <c r="S1150">
        <v>152320246238</v>
      </c>
      <c r="T1150" t="s">
        <v>6656</v>
      </c>
      <c r="U1150" t="s">
        <v>6657</v>
      </c>
      <c r="V1150" t="s">
        <v>6658</v>
      </c>
      <c r="Z1150">
        <v>112.7538989</v>
      </c>
      <c r="AA1150">
        <v>-7.2605101000000003</v>
      </c>
      <c r="AB1150" t="s">
        <v>6659</v>
      </c>
      <c r="AC1150" t="s">
        <v>291</v>
      </c>
      <c r="AL1150" t="s">
        <v>218</v>
      </c>
      <c r="AM1150" t="s">
        <v>6660</v>
      </c>
      <c r="AN1150" t="s">
        <v>6</v>
      </c>
      <c r="AO1150" s="57">
        <v>46303.392835648148</v>
      </c>
      <c r="AP1150" s="57">
        <v>46247.625</v>
      </c>
      <c r="AR1150" t="s">
        <v>219</v>
      </c>
      <c r="AS1150" t="s">
        <v>314</v>
      </c>
      <c r="AT1150" t="s">
        <v>231</v>
      </c>
      <c r="AU1150">
        <v>20260811</v>
      </c>
      <c r="AV1150" t="s">
        <v>222</v>
      </c>
      <c r="AW1150" t="s">
        <v>561</v>
      </c>
      <c r="AX1150" t="s">
        <v>223</v>
      </c>
      <c r="BA1150" s="57">
        <v>46247.625</v>
      </c>
      <c r="BB1150" t="s">
        <v>6660</v>
      </c>
      <c r="BC1150">
        <v>2026</v>
      </c>
      <c r="BD1150">
        <v>8</v>
      </c>
      <c r="BE1150">
        <v>11</v>
      </c>
      <c r="BF1150" s="6">
        <f t="shared" si="51"/>
        <v>46245</v>
      </c>
      <c r="BG1150">
        <f t="shared" si="52"/>
        <v>-2.625</v>
      </c>
      <c r="BH1150" t="str">
        <f t="shared" si="53"/>
        <v>COMPLY</v>
      </c>
      <c r="BI1150" t="str">
        <f>VLOOKUP(H1150,Sheet2!$A$1:$B$270,2,FALSE)</f>
        <v>SURABAYA SELATAN</v>
      </c>
    </row>
    <row r="1151" spans="1:61">
      <c r="A1151">
        <v>1150</v>
      </c>
      <c r="B1151">
        <v>1002521368</v>
      </c>
      <c r="C1151">
        <v>3</v>
      </c>
      <c r="D1151" t="s">
        <v>42</v>
      </c>
      <c r="E1151">
        <v>5</v>
      </c>
      <c r="F1151" t="s">
        <v>102</v>
      </c>
      <c r="G1151" t="s">
        <v>100</v>
      </c>
      <c r="H1151" t="s">
        <v>443</v>
      </c>
      <c r="I1151" t="s">
        <v>213</v>
      </c>
      <c r="J1151" t="s">
        <v>214</v>
      </c>
      <c r="K1151" t="s">
        <v>149</v>
      </c>
      <c r="M1151" t="s">
        <v>277</v>
      </c>
      <c r="N1151" t="s">
        <v>216</v>
      </c>
      <c r="O1151" s="57">
        <v>46246.392430555556</v>
      </c>
      <c r="P1151" s="57">
        <v>46248.743113425924</v>
      </c>
      <c r="Q1151">
        <v>69363888</v>
      </c>
      <c r="S1151">
        <v>152526201571</v>
      </c>
      <c r="T1151" t="s">
        <v>8640</v>
      </c>
      <c r="U1151" t="s">
        <v>8383</v>
      </c>
      <c r="V1151" t="s">
        <v>8641</v>
      </c>
      <c r="Z1151">
        <v>114.0030976</v>
      </c>
      <c r="AA1151">
        <v>-7.8382443000000004</v>
      </c>
      <c r="AB1151" t="s">
        <v>8642</v>
      </c>
      <c r="AC1151" t="s">
        <v>230</v>
      </c>
      <c r="AL1151" t="s">
        <v>218</v>
      </c>
      <c r="AM1151" t="s">
        <v>8643</v>
      </c>
      <c r="AN1151" t="s">
        <v>6</v>
      </c>
      <c r="AO1151" s="57">
        <v>46364.403136574074</v>
      </c>
      <c r="AP1151" s="57">
        <v>46247.333333333336</v>
      </c>
      <c r="AQ1151" t="s">
        <v>564</v>
      </c>
      <c r="AR1151" t="s">
        <v>278</v>
      </c>
      <c r="AS1151" t="s">
        <v>443</v>
      </c>
      <c r="AT1151" t="s">
        <v>966</v>
      </c>
      <c r="AV1151" t="s">
        <v>12306</v>
      </c>
      <c r="AW1151" t="s">
        <v>982</v>
      </c>
      <c r="AX1151" t="s">
        <v>223</v>
      </c>
      <c r="BA1151" s="57">
        <v>46247.333333333336</v>
      </c>
      <c r="BB1151" t="s">
        <v>8643</v>
      </c>
      <c r="BF1151" s="6" t="e">
        <f t="shared" si="51"/>
        <v>#NUM!</v>
      </c>
      <c r="BG1151" t="e">
        <f t="shared" si="52"/>
        <v>#NUM!</v>
      </c>
      <c r="BH1151" t="e">
        <f t="shared" si="53"/>
        <v>#NUM!</v>
      </c>
      <c r="BI1151" t="str">
        <f>VLOOKUP(H1151,Sheet2!$A$1:$B$270,2,FALSE)</f>
        <v>JEMBER</v>
      </c>
    </row>
    <row r="1152" spans="1:61">
      <c r="A1152">
        <v>1151</v>
      </c>
      <c r="B1152">
        <v>1002531162</v>
      </c>
      <c r="C1152">
        <v>3</v>
      </c>
      <c r="D1152" t="s">
        <v>42</v>
      </c>
      <c r="E1152">
        <v>5</v>
      </c>
      <c r="F1152" t="s">
        <v>233</v>
      </c>
      <c r="G1152" t="s">
        <v>105</v>
      </c>
      <c r="H1152" t="s">
        <v>299</v>
      </c>
      <c r="I1152" t="s">
        <v>213</v>
      </c>
      <c r="J1152" t="s">
        <v>214</v>
      </c>
      <c r="K1152" t="s">
        <v>149</v>
      </c>
      <c r="L1152" t="s">
        <v>215</v>
      </c>
      <c r="M1152" t="s">
        <v>76</v>
      </c>
      <c r="N1152" t="s">
        <v>216</v>
      </c>
      <c r="O1152" s="57">
        <v>46251.652037037034</v>
      </c>
      <c r="P1152" s="57">
        <v>46251.86922453704</v>
      </c>
      <c r="Q1152">
        <v>69368256</v>
      </c>
      <c r="S1152">
        <v>152313205656</v>
      </c>
      <c r="T1152" t="s">
        <v>12307</v>
      </c>
      <c r="U1152" t="s">
        <v>12308</v>
      </c>
      <c r="V1152" t="s">
        <v>12309</v>
      </c>
      <c r="Z1152">
        <v>112.390982955694</v>
      </c>
      <c r="AA1152">
        <v>-7.4269488525726404</v>
      </c>
      <c r="AB1152" t="s">
        <v>12310</v>
      </c>
      <c r="AC1152" t="s">
        <v>217</v>
      </c>
      <c r="AL1152" t="s">
        <v>218</v>
      </c>
      <c r="AM1152" t="s">
        <v>10016</v>
      </c>
      <c r="AN1152" t="s">
        <v>6</v>
      </c>
      <c r="AO1152" t="s">
        <v>12311</v>
      </c>
      <c r="AP1152" s="57">
        <v>46252.541666666664</v>
      </c>
      <c r="AR1152" t="s">
        <v>219</v>
      </c>
      <c r="AS1152" t="s">
        <v>299</v>
      </c>
      <c r="AT1152" t="s">
        <v>231</v>
      </c>
      <c r="AU1152">
        <v>20260817</v>
      </c>
      <c r="AV1152" t="s">
        <v>222</v>
      </c>
      <c r="AW1152" t="s">
        <v>1015</v>
      </c>
      <c r="AX1152" t="s">
        <v>223</v>
      </c>
      <c r="BA1152" s="57">
        <v>46252.541666666664</v>
      </c>
      <c r="BB1152" t="s">
        <v>10016</v>
      </c>
      <c r="BC1152">
        <v>2026</v>
      </c>
      <c r="BD1152">
        <v>8</v>
      </c>
      <c r="BE1152">
        <v>17</v>
      </c>
      <c r="BF1152" s="6">
        <f t="shared" si="51"/>
        <v>46251</v>
      </c>
      <c r="BG1152">
        <f t="shared" si="52"/>
        <v>-1.5416666666642413</v>
      </c>
      <c r="BH1152" t="str">
        <f t="shared" si="53"/>
        <v>COMPLY</v>
      </c>
      <c r="BI1152" t="str">
        <f>VLOOKUP(H1152,Sheet2!$A$1:$B$270,2,FALSE)</f>
        <v>MOJOKERTO</v>
      </c>
    </row>
    <row r="1153" spans="1:61">
      <c r="A1153">
        <v>1152</v>
      </c>
      <c r="B1153">
        <v>1002519706</v>
      </c>
      <c r="C1153">
        <v>3</v>
      </c>
      <c r="D1153" t="s">
        <v>51</v>
      </c>
      <c r="E1153">
        <v>4</v>
      </c>
      <c r="F1153" t="s">
        <v>273</v>
      </c>
      <c r="G1153" t="s">
        <v>339</v>
      </c>
      <c r="H1153" t="s">
        <v>962</v>
      </c>
      <c r="I1153" t="s">
        <v>213</v>
      </c>
      <c r="J1153" t="s">
        <v>214</v>
      </c>
      <c r="K1153" t="s">
        <v>149</v>
      </c>
      <c r="L1153" t="s">
        <v>215</v>
      </c>
      <c r="M1153" t="s">
        <v>76</v>
      </c>
      <c r="N1153" t="s">
        <v>216</v>
      </c>
      <c r="O1153" s="57">
        <v>46245.510370370372</v>
      </c>
      <c r="P1153" s="57">
        <v>46246.527638888889</v>
      </c>
      <c r="Q1153">
        <v>69363247</v>
      </c>
      <c r="S1153">
        <v>141569115721</v>
      </c>
      <c r="T1153" t="s">
        <v>7310</v>
      </c>
      <c r="U1153" t="s">
        <v>7311</v>
      </c>
      <c r="V1153" t="s">
        <v>7738</v>
      </c>
      <c r="Z1153">
        <v>111.41297659999999</v>
      </c>
      <c r="AA1153">
        <v>-6.9759814999999996</v>
      </c>
      <c r="AB1153" t="s">
        <v>7739</v>
      </c>
      <c r="AC1153" t="s">
        <v>237</v>
      </c>
      <c r="AL1153" t="s">
        <v>218</v>
      </c>
      <c r="AM1153" t="s">
        <v>7740</v>
      </c>
      <c r="AN1153" t="s">
        <v>6</v>
      </c>
      <c r="AO1153" s="57">
        <v>46334.51761574074</v>
      </c>
      <c r="AP1153" s="57">
        <v>46246.541666666664</v>
      </c>
      <c r="AR1153" t="s">
        <v>219</v>
      </c>
      <c r="AS1153" t="s">
        <v>962</v>
      </c>
      <c r="AT1153" t="s">
        <v>231</v>
      </c>
      <c r="AU1153">
        <v>20260812</v>
      </c>
      <c r="AV1153" t="s">
        <v>222</v>
      </c>
      <c r="AW1153" t="s">
        <v>1022</v>
      </c>
      <c r="AX1153" t="s">
        <v>223</v>
      </c>
      <c r="BA1153" s="57">
        <v>46246.541666666664</v>
      </c>
      <c r="BB1153" t="s">
        <v>7740</v>
      </c>
      <c r="BC1153">
        <v>2026</v>
      </c>
      <c r="BD1153">
        <v>8</v>
      </c>
      <c r="BE1153">
        <v>12</v>
      </c>
      <c r="BF1153" s="6">
        <f t="shared" si="51"/>
        <v>46246</v>
      </c>
      <c r="BG1153">
        <f t="shared" si="52"/>
        <v>-0.54166666666424135</v>
      </c>
      <c r="BH1153" t="str">
        <f t="shared" si="53"/>
        <v>COMPLY</v>
      </c>
      <c r="BI1153" t="e">
        <f>VLOOKUP(H1153,Sheet2!$A$1:$B$270,2,FALSE)</f>
        <v>#N/A</v>
      </c>
    </row>
    <row r="1154" spans="1:61">
      <c r="A1154">
        <v>1153</v>
      </c>
      <c r="B1154">
        <v>1002532080</v>
      </c>
      <c r="C1154">
        <v>3</v>
      </c>
      <c r="D1154" t="s">
        <v>49</v>
      </c>
      <c r="E1154">
        <v>4</v>
      </c>
      <c r="F1154" t="s">
        <v>252</v>
      </c>
      <c r="G1154" t="s">
        <v>553</v>
      </c>
      <c r="H1154" t="s">
        <v>603</v>
      </c>
      <c r="I1154" t="s">
        <v>213</v>
      </c>
      <c r="J1154" t="s">
        <v>214</v>
      </c>
      <c r="K1154" t="s">
        <v>149</v>
      </c>
      <c r="L1154" t="s">
        <v>215</v>
      </c>
      <c r="M1154" t="s">
        <v>575</v>
      </c>
      <c r="N1154" t="s">
        <v>216</v>
      </c>
      <c r="O1154" s="57">
        <v>46252.376342592594</v>
      </c>
      <c r="P1154" s="57">
        <v>46252.697106481479</v>
      </c>
      <c r="Q1154">
        <v>69368531</v>
      </c>
      <c r="S1154">
        <v>142214106732</v>
      </c>
      <c r="T1154" t="s">
        <v>13378</v>
      </c>
      <c r="U1154" t="s">
        <v>13379</v>
      </c>
      <c r="V1154" t="s">
        <v>13380</v>
      </c>
      <c r="Z1154">
        <v>108.95405899733299</v>
      </c>
      <c r="AA1154">
        <v>-6.9449141492495903</v>
      </c>
      <c r="AB1154" t="s">
        <v>13381</v>
      </c>
      <c r="AC1154" t="s">
        <v>217</v>
      </c>
      <c r="AL1154" t="s">
        <v>218</v>
      </c>
      <c r="AM1154" t="s">
        <v>13382</v>
      </c>
      <c r="AN1154" t="s">
        <v>6</v>
      </c>
      <c r="AO1154" t="s">
        <v>12897</v>
      </c>
      <c r="AP1154" s="57">
        <v>46253.333333333336</v>
      </c>
      <c r="AQ1154" t="s">
        <v>564</v>
      </c>
      <c r="AR1154" t="s">
        <v>14</v>
      </c>
      <c r="AS1154" t="s">
        <v>603</v>
      </c>
      <c r="AT1154" t="s">
        <v>231</v>
      </c>
      <c r="AV1154" t="s">
        <v>13383</v>
      </c>
      <c r="AW1154" t="s">
        <v>1023</v>
      </c>
      <c r="AX1154" t="s">
        <v>223</v>
      </c>
      <c r="BA1154" s="57">
        <v>46253.333333333336</v>
      </c>
      <c r="BB1154" t="s">
        <v>13382</v>
      </c>
      <c r="BF1154" s="6" t="e">
        <f t="shared" si="51"/>
        <v>#NUM!</v>
      </c>
      <c r="BG1154" t="e">
        <f t="shared" si="52"/>
        <v>#NUM!</v>
      </c>
      <c r="BH1154" t="e">
        <f t="shared" si="53"/>
        <v>#NUM!</v>
      </c>
      <c r="BI1154" t="e">
        <f>VLOOKUP(H1154,Sheet2!$A$1:$B$270,2,FALSE)</f>
        <v>#N/A</v>
      </c>
    </row>
    <row r="1155" spans="1:61">
      <c r="A1155">
        <v>1154</v>
      </c>
      <c r="B1155">
        <v>1002519286</v>
      </c>
      <c r="C1155">
        <v>3</v>
      </c>
      <c r="D1155" t="s">
        <v>49</v>
      </c>
      <c r="E1155">
        <v>4</v>
      </c>
      <c r="F1155" t="s">
        <v>252</v>
      </c>
      <c r="G1155" t="s">
        <v>553</v>
      </c>
      <c r="H1155" t="s">
        <v>559</v>
      </c>
      <c r="I1155" t="s">
        <v>213</v>
      </c>
      <c r="J1155" t="s">
        <v>214</v>
      </c>
      <c r="K1155" t="s">
        <v>149</v>
      </c>
      <c r="M1155" t="s">
        <v>575</v>
      </c>
      <c r="N1155" t="s">
        <v>216</v>
      </c>
      <c r="O1155" s="57">
        <v>46245.439513888887</v>
      </c>
      <c r="P1155" s="57">
        <v>46247.516377314816</v>
      </c>
      <c r="Q1155">
        <v>69363057</v>
      </c>
      <c r="S1155">
        <v>146281107959</v>
      </c>
      <c r="T1155" t="s">
        <v>7741</v>
      </c>
      <c r="U1155" t="s">
        <v>7742</v>
      </c>
      <c r="V1155" t="s">
        <v>8644</v>
      </c>
      <c r="Z1155">
        <v>109.0044565</v>
      </c>
      <c r="AA1155">
        <v>-7.2608404999999996</v>
      </c>
      <c r="AB1155" t="s">
        <v>7743</v>
      </c>
      <c r="AC1155" t="s">
        <v>226</v>
      </c>
      <c r="AL1155" t="s">
        <v>218</v>
      </c>
      <c r="AM1155" t="s">
        <v>8107</v>
      </c>
      <c r="AN1155" t="s">
        <v>6</v>
      </c>
      <c r="AO1155" s="57">
        <v>46334.444328703707</v>
      </c>
      <c r="AP1155" s="57">
        <v>46247.541666666664</v>
      </c>
      <c r="AR1155" t="s">
        <v>14</v>
      </c>
      <c r="AS1155" t="s">
        <v>559</v>
      </c>
      <c r="AT1155" t="s">
        <v>231</v>
      </c>
      <c r="AV1155" t="s">
        <v>9584</v>
      </c>
      <c r="AW1155" t="s">
        <v>561</v>
      </c>
      <c r="AX1155" t="s">
        <v>223</v>
      </c>
      <c r="BA1155" s="57">
        <v>46247.541666666664</v>
      </c>
      <c r="BB1155" t="s">
        <v>8107</v>
      </c>
      <c r="BF1155" s="6" t="e">
        <f t="shared" ref="BF1155:BF1218" si="54">DATE(BC1155,BD1155,BE1155)</f>
        <v>#NUM!</v>
      </c>
      <c r="BG1155" t="e">
        <f t="shared" ref="BG1155:BG1218" si="55">BF1155-BA1155</f>
        <v>#NUM!</v>
      </c>
      <c r="BH1155" t="e">
        <f t="shared" ref="BH1155:BH1218" si="56">IF(BG1155=1,"COMPLY",IF(BG1155&lt;1,"COMPLY","NOT COMPLY"))</f>
        <v>#NUM!</v>
      </c>
      <c r="BI1155" t="e">
        <f>VLOOKUP(H1155,Sheet2!$A$1:$B$270,2,FALSE)</f>
        <v>#N/A</v>
      </c>
    </row>
    <row r="1156" spans="1:61">
      <c r="A1156">
        <v>1155</v>
      </c>
      <c r="B1156">
        <v>1002511256</v>
      </c>
      <c r="C1156">
        <v>3</v>
      </c>
      <c r="D1156" t="s">
        <v>42</v>
      </c>
      <c r="E1156">
        <v>5</v>
      </c>
      <c r="F1156" t="s">
        <v>106</v>
      </c>
      <c r="G1156" t="s">
        <v>107</v>
      </c>
      <c r="H1156" t="s">
        <v>434</v>
      </c>
      <c r="I1156" t="s">
        <v>213</v>
      </c>
      <c r="J1156" t="s">
        <v>214</v>
      </c>
      <c r="K1156" t="s">
        <v>149</v>
      </c>
      <c r="M1156" t="s">
        <v>76</v>
      </c>
      <c r="N1156" t="s">
        <v>216</v>
      </c>
      <c r="O1156" s="57">
        <v>46239.722326388888</v>
      </c>
      <c r="P1156" s="57">
        <v>46240.668611111112</v>
      </c>
      <c r="Q1156">
        <v>69359441</v>
      </c>
      <c r="S1156">
        <v>152528204011</v>
      </c>
      <c r="T1156" t="s">
        <v>3201</v>
      </c>
      <c r="U1156" t="s">
        <v>3202</v>
      </c>
      <c r="V1156" t="s">
        <v>3203</v>
      </c>
      <c r="Z1156">
        <v>112.99459640000001</v>
      </c>
      <c r="AA1156">
        <v>-7.9194627999999998</v>
      </c>
      <c r="AB1156" t="s">
        <v>3204</v>
      </c>
      <c r="AC1156" t="s">
        <v>230</v>
      </c>
      <c r="AL1156" t="s">
        <v>218</v>
      </c>
      <c r="AM1156" t="s">
        <v>3205</v>
      </c>
      <c r="AN1156" t="s">
        <v>6</v>
      </c>
      <c r="AO1156" s="57">
        <v>46150.726076388892</v>
      </c>
      <c r="AP1156" s="57">
        <v>46241.541666666664</v>
      </c>
      <c r="AR1156" t="s">
        <v>219</v>
      </c>
      <c r="AS1156" t="s">
        <v>434</v>
      </c>
      <c r="AT1156" t="s">
        <v>231</v>
      </c>
      <c r="AU1156">
        <v>20260806</v>
      </c>
      <c r="AV1156" t="s">
        <v>222</v>
      </c>
      <c r="AW1156" t="s">
        <v>561</v>
      </c>
      <c r="AX1156" t="s">
        <v>223</v>
      </c>
      <c r="BA1156" s="57">
        <v>46241.541666666664</v>
      </c>
      <c r="BB1156" t="s">
        <v>3205</v>
      </c>
      <c r="BC1156">
        <v>2026</v>
      </c>
      <c r="BD1156">
        <v>8</v>
      </c>
      <c r="BE1156">
        <v>6</v>
      </c>
      <c r="BF1156" s="6">
        <f t="shared" si="54"/>
        <v>46240</v>
      </c>
      <c r="BG1156">
        <f t="shared" si="55"/>
        <v>-1.5416666666642413</v>
      </c>
      <c r="BH1156" t="str">
        <f t="shared" si="56"/>
        <v>COMPLY</v>
      </c>
      <c r="BI1156" t="str">
        <f>VLOOKUP(H1156,Sheet2!$A$1:$B$270,2,FALSE)</f>
        <v>PROBOLINGGO</v>
      </c>
    </row>
    <row r="1157" spans="1:61">
      <c r="A1157">
        <v>1156</v>
      </c>
      <c r="B1157">
        <v>1002532976</v>
      </c>
      <c r="C1157">
        <v>3</v>
      </c>
      <c r="D1157" t="s">
        <v>38</v>
      </c>
      <c r="E1157">
        <v>5</v>
      </c>
      <c r="F1157" t="s">
        <v>90</v>
      </c>
      <c r="G1157" t="s">
        <v>93</v>
      </c>
      <c r="H1157" t="s">
        <v>302</v>
      </c>
      <c r="I1157" t="s">
        <v>213</v>
      </c>
      <c r="J1157" t="s">
        <v>214</v>
      </c>
      <c r="K1157" t="s">
        <v>149</v>
      </c>
      <c r="L1157" t="s">
        <v>215</v>
      </c>
      <c r="M1157" t="s">
        <v>240</v>
      </c>
      <c r="N1157" t="s">
        <v>216</v>
      </c>
      <c r="O1157" s="57">
        <v>46252.520798611113</v>
      </c>
      <c r="P1157" s="57">
        <v>46252.522245370368</v>
      </c>
      <c r="Q1157">
        <v>69368922</v>
      </c>
      <c r="S1157">
        <v>152611229914</v>
      </c>
      <c r="T1157" t="s">
        <v>13384</v>
      </c>
      <c r="U1157" t="s">
        <v>13385</v>
      </c>
      <c r="V1157" t="s">
        <v>13386</v>
      </c>
      <c r="Z1157">
        <v>111.872191429138</v>
      </c>
      <c r="AA1157">
        <v>-7.6693713517771904</v>
      </c>
      <c r="AB1157" t="s">
        <v>13387</v>
      </c>
      <c r="AC1157" t="s">
        <v>217</v>
      </c>
      <c r="AL1157" t="s">
        <v>218</v>
      </c>
      <c r="AM1157" t="s">
        <v>13388</v>
      </c>
      <c r="AN1157" t="s">
        <v>6</v>
      </c>
      <c r="AO1157" t="s">
        <v>13005</v>
      </c>
      <c r="AP1157" s="57">
        <v>46253.541666666664</v>
      </c>
      <c r="AR1157" t="s">
        <v>241</v>
      </c>
      <c r="AS1157" t="s">
        <v>302</v>
      </c>
      <c r="AT1157" t="s">
        <v>231</v>
      </c>
      <c r="AV1157" t="s">
        <v>240</v>
      </c>
      <c r="AW1157" t="s">
        <v>1015</v>
      </c>
      <c r="AX1157" t="s">
        <v>223</v>
      </c>
      <c r="BA1157" s="57">
        <v>46253.541666666664</v>
      </c>
      <c r="BB1157" t="s">
        <v>13388</v>
      </c>
      <c r="BF1157" s="6" t="e">
        <f t="shared" si="54"/>
        <v>#NUM!</v>
      </c>
      <c r="BG1157" t="e">
        <f t="shared" si="55"/>
        <v>#NUM!</v>
      </c>
      <c r="BH1157" t="e">
        <f t="shared" si="56"/>
        <v>#NUM!</v>
      </c>
      <c r="BI1157" t="str">
        <f>VLOOKUP(H1157,Sheet2!$A$1:$B$270,2,FALSE)</f>
        <v>NGANJUK</v>
      </c>
    </row>
    <row r="1158" spans="1:61">
      <c r="A1158">
        <v>1157</v>
      </c>
      <c r="B1158">
        <v>1002519296</v>
      </c>
      <c r="C1158">
        <v>3</v>
      </c>
      <c r="D1158" t="s">
        <v>42</v>
      </c>
      <c r="E1158">
        <v>5</v>
      </c>
      <c r="F1158" t="s">
        <v>106</v>
      </c>
      <c r="G1158" t="s">
        <v>107</v>
      </c>
      <c r="H1158" t="s">
        <v>434</v>
      </c>
      <c r="I1158" t="s">
        <v>213</v>
      </c>
      <c r="J1158" t="s">
        <v>214</v>
      </c>
      <c r="K1158" t="s">
        <v>149</v>
      </c>
      <c r="M1158" t="s">
        <v>76</v>
      </c>
      <c r="N1158" t="s">
        <v>216</v>
      </c>
      <c r="O1158" s="57">
        <v>46245.441006944442</v>
      </c>
      <c r="P1158" s="57">
        <v>46246.734930555554</v>
      </c>
      <c r="Q1158">
        <v>69363062</v>
      </c>
      <c r="S1158">
        <v>152528204017</v>
      </c>
      <c r="T1158" t="s">
        <v>7744</v>
      </c>
      <c r="U1158" t="s">
        <v>7745</v>
      </c>
      <c r="V1158" t="s">
        <v>7746</v>
      </c>
      <c r="Z1158">
        <v>112.9646427</v>
      </c>
      <c r="AA1158">
        <v>-7.9231110999999999</v>
      </c>
      <c r="AB1158" t="s">
        <v>7747</v>
      </c>
      <c r="AC1158" t="s">
        <v>230</v>
      </c>
      <c r="AL1158" t="s">
        <v>218</v>
      </c>
      <c r="AM1158" t="s">
        <v>7259</v>
      </c>
      <c r="AN1158" t="s">
        <v>6</v>
      </c>
      <c r="AO1158" s="57">
        <v>46334.444328703707</v>
      </c>
      <c r="AP1158" s="57">
        <v>46246.541666666664</v>
      </c>
      <c r="AR1158" t="s">
        <v>219</v>
      </c>
      <c r="AS1158" t="s">
        <v>434</v>
      </c>
      <c r="AT1158" t="s">
        <v>231</v>
      </c>
      <c r="AU1158">
        <v>20260812</v>
      </c>
      <c r="AV1158" t="s">
        <v>222</v>
      </c>
      <c r="AW1158" t="s">
        <v>562</v>
      </c>
      <c r="AX1158" t="s">
        <v>223</v>
      </c>
      <c r="BA1158" s="57">
        <v>46246.541666666664</v>
      </c>
      <c r="BB1158" t="s">
        <v>7259</v>
      </c>
      <c r="BC1158">
        <v>2026</v>
      </c>
      <c r="BD1158">
        <v>8</v>
      </c>
      <c r="BE1158">
        <v>12</v>
      </c>
      <c r="BF1158" s="6">
        <f t="shared" si="54"/>
        <v>46246</v>
      </c>
      <c r="BG1158">
        <f t="shared" si="55"/>
        <v>-0.54166666666424135</v>
      </c>
      <c r="BH1158" t="str">
        <f t="shared" si="56"/>
        <v>COMPLY</v>
      </c>
      <c r="BI1158" t="str">
        <f>VLOOKUP(H1158,Sheet2!$A$1:$B$270,2,FALSE)</f>
        <v>PROBOLINGGO</v>
      </c>
    </row>
    <row r="1159" spans="1:61">
      <c r="A1159">
        <v>1158</v>
      </c>
      <c r="B1159">
        <v>1002531972</v>
      </c>
      <c r="C1159">
        <v>3</v>
      </c>
      <c r="D1159" t="s">
        <v>38</v>
      </c>
      <c r="E1159">
        <v>5</v>
      </c>
      <c r="F1159" t="s">
        <v>90</v>
      </c>
      <c r="G1159" t="s">
        <v>90</v>
      </c>
      <c r="H1159" t="s">
        <v>440</v>
      </c>
      <c r="I1159" t="s">
        <v>213</v>
      </c>
      <c r="J1159" t="s">
        <v>214</v>
      </c>
      <c r="K1159" t="s">
        <v>149</v>
      </c>
      <c r="L1159" t="s">
        <v>215</v>
      </c>
      <c r="M1159" t="s">
        <v>76</v>
      </c>
      <c r="N1159" t="s">
        <v>216</v>
      </c>
      <c r="O1159" s="57">
        <v>46252.347175925926</v>
      </c>
      <c r="P1159" s="57">
        <v>46252.655532407407</v>
      </c>
      <c r="Q1159">
        <v>69368478</v>
      </c>
      <c r="S1159">
        <v>152651207268</v>
      </c>
      <c r="T1159" t="s">
        <v>13389</v>
      </c>
      <c r="U1159" t="s">
        <v>13390</v>
      </c>
      <c r="V1159" t="s">
        <v>13391</v>
      </c>
      <c r="Z1159">
        <v>111.967899028075</v>
      </c>
      <c r="AA1159">
        <v>-7.9365645216283296</v>
      </c>
      <c r="AB1159" t="s">
        <v>13392</v>
      </c>
      <c r="AC1159" t="s">
        <v>217</v>
      </c>
      <c r="AL1159" t="s">
        <v>218</v>
      </c>
      <c r="AM1159" t="s">
        <v>12909</v>
      </c>
      <c r="AN1159" t="s">
        <v>6</v>
      </c>
      <c r="AO1159" t="s">
        <v>13393</v>
      </c>
      <c r="AP1159" s="57">
        <v>46253.333333333336</v>
      </c>
      <c r="AR1159" t="s">
        <v>219</v>
      </c>
      <c r="AS1159" t="s">
        <v>440</v>
      </c>
      <c r="AT1159" t="s">
        <v>231</v>
      </c>
      <c r="AU1159">
        <v>20260818</v>
      </c>
      <c r="AV1159" t="s">
        <v>222</v>
      </c>
      <c r="AW1159" t="s">
        <v>1020</v>
      </c>
      <c r="AX1159" t="s">
        <v>223</v>
      </c>
      <c r="BA1159" s="57">
        <v>46253.333333333336</v>
      </c>
      <c r="BB1159" t="s">
        <v>12909</v>
      </c>
      <c r="BC1159">
        <v>2026</v>
      </c>
      <c r="BD1159">
        <v>8</v>
      </c>
      <c r="BE1159">
        <v>18</v>
      </c>
      <c r="BF1159" s="6">
        <f t="shared" si="54"/>
        <v>46252</v>
      </c>
      <c r="BG1159">
        <f t="shared" si="55"/>
        <v>-1.3333333333357587</v>
      </c>
      <c r="BH1159" t="str">
        <f t="shared" si="56"/>
        <v>COMPLY</v>
      </c>
      <c r="BI1159" t="str">
        <f>VLOOKUP(H1159,Sheet2!$A$1:$B$270,2,FALSE)</f>
        <v>KEDIRI</v>
      </c>
    </row>
    <row r="1160" spans="1:61">
      <c r="A1160">
        <v>1159</v>
      </c>
      <c r="B1160">
        <v>1002533954</v>
      </c>
      <c r="C1160">
        <v>3</v>
      </c>
      <c r="D1160" t="s">
        <v>34</v>
      </c>
      <c r="E1160">
        <v>5</v>
      </c>
      <c r="F1160" t="s">
        <v>573</v>
      </c>
      <c r="G1160" t="s">
        <v>79</v>
      </c>
      <c r="H1160" t="s">
        <v>288</v>
      </c>
      <c r="I1160" t="s">
        <v>213</v>
      </c>
      <c r="J1160" t="s">
        <v>214</v>
      </c>
      <c r="K1160" t="s">
        <v>149</v>
      </c>
      <c r="M1160" t="s">
        <v>240</v>
      </c>
      <c r="N1160" t="s">
        <v>216</v>
      </c>
      <c r="O1160" s="57">
        <v>46252.657824074071</v>
      </c>
      <c r="P1160" s="57">
        <v>46252.698622685188</v>
      </c>
      <c r="Q1160">
        <v>69369275</v>
      </c>
      <c r="S1160">
        <v>172408248178</v>
      </c>
      <c r="T1160" t="s">
        <v>13394</v>
      </c>
      <c r="U1160" t="s">
        <v>13395</v>
      </c>
      <c r="V1160" t="s">
        <v>13396</v>
      </c>
      <c r="Z1160">
        <v>115.264782</v>
      </c>
      <c r="AA1160">
        <v>-8.5002104000000003</v>
      </c>
      <c r="AB1160" t="s">
        <v>13397</v>
      </c>
      <c r="AC1160" t="s">
        <v>230</v>
      </c>
      <c r="AL1160" t="s">
        <v>218</v>
      </c>
      <c r="AM1160" t="s">
        <v>13398</v>
      </c>
      <c r="AN1160" t="s">
        <v>6</v>
      </c>
      <c r="AO1160" t="s">
        <v>12887</v>
      </c>
      <c r="AP1160" s="57">
        <v>46253.541666666664</v>
      </c>
      <c r="AR1160" t="s">
        <v>241</v>
      </c>
      <c r="AS1160" t="s">
        <v>288</v>
      </c>
      <c r="AT1160" t="s">
        <v>231</v>
      </c>
      <c r="AV1160" t="s">
        <v>240</v>
      </c>
      <c r="AW1160" t="s">
        <v>596</v>
      </c>
      <c r="AX1160" t="s">
        <v>223</v>
      </c>
      <c r="BA1160" s="57">
        <v>46253.541666666664</v>
      </c>
      <c r="BB1160" t="s">
        <v>13398</v>
      </c>
      <c r="BF1160" s="6" t="e">
        <f t="shared" si="54"/>
        <v>#NUM!</v>
      </c>
      <c r="BG1160" t="e">
        <f t="shared" si="55"/>
        <v>#NUM!</v>
      </c>
      <c r="BH1160" t="e">
        <f t="shared" si="56"/>
        <v>#NUM!</v>
      </c>
      <c r="BI1160" t="str">
        <f>VLOOKUP(H1160,Sheet2!$A$1:$B$270,2,FALSE)</f>
        <v>GIANYAR</v>
      </c>
    </row>
    <row r="1161" spans="1:61">
      <c r="A1161">
        <v>1160</v>
      </c>
      <c r="B1161">
        <v>1002527825</v>
      </c>
      <c r="C1161">
        <v>3</v>
      </c>
      <c r="D1161" t="s">
        <v>49</v>
      </c>
      <c r="E1161">
        <v>4</v>
      </c>
      <c r="F1161" t="s">
        <v>246</v>
      </c>
      <c r="G1161" t="s">
        <v>324</v>
      </c>
      <c r="H1161" t="s">
        <v>976</v>
      </c>
      <c r="I1161" t="s">
        <v>213</v>
      </c>
      <c r="J1161" t="s">
        <v>214</v>
      </c>
      <c r="K1161" t="s">
        <v>149</v>
      </c>
      <c r="L1161" t="s">
        <v>215</v>
      </c>
      <c r="M1161" t="s">
        <v>76</v>
      </c>
      <c r="N1161" t="s">
        <v>216</v>
      </c>
      <c r="O1161" s="57">
        <v>46249.409675925926</v>
      </c>
      <c r="P1161" s="57">
        <v>46249.803715277776</v>
      </c>
      <c r="Q1161">
        <v>69366617</v>
      </c>
      <c r="S1161">
        <v>141459107979</v>
      </c>
      <c r="T1161" t="s">
        <v>12317</v>
      </c>
      <c r="U1161" t="s">
        <v>12318</v>
      </c>
      <c r="V1161" t="s">
        <v>12319</v>
      </c>
      <c r="Z1161">
        <v>110.4302114</v>
      </c>
      <c r="AA1161">
        <v>-7.1841704000000002</v>
      </c>
      <c r="AB1161" t="s">
        <v>12320</v>
      </c>
      <c r="AC1161" t="s">
        <v>237</v>
      </c>
      <c r="AL1161" t="s">
        <v>218</v>
      </c>
      <c r="AM1161" t="s">
        <v>10895</v>
      </c>
      <c r="AN1161" t="s">
        <v>6</v>
      </c>
      <c r="AO1161" t="s">
        <v>9889</v>
      </c>
      <c r="AP1161" s="57">
        <v>46250.333333333336</v>
      </c>
      <c r="AR1161" t="s">
        <v>219</v>
      </c>
      <c r="AS1161" t="s">
        <v>976</v>
      </c>
      <c r="AT1161" t="s">
        <v>231</v>
      </c>
      <c r="AU1161">
        <v>20260815</v>
      </c>
      <c r="AV1161" t="s">
        <v>222</v>
      </c>
      <c r="AW1161" t="s">
        <v>1015</v>
      </c>
      <c r="AX1161" t="s">
        <v>223</v>
      </c>
      <c r="BA1161" s="57">
        <v>46250.333333333336</v>
      </c>
      <c r="BB1161" t="s">
        <v>10895</v>
      </c>
      <c r="BC1161">
        <v>2026</v>
      </c>
      <c r="BD1161">
        <v>8</v>
      </c>
      <c r="BE1161">
        <v>15</v>
      </c>
      <c r="BF1161" s="6">
        <f t="shared" si="54"/>
        <v>46249</v>
      </c>
      <c r="BG1161">
        <f t="shared" si="55"/>
        <v>-1.3333333333357587</v>
      </c>
      <c r="BH1161" t="str">
        <f t="shared" si="56"/>
        <v>COMPLY</v>
      </c>
      <c r="BI1161" t="e">
        <f>VLOOKUP(H1161,Sheet2!$A$1:$B$270,2,FALSE)</f>
        <v>#N/A</v>
      </c>
    </row>
    <row r="1162" spans="1:61">
      <c r="A1162">
        <v>1161</v>
      </c>
      <c r="B1162">
        <v>1002512393</v>
      </c>
      <c r="C1162">
        <v>3</v>
      </c>
      <c r="D1162" t="s">
        <v>42</v>
      </c>
      <c r="E1162">
        <v>5</v>
      </c>
      <c r="F1162" t="s">
        <v>233</v>
      </c>
      <c r="G1162" t="s">
        <v>101</v>
      </c>
      <c r="H1162" t="s">
        <v>390</v>
      </c>
      <c r="I1162" t="s">
        <v>213</v>
      </c>
      <c r="J1162" t="s">
        <v>214</v>
      </c>
      <c r="K1162" t="s">
        <v>149</v>
      </c>
      <c r="L1162" t="s">
        <v>215</v>
      </c>
      <c r="M1162" t="s">
        <v>76</v>
      </c>
      <c r="N1162" t="s">
        <v>216</v>
      </c>
      <c r="O1162" s="57">
        <v>46240.559687499997</v>
      </c>
      <c r="P1162" s="57">
        <v>46241.614594907405</v>
      </c>
      <c r="Q1162">
        <v>69359962</v>
      </c>
      <c r="S1162">
        <v>152317261813</v>
      </c>
      <c r="T1162" t="s">
        <v>3213</v>
      </c>
      <c r="U1162" t="s">
        <v>3214</v>
      </c>
      <c r="V1162" t="s">
        <v>3215</v>
      </c>
      <c r="Z1162">
        <v>112.7206841</v>
      </c>
      <c r="AA1162">
        <v>-7.3978486999999999</v>
      </c>
      <c r="AB1162" t="s">
        <v>3216</v>
      </c>
      <c r="AC1162" t="s">
        <v>237</v>
      </c>
      <c r="AL1162" t="s">
        <v>218</v>
      </c>
      <c r="AM1162" t="s">
        <v>3217</v>
      </c>
      <c r="AN1162" t="s">
        <v>6</v>
      </c>
      <c r="AO1162" s="57">
        <v>46181.569502314815</v>
      </c>
      <c r="AP1162" s="57">
        <v>46241.625</v>
      </c>
      <c r="AR1162" t="s">
        <v>219</v>
      </c>
      <c r="AS1162" t="s">
        <v>390</v>
      </c>
      <c r="AT1162" t="s">
        <v>231</v>
      </c>
      <c r="AU1162">
        <v>20260807</v>
      </c>
      <c r="AV1162" t="s">
        <v>222</v>
      </c>
      <c r="AW1162" t="s">
        <v>1014</v>
      </c>
      <c r="AX1162" t="s">
        <v>223</v>
      </c>
      <c r="BA1162" s="57">
        <v>46241.625</v>
      </c>
      <c r="BB1162" t="s">
        <v>3217</v>
      </c>
      <c r="BC1162">
        <v>2026</v>
      </c>
      <c r="BD1162">
        <v>8</v>
      </c>
      <c r="BE1162">
        <v>7</v>
      </c>
      <c r="BF1162" s="6">
        <f t="shared" si="54"/>
        <v>46241</v>
      </c>
      <c r="BG1162">
        <f t="shared" si="55"/>
        <v>-0.625</v>
      </c>
      <c r="BH1162" t="str">
        <f t="shared" si="56"/>
        <v>COMPLY</v>
      </c>
      <c r="BI1162" t="str">
        <f>VLOOKUP(H1162,Sheet2!$A$1:$B$270,2,FALSE)</f>
        <v>SIDOARJO</v>
      </c>
    </row>
    <row r="1163" spans="1:61">
      <c r="A1163">
        <v>1162</v>
      </c>
      <c r="B1163">
        <v>1002511661</v>
      </c>
      <c r="C1163">
        <v>3</v>
      </c>
      <c r="D1163" t="s">
        <v>49</v>
      </c>
      <c r="E1163">
        <v>4</v>
      </c>
      <c r="F1163" t="s">
        <v>252</v>
      </c>
      <c r="G1163" t="s">
        <v>554</v>
      </c>
      <c r="H1163" t="s">
        <v>640</v>
      </c>
      <c r="I1163" t="s">
        <v>213</v>
      </c>
      <c r="J1163" t="s">
        <v>214</v>
      </c>
      <c r="K1163" t="s">
        <v>149</v>
      </c>
      <c r="M1163" t="s">
        <v>580</v>
      </c>
      <c r="N1163" t="s">
        <v>216</v>
      </c>
      <c r="O1163" s="57">
        <v>46240.409560185188</v>
      </c>
      <c r="P1163" s="57">
        <v>46240.756284722222</v>
      </c>
      <c r="Q1163">
        <v>69358113</v>
      </c>
      <c r="T1163" t="s">
        <v>949</v>
      </c>
      <c r="V1163" t="s">
        <v>2940</v>
      </c>
      <c r="Z1163">
        <v>109.239997</v>
      </c>
      <c r="AA1163">
        <v>-7.0606</v>
      </c>
      <c r="AB1163" t="s">
        <v>2941</v>
      </c>
      <c r="AC1163" t="s">
        <v>226</v>
      </c>
      <c r="AL1163" t="s">
        <v>218</v>
      </c>
      <c r="AM1163" t="s">
        <v>2942</v>
      </c>
      <c r="AN1163" t="s">
        <v>6</v>
      </c>
      <c r="AO1163" s="57">
        <v>46181.413252314815</v>
      </c>
      <c r="AP1163" s="57">
        <v>46240</v>
      </c>
      <c r="AR1163" t="s">
        <v>566</v>
      </c>
      <c r="AS1163" t="s">
        <v>640</v>
      </c>
      <c r="AT1163" t="s">
        <v>231</v>
      </c>
      <c r="AV1163" t="s">
        <v>989</v>
      </c>
      <c r="AW1163" t="s">
        <v>954</v>
      </c>
      <c r="AX1163" t="s">
        <v>223</v>
      </c>
      <c r="BA1163" s="57">
        <v>46240.333333333336</v>
      </c>
      <c r="BB1163" t="s">
        <v>2942</v>
      </c>
      <c r="BF1163" s="6" t="e">
        <f t="shared" si="54"/>
        <v>#NUM!</v>
      </c>
      <c r="BG1163" t="e">
        <f t="shared" si="55"/>
        <v>#NUM!</v>
      </c>
      <c r="BH1163" t="e">
        <f t="shared" si="56"/>
        <v>#NUM!</v>
      </c>
      <c r="BI1163" t="e">
        <f>VLOOKUP(H1163,Sheet2!$A$1:$B$270,2,FALSE)</f>
        <v>#N/A</v>
      </c>
    </row>
    <row r="1164" spans="1:61">
      <c r="A1164">
        <v>1163</v>
      </c>
      <c r="B1164">
        <v>1002514199</v>
      </c>
      <c r="C1164">
        <v>3</v>
      </c>
      <c r="D1164" t="s">
        <v>34</v>
      </c>
      <c r="E1164">
        <v>5</v>
      </c>
      <c r="F1164" t="s">
        <v>573</v>
      </c>
      <c r="G1164" t="s">
        <v>84</v>
      </c>
      <c r="H1164" t="s">
        <v>242</v>
      </c>
      <c r="I1164" t="s">
        <v>213</v>
      </c>
      <c r="J1164" t="s">
        <v>214</v>
      </c>
      <c r="K1164" t="s">
        <v>149</v>
      </c>
      <c r="M1164" t="s">
        <v>76</v>
      </c>
      <c r="N1164" t="s">
        <v>216</v>
      </c>
      <c r="O1164" s="57">
        <v>46241.450648148151</v>
      </c>
      <c r="P1164" s="57">
        <v>46242.396701388891</v>
      </c>
      <c r="Q1164">
        <v>69357509</v>
      </c>
      <c r="S1164">
        <v>172424836842</v>
      </c>
      <c r="T1164" t="s">
        <v>1648</v>
      </c>
      <c r="U1164" t="s">
        <v>5561</v>
      </c>
      <c r="V1164" t="s">
        <v>5562</v>
      </c>
      <c r="Z1164">
        <v>115.098439174446</v>
      </c>
      <c r="AA1164">
        <v>-8.12850882318142</v>
      </c>
      <c r="AB1164" t="s">
        <v>1651</v>
      </c>
      <c r="AC1164" t="s">
        <v>230</v>
      </c>
      <c r="AL1164" t="s">
        <v>218</v>
      </c>
      <c r="AM1164" t="s">
        <v>5563</v>
      </c>
      <c r="AN1164" t="s">
        <v>6</v>
      </c>
      <c r="AO1164" s="57">
        <v>46211.455092592594</v>
      </c>
      <c r="AR1164" t="s">
        <v>219</v>
      </c>
      <c r="AS1164" t="s">
        <v>242</v>
      </c>
      <c r="AT1164" t="s">
        <v>221</v>
      </c>
      <c r="AU1164">
        <v>20260808</v>
      </c>
      <c r="AV1164" t="s">
        <v>222</v>
      </c>
      <c r="AW1164" t="s">
        <v>571</v>
      </c>
      <c r="AX1164" t="s">
        <v>223</v>
      </c>
      <c r="BA1164" s="57">
        <v>46241.291666666664</v>
      </c>
      <c r="BB1164" t="s">
        <v>5563</v>
      </c>
      <c r="BC1164">
        <v>2026</v>
      </c>
      <c r="BD1164">
        <v>8</v>
      </c>
      <c r="BE1164">
        <v>8</v>
      </c>
      <c r="BF1164" s="6">
        <f t="shared" si="54"/>
        <v>46242</v>
      </c>
      <c r="BG1164">
        <f t="shared" si="55"/>
        <v>0.70833333333575865</v>
      </c>
      <c r="BH1164" t="str">
        <f t="shared" si="56"/>
        <v>COMPLY</v>
      </c>
      <c r="BI1164" t="str">
        <f>VLOOKUP(H1164,Sheet2!$A$1:$B$270,2,FALSE)</f>
        <v>SINGARAJA</v>
      </c>
    </row>
    <row r="1165" spans="1:61">
      <c r="A1165">
        <v>1164</v>
      </c>
      <c r="B1165">
        <v>1002532371</v>
      </c>
      <c r="C1165">
        <v>3</v>
      </c>
      <c r="D1165" t="s">
        <v>59</v>
      </c>
      <c r="E1165">
        <v>4</v>
      </c>
      <c r="F1165" t="s">
        <v>224</v>
      </c>
      <c r="G1165" t="s">
        <v>320</v>
      </c>
      <c r="H1165" t="s">
        <v>4610</v>
      </c>
      <c r="I1165" t="s">
        <v>213</v>
      </c>
      <c r="J1165" t="s">
        <v>214</v>
      </c>
      <c r="K1165" t="s">
        <v>149</v>
      </c>
      <c r="L1165" t="s">
        <v>215</v>
      </c>
      <c r="M1165" t="s">
        <v>240</v>
      </c>
      <c r="N1165" t="s">
        <v>216</v>
      </c>
      <c r="O1165" s="57">
        <v>46252.418020833335</v>
      </c>
      <c r="P1165" s="57">
        <v>46252.419456018521</v>
      </c>
      <c r="Q1165">
        <v>69368658</v>
      </c>
      <c r="S1165">
        <v>143395108758</v>
      </c>
      <c r="T1165" t="s">
        <v>13399</v>
      </c>
      <c r="U1165" t="s">
        <v>13400</v>
      </c>
      <c r="V1165" t="s">
        <v>13401</v>
      </c>
      <c r="Z1165">
        <v>109.523959</v>
      </c>
      <c r="AA1165">
        <v>-7.454949</v>
      </c>
      <c r="AB1165" t="s">
        <v>13402</v>
      </c>
      <c r="AC1165" t="s">
        <v>237</v>
      </c>
      <c r="AL1165" t="s">
        <v>218</v>
      </c>
      <c r="AM1165" t="s">
        <v>13403</v>
      </c>
      <c r="AN1165" t="s">
        <v>6</v>
      </c>
      <c r="AO1165" t="s">
        <v>12944</v>
      </c>
      <c r="AP1165" s="57">
        <v>46255.333333333336</v>
      </c>
      <c r="AR1165" t="s">
        <v>241</v>
      </c>
      <c r="AS1165" t="s">
        <v>4610</v>
      </c>
      <c r="AT1165" t="s">
        <v>231</v>
      </c>
      <c r="AV1165" t="s">
        <v>240</v>
      </c>
      <c r="AW1165" t="s">
        <v>1010</v>
      </c>
      <c r="AX1165" t="s">
        <v>223</v>
      </c>
      <c r="BA1165" s="57">
        <v>46255.333333333336</v>
      </c>
      <c r="BB1165" t="s">
        <v>13403</v>
      </c>
      <c r="BF1165" s="6" t="e">
        <f t="shared" si="54"/>
        <v>#NUM!</v>
      </c>
      <c r="BG1165" t="e">
        <f t="shared" si="55"/>
        <v>#NUM!</v>
      </c>
      <c r="BH1165" t="e">
        <f t="shared" si="56"/>
        <v>#NUM!</v>
      </c>
      <c r="BI1165" t="e">
        <f>VLOOKUP(H1165,Sheet2!$A$1:$B$270,2,FALSE)</f>
        <v>#N/A</v>
      </c>
    </row>
    <row r="1166" spans="1:61">
      <c r="A1166">
        <v>1165</v>
      </c>
      <c r="B1166">
        <v>1002506592</v>
      </c>
      <c r="C1166">
        <v>3</v>
      </c>
      <c r="D1166" t="s">
        <v>34</v>
      </c>
      <c r="E1166">
        <v>5</v>
      </c>
      <c r="F1166" t="s">
        <v>585</v>
      </c>
      <c r="G1166" t="s">
        <v>81</v>
      </c>
      <c r="H1166" t="s">
        <v>322</v>
      </c>
      <c r="I1166" t="s">
        <v>213</v>
      </c>
      <c r="J1166" t="s">
        <v>214</v>
      </c>
      <c r="K1166" t="s">
        <v>149</v>
      </c>
      <c r="M1166" t="s">
        <v>76</v>
      </c>
      <c r="N1166" t="s">
        <v>216</v>
      </c>
      <c r="O1166" s="57">
        <v>46237.739328703705</v>
      </c>
      <c r="P1166" s="57">
        <v>46238.446203703701</v>
      </c>
      <c r="Q1166">
        <v>69356742</v>
      </c>
      <c r="S1166">
        <v>172415798673</v>
      </c>
      <c r="T1166" t="s">
        <v>1041</v>
      </c>
      <c r="U1166" t="s">
        <v>3228</v>
      </c>
      <c r="V1166" t="s">
        <v>3229</v>
      </c>
      <c r="Z1166">
        <v>115.17363687</v>
      </c>
      <c r="AA1166">
        <v>-8.754737531</v>
      </c>
      <c r="AB1166" t="s">
        <v>2876</v>
      </c>
      <c r="AC1166" t="s">
        <v>217</v>
      </c>
      <c r="AL1166" t="s">
        <v>218</v>
      </c>
      <c r="AM1166" t="s">
        <v>3230</v>
      </c>
      <c r="AN1166" t="s">
        <v>6</v>
      </c>
      <c r="AO1166" s="57">
        <v>46089.746388888889</v>
      </c>
      <c r="AR1166" t="s">
        <v>219</v>
      </c>
      <c r="AS1166" t="s">
        <v>322</v>
      </c>
      <c r="AT1166" t="s">
        <v>231</v>
      </c>
      <c r="AU1166">
        <v>20260804</v>
      </c>
      <c r="AV1166" t="s">
        <v>222</v>
      </c>
      <c r="AW1166" t="s">
        <v>561</v>
      </c>
      <c r="AX1166" t="s">
        <v>223</v>
      </c>
      <c r="BA1166" s="57">
        <v>46237.291666666664</v>
      </c>
      <c r="BB1166" t="s">
        <v>3230</v>
      </c>
      <c r="BC1166">
        <v>2026</v>
      </c>
      <c r="BD1166">
        <v>8</v>
      </c>
      <c r="BE1166">
        <v>4</v>
      </c>
      <c r="BF1166" s="6">
        <f t="shared" si="54"/>
        <v>46238</v>
      </c>
      <c r="BG1166">
        <f t="shared" si="55"/>
        <v>0.70833333333575865</v>
      </c>
      <c r="BH1166" t="str">
        <f t="shared" si="56"/>
        <v>COMPLY</v>
      </c>
      <c r="BI1166" t="str">
        <f>VLOOKUP(H1166,Sheet2!$A$1:$B$270,2,FALSE)</f>
        <v>JIMBARAN</v>
      </c>
    </row>
    <row r="1167" spans="1:61">
      <c r="A1167">
        <v>1166</v>
      </c>
      <c r="B1167">
        <v>1002509667</v>
      </c>
      <c r="C1167">
        <v>3</v>
      </c>
      <c r="D1167" t="s">
        <v>45</v>
      </c>
      <c r="E1167">
        <v>5</v>
      </c>
      <c r="F1167" t="s">
        <v>211</v>
      </c>
      <c r="G1167" t="s">
        <v>112</v>
      </c>
      <c r="H1167" t="s">
        <v>267</v>
      </c>
      <c r="I1167" t="s">
        <v>213</v>
      </c>
      <c r="J1167" t="s">
        <v>214</v>
      </c>
      <c r="K1167" t="s">
        <v>149</v>
      </c>
      <c r="L1167" t="s">
        <v>215</v>
      </c>
      <c r="M1167" t="s">
        <v>76</v>
      </c>
      <c r="N1167" t="s">
        <v>216</v>
      </c>
      <c r="O1167" s="57">
        <v>46239.374282407407</v>
      </c>
      <c r="P1167" s="57">
        <v>46240.541006944448</v>
      </c>
      <c r="Q1167">
        <v>69358763</v>
      </c>
      <c r="S1167">
        <v>172601796813</v>
      </c>
      <c r="T1167" t="s">
        <v>1547</v>
      </c>
      <c r="U1167" t="s">
        <v>1548</v>
      </c>
      <c r="V1167" t="s">
        <v>3241</v>
      </c>
      <c r="Z1167">
        <v>116.11249789999999</v>
      </c>
      <c r="AA1167">
        <v>-8.5882553000000001</v>
      </c>
      <c r="AB1167" t="s">
        <v>3242</v>
      </c>
      <c r="AC1167" t="s">
        <v>217</v>
      </c>
      <c r="AL1167" t="s">
        <v>218</v>
      </c>
      <c r="AM1167" t="s">
        <v>3243</v>
      </c>
      <c r="AN1167" t="s">
        <v>6</v>
      </c>
      <c r="AO1167" s="57">
        <v>46150.392326388886</v>
      </c>
      <c r="AP1167" s="57">
        <v>46240.625</v>
      </c>
      <c r="AR1167" t="s">
        <v>219</v>
      </c>
      <c r="AS1167" t="s">
        <v>267</v>
      </c>
      <c r="AT1167" t="s">
        <v>231</v>
      </c>
      <c r="AU1167">
        <v>20260806</v>
      </c>
      <c r="AV1167" t="s">
        <v>222</v>
      </c>
      <c r="AW1167" t="s">
        <v>1012</v>
      </c>
      <c r="AX1167" t="s">
        <v>223</v>
      </c>
      <c r="BA1167" s="57">
        <v>46240.625</v>
      </c>
      <c r="BB1167" t="s">
        <v>3243</v>
      </c>
      <c r="BC1167">
        <v>2026</v>
      </c>
      <c r="BD1167">
        <v>8</v>
      </c>
      <c r="BE1167">
        <v>6</v>
      </c>
      <c r="BF1167" s="6">
        <f t="shared" si="54"/>
        <v>46240</v>
      </c>
      <c r="BG1167">
        <f t="shared" si="55"/>
        <v>-0.625</v>
      </c>
      <c r="BH1167" t="str">
        <f t="shared" si="56"/>
        <v>COMPLY</v>
      </c>
      <c r="BI1167" t="str">
        <f>VLOOKUP(H1167,Sheet2!$A$1:$B$270,2,FALSE)</f>
        <v>MATARAM</v>
      </c>
    </row>
    <row r="1168" spans="1:61">
      <c r="A1168">
        <v>1167</v>
      </c>
      <c r="B1168">
        <v>1002528727</v>
      </c>
      <c r="C1168">
        <v>3</v>
      </c>
      <c r="D1168" t="s">
        <v>49</v>
      </c>
      <c r="E1168">
        <v>4</v>
      </c>
      <c r="F1168" t="s">
        <v>252</v>
      </c>
      <c r="G1168" t="s">
        <v>553</v>
      </c>
      <c r="H1168" t="s">
        <v>559</v>
      </c>
      <c r="I1168" t="s">
        <v>213</v>
      </c>
      <c r="J1168" t="s">
        <v>214</v>
      </c>
      <c r="K1168" t="s">
        <v>149</v>
      </c>
      <c r="M1168" t="s">
        <v>76</v>
      </c>
      <c r="N1168" t="s">
        <v>216</v>
      </c>
      <c r="O1168" s="57">
        <v>46249.699629629627</v>
      </c>
      <c r="P1168" s="57">
        <v>46249.725682870368</v>
      </c>
      <c r="Q1168">
        <v>69363445</v>
      </c>
      <c r="S1168">
        <v>146281108285</v>
      </c>
      <c r="T1168" t="s">
        <v>7548</v>
      </c>
      <c r="U1168" t="s">
        <v>12330</v>
      </c>
      <c r="V1168" t="s">
        <v>12331</v>
      </c>
      <c r="Z1168">
        <v>109.0171977</v>
      </c>
      <c r="AA1168">
        <v>-7.2361803</v>
      </c>
      <c r="AB1168" t="s">
        <v>7550</v>
      </c>
      <c r="AC1168" t="s">
        <v>226</v>
      </c>
      <c r="AL1168" t="s">
        <v>218</v>
      </c>
      <c r="AM1168" t="s">
        <v>12332</v>
      </c>
      <c r="AN1168" t="s">
        <v>6</v>
      </c>
      <c r="AO1168" t="s">
        <v>10022</v>
      </c>
      <c r="AR1168" t="s">
        <v>219</v>
      </c>
      <c r="AS1168" t="s">
        <v>559</v>
      </c>
      <c r="AT1168" t="s">
        <v>231</v>
      </c>
      <c r="AU1168">
        <v>20260815</v>
      </c>
      <c r="AV1168" t="s">
        <v>222</v>
      </c>
      <c r="AW1168" t="s">
        <v>634</v>
      </c>
      <c r="AX1168" t="s">
        <v>223</v>
      </c>
      <c r="BA1168" s="57">
        <v>46249.291666666664</v>
      </c>
      <c r="BB1168" t="s">
        <v>12332</v>
      </c>
      <c r="BC1168">
        <v>2026</v>
      </c>
      <c r="BD1168">
        <v>8</v>
      </c>
      <c r="BE1168">
        <v>15</v>
      </c>
      <c r="BF1168" s="6">
        <f t="shared" si="54"/>
        <v>46249</v>
      </c>
      <c r="BG1168">
        <f t="shared" si="55"/>
        <v>-0.29166666666424135</v>
      </c>
      <c r="BH1168" t="str">
        <f t="shared" si="56"/>
        <v>COMPLY</v>
      </c>
      <c r="BI1168" t="e">
        <f>VLOOKUP(H1168,Sheet2!$A$1:$B$270,2,FALSE)</f>
        <v>#N/A</v>
      </c>
    </row>
    <row r="1169" spans="1:61">
      <c r="A1169">
        <v>1168</v>
      </c>
      <c r="B1169">
        <v>1002511112</v>
      </c>
      <c r="C1169">
        <v>3</v>
      </c>
      <c r="D1169" t="s">
        <v>55</v>
      </c>
      <c r="E1169">
        <v>5</v>
      </c>
      <c r="F1169" t="s">
        <v>265</v>
      </c>
      <c r="G1169" t="s">
        <v>126</v>
      </c>
      <c r="H1169" t="s">
        <v>266</v>
      </c>
      <c r="I1169" t="s">
        <v>213</v>
      </c>
      <c r="J1169" t="s">
        <v>214</v>
      </c>
      <c r="K1169" t="s">
        <v>149</v>
      </c>
      <c r="M1169" t="s">
        <v>76</v>
      </c>
      <c r="N1169" t="s">
        <v>216</v>
      </c>
      <c r="O1169" s="57">
        <v>46239.673333333332</v>
      </c>
      <c r="P1169" s="57">
        <v>46239.740578703706</v>
      </c>
      <c r="Q1169">
        <v>69351286</v>
      </c>
      <c r="S1169">
        <v>152413167540</v>
      </c>
      <c r="T1169" t="s">
        <v>1106</v>
      </c>
      <c r="U1169" t="s">
        <v>3282</v>
      </c>
      <c r="V1169" t="s">
        <v>3283</v>
      </c>
      <c r="Z1169">
        <v>112.749053</v>
      </c>
      <c r="AA1169">
        <v>-7.2652659999999996</v>
      </c>
      <c r="AB1169" t="s">
        <v>1107</v>
      </c>
      <c r="AC1169" t="s">
        <v>230</v>
      </c>
      <c r="AL1169" t="s">
        <v>218</v>
      </c>
      <c r="AM1169" t="s">
        <v>3284</v>
      </c>
      <c r="AN1169" t="s">
        <v>6</v>
      </c>
      <c r="AO1169" s="57">
        <v>46150.673819444448</v>
      </c>
      <c r="AR1169" t="s">
        <v>219</v>
      </c>
      <c r="AS1169" t="s">
        <v>266</v>
      </c>
      <c r="AT1169" t="s">
        <v>221</v>
      </c>
      <c r="AU1169">
        <v>20260805</v>
      </c>
      <c r="AV1169" t="s">
        <v>222</v>
      </c>
      <c r="AW1169" t="s">
        <v>942</v>
      </c>
      <c r="AX1169" t="s">
        <v>223</v>
      </c>
      <c r="BA1169" s="57">
        <v>46239.291666666664</v>
      </c>
      <c r="BB1169" t="s">
        <v>3284</v>
      </c>
      <c r="BC1169">
        <v>2026</v>
      </c>
      <c r="BD1169">
        <v>8</v>
      </c>
      <c r="BE1169">
        <v>5</v>
      </c>
      <c r="BF1169" s="6">
        <f t="shared" si="54"/>
        <v>46239</v>
      </c>
      <c r="BG1169">
        <f t="shared" si="55"/>
        <v>-0.29166666666424135</v>
      </c>
      <c r="BH1169" t="str">
        <f t="shared" si="56"/>
        <v>COMPLY</v>
      </c>
      <c r="BI1169" t="str">
        <f>VLOOKUP(H1169,Sheet2!$A$1:$B$270,2,FALSE)</f>
        <v>SURABAYA SELATAN</v>
      </c>
    </row>
    <row r="1170" spans="1:61">
      <c r="A1170">
        <v>1169</v>
      </c>
      <c r="B1170">
        <v>1002508543</v>
      </c>
      <c r="C1170">
        <v>3</v>
      </c>
      <c r="D1170" t="s">
        <v>34</v>
      </c>
      <c r="E1170">
        <v>5</v>
      </c>
      <c r="F1170" t="s">
        <v>573</v>
      </c>
      <c r="G1170" t="s">
        <v>82</v>
      </c>
      <c r="H1170" t="s">
        <v>534</v>
      </c>
      <c r="I1170" t="s">
        <v>213</v>
      </c>
      <c r="J1170" t="s">
        <v>214</v>
      </c>
      <c r="K1170" t="s">
        <v>149</v>
      </c>
      <c r="M1170" t="s">
        <v>575</v>
      </c>
      <c r="N1170" t="s">
        <v>216</v>
      </c>
      <c r="O1170" s="57">
        <v>46238.601666666669</v>
      </c>
      <c r="P1170" s="57">
        <v>46244.729456018518</v>
      </c>
      <c r="Q1170">
        <v>69358353</v>
      </c>
      <c r="S1170">
        <v>172404695095</v>
      </c>
      <c r="T1170" t="s">
        <v>3285</v>
      </c>
      <c r="U1170" t="s">
        <v>3286</v>
      </c>
      <c r="V1170" t="s">
        <v>3287</v>
      </c>
      <c r="Z1170">
        <v>115.50443869999999</v>
      </c>
      <c r="AA1170">
        <v>-8.5056940999999995</v>
      </c>
      <c r="AB1170" t="s">
        <v>3288</v>
      </c>
      <c r="AC1170" t="s">
        <v>230</v>
      </c>
      <c r="AL1170" t="s">
        <v>218</v>
      </c>
      <c r="AM1170" t="s">
        <v>3289</v>
      </c>
      <c r="AN1170" t="s">
        <v>6</v>
      </c>
      <c r="AO1170" s="57">
        <v>46120.611273148148</v>
      </c>
      <c r="AP1170" s="57">
        <v>46240.333333333336</v>
      </c>
      <c r="AQ1170" t="s">
        <v>248</v>
      </c>
      <c r="AR1170" t="s">
        <v>14</v>
      </c>
      <c r="AS1170" t="s">
        <v>534</v>
      </c>
      <c r="AT1170" t="s">
        <v>231</v>
      </c>
      <c r="AV1170" t="s">
        <v>6688</v>
      </c>
      <c r="AW1170" t="s">
        <v>560</v>
      </c>
      <c r="AX1170" t="s">
        <v>223</v>
      </c>
      <c r="BA1170" s="57">
        <v>46240.333333333336</v>
      </c>
      <c r="BB1170" t="s">
        <v>3289</v>
      </c>
      <c r="BF1170" s="6" t="e">
        <f t="shared" si="54"/>
        <v>#NUM!</v>
      </c>
      <c r="BG1170" t="e">
        <f t="shared" si="55"/>
        <v>#NUM!</v>
      </c>
      <c r="BH1170" t="e">
        <f t="shared" si="56"/>
        <v>#NUM!</v>
      </c>
      <c r="BI1170" t="str">
        <f>VLOOKUP(H1170,Sheet2!$A$1:$B$270,2,FALSE)</f>
        <v>KLUNGKUNG</v>
      </c>
    </row>
    <row r="1171" spans="1:61">
      <c r="A1171">
        <v>1170</v>
      </c>
      <c r="B1171">
        <v>1002523548</v>
      </c>
      <c r="C1171">
        <v>3</v>
      </c>
      <c r="D1171" t="s">
        <v>34</v>
      </c>
      <c r="E1171">
        <v>5</v>
      </c>
      <c r="F1171" t="s">
        <v>573</v>
      </c>
      <c r="G1171" t="s">
        <v>82</v>
      </c>
      <c r="H1171" t="s">
        <v>268</v>
      </c>
      <c r="I1171" t="s">
        <v>213</v>
      </c>
      <c r="J1171" t="s">
        <v>214</v>
      </c>
      <c r="K1171" t="s">
        <v>149</v>
      </c>
      <c r="M1171" t="s">
        <v>970</v>
      </c>
      <c r="N1171" t="s">
        <v>216</v>
      </c>
      <c r="O1171" s="57">
        <v>46247.410150462965</v>
      </c>
      <c r="P1171" s="57">
        <v>46247.411597222221</v>
      </c>
      <c r="Q1171">
        <v>69364827</v>
      </c>
      <c r="T1171" t="s">
        <v>7237</v>
      </c>
      <c r="Z1171">
        <v>115.44125</v>
      </c>
      <c r="AA1171">
        <v>-8.4669620000000005</v>
      </c>
      <c r="AB1171" t="s">
        <v>7240</v>
      </c>
      <c r="AC1171" t="s">
        <v>230</v>
      </c>
      <c r="AL1171" t="s">
        <v>218</v>
      </c>
      <c r="AM1171" s="58">
        <v>25569</v>
      </c>
      <c r="AN1171" t="s">
        <v>6</v>
      </c>
      <c r="AO1171" t="s">
        <v>8932</v>
      </c>
      <c r="AR1171" t="s">
        <v>6</v>
      </c>
      <c r="AS1171" t="s">
        <v>268</v>
      </c>
      <c r="AT1171" t="s">
        <v>231</v>
      </c>
      <c r="AV1171" t="s">
        <v>971</v>
      </c>
      <c r="AW1171" t="s">
        <v>8940</v>
      </c>
      <c r="AX1171" t="s">
        <v>223</v>
      </c>
      <c r="BA1171" s="57">
        <v>25569</v>
      </c>
      <c r="BB1171" s="58">
        <v>25569</v>
      </c>
      <c r="BF1171" s="6" t="e">
        <f t="shared" si="54"/>
        <v>#NUM!</v>
      </c>
      <c r="BG1171" t="e">
        <f t="shared" si="55"/>
        <v>#NUM!</v>
      </c>
      <c r="BH1171" t="e">
        <f t="shared" si="56"/>
        <v>#NUM!</v>
      </c>
      <c r="BI1171" t="str">
        <f>VLOOKUP(H1171,Sheet2!$A$1:$B$270,2,FALSE)</f>
        <v>KLUNGKUNG</v>
      </c>
    </row>
    <row r="1172" spans="1:61">
      <c r="A1172">
        <v>1171</v>
      </c>
      <c r="B1172">
        <v>1002510604</v>
      </c>
      <c r="C1172">
        <v>3</v>
      </c>
      <c r="D1172" t="s">
        <v>59</v>
      </c>
      <c r="E1172">
        <v>4</v>
      </c>
      <c r="F1172" t="s">
        <v>567</v>
      </c>
      <c r="G1172" t="s">
        <v>906</v>
      </c>
      <c r="H1172" t="s">
        <v>920</v>
      </c>
      <c r="I1172" t="s">
        <v>213</v>
      </c>
      <c r="J1172" t="s">
        <v>214</v>
      </c>
      <c r="K1172" t="s">
        <v>149</v>
      </c>
      <c r="M1172" t="s">
        <v>555</v>
      </c>
      <c r="N1172" t="s">
        <v>216</v>
      </c>
      <c r="O1172" s="57">
        <v>46239.570196759261</v>
      </c>
      <c r="P1172" s="57">
        <v>46241.640138888892</v>
      </c>
      <c r="Q1172">
        <v>69359206</v>
      </c>
      <c r="S1172">
        <v>146136130060</v>
      </c>
      <c r="T1172" t="s">
        <v>3314</v>
      </c>
      <c r="Z1172">
        <v>110.246213</v>
      </c>
      <c r="AA1172">
        <v>-7.8643509765776596</v>
      </c>
      <c r="AB1172" t="s">
        <v>3315</v>
      </c>
      <c r="AC1172" t="s">
        <v>290</v>
      </c>
      <c r="AO1172" s="57">
        <v>46150.579699074071</v>
      </c>
      <c r="AR1172" t="s">
        <v>6</v>
      </c>
      <c r="AS1172" t="s">
        <v>920</v>
      </c>
      <c r="AT1172" t="s">
        <v>231</v>
      </c>
      <c r="AV1172" t="s">
        <v>988</v>
      </c>
      <c r="AW1172" t="s">
        <v>562</v>
      </c>
      <c r="AX1172" t="s">
        <v>223</v>
      </c>
      <c r="BF1172" s="6" t="e">
        <f t="shared" si="54"/>
        <v>#NUM!</v>
      </c>
      <c r="BG1172" t="e">
        <f t="shared" si="55"/>
        <v>#NUM!</v>
      </c>
      <c r="BH1172" t="e">
        <f t="shared" si="56"/>
        <v>#NUM!</v>
      </c>
      <c r="BI1172" t="e">
        <f>VLOOKUP(H1172,Sheet2!$A$1:$B$270,2,FALSE)</f>
        <v>#N/A</v>
      </c>
    </row>
    <row r="1173" spans="1:61">
      <c r="A1173">
        <v>1172</v>
      </c>
      <c r="B1173">
        <v>1002525943</v>
      </c>
      <c r="C1173">
        <v>3</v>
      </c>
      <c r="D1173" t="s">
        <v>59</v>
      </c>
      <c r="E1173">
        <v>4</v>
      </c>
      <c r="F1173" t="s">
        <v>243</v>
      </c>
      <c r="G1173" t="s">
        <v>243</v>
      </c>
      <c r="H1173" t="s">
        <v>294</v>
      </c>
      <c r="I1173" t="s">
        <v>213</v>
      </c>
      <c r="J1173" t="s">
        <v>214</v>
      </c>
      <c r="K1173" t="s">
        <v>149</v>
      </c>
      <c r="L1173" t="s">
        <v>215</v>
      </c>
      <c r="M1173" t="s">
        <v>76</v>
      </c>
      <c r="N1173" t="s">
        <v>216</v>
      </c>
      <c r="O1173" s="57">
        <v>46248.445092592592</v>
      </c>
      <c r="P1173" s="57">
        <v>46249.656226851854</v>
      </c>
      <c r="Q1173">
        <v>69365828</v>
      </c>
      <c r="S1173">
        <v>146137149756</v>
      </c>
      <c r="T1173" t="s">
        <v>12336</v>
      </c>
      <c r="U1173" t="s">
        <v>12337</v>
      </c>
      <c r="V1173" t="s">
        <v>12338</v>
      </c>
      <c r="Z1173">
        <v>110.2786116</v>
      </c>
      <c r="AA1173">
        <v>-7.5021559</v>
      </c>
      <c r="AB1173" t="s">
        <v>12339</v>
      </c>
      <c r="AC1173" t="s">
        <v>237</v>
      </c>
      <c r="AL1173" t="s">
        <v>218</v>
      </c>
      <c r="AM1173" t="s">
        <v>12340</v>
      </c>
      <c r="AN1173" t="s">
        <v>6</v>
      </c>
      <c r="AO1173" t="s">
        <v>9872</v>
      </c>
      <c r="AP1173" s="57">
        <v>46249.625</v>
      </c>
      <c r="AR1173" t="s">
        <v>219</v>
      </c>
      <c r="AS1173" t="s">
        <v>294</v>
      </c>
      <c r="AT1173" t="s">
        <v>231</v>
      </c>
      <c r="AU1173">
        <v>20260815</v>
      </c>
      <c r="AV1173" t="s">
        <v>222</v>
      </c>
      <c r="AW1173" t="s">
        <v>1010</v>
      </c>
      <c r="AX1173" t="s">
        <v>223</v>
      </c>
      <c r="BA1173" s="57">
        <v>46249.625</v>
      </c>
      <c r="BB1173" t="s">
        <v>12340</v>
      </c>
      <c r="BC1173">
        <v>2026</v>
      </c>
      <c r="BD1173">
        <v>8</v>
      </c>
      <c r="BE1173">
        <v>15</v>
      </c>
      <c r="BF1173" s="6">
        <f t="shared" si="54"/>
        <v>46249</v>
      </c>
      <c r="BG1173">
        <f t="shared" si="55"/>
        <v>-0.625</v>
      </c>
      <c r="BH1173" t="str">
        <f t="shared" si="56"/>
        <v>COMPLY</v>
      </c>
      <c r="BI1173" t="e">
        <f>VLOOKUP(H1173,Sheet2!$A$1:$B$270,2,FALSE)</f>
        <v>#N/A</v>
      </c>
    </row>
    <row r="1174" spans="1:61">
      <c r="A1174">
        <v>1173</v>
      </c>
      <c r="B1174">
        <v>1002516852</v>
      </c>
      <c r="C1174">
        <v>3</v>
      </c>
      <c r="D1174" t="s">
        <v>34</v>
      </c>
      <c r="E1174">
        <v>5</v>
      </c>
      <c r="F1174" t="s">
        <v>573</v>
      </c>
      <c r="G1174" t="s">
        <v>79</v>
      </c>
      <c r="H1174" t="s">
        <v>471</v>
      </c>
      <c r="I1174" t="s">
        <v>213</v>
      </c>
      <c r="J1174" t="s">
        <v>214</v>
      </c>
      <c r="K1174" t="s">
        <v>149</v>
      </c>
      <c r="M1174" t="s">
        <v>76</v>
      </c>
      <c r="N1174" t="s">
        <v>216</v>
      </c>
      <c r="O1174" s="57">
        <v>46244.362407407411</v>
      </c>
      <c r="P1174" s="57">
        <v>46245.67895833333</v>
      </c>
      <c r="Q1174">
        <v>69362072</v>
      </c>
      <c r="S1174">
        <v>172407213745</v>
      </c>
      <c r="T1174" t="s">
        <v>6689</v>
      </c>
      <c r="U1174" t="s">
        <v>6690</v>
      </c>
      <c r="V1174" t="s">
        <v>6691</v>
      </c>
      <c r="Z1174">
        <v>115.3343012</v>
      </c>
      <c r="AA1174">
        <v>-8.5726931000000004</v>
      </c>
      <c r="AB1174" t="s">
        <v>6692</v>
      </c>
      <c r="AC1174" t="s">
        <v>230</v>
      </c>
      <c r="AL1174" t="s">
        <v>218</v>
      </c>
      <c r="AM1174" t="s">
        <v>6693</v>
      </c>
      <c r="AN1174" t="s">
        <v>6</v>
      </c>
      <c r="AO1174" s="57">
        <v>46303.371365740742</v>
      </c>
      <c r="AP1174" s="57">
        <v>46245.333333333336</v>
      </c>
      <c r="AR1174" t="s">
        <v>219</v>
      </c>
      <c r="AS1174" t="s">
        <v>471</v>
      </c>
      <c r="AT1174" t="s">
        <v>231</v>
      </c>
      <c r="AU1174">
        <v>20260811</v>
      </c>
      <c r="AV1174" t="s">
        <v>222</v>
      </c>
      <c r="AW1174" t="s">
        <v>972</v>
      </c>
      <c r="AX1174" t="s">
        <v>223</v>
      </c>
      <c r="BA1174" s="57">
        <v>46245.333333333336</v>
      </c>
      <c r="BB1174" t="s">
        <v>6693</v>
      </c>
      <c r="BC1174">
        <v>2026</v>
      </c>
      <c r="BD1174">
        <v>8</v>
      </c>
      <c r="BE1174">
        <v>11</v>
      </c>
      <c r="BF1174" s="6">
        <f t="shared" si="54"/>
        <v>46245</v>
      </c>
      <c r="BG1174">
        <f t="shared" si="55"/>
        <v>-0.33333333333575865</v>
      </c>
      <c r="BH1174" t="str">
        <f t="shared" si="56"/>
        <v>COMPLY</v>
      </c>
      <c r="BI1174" t="str">
        <f>VLOOKUP(H1174,Sheet2!$A$1:$B$270,2,FALSE)</f>
        <v>GIANYAR</v>
      </c>
    </row>
    <row r="1175" spans="1:61">
      <c r="A1175">
        <v>1174</v>
      </c>
      <c r="B1175">
        <v>1002515323</v>
      </c>
      <c r="C1175">
        <v>3</v>
      </c>
      <c r="D1175" t="s">
        <v>49</v>
      </c>
      <c r="E1175">
        <v>4</v>
      </c>
      <c r="F1175" t="s">
        <v>246</v>
      </c>
      <c r="G1175" t="s">
        <v>247</v>
      </c>
      <c r="H1175" t="s">
        <v>675</v>
      </c>
      <c r="I1175" t="s">
        <v>213</v>
      </c>
      <c r="J1175" t="s">
        <v>214</v>
      </c>
      <c r="K1175" t="s">
        <v>149</v>
      </c>
      <c r="M1175" t="s">
        <v>76</v>
      </c>
      <c r="N1175" t="s">
        <v>216</v>
      </c>
      <c r="O1175" s="57">
        <v>46241.695370370369</v>
      </c>
      <c r="P1175" s="57">
        <v>46242.475902777776</v>
      </c>
      <c r="Q1175">
        <v>69359416</v>
      </c>
      <c r="S1175">
        <v>141408116054</v>
      </c>
      <c r="T1175" t="s">
        <v>3491</v>
      </c>
      <c r="U1175" t="s">
        <v>5609</v>
      </c>
      <c r="V1175" t="s">
        <v>5610</v>
      </c>
      <c r="Z1175">
        <v>110.433022666528</v>
      </c>
      <c r="AA1175">
        <v>-7.0020713229609797</v>
      </c>
      <c r="AB1175" t="s">
        <v>3494</v>
      </c>
      <c r="AC1175" t="s">
        <v>217</v>
      </c>
      <c r="AL1175" t="s">
        <v>218</v>
      </c>
      <c r="AM1175" t="s">
        <v>5611</v>
      </c>
      <c r="AN1175" t="s">
        <v>6</v>
      </c>
      <c r="AO1175" s="57">
        <v>46211.70521990741</v>
      </c>
      <c r="AR1175" t="s">
        <v>219</v>
      </c>
      <c r="AS1175" t="s">
        <v>675</v>
      </c>
      <c r="AT1175" t="s">
        <v>231</v>
      </c>
      <c r="AU1175">
        <v>20260808</v>
      </c>
      <c r="AV1175" t="s">
        <v>222</v>
      </c>
      <c r="AW1175" t="s">
        <v>561</v>
      </c>
      <c r="AX1175" t="s">
        <v>223</v>
      </c>
      <c r="BA1175" s="57">
        <v>46241.291666666664</v>
      </c>
      <c r="BB1175" t="s">
        <v>5611</v>
      </c>
      <c r="BC1175">
        <v>2026</v>
      </c>
      <c r="BD1175">
        <v>8</v>
      </c>
      <c r="BE1175">
        <v>8</v>
      </c>
      <c r="BF1175" s="6">
        <f t="shared" si="54"/>
        <v>46242</v>
      </c>
      <c r="BG1175">
        <f t="shared" si="55"/>
        <v>0.70833333333575865</v>
      </c>
      <c r="BH1175" t="str">
        <f t="shared" si="56"/>
        <v>COMPLY</v>
      </c>
      <c r="BI1175" t="e">
        <f>VLOOKUP(H1175,Sheet2!$A$1:$B$270,2,FALSE)</f>
        <v>#N/A</v>
      </c>
    </row>
    <row r="1176" spans="1:61">
      <c r="A1176">
        <v>1175</v>
      </c>
      <c r="B1176">
        <v>1002510586</v>
      </c>
      <c r="C1176">
        <v>3</v>
      </c>
      <c r="D1176" t="s">
        <v>34</v>
      </c>
      <c r="E1176">
        <v>5</v>
      </c>
      <c r="F1176" t="s">
        <v>573</v>
      </c>
      <c r="G1176" t="s">
        <v>84</v>
      </c>
      <c r="H1176" t="s">
        <v>253</v>
      </c>
      <c r="I1176" t="s">
        <v>213</v>
      </c>
      <c r="J1176" t="s">
        <v>214</v>
      </c>
      <c r="K1176" t="s">
        <v>149</v>
      </c>
      <c r="M1176" t="s">
        <v>575</v>
      </c>
      <c r="N1176" t="s">
        <v>216</v>
      </c>
      <c r="O1176" s="57">
        <v>46239.567106481481</v>
      </c>
      <c r="P1176" s="57">
        <v>46241.534571759257</v>
      </c>
      <c r="Q1176">
        <v>69359202</v>
      </c>
      <c r="S1176">
        <v>172425707974</v>
      </c>
      <c r="T1176" t="s">
        <v>3326</v>
      </c>
      <c r="U1176" t="s">
        <v>3327</v>
      </c>
      <c r="V1176" t="s">
        <v>3328</v>
      </c>
      <c r="Z1176">
        <v>114.9183065</v>
      </c>
      <c r="AA1176">
        <v>-8.2022200000000005</v>
      </c>
      <c r="AB1176" t="s">
        <v>3329</v>
      </c>
      <c r="AC1176" t="s">
        <v>230</v>
      </c>
      <c r="AL1176" t="s">
        <v>218</v>
      </c>
      <c r="AM1176" t="s">
        <v>3330</v>
      </c>
      <c r="AN1176" t="s">
        <v>6</v>
      </c>
      <c r="AO1176" s="57">
        <v>46150.56925925926</v>
      </c>
      <c r="AP1176" s="57">
        <v>46240.541666666664</v>
      </c>
      <c r="AQ1176" t="s">
        <v>248</v>
      </c>
      <c r="AR1176" t="s">
        <v>14</v>
      </c>
      <c r="AS1176" t="s">
        <v>253</v>
      </c>
      <c r="AT1176" t="s">
        <v>231</v>
      </c>
      <c r="AV1176" t="s">
        <v>5615</v>
      </c>
      <c r="AW1176" t="s">
        <v>562</v>
      </c>
      <c r="AX1176" t="s">
        <v>223</v>
      </c>
      <c r="BA1176" s="57">
        <v>46240.541666666664</v>
      </c>
      <c r="BB1176" t="s">
        <v>3330</v>
      </c>
      <c r="BF1176" s="6" t="e">
        <f t="shared" si="54"/>
        <v>#NUM!</v>
      </c>
      <c r="BG1176" t="e">
        <f t="shared" si="55"/>
        <v>#NUM!</v>
      </c>
      <c r="BH1176" t="e">
        <f t="shared" si="56"/>
        <v>#NUM!</v>
      </c>
      <c r="BI1176" t="str">
        <f>VLOOKUP(H1176,Sheet2!$A$1:$B$270,2,FALSE)</f>
        <v>SINGARAJA</v>
      </c>
    </row>
    <row r="1177" spans="1:61">
      <c r="A1177">
        <v>1176</v>
      </c>
      <c r="B1177">
        <v>1002510009</v>
      </c>
      <c r="C1177">
        <v>3</v>
      </c>
      <c r="D1177" t="s">
        <v>51</v>
      </c>
      <c r="E1177">
        <v>4</v>
      </c>
      <c r="F1177" t="s">
        <v>235</v>
      </c>
      <c r="G1177" t="s">
        <v>584</v>
      </c>
      <c r="H1177" t="s">
        <v>1061</v>
      </c>
      <c r="I1177" t="s">
        <v>213</v>
      </c>
      <c r="J1177" t="s">
        <v>214</v>
      </c>
      <c r="K1177" t="s">
        <v>149</v>
      </c>
      <c r="M1177" t="s">
        <v>76</v>
      </c>
      <c r="N1177" t="s">
        <v>216</v>
      </c>
      <c r="O1177" s="57">
        <v>46239.441122685188</v>
      </c>
      <c r="P1177" s="57">
        <v>46241.627349537041</v>
      </c>
      <c r="Q1177">
        <v>69358931</v>
      </c>
      <c r="S1177">
        <v>142566101746</v>
      </c>
      <c r="T1177" t="s">
        <v>3060</v>
      </c>
      <c r="U1177" t="s">
        <v>3061</v>
      </c>
      <c r="V1177" t="s">
        <v>3331</v>
      </c>
      <c r="Z1177">
        <v>110.85869461297899</v>
      </c>
      <c r="AA1177">
        <v>-7.54846924536721</v>
      </c>
      <c r="AB1177" t="s">
        <v>3332</v>
      </c>
      <c r="AC1177" t="s">
        <v>226</v>
      </c>
      <c r="AL1177" t="s">
        <v>218</v>
      </c>
      <c r="AM1177" t="s">
        <v>3333</v>
      </c>
      <c r="AN1177" t="s">
        <v>6</v>
      </c>
      <c r="AO1177" s="57">
        <v>46150.44427083333</v>
      </c>
      <c r="AP1177" s="57">
        <v>46241.541666666664</v>
      </c>
      <c r="AR1177" t="s">
        <v>219</v>
      </c>
      <c r="AS1177" t="s">
        <v>1061</v>
      </c>
      <c r="AT1177" t="s">
        <v>231</v>
      </c>
      <c r="AU1177">
        <v>20260807</v>
      </c>
      <c r="AV1177" t="s">
        <v>222</v>
      </c>
      <c r="AW1177" t="s">
        <v>560</v>
      </c>
      <c r="AX1177" t="s">
        <v>223</v>
      </c>
      <c r="BA1177" s="57">
        <v>46241.541666666664</v>
      </c>
      <c r="BB1177" t="s">
        <v>3333</v>
      </c>
      <c r="BC1177">
        <v>2026</v>
      </c>
      <c r="BD1177">
        <v>8</v>
      </c>
      <c r="BE1177">
        <v>7</v>
      </c>
      <c r="BF1177" s="6">
        <f t="shared" si="54"/>
        <v>46241</v>
      </c>
      <c r="BG1177">
        <f t="shared" si="55"/>
        <v>-0.54166666666424135</v>
      </c>
      <c r="BH1177" t="str">
        <f t="shared" si="56"/>
        <v>COMPLY</v>
      </c>
      <c r="BI1177" t="e">
        <f>VLOOKUP(H1177,Sheet2!$A$1:$B$270,2,FALSE)</f>
        <v>#N/A</v>
      </c>
    </row>
    <row r="1178" spans="1:61">
      <c r="A1178">
        <v>1177</v>
      </c>
      <c r="B1178">
        <v>1002510312</v>
      </c>
      <c r="C1178">
        <v>3</v>
      </c>
      <c r="D1178" t="s">
        <v>42</v>
      </c>
      <c r="E1178">
        <v>5</v>
      </c>
      <c r="F1178" t="s">
        <v>106</v>
      </c>
      <c r="G1178" t="s">
        <v>107</v>
      </c>
      <c r="H1178" t="s">
        <v>264</v>
      </c>
      <c r="I1178" t="s">
        <v>213</v>
      </c>
      <c r="J1178" t="s">
        <v>214</v>
      </c>
      <c r="K1178" t="s">
        <v>149</v>
      </c>
      <c r="M1178" t="s">
        <v>76</v>
      </c>
      <c r="N1178" t="s">
        <v>216</v>
      </c>
      <c r="O1178" s="57">
        <v>46239.494722222225</v>
      </c>
      <c r="P1178" s="57">
        <v>46240.433657407404</v>
      </c>
      <c r="Q1178">
        <v>69359043</v>
      </c>
      <c r="S1178">
        <v>152505340794</v>
      </c>
      <c r="T1178" t="s">
        <v>3334</v>
      </c>
      <c r="U1178" t="s">
        <v>3335</v>
      </c>
      <c r="V1178" t="s">
        <v>3336</v>
      </c>
      <c r="Z1178">
        <v>113.2100081</v>
      </c>
      <c r="AA1178">
        <v>-7.7512401999999998</v>
      </c>
      <c r="AB1178" t="s">
        <v>3337</v>
      </c>
      <c r="AC1178" t="s">
        <v>230</v>
      </c>
      <c r="AL1178" t="s">
        <v>218</v>
      </c>
      <c r="AM1178" t="s">
        <v>3338</v>
      </c>
      <c r="AN1178" t="s">
        <v>6</v>
      </c>
      <c r="AO1178" s="57">
        <v>46150.49690972222</v>
      </c>
      <c r="AP1178" s="57">
        <v>46240.541666666664</v>
      </c>
      <c r="AR1178" t="s">
        <v>219</v>
      </c>
      <c r="AS1178" t="s">
        <v>264</v>
      </c>
      <c r="AT1178" t="s">
        <v>231</v>
      </c>
      <c r="AU1178">
        <v>20260806</v>
      </c>
      <c r="AV1178" t="s">
        <v>222</v>
      </c>
      <c r="AW1178" t="s">
        <v>591</v>
      </c>
      <c r="AX1178" t="s">
        <v>223</v>
      </c>
      <c r="BA1178" s="57">
        <v>46240.541666666664</v>
      </c>
      <c r="BB1178" t="s">
        <v>3338</v>
      </c>
      <c r="BC1178">
        <v>2026</v>
      </c>
      <c r="BD1178">
        <v>8</v>
      </c>
      <c r="BE1178">
        <v>6</v>
      </c>
      <c r="BF1178" s="6">
        <f t="shared" si="54"/>
        <v>46240</v>
      </c>
      <c r="BG1178">
        <f t="shared" si="55"/>
        <v>-0.54166666666424135</v>
      </c>
      <c r="BH1178" t="str">
        <f t="shared" si="56"/>
        <v>COMPLY</v>
      </c>
      <c r="BI1178" t="str">
        <f>VLOOKUP(H1178,Sheet2!$A$1:$B$270,2,FALSE)</f>
        <v>PROBOLINGGO</v>
      </c>
    </row>
    <row r="1179" spans="1:61">
      <c r="A1179">
        <v>1178</v>
      </c>
      <c r="B1179">
        <v>1002532025</v>
      </c>
      <c r="C1179">
        <v>3</v>
      </c>
      <c r="D1179" t="s">
        <v>59</v>
      </c>
      <c r="E1179">
        <v>4</v>
      </c>
      <c r="F1179" t="s">
        <v>224</v>
      </c>
      <c r="G1179" t="s">
        <v>320</v>
      </c>
      <c r="H1179" t="s">
        <v>321</v>
      </c>
      <c r="I1179" t="s">
        <v>213</v>
      </c>
      <c r="J1179" t="s">
        <v>214</v>
      </c>
      <c r="K1179" t="s">
        <v>149</v>
      </c>
      <c r="L1179" t="s">
        <v>215</v>
      </c>
      <c r="M1179" t="s">
        <v>240</v>
      </c>
      <c r="N1179" t="s">
        <v>216</v>
      </c>
      <c r="O1179" s="57">
        <v>46252.363842592589</v>
      </c>
      <c r="P1179" s="57">
        <v>46252.365289351852</v>
      </c>
      <c r="Q1179">
        <v>69368504</v>
      </c>
      <c r="S1179">
        <v>146372102914</v>
      </c>
      <c r="T1179" t="s">
        <v>13404</v>
      </c>
      <c r="U1179" t="s">
        <v>13405</v>
      </c>
      <c r="V1179" t="s">
        <v>13406</v>
      </c>
      <c r="Z1179">
        <v>109.63033799999999</v>
      </c>
      <c r="AA1179">
        <v>-7.3686480000000003</v>
      </c>
      <c r="AB1179" t="s">
        <v>13407</v>
      </c>
      <c r="AC1179" t="s">
        <v>237</v>
      </c>
      <c r="AL1179" t="s">
        <v>218</v>
      </c>
      <c r="AM1179" t="s">
        <v>13408</v>
      </c>
      <c r="AN1179" t="s">
        <v>6</v>
      </c>
      <c r="AO1179" t="s">
        <v>13409</v>
      </c>
      <c r="AP1179" s="57">
        <v>46253.541666666664</v>
      </c>
      <c r="AR1179" t="s">
        <v>241</v>
      </c>
      <c r="AS1179" t="s">
        <v>321</v>
      </c>
      <c r="AT1179" t="s">
        <v>231</v>
      </c>
      <c r="AV1179" t="s">
        <v>240</v>
      </c>
      <c r="AW1179" t="s">
        <v>1014</v>
      </c>
      <c r="AX1179" t="s">
        <v>223</v>
      </c>
      <c r="BA1179" s="57">
        <v>46253.541666666664</v>
      </c>
      <c r="BB1179" t="s">
        <v>13408</v>
      </c>
      <c r="BF1179" s="6" t="e">
        <f t="shared" si="54"/>
        <v>#NUM!</v>
      </c>
      <c r="BG1179" t="e">
        <f t="shared" si="55"/>
        <v>#NUM!</v>
      </c>
      <c r="BH1179" t="e">
        <f t="shared" si="56"/>
        <v>#NUM!</v>
      </c>
      <c r="BI1179" t="e">
        <f>VLOOKUP(H1179,Sheet2!$A$1:$B$270,2,FALSE)</f>
        <v>#N/A</v>
      </c>
    </row>
    <row r="1180" spans="1:61">
      <c r="A1180">
        <v>1179</v>
      </c>
      <c r="B1180">
        <v>1002516466</v>
      </c>
      <c r="C1180">
        <v>3</v>
      </c>
      <c r="D1180" t="s">
        <v>42</v>
      </c>
      <c r="E1180">
        <v>5</v>
      </c>
      <c r="F1180" t="s">
        <v>233</v>
      </c>
      <c r="G1180" t="s">
        <v>101</v>
      </c>
      <c r="H1180" t="s">
        <v>511</v>
      </c>
      <c r="I1180" t="s">
        <v>213</v>
      </c>
      <c r="J1180" t="s">
        <v>214</v>
      </c>
      <c r="K1180" t="s">
        <v>149</v>
      </c>
      <c r="L1180" t="s">
        <v>215</v>
      </c>
      <c r="M1180" t="s">
        <v>277</v>
      </c>
      <c r="N1180" t="s">
        <v>216</v>
      </c>
      <c r="O1180" s="57">
        <v>46243.522881944446</v>
      </c>
      <c r="P1180" s="57">
        <v>46247.606979166667</v>
      </c>
      <c r="Q1180">
        <v>69361839</v>
      </c>
      <c r="S1180">
        <v>152328218211</v>
      </c>
      <c r="T1180" t="s">
        <v>5619</v>
      </c>
      <c r="U1180" t="s">
        <v>5620</v>
      </c>
      <c r="V1180" t="s">
        <v>5621</v>
      </c>
      <c r="Z1180">
        <v>112.68094790000001</v>
      </c>
      <c r="AA1180">
        <v>-7.4049961</v>
      </c>
      <c r="AB1180" t="s">
        <v>5622</v>
      </c>
      <c r="AC1180" t="s">
        <v>217</v>
      </c>
      <c r="AL1180" t="s">
        <v>218</v>
      </c>
      <c r="AM1180" t="s">
        <v>5623</v>
      </c>
      <c r="AN1180" t="s">
        <v>6</v>
      </c>
      <c r="AO1180" s="57">
        <v>46273.527696759258</v>
      </c>
      <c r="AP1180" s="57">
        <v>46244.541666666664</v>
      </c>
      <c r="AQ1180" t="s">
        <v>6864</v>
      </c>
      <c r="AR1180" t="s">
        <v>278</v>
      </c>
      <c r="AS1180" t="s">
        <v>511</v>
      </c>
      <c r="AT1180" t="s">
        <v>231</v>
      </c>
      <c r="AV1180" t="s">
        <v>9589</v>
      </c>
      <c r="AW1180" t="s">
        <v>1022</v>
      </c>
      <c r="AX1180" t="s">
        <v>223</v>
      </c>
      <c r="BA1180" s="57">
        <v>46244.541666666664</v>
      </c>
      <c r="BB1180" t="s">
        <v>5623</v>
      </c>
      <c r="BF1180" s="6" t="e">
        <f t="shared" si="54"/>
        <v>#NUM!</v>
      </c>
      <c r="BG1180" t="e">
        <f t="shared" si="55"/>
        <v>#NUM!</v>
      </c>
      <c r="BH1180" t="e">
        <f t="shared" si="56"/>
        <v>#NUM!</v>
      </c>
      <c r="BI1180" t="str">
        <f>VLOOKUP(H1180,Sheet2!$A$1:$B$270,2,FALSE)</f>
        <v>SIDOARJO</v>
      </c>
    </row>
    <row r="1181" spans="1:61">
      <c r="A1181">
        <v>1180</v>
      </c>
      <c r="B1181">
        <v>1002513640</v>
      </c>
      <c r="C1181">
        <v>3</v>
      </c>
      <c r="D1181" t="s">
        <v>59</v>
      </c>
      <c r="E1181">
        <v>4</v>
      </c>
      <c r="F1181" t="s">
        <v>224</v>
      </c>
      <c r="G1181" t="s">
        <v>581</v>
      </c>
      <c r="H1181" t="s">
        <v>647</v>
      </c>
      <c r="I1181" t="s">
        <v>213</v>
      </c>
      <c r="J1181" t="s">
        <v>214</v>
      </c>
      <c r="K1181" t="s">
        <v>149</v>
      </c>
      <c r="L1181" t="s">
        <v>215</v>
      </c>
      <c r="M1181" t="s">
        <v>76</v>
      </c>
      <c r="N1181" t="s">
        <v>216</v>
      </c>
      <c r="O1181" s="57">
        <v>46241.327037037037</v>
      </c>
      <c r="P1181" s="57">
        <v>46241.53229166667</v>
      </c>
      <c r="Q1181">
        <v>69360380</v>
      </c>
      <c r="S1181">
        <v>143363111977</v>
      </c>
      <c r="T1181" t="s">
        <v>5624</v>
      </c>
      <c r="U1181" t="s">
        <v>5625</v>
      </c>
      <c r="V1181" t="s">
        <v>5626</v>
      </c>
      <c r="Z1181">
        <v>109.3744169</v>
      </c>
      <c r="AA1181">
        <v>-7.3975834000000003</v>
      </c>
      <c r="AB1181" t="s">
        <v>5627</v>
      </c>
      <c r="AC1181" t="s">
        <v>237</v>
      </c>
      <c r="AL1181" t="s">
        <v>218</v>
      </c>
      <c r="AM1181" t="s">
        <v>5628</v>
      </c>
      <c r="AN1181" t="s">
        <v>6</v>
      </c>
      <c r="AO1181" s="57">
        <v>46211.330023148148</v>
      </c>
      <c r="AP1181" s="57">
        <v>46248.333333333336</v>
      </c>
      <c r="AR1181" t="s">
        <v>219</v>
      </c>
      <c r="AS1181" t="s">
        <v>647</v>
      </c>
      <c r="AT1181" t="s">
        <v>231</v>
      </c>
      <c r="AU1181">
        <v>20260807</v>
      </c>
      <c r="AV1181" t="s">
        <v>222</v>
      </c>
      <c r="AW1181" t="s">
        <v>1010</v>
      </c>
      <c r="AX1181" t="s">
        <v>223</v>
      </c>
      <c r="BA1181" s="57">
        <v>46248.333333333336</v>
      </c>
      <c r="BB1181" t="s">
        <v>5628</v>
      </c>
      <c r="BC1181">
        <v>2026</v>
      </c>
      <c r="BD1181">
        <v>8</v>
      </c>
      <c r="BE1181">
        <v>7</v>
      </c>
      <c r="BF1181" s="6">
        <f t="shared" si="54"/>
        <v>46241</v>
      </c>
      <c r="BG1181">
        <f t="shared" si="55"/>
        <v>-7.3333333333357587</v>
      </c>
      <c r="BH1181" t="str">
        <f t="shared" si="56"/>
        <v>COMPLY</v>
      </c>
      <c r="BI1181" t="e">
        <f>VLOOKUP(H1181,Sheet2!$A$1:$B$270,2,FALSE)</f>
        <v>#N/A</v>
      </c>
    </row>
    <row r="1182" spans="1:61">
      <c r="A1182">
        <v>1181</v>
      </c>
      <c r="B1182">
        <v>1002531408</v>
      </c>
      <c r="C1182">
        <v>3</v>
      </c>
      <c r="D1182" t="s">
        <v>38</v>
      </c>
      <c r="E1182">
        <v>5</v>
      </c>
      <c r="F1182" t="s">
        <v>92</v>
      </c>
      <c r="G1182" t="s">
        <v>97</v>
      </c>
      <c r="H1182" t="s">
        <v>254</v>
      </c>
      <c r="I1182" t="s">
        <v>213</v>
      </c>
      <c r="J1182" t="s">
        <v>214</v>
      </c>
      <c r="K1182" t="s">
        <v>149</v>
      </c>
      <c r="L1182" t="s">
        <v>215</v>
      </c>
      <c r="M1182" t="s">
        <v>76</v>
      </c>
      <c r="N1182" t="s">
        <v>216</v>
      </c>
      <c r="O1182" s="57">
        <v>46251.747974537036</v>
      </c>
      <c r="P1182" s="57">
        <v>46252.587881944448</v>
      </c>
      <c r="Q1182">
        <v>69368365</v>
      </c>
      <c r="S1182">
        <v>152612240480</v>
      </c>
      <c r="T1182" t="s">
        <v>12348</v>
      </c>
      <c r="U1182" t="s">
        <v>13410</v>
      </c>
      <c r="V1182" t="s">
        <v>12349</v>
      </c>
      <c r="Z1182">
        <v>112.04176560000001</v>
      </c>
      <c r="AA1182">
        <v>-6.8979374999999896</v>
      </c>
      <c r="AB1182" t="s">
        <v>12350</v>
      </c>
      <c r="AC1182" t="s">
        <v>217</v>
      </c>
      <c r="AL1182" t="s">
        <v>218</v>
      </c>
      <c r="AM1182" t="s">
        <v>12351</v>
      </c>
      <c r="AN1182" t="s">
        <v>6</v>
      </c>
      <c r="AO1182" t="s">
        <v>9936</v>
      </c>
      <c r="AP1182" s="57">
        <v>46253.416666666664</v>
      </c>
      <c r="AR1182" t="s">
        <v>219</v>
      </c>
      <c r="AS1182" t="s">
        <v>254</v>
      </c>
      <c r="AT1182" t="s">
        <v>231</v>
      </c>
      <c r="AU1182">
        <v>20260818</v>
      </c>
      <c r="AV1182" t="s">
        <v>222</v>
      </c>
      <c r="AW1182" t="s">
        <v>1015</v>
      </c>
      <c r="AX1182" t="s">
        <v>223</v>
      </c>
      <c r="BA1182" s="57">
        <v>46253.416666666664</v>
      </c>
      <c r="BB1182" t="s">
        <v>12351</v>
      </c>
      <c r="BC1182">
        <v>2026</v>
      </c>
      <c r="BD1182">
        <v>8</v>
      </c>
      <c r="BE1182">
        <v>18</v>
      </c>
      <c r="BF1182" s="6">
        <f t="shared" si="54"/>
        <v>46252</v>
      </c>
      <c r="BG1182">
        <f t="shared" si="55"/>
        <v>-1.4166666666642413</v>
      </c>
      <c r="BH1182" t="str">
        <f t="shared" si="56"/>
        <v>COMPLY</v>
      </c>
      <c r="BI1182" t="str">
        <f>VLOOKUP(H1182,Sheet2!$A$1:$B$270,2,FALSE)</f>
        <v>BOJONEGORO</v>
      </c>
    </row>
    <row r="1183" spans="1:61">
      <c r="A1183">
        <v>1182</v>
      </c>
      <c r="B1183">
        <v>1002522368</v>
      </c>
      <c r="C1183">
        <v>3</v>
      </c>
      <c r="D1183" t="s">
        <v>38</v>
      </c>
      <c r="E1183">
        <v>5</v>
      </c>
      <c r="F1183" t="s">
        <v>90</v>
      </c>
      <c r="G1183" t="s">
        <v>88</v>
      </c>
      <c r="H1183" t="s">
        <v>436</v>
      </c>
      <c r="I1183" t="s">
        <v>213</v>
      </c>
      <c r="J1183" t="s">
        <v>214</v>
      </c>
      <c r="K1183" t="s">
        <v>149</v>
      </c>
      <c r="L1183" t="s">
        <v>215</v>
      </c>
      <c r="M1183" t="s">
        <v>76</v>
      </c>
      <c r="N1183" t="s">
        <v>216</v>
      </c>
      <c r="O1183" s="57">
        <v>46246.597175925926</v>
      </c>
      <c r="P1183" s="57">
        <v>46247.301238425927</v>
      </c>
      <c r="Q1183">
        <v>69364334</v>
      </c>
      <c r="S1183">
        <v>152730235381</v>
      </c>
      <c r="T1183" t="s">
        <v>8655</v>
      </c>
      <c r="U1183" t="s">
        <v>8656</v>
      </c>
      <c r="V1183" t="s">
        <v>8657</v>
      </c>
      <c r="Z1183">
        <v>112.18516700000001</v>
      </c>
      <c r="AA1183">
        <v>-8.0815420000000007</v>
      </c>
      <c r="AB1183" t="s">
        <v>8658</v>
      </c>
      <c r="AC1183" t="s">
        <v>237</v>
      </c>
      <c r="AL1183" t="s">
        <v>218</v>
      </c>
      <c r="AM1183" t="s">
        <v>8036</v>
      </c>
      <c r="AN1183" t="s">
        <v>6</v>
      </c>
      <c r="AO1183" s="57">
        <v>46364.61109953704</v>
      </c>
      <c r="AP1183" s="57">
        <v>46247.541666666664</v>
      </c>
      <c r="AQ1183" t="s">
        <v>903</v>
      </c>
      <c r="AR1183" t="s">
        <v>219</v>
      </c>
      <c r="AS1183" t="s">
        <v>436</v>
      </c>
      <c r="AT1183" t="s">
        <v>231</v>
      </c>
      <c r="AU1183">
        <v>20260813</v>
      </c>
      <c r="AV1183" t="s">
        <v>222</v>
      </c>
      <c r="AW1183" t="s">
        <v>1023</v>
      </c>
      <c r="AX1183" t="s">
        <v>223</v>
      </c>
      <c r="BA1183" s="57">
        <v>46247.541666666664</v>
      </c>
      <c r="BB1183" t="s">
        <v>8036</v>
      </c>
      <c r="BC1183">
        <v>2026</v>
      </c>
      <c r="BD1183">
        <v>8</v>
      </c>
      <c r="BE1183">
        <v>13</v>
      </c>
      <c r="BF1183" s="6">
        <f t="shared" si="54"/>
        <v>46247</v>
      </c>
      <c r="BG1183">
        <f t="shared" si="55"/>
        <v>-0.54166666666424135</v>
      </c>
      <c r="BH1183" t="str">
        <f t="shared" si="56"/>
        <v>COMPLY</v>
      </c>
      <c r="BI1183" t="str">
        <f>VLOOKUP(H1183,Sheet2!$A$1:$B$270,2,FALSE)</f>
        <v>BLITAR</v>
      </c>
    </row>
    <row r="1184" spans="1:61">
      <c r="A1184">
        <v>1183</v>
      </c>
      <c r="B1184">
        <v>1002525456</v>
      </c>
      <c r="C1184">
        <v>3</v>
      </c>
      <c r="D1184" t="s">
        <v>55</v>
      </c>
      <c r="E1184">
        <v>5</v>
      </c>
      <c r="F1184" t="s">
        <v>228</v>
      </c>
      <c r="G1184" t="s">
        <v>127</v>
      </c>
      <c r="H1184" t="s">
        <v>432</v>
      </c>
      <c r="I1184" t="s">
        <v>213</v>
      </c>
      <c r="J1184" t="s">
        <v>214</v>
      </c>
      <c r="K1184" t="s">
        <v>149</v>
      </c>
      <c r="M1184" t="s">
        <v>76</v>
      </c>
      <c r="N1184" t="s">
        <v>216</v>
      </c>
      <c r="O1184" s="57">
        <v>46248.355023148149</v>
      </c>
      <c r="P1184" s="57">
        <v>46248.449270833335</v>
      </c>
      <c r="Q1184">
        <v>69362518</v>
      </c>
      <c r="S1184">
        <v>152427205706</v>
      </c>
      <c r="T1184" t="s">
        <v>6354</v>
      </c>
      <c r="U1184" t="s">
        <v>12352</v>
      </c>
      <c r="V1184" t="s">
        <v>12353</v>
      </c>
      <c r="Z1184">
        <v>113.54683496956601</v>
      </c>
      <c r="AA1184">
        <v>-7.0365661211882999</v>
      </c>
      <c r="AB1184" t="s">
        <v>6357</v>
      </c>
      <c r="AC1184" t="s">
        <v>230</v>
      </c>
      <c r="AL1184" t="s">
        <v>218</v>
      </c>
      <c r="AM1184" t="s">
        <v>12354</v>
      </c>
      <c r="AN1184" t="s">
        <v>6</v>
      </c>
      <c r="AO1184" t="s">
        <v>9988</v>
      </c>
      <c r="AR1184" t="s">
        <v>219</v>
      </c>
      <c r="AS1184" t="s">
        <v>432</v>
      </c>
      <c r="AT1184" t="s">
        <v>231</v>
      </c>
      <c r="AU1184">
        <v>20260814</v>
      </c>
      <c r="AV1184" t="s">
        <v>222</v>
      </c>
      <c r="AW1184" t="s">
        <v>563</v>
      </c>
      <c r="AX1184" t="s">
        <v>223</v>
      </c>
      <c r="BA1184" s="57">
        <v>46248.291666666664</v>
      </c>
      <c r="BB1184" t="s">
        <v>12354</v>
      </c>
      <c r="BC1184">
        <v>2026</v>
      </c>
      <c r="BD1184">
        <v>8</v>
      </c>
      <c r="BE1184">
        <v>14</v>
      </c>
      <c r="BF1184" s="6">
        <f t="shared" si="54"/>
        <v>46248</v>
      </c>
      <c r="BG1184">
        <f t="shared" si="55"/>
        <v>-0.29166666666424135</v>
      </c>
      <c r="BH1184" t="str">
        <f t="shared" si="56"/>
        <v>COMPLY</v>
      </c>
      <c r="BI1184" t="str">
        <f>VLOOKUP(H1184,Sheet2!$A$1:$B$270,2,FALSE)</f>
        <v>MADURA</v>
      </c>
    </row>
    <row r="1185" spans="1:61">
      <c r="A1185">
        <v>1184</v>
      </c>
      <c r="B1185">
        <v>1002508644</v>
      </c>
      <c r="C1185">
        <v>3</v>
      </c>
      <c r="D1185" t="s">
        <v>49</v>
      </c>
      <c r="E1185">
        <v>4</v>
      </c>
      <c r="F1185" t="s">
        <v>246</v>
      </c>
      <c r="G1185" t="s">
        <v>549</v>
      </c>
      <c r="H1185" t="s">
        <v>550</v>
      </c>
      <c r="I1185" t="s">
        <v>213</v>
      </c>
      <c r="J1185" t="s">
        <v>214</v>
      </c>
      <c r="K1185" t="s">
        <v>149</v>
      </c>
      <c r="M1185" t="s">
        <v>236</v>
      </c>
      <c r="N1185" t="s">
        <v>216</v>
      </c>
      <c r="O1185" s="57">
        <v>46238.61513888889</v>
      </c>
      <c r="P1185" s="57">
        <v>46239.483935185184</v>
      </c>
      <c r="Q1185">
        <v>69358362</v>
      </c>
      <c r="R1185">
        <v>2946102024</v>
      </c>
      <c r="S1185">
        <v>143407106627</v>
      </c>
      <c r="T1185" t="s">
        <v>3368</v>
      </c>
      <c r="U1185" t="s">
        <v>3369</v>
      </c>
      <c r="Z1185">
        <v>110.0445857</v>
      </c>
      <c r="AA1185">
        <v>-6.9671436</v>
      </c>
      <c r="AB1185" t="s">
        <v>3370</v>
      </c>
      <c r="AC1185" t="s">
        <v>226</v>
      </c>
      <c r="AO1185" s="57">
        <v>46120.621724537035</v>
      </c>
      <c r="AR1185" t="s">
        <v>312</v>
      </c>
      <c r="AS1185" t="s">
        <v>550</v>
      </c>
      <c r="AT1185" t="s">
        <v>231</v>
      </c>
      <c r="AV1185" t="s">
        <v>1167</v>
      </c>
      <c r="AW1185" t="s">
        <v>613</v>
      </c>
      <c r="AX1185" t="s">
        <v>223</v>
      </c>
      <c r="BF1185" s="6" t="e">
        <f t="shared" si="54"/>
        <v>#NUM!</v>
      </c>
      <c r="BG1185" t="e">
        <f t="shared" si="55"/>
        <v>#NUM!</v>
      </c>
      <c r="BH1185" t="e">
        <f t="shared" si="56"/>
        <v>#NUM!</v>
      </c>
      <c r="BI1185" t="e">
        <f>VLOOKUP(H1185,Sheet2!$A$1:$B$270,2,FALSE)</f>
        <v>#N/A</v>
      </c>
    </row>
    <row r="1186" spans="1:61">
      <c r="A1186">
        <v>1185</v>
      </c>
      <c r="B1186">
        <v>1002530912</v>
      </c>
      <c r="C1186">
        <v>3</v>
      </c>
      <c r="D1186" t="s">
        <v>55</v>
      </c>
      <c r="E1186">
        <v>5</v>
      </c>
      <c r="F1186" t="s">
        <v>228</v>
      </c>
      <c r="G1186" t="s">
        <v>127</v>
      </c>
      <c r="H1186" t="s">
        <v>229</v>
      </c>
      <c r="I1186" t="s">
        <v>213</v>
      </c>
      <c r="J1186" t="s">
        <v>214</v>
      </c>
      <c r="K1186" t="s">
        <v>149</v>
      </c>
      <c r="L1186" t="s">
        <v>215</v>
      </c>
      <c r="M1186" t="s">
        <v>76</v>
      </c>
      <c r="N1186" t="s">
        <v>216</v>
      </c>
      <c r="O1186" s="57">
        <v>46251.566620370373</v>
      </c>
      <c r="P1186" s="57">
        <v>46252.882303240738</v>
      </c>
      <c r="Q1186">
        <v>69368116</v>
      </c>
      <c r="S1186">
        <v>152426928331</v>
      </c>
      <c r="T1186" t="s">
        <v>12360</v>
      </c>
      <c r="U1186" t="s">
        <v>13411</v>
      </c>
      <c r="V1186" t="s">
        <v>12361</v>
      </c>
      <c r="Z1186">
        <v>113.4611032</v>
      </c>
      <c r="AA1186">
        <v>-7.0873062999999998</v>
      </c>
      <c r="AB1186" t="s">
        <v>12362</v>
      </c>
      <c r="AC1186" t="s">
        <v>217</v>
      </c>
      <c r="AL1186" t="s">
        <v>218</v>
      </c>
      <c r="AM1186" t="s">
        <v>12363</v>
      </c>
      <c r="AN1186" t="s">
        <v>6</v>
      </c>
      <c r="AO1186" t="s">
        <v>10041</v>
      </c>
      <c r="AP1186" s="57">
        <v>46252.625</v>
      </c>
      <c r="AR1186" t="s">
        <v>219</v>
      </c>
      <c r="AS1186" t="s">
        <v>229</v>
      </c>
      <c r="AT1186" t="s">
        <v>231</v>
      </c>
      <c r="AU1186">
        <v>20260818</v>
      </c>
      <c r="AV1186" t="s">
        <v>222</v>
      </c>
      <c r="AW1186" t="s">
        <v>1023</v>
      </c>
      <c r="AX1186" t="s">
        <v>223</v>
      </c>
      <c r="BA1186" s="57">
        <v>46252.625</v>
      </c>
      <c r="BB1186" t="s">
        <v>12363</v>
      </c>
      <c r="BC1186">
        <v>2026</v>
      </c>
      <c r="BD1186">
        <v>8</v>
      </c>
      <c r="BE1186">
        <v>18</v>
      </c>
      <c r="BF1186" s="6">
        <f t="shared" si="54"/>
        <v>46252</v>
      </c>
      <c r="BG1186">
        <f t="shared" si="55"/>
        <v>-0.625</v>
      </c>
      <c r="BH1186" t="str">
        <f t="shared" si="56"/>
        <v>COMPLY</v>
      </c>
      <c r="BI1186" t="str">
        <f>VLOOKUP(H1186,Sheet2!$A$1:$B$270,2,FALSE)</f>
        <v>MADURA</v>
      </c>
    </row>
    <row r="1187" spans="1:61">
      <c r="A1187">
        <v>1186</v>
      </c>
      <c r="B1187">
        <v>1002527739</v>
      </c>
      <c r="C1187">
        <v>3</v>
      </c>
      <c r="D1187" t="s">
        <v>38</v>
      </c>
      <c r="E1187">
        <v>5</v>
      </c>
      <c r="F1187" t="s">
        <v>90</v>
      </c>
      <c r="G1187" t="s">
        <v>98</v>
      </c>
      <c r="H1187" t="s">
        <v>301</v>
      </c>
      <c r="I1187" t="s">
        <v>213</v>
      </c>
      <c r="J1187" t="s">
        <v>214</v>
      </c>
      <c r="K1187" t="s">
        <v>149</v>
      </c>
      <c r="L1187" t="s">
        <v>215</v>
      </c>
      <c r="M1187" t="s">
        <v>76</v>
      </c>
      <c r="N1187" t="s">
        <v>216</v>
      </c>
      <c r="O1187" s="57">
        <v>46249.3749537037</v>
      </c>
      <c r="P1187" s="57">
        <v>46249.810300925928</v>
      </c>
      <c r="Q1187">
        <v>69366574</v>
      </c>
      <c r="S1187">
        <v>152606246435</v>
      </c>
      <c r="T1187" t="s">
        <v>12364</v>
      </c>
      <c r="U1187" t="s">
        <v>12365</v>
      </c>
      <c r="V1187" t="s">
        <v>12366</v>
      </c>
      <c r="Z1187">
        <v>111.918203353772</v>
      </c>
      <c r="AA1187">
        <v>-8.0296601265738499</v>
      </c>
      <c r="AB1187" t="s">
        <v>12367</v>
      </c>
      <c r="AC1187" t="s">
        <v>237</v>
      </c>
      <c r="AL1187" t="s">
        <v>218</v>
      </c>
      <c r="AM1187" t="s">
        <v>12368</v>
      </c>
      <c r="AN1187" t="s">
        <v>6</v>
      </c>
      <c r="AO1187" t="s">
        <v>9845</v>
      </c>
      <c r="AP1187" s="57">
        <v>46253.333333333336</v>
      </c>
      <c r="AR1187" t="s">
        <v>219</v>
      </c>
      <c r="AS1187" t="s">
        <v>301</v>
      </c>
      <c r="AT1187" t="s">
        <v>231</v>
      </c>
      <c r="AU1187">
        <v>20260815</v>
      </c>
      <c r="AV1187" t="s">
        <v>222</v>
      </c>
      <c r="AW1187" t="s">
        <v>1020</v>
      </c>
      <c r="AX1187" t="s">
        <v>223</v>
      </c>
      <c r="BA1187" s="57">
        <v>46253.333333333336</v>
      </c>
      <c r="BB1187" t="s">
        <v>12368</v>
      </c>
      <c r="BC1187">
        <v>2026</v>
      </c>
      <c r="BD1187">
        <v>8</v>
      </c>
      <c r="BE1187">
        <v>15</v>
      </c>
      <c r="BF1187" s="6">
        <f t="shared" si="54"/>
        <v>46249</v>
      </c>
      <c r="BG1187">
        <f t="shared" si="55"/>
        <v>-4.3333333333357587</v>
      </c>
      <c r="BH1187" t="str">
        <f t="shared" si="56"/>
        <v>COMPLY</v>
      </c>
      <c r="BI1187" t="str">
        <f>VLOOKUP(H1187,Sheet2!$A$1:$B$270,2,FALSE)</f>
        <v>BLITAR</v>
      </c>
    </row>
    <row r="1188" spans="1:61">
      <c r="A1188">
        <v>1187</v>
      </c>
      <c r="B1188">
        <v>1002524555</v>
      </c>
      <c r="C1188">
        <v>3</v>
      </c>
      <c r="D1188" t="s">
        <v>42</v>
      </c>
      <c r="E1188">
        <v>5</v>
      </c>
      <c r="F1188" t="s">
        <v>233</v>
      </c>
      <c r="G1188" t="s">
        <v>105</v>
      </c>
      <c r="H1188" t="s">
        <v>381</v>
      </c>
      <c r="I1188" t="s">
        <v>213</v>
      </c>
      <c r="J1188" t="s">
        <v>214</v>
      </c>
      <c r="K1188" t="s">
        <v>149</v>
      </c>
      <c r="M1188" t="s">
        <v>76</v>
      </c>
      <c r="N1188" t="s">
        <v>608</v>
      </c>
      <c r="O1188" s="57">
        <v>46247.615925925929</v>
      </c>
      <c r="P1188" s="57">
        <v>46251.828483796293</v>
      </c>
      <c r="Q1188">
        <v>69365261</v>
      </c>
      <c r="S1188">
        <v>152312243274</v>
      </c>
      <c r="T1188" t="s">
        <v>9590</v>
      </c>
      <c r="U1188" t="s">
        <v>9591</v>
      </c>
      <c r="V1188" t="s">
        <v>12375</v>
      </c>
      <c r="Z1188">
        <v>112.43199130000001</v>
      </c>
      <c r="AA1188">
        <v>-7.4738692000000002</v>
      </c>
      <c r="AB1188" t="s">
        <v>9592</v>
      </c>
      <c r="AC1188" t="s">
        <v>226</v>
      </c>
      <c r="AL1188" t="s">
        <v>218</v>
      </c>
      <c r="AM1188" t="s">
        <v>10804</v>
      </c>
      <c r="AN1188" t="s">
        <v>6</v>
      </c>
      <c r="AO1188" t="s">
        <v>8888</v>
      </c>
      <c r="AP1188" s="57">
        <v>46251.333333333336</v>
      </c>
      <c r="AR1188" t="s">
        <v>219</v>
      </c>
      <c r="AS1188" t="s">
        <v>381</v>
      </c>
      <c r="AT1188" t="s">
        <v>231</v>
      </c>
      <c r="AU1188">
        <v>20260817</v>
      </c>
      <c r="AV1188" t="s">
        <v>222</v>
      </c>
      <c r="AW1188" t="s">
        <v>561</v>
      </c>
      <c r="AX1188" t="s">
        <v>223</v>
      </c>
      <c r="BA1188" s="57">
        <v>46251.333333333336</v>
      </c>
      <c r="BB1188" t="s">
        <v>10804</v>
      </c>
      <c r="BC1188">
        <v>2026</v>
      </c>
      <c r="BD1188">
        <v>8</v>
      </c>
      <c r="BE1188">
        <v>17</v>
      </c>
      <c r="BF1188" s="6">
        <f t="shared" si="54"/>
        <v>46251</v>
      </c>
      <c r="BG1188">
        <f t="shared" si="55"/>
        <v>-0.33333333333575865</v>
      </c>
      <c r="BH1188" t="str">
        <f t="shared" si="56"/>
        <v>COMPLY</v>
      </c>
      <c r="BI1188" t="str">
        <f>VLOOKUP(H1188,Sheet2!$A$1:$B$270,2,FALSE)</f>
        <v>MOJOKERTO</v>
      </c>
    </row>
    <row r="1189" spans="1:61">
      <c r="A1189">
        <v>1188</v>
      </c>
      <c r="B1189">
        <v>1002528364</v>
      </c>
      <c r="C1189">
        <v>3</v>
      </c>
      <c r="D1189" t="s">
        <v>59</v>
      </c>
      <c r="E1189">
        <v>4</v>
      </c>
      <c r="F1189" t="s">
        <v>567</v>
      </c>
      <c r="G1189" t="s">
        <v>906</v>
      </c>
      <c r="H1189" t="s">
        <v>920</v>
      </c>
      <c r="I1189" t="s">
        <v>213</v>
      </c>
      <c r="J1189" t="s">
        <v>214</v>
      </c>
      <c r="K1189" t="s">
        <v>149</v>
      </c>
      <c r="L1189" t="s">
        <v>215</v>
      </c>
      <c r="M1189" t="s">
        <v>225</v>
      </c>
      <c r="N1189" t="s">
        <v>216</v>
      </c>
      <c r="O1189" s="57">
        <v>46249.568715277775</v>
      </c>
      <c r="P1189" s="57">
        <v>46250.473715277774</v>
      </c>
      <c r="Q1189">
        <v>69366921</v>
      </c>
      <c r="S1189">
        <v>146136130182</v>
      </c>
      <c r="T1189" t="s">
        <v>12390</v>
      </c>
      <c r="U1189" t="s">
        <v>12391</v>
      </c>
      <c r="V1189" t="s">
        <v>12392</v>
      </c>
      <c r="Z1189">
        <v>110.322833</v>
      </c>
      <c r="AA1189">
        <v>-7.7813330000000001</v>
      </c>
      <c r="AB1189" t="s">
        <v>12393</v>
      </c>
      <c r="AC1189" t="s">
        <v>237</v>
      </c>
      <c r="AL1189" t="s">
        <v>218</v>
      </c>
      <c r="AM1189" t="s">
        <v>12394</v>
      </c>
      <c r="AN1189" t="s">
        <v>6</v>
      </c>
      <c r="AO1189" t="s">
        <v>9851</v>
      </c>
      <c r="AP1189" s="57">
        <v>46250.458333333336</v>
      </c>
      <c r="AR1189" t="s">
        <v>18</v>
      </c>
      <c r="AS1189" t="s">
        <v>920</v>
      </c>
      <c r="AT1189" t="s">
        <v>231</v>
      </c>
      <c r="AV1189" t="s">
        <v>227</v>
      </c>
      <c r="AW1189" t="s">
        <v>1014</v>
      </c>
      <c r="AX1189" t="s">
        <v>223</v>
      </c>
      <c r="BA1189" s="57">
        <v>46250.458333333336</v>
      </c>
      <c r="BB1189" t="s">
        <v>12394</v>
      </c>
      <c r="BF1189" s="6" t="e">
        <f t="shared" si="54"/>
        <v>#NUM!</v>
      </c>
      <c r="BG1189" t="e">
        <f t="shared" si="55"/>
        <v>#NUM!</v>
      </c>
      <c r="BH1189" t="e">
        <f t="shared" si="56"/>
        <v>#NUM!</v>
      </c>
      <c r="BI1189" t="e">
        <f>VLOOKUP(H1189,Sheet2!$A$1:$B$270,2,FALSE)</f>
        <v>#N/A</v>
      </c>
    </row>
    <row r="1190" spans="1:61">
      <c r="A1190">
        <v>1189</v>
      </c>
      <c r="B1190">
        <v>1002527145</v>
      </c>
      <c r="C1190">
        <v>3</v>
      </c>
      <c r="D1190" t="s">
        <v>42</v>
      </c>
      <c r="E1190">
        <v>5</v>
      </c>
      <c r="F1190" t="s">
        <v>102</v>
      </c>
      <c r="G1190" t="s">
        <v>108</v>
      </c>
      <c r="H1190" t="s">
        <v>506</v>
      </c>
      <c r="I1190" t="s">
        <v>213</v>
      </c>
      <c r="J1190" t="s">
        <v>214</v>
      </c>
      <c r="K1190" t="s">
        <v>149</v>
      </c>
      <c r="L1190" t="s">
        <v>215</v>
      </c>
      <c r="M1190" t="s">
        <v>76</v>
      </c>
      <c r="N1190" t="s">
        <v>216</v>
      </c>
      <c r="O1190" s="57">
        <v>46248.682604166665</v>
      </c>
      <c r="P1190" s="57">
        <v>46248.796759259261</v>
      </c>
      <c r="Q1190">
        <v>69366336</v>
      </c>
      <c r="S1190">
        <v>152529201008</v>
      </c>
      <c r="T1190" t="s">
        <v>12385</v>
      </c>
      <c r="U1190" t="s">
        <v>12386</v>
      </c>
      <c r="V1190" t="s">
        <v>12387</v>
      </c>
      <c r="Z1190">
        <v>113.79522299999999</v>
      </c>
      <c r="AA1190">
        <v>-7.7742589999999998</v>
      </c>
      <c r="AB1190" t="s">
        <v>12388</v>
      </c>
      <c r="AC1190" t="s">
        <v>237</v>
      </c>
      <c r="AL1190" t="s">
        <v>218</v>
      </c>
      <c r="AM1190" t="s">
        <v>12389</v>
      </c>
      <c r="AN1190" t="s">
        <v>6</v>
      </c>
      <c r="AO1190" t="s">
        <v>9949</v>
      </c>
      <c r="AP1190" s="57">
        <v>46249.541666666664</v>
      </c>
      <c r="AR1190" t="s">
        <v>219</v>
      </c>
      <c r="AS1190" t="s">
        <v>506</v>
      </c>
      <c r="AT1190" t="s">
        <v>231</v>
      </c>
      <c r="AU1190">
        <v>20260814</v>
      </c>
      <c r="AV1190" t="s">
        <v>222</v>
      </c>
      <c r="AW1190" t="s">
        <v>10348</v>
      </c>
      <c r="AX1190" t="s">
        <v>223</v>
      </c>
      <c r="BA1190" s="57">
        <v>46249.541666666664</v>
      </c>
      <c r="BB1190" t="s">
        <v>12389</v>
      </c>
      <c r="BC1190">
        <v>2026</v>
      </c>
      <c r="BD1190">
        <v>8</v>
      </c>
      <c r="BE1190">
        <v>14</v>
      </c>
      <c r="BF1190" s="6">
        <f t="shared" si="54"/>
        <v>46248</v>
      </c>
      <c r="BG1190">
        <f t="shared" si="55"/>
        <v>-1.5416666666642413</v>
      </c>
      <c r="BH1190" t="str">
        <f t="shared" si="56"/>
        <v>COMPLY</v>
      </c>
      <c r="BI1190" t="str">
        <f>VLOOKUP(H1190,Sheet2!$A$1:$B$270,2,FALSE)</f>
        <v>BANYUWANGI</v>
      </c>
    </row>
    <row r="1191" spans="1:61">
      <c r="A1191">
        <v>1190</v>
      </c>
      <c r="B1191">
        <v>1002513130</v>
      </c>
      <c r="C1191">
        <v>3</v>
      </c>
      <c r="D1191" t="s">
        <v>51</v>
      </c>
      <c r="E1191">
        <v>4</v>
      </c>
      <c r="F1191" t="s">
        <v>235</v>
      </c>
      <c r="G1191" t="s">
        <v>584</v>
      </c>
      <c r="H1191" t="s">
        <v>617</v>
      </c>
      <c r="I1191" t="s">
        <v>213</v>
      </c>
      <c r="J1191" t="s">
        <v>214</v>
      </c>
      <c r="K1191" t="s">
        <v>149</v>
      </c>
      <c r="M1191" t="s">
        <v>236</v>
      </c>
      <c r="N1191" t="s">
        <v>216</v>
      </c>
      <c r="O1191" s="57">
        <v>46240.685011574074</v>
      </c>
      <c r="P1191" s="57">
        <v>46242.326099537036</v>
      </c>
      <c r="Q1191">
        <v>69360227</v>
      </c>
      <c r="S1191">
        <v>142505403880</v>
      </c>
      <c r="T1191" t="s">
        <v>3390</v>
      </c>
      <c r="U1191" t="s">
        <v>3391</v>
      </c>
      <c r="Z1191">
        <v>110.77004479999999</v>
      </c>
      <c r="AA1191">
        <v>-7.5434258999999999</v>
      </c>
      <c r="AB1191" t="s">
        <v>3392</v>
      </c>
      <c r="AC1191" t="s">
        <v>226</v>
      </c>
      <c r="AO1191" s="57">
        <v>46181.695405092592</v>
      </c>
      <c r="AR1191" t="s">
        <v>312</v>
      </c>
      <c r="AS1191" t="s">
        <v>617</v>
      </c>
      <c r="AT1191" t="s">
        <v>231</v>
      </c>
      <c r="AV1191" t="s">
        <v>1074</v>
      </c>
      <c r="AW1191" t="s">
        <v>604</v>
      </c>
      <c r="AX1191" t="s">
        <v>223</v>
      </c>
      <c r="AZ1191" t="s">
        <v>1074</v>
      </c>
      <c r="BF1191" s="6" t="e">
        <f t="shared" si="54"/>
        <v>#NUM!</v>
      </c>
      <c r="BG1191" t="e">
        <f t="shared" si="55"/>
        <v>#NUM!</v>
      </c>
      <c r="BH1191" t="e">
        <f t="shared" si="56"/>
        <v>#NUM!</v>
      </c>
      <c r="BI1191" t="e">
        <f>VLOOKUP(H1191,Sheet2!$A$1:$B$270,2,FALSE)</f>
        <v>#N/A</v>
      </c>
    </row>
    <row r="1192" spans="1:61">
      <c r="A1192">
        <v>1191</v>
      </c>
      <c r="B1192">
        <v>1002509553</v>
      </c>
      <c r="C1192">
        <v>3</v>
      </c>
      <c r="D1192" t="s">
        <v>42</v>
      </c>
      <c r="E1192">
        <v>5</v>
      </c>
      <c r="F1192" t="s">
        <v>102</v>
      </c>
      <c r="G1192" t="s">
        <v>100</v>
      </c>
      <c r="H1192" t="s">
        <v>282</v>
      </c>
      <c r="I1192" t="s">
        <v>213</v>
      </c>
      <c r="J1192" t="s">
        <v>214</v>
      </c>
      <c r="K1192" t="s">
        <v>149</v>
      </c>
      <c r="L1192" t="s">
        <v>215</v>
      </c>
      <c r="M1192" t="s">
        <v>76</v>
      </c>
      <c r="N1192" t="s">
        <v>216</v>
      </c>
      <c r="O1192" s="57">
        <v>46239.349270833336</v>
      </c>
      <c r="P1192" s="57">
        <v>46239.604039351849</v>
      </c>
      <c r="Q1192">
        <v>69358751</v>
      </c>
      <c r="S1192">
        <v>152507225426</v>
      </c>
      <c r="T1192" t="s">
        <v>3393</v>
      </c>
      <c r="U1192" t="s">
        <v>3394</v>
      </c>
      <c r="V1192" t="s">
        <v>3395</v>
      </c>
      <c r="Z1192">
        <v>113.916465990795</v>
      </c>
      <c r="AA1192">
        <v>-7.9224904052311196</v>
      </c>
      <c r="AB1192" t="s">
        <v>3396</v>
      </c>
      <c r="AC1192" t="s">
        <v>237</v>
      </c>
      <c r="AL1192" t="s">
        <v>218</v>
      </c>
      <c r="AM1192" t="s">
        <v>1840</v>
      </c>
      <c r="AN1192" t="s">
        <v>6</v>
      </c>
      <c r="AO1192" s="57">
        <v>46150.351134259261</v>
      </c>
      <c r="AP1192" s="57">
        <v>46240.333333333336</v>
      </c>
      <c r="AR1192" t="s">
        <v>219</v>
      </c>
      <c r="AS1192" t="s">
        <v>282</v>
      </c>
      <c r="AT1192" t="s">
        <v>231</v>
      </c>
      <c r="AU1192">
        <v>20260805</v>
      </c>
      <c r="AV1192" t="s">
        <v>222</v>
      </c>
      <c r="AW1192" t="s">
        <v>1018</v>
      </c>
      <c r="AX1192" t="s">
        <v>223</v>
      </c>
      <c r="BA1192" s="57">
        <v>46240.333333333336</v>
      </c>
      <c r="BB1192" t="s">
        <v>1840</v>
      </c>
      <c r="BC1192">
        <v>2026</v>
      </c>
      <c r="BD1192">
        <v>8</v>
      </c>
      <c r="BE1192">
        <v>5</v>
      </c>
      <c r="BF1192" s="6">
        <f t="shared" si="54"/>
        <v>46239</v>
      </c>
      <c r="BG1192">
        <f t="shared" si="55"/>
        <v>-1.3333333333357587</v>
      </c>
      <c r="BH1192" t="str">
        <f t="shared" si="56"/>
        <v>COMPLY</v>
      </c>
      <c r="BI1192" t="str">
        <f>VLOOKUP(H1192,Sheet2!$A$1:$B$270,2,FALSE)</f>
        <v>JEMBER</v>
      </c>
    </row>
    <row r="1193" spans="1:61">
      <c r="A1193">
        <v>1192</v>
      </c>
      <c r="B1193">
        <v>1002511662</v>
      </c>
      <c r="C1193">
        <v>3</v>
      </c>
      <c r="D1193" t="s">
        <v>42</v>
      </c>
      <c r="E1193">
        <v>5</v>
      </c>
      <c r="F1193" t="s">
        <v>102</v>
      </c>
      <c r="G1193" t="s">
        <v>99</v>
      </c>
      <c r="H1193" t="s">
        <v>460</v>
      </c>
      <c r="I1193" t="s">
        <v>213</v>
      </c>
      <c r="J1193" t="s">
        <v>214</v>
      </c>
      <c r="K1193" t="s">
        <v>149</v>
      </c>
      <c r="L1193" t="s">
        <v>606</v>
      </c>
      <c r="M1193" t="s">
        <v>76</v>
      </c>
      <c r="N1193" t="s">
        <v>216</v>
      </c>
      <c r="O1193" s="57">
        <v>46240.409687500003</v>
      </c>
      <c r="P1193" s="57">
        <v>46241.644224537034</v>
      </c>
      <c r="Q1193">
        <v>69359669</v>
      </c>
      <c r="R1193">
        <v>3332818002</v>
      </c>
      <c r="S1193">
        <v>152518202021</v>
      </c>
      <c r="T1193" t="s">
        <v>1152</v>
      </c>
      <c r="U1193" t="s">
        <v>3406</v>
      </c>
      <c r="V1193" t="s">
        <v>3407</v>
      </c>
      <c r="Z1193">
        <v>114.4022956</v>
      </c>
      <c r="AA1193">
        <v>-7.9943971999999999</v>
      </c>
      <c r="AB1193" t="s">
        <v>3408</v>
      </c>
      <c r="AC1193" t="s">
        <v>217</v>
      </c>
      <c r="AL1193" t="s">
        <v>218</v>
      </c>
      <c r="AM1193" t="s">
        <v>3409</v>
      </c>
      <c r="AN1193" t="s">
        <v>6</v>
      </c>
      <c r="AO1193" s="57">
        <v>46181.413252314815</v>
      </c>
      <c r="AP1193" s="57">
        <v>46241.333333333336</v>
      </c>
      <c r="AR1193" t="s">
        <v>219</v>
      </c>
      <c r="AS1193" t="s">
        <v>460</v>
      </c>
      <c r="AT1193" t="s">
        <v>231</v>
      </c>
      <c r="AU1193">
        <v>20260807</v>
      </c>
      <c r="AV1193" t="s">
        <v>222</v>
      </c>
      <c r="AW1193" t="s">
        <v>3410</v>
      </c>
      <c r="AX1193" t="s">
        <v>223</v>
      </c>
      <c r="BA1193" s="57">
        <v>46241.333333333336</v>
      </c>
      <c r="BB1193" t="s">
        <v>3409</v>
      </c>
      <c r="BC1193">
        <v>2026</v>
      </c>
      <c r="BD1193">
        <v>8</v>
      </c>
      <c r="BE1193">
        <v>7</v>
      </c>
      <c r="BF1193" s="6">
        <f t="shared" si="54"/>
        <v>46241</v>
      </c>
      <c r="BG1193">
        <f t="shared" si="55"/>
        <v>-0.33333333333575865</v>
      </c>
      <c r="BH1193" t="str">
        <f t="shared" si="56"/>
        <v>COMPLY</v>
      </c>
      <c r="BI1193" t="str">
        <f>VLOOKUP(H1193,Sheet2!$A$1:$B$270,2,FALSE)</f>
        <v>BANYUWANGI</v>
      </c>
    </row>
    <row r="1194" spans="1:61">
      <c r="A1194">
        <v>1193</v>
      </c>
      <c r="B1194">
        <v>1002529379</v>
      </c>
      <c r="C1194">
        <v>3</v>
      </c>
      <c r="D1194" t="s">
        <v>55</v>
      </c>
      <c r="E1194">
        <v>5</v>
      </c>
      <c r="F1194" t="s">
        <v>228</v>
      </c>
      <c r="G1194" t="s">
        <v>127</v>
      </c>
      <c r="H1194" t="s">
        <v>330</v>
      </c>
      <c r="I1194" t="s">
        <v>213</v>
      </c>
      <c r="J1194" t="s">
        <v>214</v>
      </c>
      <c r="K1194" t="s">
        <v>149</v>
      </c>
      <c r="L1194" t="s">
        <v>215</v>
      </c>
      <c r="M1194" t="s">
        <v>286</v>
      </c>
      <c r="N1194" t="s">
        <v>216</v>
      </c>
      <c r="O1194" s="57">
        <v>46250.436759259261</v>
      </c>
      <c r="P1194" s="57">
        <v>46250.90079861111</v>
      </c>
      <c r="Q1194">
        <v>69367368</v>
      </c>
      <c r="S1194">
        <v>152431232398</v>
      </c>
      <c r="T1194" t="s">
        <v>12400</v>
      </c>
      <c r="U1194" t="s">
        <v>12401</v>
      </c>
      <c r="V1194" t="s">
        <v>12402</v>
      </c>
      <c r="Z1194">
        <v>113.81699077784999</v>
      </c>
      <c r="AA1194">
        <v>-6.9888308479023102</v>
      </c>
      <c r="AB1194" t="s">
        <v>12403</v>
      </c>
      <c r="AC1194" t="s">
        <v>217</v>
      </c>
      <c r="AL1194" t="s">
        <v>218</v>
      </c>
      <c r="AM1194" t="s">
        <v>10259</v>
      </c>
      <c r="AN1194" t="s">
        <v>6</v>
      </c>
      <c r="AO1194" t="s">
        <v>11349</v>
      </c>
      <c r="AP1194" s="57">
        <v>46251.333333333336</v>
      </c>
      <c r="AR1194" t="s">
        <v>241</v>
      </c>
      <c r="AS1194" t="s">
        <v>330</v>
      </c>
      <c r="AT1194" t="s">
        <v>231</v>
      </c>
      <c r="AV1194" t="s">
        <v>905</v>
      </c>
      <c r="AW1194" t="s">
        <v>1018</v>
      </c>
      <c r="AX1194" t="s">
        <v>223</v>
      </c>
      <c r="BA1194" s="57">
        <v>46251.333333333336</v>
      </c>
      <c r="BB1194" t="s">
        <v>10259</v>
      </c>
      <c r="BF1194" s="6" t="e">
        <f t="shared" si="54"/>
        <v>#NUM!</v>
      </c>
      <c r="BG1194" t="e">
        <f t="shared" si="55"/>
        <v>#NUM!</v>
      </c>
      <c r="BH1194" t="e">
        <f t="shared" si="56"/>
        <v>#NUM!</v>
      </c>
      <c r="BI1194" t="str">
        <f>VLOOKUP(H1194,Sheet2!$A$1:$B$270,2,FALSE)</f>
        <v>MADURA</v>
      </c>
    </row>
    <row r="1195" spans="1:61">
      <c r="A1195">
        <v>1194</v>
      </c>
      <c r="B1195">
        <v>1002530735</v>
      </c>
      <c r="C1195">
        <v>3</v>
      </c>
      <c r="D1195" t="s">
        <v>38</v>
      </c>
      <c r="E1195">
        <v>5</v>
      </c>
      <c r="F1195" t="s">
        <v>250</v>
      </c>
      <c r="G1195" t="s">
        <v>87</v>
      </c>
      <c r="H1195" t="s">
        <v>430</v>
      </c>
      <c r="I1195" t="s">
        <v>213</v>
      </c>
      <c r="J1195" t="s">
        <v>214</v>
      </c>
      <c r="K1195" t="s">
        <v>149</v>
      </c>
      <c r="L1195" t="s">
        <v>215</v>
      </c>
      <c r="M1195" t="s">
        <v>240</v>
      </c>
      <c r="N1195" t="s">
        <v>216</v>
      </c>
      <c r="O1195" s="57">
        <v>46251.497870370367</v>
      </c>
      <c r="P1195" s="57">
        <v>46251.498622685183</v>
      </c>
      <c r="Q1195">
        <v>69367961</v>
      </c>
      <c r="S1195">
        <v>152721298738</v>
      </c>
      <c r="T1195" t="s">
        <v>12404</v>
      </c>
      <c r="U1195" t="s">
        <v>12405</v>
      </c>
      <c r="V1195" t="s">
        <v>12406</v>
      </c>
      <c r="Z1195">
        <v>112.6691462</v>
      </c>
      <c r="AA1195">
        <v>-7.8915310999999901</v>
      </c>
      <c r="AB1195" t="s">
        <v>12407</v>
      </c>
      <c r="AC1195" t="s">
        <v>237</v>
      </c>
      <c r="AL1195" t="s">
        <v>218</v>
      </c>
      <c r="AM1195" t="s">
        <v>11700</v>
      </c>
      <c r="AN1195" t="s">
        <v>6</v>
      </c>
      <c r="AO1195" t="s">
        <v>10442</v>
      </c>
      <c r="AP1195" s="57">
        <v>46253.333333333336</v>
      </c>
      <c r="AR1195" t="s">
        <v>241</v>
      </c>
      <c r="AS1195" t="s">
        <v>430</v>
      </c>
      <c r="AT1195" t="s">
        <v>231</v>
      </c>
      <c r="AV1195" t="s">
        <v>240</v>
      </c>
      <c r="AW1195" t="s">
        <v>1014</v>
      </c>
      <c r="AX1195" t="s">
        <v>223</v>
      </c>
      <c r="BA1195" s="57">
        <v>46253.333333333336</v>
      </c>
      <c r="BB1195" t="s">
        <v>11700</v>
      </c>
      <c r="BF1195" s="6" t="e">
        <f t="shared" si="54"/>
        <v>#NUM!</v>
      </c>
      <c r="BG1195" t="e">
        <f t="shared" si="55"/>
        <v>#NUM!</v>
      </c>
      <c r="BH1195" t="e">
        <f t="shared" si="56"/>
        <v>#NUM!</v>
      </c>
      <c r="BI1195" t="str">
        <f>VLOOKUP(H1195,Sheet2!$A$1:$B$270,2,FALSE)</f>
        <v>BATU</v>
      </c>
    </row>
    <row r="1196" spans="1:61">
      <c r="A1196">
        <v>1195</v>
      </c>
      <c r="B1196">
        <v>1002529474</v>
      </c>
      <c r="C1196">
        <v>3</v>
      </c>
      <c r="D1196" t="s">
        <v>42</v>
      </c>
      <c r="E1196">
        <v>5</v>
      </c>
      <c r="F1196" t="s">
        <v>106</v>
      </c>
      <c r="G1196" t="s">
        <v>107</v>
      </c>
      <c r="H1196" t="s">
        <v>264</v>
      </c>
      <c r="I1196" t="s">
        <v>213</v>
      </c>
      <c r="J1196" t="s">
        <v>214</v>
      </c>
      <c r="K1196" t="s">
        <v>149</v>
      </c>
      <c r="M1196" t="s">
        <v>236</v>
      </c>
      <c r="N1196" t="s">
        <v>216</v>
      </c>
      <c r="O1196" s="57">
        <v>46250.468194444446</v>
      </c>
      <c r="P1196" s="57">
        <v>46250.777280092596</v>
      </c>
      <c r="Q1196">
        <v>69367391</v>
      </c>
      <c r="S1196">
        <v>152505340846</v>
      </c>
      <c r="T1196" t="s">
        <v>12408</v>
      </c>
      <c r="U1196" t="s">
        <v>12409</v>
      </c>
      <c r="Z1196">
        <v>113.21584009999999</v>
      </c>
      <c r="AA1196">
        <v>-7.7441461</v>
      </c>
      <c r="AB1196" t="s">
        <v>12410</v>
      </c>
      <c r="AC1196" t="s">
        <v>230</v>
      </c>
      <c r="AO1196" t="s">
        <v>10130</v>
      </c>
      <c r="AR1196" t="s">
        <v>312</v>
      </c>
      <c r="AS1196" t="s">
        <v>264</v>
      </c>
      <c r="AT1196" t="s">
        <v>231</v>
      </c>
      <c r="AV1196" t="s">
        <v>12411</v>
      </c>
      <c r="AW1196" t="s">
        <v>591</v>
      </c>
      <c r="AX1196" t="s">
        <v>223</v>
      </c>
      <c r="BF1196" s="6" t="e">
        <f t="shared" si="54"/>
        <v>#NUM!</v>
      </c>
      <c r="BG1196" t="e">
        <f t="shared" si="55"/>
        <v>#NUM!</v>
      </c>
      <c r="BH1196" t="e">
        <f t="shared" si="56"/>
        <v>#NUM!</v>
      </c>
      <c r="BI1196" t="str">
        <f>VLOOKUP(H1196,Sheet2!$A$1:$B$270,2,FALSE)</f>
        <v>PROBOLINGGO</v>
      </c>
    </row>
    <row r="1197" spans="1:61">
      <c r="A1197">
        <v>1196</v>
      </c>
      <c r="B1197">
        <v>1002530752</v>
      </c>
      <c r="C1197">
        <v>3</v>
      </c>
      <c r="D1197" t="s">
        <v>38</v>
      </c>
      <c r="E1197">
        <v>5</v>
      </c>
      <c r="F1197" t="s">
        <v>90</v>
      </c>
      <c r="G1197" t="s">
        <v>93</v>
      </c>
      <c r="H1197" t="s">
        <v>317</v>
      </c>
      <c r="I1197" t="s">
        <v>213</v>
      </c>
      <c r="J1197" t="s">
        <v>214</v>
      </c>
      <c r="K1197" t="s">
        <v>149</v>
      </c>
      <c r="L1197" t="s">
        <v>215</v>
      </c>
      <c r="M1197" t="s">
        <v>76</v>
      </c>
      <c r="N1197" t="s">
        <v>216</v>
      </c>
      <c r="O1197" s="57">
        <v>46251.504120370373</v>
      </c>
      <c r="P1197" s="57">
        <v>46252.785474537035</v>
      </c>
      <c r="Q1197">
        <v>69367964</v>
      </c>
      <c r="S1197">
        <v>152641205612</v>
      </c>
      <c r="T1197" t="s">
        <v>12412</v>
      </c>
      <c r="U1197" t="s">
        <v>12413</v>
      </c>
      <c r="V1197" t="s">
        <v>12414</v>
      </c>
      <c r="Z1197">
        <v>112.03703179999999</v>
      </c>
      <c r="AA1197">
        <v>-7.6380673999999997</v>
      </c>
      <c r="AB1197" t="s">
        <v>12415</v>
      </c>
      <c r="AC1197" t="s">
        <v>237</v>
      </c>
      <c r="AL1197" t="s">
        <v>218</v>
      </c>
      <c r="AM1197" t="s">
        <v>12416</v>
      </c>
      <c r="AN1197" t="s">
        <v>6</v>
      </c>
      <c r="AO1197" t="s">
        <v>10442</v>
      </c>
      <c r="AP1197" s="57">
        <v>46252.541666666664</v>
      </c>
      <c r="AR1197" t="s">
        <v>219</v>
      </c>
      <c r="AS1197" t="s">
        <v>317</v>
      </c>
      <c r="AT1197" t="s">
        <v>231</v>
      </c>
      <c r="AU1197">
        <v>20260818</v>
      </c>
      <c r="AV1197" t="s">
        <v>222</v>
      </c>
      <c r="AW1197" t="s">
        <v>1015</v>
      </c>
      <c r="AX1197" t="s">
        <v>223</v>
      </c>
      <c r="BA1197" s="57">
        <v>46252.541666666664</v>
      </c>
      <c r="BB1197" t="s">
        <v>12416</v>
      </c>
      <c r="BC1197">
        <v>2026</v>
      </c>
      <c r="BD1197">
        <v>8</v>
      </c>
      <c r="BE1197">
        <v>18</v>
      </c>
      <c r="BF1197" s="6">
        <f t="shared" si="54"/>
        <v>46252</v>
      </c>
      <c r="BG1197">
        <f t="shared" si="55"/>
        <v>-0.54166666666424135</v>
      </c>
      <c r="BH1197" t="str">
        <f t="shared" si="56"/>
        <v>COMPLY</v>
      </c>
      <c r="BI1197" t="str">
        <f>VLOOKUP(H1197,Sheet2!$A$1:$B$270,2,FALSE)</f>
        <v>NGANJUK</v>
      </c>
    </row>
    <row r="1198" spans="1:61">
      <c r="A1198">
        <v>1197</v>
      </c>
      <c r="B1198">
        <v>1002528953</v>
      </c>
      <c r="C1198">
        <v>3</v>
      </c>
      <c r="D1198" t="s">
        <v>55</v>
      </c>
      <c r="E1198">
        <v>5</v>
      </c>
      <c r="F1198" t="s">
        <v>265</v>
      </c>
      <c r="G1198" t="s">
        <v>128</v>
      </c>
      <c r="H1198" t="s">
        <v>274</v>
      </c>
      <c r="I1198" t="s">
        <v>213</v>
      </c>
      <c r="J1198" t="s">
        <v>214</v>
      </c>
      <c r="K1198" t="s">
        <v>149</v>
      </c>
      <c r="L1198" t="s">
        <v>215</v>
      </c>
      <c r="M1198" t="s">
        <v>76</v>
      </c>
      <c r="N1198" t="s">
        <v>216</v>
      </c>
      <c r="O1198" s="57">
        <v>46249.836770833332</v>
      </c>
      <c r="P1198" s="57">
        <v>46250.743831018517</v>
      </c>
      <c r="Q1198">
        <v>69367241</v>
      </c>
      <c r="S1198">
        <v>152418250685</v>
      </c>
      <c r="T1198" t="s">
        <v>12417</v>
      </c>
      <c r="U1198" t="s">
        <v>12418</v>
      </c>
      <c r="V1198" t="s">
        <v>12419</v>
      </c>
      <c r="Z1198">
        <v>112.651935070753</v>
      </c>
      <c r="AA1198">
        <v>-7.2103310636794502</v>
      </c>
      <c r="AB1198" t="s">
        <v>12420</v>
      </c>
      <c r="AC1198" t="s">
        <v>217</v>
      </c>
      <c r="AL1198" t="s">
        <v>218</v>
      </c>
      <c r="AM1198" t="s">
        <v>12421</v>
      </c>
      <c r="AN1198" t="s">
        <v>6</v>
      </c>
      <c r="AO1198" t="s">
        <v>12259</v>
      </c>
      <c r="AP1198" s="57">
        <v>46251.625</v>
      </c>
      <c r="AR1198" t="s">
        <v>219</v>
      </c>
      <c r="AS1198" t="s">
        <v>274</v>
      </c>
      <c r="AT1198" t="s">
        <v>231</v>
      </c>
      <c r="AU1198">
        <v>20260816</v>
      </c>
      <c r="AV1198" t="s">
        <v>222</v>
      </c>
      <c r="AW1198" t="s">
        <v>1018</v>
      </c>
      <c r="AX1198" t="s">
        <v>223</v>
      </c>
      <c r="BA1198" s="57">
        <v>46251.625</v>
      </c>
      <c r="BB1198" t="s">
        <v>12421</v>
      </c>
      <c r="BC1198">
        <v>2026</v>
      </c>
      <c r="BD1198">
        <v>8</v>
      </c>
      <c r="BE1198">
        <v>16</v>
      </c>
      <c r="BF1198" s="6">
        <f t="shared" si="54"/>
        <v>46250</v>
      </c>
      <c r="BG1198">
        <f t="shared" si="55"/>
        <v>-1.625</v>
      </c>
      <c r="BH1198" t="str">
        <f t="shared" si="56"/>
        <v>COMPLY</v>
      </c>
      <c r="BI1198" t="str">
        <f>VLOOKUP(H1198,Sheet2!$A$1:$B$270,2,FALSE)</f>
        <v>SURABAYA UTARA</v>
      </c>
    </row>
    <row r="1199" spans="1:61">
      <c r="A1199">
        <v>1198</v>
      </c>
      <c r="B1199">
        <v>1002520019</v>
      </c>
      <c r="C1199">
        <v>3</v>
      </c>
      <c r="D1199" t="s">
        <v>51</v>
      </c>
      <c r="E1199">
        <v>4</v>
      </c>
      <c r="F1199" t="s">
        <v>273</v>
      </c>
      <c r="G1199" t="s">
        <v>273</v>
      </c>
      <c r="H1199" t="s">
        <v>946</v>
      </c>
      <c r="I1199" t="s">
        <v>213</v>
      </c>
      <c r="J1199" t="s">
        <v>214</v>
      </c>
      <c r="K1199" t="s">
        <v>149</v>
      </c>
      <c r="L1199" t="s">
        <v>215</v>
      </c>
      <c r="M1199" t="s">
        <v>76</v>
      </c>
      <c r="N1199" t="s">
        <v>216</v>
      </c>
      <c r="O1199" s="57">
        <v>46245.579131944447</v>
      </c>
      <c r="P1199" s="57">
        <v>46246.635509259257</v>
      </c>
      <c r="Q1199">
        <v>69363376</v>
      </c>
      <c r="S1199">
        <v>142401145766</v>
      </c>
      <c r="T1199" t="s">
        <v>7757</v>
      </c>
      <c r="U1199" t="s">
        <v>7758</v>
      </c>
      <c r="V1199" t="s">
        <v>7759</v>
      </c>
      <c r="Z1199">
        <v>110.84754599999999</v>
      </c>
      <c r="AA1199">
        <v>-6.7594018</v>
      </c>
      <c r="AB1199" t="s">
        <v>7760</v>
      </c>
      <c r="AC1199" t="s">
        <v>237</v>
      </c>
      <c r="AL1199" t="s">
        <v>218</v>
      </c>
      <c r="AM1199" t="s">
        <v>7326</v>
      </c>
      <c r="AN1199" t="s">
        <v>6</v>
      </c>
      <c r="AO1199" s="57">
        <v>46334.579965277779</v>
      </c>
      <c r="AP1199" s="57">
        <v>46246.541666666664</v>
      </c>
      <c r="AR1199" t="s">
        <v>219</v>
      </c>
      <c r="AS1199" t="s">
        <v>946</v>
      </c>
      <c r="AT1199" t="s">
        <v>231</v>
      </c>
      <c r="AU1199">
        <v>20260812</v>
      </c>
      <c r="AV1199" t="s">
        <v>222</v>
      </c>
      <c r="AW1199" t="s">
        <v>1010</v>
      </c>
      <c r="AX1199" t="s">
        <v>223</v>
      </c>
      <c r="BA1199" s="57">
        <v>46246.541666666664</v>
      </c>
      <c r="BB1199" t="s">
        <v>7326</v>
      </c>
      <c r="BC1199">
        <v>2026</v>
      </c>
      <c r="BD1199">
        <v>8</v>
      </c>
      <c r="BE1199">
        <v>12</v>
      </c>
      <c r="BF1199" s="6">
        <f t="shared" si="54"/>
        <v>46246</v>
      </c>
      <c r="BG1199">
        <f t="shared" si="55"/>
        <v>-0.54166666666424135</v>
      </c>
      <c r="BH1199" t="str">
        <f t="shared" si="56"/>
        <v>COMPLY</v>
      </c>
      <c r="BI1199" t="e">
        <f>VLOOKUP(H1199,Sheet2!$A$1:$B$270,2,FALSE)</f>
        <v>#N/A</v>
      </c>
    </row>
    <row r="1200" spans="1:61">
      <c r="A1200">
        <v>1199</v>
      </c>
      <c r="B1200">
        <v>1002511320</v>
      </c>
      <c r="C1200">
        <v>3</v>
      </c>
      <c r="D1200" t="s">
        <v>38</v>
      </c>
      <c r="E1200">
        <v>5</v>
      </c>
      <c r="F1200" t="s">
        <v>90</v>
      </c>
      <c r="G1200" t="s">
        <v>96</v>
      </c>
      <c r="H1200" t="s">
        <v>289</v>
      </c>
      <c r="I1200" t="s">
        <v>213</v>
      </c>
      <c r="J1200" t="s">
        <v>214</v>
      </c>
      <c r="K1200" t="s">
        <v>149</v>
      </c>
      <c r="L1200" t="s">
        <v>215</v>
      </c>
      <c r="M1200" t="s">
        <v>76</v>
      </c>
      <c r="N1200" t="s">
        <v>216</v>
      </c>
      <c r="O1200" s="57">
        <v>46239.778425925928</v>
      </c>
      <c r="P1200" s="57">
        <v>46240.408564814818</v>
      </c>
      <c r="Q1200">
        <v>69359482</v>
      </c>
      <c r="S1200">
        <v>152608207567</v>
      </c>
      <c r="T1200" t="s">
        <v>3420</v>
      </c>
      <c r="U1200" t="s">
        <v>3421</v>
      </c>
      <c r="V1200" t="s">
        <v>3422</v>
      </c>
      <c r="Z1200">
        <v>111.664558551369</v>
      </c>
      <c r="AA1200">
        <v>-8.0801276114188596</v>
      </c>
      <c r="AB1200" t="s">
        <v>3423</v>
      </c>
      <c r="AC1200" t="s">
        <v>237</v>
      </c>
      <c r="AL1200" t="s">
        <v>218</v>
      </c>
      <c r="AM1200" t="s">
        <v>3424</v>
      </c>
      <c r="AN1200" t="s">
        <v>6</v>
      </c>
      <c r="AO1200" s="57">
        <v>46150.788159722222</v>
      </c>
      <c r="AP1200" s="57">
        <v>46240.625</v>
      </c>
      <c r="AR1200" t="s">
        <v>219</v>
      </c>
      <c r="AS1200" t="s">
        <v>289</v>
      </c>
      <c r="AT1200" t="s">
        <v>231</v>
      </c>
      <c r="AU1200">
        <v>20260806</v>
      </c>
      <c r="AV1200" t="s">
        <v>222</v>
      </c>
      <c r="AW1200" t="s">
        <v>1010</v>
      </c>
      <c r="AX1200" t="s">
        <v>223</v>
      </c>
      <c r="BA1200" s="57">
        <v>46240.625</v>
      </c>
      <c r="BB1200" t="s">
        <v>3424</v>
      </c>
      <c r="BC1200">
        <v>2026</v>
      </c>
      <c r="BD1200">
        <v>8</v>
      </c>
      <c r="BE1200">
        <v>6</v>
      </c>
      <c r="BF1200" s="6">
        <f t="shared" si="54"/>
        <v>46240</v>
      </c>
      <c r="BG1200">
        <f t="shared" si="55"/>
        <v>-0.625</v>
      </c>
      <c r="BH1200" t="str">
        <f t="shared" si="56"/>
        <v>COMPLY</v>
      </c>
      <c r="BI1200" t="str">
        <f>VLOOKUP(H1200,Sheet2!$A$1:$B$270,2,FALSE)</f>
        <v>PONOROGO</v>
      </c>
    </row>
    <row r="1201" spans="1:61">
      <c r="A1201">
        <v>1200</v>
      </c>
      <c r="B1201">
        <v>1002521746</v>
      </c>
      <c r="C1201">
        <v>3</v>
      </c>
      <c r="D1201" t="s">
        <v>55</v>
      </c>
      <c r="E1201">
        <v>5</v>
      </c>
      <c r="F1201" t="s">
        <v>265</v>
      </c>
      <c r="G1201" t="s">
        <v>125</v>
      </c>
      <c r="H1201" t="s">
        <v>332</v>
      </c>
      <c r="I1201" t="s">
        <v>213</v>
      </c>
      <c r="J1201" t="s">
        <v>214</v>
      </c>
      <c r="K1201" t="s">
        <v>149</v>
      </c>
      <c r="L1201" t="s">
        <v>215</v>
      </c>
      <c r="M1201" t="s">
        <v>76</v>
      </c>
      <c r="N1201" t="s">
        <v>216</v>
      </c>
      <c r="O1201" s="57">
        <v>46246.470092592594</v>
      </c>
      <c r="P1201" s="57">
        <v>46246.814942129633</v>
      </c>
      <c r="Q1201">
        <v>69364047</v>
      </c>
      <c r="S1201">
        <v>152441211300</v>
      </c>
      <c r="T1201" t="s">
        <v>8659</v>
      </c>
      <c r="U1201" t="s">
        <v>8660</v>
      </c>
      <c r="V1201" t="s">
        <v>8661</v>
      </c>
      <c r="Z1201">
        <v>112.103714011609</v>
      </c>
      <c r="AA1201">
        <v>-7.1356480008665297</v>
      </c>
      <c r="AB1201" t="s">
        <v>8662</v>
      </c>
      <c r="AC1201" t="s">
        <v>217</v>
      </c>
      <c r="AL1201" t="s">
        <v>218</v>
      </c>
      <c r="AM1201" t="s">
        <v>8663</v>
      </c>
      <c r="AN1201" t="s">
        <v>6</v>
      </c>
      <c r="AO1201" s="57">
        <v>46364.486018518517</v>
      </c>
      <c r="AP1201" s="57">
        <v>46247.416666666664</v>
      </c>
      <c r="AR1201" t="s">
        <v>219</v>
      </c>
      <c r="AS1201" t="s">
        <v>332</v>
      </c>
      <c r="AT1201" t="s">
        <v>231</v>
      </c>
      <c r="AU1201">
        <v>20260812</v>
      </c>
      <c r="AV1201" t="s">
        <v>222</v>
      </c>
      <c r="AW1201" t="s">
        <v>1018</v>
      </c>
      <c r="AX1201" t="s">
        <v>223</v>
      </c>
      <c r="BA1201" s="57">
        <v>46247.416666666664</v>
      </c>
      <c r="BB1201" t="s">
        <v>8663</v>
      </c>
      <c r="BC1201">
        <v>2026</v>
      </c>
      <c r="BD1201">
        <v>8</v>
      </c>
      <c r="BE1201">
        <v>12</v>
      </c>
      <c r="BF1201" s="6">
        <f t="shared" si="54"/>
        <v>46246</v>
      </c>
      <c r="BG1201">
        <f t="shared" si="55"/>
        <v>-1.4166666666642413</v>
      </c>
      <c r="BH1201" t="str">
        <f t="shared" si="56"/>
        <v>COMPLY</v>
      </c>
      <c r="BI1201" t="str">
        <f>VLOOKUP(H1201,Sheet2!$A$1:$B$270,2,FALSE)</f>
        <v>GRESIK</v>
      </c>
    </row>
    <row r="1202" spans="1:61">
      <c r="A1202">
        <v>1201</v>
      </c>
      <c r="B1202">
        <v>1002504482</v>
      </c>
      <c r="C1202">
        <v>3</v>
      </c>
      <c r="D1202" t="s">
        <v>42</v>
      </c>
      <c r="E1202">
        <v>5</v>
      </c>
      <c r="F1202" t="s">
        <v>233</v>
      </c>
      <c r="G1202" t="s">
        <v>103</v>
      </c>
      <c r="H1202" t="s">
        <v>401</v>
      </c>
      <c r="I1202" t="s">
        <v>213</v>
      </c>
      <c r="J1202" t="s">
        <v>214</v>
      </c>
      <c r="K1202" t="s">
        <v>149</v>
      </c>
      <c r="M1202" t="s">
        <v>76</v>
      </c>
      <c r="N1202" t="s">
        <v>216</v>
      </c>
      <c r="O1202" s="57">
        <v>46235.50136574074</v>
      </c>
      <c r="P1202" s="57">
        <v>46235.689247685186</v>
      </c>
      <c r="Q1202">
        <v>69356688</v>
      </c>
      <c r="S1202">
        <v>152318240203</v>
      </c>
      <c r="T1202" t="s">
        <v>3430</v>
      </c>
      <c r="U1202" t="s">
        <v>3431</v>
      </c>
      <c r="V1202" t="s">
        <v>3432</v>
      </c>
      <c r="Z1202">
        <v>112.2746909</v>
      </c>
      <c r="AA1202">
        <v>-7.5449947000000002</v>
      </c>
      <c r="AB1202" t="s">
        <v>3433</v>
      </c>
      <c r="AC1202" t="s">
        <v>230</v>
      </c>
      <c r="AL1202" t="s">
        <v>218</v>
      </c>
      <c r="AM1202" t="s">
        <v>3434</v>
      </c>
      <c r="AN1202" t="s">
        <v>6</v>
      </c>
      <c r="AO1202" s="57">
        <v>46030.506851851853</v>
      </c>
      <c r="AP1202" s="57">
        <v>46236.541666666664</v>
      </c>
      <c r="AR1202" t="s">
        <v>219</v>
      </c>
      <c r="AS1202" t="s">
        <v>401</v>
      </c>
      <c r="AT1202" t="s">
        <v>231</v>
      </c>
      <c r="AU1202">
        <v>20260801</v>
      </c>
      <c r="AV1202" t="s">
        <v>222</v>
      </c>
      <c r="AW1202" t="s">
        <v>561</v>
      </c>
      <c r="AX1202" t="s">
        <v>223</v>
      </c>
      <c r="BA1202" s="57">
        <v>46236.541666666664</v>
      </c>
      <c r="BB1202" t="s">
        <v>3434</v>
      </c>
      <c r="BC1202">
        <v>2026</v>
      </c>
      <c r="BD1202">
        <v>8</v>
      </c>
      <c r="BE1202">
        <v>1</v>
      </c>
      <c r="BF1202" s="6">
        <f t="shared" si="54"/>
        <v>46235</v>
      </c>
      <c r="BG1202">
        <f t="shared" si="55"/>
        <v>-1.5416666666642413</v>
      </c>
      <c r="BH1202" t="str">
        <f t="shared" si="56"/>
        <v>COMPLY</v>
      </c>
      <c r="BI1202" t="str">
        <f>VLOOKUP(H1202,Sheet2!$A$1:$B$270,2,FALSE)</f>
        <v>MOJOKERTO</v>
      </c>
    </row>
    <row r="1203" spans="1:61">
      <c r="A1203">
        <v>1202</v>
      </c>
      <c r="B1203">
        <v>1002525290</v>
      </c>
      <c r="C1203">
        <v>3</v>
      </c>
      <c r="D1203" t="s">
        <v>38</v>
      </c>
      <c r="E1203">
        <v>5</v>
      </c>
      <c r="F1203" t="s">
        <v>92</v>
      </c>
      <c r="G1203" t="s">
        <v>94</v>
      </c>
      <c r="H1203" t="s">
        <v>462</v>
      </c>
      <c r="I1203" t="s">
        <v>213</v>
      </c>
      <c r="J1203" t="s">
        <v>214</v>
      </c>
      <c r="K1203" t="s">
        <v>149</v>
      </c>
      <c r="L1203" t="s">
        <v>215</v>
      </c>
      <c r="M1203" t="s">
        <v>76</v>
      </c>
      <c r="N1203" t="s">
        <v>216</v>
      </c>
      <c r="O1203" s="57">
        <v>46247.827048611114</v>
      </c>
      <c r="P1203" s="57">
        <v>46248.835694444446</v>
      </c>
      <c r="Q1203">
        <v>69365554</v>
      </c>
      <c r="S1203">
        <v>152605224551</v>
      </c>
      <c r="T1203" t="s">
        <v>9598</v>
      </c>
      <c r="U1203" t="s">
        <v>12426</v>
      </c>
      <c r="V1203" t="s">
        <v>9599</v>
      </c>
      <c r="Z1203">
        <v>111.438466165642</v>
      </c>
      <c r="AA1203">
        <v>-7.4271625193646003</v>
      </c>
      <c r="AB1203" t="s">
        <v>9600</v>
      </c>
      <c r="AC1203" t="s">
        <v>237</v>
      </c>
      <c r="AL1203" t="s">
        <v>218</v>
      </c>
      <c r="AM1203" t="s">
        <v>9325</v>
      </c>
      <c r="AN1203" t="s">
        <v>6</v>
      </c>
      <c r="AO1203" t="s">
        <v>9601</v>
      </c>
      <c r="AP1203" s="57">
        <v>46249.333333333336</v>
      </c>
      <c r="AR1203" t="s">
        <v>219</v>
      </c>
      <c r="AS1203" t="s">
        <v>462</v>
      </c>
      <c r="AT1203" t="s">
        <v>231</v>
      </c>
      <c r="AU1203">
        <v>20260814</v>
      </c>
      <c r="AV1203" t="s">
        <v>222</v>
      </c>
      <c r="AW1203" t="s">
        <v>1010</v>
      </c>
      <c r="AX1203" t="s">
        <v>223</v>
      </c>
      <c r="BA1203" s="57">
        <v>46249.333333333336</v>
      </c>
      <c r="BB1203" t="s">
        <v>9325</v>
      </c>
      <c r="BC1203">
        <v>2026</v>
      </c>
      <c r="BD1203">
        <v>8</v>
      </c>
      <c r="BE1203">
        <v>14</v>
      </c>
      <c r="BF1203" s="6">
        <f t="shared" si="54"/>
        <v>46248</v>
      </c>
      <c r="BG1203">
        <f t="shared" si="55"/>
        <v>-1.3333333333357587</v>
      </c>
      <c r="BH1203" t="str">
        <f t="shared" si="56"/>
        <v>COMPLY</v>
      </c>
      <c r="BI1203" t="str">
        <f>VLOOKUP(H1203,Sheet2!$A$1:$B$270,2,FALSE)</f>
        <v>MADIUN</v>
      </c>
    </row>
    <row r="1204" spans="1:61">
      <c r="A1204">
        <v>1203</v>
      </c>
      <c r="B1204">
        <v>1002524447</v>
      </c>
      <c r="C1204">
        <v>3</v>
      </c>
      <c r="D1204" t="s">
        <v>59</v>
      </c>
      <c r="E1204">
        <v>4</v>
      </c>
      <c r="F1204" t="s">
        <v>567</v>
      </c>
      <c r="G1204" t="s">
        <v>609</v>
      </c>
      <c r="H1204" t="s">
        <v>611</v>
      </c>
      <c r="I1204" t="s">
        <v>213</v>
      </c>
      <c r="J1204" t="s">
        <v>214</v>
      </c>
      <c r="K1204" t="s">
        <v>149</v>
      </c>
      <c r="M1204" t="s">
        <v>933</v>
      </c>
      <c r="N1204" t="s">
        <v>608</v>
      </c>
      <c r="O1204" s="57">
        <v>46247.60015046296</v>
      </c>
      <c r="P1204" s="57">
        <v>46252.419745370367</v>
      </c>
      <c r="Q1204">
        <v>69365242</v>
      </c>
      <c r="S1204">
        <v>141114227924</v>
      </c>
      <c r="T1204" t="s">
        <v>9602</v>
      </c>
      <c r="U1204" t="s">
        <v>9603</v>
      </c>
      <c r="V1204" t="s">
        <v>12427</v>
      </c>
      <c r="Z1204">
        <v>110.369451521546</v>
      </c>
      <c r="AA1204">
        <v>-7.8062614023047301</v>
      </c>
      <c r="AB1204" t="s">
        <v>9604</v>
      </c>
      <c r="AC1204" t="s">
        <v>290</v>
      </c>
      <c r="AL1204" t="s">
        <v>218</v>
      </c>
      <c r="AM1204" t="s">
        <v>10801</v>
      </c>
      <c r="AN1204" t="s">
        <v>6</v>
      </c>
      <c r="AO1204" t="s">
        <v>8882</v>
      </c>
      <c r="AP1204" s="57">
        <v>46251.541666666664</v>
      </c>
      <c r="AQ1204" t="s">
        <v>248</v>
      </c>
      <c r="AR1204" t="s">
        <v>12</v>
      </c>
      <c r="AS1204" t="s">
        <v>611</v>
      </c>
      <c r="AT1204" t="s">
        <v>231</v>
      </c>
      <c r="AV1204" t="s">
        <v>917</v>
      </c>
      <c r="AW1204" t="s">
        <v>582</v>
      </c>
      <c r="AX1204" t="s">
        <v>223</v>
      </c>
      <c r="BA1204" s="57">
        <v>46251.541666666664</v>
      </c>
      <c r="BB1204" t="s">
        <v>10801</v>
      </c>
      <c r="BF1204" s="6" t="e">
        <f t="shared" si="54"/>
        <v>#NUM!</v>
      </c>
      <c r="BG1204" t="e">
        <f t="shared" si="55"/>
        <v>#NUM!</v>
      </c>
      <c r="BH1204" t="e">
        <f t="shared" si="56"/>
        <v>#NUM!</v>
      </c>
      <c r="BI1204" t="e">
        <f>VLOOKUP(H1204,Sheet2!$A$1:$B$270,2,FALSE)</f>
        <v>#N/A</v>
      </c>
    </row>
    <row r="1205" spans="1:61">
      <c r="A1205">
        <v>1204</v>
      </c>
      <c r="B1205">
        <v>1002521306</v>
      </c>
      <c r="C1205">
        <v>3</v>
      </c>
      <c r="D1205" t="s">
        <v>38</v>
      </c>
      <c r="E1205">
        <v>5</v>
      </c>
      <c r="F1205" t="s">
        <v>92</v>
      </c>
      <c r="G1205" t="s">
        <v>92</v>
      </c>
      <c r="H1205" t="s">
        <v>482</v>
      </c>
      <c r="I1205" t="s">
        <v>213</v>
      </c>
      <c r="J1205" t="s">
        <v>214</v>
      </c>
      <c r="K1205" t="s">
        <v>149</v>
      </c>
      <c r="M1205" t="s">
        <v>76</v>
      </c>
      <c r="N1205" t="s">
        <v>216</v>
      </c>
      <c r="O1205" s="57">
        <v>46246.376909722225</v>
      </c>
      <c r="P1205" s="57">
        <v>46246.578101851854</v>
      </c>
      <c r="Q1205">
        <v>69361592</v>
      </c>
      <c r="S1205">
        <v>152632201400</v>
      </c>
      <c r="T1205" t="s">
        <v>5024</v>
      </c>
      <c r="U1205" t="s">
        <v>8041</v>
      </c>
      <c r="V1205" t="s">
        <v>8664</v>
      </c>
      <c r="Z1205">
        <v>111.65669800000001</v>
      </c>
      <c r="AA1205">
        <v>-7.5392479999999997</v>
      </c>
      <c r="AB1205" t="s">
        <v>5027</v>
      </c>
      <c r="AC1205" t="s">
        <v>8665</v>
      </c>
      <c r="AL1205" t="s">
        <v>218</v>
      </c>
      <c r="AM1205" t="s">
        <v>6966</v>
      </c>
      <c r="AN1205" t="s">
        <v>6</v>
      </c>
      <c r="AO1205" s="57">
        <v>46364.382175925923</v>
      </c>
      <c r="AR1205" t="s">
        <v>219</v>
      </c>
      <c r="AS1205" t="s">
        <v>482</v>
      </c>
      <c r="AT1205" t="s">
        <v>231</v>
      </c>
      <c r="AU1205">
        <v>20260812</v>
      </c>
      <c r="AV1205" t="s">
        <v>222</v>
      </c>
      <c r="AW1205" t="s">
        <v>562</v>
      </c>
      <c r="AX1205" t="s">
        <v>223</v>
      </c>
      <c r="BA1205" s="57">
        <v>46246.291666666664</v>
      </c>
      <c r="BB1205" t="s">
        <v>6966</v>
      </c>
      <c r="BC1205">
        <v>2026</v>
      </c>
      <c r="BD1205">
        <v>8</v>
      </c>
      <c r="BE1205">
        <v>12</v>
      </c>
      <c r="BF1205" s="6">
        <f t="shared" si="54"/>
        <v>46246</v>
      </c>
      <c r="BG1205">
        <f t="shared" si="55"/>
        <v>-0.29166666666424135</v>
      </c>
      <c r="BH1205" t="str">
        <f t="shared" si="56"/>
        <v>COMPLY</v>
      </c>
      <c r="BI1205" t="str">
        <f>VLOOKUP(H1205,Sheet2!$A$1:$B$270,2,FALSE)</f>
        <v>MADIUN</v>
      </c>
    </row>
    <row r="1206" spans="1:61">
      <c r="A1206">
        <v>1205</v>
      </c>
      <c r="B1206">
        <v>1002506373</v>
      </c>
      <c r="C1206">
        <v>3</v>
      </c>
      <c r="D1206" t="s">
        <v>42</v>
      </c>
      <c r="E1206">
        <v>5</v>
      </c>
      <c r="F1206" t="s">
        <v>106</v>
      </c>
      <c r="G1206" t="s">
        <v>106</v>
      </c>
      <c r="H1206" t="s">
        <v>345</v>
      </c>
      <c r="I1206" t="s">
        <v>213</v>
      </c>
      <c r="J1206" t="s">
        <v>214</v>
      </c>
      <c r="K1206" t="s">
        <v>149</v>
      </c>
      <c r="M1206" t="s">
        <v>933</v>
      </c>
      <c r="N1206" t="s">
        <v>608</v>
      </c>
      <c r="O1206" s="57">
        <v>46237.638657407406</v>
      </c>
      <c r="P1206" s="57">
        <v>46239.491967592592</v>
      </c>
      <c r="Q1206">
        <v>69357695</v>
      </c>
      <c r="S1206">
        <v>152729256368</v>
      </c>
      <c r="T1206" t="s">
        <v>3445</v>
      </c>
      <c r="U1206" t="s">
        <v>1788</v>
      </c>
      <c r="V1206" t="s">
        <v>3446</v>
      </c>
      <c r="Z1206">
        <v>106.823590353645</v>
      </c>
      <c r="AA1206">
        <v>-6.1833448719873303</v>
      </c>
      <c r="AB1206" t="s">
        <v>3447</v>
      </c>
      <c r="AC1206" t="s">
        <v>290</v>
      </c>
      <c r="AL1206" t="s">
        <v>218</v>
      </c>
      <c r="AM1206" t="s">
        <v>1316</v>
      </c>
      <c r="AN1206" t="s">
        <v>6</v>
      </c>
      <c r="AO1206" s="57">
        <v>46089.642777777779</v>
      </c>
      <c r="AP1206" s="57">
        <v>46238.541666666664</v>
      </c>
      <c r="AQ1206" t="s">
        <v>248</v>
      </c>
      <c r="AR1206" t="s">
        <v>12</v>
      </c>
      <c r="AS1206" t="s">
        <v>345</v>
      </c>
      <c r="AT1206" t="s">
        <v>231</v>
      </c>
      <c r="AV1206" t="s">
        <v>917</v>
      </c>
      <c r="AW1206" t="s">
        <v>967</v>
      </c>
      <c r="AX1206" t="s">
        <v>223</v>
      </c>
      <c r="BA1206" s="57">
        <v>46238.541666666664</v>
      </c>
      <c r="BB1206" t="s">
        <v>1316</v>
      </c>
      <c r="BF1206" s="6" t="e">
        <f t="shared" si="54"/>
        <v>#NUM!</v>
      </c>
      <c r="BG1206" t="e">
        <f t="shared" si="55"/>
        <v>#NUM!</v>
      </c>
      <c r="BH1206" t="e">
        <f t="shared" si="56"/>
        <v>#NUM!</v>
      </c>
      <c r="BI1206" t="str">
        <f>VLOOKUP(H1206,Sheet2!$A$1:$B$270,2,FALSE)</f>
        <v>PASURUAN</v>
      </c>
    </row>
    <row r="1207" spans="1:61">
      <c r="A1207">
        <v>1206</v>
      </c>
      <c r="B1207">
        <v>1002509800</v>
      </c>
      <c r="C1207">
        <v>3</v>
      </c>
      <c r="D1207" t="s">
        <v>55</v>
      </c>
      <c r="E1207">
        <v>5</v>
      </c>
      <c r="F1207" t="s">
        <v>313</v>
      </c>
      <c r="G1207" t="s">
        <v>126</v>
      </c>
      <c r="H1207" t="s">
        <v>363</v>
      </c>
      <c r="I1207" t="s">
        <v>213</v>
      </c>
      <c r="J1207" t="s">
        <v>214</v>
      </c>
      <c r="K1207" t="s">
        <v>149</v>
      </c>
      <c r="L1207" t="s">
        <v>215</v>
      </c>
      <c r="M1207" t="s">
        <v>76</v>
      </c>
      <c r="N1207" t="s">
        <v>216</v>
      </c>
      <c r="O1207" s="57">
        <v>46239.403425925928</v>
      </c>
      <c r="P1207" s="57">
        <v>46240.5858912037</v>
      </c>
      <c r="Q1207">
        <v>69358819</v>
      </c>
      <c r="S1207">
        <v>152310255209</v>
      </c>
      <c r="T1207" t="s">
        <v>3448</v>
      </c>
      <c r="U1207" t="s">
        <v>3449</v>
      </c>
      <c r="V1207" t="s">
        <v>3450</v>
      </c>
      <c r="Z1207">
        <v>112.772194688266</v>
      </c>
      <c r="AA1207">
        <v>-7.3204054514343699</v>
      </c>
      <c r="AB1207" t="s">
        <v>3451</v>
      </c>
      <c r="AC1207" t="s">
        <v>237</v>
      </c>
      <c r="AL1207" t="s">
        <v>218</v>
      </c>
      <c r="AM1207" t="s">
        <v>3452</v>
      </c>
      <c r="AN1207" t="s">
        <v>6</v>
      </c>
      <c r="AO1207" s="57">
        <v>46150.413344907407</v>
      </c>
      <c r="AP1207" s="57">
        <v>46240.333333333336</v>
      </c>
      <c r="AQ1207" t="s">
        <v>248</v>
      </c>
      <c r="AR1207" t="s">
        <v>219</v>
      </c>
      <c r="AS1207" t="s">
        <v>363</v>
      </c>
      <c r="AT1207" t="s">
        <v>231</v>
      </c>
      <c r="AU1207">
        <v>20260806</v>
      </c>
      <c r="AV1207" t="s">
        <v>222</v>
      </c>
      <c r="AW1207" t="s">
        <v>1023</v>
      </c>
      <c r="AX1207" t="s">
        <v>223</v>
      </c>
      <c r="BA1207" s="57">
        <v>46240.333333333336</v>
      </c>
      <c r="BB1207" t="s">
        <v>3452</v>
      </c>
      <c r="BC1207">
        <v>2026</v>
      </c>
      <c r="BD1207">
        <v>8</v>
      </c>
      <c r="BE1207">
        <v>6</v>
      </c>
      <c r="BF1207" s="6">
        <f t="shared" si="54"/>
        <v>46240</v>
      </c>
      <c r="BG1207">
        <f t="shared" si="55"/>
        <v>-0.33333333333575865</v>
      </c>
      <c r="BH1207" t="str">
        <f t="shared" si="56"/>
        <v>COMPLY</v>
      </c>
      <c r="BI1207" t="str">
        <f>VLOOKUP(H1207,Sheet2!$A$1:$B$270,2,FALSE)</f>
        <v>SURABAYA SELATAN</v>
      </c>
    </row>
    <row r="1208" spans="1:61">
      <c r="A1208">
        <v>1207</v>
      </c>
      <c r="B1208">
        <v>1002527009</v>
      </c>
      <c r="C1208">
        <v>3</v>
      </c>
      <c r="D1208" t="s">
        <v>42</v>
      </c>
      <c r="E1208">
        <v>5</v>
      </c>
      <c r="F1208" t="s">
        <v>106</v>
      </c>
      <c r="G1208" t="s">
        <v>107</v>
      </c>
      <c r="H1208" t="s">
        <v>442</v>
      </c>
      <c r="I1208" t="s">
        <v>213</v>
      </c>
      <c r="J1208" t="s">
        <v>214</v>
      </c>
      <c r="K1208" t="s">
        <v>149</v>
      </c>
      <c r="L1208" t="s">
        <v>215</v>
      </c>
      <c r="M1208" t="s">
        <v>76</v>
      </c>
      <c r="N1208" t="s">
        <v>216</v>
      </c>
      <c r="O1208" s="57">
        <v>46248.659675925926</v>
      </c>
      <c r="P1208" s="57">
        <v>46248.734826388885</v>
      </c>
      <c r="Q1208">
        <v>69366280</v>
      </c>
      <c r="S1208">
        <v>152511206411</v>
      </c>
      <c r="T1208" t="s">
        <v>12444</v>
      </c>
      <c r="U1208" t="s">
        <v>12445</v>
      </c>
      <c r="V1208" t="s">
        <v>12446</v>
      </c>
      <c r="Z1208">
        <v>113.2548</v>
      </c>
      <c r="AA1208">
        <v>-7.8305809999999996</v>
      </c>
      <c r="AB1208" t="s">
        <v>12447</v>
      </c>
      <c r="AC1208" t="s">
        <v>237</v>
      </c>
      <c r="AL1208" t="s">
        <v>218</v>
      </c>
      <c r="AM1208" t="s">
        <v>9954</v>
      </c>
      <c r="AN1208" t="s">
        <v>6</v>
      </c>
      <c r="AO1208" t="s">
        <v>10152</v>
      </c>
      <c r="AP1208" s="57">
        <v>46249.541666666664</v>
      </c>
      <c r="AR1208" t="s">
        <v>219</v>
      </c>
      <c r="AS1208" t="s">
        <v>442</v>
      </c>
      <c r="AT1208" t="s">
        <v>231</v>
      </c>
      <c r="AU1208">
        <v>20260814</v>
      </c>
      <c r="AV1208" t="s">
        <v>222</v>
      </c>
      <c r="AW1208" t="s">
        <v>1023</v>
      </c>
      <c r="AX1208" t="s">
        <v>223</v>
      </c>
      <c r="BA1208" s="57">
        <v>46249.541666666664</v>
      </c>
      <c r="BB1208" t="s">
        <v>9954</v>
      </c>
      <c r="BC1208">
        <v>2026</v>
      </c>
      <c r="BD1208">
        <v>8</v>
      </c>
      <c r="BE1208">
        <v>14</v>
      </c>
      <c r="BF1208" s="6">
        <f t="shared" si="54"/>
        <v>46248</v>
      </c>
      <c r="BG1208">
        <f t="shared" si="55"/>
        <v>-1.5416666666642413</v>
      </c>
      <c r="BH1208" t="str">
        <f t="shared" si="56"/>
        <v>COMPLY</v>
      </c>
      <c r="BI1208" t="str">
        <f>VLOOKUP(H1208,Sheet2!$A$1:$B$270,2,FALSE)</f>
        <v>PROBOLINGGO</v>
      </c>
    </row>
    <row r="1209" spans="1:61">
      <c r="A1209">
        <v>1208</v>
      </c>
      <c r="B1209">
        <v>1002508924</v>
      </c>
      <c r="C1209">
        <v>3</v>
      </c>
      <c r="D1209" t="s">
        <v>45</v>
      </c>
      <c r="E1209">
        <v>5</v>
      </c>
      <c r="F1209" t="s">
        <v>113</v>
      </c>
      <c r="G1209" t="s">
        <v>117</v>
      </c>
      <c r="H1209" t="s">
        <v>466</v>
      </c>
      <c r="I1209" t="s">
        <v>213</v>
      </c>
      <c r="J1209" t="s">
        <v>214</v>
      </c>
      <c r="K1209" t="s">
        <v>149</v>
      </c>
      <c r="M1209" t="s">
        <v>76</v>
      </c>
      <c r="N1209" t="s">
        <v>216</v>
      </c>
      <c r="O1209" s="57">
        <v>46238.648310185185</v>
      </c>
      <c r="P1209" s="57">
        <v>46244.399085648147</v>
      </c>
      <c r="Q1209">
        <v>69358398</v>
      </c>
      <c r="S1209">
        <v>172508208833</v>
      </c>
      <c r="T1209" t="s">
        <v>3456</v>
      </c>
      <c r="U1209" t="s">
        <v>3457</v>
      </c>
      <c r="V1209" t="s">
        <v>3458</v>
      </c>
      <c r="Z1209">
        <v>122.2079088</v>
      </c>
      <c r="AA1209">
        <v>-8.6173681000000002</v>
      </c>
      <c r="AB1209" t="s">
        <v>3459</v>
      </c>
      <c r="AC1209" t="s">
        <v>226</v>
      </c>
      <c r="AL1209" t="s">
        <v>218</v>
      </c>
      <c r="AM1209" t="s">
        <v>3460</v>
      </c>
      <c r="AN1209" t="s">
        <v>6</v>
      </c>
      <c r="AO1209" s="57">
        <v>46120.652789351851</v>
      </c>
      <c r="AP1209" s="57">
        <v>46240.541666666664</v>
      </c>
      <c r="AR1209" t="s">
        <v>219</v>
      </c>
      <c r="AS1209" t="s">
        <v>466</v>
      </c>
      <c r="AT1209" t="s">
        <v>231</v>
      </c>
      <c r="AU1209">
        <v>20260810</v>
      </c>
      <c r="AV1209" t="s">
        <v>222</v>
      </c>
      <c r="AW1209" t="s">
        <v>561</v>
      </c>
      <c r="AX1209" t="s">
        <v>223</v>
      </c>
      <c r="BA1209" s="57">
        <v>46240.541666666664</v>
      </c>
      <c r="BB1209" t="s">
        <v>3460</v>
      </c>
      <c r="BC1209">
        <v>2026</v>
      </c>
      <c r="BD1209">
        <v>8</v>
      </c>
      <c r="BE1209">
        <v>10</v>
      </c>
      <c r="BF1209" s="6">
        <f t="shared" si="54"/>
        <v>46244</v>
      </c>
      <c r="BG1209">
        <f t="shared" si="55"/>
        <v>3.4583333333357587</v>
      </c>
      <c r="BH1209" t="str">
        <f t="shared" si="56"/>
        <v>NOT COMPLY</v>
      </c>
      <c r="BI1209" t="str">
        <f>VLOOKUP(H1209,Sheet2!$A$1:$B$270,2,FALSE)</f>
        <v>MAUMERE</v>
      </c>
    </row>
    <row r="1210" spans="1:61">
      <c r="A1210">
        <v>1209</v>
      </c>
      <c r="B1210">
        <v>1002514486</v>
      </c>
      <c r="C1210">
        <v>3</v>
      </c>
      <c r="D1210" t="s">
        <v>59</v>
      </c>
      <c r="E1210">
        <v>4</v>
      </c>
      <c r="F1210" t="s">
        <v>224</v>
      </c>
      <c r="G1210" t="s">
        <v>224</v>
      </c>
      <c r="H1210" t="s">
        <v>975</v>
      </c>
      <c r="I1210" t="s">
        <v>213</v>
      </c>
      <c r="J1210" t="s">
        <v>214</v>
      </c>
      <c r="K1210" t="s">
        <v>149</v>
      </c>
      <c r="L1210" t="s">
        <v>215</v>
      </c>
      <c r="M1210" t="s">
        <v>575</v>
      </c>
      <c r="N1210" t="s">
        <v>216</v>
      </c>
      <c r="O1210" s="57">
        <v>46241.520092592589</v>
      </c>
      <c r="P1210" s="57">
        <v>46246.4765625</v>
      </c>
      <c r="Q1210">
        <v>69360725</v>
      </c>
      <c r="S1210">
        <v>143387115765</v>
      </c>
      <c r="T1210" t="s">
        <v>5665</v>
      </c>
      <c r="U1210" t="s">
        <v>5666</v>
      </c>
      <c r="V1210" t="s">
        <v>5667</v>
      </c>
      <c r="Z1210">
        <v>109.0817299</v>
      </c>
      <c r="AA1210">
        <v>-7.3860070999999996</v>
      </c>
      <c r="AB1210" t="s">
        <v>5668</v>
      </c>
      <c r="AC1210" t="s">
        <v>237</v>
      </c>
      <c r="AL1210" t="s">
        <v>218</v>
      </c>
      <c r="AM1210" t="s">
        <v>5669</v>
      </c>
      <c r="AN1210" t="s">
        <v>6</v>
      </c>
      <c r="AO1210" s="57">
        <v>46211.52783564815</v>
      </c>
      <c r="AP1210" s="57">
        <v>46242.541666666664</v>
      </c>
      <c r="AR1210" t="s">
        <v>14</v>
      </c>
      <c r="AS1210" t="s">
        <v>975</v>
      </c>
      <c r="AT1210" t="s">
        <v>231</v>
      </c>
      <c r="AV1210" t="s">
        <v>8666</v>
      </c>
      <c r="AW1210" t="s">
        <v>1012</v>
      </c>
      <c r="AX1210" t="s">
        <v>223</v>
      </c>
      <c r="BA1210" s="57">
        <v>46242.541666666664</v>
      </c>
      <c r="BB1210" t="s">
        <v>5669</v>
      </c>
      <c r="BF1210" s="6" t="e">
        <f t="shared" si="54"/>
        <v>#NUM!</v>
      </c>
      <c r="BG1210" t="e">
        <f t="shared" si="55"/>
        <v>#NUM!</v>
      </c>
      <c r="BH1210" t="e">
        <f t="shared" si="56"/>
        <v>#NUM!</v>
      </c>
      <c r="BI1210" t="e">
        <f>VLOOKUP(H1210,Sheet2!$A$1:$B$270,2,FALSE)</f>
        <v>#N/A</v>
      </c>
    </row>
    <row r="1211" spans="1:61">
      <c r="A1211">
        <v>1210</v>
      </c>
      <c r="B1211">
        <v>1002532184</v>
      </c>
      <c r="C1211">
        <v>3</v>
      </c>
      <c r="D1211" t="s">
        <v>55</v>
      </c>
      <c r="E1211">
        <v>5</v>
      </c>
      <c r="F1211" t="s">
        <v>265</v>
      </c>
      <c r="G1211" t="s">
        <v>122</v>
      </c>
      <c r="H1211" t="s">
        <v>355</v>
      </c>
      <c r="I1211" t="s">
        <v>213</v>
      </c>
      <c r="J1211" t="s">
        <v>214</v>
      </c>
      <c r="K1211" t="s">
        <v>149</v>
      </c>
      <c r="M1211" t="s">
        <v>76</v>
      </c>
      <c r="N1211" t="s">
        <v>216</v>
      </c>
      <c r="O1211" s="57">
        <v>46252.393472222226</v>
      </c>
      <c r="P1211" s="57">
        <v>46252.526250000003</v>
      </c>
      <c r="Q1211">
        <v>69336371</v>
      </c>
      <c r="R1211">
        <v>3135946978</v>
      </c>
      <c r="S1211">
        <v>152421262375</v>
      </c>
      <c r="T1211" t="s">
        <v>13412</v>
      </c>
      <c r="U1211" t="s">
        <v>12763</v>
      </c>
      <c r="V1211" t="s">
        <v>13413</v>
      </c>
      <c r="Z1211">
        <v>112.65562</v>
      </c>
      <c r="AA1211">
        <v>-7.1679500000000003</v>
      </c>
      <c r="AB1211" t="s">
        <v>13414</v>
      </c>
      <c r="AC1211" t="s">
        <v>230</v>
      </c>
      <c r="AL1211" t="s">
        <v>218</v>
      </c>
      <c r="AM1211" t="s">
        <v>13415</v>
      </c>
      <c r="AN1211" t="s">
        <v>6</v>
      </c>
      <c r="AO1211" t="s">
        <v>13069</v>
      </c>
      <c r="AR1211" t="s">
        <v>219</v>
      </c>
      <c r="AS1211" t="s">
        <v>355</v>
      </c>
      <c r="AT1211" t="s">
        <v>231</v>
      </c>
      <c r="AU1211">
        <v>20260818</v>
      </c>
      <c r="AV1211" t="s">
        <v>222</v>
      </c>
      <c r="AW1211" t="s">
        <v>613</v>
      </c>
      <c r="AX1211" t="s">
        <v>223</v>
      </c>
      <c r="BA1211" s="57">
        <v>46252.291666666664</v>
      </c>
      <c r="BB1211" t="s">
        <v>13415</v>
      </c>
      <c r="BC1211">
        <v>2026</v>
      </c>
      <c r="BD1211">
        <v>8</v>
      </c>
      <c r="BE1211">
        <v>18</v>
      </c>
      <c r="BF1211" s="6">
        <f t="shared" si="54"/>
        <v>46252</v>
      </c>
      <c r="BG1211">
        <f t="shared" si="55"/>
        <v>-0.29166666666424135</v>
      </c>
      <c r="BH1211" t="str">
        <f t="shared" si="56"/>
        <v>COMPLY</v>
      </c>
      <c r="BI1211" t="str">
        <f>VLOOKUP(H1211,Sheet2!$A$1:$B$270,2,FALSE)</f>
        <v>GRESIK</v>
      </c>
    </row>
    <row r="1212" spans="1:61">
      <c r="A1212">
        <v>1211</v>
      </c>
      <c r="B1212">
        <v>1002517704</v>
      </c>
      <c r="C1212">
        <v>3</v>
      </c>
      <c r="D1212" t="s">
        <v>55</v>
      </c>
      <c r="E1212">
        <v>5</v>
      </c>
      <c r="F1212" t="s">
        <v>265</v>
      </c>
      <c r="G1212" t="s">
        <v>125</v>
      </c>
      <c r="H1212" t="s">
        <v>417</v>
      </c>
      <c r="I1212" t="s">
        <v>213</v>
      </c>
      <c r="J1212" t="s">
        <v>214</v>
      </c>
      <c r="K1212" t="s">
        <v>149</v>
      </c>
      <c r="M1212" t="s">
        <v>76</v>
      </c>
      <c r="N1212" t="s">
        <v>216</v>
      </c>
      <c r="O1212" s="57">
        <v>46244.554467592592</v>
      </c>
      <c r="P1212" s="57">
        <v>46244.628020833334</v>
      </c>
      <c r="Q1212">
        <v>69356754</v>
      </c>
      <c r="S1212">
        <v>152448204557</v>
      </c>
      <c r="T1212" t="s">
        <v>2551</v>
      </c>
      <c r="U1212" t="s">
        <v>6722</v>
      </c>
      <c r="V1212" t="s">
        <v>6723</v>
      </c>
      <c r="Z1212">
        <v>112.279774</v>
      </c>
      <c r="AA1212">
        <v>-6.8722849999999998</v>
      </c>
      <c r="AB1212" t="s">
        <v>2554</v>
      </c>
      <c r="AC1212" t="s">
        <v>217</v>
      </c>
      <c r="AL1212" t="s">
        <v>218</v>
      </c>
      <c r="AM1212" t="s">
        <v>6724</v>
      </c>
      <c r="AN1212" t="s">
        <v>6</v>
      </c>
      <c r="AO1212" s="57">
        <v>46303.559421296297</v>
      </c>
      <c r="AR1212" t="s">
        <v>219</v>
      </c>
      <c r="AS1212" t="s">
        <v>417</v>
      </c>
      <c r="AT1212" t="s">
        <v>231</v>
      </c>
      <c r="AU1212">
        <v>20260810</v>
      </c>
      <c r="AV1212" t="s">
        <v>222</v>
      </c>
      <c r="AW1212" t="s">
        <v>596</v>
      </c>
      <c r="AX1212" t="s">
        <v>223</v>
      </c>
      <c r="BA1212" s="57">
        <v>46244.291666666664</v>
      </c>
      <c r="BB1212" t="s">
        <v>6724</v>
      </c>
      <c r="BC1212">
        <v>2026</v>
      </c>
      <c r="BD1212">
        <v>8</v>
      </c>
      <c r="BE1212">
        <v>10</v>
      </c>
      <c r="BF1212" s="6">
        <f t="shared" si="54"/>
        <v>46244</v>
      </c>
      <c r="BG1212">
        <f t="shared" si="55"/>
        <v>-0.29166666666424135</v>
      </c>
      <c r="BH1212" t="str">
        <f t="shared" si="56"/>
        <v>COMPLY</v>
      </c>
      <c r="BI1212" t="str">
        <f>VLOOKUP(H1212,Sheet2!$A$1:$B$270,2,FALSE)</f>
        <v>GRESIK</v>
      </c>
    </row>
    <row r="1213" spans="1:61">
      <c r="A1213">
        <v>1212</v>
      </c>
      <c r="B1213">
        <v>1002532568</v>
      </c>
      <c r="C1213">
        <v>3</v>
      </c>
      <c r="D1213" t="s">
        <v>38</v>
      </c>
      <c r="E1213">
        <v>5</v>
      </c>
      <c r="F1213" t="s">
        <v>90</v>
      </c>
      <c r="G1213" t="s">
        <v>90</v>
      </c>
      <c r="H1213" t="s">
        <v>440</v>
      </c>
      <c r="I1213" t="s">
        <v>213</v>
      </c>
      <c r="J1213" t="s">
        <v>214</v>
      </c>
      <c r="K1213" t="s">
        <v>149</v>
      </c>
      <c r="L1213" t="s">
        <v>215</v>
      </c>
      <c r="M1213" t="s">
        <v>240</v>
      </c>
      <c r="N1213" t="s">
        <v>216</v>
      </c>
      <c r="O1213" s="57">
        <v>46252.445092592592</v>
      </c>
      <c r="P1213" s="57">
        <v>46252.445844907408</v>
      </c>
      <c r="Q1213">
        <v>69368704</v>
      </c>
      <c r="S1213">
        <v>152651207266</v>
      </c>
      <c r="T1213" t="s">
        <v>13416</v>
      </c>
      <c r="U1213" t="s">
        <v>13417</v>
      </c>
      <c r="V1213" t="s">
        <v>13418</v>
      </c>
      <c r="Z1213">
        <v>111.977672986686</v>
      </c>
      <c r="AA1213">
        <v>-7.8811194809053902</v>
      </c>
      <c r="AB1213" t="s">
        <v>13419</v>
      </c>
      <c r="AC1213" t="s">
        <v>217</v>
      </c>
      <c r="AL1213" t="s">
        <v>218</v>
      </c>
      <c r="AM1213" t="s">
        <v>11573</v>
      </c>
      <c r="AN1213" t="s">
        <v>6</v>
      </c>
      <c r="AO1213" t="s">
        <v>13027</v>
      </c>
      <c r="AP1213" s="57">
        <v>46253.333333333336</v>
      </c>
      <c r="AR1213" t="s">
        <v>241</v>
      </c>
      <c r="AS1213" t="s">
        <v>440</v>
      </c>
      <c r="AT1213" t="s">
        <v>231</v>
      </c>
      <c r="AV1213" t="s">
        <v>240</v>
      </c>
      <c r="AW1213" t="s">
        <v>1012</v>
      </c>
      <c r="AX1213" t="s">
        <v>223</v>
      </c>
      <c r="BA1213" s="57">
        <v>46253.333333333336</v>
      </c>
      <c r="BB1213" t="s">
        <v>11573</v>
      </c>
      <c r="BF1213" s="6" t="e">
        <f t="shared" si="54"/>
        <v>#NUM!</v>
      </c>
      <c r="BG1213" t="e">
        <f t="shared" si="55"/>
        <v>#NUM!</v>
      </c>
      <c r="BH1213" t="e">
        <f t="shared" si="56"/>
        <v>#NUM!</v>
      </c>
      <c r="BI1213" t="str">
        <f>VLOOKUP(H1213,Sheet2!$A$1:$B$270,2,FALSE)</f>
        <v>KEDIRI</v>
      </c>
    </row>
    <row r="1214" spans="1:61">
      <c r="A1214">
        <v>1213</v>
      </c>
      <c r="B1214">
        <v>1002526418</v>
      </c>
      <c r="C1214">
        <v>3</v>
      </c>
      <c r="D1214" t="s">
        <v>45</v>
      </c>
      <c r="E1214">
        <v>5</v>
      </c>
      <c r="F1214" t="s">
        <v>211</v>
      </c>
      <c r="G1214" t="s">
        <v>112</v>
      </c>
      <c r="H1214" t="s">
        <v>244</v>
      </c>
      <c r="I1214" t="s">
        <v>213</v>
      </c>
      <c r="J1214" t="s">
        <v>214</v>
      </c>
      <c r="K1214" t="s">
        <v>149</v>
      </c>
      <c r="L1214" t="s">
        <v>215</v>
      </c>
      <c r="M1214" t="s">
        <v>575</v>
      </c>
      <c r="N1214" t="s">
        <v>216</v>
      </c>
      <c r="O1214" s="57">
        <v>46248.569398148145</v>
      </c>
      <c r="P1214" s="57">
        <v>46250.554606481484</v>
      </c>
      <c r="Q1214">
        <v>69366042</v>
      </c>
      <c r="S1214">
        <v>172605804148</v>
      </c>
      <c r="T1214" t="s">
        <v>10164</v>
      </c>
      <c r="U1214" t="s">
        <v>12448</v>
      </c>
      <c r="V1214" t="s">
        <v>12449</v>
      </c>
      <c r="Z1214">
        <v>116.244514994323</v>
      </c>
      <c r="AA1214">
        <v>-8.5408318742717597</v>
      </c>
      <c r="AB1214" t="s">
        <v>10167</v>
      </c>
      <c r="AC1214" t="s">
        <v>217</v>
      </c>
      <c r="AL1214" t="s">
        <v>218</v>
      </c>
      <c r="AM1214" t="s">
        <v>12450</v>
      </c>
      <c r="AN1214" t="s">
        <v>6</v>
      </c>
      <c r="AO1214" t="s">
        <v>9857</v>
      </c>
      <c r="AP1214" s="57">
        <v>46249.541666666664</v>
      </c>
      <c r="AR1214" t="s">
        <v>14</v>
      </c>
      <c r="AS1214" t="s">
        <v>244</v>
      </c>
      <c r="AT1214" t="s">
        <v>352</v>
      </c>
      <c r="AV1214" t="s">
        <v>12451</v>
      </c>
      <c r="AW1214" t="s">
        <v>12452</v>
      </c>
      <c r="AX1214" t="s">
        <v>223</v>
      </c>
      <c r="BA1214" s="57">
        <v>46249.541666666664</v>
      </c>
      <c r="BB1214" t="s">
        <v>12450</v>
      </c>
      <c r="BF1214" s="6" t="e">
        <f t="shared" si="54"/>
        <v>#NUM!</v>
      </c>
      <c r="BG1214" t="e">
        <f t="shared" si="55"/>
        <v>#NUM!</v>
      </c>
      <c r="BH1214" t="e">
        <f t="shared" si="56"/>
        <v>#NUM!</v>
      </c>
      <c r="BI1214" t="str">
        <f>VLOOKUP(H1214,Sheet2!$A$1:$B$270,2,FALSE)</f>
        <v>MATARAM</v>
      </c>
    </row>
    <row r="1215" spans="1:61">
      <c r="A1215">
        <v>1214</v>
      </c>
      <c r="B1215">
        <v>1002507376</v>
      </c>
      <c r="C1215">
        <v>3</v>
      </c>
      <c r="D1215" t="s">
        <v>42</v>
      </c>
      <c r="E1215">
        <v>5</v>
      </c>
      <c r="F1215" t="s">
        <v>233</v>
      </c>
      <c r="G1215" t="s">
        <v>101</v>
      </c>
      <c r="H1215" t="s">
        <v>263</v>
      </c>
      <c r="I1215" t="s">
        <v>213</v>
      </c>
      <c r="J1215" t="s">
        <v>214</v>
      </c>
      <c r="K1215" t="s">
        <v>149</v>
      </c>
      <c r="M1215" t="s">
        <v>76</v>
      </c>
      <c r="N1215" t="s">
        <v>216</v>
      </c>
      <c r="O1215" s="57">
        <v>46238.435671296298</v>
      </c>
      <c r="P1215" s="57">
        <v>46240.675694444442</v>
      </c>
      <c r="Q1215">
        <v>69358055</v>
      </c>
      <c r="S1215">
        <v>152316231880</v>
      </c>
      <c r="T1215" t="s">
        <v>3481</v>
      </c>
      <c r="U1215" t="s">
        <v>3482</v>
      </c>
      <c r="V1215" t="s">
        <v>3483</v>
      </c>
      <c r="Z1215">
        <v>112.70062</v>
      </c>
      <c r="AA1215">
        <v>-7.4406451999999996</v>
      </c>
      <c r="AB1215" t="s">
        <v>3484</v>
      </c>
      <c r="AC1215" t="s">
        <v>230</v>
      </c>
      <c r="AL1215" t="s">
        <v>218</v>
      </c>
      <c r="AM1215" t="s">
        <v>3485</v>
      </c>
      <c r="AN1215" t="s">
        <v>6</v>
      </c>
      <c r="AO1215" s="57">
        <v>46120.444444444445</v>
      </c>
      <c r="AP1215" s="57">
        <v>46240.333333333336</v>
      </c>
      <c r="AR1215" t="s">
        <v>219</v>
      </c>
      <c r="AS1215" t="s">
        <v>263</v>
      </c>
      <c r="AT1215" t="s">
        <v>570</v>
      </c>
      <c r="AU1215">
        <v>20260806</v>
      </c>
      <c r="AV1215" t="s">
        <v>222</v>
      </c>
      <c r="AW1215" t="s">
        <v>1071</v>
      </c>
      <c r="AX1215" t="s">
        <v>223</v>
      </c>
      <c r="BA1215" s="57">
        <v>46240.333333333336</v>
      </c>
      <c r="BB1215" t="s">
        <v>3485</v>
      </c>
      <c r="BC1215">
        <v>2026</v>
      </c>
      <c r="BD1215">
        <v>8</v>
      </c>
      <c r="BE1215">
        <v>6</v>
      </c>
      <c r="BF1215" s="6">
        <f t="shared" si="54"/>
        <v>46240</v>
      </c>
      <c r="BG1215">
        <f t="shared" si="55"/>
        <v>-0.33333333333575865</v>
      </c>
      <c r="BH1215" t="str">
        <f t="shared" si="56"/>
        <v>COMPLY</v>
      </c>
      <c r="BI1215" t="str">
        <f>VLOOKUP(H1215,Sheet2!$A$1:$B$270,2,FALSE)</f>
        <v>SIDOARJO</v>
      </c>
    </row>
    <row r="1216" spans="1:61">
      <c r="A1216">
        <v>1215</v>
      </c>
      <c r="B1216">
        <v>1002512141</v>
      </c>
      <c r="C1216">
        <v>3</v>
      </c>
      <c r="D1216" t="s">
        <v>55</v>
      </c>
      <c r="E1216">
        <v>5</v>
      </c>
      <c r="F1216" t="s">
        <v>313</v>
      </c>
      <c r="G1216" t="s">
        <v>124</v>
      </c>
      <c r="H1216" t="s">
        <v>397</v>
      </c>
      <c r="I1216" t="s">
        <v>213</v>
      </c>
      <c r="J1216" t="s">
        <v>214</v>
      </c>
      <c r="K1216" t="s">
        <v>149</v>
      </c>
      <c r="M1216" t="s">
        <v>76</v>
      </c>
      <c r="N1216" t="s">
        <v>608</v>
      </c>
      <c r="O1216" s="57">
        <v>46240.493252314816</v>
      </c>
      <c r="P1216" s="57">
        <v>46241.675092592595</v>
      </c>
      <c r="Q1216">
        <v>69359876</v>
      </c>
      <c r="R1216">
        <v>3135940016</v>
      </c>
      <c r="S1216">
        <v>152302236649</v>
      </c>
      <c r="T1216" t="s">
        <v>3496</v>
      </c>
      <c r="U1216" t="s">
        <v>3497</v>
      </c>
      <c r="V1216" t="s">
        <v>3498</v>
      </c>
      <c r="Z1216">
        <v>112.7682696</v>
      </c>
      <c r="AA1216">
        <v>-7.3534416</v>
      </c>
      <c r="AB1216" t="s">
        <v>3499</v>
      </c>
      <c r="AC1216" t="s">
        <v>290</v>
      </c>
      <c r="AL1216" t="s">
        <v>218</v>
      </c>
      <c r="AM1216" t="s">
        <v>3500</v>
      </c>
      <c r="AN1216" t="s">
        <v>6</v>
      </c>
      <c r="AO1216" s="57">
        <v>46181.496516203704</v>
      </c>
      <c r="AP1216" s="57">
        <v>46241.541666666664</v>
      </c>
      <c r="AR1216" t="s">
        <v>219</v>
      </c>
      <c r="AS1216" t="s">
        <v>397</v>
      </c>
      <c r="AT1216" t="s">
        <v>231</v>
      </c>
      <c r="AU1216">
        <v>20260807</v>
      </c>
      <c r="AV1216" t="s">
        <v>222</v>
      </c>
      <c r="AW1216" t="s">
        <v>613</v>
      </c>
      <c r="AX1216" t="s">
        <v>223</v>
      </c>
      <c r="BA1216" s="57">
        <v>46241.541666666664</v>
      </c>
      <c r="BB1216" t="s">
        <v>3500</v>
      </c>
      <c r="BC1216">
        <v>2026</v>
      </c>
      <c r="BD1216">
        <v>8</v>
      </c>
      <c r="BE1216">
        <v>7</v>
      </c>
      <c r="BF1216" s="6">
        <f t="shared" si="54"/>
        <v>46241</v>
      </c>
      <c r="BG1216">
        <f t="shared" si="55"/>
        <v>-0.54166666666424135</v>
      </c>
      <c r="BH1216" t="str">
        <f t="shared" si="56"/>
        <v>COMPLY</v>
      </c>
      <c r="BI1216" t="str">
        <f>VLOOKUP(H1216,Sheet2!$A$1:$B$270,2,FALSE)</f>
        <v>SURABAYA SELATAN</v>
      </c>
    </row>
    <row r="1217" spans="1:61">
      <c r="A1217">
        <v>1216</v>
      </c>
      <c r="B1217">
        <v>1002530402</v>
      </c>
      <c r="C1217">
        <v>3</v>
      </c>
      <c r="D1217" t="s">
        <v>55</v>
      </c>
      <c r="E1217">
        <v>5</v>
      </c>
      <c r="F1217" t="s">
        <v>228</v>
      </c>
      <c r="G1217" t="s">
        <v>121</v>
      </c>
      <c r="H1217" t="s">
        <v>491</v>
      </c>
      <c r="I1217" t="s">
        <v>213</v>
      </c>
      <c r="J1217" t="s">
        <v>214</v>
      </c>
      <c r="K1217" t="s">
        <v>149</v>
      </c>
      <c r="M1217" t="s">
        <v>258</v>
      </c>
      <c r="N1217" t="s">
        <v>216</v>
      </c>
      <c r="O1217" s="57">
        <v>46251.349953703706</v>
      </c>
      <c r="P1217" s="57">
        <v>46252.951655092591</v>
      </c>
      <c r="Q1217">
        <v>69367803</v>
      </c>
      <c r="S1217">
        <v>152458900693</v>
      </c>
      <c r="T1217" t="s">
        <v>12453</v>
      </c>
      <c r="U1217" t="s">
        <v>13420</v>
      </c>
      <c r="V1217" t="s">
        <v>12454</v>
      </c>
      <c r="Z1217">
        <v>113.08355087</v>
      </c>
      <c r="AA1217">
        <v>-6.8914118670000004</v>
      </c>
      <c r="AB1217" t="s">
        <v>12455</v>
      </c>
      <c r="AC1217" t="s">
        <v>230</v>
      </c>
      <c r="AL1217" t="s">
        <v>218</v>
      </c>
      <c r="AM1217" t="s">
        <v>10676</v>
      </c>
      <c r="AN1217" t="s">
        <v>6</v>
      </c>
      <c r="AO1217" t="s">
        <v>9800</v>
      </c>
      <c r="AP1217" s="57">
        <v>46252.541666666664</v>
      </c>
      <c r="AR1217" t="s">
        <v>259</v>
      </c>
      <c r="AS1217" t="s">
        <v>491</v>
      </c>
      <c r="AT1217" t="s">
        <v>231</v>
      </c>
      <c r="AV1217" t="s">
        <v>260</v>
      </c>
      <c r="AW1217" t="s">
        <v>561</v>
      </c>
      <c r="AX1217" t="s">
        <v>223</v>
      </c>
      <c r="BA1217" s="57">
        <v>46252.541666666664</v>
      </c>
      <c r="BB1217" t="s">
        <v>10676</v>
      </c>
      <c r="BF1217" s="6" t="e">
        <f t="shared" si="54"/>
        <v>#NUM!</v>
      </c>
      <c r="BG1217" t="e">
        <f t="shared" si="55"/>
        <v>#NUM!</v>
      </c>
      <c r="BH1217" t="e">
        <f t="shared" si="56"/>
        <v>#NUM!</v>
      </c>
      <c r="BI1217" t="str">
        <f>VLOOKUP(H1217,Sheet2!$A$1:$B$270,2,FALSE)</f>
        <v>MADURA</v>
      </c>
    </row>
    <row r="1218" spans="1:61">
      <c r="A1218">
        <v>1217</v>
      </c>
      <c r="B1218">
        <v>1002510110</v>
      </c>
      <c r="C1218">
        <v>3</v>
      </c>
      <c r="D1218" t="s">
        <v>38</v>
      </c>
      <c r="E1218">
        <v>5</v>
      </c>
      <c r="F1218" t="s">
        <v>92</v>
      </c>
      <c r="G1218" t="s">
        <v>89</v>
      </c>
      <c r="H1218" t="s">
        <v>409</v>
      </c>
      <c r="I1218" t="s">
        <v>213</v>
      </c>
      <c r="J1218" t="s">
        <v>214</v>
      </c>
      <c r="K1218" t="s">
        <v>149</v>
      </c>
      <c r="L1218" t="s">
        <v>215</v>
      </c>
      <c r="M1218" t="s">
        <v>76</v>
      </c>
      <c r="N1218" t="s">
        <v>216</v>
      </c>
      <c r="O1218" s="57">
        <v>46239.459675925929</v>
      </c>
      <c r="P1218" s="57">
        <v>46239.872673611113</v>
      </c>
      <c r="Q1218">
        <v>69358947</v>
      </c>
      <c r="S1218">
        <v>152609258525</v>
      </c>
      <c r="T1218" t="s">
        <v>3501</v>
      </c>
      <c r="U1218" t="s">
        <v>3502</v>
      </c>
      <c r="V1218" t="s">
        <v>3503</v>
      </c>
      <c r="Z1218">
        <v>111.764422</v>
      </c>
      <c r="AA1218">
        <v>-7.2351890000000001</v>
      </c>
      <c r="AB1218" t="s">
        <v>3504</v>
      </c>
      <c r="AC1218" t="s">
        <v>237</v>
      </c>
      <c r="AL1218" t="s">
        <v>218</v>
      </c>
      <c r="AM1218" t="s">
        <v>3505</v>
      </c>
      <c r="AN1218" t="s">
        <v>6</v>
      </c>
      <c r="AO1218" s="57">
        <v>46150.475636574076</v>
      </c>
      <c r="AP1218" s="57">
        <v>46240.333333333336</v>
      </c>
      <c r="AR1218" t="s">
        <v>219</v>
      </c>
      <c r="AS1218" t="s">
        <v>409</v>
      </c>
      <c r="AT1218" t="s">
        <v>231</v>
      </c>
      <c r="AU1218">
        <v>20260805</v>
      </c>
      <c r="AV1218" t="s">
        <v>222</v>
      </c>
      <c r="AW1218" t="s">
        <v>1010</v>
      </c>
      <c r="AX1218" t="s">
        <v>223</v>
      </c>
      <c r="BA1218" s="57">
        <v>46240.333333333336</v>
      </c>
      <c r="BB1218" t="s">
        <v>3505</v>
      </c>
      <c r="BC1218">
        <v>2026</v>
      </c>
      <c r="BD1218">
        <v>8</v>
      </c>
      <c r="BE1218">
        <v>5</v>
      </c>
      <c r="BF1218" s="6">
        <f t="shared" si="54"/>
        <v>46239</v>
      </c>
      <c r="BG1218">
        <f t="shared" si="55"/>
        <v>-1.3333333333357587</v>
      </c>
      <c r="BH1218" t="str">
        <f t="shared" si="56"/>
        <v>COMPLY</v>
      </c>
      <c r="BI1218" t="str">
        <f>VLOOKUP(H1218,Sheet2!$A$1:$B$270,2,FALSE)</f>
        <v>BOJONEGORO</v>
      </c>
    </row>
    <row r="1219" spans="1:61">
      <c r="A1219">
        <v>1218</v>
      </c>
      <c r="B1219">
        <v>1002530911</v>
      </c>
      <c r="C1219">
        <v>3</v>
      </c>
      <c r="D1219" t="s">
        <v>38</v>
      </c>
      <c r="E1219">
        <v>5</v>
      </c>
      <c r="F1219" t="s">
        <v>90</v>
      </c>
      <c r="G1219" t="s">
        <v>96</v>
      </c>
      <c r="H1219" t="s">
        <v>517</v>
      </c>
      <c r="I1219" t="s">
        <v>213</v>
      </c>
      <c r="J1219" t="s">
        <v>214</v>
      </c>
      <c r="K1219" t="s">
        <v>149</v>
      </c>
      <c r="L1219" t="s">
        <v>215</v>
      </c>
      <c r="M1219" t="s">
        <v>76</v>
      </c>
      <c r="N1219" t="s">
        <v>216</v>
      </c>
      <c r="O1219" s="57">
        <v>46251.566620370373</v>
      </c>
      <c r="P1219" s="57">
        <v>46252.638298611113</v>
      </c>
      <c r="Q1219">
        <v>69368125</v>
      </c>
      <c r="S1219">
        <v>152623202626</v>
      </c>
      <c r="T1219" t="s">
        <v>12231</v>
      </c>
      <c r="U1219" t="s">
        <v>9108</v>
      </c>
      <c r="V1219" t="s">
        <v>12457</v>
      </c>
      <c r="Z1219">
        <v>111.726141013511</v>
      </c>
      <c r="AA1219">
        <v>-8.2865235893455296</v>
      </c>
      <c r="AB1219" t="s">
        <v>12458</v>
      </c>
      <c r="AC1219" t="s">
        <v>237</v>
      </c>
      <c r="AL1219" t="s">
        <v>218</v>
      </c>
      <c r="AM1219" t="s">
        <v>10291</v>
      </c>
      <c r="AN1219" t="s">
        <v>6</v>
      </c>
      <c r="AO1219" t="s">
        <v>10041</v>
      </c>
      <c r="AP1219" s="57">
        <v>46252.541666666664</v>
      </c>
      <c r="AR1219" t="s">
        <v>219</v>
      </c>
      <c r="AS1219" t="s">
        <v>517</v>
      </c>
      <c r="AT1219" t="s">
        <v>231</v>
      </c>
      <c r="AU1219">
        <v>20260818</v>
      </c>
      <c r="AV1219" t="s">
        <v>222</v>
      </c>
      <c r="AW1219" t="s">
        <v>1018</v>
      </c>
      <c r="AX1219" t="s">
        <v>223</v>
      </c>
      <c r="BA1219" s="57">
        <v>46252.541666666664</v>
      </c>
      <c r="BB1219" t="s">
        <v>10291</v>
      </c>
      <c r="BC1219">
        <v>2026</v>
      </c>
      <c r="BD1219">
        <v>8</v>
      </c>
      <c r="BE1219">
        <v>18</v>
      </c>
      <c r="BF1219" s="6">
        <f t="shared" ref="BF1219:BF1282" si="57">DATE(BC1219,BD1219,BE1219)</f>
        <v>46252</v>
      </c>
      <c r="BG1219">
        <f t="shared" ref="BG1219:BG1282" si="58">BF1219-BA1219</f>
        <v>-0.54166666666424135</v>
      </c>
      <c r="BH1219" t="str">
        <f t="shared" ref="BH1219:BH1282" si="59">IF(BG1219=1,"COMPLY",IF(BG1219&lt;1,"COMPLY","NOT COMPLY"))</f>
        <v>COMPLY</v>
      </c>
      <c r="BI1219" t="str">
        <f>VLOOKUP(H1219,Sheet2!$A$1:$B$270,2,FALSE)</f>
        <v>PONOROGO</v>
      </c>
    </row>
    <row r="1220" spans="1:61">
      <c r="A1220">
        <v>1219</v>
      </c>
      <c r="B1220">
        <v>1002513948</v>
      </c>
      <c r="C1220">
        <v>3</v>
      </c>
      <c r="D1220" t="s">
        <v>38</v>
      </c>
      <c r="E1220">
        <v>5</v>
      </c>
      <c r="F1220" t="s">
        <v>92</v>
      </c>
      <c r="G1220" t="s">
        <v>94</v>
      </c>
      <c r="H1220" t="s">
        <v>462</v>
      </c>
      <c r="I1220" t="s">
        <v>213</v>
      </c>
      <c r="J1220" t="s">
        <v>214</v>
      </c>
      <c r="K1220" t="s">
        <v>149</v>
      </c>
      <c r="L1220" t="s">
        <v>215</v>
      </c>
      <c r="M1220" t="s">
        <v>76</v>
      </c>
      <c r="N1220" t="s">
        <v>216</v>
      </c>
      <c r="O1220" s="57">
        <v>46241.411759259259</v>
      </c>
      <c r="P1220" s="57">
        <v>46242.486226851855</v>
      </c>
      <c r="Q1220">
        <v>69360491</v>
      </c>
      <c r="S1220">
        <v>152605224714</v>
      </c>
      <c r="T1220" t="s">
        <v>5708</v>
      </c>
      <c r="U1220" t="s">
        <v>5709</v>
      </c>
      <c r="V1220" t="s">
        <v>5710</v>
      </c>
      <c r="Z1220">
        <v>111.42888232784399</v>
      </c>
      <c r="AA1220">
        <v>-7.4960584584111398</v>
      </c>
      <c r="AB1220" t="s">
        <v>5711</v>
      </c>
      <c r="AC1220" t="s">
        <v>237</v>
      </c>
      <c r="AL1220" t="s">
        <v>218</v>
      </c>
      <c r="AM1220" t="s">
        <v>5712</v>
      </c>
      <c r="AN1220" t="s">
        <v>6</v>
      </c>
      <c r="AO1220" s="57">
        <v>46211.413402777776</v>
      </c>
      <c r="AP1220" s="57">
        <v>46244.333333333336</v>
      </c>
      <c r="AR1220" t="s">
        <v>219</v>
      </c>
      <c r="AS1220" t="s">
        <v>462</v>
      </c>
      <c r="AT1220" t="s">
        <v>231</v>
      </c>
      <c r="AU1220">
        <v>20260808</v>
      </c>
      <c r="AV1220" t="s">
        <v>222</v>
      </c>
      <c r="AW1220" t="s">
        <v>1010</v>
      </c>
      <c r="AX1220" t="s">
        <v>223</v>
      </c>
      <c r="BA1220" s="57">
        <v>46244.333333333336</v>
      </c>
      <c r="BB1220" t="s">
        <v>5712</v>
      </c>
      <c r="BC1220">
        <v>2026</v>
      </c>
      <c r="BD1220">
        <v>8</v>
      </c>
      <c r="BE1220">
        <v>8</v>
      </c>
      <c r="BF1220" s="6">
        <f t="shared" si="57"/>
        <v>46242</v>
      </c>
      <c r="BG1220">
        <f t="shared" si="58"/>
        <v>-2.3333333333357587</v>
      </c>
      <c r="BH1220" t="str">
        <f t="shared" si="59"/>
        <v>COMPLY</v>
      </c>
      <c r="BI1220" t="str">
        <f>VLOOKUP(H1220,Sheet2!$A$1:$B$270,2,FALSE)</f>
        <v>MADIUN</v>
      </c>
    </row>
    <row r="1221" spans="1:61">
      <c r="A1221">
        <v>1220</v>
      </c>
      <c r="B1221">
        <v>1002527561</v>
      </c>
      <c r="C1221">
        <v>3</v>
      </c>
      <c r="D1221" t="s">
        <v>42</v>
      </c>
      <c r="E1221">
        <v>5</v>
      </c>
      <c r="F1221" t="s">
        <v>233</v>
      </c>
      <c r="G1221" t="s">
        <v>105</v>
      </c>
      <c r="H1221" t="s">
        <v>269</v>
      </c>
      <c r="I1221" t="s">
        <v>213</v>
      </c>
      <c r="J1221" t="s">
        <v>214</v>
      </c>
      <c r="K1221" t="s">
        <v>149</v>
      </c>
      <c r="M1221" t="s">
        <v>76</v>
      </c>
      <c r="N1221" t="s">
        <v>216</v>
      </c>
      <c r="O1221" s="57">
        <v>46249.028333333335</v>
      </c>
      <c r="P1221" s="57">
        <v>46249.760231481479</v>
      </c>
      <c r="Q1221">
        <v>69366501</v>
      </c>
      <c r="S1221">
        <v>152321203474</v>
      </c>
      <c r="T1221" t="s">
        <v>12459</v>
      </c>
      <c r="U1221" t="s">
        <v>12460</v>
      </c>
      <c r="V1221" t="s">
        <v>12461</v>
      </c>
      <c r="Z1221">
        <v>112.5839155</v>
      </c>
      <c r="AA1221">
        <v>-7.5694800999999998</v>
      </c>
      <c r="AB1221" t="s">
        <v>12462</v>
      </c>
      <c r="AC1221" t="s">
        <v>230</v>
      </c>
      <c r="AL1221" t="s">
        <v>218</v>
      </c>
      <c r="AM1221" t="s">
        <v>12463</v>
      </c>
      <c r="AN1221" t="s">
        <v>6</v>
      </c>
      <c r="AO1221" t="s">
        <v>10417</v>
      </c>
      <c r="AP1221" s="57">
        <v>46250.625</v>
      </c>
      <c r="AR1221" t="s">
        <v>219</v>
      </c>
      <c r="AS1221" t="s">
        <v>269</v>
      </c>
      <c r="AT1221" t="s">
        <v>966</v>
      </c>
      <c r="AU1221">
        <v>20260815</v>
      </c>
      <c r="AV1221" t="s">
        <v>222</v>
      </c>
      <c r="AW1221" t="s">
        <v>982</v>
      </c>
      <c r="AX1221" t="s">
        <v>223</v>
      </c>
      <c r="BA1221" s="57">
        <v>46250.625</v>
      </c>
      <c r="BB1221" t="s">
        <v>12463</v>
      </c>
      <c r="BC1221">
        <v>2026</v>
      </c>
      <c r="BD1221">
        <v>8</v>
      </c>
      <c r="BE1221">
        <v>15</v>
      </c>
      <c r="BF1221" s="6">
        <f t="shared" si="57"/>
        <v>46249</v>
      </c>
      <c r="BG1221">
        <f t="shared" si="58"/>
        <v>-1.625</v>
      </c>
      <c r="BH1221" t="str">
        <f t="shared" si="59"/>
        <v>COMPLY</v>
      </c>
      <c r="BI1221" t="str">
        <f>VLOOKUP(H1221,Sheet2!$A$1:$B$270,2,FALSE)</f>
        <v>MOJOKERTO</v>
      </c>
    </row>
    <row r="1222" spans="1:61">
      <c r="A1222">
        <v>1221</v>
      </c>
      <c r="B1222">
        <v>1002533531</v>
      </c>
      <c r="C1222">
        <v>3</v>
      </c>
      <c r="D1222" t="s">
        <v>55</v>
      </c>
      <c r="E1222">
        <v>5</v>
      </c>
      <c r="F1222" t="s">
        <v>265</v>
      </c>
      <c r="G1222" t="s">
        <v>128</v>
      </c>
      <c r="H1222" t="s">
        <v>412</v>
      </c>
      <c r="I1222" t="s">
        <v>213</v>
      </c>
      <c r="J1222" t="s">
        <v>214</v>
      </c>
      <c r="K1222" t="s">
        <v>149</v>
      </c>
      <c r="L1222" t="s">
        <v>215</v>
      </c>
      <c r="M1222" t="s">
        <v>240</v>
      </c>
      <c r="N1222" t="s">
        <v>216</v>
      </c>
      <c r="O1222" s="57">
        <v>46252.606203703705</v>
      </c>
      <c r="P1222" s="57">
        <v>46252.60696759259</v>
      </c>
      <c r="Q1222">
        <v>69369159</v>
      </c>
      <c r="S1222">
        <v>152424212467</v>
      </c>
      <c r="T1222" t="s">
        <v>13421</v>
      </c>
      <c r="U1222" t="s">
        <v>13422</v>
      </c>
      <c r="V1222" t="s">
        <v>13423</v>
      </c>
      <c r="Z1222">
        <v>112.66977540000001</v>
      </c>
      <c r="AA1222">
        <v>-7.3030986000000002</v>
      </c>
      <c r="AB1222" t="s">
        <v>13424</v>
      </c>
      <c r="AC1222" t="s">
        <v>217</v>
      </c>
      <c r="AL1222" t="s">
        <v>218</v>
      </c>
      <c r="AM1222" t="s">
        <v>13425</v>
      </c>
      <c r="AN1222" t="s">
        <v>6</v>
      </c>
      <c r="AO1222" t="s">
        <v>12948</v>
      </c>
      <c r="AP1222" s="57">
        <v>46257.333333333336</v>
      </c>
      <c r="AR1222" t="s">
        <v>241</v>
      </c>
      <c r="AS1222" t="s">
        <v>412</v>
      </c>
      <c r="AT1222" t="s">
        <v>231</v>
      </c>
      <c r="AV1222" t="s">
        <v>240</v>
      </c>
      <c r="AW1222" t="s">
        <v>13019</v>
      </c>
      <c r="AX1222" t="s">
        <v>223</v>
      </c>
      <c r="BA1222" s="57">
        <v>46257.333333333336</v>
      </c>
      <c r="BB1222" t="s">
        <v>13425</v>
      </c>
      <c r="BF1222" s="6" t="e">
        <f t="shared" si="57"/>
        <v>#NUM!</v>
      </c>
      <c r="BG1222" t="e">
        <f t="shared" si="58"/>
        <v>#NUM!</v>
      </c>
      <c r="BH1222" t="e">
        <f t="shared" si="59"/>
        <v>#NUM!</v>
      </c>
      <c r="BI1222" t="str">
        <f>VLOOKUP(H1222,Sheet2!$A$1:$B$270,2,FALSE)</f>
        <v>SURABAYA UTARA</v>
      </c>
    </row>
    <row r="1223" spans="1:61">
      <c r="A1223">
        <v>1222</v>
      </c>
      <c r="B1223">
        <v>1002515707</v>
      </c>
      <c r="C1223">
        <v>3</v>
      </c>
      <c r="D1223" t="s">
        <v>55</v>
      </c>
      <c r="E1223">
        <v>5</v>
      </c>
      <c r="F1223" t="s">
        <v>265</v>
      </c>
      <c r="G1223" t="s">
        <v>122</v>
      </c>
      <c r="H1223" t="s">
        <v>348</v>
      </c>
      <c r="I1223" t="s">
        <v>213</v>
      </c>
      <c r="J1223" t="s">
        <v>214</v>
      </c>
      <c r="K1223" t="s">
        <v>149</v>
      </c>
      <c r="L1223" t="s">
        <v>215</v>
      </c>
      <c r="M1223" t="s">
        <v>575</v>
      </c>
      <c r="N1223" t="s">
        <v>216</v>
      </c>
      <c r="O1223" s="57">
        <v>46242.426354166666</v>
      </c>
      <c r="P1223" s="57">
        <v>46245.588564814818</v>
      </c>
      <c r="Q1223">
        <v>69361282</v>
      </c>
      <c r="S1223">
        <v>152443206923</v>
      </c>
      <c r="T1223" t="s">
        <v>5713</v>
      </c>
      <c r="U1223" t="s">
        <v>5714</v>
      </c>
      <c r="V1223" t="s">
        <v>5715</v>
      </c>
      <c r="Z1223">
        <v>112.425079531967</v>
      </c>
      <c r="AA1223">
        <v>-7.3290119174684198</v>
      </c>
      <c r="AB1223" t="s">
        <v>5716</v>
      </c>
      <c r="AC1223" t="s">
        <v>217</v>
      </c>
      <c r="AL1223" t="s">
        <v>218</v>
      </c>
      <c r="AM1223" t="s">
        <v>5512</v>
      </c>
      <c r="AN1223" t="s">
        <v>6</v>
      </c>
      <c r="AO1223" s="57">
        <v>46242.434189814812</v>
      </c>
      <c r="AP1223" s="57">
        <v>46243.333333333336</v>
      </c>
      <c r="AR1223" t="s">
        <v>14</v>
      </c>
      <c r="AS1223" t="s">
        <v>348</v>
      </c>
      <c r="AT1223" t="s">
        <v>231</v>
      </c>
      <c r="AV1223" t="s">
        <v>7768</v>
      </c>
      <c r="AW1223" t="s">
        <v>1012</v>
      </c>
      <c r="AX1223" t="s">
        <v>223</v>
      </c>
      <c r="BA1223" s="57">
        <v>46243.333333333336</v>
      </c>
      <c r="BB1223" t="s">
        <v>5512</v>
      </c>
      <c r="BF1223" s="6" t="e">
        <f t="shared" si="57"/>
        <v>#NUM!</v>
      </c>
      <c r="BG1223" t="e">
        <f t="shared" si="58"/>
        <v>#NUM!</v>
      </c>
      <c r="BH1223" t="e">
        <f t="shared" si="59"/>
        <v>#NUM!</v>
      </c>
      <c r="BI1223" t="str">
        <f>VLOOKUP(H1223,Sheet2!$A$1:$B$270,2,FALSE)</f>
        <v>GRESIK</v>
      </c>
    </row>
    <row r="1224" spans="1:61">
      <c r="A1224">
        <v>1223</v>
      </c>
      <c r="B1224">
        <v>1002514433</v>
      </c>
      <c r="C1224">
        <v>3</v>
      </c>
      <c r="D1224" t="s">
        <v>51</v>
      </c>
      <c r="E1224">
        <v>4</v>
      </c>
      <c r="F1224" t="s">
        <v>273</v>
      </c>
      <c r="G1224" t="s">
        <v>295</v>
      </c>
      <c r="H1224" t="s">
        <v>901</v>
      </c>
      <c r="I1224" t="s">
        <v>213</v>
      </c>
      <c r="J1224" t="s">
        <v>214</v>
      </c>
      <c r="K1224" t="s">
        <v>149</v>
      </c>
      <c r="L1224" t="s">
        <v>215</v>
      </c>
      <c r="M1224" t="s">
        <v>76</v>
      </c>
      <c r="N1224" t="s">
        <v>216</v>
      </c>
      <c r="O1224" s="57">
        <v>46241.495787037034</v>
      </c>
      <c r="P1224" s="57">
        <v>46242.507881944446</v>
      </c>
      <c r="Q1224">
        <v>69360688</v>
      </c>
      <c r="S1224">
        <v>142551119470</v>
      </c>
      <c r="T1224" t="s">
        <v>5717</v>
      </c>
      <c r="U1224" t="s">
        <v>5718</v>
      </c>
      <c r="V1224" t="s">
        <v>5719</v>
      </c>
      <c r="Z1224">
        <v>111.04174068036799</v>
      </c>
      <c r="AA1224">
        <v>-6.75172001631881</v>
      </c>
      <c r="AB1224" t="s">
        <v>5720</v>
      </c>
      <c r="AC1224" t="s">
        <v>237</v>
      </c>
      <c r="AL1224" t="s">
        <v>218</v>
      </c>
      <c r="AM1224" t="s">
        <v>5721</v>
      </c>
      <c r="AN1224" t="s">
        <v>6</v>
      </c>
      <c r="AO1224" s="57">
        <v>46211.496574074074</v>
      </c>
      <c r="AP1224" s="57">
        <v>46242.333333333336</v>
      </c>
      <c r="AR1224" t="s">
        <v>219</v>
      </c>
      <c r="AS1224" t="s">
        <v>901</v>
      </c>
      <c r="AT1224" t="s">
        <v>231</v>
      </c>
      <c r="AU1224">
        <v>20260808</v>
      </c>
      <c r="AV1224" t="s">
        <v>222</v>
      </c>
      <c r="AW1224" t="s">
        <v>1012</v>
      </c>
      <c r="AX1224" t="s">
        <v>223</v>
      </c>
      <c r="BA1224" s="57">
        <v>46242.333333333336</v>
      </c>
      <c r="BB1224" t="s">
        <v>5721</v>
      </c>
      <c r="BC1224">
        <v>2026</v>
      </c>
      <c r="BD1224">
        <v>8</v>
      </c>
      <c r="BE1224">
        <v>8</v>
      </c>
      <c r="BF1224" s="6">
        <f t="shared" si="57"/>
        <v>46242</v>
      </c>
      <c r="BG1224">
        <f t="shared" si="58"/>
        <v>-0.33333333333575865</v>
      </c>
      <c r="BH1224" t="str">
        <f t="shared" si="59"/>
        <v>COMPLY</v>
      </c>
      <c r="BI1224" t="e">
        <f>VLOOKUP(H1224,Sheet2!$A$1:$B$270,2,FALSE)</f>
        <v>#N/A</v>
      </c>
    </row>
    <row r="1225" spans="1:61">
      <c r="A1225">
        <v>1224</v>
      </c>
      <c r="B1225">
        <v>1002505486</v>
      </c>
      <c r="C1225">
        <v>3</v>
      </c>
      <c r="D1225" t="s">
        <v>34</v>
      </c>
      <c r="E1225">
        <v>5</v>
      </c>
      <c r="F1225" t="s">
        <v>585</v>
      </c>
      <c r="G1225" t="s">
        <v>86</v>
      </c>
      <c r="H1225" t="s">
        <v>276</v>
      </c>
      <c r="I1225" t="s">
        <v>213</v>
      </c>
      <c r="J1225" t="s">
        <v>214</v>
      </c>
      <c r="K1225" t="s">
        <v>149</v>
      </c>
      <c r="L1225" t="s">
        <v>215</v>
      </c>
      <c r="M1225" t="s">
        <v>575</v>
      </c>
      <c r="N1225" t="s">
        <v>216</v>
      </c>
      <c r="O1225" s="57">
        <v>46237.351365740738</v>
      </c>
      <c r="P1225" s="57">
        <v>46239.582430555558</v>
      </c>
      <c r="Q1225">
        <v>69357156</v>
      </c>
      <c r="S1225">
        <v>172418758121</v>
      </c>
      <c r="T1225" t="s">
        <v>1232</v>
      </c>
      <c r="U1225" t="s">
        <v>3540</v>
      </c>
      <c r="V1225" t="s">
        <v>3541</v>
      </c>
      <c r="Z1225">
        <v>115.14787699999999</v>
      </c>
      <c r="AA1225">
        <v>-8.6551185000000004</v>
      </c>
      <c r="AB1225" t="s">
        <v>1235</v>
      </c>
      <c r="AC1225" t="s">
        <v>237</v>
      </c>
      <c r="AL1225" t="s">
        <v>218</v>
      </c>
      <c r="AM1225" t="s">
        <v>3542</v>
      </c>
      <c r="AN1225" t="s">
        <v>6</v>
      </c>
      <c r="AO1225" s="57">
        <v>46089.361111111109</v>
      </c>
      <c r="AP1225" s="57">
        <v>46238.333333333336</v>
      </c>
      <c r="AQ1225" t="s">
        <v>248</v>
      </c>
      <c r="AR1225" t="s">
        <v>14</v>
      </c>
      <c r="AS1225" t="s">
        <v>276</v>
      </c>
      <c r="AT1225" t="s">
        <v>231</v>
      </c>
      <c r="AV1225" t="s">
        <v>3543</v>
      </c>
      <c r="AW1225" t="s">
        <v>1014</v>
      </c>
      <c r="AX1225" t="s">
        <v>223</v>
      </c>
      <c r="BA1225" s="57">
        <v>46238.333333333336</v>
      </c>
      <c r="BB1225" t="s">
        <v>3542</v>
      </c>
      <c r="BF1225" s="6" t="e">
        <f t="shared" si="57"/>
        <v>#NUM!</v>
      </c>
      <c r="BG1225" t="e">
        <f t="shared" si="58"/>
        <v>#NUM!</v>
      </c>
      <c r="BH1225" t="e">
        <f t="shared" si="59"/>
        <v>#NUM!</v>
      </c>
      <c r="BI1225" t="str">
        <f>VLOOKUP(H1225,Sheet2!$A$1:$B$270,2,FALSE)</f>
        <v>UBUNG</v>
      </c>
    </row>
    <row r="1226" spans="1:61">
      <c r="A1226">
        <v>1225</v>
      </c>
      <c r="B1226">
        <v>1002530787</v>
      </c>
      <c r="C1226">
        <v>3</v>
      </c>
      <c r="D1226" t="s">
        <v>34</v>
      </c>
      <c r="E1226">
        <v>5</v>
      </c>
      <c r="F1226" t="s">
        <v>573</v>
      </c>
      <c r="G1226" t="s">
        <v>85</v>
      </c>
      <c r="H1226" t="s">
        <v>365</v>
      </c>
      <c r="I1226" t="s">
        <v>213</v>
      </c>
      <c r="J1226" t="s">
        <v>214</v>
      </c>
      <c r="K1226" t="s">
        <v>149</v>
      </c>
      <c r="M1226" t="s">
        <v>555</v>
      </c>
      <c r="N1226" t="s">
        <v>216</v>
      </c>
      <c r="O1226" s="57">
        <v>46251.518217592595</v>
      </c>
      <c r="P1226" s="57">
        <v>46252.560671296298</v>
      </c>
      <c r="Q1226">
        <v>69368032</v>
      </c>
      <c r="S1226">
        <v>172414214559</v>
      </c>
      <c r="T1226" t="s">
        <v>12464</v>
      </c>
      <c r="U1226" t="s">
        <v>12465</v>
      </c>
      <c r="Z1226">
        <v>115.1962702</v>
      </c>
      <c r="AA1226">
        <v>-8.4375184999999995</v>
      </c>
      <c r="AB1226" t="s">
        <v>12466</v>
      </c>
      <c r="AC1226" t="s">
        <v>230</v>
      </c>
      <c r="AO1226" t="s">
        <v>10485</v>
      </c>
      <c r="AR1226" t="s">
        <v>6</v>
      </c>
      <c r="AS1226" t="s">
        <v>365</v>
      </c>
      <c r="AT1226" t="s">
        <v>231</v>
      </c>
      <c r="AV1226" t="s">
        <v>10864</v>
      </c>
      <c r="AW1226" t="s">
        <v>561</v>
      </c>
      <c r="AX1226" t="s">
        <v>223</v>
      </c>
      <c r="BF1226" s="6" t="e">
        <f t="shared" si="57"/>
        <v>#NUM!</v>
      </c>
      <c r="BG1226" t="e">
        <f t="shared" si="58"/>
        <v>#NUM!</v>
      </c>
      <c r="BH1226" t="e">
        <f t="shared" si="59"/>
        <v>#NUM!</v>
      </c>
      <c r="BI1226" t="str">
        <f>VLOOKUP(H1226,Sheet2!$A$1:$B$270,2,FALSE)</f>
        <v>TABANAN</v>
      </c>
    </row>
    <row r="1227" spans="1:61">
      <c r="A1227">
        <v>1226</v>
      </c>
      <c r="B1227">
        <v>1002511235</v>
      </c>
      <c r="C1227">
        <v>3</v>
      </c>
      <c r="D1227" t="s">
        <v>55</v>
      </c>
      <c r="E1227">
        <v>5</v>
      </c>
      <c r="F1227" t="s">
        <v>265</v>
      </c>
      <c r="G1227" t="s">
        <v>123</v>
      </c>
      <c r="H1227" t="s">
        <v>395</v>
      </c>
      <c r="I1227" t="s">
        <v>213</v>
      </c>
      <c r="J1227" t="s">
        <v>214</v>
      </c>
      <c r="K1227" t="s">
        <v>149</v>
      </c>
      <c r="L1227" t="s">
        <v>215</v>
      </c>
      <c r="M1227" t="s">
        <v>586</v>
      </c>
      <c r="N1227" t="s">
        <v>216</v>
      </c>
      <c r="O1227" s="57">
        <v>46239.710370370369</v>
      </c>
      <c r="P1227" s="57">
        <v>46244.400925925926</v>
      </c>
      <c r="Q1227">
        <v>69359433</v>
      </c>
      <c r="S1227">
        <v>152404213363</v>
      </c>
      <c r="T1227" t="s">
        <v>3574</v>
      </c>
      <c r="U1227" t="s">
        <v>3575</v>
      </c>
      <c r="V1227" t="s">
        <v>3576</v>
      </c>
      <c r="Z1227">
        <v>112.7447628</v>
      </c>
      <c r="AA1227">
        <v>-7.2354738999999997</v>
      </c>
      <c r="AB1227" t="s">
        <v>3577</v>
      </c>
      <c r="AC1227" t="s">
        <v>237</v>
      </c>
      <c r="AL1227" t="s">
        <v>218</v>
      </c>
      <c r="AM1227" t="s">
        <v>3480</v>
      </c>
      <c r="AN1227" t="s">
        <v>6</v>
      </c>
      <c r="AO1227" s="57">
        <v>46150.715601851851</v>
      </c>
      <c r="AP1227" s="57">
        <v>46240.541666666664</v>
      </c>
      <c r="AQ1227" t="s">
        <v>248</v>
      </c>
      <c r="AR1227" t="s">
        <v>14</v>
      </c>
      <c r="AS1227" t="s">
        <v>395</v>
      </c>
      <c r="AT1227" t="s">
        <v>231</v>
      </c>
      <c r="AV1227" t="s">
        <v>587</v>
      </c>
      <c r="AW1227" t="s">
        <v>1010</v>
      </c>
      <c r="AX1227" t="s">
        <v>223</v>
      </c>
      <c r="BA1227" s="57">
        <v>46240.541666666664</v>
      </c>
      <c r="BB1227" t="s">
        <v>3480</v>
      </c>
      <c r="BF1227" s="6" t="e">
        <f t="shared" si="57"/>
        <v>#NUM!</v>
      </c>
      <c r="BG1227" t="e">
        <f t="shared" si="58"/>
        <v>#NUM!</v>
      </c>
      <c r="BH1227" t="e">
        <f t="shared" si="59"/>
        <v>#NUM!</v>
      </c>
      <c r="BI1227" t="str">
        <f>VLOOKUP(H1227,Sheet2!$A$1:$B$270,2,FALSE)</f>
        <v>SURABAYA UTARA</v>
      </c>
    </row>
    <row r="1228" spans="1:61">
      <c r="A1228">
        <v>1227</v>
      </c>
      <c r="B1228">
        <v>1002509994</v>
      </c>
      <c r="C1228">
        <v>3</v>
      </c>
      <c r="D1228" t="s">
        <v>45</v>
      </c>
      <c r="E1228">
        <v>5</v>
      </c>
      <c r="F1228" t="s">
        <v>211</v>
      </c>
      <c r="G1228" t="s">
        <v>116</v>
      </c>
      <c r="H1228" t="s">
        <v>272</v>
      </c>
      <c r="I1228" t="s">
        <v>213</v>
      </c>
      <c r="J1228" t="s">
        <v>214</v>
      </c>
      <c r="K1228" t="s">
        <v>149</v>
      </c>
      <c r="M1228" t="s">
        <v>76</v>
      </c>
      <c r="N1228" t="s">
        <v>216</v>
      </c>
      <c r="O1228" s="57">
        <v>46239.441331018519</v>
      </c>
      <c r="P1228" s="57">
        <v>46239.532951388886</v>
      </c>
      <c r="Q1228">
        <v>69357083</v>
      </c>
      <c r="S1228">
        <v>172604213915</v>
      </c>
      <c r="T1228" t="s">
        <v>3578</v>
      </c>
      <c r="U1228" t="s">
        <v>3579</v>
      </c>
      <c r="V1228" t="s">
        <v>3580</v>
      </c>
      <c r="Z1228">
        <v>116.4975355</v>
      </c>
      <c r="AA1228">
        <v>-8.3315584999999999</v>
      </c>
      <c r="AB1228" t="s">
        <v>3581</v>
      </c>
      <c r="AC1228" t="s">
        <v>217</v>
      </c>
      <c r="AL1228" t="s">
        <v>218</v>
      </c>
      <c r="AM1228" t="s">
        <v>3582</v>
      </c>
      <c r="AN1228" t="s">
        <v>6</v>
      </c>
      <c r="AO1228" s="57">
        <v>46150.44427083333</v>
      </c>
      <c r="AR1228" t="s">
        <v>219</v>
      </c>
      <c r="AS1228" t="s">
        <v>272</v>
      </c>
      <c r="AT1228" t="s">
        <v>231</v>
      </c>
      <c r="AU1228">
        <v>20260805</v>
      </c>
      <c r="AV1228" t="s">
        <v>222</v>
      </c>
      <c r="AW1228" t="s">
        <v>561</v>
      </c>
      <c r="AX1228" t="s">
        <v>223</v>
      </c>
      <c r="BA1228" s="57">
        <v>46239.291666666664</v>
      </c>
      <c r="BB1228" t="s">
        <v>3582</v>
      </c>
      <c r="BC1228">
        <v>2026</v>
      </c>
      <c r="BD1228">
        <v>8</v>
      </c>
      <c r="BE1228">
        <v>5</v>
      </c>
      <c r="BF1228" s="6">
        <f t="shared" si="57"/>
        <v>46239</v>
      </c>
      <c r="BG1228">
        <f t="shared" si="58"/>
        <v>-0.29166666666424135</v>
      </c>
      <c r="BH1228" t="str">
        <f t="shared" si="59"/>
        <v>COMPLY</v>
      </c>
      <c r="BI1228" t="str">
        <f>VLOOKUP(H1228,Sheet2!$A$1:$B$270,2,FALSE)</f>
        <v>SELONG</v>
      </c>
    </row>
    <row r="1229" spans="1:61">
      <c r="A1229">
        <v>1228</v>
      </c>
      <c r="B1229">
        <v>1002516370</v>
      </c>
      <c r="C1229">
        <v>3</v>
      </c>
      <c r="D1229" t="s">
        <v>38</v>
      </c>
      <c r="E1229">
        <v>5</v>
      </c>
      <c r="F1229" t="s">
        <v>92</v>
      </c>
      <c r="G1229" t="s">
        <v>95</v>
      </c>
      <c r="H1229" t="s">
        <v>245</v>
      </c>
      <c r="I1229" t="s">
        <v>213</v>
      </c>
      <c r="J1229" t="s">
        <v>214</v>
      </c>
      <c r="K1229" t="s">
        <v>149</v>
      </c>
      <c r="L1229" t="s">
        <v>215</v>
      </c>
      <c r="M1229" t="s">
        <v>76</v>
      </c>
      <c r="N1229" t="s">
        <v>216</v>
      </c>
      <c r="O1229" s="57">
        <v>46243.434687499997</v>
      </c>
      <c r="P1229" s="57">
        <v>46243.856446759259</v>
      </c>
      <c r="Q1229">
        <v>69361759</v>
      </c>
      <c r="S1229">
        <v>152604231081</v>
      </c>
      <c r="T1229" t="s">
        <v>5722</v>
      </c>
      <c r="U1229" t="s">
        <v>5723</v>
      </c>
      <c r="V1229" t="s">
        <v>5724</v>
      </c>
      <c r="Z1229">
        <v>111.440313868224</v>
      </c>
      <c r="AA1229">
        <v>-7.9157188445847702</v>
      </c>
      <c r="AB1229" t="s">
        <v>5725</v>
      </c>
      <c r="AC1229" t="s">
        <v>217</v>
      </c>
      <c r="AL1229" t="s">
        <v>218</v>
      </c>
      <c r="AM1229" t="s">
        <v>5726</v>
      </c>
      <c r="AN1229" t="s">
        <v>6</v>
      </c>
      <c r="AO1229" s="57">
        <v>46273.444479166668</v>
      </c>
      <c r="AP1229" s="57">
        <v>46244.333333333336</v>
      </c>
      <c r="AR1229" t="s">
        <v>219</v>
      </c>
      <c r="AS1229" t="s">
        <v>245</v>
      </c>
      <c r="AT1229" t="s">
        <v>231</v>
      </c>
      <c r="AU1229">
        <v>20260809</v>
      </c>
      <c r="AV1229" t="s">
        <v>222</v>
      </c>
      <c r="AW1229" t="s">
        <v>1010</v>
      </c>
      <c r="AX1229" t="s">
        <v>223</v>
      </c>
      <c r="BA1229" s="57">
        <v>46244.333333333336</v>
      </c>
      <c r="BB1229" t="s">
        <v>5726</v>
      </c>
      <c r="BC1229">
        <v>2026</v>
      </c>
      <c r="BD1229">
        <v>8</v>
      </c>
      <c r="BE1229">
        <v>9</v>
      </c>
      <c r="BF1229" s="6">
        <f t="shared" si="57"/>
        <v>46243</v>
      </c>
      <c r="BG1229">
        <f t="shared" si="58"/>
        <v>-1.3333333333357587</v>
      </c>
      <c r="BH1229" t="str">
        <f t="shared" si="59"/>
        <v>COMPLY</v>
      </c>
      <c r="BI1229" t="str">
        <f>VLOOKUP(H1229,Sheet2!$A$1:$B$270,2,FALSE)</f>
        <v>PONOROGO</v>
      </c>
    </row>
    <row r="1230" spans="1:61">
      <c r="A1230">
        <v>1229</v>
      </c>
      <c r="B1230">
        <v>1002505735</v>
      </c>
      <c r="C1230">
        <v>3</v>
      </c>
      <c r="D1230" t="s">
        <v>38</v>
      </c>
      <c r="E1230">
        <v>5</v>
      </c>
      <c r="F1230" t="s">
        <v>90</v>
      </c>
      <c r="G1230" t="s">
        <v>96</v>
      </c>
      <c r="H1230" t="s">
        <v>289</v>
      </c>
      <c r="I1230" t="s">
        <v>213</v>
      </c>
      <c r="J1230" t="s">
        <v>214</v>
      </c>
      <c r="K1230" t="s">
        <v>149</v>
      </c>
      <c r="L1230" t="s">
        <v>215</v>
      </c>
      <c r="M1230" t="s">
        <v>76</v>
      </c>
      <c r="N1230" t="s">
        <v>216</v>
      </c>
      <c r="O1230" s="57">
        <v>46237.428449074076</v>
      </c>
      <c r="P1230" s="57">
        <v>46237.881643518522</v>
      </c>
      <c r="Q1230">
        <v>69357328</v>
      </c>
      <c r="S1230">
        <v>152608209005</v>
      </c>
      <c r="T1230" t="s">
        <v>3590</v>
      </c>
      <c r="U1230" t="s">
        <v>3591</v>
      </c>
      <c r="V1230" t="s">
        <v>3592</v>
      </c>
      <c r="Z1230">
        <v>111.693654234275</v>
      </c>
      <c r="AA1230">
        <v>-8.0854542202949098</v>
      </c>
      <c r="AB1230" t="s">
        <v>3593</v>
      </c>
      <c r="AC1230" t="s">
        <v>237</v>
      </c>
      <c r="AL1230" t="s">
        <v>218</v>
      </c>
      <c r="AM1230" t="s">
        <v>3542</v>
      </c>
      <c r="AN1230" t="s">
        <v>6</v>
      </c>
      <c r="AO1230" s="57">
        <v>46089.444699074076</v>
      </c>
      <c r="AP1230" s="57">
        <v>46238.333333333336</v>
      </c>
      <c r="AR1230" t="s">
        <v>219</v>
      </c>
      <c r="AS1230" t="s">
        <v>289</v>
      </c>
      <c r="AT1230" t="s">
        <v>231</v>
      </c>
      <c r="AU1230">
        <v>20260803</v>
      </c>
      <c r="AV1230" t="s">
        <v>222</v>
      </c>
      <c r="AW1230" t="s">
        <v>1010</v>
      </c>
      <c r="AX1230" t="s">
        <v>223</v>
      </c>
      <c r="BA1230" s="57">
        <v>46238.333333333336</v>
      </c>
      <c r="BB1230" t="s">
        <v>3542</v>
      </c>
      <c r="BC1230">
        <v>2026</v>
      </c>
      <c r="BD1230">
        <v>8</v>
      </c>
      <c r="BE1230">
        <v>3</v>
      </c>
      <c r="BF1230" s="6">
        <f t="shared" si="57"/>
        <v>46237</v>
      </c>
      <c r="BG1230">
        <f t="shared" si="58"/>
        <v>-1.3333333333357587</v>
      </c>
      <c r="BH1230" t="str">
        <f t="shared" si="59"/>
        <v>COMPLY</v>
      </c>
      <c r="BI1230" t="str">
        <f>VLOOKUP(H1230,Sheet2!$A$1:$B$270,2,FALSE)</f>
        <v>PONOROGO</v>
      </c>
    </row>
    <row r="1231" spans="1:61">
      <c r="A1231">
        <v>1230</v>
      </c>
      <c r="B1231">
        <v>1002532516</v>
      </c>
      <c r="C1231">
        <v>3</v>
      </c>
      <c r="D1231" t="s">
        <v>38</v>
      </c>
      <c r="E1231">
        <v>5</v>
      </c>
      <c r="F1231" t="s">
        <v>92</v>
      </c>
      <c r="G1231" t="s">
        <v>95</v>
      </c>
      <c r="H1231" t="s">
        <v>396</v>
      </c>
      <c r="I1231" t="s">
        <v>213</v>
      </c>
      <c r="J1231" t="s">
        <v>214</v>
      </c>
      <c r="K1231" t="s">
        <v>149</v>
      </c>
      <c r="L1231" t="s">
        <v>215</v>
      </c>
      <c r="M1231" t="s">
        <v>240</v>
      </c>
      <c r="N1231" t="s">
        <v>216</v>
      </c>
      <c r="O1231" s="57">
        <v>46252.4374537037</v>
      </c>
      <c r="P1231" s="57">
        <v>46252.438900462963</v>
      </c>
      <c r="Q1231">
        <v>69368695</v>
      </c>
      <c r="S1231">
        <v>152621201617</v>
      </c>
      <c r="T1231" t="s">
        <v>13426</v>
      </c>
      <c r="U1231" t="s">
        <v>13427</v>
      </c>
      <c r="V1231" t="s">
        <v>13428</v>
      </c>
      <c r="Z1231">
        <v>111.275579966604</v>
      </c>
      <c r="AA1231">
        <v>-8.2443628977763392</v>
      </c>
      <c r="AB1231" t="s">
        <v>13429</v>
      </c>
      <c r="AC1231" t="s">
        <v>217</v>
      </c>
      <c r="AL1231" t="s">
        <v>218</v>
      </c>
      <c r="AM1231" t="s">
        <v>11573</v>
      </c>
      <c r="AN1231" t="s">
        <v>6</v>
      </c>
      <c r="AO1231" t="s">
        <v>12935</v>
      </c>
      <c r="AP1231" s="57">
        <v>46253.333333333336</v>
      </c>
      <c r="AR1231" t="s">
        <v>241</v>
      </c>
      <c r="AS1231" t="s">
        <v>396</v>
      </c>
      <c r="AT1231" t="s">
        <v>231</v>
      </c>
      <c r="AV1231" t="s">
        <v>240</v>
      </c>
      <c r="AW1231" t="s">
        <v>1010</v>
      </c>
      <c r="AX1231" t="s">
        <v>223</v>
      </c>
      <c r="BA1231" s="57">
        <v>46253.333333333336</v>
      </c>
      <c r="BB1231" t="s">
        <v>11573</v>
      </c>
      <c r="BF1231" s="6" t="e">
        <f t="shared" si="57"/>
        <v>#NUM!</v>
      </c>
      <c r="BG1231" t="e">
        <f t="shared" si="58"/>
        <v>#NUM!</v>
      </c>
      <c r="BH1231" t="e">
        <f t="shared" si="59"/>
        <v>#NUM!</v>
      </c>
      <c r="BI1231" t="str">
        <f>VLOOKUP(H1231,Sheet2!$A$1:$B$270,2,FALSE)</f>
        <v>PONOROGO</v>
      </c>
    </row>
    <row r="1232" spans="1:61">
      <c r="A1232">
        <v>1231</v>
      </c>
      <c r="B1232">
        <v>1002524893</v>
      </c>
      <c r="C1232">
        <v>3</v>
      </c>
      <c r="D1232" t="s">
        <v>42</v>
      </c>
      <c r="E1232">
        <v>5</v>
      </c>
      <c r="F1232" t="s">
        <v>106</v>
      </c>
      <c r="G1232" t="s">
        <v>107</v>
      </c>
      <c r="H1232" t="s">
        <v>353</v>
      </c>
      <c r="I1232" t="s">
        <v>213</v>
      </c>
      <c r="J1232" t="s">
        <v>214</v>
      </c>
      <c r="K1232" t="s">
        <v>149</v>
      </c>
      <c r="M1232" t="s">
        <v>76</v>
      </c>
      <c r="N1232" t="s">
        <v>216</v>
      </c>
      <c r="O1232" s="57">
        <v>46247.678506944445</v>
      </c>
      <c r="P1232" s="57">
        <v>46248.579861111109</v>
      </c>
      <c r="Q1232">
        <v>69365411</v>
      </c>
      <c r="S1232">
        <v>152509216253</v>
      </c>
      <c r="T1232" t="s">
        <v>9611</v>
      </c>
      <c r="U1232" t="s">
        <v>9612</v>
      </c>
      <c r="V1232" t="s">
        <v>9613</v>
      </c>
      <c r="Z1232">
        <v>113.4004104</v>
      </c>
      <c r="AA1232">
        <v>-7.7616335000000003</v>
      </c>
      <c r="AB1232" t="s">
        <v>9614</v>
      </c>
      <c r="AC1232" t="s">
        <v>230</v>
      </c>
      <c r="AL1232" t="s">
        <v>218</v>
      </c>
      <c r="AM1232" t="s">
        <v>9615</v>
      </c>
      <c r="AN1232" t="s">
        <v>6</v>
      </c>
      <c r="AO1232" t="s">
        <v>8936</v>
      </c>
      <c r="AP1232" s="57">
        <v>46249.333333333336</v>
      </c>
      <c r="AR1232" t="s">
        <v>219</v>
      </c>
      <c r="AS1232" t="s">
        <v>353</v>
      </c>
      <c r="AT1232" t="s">
        <v>231</v>
      </c>
      <c r="AU1232">
        <v>20260814</v>
      </c>
      <c r="AV1232" t="s">
        <v>222</v>
      </c>
      <c r="AW1232" t="s">
        <v>561</v>
      </c>
      <c r="AX1232" t="s">
        <v>223</v>
      </c>
      <c r="BA1232" s="57">
        <v>46249.333333333336</v>
      </c>
      <c r="BB1232" t="s">
        <v>9615</v>
      </c>
      <c r="BC1232">
        <v>2026</v>
      </c>
      <c r="BD1232">
        <v>8</v>
      </c>
      <c r="BE1232">
        <v>14</v>
      </c>
      <c r="BF1232" s="6">
        <f t="shared" si="57"/>
        <v>46248</v>
      </c>
      <c r="BG1232">
        <f t="shared" si="58"/>
        <v>-1.3333333333357587</v>
      </c>
      <c r="BH1232" t="str">
        <f t="shared" si="59"/>
        <v>COMPLY</v>
      </c>
      <c r="BI1232" t="str">
        <f>VLOOKUP(H1232,Sheet2!$A$1:$B$270,2,FALSE)</f>
        <v>PROBOLINGGO</v>
      </c>
    </row>
    <row r="1233" spans="1:61">
      <c r="A1233">
        <v>1232</v>
      </c>
      <c r="B1233">
        <v>1002505386</v>
      </c>
      <c r="C1233">
        <v>3</v>
      </c>
      <c r="D1233" t="s">
        <v>42</v>
      </c>
      <c r="E1233">
        <v>5</v>
      </c>
      <c r="F1233" t="s">
        <v>233</v>
      </c>
      <c r="G1233" t="s">
        <v>101</v>
      </c>
      <c r="H1233" t="s">
        <v>437</v>
      </c>
      <c r="I1233" t="s">
        <v>213</v>
      </c>
      <c r="J1233" t="s">
        <v>214</v>
      </c>
      <c r="K1233" t="s">
        <v>149</v>
      </c>
      <c r="M1233" t="s">
        <v>76</v>
      </c>
      <c r="N1233" t="s">
        <v>216</v>
      </c>
      <c r="O1233" s="57">
        <v>46236.696296296293</v>
      </c>
      <c r="P1233" s="57">
        <v>46238.868020833332</v>
      </c>
      <c r="Q1233">
        <v>69357103</v>
      </c>
      <c r="S1233">
        <v>152331250862</v>
      </c>
      <c r="T1233" t="s">
        <v>3599</v>
      </c>
      <c r="U1233" t="s">
        <v>3600</v>
      </c>
      <c r="V1233" t="s">
        <v>3601</v>
      </c>
      <c r="Z1233">
        <v>112.7178614</v>
      </c>
      <c r="AA1233">
        <v>-7.4460407999999996</v>
      </c>
      <c r="AB1233" t="s">
        <v>3602</v>
      </c>
      <c r="AC1233" t="s">
        <v>230</v>
      </c>
      <c r="AL1233" t="s">
        <v>218</v>
      </c>
      <c r="AM1233" t="s">
        <v>3603</v>
      </c>
      <c r="AN1233" t="s">
        <v>6</v>
      </c>
      <c r="AO1233" s="57">
        <v>46061.704722222225</v>
      </c>
      <c r="AP1233" s="57">
        <v>46239.541666666664</v>
      </c>
      <c r="AR1233" t="s">
        <v>219</v>
      </c>
      <c r="AS1233" t="s">
        <v>437</v>
      </c>
      <c r="AT1233" t="s">
        <v>231</v>
      </c>
      <c r="AU1233">
        <v>20260804</v>
      </c>
      <c r="AV1233" t="s">
        <v>222</v>
      </c>
      <c r="AW1233" t="s">
        <v>561</v>
      </c>
      <c r="AX1233" t="s">
        <v>223</v>
      </c>
      <c r="BA1233" s="57">
        <v>46239.541666666664</v>
      </c>
      <c r="BB1233" t="s">
        <v>3603</v>
      </c>
      <c r="BC1233">
        <v>2026</v>
      </c>
      <c r="BD1233">
        <v>8</v>
      </c>
      <c r="BE1233">
        <v>4</v>
      </c>
      <c r="BF1233" s="6">
        <f t="shared" si="57"/>
        <v>46238</v>
      </c>
      <c r="BG1233">
        <f t="shared" si="58"/>
        <v>-1.5416666666642413</v>
      </c>
      <c r="BH1233" t="str">
        <f t="shared" si="59"/>
        <v>COMPLY</v>
      </c>
      <c r="BI1233" t="str">
        <f>VLOOKUP(H1233,Sheet2!$A$1:$B$270,2,FALSE)</f>
        <v>SIDOARJO</v>
      </c>
    </row>
    <row r="1234" spans="1:61">
      <c r="A1234">
        <v>1233</v>
      </c>
      <c r="B1234">
        <v>1002517422</v>
      </c>
      <c r="C1234">
        <v>3</v>
      </c>
      <c r="D1234" t="s">
        <v>49</v>
      </c>
      <c r="E1234">
        <v>4</v>
      </c>
      <c r="F1234" t="s">
        <v>246</v>
      </c>
      <c r="G1234" t="s">
        <v>247</v>
      </c>
      <c r="H1234" t="s">
        <v>615</v>
      </c>
      <c r="I1234" t="s">
        <v>213</v>
      </c>
      <c r="J1234" t="s">
        <v>214</v>
      </c>
      <c r="K1234" t="s">
        <v>149</v>
      </c>
      <c r="M1234" t="s">
        <v>76</v>
      </c>
      <c r="N1234" t="s">
        <v>216</v>
      </c>
      <c r="O1234" s="57">
        <v>46244.475069444445</v>
      </c>
      <c r="P1234" s="57">
        <v>46244.539398148147</v>
      </c>
      <c r="Q1234">
        <v>69360718</v>
      </c>
      <c r="S1234">
        <v>141420144975</v>
      </c>
      <c r="T1234" t="s">
        <v>5435</v>
      </c>
      <c r="U1234" t="s">
        <v>6741</v>
      </c>
      <c r="V1234" t="s">
        <v>6742</v>
      </c>
      <c r="Z1234">
        <v>110.3305154</v>
      </c>
      <c r="AA1234">
        <v>-7.0006608999999997</v>
      </c>
      <c r="AB1234" t="s">
        <v>5438</v>
      </c>
      <c r="AC1234" t="s">
        <v>217</v>
      </c>
      <c r="AL1234" t="s">
        <v>218</v>
      </c>
      <c r="AM1234" t="s">
        <v>6743</v>
      </c>
      <c r="AN1234" t="s">
        <v>6</v>
      </c>
      <c r="AO1234" s="57">
        <v>46303.486157407409</v>
      </c>
      <c r="AR1234" t="s">
        <v>219</v>
      </c>
      <c r="AS1234" t="s">
        <v>615</v>
      </c>
      <c r="AT1234" t="s">
        <v>231</v>
      </c>
      <c r="AU1234">
        <v>20260810</v>
      </c>
      <c r="AV1234" t="s">
        <v>222</v>
      </c>
      <c r="AW1234" t="s">
        <v>596</v>
      </c>
      <c r="AX1234" t="s">
        <v>223</v>
      </c>
      <c r="BA1234" s="57">
        <v>46244.291666666664</v>
      </c>
      <c r="BB1234" t="s">
        <v>6743</v>
      </c>
      <c r="BC1234">
        <v>2026</v>
      </c>
      <c r="BD1234">
        <v>8</v>
      </c>
      <c r="BE1234">
        <v>10</v>
      </c>
      <c r="BF1234" s="6">
        <f t="shared" si="57"/>
        <v>46244</v>
      </c>
      <c r="BG1234">
        <f t="shared" si="58"/>
        <v>-0.29166666666424135</v>
      </c>
      <c r="BH1234" t="str">
        <f t="shared" si="59"/>
        <v>COMPLY</v>
      </c>
      <c r="BI1234" t="e">
        <f>VLOOKUP(H1234,Sheet2!$A$1:$B$270,2,FALSE)</f>
        <v>#N/A</v>
      </c>
    </row>
    <row r="1235" spans="1:61">
      <c r="A1235">
        <v>1234</v>
      </c>
      <c r="B1235">
        <v>1002533476</v>
      </c>
      <c r="C1235">
        <v>3</v>
      </c>
      <c r="D1235" t="s">
        <v>34</v>
      </c>
      <c r="E1235">
        <v>5</v>
      </c>
      <c r="F1235" t="s">
        <v>573</v>
      </c>
      <c r="G1235" t="s">
        <v>84</v>
      </c>
      <c r="H1235" t="s">
        <v>536</v>
      </c>
      <c r="I1235" t="s">
        <v>213</v>
      </c>
      <c r="J1235" t="s">
        <v>214</v>
      </c>
      <c r="K1235" t="s">
        <v>149</v>
      </c>
      <c r="M1235" t="s">
        <v>76</v>
      </c>
      <c r="N1235" t="s">
        <v>216</v>
      </c>
      <c r="O1235" s="57">
        <v>46252.600601851853</v>
      </c>
      <c r="P1235" s="57">
        <v>46252.839085648149</v>
      </c>
      <c r="Q1235">
        <v>69363803</v>
      </c>
      <c r="S1235">
        <v>172426206496</v>
      </c>
      <c r="T1235" t="s">
        <v>8324</v>
      </c>
      <c r="U1235" t="s">
        <v>13430</v>
      </c>
      <c r="V1235" t="s">
        <v>13431</v>
      </c>
      <c r="Z1235">
        <v>115.0536871</v>
      </c>
      <c r="AA1235">
        <v>-8.1401716000000004</v>
      </c>
      <c r="AB1235" t="s">
        <v>8327</v>
      </c>
      <c r="AC1235" t="s">
        <v>217</v>
      </c>
      <c r="AL1235" t="s">
        <v>218</v>
      </c>
      <c r="AM1235" t="s">
        <v>13432</v>
      </c>
      <c r="AN1235" t="s">
        <v>6</v>
      </c>
      <c r="AO1235" t="s">
        <v>12948</v>
      </c>
      <c r="AR1235" t="s">
        <v>219</v>
      </c>
      <c r="AS1235" t="s">
        <v>536</v>
      </c>
      <c r="AT1235" t="s">
        <v>231</v>
      </c>
      <c r="AU1235">
        <v>20260818</v>
      </c>
      <c r="AV1235" t="s">
        <v>222</v>
      </c>
      <c r="AW1235" t="s">
        <v>561</v>
      </c>
      <c r="AX1235" t="s">
        <v>223</v>
      </c>
      <c r="BA1235" s="57">
        <v>46252.291666666664</v>
      </c>
      <c r="BB1235" t="s">
        <v>13432</v>
      </c>
      <c r="BC1235">
        <v>2026</v>
      </c>
      <c r="BD1235">
        <v>8</v>
      </c>
      <c r="BE1235">
        <v>18</v>
      </c>
      <c r="BF1235" s="6">
        <f t="shared" si="57"/>
        <v>46252</v>
      </c>
      <c r="BG1235">
        <f t="shared" si="58"/>
        <v>-0.29166666666424135</v>
      </c>
      <c r="BH1235" t="str">
        <f t="shared" si="59"/>
        <v>COMPLY</v>
      </c>
      <c r="BI1235" t="str">
        <f>VLOOKUP(H1235,Sheet2!$A$1:$B$270,2,FALSE)</f>
        <v>SINGARAJA</v>
      </c>
    </row>
    <row r="1236" spans="1:61">
      <c r="A1236">
        <v>1235</v>
      </c>
      <c r="B1236">
        <v>1002514504</v>
      </c>
      <c r="C1236">
        <v>3</v>
      </c>
      <c r="D1236" t="s">
        <v>34</v>
      </c>
      <c r="E1236">
        <v>5</v>
      </c>
      <c r="F1236" t="s">
        <v>573</v>
      </c>
      <c r="G1236" t="s">
        <v>84</v>
      </c>
      <c r="H1236" t="s">
        <v>253</v>
      </c>
      <c r="I1236" t="s">
        <v>213</v>
      </c>
      <c r="J1236" t="s">
        <v>214</v>
      </c>
      <c r="K1236" t="s">
        <v>149</v>
      </c>
      <c r="M1236" t="s">
        <v>76</v>
      </c>
      <c r="N1236" t="s">
        <v>216</v>
      </c>
      <c r="O1236" s="57">
        <v>46241.533275462964</v>
      </c>
      <c r="P1236" s="57">
        <v>46242.342175925929</v>
      </c>
      <c r="Q1236">
        <v>69359181</v>
      </c>
      <c r="S1236">
        <v>172425707991</v>
      </c>
      <c r="T1236" t="s">
        <v>3326</v>
      </c>
      <c r="U1236" t="s">
        <v>5071</v>
      </c>
      <c r="V1236" t="s">
        <v>5740</v>
      </c>
      <c r="Z1236">
        <v>114.9187</v>
      </c>
      <c r="AA1236">
        <v>-8.2026000000000003</v>
      </c>
      <c r="AB1236" t="s">
        <v>3329</v>
      </c>
      <c r="AC1236" t="s">
        <v>230</v>
      </c>
      <c r="AL1236" t="s">
        <v>218</v>
      </c>
      <c r="AM1236" t="s">
        <v>5741</v>
      </c>
      <c r="AN1236" t="s">
        <v>6</v>
      </c>
      <c r="AO1236" s="57">
        <v>46211.538344907407</v>
      </c>
      <c r="AR1236" t="s">
        <v>219</v>
      </c>
      <c r="AS1236" t="s">
        <v>253</v>
      </c>
      <c r="AT1236" t="s">
        <v>231</v>
      </c>
      <c r="AU1236">
        <v>20260808</v>
      </c>
      <c r="AV1236" t="s">
        <v>222</v>
      </c>
      <c r="AW1236" t="s">
        <v>560</v>
      </c>
      <c r="AX1236" t="s">
        <v>223</v>
      </c>
      <c r="BA1236" s="57">
        <v>46241.291666666664</v>
      </c>
      <c r="BB1236" t="s">
        <v>5741</v>
      </c>
      <c r="BC1236">
        <v>2026</v>
      </c>
      <c r="BD1236">
        <v>8</v>
      </c>
      <c r="BE1236">
        <v>8</v>
      </c>
      <c r="BF1236" s="6">
        <f t="shared" si="57"/>
        <v>46242</v>
      </c>
      <c r="BG1236">
        <f t="shared" si="58"/>
        <v>0.70833333333575865</v>
      </c>
      <c r="BH1236" t="str">
        <f t="shared" si="59"/>
        <v>COMPLY</v>
      </c>
      <c r="BI1236" t="str">
        <f>VLOOKUP(H1236,Sheet2!$A$1:$B$270,2,FALSE)</f>
        <v>SINGARAJA</v>
      </c>
    </row>
    <row r="1237" spans="1:61">
      <c r="A1237">
        <v>1236</v>
      </c>
      <c r="B1237">
        <v>1002519315</v>
      </c>
      <c r="C1237">
        <v>3</v>
      </c>
      <c r="D1237" t="s">
        <v>59</v>
      </c>
      <c r="E1237">
        <v>4</v>
      </c>
      <c r="F1237" t="s">
        <v>567</v>
      </c>
      <c r="G1237" t="s">
        <v>609</v>
      </c>
      <c r="H1237" t="s">
        <v>956</v>
      </c>
      <c r="I1237" t="s">
        <v>213</v>
      </c>
      <c r="J1237" t="s">
        <v>214</v>
      </c>
      <c r="K1237" t="s">
        <v>149</v>
      </c>
      <c r="M1237" t="s">
        <v>76</v>
      </c>
      <c r="N1237" t="s">
        <v>216</v>
      </c>
      <c r="O1237" s="57">
        <v>46245.444340277776</v>
      </c>
      <c r="P1237" s="57">
        <v>46245.830682870372</v>
      </c>
      <c r="Q1237">
        <v>69360738</v>
      </c>
      <c r="S1237">
        <v>143132123555</v>
      </c>
      <c r="T1237" t="s">
        <v>5735</v>
      </c>
      <c r="U1237" t="s">
        <v>7773</v>
      </c>
      <c r="V1237" t="s">
        <v>7774</v>
      </c>
      <c r="Z1237">
        <v>110.39603099999999</v>
      </c>
      <c r="AA1237">
        <v>-7.8255610000000004</v>
      </c>
      <c r="AB1237" t="s">
        <v>5738</v>
      </c>
      <c r="AC1237" t="s">
        <v>290</v>
      </c>
      <c r="AL1237" t="s">
        <v>218</v>
      </c>
      <c r="AM1237" t="s">
        <v>7775</v>
      </c>
      <c r="AN1237" t="s">
        <v>6</v>
      </c>
      <c r="AO1237" s="57">
        <v>46334.455185185187</v>
      </c>
      <c r="AR1237" t="s">
        <v>219</v>
      </c>
      <c r="AS1237" t="s">
        <v>956</v>
      </c>
      <c r="AT1237" t="s">
        <v>231</v>
      </c>
      <c r="AU1237">
        <v>20260811</v>
      </c>
      <c r="AV1237" t="s">
        <v>222</v>
      </c>
      <c r="AW1237" t="s">
        <v>582</v>
      </c>
      <c r="AX1237" t="s">
        <v>223</v>
      </c>
      <c r="BA1237" s="57">
        <v>46245.291666666664</v>
      </c>
      <c r="BB1237" t="s">
        <v>7775</v>
      </c>
      <c r="BC1237">
        <v>2026</v>
      </c>
      <c r="BD1237">
        <v>8</v>
      </c>
      <c r="BE1237">
        <v>11</v>
      </c>
      <c r="BF1237" s="6">
        <f t="shared" si="57"/>
        <v>46245</v>
      </c>
      <c r="BG1237">
        <f t="shared" si="58"/>
        <v>-0.29166666666424135</v>
      </c>
      <c r="BH1237" t="str">
        <f t="shared" si="59"/>
        <v>COMPLY</v>
      </c>
      <c r="BI1237" t="e">
        <f>VLOOKUP(H1237,Sheet2!$A$1:$B$270,2,FALSE)</f>
        <v>#N/A</v>
      </c>
    </row>
    <row r="1238" spans="1:61">
      <c r="A1238">
        <v>1237</v>
      </c>
      <c r="B1238">
        <v>1002511939</v>
      </c>
      <c r="C1238">
        <v>3</v>
      </c>
      <c r="D1238" t="s">
        <v>38</v>
      </c>
      <c r="E1238">
        <v>5</v>
      </c>
      <c r="F1238" t="s">
        <v>250</v>
      </c>
      <c r="G1238" t="s">
        <v>91</v>
      </c>
      <c r="H1238" t="s">
        <v>527</v>
      </c>
      <c r="I1238" t="s">
        <v>213</v>
      </c>
      <c r="J1238" t="s">
        <v>214</v>
      </c>
      <c r="K1238" t="s">
        <v>149</v>
      </c>
      <c r="L1238" t="s">
        <v>215</v>
      </c>
      <c r="M1238" t="s">
        <v>575</v>
      </c>
      <c r="N1238" t="s">
        <v>216</v>
      </c>
      <c r="O1238" s="57">
        <v>46240.461759259262</v>
      </c>
      <c r="P1238" s="57">
        <v>46244.501620370371</v>
      </c>
      <c r="Q1238">
        <v>69359794</v>
      </c>
      <c r="S1238">
        <v>152705284987</v>
      </c>
      <c r="T1238" t="s">
        <v>3564</v>
      </c>
      <c r="U1238" t="s">
        <v>3565</v>
      </c>
      <c r="V1238" t="s">
        <v>3621</v>
      </c>
      <c r="Z1238">
        <v>112.66926239999999</v>
      </c>
      <c r="AA1238">
        <v>-7.9709640999999998</v>
      </c>
      <c r="AB1238" t="s">
        <v>3622</v>
      </c>
      <c r="AC1238" t="s">
        <v>237</v>
      </c>
      <c r="AL1238" t="s">
        <v>218</v>
      </c>
      <c r="AM1238" t="s">
        <v>3568</v>
      </c>
      <c r="AN1238" t="s">
        <v>6</v>
      </c>
      <c r="AO1238" s="57">
        <v>46181.46534722222</v>
      </c>
      <c r="AP1238" s="57">
        <v>46241.333333333336</v>
      </c>
      <c r="AR1238" t="s">
        <v>14</v>
      </c>
      <c r="AS1238" t="s">
        <v>527</v>
      </c>
      <c r="AT1238" t="s">
        <v>231</v>
      </c>
      <c r="AV1238" t="s">
        <v>6752</v>
      </c>
      <c r="AW1238" t="s">
        <v>1014</v>
      </c>
      <c r="AX1238" t="s">
        <v>223</v>
      </c>
      <c r="BA1238" s="57">
        <v>46241.333333333336</v>
      </c>
      <c r="BB1238" t="s">
        <v>3568</v>
      </c>
      <c r="BF1238" s="6" t="e">
        <f t="shared" si="57"/>
        <v>#NUM!</v>
      </c>
      <c r="BG1238" t="e">
        <f t="shared" si="58"/>
        <v>#NUM!</v>
      </c>
      <c r="BH1238" t="e">
        <f t="shared" si="59"/>
        <v>#NUM!</v>
      </c>
      <c r="BI1238" t="str">
        <f>VLOOKUP(H1238,Sheet2!$A$1:$B$270,2,FALSE)</f>
        <v>MALANG</v>
      </c>
    </row>
    <row r="1239" spans="1:61">
      <c r="A1239">
        <v>1238</v>
      </c>
      <c r="B1239">
        <v>1002530025</v>
      </c>
      <c r="C1239">
        <v>3</v>
      </c>
      <c r="D1239" t="s">
        <v>34</v>
      </c>
      <c r="E1239">
        <v>5</v>
      </c>
      <c r="F1239" t="s">
        <v>585</v>
      </c>
      <c r="G1239" t="s">
        <v>86</v>
      </c>
      <c r="H1239" t="s">
        <v>426</v>
      </c>
      <c r="I1239" t="s">
        <v>213</v>
      </c>
      <c r="J1239" t="s">
        <v>214</v>
      </c>
      <c r="K1239" t="s">
        <v>149</v>
      </c>
      <c r="M1239" t="s">
        <v>76</v>
      </c>
      <c r="N1239" t="s">
        <v>216</v>
      </c>
      <c r="O1239" s="57">
        <v>46250.739710648151</v>
      </c>
      <c r="P1239" s="57">
        <v>46252.356805555559</v>
      </c>
      <c r="Q1239">
        <v>69364819</v>
      </c>
      <c r="S1239">
        <v>172419207160</v>
      </c>
      <c r="T1239" t="s">
        <v>9466</v>
      </c>
      <c r="U1239" t="s">
        <v>12472</v>
      </c>
      <c r="V1239" t="s">
        <v>12473</v>
      </c>
      <c r="Z1239">
        <v>115.18750541999999</v>
      </c>
      <c r="AA1239">
        <v>-8.6674322020000005</v>
      </c>
      <c r="AB1239" t="s">
        <v>9469</v>
      </c>
      <c r="AC1239" t="s">
        <v>217</v>
      </c>
      <c r="AL1239" t="s">
        <v>218</v>
      </c>
      <c r="AM1239" t="s">
        <v>12474</v>
      </c>
      <c r="AN1239" t="s">
        <v>6</v>
      </c>
      <c r="AO1239" t="s">
        <v>10891</v>
      </c>
      <c r="AR1239" t="s">
        <v>219</v>
      </c>
      <c r="AS1239" t="s">
        <v>426</v>
      </c>
      <c r="AT1239" t="s">
        <v>231</v>
      </c>
      <c r="AU1239">
        <v>20260818</v>
      </c>
      <c r="AV1239" t="s">
        <v>222</v>
      </c>
      <c r="AW1239" t="s">
        <v>561</v>
      </c>
      <c r="AX1239" t="s">
        <v>223</v>
      </c>
      <c r="BA1239" s="57">
        <v>46250.291666666664</v>
      </c>
      <c r="BB1239" t="s">
        <v>12474</v>
      </c>
      <c r="BC1239">
        <v>2026</v>
      </c>
      <c r="BD1239">
        <v>8</v>
      </c>
      <c r="BE1239">
        <v>18</v>
      </c>
      <c r="BF1239" s="6">
        <f t="shared" si="57"/>
        <v>46252</v>
      </c>
      <c r="BG1239">
        <f t="shared" si="58"/>
        <v>1.7083333333357587</v>
      </c>
      <c r="BH1239" t="str">
        <f t="shared" si="59"/>
        <v>NOT COMPLY</v>
      </c>
      <c r="BI1239" t="str">
        <f>VLOOKUP(H1239,Sheet2!$A$1:$B$270,2,FALSE)</f>
        <v>UBUNG</v>
      </c>
    </row>
    <row r="1240" spans="1:61">
      <c r="A1240">
        <v>1239</v>
      </c>
      <c r="B1240">
        <v>1002532174</v>
      </c>
      <c r="C1240">
        <v>3</v>
      </c>
      <c r="D1240" t="s">
        <v>55</v>
      </c>
      <c r="E1240">
        <v>5</v>
      </c>
      <c r="F1240" t="s">
        <v>228</v>
      </c>
      <c r="G1240" t="s">
        <v>127</v>
      </c>
      <c r="H1240" t="s">
        <v>229</v>
      </c>
      <c r="I1240" t="s">
        <v>213</v>
      </c>
      <c r="J1240" t="s">
        <v>214</v>
      </c>
      <c r="K1240" t="s">
        <v>149</v>
      </c>
      <c r="L1240" t="s">
        <v>215</v>
      </c>
      <c r="M1240" t="s">
        <v>240</v>
      </c>
      <c r="N1240" t="s">
        <v>216</v>
      </c>
      <c r="O1240" s="57">
        <v>46252.3909375</v>
      </c>
      <c r="P1240" s="57">
        <v>46252.39167824074</v>
      </c>
      <c r="Q1240">
        <v>69368573</v>
      </c>
      <c r="S1240">
        <v>152426928296</v>
      </c>
      <c r="T1240" t="s">
        <v>13433</v>
      </c>
      <c r="U1240" t="s">
        <v>13434</v>
      </c>
      <c r="V1240" t="s">
        <v>13435</v>
      </c>
      <c r="Z1240">
        <v>113.474762365221</v>
      </c>
      <c r="AA1240">
        <v>-7.1917193265891202</v>
      </c>
      <c r="AB1240" t="s">
        <v>13436</v>
      </c>
      <c r="AC1240" t="s">
        <v>217</v>
      </c>
      <c r="AL1240" t="s">
        <v>218</v>
      </c>
      <c r="AM1240" t="s">
        <v>13437</v>
      </c>
      <c r="AN1240" t="s">
        <v>6</v>
      </c>
      <c r="AO1240" t="s">
        <v>13164</v>
      </c>
      <c r="AP1240" s="57">
        <v>46254.333333333336</v>
      </c>
      <c r="AR1240" t="s">
        <v>241</v>
      </c>
      <c r="AS1240" t="s">
        <v>229</v>
      </c>
      <c r="AT1240" t="s">
        <v>231</v>
      </c>
      <c r="AV1240" t="s">
        <v>240</v>
      </c>
      <c r="AW1240" t="s">
        <v>1023</v>
      </c>
      <c r="AX1240" t="s">
        <v>223</v>
      </c>
      <c r="BA1240" s="57">
        <v>46254.333333333336</v>
      </c>
      <c r="BB1240" t="s">
        <v>13437</v>
      </c>
      <c r="BF1240" s="6" t="e">
        <f t="shared" si="57"/>
        <v>#NUM!</v>
      </c>
      <c r="BG1240" t="e">
        <f t="shared" si="58"/>
        <v>#NUM!</v>
      </c>
      <c r="BH1240" t="e">
        <f t="shared" si="59"/>
        <v>#NUM!</v>
      </c>
      <c r="BI1240" t="str">
        <f>VLOOKUP(H1240,Sheet2!$A$1:$B$270,2,FALSE)</f>
        <v>MADURA</v>
      </c>
    </row>
    <row r="1241" spans="1:61">
      <c r="A1241">
        <v>1240</v>
      </c>
      <c r="B1241">
        <v>1002515315</v>
      </c>
      <c r="C1241">
        <v>3</v>
      </c>
      <c r="D1241" t="s">
        <v>55</v>
      </c>
      <c r="E1241">
        <v>5</v>
      </c>
      <c r="F1241" t="s">
        <v>228</v>
      </c>
      <c r="G1241" t="s">
        <v>121</v>
      </c>
      <c r="H1241" t="s">
        <v>284</v>
      </c>
      <c r="I1241" t="s">
        <v>213</v>
      </c>
      <c r="J1241" t="s">
        <v>214</v>
      </c>
      <c r="K1241" t="s">
        <v>149</v>
      </c>
      <c r="M1241" t="s">
        <v>586</v>
      </c>
      <c r="N1241" t="s">
        <v>216</v>
      </c>
      <c r="O1241" s="57">
        <v>46241.692939814813</v>
      </c>
      <c r="P1241" s="57">
        <v>46242.35527777778</v>
      </c>
      <c r="Q1241">
        <v>69355678</v>
      </c>
      <c r="S1241">
        <v>152437905581</v>
      </c>
      <c r="T1241" t="s">
        <v>5694</v>
      </c>
      <c r="U1241" t="s">
        <v>5695</v>
      </c>
      <c r="V1241" t="s">
        <v>5758</v>
      </c>
      <c r="Z1241">
        <v>113.274996174385</v>
      </c>
      <c r="AA1241">
        <v>-7.0617935059015604</v>
      </c>
      <c r="AB1241" t="s">
        <v>5697</v>
      </c>
      <c r="AC1241" t="s">
        <v>230</v>
      </c>
      <c r="AL1241" t="s">
        <v>218</v>
      </c>
      <c r="AM1241" t="s">
        <v>5698</v>
      </c>
      <c r="AN1241" t="s">
        <v>6</v>
      </c>
      <c r="AO1241" s="57">
        <v>46211.69458333333</v>
      </c>
      <c r="AQ1241" t="s">
        <v>248</v>
      </c>
      <c r="AR1241" t="s">
        <v>14</v>
      </c>
      <c r="AS1241" t="s">
        <v>284</v>
      </c>
      <c r="AT1241" t="s">
        <v>221</v>
      </c>
      <c r="AV1241" t="s">
        <v>587</v>
      </c>
      <c r="AW1241" t="s">
        <v>634</v>
      </c>
      <c r="AX1241" t="s">
        <v>223</v>
      </c>
      <c r="BA1241" s="57">
        <v>46241.291666666664</v>
      </c>
      <c r="BB1241" t="s">
        <v>5698</v>
      </c>
      <c r="BF1241" s="6" t="e">
        <f t="shared" si="57"/>
        <v>#NUM!</v>
      </c>
      <c r="BG1241" t="e">
        <f t="shared" si="58"/>
        <v>#NUM!</v>
      </c>
      <c r="BH1241" t="e">
        <f t="shared" si="59"/>
        <v>#NUM!</v>
      </c>
      <c r="BI1241" t="str">
        <f>VLOOKUP(H1241,Sheet2!$A$1:$B$270,2,FALSE)</f>
        <v>MADURA</v>
      </c>
    </row>
    <row r="1242" spans="1:61">
      <c r="A1242">
        <v>1241</v>
      </c>
      <c r="B1242">
        <v>1002523372</v>
      </c>
      <c r="C1242">
        <v>3</v>
      </c>
      <c r="D1242" t="s">
        <v>51</v>
      </c>
      <c r="E1242">
        <v>4</v>
      </c>
      <c r="F1242" t="s">
        <v>235</v>
      </c>
      <c r="G1242" t="s">
        <v>584</v>
      </c>
      <c r="H1242" t="s">
        <v>617</v>
      </c>
      <c r="I1242" t="s">
        <v>213</v>
      </c>
      <c r="J1242" t="s">
        <v>214</v>
      </c>
      <c r="K1242" t="s">
        <v>149</v>
      </c>
      <c r="M1242" t="s">
        <v>76</v>
      </c>
      <c r="N1242" t="s">
        <v>216</v>
      </c>
      <c r="O1242" s="57">
        <v>46247.376226851855</v>
      </c>
      <c r="P1242" s="57">
        <v>46249.367002314815</v>
      </c>
      <c r="Q1242">
        <v>69364750</v>
      </c>
      <c r="S1242">
        <v>142505404880</v>
      </c>
      <c r="T1242" t="s">
        <v>9616</v>
      </c>
      <c r="U1242" t="s">
        <v>9617</v>
      </c>
      <c r="V1242" t="s">
        <v>9618</v>
      </c>
      <c r="Z1242">
        <v>110.81119342783001</v>
      </c>
      <c r="AA1242">
        <v>-7.5612883064343199</v>
      </c>
      <c r="AB1242" t="s">
        <v>6464</v>
      </c>
      <c r="AC1242" t="s">
        <v>291</v>
      </c>
      <c r="AL1242" t="s">
        <v>218</v>
      </c>
      <c r="AM1242" t="s">
        <v>9619</v>
      </c>
      <c r="AN1242" t="s">
        <v>6</v>
      </c>
      <c r="AO1242" t="s">
        <v>8915</v>
      </c>
      <c r="AP1242" s="57">
        <v>46248.541666666664</v>
      </c>
      <c r="AR1242" t="s">
        <v>219</v>
      </c>
      <c r="AS1242" t="s">
        <v>617</v>
      </c>
      <c r="AT1242" t="s">
        <v>231</v>
      </c>
      <c r="AU1242">
        <v>20260815</v>
      </c>
      <c r="AV1242" t="s">
        <v>222</v>
      </c>
      <c r="AW1242" t="s">
        <v>562</v>
      </c>
      <c r="AX1242" t="s">
        <v>223</v>
      </c>
      <c r="BA1242" s="57">
        <v>46248.541666666664</v>
      </c>
      <c r="BB1242" t="s">
        <v>9619</v>
      </c>
      <c r="BC1242">
        <v>2026</v>
      </c>
      <c r="BD1242">
        <v>8</v>
      </c>
      <c r="BE1242">
        <v>15</v>
      </c>
      <c r="BF1242" s="6">
        <f t="shared" si="57"/>
        <v>46249</v>
      </c>
      <c r="BG1242">
        <f t="shared" si="58"/>
        <v>0.45833333333575865</v>
      </c>
      <c r="BH1242" t="str">
        <f t="shared" si="59"/>
        <v>COMPLY</v>
      </c>
      <c r="BI1242" t="e">
        <f>VLOOKUP(H1242,Sheet2!$A$1:$B$270,2,FALSE)</f>
        <v>#N/A</v>
      </c>
    </row>
    <row r="1243" spans="1:61">
      <c r="A1243">
        <v>1242</v>
      </c>
      <c r="B1243">
        <v>1002505220</v>
      </c>
      <c r="C1243">
        <v>3</v>
      </c>
      <c r="D1243" t="s">
        <v>59</v>
      </c>
      <c r="E1243">
        <v>4</v>
      </c>
      <c r="F1243" t="s">
        <v>243</v>
      </c>
      <c r="G1243" t="s">
        <v>899</v>
      </c>
      <c r="H1243" t="s">
        <v>948</v>
      </c>
      <c r="I1243" t="s">
        <v>213</v>
      </c>
      <c r="J1243" t="s">
        <v>214</v>
      </c>
      <c r="K1243" t="s">
        <v>149</v>
      </c>
      <c r="L1243" t="s">
        <v>215</v>
      </c>
      <c r="M1243" t="s">
        <v>933</v>
      </c>
      <c r="N1243" t="s">
        <v>216</v>
      </c>
      <c r="O1243" s="57">
        <v>46236.528425925928</v>
      </c>
      <c r="P1243" s="57">
        <v>46238.689409722225</v>
      </c>
      <c r="Q1243">
        <v>69356982</v>
      </c>
      <c r="S1243">
        <v>142138510430</v>
      </c>
      <c r="T1243" t="s">
        <v>3633</v>
      </c>
      <c r="U1243" t="s">
        <v>1121</v>
      </c>
      <c r="V1243" t="s">
        <v>3634</v>
      </c>
      <c r="Z1243">
        <v>110.0137514</v>
      </c>
      <c r="AA1243">
        <v>-7.7153964999999998</v>
      </c>
      <c r="AB1243" t="s">
        <v>3635</v>
      </c>
      <c r="AC1243" t="s">
        <v>237</v>
      </c>
      <c r="AL1243" t="s">
        <v>218</v>
      </c>
      <c r="AM1243" t="s">
        <v>3636</v>
      </c>
      <c r="AN1243" t="s">
        <v>6</v>
      </c>
      <c r="AO1243" s="57">
        <v>46061.537997685184</v>
      </c>
      <c r="AP1243" s="57">
        <v>46238.625</v>
      </c>
      <c r="AQ1243" t="s">
        <v>248</v>
      </c>
      <c r="AR1243" t="s">
        <v>12</v>
      </c>
      <c r="AS1243" t="s">
        <v>948</v>
      </c>
      <c r="AT1243" t="s">
        <v>231</v>
      </c>
      <c r="AV1243" t="s">
        <v>917</v>
      </c>
      <c r="AW1243" t="s">
        <v>1010</v>
      </c>
      <c r="AX1243" t="s">
        <v>223</v>
      </c>
      <c r="BA1243" s="57">
        <v>46238.625</v>
      </c>
      <c r="BB1243" t="s">
        <v>3636</v>
      </c>
      <c r="BF1243" s="6" t="e">
        <f t="shared" si="57"/>
        <v>#NUM!</v>
      </c>
      <c r="BG1243" t="e">
        <f t="shared" si="58"/>
        <v>#NUM!</v>
      </c>
      <c r="BH1243" t="e">
        <f t="shared" si="59"/>
        <v>#NUM!</v>
      </c>
      <c r="BI1243" t="e">
        <f>VLOOKUP(H1243,Sheet2!$A$1:$B$270,2,FALSE)</f>
        <v>#N/A</v>
      </c>
    </row>
    <row r="1244" spans="1:61">
      <c r="A1244">
        <v>1243</v>
      </c>
      <c r="B1244">
        <v>1002523039</v>
      </c>
      <c r="C1244">
        <v>3</v>
      </c>
      <c r="D1244" t="s">
        <v>38</v>
      </c>
      <c r="E1244">
        <v>5</v>
      </c>
      <c r="F1244" t="s">
        <v>250</v>
      </c>
      <c r="G1244" t="s">
        <v>87</v>
      </c>
      <c r="H1244" t="s">
        <v>528</v>
      </c>
      <c r="I1244" t="s">
        <v>213</v>
      </c>
      <c r="J1244" t="s">
        <v>214</v>
      </c>
      <c r="K1244" t="s">
        <v>149</v>
      </c>
      <c r="L1244" t="s">
        <v>215</v>
      </c>
      <c r="M1244" t="s">
        <v>575</v>
      </c>
      <c r="N1244" t="s">
        <v>216</v>
      </c>
      <c r="O1244" s="57">
        <v>46246.727037037039</v>
      </c>
      <c r="P1244" s="57">
        <v>46248.65053240741</v>
      </c>
      <c r="Q1244">
        <v>69364593</v>
      </c>
      <c r="S1244">
        <v>152724202004</v>
      </c>
      <c r="T1244" t="s">
        <v>8680</v>
      </c>
      <c r="U1244" t="s">
        <v>8681</v>
      </c>
      <c r="V1244" t="s">
        <v>8682</v>
      </c>
      <c r="Z1244">
        <v>112.37700516864</v>
      </c>
      <c r="AA1244">
        <v>-7.87173906386999</v>
      </c>
      <c r="AB1244" t="s">
        <v>8683</v>
      </c>
      <c r="AC1244" t="s">
        <v>237</v>
      </c>
      <c r="AL1244" t="s">
        <v>218</v>
      </c>
      <c r="AM1244" t="s">
        <v>8684</v>
      </c>
      <c r="AN1244" t="s">
        <v>6</v>
      </c>
      <c r="AO1244" s="57">
        <v>46364.736030092594</v>
      </c>
      <c r="AP1244" s="57">
        <v>46247.625</v>
      </c>
      <c r="AR1244" t="s">
        <v>14</v>
      </c>
      <c r="AS1244" t="s">
        <v>528</v>
      </c>
      <c r="AT1244" t="s">
        <v>231</v>
      </c>
      <c r="AV1244" t="s">
        <v>12475</v>
      </c>
      <c r="AW1244" t="s">
        <v>1010</v>
      </c>
      <c r="AX1244" t="s">
        <v>223</v>
      </c>
      <c r="BA1244" s="57">
        <v>46247.625</v>
      </c>
      <c r="BB1244" t="s">
        <v>8684</v>
      </c>
      <c r="BF1244" s="6" t="e">
        <f t="shared" si="57"/>
        <v>#NUM!</v>
      </c>
      <c r="BG1244" t="e">
        <f t="shared" si="58"/>
        <v>#NUM!</v>
      </c>
      <c r="BH1244" t="e">
        <f t="shared" si="59"/>
        <v>#NUM!</v>
      </c>
      <c r="BI1244" t="str">
        <f>VLOOKUP(H1244,Sheet2!$A$1:$B$270,2,FALSE)</f>
        <v>BATU</v>
      </c>
    </row>
    <row r="1245" spans="1:61">
      <c r="A1245">
        <v>1244</v>
      </c>
      <c r="B1245">
        <v>1002534128</v>
      </c>
      <c r="C1245">
        <v>3</v>
      </c>
      <c r="D1245" t="s">
        <v>55</v>
      </c>
      <c r="E1245">
        <v>5</v>
      </c>
      <c r="F1245" t="s">
        <v>228</v>
      </c>
      <c r="G1245" t="s">
        <v>127</v>
      </c>
      <c r="H1245" t="s">
        <v>229</v>
      </c>
      <c r="I1245" t="s">
        <v>213</v>
      </c>
      <c r="J1245" t="s">
        <v>214</v>
      </c>
      <c r="K1245" t="s">
        <v>149</v>
      </c>
      <c r="M1245" t="s">
        <v>602</v>
      </c>
      <c r="N1245" t="s">
        <v>216</v>
      </c>
      <c r="O1245" s="57">
        <v>46252.680497685185</v>
      </c>
      <c r="P1245" s="57">
        <v>46252.711504629631</v>
      </c>
      <c r="Q1245">
        <v>69369350</v>
      </c>
      <c r="S1245">
        <v>152426928329</v>
      </c>
      <c r="T1245" t="s">
        <v>13438</v>
      </c>
      <c r="U1245" t="s">
        <v>13439</v>
      </c>
      <c r="Z1245">
        <v>113.47813859999999</v>
      </c>
      <c r="AA1245">
        <v>-7.0796635999999999</v>
      </c>
      <c r="AB1245" t="s">
        <v>13440</v>
      </c>
      <c r="AC1245" t="s">
        <v>230</v>
      </c>
      <c r="AO1245" t="s">
        <v>12914</v>
      </c>
      <c r="AR1245" t="s">
        <v>5</v>
      </c>
      <c r="AS1245" t="s">
        <v>229</v>
      </c>
      <c r="AT1245" t="s">
        <v>221</v>
      </c>
      <c r="AV1245" t="s">
        <v>13441</v>
      </c>
      <c r="AW1245" t="s">
        <v>633</v>
      </c>
      <c r="AX1245" t="s">
        <v>223</v>
      </c>
      <c r="BF1245" s="6" t="e">
        <f t="shared" si="57"/>
        <v>#NUM!</v>
      </c>
      <c r="BG1245" t="e">
        <f t="shared" si="58"/>
        <v>#NUM!</v>
      </c>
      <c r="BH1245" t="e">
        <f t="shared" si="59"/>
        <v>#NUM!</v>
      </c>
      <c r="BI1245" t="str">
        <f>VLOOKUP(H1245,Sheet2!$A$1:$B$270,2,FALSE)</f>
        <v>MADURA</v>
      </c>
    </row>
    <row r="1246" spans="1:61">
      <c r="A1246">
        <v>1245</v>
      </c>
      <c r="B1246">
        <v>1002516608</v>
      </c>
      <c r="C1246">
        <v>3</v>
      </c>
      <c r="D1246" t="s">
        <v>49</v>
      </c>
      <c r="E1246">
        <v>4</v>
      </c>
      <c r="F1246" t="s">
        <v>252</v>
      </c>
      <c r="G1246" t="s">
        <v>553</v>
      </c>
      <c r="H1246" t="s">
        <v>603</v>
      </c>
      <c r="I1246" t="s">
        <v>213</v>
      </c>
      <c r="J1246" t="s">
        <v>214</v>
      </c>
      <c r="K1246" t="s">
        <v>149</v>
      </c>
      <c r="L1246" t="s">
        <v>215</v>
      </c>
      <c r="M1246" t="s">
        <v>76</v>
      </c>
      <c r="N1246" t="s">
        <v>216</v>
      </c>
      <c r="O1246" s="57">
        <v>46243.722175925926</v>
      </c>
      <c r="P1246" s="57">
        <v>46244.601203703707</v>
      </c>
      <c r="Q1246">
        <v>69361959</v>
      </c>
      <c r="S1246">
        <v>142214106575</v>
      </c>
      <c r="T1246" t="s">
        <v>1161</v>
      </c>
      <c r="U1246" t="s">
        <v>6758</v>
      </c>
      <c r="V1246" t="s">
        <v>5764</v>
      </c>
      <c r="Z1246">
        <v>108.883381</v>
      </c>
      <c r="AA1246">
        <v>-6.9371479999999996</v>
      </c>
      <c r="AB1246" t="s">
        <v>5765</v>
      </c>
      <c r="AC1246" t="s">
        <v>237</v>
      </c>
      <c r="AL1246" t="s">
        <v>218</v>
      </c>
      <c r="AM1246" t="s">
        <v>4598</v>
      </c>
      <c r="AN1246" t="s">
        <v>6</v>
      </c>
      <c r="AO1246" s="57">
        <v>46273.725787037038</v>
      </c>
      <c r="AP1246" s="57">
        <v>46244.625</v>
      </c>
      <c r="AR1246" t="s">
        <v>219</v>
      </c>
      <c r="AS1246" t="s">
        <v>603</v>
      </c>
      <c r="AT1246" t="s">
        <v>231</v>
      </c>
      <c r="AU1246">
        <v>20260810</v>
      </c>
      <c r="AV1246" t="s">
        <v>222</v>
      </c>
      <c r="AW1246" t="s">
        <v>1018</v>
      </c>
      <c r="AX1246" t="s">
        <v>223</v>
      </c>
      <c r="BA1246" s="57">
        <v>46244.625</v>
      </c>
      <c r="BB1246" t="s">
        <v>4598</v>
      </c>
      <c r="BC1246">
        <v>2026</v>
      </c>
      <c r="BD1246">
        <v>8</v>
      </c>
      <c r="BE1246">
        <v>10</v>
      </c>
      <c r="BF1246" s="6">
        <f t="shared" si="57"/>
        <v>46244</v>
      </c>
      <c r="BG1246">
        <f t="shared" si="58"/>
        <v>-0.625</v>
      </c>
      <c r="BH1246" t="str">
        <f t="shared" si="59"/>
        <v>COMPLY</v>
      </c>
      <c r="BI1246" t="e">
        <f>VLOOKUP(H1246,Sheet2!$A$1:$B$270,2,FALSE)</f>
        <v>#N/A</v>
      </c>
    </row>
    <row r="1247" spans="1:61">
      <c r="A1247">
        <v>1246</v>
      </c>
      <c r="B1247">
        <v>1002522854</v>
      </c>
      <c r="C1247">
        <v>3</v>
      </c>
      <c r="D1247" t="s">
        <v>45</v>
      </c>
      <c r="E1247">
        <v>5</v>
      </c>
      <c r="F1247" t="s">
        <v>211</v>
      </c>
      <c r="G1247" t="s">
        <v>118</v>
      </c>
      <c r="H1247" t="s">
        <v>464</v>
      </c>
      <c r="I1247" t="s">
        <v>213</v>
      </c>
      <c r="J1247" t="s">
        <v>214</v>
      </c>
      <c r="K1247" t="s">
        <v>149</v>
      </c>
      <c r="L1247" t="s">
        <v>215</v>
      </c>
      <c r="M1247" t="s">
        <v>575</v>
      </c>
      <c r="N1247" t="s">
        <v>216</v>
      </c>
      <c r="O1247" s="57">
        <v>46246.682592592595</v>
      </c>
      <c r="P1247" s="57">
        <v>46248.632731481484</v>
      </c>
      <c r="Q1247">
        <v>69364505</v>
      </c>
      <c r="S1247">
        <v>172608206144</v>
      </c>
      <c r="T1247" t="s">
        <v>8685</v>
      </c>
      <c r="U1247" t="s">
        <v>8686</v>
      </c>
      <c r="V1247" t="s">
        <v>8687</v>
      </c>
      <c r="Z1247">
        <v>116.75238858908401</v>
      </c>
      <c r="AA1247">
        <v>-8.9051814725208498</v>
      </c>
      <c r="AB1247" t="s">
        <v>8688</v>
      </c>
      <c r="AC1247" t="s">
        <v>217</v>
      </c>
      <c r="AL1247" t="s">
        <v>218</v>
      </c>
      <c r="AM1247" t="s">
        <v>8689</v>
      </c>
      <c r="AN1247" t="s">
        <v>6</v>
      </c>
      <c r="AO1247" s="57">
        <v>46364.684687499997</v>
      </c>
      <c r="AP1247" s="57">
        <v>46247.625</v>
      </c>
      <c r="AR1247" t="s">
        <v>14</v>
      </c>
      <c r="AS1247" t="s">
        <v>464</v>
      </c>
      <c r="AT1247" t="s">
        <v>231</v>
      </c>
      <c r="AV1247" t="s">
        <v>12487</v>
      </c>
      <c r="AW1247" t="s">
        <v>1012</v>
      </c>
      <c r="AX1247" t="s">
        <v>223</v>
      </c>
      <c r="BA1247" s="57">
        <v>46247.625</v>
      </c>
      <c r="BB1247" t="s">
        <v>8689</v>
      </c>
      <c r="BF1247" s="6" t="e">
        <f t="shared" si="57"/>
        <v>#NUM!</v>
      </c>
      <c r="BG1247" t="e">
        <f t="shared" si="58"/>
        <v>#NUM!</v>
      </c>
      <c r="BH1247" t="e">
        <f t="shared" si="59"/>
        <v>#NUM!</v>
      </c>
      <c r="BI1247" t="str">
        <f>VLOOKUP(H1247,Sheet2!$A$1:$B$270,2,FALSE)</f>
        <v>SUMBAWA</v>
      </c>
    </row>
    <row r="1248" spans="1:61">
      <c r="A1248">
        <v>1247</v>
      </c>
      <c r="B1248">
        <v>1002515673</v>
      </c>
      <c r="C1248">
        <v>3</v>
      </c>
      <c r="D1248" t="s">
        <v>38</v>
      </c>
      <c r="E1248">
        <v>5</v>
      </c>
      <c r="F1248" t="s">
        <v>90</v>
      </c>
      <c r="G1248" t="s">
        <v>93</v>
      </c>
      <c r="H1248" t="s">
        <v>317</v>
      </c>
      <c r="I1248" t="s">
        <v>213</v>
      </c>
      <c r="J1248" t="s">
        <v>214</v>
      </c>
      <c r="K1248" t="s">
        <v>149</v>
      </c>
      <c r="L1248" t="s">
        <v>215</v>
      </c>
      <c r="M1248" t="s">
        <v>76</v>
      </c>
      <c r="N1248" t="s">
        <v>216</v>
      </c>
      <c r="O1248" s="57">
        <v>46242.411759259259</v>
      </c>
      <c r="P1248" s="57">
        <v>46242.917175925926</v>
      </c>
      <c r="Q1248">
        <v>69361272</v>
      </c>
      <c r="S1248">
        <v>152641204883</v>
      </c>
      <c r="T1248" t="s">
        <v>5774</v>
      </c>
      <c r="U1248" t="s">
        <v>5775</v>
      </c>
      <c r="V1248" t="s">
        <v>5776</v>
      </c>
      <c r="Z1248">
        <v>112.058712</v>
      </c>
      <c r="AA1248">
        <v>-7.6771010000000004</v>
      </c>
      <c r="AB1248" t="s">
        <v>5777</v>
      </c>
      <c r="AC1248" t="s">
        <v>237</v>
      </c>
      <c r="AL1248" t="s">
        <v>218</v>
      </c>
      <c r="AM1248" t="s">
        <v>5778</v>
      </c>
      <c r="AN1248" t="s">
        <v>6</v>
      </c>
      <c r="AO1248" s="57">
        <v>46242.413252314815</v>
      </c>
      <c r="AP1248" s="57">
        <v>46243.333333333336</v>
      </c>
      <c r="AR1248" t="s">
        <v>219</v>
      </c>
      <c r="AS1248" t="s">
        <v>317</v>
      </c>
      <c r="AT1248" t="s">
        <v>231</v>
      </c>
      <c r="AU1248">
        <v>20260808</v>
      </c>
      <c r="AV1248" t="s">
        <v>222</v>
      </c>
      <c r="AW1248" t="s">
        <v>1023</v>
      </c>
      <c r="AX1248" t="s">
        <v>223</v>
      </c>
      <c r="BA1248" s="57">
        <v>46243.333333333336</v>
      </c>
      <c r="BB1248" t="s">
        <v>5778</v>
      </c>
      <c r="BC1248">
        <v>2026</v>
      </c>
      <c r="BD1248">
        <v>8</v>
      </c>
      <c r="BE1248">
        <v>8</v>
      </c>
      <c r="BF1248" s="6">
        <f t="shared" si="57"/>
        <v>46242</v>
      </c>
      <c r="BG1248">
        <f t="shared" si="58"/>
        <v>-1.3333333333357587</v>
      </c>
      <c r="BH1248" t="str">
        <f t="shared" si="59"/>
        <v>COMPLY</v>
      </c>
      <c r="BI1248" t="str">
        <f>VLOOKUP(H1248,Sheet2!$A$1:$B$270,2,FALSE)</f>
        <v>NGANJUK</v>
      </c>
    </row>
    <row r="1249" spans="1:61">
      <c r="A1249">
        <v>1248</v>
      </c>
      <c r="B1249">
        <v>1002518881</v>
      </c>
      <c r="C1249">
        <v>3</v>
      </c>
      <c r="D1249" t="s">
        <v>49</v>
      </c>
      <c r="E1249">
        <v>4</v>
      </c>
      <c r="F1249" t="s">
        <v>246</v>
      </c>
      <c r="G1249" t="s">
        <v>324</v>
      </c>
      <c r="H1249" t="s">
        <v>7780</v>
      </c>
      <c r="I1249" t="s">
        <v>213</v>
      </c>
      <c r="J1249" t="s">
        <v>214</v>
      </c>
      <c r="K1249" t="s">
        <v>149</v>
      </c>
      <c r="L1249" t="s">
        <v>215</v>
      </c>
      <c r="M1249" t="s">
        <v>76</v>
      </c>
      <c r="N1249" t="s">
        <v>216</v>
      </c>
      <c r="O1249" s="57">
        <v>46245.363854166666</v>
      </c>
      <c r="P1249" s="57">
        <v>46246.72252314815</v>
      </c>
      <c r="Q1249">
        <v>69362863</v>
      </c>
      <c r="S1249">
        <v>146460104574</v>
      </c>
      <c r="T1249" t="s">
        <v>7781</v>
      </c>
      <c r="U1249" t="s">
        <v>7782</v>
      </c>
      <c r="V1249" t="s">
        <v>7783</v>
      </c>
      <c r="Z1249">
        <v>110.4587355</v>
      </c>
      <c r="AA1249">
        <v>-7.1822832999999999</v>
      </c>
      <c r="AB1249" t="s">
        <v>7784</v>
      </c>
      <c r="AC1249" t="s">
        <v>237</v>
      </c>
      <c r="AL1249" t="s">
        <v>218</v>
      </c>
      <c r="AM1249" t="s">
        <v>7201</v>
      </c>
      <c r="AN1249" t="s">
        <v>6</v>
      </c>
      <c r="AO1249" s="57">
        <v>46334.372048611112</v>
      </c>
      <c r="AP1249" s="57">
        <v>46246.333333333336</v>
      </c>
      <c r="AR1249" t="s">
        <v>219</v>
      </c>
      <c r="AS1249" t="s">
        <v>7780</v>
      </c>
      <c r="AT1249" t="s">
        <v>231</v>
      </c>
      <c r="AU1249">
        <v>20260812</v>
      </c>
      <c r="AV1249" t="s">
        <v>222</v>
      </c>
      <c r="AW1249" t="s">
        <v>1014</v>
      </c>
      <c r="AX1249" t="s">
        <v>223</v>
      </c>
      <c r="BA1249" s="57">
        <v>46246.333333333336</v>
      </c>
      <c r="BB1249" t="s">
        <v>7201</v>
      </c>
      <c r="BC1249">
        <v>2026</v>
      </c>
      <c r="BD1249">
        <v>8</v>
      </c>
      <c r="BE1249">
        <v>12</v>
      </c>
      <c r="BF1249" s="6">
        <f t="shared" si="57"/>
        <v>46246</v>
      </c>
      <c r="BG1249">
        <f t="shared" si="58"/>
        <v>-0.33333333333575865</v>
      </c>
      <c r="BH1249" t="str">
        <f t="shared" si="59"/>
        <v>COMPLY</v>
      </c>
      <c r="BI1249" t="e">
        <f>VLOOKUP(H1249,Sheet2!$A$1:$B$270,2,FALSE)</f>
        <v>#N/A</v>
      </c>
    </row>
    <row r="1250" spans="1:61">
      <c r="A1250">
        <v>1249</v>
      </c>
      <c r="B1250">
        <v>1002527952</v>
      </c>
      <c r="C1250">
        <v>3</v>
      </c>
      <c r="D1250" t="s">
        <v>38</v>
      </c>
      <c r="E1250">
        <v>5</v>
      </c>
      <c r="F1250" t="s">
        <v>90</v>
      </c>
      <c r="G1250" t="s">
        <v>98</v>
      </c>
      <c r="H1250" t="s">
        <v>301</v>
      </c>
      <c r="I1250" t="s">
        <v>213</v>
      </c>
      <c r="J1250" t="s">
        <v>214</v>
      </c>
      <c r="K1250" t="s">
        <v>149</v>
      </c>
      <c r="L1250" t="s">
        <v>215</v>
      </c>
      <c r="M1250" t="s">
        <v>76</v>
      </c>
      <c r="N1250" t="s">
        <v>216</v>
      </c>
      <c r="O1250" s="57">
        <v>46249.449270833335</v>
      </c>
      <c r="P1250" s="57">
        <v>46250.349062499998</v>
      </c>
      <c r="Q1250">
        <v>69366694</v>
      </c>
      <c r="S1250">
        <v>152606246436</v>
      </c>
      <c r="T1250" t="s">
        <v>12488</v>
      </c>
      <c r="U1250" t="s">
        <v>12489</v>
      </c>
      <c r="V1250" t="s">
        <v>12490</v>
      </c>
      <c r="Z1250">
        <v>111.94133810698899</v>
      </c>
      <c r="AA1250">
        <v>-7.9663498572908003</v>
      </c>
      <c r="AB1250" t="s">
        <v>12491</v>
      </c>
      <c r="AC1250" t="s">
        <v>217</v>
      </c>
      <c r="AL1250" t="s">
        <v>218</v>
      </c>
      <c r="AM1250" t="s">
        <v>12492</v>
      </c>
      <c r="AN1250" t="s">
        <v>6</v>
      </c>
      <c r="AO1250" t="s">
        <v>9807</v>
      </c>
      <c r="AP1250" s="57">
        <v>46250.333333333336</v>
      </c>
      <c r="AR1250" t="s">
        <v>219</v>
      </c>
      <c r="AS1250" t="s">
        <v>301</v>
      </c>
      <c r="AT1250" t="s">
        <v>231</v>
      </c>
      <c r="AU1250">
        <v>20260816</v>
      </c>
      <c r="AV1250" t="s">
        <v>222</v>
      </c>
      <c r="AW1250" t="s">
        <v>1015</v>
      </c>
      <c r="AX1250" t="s">
        <v>223</v>
      </c>
      <c r="BA1250" s="57">
        <v>46250.333333333336</v>
      </c>
      <c r="BB1250" t="s">
        <v>12492</v>
      </c>
      <c r="BC1250">
        <v>2026</v>
      </c>
      <c r="BD1250">
        <v>8</v>
      </c>
      <c r="BE1250">
        <v>16</v>
      </c>
      <c r="BF1250" s="6">
        <f t="shared" si="57"/>
        <v>46250</v>
      </c>
      <c r="BG1250">
        <f t="shared" si="58"/>
        <v>-0.33333333333575865</v>
      </c>
      <c r="BH1250" t="str">
        <f t="shared" si="59"/>
        <v>COMPLY</v>
      </c>
      <c r="BI1250" t="str">
        <f>VLOOKUP(H1250,Sheet2!$A$1:$B$270,2,FALSE)</f>
        <v>BLITAR</v>
      </c>
    </row>
    <row r="1251" spans="1:61">
      <c r="A1251">
        <v>1250</v>
      </c>
      <c r="B1251">
        <v>1002521270</v>
      </c>
      <c r="C1251">
        <v>3</v>
      </c>
      <c r="D1251" t="s">
        <v>51</v>
      </c>
      <c r="E1251">
        <v>4</v>
      </c>
      <c r="F1251" t="s">
        <v>273</v>
      </c>
      <c r="G1251" t="s">
        <v>569</v>
      </c>
      <c r="H1251" t="s">
        <v>8690</v>
      </c>
      <c r="I1251" t="s">
        <v>213</v>
      </c>
      <c r="J1251" t="s">
        <v>214</v>
      </c>
      <c r="K1251" t="s">
        <v>149</v>
      </c>
      <c r="L1251" t="s">
        <v>215</v>
      </c>
      <c r="M1251" t="s">
        <v>76</v>
      </c>
      <c r="N1251" t="s">
        <v>216</v>
      </c>
      <c r="O1251" s="57">
        <v>46246.365925925929</v>
      </c>
      <c r="P1251" s="57">
        <v>46247.93608796296</v>
      </c>
      <c r="Q1251">
        <v>69363855</v>
      </c>
      <c r="S1251">
        <v>142515101047</v>
      </c>
      <c r="T1251" t="s">
        <v>8691</v>
      </c>
      <c r="U1251" t="s">
        <v>8692</v>
      </c>
      <c r="V1251" t="s">
        <v>8693</v>
      </c>
      <c r="Z1251">
        <v>110.901409</v>
      </c>
      <c r="AA1251">
        <v>-7.1715039999999997</v>
      </c>
      <c r="AB1251" t="s">
        <v>8694</v>
      </c>
      <c r="AC1251" t="s">
        <v>237</v>
      </c>
      <c r="AL1251" t="s">
        <v>218</v>
      </c>
      <c r="AM1251" t="s">
        <v>8695</v>
      </c>
      <c r="AN1251" t="s">
        <v>6</v>
      </c>
      <c r="AO1251" s="57">
        <v>46364.372129629628</v>
      </c>
      <c r="AP1251" s="57">
        <v>46247.333333333336</v>
      </c>
      <c r="AR1251" t="s">
        <v>219</v>
      </c>
      <c r="AS1251" t="s">
        <v>8690</v>
      </c>
      <c r="AT1251" t="s">
        <v>231</v>
      </c>
      <c r="AU1251">
        <v>20260813</v>
      </c>
      <c r="AV1251" t="s">
        <v>222</v>
      </c>
      <c r="AW1251" t="s">
        <v>1010</v>
      </c>
      <c r="AX1251" t="s">
        <v>223</v>
      </c>
      <c r="BA1251" s="57">
        <v>46247.333333333336</v>
      </c>
      <c r="BB1251" t="s">
        <v>8695</v>
      </c>
      <c r="BC1251">
        <v>2026</v>
      </c>
      <c r="BD1251">
        <v>8</v>
      </c>
      <c r="BE1251">
        <v>13</v>
      </c>
      <c r="BF1251" s="6">
        <f t="shared" si="57"/>
        <v>46247</v>
      </c>
      <c r="BG1251">
        <f t="shared" si="58"/>
        <v>-0.33333333333575865</v>
      </c>
      <c r="BH1251" t="str">
        <f t="shared" si="59"/>
        <v>COMPLY</v>
      </c>
      <c r="BI1251" t="e">
        <f>VLOOKUP(H1251,Sheet2!$A$1:$B$270,2,FALSE)</f>
        <v>#N/A</v>
      </c>
    </row>
    <row r="1252" spans="1:61">
      <c r="A1252">
        <v>1251</v>
      </c>
      <c r="B1252">
        <v>1002519234</v>
      </c>
      <c r="C1252">
        <v>3</v>
      </c>
      <c r="D1252" t="s">
        <v>59</v>
      </c>
      <c r="E1252">
        <v>4</v>
      </c>
      <c r="F1252" t="s">
        <v>243</v>
      </c>
      <c r="G1252" t="s">
        <v>557</v>
      </c>
      <c r="H1252" t="s">
        <v>7787</v>
      </c>
      <c r="I1252" t="s">
        <v>213</v>
      </c>
      <c r="J1252" t="s">
        <v>214</v>
      </c>
      <c r="K1252" t="s">
        <v>149</v>
      </c>
      <c r="L1252" t="s">
        <v>215</v>
      </c>
      <c r="M1252" t="s">
        <v>575</v>
      </c>
      <c r="N1252" t="s">
        <v>216</v>
      </c>
      <c r="O1252" s="57">
        <v>46245.430509259262</v>
      </c>
      <c r="P1252" s="57">
        <v>46247.529479166667</v>
      </c>
      <c r="Q1252">
        <v>69363022</v>
      </c>
      <c r="S1252">
        <v>141177105416</v>
      </c>
      <c r="T1252" t="s">
        <v>7788</v>
      </c>
      <c r="U1252" t="s">
        <v>7789</v>
      </c>
      <c r="V1252" t="s">
        <v>7790</v>
      </c>
      <c r="Z1252">
        <v>109.507271</v>
      </c>
      <c r="AA1252">
        <v>-7.7346252</v>
      </c>
      <c r="AB1252" t="s">
        <v>7791</v>
      </c>
      <c r="AC1252" t="s">
        <v>237</v>
      </c>
      <c r="AL1252" t="s">
        <v>218</v>
      </c>
      <c r="AM1252" t="s">
        <v>7792</v>
      </c>
      <c r="AN1252" t="s">
        <v>6</v>
      </c>
      <c r="AO1252" s="57">
        <v>46334.444328703707</v>
      </c>
      <c r="AP1252" s="57">
        <v>46246.333333333336</v>
      </c>
      <c r="AQ1252" t="s">
        <v>248</v>
      </c>
      <c r="AR1252" t="s">
        <v>14</v>
      </c>
      <c r="AS1252" t="s">
        <v>7787</v>
      </c>
      <c r="AT1252" t="s">
        <v>231</v>
      </c>
      <c r="AV1252" t="s">
        <v>9630</v>
      </c>
      <c r="AW1252" t="s">
        <v>1014</v>
      </c>
      <c r="AX1252" t="s">
        <v>223</v>
      </c>
      <c r="BA1252" s="57">
        <v>46246.333333333336</v>
      </c>
      <c r="BB1252" t="s">
        <v>7792</v>
      </c>
      <c r="BF1252" s="6" t="e">
        <f t="shared" si="57"/>
        <v>#NUM!</v>
      </c>
      <c r="BG1252" t="e">
        <f t="shared" si="58"/>
        <v>#NUM!</v>
      </c>
      <c r="BH1252" t="e">
        <f t="shared" si="59"/>
        <v>#NUM!</v>
      </c>
      <c r="BI1252" t="e">
        <f>VLOOKUP(H1252,Sheet2!$A$1:$B$270,2,FALSE)</f>
        <v>#N/A</v>
      </c>
    </row>
    <row r="1253" spans="1:61">
      <c r="A1253">
        <v>1252</v>
      </c>
      <c r="B1253">
        <v>1002504523</v>
      </c>
      <c r="C1253">
        <v>3</v>
      </c>
      <c r="D1253" t="s">
        <v>51</v>
      </c>
      <c r="E1253">
        <v>4</v>
      </c>
      <c r="F1253" t="s">
        <v>273</v>
      </c>
      <c r="G1253" t="s">
        <v>898</v>
      </c>
      <c r="H1253" t="s">
        <v>940</v>
      </c>
      <c r="I1253" t="s">
        <v>213</v>
      </c>
      <c r="J1253" t="s">
        <v>214</v>
      </c>
      <c r="K1253" t="s">
        <v>149</v>
      </c>
      <c r="L1253" t="s">
        <v>215</v>
      </c>
      <c r="M1253" t="s">
        <v>76</v>
      </c>
      <c r="N1253" t="s">
        <v>216</v>
      </c>
      <c r="O1253" s="57">
        <v>46235.522175925929</v>
      </c>
      <c r="P1253" s="57">
        <v>46236.703055555554</v>
      </c>
      <c r="Q1253">
        <v>69356695</v>
      </c>
      <c r="S1253">
        <v>146593115331</v>
      </c>
      <c r="T1253" t="s">
        <v>3679</v>
      </c>
      <c r="U1253" t="s">
        <v>3680</v>
      </c>
      <c r="V1253" t="s">
        <v>3681</v>
      </c>
      <c r="Z1253">
        <v>110.7395842</v>
      </c>
      <c r="AA1253">
        <v>-6.6907300999999997</v>
      </c>
      <c r="AB1253" t="s">
        <v>3682</v>
      </c>
      <c r="AC1253" t="s">
        <v>237</v>
      </c>
      <c r="AL1253" t="s">
        <v>218</v>
      </c>
      <c r="AM1253" t="s">
        <v>3683</v>
      </c>
      <c r="AN1253" t="s">
        <v>6</v>
      </c>
      <c r="AO1253" s="57">
        <v>46030.528171296297</v>
      </c>
      <c r="AP1253" s="57">
        <v>46236.541666666664</v>
      </c>
      <c r="AR1253" t="s">
        <v>219</v>
      </c>
      <c r="AS1253" t="s">
        <v>940</v>
      </c>
      <c r="AT1253" t="s">
        <v>231</v>
      </c>
      <c r="AU1253">
        <v>20260802</v>
      </c>
      <c r="AV1253" t="s">
        <v>222</v>
      </c>
      <c r="AW1253" t="s">
        <v>1010</v>
      </c>
      <c r="AX1253" t="s">
        <v>223</v>
      </c>
      <c r="BA1253" s="57">
        <v>46236.541666666664</v>
      </c>
      <c r="BB1253" t="s">
        <v>3683</v>
      </c>
      <c r="BC1253">
        <v>2026</v>
      </c>
      <c r="BD1253">
        <v>8</v>
      </c>
      <c r="BE1253">
        <v>2</v>
      </c>
      <c r="BF1253" s="6">
        <f t="shared" si="57"/>
        <v>46236</v>
      </c>
      <c r="BG1253">
        <f t="shared" si="58"/>
        <v>-0.54166666666424135</v>
      </c>
      <c r="BH1253" t="str">
        <f t="shared" si="59"/>
        <v>COMPLY</v>
      </c>
      <c r="BI1253" t="e">
        <f>VLOOKUP(H1253,Sheet2!$A$1:$B$270,2,FALSE)</f>
        <v>#N/A</v>
      </c>
    </row>
    <row r="1254" spans="1:61">
      <c r="A1254">
        <v>1253</v>
      </c>
      <c r="B1254">
        <v>1002504535</v>
      </c>
      <c r="C1254">
        <v>3</v>
      </c>
      <c r="D1254" t="s">
        <v>38</v>
      </c>
      <c r="E1254">
        <v>5</v>
      </c>
      <c r="F1254" t="s">
        <v>250</v>
      </c>
      <c r="G1254" t="s">
        <v>87</v>
      </c>
      <c r="H1254" t="s">
        <v>362</v>
      </c>
      <c r="I1254" t="s">
        <v>213</v>
      </c>
      <c r="J1254" t="s">
        <v>214</v>
      </c>
      <c r="K1254" t="s">
        <v>149</v>
      </c>
      <c r="M1254" t="s">
        <v>76</v>
      </c>
      <c r="N1254" t="s">
        <v>216</v>
      </c>
      <c r="O1254" s="57">
        <v>46235.534282407411</v>
      </c>
      <c r="P1254" s="57">
        <v>46235.652222222219</v>
      </c>
      <c r="Q1254">
        <v>69343828</v>
      </c>
      <c r="S1254">
        <v>152707239166</v>
      </c>
      <c r="T1254" t="s">
        <v>1065</v>
      </c>
      <c r="U1254" t="s">
        <v>3689</v>
      </c>
      <c r="V1254" t="s">
        <v>3690</v>
      </c>
      <c r="Z1254">
        <v>112.443376</v>
      </c>
      <c r="AA1254">
        <v>-7.865888</v>
      </c>
      <c r="AB1254" t="s">
        <v>1066</v>
      </c>
      <c r="AC1254" t="s">
        <v>290</v>
      </c>
      <c r="AL1254" t="s">
        <v>218</v>
      </c>
      <c r="AM1254" t="s">
        <v>3691</v>
      </c>
      <c r="AN1254" t="s">
        <v>6</v>
      </c>
      <c r="AO1254" s="57">
        <v>46030.538043981483</v>
      </c>
      <c r="AR1254" t="s">
        <v>219</v>
      </c>
      <c r="AS1254" t="s">
        <v>362</v>
      </c>
      <c r="AT1254" t="s">
        <v>231</v>
      </c>
      <c r="AU1254">
        <v>20260801</v>
      </c>
      <c r="AV1254" t="s">
        <v>222</v>
      </c>
      <c r="AW1254" t="s">
        <v>562</v>
      </c>
      <c r="AX1254" t="s">
        <v>223</v>
      </c>
      <c r="BA1254" s="57">
        <v>46235.291666666664</v>
      </c>
      <c r="BB1254" t="s">
        <v>3691</v>
      </c>
      <c r="BC1254">
        <v>2026</v>
      </c>
      <c r="BD1254">
        <v>8</v>
      </c>
      <c r="BE1254">
        <v>1</v>
      </c>
      <c r="BF1254" s="6">
        <f t="shared" si="57"/>
        <v>46235</v>
      </c>
      <c r="BG1254">
        <f t="shared" si="58"/>
        <v>-0.29166666666424135</v>
      </c>
      <c r="BH1254" t="str">
        <f t="shared" si="59"/>
        <v>COMPLY</v>
      </c>
      <c r="BI1254" t="str">
        <f>VLOOKUP(H1254,Sheet2!$A$1:$B$270,2,FALSE)</f>
        <v>BATU</v>
      </c>
    </row>
    <row r="1255" spans="1:61">
      <c r="A1255">
        <v>1254</v>
      </c>
      <c r="B1255">
        <v>1002512038</v>
      </c>
      <c r="C1255">
        <v>3</v>
      </c>
      <c r="D1255" t="s">
        <v>59</v>
      </c>
      <c r="E1255">
        <v>4</v>
      </c>
      <c r="F1255" t="s">
        <v>243</v>
      </c>
      <c r="G1255" t="s">
        <v>557</v>
      </c>
      <c r="H1255" t="s">
        <v>921</v>
      </c>
      <c r="I1255" t="s">
        <v>213</v>
      </c>
      <c r="J1255" t="s">
        <v>214</v>
      </c>
      <c r="K1255" t="s">
        <v>149</v>
      </c>
      <c r="L1255" t="s">
        <v>215</v>
      </c>
      <c r="M1255" t="s">
        <v>76</v>
      </c>
      <c r="N1255" t="s">
        <v>216</v>
      </c>
      <c r="O1255" s="57">
        <v>46240.476354166669</v>
      </c>
      <c r="P1255" s="57">
        <v>46241.497858796298</v>
      </c>
      <c r="Q1255">
        <v>69359821</v>
      </c>
      <c r="S1255">
        <v>141176104947</v>
      </c>
      <c r="T1255" t="s">
        <v>3696</v>
      </c>
      <c r="U1255" t="s">
        <v>5805</v>
      </c>
      <c r="V1255" t="s">
        <v>3697</v>
      </c>
      <c r="Z1255">
        <v>109.793613614085</v>
      </c>
      <c r="AA1255">
        <v>-7.66375820832166</v>
      </c>
      <c r="AB1255" t="s">
        <v>3698</v>
      </c>
      <c r="AC1255" t="s">
        <v>237</v>
      </c>
      <c r="AL1255" t="s">
        <v>218</v>
      </c>
      <c r="AM1255" t="s">
        <v>3699</v>
      </c>
      <c r="AN1255" t="s">
        <v>6</v>
      </c>
      <c r="AO1255" s="57">
        <v>46181.486018518517</v>
      </c>
      <c r="AP1255" s="57">
        <v>46241.625</v>
      </c>
      <c r="AR1255" t="s">
        <v>219</v>
      </c>
      <c r="AS1255" t="s">
        <v>921</v>
      </c>
      <c r="AT1255" t="s">
        <v>231</v>
      </c>
      <c r="AU1255">
        <v>20260807</v>
      </c>
      <c r="AV1255" t="s">
        <v>222</v>
      </c>
      <c r="AW1255" t="s">
        <v>1014</v>
      </c>
      <c r="AX1255" t="s">
        <v>223</v>
      </c>
      <c r="BA1255" s="57">
        <v>46241.625</v>
      </c>
      <c r="BB1255" t="s">
        <v>3699</v>
      </c>
      <c r="BC1255">
        <v>2026</v>
      </c>
      <c r="BD1255">
        <v>8</v>
      </c>
      <c r="BE1255">
        <v>7</v>
      </c>
      <c r="BF1255" s="6">
        <f t="shared" si="57"/>
        <v>46241</v>
      </c>
      <c r="BG1255">
        <f t="shared" si="58"/>
        <v>-0.625</v>
      </c>
      <c r="BH1255" t="str">
        <f t="shared" si="59"/>
        <v>COMPLY</v>
      </c>
      <c r="BI1255" t="e">
        <f>VLOOKUP(H1255,Sheet2!$A$1:$B$270,2,FALSE)</f>
        <v>#N/A</v>
      </c>
    </row>
    <row r="1256" spans="1:61">
      <c r="A1256">
        <v>1255</v>
      </c>
      <c r="B1256">
        <v>1002521825</v>
      </c>
      <c r="C1256">
        <v>3</v>
      </c>
      <c r="D1256" t="s">
        <v>42</v>
      </c>
      <c r="E1256">
        <v>5</v>
      </c>
      <c r="F1256" t="s">
        <v>102</v>
      </c>
      <c r="G1256" t="s">
        <v>99</v>
      </c>
      <c r="H1256" t="s">
        <v>316</v>
      </c>
      <c r="I1256" t="s">
        <v>213</v>
      </c>
      <c r="J1256" t="s">
        <v>214</v>
      </c>
      <c r="K1256" t="s">
        <v>149</v>
      </c>
      <c r="L1256" t="s">
        <v>215</v>
      </c>
      <c r="M1256" t="s">
        <v>76</v>
      </c>
      <c r="N1256" t="s">
        <v>216</v>
      </c>
      <c r="O1256" s="57">
        <v>46246.482604166667</v>
      </c>
      <c r="P1256" s="57">
        <v>46247.742708333331</v>
      </c>
      <c r="Q1256">
        <v>69364082</v>
      </c>
      <c r="S1256">
        <v>152503269642</v>
      </c>
      <c r="T1256" t="s">
        <v>8697</v>
      </c>
      <c r="U1256" t="s">
        <v>8698</v>
      </c>
      <c r="V1256" t="s">
        <v>8699</v>
      </c>
      <c r="Z1256">
        <v>114.3692267</v>
      </c>
      <c r="AA1256">
        <v>-8.2192334999999996</v>
      </c>
      <c r="AB1256" t="s">
        <v>8700</v>
      </c>
      <c r="AC1256" t="s">
        <v>217</v>
      </c>
      <c r="AL1256" t="s">
        <v>218</v>
      </c>
      <c r="AM1256" t="s">
        <v>8212</v>
      </c>
      <c r="AN1256" t="s">
        <v>6</v>
      </c>
      <c r="AO1256" s="57">
        <v>46364.486018518517</v>
      </c>
      <c r="AP1256" s="57">
        <v>46247.333333333336</v>
      </c>
      <c r="AR1256" t="s">
        <v>219</v>
      </c>
      <c r="AS1256" t="s">
        <v>316</v>
      </c>
      <c r="AT1256" t="s">
        <v>231</v>
      </c>
      <c r="AU1256">
        <v>20260813</v>
      </c>
      <c r="AV1256" t="s">
        <v>222</v>
      </c>
      <c r="AW1256" t="s">
        <v>1015</v>
      </c>
      <c r="AX1256" t="s">
        <v>223</v>
      </c>
      <c r="BA1256" s="57">
        <v>46247.333333333336</v>
      </c>
      <c r="BB1256" t="s">
        <v>8212</v>
      </c>
      <c r="BC1256">
        <v>2026</v>
      </c>
      <c r="BD1256">
        <v>8</v>
      </c>
      <c r="BE1256">
        <v>13</v>
      </c>
      <c r="BF1256" s="6">
        <f t="shared" si="57"/>
        <v>46247</v>
      </c>
      <c r="BG1256">
        <f t="shared" si="58"/>
        <v>-0.33333333333575865</v>
      </c>
      <c r="BH1256" t="str">
        <f t="shared" si="59"/>
        <v>COMPLY</v>
      </c>
      <c r="BI1256" t="str">
        <f>VLOOKUP(H1256,Sheet2!$A$1:$B$270,2,FALSE)</f>
        <v>BANYUWANGI</v>
      </c>
    </row>
    <row r="1257" spans="1:61">
      <c r="A1257">
        <v>1256</v>
      </c>
      <c r="B1257">
        <v>1002530518</v>
      </c>
      <c r="C1257">
        <v>3</v>
      </c>
      <c r="D1257" t="s">
        <v>42</v>
      </c>
      <c r="E1257">
        <v>5</v>
      </c>
      <c r="F1257" t="s">
        <v>102</v>
      </c>
      <c r="G1257" t="s">
        <v>99</v>
      </c>
      <c r="H1257" t="s">
        <v>500</v>
      </c>
      <c r="I1257" t="s">
        <v>213</v>
      </c>
      <c r="J1257" t="s">
        <v>214</v>
      </c>
      <c r="K1257" t="s">
        <v>149</v>
      </c>
      <c r="L1257" t="s">
        <v>606</v>
      </c>
      <c r="M1257" t="s">
        <v>76</v>
      </c>
      <c r="N1257" t="s">
        <v>216</v>
      </c>
      <c r="O1257" s="57">
        <v>46251.410370370373</v>
      </c>
      <c r="P1257" s="57">
        <v>46252.427488425928</v>
      </c>
      <c r="Q1257">
        <v>69367883</v>
      </c>
      <c r="R1257">
        <v>3332816012</v>
      </c>
      <c r="S1257">
        <v>152521203440</v>
      </c>
      <c r="T1257" t="s">
        <v>12504</v>
      </c>
      <c r="U1257" t="s">
        <v>12505</v>
      </c>
      <c r="V1257" t="s">
        <v>12506</v>
      </c>
      <c r="Z1257">
        <v>114.05022393912</v>
      </c>
      <c r="AA1257">
        <v>-8.5839415905054199</v>
      </c>
      <c r="AB1257" t="s">
        <v>12507</v>
      </c>
      <c r="AC1257" t="s">
        <v>217</v>
      </c>
      <c r="AL1257" t="s">
        <v>218</v>
      </c>
      <c r="AM1257" t="s">
        <v>9799</v>
      </c>
      <c r="AN1257" t="s">
        <v>6</v>
      </c>
      <c r="AO1257" t="s">
        <v>9910</v>
      </c>
      <c r="AP1257" s="57">
        <v>46252.333333333336</v>
      </c>
      <c r="AR1257" t="s">
        <v>219</v>
      </c>
      <c r="AS1257" t="s">
        <v>500</v>
      </c>
      <c r="AT1257" t="s">
        <v>231</v>
      </c>
      <c r="AU1257">
        <v>20260818</v>
      </c>
      <c r="AV1257" t="s">
        <v>222</v>
      </c>
      <c r="AW1257" t="s">
        <v>12508</v>
      </c>
      <c r="AX1257" t="s">
        <v>223</v>
      </c>
      <c r="BA1257" s="57">
        <v>46252.333333333336</v>
      </c>
      <c r="BB1257" t="s">
        <v>9799</v>
      </c>
      <c r="BC1257">
        <v>2026</v>
      </c>
      <c r="BD1257">
        <v>8</v>
      </c>
      <c r="BE1257">
        <v>18</v>
      </c>
      <c r="BF1257" s="6">
        <f t="shared" si="57"/>
        <v>46252</v>
      </c>
      <c r="BG1257">
        <f t="shared" si="58"/>
        <v>-0.33333333333575865</v>
      </c>
      <c r="BH1257" t="str">
        <f t="shared" si="59"/>
        <v>COMPLY</v>
      </c>
      <c r="BI1257" t="str">
        <f>VLOOKUP(H1257,Sheet2!$A$1:$B$270,2,FALSE)</f>
        <v>BANYUWANGI</v>
      </c>
    </row>
    <row r="1258" spans="1:61">
      <c r="A1258">
        <v>1257</v>
      </c>
      <c r="B1258">
        <v>1002529609</v>
      </c>
      <c r="C1258">
        <v>3</v>
      </c>
      <c r="D1258" t="s">
        <v>38</v>
      </c>
      <c r="E1258">
        <v>5</v>
      </c>
      <c r="F1258" t="s">
        <v>92</v>
      </c>
      <c r="G1258" t="s">
        <v>95</v>
      </c>
      <c r="H1258" t="s">
        <v>245</v>
      </c>
      <c r="I1258" t="s">
        <v>213</v>
      </c>
      <c r="J1258" t="s">
        <v>214</v>
      </c>
      <c r="K1258" t="s">
        <v>149</v>
      </c>
      <c r="L1258" t="s">
        <v>215</v>
      </c>
      <c r="M1258" t="s">
        <v>76</v>
      </c>
      <c r="N1258" t="s">
        <v>216</v>
      </c>
      <c r="O1258" s="57">
        <v>46250.537453703706</v>
      </c>
      <c r="P1258" s="57">
        <v>46251.587696759256</v>
      </c>
      <c r="Q1258">
        <v>69367482</v>
      </c>
      <c r="S1258">
        <v>152604231014</v>
      </c>
      <c r="T1258" t="s">
        <v>12509</v>
      </c>
      <c r="U1258" t="s">
        <v>12510</v>
      </c>
      <c r="V1258" t="s">
        <v>12511</v>
      </c>
      <c r="Z1258">
        <v>111.482943892478</v>
      </c>
      <c r="AA1258">
        <v>-7.8120399719302496</v>
      </c>
      <c r="AB1258" t="s">
        <v>12512</v>
      </c>
      <c r="AC1258" t="s">
        <v>217</v>
      </c>
      <c r="AL1258" t="s">
        <v>218</v>
      </c>
      <c r="AM1258" t="s">
        <v>12513</v>
      </c>
      <c r="AN1258" t="s">
        <v>6</v>
      </c>
      <c r="AO1258" t="s">
        <v>10191</v>
      </c>
      <c r="AP1258" s="57">
        <v>46251.541666666664</v>
      </c>
      <c r="AR1258" t="s">
        <v>219</v>
      </c>
      <c r="AS1258" t="s">
        <v>245</v>
      </c>
      <c r="AT1258" t="s">
        <v>231</v>
      </c>
      <c r="AU1258">
        <v>20260817</v>
      </c>
      <c r="AV1258" t="s">
        <v>222</v>
      </c>
      <c r="AW1258" t="s">
        <v>1015</v>
      </c>
      <c r="AX1258" t="s">
        <v>223</v>
      </c>
      <c r="BA1258" s="57">
        <v>46251.541666666664</v>
      </c>
      <c r="BB1258" t="s">
        <v>12513</v>
      </c>
      <c r="BC1258">
        <v>2026</v>
      </c>
      <c r="BD1258">
        <v>8</v>
      </c>
      <c r="BE1258">
        <v>17</v>
      </c>
      <c r="BF1258" s="6">
        <f t="shared" si="57"/>
        <v>46251</v>
      </c>
      <c r="BG1258">
        <f t="shared" si="58"/>
        <v>-0.54166666666424135</v>
      </c>
      <c r="BH1258" t="str">
        <f t="shared" si="59"/>
        <v>COMPLY</v>
      </c>
      <c r="BI1258" t="str">
        <f>VLOOKUP(H1258,Sheet2!$A$1:$B$270,2,FALSE)</f>
        <v>PONOROGO</v>
      </c>
    </row>
    <row r="1259" spans="1:61">
      <c r="A1259">
        <v>1258</v>
      </c>
      <c r="B1259">
        <v>1002521996</v>
      </c>
      <c r="C1259">
        <v>3</v>
      </c>
      <c r="D1259" t="s">
        <v>59</v>
      </c>
      <c r="E1259">
        <v>4</v>
      </c>
      <c r="F1259" t="s">
        <v>243</v>
      </c>
      <c r="G1259" t="s">
        <v>896</v>
      </c>
      <c r="H1259" t="s">
        <v>914</v>
      </c>
      <c r="I1259" t="s">
        <v>213</v>
      </c>
      <c r="J1259" t="s">
        <v>214</v>
      </c>
      <c r="K1259" t="s">
        <v>149</v>
      </c>
      <c r="M1259" t="s">
        <v>76</v>
      </c>
      <c r="N1259" t="s">
        <v>216</v>
      </c>
      <c r="O1259" s="57">
        <v>46246.522662037038</v>
      </c>
      <c r="P1259" s="57">
        <v>46249.672453703701</v>
      </c>
      <c r="Q1259">
        <v>69364158</v>
      </c>
      <c r="S1259">
        <v>141146114825</v>
      </c>
      <c r="T1259" t="s">
        <v>8701</v>
      </c>
      <c r="U1259" t="s">
        <v>8702</v>
      </c>
      <c r="V1259" t="s">
        <v>9632</v>
      </c>
      <c r="Z1259">
        <v>110.283558490874</v>
      </c>
      <c r="AA1259">
        <v>-7.5742070200745797</v>
      </c>
      <c r="AB1259" t="s">
        <v>8703</v>
      </c>
      <c r="AC1259" t="s">
        <v>226</v>
      </c>
      <c r="AL1259" t="s">
        <v>218</v>
      </c>
      <c r="AM1259" t="s">
        <v>9633</v>
      </c>
      <c r="AN1259" t="s">
        <v>6</v>
      </c>
      <c r="AO1259" s="57">
        <v>46364.527696759258</v>
      </c>
      <c r="AP1259" s="57">
        <v>46249.333333333336</v>
      </c>
      <c r="AR1259" t="s">
        <v>219</v>
      </c>
      <c r="AS1259" t="s">
        <v>914</v>
      </c>
      <c r="AT1259" t="s">
        <v>231</v>
      </c>
      <c r="AU1259">
        <v>20260815</v>
      </c>
      <c r="AV1259" t="s">
        <v>222</v>
      </c>
      <c r="AW1259" t="s">
        <v>561</v>
      </c>
      <c r="AX1259" t="s">
        <v>223</v>
      </c>
      <c r="BA1259" s="57">
        <v>46249.333333333336</v>
      </c>
      <c r="BB1259" t="s">
        <v>9633</v>
      </c>
      <c r="BC1259">
        <v>2026</v>
      </c>
      <c r="BD1259">
        <v>8</v>
      </c>
      <c r="BE1259">
        <v>15</v>
      </c>
      <c r="BF1259" s="6">
        <f t="shared" si="57"/>
        <v>46249</v>
      </c>
      <c r="BG1259">
        <f t="shared" si="58"/>
        <v>-0.33333333333575865</v>
      </c>
      <c r="BH1259" t="str">
        <f t="shared" si="59"/>
        <v>COMPLY</v>
      </c>
      <c r="BI1259" t="e">
        <f>VLOOKUP(H1259,Sheet2!$A$1:$B$270,2,FALSE)</f>
        <v>#N/A</v>
      </c>
    </row>
    <row r="1260" spans="1:61">
      <c r="A1260">
        <v>1259</v>
      </c>
      <c r="B1260">
        <v>1002514471</v>
      </c>
      <c r="C1260">
        <v>3</v>
      </c>
      <c r="D1260" t="s">
        <v>45</v>
      </c>
      <c r="E1260">
        <v>5</v>
      </c>
      <c r="F1260" t="s">
        <v>211</v>
      </c>
      <c r="G1260" t="s">
        <v>118</v>
      </c>
      <c r="H1260" t="s">
        <v>212</v>
      </c>
      <c r="I1260" t="s">
        <v>213</v>
      </c>
      <c r="J1260" t="s">
        <v>214</v>
      </c>
      <c r="K1260" t="s">
        <v>149</v>
      </c>
      <c r="L1260" t="s">
        <v>215</v>
      </c>
      <c r="M1260" t="s">
        <v>575</v>
      </c>
      <c r="N1260" t="s">
        <v>216</v>
      </c>
      <c r="O1260" s="57">
        <v>46241.514537037037</v>
      </c>
      <c r="P1260" s="57">
        <v>46244.553611111114</v>
      </c>
      <c r="Q1260">
        <v>69360715</v>
      </c>
      <c r="S1260">
        <v>172606792114</v>
      </c>
      <c r="T1260" t="s">
        <v>5815</v>
      </c>
      <c r="U1260" t="s">
        <v>5816</v>
      </c>
      <c r="V1260" t="s">
        <v>5817</v>
      </c>
      <c r="Z1260">
        <v>117.406251234387</v>
      </c>
      <c r="AA1260">
        <v>-8.4901076653998508</v>
      </c>
      <c r="AB1260" t="s">
        <v>5818</v>
      </c>
      <c r="AC1260" t="s">
        <v>237</v>
      </c>
      <c r="AL1260" t="s">
        <v>218</v>
      </c>
      <c r="AM1260" t="s">
        <v>4858</v>
      </c>
      <c r="AN1260" t="s">
        <v>6</v>
      </c>
      <c r="AO1260" s="57">
        <v>46211.517581018517</v>
      </c>
      <c r="AP1260" s="57">
        <v>46242.541666666664</v>
      </c>
      <c r="AQ1260" t="s">
        <v>903</v>
      </c>
      <c r="AR1260" t="s">
        <v>14</v>
      </c>
      <c r="AS1260" t="s">
        <v>212</v>
      </c>
      <c r="AT1260" t="s">
        <v>231</v>
      </c>
      <c r="AV1260" t="s">
        <v>6768</v>
      </c>
      <c r="AW1260" t="s">
        <v>1010</v>
      </c>
      <c r="AX1260" t="s">
        <v>223</v>
      </c>
      <c r="BA1260" s="57">
        <v>46242.541666666664</v>
      </c>
      <c r="BB1260" t="s">
        <v>4858</v>
      </c>
      <c r="BF1260" s="6" t="e">
        <f t="shared" si="57"/>
        <v>#NUM!</v>
      </c>
      <c r="BG1260" t="e">
        <f t="shared" si="58"/>
        <v>#NUM!</v>
      </c>
      <c r="BH1260" t="e">
        <f t="shared" si="59"/>
        <v>#NUM!</v>
      </c>
      <c r="BI1260" t="str">
        <f>VLOOKUP(H1260,Sheet2!$A$1:$B$270,2,FALSE)</f>
        <v>SUMBAWA</v>
      </c>
    </row>
    <row r="1261" spans="1:61">
      <c r="A1261">
        <v>1260</v>
      </c>
      <c r="B1261">
        <v>1002520600</v>
      </c>
      <c r="C1261">
        <v>3</v>
      </c>
      <c r="D1261" t="s">
        <v>59</v>
      </c>
      <c r="E1261">
        <v>4</v>
      </c>
      <c r="F1261" t="s">
        <v>567</v>
      </c>
      <c r="G1261" t="s">
        <v>609</v>
      </c>
      <c r="H1261" t="s">
        <v>611</v>
      </c>
      <c r="I1261" t="s">
        <v>213</v>
      </c>
      <c r="J1261" t="s">
        <v>214</v>
      </c>
      <c r="K1261" t="s">
        <v>149</v>
      </c>
      <c r="M1261" t="s">
        <v>76</v>
      </c>
      <c r="N1261" t="s">
        <v>216</v>
      </c>
      <c r="O1261" s="57">
        <v>46245.66269675926</v>
      </c>
      <c r="P1261" s="57">
        <v>46246.523935185185</v>
      </c>
      <c r="Q1261">
        <v>69363563</v>
      </c>
      <c r="R1261">
        <v>2745060952</v>
      </c>
      <c r="S1261">
        <v>141114227900</v>
      </c>
      <c r="T1261" t="s">
        <v>7797</v>
      </c>
      <c r="U1261" t="s">
        <v>7798</v>
      </c>
      <c r="V1261" t="s">
        <v>7799</v>
      </c>
      <c r="Z1261">
        <v>110.3660582</v>
      </c>
      <c r="AA1261">
        <v>-7.8230108999999999</v>
      </c>
      <c r="AB1261" t="s">
        <v>7800</v>
      </c>
      <c r="AC1261" t="s">
        <v>290</v>
      </c>
      <c r="AL1261" t="s">
        <v>218</v>
      </c>
      <c r="AM1261" t="s">
        <v>7801</v>
      </c>
      <c r="AN1261" t="s">
        <v>6</v>
      </c>
      <c r="AO1261" s="57">
        <v>46334.663356481484</v>
      </c>
      <c r="AP1261" s="57">
        <v>46247.333333333336</v>
      </c>
      <c r="AR1261" t="s">
        <v>219</v>
      </c>
      <c r="AS1261" t="s">
        <v>611</v>
      </c>
      <c r="AT1261" t="s">
        <v>231</v>
      </c>
      <c r="AU1261">
        <v>20260812</v>
      </c>
      <c r="AV1261" t="s">
        <v>222</v>
      </c>
      <c r="AW1261" t="s">
        <v>613</v>
      </c>
      <c r="AX1261" t="s">
        <v>223</v>
      </c>
      <c r="BA1261" s="57">
        <v>46247.333333333336</v>
      </c>
      <c r="BB1261" t="s">
        <v>7801</v>
      </c>
      <c r="BC1261">
        <v>2026</v>
      </c>
      <c r="BD1261">
        <v>8</v>
      </c>
      <c r="BE1261">
        <v>12</v>
      </c>
      <c r="BF1261" s="6">
        <f t="shared" si="57"/>
        <v>46246</v>
      </c>
      <c r="BG1261">
        <f t="shared" si="58"/>
        <v>-1.3333333333357587</v>
      </c>
      <c r="BH1261" t="str">
        <f t="shared" si="59"/>
        <v>COMPLY</v>
      </c>
      <c r="BI1261" t="e">
        <f>VLOOKUP(H1261,Sheet2!$A$1:$B$270,2,FALSE)</f>
        <v>#N/A</v>
      </c>
    </row>
    <row r="1262" spans="1:61">
      <c r="A1262">
        <v>1261</v>
      </c>
      <c r="B1262">
        <v>1002534231</v>
      </c>
      <c r="C1262">
        <v>3</v>
      </c>
      <c r="D1262" t="s">
        <v>45</v>
      </c>
      <c r="E1262">
        <v>5</v>
      </c>
      <c r="F1262" t="s">
        <v>211</v>
      </c>
      <c r="G1262" t="s">
        <v>118</v>
      </c>
      <c r="H1262" t="s">
        <v>377</v>
      </c>
      <c r="I1262" t="s">
        <v>213</v>
      </c>
      <c r="J1262" t="s">
        <v>214</v>
      </c>
      <c r="K1262" t="s">
        <v>149</v>
      </c>
      <c r="L1262" t="s">
        <v>215</v>
      </c>
      <c r="M1262" t="s">
        <v>76</v>
      </c>
      <c r="N1262" t="s">
        <v>216</v>
      </c>
      <c r="O1262" s="57">
        <v>46252.691620370373</v>
      </c>
      <c r="P1262" s="57">
        <v>46252.929432870369</v>
      </c>
      <c r="Q1262">
        <v>69367104</v>
      </c>
      <c r="S1262">
        <v>172612801224</v>
      </c>
      <c r="T1262" t="s">
        <v>13442</v>
      </c>
      <c r="U1262" t="s">
        <v>13443</v>
      </c>
      <c r="V1262" t="s">
        <v>13444</v>
      </c>
      <c r="Z1262">
        <v>117.778030447661</v>
      </c>
      <c r="AA1262">
        <v>-8.7989918267627498</v>
      </c>
      <c r="AB1262" t="s">
        <v>13445</v>
      </c>
      <c r="AC1262" t="s">
        <v>217</v>
      </c>
      <c r="AL1262" t="s">
        <v>218</v>
      </c>
      <c r="AM1262" t="s">
        <v>13446</v>
      </c>
      <c r="AN1262" t="s">
        <v>6</v>
      </c>
      <c r="AO1262" t="s">
        <v>12914</v>
      </c>
      <c r="AP1262" s="57">
        <v>46256.333333333336</v>
      </c>
      <c r="AR1262" t="s">
        <v>219</v>
      </c>
      <c r="AS1262" t="s">
        <v>377</v>
      </c>
      <c r="AT1262" t="s">
        <v>352</v>
      </c>
      <c r="AU1262">
        <v>20260818</v>
      </c>
      <c r="AV1262" t="s">
        <v>222</v>
      </c>
      <c r="AW1262" t="s">
        <v>13447</v>
      </c>
      <c r="AX1262" t="s">
        <v>223</v>
      </c>
      <c r="BA1262" s="57">
        <v>46256.333333333336</v>
      </c>
      <c r="BB1262" t="s">
        <v>13446</v>
      </c>
      <c r="BC1262">
        <v>2026</v>
      </c>
      <c r="BD1262">
        <v>8</v>
      </c>
      <c r="BE1262">
        <v>18</v>
      </c>
      <c r="BF1262" s="6">
        <f t="shared" si="57"/>
        <v>46252</v>
      </c>
      <c r="BG1262">
        <f t="shared" si="58"/>
        <v>-4.3333333333357587</v>
      </c>
      <c r="BH1262" t="str">
        <f t="shared" si="59"/>
        <v>COMPLY</v>
      </c>
      <c r="BI1262" t="str">
        <f>VLOOKUP(H1262,Sheet2!$A$1:$B$270,2,FALSE)</f>
        <v>SUMBAWA</v>
      </c>
    </row>
    <row r="1263" spans="1:61">
      <c r="A1263">
        <v>1262</v>
      </c>
      <c r="B1263">
        <v>1002526301</v>
      </c>
      <c r="C1263">
        <v>3</v>
      </c>
      <c r="D1263" t="s">
        <v>51</v>
      </c>
      <c r="E1263">
        <v>4</v>
      </c>
      <c r="F1263" t="s">
        <v>235</v>
      </c>
      <c r="G1263" t="s">
        <v>584</v>
      </c>
      <c r="H1263" t="s">
        <v>908</v>
      </c>
      <c r="I1263" t="s">
        <v>213</v>
      </c>
      <c r="J1263" t="s">
        <v>214</v>
      </c>
      <c r="K1263" t="s">
        <v>149</v>
      </c>
      <c r="L1263" t="s">
        <v>215</v>
      </c>
      <c r="M1263" t="s">
        <v>76</v>
      </c>
      <c r="N1263" t="s">
        <v>216</v>
      </c>
      <c r="O1263" s="57">
        <v>46248.513842592591</v>
      </c>
      <c r="P1263" s="57">
        <v>46249.639062499999</v>
      </c>
      <c r="Q1263">
        <v>69365997</v>
      </c>
      <c r="S1263">
        <v>143555102292</v>
      </c>
      <c r="T1263" t="s">
        <v>12514</v>
      </c>
      <c r="U1263" t="s">
        <v>12515</v>
      </c>
      <c r="V1263" t="s">
        <v>12516</v>
      </c>
      <c r="Z1263">
        <v>110.9537749</v>
      </c>
      <c r="AA1263">
        <v>-7.7658282999999999</v>
      </c>
      <c r="AB1263" t="s">
        <v>12517</v>
      </c>
      <c r="AC1263" t="s">
        <v>237</v>
      </c>
      <c r="AL1263" t="s">
        <v>218</v>
      </c>
      <c r="AM1263" t="s">
        <v>12518</v>
      </c>
      <c r="AN1263" t="s">
        <v>6</v>
      </c>
      <c r="AO1263" t="s">
        <v>9918</v>
      </c>
      <c r="AP1263" s="57">
        <v>46249.541666666664</v>
      </c>
      <c r="AR1263" t="s">
        <v>219</v>
      </c>
      <c r="AS1263" t="s">
        <v>908</v>
      </c>
      <c r="AT1263" t="s">
        <v>231</v>
      </c>
      <c r="AU1263">
        <v>20260815</v>
      </c>
      <c r="AV1263" t="s">
        <v>222</v>
      </c>
      <c r="AW1263" t="s">
        <v>1021</v>
      </c>
      <c r="AX1263" t="s">
        <v>223</v>
      </c>
      <c r="BA1263" s="57">
        <v>46249.541666666664</v>
      </c>
      <c r="BB1263" t="s">
        <v>12518</v>
      </c>
      <c r="BC1263">
        <v>2026</v>
      </c>
      <c r="BD1263">
        <v>8</v>
      </c>
      <c r="BE1263">
        <v>15</v>
      </c>
      <c r="BF1263" s="6">
        <f t="shared" si="57"/>
        <v>46249</v>
      </c>
      <c r="BG1263">
        <f t="shared" si="58"/>
        <v>-0.54166666666424135</v>
      </c>
      <c r="BH1263" t="str">
        <f t="shared" si="59"/>
        <v>COMPLY</v>
      </c>
      <c r="BI1263" t="e">
        <f>VLOOKUP(H1263,Sheet2!$A$1:$B$270,2,FALSE)</f>
        <v>#N/A</v>
      </c>
    </row>
    <row r="1264" spans="1:61">
      <c r="A1264">
        <v>1263</v>
      </c>
      <c r="B1264">
        <v>1002523063</v>
      </c>
      <c r="C1264">
        <v>3</v>
      </c>
      <c r="D1264" t="s">
        <v>55</v>
      </c>
      <c r="E1264">
        <v>5</v>
      </c>
      <c r="F1264" t="s">
        <v>228</v>
      </c>
      <c r="G1264" t="s">
        <v>121</v>
      </c>
      <c r="H1264" t="s">
        <v>284</v>
      </c>
      <c r="I1264" t="s">
        <v>213</v>
      </c>
      <c r="J1264" t="s">
        <v>214</v>
      </c>
      <c r="K1264" t="s">
        <v>149</v>
      </c>
      <c r="M1264" t="s">
        <v>236</v>
      </c>
      <c r="N1264" t="s">
        <v>216</v>
      </c>
      <c r="O1264" s="57">
        <v>46246.746157407404</v>
      </c>
      <c r="P1264" s="57">
        <v>46248.426030092596</v>
      </c>
      <c r="Q1264">
        <v>69364590</v>
      </c>
      <c r="S1264">
        <v>152437905608</v>
      </c>
      <c r="T1264" t="s">
        <v>8704</v>
      </c>
      <c r="U1264" t="s">
        <v>8705</v>
      </c>
      <c r="Z1264">
        <v>113.39064620000001</v>
      </c>
      <c r="AA1264">
        <v>-6.9106610999999996</v>
      </c>
      <c r="AB1264" t="s">
        <v>8706</v>
      </c>
      <c r="AC1264" t="s">
        <v>230</v>
      </c>
      <c r="AO1264" s="57">
        <v>46364.74690972222</v>
      </c>
      <c r="AR1264" t="s">
        <v>312</v>
      </c>
      <c r="AS1264" t="s">
        <v>284</v>
      </c>
      <c r="AT1264" t="s">
        <v>221</v>
      </c>
      <c r="AV1264" t="s">
        <v>5537</v>
      </c>
      <c r="AW1264" t="s">
        <v>562</v>
      </c>
      <c r="AX1264" t="s">
        <v>223</v>
      </c>
      <c r="AZ1264" t="s">
        <v>5537</v>
      </c>
      <c r="BF1264" s="6" t="e">
        <f t="shared" si="57"/>
        <v>#NUM!</v>
      </c>
      <c r="BG1264" t="e">
        <f t="shared" si="58"/>
        <v>#NUM!</v>
      </c>
      <c r="BH1264" t="e">
        <f t="shared" si="59"/>
        <v>#NUM!</v>
      </c>
      <c r="BI1264" t="str">
        <f>VLOOKUP(H1264,Sheet2!$A$1:$B$270,2,FALSE)</f>
        <v>MADURA</v>
      </c>
    </row>
    <row r="1265" spans="1:61">
      <c r="A1265">
        <v>1264</v>
      </c>
      <c r="B1265">
        <v>1002516595</v>
      </c>
      <c r="C1265">
        <v>3</v>
      </c>
      <c r="D1265" t="s">
        <v>55</v>
      </c>
      <c r="E1265">
        <v>5</v>
      </c>
      <c r="F1265" t="s">
        <v>228</v>
      </c>
      <c r="G1265" t="s">
        <v>127</v>
      </c>
      <c r="H1265" t="s">
        <v>495</v>
      </c>
      <c r="I1265" t="s">
        <v>213</v>
      </c>
      <c r="J1265" t="s">
        <v>214</v>
      </c>
      <c r="K1265" t="s">
        <v>149</v>
      </c>
      <c r="L1265" t="s">
        <v>215</v>
      </c>
      <c r="M1265" t="s">
        <v>76</v>
      </c>
      <c r="N1265" t="s">
        <v>216</v>
      </c>
      <c r="O1265" s="57">
        <v>46243.68677083333</v>
      </c>
      <c r="P1265" s="57">
        <v>46244.407534722224</v>
      </c>
      <c r="Q1265">
        <v>69361948</v>
      </c>
      <c r="S1265">
        <v>152429209474</v>
      </c>
      <c r="T1265" t="s">
        <v>5821</v>
      </c>
      <c r="U1265" t="s">
        <v>5822</v>
      </c>
      <c r="V1265" t="s">
        <v>5823</v>
      </c>
      <c r="Z1265">
        <v>113.804009892046</v>
      </c>
      <c r="AA1265">
        <v>-6.8922204166440704</v>
      </c>
      <c r="AB1265" t="s">
        <v>5824</v>
      </c>
      <c r="AC1265" t="s">
        <v>217</v>
      </c>
      <c r="AL1265" t="s">
        <v>218</v>
      </c>
      <c r="AM1265" t="s">
        <v>4748</v>
      </c>
      <c r="AN1265" t="s">
        <v>6</v>
      </c>
      <c r="AO1265" s="57">
        <v>46273.694305555553</v>
      </c>
      <c r="AP1265" s="57">
        <v>46244.541666666664</v>
      </c>
      <c r="AR1265" t="s">
        <v>219</v>
      </c>
      <c r="AS1265" t="s">
        <v>495</v>
      </c>
      <c r="AT1265" t="s">
        <v>231</v>
      </c>
      <c r="AU1265">
        <v>20260810</v>
      </c>
      <c r="AV1265" t="s">
        <v>222</v>
      </c>
      <c r="AW1265" t="s">
        <v>1015</v>
      </c>
      <c r="AX1265" t="s">
        <v>223</v>
      </c>
      <c r="BA1265" s="57">
        <v>46244.541666666664</v>
      </c>
      <c r="BB1265" t="s">
        <v>4748</v>
      </c>
      <c r="BC1265">
        <v>2026</v>
      </c>
      <c r="BD1265">
        <v>8</v>
      </c>
      <c r="BE1265">
        <v>10</v>
      </c>
      <c r="BF1265" s="6">
        <f t="shared" si="57"/>
        <v>46244</v>
      </c>
      <c r="BG1265">
        <f t="shared" si="58"/>
        <v>-0.54166666666424135</v>
      </c>
      <c r="BH1265" t="str">
        <f t="shared" si="59"/>
        <v>COMPLY</v>
      </c>
      <c r="BI1265" t="str">
        <f>VLOOKUP(H1265,Sheet2!$A$1:$B$270,2,FALSE)</f>
        <v>MADURA</v>
      </c>
    </row>
    <row r="1266" spans="1:61">
      <c r="A1266">
        <v>1265</v>
      </c>
      <c r="B1266">
        <v>1002525993</v>
      </c>
      <c r="C1266">
        <v>3</v>
      </c>
      <c r="D1266" t="s">
        <v>59</v>
      </c>
      <c r="E1266">
        <v>4</v>
      </c>
      <c r="F1266" t="s">
        <v>243</v>
      </c>
      <c r="G1266" t="s">
        <v>261</v>
      </c>
      <c r="H1266" t="s">
        <v>262</v>
      </c>
      <c r="I1266" t="s">
        <v>213</v>
      </c>
      <c r="J1266" t="s">
        <v>214</v>
      </c>
      <c r="K1266" t="s">
        <v>149</v>
      </c>
      <c r="L1266" t="s">
        <v>215</v>
      </c>
      <c r="M1266" t="s">
        <v>76</v>
      </c>
      <c r="N1266" t="s">
        <v>216</v>
      </c>
      <c r="O1266" s="57">
        <v>46248.453425925924</v>
      </c>
      <c r="P1266" s="57">
        <v>46249.468333333331</v>
      </c>
      <c r="Q1266">
        <v>69365821</v>
      </c>
      <c r="S1266">
        <v>141373127451</v>
      </c>
      <c r="T1266" t="s">
        <v>12519</v>
      </c>
      <c r="U1266" t="s">
        <v>12520</v>
      </c>
      <c r="V1266" t="s">
        <v>12521</v>
      </c>
      <c r="Z1266">
        <v>109.796278</v>
      </c>
      <c r="AA1266">
        <v>-7.4120929999999996</v>
      </c>
      <c r="AB1266" t="s">
        <v>12522</v>
      </c>
      <c r="AC1266" t="s">
        <v>237</v>
      </c>
      <c r="AL1266" t="s">
        <v>218</v>
      </c>
      <c r="AM1266" t="s">
        <v>11960</v>
      </c>
      <c r="AN1266" t="s">
        <v>6</v>
      </c>
      <c r="AO1266" t="s">
        <v>9872</v>
      </c>
      <c r="AP1266" s="57">
        <v>46249.333333333336</v>
      </c>
      <c r="AR1266" t="s">
        <v>219</v>
      </c>
      <c r="AS1266" t="s">
        <v>262</v>
      </c>
      <c r="AT1266" t="s">
        <v>231</v>
      </c>
      <c r="AU1266">
        <v>20260815</v>
      </c>
      <c r="AV1266" t="s">
        <v>222</v>
      </c>
      <c r="AW1266" t="s">
        <v>1012</v>
      </c>
      <c r="AX1266" t="s">
        <v>223</v>
      </c>
      <c r="BA1266" s="57">
        <v>46249.333333333336</v>
      </c>
      <c r="BB1266" t="s">
        <v>11960</v>
      </c>
      <c r="BC1266">
        <v>2026</v>
      </c>
      <c r="BD1266">
        <v>8</v>
      </c>
      <c r="BE1266">
        <v>15</v>
      </c>
      <c r="BF1266" s="6">
        <f t="shared" si="57"/>
        <v>46249</v>
      </c>
      <c r="BG1266">
        <f t="shared" si="58"/>
        <v>-0.33333333333575865</v>
      </c>
      <c r="BH1266" t="str">
        <f t="shared" si="59"/>
        <v>COMPLY</v>
      </c>
      <c r="BI1266" t="e">
        <f>VLOOKUP(H1266,Sheet2!$A$1:$B$270,2,FALSE)</f>
        <v>#N/A</v>
      </c>
    </row>
    <row r="1267" spans="1:61">
      <c r="A1267">
        <v>1266</v>
      </c>
      <c r="B1267">
        <v>1002531242</v>
      </c>
      <c r="C1267">
        <v>3</v>
      </c>
      <c r="D1267" t="s">
        <v>38</v>
      </c>
      <c r="E1267">
        <v>5</v>
      </c>
      <c r="F1267" t="s">
        <v>92</v>
      </c>
      <c r="G1267" t="s">
        <v>89</v>
      </c>
      <c r="H1267" t="s">
        <v>270</v>
      </c>
      <c r="I1267" t="s">
        <v>213</v>
      </c>
      <c r="J1267" t="s">
        <v>214</v>
      </c>
      <c r="K1267" t="s">
        <v>149</v>
      </c>
      <c r="L1267" t="s">
        <v>215</v>
      </c>
      <c r="M1267" t="s">
        <v>76</v>
      </c>
      <c r="N1267" t="s">
        <v>216</v>
      </c>
      <c r="O1267" s="57">
        <v>46251.681215277778</v>
      </c>
      <c r="P1267" s="57">
        <v>46252.665636574071</v>
      </c>
      <c r="Q1267">
        <v>69368283</v>
      </c>
      <c r="S1267">
        <v>152643202394</v>
      </c>
      <c r="T1267" t="s">
        <v>12523</v>
      </c>
      <c r="U1267" t="s">
        <v>12524</v>
      </c>
      <c r="V1267" t="s">
        <v>12525</v>
      </c>
      <c r="Z1267">
        <v>111.8271879</v>
      </c>
      <c r="AA1267">
        <v>-7.1449569000000004</v>
      </c>
      <c r="AB1267" t="s">
        <v>12526</v>
      </c>
      <c r="AC1267" t="s">
        <v>237</v>
      </c>
      <c r="AL1267" t="s">
        <v>218</v>
      </c>
      <c r="AM1267" t="s">
        <v>10291</v>
      </c>
      <c r="AN1267" t="s">
        <v>6</v>
      </c>
      <c r="AO1267" t="s">
        <v>10364</v>
      </c>
      <c r="AP1267" s="57">
        <v>46252.541666666664</v>
      </c>
      <c r="AR1267" t="s">
        <v>219</v>
      </c>
      <c r="AS1267" t="s">
        <v>270</v>
      </c>
      <c r="AT1267" t="s">
        <v>231</v>
      </c>
      <c r="AU1267">
        <v>20260818</v>
      </c>
      <c r="AV1267" t="s">
        <v>222</v>
      </c>
      <c r="AW1267" t="s">
        <v>1010</v>
      </c>
      <c r="AX1267" t="s">
        <v>223</v>
      </c>
      <c r="BA1267" s="57">
        <v>46252.541666666664</v>
      </c>
      <c r="BB1267" t="s">
        <v>10291</v>
      </c>
      <c r="BC1267">
        <v>2026</v>
      </c>
      <c r="BD1267">
        <v>8</v>
      </c>
      <c r="BE1267">
        <v>18</v>
      </c>
      <c r="BF1267" s="6">
        <f t="shared" si="57"/>
        <v>46252</v>
      </c>
      <c r="BG1267">
        <f t="shared" si="58"/>
        <v>-0.54166666666424135</v>
      </c>
      <c r="BH1267" t="str">
        <f t="shared" si="59"/>
        <v>COMPLY</v>
      </c>
      <c r="BI1267" t="str">
        <f>VLOOKUP(H1267,Sheet2!$A$1:$B$270,2,FALSE)</f>
        <v>BOJONEGORO</v>
      </c>
    </row>
    <row r="1268" spans="1:61">
      <c r="A1268">
        <v>1267</v>
      </c>
      <c r="B1268">
        <v>1002517694</v>
      </c>
      <c r="C1268">
        <v>3</v>
      </c>
      <c r="D1268" t="s">
        <v>45</v>
      </c>
      <c r="E1268">
        <v>5</v>
      </c>
      <c r="F1268" t="s">
        <v>211</v>
      </c>
      <c r="G1268" t="s">
        <v>116</v>
      </c>
      <c r="H1268" t="s">
        <v>359</v>
      </c>
      <c r="I1268" t="s">
        <v>213</v>
      </c>
      <c r="J1268" t="s">
        <v>214</v>
      </c>
      <c r="K1268" t="s">
        <v>149</v>
      </c>
      <c r="L1268" t="s">
        <v>215</v>
      </c>
      <c r="M1268" t="s">
        <v>76</v>
      </c>
      <c r="N1268" t="s">
        <v>216</v>
      </c>
      <c r="O1268" s="57">
        <v>46244.547893518517</v>
      </c>
      <c r="P1268" s="57">
        <v>46244.734722222223</v>
      </c>
      <c r="Q1268">
        <v>69362412</v>
      </c>
      <c r="S1268">
        <v>172620205021</v>
      </c>
      <c r="T1268" t="s">
        <v>6772</v>
      </c>
      <c r="U1268" t="s">
        <v>6773</v>
      </c>
      <c r="V1268" t="s">
        <v>6774</v>
      </c>
      <c r="Z1268">
        <v>116.47072378546</v>
      </c>
      <c r="AA1268">
        <v>-8.6226522507887697</v>
      </c>
      <c r="AB1268" t="s">
        <v>6775</v>
      </c>
      <c r="AC1268" t="s">
        <v>217</v>
      </c>
      <c r="AL1268" t="s">
        <v>218</v>
      </c>
      <c r="AM1268" t="s">
        <v>6776</v>
      </c>
      <c r="AN1268" t="s">
        <v>6</v>
      </c>
      <c r="AO1268" s="57">
        <v>46303.548472222225</v>
      </c>
      <c r="AP1268" s="57">
        <v>46245.541666666664</v>
      </c>
      <c r="AR1268" t="s">
        <v>219</v>
      </c>
      <c r="AS1268" t="s">
        <v>359</v>
      </c>
      <c r="AT1268" t="s">
        <v>231</v>
      </c>
      <c r="AU1268">
        <v>20260810</v>
      </c>
      <c r="AV1268" t="s">
        <v>222</v>
      </c>
      <c r="AW1268" t="s">
        <v>1012</v>
      </c>
      <c r="AX1268" t="s">
        <v>223</v>
      </c>
      <c r="BA1268" s="57">
        <v>46245.541666666664</v>
      </c>
      <c r="BB1268" t="s">
        <v>6776</v>
      </c>
      <c r="BC1268">
        <v>2026</v>
      </c>
      <c r="BD1268">
        <v>8</v>
      </c>
      <c r="BE1268">
        <v>10</v>
      </c>
      <c r="BF1268" s="6">
        <f t="shared" si="57"/>
        <v>46244</v>
      </c>
      <c r="BG1268">
        <f t="shared" si="58"/>
        <v>-1.5416666666642413</v>
      </c>
      <c r="BH1268" t="str">
        <f t="shared" si="59"/>
        <v>COMPLY</v>
      </c>
      <c r="BI1268" t="str">
        <f>VLOOKUP(H1268,Sheet2!$A$1:$B$270,2,FALSE)</f>
        <v>SELONG</v>
      </c>
    </row>
    <row r="1269" spans="1:61">
      <c r="A1269">
        <v>1268</v>
      </c>
      <c r="B1269">
        <v>1002534971</v>
      </c>
      <c r="C1269">
        <v>3</v>
      </c>
      <c r="D1269" t="s">
        <v>42</v>
      </c>
      <c r="E1269">
        <v>5</v>
      </c>
      <c r="F1269" t="s">
        <v>106</v>
      </c>
      <c r="G1269" t="s">
        <v>107</v>
      </c>
      <c r="H1269" t="s">
        <v>264</v>
      </c>
      <c r="I1269" t="s">
        <v>213</v>
      </c>
      <c r="J1269" t="s">
        <v>214</v>
      </c>
      <c r="K1269" t="s">
        <v>149</v>
      </c>
      <c r="M1269" t="s">
        <v>6601</v>
      </c>
      <c r="N1269" t="s">
        <v>216</v>
      </c>
      <c r="O1269" s="57">
        <v>46252.97792824074</v>
      </c>
      <c r="P1269" s="57">
        <v>46252.983344907407</v>
      </c>
      <c r="Q1269">
        <v>69369593</v>
      </c>
      <c r="S1269">
        <v>152505340850</v>
      </c>
      <c r="T1269" t="s">
        <v>13448</v>
      </c>
      <c r="U1269" t="s">
        <v>13449</v>
      </c>
      <c r="Z1269">
        <v>113.201149584775</v>
      </c>
      <c r="AA1269">
        <v>-7.7558625987227101</v>
      </c>
      <c r="AB1269" t="s">
        <v>13450</v>
      </c>
      <c r="AC1269" t="s">
        <v>230</v>
      </c>
      <c r="AO1269" t="s">
        <v>13451</v>
      </c>
      <c r="AR1269" t="s">
        <v>5</v>
      </c>
      <c r="AS1269" t="s">
        <v>264</v>
      </c>
      <c r="AT1269" t="s">
        <v>231</v>
      </c>
      <c r="AV1269" t="s">
        <v>6601</v>
      </c>
      <c r="AW1269" t="s">
        <v>561</v>
      </c>
      <c r="AX1269" t="s">
        <v>223</v>
      </c>
      <c r="BF1269" s="6" t="e">
        <f t="shared" si="57"/>
        <v>#NUM!</v>
      </c>
      <c r="BG1269" t="e">
        <f t="shared" si="58"/>
        <v>#NUM!</v>
      </c>
      <c r="BH1269" t="e">
        <f t="shared" si="59"/>
        <v>#NUM!</v>
      </c>
      <c r="BI1269" t="str">
        <f>VLOOKUP(H1269,Sheet2!$A$1:$B$270,2,FALSE)</f>
        <v>PROBOLINGGO</v>
      </c>
    </row>
    <row r="1270" spans="1:61">
      <c r="A1270">
        <v>1269</v>
      </c>
      <c r="B1270">
        <v>1002527936</v>
      </c>
      <c r="C1270">
        <v>3</v>
      </c>
      <c r="D1270" t="s">
        <v>55</v>
      </c>
      <c r="E1270">
        <v>5</v>
      </c>
      <c r="F1270" t="s">
        <v>228</v>
      </c>
      <c r="G1270" t="s">
        <v>127</v>
      </c>
      <c r="H1270" t="s">
        <v>229</v>
      </c>
      <c r="I1270" t="s">
        <v>213</v>
      </c>
      <c r="J1270" t="s">
        <v>214</v>
      </c>
      <c r="K1270" t="s">
        <v>149</v>
      </c>
      <c r="M1270" t="s">
        <v>76</v>
      </c>
      <c r="N1270" t="s">
        <v>216</v>
      </c>
      <c r="O1270" s="57">
        <v>46249.447800925926</v>
      </c>
      <c r="P1270" s="57">
        <v>46249.575057870374</v>
      </c>
      <c r="Q1270">
        <v>69365776</v>
      </c>
      <c r="S1270">
        <v>152426928205</v>
      </c>
      <c r="T1270" t="s">
        <v>12531</v>
      </c>
      <c r="U1270" t="s">
        <v>12532</v>
      </c>
      <c r="V1270" t="s">
        <v>12533</v>
      </c>
      <c r="Z1270">
        <v>113.476433</v>
      </c>
      <c r="AA1270">
        <v>-7.2207052000000003</v>
      </c>
      <c r="AB1270" t="s">
        <v>12534</v>
      </c>
      <c r="AC1270" t="s">
        <v>230</v>
      </c>
      <c r="AL1270" t="s">
        <v>218</v>
      </c>
      <c r="AM1270" t="s">
        <v>12535</v>
      </c>
      <c r="AN1270" t="s">
        <v>6</v>
      </c>
      <c r="AO1270" t="s">
        <v>9807</v>
      </c>
      <c r="AR1270" t="s">
        <v>219</v>
      </c>
      <c r="AS1270" t="s">
        <v>229</v>
      </c>
      <c r="AT1270" t="s">
        <v>221</v>
      </c>
      <c r="AU1270">
        <v>20260815</v>
      </c>
      <c r="AV1270" t="s">
        <v>222</v>
      </c>
      <c r="AW1270" t="s">
        <v>561</v>
      </c>
      <c r="AX1270" t="s">
        <v>223</v>
      </c>
      <c r="BA1270" s="57">
        <v>46249.291666666664</v>
      </c>
      <c r="BB1270" t="s">
        <v>12535</v>
      </c>
      <c r="BC1270">
        <v>2026</v>
      </c>
      <c r="BD1270">
        <v>8</v>
      </c>
      <c r="BE1270">
        <v>15</v>
      </c>
      <c r="BF1270" s="6">
        <f t="shared" si="57"/>
        <v>46249</v>
      </c>
      <c r="BG1270">
        <f t="shared" si="58"/>
        <v>-0.29166666666424135</v>
      </c>
      <c r="BH1270" t="str">
        <f t="shared" si="59"/>
        <v>COMPLY</v>
      </c>
      <c r="BI1270" t="str">
        <f>VLOOKUP(H1270,Sheet2!$A$1:$B$270,2,FALSE)</f>
        <v>MADURA</v>
      </c>
    </row>
    <row r="1271" spans="1:61">
      <c r="A1271">
        <v>1270</v>
      </c>
      <c r="B1271">
        <v>1002525429</v>
      </c>
      <c r="C1271">
        <v>3</v>
      </c>
      <c r="D1271" t="s">
        <v>45</v>
      </c>
      <c r="E1271">
        <v>5</v>
      </c>
      <c r="F1271" t="s">
        <v>211</v>
      </c>
      <c r="G1271" t="s">
        <v>115</v>
      </c>
      <c r="H1271" t="s">
        <v>279</v>
      </c>
      <c r="I1271" t="s">
        <v>213</v>
      </c>
      <c r="J1271" t="s">
        <v>214</v>
      </c>
      <c r="K1271" t="s">
        <v>149</v>
      </c>
      <c r="L1271" t="s">
        <v>215</v>
      </c>
      <c r="M1271" t="s">
        <v>277</v>
      </c>
      <c r="N1271" t="s">
        <v>216</v>
      </c>
      <c r="O1271" s="57">
        <v>46248.345092592594</v>
      </c>
      <c r="P1271" s="57">
        <v>46251.571944444448</v>
      </c>
      <c r="Q1271">
        <v>69365594</v>
      </c>
      <c r="S1271">
        <v>172603791381</v>
      </c>
      <c r="T1271" t="s">
        <v>12537</v>
      </c>
      <c r="U1271" t="s">
        <v>12538</v>
      </c>
      <c r="V1271" t="s">
        <v>12539</v>
      </c>
      <c r="Z1271">
        <v>116.281946</v>
      </c>
      <c r="AA1271">
        <v>-8.7148029999999999</v>
      </c>
      <c r="AB1271" t="s">
        <v>12540</v>
      </c>
      <c r="AC1271" t="s">
        <v>237</v>
      </c>
      <c r="AL1271" t="s">
        <v>218</v>
      </c>
      <c r="AM1271" t="s">
        <v>12541</v>
      </c>
      <c r="AN1271" t="s">
        <v>6</v>
      </c>
      <c r="AO1271" t="s">
        <v>11772</v>
      </c>
      <c r="AP1271" s="57">
        <v>46249.625</v>
      </c>
      <c r="AQ1271" t="s">
        <v>248</v>
      </c>
      <c r="AR1271" t="s">
        <v>278</v>
      </c>
      <c r="AS1271" t="s">
        <v>279</v>
      </c>
      <c r="AT1271" t="s">
        <v>231</v>
      </c>
      <c r="AV1271" t="s">
        <v>12542</v>
      </c>
      <c r="AW1271" t="s">
        <v>938</v>
      </c>
      <c r="AX1271" t="s">
        <v>223</v>
      </c>
      <c r="BA1271" s="57">
        <v>46249.625</v>
      </c>
      <c r="BB1271" t="s">
        <v>12541</v>
      </c>
      <c r="BF1271" s="6" t="e">
        <f t="shared" si="57"/>
        <v>#NUM!</v>
      </c>
      <c r="BG1271" t="e">
        <f t="shared" si="58"/>
        <v>#NUM!</v>
      </c>
      <c r="BH1271" t="e">
        <f t="shared" si="59"/>
        <v>#NUM!</v>
      </c>
      <c r="BI1271" t="str">
        <f>VLOOKUP(H1271,Sheet2!$A$1:$B$270,2,FALSE)</f>
        <v>SELONG</v>
      </c>
    </row>
    <row r="1272" spans="1:61">
      <c r="A1272">
        <v>1271</v>
      </c>
      <c r="B1272">
        <v>1002519567</v>
      </c>
      <c r="C1272">
        <v>3</v>
      </c>
      <c r="D1272" t="s">
        <v>38</v>
      </c>
      <c r="E1272">
        <v>5</v>
      </c>
      <c r="F1272" t="s">
        <v>90</v>
      </c>
      <c r="G1272" t="s">
        <v>90</v>
      </c>
      <c r="H1272" t="s">
        <v>354</v>
      </c>
      <c r="I1272" t="s">
        <v>213</v>
      </c>
      <c r="J1272" t="s">
        <v>214</v>
      </c>
      <c r="K1272" t="s">
        <v>149</v>
      </c>
      <c r="L1272" t="s">
        <v>215</v>
      </c>
      <c r="M1272" t="s">
        <v>76</v>
      </c>
      <c r="N1272" t="s">
        <v>216</v>
      </c>
      <c r="O1272" s="57">
        <v>46245.482592592591</v>
      </c>
      <c r="P1272" s="57">
        <v>46246.54415509259</v>
      </c>
      <c r="Q1272">
        <v>69363158</v>
      </c>
      <c r="S1272">
        <v>152639219486</v>
      </c>
      <c r="T1272" t="s">
        <v>7802</v>
      </c>
      <c r="U1272" t="s">
        <v>7803</v>
      </c>
      <c r="V1272" t="s">
        <v>7804</v>
      </c>
      <c r="Z1272">
        <v>112.1714284</v>
      </c>
      <c r="AA1272">
        <v>-7.7623531999999997</v>
      </c>
      <c r="AB1272" t="s">
        <v>7805</v>
      </c>
      <c r="AC1272" t="s">
        <v>237</v>
      </c>
      <c r="AL1272" t="s">
        <v>218</v>
      </c>
      <c r="AM1272" t="s">
        <v>6363</v>
      </c>
      <c r="AN1272" t="s">
        <v>6</v>
      </c>
      <c r="AO1272" s="57">
        <v>46334.486145833333</v>
      </c>
      <c r="AP1272" s="57">
        <v>46246.333333333336</v>
      </c>
      <c r="AR1272" t="s">
        <v>219</v>
      </c>
      <c r="AS1272" t="s">
        <v>354</v>
      </c>
      <c r="AT1272" t="s">
        <v>231</v>
      </c>
      <c r="AU1272">
        <v>20260812</v>
      </c>
      <c r="AV1272" t="s">
        <v>222</v>
      </c>
      <c r="AW1272" t="s">
        <v>1010</v>
      </c>
      <c r="AX1272" t="s">
        <v>223</v>
      </c>
      <c r="BA1272" s="57">
        <v>46246.333333333336</v>
      </c>
      <c r="BB1272" t="s">
        <v>6363</v>
      </c>
      <c r="BC1272">
        <v>2026</v>
      </c>
      <c r="BD1272">
        <v>8</v>
      </c>
      <c r="BE1272">
        <v>12</v>
      </c>
      <c r="BF1272" s="6">
        <f t="shared" si="57"/>
        <v>46246</v>
      </c>
      <c r="BG1272">
        <f t="shared" si="58"/>
        <v>-0.33333333333575865</v>
      </c>
      <c r="BH1272" t="str">
        <f t="shared" si="59"/>
        <v>COMPLY</v>
      </c>
      <c r="BI1272" t="str">
        <f>VLOOKUP(H1272,Sheet2!$A$1:$B$270,2,FALSE)</f>
        <v>KEDIRI</v>
      </c>
    </row>
    <row r="1273" spans="1:61">
      <c r="A1273">
        <v>1272</v>
      </c>
      <c r="B1273">
        <v>1002515442</v>
      </c>
      <c r="C1273">
        <v>3</v>
      </c>
      <c r="D1273" t="s">
        <v>59</v>
      </c>
      <c r="E1273">
        <v>4</v>
      </c>
      <c r="F1273" t="s">
        <v>567</v>
      </c>
      <c r="G1273" t="s">
        <v>609</v>
      </c>
      <c r="H1273" t="s">
        <v>611</v>
      </c>
      <c r="I1273" t="s">
        <v>213</v>
      </c>
      <c r="J1273" t="s">
        <v>214</v>
      </c>
      <c r="K1273" t="s">
        <v>149</v>
      </c>
      <c r="M1273" t="s">
        <v>76</v>
      </c>
      <c r="N1273" t="s">
        <v>216</v>
      </c>
      <c r="O1273" s="57">
        <v>46241.757187499999</v>
      </c>
      <c r="P1273" s="57">
        <v>46241.941724537035</v>
      </c>
      <c r="Q1273">
        <v>69356259</v>
      </c>
      <c r="S1273">
        <v>141114227834</v>
      </c>
      <c r="T1273" t="s">
        <v>5840</v>
      </c>
      <c r="U1273" t="s">
        <v>5841</v>
      </c>
      <c r="V1273" t="s">
        <v>5842</v>
      </c>
      <c r="Z1273">
        <v>110.39221000000001</v>
      </c>
      <c r="AA1273">
        <v>-7.8263889999999998</v>
      </c>
      <c r="AB1273" t="s">
        <v>5843</v>
      </c>
      <c r="AC1273" t="s">
        <v>291</v>
      </c>
      <c r="AL1273" t="s">
        <v>218</v>
      </c>
      <c r="AM1273" t="s">
        <v>5844</v>
      </c>
      <c r="AN1273" t="s">
        <v>6</v>
      </c>
      <c r="AO1273" s="57">
        <v>46211.767870370371</v>
      </c>
      <c r="AR1273" t="s">
        <v>219</v>
      </c>
      <c r="AS1273" t="s">
        <v>611</v>
      </c>
      <c r="AT1273" t="s">
        <v>231</v>
      </c>
      <c r="AU1273">
        <v>20260807</v>
      </c>
      <c r="AV1273" t="s">
        <v>222</v>
      </c>
      <c r="AW1273" t="s">
        <v>560</v>
      </c>
      <c r="AX1273" t="s">
        <v>223</v>
      </c>
      <c r="BA1273" s="57">
        <v>46241.291666666664</v>
      </c>
      <c r="BB1273" t="s">
        <v>5844</v>
      </c>
      <c r="BC1273">
        <v>2026</v>
      </c>
      <c r="BD1273">
        <v>8</v>
      </c>
      <c r="BE1273">
        <v>7</v>
      </c>
      <c r="BF1273" s="6">
        <f t="shared" si="57"/>
        <v>46241</v>
      </c>
      <c r="BG1273">
        <f t="shared" si="58"/>
        <v>-0.29166666666424135</v>
      </c>
      <c r="BH1273" t="str">
        <f t="shared" si="59"/>
        <v>COMPLY</v>
      </c>
      <c r="BI1273" t="e">
        <f>VLOOKUP(H1273,Sheet2!$A$1:$B$270,2,FALSE)</f>
        <v>#N/A</v>
      </c>
    </row>
    <row r="1274" spans="1:61">
      <c r="A1274">
        <v>1273</v>
      </c>
      <c r="B1274">
        <v>1002520779</v>
      </c>
      <c r="C1274">
        <v>3</v>
      </c>
      <c r="D1274" t="s">
        <v>34</v>
      </c>
      <c r="E1274">
        <v>5</v>
      </c>
      <c r="F1274" t="s">
        <v>585</v>
      </c>
      <c r="G1274" t="s">
        <v>81</v>
      </c>
      <c r="H1274" t="s">
        <v>322</v>
      </c>
      <c r="I1274" t="s">
        <v>213</v>
      </c>
      <c r="J1274" t="s">
        <v>214</v>
      </c>
      <c r="K1274" t="s">
        <v>149</v>
      </c>
      <c r="M1274" t="s">
        <v>76</v>
      </c>
      <c r="N1274" t="s">
        <v>216</v>
      </c>
      <c r="O1274" s="57">
        <v>46245.695879629631</v>
      </c>
      <c r="P1274" s="57">
        <v>46248.339317129627</v>
      </c>
      <c r="Q1274">
        <v>69363675</v>
      </c>
      <c r="S1274">
        <v>172415798732</v>
      </c>
      <c r="T1274" t="s">
        <v>4721</v>
      </c>
      <c r="U1274" t="s">
        <v>7810</v>
      </c>
      <c r="V1274" t="s">
        <v>7811</v>
      </c>
      <c r="Z1274">
        <v>115.1776443</v>
      </c>
      <c r="AA1274">
        <v>-8.7611340999999996</v>
      </c>
      <c r="AB1274" t="s">
        <v>4724</v>
      </c>
      <c r="AC1274" t="s">
        <v>230</v>
      </c>
      <c r="AL1274" t="s">
        <v>218</v>
      </c>
      <c r="AM1274" t="s">
        <v>7812</v>
      </c>
      <c r="AN1274" t="s">
        <v>6</v>
      </c>
      <c r="AO1274" s="57">
        <v>46334.704837962963</v>
      </c>
      <c r="AP1274" s="57">
        <v>46246.625</v>
      </c>
      <c r="AR1274" t="s">
        <v>219</v>
      </c>
      <c r="AS1274" t="s">
        <v>322</v>
      </c>
      <c r="AT1274" t="s">
        <v>231</v>
      </c>
      <c r="AU1274">
        <v>20260814</v>
      </c>
      <c r="AV1274" t="s">
        <v>222</v>
      </c>
      <c r="AW1274" t="s">
        <v>562</v>
      </c>
      <c r="AX1274" t="s">
        <v>223</v>
      </c>
      <c r="BA1274" s="57">
        <v>46246.625</v>
      </c>
      <c r="BB1274" t="s">
        <v>7812</v>
      </c>
      <c r="BC1274">
        <v>2026</v>
      </c>
      <c r="BD1274">
        <v>8</v>
      </c>
      <c r="BE1274">
        <v>14</v>
      </c>
      <c r="BF1274" s="6">
        <f t="shared" si="57"/>
        <v>46248</v>
      </c>
      <c r="BG1274">
        <f t="shared" si="58"/>
        <v>1.375</v>
      </c>
      <c r="BH1274" t="str">
        <f t="shared" si="59"/>
        <v>NOT COMPLY</v>
      </c>
      <c r="BI1274" t="str">
        <f>VLOOKUP(H1274,Sheet2!$A$1:$B$270,2,FALSE)</f>
        <v>JIMBARAN</v>
      </c>
    </row>
    <row r="1275" spans="1:61">
      <c r="A1275">
        <v>1274</v>
      </c>
      <c r="B1275">
        <v>1002506617</v>
      </c>
      <c r="C1275">
        <v>3</v>
      </c>
      <c r="D1275" t="s">
        <v>49</v>
      </c>
      <c r="E1275">
        <v>4</v>
      </c>
      <c r="F1275" t="s">
        <v>252</v>
      </c>
      <c r="G1275" t="s">
        <v>252</v>
      </c>
      <c r="H1275" t="s">
        <v>909</v>
      </c>
      <c r="I1275" t="s">
        <v>213</v>
      </c>
      <c r="J1275" t="s">
        <v>214</v>
      </c>
      <c r="K1275" t="s">
        <v>149</v>
      </c>
      <c r="L1275" t="s">
        <v>215</v>
      </c>
      <c r="M1275" t="s">
        <v>575</v>
      </c>
      <c r="N1275" t="s">
        <v>216</v>
      </c>
      <c r="O1275" s="57">
        <v>46237.786770833336</v>
      </c>
      <c r="P1275" s="57">
        <v>46238.753483796296</v>
      </c>
      <c r="Q1275">
        <v>69357831</v>
      </c>
      <c r="S1275">
        <v>142202154680</v>
      </c>
      <c r="T1275" t="s">
        <v>2911</v>
      </c>
      <c r="U1275" t="s">
        <v>3758</v>
      </c>
      <c r="V1275" t="s">
        <v>3759</v>
      </c>
      <c r="Z1275">
        <v>109.668487</v>
      </c>
      <c r="AA1275">
        <v>-6.9063600000000003</v>
      </c>
      <c r="AB1275" t="s">
        <v>2914</v>
      </c>
      <c r="AC1275" t="s">
        <v>237</v>
      </c>
      <c r="AL1275" t="s">
        <v>218</v>
      </c>
      <c r="AM1275" t="s">
        <v>1376</v>
      </c>
      <c r="AN1275" t="s">
        <v>6</v>
      </c>
      <c r="AO1275" s="57">
        <v>46089.788449074076</v>
      </c>
      <c r="AP1275" s="57">
        <v>46238.625</v>
      </c>
      <c r="AQ1275" t="s">
        <v>564</v>
      </c>
      <c r="AR1275" t="s">
        <v>14</v>
      </c>
      <c r="AS1275" t="s">
        <v>909</v>
      </c>
      <c r="AT1275" t="s">
        <v>231</v>
      </c>
      <c r="AV1275" t="s">
        <v>3760</v>
      </c>
      <c r="AW1275" t="s">
        <v>1018</v>
      </c>
      <c r="AX1275" t="s">
        <v>223</v>
      </c>
      <c r="BA1275" s="57">
        <v>46238.625</v>
      </c>
      <c r="BB1275" t="s">
        <v>1376</v>
      </c>
      <c r="BF1275" s="6" t="e">
        <f t="shared" si="57"/>
        <v>#NUM!</v>
      </c>
      <c r="BG1275" t="e">
        <f t="shared" si="58"/>
        <v>#NUM!</v>
      </c>
      <c r="BH1275" t="e">
        <f t="shared" si="59"/>
        <v>#NUM!</v>
      </c>
      <c r="BI1275" t="e">
        <f>VLOOKUP(H1275,Sheet2!$A$1:$B$270,2,FALSE)</f>
        <v>#N/A</v>
      </c>
    </row>
    <row r="1276" spans="1:61">
      <c r="A1276">
        <v>1275</v>
      </c>
      <c r="B1276">
        <v>1002519431</v>
      </c>
      <c r="C1276">
        <v>3</v>
      </c>
      <c r="D1276" t="s">
        <v>49</v>
      </c>
      <c r="E1276">
        <v>4</v>
      </c>
      <c r="F1276" t="s">
        <v>246</v>
      </c>
      <c r="G1276" t="s">
        <v>247</v>
      </c>
      <c r="H1276" t="s">
        <v>930</v>
      </c>
      <c r="I1276" t="s">
        <v>213</v>
      </c>
      <c r="J1276" t="s">
        <v>214</v>
      </c>
      <c r="K1276" t="s">
        <v>149</v>
      </c>
      <c r="M1276" t="s">
        <v>76</v>
      </c>
      <c r="N1276" t="s">
        <v>216</v>
      </c>
      <c r="O1276" s="57">
        <v>46245.466365740744</v>
      </c>
      <c r="P1276" s="57">
        <v>46248.670659722222</v>
      </c>
      <c r="Q1276">
        <v>69363089</v>
      </c>
      <c r="S1276">
        <v>142410346136</v>
      </c>
      <c r="T1276" t="s">
        <v>7817</v>
      </c>
      <c r="U1276" t="s">
        <v>12547</v>
      </c>
      <c r="V1276" t="s">
        <v>9639</v>
      </c>
      <c r="Z1276">
        <v>110.4559172</v>
      </c>
      <c r="AA1276">
        <v>-6.9881637000000003</v>
      </c>
      <c r="AB1276" t="s">
        <v>12548</v>
      </c>
      <c r="AC1276" t="s">
        <v>226</v>
      </c>
      <c r="AL1276" t="s">
        <v>218</v>
      </c>
      <c r="AM1276" t="s">
        <v>9640</v>
      </c>
      <c r="AN1276" t="s">
        <v>6</v>
      </c>
      <c r="AO1276" s="57">
        <v>46334.486145833333</v>
      </c>
      <c r="AP1276" s="57">
        <v>46248.625</v>
      </c>
      <c r="AR1276" t="s">
        <v>219</v>
      </c>
      <c r="AS1276" t="s">
        <v>930</v>
      </c>
      <c r="AT1276" t="s">
        <v>231</v>
      </c>
      <c r="AU1276">
        <v>20260814</v>
      </c>
      <c r="AV1276" t="s">
        <v>222</v>
      </c>
      <c r="AW1276" t="s">
        <v>561</v>
      </c>
      <c r="AX1276" t="s">
        <v>223</v>
      </c>
      <c r="BA1276" s="57">
        <v>46248.625</v>
      </c>
      <c r="BB1276" t="s">
        <v>9640</v>
      </c>
      <c r="BC1276">
        <v>2026</v>
      </c>
      <c r="BD1276">
        <v>8</v>
      </c>
      <c r="BE1276">
        <v>14</v>
      </c>
      <c r="BF1276" s="6">
        <f t="shared" si="57"/>
        <v>46248</v>
      </c>
      <c r="BG1276">
        <f t="shared" si="58"/>
        <v>-0.625</v>
      </c>
      <c r="BH1276" t="str">
        <f t="shared" si="59"/>
        <v>COMPLY</v>
      </c>
      <c r="BI1276" t="e">
        <f>VLOOKUP(H1276,Sheet2!$A$1:$B$270,2,FALSE)</f>
        <v>#N/A</v>
      </c>
    </row>
    <row r="1277" spans="1:61">
      <c r="A1277">
        <v>1276</v>
      </c>
      <c r="B1277">
        <v>1002519942</v>
      </c>
      <c r="C1277">
        <v>3</v>
      </c>
      <c r="D1277" t="s">
        <v>38</v>
      </c>
      <c r="E1277">
        <v>5</v>
      </c>
      <c r="F1277" t="s">
        <v>250</v>
      </c>
      <c r="G1277" t="s">
        <v>91</v>
      </c>
      <c r="H1277" t="s">
        <v>331</v>
      </c>
      <c r="I1277" t="s">
        <v>213</v>
      </c>
      <c r="J1277" t="s">
        <v>214</v>
      </c>
      <c r="K1277" t="s">
        <v>149</v>
      </c>
      <c r="L1277" t="s">
        <v>215</v>
      </c>
      <c r="M1277" t="s">
        <v>76</v>
      </c>
      <c r="N1277" t="s">
        <v>216</v>
      </c>
      <c r="O1277" s="57">
        <v>46245.570104166669</v>
      </c>
      <c r="P1277" s="57">
        <v>46245.764999999999</v>
      </c>
      <c r="Q1277">
        <v>69363347</v>
      </c>
      <c r="S1277">
        <v>152704231011</v>
      </c>
      <c r="T1277" t="s">
        <v>7818</v>
      </c>
      <c r="U1277" t="s">
        <v>7819</v>
      </c>
      <c r="V1277" t="s">
        <v>7820</v>
      </c>
      <c r="Z1277">
        <v>112.626816426988</v>
      </c>
      <c r="AA1277">
        <v>-8.0578093960122708</v>
      </c>
      <c r="AB1277" t="s">
        <v>7821</v>
      </c>
      <c r="AC1277" t="s">
        <v>237</v>
      </c>
      <c r="AL1277" t="s">
        <v>218</v>
      </c>
      <c r="AM1277" t="s">
        <v>7822</v>
      </c>
      <c r="AN1277" t="s">
        <v>6</v>
      </c>
      <c r="AO1277" s="57">
        <v>46334.579965277779</v>
      </c>
      <c r="AP1277" s="57">
        <v>46248.333333333336</v>
      </c>
      <c r="AR1277" t="s">
        <v>219</v>
      </c>
      <c r="AS1277" t="s">
        <v>331</v>
      </c>
      <c r="AT1277" t="s">
        <v>231</v>
      </c>
      <c r="AU1277">
        <v>20260811</v>
      </c>
      <c r="AV1277" t="s">
        <v>222</v>
      </c>
      <c r="AW1277" t="s">
        <v>1010</v>
      </c>
      <c r="AX1277" t="s">
        <v>223</v>
      </c>
      <c r="BA1277" s="57">
        <v>46248.333333333336</v>
      </c>
      <c r="BB1277" t="s">
        <v>7822</v>
      </c>
      <c r="BC1277">
        <v>2026</v>
      </c>
      <c r="BD1277">
        <v>8</v>
      </c>
      <c r="BE1277">
        <v>11</v>
      </c>
      <c r="BF1277" s="6">
        <f t="shared" si="57"/>
        <v>46245</v>
      </c>
      <c r="BG1277">
        <f t="shared" si="58"/>
        <v>-3.3333333333357587</v>
      </c>
      <c r="BH1277" t="str">
        <f t="shared" si="59"/>
        <v>COMPLY</v>
      </c>
      <c r="BI1277" t="str">
        <f>VLOOKUP(H1277,Sheet2!$A$1:$B$270,2,FALSE)</f>
        <v>MALANG</v>
      </c>
    </row>
    <row r="1278" spans="1:61">
      <c r="A1278">
        <v>1277</v>
      </c>
      <c r="B1278">
        <v>1002531353</v>
      </c>
      <c r="C1278">
        <v>3</v>
      </c>
      <c r="D1278" t="s">
        <v>45</v>
      </c>
      <c r="E1278">
        <v>5</v>
      </c>
      <c r="F1278" t="s">
        <v>211</v>
      </c>
      <c r="G1278" t="s">
        <v>110</v>
      </c>
      <c r="H1278" t="s">
        <v>319</v>
      </c>
      <c r="I1278" t="s">
        <v>213</v>
      </c>
      <c r="J1278" t="s">
        <v>214</v>
      </c>
      <c r="K1278" t="s">
        <v>149</v>
      </c>
      <c r="L1278" t="s">
        <v>215</v>
      </c>
      <c r="M1278" t="s">
        <v>225</v>
      </c>
      <c r="N1278" t="s">
        <v>216</v>
      </c>
      <c r="O1278" s="57">
        <v>46251.72078703704</v>
      </c>
      <c r="P1278" s="57">
        <v>46252.639606481483</v>
      </c>
      <c r="Q1278">
        <v>69368348</v>
      </c>
      <c r="S1278">
        <v>172611786231</v>
      </c>
      <c r="T1278" t="s">
        <v>9663</v>
      </c>
      <c r="U1278" t="s">
        <v>9664</v>
      </c>
      <c r="V1278" t="s">
        <v>12551</v>
      </c>
      <c r="Z1278">
        <v>118.47471729999999</v>
      </c>
      <c r="AA1278">
        <v>-8.4966317999999994</v>
      </c>
      <c r="AB1278" t="s">
        <v>12552</v>
      </c>
      <c r="AC1278" t="s">
        <v>237</v>
      </c>
      <c r="AL1278" t="s">
        <v>218</v>
      </c>
      <c r="AM1278" t="s">
        <v>12553</v>
      </c>
      <c r="AN1278" t="s">
        <v>6</v>
      </c>
      <c r="AO1278" t="s">
        <v>10731</v>
      </c>
      <c r="AP1278" s="57">
        <v>46252.625</v>
      </c>
      <c r="AR1278" t="s">
        <v>18</v>
      </c>
      <c r="AS1278" t="s">
        <v>319</v>
      </c>
      <c r="AT1278" t="s">
        <v>231</v>
      </c>
      <c r="AV1278" t="s">
        <v>227</v>
      </c>
      <c r="AW1278" t="s">
        <v>1010</v>
      </c>
      <c r="AX1278" t="s">
        <v>223</v>
      </c>
      <c r="BA1278" s="57">
        <v>46252.625</v>
      </c>
      <c r="BB1278" t="s">
        <v>12553</v>
      </c>
      <c r="BF1278" s="6" t="e">
        <f t="shared" si="57"/>
        <v>#NUM!</v>
      </c>
      <c r="BG1278" t="e">
        <f t="shared" si="58"/>
        <v>#NUM!</v>
      </c>
      <c r="BH1278" t="e">
        <f t="shared" si="59"/>
        <v>#NUM!</v>
      </c>
      <c r="BI1278" t="str">
        <f>VLOOKUP(H1278,Sheet2!$A$1:$B$270,2,FALSE)</f>
        <v>BIMA</v>
      </c>
    </row>
    <row r="1279" spans="1:61">
      <c r="A1279">
        <v>1278</v>
      </c>
      <c r="B1279">
        <v>1002520790</v>
      </c>
      <c r="C1279">
        <v>3</v>
      </c>
      <c r="D1279" t="s">
        <v>49</v>
      </c>
      <c r="E1279">
        <v>4</v>
      </c>
      <c r="F1279" t="s">
        <v>246</v>
      </c>
      <c r="G1279" t="s">
        <v>588</v>
      </c>
      <c r="H1279" t="s">
        <v>589</v>
      </c>
      <c r="I1279" t="s">
        <v>213</v>
      </c>
      <c r="J1279" t="s">
        <v>214</v>
      </c>
      <c r="K1279" t="s">
        <v>149</v>
      </c>
      <c r="L1279" t="s">
        <v>215</v>
      </c>
      <c r="M1279" t="s">
        <v>76</v>
      </c>
      <c r="N1279" t="s">
        <v>216</v>
      </c>
      <c r="O1279" s="57">
        <v>46245.697187500002</v>
      </c>
      <c r="P1279" s="57">
        <v>46247.4765162037</v>
      </c>
      <c r="Q1279">
        <v>69363678</v>
      </c>
      <c r="S1279">
        <v>142434111379</v>
      </c>
      <c r="T1279" t="s">
        <v>5019</v>
      </c>
      <c r="U1279" t="s">
        <v>7823</v>
      </c>
      <c r="V1279" t="s">
        <v>7824</v>
      </c>
      <c r="Z1279">
        <v>110.4773311</v>
      </c>
      <c r="AA1279">
        <v>-7.3368434000000002</v>
      </c>
      <c r="AB1279" t="s">
        <v>7825</v>
      </c>
      <c r="AC1279" t="s">
        <v>237</v>
      </c>
      <c r="AL1279" t="s">
        <v>218</v>
      </c>
      <c r="AM1279" t="s">
        <v>7326</v>
      </c>
      <c r="AN1279" t="s">
        <v>6</v>
      </c>
      <c r="AO1279" s="57">
        <v>46334.704837962963</v>
      </c>
      <c r="AP1279" s="57">
        <v>46246.541666666664</v>
      </c>
      <c r="AR1279" t="s">
        <v>219</v>
      </c>
      <c r="AS1279" t="s">
        <v>589</v>
      </c>
      <c r="AT1279" t="s">
        <v>231</v>
      </c>
      <c r="AU1279">
        <v>20260813</v>
      </c>
      <c r="AV1279" t="s">
        <v>222</v>
      </c>
      <c r="AW1279" t="s">
        <v>1018</v>
      </c>
      <c r="AX1279" t="s">
        <v>223</v>
      </c>
      <c r="BA1279" s="57">
        <v>46246.541666666664</v>
      </c>
      <c r="BB1279" t="s">
        <v>7326</v>
      </c>
      <c r="BC1279">
        <v>2026</v>
      </c>
      <c r="BD1279">
        <v>8</v>
      </c>
      <c r="BE1279">
        <v>13</v>
      </c>
      <c r="BF1279" s="6">
        <f t="shared" si="57"/>
        <v>46247</v>
      </c>
      <c r="BG1279">
        <f t="shared" si="58"/>
        <v>0.45833333333575865</v>
      </c>
      <c r="BH1279" t="str">
        <f t="shared" si="59"/>
        <v>COMPLY</v>
      </c>
      <c r="BI1279" t="e">
        <f>VLOOKUP(H1279,Sheet2!$A$1:$B$270,2,FALSE)</f>
        <v>#N/A</v>
      </c>
    </row>
    <row r="1280" spans="1:61">
      <c r="A1280">
        <v>1279</v>
      </c>
      <c r="B1280">
        <v>1002527004</v>
      </c>
      <c r="C1280">
        <v>3</v>
      </c>
      <c r="D1280" t="s">
        <v>45</v>
      </c>
      <c r="E1280">
        <v>5</v>
      </c>
      <c r="F1280" t="s">
        <v>211</v>
      </c>
      <c r="G1280" t="s">
        <v>118</v>
      </c>
      <c r="H1280" t="s">
        <v>464</v>
      </c>
      <c r="I1280" t="s">
        <v>213</v>
      </c>
      <c r="J1280" t="s">
        <v>214</v>
      </c>
      <c r="K1280" t="s">
        <v>149</v>
      </c>
      <c r="M1280" t="s">
        <v>277</v>
      </c>
      <c r="N1280" t="s">
        <v>216</v>
      </c>
      <c r="O1280" s="57">
        <v>46248.660520833335</v>
      </c>
      <c r="P1280" s="57">
        <v>46249.618923611109</v>
      </c>
      <c r="Q1280">
        <v>69364540</v>
      </c>
      <c r="S1280">
        <v>172608206228</v>
      </c>
      <c r="T1280" t="s">
        <v>8802</v>
      </c>
      <c r="U1280" t="s">
        <v>10140</v>
      </c>
      <c r="V1280" t="s">
        <v>12554</v>
      </c>
      <c r="Z1280">
        <v>116.7523138</v>
      </c>
      <c r="AA1280">
        <v>-8.9049376999999996</v>
      </c>
      <c r="AB1280" t="s">
        <v>8805</v>
      </c>
      <c r="AC1280" t="s">
        <v>217</v>
      </c>
      <c r="AL1280" t="s">
        <v>218</v>
      </c>
      <c r="AM1280" t="s">
        <v>12555</v>
      </c>
      <c r="AN1280" t="s">
        <v>6</v>
      </c>
      <c r="AO1280" t="s">
        <v>10152</v>
      </c>
      <c r="AQ1280" t="s">
        <v>903</v>
      </c>
      <c r="AR1280" t="s">
        <v>278</v>
      </c>
      <c r="AS1280" t="s">
        <v>464</v>
      </c>
      <c r="AT1280" t="s">
        <v>221</v>
      </c>
      <c r="AV1280" t="s">
        <v>12556</v>
      </c>
      <c r="AW1280" t="s">
        <v>561</v>
      </c>
      <c r="AX1280" t="s">
        <v>223</v>
      </c>
      <c r="BA1280" s="57">
        <v>46248.291666666664</v>
      </c>
      <c r="BB1280" t="s">
        <v>12555</v>
      </c>
      <c r="BF1280" s="6" t="e">
        <f t="shared" si="57"/>
        <v>#NUM!</v>
      </c>
      <c r="BG1280" t="e">
        <f t="shared" si="58"/>
        <v>#NUM!</v>
      </c>
      <c r="BH1280" t="e">
        <f t="shared" si="59"/>
        <v>#NUM!</v>
      </c>
      <c r="BI1280" t="str">
        <f>VLOOKUP(H1280,Sheet2!$A$1:$B$270,2,FALSE)</f>
        <v>SUMBAWA</v>
      </c>
    </row>
    <row r="1281" spans="1:61">
      <c r="A1281">
        <v>1280</v>
      </c>
      <c r="B1281">
        <v>1002517004</v>
      </c>
      <c r="C1281">
        <v>3</v>
      </c>
      <c r="D1281" t="s">
        <v>42</v>
      </c>
      <c r="E1281">
        <v>5</v>
      </c>
      <c r="F1281" t="s">
        <v>233</v>
      </c>
      <c r="G1281" t="s">
        <v>101</v>
      </c>
      <c r="H1281" t="s">
        <v>263</v>
      </c>
      <c r="I1281" t="s">
        <v>213</v>
      </c>
      <c r="J1281" t="s">
        <v>214</v>
      </c>
      <c r="K1281" t="s">
        <v>149</v>
      </c>
      <c r="M1281" t="s">
        <v>76</v>
      </c>
      <c r="N1281" t="s">
        <v>216</v>
      </c>
      <c r="O1281" s="57">
        <v>46244.389340277776</v>
      </c>
      <c r="P1281" s="57">
        <v>46244.883321759262</v>
      </c>
      <c r="Q1281">
        <v>69362123</v>
      </c>
      <c r="S1281">
        <v>152316232009</v>
      </c>
      <c r="T1281" t="s">
        <v>6780</v>
      </c>
      <c r="U1281" t="s">
        <v>6781</v>
      </c>
      <c r="V1281" t="s">
        <v>6782</v>
      </c>
      <c r="Z1281">
        <v>112.7108266</v>
      </c>
      <c r="AA1281">
        <v>-7.4701079999999997</v>
      </c>
      <c r="AB1281" t="s">
        <v>6783</v>
      </c>
      <c r="AC1281" t="s">
        <v>230</v>
      </c>
      <c r="AL1281" t="s">
        <v>218</v>
      </c>
      <c r="AM1281" t="s">
        <v>6784</v>
      </c>
      <c r="AN1281" t="s">
        <v>6</v>
      </c>
      <c r="AO1281" s="57">
        <v>46303.392835648148</v>
      </c>
      <c r="AP1281" s="57">
        <v>46245.333333333336</v>
      </c>
      <c r="AR1281" t="s">
        <v>219</v>
      </c>
      <c r="AS1281" t="s">
        <v>263</v>
      </c>
      <c r="AT1281" t="s">
        <v>231</v>
      </c>
      <c r="AU1281">
        <v>20260810</v>
      </c>
      <c r="AV1281" t="s">
        <v>222</v>
      </c>
      <c r="AW1281" t="s">
        <v>561</v>
      </c>
      <c r="AX1281" t="s">
        <v>223</v>
      </c>
      <c r="BA1281" s="57">
        <v>46245.333333333336</v>
      </c>
      <c r="BB1281" t="s">
        <v>6784</v>
      </c>
      <c r="BC1281">
        <v>2026</v>
      </c>
      <c r="BD1281">
        <v>8</v>
      </c>
      <c r="BE1281">
        <v>10</v>
      </c>
      <c r="BF1281" s="6">
        <f t="shared" si="57"/>
        <v>46244</v>
      </c>
      <c r="BG1281">
        <f t="shared" si="58"/>
        <v>-1.3333333333357587</v>
      </c>
      <c r="BH1281" t="str">
        <f t="shared" si="59"/>
        <v>COMPLY</v>
      </c>
      <c r="BI1281" t="str">
        <f>VLOOKUP(H1281,Sheet2!$A$1:$B$270,2,FALSE)</f>
        <v>SIDOARJO</v>
      </c>
    </row>
    <row r="1282" spans="1:61">
      <c r="A1282">
        <v>1281</v>
      </c>
      <c r="B1282">
        <v>1002518831</v>
      </c>
      <c r="C1282">
        <v>3</v>
      </c>
      <c r="D1282" t="s">
        <v>49</v>
      </c>
      <c r="E1282">
        <v>4</v>
      </c>
      <c r="F1282" t="s">
        <v>246</v>
      </c>
      <c r="G1282" t="s">
        <v>549</v>
      </c>
      <c r="H1282" t="s">
        <v>550</v>
      </c>
      <c r="I1282" t="s">
        <v>213</v>
      </c>
      <c r="J1282" t="s">
        <v>214</v>
      </c>
      <c r="K1282" t="s">
        <v>149</v>
      </c>
      <c r="L1282" t="s">
        <v>215</v>
      </c>
      <c r="M1282" t="s">
        <v>76</v>
      </c>
      <c r="N1282" t="s">
        <v>216</v>
      </c>
      <c r="O1282" s="57">
        <v>46245.349953703706</v>
      </c>
      <c r="P1282" s="57">
        <v>46246.471655092595</v>
      </c>
      <c r="Q1282">
        <v>69362854</v>
      </c>
      <c r="S1282">
        <v>143407106649</v>
      </c>
      <c r="T1282" t="s">
        <v>7826</v>
      </c>
      <c r="U1282" t="s">
        <v>7827</v>
      </c>
      <c r="V1282" t="s">
        <v>7828</v>
      </c>
      <c r="Z1282">
        <v>110.096524</v>
      </c>
      <c r="AA1282">
        <v>-6.9538440000000001</v>
      </c>
      <c r="AB1282" t="s">
        <v>7829</v>
      </c>
      <c r="AC1282" t="s">
        <v>237</v>
      </c>
      <c r="AL1282" t="s">
        <v>218</v>
      </c>
      <c r="AM1282" t="s">
        <v>7201</v>
      </c>
      <c r="AN1282" t="s">
        <v>6</v>
      </c>
      <c r="AO1282" s="57">
        <v>46334.361238425925</v>
      </c>
      <c r="AP1282" s="57">
        <v>46246.333333333336</v>
      </c>
      <c r="AR1282" t="s">
        <v>219</v>
      </c>
      <c r="AS1282" t="s">
        <v>550</v>
      </c>
      <c r="AT1282" t="s">
        <v>231</v>
      </c>
      <c r="AU1282">
        <v>20260812</v>
      </c>
      <c r="AV1282" t="s">
        <v>222</v>
      </c>
      <c r="AW1282" t="s">
        <v>1018</v>
      </c>
      <c r="AX1282" t="s">
        <v>223</v>
      </c>
      <c r="BA1282" s="57">
        <v>46246.333333333336</v>
      </c>
      <c r="BB1282" t="s">
        <v>7201</v>
      </c>
      <c r="BC1282">
        <v>2026</v>
      </c>
      <c r="BD1282">
        <v>8</v>
      </c>
      <c r="BE1282">
        <v>12</v>
      </c>
      <c r="BF1282" s="6">
        <f t="shared" si="57"/>
        <v>46246</v>
      </c>
      <c r="BG1282">
        <f t="shared" si="58"/>
        <v>-0.33333333333575865</v>
      </c>
      <c r="BH1282" t="str">
        <f t="shared" si="59"/>
        <v>COMPLY</v>
      </c>
      <c r="BI1282" t="e">
        <f>VLOOKUP(H1282,Sheet2!$A$1:$B$270,2,FALSE)</f>
        <v>#N/A</v>
      </c>
    </row>
    <row r="1283" spans="1:61">
      <c r="A1283">
        <v>1282</v>
      </c>
      <c r="B1283">
        <v>1002505549</v>
      </c>
      <c r="C1283">
        <v>3</v>
      </c>
      <c r="D1283" t="s">
        <v>34</v>
      </c>
      <c r="E1283">
        <v>5</v>
      </c>
      <c r="F1283" t="s">
        <v>573</v>
      </c>
      <c r="G1283" t="s">
        <v>79</v>
      </c>
      <c r="H1283" t="s">
        <v>288</v>
      </c>
      <c r="I1283" t="s">
        <v>213</v>
      </c>
      <c r="J1283" t="s">
        <v>214</v>
      </c>
      <c r="K1283" t="s">
        <v>149</v>
      </c>
      <c r="M1283" t="s">
        <v>76</v>
      </c>
      <c r="N1283" t="s">
        <v>216</v>
      </c>
      <c r="O1283" s="57">
        <v>46237.371249999997</v>
      </c>
      <c r="P1283" s="57">
        <v>46238.883750000001</v>
      </c>
      <c r="Q1283">
        <v>69357189</v>
      </c>
      <c r="S1283">
        <v>172408247850</v>
      </c>
      <c r="T1283" t="s">
        <v>3587</v>
      </c>
      <c r="U1283" t="s">
        <v>3588</v>
      </c>
      <c r="V1283" t="s">
        <v>3784</v>
      </c>
      <c r="Z1283">
        <v>115.2888986</v>
      </c>
      <c r="AA1283">
        <v>-8.5771531000000003</v>
      </c>
      <c r="AB1283" t="s">
        <v>3589</v>
      </c>
      <c r="AC1283" t="s">
        <v>230</v>
      </c>
      <c r="AL1283" t="s">
        <v>218</v>
      </c>
      <c r="AM1283" t="s">
        <v>3785</v>
      </c>
      <c r="AN1283" t="s">
        <v>6</v>
      </c>
      <c r="AO1283" s="57">
        <v>46089.371631944443</v>
      </c>
      <c r="AP1283" s="57">
        <v>46239.541666666664</v>
      </c>
      <c r="AR1283" t="s">
        <v>219</v>
      </c>
      <c r="AS1283" t="s">
        <v>288</v>
      </c>
      <c r="AT1283" t="s">
        <v>231</v>
      </c>
      <c r="AU1283">
        <v>20260804</v>
      </c>
      <c r="AV1283" t="s">
        <v>222</v>
      </c>
      <c r="AW1283" t="s">
        <v>595</v>
      </c>
      <c r="AX1283" t="s">
        <v>223</v>
      </c>
      <c r="BA1283" s="57">
        <v>46239.541666666664</v>
      </c>
      <c r="BB1283" t="s">
        <v>3785</v>
      </c>
      <c r="BC1283">
        <v>2026</v>
      </c>
      <c r="BD1283">
        <v>8</v>
      </c>
      <c r="BE1283">
        <v>4</v>
      </c>
      <c r="BF1283" s="6">
        <f t="shared" ref="BF1283:BF1346" si="60">DATE(BC1283,BD1283,BE1283)</f>
        <v>46238</v>
      </c>
      <c r="BG1283">
        <f t="shared" ref="BG1283:BG1346" si="61">BF1283-BA1283</f>
        <v>-1.5416666666642413</v>
      </c>
      <c r="BH1283" t="str">
        <f t="shared" ref="BH1283:BH1346" si="62">IF(BG1283=1,"COMPLY",IF(BG1283&lt;1,"COMPLY","NOT COMPLY"))</f>
        <v>COMPLY</v>
      </c>
      <c r="BI1283" t="str">
        <f>VLOOKUP(H1283,Sheet2!$A$1:$B$270,2,FALSE)</f>
        <v>GIANYAR</v>
      </c>
    </row>
    <row r="1284" spans="1:61">
      <c r="A1284">
        <v>1283</v>
      </c>
      <c r="B1284">
        <v>1002515372</v>
      </c>
      <c r="C1284">
        <v>3</v>
      </c>
      <c r="D1284" t="s">
        <v>55</v>
      </c>
      <c r="E1284">
        <v>5</v>
      </c>
      <c r="F1284" t="s">
        <v>265</v>
      </c>
      <c r="G1284" t="s">
        <v>123</v>
      </c>
      <c r="H1284" t="s">
        <v>395</v>
      </c>
      <c r="I1284" t="s">
        <v>213</v>
      </c>
      <c r="J1284" t="s">
        <v>214</v>
      </c>
      <c r="K1284" t="s">
        <v>149</v>
      </c>
      <c r="L1284" t="s">
        <v>215</v>
      </c>
      <c r="M1284" t="s">
        <v>586</v>
      </c>
      <c r="N1284" t="s">
        <v>216</v>
      </c>
      <c r="O1284" s="57">
        <v>46241.706203703703</v>
      </c>
      <c r="P1284" s="57">
        <v>46247.371296296296</v>
      </c>
      <c r="Q1284">
        <v>69361062</v>
      </c>
      <c r="S1284">
        <v>152404213430</v>
      </c>
      <c r="T1284" t="s">
        <v>5868</v>
      </c>
      <c r="U1284" t="s">
        <v>5869</v>
      </c>
      <c r="V1284" t="s">
        <v>5870</v>
      </c>
      <c r="Z1284">
        <v>112.74720064418</v>
      </c>
      <c r="AA1284">
        <v>-7.2421215865025097</v>
      </c>
      <c r="AB1284" t="s">
        <v>5871</v>
      </c>
      <c r="AC1284" t="s">
        <v>237</v>
      </c>
      <c r="AL1284" t="s">
        <v>218</v>
      </c>
      <c r="AM1284" t="s">
        <v>5872</v>
      </c>
      <c r="AN1284" t="s">
        <v>6</v>
      </c>
      <c r="AO1284" s="57">
        <v>46211.715798611112</v>
      </c>
      <c r="AP1284" s="57">
        <v>46245.416666666664</v>
      </c>
      <c r="AQ1284" t="s">
        <v>248</v>
      </c>
      <c r="AR1284" t="s">
        <v>14</v>
      </c>
      <c r="AS1284" t="s">
        <v>395</v>
      </c>
      <c r="AT1284" t="s">
        <v>231</v>
      </c>
      <c r="AV1284" t="s">
        <v>587</v>
      </c>
      <c r="AW1284" t="s">
        <v>1023</v>
      </c>
      <c r="AX1284" t="s">
        <v>223</v>
      </c>
      <c r="BA1284" s="57">
        <v>46245.416666666664</v>
      </c>
      <c r="BB1284" t="s">
        <v>5872</v>
      </c>
      <c r="BF1284" s="6" t="e">
        <f t="shared" si="60"/>
        <v>#NUM!</v>
      </c>
      <c r="BG1284" t="e">
        <f t="shared" si="61"/>
        <v>#NUM!</v>
      </c>
      <c r="BH1284" t="e">
        <f t="shared" si="62"/>
        <v>#NUM!</v>
      </c>
      <c r="BI1284" t="str">
        <f>VLOOKUP(H1284,Sheet2!$A$1:$B$270,2,FALSE)</f>
        <v>SURABAYA UTARA</v>
      </c>
    </row>
    <row r="1285" spans="1:61">
      <c r="A1285">
        <v>1284</v>
      </c>
      <c r="B1285">
        <v>1002529742</v>
      </c>
      <c r="C1285">
        <v>3</v>
      </c>
      <c r="D1285" t="s">
        <v>55</v>
      </c>
      <c r="E1285">
        <v>5</v>
      </c>
      <c r="F1285" t="s">
        <v>228</v>
      </c>
      <c r="G1285" t="s">
        <v>121</v>
      </c>
      <c r="H1285" t="s">
        <v>342</v>
      </c>
      <c r="I1285" t="s">
        <v>213</v>
      </c>
      <c r="J1285" t="s">
        <v>214</v>
      </c>
      <c r="K1285" t="s">
        <v>149</v>
      </c>
      <c r="L1285" t="s">
        <v>215</v>
      </c>
      <c r="M1285" t="s">
        <v>76</v>
      </c>
      <c r="N1285" t="s">
        <v>216</v>
      </c>
      <c r="O1285" s="57">
        <v>46250.591620370367</v>
      </c>
      <c r="P1285" s="57">
        <v>46252.709664351853</v>
      </c>
      <c r="Q1285">
        <v>69367559</v>
      </c>
      <c r="S1285">
        <v>152434913771</v>
      </c>
      <c r="T1285" t="s">
        <v>12568</v>
      </c>
      <c r="U1285" t="s">
        <v>13452</v>
      </c>
      <c r="V1285" t="s">
        <v>12569</v>
      </c>
      <c r="Z1285">
        <v>113.20147108286599</v>
      </c>
      <c r="AA1285">
        <v>-7.1248650704601904</v>
      </c>
      <c r="AB1285" t="s">
        <v>12570</v>
      </c>
      <c r="AC1285" t="s">
        <v>217</v>
      </c>
      <c r="AL1285" t="s">
        <v>218</v>
      </c>
      <c r="AM1285" t="s">
        <v>12571</v>
      </c>
      <c r="AN1285" t="s">
        <v>6</v>
      </c>
      <c r="AO1285" t="s">
        <v>10088</v>
      </c>
      <c r="AP1285" s="57">
        <v>46251.541666666664</v>
      </c>
      <c r="AR1285" t="s">
        <v>219</v>
      </c>
      <c r="AS1285" t="s">
        <v>342</v>
      </c>
      <c r="AT1285" t="s">
        <v>231</v>
      </c>
      <c r="AU1285">
        <v>20260818</v>
      </c>
      <c r="AV1285" t="s">
        <v>222</v>
      </c>
      <c r="AW1285" t="s">
        <v>1018</v>
      </c>
      <c r="AX1285" t="s">
        <v>223</v>
      </c>
      <c r="BA1285" s="57">
        <v>46251.541666666664</v>
      </c>
      <c r="BB1285" t="s">
        <v>12571</v>
      </c>
      <c r="BC1285">
        <v>2026</v>
      </c>
      <c r="BD1285">
        <v>8</v>
      </c>
      <c r="BE1285">
        <v>18</v>
      </c>
      <c r="BF1285" s="6">
        <f t="shared" si="60"/>
        <v>46252</v>
      </c>
      <c r="BG1285">
        <f t="shared" si="61"/>
        <v>0.45833333333575865</v>
      </c>
      <c r="BH1285" t="str">
        <f t="shared" si="62"/>
        <v>COMPLY</v>
      </c>
      <c r="BI1285" t="str">
        <f>VLOOKUP(H1285,Sheet2!$A$1:$B$270,2,FALSE)</f>
        <v>MADURA</v>
      </c>
    </row>
    <row r="1286" spans="1:61">
      <c r="A1286">
        <v>1285</v>
      </c>
      <c r="B1286">
        <v>1002524255</v>
      </c>
      <c r="C1286">
        <v>3</v>
      </c>
      <c r="D1286" t="s">
        <v>49</v>
      </c>
      <c r="E1286">
        <v>4</v>
      </c>
      <c r="F1286" t="s">
        <v>246</v>
      </c>
      <c r="G1286" t="s">
        <v>247</v>
      </c>
      <c r="H1286" t="s">
        <v>925</v>
      </c>
      <c r="I1286" t="s">
        <v>213</v>
      </c>
      <c r="J1286" t="s">
        <v>214</v>
      </c>
      <c r="K1286" t="s">
        <v>149</v>
      </c>
      <c r="M1286" t="s">
        <v>76</v>
      </c>
      <c r="N1286" t="s">
        <v>216</v>
      </c>
      <c r="O1286" s="57">
        <v>46247.561851851853</v>
      </c>
      <c r="P1286" s="57">
        <v>46247.582499999997</v>
      </c>
      <c r="Q1286">
        <v>69362727</v>
      </c>
      <c r="S1286">
        <v>142406122738</v>
      </c>
      <c r="T1286" t="s">
        <v>6455</v>
      </c>
      <c r="U1286" t="s">
        <v>9646</v>
      </c>
      <c r="V1286" t="s">
        <v>9647</v>
      </c>
      <c r="Z1286">
        <v>110.41323853</v>
      </c>
      <c r="AA1286">
        <v>-6.9748945000000004</v>
      </c>
      <c r="AB1286" t="s">
        <v>6458</v>
      </c>
      <c r="AC1286" t="s">
        <v>217</v>
      </c>
      <c r="AL1286" t="s">
        <v>218</v>
      </c>
      <c r="AM1286" t="s">
        <v>9648</v>
      </c>
      <c r="AN1286" t="s">
        <v>6</v>
      </c>
      <c r="AO1286" t="s">
        <v>9135</v>
      </c>
      <c r="AR1286" t="s">
        <v>219</v>
      </c>
      <c r="AS1286" t="s">
        <v>925</v>
      </c>
      <c r="AT1286" t="s">
        <v>231</v>
      </c>
      <c r="AU1286">
        <v>20260813</v>
      </c>
      <c r="AV1286" t="s">
        <v>222</v>
      </c>
      <c r="AW1286" t="s">
        <v>604</v>
      </c>
      <c r="AX1286" t="s">
        <v>223</v>
      </c>
      <c r="BA1286" s="57">
        <v>46247.291666666664</v>
      </c>
      <c r="BB1286" t="s">
        <v>9648</v>
      </c>
      <c r="BC1286">
        <v>2026</v>
      </c>
      <c r="BD1286">
        <v>8</v>
      </c>
      <c r="BE1286">
        <v>13</v>
      </c>
      <c r="BF1286" s="6">
        <f t="shared" si="60"/>
        <v>46247</v>
      </c>
      <c r="BG1286">
        <f t="shared" si="61"/>
        <v>-0.29166666666424135</v>
      </c>
      <c r="BH1286" t="str">
        <f t="shared" si="62"/>
        <v>COMPLY</v>
      </c>
      <c r="BI1286" t="e">
        <f>VLOOKUP(H1286,Sheet2!$A$1:$B$270,2,FALSE)</f>
        <v>#N/A</v>
      </c>
    </row>
    <row r="1287" spans="1:61">
      <c r="A1287">
        <v>1286</v>
      </c>
      <c r="B1287">
        <v>1002529613</v>
      </c>
      <c r="C1287">
        <v>3</v>
      </c>
      <c r="D1287" t="s">
        <v>38</v>
      </c>
      <c r="E1287">
        <v>5</v>
      </c>
      <c r="F1287" t="s">
        <v>90</v>
      </c>
      <c r="G1287" t="s">
        <v>96</v>
      </c>
      <c r="H1287" t="s">
        <v>289</v>
      </c>
      <c r="I1287" t="s">
        <v>213</v>
      </c>
      <c r="J1287" t="s">
        <v>214</v>
      </c>
      <c r="K1287" t="s">
        <v>149</v>
      </c>
      <c r="L1287" t="s">
        <v>215</v>
      </c>
      <c r="M1287" t="s">
        <v>76</v>
      </c>
      <c r="N1287" t="s">
        <v>216</v>
      </c>
      <c r="O1287" s="57">
        <v>46250.541620370372</v>
      </c>
      <c r="P1287" s="57">
        <v>46251.763553240744</v>
      </c>
      <c r="Q1287">
        <v>69367488</v>
      </c>
      <c r="S1287">
        <v>152608208104</v>
      </c>
      <c r="T1287" t="s">
        <v>12572</v>
      </c>
      <c r="U1287" t="s">
        <v>12573</v>
      </c>
      <c r="V1287" t="s">
        <v>12574</v>
      </c>
      <c r="Z1287">
        <v>111.7028756</v>
      </c>
      <c r="AA1287">
        <v>-8.1167841999999997</v>
      </c>
      <c r="AB1287" t="s">
        <v>12575</v>
      </c>
      <c r="AC1287" t="s">
        <v>237</v>
      </c>
      <c r="AL1287" t="s">
        <v>218</v>
      </c>
      <c r="AM1287" t="s">
        <v>12513</v>
      </c>
      <c r="AN1287" t="s">
        <v>6</v>
      </c>
      <c r="AO1287" t="s">
        <v>10726</v>
      </c>
      <c r="AP1287" s="57">
        <v>46251.541666666664</v>
      </c>
      <c r="AR1287" t="s">
        <v>219</v>
      </c>
      <c r="AS1287" t="s">
        <v>289</v>
      </c>
      <c r="AT1287" t="s">
        <v>352</v>
      </c>
      <c r="AU1287">
        <v>20260817</v>
      </c>
      <c r="AV1287" t="s">
        <v>222</v>
      </c>
      <c r="AW1287" t="s">
        <v>10970</v>
      </c>
      <c r="AX1287" t="s">
        <v>223</v>
      </c>
      <c r="BA1287" s="57">
        <v>46251.541666666664</v>
      </c>
      <c r="BB1287" t="s">
        <v>12513</v>
      </c>
      <c r="BC1287">
        <v>2026</v>
      </c>
      <c r="BD1287">
        <v>8</v>
      </c>
      <c r="BE1287">
        <v>17</v>
      </c>
      <c r="BF1287" s="6">
        <f t="shared" si="60"/>
        <v>46251</v>
      </c>
      <c r="BG1287">
        <f t="shared" si="61"/>
        <v>-0.54166666666424135</v>
      </c>
      <c r="BH1287" t="str">
        <f t="shared" si="62"/>
        <v>COMPLY</v>
      </c>
      <c r="BI1287" t="str">
        <f>VLOOKUP(H1287,Sheet2!$A$1:$B$270,2,FALSE)</f>
        <v>PONOROGO</v>
      </c>
    </row>
    <row r="1288" spans="1:61">
      <c r="A1288">
        <v>1287</v>
      </c>
      <c r="B1288">
        <v>1002532040</v>
      </c>
      <c r="C1288">
        <v>3</v>
      </c>
      <c r="D1288" t="s">
        <v>55</v>
      </c>
      <c r="E1288">
        <v>5</v>
      </c>
      <c r="F1288" t="s">
        <v>228</v>
      </c>
      <c r="G1288" t="s">
        <v>121</v>
      </c>
      <c r="H1288" t="s">
        <v>454</v>
      </c>
      <c r="I1288" t="s">
        <v>213</v>
      </c>
      <c r="J1288" t="s">
        <v>214</v>
      </c>
      <c r="K1288" t="s">
        <v>149</v>
      </c>
      <c r="M1288" t="s">
        <v>240</v>
      </c>
      <c r="N1288" t="s">
        <v>216</v>
      </c>
      <c r="O1288" s="57">
        <v>46252.370740740742</v>
      </c>
      <c r="P1288" s="57">
        <v>46252.458344907405</v>
      </c>
      <c r="Q1288">
        <v>69368502</v>
      </c>
      <c r="S1288">
        <v>152436202440</v>
      </c>
      <c r="T1288" t="s">
        <v>13453</v>
      </c>
      <c r="U1288" t="s">
        <v>13454</v>
      </c>
      <c r="V1288" t="s">
        <v>13455</v>
      </c>
      <c r="Z1288">
        <v>112.8591268</v>
      </c>
      <c r="AA1288">
        <v>-7.1551818000000003</v>
      </c>
      <c r="AB1288" t="s">
        <v>13456</v>
      </c>
      <c r="AC1288" t="s">
        <v>230</v>
      </c>
      <c r="AL1288" t="s">
        <v>218</v>
      </c>
      <c r="AM1288" t="s">
        <v>13457</v>
      </c>
      <c r="AN1288" t="s">
        <v>6</v>
      </c>
      <c r="AO1288" t="s">
        <v>13409</v>
      </c>
      <c r="AP1288" s="57">
        <v>46253.625</v>
      </c>
      <c r="AR1288" t="s">
        <v>241</v>
      </c>
      <c r="AS1288" t="s">
        <v>454</v>
      </c>
      <c r="AT1288" t="s">
        <v>221</v>
      </c>
      <c r="AV1288" t="s">
        <v>240</v>
      </c>
      <c r="AW1288" t="s">
        <v>561</v>
      </c>
      <c r="AX1288" t="s">
        <v>223</v>
      </c>
      <c r="BA1288" s="57">
        <v>46253.625</v>
      </c>
      <c r="BB1288" t="s">
        <v>13457</v>
      </c>
      <c r="BF1288" s="6" t="e">
        <f t="shared" si="60"/>
        <v>#NUM!</v>
      </c>
      <c r="BG1288" t="e">
        <f t="shared" si="61"/>
        <v>#NUM!</v>
      </c>
      <c r="BH1288" t="e">
        <f t="shared" si="62"/>
        <v>#NUM!</v>
      </c>
      <c r="BI1288" t="str">
        <f>VLOOKUP(H1288,Sheet2!$A$1:$B$270,2,FALSE)</f>
        <v>MADURA</v>
      </c>
    </row>
    <row r="1289" spans="1:61">
      <c r="A1289">
        <v>1288</v>
      </c>
      <c r="B1289">
        <v>1002532926</v>
      </c>
      <c r="C1289">
        <v>3</v>
      </c>
      <c r="D1289" t="s">
        <v>42</v>
      </c>
      <c r="E1289">
        <v>5</v>
      </c>
      <c r="F1289" t="s">
        <v>106</v>
      </c>
      <c r="G1289" t="s">
        <v>107</v>
      </c>
      <c r="H1289" t="s">
        <v>264</v>
      </c>
      <c r="I1289" t="s">
        <v>213</v>
      </c>
      <c r="J1289" t="s">
        <v>214</v>
      </c>
      <c r="K1289" t="s">
        <v>149</v>
      </c>
      <c r="L1289" t="s">
        <v>215</v>
      </c>
      <c r="M1289" t="s">
        <v>240</v>
      </c>
      <c r="N1289" t="s">
        <v>216</v>
      </c>
      <c r="O1289" s="57">
        <v>46252.504131944443</v>
      </c>
      <c r="P1289" s="57">
        <v>46252.505567129629</v>
      </c>
      <c r="Q1289">
        <v>69368889</v>
      </c>
      <c r="S1289">
        <v>152505340693</v>
      </c>
      <c r="T1289" t="s">
        <v>13458</v>
      </c>
      <c r="U1289" t="s">
        <v>13459</v>
      </c>
      <c r="V1289" t="s">
        <v>13460</v>
      </c>
      <c r="Z1289">
        <v>113.2148138</v>
      </c>
      <c r="AA1289">
        <v>-7.7562585999999998</v>
      </c>
      <c r="AB1289" t="s">
        <v>13461</v>
      </c>
      <c r="AC1289" t="s">
        <v>237</v>
      </c>
      <c r="AL1289" t="s">
        <v>218</v>
      </c>
      <c r="AM1289" t="s">
        <v>13462</v>
      </c>
      <c r="AN1289" t="s">
        <v>6</v>
      </c>
      <c r="AO1289" t="s">
        <v>12893</v>
      </c>
      <c r="AP1289" s="57">
        <v>46253.541666666664</v>
      </c>
      <c r="AR1289" t="s">
        <v>241</v>
      </c>
      <c r="AS1289" t="s">
        <v>264</v>
      </c>
      <c r="AT1289" t="s">
        <v>231</v>
      </c>
      <c r="AV1289" t="s">
        <v>240</v>
      </c>
      <c r="AW1289" t="s">
        <v>1010</v>
      </c>
      <c r="AX1289" t="s">
        <v>223</v>
      </c>
      <c r="BA1289" s="57">
        <v>46253.541666666664</v>
      </c>
      <c r="BB1289" t="s">
        <v>13462</v>
      </c>
      <c r="BF1289" s="6" t="e">
        <f t="shared" si="60"/>
        <v>#NUM!</v>
      </c>
      <c r="BG1289" t="e">
        <f t="shared" si="61"/>
        <v>#NUM!</v>
      </c>
      <c r="BH1289" t="e">
        <f t="shared" si="62"/>
        <v>#NUM!</v>
      </c>
      <c r="BI1289" t="str">
        <f>VLOOKUP(H1289,Sheet2!$A$1:$B$270,2,FALSE)</f>
        <v>PROBOLINGGO</v>
      </c>
    </row>
    <row r="1290" spans="1:61">
      <c r="A1290">
        <v>1289</v>
      </c>
      <c r="B1290">
        <v>1002532468</v>
      </c>
      <c r="C1290">
        <v>3</v>
      </c>
      <c r="D1290" t="s">
        <v>38</v>
      </c>
      <c r="E1290">
        <v>5</v>
      </c>
      <c r="F1290" t="s">
        <v>250</v>
      </c>
      <c r="G1290" t="s">
        <v>91</v>
      </c>
      <c r="H1290" t="s">
        <v>441</v>
      </c>
      <c r="I1290" t="s">
        <v>213</v>
      </c>
      <c r="J1290" t="s">
        <v>214</v>
      </c>
      <c r="K1290" t="s">
        <v>149</v>
      </c>
      <c r="L1290" t="s">
        <v>215</v>
      </c>
      <c r="M1290" t="s">
        <v>76</v>
      </c>
      <c r="N1290" t="s">
        <v>216</v>
      </c>
      <c r="O1290" s="57">
        <v>46252.429120370369</v>
      </c>
      <c r="P1290" s="57">
        <v>46252.775740740741</v>
      </c>
      <c r="Q1290">
        <v>69368679</v>
      </c>
      <c r="S1290">
        <v>152728201310</v>
      </c>
      <c r="T1290" t="s">
        <v>13463</v>
      </c>
      <c r="U1290" t="s">
        <v>13464</v>
      </c>
      <c r="V1290" t="s">
        <v>13465</v>
      </c>
      <c r="Z1290">
        <v>112.687487080693</v>
      </c>
      <c r="AA1290">
        <v>-8.4202680411404707</v>
      </c>
      <c r="AB1290" t="s">
        <v>13466</v>
      </c>
      <c r="AC1290" t="s">
        <v>217</v>
      </c>
      <c r="AL1290" t="s">
        <v>218</v>
      </c>
      <c r="AM1290" t="s">
        <v>11573</v>
      </c>
      <c r="AN1290" t="s">
        <v>6</v>
      </c>
      <c r="AO1290" t="s">
        <v>13184</v>
      </c>
      <c r="AP1290" s="57">
        <v>46253.333333333336</v>
      </c>
      <c r="AR1290" t="s">
        <v>219</v>
      </c>
      <c r="AS1290" t="s">
        <v>441</v>
      </c>
      <c r="AT1290" t="s">
        <v>231</v>
      </c>
      <c r="AU1290">
        <v>20260818</v>
      </c>
      <c r="AV1290" t="s">
        <v>222</v>
      </c>
      <c r="AW1290" t="s">
        <v>938</v>
      </c>
      <c r="AX1290" t="s">
        <v>223</v>
      </c>
      <c r="BA1290" s="57">
        <v>46253.333333333336</v>
      </c>
      <c r="BB1290" t="s">
        <v>11573</v>
      </c>
      <c r="BC1290">
        <v>2026</v>
      </c>
      <c r="BD1290">
        <v>8</v>
      </c>
      <c r="BE1290">
        <v>18</v>
      </c>
      <c r="BF1290" s="6">
        <f t="shared" si="60"/>
        <v>46252</v>
      </c>
      <c r="BG1290">
        <f t="shared" si="61"/>
        <v>-1.3333333333357587</v>
      </c>
      <c r="BH1290" t="str">
        <f t="shared" si="62"/>
        <v>COMPLY</v>
      </c>
      <c r="BI1290" t="str">
        <f>VLOOKUP(H1290,Sheet2!$A$1:$B$270,2,FALSE)</f>
        <v>MALANG</v>
      </c>
    </row>
    <row r="1291" spans="1:61">
      <c r="A1291">
        <v>1290</v>
      </c>
      <c r="B1291">
        <v>1002516440</v>
      </c>
      <c r="C1291">
        <v>3</v>
      </c>
      <c r="D1291" t="s">
        <v>49</v>
      </c>
      <c r="E1291">
        <v>4</v>
      </c>
      <c r="F1291" t="s">
        <v>252</v>
      </c>
      <c r="G1291" t="s">
        <v>255</v>
      </c>
      <c r="H1291" t="s">
        <v>886</v>
      </c>
      <c r="I1291" t="s">
        <v>213</v>
      </c>
      <c r="J1291" t="s">
        <v>214</v>
      </c>
      <c r="K1291" t="s">
        <v>149</v>
      </c>
      <c r="L1291" t="s">
        <v>215</v>
      </c>
      <c r="M1291" t="s">
        <v>575</v>
      </c>
      <c r="N1291" t="s">
        <v>216</v>
      </c>
      <c r="O1291" s="57">
        <v>46243.501354166663</v>
      </c>
      <c r="P1291" s="57">
        <v>46244.625023148146</v>
      </c>
      <c r="Q1291">
        <v>69361814</v>
      </c>
      <c r="S1291">
        <v>142206131248</v>
      </c>
      <c r="T1291" t="s">
        <v>5883</v>
      </c>
      <c r="U1291" t="s">
        <v>5884</v>
      </c>
      <c r="V1291" t="s">
        <v>5885</v>
      </c>
      <c r="Z1291">
        <v>109.110665135085</v>
      </c>
      <c r="AA1291">
        <v>-7.0349149655362702</v>
      </c>
      <c r="AB1291" t="s">
        <v>5886</v>
      </c>
      <c r="AC1291" t="s">
        <v>217</v>
      </c>
      <c r="AL1291" t="s">
        <v>218</v>
      </c>
      <c r="AM1291" t="s">
        <v>4459</v>
      </c>
      <c r="AN1291" t="s">
        <v>6</v>
      </c>
      <c r="AO1291" s="57">
        <v>46273.506828703707</v>
      </c>
      <c r="AP1291" s="57">
        <v>46244.333333333336</v>
      </c>
      <c r="AR1291" t="s">
        <v>14</v>
      </c>
      <c r="AS1291" t="s">
        <v>886</v>
      </c>
      <c r="AT1291" t="s">
        <v>231</v>
      </c>
      <c r="AV1291" t="s">
        <v>6788</v>
      </c>
      <c r="AW1291" t="s">
        <v>1015</v>
      </c>
      <c r="AX1291" t="s">
        <v>223</v>
      </c>
      <c r="BA1291" s="57">
        <v>46244.333333333336</v>
      </c>
      <c r="BB1291" t="s">
        <v>4459</v>
      </c>
      <c r="BF1291" s="6" t="e">
        <f t="shared" si="60"/>
        <v>#NUM!</v>
      </c>
      <c r="BG1291" t="e">
        <f t="shared" si="61"/>
        <v>#NUM!</v>
      </c>
      <c r="BH1291" t="e">
        <f t="shared" si="62"/>
        <v>#NUM!</v>
      </c>
      <c r="BI1291" t="e">
        <f>VLOOKUP(H1291,Sheet2!$A$1:$B$270,2,FALSE)</f>
        <v>#N/A</v>
      </c>
    </row>
    <row r="1292" spans="1:61">
      <c r="A1292">
        <v>1291</v>
      </c>
      <c r="B1292">
        <v>1002526346</v>
      </c>
      <c r="C1292">
        <v>3</v>
      </c>
      <c r="D1292" t="s">
        <v>51</v>
      </c>
      <c r="E1292">
        <v>4</v>
      </c>
      <c r="F1292" t="s">
        <v>273</v>
      </c>
      <c r="G1292" t="s">
        <v>569</v>
      </c>
      <c r="H1292" t="s">
        <v>907</v>
      </c>
      <c r="I1292" t="s">
        <v>213</v>
      </c>
      <c r="J1292" t="s">
        <v>214</v>
      </c>
      <c r="K1292" t="s">
        <v>149</v>
      </c>
      <c r="M1292" t="s">
        <v>76</v>
      </c>
      <c r="N1292" t="s">
        <v>216</v>
      </c>
      <c r="O1292" s="57">
        <v>46248.541967592595</v>
      </c>
      <c r="P1292" s="57">
        <v>46248.596296296295</v>
      </c>
      <c r="Q1292">
        <v>69364199</v>
      </c>
      <c r="S1292">
        <v>142509107249</v>
      </c>
      <c r="T1292" t="s">
        <v>8052</v>
      </c>
      <c r="U1292" t="s">
        <v>10677</v>
      </c>
      <c r="V1292" t="s">
        <v>12584</v>
      </c>
      <c r="Z1292">
        <v>111.123853350822</v>
      </c>
      <c r="AA1292">
        <v>-7.1226551497995096</v>
      </c>
      <c r="AB1292" t="s">
        <v>8729</v>
      </c>
      <c r="AC1292" t="s">
        <v>291</v>
      </c>
      <c r="AL1292" t="s">
        <v>218</v>
      </c>
      <c r="AM1292" t="s">
        <v>12555</v>
      </c>
      <c r="AN1292" t="s">
        <v>6</v>
      </c>
      <c r="AO1292" t="s">
        <v>11565</v>
      </c>
      <c r="AR1292" t="s">
        <v>219</v>
      </c>
      <c r="AS1292" t="s">
        <v>907</v>
      </c>
      <c r="AT1292" t="s">
        <v>231</v>
      </c>
      <c r="AU1292">
        <v>20260814</v>
      </c>
      <c r="AV1292" t="s">
        <v>222</v>
      </c>
      <c r="AW1292" t="s">
        <v>561</v>
      </c>
      <c r="AX1292" t="s">
        <v>223</v>
      </c>
      <c r="BA1292" s="57">
        <v>46248.291666666664</v>
      </c>
      <c r="BB1292" t="s">
        <v>12555</v>
      </c>
      <c r="BC1292">
        <v>2026</v>
      </c>
      <c r="BD1292">
        <v>8</v>
      </c>
      <c r="BE1292">
        <v>14</v>
      </c>
      <c r="BF1292" s="6">
        <f t="shared" si="60"/>
        <v>46248</v>
      </c>
      <c r="BG1292">
        <f t="shared" si="61"/>
        <v>-0.29166666666424135</v>
      </c>
      <c r="BH1292" t="str">
        <f t="shared" si="62"/>
        <v>COMPLY</v>
      </c>
      <c r="BI1292" t="e">
        <f>VLOOKUP(H1292,Sheet2!$A$1:$B$270,2,FALSE)</f>
        <v>#N/A</v>
      </c>
    </row>
    <row r="1293" spans="1:61">
      <c r="A1293">
        <v>1292</v>
      </c>
      <c r="B1293">
        <v>1002530367</v>
      </c>
      <c r="C1293">
        <v>3</v>
      </c>
      <c r="D1293" t="s">
        <v>38</v>
      </c>
      <c r="E1293">
        <v>5</v>
      </c>
      <c r="F1293" t="s">
        <v>90</v>
      </c>
      <c r="G1293" t="s">
        <v>90</v>
      </c>
      <c r="H1293" t="s">
        <v>468</v>
      </c>
      <c r="I1293" t="s">
        <v>213</v>
      </c>
      <c r="J1293" t="s">
        <v>214</v>
      </c>
      <c r="K1293" t="s">
        <v>149</v>
      </c>
      <c r="L1293" t="s">
        <v>215</v>
      </c>
      <c r="M1293" t="s">
        <v>76</v>
      </c>
      <c r="N1293" t="s">
        <v>216</v>
      </c>
      <c r="O1293" s="57">
        <v>46251.316631944443</v>
      </c>
      <c r="P1293" s="57">
        <v>46252.320868055554</v>
      </c>
      <c r="Q1293">
        <v>69367805</v>
      </c>
      <c r="S1293">
        <v>152652204461</v>
      </c>
      <c r="T1293" t="s">
        <v>12585</v>
      </c>
      <c r="U1293" t="s">
        <v>12586</v>
      </c>
      <c r="V1293" t="s">
        <v>12587</v>
      </c>
      <c r="Z1293">
        <v>112.121885307133</v>
      </c>
      <c r="AA1293">
        <v>-7.6930364559984001</v>
      </c>
      <c r="AB1293" t="s">
        <v>12588</v>
      </c>
      <c r="AC1293" t="s">
        <v>217</v>
      </c>
      <c r="AL1293" t="s">
        <v>218</v>
      </c>
      <c r="AM1293" t="s">
        <v>11663</v>
      </c>
      <c r="AN1293" t="s">
        <v>6</v>
      </c>
      <c r="AO1293" t="s">
        <v>12589</v>
      </c>
      <c r="AP1293" s="57">
        <v>46252.333333333336</v>
      </c>
      <c r="AR1293" t="s">
        <v>219</v>
      </c>
      <c r="AS1293" t="s">
        <v>468</v>
      </c>
      <c r="AT1293" t="s">
        <v>231</v>
      </c>
      <c r="AU1293">
        <v>20260818</v>
      </c>
      <c r="AV1293" t="s">
        <v>222</v>
      </c>
      <c r="AW1293" t="s">
        <v>1021</v>
      </c>
      <c r="AX1293" t="s">
        <v>223</v>
      </c>
      <c r="BA1293" s="57">
        <v>46252.333333333336</v>
      </c>
      <c r="BB1293" t="s">
        <v>11663</v>
      </c>
      <c r="BC1293">
        <v>2026</v>
      </c>
      <c r="BD1293">
        <v>8</v>
      </c>
      <c r="BE1293">
        <v>18</v>
      </c>
      <c r="BF1293" s="6">
        <f t="shared" si="60"/>
        <v>46252</v>
      </c>
      <c r="BG1293">
        <f t="shared" si="61"/>
        <v>-0.33333333333575865</v>
      </c>
      <c r="BH1293" t="str">
        <f t="shared" si="62"/>
        <v>COMPLY</v>
      </c>
      <c r="BI1293" t="str">
        <f>VLOOKUP(H1293,Sheet2!$A$1:$B$270,2,FALSE)</f>
        <v>KEDIRI</v>
      </c>
    </row>
    <row r="1294" spans="1:61">
      <c r="A1294">
        <v>1293</v>
      </c>
      <c r="B1294">
        <v>1002526478</v>
      </c>
      <c r="C1294">
        <v>3</v>
      </c>
      <c r="D1294" t="s">
        <v>45</v>
      </c>
      <c r="E1294">
        <v>5</v>
      </c>
      <c r="F1294" t="s">
        <v>211</v>
      </c>
      <c r="G1294" t="s">
        <v>112</v>
      </c>
      <c r="H1294" t="s">
        <v>267</v>
      </c>
      <c r="I1294" t="s">
        <v>213</v>
      </c>
      <c r="J1294" t="s">
        <v>214</v>
      </c>
      <c r="K1294" t="s">
        <v>149</v>
      </c>
      <c r="L1294" t="s">
        <v>215</v>
      </c>
      <c r="M1294" t="s">
        <v>76</v>
      </c>
      <c r="N1294" t="s">
        <v>216</v>
      </c>
      <c r="O1294" s="57">
        <v>46248.588842592595</v>
      </c>
      <c r="P1294" s="57">
        <v>46249.80672453704</v>
      </c>
      <c r="Q1294">
        <v>69366076</v>
      </c>
      <c r="S1294">
        <v>172601796999</v>
      </c>
      <c r="T1294" t="s">
        <v>12590</v>
      </c>
      <c r="U1294" t="s">
        <v>12591</v>
      </c>
      <c r="V1294" t="s">
        <v>12592</v>
      </c>
      <c r="Z1294">
        <v>116.113603077828</v>
      </c>
      <c r="AA1294">
        <v>-8.6262419017199807</v>
      </c>
      <c r="AB1294" t="s">
        <v>12593</v>
      </c>
      <c r="AC1294" t="s">
        <v>217</v>
      </c>
      <c r="AL1294" t="s">
        <v>218</v>
      </c>
      <c r="AM1294" t="s">
        <v>12529</v>
      </c>
      <c r="AN1294" t="s">
        <v>6</v>
      </c>
      <c r="AO1294" t="s">
        <v>9857</v>
      </c>
      <c r="AP1294" s="57">
        <v>46250.333333333336</v>
      </c>
      <c r="AQ1294" t="s">
        <v>903</v>
      </c>
      <c r="AR1294" t="s">
        <v>219</v>
      </c>
      <c r="AS1294" t="s">
        <v>267</v>
      </c>
      <c r="AT1294" t="s">
        <v>352</v>
      </c>
      <c r="AU1294">
        <v>20260815</v>
      </c>
      <c r="AV1294" t="s">
        <v>222</v>
      </c>
      <c r="AW1294" t="s">
        <v>12452</v>
      </c>
      <c r="AX1294" t="s">
        <v>223</v>
      </c>
      <c r="BA1294" s="57">
        <v>46250.333333333336</v>
      </c>
      <c r="BB1294" t="s">
        <v>12529</v>
      </c>
      <c r="BC1294">
        <v>2026</v>
      </c>
      <c r="BD1294">
        <v>8</v>
      </c>
      <c r="BE1294">
        <v>15</v>
      </c>
      <c r="BF1294" s="6">
        <f t="shared" si="60"/>
        <v>46249</v>
      </c>
      <c r="BG1294">
        <f t="shared" si="61"/>
        <v>-1.3333333333357587</v>
      </c>
      <c r="BH1294" t="str">
        <f t="shared" si="62"/>
        <v>COMPLY</v>
      </c>
      <c r="BI1294" t="str">
        <f>VLOOKUP(H1294,Sheet2!$A$1:$B$270,2,FALSE)</f>
        <v>MATARAM</v>
      </c>
    </row>
    <row r="1295" spans="1:61">
      <c r="A1295">
        <v>1294</v>
      </c>
      <c r="B1295">
        <v>1002509018</v>
      </c>
      <c r="C1295">
        <v>3</v>
      </c>
      <c r="D1295" t="s">
        <v>59</v>
      </c>
      <c r="E1295">
        <v>4</v>
      </c>
      <c r="F1295" t="s">
        <v>567</v>
      </c>
      <c r="G1295" t="s">
        <v>609</v>
      </c>
      <c r="H1295" t="s">
        <v>610</v>
      </c>
      <c r="I1295" t="s">
        <v>213</v>
      </c>
      <c r="J1295" t="s">
        <v>214</v>
      </c>
      <c r="K1295" t="s">
        <v>149</v>
      </c>
      <c r="L1295" t="s">
        <v>215</v>
      </c>
      <c r="M1295" t="s">
        <v>76</v>
      </c>
      <c r="N1295" t="s">
        <v>216</v>
      </c>
      <c r="O1295" s="57">
        <v>46238.659675925926</v>
      </c>
      <c r="P1295" s="57">
        <v>46239.772685185184</v>
      </c>
      <c r="Q1295">
        <v>69358509</v>
      </c>
      <c r="S1295">
        <v>146130138387</v>
      </c>
      <c r="T1295" t="s">
        <v>3835</v>
      </c>
      <c r="U1295" t="s">
        <v>3836</v>
      </c>
      <c r="V1295" t="s">
        <v>3837</v>
      </c>
      <c r="Z1295">
        <v>110.399337</v>
      </c>
      <c r="AA1295">
        <v>-7.7344949999999999</v>
      </c>
      <c r="AB1295" t="s">
        <v>3838</v>
      </c>
      <c r="AC1295" t="s">
        <v>237</v>
      </c>
      <c r="AL1295" t="s">
        <v>218</v>
      </c>
      <c r="AM1295" t="s">
        <v>3101</v>
      </c>
      <c r="AN1295" t="s">
        <v>6</v>
      </c>
      <c r="AO1295" s="57">
        <v>46120.663356481484</v>
      </c>
      <c r="AP1295" s="57">
        <v>46240.333333333336</v>
      </c>
      <c r="AR1295" t="s">
        <v>219</v>
      </c>
      <c r="AS1295" t="s">
        <v>610</v>
      </c>
      <c r="AT1295" t="s">
        <v>231</v>
      </c>
      <c r="AU1295">
        <v>20260805</v>
      </c>
      <c r="AV1295" t="s">
        <v>222</v>
      </c>
      <c r="AW1295" t="s">
        <v>999</v>
      </c>
      <c r="AX1295" t="s">
        <v>223</v>
      </c>
      <c r="BA1295" s="57">
        <v>46240.333333333336</v>
      </c>
      <c r="BB1295" t="s">
        <v>3101</v>
      </c>
      <c r="BC1295">
        <v>2026</v>
      </c>
      <c r="BD1295">
        <v>8</v>
      </c>
      <c r="BE1295">
        <v>5</v>
      </c>
      <c r="BF1295" s="6">
        <f t="shared" si="60"/>
        <v>46239</v>
      </c>
      <c r="BG1295">
        <f t="shared" si="61"/>
        <v>-1.3333333333357587</v>
      </c>
      <c r="BH1295" t="str">
        <f t="shared" si="62"/>
        <v>COMPLY</v>
      </c>
      <c r="BI1295" t="e">
        <f>VLOOKUP(H1295,Sheet2!$A$1:$B$270,2,FALSE)</f>
        <v>#N/A</v>
      </c>
    </row>
    <row r="1296" spans="1:61">
      <c r="A1296">
        <v>1295</v>
      </c>
      <c r="B1296">
        <v>1002506125</v>
      </c>
      <c r="C1296">
        <v>3</v>
      </c>
      <c r="D1296" t="s">
        <v>42</v>
      </c>
      <c r="E1296">
        <v>5</v>
      </c>
      <c r="F1296" t="s">
        <v>233</v>
      </c>
      <c r="G1296" t="s">
        <v>101</v>
      </c>
      <c r="H1296" t="s">
        <v>390</v>
      </c>
      <c r="I1296" t="s">
        <v>213</v>
      </c>
      <c r="J1296" t="s">
        <v>214</v>
      </c>
      <c r="K1296" t="s">
        <v>149</v>
      </c>
      <c r="M1296" t="s">
        <v>575</v>
      </c>
      <c r="N1296" t="s">
        <v>216</v>
      </c>
      <c r="O1296" s="57">
        <v>46237.568252314813</v>
      </c>
      <c r="P1296" s="57">
        <v>46247.622870370367</v>
      </c>
      <c r="Q1296">
        <v>69357539</v>
      </c>
      <c r="R1296">
        <v>3135910041</v>
      </c>
      <c r="S1296">
        <v>152317261463</v>
      </c>
      <c r="T1296" t="s">
        <v>1007</v>
      </c>
      <c r="U1296" t="s">
        <v>2610</v>
      </c>
      <c r="V1296" t="s">
        <v>2611</v>
      </c>
      <c r="Z1296">
        <v>112.73104910000001</v>
      </c>
      <c r="AA1296">
        <v>-7.3949324000000001</v>
      </c>
      <c r="AB1296" t="s">
        <v>1008</v>
      </c>
      <c r="AC1296" t="s">
        <v>291</v>
      </c>
      <c r="AL1296" t="s">
        <v>218</v>
      </c>
      <c r="AM1296" t="s">
        <v>8722</v>
      </c>
      <c r="AN1296" t="s">
        <v>6</v>
      </c>
      <c r="AO1296" s="57">
        <v>46089.569618055553</v>
      </c>
      <c r="AP1296" s="57">
        <v>46249.333333333336</v>
      </c>
      <c r="AQ1296" t="s">
        <v>248</v>
      </c>
      <c r="AR1296" t="s">
        <v>14</v>
      </c>
      <c r="AS1296" t="s">
        <v>390</v>
      </c>
      <c r="AT1296" t="s">
        <v>231</v>
      </c>
      <c r="AV1296" t="s">
        <v>9657</v>
      </c>
      <c r="AW1296" t="s">
        <v>927</v>
      </c>
      <c r="AX1296" t="s">
        <v>223</v>
      </c>
      <c r="BA1296" s="57">
        <v>46249.333333333336</v>
      </c>
      <c r="BB1296" t="s">
        <v>8722</v>
      </c>
      <c r="BF1296" s="6" t="e">
        <f t="shared" si="60"/>
        <v>#NUM!</v>
      </c>
      <c r="BG1296" t="e">
        <f t="shared" si="61"/>
        <v>#NUM!</v>
      </c>
      <c r="BH1296" t="e">
        <f t="shared" si="62"/>
        <v>#NUM!</v>
      </c>
      <c r="BI1296" t="str">
        <f>VLOOKUP(H1296,Sheet2!$A$1:$B$270,2,FALSE)</f>
        <v>SIDOARJO</v>
      </c>
    </row>
    <row r="1297" spans="1:61">
      <c r="A1297">
        <v>1296</v>
      </c>
      <c r="B1297">
        <v>1002526367</v>
      </c>
      <c r="C1297">
        <v>3</v>
      </c>
      <c r="D1297" t="s">
        <v>38</v>
      </c>
      <c r="E1297">
        <v>5</v>
      </c>
      <c r="F1297" t="s">
        <v>92</v>
      </c>
      <c r="G1297" t="s">
        <v>95</v>
      </c>
      <c r="H1297" t="s">
        <v>530</v>
      </c>
      <c r="I1297" t="s">
        <v>213</v>
      </c>
      <c r="J1297" t="s">
        <v>214</v>
      </c>
      <c r="K1297" t="s">
        <v>149</v>
      </c>
      <c r="L1297" t="s">
        <v>215</v>
      </c>
      <c r="M1297" t="s">
        <v>76</v>
      </c>
      <c r="N1297" t="s">
        <v>216</v>
      </c>
      <c r="O1297" s="57">
        <v>46248.54787037037</v>
      </c>
      <c r="P1297" s="57">
        <v>46249.611087962963</v>
      </c>
      <c r="Q1297">
        <v>69366046</v>
      </c>
      <c r="S1297">
        <v>152617204747</v>
      </c>
      <c r="T1297" t="s">
        <v>12598</v>
      </c>
      <c r="U1297" t="s">
        <v>12599</v>
      </c>
      <c r="V1297" t="s">
        <v>12600</v>
      </c>
      <c r="Z1297">
        <v>111.66143976231599</v>
      </c>
      <c r="AA1297">
        <v>-7.9098196988432301</v>
      </c>
      <c r="AB1297" t="s">
        <v>12601</v>
      </c>
      <c r="AC1297" t="s">
        <v>217</v>
      </c>
      <c r="AL1297" t="s">
        <v>218</v>
      </c>
      <c r="AM1297" t="s">
        <v>12602</v>
      </c>
      <c r="AN1297" t="s">
        <v>6</v>
      </c>
      <c r="AO1297" t="s">
        <v>11565</v>
      </c>
      <c r="AP1297" s="57">
        <v>46249.625</v>
      </c>
      <c r="AR1297" t="s">
        <v>219</v>
      </c>
      <c r="AS1297" t="s">
        <v>530</v>
      </c>
      <c r="AT1297" t="s">
        <v>231</v>
      </c>
      <c r="AU1297">
        <v>20260815</v>
      </c>
      <c r="AV1297" t="s">
        <v>222</v>
      </c>
      <c r="AW1297" t="s">
        <v>1015</v>
      </c>
      <c r="AX1297" t="s">
        <v>223</v>
      </c>
      <c r="BA1297" s="57">
        <v>46249.625</v>
      </c>
      <c r="BB1297" t="s">
        <v>12602</v>
      </c>
      <c r="BC1297">
        <v>2026</v>
      </c>
      <c r="BD1297">
        <v>8</v>
      </c>
      <c r="BE1297">
        <v>15</v>
      </c>
      <c r="BF1297" s="6">
        <f t="shared" si="60"/>
        <v>46249</v>
      </c>
      <c r="BG1297">
        <f t="shared" si="61"/>
        <v>-0.625</v>
      </c>
      <c r="BH1297" t="str">
        <f t="shared" si="62"/>
        <v>COMPLY</v>
      </c>
      <c r="BI1297" t="str">
        <f>VLOOKUP(H1297,Sheet2!$A$1:$B$270,2,FALSE)</f>
        <v>PONOROGO</v>
      </c>
    </row>
    <row r="1298" spans="1:61">
      <c r="A1298">
        <v>1297</v>
      </c>
      <c r="B1298">
        <v>1002511392</v>
      </c>
      <c r="C1298">
        <v>3</v>
      </c>
      <c r="D1298" t="s">
        <v>38</v>
      </c>
      <c r="E1298">
        <v>5</v>
      </c>
      <c r="F1298" t="s">
        <v>250</v>
      </c>
      <c r="G1298" t="s">
        <v>91</v>
      </c>
      <c r="H1298" t="s">
        <v>413</v>
      </c>
      <c r="I1298" t="s">
        <v>213</v>
      </c>
      <c r="J1298" t="s">
        <v>214</v>
      </c>
      <c r="K1298" t="s">
        <v>149</v>
      </c>
      <c r="L1298" t="s">
        <v>215</v>
      </c>
      <c r="M1298" t="s">
        <v>76</v>
      </c>
      <c r="N1298" t="s">
        <v>216</v>
      </c>
      <c r="O1298" s="57">
        <v>46240.299953703703</v>
      </c>
      <c r="P1298" s="57">
        <v>46240.846400462964</v>
      </c>
      <c r="Q1298">
        <v>69359503</v>
      </c>
      <c r="S1298">
        <v>152701227181</v>
      </c>
      <c r="T1298" t="s">
        <v>2291</v>
      </c>
      <c r="U1298" t="s">
        <v>2292</v>
      </c>
      <c r="V1298" t="s">
        <v>3843</v>
      </c>
      <c r="Z1298">
        <v>112.63413382549901</v>
      </c>
      <c r="AA1298">
        <v>-7.9692785021603401</v>
      </c>
      <c r="AB1298" t="s">
        <v>3844</v>
      </c>
      <c r="AC1298" t="s">
        <v>237</v>
      </c>
      <c r="AL1298" t="s">
        <v>218</v>
      </c>
      <c r="AM1298" t="s">
        <v>3845</v>
      </c>
      <c r="AN1298" t="s">
        <v>6</v>
      </c>
      <c r="AO1298" s="57">
        <v>46181.309328703705</v>
      </c>
      <c r="AP1298" s="57">
        <v>46241.333333333336</v>
      </c>
      <c r="AR1298" t="s">
        <v>219</v>
      </c>
      <c r="AS1298" t="s">
        <v>413</v>
      </c>
      <c r="AT1298" t="s">
        <v>231</v>
      </c>
      <c r="AU1298">
        <v>20260806</v>
      </c>
      <c r="AV1298" t="s">
        <v>222</v>
      </c>
      <c r="AW1298" t="s">
        <v>1021</v>
      </c>
      <c r="AX1298" t="s">
        <v>223</v>
      </c>
      <c r="BA1298" s="57">
        <v>46241.333333333336</v>
      </c>
      <c r="BB1298" t="s">
        <v>3845</v>
      </c>
      <c r="BC1298">
        <v>2026</v>
      </c>
      <c r="BD1298">
        <v>8</v>
      </c>
      <c r="BE1298">
        <v>6</v>
      </c>
      <c r="BF1298" s="6">
        <f t="shared" si="60"/>
        <v>46240</v>
      </c>
      <c r="BG1298">
        <f t="shared" si="61"/>
        <v>-1.3333333333357587</v>
      </c>
      <c r="BH1298" t="str">
        <f t="shared" si="62"/>
        <v>COMPLY</v>
      </c>
      <c r="BI1298" t="str">
        <f>VLOOKUP(H1298,Sheet2!$A$1:$B$270,2,FALSE)</f>
        <v>MALANG</v>
      </c>
    </row>
    <row r="1299" spans="1:61">
      <c r="A1299">
        <v>1298</v>
      </c>
      <c r="B1299">
        <v>1002527414</v>
      </c>
      <c r="C1299">
        <v>3</v>
      </c>
      <c r="D1299" t="s">
        <v>55</v>
      </c>
      <c r="E1299">
        <v>5</v>
      </c>
      <c r="F1299" t="s">
        <v>228</v>
      </c>
      <c r="G1299" t="s">
        <v>127</v>
      </c>
      <c r="H1299" t="s">
        <v>374</v>
      </c>
      <c r="I1299" t="s">
        <v>213</v>
      </c>
      <c r="J1299" t="s">
        <v>214</v>
      </c>
      <c r="K1299" t="s">
        <v>149</v>
      </c>
      <c r="L1299" t="s">
        <v>215</v>
      </c>
      <c r="M1299" t="s">
        <v>286</v>
      </c>
      <c r="N1299" t="s">
        <v>216</v>
      </c>
      <c r="O1299" s="57">
        <v>46248.78052083333</v>
      </c>
      <c r="P1299" s="57">
        <v>46249.537152777775</v>
      </c>
      <c r="Q1299">
        <v>69366458</v>
      </c>
      <c r="S1299">
        <v>152430203677</v>
      </c>
      <c r="T1299" t="s">
        <v>11034</v>
      </c>
      <c r="U1299" t="s">
        <v>11035</v>
      </c>
      <c r="V1299" t="s">
        <v>11036</v>
      </c>
      <c r="Z1299">
        <v>114.096644930541</v>
      </c>
      <c r="AA1299">
        <v>-6.9761302691571601</v>
      </c>
      <c r="AB1299" t="s">
        <v>11037</v>
      </c>
      <c r="AC1299" t="s">
        <v>217</v>
      </c>
      <c r="AL1299" t="s">
        <v>218</v>
      </c>
      <c r="AM1299" t="s">
        <v>11038</v>
      </c>
      <c r="AN1299" t="s">
        <v>6</v>
      </c>
      <c r="AO1299" t="s">
        <v>10218</v>
      </c>
      <c r="AP1299" s="57">
        <v>46249.625</v>
      </c>
      <c r="AR1299" t="s">
        <v>241</v>
      </c>
      <c r="AS1299" t="s">
        <v>374</v>
      </c>
      <c r="AT1299" t="s">
        <v>231</v>
      </c>
      <c r="AV1299" t="s">
        <v>905</v>
      </c>
      <c r="AW1299" t="s">
        <v>1015</v>
      </c>
      <c r="AX1299" t="s">
        <v>223</v>
      </c>
      <c r="BA1299" s="57">
        <v>46249.625</v>
      </c>
      <c r="BB1299" t="s">
        <v>11038</v>
      </c>
      <c r="BF1299" s="6" t="e">
        <f t="shared" si="60"/>
        <v>#NUM!</v>
      </c>
      <c r="BG1299" t="e">
        <f t="shared" si="61"/>
        <v>#NUM!</v>
      </c>
      <c r="BH1299" t="e">
        <f t="shared" si="62"/>
        <v>#NUM!</v>
      </c>
      <c r="BI1299" t="str">
        <f>VLOOKUP(H1299,Sheet2!$A$1:$B$270,2,FALSE)</f>
        <v>MADURA</v>
      </c>
    </row>
    <row r="1300" spans="1:61">
      <c r="A1300">
        <v>1299</v>
      </c>
      <c r="B1300">
        <v>1002518643</v>
      </c>
      <c r="C1300">
        <v>3</v>
      </c>
      <c r="D1300" t="s">
        <v>59</v>
      </c>
      <c r="E1300">
        <v>4</v>
      </c>
      <c r="F1300" t="s">
        <v>567</v>
      </c>
      <c r="G1300" t="s">
        <v>609</v>
      </c>
      <c r="H1300" t="s">
        <v>936</v>
      </c>
      <c r="I1300" t="s">
        <v>213</v>
      </c>
      <c r="J1300" t="s">
        <v>214</v>
      </c>
      <c r="K1300" t="s">
        <v>149</v>
      </c>
      <c r="M1300" t="s">
        <v>586</v>
      </c>
      <c r="N1300" t="s">
        <v>216</v>
      </c>
      <c r="O1300" s="57">
        <v>46244.744085648148</v>
      </c>
      <c r="P1300" s="57">
        <v>46245.636516203704</v>
      </c>
      <c r="Q1300">
        <v>69361092</v>
      </c>
      <c r="S1300">
        <v>146113146999</v>
      </c>
      <c r="T1300" t="s">
        <v>5204</v>
      </c>
      <c r="U1300" t="s">
        <v>6789</v>
      </c>
      <c r="V1300" t="s">
        <v>6790</v>
      </c>
      <c r="Z1300">
        <v>110.37690000000001</v>
      </c>
      <c r="AA1300">
        <v>-7.7809999999999997</v>
      </c>
      <c r="AB1300" t="s">
        <v>5207</v>
      </c>
      <c r="AC1300" t="s">
        <v>290</v>
      </c>
      <c r="AL1300" t="s">
        <v>218</v>
      </c>
      <c r="AM1300" t="s">
        <v>6791</v>
      </c>
      <c r="AN1300" t="s">
        <v>6</v>
      </c>
      <c r="AO1300" s="57">
        <v>46303.746493055558</v>
      </c>
      <c r="AR1300" t="s">
        <v>14</v>
      </c>
      <c r="AS1300" t="s">
        <v>936</v>
      </c>
      <c r="AT1300" t="s">
        <v>231</v>
      </c>
      <c r="AV1300" t="s">
        <v>587</v>
      </c>
      <c r="AW1300" t="s">
        <v>561</v>
      </c>
      <c r="AX1300" t="s">
        <v>223</v>
      </c>
      <c r="BA1300" s="57">
        <v>46244.291666666664</v>
      </c>
      <c r="BB1300" t="s">
        <v>6791</v>
      </c>
      <c r="BF1300" s="6" t="e">
        <f t="shared" si="60"/>
        <v>#NUM!</v>
      </c>
      <c r="BG1300" t="e">
        <f t="shared" si="61"/>
        <v>#NUM!</v>
      </c>
      <c r="BH1300" t="e">
        <f t="shared" si="62"/>
        <v>#NUM!</v>
      </c>
      <c r="BI1300" t="e">
        <f>VLOOKUP(H1300,Sheet2!$A$1:$B$270,2,FALSE)</f>
        <v>#N/A</v>
      </c>
    </row>
    <row r="1301" spans="1:61">
      <c r="A1301">
        <v>1300</v>
      </c>
      <c r="B1301">
        <v>1002516468</v>
      </c>
      <c r="C1301">
        <v>3</v>
      </c>
      <c r="D1301" t="s">
        <v>38</v>
      </c>
      <c r="E1301">
        <v>5</v>
      </c>
      <c r="F1301" t="s">
        <v>250</v>
      </c>
      <c r="G1301" t="s">
        <v>87</v>
      </c>
      <c r="H1301" t="s">
        <v>362</v>
      </c>
      <c r="I1301" t="s">
        <v>213</v>
      </c>
      <c r="J1301" t="s">
        <v>214</v>
      </c>
      <c r="K1301" t="s">
        <v>149</v>
      </c>
      <c r="L1301" t="s">
        <v>215</v>
      </c>
      <c r="M1301" t="s">
        <v>575</v>
      </c>
      <c r="N1301" t="s">
        <v>216</v>
      </c>
      <c r="O1301" s="57">
        <v>46243.53052083333</v>
      </c>
      <c r="P1301" s="57">
        <v>46245.554398148146</v>
      </c>
      <c r="Q1301">
        <v>69361856</v>
      </c>
      <c r="S1301">
        <v>152707239217</v>
      </c>
      <c r="T1301" t="s">
        <v>5903</v>
      </c>
      <c r="U1301" t="s">
        <v>5904</v>
      </c>
      <c r="V1301" t="s">
        <v>5905</v>
      </c>
      <c r="Z1301">
        <v>112.5392576</v>
      </c>
      <c r="AA1301">
        <v>-7.9115114000000002</v>
      </c>
      <c r="AB1301" t="s">
        <v>5906</v>
      </c>
      <c r="AC1301" t="s">
        <v>237</v>
      </c>
      <c r="AL1301" t="s">
        <v>218</v>
      </c>
      <c r="AM1301" t="s">
        <v>5907</v>
      </c>
      <c r="AN1301" t="s">
        <v>6</v>
      </c>
      <c r="AO1301" s="57">
        <v>46273.549039351848</v>
      </c>
      <c r="AP1301" s="57">
        <v>46244.541666666664</v>
      </c>
      <c r="AR1301" t="s">
        <v>14</v>
      </c>
      <c r="AS1301" t="s">
        <v>362</v>
      </c>
      <c r="AT1301" t="s">
        <v>231</v>
      </c>
      <c r="AV1301" t="s">
        <v>7838</v>
      </c>
      <c r="AW1301" t="s">
        <v>1010</v>
      </c>
      <c r="AX1301" t="s">
        <v>223</v>
      </c>
      <c r="BA1301" s="57">
        <v>46244.541666666664</v>
      </c>
      <c r="BB1301" t="s">
        <v>5907</v>
      </c>
      <c r="BF1301" s="6" t="e">
        <f t="shared" si="60"/>
        <v>#NUM!</v>
      </c>
      <c r="BG1301" t="e">
        <f t="shared" si="61"/>
        <v>#NUM!</v>
      </c>
      <c r="BH1301" t="e">
        <f t="shared" si="62"/>
        <v>#NUM!</v>
      </c>
      <c r="BI1301" t="str">
        <f>VLOOKUP(H1301,Sheet2!$A$1:$B$270,2,FALSE)</f>
        <v>BATU</v>
      </c>
    </row>
    <row r="1302" spans="1:61">
      <c r="A1302">
        <v>1301</v>
      </c>
      <c r="B1302">
        <v>1002531261</v>
      </c>
      <c r="C1302">
        <v>3</v>
      </c>
      <c r="D1302" t="s">
        <v>55</v>
      </c>
      <c r="E1302">
        <v>5</v>
      </c>
      <c r="F1302" t="s">
        <v>265</v>
      </c>
      <c r="G1302" t="s">
        <v>128</v>
      </c>
      <c r="H1302" t="s">
        <v>360</v>
      </c>
      <c r="I1302" t="s">
        <v>213</v>
      </c>
      <c r="J1302" t="s">
        <v>214</v>
      </c>
      <c r="K1302" t="s">
        <v>149</v>
      </c>
      <c r="L1302" t="s">
        <v>215</v>
      </c>
      <c r="M1302" t="s">
        <v>76</v>
      </c>
      <c r="N1302" t="s">
        <v>216</v>
      </c>
      <c r="O1302" s="57">
        <v>46251.687465277777</v>
      </c>
      <c r="P1302" s="57">
        <v>46252.580694444441</v>
      </c>
      <c r="Q1302">
        <v>69368296</v>
      </c>
      <c r="S1302">
        <v>152412248895</v>
      </c>
      <c r="T1302" t="s">
        <v>12607</v>
      </c>
      <c r="U1302" t="s">
        <v>13467</v>
      </c>
      <c r="V1302" t="s">
        <v>12608</v>
      </c>
      <c r="Z1302">
        <v>112.662988</v>
      </c>
      <c r="AA1302">
        <v>-7.2599720000000003</v>
      </c>
      <c r="AB1302" t="s">
        <v>12609</v>
      </c>
      <c r="AC1302" t="s">
        <v>237</v>
      </c>
      <c r="AL1302" t="s">
        <v>218</v>
      </c>
      <c r="AM1302" t="s">
        <v>12610</v>
      </c>
      <c r="AN1302" t="s">
        <v>6</v>
      </c>
      <c r="AO1302" t="s">
        <v>11559</v>
      </c>
      <c r="AP1302" s="57">
        <v>46252.541666666664</v>
      </c>
      <c r="AR1302" t="s">
        <v>219</v>
      </c>
      <c r="AS1302" t="s">
        <v>360</v>
      </c>
      <c r="AT1302" t="s">
        <v>231</v>
      </c>
      <c r="AU1302">
        <v>20260818</v>
      </c>
      <c r="AV1302" t="s">
        <v>222</v>
      </c>
      <c r="AW1302" t="s">
        <v>1014</v>
      </c>
      <c r="AX1302" t="s">
        <v>223</v>
      </c>
      <c r="BA1302" s="57">
        <v>46252.541666666664</v>
      </c>
      <c r="BB1302" t="s">
        <v>12610</v>
      </c>
      <c r="BC1302">
        <v>2026</v>
      </c>
      <c r="BD1302">
        <v>8</v>
      </c>
      <c r="BE1302">
        <v>18</v>
      </c>
      <c r="BF1302" s="6">
        <f t="shared" si="60"/>
        <v>46252</v>
      </c>
      <c r="BG1302">
        <f t="shared" si="61"/>
        <v>-0.54166666666424135</v>
      </c>
      <c r="BH1302" t="str">
        <f t="shared" si="62"/>
        <v>COMPLY</v>
      </c>
      <c r="BI1302" t="str">
        <f>VLOOKUP(H1302,Sheet2!$A$1:$B$270,2,FALSE)</f>
        <v>SURABAYA UTARA</v>
      </c>
    </row>
    <row r="1303" spans="1:61">
      <c r="A1303">
        <v>1302</v>
      </c>
      <c r="B1303">
        <v>1002525983</v>
      </c>
      <c r="C1303">
        <v>3</v>
      </c>
      <c r="D1303" t="s">
        <v>55</v>
      </c>
      <c r="E1303">
        <v>5</v>
      </c>
      <c r="F1303" t="s">
        <v>265</v>
      </c>
      <c r="G1303" t="s">
        <v>126</v>
      </c>
      <c r="H1303" t="s">
        <v>266</v>
      </c>
      <c r="I1303" t="s">
        <v>213</v>
      </c>
      <c r="J1303" t="s">
        <v>214</v>
      </c>
      <c r="K1303" t="s">
        <v>149</v>
      </c>
      <c r="L1303" t="s">
        <v>215</v>
      </c>
      <c r="M1303" t="s">
        <v>76</v>
      </c>
      <c r="N1303" t="s">
        <v>216</v>
      </c>
      <c r="O1303" s="57">
        <v>46248.451354166667</v>
      </c>
      <c r="P1303" s="57">
        <v>46250.57880787037</v>
      </c>
      <c r="Q1303">
        <v>69365815</v>
      </c>
      <c r="S1303">
        <v>152413167183</v>
      </c>
      <c r="T1303" t="s">
        <v>12614</v>
      </c>
      <c r="U1303" t="s">
        <v>12615</v>
      </c>
      <c r="V1303" t="s">
        <v>12616</v>
      </c>
      <c r="Z1303">
        <v>112.7473229</v>
      </c>
      <c r="AA1303">
        <v>-7.2633963999999898</v>
      </c>
      <c r="AB1303" t="s">
        <v>12617</v>
      </c>
      <c r="AC1303" t="s">
        <v>217</v>
      </c>
      <c r="AL1303" t="s">
        <v>218</v>
      </c>
      <c r="AM1303" t="s">
        <v>12618</v>
      </c>
      <c r="AN1303" t="s">
        <v>6</v>
      </c>
      <c r="AO1303" t="s">
        <v>9872</v>
      </c>
      <c r="AP1303" s="57">
        <v>46251.625</v>
      </c>
      <c r="AR1303" t="s">
        <v>219</v>
      </c>
      <c r="AS1303" t="s">
        <v>266</v>
      </c>
      <c r="AT1303" t="s">
        <v>231</v>
      </c>
      <c r="AU1303">
        <v>20260816</v>
      </c>
      <c r="AV1303" t="s">
        <v>222</v>
      </c>
      <c r="AW1303" t="s">
        <v>1023</v>
      </c>
      <c r="AX1303" t="s">
        <v>223</v>
      </c>
      <c r="BA1303" s="57">
        <v>46251.625</v>
      </c>
      <c r="BB1303" t="s">
        <v>12618</v>
      </c>
      <c r="BC1303">
        <v>2026</v>
      </c>
      <c r="BD1303">
        <v>8</v>
      </c>
      <c r="BE1303">
        <v>16</v>
      </c>
      <c r="BF1303" s="6">
        <f t="shared" si="60"/>
        <v>46250</v>
      </c>
      <c r="BG1303">
        <f t="shared" si="61"/>
        <v>-1.625</v>
      </c>
      <c r="BH1303" t="str">
        <f t="shared" si="62"/>
        <v>COMPLY</v>
      </c>
      <c r="BI1303" t="str">
        <f>VLOOKUP(H1303,Sheet2!$A$1:$B$270,2,FALSE)</f>
        <v>SURABAYA SELATAN</v>
      </c>
    </row>
    <row r="1304" spans="1:61">
      <c r="A1304">
        <v>1303</v>
      </c>
      <c r="B1304">
        <v>1002532243</v>
      </c>
      <c r="C1304">
        <v>3</v>
      </c>
      <c r="D1304" t="s">
        <v>55</v>
      </c>
      <c r="E1304">
        <v>5</v>
      </c>
      <c r="F1304" t="s">
        <v>228</v>
      </c>
      <c r="G1304" t="s">
        <v>121</v>
      </c>
      <c r="H1304" t="s">
        <v>447</v>
      </c>
      <c r="I1304" t="s">
        <v>213</v>
      </c>
      <c r="J1304" t="s">
        <v>214</v>
      </c>
      <c r="K1304" t="s">
        <v>149</v>
      </c>
      <c r="L1304" t="s">
        <v>215</v>
      </c>
      <c r="M1304" t="s">
        <v>240</v>
      </c>
      <c r="N1304" t="s">
        <v>216</v>
      </c>
      <c r="O1304" s="57">
        <v>46252.401354166665</v>
      </c>
      <c r="P1304" s="57">
        <v>46252.402789351851</v>
      </c>
      <c r="Q1304">
        <v>69368604</v>
      </c>
      <c r="S1304">
        <v>152438209357</v>
      </c>
      <c r="T1304" t="s">
        <v>13468</v>
      </c>
      <c r="U1304" t="s">
        <v>11993</v>
      </c>
      <c r="V1304" t="s">
        <v>13469</v>
      </c>
      <c r="Z1304">
        <v>113.32154285162601</v>
      </c>
      <c r="AA1304">
        <v>-7.1039069620857296</v>
      </c>
      <c r="AB1304" t="s">
        <v>13470</v>
      </c>
      <c r="AC1304" t="s">
        <v>217</v>
      </c>
      <c r="AL1304" t="s">
        <v>218</v>
      </c>
      <c r="AM1304" t="s">
        <v>13010</v>
      </c>
      <c r="AN1304" t="s">
        <v>6</v>
      </c>
      <c r="AO1304" t="s">
        <v>13069</v>
      </c>
      <c r="AP1304" s="57">
        <v>46253.541666666664</v>
      </c>
      <c r="AR1304" t="s">
        <v>241</v>
      </c>
      <c r="AS1304" t="s">
        <v>447</v>
      </c>
      <c r="AT1304" t="s">
        <v>221</v>
      </c>
      <c r="AV1304" t="s">
        <v>240</v>
      </c>
      <c r="AW1304" t="s">
        <v>981</v>
      </c>
      <c r="AX1304" t="s">
        <v>223</v>
      </c>
      <c r="BA1304" s="57">
        <v>46253.541666666664</v>
      </c>
      <c r="BB1304" t="s">
        <v>13010</v>
      </c>
      <c r="BF1304" s="6" t="e">
        <f t="shared" si="60"/>
        <v>#NUM!</v>
      </c>
      <c r="BG1304" t="e">
        <f t="shared" si="61"/>
        <v>#NUM!</v>
      </c>
      <c r="BH1304" t="e">
        <f t="shared" si="62"/>
        <v>#NUM!</v>
      </c>
      <c r="BI1304" t="str">
        <f>VLOOKUP(H1304,Sheet2!$A$1:$B$270,2,FALSE)</f>
        <v>MADURA</v>
      </c>
    </row>
    <row r="1305" spans="1:61">
      <c r="A1305">
        <v>1304</v>
      </c>
      <c r="B1305">
        <v>1002510296</v>
      </c>
      <c r="C1305">
        <v>3</v>
      </c>
      <c r="D1305" t="s">
        <v>45</v>
      </c>
      <c r="E1305">
        <v>5</v>
      </c>
      <c r="F1305" t="s">
        <v>211</v>
      </c>
      <c r="G1305" t="s">
        <v>115</v>
      </c>
      <c r="H1305" t="s">
        <v>279</v>
      </c>
      <c r="I1305" t="s">
        <v>213</v>
      </c>
      <c r="J1305" t="s">
        <v>214</v>
      </c>
      <c r="K1305" t="s">
        <v>149</v>
      </c>
      <c r="L1305" t="s">
        <v>215</v>
      </c>
      <c r="M1305" t="s">
        <v>76</v>
      </c>
      <c r="N1305" t="s">
        <v>216</v>
      </c>
      <c r="O1305" s="57">
        <v>46239.490925925929</v>
      </c>
      <c r="P1305" s="57">
        <v>46240.73101851852</v>
      </c>
      <c r="Q1305">
        <v>69359039</v>
      </c>
      <c r="S1305">
        <v>172603791542</v>
      </c>
      <c r="T1305" t="s">
        <v>3871</v>
      </c>
      <c r="U1305" t="s">
        <v>3872</v>
      </c>
      <c r="V1305" t="s">
        <v>3873</v>
      </c>
      <c r="Z1305">
        <v>116.277814106249</v>
      </c>
      <c r="AA1305">
        <v>-8.7091273234590592</v>
      </c>
      <c r="AB1305" t="s">
        <v>3874</v>
      </c>
      <c r="AC1305" t="s">
        <v>237</v>
      </c>
      <c r="AL1305" t="s">
        <v>218</v>
      </c>
      <c r="AM1305" t="s">
        <v>1675</v>
      </c>
      <c r="AN1305" t="s">
        <v>6</v>
      </c>
      <c r="AO1305" s="57">
        <v>46150.49690972222</v>
      </c>
      <c r="AP1305" s="57">
        <v>46240.333333333336</v>
      </c>
      <c r="AR1305" t="s">
        <v>219</v>
      </c>
      <c r="AS1305" t="s">
        <v>279</v>
      </c>
      <c r="AT1305" t="s">
        <v>231</v>
      </c>
      <c r="AU1305">
        <v>20260806</v>
      </c>
      <c r="AV1305" t="s">
        <v>222</v>
      </c>
      <c r="AW1305" t="s">
        <v>1021</v>
      </c>
      <c r="AX1305" t="s">
        <v>223</v>
      </c>
      <c r="BA1305" s="57">
        <v>46240.333333333336</v>
      </c>
      <c r="BB1305" t="s">
        <v>1675</v>
      </c>
      <c r="BC1305">
        <v>2026</v>
      </c>
      <c r="BD1305">
        <v>8</v>
      </c>
      <c r="BE1305">
        <v>6</v>
      </c>
      <c r="BF1305" s="6">
        <f t="shared" si="60"/>
        <v>46240</v>
      </c>
      <c r="BG1305">
        <f t="shared" si="61"/>
        <v>-0.33333333333575865</v>
      </c>
      <c r="BH1305" t="str">
        <f t="shared" si="62"/>
        <v>COMPLY</v>
      </c>
      <c r="BI1305" t="str">
        <f>VLOOKUP(H1305,Sheet2!$A$1:$B$270,2,FALSE)</f>
        <v>SELONG</v>
      </c>
    </row>
    <row r="1306" spans="1:61">
      <c r="A1306">
        <v>1305</v>
      </c>
      <c r="B1306">
        <v>1002526860</v>
      </c>
      <c r="C1306">
        <v>3</v>
      </c>
      <c r="D1306" t="s">
        <v>55</v>
      </c>
      <c r="E1306">
        <v>5</v>
      </c>
      <c r="F1306" t="s">
        <v>313</v>
      </c>
      <c r="G1306" t="s">
        <v>124</v>
      </c>
      <c r="H1306" t="s">
        <v>315</v>
      </c>
      <c r="I1306" t="s">
        <v>213</v>
      </c>
      <c r="J1306" t="s">
        <v>214</v>
      </c>
      <c r="K1306" t="s">
        <v>149</v>
      </c>
      <c r="L1306" t="s">
        <v>215</v>
      </c>
      <c r="M1306" t="s">
        <v>286</v>
      </c>
      <c r="N1306" t="s">
        <v>216</v>
      </c>
      <c r="O1306" s="57">
        <v>46248.635370370372</v>
      </c>
      <c r="P1306" s="57">
        <v>46249.686689814815</v>
      </c>
      <c r="Q1306">
        <v>69366227</v>
      </c>
      <c r="S1306">
        <v>152308243042</v>
      </c>
      <c r="T1306" t="s">
        <v>12619</v>
      </c>
      <c r="U1306" t="s">
        <v>12620</v>
      </c>
      <c r="V1306" t="s">
        <v>12621</v>
      </c>
      <c r="Z1306">
        <v>112.75520011782601</v>
      </c>
      <c r="AA1306">
        <v>-7.3056219877878803</v>
      </c>
      <c r="AB1306" t="s">
        <v>12622</v>
      </c>
      <c r="AC1306" t="s">
        <v>217</v>
      </c>
      <c r="AL1306" t="s">
        <v>218</v>
      </c>
      <c r="AM1306" t="s">
        <v>12623</v>
      </c>
      <c r="AN1306" t="s">
        <v>6</v>
      </c>
      <c r="AO1306" t="s">
        <v>10010</v>
      </c>
      <c r="AP1306" s="57">
        <v>46250.333333333336</v>
      </c>
      <c r="AR1306" t="s">
        <v>241</v>
      </c>
      <c r="AS1306" t="s">
        <v>315</v>
      </c>
      <c r="AT1306" t="s">
        <v>231</v>
      </c>
      <c r="AV1306" t="s">
        <v>905</v>
      </c>
      <c r="AW1306" t="s">
        <v>1014</v>
      </c>
      <c r="AX1306" t="s">
        <v>223</v>
      </c>
      <c r="BA1306" s="57">
        <v>46250.333333333336</v>
      </c>
      <c r="BB1306" t="s">
        <v>12623</v>
      </c>
      <c r="BF1306" s="6" t="e">
        <f t="shared" si="60"/>
        <v>#NUM!</v>
      </c>
      <c r="BG1306" t="e">
        <f t="shared" si="61"/>
        <v>#NUM!</v>
      </c>
      <c r="BH1306" t="e">
        <f t="shared" si="62"/>
        <v>#NUM!</v>
      </c>
      <c r="BI1306" t="str">
        <f>VLOOKUP(H1306,Sheet2!$A$1:$B$270,2,FALSE)</f>
        <v>SURABAYA SELATAN</v>
      </c>
    </row>
    <row r="1307" spans="1:61">
      <c r="A1307">
        <v>1306</v>
      </c>
      <c r="B1307">
        <v>1002519252</v>
      </c>
      <c r="C1307">
        <v>3</v>
      </c>
      <c r="D1307" t="s">
        <v>38</v>
      </c>
      <c r="E1307">
        <v>5</v>
      </c>
      <c r="F1307" t="s">
        <v>250</v>
      </c>
      <c r="G1307" t="s">
        <v>87</v>
      </c>
      <c r="H1307" t="s">
        <v>292</v>
      </c>
      <c r="I1307" t="s">
        <v>213</v>
      </c>
      <c r="J1307" t="s">
        <v>214</v>
      </c>
      <c r="K1307" t="s">
        <v>149</v>
      </c>
      <c r="M1307" t="s">
        <v>76</v>
      </c>
      <c r="N1307" t="s">
        <v>216</v>
      </c>
      <c r="O1307" s="57">
        <v>46245.43414351852</v>
      </c>
      <c r="P1307" s="57">
        <v>46245.514733796299</v>
      </c>
      <c r="Q1307">
        <v>69361188</v>
      </c>
      <c r="S1307">
        <v>152711247347</v>
      </c>
      <c r="T1307" t="s">
        <v>4711</v>
      </c>
      <c r="U1307" t="s">
        <v>7839</v>
      </c>
      <c r="V1307" t="s">
        <v>7840</v>
      </c>
      <c r="Z1307">
        <v>112.6017008</v>
      </c>
      <c r="AA1307">
        <v>-7.8987278999999999</v>
      </c>
      <c r="AB1307" t="s">
        <v>4714</v>
      </c>
      <c r="AC1307" t="s">
        <v>290</v>
      </c>
      <c r="AL1307" t="s">
        <v>218</v>
      </c>
      <c r="AM1307" t="s">
        <v>7841</v>
      </c>
      <c r="AN1307" t="s">
        <v>6</v>
      </c>
      <c r="AO1307" s="57">
        <v>46334.444328703707</v>
      </c>
      <c r="AR1307" t="s">
        <v>219</v>
      </c>
      <c r="AS1307" t="s">
        <v>292</v>
      </c>
      <c r="AT1307" t="s">
        <v>231</v>
      </c>
      <c r="AU1307">
        <v>20260811</v>
      </c>
      <c r="AV1307" t="s">
        <v>222</v>
      </c>
      <c r="AW1307" t="s">
        <v>561</v>
      </c>
      <c r="AX1307" t="s">
        <v>223</v>
      </c>
      <c r="BA1307" s="57">
        <v>46245.291666666664</v>
      </c>
      <c r="BB1307" t="s">
        <v>7841</v>
      </c>
      <c r="BC1307">
        <v>2026</v>
      </c>
      <c r="BD1307">
        <v>8</v>
      </c>
      <c r="BE1307">
        <v>11</v>
      </c>
      <c r="BF1307" s="6">
        <f t="shared" si="60"/>
        <v>46245</v>
      </c>
      <c r="BG1307">
        <f t="shared" si="61"/>
        <v>-0.29166666666424135</v>
      </c>
      <c r="BH1307" t="str">
        <f t="shared" si="62"/>
        <v>COMPLY</v>
      </c>
      <c r="BI1307" t="str">
        <f>VLOOKUP(H1307,Sheet2!$A$1:$B$270,2,FALSE)</f>
        <v>BATU</v>
      </c>
    </row>
    <row r="1308" spans="1:61">
      <c r="A1308">
        <v>1307</v>
      </c>
      <c r="B1308">
        <v>1002523645</v>
      </c>
      <c r="C1308">
        <v>3</v>
      </c>
      <c r="D1308" t="s">
        <v>42</v>
      </c>
      <c r="E1308">
        <v>5</v>
      </c>
      <c r="F1308" t="s">
        <v>233</v>
      </c>
      <c r="G1308" t="s">
        <v>103</v>
      </c>
      <c r="H1308" t="s">
        <v>300</v>
      </c>
      <c r="I1308" t="s">
        <v>213</v>
      </c>
      <c r="J1308" t="s">
        <v>214</v>
      </c>
      <c r="K1308" t="s">
        <v>149</v>
      </c>
      <c r="M1308" t="s">
        <v>76</v>
      </c>
      <c r="N1308" t="s">
        <v>216</v>
      </c>
      <c r="O1308" s="57">
        <v>46247.425682870373</v>
      </c>
      <c r="P1308" s="57">
        <v>46247.681423611109</v>
      </c>
      <c r="Q1308">
        <v>69364869</v>
      </c>
      <c r="S1308">
        <v>152319208887</v>
      </c>
      <c r="T1308" t="s">
        <v>9658</v>
      </c>
      <c r="U1308" t="s">
        <v>9659</v>
      </c>
      <c r="V1308" t="s">
        <v>9660</v>
      </c>
      <c r="Z1308">
        <v>112.3318879</v>
      </c>
      <c r="AA1308">
        <v>-7.5733056000000003</v>
      </c>
      <c r="AB1308" t="s">
        <v>9661</v>
      </c>
      <c r="AC1308" t="s">
        <v>230</v>
      </c>
      <c r="AL1308" t="s">
        <v>218</v>
      </c>
      <c r="AM1308" t="s">
        <v>9662</v>
      </c>
      <c r="AN1308" t="s">
        <v>6</v>
      </c>
      <c r="AO1308" t="s">
        <v>8841</v>
      </c>
      <c r="AP1308" s="57">
        <v>46248.333333333336</v>
      </c>
      <c r="AR1308" t="s">
        <v>219</v>
      </c>
      <c r="AS1308" t="s">
        <v>300</v>
      </c>
      <c r="AT1308" t="s">
        <v>231</v>
      </c>
      <c r="AU1308">
        <v>20260813</v>
      </c>
      <c r="AV1308" t="s">
        <v>222</v>
      </c>
      <c r="AW1308" t="s">
        <v>596</v>
      </c>
      <c r="AX1308" t="s">
        <v>223</v>
      </c>
      <c r="BA1308" s="57">
        <v>46248.333333333336</v>
      </c>
      <c r="BB1308" t="s">
        <v>9662</v>
      </c>
      <c r="BC1308">
        <v>2026</v>
      </c>
      <c r="BD1308">
        <v>8</v>
      </c>
      <c r="BE1308">
        <v>13</v>
      </c>
      <c r="BF1308" s="6">
        <f t="shared" si="60"/>
        <v>46247</v>
      </c>
      <c r="BG1308">
        <f t="shared" si="61"/>
        <v>-1.3333333333357587</v>
      </c>
      <c r="BH1308" t="str">
        <f t="shared" si="62"/>
        <v>COMPLY</v>
      </c>
      <c r="BI1308" t="str">
        <f>VLOOKUP(H1308,Sheet2!$A$1:$B$270,2,FALSE)</f>
        <v>MOJOKERTO</v>
      </c>
    </row>
    <row r="1309" spans="1:61">
      <c r="A1309">
        <v>1308</v>
      </c>
      <c r="B1309">
        <v>1002509469</v>
      </c>
      <c r="C1309">
        <v>3</v>
      </c>
      <c r="D1309" t="s">
        <v>34</v>
      </c>
      <c r="E1309">
        <v>5</v>
      </c>
      <c r="F1309" t="s">
        <v>573</v>
      </c>
      <c r="G1309" t="s">
        <v>82</v>
      </c>
      <c r="H1309" t="s">
        <v>268</v>
      </c>
      <c r="I1309" t="s">
        <v>213</v>
      </c>
      <c r="J1309" t="s">
        <v>214</v>
      </c>
      <c r="K1309" t="s">
        <v>149</v>
      </c>
      <c r="M1309" t="s">
        <v>76</v>
      </c>
      <c r="N1309" t="s">
        <v>216</v>
      </c>
      <c r="O1309" s="57">
        <v>46238.823240740741</v>
      </c>
      <c r="P1309" s="57">
        <v>46238.851863425924</v>
      </c>
      <c r="Q1309">
        <v>69355711</v>
      </c>
      <c r="S1309">
        <v>172428815930</v>
      </c>
      <c r="T1309" t="s">
        <v>1154</v>
      </c>
      <c r="U1309" t="s">
        <v>3889</v>
      </c>
      <c r="V1309" t="s">
        <v>3890</v>
      </c>
      <c r="Z1309">
        <v>115.39841710070201</v>
      </c>
      <c r="AA1309">
        <v>-8.5292211905873305</v>
      </c>
      <c r="AB1309" t="s">
        <v>1155</v>
      </c>
      <c r="AC1309" t="s">
        <v>217</v>
      </c>
      <c r="AL1309" t="s">
        <v>218</v>
      </c>
      <c r="AM1309" t="s">
        <v>3891</v>
      </c>
      <c r="AN1309" t="s">
        <v>6</v>
      </c>
      <c r="AO1309" s="57">
        <v>46120.829675925925</v>
      </c>
      <c r="AR1309" t="s">
        <v>219</v>
      </c>
      <c r="AS1309" t="s">
        <v>268</v>
      </c>
      <c r="AT1309" t="s">
        <v>231</v>
      </c>
      <c r="AU1309">
        <v>20260804</v>
      </c>
      <c r="AV1309" t="s">
        <v>222</v>
      </c>
      <c r="AW1309" t="s">
        <v>562</v>
      </c>
      <c r="AX1309" t="s">
        <v>223</v>
      </c>
      <c r="BA1309" s="57">
        <v>46238.291666666664</v>
      </c>
      <c r="BB1309" t="s">
        <v>3891</v>
      </c>
      <c r="BC1309">
        <v>2026</v>
      </c>
      <c r="BD1309">
        <v>8</v>
      </c>
      <c r="BE1309">
        <v>4</v>
      </c>
      <c r="BF1309" s="6">
        <f t="shared" si="60"/>
        <v>46238</v>
      </c>
      <c r="BG1309">
        <f t="shared" si="61"/>
        <v>-0.29166666666424135</v>
      </c>
      <c r="BH1309" t="str">
        <f t="shared" si="62"/>
        <v>COMPLY</v>
      </c>
      <c r="BI1309" t="str">
        <f>VLOOKUP(H1309,Sheet2!$A$1:$B$270,2,FALSE)</f>
        <v>KLUNGKUNG</v>
      </c>
    </row>
    <row r="1310" spans="1:61">
      <c r="A1310">
        <v>1309</v>
      </c>
      <c r="B1310">
        <v>1002504930</v>
      </c>
      <c r="C1310">
        <v>3</v>
      </c>
      <c r="D1310" t="s">
        <v>49</v>
      </c>
      <c r="E1310">
        <v>4</v>
      </c>
      <c r="F1310" t="s">
        <v>246</v>
      </c>
      <c r="G1310" t="s">
        <v>549</v>
      </c>
      <c r="H1310" t="s">
        <v>928</v>
      </c>
      <c r="I1310" t="s">
        <v>213</v>
      </c>
      <c r="J1310" t="s">
        <v>214</v>
      </c>
      <c r="K1310" t="s">
        <v>149</v>
      </c>
      <c r="L1310" t="s">
        <v>215</v>
      </c>
      <c r="M1310" t="s">
        <v>76</v>
      </c>
      <c r="N1310" t="s">
        <v>216</v>
      </c>
      <c r="O1310" s="57">
        <v>46235.78328703704</v>
      </c>
      <c r="P1310" s="57">
        <v>46236.634328703702</v>
      </c>
      <c r="Q1310">
        <v>69356908</v>
      </c>
      <c r="S1310">
        <v>141457110816</v>
      </c>
      <c r="T1310" t="s">
        <v>3892</v>
      </c>
      <c r="U1310" t="s">
        <v>3893</v>
      </c>
      <c r="V1310" t="s">
        <v>3894</v>
      </c>
      <c r="Z1310">
        <v>110.25691933934201</v>
      </c>
      <c r="AA1310">
        <v>-6.9422208417194797</v>
      </c>
      <c r="AB1310" t="s">
        <v>3895</v>
      </c>
      <c r="AC1310" t="s">
        <v>237</v>
      </c>
      <c r="AL1310" t="s">
        <v>218</v>
      </c>
      <c r="AM1310" t="s">
        <v>3814</v>
      </c>
      <c r="AN1310" t="s">
        <v>6</v>
      </c>
      <c r="AO1310" s="57">
        <v>46030.788136574076</v>
      </c>
      <c r="AP1310" s="57">
        <v>46236.625</v>
      </c>
      <c r="AR1310" t="s">
        <v>219</v>
      </c>
      <c r="AS1310" t="s">
        <v>928</v>
      </c>
      <c r="AT1310" t="s">
        <v>231</v>
      </c>
      <c r="AU1310">
        <v>20260802</v>
      </c>
      <c r="AV1310" t="s">
        <v>222</v>
      </c>
      <c r="AW1310" t="s">
        <v>1018</v>
      </c>
      <c r="AX1310" t="s">
        <v>223</v>
      </c>
      <c r="BA1310" s="57">
        <v>46236.625</v>
      </c>
      <c r="BB1310" t="s">
        <v>3814</v>
      </c>
      <c r="BC1310">
        <v>2026</v>
      </c>
      <c r="BD1310">
        <v>8</v>
      </c>
      <c r="BE1310">
        <v>2</v>
      </c>
      <c r="BF1310" s="6">
        <f t="shared" si="60"/>
        <v>46236</v>
      </c>
      <c r="BG1310">
        <f t="shared" si="61"/>
        <v>-0.625</v>
      </c>
      <c r="BH1310" t="str">
        <f t="shared" si="62"/>
        <v>COMPLY</v>
      </c>
      <c r="BI1310" t="e">
        <f>VLOOKUP(H1310,Sheet2!$A$1:$B$270,2,FALSE)</f>
        <v>#N/A</v>
      </c>
    </row>
    <row r="1311" spans="1:61">
      <c r="A1311">
        <v>1310</v>
      </c>
      <c r="B1311">
        <v>1002524253</v>
      </c>
      <c r="C1311">
        <v>3</v>
      </c>
      <c r="D1311" t="s">
        <v>45</v>
      </c>
      <c r="E1311">
        <v>5</v>
      </c>
      <c r="F1311" t="s">
        <v>211</v>
      </c>
      <c r="G1311" t="s">
        <v>110</v>
      </c>
      <c r="H1311" t="s">
        <v>319</v>
      </c>
      <c r="I1311" t="s">
        <v>213</v>
      </c>
      <c r="J1311" t="s">
        <v>214</v>
      </c>
      <c r="K1311" t="s">
        <v>149</v>
      </c>
      <c r="M1311" t="s">
        <v>602</v>
      </c>
      <c r="N1311" t="s">
        <v>216</v>
      </c>
      <c r="O1311" s="57">
        <v>46247.560810185183</v>
      </c>
      <c r="P1311" s="57">
        <v>46248.486203703702</v>
      </c>
      <c r="Q1311">
        <v>69365151</v>
      </c>
      <c r="S1311">
        <v>172611786212</v>
      </c>
      <c r="T1311" t="s">
        <v>9663</v>
      </c>
      <c r="U1311" t="s">
        <v>9664</v>
      </c>
      <c r="Z1311">
        <v>118.431922</v>
      </c>
      <c r="AA1311">
        <v>-8.5391399999999997</v>
      </c>
      <c r="AB1311" t="s">
        <v>9665</v>
      </c>
      <c r="AC1311" t="s">
        <v>290</v>
      </c>
      <c r="AO1311" t="s">
        <v>9135</v>
      </c>
      <c r="AR1311" t="s">
        <v>5</v>
      </c>
      <c r="AS1311" t="s">
        <v>319</v>
      </c>
      <c r="AT1311" t="s">
        <v>231</v>
      </c>
      <c r="AV1311" t="s">
        <v>12629</v>
      </c>
      <c r="AW1311" t="s">
        <v>561</v>
      </c>
      <c r="AX1311" t="s">
        <v>223</v>
      </c>
      <c r="BF1311" s="6" t="e">
        <f t="shared" si="60"/>
        <v>#NUM!</v>
      </c>
      <c r="BG1311" t="e">
        <f t="shared" si="61"/>
        <v>#NUM!</v>
      </c>
      <c r="BH1311" t="e">
        <f t="shared" si="62"/>
        <v>#NUM!</v>
      </c>
      <c r="BI1311" t="str">
        <f>VLOOKUP(H1311,Sheet2!$A$1:$B$270,2,FALSE)</f>
        <v>BIMA</v>
      </c>
    </row>
    <row r="1312" spans="1:61">
      <c r="A1312">
        <v>1311</v>
      </c>
      <c r="B1312">
        <v>1002522048</v>
      </c>
      <c r="C1312">
        <v>3</v>
      </c>
      <c r="D1312" t="s">
        <v>51</v>
      </c>
      <c r="E1312">
        <v>4</v>
      </c>
      <c r="F1312" t="s">
        <v>273</v>
      </c>
      <c r="G1312" t="s">
        <v>569</v>
      </c>
      <c r="H1312" t="s">
        <v>907</v>
      </c>
      <c r="I1312" t="s">
        <v>213</v>
      </c>
      <c r="J1312" t="s">
        <v>214</v>
      </c>
      <c r="K1312" t="s">
        <v>149</v>
      </c>
      <c r="L1312" t="s">
        <v>215</v>
      </c>
      <c r="M1312" t="s">
        <v>575</v>
      </c>
      <c r="N1312" t="s">
        <v>216</v>
      </c>
      <c r="O1312" s="57">
        <v>46246.537569444445</v>
      </c>
      <c r="P1312" s="57">
        <v>46248.541956018518</v>
      </c>
      <c r="Q1312">
        <v>69364199</v>
      </c>
      <c r="S1312">
        <v>142509107238</v>
      </c>
      <c r="T1312" t="s">
        <v>8052</v>
      </c>
      <c r="U1312" t="s">
        <v>8053</v>
      </c>
      <c r="V1312" t="s">
        <v>8728</v>
      </c>
      <c r="Z1312">
        <v>111.1232792</v>
      </c>
      <c r="AA1312">
        <v>-7.1226444999999998</v>
      </c>
      <c r="AB1312" t="s">
        <v>8729</v>
      </c>
      <c r="AC1312" t="s">
        <v>237</v>
      </c>
      <c r="AL1312" t="s">
        <v>218</v>
      </c>
      <c r="AM1312" t="s">
        <v>8027</v>
      </c>
      <c r="AN1312" t="s">
        <v>6</v>
      </c>
      <c r="AO1312" s="57">
        <v>46364.538194444445</v>
      </c>
      <c r="AP1312" s="57">
        <v>46247.541666666664</v>
      </c>
      <c r="AQ1312" t="s">
        <v>564</v>
      </c>
      <c r="AR1312" t="s">
        <v>14</v>
      </c>
      <c r="AS1312" t="s">
        <v>907</v>
      </c>
      <c r="AT1312" t="s">
        <v>221</v>
      </c>
      <c r="AV1312" t="s">
        <v>12630</v>
      </c>
      <c r="AW1312" t="s">
        <v>1086</v>
      </c>
      <c r="AX1312" t="s">
        <v>223</v>
      </c>
      <c r="BA1312" s="57">
        <v>46247.541666666664</v>
      </c>
      <c r="BB1312" t="s">
        <v>8027</v>
      </c>
      <c r="BF1312" s="6" t="e">
        <f t="shared" si="60"/>
        <v>#NUM!</v>
      </c>
      <c r="BG1312" t="e">
        <f t="shared" si="61"/>
        <v>#NUM!</v>
      </c>
      <c r="BH1312" t="e">
        <f t="shared" si="62"/>
        <v>#NUM!</v>
      </c>
      <c r="BI1312" t="e">
        <f>VLOOKUP(H1312,Sheet2!$A$1:$B$270,2,FALSE)</f>
        <v>#N/A</v>
      </c>
    </row>
    <row r="1313" spans="1:61">
      <c r="A1313">
        <v>1312</v>
      </c>
      <c r="B1313">
        <v>1002521889</v>
      </c>
      <c r="C1313">
        <v>3</v>
      </c>
      <c r="D1313" t="s">
        <v>42</v>
      </c>
      <c r="E1313">
        <v>5</v>
      </c>
      <c r="F1313" t="s">
        <v>102</v>
      </c>
      <c r="G1313" t="s">
        <v>108</v>
      </c>
      <c r="H1313" t="s">
        <v>506</v>
      </c>
      <c r="I1313" t="s">
        <v>213</v>
      </c>
      <c r="J1313" t="s">
        <v>214</v>
      </c>
      <c r="K1313" t="s">
        <v>149</v>
      </c>
      <c r="L1313" t="s">
        <v>215</v>
      </c>
      <c r="M1313" t="s">
        <v>76</v>
      </c>
      <c r="N1313" t="s">
        <v>216</v>
      </c>
      <c r="O1313" s="57">
        <v>46246.493009259262</v>
      </c>
      <c r="P1313" s="57">
        <v>46246.839745370373</v>
      </c>
      <c r="Q1313">
        <v>69364129</v>
      </c>
      <c r="S1313">
        <v>152529201004</v>
      </c>
      <c r="T1313" t="s">
        <v>8730</v>
      </c>
      <c r="U1313" t="s">
        <v>8731</v>
      </c>
      <c r="V1313" t="s">
        <v>8732</v>
      </c>
      <c r="Z1313">
        <v>113.845755</v>
      </c>
      <c r="AA1313">
        <v>-7.6859440000000001</v>
      </c>
      <c r="AB1313" t="s">
        <v>8733</v>
      </c>
      <c r="AC1313" t="s">
        <v>237</v>
      </c>
      <c r="AL1313" t="s">
        <v>218</v>
      </c>
      <c r="AM1313" t="s">
        <v>8277</v>
      </c>
      <c r="AN1313" t="s">
        <v>6</v>
      </c>
      <c r="AO1313" s="57">
        <v>46364.496782407405</v>
      </c>
      <c r="AP1313" s="57">
        <v>46247.333333333336</v>
      </c>
      <c r="AR1313" t="s">
        <v>219</v>
      </c>
      <c r="AS1313" t="s">
        <v>506</v>
      </c>
      <c r="AT1313" t="s">
        <v>231</v>
      </c>
      <c r="AU1313">
        <v>20260812</v>
      </c>
      <c r="AV1313" t="s">
        <v>222</v>
      </c>
      <c r="AW1313" t="s">
        <v>1010</v>
      </c>
      <c r="AX1313" t="s">
        <v>223</v>
      </c>
      <c r="BA1313" s="57">
        <v>46247.333333333336</v>
      </c>
      <c r="BB1313" t="s">
        <v>8277</v>
      </c>
      <c r="BC1313">
        <v>2026</v>
      </c>
      <c r="BD1313">
        <v>8</v>
      </c>
      <c r="BE1313">
        <v>12</v>
      </c>
      <c r="BF1313" s="6">
        <f t="shared" si="60"/>
        <v>46246</v>
      </c>
      <c r="BG1313">
        <f t="shared" si="61"/>
        <v>-1.3333333333357587</v>
      </c>
      <c r="BH1313" t="str">
        <f t="shared" si="62"/>
        <v>COMPLY</v>
      </c>
      <c r="BI1313" t="str">
        <f>VLOOKUP(H1313,Sheet2!$A$1:$B$270,2,FALSE)</f>
        <v>BANYUWANGI</v>
      </c>
    </row>
    <row r="1314" spans="1:61">
      <c r="A1314">
        <v>1313</v>
      </c>
      <c r="B1314">
        <v>1002516520</v>
      </c>
      <c r="C1314">
        <v>3</v>
      </c>
      <c r="D1314" t="s">
        <v>59</v>
      </c>
      <c r="E1314">
        <v>4</v>
      </c>
      <c r="F1314" t="s">
        <v>224</v>
      </c>
      <c r="G1314" t="s">
        <v>607</v>
      </c>
      <c r="H1314" t="s">
        <v>5934</v>
      </c>
      <c r="I1314" t="s">
        <v>213</v>
      </c>
      <c r="J1314" t="s">
        <v>214</v>
      </c>
      <c r="K1314" t="s">
        <v>149</v>
      </c>
      <c r="L1314" t="s">
        <v>215</v>
      </c>
      <c r="M1314" t="s">
        <v>76</v>
      </c>
      <c r="N1314" t="s">
        <v>216</v>
      </c>
      <c r="O1314" s="57">
        <v>46243.591643518521</v>
      </c>
      <c r="P1314" s="57">
        <v>46244.485208333332</v>
      </c>
      <c r="Q1314">
        <v>69361895</v>
      </c>
      <c r="S1314">
        <v>143390112667</v>
      </c>
      <c r="T1314" t="s">
        <v>5935</v>
      </c>
      <c r="U1314" t="s">
        <v>5936</v>
      </c>
      <c r="V1314" t="s">
        <v>5937</v>
      </c>
      <c r="Z1314">
        <v>108.798371</v>
      </c>
      <c r="AA1314">
        <v>-7.487152</v>
      </c>
      <c r="AB1314" t="s">
        <v>5938</v>
      </c>
      <c r="AC1314" t="s">
        <v>237</v>
      </c>
      <c r="AL1314" t="s">
        <v>218</v>
      </c>
      <c r="AM1314" t="s">
        <v>5939</v>
      </c>
      <c r="AN1314" t="s">
        <v>6</v>
      </c>
      <c r="AO1314" s="57">
        <v>46273.610949074071</v>
      </c>
      <c r="AP1314" s="57">
        <v>46244.541666666664</v>
      </c>
      <c r="AR1314" t="s">
        <v>219</v>
      </c>
      <c r="AS1314" t="s">
        <v>5934</v>
      </c>
      <c r="AT1314" t="s">
        <v>231</v>
      </c>
      <c r="AU1314">
        <v>20260810</v>
      </c>
      <c r="AV1314" t="s">
        <v>222</v>
      </c>
      <c r="AW1314" t="s">
        <v>1023</v>
      </c>
      <c r="AX1314" t="s">
        <v>223</v>
      </c>
      <c r="BA1314" s="57">
        <v>46244.541666666664</v>
      </c>
      <c r="BB1314" t="s">
        <v>5939</v>
      </c>
      <c r="BC1314">
        <v>2026</v>
      </c>
      <c r="BD1314">
        <v>8</v>
      </c>
      <c r="BE1314">
        <v>10</v>
      </c>
      <c r="BF1314" s="6">
        <f t="shared" si="60"/>
        <v>46244</v>
      </c>
      <c r="BG1314">
        <f t="shared" si="61"/>
        <v>-0.54166666666424135</v>
      </c>
      <c r="BH1314" t="str">
        <f t="shared" si="62"/>
        <v>COMPLY</v>
      </c>
      <c r="BI1314" t="e">
        <f>VLOOKUP(H1314,Sheet2!$A$1:$B$270,2,FALSE)</f>
        <v>#N/A</v>
      </c>
    </row>
    <row r="1315" spans="1:61">
      <c r="A1315">
        <v>1314</v>
      </c>
      <c r="B1315">
        <v>1002530384</v>
      </c>
      <c r="C1315">
        <v>3</v>
      </c>
      <c r="D1315" t="s">
        <v>55</v>
      </c>
      <c r="E1315">
        <v>5</v>
      </c>
      <c r="F1315" t="s">
        <v>228</v>
      </c>
      <c r="G1315" t="s">
        <v>127</v>
      </c>
      <c r="H1315" t="s">
        <v>229</v>
      </c>
      <c r="I1315" t="s">
        <v>213</v>
      </c>
      <c r="J1315" t="s">
        <v>214</v>
      </c>
      <c r="K1315" t="s">
        <v>149</v>
      </c>
      <c r="L1315" t="s">
        <v>215</v>
      </c>
      <c r="M1315" t="s">
        <v>76</v>
      </c>
      <c r="N1315" t="s">
        <v>216</v>
      </c>
      <c r="O1315" s="57">
        <v>46251.33121527778</v>
      </c>
      <c r="P1315" s="57">
        <v>46251.755254629628</v>
      </c>
      <c r="Q1315">
        <v>69367809</v>
      </c>
      <c r="S1315">
        <v>152426928247</v>
      </c>
      <c r="T1315" t="s">
        <v>12631</v>
      </c>
      <c r="U1315" t="s">
        <v>12632</v>
      </c>
      <c r="V1315" t="s">
        <v>12633</v>
      </c>
      <c r="Z1315">
        <v>113.41325430000001</v>
      </c>
      <c r="AA1315">
        <v>-7.057658</v>
      </c>
      <c r="AB1315" t="s">
        <v>12634</v>
      </c>
      <c r="AC1315" t="s">
        <v>217</v>
      </c>
      <c r="AL1315" t="s">
        <v>218</v>
      </c>
      <c r="AM1315" t="s">
        <v>11663</v>
      </c>
      <c r="AN1315" t="s">
        <v>6</v>
      </c>
      <c r="AO1315" t="s">
        <v>9800</v>
      </c>
      <c r="AP1315" s="57">
        <v>46252.333333333336</v>
      </c>
      <c r="AR1315" t="s">
        <v>219</v>
      </c>
      <c r="AS1315" t="s">
        <v>229</v>
      </c>
      <c r="AT1315" t="s">
        <v>231</v>
      </c>
      <c r="AU1315">
        <v>20260817</v>
      </c>
      <c r="AV1315" t="s">
        <v>222</v>
      </c>
      <c r="AW1315" t="s">
        <v>1021</v>
      </c>
      <c r="AX1315" t="s">
        <v>223</v>
      </c>
      <c r="BA1315" s="57">
        <v>46252.333333333336</v>
      </c>
      <c r="BB1315" t="s">
        <v>11663</v>
      </c>
      <c r="BC1315">
        <v>2026</v>
      </c>
      <c r="BD1315">
        <v>8</v>
      </c>
      <c r="BE1315">
        <v>17</v>
      </c>
      <c r="BF1315" s="6">
        <f t="shared" si="60"/>
        <v>46251</v>
      </c>
      <c r="BG1315">
        <f t="shared" si="61"/>
        <v>-1.3333333333357587</v>
      </c>
      <c r="BH1315" t="str">
        <f t="shared" si="62"/>
        <v>COMPLY</v>
      </c>
      <c r="BI1315" t="str">
        <f>VLOOKUP(H1315,Sheet2!$A$1:$B$270,2,FALSE)</f>
        <v>MADURA</v>
      </c>
    </row>
    <row r="1316" spans="1:61">
      <c r="A1316">
        <v>1315</v>
      </c>
      <c r="B1316">
        <v>1002505700</v>
      </c>
      <c r="C1316">
        <v>3</v>
      </c>
      <c r="D1316" t="s">
        <v>51</v>
      </c>
      <c r="E1316">
        <v>4</v>
      </c>
      <c r="F1316" t="s">
        <v>235</v>
      </c>
      <c r="G1316" t="s">
        <v>584</v>
      </c>
      <c r="H1316" t="s">
        <v>617</v>
      </c>
      <c r="I1316" t="s">
        <v>213</v>
      </c>
      <c r="J1316" t="s">
        <v>214</v>
      </c>
      <c r="K1316" t="s">
        <v>149</v>
      </c>
      <c r="M1316" t="s">
        <v>236</v>
      </c>
      <c r="N1316" t="s">
        <v>216</v>
      </c>
      <c r="O1316" s="57">
        <v>46237.419664351852</v>
      </c>
      <c r="P1316" s="57">
        <v>46251.473055555558</v>
      </c>
      <c r="Q1316">
        <v>69357277</v>
      </c>
      <c r="T1316" t="s">
        <v>3908</v>
      </c>
      <c r="Z1316">
        <v>110.76519</v>
      </c>
      <c r="AA1316">
        <v>-7.5410199999999996</v>
      </c>
      <c r="AB1316" t="s">
        <v>3909</v>
      </c>
      <c r="AC1316" t="s">
        <v>230</v>
      </c>
      <c r="AL1316" t="s">
        <v>218</v>
      </c>
      <c r="AM1316" s="58">
        <v>25569</v>
      </c>
      <c r="AN1316" t="s">
        <v>6</v>
      </c>
      <c r="AO1316" s="57">
        <v>46089.424085648148</v>
      </c>
      <c r="AR1316" t="s">
        <v>312</v>
      </c>
      <c r="AS1316" t="s">
        <v>617</v>
      </c>
      <c r="AT1316" t="s">
        <v>231</v>
      </c>
      <c r="AV1316" t="s">
        <v>5537</v>
      </c>
      <c r="AW1316" t="s">
        <v>560</v>
      </c>
      <c r="AX1316" t="s">
        <v>223</v>
      </c>
      <c r="AZ1316" t="s">
        <v>5537</v>
      </c>
      <c r="BA1316" s="57">
        <v>25569</v>
      </c>
      <c r="BB1316" s="58">
        <v>25569</v>
      </c>
      <c r="BF1316" s="6" t="e">
        <f t="shared" si="60"/>
        <v>#NUM!</v>
      </c>
      <c r="BG1316" t="e">
        <f t="shared" si="61"/>
        <v>#NUM!</v>
      </c>
      <c r="BH1316" t="e">
        <f t="shared" si="62"/>
        <v>#NUM!</v>
      </c>
      <c r="BI1316" t="e">
        <f>VLOOKUP(H1316,Sheet2!$A$1:$B$270,2,FALSE)</f>
        <v>#N/A</v>
      </c>
    </row>
    <row r="1317" spans="1:61">
      <c r="A1317">
        <v>1316</v>
      </c>
      <c r="B1317">
        <v>1002520854</v>
      </c>
      <c r="C1317">
        <v>3</v>
      </c>
      <c r="D1317" t="s">
        <v>42</v>
      </c>
      <c r="E1317">
        <v>5</v>
      </c>
      <c r="F1317" t="s">
        <v>233</v>
      </c>
      <c r="G1317" t="s">
        <v>101</v>
      </c>
      <c r="H1317" t="s">
        <v>437</v>
      </c>
      <c r="I1317" t="s">
        <v>213</v>
      </c>
      <c r="J1317" t="s">
        <v>214</v>
      </c>
      <c r="K1317" t="s">
        <v>149</v>
      </c>
      <c r="M1317" t="s">
        <v>76</v>
      </c>
      <c r="N1317" t="s">
        <v>216</v>
      </c>
      <c r="O1317" s="57">
        <v>46245.708923611113</v>
      </c>
      <c r="P1317" s="57">
        <v>46246.678900462961</v>
      </c>
      <c r="Q1317">
        <v>69363658</v>
      </c>
      <c r="S1317">
        <v>152331251030</v>
      </c>
      <c r="T1317" t="s">
        <v>7846</v>
      </c>
      <c r="U1317" t="s">
        <v>7847</v>
      </c>
      <c r="V1317" t="s">
        <v>7848</v>
      </c>
      <c r="Z1317">
        <v>112.5865337</v>
      </c>
      <c r="AA1317">
        <v>-7.4237736999999999</v>
      </c>
      <c r="AB1317" t="s">
        <v>7849</v>
      </c>
      <c r="AC1317" t="s">
        <v>230</v>
      </c>
      <c r="AL1317" t="s">
        <v>218</v>
      </c>
      <c r="AM1317" t="s">
        <v>7241</v>
      </c>
      <c r="AN1317" t="s">
        <v>6</v>
      </c>
      <c r="AO1317" s="57">
        <v>46334.715416666666</v>
      </c>
      <c r="AP1317" s="57">
        <v>46246.625</v>
      </c>
      <c r="AR1317" t="s">
        <v>219</v>
      </c>
      <c r="AS1317" t="s">
        <v>437</v>
      </c>
      <c r="AT1317" t="s">
        <v>231</v>
      </c>
      <c r="AU1317">
        <v>20260812</v>
      </c>
      <c r="AV1317" t="s">
        <v>222</v>
      </c>
      <c r="AW1317" t="s">
        <v>561</v>
      </c>
      <c r="AX1317" t="s">
        <v>223</v>
      </c>
      <c r="BA1317" s="57">
        <v>46246.625</v>
      </c>
      <c r="BB1317" t="s">
        <v>7241</v>
      </c>
      <c r="BC1317">
        <v>2026</v>
      </c>
      <c r="BD1317">
        <v>8</v>
      </c>
      <c r="BE1317">
        <v>12</v>
      </c>
      <c r="BF1317" s="6">
        <f t="shared" si="60"/>
        <v>46246</v>
      </c>
      <c r="BG1317">
        <f t="shared" si="61"/>
        <v>-0.625</v>
      </c>
      <c r="BH1317" t="str">
        <f t="shared" si="62"/>
        <v>COMPLY</v>
      </c>
      <c r="BI1317" t="str">
        <f>VLOOKUP(H1317,Sheet2!$A$1:$B$270,2,FALSE)</f>
        <v>SIDOARJO</v>
      </c>
    </row>
    <row r="1318" spans="1:61">
      <c r="A1318">
        <v>1317</v>
      </c>
      <c r="B1318">
        <v>1002527421</v>
      </c>
      <c r="C1318">
        <v>3</v>
      </c>
      <c r="D1318" t="s">
        <v>55</v>
      </c>
      <c r="E1318">
        <v>5</v>
      </c>
      <c r="F1318" t="s">
        <v>228</v>
      </c>
      <c r="G1318" t="s">
        <v>127</v>
      </c>
      <c r="H1318" t="s">
        <v>374</v>
      </c>
      <c r="I1318" t="s">
        <v>213</v>
      </c>
      <c r="J1318" t="s">
        <v>214</v>
      </c>
      <c r="K1318" t="s">
        <v>149</v>
      </c>
      <c r="L1318" t="s">
        <v>215</v>
      </c>
      <c r="M1318" t="s">
        <v>76</v>
      </c>
      <c r="N1318" t="s">
        <v>216</v>
      </c>
      <c r="O1318" s="57">
        <v>46248.78398148148</v>
      </c>
      <c r="P1318" s="57">
        <v>46249.751157407409</v>
      </c>
      <c r="Q1318">
        <v>69366458</v>
      </c>
      <c r="S1318">
        <v>152430203677</v>
      </c>
      <c r="T1318" t="s">
        <v>11034</v>
      </c>
      <c r="U1318" t="s">
        <v>11035</v>
      </c>
      <c r="V1318" t="s">
        <v>11036</v>
      </c>
      <c r="Z1318">
        <v>114.096644930541</v>
      </c>
      <c r="AA1318">
        <v>-6.9761302691571601</v>
      </c>
      <c r="AB1318" t="s">
        <v>11037</v>
      </c>
      <c r="AC1318" t="s">
        <v>217</v>
      </c>
      <c r="AL1318" t="s">
        <v>218</v>
      </c>
      <c r="AM1318" t="s">
        <v>11038</v>
      </c>
      <c r="AN1318" t="s">
        <v>6</v>
      </c>
      <c r="AO1318" t="s">
        <v>10218</v>
      </c>
      <c r="AP1318" s="57">
        <v>46249.625</v>
      </c>
      <c r="AR1318" t="s">
        <v>219</v>
      </c>
      <c r="AS1318" t="s">
        <v>374</v>
      </c>
      <c r="AT1318" t="s">
        <v>231</v>
      </c>
      <c r="AU1318">
        <v>20260815</v>
      </c>
      <c r="AV1318" t="s">
        <v>222</v>
      </c>
      <c r="AW1318" t="s">
        <v>1015</v>
      </c>
      <c r="AX1318" t="s">
        <v>223</v>
      </c>
      <c r="BA1318" s="57">
        <v>46249.625</v>
      </c>
      <c r="BB1318" t="s">
        <v>11038</v>
      </c>
      <c r="BC1318">
        <v>2026</v>
      </c>
      <c r="BD1318">
        <v>8</v>
      </c>
      <c r="BE1318">
        <v>15</v>
      </c>
      <c r="BF1318" s="6">
        <f t="shared" si="60"/>
        <v>46249</v>
      </c>
      <c r="BG1318">
        <f t="shared" si="61"/>
        <v>-0.625</v>
      </c>
      <c r="BH1318" t="str">
        <f t="shared" si="62"/>
        <v>COMPLY</v>
      </c>
      <c r="BI1318" t="str">
        <f>VLOOKUP(H1318,Sheet2!$A$1:$B$270,2,FALSE)</f>
        <v>MADURA</v>
      </c>
    </row>
    <row r="1319" spans="1:61">
      <c r="A1319">
        <v>1318</v>
      </c>
      <c r="B1319">
        <v>1002525862</v>
      </c>
      <c r="C1319">
        <v>3</v>
      </c>
      <c r="D1319" t="s">
        <v>34</v>
      </c>
      <c r="E1319">
        <v>5</v>
      </c>
      <c r="F1319" t="s">
        <v>573</v>
      </c>
      <c r="G1319" t="s">
        <v>84</v>
      </c>
      <c r="H1319" t="s">
        <v>253</v>
      </c>
      <c r="I1319" t="s">
        <v>213</v>
      </c>
      <c r="J1319" t="s">
        <v>214</v>
      </c>
      <c r="K1319" t="s">
        <v>149</v>
      </c>
      <c r="L1319" t="s">
        <v>215</v>
      </c>
      <c r="M1319" t="s">
        <v>277</v>
      </c>
      <c r="N1319" t="s">
        <v>216</v>
      </c>
      <c r="O1319" s="57">
        <v>46248.432650462964</v>
      </c>
      <c r="P1319" s="57">
        <v>46251.352361111109</v>
      </c>
      <c r="Q1319">
        <v>69365778</v>
      </c>
      <c r="S1319">
        <v>172425708008</v>
      </c>
      <c r="T1319" t="s">
        <v>12639</v>
      </c>
      <c r="U1319" t="s">
        <v>12640</v>
      </c>
      <c r="V1319" t="s">
        <v>12641</v>
      </c>
      <c r="Z1319">
        <v>114.93952400000001</v>
      </c>
      <c r="AA1319">
        <v>-8.2210669999999997</v>
      </c>
      <c r="AB1319" t="s">
        <v>12642</v>
      </c>
      <c r="AC1319" t="s">
        <v>237</v>
      </c>
      <c r="AL1319" t="s">
        <v>218</v>
      </c>
      <c r="AM1319" t="s">
        <v>10900</v>
      </c>
      <c r="AN1319" t="s">
        <v>6</v>
      </c>
      <c r="AO1319" t="s">
        <v>10096</v>
      </c>
      <c r="AP1319" s="57">
        <v>46249.333333333336</v>
      </c>
      <c r="AQ1319" t="s">
        <v>564</v>
      </c>
      <c r="AR1319" t="s">
        <v>278</v>
      </c>
      <c r="AS1319" t="s">
        <v>253</v>
      </c>
      <c r="AT1319" t="s">
        <v>231</v>
      </c>
      <c r="AV1319" t="s">
        <v>12643</v>
      </c>
      <c r="AW1319" t="s">
        <v>1021</v>
      </c>
      <c r="AX1319" t="s">
        <v>223</v>
      </c>
      <c r="BA1319" s="57">
        <v>46249.333333333336</v>
      </c>
      <c r="BB1319" t="s">
        <v>10900</v>
      </c>
      <c r="BF1319" s="6" t="e">
        <f t="shared" si="60"/>
        <v>#NUM!</v>
      </c>
      <c r="BG1319" t="e">
        <f t="shared" si="61"/>
        <v>#NUM!</v>
      </c>
      <c r="BH1319" t="e">
        <f t="shared" si="62"/>
        <v>#NUM!</v>
      </c>
      <c r="BI1319" t="str">
        <f>VLOOKUP(H1319,Sheet2!$A$1:$B$270,2,FALSE)</f>
        <v>SINGARAJA</v>
      </c>
    </row>
    <row r="1320" spans="1:61">
      <c r="A1320">
        <v>1319</v>
      </c>
      <c r="B1320">
        <v>1002513991</v>
      </c>
      <c r="C1320">
        <v>3</v>
      </c>
      <c r="D1320" t="s">
        <v>45</v>
      </c>
      <c r="E1320">
        <v>5</v>
      </c>
      <c r="F1320" t="s">
        <v>211</v>
      </c>
      <c r="G1320" t="s">
        <v>110</v>
      </c>
      <c r="H1320" t="s">
        <v>479</v>
      </c>
      <c r="I1320" t="s">
        <v>213</v>
      </c>
      <c r="J1320" t="s">
        <v>214</v>
      </c>
      <c r="K1320" t="s">
        <v>149</v>
      </c>
      <c r="L1320" t="s">
        <v>215</v>
      </c>
      <c r="M1320" t="s">
        <v>575</v>
      </c>
      <c r="N1320" t="s">
        <v>216</v>
      </c>
      <c r="O1320" s="57">
        <v>46241.418020833335</v>
      </c>
      <c r="P1320" s="57">
        <v>46242.792395833334</v>
      </c>
      <c r="Q1320">
        <v>69360511</v>
      </c>
      <c r="S1320">
        <v>172617203047</v>
      </c>
      <c r="T1320" t="s">
        <v>4523</v>
      </c>
      <c r="U1320" t="s">
        <v>5944</v>
      </c>
      <c r="V1320" t="s">
        <v>5945</v>
      </c>
      <c r="Z1320">
        <v>118.5814791</v>
      </c>
      <c r="AA1320">
        <v>-8.5120611000000004</v>
      </c>
      <c r="AB1320" t="s">
        <v>4526</v>
      </c>
      <c r="AC1320" t="s">
        <v>237</v>
      </c>
      <c r="AL1320" t="s">
        <v>218</v>
      </c>
      <c r="AM1320" t="s">
        <v>5946</v>
      </c>
      <c r="AN1320" t="s">
        <v>6</v>
      </c>
      <c r="AO1320" s="57">
        <v>46211.423703703702</v>
      </c>
      <c r="AP1320" s="57">
        <v>46242.541666666664</v>
      </c>
      <c r="AQ1320" t="s">
        <v>903</v>
      </c>
      <c r="AR1320" t="s">
        <v>14</v>
      </c>
      <c r="AS1320" t="s">
        <v>479</v>
      </c>
      <c r="AT1320" t="s">
        <v>221</v>
      </c>
      <c r="AV1320" t="s">
        <v>5947</v>
      </c>
      <c r="AW1320" t="s">
        <v>5948</v>
      </c>
      <c r="AX1320" t="s">
        <v>223</v>
      </c>
      <c r="BA1320" s="57">
        <v>46242.541666666664</v>
      </c>
      <c r="BB1320" t="s">
        <v>5946</v>
      </c>
      <c r="BF1320" s="6" t="e">
        <f t="shared" si="60"/>
        <v>#NUM!</v>
      </c>
      <c r="BG1320" t="e">
        <f t="shared" si="61"/>
        <v>#NUM!</v>
      </c>
      <c r="BH1320" t="e">
        <f t="shared" si="62"/>
        <v>#NUM!</v>
      </c>
      <c r="BI1320" t="str">
        <f>VLOOKUP(H1320,Sheet2!$A$1:$B$270,2,FALSE)</f>
        <v>BIMA</v>
      </c>
    </row>
    <row r="1321" spans="1:61">
      <c r="A1321">
        <v>1320</v>
      </c>
      <c r="B1321">
        <v>1002517590</v>
      </c>
      <c r="C1321">
        <v>3</v>
      </c>
      <c r="D1321" t="s">
        <v>49</v>
      </c>
      <c r="E1321">
        <v>4</v>
      </c>
      <c r="F1321" t="s">
        <v>252</v>
      </c>
      <c r="G1321" t="s">
        <v>255</v>
      </c>
      <c r="H1321" t="s">
        <v>556</v>
      </c>
      <c r="I1321" t="s">
        <v>213</v>
      </c>
      <c r="J1321" t="s">
        <v>214</v>
      </c>
      <c r="K1321" t="s">
        <v>149</v>
      </c>
      <c r="L1321" t="s">
        <v>215</v>
      </c>
      <c r="M1321" t="s">
        <v>575</v>
      </c>
      <c r="N1321" t="s">
        <v>216</v>
      </c>
      <c r="O1321" s="57">
        <v>46244.505520833336</v>
      </c>
      <c r="P1321" s="57">
        <v>46245.706770833334</v>
      </c>
      <c r="Q1321">
        <v>69362368</v>
      </c>
      <c r="S1321">
        <v>142283119755</v>
      </c>
      <c r="T1321" t="s">
        <v>6810</v>
      </c>
      <c r="U1321" t="s">
        <v>6811</v>
      </c>
      <c r="V1321" t="s">
        <v>6812</v>
      </c>
      <c r="Z1321">
        <v>109.1291394</v>
      </c>
      <c r="AA1321">
        <v>-7.0231688999999999</v>
      </c>
      <c r="AB1321" t="s">
        <v>6813</v>
      </c>
      <c r="AC1321" t="s">
        <v>237</v>
      </c>
      <c r="AL1321" t="s">
        <v>218</v>
      </c>
      <c r="AM1321" t="s">
        <v>6801</v>
      </c>
      <c r="AN1321" t="s">
        <v>6</v>
      </c>
      <c r="AO1321" s="57">
        <v>46303.506898148145</v>
      </c>
      <c r="AP1321" s="57">
        <v>46245.541666666664</v>
      </c>
      <c r="AR1321" t="s">
        <v>14</v>
      </c>
      <c r="AS1321" t="s">
        <v>556</v>
      </c>
      <c r="AT1321" t="s">
        <v>231</v>
      </c>
      <c r="AV1321" t="s">
        <v>7850</v>
      </c>
      <c r="AW1321" t="s">
        <v>1010</v>
      </c>
      <c r="AX1321" t="s">
        <v>223</v>
      </c>
      <c r="BA1321" s="57">
        <v>46245.541666666664</v>
      </c>
      <c r="BB1321" t="s">
        <v>6801</v>
      </c>
      <c r="BF1321" s="6" t="e">
        <f t="shared" si="60"/>
        <v>#NUM!</v>
      </c>
      <c r="BG1321" t="e">
        <f t="shared" si="61"/>
        <v>#NUM!</v>
      </c>
      <c r="BH1321" t="e">
        <f t="shared" si="62"/>
        <v>#NUM!</v>
      </c>
      <c r="BI1321" t="e">
        <f>VLOOKUP(H1321,Sheet2!$A$1:$B$270,2,FALSE)</f>
        <v>#N/A</v>
      </c>
    </row>
    <row r="1322" spans="1:61">
      <c r="A1322">
        <v>1321</v>
      </c>
      <c r="B1322">
        <v>1002533306</v>
      </c>
      <c r="C1322">
        <v>3</v>
      </c>
      <c r="D1322" t="s">
        <v>55</v>
      </c>
      <c r="E1322">
        <v>5</v>
      </c>
      <c r="F1322" t="s">
        <v>228</v>
      </c>
      <c r="G1322" t="s">
        <v>127</v>
      </c>
      <c r="H1322" t="s">
        <v>229</v>
      </c>
      <c r="I1322" t="s">
        <v>213</v>
      </c>
      <c r="J1322" t="s">
        <v>214</v>
      </c>
      <c r="K1322" t="s">
        <v>149</v>
      </c>
      <c r="L1322" t="s">
        <v>215</v>
      </c>
      <c r="M1322" t="s">
        <v>240</v>
      </c>
      <c r="N1322" t="s">
        <v>216</v>
      </c>
      <c r="O1322" s="57">
        <v>46252.579131944447</v>
      </c>
      <c r="P1322" s="57">
        <v>46252.580578703702</v>
      </c>
      <c r="Q1322">
        <v>69369057</v>
      </c>
      <c r="S1322">
        <v>152426926601</v>
      </c>
      <c r="T1322" t="s">
        <v>13471</v>
      </c>
      <c r="U1322" t="s">
        <v>13472</v>
      </c>
      <c r="V1322" t="s">
        <v>13473</v>
      </c>
      <c r="Z1322">
        <v>113.47058314829999</v>
      </c>
      <c r="AA1322">
        <v>-7.1534849222897696</v>
      </c>
      <c r="AB1322" t="s">
        <v>13474</v>
      </c>
      <c r="AC1322" t="s">
        <v>217</v>
      </c>
      <c r="AL1322" t="s">
        <v>218</v>
      </c>
      <c r="AM1322" t="s">
        <v>13475</v>
      </c>
      <c r="AN1322" t="s">
        <v>6</v>
      </c>
      <c r="AO1322" t="s">
        <v>12855</v>
      </c>
      <c r="AP1322" s="57">
        <v>46253.625</v>
      </c>
      <c r="AR1322" t="s">
        <v>241</v>
      </c>
      <c r="AS1322" t="s">
        <v>229</v>
      </c>
      <c r="AT1322" t="s">
        <v>231</v>
      </c>
      <c r="AV1322" t="s">
        <v>240</v>
      </c>
      <c r="AW1322" t="s">
        <v>12862</v>
      </c>
      <c r="AX1322" t="s">
        <v>223</v>
      </c>
      <c r="BA1322" s="57">
        <v>46253.625</v>
      </c>
      <c r="BB1322" t="s">
        <v>13475</v>
      </c>
      <c r="BF1322" s="6" t="e">
        <f t="shared" si="60"/>
        <v>#NUM!</v>
      </c>
      <c r="BG1322" t="e">
        <f t="shared" si="61"/>
        <v>#NUM!</v>
      </c>
      <c r="BH1322" t="e">
        <f t="shared" si="62"/>
        <v>#NUM!</v>
      </c>
      <c r="BI1322" t="str">
        <f>VLOOKUP(H1322,Sheet2!$A$1:$B$270,2,FALSE)</f>
        <v>MADURA</v>
      </c>
    </row>
    <row r="1323" spans="1:61">
      <c r="A1323">
        <v>1322</v>
      </c>
      <c r="B1323">
        <v>1002510598</v>
      </c>
      <c r="C1323">
        <v>3</v>
      </c>
      <c r="D1323" t="s">
        <v>34</v>
      </c>
      <c r="E1323">
        <v>5</v>
      </c>
      <c r="F1323" t="s">
        <v>585</v>
      </c>
      <c r="G1323" t="s">
        <v>83</v>
      </c>
      <c r="H1323" t="s">
        <v>325</v>
      </c>
      <c r="I1323" t="s">
        <v>213</v>
      </c>
      <c r="J1323" t="s">
        <v>214</v>
      </c>
      <c r="K1323" t="s">
        <v>149</v>
      </c>
      <c r="M1323" t="s">
        <v>76</v>
      </c>
      <c r="N1323" t="s">
        <v>216</v>
      </c>
      <c r="O1323" s="57">
        <v>46239.570231481484</v>
      </c>
      <c r="P1323" s="57">
        <v>46240.355069444442</v>
      </c>
      <c r="Q1323">
        <v>69357309</v>
      </c>
      <c r="S1323">
        <v>172401793397</v>
      </c>
      <c r="T1323" t="s">
        <v>3922</v>
      </c>
      <c r="U1323" t="s">
        <v>3923</v>
      </c>
      <c r="V1323" t="s">
        <v>3924</v>
      </c>
      <c r="Z1323">
        <v>115.2385</v>
      </c>
      <c r="AA1323">
        <v>-8.6734000000000009</v>
      </c>
      <c r="AB1323" t="s">
        <v>3925</v>
      </c>
      <c r="AC1323" t="s">
        <v>230</v>
      </c>
      <c r="AL1323" t="s">
        <v>218</v>
      </c>
      <c r="AM1323" t="s">
        <v>3926</v>
      </c>
      <c r="AN1323" t="s">
        <v>6</v>
      </c>
      <c r="AO1323" s="57">
        <v>46150.579699074071</v>
      </c>
      <c r="AR1323" t="s">
        <v>219</v>
      </c>
      <c r="AS1323" t="s">
        <v>325</v>
      </c>
      <c r="AT1323" t="s">
        <v>231</v>
      </c>
      <c r="AU1323">
        <v>20260806</v>
      </c>
      <c r="AV1323" t="s">
        <v>222</v>
      </c>
      <c r="AW1323" t="s">
        <v>561</v>
      </c>
      <c r="AX1323" t="s">
        <v>223</v>
      </c>
      <c r="BA1323" s="57">
        <v>46239.291666666664</v>
      </c>
      <c r="BB1323" t="s">
        <v>3926</v>
      </c>
      <c r="BC1323">
        <v>2026</v>
      </c>
      <c r="BD1323">
        <v>8</v>
      </c>
      <c r="BE1323">
        <v>6</v>
      </c>
      <c r="BF1323" s="6">
        <f t="shared" si="60"/>
        <v>46240</v>
      </c>
      <c r="BG1323">
        <f t="shared" si="61"/>
        <v>0.70833333333575865</v>
      </c>
      <c r="BH1323" t="str">
        <f t="shared" si="62"/>
        <v>COMPLY</v>
      </c>
      <c r="BI1323" t="str">
        <f>VLOOKUP(H1323,Sheet2!$A$1:$B$270,2,FALSE)</f>
        <v>SANUR</v>
      </c>
    </row>
    <row r="1324" spans="1:61">
      <c r="A1324">
        <v>1323</v>
      </c>
      <c r="B1324">
        <v>1002509821</v>
      </c>
      <c r="C1324">
        <v>3</v>
      </c>
      <c r="D1324" t="s">
        <v>42</v>
      </c>
      <c r="E1324">
        <v>5</v>
      </c>
      <c r="F1324" t="s">
        <v>233</v>
      </c>
      <c r="G1324" t="s">
        <v>101</v>
      </c>
      <c r="H1324" t="s">
        <v>437</v>
      </c>
      <c r="I1324" t="s">
        <v>213</v>
      </c>
      <c r="J1324" t="s">
        <v>214</v>
      </c>
      <c r="K1324" t="s">
        <v>149</v>
      </c>
      <c r="M1324" t="s">
        <v>575</v>
      </c>
      <c r="N1324" t="s">
        <v>216</v>
      </c>
      <c r="O1324" s="57">
        <v>46239.407743055555</v>
      </c>
      <c r="P1324" s="57">
        <v>46248.381863425922</v>
      </c>
      <c r="Q1324">
        <v>69358844</v>
      </c>
      <c r="S1324">
        <v>152331250913</v>
      </c>
      <c r="T1324" t="s">
        <v>3933</v>
      </c>
      <c r="U1324" t="s">
        <v>2880</v>
      </c>
      <c r="V1324" t="s">
        <v>3934</v>
      </c>
      <c r="Z1324">
        <v>112.62424470000001</v>
      </c>
      <c r="AA1324">
        <v>-7.4491252000000001</v>
      </c>
      <c r="AB1324" t="s">
        <v>3935</v>
      </c>
      <c r="AC1324" t="s">
        <v>230</v>
      </c>
      <c r="AL1324" t="s">
        <v>218</v>
      </c>
      <c r="AM1324" t="s">
        <v>1791</v>
      </c>
      <c r="AN1324" t="s">
        <v>6</v>
      </c>
      <c r="AO1324" s="57">
        <v>46150.413344907407</v>
      </c>
      <c r="AP1324" s="57">
        <v>46241.333333333336</v>
      </c>
      <c r="AQ1324" t="s">
        <v>564</v>
      </c>
      <c r="AR1324" t="s">
        <v>14</v>
      </c>
      <c r="AS1324" t="s">
        <v>437</v>
      </c>
      <c r="AT1324" t="s">
        <v>231</v>
      </c>
      <c r="AV1324" t="s">
        <v>9675</v>
      </c>
      <c r="AW1324" t="s">
        <v>561</v>
      </c>
      <c r="AX1324" t="s">
        <v>223</v>
      </c>
      <c r="BA1324" s="57">
        <v>46241.333333333336</v>
      </c>
      <c r="BB1324" t="s">
        <v>1791</v>
      </c>
      <c r="BF1324" s="6" t="e">
        <f t="shared" si="60"/>
        <v>#NUM!</v>
      </c>
      <c r="BG1324" t="e">
        <f t="shared" si="61"/>
        <v>#NUM!</v>
      </c>
      <c r="BH1324" t="e">
        <f t="shared" si="62"/>
        <v>#NUM!</v>
      </c>
      <c r="BI1324" t="str">
        <f>VLOOKUP(H1324,Sheet2!$A$1:$B$270,2,FALSE)</f>
        <v>SIDOARJO</v>
      </c>
    </row>
    <row r="1325" spans="1:61">
      <c r="A1325">
        <v>1324</v>
      </c>
      <c r="B1325">
        <v>1002525297</v>
      </c>
      <c r="C1325">
        <v>3</v>
      </c>
      <c r="D1325" t="s">
        <v>55</v>
      </c>
      <c r="E1325">
        <v>5</v>
      </c>
      <c r="F1325" t="s">
        <v>313</v>
      </c>
      <c r="G1325" t="s">
        <v>126</v>
      </c>
      <c r="H1325" t="s">
        <v>382</v>
      </c>
      <c r="I1325" t="s">
        <v>213</v>
      </c>
      <c r="J1325" t="s">
        <v>214</v>
      </c>
      <c r="K1325" t="s">
        <v>149</v>
      </c>
      <c r="M1325" t="s">
        <v>586</v>
      </c>
      <c r="N1325" t="s">
        <v>216</v>
      </c>
      <c r="O1325" s="57">
        <v>46247.836400462962</v>
      </c>
      <c r="P1325" s="57">
        <v>46248.353796296295</v>
      </c>
      <c r="Q1325">
        <v>69361781</v>
      </c>
      <c r="S1325">
        <v>152303248561</v>
      </c>
      <c r="T1325" t="s">
        <v>6100</v>
      </c>
      <c r="U1325" t="s">
        <v>9676</v>
      </c>
      <c r="V1325" t="s">
        <v>9677</v>
      </c>
      <c r="Z1325">
        <v>112.78255263</v>
      </c>
      <c r="AA1325">
        <v>-7.2667680749999999</v>
      </c>
      <c r="AB1325" t="s">
        <v>6103</v>
      </c>
      <c r="AC1325" t="s">
        <v>217</v>
      </c>
      <c r="AL1325" t="s">
        <v>218</v>
      </c>
      <c r="AM1325" t="s">
        <v>9678</v>
      </c>
      <c r="AN1325" t="s">
        <v>6</v>
      </c>
      <c r="AO1325" t="s">
        <v>9106</v>
      </c>
      <c r="AQ1325" t="s">
        <v>248</v>
      </c>
      <c r="AR1325" t="s">
        <v>14</v>
      </c>
      <c r="AS1325" t="s">
        <v>382</v>
      </c>
      <c r="AT1325" t="s">
        <v>231</v>
      </c>
      <c r="AV1325" t="s">
        <v>587</v>
      </c>
      <c r="AW1325" t="s">
        <v>562</v>
      </c>
      <c r="AX1325" t="s">
        <v>223</v>
      </c>
      <c r="BA1325" s="57">
        <v>46247.291666666664</v>
      </c>
      <c r="BB1325" t="s">
        <v>9678</v>
      </c>
      <c r="BF1325" s="6" t="e">
        <f t="shared" si="60"/>
        <v>#NUM!</v>
      </c>
      <c r="BG1325" t="e">
        <f t="shared" si="61"/>
        <v>#NUM!</v>
      </c>
      <c r="BH1325" t="e">
        <f t="shared" si="62"/>
        <v>#NUM!</v>
      </c>
      <c r="BI1325" t="str">
        <f>VLOOKUP(H1325,Sheet2!$A$1:$B$270,2,FALSE)</f>
        <v>SURABAYA SELATAN</v>
      </c>
    </row>
    <row r="1326" spans="1:61">
      <c r="A1326">
        <v>1325</v>
      </c>
      <c r="B1326">
        <v>1002525397</v>
      </c>
      <c r="C1326">
        <v>3</v>
      </c>
      <c r="D1326" t="s">
        <v>51</v>
      </c>
      <c r="E1326">
        <v>4</v>
      </c>
      <c r="F1326" t="s">
        <v>273</v>
      </c>
      <c r="G1326" t="s">
        <v>339</v>
      </c>
      <c r="H1326" t="s">
        <v>1075</v>
      </c>
      <c r="I1326" t="s">
        <v>213</v>
      </c>
      <c r="J1326" t="s">
        <v>214</v>
      </c>
      <c r="K1326" t="s">
        <v>149</v>
      </c>
      <c r="L1326" t="s">
        <v>215</v>
      </c>
      <c r="M1326" t="s">
        <v>76</v>
      </c>
      <c r="N1326" t="s">
        <v>216</v>
      </c>
      <c r="O1326" s="57">
        <v>46248.316631944443</v>
      </c>
      <c r="P1326" s="57">
        <v>46249.780034722222</v>
      </c>
      <c r="Q1326">
        <v>69365582</v>
      </c>
      <c r="S1326">
        <v>142552107775</v>
      </c>
      <c r="T1326" t="s">
        <v>7457</v>
      </c>
      <c r="U1326" t="s">
        <v>7458</v>
      </c>
      <c r="V1326" t="s">
        <v>12650</v>
      </c>
      <c r="Z1326">
        <v>111.58344510000001</v>
      </c>
      <c r="AA1326">
        <v>-7.1494935999999996</v>
      </c>
      <c r="AB1326" t="s">
        <v>12651</v>
      </c>
      <c r="AC1326" t="s">
        <v>237</v>
      </c>
      <c r="AL1326" t="s">
        <v>218</v>
      </c>
      <c r="AM1326" t="s">
        <v>9871</v>
      </c>
      <c r="AN1326" t="s">
        <v>6</v>
      </c>
      <c r="AO1326" t="s">
        <v>12652</v>
      </c>
      <c r="AP1326" s="57">
        <v>46249.333333333336</v>
      </c>
      <c r="AR1326" t="s">
        <v>219</v>
      </c>
      <c r="AS1326" t="s">
        <v>1075</v>
      </c>
      <c r="AT1326" t="s">
        <v>231</v>
      </c>
      <c r="AU1326">
        <v>20260815</v>
      </c>
      <c r="AV1326" t="s">
        <v>222</v>
      </c>
      <c r="AW1326" t="s">
        <v>1015</v>
      </c>
      <c r="AX1326" t="s">
        <v>223</v>
      </c>
      <c r="BA1326" s="57">
        <v>46249.333333333336</v>
      </c>
      <c r="BB1326" t="s">
        <v>9871</v>
      </c>
      <c r="BC1326">
        <v>2026</v>
      </c>
      <c r="BD1326">
        <v>8</v>
      </c>
      <c r="BE1326">
        <v>15</v>
      </c>
      <c r="BF1326" s="6">
        <f t="shared" si="60"/>
        <v>46249</v>
      </c>
      <c r="BG1326">
        <f t="shared" si="61"/>
        <v>-0.33333333333575865</v>
      </c>
      <c r="BH1326" t="str">
        <f t="shared" si="62"/>
        <v>COMPLY</v>
      </c>
      <c r="BI1326" t="e">
        <f>VLOOKUP(H1326,Sheet2!$A$1:$B$270,2,FALSE)</f>
        <v>#N/A</v>
      </c>
    </row>
    <row r="1327" spans="1:61">
      <c r="A1327">
        <v>1326</v>
      </c>
      <c r="B1327">
        <v>1002521935</v>
      </c>
      <c r="C1327">
        <v>3</v>
      </c>
      <c r="D1327" t="s">
        <v>38</v>
      </c>
      <c r="E1327">
        <v>5</v>
      </c>
      <c r="F1327" t="s">
        <v>250</v>
      </c>
      <c r="G1327" t="s">
        <v>87</v>
      </c>
      <c r="H1327" t="s">
        <v>251</v>
      </c>
      <c r="I1327" t="s">
        <v>213</v>
      </c>
      <c r="J1327" t="s">
        <v>214</v>
      </c>
      <c r="K1327" t="s">
        <v>149</v>
      </c>
      <c r="L1327" t="s">
        <v>215</v>
      </c>
      <c r="M1327" t="s">
        <v>76</v>
      </c>
      <c r="N1327" t="s">
        <v>216</v>
      </c>
      <c r="O1327" s="57">
        <v>46246.501342592594</v>
      </c>
      <c r="P1327" s="57">
        <v>46247.575543981482</v>
      </c>
      <c r="Q1327">
        <v>69364146</v>
      </c>
      <c r="S1327">
        <v>152702232220</v>
      </c>
      <c r="T1327" t="s">
        <v>8746</v>
      </c>
      <c r="U1327" t="s">
        <v>8747</v>
      </c>
      <c r="V1327" t="s">
        <v>8748</v>
      </c>
      <c r="Z1327">
        <v>112.634845</v>
      </c>
      <c r="AA1327">
        <v>-7.9105672</v>
      </c>
      <c r="AB1327" t="s">
        <v>8749</v>
      </c>
      <c r="AC1327" t="s">
        <v>237</v>
      </c>
      <c r="AL1327" t="s">
        <v>218</v>
      </c>
      <c r="AM1327" t="s">
        <v>8061</v>
      </c>
      <c r="AN1327" t="s">
        <v>6</v>
      </c>
      <c r="AO1327" s="57">
        <v>46364.507094907407</v>
      </c>
      <c r="AP1327" s="57">
        <v>46247.333333333336</v>
      </c>
      <c r="AR1327" t="s">
        <v>219</v>
      </c>
      <c r="AS1327" t="s">
        <v>251</v>
      </c>
      <c r="AT1327" t="s">
        <v>231</v>
      </c>
      <c r="AU1327">
        <v>20260813</v>
      </c>
      <c r="AV1327" t="s">
        <v>222</v>
      </c>
      <c r="AW1327" t="s">
        <v>1018</v>
      </c>
      <c r="AX1327" t="s">
        <v>223</v>
      </c>
      <c r="BA1327" s="57">
        <v>46247.333333333336</v>
      </c>
      <c r="BB1327" t="s">
        <v>8061</v>
      </c>
      <c r="BC1327">
        <v>2026</v>
      </c>
      <c r="BD1327">
        <v>8</v>
      </c>
      <c r="BE1327">
        <v>13</v>
      </c>
      <c r="BF1327" s="6">
        <f t="shared" si="60"/>
        <v>46247</v>
      </c>
      <c r="BG1327">
        <f t="shared" si="61"/>
        <v>-0.33333333333575865</v>
      </c>
      <c r="BH1327" t="str">
        <f t="shared" si="62"/>
        <v>COMPLY</v>
      </c>
      <c r="BI1327" t="str">
        <f>VLOOKUP(H1327,Sheet2!$A$1:$B$270,2,FALSE)</f>
        <v>BATU</v>
      </c>
    </row>
    <row r="1328" spans="1:61">
      <c r="A1328">
        <v>1327</v>
      </c>
      <c r="B1328">
        <v>1002515938</v>
      </c>
      <c r="C1328">
        <v>3</v>
      </c>
      <c r="D1328" t="s">
        <v>38</v>
      </c>
      <c r="E1328">
        <v>5</v>
      </c>
      <c r="F1328" t="s">
        <v>90</v>
      </c>
      <c r="G1328" t="s">
        <v>93</v>
      </c>
      <c r="H1328" t="s">
        <v>302</v>
      </c>
      <c r="I1328" t="s">
        <v>213</v>
      </c>
      <c r="J1328" t="s">
        <v>214</v>
      </c>
      <c r="K1328" t="s">
        <v>149</v>
      </c>
      <c r="L1328" t="s">
        <v>215</v>
      </c>
      <c r="M1328" t="s">
        <v>586</v>
      </c>
      <c r="N1328" t="s">
        <v>216</v>
      </c>
      <c r="O1328" s="57">
        <v>46242.553449074076</v>
      </c>
      <c r="P1328" s="57">
        <v>46247.417372685188</v>
      </c>
      <c r="Q1328">
        <v>69361465</v>
      </c>
      <c r="S1328">
        <v>152611229855</v>
      </c>
      <c r="T1328" t="s">
        <v>5961</v>
      </c>
      <c r="U1328" t="s">
        <v>5166</v>
      </c>
      <c r="V1328" t="s">
        <v>5962</v>
      </c>
      <c r="Z1328">
        <v>112.02078206768201</v>
      </c>
      <c r="AA1328">
        <v>-7.6035256290969002</v>
      </c>
      <c r="AB1328" t="s">
        <v>5963</v>
      </c>
      <c r="AC1328" t="s">
        <v>237</v>
      </c>
      <c r="AL1328" t="s">
        <v>218</v>
      </c>
      <c r="AM1328" t="s">
        <v>5964</v>
      </c>
      <c r="AN1328" t="s">
        <v>6</v>
      </c>
      <c r="AO1328" s="57">
        <v>46242.559374999997</v>
      </c>
      <c r="AP1328" s="57">
        <v>46244.541666666664</v>
      </c>
      <c r="AQ1328" t="s">
        <v>248</v>
      </c>
      <c r="AR1328" t="s">
        <v>14</v>
      </c>
      <c r="AS1328" t="s">
        <v>302</v>
      </c>
      <c r="AT1328" t="s">
        <v>231</v>
      </c>
      <c r="AV1328" t="s">
        <v>587</v>
      </c>
      <c r="AW1328" t="s">
        <v>1020</v>
      </c>
      <c r="AX1328" t="s">
        <v>223</v>
      </c>
      <c r="BA1328" s="57">
        <v>46244.541666666664</v>
      </c>
      <c r="BB1328" t="s">
        <v>5964</v>
      </c>
      <c r="BF1328" s="6" t="e">
        <f t="shared" si="60"/>
        <v>#NUM!</v>
      </c>
      <c r="BG1328" t="e">
        <f t="shared" si="61"/>
        <v>#NUM!</v>
      </c>
      <c r="BH1328" t="e">
        <f t="shared" si="62"/>
        <v>#NUM!</v>
      </c>
      <c r="BI1328" t="str">
        <f>VLOOKUP(H1328,Sheet2!$A$1:$B$270,2,FALSE)</f>
        <v>NGANJUK</v>
      </c>
    </row>
    <row r="1329" spans="1:61">
      <c r="A1329">
        <v>1328</v>
      </c>
      <c r="B1329">
        <v>1002528246</v>
      </c>
      <c r="C1329">
        <v>3</v>
      </c>
      <c r="D1329" t="s">
        <v>38</v>
      </c>
      <c r="E1329">
        <v>5</v>
      </c>
      <c r="F1329" t="s">
        <v>90</v>
      </c>
      <c r="G1329" t="s">
        <v>88</v>
      </c>
      <c r="H1329" t="s">
        <v>351</v>
      </c>
      <c r="I1329" t="s">
        <v>213</v>
      </c>
      <c r="J1329" t="s">
        <v>214</v>
      </c>
      <c r="K1329" t="s">
        <v>149</v>
      </c>
      <c r="L1329" t="s">
        <v>215</v>
      </c>
      <c r="M1329" t="s">
        <v>76</v>
      </c>
      <c r="N1329" t="s">
        <v>216</v>
      </c>
      <c r="O1329" s="57">
        <v>46249.53052083333</v>
      </c>
      <c r="P1329" s="57">
        <v>46250.87945601852</v>
      </c>
      <c r="Q1329">
        <v>69366839</v>
      </c>
      <c r="S1329">
        <v>152736205289</v>
      </c>
      <c r="T1329" t="s">
        <v>12653</v>
      </c>
      <c r="U1329" t="s">
        <v>12654</v>
      </c>
      <c r="V1329" t="s">
        <v>12655</v>
      </c>
      <c r="Z1329">
        <v>112.06252098083399</v>
      </c>
      <c r="AA1329">
        <v>-8.0615978573587892</v>
      </c>
      <c r="AB1329" t="s">
        <v>12656</v>
      </c>
      <c r="AC1329" t="s">
        <v>217</v>
      </c>
      <c r="AL1329" t="s">
        <v>218</v>
      </c>
      <c r="AM1329" t="s">
        <v>12657</v>
      </c>
      <c r="AN1329" t="s">
        <v>6</v>
      </c>
      <c r="AO1329" t="s">
        <v>11465</v>
      </c>
      <c r="AP1329" s="57">
        <v>46250.541666666664</v>
      </c>
      <c r="AR1329" t="s">
        <v>219</v>
      </c>
      <c r="AS1329" t="s">
        <v>351</v>
      </c>
      <c r="AT1329" t="s">
        <v>231</v>
      </c>
      <c r="AU1329">
        <v>20260816</v>
      </c>
      <c r="AV1329" t="s">
        <v>222</v>
      </c>
      <c r="AW1329" t="s">
        <v>1021</v>
      </c>
      <c r="AX1329" t="s">
        <v>223</v>
      </c>
      <c r="BA1329" s="57">
        <v>46250.541666666664</v>
      </c>
      <c r="BB1329" t="s">
        <v>12657</v>
      </c>
      <c r="BC1329">
        <v>2026</v>
      </c>
      <c r="BD1329">
        <v>8</v>
      </c>
      <c r="BE1329">
        <v>16</v>
      </c>
      <c r="BF1329" s="6">
        <f t="shared" si="60"/>
        <v>46250</v>
      </c>
      <c r="BG1329">
        <f t="shared" si="61"/>
        <v>-0.54166666666424135</v>
      </c>
      <c r="BH1329" t="str">
        <f t="shared" si="62"/>
        <v>COMPLY</v>
      </c>
      <c r="BI1329" t="str">
        <f>VLOOKUP(H1329,Sheet2!$A$1:$B$270,2,FALSE)</f>
        <v>BLITAR</v>
      </c>
    </row>
    <row r="1330" spans="1:61">
      <c r="A1330">
        <v>1329</v>
      </c>
      <c r="B1330">
        <v>1002532916</v>
      </c>
      <c r="C1330">
        <v>3</v>
      </c>
      <c r="D1330" t="s">
        <v>38</v>
      </c>
      <c r="E1330">
        <v>5</v>
      </c>
      <c r="F1330" t="s">
        <v>90</v>
      </c>
      <c r="G1330" t="s">
        <v>90</v>
      </c>
      <c r="H1330" t="s">
        <v>354</v>
      </c>
      <c r="I1330" t="s">
        <v>213</v>
      </c>
      <c r="J1330" t="s">
        <v>214</v>
      </c>
      <c r="K1330" t="s">
        <v>149</v>
      </c>
      <c r="L1330" t="s">
        <v>215</v>
      </c>
      <c r="M1330" t="s">
        <v>76</v>
      </c>
      <c r="N1330" t="s">
        <v>216</v>
      </c>
      <c r="O1330" s="57">
        <v>46252.502060185187</v>
      </c>
      <c r="P1330" s="57">
        <v>46252.739212962966</v>
      </c>
      <c r="Q1330">
        <v>69368887</v>
      </c>
      <c r="S1330">
        <v>152639219507</v>
      </c>
      <c r="T1330" t="s">
        <v>13020</v>
      </c>
      <c r="U1330" t="s">
        <v>13476</v>
      </c>
      <c r="V1330" t="s">
        <v>13477</v>
      </c>
      <c r="Z1330">
        <v>112.196372</v>
      </c>
      <c r="AA1330">
        <v>-7.7630499999999998</v>
      </c>
      <c r="AB1330" t="s">
        <v>13478</v>
      </c>
      <c r="AC1330" t="s">
        <v>237</v>
      </c>
      <c r="AL1330" t="s">
        <v>218</v>
      </c>
      <c r="AM1330" t="s">
        <v>13479</v>
      </c>
      <c r="AN1330" t="s">
        <v>6</v>
      </c>
      <c r="AO1330" t="s">
        <v>12893</v>
      </c>
      <c r="AP1330" s="57">
        <v>46253.541666666664</v>
      </c>
      <c r="AR1330" t="s">
        <v>219</v>
      </c>
      <c r="AS1330" t="s">
        <v>354</v>
      </c>
      <c r="AT1330" t="s">
        <v>231</v>
      </c>
      <c r="AU1330">
        <v>20260818</v>
      </c>
      <c r="AV1330" t="s">
        <v>222</v>
      </c>
      <c r="AW1330" t="s">
        <v>1015</v>
      </c>
      <c r="AX1330" t="s">
        <v>223</v>
      </c>
      <c r="BA1330" s="57">
        <v>46253.541666666664</v>
      </c>
      <c r="BB1330" t="s">
        <v>13479</v>
      </c>
      <c r="BC1330">
        <v>2026</v>
      </c>
      <c r="BD1330">
        <v>8</v>
      </c>
      <c r="BE1330">
        <v>18</v>
      </c>
      <c r="BF1330" s="6">
        <f t="shared" si="60"/>
        <v>46252</v>
      </c>
      <c r="BG1330">
        <f t="shared" si="61"/>
        <v>-1.5416666666642413</v>
      </c>
      <c r="BH1330" t="str">
        <f t="shared" si="62"/>
        <v>COMPLY</v>
      </c>
      <c r="BI1330" t="str">
        <f>VLOOKUP(H1330,Sheet2!$A$1:$B$270,2,FALSE)</f>
        <v>KEDIRI</v>
      </c>
    </row>
    <row r="1331" spans="1:61">
      <c r="A1331">
        <v>1330</v>
      </c>
      <c r="B1331">
        <v>1002519992</v>
      </c>
      <c r="C1331">
        <v>3</v>
      </c>
      <c r="D1331" t="s">
        <v>55</v>
      </c>
      <c r="E1331">
        <v>5</v>
      </c>
      <c r="F1331" t="s">
        <v>228</v>
      </c>
      <c r="G1331" t="s">
        <v>121</v>
      </c>
      <c r="H1331" t="s">
        <v>492</v>
      </c>
      <c r="I1331" t="s">
        <v>213</v>
      </c>
      <c r="J1331" t="s">
        <v>214</v>
      </c>
      <c r="K1331" t="s">
        <v>149</v>
      </c>
      <c r="L1331" t="s">
        <v>215</v>
      </c>
      <c r="M1331" t="s">
        <v>575</v>
      </c>
      <c r="N1331" t="s">
        <v>216</v>
      </c>
      <c r="O1331" s="57">
        <v>46245.576354166667</v>
      </c>
      <c r="P1331" s="57">
        <v>46248.365613425929</v>
      </c>
      <c r="Q1331">
        <v>69363363</v>
      </c>
      <c r="S1331">
        <v>152439202698</v>
      </c>
      <c r="T1331" t="s">
        <v>7851</v>
      </c>
      <c r="U1331" t="s">
        <v>7852</v>
      </c>
      <c r="V1331" t="s">
        <v>7853</v>
      </c>
      <c r="Z1331">
        <v>112.929484024643</v>
      </c>
      <c r="AA1331">
        <v>-6.9886381653543799</v>
      </c>
      <c r="AB1331" t="s">
        <v>7854</v>
      </c>
      <c r="AC1331" t="s">
        <v>217</v>
      </c>
      <c r="AL1331" t="s">
        <v>218</v>
      </c>
      <c r="AM1331" t="s">
        <v>7098</v>
      </c>
      <c r="AN1331" t="s">
        <v>6</v>
      </c>
      <c r="AO1331" s="57">
        <v>46334.579965277779</v>
      </c>
      <c r="AP1331" s="57">
        <v>46246.541666666664</v>
      </c>
      <c r="AQ1331" t="s">
        <v>248</v>
      </c>
      <c r="AR1331" t="s">
        <v>14</v>
      </c>
      <c r="AS1331" t="s">
        <v>492</v>
      </c>
      <c r="AT1331" t="s">
        <v>231</v>
      </c>
      <c r="AV1331" t="s">
        <v>9680</v>
      </c>
      <c r="AW1331" t="s">
        <v>1012</v>
      </c>
      <c r="AX1331" t="s">
        <v>223</v>
      </c>
      <c r="BA1331" s="57">
        <v>46246.541666666664</v>
      </c>
      <c r="BB1331" t="s">
        <v>7098</v>
      </c>
      <c r="BF1331" s="6" t="e">
        <f t="shared" si="60"/>
        <v>#NUM!</v>
      </c>
      <c r="BG1331" t="e">
        <f t="shared" si="61"/>
        <v>#NUM!</v>
      </c>
      <c r="BH1331" t="e">
        <f t="shared" si="62"/>
        <v>#NUM!</v>
      </c>
      <c r="BI1331" t="str">
        <f>VLOOKUP(H1331,Sheet2!$A$1:$B$270,2,FALSE)</f>
        <v>MADURA</v>
      </c>
    </row>
    <row r="1332" spans="1:61">
      <c r="A1332">
        <v>1331</v>
      </c>
      <c r="B1332">
        <v>1002510870</v>
      </c>
      <c r="C1332">
        <v>3</v>
      </c>
      <c r="D1332" t="s">
        <v>42</v>
      </c>
      <c r="E1332">
        <v>5</v>
      </c>
      <c r="F1332" t="s">
        <v>102</v>
      </c>
      <c r="G1332" t="s">
        <v>99</v>
      </c>
      <c r="H1332" t="s">
        <v>281</v>
      </c>
      <c r="I1332" t="s">
        <v>213</v>
      </c>
      <c r="J1332" t="s">
        <v>214</v>
      </c>
      <c r="K1332" t="s">
        <v>149</v>
      </c>
      <c r="L1332" t="s">
        <v>215</v>
      </c>
      <c r="M1332" t="s">
        <v>76</v>
      </c>
      <c r="N1332" t="s">
        <v>216</v>
      </c>
      <c r="O1332" s="57">
        <v>46239.614548611113</v>
      </c>
      <c r="P1332" s="57">
        <v>46239.807233796295</v>
      </c>
      <c r="Q1332">
        <v>69359314</v>
      </c>
      <c r="S1332">
        <v>152517201804</v>
      </c>
      <c r="T1332" t="s">
        <v>3956</v>
      </c>
      <c r="U1332" t="s">
        <v>3957</v>
      </c>
      <c r="V1332" t="s">
        <v>3958</v>
      </c>
      <c r="Z1332">
        <v>114.394027143716</v>
      </c>
      <c r="AA1332">
        <v>-8.14936393521719</v>
      </c>
      <c r="AB1332" t="s">
        <v>3959</v>
      </c>
      <c r="AC1332" t="s">
        <v>217</v>
      </c>
      <c r="AL1332" t="s">
        <v>218</v>
      </c>
      <c r="AM1332" t="s">
        <v>3960</v>
      </c>
      <c r="AN1332" t="s">
        <v>6</v>
      </c>
      <c r="AO1332" s="57">
        <v>46150.621377314812</v>
      </c>
      <c r="AP1332" s="57">
        <v>46242.333333333336</v>
      </c>
      <c r="AR1332" t="s">
        <v>219</v>
      </c>
      <c r="AS1332" t="s">
        <v>281</v>
      </c>
      <c r="AT1332" t="s">
        <v>221</v>
      </c>
      <c r="AU1332">
        <v>20260805</v>
      </c>
      <c r="AV1332" t="s">
        <v>222</v>
      </c>
      <c r="AW1332" t="s">
        <v>1052</v>
      </c>
      <c r="AX1332" t="s">
        <v>223</v>
      </c>
      <c r="BA1332" s="57">
        <v>46242.333333333336</v>
      </c>
      <c r="BB1332" t="s">
        <v>3960</v>
      </c>
      <c r="BC1332">
        <v>2026</v>
      </c>
      <c r="BD1332">
        <v>8</v>
      </c>
      <c r="BE1332">
        <v>5</v>
      </c>
      <c r="BF1332" s="6">
        <f t="shared" si="60"/>
        <v>46239</v>
      </c>
      <c r="BG1332">
        <f t="shared" si="61"/>
        <v>-3.3333333333357587</v>
      </c>
      <c r="BH1332" t="str">
        <f t="shared" si="62"/>
        <v>COMPLY</v>
      </c>
      <c r="BI1332" t="str">
        <f>VLOOKUP(H1332,Sheet2!$A$1:$B$270,2,FALSE)</f>
        <v>BANYUWANGI</v>
      </c>
    </row>
    <row r="1333" spans="1:61">
      <c r="A1333">
        <v>1332</v>
      </c>
      <c r="B1333">
        <v>1002522693</v>
      </c>
      <c r="C1333">
        <v>3</v>
      </c>
      <c r="D1333" t="s">
        <v>51</v>
      </c>
      <c r="E1333">
        <v>4</v>
      </c>
      <c r="F1333" t="s">
        <v>273</v>
      </c>
      <c r="G1333" t="s">
        <v>569</v>
      </c>
      <c r="H1333" t="s">
        <v>4698</v>
      </c>
      <c r="I1333" t="s">
        <v>213</v>
      </c>
      <c r="J1333" t="s">
        <v>214</v>
      </c>
      <c r="K1333" t="s">
        <v>149</v>
      </c>
      <c r="L1333" t="s">
        <v>215</v>
      </c>
      <c r="M1333" t="s">
        <v>76</v>
      </c>
      <c r="N1333" t="s">
        <v>216</v>
      </c>
      <c r="O1333" s="57">
        <v>46246.654131944444</v>
      </c>
      <c r="P1333" s="57">
        <v>46248.327638888892</v>
      </c>
      <c r="Q1333">
        <v>69364424</v>
      </c>
      <c r="S1333">
        <v>141568113918</v>
      </c>
      <c r="T1333" t="s">
        <v>8750</v>
      </c>
      <c r="U1333" t="s">
        <v>8751</v>
      </c>
      <c r="V1333" t="s">
        <v>8752</v>
      </c>
      <c r="Z1333">
        <v>110.919571</v>
      </c>
      <c r="AA1333">
        <v>-7.0396599999999996</v>
      </c>
      <c r="AB1333" t="s">
        <v>8753</v>
      </c>
      <c r="AC1333" t="s">
        <v>237</v>
      </c>
      <c r="AL1333" t="s">
        <v>218</v>
      </c>
      <c r="AM1333" t="s">
        <v>8754</v>
      </c>
      <c r="AN1333" t="s">
        <v>6</v>
      </c>
      <c r="AO1333" s="57">
        <v>46364.663321759261</v>
      </c>
      <c r="AP1333" s="57">
        <v>46247.625</v>
      </c>
      <c r="AR1333" t="s">
        <v>219</v>
      </c>
      <c r="AS1333" t="s">
        <v>4698</v>
      </c>
      <c r="AT1333" t="s">
        <v>231</v>
      </c>
      <c r="AU1333">
        <v>20260814</v>
      </c>
      <c r="AV1333" t="s">
        <v>222</v>
      </c>
      <c r="AW1333" t="s">
        <v>1010</v>
      </c>
      <c r="AX1333" t="s">
        <v>223</v>
      </c>
      <c r="BA1333" s="57">
        <v>46247.625</v>
      </c>
      <c r="BB1333" t="s">
        <v>8754</v>
      </c>
      <c r="BC1333">
        <v>2026</v>
      </c>
      <c r="BD1333">
        <v>8</v>
      </c>
      <c r="BE1333">
        <v>14</v>
      </c>
      <c r="BF1333" s="6">
        <f t="shared" si="60"/>
        <v>46248</v>
      </c>
      <c r="BG1333">
        <f t="shared" si="61"/>
        <v>0.375</v>
      </c>
      <c r="BH1333" t="str">
        <f t="shared" si="62"/>
        <v>COMPLY</v>
      </c>
      <c r="BI1333" t="e">
        <f>VLOOKUP(H1333,Sheet2!$A$1:$B$270,2,FALSE)</f>
        <v>#N/A</v>
      </c>
    </row>
    <row r="1334" spans="1:61">
      <c r="A1334">
        <v>1333</v>
      </c>
      <c r="B1334">
        <v>1002526702</v>
      </c>
      <c r="C1334">
        <v>3</v>
      </c>
      <c r="D1334" t="s">
        <v>38</v>
      </c>
      <c r="E1334">
        <v>5</v>
      </c>
      <c r="F1334" t="s">
        <v>92</v>
      </c>
      <c r="G1334" t="s">
        <v>92</v>
      </c>
      <c r="H1334" t="s">
        <v>519</v>
      </c>
      <c r="I1334" t="s">
        <v>213</v>
      </c>
      <c r="J1334" t="s">
        <v>214</v>
      </c>
      <c r="K1334" t="s">
        <v>149</v>
      </c>
      <c r="L1334" t="s">
        <v>215</v>
      </c>
      <c r="M1334" t="s">
        <v>76</v>
      </c>
      <c r="N1334" t="s">
        <v>216</v>
      </c>
      <c r="O1334" s="57">
        <v>46248.615925925929</v>
      </c>
      <c r="P1334" s="57">
        <v>46249.464733796296</v>
      </c>
      <c r="Q1334">
        <v>69366174</v>
      </c>
      <c r="S1334">
        <v>152630205418</v>
      </c>
      <c r="T1334" t="s">
        <v>10581</v>
      </c>
      <c r="U1334" t="s">
        <v>12003</v>
      </c>
      <c r="V1334" t="s">
        <v>12663</v>
      </c>
      <c r="Z1334">
        <v>111.509685</v>
      </c>
      <c r="AA1334">
        <v>-7.7476099999999999</v>
      </c>
      <c r="AB1334" t="s">
        <v>12664</v>
      </c>
      <c r="AC1334" t="s">
        <v>237</v>
      </c>
      <c r="AL1334" t="s">
        <v>218</v>
      </c>
      <c r="AM1334" t="s">
        <v>10536</v>
      </c>
      <c r="AN1334" t="s">
        <v>6</v>
      </c>
      <c r="AO1334" t="s">
        <v>10339</v>
      </c>
      <c r="AP1334" s="57">
        <v>46249.541666666664</v>
      </c>
      <c r="AR1334" t="s">
        <v>219</v>
      </c>
      <c r="AS1334" t="s">
        <v>519</v>
      </c>
      <c r="AT1334" t="s">
        <v>231</v>
      </c>
      <c r="AU1334">
        <v>20260815</v>
      </c>
      <c r="AV1334" t="s">
        <v>222</v>
      </c>
      <c r="AW1334" t="s">
        <v>1023</v>
      </c>
      <c r="AX1334" t="s">
        <v>223</v>
      </c>
      <c r="BA1334" s="57">
        <v>46249.541666666664</v>
      </c>
      <c r="BB1334" t="s">
        <v>10536</v>
      </c>
      <c r="BC1334">
        <v>2026</v>
      </c>
      <c r="BD1334">
        <v>8</v>
      </c>
      <c r="BE1334">
        <v>15</v>
      </c>
      <c r="BF1334" s="6">
        <f t="shared" si="60"/>
        <v>46249</v>
      </c>
      <c r="BG1334">
        <f t="shared" si="61"/>
        <v>-0.54166666666424135</v>
      </c>
      <c r="BH1334" t="str">
        <f t="shared" si="62"/>
        <v>COMPLY</v>
      </c>
      <c r="BI1334" t="str">
        <f>VLOOKUP(H1334,Sheet2!$A$1:$B$270,2,FALSE)</f>
        <v>MADIUN</v>
      </c>
    </row>
    <row r="1335" spans="1:61">
      <c r="A1335">
        <v>1334</v>
      </c>
      <c r="B1335">
        <v>1002510641</v>
      </c>
      <c r="C1335">
        <v>3</v>
      </c>
      <c r="D1335" t="s">
        <v>42</v>
      </c>
      <c r="E1335">
        <v>5</v>
      </c>
      <c r="F1335" t="s">
        <v>106</v>
      </c>
      <c r="G1335" t="s">
        <v>106</v>
      </c>
      <c r="H1335" t="s">
        <v>338</v>
      </c>
      <c r="I1335" t="s">
        <v>213</v>
      </c>
      <c r="J1335" t="s">
        <v>214</v>
      </c>
      <c r="K1335" t="s">
        <v>149</v>
      </c>
      <c r="M1335" t="s">
        <v>76</v>
      </c>
      <c r="N1335" t="s">
        <v>216</v>
      </c>
      <c r="O1335" s="57">
        <v>46239.577986111108</v>
      </c>
      <c r="P1335" s="57">
        <v>46240.687638888892</v>
      </c>
      <c r="Q1335">
        <v>69359218</v>
      </c>
      <c r="S1335">
        <v>152744222120</v>
      </c>
      <c r="T1335" t="s">
        <v>1653</v>
      </c>
      <c r="U1335" t="s">
        <v>1654</v>
      </c>
      <c r="V1335" t="s">
        <v>3961</v>
      </c>
      <c r="Z1335">
        <v>112.81394179999999</v>
      </c>
      <c r="AA1335">
        <v>-7.6427918999999997</v>
      </c>
      <c r="AB1335" t="s">
        <v>3962</v>
      </c>
      <c r="AC1335" t="s">
        <v>230</v>
      </c>
      <c r="AL1335" t="s">
        <v>218</v>
      </c>
      <c r="AM1335" t="s">
        <v>3963</v>
      </c>
      <c r="AN1335" t="s">
        <v>6</v>
      </c>
      <c r="AO1335" s="57">
        <v>46150.579699074071</v>
      </c>
      <c r="AP1335" s="57">
        <v>46240.541666666664</v>
      </c>
      <c r="AR1335" t="s">
        <v>219</v>
      </c>
      <c r="AS1335" t="s">
        <v>338</v>
      </c>
      <c r="AT1335" t="s">
        <v>231</v>
      </c>
      <c r="AU1335">
        <v>20260806</v>
      </c>
      <c r="AV1335" t="s">
        <v>222</v>
      </c>
      <c r="AW1335" t="s">
        <v>560</v>
      </c>
      <c r="AX1335" t="s">
        <v>223</v>
      </c>
      <c r="BA1335" s="57">
        <v>46240.541666666664</v>
      </c>
      <c r="BB1335" t="s">
        <v>3963</v>
      </c>
      <c r="BC1335">
        <v>2026</v>
      </c>
      <c r="BD1335">
        <v>8</v>
      </c>
      <c r="BE1335">
        <v>6</v>
      </c>
      <c r="BF1335" s="6">
        <f t="shared" si="60"/>
        <v>46240</v>
      </c>
      <c r="BG1335">
        <f t="shared" si="61"/>
        <v>-0.54166666666424135</v>
      </c>
      <c r="BH1335" t="str">
        <f t="shared" si="62"/>
        <v>COMPLY</v>
      </c>
      <c r="BI1335" t="str">
        <f>VLOOKUP(H1335,Sheet2!$A$1:$B$270,2,FALSE)</f>
        <v>PASURUAN</v>
      </c>
    </row>
    <row r="1336" spans="1:61">
      <c r="A1336">
        <v>1335</v>
      </c>
      <c r="B1336">
        <v>1002529749</v>
      </c>
      <c r="C1336">
        <v>3</v>
      </c>
      <c r="D1336" t="s">
        <v>38</v>
      </c>
      <c r="E1336">
        <v>5</v>
      </c>
      <c r="F1336" t="s">
        <v>90</v>
      </c>
      <c r="G1336" t="s">
        <v>93</v>
      </c>
      <c r="H1336" t="s">
        <v>302</v>
      </c>
      <c r="I1336" t="s">
        <v>213</v>
      </c>
      <c r="J1336" t="s">
        <v>214</v>
      </c>
      <c r="K1336" t="s">
        <v>149</v>
      </c>
      <c r="L1336" t="s">
        <v>215</v>
      </c>
      <c r="M1336" t="s">
        <v>76</v>
      </c>
      <c r="N1336" t="s">
        <v>216</v>
      </c>
      <c r="O1336" s="57">
        <v>46250.5937037037</v>
      </c>
      <c r="P1336" s="57">
        <v>46251.796990740739</v>
      </c>
      <c r="Q1336">
        <v>69367560</v>
      </c>
      <c r="S1336">
        <v>152611229899</v>
      </c>
      <c r="T1336" t="s">
        <v>12666</v>
      </c>
      <c r="U1336" t="s">
        <v>12667</v>
      </c>
      <c r="V1336" t="s">
        <v>12668</v>
      </c>
      <c r="Z1336">
        <v>111.833414062857</v>
      </c>
      <c r="AA1336">
        <v>-7.7495478534874804</v>
      </c>
      <c r="AB1336" t="s">
        <v>12669</v>
      </c>
      <c r="AC1336" t="s">
        <v>217</v>
      </c>
      <c r="AL1336" t="s">
        <v>218</v>
      </c>
      <c r="AM1336" t="s">
        <v>12670</v>
      </c>
      <c r="AN1336" t="s">
        <v>6</v>
      </c>
      <c r="AO1336" t="s">
        <v>10088</v>
      </c>
      <c r="AP1336" s="57">
        <v>46251.541666666664</v>
      </c>
      <c r="AR1336" t="s">
        <v>219</v>
      </c>
      <c r="AS1336" t="s">
        <v>302</v>
      </c>
      <c r="AT1336" t="s">
        <v>231</v>
      </c>
      <c r="AU1336">
        <v>20260817</v>
      </c>
      <c r="AV1336" t="s">
        <v>222</v>
      </c>
      <c r="AW1336" t="s">
        <v>1020</v>
      </c>
      <c r="AX1336" t="s">
        <v>223</v>
      </c>
      <c r="BA1336" s="57">
        <v>46251.541666666664</v>
      </c>
      <c r="BB1336" t="s">
        <v>12670</v>
      </c>
      <c r="BC1336">
        <v>2026</v>
      </c>
      <c r="BD1336">
        <v>8</v>
      </c>
      <c r="BE1336">
        <v>17</v>
      </c>
      <c r="BF1336" s="6">
        <f t="shared" si="60"/>
        <v>46251</v>
      </c>
      <c r="BG1336">
        <f t="shared" si="61"/>
        <v>-0.54166666666424135</v>
      </c>
      <c r="BH1336" t="str">
        <f t="shared" si="62"/>
        <v>COMPLY</v>
      </c>
      <c r="BI1336" t="str">
        <f>VLOOKUP(H1336,Sheet2!$A$1:$B$270,2,FALSE)</f>
        <v>NGANJUK</v>
      </c>
    </row>
    <row r="1337" spans="1:61">
      <c r="A1337">
        <v>1336</v>
      </c>
      <c r="B1337">
        <v>1002505175</v>
      </c>
      <c r="C1337">
        <v>3</v>
      </c>
      <c r="D1337" t="s">
        <v>45</v>
      </c>
      <c r="E1337">
        <v>5</v>
      </c>
      <c r="F1337" t="s">
        <v>211</v>
      </c>
      <c r="G1337" t="s">
        <v>115</v>
      </c>
      <c r="H1337" t="s">
        <v>279</v>
      </c>
      <c r="I1337" t="s">
        <v>213</v>
      </c>
      <c r="J1337" t="s">
        <v>214</v>
      </c>
      <c r="K1337" t="s">
        <v>149</v>
      </c>
      <c r="L1337" t="s">
        <v>215</v>
      </c>
      <c r="M1337" t="s">
        <v>575</v>
      </c>
      <c r="N1337" t="s">
        <v>216</v>
      </c>
      <c r="O1337" s="57">
        <v>46236.486770833333</v>
      </c>
      <c r="P1337" s="57">
        <v>46245.543819444443</v>
      </c>
      <c r="Q1337">
        <v>69356996</v>
      </c>
      <c r="S1337">
        <v>172603791303</v>
      </c>
      <c r="T1337" t="s">
        <v>3981</v>
      </c>
      <c r="U1337" t="s">
        <v>3982</v>
      </c>
      <c r="V1337" t="s">
        <v>3983</v>
      </c>
      <c r="Z1337">
        <v>116.2675022</v>
      </c>
      <c r="AA1337">
        <v>-8.78970979999999</v>
      </c>
      <c r="AB1337" t="s">
        <v>3984</v>
      </c>
      <c r="AC1337" t="s">
        <v>217</v>
      </c>
      <c r="AL1337" t="s">
        <v>218</v>
      </c>
      <c r="AM1337" t="s">
        <v>3985</v>
      </c>
      <c r="AN1337" t="s">
        <v>6</v>
      </c>
      <c r="AO1337" s="57">
        <v>46061.496400462966</v>
      </c>
      <c r="AP1337" s="57">
        <v>46237.625</v>
      </c>
      <c r="AQ1337" t="s">
        <v>248</v>
      </c>
      <c r="AR1337" t="s">
        <v>14</v>
      </c>
      <c r="AS1337" t="s">
        <v>279</v>
      </c>
      <c r="AT1337" t="s">
        <v>231</v>
      </c>
      <c r="AV1337" t="s">
        <v>7855</v>
      </c>
      <c r="AW1337" t="s">
        <v>938</v>
      </c>
      <c r="AX1337" t="s">
        <v>223</v>
      </c>
      <c r="BA1337" s="57">
        <v>46237.625</v>
      </c>
      <c r="BB1337" t="s">
        <v>3985</v>
      </c>
      <c r="BF1337" s="6" t="e">
        <f t="shared" si="60"/>
        <v>#NUM!</v>
      </c>
      <c r="BG1337" t="e">
        <f t="shared" si="61"/>
        <v>#NUM!</v>
      </c>
      <c r="BH1337" t="e">
        <f t="shared" si="62"/>
        <v>#NUM!</v>
      </c>
      <c r="BI1337" t="str">
        <f>VLOOKUP(H1337,Sheet2!$A$1:$B$270,2,FALSE)</f>
        <v>SELONG</v>
      </c>
    </row>
    <row r="1338" spans="1:61">
      <c r="A1338">
        <v>1337</v>
      </c>
      <c r="B1338">
        <v>1002524116</v>
      </c>
      <c r="C1338">
        <v>3</v>
      </c>
      <c r="D1338" t="s">
        <v>51</v>
      </c>
      <c r="E1338">
        <v>4</v>
      </c>
      <c r="F1338" t="s">
        <v>235</v>
      </c>
      <c r="G1338" t="s">
        <v>584</v>
      </c>
      <c r="H1338" t="s">
        <v>1061</v>
      </c>
      <c r="I1338" t="s">
        <v>213</v>
      </c>
      <c r="J1338" t="s">
        <v>214</v>
      </c>
      <c r="K1338" t="s">
        <v>149</v>
      </c>
      <c r="L1338" t="s">
        <v>215</v>
      </c>
      <c r="M1338" t="s">
        <v>286</v>
      </c>
      <c r="N1338" t="s">
        <v>216</v>
      </c>
      <c r="O1338" s="57">
        <v>46247.524965277778</v>
      </c>
      <c r="P1338" s="57">
        <v>46247.77480324074</v>
      </c>
      <c r="Q1338">
        <v>69365080</v>
      </c>
      <c r="S1338">
        <v>142566102464</v>
      </c>
      <c r="T1338" t="s">
        <v>9685</v>
      </c>
      <c r="U1338" t="s">
        <v>9686</v>
      </c>
      <c r="V1338" t="s">
        <v>9687</v>
      </c>
      <c r="Z1338">
        <v>110.82986</v>
      </c>
      <c r="AA1338">
        <v>-7.5509620000000002</v>
      </c>
      <c r="AB1338" t="s">
        <v>9688</v>
      </c>
      <c r="AC1338" t="s">
        <v>237</v>
      </c>
      <c r="AL1338" t="s">
        <v>218</v>
      </c>
      <c r="AM1338" t="s">
        <v>9689</v>
      </c>
      <c r="AN1338" t="s">
        <v>6</v>
      </c>
      <c r="AO1338" t="s">
        <v>9074</v>
      </c>
      <c r="AP1338" s="57">
        <v>46248.625</v>
      </c>
      <c r="AR1338" t="s">
        <v>241</v>
      </c>
      <c r="AS1338" t="s">
        <v>1061</v>
      </c>
      <c r="AT1338" t="s">
        <v>231</v>
      </c>
      <c r="AV1338" t="s">
        <v>905</v>
      </c>
      <c r="AW1338" t="s">
        <v>1010</v>
      </c>
      <c r="AX1338" t="s">
        <v>223</v>
      </c>
      <c r="BA1338" s="57">
        <v>46248.625</v>
      </c>
      <c r="BB1338" t="s">
        <v>9689</v>
      </c>
      <c r="BF1338" s="6" t="e">
        <f t="shared" si="60"/>
        <v>#NUM!</v>
      </c>
      <c r="BG1338" t="e">
        <f t="shared" si="61"/>
        <v>#NUM!</v>
      </c>
      <c r="BH1338" t="e">
        <f t="shared" si="62"/>
        <v>#NUM!</v>
      </c>
      <c r="BI1338" t="e">
        <f>VLOOKUP(H1338,Sheet2!$A$1:$B$270,2,FALSE)</f>
        <v>#N/A</v>
      </c>
    </row>
    <row r="1339" spans="1:61">
      <c r="A1339">
        <v>1338</v>
      </c>
      <c r="B1339">
        <v>1002523679</v>
      </c>
      <c r="C1339">
        <v>3</v>
      </c>
      <c r="D1339" t="s">
        <v>51</v>
      </c>
      <c r="E1339">
        <v>4</v>
      </c>
      <c r="F1339" t="s">
        <v>273</v>
      </c>
      <c r="G1339" t="s">
        <v>273</v>
      </c>
      <c r="H1339" t="s">
        <v>946</v>
      </c>
      <c r="I1339" t="s">
        <v>213</v>
      </c>
      <c r="J1339" t="s">
        <v>214</v>
      </c>
      <c r="K1339" t="s">
        <v>149</v>
      </c>
      <c r="L1339" t="s">
        <v>215</v>
      </c>
      <c r="M1339" t="s">
        <v>76</v>
      </c>
      <c r="N1339" t="s">
        <v>216</v>
      </c>
      <c r="O1339" s="57">
        <v>46247.430520833332</v>
      </c>
      <c r="P1339" s="57">
        <v>46248.555393518516</v>
      </c>
      <c r="Q1339">
        <v>69364856</v>
      </c>
      <c r="S1339">
        <v>142401145774</v>
      </c>
      <c r="T1339" t="s">
        <v>9690</v>
      </c>
      <c r="U1339" t="s">
        <v>9691</v>
      </c>
      <c r="V1339" t="s">
        <v>9692</v>
      </c>
      <c r="Z1339">
        <v>110.796919</v>
      </c>
      <c r="AA1339">
        <v>-6.8085009999999997</v>
      </c>
      <c r="AB1339" t="s">
        <v>9693</v>
      </c>
      <c r="AC1339" t="s">
        <v>237</v>
      </c>
      <c r="AL1339" t="s">
        <v>218</v>
      </c>
      <c r="AM1339" t="s">
        <v>9694</v>
      </c>
      <c r="AN1339" t="s">
        <v>6</v>
      </c>
      <c r="AO1339" t="s">
        <v>8841</v>
      </c>
      <c r="AP1339" s="57">
        <v>46248.333333333336</v>
      </c>
      <c r="AR1339" t="s">
        <v>219</v>
      </c>
      <c r="AS1339" t="s">
        <v>946</v>
      </c>
      <c r="AT1339" t="s">
        <v>231</v>
      </c>
      <c r="AU1339">
        <v>20260814</v>
      </c>
      <c r="AV1339" t="s">
        <v>222</v>
      </c>
      <c r="AW1339" t="s">
        <v>1012</v>
      </c>
      <c r="AX1339" t="s">
        <v>223</v>
      </c>
      <c r="BA1339" s="57">
        <v>46248.333333333336</v>
      </c>
      <c r="BB1339" t="s">
        <v>9694</v>
      </c>
      <c r="BC1339">
        <v>2026</v>
      </c>
      <c r="BD1339">
        <v>8</v>
      </c>
      <c r="BE1339">
        <v>14</v>
      </c>
      <c r="BF1339" s="6">
        <f t="shared" si="60"/>
        <v>46248</v>
      </c>
      <c r="BG1339">
        <f t="shared" si="61"/>
        <v>-0.33333333333575865</v>
      </c>
      <c r="BH1339" t="str">
        <f t="shared" si="62"/>
        <v>COMPLY</v>
      </c>
      <c r="BI1339" t="e">
        <f>VLOOKUP(H1339,Sheet2!$A$1:$B$270,2,FALSE)</f>
        <v>#N/A</v>
      </c>
    </row>
    <row r="1340" spans="1:61">
      <c r="A1340">
        <v>1339</v>
      </c>
      <c r="B1340">
        <v>1002517919</v>
      </c>
      <c r="C1340">
        <v>3</v>
      </c>
      <c r="D1340" t="s">
        <v>45</v>
      </c>
      <c r="E1340">
        <v>5</v>
      </c>
      <c r="F1340" t="s">
        <v>211</v>
      </c>
      <c r="G1340" t="s">
        <v>118</v>
      </c>
      <c r="H1340" t="s">
        <v>377</v>
      </c>
      <c r="I1340" t="s">
        <v>213</v>
      </c>
      <c r="J1340" t="s">
        <v>214</v>
      </c>
      <c r="K1340" t="s">
        <v>149</v>
      </c>
      <c r="L1340" t="s">
        <v>215</v>
      </c>
      <c r="M1340" t="s">
        <v>225</v>
      </c>
      <c r="N1340" t="s">
        <v>216</v>
      </c>
      <c r="O1340" s="57">
        <v>46244.584687499999</v>
      </c>
      <c r="P1340" s="57">
        <v>46245.547071759262</v>
      </c>
      <c r="Q1340">
        <v>69362512</v>
      </c>
      <c r="S1340">
        <v>172612801044</v>
      </c>
      <c r="T1340" t="s">
        <v>6833</v>
      </c>
      <c r="U1340" t="s">
        <v>6834</v>
      </c>
      <c r="V1340" t="s">
        <v>6835</v>
      </c>
      <c r="Z1340">
        <v>117.994206100702</v>
      </c>
      <c r="AA1340">
        <v>-8.7441479714702197</v>
      </c>
      <c r="AB1340" t="s">
        <v>6836</v>
      </c>
      <c r="AC1340" t="s">
        <v>217</v>
      </c>
      <c r="AL1340" t="s">
        <v>218</v>
      </c>
      <c r="AM1340" t="s">
        <v>6266</v>
      </c>
      <c r="AN1340" t="s">
        <v>6</v>
      </c>
      <c r="AO1340" s="57">
        <v>46303.590266203704</v>
      </c>
      <c r="AP1340" s="57">
        <v>46245.541666666664</v>
      </c>
      <c r="AR1340" t="s">
        <v>18</v>
      </c>
      <c r="AS1340" t="s">
        <v>377</v>
      </c>
      <c r="AT1340" t="s">
        <v>352</v>
      </c>
      <c r="AV1340" t="s">
        <v>227</v>
      </c>
      <c r="AW1340" t="s">
        <v>6837</v>
      </c>
      <c r="AX1340" t="s">
        <v>223</v>
      </c>
      <c r="BA1340" s="57">
        <v>46245.541666666664</v>
      </c>
      <c r="BB1340" t="s">
        <v>6266</v>
      </c>
      <c r="BF1340" s="6" t="e">
        <f t="shared" si="60"/>
        <v>#NUM!</v>
      </c>
      <c r="BG1340" t="e">
        <f t="shared" si="61"/>
        <v>#NUM!</v>
      </c>
      <c r="BH1340" t="e">
        <f t="shared" si="62"/>
        <v>#NUM!</v>
      </c>
      <c r="BI1340" t="str">
        <f>VLOOKUP(H1340,Sheet2!$A$1:$B$270,2,FALSE)</f>
        <v>SUMBAWA</v>
      </c>
    </row>
    <row r="1341" spans="1:61">
      <c r="A1341">
        <v>1340</v>
      </c>
      <c r="B1341">
        <v>1002533713</v>
      </c>
      <c r="C1341">
        <v>3</v>
      </c>
      <c r="D1341" t="s">
        <v>55</v>
      </c>
      <c r="E1341">
        <v>5</v>
      </c>
      <c r="F1341" t="s">
        <v>228</v>
      </c>
      <c r="G1341" t="s">
        <v>127</v>
      </c>
      <c r="H1341" t="s">
        <v>229</v>
      </c>
      <c r="I1341" t="s">
        <v>213</v>
      </c>
      <c r="J1341" t="s">
        <v>214</v>
      </c>
      <c r="K1341" t="s">
        <v>149</v>
      </c>
      <c r="L1341" t="s">
        <v>215</v>
      </c>
      <c r="M1341" t="s">
        <v>240</v>
      </c>
      <c r="N1341" t="s">
        <v>216</v>
      </c>
      <c r="O1341" s="57">
        <v>46252.629131944443</v>
      </c>
      <c r="P1341" s="57">
        <v>46252.630567129629</v>
      </c>
      <c r="Q1341">
        <v>69369209</v>
      </c>
      <c r="S1341">
        <v>152426928325</v>
      </c>
      <c r="T1341" t="s">
        <v>13480</v>
      </c>
      <c r="U1341" t="s">
        <v>13481</v>
      </c>
      <c r="V1341" t="s">
        <v>13482</v>
      </c>
      <c r="Z1341">
        <v>113.4254844</v>
      </c>
      <c r="AA1341">
        <v>-7.2145124999999997</v>
      </c>
      <c r="AB1341" t="s">
        <v>13483</v>
      </c>
      <c r="AC1341" t="s">
        <v>217</v>
      </c>
      <c r="AL1341" t="s">
        <v>218</v>
      </c>
      <c r="AM1341" t="s">
        <v>13484</v>
      </c>
      <c r="AN1341" t="s">
        <v>6</v>
      </c>
      <c r="AO1341" t="s">
        <v>12984</v>
      </c>
      <c r="AP1341" s="57">
        <v>46254.333333333336</v>
      </c>
      <c r="AR1341" t="s">
        <v>241</v>
      </c>
      <c r="AS1341" t="s">
        <v>229</v>
      </c>
      <c r="AT1341" t="s">
        <v>231</v>
      </c>
      <c r="AV1341" t="s">
        <v>240</v>
      </c>
      <c r="AW1341" t="s">
        <v>12862</v>
      </c>
      <c r="AX1341" t="s">
        <v>223</v>
      </c>
      <c r="BA1341" s="57">
        <v>46254.333333333336</v>
      </c>
      <c r="BB1341" t="s">
        <v>13484</v>
      </c>
      <c r="BF1341" s="6" t="e">
        <f t="shared" si="60"/>
        <v>#NUM!</v>
      </c>
      <c r="BG1341" t="e">
        <f t="shared" si="61"/>
        <v>#NUM!</v>
      </c>
      <c r="BH1341" t="e">
        <f t="shared" si="62"/>
        <v>#NUM!</v>
      </c>
      <c r="BI1341" t="str">
        <f>VLOOKUP(H1341,Sheet2!$A$1:$B$270,2,FALSE)</f>
        <v>MADURA</v>
      </c>
    </row>
    <row r="1342" spans="1:61">
      <c r="A1342">
        <v>1341</v>
      </c>
      <c r="B1342">
        <v>1002522469</v>
      </c>
      <c r="C1342">
        <v>3</v>
      </c>
      <c r="D1342" t="s">
        <v>51</v>
      </c>
      <c r="E1342">
        <v>4</v>
      </c>
      <c r="F1342" t="s">
        <v>273</v>
      </c>
      <c r="G1342" t="s">
        <v>569</v>
      </c>
      <c r="H1342" t="s">
        <v>907</v>
      </c>
      <c r="I1342" t="s">
        <v>213</v>
      </c>
      <c r="J1342" t="s">
        <v>214</v>
      </c>
      <c r="K1342" t="s">
        <v>149</v>
      </c>
      <c r="L1342" t="s">
        <v>215</v>
      </c>
      <c r="M1342" t="s">
        <v>76</v>
      </c>
      <c r="N1342" t="s">
        <v>216</v>
      </c>
      <c r="O1342" s="57">
        <v>46246.615949074076</v>
      </c>
      <c r="P1342" s="57">
        <v>46247.936145833337</v>
      </c>
      <c r="Q1342">
        <v>69364359</v>
      </c>
      <c r="S1342">
        <v>142509107243</v>
      </c>
      <c r="T1342" t="s">
        <v>8765</v>
      </c>
      <c r="U1342" t="s">
        <v>8766</v>
      </c>
      <c r="V1342" t="s">
        <v>8767</v>
      </c>
      <c r="Z1342">
        <v>111.15289300000001</v>
      </c>
      <c r="AA1342">
        <v>-7.1513970000000002</v>
      </c>
      <c r="AB1342" t="s">
        <v>8768</v>
      </c>
      <c r="AC1342" t="s">
        <v>237</v>
      </c>
      <c r="AL1342" t="s">
        <v>218</v>
      </c>
      <c r="AM1342" t="s">
        <v>8769</v>
      </c>
      <c r="AN1342" t="s">
        <v>6</v>
      </c>
      <c r="AO1342" s="57">
        <v>46364.632418981484</v>
      </c>
      <c r="AP1342" s="57">
        <v>46247.625</v>
      </c>
      <c r="AR1342" t="s">
        <v>219</v>
      </c>
      <c r="AS1342" t="s">
        <v>907</v>
      </c>
      <c r="AT1342" t="s">
        <v>231</v>
      </c>
      <c r="AU1342">
        <v>20260813</v>
      </c>
      <c r="AV1342" t="s">
        <v>222</v>
      </c>
      <c r="AW1342" t="s">
        <v>1010</v>
      </c>
      <c r="AX1342" t="s">
        <v>223</v>
      </c>
      <c r="BA1342" s="57">
        <v>46247.625</v>
      </c>
      <c r="BB1342" t="s">
        <v>8769</v>
      </c>
      <c r="BC1342">
        <v>2026</v>
      </c>
      <c r="BD1342">
        <v>8</v>
      </c>
      <c r="BE1342">
        <v>13</v>
      </c>
      <c r="BF1342" s="6">
        <f t="shared" si="60"/>
        <v>46247</v>
      </c>
      <c r="BG1342">
        <f t="shared" si="61"/>
        <v>-0.625</v>
      </c>
      <c r="BH1342" t="str">
        <f t="shared" si="62"/>
        <v>COMPLY</v>
      </c>
      <c r="BI1342" t="e">
        <f>VLOOKUP(H1342,Sheet2!$A$1:$B$270,2,FALSE)</f>
        <v>#N/A</v>
      </c>
    </row>
    <row r="1343" spans="1:61">
      <c r="A1343">
        <v>1342</v>
      </c>
      <c r="B1343">
        <v>1002506084</v>
      </c>
      <c r="C1343">
        <v>3</v>
      </c>
      <c r="D1343" t="s">
        <v>49</v>
      </c>
      <c r="E1343">
        <v>4</v>
      </c>
      <c r="F1343" t="s">
        <v>252</v>
      </c>
      <c r="G1343" t="s">
        <v>553</v>
      </c>
      <c r="H1343" t="s">
        <v>968</v>
      </c>
      <c r="I1343" t="s">
        <v>213</v>
      </c>
      <c r="J1343" t="s">
        <v>214</v>
      </c>
      <c r="K1343" t="s">
        <v>149</v>
      </c>
      <c r="M1343" t="s">
        <v>76</v>
      </c>
      <c r="N1343" t="s">
        <v>216</v>
      </c>
      <c r="O1343" s="57">
        <v>46237.558344907404</v>
      </c>
      <c r="P1343" s="57">
        <v>46237.82472222222</v>
      </c>
      <c r="Q1343">
        <v>69355791</v>
      </c>
      <c r="S1343">
        <v>146284108499</v>
      </c>
      <c r="T1343" t="s">
        <v>4012</v>
      </c>
      <c r="U1343" t="s">
        <v>4013</v>
      </c>
      <c r="V1343" t="s">
        <v>4014</v>
      </c>
      <c r="Z1343">
        <v>109.01378917135</v>
      </c>
      <c r="AA1343">
        <v>-6.8654065605515502</v>
      </c>
      <c r="AB1343" t="s">
        <v>4015</v>
      </c>
      <c r="AC1343" t="s">
        <v>226</v>
      </c>
      <c r="AL1343" t="s">
        <v>218</v>
      </c>
      <c r="AM1343" t="s">
        <v>4016</v>
      </c>
      <c r="AN1343" t="s">
        <v>6</v>
      </c>
      <c r="AO1343" s="57">
        <v>46089.559490740743</v>
      </c>
      <c r="AR1343" t="s">
        <v>219</v>
      </c>
      <c r="AS1343" t="s">
        <v>968</v>
      </c>
      <c r="AT1343" t="s">
        <v>231</v>
      </c>
      <c r="AU1343">
        <v>20260803</v>
      </c>
      <c r="AV1343" t="s">
        <v>222</v>
      </c>
      <c r="AW1343" t="s">
        <v>591</v>
      </c>
      <c r="AX1343" t="s">
        <v>223</v>
      </c>
      <c r="BA1343" s="57">
        <v>46237.291666666664</v>
      </c>
      <c r="BB1343" t="s">
        <v>4016</v>
      </c>
      <c r="BC1343">
        <v>2026</v>
      </c>
      <c r="BD1343">
        <v>8</v>
      </c>
      <c r="BE1343">
        <v>3</v>
      </c>
      <c r="BF1343" s="6">
        <f t="shared" si="60"/>
        <v>46237</v>
      </c>
      <c r="BG1343">
        <f t="shared" si="61"/>
        <v>-0.29166666666424135</v>
      </c>
      <c r="BH1343" t="str">
        <f t="shared" si="62"/>
        <v>COMPLY</v>
      </c>
      <c r="BI1343" t="e">
        <f>VLOOKUP(H1343,Sheet2!$A$1:$B$270,2,FALSE)</f>
        <v>#N/A</v>
      </c>
    </row>
    <row r="1344" spans="1:61">
      <c r="A1344">
        <v>1343</v>
      </c>
      <c r="B1344">
        <v>1002516503</v>
      </c>
      <c r="C1344">
        <v>3</v>
      </c>
      <c r="D1344" t="s">
        <v>55</v>
      </c>
      <c r="E1344">
        <v>5</v>
      </c>
      <c r="F1344" t="s">
        <v>265</v>
      </c>
      <c r="G1344" t="s">
        <v>125</v>
      </c>
      <c r="H1344" t="s">
        <v>417</v>
      </c>
      <c r="I1344" t="s">
        <v>213</v>
      </c>
      <c r="J1344" t="s">
        <v>214</v>
      </c>
      <c r="K1344" t="s">
        <v>149</v>
      </c>
      <c r="L1344" t="s">
        <v>215</v>
      </c>
      <c r="M1344" t="s">
        <v>586</v>
      </c>
      <c r="N1344" t="s">
        <v>216</v>
      </c>
      <c r="O1344" s="57">
        <v>46243.572187500002</v>
      </c>
      <c r="P1344" s="57">
        <v>46246.573657407411</v>
      </c>
      <c r="Q1344">
        <v>69361815</v>
      </c>
      <c r="S1344">
        <v>152448204553</v>
      </c>
      <c r="T1344" t="s">
        <v>2551</v>
      </c>
      <c r="U1344" t="s">
        <v>2552</v>
      </c>
      <c r="V1344" t="s">
        <v>5978</v>
      </c>
      <c r="Z1344">
        <v>112.280131950974</v>
      </c>
      <c r="AA1344">
        <v>-6.8721988680728199</v>
      </c>
      <c r="AB1344" t="s">
        <v>5979</v>
      </c>
      <c r="AC1344" t="s">
        <v>217</v>
      </c>
      <c r="AL1344" t="s">
        <v>218</v>
      </c>
      <c r="AM1344" t="s">
        <v>5980</v>
      </c>
      <c r="AN1344" t="s">
        <v>6</v>
      </c>
      <c r="AO1344" s="57">
        <v>46273.57984953704</v>
      </c>
      <c r="AP1344" s="57">
        <v>46246.416666666664</v>
      </c>
      <c r="AQ1344" t="s">
        <v>248</v>
      </c>
      <c r="AR1344" t="s">
        <v>14</v>
      </c>
      <c r="AS1344" t="s">
        <v>417</v>
      </c>
      <c r="AT1344" t="s">
        <v>231</v>
      </c>
      <c r="AV1344" t="s">
        <v>587</v>
      </c>
      <c r="AW1344" t="s">
        <v>1018</v>
      </c>
      <c r="AX1344" t="s">
        <v>223</v>
      </c>
      <c r="BA1344" s="57">
        <v>46246.416666666664</v>
      </c>
      <c r="BB1344" t="s">
        <v>5980</v>
      </c>
      <c r="BF1344" s="6" t="e">
        <f t="shared" si="60"/>
        <v>#NUM!</v>
      </c>
      <c r="BG1344" t="e">
        <f t="shared" si="61"/>
        <v>#NUM!</v>
      </c>
      <c r="BH1344" t="e">
        <f t="shared" si="62"/>
        <v>#NUM!</v>
      </c>
      <c r="BI1344" t="str">
        <f>VLOOKUP(H1344,Sheet2!$A$1:$B$270,2,FALSE)</f>
        <v>GRESIK</v>
      </c>
    </row>
    <row r="1345" spans="1:61">
      <c r="A1345">
        <v>1344</v>
      </c>
      <c r="B1345">
        <v>1002516261</v>
      </c>
      <c r="C1345">
        <v>3</v>
      </c>
      <c r="D1345" t="s">
        <v>49</v>
      </c>
      <c r="E1345">
        <v>4</v>
      </c>
      <c r="F1345" t="s">
        <v>246</v>
      </c>
      <c r="G1345" t="s">
        <v>588</v>
      </c>
      <c r="H1345" t="s">
        <v>589</v>
      </c>
      <c r="I1345" t="s">
        <v>213</v>
      </c>
      <c r="J1345" t="s">
        <v>214</v>
      </c>
      <c r="K1345" t="s">
        <v>149</v>
      </c>
      <c r="L1345" t="s">
        <v>215</v>
      </c>
      <c r="M1345" t="s">
        <v>76</v>
      </c>
      <c r="N1345" t="s">
        <v>216</v>
      </c>
      <c r="O1345" s="57">
        <v>46243.322175925925</v>
      </c>
      <c r="P1345" s="57">
        <v>46244.679039351853</v>
      </c>
      <c r="Q1345">
        <v>69361663</v>
      </c>
      <c r="S1345">
        <v>142434111072</v>
      </c>
      <c r="T1345" t="s">
        <v>5981</v>
      </c>
      <c r="U1345" t="s">
        <v>5982</v>
      </c>
      <c r="V1345" t="s">
        <v>5983</v>
      </c>
      <c r="Z1345">
        <v>110.48695883481</v>
      </c>
      <c r="AA1345">
        <v>-7.3271736595694499</v>
      </c>
      <c r="AB1345" t="s">
        <v>5984</v>
      </c>
      <c r="AC1345" t="s">
        <v>237</v>
      </c>
      <c r="AL1345" t="s">
        <v>218</v>
      </c>
      <c r="AM1345" t="s">
        <v>4796</v>
      </c>
      <c r="AN1345" t="s">
        <v>6</v>
      </c>
      <c r="AO1345" s="57">
        <v>46273.329768518517</v>
      </c>
      <c r="AP1345" s="57">
        <v>46244.333333333336</v>
      </c>
      <c r="AR1345" t="s">
        <v>219</v>
      </c>
      <c r="AS1345" t="s">
        <v>589</v>
      </c>
      <c r="AT1345" t="s">
        <v>231</v>
      </c>
      <c r="AU1345">
        <v>20260810</v>
      </c>
      <c r="AV1345" t="s">
        <v>222</v>
      </c>
      <c r="AW1345" t="s">
        <v>1014</v>
      </c>
      <c r="AX1345" t="s">
        <v>223</v>
      </c>
      <c r="BA1345" s="57">
        <v>46244.333333333336</v>
      </c>
      <c r="BB1345" t="s">
        <v>4796</v>
      </c>
      <c r="BC1345">
        <v>2026</v>
      </c>
      <c r="BD1345">
        <v>8</v>
      </c>
      <c r="BE1345">
        <v>10</v>
      </c>
      <c r="BF1345" s="6">
        <f t="shared" si="60"/>
        <v>46244</v>
      </c>
      <c r="BG1345">
        <f t="shared" si="61"/>
        <v>-0.33333333333575865</v>
      </c>
      <c r="BH1345" t="str">
        <f t="shared" si="62"/>
        <v>COMPLY</v>
      </c>
      <c r="BI1345" t="e">
        <f>VLOOKUP(H1345,Sheet2!$A$1:$B$270,2,FALSE)</f>
        <v>#N/A</v>
      </c>
    </row>
    <row r="1346" spans="1:61">
      <c r="A1346">
        <v>1345</v>
      </c>
      <c r="B1346">
        <v>1002531894</v>
      </c>
      <c r="C1346">
        <v>3</v>
      </c>
      <c r="D1346" t="s">
        <v>55</v>
      </c>
      <c r="E1346">
        <v>5</v>
      </c>
      <c r="F1346" t="s">
        <v>228</v>
      </c>
      <c r="G1346" t="s">
        <v>127</v>
      </c>
      <c r="H1346" t="s">
        <v>229</v>
      </c>
      <c r="I1346" t="s">
        <v>213</v>
      </c>
      <c r="J1346" t="s">
        <v>214</v>
      </c>
      <c r="K1346" t="s">
        <v>149</v>
      </c>
      <c r="M1346" t="s">
        <v>76</v>
      </c>
      <c r="N1346" t="s">
        <v>216</v>
      </c>
      <c r="O1346" s="57">
        <v>46252.290868055556</v>
      </c>
      <c r="P1346" s="57">
        <v>46252.38484953704</v>
      </c>
      <c r="Q1346">
        <v>69365976</v>
      </c>
      <c r="S1346">
        <v>152426928295</v>
      </c>
      <c r="T1346" t="s">
        <v>11121</v>
      </c>
      <c r="U1346" t="s">
        <v>13485</v>
      </c>
      <c r="V1346" t="s">
        <v>13486</v>
      </c>
      <c r="Z1346">
        <v>113.42827954045001</v>
      </c>
      <c r="AA1346">
        <v>-7.0621808778621196</v>
      </c>
      <c r="AB1346" t="s">
        <v>11124</v>
      </c>
      <c r="AC1346" t="s">
        <v>217</v>
      </c>
      <c r="AL1346" t="s">
        <v>218</v>
      </c>
      <c r="AM1346" t="s">
        <v>13487</v>
      </c>
      <c r="AN1346" t="s">
        <v>6</v>
      </c>
      <c r="AO1346" t="s">
        <v>13488</v>
      </c>
      <c r="AR1346" t="s">
        <v>219</v>
      </c>
      <c r="AS1346" t="s">
        <v>229</v>
      </c>
      <c r="AT1346" t="s">
        <v>231</v>
      </c>
      <c r="AU1346">
        <v>20260818</v>
      </c>
      <c r="AV1346" t="s">
        <v>222</v>
      </c>
      <c r="AW1346" t="s">
        <v>562</v>
      </c>
      <c r="AX1346" t="s">
        <v>223</v>
      </c>
      <c r="BA1346" s="57">
        <v>46252.291666666664</v>
      </c>
      <c r="BB1346" t="s">
        <v>13487</v>
      </c>
      <c r="BC1346">
        <v>2026</v>
      </c>
      <c r="BD1346">
        <v>8</v>
      </c>
      <c r="BE1346">
        <v>18</v>
      </c>
      <c r="BF1346" s="6">
        <f t="shared" si="60"/>
        <v>46252</v>
      </c>
      <c r="BG1346">
        <f t="shared" si="61"/>
        <v>-0.29166666666424135</v>
      </c>
      <c r="BH1346" t="str">
        <f t="shared" si="62"/>
        <v>COMPLY</v>
      </c>
      <c r="BI1346" t="str">
        <f>VLOOKUP(H1346,Sheet2!$A$1:$B$270,2,FALSE)</f>
        <v>MADURA</v>
      </c>
    </row>
    <row r="1347" spans="1:61">
      <c r="A1347">
        <v>1346</v>
      </c>
      <c r="B1347">
        <v>1002506059</v>
      </c>
      <c r="C1347">
        <v>3</v>
      </c>
      <c r="D1347" t="s">
        <v>45</v>
      </c>
      <c r="E1347">
        <v>5</v>
      </c>
      <c r="F1347" t="s">
        <v>113</v>
      </c>
      <c r="G1347" t="s">
        <v>117</v>
      </c>
      <c r="H1347" t="s">
        <v>421</v>
      </c>
      <c r="I1347" t="s">
        <v>213</v>
      </c>
      <c r="J1347" t="s">
        <v>214</v>
      </c>
      <c r="K1347" t="s">
        <v>149</v>
      </c>
      <c r="L1347" t="s">
        <v>215</v>
      </c>
      <c r="M1347" t="s">
        <v>76</v>
      </c>
      <c r="N1347" t="s">
        <v>216</v>
      </c>
      <c r="O1347" s="57">
        <v>46237.551365740743</v>
      </c>
      <c r="P1347" s="57">
        <v>46247.375902777778</v>
      </c>
      <c r="Q1347">
        <v>69357481</v>
      </c>
      <c r="S1347">
        <v>172509796567</v>
      </c>
      <c r="T1347" t="s">
        <v>4021</v>
      </c>
      <c r="U1347" t="s">
        <v>4022</v>
      </c>
      <c r="V1347" t="s">
        <v>4023</v>
      </c>
      <c r="Z1347">
        <v>122.956017851829</v>
      </c>
      <c r="AA1347">
        <v>-8.3459036143228502</v>
      </c>
      <c r="AB1347" t="s">
        <v>4024</v>
      </c>
      <c r="AC1347" t="s">
        <v>217</v>
      </c>
      <c r="AL1347" t="s">
        <v>218</v>
      </c>
      <c r="AM1347" t="s">
        <v>4025</v>
      </c>
      <c r="AN1347" t="s">
        <v>6</v>
      </c>
      <c r="AO1347" s="57">
        <v>46089.559490740743</v>
      </c>
      <c r="AP1347" s="57">
        <v>46238.541666666664</v>
      </c>
      <c r="AR1347" t="s">
        <v>219</v>
      </c>
      <c r="AS1347" t="s">
        <v>421</v>
      </c>
      <c r="AT1347" t="s">
        <v>231</v>
      </c>
      <c r="AU1347">
        <v>20260813</v>
      </c>
      <c r="AV1347" t="s">
        <v>222</v>
      </c>
      <c r="AW1347" t="s">
        <v>1014</v>
      </c>
      <c r="AX1347" t="s">
        <v>223</v>
      </c>
      <c r="BA1347" s="57">
        <v>46238.541666666664</v>
      </c>
      <c r="BB1347" t="s">
        <v>4025</v>
      </c>
      <c r="BC1347">
        <v>2026</v>
      </c>
      <c r="BD1347">
        <v>8</v>
      </c>
      <c r="BE1347">
        <v>13</v>
      </c>
      <c r="BF1347" s="6">
        <f t="shared" ref="BF1347:BF1410" si="63">DATE(BC1347,BD1347,BE1347)</f>
        <v>46247</v>
      </c>
      <c r="BG1347">
        <f t="shared" ref="BG1347:BG1410" si="64">BF1347-BA1347</f>
        <v>8.4583333333357587</v>
      </c>
      <c r="BH1347" t="str">
        <f t="shared" ref="BH1347:BH1410" si="65">IF(BG1347=1,"COMPLY",IF(BG1347&lt;1,"COMPLY","NOT COMPLY"))</f>
        <v>NOT COMPLY</v>
      </c>
      <c r="BI1347" t="str">
        <f>VLOOKUP(H1347,Sheet2!$A$1:$B$270,2,FALSE)</f>
        <v>MAUMERE</v>
      </c>
    </row>
    <row r="1348" spans="1:61">
      <c r="A1348">
        <v>1347</v>
      </c>
      <c r="B1348">
        <v>1002517768</v>
      </c>
      <c r="C1348">
        <v>3</v>
      </c>
      <c r="D1348" t="s">
        <v>38</v>
      </c>
      <c r="E1348">
        <v>5</v>
      </c>
      <c r="F1348" t="s">
        <v>92</v>
      </c>
      <c r="G1348" t="s">
        <v>89</v>
      </c>
      <c r="H1348" t="s">
        <v>409</v>
      </c>
      <c r="I1348" t="s">
        <v>213</v>
      </c>
      <c r="J1348" t="s">
        <v>214</v>
      </c>
      <c r="K1348" t="s">
        <v>149</v>
      </c>
      <c r="L1348" t="s">
        <v>215</v>
      </c>
      <c r="M1348" t="s">
        <v>76</v>
      </c>
      <c r="N1348" t="s">
        <v>216</v>
      </c>
      <c r="O1348" s="57">
        <v>46244.563842592594</v>
      </c>
      <c r="P1348" s="57">
        <v>46246.828599537039</v>
      </c>
      <c r="Q1348">
        <v>69362446</v>
      </c>
      <c r="S1348">
        <v>152609258563</v>
      </c>
      <c r="T1348" t="s">
        <v>6841</v>
      </c>
      <c r="U1348" t="s">
        <v>6842</v>
      </c>
      <c r="V1348" t="s">
        <v>6843</v>
      </c>
      <c r="Z1348">
        <v>111.89513009768901</v>
      </c>
      <c r="AA1348">
        <v>-7.1650483361719104</v>
      </c>
      <c r="AB1348" t="s">
        <v>6844</v>
      </c>
      <c r="AC1348" t="s">
        <v>237</v>
      </c>
      <c r="AL1348" t="s">
        <v>218</v>
      </c>
      <c r="AM1348" t="s">
        <v>6845</v>
      </c>
      <c r="AN1348" t="s">
        <v>6</v>
      </c>
      <c r="AO1348" s="57">
        <v>46303.569293981483</v>
      </c>
      <c r="AP1348" s="57">
        <v>46246.333333333336</v>
      </c>
      <c r="AR1348" t="s">
        <v>219</v>
      </c>
      <c r="AS1348" t="s">
        <v>409</v>
      </c>
      <c r="AT1348" t="s">
        <v>231</v>
      </c>
      <c r="AU1348">
        <v>20260812</v>
      </c>
      <c r="AV1348" t="s">
        <v>222</v>
      </c>
      <c r="AW1348" t="s">
        <v>1021</v>
      </c>
      <c r="AX1348" t="s">
        <v>223</v>
      </c>
      <c r="BA1348" s="57">
        <v>46246.333333333336</v>
      </c>
      <c r="BB1348" t="s">
        <v>6845</v>
      </c>
      <c r="BC1348">
        <v>2026</v>
      </c>
      <c r="BD1348">
        <v>8</v>
      </c>
      <c r="BE1348">
        <v>12</v>
      </c>
      <c r="BF1348" s="6">
        <f t="shared" si="63"/>
        <v>46246</v>
      </c>
      <c r="BG1348">
        <f t="shared" si="64"/>
        <v>-0.33333333333575865</v>
      </c>
      <c r="BH1348" t="str">
        <f t="shared" si="65"/>
        <v>COMPLY</v>
      </c>
      <c r="BI1348" t="str">
        <f>VLOOKUP(H1348,Sheet2!$A$1:$B$270,2,FALSE)</f>
        <v>BOJONEGORO</v>
      </c>
    </row>
    <row r="1349" spans="1:61">
      <c r="A1349">
        <v>1348</v>
      </c>
      <c r="B1349">
        <v>1002520788</v>
      </c>
      <c r="C1349">
        <v>3</v>
      </c>
      <c r="D1349" t="s">
        <v>59</v>
      </c>
      <c r="E1349">
        <v>4</v>
      </c>
      <c r="F1349" t="s">
        <v>243</v>
      </c>
      <c r="G1349" t="s">
        <v>896</v>
      </c>
      <c r="H1349" t="s">
        <v>914</v>
      </c>
      <c r="I1349" t="s">
        <v>213</v>
      </c>
      <c r="J1349" t="s">
        <v>214</v>
      </c>
      <c r="K1349" t="s">
        <v>149</v>
      </c>
      <c r="L1349" t="s">
        <v>215</v>
      </c>
      <c r="M1349" t="s">
        <v>76</v>
      </c>
      <c r="N1349" t="s">
        <v>216</v>
      </c>
      <c r="O1349" s="57">
        <v>46245.697187500002</v>
      </c>
      <c r="P1349" s="57">
        <v>46246.526643518519</v>
      </c>
      <c r="Q1349">
        <v>69363677</v>
      </c>
      <c r="S1349">
        <v>141146114824</v>
      </c>
      <c r="T1349" t="s">
        <v>7856</v>
      </c>
      <c r="U1349" t="s">
        <v>8771</v>
      </c>
      <c r="V1349" t="s">
        <v>7857</v>
      </c>
      <c r="Z1349">
        <v>110.3131975</v>
      </c>
      <c r="AA1349">
        <v>-7.5563438999999999</v>
      </c>
      <c r="AB1349" t="s">
        <v>7858</v>
      </c>
      <c r="AC1349" t="s">
        <v>237</v>
      </c>
      <c r="AL1349" t="s">
        <v>218</v>
      </c>
      <c r="AM1349" t="s">
        <v>7859</v>
      </c>
      <c r="AN1349" t="s">
        <v>6</v>
      </c>
      <c r="AO1349" s="57">
        <v>46334.704837962963</v>
      </c>
      <c r="AP1349" s="57">
        <v>46246.541666666664</v>
      </c>
      <c r="AR1349" t="s">
        <v>219</v>
      </c>
      <c r="AS1349" t="s">
        <v>914</v>
      </c>
      <c r="AT1349" t="s">
        <v>231</v>
      </c>
      <c r="AU1349">
        <v>20260812</v>
      </c>
      <c r="AV1349" t="s">
        <v>222</v>
      </c>
      <c r="AW1349" t="s">
        <v>1012</v>
      </c>
      <c r="AX1349" t="s">
        <v>223</v>
      </c>
      <c r="BA1349" s="57">
        <v>46246.541666666664</v>
      </c>
      <c r="BB1349" t="s">
        <v>7859</v>
      </c>
      <c r="BC1349">
        <v>2026</v>
      </c>
      <c r="BD1349">
        <v>8</v>
      </c>
      <c r="BE1349">
        <v>12</v>
      </c>
      <c r="BF1349" s="6">
        <f t="shared" si="63"/>
        <v>46246</v>
      </c>
      <c r="BG1349">
        <f t="shared" si="64"/>
        <v>-0.54166666666424135</v>
      </c>
      <c r="BH1349" t="str">
        <f t="shared" si="65"/>
        <v>COMPLY</v>
      </c>
      <c r="BI1349" t="e">
        <f>VLOOKUP(H1349,Sheet2!$A$1:$B$270,2,FALSE)</f>
        <v>#N/A</v>
      </c>
    </row>
    <row r="1350" spans="1:61">
      <c r="A1350">
        <v>1349</v>
      </c>
      <c r="B1350">
        <v>1002533997</v>
      </c>
      <c r="C1350">
        <v>3</v>
      </c>
      <c r="D1350" t="s">
        <v>42</v>
      </c>
      <c r="E1350">
        <v>5</v>
      </c>
      <c r="F1350" t="s">
        <v>233</v>
      </c>
      <c r="G1350" t="s">
        <v>105</v>
      </c>
      <c r="H1350" t="s">
        <v>299</v>
      </c>
      <c r="I1350" t="s">
        <v>213</v>
      </c>
      <c r="J1350" t="s">
        <v>214</v>
      </c>
      <c r="K1350" t="s">
        <v>149</v>
      </c>
      <c r="M1350" t="s">
        <v>240</v>
      </c>
      <c r="N1350" t="s">
        <v>216</v>
      </c>
      <c r="O1350" s="57">
        <v>46252.662048611113</v>
      </c>
      <c r="P1350" s="57">
        <v>46252.705578703702</v>
      </c>
      <c r="Q1350">
        <v>69369284</v>
      </c>
      <c r="S1350">
        <v>152313205306</v>
      </c>
      <c r="T1350" t="s">
        <v>13489</v>
      </c>
      <c r="U1350" t="s">
        <v>13490</v>
      </c>
      <c r="V1350" t="s">
        <v>13491</v>
      </c>
      <c r="Z1350">
        <v>112.3849787</v>
      </c>
      <c r="AA1350">
        <v>-7.4141718000000001</v>
      </c>
      <c r="AB1350" t="s">
        <v>13492</v>
      </c>
      <c r="AC1350" t="s">
        <v>230</v>
      </c>
      <c r="AL1350" t="s">
        <v>218</v>
      </c>
      <c r="AM1350" t="s">
        <v>13493</v>
      </c>
      <c r="AN1350" t="s">
        <v>6</v>
      </c>
      <c r="AO1350" t="s">
        <v>12887</v>
      </c>
      <c r="AP1350" s="57">
        <v>46253.541666666664</v>
      </c>
      <c r="AR1350" t="s">
        <v>241</v>
      </c>
      <c r="AS1350" t="s">
        <v>299</v>
      </c>
      <c r="AT1350" t="s">
        <v>231</v>
      </c>
      <c r="AV1350" t="s">
        <v>240</v>
      </c>
      <c r="AW1350" t="s">
        <v>561</v>
      </c>
      <c r="AX1350" t="s">
        <v>223</v>
      </c>
      <c r="BA1350" s="57">
        <v>46253.541666666664</v>
      </c>
      <c r="BB1350" t="s">
        <v>13493</v>
      </c>
      <c r="BF1350" s="6" t="e">
        <f t="shared" si="63"/>
        <v>#NUM!</v>
      </c>
      <c r="BG1350" t="e">
        <f t="shared" si="64"/>
        <v>#NUM!</v>
      </c>
      <c r="BH1350" t="e">
        <f t="shared" si="65"/>
        <v>#NUM!</v>
      </c>
      <c r="BI1350" t="str">
        <f>VLOOKUP(H1350,Sheet2!$A$1:$B$270,2,FALSE)</f>
        <v>MOJOKERTO</v>
      </c>
    </row>
    <row r="1351" spans="1:61">
      <c r="A1351">
        <v>1350</v>
      </c>
      <c r="B1351">
        <v>1002510520</v>
      </c>
      <c r="C1351">
        <v>3</v>
      </c>
      <c r="D1351" t="s">
        <v>34</v>
      </c>
      <c r="E1351">
        <v>5</v>
      </c>
      <c r="F1351" t="s">
        <v>573</v>
      </c>
      <c r="G1351" t="s">
        <v>84</v>
      </c>
      <c r="H1351" t="s">
        <v>253</v>
      </c>
      <c r="I1351" t="s">
        <v>213</v>
      </c>
      <c r="J1351" t="s">
        <v>214</v>
      </c>
      <c r="K1351" t="s">
        <v>149</v>
      </c>
      <c r="M1351" t="s">
        <v>575</v>
      </c>
      <c r="N1351" t="s">
        <v>216</v>
      </c>
      <c r="O1351" s="57">
        <v>46239.559675925928</v>
      </c>
      <c r="P1351" s="57">
        <v>46241.533275462964</v>
      </c>
      <c r="Q1351">
        <v>69359181</v>
      </c>
      <c r="S1351">
        <v>172425707973</v>
      </c>
      <c r="T1351" t="s">
        <v>3326</v>
      </c>
      <c r="U1351" t="s">
        <v>3327</v>
      </c>
      <c r="V1351" t="s">
        <v>4054</v>
      </c>
      <c r="Z1351">
        <v>114.9183065</v>
      </c>
      <c r="AA1351">
        <v>-8.2022200000000005</v>
      </c>
      <c r="AB1351" t="s">
        <v>3329</v>
      </c>
      <c r="AC1351" t="s">
        <v>230</v>
      </c>
      <c r="AL1351" t="s">
        <v>218</v>
      </c>
      <c r="AM1351" t="s">
        <v>1657</v>
      </c>
      <c r="AN1351" t="s">
        <v>6</v>
      </c>
      <c r="AO1351" s="57">
        <v>46150.56925925926</v>
      </c>
      <c r="AP1351" s="57">
        <v>46240.541666666664</v>
      </c>
      <c r="AQ1351" t="s">
        <v>248</v>
      </c>
      <c r="AR1351" t="s">
        <v>14</v>
      </c>
      <c r="AS1351" t="s">
        <v>253</v>
      </c>
      <c r="AT1351" t="s">
        <v>231</v>
      </c>
      <c r="AV1351" t="s">
        <v>5998</v>
      </c>
      <c r="AW1351" t="s">
        <v>561</v>
      </c>
      <c r="AX1351" t="s">
        <v>223</v>
      </c>
      <c r="BA1351" s="57">
        <v>46240.541666666664</v>
      </c>
      <c r="BB1351" t="s">
        <v>1657</v>
      </c>
      <c r="BF1351" s="6" t="e">
        <f t="shared" si="63"/>
        <v>#NUM!</v>
      </c>
      <c r="BG1351" t="e">
        <f t="shared" si="64"/>
        <v>#NUM!</v>
      </c>
      <c r="BH1351" t="e">
        <f t="shared" si="65"/>
        <v>#NUM!</v>
      </c>
      <c r="BI1351" t="str">
        <f>VLOOKUP(H1351,Sheet2!$A$1:$B$270,2,FALSE)</f>
        <v>SINGARAJA</v>
      </c>
    </row>
    <row r="1352" spans="1:61">
      <c r="A1352">
        <v>1351</v>
      </c>
      <c r="B1352">
        <v>1002504476</v>
      </c>
      <c r="C1352">
        <v>3</v>
      </c>
      <c r="D1352" t="s">
        <v>59</v>
      </c>
      <c r="E1352">
        <v>4</v>
      </c>
      <c r="F1352" t="s">
        <v>567</v>
      </c>
      <c r="G1352" t="s">
        <v>906</v>
      </c>
      <c r="H1352" t="s">
        <v>920</v>
      </c>
      <c r="I1352" t="s">
        <v>213</v>
      </c>
      <c r="J1352" t="s">
        <v>214</v>
      </c>
      <c r="K1352" t="s">
        <v>149</v>
      </c>
      <c r="M1352" t="s">
        <v>76</v>
      </c>
      <c r="N1352" t="s">
        <v>608</v>
      </c>
      <c r="O1352" s="57">
        <v>46235.497349537036</v>
      </c>
      <c r="P1352" s="57">
        <v>46238.478530092594</v>
      </c>
      <c r="Q1352">
        <v>69356681</v>
      </c>
      <c r="S1352">
        <v>146136130010</v>
      </c>
      <c r="T1352" t="s">
        <v>1179</v>
      </c>
      <c r="U1352" t="s">
        <v>4055</v>
      </c>
      <c r="V1352" t="s">
        <v>4056</v>
      </c>
      <c r="Z1352">
        <v>110.3310683</v>
      </c>
      <c r="AA1352">
        <v>-7.7820229999999997</v>
      </c>
      <c r="AB1352" t="s">
        <v>4057</v>
      </c>
      <c r="AC1352" t="s">
        <v>230</v>
      </c>
      <c r="AL1352" t="s">
        <v>218</v>
      </c>
      <c r="AM1352" t="s">
        <v>4058</v>
      </c>
      <c r="AN1352" t="s">
        <v>6</v>
      </c>
      <c r="AO1352" s="57">
        <v>46030.506851851853</v>
      </c>
      <c r="AP1352" s="57">
        <v>46237.541666666664</v>
      </c>
      <c r="AR1352" t="s">
        <v>219</v>
      </c>
      <c r="AS1352" t="s">
        <v>920</v>
      </c>
      <c r="AT1352" t="s">
        <v>231</v>
      </c>
      <c r="AU1352">
        <v>20260804</v>
      </c>
      <c r="AV1352" t="s">
        <v>222</v>
      </c>
      <c r="AW1352" t="s">
        <v>561</v>
      </c>
      <c r="AX1352" t="s">
        <v>223</v>
      </c>
      <c r="BA1352" s="57">
        <v>46237.541666666664</v>
      </c>
      <c r="BB1352" t="s">
        <v>4058</v>
      </c>
      <c r="BC1352">
        <v>2026</v>
      </c>
      <c r="BD1352">
        <v>8</v>
      </c>
      <c r="BE1352">
        <v>4</v>
      </c>
      <c r="BF1352" s="6">
        <f t="shared" si="63"/>
        <v>46238</v>
      </c>
      <c r="BG1352">
        <f t="shared" si="64"/>
        <v>0.45833333333575865</v>
      </c>
      <c r="BH1352" t="str">
        <f t="shared" si="65"/>
        <v>COMPLY</v>
      </c>
      <c r="BI1352" t="e">
        <f>VLOOKUP(H1352,Sheet2!$A$1:$B$270,2,FALSE)</f>
        <v>#N/A</v>
      </c>
    </row>
    <row r="1353" spans="1:61">
      <c r="A1353">
        <v>1352</v>
      </c>
      <c r="B1353">
        <v>1002508918</v>
      </c>
      <c r="C1353">
        <v>3</v>
      </c>
      <c r="D1353" t="s">
        <v>59</v>
      </c>
      <c r="E1353">
        <v>4</v>
      </c>
      <c r="F1353" t="s">
        <v>224</v>
      </c>
      <c r="G1353" t="s">
        <v>581</v>
      </c>
      <c r="H1353" t="s">
        <v>1069</v>
      </c>
      <c r="I1353" t="s">
        <v>213</v>
      </c>
      <c r="J1353" t="s">
        <v>214</v>
      </c>
      <c r="K1353" t="s">
        <v>149</v>
      </c>
      <c r="M1353" t="s">
        <v>76</v>
      </c>
      <c r="N1353" t="s">
        <v>216</v>
      </c>
      <c r="O1353" s="57">
        <v>46238.647199074076</v>
      </c>
      <c r="P1353" s="57">
        <v>46240.732523148145</v>
      </c>
      <c r="Q1353">
        <v>69358462</v>
      </c>
      <c r="S1353">
        <v>146394104362</v>
      </c>
      <c r="T1353" t="s">
        <v>4059</v>
      </c>
      <c r="U1353" t="s">
        <v>4060</v>
      </c>
      <c r="V1353" t="s">
        <v>4061</v>
      </c>
      <c r="Z1353">
        <v>109.518474</v>
      </c>
      <c r="AA1353">
        <v>-7.3077800000000002</v>
      </c>
      <c r="AB1353" t="s">
        <v>4062</v>
      </c>
      <c r="AC1353" t="s">
        <v>226</v>
      </c>
      <c r="AL1353" t="s">
        <v>218</v>
      </c>
      <c r="AM1353" t="s">
        <v>4063</v>
      </c>
      <c r="AN1353" t="s">
        <v>6</v>
      </c>
      <c r="AO1353" s="57">
        <v>46120.652789351851</v>
      </c>
      <c r="AP1353" s="57">
        <v>46244.5</v>
      </c>
      <c r="AR1353" t="s">
        <v>219</v>
      </c>
      <c r="AS1353" t="s">
        <v>1069</v>
      </c>
      <c r="AT1353" t="s">
        <v>231</v>
      </c>
      <c r="AU1353">
        <v>20260806</v>
      </c>
      <c r="AV1353" t="s">
        <v>222</v>
      </c>
      <c r="AW1353" t="s">
        <v>561</v>
      </c>
      <c r="AX1353" t="s">
        <v>223</v>
      </c>
      <c r="BA1353" s="57">
        <v>46244.5</v>
      </c>
      <c r="BB1353" t="s">
        <v>4063</v>
      </c>
      <c r="BC1353">
        <v>2026</v>
      </c>
      <c r="BD1353">
        <v>8</v>
      </c>
      <c r="BE1353">
        <v>6</v>
      </c>
      <c r="BF1353" s="6">
        <f t="shared" si="63"/>
        <v>46240</v>
      </c>
      <c r="BG1353">
        <f t="shared" si="64"/>
        <v>-4.5</v>
      </c>
      <c r="BH1353" t="str">
        <f t="shared" si="65"/>
        <v>COMPLY</v>
      </c>
      <c r="BI1353" t="e">
        <f>VLOOKUP(H1353,Sheet2!$A$1:$B$270,2,FALSE)</f>
        <v>#N/A</v>
      </c>
    </row>
    <row r="1354" spans="1:61">
      <c r="A1354">
        <v>1353</v>
      </c>
      <c r="B1354">
        <v>1002515908</v>
      </c>
      <c r="C1354">
        <v>3</v>
      </c>
      <c r="D1354" t="s">
        <v>55</v>
      </c>
      <c r="E1354">
        <v>5</v>
      </c>
      <c r="F1354" t="s">
        <v>228</v>
      </c>
      <c r="G1354" t="s">
        <v>127</v>
      </c>
      <c r="H1354" t="s">
        <v>432</v>
      </c>
      <c r="I1354" t="s">
        <v>213</v>
      </c>
      <c r="J1354" t="s">
        <v>214</v>
      </c>
      <c r="K1354" t="s">
        <v>149</v>
      </c>
      <c r="L1354" t="s">
        <v>215</v>
      </c>
      <c r="M1354" t="s">
        <v>586</v>
      </c>
      <c r="N1354" t="s">
        <v>216</v>
      </c>
      <c r="O1354" s="57">
        <v>46242.541620370372</v>
      </c>
      <c r="P1354" s="57">
        <v>46245.576863425929</v>
      </c>
      <c r="Q1354">
        <v>69361438</v>
      </c>
      <c r="S1354">
        <v>152427205515</v>
      </c>
      <c r="T1354" t="s">
        <v>6001</v>
      </c>
      <c r="U1354" t="s">
        <v>6002</v>
      </c>
      <c r="V1354" t="s">
        <v>6003</v>
      </c>
      <c r="Z1354">
        <v>113.53667177259899</v>
      </c>
      <c r="AA1354">
        <v>-6.8961094586734104</v>
      </c>
      <c r="AB1354" t="s">
        <v>6004</v>
      </c>
      <c r="AC1354" t="s">
        <v>217</v>
      </c>
      <c r="AL1354" t="s">
        <v>218</v>
      </c>
      <c r="AM1354" t="s">
        <v>4927</v>
      </c>
      <c r="AN1354" t="s">
        <v>6</v>
      </c>
      <c r="AO1354" s="57">
        <v>46242.548807870371</v>
      </c>
      <c r="AP1354" s="57">
        <v>46243.541666666664</v>
      </c>
      <c r="AQ1354" t="s">
        <v>564</v>
      </c>
      <c r="AR1354" t="s">
        <v>14</v>
      </c>
      <c r="AS1354" t="s">
        <v>432</v>
      </c>
      <c r="AT1354" t="s">
        <v>231</v>
      </c>
      <c r="AV1354" t="s">
        <v>587</v>
      </c>
      <c r="AW1354" t="s">
        <v>1012</v>
      </c>
      <c r="AX1354" t="s">
        <v>223</v>
      </c>
      <c r="BA1354" s="57">
        <v>46243.541666666664</v>
      </c>
      <c r="BB1354" t="s">
        <v>4927</v>
      </c>
      <c r="BF1354" s="6" t="e">
        <f t="shared" si="63"/>
        <v>#NUM!</v>
      </c>
      <c r="BG1354" t="e">
        <f t="shared" si="64"/>
        <v>#NUM!</v>
      </c>
      <c r="BH1354" t="e">
        <f t="shared" si="65"/>
        <v>#NUM!</v>
      </c>
      <c r="BI1354" t="str">
        <f>VLOOKUP(H1354,Sheet2!$A$1:$B$270,2,FALSE)</f>
        <v>MADURA</v>
      </c>
    </row>
    <row r="1355" spans="1:61">
      <c r="A1355">
        <v>1354</v>
      </c>
      <c r="B1355">
        <v>1002520804</v>
      </c>
      <c r="C1355">
        <v>3</v>
      </c>
      <c r="D1355" t="s">
        <v>55</v>
      </c>
      <c r="E1355">
        <v>5</v>
      </c>
      <c r="F1355" t="s">
        <v>265</v>
      </c>
      <c r="G1355" t="s">
        <v>125</v>
      </c>
      <c r="H1355" t="s">
        <v>417</v>
      </c>
      <c r="I1355" t="s">
        <v>213</v>
      </c>
      <c r="J1355" t="s">
        <v>214</v>
      </c>
      <c r="K1355" t="s">
        <v>149</v>
      </c>
      <c r="M1355" t="s">
        <v>76</v>
      </c>
      <c r="N1355" t="s">
        <v>216</v>
      </c>
      <c r="O1355" s="57">
        <v>46245.699988425928</v>
      </c>
      <c r="P1355" s="57">
        <v>46247.519189814811</v>
      </c>
      <c r="Q1355">
        <v>69363650</v>
      </c>
      <c r="S1355">
        <v>152448204561</v>
      </c>
      <c r="T1355" t="s">
        <v>7119</v>
      </c>
      <c r="U1355" t="s">
        <v>7120</v>
      </c>
      <c r="V1355" t="s">
        <v>7860</v>
      </c>
      <c r="Z1355">
        <v>112.356337</v>
      </c>
      <c r="AA1355">
        <v>-6.8669846000000003</v>
      </c>
      <c r="AB1355" t="s">
        <v>7122</v>
      </c>
      <c r="AC1355" t="s">
        <v>230</v>
      </c>
      <c r="AL1355" t="s">
        <v>218</v>
      </c>
      <c r="AM1355" t="s">
        <v>7022</v>
      </c>
      <c r="AN1355" t="s">
        <v>6</v>
      </c>
      <c r="AO1355" s="57">
        <v>46334.704837962963</v>
      </c>
      <c r="AP1355" s="57">
        <v>46246.625</v>
      </c>
      <c r="AQ1355" t="s">
        <v>564</v>
      </c>
      <c r="AR1355" t="s">
        <v>219</v>
      </c>
      <c r="AS1355" t="s">
        <v>417</v>
      </c>
      <c r="AT1355" t="s">
        <v>231</v>
      </c>
      <c r="AU1355">
        <v>20260813</v>
      </c>
      <c r="AV1355" t="s">
        <v>222</v>
      </c>
      <c r="AW1355" t="s">
        <v>561</v>
      </c>
      <c r="AX1355" t="s">
        <v>223</v>
      </c>
      <c r="BA1355" s="57">
        <v>46246.625</v>
      </c>
      <c r="BB1355" t="s">
        <v>7022</v>
      </c>
      <c r="BC1355">
        <v>2026</v>
      </c>
      <c r="BD1355">
        <v>8</v>
      </c>
      <c r="BE1355">
        <v>13</v>
      </c>
      <c r="BF1355" s="6">
        <f t="shared" si="63"/>
        <v>46247</v>
      </c>
      <c r="BG1355">
        <f t="shared" si="64"/>
        <v>0.375</v>
      </c>
      <c r="BH1355" t="str">
        <f t="shared" si="65"/>
        <v>COMPLY</v>
      </c>
      <c r="BI1355" t="str">
        <f>VLOOKUP(H1355,Sheet2!$A$1:$B$270,2,FALSE)</f>
        <v>GRESIK</v>
      </c>
    </row>
    <row r="1356" spans="1:61">
      <c r="A1356">
        <v>1355</v>
      </c>
      <c r="B1356">
        <v>1002529924</v>
      </c>
      <c r="C1356">
        <v>3</v>
      </c>
      <c r="D1356" t="s">
        <v>51</v>
      </c>
      <c r="E1356">
        <v>4</v>
      </c>
      <c r="F1356" t="s">
        <v>273</v>
      </c>
      <c r="G1356" t="s">
        <v>898</v>
      </c>
      <c r="H1356" t="s">
        <v>996</v>
      </c>
      <c r="I1356" t="s">
        <v>213</v>
      </c>
      <c r="J1356" t="s">
        <v>214</v>
      </c>
      <c r="K1356" t="s">
        <v>149</v>
      </c>
      <c r="M1356" t="s">
        <v>236</v>
      </c>
      <c r="N1356" t="s">
        <v>216</v>
      </c>
      <c r="O1356" s="57">
        <v>46250.678379629629</v>
      </c>
      <c r="P1356" s="57">
        <v>46251.633425925924</v>
      </c>
      <c r="Q1356">
        <v>69367685</v>
      </c>
      <c r="S1356">
        <v>142507105382</v>
      </c>
      <c r="T1356" t="s">
        <v>12686</v>
      </c>
      <c r="U1356" t="s">
        <v>12687</v>
      </c>
      <c r="Z1356">
        <v>110.7289937</v>
      </c>
      <c r="AA1356">
        <v>-6.5278425000000002</v>
      </c>
      <c r="AB1356" t="s">
        <v>12688</v>
      </c>
      <c r="AC1356" t="s">
        <v>226</v>
      </c>
      <c r="AO1356" t="s">
        <v>10607</v>
      </c>
      <c r="AR1356" t="s">
        <v>312</v>
      </c>
      <c r="AS1356" t="s">
        <v>996</v>
      </c>
      <c r="AT1356" t="s">
        <v>231</v>
      </c>
      <c r="AV1356" t="s">
        <v>12689</v>
      </c>
      <c r="AW1356" t="s">
        <v>591</v>
      </c>
      <c r="AX1356" t="s">
        <v>223</v>
      </c>
      <c r="BF1356" s="6" t="e">
        <f t="shared" si="63"/>
        <v>#NUM!</v>
      </c>
      <c r="BG1356" t="e">
        <f t="shared" si="64"/>
        <v>#NUM!</v>
      </c>
      <c r="BH1356" t="e">
        <f t="shared" si="65"/>
        <v>#NUM!</v>
      </c>
      <c r="BI1356" t="e">
        <f>VLOOKUP(H1356,Sheet2!$A$1:$B$270,2,FALSE)</f>
        <v>#N/A</v>
      </c>
    </row>
    <row r="1357" spans="1:61">
      <c r="A1357">
        <v>1356</v>
      </c>
      <c r="B1357">
        <v>1002505119</v>
      </c>
      <c r="C1357">
        <v>3</v>
      </c>
      <c r="D1357" t="s">
        <v>55</v>
      </c>
      <c r="E1357">
        <v>5</v>
      </c>
      <c r="F1357" t="s">
        <v>228</v>
      </c>
      <c r="G1357" t="s">
        <v>121</v>
      </c>
      <c r="H1357" t="s">
        <v>342</v>
      </c>
      <c r="I1357" t="s">
        <v>213</v>
      </c>
      <c r="J1357" t="s">
        <v>214</v>
      </c>
      <c r="K1357" t="s">
        <v>149</v>
      </c>
      <c r="M1357" t="s">
        <v>76</v>
      </c>
      <c r="N1357" t="s">
        <v>216</v>
      </c>
      <c r="O1357" s="57">
        <v>46236.43341435185</v>
      </c>
      <c r="P1357" s="57">
        <v>46236.619351851848</v>
      </c>
      <c r="Q1357">
        <v>69251028</v>
      </c>
      <c r="S1357">
        <v>152434913425</v>
      </c>
      <c r="T1357" t="s">
        <v>4085</v>
      </c>
      <c r="U1357" t="s">
        <v>1380</v>
      </c>
      <c r="V1357" t="s">
        <v>4086</v>
      </c>
      <c r="Z1357">
        <v>113.207784820028</v>
      </c>
      <c r="AA1357">
        <v>-7.0519537318538701</v>
      </c>
      <c r="AB1357" t="s">
        <v>4087</v>
      </c>
      <c r="AC1357" t="s">
        <v>230</v>
      </c>
      <c r="AL1357" t="s">
        <v>218</v>
      </c>
      <c r="AM1357" t="s">
        <v>4088</v>
      </c>
      <c r="AN1357" t="s">
        <v>6</v>
      </c>
      <c r="AO1357" s="57">
        <v>46061.434189814812</v>
      </c>
      <c r="AR1357" t="s">
        <v>219</v>
      </c>
      <c r="AS1357" t="s">
        <v>342</v>
      </c>
      <c r="AT1357" t="s">
        <v>221</v>
      </c>
      <c r="AU1357">
        <v>20260802</v>
      </c>
      <c r="AV1357" t="s">
        <v>222</v>
      </c>
      <c r="AW1357" t="s">
        <v>649</v>
      </c>
      <c r="AX1357" t="s">
        <v>223</v>
      </c>
      <c r="BA1357" s="57">
        <v>46236.291666666664</v>
      </c>
      <c r="BB1357" t="s">
        <v>4088</v>
      </c>
      <c r="BC1357">
        <v>2026</v>
      </c>
      <c r="BD1357">
        <v>8</v>
      </c>
      <c r="BE1357">
        <v>2</v>
      </c>
      <c r="BF1357" s="6">
        <f t="shared" si="63"/>
        <v>46236</v>
      </c>
      <c r="BG1357">
        <f t="shared" si="64"/>
        <v>-0.29166666666424135</v>
      </c>
      <c r="BH1357" t="str">
        <f t="shared" si="65"/>
        <v>COMPLY</v>
      </c>
      <c r="BI1357" t="str">
        <f>VLOOKUP(H1357,Sheet2!$A$1:$B$270,2,FALSE)</f>
        <v>MADURA</v>
      </c>
    </row>
    <row r="1358" spans="1:61">
      <c r="A1358">
        <v>1357</v>
      </c>
      <c r="B1358">
        <v>1002511692</v>
      </c>
      <c r="C1358">
        <v>3</v>
      </c>
      <c r="D1358" t="s">
        <v>49</v>
      </c>
      <c r="E1358">
        <v>4</v>
      </c>
      <c r="F1358" t="s">
        <v>246</v>
      </c>
      <c r="G1358" t="s">
        <v>247</v>
      </c>
      <c r="H1358" t="s">
        <v>615</v>
      </c>
      <c r="I1358" t="s">
        <v>213</v>
      </c>
      <c r="J1358" t="s">
        <v>214</v>
      </c>
      <c r="K1358" t="s">
        <v>149</v>
      </c>
      <c r="L1358" t="s">
        <v>215</v>
      </c>
      <c r="M1358" t="s">
        <v>76</v>
      </c>
      <c r="N1358" t="s">
        <v>216</v>
      </c>
      <c r="O1358" s="57">
        <v>46240.415925925925</v>
      </c>
      <c r="P1358" s="57">
        <v>46242.884895833333</v>
      </c>
      <c r="Q1358">
        <v>69359678</v>
      </c>
      <c r="S1358">
        <v>141420144940</v>
      </c>
      <c r="T1358" t="s">
        <v>4080</v>
      </c>
      <c r="U1358" t="s">
        <v>4081</v>
      </c>
      <c r="V1358" t="s">
        <v>4082</v>
      </c>
      <c r="Z1358">
        <v>110.386797152459</v>
      </c>
      <c r="AA1358">
        <v>-6.9922062738481303</v>
      </c>
      <c r="AB1358" t="s">
        <v>4083</v>
      </c>
      <c r="AC1358" t="s">
        <v>217</v>
      </c>
      <c r="AL1358" t="s">
        <v>218</v>
      </c>
      <c r="AM1358" t="s">
        <v>4084</v>
      </c>
      <c r="AN1358" t="s">
        <v>6</v>
      </c>
      <c r="AO1358" s="57">
        <v>46181.423634259256</v>
      </c>
      <c r="AP1358" s="57">
        <v>46241.333333333336</v>
      </c>
      <c r="AR1358" t="s">
        <v>219</v>
      </c>
      <c r="AS1358" t="s">
        <v>615</v>
      </c>
      <c r="AT1358" t="s">
        <v>231</v>
      </c>
      <c r="AU1358">
        <v>20260808</v>
      </c>
      <c r="AV1358" t="s">
        <v>222</v>
      </c>
      <c r="AW1358" t="s">
        <v>1023</v>
      </c>
      <c r="AX1358" t="s">
        <v>223</v>
      </c>
      <c r="BA1358" s="57">
        <v>46241.333333333336</v>
      </c>
      <c r="BB1358" t="s">
        <v>4084</v>
      </c>
      <c r="BC1358">
        <v>2026</v>
      </c>
      <c r="BD1358">
        <v>8</v>
      </c>
      <c r="BE1358">
        <v>8</v>
      </c>
      <c r="BF1358" s="6">
        <f t="shared" si="63"/>
        <v>46242</v>
      </c>
      <c r="BG1358">
        <f t="shared" si="64"/>
        <v>0.66666666666424135</v>
      </c>
      <c r="BH1358" t="str">
        <f t="shared" si="65"/>
        <v>COMPLY</v>
      </c>
      <c r="BI1358" t="e">
        <f>VLOOKUP(H1358,Sheet2!$A$1:$B$270,2,FALSE)</f>
        <v>#N/A</v>
      </c>
    </row>
    <row r="1359" spans="1:61">
      <c r="A1359">
        <v>1358</v>
      </c>
      <c r="B1359">
        <v>1002517119</v>
      </c>
      <c r="C1359">
        <v>3</v>
      </c>
      <c r="D1359" t="s">
        <v>51</v>
      </c>
      <c r="E1359">
        <v>4</v>
      </c>
      <c r="F1359" t="s">
        <v>235</v>
      </c>
      <c r="G1359" t="s">
        <v>957</v>
      </c>
      <c r="H1359" t="s">
        <v>5574</v>
      </c>
      <c r="I1359" t="s">
        <v>213</v>
      </c>
      <c r="J1359" t="s">
        <v>214</v>
      </c>
      <c r="K1359" t="s">
        <v>149</v>
      </c>
      <c r="L1359" t="s">
        <v>606</v>
      </c>
      <c r="M1359" t="s">
        <v>76</v>
      </c>
      <c r="N1359" t="s">
        <v>216</v>
      </c>
      <c r="O1359" s="57">
        <v>46244.413854166669</v>
      </c>
      <c r="P1359" s="57">
        <v>46245.571909722225</v>
      </c>
      <c r="Q1359">
        <v>69362186</v>
      </c>
      <c r="R1359">
        <v>2735504024</v>
      </c>
      <c r="S1359">
        <v>143554100559</v>
      </c>
      <c r="T1359" t="s">
        <v>6859</v>
      </c>
      <c r="U1359" t="s">
        <v>6860</v>
      </c>
      <c r="V1359" t="s">
        <v>6861</v>
      </c>
      <c r="Z1359">
        <v>110.9826278</v>
      </c>
      <c r="AA1359">
        <v>-7.8151533000000004</v>
      </c>
      <c r="AB1359" t="s">
        <v>6862</v>
      </c>
      <c r="AC1359" t="s">
        <v>237</v>
      </c>
      <c r="AL1359" t="s">
        <v>218</v>
      </c>
      <c r="AM1359" t="s">
        <v>6488</v>
      </c>
      <c r="AN1359" t="s">
        <v>6</v>
      </c>
      <c r="AO1359" s="57">
        <v>46303.423703703702</v>
      </c>
      <c r="AP1359" s="57">
        <v>46245.333333333336</v>
      </c>
      <c r="AR1359" t="s">
        <v>219</v>
      </c>
      <c r="AS1359" t="s">
        <v>5574</v>
      </c>
      <c r="AT1359" t="s">
        <v>231</v>
      </c>
      <c r="AU1359">
        <v>20260811</v>
      </c>
      <c r="AV1359" t="s">
        <v>222</v>
      </c>
      <c r="AW1359" t="s">
        <v>6863</v>
      </c>
      <c r="AX1359" t="s">
        <v>223</v>
      </c>
      <c r="BA1359" s="57">
        <v>46245.333333333336</v>
      </c>
      <c r="BB1359" t="s">
        <v>6488</v>
      </c>
      <c r="BC1359">
        <v>2026</v>
      </c>
      <c r="BD1359">
        <v>8</v>
      </c>
      <c r="BE1359">
        <v>11</v>
      </c>
      <c r="BF1359" s="6">
        <f t="shared" si="63"/>
        <v>46245</v>
      </c>
      <c r="BG1359">
        <f t="shared" si="64"/>
        <v>-0.33333333333575865</v>
      </c>
      <c r="BH1359" t="str">
        <f t="shared" si="65"/>
        <v>COMPLY</v>
      </c>
      <c r="BI1359" t="e">
        <f>VLOOKUP(H1359,Sheet2!$A$1:$B$270,2,FALSE)</f>
        <v>#N/A</v>
      </c>
    </row>
    <row r="1360" spans="1:61">
      <c r="A1360">
        <v>1359</v>
      </c>
      <c r="B1360">
        <v>1002533966</v>
      </c>
      <c r="C1360">
        <v>3</v>
      </c>
      <c r="D1360" t="s">
        <v>49</v>
      </c>
      <c r="E1360">
        <v>4</v>
      </c>
      <c r="F1360" t="s">
        <v>252</v>
      </c>
      <c r="G1360" t="s">
        <v>553</v>
      </c>
      <c r="H1360" t="s">
        <v>945</v>
      </c>
      <c r="I1360" t="s">
        <v>213</v>
      </c>
      <c r="J1360" t="s">
        <v>214</v>
      </c>
      <c r="K1360" t="s">
        <v>149</v>
      </c>
      <c r="M1360" t="s">
        <v>76</v>
      </c>
      <c r="N1360" t="s">
        <v>216</v>
      </c>
      <c r="O1360" s="57">
        <v>46252.658854166664</v>
      </c>
      <c r="P1360" s="57">
        <v>46252.704861111109</v>
      </c>
      <c r="Q1360">
        <v>69368313</v>
      </c>
      <c r="S1360">
        <v>142205105762</v>
      </c>
      <c r="T1360" t="s">
        <v>11633</v>
      </c>
      <c r="U1360" t="s">
        <v>12501</v>
      </c>
      <c r="V1360" t="s">
        <v>13494</v>
      </c>
      <c r="Z1360">
        <v>108.943536169309</v>
      </c>
      <c r="AA1360">
        <v>-6.9135615066025</v>
      </c>
      <c r="AB1360" t="s">
        <v>11636</v>
      </c>
      <c r="AC1360" t="s">
        <v>217</v>
      </c>
      <c r="AL1360" t="s">
        <v>218</v>
      </c>
      <c r="AM1360" t="s">
        <v>13495</v>
      </c>
      <c r="AN1360" t="s">
        <v>6</v>
      </c>
      <c r="AO1360" t="s">
        <v>12887</v>
      </c>
      <c r="AR1360" t="s">
        <v>219</v>
      </c>
      <c r="AS1360" t="s">
        <v>945</v>
      </c>
      <c r="AT1360" t="s">
        <v>231</v>
      </c>
      <c r="AU1360">
        <v>20260818</v>
      </c>
      <c r="AV1360" t="s">
        <v>222</v>
      </c>
      <c r="AW1360" t="s">
        <v>561</v>
      </c>
      <c r="AX1360" t="s">
        <v>223</v>
      </c>
      <c r="BA1360" s="57">
        <v>46252.291666666664</v>
      </c>
      <c r="BB1360" t="s">
        <v>13495</v>
      </c>
      <c r="BC1360">
        <v>2026</v>
      </c>
      <c r="BD1360">
        <v>8</v>
      </c>
      <c r="BE1360">
        <v>18</v>
      </c>
      <c r="BF1360" s="6">
        <f t="shared" si="63"/>
        <v>46252</v>
      </c>
      <c r="BG1360">
        <f t="shared" si="64"/>
        <v>-0.29166666666424135</v>
      </c>
      <c r="BH1360" t="str">
        <f t="shared" si="65"/>
        <v>COMPLY</v>
      </c>
      <c r="BI1360" t="e">
        <f>VLOOKUP(H1360,Sheet2!$A$1:$B$270,2,FALSE)</f>
        <v>#N/A</v>
      </c>
    </row>
    <row r="1361" spans="1:61">
      <c r="A1361">
        <v>1360</v>
      </c>
      <c r="B1361">
        <v>1002505511</v>
      </c>
      <c r="C1361">
        <v>3</v>
      </c>
      <c r="D1361" t="s">
        <v>42</v>
      </c>
      <c r="E1361">
        <v>5</v>
      </c>
      <c r="F1361" t="s">
        <v>233</v>
      </c>
      <c r="G1361" t="s">
        <v>105</v>
      </c>
      <c r="H1361" t="s">
        <v>299</v>
      </c>
      <c r="I1361" t="s">
        <v>213</v>
      </c>
      <c r="J1361" t="s">
        <v>214</v>
      </c>
      <c r="K1361" t="s">
        <v>149</v>
      </c>
      <c r="M1361" t="s">
        <v>277</v>
      </c>
      <c r="N1361" t="s">
        <v>216</v>
      </c>
      <c r="O1361" s="57">
        <v>46237.362962962965</v>
      </c>
      <c r="P1361" s="57">
        <v>46244.374085648145</v>
      </c>
      <c r="Q1361">
        <v>69357180</v>
      </c>
      <c r="S1361">
        <v>152313204392</v>
      </c>
      <c r="T1361" t="s">
        <v>4104</v>
      </c>
      <c r="U1361" t="s">
        <v>4105</v>
      </c>
      <c r="V1361" t="s">
        <v>4106</v>
      </c>
      <c r="Z1361">
        <v>112.4777466</v>
      </c>
      <c r="AA1361">
        <v>-7.4137721000000001</v>
      </c>
      <c r="AB1361" t="s">
        <v>4107</v>
      </c>
      <c r="AC1361" t="s">
        <v>230</v>
      </c>
      <c r="AL1361" t="s">
        <v>218</v>
      </c>
      <c r="AM1361" t="s">
        <v>4108</v>
      </c>
      <c r="AN1361" t="s">
        <v>6</v>
      </c>
      <c r="AO1361" s="57">
        <v>46089.371631944443</v>
      </c>
      <c r="AP1361" s="57">
        <v>46238.333333333336</v>
      </c>
      <c r="AQ1361" t="s">
        <v>6864</v>
      </c>
      <c r="AR1361" t="s">
        <v>278</v>
      </c>
      <c r="AS1361" t="s">
        <v>299</v>
      </c>
      <c r="AT1361" t="s">
        <v>221</v>
      </c>
      <c r="AV1361" t="s">
        <v>6865</v>
      </c>
      <c r="AW1361" t="s">
        <v>561</v>
      </c>
      <c r="AX1361" t="s">
        <v>223</v>
      </c>
      <c r="BA1361" s="57">
        <v>46238.333333333336</v>
      </c>
      <c r="BB1361" t="s">
        <v>4108</v>
      </c>
      <c r="BF1361" s="6" t="e">
        <f t="shared" si="63"/>
        <v>#NUM!</v>
      </c>
      <c r="BG1361" t="e">
        <f t="shared" si="64"/>
        <v>#NUM!</v>
      </c>
      <c r="BH1361" t="e">
        <f t="shared" si="65"/>
        <v>#NUM!</v>
      </c>
      <c r="BI1361" t="str">
        <f>VLOOKUP(H1361,Sheet2!$A$1:$B$270,2,FALSE)</f>
        <v>MOJOKERTO</v>
      </c>
    </row>
    <row r="1362" spans="1:61">
      <c r="A1362">
        <v>1361</v>
      </c>
      <c r="B1362">
        <v>1002527384</v>
      </c>
      <c r="C1362">
        <v>3</v>
      </c>
      <c r="D1362" t="s">
        <v>55</v>
      </c>
      <c r="E1362">
        <v>5</v>
      </c>
      <c r="F1362" t="s">
        <v>228</v>
      </c>
      <c r="G1362" t="s">
        <v>127</v>
      </c>
      <c r="H1362" t="s">
        <v>330</v>
      </c>
      <c r="I1362" t="s">
        <v>213</v>
      </c>
      <c r="J1362" t="s">
        <v>214</v>
      </c>
      <c r="K1362" t="s">
        <v>149</v>
      </c>
      <c r="L1362" t="s">
        <v>215</v>
      </c>
      <c r="M1362" t="s">
        <v>76</v>
      </c>
      <c r="N1362" t="s">
        <v>216</v>
      </c>
      <c r="O1362" s="57">
        <v>46248.753425925926</v>
      </c>
      <c r="P1362" s="57">
        <v>46249.579456018517</v>
      </c>
      <c r="Q1362">
        <v>69366445</v>
      </c>
      <c r="S1362">
        <v>152431232388</v>
      </c>
      <c r="T1362" t="s">
        <v>12690</v>
      </c>
      <c r="U1362" t="s">
        <v>12691</v>
      </c>
      <c r="V1362" t="s">
        <v>12692</v>
      </c>
      <c r="Z1362">
        <v>113.82996127009299</v>
      </c>
      <c r="AA1362">
        <v>-7.0804328796111999</v>
      </c>
      <c r="AB1362" t="s">
        <v>12693</v>
      </c>
      <c r="AC1362" t="s">
        <v>217</v>
      </c>
      <c r="AL1362" t="s">
        <v>218</v>
      </c>
      <c r="AM1362" t="s">
        <v>10503</v>
      </c>
      <c r="AN1362" t="s">
        <v>6</v>
      </c>
      <c r="AO1362" t="s">
        <v>9794</v>
      </c>
      <c r="AP1362" s="57">
        <v>46249.625</v>
      </c>
      <c r="AR1362" t="s">
        <v>219</v>
      </c>
      <c r="AS1362" t="s">
        <v>330</v>
      </c>
      <c r="AT1362" t="s">
        <v>231</v>
      </c>
      <c r="AU1362">
        <v>20260815</v>
      </c>
      <c r="AV1362" t="s">
        <v>222</v>
      </c>
      <c r="AW1362" t="s">
        <v>1015</v>
      </c>
      <c r="AX1362" t="s">
        <v>223</v>
      </c>
      <c r="BA1362" s="57">
        <v>46249.625</v>
      </c>
      <c r="BB1362" t="s">
        <v>10503</v>
      </c>
      <c r="BC1362">
        <v>2026</v>
      </c>
      <c r="BD1362">
        <v>8</v>
      </c>
      <c r="BE1362">
        <v>15</v>
      </c>
      <c r="BF1362" s="6">
        <f t="shared" si="63"/>
        <v>46249</v>
      </c>
      <c r="BG1362">
        <f t="shared" si="64"/>
        <v>-0.625</v>
      </c>
      <c r="BH1362" t="str">
        <f t="shared" si="65"/>
        <v>COMPLY</v>
      </c>
      <c r="BI1362" t="str">
        <f>VLOOKUP(H1362,Sheet2!$A$1:$B$270,2,FALSE)</f>
        <v>MADURA</v>
      </c>
    </row>
    <row r="1363" spans="1:61">
      <c r="A1363">
        <v>1362</v>
      </c>
      <c r="B1363">
        <v>1002522567</v>
      </c>
      <c r="C1363">
        <v>3</v>
      </c>
      <c r="D1363" t="s">
        <v>55</v>
      </c>
      <c r="E1363">
        <v>5</v>
      </c>
      <c r="F1363" t="s">
        <v>265</v>
      </c>
      <c r="G1363" t="s">
        <v>126</v>
      </c>
      <c r="H1363" t="s">
        <v>266</v>
      </c>
      <c r="I1363" t="s">
        <v>213</v>
      </c>
      <c r="J1363" t="s">
        <v>214</v>
      </c>
      <c r="K1363" t="s">
        <v>149</v>
      </c>
      <c r="L1363" t="s">
        <v>215</v>
      </c>
      <c r="M1363" t="s">
        <v>76</v>
      </c>
      <c r="N1363" t="s">
        <v>216</v>
      </c>
      <c r="O1363" s="57">
        <v>46246.633287037039</v>
      </c>
      <c r="P1363" s="57">
        <v>46247.617430555554</v>
      </c>
      <c r="Q1363">
        <v>69364411</v>
      </c>
      <c r="S1363">
        <v>152413167089</v>
      </c>
      <c r="T1363" t="s">
        <v>8772</v>
      </c>
      <c r="U1363" t="s">
        <v>8773</v>
      </c>
      <c r="V1363" t="s">
        <v>8774</v>
      </c>
      <c r="Z1363">
        <v>112.7495224</v>
      </c>
      <c r="AA1363">
        <v>-7.2515773000000001</v>
      </c>
      <c r="AB1363" t="s">
        <v>8775</v>
      </c>
      <c r="AC1363" t="s">
        <v>217</v>
      </c>
      <c r="AL1363" t="s">
        <v>218</v>
      </c>
      <c r="AM1363" t="s">
        <v>8776</v>
      </c>
      <c r="AN1363" t="s">
        <v>6</v>
      </c>
      <c r="AO1363" s="57">
        <v>46364.642789351848</v>
      </c>
      <c r="AP1363" s="57">
        <v>46249.333333333336</v>
      </c>
      <c r="AR1363" t="s">
        <v>219</v>
      </c>
      <c r="AS1363" t="s">
        <v>266</v>
      </c>
      <c r="AT1363" t="s">
        <v>231</v>
      </c>
      <c r="AU1363">
        <v>20260813</v>
      </c>
      <c r="AV1363" t="s">
        <v>222</v>
      </c>
      <c r="AW1363" t="s">
        <v>1010</v>
      </c>
      <c r="AX1363" t="s">
        <v>223</v>
      </c>
      <c r="BA1363" s="57">
        <v>46249.333333333336</v>
      </c>
      <c r="BB1363" t="s">
        <v>8776</v>
      </c>
      <c r="BC1363">
        <v>2026</v>
      </c>
      <c r="BD1363">
        <v>8</v>
      </c>
      <c r="BE1363">
        <v>13</v>
      </c>
      <c r="BF1363" s="6">
        <f t="shared" si="63"/>
        <v>46247</v>
      </c>
      <c r="BG1363">
        <f t="shared" si="64"/>
        <v>-2.3333333333357587</v>
      </c>
      <c r="BH1363" t="str">
        <f t="shared" si="65"/>
        <v>COMPLY</v>
      </c>
      <c r="BI1363" t="str">
        <f>VLOOKUP(H1363,Sheet2!$A$1:$B$270,2,FALSE)</f>
        <v>SURABAYA SELATAN</v>
      </c>
    </row>
    <row r="1364" spans="1:61">
      <c r="A1364">
        <v>1363</v>
      </c>
      <c r="B1364">
        <v>1002505528</v>
      </c>
      <c r="C1364">
        <v>3</v>
      </c>
      <c r="D1364" t="s">
        <v>45</v>
      </c>
      <c r="E1364">
        <v>5</v>
      </c>
      <c r="F1364" t="s">
        <v>211</v>
      </c>
      <c r="G1364" t="s">
        <v>118</v>
      </c>
      <c r="H1364" t="s">
        <v>464</v>
      </c>
      <c r="I1364" t="s">
        <v>213</v>
      </c>
      <c r="J1364" t="s">
        <v>214</v>
      </c>
      <c r="K1364" t="s">
        <v>149</v>
      </c>
      <c r="L1364" t="s">
        <v>215</v>
      </c>
      <c r="M1364" t="s">
        <v>76</v>
      </c>
      <c r="N1364" t="s">
        <v>216</v>
      </c>
      <c r="O1364" s="57">
        <v>46237.365937499999</v>
      </c>
      <c r="P1364" s="57">
        <v>46238.625671296293</v>
      </c>
      <c r="Q1364">
        <v>69357164</v>
      </c>
      <c r="S1364">
        <v>172608206208</v>
      </c>
      <c r="T1364" t="s">
        <v>4109</v>
      </c>
      <c r="U1364" t="s">
        <v>4110</v>
      </c>
      <c r="V1364" t="s">
        <v>4111</v>
      </c>
      <c r="Z1364">
        <v>116.75307049704401</v>
      </c>
      <c r="AA1364">
        <v>-8.9027604307455697</v>
      </c>
      <c r="AB1364" t="s">
        <v>4112</v>
      </c>
      <c r="AC1364" t="s">
        <v>237</v>
      </c>
      <c r="AL1364" t="s">
        <v>218</v>
      </c>
      <c r="AM1364" t="s">
        <v>4113</v>
      </c>
      <c r="AN1364" t="s">
        <v>6</v>
      </c>
      <c r="AO1364" s="57">
        <v>46089.371631944443</v>
      </c>
      <c r="AP1364" s="57">
        <v>46238.333333333336</v>
      </c>
      <c r="AR1364" t="s">
        <v>219</v>
      </c>
      <c r="AS1364" t="s">
        <v>464</v>
      </c>
      <c r="AT1364" t="s">
        <v>221</v>
      </c>
      <c r="AU1364">
        <v>20260804</v>
      </c>
      <c r="AV1364" t="s">
        <v>222</v>
      </c>
      <c r="AW1364" t="s">
        <v>981</v>
      </c>
      <c r="AX1364" t="s">
        <v>223</v>
      </c>
      <c r="BA1364" s="57">
        <v>46238.333333333336</v>
      </c>
      <c r="BB1364" t="s">
        <v>4113</v>
      </c>
      <c r="BC1364">
        <v>2026</v>
      </c>
      <c r="BD1364">
        <v>8</v>
      </c>
      <c r="BE1364">
        <v>4</v>
      </c>
      <c r="BF1364" s="6">
        <f t="shared" si="63"/>
        <v>46238</v>
      </c>
      <c r="BG1364">
        <f t="shared" si="64"/>
        <v>-0.33333333333575865</v>
      </c>
      <c r="BH1364" t="str">
        <f t="shared" si="65"/>
        <v>COMPLY</v>
      </c>
      <c r="BI1364" t="str">
        <f>VLOOKUP(H1364,Sheet2!$A$1:$B$270,2,FALSE)</f>
        <v>SUMBAWA</v>
      </c>
    </row>
    <row r="1365" spans="1:61">
      <c r="A1365">
        <v>1364</v>
      </c>
      <c r="B1365">
        <v>1002515487</v>
      </c>
      <c r="C1365">
        <v>3</v>
      </c>
      <c r="D1365" t="s">
        <v>38</v>
      </c>
      <c r="E1365">
        <v>5</v>
      </c>
      <c r="F1365" t="s">
        <v>90</v>
      </c>
      <c r="G1365" t="s">
        <v>90</v>
      </c>
      <c r="H1365" t="s">
        <v>392</v>
      </c>
      <c r="I1365" t="s">
        <v>213</v>
      </c>
      <c r="J1365" t="s">
        <v>214</v>
      </c>
      <c r="K1365" t="s">
        <v>149</v>
      </c>
      <c r="L1365" t="s">
        <v>215</v>
      </c>
      <c r="M1365" t="s">
        <v>76</v>
      </c>
      <c r="N1365" t="s">
        <v>216</v>
      </c>
      <c r="O1365" s="57">
        <v>46241.787453703706</v>
      </c>
      <c r="P1365" s="57">
        <v>46242.565092592595</v>
      </c>
      <c r="Q1365">
        <v>69361153</v>
      </c>
      <c r="S1365">
        <v>152626204672</v>
      </c>
      <c r="T1365" t="s">
        <v>6016</v>
      </c>
      <c r="U1365" t="s">
        <v>6017</v>
      </c>
      <c r="V1365" t="s">
        <v>6018</v>
      </c>
      <c r="Z1365">
        <v>111.987472102046</v>
      </c>
      <c r="AA1365">
        <v>-7.9586099180052097</v>
      </c>
      <c r="AB1365" t="s">
        <v>6019</v>
      </c>
      <c r="AC1365" t="s">
        <v>217</v>
      </c>
      <c r="AL1365" t="s">
        <v>218</v>
      </c>
      <c r="AM1365" t="s">
        <v>4572</v>
      </c>
      <c r="AN1365" t="s">
        <v>6</v>
      </c>
      <c r="AO1365" s="57">
        <v>46211.788310185184</v>
      </c>
      <c r="AP1365" s="57">
        <v>46242.625</v>
      </c>
      <c r="AR1365" t="s">
        <v>219</v>
      </c>
      <c r="AS1365" t="s">
        <v>392</v>
      </c>
      <c r="AT1365" t="s">
        <v>231</v>
      </c>
      <c r="AU1365">
        <v>20260808</v>
      </c>
      <c r="AV1365" t="s">
        <v>222</v>
      </c>
      <c r="AW1365" t="s">
        <v>1018</v>
      </c>
      <c r="AX1365" t="s">
        <v>223</v>
      </c>
      <c r="BA1365" s="57">
        <v>46242.625</v>
      </c>
      <c r="BB1365" t="s">
        <v>4572</v>
      </c>
      <c r="BC1365">
        <v>2026</v>
      </c>
      <c r="BD1365">
        <v>8</v>
      </c>
      <c r="BE1365">
        <v>8</v>
      </c>
      <c r="BF1365" s="6">
        <f t="shared" si="63"/>
        <v>46242</v>
      </c>
      <c r="BG1365">
        <f t="shared" si="64"/>
        <v>-0.625</v>
      </c>
      <c r="BH1365" t="str">
        <f t="shared" si="65"/>
        <v>COMPLY</v>
      </c>
      <c r="BI1365" t="str">
        <f>VLOOKUP(H1365,Sheet2!$A$1:$B$270,2,FALSE)</f>
        <v>KEDIRI</v>
      </c>
    </row>
    <row r="1366" spans="1:61">
      <c r="A1366">
        <v>1365</v>
      </c>
      <c r="B1366">
        <v>1002519531</v>
      </c>
      <c r="C1366">
        <v>3</v>
      </c>
      <c r="D1366" t="s">
        <v>38</v>
      </c>
      <c r="E1366">
        <v>5</v>
      </c>
      <c r="F1366" t="s">
        <v>90</v>
      </c>
      <c r="G1366" t="s">
        <v>90</v>
      </c>
      <c r="H1366" t="s">
        <v>459</v>
      </c>
      <c r="I1366" t="s">
        <v>213</v>
      </c>
      <c r="J1366" t="s">
        <v>214</v>
      </c>
      <c r="K1366" t="s">
        <v>149</v>
      </c>
      <c r="L1366" t="s">
        <v>215</v>
      </c>
      <c r="M1366" t="s">
        <v>286</v>
      </c>
      <c r="N1366" t="s">
        <v>216</v>
      </c>
      <c r="O1366" s="57">
        <v>46245.476354166669</v>
      </c>
      <c r="P1366" s="57">
        <v>46245.743495370371</v>
      </c>
      <c r="Q1366">
        <v>69363137</v>
      </c>
      <c r="S1366">
        <v>152640225878</v>
      </c>
      <c r="T1366" t="s">
        <v>7861</v>
      </c>
      <c r="U1366" t="s">
        <v>7862</v>
      </c>
      <c r="V1366" t="s">
        <v>7863</v>
      </c>
      <c r="Z1366">
        <v>111.9705232</v>
      </c>
      <c r="AA1366">
        <v>-7.6940949999999999</v>
      </c>
      <c r="AB1366" t="s">
        <v>7864</v>
      </c>
      <c r="AC1366" t="s">
        <v>237</v>
      </c>
      <c r="AL1366" t="s">
        <v>218</v>
      </c>
      <c r="AM1366" t="s">
        <v>7865</v>
      </c>
      <c r="AN1366" t="s">
        <v>6</v>
      </c>
      <c r="AO1366" s="57">
        <v>46334.486145833333</v>
      </c>
      <c r="AP1366" s="57">
        <v>46246.333333333336</v>
      </c>
      <c r="AR1366" t="s">
        <v>241</v>
      </c>
      <c r="AS1366" t="s">
        <v>459</v>
      </c>
      <c r="AT1366" t="s">
        <v>231</v>
      </c>
      <c r="AV1366" t="s">
        <v>1055</v>
      </c>
      <c r="AW1366" t="s">
        <v>1018</v>
      </c>
      <c r="AX1366" t="s">
        <v>223</v>
      </c>
      <c r="BA1366" s="57">
        <v>46246.333333333336</v>
      </c>
      <c r="BB1366" t="s">
        <v>7865</v>
      </c>
      <c r="BF1366" s="6" t="e">
        <f t="shared" si="63"/>
        <v>#NUM!</v>
      </c>
      <c r="BG1366" t="e">
        <f t="shared" si="64"/>
        <v>#NUM!</v>
      </c>
      <c r="BH1366" t="e">
        <f t="shared" si="65"/>
        <v>#NUM!</v>
      </c>
      <c r="BI1366" t="str">
        <f>VLOOKUP(H1366,Sheet2!$A$1:$B$270,2,FALSE)</f>
        <v>KEDIRI</v>
      </c>
    </row>
    <row r="1367" spans="1:61">
      <c r="A1367">
        <v>1366</v>
      </c>
      <c r="B1367">
        <v>1002517716</v>
      </c>
      <c r="C1367">
        <v>3</v>
      </c>
      <c r="D1367" t="s">
        <v>45</v>
      </c>
      <c r="E1367">
        <v>5</v>
      </c>
      <c r="F1367" t="s">
        <v>211</v>
      </c>
      <c r="G1367" t="s">
        <v>118</v>
      </c>
      <c r="H1367" t="s">
        <v>212</v>
      </c>
      <c r="I1367" t="s">
        <v>213</v>
      </c>
      <c r="J1367" t="s">
        <v>214</v>
      </c>
      <c r="K1367" t="s">
        <v>149</v>
      </c>
      <c r="M1367" t="s">
        <v>76</v>
      </c>
      <c r="N1367" t="s">
        <v>216</v>
      </c>
      <c r="O1367" s="57">
        <v>46244.553622685184</v>
      </c>
      <c r="P1367" s="57">
        <v>46244.61246527778</v>
      </c>
      <c r="Q1367">
        <v>69360715</v>
      </c>
      <c r="S1367">
        <v>172606792137</v>
      </c>
      <c r="T1367" t="s">
        <v>5815</v>
      </c>
      <c r="U1367" t="s">
        <v>6874</v>
      </c>
      <c r="V1367" t="s">
        <v>6875</v>
      </c>
      <c r="Z1367">
        <v>117.4053983</v>
      </c>
      <c r="AA1367">
        <v>-8.4886441000000001</v>
      </c>
      <c r="AB1367" t="s">
        <v>5818</v>
      </c>
      <c r="AC1367" t="s">
        <v>290</v>
      </c>
      <c r="AL1367" t="s">
        <v>218</v>
      </c>
      <c r="AM1367" t="s">
        <v>6876</v>
      </c>
      <c r="AN1367" t="s">
        <v>6</v>
      </c>
      <c r="AO1367" s="57">
        <v>46303.559421296297</v>
      </c>
      <c r="AR1367" t="s">
        <v>219</v>
      </c>
      <c r="AS1367" t="s">
        <v>212</v>
      </c>
      <c r="AT1367" t="s">
        <v>231</v>
      </c>
      <c r="AU1367">
        <v>20260810</v>
      </c>
      <c r="AV1367" t="s">
        <v>222</v>
      </c>
      <c r="AW1367" t="s">
        <v>562</v>
      </c>
      <c r="AX1367" t="s">
        <v>223</v>
      </c>
      <c r="BA1367" s="57">
        <v>46244.291666666664</v>
      </c>
      <c r="BB1367" t="s">
        <v>6876</v>
      </c>
      <c r="BC1367">
        <v>2026</v>
      </c>
      <c r="BD1367">
        <v>8</v>
      </c>
      <c r="BE1367">
        <v>10</v>
      </c>
      <c r="BF1367" s="6">
        <f t="shared" si="63"/>
        <v>46244</v>
      </c>
      <c r="BG1367">
        <f t="shared" si="64"/>
        <v>-0.29166666666424135</v>
      </c>
      <c r="BH1367" t="str">
        <f t="shared" si="65"/>
        <v>COMPLY</v>
      </c>
      <c r="BI1367" t="str">
        <f>VLOOKUP(H1367,Sheet2!$A$1:$B$270,2,FALSE)</f>
        <v>SUMBAWA</v>
      </c>
    </row>
    <row r="1368" spans="1:61">
      <c r="A1368">
        <v>1367</v>
      </c>
      <c r="B1368">
        <v>1002516070</v>
      </c>
      <c r="C1368">
        <v>3</v>
      </c>
      <c r="D1368" t="s">
        <v>45</v>
      </c>
      <c r="E1368">
        <v>5</v>
      </c>
      <c r="F1368" t="s">
        <v>211</v>
      </c>
      <c r="G1368" t="s">
        <v>112</v>
      </c>
      <c r="H1368" t="s">
        <v>244</v>
      </c>
      <c r="I1368" t="s">
        <v>213</v>
      </c>
      <c r="J1368" t="s">
        <v>214</v>
      </c>
      <c r="K1368" t="s">
        <v>149</v>
      </c>
      <c r="L1368" t="s">
        <v>215</v>
      </c>
      <c r="M1368" t="s">
        <v>76</v>
      </c>
      <c r="N1368" t="s">
        <v>216</v>
      </c>
      <c r="O1368" s="57">
        <v>46242.628437500003</v>
      </c>
      <c r="P1368" s="57">
        <v>46244.378842592596</v>
      </c>
      <c r="Q1368">
        <v>69361546</v>
      </c>
      <c r="S1368">
        <v>172605804107</v>
      </c>
      <c r="T1368" t="s">
        <v>6020</v>
      </c>
      <c r="U1368" t="s">
        <v>6021</v>
      </c>
      <c r="V1368" t="s">
        <v>6022</v>
      </c>
      <c r="Z1368">
        <v>116.19621444493499</v>
      </c>
      <c r="AA1368">
        <v>-8.5867684548415202</v>
      </c>
      <c r="AB1368" t="s">
        <v>6023</v>
      </c>
      <c r="AC1368" t="s">
        <v>217</v>
      </c>
      <c r="AL1368" t="s">
        <v>218</v>
      </c>
      <c r="AM1368" t="s">
        <v>6024</v>
      </c>
      <c r="AN1368" t="s">
        <v>6</v>
      </c>
      <c r="AO1368" s="57">
        <v>46242.631979166668</v>
      </c>
      <c r="AP1368" s="57">
        <v>46243.541666666664</v>
      </c>
      <c r="AR1368" t="s">
        <v>219</v>
      </c>
      <c r="AS1368" t="s">
        <v>244</v>
      </c>
      <c r="AT1368" t="s">
        <v>231</v>
      </c>
      <c r="AU1368">
        <v>20260810</v>
      </c>
      <c r="AV1368" t="s">
        <v>222</v>
      </c>
      <c r="AW1368" t="s">
        <v>1020</v>
      </c>
      <c r="AX1368" t="s">
        <v>223</v>
      </c>
      <c r="BA1368" s="57">
        <v>46243.541666666664</v>
      </c>
      <c r="BB1368" t="s">
        <v>6024</v>
      </c>
      <c r="BC1368">
        <v>2026</v>
      </c>
      <c r="BD1368">
        <v>8</v>
      </c>
      <c r="BE1368">
        <v>10</v>
      </c>
      <c r="BF1368" s="6">
        <f t="shared" si="63"/>
        <v>46244</v>
      </c>
      <c r="BG1368">
        <f t="shared" si="64"/>
        <v>0.45833333333575865</v>
      </c>
      <c r="BH1368" t="str">
        <f t="shared" si="65"/>
        <v>COMPLY</v>
      </c>
      <c r="BI1368" t="str">
        <f>VLOOKUP(H1368,Sheet2!$A$1:$B$270,2,FALSE)</f>
        <v>MATARAM</v>
      </c>
    </row>
    <row r="1369" spans="1:61">
      <c r="A1369">
        <v>1368</v>
      </c>
      <c r="B1369">
        <v>1002509817</v>
      </c>
      <c r="C1369">
        <v>3</v>
      </c>
      <c r="D1369" t="s">
        <v>34</v>
      </c>
      <c r="E1369">
        <v>5</v>
      </c>
      <c r="F1369" t="s">
        <v>573</v>
      </c>
      <c r="G1369" t="s">
        <v>84</v>
      </c>
      <c r="H1369" t="s">
        <v>253</v>
      </c>
      <c r="I1369" t="s">
        <v>213</v>
      </c>
      <c r="J1369" t="s">
        <v>214</v>
      </c>
      <c r="K1369" t="s">
        <v>149</v>
      </c>
      <c r="M1369" t="s">
        <v>580</v>
      </c>
      <c r="N1369" t="s">
        <v>216</v>
      </c>
      <c r="O1369" s="57">
        <v>46239.406111111108</v>
      </c>
      <c r="P1369" s="57">
        <v>46240.625034722223</v>
      </c>
      <c r="Q1369">
        <v>69353114</v>
      </c>
      <c r="T1369" t="s">
        <v>994</v>
      </c>
      <c r="V1369" t="s">
        <v>2775</v>
      </c>
      <c r="Z1369">
        <v>114.94404900000001</v>
      </c>
      <c r="AA1369">
        <v>-8.2257459999999991</v>
      </c>
      <c r="AB1369" t="s">
        <v>1118</v>
      </c>
      <c r="AC1369" t="s">
        <v>226</v>
      </c>
      <c r="AL1369" t="s">
        <v>218</v>
      </c>
      <c r="AM1369" t="s">
        <v>2776</v>
      </c>
      <c r="AN1369" t="s">
        <v>6</v>
      </c>
      <c r="AO1369" s="57">
        <v>46150.413344907407</v>
      </c>
      <c r="AR1369" t="s">
        <v>566</v>
      </c>
      <c r="AS1369" t="s">
        <v>253</v>
      </c>
      <c r="AT1369" t="s">
        <v>231</v>
      </c>
      <c r="AV1369" t="s">
        <v>989</v>
      </c>
      <c r="AW1369" t="s">
        <v>2777</v>
      </c>
      <c r="AX1369" t="s">
        <v>223</v>
      </c>
      <c r="BA1369" s="57">
        <v>46237.291666666664</v>
      </c>
      <c r="BB1369" t="s">
        <v>2776</v>
      </c>
      <c r="BF1369" s="6" t="e">
        <f t="shared" si="63"/>
        <v>#NUM!</v>
      </c>
      <c r="BG1369" t="e">
        <f t="shared" si="64"/>
        <v>#NUM!</v>
      </c>
      <c r="BH1369" t="e">
        <f t="shared" si="65"/>
        <v>#NUM!</v>
      </c>
      <c r="BI1369" t="str">
        <f>VLOOKUP(H1369,Sheet2!$A$1:$B$270,2,FALSE)</f>
        <v>SINGARAJA</v>
      </c>
    </row>
    <row r="1370" spans="1:61">
      <c r="A1370">
        <v>1369</v>
      </c>
      <c r="B1370">
        <v>1002525885</v>
      </c>
      <c r="C1370">
        <v>3</v>
      </c>
      <c r="D1370" t="s">
        <v>55</v>
      </c>
      <c r="E1370">
        <v>5</v>
      </c>
      <c r="F1370" t="s">
        <v>265</v>
      </c>
      <c r="G1370" t="s">
        <v>128</v>
      </c>
      <c r="H1370" t="s">
        <v>274</v>
      </c>
      <c r="I1370" t="s">
        <v>213</v>
      </c>
      <c r="J1370" t="s">
        <v>214</v>
      </c>
      <c r="K1370" t="s">
        <v>149</v>
      </c>
      <c r="M1370" t="s">
        <v>236</v>
      </c>
      <c r="N1370" t="s">
        <v>216</v>
      </c>
      <c r="O1370" s="57">
        <v>46248.437928240739</v>
      </c>
      <c r="P1370" s="57">
        <v>46249.692071759258</v>
      </c>
      <c r="Q1370">
        <v>69365782</v>
      </c>
      <c r="S1370">
        <v>152418250000</v>
      </c>
      <c r="T1370" t="s">
        <v>12704</v>
      </c>
      <c r="U1370" t="s">
        <v>12705</v>
      </c>
      <c r="Z1370">
        <v>106.836676597595</v>
      </c>
      <c r="AA1370">
        <v>-6.1796809219921904</v>
      </c>
      <c r="AB1370" t="s">
        <v>12706</v>
      </c>
      <c r="AC1370" t="s">
        <v>230</v>
      </c>
      <c r="AO1370" t="s">
        <v>10096</v>
      </c>
      <c r="AR1370" t="s">
        <v>312</v>
      </c>
      <c r="AS1370" t="s">
        <v>274</v>
      </c>
      <c r="AT1370" t="s">
        <v>570</v>
      </c>
      <c r="AV1370" t="s">
        <v>5537</v>
      </c>
      <c r="AW1370" t="s">
        <v>1071</v>
      </c>
      <c r="AX1370" t="s">
        <v>223</v>
      </c>
      <c r="BF1370" s="6" t="e">
        <f t="shared" si="63"/>
        <v>#NUM!</v>
      </c>
      <c r="BG1370" t="e">
        <f t="shared" si="64"/>
        <v>#NUM!</v>
      </c>
      <c r="BH1370" t="e">
        <f t="shared" si="65"/>
        <v>#NUM!</v>
      </c>
      <c r="BI1370" t="str">
        <f>VLOOKUP(H1370,Sheet2!$A$1:$B$270,2,FALSE)</f>
        <v>SURABAYA UTARA</v>
      </c>
    </row>
    <row r="1371" spans="1:61">
      <c r="A1371">
        <v>1370</v>
      </c>
      <c r="B1371">
        <v>1002520915</v>
      </c>
      <c r="C1371">
        <v>3</v>
      </c>
      <c r="D1371" t="s">
        <v>59</v>
      </c>
      <c r="E1371">
        <v>4</v>
      </c>
      <c r="F1371" t="s">
        <v>224</v>
      </c>
      <c r="G1371" t="s">
        <v>581</v>
      </c>
      <c r="H1371" t="s">
        <v>647</v>
      </c>
      <c r="I1371" t="s">
        <v>213</v>
      </c>
      <c r="J1371" t="s">
        <v>214</v>
      </c>
      <c r="K1371" t="s">
        <v>149</v>
      </c>
      <c r="L1371" t="s">
        <v>215</v>
      </c>
      <c r="M1371" t="s">
        <v>76</v>
      </c>
      <c r="N1371" t="s">
        <v>216</v>
      </c>
      <c r="O1371" s="57">
        <v>46245.731203703705</v>
      </c>
      <c r="P1371" s="57">
        <v>46246.570185185185</v>
      </c>
      <c r="Q1371">
        <v>69363662</v>
      </c>
      <c r="S1371">
        <v>143363111986</v>
      </c>
      <c r="T1371" t="s">
        <v>7870</v>
      </c>
      <c r="U1371" t="s">
        <v>8782</v>
      </c>
      <c r="V1371" t="s">
        <v>7871</v>
      </c>
      <c r="Z1371">
        <v>109.36112199999999</v>
      </c>
      <c r="AA1371">
        <v>-7.3905989999999999</v>
      </c>
      <c r="AB1371" t="s">
        <v>7872</v>
      </c>
      <c r="AC1371" t="s">
        <v>237</v>
      </c>
      <c r="AL1371" t="s">
        <v>218</v>
      </c>
      <c r="AM1371" t="s">
        <v>7873</v>
      </c>
      <c r="AN1371" t="s">
        <v>6</v>
      </c>
      <c r="AO1371" s="57">
        <v>46334.735960648148</v>
      </c>
      <c r="AP1371" s="57">
        <v>46248.333333333336</v>
      </c>
      <c r="AR1371" t="s">
        <v>219</v>
      </c>
      <c r="AS1371" t="s">
        <v>647</v>
      </c>
      <c r="AT1371" t="s">
        <v>231</v>
      </c>
      <c r="AU1371">
        <v>20260812</v>
      </c>
      <c r="AV1371" t="s">
        <v>222</v>
      </c>
      <c r="AW1371" t="s">
        <v>1012</v>
      </c>
      <c r="AX1371" t="s">
        <v>223</v>
      </c>
      <c r="BA1371" s="57">
        <v>46248.333333333336</v>
      </c>
      <c r="BB1371" t="s">
        <v>7873</v>
      </c>
      <c r="BC1371">
        <v>2026</v>
      </c>
      <c r="BD1371">
        <v>8</v>
      </c>
      <c r="BE1371">
        <v>12</v>
      </c>
      <c r="BF1371" s="6">
        <f t="shared" si="63"/>
        <v>46246</v>
      </c>
      <c r="BG1371">
        <f t="shared" si="64"/>
        <v>-2.3333333333357587</v>
      </c>
      <c r="BH1371" t="str">
        <f t="shared" si="65"/>
        <v>COMPLY</v>
      </c>
      <c r="BI1371" t="e">
        <f>VLOOKUP(H1371,Sheet2!$A$1:$B$270,2,FALSE)</f>
        <v>#N/A</v>
      </c>
    </row>
    <row r="1372" spans="1:61">
      <c r="A1372">
        <v>1371</v>
      </c>
      <c r="B1372">
        <v>1002521917</v>
      </c>
      <c r="C1372">
        <v>3</v>
      </c>
      <c r="D1372" t="s">
        <v>38</v>
      </c>
      <c r="E1372">
        <v>5</v>
      </c>
      <c r="F1372" t="s">
        <v>90</v>
      </c>
      <c r="G1372" t="s">
        <v>93</v>
      </c>
      <c r="H1372" t="s">
        <v>391</v>
      </c>
      <c r="I1372" t="s">
        <v>213</v>
      </c>
      <c r="J1372" t="s">
        <v>214</v>
      </c>
      <c r="K1372" t="s">
        <v>149</v>
      </c>
      <c r="L1372" t="s">
        <v>215</v>
      </c>
      <c r="M1372" t="s">
        <v>76</v>
      </c>
      <c r="N1372" t="s">
        <v>216</v>
      </c>
      <c r="O1372" s="57">
        <v>46246.497187499997</v>
      </c>
      <c r="P1372" s="57">
        <v>46246.579699074071</v>
      </c>
      <c r="Q1372">
        <v>69364110</v>
      </c>
      <c r="S1372">
        <v>152615203029</v>
      </c>
      <c r="T1372" t="s">
        <v>8783</v>
      </c>
      <c r="U1372" t="s">
        <v>8784</v>
      </c>
      <c r="V1372" t="s">
        <v>8785</v>
      </c>
      <c r="Z1372">
        <v>112.101771</v>
      </c>
      <c r="AA1372">
        <v>-7.5905800000000001</v>
      </c>
      <c r="AB1372" t="s">
        <v>8786</v>
      </c>
      <c r="AC1372" t="s">
        <v>237</v>
      </c>
      <c r="AL1372" t="s">
        <v>218</v>
      </c>
      <c r="AM1372" t="s">
        <v>8061</v>
      </c>
      <c r="AN1372" t="s">
        <v>6</v>
      </c>
      <c r="AO1372" s="57">
        <v>46364.507094907407</v>
      </c>
      <c r="AP1372" s="57">
        <v>46247.333333333336</v>
      </c>
      <c r="AR1372" t="s">
        <v>219</v>
      </c>
      <c r="AS1372" t="s">
        <v>391</v>
      </c>
      <c r="AT1372" t="s">
        <v>231</v>
      </c>
      <c r="AU1372">
        <v>20260812</v>
      </c>
      <c r="AV1372" t="s">
        <v>222</v>
      </c>
      <c r="AW1372" t="s">
        <v>1010</v>
      </c>
      <c r="AX1372" t="s">
        <v>223</v>
      </c>
      <c r="BA1372" s="57">
        <v>46247.333333333336</v>
      </c>
      <c r="BB1372" t="s">
        <v>8061</v>
      </c>
      <c r="BC1372">
        <v>2026</v>
      </c>
      <c r="BD1372">
        <v>8</v>
      </c>
      <c r="BE1372">
        <v>12</v>
      </c>
      <c r="BF1372" s="6">
        <f t="shared" si="63"/>
        <v>46246</v>
      </c>
      <c r="BG1372">
        <f t="shared" si="64"/>
        <v>-1.3333333333357587</v>
      </c>
      <c r="BH1372" t="str">
        <f t="shared" si="65"/>
        <v>COMPLY</v>
      </c>
      <c r="BI1372" t="str">
        <f>VLOOKUP(H1372,Sheet2!$A$1:$B$270,2,FALSE)</f>
        <v>NGANJUK</v>
      </c>
    </row>
    <row r="1373" spans="1:61">
      <c r="A1373">
        <v>1372</v>
      </c>
      <c r="B1373">
        <v>1002507657</v>
      </c>
      <c r="C1373">
        <v>3</v>
      </c>
      <c r="D1373" t="s">
        <v>59</v>
      </c>
      <c r="E1373">
        <v>4</v>
      </c>
      <c r="F1373" t="s">
        <v>243</v>
      </c>
      <c r="G1373" t="s">
        <v>261</v>
      </c>
      <c r="H1373" t="s">
        <v>262</v>
      </c>
      <c r="I1373" t="s">
        <v>213</v>
      </c>
      <c r="J1373" t="s">
        <v>214</v>
      </c>
      <c r="K1373" t="s">
        <v>149</v>
      </c>
      <c r="M1373" t="s">
        <v>970</v>
      </c>
      <c r="N1373" t="s">
        <v>216</v>
      </c>
      <c r="O1373" s="57">
        <v>46238.46638888889</v>
      </c>
      <c r="P1373" s="57">
        <v>46238.467569444445</v>
      </c>
      <c r="Q1373">
        <v>69358117</v>
      </c>
      <c r="S1373">
        <v>141373127382</v>
      </c>
      <c r="T1373" t="s">
        <v>1862</v>
      </c>
      <c r="Z1373">
        <v>109.929609085224</v>
      </c>
      <c r="AA1373">
        <v>-7.2712814676658901</v>
      </c>
      <c r="AB1373" t="s">
        <v>1864</v>
      </c>
      <c r="AC1373" t="s">
        <v>291</v>
      </c>
      <c r="AO1373" s="57">
        <v>46120.476157407407</v>
      </c>
      <c r="AR1373" t="s">
        <v>6</v>
      </c>
      <c r="AS1373" t="s">
        <v>262</v>
      </c>
      <c r="AT1373" t="s">
        <v>231</v>
      </c>
      <c r="AV1373" t="s">
        <v>971</v>
      </c>
      <c r="AW1373" t="s">
        <v>562</v>
      </c>
      <c r="AX1373" t="s">
        <v>223</v>
      </c>
      <c r="BF1373" s="6" t="e">
        <f t="shared" si="63"/>
        <v>#NUM!</v>
      </c>
      <c r="BG1373" t="e">
        <f t="shared" si="64"/>
        <v>#NUM!</v>
      </c>
      <c r="BH1373" t="e">
        <f t="shared" si="65"/>
        <v>#NUM!</v>
      </c>
      <c r="BI1373" t="e">
        <f>VLOOKUP(H1373,Sheet2!$A$1:$B$270,2,FALSE)</f>
        <v>#N/A</v>
      </c>
    </row>
    <row r="1374" spans="1:61">
      <c r="A1374">
        <v>1373</v>
      </c>
      <c r="B1374">
        <v>1002531980</v>
      </c>
      <c r="C1374">
        <v>3</v>
      </c>
      <c r="D1374" t="s">
        <v>38</v>
      </c>
      <c r="E1374">
        <v>5</v>
      </c>
      <c r="F1374" t="s">
        <v>90</v>
      </c>
      <c r="G1374" t="s">
        <v>93</v>
      </c>
      <c r="H1374" t="s">
        <v>302</v>
      </c>
      <c r="I1374" t="s">
        <v>213</v>
      </c>
      <c r="J1374" t="s">
        <v>214</v>
      </c>
      <c r="K1374" t="s">
        <v>149</v>
      </c>
      <c r="L1374" t="s">
        <v>215</v>
      </c>
      <c r="M1374" t="s">
        <v>240</v>
      </c>
      <c r="N1374" t="s">
        <v>216</v>
      </c>
      <c r="O1374" s="57">
        <v>46252.349270833336</v>
      </c>
      <c r="P1374" s="57">
        <v>46252.350011574075</v>
      </c>
      <c r="Q1374">
        <v>69368480</v>
      </c>
      <c r="S1374">
        <v>152611229911</v>
      </c>
      <c r="T1374" t="s">
        <v>13496</v>
      </c>
      <c r="U1374" t="s">
        <v>13497</v>
      </c>
      <c r="V1374" t="s">
        <v>13498</v>
      </c>
      <c r="Z1374">
        <v>111.855647</v>
      </c>
      <c r="AA1374">
        <v>-7.6273010000000001</v>
      </c>
      <c r="AB1374" t="s">
        <v>13499</v>
      </c>
      <c r="AC1374" t="s">
        <v>237</v>
      </c>
      <c r="AL1374" t="s">
        <v>218</v>
      </c>
      <c r="AM1374" t="s">
        <v>13374</v>
      </c>
      <c r="AN1374" t="s">
        <v>6</v>
      </c>
      <c r="AO1374" t="s">
        <v>13393</v>
      </c>
      <c r="AP1374" s="57">
        <v>46253.333333333336</v>
      </c>
      <c r="AR1374" t="s">
        <v>241</v>
      </c>
      <c r="AS1374" t="s">
        <v>302</v>
      </c>
      <c r="AT1374" t="s">
        <v>231</v>
      </c>
      <c r="AV1374" t="s">
        <v>240</v>
      </c>
      <c r="AW1374" t="s">
        <v>1015</v>
      </c>
      <c r="AX1374" t="s">
        <v>223</v>
      </c>
      <c r="BA1374" s="57">
        <v>46253.333333333336</v>
      </c>
      <c r="BB1374" t="s">
        <v>13374</v>
      </c>
      <c r="BF1374" s="6" t="e">
        <f t="shared" si="63"/>
        <v>#NUM!</v>
      </c>
      <c r="BG1374" t="e">
        <f t="shared" si="64"/>
        <v>#NUM!</v>
      </c>
      <c r="BH1374" t="e">
        <f t="shared" si="65"/>
        <v>#NUM!</v>
      </c>
      <c r="BI1374" t="str">
        <f>VLOOKUP(H1374,Sheet2!$A$1:$B$270,2,FALSE)</f>
        <v>NGANJUK</v>
      </c>
    </row>
    <row r="1375" spans="1:61">
      <c r="A1375">
        <v>1374</v>
      </c>
      <c r="B1375">
        <v>1002516125</v>
      </c>
      <c r="C1375">
        <v>3</v>
      </c>
      <c r="D1375" t="s">
        <v>55</v>
      </c>
      <c r="E1375">
        <v>5</v>
      </c>
      <c r="F1375" t="s">
        <v>313</v>
      </c>
      <c r="G1375" t="s">
        <v>126</v>
      </c>
      <c r="H1375" t="s">
        <v>363</v>
      </c>
      <c r="I1375" t="s">
        <v>213</v>
      </c>
      <c r="J1375" t="s">
        <v>214</v>
      </c>
      <c r="K1375" t="s">
        <v>149</v>
      </c>
      <c r="L1375" t="s">
        <v>215</v>
      </c>
      <c r="M1375" t="s">
        <v>586</v>
      </c>
      <c r="N1375" t="s">
        <v>216</v>
      </c>
      <c r="O1375" s="57">
        <v>46242.665937500002</v>
      </c>
      <c r="P1375" s="57">
        <v>46243.600023148145</v>
      </c>
      <c r="Q1375">
        <v>69361580</v>
      </c>
      <c r="S1375">
        <v>152310255671</v>
      </c>
      <c r="T1375" t="s">
        <v>6034</v>
      </c>
      <c r="U1375" t="s">
        <v>6035</v>
      </c>
      <c r="V1375" t="s">
        <v>6036</v>
      </c>
      <c r="Z1375">
        <v>112.81386910000001</v>
      </c>
      <c r="AA1375">
        <v>-7.3370407999999996</v>
      </c>
      <c r="AB1375" t="s">
        <v>6037</v>
      </c>
      <c r="AC1375" t="s">
        <v>217</v>
      </c>
      <c r="AL1375" t="s">
        <v>218</v>
      </c>
      <c r="AM1375" t="s">
        <v>4927</v>
      </c>
      <c r="AN1375" t="s">
        <v>6</v>
      </c>
      <c r="AO1375" s="57">
        <v>46242.673530092594</v>
      </c>
      <c r="AP1375" s="57">
        <v>46243.541666666664</v>
      </c>
      <c r="AR1375" t="s">
        <v>14</v>
      </c>
      <c r="AS1375" t="s">
        <v>363</v>
      </c>
      <c r="AT1375" t="s">
        <v>231</v>
      </c>
      <c r="AV1375" t="s">
        <v>587</v>
      </c>
      <c r="AW1375" t="s">
        <v>1015</v>
      </c>
      <c r="AX1375" t="s">
        <v>223</v>
      </c>
      <c r="BA1375" s="57">
        <v>46243.541666666664</v>
      </c>
      <c r="BB1375" t="s">
        <v>4927</v>
      </c>
      <c r="BF1375" s="6" t="e">
        <f t="shared" si="63"/>
        <v>#NUM!</v>
      </c>
      <c r="BG1375" t="e">
        <f t="shared" si="64"/>
        <v>#NUM!</v>
      </c>
      <c r="BH1375" t="e">
        <f t="shared" si="65"/>
        <v>#NUM!</v>
      </c>
      <c r="BI1375" t="str">
        <f>VLOOKUP(H1375,Sheet2!$A$1:$B$270,2,FALSE)</f>
        <v>SURABAYA SELATAN</v>
      </c>
    </row>
    <row r="1376" spans="1:61">
      <c r="A1376">
        <v>1375</v>
      </c>
      <c r="B1376">
        <v>1002514524</v>
      </c>
      <c r="C1376">
        <v>3</v>
      </c>
      <c r="D1376" t="s">
        <v>42</v>
      </c>
      <c r="E1376">
        <v>5</v>
      </c>
      <c r="F1376" t="s">
        <v>102</v>
      </c>
      <c r="G1376" t="s">
        <v>99</v>
      </c>
      <c r="H1376" t="s">
        <v>460</v>
      </c>
      <c r="I1376" t="s">
        <v>213</v>
      </c>
      <c r="J1376" t="s">
        <v>214</v>
      </c>
      <c r="K1376" t="s">
        <v>149</v>
      </c>
      <c r="L1376" t="s">
        <v>606</v>
      </c>
      <c r="M1376" t="s">
        <v>76</v>
      </c>
      <c r="N1376" t="s">
        <v>216</v>
      </c>
      <c r="O1376" s="57">
        <v>46241.540925925925</v>
      </c>
      <c r="P1376" s="57">
        <v>46243.803356481483</v>
      </c>
      <c r="Q1376">
        <v>69360745</v>
      </c>
      <c r="R1376">
        <v>3332818006</v>
      </c>
      <c r="S1376">
        <v>152518202025</v>
      </c>
      <c r="T1376" t="s">
        <v>6038</v>
      </c>
      <c r="U1376" t="s">
        <v>6039</v>
      </c>
      <c r="V1376" t="s">
        <v>6040</v>
      </c>
      <c r="Z1376">
        <v>114.3926565</v>
      </c>
      <c r="AA1376">
        <v>-7.9415131999999904</v>
      </c>
      <c r="AB1376" t="s">
        <v>6041</v>
      </c>
      <c r="AC1376" t="s">
        <v>217</v>
      </c>
      <c r="AL1376" t="s">
        <v>218</v>
      </c>
      <c r="AM1376" t="s">
        <v>4858</v>
      </c>
      <c r="AN1376" t="s">
        <v>6</v>
      </c>
      <c r="AO1376" s="57">
        <v>46211.548773148148</v>
      </c>
      <c r="AP1376" s="57">
        <v>46242.541666666664</v>
      </c>
      <c r="AR1376" t="s">
        <v>219</v>
      </c>
      <c r="AS1376" t="s">
        <v>460</v>
      </c>
      <c r="AT1376" t="s">
        <v>231</v>
      </c>
      <c r="AU1376">
        <v>20260809</v>
      </c>
      <c r="AV1376" t="s">
        <v>222</v>
      </c>
      <c r="AW1376" t="s">
        <v>3410</v>
      </c>
      <c r="AX1376" t="s">
        <v>223</v>
      </c>
      <c r="BA1376" s="57">
        <v>46242.541666666664</v>
      </c>
      <c r="BB1376" t="s">
        <v>4858</v>
      </c>
      <c r="BC1376">
        <v>2026</v>
      </c>
      <c r="BD1376">
        <v>8</v>
      </c>
      <c r="BE1376">
        <v>9</v>
      </c>
      <c r="BF1376" s="6">
        <f t="shared" si="63"/>
        <v>46243</v>
      </c>
      <c r="BG1376">
        <f t="shared" si="64"/>
        <v>0.45833333333575865</v>
      </c>
      <c r="BH1376" t="str">
        <f t="shared" si="65"/>
        <v>COMPLY</v>
      </c>
      <c r="BI1376" t="str">
        <f>VLOOKUP(H1376,Sheet2!$A$1:$B$270,2,FALSE)</f>
        <v>BANYUWANGI</v>
      </c>
    </row>
    <row r="1377" spans="1:61">
      <c r="A1377">
        <v>1376</v>
      </c>
      <c r="B1377">
        <v>1002525904</v>
      </c>
      <c r="C1377">
        <v>3</v>
      </c>
      <c r="D1377" t="s">
        <v>42</v>
      </c>
      <c r="E1377">
        <v>5</v>
      </c>
      <c r="F1377" t="s">
        <v>102</v>
      </c>
      <c r="G1377" t="s">
        <v>100</v>
      </c>
      <c r="H1377" t="s">
        <v>282</v>
      </c>
      <c r="I1377" t="s">
        <v>213</v>
      </c>
      <c r="J1377" t="s">
        <v>214</v>
      </c>
      <c r="K1377" t="s">
        <v>149</v>
      </c>
      <c r="L1377" t="s">
        <v>215</v>
      </c>
      <c r="M1377" t="s">
        <v>76</v>
      </c>
      <c r="N1377" t="s">
        <v>216</v>
      </c>
      <c r="O1377" s="57">
        <v>46248.438842592594</v>
      </c>
      <c r="P1377" s="57">
        <v>46248.888668981483</v>
      </c>
      <c r="Q1377">
        <v>69365796</v>
      </c>
      <c r="S1377">
        <v>152507223603</v>
      </c>
      <c r="T1377" t="s">
        <v>12731</v>
      </c>
      <c r="U1377" t="s">
        <v>11083</v>
      </c>
      <c r="V1377" t="s">
        <v>12732</v>
      </c>
      <c r="Z1377">
        <v>113.90390896875</v>
      </c>
      <c r="AA1377">
        <v>-7.9694179204298203</v>
      </c>
      <c r="AB1377" t="s">
        <v>12733</v>
      </c>
      <c r="AC1377" t="s">
        <v>237</v>
      </c>
      <c r="AL1377" t="s">
        <v>218</v>
      </c>
      <c r="AM1377" t="s">
        <v>9883</v>
      </c>
      <c r="AN1377" t="s">
        <v>6</v>
      </c>
      <c r="AO1377" t="s">
        <v>10096</v>
      </c>
      <c r="AP1377" s="57">
        <v>46249.333333333336</v>
      </c>
      <c r="AR1377" t="s">
        <v>219</v>
      </c>
      <c r="AS1377" t="s">
        <v>282</v>
      </c>
      <c r="AT1377" t="s">
        <v>231</v>
      </c>
      <c r="AU1377">
        <v>20260814</v>
      </c>
      <c r="AV1377" t="s">
        <v>222</v>
      </c>
      <c r="AW1377" t="s">
        <v>1015</v>
      </c>
      <c r="AX1377" t="s">
        <v>223</v>
      </c>
      <c r="BA1377" s="57">
        <v>46249.333333333336</v>
      </c>
      <c r="BB1377" t="s">
        <v>9883</v>
      </c>
      <c r="BC1377">
        <v>2026</v>
      </c>
      <c r="BD1377">
        <v>8</v>
      </c>
      <c r="BE1377">
        <v>14</v>
      </c>
      <c r="BF1377" s="6">
        <f t="shared" si="63"/>
        <v>46248</v>
      </c>
      <c r="BG1377">
        <f t="shared" si="64"/>
        <v>-1.3333333333357587</v>
      </c>
      <c r="BH1377" t="str">
        <f t="shared" si="65"/>
        <v>COMPLY</v>
      </c>
      <c r="BI1377" t="str">
        <f>VLOOKUP(H1377,Sheet2!$A$1:$B$270,2,FALSE)</f>
        <v>JEMBER</v>
      </c>
    </row>
    <row r="1378" spans="1:61">
      <c r="A1378">
        <v>1377</v>
      </c>
      <c r="B1378">
        <v>1002522962</v>
      </c>
      <c r="C1378">
        <v>3</v>
      </c>
      <c r="D1378" t="s">
        <v>45</v>
      </c>
      <c r="E1378">
        <v>5</v>
      </c>
      <c r="F1378" t="s">
        <v>211</v>
      </c>
      <c r="G1378" t="s">
        <v>110</v>
      </c>
      <c r="H1378" t="s">
        <v>479</v>
      </c>
      <c r="I1378" t="s">
        <v>213</v>
      </c>
      <c r="J1378" t="s">
        <v>214</v>
      </c>
      <c r="K1378" t="s">
        <v>149</v>
      </c>
      <c r="L1378" t="s">
        <v>215</v>
      </c>
      <c r="M1378" t="s">
        <v>575</v>
      </c>
      <c r="N1378" t="s">
        <v>216</v>
      </c>
      <c r="O1378" s="57">
        <v>46246.702037037037</v>
      </c>
      <c r="P1378" s="57">
        <v>46248.660509259258</v>
      </c>
      <c r="Q1378">
        <v>69364540</v>
      </c>
      <c r="S1378">
        <v>172617203056</v>
      </c>
      <c r="T1378" t="s">
        <v>8802</v>
      </c>
      <c r="U1378" t="s">
        <v>8803</v>
      </c>
      <c r="V1378" t="s">
        <v>8804</v>
      </c>
      <c r="Z1378">
        <v>118.62680174410301</v>
      </c>
      <c r="AA1378">
        <v>-8.5003942464322204</v>
      </c>
      <c r="AB1378" t="s">
        <v>8805</v>
      </c>
      <c r="AC1378" t="s">
        <v>217</v>
      </c>
      <c r="AL1378" t="s">
        <v>218</v>
      </c>
      <c r="AM1378" t="s">
        <v>8027</v>
      </c>
      <c r="AN1378" t="s">
        <v>6</v>
      </c>
      <c r="AO1378" s="57">
        <v>46364.704791666663</v>
      </c>
      <c r="AP1378" s="57">
        <v>46247.541666666664</v>
      </c>
      <c r="AQ1378" t="s">
        <v>903</v>
      </c>
      <c r="AR1378" t="s">
        <v>14</v>
      </c>
      <c r="AS1378" t="s">
        <v>479</v>
      </c>
      <c r="AT1378" t="s">
        <v>221</v>
      </c>
      <c r="AV1378" t="s">
        <v>12734</v>
      </c>
      <c r="AW1378" t="s">
        <v>5948</v>
      </c>
      <c r="AX1378" t="s">
        <v>223</v>
      </c>
      <c r="BA1378" s="57">
        <v>46247.541666666664</v>
      </c>
      <c r="BB1378" t="s">
        <v>8027</v>
      </c>
      <c r="BF1378" s="6" t="e">
        <f t="shared" si="63"/>
        <v>#NUM!</v>
      </c>
      <c r="BG1378" t="e">
        <f t="shared" si="64"/>
        <v>#NUM!</v>
      </c>
      <c r="BH1378" t="e">
        <f t="shared" si="65"/>
        <v>#NUM!</v>
      </c>
      <c r="BI1378" t="str">
        <f>VLOOKUP(H1378,Sheet2!$A$1:$B$270,2,FALSE)</f>
        <v>BIMA</v>
      </c>
    </row>
    <row r="1379" spans="1:61">
      <c r="A1379">
        <v>1378</v>
      </c>
      <c r="B1379">
        <v>1002533240</v>
      </c>
      <c r="C1379">
        <v>3</v>
      </c>
      <c r="D1379" t="s">
        <v>55</v>
      </c>
      <c r="E1379">
        <v>5</v>
      </c>
      <c r="F1379" t="s">
        <v>265</v>
      </c>
      <c r="G1379" t="s">
        <v>128</v>
      </c>
      <c r="H1379" t="s">
        <v>386</v>
      </c>
      <c r="I1379" t="s">
        <v>213</v>
      </c>
      <c r="J1379" t="s">
        <v>214</v>
      </c>
      <c r="K1379" t="s">
        <v>149</v>
      </c>
      <c r="L1379" t="s">
        <v>215</v>
      </c>
      <c r="M1379" t="s">
        <v>240</v>
      </c>
      <c r="N1379" t="s">
        <v>216</v>
      </c>
      <c r="O1379" s="57">
        <v>46252.570798611108</v>
      </c>
      <c r="P1379" s="57">
        <v>46252.572245370371</v>
      </c>
      <c r="Q1379">
        <v>69369037</v>
      </c>
      <c r="S1379">
        <v>152409278376</v>
      </c>
      <c r="T1379" t="s">
        <v>13500</v>
      </c>
      <c r="U1379" t="s">
        <v>13501</v>
      </c>
      <c r="V1379" t="s">
        <v>13502</v>
      </c>
      <c r="Z1379">
        <v>112.6956082</v>
      </c>
      <c r="AA1379">
        <v>-7.2711196999999999</v>
      </c>
      <c r="AB1379" t="s">
        <v>13503</v>
      </c>
      <c r="AC1379" t="s">
        <v>237</v>
      </c>
      <c r="AL1379" t="s">
        <v>218</v>
      </c>
      <c r="AM1379" t="s">
        <v>12927</v>
      </c>
      <c r="AN1379" t="s">
        <v>6</v>
      </c>
      <c r="AO1379" t="s">
        <v>12855</v>
      </c>
      <c r="AP1379" s="57">
        <v>46253.541666666664</v>
      </c>
      <c r="AR1379" t="s">
        <v>241</v>
      </c>
      <c r="AS1379" t="s">
        <v>386</v>
      </c>
      <c r="AT1379" t="s">
        <v>231</v>
      </c>
      <c r="AV1379" t="s">
        <v>240</v>
      </c>
      <c r="AW1379" t="s">
        <v>1018</v>
      </c>
      <c r="AX1379" t="s">
        <v>223</v>
      </c>
      <c r="BA1379" s="57">
        <v>46253.541666666664</v>
      </c>
      <c r="BB1379" t="s">
        <v>12927</v>
      </c>
      <c r="BF1379" s="6" t="e">
        <f t="shared" si="63"/>
        <v>#NUM!</v>
      </c>
      <c r="BG1379" t="e">
        <f t="shared" si="64"/>
        <v>#NUM!</v>
      </c>
      <c r="BH1379" t="e">
        <f t="shared" si="65"/>
        <v>#NUM!</v>
      </c>
      <c r="BI1379" t="str">
        <f>VLOOKUP(H1379,Sheet2!$A$1:$B$270,2,FALSE)</f>
        <v>SURABAYA UTARA</v>
      </c>
    </row>
    <row r="1380" spans="1:61">
      <c r="A1380">
        <v>1379</v>
      </c>
      <c r="B1380">
        <v>1002526799</v>
      </c>
      <c r="C1380">
        <v>3</v>
      </c>
      <c r="D1380" t="s">
        <v>38</v>
      </c>
      <c r="E1380">
        <v>5</v>
      </c>
      <c r="F1380" t="s">
        <v>250</v>
      </c>
      <c r="G1380" t="s">
        <v>87</v>
      </c>
      <c r="H1380" t="s">
        <v>362</v>
      </c>
      <c r="I1380" t="s">
        <v>213</v>
      </c>
      <c r="J1380" t="s">
        <v>214</v>
      </c>
      <c r="K1380" t="s">
        <v>149</v>
      </c>
      <c r="L1380" t="s">
        <v>215</v>
      </c>
      <c r="M1380" t="s">
        <v>76</v>
      </c>
      <c r="N1380" t="s">
        <v>216</v>
      </c>
      <c r="O1380" s="57">
        <v>46248.628449074073</v>
      </c>
      <c r="P1380" s="57">
        <v>46249.752118055556</v>
      </c>
      <c r="Q1380">
        <v>69366216</v>
      </c>
      <c r="S1380">
        <v>152707239051</v>
      </c>
      <c r="T1380" t="s">
        <v>12741</v>
      </c>
      <c r="U1380" t="s">
        <v>12742</v>
      </c>
      <c r="V1380" t="s">
        <v>12743</v>
      </c>
      <c r="Z1380">
        <v>112.52804853022</v>
      </c>
      <c r="AA1380">
        <v>-7.87886777343126</v>
      </c>
      <c r="AB1380" t="s">
        <v>12744</v>
      </c>
      <c r="AC1380" t="s">
        <v>217</v>
      </c>
      <c r="AL1380" t="s">
        <v>218</v>
      </c>
      <c r="AM1380" t="s">
        <v>10070</v>
      </c>
      <c r="AN1380" t="s">
        <v>6</v>
      </c>
      <c r="AO1380" t="s">
        <v>10071</v>
      </c>
      <c r="AP1380" s="57">
        <v>46249.541666666664</v>
      </c>
      <c r="AR1380" t="s">
        <v>219</v>
      </c>
      <c r="AS1380" t="s">
        <v>362</v>
      </c>
      <c r="AT1380" t="s">
        <v>221</v>
      </c>
      <c r="AU1380">
        <v>20260815</v>
      </c>
      <c r="AV1380" t="s">
        <v>222</v>
      </c>
      <c r="AW1380" t="s">
        <v>1052</v>
      </c>
      <c r="AX1380" t="s">
        <v>223</v>
      </c>
      <c r="BA1380" s="57">
        <v>46249.541666666664</v>
      </c>
      <c r="BB1380" t="s">
        <v>10070</v>
      </c>
      <c r="BC1380">
        <v>2026</v>
      </c>
      <c r="BD1380">
        <v>8</v>
      </c>
      <c r="BE1380">
        <v>15</v>
      </c>
      <c r="BF1380" s="6">
        <f t="shared" si="63"/>
        <v>46249</v>
      </c>
      <c r="BG1380">
        <f t="shared" si="64"/>
        <v>-0.54166666666424135</v>
      </c>
      <c r="BH1380" t="str">
        <f t="shared" si="65"/>
        <v>COMPLY</v>
      </c>
      <c r="BI1380" t="str">
        <f>VLOOKUP(H1380,Sheet2!$A$1:$B$270,2,FALSE)</f>
        <v>BATU</v>
      </c>
    </row>
    <row r="1381" spans="1:61">
      <c r="A1381">
        <v>1380</v>
      </c>
      <c r="B1381">
        <v>1002511370</v>
      </c>
      <c r="C1381">
        <v>3</v>
      </c>
      <c r="D1381" t="s">
        <v>49</v>
      </c>
      <c r="E1381">
        <v>4</v>
      </c>
      <c r="F1381" t="s">
        <v>252</v>
      </c>
      <c r="G1381" t="s">
        <v>553</v>
      </c>
      <c r="H1381" t="s">
        <v>603</v>
      </c>
      <c r="I1381" t="s">
        <v>213</v>
      </c>
      <c r="J1381" t="s">
        <v>214</v>
      </c>
      <c r="K1381" t="s">
        <v>149</v>
      </c>
      <c r="L1381" t="s">
        <v>215</v>
      </c>
      <c r="M1381" t="s">
        <v>76</v>
      </c>
      <c r="N1381" t="s">
        <v>216</v>
      </c>
      <c r="O1381" s="57">
        <v>46239.832604166666</v>
      </c>
      <c r="P1381" s="57">
        <v>46240.584374999999</v>
      </c>
      <c r="Q1381">
        <v>69359515</v>
      </c>
      <c r="S1381">
        <v>142214106416</v>
      </c>
      <c r="T1381" t="s">
        <v>4196</v>
      </c>
      <c r="U1381" t="s">
        <v>4197</v>
      </c>
      <c r="V1381" t="s">
        <v>4198</v>
      </c>
      <c r="Z1381">
        <v>108.83592400000001</v>
      </c>
      <c r="AA1381">
        <v>-6.979584</v>
      </c>
      <c r="AB1381" t="s">
        <v>4199</v>
      </c>
      <c r="AC1381" t="s">
        <v>237</v>
      </c>
      <c r="AL1381" t="s">
        <v>218</v>
      </c>
      <c r="AM1381" t="s">
        <v>3151</v>
      </c>
      <c r="AN1381" t="s">
        <v>6</v>
      </c>
      <c r="AO1381" s="57">
        <v>46150.851307870369</v>
      </c>
      <c r="AP1381" s="57">
        <v>46241.333333333336</v>
      </c>
      <c r="AR1381" t="s">
        <v>219</v>
      </c>
      <c r="AS1381" t="s">
        <v>603</v>
      </c>
      <c r="AT1381" t="s">
        <v>231</v>
      </c>
      <c r="AU1381">
        <v>20260806</v>
      </c>
      <c r="AV1381" t="s">
        <v>222</v>
      </c>
      <c r="AW1381" t="s">
        <v>1012</v>
      </c>
      <c r="AX1381" t="s">
        <v>223</v>
      </c>
      <c r="BA1381" s="57">
        <v>46241.333333333336</v>
      </c>
      <c r="BB1381" t="s">
        <v>3151</v>
      </c>
      <c r="BC1381">
        <v>2026</v>
      </c>
      <c r="BD1381">
        <v>8</v>
      </c>
      <c r="BE1381">
        <v>6</v>
      </c>
      <c r="BF1381" s="6">
        <f t="shared" si="63"/>
        <v>46240</v>
      </c>
      <c r="BG1381">
        <f t="shared" si="64"/>
        <v>-1.3333333333357587</v>
      </c>
      <c r="BH1381" t="str">
        <f t="shared" si="65"/>
        <v>COMPLY</v>
      </c>
      <c r="BI1381" t="e">
        <f>VLOOKUP(H1381,Sheet2!$A$1:$B$270,2,FALSE)</f>
        <v>#N/A</v>
      </c>
    </row>
    <row r="1382" spans="1:61">
      <c r="A1382">
        <v>1381</v>
      </c>
      <c r="B1382">
        <v>1002504246</v>
      </c>
      <c r="C1382">
        <v>3</v>
      </c>
      <c r="D1382" t="s">
        <v>42</v>
      </c>
      <c r="E1382">
        <v>5</v>
      </c>
      <c r="F1382" t="s">
        <v>233</v>
      </c>
      <c r="G1382" t="s">
        <v>105</v>
      </c>
      <c r="H1382" t="s">
        <v>444</v>
      </c>
      <c r="I1382" t="s">
        <v>213</v>
      </c>
      <c r="J1382" t="s">
        <v>214</v>
      </c>
      <c r="K1382" t="s">
        <v>149</v>
      </c>
      <c r="M1382" t="s">
        <v>76</v>
      </c>
      <c r="N1382" t="s">
        <v>216</v>
      </c>
      <c r="O1382" s="57">
        <v>46235.360613425924</v>
      </c>
      <c r="P1382" s="57">
        <v>46235.69190972222</v>
      </c>
      <c r="Q1382">
        <v>69356588</v>
      </c>
      <c r="S1382">
        <v>152330220656</v>
      </c>
      <c r="T1382" t="s">
        <v>4202</v>
      </c>
      <c r="U1382" t="s">
        <v>4203</v>
      </c>
      <c r="V1382" t="s">
        <v>4204</v>
      </c>
      <c r="Z1382">
        <v>112.5263041</v>
      </c>
      <c r="AA1382">
        <v>-7.5386236999999996</v>
      </c>
      <c r="AB1382" t="s">
        <v>4205</v>
      </c>
      <c r="AC1382" t="s">
        <v>230</v>
      </c>
      <c r="AL1382" t="s">
        <v>218</v>
      </c>
      <c r="AM1382" t="s">
        <v>4206</v>
      </c>
      <c r="AN1382" t="s">
        <v>6</v>
      </c>
      <c r="AO1382" s="57">
        <v>46030.371377314812</v>
      </c>
      <c r="AP1382" s="57">
        <v>46237.333333333336</v>
      </c>
      <c r="AR1382" t="s">
        <v>219</v>
      </c>
      <c r="AS1382" t="s">
        <v>444</v>
      </c>
      <c r="AT1382" t="s">
        <v>231</v>
      </c>
      <c r="AU1382">
        <v>20260801</v>
      </c>
      <c r="AV1382" t="s">
        <v>222</v>
      </c>
      <c r="AW1382" t="s">
        <v>582</v>
      </c>
      <c r="AX1382" t="s">
        <v>223</v>
      </c>
      <c r="BA1382" s="57">
        <v>46237.333333333336</v>
      </c>
      <c r="BB1382" t="s">
        <v>4206</v>
      </c>
      <c r="BC1382">
        <v>2026</v>
      </c>
      <c r="BD1382">
        <v>8</v>
      </c>
      <c r="BE1382">
        <v>1</v>
      </c>
      <c r="BF1382" s="6">
        <f t="shared" si="63"/>
        <v>46235</v>
      </c>
      <c r="BG1382">
        <f t="shared" si="64"/>
        <v>-2.3333333333357587</v>
      </c>
      <c r="BH1382" t="str">
        <f t="shared" si="65"/>
        <v>COMPLY</v>
      </c>
      <c r="BI1382" t="str">
        <f>VLOOKUP(H1382,Sheet2!$A$1:$B$270,2,FALSE)</f>
        <v>MOJOKERTO</v>
      </c>
    </row>
    <row r="1383" spans="1:61">
      <c r="A1383">
        <v>1382</v>
      </c>
      <c r="B1383">
        <v>1002515505</v>
      </c>
      <c r="C1383">
        <v>3</v>
      </c>
      <c r="D1383" t="s">
        <v>45</v>
      </c>
      <c r="E1383">
        <v>5</v>
      </c>
      <c r="F1383" t="s">
        <v>113</v>
      </c>
      <c r="G1383" t="s">
        <v>114</v>
      </c>
      <c r="H1383" t="s">
        <v>399</v>
      </c>
      <c r="I1383" t="s">
        <v>213</v>
      </c>
      <c r="J1383" t="s">
        <v>214</v>
      </c>
      <c r="K1383" t="s">
        <v>149</v>
      </c>
      <c r="L1383" t="s">
        <v>215</v>
      </c>
      <c r="M1383" t="s">
        <v>76</v>
      </c>
      <c r="N1383" t="s">
        <v>216</v>
      </c>
      <c r="O1383" s="57">
        <v>46241.809687499997</v>
      </c>
      <c r="P1383" s="57">
        <v>46244.528506944444</v>
      </c>
      <c r="Q1383">
        <v>69361173</v>
      </c>
      <c r="S1383">
        <v>172512452599</v>
      </c>
      <c r="T1383" t="s">
        <v>6062</v>
      </c>
      <c r="U1383" t="s">
        <v>6063</v>
      </c>
      <c r="V1383" t="s">
        <v>6064</v>
      </c>
      <c r="Z1383">
        <v>119.89698596298599</v>
      </c>
      <c r="AA1383">
        <v>-8.5057401525771095</v>
      </c>
      <c r="AB1383" t="s">
        <v>6065</v>
      </c>
      <c r="AC1383" t="s">
        <v>217</v>
      </c>
      <c r="AL1383" t="s">
        <v>218</v>
      </c>
      <c r="AM1383" t="s">
        <v>2765</v>
      </c>
      <c r="AN1383" t="s">
        <v>6</v>
      </c>
      <c r="AO1383" s="57">
        <v>46211.819525462961</v>
      </c>
      <c r="AP1383" s="57">
        <v>46243.333333333336</v>
      </c>
      <c r="AR1383" t="s">
        <v>219</v>
      </c>
      <c r="AS1383" t="s">
        <v>399</v>
      </c>
      <c r="AT1383" t="s">
        <v>221</v>
      </c>
      <c r="AU1383">
        <v>20260810</v>
      </c>
      <c r="AV1383" t="s">
        <v>222</v>
      </c>
      <c r="AW1383" t="s">
        <v>6066</v>
      </c>
      <c r="AX1383" t="s">
        <v>223</v>
      </c>
      <c r="BA1383" s="57">
        <v>46243.333333333336</v>
      </c>
      <c r="BB1383" t="s">
        <v>2765</v>
      </c>
      <c r="BC1383">
        <v>2026</v>
      </c>
      <c r="BD1383">
        <v>8</v>
      </c>
      <c r="BE1383">
        <v>10</v>
      </c>
      <c r="BF1383" s="6">
        <f t="shared" si="63"/>
        <v>46244</v>
      </c>
      <c r="BG1383">
        <f t="shared" si="64"/>
        <v>0.66666666666424135</v>
      </c>
      <c r="BH1383" t="str">
        <f t="shared" si="65"/>
        <v>COMPLY</v>
      </c>
      <c r="BI1383" t="str">
        <f>VLOOKUP(H1383,Sheet2!$A$1:$B$270,2,FALSE)</f>
        <v>LABOAN BAJO</v>
      </c>
    </row>
    <row r="1384" spans="1:61">
      <c r="A1384">
        <v>1383</v>
      </c>
      <c r="B1384">
        <v>1002510626</v>
      </c>
      <c r="C1384">
        <v>3</v>
      </c>
      <c r="D1384" t="s">
        <v>34</v>
      </c>
      <c r="E1384">
        <v>5</v>
      </c>
      <c r="F1384" t="s">
        <v>585</v>
      </c>
      <c r="G1384" t="s">
        <v>81</v>
      </c>
      <c r="H1384" t="s">
        <v>406</v>
      </c>
      <c r="I1384" t="s">
        <v>213</v>
      </c>
      <c r="J1384" t="s">
        <v>214</v>
      </c>
      <c r="K1384" t="s">
        <v>149</v>
      </c>
      <c r="M1384" t="s">
        <v>76</v>
      </c>
      <c r="N1384" t="s">
        <v>216</v>
      </c>
      <c r="O1384" s="57">
        <v>46239.575370370374</v>
      </c>
      <c r="P1384" s="57">
        <v>46240.482546296298</v>
      </c>
      <c r="Q1384">
        <v>69353730</v>
      </c>
      <c r="S1384">
        <v>172417225629</v>
      </c>
      <c r="T1384" t="s">
        <v>1130</v>
      </c>
      <c r="U1384" t="s">
        <v>4213</v>
      </c>
      <c r="V1384" t="s">
        <v>4214</v>
      </c>
      <c r="Z1384">
        <v>115.20611214</v>
      </c>
      <c r="AA1384">
        <v>-8.7873538399999997</v>
      </c>
      <c r="AB1384" t="s">
        <v>1131</v>
      </c>
      <c r="AC1384" t="s">
        <v>230</v>
      </c>
      <c r="AL1384" t="s">
        <v>218</v>
      </c>
      <c r="AM1384" t="s">
        <v>4215</v>
      </c>
      <c r="AN1384" t="s">
        <v>6</v>
      </c>
      <c r="AO1384" s="57">
        <v>46150.579699074071</v>
      </c>
      <c r="AR1384" t="s">
        <v>219</v>
      </c>
      <c r="AS1384" t="s">
        <v>406</v>
      </c>
      <c r="AT1384" t="s">
        <v>231</v>
      </c>
      <c r="AU1384">
        <v>20260806</v>
      </c>
      <c r="AV1384" t="s">
        <v>222</v>
      </c>
      <c r="AW1384" t="s">
        <v>560</v>
      </c>
      <c r="AX1384" t="s">
        <v>223</v>
      </c>
      <c r="BA1384" s="57">
        <v>46239.291666666664</v>
      </c>
      <c r="BB1384" t="s">
        <v>4215</v>
      </c>
      <c r="BC1384">
        <v>2026</v>
      </c>
      <c r="BD1384">
        <v>8</v>
      </c>
      <c r="BE1384">
        <v>6</v>
      </c>
      <c r="BF1384" s="6">
        <f t="shared" si="63"/>
        <v>46240</v>
      </c>
      <c r="BG1384">
        <f t="shared" si="64"/>
        <v>0.70833333333575865</v>
      </c>
      <c r="BH1384" t="str">
        <f t="shared" si="65"/>
        <v>COMPLY</v>
      </c>
      <c r="BI1384" t="str">
        <f>VLOOKUP(H1384,Sheet2!$A$1:$B$270,2,FALSE)</f>
        <v>JIMBARAN</v>
      </c>
    </row>
    <row r="1385" spans="1:61">
      <c r="A1385">
        <v>1384</v>
      </c>
      <c r="B1385">
        <v>1002530956</v>
      </c>
      <c r="C1385">
        <v>3</v>
      </c>
      <c r="D1385" t="s">
        <v>38</v>
      </c>
      <c r="E1385">
        <v>5</v>
      </c>
      <c r="F1385" t="s">
        <v>250</v>
      </c>
      <c r="G1385" t="s">
        <v>91</v>
      </c>
      <c r="H1385" t="s">
        <v>398</v>
      </c>
      <c r="I1385" t="s">
        <v>213</v>
      </c>
      <c r="J1385" t="s">
        <v>214</v>
      </c>
      <c r="K1385" t="s">
        <v>149</v>
      </c>
      <c r="M1385" t="s">
        <v>76</v>
      </c>
      <c r="N1385" t="s">
        <v>216</v>
      </c>
      <c r="O1385" s="57">
        <v>46251.588599537034</v>
      </c>
      <c r="P1385" s="57">
        <v>46251.86278935185</v>
      </c>
      <c r="Q1385">
        <v>69367188</v>
      </c>
      <c r="S1385">
        <v>152703903556</v>
      </c>
      <c r="T1385" t="s">
        <v>10922</v>
      </c>
      <c r="U1385" t="s">
        <v>12746</v>
      </c>
      <c r="V1385" t="s">
        <v>12747</v>
      </c>
      <c r="Z1385">
        <v>112.6053161</v>
      </c>
      <c r="AA1385">
        <v>-7.9566965999999999</v>
      </c>
      <c r="AB1385" t="s">
        <v>10925</v>
      </c>
      <c r="AC1385" t="s">
        <v>290</v>
      </c>
      <c r="AL1385" t="s">
        <v>218</v>
      </c>
      <c r="AM1385" t="s">
        <v>12748</v>
      </c>
      <c r="AN1385" t="s">
        <v>6</v>
      </c>
      <c r="AO1385" t="s">
        <v>11300</v>
      </c>
      <c r="AR1385" t="s">
        <v>219</v>
      </c>
      <c r="AS1385" t="s">
        <v>398</v>
      </c>
      <c r="AT1385" t="s">
        <v>231</v>
      </c>
      <c r="AU1385">
        <v>20260817</v>
      </c>
      <c r="AV1385" t="s">
        <v>222</v>
      </c>
      <c r="AW1385" t="s">
        <v>950</v>
      </c>
      <c r="AX1385" t="s">
        <v>223</v>
      </c>
      <c r="BA1385" s="57">
        <v>46251.291666666664</v>
      </c>
      <c r="BB1385" t="s">
        <v>12748</v>
      </c>
      <c r="BC1385">
        <v>2026</v>
      </c>
      <c r="BD1385">
        <v>8</v>
      </c>
      <c r="BE1385">
        <v>17</v>
      </c>
      <c r="BF1385" s="6">
        <f t="shared" si="63"/>
        <v>46251</v>
      </c>
      <c r="BG1385">
        <f t="shared" si="64"/>
        <v>-0.29166666666424135</v>
      </c>
      <c r="BH1385" t="str">
        <f t="shared" si="65"/>
        <v>COMPLY</v>
      </c>
      <c r="BI1385" t="str">
        <f>VLOOKUP(H1385,Sheet2!$A$1:$B$270,2,FALSE)</f>
        <v>MALANG</v>
      </c>
    </row>
    <row r="1386" spans="1:61">
      <c r="A1386">
        <v>1385</v>
      </c>
      <c r="B1386">
        <v>1002524860</v>
      </c>
      <c r="C1386">
        <v>3</v>
      </c>
      <c r="D1386" t="s">
        <v>38</v>
      </c>
      <c r="E1386">
        <v>5</v>
      </c>
      <c r="F1386" t="s">
        <v>90</v>
      </c>
      <c r="G1386" t="s">
        <v>90</v>
      </c>
      <c r="H1386" t="s">
        <v>459</v>
      </c>
      <c r="I1386" t="s">
        <v>213</v>
      </c>
      <c r="J1386" t="s">
        <v>214</v>
      </c>
      <c r="K1386" t="s">
        <v>149</v>
      </c>
      <c r="L1386" t="s">
        <v>215</v>
      </c>
      <c r="M1386" t="s">
        <v>76</v>
      </c>
      <c r="N1386" t="s">
        <v>216</v>
      </c>
      <c r="O1386" s="57">
        <v>46247.672175925924</v>
      </c>
      <c r="P1386" s="57">
        <v>46247.843981481485</v>
      </c>
      <c r="Q1386">
        <v>69365409</v>
      </c>
      <c r="S1386">
        <v>152640225890</v>
      </c>
      <c r="T1386" t="s">
        <v>9728</v>
      </c>
      <c r="U1386" t="s">
        <v>9729</v>
      </c>
      <c r="V1386" t="s">
        <v>9730</v>
      </c>
      <c r="Z1386">
        <v>112.000259</v>
      </c>
      <c r="AA1386">
        <v>-7.7883120000000003</v>
      </c>
      <c r="AB1386" t="s">
        <v>9731</v>
      </c>
      <c r="AC1386" t="s">
        <v>237</v>
      </c>
      <c r="AL1386" t="s">
        <v>218</v>
      </c>
      <c r="AM1386" t="s">
        <v>9116</v>
      </c>
      <c r="AN1386" t="s">
        <v>6</v>
      </c>
      <c r="AO1386" t="s">
        <v>8969</v>
      </c>
      <c r="AP1386" s="57">
        <v>46248.625</v>
      </c>
      <c r="AR1386" t="s">
        <v>219</v>
      </c>
      <c r="AS1386" t="s">
        <v>459</v>
      </c>
      <c r="AT1386" t="s">
        <v>231</v>
      </c>
      <c r="AU1386">
        <v>20260813</v>
      </c>
      <c r="AV1386" t="s">
        <v>222</v>
      </c>
      <c r="AW1386" t="s">
        <v>1010</v>
      </c>
      <c r="AX1386" t="s">
        <v>223</v>
      </c>
      <c r="BA1386" s="57">
        <v>46248.625</v>
      </c>
      <c r="BB1386" t="s">
        <v>9116</v>
      </c>
      <c r="BC1386">
        <v>2026</v>
      </c>
      <c r="BD1386">
        <v>8</v>
      </c>
      <c r="BE1386">
        <v>13</v>
      </c>
      <c r="BF1386" s="6">
        <f t="shared" si="63"/>
        <v>46247</v>
      </c>
      <c r="BG1386">
        <f t="shared" si="64"/>
        <v>-1.625</v>
      </c>
      <c r="BH1386" t="str">
        <f t="shared" si="65"/>
        <v>COMPLY</v>
      </c>
      <c r="BI1386" t="str">
        <f>VLOOKUP(H1386,Sheet2!$A$1:$B$270,2,FALSE)</f>
        <v>KEDIRI</v>
      </c>
    </row>
    <row r="1387" spans="1:61">
      <c r="A1387">
        <v>1386</v>
      </c>
      <c r="B1387">
        <v>1002504858</v>
      </c>
      <c r="C1387">
        <v>3</v>
      </c>
      <c r="D1387" t="s">
        <v>34</v>
      </c>
      <c r="E1387">
        <v>5</v>
      </c>
      <c r="F1387" t="s">
        <v>573</v>
      </c>
      <c r="G1387" t="s">
        <v>84</v>
      </c>
      <c r="H1387" t="s">
        <v>242</v>
      </c>
      <c r="I1387" t="s">
        <v>213</v>
      </c>
      <c r="J1387" t="s">
        <v>214</v>
      </c>
      <c r="K1387" t="s">
        <v>149</v>
      </c>
      <c r="M1387" t="s">
        <v>575</v>
      </c>
      <c r="N1387" t="s">
        <v>216</v>
      </c>
      <c r="O1387" s="57">
        <v>46235.718298611115</v>
      </c>
      <c r="P1387" s="57">
        <v>46238.401655092595</v>
      </c>
      <c r="Q1387">
        <v>69356861</v>
      </c>
      <c r="S1387">
        <v>172424836770</v>
      </c>
      <c r="T1387" t="s">
        <v>4226</v>
      </c>
      <c r="U1387" t="s">
        <v>4227</v>
      </c>
      <c r="V1387" t="s">
        <v>4228</v>
      </c>
      <c r="Z1387">
        <v>115.0834533</v>
      </c>
      <c r="AA1387">
        <v>-8.1129694000000008</v>
      </c>
      <c r="AB1387" t="s">
        <v>4229</v>
      </c>
      <c r="AC1387" t="s">
        <v>230</v>
      </c>
      <c r="AL1387" t="s">
        <v>218</v>
      </c>
      <c r="AM1387" t="s">
        <v>3704</v>
      </c>
      <c r="AN1387" t="s">
        <v>6</v>
      </c>
      <c r="AO1387" s="57">
        <v>46030.725775462961</v>
      </c>
      <c r="AP1387" s="57">
        <v>46237.333333333336</v>
      </c>
      <c r="AQ1387" t="s">
        <v>248</v>
      </c>
      <c r="AR1387" t="s">
        <v>14</v>
      </c>
      <c r="AS1387" t="s">
        <v>242</v>
      </c>
      <c r="AT1387" t="s">
        <v>231</v>
      </c>
      <c r="AV1387" t="s">
        <v>4230</v>
      </c>
      <c r="AW1387" t="s">
        <v>591</v>
      </c>
      <c r="AX1387" t="s">
        <v>223</v>
      </c>
      <c r="BA1387" s="57">
        <v>46237.333333333336</v>
      </c>
      <c r="BB1387" t="s">
        <v>3704</v>
      </c>
      <c r="BF1387" s="6" t="e">
        <f t="shared" si="63"/>
        <v>#NUM!</v>
      </c>
      <c r="BG1387" t="e">
        <f t="shared" si="64"/>
        <v>#NUM!</v>
      </c>
      <c r="BH1387" t="e">
        <f t="shared" si="65"/>
        <v>#NUM!</v>
      </c>
      <c r="BI1387" t="str">
        <f>VLOOKUP(H1387,Sheet2!$A$1:$B$270,2,FALSE)</f>
        <v>SINGARAJA</v>
      </c>
    </row>
    <row r="1388" spans="1:61">
      <c r="A1388">
        <v>1387</v>
      </c>
      <c r="B1388">
        <v>1002522422</v>
      </c>
      <c r="C1388">
        <v>3</v>
      </c>
      <c r="D1388" t="s">
        <v>38</v>
      </c>
      <c r="E1388">
        <v>5</v>
      </c>
      <c r="F1388" t="s">
        <v>90</v>
      </c>
      <c r="G1388" t="s">
        <v>90</v>
      </c>
      <c r="H1388" t="s">
        <v>440</v>
      </c>
      <c r="I1388" t="s">
        <v>213</v>
      </c>
      <c r="J1388" t="s">
        <v>214</v>
      </c>
      <c r="K1388" t="s">
        <v>149</v>
      </c>
      <c r="L1388" t="s">
        <v>215</v>
      </c>
      <c r="M1388" t="s">
        <v>76</v>
      </c>
      <c r="N1388" t="s">
        <v>216</v>
      </c>
      <c r="O1388" s="57">
        <v>46246.606215277781</v>
      </c>
      <c r="P1388" s="57">
        <v>46247.88108796296</v>
      </c>
      <c r="Q1388">
        <v>69364371</v>
      </c>
      <c r="S1388">
        <v>152651207089</v>
      </c>
      <c r="T1388" t="s">
        <v>8812</v>
      </c>
      <c r="U1388" t="s">
        <v>8813</v>
      </c>
      <c r="V1388" t="s">
        <v>8814</v>
      </c>
      <c r="Z1388">
        <v>111.9870054</v>
      </c>
      <c r="AA1388">
        <v>-7.9047856000000003</v>
      </c>
      <c r="AB1388" t="s">
        <v>8815</v>
      </c>
      <c r="AC1388" t="s">
        <v>237</v>
      </c>
      <c r="AL1388" t="s">
        <v>218</v>
      </c>
      <c r="AM1388" t="s">
        <v>8816</v>
      </c>
      <c r="AN1388" t="s">
        <v>6</v>
      </c>
      <c r="AO1388" s="57">
        <v>46364.61109953704</v>
      </c>
      <c r="AP1388" s="57">
        <v>46247.541666666664</v>
      </c>
      <c r="AR1388" t="s">
        <v>219</v>
      </c>
      <c r="AS1388" t="s">
        <v>440</v>
      </c>
      <c r="AT1388" t="s">
        <v>231</v>
      </c>
      <c r="AU1388">
        <v>20260813</v>
      </c>
      <c r="AV1388" t="s">
        <v>222</v>
      </c>
      <c r="AW1388" t="s">
        <v>1010</v>
      </c>
      <c r="AX1388" t="s">
        <v>223</v>
      </c>
      <c r="BA1388" s="57">
        <v>46247.541666666664</v>
      </c>
      <c r="BB1388" t="s">
        <v>8816</v>
      </c>
      <c r="BC1388">
        <v>2026</v>
      </c>
      <c r="BD1388">
        <v>8</v>
      </c>
      <c r="BE1388">
        <v>13</v>
      </c>
      <c r="BF1388" s="6">
        <f t="shared" si="63"/>
        <v>46247</v>
      </c>
      <c r="BG1388">
        <f t="shared" si="64"/>
        <v>-0.54166666666424135</v>
      </c>
      <c r="BH1388" t="str">
        <f t="shared" si="65"/>
        <v>COMPLY</v>
      </c>
      <c r="BI1388" t="str">
        <f>VLOOKUP(H1388,Sheet2!$A$1:$B$270,2,FALSE)</f>
        <v>KEDIRI</v>
      </c>
    </row>
    <row r="1389" spans="1:61">
      <c r="A1389">
        <v>1388</v>
      </c>
      <c r="B1389">
        <v>1002530648</v>
      </c>
      <c r="C1389">
        <v>3</v>
      </c>
      <c r="D1389" t="s">
        <v>38</v>
      </c>
      <c r="E1389">
        <v>5</v>
      </c>
      <c r="F1389" t="s">
        <v>90</v>
      </c>
      <c r="G1389" t="s">
        <v>93</v>
      </c>
      <c r="H1389" t="s">
        <v>302</v>
      </c>
      <c r="I1389" t="s">
        <v>213</v>
      </c>
      <c r="J1389" t="s">
        <v>214</v>
      </c>
      <c r="K1389" t="s">
        <v>149</v>
      </c>
      <c r="L1389" t="s">
        <v>215</v>
      </c>
      <c r="M1389" t="s">
        <v>225</v>
      </c>
      <c r="N1389" t="s">
        <v>216</v>
      </c>
      <c r="O1389" s="57">
        <v>46251.464537037034</v>
      </c>
      <c r="P1389" s="57">
        <v>46252.338148148148</v>
      </c>
      <c r="Q1389">
        <v>69367938</v>
      </c>
      <c r="S1389">
        <v>152611229903</v>
      </c>
      <c r="T1389" t="s">
        <v>12749</v>
      </c>
      <c r="U1389" t="s">
        <v>12750</v>
      </c>
      <c r="V1389" t="s">
        <v>12751</v>
      </c>
      <c r="Z1389">
        <v>111.847331374883</v>
      </c>
      <c r="AA1389">
        <v>-7.6107712791392403</v>
      </c>
      <c r="AB1389" t="s">
        <v>12752</v>
      </c>
      <c r="AC1389" t="s">
        <v>217</v>
      </c>
      <c r="AL1389" t="s">
        <v>218</v>
      </c>
      <c r="AM1389" t="s">
        <v>11663</v>
      </c>
      <c r="AN1389" t="s">
        <v>6</v>
      </c>
      <c r="AO1389" t="s">
        <v>10555</v>
      </c>
      <c r="AP1389" s="57">
        <v>46252.333333333336</v>
      </c>
      <c r="AR1389" t="s">
        <v>18</v>
      </c>
      <c r="AS1389" t="s">
        <v>302</v>
      </c>
      <c r="AT1389" t="s">
        <v>231</v>
      </c>
      <c r="AV1389" t="s">
        <v>227</v>
      </c>
      <c r="AW1389" t="s">
        <v>1010</v>
      </c>
      <c r="AX1389" t="s">
        <v>223</v>
      </c>
      <c r="BA1389" s="57">
        <v>46252.333333333336</v>
      </c>
      <c r="BB1389" t="s">
        <v>11663</v>
      </c>
      <c r="BF1389" s="6" t="e">
        <f t="shared" si="63"/>
        <v>#NUM!</v>
      </c>
      <c r="BG1389" t="e">
        <f t="shared" si="64"/>
        <v>#NUM!</v>
      </c>
      <c r="BH1389" t="e">
        <f t="shared" si="65"/>
        <v>#NUM!</v>
      </c>
      <c r="BI1389" t="str">
        <f>VLOOKUP(H1389,Sheet2!$A$1:$B$270,2,FALSE)</f>
        <v>NGANJUK</v>
      </c>
    </row>
    <row r="1390" spans="1:61">
      <c r="A1390">
        <v>1389</v>
      </c>
      <c r="B1390">
        <v>1002506450</v>
      </c>
      <c r="C1390">
        <v>3</v>
      </c>
      <c r="D1390" t="s">
        <v>38</v>
      </c>
      <c r="E1390">
        <v>5</v>
      </c>
      <c r="F1390" t="s">
        <v>90</v>
      </c>
      <c r="G1390" t="s">
        <v>93</v>
      </c>
      <c r="H1390" t="s">
        <v>472</v>
      </c>
      <c r="I1390" t="s">
        <v>213</v>
      </c>
      <c r="J1390" t="s">
        <v>214</v>
      </c>
      <c r="K1390" t="s">
        <v>149</v>
      </c>
      <c r="M1390" t="s">
        <v>586</v>
      </c>
      <c r="N1390" t="s">
        <v>216</v>
      </c>
      <c r="O1390" s="57">
        <v>46237.664988425924</v>
      </c>
      <c r="P1390" s="57">
        <v>46238.371932870374</v>
      </c>
      <c r="Q1390">
        <v>69356728</v>
      </c>
      <c r="S1390">
        <v>152627203799</v>
      </c>
      <c r="T1390" t="s">
        <v>1478</v>
      </c>
      <c r="U1390" t="s">
        <v>4231</v>
      </c>
      <c r="V1390" t="s">
        <v>4232</v>
      </c>
      <c r="Z1390">
        <v>112.01800476</v>
      </c>
      <c r="AA1390">
        <v>-7.687501975</v>
      </c>
      <c r="AB1390" t="s">
        <v>1481</v>
      </c>
      <c r="AC1390" t="s">
        <v>217</v>
      </c>
      <c r="AL1390" t="s">
        <v>218</v>
      </c>
      <c r="AM1390" t="s">
        <v>2212</v>
      </c>
      <c r="AN1390" t="s">
        <v>6</v>
      </c>
      <c r="AO1390" s="57">
        <v>46089.674050925925</v>
      </c>
      <c r="AQ1390" t="s">
        <v>248</v>
      </c>
      <c r="AR1390" t="s">
        <v>14</v>
      </c>
      <c r="AS1390" t="s">
        <v>472</v>
      </c>
      <c r="AT1390" t="s">
        <v>231</v>
      </c>
      <c r="AV1390" t="s">
        <v>587</v>
      </c>
      <c r="AW1390" t="s">
        <v>562</v>
      </c>
      <c r="AX1390" t="s">
        <v>223</v>
      </c>
      <c r="BA1390" s="57">
        <v>46237.291666666664</v>
      </c>
      <c r="BB1390" t="s">
        <v>2212</v>
      </c>
      <c r="BF1390" s="6" t="e">
        <f t="shared" si="63"/>
        <v>#NUM!</v>
      </c>
      <c r="BG1390" t="e">
        <f t="shared" si="64"/>
        <v>#NUM!</v>
      </c>
      <c r="BH1390" t="e">
        <f t="shared" si="65"/>
        <v>#NUM!</v>
      </c>
      <c r="BI1390" t="str">
        <f>VLOOKUP(H1390,Sheet2!$A$1:$B$270,2,FALSE)</f>
        <v>NGANJUK</v>
      </c>
    </row>
    <row r="1391" spans="1:61">
      <c r="A1391">
        <v>1390</v>
      </c>
      <c r="B1391">
        <v>1002524946</v>
      </c>
      <c r="C1391">
        <v>3</v>
      </c>
      <c r="D1391" t="s">
        <v>59</v>
      </c>
      <c r="E1391">
        <v>4</v>
      </c>
      <c r="F1391" t="s">
        <v>224</v>
      </c>
      <c r="G1391" t="s">
        <v>607</v>
      </c>
      <c r="H1391" t="s">
        <v>913</v>
      </c>
      <c r="I1391" t="s">
        <v>213</v>
      </c>
      <c r="J1391" t="s">
        <v>214</v>
      </c>
      <c r="K1391" t="s">
        <v>149</v>
      </c>
      <c r="L1391" t="s">
        <v>215</v>
      </c>
      <c r="M1391" t="s">
        <v>236</v>
      </c>
      <c r="N1391" t="s">
        <v>216</v>
      </c>
      <c r="O1391" s="57">
        <v>46247.686759259261</v>
      </c>
      <c r="P1391" s="57">
        <v>46251.099490740744</v>
      </c>
      <c r="Q1391">
        <v>69365438</v>
      </c>
      <c r="S1391">
        <v>143385101153</v>
      </c>
      <c r="T1391" t="s">
        <v>9732</v>
      </c>
      <c r="U1391" t="s">
        <v>5065</v>
      </c>
      <c r="V1391" t="s">
        <v>9733</v>
      </c>
      <c r="Z1391">
        <v>109.287919</v>
      </c>
      <c r="AA1391">
        <v>-7.597664</v>
      </c>
      <c r="AB1391" t="s">
        <v>9734</v>
      </c>
      <c r="AC1391" t="s">
        <v>237</v>
      </c>
      <c r="AL1391" t="s">
        <v>218</v>
      </c>
      <c r="AM1391" t="s">
        <v>9735</v>
      </c>
      <c r="AN1391" t="s">
        <v>6</v>
      </c>
      <c r="AO1391" t="s">
        <v>8876</v>
      </c>
      <c r="AP1391" s="57">
        <v>46249.541666666664</v>
      </c>
      <c r="AR1391" t="s">
        <v>12</v>
      </c>
      <c r="AS1391" t="s">
        <v>913</v>
      </c>
      <c r="AT1391" t="s">
        <v>231</v>
      </c>
      <c r="AV1391" t="s">
        <v>917</v>
      </c>
      <c r="AW1391" t="s">
        <v>1021</v>
      </c>
      <c r="AX1391" t="s">
        <v>223</v>
      </c>
      <c r="BA1391" s="57">
        <v>46249.541666666664</v>
      </c>
      <c r="BB1391" t="s">
        <v>9735</v>
      </c>
      <c r="BF1391" s="6" t="e">
        <f t="shared" si="63"/>
        <v>#NUM!</v>
      </c>
      <c r="BG1391" t="e">
        <f t="shared" si="64"/>
        <v>#NUM!</v>
      </c>
      <c r="BH1391" t="e">
        <f t="shared" si="65"/>
        <v>#NUM!</v>
      </c>
      <c r="BI1391" t="e">
        <f>VLOOKUP(H1391,Sheet2!$A$1:$B$270,2,FALSE)</f>
        <v>#N/A</v>
      </c>
    </row>
    <row r="1392" spans="1:61">
      <c r="A1392">
        <v>1391</v>
      </c>
      <c r="B1392">
        <v>1002505089</v>
      </c>
      <c r="C1392">
        <v>3</v>
      </c>
      <c r="D1392" t="s">
        <v>42</v>
      </c>
      <c r="E1392">
        <v>5</v>
      </c>
      <c r="F1392" t="s">
        <v>233</v>
      </c>
      <c r="G1392" t="s">
        <v>103</v>
      </c>
      <c r="H1392" t="s">
        <v>401</v>
      </c>
      <c r="I1392" t="s">
        <v>213</v>
      </c>
      <c r="J1392" t="s">
        <v>214</v>
      </c>
      <c r="K1392" t="s">
        <v>149</v>
      </c>
      <c r="M1392" t="s">
        <v>76</v>
      </c>
      <c r="N1392" t="s">
        <v>216</v>
      </c>
      <c r="O1392" s="57">
        <v>46236.415092592593</v>
      </c>
      <c r="P1392" s="57">
        <v>46236.680243055554</v>
      </c>
      <c r="Q1392">
        <v>69356958</v>
      </c>
      <c r="S1392">
        <v>152318240207</v>
      </c>
      <c r="T1392" t="s">
        <v>4248</v>
      </c>
      <c r="U1392" t="s">
        <v>4249</v>
      </c>
      <c r="V1392" t="s">
        <v>4250</v>
      </c>
      <c r="Z1392">
        <v>112.23798840000001</v>
      </c>
      <c r="AA1392">
        <v>-7.5384528</v>
      </c>
      <c r="AB1392" t="s">
        <v>4251</v>
      </c>
      <c r="AC1392" t="s">
        <v>230</v>
      </c>
      <c r="AL1392" t="s">
        <v>218</v>
      </c>
      <c r="AM1392" t="s">
        <v>4252</v>
      </c>
      <c r="AN1392" t="s">
        <v>6</v>
      </c>
      <c r="AO1392" s="57">
        <v>46061.423506944448</v>
      </c>
      <c r="AP1392" s="57">
        <v>46237.333333333336</v>
      </c>
      <c r="AR1392" t="s">
        <v>219</v>
      </c>
      <c r="AS1392" t="s">
        <v>401</v>
      </c>
      <c r="AT1392" t="s">
        <v>221</v>
      </c>
      <c r="AU1392">
        <v>20260802</v>
      </c>
      <c r="AV1392" t="s">
        <v>222</v>
      </c>
      <c r="AW1392" t="s">
        <v>984</v>
      </c>
      <c r="AX1392" t="s">
        <v>223</v>
      </c>
      <c r="BA1392" s="57">
        <v>46237.333333333336</v>
      </c>
      <c r="BB1392" t="s">
        <v>4252</v>
      </c>
      <c r="BC1392">
        <v>2026</v>
      </c>
      <c r="BD1392">
        <v>8</v>
      </c>
      <c r="BE1392">
        <v>2</v>
      </c>
      <c r="BF1392" s="6">
        <f t="shared" si="63"/>
        <v>46236</v>
      </c>
      <c r="BG1392">
        <f t="shared" si="64"/>
        <v>-1.3333333333357587</v>
      </c>
      <c r="BH1392" t="str">
        <f t="shared" si="65"/>
        <v>COMPLY</v>
      </c>
      <c r="BI1392" t="str">
        <f>VLOOKUP(H1392,Sheet2!$A$1:$B$270,2,FALSE)</f>
        <v>MOJOKERTO</v>
      </c>
    </row>
    <row r="1393" spans="1:61">
      <c r="A1393">
        <v>1392</v>
      </c>
      <c r="B1393">
        <v>1002504356</v>
      </c>
      <c r="C1393">
        <v>3</v>
      </c>
      <c r="D1393" t="s">
        <v>42</v>
      </c>
      <c r="E1393">
        <v>5</v>
      </c>
      <c r="F1393" t="s">
        <v>233</v>
      </c>
      <c r="G1393" t="s">
        <v>101</v>
      </c>
      <c r="H1393" t="s">
        <v>263</v>
      </c>
      <c r="I1393" t="s">
        <v>213</v>
      </c>
      <c r="J1393" t="s">
        <v>214</v>
      </c>
      <c r="K1393" t="s">
        <v>149</v>
      </c>
      <c r="M1393" t="s">
        <v>236</v>
      </c>
      <c r="N1393" t="s">
        <v>216</v>
      </c>
      <c r="O1393" s="57">
        <v>46235.435682870368</v>
      </c>
      <c r="P1393" s="57">
        <v>46251.442430555559</v>
      </c>
      <c r="Q1393">
        <v>69356615</v>
      </c>
      <c r="S1393">
        <v>152316231777</v>
      </c>
      <c r="T1393" t="s">
        <v>4272</v>
      </c>
      <c r="U1393" t="s">
        <v>4273</v>
      </c>
      <c r="Z1393">
        <v>112.699763</v>
      </c>
      <c r="AA1393">
        <v>-7.4547974000000004</v>
      </c>
      <c r="AB1393" t="s">
        <v>4274</v>
      </c>
      <c r="AC1393" t="s">
        <v>230</v>
      </c>
      <c r="AO1393" s="57">
        <v>46030.444282407407</v>
      </c>
      <c r="AR1393" t="s">
        <v>312</v>
      </c>
      <c r="AS1393" t="s">
        <v>263</v>
      </c>
      <c r="AT1393" t="s">
        <v>231</v>
      </c>
      <c r="AV1393" t="s">
        <v>5537</v>
      </c>
      <c r="AW1393" t="s">
        <v>560</v>
      </c>
      <c r="AX1393" t="s">
        <v>223</v>
      </c>
      <c r="BF1393" s="6" t="e">
        <f t="shared" si="63"/>
        <v>#NUM!</v>
      </c>
      <c r="BG1393" t="e">
        <f t="shared" si="64"/>
        <v>#NUM!</v>
      </c>
      <c r="BH1393" t="e">
        <f t="shared" si="65"/>
        <v>#NUM!</v>
      </c>
      <c r="BI1393" t="str">
        <f>VLOOKUP(H1393,Sheet2!$A$1:$B$270,2,FALSE)</f>
        <v>SIDOARJO</v>
      </c>
    </row>
    <row r="1394" spans="1:61">
      <c r="A1394">
        <v>1393</v>
      </c>
      <c r="B1394">
        <v>1002509116</v>
      </c>
      <c r="C1394">
        <v>3</v>
      </c>
      <c r="D1394" t="s">
        <v>55</v>
      </c>
      <c r="E1394">
        <v>5</v>
      </c>
      <c r="F1394" t="s">
        <v>228</v>
      </c>
      <c r="G1394" t="s">
        <v>127</v>
      </c>
      <c r="H1394" t="s">
        <v>330</v>
      </c>
      <c r="I1394" t="s">
        <v>213</v>
      </c>
      <c r="J1394" t="s">
        <v>214</v>
      </c>
      <c r="K1394" t="s">
        <v>149</v>
      </c>
      <c r="M1394" t="s">
        <v>236</v>
      </c>
      <c r="N1394" t="s">
        <v>216</v>
      </c>
      <c r="O1394" s="57">
        <v>46238.689409722225</v>
      </c>
      <c r="P1394" s="57">
        <v>46239.48233796296</v>
      </c>
      <c r="Q1394">
        <v>69358530</v>
      </c>
      <c r="S1394">
        <v>152431232302</v>
      </c>
      <c r="T1394" t="s">
        <v>4288</v>
      </c>
      <c r="U1394" t="s">
        <v>4289</v>
      </c>
      <c r="Z1394">
        <v>113.8145935</v>
      </c>
      <c r="AA1394">
        <v>-6.9023933</v>
      </c>
      <c r="AB1394" t="s">
        <v>4290</v>
      </c>
      <c r="AC1394" t="s">
        <v>230</v>
      </c>
      <c r="AO1394" s="57">
        <v>46120.694421296299</v>
      </c>
      <c r="AR1394" t="s">
        <v>312</v>
      </c>
      <c r="AS1394" t="s">
        <v>330</v>
      </c>
      <c r="AT1394" t="s">
        <v>231</v>
      </c>
      <c r="AV1394" t="s">
        <v>1040</v>
      </c>
      <c r="AW1394" t="s">
        <v>561</v>
      </c>
      <c r="AX1394" t="s">
        <v>223</v>
      </c>
      <c r="AZ1394" t="s">
        <v>1040</v>
      </c>
      <c r="BF1394" s="6" t="e">
        <f t="shared" si="63"/>
        <v>#NUM!</v>
      </c>
      <c r="BG1394" t="e">
        <f t="shared" si="64"/>
        <v>#NUM!</v>
      </c>
      <c r="BH1394" t="e">
        <f t="shared" si="65"/>
        <v>#NUM!</v>
      </c>
      <c r="BI1394" t="str">
        <f>VLOOKUP(H1394,Sheet2!$A$1:$B$270,2,FALSE)</f>
        <v>MADURA</v>
      </c>
    </row>
    <row r="1395" spans="1:61">
      <c r="A1395">
        <v>1394</v>
      </c>
      <c r="B1395">
        <v>1002530446</v>
      </c>
      <c r="C1395">
        <v>3</v>
      </c>
      <c r="D1395" t="s">
        <v>55</v>
      </c>
      <c r="E1395">
        <v>5</v>
      </c>
      <c r="F1395" t="s">
        <v>265</v>
      </c>
      <c r="G1395" t="s">
        <v>122</v>
      </c>
      <c r="H1395" t="s">
        <v>355</v>
      </c>
      <c r="I1395" t="s">
        <v>213</v>
      </c>
      <c r="J1395" t="s">
        <v>214</v>
      </c>
      <c r="K1395" t="s">
        <v>149</v>
      </c>
      <c r="M1395" t="s">
        <v>76</v>
      </c>
      <c r="N1395" t="s">
        <v>216</v>
      </c>
      <c r="O1395" s="57">
        <v>46251.380439814813</v>
      </c>
      <c r="P1395" s="57">
        <v>46251.522534722222</v>
      </c>
      <c r="Q1395">
        <v>69336387</v>
      </c>
      <c r="R1395">
        <v>3135947349</v>
      </c>
      <c r="S1395">
        <v>152421262359</v>
      </c>
      <c r="T1395" t="s">
        <v>12762</v>
      </c>
      <c r="U1395" t="s">
        <v>12763</v>
      </c>
      <c r="V1395" t="s">
        <v>12764</v>
      </c>
      <c r="Z1395">
        <v>112.65562</v>
      </c>
      <c r="AA1395">
        <v>-7.1679500000000003</v>
      </c>
      <c r="AB1395" t="s">
        <v>12765</v>
      </c>
      <c r="AC1395" t="s">
        <v>230</v>
      </c>
      <c r="AL1395" t="s">
        <v>218</v>
      </c>
      <c r="AM1395" t="s">
        <v>12766</v>
      </c>
      <c r="AN1395" t="s">
        <v>6</v>
      </c>
      <c r="AO1395" t="s">
        <v>11626</v>
      </c>
      <c r="AR1395" t="s">
        <v>219</v>
      </c>
      <c r="AS1395" t="s">
        <v>355</v>
      </c>
      <c r="AT1395" t="s">
        <v>231</v>
      </c>
      <c r="AU1395">
        <v>20260817</v>
      </c>
      <c r="AV1395" t="s">
        <v>222</v>
      </c>
      <c r="AW1395" t="s">
        <v>613</v>
      </c>
      <c r="AX1395" t="s">
        <v>223</v>
      </c>
      <c r="BA1395" s="57">
        <v>46251.291666666664</v>
      </c>
      <c r="BB1395" t="s">
        <v>12766</v>
      </c>
      <c r="BC1395">
        <v>2026</v>
      </c>
      <c r="BD1395">
        <v>8</v>
      </c>
      <c r="BE1395">
        <v>17</v>
      </c>
      <c r="BF1395" s="6">
        <f t="shared" si="63"/>
        <v>46251</v>
      </c>
      <c r="BG1395">
        <f t="shared" si="64"/>
        <v>-0.29166666666424135</v>
      </c>
      <c r="BH1395" t="str">
        <f t="shared" si="65"/>
        <v>COMPLY</v>
      </c>
      <c r="BI1395" t="str">
        <f>VLOOKUP(H1395,Sheet2!$A$1:$B$270,2,FALSE)</f>
        <v>GRESIK</v>
      </c>
    </row>
    <row r="1396" spans="1:61">
      <c r="A1396">
        <v>1395</v>
      </c>
      <c r="B1396">
        <v>1002530552</v>
      </c>
      <c r="C1396">
        <v>3</v>
      </c>
      <c r="D1396" t="s">
        <v>38</v>
      </c>
      <c r="E1396">
        <v>5</v>
      </c>
      <c r="F1396" t="s">
        <v>250</v>
      </c>
      <c r="G1396" t="s">
        <v>91</v>
      </c>
      <c r="H1396" t="s">
        <v>446</v>
      </c>
      <c r="I1396" t="s">
        <v>213</v>
      </c>
      <c r="J1396" t="s">
        <v>214</v>
      </c>
      <c r="K1396" t="s">
        <v>149</v>
      </c>
      <c r="L1396" t="s">
        <v>215</v>
      </c>
      <c r="M1396" t="s">
        <v>76</v>
      </c>
      <c r="N1396" t="s">
        <v>216</v>
      </c>
      <c r="O1396" s="57">
        <v>46251.42496527778</v>
      </c>
      <c r="P1396" s="57">
        <v>46251.863263888888</v>
      </c>
      <c r="Q1396">
        <v>69367891</v>
      </c>
      <c r="S1396">
        <v>152708208115</v>
      </c>
      <c r="T1396" t="s">
        <v>12767</v>
      </c>
      <c r="U1396" t="s">
        <v>12768</v>
      </c>
      <c r="V1396" t="s">
        <v>12769</v>
      </c>
      <c r="Z1396">
        <v>112.665311231174</v>
      </c>
      <c r="AA1396">
        <v>-8.0412576560794005</v>
      </c>
      <c r="AB1396" t="s">
        <v>12770</v>
      </c>
      <c r="AC1396" t="s">
        <v>237</v>
      </c>
      <c r="AL1396" t="s">
        <v>218</v>
      </c>
      <c r="AM1396" t="s">
        <v>11663</v>
      </c>
      <c r="AN1396" t="s">
        <v>6</v>
      </c>
      <c r="AO1396" t="s">
        <v>11592</v>
      </c>
      <c r="AP1396" s="57">
        <v>46252.333333333336</v>
      </c>
      <c r="AR1396" t="s">
        <v>219</v>
      </c>
      <c r="AS1396" t="s">
        <v>446</v>
      </c>
      <c r="AT1396" t="s">
        <v>231</v>
      </c>
      <c r="AU1396">
        <v>20260817</v>
      </c>
      <c r="AV1396" t="s">
        <v>222</v>
      </c>
      <c r="AW1396" t="s">
        <v>1021</v>
      </c>
      <c r="AX1396" t="s">
        <v>223</v>
      </c>
      <c r="BA1396" s="57">
        <v>46252.333333333336</v>
      </c>
      <c r="BB1396" t="s">
        <v>11663</v>
      </c>
      <c r="BC1396">
        <v>2026</v>
      </c>
      <c r="BD1396">
        <v>8</v>
      </c>
      <c r="BE1396">
        <v>17</v>
      </c>
      <c r="BF1396" s="6">
        <f t="shared" si="63"/>
        <v>46251</v>
      </c>
      <c r="BG1396">
        <f t="shared" si="64"/>
        <v>-1.3333333333357587</v>
      </c>
      <c r="BH1396" t="str">
        <f t="shared" si="65"/>
        <v>COMPLY</v>
      </c>
      <c r="BI1396" t="str">
        <f>VLOOKUP(H1396,Sheet2!$A$1:$B$270,2,FALSE)</f>
        <v>MALANG</v>
      </c>
    </row>
    <row r="1397" spans="1:61">
      <c r="A1397">
        <v>1396</v>
      </c>
      <c r="B1397">
        <v>1002511732</v>
      </c>
      <c r="C1397">
        <v>3</v>
      </c>
      <c r="D1397" t="s">
        <v>38</v>
      </c>
      <c r="E1397">
        <v>5</v>
      </c>
      <c r="F1397" t="s">
        <v>250</v>
      </c>
      <c r="G1397" t="s">
        <v>91</v>
      </c>
      <c r="H1397" t="s">
        <v>398</v>
      </c>
      <c r="I1397" t="s">
        <v>213</v>
      </c>
      <c r="J1397" t="s">
        <v>214</v>
      </c>
      <c r="K1397" t="s">
        <v>149</v>
      </c>
      <c r="L1397" t="s">
        <v>215</v>
      </c>
      <c r="M1397" t="s">
        <v>76</v>
      </c>
      <c r="N1397" t="s">
        <v>216</v>
      </c>
      <c r="O1397" s="57">
        <v>46240.426354166666</v>
      </c>
      <c r="P1397" s="57">
        <v>46241.68959490741</v>
      </c>
      <c r="Q1397">
        <v>69359704</v>
      </c>
      <c r="S1397">
        <v>152703903443</v>
      </c>
      <c r="T1397" t="s">
        <v>3130</v>
      </c>
      <c r="U1397" t="s">
        <v>3131</v>
      </c>
      <c r="V1397" t="s">
        <v>4294</v>
      </c>
      <c r="Z1397">
        <v>112.61115340000001</v>
      </c>
      <c r="AA1397">
        <v>-7.9431544999999897</v>
      </c>
      <c r="AB1397" t="s">
        <v>4295</v>
      </c>
      <c r="AC1397" t="s">
        <v>237</v>
      </c>
      <c r="AL1397" t="s">
        <v>218</v>
      </c>
      <c r="AM1397" t="s">
        <v>4296</v>
      </c>
      <c r="AN1397" t="s">
        <v>6</v>
      </c>
      <c r="AO1397" s="57">
        <v>46181.434108796297</v>
      </c>
      <c r="AP1397" s="57">
        <v>46241.625</v>
      </c>
      <c r="AR1397" t="s">
        <v>219</v>
      </c>
      <c r="AS1397" t="s">
        <v>398</v>
      </c>
      <c r="AT1397" t="s">
        <v>231</v>
      </c>
      <c r="AU1397">
        <v>20260807</v>
      </c>
      <c r="AV1397" t="s">
        <v>222</v>
      </c>
      <c r="AW1397" t="s">
        <v>1014</v>
      </c>
      <c r="AX1397" t="s">
        <v>223</v>
      </c>
      <c r="BA1397" s="57">
        <v>46241.625</v>
      </c>
      <c r="BB1397" t="s">
        <v>4296</v>
      </c>
      <c r="BC1397">
        <v>2026</v>
      </c>
      <c r="BD1397">
        <v>8</v>
      </c>
      <c r="BE1397">
        <v>7</v>
      </c>
      <c r="BF1397" s="6">
        <f t="shared" si="63"/>
        <v>46241</v>
      </c>
      <c r="BG1397">
        <f t="shared" si="64"/>
        <v>-0.625</v>
      </c>
      <c r="BH1397" t="str">
        <f t="shared" si="65"/>
        <v>COMPLY</v>
      </c>
      <c r="BI1397" t="str">
        <f>VLOOKUP(H1397,Sheet2!$A$1:$B$270,2,FALSE)</f>
        <v>MALANG</v>
      </c>
    </row>
    <row r="1398" spans="1:61">
      <c r="A1398">
        <v>1397</v>
      </c>
      <c r="B1398">
        <v>1002527135</v>
      </c>
      <c r="C1398">
        <v>3</v>
      </c>
      <c r="D1398" t="s">
        <v>45</v>
      </c>
      <c r="E1398">
        <v>5</v>
      </c>
      <c r="F1398" t="s">
        <v>211</v>
      </c>
      <c r="G1398" t="s">
        <v>116</v>
      </c>
      <c r="H1398" t="s">
        <v>272</v>
      </c>
      <c r="I1398" t="s">
        <v>213</v>
      </c>
      <c r="J1398" t="s">
        <v>214</v>
      </c>
      <c r="K1398" t="s">
        <v>149</v>
      </c>
      <c r="M1398" t="s">
        <v>76</v>
      </c>
      <c r="N1398" t="s">
        <v>216</v>
      </c>
      <c r="O1398" s="57">
        <v>46248.680891203701</v>
      </c>
      <c r="P1398" s="57">
        <v>46248.833622685182</v>
      </c>
      <c r="Q1398">
        <v>69357231</v>
      </c>
      <c r="S1398">
        <v>172604214106</v>
      </c>
      <c r="T1398" t="s">
        <v>3750</v>
      </c>
      <c r="U1398" t="s">
        <v>3751</v>
      </c>
      <c r="V1398" t="s">
        <v>12782</v>
      </c>
      <c r="Z1398">
        <v>116.0441797</v>
      </c>
      <c r="AA1398">
        <v>-8.3510191999999996</v>
      </c>
      <c r="AB1398" t="s">
        <v>3752</v>
      </c>
      <c r="AC1398" t="s">
        <v>291</v>
      </c>
      <c r="AL1398" t="s">
        <v>218</v>
      </c>
      <c r="AM1398" t="s">
        <v>12783</v>
      </c>
      <c r="AN1398" t="s">
        <v>6</v>
      </c>
      <c r="AO1398" t="s">
        <v>9949</v>
      </c>
      <c r="AR1398" t="s">
        <v>219</v>
      </c>
      <c r="AS1398" t="s">
        <v>272</v>
      </c>
      <c r="AT1398" t="s">
        <v>231</v>
      </c>
      <c r="AU1398">
        <v>20260814</v>
      </c>
      <c r="AV1398" t="s">
        <v>222</v>
      </c>
      <c r="AW1398" t="s">
        <v>560</v>
      </c>
      <c r="AX1398" t="s">
        <v>223</v>
      </c>
      <c r="BA1398" s="57">
        <v>46248.291666666664</v>
      </c>
      <c r="BB1398" t="s">
        <v>12783</v>
      </c>
      <c r="BC1398">
        <v>2026</v>
      </c>
      <c r="BD1398">
        <v>8</v>
      </c>
      <c r="BE1398">
        <v>14</v>
      </c>
      <c r="BF1398" s="6">
        <f t="shared" si="63"/>
        <v>46248</v>
      </c>
      <c r="BG1398">
        <f t="shared" si="64"/>
        <v>-0.29166666666424135</v>
      </c>
      <c r="BH1398" t="str">
        <f t="shared" si="65"/>
        <v>COMPLY</v>
      </c>
      <c r="BI1398" t="str">
        <f>VLOOKUP(H1398,Sheet2!$A$1:$B$270,2,FALSE)</f>
        <v>SELONG</v>
      </c>
    </row>
    <row r="1399" spans="1:61">
      <c r="A1399">
        <v>1398</v>
      </c>
      <c r="B1399">
        <v>1002512661</v>
      </c>
      <c r="C1399">
        <v>3</v>
      </c>
      <c r="D1399" t="s">
        <v>38</v>
      </c>
      <c r="E1399">
        <v>5</v>
      </c>
      <c r="F1399" t="s">
        <v>92</v>
      </c>
      <c r="G1399" t="s">
        <v>95</v>
      </c>
      <c r="H1399" t="s">
        <v>245</v>
      </c>
      <c r="I1399" t="s">
        <v>213</v>
      </c>
      <c r="J1399" t="s">
        <v>214</v>
      </c>
      <c r="K1399" t="s">
        <v>149</v>
      </c>
      <c r="L1399" t="s">
        <v>215</v>
      </c>
      <c r="M1399" t="s">
        <v>76</v>
      </c>
      <c r="N1399" t="s">
        <v>216</v>
      </c>
      <c r="O1399" s="57">
        <v>46240.601365740738</v>
      </c>
      <c r="P1399" s="57">
        <v>46241.673726851855</v>
      </c>
      <c r="Q1399">
        <v>69360056</v>
      </c>
      <c r="S1399">
        <v>152604231076</v>
      </c>
      <c r="T1399" t="s">
        <v>4309</v>
      </c>
      <c r="U1399" t="s">
        <v>4310</v>
      </c>
      <c r="V1399" t="s">
        <v>4311</v>
      </c>
      <c r="Z1399">
        <v>111.485805</v>
      </c>
      <c r="AA1399">
        <v>-7.9076339999999998</v>
      </c>
      <c r="AB1399" t="s">
        <v>4312</v>
      </c>
      <c r="AC1399" t="s">
        <v>237</v>
      </c>
      <c r="AL1399" t="s">
        <v>218</v>
      </c>
      <c r="AM1399" t="s">
        <v>4313</v>
      </c>
      <c r="AN1399" t="s">
        <v>6</v>
      </c>
      <c r="AO1399" s="57">
        <v>46181.611122685186</v>
      </c>
      <c r="AP1399" s="57">
        <v>46241.541666666664</v>
      </c>
      <c r="AR1399" t="s">
        <v>219</v>
      </c>
      <c r="AS1399" t="s">
        <v>245</v>
      </c>
      <c r="AT1399" t="s">
        <v>231</v>
      </c>
      <c r="AU1399">
        <v>20260807</v>
      </c>
      <c r="AV1399" t="s">
        <v>222</v>
      </c>
      <c r="AW1399" t="s">
        <v>1010</v>
      </c>
      <c r="AX1399" t="s">
        <v>223</v>
      </c>
      <c r="BA1399" s="57">
        <v>46241.541666666664</v>
      </c>
      <c r="BB1399" t="s">
        <v>4313</v>
      </c>
      <c r="BC1399">
        <v>2026</v>
      </c>
      <c r="BD1399">
        <v>8</v>
      </c>
      <c r="BE1399">
        <v>7</v>
      </c>
      <c r="BF1399" s="6">
        <f t="shared" si="63"/>
        <v>46241</v>
      </c>
      <c r="BG1399">
        <f t="shared" si="64"/>
        <v>-0.54166666666424135</v>
      </c>
      <c r="BH1399" t="str">
        <f t="shared" si="65"/>
        <v>COMPLY</v>
      </c>
      <c r="BI1399" t="str">
        <f>VLOOKUP(H1399,Sheet2!$A$1:$B$270,2,FALSE)</f>
        <v>PONOROGO</v>
      </c>
    </row>
    <row r="1400" spans="1:61">
      <c r="A1400">
        <v>1399</v>
      </c>
      <c r="B1400">
        <v>1002527906</v>
      </c>
      <c r="C1400">
        <v>3</v>
      </c>
      <c r="D1400" t="s">
        <v>38</v>
      </c>
      <c r="E1400">
        <v>5</v>
      </c>
      <c r="F1400" t="s">
        <v>250</v>
      </c>
      <c r="G1400" t="s">
        <v>91</v>
      </c>
      <c r="H1400" t="s">
        <v>433</v>
      </c>
      <c r="I1400" t="s">
        <v>213</v>
      </c>
      <c r="J1400" t="s">
        <v>214</v>
      </c>
      <c r="K1400" t="s">
        <v>149</v>
      </c>
      <c r="L1400" t="s">
        <v>215</v>
      </c>
      <c r="M1400" t="s">
        <v>76</v>
      </c>
      <c r="N1400" t="s">
        <v>216</v>
      </c>
      <c r="O1400" s="57">
        <v>46249.438148148147</v>
      </c>
      <c r="P1400" s="57">
        <v>46249.637407407405</v>
      </c>
      <c r="Q1400">
        <v>69366672</v>
      </c>
      <c r="S1400">
        <v>152713217311</v>
      </c>
      <c r="T1400" t="s">
        <v>12784</v>
      </c>
      <c r="U1400" t="s">
        <v>12785</v>
      </c>
      <c r="V1400" t="s">
        <v>12786</v>
      </c>
      <c r="Z1400">
        <v>112.706980059755</v>
      </c>
      <c r="AA1400">
        <v>-8.16668529216129</v>
      </c>
      <c r="AB1400" t="s">
        <v>12787</v>
      </c>
      <c r="AC1400" t="s">
        <v>237</v>
      </c>
      <c r="AL1400" t="s">
        <v>218</v>
      </c>
      <c r="AM1400" t="s">
        <v>9947</v>
      </c>
      <c r="AN1400" t="s">
        <v>6</v>
      </c>
      <c r="AO1400" t="s">
        <v>10477</v>
      </c>
      <c r="AP1400" s="57">
        <v>46250.333333333336</v>
      </c>
      <c r="AQ1400" t="s">
        <v>903</v>
      </c>
      <c r="AR1400" t="s">
        <v>219</v>
      </c>
      <c r="AS1400" t="s">
        <v>433</v>
      </c>
      <c r="AT1400" t="s">
        <v>231</v>
      </c>
      <c r="AU1400">
        <v>20260815</v>
      </c>
      <c r="AV1400" t="s">
        <v>222</v>
      </c>
      <c r="AW1400" t="s">
        <v>598</v>
      </c>
      <c r="AX1400" t="s">
        <v>223</v>
      </c>
      <c r="BA1400" s="57">
        <v>46250.333333333336</v>
      </c>
      <c r="BB1400" t="s">
        <v>9947</v>
      </c>
      <c r="BC1400">
        <v>2026</v>
      </c>
      <c r="BD1400">
        <v>8</v>
      </c>
      <c r="BE1400">
        <v>15</v>
      </c>
      <c r="BF1400" s="6">
        <f t="shared" si="63"/>
        <v>46249</v>
      </c>
      <c r="BG1400">
        <f t="shared" si="64"/>
        <v>-1.3333333333357587</v>
      </c>
      <c r="BH1400" t="str">
        <f t="shared" si="65"/>
        <v>COMPLY</v>
      </c>
      <c r="BI1400" t="str">
        <f>VLOOKUP(H1400,Sheet2!$A$1:$B$270,2,FALSE)</f>
        <v>MALANG</v>
      </c>
    </row>
    <row r="1401" spans="1:61">
      <c r="A1401">
        <v>1400</v>
      </c>
      <c r="B1401">
        <v>1002505530</v>
      </c>
      <c r="C1401">
        <v>3</v>
      </c>
      <c r="D1401" t="s">
        <v>34</v>
      </c>
      <c r="E1401">
        <v>5</v>
      </c>
      <c r="F1401" t="s">
        <v>573</v>
      </c>
      <c r="G1401" t="s">
        <v>79</v>
      </c>
      <c r="H1401" t="s">
        <v>288</v>
      </c>
      <c r="I1401" t="s">
        <v>213</v>
      </c>
      <c r="J1401" t="s">
        <v>214</v>
      </c>
      <c r="K1401" t="s">
        <v>149</v>
      </c>
      <c r="M1401" t="s">
        <v>76</v>
      </c>
      <c r="N1401" t="s">
        <v>216</v>
      </c>
      <c r="O1401" s="57">
        <v>46237.366574074076</v>
      </c>
      <c r="P1401" s="57">
        <v>46238.895092592589</v>
      </c>
      <c r="Q1401">
        <v>69357184</v>
      </c>
      <c r="S1401">
        <v>172408247848</v>
      </c>
      <c r="T1401" t="s">
        <v>3587</v>
      </c>
      <c r="U1401" t="s">
        <v>3588</v>
      </c>
      <c r="V1401" t="s">
        <v>4319</v>
      </c>
      <c r="Z1401">
        <v>115.2888986</v>
      </c>
      <c r="AA1401">
        <v>-8.5771531000000003</v>
      </c>
      <c r="AB1401" t="s">
        <v>3589</v>
      </c>
      <c r="AC1401" t="s">
        <v>230</v>
      </c>
      <c r="AL1401" t="s">
        <v>218</v>
      </c>
      <c r="AM1401" t="s">
        <v>3379</v>
      </c>
      <c r="AN1401" t="s">
        <v>6</v>
      </c>
      <c r="AO1401" s="57">
        <v>46089.371631944443</v>
      </c>
      <c r="AP1401" s="57">
        <v>46238.541666666664</v>
      </c>
      <c r="AR1401" t="s">
        <v>219</v>
      </c>
      <c r="AS1401" t="s">
        <v>288</v>
      </c>
      <c r="AT1401" t="s">
        <v>231</v>
      </c>
      <c r="AU1401">
        <v>20260804</v>
      </c>
      <c r="AV1401" t="s">
        <v>222</v>
      </c>
      <c r="AW1401" t="s">
        <v>582</v>
      </c>
      <c r="AX1401" t="s">
        <v>223</v>
      </c>
      <c r="BA1401" s="57">
        <v>46238.541666666664</v>
      </c>
      <c r="BB1401" t="s">
        <v>3379</v>
      </c>
      <c r="BC1401">
        <v>2026</v>
      </c>
      <c r="BD1401">
        <v>8</v>
      </c>
      <c r="BE1401">
        <v>4</v>
      </c>
      <c r="BF1401" s="6">
        <f t="shared" si="63"/>
        <v>46238</v>
      </c>
      <c r="BG1401">
        <f t="shared" si="64"/>
        <v>-0.54166666666424135</v>
      </c>
      <c r="BH1401" t="str">
        <f t="shared" si="65"/>
        <v>COMPLY</v>
      </c>
      <c r="BI1401" t="str">
        <f>VLOOKUP(H1401,Sheet2!$A$1:$B$270,2,FALSE)</f>
        <v>GIANYAR</v>
      </c>
    </row>
    <row r="1402" spans="1:61">
      <c r="A1402">
        <v>1401</v>
      </c>
      <c r="B1402">
        <v>1002513342</v>
      </c>
      <c r="C1402">
        <v>3</v>
      </c>
      <c r="D1402" t="s">
        <v>49</v>
      </c>
      <c r="E1402">
        <v>4</v>
      </c>
      <c r="F1402" t="s">
        <v>246</v>
      </c>
      <c r="G1402" t="s">
        <v>247</v>
      </c>
      <c r="H1402" t="s">
        <v>615</v>
      </c>
      <c r="I1402" t="s">
        <v>213</v>
      </c>
      <c r="J1402" t="s">
        <v>214</v>
      </c>
      <c r="K1402" t="s">
        <v>149</v>
      </c>
      <c r="L1402" t="s">
        <v>215</v>
      </c>
      <c r="M1402" t="s">
        <v>76</v>
      </c>
      <c r="N1402" t="s">
        <v>216</v>
      </c>
      <c r="O1402" s="57">
        <v>46240.726342592592</v>
      </c>
      <c r="P1402" s="57">
        <v>46241.571377314816</v>
      </c>
      <c r="Q1402">
        <v>69360276</v>
      </c>
      <c r="S1402">
        <v>141420144693</v>
      </c>
      <c r="T1402" t="s">
        <v>4320</v>
      </c>
      <c r="U1402" t="s">
        <v>6117</v>
      </c>
      <c r="V1402" t="s">
        <v>4321</v>
      </c>
      <c r="Z1402">
        <v>110.3454625</v>
      </c>
      <c r="AA1402">
        <v>-6.9958875999999997</v>
      </c>
      <c r="AB1402" t="s">
        <v>4322</v>
      </c>
      <c r="AC1402" t="s">
        <v>217</v>
      </c>
      <c r="AL1402" t="s">
        <v>218</v>
      </c>
      <c r="AM1402" t="s">
        <v>4323</v>
      </c>
      <c r="AN1402" t="s">
        <v>6</v>
      </c>
      <c r="AO1402" s="57">
        <v>46181.735937500001</v>
      </c>
      <c r="AP1402" s="57">
        <v>46242.333333333336</v>
      </c>
      <c r="AR1402" t="s">
        <v>219</v>
      </c>
      <c r="AS1402" t="s">
        <v>615</v>
      </c>
      <c r="AT1402" t="s">
        <v>231</v>
      </c>
      <c r="AU1402">
        <v>20260807</v>
      </c>
      <c r="AV1402" t="s">
        <v>222</v>
      </c>
      <c r="AW1402" t="s">
        <v>1012</v>
      </c>
      <c r="AX1402" t="s">
        <v>223</v>
      </c>
      <c r="BA1402" s="57">
        <v>46242.333333333336</v>
      </c>
      <c r="BB1402" t="s">
        <v>4323</v>
      </c>
      <c r="BC1402">
        <v>2026</v>
      </c>
      <c r="BD1402">
        <v>8</v>
      </c>
      <c r="BE1402">
        <v>7</v>
      </c>
      <c r="BF1402" s="6">
        <f t="shared" si="63"/>
        <v>46241</v>
      </c>
      <c r="BG1402">
        <f t="shared" si="64"/>
        <v>-1.3333333333357587</v>
      </c>
      <c r="BH1402" t="str">
        <f t="shared" si="65"/>
        <v>COMPLY</v>
      </c>
      <c r="BI1402" t="e">
        <f>VLOOKUP(H1402,Sheet2!$A$1:$B$270,2,FALSE)</f>
        <v>#N/A</v>
      </c>
    </row>
    <row r="1403" spans="1:61">
      <c r="A1403">
        <v>1402</v>
      </c>
      <c r="B1403">
        <v>1002511287</v>
      </c>
      <c r="C1403">
        <v>3</v>
      </c>
      <c r="D1403" t="s">
        <v>49</v>
      </c>
      <c r="E1403">
        <v>4</v>
      </c>
      <c r="F1403" t="s">
        <v>246</v>
      </c>
      <c r="G1403" t="s">
        <v>247</v>
      </c>
      <c r="H1403" t="s">
        <v>930</v>
      </c>
      <c r="I1403" t="s">
        <v>213</v>
      </c>
      <c r="J1403" t="s">
        <v>214</v>
      </c>
      <c r="K1403" t="s">
        <v>149</v>
      </c>
      <c r="L1403" t="s">
        <v>215</v>
      </c>
      <c r="M1403" t="s">
        <v>76</v>
      </c>
      <c r="N1403" t="s">
        <v>216</v>
      </c>
      <c r="O1403" s="57">
        <v>46239.745092592595</v>
      </c>
      <c r="P1403" s="57">
        <v>46240.581377314818</v>
      </c>
      <c r="Q1403">
        <v>69359469</v>
      </c>
      <c r="S1403">
        <v>142410344955</v>
      </c>
      <c r="T1403" t="s">
        <v>4324</v>
      </c>
      <c r="U1403" t="s">
        <v>4325</v>
      </c>
      <c r="V1403" t="s">
        <v>4326</v>
      </c>
      <c r="Z1403">
        <v>110.4581349</v>
      </c>
      <c r="AA1403">
        <v>-7.0232703000000001</v>
      </c>
      <c r="AB1403" t="s">
        <v>4327</v>
      </c>
      <c r="AC1403" t="s">
        <v>217</v>
      </c>
      <c r="AL1403" t="s">
        <v>218</v>
      </c>
      <c r="AM1403" t="s">
        <v>4328</v>
      </c>
      <c r="AN1403" t="s">
        <v>6</v>
      </c>
      <c r="AO1403" s="57">
        <v>46150.746423611112</v>
      </c>
      <c r="AP1403" s="57">
        <v>46240.625</v>
      </c>
      <c r="AR1403" t="s">
        <v>219</v>
      </c>
      <c r="AS1403" t="s">
        <v>930</v>
      </c>
      <c r="AT1403" t="s">
        <v>231</v>
      </c>
      <c r="AU1403">
        <v>20260806</v>
      </c>
      <c r="AV1403" t="s">
        <v>222</v>
      </c>
      <c r="AW1403" t="s">
        <v>1014</v>
      </c>
      <c r="AX1403" t="s">
        <v>223</v>
      </c>
      <c r="BA1403" s="57">
        <v>46240.625</v>
      </c>
      <c r="BB1403" t="s">
        <v>4328</v>
      </c>
      <c r="BC1403">
        <v>2026</v>
      </c>
      <c r="BD1403">
        <v>8</v>
      </c>
      <c r="BE1403">
        <v>6</v>
      </c>
      <c r="BF1403" s="6">
        <f t="shared" si="63"/>
        <v>46240</v>
      </c>
      <c r="BG1403">
        <f t="shared" si="64"/>
        <v>-0.625</v>
      </c>
      <c r="BH1403" t="str">
        <f t="shared" si="65"/>
        <v>COMPLY</v>
      </c>
      <c r="BI1403" t="e">
        <f>VLOOKUP(H1403,Sheet2!$A$1:$B$270,2,FALSE)</f>
        <v>#N/A</v>
      </c>
    </row>
    <row r="1404" spans="1:61">
      <c r="A1404">
        <v>1403</v>
      </c>
      <c r="B1404">
        <v>1002531014</v>
      </c>
      <c r="C1404">
        <v>3</v>
      </c>
      <c r="D1404" t="s">
        <v>34</v>
      </c>
      <c r="E1404">
        <v>5</v>
      </c>
      <c r="F1404" t="s">
        <v>573</v>
      </c>
      <c r="G1404" t="s">
        <v>80</v>
      </c>
      <c r="H1404" t="s">
        <v>340</v>
      </c>
      <c r="I1404" t="s">
        <v>213</v>
      </c>
      <c r="J1404" t="s">
        <v>214</v>
      </c>
      <c r="K1404" t="s">
        <v>149</v>
      </c>
      <c r="L1404" t="s">
        <v>215</v>
      </c>
      <c r="M1404" t="s">
        <v>258</v>
      </c>
      <c r="N1404" t="s">
        <v>216</v>
      </c>
      <c r="O1404" s="57">
        <v>46251.606203703705</v>
      </c>
      <c r="P1404" s="57">
        <v>46252.568773148145</v>
      </c>
      <c r="Q1404">
        <v>69368164</v>
      </c>
      <c r="S1404">
        <v>172411226118</v>
      </c>
      <c r="T1404" t="s">
        <v>12792</v>
      </c>
      <c r="U1404" t="s">
        <v>12793</v>
      </c>
      <c r="V1404" t="s">
        <v>12794</v>
      </c>
      <c r="Z1404">
        <v>114.556736186878</v>
      </c>
      <c r="AA1404">
        <v>-8.33377208857938</v>
      </c>
      <c r="AB1404" t="s">
        <v>12795</v>
      </c>
      <c r="AC1404" t="s">
        <v>237</v>
      </c>
      <c r="AL1404" t="s">
        <v>218</v>
      </c>
      <c r="AM1404" t="s">
        <v>10040</v>
      </c>
      <c r="AN1404" t="s">
        <v>6</v>
      </c>
      <c r="AO1404" t="s">
        <v>9967</v>
      </c>
      <c r="AP1404" s="57">
        <v>46252.541666666664</v>
      </c>
      <c r="AR1404" t="s">
        <v>259</v>
      </c>
      <c r="AS1404" t="s">
        <v>340</v>
      </c>
      <c r="AT1404" t="s">
        <v>231</v>
      </c>
      <c r="AV1404" t="s">
        <v>260</v>
      </c>
      <c r="AW1404" t="s">
        <v>1015</v>
      </c>
      <c r="AX1404" t="s">
        <v>223</v>
      </c>
      <c r="BA1404" s="57">
        <v>46252.541666666664</v>
      </c>
      <c r="BB1404" t="s">
        <v>10040</v>
      </c>
      <c r="BF1404" s="6" t="e">
        <f t="shared" si="63"/>
        <v>#NUM!</v>
      </c>
      <c r="BG1404" t="e">
        <f t="shared" si="64"/>
        <v>#NUM!</v>
      </c>
      <c r="BH1404" t="e">
        <f t="shared" si="65"/>
        <v>#NUM!</v>
      </c>
      <c r="BI1404" t="str">
        <f>VLOOKUP(H1404,Sheet2!$A$1:$B$270,2,FALSE)</f>
        <v>TABANAN</v>
      </c>
    </row>
    <row r="1405" spans="1:61">
      <c r="A1405">
        <v>1404</v>
      </c>
      <c r="B1405">
        <v>1002512605</v>
      </c>
      <c r="C1405">
        <v>3</v>
      </c>
      <c r="D1405" t="s">
        <v>55</v>
      </c>
      <c r="E1405">
        <v>5</v>
      </c>
      <c r="F1405" t="s">
        <v>228</v>
      </c>
      <c r="G1405" t="s">
        <v>121</v>
      </c>
      <c r="H1405" t="s">
        <v>387</v>
      </c>
      <c r="I1405" t="s">
        <v>213</v>
      </c>
      <c r="J1405" t="s">
        <v>214</v>
      </c>
      <c r="K1405" t="s">
        <v>149</v>
      </c>
      <c r="M1405" t="s">
        <v>76</v>
      </c>
      <c r="N1405" t="s">
        <v>216</v>
      </c>
      <c r="O1405" s="57">
        <v>46240.591400462959</v>
      </c>
      <c r="P1405" s="57">
        <v>46240.705034722225</v>
      </c>
      <c r="Q1405">
        <v>69357423</v>
      </c>
      <c r="S1405">
        <v>152435221987</v>
      </c>
      <c r="T1405" t="s">
        <v>2233</v>
      </c>
      <c r="U1405" t="s">
        <v>4329</v>
      </c>
      <c r="V1405" t="s">
        <v>4330</v>
      </c>
      <c r="Z1405">
        <v>112.800239</v>
      </c>
      <c r="AA1405">
        <v>-7.0609678000000002</v>
      </c>
      <c r="AB1405" t="s">
        <v>2236</v>
      </c>
      <c r="AC1405" t="s">
        <v>230</v>
      </c>
      <c r="AL1405" t="s">
        <v>218</v>
      </c>
      <c r="AM1405" t="s">
        <v>4331</v>
      </c>
      <c r="AN1405" t="s">
        <v>6</v>
      </c>
      <c r="AO1405" s="57">
        <v>46181.601423611108</v>
      </c>
      <c r="AR1405" t="s">
        <v>219</v>
      </c>
      <c r="AS1405" t="s">
        <v>387</v>
      </c>
      <c r="AT1405" t="s">
        <v>231</v>
      </c>
      <c r="AU1405">
        <v>20260806</v>
      </c>
      <c r="AV1405" t="s">
        <v>222</v>
      </c>
      <c r="AW1405" t="s">
        <v>563</v>
      </c>
      <c r="AX1405" t="s">
        <v>223</v>
      </c>
      <c r="BA1405" s="57">
        <v>46240.291666666664</v>
      </c>
      <c r="BB1405" t="s">
        <v>4331</v>
      </c>
      <c r="BC1405">
        <v>2026</v>
      </c>
      <c r="BD1405">
        <v>8</v>
      </c>
      <c r="BE1405">
        <v>6</v>
      </c>
      <c r="BF1405" s="6">
        <f t="shared" si="63"/>
        <v>46240</v>
      </c>
      <c r="BG1405">
        <f t="shared" si="64"/>
        <v>-0.29166666666424135</v>
      </c>
      <c r="BH1405" t="str">
        <f t="shared" si="65"/>
        <v>COMPLY</v>
      </c>
      <c r="BI1405" t="str">
        <f>VLOOKUP(H1405,Sheet2!$A$1:$B$270,2,FALSE)</f>
        <v>MADURA</v>
      </c>
    </row>
    <row r="1406" spans="1:61">
      <c r="A1406">
        <v>1405</v>
      </c>
      <c r="B1406">
        <v>1002518496</v>
      </c>
      <c r="C1406">
        <v>3</v>
      </c>
      <c r="D1406" t="s">
        <v>49</v>
      </c>
      <c r="E1406">
        <v>4</v>
      </c>
      <c r="F1406" t="s">
        <v>252</v>
      </c>
      <c r="G1406" t="s">
        <v>553</v>
      </c>
      <c r="H1406" t="s">
        <v>603</v>
      </c>
      <c r="I1406" t="s">
        <v>213</v>
      </c>
      <c r="J1406" t="s">
        <v>214</v>
      </c>
      <c r="K1406" t="s">
        <v>149</v>
      </c>
      <c r="M1406" t="s">
        <v>76</v>
      </c>
      <c r="N1406" t="s">
        <v>216</v>
      </c>
      <c r="O1406" s="57">
        <v>46244.692083333335</v>
      </c>
      <c r="P1406" s="57">
        <v>46244.818668981483</v>
      </c>
      <c r="Q1406">
        <v>69360947</v>
      </c>
      <c r="S1406">
        <v>142214105680</v>
      </c>
      <c r="T1406" t="s">
        <v>5399</v>
      </c>
      <c r="U1406" t="s">
        <v>6926</v>
      </c>
      <c r="V1406" t="s">
        <v>6927</v>
      </c>
      <c r="Z1406">
        <v>108.88790899999999</v>
      </c>
      <c r="AA1406">
        <v>-6.9415950000000004</v>
      </c>
      <c r="AB1406" t="s">
        <v>5402</v>
      </c>
      <c r="AC1406" t="s">
        <v>290</v>
      </c>
      <c r="AL1406" t="s">
        <v>218</v>
      </c>
      <c r="AM1406" t="s">
        <v>6928</v>
      </c>
      <c r="AN1406" t="s">
        <v>6</v>
      </c>
      <c r="AO1406" s="57">
        <v>46303.694282407407</v>
      </c>
      <c r="AR1406" t="s">
        <v>219</v>
      </c>
      <c r="AS1406" t="s">
        <v>603</v>
      </c>
      <c r="AT1406" t="s">
        <v>231</v>
      </c>
      <c r="AU1406">
        <v>20260810</v>
      </c>
      <c r="AV1406" t="s">
        <v>222</v>
      </c>
      <c r="AW1406" t="s">
        <v>561</v>
      </c>
      <c r="AX1406" t="s">
        <v>223</v>
      </c>
      <c r="BA1406" s="57">
        <v>46244.291666666664</v>
      </c>
      <c r="BB1406" t="s">
        <v>6928</v>
      </c>
      <c r="BC1406">
        <v>2026</v>
      </c>
      <c r="BD1406">
        <v>8</v>
      </c>
      <c r="BE1406">
        <v>10</v>
      </c>
      <c r="BF1406" s="6">
        <f t="shared" si="63"/>
        <v>46244</v>
      </c>
      <c r="BG1406">
        <f t="shared" si="64"/>
        <v>-0.29166666666424135</v>
      </c>
      <c r="BH1406" t="str">
        <f t="shared" si="65"/>
        <v>COMPLY</v>
      </c>
      <c r="BI1406" t="e">
        <f>VLOOKUP(H1406,Sheet2!$A$1:$B$270,2,FALSE)</f>
        <v>#N/A</v>
      </c>
    </row>
    <row r="1407" spans="1:61">
      <c r="A1407">
        <v>1406</v>
      </c>
      <c r="B1407">
        <v>1002533871</v>
      </c>
      <c r="C1407">
        <v>3</v>
      </c>
      <c r="D1407" t="s">
        <v>45</v>
      </c>
      <c r="E1407">
        <v>5</v>
      </c>
      <c r="F1407" t="s">
        <v>211</v>
      </c>
      <c r="G1407" t="s">
        <v>112</v>
      </c>
      <c r="H1407" t="s">
        <v>267</v>
      </c>
      <c r="I1407" t="s">
        <v>213</v>
      </c>
      <c r="J1407" t="s">
        <v>214</v>
      </c>
      <c r="K1407" t="s">
        <v>149</v>
      </c>
      <c r="L1407" t="s">
        <v>215</v>
      </c>
      <c r="M1407" t="s">
        <v>240</v>
      </c>
      <c r="N1407" t="s">
        <v>216</v>
      </c>
      <c r="O1407" s="57">
        <v>46252.647881944446</v>
      </c>
      <c r="P1407" s="57">
        <v>46252.648622685185</v>
      </c>
      <c r="Q1407">
        <v>69369262</v>
      </c>
      <c r="S1407">
        <v>172601797088</v>
      </c>
      <c r="T1407" t="s">
        <v>13504</v>
      </c>
      <c r="U1407" t="s">
        <v>13505</v>
      </c>
      <c r="V1407" t="s">
        <v>13506</v>
      </c>
      <c r="Z1407">
        <v>116.079491</v>
      </c>
      <c r="AA1407">
        <v>-8.586843</v>
      </c>
      <c r="AB1407" t="s">
        <v>13507</v>
      </c>
      <c r="AC1407" t="s">
        <v>237</v>
      </c>
      <c r="AL1407" t="s">
        <v>218</v>
      </c>
      <c r="AM1407" t="s">
        <v>13508</v>
      </c>
      <c r="AN1407" t="s">
        <v>6</v>
      </c>
      <c r="AO1407" t="s">
        <v>12887</v>
      </c>
      <c r="AP1407" s="57">
        <v>46255.541666666664</v>
      </c>
      <c r="AR1407" t="s">
        <v>241</v>
      </c>
      <c r="AS1407" t="s">
        <v>267</v>
      </c>
      <c r="AT1407" t="s">
        <v>231</v>
      </c>
      <c r="AV1407" t="s">
        <v>240</v>
      </c>
      <c r="AW1407" t="s">
        <v>13019</v>
      </c>
      <c r="AX1407" t="s">
        <v>223</v>
      </c>
      <c r="BA1407" s="57">
        <v>46255.541666666664</v>
      </c>
      <c r="BB1407" t="s">
        <v>13508</v>
      </c>
      <c r="BF1407" s="6" t="e">
        <f t="shared" si="63"/>
        <v>#NUM!</v>
      </c>
      <c r="BG1407" t="e">
        <f t="shared" si="64"/>
        <v>#NUM!</v>
      </c>
      <c r="BH1407" t="e">
        <f t="shared" si="65"/>
        <v>#NUM!</v>
      </c>
      <c r="BI1407" t="str">
        <f>VLOOKUP(H1407,Sheet2!$A$1:$B$270,2,FALSE)</f>
        <v>MATARAM</v>
      </c>
    </row>
    <row r="1408" spans="1:61">
      <c r="A1408">
        <v>1407</v>
      </c>
      <c r="B1408">
        <v>1002515937</v>
      </c>
      <c r="C1408">
        <v>3</v>
      </c>
      <c r="D1408" t="s">
        <v>38</v>
      </c>
      <c r="E1408">
        <v>5</v>
      </c>
      <c r="F1408" t="s">
        <v>250</v>
      </c>
      <c r="G1408" t="s">
        <v>91</v>
      </c>
      <c r="H1408" t="s">
        <v>413</v>
      </c>
      <c r="I1408" t="s">
        <v>213</v>
      </c>
      <c r="J1408" t="s">
        <v>214</v>
      </c>
      <c r="K1408" t="s">
        <v>149</v>
      </c>
      <c r="L1408" t="s">
        <v>215</v>
      </c>
      <c r="M1408" t="s">
        <v>76</v>
      </c>
      <c r="N1408" t="s">
        <v>216</v>
      </c>
      <c r="O1408" s="57">
        <v>46242.553437499999</v>
      </c>
      <c r="P1408" s="57">
        <v>46242.734756944446</v>
      </c>
      <c r="Q1408">
        <v>69361452</v>
      </c>
      <c r="S1408">
        <v>152701239020</v>
      </c>
      <c r="T1408" t="s">
        <v>6127</v>
      </c>
      <c r="U1408" t="s">
        <v>6128</v>
      </c>
      <c r="V1408" t="s">
        <v>6129</v>
      </c>
      <c r="Z1408">
        <v>112.626788</v>
      </c>
      <c r="AA1408">
        <v>-7.9861592000000003</v>
      </c>
      <c r="AB1408" t="s">
        <v>6130</v>
      </c>
      <c r="AC1408" t="s">
        <v>237</v>
      </c>
      <c r="AL1408" t="s">
        <v>218</v>
      </c>
      <c r="AM1408" t="s">
        <v>4516</v>
      </c>
      <c r="AN1408" t="s">
        <v>6</v>
      </c>
      <c r="AO1408" s="57">
        <v>46242.559374999997</v>
      </c>
      <c r="AP1408" s="57">
        <v>46243.541666666664</v>
      </c>
      <c r="AR1408" t="s">
        <v>219</v>
      </c>
      <c r="AS1408" t="s">
        <v>413</v>
      </c>
      <c r="AT1408" t="s">
        <v>231</v>
      </c>
      <c r="AU1408">
        <v>20260808</v>
      </c>
      <c r="AV1408" t="s">
        <v>222</v>
      </c>
      <c r="AW1408" t="s">
        <v>1010</v>
      </c>
      <c r="AX1408" t="s">
        <v>223</v>
      </c>
      <c r="BA1408" s="57">
        <v>46243.541666666664</v>
      </c>
      <c r="BB1408" t="s">
        <v>4516</v>
      </c>
      <c r="BC1408">
        <v>2026</v>
      </c>
      <c r="BD1408">
        <v>8</v>
      </c>
      <c r="BE1408">
        <v>8</v>
      </c>
      <c r="BF1408" s="6">
        <f t="shared" si="63"/>
        <v>46242</v>
      </c>
      <c r="BG1408">
        <f t="shared" si="64"/>
        <v>-1.5416666666642413</v>
      </c>
      <c r="BH1408" t="str">
        <f t="shared" si="65"/>
        <v>COMPLY</v>
      </c>
      <c r="BI1408" t="str">
        <f>VLOOKUP(H1408,Sheet2!$A$1:$B$270,2,FALSE)</f>
        <v>MALANG</v>
      </c>
    </row>
    <row r="1409" spans="1:61">
      <c r="A1409">
        <v>1408</v>
      </c>
      <c r="B1409">
        <v>1002524387</v>
      </c>
      <c r="C1409">
        <v>3</v>
      </c>
      <c r="D1409" t="s">
        <v>59</v>
      </c>
      <c r="E1409">
        <v>4</v>
      </c>
      <c r="F1409" t="s">
        <v>567</v>
      </c>
      <c r="G1409" t="s">
        <v>609</v>
      </c>
      <c r="H1409" t="s">
        <v>611</v>
      </c>
      <c r="I1409" t="s">
        <v>213</v>
      </c>
      <c r="J1409" t="s">
        <v>214</v>
      </c>
      <c r="K1409" t="s">
        <v>149</v>
      </c>
      <c r="M1409" t="s">
        <v>933</v>
      </c>
      <c r="N1409" t="s">
        <v>608</v>
      </c>
      <c r="O1409" s="57">
        <v>46247.59170138889</v>
      </c>
      <c r="P1409" s="57">
        <v>46252.422314814816</v>
      </c>
      <c r="Q1409">
        <v>69365202</v>
      </c>
      <c r="S1409">
        <v>141114227923</v>
      </c>
      <c r="T1409" t="s">
        <v>9602</v>
      </c>
      <c r="U1409" t="s">
        <v>9603</v>
      </c>
      <c r="V1409" t="s">
        <v>12796</v>
      </c>
      <c r="Z1409">
        <v>110.36950242601201</v>
      </c>
      <c r="AA1409">
        <v>-7.8062368432252001</v>
      </c>
      <c r="AB1409" t="s">
        <v>9746</v>
      </c>
      <c r="AC1409" t="s">
        <v>291</v>
      </c>
      <c r="AL1409" t="s">
        <v>218</v>
      </c>
      <c r="AM1409" t="s">
        <v>10801</v>
      </c>
      <c r="AN1409" t="s">
        <v>6</v>
      </c>
      <c r="AO1409" t="s">
        <v>8882</v>
      </c>
      <c r="AP1409" s="57">
        <v>46251.541666666664</v>
      </c>
      <c r="AQ1409" t="s">
        <v>248</v>
      </c>
      <c r="AR1409" t="s">
        <v>12</v>
      </c>
      <c r="AS1409" t="s">
        <v>611</v>
      </c>
      <c r="AT1409" t="s">
        <v>231</v>
      </c>
      <c r="AV1409" t="s">
        <v>917</v>
      </c>
      <c r="AW1409" t="s">
        <v>561</v>
      </c>
      <c r="AX1409" t="s">
        <v>223</v>
      </c>
      <c r="BA1409" s="57">
        <v>46251.541666666664</v>
      </c>
      <c r="BB1409" t="s">
        <v>10801</v>
      </c>
      <c r="BF1409" s="6" t="e">
        <f t="shared" si="63"/>
        <v>#NUM!</v>
      </c>
      <c r="BG1409" t="e">
        <f t="shared" si="64"/>
        <v>#NUM!</v>
      </c>
      <c r="BH1409" t="e">
        <f t="shared" si="65"/>
        <v>#NUM!</v>
      </c>
      <c r="BI1409" t="e">
        <f>VLOOKUP(H1409,Sheet2!$A$1:$B$270,2,FALSE)</f>
        <v>#N/A</v>
      </c>
    </row>
    <row r="1410" spans="1:61">
      <c r="A1410">
        <v>1409</v>
      </c>
      <c r="B1410">
        <v>1002510441</v>
      </c>
      <c r="C1410">
        <v>3</v>
      </c>
      <c r="D1410" t="s">
        <v>45</v>
      </c>
      <c r="E1410">
        <v>5</v>
      </c>
      <c r="F1410" t="s">
        <v>113</v>
      </c>
      <c r="G1410" t="s">
        <v>113</v>
      </c>
      <c r="H1410" t="s">
        <v>418</v>
      </c>
      <c r="I1410" t="s">
        <v>213</v>
      </c>
      <c r="J1410" t="s">
        <v>214</v>
      </c>
      <c r="K1410" t="s">
        <v>149</v>
      </c>
      <c r="L1410" t="s">
        <v>215</v>
      </c>
      <c r="M1410" t="s">
        <v>76</v>
      </c>
      <c r="N1410" t="s">
        <v>216</v>
      </c>
      <c r="O1410" s="57">
        <v>46239.540937500002</v>
      </c>
      <c r="P1410" s="57">
        <v>46244.828865740739</v>
      </c>
      <c r="Q1410">
        <v>69359135</v>
      </c>
      <c r="S1410">
        <v>172502311368</v>
      </c>
      <c r="T1410" t="s">
        <v>4370</v>
      </c>
      <c r="U1410" t="s">
        <v>4371</v>
      </c>
      <c r="V1410" t="s">
        <v>4372</v>
      </c>
      <c r="Z1410">
        <v>123.600454442203</v>
      </c>
      <c r="AA1410">
        <v>-10.1713534883239</v>
      </c>
      <c r="AB1410" t="s">
        <v>4373</v>
      </c>
      <c r="AC1410" t="s">
        <v>217</v>
      </c>
      <c r="AL1410" t="s">
        <v>218</v>
      </c>
      <c r="AM1410" t="s">
        <v>4374</v>
      </c>
      <c r="AN1410" t="s">
        <v>6</v>
      </c>
      <c r="AO1410" s="57">
        <v>46150.548807870371</v>
      </c>
      <c r="AP1410" s="57">
        <v>46240.541666666664</v>
      </c>
      <c r="AR1410" t="s">
        <v>219</v>
      </c>
      <c r="AS1410" t="s">
        <v>418</v>
      </c>
      <c r="AT1410" t="s">
        <v>221</v>
      </c>
      <c r="AU1410">
        <v>20260810</v>
      </c>
      <c r="AV1410" t="s">
        <v>222</v>
      </c>
      <c r="AW1410" t="s">
        <v>926</v>
      </c>
      <c r="AX1410" t="s">
        <v>223</v>
      </c>
      <c r="BA1410" s="57">
        <v>46240.541666666664</v>
      </c>
      <c r="BB1410" t="s">
        <v>4374</v>
      </c>
      <c r="BC1410">
        <v>2026</v>
      </c>
      <c r="BD1410">
        <v>8</v>
      </c>
      <c r="BE1410">
        <v>10</v>
      </c>
      <c r="BF1410" s="6">
        <f t="shared" si="63"/>
        <v>46244</v>
      </c>
      <c r="BG1410">
        <f t="shared" si="64"/>
        <v>3.4583333333357587</v>
      </c>
      <c r="BH1410" t="str">
        <f t="shared" si="65"/>
        <v>NOT COMPLY</v>
      </c>
      <c r="BI1410" t="str">
        <f>VLOOKUP(H1410,Sheet2!$A$1:$B$270,2,FALSE)</f>
        <v>KUPANG</v>
      </c>
    </row>
    <row r="1411" spans="1:61">
      <c r="A1411">
        <v>1410</v>
      </c>
      <c r="B1411">
        <v>1002505443</v>
      </c>
      <c r="C1411">
        <v>3</v>
      </c>
      <c r="D1411" t="s">
        <v>34</v>
      </c>
      <c r="E1411">
        <v>5</v>
      </c>
      <c r="F1411" t="s">
        <v>573</v>
      </c>
      <c r="G1411" t="s">
        <v>84</v>
      </c>
      <c r="H1411" t="s">
        <v>329</v>
      </c>
      <c r="I1411" t="s">
        <v>213</v>
      </c>
      <c r="J1411" t="s">
        <v>214</v>
      </c>
      <c r="K1411" t="s">
        <v>149</v>
      </c>
      <c r="L1411" t="s">
        <v>215</v>
      </c>
      <c r="M1411" t="s">
        <v>76</v>
      </c>
      <c r="N1411" t="s">
        <v>216</v>
      </c>
      <c r="O1411" s="57">
        <v>46237.307604166665</v>
      </c>
      <c r="P1411" s="57">
        <v>46238.608657407407</v>
      </c>
      <c r="Q1411">
        <v>69357133</v>
      </c>
      <c r="S1411">
        <v>172405798300</v>
      </c>
      <c r="T1411" t="s">
        <v>4379</v>
      </c>
      <c r="U1411" t="s">
        <v>4380</v>
      </c>
      <c r="V1411" t="s">
        <v>4381</v>
      </c>
      <c r="Z1411">
        <v>115.3453876</v>
      </c>
      <c r="AA1411">
        <v>-8.3632212999999993</v>
      </c>
      <c r="AB1411" t="s">
        <v>4382</v>
      </c>
      <c r="AC1411" t="s">
        <v>237</v>
      </c>
      <c r="AL1411" t="s">
        <v>218</v>
      </c>
      <c r="AM1411" t="s">
        <v>3774</v>
      </c>
      <c r="AN1411" t="s">
        <v>6</v>
      </c>
      <c r="AO1411" s="57">
        <v>46089.309432870374</v>
      </c>
      <c r="AP1411" s="57">
        <v>46238.333333333336</v>
      </c>
      <c r="AR1411" t="s">
        <v>219</v>
      </c>
      <c r="AS1411" t="s">
        <v>329</v>
      </c>
      <c r="AT1411" t="s">
        <v>231</v>
      </c>
      <c r="AU1411">
        <v>20260804</v>
      </c>
      <c r="AV1411" t="s">
        <v>222</v>
      </c>
      <c r="AW1411" t="s">
        <v>1010</v>
      </c>
      <c r="AX1411" t="s">
        <v>223</v>
      </c>
      <c r="BA1411" s="57">
        <v>46238.333333333336</v>
      </c>
      <c r="BB1411" t="s">
        <v>3774</v>
      </c>
      <c r="BC1411">
        <v>2026</v>
      </c>
      <c r="BD1411">
        <v>8</v>
      </c>
      <c r="BE1411">
        <v>4</v>
      </c>
      <c r="BF1411" s="6">
        <f t="shared" ref="BF1411:BF1474" si="66">DATE(BC1411,BD1411,BE1411)</f>
        <v>46238</v>
      </c>
      <c r="BG1411">
        <f t="shared" ref="BG1411:BG1474" si="67">BF1411-BA1411</f>
        <v>-0.33333333333575865</v>
      </c>
      <c r="BH1411" t="str">
        <f t="shared" ref="BH1411:BH1474" si="68">IF(BG1411=1,"COMPLY",IF(BG1411&lt;1,"COMPLY","NOT COMPLY"))</f>
        <v>COMPLY</v>
      </c>
      <c r="BI1411" t="str">
        <f>VLOOKUP(H1411,Sheet2!$A$1:$B$270,2,FALSE)</f>
        <v>SINGARAJA</v>
      </c>
    </row>
    <row r="1412" spans="1:61">
      <c r="A1412">
        <v>1411</v>
      </c>
      <c r="B1412">
        <v>1002509453</v>
      </c>
      <c r="C1412">
        <v>3</v>
      </c>
      <c r="D1412" t="s">
        <v>45</v>
      </c>
      <c r="E1412">
        <v>5</v>
      </c>
      <c r="F1412" t="s">
        <v>211</v>
      </c>
      <c r="G1412" t="s">
        <v>115</v>
      </c>
      <c r="H1412" t="s">
        <v>279</v>
      </c>
      <c r="I1412" t="s">
        <v>213</v>
      </c>
      <c r="J1412" t="s">
        <v>214</v>
      </c>
      <c r="K1412" t="s">
        <v>149</v>
      </c>
      <c r="M1412" t="s">
        <v>76</v>
      </c>
      <c r="N1412" t="s">
        <v>216</v>
      </c>
      <c r="O1412" s="57">
        <v>46238.793668981481</v>
      </c>
      <c r="P1412" s="57">
        <v>46238.868206018517</v>
      </c>
      <c r="Q1412">
        <v>69356961</v>
      </c>
      <c r="S1412">
        <v>172603791534</v>
      </c>
      <c r="T1412" t="s">
        <v>2384</v>
      </c>
      <c r="U1412" t="s">
        <v>1282</v>
      </c>
      <c r="V1412" t="s">
        <v>4388</v>
      </c>
      <c r="Z1412">
        <v>116.352376279308</v>
      </c>
      <c r="AA1412">
        <v>-8.7610257703329495</v>
      </c>
      <c r="AB1412" t="s">
        <v>2386</v>
      </c>
      <c r="AC1412" t="s">
        <v>217</v>
      </c>
      <c r="AL1412" t="s">
        <v>218</v>
      </c>
      <c r="AM1412" t="s">
        <v>4389</v>
      </c>
      <c r="AN1412" t="s">
        <v>6</v>
      </c>
      <c r="AO1412" s="57">
        <v>46120.798773148148</v>
      </c>
      <c r="AR1412" t="s">
        <v>219</v>
      </c>
      <c r="AS1412" t="s">
        <v>279</v>
      </c>
      <c r="AT1412" t="s">
        <v>231</v>
      </c>
      <c r="AU1412">
        <v>20260804</v>
      </c>
      <c r="AV1412" t="s">
        <v>222</v>
      </c>
      <c r="AW1412" t="s">
        <v>561</v>
      </c>
      <c r="AX1412" t="s">
        <v>223</v>
      </c>
      <c r="BA1412" s="57">
        <v>46238.291666666664</v>
      </c>
      <c r="BB1412" t="s">
        <v>4389</v>
      </c>
      <c r="BC1412">
        <v>2026</v>
      </c>
      <c r="BD1412">
        <v>8</v>
      </c>
      <c r="BE1412">
        <v>4</v>
      </c>
      <c r="BF1412" s="6">
        <f t="shared" si="66"/>
        <v>46238</v>
      </c>
      <c r="BG1412">
        <f t="shared" si="67"/>
        <v>-0.29166666666424135</v>
      </c>
      <c r="BH1412" t="str">
        <f t="shared" si="68"/>
        <v>COMPLY</v>
      </c>
      <c r="BI1412" t="str">
        <f>VLOOKUP(H1412,Sheet2!$A$1:$B$270,2,FALSE)</f>
        <v>SELONG</v>
      </c>
    </row>
    <row r="1413" spans="1:61">
      <c r="A1413">
        <v>1412</v>
      </c>
      <c r="B1413">
        <v>1002532284</v>
      </c>
      <c r="C1413">
        <v>3</v>
      </c>
      <c r="D1413" t="s">
        <v>55</v>
      </c>
      <c r="E1413">
        <v>5</v>
      </c>
      <c r="F1413" t="s">
        <v>265</v>
      </c>
      <c r="G1413" t="s">
        <v>123</v>
      </c>
      <c r="H1413" t="s">
        <v>395</v>
      </c>
      <c r="I1413" t="s">
        <v>213</v>
      </c>
      <c r="J1413" t="s">
        <v>214</v>
      </c>
      <c r="K1413" t="s">
        <v>149</v>
      </c>
      <c r="M1413" t="s">
        <v>555</v>
      </c>
      <c r="N1413" t="s">
        <v>216</v>
      </c>
      <c r="O1413" s="57">
        <v>46252.40729166667</v>
      </c>
      <c r="P1413" s="57">
        <v>46252.603090277778</v>
      </c>
      <c r="Q1413">
        <v>69368627</v>
      </c>
      <c r="S1413">
        <v>152404213746</v>
      </c>
      <c r="T1413" t="s">
        <v>13509</v>
      </c>
      <c r="U1413" t="s">
        <v>13510</v>
      </c>
      <c r="Z1413">
        <v>112.77700522292299</v>
      </c>
      <c r="AA1413">
        <v>-7.2144304978478004</v>
      </c>
      <c r="AB1413" t="s">
        <v>13511</v>
      </c>
      <c r="AC1413" t="s">
        <v>230</v>
      </c>
      <c r="AO1413" t="s">
        <v>13058</v>
      </c>
      <c r="AR1413" t="s">
        <v>6</v>
      </c>
      <c r="AS1413" t="s">
        <v>395</v>
      </c>
      <c r="AT1413" t="s">
        <v>231</v>
      </c>
      <c r="AV1413" t="s">
        <v>13512</v>
      </c>
      <c r="AW1413" t="s">
        <v>561</v>
      </c>
      <c r="AX1413" t="s">
        <v>223</v>
      </c>
      <c r="BF1413" s="6" t="e">
        <f t="shared" si="66"/>
        <v>#NUM!</v>
      </c>
      <c r="BG1413" t="e">
        <f t="shared" si="67"/>
        <v>#NUM!</v>
      </c>
      <c r="BH1413" t="e">
        <f t="shared" si="68"/>
        <v>#NUM!</v>
      </c>
      <c r="BI1413" t="str">
        <f>VLOOKUP(H1413,Sheet2!$A$1:$B$270,2,FALSE)</f>
        <v>SURABAYA UTARA</v>
      </c>
    </row>
    <row r="1414" spans="1:61">
      <c r="A1414">
        <v>1413</v>
      </c>
      <c r="B1414">
        <v>1002524667</v>
      </c>
      <c r="C1414">
        <v>3</v>
      </c>
      <c r="D1414" t="s">
        <v>59</v>
      </c>
      <c r="E1414">
        <v>4</v>
      </c>
      <c r="F1414" t="s">
        <v>567</v>
      </c>
      <c r="G1414" t="s">
        <v>609</v>
      </c>
      <c r="H1414" t="s">
        <v>936</v>
      </c>
      <c r="I1414" t="s">
        <v>213</v>
      </c>
      <c r="J1414" t="s">
        <v>214</v>
      </c>
      <c r="K1414" t="s">
        <v>149</v>
      </c>
      <c r="M1414" t="s">
        <v>76</v>
      </c>
      <c r="N1414" t="s">
        <v>608</v>
      </c>
      <c r="O1414" s="57">
        <v>46247.639166666668</v>
      </c>
      <c r="P1414" s="57">
        <v>46251.574016203704</v>
      </c>
      <c r="Q1414">
        <v>69365340</v>
      </c>
      <c r="S1414">
        <v>146113145624</v>
      </c>
      <c r="T1414" t="s">
        <v>9753</v>
      </c>
      <c r="U1414" t="s">
        <v>9754</v>
      </c>
      <c r="V1414" t="s">
        <v>12801</v>
      </c>
      <c r="Z1414">
        <v>110.36677880000001</v>
      </c>
      <c r="AA1414">
        <v>-7.7834722000000003</v>
      </c>
      <c r="AB1414" t="s">
        <v>9755</v>
      </c>
      <c r="AC1414" t="s">
        <v>226</v>
      </c>
      <c r="AL1414" t="s">
        <v>218</v>
      </c>
      <c r="AM1414" t="s">
        <v>12802</v>
      </c>
      <c r="AN1414" t="s">
        <v>6</v>
      </c>
      <c r="AO1414" t="s">
        <v>8826</v>
      </c>
      <c r="AP1414" s="57">
        <v>46252.541666666664</v>
      </c>
      <c r="AR1414" t="s">
        <v>219</v>
      </c>
      <c r="AS1414" t="s">
        <v>936</v>
      </c>
      <c r="AT1414" t="s">
        <v>231</v>
      </c>
      <c r="AU1414">
        <v>20260817</v>
      </c>
      <c r="AV1414" t="s">
        <v>222</v>
      </c>
      <c r="AW1414" t="s">
        <v>561</v>
      </c>
      <c r="AX1414" t="s">
        <v>223</v>
      </c>
      <c r="BA1414" s="57">
        <v>46252.541666666664</v>
      </c>
      <c r="BB1414" t="s">
        <v>12802</v>
      </c>
      <c r="BC1414">
        <v>2026</v>
      </c>
      <c r="BD1414">
        <v>8</v>
      </c>
      <c r="BE1414">
        <v>17</v>
      </c>
      <c r="BF1414" s="6">
        <f t="shared" si="66"/>
        <v>46251</v>
      </c>
      <c r="BG1414">
        <f t="shared" si="67"/>
        <v>-1.5416666666642413</v>
      </c>
      <c r="BH1414" t="str">
        <f t="shared" si="68"/>
        <v>COMPLY</v>
      </c>
      <c r="BI1414" t="e">
        <f>VLOOKUP(H1414,Sheet2!$A$1:$B$270,2,FALSE)</f>
        <v>#N/A</v>
      </c>
    </row>
    <row r="1415" spans="1:61">
      <c r="A1415">
        <v>1414</v>
      </c>
      <c r="B1415">
        <v>1002527394</v>
      </c>
      <c r="C1415">
        <v>3</v>
      </c>
      <c r="D1415" t="s">
        <v>42</v>
      </c>
      <c r="E1415">
        <v>5</v>
      </c>
      <c r="F1415" t="s">
        <v>233</v>
      </c>
      <c r="G1415" t="s">
        <v>101</v>
      </c>
      <c r="H1415" t="s">
        <v>263</v>
      </c>
      <c r="I1415" t="s">
        <v>213</v>
      </c>
      <c r="J1415" t="s">
        <v>214</v>
      </c>
      <c r="K1415" t="s">
        <v>149</v>
      </c>
      <c r="L1415" t="s">
        <v>215</v>
      </c>
      <c r="M1415" t="s">
        <v>76</v>
      </c>
      <c r="N1415" t="s">
        <v>216</v>
      </c>
      <c r="O1415" s="57">
        <v>46248.761759259258</v>
      </c>
      <c r="P1415" s="57">
        <v>46250.427314814813</v>
      </c>
      <c r="Q1415">
        <v>69366452</v>
      </c>
      <c r="S1415">
        <v>152316231297</v>
      </c>
      <c r="T1415" t="s">
        <v>12803</v>
      </c>
      <c r="U1415" t="s">
        <v>12804</v>
      </c>
      <c r="V1415" t="s">
        <v>12805</v>
      </c>
      <c r="Z1415">
        <v>112.68182090000001</v>
      </c>
      <c r="AA1415">
        <v>-7.4587409999999998</v>
      </c>
      <c r="AB1415" t="s">
        <v>12806</v>
      </c>
      <c r="AC1415" t="s">
        <v>217</v>
      </c>
      <c r="AL1415" t="s">
        <v>218</v>
      </c>
      <c r="AM1415" t="s">
        <v>12807</v>
      </c>
      <c r="AN1415" t="s">
        <v>6</v>
      </c>
      <c r="AO1415" t="s">
        <v>10992</v>
      </c>
      <c r="AP1415" s="57">
        <v>46249.625</v>
      </c>
      <c r="AR1415" t="s">
        <v>219</v>
      </c>
      <c r="AS1415" t="s">
        <v>263</v>
      </c>
      <c r="AT1415" t="s">
        <v>231</v>
      </c>
      <c r="AU1415">
        <v>20260816</v>
      </c>
      <c r="AV1415" t="s">
        <v>222</v>
      </c>
      <c r="AW1415" t="s">
        <v>1014</v>
      </c>
      <c r="AX1415" t="s">
        <v>223</v>
      </c>
      <c r="BA1415" s="57">
        <v>46249.625</v>
      </c>
      <c r="BB1415" t="s">
        <v>12807</v>
      </c>
      <c r="BC1415">
        <v>2026</v>
      </c>
      <c r="BD1415">
        <v>8</v>
      </c>
      <c r="BE1415">
        <v>16</v>
      </c>
      <c r="BF1415" s="6">
        <f t="shared" si="66"/>
        <v>46250</v>
      </c>
      <c r="BG1415">
        <f t="shared" si="67"/>
        <v>0.375</v>
      </c>
      <c r="BH1415" t="str">
        <f t="shared" si="68"/>
        <v>COMPLY</v>
      </c>
      <c r="BI1415" t="str">
        <f>VLOOKUP(H1415,Sheet2!$A$1:$B$270,2,FALSE)</f>
        <v>SIDOARJO</v>
      </c>
    </row>
    <row r="1416" spans="1:61">
      <c r="A1416">
        <v>1415</v>
      </c>
      <c r="B1416">
        <v>1002518603</v>
      </c>
      <c r="C1416">
        <v>3</v>
      </c>
      <c r="D1416" t="s">
        <v>42</v>
      </c>
      <c r="E1416">
        <v>5</v>
      </c>
      <c r="F1416" t="s">
        <v>102</v>
      </c>
      <c r="G1416" t="s">
        <v>108</v>
      </c>
      <c r="H1416" t="s">
        <v>341</v>
      </c>
      <c r="I1416" t="s">
        <v>213</v>
      </c>
      <c r="J1416" t="s">
        <v>214</v>
      </c>
      <c r="K1416" t="s">
        <v>149</v>
      </c>
      <c r="L1416" t="s">
        <v>215</v>
      </c>
      <c r="M1416" t="s">
        <v>76</v>
      </c>
      <c r="N1416" t="s">
        <v>216</v>
      </c>
      <c r="O1416" s="57">
        <v>46244.720104166663</v>
      </c>
      <c r="P1416" s="57">
        <v>46245.836527777778</v>
      </c>
      <c r="Q1416">
        <v>69362749</v>
      </c>
      <c r="S1416">
        <v>152527209096</v>
      </c>
      <c r="T1416" t="s">
        <v>6934</v>
      </c>
      <c r="U1416" t="s">
        <v>6935</v>
      </c>
      <c r="V1416" t="s">
        <v>6936</v>
      </c>
      <c r="Z1416">
        <v>114.1632571</v>
      </c>
      <c r="AA1416">
        <v>-7.7767279999999896</v>
      </c>
      <c r="AB1416" t="s">
        <v>6937</v>
      </c>
      <c r="AC1416" t="s">
        <v>237</v>
      </c>
      <c r="AL1416" t="s">
        <v>218</v>
      </c>
      <c r="AM1416" t="s">
        <v>6938</v>
      </c>
      <c r="AN1416" t="s">
        <v>6</v>
      </c>
      <c r="AO1416" s="57">
        <v>46303.736030092594</v>
      </c>
      <c r="AP1416" s="57">
        <v>46245.625</v>
      </c>
      <c r="AR1416" t="s">
        <v>219</v>
      </c>
      <c r="AS1416" t="s">
        <v>341</v>
      </c>
      <c r="AT1416" t="s">
        <v>231</v>
      </c>
      <c r="AU1416">
        <v>20260811</v>
      </c>
      <c r="AV1416" t="s">
        <v>222</v>
      </c>
      <c r="AW1416" t="s">
        <v>1018</v>
      </c>
      <c r="AX1416" t="s">
        <v>223</v>
      </c>
      <c r="BA1416" s="57">
        <v>46245.625</v>
      </c>
      <c r="BB1416" t="s">
        <v>6938</v>
      </c>
      <c r="BC1416">
        <v>2026</v>
      </c>
      <c r="BD1416">
        <v>8</v>
      </c>
      <c r="BE1416">
        <v>11</v>
      </c>
      <c r="BF1416" s="6">
        <f t="shared" si="66"/>
        <v>46245</v>
      </c>
      <c r="BG1416">
        <f t="shared" si="67"/>
        <v>-0.625</v>
      </c>
      <c r="BH1416" t="str">
        <f t="shared" si="68"/>
        <v>COMPLY</v>
      </c>
      <c r="BI1416" t="str">
        <f>VLOOKUP(H1416,Sheet2!$A$1:$B$270,2,FALSE)</f>
        <v>BANYUWANGI</v>
      </c>
    </row>
    <row r="1417" spans="1:61">
      <c r="A1417">
        <v>1416</v>
      </c>
      <c r="B1417">
        <v>1002511700</v>
      </c>
      <c r="C1417">
        <v>3</v>
      </c>
      <c r="D1417" t="s">
        <v>51</v>
      </c>
      <c r="E1417">
        <v>4</v>
      </c>
      <c r="F1417" t="s">
        <v>273</v>
      </c>
      <c r="G1417" t="s">
        <v>600</v>
      </c>
      <c r="H1417" t="s">
        <v>601</v>
      </c>
      <c r="I1417" t="s">
        <v>213</v>
      </c>
      <c r="J1417" t="s">
        <v>214</v>
      </c>
      <c r="K1417" t="s">
        <v>149</v>
      </c>
      <c r="L1417" t="s">
        <v>215</v>
      </c>
      <c r="M1417" t="s">
        <v>76</v>
      </c>
      <c r="N1417" t="s">
        <v>216</v>
      </c>
      <c r="O1417" s="57">
        <v>46240.418020833335</v>
      </c>
      <c r="P1417" s="57">
        <v>46241.819097222222</v>
      </c>
      <c r="Q1417">
        <v>69359697</v>
      </c>
      <c r="S1417">
        <v>142570111966</v>
      </c>
      <c r="T1417" t="s">
        <v>4408</v>
      </c>
      <c r="U1417" t="s">
        <v>4409</v>
      </c>
      <c r="V1417" t="s">
        <v>4410</v>
      </c>
      <c r="Z1417">
        <v>111.3131825</v>
      </c>
      <c r="AA1417">
        <v>-6.6995836999999998</v>
      </c>
      <c r="AB1417" t="s">
        <v>4411</v>
      </c>
      <c r="AC1417" t="s">
        <v>237</v>
      </c>
      <c r="AL1417" t="s">
        <v>218</v>
      </c>
      <c r="AM1417" t="s">
        <v>4412</v>
      </c>
      <c r="AN1417" t="s">
        <v>6</v>
      </c>
      <c r="AO1417" s="57">
        <v>46181.423634259256</v>
      </c>
      <c r="AP1417" s="57">
        <v>46241.333333333336</v>
      </c>
      <c r="AR1417" t="s">
        <v>219</v>
      </c>
      <c r="AS1417" t="s">
        <v>601</v>
      </c>
      <c r="AT1417" t="s">
        <v>231</v>
      </c>
      <c r="AU1417">
        <v>20260807</v>
      </c>
      <c r="AV1417" t="s">
        <v>222</v>
      </c>
      <c r="AW1417" t="s">
        <v>1024</v>
      </c>
      <c r="AX1417" t="s">
        <v>223</v>
      </c>
      <c r="BA1417" s="57">
        <v>46241.333333333336</v>
      </c>
      <c r="BB1417" t="s">
        <v>4412</v>
      </c>
      <c r="BC1417">
        <v>2026</v>
      </c>
      <c r="BD1417">
        <v>8</v>
      </c>
      <c r="BE1417">
        <v>7</v>
      </c>
      <c r="BF1417" s="6">
        <f t="shared" si="66"/>
        <v>46241</v>
      </c>
      <c r="BG1417">
        <f t="shared" si="67"/>
        <v>-0.33333333333575865</v>
      </c>
      <c r="BH1417" t="str">
        <f t="shared" si="68"/>
        <v>COMPLY</v>
      </c>
      <c r="BI1417" t="e">
        <f>VLOOKUP(H1417,Sheet2!$A$1:$B$270,2,FALSE)</f>
        <v>#N/A</v>
      </c>
    </row>
    <row r="1418" spans="1:61">
      <c r="A1418">
        <v>1417</v>
      </c>
      <c r="B1418">
        <v>1002519891</v>
      </c>
      <c r="C1418">
        <v>3</v>
      </c>
      <c r="D1418" t="s">
        <v>55</v>
      </c>
      <c r="E1418">
        <v>5</v>
      </c>
      <c r="F1418" t="s">
        <v>228</v>
      </c>
      <c r="G1418" t="s">
        <v>121</v>
      </c>
      <c r="H1418" t="s">
        <v>454</v>
      </c>
      <c r="I1418" t="s">
        <v>213</v>
      </c>
      <c r="J1418" t="s">
        <v>214</v>
      </c>
      <c r="K1418" t="s">
        <v>149</v>
      </c>
      <c r="M1418" t="s">
        <v>586</v>
      </c>
      <c r="N1418" t="s">
        <v>216</v>
      </c>
      <c r="O1418" s="57">
        <v>46245.562754629631</v>
      </c>
      <c r="P1418" s="57">
        <v>46246.462569444448</v>
      </c>
      <c r="Q1418">
        <v>69361695</v>
      </c>
      <c r="S1418">
        <v>152436204692</v>
      </c>
      <c r="T1418" t="s">
        <v>4972</v>
      </c>
      <c r="U1418" t="s">
        <v>7908</v>
      </c>
      <c r="V1418" t="s">
        <v>7909</v>
      </c>
      <c r="Z1418">
        <v>112.720381</v>
      </c>
      <c r="AA1418">
        <v>-7.1262829999999999</v>
      </c>
      <c r="AB1418" t="s">
        <v>4975</v>
      </c>
      <c r="AC1418" t="s">
        <v>230</v>
      </c>
      <c r="AL1418" t="s">
        <v>218</v>
      </c>
      <c r="AM1418" t="s">
        <v>7910</v>
      </c>
      <c r="AN1418" t="s">
        <v>6</v>
      </c>
      <c r="AO1418" s="57">
        <v>46334.569282407407</v>
      </c>
      <c r="AQ1418" t="s">
        <v>248</v>
      </c>
      <c r="AR1418" t="s">
        <v>14</v>
      </c>
      <c r="AS1418" t="s">
        <v>454</v>
      </c>
      <c r="AT1418" t="s">
        <v>231</v>
      </c>
      <c r="AV1418" t="s">
        <v>587</v>
      </c>
      <c r="AW1418" t="s">
        <v>634</v>
      </c>
      <c r="AX1418" t="s">
        <v>223</v>
      </c>
      <c r="BA1418" s="57">
        <v>46245.291666666664</v>
      </c>
      <c r="BB1418" t="s">
        <v>7910</v>
      </c>
      <c r="BF1418" s="6" t="e">
        <f t="shared" si="66"/>
        <v>#NUM!</v>
      </c>
      <c r="BG1418" t="e">
        <f t="shared" si="67"/>
        <v>#NUM!</v>
      </c>
      <c r="BH1418" t="e">
        <f t="shared" si="68"/>
        <v>#NUM!</v>
      </c>
      <c r="BI1418" t="str">
        <f>VLOOKUP(H1418,Sheet2!$A$1:$B$270,2,FALSE)</f>
        <v>MADURA</v>
      </c>
    </row>
    <row r="1419" spans="1:61">
      <c r="A1419">
        <v>1418</v>
      </c>
      <c r="B1419">
        <v>1002513434</v>
      </c>
      <c r="C1419">
        <v>3</v>
      </c>
      <c r="D1419" t="s">
        <v>38</v>
      </c>
      <c r="E1419">
        <v>5</v>
      </c>
      <c r="F1419" t="s">
        <v>90</v>
      </c>
      <c r="G1419" t="s">
        <v>98</v>
      </c>
      <c r="H1419" t="s">
        <v>404</v>
      </c>
      <c r="I1419" t="s">
        <v>213</v>
      </c>
      <c r="J1419" t="s">
        <v>214</v>
      </c>
      <c r="K1419" t="s">
        <v>149</v>
      </c>
      <c r="L1419" t="s">
        <v>215</v>
      </c>
      <c r="M1419" t="s">
        <v>76</v>
      </c>
      <c r="N1419" t="s">
        <v>216</v>
      </c>
      <c r="O1419" s="57">
        <v>46240.765925925924</v>
      </c>
      <c r="P1419" s="57">
        <v>46242.260833333334</v>
      </c>
      <c r="Q1419">
        <v>69360330</v>
      </c>
      <c r="S1419">
        <v>152622208690</v>
      </c>
      <c r="T1419" t="s">
        <v>4413</v>
      </c>
      <c r="U1419" t="s">
        <v>4414</v>
      </c>
      <c r="V1419" t="s">
        <v>4415</v>
      </c>
      <c r="Z1419">
        <v>111.788876958114</v>
      </c>
      <c r="AA1419">
        <v>-8.1512564511125802</v>
      </c>
      <c r="AB1419" t="s">
        <v>4416</v>
      </c>
      <c r="AC1419" t="s">
        <v>237</v>
      </c>
      <c r="AL1419" t="s">
        <v>218</v>
      </c>
      <c r="AM1419" t="s">
        <v>4417</v>
      </c>
      <c r="AN1419" t="s">
        <v>6</v>
      </c>
      <c r="AO1419" s="57">
        <v>46181.777743055558</v>
      </c>
      <c r="AP1419" s="57">
        <v>46241.625</v>
      </c>
      <c r="AR1419" t="s">
        <v>219</v>
      </c>
      <c r="AS1419" t="s">
        <v>404</v>
      </c>
      <c r="AT1419" t="s">
        <v>231</v>
      </c>
      <c r="AU1419">
        <v>20260808</v>
      </c>
      <c r="AV1419" t="s">
        <v>222</v>
      </c>
      <c r="AW1419" t="s">
        <v>1010</v>
      </c>
      <c r="AX1419" t="s">
        <v>223</v>
      </c>
      <c r="BA1419" s="57">
        <v>46241.625</v>
      </c>
      <c r="BB1419" t="s">
        <v>4417</v>
      </c>
      <c r="BC1419">
        <v>2026</v>
      </c>
      <c r="BD1419">
        <v>8</v>
      </c>
      <c r="BE1419">
        <v>8</v>
      </c>
      <c r="BF1419" s="6">
        <f t="shared" si="66"/>
        <v>46242</v>
      </c>
      <c r="BG1419">
        <f t="shared" si="67"/>
        <v>0.375</v>
      </c>
      <c r="BH1419" t="str">
        <f t="shared" si="68"/>
        <v>COMPLY</v>
      </c>
      <c r="BI1419" t="str">
        <f>VLOOKUP(H1419,Sheet2!$A$1:$B$270,2,FALSE)</f>
        <v>BLITAR</v>
      </c>
    </row>
    <row r="1420" spans="1:61">
      <c r="A1420">
        <v>1419</v>
      </c>
      <c r="B1420">
        <v>1002517943</v>
      </c>
      <c r="C1420">
        <v>3</v>
      </c>
      <c r="D1420" t="s">
        <v>49</v>
      </c>
      <c r="E1420">
        <v>4</v>
      </c>
      <c r="F1420" t="s">
        <v>252</v>
      </c>
      <c r="G1420" t="s">
        <v>931</v>
      </c>
      <c r="H1420" t="s">
        <v>932</v>
      </c>
      <c r="I1420" t="s">
        <v>213</v>
      </c>
      <c r="J1420" t="s">
        <v>214</v>
      </c>
      <c r="K1420" t="s">
        <v>149</v>
      </c>
      <c r="M1420" t="s">
        <v>76</v>
      </c>
      <c r="N1420" t="s">
        <v>216</v>
      </c>
      <c r="O1420" s="57">
        <v>46244.58966435185</v>
      </c>
      <c r="P1420" s="57">
        <v>46244.614675925928</v>
      </c>
      <c r="Q1420">
        <v>69361457</v>
      </c>
      <c r="R1420">
        <v>2838428733</v>
      </c>
      <c r="S1420">
        <v>142212126691</v>
      </c>
      <c r="T1420" t="s">
        <v>5059</v>
      </c>
      <c r="U1420" t="s">
        <v>6941</v>
      </c>
      <c r="V1420" t="s">
        <v>6942</v>
      </c>
      <c r="Z1420">
        <v>109.139302</v>
      </c>
      <c r="AA1420">
        <v>-6.872503</v>
      </c>
      <c r="AB1420" t="s">
        <v>5062</v>
      </c>
      <c r="AC1420" t="s">
        <v>217</v>
      </c>
      <c r="AL1420" t="s">
        <v>218</v>
      </c>
      <c r="AM1420" t="s">
        <v>6943</v>
      </c>
      <c r="AN1420" t="s">
        <v>6</v>
      </c>
      <c r="AO1420" s="57">
        <v>46303.590266203704</v>
      </c>
      <c r="AR1420" t="s">
        <v>219</v>
      </c>
      <c r="AS1420" t="s">
        <v>932</v>
      </c>
      <c r="AT1420" t="s">
        <v>231</v>
      </c>
      <c r="AU1420">
        <v>20260810</v>
      </c>
      <c r="AV1420" t="s">
        <v>222</v>
      </c>
      <c r="AW1420" t="s">
        <v>613</v>
      </c>
      <c r="AX1420" t="s">
        <v>223</v>
      </c>
      <c r="BA1420" s="57">
        <v>46244.291666666664</v>
      </c>
      <c r="BB1420" t="s">
        <v>6943</v>
      </c>
      <c r="BC1420">
        <v>2026</v>
      </c>
      <c r="BD1420">
        <v>8</v>
      </c>
      <c r="BE1420">
        <v>10</v>
      </c>
      <c r="BF1420" s="6">
        <f t="shared" si="66"/>
        <v>46244</v>
      </c>
      <c r="BG1420">
        <f t="shared" si="67"/>
        <v>-0.29166666666424135</v>
      </c>
      <c r="BH1420" t="str">
        <f t="shared" si="68"/>
        <v>COMPLY</v>
      </c>
      <c r="BI1420" t="e">
        <f>VLOOKUP(H1420,Sheet2!$A$1:$B$270,2,FALSE)</f>
        <v>#N/A</v>
      </c>
    </row>
    <row r="1421" spans="1:61">
      <c r="A1421">
        <v>1420</v>
      </c>
      <c r="B1421">
        <v>1002523972</v>
      </c>
      <c r="C1421">
        <v>3</v>
      </c>
      <c r="D1421" t="s">
        <v>45</v>
      </c>
      <c r="E1421">
        <v>5</v>
      </c>
      <c r="F1421" t="s">
        <v>211</v>
      </c>
      <c r="G1421" t="s">
        <v>110</v>
      </c>
      <c r="H1421" t="s">
        <v>455</v>
      </c>
      <c r="I1421" t="s">
        <v>213</v>
      </c>
      <c r="J1421" t="s">
        <v>214</v>
      </c>
      <c r="K1421" t="s">
        <v>149</v>
      </c>
      <c r="L1421" t="s">
        <v>215</v>
      </c>
      <c r="M1421" t="s">
        <v>76</v>
      </c>
      <c r="N1421" t="s">
        <v>216</v>
      </c>
      <c r="O1421" s="57">
        <v>46247.484675925924</v>
      </c>
      <c r="P1421" s="57">
        <v>46248.704432870371</v>
      </c>
      <c r="Q1421">
        <v>69365013</v>
      </c>
      <c r="S1421">
        <v>172610305726</v>
      </c>
      <c r="T1421" t="s">
        <v>9756</v>
      </c>
      <c r="U1421" t="s">
        <v>9757</v>
      </c>
      <c r="V1421" t="s">
        <v>9758</v>
      </c>
      <c r="Z1421">
        <v>118.99089840000001</v>
      </c>
      <c r="AA1421">
        <v>-8.5709488999999994</v>
      </c>
      <c r="AB1421" t="s">
        <v>9759</v>
      </c>
      <c r="AC1421" t="s">
        <v>217</v>
      </c>
      <c r="AL1421" t="s">
        <v>218</v>
      </c>
      <c r="AM1421" t="s">
        <v>9760</v>
      </c>
      <c r="AN1421" t="s">
        <v>6</v>
      </c>
      <c r="AO1421" t="s">
        <v>8907</v>
      </c>
      <c r="AP1421" s="57">
        <v>46248.625</v>
      </c>
      <c r="AQ1421" t="s">
        <v>903</v>
      </c>
      <c r="AR1421" t="s">
        <v>219</v>
      </c>
      <c r="AS1421" t="s">
        <v>455</v>
      </c>
      <c r="AT1421" t="s">
        <v>221</v>
      </c>
      <c r="AU1421">
        <v>20260814</v>
      </c>
      <c r="AV1421" t="s">
        <v>222</v>
      </c>
      <c r="AW1421" t="s">
        <v>8447</v>
      </c>
      <c r="AX1421" t="s">
        <v>223</v>
      </c>
      <c r="BA1421" s="57">
        <v>46248.625</v>
      </c>
      <c r="BB1421" t="s">
        <v>9760</v>
      </c>
      <c r="BC1421">
        <v>2026</v>
      </c>
      <c r="BD1421">
        <v>8</v>
      </c>
      <c r="BE1421">
        <v>14</v>
      </c>
      <c r="BF1421" s="6">
        <f t="shared" si="66"/>
        <v>46248</v>
      </c>
      <c r="BG1421">
        <f t="shared" si="67"/>
        <v>-0.625</v>
      </c>
      <c r="BH1421" t="str">
        <f t="shared" si="68"/>
        <v>COMPLY</v>
      </c>
      <c r="BI1421" t="str">
        <f>VLOOKUP(H1421,Sheet2!$A$1:$B$270,2,FALSE)</f>
        <v>BIMA</v>
      </c>
    </row>
    <row r="1422" spans="1:61">
      <c r="A1422">
        <v>1421</v>
      </c>
      <c r="B1422">
        <v>1002514894</v>
      </c>
      <c r="C1422">
        <v>3</v>
      </c>
      <c r="D1422" t="s">
        <v>38</v>
      </c>
      <c r="E1422">
        <v>5</v>
      </c>
      <c r="F1422" t="s">
        <v>90</v>
      </c>
      <c r="G1422" t="s">
        <v>93</v>
      </c>
      <c r="H1422" t="s">
        <v>431</v>
      </c>
      <c r="I1422" t="s">
        <v>213</v>
      </c>
      <c r="J1422" t="s">
        <v>214</v>
      </c>
      <c r="K1422" t="s">
        <v>149</v>
      </c>
      <c r="L1422" t="s">
        <v>215</v>
      </c>
      <c r="M1422" t="s">
        <v>76</v>
      </c>
      <c r="N1422" t="s">
        <v>216</v>
      </c>
      <c r="O1422" s="57">
        <v>46241.613842592589</v>
      </c>
      <c r="P1422" s="57">
        <v>46241.687280092592</v>
      </c>
      <c r="Q1422">
        <v>69360925</v>
      </c>
      <c r="S1422">
        <v>152628206860</v>
      </c>
      <c r="T1422" t="s">
        <v>6159</v>
      </c>
      <c r="U1422" t="s">
        <v>6160</v>
      </c>
      <c r="V1422" t="s">
        <v>6161</v>
      </c>
      <c r="Z1422">
        <v>111.91616999999999</v>
      </c>
      <c r="AA1422">
        <v>-7.5354369999999999</v>
      </c>
      <c r="AB1422" t="s">
        <v>6162</v>
      </c>
      <c r="AC1422" t="s">
        <v>237</v>
      </c>
      <c r="AL1422" t="s">
        <v>218</v>
      </c>
      <c r="AM1422" t="s">
        <v>6136</v>
      </c>
      <c r="AN1422" t="s">
        <v>6</v>
      </c>
      <c r="AO1422" s="57">
        <v>46211.622291666667</v>
      </c>
      <c r="AP1422" s="57">
        <v>46242.541666666664</v>
      </c>
      <c r="AR1422" t="s">
        <v>219</v>
      </c>
      <c r="AS1422" t="s">
        <v>431</v>
      </c>
      <c r="AT1422" t="s">
        <v>231</v>
      </c>
      <c r="AU1422">
        <v>20260807</v>
      </c>
      <c r="AV1422" t="s">
        <v>222</v>
      </c>
      <c r="AW1422" t="s">
        <v>1012</v>
      </c>
      <c r="AX1422" t="s">
        <v>223</v>
      </c>
      <c r="BA1422" s="57">
        <v>46242.541666666664</v>
      </c>
      <c r="BB1422" t="s">
        <v>6136</v>
      </c>
      <c r="BC1422">
        <v>2026</v>
      </c>
      <c r="BD1422">
        <v>8</v>
      </c>
      <c r="BE1422">
        <v>7</v>
      </c>
      <c r="BF1422" s="6">
        <f t="shared" si="66"/>
        <v>46241</v>
      </c>
      <c r="BG1422">
        <f t="shared" si="67"/>
        <v>-1.5416666666642413</v>
      </c>
      <c r="BH1422" t="str">
        <f t="shared" si="68"/>
        <v>COMPLY</v>
      </c>
      <c r="BI1422" t="str">
        <f>VLOOKUP(H1422,Sheet2!$A$1:$B$270,2,FALSE)</f>
        <v>NGANJUK</v>
      </c>
    </row>
    <row r="1423" spans="1:61">
      <c r="A1423">
        <v>1422</v>
      </c>
      <c r="B1423">
        <v>1002508916</v>
      </c>
      <c r="C1423">
        <v>3</v>
      </c>
      <c r="D1423" t="s">
        <v>51</v>
      </c>
      <c r="E1423">
        <v>4</v>
      </c>
      <c r="F1423" t="s">
        <v>273</v>
      </c>
      <c r="G1423" t="s">
        <v>569</v>
      </c>
      <c r="H1423" t="s">
        <v>907</v>
      </c>
      <c r="I1423" t="s">
        <v>213</v>
      </c>
      <c r="J1423" t="s">
        <v>214</v>
      </c>
      <c r="K1423" t="s">
        <v>149</v>
      </c>
      <c r="L1423" t="s">
        <v>215</v>
      </c>
      <c r="M1423" t="s">
        <v>575</v>
      </c>
      <c r="N1423" t="s">
        <v>216</v>
      </c>
      <c r="O1423" s="57">
        <v>46238.645787037036</v>
      </c>
      <c r="P1423" s="57">
        <v>46240.54173611111</v>
      </c>
      <c r="Q1423">
        <v>69358471</v>
      </c>
      <c r="S1423">
        <v>142509107211</v>
      </c>
      <c r="T1423" t="s">
        <v>3684</v>
      </c>
      <c r="U1423" t="s">
        <v>4421</v>
      </c>
      <c r="V1423" t="s">
        <v>4422</v>
      </c>
      <c r="Z1423">
        <v>111.209749</v>
      </c>
      <c r="AA1423">
        <v>-7.1747110000000003</v>
      </c>
      <c r="AB1423" t="s">
        <v>3687</v>
      </c>
      <c r="AC1423" t="s">
        <v>237</v>
      </c>
      <c r="AL1423" t="s">
        <v>218</v>
      </c>
      <c r="AM1423" t="s">
        <v>2428</v>
      </c>
      <c r="AN1423" t="s">
        <v>6</v>
      </c>
      <c r="AO1423" s="57">
        <v>46120.652789351851</v>
      </c>
      <c r="AP1423" s="57">
        <v>46239.541666666664</v>
      </c>
      <c r="AR1423" t="s">
        <v>14</v>
      </c>
      <c r="AS1423" t="s">
        <v>907</v>
      </c>
      <c r="AT1423" t="s">
        <v>231</v>
      </c>
      <c r="AV1423" t="s">
        <v>4423</v>
      </c>
      <c r="AW1423" t="s">
        <v>1018</v>
      </c>
      <c r="AX1423" t="s">
        <v>223</v>
      </c>
      <c r="BA1423" s="57">
        <v>46239.541666666664</v>
      </c>
      <c r="BB1423" t="s">
        <v>2428</v>
      </c>
      <c r="BF1423" s="6" t="e">
        <f t="shared" si="66"/>
        <v>#NUM!</v>
      </c>
      <c r="BG1423" t="e">
        <f t="shared" si="67"/>
        <v>#NUM!</v>
      </c>
      <c r="BH1423" t="e">
        <f t="shared" si="68"/>
        <v>#NUM!</v>
      </c>
      <c r="BI1423" t="e">
        <f>VLOOKUP(H1423,Sheet2!$A$1:$B$270,2,FALSE)</f>
        <v>#N/A</v>
      </c>
    </row>
    <row r="1424" spans="1:61">
      <c r="A1424">
        <v>1423</v>
      </c>
      <c r="B1424">
        <v>1002526658</v>
      </c>
      <c r="C1424">
        <v>3</v>
      </c>
      <c r="D1424" t="s">
        <v>38</v>
      </c>
      <c r="E1424">
        <v>5</v>
      </c>
      <c r="F1424" t="s">
        <v>90</v>
      </c>
      <c r="G1424" t="s">
        <v>90</v>
      </c>
      <c r="H1424" t="s">
        <v>468</v>
      </c>
      <c r="I1424" t="s">
        <v>213</v>
      </c>
      <c r="J1424" t="s">
        <v>214</v>
      </c>
      <c r="K1424" t="s">
        <v>149</v>
      </c>
      <c r="L1424" t="s">
        <v>215</v>
      </c>
      <c r="M1424" t="s">
        <v>76</v>
      </c>
      <c r="N1424" t="s">
        <v>216</v>
      </c>
      <c r="O1424" s="57">
        <v>46248.611759259256</v>
      </c>
      <c r="P1424" s="57">
        <v>46250.596967592595</v>
      </c>
      <c r="Q1424">
        <v>69366150</v>
      </c>
      <c r="S1424">
        <v>152652209192</v>
      </c>
      <c r="T1424" t="s">
        <v>11737</v>
      </c>
      <c r="U1424" t="s">
        <v>11738</v>
      </c>
      <c r="V1424" t="s">
        <v>12813</v>
      </c>
      <c r="Z1424">
        <v>112.0745349</v>
      </c>
      <c r="AA1424">
        <v>-7.7282510999999996</v>
      </c>
      <c r="AB1424" t="s">
        <v>12814</v>
      </c>
      <c r="AC1424" t="s">
        <v>217</v>
      </c>
      <c r="AL1424" t="s">
        <v>218</v>
      </c>
      <c r="AM1424" t="s">
        <v>12815</v>
      </c>
      <c r="AN1424" t="s">
        <v>6</v>
      </c>
      <c r="AO1424" t="s">
        <v>10339</v>
      </c>
      <c r="AP1424" s="57">
        <v>46249.625</v>
      </c>
      <c r="AR1424" t="s">
        <v>219</v>
      </c>
      <c r="AS1424" t="s">
        <v>468</v>
      </c>
      <c r="AT1424" t="s">
        <v>231</v>
      </c>
      <c r="AU1424">
        <v>20260816</v>
      </c>
      <c r="AV1424" t="s">
        <v>222</v>
      </c>
      <c r="AW1424" t="s">
        <v>1021</v>
      </c>
      <c r="AX1424" t="s">
        <v>223</v>
      </c>
      <c r="BA1424" s="57">
        <v>46249.625</v>
      </c>
      <c r="BB1424" t="s">
        <v>12815</v>
      </c>
      <c r="BC1424">
        <v>2026</v>
      </c>
      <c r="BD1424">
        <v>8</v>
      </c>
      <c r="BE1424">
        <v>16</v>
      </c>
      <c r="BF1424" s="6">
        <f t="shared" si="66"/>
        <v>46250</v>
      </c>
      <c r="BG1424">
        <f t="shared" si="67"/>
        <v>0.375</v>
      </c>
      <c r="BH1424" t="str">
        <f t="shared" si="68"/>
        <v>COMPLY</v>
      </c>
      <c r="BI1424" t="str">
        <f>VLOOKUP(H1424,Sheet2!$A$1:$B$270,2,FALSE)</f>
        <v>KEDIRI</v>
      </c>
    </row>
    <row r="1425" spans="1:61">
      <c r="A1425">
        <v>1424</v>
      </c>
      <c r="B1425">
        <v>1002514933</v>
      </c>
      <c r="C1425">
        <v>3</v>
      </c>
      <c r="D1425" t="s">
        <v>45</v>
      </c>
      <c r="E1425">
        <v>5</v>
      </c>
      <c r="F1425" t="s">
        <v>113</v>
      </c>
      <c r="G1425" t="s">
        <v>113</v>
      </c>
      <c r="H1425" t="s">
        <v>418</v>
      </c>
      <c r="I1425" t="s">
        <v>213</v>
      </c>
      <c r="J1425" t="s">
        <v>214</v>
      </c>
      <c r="K1425" t="s">
        <v>149</v>
      </c>
      <c r="L1425" t="s">
        <v>215</v>
      </c>
      <c r="M1425" t="s">
        <v>933</v>
      </c>
      <c r="N1425" t="s">
        <v>216</v>
      </c>
      <c r="O1425" s="57">
        <v>46241.622175925928</v>
      </c>
      <c r="P1425" s="57">
        <v>46246.347210648149</v>
      </c>
      <c r="Q1425">
        <v>69360915</v>
      </c>
      <c r="S1425">
        <v>172502311393</v>
      </c>
      <c r="T1425" t="s">
        <v>1532</v>
      </c>
      <c r="U1425" t="s">
        <v>1533</v>
      </c>
      <c r="V1425" t="s">
        <v>6163</v>
      </c>
      <c r="Z1425">
        <v>123.6068441</v>
      </c>
      <c r="AA1425">
        <v>-10.164740699999999</v>
      </c>
      <c r="AB1425" t="s">
        <v>6164</v>
      </c>
      <c r="AC1425" t="s">
        <v>237</v>
      </c>
      <c r="AL1425" t="s">
        <v>218</v>
      </c>
      <c r="AM1425" t="s">
        <v>6136</v>
      </c>
      <c r="AN1425" t="s">
        <v>6</v>
      </c>
      <c r="AO1425" s="57">
        <v>46211.642800925925</v>
      </c>
      <c r="AP1425" s="57">
        <v>46242.541666666664</v>
      </c>
      <c r="AQ1425" t="s">
        <v>903</v>
      </c>
      <c r="AR1425" t="s">
        <v>12</v>
      </c>
      <c r="AS1425" t="s">
        <v>418</v>
      </c>
      <c r="AT1425" t="s">
        <v>231</v>
      </c>
      <c r="AV1425" t="s">
        <v>917</v>
      </c>
      <c r="AW1425" t="s">
        <v>1022</v>
      </c>
      <c r="AX1425" t="s">
        <v>223</v>
      </c>
      <c r="BA1425" s="57">
        <v>46242.541666666664</v>
      </c>
      <c r="BB1425" t="s">
        <v>6136</v>
      </c>
      <c r="BF1425" s="6" t="e">
        <f t="shared" si="66"/>
        <v>#NUM!</v>
      </c>
      <c r="BG1425" t="e">
        <f t="shared" si="67"/>
        <v>#NUM!</v>
      </c>
      <c r="BH1425" t="e">
        <f t="shared" si="68"/>
        <v>#NUM!</v>
      </c>
      <c r="BI1425" t="str">
        <f>VLOOKUP(H1425,Sheet2!$A$1:$B$270,2,FALSE)</f>
        <v>KUPANG</v>
      </c>
    </row>
    <row r="1426" spans="1:61">
      <c r="A1426">
        <v>1425</v>
      </c>
      <c r="B1426">
        <v>1002518821</v>
      </c>
      <c r="C1426">
        <v>3</v>
      </c>
      <c r="D1426" t="s">
        <v>59</v>
      </c>
      <c r="E1426">
        <v>4</v>
      </c>
      <c r="F1426" t="s">
        <v>224</v>
      </c>
      <c r="G1426" t="s">
        <v>224</v>
      </c>
      <c r="H1426" t="s">
        <v>911</v>
      </c>
      <c r="I1426" t="s">
        <v>213</v>
      </c>
      <c r="J1426" t="s">
        <v>214</v>
      </c>
      <c r="K1426" t="s">
        <v>149</v>
      </c>
      <c r="L1426" t="s">
        <v>215</v>
      </c>
      <c r="M1426" t="s">
        <v>575</v>
      </c>
      <c r="N1426" t="s">
        <v>216</v>
      </c>
      <c r="O1426" s="57">
        <v>46245.345104166663</v>
      </c>
      <c r="P1426" s="57">
        <v>46247.547199074077</v>
      </c>
      <c r="Q1426">
        <v>69362850</v>
      </c>
      <c r="S1426">
        <v>146303609793</v>
      </c>
      <c r="T1426" t="s">
        <v>7913</v>
      </c>
      <c r="U1426" t="s">
        <v>7914</v>
      </c>
      <c r="V1426" t="s">
        <v>7915</v>
      </c>
      <c r="Z1426">
        <v>109.211997</v>
      </c>
      <c r="AA1426">
        <v>-7.4127739999999998</v>
      </c>
      <c r="AB1426" t="s">
        <v>7916</v>
      </c>
      <c r="AC1426" t="s">
        <v>237</v>
      </c>
      <c r="AL1426" t="s">
        <v>218</v>
      </c>
      <c r="AM1426" t="s">
        <v>7403</v>
      </c>
      <c r="AN1426" t="s">
        <v>6</v>
      </c>
      <c r="AO1426" s="57">
        <v>46334.361238425925</v>
      </c>
      <c r="AP1426" s="57">
        <v>46246.333333333336</v>
      </c>
      <c r="AQ1426" t="s">
        <v>564</v>
      </c>
      <c r="AR1426" t="s">
        <v>14</v>
      </c>
      <c r="AS1426" t="s">
        <v>911</v>
      </c>
      <c r="AT1426" t="s">
        <v>231</v>
      </c>
      <c r="AV1426" t="s">
        <v>9761</v>
      </c>
      <c r="AW1426" t="s">
        <v>1021</v>
      </c>
      <c r="AX1426" t="s">
        <v>223</v>
      </c>
      <c r="BA1426" s="57">
        <v>46246.333333333336</v>
      </c>
      <c r="BB1426" t="s">
        <v>7403</v>
      </c>
      <c r="BF1426" s="6" t="e">
        <f t="shared" si="66"/>
        <v>#NUM!</v>
      </c>
      <c r="BG1426" t="e">
        <f t="shared" si="67"/>
        <v>#NUM!</v>
      </c>
      <c r="BH1426" t="e">
        <f t="shared" si="68"/>
        <v>#NUM!</v>
      </c>
      <c r="BI1426" t="e">
        <f>VLOOKUP(H1426,Sheet2!$A$1:$B$270,2,FALSE)</f>
        <v>#N/A</v>
      </c>
    </row>
    <row r="1427" spans="1:61">
      <c r="A1427">
        <v>1426</v>
      </c>
      <c r="B1427">
        <v>1002530586</v>
      </c>
      <c r="C1427">
        <v>3</v>
      </c>
      <c r="D1427" t="s">
        <v>45</v>
      </c>
      <c r="E1427">
        <v>5</v>
      </c>
      <c r="F1427" t="s">
        <v>211</v>
      </c>
      <c r="G1427" t="s">
        <v>116</v>
      </c>
      <c r="H1427" t="s">
        <v>366</v>
      </c>
      <c r="I1427" t="s">
        <v>213</v>
      </c>
      <c r="J1427" t="s">
        <v>214</v>
      </c>
      <c r="K1427" t="s">
        <v>149</v>
      </c>
      <c r="L1427" t="s">
        <v>215</v>
      </c>
      <c r="M1427" t="s">
        <v>76</v>
      </c>
      <c r="N1427" t="s">
        <v>216</v>
      </c>
      <c r="O1427" s="57">
        <v>46251.43953703704</v>
      </c>
      <c r="P1427" s="57">
        <v>46252.602233796293</v>
      </c>
      <c r="Q1427">
        <v>69367911</v>
      </c>
      <c r="S1427">
        <v>172619203277</v>
      </c>
      <c r="T1427" t="s">
        <v>12816</v>
      </c>
      <c r="U1427" t="s">
        <v>12817</v>
      </c>
      <c r="V1427" t="s">
        <v>12818</v>
      </c>
      <c r="Z1427">
        <v>116.496936678886</v>
      </c>
      <c r="AA1427">
        <v>-8.6331471903169597</v>
      </c>
      <c r="AB1427" t="s">
        <v>12819</v>
      </c>
      <c r="AC1427" t="s">
        <v>217</v>
      </c>
      <c r="AL1427" t="s">
        <v>218</v>
      </c>
      <c r="AM1427" t="s">
        <v>12820</v>
      </c>
      <c r="AN1427" t="s">
        <v>6</v>
      </c>
      <c r="AO1427" t="s">
        <v>12029</v>
      </c>
      <c r="AP1427" s="57">
        <v>46252.625</v>
      </c>
      <c r="AR1427" t="s">
        <v>219</v>
      </c>
      <c r="AS1427" t="s">
        <v>366</v>
      </c>
      <c r="AT1427" t="s">
        <v>231</v>
      </c>
      <c r="AU1427">
        <v>20260818</v>
      </c>
      <c r="AV1427" t="s">
        <v>222</v>
      </c>
      <c r="AW1427" t="s">
        <v>1021</v>
      </c>
      <c r="AX1427" t="s">
        <v>223</v>
      </c>
      <c r="BA1427" s="57">
        <v>46252.625</v>
      </c>
      <c r="BB1427" t="s">
        <v>12820</v>
      </c>
      <c r="BC1427">
        <v>2026</v>
      </c>
      <c r="BD1427">
        <v>8</v>
      </c>
      <c r="BE1427">
        <v>18</v>
      </c>
      <c r="BF1427" s="6">
        <f t="shared" si="66"/>
        <v>46252</v>
      </c>
      <c r="BG1427">
        <f t="shared" si="67"/>
        <v>-0.625</v>
      </c>
      <c r="BH1427" t="str">
        <f t="shared" si="68"/>
        <v>COMPLY</v>
      </c>
      <c r="BI1427" t="str">
        <f>VLOOKUP(H1427,Sheet2!$A$1:$B$270,2,FALSE)</f>
        <v>SELONG</v>
      </c>
    </row>
    <row r="1428" spans="1:61">
      <c r="A1428">
        <v>1427</v>
      </c>
      <c r="B1428">
        <v>1002524201</v>
      </c>
      <c r="C1428">
        <v>3</v>
      </c>
      <c r="D1428" t="s">
        <v>49</v>
      </c>
      <c r="E1428">
        <v>4</v>
      </c>
      <c r="F1428" t="s">
        <v>252</v>
      </c>
      <c r="G1428" t="s">
        <v>255</v>
      </c>
      <c r="H1428" t="s">
        <v>912</v>
      </c>
      <c r="I1428" t="s">
        <v>213</v>
      </c>
      <c r="J1428" t="s">
        <v>214</v>
      </c>
      <c r="K1428" t="s">
        <v>149</v>
      </c>
      <c r="L1428" t="s">
        <v>215</v>
      </c>
      <c r="M1428" t="s">
        <v>575</v>
      </c>
      <c r="N1428" t="s">
        <v>216</v>
      </c>
      <c r="O1428" s="57">
        <v>46247.549953703703</v>
      </c>
      <c r="P1428" s="57">
        <v>46248.609085648146</v>
      </c>
      <c r="Q1428">
        <v>69365129</v>
      </c>
      <c r="S1428">
        <v>146282105551</v>
      </c>
      <c r="T1428" t="s">
        <v>9762</v>
      </c>
      <c r="U1428" t="s">
        <v>9763</v>
      </c>
      <c r="V1428" t="s">
        <v>9764</v>
      </c>
      <c r="Z1428">
        <v>109.1869793</v>
      </c>
      <c r="AA1428">
        <v>-6.9246688999999897</v>
      </c>
      <c r="AB1428" t="s">
        <v>9765</v>
      </c>
      <c r="AC1428" t="s">
        <v>237</v>
      </c>
      <c r="AL1428" t="s">
        <v>218</v>
      </c>
      <c r="AM1428" t="s">
        <v>8479</v>
      </c>
      <c r="AN1428" t="s">
        <v>6</v>
      </c>
      <c r="AO1428" t="s">
        <v>9197</v>
      </c>
      <c r="AP1428" s="57">
        <v>46248.541666666664</v>
      </c>
      <c r="AR1428" t="s">
        <v>14</v>
      </c>
      <c r="AS1428" t="s">
        <v>912</v>
      </c>
      <c r="AT1428" t="s">
        <v>231</v>
      </c>
      <c r="AV1428" t="s">
        <v>12821</v>
      </c>
      <c r="AW1428" t="s">
        <v>1018</v>
      </c>
      <c r="AX1428" t="s">
        <v>223</v>
      </c>
      <c r="BA1428" s="57">
        <v>46248.541666666664</v>
      </c>
      <c r="BB1428" t="s">
        <v>8479</v>
      </c>
      <c r="BF1428" s="6" t="e">
        <f t="shared" si="66"/>
        <v>#NUM!</v>
      </c>
      <c r="BG1428" t="e">
        <f t="shared" si="67"/>
        <v>#NUM!</v>
      </c>
      <c r="BH1428" t="e">
        <f t="shared" si="68"/>
        <v>#NUM!</v>
      </c>
      <c r="BI1428" t="e">
        <f>VLOOKUP(H1428,Sheet2!$A$1:$B$270,2,FALSE)</f>
        <v>#N/A</v>
      </c>
    </row>
    <row r="1429" spans="1:61">
      <c r="A1429">
        <v>1428</v>
      </c>
      <c r="B1429">
        <v>1002521730</v>
      </c>
      <c r="C1429">
        <v>3</v>
      </c>
      <c r="D1429" t="s">
        <v>45</v>
      </c>
      <c r="E1429">
        <v>5</v>
      </c>
      <c r="F1429" t="s">
        <v>211</v>
      </c>
      <c r="G1429" t="s">
        <v>118</v>
      </c>
      <c r="H1429" t="s">
        <v>212</v>
      </c>
      <c r="I1429" t="s">
        <v>213</v>
      </c>
      <c r="J1429" t="s">
        <v>214</v>
      </c>
      <c r="K1429" t="s">
        <v>149</v>
      </c>
      <c r="L1429" t="s">
        <v>215</v>
      </c>
      <c r="M1429" t="s">
        <v>76</v>
      </c>
      <c r="N1429" t="s">
        <v>216</v>
      </c>
      <c r="O1429" s="57">
        <v>46246.468009259261</v>
      </c>
      <c r="P1429" s="57">
        <v>46247.574270833335</v>
      </c>
      <c r="Q1429">
        <v>69364041</v>
      </c>
      <c r="S1429">
        <v>172606792157</v>
      </c>
      <c r="T1429" t="s">
        <v>7918</v>
      </c>
      <c r="U1429" t="s">
        <v>7919</v>
      </c>
      <c r="V1429" t="s">
        <v>7920</v>
      </c>
      <c r="Z1429">
        <v>117.379958108067</v>
      </c>
      <c r="AA1429">
        <v>-8.4718363890345696</v>
      </c>
      <c r="AB1429" t="s">
        <v>7921</v>
      </c>
      <c r="AC1429" t="s">
        <v>217</v>
      </c>
      <c r="AL1429" t="s">
        <v>218</v>
      </c>
      <c r="AM1429" t="s">
        <v>7922</v>
      </c>
      <c r="AN1429" t="s">
        <v>6</v>
      </c>
      <c r="AO1429" s="57">
        <v>46364.486018518517</v>
      </c>
      <c r="AP1429" s="57">
        <v>46247.333333333336</v>
      </c>
      <c r="AR1429" t="s">
        <v>219</v>
      </c>
      <c r="AS1429" t="s">
        <v>212</v>
      </c>
      <c r="AT1429" t="s">
        <v>231</v>
      </c>
      <c r="AU1429">
        <v>20260813</v>
      </c>
      <c r="AV1429" t="s">
        <v>222</v>
      </c>
      <c r="AW1429" t="s">
        <v>1012</v>
      </c>
      <c r="AX1429" t="s">
        <v>223</v>
      </c>
      <c r="BA1429" s="57">
        <v>46247.333333333336</v>
      </c>
      <c r="BB1429" t="s">
        <v>7922</v>
      </c>
      <c r="BC1429">
        <v>2026</v>
      </c>
      <c r="BD1429">
        <v>8</v>
      </c>
      <c r="BE1429">
        <v>13</v>
      </c>
      <c r="BF1429" s="6">
        <f t="shared" si="66"/>
        <v>46247</v>
      </c>
      <c r="BG1429">
        <f t="shared" si="67"/>
        <v>-0.33333333333575865</v>
      </c>
      <c r="BH1429" t="str">
        <f t="shared" si="68"/>
        <v>COMPLY</v>
      </c>
      <c r="BI1429" t="str">
        <f>VLOOKUP(H1429,Sheet2!$A$1:$B$270,2,FALSE)</f>
        <v>SUMBAWA</v>
      </c>
    </row>
    <row r="1430" spans="1:61">
      <c r="A1430">
        <v>1429</v>
      </c>
      <c r="B1430">
        <v>1002532869</v>
      </c>
      <c r="C1430">
        <v>3</v>
      </c>
      <c r="D1430" t="s">
        <v>42</v>
      </c>
      <c r="E1430">
        <v>5</v>
      </c>
      <c r="F1430" t="s">
        <v>233</v>
      </c>
      <c r="G1430" t="s">
        <v>105</v>
      </c>
      <c r="H1430" t="s">
        <v>381</v>
      </c>
      <c r="I1430" t="s">
        <v>213</v>
      </c>
      <c r="J1430" t="s">
        <v>214</v>
      </c>
      <c r="K1430" t="s">
        <v>149</v>
      </c>
      <c r="M1430" t="s">
        <v>240</v>
      </c>
      <c r="N1430" t="s">
        <v>216</v>
      </c>
      <c r="O1430" s="57">
        <v>46252.492951388886</v>
      </c>
      <c r="P1430" s="57">
        <v>46252.60974537037</v>
      </c>
      <c r="Q1430">
        <v>69368867</v>
      </c>
      <c r="S1430">
        <v>152312243279</v>
      </c>
      <c r="T1430" t="s">
        <v>12967</v>
      </c>
      <c r="U1430" t="s">
        <v>13513</v>
      </c>
      <c r="V1430" t="s">
        <v>13514</v>
      </c>
      <c r="Z1430">
        <v>112.42220519999999</v>
      </c>
      <c r="AA1430">
        <v>-7.4845883999999998</v>
      </c>
      <c r="AB1430" t="s">
        <v>12970</v>
      </c>
      <c r="AC1430" t="s">
        <v>291</v>
      </c>
      <c r="AL1430" t="s">
        <v>218</v>
      </c>
      <c r="AM1430" t="s">
        <v>12971</v>
      </c>
      <c r="AN1430" t="s">
        <v>6</v>
      </c>
      <c r="AO1430" t="s">
        <v>12824</v>
      </c>
      <c r="AP1430" s="57">
        <v>46253.541666666664</v>
      </c>
      <c r="AR1430" t="s">
        <v>241</v>
      </c>
      <c r="AS1430" t="s">
        <v>381</v>
      </c>
      <c r="AT1430" t="s">
        <v>231</v>
      </c>
      <c r="AV1430" t="s">
        <v>240</v>
      </c>
      <c r="AW1430" t="s">
        <v>561</v>
      </c>
      <c r="AX1430" t="s">
        <v>223</v>
      </c>
      <c r="BA1430" s="57">
        <v>46253.541666666664</v>
      </c>
      <c r="BB1430" t="s">
        <v>12971</v>
      </c>
      <c r="BF1430" s="6" t="e">
        <f t="shared" si="66"/>
        <v>#NUM!</v>
      </c>
      <c r="BG1430" t="e">
        <f t="shared" si="67"/>
        <v>#NUM!</v>
      </c>
      <c r="BH1430" t="e">
        <f t="shared" si="68"/>
        <v>#NUM!</v>
      </c>
      <c r="BI1430" t="str">
        <f>VLOOKUP(H1430,Sheet2!$A$1:$B$270,2,FALSE)</f>
        <v>MOJOKERTO</v>
      </c>
    </row>
    <row r="1431" spans="1:61">
      <c r="A1431">
        <v>1430</v>
      </c>
      <c r="B1431">
        <v>1002518863</v>
      </c>
      <c r="C1431">
        <v>3</v>
      </c>
      <c r="D1431" t="s">
        <v>55</v>
      </c>
      <c r="E1431">
        <v>5</v>
      </c>
      <c r="F1431" t="s">
        <v>228</v>
      </c>
      <c r="G1431" t="s">
        <v>121</v>
      </c>
      <c r="H1431" t="s">
        <v>387</v>
      </c>
      <c r="I1431" t="s">
        <v>213</v>
      </c>
      <c r="J1431" t="s">
        <v>214</v>
      </c>
      <c r="K1431" t="s">
        <v>149</v>
      </c>
      <c r="M1431" t="s">
        <v>286</v>
      </c>
      <c r="N1431" t="s">
        <v>216</v>
      </c>
      <c r="O1431" s="57">
        <v>46245.358611111114</v>
      </c>
      <c r="P1431" s="57">
        <v>46246.809618055559</v>
      </c>
      <c r="Q1431">
        <v>69362884</v>
      </c>
      <c r="S1431">
        <v>152435222711</v>
      </c>
      <c r="T1431" t="s">
        <v>6949</v>
      </c>
      <c r="U1431" t="s">
        <v>6950</v>
      </c>
      <c r="V1431" t="s">
        <v>7923</v>
      </c>
      <c r="Z1431">
        <v>112.72248449999999</v>
      </c>
      <c r="AA1431">
        <v>-7.1712109000000002</v>
      </c>
      <c r="AB1431" t="s">
        <v>6951</v>
      </c>
      <c r="AC1431" t="s">
        <v>230</v>
      </c>
      <c r="AL1431" t="s">
        <v>218</v>
      </c>
      <c r="AM1431" t="s">
        <v>7924</v>
      </c>
      <c r="AN1431" t="s">
        <v>6</v>
      </c>
      <c r="AO1431" s="57">
        <v>46334.361238425925</v>
      </c>
      <c r="AP1431" s="57">
        <v>46247.333333333336</v>
      </c>
      <c r="AR1431" t="s">
        <v>241</v>
      </c>
      <c r="AS1431" t="s">
        <v>387</v>
      </c>
      <c r="AT1431" t="s">
        <v>231</v>
      </c>
      <c r="AV1431" t="s">
        <v>905</v>
      </c>
      <c r="AW1431" t="s">
        <v>561</v>
      </c>
      <c r="AX1431" t="s">
        <v>223</v>
      </c>
      <c r="BA1431" s="57">
        <v>46247.333333333336</v>
      </c>
      <c r="BB1431" t="s">
        <v>7924</v>
      </c>
      <c r="BF1431" s="6" t="e">
        <f t="shared" si="66"/>
        <v>#NUM!</v>
      </c>
      <c r="BG1431" t="e">
        <f t="shared" si="67"/>
        <v>#NUM!</v>
      </c>
      <c r="BH1431" t="e">
        <f t="shared" si="68"/>
        <v>#NUM!</v>
      </c>
      <c r="BI1431" t="str">
        <f>VLOOKUP(H1431,Sheet2!$A$1:$B$270,2,FALSE)</f>
        <v>MADURA</v>
      </c>
    </row>
    <row r="1432" spans="1:61">
      <c r="A1432">
        <v>1431</v>
      </c>
      <c r="B1432">
        <v>1002511325</v>
      </c>
      <c r="C1432">
        <v>3</v>
      </c>
      <c r="D1432" t="s">
        <v>38</v>
      </c>
      <c r="E1432">
        <v>5</v>
      </c>
      <c r="F1432" t="s">
        <v>90</v>
      </c>
      <c r="G1432" t="s">
        <v>96</v>
      </c>
      <c r="H1432" t="s">
        <v>489</v>
      </c>
      <c r="I1432" t="s">
        <v>213</v>
      </c>
      <c r="J1432" t="s">
        <v>214</v>
      </c>
      <c r="K1432" t="s">
        <v>149</v>
      </c>
      <c r="L1432" t="s">
        <v>215</v>
      </c>
      <c r="M1432" t="s">
        <v>76</v>
      </c>
      <c r="N1432" t="s">
        <v>216</v>
      </c>
      <c r="O1432" s="57">
        <v>46239.782592592594</v>
      </c>
      <c r="P1432" s="57">
        <v>46240.656319444446</v>
      </c>
      <c r="Q1432">
        <v>69359485</v>
      </c>
      <c r="S1432">
        <v>152638204277</v>
      </c>
      <c r="T1432" t="s">
        <v>1199</v>
      </c>
      <c r="U1432" t="s">
        <v>1200</v>
      </c>
      <c r="V1432" t="s">
        <v>1201</v>
      </c>
      <c r="Z1432">
        <v>111.763418474533</v>
      </c>
      <c r="AA1432">
        <v>-8.1063936560634104</v>
      </c>
      <c r="AB1432" t="s">
        <v>1202</v>
      </c>
      <c r="AC1432" t="s">
        <v>237</v>
      </c>
      <c r="AL1432" t="s">
        <v>218</v>
      </c>
      <c r="AM1432" t="s">
        <v>1203</v>
      </c>
      <c r="AN1432" t="s">
        <v>6</v>
      </c>
      <c r="AO1432" s="57">
        <v>46150.788159722222</v>
      </c>
      <c r="AP1432" s="57">
        <v>46240.625</v>
      </c>
      <c r="AR1432" t="s">
        <v>219</v>
      </c>
      <c r="AS1432" t="s">
        <v>489</v>
      </c>
      <c r="AT1432" t="s">
        <v>231</v>
      </c>
      <c r="AU1432">
        <v>20260806</v>
      </c>
      <c r="AV1432" t="s">
        <v>222</v>
      </c>
      <c r="AW1432" t="s">
        <v>1010</v>
      </c>
      <c r="AX1432" t="s">
        <v>223</v>
      </c>
      <c r="BA1432" s="57">
        <v>46240.625</v>
      </c>
      <c r="BB1432" t="s">
        <v>1203</v>
      </c>
      <c r="BC1432">
        <v>2026</v>
      </c>
      <c r="BD1432">
        <v>8</v>
      </c>
      <c r="BE1432">
        <v>6</v>
      </c>
      <c r="BF1432" s="6">
        <f t="shared" si="66"/>
        <v>46240</v>
      </c>
      <c r="BG1432">
        <f t="shared" si="67"/>
        <v>-0.625</v>
      </c>
      <c r="BH1432" t="str">
        <f t="shared" si="68"/>
        <v>COMPLY</v>
      </c>
      <c r="BI1432" t="str">
        <f>VLOOKUP(H1432,Sheet2!$A$1:$B$270,2,FALSE)</f>
        <v>PONOROGO</v>
      </c>
    </row>
    <row r="1433" spans="1:61">
      <c r="A1433">
        <v>1432</v>
      </c>
      <c r="B1433">
        <v>1002506693</v>
      </c>
      <c r="C1433">
        <v>3</v>
      </c>
      <c r="D1433" t="s">
        <v>59</v>
      </c>
      <c r="E1433">
        <v>4</v>
      </c>
      <c r="F1433" t="s">
        <v>224</v>
      </c>
      <c r="G1433" t="s">
        <v>607</v>
      </c>
      <c r="H1433" t="s">
        <v>913</v>
      </c>
      <c r="I1433" t="s">
        <v>213</v>
      </c>
      <c r="J1433" t="s">
        <v>214</v>
      </c>
      <c r="K1433" t="s">
        <v>149</v>
      </c>
      <c r="L1433" t="s">
        <v>215</v>
      </c>
      <c r="M1433" t="s">
        <v>76</v>
      </c>
      <c r="N1433" t="s">
        <v>216</v>
      </c>
      <c r="O1433" s="57">
        <v>46238.31453703704</v>
      </c>
      <c r="P1433" s="57">
        <v>46238.546435185184</v>
      </c>
      <c r="Q1433">
        <v>69357861</v>
      </c>
      <c r="S1433">
        <v>143385101104</v>
      </c>
      <c r="T1433" t="s">
        <v>1204</v>
      </c>
      <c r="U1433" t="s">
        <v>1205</v>
      </c>
      <c r="V1433" t="s">
        <v>1206</v>
      </c>
      <c r="Z1433">
        <v>109.313632</v>
      </c>
      <c r="AA1433">
        <v>-7.6915800000000001</v>
      </c>
      <c r="AB1433" t="s">
        <v>1207</v>
      </c>
      <c r="AC1433" t="s">
        <v>237</v>
      </c>
      <c r="AL1433" t="s">
        <v>218</v>
      </c>
      <c r="AM1433" t="s">
        <v>1208</v>
      </c>
      <c r="AN1433" t="s">
        <v>6</v>
      </c>
      <c r="AO1433" s="57">
        <v>46120.319537037038</v>
      </c>
      <c r="AP1433" s="57">
        <v>46239.333333333336</v>
      </c>
      <c r="AR1433" t="s">
        <v>219</v>
      </c>
      <c r="AS1433" t="s">
        <v>913</v>
      </c>
      <c r="AT1433" t="s">
        <v>231</v>
      </c>
      <c r="AU1433">
        <v>20260804</v>
      </c>
      <c r="AV1433" t="s">
        <v>222</v>
      </c>
      <c r="AW1433" t="s">
        <v>1010</v>
      </c>
      <c r="AX1433" t="s">
        <v>223</v>
      </c>
      <c r="BA1433" s="57">
        <v>46239.333333333336</v>
      </c>
      <c r="BB1433" t="s">
        <v>1208</v>
      </c>
      <c r="BC1433">
        <v>2026</v>
      </c>
      <c r="BD1433">
        <v>8</v>
      </c>
      <c r="BE1433">
        <v>4</v>
      </c>
      <c r="BF1433" s="6">
        <f t="shared" si="66"/>
        <v>46238</v>
      </c>
      <c r="BG1433">
        <f t="shared" si="67"/>
        <v>-1.3333333333357587</v>
      </c>
      <c r="BH1433" t="str">
        <f t="shared" si="68"/>
        <v>COMPLY</v>
      </c>
      <c r="BI1433" t="e">
        <f>VLOOKUP(H1433,Sheet2!$A$1:$B$270,2,FALSE)</f>
        <v>#N/A</v>
      </c>
    </row>
    <row r="1434" spans="1:61">
      <c r="A1434">
        <v>1433</v>
      </c>
      <c r="B1434">
        <v>1002512289</v>
      </c>
      <c r="C1434">
        <v>3</v>
      </c>
      <c r="D1434" t="s">
        <v>49</v>
      </c>
      <c r="E1434">
        <v>4</v>
      </c>
      <c r="F1434" t="s">
        <v>252</v>
      </c>
      <c r="G1434" t="s">
        <v>553</v>
      </c>
      <c r="H1434" t="s">
        <v>968</v>
      </c>
      <c r="I1434" t="s">
        <v>213</v>
      </c>
      <c r="J1434" t="s">
        <v>214</v>
      </c>
      <c r="K1434" t="s">
        <v>149</v>
      </c>
      <c r="M1434" t="s">
        <v>76</v>
      </c>
      <c r="N1434" t="s">
        <v>216</v>
      </c>
      <c r="O1434" s="57">
        <v>46240.538576388892</v>
      </c>
      <c r="P1434" s="57">
        <v>46240.590405092589</v>
      </c>
      <c r="Q1434">
        <v>69357257</v>
      </c>
      <c r="S1434">
        <v>146284106910</v>
      </c>
      <c r="T1434" t="s">
        <v>1209</v>
      </c>
      <c r="U1434" t="s">
        <v>1210</v>
      </c>
      <c r="V1434" t="s">
        <v>1211</v>
      </c>
      <c r="Z1434">
        <v>109.04882600000001</v>
      </c>
      <c r="AA1434">
        <v>-6.857437</v>
      </c>
      <c r="AB1434" t="s">
        <v>1212</v>
      </c>
      <c r="AC1434" t="s">
        <v>226</v>
      </c>
      <c r="AL1434" t="s">
        <v>218</v>
      </c>
      <c r="AM1434" t="s">
        <v>1213</v>
      </c>
      <c r="AN1434" t="s">
        <v>6</v>
      </c>
      <c r="AO1434" s="57">
        <v>46181.549212962964</v>
      </c>
      <c r="AR1434" t="s">
        <v>219</v>
      </c>
      <c r="AS1434" t="s">
        <v>968</v>
      </c>
      <c r="AT1434" t="s">
        <v>231</v>
      </c>
      <c r="AU1434">
        <v>20260806</v>
      </c>
      <c r="AV1434" t="s">
        <v>222</v>
      </c>
      <c r="AW1434" t="s">
        <v>560</v>
      </c>
      <c r="AX1434" t="s">
        <v>223</v>
      </c>
      <c r="BA1434" s="57">
        <v>46240.291666666664</v>
      </c>
      <c r="BB1434" t="s">
        <v>1213</v>
      </c>
      <c r="BC1434">
        <v>2026</v>
      </c>
      <c r="BD1434">
        <v>8</v>
      </c>
      <c r="BE1434">
        <v>6</v>
      </c>
      <c r="BF1434" s="6">
        <f t="shared" si="66"/>
        <v>46240</v>
      </c>
      <c r="BG1434">
        <f t="shared" si="67"/>
        <v>-0.29166666666424135</v>
      </c>
      <c r="BH1434" t="str">
        <f t="shared" si="68"/>
        <v>COMPLY</v>
      </c>
      <c r="BI1434" t="e">
        <f>VLOOKUP(H1434,Sheet2!$A$1:$B$270,2,FALSE)</f>
        <v>#N/A</v>
      </c>
    </row>
    <row r="1435" spans="1:61">
      <c r="A1435">
        <v>1434</v>
      </c>
      <c r="B1435">
        <v>1002507635</v>
      </c>
      <c r="C1435">
        <v>3</v>
      </c>
      <c r="D1435" t="s">
        <v>59</v>
      </c>
      <c r="E1435">
        <v>4</v>
      </c>
      <c r="F1435" t="s">
        <v>243</v>
      </c>
      <c r="G1435" t="s">
        <v>261</v>
      </c>
      <c r="H1435" t="s">
        <v>262</v>
      </c>
      <c r="I1435" t="s">
        <v>213</v>
      </c>
      <c r="J1435" t="s">
        <v>214</v>
      </c>
      <c r="K1435" t="s">
        <v>149</v>
      </c>
      <c r="M1435" t="s">
        <v>970</v>
      </c>
      <c r="N1435" t="s">
        <v>216</v>
      </c>
      <c r="O1435" s="57">
        <v>46238.463275462964</v>
      </c>
      <c r="P1435" s="57">
        <v>46238.464062500003</v>
      </c>
      <c r="Q1435">
        <v>69358103</v>
      </c>
      <c r="S1435">
        <v>141373127381</v>
      </c>
      <c r="T1435" t="s">
        <v>1220</v>
      </c>
      <c r="Z1435">
        <v>109.93055092246</v>
      </c>
      <c r="AA1435">
        <v>-7.26728667952493</v>
      </c>
      <c r="AB1435" t="s">
        <v>1221</v>
      </c>
      <c r="AC1435" t="s">
        <v>291</v>
      </c>
      <c r="AO1435" s="57">
        <v>46120.465902777774</v>
      </c>
      <c r="AR1435" t="s">
        <v>6</v>
      </c>
      <c r="AS1435" t="s">
        <v>262</v>
      </c>
      <c r="AT1435" t="s">
        <v>231</v>
      </c>
      <c r="AV1435" t="s">
        <v>971</v>
      </c>
      <c r="AW1435" t="s">
        <v>1026</v>
      </c>
      <c r="AX1435" t="s">
        <v>223</v>
      </c>
      <c r="BF1435" s="6" t="e">
        <f t="shared" si="66"/>
        <v>#NUM!</v>
      </c>
      <c r="BG1435" t="e">
        <f t="shared" si="67"/>
        <v>#NUM!</v>
      </c>
      <c r="BH1435" t="e">
        <f t="shared" si="68"/>
        <v>#NUM!</v>
      </c>
      <c r="BI1435" t="e">
        <f>VLOOKUP(H1435,Sheet2!$A$1:$B$270,2,FALSE)</f>
        <v>#N/A</v>
      </c>
    </row>
    <row r="1436" spans="1:61">
      <c r="A1436">
        <v>1435</v>
      </c>
      <c r="B1436">
        <v>1002521320</v>
      </c>
      <c r="C1436">
        <v>3</v>
      </c>
      <c r="D1436" t="s">
        <v>34</v>
      </c>
      <c r="E1436">
        <v>5</v>
      </c>
      <c r="F1436" t="s">
        <v>573</v>
      </c>
      <c r="G1436" t="s">
        <v>82</v>
      </c>
      <c r="H1436" t="s">
        <v>268</v>
      </c>
      <c r="I1436" t="s">
        <v>213</v>
      </c>
      <c r="J1436" t="s">
        <v>214</v>
      </c>
      <c r="K1436" t="s">
        <v>149</v>
      </c>
      <c r="M1436" t="s">
        <v>580</v>
      </c>
      <c r="N1436" t="s">
        <v>216</v>
      </c>
      <c r="O1436" s="57">
        <v>46246.377627314818</v>
      </c>
      <c r="P1436" s="57">
        <v>46246.772951388892</v>
      </c>
      <c r="Q1436">
        <v>69358911</v>
      </c>
      <c r="T1436" t="s">
        <v>1552</v>
      </c>
      <c r="V1436" t="s">
        <v>6088</v>
      </c>
      <c r="Z1436">
        <v>115.4341</v>
      </c>
      <c r="AA1436">
        <v>-8.4644999999999992</v>
      </c>
      <c r="AB1436" t="s">
        <v>1554</v>
      </c>
      <c r="AC1436" t="s">
        <v>230</v>
      </c>
      <c r="AL1436" t="s">
        <v>218</v>
      </c>
      <c r="AM1436" t="s">
        <v>6089</v>
      </c>
      <c r="AN1436" t="s">
        <v>6</v>
      </c>
      <c r="AO1436" s="57">
        <v>46364.382175925923</v>
      </c>
      <c r="AP1436" s="57">
        <v>46242</v>
      </c>
      <c r="AR1436" t="s">
        <v>566</v>
      </c>
      <c r="AS1436" t="s">
        <v>268</v>
      </c>
      <c r="AT1436" t="s">
        <v>231</v>
      </c>
      <c r="AV1436" t="s">
        <v>989</v>
      </c>
      <c r="AW1436" t="s">
        <v>972</v>
      </c>
      <c r="AX1436" t="s">
        <v>223</v>
      </c>
      <c r="BA1436" s="57">
        <v>46242.625</v>
      </c>
      <c r="BB1436" t="s">
        <v>6089</v>
      </c>
      <c r="BF1436" s="6" t="e">
        <f t="shared" si="66"/>
        <v>#NUM!</v>
      </c>
      <c r="BG1436" t="e">
        <f t="shared" si="67"/>
        <v>#NUM!</v>
      </c>
      <c r="BH1436" t="e">
        <f t="shared" si="68"/>
        <v>#NUM!</v>
      </c>
      <c r="BI1436" t="str">
        <f>VLOOKUP(H1436,Sheet2!$A$1:$B$270,2,FALSE)</f>
        <v>KLUNGKUNG</v>
      </c>
    </row>
    <row r="1437" spans="1:61">
      <c r="A1437">
        <v>1436</v>
      </c>
      <c r="B1437">
        <v>1002527385</v>
      </c>
      <c r="C1437">
        <v>3</v>
      </c>
      <c r="D1437" t="s">
        <v>38</v>
      </c>
      <c r="E1437">
        <v>5</v>
      </c>
      <c r="F1437" t="s">
        <v>250</v>
      </c>
      <c r="G1437" t="s">
        <v>87</v>
      </c>
      <c r="H1437" t="s">
        <v>449</v>
      </c>
      <c r="I1437" t="s">
        <v>213</v>
      </c>
      <c r="J1437" t="s">
        <v>214</v>
      </c>
      <c r="K1437" t="s">
        <v>149</v>
      </c>
      <c r="L1437" t="s">
        <v>215</v>
      </c>
      <c r="M1437" t="s">
        <v>286</v>
      </c>
      <c r="N1437" t="s">
        <v>216</v>
      </c>
      <c r="O1437" s="57">
        <v>46248.754131944443</v>
      </c>
      <c r="P1437" s="57">
        <v>46249.509745370371</v>
      </c>
      <c r="Q1437">
        <v>69366448</v>
      </c>
      <c r="S1437">
        <v>152710214230</v>
      </c>
      <c r="T1437" t="s">
        <v>9789</v>
      </c>
      <c r="U1437" t="s">
        <v>9790</v>
      </c>
      <c r="V1437" t="s">
        <v>9791</v>
      </c>
      <c r="Z1437">
        <v>112.766260488439</v>
      </c>
      <c r="AA1437">
        <v>-7.9471624627403497</v>
      </c>
      <c r="AB1437" t="s">
        <v>9792</v>
      </c>
      <c r="AC1437" t="s">
        <v>237</v>
      </c>
      <c r="AL1437" t="s">
        <v>218</v>
      </c>
      <c r="AM1437" t="s">
        <v>9793</v>
      </c>
      <c r="AN1437" t="s">
        <v>6</v>
      </c>
      <c r="AO1437" t="s">
        <v>9794</v>
      </c>
      <c r="AP1437" s="57">
        <v>46249.625</v>
      </c>
      <c r="AR1437" t="s">
        <v>241</v>
      </c>
      <c r="AS1437" t="s">
        <v>449</v>
      </c>
      <c r="AT1437" t="s">
        <v>221</v>
      </c>
      <c r="AV1437" t="s">
        <v>905</v>
      </c>
      <c r="AW1437" t="s">
        <v>979</v>
      </c>
      <c r="AX1437" t="s">
        <v>223</v>
      </c>
      <c r="BA1437" s="57">
        <v>46249.625</v>
      </c>
      <c r="BB1437" t="s">
        <v>9793</v>
      </c>
      <c r="BF1437" s="6" t="e">
        <f t="shared" si="66"/>
        <v>#NUM!</v>
      </c>
      <c r="BG1437" t="e">
        <f t="shared" si="67"/>
        <v>#NUM!</v>
      </c>
      <c r="BH1437" t="e">
        <f t="shared" si="68"/>
        <v>#NUM!</v>
      </c>
      <c r="BI1437" t="str">
        <f>VLOOKUP(H1437,Sheet2!$A$1:$B$270,2,FALSE)</f>
        <v>BATU</v>
      </c>
    </row>
    <row r="1438" spans="1:61">
      <c r="A1438">
        <v>1437</v>
      </c>
      <c r="B1438">
        <v>1002510478</v>
      </c>
      <c r="C1438">
        <v>3</v>
      </c>
      <c r="D1438" t="s">
        <v>59</v>
      </c>
      <c r="E1438">
        <v>4</v>
      </c>
      <c r="F1438" t="s">
        <v>567</v>
      </c>
      <c r="G1438" t="s">
        <v>1001</v>
      </c>
      <c r="H1438" t="s">
        <v>1002</v>
      </c>
      <c r="I1438" t="s">
        <v>213</v>
      </c>
      <c r="J1438" t="s">
        <v>214</v>
      </c>
      <c r="K1438" t="s">
        <v>149</v>
      </c>
      <c r="L1438" t="s">
        <v>215</v>
      </c>
      <c r="M1438" t="s">
        <v>236</v>
      </c>
      <c r="N1438" t="s">
        <v>216</v>
      </c>
      <c r="O1438" s="57">
        <v>46239.550567129627</v>
      </c>
      <c r="P1438" s="57">
        <v>46250.485451388886</v>
      </c>
      <c r="Q1438">
        <v>69354224</v>
      </c>
      <c r="T1438" t="s">
        <v>1134</v>
      </c>
      <c r="V1438" t="s">
        <v>1135</v>
      </c>
      <c r="Z1438">
        <v>110.475126</v>
      </c>
      <c r="AA1438">
        <v>-7.9772210000000001</v>
      </c>
      <c r="AB1438" t="s">
        <v>1136</v>
      </c>
      <c r="AC1438" t="s">
        <v>237</v>
      </c>
      <c r="AL1438" t="s">
        <v>218</v>
      </c>
      <c r="AM1438" t="s">
        <v>1137</v>
      </c>
      <c r="AN1438" t="s">
        <v>6</v>
      </c>
      <c r="AO1438" s="57">
        <v>46150.559479166666</v>
      </c>
      <c r="AP1438" s="57">
        <v>46233</v>
      </c>
      <c r="AR1438" t="s">
        <v>312</v>
      </c>
      <c r="AS1438" t="s">
        <v>1002</v>
      </c>
      <c r="AT1438" t="s">
        <v>231</v>
      </c>
      <c r="AV1438" t="s">
        <v>5537</v>
      </c>
      <c r="AW1438" t="s">
        <v>551</v>
      </c>
      <c r="AX1438" t="s">
        <v>223</v>
      </c>
      <c r="BA1438" s="57">
        <v>46233.541666666664</v>
      </c>
      <c r="BB1438" t="s">
        <v>1137</v>
      </c>
      <c r="BF1438" s="6" t="e">
        <f t="shared" si="66"/>
        <v>#NUM!</v>
      </c>
      <c r="BG1438" t="e">
        <f t="shared" si="67"/>
        <v>#NUM!</v>
      </c>
      <c r="BH1438" t="e">
        <f t="shared" si="68"/>
        <v>#NUM!</v>
      </c>
      <c r="BI1438" t="e">
        <f>VLOOKUP(H1438,Sheet2!$A$1:$B$270,2,FALSE)</f>
        <v>#N/A</v>
      </c>
    </row>
    <row r="1439" spans="1:61">
      <c r="A1439">
        <v>1438</v>
      </c>
      <c r="B1439">
        <v>1002530394</v>
      </c>
      <c r="C1439">
        <v>3</v>
      </c>
      <c r="D1439" t="s">
        <v>55</v>
      </c>
      <c r="E1439">
        <v>5</v>
      </c>
      <c r="F1439" t="s">
        <v>228</v>
      </c>
      <c r="G1439" t="s">
        <v>127</v>
      </c>
      <c r="H1439" t="s">
        <v>229</v>
      </c>
      <c r="I1439" t="s">
        <v>213</v>
      </c>
      <c r="J1439" t="s">
        <v>214</v>
      </c>
      <c r="K1439" t="s">
        <v>149</v>
      </c>
      <c r="L1439" t="s">
        <v>215</v>
      </c>
      <c r="M1439" t="s">
        <v>76</v>
      </c>
      <c r="N1439" t="s">
        <v>216</v>
      </c>
      <c r="O1439" s="57">
        <v>46251.339537037034</v>
      </c>
      <c r="P1439" s="57">
        <v>46252.613645833335</v>
      </c>
      <c r="Q1439">
        <v>69367813</v>
      </c>
      <c r="S1439">
        <v>152426928248</v>
      </c>
      <c r="T1439" t="s">
        <v>9795</v>
      </c>
      <c r="U1439" t="s">
        <v>9796</v>
      </c>
      <c r="V1439" t="s">
        <v>9797</v>
      </c>
      <c r="Z1439">
        <v>113.41681960970099</v>
      </c>
      <c r="AA1439">
        <v>-7.1278376208904897</v>
      </c>
      <c r="AB1439" t="s">
        <v>9798</v>
      </c>
      <c r="AC1439" t="s">
        <v>217</v>
      </c>
      <c r="AL1439" t="s">
        <v>218</v>
      </c>
      <c r="AM1439" t="s">
        <v>9799</v>
      </c>
      <c r="AN1439" t="s">
        <v>6</v>
      </c>
      <c r="AO1439" t="s">
        <v>9800</v>
      </c>
      <c r="AP1439" s="57">
        <v>46252.333333333336</v>
      </c>
      <c r="AR1439" t="s">
        <v>219</v>
      </c>
      <c r="AS1439" t="s">
        <v>229</v>
      </c>
      <c r="AT1439" t="s">
        <v>231</v>
      </c>
      <c r="AU1439">
        <v>20260818</v>
      </c>
      <c r="AV1439" t="s">
        <v>222</v>
      </c>
      <c r="AW1439" t="s">
        <v>1023</v>
      </c>
      <c r="AX1439" t="s">
        <v>223</v>
      </c>
      <c r="BA1439" s="57">
        <v>46252.333333333336</v>
      </c>
      <c r="BB1439" t="s">
        <v>9799</v>
      </c>
      <c r="BC1439">
        <v>2026</v>
      </c>
      <c r="BD1439">
        <v>8</v>
      </c>
      <c r="BE1439">
        <v>18</v>
      </c>
      <c r="BF1439" s="6">
        <f t="shared" si="66"/>
        <v>46252</v>
      </c>
      <c r="BG1439">
        <f t="shared" si="67"/>
        <v>-0.33333333333575865</v>
      </c>
      <c r="BH1439" t="str">
        <f t="shared" si="68"/>
        <v>COMPLY</v>
      </c>
      <c r="BI1439" t="str">
        <f>VLOOKUP(H1439,Sheet2!$A$1:$B$270,2,FALSE)</f>
        <v>MADURA</v>
      </c>
    </row>
    <row r="1440" spans="1:61">
      <c r="A1440">
        <v>1439</v>
      </c>
      <c r="B1440">
        <v>1002506284</v>
      </c>
      <c r="C1440">
        <v>3</v>
      </c>
      <c r="D1440" t="s">
        <v>34</v>
      </c>
      <c r="E1440">
        <v>5</v>
      </c>
      <c r="F1440" t="s">
        <v>585</v>
      </c>
      <c r="G1440" t="s">
        <v>86</v>
      </c>
      <c r="H1440" t="s">
        <v>305</v>
      </c>
      <c r="I1440" t="s">
        <v>213</v>
      </c>
      <c r="J1440" t="s">
        <v>214</v>
      </c>
      <c r="K1440" t="s">
        <v>149</v>
      </c>
      <c r="M1440" t="s">
        <v>575</v>
      </c>
      <c r="N1440" t="s">
        <v>1016</v>
      </c>
      <c r="O1440" s="57">
        <v>46237.611759259256</v>
      </c>
      <c r="P1440" s="57">
        <v>46239.445277777777</v>
      </c>
      <c r="Q1440">
        <v>69357651</v>
      </c>
      <c r="S1440">
        <v>172416797776</v>
      </c>
      <c r="T1440" t="s">
        <v>1247</v>
      </c>
      <c r="U1440" t="s">
        <v>1248</v>
      </c>
      <c r="V1440" t="s">
        <v>1249</v>
      </c>
      <c r="Z1440">
        <v>115.1821587</v>
      </c>
      <c r="AA1440">
        <v>-8.6756408999999994</v>
      </c>
      <c r="AB1440" t="s">
        <v>1250</v>
      </c>
      <c r="AC1440" t="s">
        <v>226</v>
      </c>
      <c r="AL1440" t="s">
        <v>218</v>
      </c>
      <c r="AM1440" t="s">
        <v>1251</v>
      </c>
      <c r="AN1440" t="s">
        <v>6</v>
      </c>
      <c r="AO1440" s="57">
        <v>46089.621736111112</v>
      </c>
      <c r="AP1440" s="57">
        <v>46238.541666666664</v>
      </c>
      <c r="AQ1440" t="s">
        <v>248</v>
      </c>
      <c r="AR1440" t="s">
        <v>14</v>
      </c>
      <c r="AS1440" t="s">
        <v>305</v>
      </c>
      <c r="AT1440" t="s">
        <v>231</v>
      </c>
      <c r="AV1440" t="s">
        <v>1252</v>
      </c>
      <c r="AW1440" t="s">
        <v>596</v>
      </c>
      <c r="AX1440" t="s">
        <v>223</v>
      </c>
      <c r="BA1440" s="57">
        <v>46238.541666666664</v>
      </c>
      <c r="BB1440" t="s">
        <v>1251</v>
      </c>
      <c r="BF1440" s="6" t="e">
        <f t="shared" si="66"/>
        <v>#NUM!</v>
      </c>
      <c r="BG1440" t="e">
        <f t="shared" si="67"/>
        <v>#NUM!</v>
      </c>
      <c r="BH1440" t="e">
        <f t="shared" si="68"/>
        <v>#NUM!</v>
      </c>
      <c r="BI1440" t="str">
        <f>VLOOKUP(H1440,Sheet2!$A$1:$B$270,2,FALSE)</f>
        <v>UBUNG</v>
      </c>
    </row>
    <row r="1441" spans="1:61">
      <c r="A1441">
        <v>1440</v>
      </c>
      <c r="B1441">
        <v>1002527931</v>
      </c>
      <c r="C1441">
        <v>3</v>
      </c>
      <c r="D1441" t="s">
        <v>42</v>
      </c>
      <c r="E1441">
        <v>5</v>
      </c>
      <c r="F1441" t="s">
        <v>102</v>
      </c>
      <c r="G1441" t="s">
        <v>100</v>
      </c>
      <c r="H1441" t="s">
        <v>443</v>
      </c>
      <c r="I1441" t="s">
        <v>213</v>
      </c>
      <c r="J1441" t="s">
        <v>214</v>
      </c>
      <c r="K1441" t="s">
        <v>149</v>
      </c>
      <c r="L1441" t="s">
        <v>606</v>
      </c>
      <c r="M1441" t="s">
        <v>240</v>
      </c>
      <c r="N1441" t="s">
        <v>216</v>
      </c>
      <c r="O1441" s="57">
        <v>46249.445115740738</v>
      </c>
      <c r="P1441" s="57">
        <v>46249.445856481485</v>
      </c>
      <c r="Q1441">
        <v>69366644</v>
      </c>
      <c r="R1441">
        <v>3322011035</v>
      </c>
      <c r="S1441">
        <v>152526201036</v>
      </c>
      <c r="T1441" t="s">
        <v>9802</v>
      </c>
      <c r="U1441" t="s">
        <v>9803</v>
      </c>
      <c r="V1441" t="s">
        <v>9804</v>
      </c>
      <c r="Z1441">
        <v>114.04859509900599</v>
      </c>
      <c r="AA1441">
        <v>-7.7791233712169898</v>
      </c>
      <c r="AB1441" t="s">
        <v>9805</v>
      </c>
      <c r="AC1441" t="s">
        <v>237</v>
      </c>
      <c r="AL1441" t="s">
        <v>218</v>
      </c>
      <c r="AM1441" t="s">
        <v>9806</v>
      </c>
      <c r="AN1441" t="s">
        <v>6</v>
      </c>
      <c r="AO1441" t="s">
        <v>9807</v>
      </c>
      <c r="AP1441" s="57">
        <v>46254.333333333336</v>
      </c>
      <c r="AR1441" t="s">
        <v>241</v>
      </c>
      <c r="AS1441" t="s">
        <v>443</v>
      </c>
      <c r="AT1441" t="s">
        <v>231</v>
      </c>
      <c r="AV1441" t="s">
        <v>240</v>
      </c>
      <c r="AW1441" t="s">
        <v>941</v>
      </c>
      <c r="AX1441" t="s">
        <v>223</v>
      </c>
      <c r="BA1441" s="57">
        <v>46254.333333333336</v>
      </c>
      <c r="BB1441" t="s">
        <v>9806</v>
      </c>
      <c r="BF1441" s="6" t="e">
        <f t="shared" si="66"/>
        <v>#NUM!</v>
      </c>
      <c r="BG1441" t="e">
        <f t="shared" si="67"/>
        <v>#NUM!</v>
      </c>
      <c r="BH1441" t="e">
        <f t="shared" si="68"/>
        <v>#NUM!</v>
      </c>
      <c r="BI1441" t="str">
        <f>VLOOKUP(H1441,Sheet2!$A$1:$B$270,2,FALSE)</f>
        <v>JEMBER</v>
      </c>
    </row>
    <row r="1442" spans="1:61">
      <c r="A1442">
        <v>1441</v>
      </c>
      <c r="B1442">
        <v>1002529634</v>
      </c>
      <c r="C1442">
        <v>3</v>
      </c>
      <c r="D1442" t="s">
        <v>51</v>
      </c>
      <c r="E1442">
        <v>4</v>
      </c>
      <c r="F1442" t="s">
        <v>273</v>
      </c>
      <c r="G1442" t="s">
        <v>600</v>
      </c>
      <c r="H1442" t="s">
        <v>601</v>
      </c>
      <c r="I1442" t="s">
        <v>213</v>
      </c>
      <c r="J1442" t="s">
        <v>214</v>
      </c>
      <c r="K1442" t="s">
        <v>149</v>
      </c>
      <c r="L1442" t="s">
        <v>215</v>
      </c>
      <c r="M1442" t="s">
        <v>76</v>
      </c>
      <c r="N1442" t="s">
        <v>216</v>
      </c>
      <c r="O1442" s="57">
        <v>46250.551342592589</v>
      </c>
      <c r="P1442" s="57">
        <v>46252.578356481485</v>
      </c>
      <c r="Q1442">
        <v>69367506</v>
      </c>
      <c r="S1442">
        <v>142570111996</v>
      </c>
      <c r="T1442" t="s">
        <v>9809</v>
      </c>
      <c r="U1442" t="s">
        <v>9810</v>
      </c>
      <c r="V1442" t="s">
        <v>9811</v>
      </c>
      <c r="Z1442">
        <v>111.39394</v>
      </c>
      <c r="AA1442">
        <v>-6.8375399999999997</v>
      </c>
      <c r="AB1442" t="s">
        <v>9812</v>
      </c>
      <c r="AC1442" t="s">
        <v>237</v>
      </c>
      <c r="AL1442" t="s">
        <v>218</v>
      </c>
      <c r="AM1442" t="s">
        <v>9813</v>
      </c>
      <c r="AN1442" t="s">
        <v>6</v>
      </c>
      <c r="AO1442" t="s">
        <v>9814</v>
      </c>
      <c r="AP1442" s="57">
        <v>46251.541666666664</v>
      </c>
      <c r="AR1442" t="s">
        <v>219</v>
      </c>
      <c r="AS1442" t="s">
        <v>601</v>
      </c>
      <c r="AT1442" t="s">
        <v>231</v>
      </c>
      <c r="AU1442">
        <v>20260818</v>
      </c>
      <c r="AV1442" t="s">
        <v>222</v>
      </c>
      <c r="AW1442" t="s">
        <v>1018</v>
      </c>
      <c r="AX1442" t="s">
        <v>223</v>
      </c>
      <c r="BA1442" s="57">
        <v>46251.541666666664</v>
      </c>
      <c r="BB1442" t="s">
        <v>9813</v>
      </c>
      <c r="BC1442">
        <v>2026</v>
      </c>
      <c r="BD1442">
        <v>8</v>
      </c>
      <c r="BE1442">
        <v>18</v>
      </c>
      <c r="BF1442" s="6">
        <f t="shared" si="66"/>
        <v>46252</v>
      </c>
      <c r="BG1442">
        <f t="shared" si="67"/>
        <v>0.45833333333575865</v>
      </c>
      <c r="BH1442" t="str">
        <f t="shared" si="68"/>
        <v>COMPLY</v>
      </c>
      <c r="BI1442" t="e">
        <f>VLOOKUP(H1442,Sheet2!$A$1:$B$270,2,FALSE)</f>
        <v>#N/A</v>
      </c>
    </row>
    <row r="1443" spans="1:61">
      <c r="A1443">
        <v>1442</v>
      </c>
      <c r="B1443">
        <v>1002514787</v>
      </c>
      <c r="C1443">
        <v>3</v>
      </c>
      <c r="D1443" t="s">
        <v>42</v>
      </c>
      <c r="E1443">
        <v>5</v>
      </c>
      <c r="F1443" t="s">
        <v>233</v>
      </c>
      <c r="G1443" t="s">
        <v>101</v>
      </c>
      <c r="H1443" t="s">
        <v>390</v>
      </c>
      <c r="I1443" t="s">
        <v>213</v>
      </c>
      <c r="J1443" t="s">
        <v>214</v>
      </c>
      <c r="K1443" t="s">
        <v>149</v>
      </c>
      <c r="M1443" t="s">
        <v>76</v>
      </c>
      <c r="N1443" t="s">
        <v>216</v>
      </c>
      <c r="O1443" s="57">
        <v>46241.593877314815</v>
      </c>
      <c r="P1443" s="57">
        <v>46242.840648148151</v>
      </c>
      <c r="Q1443">
        <v>69360865</v>
      </c>
      <c r="S1443">
        <v>152317261516</v>
      </c>
      <c r="T1443" t="s">
        <v>4450</v>
      </c>
      <c r="U1443" t="s">
        <v>4451</v>
      </c>
      <c r="V1443" t="s">
        <v>4452</v>
      </c>
      <c r="Z1443">
        <v>112.73942409999999</v>
      </c>
      <c r="AA1443">
        <v>-7.4124081000000004</v>
      </c>
      <c r="AB1443" t="s">
        <v>4453</v>
      </c>
      <c r="AC1443" t="s">
        <v>230</v>
      </c>
      <c r="AL1443" t="s">
        <v>218</v>
      </c>
      <c r="AM1443" t="s">
        <v>4454</v>
      </c>
      <c r="AN1443" t="s">
        <v>6</v>
      </c>
      <c r="AO1443" s="57">
        <v>46211.601087962961</v>
      </c>
      <c r="AP1443" s="57">
        <v>46243.541666666664</v>
      </c>
      <c r="AR1443" t="s">
        <v>219</v>
      </c>
      <c r="AS1443" t="s">
        <v>390</v>
      </c>
      <c r="AT1443" t="s">
        <v>231</v>
      </c>
      <c r="AU1443">
        <v>20260808</v>
      </c>
      <c r="AV1443" t="s">
        <v>222</v>
      </c>
      <c r="AW1443" t="s">
        <v>560</v>
      </c>
      <c r="AX1443" t="s">
        <v>223</v>
      </c>
      <c r="BA1443" s="57">
        <v>46243.541666666664</v>
      </c>
      <c r="BB1443" t="s">
        <v>4454</v>
      </c>
      <c r="BC1443">
        <v>2026</v>
      </c>
      <c r="BD1443">
        <v>8</v>
      </c>
      <c r="BE1443">
        <v>8</v>
      </c>
      <c r="BF1443" s="6">
        <f t="shared" si="66"/>
        <v>46242</v>
      </c>
      <c r="BG1443">
        <f t="shared" si="67"/>
        <v>-1.5416666666642413</v>
      </c>
      <c r="BH1443" t="str">
        <f t="shared" si="68"/>
        <v>COMPLY</v>
      </c>
      <c r="BI1443" t="str">
        <f>VLOOKUP(H1443,Sheet2!$A$1:$B$270,2,FALSE)</f>
        <v>SIDOARJO</v>
      </c>
    </row>
    <row r="1444" spans="1:61">
      <c r="A1444">
        <v>1443</v>
      </c>
      <c r="B1444">
        <v>1002515807</v>
      </c>
      <c r="C1444">
        <v>3</v>
      </c>
      <c r="D1444" t="s">
        <v>49</v>
      </c>
      <c r="E1444">
        <v>4</v>
      </c>
      <c r="F1444" t="s">
        <v>246</v>
      </c>
      <c r="G1444" t="s">
        <v>588</v>
      </c>
      <c r="H1444" t="s">
        <v>589</v>
      </c>
      <c r="I1444" t="s">
        <v>213</v>
      </c>
      <c r="J1444" t="s">
        <v>214</v>
      </c>
      <c r="K1444" t="s">
        <v>149</v>
      </c>
      <c r="L1444" t="s">
        <v>215</v>
      </c>
      <c r="M1444" t="s">
        <v>575</v>
      </c>
      <c r="N1444" t="s">
        <v>216</v>
      </c>
      <c r="O1444" s="57">
        <v>46242.474259259259</v>
      </c>
      <c r="P1444" s="57">
        <v>46247.477546296293</v>
      </c>
      <c r="Q1444">
        <v>69361369</v>
      </c>
      <c r="S1444">
        <v>142434111351</v>
      </c>
      <c r="T1444" t="s">
        <v>4455</v>
      </c>
      <c r="U1444" t="s">
        <v>4456</v>
      </c>
      <c r="V1444" t="s">
        <v>4457</v>
      </c>
      <c r="Z1444">
        <v>110.532135</v>
      </c>
      <c r="AA1444">
        <v>-7.3621210000000001</v>
      </c>
      <c r="AB1444" t="s">
        <v>4458</v>
      </c>
      <c r="AC1444" t="s">
        <v>237</v>
      </c>
      <c r="AL1444" t="s">
        <v>218</v>
      </c>
      <c r="AM1444" t="s">
        <v>4459</v>
      </c>
      <c r="AN1444" t="s">
        <v>6</v>
      </c>
      <c r="AO1444" s="57">
        <v>46242.476041666669</v>
      </c>
      <c r="AP1444" s="57">
        <v>46244.333333333336</v>
      </c>
      <c r="AQ1444" t="s">
        <v>903</v>
      </c>
      <c r="AR1444" t="s">
        <v>14</v>
      </c>
      <c r="AS1444" t="s">
        <v>589</v>
      </c>
      <c r="AT1444" t="s">
        <v>231</v>
      </c>
      <c r="AV1444" t="s">
        <v>8827</v>
      </c>
      <c r="AW1444" t="s">
        <v>1010</v>
      </c>
      <c r="AX1444" t="s">
        <v>223</v>
      </c>
      <c r="BA1444" s="57">
        <v>46244.333333333336</v>
      </c>
      <c r="BB1444" t="s">
        <v>4459</v>
      </c>
      <c r="BF1444" s="6" t="e">
        <f t="shared" si="66"/>
        <v>#NUM!</v>
      </c>
      <c r="BG1444" t="e">
        <f t="shared" si="67"/>
        <v>#NUM!</v>
      </c>
      <c r="BH1444" t="e">
        <f t="shared" si="68"/>
        <v>#NUM!</v>
      </c>
      <c r="BI1444" t="e">
        <f>VLOOKUP(H1444,Sheet2!$A$1:$B$270,2,FALSE)</f>
        <v>#N/A</v>
      </c>
    </row>
    <row r="1445" spans="1:61">
      <c r="A1445">
        <v>1444</v>
      </c>
      <c r="B1445">
        <v>1002529421</v>
      </c>
      <c r="C1445">
        <v>3</v>
      </c>
      <c r="D1445" t="s">
        <v>45</v>
      </c>
      <c r="E1445">
        <v>5</v>
      </c>
      <c r="F1445" t="s">
        <v>211</v>
      </c>
      <c r="G1445" t="s">
        <v>116</v>
      </c>
      <c r="H1445" t="s">
        <v>272</v>
      </c>
      <c r="I1445" t="s">
        <v>213</v>
      </c>
      <c r="J1445" t="s">
        <v>214</v>
      </c>
      <c r="K1445" t="s">
        <v>149</v>
      </c>
      <c r="L1445" t="s">
        <v>215</v>
      </c>
      <c r="M1445" t="s">
        <v>76</v>
      </c>
      <c r="N1445" t="s">
        <v>216</v>
      </c>
      <c r="O1445" s="57">
        <v>46250.447870370372</v>
      </c>
      <c r="P1445" s="57">
        <v>46250.674027777779</v>
      </c>
      <c r="Q1445">
        <v>69367379</v>
      </c>
      <c r="S1445">
        <v>172604214111</v>
      </c>
      <c r="T1445" t="s">
        <v>9815</v>
      </c>
      <c r="U1445" t="s">
        <v>9816</v>
      </c>
      <c r="V1445" t="s">
        <v>9817</v>
      </c>
      <c r="Z1445">
        <v>116.43098115921001</v>
      </c>
      <c r="AA1445">
        <v>-8.2525794535158195</v>
      </c>
      <c r="AB1445" t="s">
        <v>9818</v>
      </c>
      <c r="AC1445" t="s">
        <v>217</v>
      </c>
      <c r="AL1445" t="s">
        <v>218</v>
      </c>
      <c r="AM1445" t="s">
        <v>9819</v>
      </c>
      <c r="AN1445" t="s">
        <v>6</v>
      </c>
      <c r="AO1445" t="s">
        <v>9820</v>
      </c>
      <c r="AP1445" s="57">
        <v>46251.541666666664</v>
      </c>
      <c r="AR1445" t="s">
        <v>219</v>
      </c>
      <c r="AS1445" t="s">
        <v>272</v>
      </c>
      <c r="AT1445" t="s">
        <v>231</v>
      </c>
      <c r="AU1445">
        <v>20260816</v>
      </c>
      <c r="AV1445" t="s">
        <v>222</v>
      </c>
      <c r="AW1445" t="s">
        <v>1021</v>
      </c>
      <c r="AX1445" t="s">
        <v>223</v>
      </c>
      <c r="BA1445" s="57">
        <v>46251.541666666664</v>
      </c>
      <c r="BB1445" t="s">
        <v>9819</v>
      </c>
      <c r="BC1445">
        <v>2026</v>
      </c>
      <c r="BD1445">
        <v>8</v>
      </c>
      <c r="BE1445">
        <v>16</v>
      </c>
      <c r="BF1445" s="6">
        <f t="shared" si="66"/>
        <v>46250</v>
      </c>
      <c r="BG1445">
        <f t="shared" si="67"/>
        <v>-1.5416666666642413</v>
      </c>
      <c r="BH1445" t="str">
        <f t="shared" si="68"/>
        <v>COMPLY</v>
      </c>
      <c r="BI1445" t="str">
        <f>VLOOKUP(H1445,Sheet2!$A$1:$B$270,2,FALSE)</f>
        <v>SELONG</v>
      </c>
    </row>
    <row r="1446" spans="1:61">
      <c r="A1446">
        <v>1445</v>
      </c>
      <c r="B1446">
        <v>1002526930</v>
      </c>
      <c r="C1446">
        <v>3</v>
      </c>
      <c r="D1446" t="s">
        <v>38</v>
      </c>
      <c r="E1446">
        <v>5</v>
      </c>
      <c r="F1446" t="s">
        <v>92</v>
      </c>
      <c r="G1446" t="s">
        <v>89</v>
      </c>
      <c r="H1446" t="s">
        <v>409</v>
      </c>
      <c r="I1446" t="s">
        <v>213</v>
      </c>
      <c r="J1446" t="s">
        <v>214</v>
      </c>
      <c r="K1446" t="s">
        <v>149</v>
      </c>
      <c r="L1446" t="s">
        <v>215</v>
      </c>
      <c r="M1446" t="s">
        <v>76</v>
      </c>
      <c r="N1446" t="s">
        <v>216</v>
      </c>
      <c r="O1446" s="57">
        <v>46248.647175925929</v>
      </c>
      <c r="P1446" s="57">
        <v>46249.800462962965</v>
      </c>
      <c r="Q1446">
        <v>69366265</v>
      </c>
      <c r="S1446">
        <v>152609258594</v>
      </c>
      <c r="T1446" t="s">
        <v>9821</v>
      </c>
      <c r="U1446" t="s">
        <v>9822</v>
      </c>
      <c r="V1446" t="s">
        <v>9823</v>
      </c>
      <c r="Z1446">
        <v>111.8937403</v>
      </c>
      <c r="AA1446">
        <v>-7.1529863999999996</v>
      </c>
      <c r="AB1446" t="s">
        <v>9824</v>
      </c>
      <c r="AC1446" t="s">
        <v>237</v>
      </c>
      <c r="AL1446" t="s">
        <v>218</v>
      </c>
      <c r="AM1446" t="s">
        <v>9825</v>
      </c>
      <c r="AN1446" t="s">
        <v>6</v>
      </c>
      <c r="AO1446" t="s">
        <v>9826</v>
      </c>
      <c r="AP1446" s="57">
        <v>46249.625</v>
      </c>
      <c r="AR1446" t="s">
        <v>219</v>
      </c>
      <c r="AS1446" t="s">
        <v>409</v>
      </c>
      <c r="AT1446" t="s">
        <v>231</v>
      </c>
      <c r="AU1446">
        <v>20260815</v>
      </c>
      <c r="AV1446" t="s">
        <v>222</v>
      </c>
      <c r="AW1446" t="s">
        <v>1023</v>
      </c>
      <c r="AX1446" t="s">
        <v>223</v>
      </c>
      <c r="BA1446" s="57">
        <v>46249.625</v>
      </c>
      <c r="BB1446" t="s">
        <v>9825</v>
      </c>
      <c r="BC1446">
        <v>2026</v>
      </c>
      <c r="BD1446">
        <v>8</v>
      </c>
      <c r="BE1446">
        <v>15</v>
      </c>
      <c r="BF1446" s="6">
        <f t="shared" si="66"/>
        <v>46249</v>
      </c>
      <c r="BG1446">
        <f t="shared" si="67"/>
        <v>-0.625</v>
      </c>
      <c r="BH1446" t="str">
        <f t="shared" si="68"/>
        <v>COMPLY</v>
      </c>
      <c r="BI1446" t="str">
        <f>VLOOKUP(H1446,Sheet2!$A$1:$B$270,2,FALSE)</f>
        <v>BOJONEGORO</v>
      </c>
    </row>
    <row r="1447" spans="1:61">
      <c r="A1447">
        <v>1446</v>
      </c>
      <c r="B1447">
        <v>1002505042</v>
      </c>
      <c r="C1447">
        <v>3</v>
      </c>
      <c r="D1447" t="s">
        <v>42</v>
      </c>
      <c r="E1447">
        <v>5</v>
      </c>
      <c r="F1447" t="s">
        <v>233</v>
      </c>
      <c r="G1447" t="s">
        <v>103</v>
      </c>
      <c r="H1447" t="s">
        <v>401</v>
      </c>
      <c r="I1447" t="s">
        <v>213</v>
      </c>
      <c r="J1447" t="s">
        <v>214</v>
      </c>
      <c r="K1447" t="s">
        <v>149</v>
      </c>
      <c r="M1447" t="s">
        <v>76</v>
      </c>
      <c r="N1447" t="s">
        <v>216</v>
      </c>
      <c r="O1447" s="57">
        <v>46236.373738425929</v>
      </c>
      <c r="P1447" s="57">
        <v>46236.621678240743</v>
      </c>
      <c r="Q1447">
        <v>69356948</v>
      </c>
      <c r="S1447">
        <v>152318241021</v>
      </c>
      <c r="T1447" t="s">
        <v>1277</v>
      </c>
      <c r="U1447" t="s">
        <v>1278</v>
      </c>
      <c r="V1447" t="s">
        <v>1279</v>
      </c>
      <c r="Z1447">
        <v>112.23798840000001</v>
      </c>
      <c r="AA1447">
        <v>-7.5384528</v>
      </c>
      <c r="AB1447" t="s">
        <v>1280</v>
      </c>
      <c r="AC1447" t="s">
        <v>230</v>
      </c>
      <c r="AL1447" t="s">
        <v>218</v>
      </c>
      <c r="AM1447" t="s">
        <v>1281</v>
      </c>
      <c r="AN1447" t="s">
        <v>6</v>
      </c>
      <c r="AO1447" s="57">
        <v>46061.381840277776</v>
      </c>
      <c r="AP1447" s="57">
        <v>46237.333333333336</v>
      </c>
      <c r="AR1447" t="s">
        <v>219</v>
      </c>
      <c r="AS1447" t="s">
        <v>401</v>
      </c>
      <c r="AT1447" t="s">
        <v>231</v>
      </c>
      <c r="AU1447">
        <v>20260802</v>
      </c>
      <c r="AV1447" t="s">
        <v>222</v>
      </c>
      <c r="AW1447" t="s">
        <v>561</v>
      </c>
      <c r="AX1447" t="s">
        <v>223</v>
      </c>
      <c r="BA1447" s="57">
        <v>46237.333333333336</v>
      </c>
      <c r="BB1447" t="s">
        <v>1281</v>
      </c>
      <c r="BC1447">
        <v>2026</v>
      </c>
      <c r="BD1447">
        <v>8</v>
      </c>
      <c r="BE1447">
        <v>2</v>
      </c>
      <c r="BF1447" s="6">
        <f t="shared" si="66"/>
        <v>46236</v>
      </c>
      <c r="BG1447">
        <f t="shared" si="67"/>
        <v>-1.3333333333357587</v>
      </c>
      <c r="BH1447" t="str">
        <f t="shared" si="68"/>
        <v>COMPLY</v>
      </c>
      <c r="BI1447" t="str">
        <f>VLOOKUP(H1447,Sheet2!$A$1:$B$270,2,FALSE)</f>
        <v>MOJOKERTO</v>
      </c>
    </row>
    <row r="1448" spans="1:61">
      <c r="A1448">
        <v>1447</v>
      </c>
      <c r="B1448">
        <v>1002521663</v>
      </c>
      <c r="C1448">
        <v>3</v>
      </c>
      <c r="D1448" t="s">
        <v>55</v>
      </c>
      <c r="E1448">
        <v>5</v>
      </c>
      <c r="F1448" t="s">
        <v>265</v>
      </c>
      <c r="G1448" t="s">
        <v>126</v>
      </c>
      <c r="H1448" t="s">
        <v>266</v>
      </c>
      <c r="I1448" t="s">
        <v>213</v>
      </c>
      <c r="J1448" t="s">
        <v>214</v>
      </c>
      <c r="K1448" t="s">
        <v>149</v>
      </c>
      <c r="M1448" t="s">
        <v>76</v>
      </c>
      <c r="N1448" t="s">
        <v>216</v>
      </c>
      <c r="O1448" s="57">
        <v>46246.455543981479</v>
      </c>
      <c r="P1448" s="57">
        <v>46246.629826388889</v>
      </c>
      <c r="Q1448">
        <v>69359701</v>
      </c>
      <c r="S1448">
        <v>152413167636</v>
      </c>
      <c r="T1448" t="s">
        <v>2408</v>
      </c>
      <c r="U1448" t="s">
        <v>6313</v>
      </c>
      <c r="V1448" t="s">
        <v>7925</v>
      </c>
      <c r="Z1448">
        <v>112.7513218</v>
      </c>
      <c r="AA1448">
        <v>-7.2599382439999998</v>
      </c>
      <c r="AB1448" t="s">
        <v>3312</v>
      </c>
      <c r="AC1448" t="s">
        <v>217</v>
      </c>
      <c r="AL1448" t="s">
        <v>218</v>
      </c>
      <c r="AM1448" t="s">
        <v>6315</v>
      </c>
      <c r="AN1448" t="s">
        <v>6</v>
      </c>
      <c r="AO1448" s="57">
        <v>46364.465601851851</v>
      </c>
      <c r="AR1448" t="s">
        <v>219</v>
      </c>
      <c r="AS1448" t="s">
        <v>266</v>
      </c>
      <c r="AT1448" t="s">
        <v>231</v>
      </c>
      <c r="AU1448">
        <v>20260812</v>
      </c>
      <c r="AV1448" t="s">
        <v>222</v>
      </c>
      <c r="AW1448" t="s">
        <v>634</v>
      </c>
      <c r="AX1448" t="s">
        <v>223</v>
      </c>
      <c r="BA1448" s="57">
        <v>46246.291666666664</v>
      </c>
      <c r="BB1448" t="s">
        <v>6315</v>
      </c>
      <c r="BC1448">
        <v>2026</v>
      </c>
      <c r="BD1448">
        <v>8</v>
      </c>
      <c r="BE1448">
        <v>12</v>
      </c>
      <c r="BF1448" s="6">
        <f t="shared" si="66"/>
        <v>46246</v>
      </c>
      <c r="BG1448">
        <f t="shared" si="67"/>
        <v>-0.29166666666424135</v>
      </c>
      <c r="BH1448" t="str">
        <f t="shared" si="68"/>
        <v>COMPLY</v>
      </c>
      <c r="BI1448" t="str">
        <f>VLOOKUP(H1448,Sheet2!$A$1:$B$270,2,FALSE)</f>
        <v>SURABAYA SELATAN</v>
      </c>
    </row>
    <row r="1449" spans="1:61">
      <c r="A1449">
        <v>1448</v>
      </c>
      <c r="B1449">
        <v>1002504677</v>
      </c>
      <c r="C1449">
        <v>3</v>
      </c>
      <c r="D1449" t="s">
        <v>45</v>
      </c>
      <c r="E1449">
        <v>5</v>
      </c>
      <c r="F1449" t="s">
        <v>211</v>
      </c>
      <c r="G1449" t="s">
        <v>115</v>
      </c>
      <c r="H1449" t="s">
        <v>279</v>
      </c>
      <c r="I1449" t="s">
        <v>213</v>
      </c>
      <c r="J1449" t="s">
        <v>214</v>
      </c>
      <c r="K1449" t="s">
        <v>149</v>
      </c>
      <c r="M1449" t="s">
        <v>76</v>
      </c>
      <c r="N1449" t="s">
        <v>216</v>
      </c>
      <c r="O1449" s="57">
        <v>46235.625972222224</v>
      </c>
      <c r="P1449" s="57">
        <v>46235.682638888888</v>
      </c>
      <c r="Q1449">
        <v>69355477</v>
      </c>
      <c r="S1449">
        <v>172603791292</v>
      </c>
      <c r="T1449" t="s">
        <v>1173</v>
      </c>
      <c r="U1449" t="s">
        <v>1282</v>
      </c>
      <c r="V1449" t="s">
        <v>1283</v>
      </c>
      <c r="Z1449">
        <v>116.352376279308</v>
      </c>
      <c r="AA1449">
        <v>-8.7610257703329495</v>
      </c>
      <c r="AB1449" t="s">
        <v>1174</v>
      </c>
      <c r="AC1449" t="s">
        <v>217</v>
      </c>
      <c r="AL1449" t="s">
        <v>218</v>
      </c>
      <c r="AM1449" t="s">
        <v>1284</v>
      </c>
      <c r="AN1449" t="s">
        <v>6</v>
      </c>
      <c r="AO1449" s="57">
        <v>46030.631932870368</v>
      </c>
      <c r="AR1449" t="s">
        <v>219</v>
      </c>
      <c r="AS1449" t="s">
        <v>279</v>
      </c>
      <c r="AT1449" t="s">
        <v>231</v>
      </c>
      <c r="AU1449">
        <v>20260801</v>
      </c>
      <c r="AV1449" t="s">
        <v>222</v>
      </c>
      <c r="AW1449" t="s">
        <v>561</v>
      </c>
      <c r="AX1449" t="s">
        <v>223</v>
      </c>
      <c r="BA1449" s="57">
        <v>46235.291666666664</v>
      </c>
      <c r="BB1449" t="s">
        <v>1284</v>
      </c>
      <c r="BC1449">
        <v>2026</v>
      </c>
      <c r="BD1449">
        <v>8</v>
      </c>
      <c r="BE1449">
        <v>1</v>
      </c>
      <c r="BF1449" s="6">
        <f t="shared" si="66"/>
        <v>46235</v>
      </c>
      <c r="BG1449">
        <f t="shared" si="67"/>
        <v>-0.29166666666424135</v>
      </c>
      <c r="BH1449" t="str">
        <f t="shared" si="68"/>
        <v>COMPLY</v>
      </c>
      <c r="BI1449" t="str">
        <f>VLOOKUP(H1449,Sheet2!$A$1:$B$270,2,FALSE)</f>
        <v>SELONG</v>
      </c>
    </row>
    <row r="1450" spans="1:61">
      <c r="A1450">
        <v>1449</v>
      </c>
      <c r="B1450">
        <v>1002518131</v>
      </c>
      <c r="C1450">
        <v>3</v>
      </c>
      <c r="D1450" t="s">
        <v>51</v>
      </c>
      <c r="E1450">
        <v>4</v>
      </c>
      <c r="F1450" t="s">
        <v>273</v>
      </c>
      <c r="G1450" t="s">
        <v>273</v>
      </c>
      <c r="H1450" t="s">
        <v>946</v>
      </c>
      <c r="I1450" t="s">
        <v>213</v>
      </c>
      <c r="J1450" t="s">
        <v>214</v>
      </c>
      <c r="K1450" t="s">
        <v>149</v>
      </c>
      <c r="M1450" t="s">
        <v>76</v>
      </c>
      <c r="N1450" t="s">
        <v>216</v>
      </c>
      <c r="O1450" s="57">
        <v>46244.62023148148</v>
      </c>
      <c r="P1450" s="57">
        <v>46245.611585648148</v>
      </c>
      <c r="Q1450">
        <v>69362593</v>
      </c>
      <c r="S1450">
        <v>142401145757</v>
      </c>
      <c r="T1450" t="s">
        <v>6187</v>
      </c>
      <c r="U1450" t="s">
        <v>6188</v>
      </c>
      <c r="V1450" t="s">
        <v>6189</v>
      </c>
      <c r="Z1450">
        <v>110.78982259999999</v>
      </c>
      <c r="AA1450">
        <v>-6.9303517000000001</v>
      </c>
      <c r="AB1450" t="s">
        <v>6190</v>
      </c>
      <c r="AC1450" t="s">
        <v>226</v>
      </c>
      <c r="AL1450" t="s">
        <v>218</v>
      </c>
      <c r="AM1450" t="s">
        <v>6191</v>
      </c>
      <c r="AN1450" t="s">
        <v>6</v>
      </c>
      <c r="AO1450" s="57">
        <v>46303.621886574074</v>
      </c>
      <c r="AP1450" s="57">
        <v>46245.541666666664</v>
      </c>
      <c r="AR1450" t="s">
        <v>219</v>
      </c>
      <c r="AS1450" t="s">
        <v>946</v>
      </c>
      <c r="AT1450" t="s">
        <v>231</v>
      </c>
      <c r="AU1450">
        <v>20260811</v>
      </c>
      <c r="AV1450" t="s">
        <v>222</v>
      </c>
      <c r="AW1450" t="s">
        <v>984</v>
      </c>
      <c r="AX1450" t="s">
        <v>223</v>
      </c>
      <c r="BA1450" s="57">
        <v>46245.541666666664</v>
      </c>
      <c r="BB1450" t="s">
        <v>6191</v>
      </c>
      <c r="BC1450">
        <v>2026</v>
      </c>
      <c r="BD1450">
        <v>8</v>
      </c>
      <c r="BE1450">
        <v>11</v>
      </c>
      <c r="BF1450" s="6">
        <f t="shared" si="66"/>
        <v>46245</v>
      </c>
      <c r="BG1450">
        <f t="shared" si="67"/>
        <v>-0.54166666666424135</v>
      </c>
      <c r="BH1450" t="str">
        <f t="shared" si="68"/>
        <v>COMPLY</v>
      </c>
      <c r="BI1450" t="e">
        <f>VLOOKUP(H1450,Sheet2!$A$1:$B$270,2,FALSE)</f>
        <v>#N/A</v>
      </c>
    </row>
    <row r="1451" spans="1:61">
      <c r="A1451">
        <v>1450</v>
      </c>
      <c r="B1451">
        <v>1002505426</v>
      </c>
      <c r="C1451">
        <v>3</v>
      </c>
      <c r="D1451" t="s">
        <v>55</v>
      </c>
      <c r="E1451">
        <v>5</v>
      </c>
      <c r="F1451" t="s">
        <v>265</v>
      </c>
      <c r="G1451" t="s">
        <v>122</v>
      </c>
      <c r="H1451" t="s">
        <v>484</v>
      </c>
      <c r="I1451" t="s">
        <v>213</v>
      </c>
      <c r="J1451" t="s">
        <v>214</v>
      </c>
      <c r="K1451" t="s">
        <v>149</v>
      </c>
      <c r="L1451" t="s">
        <v>215</v>
      </c>
      <c r="M1451" t="s">
        <v>575</v>
      </c>
      <c r="N1451" t="s">
        <v>216</v>
      </c>
      <c r="O1451" s="57">
        <v>46236.827037037037</v>
      </c>
      <c r="P1451" s="57">
        <v>46248.460092592592</v>
      </c>
      <c r="Q1451">
        <v>69357121</v>
      </c>
      <c r="S1451">
        <v>152453209225</v>
      </c>
      <c r="T1451" t="s">
        <v>1285</v>
      </c>
      <c r="U1451" t="s">
        <v>1286</v>
      </c>
      <c r="V1451" t="s">
        <v>1287</v>
      </c>
      <c r="Z1451">
        <v>112.727671936154</v>
      </c>
      <c r="AA1451">
        <v>-5.8104920897655497</v>
      </c>
      <c r="AB1451" t="s">
        <v>1288</v>
      </c>
      <c r="AC1451" t="s">
        <v>217</v>
      </c>
      <c r="AL1451" t="s">
        <v>218</v>
      </c>
      <c r="AM1451" t="s">
        <v>1289</v>
      </c>
      <c r="AN1451" t="s">
        <v>6</v>
      </c>
      <c r="AO1451" s="57">
        <v>46061.829699074071</v>
      </c>
      <c r="AP1451" s="57">
        <v>46238.333333333336</v>
      </c>
      <c r="AQ1451" t="s">
        <v>903</v>
      </c>
      <c r="AR1451" t="s">
        <v>14</v>
      </c>
      <c r="AS1451" t="s">
        <v>484</v>
      </c>
      <c r="AT1451" t="s">
        <v>231</v>
      </c>
      <c r="AV1451" t="s">
        <v>9834</v>
      </c>
      <c r="AW1451" t="s">
        <v>1010</v>
      </c>
      <c r="AX1451" t="s">
        <v>223</v>
      </c>
      <c r="BA1451" s="57">
        <v>46238.333333333336</v>
      </c>
      <c r="BB1451" t="s">
        <v>1289</v>
      </c>
      <c r="BF1451" s="6" t="e">
        <f t="shared" si="66"/>
        <v>#NUM!</v>
      </c>
      <c r="BG1451" t="e">
        <f t="shared" si="67"/>
        <v>#NUM!</v>
      </c>
      <c r="BH1451" t="e">
        <f t="shared" si="68"/>
        <v>#NUM!</v>
      </c>
      <c r="BI1451" t="str">
        <f>VLOOKUP(H1451,Sheet2!$A$1:$B$270,2,FALSE)</f>
        <v>GRESIK</v>
      </c>
    </row>
    <row r="1452" spans="1:61">
      <c r="A1452">
        <v>1451</v>
      </c>
      <c r="B1452">
        <v>1002521004</v>
      </c>
      <c r="C1452">
        <v>3</v>
      </c>
      <c r="D1452" t="s">
        <v>55</v>
      </c>
      <c r="E1452">
        <v>5</v>
      </c>
      <c r="F1452" t="s">
        <v>228</v>
      </c>
      <c r="G1452" t="s">
        <v>127</v>
      </c>
      <c r="H1452" t="s">
        <v>229</v>
      </c>
      <c r="I1452" t="s">
        <v>213</v>
      </c>
      <c r="J1452" t="s">
        <v>214</v>
      </c>
      <c r="K1452" t="s">
        <v>149</v>
      </c>
      <c r="L1452" t="s">
        <v>215</v>
      </c>
      <c r="M1452" t="s">
        <v>76</v>
      </c>
      <c r="N1452" t="s">
        <v>216</v>
      </c>
      <c r="O1452" s="57">
        <v>46245.797175925924</v>
      </c>
      <c r="P1452" s="57">
        <v>46247.642141203702</v>
      </c>
      <c r="Q1452">
        <v>69363748</v>
      </c>
      <c r="S1452">
        <v>152426928149</v>
      </c>
      <c r="T1452" t="s">
        <v>6957</v>
      </c>
      <c r="U1452" t="s">
        <v>8829</v>
      </c>
      <c r="V1452" t="s">
        <v>6958</v>
      </c>
      <c r="Z1452">
        <v>113.5063677</v>
      </c>
      <c r="AA1452">
        <v>-7.1160457999999904</v>
      </c>
      <c r="AB1452" t="s">
        <v>6959</v>
      </c>
      <c r="AC1452" t="s">
        <v>217</v>
      </c>
      <c r="AL1452" t="s">
        <v>218</v>
      </c>
      <c r="AM1452" t="s">
        <v>6960</v>
      </c>
      <c r="AN1452" t="s">
        <v>6</v>
      </c>
      <c r="AO1452" s="57">
        <v>46334.798506944448</v>
      </c>
      <c r="AP1452" s="57">
        <v>46247.333333333336</v>
      </c>
      <c r="AR1452" t="s">
        <v>219</v>
      </c>
      <c r="AS1452" t="s">
        <v>229</v>
      </c>
      <c r="AT1452" t="s">
        <v>231</v>
      </c>
      <c r="AU1452">
        <v>20260813</v>
      </c>
      <c r="AV1452" t="s">
        <v>222</v>
      </c>
      <c r="AW1452" t="s">
        <v>1021</v>
      </c>
      <c r="AX1452" t="s">
        <v>223</v>
      </c>
      <c r="BA1452" s="57">
        <v>46247.333333333336</v>
      </c>
      <c r="BB1452" t="s">
        <v>6960</v>
      </c>
      <c r="BC1452">
        <v>2026</v>
      </c>
      <c r="BD1452">
        <v>8</v>
      </c>
      <c r="BE1452">
        <v>13</v>
      </c>
      <c r="BF1452" s="6">
        <f t="shared" si="66"/>
        <v>46247</v>
      </c>
      <c r="BG1452">
        <f t="shared" si="67"/>
        <v>-0.33333333333575865</v>
      </c>
      <c r="BH1452" t="str">
        <f t="shared" si="68"/>
        <v>COMPLY</v>
      </c>
      <c r="BI1452" t="str">
        <f>VLOOKUP(H1452,Sheet2!$A$1:$B$270,2,FALSE)</f>
        <v>MADURA</v>
      </c>
    </row>
    <row r="1453" spans="1:61">
      <c r="A1453">
        <v>1452</v>
      </c>
      <c r="B1453">
        <v>1002520274</v>
      </c>
      <c r="C1453">
        <v>3</v>
      </c>
      <c r="D1453" t="s">
        <v>55</v>
      </c>
      <c r="E1453">
        <v>5</v>
      </c>
      <c r="F1453" t="s">
        <v>265</v>
      </c>
      <c r="G1453" t="s">
        <v>126</v>
      </c>
      <c r="H1453" t="s">
        <v>266</v>
      </c>
      <c r="I1453" t="s">
        <v>213</v>
      </c>
      <c r="J1453" t="s">
        <v>214</v>
      </c>
      <c r="K1453" t="s">
        <v>149</v>
      </c>
      <c r="M1453" t="s">
        <v>76</v>
      </c>
      <c r="N1453" t="s">
        <v>216</v>
      </c>
      <c r="O1453" s="57">
        <v>46245.624178240738</v>
      </c>
      <c r="P1453" s="57">
        <v>46245.68513888889</v>
      </c>
      <c r="Q1453">
        <v>69356915</v>
      </c>
      <c r="S1453">
        <v>152413167621</v>
      </c>
      <c r="T1453" t="s">
        <v>3316</v>
      </c>
      <c r="U1453" t="s">
        <v>6961</v>
      </c>
      <c r="V1453" t="s">
        <v>6962</v>
      </c>
      <c r="Z1453">
        <v>112.74749956687999</v>
      </c>
      <c r="AA1453">
        <v>-7.2634318140746004</v>
      </c>
      <c r="AB1453" t="s">
        <v>3319</v>
      </c>
      <c r="AC1453" t="s">
        <v>217</v>
      </c>
      <c r="AL1453" t="s">
        <v>218</v>
      </c>
      <c r="AM1453" t="s">
        <v>6963</v>
      </c>
      <c r="AN1453" t="s">
        <v>6</v>
      </c>
      <c r="AO1453" s="57">
        <v>46334.632141203707</v>
      </c>
      <c r="AR1453" t="s">
        <v>219</v>
      </c>
      <c r="AS1453" t="s">
        <v>266</v>
      </c>
      <c r="AT1453" t="s">
        <v>231</v>
      </c>
      <c r="AU1453">
        <v>20260811</v>
      </c>
      <c r="AV1453" t="s">
        <v>222</v>
      </c>
      <c r="AW1453" t="s">
        <v>596</v>
      </c>
      <c r="AX1453" t="s">
        <v>223</v>
      </c>
      <c r="BA1453" s="57">
        <v>46245.291666666664</v>
      </c>
      <c r="BB1453" t="s">
        <v>6963</v>
      </c>
      <c r="BC1453">
        <v>2026</v>
      </c>
      <c r="BD1453">
        <v>8</v>
      </c>
      <c r="BE1453">
        <v>11</v>
      </c>
      <c r="BF1453" s="6">
        <f t="shared" si="66"/>
        <v>46245</v>
      </c>
      <c r="BG1453">
        <f t="shared" si="67"/>
        <v>-0.29166666666424135</v>
      </c>
      <c r="BH1453" t="str">
        <f t="shared" si="68"/>
        <v>COMPLY</v>
      </c>
      <c r="BI1453" t="str">
        <f>VLOOKUP(H1453,Sheet2!$A$1:$B$270,2,FALSE)</f>
        <v>SURABAYA SELATAN</v>
      </c>
    </row>
    <row r="1454" spans="1:61">
      <c r="A1454">
        <v>1453</v>
      </c>
      <c r="B1454">
        <v>1002519026</v>
      </c>
      <c r="C1454">
        <v>3</v>
      </c>
      <c r="D1454" t="s">
        <v>59</v>
      </c>
      <c r="E1454">
        <v>4</v>
      </c>
      <c r="F1454" t="s">
        <v>224</v>
      </c>
      <c r="G1454" t="s">
        <v>224</v>
      </c>
      <c r="H1454" t="s">
        <v>911</v>
      </c>
      <c r="I1454" t="s">
        <v>213</v>
      </c>
      <c r="J1454" t="s">
        <v>214</v>
      </c>
      <c r="K1454" t="s">
        <v>149</v>
      </c>
      <c r="M1454" t="s">
        <v>76</v>
      </c>
      <c r="N1454" t="s">
        <v>216</v>
      </c>
      <c r="O1454" s="57">
        <v>46245.398530092592</v>
      </c>
      <c r="P1454" s="57">
        <v>46245.616574074076</v>
      </c>
      <c r="Q1454">
        <v>69361544</v>
      </c>
      <c r="S1454">
        <v>146303609799</v>
      </c>
      <c r="T1454" t="s">
        <v>5957</v>
      </c>
      <c r="U1454" t="s">
        <v>6964</v>
      </c>
      <c r="V1454" t="s">
        <v>6965</v>
      </c>
      <c r="Z1454">
        <v>109.253967</v>
      </c>
      <c r="AA1454">
        <v>-7.4119729000000003</v>
      </c>
      <c r="AB1454" t="s">
        <v>5960</v>
      </c>
      <c r="AC1454" t="s">
        <v>290</v>
      </c>
      <c r="AL1454" t="s">
        <v>218</v>
      </c>
      <c r="AM1454" t="s">
        <v>6966</v>
      </c>
      <c r="AN1454" t="s">
        <v>6</v>
      </c>
      <c r="AO1454" s="57">
        <v>46334.402962962966</v>
      </c>
      <c r="AR1454" t="s">
        <v>219</v>
      </c>
      <c r="AS1454" t="s">
        <v>911</v>
      </c>
      <c r="AT1454" t="s">
        <v>231</v>
      </c>
      <c r="AU1454">
        <v>20260811</v>
      </c>
      <c r="AV1454" t="s">
        <v>222</v>
      </c>
      <c r="AW1454" t="s">
        <v>595</v>
      </c>
      <c r="AX1454" t="s">
        <v>223</v>
      </c>
      <c r="BA1454" s="57">
        <v>46245.291666666664</v>
      </c>
      <c r="BB1454" t="s">
        <v>6966</v>
      </c>
      <c r="BC1454">
        <v>2026</v>
      </c>
      <c r="BD1454">
        <v>8</v>
      </c>
      <c r="BE1454">
        <v>11</v>
      </c>
      <c r="BF1454" s="6">
        <f t="shared" si="66"/>
        <v>46245</v>
      </c>
      <c r="BG1454">
        <f t="shared" si="67"/>
        <v>-0.29166666666424135</v>
      </c>
      <c r="BH1454" t="str">
        <f t="shared" si="68"/>
        <v>COMPLY</v>
      </c>
      <c r="BI1454" t="e">
        <f>VLOOKUP(H1454,Sheet2!$A$1:$B$270,2,FALSE)</f>
        <v>#N/A</v>
      </c>
    </row>
    <row r="1455" spans="1:61">
      <c r="A1455">
        <v>1454</v>
      </c>
      <c r="B1455">
        <v>1002512185</v>
      </c>
      <c r="C1455">
        <v>3</v>
      </c>
      <c r="D1455" t="s">
        <v>49</v>
      </c>
      <c r="E1455">
        <v>4</v>
      </c>
      <c r="F1455" t="s">
        <v>252</v>
      </c>
      <c r="G1455" t="s">
        <v>931</v>
      </c>
      <c r="H1455" t="s">
        <v>932</v>
      </c>
      <c r="I1455" t="s">
        <v>213</v>
      </c>
      <c r="J1455" t="s">
        <v>214</v>
      </c>
      <c r="K1455" t="s">
        <v>149</v>
      </c>
      <c r="L1455" t="s">
        <v>215</v>
      </c>
      <c r="M1455" t="s">
        <v>575</v>
      </c>
      <c r="N1455" t="s">
        <v>216</v>
      </c>
      <c r="O1455" s="57">
        <v>46240.4999537037</v>
      </c>
      <c r="P1455" s="57">
        <v>46242.449479166666</v>
      </c>
      <c r="Q1455">
        <v>69359906</v>
      </c>
      <c r="S1455">
        <v>142212126662</v>
      </c>
      <c r="T1455" t="s">
        <v>1295</v>
      </c>
      <c r="U1455" t="s">
        <v>1296</v>
      </c>
      <c r="V1455" t="s">
        <v>1297</v>
      </c>
      <c r="Z1455">
        <v>109.187613</v>
      </c>
      <c r="AA1455">
        <v>-6.8713160000000002</v>
      </c>
      <c r="AB1455" t="s">
        <v>1298</v>
      </c>
      <c r="AC1455" t="s">
        <v>237</v>
      </c>
      <c r="AL1455" t="s">
        <v>218</v>
      </c>
      <c r="AM1455" t="s">
        <v>1299</v>
      </c>
      <c r="AN1455" t="s">
        <v>6</v>
      </c>
      <c r="AO1455" s="57">
        <v>46181.507314814815</v>
      </c>
      <c r="AP1455" s="57">
        <v>46241.333333333336</v>
      </c>
      <c r="AQ1455" t="s">
        <v>564</v>
      </c>
      <c r="AR1455" t="s">
        <v>14</v>
      </c>
      <c r="AS1455" t="s">
        <v>932</v>
      </c>
      <c r="AT1455" t="s">
        <v>231</v>
      </c>
      <c r="AV1455" t="s">
        <v>4460</v>
      </c>
      <c r="AW1455" t="s">
        <v>1010</v>
      </c>
      <c r="AX1455" t="s">
        <v>223</v>
      </c>
      <c r="BA1455" s="57">
        <v>46241.333333333336</v>
      </c>
      <c r="BB1455" t="s">
        <v>1299</v>
      </c>
      <c r="BF1455" s="6" t="e">
        <f t="shared" si="66"/>
        <v>#NUM!</v>
      </c>
      <c r="BG1455" t="e">
        <f t="shared" si="67"/>
        <v>#NUM!</v>
      </c>
      <c r="BH1455" t="e">
        <f t="shared" si="68"/>
        <v>#NUM!</v>
      </c>
      <c r="BI1455" t="e">
        <f>VLOOKUP(H1455,Sheet2!$A$1:$B$270,2,FALSE)</f>
        <v>#N/A</v>
      </c>
    </row>
    <row r="1456" spans="1:61">
      <c r="A1456">
        <v>1455</v>
      </c>
      <c r="B1456">
        <v>1002527730</v>
      </c>
      <c r="C1456">
        <v>3</v>
      </c>
      <c r="D1456" t="s">
        <v>45</v>
      </c>
      <c r="E1456">
        <v>5</v>
      </c>
      <c r="F1456" t="s">
        <v>113</v>
      </c>
      <c r="G1456" t="s">
        <v>117</v>
      </c>
      <c r="H1456" t="s">
        <v>466</v>
      </c>
      <c r="I1456" t="s">
        <v>213</v>
      </c>
      <c r="J1456" t="s">
        <v>214</v>
      </c>
      <c r="K1456" t="s">
        <v>149</v>
      </c>
      <c r="L1456" t="s">
        <v>215</v>
      </c>
      <c r="M1456" t="s">
        <v>225</v>
      </c>
      <c r="N1456" t="s">
        <v>216</v>
      </c>
      <c r="O1456" s="57">
        <v>46249.372199074074</v>
      </c>
      <c r="P1456" s="57">
        <v>46252.339502314811</v>
      </c>
      <c r="Q1456">
        <v>69366554</v>
      </c>
      <c r="S1456">
        <v>172508208934</v>
      </c>
      <c r="T1456" t="s">
        <v>5825</v>
      </c>
      <c r="U1456" t="s">
        <v>9841</v>
      </c>
      <c r="V1456" t="s">
        <v>9842</v>
      </c>
      <c r="Z1456">
        <v>122.21782640000001</v>
      </c>
      <c r="AA1456">
        <v>-8.6231445999999998</v>
      </c>
      <c r="AB1456" t="s">
        <v>9843</v>
      </c>
      <c r="AC1456" t="s">
        <v>237</v>
      </c>
      <c r="AL1456" t="s">
        <v>218</v>
      </c>
      <c r="AM1456" t="s">
        <v>9844</v>
      </c>
      <c r="AN1456" t="s">
        <v>6</v>
      </c>
      <c r="AO1456" t="s">
        <v>9845</v>
      </c>
      <c r="AP1456" s="57">
        <v>46252.333333333336</v>
      </c>
      <c r="AR1456" t="s">
        <v>18</v>
      </c>
      <c r="AS1456" t="s">
        <v>466</v>
      </c>
      <c r="AT1456" t="s">
        <v>231</v>
      </c>
      <c r="AV1456" t="s">
        <v>227</v>
      </c>
      <c r="AW1456" t="s">
        <v>1014</v>
      </c>
      <c r="AX1456" t="s">
        <v>223</v>
      </c>
      <c r="BA1456" s="57">
        <v>46252.333333333336</v>
      </c>
      <c r="BB1456" t="s">
        <v>9844</v>
      </c>
      <c r="BF1456" s="6" t="e">
        <f t="shared" si="66"/>
        <v>#NUM!</v>
      </c>
      <c r="BG1456" t="e">
        <f t="shared" si="67"/>
        <v>#NUM!</v>
      </c>
      <c r="BH1456" t="e">
        <f t="shared" si="68"/>
        <v>#NUM!</v>
      </c>
      <c r="BI1456" t="str">
        <f>VLOOKUP(H1456,Sheet2!$A$1:$B$270,2,FALSE)</f>
        <v>MAUMERE</v>
      </c>
    </row>
    <row r="1457" spans="1:61">
      <c r="A1457">
        <v>1456</v>
      </c>
      <c r="B1457">
        <v>1002515951</v>
      </c>
      <c r="C1457">
        <v>3</v>
      </c>
      <c r="D1457" t="s">
        <v>45</v>
      </c>
      <c r="E1457">
        <v>5</v>
      </c>
      <c r="F1457" t="s">
        <v>113</v>
      </c>
      <c r="G1457" t="s">
        <v>114</v>
      </c>
      <c r="H1457" t="s">
        <v>367</v>
      </c>
      <c r="I1457" t="s">
        <v>213</v>
      </c>
      <c r="J1457" t="s">
        <v>214</v>
      </c>
      <c r="K1457" t="s">
        <v>149</v>
      </c>
      <c r="L1457" t="s">
        <v>215</v>
      </c>
      <c r="M1457" t="s">
        <v>76</v>
      </c>
      <c r="N1457" t="s">
        <v>216</v>
      </c>
      <c r="O1457" s="57">
        <v>46242.560393518521</v>
      </c>
      <c r="P1457" s="57">
        <v>46243.875451388885</v>
      </c>
      <c r="Q1457">
        <v>69361471</v>
      </c>
      <c r="S1457">
        <v>172514216906</v>
      </c>
      <c r="T1457" t="s">
        <v>4461</v>
      </c>
      <c r="U1457" t="s">
        <v>4462</v>
      </c>
      <c r="V1457" t="s">
        <v>4463</v>
      </c>
      <c r="Z1457">
        <v>120.450884138596</v>
      </c>
      <c r="AA1457">
        <v>-8.5999956407606799</v>
      </c>
      <c r="AB1457" t="s">
        <v>4464</v>
      </c>
      <c r="AC1457" t="s">
        <v>237</v>
      </c>
      <c r="AL1457" t="s">
        <v>218</v>
      </c>
      <c r="AM1457" t="s">
        <v>4465</v>
      </c>
      <c r="AN1457" t="s">
        <v>6</v>
      </c>
      <c r="AO1457" s="57">
        <v>46242.569351851853</v>
      </c>
      <c r="AP1457" s="57">
        <v>46243.541666666664</v>
      </c>
      <c r="AR1457" t="s">
        <v>219</v>
      </c>
      <c r="AS1457" t="s">
        <v>367</v>
      </c>
      <c r="AT1457" t="s">
        <v>231</v>
      </c>
      <c r="AU1457">
        <v>20260809</v>
      </c>
      <c r="AV1457" t="s">
        <v>222</v>
      </c>
      <c r="AW1457" t="s">
        <v>974</v>
      </c>
      <c r="AX1457" t="s">
        <v>223</v>
      </c>
      <c r="BA1457" s="57">
        <v>46243.541666666664</v>
      </c>
      <c r="BB1457" t="s">
        <v>4465</v>
      </c>
      <c r="BC1457">
        <v>2026</v>
      </c>
      <c r="BD1457">
        <v>8</v>
      </c>
      <c r="BE1457">
        <v>9</v>
      </c>
      <c r="BF1457" s="6">
        <f t="shared" si="66"/>
        <v>46243</v>
      </c>
      <c r="BG1457">
        <f t="shared" si="67"/>
        <v>-0.54166666666424135</v>
      </c>
      <c r="BH1457" t="str">
        <f t="shared" si="68"/>
        <v>COMPLY</v>
      </c>
      <c r="BI1457" t="str">
        <f>VLOOKUP(H1457,Sheet2!$A$1:$B$270,2,FALSE)</f>
        <v>LABOAN BAJO</v>
      </c>
    </row>
    <row r="1458" spans="1:61">
      <c r="A1458">
        <v>1457</v>
      </c>
      <c r="B1458">
        <v>1002506082</v>
      </c>
      <c r="C1458">
        <v>3</v>
      </c>
      <c r="D1458" t="s">
        <v>42</v>
      </c>
      <c r="E1458">
        <v>5</v>
      </c>
      <c r="F1458" t="s">
        <v>233</v>
      </c>
      <c r="G1458" t="s">
        <v>106</v>
      </c>
      <c r="H1458" t="s">
        <v>296</v>
      </c>
      <c r="I1458" t="s">
        <v>213</v>
      </c>
      <c r="J1458" t="s">
        <v>214</v>
      </c>
      <c r="K1458" t="s">
        <v>149</v>
      </c>
      <c r="M1458" t="s">
        <v>76</v>
      </c>
      <c r="N1458" t="s">
        <v>216</v>
      </c>
      <c r="O1458" s="57">
        <v>46237.558078703703</v>
      </c>
      <c r="P1458" s="57">
        <v>46238.826701388891</v>
      </c>
      <c r="Q1458">
        <v>69357529</v>
      </c>
      <c r="S1458">
        <v>152743206244</v>
      </c>
      <c r="T1458" t="s">
        <v>1312</v>
      </c>
      <c r="U1458" t="s">
        <v>1313</v>
      </c>
      <c r="V1458" t="s">
        <v>1314</v>
      </c>
      <c r="Z1458">
        <v>112.6950853</v>
      </c>
      <c r="AA1458">
        <v>-7.5210730000000003</v>
      </c>
      <c r="AB1458" t="s">
        <v>1315</v>
      </c>
      <c r="AC1458" t="s">
        <v>230</v>
      </c>
      <c r="AL1458" t="s">
        <v>218</v>
      </c>
      <c r="AM1458" t="s">
        <v>1316</v>
      </c>
      <c r="AN1458" t="s">
        <v>6</v>
      </c>
      <c r="AO1458" s="57">
        <v>46089.559490740743</v>
      </c>
      <c r="AP1458" s="57">
        <v>46238.541666666664</v>
      </c>
      <c r="AR1458" t="s">
        <v>219</v>
      </c>
      <c r="AS1458" t="s">
        <v>296</v>
      </c>
      <c r="AT1458" t="s">
        <v>231</v>
      </c>
      <c r="AU1458">
        <v>20260804</v>
      </c>
      <c r="AV1458" t="s">
        <v>222</v>
      </c>
      <c r="AW1458" t="s">
        <v>582</v>
      </c>
      <c r="AX1458" t="s">
        <v>223</v>
      </c>
      <c r="BA1458" s="57">
        <v>46238.541666666664</v>
      </c>
      <c r="BB1458" t="s">
        <v>1316</v>
      </c>
      <c r="BC1458">
        <v>2026</v>
      </c>
      <c r="BD1458">
        <v>8</v>
      </c>
      <c r="BE1458">
        <v>4</v>
      </c>
      <c r="BF1458" s="6">
        <f t="shared" si="66"/>
        <v>46238</v>
      </c>
      <c r="BG1458">
        <f t="shared" si="67"/>
        <v>-0.54166666666424135</v>
      </c>
      <c r="BH1458" t="str">
        <f t="shared" si="68"/>
        <v>COMPLY</v>
      </c>
      <c r="BI1458" t="str">
        <f>VLOOKUP(H1458,Sheet2!$A$1:$B$270,2,FALSE)</f>
        <v>PASURUAN</v>
      </c>
    </row>
    <row r="1459" spans="1:61">
      <c r="A1459">
        <v>1458</v>
      </c>
      <c r="B1459">
        <v>1002525996</v>
      </c>
      <c r="C1459">
        <v>3</v>
      </c>
      <c r="D1459" t="s">
        <v>38</v>
      </c>
      <c r="E1459">
        <v>5</v>
      </c>
      <c r="F1459" t="s">
        <v>90</v>
      </c>
      <c r="G1459" t="s">
        <v>90</v>
      </c>
      <c r="H1459" t="s">
        <v>459</v>
      </c>
      <c r="I1459" t="s">
        <v>213</v>
      </c>
      <c r="J1459" t="s">
        <v>214</v>
      </c>
      <c r="K1459" t="s">
        <v>149</v>
      </c>
      <c r="L1459" t="s">
        <v>215</v>
      </c>
      <c r="M1459" t="s">
        <v>76</v>
      </c>
      <c r="N1459" t="s">
        <v>216</v>
      </c>
      <c r="O1459" s="57">
        <v>46248.453425925924</v>
      </c>
      <c r="P1459" s="57">
        <v>46248.788055555553</v>
      </c>
      <c r="Q1459">
        <v>69365822</v>
      </c>
      <c r="S1459">
        <v>152640225892</v>
      </c>
      <c r="T1459" t="s">
        <v>9867</v>
      </c>
      <c r="U1459" t="s">
        <v>9868</v>
      </c>
      <c r="V1459" t="s">
        <v>9869</v>
      </c>
      <c r="Z1459">
        <v>111.996925611709</v>
      </c>
      <c r="AA1459">
        <v>-7.8177761134150598</v>
      </c>
      <c r="AB1459" t="s">
        <v>9870</v>
      </c>
      <c r="AC1459" t="s">
        <v>237</v>
      </c>
      <c r="AL1459" t="s">
        <v>218</v>
      </c>
      <c r="AM1459" t="s">
        <v>9871</v>
      </c>
      <c r="AN1459" t="s">
        <v>6</v>
      </c>
      <c r="AO1459" t="s">
        <v>9872</v>
      </c>
      <c r="AP1459" s="57">
        <v>46249.333333333336</v>
      </c>
      <c r="AR1459" t="s">
        <v>219</v>
      </c>
      <c r="AS1459" t="s">
        <v>459</v>
      </c>
      <c r="AT1459" t="s">
        <v>231</v>
      </c>
      <c r="AU1459">
        <v>20260814</v>
      </c>
      <c r="AV1459" t="s">
        <v>222</v>
      </c>
      <c r="AW1459" t="s">
        <v>1015</v>
      </c>
      <c r="AX1459" t="s">
        <v>223</v>
      </c>
      <c r="BA1459" s="57">
        <v>46249.333333333336</v>
      </c>
      <c r="BB1459" t="s">
        <v>9871</v>
      </c>
      <c r="BC1459">
        <v>2026</v>
      </c>
      <c r="BD1459">
        <v>8</v>
      </c>
      <c r="BE1459">
        <v>14</v>
      </c>
      <c r="BF1459" s="6">
        <f t="shared" si="66"/>
        <v>46248</v>
      </c>
      <c r="BG1459">
        <f t="shared" si="67"/>
        <v>-1.3333333333357587</v>
      </c>
      <c r="BH1459" t="str">
        <f t="shared" si="68"/>
        <v>COMPLY</v>
      </c>
      <c r="BI1459" t="str">
        <f>VLOOKUP(H1459,Sheet2!$A$1:$B$270,2,FALSE)</f>
        <v>KEDIRI</v>
      </c>
    </row>
    <row r="1460" spans="1:61">
      <c r="A1460">
        <v>1459</v>
      </c>
      <c r="B1460">
        <v>1002533593</v>
      </c>
      <c r="C1460">
        <v>3</v>
      </c>
      <c r="D1460" t="s">
        <v>38</v>
      </c>
      <c r="E1460">
        <v>5</v>
      </c>
      <c r="F1460" t="s">
        <v>250</v>
      </c>
      <c r="G1460" t="s">
        <v>91</v>
      </c>
      <c r="H1460" t="s">
        <v>331</v>
      </c>
      <c r="I1460" t="s">
        <v>213</v>
      </c>
      <c r="J1460" t="s">
        <v>214</v>
      </c>
      <c r="K1460" t="s">
        <v>149</v>
      </c>
      <c r="L1460" t="s">
        <v>215</v>
      </c>
      <c r="M1460" t="s">
        <v>240</v>
      </c>
      <c r="N1460" t="s">
        <v>216</v>
      </c>
      <c r="O1460" s="57">
        <v>46252.614548611113</v>
      </c>
      <c r="P1460" s="57">
        <v>46252.615289351852</v>
      </c>
      <c r="Q1460">
        <v>69369189</v>
      </c>
      <c r="S1460">
        <v>152704231458</v>
      </c>
      <c r="T1460" t="s">
        <v>13515</v>
      </c>
      <c r="U1460" t="s">
        <v>13516</v>
      </c>
      <c r="V1460" t="s">
        <v>13517</v>
      </c>
      <c r="Z1460">
        <v>112.61350069194999</v>
      </c>
      <c r="AA1460">
        <v>-8.0040775563820894</v>
      </c>
      <c r="AB1460" t="s">
        <v>13518</v>
      </c>
      <c r="AC1460" t="s">
        <v>217</v>
      </c>
      <c r="AL1460" t="s">
        <v>218</v>
      </c>
      <c r="AM1460" t="s">
        <v>13519</v>
      </c>
      <c r="AN1460" t="s">
        <v>6</v>
      </c>
      <c r="AO1460" t="s">
        <v>13520</v>
      </c>
      <c r="AP1460" s="57">
        <v>46255.333333333336</v>
      </c>
      <c r="AR1460" t="s">
        <v>241</v>
      </c>
      <c r="AS1460" t="s">
        <v>331</v>
      </c>
      <c r="AT1460" t="s">
        <v>231</v>
      </c>
      <c r="AV1460" t="s">
        <v>240</v>
      </c>
      <c r="AW1460" t="s">
        <v>13019</v>
      </c>
      <c r="AX1460" t="s">
        <v>223</v>
      </c>
      <c r="BA1460" s="57">
        <v>46255.333333333336</v>
      </c>
      <c r="BB1460" t="s">
        <v>13519</v>
      </c>
      <c r="BF1460" s="6" t="e">
        <f t="shared" si="66"/>
        <v>#NUM!</v>
      </c>
      <c r="BG1460" t="e">
        <f t="shared" si="67"/>
        <v>#NUM!</v>
      </c>
      <c r="BH1460" t="e">
        <f t="shared" si="68"/>
        <v>#NUM!</v>
      </c>
      <c r="BI1460" t="str">
        <f>VLOOKUP(H1460,Sheet2!$A$1:$B$270,2,FALSE)</f>
        <v>MALANG</v>
      </c>
    </row>
    <row r="1461" spans="1:61">
      <c r="A1461">
        <v>1460</v>
      </c>
      <c r="B1461">
        <v>1002527068</v>
      </c>
      <c r="C1461">
        <v>3</v>
      </c>
      <c r="D1461" t="s">
        <v>42</v>
      </c>
      <c r="E1461">
        <v>5</v>
      </c>
      <c r="F1461" t="s">
        <v>233</v>
      </c>
      <c r="G1461" t="s">
        <v>106</v>
      </c>
      <c r="H1461" t="s">
        <v>456</v>
      </c>
      <c r="I1461" t="s">
        <v>213</v>
      </c>
      <c r="J1461" t="s">
        <v>214</v>
      </c>
      <c r="K1461" t="s">
        <v>149</v>
      </c>
      <c r="M1461" t="s">
        <v>76</v>
      </c>
      <c r="N1461" t="s">
        <v>216</v>
      </c>
      <c r="O1461" s="57">
        <v>46248.670324074075</v>
      </c>
      <c r="P1461" s="57">
        <v>46249.811226851853</v>
      </c>
      <c r="Q1461">
        <v>69366319</v>
      </c>
      <c r="S1461">
        <v>152746208623</v>
      </c>
      <c r="T1461" t="s">
        <v>9890</v>
      </c>
      <c r="U1461" t="s">
        <v>9891</v>
      </c>
      <c r="V1461" t="s">
        <v>9892</v>
      </c>
      <c r="Z1461">
        <v>112.6387337</v>
      </c>
      <c r="AA1461">
        <v>-7.6898115999999996</v>
      </c>
      <c r="AB1461" t="s">
        <v>9893</v>
      </c>
      <c r="AC1461" t="s">
        <v>230</v>
      </c>
      <c r="AL1461" t="s">
        <v>218</v>
      </c>
      <c r="AM1461" t="s">
        <v>9894</v>
      </c>
      <c r="AN1461" t="s">
        <v>6</v>
      </c>
      <c r="AO1461" t="s">
        <v>9895</v>
      </c>
      <c r="AP1461" s="57">
        <v>46250.333333333336</v>
      </c>
      <c r="AR1461" t="s">
        <v>219</v>
      </c>
      <c r="AS1461" t="s">
        <v>456</v>
      </c>
      <c r="AT1461" t="s">
        <v>231</v>
      </c>
      <c r="AU1461">
        <v>20260815</v>
      </c>
      <c r="AV1461" t="s">
        <v>222</v>
      </c>
      <c r="AW1461" t="s">
        <v>561</v>
      </c>
      <c r="AX1461" t="s">
        <v>223</v>
      </c>
      <c r="BA1461" s="57">
        <v>46250.333333333336</v>
      </c>
      <c r="BB1461" t="s">
        <v>9894</v>
      </c>
      <c r="BC1461">
        <v>2026</v>
      </c>
      <c r="BD1461">
        <v>8</v>
      </c>
      <c r="BE1461">
        <v>15</v>
      </c>
      <c r="BF1461" s="6">
        <f t="shared" si="66"/>
        <v>46249</v>
      </c>
      <c r="BG1461">
        <f t="shared" si="67"/>
        <v>-1.3333333333357587</v>
      </c>
      <c r="BH1461" t="str">
        <f t="shared" si="68"/>
        <v>COMPLY</v>
      </c>
      <c r="BI1461" t="str">
        <f>VLOOKUP(H1461,Sheet2!$A$1:$B$270,2,FALSE)</f>
        <v>PASURUAN</v>
      </c>
    </row>
    <row r="1462" spans="1:61">
      <c r="A1462">
        <v>1461</v>
      </c>
      <c r="B1462">
        <v>1002525728</v>
      </c>
      <c r="C1462">
        <v>3</v>
      </c>
      <c r="D1462" t="s">
        <v>38</v>
      </c>
      <c r="E1462">
        <v>5</v>
      </c>
      <c r="F1462" t="s">
        <v>250</v>
      </c>
      <c r="G1462" t="s">
        <v>87</v>
      </c>
      <c r="H1462" t="s">
        <v>362</v>
      </c>
      <c r="I1462" t="s">
        <v>213</v>
      </c>
      <c r="J1462" t="s">
        <v>214</v>
      </c>
      <c r="K1462" t="s">
        <v>149</v>
      </c>
      <c r="L1462" t="s">
        <v>215</v>
      </c>
      <c r="M1462" t="s">
        <v>286</v>
      </c>
      <c r="N1462" t="s">
        <v>216</v>
      </c>
      <c r="O1462" s="57">
        <v>46248.413854166669</v>
      </c>
      <c r="P1462" s="57">
        <v>46249.236689814818</v>
      </c>
      <c r="Q1462">
        <v>69365721</v>
      </c>
      <c r="S1462">
        <v>152707239047</v>
      </c>
      <c r="T1462" t="s">
        <v>9896</v>
      </c>
      <c r="U1462" t="s">
        <v>9897</v>
      </c>
      <c r="V1462" t="s">
        <v>9898</v>
      </c>
      <c r="Z1462">
        <v>112.5382755</v>
      </c>
      <c r="AA1462">
        <v>-7.9080776000000004</v>
      </c>
      <c r="AB1462" t="s">
        <v>9899</v>
      </c>
      <c r="AC1462" t="s">
        <v>237</v>
      </c>
      <c r="AL1462" t="s">
        <v>218</v>
      </c>
      <c r="AM1462" t="s">
        <v>9900</v>
      </c>
      <c r="AN1462" t="s">
        <v>6</v>
      </c>
      <c r="AO1462" t="s">
        <v>9788</v>
      </c>
      <c r="AP1462" s="57">
        <v>46249.333333333336</v>
      </c>
      <c r="AR1462" t="s">
        <v>241</v>
      </c>
      <c r="AS1462" t="s">
        <v>362</v>
      </c>
      <c r="AT1462" t="s">
        <v>231</v>
      </c>
      <c r="AV1462" t="s">
        <v>905</v>
      </c>
      <c r="AW1462" t="s">
        <v>1010</v>
      </c>
      <c r="AX1462" t="s">
        <v>223</v>
      </c>
      <c r="BA1462" s="57">
        <v>46249.333333333336</v>
      </c>
      <c r="BB1462" t="s">
        <v>9900</v>
      </c>
      <c r="BF1462" s="6" t="e">
        <f t="shared" si="66"/>
        <v>#NUM!</v>
      </c>
      <c r="BG1462" t="e">
        <f t="shared" si="67"/>
        <v>#NUM!</v>
      </c>
      <c r="BH1462" t="e">
        <f t="shared" si="68"/>
        <v>#NUM!</v>
      </c>
      <c r="BI1462" t="str">
        <f>VLOOKUP(H1462,Sheet2!$A$1:$B$270,2,FALSE)</f>
        <v>BATU</v>
      </c>
    </row>
    <row r="1463" spans="1:61">
      <c r="A1463">
        <v>1462</v>
      </c>
      <c r="B1463">
        <v>1002510808</v>
      </c>
      <c r="C1463">
        <v>3</v>
      </c>
      <c r="D1463" t="s">
        <v>38</v>
      </c>
      <c r="E1463">
        <v>5</v>
      </c>
      <c r="F1463" t="s">
        <v>92</v>
      </c>
      <c r="G1463" t="s">
        <v>92</v>
      </c>
      <c r="H1463" t="s">
        <v>308</v>
      </c>
      <c r="I1463" t="s">
        <v>213</v>
      </c>
      <c r="J1463" t="s">
        <v>214</v>
      </c>
      <c r="K1463" t="s">
        <v>149</v>
      </c>
      <c r="L1463" t="s">
        <v>215</v>
      </c>
      <c r="M1463" t="s">
        <v>76</v>
      </c>
      <c r="N1463" t="s">
        <v>216</v>
      </c>
      <c r="O1463" s="57">
        <v>46239.604131944441</v>
      </c>
      <c r="P1463" s="57">
        <v>46240.696458333332</v>
      </c>
      <c r="Q1463">
        <v>69359295</v>
      </c>
      <c r="S1463">
        <v>152601214975</v>
      </c>
      <c r="T1463" t="s">
        <v>1327</v>
      </c>
      <c r="U1463" t="s">
        <v>1328</v>
      </c>
      <c r="V1463" t="s">
        <v>1329</v>
      </c>
      <c r="Z1463">
        <v>111.525505943307</v>
      </c>
      <c r="AA1463">
        <v>-7.6229470195620799</v>
      </c>
      <c r="AB1463" t="s">
        <v>1330</v>
      </c>
      <c r="AC1463" t="s">
        <v>237</v>
      </c>
      <c r="AL1463" t="s">
        <v>218</v>
      </c>
      <c r="AM1463" t="s">
        <v>1321</v>
      </c>
      <c r="AN1463" t="s">
        <v>6</v>
      </c>
      <c r="AO1463" s="57">
        <v>46150.610949074071</v>
      </c>
      <c r="AP1463" s="57">
        <v>46240.541666666664</v>
      </c>
      <c r="AR1463" t="s">
        <v>219</v>
      </c>
      <c r="AS1463" t="s">
        <v>308</v>
      </c>
      <c r="AT1463" t="s">
        <v>231</v>
      </c>
      <c r="AU1463">
        <v>20260806</v>
      </c>
      <c r="AV1463" t="s">
        <v>222</v>
      </c>
      <c r="AW1463" t="s">
        <v>1010</v>
      </c>
      <c r="AX1463" t="s">
        <v>223</v>
      </c>
      <c r="BA1463" s="57">
        <v>46240.541666666664</v>
      </c>
      <c r="BB1463" t="s">
        <v>1321</v>
      </c>
      <c r="BC1463">
        <v>2026</v>
      </c>
      <c r="BD1463">
        <v>8</v>
      </c>
      <c r="BE1463">
        <v>6</v>
      </c>
      <c r="BF1463" s="6">
        <f t="shared" si="66"/>
        <v>46240</v>
      </c>
      <c r="BG1463">
        <f t="shared" si="67"/>
        <v>-0.54166666666424135</v>
      </c>
      <c r="BH1463" t="str">
        <f t="shared" si="68"/>
        <v>COMPLY</v>
      </c>
      <c r="BI1463" t="str">
        <f>VLOOKUP(H1463,Sheet2!$A$1:$B$270,2,FALSE)</f>
        <v>MADIUN</v>
      </c>
    </row>
    <row r="1464" spans="1:61">
      <c r="A1464">
        <v>1463</v>
      </c>
      <c r="B1464">
        <v>1002515611</v>
      </c>
      <c r="C1464">
        <v>3</v>
      </c>
      <c r="D1464" t="s">
        <v>59</v>
      </c>
      <c r="E1464">
        <v>4</v>
      </c>
      <c r="F1464" t="s">
        <v>224</v>
      </c>
      <c r="G1464" t="s">
        <v>224</v>
      </c>
      <c r="H1464" t="s">
        <v>911</v>
      </c>
      <c r="I1464" t="s">
        <v>213</v>
      </c>
      <c r="J1464" t="s">
        <v>214</v>
      </c>
      <c r="K1464" t="s">
        <v>149</v>
      </c>
      <c r="M1464" t="s">
        <v>76</v>
      </c>
      <c r="N1464" t="s">
        <v>216</v>
      </c>
      <c r="O1464" s="57">
        <v>46242.3749537037</v>
      </c>
      <c r="P1464" s="57">
        <v>46242.43922453704</v>
      </c>
      <c r="Q1464">
        <v>69360049</v>
      </c>
      <c r="R1464">
        <v>2812959935</v>
      </c>
      <c r="S1464">
        <v>146303609747</v>
      </c>
      <c r="T1464" t="s">
        <v>1361</v>
      </c>
      <c r="U1464" t="s">
        <v>4486</v>
      </c>
      <c r="V1464" t="s">
        <v>4487</v>
      </c>
      <c r="Z1464">
        <v>109.25261260000001</v>
      </c>
      <c r="AA1464">
        <v>-7.4512397999999997</v>
      </c>
      <c r="AB1464" t="s">
        <v>1364</v>
      </c>
      <c r="AC1464" t="s">
        <v>290</v>
      </c>
      <c r="AL1464" t="s">
        <v>218</v>
      </c>
      <c r="AM1464" t="s">
        <v>4488</v>
      </c>
      <c r="AN1464" t="s">
        <v>6</v>
      </c>
      <c r="AO1464" s="57">
        <v>46242.38208333333</v>
      </c>
      <c r="AR1464" t="s">
        <v>219</v>
      </c>
      <c r="AS1464" t="s">
        <v>911</v>
      </c>
      <c r="AT1464" t="s">
        <v>231</v>
      </c>
      <c r="AU1464">
        <v>20260808</v>
      </c>
      <c r="AV1464" t="s">
        <v>222</v>
      </c>
      <c r="AW1464" t="s">
        <v>613</v>
      </c>
      <c r="AX1464" t="s">
        <v>223</v>
      </c>
      <c r="BA1464" s="57">
        <v>46242.291666666664</v>
      </c>
      <c r="BB1464" t="s">
        <v>4488</v>
      </c>
      <c r="BC1464">
        <v>2026</v>
      </c>
      <c r="BD1464">
        <v>8</v>
      </c>
      <c r="BE1464">
        <v>8</v>
      </c>
      <c r="BF1464" s="6">
        <f t="shared" si="66"/>
        <v>46242</v>
      </c>
      <c r="BG1464">
        <f t="shared" si="67"/>
        <v>-0.29166666666424135</v>
      </c>
      <c r="BH1464" t="str">
        <f t="shared" si="68"/>
        <v>COMPLY</v>
      </c>
      <c r="BI1464" t="e">
        <f>VLOOKUP(H1464,Sheet2!$A$1:$B$270,2,FALSE)</f>
        <v>#N/A</v>
      </c>
    </row>
    <row r="1465" spans="1:61">
      <c r="A1465">
        <v>1464</v>
      </c>
      <c r="B1465">
        <v>1002511398</v>
      </c>
      <c r="C1465">
        <v>3</v>
      </c>
      <c r="D1465" t="s">
        <v>45</v>
      </c>
      <c r="E1465">
        <v>5</v>
      </c>
      <c r="F1465" t="s">
        <v>113</v>
      </c>
      <c r="G1465" t="s">
        <v>111</v>
      </c>
      <c r="H1465" t="s">
        <v>257</v>
      </c>
      <c r="I1465" t="s">
        <v>213</v>
      </c>
      <c r="J1465" t="s">
        <v>214</v>
      </c>
      <c r="K1465" t="s">
        <v>149</v>
      </c>
      <c r="L1465" t="s">
        <v>215</v>
      </c>
      <c r="M1465" t="s">
        <v>277</v>
      </c>
      <c r="N1465" t="s">
        <v>216</v>
      </c>
      <c r="O1465" s="57">
        <v>46240.309687499997</v>
      </c>
      <c r="P1465" s="57">
        <v>46247.778773148151</v>
      </c>
      <c r="Q1465">
        <v>69359519</v>
      </c>
      <c r="S1465">
        <v>172506788769</v>
      </c>
      <c r="T1465" t="s">
        <v>1336</v>
      </c>
      <c r="U1465" t="s">
        <v>1337</v>
      </c>
      <c r="V1465" t="s">
        <v>1338</v>
      </c>
      <c r="Z1465">
        <v>121.6514122</v>
      </c>
      <c r="AA1465">
        <v>-8.8423689999999997</v>
      </c>
      <c r="AB1465" t="s">
        <v>1339</v>
      </c>
      <c r="AC1465" t="s">
        <v>237</v>
      </c>
      <c r="AL1465" t="s">
        <v>218</v>
      </c>
      <c r="AM1465" t="s">
        <v>1340</v>
      </c>
      <c r="AN1465" t="s">
        <v>6</v>
      </c>
      <c r="AO1465" s="57">
        <v>46181.319456018522</v>
      </c>
      <c r="AP1465" s="57">
        <v>46241.333333333336</v>
      </c>
      <c r="AQ1465" t="s">
        <v>248</v>
      </c>
      <c r="AR1465" t="s">
        <v>278</v>
      </c>
      <c r="AS1465" t="s">
        <v>257</v>
      </c>
      <c r="AT1465" t="s">
        <v>231</v>
      </c>
      <c r="AV1465" t="s">
        <v>8846</v>
      </c>
      <c r="AW1465" t="s">
        <v>1010</v>
      </c>
      <c r="AX1465" t="s">
        <v>223</v>
      </c>
      <c r="BA1465" s="57">
        <v>46241.333333333336</v>
      </c>
      <c r="BB1465" t="s">
        <v>1340</v>
      </c>
      <c r="BF1465" s="6" t="e">
        <f t="shared" si="66"/>
        <v>#NUM!</v>
      </c>
      <c r="BG1465" t="e">
        <f t="shared" si="67"/>
        <v>#NUM!</v>
      </c>
      <c r="BH1465" t="e">
        <f t="shared" si="68"/>
        <v>#NUM!</v>
      </c>
      <c r="BI1465" t="str">
        <f>VLOOKUP(H1465,Sheet2!$A$1:$B$270,2,FALSE)</f>
        <v>ENDE</v>
      </c>
    </row>
    <row r="1466" spans="1:61">
      <c r="A1466">
        <v>1465</v>
      </c>
      <c r="B1466">
        <v>1002527757</v>
      </c>
      <c r="C1466">
        <v>3</v>
      </c>
      <c r="D1466" t="s">
        <v>55</v>
      </c>
      <c r="E1466">
        <v>5</v>
      </c>
      <c r="F1466" t="s">
        <v>313</v>
      </c>
      <c r="G1466" t="s">
        <v>126</v>
      </c>
      <c r="H1466" t="s">
        <v>382</v>
      </c>
      <c r="I1466" t="s">
        <v>213</v>
      </c>
      <c r="J1466" t="s">
        <v>214</v>
      </c>
      <c r="K1466" t="s">
        <v>149</v>
      </c>
      <c r="L1466" t="s">
        <v>215</v>
      </c>
      <c r="M1466" t="s">
        <v>76</v>
      </c>
      <c r="N1466" t="s">
        <v>216</v>
      </c>
      <c r="O1466" s="57">
        <v>46249.386759259258</v>
      </c>
      <c r="P1466" s="57">
        <v>46249.682638888888</v>
      </c>
      <c r="Q1466">
        <v>69366581</v>
      </c>
      <c r="S1466">
        <v>152303246239</v>
      </c>
      <c r="T1466" t="s">
        <v>9901</v>
      </c>
      <c r="U1466" t="s">
        <v>9902</v>
      </c>
      <c r="V1466" t="s">
        <v>9903</v>
      </c>
      <c r="Z1466">
        <v>112.767563</v>
      </c>
      <c r="AA1466">
        <v>-7.2999260000000001</v>
      </c>
      <c r="AB1466" t="s">
        <v>9904</v>
      </c>
      <c r="AC1466" t="s">
        <v>237</v>
      </c>
      <c r="AL1466" t="s">
        <v>218</v>
      </c>
      <c r="AM1466" t="s">
        <v>9905</v>
      </c>
      <c r="AN1466" t="s">
        <v>6</v>
      </c>
      <c r="AO1466" t="s">
        <v>9906</v>
      </c>
      <c r="AP1466" s="57">
        <v>46250.333333333336</v>
      </c>
      <c r="AR1466" t="s">
        <v>219</v>
      </c>
      <c r="AS1466" t="s">
        <v>382</v>
      </c>
      <c r="AT1466" t="s">
        <v>231</v>
      </c>
      <c r="AU1466">
        <v>20260815</v>
      </c>
      <c r="AV1466" t="s">
        <v>222</v>
      </c>
      <c r="AW1466" t="s">
        <v>1021</v>
      </c>
      <c r="AX1466" t="s">
        <v>223</v>
      </c>
      <c r="BA1466" s="57">
        <v>46250.333333333336</v>
      </c>
      <c r="BB1466" t="s">
        <v>9905</v>
      </c>
      <c r="BC1466">
        <v>2026</v>
      </c>
      <c r="BD1466">
        <v>8</v>
      </c>
      <c r="BE1466">
        <v>15</v>
      </c>
      <c r="BF1466" s="6">
        <f t="shared" si="66"/>
        <v>46249</v>
      </c>
      <c r="BG1466">
        <f t="shared" si="67"/>
        <v>-1.3333333333357587</v>
      </c>
      <c r="BH1466" t="str">
        <f t="shared" si="68"/>
        <v>COMPLY</v>
      </c>
      <c r="BI1466" t="str">
        <f>VLOOKUP(H1466,Sheet2!$A$1:$B$270,2,FALSE)</f>
        <v>SURABAYA SELATAN</v>
      </c>
    </row>
    <row r="1467" spans="1:61">
      <c r="A1467">
        <v>1466</v>
      </c>
      <c r="B1467">
        <v>1002534734</v>
      </c>
      <c r="C1467">
        <v>3</v>
      </c>
      <c r="D1467" t="s">
        <v>38</v>
      </c>
      <c r="E1467">
        <v>5</v>
      </c>
      <c r="F1467" t="s">
        <v>250</v>
      </c>
      <c r="G1467" t="s">
        <v>91</v>
      </c>
      <c r="H1467" t="s">
        <v>331</v>
      </c>
      <c r="I1467" t="s">
        <v>213</v>
      </c>
      <c r="J1467" t="s">
        <v>214</v>
      </c>
      <c r="K1467" t="s">
        <v>149</v>
      </c>
      <c r="L1467" t="s">
        <v>215</v>
      </c>
      <c r="M1467" t="s">
        <v>240</v>
      </c>
      <c r="N1467" t="s">
        <v>216</v>
      </c>
      <c r="O1467" s="57">
        <v>46252.808287037034</v>
      </c>
      <c r="P1467" s="57">
        <v>46252.809733796297</v>
      </c>
      <c r="Q1467">
        <v>69369547</v>
      </c>
      <c r="S1467">
        <v>152704231461</v>
      </c>
      <c r="T1467" t="s">
        <v>13521</v>
      </c>
      <c r="U1467" t="s">
        <v>13522</v>
      </c>
      <c r="V1467" t="s">
        <v>13523</v>
      </c>
      <c r="Z1467">
        <v>112.607049</v>
      </c>
      <c r="AA1467">
        <v>-8.0335920000000005</v>
      </c>
      <c r="AB1467" t="s">
        <v>13524</v>
      </c>
      <c r="AC1467" t="s">
        <v>237</v>
      </c>
      <c r="AL1467" t="s">
        <v>218</v>
      </c>
      <c r="AM1467" t="s">
        <v>13525</v>
      </c>
      <c r="AN1467" t="s">
        <v>6</v>
      </c>
      <c r="AO1467" t="s">
        <v>12954</v>
      </c>
      <c r="AP1467" s="57">
        <v>46255.333333333336</v>
      </c>
      <c r="AR1467" t="s">
        <v>241</v>
      </c>
      <c r="AS1467" t="s">
        <v>331</v>
      </c>
      <c r="AT1467" t="s">
        <v>231</v>
      </c>
      <c r="AV1467" t="s">
        <v>240</v>
      </c>
      <c r="AW1467" t="s">
        <v>12929</v>
      </c>
      <c r="AX1467" t="s">
        <v>223</v>
      </c>
      <c r="BA1467" s="57">
        <v>46255.333333333336</v>
      </c>
      <c r="BB1467" t="s">
        <v>13525</v>
      </c>
      <c r="BF1467" s="6" t="e">
        <f t="shared" si="66"/>
        <v>#NUM!</v>
      </c>
      <c r="BG1467" t="e">
        <f t="shared" si="67"/>
        <v>#NUM!</v>
      </c>
      <c r="BH1467" t="e">
        <f t="shared" si="68"/>
        <v>#NUM!</v>
      </c>
      <c r="BI1467" t="str">
        <f>VLOOKUP(H1467,Sheet2!$A$1:$B$270,2,FALSE)</f>
        <v>MALANG</v>
      </c>
    </row>
    <row r="1468" spans="1:61">
      <c r="A1468">
        <v>1467</v>
      </c>
      <c r="B1468">
        <v>1002530516</v>
      </c>
      <c r="C1468">
        <v>3</v>
      </c>
      <c r="D1468" t="s">
        <v>42</v>
      </c>
      <c r="E1468">
        <v>5</v>
      </c>
      <c r="F1468" t="s">
        <v>106</v>
      </c>
      <c r="G1468" t="s">
        <v>104</v>
      </c>
      <c r="H1468" t="s">
        <v>507</v>
      </c>
      <c r="I1468" t="s">
        <v>213</v>
      </c>
      <c r="J1468" t="s">
        <v>214</v>
      </c>
      <c r="K1468" t="s">
        <v>149</v>
      </c>
      <c r="M1468" t="s">
        <v>240</v>
      </c>
      <c r="N1468" t="s">
        <v>216</v>
      </c>
      <c r="O1468" s="57">
        <v>46251.409768518519</v>
      </c>
      <c r="P1468" s="57">
        <v>46252.376400462963</v>
      </c>
      <c r="Q1468">
        <v>69367882</v>
      </c>
      <c r="S1468">
        <v>152542208088</v>
      </c>
      <c r="T1468" t="s">
        <v>9907</v>
      </c>
      <c r="U1468" t="s">
        <v>9908</v>
      </c>
      <c r="V1468" t="s">
        <v>13526</v>
      </c>
      <c r="Z1468">
        <v>113.13623990000001</v>
      </c>
      <c r="AA1468">
        <v>-8.2274539999999998</v>
      </c>
      <c r="AB1468" t="s">
        <v>9909</v>
      </c>
      <c r="AC1468" t="s">
        <v>230</v>
      </c>
      <c r="AL1468" t="s">
        <v>218</v>
      </c>
      <c r="AM1468" t="s">
        <v>13527</v>
      </c>
      <c r="AN1468" t="s">
        <v>6</v>
      </c>
      <c r="AO1468" t="s">
        <v>9910</v>
      </c>
      <c r="AP1468" s="57">
        <v>46253.333333333336</v>
      </c>
      <c r="AR1468" t="s">
        <v>241</v>
      </c>
      <c r="AS1468" t="s">
        <v>507</v>
      </c>
      <c r="AT1468" t="s">
        <v>352</v>
      </c>
      <c r="AV1468" t="s">
        <v>240</v>
      </c>
      <c r="AW1468" t="s">
        <v>561</v>
      </c>
      <c r="AX1468" t="s">
        <v>223</v>
      </c>
      <c r="BA1468" s="57">
        <v>46253.333333333336</v>
      </c>
      <c r="BB1468" t="s">
        <v>13527</v>
      </c>
      <c r="BF1468" s="6" t="e">
        <f t="shared" si="66"/>
        <v>#NUM!</v>
      </c>
      <c r="BG1468" t="e">
        <f t="shared" si="67"/>
        <v>#NUM!</v>
      </c>
      <c r="BH1468" t="e">
        <f t="shared" si="68"/>
        <v>#NUM!</v>
      </c>
      <c r="BI1468" t="str">
        <f>VLOOKUP(H1468,Sheet2!$A$1:$B$270,2,FALSE)</f>
        <v>PROBOLINGGO</v>
      </c>
    </row>
    <row r="1469" spans="1:61">
      <c r="A1469">
        <v>1468</v>
      </c>
      <c r="B1469">
        <v>1002512142</v>
      </c>
      <c r="C1469">
        <v>3</v>
      </c>
      <c r="D1469" t="s">
        <v>49</v>
      </c>
      <c r="E1469">
        <v>4</v>
      </c>
      <c r="F1469" t="s">
        <v>246</v>
      </c>
      <c r="G1469" t="s">
        <v>588</v>
      </c>
      <c r="H1469" t="s">
        <v>589</v>
      </c>
      <c r="I1469" t="s">
        <v>213</v>
      </c>
      <c r="J1469" t="s">
        <v>214</v>
      </c>
      <c r="K1469" t="s">
        <v>149</v>
      </c>
      <c r="L1469" t="s">
        <v>215</v>
      </c>
      <c r="M1469" t="s">
        <v>76</v>
      </c>
      <c r="N1469" t="s">
        <v>216</v>
      </c>
      <c r="O1469" s="57">
        <v>46240.491631944446</v>
      </c>
      <c r="P1469" s="57">
        <v>46242.561921296299</v>
      </c>
      <c r="Q1469">
        <v>69359884</v>
      </c>
      <c r="S1469">
        <v>142434111346</v>
      </c>
      <c r="T1469" t="s">
        <v>1346</v>
      </c>
      <c r="U1469" t="s">
        <v>1347</v>
      </c>
      <c r="V1469" t="s">
        <v>1348</v>
      </c>
      <c r="Z1469">
        <v>110.42077101767001</v>
      </c>
      <c r="AA1469">
        <v>-7.4028708677662003</v>
      </c>
      <c r="AB1469" t="s">
        <v>1349</v>
      </c>
      <c r="AC1469" t="s">
        <v>217</v>
      </c>
      <c r="AL1469" t="s">
        <v>218</v>
      </c>
      <c r="AM1469" t="s">
        <v>1350</v>
      </c>
      <c r="AN1469" t="s">
        <v>6</v>
      </c>
      <c r="AO1469" s="57">
        <v>46181.496516203704</v>
      </c>
      <c r="AP1469" s="57">
        <v>46241.333333333336</v>
      </c>
      <c r="AR1469" t="s">
        <v>219</v>
      </c>
      <c r="AS1469" t="s">
        <v>589</v>
      </c>
      <c r="AT1469" t="s">
        <v>231</v>
      </c>
      <c r="AU1469">
        <v>20260808</v>
      </c>
      <c r="AV1469" t="s">
        <v>222</v>
      </c>
      <c r="AW1469" t="s">
        <v>1018</v>
      </c>
      <c r="AX1469" t="s">
        <v>223</v>
      </c>
      <c r="BA1469" s="57">
        <v>46241.333333333336</v>
      </c>
      <c r="BB1469" t="s">
        <v>1350</v>
      </c>
      <c r="BC1469">
        <v>2026</v>
      </c>
      <c r="BD1469">
        <v>8</v>
      </c>
      <c r="BE1469">
        <v>8</v>
      </c>
      <c r="BF1469" s="6">
        <f t="shared" si="66"/>
        <v>46242</v>
      </c>
      <c r="BG1469">
        <f t="shared" si="67"/>
        <v>0.66666666666424135</v>
      </c>
      <c r="BH1469" t="str">
        <f t="shared" si="68"/>
        <v>COMPLY</v>
      </c>
      <c r="BI1469" t="e">
        <f>VLOOKUP(H1469,Sheet2!$A$1:$B$270,2,FALSE)</f>
        <v>#N/A</v>
      </c>
    </row>
    <row r="1470" spans="1:61">
      <c r="A1470">
        <v>1469</v>
      </c>
      <c r="B1470">
        <v>1002505606</v>
      </c>
      <c r="C1470">
        <v>3</v>
      </c>
      <c r="D1470" t="s">
        <v>42</v>
      </c>
      <c r="E1470">
        <v>5</v>
      </c>
      <c r="F1470" t="s">
        <v>233</v>
      </c>
      <c r="G1470" t="s">
        <v>103</v>
      </c>
      <c r="H1470" t="s">
        <v>371</v>
      </c>
      <c r="I1470" t="s">
        <v>213</v>
      </c>
      <c r="J1470" t="s">
        <v>214</v>
      </c>
      <c r="K1470" t="s">
        <v>149</v>
      </c>
      <c r="M1470" t="s">
        <v>76</v>
      </c>
      <c r="N1470" t="s">
        <v>216</v>
      </c>
      <c r="O1470" s="57">
        <v>46237.392928240741</v>
      </c>
      <c r="P1470" s="57">
        <v>46238.643460648149</v>
      </c>
      <c r="Q1470">
        <v>69357248</v>
      </c>
      <c r="S1470">
        <v>152333218440</v>
      </c>
      <c r="T1470" t="s">
        <v>1356</v>
      </c>
      <c r="U1470" t="s">
        <v>1357</v>
      </c>
      <c r="V1470" t="s">
        <v>1358</v>
      </c>
      <c r="Z1470">
        <v>112.2292388</v>
      </c>
      <c r="AA1470">
        <v>-7.4674636000000003</v>
      </c>
      <c r="AB1470" t="s">
        <v>1359</v>
      </c>
      <c r="AC1470" t="s">
        <v>230</v>
      </c>
      <c r="AL1470" t="s">
        <v>218</v>
      </c>
      <c r="AM1470" t="s">
        <v>1360</v>
      </c>
      <c r="AN1470" t="s">
        <v>6</v>
      </c>
      <c r="AO1470" s="57">
        <v>46089.402928240743</v>
      </c>
      <c r="AP1470" s="57">
        <v>46239.333333333336</v>
      </c>
      <c r="AR1470" t="s">
        <v>219</v>
      </c>
      <c r="AS1470" t="s">
        <v>371</v>
      </c>
      <c r="AT1470" t="s">
        <v>231</v>
      </c>
      <c r="AU1470">
        <v>20260804</v>
      </c>
      <c r="AV1470" t="s">
        <v>222</v>
      </c>
      <c r="AW1470" t="s">
        <v>596</v>
      </c>
      <c r="AX1470" t="s">
        <v>223</v>
      </c>
      <c r="BA1470" s="57">
        <v>46239.333333333336</v>
      </c>
      <c r="BB1470" t="s">
        <v>1360</v>
      </c>
      <c r="BC1470">
        <v>2026</v>
      </c>
      <c r="BD1470">
        <v>8</v>
      </c>
      <c r="BE1470">
        <v>4</v>
      </c>
      <c r="BF1470" s="6">
        <f t="shared" si="66"/>
        <v>46238</v>
      </c>
      <c r="BG1470">
        <f t="shared" si="67"/>
        <v>-1.3333333333357587</v>
      </c>
      <c r="BH1470" t="str">
        <f t="shared" si="68"/>
        <v>COMPLY</v>
      </c>
      <c r="BI1470" t="str">
        <f>VLOOKUP(H1470,Sheet2!$A$1:$B$270,2,FALSE)</f>
        <v>MOJOKERTO</v>
      </c>
    </row>
    <row r="1471" spans="1:61">
      <c r="A1471">
        <v>1470</v>
      </c>
      <c r="B1471">
        <v>1002512123</v>
      </c>
      <c r="C1471">
        <v>3</v>
      </c>
      <c r="D1471" t="s">
        <v>38</v>
      </c>
      <c r="E1471">
        <v>5</v>
      </c>
      <c r="F1471" t="s">
        <v>90</v>
      </c>
      <c r="G1471" t="s">
        <v>90</v>
      </c>
      <c r="H1471" t="s">
        <v>354</v>
      </c>
      <c r="I1471" t="s">
        <v>213</v>
      </c>
      <c r="J1471" t="s">
        <v>214</v>
      </c>
      <c r="K1471" t="s">
        <v>149</v>
      </c>
      <c r="L1471" t="s">
        <v>215</v>
      </c>
      <c r="M1471" t="s">
        <v>76</v>
      </c>
      <c r="N1471" t="s">
        <v>216</v>
      </c>
      <c r="O1471" s="57">
        <v>46240.488842592589</v>
      </c>
      <c r="P1471" s="57">
        <v>46240.888055555559</v>
      </c>
      <c r="Q1471">
        <v>69359874</v>
      </c>
      <c r="S1471">
        <v>152639219479</v>
      </c>
      <c r="T1471" t="s">
        <v>1082</v>
      </c>
      <c r="U1471" t="s">
        <v>1377</v>
      </c>
      <c r="V1471" t="s">
        <v>1378</v>
      </c>
      <c r="Z1471">
        <v>112.188255</v>
      </c>
      <c r="AA1471">
        <v>-7.7536740000000002</v>
      </c>
      <c r="AB1471" t="s">
        <v>1379</v>
      </c>
      <c r="AC1471" t="s">
        <v>237</v>
      </c>
      <c r="AL1471" t="s">
        <v>218</v>
      </c>
      <c r="AM1471" t="s">
        <v>1299</v>
      </c>
      <c r="AN1471" t="s">
        <v>6</v>
      </c>
      <c r="AO1471" s="57">
        <v>46181.496516203704</v>
      </c>
      <c r="AP1471" s="57">
        <v>46241.333333333336</v>
      </c>
      <c r="AR1471" t="s">
        <v>219</v>
      </c>
      <c r="AS1471" t="s">
        <v>354</v>
      </c>
      <c r="AT1471" t="s">
        <v>231</v>
      </c>
      <c r="AU1471">
        <v>20260806</v>
      </c>
      <c r="AV1471" t="s">
        <v>222</v>
      </c>
      <c r="AW1471" t="s">
        <v>1018</v>
      </c>
      <c r="AX1471" t="s">
        <v>223</v>
      </c>
      <c r="BA1471" s="57">
        <v>46241.333333333336</v>
      </c>
      <c r="BB1471" t="s">
        <v>1299</v>
      </c>
      <c r="BC1471">
        <v>2026</v>
      </c>
      <c r="BD1471">
        <v>8</v>
      </c>
      <c r="BE1471">
        <v>6</v>
      </c>
      <c r="BF1471" s="6">
        <f t="shared" si="66"/>
        <v>46240</v>
      </c>
      <c r="BG1471">
        <f t="shared" si="67"/>
        <v>-1.3333333333357587</v>
      </c>
      <c r="BH1471" t="str">
        <f t="shared" si="68"/>
        <v>COMPLY</v>
      </c>
      <c r="BI1471" t="str">
        <f>VLOOKUP(H1471,Sheet2!$A$1:$B$270,2,FALSE)</f>
        <v>KEDIRI</v>
      </c>
    </row>
    <row r="1472" spans="1:61">
      <c r="A1472">
        <v>1471</v>
      </c>
      <c r="B1472">
        <v>1002527290</v>
      </c>
      <c r="C1472">
        <v>3</v>
      </c>
      <c r="D1472" t="s">
        <v>45</v>
      </c>
      <c r="E1472">
        <v>5</v>
      </c>
      <c r="F1472" t="s">
        <v>211</v>
      </c>
      <c r="G1472" t="s">
        <v>112</v>
      </c>
      <c r="H1472" t="s">
        <v>267</v>
      </c>
      <c r="I1472" t="s">
        <v>213</v>
      </c>
      <c r="J1472" t="s">
        <v>214</v>
      </c>
      <c r="K1472" t="s">
        <v>149</v>
      </c>
      <c r="L1472" t="s">
        <v>215</v>
      </c>
      <c r="M1472" t="s">
        <v>76</v>
      </c>
      <c r="N1472" t="s">
        <v>216</v>
      </c>
      <c r="O1472" s="57">
        <v>46248.713842592595</v>
      </c>
      <c r="P1472" s="57">
        <v>46249.679756944446</v>
      </c>
      <c r="Q1472">
        <v>69366385</v>
      </c>
      <c r="S1472">
        <v>172601797003</v>
      </c>
      <c r="T1472" t="s">
        <v>9919</v>
      </c>
      <c r="U1472" t="s">
        <v>9920</v>
      </c>
      <c r="V1472" t="s">
        <v>9921</v>
      </c>
      <c r="Z1472">
        <v>116.11994951963401</v>
      </c>
      <c r="AA1472">
        <v>-8.5567181452157399</v>
      </c>
      <c r="AB1472" t="s">
        <v>9922</v>
      </c>
      <c r="AC1472" t="s">
        <v>217</v>
      </c>
      <c r="AL1472" t="s">
        <v>218</v>
      </c>
      <c r="AM1472" t="s">
        <v>9923</v>
      </c>
      <c r="AN1472" t="s">
        <v>6</v>
      </c>
      <c r="AO1472" t="s">
        <v>9924</v>
      </c>
      <c r="AP1472" s="57">
        <v>46250.541666666664</v>
      </c>
      <c r="AR1472" t="s">
        <v>219</v>
      </c>
      <c r="AS1472" t="s">
        <v>267</v>
      </c>
      <c r="AT1472" t="s">
        <v>231</v>
      </c>
      <c r="AU1472">
        <v>20260815</v>
      </c>
      <c r="AV1472" t="s">
        <v>222</v>
      </c>
      <c r="AW1472" t="s">
        <v>551</v>
      </c>
      <c r="AX1472" t="s">
        <v>223</v>
      </c>
      <c r="BA1472" s="57">
        <v>46250.541666666664</v>
      </c>
      <c r="BB1472" t="s">
        <v>9923</v>
      </c>
      <c r="BC1472">
        <v>2026</v>
      </c>
      <c r="BD1472">
        <v>8</v>
      </c>
      <c r="BE1472">
        <v>15</v>
      </c>
      <c r="BF1472" s="6">
        <f t="shared" si="66"/>
        <v>46249</v>
      </c>
      <c r="BG1472">
        <f t="shared" si="67"/>
        <v>-1.5416666666642413</v>
      </c>
      <c r="BH1472" t="str">
        <f t="shared" si="68"/>
        <v>COMPLY</v>
      </c>
      <c r="BI1472" t="str">
        <f>VLOOKUP(H1472,Sheet2!$A$1:$B$270,2,FALSE)</f>
        <v>MATARAM</v>
      </c>
    </row>
    <row r="1473" spans="1:61">
      <c r="A1473">
        <v>1472</v>
      </c>
      <c r="B1473">
        <v>1002512300</v>
      </c>
      <c r="C1473">
        <v>3</v>
      </c>
      <c r="D1473" t="s">
        <v>55</v>
      </c>
      <c r="E1473">
        <v>5</v>
      </c>
      <c r="F1473" t="s">
        <v>228</v>
      </c>
      <c r="G1473" t="s">
        <v>121</v>
      </c>
      <c r="H1473" t="s">
        <v>342</v>
      </c>
      <c r="I1473" t="s">
        <v>213</v>
      </c>
      <c r="J1473" t="s">
        <v>214</v>
      </c>
      <c r="K1473" t="s">
        <v>149</v>
      </c>
      <c r="M1473" t="s">
        <v>76</v>
      </c>
      <c r="N1473" t="s">
        <v>216</v>
      </c>
      <c r="O1473" s="57">
        <v>46240.540520833332</v>
      </c>
      <c r="P1473" s="57">
        <v>46240.656909722224</v>
      </c>
      <c r="Q1473">
        <v>69352598</v>
      </c>
      <c r="S1473">
        <v>152434913487</v>
      </c>
      <c r="T1473" t="s">
        <v>1126</v>
      </c>
      <c r="U1473" t="s">
        <v>1380</v>
      </c>
      <c r="V1473" t="s">
        <v>1381</v>
      </c>
      <c r="Z1473">
        <v>113.20769919999999</v>
      </c>
      <c r="AA1473">
        <v>-7.0520544000000003</v>
      </c>
      <c r="AB1473" t="s">
        <v>1127</v>
      </c>
      <c r="AC1473" t="s">
        <v>230</v>
      </c>
      <c r="AL1473" t="s">
        <v>218</v>
      </c>
      <c r="AM1473" t="s">
        <v>1382</v>
      </c>
      <c r="AN1473" t="s">
        <v>6</v>
      </c>
      <c r="AO1473" s="57">
        <v>46181.549212962964</v>
      </c>
      <c r="AR1473" t="s">
        <v>219</v>
      </c>
      <c r="AS1473" t="s">
        <v>342</v>
      </c>
      <c r="AT1473" t="s">
        <v>231</v>
      </c>
      <c r="AU1473">
        <v>20260806</v>
      </c>
      <c r="AV1473" t="s">
        <v>222</v>
      </c>
      <c r="AW1473" t="s">
        <v>563</v>
      </c>
      <c r="AX1473" t="s">
        <v>223</v>
      </c>
      <c r="BA1473" s="57">
        <v>46240.291666666664</v>
      </c>
      <c r="BB1473" t="s">
        <v>1382</v>
      </c>
      <c r="BC1473">
        <v>2026</v>
      </c>
      <c r="BD1473">
        <v>8</v>
      </c>
      <c r="BE1473">
        <v>6</v>
      </c>
      <c r="BF1473" s="6">
        <f t="shared" si="66"/>
        <v>46240</v>
      </c>
      <c r="BG1473">
        <f t="shared" si="67"/>
        <v>-0.29166666666424135</v>
      </c>
      <c r="BH1473" t="str">
        <f t="shared" si="68"/>
        <v>COMPLY</v>
      </c>
      <c r="BI1473" t="str">
        <f>VLOOKUP(H1473,Sheet2!$A$1:$B$270,2,FALSE)</f>
        <v>MADURA</v>
      </c>
    </row>
    <row r="1474" spans="1:61">
      <c r="A1474">
        <v>1473</v>
      </c>
      <c r="B1474">
        <v>1002515955</v>
      </c>
      <c r="C1474">
        <v>3</v>
      </c>
      <c r="D1474" t="s">
        <v>38</v>
      </c>
      <c r="E1474">
        <v>5</v>
      </c>
      <c r="F1474" t="s">
        <v>92</v>
      </c>
      <c r="G1474" t="s">
        <v>92</v>
      </c>
      <c r="H1474" t="s">
        <v>308</v>
      </c>
      <c r="I1474" t="s">
        <v>213</v>
      </c>
      <c r="J1474" t="s">
        <v>214</v>
      </c>
      <c r="K1474" t="s">
        <v>149</v>
      </c>
      <c r="L1474" t="s">
        <v>215</v>
      </c>
      <c r="M1474" t="s">
        <v>76</v>
      </c>
      <c r="N1474" t="s">
        <v>216</v>
      </c>
      <c r="O1474" s="57">
        <v>46242.561782407407</v>
      </c>
      <c r="P1474" s="57">
        <v>46243.914166666669</v>
      </c>
      <c r="Q1474">
        <v>69361458</v>
      </c>
      <c r="S1474">
        <v>152601214983</v>
      </c>
      <c r="T1474" t="s">
        <v>4497</v>
      </c>
      <c r="U1474" t="s">
        <v>4498</v>
      </c>
      <c r="V1474" t="s">
        <v>4499</v>
      </c>
      <c r="Z1474">
        <v>111.512415</v>
      </c>
      <c r="AA1474">
        <v>-7.6384629999999998</v>
      </c>
      <c r="AB1474" t="s">
        <v>4500</v>
      </c>
      <c r="AC1474" t="s">
        <v>237</v>
      </c>
      <c r="AL1474" t="s">
        <v>218</v>
      </c>
      <c r="AM1474" t="s">
        <v>4501</v>
      </c>
      <c r="AN1474" t="s">
        <v>6</v>
      </c>
      <c r="AO1474" s="57">
        <v>46242.569351851853</v>
      </c>
      <c r="AP1474" s="57">
        <v>46243.541666666664</v>
      </c>
      <c r="AR1474" t="s">
        <v>219</v>
      </c>
      <c r="AS1474" t="s">
        <v>308</v>
      </c>
      <c r="AT1474" t="s">
        <v>231</v>
      </c>
      <c r="AU1474">
        <v>20260809</v>
      </c>
      <c r="AV1474" t="s">
        <v>222</v>
      </c>
      <c r="AW1474" t="s">
        <v>1010</v>
      </c>
      <c r="AX1474" t="s">
        <v>223</v>
      </c>
      <c r="BA1474" s="57">
        <v>46243.541666666664</v>
      </c>
      <c r="BB1474" t="s">
        <v>4501</v>
      </c>
      <c r="BC1474">
        <v>2026</v>
      </c>
      <c r="BD1474">
        <v>8</v>
      </c>
      <c r="BE1474">
        <v>9</v>
      </c>
      <c r="BF1474" s="6">
        <f t="shared" si="66"/>
        <v>46243</v>
      </c>
      <c r="BG1474">
        <f t="shared" si="67"/>
        <v>-0.54166666666424135</v>
      </c>
      <c r="BH1474" t="str">
        <f t="shared" si="68"/>
        <v>COMPLY</v>
      </c>
      <c r="BI1474" t="str">
        <f>VLOOKUP(H1474,Sheet2!$A$1:$B$270,2,FALSE)</f>
        <v>MADIUN</v>
      </c>
    </row>
    <row r="1475" spans="1:61">
      <c r="A1475">
        <v>1474</v>
      </c>
      <c r="B1475">
        <v>1002504770</v>
      </c>
      <c r="C1475">
        <v>3</v>
      </c>
      <c r="D1475" t="s">
        <v>38</v>
      </c>
      <c r="E1475">
        <v>5</v>
      </c>
      <c r="F1475" t="s">
        <v>92</v>
      </c>
      <c r="G1475" t="s">
        <v>97</v>
      </c>
      <c r="H1475" t="s">
        <v>400</v>
      </c>
      <c r="I1475" t="s">
        <v>213</v>
      </c>
      <c r="J1475" t="s">
        <v>214</v>
      </c>
      <c r="K1475" t="s">
        <v>149</v>
      </c>
      <c r="L1475" t="s">
        <v>215</v>
      </c>
      <c r="M1475" t="s">
        <v>76</v>
      </c>
      <c r="N1475" t="s">
        <v>216</v>
      </c>
      <c r="O1475" s="57">
        <v>46235.65828703704</v>
      </c>
      <c r="P1475" s="57">
        <v>46236.630972222221</v>
      </c>
      <c r="Q1475">
        <v>69356827</v>
      </c>
      <c r="S1475">
        <v>152645203491</v>
      </c>
      <c r="T1475" t="s">
        <v>1388</v>
      </c>
      <c r="U1475" t="s">
        <v>1389</v>
      </c>
      <c r="V1475" t="s">
        <v>1390</v>
      </c>
      <c r="Z1475">
        <v>111.72435209155</v>
      </c>
      <c r="AA1475">
        <v>-7.0172890869492202</v>
      </c>
      <c r="AB1475" t="s">
        <v>1391</v>
      </c>
      <c r="AC1475" t="s">
        <v>217</v>
      </c>
      <c r="AL1475" t="s">
        <v>218</v>
      </c>
      <c r="AM1475" t="s">
        <v>1392</v>
      </c>
      <c r="AN1475" t="s">
        <v>6</v>
      </c>
      <c r="AO1475" s="57">
        <v>46030.663298611114</v>
      </c>
      <c r="AP1475" s="57">
        <v>46236.541666666664</v>
      </c>
      <c r="AR1475" t="s">
        <v>219</v>
      </c>
      <c r="AS1475" t="s">
        <v>400</v>
      </c>
      <c r="AT1475" t="s">
        <v>231</v>
      </c>
      <c r="AU1475">
        <v>20260802</v>
      </c>
      <c r="AV1475" t="s">
        <v>222</v>
      </c>
      <c r="AW1475" t="s">
        <v>1021</v>
      </c>
      <c r="AX1475" t="s">
        <v>223</v>
      </c>
      <c r="BA1475" s="57">
        <v>46236.541666666664</v>
      </c>
      <c r="BB1475" t="s">
        <v>1392</v>
      </c>
      <c r="BC1475">
        <v>2026</v>
      </c>
      <c r="BD1475">
        <v>8</v>
      </c>
      <c r="BE1475">
        <v>2</v>
      </c>
      <c r="BF1475" s="6">
        <f t="shared" ref="BF1475:BF1538" si="69">DATE(BC1475,BD1475,BE1475)</f>
        <v>46236</v>
      </c>
      <c r="BG1475">
        <f t="shared" ref="BG1475:BG1538" si="70">BF1475-BA1475</f>
        <v>-0.54166666666424135</v>
      </c>
      <c r="BH1475" t="str">
        <f t="shared" ref="BH1475:BH1538" si="71">IF(BG1475=1,"COMPLY",IF(BG1475&lt;1,"COMPLY","NOT COMPLY"))</f>
        <v>COMPLY</v>
      </c>
      <c r="BI1475" t="str">
        <f>VLOOKUP(H1475,Sheet2!$A$1:$B$270,2,FALSE)</f>
        <v>BOJONEGORO</v>
      </c>
    </row>
    <row r="1476" spans="1:61">
      <c r="A1476">
        <v>1475</v>
      </c>
      <c r="B1476">
        <v>1002530531</v>
      </c>
      <c r="C1476">
        <v>3</v>
      </c>
      <c r="D1476" t="s">
        <v>49</v>
      </c>
      <c r="E1476">
        <v>4</v>
      </c>
      <c r="F1476" t="s">
        <v>246</v>
      </c>
      <c r="G1476" t="s">
        <v>324</v>
      </c>
      <c r="H1476" t="s">
        <v>625</v>
      </c>
      <c r="I1476" t="s">
        <v>213</v>
      </c>
      <c r="J1476" t="s">
        <v>214</v>
      </c>
      <c r="K1476" t="s">
        <v>149</v>
      </c>
      <c r="L1476" t="s">
        <v>215</v>
      </c>
      <c r="M1476" t="s">
        <v>258</v>
      </c>
      <c r="N1476" t="s">
        <v>216</v>
      </c>
      <c r="O1476" s="57">
        <v>46251.414537037039</v>
      </c>
      <c r="P1476" s="57">
        <v>46252.517453703702</v>
      </c>
      <c r="Q1476">
        <v>69367863</v>
      </c>
      <c r="S1476">
        <v>141459107988</v>
      </c>
      <c r="T1476" t="s">
        <v>9925</v>
      </c>
      <c r="U1476" t="s">
        <v>9926</v>
      </c>
      <c r="V1476" t="s">
        <v>9927</v>
      </c>
      <c r="Z1476">
        <v>110.406257</v>
      </c>
      <c r="AA1476">
        <v>-7.2641210000000003</v>
      </c>
      <c r="AB1476" t="s">
        <v>9928</v>
      </c>
      <c r="AC1476" t="s">
        <v>237</v>
      </c>
      <c r="AL1476" t="s">
        <v>218</v>
      </c>
      <c r="AM1476" t="s">
        <v>9929</v>
      </c>
      <c r="AN1476" t="s">
        <v>6</v>
      </c>
      <c r="AO1476" t="s">
        <v>9930</v>
      </c>
      <c r="AP1476" s="57">
        <v>46252.333333333336</v>
      </c>
      <c r="AR1476" t="s">
        <v>259</v>
      </c>
      <c r="AS1476" t="s">
        <v>625</v>
      </c>
      <c r="AT1476" t="s">
        <v>231</v>
      </c>
      <c r="AV1476" t="s">
        <v>260</v>
      </c>
      <c r="AW1476" t="s">
        <v>1023</v>
      </c>
      <c r="AX1476" t="s">
        <v>223</v>
      </c>
      <c r="BA1476" s="57">
        <v>46252.333333333336</v>
      </c>
      <c r="BB1476" t="s">
        <v>9929</v>
      </c>
      <c r="BF1476" s="6" t="e">
        <f t="shared" si="69"/>
        <v>#NUM!</v>
      </c>
      <c r="BG1476" t="e">
        <f t="shared" si="70"/>
        <v>#NUM!</v>
      </c>
      <c r="BH1476" t="e">
        <f t="shared" si="71"/>
        <v>#NUM!</v>
      </c>
      <c r="BI1476" t="e">
        <f>VLOOKUP(H1476,Sheet2!$A$1:$B$270,2,FALSE)</f>
        <v>#N/A</v>
      </c>
    </row>
    <row r="1477" spans="1:61">
      <c r="A1477">
        <v>1476</v>
      </c>
      <c r="B1477">
        <v>1002531412</v>
      </c>
      <c r="C1477">
        <v>3</v>
      </c>
      <c r="D1477" t="s">
        <v>42</v>
      </c>
      <c r="E1477">
        <v>5</v>
      </c>
      <c r="F1477" t="s">
        <v>233</v>
      </c>
      <c r="G1477" t="s">
        <v>105</v>
      </c>
      <c r="H1477" t="s">
        <v>303</v>
      </c>
      <c r="I1477" t="s">
        <v>213</v>
      </c>
      <c r="J1477" t="s">
        <v>214</v>
      </c>
      <c r="K1477" t="s">
        <v>149</v>
      </c>
      <c r="M1477" t="s">
        <v>240</v>
      </c>
      <c r="N1477" t="s">
        <v>216</v>
      </c>
      <c r="O1477" s="57">
        <v>46251.750034722223</v>
      </c>
      <c r="P1477" s="57">
        <v>46251.800011574072</v>
      </c>
      <c r="Q1477">
        <v>69368366</v>
      </c>
      <c r="S1477">
        <v>152324211312</v>
      </c>
      <c r="T1477" t="s">
        <v>9931</v>
      </c>
      <c r="U1477" t="s">
        <v>9932</v>
      </c>
      <c r="V1477" t="s">
        <v>9933</v>
      </c>
      <c r="Z1477">
        <v>112.56685179999999</v>
      </c>
      <c r="AA1477">
        <v>-7.6750844000000003</v>
      </c>
      <c r="AB1477" t="s">
        <v>9934</v>
      </c>
      <c r="AC1477" t="s">
        <v>230</v>
      </c>
      <c r="AL1477" t="s">
        <v>218</v>
      </c>
      <c r="AM1477" t="s">
        <v>9935</v>
      </c>
      <c r="AN1477" t="s">
        <v>6</v>
      </c>
      <c r="AO1477" t="s">
        <v>9936</v>
      </c>
      <c r="AP1477" s="57">
        <v>46253.333333333336</v>
      </c>
      <c r="AR1477" t="s">
        <v>241</v>
      </c>
      <c r="AS1477" t="s">
        <v>303</v>
      </c>
      <c r="AT1477" t="s">
        <v>231</v>
      </c>
      <c r="AV1477" t="s">
        <v>240</v>
      </c>
      <c r="AW1477" t="s">
        <v>561</v>
      </c>
      <c r="AX1477" t="s">
        <v>223</v>
      </c>
      <c r="BA1477" s="57">
        <v>46253.333333333336</v>
      </c>
      <c r="BB1477" t="s">
        <v>9935</v>
      </c>
      <c r="BF1477" s="6" t="e">
        <f t="shared" si="69"/>
        <v>#NUM!</v>
      </c>
      <c r="BG1477" t="e">
        <f t="shared" si="70"/>
        <v>#NUM!</v>
      </c>
      <c r="BH1477" t="e">
        <f t="shared" si="71"/>
        <v>#NUM!</v>
      </c>
      <c r="BI1477" t="str">
        <f>VLOOKUP(H1477,Sheet2!$A$1:$B$270,2,FALSE)</f>
        <v>MOJOKERTO</v>
      </c>
    </row>
    <row r="1478" spans="1:61">
      <c r="A1478">
        <v>1477</v>
      </c>
      <c r="B1478">
        <v>1002519767</v>
      </c>
      <c r="C1478">
        <v>3</v>
      </c>
      <c r="D1478" t="s">
        <v>59</v>
      </c>
      <c r="E1478">
        <v>4</v>
      </c>
      <c r="F1478" t="s">
        <v>243</v>
      </c>
      <c r="G1478" t="s">
        <v>896</v>
      </c>
      <c r="H1478" t="s">
        <v>914</v>
      </c>
      <c r="I1478" t="s">
        <v>213</v>
      </c>
      <c r="J1478" t="s">
        <v>214</v>
      </c>
      <c r="K1478" t="s">
        <v>149</v>
      </c>
      <c r="L1478" t="s">
        <v>215</v>
      </c>
      <c r="M1478" t="s">
        <v>76</v>
      </c>
      <c r="N1478" t="s">
        <v>216</v>
      </c>
      <c r="O1478" s="57">
        <v>46245.536770833336</v>
      </c>
      <c r="P1478" s="57">
        <v>46246.536215277774</v>
      </c>
      <c r="Q1478">
        <v>69363283</v>
      </c>
      <c r="S1478">
        <v>141146114819</v>
      </c>
      <c r="T1478" t="s">
        <v>6972</v>
      </c>
      <c r="U1478" t="s">
        <v>6973</v>
      </c>
      <c r="V1478" t="s">
        <v>6974</v>
      </c>
      <c r="Z1478">
        <v>110.32302730000001</v>
      </c>
      <c r="AA1478">
        <v>-7.6403416000000002</v>
      </c>
      <c r="AB1478" t="s">
        <v>6975</v>
      </c>
      <c r="AC1478" t="s">
        <v>237</v>
      </c>
      <c r="AL1478" t="s">
        <v>218</v>
      </c>
      <c r="AM1478" t="s">
        <v>6976</v>
      </c>
      <c r="AN1478" t="s">
        <v>6</v>
      </c>
      <c r="AO1478" s="57">
        <v>46334.53802083333</v>
      </c>
      <c r="AP1478" s="57">
        <v>46249.333333333336</v>
      </c>
      <c r="AR1478" t="s">
        <v>219</v>
      </c>
      <c r="AS1478" t="s">
        <v>914</v>
      </c>
      <c r="AT1478" t="s">
        <v>231</v>
      </c>
      <c r="AU1478">
        <v>20260812</v>
      </c>
      <c r="AV1478" t="s">
        <v>222</v>
      </c>
      <c r="AW1478" t="s">
        <v>1014</v>
      </c>
      <c r="AX1478" t="s">
        <v>223</v>
      </c>
      <c r="BA1478" s="57">
        <v>46249.333333333336</v>
      </c>
      <c r="BB1478" t="s">
        <v>6976</v>
      </c>
      <c r="BC1478">
        <v>2026</v>
      </c>
      <c r="BD1478">
        <v>8</v>
      </c>
      <c r="BE1478">
        <v>12</v>
      </c>
      <c r="BF1478" s="6">
        <f t="shared" si="69"/>
        <v>46246</v>
      </c>
      <c r="BG1478">
        <f t="shared" si="70"/>
        <v>-3.3333333333357587</v>
      </c>
      <c r="BH1478" t="str">
        <f t="shared" si="71"/>
        <v>COMPLY</v>
      </c>
      <c r="BI1478" t="e">
        <f>VLOOKUP(H1478,Sheet2!$A$1:$B$270,2,FALSE)</f>
        <v>#N/A</v>
      </c>
    </row>
    <row r="1479" spans="1:61">
      <c r="A1479">
        <v>1478</v>
      </c>
      <c r="B1479">
        <v>1002533995</v>
      </c>
      <c r="C1479">
        <v>3</v>
      </c>
      <c r="D1479" t="s">
        <v>59</v>
      </c>
      <c r="E1479">
        <v>4</v>
      </c>
      <c r="F1479" t="s">
        <v>567</v>
      </c>
      <c r="G1479" t="s">
        <v>1001</v>
      </c>
      <c r="H1479" t="s">
        <v>1002</v>
      </c>
      <c r="I1479" t="s">
        <v>213</v>
      </c>
      <c r="J1479" t="s">
        <v>214</v>
      </c>
      <c r="K1479" t="s">
        <v>149</v>
      </c>
      <c r="M1479" t="s">
        <v>76</v>
      </c>
      <c r="N1479" t="s">
        <v>216</v>
      </c>
      <c r="O1479" s="57">
        <v>46252.66170138889</v>
      </c>
      <c r="P1479" s="57">
        <v>46252.686678240738</v>
      </c>
      <c r="Q1479">
        <v>69365548</v>
      </c>
      <c r="R1479">
        <v>2745042029</v>
      </c>
      <c r="S1479">
        <v>143135115108</v>
      </c>
      <c r="T1479" t="s">
        <v>9322</v>
      </c>
      <c r="U1479" t="s">
        <v>13528</v>
      </c>
      <c r="V1479" t="s">
        <v>13529</v>
      </c>
      <c r="Z1479">
        <v>110.475308</v>
      </c>
      <c r="AA1479">
        <v>-7.9771809999999999</v>
      </c>
      <c r="AB1479" t="s">
        <v>9324</v>
      </c>
      <c r="AC1479" t="s">
        <v>290</v>
      </c>
      <c r="AL1479" t="s">
        <v>218</v>
      </c>
      <c r="AM1479" t="s">
        <v>13530</v>
      </c>
      <c r="AN1479" t="s">
        <v>6</v>
      </c>
      <c r="AO1479" t="s">
        <v>12887</v>
      </c>
      <c r="AR1479" t="s">
        <v>219</v>
      </c>
      <c r="AS1479" t="s">
        <v>1002</v>
      </c>
      <c r="AT1479" t="s">
        <v>231</v>
      </c>
      <c r="AU1479">
        <v>20260818</v>
      </c>
      <c r="AV1479" t="s">
        <v>222</v>
      </c>
      <c r="AW1479" t="s">
        <v>561</v>
      </c>
      <c r="AX1479" t="s">
        <v>223</v>
      </c>
      <c r="BA1479" s="57">
        <v>46252.291666666664</v>
      </c>
      <c r="BB1479" t="s">
        <v>13530</v>
      </c>
      <c r="BC1479">
        <v>2026</v>
      </c>
      <c r="BD1479">
        <v>8</v>
      </c>
      <c r="BE1479">
        <v>18</v>
      </c>
      <c r="BF1479" s="6">
        <f t="shared" si="69"/>
        <v>46252</v>
      </c>
      <c r="BG1479">
        <f t="shared" si="70"/>
        <v>-0.29166666666424135</v>
      </c>
      <c r="BH1479" t="str">
        <f t="shared" si="71"/>
        <v>COMPLY</v>
      </c>
      <c r="BI1479" t="e">
        <f>VLOOKUP(H1479,Sheet2!$A$1:$B$270,2,FALSE)</f>
        <v>#N/A</v>
      </c>
    </row>
    <row r="1480" spans="1:61">
      <c r="A1480">
        <v>1479</v>
      </c>
      <c r="B1480">
        <v>1002515554</v>
      </c>
      <c r="C1480">
        <v>3</v>
      </c>
      <c r="D1480" t="s">
        <v>45</v>
      </c>
      <c r="E1480">
        <v>5</v>
      </c>
      <c r="F1480" t="s">
        <v>211</v>
      </c>
      <c r="G1480" t="s">
        <v>110</v>
      </c>
      <c r="H1480" t="s">
        <v>455</v>
      </c>
      <c r="I1480" t="s">
        <v>213</v>
      </c>
      <c r="J1480" t="s">
        <v>214</v>
      </c>
      <c r="K1480" t="s">
        <v>149</v>
      </c>
      <c r="L1480" t="s">
        <v>215</v>
      </c>
      <c r="M1480" t="s">
        <v>575</v>
      </c>
      <c r="N1480" t="s">
        <v>216</v>
      </c>
      <c r="O1480" s="57">
        <v>46242.324259259258</v>
      </c>
      <c r="P1480" s="57">
        <v>46252.424953703703</v>
      </c>
      <c r="Q1480">
        <v>69361211</v>
      </c>
      <c r="S1480">
        <v>172610305713</v>
      </c>
      <c r="T1480" t="s">
        <v>4540</v>
      </c>
      <c r="U1480" t="s">
        <v>4541</v>
      </c>
      <c r="V1480" t="s">
        <v>4542</v>
      </c>
      <c r="Z1480">
        <v>119.012339</v>
      </c>
      <c r="AA1480">
        <v>-8.5867240000000002</v>
      </c>
      <c r="AB1480" t="s">
        <v>4543</v>
      </c>
      <c r="AC1480" t="s">
        <v>237</v>
      </c>
      <c r="AL1480" t="s">
        <v>218</v>
      </c>
      <c r="AM1480" t="s">
        <v>4544</v>
      </c>
      <c r="AN1480" t="s">
        <v>6</v>
      </c>
      <c r="AO1480" s="57">
        <v>46242.330092592594</v>
      </c>
      <c r="AP1480" s="57">
        <v>46243.333333333336</v>
      </c>
      <c r="AR1480" t="s">
        <v>14</v>
      </c>
      <c r="AS1480" t="s">
        <v>455</v>
      </c>
      <c r="AT1480" t="s">
        <v>570</v>
      </c>
      <c r="AV1480" t="s">
        <v>13531</v>
      </c>
      <c r="AW1480" t="s">
        <v>4545</v>
      </c>
      <c r="AX1480" t="s">
        <v>223</v>
      </c>
      <c r="BA1480" s="57">
        <v>46243.333333333336</v>
      </c>
      <c r="BB1480" t="s">
        <v>4544</v>
      </c>
      <c r="BF1480" s="6" t="e">
        <f t="shared" si="69"/>
        <v>#NUM!</v>
      </c>
      <c r="BG1480" t="e">
        <f t="shared" si="70"/>
        <v>#NUM!</v>
      </c>
      <c r="BH1480" t="e">
        <f t="shared" si="71"/>
        <v>#NUM!</v>
      </c>
      <c r="BI1480" t="str">
        <f>VLOOKUP(H1480,Sheet2!$A$1:$B$270,2,FALSE)</f>
        <v>BIMA</v>
      </c>
    </row>
    <row r="1481" spans="1:61">
      <c r="A1481">
        <v>1480</v>
      </c>
      <c r="B1481">
        <v>1002530062</v>
      </c>
      <c r="C1481">
        <v>3</v>
      </c>
      <c r="D1481" t="s">
        <v>51</v>
      </c>
      <c r="E1481">
        <v>4</v>
      </c>
      <c r="F1481" t="s">
        <v>235</v>
      </c>
      <c r="G1481" t="s">
        <v>6372</v>
      </c>
      <c r="H1481" t="s">
        <v>6373</v>
      </c>
      <c r="I1481" t="s">
        <v>213</v>
      </c>
      <c r="J1481" t="s">
        <v>214</v>
      </c>
      <c r="K1481" t="s">
        <v>149</v>
      </c>
      <c r="L1481" t="s">
        <v>215</v>
      </c>
      <c r="M1481" t="s">
        <v>76</v>
      </c>
      <c r="N1481" t="s">
        <v>216</v>
      </c>
      <c r="O1481" s="57">
        <v>46250.762453703705</v>
      </c>
      <c r="P1481" s="57">
        <v>46252.529618055552</v>
      </c>
      <c r="Q1481">
        <v>69367744</v>
      </c>
      <c r="S1481">
        <v>142565107625</v>
      </c>
      <c r="T1481" t="s">
        <v>9956</v>
      </c>
      <c r="U1481" t="s">
        <v>9957</v>
      </c>
      <c r="V1481" t="s">
        <v>9958</v>
      </c>
      <c r="Z1481">
        <v>111.14368589999999</v>
      </c>
      <c r="AA1481">
        <v>-7.5077292999999896</v>
      </c>
      <c r="AB1481" t="s">
        <v>9959</v>
      </c>
      <c r="AC1481" t="s">
        <v>237</v>
      </c>
      <c r="AL1481" t="s">
        <v>218</v>
      </c>
      <c r="AM1481" t="s">
        <v>9960</v>
      </c>
      <c r="AN1481" t="s">
        <v>6</v>
      </c>
      <c r="AO1481" t="s">
        <v>9961</v>
      </c>
      <c r="AP1481" s="57">
        <v>46252.333333333336</v>
      </c>
      <c r="AR1481" t="s">
        <v>219</v>
      </c>
      <c r="AS1481" t="s">
        <v>6373</v>
      </c>
      <c r="AT1481" t="s">
        <v>231</v>
      </c>
      <c r="AU1481">
        <v>20260818</v>
      </c>
      <c r="AV1481" t="s">
        <v>222</v>
      </c>
      <c r="AW1481" t="s">
        <v>1012</v>
      </c>
      <c r="AX1481" t="s">
        <v>223</v>
      </c>
      <c r="BA1481" s="57">
        <v>46252.333333333336</v>
      </c>
      <c r="BB1481" t="s">
        <v>9960</v>
      </c>
      <c r="BC1481">
        <v>2026</v>
      </c>
      <c r="BD1481">
        <v>8</v>
      </c>
      <c r="BE1481">
        <v>18</v>
      </c>
      <c r="BF1481" s="6">
        <f t="shared" si="69"/>
        <v>46252</v>
      </c>
      <c r="BG1481">
        <f t="shared" si="70"/>
        <v>-0.33333333333575865</v>
      </c>
      <c r="BH1481" t="str">
        <f t="shared" si="71"/>
        <v>COMPLY</v>
      </c>
      <c r="BI1481" t="e">
        <f>VLOOKUP(H1481,Sheet2!$A$1:$B$270,2,FALSE)</f>
        <v>#N/A</v>
      </c>
    </row>
    <row r="1482" spans="1:61">
      <c r="A1482">
        <v>1481</v>
      </c>
      <c r="B1482">
        <v>1002534622</v>
      </c>
      <c r="C1482">
        <v>3</v>
      </c>
      <c r="D1482" t="s">
        <v>49</v>
      </c>
      <c r="E1482">
        <v>4</v>
      </c>
      <c r="F1482" t="s">
        <v>246</v>
      </c>
      <c r="G1482" t="s">
        <v>549</v>
      </c>
      <c r="H1482" t="s">
        <v>550</v>
      </c>
      <c r="I1482" t="s">
        <v>213</v>
      </c>
      <c r="J1482" t="s">
        <v>214</v>
      </c>
      <c r="K1482" t="s">
        <v>149</v>
      </c>
      <c r="L1482" t="s">
        <v>215</v>
      </c>
      <c r="M1482" t="s">
        <v>240</v>
      </c>
      <c r="N1482" t="s">
        <v>216</v>
      </c>
      <c r="O1482" s="57">
        <v>46252.76662037037</v>
      </c>
      <c r="P1482" s="57">
        <v>46252.768067129633</v>
      </c>
      <c r="Q1482">
        <v>69369506</v>
      </c>
      <c r="S1482">
        <v>143407106670</v>
      </c>
      <c r="T1482" t="s">
        <v>13532</v>
      </c>
      <c r="U1482" t="s">
        <v>12267</v>
      </c>
      <c r="V1482" t="s">
        <v>13533</v>
      </c>
      <c r="Z1482">
        <v>110.064667</v>
      </c>
      <c r="AA1482">
        <v>-6.9325570000000001</v>
      </c>
      <c r="AB1482" t="s">
        <v>13534</v>
      </c>
      <c r="AC1482" t="s">
        <v>237</v>
      </c>
      <c r="AL1482" t="s">
        <v>218</v>
      </c>
      <c r="AM1482" t="s">
        <v>13227</v>
      </c>
      <c r="AN1482" t="s">
        <v>6</v>
      </c>
      <c r="AO1482" t="s">
        <v>13316</v>
      </c>
      <c r="AP1482" s="57">
        <v>46253.625</v>
      </c>
      <c r="AR1482" t="s">
        <v>241</v>
      </c>
      <c r="AS1482" t="s">
        <v>550</v>
      </c>
      <c r="AT1482" t="s">
        <v>231</v>
      </c>
      <c r="AV1482" t="s">
        <v>240</v>
      </c>
      <c r="AW1482" t="s">
        <v>12837</v>
      </c>
      <c r="AX1482" t="s">
        <v>223</v>
      </c>
      <c r="BA1482" s="57">
        <v>46253.625</v>
      </c>
      <c r="BB1482" t="s">
        <v>13227</v>
      </c>
      <c r="BF1482" s="6" t="e">
        <f t="shared" si="69"/>
        <v>#NUM!</v>
      </c>
      <c r="BG1482" t="e">
        <f t="shared" si="70"/>
        <v>#NUM!</v>
      </c>
      <c r="BH1482" t="e">
        <f t="shared" si="71"/>
        <v>#NUM!</v>
      </c>
      <c r="BI1482" t="e">
        <f>VLOOKUP(H1482,Sheet2!$A$1:$B$270,2,FALSE)</f>
        <v>#N/A</v>
      </c>
    </row>
    <row r="1483" spans="1:61">
      <c r="A1483">
        <v>1482</v>
      </c>
      <c r="B1483">
        <v>1002513892</v>
      </c>
      <c r="C1483">
        <v>3</v>
      </c>
      <c r="D1483" t="s">
        <v>55</v>
      </c>
      <c r="E1483">
        <v>5</v>
      </c>
      <c r="F1483" t="s">
        <v>265</v>
      </c>
      <c r="G1483" t="s">
        <v>128</v>
      </c>
      <c r="H1483" t="s">
        <v>311</v>
      </c>
      <c r="I1483" t="s">
        <v>213</v>
      </c>
      <c r="J1483" t="s">
        <v>214</v>
      </c>
      <c r="K1483" t="s">
        <v>149</v>
      </c>
      <c r="L1483" t="s">
        <v>215</v>
      </c>
      <c r="M1483" t="s">
        <v>286</v>
      </c>
      <c r="N1483" t="s">
        <v>216</v>
      </c>
      <c r="O1483" s="57">
        <v>46241.403425925928</v>
      </c>
      <c r="P1483" s="57">
        <v>46241.559930555559</v>
      </c>
      <c r="Q1483">
        <v>69360480</v>
      </c>
      <c r="S1483">
        <v>152417233897</v>
      </c>
      <c r="T1483" t="s">
        <v>4551</v>
      </c>
      <c r="U1483" t="s">
        <v>4552</v>
      </c>
      <c r="V1483" t="s">
        <v>4553</v>
      </c>
      <c r="Z1483">
        <v>112.6424025</v>
      </c>
      <c r="AA1483">
        <v>-7.3462629000000002</v>
      </c>
      <c r="AB1483" t="s">
        <v>4554</v>
      </c>
      <c r="AC1483" t="s">
        <v>237</v>
      </c>
      <c r="AL1483" t="s">
        <v>218</v>
      </c>
      <c r="AM1483" t="s">
        <v>4555</v>
      </c>
      <c r="AN1483" t="s">
        <v>6</v>
      </c>
      <c r="AO1483" s="57">
        <v>46211.413402777776</v>
      </c>
      <c r="AP1483" s="57">
        <v>46242.333333333336</v>
      </c>
      <c r="AR1483" t="s">
        <v>241</v>
      </c>
      <c r="AS1483" t="s">
        <v>311</v>
      </c>
      <c r="AT1483" t="s">
        <v>231</v>
      </c>
      <c r="AV1483" t="s">
        <v>4556</v>
      </c>
      <c r="AW1483" t="s">
        <v>1010</v>
      </c>
      <c r="AX1483" t="s">
        <v>223</v>
      </c>
      <c r="BA1483" s="57">
        <v>46242.333333333336</v>
      </c>
      <c r="BB1483" t="s">
        <v>4555</v>
      </c>
      <c r="BF1483" s="6" t="e">
        <f t="shared" si="69"/>
        <v>#NUM!</v>
      </c>
      <c r="BG1483" t="e">
        <f t="shared" si="70"/>
        <v>#NUM!</v>
      </c>
      <c r="BH1483" t="e">
        <f t="shared" si="71"/>
        <v>#NUM!</v>
      </c>
      <c r="BI1483" t="str">
        <f>VLOOKUP(H1483,Sheet2!$A$1:$B$270,2,FALSE)</f>
        <v>SURABAYA UTARA</v>
      </c>
    </row>
    <row r="1484" spans="1:61">
      <c r="A1484">
        <v>1483</v>
      </c>
      <c r="B1484">
        <v>1002514066</v>
      </c>
      <c r="C1484">
        <v>3</v>
      </c>
      <c r="D1484" t="s">
        <v>59</v>
      </c>
      <c r="E1484">
        <v>4</v>
      </c>
      <c r="F1484" t="s">
        <v>224</v>
      </c>
      <c r="G1484" t="s">
        <v>607</v>
      </c>
      <c r="H1484" t="s">
        <v>964</v>
      </c>
      <c r="I1484" t="s">
        <v>213</v>
      </c>
      <c r="J1484" t="s">
        <v>214</v>
      </c>
      <c r="K1484" t="s">
        <v>149</v>
      </c>
      <c r="L1484" t="s">
        <v>215</v>
      </c>
      <c r="M1484" t="s">
        <v>933</v>
      </c>
      <c r="N1484" t="s">
        <v>216</v>
      </c>
      <c r="O1484" s="57">
        <v>46241.430520833332</v>
      </c>
      <c r="P1484" s="57">
        <v>46252.658252314817</v>
      </c>
      <c r="Q1484">
        <v>69360545</v>
      </c>
      <c r="S1484">
        <v>141362105336</v>
      </c>
      <c r="T1484" t="s">
        <v>4557</v>
      </c>
      <c r="U1484" t="s">
        <v>4558</v>
      </c>
      <c r="V1484" t="s">
        <v>4559</v>
      </c>
      <c r="Z1484">
        <v>109.11779</v>
      </c>
      <c r="AA1484">
        <v>-7.6533009999999999</v>
      </c>
      <c r="AB1484" t="s">
        <v>4560</v>
      </c>
      <c r="AC1484" t="s">
        <v>237</v>
      </c>
      <c r="AL1484" t="s">
        <v>218</v>
      </c>
      <c r="AM1484" t="s">
        <v>4561</v>
      </c>
      <c r="AN1484" t="s">
        <v>6</v>
      </c>
      <c r="AO1484" s="57">
        <v>46211.434212962966</v>
      </c>
      <c r="AP1484" s="57">
        <v>46245.583333333336</v>
      </c>
      <c r="AQ1484" t="s">
        <v>248</v>
      </c>
      <c r="AR1484" t="s">
        <v>12</v>
      </c>
      <c r="AS1484" t="s">
        <v>964</v>
      </c>
      <c r="AT1484" t="s">
        <v>231</v>
      </c>
      <c r="AV1484" t="s">
        <v>917</v>
      </c>
      <c r="AW1484" t="s">
        <v>1012</v>
      </c>
      <c r="AX1484" t="s">
        <v>223</v>
      </c>
      <c r="BA1484" s="57">
        <v>46245.583333333336</v>
      </c>
      <c r="BB1484" t="s">
        <v>4561</v>
      </c>
      <c r="BF1484" s="6" t="e">
        <f t="shared" si="69"/>
        <v>#NUM!</v>
      </c>
      <c r="BG1484" t="e">
        <f t="shared" si="70"/>
        <v>#NUM!</v>
      </c>
      <c r="BH1484" t="e">
        <f t="shared" si="71"/>
        <v>#NUM!</v>
      </c>
      <c r="BI1484" t="e">
        <f>VLOOKUP(H1484,Sheet2!$A$1:$B$270,2,FALSE)</f>
        <v>#N/A</v>
      </c>
    </row>
    <row r="1485" spans="1:61">
      <c r="A1485">
        <v>1484</v>
      </c>
      <c r="B1485">
        <v>1002530991</v>
      </c>
      <c r="C1485">
        <v>3</v>
      </c>
      <c r="D1485" t="s">
        <v>55</v>
      </c>
      <c r="E1485">
        <v>5</v>
      </c>
      <c r="F1485" t="s">
        <v>228</v>
      </c>
      <c r="G1485" t="s">
        <v>121</v>
      </c>
      <c r="H1485" t="s">
        <v>342</v>
      </c>
      <c r="I1485" t="s">
        <v>213</v>
      </c>
      <c r="J1485" t="s">
        <v>214</v>
      </c>
      <c r="K1485" t="s">
        <v>149</v>
      </c>
      <c r="L1485" t="s">
        <v>215</v>
      </c>
      <c r="M1485" t="s">
        <v>258</v>
      </c>
      <c r="N1485" t="s">
        <v>216</v>
      </c>
      <c r="O1485" s="57">
        <v>46251.602048611108</v>
      </c>
      <c r="P1485" s="57">
        <v>46252.564456018517</v>
      </c>
      <c r="Q1485">
        <v>69368173</v>
      </c>
      <c r="S1485">
        <v>152434913725</v>
      </c>
      <c r="T1485" t="s">
        <v>9962</v>
      </c>
      <c r="U1485" t="s">
        <v>9963</v>
      </c>
      <c r="V1485" t="s">
        <v>9964</v>
      </c>
      <c r="Z1485">
        <v>113.26215606182799</v>
      </c>
      <c r="AA1485">
        <v>-7.1823760818875302</v>
      </c>
      <c r="AB1485" t="s">
        <v>9965</v>
      </c>
      <c r="AC1485" t="s">
        <v>217</v>
      </c>
      <c r="AL1485" t="s">
        <v>218</v>
      </c>
      <c r="AM1485" t="s">
        <v>9966</v>
      </c>
      <c r="AN1485" t="s">
        <v>6</v>
      </c>
      <c r="AO1485" t="s">
        <v>9967</v>
      </c>
      <c r="AP1485" s="57">
        <v>46252.541666666664</v>
      </c>
      <c r="AR1485" t="s">
        <v>259</v>
      </c>
      <c r="AS1485" t="s">
        <v>342</v>
      </c>
      <c r="AT1485" t="s">
        <v>221</v>
      </c>
      <c r="AV1485" t="s">
        <v>260</v>
      </c>
      <c r="AW1485" t="s">
        <v>947</v>
      </c>
      <c r="AX1485" t="s">
        <v>223</v>
      </c>
      <c r="BA1485" s="57">
        <v>46252.541666666664</v>
      </c>
      <c r="BB1485" t="s">
        <v>9966</v>
      </c>
      <c r="BF1485" s="6" t="e">
        <f t="shared" si="69"/>
        <v>#NUM!</v>
      </c>
      <c r="BG1485" t="e">
        <f t="shared" si="70"/>
        <v>#NUM!</v>
      </c>
      <c r="BH1485" t="e">
        <f t="shared" si="71"/>
        <v>#NUM!</v>
      </c>
      <c r="BI1485" t="str">
        <f>VLOOKUP(H1485,Sheet2!$A$1:$B$270,2,FALSE)</f>
        <v>MADURA</v>
      </c>
    </row>
    <row r="1486" spans="1:61">
      <c r="A1486">
        <v>1485</v>
      </c>
      <c r="B1486">
        <v>1002532598</v>
      </c>
      <c r="C1486">
        <v>3</v>
      </c>
      <c r="D1486" t="s">
        <v>45</v>
      </c>
      <c r="E1486">
        <v>5</v>
      </c>
      <c r="F1486" t="s">
        <v>211</v>
      </c>
      <c r="G1486" t="s">
        <v>112</v>
      </c>
      <c r="H1486" t="s">
        <v>267</v>
      </c>
      <c r="I1486" t="s">
        <v>213</v>
      </c>
      <c r="J1486" t="s">
        <v>214</v>
      </c>
      <c r="K1486" t="s">
        <v>149</v>
      </c>
      <c r="L1486" t="s">
        <v>215</v>
      </c>
      <c r="M1486" t="s">
        <v>240</v>
      </c>
      <c r="N1486" t="s">
        <v>216</v>
      </c>
      <c r="O1486" s="57">
        <v>46252.449259259258</v>
      </c>
      <c r="P1486" s="57">
        <v>46252.450011574074</v>
      </c>
      <c r="Q1486">
        <v>69368722</v>
      </c>
      <c r="S1486">
        <v>172601797066</v>
      </c>
      <c r="T1486" t="s">
        <v>13535</v>
      </c>
      <c r="U1486" t="s">
        <v>13536</v>
      </c>
      <c r="V1486" t="s">
        <v>13537</v>
      </c>
      <c r="Z1486">
        <v>116.0778957</v>
      </c>
      <c r="AA1486">
        <v>-8.5653717</v>
      </c>
      <c r="AB1486" t="s">
        <v>13538</v>
      </c>
      <c r="AC1486" t="s">
        <v>237</v>
      </c>
      <c r="AL1486" t="s">
        <v>218</v>
      </c>
      <c r="AM1486" t="s">
        <v>13539</v>
      </c>
      <c r="AN1486" t="s">
        <v>6</v>
      </c>
      <c r="AO1486" t="s">
        <v>13027</v>
      </c>
      <c r="AP1486" s="57">
        <v>46254.541666666664</v>
      </c>
      <c r="AR1486" t="s">
        <v>241</v>
      </c>
      <c r="AS1486" t="s">
        <v>267</v>
      </c>
      <c r="AT1486" t="s">
        <v>231</v>
      </c>
      <c r="AV1486" t="s">
        <v>240</v>
      </c>
      <c r="AW1486" t="s">
        <v>1018</v>
      </c>
      <c r="AX1486" t="s">
        <v>223</v>
      </c>
      <c r="BA1486" s="57">
        <v>46254.541666666664</v>
      </c>
      <c r="BB1486" t="s">
        <v>13539</v>
      </c>
      <c r="BF1486" s="6" t="e">
        <f t="shared" si="69"/>
        <v>#NUM!</v>
      </c>
      <c r="BG1486" t="e">
        <f t="shared" si="70"/>
        <v>#NUM!</v>
      </c>
      <c r="BH1486" t="e">
        <f t="shared" si="71"/>
        <v>#NUM!</v>
      </c>
      <c r="BI1486" t="str">
        <f>VLOOKUP(H1486,Sheet2!$A$1:$B$270,2,FALSE)</f>
        <v>MATARAM</v>
      </c>
    </row>
    <row r="1487" spans="1:61">
      <c r="A1487">
        <v>1486</v>
      </c>
      <c r="B1487">
        <v>1002528112</v>
      </c>
      <c r="C1487">
        <v>3</v>
      </c>
      <c r="D1487" t="s">
        <v>49</v>
      </c>
      <c r="E1487">
        <v>4</v>
      </c>
      <c r="F1487" t="s">
        <v>252</v>
      </c>
      <c r="G1487" t="s">
        <v>255</v>
      </c>
      <c r="H1487" t="s">
        <v>886</v>
      </c>
      <c r="I1487" t="s">
        <v>213</v>
      </c>
      <c r="J1487" t="s">
        <v>214</v>
      </c>
      <c r="K1487" t="s">
        <v>149</v>
      </c>
      <c r="M1487" t="s">
        <v>76</v>
      </c>
      <c r="N1487" t="s">
        <v>216</v>
      </c>
      <c r="O1487" s="57">
        <v>46249.491620370369</v>
      </c>
      <c r="P1487" s="57">
        <v>46249.578993055555</v>
      </c>
      <c r="Q1487">
        <v>69361724</v>
      </c>
      <c r="S1487">
        <v>142206131328</v>
      </c>
      <c r="T1487" t="s">
        <v>5028</v>
      </c>
      <c r="U1487" t="s">
        <v>9973</v>
      </c>
      <c r="V1487" t="s">
        <v>9974</v>
      </c>
      <c r="Z1487">
        <v>108.981315882313</v>
      </c>
      <c r="AA1487">
        <v>-7.0916468868262603</v>
      </c>
      <c r="AB1487" t="s">
        <v>5031</v>
      </c>
      <c r="AC1487" t="s">
        <v>226</v>
      </c>
      <c r="AL1487" t="s">
        <v>218</v>
      </c>
      <c r="AM1487" t="s">
        <v>9975</v>
      </c>
      <c r="AN1487" t="s">
        <v>6</v>
      </c>
      <c r="AO1487" t="s">
        <v>9976</v>
      </c>
      <c r="AR1487" t="s">
        <v>219</v>
      </c>
      <c r="AS1487" t="s">
        <v>886</v>
      </c>
      <c r="AT1487" t="s">
        <v>231</v>
      </c>
      <c r="AU1487">
        <v>20260815</v>
      </c>
      <c r="AV1487" t="s">
        <v>222</v>
      </c>
      <c r="AW1487" t="s">
        <v>561</v>
      </c>
      <c r="AX1487" t="s">
        <v>223</v>
      </c>
      <c r="BA1487" s="57">
        <v>46249.291666666664</v>
      </c>
      <c r="BB1487" t="s">
        <v>9975</v>
      </c>
      <c r="BC1487">
        <v>2026</v>
      </c>
      <c r="BD1487">
        <v>8</v>
      </c>
      <c r="BE1487">
        <v>15</v>
      </c>
      <c r="BF1487" s="6">
        <f t="shared" si="69"/>
        <v>46249</v>
      </c>
      <c r="BG1487">
        <f t="shared" si="70"/>
        <v>-0.29166666666424135</v>
      </c>
      <c r="BH1487" t="str">
        <f t="shared" si="71"/>
        <v>COMPLY</v>
      </c>
      <c r="BI1487" t="e">
        <f>VLOOKUP(H1487,Sheet2!$A$1:$B$270,2,FALSE)</f>
        <v>#N/A</v>
      </c>
    </row>
    <row r="1488" spans="1:61">
      <c r="A1488">
        <v>1487</v>
      </c>
      <c r="B1488">
        <v>1002519665</v>
      </c>
      <c r="C1488">
        <v>3</v>
      </c>
      <c r="D1488" t="s">
        <v>59</v>
      </c>
      <c r="E1488">
        <v>4</v>
      </c>
      <c r="F1488" t="s">
        <v>243</v>
      </c>
      <c r="G1488" t="s">
        <v>243</v>
      </c>
      <c r="H1488" t="s">
        <v>294</v>
      </c>
      <c r="I1488" t="s">
        <v>213</v>
      </c>
      <c r="J1488" t="s">
        <v>214</v>
      </c>
      <c r="K1488" t="s">
        <v>149</v>
      </c>
      <c r="L1488" t="s">
        <v>215</v>
      </c>
      <c r="M1488" t="s">
        <v>76</v>
      </c>
      <c r="N1488" t="s">
        <v>216</v>
      </c>
      <c r="O1488" s="57">
        <v>46245.501342592594</v>
      </c>
      <c r="P1488" s="57">
        <v>46246.530891203707</v>
      </c>
      <c r="Q1488">
        <v>69363220</v>
      </c>
      <c r="S1488">
        <v>146137149717</v>
      </c>
      <c r="T1488" t="s">
        <v>6977</v>
      </c>
      <c r="U1488" t="s">
        <v>6978</v>
      </c>
      <c r="V1488" t="s">
        <v>6979</v>
      </c>
      <c r="Z1488">
        <v>110.26108762848099</v>
      </c>
      <c r="AA1488">
        <v>-7.4561405134910199</v>
      </c>
      <c r="AB1488" t="s">
        <v>6980</v>
      </c>
      <c r="AC1488" t="s">
        <v>237</v>
      </c>
      <c r="AL1488" t="s">
        <v>218</v>
      </c>
      <c r="AM1488" t="s">
        <v>6981</v>
      </c>
      <c r="AN1488" t="s">
        <v>6</v>
      </c>
      <c r="AO1488" s="57">
        <v>46334.507453703707</v>
      </c>
      <c r="AP1488" s="57">
        <v>46246.375</v>
      </c>
      <c r="AR1488" t="s">
        <v>219</v>
      </c>
      <c r="AS1488" t="s">
        <v>294</v>
      </c>
      <c r="AT1488" t="s">
        <v>231</v>
      </c>
      <c r="AU1488">
        <v>20260812</v>
      </c>
      <c r="AV1488" t="s">
        <v>222</v>
      </c>
      <c r="AW1488" t="s">
        <v>1014</v>
      </c>
      <c r="AX1488" t="s">
        <v>223</v>
      </c>
      <c r="BA1488" s="57">
        <v>46246.375</v>
      </c>
      <c r="BB1488" t="s">
        <v>6981</v>
      </c>
      <c r="BC1488">
        <v>2026</v>
      </c>
      <c r="BD1488">
        <v>8</v>
      </c>
      <c r="BE1488">
        <v>12</v>
      </c>
      <c r="BF1488" s="6">
        <f t="shared" si="69"/>
        <v>46246</v>
      </c>
      <c r="BG1488">
        <f t="shared" si="70"/>
        <v>-0.375</v>
      </c>
      <c r="BH1488" t="str">
        <f t="shared" si="71"/>
        <v>COMPLY</v>
      </c>
      <c r="BI1488" t="e">
        <f>VLOOKUP(H1488,Sheet2!$A$1:$B$270,2,FALSE)</f>
        <v>#N/A</v>
      </c>
    </row>
    <row r="1489" spans="1:61">
      <c r="A1489">
        <v>1488</v>
      </c>
      <c r="B1489">
        <v>1002533029</v>
      </c>
      <c r="C1489">
        <v>3</v>
      </c>
      <c r="D1489" t="s">
        <v>38</v>
      </c>
      <c r="E1489">
        <v>5</v>
      </c>
      <c r="F1489" t="s">
        <v>90</v>
      </c>
      <c r="G1489" t="s">
        <v>93</v>
      </c>
      <c r="H1489" t="s">
        <v>431</v>
      </c>
      <c r="I1489" t="s">
        <v>213</v>
      </c>
      <c r="J1489" t="s">
        <v>214</v>
      </c>
      <c r="K1489" t="s">
        <v>149</v>
      </c>
      <c r="L1489" t="s">
        <v>215</v>
      </c>
      <c r="M1489" t="s">
        <v>76</v>
      </c>
      <c r="N1489" t="s">
        <v>216</v>
      </c>
      <c r="O1489" s="57">
        <v>46252.537453703706</v>
      </c>
      <c r="P1489" s="57">
        <v>46252.828530092593</v>
      </c>
      <c r="Q1489">
        <v>69368935</v>
      </c>
      <c r="S1489">
        <v>152628204191</v>
      </c>
      <c r="T1489" t="s">
        <v>13540</v>
      </c>
      <c r="U1489" t="s">
        <v>13541</v>
      </c>
      <c r="V1489" t="s">
        <v>13542</v>
      </c>
      <c r="Z1489">
        <v>111.965608</v>
      </c>
      <c r="AA1489">
        <v>-7.4395689999999997</v>
      </c>
      <c r="AB1489" t="s">
        <v>13543</v>
      </c>
      <c r="AC1489" t="s">
        <v>237</v>
      </c>
      <c r="AL1489" t="s">
        <v>218</v>
      </c>
      <c r="AM1489" t="s">
        <v>13544</v>
      </c>
      <c r="AN1489" t="s">
        <v>6</v>
      </c>
      <c r="AO1489" t="s">
        <v>12868</v>
      </c>
      <c r="AP1489" s="57">
        <v>46253.625</v>
      </c>
      <c r="AR1489" t="s">
        <v>219</v>
      </c>
      <c r="AS1489" t="s">
        <v>431</v>
      </c>
      <c r="AT1489" t="s">
        <v>231</v>
      </c>
      <c r="AU1489">
        <v>20260818</v>
      </c>
      <c r="AV1489" t="s">
        <v>222</v>
      </c>
      <c r="AW1489" t="s">
        <v>1015</v>
      </c>
      <c r="AX1489" t="s">
        <v>223</v>
      </c>
      <c r="BA1489" s="57">
        <v>46253.625</v>
      </c>
      <c r="BB1489" t="s">
        <v>13544</v>
      </c>
      <c r="BC1489">
        <v>2026</v>
      </c>
      <c r="BD1489">
        <v>8</v>
      </c>
      <c r="BE1489">
        <v>18</v>
      </c>
      <c r="BF1489" s="6">
        <f t="shared" si="69"/>
        <v>46252</v>
      </c>
      <c r="BG1489">
        <f t="shared" si="70"/>
        <v>-1.625</v>
      </c>
      <c r="BH1489" t="str">
        <f t="shared" si="71"/>
        <v>COMPLY</v>
      </c>
      <c r="BI1489" t="str">
        <f>VLOOKUP(H1489,Sheet2!$A$1:$B$270,2,FALSE)</f>
        <v>NGANJUK</v>
      </c>
    </row>
    <row r="1490" spans="1:61">
      <c r="A1490">
        <v>1489</v>
      </c>
      <c r="B1490">
        <v>1002515460</v>
      </c>
      <c r="C1490">
        <v>3</v>
      </c>
      <c r="D1490" t="s">
        <v>34</v>
      </c>
      <c r="E1490">
        <v>5</v>
      </c>
      <c r="F1490" t="s">
        <v>573</v>
      </c>
      <c r="G1490" t="s">
        <v>80</v>
      </c>
      <c r="H1490" t="s">
        <v>340</v>
      </c>
      <c r="I1490" t="s">
        <v>213</v>
      </c>
      <c r="J1490" t="s">
        <v>214</v>
      </c>
      <c r="K1490" t="s">
        <v>149</v>
      </c>
      <c r="L1490" t="s">
        <v>215</v>
      </c>
      <c r="M1490" t="s">
        <v>76</v>
      </c>
      <c r="N1490" t="s">
        <v>216</v>
      </c>
      <c r="O1490" s="57">
        <v>46241.770092592589</v>
      </c>
      <c r="P1490" s="57">
        <v>46244.383634259262</v>
      </c>
      <c r="Q1490">
        <v>69361138</v>
      </c>
      <c r="S1490">
        <v>172411226083</v>
      </c>
      <c r="T1490" t="s">
        <v>4568</v>
      </c>
      <c r="U1490" t="s">
        <v>4569</v>
      </c>
      <c r="V1490" t="s">
        <v>4570</v>
      </c>
      <c r="Z1490">
        <v>114.625195047033</v>
      </c>
      <c r="AA1490">
        <v>-8.3693071464069906</v>
      </c>
      <c r="AB1490" t="s">
        <v>4571</v>
      </c>
      <c r="AC1490" t="s">
        <v>237</v>
      </c>
      <c r="AL1490" t="s">
        <v>218</v>
      </c>
      <c r="AM1490" t="s">
        <v>4572</v>
      </c>
      <c r="AN1490" t="s">
        <v>6</v>
      </c>
      <c r="AO1490" s="57">
        <v>46211.777650462966</v>
      </c>
      <c r="AP1490" s="57">
        <v>46242.625</v>
      </c>
      <c r="AQ1490" t="s">
        <v>248</v>
      </c>
      <c r="AR1490" t="s">
        <v>219</v>
      </c>
      <c r="AS1490" t="s">
        <v>340</v>
      </c>
      <c r="AT1490" t="s">
        <v>231</v>
      </c>
      <c r="AU1490">
        <v>20260810</v>
      </c>
      <c r="AV1490" t="s">
        <v>222</v>
      </c>
      <c r="AW1490" t="s">
        <v>1010</v>
      </c>
      <c r="AX1490" t="s">
        <v>223</v>
      </c>
      <c r="BA1490" s="57">
        <v>46242.625</v>
      </c>
      <c r="BB1490" t="s">
        <v>4572</v>
      </c>
      <c r="BC1490">
        <v>2026</v>
      </c>
      <c r="BD1490">
        <v>8</v>
      </c>
      <c r="BE1490">
        <v>10</v>
      </c>
      <c r="BF1490" s="6">
        <f t="shared" si="69"/>
        <v>46244</v>
      </c>
      <c r="BG1490">
        <f t="shared" si="70"/>
        <v>1.375</v>
      </c>
      <c r="BH1490" t="str">
        <f t="shared" si="71"/>
        <v>NOT COMPLY</v>
      </c>
      <c r="BI1490" t="str">
        <f>VLOOKUP(H1490,Sheet2!$A$1:$B$270,2,FALSE)</f>
        <v>TABANAN</v>
      </c>
    </row>
    <row r="1491" spans="1:61">
      <c r="A1491">
        <v>1490</v>
      </c>
      <c r="B1491">
        <v>1002512111</v>
      </c>
      <c r="C1491">
        <v>3</v>
      </c>
      <c r="D1491" t="s">
        <v>59</v>
      </c>
      <c r="E1491">
        <v>4</v>
      </c>
      <c r="F1491" t="s">
        <v>224</v>
      </c>
      <c r="G1491" t="s">
        <v>607</v>
      </c>
      <c r="H1491" t="s">
        <v>961</v>
      </c>
      <c r="I1491" t="s">
        <v>213</v>
      </c>
      <c r="J1491" t="s">
        <v>214</v>
      </c>
      <c r="K1491" t="s">
        <v>149</v>
      </c>
      <c r="L1491" t="s">
        <v>215</v>
      </c>
      <c r="M1491" t="s">
        <v>76</v>
      </c>
      <c r="N1491" t="s">
        <v>216</v>
      </c>
      <c r="O1491" s="57">
        <v>46240.486759259256</v>
      </c>
      <c r="P1491" s="57">
        <v>46241.553900462961</v>
      </c>
      <c r="Q1491">
        <v>69359851</v>
      </c>
      <c r="S1491">
        <v>146391107024</v>
      </c>
      <c r="T1491" t="s">
        <v>1469</v>
      </c>
      <c r="U1491" t="s">
        <v>4573</v>
      </c>
      <c r="V1491" t="s">
        <v>1470</v>
      </c>
      <c r="Z1491">
        <v>108.77170599999999</v>
      </c>
      <c r="AA1491">
        <v>-7.2989259999999998</v>
      </c>
      <c r="AB1491" t="s">
        <v>1471</v>
      </c>
      <c r="AC1491" t="s">
        <v>237</v>
      </c>
      <c r="AL1491" t="s">
        <v>218</v>
      </c>
      <c r="AM1491" t="s">
        <v>1472</v>
      </c>
      <c r="AN1491" t="s">
        <v>6</v>
      </c>
      <c r="AO1491" s="57">
        <v>46181.496516203704</v>
      </c>
      <c r="AP1491" s="57">
        <v>46243.333333333336</v>
      </c>
      <c r="AR1491" t="s">
        <v>219</v>
      </c>
      <c r="AS1491" t="s">
        <v>961</v>
      </c>
      <c r="AT1491" t="s">
        <v>231</v>
      </c>
      <c r="AU1491">
        <v>20260807</v>
      </c>
      <c r="AV1491" t="s">
        <v>222</v>
      </c>
      <c r="AW1491" t="s">
        <v>598</v>
      </c>
      <c r="AX1491" t="s">
        <v>223</v>
      </c>
      <c r="BA1491" s="57">
        <v>46243.333333333336</v>
      </c>
      <c r="BB1491" t="s">
        <v>1472</v>
      </c>
      <c r="BC1491">
        <v>2026</v>
      </c>
      <c r="BD1491">
        <v>8</v>
      </c>
      <c r="BE1491">
        <v>7</v>
      </c>
      <c r="BF1491" s="6">
        <f t="shared" si="69"/>
        <v>46241</v>
      </c>
      <c r="BG1491">
        <f t="shared" si="70"/>
        <v>-2.3333333333357587</v>
      </c>
      <c r="BH1491" t="str">
        <f t="shared" si="71"/>
        <v>COMPLY</v>
      </c>
      <c r="BI1491" t="e">
        <f>VLOOKUP(H1491,Sheet2!$A$1:$B$270,2,FALSE)</f>
        <v>#N/A</v>
      </c>
    </row>
    <row r="1492" spans="1:61">
      <c r="A1492">
        <v>1491</v>
      </c>
      <c r="B1492">
        <v>1002510138</v>
      </c>
      <c r="C1492">
        <v>3</v>
      </c>
      <c r="D1492" t="s">
        <v>38</v>
      </c>
      <c r="E1492">
        <v>5</v>
      </c>
      <c r="F1492" t="s">
        <v>90</v>
      </c>
      <c r="G1492" t="s">
        <v>90</v>
      </c>
      <c r="H1492" t="s">
        <v>354</v>
      </c>
      <c r="I1492" t="s">
        <v>213</v>
      </c>
      <c r="J1492" t="s">
        <v>214</v>
      </c>
      <c r="K1492" t="s">
        <v>149</v>
      </c>
      <c r="L1492" t="s">
        <v>215</v>
      </c>
      <c r="M1492" t="s">
        <v>76</v>
      </c>
      <c r="N1492" t="s">
        <v>216</v>
      </c>
      <c r="O1492" s="57">
        <v>46239.465925925928</v>
      </c>
      <c r="P1492" s="57">
        <v>46240.605509259258</v>
      </c>
      <c r="Q1492">
        <v>69358959</v>
      </c>
      <c r="S1492">
        <v>152639219473</v>
      </c>
      <c r="T1492" t="s">
        <v>1473</v>
      </c>
      <c r="U1492" t="s">
        <v>1474</v>
      </c>
      <c r="V1492" t="s">
        <v>1475</v>
      </c>
      <c r="Z1492">
        <v>112.139983847737</v>
      </c>
      <c r="AA1492">
        <v>-7.7702668682857201</v>
      </c>
      <c r="AB1492" t="s">
        <v>1476</v>
      </c>
      <c r="AC1492" t="s">
        <v>217</v>
      </c>
      <c r="AL1492" t="s">
        <v>218</v>
      </c>
      <c r="AM1492" t="s">
        <v>1477</v>
      </c>
      <c r="AN1492" t="s">
        <v>6</v>
      </c>
      <c r="AO1492" s="57">
        <v>46150.475636574076</v>
      </c>
      <c r="AP1492" s="57">
        <v>46240.333333333336</v>
      </c>
      <c r="AR1492" t="s">
        <v>219</v>
      </c>
      <c r="AS1492" t="s">
        <v>354</v>
      </c>
      <c r="AT1492" t="s">
        <v>231</v>
      </c>
      <c r="AU1492">
        <v>20260806</v>
      </c>
      <c r="AV1492" t="s">
        <v>222</v>
      </c>
      <c r="AW1492" t="s">
        <v>1010</v>
      </c>
      <c r="AX1492" t="s">
        <v>223</v>
      </c>
      <c r="BA1492" s="57">
        <v>46240.333333333336</v>
      </c>
      <c r="BB1492" t="s">
        <v>1477</v>
      </c>
      <c r="BC1492">
        <v>2026</v>
      </c>
      <c r="BD1492">
        <v>8</v>
      </c>
      <c r="BE1492">
        <v>6</v>
      </c>
      <c r="BF1492" s="6">
        <f t="shared" si="69"/>
        <v>46240</v>
      </c>
      <c r="BG1492">
        <f t="shared" si="70"/>
        <v>-0.33333333333575865</v>
      </c>
      <c r="BH1492" t="str">
        <f t="shared" si="71"/>
        <v>COMPLY</v>
      </c>
      <c r="BI1492" t="str">
        <f>VLOOKUP(H1492,Sheet2!$A$1:$B$270,2,FALSE)</f>
        <v>KEDIRI</v>
      </c>
    </row>
    <row r="1493" spans="1:61">
      <c r="A1493">
        <v>1492</v>
      </c>
      <c r="B1493">
        <v>1002525445</v>
      </c>
      <c r="C1493">
        <v>3</v>
      </c>
      <c r="D1493" t="s">
        <v>59</v>
      </c>
      <c r="E1493">
        <v>4</v>
      </c>
      <c r="F1493" t="s">
        <v>224</v>
      </c>
      <c r="G1493" t="s">
        <v>320</v>
      </c>
      <c r="H1493" t="s">
        <v>321</v>
      </c>
      <c r="I1493" t="s">
        <v>213</v>
      </c>
      <c r="J1493" t="s">
        <v>214</v>
      </c>
      <c r="K1493" t="s">
        <v>149</v>
      </c>
      <c r="L1493" t="s">
        <v>215</v>
      </c>
      <c r="M1493" t="s">
        <v>76</v>
      </c>
      <c r="N1493" t="s">
        <v>216</v>
      </c>
      <c r="O1493" s="57">
        <v>46248.351342592592</v>
      </c>
      <c r="P1493" s="57">
        <v>46248.656157407408</v>
      </c>
      <c r="Q1493">
        <v>69365602</v>
      </c>
      <c r="S1493">
        <v>146372102785</v>
      </c>
      <c r="T1493" t="s">
        <v>9983</v>
      </c>
      <c r="U1493" t="s">
        <v>9984</v>
      </c>
      <c r="V1493" t="s">
        <v>9985</v>
      </c>
      <c r="Z1493">
        <v>109.752798</v>
      </c>
      <c r="AA1493">
        <v>-7.4030930000000001</v>
      </c>
      <c r="AB1493" t="s">
        <v>9986</v>
      </c>
      <c r="AC1493" t="s">
        <v>237</v>
      </c>
      <c r="AL1493" t="s">
        <v>218</v>
      </c>
      <c r="AM1493" t="s">
        <v>9987</v>
      </c>
      <c r="AN1493" t="s">
        <v>6</v>
      </c>
      <c r="AO1493" t="s">
        <v>9988</v>
      </c>
      <c r="AP1493" s="57">
        <v>46250.333333333336</v>
      </c>
      <c r="AR1493" t="s">
        <v>219</v>
      </c>
      <c r="AS1493" t="s">
        <v>321</v>
      </c>
      <c r="AT1493" t="s">
        <v>231</v>
      </c>
      <c r="AU1493">
        <v>20260814</v>
      </c>
      <c r="AV1493" t="s">
        <v>222</v>
      </c>
      <c r="AW1493" t="s">
        <v>1023</v>
      </c>
      <c r="AX1493" t="s">
        <v>223</v>
      </c>
      <c r="BA1493" s="57">
        <v>46250.333333333336</v>
      </c>
      <c r="BB1493" t="s">
        <v>9987</v>
      </c>
      <c r="BC1493">
        <v>2026</v>
      </c>
      <c r="BD1493">
        <v>8</v>
      </c>
      <c r="BE1493">
        <v>14</v>
      </c>
      <c r="BF1493" s="6">
        <f t="shared" si="69"/>
        <v>46248</v>
      </c>
      <c r="BG1493">
        <f t="shared" si="70"/>
        <v>-2.3333333333357587</v>
      </c>
      <c r="BH1493" t="str">
        <f t="shared" si="71"/>
        <v>COMPLY</v>
      </c>
      <c r="BI1493" t="e">
        <f>VLOOKUP(H1493,Sheet2!$A$1:$B$270,2,FALSE)</f>
        <v>#N/A</v>
      </c>
    </row>
    <row r="1494" spans="1:61">
      <c r="A1494">
        <v>1493</v>
      </c>
      <c r="B1494">
        <v>1002525393</v>
      </c>
      <c r="C1494">
        <v>3</v>
      </c>
      <c r="D1494" t="s">
        <v>38</v>
      </c>
      <c r="E1494">
        <v>5</v>
      </c>
      <c r="F1494" t="s">
        <v>92</v>
      </c>
      <c r="G1494" t="s">
        <v>95</v>
      </c>
      <c r="H1494" t="s">
        <v>478</v>
      </c>
      <c r="I1494" t="s">
        <v>213</v>
      </c>
      <c r="J1494" t="s">
        <v>214</v>
      </c>
      <c r="K1494" t="s">
        <v>149</v>
      </c>
      <c r="L1494" t="s">
        <v>215</v>
      </c>
      <c r="M1494" t="s">
        <v>76</v>
      </c>
      <c r="N1494" t="s">
        <v>216</v>
      </c>
      <c r="O1494" s="57">
        <v>46248.303437499999</v>
      </c>
      <c r="P1494" s="57">
        <v>46248.526736111111</v>
      </c>
      <c r="Q1494">
        <v>69365581</v>
      </c>
      <c r="S1494">
        <v>152614209518</v>
      </c>
      <c r="T1494" t="s">
        <v>9989</v>
      </c>
      <c r="U1494" t="s">
        <v>9990</v>
      </c>
      <c r="V1494" t="s">
        <v>9991</v>
      </c>
      <c r="Z1494">
        <v>111.321131808548</v>
      </c>
      <c r="AA1494">
        <v>-7.8973930498513401</v>
      </c>
      <c r="AB1494" t="s">
        <v>9992</v>
      </c>
      <c r="AC1494" t="s">
        <v>217</v>
      </c>
      <c r="AL1494" t="s">
        <v>218</v>
      </c>
      <c r="AM1494" t="s">
        <v>9982</v>
      </c>
      <c r="AN1494" t="s">
        <v>6</v>
      </c>
      <c r="AO1494" t="s">
        <v>9993</v>
      </c>
      <c r="AP1494" s="57">
        <v>46249.541666666664</v>
      </c>
      <c r="AR1494" t="s">
        <v>219</v>
      </c>
      <c r="AS1494" t="s">
        <v>478</v>
      </c>
      <c r="AT1494" t="s">
        <v>231</v>
      </c>
      <c r="AU1494">
        <v>20260814</v>
      </c>
      <c r="AV1494" t="s">
        <v>222</v>
      </c>
      <c r="AW1494" t="s">
        <v>1018</v>
      </c>
      <c r="AX1494" t="s">
        <v>223</v>
      </c>
      <c r="BA1494" s="57">
        <v>46249.541666666664</v>
      </c>
      <c r="BB1494" t="s">
        <v>9982</v>
      </c>
      <c r="BC1494">
        <v>2026</v>
      </c>
      <c r="BD1494">
        <v>8</v>
      </c>
      <c r="BE1494">
        <v>14</v>
      </c>
      <c r="BF1494" s="6">
        <f t="shared" si="69"/>
        <v>46248</v>
      </c>
      <c r="BG1494">
        <f t="shared" si="70"/>
        <v>-1.5416666666642413</v>
      </c>
      <c r="BH1494" t="str">
        <f t="shared" si="71"/>
        <v>COMPLY</v>
      </c>
      <c r="BI1494" t="str">
        <f>VLOOKUP(H1494,Sheet2!$A$1:$B$270,2,FALSE)</f>
        <v>PONOROGO</v>
      </c>
    </row>
    <row r="1495" spans="1:61">
      <c r="A1495">
        <v>1494</v>
      </c>
      <c r="B1495">
        <v>1002528168</v>
      </c>
      <c r="C1495">
        <v>3</v>
      </c>
      <c r="D1495" t="s">
        <v>49</v>
      </c>
      <c r="E1495">
        <v>4</v>
      </c>
      <c r="F1495" t="s">
        <v>246</v>
      </c>
      <c r="G1495" t="s">
        <v>247</v>
      </c>
      <c r="H1495" t="s">
        <v>925</v>
      </c>
      <c r="I1495" t="s">
        <v>213</v>
      </c>
      <c r="J1495" t="s">
        <v>214</v>
      </c>
      <c r="K1495" t="s">
        <v>149</v>
      </c>
      <c r="M1495" t="s">
        <v>76</v>
      </c>
      <c r="N1495" t="s">
        <v>216</v>
      </c>
      <c r="O1495" s="57">
        <v>46249.505509259259</v>
      </c>
      <c r="P1495" s="57">
        <v>46249.691099537034</v>
      </c>
      <c r="Q1495">
        <v>69360260</v>
      </c>
      <c r="S1495">
        <v>142406122392</v>
      </c>
      <c r="T1495" t="s">
        <v>2608</v>
      </c>
      <c r="U1495" t="s">
        <v>9994</v>
      </c>
      <c r="V1495" t="s">
        <v>9995</v>
      </c>
      <c r="Z1495">
        <v>110.413365551818</v>
      </c>
      <c r="AA1495">
        <v>-6.9838013269457697</v>
      </c>
      <c r="AB1495" t="s">
        <v>2609</v>
      </c>
      <c r="AC1495" t="s">
        <v>226</v>
      </c>
      <c r="AL1495" t="s">
        <v>218</v>
      </c>
      <c r="AM1495" t="s">
        <v>9996</v>
      </c>
      <c r="AN1495" t="s">
        <v>6</v>
      </c>
      <c r="AO1495" t="s">
        <v>9840</v>
      </c>
      <c r="AR1495" t="s">
        <v>219</v>
      </c>
      <c r="AS1495" t="s">
        <v>925</v>
      </c>
      <c r="AT1495" t="s">
        <v>231</v>
      </c>
      <c r="AU1495">
        <v>20260815</v>
      </c>
      <c r="AV1495" t="s">
        <v>222</v>
      </c>
      <c r="AW1495" t="s">
        <v>563</v>
      </c>
      <c r="AX1495" t="s">
        <v>223</v>
      </c>
      <c r="BA1495" s="57">
        <v>46249.291666666664</v>
      </c>
      <c r="BB1495" t="s">
        <v>9996</v>
      </c>
      <c r="BC1495">
        <v>2026</v>
      </c>
      <c r="BD1495">
        <v>8</v>
      </c>
      <c r="BE1495">
        <v>15</v>
      </c>
      <c r="BF1495" s="6">
        <f t="shared" si="69"/>
        <v>46249</v>
      </c>
      <c r="BG1495">
        <f t="shared" si="70"/>
        <v>-0.29166666666424135</v>
      </c>
      <c r="BH1495" t="str">
        <f t="shared" si="71"/>
        <v>COMPLY</v>
      </c>
      <c r="BI1495" t="e">
        <f>VLOOKUP(H1495,Sheet2!$A$1:$B$270,2,FALSE)</f>
        <v>#N/A</v>
      </c>
    </row>
    <row r="1496" spans="1:61">
      <c r="A1496">
        <v>1495</v>
      </c>
      <c r="B1496">
        <v>1002528469</v>
      </c>
      <c r="C1496">
        <v>3</v>
      </c>
      <c r="D1496" t="s">
        <v>38</v>
      </c>
      <c r="E1496">
        <v>5</v>
      </c>
      <c r="F1496" t="s">
        <v>90</v>
      </c>
      <c r="G1496" t="s">
        <v>98</v>
      </c>
      <c r="H1496" t="s">
        <v>301</v>
      </c>
      <c r="I1496" t="s">
        <v>213</v>
      </c>
      <c r="J1496" t="s">
        <v>214</v>
      </c>
      <c r="K1496" t="s">
        <v>149</v>
      </c>
      <c r="L1496" t="s">
        <v>215</v>
      </c>
      <c r="M1496" t="s">
        <v>76</v>
      </c>
      <c r="N1496" t="s">
        <v>216</v>
      </c>
      <c r="O1496" s="57">
        <v>46249.606203703705</v>
      </c>
      <c r="P1496" s="57">
        <v>46250.710555555554</v>
      </c>
      <c r="Q1496">
        <v>69366973</v>
      </c>
      <c r="S1496">
        <v>152606246440</v>
      </c>
      <c r="T1496" t="s">
        <v>9997</v>
      </c>
      <c r="U1496" t="s">
        <v>9998</v>
      </c>
      <c r="V1496" t="s">
        <v>9999</v>
      </c>
      <c r="Z1496">
        <v>111.940780878067</v>
      </c>
      <c r="AA1496">
        <v>-8.0054859400330898</v>
      </c>
      <c r="AB1496" t="s">
        <v>10000</v>
      </c>
      <c r="AC1496" t="s">
        <v>217</v>
      </c>
      <c r="AL1496" t="s">
        <v>218</v>
      </c>
      <c r="AM1496" t="s">
        <v>10001</v>
      </c>
      <c r="AN1496" t="s">
        <v>6</v>
      </c>
      <c r="AO1496" t="s">
        <v>10002</v>
      </c>
      <c r="AP1496" s="57">
        <v>46250.541666666664</v>
      </c>
      <c r="AR1496" t="s">
        <v>219</v>
      </c>
      <c r="AS1496" t="s">
        <v>301</v>
      </c>
      <c r="AT1496" t="s">
        <v>231</v>
      </c>
      <c r="AU1496">
        <v>20260816</v>
      </c>
      <c r="AV1496" t="s">
        <v>222</v>
      </c>
      <c r="AW1496" t="s">
        <v>1015</v>
      </c>
      <c r="AX1496" t="s">
        <v>223</v>
      </c>
      <c r="BA1496" s="57">
        <v>46250.541666666664</v>
      </c>
      <c r="BB1496" t="s">
        <v>10001</v>
      </c>
      <c r="BC1496">
        <v>2026</v>
      </c>
      <c r="BD1496">
        <v>8</v>
      </c>
      <c r="BE1496">
        <v>16</v>
      </c>
      <c r="BF1496" s="6">
        <f t="shared" si="69"/>
        <v>46250</v>
      </c>
      <c r="BG1496">
        <f t="shared" si="70"/>
        <v>-0.54166666666424135</v>
      </c>
      <c r="BH1496" t="str">
        <f t="shared" si="71"/>
        <v>COMPLY</v>
      </c>
      <c r="BI1496" t="str">
        <f>VLOOKUP(H1496,Sheet2!$A$1:$B$270,2,FALSE)</f>
        <v>BLITAR</v>
      </c>
    </row>
    <row r="1497" spans="1:61">
      <c r="A1497">
        <v>1496</v>
      </c>
      <c r="B1497">
        <v>1002509561</v>
      </c>
      <c r="C1497">
        <v>3</v>
      </c>
      <c r="D1497" t="s">
        <v>34</v>
      </c>
      <c r="E1497">
        <v>5</v>
      </c>
      <c r="F1497" t="s">
        <v>585</v>
      </c>
      <c r="G1497" t="s">
        <v>83</v>
      </c>
      <c r="H1497" t="s">
        <v>325</v>
      </c>
      <c r="I1497" t="s">
        <v>213</v>
      </c>
      <c r="J1497" t="s">
        <v>214</v>
      </c>
      <c r="K1497" t="s">
        <v>149</v>
      </c>
      <c r="M1497" t="s">
        <v>76</v>
      </c>
      <c r="N1497" t="s">
        <v>216</v>
      </c>
      <c r="O1497" s="57">
        <v>46239.352754629632</v>
      </c>
      <c r="P1497" s="57">
        <v>46244.661412037036</v>
      </c>
      <c r="Q1497">
        <v>69358752</v>
      </c>
      <c r="S1497">
        <v>172401792879</v>
      </c>
      <c r="T1497" t="s">
        <v>1484</v>
      </c>
      <c r="U1497" t="s">
        <v>1485</v>
      </c>
      <c r="V1497" t="s">
        <v>1486</v>
      </c>
      <c r="Z1497">
        <v>115.22172500000001</v>
      </c>
      <c r="AA1497">
        <v>-8.6459171999999995</v>
      </c>
      <c r="AB1497" t="s">
        <v>1487</v>
      </c>
      <c r="AC1497" t="s">
        <v>230</v>
      </c>
      <c r="AL1497" t="s">
        <v>218</v>
      </c>
      <c r="AM1497" t="s">
        <v>1488</v>
      </c>
      <c r="AN1497" t="s">
        <v>6</v>
      </c>
      <c r="AO1497" s="57">
        <v>46150.360949074071</v>
      </c>
      <c r="AP1497" s="57">
        <v>46242.541666666664</v>
      </c>
      <c r="AR1497" t="s">
        <v>219</v>
      </c>
      <c r="AS1497" t="s">
        <v>325</v>
      </c>
      <c r="AT1497" t="s">
        <v>231</v>
      </c>
      <c r="AU1497">
        <v>20260810</v>
      </c>
      <c r="AV1497" t="s">
        <v>222</v>
      </c>
      <c r="AW1497" t="s">
        <v>582</v>
      </c>
      <c r="AX1497" t="s">
        <v>223</v>
      </c>
      <c r="BA1497" s="57">
        <v>46242.541666666664</v>
      </c>
      <c r="BB1497" t="s">
        <v>1488</v>
      </c>
      <c r="BC1497">
        <v>2026</v>
      </c>
      <c r="BD1497">
        <v>8</v>
      </c>
      <c r="BE1497">
        <v>10</v>
      </c>
      <c r="BF1497" s="6">
        <f t="shared" si="69"/>
        <v>46244</v>
      </c>
      <c r="BG1497">
        <f t="shared" si="70"/>
        <v>1.4583333333357587</v>
      </c>
      <c r="BH1497" t="str">
        <f t="shared" si="71"/>
        <v>NOT COMPLY</v>
      </c>
      <c r="BI1497" t="str">
        <f>VLOOKUP(H1497,Sheet2!$A$1:$B$270,2,FALSE)</f>
        <v>SANUR</v>
      </c>
    </row>
    <row r="1498" spans="1:61">
      <c r="A1498">
        <v>1497</v>
      </c>
      <c r="B1498">
        <v>1002512885</v>
      </c>
      <c r="C1498">
        <v>3</v>
      </c>
      <c r="D1498" t="s">
        <v>59</v>
      </c>
      <c r="E1498">
        <v>4</v>
      </c>
      <c r="F1498" t="s">
        <v>567</v>
      </c>
      <c r="G1498" t="s">
        <v>906</v>
      </c>
      <c r="H1498" t="s">
        <v>973</v>
      </c>
      <c r="I1498" t="s">
        <v>213</v>
      </c>
      <c r="J1498" t="s">
        <v>214</v>
      </c>
      <c r="K1498" t="s">
        <v>149</v>
      </c>
      <c r="M1498" t="s">
        <v>1039</v>
      </c>
      <c r="N1498" t="s">
        <v>216</v>
      </c>
      <c r="O1498" s="57">
        <v>46240.642777777779</v>
      </c>
      <c r="P1498" s="57">
        <v>46241.423726851855</v>
      </c>
      <c r="Q1498">
        <v>69360148</v>
      </c>
      <c r="S1498">
        <v>146133131946</v>
      </c>
      <c r="T1498" t="s">
        <v>1494</v>
      </c>
      <c r="U1498" t="s">
        <v>1495</v>
      </c>
      <c r="V1498" t="s">
        <v>1496</v>
      </c>
      <c r="Z1498">
        <v>110.317965311724</v>
      </c>
      <c r="AA1498">
        <v>-7.6703035543060398</v>
      </c>
      <c r="AB1498" t="s">
        <v>1497</v>
      </c>
      <c r="AC1498" t="s">
        <v>291</v>
      </c>
      <c r="AL1498" t="s">
        <v>218</v>
      </c>
      <c r="AM1498" t="s">
        <v>1498</v>
      </c>
      <c r="AN1498" t="s">
        <v>6</v>
      </c>
      <c r="AO1498" s="57">
        <v>46181.652824074074</v>
      </c>
      <c r="AP1498" s="57">
        <v>46242</v>
      </c>
      <c r="AS1498" t="s">
        <v>973</v>
      </c>
      <c r="AT1498" t="s">
        <v>231</v>
      </c>
      <c r="AV1498" t="s">
        <v>1039</v>
      </c>
      <c r="AW1498" t="s">
        <v>582</v>
      </c>
      <c r="AX1498" t="s">
        <v>223</v>
      </c>
      <c r="BA1498" s="57">
        <v>46242.333333333336</v>
      </c>
      <c r="BB1498" t="s">
        <v>1498</v>
      </c>
      <c r="BF1498" s="6" t="e">
        <f t="shared" si="69"/>
        <v>#NUM!</v>
      </c>
      <c r="BG1498" t="e">
        <f t="shared" si="70"/>
        <v>#NUM!</v>
      </c>
      <c r="BH1498" t="e">
        <f t="shared" si="71"/>
        <v>#NUM!</v>
      </c>
      <c r="BI1498" t="e">
        <f>VLOOKUP(H1498,Sheet2!$A$1:$B$270,2,FALSE)</f>
        <v>#N/A</v>
      </c>
    </row>
    <row r="1499" spans="1:61">
      <c r="A1499">
        <v>1498</v>
      </c>
      <c r="B1499">
        <v>1002528684</v>
      </c>
      <c r="C1499">
        <v>3</v>
      </c>
      <c r="D1499" t="s">
        <v>38</v>
      </c>
      <c r="E1499">
        <v>5</v>
      </c>
      <c r="F1499" t="s">
        <v>250</v>
      </c>
      <c r="G1499" t="s">
        <v>91</v>
      </c>
      <c r="H1499" t="s">
        <v>522</v>
      </c>
      <c r="I1499" t="s">
        <v>213</v>
      </c>
      <c r="J1499" t="s">
        <v>214</v>
      </c>
      <c r="K1499" t="s">
        <v>149</v>
      </c>
      <c r="L1499" t="s">
        <v>215</v>
      </c>
      <c r="M1499" t="s">
        <v>76</v>
      </c>
      <c r="N1499" t="s">
        <v>216</v>
      </c>
      <c r="O1499" s="57">
        <v>46249.682592592595</v>
      </c>
      <c r="P1499" s="57">
        <v>46250.867476851854</v>
      </c>
      <c r="Q1499">
        <v>69367131</v>
      </c>
      <c r="S1499">
        <v>152722205142</v>
      </c>
      <c r="T1499" t="s">
        <v>10003</v>
      </c>
      <c r="U1499" t="s">
        <v>10004</v>
      </c>
      <c r="V1499" t="s">
        <v>10005</v>
      </c>
      <c r="Z1499">
        <v>112.526570968329</v>
      </c>
      <c r="AA1499">
        <v>-8.23094024280093</v>
      </c>
      <c r="AB1499" t="s">
        <v>10006</v>
      </c>
      <c r="AC1499" t="s">
        <v>217</v>
      </c>
      <c r="AL1499" t="s">
        <v>218</v>
      </c>
      <c r="AM1499" t="s">
        <v>10007</v>
      </c>
      <c r="AN1499" t="s">
        <v>6</v>
      </c>
      <c r="AO1499" t="s">
        <v>10008</v>
      </c>
      <c r="AP1499" s="57">
        <v>46250.541666666664</v>
      </c>
      <c r="AR1499" t="s">
        <v>219</v>
      </c>
      <c r="AS1499" t="s">
        <v>522</v>
      </c>
      <c r="AT1499" t="s">
        <v>231</v>
      </c>
      <c r="AU1499">
        <v>20260816</v>
      </c>
      <c r="AV1499" t="s">
        <v>222</v>
      </c>
      <c r="AW1499" t="s">
        <v>1015</v>
      </c>
      <c r="AX1499" t="s">
        <v>223</v>
      </c>
      <c r="BA1499" s="57">
        <v>46250.541666666664</v>
      </c>
      <c r="BB1499" t="s">
        <v>10007</v>
      </c>
      <c r="BC1499">
        <v>2026</v>
      </c>
      <c r="BD1499">
        <v>8</v>
      </c>
      <c r="BE1499">
        <v>16</v>
      </c>
      <c r="BF1499" s="6">
        <f t="shared" si="69"/>
        <v>46250</v>
      </c>
      <c r="BG1499">
        <f t="shared" si="70"/>
        <v>-0.54166666666424135</v>
      </c>
      <c r="BH1499" t="str">
        <f t="shared" si="71"/>
        <v>COMPLY</v>
      </c>
      <c r="BI1499" t="str">
        <f>VLOOKUP(H1499,Sheet2!$A$1:$B$270,2,FALSE)</f>
        <v>MALANG</v>
      </c>
    </row>
    <row r="1500" spans="1:61">
      <c r="A1500">
        <v>1499</v>
      </c>
      <c r="B1500">
        <v>1002534654</v>
      </c>
      <c r="C1500">
        <v>3</v>
      </c>
      <c r="D1500" t="s">
        <v>55</v>
      </c>
      <c r="E1500">
        <v>5</v>
      </c>
      <c r="F1500" t="s">
        <v>265</v>
      </c>
      <c r="G1500" t="s">
        <v>128</v>
      </c>
      <c r="H1500" t="s">
        <v>311</v>
      </c>
      <c r="I1500" t="s">
        <v>213</v>
      </c>
      <c r="J1500" t="s">
        <v>214</v>
      </c>
      <c r="K1500" t="s">
        <v>149</v>
      </c>
      <c r="L1500" t="s">
        <v>215</v>
      </c>
      <c r="M1500" t="s">
        <v>240</v>
      </c>
      <c r="N1500" t="s">
        <v>216</v>
      </c>
      <c r="O1500" s="57">
        <v>46252.779120370367</v>
      </c>
      <c r="P1500" s="57">
        <v>46252.78056712963</v>
      </c>
      <c r="Q1500">
        <v>69369497</v>
      </c>
      <c r="S1500">
        <v>152417233994</v>
      </c>
      <c r="T1500" t="s">
        <v>13545</v>
      </c>
      <c r="U1500" t="s">
        <v>13546</v>
      </c>
      <c r="V1500" t="s">
        <v>13547</v>
      </c>
      <c r="Z1500">
        <v>112.648242</v>
      </c>
      <c r="AA1500">
        <v>-7.3536799999999998</v>
      </c>
      <c r="AB1500" t="s">
        <v>13548</v>
      </c>
      <c r="AC1500" t="s">
        <v>237</v>
      </c>
      <c r="AL1500" t="s">
        <v>218</v>
      </c>
      <c r="AM1500" t="s">
        <v>13549</v>
      </c>
      <c r="AN1500" t="s">
        <v>6</v>
      </c>
      <c r="AO1500" t="s">
        <v>13550</v>
      </c>
      <c r="AP1500" s="57">
        <v>46253.625</v>
      </c>
      <c r="AR1500" t="s">
        <v>241</v>
      </c>
      <c r="AS1500" t="s">
        <v>311</v>
      </c>
      <c r="AT1500" t="s">
        <v>231</v>
      </c>
      <c r="AV1500" t="s">
        <v>240</v>
      </c>
      <c r="AW1500" t="s">
        <v>13551</v>
      </c>
      <c r="AX1500" t="s">
        <v>223</v>
      </c>
      <c r="BA1500" s="57">
        <v>46253.625</v>
      </c>
      <c r="BB1500" t="s">
        <v>13549</v>
      </c>
      <c r="BF1500" s="6" t="e">
        <f t="shared" si="69"/>
        <v>#NUM!</v>
      </c>
      <c r="BG1500" t="e">
        <f t="shared" si="70"/>
        <v>#NUM!</v>
      </c>
      <c r="BH1500" t="e">
        <f t="shared" si="71"/>
        <v>#NUM!</v>
      </c>
      <c r="BI1500" t="str">
        <f>VLOOKUP(H1500,Sheet2!$A$1:$B$270,2,FALSE)</f>
        <v>SURABAYA UTARA</v>
      </c>
    </row>
    <row r="1501" spans="1:61">
      <c r="A1501">
        <v>1500</v>
      </c>
      <c r="B1501">
        <v>1002518995</v>
      </c>
      <c r="C1501">
        <v>3</v>
      </c>
      <c r="D1501" t="s">
        <v>49</v>
      </c>
      <c r="E1501">
        <v>4</v>
      </c>
      <c r="F1501" t="s">
        <v>252</v>
      </c>
      <c r="G1501" t="s">
        <v>554</v>
      </c>
      <c r="H1501" t="s">
        <v>640</v>
      </c>
      <c r="I1501" t="s">
        <v>213</v>
      </c>
      <c r="J1501" t="s">
        <v>214</v>
      </c>
      <c r="K1501" t="s">
        <v>149</v>
      </c>
      <c r="M1501" t="s">
        <v>76</v>
      </c>
      <c r="N1501" t="s">
        <v>216</v>
      </c>
      <c r="O1501" s="57">
        <v>46245.394942129627</v>
      </c>
      <c r="P1501" s="57">
        <v>46247.686990740738</v>
      </c>
      <c r="Q1501">
        <v>69362928</v>
      </c>
      <c r="S1501">
        <v>142213107383</v>
      </c>
      <c r="T1501" t="s">
        <v>6987</v>
      </c>
      <c r="U1501" t="s">
        <v>6988</v>
      </c>
      <c r="V1501" t="s">
        <v>6989</v>
      </c>
      <c r="Z1501">
        <v>109.2459363</v>
      </c>
      <c r="AA1501">
        <v>-7.1159718999999999</v>
      </c>
      <c r="AB1501" t="s">
        <v>6990</v>
      </c>
      <c r="AC1501" t="s">
        <v>226</v>
      </c>
      <c r="AL1501" t="s">
        <v>218</v>
      </c>
      <c r="AM1501" t="s">
        <v>6991</v>
      </c>
      <c r="AN1501" t="s">
        <v>6</v>
      </c>
      <c r="AO1501" s="57">
        <v>46334.402962962966</v>
      </c>
      <c r="AP1501" s="57">
        <v>46246.333333333336</v>
      </c>
      <c r="AR1501" t="s">
        <v>219</v>
      </c>
      <c r="AS1501" t="s">
        <v>640</v>
      </c>
      <c r="AT1501" t="s">
        <v>231</v>
      </c>
      <c r="AU1501">
        <v>20260813</v>
      </c>
      <c r="AV1501" t="s">
        <v>222</v>
      </c>
      <c r="AW1501" t="s">
        <v>561</v>
      </c>
      <c r="AX1501" t="s">
        <v>223</v>
      </c>
      <c r="BA1501" s="57">
        <v>46246.333333333336</v>
      </c>
      <c r="BB1501" t="s">
        <v>6991</v>
      </c>
      <c r="BC1501">
        <v>2026</v>
      </c>
      <c r="BD1501">
        <v>8</v>
      </c>
      <c r="BE1501">
        <v>13</v>
      </c>
      <c r="BF1501" s="6">
        <f t="shared" si="69"/>
        <v>46247</v>
      </c>
      <c r="BG1501">
        <f t="shared" si="70"/>
        <v>0.66666666666424135</v>
      </c>
      <c r="BH1501" t="str">
        <f t="shared" si="71"/>
        <v>COMPLY</v>
      </c>
      <c r="BI1501" t="e">
        <f>VLOOKUP(H1501,Sheet2!$A$1:$B$270,2,FALSE)</f>
        <v>#N/A</v>
      </c>
    </row>
    <row r="1502" spans="1:61">
      <c r="A1502">
        <v>1501</v>
      </c>
      <c r="B1502">
        <v>1002518669</v>
      </c>
      <c r="C1502">
        <v>3</v>
      </c>
      <c r="D1502" t="s">
        <v>45</v>
      </c>
      <c r="E1502">
        <v>5</v>
      </c>
      <c r="F1502" t="s">
        <v>211</v>
      </c>
      <c r="G1502" t="s">
        <v>118</v>
      </c>
      <c r="H1502" t="s">
        <v>488</v>
      </c>
      <c r="I1502" t="s">
        <v>213</v>
      </c>
      <c r="J1502" t="s">
        <v>214</v>
      </c>
      <c r="K1502" t="s">
        <v>149</v>
      </c>
      <c r="L1502" t="s">
        <v>215</v>
      </c>
      <c r="M1502" t="s">
        <v>225</v>
      </c>
      <c r="N1502" t="s">
        <v>216</v>
      </c>
      <c r="O1502" s="57">
        <v>46244.758287037039</v>
      </c>
      <c r="P1502" s="57">
        <v>46245.647314814814</v>
      </c>
      <c r="Q1502">
        <v>69362785</v>
      </c>
      <c r="S1502">
        <v>172607203818</v>
      </c>
      <c r="T1502" t="s">
        <v>6232</v>
      </c>
      <c r="U1502" t="s">
        <v>6233</v>
      </c>
      <c r="V1502" t="s">
        <v>6234</v>
      </c>
      <c r="Z1502">
        <v>116.92054552424101</v>
      </c>
      <c r="AA1502">
        <v>-8.5259622878868502</v>
      </c>
      <c r="AB1502" t="s">
        <v>6235</v>
      </c>
      <c r="AC1502" t="s">
        <v>237</v>
      </c>
      <c r="AL1502" t="s">
        <v>218</v>
      </c>
      <c r="AM1502" t="s">
        <v>6236</v>
      </c>
      <c r="AN1502" t="s">
        <v>6</v>
      </c>
      <c r="AO1502" s="57">
        <v>46303.777662037035</v>
      </c>
      <c r="AP1502" s="57">
        <v>46245.625</v>
      </c>
      <c r="AR1502" t="s">
        <v>18</v>
      </c>
      <c r="AS1502" t="s">
        <v>488</v>
      </c>
      <c r="AT1502" t="s">
        <v>231</v>
      </c>
      <c r="AV1502" t="s">
        <v>227</v>
      </c>
      <c r="AW1502" t="s">
        <v>1012</v>
      </c>
      <c r="AX1502" t="s">
        <v>223</v>
      </c>
      <c r="BA1502" s="57">
        <v>46245.625</v>
      </c>
      <c r="BB1502" t="s">
        <v>6236</v>
      </c>
      <c r="BF1502" s="6" t="e">
        <f t="shared" si="69"/>
        <v>#NUM!</v>
      </c>
      <c r="BG1502" t="e">
        <f t="shared" si="70"/>
        <v>#NUM!</v>
      </c>
      <c r="BH1502" t="e">
        <f t="shared" si="71"/>
        <v>#NUM!</v>
      </c>
      <c r="BI1502" t="str">
        <f>VLOOKUP(H1502,Sheet2!$A$1:$B$270,2,FALSE)</f>
        <v>SUMBAWA</v>
      </c>
    </row>
    <row r="1503" spans="1:61">
      <c r="A1503">
        <v>1502</v>
      </c>
      <c r="B1503">
        <v>1002522283</v>
      </c>
      <c r="C1503">
        <v>3</v>
      </c>
      <c r="D1503" t="s">
        <v>42</v>
      </c>
      <c r="E1503">
        <v>5</v>
      </c>
      <c r="F1503" t="s">
        <v>233</v>
      </c>
      <c r="G1503" t="s">
        <v>101</v>
      </c>
      <c r="H1503" t="s">
        <v>234</v>
      </c>
      <c r="I1503" t="s">
        <v>213</v>
      </c>
      <c r="J1503" t="s">
        <v>214</v>
      </c>
      <c r="K1503" t="s">
        <v>149</v>
      </c>
      <c r="M1503" t="s">
        <v>76</v>
      </c>
      <c r="N1503" t="s">
        <v>216</v>
      </c>
      <c r="O1503" s="57">
        <v>46246.582071759258</v>
      </c>
      <c r="P1503" s="57">
        <v>46247.848622685182</v>
      </c>
      <c r="Q1503">
        <v>69364311</v>
      </c>
      <c r="S1503">
        <v>152327226355</v>
      </c>
      <c r="T1503" t="s">
        <v>7946</v>
      </c>
      <c r="U1503" t="s">
        <v>7947</v>
      </c>
      <c r="V1503" t="s">
        <v>7948</v>
      </c>
      <c r="Z1503">
        <v>112.6849138</v>
      </c>
      <c r="AA1503">
        <v>-7.4980858000000001</v>
      </c>
      <c r="AB1503" t="s">
        <v>7949</v>
      </c>
      <c r="AC1503" t="s">
        <v>230</v>
      </c>
      <c r="AL1503" t="s">
        <v>218</v>
      </c>
      <c r="AM1503" t="s">
        <v>7950</v>
      </c>
      <c r="AN1503" t="s">
        <v>6</v>
      </c>
      <c r="AO1503" s="57">
        <v>46364.590405092589</v>
      </c>
      <c r="AP1503" s="57">
        <v>46247.541666666664</v>
      </c>
      <c r="AR1503" t="s">
        <v>219</v>
      </c>
      <c r="AS1503" t="s">
        <v>234</v>
      </c>
      <c r="AT1503" t="s">
        <v>231</v>
      </c>
      <c r="AU1503">
        <v>20260813</v>
      </c>
      <c r="AV1503" t="s">
        <v>222</v>
      </c>
      <c r="AW1503" t="s">
        <v>561</v>
      </c>
      <c r="AX1503" t="s">
        <v>223</v>
      </c>
      <c r="BA1503" s="57">
        <v>46247.541666666664</v>
      </c>
      <c r="BB1503" t="s">
        <v>7950</v>
      </c>
      <c r="BC1503">
        <v>2026</v>
      </c>
      <c r="BD1503">
        <v>8</v>
      </c>
      <c r="BE1503">
        <v>13</v>
      </c>
      <c r="BF1503" s="6">
        <f t="shared" si="69"/>
        <v>46247</v>
      </c>
      <c r="BG1503">
        <f t="shared" si="70"/>
        <v>-0.54166666666424135</v>
      </c>
      <c r="BH1503" t="str">
        <f t="shared" si="71"/>
        <v>COMPLY</v>
      </c>
      <c r="BI1503" t="str">
        <f>VLOOKUP(H1503,Sheet2!$A$1:$B$270,2,FALSE)</f>
        <v>SIDOARJO</v>
      </c>
    </row>
    <row r="1504" spans="1:61">
      <c r="A1504">
        <v>1503</v>
      </c>
      <c r="B1504">
        <v>1002521149</v>
      </c>
      <c r="C1504">
        <v>3</v>
      </c>
      <c r="D1504" t="s">
        <v>45</v>
      </c>
      <c r="E1504">
        <v>5</v>
      </c>
      <c r="F1504" t="s">
        <v>113</v>
      </c>
      <c r="G1504" t="s">
        <v>111</v>
      </c>
      <c r="H1504" t="s">
        <v>257</v>
      </c>
      <c r="I1504" t="s">
        <v>213</v>
      </c>
      <c r="J1504" t="s">
        <v>214</v>
      </c>
      <c r="K1504" t="s">
        <v>149</v>
      </c>
      <c r="L1504" t="s">
        <v>215</v>
      </c>
      <c r="M1504" t="s">
        <v>76</v>
      </c>
      <c r="N1504" t="s">
        <v>216</v>
      </c>
      <c r="O1504" s="57">
        <v>46246.315925925926</v>
      </c>
      <c r="P1504" s="57">
        <v>46248.83525462963</v>
      </c>
      <c r="Q1504">
        <v>69363781</v>
      </c>
      <c r="S1504">
        <v>172506789007</v>
      </c>
      <c r="T1504" t="s">
        <v>7951</v>
      </c>
      <c r="U1504" t="s">
        <v>7952</v>
      </c>
      <c r="V1504" t="s">
        <v>7953</v>
      </c>
      <c r="Z1504">
        <v>121.65509489999999</v>
      </c>
      <c r="AA1504">
        <v>-8.8352108000000005</v>
      </c>
      <c r="AB1504" t="s">
        <v>7954</v>
      </c>
      <c r="AC1504" t="s">
        <v>237</v>
      </c>
      <c r="AL1504" t="s">
        <v>218</v>
      </c>
      <c r="AM1504" t="s">
        <v>7955</v>
      </c>
      <c r="AN1504" t="s">
        <v>6</v>
      </c>
      <c r="AO1504" s="57">
        <v>46364.31925925926</v>
      </c>
      <c r="AP1504" s="57">
        <v>46253.333333333336</v>
      </c>
      <c r="AR1504" t="s">
        <v>219</v>
      </c>
      <c r="AS1504" t="s">
        <v>257</v>
      </c>
      <c r="AT1504" t="s">
        <v>231</v>
      </c>
      <c r="AU1504">
        <v>20260814</v>
      </c>
      <c r="AV1504" t="s">
        <v>222</v>
      </c>
      <c r="AW1504" t="s">
        <v>1020</v>
      </c>
      <c r="AX1504" t="s">
        <v>223</v>
      </c>
      <c r="BA1504" s="57">
        <v>46253.333333333336</v>
      </c>
      <c r="BB1504" t="s">
        <v>7955</v>
      </c>
      <c r="BC1504">
        <v>2026</v>
      </c>
      <c r="BD1504">
        <v>8</v>
      </c>
      <c r="BE1504">
        <v>14</v>
      </c>
      <c r="BF1504" s="6">
        <f t="shared" si="69"/>
        <v>46248</v>
      </c>
      <c r="BG1504">
        <f t="shared" si="70"/>
        <v>-5.3333333333357587</v>
      </c>
      <c r="BH1504" t="str">
        <f t="shared" si="71"/>
        <v>COMPLY</v>
      </c>
      <c r="BI1504" t="str">
        <f>VLOOKUP(H1504,Sheet2!$A$1:$B$270,2,FALSE)</f>
        <v>ENDE</v>
      </c>
    </row>
    <row r="1505" spans="1:61">
      <c r="A1505">
        <v>1504</v>
      </c>
      <c r="B1505">
        <v>1002510860</v>
      </c>
      <c r="C1505">
        <v>3</v>
      </c>
      <c r="D1505" t="s">
        <v>51</v>
      </c>
      <c r="E1505">
        <v>4</v>
      </c>
      <c r="F1505" t="s">
        <v>235</v>
      </c>
      <c r="G1505" t="s">
        <v>584</v>
      </c>
      <c r="H1505" t="s">
        <v>895</v>
      </c>
      <c r="I1505" t="s">
        <v>213</v>
      </c>
      <c r="J1505" t="s">
        <v>214</v>
      </c>
      <c r="K1505" t="s">
        <v>149</v>
      </c>
      <c r="L1505" t="s">
        <v>606</v>
      </c>
      <c r="M1505" t="s">
        <v>76</v>
      </c>
      <c r="N1505" t="s">
        <v>216</v>
      </c>
      <c r="O1505" s="57">
        <v>46239.611770833333</v>
      </c>
      <c r="P1505" s="57">
        <v>46240.560972222222</v>
      </c>
      <c r="Q1505">
        <v>69359284</v>
      </c>
      <c r="R1505">
        <v>2716007656</v>
      </c>
      <c r="S1505">
        <v>146527605614</v>
      </c>
      <c r="T1505" t="s">
        <v>1508</v>
      </c>
      <c r="U1505" t="s">
        <v>1509</v>
      </c>
      <c r="V1505" t="s">
        <v>1510</v>
      </c>
      <c r="Z1505">
        <v>110.81706620862001</v>
      </c>
      <c r="AA1505">
        <v>-7.6264647892558601</v>
      </c>
      <c r="AB1505" t="s">
        <v>1511</v>
      </c>
      <c r="AC1505" t="s">
        <v>237</v>
      </c>
      <c r="AL1505" t="s">
        <v>218</v>
      </c>
      <c r="AM1505" t="s">
        <v>1321</v>
      </c>
      <c r="AN1505" t="s">
        <v>6</v>
      </c>
      <c r="AO1505" s="57">
        <v>46150.621377314812</v>
      </c>
      <c r="AP1505" s="57">
        <v>46240.541666666664</v>
      </c>
      <c r="AR1505" t="s">
        <v>219</v>
      </c>
      <c r="AS1505" t="s">
        <v>895</v>
      </c>
      <c r="AT1505" t="s">
        <v>231</v>
      </c>
      <c r="AU1505">
        <v>20260806</v>
      </c>
      <c r="AV1505" t="s">
        <v>222</v>
      </c>
      <c r="AW1505" t="s">
        <v>983</v>
      </c>
      <c r="AX1505" t="s">
        <v>223</v>
      </c>
      <c r="BA1505" s="57">
        <v>46240.541666666664</v>
      </c>
      <c r="BB1505" t="s">
        <v>1321</v>
      </c>
      <c r="BC1505">
        <v>2026</v>
      </c>
      <c r="BD1505">
        <v>8</v>
      </c>
      <c r="BE1505">
        <v>6</v>
      </c>
      <c r="BF1505" s="6">
        <f t="shared" si="69"/>
        <v>46240</v>
      </c>
      <c r="BG1505">
        <f t="shared" si="70"/>
        <v>-0.54166666666424135</v>
      </c>
      <c r="BH1505" t="str">
        <f t="shared" si="71"/>
        <v>COMPLY</v>
      </c>
      <c r="BI1505" t="e">
        <f>VLOOKUP(H1505,Sheet2!$A$1:$B$270,2,FALSE)</f>
        <v>#N/A</v>
      </c>
    </row>
    <row r="1506" spans="1:61">
      <c r="A1506">
        <v>1505</v>
      </c>
      <c r="B1506">
        <v>1002512688</v>
      </c>
      <c r="C1506">
        <v>3</v>
      </c>
      <c r="D1506" t="s">
        <v>38</v>
      </c>
      <c r="E1506">
        <v>5</v>
      </c>
      <c r="F1506" t="s">
        <v>90</v>
      </c>
      <c r="G1506" t="s">
        <v>98</v>
      </c>
      <c r="H1506" t="s">
        <v>301</v>
      </c>
      <c r="I1506" t="s">
        <v>213</v>
      </c>
      <c r="J1506" t="s">
        <v>214</v>
      </c>
      <c r="K1506" t="s">
        <v>149</v>
      </c>
      <c r="L1506" t="s">
        <v>215</v>
      </c>
      <c r="M1506" t="s">
        <v>76</v>
      </c>
      <c r="N1506" t="s">
        <v>216</v>
      </c>
      <c r="O1506" s="57">
        <v>46240.605509259258</v>
      </c>
      <c r="P1506" s="57">
        <v>46241.546203703707</v>
      </c>
      <c r="Q1506">
        <v>69360066</v>
      </c>
      <c r="S1506">
        <v>152606246389</v>
      </c>
      <c r="T1506" t="s">
        <v>1512</v>
      </c>
      <c r="U1506" t="s">
        <v>1513</v>
      </c>
      <c r="V1506" t="s">
        <v>1514</v>
      </c>
      <c r="Z1506">
        <v>111.931556452644</v>
      </c>
      <c r="AA1506">
        <v>-8.0796325447702806</v>
      </c>
      <c r="AB1506" t="s">
        <v>1515</v>
      </c>
      <c r="AC1506" t="s">
        <v>237</v>
      </c>
      <c r="AL1506" t="s">
        <v>218</v>
      </c>
      <c r="AM1506" t="s">
        <v>1516</v>
      </c>
      <c r="AN1506" t="s">
        <v>6</v>
      </c>
      <c r="AO1506" s="57">
        <v>46181.611122685186</v>
      </c>
      <c r="AP1506" s="57">
        <v>46241.541666666664</v>
      </c>
      <c r="AR1506" t="s">
        <v>219</v>
      </c>
      <c r="AS1506" t="s">
        <v>301</v>
      </c>
      <c r="AT1506" t="s">
        <v>231</v>
      </c>
      <c r="AU1506">
        <v>20260807</v>
      </c>
      <c r="AV1506" t="s">
        <v>222</v>
      </c>
      <c r="AW1506" t="s">
        <v>1010</v>
      </c>
      <c r="AX1506" t="s">
        <v>223</v>
      </c>
      <c r="BA1506" s="57">
        <v>46241.541666666664</v>
      </c>
      <c r="BB1506" t="s">
        <v>1516</v>
      </c>
      <c r="BC1506">
        <v>2026</v>
      </c>
      <c r="BD1506">
        <v>8</v>
      </c>
      <c r="BE1506">
        <v>7</v>
      </c>
      <c r="BF1506" s="6">
        <f t="shared" si="69"/>
        <v>46241</v>
      </c>
      <c r="BG1506">
        <f t="shared" si="70"/>
        <v>-0.54166666666424135</v>
      </c>
      <c r="BH1506" t="str">
        <f t="shared" si="71"/>
        <v>COMPLY</v>
      </c>
      <c r="BI1506" t="str">
        <f>VLOOKUP(H1506,Sheet2!$A$1:$B$270,2,FALSE)</f>
        <v>BLITAR</v>
      </c>
    </row>
    <row r="1507" spans="1:61">
      <c r="A1507">
        <v>1506</v>
      </c>
      <c r="B1507">
        <v>1002524081</v>
      </c>
      <c r="C1507">
        <v>3</v>
      </c>
      <c r="D1507" t="s">
        <v>55</v>
      </c>
      <c r="E1507">
        <v>5</v>
      </c>
      <c r="F1507" t="s">
        <v>313</v>
      </c>
      <c r="G1507" t="s">
        <v>126</v>
      </c>
      <c r="H1507" t="s">
        <v>363</v>
      </c>
      <c r="I1507" t="s">
        <v>213</v>
      </c>
      <c r="J1507" t="s">
        <v>214</v>
      </c>
      <c r="K1507" t="s">
        <v>149</v>
      </c>
      <c r="L1507" t="s">
        <v>215</v>
      </c>
      <c r="M1507" t="s">
        <v>76</v>
      </c>
      <c r="N1507" t="s">
        <v>216</v>
      </c>
      <c r="O1507" s="57">
        <v>46247.515925925924</v>
      </c>
      <c r="P1507" s="57">
        <v>46248.519618055558</v>
      </c>
      <c r="Q1507">
        <v>69365043</v>
      </c>
      <c r="S1507">
        <v>152310255738</v>
      </c>
      <c r="T1507" t="s">
        <v>8865</v>
      </c>
      <c r="U1507" t="s">
        <v>10011</v>
      </c>
      <c r="V1507" t="s">
        <v>8866</v>
      </c>
      <c r="Z1507">
        <v>112.78067406266899</v>
      </c>
      <c r="AA1507">
        <v>-7.3178209122475399</v>
      </c>
      <c r="AB1507" t="s">
        <v>8867</v>
      </c>
      <c r="AC1507" t="s">
        <v>217</v>
      </c>
      <c r="AL1507" t="s">
        <v>218</v>
      </c>
      <c r="AM1507" t="s">
        <v>8868</v>
      </c>
      <c r="AN1507" t="s">
        <v>6</v>
      </c>
      <c r="AO1507" t="s">
        <v>8869</v>
      </c>
      <c r="AP1507" s="57">
        <v>46248.541666666664</v>
      </c>
      <c r="AR1507" t="s">
        <v>219</v>
      </c>
      <c r="AS1507" t="s">
        <v>363</v>
      </c>
      <c r="AT1507" t="s">
        <v>231</v>
      </c>
      <c r="AU1507">
        <v>20260814</v>
      </c>
      <c r="AV1507" t="s">
        <v>222</v>
      </c>
      <c r="AW1507" t="s">
        <v>1014</v>
      </c>
      <c r="AX1507" t="s">
        <v>223</v>
      </c>
      <c r="BA1507" s="57">
        <v>46248.541666666664</v>
      </c>
      <c r="BB1507" t="s">
        <v>8868</v>
      </c>
      <c r="BC1507">
        <v>2026</v>
      </c>
      <c r="BD1507">
        <v>8</v>
      </c>
      <c r="BE1507">
        <v>14</v>
      </c>
      <c r="BF1507" s="6">
        <f t="shared" si="69"/>
        <v>46248</v>
      </c>
      <c r="BG1507">
        <f t="shared" si="70"/>
        <v>-0.54166666666424135</v>
      </c>
      <c r="BH1507" t="str">
        <f t="shared" si="71"/>
        <v>COMPLY</v>
      </c>
      <c r="BI1507" t="str">
        <f>VLOOKUP(H1507,Sheet2!$A$1:$B$270,2,FALSE)</f>
        <v>SURABAYA SELATAN</v>
      </c>
    </row>
    <row r="1508" spans="1:61">
      <c r="A1508">
        <v>1507</v>
      </c>
      <c r="B1508">
        <v>1002533877</v>
      </c>
      <c r="C1508">
        <v>3</v>
      </c>
      <c r="D1508" t="s">
        <v>42</v>
      </c>
      <c r="E1508">
        <v>5</v>
      </c>
      <c r="F1508" t="s">
        <v>233</v>
      </c>
      <c r="G1508" t="s">
        <v>103</v>
      </c>
      <c r="H1508" t="s">
        <v>300</v>
      </c>
      <c r="I1508" t="s">
        <v>213</v>
      </c>
      <c r="J1508" t="s">
        <v>214</v>
      </c>
      <c r="K1508" t="s">
        <v>149</v>
      </c>
      <c r="M1508" t="s">
        <v>76</v>
      </c>
      <c r="N1508" t="s">
        <v>216</v>
      </c>
      <c r="O1508" s="57">
        <v>46252.649328703701</v>
      </c>
      <c r="P1508" s="57">
        <v>46252.858449074076</v>
      </c>
      <c r="Q1508">
        <v>69367308</v>
      </c>
      <c r="S1508">
        <v>152319208871</v>
      </c>
      <c r="T1508" t="s">
        <v>12238</v>
      </c>
      <c r="U1508" t="s">
        <v>12239</v>
      </c>
      <c r="V1508" t="s">
        <v>13552</v>
      </c>
      <c r="Z1508">
        <v>112.41456100000001</v>
      </c>
      <c r="AA1508">
        <v>-7.5627839999999997</v>
      </c>
      <c r="AB1508" t="s">
        <v>12241</v>
      </c>
      <c r="AC1508" t="s">
        <v>230</v>
      </c>
      <c r="AL1508" t="s">
        <v>218</v>
      </c>
      <c r="AM1508" t="s">
        <v>13553</v>
      </c>
      <c r="AN1508" t="s">
        <v>6</v>
      </c>
      <c r="AO1508" t="s">
        <v>12887</v>
      </c>
      <c r="AR1508" t="s">
        <v>219</v>
      </c>
      <c r="AS1508" t="s">
        <v>300</v>
      </c>
      <c r="AT1508" t="s">
        <v>231</v>
      </c>
      <c r="AU1508">
        <v>20260818</v>
      </c>
      <c r="AV1508" t="s">
        <v>222</v>
      </c>
      <c r="AW1508" t="s">
        <v>561</v>
      </c>
      <c r="AX1508" t="s">
        <v>223</v>
      </c>
      <c r="BA1508" s="57">
        <v>46252.291666666664</v>
      </c>
      <c r="BB1508" t="s">
        <v>13553</v>
      </c>
      <c r="BC1508">
        <v>2026</v>
      </c>
      <c r="BD1508">
        <v>8</v>
      </c>
      <c r="BE1508">
        <v>18</v>
      </c>
      <c r="BF1508" s="6">
        <f t="shared" si="69"/>
        <v>46252</v>
      </c>
      <c r="BG1508">
        <f t="shared" si="70"/>
        <v>-0.29166666666424135</v>
      </c>
      <c r="BH1508" t="str">
        <f t="shared" si="71"/>
        <v>COMPLY</v>
      </c>
      <c r="BI1508" t="str">
        <f>VLOOKUP(H1508,Sheet2!$A$1:$B$270,2,FALSE)</f>
        <v>MOJOKERTO</v>
      </c>
    </row>
    <row r="1509" spans="1:61">
      <c r="A1509">
        <v>1508</v>
      </c>
      <c r="B1509">
        <v>1002512235</v>
      </c>
      <c r="C1509">
        <v>3</v>
      </c>
      <c r="D1509" t="s">
        <v>59</v>
      </c>
      <c r="E1509">
        <v>4</v>
      </c>
      <c r="F1509" t="s">
        <v>224</v>
      </c>
      <c r="G1509" t="s">
        <v>607</v>
      </c>
      <c r="H1509" t="s">
        <v>964</v>
      </c>
      <c r="I1509" t="s">
        <v>213</v>
      </c>
      <c r="J1509" t="s">
        <v>214</v>
      </c>
      <c r="K1509" t="s">
        <v>149</v>
      </c>
      <c r="M1509" t="s">
        <v>76</v>
      </c>
      <c r="N1509" t="s">
        <v>216</v>
      </c>
      <c r="O1509" s="57">
        <v>46240.520925925928</v>
      </c>
      <c r="P1509" s="57">
        <v>46241.643182870372</v>
      </c>
      <c r="Q1509">
        <v>69359898</v>
      </c>
      <c r="S1509">
        <v>141362105180</v>
      </c>
      <c r="T1509" t="s">
        <v>1542</v>
      </c>
      <c r="U1509" t="s">
        <v>1543</v>
      </c>
      <c r="V1509" t="s">
        <v>1544</v>
      </c>
      <c r="Z1509">
        <v>109.044604336372</v>
      </c>
      <c r="AA1509">
        <v>-7.6649099393786297</v>
      </c>
      <c r="AB1509" t="s">
        <v>1545</v>
      </c>
      <c r="AC1509" t="s">
        <v>291</v>
      </c>
      <c r="AL1509" t="s">
        <v>218</v>
      </c>
      <c r="AM1509" t="s">
        <v>1546</v>
      </c>
      <c r="AN1509" t="s">
        <v>6</v>
      </c>
      <c r="AO1509" s="57">
        <v>46181.52789351852</v>
      </c>
      <c r="AP1509" s="57">
        <v>46242.666666666664</v>
      </c>
      <c r="AR1509" t="s">
        <v>219</v>
      </c>
      <c r="AS1509" t="s">
        <v>964</v>
      </c>
      <c r="AT1509" t="s">
        <v>231</v>
      </c>
      <c r="AU1509">
        <v>20260807</v>
      </c>
      <c r="AV1509" t="s">
        <v>222</v>
      </c>
      <c r="AW1509" t="s">
        <v>634</v>
      </c>
      <c r="AX1509" t="s">
        <v>223</v>
      </c>
      <c r="BA1509" s="57">
        <v>46242.666666666664</v>
      </c>
      <c r="BB1509" t="s">
        <v>1546</v>
      </c>
      <c r="BC1509">
        <v>2026</v>
      </c>
      <c r="BD1509">
        <v>8</v>
      </c>
      <c r="BE1509">
        <v>7</v>
      </c>
      <c r="BF1509" s="6">
        <f t="shared" si="69"/>
        <v>46241</v>
      </c>
      <c r="BG1509">
        <f t="shared" si="70"/>
        <v>-1.6666666666642413</v>
      </c>
      <c r="BH1509" t="str">
        <f t="shared" si="71"/>
        <v>COMPLY</v>
      </c>
      <c r="BI1509" t="e">
        <f>VLOOKUP(H1509,Sheet2!$A$1:$B$270,2,FALSE)</f>
        <v>#N/A</v>
      </c>
    </row>
    <row r="1510" spans="1:61">
      <c r="A1510">
        <v>1509</v>
      </c>
      <c r="B1510">
        <v>1002528734</v>
      </c>
      <c r="C1510">
        <v>3</v>
      </c>
      <c r="D1510" t="s">
        <v>59</v>
      </c>
      <c r="E1510">
        <v>4</v>
      </c>
      <c r="F1510" t="s">
        <v>243</v>
      </c>
      <c r="G1510" t="s">
        <v>261</v>
      </c>
      <c r="H1510" t="s">
        <v>262</v>
      </c>
      <c r="I1510" t="s">
        <v>213</v>
      </c>
      <c r="J1510" t="s">
        <v>214</v>
      </c>
      <c r="K1510" t="s">
        <v>149</v>
      </c>
      <c r="L1510" t="s">
        <v>215</v>
      </c>
      <c r="M1510" t="s">
        <v>76</v>
      </c>
      <c r="N1510" t="s">
        <v>216</v>
      </c>
      <c r="O1510" s="57">
        <v>46249.702048611114</v>
      </c>
      <c r="P1510" s="57">
        <v>46250.521203703705</v>
      </c>
      <c r="Q1510">
        <v>69367142</v>
      </c>
      <c r="S1510">
        <v>141373127458</v>
      </c>
      <c r="T1510" t="s">
        <v>10017</v>
      </c>
      <c r="U1510" t="s">
        <v>10018</v>
      </c>
      <c r="V1510" t="s">
        <v>10019</v>
      </c>
      <c r="Z1510">
        <v>109.867305</v>
      </c>
      <c r="AA1510">
        <v>-7.4085710000000002</v>
      </c>
      <c r="AB1510" t="s">
        <v>10020</v>
      </c>
      <c r="AC1510" t="s">
        <v>237</v>
      </c>
      <c r="AL1510" t="s">
        <v>218</v>
      </c>
      <c r="AM1510" t="s">
        <v>10021</v>
      </c>
      <c r="AN1510" t="s">
        <v>6</v>
      </c>
      <c r="AO1510" t="s">
        <v>10022</v>
      </c>
      <c r="AP1510" s="57">
        <v>46250.541666666664</v>
      </c>
      <c r="AR1510" t="s">
        <v>219</v>
      </c>
      <c r="AS1510" t="s">
        <v>262</v>
      </c>
      <c r="AT1510" t="s">
        <v>231</v>
      </c>
      <c r="AU1510">
        <v>20260816</v>
      </c>
      <c r="AV1510" t="s">
        <v>222</v>
      </c>
      <c r="AW1510" t="s">
        <v>1014</v>
      </c>
      <c r="AX1510" t="s">
        <v>223</v>
      </c>
      <c r="BA1510" s="57">
        <v>46250.541666666664</v>
      </c>
      <c r="BB1510" t="s">
        <v>10021</v>
      </c>
      <c r="BC1510">
        <v>2026</v>
      </c>
      <c r="BD1510">
        <v>8</v>
      </c>
      <c r="BE1510">
        <v>16</v>
      </c>
      <c r="BF1510" s="6">
        <f t="shared" si="69"/>
        <v>46250</v>
      </c>
      <c r="BG1510">
        <f t="shared" si="70"/>
        <v>-0.54166666666424135</v>
      </c>
      <c r="BH1510" t="str">
        <f t="shared" si="71"/>
        <v>COMPLY</v>
      </c>
      <c r="BI1510" t="e">
        <f>VLOOKUP(H1510,Sheet2!$A$1:$B$270,2,FALSE)</f>
        <v>#N/A</v>
      </c>
    </row>
    <row r="1511" spans="1:61">
      <c r="A1511">
        <v>1510</v>
      </c>
      <c r="B1511">
        <v>1002520937</v>
      </c>
      <c r="C1511">
        <v>3</v>
      </c>
      <c r="D1511" t="s">
        <v>55</v>
      </c>
      <c r="E1511">
        <v>5</v>
      </c>
      <c r="F1511" t="s">
        <v>265</v>
      </c>
      <c r="G1511" t="s">
        <v>125</v>
      </c>
      <c r="H1511" t="s">
        <v>332</v>
      </c>
      <c r="I1511" t="s">
        <v>213</v>
      </c>
      <c r="J1511" t="s">
        <v>214</v>
      </c>
      <c r="K1511" t="s">
        <v>149</v>
      </c>
      <c r="L1511" t="s">
        <v>215</v>
      </c>
      <c r="M1511" t="s">
        <v>277</v>
      </c>
      <c r="N1511" t="s">
        <v>216</v>
      </c>
      <c r="O1511" s="57">
        <v>46245.747870370367</v>
      </c>
      <c r="P1511" s="57">
        <v>46246.791087962964</v>
      </c>
      <c r="Q1511">
        <v>69363730</v>
      </c>
      <c r="S1511">
        <v>152441211299</v>
      </c>
      <c r="T1511" t="s">
        <v>6997</v>
      </c>
      <c r="U1511" t="s">
        <v>6998</v>
      </c>
      <c r="V1511" t="s">
        <v>6999</v>
      </c>
      <c r="Z1511">
        <v>112.167616970837</v>
      </c>
      <c r="AA1511">
        <v>-7.1605779797101299</v>
      </c>
      <c r="AB1511" t="s">
        <v>7000</v>
      </c>
      <c r="AC1511" t="s">
        <v>217</v>
      </c>
      <c r="AL1511" t="s">
        <v>218</v>
      </c>
      <c r="AM1511" t="s">
        <v>7001</v>
      </c>
      <c r="AN1511" t="s">
        <v>6</v>
      </c>
      <c r="AO1511" s="57">
        <v>46334.757071759261</v>
      </c>
      <c r="AP1511" s="57">
        <v>46246.625</v>
      </c>
      <c r="AQ1511" t="s">
        <v>248</v>
      </c>
      <c r="AR1511" t="s">
        <v>278</v>
      </c>
      <c r="AS1511" t="s">
        <v>332</v>
      </c>
      <c r="AT1511" t="s">
        <v>231</v>
      </c>
      <c r="AV1511" t="s">
        <v>7966</v>
      </c>
      <c r="AW1511" t="s">
        <v>1010</v>
      </c>
      <c r="AX1511" t="s">
        <v>223</v>
      </c>
      <c r="BA1511" s="57">
        <v>46246.625</v>
      </c>
      <c r="BB1511" t="s">
        <v>7001</v>
      </c>
      <c r="BF1511" s="6" t="e">
        <f t="shared" si="69"/>
        <v>#NUM!</v>
      </c>
      <c r="BG1511" t="e">
        <f t="shared" si="70"/>
        <v>#NUM!</v>
      </c>
      <c r="BH1511" t="e">
        <f t="shared" si="71"/>
        <v>#NUM!</v>
      </c>
      <c r="BI1511" t="str">
        <f>VLOOKUP(H1511,Sheet2!$A$1:$B$270,2,FALSE)</f>
        <v>GRESIK</v>
      </c>
    </row>
    <row r="1512" spans="1:61">
      <c r="A1512">
        <v>1511</v>
      </c>
      <c r="B1512">
        <v>1002515681</v>
      </c>
      <c r="C1512">
        <v>3</v>
      </c>
      <c r="D1512" t="s">
        <v>51</v>
      </c>
      <c r="E1512">
        <v>4</v>
      </c>
      <c r="F1512" t="s">
        <v>273</v>
      </c>
      <c r="G1512" t="s">
        <v>569</v>
      </c>
      <c r="H1512" t="s">
        <v>907</v>
      </c>
      <c r="I1512" t="s">
        <v>213</v>
      </c>
      <c r="J1512" t="s">
        <v>214</v>
      </c>
      <c r="K1512" t="s">
        <v>149</v>
      </c>
      <c r="L1512" t="s">
        <v>215</v>
      </c>
      <c r="M1512" t="s">
        <v>76</v>
      </c>
      <c r="N1512" t="s">
        <v>216</v>
      </c>
      <c r="O1512" s="57">
        <v>46242.413842592592</v>
      </c>
      <c r="P1512" s="57">
        <v>46244.661643518521</v>
      </c>
      <c r="Q1512">
        <v>69361292</v>
      </c>
      <c r="S1512">
        <v>142509107225</v>
      </c>
      <c r="T1512" t="s">
        <v>4599</v>
      </c>
      <c r="U1512" t="s">
        <v>4600</v>
      </c>
      <c r="V1512" t="s">
        <v>4601</v>
      </c>
      <c r="Z1512">
        <v>111.09495800000001</v>
      </c>
      <c r="AA1512">
        <v>-7.0892749999999998</v>
      </c>
      <c r="AB1512" t="s">
        <v>4602</v>
      </c>
      <c r="AC1512" t="s">
        <v>237</v>
      </c>
      <c r="AL1512" t="s">
        <v>218</v>
      </c>
      <c r="AM1512" t="s">
        <v>4603</v>
      </c>
      <c r="AN1512" t="s">
        <v>6</v>
      </c>
      <c r="AO1512" s="57">
        <v>46242.423668981479</v>
      </c>
      <c r="AP1512" s="57">
        <v>46244.333333333336</v>
      </c>
      <c r="AR1512" t="s">
        <v>219</v>
      </c>
      <c r="AS1512" t="s">
        <v>907</v>
      </c>
      <c r="AT1512" t="s">
        <v>231</v>
      </c>
      <c r="AU1512">
        <v>20260810</v>
      </c>
      <c r="AV1512" t="s">
        <v>222</v>
      </c>
      <c r="AW1512" t="s">
        <v>1012</v>
      </c>
      <c r="AX1512" t="s">
        <v>223</v>
      </c>
      <c r="BA1512" s="57">
        <v>46244.333333333336</v>
      </c>
      <c r="BB1512" t="s">
        <v>4603</v>
      </c>
      <c r="BC1512">
        <v>2026</v>
      </c>
      <c r="BD1512">
        <v>8</v>
      </c>
      <c r="BE1512">
        <v>10</v>
      </c>
      <c r="BF1512" s="6">
        <f t="shared" si="69"/>
        <v>46244</v>
      </c>
      <c r="BG1512">
        <f t="shared" si="70"/>
        <v>-0.33333333333575865</v>
      </c>
      <c r="BH1512" t="str">
        <f t="shared" si="71"/>
        <v>COMPLY</v>
      </c>
      <c r="BI1512" t="e">
        <f>VLOOKUP(H1512,Sheet2!$A$1:$B$270,2,FALSE)</f>
        <v>#N/A</v>
      </c>
    </row>
    <row r="1513" spans="1:61">
      <c r="A1513">
        <v>1512</v>
      </c>
      <c r="B1513">
        <v>1002509573</v>
      </c>
      <c r="C1513">
        <v>3</v>
      </c>
      <c r="D1513" t="s">
        <v>34</v>
      </c>
      <c r="E1513">
        <v>5</v>
      </c>
      <c r="F1513" t="s">
        <v>585</v>
      </c>
      <c r="G1513" t="s">
        <v>81</v>
      </c>
      <c r="H1513" t="s">
        <v>358</v>
      </c>
      <c r="I1513" t="s">
        <v>213</v>
      </c>
      <c r="J1513" t="s">
        <v>214</v>
      </c>
      <c r="K1513" t="s">
        <v>149</v>
      </c>
      <c r="M1513" t="s">
        <v>76</v>
      </c>
      <c r="N1513" t="s">
        <v>216</v>
      </c>
      <c r="O1513" s="57">
        <v>46239.357789351852</v>
      </c>
      <c r="P1513" s="57">
        <v>46241.762175925927</v>
      </c>
      <c r="Q1513">
        <v>69358754</v>
      </c>
      <c r="S1513">
        <v>172416429239</v>
      </c>
      <c r="T1513" t="s">
        <v>1570</v>
      </c>
      <c r="U1513" t="s">
        <v>4604</v>
      </c>
      <c r="V1513" t="s">
        <v>1572</v>
      </c>
      <c r="Z1513">
        <v>115.17978410000001</v>
      </c>
      <c r="AA1513">
        <v>-8.7114194000000005</v>
      </c>
      <c r="AB1513" t="s">
        <v>1573</v>
      </c>
      <c r="AC1513" t="s">
        <v>230</v>
      </c>
      <c r="AL1513" t="s">
        <v>218</v>
      </c>
      <c r="AM1513" t="s">
        <v>1574</v>
      </c>
      <c r="AN1513" t="s">
        <v>6</v>
      </c>
      <c r="AO1513" s="57">
        <v>46150.360949074071</v>
      </c>
      <c r="AP1513" s="57">
        <v>46241.541666666664</v>
      </c>
      <c r="AR1513" t="s">
        <v>219</v>
      </c>
      <c r="AS1513" t="s">
        <v>358</v>
      </c>
      <c r="AT1513" t="s">
        <v>231</v>
      </c>
      <c r="AU1513">
        <v>20260807</v>
      </c>
      <c r="AV1513" t="s">
        <v>222</v>
      </c>
      <c r="AW1513" t="s">
        <v>582</v>
      </c>
      <c r="AX1513" t="s">
        <v>223</v>
      </c>
      <c r="BA1513" s="57">
        <v>46241.541666666664</v>
      </c>
      <c r="BB1513" t="s">
        <v>1574</v>
      </c>
      <c r="BC1513">
        <v>2026</v>
      </c>
      <c r="BD1513">
        <v>8</v>
      </c>
      <c r="BE1513">
        <v>7</v>
      </c>
      <c r="BF1513" s="6">
        <f t="shared" si="69"/>
        <v>46241</v>
      </c>
      <c r="BG1513">
        <f t="shared" si="70"/>
        <v>-0.54166666666424135</v>
      </c>
      <c r="BH1513" t="str">
        <f t="shared" si="71"/>
        <v>COMPLY</v>
      </c>
      <c r="BI1513" t="str">
        <f>VLOOKUP(H1513,Sheet2!$A$1:$B$270,2,FALSE)</f>
        <v>JIMBARAN</v>
      </c>
    </row>
    <row r="1514" spans="1:61">
      <c r="A1514">
        <v>1513</v>
      </c>
      <c r="B1514">
        <v>1002508039</v>
      </c>
      <c r="C1514">
        <v>3</v>
      </c>
      <c r="D1514" t="s">
        <v>42</v>
      </c>
      <c r="E1514">
        <v>5</v>
      </c>
      <c r="F1514" t="s">
        <v>233</v>
      </c>
      <c r="G1514" t="s">
        <v>101</v>
      </c>
      <c r="H1514" t="s">
        <v>263</v>
      </c>
      <c r="I1514" t="s">
        <v>213</v>
      </c>
      <c r="J1514" t="s">
        <v>214</v>
      </c>
      <c r="K1514" t="s">
        <v>149</v>
      </c>
      <c r="L1514" t="s">
        <v>606</v>
      </c>
      <c r="M1514" t="s">
        <v>76</v>
      </c>
      <c r="N1514" t="s">
        <v>216</v>
      </c>
      <c r="O1514" s="57">
        <v>46238.526342592595</v>
      </c>
      <c r="P1514" s="57">
        <v>46239.956643518519</v>
      </c>
      <c r="Q1514">
        <v>69358250</v>
      </c>
      <c r="R1514">
        <v>3135917245</v>
      </c>
      <c r="S1514">
        <v>152316231889</v>
      </c>
      <c r="T1514" t="s">
        <v>1575</v>
      </c>
      <c r="U1514" t="s">
        <v>1576</v>
      </c>
      <c r="V1514" t="s">
        <v>1577</v>
      </c>
      <c r="Z1514">
        <v>112.699966900099</v>
      </c>
      <c r="AA1514">
        <v>-7.4489907985515096</v>
      </c>
      <c r="AB1514" t="s">
        <v>1578</v>
      </c>
      <c r="AC1514" t="s">
        <v>217</v>
      </c>
      <c r="AL1514" t="s">
        <v>218</v>
      </c>
      <c r="AM1514" t="s">
        <v>1579</v>
      </c>
      <c r="AN1514" t="s">
        <v>6</v>
      </c>
      <c r="AO1514" s="57">
        <v>46120.527719907404</v>
      </c>
      <c r="AP1514" s="57">
        <v>46239.625</v>
      </c>
      <c r="AR1514" t="s">
        <v>219</v>
      </c>
      <c r="AS1514" t="s">
        <v>263</v>
      </c>
      <c r="AT1514" t="s">
        <v>231</v>
      </c>
      <c r="AU1514">
        <v>20260805</v>
      </c>
      <c r="AV1514" t="s">
        <v>222</v>
      </c>
      <c r="AW1514" t="s">
        <v>995</v>
      </c>
      <c r="AX1514" t="s">
        <v>223</v>
      </c>
      <c r="BA1514" s="57">
        <v>46239.625</v>
      </c>
      <c r="BB1514" t="s">
        <v>1579</v>
      </c>
      <c r="BC1514">
        <v>2026</v>
      </c>
      <c r="BD1514">
        <v>8</v>
      </c>
      <c r="BE1514">
        <v>5</v>
      </c>
      <c r="BF1514" s="6">
        <f t="shared" si="69"/>
        <v>46239</v>
      </c>
      <c r="BG1514">
        <f t="shared" si="70"/>
        <v>-0.625</v>
      </c>
      <c r="BH1514" t="str">
        <f t="shared" si="71"/>
        <v>COMPLY</v>
      </c>
      <c r="BI1514" t="str">
        <f>VLOOKUP(H1514,Sheet2!$A$1:$B$270,2,FALSE)</f>
        <v>SIDOARJO</v>
      </c>
    </row>
    <row r="1515" spans="1:61">
      <c r="A1515">
        <v>1514</v>
      </c>
      <c r="B1515">
        <v>1002527930</v>
      </c>
      <c r="C1515">
        <v>3</v>
      </c>
      <c r="D1515" t="s">
        <v>38</v>
      </c>
      <c r="E1515">
        <v>5</v>
      </c>
      <c r="F1515" t="s">
        <v>92</v>
      </c>
      <c r="G1515" t="s">
        <v>94</v>
      </c>
      <c r="H1515" t="s">
        <v>452</v>
      </c>
      <c r="I1515" t="s">
        <v>213</v>
      </c>
      <c r="J1515" t="s">
        <v>214</v>
      </c>
      <c r="K1515" t="s">
        <v>149</v>
      </c>
      <c r="L1515" t="s">
        <v>215</v>
      </c>
      <c r="M1515" t="s">
        <v>76</v>
      </c>
      <c r="N1515" t="s">
        <v>216</v>
      </c>
      <c r="O1515" s="57">
        <v>46249.445104166669</v>
      </c>
      <c r="P1515" s="57">
        <v>46250.555312500001</v>
      </c>
      <c r="Q1515">
        <v>69366641</v>
      </c>
      <c r="S1515">
        <v>152635205072</v>
      </c>
      <c r="T1515" t="s">
        <v>10025</v>
      </c>
      <c r="U1515" t="s">
        <v>10026</v>
      </c>
      <c r="V1515" t="s">
        <v>10027</v>
      </c>
      <c r="Z1515">
        <v>111.142685555548</v>
      </c>
      <c r="AA1515">
        <v>-7.47994629241113</v>
      </c>
      <c r="AB1515" t="s">
        <v>10028</v>
      </c>
      <c r="AC1515" t="s">
        <v>237</v>
      </c>
      <c r="AL1515" t="s">
        <v>218</v>
      </c>
      <c r="AM1515" t="s">
        <v>10029</v>
      </c>
      <c r="AN1515" t="s">
        <v>6</v>
      </c>
      <c r="AO1515" t="s">
        <v>9807</v>
      </c>
      <c r="AP1515" s="57">
        <v>46250.541666666664</v>
      </c>
      <c r="AR1515" t="s">
        <v>219</v>
      </c>
      <c r="AS1515" t="s">
        <v>452</v>
      </c>
      <c r="AT1515" t="s">
        <v>231</v>
      </c>
      <c r="AU1515">
        <v>20260816</v>
      </c>
      <c r="AV1515" t="s">
        <v>222</v>
      </c>
      <c r="AW1515" t="s">
        <v>943</v>
      </c>
      <c r="AX1515" t="s">
        <v>223</v>
      </c>
      <c r="BA1515" s="57">
        <v>46250.541666666664</v>
      </c>
      <c r="BB1515" t="s">
        <v>10029</v>
      </c>
      <c r="BC1515">
        <v>2026</v>
      </c>
      <c r="BD1515">
        <v>8</v>
      </c>
      <c r="BE1515">
        <v>16</v>
      </c>
      <c r="BF1515" s="6">
        <f t="shared" si="69"/>
        <v>46250</v>
      </c>
      <c r="BG1515">
        <f t="shared" si="70"/>
        <v>-0.54166666666424135</v>
      </c>
      <c r="BH1515" t="str">
        <f t="shared" si="71"/>
        <v>COMPLY</v>
      </c>
      <c r="BI1515" t="str">
        <f>VLOOKUP(H1515,Sheet2!$A$1:$B$270,2,FALSE)</f>
        <v>MADIUN</v>
      </c>
    </row>
    <row r="1516" spans="1:61">
      <c r="A1516">
        <v>1515</v>
      </c>
      <c r="B1516">
        <v>1002522985</v>
      </c>
      <c r="C1516">
        <v>3</v>
      </c>
      <c r="D1516" t="s">
        <v>42</v>
      </c>
      <c r="E1516">
        <v>5</v>
      </c>
      <c r="F1516" t="s">
        <v>233</v>
      </c>
      <c r="G1516" t="s">
        <v>101</v>
      </c>
      <c r="H1516" t="s">
        <v>234</v>
      </c>
      <c r="I1516" t="s">
        <v>213</v>
      </c>
      <c r="J1516" t="s">
        <v>214</v>
      </c>
      <c r="K1516" t="s">
        <v>149</v>
      </c>
      <c r="M1516" t="s">
        <v>76</v>
      </c>
      <c r="N1516" t="s">
        <v>216</v>
      </c>
      <c r="O1516" s="57">
        <v>46246.708854166667</v>
      </c>
      <c r="P1516" s="57">
        <v>46247.313287037039</v>
      </c>
      <c r="Q1516">
        <v>69361970</v>
      </c>
      <c r="S1516">
        <v>152327226360</v>
      </c>
      <c r="T1516" t="s">
        <v>6048</v>
      </c>
      <c r="U1516" t="s">
        <v>7972</v>
      </c>
      <c r="V1516" t="s">
        <v>7973</v>
      </c>
      <c r="Z1516">
        <v>112.64965668310199</v>
      </c>
      <c r="AA1516">
        <v>-7.4653585523908701</v>
      </c>
      <c r="AB1516" t="s">
        <v>6051</v>
      </c>
      <c r="AC1516" t="s">
        <v>217</v>
      </c>
      <c r="AL1516" t="s">
        <v>218</v>
      </c>
      <c r="AM1516" t="s">
        <v>7974</v>
      </c>
      <c r="AN1516" t="s">
        <v>6</v>
      </c>
      <c r="AO1516" s="57">
        <v>46364.715636574074</v>
      </c>
      <c r="AR1516" t="s">
        <v>219</v>
      </c>
      <c r="AS1516" t="s">
        <v>234</v>
      </c>
      <c r="AT1516" t="s">
        <v>231</v>
      </c>
      <c r="AU1516">
        <v>20260813</v>
      </c>
      <c r="AV1516" t="s">
        <v>222</v>
      </c>
      <c r="AW1516" t="s">
        <v>582</v>
      </c>
      <c r="AX1516" t="s">
        <v>223</v>
      </c>
      <c r="BA1516" s="57">
        <v>46246.291666666664</v>
      </c>
      <c r="BB1516" t="s">
        <v>7974</v>
      </c>
      <c r="BC1516">
        <v>2026</v>
      </c>
      <c r="BD1516">
        <v>8</v>
      </c>
      <c r="BE1516">
        <v>13</v>
      </c>
      <c r="BF1516" s="6">
        <f t="shared" si="69"/>
        <v>46247</v>
      </c>
      <c r="BG1516">
        <f t="shared" si="70"/>
        <v>0.70833333333575865</v>
      </c>
      <c r="BH1516" t="str">
        <f t="shared" si="71"/>
        <v>COMPLY</v>
      </c>
      <c r="BI1516" t="str">
        <f>VLOOKUP(H1516,Sheet2!$A$1:$B$270,2,FALSE)</f>
        <v>SIDOARJO</v>
      </c>
    </row>
    <row r="1517" spans="1:61">
      <c r="A1517">
        <v>1516</v>
      </c>
      <c r="B1517">
        <v>1002516462</v>
      </c>
      <c r="C1517">
        <v>3</v>
      </c>
      <c r="D1517" t="s">
        <v>59</v>
      </c>
      <c r="E1517">
        <v>4</v>
      </c>
      <c r="F1517" t="s">
        <v>224</v>
      </c>
      <c r="G1517" t="s">
        <v>320</v>
      </c>
      <c r="H1517" t="s">
        <v>4610</v>
      </c>
      <c r="I1517" t="s">
        <v>213</v>
      </c>
      <c r="J1517" t="s">
        <v>214</v>
      </c>
      <c r="K1517" t="s">
        <v>149</v>
      </c>
      <c r="L1517" t="s">
        <v>215</v>
      </c>
      <c r="M1517" t="s">
        <v>76</v>
      </c>
      <c r="N1517" t="s">
        <v>216</v>
      </c>
      <c r="O1517" s="57">
        <v>46243.51803240741</v>
      </c>
      <c r="P1517" s="57">
        <v>46244.729733796295</v>
      </c>
      <c r="Q1517">
        <v>69361851</v>
      </c>
      <c r="S1517">
        <v>143395108273</v>
      </c>
      <c r="T1517" t="s">
        <v>4611</v>
      </c>
      <c r="U1517" t="s">
        <v>6237</v>
      </c>
      <c r="V1517" t="s">
        <v>4612</v>
      </c>
      <c r="Z1517">
        <v>109.559673614204</v>
      </c>
      <c r="AA1517">
        <v>-7.43927841419689</v>
      </c>
      <c r="AB1517" t="s">
        <v>4613</v>
      </c>
      <c r="AC1517" t="s">
        <v>237</v>
      </c>
      <c r="AL1517" t="s">
        <v>218</v>
      </c>
      <c r="AM1517" t="s">
        <v>4614</v>
      </c>
      <c r="AN1517" t="s">
        <v>6</v>
      </c>
      <c r="AO1517" s="57">
        <v>46273.527696759258</v>
      </c>
      <c r="AP1517" s="57">
        <v>46247.625</v>
      </c>
      <c r="AR1517" t="s">
        <v>219</v>
      </c>
      <c r="AS1517" t="s">
        <v>4610</v>
      </c>
      <c r="AT1517" t="s">
        <v>231</v>
      </c>
      <c r="AU1517">
        <v>20260810</v>
      </c>
      <c r="AV1517" t="s">
        <v>222</v>
      </c>
      <c r="AW1517" t="s">
        <v>1021</v>
      </c>
      <c r="AX1517" t="s">
        <v>223</v>
      </c>
      <c r="BA1517" s="57">
        <v>46247.625</v>
      </c>
      <c r="BB1517" t="s">
        <v>4614</v>
      </c>
      <c r="BC1517">
        <v>2026</v>
      </c>
      <c r="BD1517">
        <v>8</v>
      </c>
      <c r="BE1517">
        <v>10</v>
      </c>
      <c r="BF1517" s="6">
        <f t="shared" si="69"/>
        <v>46244</v>
      </c>
      <c r="BG1517">
        <f t="shared" si="70"/>
        <v>-3.625</v>
      </c>
      <c r="BH1517" t="str">
        <f t="shared" si="71"/>
        <v>COMPLY</v>
      </c>
      <c r="BI1517" t="e">
        <f>VLOOKUP(H1517,Sheet2!$A$1:$B$270,2,FALSE)</f>
        <v>#N/A</v>
      </c>
    </row>
    <row r="1518" spans="1:61">
      <c r="A1518">
        <v>1517</v>
      </c>
      <c r="B1518">
        <v>1002521688</v>
      </c>
      <c r="C1518">
        <v>3</v>
      </c>
      <c r="D1518" t="s">
        <v>49</v>
      </c>
      <c r="E1518">
        <v>4</v>
      </c>
      <c r="F1518" t="s">
        <v>252</v>
      </c>
      <c r="G1518" t="s">
        <v>252</v>
      </c>
      <c r="H1518" t="s">
        <v>909</v>
      </c>
      <c r="I1518" t="s">
        <v>213</v>
      </c>
      <c r="J1518" t="s">
        <v>214</v>
      </c>
      <c r="K1518" t="s">
        <v>149</v>
      </c>
      <c r="L1518" t="s">
        <v>215</v>
      </c>
      <c r="M1518" t="s">
        <v>76</v>
      </c>
      <c r="N1518" t="s">
        <v>216</v>
      </c>
      <c r="O1518" s="57">
        <v>46246.459803240738</v>
      </c>
      <c r="P1518" s="57">
        <v>46248.330081018517</v>
      </c>
      <c r="Q1518">
        <v>69364004</v>
      </c>
      <c r="S1518">
        <v>142202154743</v>
      </c>
      <c r="T1518" t="s">
        <v>7975</v>
      </c>
      <c r="U1518" t="s">
        <v>7976</v>
      </c>
      <c r="V1518" t="s">
        <v>7977</v>
      </c>
      <c r="Z1518">
        <v>109.654679813491</v>
      </c>
      <c r="AA1518">
        <v>-6.9377462693288896</v>
      </c>
      <c r="AB1518" t="s">
        <v>7978</v>
      </c>
      <c r="AC1518" t="s">
        <v>237</v>
      </c>
      <c r="AL1518" t="s">
        <v>218</v>
      </c>
      <c r="AM1518" t="s">
        <v>7979</v>
      </c>
      <c r="AN1518" t="s">
        <v>6</v>
      </c>
      <c r="AO1518" s="57">
        <v>46364.465601851851</v>
      </c>
      <c r="AP1518" s="57">
        <v>46247.333333333336</v>
      </c>
      <c r="AR1518" t="s">
        <v>219</v>
      </c>
      <c r="AS1518" t="s">
        <v>909</v>
      </c>
      <c r="AT1518" t="s">
        <v>231</v>
      </c>
      <c r="AU1518">
        <v>20260814</v>
      </c>
      <c r="AV1518" t="s">
        <v>222</v>
      </c>
      <c r="AW1518" t="s">
        <v>1023</v>
      </c>
      <c r="AX1518" t="s">
        <v>223</v>
      </c>
      <c r="BA1518" s="57">
        <v>46247.333333333336</v>
      </c>
      <c r="BB1518" t="s">
        <v>7979</v>
      </c>
      <c r="BC1518">
        <v>2026</v>
      </c>
      <c r="BD1518">
        <v>8</v>
      </c>
      <c r="BE1518">
        <v>14</v>
      </c>
      <c r="BF1518" s="6">
        <f t="shared" si="69"/>
        <v>46248</v>
      </c>
      <c r="BG1518">
        <f t="shared" si="70"/>
        <v>0.66666666666424135</v>
      </c>
      <c r="BH1518" t="str">
        <f t="shared" si="71"/>
        <v>COMPLY</v>
      </c>
      <c r="BI1518" t="e">
        <f>VLOOKUP(H1518,Sheet2!$A$1:$B$270,2,FALSE)</f>
        <v>#N/A</v>
      </c>
    </row>
    <row r="1519" spans="1:61">
      <c r="A1519">
        <v>1518</v>
      </c>
      <c r="B1519">
        <v>1002517195</v>
      </c>
      <c r="C1519">
        <v>3</v>
      </c>
      <c r="D1519" t="s">
        <v>38</v>
      </c>
      <c r="E1519">
        <v>5</v>
      </c>
      <c r="F1519" t="s">
        <v>90</v>
      </c>
      <c r="G1519" t="s">
        <v>93</v>
      </c>
      <c r="H1519" t="s">
        <v>302</v>
      </c>
      <c r="I1519" t="s">
        <v>213</v>
      </c>
      <c r="J1519" t="s">
        <v>214</v>
      </c>
      <c r="K1519" t="s">
        <v>149</v>
      </c>
      <c r="L1519" t="s">
        <v>215</v>
      </c>
      <c r="M1519" t="s">
        <v>76</v>
      </c>
      <c r="N1519" t="s">
        <v>216</v>
      </c>
      <c r="O1519" s="57">
        <v>46244.428437499999</v>
      </c>
      <c r="P1519" s="57">
        <v>46245.522407407407</v>
      </c>
      <c r="Q1519">
        <v>69362201</v>
      </c>
      <c r="S1519">
        <v>152611229868</v>
      </c>
      <c r="T1519" t="s">
        <v>6238</v>
      </c>
      <c r="U1519" t="s">
        <v>6239</v>
      </c>
      <c r="V1519" t="s">
        <v>6240</v>
      </c>
      <c r="Z1519">
        <v>111.938289577475</v>
      </c>
      <c r="AA1519">
        <v>-7.6020775298222603</v>
      </c>
      <c r="AB1519" t="s">
        <v>6241</v>
      </c>
      <c r="AC1519" t="s">
        <v>237</v>
      </c>
      <c r="AL1519" t="s">
        <v>218</v>
      </c>
      <c r="AM1519" t="s">
        <v>6242</v>
      </c>
      <c r="AN1519" t="s">
        <v>6</v>
      </c>
      <c r="AO1519" s="57">
        <v>46303.433958333335</v>
      </c>
      <c r="AP1519" s="57">
        <v>46245.333333333336</v>
      </c>
      <c r="AR1519" t="s">
        <v>219</v>
      </c>
      <c r="AS1519" t="s">
        <v>302</v>
      </c>
      <c r="AT1519" t="s">
        <v>231</v>
      </c>
      <c r="AU1519">
        <v>20260811</v>
      </c>
      <c r="AV1519" t="s">
        <v>222</v>
      </c>
      <c r="AW1519" t="s">
        <v>1020</v>
      </c>
      <c r="AX1519" t="s">
        <v>223</v>
      </c>
      <c r="BA1519" s="57">
        <v>46245.333333333336</v>
      </c>
      <c r="BB1519" t="s">
        <v>6242</v>
      </c>
      <c r="BC1519">
        <v>2026</v>
      </c>
      <c r="BD1519">
        <v>8</v>
      </c>
      <c r="BE1519">
        <v>11</v>
      </c>
      <c r="BF1519" s="6">
        <f t="shared" si="69"/>
        <v>46245</v>
      </c>
      <c r="BG1519">
        <f t="shared" si="70"/>
        <v>-0.33333333333575865</v>
      </c>
      <c r="BH1519" t="str">
        <f t="shared" si="71"/>
        <v>COMPLY</v>
      </c>
      <c r="BI1519" t="str">
        <f>VLOOKUP(H1519,Sheet2!$A$1:$B$270,2,FALSE)</f>
        <v>NGANJUK</v>
      </c>
    </row>
    <row r="1520" spans="1:61">
      <c r="A1520">
        <v>1519</v>
      </c>
      <c r="B1520">
        <v>1002533274</v>
      </c>
      <c r="C1520">
        <v>3</v>
      </c>
      <c r="D1520" t="s">
        <v>45</v>
      </c>
      <c r="E1520">
        <v>5</v>
      </c>
      <c r="F1520" t="s">
        <v>211</v>
      </c>
      <c r="G1520" t="s">
        <v>115</v>
      </c>
      <c r="H1520" t="s">
        <v>279</v>
      </c>
      <c r="I1520" t="s">
        <v>213</v>
      </c>
      <c r="J1520" t="s">
        <v>214</v>
      </c>
      <c r="K1520" t="s">
        <v>149</v>
      </c>
      <c r="L1520" t="s">
        <v>215</v>
      </c>
      <c r="M1520" t="s">
        <v>240</v>
      </c>
      <c r="N1520" t="s">
        <v>216</v>
      </c>
      <c r="O1520" s="57">
        <v>46252.574953703705</v>
      </c>
      <c r="P1520" s="57">
        <v>46252.576423611114</v>
      </c>
      <c r="Q1520">
        <v>69369044</v>
      </c>
      <c r="S1520">
        <v>172603791625</v>
      </c>
      <c r="T1520" t="s">
        <v>13554</v>
      </c>
      <c r="U1520" t="s">
        <v>13555</v>
      </c>
      <c r="V1520" t="s">
        <v>13556</v>
      </c>
      <c r="Z1520">
        <v>116.32969199999999</v>
      </c>
      <c r="AA1520">
        <v>-8.6830529999999992</v>
      </c>
      <c r="AB1520" t="s">
        <v>13557</v>
      </c>
      <c r="AC1520" t="s">
        <v>237</v>
      </c>
      <c r="AL1520" t="s">
        <v>218</v>
      </c>
      <c r="AM1520" t="s">
        <v>13558</v>
      </c>
      <c r="AN1520" t="s">
        <v>6</v>
      </c>
      <c r="AO1520" t="s">
        <v>12855</v>
      </c>
      <c r="AP1520" s="57">
        <v>46255.625</v>
      </c>
      <c r="AR1520" t="s">
        <v>241</v>
      </c>
      <c r="AS1520" t="s">
        <v>279</v>
      </c>
      <c r="AT1520" t="s">
        <v>231</v>
      </c>
      <c r="AV1520" t="s">
        <v>240</v>
      </c>
      <c r="AW1520" t="s">
        <v>938</v>
      </c>
      <c r="AX1520" t="s">
        <v>223</v>
      </c>
      <c r="BA1520" s="57">
        <v>46255.625</v>
      </c>
      <c r="BB1520" t="s">
        <v>13558</v>
      </c>
      <c r="BF1520" s="6" t="e">
        <f t="shared" si="69"/>
        <v>#NUM!</v>
      </c>
      <c r="BG1520" t="e">
        <f t="shared" si="70"/>
        <v>#NUM!</v>
      </c>
      <c r="BH1520" t="e">
        <f t="shared" si="71"/>
        <v>#NUM!</v>
      </c>
      <c r="BI1520" t="str">
        <f>VLOOKUP(H1520,Sheet2!$A$1:$B$270,2,FALSE)</f>
        <v>SELONG</v>
      </c>
    </row>
    <row r="1521" spans="1:61">
      <c r="A1521">
        <v>1520</v>
      </c>
      <c r="B1521">
        <v>1002505021</v>
      </c>
      <c r="C1521">
        <v>3</v>
      </c>
      <c r="D1521" t="s">
        <v>55</v>
      </c>
      <c r="E1521">
        <v>5</v>
      </c>
      <c r="F1521" t="s">
        <v>265</v>
      </c>
      <c r="G1521" t="s">
        <v>126</v>
      </c>
      <c r="H1521" t="s">
        <v>266</v>
      </c>
      <c r="I1521" t="s">
        <v>213</v>
      </c>
      <c r="J1521" t="s">
        <v>214</v>
      </c>
      <c r="K1521" t="s">
        <v>149</v>
      </c>
      <c r="L1521" t="s">
        <v>215</v>
      </c>
      <c r="M1521" t="s">
        <v>76</v>
      </c>
      <c r="N1521" t="s">
        <v>216</v>
      </c>
      <c r="O1521" s="57">
        <v>46236.34579861111</v>
      </c>
      <c r="P1521" s="57">
        <v>46237.722488425927</v>
      </c>
      <c r="Q1521">
        <v>69356921</v>
      </c>
      <c r="S1521">
        <v>152413165505</v>
      </c>
      <c r="T1521" t="s">
        <v>1585</v>
      </c>
      <c r="U1521" t="s">
        <v>1586</v>
      </c>
      <c r="V1521" t="s">
        <v>1587</v>
      </c>
      <c r="Z1521">
        <v>112.72101704031201</v>
      </c>
      <c r="AA1521">
        <v>-7.2576461263273604</v>
      </c>
      <c r="AB1521" t="s">
        <v>1588</v>
      </c>
      <c r="AC1521" t="s">
        <v>217</v>
      </c>
      <c r="AL1521" t="s">
        <v>218</v>
      </c>
      <c r="AM1521" t="s">
        <v>1589</v>
      </c>
      <c r="AN1521" t="s">
        <v>6</v>
      </c>
      <c r="AO1521" s="57">
        <v>46061.350636574076</v>
      </c>
      <c r="AP1521" s="57">
        <v>46237.333333333336</v>
      </c>
      <c r="AR1521" t="s">
        <v>219</v>
      </c>
      <c r="AS1521" t="s">
        <v>266</v>
      </c>
      <c r="AT1521" t="s">
        <v>231</v>
      </c>
      <c r="AU1521">
        <v>20260803</v>
      </c>
      <c r="AV1521" t="s">
        <v>222</v>
      </c>
      <c r="AW1521" t="s">
        <v>1021</v>
      </c>
      <c r="AX1521" t="s">
        <v>223</v>
      </c>
      <c r="BA1521" s="57">
        <v>46237.333333333336</v>
      </c>
      <c r="BB1521" t="s">
        <v>1589</v>
      </c>
      <c r="BC1521">
        <v>2026</v>
      </c>
      <c r="BD1521">
        <v>8</v>
      </c>
      <c r="BE1521">
        <v>3</v>
      </c>
      <c r="BF1521" s="6">
        <f t="shared" si="69"/>
        <v>46237</v>
      </c>
      <c r="BG1521">
        <f t="shared" si="70"/>
        <v>-0.33333333333575865</v>
      </c>
      <c r="BH1521" t="str">
        <f t="shared" si="71"/>
        <v>COMPLY</v>
      </c>
      <c r="BI1521" t="str">
        <f>VLOOKUP(H1521,Sheet2!$A$1:$B$270,2,FALSE)</f>
        <v>SURABAYA SELATAN</v>
      </c>
    </row>
    <row r="1522" spans="1:61">
      <c r="A1522">
        <v>1521</v>
      </c>
      <c r="B1522">
        <v>1002527674</v>
      </c>
      <c r="C1522">
        <v>3</v>
      </c>
      <c r="D1522" t="s">
        <v>59</v>
      </c>
      <c r="E1522">
        <v>4</v>
      </c>
      <c r="F1522" t="s">
        <v>224</v>
      </c>
      <c r="G1522" t="s">
        <v>224</v>
      </c>
      <c r="H1522" t="s">
        <v>911</v>
      </c>
      <c r="I1522" t="s">
        <v>213</v>
      </c>
      <c r="J1522" t="s">
        <v>214</v>
      </c>
      <c r="K1522" t="s">
        <v>149</v>
      </c>
      <c r="L1522" t="s">
        <v>215</v>
      </c>
      <c r="M1522" t="s">
        <v>933</v>
      </c>
      <c r="N1522" t="s">
        <v>216</v>
      </c>
      <c r="O1522" s="57">
        <v>46249.34579861111</v>
      </c>
      <c r="P1522" s="57">
        <v>46252.656851851854</v>
      </c>
      <c r="Q1522">
        <v>69366535</v>
      </c>
      <c r="S1522">
        <v>146303609864</v>
      </c>
      <c r="T1522" t="s">
        <v>10031</v>
      </c>
      <c r="U1522" t="s">
        <v>10032</v>
      </c>
      <c r="V1522" t="s">
        <v>10033</v>
      </c>
      <c r="Z1522">
        <v>109.24575900000001</v>
      </c>
      <c r="AA1522">
        <v>-7.4096690000000001</v>
      </c>
      <c r="AB1522" t="s">
        <v>10034</v>
      </c>
      <c r="AC1522" t="s">
        <v>237</v>
      </c>
      <c r="AL1522" t="s">
        <v>218</v>
      </c>
      <c r="AM1522" t="s">
        <v>10035</v>
      </c>
      <c r="AN1522" t="s">
        <v>6</v>
      </c>
      <c r="AO1522" t="s">
        <v>10036</v>
      </c>
      <c r="AP1522" s="57">
        <v>46250.333333333336</v>
      </c>
      <c r="AQ1522" t="s">
        <v>248</v>
      </c>
      <c r="AR1522" t="s">
        <v>12</v>
      </c>
      <c r="AS1522" t="s">
        <v>911</v>
      </c>
      <c r="AT1522" t="s">
        <v>231</v>
      </c>
      <c r="AV1522" t="s">
        <v>917</v>
      </c>
      <c r="AW1522" t="s">
        <v>1010</v>
      </c>
      <c r="AX1522" t="s">
        <v>223</v>
      </c>
      <c r="BA1522" s="57">
        <v>46250.333333333336</v>
      </c>
      <c r="BB1522" t="s">
        <v>10035</v>
      </c>
      <c r="BF1522" s="6" t="e">
        <f t="shared" si="69"/>
        <v>#NUM!</v>
      </c>
      <c r="BG1522" t="e">
        <f t="shared" si="70"/>
        <v>#NUM!</v>
      </c>
      <c r="BH1522" t="e">
        <f t="shared" si="71"/>
        <v>#NUM!</v>
      </c>
      <c r="BI1522" t="e">
        <f>VLOOKUP(H1522,Sheet2!$A$1:$B$270,2,FALSE)</f>
        <v>#N/A</v>
      </c>
    </row>
    <row r="1523" spans="1:61">
      <c r="A1523">
        <v>1522</v>
      </c>
      <c r="B1523">
        <v>1002517492</v>
      </c>
      <c r="C1523">
        <v>3</v>
      </c>
      <c r="D1523" t="s">
        <v>38</v>
      </c>
      <c r="E1523">
        <v>5</v>
      </c>
      <c r="F1523" t="s">
        <v>90</v>
      </c>
      <c r="G1523" t="s">
        <v>98</v>
      </c>
      <c r="H1523" t="s">
        <v>404</v>
      </c>
      <c r="I1523" t="s">
        <v>213</v>
      </c>
      <c r="J1523" t="s">
        <v>214</v>
      </c>
      <c r="K1523" t="s">
        <v>149</v>
      </c>
      <c r="M1523" t="s">
        <v>76</v>
      </c>
      <c r="N1523" t="s">
        <v>216</v>
      </c>
      <c r="O1523" s="57">
        <v>46244.488668981481</v>
      </c>
      <c r="P1523" s="57">
        <v>46244.711064814815</v>
      </c>
      <c r="Q1523">
        <v>69361530</v>
      </c>
      <c r="S1523">
        <v>152622209045</v>
      </c>
      <c r="T1523" t="s">
        <v>5636</v>
      </c>
      <c r="U1523" t="s">
        <v>6246</v>
      </c>
      <c r="V1523" t="s">
        <v>6247</v>
      </c>
      <c r="Z1523">
        <v>111.823453</v>
      </c>
      <c r="AA1523">
        <v>-8.2103059999999992</v>
      </c>
      <c r="AB1523" t="s">
        <v>5639</v>
      </c>
      <c r="AC1523" t="s">
        <v>290</v>
      </c>
      <c r="AL1523" t="s">
        <v>218</v>
      </c>
      <c r="AM1523" t="s">
        <v>6248</v>
      </c>
      <c r="AN1523" t="s">
        <v>6</v>
      </c>
      <c r="AO1523" s="57">
        <v>46303.496307870373</v>
      </c>
      <c r="AR1523" t="s">
        <v>219</v>
      </c>
      <c r="AS1523" t="s">
        <v>404</v>
      </c>
      <c r="AT1523" t="s">
        <v>231</v>
      </c>
      <c r="AU1523">
        <v>20260810</v>
      </c>
      <c r="AV1523" t="s">
        <v>222</v>
      </c>
      <c r="AW1523" t="s">
        <v>561</v>
      </c>
      <c r="AX1523" t="s">
        <v>223</v>
      </c>
      <c r="BA1523" s="57">
        <v>46244.291666666664</v>
      </c>
      <c r="BB1523" t="s">
        <v>6248</v>
      </c>
      <c r="BC1523">
        <v>2026</v>
      </c>
      <c r="BD1523">
        <v>8</v>
      </c>
      <c r="BE1523">
        <v>10</v>
      </c>
      <c r="BF1523" s="6">
        <f t="shared" si="69"/>
        <v>46244</v>
      </c>
      <c r="BG1523">
        <f t="shared" si="70"/>
        <v>-0.29166666666424135</v>
      </c>
      <c r="BH1523" t="str">
        <f t="shared" si="71"/>
        <v>COMPLY</v>
      </c>
      <c r="BI1523" t="str">
        <f>VLOOKUP(H1523,Sheet2!$A$1:$B$270,2,FALSE)</f>
        <v>BLITAR</v>
      </c>
    </row>
    <row r="1524" spans="1:61">
      <c r="A1524">
        <v>1523</v>
      </c>
      <c r="B1524">
        <v>1002530863</v>
      </c>
      <c r="C1524">
        <v>3</v>
      </c>
      <c r="D1524" t="s">
        <v>51</v>
      </c>
      <c r="E1524">
        <v>4</v>
      </c>
      <c r="F1524" t="s">
        <v>273</v>
      </c>
      <c r="G1524" t="s">
        <v>339</v>
      </c>
      <c r="H1524" t="s">
        <v>1075</v>
      </c>
      <c r="I1524" t="s">
        <v>213</v>
      </c>
      <c r="J1524" t="s">
        <v>214</v>
      </c>
      <c r="K1524" t="s">
        <v>149</v>
      </c>
      <c r="L1524" t="s">
        <v>215</v>
      </c>
      <c r="M1524" t="s">
        <v>225</v>
      </c>
      <c r="N1524" t="s">
        <v>216</v>
      </c>
      <c r="O1524" s="57">
        <v>46251.552048611113</v>
      </c>
      <c r="P1524" s="57">
        <v>46252.54824074074</v>
      </c>
      <c r="Q1524">
        <v>69368095</v>
      </c>
      <c r="S1524">
        <v>142552107787</v>
      </c>
      <c r="T1524" t="s">
        <v>2543</v>
      </c>
      <c r="U1524" t="s">
        <v>10037</v>
      </c>
      <c r="V1524" t="s">
        <v>10038</v>
      </c>
      <c r="Z1524">
        <v>111.5028023</v>
      </c>
      <c r="AA1524">
        <v>-7.1970659999999897</v>
      </c>
      <c r="AB1524" t="s">
        <v>10039</v>
      </c>
      <c r="AC1524" t="s">
        <v>237</v>
      </c>
      <c r="AL1524" t="s">
        <v>218</v>
      </c>
      <c r="AM1524" t="s">
        <v>10040</v>
      </c>
      <c r="AN1524" t="s">
        <v>6</v>
      </c>
      <c r="AO1524" t="s">
        <v>10041</v>
      </c>
      <c r="AP1524" s="57">
        <v>46252.541666666664</v>
      </c>
      <c r="AR1524" t="s">
        <v>18</v>
      </c>
      <c r="AS1524" t="s">
        <v>1075</v>
      </c>
      <c r="AT1524" t="s">
        <v>231</v>
      </c>
      <c r="AV1524" t="s">
        <v>227</v>
      </c>
      <c r="AW1524" t="s">
        <v>1023</v>
      </c>
      <c r="AX1524" t="s">
        <v>223</v>
      </c>
      <c r="BA1524" s="57">
        <v>46252.541666666664</v>
      </c>
      <c r="BB1524" t="s">
        <v>10040</v>
      </c>
      <c r="BF1524" s="6" t="e">
        <f t="shared" si="69"/>
        <v>#NUM!</v>
      </c>
      <c r="BG1524" t="e">
        <f t="shared" si="70"/>
        <v>#NUM!</v>
      </c>
      <c r="BH1524" t="e">
        <f t="shared" si="71"/>
        <v>#NUM!</v>
      </c>
      <c r="BI1524" t="e">
        <f>VLOOKUP(H1524,Sheet2!$A$1:$B$270,2,FALSE)</f>
        <v>#N/A</v>
      </c>
    </row>
    <row r="1525" spans="1:61">
      <c r="A1525">
        <v>1524</v>
      </c>
      <c r="B1525">
        <v>1002515351</v>
      </c>
      <c r="C1525">
        <v>3</v>
      </c>
      <c r="D1525" t="s">
        <v>59</v>
      </c>
      <c r="E1525">
        <v>4</v>
      </c>
      <c r="F1525" t="s">
        <v>567</v>
      </c>
      <c r="G1525" t="s">
        <v>1001</v>
      </c>
      <c r="H1525" t="s">
        <v>1002</v>
      </c>
      <c r="I1525" t="s">
        <v>213</v>
      </c>
      <c r="J1525" t="s">
        <v>214</v>
      </c>
      <c r="K1525" t="s">
        <v>149</v>
      </c>
      <c r="L1525" t="s">
        <v>215</v>
      </c>
      <c r="M1525" t="s">
        <v>933</v>
      </c>
      <c r="N1525" t="s">
        <v>216</v>
      </c>
      <c r="O1525" s="57">
        <v>46241.699317129627</v>
      </c>
      <c r="P1525" s="57">
        <v>46245.44085648148</v>
      </c>
      <c r="Q1525">
        <v>69361080</v>
      </c>
      <c r="S1525">
        <v>143135115050</v>
      </c>
      <c r="T1525" t="s">
        <v>4626</v>
      </c>
      <c r="U1525" t="s">
        <v>4627</v>
      </c>
      <c r="V1525" t="s">
        <v>4628</v>
      </c>
      <c r="Z1525">
        <v>110.6029597</v>
      </c>
      <c r="AA1525">
        <v>-7.9672131999999998</v>
      </c>
      <c r="AB1525" t="s">
        <v>4629</v>
      </c>
      <c r="AC1525" t="s">
        <v>237</v>
      </c>
      <c r="AL1525" t="s">
        <v>218</v>
      </c>
      <c r="AM1525" t="s">
        <v>4630</v>
      </c>
      <c r="AN1525" t="s">
        <v>6</v>
      </c>
      <c r="AO1525" s="57">
        <v>46211.70521990741</v>
      </c>
      <c r="AP1525" s="57">
        <v>46243.333333333336</v>
      </c>
      <c r="AQ1525" t="s">
        <v>564</v>
      </c>
      <c r="AR1525" t="s">
        <v>12</v>
      </c>
      <c r="AS1525" t="s">
        <v>1002</v>
      </c>
      <c r="AT1525" t="s">
        <v>231</v>
      </c>
      <c r="AV1525" t="s">
        <v>917</v>
      </c>
      <c r="AW1525" t="s">
        <v>955</v>
      </c>
      <c r="AX1525" t="s">
        <v>223</v>
      </c>
      <c r="BA1525" s="57">
        <v>46243.333333333336</v>
      </c>
      <c r="BB1525" t="s">
        <v>4630</v>
      </c>
      <c r="BF1525" s="6" t="e">
        <f t="shared" si="69"/>
        <v>#NUM!</v>
      </c>
      <c r="BG1525" t="e">
        <f t="shared" si="70"/>
        <v>#NUM!</v>
      </c>
      <c r="BH1525" t="e">
        <f t="shared" si="71"/>
        <v>#NUM!</v>
      </c>
      <c r="BI1525" t="e">
        <f>VLOOKUP(H1525,Sheet2!$A$1:$B$270,2,FALSE)</f>
        <v>#N/A</v>
      </c>
    </row>
    <row r="1526" spans="1:61">
      <c r="A1526">
        <v>1525</v>
      </c>
      <c r="B1526">
        <v>1002521303</v>
      </c>
      <c r="C1526">
        <v>3</v>
      </c>
      <c r="D1526" t="s">
        <v>51</v>
      </c>
      <c r="E1526">
        <v>4</v>
      </c>
      <c r="F1526" t="s">
        <v>235</v>
      </c>
      <c r="G1526" t="s">
        <v>584</v>
      </c>
      <c r="H1526" t="s">
        <v>617</v>
      </c>
      <c r="I1526" t="s">
        <v>213</v>
      </c>
      <c r="J1526" t="s">
        <v>214</v>
      </c>
      <c r="K1526" t="s">
        <v>149</v>
      </c>
      <c r="L1526" t="s">
        <v>215</v>
      </c>
      <c r="M1526" t="s">
        <v>76</v>
      </c>
      <c r="N1526" t="s">
        <v>216</v>
      </c>
      <c r="O1526" s="57">
        <v>46246.3749537037</v>
      </c>
      <c r="P1526" s="57">
        <v>46246.773888888885</v>
      </c>
      <c r="Q1526">
        <v>69363863</v>
      </c>
      <c r="S1526">
        <v>142505404876</v>
      </c>
      <c r="T1526" t="s">
        <v>7986</v>
      </c>
      <c r="U1526" t="s">
        <v>7987</v>
      </c>
      <c r="V1526" t="s">
        <v>7988</v>
      </c>
      <c r="Z1526">
        <v>110.7842424</v>
      </c>
      <c r="AA1526">
        <v>-7.5284551000000004</v>
      </c>
      <c r="AB1526" t="s">
        <v>7989</v>
      </c>
      <c r="AC1526" t="s">
        <v>237</v>
      </c>
      <c r="AL1526" t="s">
        <v>218</v>
      </c>
      <c r="AM1526" t="s">
        <v>7990</v>
      </c>
      <c r="AN1526" t="s">
        <v>6</v>
      </c>
      <c r="AO1526" s="57">
        <v>46364.382175925923</v>
      </c>
      <c r="AP1526" s="57">
        <v>46247.541666666664</v>
      </c>
      <c r="AR1526" t="s">
        <v>219</v>
      </c>
      <c r="AS1526" t="s">
        <v>617</v>
      </c>
      <c r="AT1526" t="s">
        <v>231</v>
      </c>
      <c r="AU1526">
        <v>20260812</v>
      </c>
      <c r="AV1526" t="s">
        <v>222</v>
      </c>
      <c r="AW1526" t="s">
        <v>238</v>
      </c>
      <c r="AX1526" t="s">
        <v>223</v>
      </c>
      <c r="BA1526" s="57">
        <v>46247.541666666664</v>
      </c>
      <c r="BB1526" t="s">
        <v>7990</v>
      </c>
      <c r="BC1526">
        <v>2026</v>
      </c>
      <c r="BD1526">
        <v>8</v>
      </c>
      <c r="BE1526">
        <v>12</v>
      </c>
      <c r="BF1526" s="6">
        <f t="shared" si="69"/>
        <v>46246</v>
      </c>
      <c r="BG1526">
        <f t="shared" si="70"/>
        <v>-1.5416666666642413</v>
      </c>
      <c r="BH1526" t="str">
        <f t="shared" si="71"/>
        <v>COMPLY</v>
      </c>
      <c r="BI1526" t="e">
        <f>VLOOKUP(H1526,Sheet2!$A$1:$B$270,2,FALSE)</f>
        <v>#N/A</v>
      </c>
    </row>
    <row r="1527" spans="1:61">
      <c r="A1527">
        <v>1526</v>
      </c>
      <c r="B1527">
        <v>1002526125</v>
      </c>
      <c r="C1527">
        <v>3</v>
      </c>
      <c r="D1527" t="s">
        <v>38</v>
      </c>
      <c r="E1527">
        <v>5</v>
      </c>
      <c r="F1527" t="s">
        <v>250</v>
      </c>
      <c r="G1527" t="s">
        <v>91</v>
      </c>
      <c r="H1527" t="s">
        <v>446</v>
      </c>
      <c r="I1527" t="s">
        <v>213</v>
      </c>
      <c r="J1527" t="s">
        <v>214</v>
      </c>
      <c r="K1527" t="s">
        <v>149</v>
      </c>
      <c r="L1527" t="s">
        <v>215</v>
      </c>
      <c r="M1527" t="s">
        <v>76</v>
      </c>
      <c r="N1527" t="s">
        <v>216</v>
      </c>
      <c r="O1527" s="57">
        <v>46248.472893518519</v>
      </c>
      <c r="P1527" s="57">
        <v>46248.684004629627</v>
      </c>
      <c r="Q1527">
        <v>69365914</v>
      </c>
      <c r="S1527">
        <v>152708207215</v>
      </c>
      <c r="T1527" t="s">
        <v>10048</v>
      </c>
      <c r="U1527" t="s">
        <v>10049</v>
      </c>
      <c r="V1527" t="s">
        <v>10050</v>
      </c>
      <c r="Z1527">
        <v>112.652608975768</v>
      </c>
      <c r="AA1527">
        <v>-8.0294828267021199</v>
      </c>
      <c r="AB1527" t="s">
        <v>10051</v>
      </c>
      <c r="AC1527" t="s">
        <v>217</v>
      </c>
      <c r="AL1527" t="s">
        <v>218</v>
      </c>
      <c r="AM1527" t="s">
        <v>10052</v>
      </c>
      <c r="AN1527" t="s">
        <v>6</v>
      </c>
      <c r="AO1527" t="s">
        <v>10053</v>
      </c>
      <c r="AP1527" s="57">
        <v>46249.541666666664</v>
      </c>
      <c r="AR1527" t="s">
        <v>219</v>
      </c>
      <c r="AS1527" t="s">
        <v>446</v>
      </c>
      <c r="AT1527" t="s">
        <v>231</v>
      </c>
      <c r="AU1527">
        <v>20260814</v>
      </c>
      <c r="AV1527" t="s">
        <v>222</v>
      </c>
      <c r="AW1527" t="s">
        <v>642</v>
      </c>
      <c r="AX1527" t="s">
        <v>223</v>
      </c>
      <c r="BA1527" s="57">
        <v>46249.541666666664</v>
      </c>
      <c r="BB1527" t="s">
        <v>10052</v>
      </c>
      <c r="BC1527">
        <v>2026</v>
      </c>
      <c r="BD1527">
        <v>8</v>
      </c>
      <c r="BE1527">
        <v>14</v>
      </c>
      <c r="BF1527" s="6">
        <f t="shared" si="69"/>
        <v>46248</v>
      </c>
      <c r="BG1527">
        <f t="shared" si="70"/>
        <v>-1.5416666666642413</v>
      </c>
      <c r="BH1527" t="str">
        <f t="shared" si="71"/>
        <v>COMPLY</v>
      </c>
      <c r="BI1527" t="str">
        <f>VLOOKUP(H1527,Sheet2!$A$1:$B$270,2,FALSE)</f>
        <v>MALANG</v>
      </c>
    </row>
    <row r="1528" spans="1:61">
      <c r="A1528">
        <v>1527</v>
      </c>
      <c r="B1528">
        <v>1002532751</v>
      </c>
      <c r="C1528">
        <v>3</v>
      </c>
      <c r="D1528" t="s">
        <v>42</v>
      </c>
      <c r="E1528">
        <v>5</v>
      </c>
      <c r="F1528" t="s">
        <v>233</v>
      </c>
      <c r="G1528" t="s">
        <v>105</v>
      </c>
      <c r="H1528" t="s">
        <v>380</v>
      </c>
      <c r="I1528" t="s">
        <v>213</v>
      </c>
      <c r="J1528" t="s">
        <v>214</v>
      </c>
      <c r="K1528" t="s">
        <v>149</v>
      </c>
      <c r="M1528" t="s">
        <v>76</v>
      </c>
      <c r="N1528" t="s">
        <v>216</v>
      </c>
      <c r="O1528" s="57">
        <v>46252.475902777776</v>
      </c>
      <c r="P1528" s="57">
        <v>46252.91443287037</v>
      </c>
      <c r="Q1528">
        <v>69368793</v>
      </c>
      <c r="S1528">
        <v>152329215217</v>
      </c>
      <c r="T1528" t="s">
        <v>13559</v>
      </c>
      <c r="U1528" t="s">
        <v>13560</v>
      </c>
      <c r="V1528" t="s">
        <v>13561</v>
      </c>
      <c r="Z1528">
        <v>112.49268549999999</v>
      </c>
      <c r="AA1528">
        <v>-7.6169545999999997</v>
      </c>
      <c r="AB1528" t="s">
        <v>13562</v>
      </c>
      <c r="AC1528" t="s">
        <v>230</v>
      </c>
      <c r="AL1528" t="s">
        <v>218</v>
      </c>
      <c r="AM1528" t="s">
        <v>13563</v>
      </c>
      <c r="AN1528" t="s">
        <v>6</v>
      </c>
      <c r="AO1528" t="s">
        <v>12881</v>
      </c>
      <c r="AP1528" s="57">
        <v>46253.625</v>
      </c>
      <c r="AR1528" t="s">
        <v>219</v>
      </c>
      <c r="AS1528" t="s">
        <v>380</v>
      </c>
      <c r="AT1528" t="s">
        <v>221</v>
      </c>
      <c r="AU1528">
        <v>20260818</v>
      </c>
      <c r="AV1528" t="s">
        <v>222</v>
      </c>
      <c r="AW1528" t="s">
        <v>984</v>
      </c>
      <c r="AX1528" t="s">
        <v>223</v>
      </c>
      <c r="BA1528" s="57">
        <v>46253.625</v>
      </c>
      <c r="BB1528" t="s">
        <v>13563</v>
      </c>
      <c r="BC1528">
        <v>2026</v>
      </c>
      <c r="BD1528">
        <v>8</v>
      </c>
      <c r="BE1528">
        <v>18</v>
      </c>
      <c r="BF1528" s="6">
        <f t="shared" si="69"/>
        <v>46252</v>
      </c>
      <c r="BG1528">
        <f t="shared" si="70"/>
        <v>-1.625</v>
      </c>
      <c r="BH1528" t="str">
        <f t="shared" si="71"/>
        <v>COMPLY</v>
      </c>
      <c r="BI1528" t="str">
        <f>VLOOKUP(H1528,Sheet2!$A$1:$B$270,2,FALSE)</f>
        <v>MOJOKERTO</v>
      </c>
    </row>
    <row r="1529" spans="1:61">
      <c r="A1529">
        <v>1528</v>
      </c>
      <c r="B1529">
        <v>1002504396</v>
      </c>
      <c r="C1529">
        <v>3</v>
      </c>
      <c r="D1529" t="s">
        <v>38</v>
      </c>
      <c r="E1529">
        <v>5</v>
      </c>
      <c r="F1529" t="s">
        <v>92</v>
      </c>
      <c r="G1529" t="s">
        <v>94</v>
      </c>
      <c r="H1529" t="s">
        <v>462</v>
      </c>
      <c r="I1529" t="s">
        <v>213</v>
      </c>
      <c r="J1529" t="s">
        <v>214</v>
      </c>
      <c r="K1529" t="s">
        <v>149</v>
      </c>
      <c r="L1529" t="s">
        <v>215</v>
      </c>
      <c r="M1529" t="s">
        <v>76</v>
      </c>
      <c r="N1529" t="s">
        <v>216</v>
      </c>
      <c r="O1529" s="57">
        <v>46235.463842592595</v>
      </c>
      <c r="P1529" s="57">
        <v>46236.533842592595</v>
      </c>
      <c r="Q1529">
        <v>69356633</v>
      </c>
      <c r="S1529">
        <v>152605224535</v>
      </c>
      <c r="T1529" t="s">
        <v>1621</v>
      </c>
      <c r="U1529" t="s">
        <v>1622</v>
      </c>
      <c r="V1529" t="s">
        <v>1623</v>
      </c>
      <c r="Z1529">
        <v>111.469151368875</v>
      </c>
      <c r="AA1529">
        <v>-7.3852604382568403</v>
      </c>
      <c r="AB1529" t="s">
        <v>1624</v>
      </c>
      <c r="AC1529" t="s">
        <v>237</v>
      </c>
      <c r="AL1529" t="s">
        <v>218</v>
      </c>
      <c r="AM1529" t="s">
        <v>1625</v>
      </c>
      <c r="AN1529" t="s">
        <v>6</v>
      </c>
      <c r="AO1529" s="57">
        <v>46030.465381944443</v>
      </c>
      <c r="AP1529" s="57">
        <v>46236.333333333336</v>
      </c>
      <c r="AR1529" t="s">
        <v>219</v>
      </c>
      <c r="AS1529" t="s">
        <v>462</v>
      </c>
      <c r="AT1529" t="s">
        <v>231</v>
      </c>
      <c r="AU1529">
        <v>20260802</v>
      </c>
      <c r="AV1529" t="s">
        <v>222</v>
      </c>
      <c r="AW1529" t="s">
        <v>1010</v>
      </c>
      <c r="AX1529" t="s">
        <v>223</v>
      </c>
      <c r="BA1529" s="57">
        <v>46236.333333333336</v>
      </c>
      <c r="BB1529" t="s">
        <v>1625</v>
      </c>
      <c r="BC1529">
        <v>2026</v>
      </c>
      <c r="BD1529">
        <v>8</v>
      </c>
      <c r="BE1529">
        <v>2</v>
      </c>
      <c r="BF1529" s="6">
        <f t="shared" si="69"/>
        <v>46236</v>
      </c>
      <c r="BG1529">
        <f t="shared" si="70"/>
        <v>-0.33333333333575865</v>
      </c>
      <c r="BH1529" t="str">
        <f t="shared" si="71"/>
        <v>COMPLY</v>
      </c>
      <c r="BI1529" t="str">
        <f>VLOOKUP(H1529,Sheet2!$A$1:$B$270,2,FALSE)</f>
        <v>MADIUN</v>
      </c>
    </row>
    <row r="1530" spans="1:61">
      <c r="A1530">
        <v>1529</v>
      </c>
      <c r="B1530">
        <v>1002513682</v>
      </c>
      <c r="C1530">
        <v>3</v>
      </c>
      <c r="D1530" t="s">
        <v>34</v>
      </c>
      <c r="E1530">
        <v>5</v>
      </c>
      <c r="F1530" t="s">
        <v>573</v>
      </c>
      <c r="G1530" t="s">
        <v>79</v>
      </c>
      <c r="H1530" t="s">
        <v>471</v>
      </c>
      <c r="I1530" t="s">
        <v>213</v>
      </c>
      <c r="J1530" t="s">
        <v>214</v>
      </c>
      <c r="K1530" t="s">
        <v>149</v>
      </c>
      <c r="M1530" t="s">
        <v>76</v>
      </c>
      <c r="N1530" t="s">
        <v>216</v>
      </c>
      <c r="O1530" s="57">
        <v>46241.350381944445</v>
      </c>
      <c r="P1530" s="57">
        <v>46242.343009259261</v>
      </c>
      <c r="Q1530">
        <v>69357302</v>
      </c>
      <c r="S1530">
        <v>172407212650</v>
      </c>
      <c r="T1530" t="s">
        <v>3305</v>
      </c>
      <c r="U1530" t="s">
        <v>3306</v>
      </c>
      <c r="V1530" t="s">
        <v>4636</v>
      </c>
      <c r="Z1530">
        <v>115.30133781042299</v>
      </c>
      <c r="AA1530">
        <v>-8.5810374742345097</v>
      </c>
      <c r="AB1530" t="s">
        <v>3308</v>
      </c>
      <c r="AC1530" t="s">
        <v>230</v>
      </c>
      <c r="AL1530" t="s">
        <v>218</v>
      </c>
      <c r="AM1530" t="s">
        <v>4637</v>
      </c>
      <c r="AN1530" t="s">
        <v>6</v>
      </c>
      <c r="AO1530" s="57">
        <v>46211.351018518515</v>
      </c>
      <c r="AR1530" t="s">
        <v>219</v>
      </c>
      <c r="AS1530" t="s">
        <v>471</v>
      </c>
      <c r="AT1530" t="s">
        <v>231</v>
      </c>
      <c r="AU1530">
        <v>20260808</v>
      </c>
      <c r="AV1530" t="s">
        <v>222</v>
      </c>
      <c r="AW1530" t="s">
        <v>595</v>
      </c>
      <c r="AX1530" t="s">
        <v>223</v>
      </c>
      <c r="BA1530" s="57">
        <v>46241.291666666664</v>
      </c>
      <c r="BB1530" t="s">
        <v>4637</v>
      </c>
      <c r="BC1530">
        <v>2026</v>
      </c>
      <c r="BD1530">
        <v>8</v>
      </c>
      <c r="BE1530">
        <v>8</v>
      </c>
      <c r="BF1530" s="6">
        <f t="shared" si="69"/>
        <v>46242</v>
      </c>
      <c r="BG1530">
        <f t="shared" si="70"/>
        <v>0.70833333333575865</v>
      </c>
      <c r="BH1530" t="str">
        <f t="shared" si="71"/>
        <v>COMPLY</v>
      </c>
      <c r="BI1530" t="str">
        <f>VLOOKUP(H1530,Sheet2!$A$1:$B$270,2,FALSE)</f>
        <v>GIANYAR</v>
      </c>
    </row>
    <row r="1531" spans="1:61">
      <c r="A1531">
        <v>1530</v>
      </c>
      <c r="B1531">
        <v>1002506382</v>
      </c>
      <c r="C1531">
        <v>3</v>
      </c>
      <c r="D1531" t="s">
        <v>51</v>
      </c>
      <c r="E1531">
        <v>4</v>
      </c>
      <c r="F1531" t="s">
        <v>273</v>
      </c>
      <c r="G1531" t="s">
        <v>339</v>
      </c>
      <c r="H1531" t="s">
        <v>962</v>
      </c>
      <c r="I1531" t="s">
        <v>213</v>
      </c>
      <c r="J1531" t="s">
        <v>214</v>
      </c>
      <c r="K1531" t="s">
        <v>149</v>
      </c>
      <c r="L1531" t="s">
        <v>215</v>
      </c>
      <c r="M1531" t="s">
        <v>76</v>
      </c>
      <c r="N1531" t="s">
        <v>216</v>
      </c>
      <c r="O1531" s="57">
        <v>46237.639548611114</v>
      </c>
      <c r="P1531" s="57">
        <v>46238.62636574074</v>
      </c>
      <c r="Q1531">
        <v>69357699</v>
      </c>
      <c r="S1531">
        <v>141569115680</v>
      </c>
      <c r="T1531" t="s">
        <v>1626</v>
      </c>
      <c r="U1531" t="s">
        <v>1627</v>
      </c>
      <c r="V1531" t="s">
        <v>1628</v>
      </c>
      <c r="Z1531">
        <v>111.410686</v>
      </c>
      <c r="AA1531">
        <v>-6.9905850000000003</v>
      </c>
      <c r="AB1531" t="s">
        <v>1629</v>
      </c>
      <c r="AC1531" t="s">
        <v>237</v>
      </c>
      <c r="AL1531" t="s">
        <v>218</v>
      </c>
      <c r="AM1531" t="s">
        <v>1630</v>
      </c>
      <c r="AN1531" t="s">
        <v>6</v>
      </c>
      <c r="AO1531" s="57">
        <v>46089.642777777779</v>
      </c>
      <c r="AP1531" s="57">
        <v>46238.541666666664</v>
      </c>
      <c r="AR1531" t="s">
        <v>219</v>
      </c>
      <c r="AS1531" t="s">
        <v>962</v>
      </c>
      <c r="AT1531" t="s">
        <v>231</v>
      </c>
      <c r="AU1531">
        <v>20260804</v>
      </c>
      <c r="AV1531" t="s">
        <v>222</v>
      </c>
      <c r="AW1531" t="s">
        <v>1014</v>
      </c>
      <c r="AX1531" t="s">
        <v>223</v>
      </c>
      <c r="BA1531" s="57">
        <v>46238.541666666664</v>
      </c>
      <c r="BB1531" t="s">
        <v>1630</v>
      </c>
      <c r="BC1531">
        <v>2026</v>
      </c>
      <c r="BD1531">
        <v>8</v>
      </c>
      <c r="BE1531">
        <v>4</v>
      </c>
      <c r="BF1531" s="6">
        <f t="shared" si="69"/>
        <v>46238</v>
      </c>
      <c r="BG1531">
        <f t="shared" si="70"/>
        <v>-0.54166666666424135</v>
      </c>
      <c r="BH1531" t="str">
        <f t="shared" si="71"/>
        <v>COMPLY</v>
      </c>
      <c r="BI1531" t="e">
        <f>VLOOKUP(H1531,Sheet2!$A$1:$B$270,2,FALSE)</f>
        <v>#N/A</v>
      </c>
    </row>
    <row r="1532" spans="1:61">
      <c r="A1532">
        <v>1531</v>
      </c>
      <c r="B1532">
        <v>1002514582</v>
      </c>
      <c r="C1532">
        <v>3</v>
      </c>
      <c r="D1532" t="s">
        <v>59</v>
      </c>
      <c r="E1532">
        <v>4</v>
      </c>
      <c r="F1532" t="s">
        <v>567</v>
      </c>
      <c r="G1532" t="s">
        <v>906</v>
      </c>
      <c r="H1532" t="s">
        <v>920</v>
      </c>
      <c r="I1532" t="s">
        <v>213</v>
      </c>
      <c r="J1532" t="s">
        <v>214</v>
      </c>
      <c r="K1532" t="s">
        <v>149</v>
      </c>
      <c r="M1532" t="s">
        <v>76</v>
      </c>
      <c r="N1532" t="s">
        <v>608</v>
      </c>
      <c r="O1532" s="57">
        <v>46241.556990740741</v>
      </c>
      <c r="P1532" s="57">
        <v>46242.668402777781</v>
      </c>
      <c r="Q1532">
        <v>69360742</v>
      </c>
      <c r="S1532">
        <v>146136130088</v>
      </c>
      <c r="T1532" t="s">
        <v>4638</v>
      </c>
      <c r="U1532" t="s">
        <v>4639</v>
      </c>
      <c r="V1532" t="s">
        <v>4640</v>
      </c>
      <c r="Z1532">
        <v>110.3382618</v>
      </c>
      <c r="AA1532">
        <v>-7.7550401000000004</v>
      </c>
      <c r="AB1532" t="s">
        <v>4641</v>
      </c>
      <c r="AC1532" t="s">
        <v>616</v>
      </c>
      <c r="AL1532" t="s">
        <v>218</v>
      </c>
      <c r="AM1532" t="s">
        <v>4642</v>
      </c>
      <c r="AN1532" t="s">
        <v>6</v>
      </c>
      <c r="AO1532" s="57">
        <v>46211.559479166666</v>
      </c>
      <c r="AP1532" s="57">
        <v>46243.333333333336</v>
      </c>
      <c r="AR1532" t="s">
        <v>219</v>
      </c>
      <c r="AS1532" t="s">
        <v>920</v>
      </c>
      <c r="AT1532" t="s">
        <v>231</v>
      </c>
      <c r="AU1532">
        <v>20260808</v>
      </c>
      <c r="AV1532" t="s">
        <v>222</v>
      </c>
      <c r="AW1532" t="s">
        <v>972</v>
      </c>
      <c r="AX1532" t="s">
        <v>223</v>
      </c>
      <c r="BA1532" s="57">
        <v>46243.333333333336</v>
      </c>
      <c r="BB1532" t="s">
        <v>4642</v>
      </c>
      <c r="BC1532">
        <v>2026</v>
      </c>
      <c r="BD1532">
        <v>8</v>
      </c>
      <c r="BE1532">
        <v>8</v>
      </c>
      <c r="BF1532" s="6">
        <f t="shared" si="69"/>
        <v>46242</v>
      </c>
      <c r="BG1532">
        <f t="shared" si="70"/>
        <v>-1.3333333333357587</v>
      </c>
      <c r="BH1532" t="str">
        <f t="shared" si="71"/>
        <v>COMPLY</v>
      </c>
      <c r="BI1532" t="e">
        <f>VLOOKUP(H1532,Sheet2!$A$1:$B$270,2,FALSE)</f>
        <v>#N/A</v>
      </c>
    </row>
    <row r="1533" spans="1:61">
      <c r="A1533">
        <v>1532</v>
      </c>
      <c r="B1533">
        <v>1002527120</v>
      </c>
      <c r="C1533">
        <v>3</v>
      </c>
      <c r="D1533" t="s">
        <v>59</v>
      </c>
      <c r="E1533">
        <v>4</v>
      </c>
      <c r="F1533" t="s">
        <v>224</v>
      </c>
      <c r="G1533" t="s">
        <v>581</v>
      </c>
      <c r="H1533" t="s">
        <v>647</v>
      </c>
      <c r="I1533" t="s">
        <v>213</v>
      </c>
      <c r="J1533" t="s">
        <v>214</v>
      </c>
      <c r="K1533" t="s">
        <v>149</v>
      </c>
      <c r="L1533" t="s">
        <v>215</v>
      </c>
      <c r="M1533" t="s">
        <v>575</v>
      </c>
      <c r="N1533" t="s">
        <v>216</v>
      </c>
      <c r="O1533" s="57">
        <v>46248.678425925929</v>
      </c>
      <c r="P1533" s="57">
        <v>46252.487824074073</v>
      </c>
      <c r="Q1533">
        <v>69366330</v>
      </c>
      <c r="S1533">
        <v>143363112139</v>
      </c>
      <c r="T1533" t="s">
        <v>10054</v>
      </c>
      <c r="U1533" t="s">
        <v>10055</v>
      </c>
      <c r="V1533" t="s">
        <v>10056</v>
      </c>
      <c r="Z1533">
        <v>109.34753600000001</v>
      </c>
      <c r="AA1533">
        <v>-7.3727270000000003</v>
      </c>
      <c r="AB1533" t="s">
        <v>10057</v>
      </c>
      <c r="AC1533" t="s">
        <v>237</v>
      </c>
      <c r="AL1533" t="s">
        <v>218</v>
      </c>
      <c r="AM1533" t="s">
        <v>10058</v>
      </c>
      <c r="AN1533" t="s">
        <v>6</v>
      </c>
      <c r="AO1533" t="s">
        <v>9949</v>
      </c>
      <c r="AP1533" s="57">
        <v>46250.458333333336</v>
      </c>
      <c r="AR1533" t="s">
        <v>14</v>
      </c>
      <c r="AS1533" t="s">
        <v>647</v>
      </c>
      <c r="AT1533" t="s">
        <v>231</v>
      </c>
      <c r="AV1533" t="s">
        <v>13564</v>
      </c>
      <c r="AW1533" t="s">
        <v>1018</v>
      </c>
      <c r="AX1533" t="s">
        <v>223</v>
      </c>
      <c r="BA1533" s="57">
        <v>46250.458333333336</v>
      </c>
      <c r="BB1533" t="s">
        <v>10058</v>
      </c>
      <c r="BF1533" s="6" t="e">
        <f t="shared" si="69"/>
        <v>#NUM!</v>
      </c>
      <c r="BG1533" t="e">
        <f t="shared" si="70"/>
        <v>#NUM!</v>
      </c>
      <c r="BH1533" t="e">
        <f t="shared" si="71"/>
        <v>#NUM!</v>
      </c>
      <c r="BI1533" t="e">
        <f>VLOOKUP(H1533,Sheet2!$A$1:$B$270,2,FALSE)</f>
        <v>#N/A</v>
      </c>
    </row>
    <row r="1534" spans="1:61">
      <c r="A1534">
        <v>1533</v>
      </c>
      <c r="B1534">
        <v>1002534468</v>
      </c>
      <c r="C1534">
        <v>3</v>
      </c>
      <c r="D1534" t="s">
        <v>38</v>
      </c>
      <c r="E1534">
        <v>5</v>
      </c>
      <c r="F1534" t="s">
        <v>90</v>
      </c>
      <c r="G1534" t="s">
        <v>90</v>
      </c>
      <c r="H1534" t="s">
        <v>440</v>
      </c>
      <c r="I1534" t="s">
        <v>213</v>
      </c>
      <c r="J1534" t="s">
        <v>214</v>
      </c>
      <c r="K1534" t="s">
        <v>149</v>
      </c>
      <c r="L1534" t="s">
        <v>215</v>
      </c>
      <c r="M1534" t="s">
        <v>240</v>
      </c>
      <c r="N1534" t="s">
        <v>216</v>
      </c>
      <c r="O1534" s="57">
        <v>46252.72078703704</v>
      </c>
      <c r="P1534" s="57">
        <v>46252.722233796296</v>
      </c>
      <c r="Q1534">
        <v>69369421</v>
      </c>
      <c r="S1534">
        <v>152651209440</v>
      </c>
      <c r="T1534" t="s">
        <v>13565</v>
      </c>
      <c r="U1534" t="s">
        <v>13566</v>
      </c>
      <c r="V1534" t="s">
        <v>13567</v>
      </c>
      <c r="Z1534">
        <v>112.010128051042</v>
      </c>
      <c r="AA1534">
        <v>-7.8814343204434296</v>
      </c>
      <c r="AB1534" t="s">
        <v>13568</v>
      </c>
      <c r="AC1534" t="s">
        <v>217</v>
      </c>
      <c r="AL1534" t="s">
        <v>218</v>
      </c>
      <c r="AM1534" t="s">
        <v>13213</v>
      </c>
      <c r="AN1534" t="s">
        <v>6</v>
      </c>
      <c r="AO1534" t="s">
        <v>12836</v>
      </c>
      <c r="AP1534" s="57">
        <v>46253.625</v>
      </c>
      <c r="AR1534" t="s">
        <v>241</v>
      </c>
      <c r="AS1534" t="s">
        <v>440</v>
      </c>
      <c r="AT1534" t="s">
        <v>231</v>
      </c>
      <c r="AV1534" t="s">
        <v>240</v>
      </c>
      <c r="AW1534" t="s">
        <v>12862</v>
      </c>
      <c r="AX1534" t="s">
        <v>223</v>
      </c>
      <c r="BA1534" s="57">
        <v>46253.625</v>
      </c>
      <c r="BB1534" t="s">
        <v>13213</v>
      </c>
      <c r="BF1534" s="6" t="e">
        <f t="shared" si="69"/>
        <v>#NUM!</v>
      </c>
      <c r="BG1534" t="e">
        <f t="shared" si="70"/>
        <v>#NUM!</v>
      </c>
      <c r="BH1534" t="e">
        <f t="shared" si="71"/>
        <v>#NUM!</v>
      </c>
      <c r="BI1534" t="str">
        <f>VLOOKUP(H1534,Sheet2!$A$1:$B$270,2,FALSE)</f>
        <v>KEDIRI</v>
      </c>
    </row>
    <row r="1535" spans="1:61">
      <c r="A1535">
        <v>1534</v>
      </c>
      <c r="B1535">
        <v>1002515837</v>
      </c>
      <c r="C1535">
        <v>3</v>
      </c>
      <c r="D1535" t="s">
        <v>49</v>
      </c>
      <c r="E1535">
        <v>4</v>
      </c>
      <c r="F1535" t="s">
        <v>252</v>
      </c>
      <c r="G1535" t="s">
        <v>931</v>
      </c>
      <c r="H1535" t="s">
        <v>932</v>
      </c>
      <c r="I1535" t="s">
        <v>213</v>
      </c>
      <c r="J1535" t="s">
        <v>214</v>
      </c>
      <c r="K1535" t="s">
        <v>149</v>
      </c>
      <c r="L1535" t="s">
        <v>215</v>
      </c>
      <c r="M1535" t="s">
        <v>575</v>
      </c>
      <c r="N1535" t="s">
        <v>216</v>
      </c>
      <c r="O1535" s="57">
        <v>46242.495787037034</v>
      </c>
      <c r="P1535" s="57">
        <v>46244.602384259262</v>
      </c>
      <c r="Q1535">
        <v>69361380</v>
      </c>
      <c r="S1535">
        <v>142212126686</v>
      </c>
      <c r="T1535" t="s">
        <v>4648</v>
      </c>
      <c r="U1535" t="s">
        <v>4649</v>
      </c>
      <c r="V1535" t="s">
        <v>4650</v>
      </c>
      <c r="Z1535">
        <v>109.14579310000001</v>
      </c>
      <c r="AA1535">
        <v>-6.8704896</v>
      </c>
      <c r="AB1535" t="s">
        <v>4651</v>
      </c>
      <c r="AC1535" t="s">
        <v>237</v>
      </c>
      <c r="AL1535" t="s">
        <v>218</v>
      </c>
      <c r="AM1535" t="s">
        <v>4652</v>
      </c>
      <c r="AN1535" t="s">
        <v>6</v>
      </c>
      <c r="AO1535" s="57">
        <v>46242.496516203704</v>
      </c>
      <c r="AP1535" s="57">
        <v>46243.333333333336</v>
      </c>
      <c r="AR1535" t="s">
        <v>14</v>
      </c>
      <c r="AS1535" t="s">
        <v>932</v>
      </c>
      <c r="AT1535" t="s">
        <v>231</v>
      </c>
      <c r="AV1535" t="s">
        <v>6255</v>
      </c>
      <c r="AW1535" t="s">
        <v>1010</v>
      </c>
      <c r="AX1535" t="s">
        <v>223</v>
      </c>
      <c r="BA1535" s="57">
        <v>46243.333333333336</v>
      </c>
      <c r="BB1535" t="s">
        <v>4652</v>
      </c>
      <c r="BF1535" s="6" t="e">
        <f t="shared" si="69"/>
        <v>#NUM!</v>
      </c>
      <c r="BG1535" t="e">
        <f t="shared" si="70"/>
        <v>#NUM!</v>
      </c>
      <c r="BH1535" t="e">
        <f t="shared" si="71"/>
        <v>#NUM!</v>
      </c>
      <c r="BI1535" t="e">
        <f>VLOOKUP(H1535,Sheet2!$A$1:$B$270,2,FALSE)</f>
        <v>#N/A</v>
      </c>
    </row>
    <row r="1536" spans="1:61">
      <c r="A1536">
        <v>1535</v>
      </c>
      <c r="B1536">
        <v>1002514537</v>
      </c>
      <c r="C1536">
        <v>3</v>
      </c>
      <c r="D1536" t="s">
        <v>42</v>
      </c>
      <c r="E1536">
        <v>5</v>
      </c>
      <c r="F1536" t="s">
        <v>102</v>
      </c>
      <c r="G1536" t="s">
        <v>102</v>
      </c>
      <c r="H1536" t="s">
        <v>376</v>
      </c>
      <c r="I1536" t="s">
        <v>213</v>
      </c>
      <c r="J1536" t="s">
        <v>214</v>
      </c>
      <c r="K1536" t="s">
        <v>149</v>
      </c>
      <c r="L1536" t="s">
        <v>215</v>
      </c>
      <c r="M1536" t="s">
        <v>575</v>
      </c>
      <c r="N1536" t="s">
        <v>216</v>
      </c>
      <c r="O1536" s="57">
        <v>46241.547175925924</v>
      </c>
      <c r="P1536" s="57">
        <v>46244.464548611111</v>
      </c>
      <c r="Q1536">
        <v>69360737</v>
      </c>
      <c r="S1536">
        <v>152513202839</v>
      </c>
      <c r="T1536" t="s">
        <v>4653</v>
      </c>
      <c r="U1536" t="s">
        <v>4654</v>
      </c>
      <c r="V1536" t="s">
        <v>4655</v>
      </c>
      <c r="Z1536">
        <v>113.42640012502601</v>
      </c>
      <c r="AA1536">
        <v>-8.2555069521620403</v>
      </c>
      <c r="AB1536" t="s">
        <v>4656</v>
      </c>
      <c r="AC1536" t="s">
        <v>217</v>
      </c>
      <c r="AL1536" t="s">
        <v>218</v>
      </c>
      <c r="AM1536" t="s">
        <v>4657</v>
      </c>
      <c r="AN1536" t="s">
        <v>6</v>
      </c>
      <c r="AO1536" s="57">
        <v>46211.548773148148</v>
      </c>
      <c r="AP1536" s="57">
        <v>46242.541666666664</v>
      </c>
      <c r="AQ1536" t="s">
        <v>248</v>
      </c>
      <c r="AR1536" t="s">
        <v>14</v>
      </c>
      <c r="AS1536" t="s">
        <v>376</v>
      </c>
      <c r="AT1536" t="s">
        <v>231</v>
      </c>
      <c r="AV1536" t="s">
        <v>6256</v>
      </c>
      <c r="AW1536" t="s">
        <v>1027</v>
      </c>
      <c r="AX1536" t="s">
        <v>223</v>
      </c>
      <c r="BA1536" s="57">
        <v>46242.541666666664</v>
      </c>
      <c r="BB1536" t="s">
        <v>4657</v>
      </c>
      <c r="BF1536" s="6" t="e">
        <f t="shared" si="69"/>
        <v>#NUM!</v>
      </c>
      <c r="BG1536" t="e">
        <f t="shared" si="70"/>
        <v>#NUM!</v>
      </c>
      <c r="BH1536" t="e">
        <f t="shared" si="71"/>
        <v>#NUM!</v>
      </c>
      <c r="BI1536" t="str">
        <f>VLOOKUP(H1536,Sheet2!$A$1:$B$270,2,FALSE)</f>
        <v>JEMBER</v>
      </c>
    </row>
    <row r="1537" spans="1:61">
      <c r="A1537">
        <v>1536</v>
      </c>
      <c r="B1537">
        <v>1002523678</v>
      </c>
      <c r="C1537">
        <v>3</v>
      </c>
      <c r="D1537" t="s">
        <v>59</v>
      </c>
      <c r="E1537">
        <v>4</v>
      </c>
      <c r="F1537" t="s">
        <v>243</v>
      </c>
      <c r="G1537" t="s">
        <v>557</v>
      </c>
      <c r="H1537" t="s">
        <v>977</v>
      </c>
      <c r="I1537" t="s">
        <v>213</v>
      </c>
      <c r="J1537" t="s">
        <v>214</v>
      </c>
      <c r="K1537" t="s">
        <v>149</v>
      </c>
      <c r="L1537" t="s">
        <v>215</v>
      </c>
      <c r="M1537" t="s">
        <v>575</v>
      </c>
      <c r="N1537" t="s">
        <v>216</v>
      </c>
      <c r="O1537" s="57">
        <v>46247.430509259262</v>
      </c>
      <c r="P1537" s="57">
        <v>46249.535937499997</v>
      </c>
      <c r="Q1537">
        <v>69364858</v>
      </c>
      <c r="S1537">
        <v>142141120203</v>
      </c>
      <c r="T1537" t="s">
        <v>8895</v>
      </c>
      <c r="U1537" t="s">
        <v>8896</v>
      </c>
      <c r="V1537" t="s">
        <v>8897</v>
      </c>
      <c r="Z1537">
        <v>109.6517044</v>
      </c>
      <c r="AA1537">
        <v>-7.7668024000000004</v>
      </c>
      <c r="AB1537" t="s">
        <v>8898</v>
      </c>
      <c r="AC1537" t="s">
        <v>237</v>
      </c>
      <c r="AL1537" t="s">
        <v>218</v>
      </c>
      <c r="AM1537" t="s">
        <v>8899</v>
      </c>
      <c r="AN1537" t="s">
        <v>6</v>
      </c>
      <c r="AO1537" t="s">
        <v>8841</v>
      </c>
      <c r="AP1537" s="57">
        <v>46248.333333333336</v>
      </c>
      <c r="AQ1537" t="s">
        <v>248</v>
      </c>
      <c r="AR1537" t="s">
        <v>14</v>
      </c>
      <c r="AS1537" t="s">
        <v>977</v>
      </c>
      <c r="AT1537" t="s">
        <v>231</v>
      </c>
      <c r="AV1537" t="s">
        <v>10065</v>
      </c>
      <c r="AW1537" t="s">
        <v>1023</v>
      </c>
      <c r="AX1537" t="s">
        <v>223</v>
      </c>
      <c r="BA1537" s="57">
        <v>46248.333333333336</v>
      </c>
      <c r="BB1537" t="s">
        <v>8899</v>
      </c>
      <c r="BF1537" s="6" t="e">
        <f t="shared" si="69"/>
        <v>#NUM!</v>
      </c>
      <c r="BG1537" t="e">
        <f t="shared" si="70"/>
        <v>#NUM!</v>
      </c>
      <c r="BH1537" t="e">
        <f t="shared" si="71"/>
        <v>#NUM!</v>
      </c>
      <c r="BI1537" t="e">
        <f>VLOOKUP(H1537,Sheet2!$A$1:$B$270,2,FALSE)</f>
        <v>#N/A</v>
      </c>
    </row>
    <row r="1538" spans="1:61">
      <c r="A1538">
        <v>1537</v>
      </c>
      <c r="B1538">
        <v>1002519328</v>
      </c>
      <c r="C1538">
        <v>3</v>
      </c>
      <c r="D1538" t="s">
        <v>49</v>
      </c>
      <c r="E1538">
        <v>4</v>
      </c>
      <c r="F1538" t="s">
        <v>246</v>
      </c>
      <c r="G1538" t="s">
        <v>247</v>
      </c>
      <c r="H1538" t="s">
        <v>624</v>
      </c>
      <c r="I1538" t="s">
        <v>213</v>
      </c>
      <c r="J1538" t="s">
        <v>214</v>
      </c>
      <c r="K1538" t="s">
        <v>149</v>
      </c>
      <c r="L1538" t="s">
        <v>215</v>
      </c>
      <c r="M1538" t="s">
        <v>76</v>
      </c>
      <c r="N1538" t="s">
        <v>216</v>
      </c>
      <c r="O1538" s="57">
        <v>46245.445092592592</v>
      </c>
      <c r="P1538" s="57">
        <v>46246.703969907408</v>
      </c>
      <c r="Q1538">
        <v>69363068</v>
      </c>
      <c r="S1538">
        <v>143424113414</v>
      </c>
      <c r="T1538" t="s">
        <v>7009</v>
      </c>
      <c r="U1538" t="s">
        <v>7010</v>
      </c>
      <c r="V1538" t="s">
        <v>7011</v>
      </c>
      <c r="Z1538">
        <v>110.485224165022</v>
      </c>
      <c r="AA1538">
        <v>-6.9495113163912396</v>
      </c>
      <c r="AB1538" t="s">
        <v>7012</v>
      </c>
      <c r="AC1538" t="s">
        <v>217</v>
      </c>
      <c r="AL1538" t="s">
        <v>218</v>
      </c>
      <c r="AM1538" t="s">
        <v>7013</v>
      </c>
      <c r="AN1538" t="s">
        <v>6</v>
      </c>
      <c r="AO1538" s="57">
        <v>46334.455185185187</v>
      </c>
      <c r="AP1538" s="57">
        <v>46246.333333333336</v>
      </c>
      <c r="AR1538" t="s">
        <v>219</v>
      </c>
      <c r="AS1538" t="s">
        <v>624</v>
      </c>
      <c r="AT1538" t="s">
        <v>231</v>
      </c>
      <c r="AU1538">
        <v>20260812</v>
      </c>
      <c r="AV1538" t="s">
        <v>222</v>
      </c>
      <c r="AW1538" t="s">
        <v>1010</v>
      </c>
      <c r="AX1538" t="s">
        <v>223</v>
      </c>
      <c r="BA1538" s="57">
        <v>46246.333333333336</v>
      </c>
      <c r="BB1538" t="s">
        <v>7013</v>
      </c>
      <c r="BC1538">
        <v>2026</v>
      </c>
      <c r="BD1538">
        <v>8</v>
      </c>
      <c r="BE1538">
        <v>12</v>
      </c>
      <c r="BF1538" s="6">
        <f t="shared" si="69"/>
        <v>46246</v>
      </c>
      <c r="BG1538">
        <f t="shared" si="70"/>
        <v>-0.33333333333575865</v>
      </c>
      <c r="BH1538" t="str">
        <f t="shared" si="71"/>
        <v>COMPLY</v>
      </c>
      <c r="BI1538" t="e">
        <f>VLOOKUP(H1538,Sheet2!$A$1:$B$270,2,FALSE)</f>
        <v>#N/A</v>
      </c>
    </row>
    <row r="1539" spans="1:61">
      <c r="A1539">
        <v>1538</v>
      </c>
      <c r="B1539">
        <v>1002532256</v>
      </c>
      <c r="C1539">
        <v>3</v>
      </c>
      <c r="D1539" t="s">
        <v>49</v>
      </c>
      <c r="E1539">
        <v>4</v>
      </c>
      <c r="F1539" t="s">
        <v>246</v>
      </c>
      <c r="G1539" t="s">
        <v>247</v>
      </c>
      <c r="H1539" t="s">
        <v>930</v>
      </c>
      <c r="I1539" t="s">
        <v>213</v>
      </c>
      <c r="J1539" t="s">
        <v>214</v>
      </c>
      <c r="K1539" t="s">
        <v>149</v>
      </c>
      <c r="M1539" t="s">
        <v>240</v>
      </c>
      <c r="N1539" t="s">
        <v>608</v>
      </c>
      <c r="O1539" s="57">
        <v>46252.403865740744</v>
      </c>
      <c r="P1539" s="57">
        <v>46252.743078703701</v>
      </c>
      <c r="Q1539">
        <v>69368599</v>
      </c>
      <c r="S1539">
        <v>142410346187</v>
      </c>
      <c r="T1539" t="s">
        <v>9602</v>
      </c>
      <c r="U1539" t="s">
        <v>13569</v>
      </c>
      <c r="V1539" t="s">
        <v>13570</v>
      </c>
      <c r="Z1539">
        <v>110.51326006650901</v>
      </c>
      <c r="AA1539">
        <v>-7.0255071928719302</v>
      </c>
      <c r="AB1539" t="s">
        <v>13571</v>
      </c>
      <c r="AC1539" t="s">
        <v>291</v>
      </c>
      <c r="AL1539" t="s">
        <v>218</v>
      </c>
      <c r="AM1539" t="s">
        <v>13572</v>
      </c>
      <c r="AN1539" t="s">
        <v>6</v>
      </c>
      <c r="AO1539" t="s">
        <v>13058</v>
      </c>
      <c r="AP1539" s="57">
        <v>46253.625</v>
      </c>
      <c r="AR1539" t="s">
        <v>241</v>
      </c>
      <c r="AS1539" t="s">
        <v>930</v>
      </c>
      <c r="AT1539" t="s">
        <v>231</v>
      </c>
      <c r="AV1539" t="s">
        <v>240</v>
      </c>
      <c r="AW1539" t="s">
        <v>915</v>
      </c>
      <c r="AX1539" t="s">
        <v>223</v>
      </c>
      <c r="BA1539" s="57">
        <v>46253.625</v>
      </c>
      <c r="BB1539" t="s">
        <v>13572</v>
      </c>
      <c r="BF1539" s="6" t="e">
        <f t="shared" ref="BF1539:BF1602" si="72">DATE(BC1539,BD1539,BE1539)</f>
        <v>#NUM!</v>
      </c>
      <c r="BG1539" t="e">
        <f t="shared" ref="BG1539:BG1602" si="73">BF1539-BA1539</f>
        <v>#NUM!</v>
      </c>
      <c r="BH1539" t="e">
        <f t="shared" ref="BH1539:BH1602" si="74">IF(BG1539=1,"COMPLY",IF(BG1539&lt;1,"COMPLY","NOT COMPLY"))</f>
        <v>#NUM!</v>
      </c>
      <c r="BI1539" t="e">
        <f>VLOOKUP(H1539,Sheet2!$A$1:$B$270,2,FALSE)</f>
        <v>#N/A</v>
      </c>
    </row>
    <row r="1540" spans="1:61">
      <c r="A1540">
        <v>1539</v>
      </c>
      <c r="B1540">
        <v>1002518343</v>
      </c>
      <c r="C1540">
        <v>3</v>
      </c>
      <c r="D1540" t="s">
        <v>49</v>
      </c>
      <c r="E1540">
        <v>4</v>
      </c>
      <c r="F1540" t="s">
        <v>252</v>
      </c>
      <c r="G1540" t="s">
        <v>554</v>
      </c>
      <c r="H1540" t="s">
        <v>558</v>
      </c>
      <c r="I1540" t="s">
        <v>213</v>
      </c>
      <c r="J1540" t="s">
        <v>214</v>
      </c>
      <c r="K1540" t="s">
        <v>149</v>
      </c>
      <c r="L1540" t="s">
        <v>215</v>
      </c>
      <c r="M1540" t="s">
        <v>575</v>
      </c>
      <c r="N1540" t="s">
        <v>216</v>
      </c>
      <c r="O1540" s="57">
        <v>46244.656215277777</v>
      </c>
      <c r="P1540" s="57">
        <v>46246.375740740739</v>
      </c>
      <c r="Q1540">
        <v>69362673</v>
      </c>
      <c r="S1540">
        <v>142278112660</v>
      </c>
      <c r="T1540" t="s">
        <v>6278</v>
      </c>
      <c r="U1540" t="s">
        <v>6279</v>
      </c>
      <c r="V1540" t="s">
        <v>6280</v>
      </c>
      <c r="Z1540">
        <v>109.33093700000001</v>
      </c>
      <c r="AA1540">
        <v>-6.9063480000000004</v>
      </c>
      <c r="AB1540" t="s">
        <v>6281</v>
      </c>
      <c r="AC1540" t="s">
        <v>237</v>
      </c>
      <c r="AL1540" t="s">
        <v>218</v>
      </c>
      <c r="AM1540" t="s">
        <v>6282</v>
      </c>
      <c r="AN1540" t="s">
        <v>6</v>
      </c>
      <c r="AO1540" s="57">
        <v>46303.663252314815</v>
      </c>
      <c r="AP1540" s="57">
        <v>46245.541666666664</v>
      </c>
      <c r="AR1540" t="s">
        <v>14</v>
      </c>
      <c r="AS1540" t="s">
        <v>558</v>
      </c>
      <c r="AT1540" t="s">
        <v>231</v>
      </c>
      <c r="AV1540" t="s">
        <v>7995</v>
      </c>
      <c r="AW1540" t="s">
        <v>1018</v>
      </c>
      <c r="AX1540" t="s">
        <v>223</v>
      </c>
      <c r="BA1540" s="57">
        <v>46245.541666666664</v>
      </c>
      <c r="BB1540" t="s">
        <v>6282</v>
      </c>
      <c r="BF1540" s="6" t="e">
        <f t="shared" si="72"/>
        <v>#NUM!</v>
      </c>
      <c r="BG1540" t="e">
        <f t="shared" si="73"/>
        <v>#NUM!</v>
      </c>
      <c r="BH1540" t="e">
        <f t="shared" si="74"/>
        <v>#NUM!</v>
      </c>
      <c r="BI1540" t="e">
        <f>VLOOKUP(H1540,Sheet2!$A$1:$B$270,2,FALSE)</f>
        <v>#N/A</v>
      </c>
    </row>
    <row r="1541" spans="1:61">
      <c r="A1541">
        <v>1540</v>
      </c>
      <c r="B1541">
        <v>1002526121</v>
      </c>
      <c r="C1541">
        <v>3</v>
      </c>
      <c r="D1541" t="s">
        <v>55</v>
      </c>
      <c r="E1541">
        <v>5</v>
      </c>
      <c r="F1541" t="s">
        <v>265</v>
      </c>
      <c r="G1541" t="s">
        <v>128</v>
      </c>
      <c r="H1541" t="s">
        <v>386</v>
      </c>
      <c r="I1541" t="s">
        <v>213</v>
      </c>
      <c r="J1541" t="s">
        <v>214</v>
      </c>
      <c r="K1541" t="s">
        <v>149</v>
      </c>
      <c r="L1541" t="s">
        <v>215</v>
      </c>
      <c r="M1541" t="s">
        <v>76</v>
      </c>
      <c r="N1541" t="s">
        <v>216</v>
      </c>
      <c r="O1541" s="57">
        <v>46248.472175925926</v>
      </c>
      <c r="P1541" s="57">
        <v>46249.652858796297</v>
      </c>
      <c r="Q1541">
        <v>69365912</v>
      </c>
      <c r="S1541">
        <v>152409278120</v>
      </c>
      <c r="T1541" t="s">
        <v>10072</v>
      </c>
      <c r="U1541" t="s">
        <v>10073</v>
      </c>
      <c r="V1541" t="s">
        <v>10074</v>
      </c>
      <c r="Z1541">
        <v>112.6810031</v>
      </c>
      <c r="AA1541">
        <v>-7.2852946000000003</v>
      </c>
      <c r="AB1541" t="s">
        <v>10075</v>
      </c>
      <c r="AC1541" t="s">
        <v>237</v>
      </c>
      <c r="AL1541" t="s">
        <v>218</v>
      </c>
      <c r="AM1541" t="s">
        <v>10076</v>
      </c>
      <c r="AN1541" t="s">
        <v>6</v>
      </c>
      <c r="AO1541" t="s">
        <v>10053</v>
      </c>
      <c r="AP1541" s="57">
        <v>46249.541666666664</v>
      </c>
      <c r="AR1541" t="s">
        <v>219</v>
      </c>
      <c r="AS1541" t="s">
        <v>386</v>
      </c>
      <c r="AT1541" t="s">
        <v>231</v>
      </c>
      <c r="AU1541">
        <v>20260815</v>
      </c>
      <c r="AV1541" t="s">
        <v>222</v>
      </c>
      <c r="AW1541" t="s">
        <v>1010</v>
      </c>
      <c r="AX1541" t="s">
        <v>223</v>
      </c>
      <c r="BA1541" s="57">
        <v>46249.541666666664</v>
      </c>
      <c r="BB1541" t="s">
        <v>10076</v>
      </c>
      <c r="BC1541">
        <v>2026</v>
      </c>
      <c r="BD1541">
        <v>8</v>
      </c>
      <c r="BE1541">
        <v>15</v>
      </c>
      <c r="BF1541" s="6">
        <f t="shared" si="72"/>
        <v>46249</v>
      </c>
      <c r="BG1541">
        <f t="shared" si="73"/>
        <v>-0.54166666666424135</v>
      </c>
      <c r="BH1541" t="str">
        <f t="shared" si="74"/>
        <v>COMPLY</v>
      </c>
      <c r="BI1541" t="str">
        <f>VLOOKUP(H1541,Sheet2!$A$1:$B$270,2,FALSE)</f>
        <v>SURABAYA UTARA</v>
      </c>
    </row>
    <row r="1542" spans="1:61">
      <c r="A1542">
        <v>1541</v>
      </c>
      <c r="B1542">
        <v>1002521904</v>
      </c>
      <c r="C1542">
        <v>3</v>
      </c>
      <c r="D1542" t="s">
        <v>49</v>
      </c>
      <c r="E1542">
        <v>4</v>
      </c>
      <c r="F1542" t="s">
        <v>252</v>
      </c>
      <c r="G1542" t="s">
        <v>252</v>
      </c>
      <c r="H1542" t="s">
        <v>676</v>
      </c>
      <c r="I1542" t="s">
        <v>213</v>
      </c>
      <c r="J1542" t="s">
        <v>214</v>
      </c>
      <c r="K1542" t="s">
        <v>149</v>
      </c>
      <c r="L1542" t="s">
        <v>215</v>
      </c>
      <c r="M1542" t="s">
        <v>76</v>
      </c>
      <c r="N1542" t="s">
        <v>216</v>
      </c>
      <c r="O1542" s="57">
        <v>46246.495092592595</v>
      </c>
      <c r="P1542" s="57">
        <v>46247.637696759259</v>
      </c>
      <c r="Q1542">
        <v>69364108</v>
      </c>
      <c r="S1542">
        <v>146285103787</v>
      </c>
      <c r="T1542" t="s">
        <v>7996</v>
      </c>
      <c r="U1542" t="s">
        <v>7997</v>
      </c>
      <c r="V1542" t="s">
        <v>7998</v>
      </c>
      <c r="Z1542">
        <v>109.644232</v>
      </c>
      <c r="AA1542">
        <v>-6.9624779999999999</v>
      </c>
      <c r="AB1542" t="s">
        <v>7999</v>
      </c>
      <c r="AC1542" t="s">
        <v>237</v>
      </c>
      <c r="AL1542" t="s">
        <v>218</v>
      </c>
      <c r="AM1542" t="s">
        <v>8000</v>
      </c>
      <c r="AN1542" t="s">
        <v>6</v>
      </c>
      <c r="AO1542" s="57">
        <v>46364.496782407405</v>
      </c>
      <c r="AP1542" s="57">
        <v>46247.333333333336</v>
      </c>
      <c r="AR1542" t="s">
        <v>219</v>
      </c>
      <c r="AS1542" t="s">
        <v>676</v>
      </c>
      <c r="AT1542" t="s">
        <v>231</v>
      </c>
      <c r="AU1542">
        <v>20260813</v>
      </c>
      <c r="AV1542" t="s">
        <v>222</v>
      </c>
      <c r="AW1542" t="s">
        <v>1010</v>
      </c>
      <c r="AX1542" t="s">
        <v>223</v>
      </c>
      <c r="BA1542" s="57">
        <v>46247.333333333336</v>
      </c>
      <c r="BB1542" t="s">
        <v>8000</v>
      </c>
      <c r="BC1542">
        <v>2026</v>
      </c>
      <c r="BD1542">
        <v>8</v>
      </c>
      <c r="BE1542">
        <v>13</v>
      </c>
      <c r="BF1542" s="6">
        <f t="shared" si="72"/>
        <v>46247</v>
      </c>
      <c r="BG1542">
        <f t="shared" si="73"/>
        <v>-0.33333333333575865</v>
      </c>
      <c r="BH1542" t="str">
        <f t="shared" si="74"/>
        <v>COMPLY</v>
      </c>
      <c r="BI1542" t="e">
        <f>VLOOKUP(H1542,Sheet2!$A$1:$B$270,2,FALSE)</f>
        <v>#N/A</v>
      </c>
    </row>
    <row r="1543" spans="1:61">
      <c r="A1543">
        <v>1542</v>
      </c>
      <c r="B1543">
        <v>1002529743</v>
      </c>
      <c r="C1543">
        <v>3</v>
      </c>
      <c r="D1543" t="s">
        <v>49</v>
      </c>
      <c r="E1543">
        <v>4</v>
      </c>
      <c r="F1543" t="s">
        <v>252</v>
      </c>
      <c r="G1543" t="s">
        <v>553</v>
      </c>
      <c r="H1543" t="s">
        <v>603</v>
      </c>
      <c r="I1543" t="s">
        <v>213</v>
      </c>
      <c r="J1543" t="s">
        <v>214</v>
      </c>
      <c r="K1543" t="s">
        <v>149</v>
      </c>
      <c r="L1543" t="s">
        <v>215</v>
      </c>
      <c r="M1543" t="s">
        <v>575</v>
      </c>
      <c r="N1543" t="s">
        <v>216</v>
      </c>
      <c r="O1543" s="57">
        <v>46250.591620370367</v>
      </c>
      <c r="P1543" s="57">
        <v>46251.575775462959</v>
      </c>
      <c r="Q1543">
        <v>69367580</v>
      </c>
      <c r="S1543">
        <v>142214106733</v>
      </c>
      <c r="T1543" t="s">
        <v>10083</v>
      </c>
      <c r="U1543" t="s">
        <v>10084</v>
      </c>
      <c r="V1543" t="s">
        <v>10085</v>
      </c>
      <c r="Z1543">
        <v>108.947178460657</v>
      </c>
      <c r="AA1543">
        <v>-6.9739401465703201</v>
      </c>
      <c r="AB1543" t="s">
        <v>10086</v>
      </c>
      <c r="AC1543" t="s">
        <v>217</v>
      </c>
      <c r="AL1543" t="s">
        <v>218</v>
      </c>
      <c r="AM1543" t="s">
        <v>10087</v>
      </c>
      <c r="AN1543" t="s">
        <v>6</v>
      </c>
      <c r="AO1543" t="s">
        <v>10088</v>
      </c>
      <c r="AP1543" s="57">
        <v>46251.541666666664</v>
      </c>
      <c r="AQ1543" t="s">
        <v>564</v>
      </c>
      <c r="AR1543" t="s">
        <v>14</v>
      </c>
      <c r="AS1543" t="s">
        <v>603</v>
      </c>
      <c r="AT1543" t="s">
        <v>231</v>
      </c>
      <c r="AV1543" t="s">
        <v>10089</v>
      </c>
      <c r="AW1543" t="s">
        <v>938</v>
      </c>
      <c r="AX1543" t="s">
        <v>223</v>
      </c>
      <c r="BA1543" s="57">
        <v>46251.541666666664</v>
      </c>
      <c r="BB1543" t="s">
        <v>10087</v>
      </c>
      <c r="BF1543" s="6" t="e">
        <f t="shared" si="72"/>
        <v>#NUM!</v>
      </c>
      <c r="BG1543" t="e">
        <f t="shared" si="73"/>
        <v>#NUM!</v>
      </c>
      <c r="BH1543" t="e">
        <f t="shared" si="74"/>
        <v>#NUM!</v>
      </c>
      <c r="BI1543" t="e">
        <f>VLOOKUP(H1543,Sheet2!$A$1:$B$270,2,FALSE)</f>
        <v>#N/A</v>
      </c>
    </row>
    <row r="1544" spans="1:61">
      <c r="A1544">
        <v>1543</v>
      </c>
      <c r="B1544">
        <v>1002518793</v>
      </c>
      <c r="C1544">
        <v>3</v>
      </c>
      <c r="D1544" t="s">
        <v>49</v>
      </c>
      <c r="E1544">
        <v>4</v>
      </c>
      <c r="F1544" t="s">
        <v>246</v>
      </c>
      <c r="G1544" t="s">
        <v>324</v>
      </c>
      <c r="H1544" t="s">
        <v>625</v>
      </c>
      <c r="I1544" t="s">
        <v>213</v>
      </c>
      <c r="J1544" t="s">
        <v>214</v>
      </c>
      <c r="K1544" t="s">
        <v>149</v>
      </c>
      <c r="L1544" t="s">
        <v>215</v>
      </c>
      <c r="M1544" t="s">
        <v>575</v>
      </c>
      <c r="N1544" t="s">
        <v>216</v>
      </c>
      <c r="O1544" s="57">
        <v>46245.328425925924</v>
      </c>
      <c r="P1544" s="57">
        <v>46248.633796296293</v>
      </c>
      <c r="Q1544">
        <v>69362823</v>
      </c>
      <c r="S1544">
        <v>141459107798</v>
      </c>
      <c r="T1544" t="s">
        <v>7014</v>
      </c>
      <c r="U1544" t="s">
        <v>7015</v>
      </c>
      <c r="V1544" t="s">
        <v>7016</v>
      </c>
      <c r="Z1544">
        <v>110.36551559999999</v>
      </c>
      <c r="AA1544">
        <v>-7.2444375000000001</v>
      </c>
      <c r="AB1544" t="s">
        <v>7017</v>
      </c>
      <c r="AC1544" t="s">
        <v>217</v>
      </c>
      <c r="AL1544" t="s">
        <v>218</v>
      </c>
      <c r="AM1544" t="s">
        <v>6971</v>
      </c>
      <c r="AN1544" t="s">
        <v>6</v>
      </c>
      <c r="AO1544" s="57">
        <v>46334.330011574071</v>
      </c>
      <c r="AP1544" s="57">
        <v>46246.333333333336</v>
      </c>
      <c r="AQ1544" t="s">
        <v>903</v>
      </c>
      <c r="AR1544" t="s">
        <v>14</v>
      </c>
      <c r="AS1544" t="s">
        <v>625</v>
      </c>
      <c r="AT1544" t="s">
        <v>231</v>
      </c>
      <c r="AV1544" t="s">
        <v>10090</v>
      </c>
      <c r="AW1544" t="s">
        <v>1014</v>
      </c>
      <c r="AX1544" t="s">
        <v>223</v>
      </c>
      <c r="BA1544" s="57">
        <v>46246.333333333336</v>
      </c>
      <c r="BB1544" t="s">
        <v>6971</v>
      </c>
      <c r="BF1544" s="6" t="e">
        <f t="shared" si="72"/>
        <v>#NUM!</v>
      </c>
      <c r="BG1544" t="e">
        <f t="shared" si="73"/>
        <v>#NUM!</v>
      </c>
      <c r="BH1544" t="e">
        <f t="shared" si="74"/>
        <v>#NUM!</v>
      </c>
      <c r="BI1544" t="e">
        <f>VLOOKUP(H1544,Sheet2!$A$1:$B$270,2,FALSE)</f>
        <v>#N/A</v>
      </c>
    </row>
    <row r="1545" spans="1:61">
      <c r="A1545">
        <v>1544</v>
      </c>
      <c r="B1545">
        <v>1002504571</v>
      </c>
      <c r="C1545">
        <v>3</v>
      </c>
      <c r="D1545" t="s">
        <v>42</v>
      </c>
      <c r="E1545">
        <v>5</v>
      </c>
      <c r="F1545" t="s">
        <v>233</v>
      </c>
      <c r="G1545" t="s">
        <v>101</v>
      </c>
      <c r="H1545" t="s">
        <v>263</v>
      </c>
      <c r="I1545" t="s">
        <v>213</v>
      </c>
      <c r="J1545" t="s">
        <v>214</v>
      </c>
      <c r="K1545" t="s">
        <v>149</v>
      </c>
      <c r="M1545" t="s">
        <v>575</v>
      </c>
      <c r="N1545" t="s">
        <v>216</v>
      </c>
      <c r="O1545" s="57">
        <v>46235.557592592595</v>
      </c>
      <c r="P1545" s="57">
        <v>46237.484074074076</v>
      </c>
      <c r="Q1545">
        <v>69356756</v>
      </c>
      <c r="R1545">
        <v>3135917276</v>
      </c>
      <c r="S1545">
        <v>152316231786</v>
      </c>
      <c r="T1545" t="s">
        <v>1696</v>
      </c>
      <c r="U1545" t="s">
        <v>1697</v>
      </c>
      <c r="V1545" t="s">
        <v>1698</v>
      </c>
      <c r="Z1545">
        <v>112.6992666</v>
      </c>
      <c r="AA1545">
        <v>-7.4508666000000003</v>
      </c>
      <c r="AB1545" t="s">
        <v>1699</v>
      </c>
      <c r="AC1545" t="s">
        <v>230</v>
      </c>
      <c r="AL1545" t="s">
        <v>218</v>
      </c>
      <c r="AM1545" t="s">
        <v>1700</v>
      </c>
      <c r="AN1545" t="s">
        <v>6</v>
      </c>
      <c r="AO1545" s="57">
        <v>46030.559328703705</v>
      </c>
      <c r="AP1545" s="57">
        <v>46236.541666666664</v>
      </c>
      <c r="AR1545" t="s">
        <v>14</v>
      </c>
      <c r="AS1545" t="s">
        <v>263</v>
      </c>
      <c r="AT1545" t="s">
        <v>231</v>
      </c>
      <c r="AV1545" t="s">
        <v>1701</v>
      </c>
      <c r="AW1545" t="s">
        <v>984</v>
      </c>
      <c r="AX1545" t="s">
        <v>223</v>
      </c>
      <c r="BA1545" s="57">
        <v>46236.541666666664</v>
      </c>
      <c r="BB1545" t="s">
        <v>1700</v>
      </c>
      <c r="BF1545" s="6" t="e">
        <f t="shared" si="72"/>
        <v>#NUM!</v>
      </c>
      <c r="BG1545" t="e">
        <f t="shared" si="73"/>
        <v>#NUM!</v>
      </c>
      <c r="BH1545" t="e">
        <f t="shared" si="74"/>
        <v>#NUM!</v>
      </c>
      <c r="BI1545" t="str">
        <f>VLOOKUP(H1545,Sheet2!$A$1:$B$270,2,FALSE)</f>
        <v>SIDOARJO</v>
      </c>
    </row>
    <row r="1546" spans="1:61">
      <c r="A1546">
        <v>1545</v>
      </c>
      <c r="B1546">
        <v>1002508813</v>
      </c>
      <c r="C1546">
        <v>3</v>
      </c>
      <c r="D1546" t="s">
        <v>59</v>
      </c>
      <c r="E1546">
        <v>4</v>
      </c>
      <c r="F1546" t="s">
        <v>243</v>
      </c>
      <c r="G1546" t="s">
        <v>896</v>
      </c>
      <c r="H1546" t="s">
        <v>897</v>
      </c>
      <c r="I1546" t="s">
        <v>213</v>
      </c>
      <c r="J1546" t="s">
        <v>214</v>
      </c>
      <c r="K1546" t="s">
        <v>149</v>
      </c>
      <c r="M1546" t="s">
        <v>970</v>
      </c>
      <c r="N1546" t="s">
        <v>216</v>
      </c>
      <c r="O1546" s="57">
        <v>46238.633564814816</v>
      </c>
      <c r="P1546" s="57">
        <v>46238.634884259256</v>
      </c>
      <c r="Q1546">
        <v>69358433</v>
      </c>
      <c r="S1546">
        <v>142164113613</v>
      </c>
      <c r="T1546" t="s">
        <v>1707</v>
      </c>
      <c r="Z1546">
        <v>110.3612528</v>
      </c>
      <c r="AA1546">
        <v>-7.5318306000000002</v>
      </c>
      <c r="AB1546" t="s">
        <v>1708</v>
      </c>
      <c r="AC1546" t="s">
        <v>290</v>
      </c>
      <c r="AO1546" s="57">
        <v>46120.64298611111</v>
      </c>
      <c r="AR1546" t="s">
        <v>6</v>
      </c>
      <c r="AS1546" t="s">
        <v>897</v>
      </c>
      <c r="AT1546" t="s">
        <v>231</v>
      </c>
      <c r="AV1546" t="s">
        <v>971</v>
      </c>
      <c r="AW1546" t="s">
        <v>582</v>
      </c>
      <c r="AX1546" t="s">
        <v>223</v>
      </c>
      <c r="BF1546" s="6" t="e">
        <f t="shared" si="72"/>
        <v>#NUM!</v>
      </c>
      <c r="BG1546" t="e">
        <f t="shared" si="73"/>
        <v>#NUM!</v>
      </c>
      <c r="BH1546" t="e">
        <f t="shared" si="74"/>
        <v>#NUM!</v>
      </c>
      <c r="BI1546" t="e">
        <f>VLOOKUP(H1546,Sheet2!$A$1:$B$270,2,FALSE)</f>
        <v>#N/A</v>
      </c>
    </row>
    <row r="1547" spans="1:61">
      <c r="A1547">
        <v>1546</v>
      </c>
      <c r="B1547">
        <v>1002534529</v>
      </c>
      <c r="C1547">
        <v>3</v>
      </c>
      <c r="D1547" t="s">
        <v>42</v>
      </c>
      <c r="E1547">
        <v>5</v>
      </c>
      <c r="F1547" t="s">
        <v>106</v>
      </c>
      <c r="G1547" t="s">
        <v>104</v>
      </c>
      <c r="H1547" t="s">
        <v>457</v>
      </c>
      <c r="I1547" t="s">
        <v>213</v>
      </c>
      <c r="J1547" t="s">
        <v>214</v>
      </c>
      <c r="K1547" t="s">
        <v>149</v>
      </c>
      <c r="L1547" t="s">
        <v>215</v>
      </c>
      <c r="M1547" t="s">
        <v>240</v>
      </c>
      <c r="N1547" t="s">
        <v>216</v>
      </c>
      <c r="O1547" s="57">
        <v>46252.735381944447</v>
      </c>
      <c r="P1547" s="57">
        <v>46252.736134259256</v>
      </c>
      <c r="Q1547">
        <v>69369467</v>
      </c>
      <c r="S1547">
        <v>152535203640</v>
      </c>
      <c r="T1547" t="s">
        <v>13573</v>
      </c>
      <c r="U1547" t="s">
        <v>13574</v>
      </c>
      <c r="V1547" t="s">
        <v>13575</v>
      </c>
      <c r="Z1547">
        <v>113.3093911</v>
      </c>
      <c r="AA1547">
        <v>-8.2060309</v>
      </c>
      <c r="AB1547" t="s">
        <v>13576</v>
      </c>
      <c r="AC1547" t="s">
        <v>237</v>
      </c>
      <c r="AL1547" t="s">
        <v>218</v>
      </c>
      <c r="AM1547" t="s">
        <v>13577</v>
      </c>
      <c r="AN1547" t="s">
        <v>6</v>
      </c>
      <c r="AO1547" t="s">
        <v>12836</v>
      </c>
      <c r="AP1547" s="57">
        <v>46253.625</v>
      </c>
      <c r="AR1547" t="s">
        <v>241</v>
      </c>
      <c r="AS1547" t="s">
        <v>457</v>
      </c>
      <c r="AT1547" t="s">
        <v>231</v>
      </c>
      <c r="AV1547" t="s">
        <v>240</v>
      </c>
      <c r="AW1547" t="s">
        <v>12955</v>
      </c>
      <c r="AX1547" t="s">
        <v>223</v>
      </c>
      <c r="BA1547" s="57">
        <v>46253.625</v>
      </c>
      <c r="BB1547" t="s">
        <v>13577</v>
      </c>
      <c r="BF1547" s="6" t="e">
        <f t="shared" si="72"/>
        <v>#NUM!</v>
      </c>
      <c r="BG1547" t="e">
        <f t="shared" si="73"/>
        <v>#NUM!</v>
      </c>
      <c r="BH1547" t="e">
        <f t="shared" si="74"/>
        <v>#NUM!</v>
      </c>
      <c r="BI1547" t="str">
        <f>VLOOKUP(H1547,Sheet2!$A$1:$B$270,2,FALSE)</f>
        <v>PROBOLINGGO</v>
      </c>
    </row>
    <row r="1548" spans="1:61">
      <c r="A1548">
        <v>1547</v>
      </c>
      <c r="B1548">
        <v>1002528361</v>
      </c>
      <c r="C1548">
        <v>3</v>
      </c>
      <c r="D1548" t="s">
        <v>38</v>
      </c>
      <c r="E1548">
        <v>5</v>
      </c>
      <c r="F1548" t="s">
        <v>92</v>
      </c>
      <c r="G1548" t="s">
        <v>97</v>
      </c>
      <c r="H1548" t="s">
        <v>254</v>
      </c>
      <c r="I1548" t="s">
        <v>213</v>
      </c>
      <c r="J1548" t="s">
        <v>214</v>
      </c>
      <c r="K1548" t="s">
        <v>149</v>
      </c>
      <c r="L1548" t="s">
        <v>215</v>
      </c>
      <c r="M1548" t="s">
        <v>76</v>
      </c>
      <c r="N1548" t="s">
        <v>216</v>
      </c>
      <c r="O1548" s="57">
        <v>46249.568009259259</v>
      </c>
      <c r="P1548" s="57">
        <v>46251.499236111114</v>
      </c>
      <c r="Q1548">
        <v>69366894</v>
      </c>
      <c r="S1548">
        <v>152612240471</v>
      </c>
      <c r="T1548" t="s">
        <v>10102</v>
      </c>
      <c r="U1548" t="s">
        <v>10103</v>
      </c>
      <c r="V1548" t="s">
        <v>10104</v>
      </c>
      <c r="Z1548">
        <v>112.0448804</v>
      </c>
      <c r="AA1548">
        <v>-6.8987552000000001</v>
      </c>
      <c r="AB1548" t="s">
        <v>10105</v>
      </c>
      <c r="AC1548" t="s">
        <v>237</v>
      </c>
      <c r="AL1548" t="s">
        <v>218</v>
      </c>
      <c r="AM1548" t="s">
        <v>10106</v>
      </c>
      <c r="AN1548" t="s">
        <v>6</v>
      </c>
      <c r="AO1548" t="s">
        <v>9851</v>
      </c>
      <c r="AP1548" s="57">
        <v>46256.541666666664</v>
      </c>
      <c r="AR1548" t="s">
        <v>219</v>
      </c>
      <c r="AS1548" t="s">
        <v>254</v>
      </c>
      <c r="AT1548" t="s">
        <v>231</v>
      </c>
      <c r="AU1548">
        <v>20260817</v>
      </c>
      <c r="AV1548" t="s">
        <v>222</v>
      </c>
      <c r="AW1548" t="s">
        <v>1014</v>
      </c>
      <c r="AX1548" t="s">
        <v>223</v>
      </c>
      <c r="BA1548" s="57">
        <v>46256.541666666664</v>
      </c>
      <c r="BB1548" t="s">
        <v>10106</v>
      </c>
      <c r="BC1548">
        <v>2026</v>
      </c>
      <c r="BD1548">
        <v>8</v>
      </c>
      <c r="BE1548">
        <v>17</v>
      </c>
      <c r="BF1548" s="6">
        <f t="shared" si="72"/>
        <v>46251</v>
      </c>
      <c r="BG1548">
        <f t="shared" si="73"/>
        <v>-5.5416666666642413</v>
      </c>
      <c r="BH1548" t="str">
        <f t="shared" si="74"/>
        <v>COMPLY</v>
      </c>
      <c r="BI1548" t="str">
        <f>VLOOKUP(H1548,Sheet2!$A$1:$B$270,2,FALSE)</f>
        <v>BOJONEGORO</v>
      </c>
    </row>
    <row r="1549" spans="1:61">
      <c r="A1549">
        <v>1548</v>
      </c>
      <c r="B1549">
        <v>1002520769</v>
      </c>
      <c r="C1549">
        <v>3</v>
      </c>
      <c r="D1549" t="s">
        <v>49</v>
      </c>
      <c r="E1549">
        <v>4</v>
      </c>
      <c r="F1549" t="s">
        <v>252</v>
      </c>
      <c r="G1549" t="s">
        <v>252</v>
      </c>
      <c r="H1549" t="s">
        <v>1063</v>
      </c>
      <c r="I1549" t="s">
        <v>213</v>
      </c>
      <c r="J1549" t="s">
        <v>214</v>
      </c>
      <c r="K1549" t="s">
        <v>149</v>
      </c>
      <c r="M1549" t="s">
        <v>76</v>
      </c>
      <c r="N1549" t="s">
        <v>216</v>
      </c>
      <c r="O1549" s="57">
        <v>46245.696782407409</v>
      </c>
      <c r="P1549" s="57">
        <v>46246.6330787037</v>
      </c>
      <c r="Q1549">
        <v>69363671</v>
      </c>
      <c r="S1549">
        <v>146219104087</v>
      </c>
      <c r="T1549" t="s">
        <v>7018</v>
      </c>
      <c r="U1549" t="s">
        <v>7019</v>
      </c>
      <c r="V1549" t="s">
        <v>7020</v>
      </c>
      <c r="Z1549">
        <v>109.6075632</v>
      </c>
      <c r="AA1549">
        <v>-7.0324717999999997</v>
      </c>
      <c r="AB1549" t="s">
        <v>7021</v>
      </c>
      <c r="AC1549" t="s">
        <v>226</v>
      </c>
      <c r="AL1549" t="s">
        <v>218</v>
      </c>
      <c r="AM1549" t="s">
        <v>7022</v>
      </c>
      <c r="AN1549" t="s">
        <v>6</v>
      </c>
      <c r="AO1549" s="57">
        <v>46334.704837962963</v>
      </c>
      <c r="AP1549" s="57">
        <v>46246.625</v>
      </c>
      <c r="AR1549" t="s">
        <v>219</v>
      </c>
      <c r="AS1549" t="s">
        <v>1063</v>
      </c>
      <c r="AT1549" t="s">
        <v>231</v>
      </c>
      <c r="AU1549">
        <v>20260812</v>
      </c>
      <c r="AV1549" t="s">
        <v>222</v>
      </c>
      <c r="AW1549" t="s">
        <v>560</v>
      </c>
      <c r="AX1549" t="s">
        <v>223</v>
      </c>
      <c r="BA1549" s="57">
        <v>46246.625</v>
      </c>
      <c r="BB1549" t="s">
        <v>7022</v>
      </c>
      <c r="BC1549">
        <v>2026</v>
      </c>
      <c r="BD1549">
        <v>8</v>
      </c>
      <c r="BE1549">
        <v>12</v>
      </c>
      <c r="BF1549" s="6">
        <f t="shared" si="72"/>
        <v>46246</v>
      </c>
      <c r="BG1549">
        <f t="shared" si="73"/>
        <v>-0.625</v>
      </c>
      <c r="BH1549" t="str">
        <f t="shared" si="74"/>
        <v>COMPLY</v>
      </c>
      <c r="BI1549" t="e">
        <f>VLOOKUP(H1549,Sheet2!$A$1:$B$270,2,FALSE)</f>
        <v>#N/A</v>
      </c>
    </row>
    <row r="1550" spans="1:61">
      <c r="A1550">
        <v>1549</v>
      </c>
      <c r="B1550">
        <v>1002510858</v>
      </c>
      <c r="C1550">
        <v>3</v>
      </c>
      <c r="D1550" t="s">
        <v>51</v>
      </c>
      <c r="E1550">
        <v>4</v>
      </c>
      <c r="F1550" t="s">
        <v>273</v>
      </c>
      <c r="G1550" t="s">
        <v>295</v>
      </c>
      <c r="H1550" t="s">
        <v>1043</v>
      </c>
      <c r="I1550" t="s">
        <v>213</v>
      </c>
      <c r="J1550" t="s">
        <v>214</v>
      </c>
      <c r="K1550" t="s">
        <v>149</v>
      </c>
      <c r="L1550" t="s">
        <v>215</v>
      </c>
      <c r="M1550" t="s">
        <v>575</v>
      </c>
      <c r="N1550" t="s">
        <v>216</v>
      </c>
      <c r="O1550" s="57">
        <v>46239.611770833333</v>
      </c>
      <c r="P1550" s="57">
        <v>46240.66978009259</v>
      </c>
      <c r="Q1550">
        <v>69359310</v>
      </c>
      <c r="S1550">
        <v>141571105596</v>
      </c>
      <c r="T1550" t="s">
        <v>1729</v>
      </c>
      <c r="U1550" t="s">
        <v>1730</v>
      </c>
      <c r="V1550" t="s">
        <v>1731</v>
      </c>
      <c r="Z1550">
        <v>111.201481</v>
      </c>
      <c r="AA1550">
        <v>-6.7131249999999998</v>
      </c>
      <c r="AB1550" t="s">
        <v>1732</v>
      </c>
      <c r="AC1550" t="s">
        <v>237</v>
      </c>
      <c r="AL1550" t="s">
        <v>218</v>
      </c>
      <c r="AM1550" t="s">
        <v>1733</v>
      </c>
      <c r="AN1550" t="s">
        <v>6</v>
      </c>
      <c r="AO1550" s="57">
        <v>46150.621377314812</v>
      </c>
      <c r="AP1550" s="57">
        <v>46240.541666666664</v>
      </c>
      <c r="AR1550" t="s">
        <v>14</v>
      </c>
      <c r="AS1550" t="s">
        <v>1043</v>
      </c>
      <c r="AT1550" t="s">
        <v>231</v>
      </c>
      <c r="AV1550" t="s">
        <v>1734</v>
      </c>
      <c r="AW1550" t="s">
        <v>1023</v>
      </c>
      <c r="AX1550" t="s">
        <v>223</v>
      </c>
      <c r="BA1550" s="57">
        <v>46240.541666666664</v>
      </c>
      <c r="BB1550" t="s">
        <v>1733</v>
      </c>
      <c r="BF1550" s="6" t="e">
        <f t="shared" si="72"/>
        <v>#NUM!</v>
      </c>
      <c r="BG1550" t="e">
        <f t="shared" si="73"/>
        <v>#NUM!</v>
      </c>
      <c r="BH1550" t="e">
        <f t="shared" si="74"/>
        <v>#NUM!</v>
      </c>
      <c r="BI1550" t="e">
        <f>VLOOKUP(H1550,Sheet2!$A$1:$B$270,2,FALSE)</f>
        <v>#N/A</v>
      </c>
    </row>
    <row r="1551" spans="1:61">
      <c r="A1551">
        <v>1550</v>
      </c>
      <c r="B1551">
        <v>1002526392</v>
      </c>
      <c r="C1551">
        <v>3</v>
      </c>
      <c r="D1551" t="s">
        <v>42</v>
      </c>
      <c r="E1551">
        <v>5</v>
      </c>
      <c r="F1551" t="s">
        <v>102</v>
      </c>
      <c r="G1551" t="s">
        <v>99</v>
      </c>
      <c r="H1551" t="s">
        <v>460</v>
      </c>
      <c r="I1551" t="s">
        <v>213</v>
      </c>
      <c r="J1551" t="s">
        <v>214</v>
      </c>
      <c r="K1551" t="s">
        <v>149</v>
      </c>
      <c r="L1551" t="s">
        <v>215</v>
      </c>
      <c r="M1551" t="s">
        <v>76</v>
      </c>
      <c r="N1551" t="s">
        <v>216</v>
      </c>
      <c r="O1551" s="57">
        <v>46248.559675925928</v>
      </c>
      <c r="P1551" s="57">
        <v>46248.704432870371</v>
      </c>
      <c r="Q1551">
        <v>69366055</v>
      </c>
      <c r="S1551">
        <v>152518202030</v>
      </c>
      <c r="T1551" t="s">
        <v>10119</v>
      </c>
      <c r="U1551" t="s">
        <v>10120</v>
      </c>
      <c r="V1551" t="s">
        <v>10121</v>
      </c>
      <c r="Z1551">
        <v>114.4032031</v>
      </c>
      <c r="AA1551">
        <v>-7.9966124999999897</v>
      </c>
      <c r="AB1551" t="s">
        <v>10122</v>
      </c>
      <c r="AC1551" t="s">
        <v>217</v>
      </c>
      <c r="AL1551" t="s">
        <v>218</v>
      </c>
      <c r="AM1551" t="s">
        <v>10123</v>
      </c>
      <c r="AN1551" t="s">
        <v>6</v>
      </c>
      <c r="AO1551" t="s">
        <v>10124</v>
      </c>
      <c r="AP1551" s="57">
        <v>46249.541666666664</v>
      </c>
      <c r="AR1551" t="s">
        <v>219</v>
      </c>
      <c r="AS1551" t="s">
        <v>460</v>
      </c>
      <c r="AT1551" t="s">
        <v>231</v>
      </c>
      <c r="AU1551">
        <v>20260814</v>
      </c>
      <c r="AV1551" t="s">
        <v>222</v>
      </c>
      <c r="AW1551" t="s">
        <v>1015</v>
      </c>
      <c r="AX1551" t="s">
        <v>223</v>
      </c>
      <c r="BA1551" s="57">
        <v>46249.541666666664</v>
      </c>
      <c r="BB1551" t="s">
        <v>10123</v>
      </c>
      <c r="BC1551">
        <v>2026</v>
      </c>
      <c r="BD1551">
        <v>8</v>
      </c>
      <c r="BE1551">
        <v>14</v>
      </c>
      <c r="BF1551" s="6">
        <f t="shared" si="72"/>
        <v>46248</v>
      </c>
      <c r="BG1551">
        <f t="shared" si="73"/>
        <v>-1.5416666666642413</v>
      </c>
      <c r="BH1551" t="str">
        <f t="shared" si="74"/>
        <v>COMPLY</v>
      </c>
      <c r="BI1551" t="str">
        <f>VLOOKUP(H1551,Sheet2!$A$1:$B$270,2,FALSE)</f>
        <v>BANYUWANGI</v>
      </c>
    </row>
    <row r="1552" spans="1:61">
      <c r="A1552">
        <v>1551</v>
      </c>
      <c r="B1552">
        <v>1002518631</v>
      </c>
      <c r="C1552">
        <v>3</v>
      </c>
      <c r="D1552" t="s">
        <v>45</v>
      </c>
      <c r="E1552">
        <v>5</v>
      </c>
      <c r="F1552" t="s">
        <v>113</v>
      </c>
      <c r="G1552" t="s">
        <v>111</v>
      </c>
      <c r="H1552" t="s">
        <v>347</v>
      </c>
      <c r="I1552" t="s">
        <v>213</v>
      </c>
      <c r="J1552" t="s">
        <v>214</v>
      </c>
      <c r="K1552" t="s">
        <v>149</v>
      </c>
      <c r="L1552" t="s">
        <v>215</v>
      </c>
      <c r="M1552" t="s">
        <v>277</v>
      </c>
      <c r="N1552" t="s">
        <v>216</v>
      </c>
      <c r="O1552" s="57">
        <v>46244.734675925924</v>
      </c>
      <c r="P1552" s="57">
        <v>46248.744687500002</v>
      </c>
      <c r="Q1552">
        <v>69362756</v>
      </c>
      <c r="S1552">
        <v>172511797112</v>
      </c>
      <c r="T1552" t="s">
        <v>6308</v>
      </c>
      <c r="U1552" t="s">
        <v>6309</v>
      </c>
      <c r="V1552" t="s">
        <v>6310</v>
      </c>
      <c r="Z1552">
        <v>120.7174851</v>
      </c>
      <c r="AA1552">
        <v>-8.7837134999999993</v>
      </c>
      <c r="AB1552" t="s">
        <v>6311</v>
      </c>
      <c r="AC1552" t="s">
        <v>237</v>
      </c>
      <c r="AL1552" t="s">
        <v>218</v>
      </c>
      <c r="AM1552" t="s">
        <v>6312</v>
      </c>
      <c r="AN1552" t="s">
        <v>6</v>
      </c>
      <c r="AO1552" s="57">
        <v>46303.736030092594</v>
      </c>
      <c r="AP1552" s="57">
        <v>46247.625</v>
      </c>
      <c r="AQ1552" t="s">
        <v>248</v>
      </c>
      <c r="AR1552" t="s">
        <v>278</v>
      </c>
      <c r="AS1552" t="s">
        <v>347</v>
      </c>
      <c r="AT1552" t="s">
        <v>231</v>
      </c>
      <c r="AV1552" t="s">
        <v>10125</v>
      </c>
      <c r="AW1552" t="s">
        <v>1010</v>
      </c>
      <c r="AX1552" t="s">
        <v>223</v>
      </c>
      <c r="BA1552" s="57">
        <v>46247.625</v>
      </c>
      <c r="BB1552" t="s">
        <v>6312</v>
      </c>
      <c r="BF1552" s="6" t="e">
        <f t="shared" si="72"/>
        <v>#NUM!</v>
      </c>
      <c r="BG1552" t="e">
        <f t="shared" si="73"/>
        <v>#NUM!</v>
      </c>
      <c r="BH1552" t="e">
        <f t="shared" si="74"/>
        <v>#NUM!</v>
      </c>
      <c r="BI1552" t="str">
        <f>VLOOKUP(H1552,Sheet2!$A$1:$B$270,2,FALSE)</f>
        <v>ENDE</v>
      </c>
    </row>
    <row r="1553" spans="1:61">
      <c r="A1553">
        <v>1552</v>
      </c>
      <c r="B1553">
        <v>1002505290</v>
      </c>
      <c r="C1553">
        <v>3</v>
      </c>
      <c r="D1553" t="s">
        <v>51</v>
      </c>
      <c r="E1553">
        <v>4</v>
      </c>
      <c r="F1553" t="s">
        <v>273</v>
      </c>
      <c r="G1553" t="s">
        <v>339</v>
      </c>
      <c r="H1553" t="s">
        <v>1075</v>
      </c>
      <c r="I1553" t="s">
        <v>213</v>
      </c>
      <c r="J1553" t="s">
        <v>214</v>
      </c>
      <c r="K1553" t="s">
        <v>149</v>
      </c>
      <c r="L1553" t="s">
        <v>215</v>
      </c>
      <c r="M1553" t="s">
        <v>236</v>
      </c>
      <c r="N1553" t="s">
        <v>216</v>
      </c>
      <c r="O1553" s="57">
        <v>46236.591631944444</v>
      </c>
      <c r="P1553" s="57">
        <v>46237.363287037035</v>
      </c>
      <c r="Q1553">
        <v>69357056</v>
      </c>
      <c r="S1553">
        <v>142552107736</v>
      </c>
      <c r="T1553" t="s">
        <v>1753</v>
      </c>
      <c r="U1553" t="s">
        <v>1754</v>
      </c>
      <c r="V1553" t="s">
        <v>1755</v>
      </c>
      <c r="Z1553">
        <v>111.59343730000001</v>
      </c>
      <c r="AA1553">
        <v>-7.1407641000000002</v>
      </c>
      <c r="AB1553" t="s">
        <v>1756</v>
      </c>
      <c r="AC1553" t="s">
        <v>237</v>
      </c>
      <c r="AL1553" t="s">
        <v>218</v>
      </c>
      <c r="AM1553" t="s">
        <v>1757</v>
      </c>
      <c r="AN1553" t="s">
        <v>6</v>
      </c>
      <c r="AO1553" s="57">
        <v>46061.600868055553</v>
      </c>
      <c r="AP1553" s="57">
        <v>46237.625</v>
      </c>
      <c r="AR1553" t="s">
        <v>12</v>
      </c>
      <c r="AS1553" t="s">
        <v>1075</v>
      </c>
      <c r="AT1553" t="s">
        <v>231</v>
      </c>
      <c r="AV1553" t="s">
        <v>1758</v>
      </c>
      <c r="AW1553" t="s">
        <v>1010</v>
      </c>
      <c r="AX1553" t="s">
        <v>223</v>
      </c>
      <c r="BA1553" s="57">
        <v>46237.625</v>
      </c>
      <c r="BB1553" t="s">
        <v>1757</v>
      </c>
      <c r="BF1553" s="6" t="e">
        <f t="shared" si="72"/>
        <v>#NUM!</v>
      </c>
      <c r="BG1553" t="e">
        <f t="shared" si="73"/>
        <v>#NUM!</v>
      </c>
      <c r="BH1553" t="e">
        <f t="shared" si="74"/>
        <v>#NUM!</v>
      </c>
      <c r="BI1553" t="e">
        <f>VLOOKUP(H1553,Sheet2!$A$1:$B$270,2,FALSE)</f>
        <v>#N/A</v>
      </c>
    </row>
    <row r="1554" spans="1:61">
      <c r="A1554">
        <v>1553</v>
      </c>
      <c r="B1554">
        <v>1002529488</v>
      </c>
      <c r="C1554">
        <v>3</v>
      </c>
      <c r="D1554" t="s">
        <v>45</v>
      </c>
      <c r="E1554">
        <v>5</v>
      </c>
      <c r="F1554" t="s">
        <v>211</v>
      </c>
      <c r="G1554" t="s">
        <v>118</v>
      </c>
      <c r="H1554" t="s">
        <v>464</v>
      </c>
      <c r="I1554" t="s">
        <v>213</v>
      </c>
      <c r="J1554" t="s">
        <v>214</v>
      </c>
      <c r="K1554" t="s">
        <v>149</v>
      </c>
      <c r="L1554" t="s">
        <v>215</v>
      </c>
      <c r="M1554" t="s">
        <v>277</v>
      </c>
      <c r="N1554" t="s">
        <v>216</v>
      </c>
      <c r="O1554" s="57">
        <v>46250.474259259259</v>
      </c>
      <c r="P1554" s="57">
        <v>46251.337395833332</v>
      </c>
      <c r="Q1554">
        <v>69367400</v>
      </c>
      <c r="S1554">
        <v>172608206231</v>
      </c>
      <c r="T1554" t="s">
        <v>10126</v>
      </c>
      <c r="U1554" t="s">
        <v>1112</v>
      </c>
      <c r="V1554" t="s">
        <v>10127</v>
      </c>
      <c r="Z1554">
        <v>116.753758122886</v>
      </c>
      <c r="AA1554">
        <v>-8.9119030433195796</v>
      </c>
      <c r="AB1554" t="s">
        <v>10128</v>
      </c>
      <c r="AC1554" t="s">
        <v>237</v>
      </c>
      <c r="AL1554" t="s">
        <v>218</v>
      </c>
      <c r="AM1554" t="s">
        <v>10129</v>
      </c>
      <c r="AN1554" t="s">
        <v>6</v>
      </c>
      <c r="AO1554" t="s">
        <v>10130</v>
      </c>
      <c r="AP1554" s="57">
        <v>46251.333333333336</v>
      </c>
      <c r="AR1554" t="s">
        <v>10131</v>
      </c>
      <c r="AS1554" t="s">
        <v>464</v>
      </c>
      <c r="AT1554" t="s">
        <v>231</v>
      </c>
      <c r="AV1554" t="s">
        <v>10132</v>
      </c>
      <c r="AW1554" t="s">
        <v>1014</v>
      </c>
      <c r="AX1554" t="s">
        <v>223</v>
      </c>
      <c r="BA1554" s="57">
        <v>46251.333333333336</v>
      </c>
      <c r="BB1554" t="s">
        <v>10129</v>
      </c>
      <c r="BF1554" s="6" t="e">
        <f t="shared" si="72"/>
        <v>#NUM!</v>
      </c>
      <c r="BG1554" t="e">
        <f t="shared" si="73"/>
        <v>#NUM!</v>
      </c>
      <c r="BH1554" t="e">
        <f t="shared" si="74"/>
        <v>#NUM!</v>
      </c>
      <c r="BI1554" t="str">
        <f>VLOOKUP(H1554,Sheet2!$A$1:$B$270,2,FALSE)</f>
        <v>SUMBAWA</v>
      </c>
    </row>
    <row r="1555" spans="1:61">
      <c r="A1555">
        <v>1554</v>
      </c>
      <c r="B1555">
        <v>1002509859</v>
      </c>
      <c r="C1555">
        <v>3</v>
      </c>
      <c r="D1555" t="s">
        <v>34</v>
      </c>
      <c r="E1555">
        <v>5</v>
      </c>
      <c r="F1555" t="s">
        <v>573</v>
      </c>
      <c r="G1555" t="s">
        <v>82</v>
      </c>
      <c r="H1555" t="s">
        <v>410</v>
      </c>
      <c r="I1555" t="s">
        <v>213</v>
      </c>
      <c r="J1555" t="s">
        <v>214</v>
      </c>
      <c r="K1555" t="s">
        <v>149</v>
      </c>
      <c r="M1555" t="s">
        <v>575</v>
      </c>
      <c r="N1555" t="s">
        <v>216</v>
      </c>
      <c r="O1555" s="57">
        <v>46239.415138888886</v>
      </c>
      <c r="P1555" s="57">
        <v>46250.517766203702</v>
      </c>
      <c r="Q1555">
        <v>69358874</v>
      </c>
      <c r="S1555">
        <v>172404209305</v>
      </c>
      <c r="T1555" t="s">
        <v>1769</v>
      </c>
      <c r="U1555" t="s">
        <v>1770</v>
      </c>
      <c r="V1555" t="s">
        <v>1771</v>
      </c>
      <c r="Z1555">
        <v>115.5941828</v>
      </c>
      <c r="AA1555">
        <v>-8.2799444999999992</v>
      </c>
      <c r="AB1555" t="s">
        <v>1772</v>
      </c>
      <c r="AC1555" t="s">
        <v>230</v>
      </c>
      <c r="AL1555" t="s">
        <v>218</v>
      </c>
      <c r="AM1555" t="s">
        <v>1773</v>
      </c>
      <c r="AN1555" t="s">
        <v>6</v>
      </c>
      <c r="AO1555" s="57">
        <v>46150.423564814817</v>
      </c>
      <c r="AP1555" s="57">
        <v>46241.541666666664</v>
      </c>
      <c r="AQ1555" t="s">
        <v>248</v>
      </c>
      <c r="AR1555" t="s">
        <v>14</v>
      </c>
      <c r="AS1555" t="s">
        <v>410</v>
      </c>
      <c r="AT1555" t="s">
        <v>231</v>
      </c>
      <c r="AV1555" t="s">
        <v>10139</v>
      </c>
      <c r="AW1555" t="s">
        <v>562</v>
      </c>
      <c r="AX1555" t="s">
        <v>223</v>
      </c>
      <c r="BA1555" s="57">
        <v>46241.541666666664</v>
      </c>
      <c r="BB1555" t="s">
        <v>1773</v>
      </c>
      <c r="BF1555" s="6" t="e">
        <f t="shared" si="72"/>
        <v>#NUM!</v>
      </c>
      <c r="BG1555" t="e">
        <f t="shared" si="73"/>
        <v>#NUM!</v>
      </c>
      <c r="BH1555" t="e">
        <f t="shared" si="74"/>
        <v>#NUM!</v>
      </c>
      <c r="BI1555" t="str">
        <f>VLOOKUP(H1555,Sheet2!$A$1:$B$270,2,FALSE)</f>
        <v>KLUNGKUNG</v>
      </c>
    </row>
    <row r="1556" spans="1:61">
      <c r="A1556">
        <v>1555</v>
      </c>
      <c r="B1556">
        <v>1002526834</v>
      </c>
      <c r="C1556">
        <v>3</v>
      </c>
      <c r="D1556" t="s">
        <v>45</v>
      </c>
      <c r="E1556">
        <v>5</v>
      </c>
      <c r="F1556" t="s">
        <v>211</v>
      </c>
      <c r="G1556" t="s">
        <v>118</v>
      </c>
      <c r="H1556" t="s">
        <v>464</v>
      </c>
      <c r="I1556" t="s">
        <v>213</v>
      </c>
      <c r="J1556" t="s">
        <v>214</v>
      </c>
      <c r="K1556" t="s">
        <v>149</v>
      </c>
      <c r="M1556" t="s">
        <v>76</v>
      </c>
      <c r="N1556" t="s">
        <v>216</v>
      </c>
      <c r="O1556" s="57">
        <v>46248.632743055554</v>
      </c>
      <c r="P1556" s="57">
        <v>46248.712789351855</v>
      </c>
      <c r="Q1556">
        <v>69364505</v>
      </c>
      <c r="S1556">
        <v>172608206227</v>
      </c>
      <c r="T1556" t="s">
        <v>8685</v>
      </c>
      <c r="U1556" t="s">
        <v>10140</v>
      </c>
      <c r="V1556" t="s">
        <v>10141</v>
      </c>
      <c r="Z1556">
        <v>116.7523138</v>
      </c>
      <c r="AA1556">
        <v>-8.9049376999999996</v>
      </c>
      <c r="AB1556" t="s">
        <v>8688</v>
      </c>
      <c r="AC1556" t="s">
        <v>217</v>
      </c>
      <c r="AL1556" t="s">
        <v>218</v>
      </c>
      <c r="AM1556" t="s">
        <v>10142</v>
      </c>
      <c r="AN1556" t="s">
        <v>6</v>
      </c>
      <c r="AO1556" t="s">
        <v>10010</v>
      </c>
      <c r="AR1556" t="s">
        <v>219</v>
      </c>
      <c r="AS1556" t="s">
        <v>464</v>
      </c>
      <c r="AT1556" t="s">
        <v>231</v>
      </c>
      <c r="AU1556">
        <v>20260814</v>
      </c>
      <c r="AV1556" t="s">
        <v>222</v>
      </c>
      <c r="AW1556" t="s">
        <v>561</v>
      </c>
      <c r="AX1556" t="s">
        <v>223</v>
      </c>
      <c r="BA1556" s="57">
        <v>46248.291666666664</v>
      </c>
      <c r="BB1556" t="s">
        <v>10142</v>
      </c>
      <c r="BC1556">
        <v>2026</v>
      </c>
      <c r="BD1556">
        <v>8</v>
      </c>
      <c r="BE1556">
        <v>14</v>
      </c>
      <c r="BF1556" s="6">
        <f t="shared" si="72"/>
        <v>46248</v>
      </c>
      <c r="BG1556">
        <f t="shared" si="73"/>
        <v>-0.29166666666424135</v>
      </c>
      <c r="BH1556" t="str">
        <f t="shared" si="74"/>
        <v>COMPLY</v>
      </c>
      <c r="BI1556" t="str">
        <f>VLOOKUP(H1556,Sheet2!$A$1:$B$270,2,FALSE)</f>
        <v>SUMBAWA</v>
      </c>
    </row>
    <row r="1557" spans="1:61">
      <c r="A1557">
        <v>1556</v>
      </c>
      <c r="B1557">
        <v>1002531994</v>
      </c>
      <c r="C1557">
        <v>3</v>
      </c>
      <c r="D1557" t="s">
        <v>55</v>
      </c>
      <c r="E1557">
        <v>5</v>
      </c>
      <c r="F1557" t="s">
        <v>228</v>
      </c>
      <c r="G1557" t="s">
        <v>121</v>
      </c>
      <c r="H1557" t="s">
        <v>454</v>
      </c>
      <c r="I1557" t="s">
        <v>213</v>
      </c>
      <c r="J1557" t="s">
        <v>214</v>
      </c>
      <c r="K1557" t="s">
        <v>149</v>
      </c>
      <c r="M1557" t="s">
        <v>236</v>
      </c>
      <c r="N1557" t="s">
        <v>216</v>
      </c>
      <c r="O1557" s="57">
        <v>46252.356145833335</v>
      </c>
      <c r="P1557" s="57">
        <v>46252.437939814816</v>
      </c>
      <c r="Q1557">
        <v>69368494</v>
      </c>
      <c r="S1557">
        <v>152436202438</v>
      </c>
      <c r="T1557" t="s">
        <v>13578</v>
      </c>
      <c r="U1557" t="s">
        <v>13454</v>
      </c>
      <c r="Z1557">
        <v>106.837921142578</v>
      </c>
      <c r="AA1557">
        <v>-6.1747743124896104</v>
      </c>
      <c r="AB1557" t="s">
        <v>13579</v>
      </c>
      <c r="AC1557" t="s">
        <v>230</v>
      </c>
      <c r="AO1557" t="s">
        <v>13375</v>
      </c>
      <c r="AR1557" t="s">
        <v>312</v>
      </c>
      <c r="AS1557" t="s">
        <v>454</v>
      </c>
      <c r="AT1557" t="s">
        <v>221</v>
      </c>
      <c r="AV1557" t="s">
        <v>5537</v>
      </c>
      <c r="AW1557" t="s">
        <v>562</v>
      </c>
      <c r="AX1557" t="s">
        <v>223</v>
      </c>
      <c r="BF1557" s="6" t="e">
        <f t="shared" si="72"/>
        <v>#NUM!</v>
      </c>
      <c r="BG1557" t="e">
        <f t="shared" si="73"/>
        <v>#NUM!</v>
      </c>
      <c r="BH1557" t="e">
        <f t="shared" si="74"/>
        <v>#NUM!</v>
      </c>
      <c r="BI1557" t="str">
        <f>VLOOKUP(H1557,Sheet2!$A$1:$B$270,2,FALSE)</f>
        <v>MADURA</v>
      </c>
    </row>
    <row r="1558" spans="1:61">
      <c r="A1558">
        <v>1557</v>
      </c>
      <c r="B1558">
        <v>1002511645</v>
      </c>
      <c r="C1558">
        <v>3</v>
      </c>
      <c r="D1558" t="s">
        <v>34</v>
      </c>
      <c r="E1558">
        <v>5</v>
      </c>
      <c r="F1558" t="s">
        <v>573</v>
      </c>
      <c r="G1558" t="s">
        <v>85</v>
      </c>
      <c r="H1558" t="s">
        <v>285</v>
      </c>
      <c r="I1558" t="s">
        <v>213</v>
      </c>
      <c r="J1558" t="s">
        <v>214</v>
      </c>
      <c r="K1558" t="s">
        <v>149</v>
      </c>
      <c r="M1558" t="s">
        <v>76</v>
      </c>
      <c r="N1558" t="s">
        <v>216</v>
      </c>
      <c r="O1558" s="57">
        <v>46240.410243055558</v>
      </c>
      <c r="P1558" s="57">
        <v>46246.643750000003</v>
      </c>
      <c r="Q1558">
        <v>69359656</v>
      </c>
      <c r="S1558">
        <v>172413244326</v>
      </c>
      <c r="T1558" t="s">
        <v>1779</v>
      </c>
      <c r="U1558" t="s">
        <v>1780</v>
      </c>
      <c r="V1558" t="s">
        <v>4716</v>
      </c>
      <c r="Z1558">
        <v>115.2101701</v>
      </c>
      <c r="AA1558">
        <v>-8.5104325000000003</v>
      </c>
      <c r="AB1558" t="s">
        <v>1781</v>
      </c>
      <c r="AC1558" t="s">
        <v>230</v>
      </c>
      <c r="AL1558" t="s">
        <v>218</v>
      </c>
      <c r="AM1558" t="s">
        <v>4717</v>
      </c>
      <c r="AN1558" t="s">
        <v>6</v>
      </c>
      <c r="AO1558" s="57">
        <v>46181.413252314815</v>
      </c>
      <c r="AP1558" s="57">
        <v>46244.333333333336</v>
      </c>
      <c r="AQ1558" t="s">
        <v>248</v>
      </c>
      <c r="AR1558" t="s">
        <v>219</v>
      </c>
      <c r="AS1558" t="s">
        <v>285</v>
      </c>
      <c r="AT1558" t="s">
        <v>646</v>
      </c>
      <c r="AU1558">
        <v>20260812</v>
      </c>
      <c r="AV1558" t="s">
        <v>222</v>
      </c>
      <c r="AW1558" t="s">
        <v>915</v>
      </c>
      <c r="AX1558" t="s">
        <v>223</v>
      </c>
      <c r="BA1558" s="57">
        <v>46244.333333333336</v>
      </c>
      <c r="BB1558" t="s">
        <v>4717</v>
      </c>
      <c r="BC1558">
        <v>2026</v>
      </c>
      <c r="BD1558">
        <v>8</v>
      </c>
      <c r="BE1558">
        <v>12</v>
      </c>
      <c r="BF1558" s="6">
        <f t="shared" si="72"/>
        <v>46246</v>
      </c>
      <c r="BG1558">
        <f t="shared" si="73"/>
        <v>1.6666666666642413</v>
      </c>
      <c r="BH1558" t="str">
        <f t="shared" si="74"/>
        <v>NOT COMPLY</v>
      </c>
      <c r="BI1558" t="str">
        <f>VLOOKUP(H1558,Sheet2!$A$1:$B$270,2,FALSE)</f>
        <v>TABANAN</v>
      </c>
    </row>
    <row r="1559" spans="1:61">
      <c r="A1559">
        <v>1558</v>
      </c>
      <c r="B1559">
        <v>1002504905</v>
      </c>
      <c r="C1559">
        <v>3</v>
      </c>
      <c r="D1559" t="s">
        <v>38</v>
      </c>
      <c r="E1559">
        <v>5</v>
      </c>
      <c r="F1559" t="s">
        <v>92</v>
      </c>
      <c r="G1559" t="s">
        <v>92</v>
      </c>
      <c r="H1559" t="s">
        <v>256</v>
      </c>
      <c r="I1559" t="s">
        <v>213</v>
      </c>
      <c r="J1559" t="s">
        <v>214</v>
      </c>
      <c r="K1559" t="s">
        <v>149</v>
      </c>
      <c r="L1559" t="s">
        <v>215</v>
      </c>
      <c r="M1559" t="s">
        <v>76</v>
      </c>
      <c r="N1559" t="s">
        <v>216</v>
      </c>
      <c r="O1559" s="57">
        <v>46235.759675925925</v>
      </c>
      <c r="P1559" s="57">
        <v>46237.561076388891</v>
      </c>
      <c r="Q1559">
        <v>69356900</v>
      </c>
      <c r="S1559">
        <v>152631207303</v>
      </c>
      <c r="T1559" t="s">
        <v>1782</v>
      </c>
      <c r="U1559" t="s">
        <v>1783</v>
      </c>
      <c r="V1559" t="s">
        <v>1784</v>
      </c>
      <c r="Z1559">
        <v>111.43723300000001</v>
      </c>
      <c r="AA1559">
        <v>-7.5921969999999996</v>
      </c>
      <c r="AB1559" t="s">
        <v>1785</v>
      </c>
      <c r="AC1559" t="s">
        <v>237</v>
      </c>
      <c r="AL1559" t="s">
        <v>218</v>
      </c>
      <c r="AM1559" t="s">
        <v>1786</v>
      </c>
      <c r="AN1559" t="s">
        <v>6</v>
      </c>
      <c r="AO1559" s="57">
        <v>46030.76766203704</v>
      </c>
      <c r="AP1559" s="57">
        <v>46236.625</v>
      </c>
      <c r="AR1559" t="s">
        <v>219</v>
      </c>
      <c r="AS1559" t="s">
        <v>256</v>
      </c>
      <c r="AT1559" t="s">
        <v>231</v>
      </c>
      <c r="AU1559">
        <v>20260803</v>
      </c>
      <c r="AV1559" t="s">
        <v>222</v>
      </c>
      <c r="AW1559" t="s">
        <v>1010</v>
      </c>
      <c r="AX1559" t="s">
        <v>223</v>
      </c>
      <c r="BA1559" s="57">
        <v>46236.625</v>
      </c>
      <c r="BB1559" t="s">
        <v>1786</v>
      </c>
      <c r="BC1559">
        <v>2026</v>
      </c>
      <c r="BD1559">
        <v>8</v>
      </c>
      <c r="BE1559">
        <v>3</v>
      </c>
      <c r="BF1559" s="6">
        <f t="shared" si="72"/>
        <v>46237</v>
      </c>
      <c r="BG1559">
        <f t="shared" si="73"/>
        <v>0.375</v>
      </c>
      <c r="BH1559" t="str">
        <f t="shared" si="74"/>
        <v>COMPLY</v>
      </c>
      <c r="BI1559" t="str">
        <f>VLOOKUP(H1559,Sheet2!$A$1:$B$270,2,FALSE)</f>
        <v>MADIUN</v>
      </c>
    </row>
    <row r="1560" spans="1:61">
      <c r="A1560">
        <v>1559</v>
      </c>
      <c r="B1560">
        <v>1002517320</v>
      </c>
      <c r="C1560">
        <v>3</v>
      </c>
      <c r="D1560" t="s">
        <v>55</v>
      </c>
      <c r="E1560">
        <v>5</v>
      </c>
      <c r="F1560" t="s">
        <v>265</v>
      </c>
      <c r="G1560" t="s">
        <v>128</v>
      </c>
      <c r="H1560" t="s">
        <v>461</v>
      </c>
      <c r="I1560" t="s">
        <v>213</v>
      </c>
      <c r="J1560" t="s">
        <v>214</v>
      </c>
      <c r="K1560" t="s">
        <v>149</v>
      </c>
      <c r="M1560" t="s">
        <v>76</v>
      </c>
      <c r="N1560" t="s">
        <v>216</v>
      </c>
      <c r="O1560" s="57">
        <v>46244.46</v>
      </c>
      <c r="P1560" s="57">
        <v>46244.671967592592</v>
      </c>
      <c r="Q1560">
        <v>69360705</v>
      </c>
      <c r="S1560">
        <v>152415234847</v>
      </c>
      <c r="T1560" t="s">
        <v>5972</v>
      </c>
      <c r="U1560" t="s">
        <v>6316</v>
      </c>
      <c r="V1560" t="s">
        <v>6317</v>
      </c>
      <c r="Z1560">
        <v>112.6965369</v>
      </c>
      <c r="AA1560">
        <v>-7.340522</v>
      </c>
      <c r="AB1560" t="s">
        <v>5975</v>
      </c>
      <c r="AC1560" t="s">
        <v>230</v>
      </c>
      <c r="AL1560" t="s">
        <v>218</v>
      </c>
      <c r="AM1560" t="s">
        <v>6318</v>
      </c>
      <c r="AN1560" t="s">
        <v>6</v>
      </c>
      <c r="AO1560" s="57">
        <v>46303.465555555558</v>
      </c>
      <c r="AR1560" t="s">
        <v>219</v>
      </c>
      <c r="AS1560" t="s">
        <v>461</v>
      </c>
      <c r="AT1560" t="s">
        <v>570</v>
      </c>
      <c r="AU1560">
        <v>20260810</v>
      </c>
      <c r="AV1560" t="s">
        <v>222</v>
      </c>
      <c r="AW1560" t="s">
        <v>6319</v>
      </c>
      <c r="AX1560" t="s">
        <v>223</v>
      </c>
      <c r="BA1560" s="57">
        <v>46244.291666666664</v>
      </c>
      <c r="BB1560" t="s">
        <v>6318</v>
      </c>
      <c r="BC1560">
        <v>2026</v>
      </c>
      <c r="BD1560">
        <v>8</v>
      </c>
      <c r="BE1560">
        <v>10</v>
      </c>
      <c r="BF1560" s="6">
        <f t="shared" si="72"/>
        <v>46244</v>
      </c>
      <c r="BG1560">
        <f t="shared" si="73"/>
        <v>-0.29166666666424135</v>
      </c>
      <c r="BH1560" t="str">
        <f t="shared" si="74"/>
        <v>COMPLY</v>
      </c>
      <c r="BI1560" t="str">
        <f>VLOOKUP(H1560,Sheet2!$A$1:$B$270,2,FALSE)</f>
        <v>SURABAYA UTARA</v>
      </c>
    </row>
    <row r="1561" spans="1:61">
      <c r="A1561">
        <v>1560</v>
      </c>
      <c r="B1561">
        <v>1002520725</v>
      </c>
      <c r="C1561">
        <v>3</v>
      </c>
      <c r="D1561" t="s">
        <v>55</v>
      </c>
      <c r="E1561">
        <v>5</v>
      </c>
      <c r="F1561" t="s">
        <v>265</v>
      </c>
      <c r="G1561" t="s">
        <v>128</v>
      </c>
      <c r="H1561" t="s">
        <v>311</v>
      </c>
      <c r="I1561" t="s">
        <v>213</v>
      </c>
      <c r="J1561" t="s">
        <v>214</v>
      </c>
      <c r="K1561" t="s">
        <v>149</v>
      </c>
      <c r="L1561" t="s">
        <v>215</v>
      </c>
      <c r="M1561" t="s">
        <v>236</v>
      </c>
      <c r="N1561" t="s">
        <v>216</v>
      </c>
      <c r="O1561" s="57">
        <v>46245.684687499997</v>
      </c>
      <c r="P1561" s="57">
        <v>46248.837013888886</v>
      </c>
      <c r="Q1561">
        <v>69363630</v>
      </c>
      <c r="S1561">
        <v>152417233944</v>
      </c>
      <c r="T1561" t="s">
        <v>7023</v>
      </c>
      <c r="U1561" t="s">
        <v>1672</v>
      </c>
      <c r="V1561" t="s">
        <v>7024</v>
      </c>
      <c r="Z1561">
        <v>112.5746875</v>
      </c>
      <c r="AA1561">
        <v>-7.3783124999999901</v>
      </c>
      <c r="AB1561" t="s">
        <v>7025</v>
      </c>
      <c r="AC1561" t="s">
        <v>1013</v>
      </c>
      <c r="AL1561" t="s">
        <v>218</v>
      </c>
      <c r="AM1561" t="s">
        <v>7026</v>
      </c>
      <c r="AN1561" t="s">
        <v>6</v>
      </c>
      <c r="AO1561" s="57">
        <v>46334.694293981483</v>
      </c>
      <c r="AP1561" s="57">
        <v>46246.541666666664</v>
      </c>
      <c r="AR1561" t="s">
        <v>12</v>
      </c>
      <c r="AS1561" t="s">
        <v>311</v>
      </c>
      <c r="AT1561" t="s">
        <v>231</v>
      </c>
      <c r="AV1561" t="s">
        <v>917</v>
      </c>
      <c r="AW1561" t="s">
        <v>1010</v>
      </c>
      <c r="AX1561" t="s">
        <v>223</v>
      </c>
      <c r="BA1561" s="57">
        <v>46246.541666666664</v>
      </c>
      <c r="BB1561" t="s">
        <v>7026</v>
      </c>
      <c r="BF1561" s="6" t="e">
        <f t="shared" si="72"/>
        <v>#NUM!</v>
      </c>
      <c r="BG1561" t="e">
        <f t="shared" si="73"/>
        <v>#NUM!</v>
      </c>
      <c r="BH1561" t="e">
        <f t="shared" si="74"/>
        <v>#NUM!</v>
      </c>
      <c r="BI1561" t="str">
        <f>VLOOKUP(H1561,Sheet2!$A$1:$B$270,2,FALSE)</f>
        <v>SURABAYA UTARA</v>
      </c>
    </row>
    <row r="1562" spans="1:61">
      <c r="A1562">
        <v>1561</v>
      </c>
      <c r="B1562">
        <v>1002514122</v>
      </c>
      <c r="C1562">
        <v>3</v>
      </c>
      <c r="D1562" t="s">
        <v>34</v>
      </c>
      <c r="E1562">
        <v>5</v>
      </c>
      <c r="F1562" t="s">
        <v>585</v>
      </c>
      <c r="G1562" t="s">
        <v>81</v>
      </c>
      <c r="H1562" t="s">
        <v>427</v>
      </c>
      <c r="I1562" t="s">
        <v>213</v>
      </c>
      <c r="J1562" t="s">
        <v>214</v>
      </c>
      <c r="K1562" t="s">
        <v>149</v>
      </c>
      <c r="M1562" t="s">
        <v>575</v>
      </c>
      <c r="N1562" t="s">
        <v>216</v>
      </c>
      <c r="O1562" s="57">
        <v>46241.44085648148</v>
      </c>
      <c r="P1562" s="57">
        <v>46243.578680555554</v>
      </c>
      <c r="Q1562">
        <v>69360566</v>
      </c>
      <c r="S1562">
        <v>172402803015</v>
      </c>
      <c r="T1562" t="s">
        <v>4721</v>
      </c>
      <c r="U1562" t="s">
        <v>4722</v>
      </c>
      <c r="V1562" t="s">
        <v>4723</v>
      </c>
      <c r="Z1562">
        <v>115.2153156</v>
      </c>
      <c r="AA1562">
        <v>-8.6857918999999999</v>
      </c>
      <c r="AB1562" t="s">
        <v>4724</v>
      </c>
      <c r="AC1562" t="s">
        <v>230</v>
      </c>
      <c r="AL1562" t="s">
        <v>218</v>
      </c>
      <c r="AM1562" t="s">
        <v>4725</v>
      </c>
      <c r="AN1562" t="s">
        <v>6</v>
      </c>
      <c r="AO1562" s="57">
        <v>46211.444398148145</v>
      </c>
      <c r="AP1562" s="57">
        <v>46242.541666666664</v>
      </c>
      <c r="AR1562" t="s">
        <v>14</v>
      </c>
      <c r="AS1562" t="s">
        <v>427</v>
      </c>
      <c r="AT1562" t="s">
        <v>231</v>
      </c>
      <c r="AV1562" t="s">
        <v>4726</v>
      </c>
      <c r="AW1562" t="s">
        <v>561</v>
      </c>
      <c r="AX1562" t="s">
        <v>223</v>
      </c>
      <c r="BA1562" s="57">
        <v>46242.541666666664</v>
      </c>
      <c r="BB1562" t="s">
        <v>4725</v>
      </c>
      <c r="BF1562" s="6" t="e">
        <f t="shared" si="72"/>
        <v>#NUM!</v>
      </c>
      <c r="BG1562" t="e">
        <f t="shared" si="73"/>
        <v>#NUM!</v>
      </c>
      <c r="BH1562" t="e">
        <f t="shared" si="74"/>
        <v>#NUM!</v>
      </c>
      <c r="BI1562" t="str">
        <f>VLOOKUP(H1562,Sheet2!$A$1:$B$270,2,FALSE)</f>
        <v>JIMBARAN</v>
      </c>
    </row>
    <row r="1563" spans="1:61">
      <c r="A1563">
        <v>1562</v>
      </c>
      <c r="B1563">
        <v>1002518883</v>
      </c>
      <c r="C1563">
        <v>3</v>
      </c>
      <c r="D1563" t="s">
        <v>45</v>
      </c>
      <c r="E1563">
        <v>5</v>
      </c>
      <c r="F1563" t="s">
        <v>211</v>
      </c>
      <c r="G1563" t="s">
        <v>115</v>
      </c>
      <c r="H1563" t="s">
        <v>405</v>
      </c>
      <c r="I1563" t="s">
        <v>213</v>
      </c>
      <c r="J1563" t="s">
        <v>214</v>
      </c>
      <c r="K1563" t="s">
        <v>149</v>
      </c>
      <c r="L1563" t="s">
        <v>215</v>
      </c>
      <c r="M1563" t="s">
        <v>225</v>
      </c>
      <c r="N1563" t="s">
        <v>216</v>
      </c>
      <c r="O1563" s="57">
        <v>46245.363854166666</v>
      </c>
      <c r="P1563" s="57">
        <v>46246.548298611109</v>
      </c>
      <c r="Q1563">
        <v>69362864</v>
      </c>
      <c r="S1563">
        <v>172602203926</v>
      </c>
      <c r="T1563" t="s">
        <v>7027</v>
      </c>
      <c r="U1563" t="s">
        <v>7028</v>
      </c>
      <c r="V1563" t="s">
        <v>7029</v>
      </c>
      <c r="Z1563">
        <v>116.148222</v>
      </c>
      <c r="AA1563">
        <v>-8.7095680000000009</v>
      </c>
      <c r="AB1563" t="s">
        <v>7030</v>
      </c>
      <c r="AC1563" t="s">
        <v>237</v>
      </c>
      <c r="AL1563" t="s">
        <v>218</v>
      </c>
      <c r="AM1563" t="s">
        <v>7031</v>
      </c>
      <c r="AN1563" t="s">
        <v>6</v>
      </c>
      <c r="AO1563" s="57">
        <v>46334.372048611112</v>
      </c>
      <c r="AP1563" s="57">
        <v>46246.541666666664</v>
      </c>
      <c r="AR1563" t="s">
        <v>18</v>
      </c>
      <c r="AS1563" t="s">
        <v>405</v>
      </c>
      <c r="AT1563" t="s">
        <v>231</v>
      </c>
      <c r="AV1563" t="s">
        <v>227</v>
      </c>
      <c r="AW1563" t="s">
        <v>1023</v>
      </c>
      <c r="AX1563" t="s">
        <v>223</v>
      </c>
      <c r="BA1563" s="57">
        <v>46246.541666666664</v>
      </c>
      <c r="BB1563" t="s">
        <v>7031</v>
      </c>
      <c r="BF1563" s="6" t="e">
        <f t="shared" si="72"/>
        <v>#NUM!</v>
      </c>
      <c r="BG1563" t="e">
        <f t="shared" si="73"/>
        <v>#NUM!</v>
      </c>
      <c r="BH1563" t="e">
        <f t="shared" si="74"/>
        <v>#NUM!</v>
      </c>
      <c r="BI1563" t="str">
        <f>VLOOKUP(H1563,Sheet2!$A$1:$B$270,2,FALSE)</f>
        <v>SELONG</v>
      </c>
    </row>
    <row r="1564" spans="1:61">
      <c r="A1564">
        <v>1563</v>
      </c>
      <c r="B1564">
        <v>1002516591</v>
      </c>
      <c r="C1564">
        <v>3</v>
      </c>
      <c r="D1564" t="s">
        <v>34</v>
      </c>
      <c r="E1564">
        <v>5</v>
      </c>
      <c r="F1564" t="s">
        <v>585</v>
      </c>
      <c r="G1564" t="s">
        <v>83</v>
      </c>
      <c r="H1564" t="s">
        <v>325</v>
      </c>
      <c r="I1564" t="s">
        <v>213</v>
      </c>
      <c r="J1564" t="s">
        <v>214</v>
      </c>
      <c r="K1564" t="s">
        <v>149</v>
      </c>
      <c r="M1564" t="s">
        <v>76</v>
      </c>
      <c r="N1564" t="s">
        <v>216</v>
      </c>
      <c r="O1564" s="57">
        <v>46243.681307870371</v>
      </c>
      <c r="P1564" s="57">
        <v>46244.34107638889</v>
      </c>
      <c r="Q1564">
        <v>69360741</v>
      </c>
      <c r="S1564">
        <v>172401793436</v>
      </c>
      <c r="T1564" t="s">
        <v>4733</v>
      </c>
      <c r="U1564" t="s">
        <v>4734</v>
      </c>
      <c r="V1564" t="s">
        <v>4735</v>
      </c>
      <c r="Z1564">
        <v>115.2311</v>
      </c>
      <c r="AA1564">
        <v>-8.6775000000000002</v>
      </c>
      <c r="AB1564" t="s">
        <v>4736</v>
      </c>
      <c r="AC1564" t="s">
        <v>230</v>
      </c>
      <c r="AL1564" t="s">
        <v>218</v>
      </c>
      <c r="AM1564" t="s">
        <v>4737</v>
      </c>
      <c r="AN1564" t="s">
        <v>6</v>
      </c>
      <c r="AO1564" s="57">
        <v>46273.684212962966</v>
      </c>
      <c r="AR1564" t="s">
        <v>219</v>
      </c>
      <c r="AS1564" t="s">
        <v>325</v>
      </c>
      <c r="AT1564" t="s">
        <v>231</v>
      </c>
      <c r="AU1564">
        <v>20260810</v>
      </c>
      <c r="AV1564" t="s">
        <v>222</v>
      </c>
      <c r="AW1564" t="s">
        <v>561</v>
      </c>
      <c r="AX1564" t="s">
        <v>223</v>
      </c>
      <c r="BA1564" s="57">
        <v>46243.291666666664</v>
      </c>
      <c r="BB1564" t="s">
        <v>4737</v>
      </c>
      <c r="BC1564">
        <v>2026</v>
      </c>
      <c r="BD1564">
        <v>8</v>
      </c>
      <c r="BE1564">
        <v>10</v>
      </c>
      <c r="BF1564" s="6">
        <f t="shared" si="72"/>
        <v>46244</v>
      </c>
      <c r="BG1564">
        <f t="shared" si="73"/>
        <v>0.70833333333575865</v>
      </c>
      <c r="BH1564" t="str">
        <f t="shared" si="74"/>
        <v>COMPLY</v>
      </c>
      <c r="BI1564" t="str">
        <f>VLOOKUP(H1564,Sheet2!$A$1:$B$270,2,FALSE)</f>
        <v>SANUR</v>
      </c>
    </row>
    <row r="1565" spans="1:61">
      <c r="A1565">
        <v>1564</v>
      </c>
      <c r="B1565">
        <v>1002515486</v>
      </c>
      <c r="C1565">
        <v>3</v>
      </c>
      <c r="D1565" t="s">
        <v>51</v>
      </c>
      <c r="E1565">
        <v>4</v>
      </c>
      <c r="F1565" t="s">
        <v>235</v>
      </c>
      <c r="G1565" t="s">
        <v>957</v>
      </c>
      <c r="H1565" t="s">
        <v>4738</v>
      </c>
      <c r="I1565" t="s">
        <v>213</v>
      </c>
      <c r="J1565" t="s">
        <v>214</v>
      </c>
      <c r="K1565" t="s">
        <v>149</v>
      </c>
      <c r="L1565" t="s">
        <v>215</v>
      </c>
      <c r="M1565" t="s">
        <v>575</v>
      </c>
      <c r="N1565" t="s">
        <v>216</v>
      </c>
      <c r="O1565" s="57">
        <v>46241.786759259259</v>
      </c>
      <c r="P1565" s="57">
        <v>46243.605138888888</v>
      </c>
      <c r="Q1565">
        <v>69361152</v>
      </c>
      <c r="S1565">
        <v>142523108541</v>
      </c>
      <c r="T1565" t="s">
        <v>4739</v>
      </c>
      <c r="U1565" t="s">
        <v>4740</v>
      </c>
      <c r="V1565" t="s">
        <v>4741</v>
      </c>
      <c r="Z1565">
        <v>111.256274431943</v>
      </c>
      <c r="AA1565">
        <v>-7.8441328060763498</v>
      </c>
      <c r="AB1565" t="s">
        <v>4742</v>
      </c>
      <c r="AC1565" t="s">
        <v>217</v>
      </c>
      <c r="AL1565" t="s">
        <v>218</v>
      </c>
      <c r="AM1565" t="s">
        <v>4743</v>
      </c>
      <c r="AN1565" t="s">
        <v>6</v>
      </c>
      <c r="AO1565" s="57">
        <v>46211.788310185184</v>
      </c>
      <c r="AP1565" s="57">
        <v>46242.625</v>
      </c>
      <c r="AR1565" t="s">
        <v>14</v>
      </c>
      <c r="AS1565" t="s">
        <v>4738</v>
      </c>
      <c r="AT1565" t="s">
        <v>231</v>
      </c>
      <c r="AV1565" t="s">
        <v>4744</v>
      </c>
      <c r="AW1565" t="s">
        <v>1020</v>
      </c>
      <c r="AX1565" t="s">
        <v>223</v>
      </c>
      <c r="BA1565" s="57">
        <v>46242.625</v>
      </c>
      <c r="BB1565" t="s">
        <v>4743</v>
      </c>
      <c r="BF1565" s="6" t="e">
        <f t="shared" si="72"/>
        <v>#NUM!</v>
      </c>
      <c r="BG1565" t="e">
        <f t="shared" si="73"/>
        <v>#NUM!</v>
      </c>
      <c r="BH1565" t="e">
        <f t="shared" si="74"/>
        <v>#NUM!</v>
      </c>
      <c r="BI1565" t="e">
        <f>VLOOKUP(H1565,Sheet2!$A$1:$B$270,2,FALSE)</f>
        <v>#N/A</v>
      </c>
    </row>
    <row r="1566" spans="1:61">
      <c r="A1566">
        <v>1565</v>
      </c>
      <c r="B1566">
        <v>1002512280</v>
      </c>
      <c r="C1566">
        <v>3</v>
      </c>
      <c r="D1566" t="s">
        <v>51</v>
      </c>
      <c r="E1566">
        <v>4</v>
      </c>
      <c r="F1566" t="s">
        <v>273</v>
      </c>
      <c r="G1566" t="s">
        <v>295</v>
      </c>
      <c r="H1566" t="s">
        <v>901</v>
      </c>
      <c r="I1566" t="s">
        <v>213</v>
      </c>
      <c r="J1566" t="s">
        <v>214</v>
      </c>
      <c r="K1566" t="s">
        <v>149</v>
      </c>
      <c r="L1566" t="s">
        <v>215</v>
      </c>
      <c r="M1566" t="s">
        <v>76</v>
      </c>
      <c r="N1566" t="s">
        <v>216</v>
      </c>
      <c r="O1566" s="57">
        <v>46240.535370370373</v>
      </c>
      <c r="P1566" s="57">
        <v>46241.486331018517</v>
      </c>
      <c r="Q1566">
        <v>69359947</v>
      </c>
      <c r="S1566">
        <v>142551119463</v>
      </c>
      <c r="T1566" t="s">
        <v>1801</v>
      </c>
      <c r="U1566" t="s">
        <v>1802</v>
      </c>
      <c r="V1566" t="s">
        <v>1803</v>
      </c>
      <c r="Z1566">
        <v>111.04212440000001</v>
      </c>
      <c r="AA1566">
        <v>-6.7585606999999897</v>
      </c>
      <c r="AB1566" t="s">
        <v>1804</v>
      </c>
      <c r="AC1566" t="s">
        <v>237</v>
      </c>
      <c r="AL1566" t="s">
        <v>218</v>
      </c>
      <c r="AM1566" t="s">
        <v>1355</v>
      </c>
      <c r="AN1566" t="s">
        <v>6</v>
      </c>
      <c r="AO1566" s="57">
        <v>46181.538668981484</v>
      </c>
      <c r="AP1566" s="57">
        <v>46241.541666666664</v>
      </c>
      <c r="AR1566" t="s">
        <v>219</v>
      </c>
      <c r="AS1566" t="s">
        <v>901</v>
      </c>
      <c r="AT1566" t="s">
        <v>231</v>
      </c>
      <c r="AU1566">
        <v>20260807</v>
      </c>
      <c r="AV1566" t="s">
        <v>222</v>
      </c>
      <c r="AW1566" t="s">
        <v>1010</v>
      </c>
      <c r="AX1566" t="s">
        <v>223</v>
      </c>
      <c r="BA1566" s="57">
        <v>46241.541666666664</v>
      </c>
      <c r="BB1566" t="s">
        <v>1355</v>
      </c>
      <c r="BC1566">
        <v>2026</v>
      </c>
      <c r="BD1566">
        <v>8</v>
      </c>
      <c r="BE1566">
        <v>7</v>
      </c>
      <c r="BF1566" s="6">
        <f t="shared" si="72"/>
        <v>46241</v>
      </c>
      <c r="BG1566">
        <f t="shared" si="73"/>
        <v>-0.54166666666424135</v>
      </c>
      <c r="BH1566" t="str">
        <f t="shared" si="74"/>
        <v>COMPLY</v>
      </c>
      <c r="BI1566" t="e">
        <f>VLOOKUP(H1566,Sheet2!$A$1:$B$270,2,FALSE)</f>
        <v>#N/A</v>
      </c>
    </row>
    <row r="1567" spans="1:61">
      <c r="A1567">
        <v>1566</v>
      </c>
      <c r="B1567">
        <v>1002523921</v>
      </c>
      <c r="C1567">
        <v>3</v>
      </c>
      <c r="D1567" t="s">
        <v>49</v>
      </c>
      <c r="E1567">
        <v>4</v>
      </c>
      <c r="F1567" t="s">
        <v>246</v>
      </c>
      <c r="G1567" t="s">
        <v>588</v>
      </c>
      <c r="H1567" t="s">
        <v>589</v>
      </c>
      <c r="I1567" t="s">
        <v>213</v>
      </c>
      <c r="J1567" t="s">
        <v>214</v>
      </c>
      <c r="K1567" t="s">
        <v>149</v>
      </c>
      <c r="M1567" t="s">
        <v>76</v>
      </c>
      <c r="N1567" t="s">
        <v>216</v>
      </c>
      <c r="O1567" s="57">
        <v>46247.477546296293</v>
      </c>
      <c r="P1567" s="57">
        <v>46247.507824074077</v>
      </c>
      <c r="Q1567">
        <v>69361369</v>
      </c>
      <c r="S1567">
        <v>142434111393</v>
      </c>
      <c r="T1567" t="s">
        <v>4455</v>
      </c>
      <c r="U1567" t="s">
        <v>8905</v>
      </c>
      <c r="V1567" t="s">
        <v>8906</v>
      </c>
      <c r="Z1567">
        <v>110.53187310073</v>
      </c>
      <c r="AA1567">
        <v>-7.3620236148851896</v>
      </c>
      <c r="AB1567" t="s">
        <v>4458</v>
      </c>
      <c r="AC1567" t="s">
        <v>217</v>
      </c>
      <c r="AL1567" t="s">
        <v>218</v>
      </c>
      <c r="AM1567" t="s">
        <v>6771</v>
      </c>
      <c r="AN1567" t="s">
        <v>6</v>
      </c>
      <c r="AO1567" t="s">
        <v>8907</v>
      </c>
      <c r="AR1567" t="s">
        <v>219</v>
      </c>
      <c r="AS1567" t="s">
        <v>589</v>
      </c>
      <c r="AT1567" t="s">
        <v>231</v>
      </c>
      <c r="AU1567">
        <v>20260813</v>
      </c>
      <c r="AV1567" t="s">
        <v>222</v>
      </c>
      <c r="AW1567" t="s">
        <v>560</v>
      </c>
      <c r="AX1567" t="s">
        <v>223</v>
      </c>
      <c r="BA1567" s="57">
        <v>46247.291666666664</v>
      </c>
      <c r="BB1567" t="s">
        <v>6771</v>
      </c>
      <c r="BC1567">
        <v>2026</v>
      </c>
      <c r="BD1567">
        <v>8</v>
      </c>
      <c r="BE1567">
        <v>13</v>
      </c>
      <c r="BF1567" s="6">
        <f t="shared" si="72"/>
        <v>46247</v>
      </c>
      <c r="BG1567">
        <f t="shared" si="73"/>
        <v>-0.29166666666424135</v>
      </c>
      <c r="BH1567" t="str">
        <f t="shared" si="74"/>
        <v>COMPLY</v>
      </c>
      <c r="BI1567" t="e">
        <f>VLOOKUP(H1567,Sheet2!$A$1:$B$270,2,FALSE)</f>
        <v>#N/A</v>
      </c>
    </row>
    <row r="1568" spans="1:61">
      <c r="A1568">
        <v>1567</v>
      </c>
      <c r="B1568">
        <v>1002521718</v>
      </c>
      <c r="C1568">
        <v>3</v>
      </c>
      <c r="D1568" t="s">
        <v>45</v>
      </c>
      <c r="E1568">
        <v>5</v>
      </c>
      <c r="F1568" t="s">
        <v>113</v>
      </c>
      <c r="G1568" t="s">
        <v>114</v>
      </c>
      <c r="H1568" t="s">
        <v>367</v>
      </c>
      <c r="I1568" t="s">
        <v>213</v>
      </c>
      <c r="J1568" t="s">
        <v>214</v>
      </c>
      <c r="K1568" t="s">
        <v>149</v>
      </c>
      <c r="L1568" t="s">
        <v>215</v>
      </c>
      <c r="M1568" t="s">
        <v>76</v>
      </c>
      <c r="N1568" t="s">
        <v>216</v>
      </c>
      <c r="O1568" s="57">
        <v>46246.465925925928</v>
      </c>
      <c r="P1568" s="57">
        <v>46247.55908564815</v>
      </c>
      <c r="Q1568">
        <v>69364037</v>
      </c>
      <c r="S1568">
        <v>172514216933</v>
      </c>
      <c r="T1568" t="s">
        <v>8011</v>
      </c>
      <c r="U1568" t="s">
        <v>8012</v>
      </c>
      <c r="V1568" t="s">
        <v>8013</v>
      </c>
      <c r="Z1568">
        <v>120.44091570000001</v>
      </c>
      <c r="AA1568">
        <v>-8.5901166999999994</v>
      </c>
      <c r="AB1568" t="s">
        <v>8014</v>
      </c>
      <c r="AC1568" t="s">
        <v>237</v>
      </c>
      <c r="AL1568" t="s">
        <v>218</v>
      </c>
      <c r="AM1568" t="s">
        <v>8015</v>
      </c>
      <c r="AN1568" t="s">
        <v>6</v>
      </c>
      <c r="AO1568" s="57">
        <v>46364.486018518517</v>
      </c>
      <c r="AP1568" s="57">
        <v>46247.333333333336</v>
      </c>
      <c r="AR1568" t="s">
        <v>219</v>
      </c>
      <c r="AS1568" t="s">
        <v>367</v>
      </c>
      <c r="AT1568" t="s">
        <v>231</v>
      </c>
      <c r="AU1568">
        <v>20260813</v>
      </c>
      <c r="AV1568" t="s">
        <v>222</v>
      </c>
      <c r="AW1568" t="s">
        <v>1022</v>
      </c>
      <c r="AX1568" t="s">
        <v>223</v>
      </c>
      <c r="BA1568" s="57">
        <v>46247.333333333336</v>
      </c>
      <c r="BB1568" t="s">
        <v>8015</v>
      </c>
      <c r="BC1568">
        <v>2026</v>
      </c>
      <c r="BD1568">
        <v>8</v>
      </c>
      <c r="BE1568">
        <v>13</v>
      </c>
      <c r="BF1568" s="6">
        <f t="shared" si="72"/>
        <v>46247</v>
      </c>
      <c r="BG1568">
        <f t="shared" si="73"/>
        <v>-0.33333333333575865</v>
      </c>
      <c r="BH1568" t="str">
        <f t="shared" si="74"/>
        <v>COMPLY</v>
      </c>
      <c r="BI1568" t="str">
        <f>VLOOKUP(H1568,Sheet2!$A$1:$B$270,2,FALSE)</f>
        <v>LABOAN BAJO</v>
      </c>
    </row>
    <row r="1569" spans="1:61">
      <c r="A1569">
        <v>1568</v>
      </c>
      <c r="B1569">
        <v>1002528638</v>
      </c>
      <c r="C1569">
        <v>3</v>
      </c>
      <c r="D1569" t="s">
        <v>55</v>
      </c>
      <c r="E1569">
        <v>5</v>
      </c>
      <c r="F1569" t="s">
        <v>313</v>
      </c>
      <c r="G1569" t="s">
        <v>124</v>
      </c>
      <c r="H1569" t="s">
        <v>315</v>
      </c>
      <c r="I1569" t="s">
        <v>213</v>
      </c>
      <c r="J1569" t="s">
        <v>214</v>
      </c>
      <c r="K1569" t="s">
        <v>149</v>
      </c>
      <c r="L1569" t="s">
        <v>215</v>
      </c>
      <c r="M1569" t="s">
        <v>76</v>
      </c>
      <c r="N1569" t="s">
        <v>216</v>
      </c>
      <c r="O1569" s="57">
        <v>46249.666620370372</v>
      </c>
      <c r="P1569" s="57">
        <v>46252.833831018521</v>
      </c>
      <c r="Q1569">
        <v>69367084</v>
      </c>
      <c r="S1569">
        <v>152308242771</v>
      </c>
      <c r="T1569" t="s">
        <v>10153</v>
      </c>
      <c r="U1569" t="s">
        <v>10154</v>
      </c>
      <c r="V1569" t="s">
        <v>10155</v>
      </c>
      <c r="Z1569">
        <v>112.7392243</v>
      </c>
      <c r="AA1569">
        <v>-7.3067463999999998</v>
      </c>
      <c r="AB1569" t="s">
        <v>10156</v>
      </c>
      <c r="AC1569" t="s">
        <v>237</v>
      </c>
      <c r="AL1569" t="s">
        <v>218</v>
      </c>
      <c r="AM1569" t="s">
        <v>10157</v>
      </c>
      <c r="AN1569" t="s">
        <v>6</v>
      </c>
      <c r="AO1569" t="s">
        <v>10158</v>
      </c>
      <c r="AP1569" s="57">
        <v>46252.333333333336</v>
      </c>
      <c r="AR1569" t="s">
        <v>219</v>
      </c>
      <c r="AS1569" t="s">
        <v>315</v>
      </c>
      <c r="AT1569" t="s">
        <v>231</v>
      </c>
      <c r="AU1569">
        <v>20260818</v>
      </c>
      <c r="AV1569" t="s">
        <v>222</v>
      </c>
      <c r="AW1569" t="s">
        <v>1014</v>
      </c>
      <c r="AX1569" t="s">
        <v>223</v>
      </c>
      <c r="BA1569" s="57">
        <v>46252.333333333336</v>
      </c>
      <c r="BB1569" t="s">
        <v>10157</v>
      </c>
      <c r="BC1569">
        <v>2026</v>
      </c>
      <c r="BD1569">
        <v>8</v>
      </c>
      <c r="BE1569">
        <v>18</v>
      </c>
      <c r="BF1569" s="6">
        <f t="shared" si="72"/>
        <v>46252</v>
      </c>
      <c r="BG1569">
        <f t="shared" si="73"/>
        <v>-0.33333333333575865</v>
      </c>
      <c r="BH1569" t="str">
        <f t="shared" si="74"/>
        <v>COMPLY</v>
      </c>
      <c r="BI1569" t="str">
        <f>VLOOKUP(H1569,Sheet2!$A$1:$B$270,2,FALSE)</f>
        <v>SURABAYA SELATAN</v>
      </c>
    </row>
    <row r="1570" spans="1:61">
      <c r="A1570">
        <v>1569</v>
      </c>
      <c r="B1570">
        <v>1002522019</v>
      </c>
      <c r="C1570">
        <v>3</v>
      </c>
      <c r="D1570" t="s">
        <v>59</v>
      </c>
      <c r="E1570">
        <v>4</v>
      </c>
      <c r="F1570" t="s">
        <v>243</v>
      </c>
      <c r="G1570" t="s">
        <v>243</v>
      </c>
      <c r="H1570" t="s">
        <v>294</v>
      </c>
      <c r="I1570" t="s">
        <v>213</v>
      </c>
      <c r="J1570" t="s">
        <v>214</v>
      </c>
      <c r="K1570" t="s">
        <v>149</v>
      </c>
      <c r="M1570" t="s">
        <v>76</v>
      </c>
      <c r="N1570" t="s">
        <v>216</v>
      </c>
      <c r="O1570" s="57">
        <v>46246.530173611114</v>
      </c>
      <c r="P1570" s="57">
        <v>46248.582488425927</v>
      </c>
      <c r="Q1570">
        <v>69364170</v>
      </c>
      <c r="S1570">
        <v>146137149729</v>
      </c>
      <c r="T1570" t="s">
        <v>8908</v>
      </c>
      <c r="U1570" t="s">
        <v>8016</v>
      </c>
      <c r="V1570" t="s">
        <v>8909</v>
      </c>
      <c r="Z1570">
        <v>110.18978118896401</v>
      </c>
      <c r="AA1570">
        <v>-7.4660441321345701</v>
      </c>
      <c r="AB1570" t="s">
        <v>8017</v>
      </c>
      <c r="AC1570" t="s">
        <v>226</v>
      </c>
      <c r="AL1570" t="s">
        <v>218</v>
      </c>
      <c r="AM1570" t="s">
        <v>8910</v>
      </c>
      <c r="AN1570" t="s">
        <v>6</v>
      </c>
      <c r="AO1570" s="57">
        <v>46364.538194444445</v>
      </c>
      <c r="AP1570" s="57">
        <v>46249.541666666664</v>
      </c>
      <c r="AR1570" t="s">
        <v>219</v>
      </c>
      <c r="AS1570" t="s">
        <v>294</v>
      </c>
      <c r="AT1570" t="s">
        <v>231</v>
      </c>
      <c r="AU1570">
        <v>20260814</v>
      </c>
      <c r="AV1570" t="s">
        <v>222</v>
      </c>
      <c r="AW1570" t="s">
        <v>8018</v>
      </c>
      <c r="AX1570" t="s">
        <v>223</v>
      </c>
      <c r="BA1570" s="57">
        <v>46249.541666666664</v>
      </c>
      <c r="BB1570" t="s">
        <v>8910</v>
      </c>
      <c r="BC1570">
        <v>2026</v>
      </c>
      <c r="BD1570">
        <v>8</v>
      </c>
      <c r="BE1570">
        <v>14</v>
      </c>
      <c r="BF1570" s="6">
        <f t="shared" si="72"/>
        <v>46248</v>
      </c>
      <c r="BG1570">
        <f t="shared" si="73"/>
        <v>-1.5416666666642413</v>
      </c>
      <c r="BH1570" t="str">
        <f t="shared" si="74"/>
        <v>COMPLY</v>
      </c>
      <c r="BI1570" t="e">
        <f>VLOOKUP(H1570,Sheet2!$A$1:$B$270,2,FALSE)</f>
        <v>#N/A</v>
      </c>
    </row>
    <row r="1571" spans="1:61">
      <c r="A1571">
        <v>1570</v>
      </c>
      <c r="B1571">
        <v>1002510339</v>
      </c>
      <c r="C1571">
        <v>3</v>
      </c>
      <c r="D1571" t="s">
        <v>51</v>
      </c>
      <c r="E1571">
        <v>4</v>
      </c>
      <c r="F1571" t="s">
        <v>273</v>
      </c>
      <c r="G1571" t="s">
        <v>339</v>
      </c>
      <c r="H1571" t="s">
        <v>962</v>
      </c>
      <c r="I1571" t="s">
        <v>213</v>
      </c>
      <c r="J1571" t="s">
        <v>214</v>
      </c>
      <c r="K1571" t="s">
        <v>149</v>
      </c>
      <c r="L1571" t="s">
        <v>215</v>
      </c>
      <c r="M1571" t="s">
        <v>76</v>
      </c>
      <c r="N1571" t="s">
        <v>216</v>
      </c>
      <c r="O1571" s="57">
        <v>46239.50136574074</v>
      </c>
      <c r="P1571" s="57">
        <v>46240.668854166666</v>
      </c>
      <c r="Q1571">
        <v>69359068</v>
      </c>
      <c r="S1571">
        <v>141569115690</v>
      </c>
      <c r="T1571" t="s">
        <v>1817</v>
      </c>
      <c r="U1571" t="s">
        <v>1818</v>
      </c>
      <c r="V1571" t="s">
        <v>1819</v>
      </c>
      <c r="Z1571">
        <v>111.4842957</v>
      </c>
      <c r="AA1571">
        <v>-6.9021403000000001</v>
      </c>
      <c r="AB1571" t="s">
        <v>1820</v>
      </c>
      <c r="AC1571" t="s">
        <v>237</v>
      </c>
      <c r="AL1571" t="s">
        <v>218</v>
      </c>
      <c r="AM1571" t="s">
        <v>1821</v>
      </c>
      <c r="AN1571" t="s">
        <v>6</v>
      </c>
      <c r="AO1571" s="57">
        <v>46150.506828703707</v>
      </c>
      <c r="AP1571" s="57">
        <v>46240.333333333336</v>
      </c>
      <c r="AR1571" t="s">
        <v>219</v>
      </c>
      <c r="AS1571" t="s">
        <v>962</v>
      </c>
      <c r="AT1571" t="s">
        <v>231</v>
      </c>
      <c r="AU1571">
        <v>20260806</v>
      </c>
      <c r="AV1571" t="s">
        <v>222</v>
      </c>
      <c r="AW1571" t="s">
        <v>955</v>
      </c>
      <c r="AX1571" t="s">
        <v>223</v>
      </c>
      <c r="BA1571" s="57">
        <v>46240.333333333336</v>
      </c>
      <c r="BB1571" t="s">
        <v>1821</v>
      </c>
      <c r="BC1571">
        <v>2026</v>
      </c>
      <c r="BD1571">
        <v>8</v>
      </c>
      <c r="BE1571">
        <v>6</v>
      </c>
      <c r="BF1571" s="6">
        <f t="shared" si="72"/>
        <v>46240</v>
      </c>
      <c r="BG1571">
        <f t="shared" si="73"/>
        <v>-0.33333333333575865</v>
      </c>
      <c r="BH1571" t="str">
        <f t="shared" si="74"/>
        <v>COMPLY</v>
      </c>
      <c r="BI1571" t="e">
        <f>VLOOKUP(H1571,Sheet2!$A$1:$B$270,2,FALSE)</f>
        <v>#N/A</v>
      </c>
    </row>
    <row r="1572" spans="1:61">
      <c r="A1572">
        <v>1571</v>
      </c>
      <c r="B1572">
        <v>1002521028</v>
      </c>
      <c r="C1572">
        <v>3</v>
      </c>
      <c r="D1572" t="s">
        <v>51</v>
      </c>
      <c r="E1572">
        <v>4</v>
      </c>
      <c r="F1572" t="s">
        <v>235</v>
      </c>
      <c r="G1572" t="s">
        <v>584</v>
      </c>
      <c r="H1572" t="s">
        <v>990</v>
      </c>
      <c r="I1572" t="s">
        <v>213</v>
      </c>
      <c r="J1572" t="s">
        <v>214</v>
      </c>
      <c r="K1572" t="s">
        <v>149</v>
      </c>
      <c r="L1572" t="s">
        <v>215</v>
      </c>
      <c r="M1572" t="s">
        <v>76</v>
      </c>
      <c r="N1572" t="s">
        <v>216</v>
      </c>
      <c r="O1572" s="57">
        <v>46245.820104166669</v>
      </c>
      <c r="P1572" s="57">
        <v>46246.75545138889</v>
      </c>
      <c r="Q1572">
        <v>69363766</v>
      </c>
      <c r="S1572">
        <v>146514602629</v>
      </c>
      <c r="T1572" t="s">
        <v>7034</v>
      </c>
      <c r="U1572" t="s">
        <v>7035</v>
      </c>
      <c r="V1572" t="s">
        <v>7036</v>
      </c>
      <c r="Z1572">
        <v>110.85061074466201</v>
      </c>
      <c r="AA1572">
        <v>-7.5722052566320102</v>
      </c>
      <c r="AB1572" t="s">
        <v>7037</v>
      </c>
      <c r="AC1572" t="s">
        <v>237</v>
      </c>
      <c r="AL1572" t="s">
        <v>218</v>
      </c>
      <c r="AM1572" t="s">
        <v>7038</v>
      </c>
      <c r="AN1572" t="s">
        <v>6</v>
      </c>
      <c r="AO1572" s="57">
        <v>46334.829837962963</v>
      </c>
      <c r="AP1572" s="57">
        <v>46247.333333333336</v>
      </c>
      <c r="AR1572" t="s">
        <v>219</v>
      </c>
      <c r="AS1572" t="s">
        <v>990</v>
      </c>
      <c r="AT1572" t="s">
        <v>231</v>
      </c>
      <c r="AU1572">
        <v>20260812</v>
      </c>
      <c r="AV1572" t="s">
        <v>222</v>
      </c>
      <c r="AW1572" t="s">
        <v>1012</v>
      </c>
      <c r="AX1572" t="s">
        <v>223</v>
      </c>
      <c r="BA1572" s="57">
        <v>46247.333333333336</v>
      </c>
      <c r="BB1572" t="s">
        <v>7038</v>
      </c>
      <c r="BC1572">
        <v>2026</v>
      </c>
      <c r="BD1572">
        <v>8</v>
      </c>
      <c r="BE1572">
        <v>12</v>
      </c>
      <c r="BF1572" s="6">
        <f t="shared" si="72"/>
        <v>46246</v>
      </c>
      <c r="BG1572">
        <f t="shared" si="73"/>
        <v>-1.3333333333357587</v>
      </c>
      <c r="BH1572" t="str">
        <f t="shared" si="74"/>
        <v>COMPLY</v>
      </c>
      <c r="BI1572" t="e">
        <f>VLOOKUP(H1572,Sheet2!$A$1:$B$270,2,FALSE)</f>
        <v>#N/A</v>
      </c>
    </row>
    <row r="1573" spans="1:61">
      <c r="A1573">
        <v>1572</v>
      </c>
      <c r="B1573">
        <v>1002529635</v>
      </c>
      <c r="C1573">
        <v>3</v>
      </c>
      <c r="D1573" t="s">
        <v>45</v>
      </c>
      <c r="E1573">
        <v>5</v>
      </c>
      <c r="F1573" t="s">
        <v>211</v>
      </c>
      <c r="G1573" t="s">
        <v>112</v>
      </c>
      <c r="H1573" t="s">
        <v>244</v>
      </c>
      <c r="I1573" t="s">
        <v>213</v>
      </c>
      <c r="J1573" t="s">
        <v>214</v>
      </c>
      <c r="K1573" t="s">
        <v>149</v>
      </c>
      <c r="M1573" t="s">
        <v>76</v>
      </c>
      <c r="N1573" t="s">
        <v>216</v>
      </c>
      <c r="O1573" s="57">
        <v>46250.554606481484</v>
      </c>
      <c r="P1573" s="57">
        <v>46250.771620370368</v>
      </c>
      <c r="Q1573">
        <v>69366042</v>
      </c>
      <c r="S1573">
        <v>172605804162</v>
      </c>
      <c r="T1573" t="s">
        <v>10164</v>
      </c>
      <c r="U1573" t="s">
        <v>10165</v>
      </c>
      <c r="V1573" t="s">
        <v>10166</v>
      </c>
      <c r="Z1573">
        <v>116.24433329999999</v>
      </c>
      <c r="AA1573">
        <v>-8.5414177000000002</v>
      </c>
      <c r="AB1573" t="s">
        <v>10167</v>
      </c>
      <c r="AC1573" t="s">
        <v>217</v>
      </c>
      <c r="AL1573" t="s">
        <v>218</v>
      </c>
      <c r="AM1573" t="s">
        <v>10168</v>
      </c>
      <c r="AN1573" t="s">
        <v>6</v>
      </c>
      <c r="AO1573" t="s">
        <v>9814</v>
      </c>
      <c r="AR1573" t="s">
        <v>219</v>
      </c>
      <c r="AS1573" t="s">
        <v>244</v>
      </c>
      <c r="AT1573" t="s">
        <v>352</v>
      </c>
      <c r="AU1573">
        <v>20260816</v>
      </c>
      <c r="AV1573" t="s">
        <v>222</v>
      </c>
      <c r="AW1573" t="s">
        <v>562</v>
      </c>
      <c r="AX1573" t="s">
        <v>223</v>
      </c>
      <c r="BA1573" s="57">
        <v>46250.291666666664</v>
      </c>
      <c r="BB1573" t="s">
        <v>10168</v>
      </c>
      <c r="BC1573">
        <v>2026</v>
      </c>
      <c r="BD1573">
        <v>8</v>
      </c>
      <c r="BE1573">
        <v>16</v>
      </c>
      <c r="BF1573" s="6">
        <f t="shared" si="72"/>
        <v>46250</v>
      </c>
      <c r="BG1573">
        <f t="shared" si="73"/>
        <v>-0.29166666666424135</v>
      </c>
      <c r="BH1573" t="str">
        <f t="shared" si="74"/>
        <v>COMPLY</v>
      </c>
      <c r="BI1573" t="str">
        <f>VLOOKUP(H1573,Sheet2!$A$1:$B$270,2,FALSE)</f>
        <v>MATARAM</v>
      </c>
    </row>
    <row r="1574" spans="1:61">
      <c r="A1574">
        <v>1573</v>
      </c>
      <c r="B1574">
        <v>1002533087</v>
      </c>
      <c r="C1574">
        <v>3</v>
      </c>
      <c r="D1574" t="s">
        <v>55</v>
      </c>
      <c r="E1574">
        <v>5</v>
      </c>
      <c r="F1574" t="s">
        <v>228</v>
      </c>
      <c r="G1574" t="s">
        <v>121</v>
      </c>
      <c r="H1574" t="s">
        <v>454</v>
      </c>
      <c r="I1574" t="s">
        <v>213</v>
      </c>
      <c r="J1574" t="s">
        <v>214</v>
      </c>
      <c r="K1574" t="s">
        <v>149</v>
      </c>
      <c r="M1574" t="s">
        <v>277</v>
      </c>
      <c r="N1574" t="s">
        <v>216</v>
      </c>
      <c r="O1574" s="57">
        <v>46252.553148148145</v>
      </c>
      <c r="P1574" s="57">
        <v>46252.846238425926</v>
      </c>
      <c r="Q1574">
        <v>69365643</v>
      </c>
      <c r="S1574">
        <v>152436202443</v>
      </c>
      <c r="T1574" t="s">
        <v>12186</v>
      </c>
      <c r="U1574" t="s">
        <v>13580</v>
      </c>
      <c r="V1574" t="s">
        <v>13581</v>
      </c>
      <c r="Z1574">
        <v>112.71716426821899</v>
      </c>
      <c r="AA1574">
        <v>-7.1273674727114198</v>
      </c>
      <c r="AB1574" t="s">
        <v>12189</v>
      </c>
      <c r="AC1574" t="s">
        <v>230</v>
      </c>
      <c r="AL1574" t="s">
        <v>218</v>
      </c>
      <c r="AM1574" t="s">
        <v>13582</v>
      </c>
      <c r="AN1574" t="s">
        <v>6</v>
      </c>
      <c r="AO1574" t="s">
        <v>12902</v>
      </c>
      <c r="AQ1574" t="s">
        <v>248</v>
      </c>
      <c r="AR1574" t="s">
        <v>278</v>
      </c>
      <c r="AS1574" t="s">
        <v>454</v>
      </c>
      <c r="AT1574" t="s">
        <v>231</v>
      </c>
      <c r="AV1574" t="s">
        <v>13583</v>
      </c>
      <c r="AW1574" t="s">
        <v>563</v>
      </c>
      <c r="AX1574" t="s">
        <v>223</v>
      </c>
      <c r="BA1574" s="57">
        <v>46252.291666666664</v>
      </c>
      <c r="BB1574" t="s">
        <v>13582</v>
      </c>
      <c r="BF1574" s="6" t="e">
        <f t="shared" si="72"/>
        <v>#NUM!</v>
      </c>
      <c r="BG1574" t="e">
        <f t="shared" si="73"/>
        <v>#NUM!</v>
      </c>
      <c r="BH1574" t="e">
        <f t="shared" si="74"/>
        <v>#NUM!</v>
      </c>
      <c r="BI1574" t="str">
        <f>VLOOKUP(H1574,Sheet2!$A$1:$B$270,2,FALSE)</f>
        <v>MADURA</v>
      </c>
    </row>
    <row r="1575" spans="1:61">
      <c r="A1575">
        <v>1574</v>
      </c>
      <c r="B1575">
        <v>1002518726</v>
      </c>
      <c r="C1575">
        <v>3</v>
      </c>
      <c r="D1575" t="s">
        <v>38</v>
      </c>
      <c r="E1575">
        <v>5</v>
      </c>
      <c r="F1575" t="s">
        <v>90</v>
      </c>
      <c r="G1575" t="s">
        <v>90</v>
      </c>
      <c r="H1575" t="s">
        <v>468</v>
      </c>
      <c r="I1575" t="s">
        <v>213</v>
      </c>
      <c r="J1575" t="s">
        <v>214</v>
      </c>
      <c r="K1575" t="s">
        <v>149</v>
      </c>
      <c r="L1575" t="s">
        <v>215</v>
      </c>
      <c r="M1575" t="s">
        <v>76</v>
      </c>
      <c r="N1575" t="s">
        <v>216</v>
      </c>
      <c r="O1575" s="57">
        <v>46244.8124537037</v>
      </c>
      <c r="P1575" s="57">
        <v>46245.582442129627</v>
      </c>
      <c r="Q1575">
        <v>69362808</v>
      </c>
      <c r="S1575">
        <v>152652209188</v>
      </c>
      <c r="T1575" t="s">
        <v>6328</v>
      </c>
      <c r="U1575" t="s">
        <v>6329</v>
      </c>
      <c r="V1575" t="s">
        <v>6330</v>
      </c>
      <c r="Z1575">
        <v>112.157878</v>
      </c>
      <c r="AA1575">
        <v>-7.6543749999999999</v>
      </c>
      <c r="AB1575" t="s">
        <v>6331</v>
      </c>
      <c r="AC1575" t="s">
        <v>237</v>
      </c>
      <c r="AL1575" t="s">
        <v>218</v>
      </c>
      <c r="AM1575" t="s">
        <v>6332</v>
      </c>
      <c r="AN1575" t="s">
        <v>6</v>
      </c>
      <c r="AO1575" s="57">
        <v>46303.819363425922</v>
      </c>
      <c r="AP1575" s="57">
        <v>46246.333333333336</v>
      </c>
      <c r="AR1575" t="s">
        <v>219</v>
      </c>
      <c r="AS1575" t="s">
        <v>468</v>
      </c>
      <c r="AT1575" t="s">
        <v>231</v>
      </c>
      <c r="AU1575">
        <v>20260811</v>
      </c>
      <c r="AV1575" t="s">
        <v>222</v>
      </c>
      <c r="AW1575" t="s">
        <v>1010</v>
      </c>
      <c r="AX1575" t="s">
        <v>223</v>
      </c>
      <c r="BA1575" s="57">
        <v>46246.333333333336</v>
      </c>
      <c r="BB1575" t="s">
        <v>6332</v>
      </c>
      <c r="BC1575">
        <v>2026</v>
      </c>
      <c r="BD1575">
        <v>8</v>
      </c>
      <c r="BE1575">
        <v>11</v>
      </c>
      <c r="BF1575" s="6">
        <f t="shared" si="72"/>
        <v>46245</v>
      </c>
      <c r="BG1575">
        <f t="shared" si="73"/>
        <v>-1.3333333333357587</v>
      </c>
      <c r="BH1575" t="str">
        <f t="shared" si="74"/>
        <v>COMPLY</v>
      </c>
      <c r="BI1575" t="str">
        <f>VLOOKUP(H1575,Sheet2!$A$1:$B$270,2,FALSE)</f>
        <v>KEDIRI</v>
      </c>
    </row>
    <row r="1576" spans="1:61">
      <c r="A1576">
        <v>1575</v>
      </c>
      <c r="B1576">
        <v>1002527647</v>
      </c>
      <c r="C1576">
        <v>3</v>
      </c>
      <c r="D1576" t="s">
        <v>55</v>
      </c>
      <c r="E1576">
        <v>5</v>
      </c>
      <c r="F1576" t="s">
        <v>228</v>
      </c>
      <c r="G1576" t="s">
        <v>127</v>
      </c>
      <c r="H1576" t="s">
        <v>229</v>
      </c>
      <c r="I1576" t="s">
        <v>213</v>
      </c>
      <c r="J1576" t="s">
        <v>214</v>
      </c>
      <c r="K1576" t="s">
        <v>149</v>
      </c>
      <c r="L1576" t="s">
        <v>215</v>
      </c>
      <c r="M1576" t="s">
        <v>76</v>
      </c>
      <c r="N1576" t="s">
        <v>216</v>
      </c>
      <c r="O1576" s="57">
        <v>46249.33121527778</v>
      </c>
      <c r="P1576" s="57">
        <v>46250.522604166668</v>
      </c>
      <c r="Q1576">
        <v>69366514</v>
      </c>
      <c r="S1576">
        <v>152426928230</v>
      </c>
      <c r="T1576" t="s">
        <v>10180</v>
      </c>
      <c r="U1576" t="s">
        <v>10181</v>
      </c>
      <c r="V1576" t="s">
        <v>10182</v>
      </c>
      <c r="Z1576">
        <v>113.46129809999999</v>
      </c>
      <c r="AA1576">
        <v>-7.0876972999999897</v>
      </c>
      <c r="AB1576" t="s">
        <v>10183</v>
      </c>
      <c r="AC1576" t="s">
        <v>217</v>
      </c>
      <c r="AL1576" t="s">
        <v>218</v>
      </c>
      <c r="AM1576" t="s">
        <v>10184</v>
      </c>
      <c r="AN1576" t="s">
        <v>6</v>
      </c>
      <c r="AO1576" t="s">
        <v>10138</v>
      </c>
      <c r="AP1576" s="57">
        <v>46250.333333333336</v>
      </c>
      <c r="AR1576" t="s">
        <v>219</v>
      </c>
      <c r="AS1576" t="s">
        <v>229</v>
      </c>
      <c r="AT1576" t="s">
        <v>231</v>
      </c>
      <c r="AU1576">
        <v>20260816</v>
      </c>
      <c r="AV1576" t="s">
        <v>222</v>
      </c>
      <c r="AW1576" t="s">
        <v>1023</v>
      </c>
      <c r="AX1576" t="s">
        <v>223</v>
      </c>
      <c r="BA1576" s="57">
        <v>46250.333333333336</v>
      </c>
      <c r="BB1576" t="s">
        <v>10184</v>
      </c>
      <c r="BC1576">
        <v>2026</v>
      </c>
      <c r="BD1576">
        <v>8</v>
      </c>
      <c r="BE1576">
        <v>16</v>
      </c>
      <c r="BF1576" s="6">
        <f t="shared" si="72"/>
        <v>46250</v>
      </c>
      <c r="BG1576">
        <f t="shared" si="73"/>
        <v>-0.33333333333575865</v>
      </c>
      <c r="BH1576" t="str">
        <f t="shared" si="74"/>
        <v>COMPLY</v>
      </c>
      <c r="BI1576" t="str">
        <f>VLOOKUP(H1576,Sheet2!$A$1:$B$270,2,FALSE)</f>
        <v>MADURA</v>
      </c>
    </row>
    <row r="1577" spans="1:61">
      <c r="A1577">
        <v>1576</v>
      </c>
      <c r="B1577">
        <v>1002518855</v>
      </c>
      <c r="C1577">
        <v>3</v>
      </c>
      <c r="D1577" t="s">
        <v>49</v>
      </c>
      <c r="E1577">
        <v>4</v>
      </c>
      <c r="F1577" t="s">
        <v>246</v>
      </c>
      <c r="G1577" t="s">
        <v>588</v>
      </c>
      <c r="H1577" t="s">
        <v>589</v>
      </c>
      <c r="I1577" t="s">
        <v>213</v>
      </c>
      <c r="J1577" t="s">
        <v>214</v>
      </c>
      <c r="K1577" t="s">
        <v>149</v>
      </c>
      <c r="L1577" t="s">
        <v>215</v>
      </c>
      <c r="M1577" t="s">
        <v>76</v>
      </c>
      <c r="N1577" t="s">
        <v>216</v>
      </c>
      <c r="O1577" s="57">
        <v>46245.355520833335</v>
      </c>
      <c r="P1577" s="57">
        <v>46246.580185185187</v>
      </c>
      <c r="Q1577">
        <v>69362880</v>
      </c>
      <c r="S1577">
        <v>142434111371</v>
      </c>
      <c r="T1577" t="s">
        <v>7039</v>
      </c>
      <c r="U1577" t="s">
        <v>7040</v>
      </c>
      <c r="V1577" t="s">
        <v>7041</v>
      </c>
      <c r="Z1577">
        <v>110.49585905885</v>
      </c>
      <c r="AA1577">
        <v>-7.3300369070302001</v>
      </c>
      <c r="AB1577" t="s">
        <v>7042</v>
      </c>
      <c r="AC1577" t="s">
        <v>237</v>
      </c>
      <c r="AL1577" t="s">
        <v>218</v>
      </c>
      <c r="AM1577" t="s">
        <v>7043</v>
      </c>
      <c r="AN1577" t="s">
        <v>6</v>
      </c>
      <c r="AO1577" s="57">
        <v>46334.361238425925</v>
      </c>
      <c r="AP1577" s="57">
        <v>46246.333333333336</v>
      </c>
      <c r="AR1577" t="s">
        <v>219</v>
      </c>
      <c r="AS1577" t="s">
        <v>589</v>
      </c>
      <c r="AT1577" t="s">
        <v>231</v>
      </c>
      <c r="AU1577">
        <v>20260812</v>
      </c>
      <c r="AV1577" t="s">
        <v>222</v>
      </c>
      <c r="AW1577" t="s">
        <v>1018</v>
      </c>
      <c r="AX1577" t="s">
        <v>223</v>
      </c>
      <c r="BA1577" s="57">
        <v>46246.333333333336</v>
      </c>
      <c r="BB1577" t="s">
        <v>7043</v>
      </c>
      <c r="BC1577">
        <v>2026</v>
      </c>
      <c r="BD1577">
        <v>8</v>
      </c>
      <c r="BE1577">
        <v>12</v>
      </c>
      <c r="BF1577" s="6">
        <f t="shared" si="72"/>
        <v>46246</v>
      </c>
      <c r="BG1577">
        <f t="shared" si="73"/>
        <v>-0.33333333333575865</v>
      </c>
      <c r="BH1577" t="str">
        <f t="shared" si="74"/>
        <v>COMPLY</v>
      </c>
      <c r="BI1577" t="e">
        <f>VLOOKUP(H1577,Sheet2!$A$1:$B$270,2,FALSE)</f>
        <v>#N/A</v>
      </c>
    </row>
    <row r="1578" spans="1:61">
      <c r="A1578">
        <v>1577</v>
      </c>
      <c r="B1578">
        <v>1002523378</v>
      </c>
      <c r="C1578">
        <v>3</v>
      </c>
      <c r="D1578" t="s">
        <v>55</v>
      </c>
      <c r="E1578">
        <v>5</v>
      </c>
      <c r="F1578" t="s">
        <v>313</v>
      </c>
      <c r="G1578" t="s">
        <v>124</v>
      </c>
      <c r="H1578" t="s">
        <v>336</v>
      </c>
      <c r="I1578" t="s">
        <v>213</v>
      </c>
      <c r="J1578" t="s">
        <v>214</v>
      </c>
      <c r="K1578" t="s">
        <v>149</v>
      </c>
      <c r="L1578" t="s">
        <v>215</v>
      </c>
      <c r="M1578" t="s">
        <v>76</v>
      </c>
      <c r="N1578" t="s">
        <v>216</v>
      </c>
      <c r="O1578" s="57">
        <v>46247.37703703704</v>
      </c>
      <c r="P1578" s="57">
        <v>46248.727638888886</v>
      </c>
      <c r="Q1578">
        <v>69364738</v>
      </c>
      <c r="S1578">
        <v>152306253248</v>
      </c>
      <c r="T1578" t="s">
        <v>8911</v>
      </c>
      <c r="U1578" t="s">
        <v>10185</v>
      </c>
      <c r="V1578" t="s">
        <v>8912</v>
      </c>
      <c r="Z1578">
        <v>112.7172932</v>
      </c>
      <c r="AA1578">
        <v>-7.3383063999999996</v>
      </c>
      <c r="AB1578" t="s">
        <v>8913</v>
      </c>
      <c r="AC1578" t="s">
        <v>237</v>
      </c>
      <c r="AL1578" t="s">
        <v>218</v>
      </c>
      <c r="AM1578" t="s">
        <v>8914</v>
      </c>
      <c r="AN1578" t="s">
        <v>6</v>
      </c>
      <c r="AO1578" t="s">
        <v>8915</v>
      </c>
      <c r="AP1578" s="57">
        <v>46248.541666666664</v>
      </c>
      <c r="AR1578" t="s">
        <v>219</v>
      </c>
      <c r="AS1578" t="s">
        <v>336</v>
      </c>
      <c r="AT1578" t="s">
        <v>231</v>
      </c>
      <c r="AU1578">
        <v>20260814</v>
      </c>
      <c r="AV1578" t="s">
        <v>222</v>
      </c>
      <c r="AW1578" t="s">
        <v>1010</v>
      </c>
      <c r="AX1578" t="s">
        <v>223</v>
      </c>
      <c r="BA1578" s="57">
        <v>46248.541666666664</v>
      </c>
      <c r="BB1578" t="s">
        <v>8914</v>
      </c>
      <c r="BC1578">
        <v>2026</v>
      </c>
      <c r="BD1578">
        <v>8</v>
      </c>
      <c r="BE1578">
        <v>14</v>
      </c>
      <c r="BF1578" s="6">
        <f t="shared" si="72"/>
        <v>46248</v>
      </c>
      <c r="BG1578">
        <f t="shared" si="73"/>
        <v>-0.54166666666424135</v>
      </c>
      <c r="BH1578" t="str">
        <f t="shared" si="74"/>
        <v>COMPLY</v>
      </c>
      <c r="BI1578" t="str">
        <f>VLOOKUP(H1578,Sheet2!$A$1:$B$270,2,FALSE)</f>
        <v>SURABAYA SELATAN</v>
      </c>
    </row>
    <row r="1579" spans="1:61">
      <c r="A1579">
        <v>1578</v>
      </c>
      <c r="B1579">
        <v>1002520905</v>
      </c>
      <c r="C1579">
        <v>3</v>
      </c>
      <c r="D1579" t="s">
        <v>55</v>
      </c>
      <c r="E1579">
        <v>5</v>
      </c>
      <c r="F1579" t="s">
        <v>228</v>
      </c>
      <c r="G1579" t="s">
        <v>127</v>
      </c>
      <c r="H1579" t="s">
        <v>229</v>
      </c>
      <c r="I1579" t="s">
        <v>213</v>
      </c>
      <c r="J1579" t="s">
        <v>214</v>
      </c>
      <c r="K1579" t="s">
        <v>149</v>
      </c>
      <c r="L1579" t="s">
        <v>215</v>
      </c>
      <c r="M1579" t="s">
        <v>76</v>
      </c>
      <c r="N1579" t="s">
        <v>216</v>
      </c>
      <c r="O1579" s="57">
        <v>46245.724259259259</v>
      </c>
      <c r="P1579" s="57">
        <v>46247.38790509259</v>
      </c>
      <c r="Q1579">
        <v>69363701</v>
      </c>
      <c r="S1579">
        <v>152426928128</v>
      </c>
      <c r="T1579" t="s">
        <v>7044</v>
      </c>
      <c r="U1579" t="s">
        <v>8022</v>
      </c>
      <c r="V1579" t="s">
        <v>7045</v>
      </c>
      <c r="Z1579">
        <v>113.51677479999999</v>
      </c>
      <c r="AA1579">
        <v>-7.0924293</v>
      </c>
      <c r="AB1579" t="s">
        <v>7046</v>
      </c>
      <c r="AC1579" t="s">
        <v>217</v>
      </c>
      <c r="AL1579" t="s">
        <v>218</v>
      </c>
      <c r="AM1579" t="s">
        <v>7047</v>
      </c>
      <c r="AN1579" t="s">
        <v>6</v>
      </c>
      <c r="AO1579" s="57">
        <v>46334.726203703707</v>
      </c>
      <c r="AP1579" s="57">
        <v>46246.625</v>
      </c>
      <c r="AR1579" t="s">
        <v>219</v>
      </c>
      <c r="AS1579" t="s">
        <v>229</v>
      </c>
      <c r="AT1579" t="s">
        <v>231</v>
      </c>
      <c r="AU1579">
        <v>20260813</v>
      </c>
      <c r="AV1579" t="s">
        <v>222</v>
      </c>
      <c r="AW1579" t="s">
        <v>1012</v>
      </c>
      <c r="AX1579" t="s">
        <v>223</v>
      </c>
      <c r="BA1579" s="57">
        <v>46246.625</v>
      </c>
      <c r="BB1579" t="s">
        <v>7047</v>
      </c>
      <c r="BC1579">
        <v>2026</v>
      </c>
      <c r="BD1579">
        <v>8</v>
      </c>
      <c r="BE1579">
        <v>13</v>
      </c>
      <c r="BF1579" s="6">
        <f t="shared" si="72"/>
        <v>46247</v>
      </c>
      <c r="BG1579">
        <f t="shared" si="73"/>
        <v>0.375</v>
      </c>
      <c r="BH1579" t="str">
        <f t="shared" si="74"/>
        <v>COMPLY</v>
      </c>
      <c r="BI1579" t="str">
        <f>VLOOKUP(H1579,Sheet2!$A$1:$B$270,2,FALSE)</f>
        <v>MADURA</v>
      </c>
    </row>
    <row r="1580" spans="1:61">
      <c r="A1580">
        <v>1579</v>
      </c>
      <c r="B1580">
        <v>1002507307</v>
      </c>
      <c r="C1580">
        <v>3</v>
      </c>
      <c r="D1580" t="s">
        <v>59</v>
      </c>
      <c r="E1580">
        <v>4</v>
      </c>
      <c r="F1580" t="s">
        <v>243</v>
      </c>
      <c r="G1580" t="s">
        <v>261</v>
      </c>
      <c r="H1580" t="s">
        <v>262</v>
      </c>
      <c r="I1580" t="s">
        <v>213</v>
      </c>
      <c r="J1580" t="s">
        <v>214</v>
      </c>
      <c r="K1580" t="s">
        <v>149</v>
      </c>
      <c r="M1580" t="s">
        <v>236</v>
      </c>
      <c r="N1580" t="s">
        <v>216</v>
      </c>
      <c r="O1580" s="57">
        <v>46238.42696759259</v>
      </c>
      <c r="P1580" s="57">
        <v>46242.084050925929</v>
      </c>
      <c r="Q1580">
        <v>69358049</v>
      </c>
      <c r="S1580">
        <v>141373127378</v>
      </c>
      <c r="T1580" t="s">
        <v>1862</v>
      </c>
      <c r="U1580" t="s">
        <v>1863</v>
      </c>
      <c r="Z1580">
        <v>109.926529968709</v>
      </c>
      <c r="AA1580">
        <v>-7.2733716078933801</v>
      </c>
      <c r="AB1580" t="s">
        <v>1864</v>
      </c>
      <c r="AC1580" t="s">
        <v>291</v>
      </c>
      <c r="AO1580" s="57">
        <v>46120.434398148151</v>
      </c>
      <c r="AR1580" t="s">
        <v>312</v>
      </c>
      <c r="AS1580" t="s">
        <v>262</v>
      </c>
      <c r="AT1580" t="s">
        <v>231</v>
      </c>
      <c r="AV1580" t="s">
        <v>904</v>
      </c>
      <c r="AW1580" t="s">
        <v>561</v>
      </c>
      <c r="AX1580" t="s">
        <v>223</v>
      </c>
      <c r="AZ1580" t="s">
        <v>904</v>
      </c>
      <c r="BF1580" s="6" t="e">
        <f t="shared" si="72"/>
        <v>#NUM!</v>
      </c>
      <c r="BG1580" t="e">
        <f t="shared" si="73"/>
        <v>#NUM!</v>
      </c>
      <c r="BH1580" t="e">
        <f t="shared" si="74"/>
        <v>#NUM!</v>
      </c>
      <c r="BI1580" t="e">
        <f>VLOOKUP(H1580,Sheet2!$A$1:$B$270,2,FALSE)</f>
        <v>#N/A</v>
      </c>
    </row>
    <row r="1581" spans="1:61">
      <c r="A1581">
        <v>1580</v>
      </c>
      <c r="B1581">
        <v>1002506541</v>
      </c>
      <c r="C1581">
        <v>3</v>
      </c>
      <c r="D1581" t="s">
        <v>38</v>
      </c>
      <c r="E1581">
        <v>5</v>
      </c>
      <c r="F1581" t="s">
        <v>92</v>
      </c>
      <c r="G1581" t="s">
        <v>97</v>
      </c>
      <c r="H1581" t="s">
        <v>400</v>
      </c>
      <c r="I1581" t="s">
        <v>213</v>
      </c>
      <c r="J1581" t="s">
        <v>214</v>
      </c>
      <c r="K1581" t="s">
        <v>149</v>
      </c>
      <c r="L1581" t="s">
        <v>215</v>
      </c>
      <c r="M1581" t="s">
        <v>933</v>
      </c>
      <c r="N1581" t="s">
        <v>216</v>
      </c>
      <c r="O1581" s="57">
        <v>46237.697187500002</v>
      </c>
      <c r="P1581" s="57">
        <v>46239.363969907405</v>
      </c>
      <c r="Q1581">
        <v>69357756</v>
      </c>
      <c r="S1581">
        <v>152645203669</v>
      </c>
      <c r="T1581" t="s">
        <v>1869</v>
      </c>
      <c r="U1581" t="s">
        <v>1870</v>
      </c>
      <c r="V1581" t="s">
        <v>1871</v>
      </c>
      <c r="Z1581">
        <v>111.685762545891</v>
      </c>
      <c r="AA1581">
        <v>-6.9184010071025304</v>
      </c>
      <c r="AB1581" t="s">
        <v>1872</v>
      </c>
      <c r="AC1581" t="s">
        <v>237</v>
      </c>
      <c r="AL1581" t="s">
        <v>218</v>
      </c>
      <c r="AM1581" t="s">
        <v>1630</v>
      </c>
      <c r="AN1581" t="s">
        <v>6</v>
      </c>
      <c r="AO1581" s="57">
        <v>46089.704780092594</v>
      </c>
      <c r="AP1581" s="57">
        <v>46238.541666666664</v>
      </c>
      <c r="AQ1581" t="s">
        <v>248</v>
      </c>
      <c r="AR1581" t="s">
        <v>12</v>
      </c>
      <c r="AS1581" t="s">
        <v>400</v>
      </c>
      <c r="AT1581" t="s">
        <v>231</v>
      </c>
      <c r="AV1581" t="s">
        <v>917</v>
      </c>
      <c r="AW1581" t="s">
        <v>1014</v>
      </c>
      <c r="AX1581" t="s">
        <v>223</v>
      </c>
      <c r="BA1581" s="57">
        <v>46238.541666666664</v>
      </c>
      <c r="BB1581" t="s">
        <v>1630</v>
      </c>
      <c r="BF1581" s="6" t="e">
        <f t="shared" si="72"/>
        <v>#NUM!</v>
      </c>
      <c r="BG1581" t="e">
        <f t="shared" si="73"/>
        <v>#NUM!</v>
      </c>
      <c r="BH1581" t="e">
        <f t="shared" si="74"/>
        <v>#NUM!</v>
      </c>
      <c r="BI1581" t="str">
        <f>VLOOKUP(H1581,Sheet2!$A$1:$B$270,2,FALSE)</f>
        <v>BOJONEGORO</v>
      </c>
    </row>
    <row r="1582" spans="1:61">
      <c r="A1582">
        <v>1581</v>
      </c>
      <c r="B1582">
        <v>1002507800</v>
      </c>
      <c r="C1582">
        <v>3</v>
      </c>
      <c r="D1582" t="s">
        <v>59</v>
      </c>
      <c r="E1582">
        <v>4</v>
      </c>
      <c r="F1582" t="s">
        <v>243</v>
      </c>
      <c r="G1582" t="s">
        <v>896</v>
      </c>
      <c r="H1582" t="s">
        <v>897</v>
      </c>
      <c r="I1582" t="s">
        <v>213</v>
      </c>
      <c r="J1582" t="s">
        <v>214</v>
      </c>
      <c r="K1582" t="s">
        <v>149</v>
      </c>
      <c r="M1582" t="s">
        <v>1878</v>
      </c>
      <c r="N1582" t="s">
        <v>216</v>
      </c>
      <c r="O1582" s="57">
        <v>46238.484189814815</v>
      </c>
      <c r="P1582" s="57">
        <v>46238.486157407409</v>
      </c>
      <c r="Q1582">
        <v>69358162</v>
      </c>
      <c r="S1582">
        <v>142164113594</v>
      </c>
      <c r="T1582" t="s">
        <v>1879</v>
      </c>
      <c r="Z1582">
        <v>110.36586389999999</v>
      </c>
      <c r="AA1582">
        <v>-7.5306443999999999</v>
      </c>
      <c r="AB1582" t="s">
        <v>1880</v>
      </c>
      <c r="AC1582" t="s">
        <v>290</v>
      </c>
      <c r="AO1582" s="57">
        <v>46120.48636574074</v>
      </c>
      <c r="AS1582" t="s">
        <v>897</v>
      </c>
      <c r="AT1582" t="s">
        <v>231</v>
      </c>
      <c r="AV1582" t="s">
        <v>1878</v>
      </c>
      <c r="AW1582" t="s">
        <v>561</v>
      </c>
      <c r="AX1582" t="s">
        <v>223</v>
      </c>
      <c r="BF1582" s="6" t="e">
        <f t="shared" si="72"/>
        <v>#NUM!</v>
      </c>
      <c r="BG1582" t="e">
        <f t="shared" si="73"/>
        <v>#NUM!</v>
      </c>
      <c r="BH1582" t="e">
        <f t="shared" si="74"/>
        <v>#NUM!</v>
      </c>
      <c r="BI1582" t="e">
        <f>VLOOKUP(H1582,Sheet2!$A$1:$B$270,2,FALSE)</f>
        <v>#N/A</v>
      </c>
    </row>
    <row r="1583" spans="1:61">
      <c r="A1583">
        <v>1582</v>
      </c>
      <c r="B1583">
        <v>1002519687</v>
      </c>
      <c r="C1583">
        <v>3</v>
      </c>
      <c r="D1583" t="s">
        <v>38</v>
      </c>
      <c r="E1583">
        <v>5</v>
      </c>
      <c r="F1583" t="s">
        <v>92</v>
      </c>
      <c r="G1583" t="s">
        <v>89</v>
      </c>
      <c r="H1583" t="s">
        <v>409</v>
      </c>
      <c r="I1583" t="s">
        <v>213</v>
      </c>
      <c r="J1583" t="s">
        <v>214</v>
      </c>
      <c r="K1583" t="s">
        <v>149</v>
      </c>
      <c r="L1583" t="s">
        <v>215</v>
      </c>
      <c r="M1583" t="s">
        <v>580</v>
      </c>
      <c r="N1583" t="s">
        <v>216</v>
      </c>
      <c r="O1583" s="57">
        <v>46245.505127314813</v>
      </c>
      <c r="P1583" s="57">
        <v>46245.547951388886</v>
      </c>
      <c r="Q1583">
        <v>69361886</v>
      </c>
      <c r="T1583" t="s">
        <v>5522</v>
      </c>
      <c r="V1583" t="s">
        <v>5524</v>
      </c>
      <c r="Z1583">
        <v>111.84826</v>
      </c>
      <c r="AA1583">
        <v>-7.0747099999999996</v>
      </c>
      <c r="AB1583" t="s">
        <v>5525</v>
      </c>
      <c r="AC1583" t="s">
        <v>217</v>
      </c>
      <c r="AL1583" t="s">
        <v>218</v>
      </c>
      <c r="AM1583" t="s">
        <v>5526</v>
      </c>
      <c r="AN1583" t="s">
        <v>6</v>
      </c>
      <c r="AO1583" s="57">
        <v>46334.507453703707</v>
      </c>
      <c r="AP1583" s="57">
        <v>46244</v>
      </c>
      <c r="AR1583" t="s">
        <v>566</v>
      </c>
      <c r="AS1583" t="s">
        <v>409</v>
      </c>
      <c r="AT1583" t="s">
        <v>231</v>
      </c>
      <c r="AV1583" t="s">
        <v>989</v>
      </c>
      <c r="AW1583" t="s">
        <v>1010</v>
      </c>
      <c r="AX1583" t="s">
        <v>223</v>
      </c>
      <c r="BA1583" s="57">
        <v>46244.541666666664</v>
      </c>
      <c r="BB1583" t="s">
        <v>5526</v>
      </c>
      <c r="BF1583" s="6" t="e">
        <f t="shared" si="72"/>
        <v>#NUM!</v>
      </c>
      <c r="BG1583" t="e">
        <f t="shared" si="73"/>
        <v>#NUM!</v>
      </c>
      <c r="BH1583" t="e">
        <f t="shared" si="74"/>
        <v>#NUM!</v>
      </c>
      <c r="BI1583" t="str">
        <f>VLOOKUP(H1583,Sheet2!$A$1:$B$270,2,FALSE)</f>
        <v>BOJONEGORO</v>
      </c>
    </row>
    <row r="1584" spans="1:61">
      <c r="A1584">
        <v>1583</v>
      </c>
      <c r="B1584">
        <v>1002528869</v>
      </c>
      <c r="C1584">
        <v>3</v>
      </c>
      <c r="D1584" t="s">
        <v>49</v>
      </c>
      <c r="E1584">
        <v>4</v>
      </c>
      <c r="F1584" t="s">
        <v>252</v>
      </c>
      <c r="G1584" t="s">
        <v>554</v>
      </c>
      <c r="H1584" t="s">
        <v>558</v>
      </c>
      <c r="I1584" t="s">
        <v>213</v>
      </c>
      <c r="J1584" t="s">
        <v>214</v>
      </c>
      <c r="K1584" t="s">
        <v>149</v>
      </c>
      <c r="L1584" t="s">
        <v>215</v>
      </c>
      <c r="M1584" t="s">
        <v>76</v>
      </c>
      <c r="N1584" t="s">
        <v>216</v>
      </c>
      <c r="O1584" s="57">
        <v>46249.770092592589</v>
      </c>
      <c r="P1584" s="57">
        <v>46252.638831018521</v>
      </c>
      <c r="Q1584">
        <v>69367196</v>
      </c>
      <c r="S1584">
        <v>142278112460</v>
      </c>
      <c r="T1584" t="s">
        <v>10202</v>
      </c>
      <c r="U1584" t="s">
        <v>10203</v>
      </c>
      <c r="V1584" t="s">
        <v>10204</v>
      </c>
      <c r="Z1584">
        <v>109.357029</v>
      </c>
      <c r="AA1584">
        <v>-6.8729940000000003</v>
      </c>
      <c r="AB1584" t="s">
        <v>10205</v>
      </c>
      <c r="AC1584" t="s">
        <v>237</v>
      </c>
      <c r="AL1584" t="s">
        <v>218</v>
      </c>
      <c r="AM1584" t="s">
        <v>10206</v>
      </c>
      <c r="AN1584" t="s">
        <v>6</v>
      </c>
      <c r="AO1584" t="s">
        <v>10207</v>
      </c>
      <c r="AP1584" s="57">
        <v>46252.333333333336</v>
      </c>
      <c r="AR1584" t="s">
        <v>219</v>
      </c>
      <c r="AS1584" t="s">
        <v>558</v>
      </c>
      <c r="AT1584" t="s">
        <v>231</v>
      </c>
      <c r="AU1584">
        <v>20260818</v>
      </c>
      <c r="AV1584" t="s">
        <v>222</v>
      </c>
      <c r="AW1584" t="s">
        <v>10208</v>
      </c>
      <c r="AX1584" t="s">
        <v>223</v>
      </c>
      <c r="BA1584" s="57">
        <v>46252.333333333336</v>
      </c>
      <c r="BB1584" t="s">
        <v>10206</v>
      </c>
      <c r="BC1584">
        <v>2026</v>
      </c>
      <c r="BD1584">
        <v>8</v>
      </c>
      <c r="BE1584">
        <v>18</v>
      </c>
      <c r="BF1584" s="6">
        <f t="shared" si="72"/>
        <v>46252</v>
      </c>
      <c r="BG1584">
        <f t="shared" si="73"/>
        <v>-0.33333333333575865</v>
      </c>
      <c r="BH1584" t="str">
        <f t="shared" si="74"/>
        <v>COMPLY</v>
      </c>
      <c r="BI1584" t="e">
        <f>VLOOKUP(H1584,Sheet2!$A$1:$B$270,2,FALSE)</f>
        <v>#N/A</v>
      </c>
    </row>
    <row r="1585" spans="1:61">
      <c r="A1585">
        <v>1584</v>
      </c>
      <c r="B1585">
        <v>1002527411</v>
      </c>
      <c r="C1585">
        <v>3</v>
      </c>
      <c r="D1585" t="s">
        <v>45</v>
      </c>
      <c r="E1585">
        <v>5</v>
      </c>
      <c r="F1585" t="s">
        <v>211</v>
      </c>
      <c r="G1585" t="s">
        <v>115</v>
      </c>
      <c r="H1585" t="s">
        <v>279</v>
      </c>
      <c r="I1585" t="s">
        <v>213</v>
      </c>
      <c r="J1585" t="s">
        <v>214</v>
      </c>
      <c r="K1585" t="s">
        <v>149</v>
      </c>
      <c r="L1585" t="s">
        <v>215</v>
      </c>
      <c r="M1585" t="s">
        <v>575</v>
      </c>
      <c r="N1585" t="s">
        <v>216</v>
      </c>
      <c r="O1585" s="57">
        <v>46248.779120370367</v>
      </c>
      <c r="P1585" s="57">
        <v>46250.381203703706</v>
      </c>
      <c r="Q1585">
        <v>69366469</v>
      </c>
      <c r="S1585">
        <v>172603791390</v>
      </c>
      <c r="T1585" t="s">
        <v>10213</v>
      </c>
      <c r="U1585" t="s">
        <v>10214</v>
      </c>
      <c r="V1585" t="s">
        <v>10215</v>
      </c>
      <c r="Z1585">
        <v>116.374030821025</v>
      </c>
      <c r="AA1585">
        <v>-8.6510562654812109</v>
      </c>
      <c r="AB1585" t="s">
        <v>10216</v>
      </c>
      <c r="AC1585" t="s">
        <v>217</v>
      </c>
      <c r="AL1585" t="s">
        <v>218</v>
      </c>
      <c r="AM1585" t="s">
        <v>10217</v>
      </c>
      <c r="AN1585" t="s">
        <v>6</v>
      </c>
      <c r="AO1585" t="s">
        <v>10218</v>
      </c>
      <c r="AP1585" s="57">
        <v>46249.625</v>
      </c>
      <c r="AQ1585" t="s">
        <v>903</v>
      </c>
      <c r="AR1585" t="s">
        <v>14</v>
      </c>
      <c r="AS1585" t="s">
        <v>279</v>
      </c>
      <c r="AT1585" t="s">
        <v>231</v>
      </c>
      <c r="AV1585" t="s">
        <v>10219</v>
      </c>
      <c r="AW1585" t="s">
        <v>1021</v>
      </c>
      <c r="AX1585" t="s">
        <v>223</v>
      </c>
      <c r="BA1585" s="57">
        <v>46249.625</v>
      </c>
      <c r="BB1585" t="s">
        <v>10217</v>
      </c>
      <c r="BF1585" s="6" t="e">
        <f t="shared" si="72"/>
        <v>#NUM!</v>
      </c>
      <c r="BG1585" t="e">
        <f t="shared" si="73"/>
        <v>#NUM!</v>
      </c>
      <c r="BH1585" t="e">
        <f t="shared" si="74"/>
        <v>#NUM!</v>
      </c>
      <c r="BI1585" t="str">
        <f>VLOOKUP(H1585,Sheet2!$A$1:$B$270,2,FALSE)</f>
        <v>SELONG</v>
      </c>
    </row>
    <row r="1586" spans="1:61">
      <c r="A1586">
        <v>1585</v>
      </c>
      <c r="B1586">
        <v>1002513461</v>
      </c>
      <c r="C1586">
        <v>3</v>
      </c>
      <c r="D1586" t="s">
        <v>49</v>
      </c>
      <c r="E1586">
        <v>4</v>
      </c>
      <c r="F1586" t="s">
        <v>246</v>
      </c>
      <c r="G1586" t="s">
        <v>324</v>
      </c>
      <c r="H1586" t="s">
        <v>625</v>
      </c>
      <c r="I1586" t="s">
        <v>213</v>
      </c>
      <c r="J1586" t="s">
        <v>214</v>
      </c>
      <c r="K1586" t="s">
        <v>149</v>
      </c>
      <c r="L1586" t="s">
        <v>215</v>
      </c>
      <c r="M1586" t="s">
        <v>76</v>
      </c>
      <c r="N1586" t="s">
        <v>216</v>
      </c>
      <c r="O1586" s="57">
        <v>46240.790937500002</v>
      </c>
      <c r="P1586" s="57">
        <v>46242.701331018521</v>
      </c>
      <c r="Q1586">
        <v>69360335</v>
      </c>
      <c r="S1586">
        <v>141459107434</v>
      </c>
      <c r="T1586" t="s">
        <v>1891</v>
      </c>
      <c r="U1586" t="s">
        <v>1892</v>
      </c>
      <c r="V1586" t="s">
        <v>1893</v>
      </c>
      <c r="Z1586">
        <v>110.34745150000001</v>
      </c>
      <c r="AA1586">
        <v>-7.3084971999999997</v>
      </c>
      <c r="AB1586" t="s">
        <v>1894</v>
      </c>
      <c r="AC1586" t="s">
        <v>237</v>
      </c>
      <c r="AL1586" t="s">
        <v>218</v>
      </c>
      <c r="AM1586" t="s">
        <v>1895</v>
      </c>
      <c r="AN1586" t="s">
        <v>6</v>
      </c>
      <c r="AO1586" s="57">
        <v>46181.79886574074</v>
      </c>
      <c r="AP1586" s="57">
        <v>46241.625</v>
      </c>
      <c r="AR1586" t="s">
        <v>219</v>
      </c>
      <c r="AS1586" t="s">
        <v>625</v>
      </c>
      <c r="AT1586" t="s">
        <v>231</v>
      </c>
      <c r="AU1586">
        <v>20260808</v>
      </c>
      <c r="AV1586" t="s">
        <v>222</v>
      </c>
      <c r="AW1586" t="s">
        <v>1014</v>
      </c>
      <c r="AX1586" t="s">
        <v>223</v>
      </c>
      <c r="BA1586" s="57">
        <v>46241.625</v>
      </c>
      <c r="BB1586" t="s">
        <v>1895</v>
      </c>
      <c r="BC1586">
        <v>2026</v>
      </c>
      <c r="BD1586">
        <v>8</v>
      </c>
      <c r="BE1586">
        <v>8</v>
      </c>
      <c r="BF1586" s="6">
        <f t="shared" si="72"/>
        <v>46242</v>
      </c>
      <c r="BG1586">
        <f t="shared" si="73"/>
        <v>0.375</v>
      </c>
      <c r="BH1586" t="str">
        <f t="shared" si="74"/>
        <v>COMPLY</v>
      </c>
      <c r="BI1586" t="e">
        <f>VLOOKUP(H1586,Sheet2!$A$1:$B$270,2,FALSE)</f>
        <v>#N/A</v>
      </c>
    </row>
    <row r="1587" spans="1:61">
      <c r="A1587">
        <v>1586</v>
      </c>
      <c r="B1587">
        <v>1002522928</v>
      </c>
      <c r="C1587">
        <v>3</v>
      </c>
      <c r="D1587" t="s">
        <v>49</v>
      </c>
      <c r="E1587">
        <v>4</v>
      </c>
      <c r="F1587" t="s">
        <v>252</v>
      </c>
      <c r="G1587" t="s">
        <v>255</v>
      </c>
      <c r="H1587" t="s">
        <v>886</v>
      </c>
      <c r="I1587" t="s">
        <v>213</v>
      </c>
      <c r="J1587" t="s">
        <v>214</v>
      </c>
      <c r="K1587" t="s">
        <v>149</v>
      </c>
      <c r="L1587" t="s">
        <v>215</v>
      </c>
      <c r="M1587" t="s">
        <v>575</v>
      </c>
      <c r="N1587" t="s">
        <v>216</v>
      </c>
      <c r="O1587" s="57">
        <v>46246.695798611108</v>
      </c>
      <c r="P1587" s="57">
        <v>46247.593194444446</v>
      </c>
      <c r="Q1587">
        <v>69364532</v>
      </c>
      <c r="S1587">
        <v>142206131320</v>
      </c>
      <c r="T1587" t="s">
        <v>8032</v>
      </c>
      <c r="U1587" t="s">
        <v>8033</v>
      </c>
      <c r="V1587" t="s">
        <v>8034</v>
      </c>
      <c r="Z1587">
        <v>109.150515</v>
      </c>
      <c r="AA1587">
        <v>-7.1563602999999896</v>
      </c>
      <c r="AB1587" t="s">
        <v>8035</v>
      </c>
      <c r="AC1587" t="s">
        <v>217</v>
      </c>
      <c r="AL1587" t="s">
        <v>218</v>
      </c>
      <c r="AM1587" t="s">
        <v>8036</v>
      </c>
      <c r="AN1587" t="s">
        <v>6</v>
      </c>
      <c r="AO1587" s="57">
        <v>46364.704791666663</v>
      </c>
      <c r="AP1587" s="57">
        <v>46247.541666666664</v>
      </c>
      <c r="AR1587" t="s">
        <v>14</v>
      </c>
      <c r="AS1587" t="s">
        <v>886</v>
      </c>
      <c r="AT1587" t="s">
        <v>231</v>
      </c>
      <c r="AV1587" t="s">
        <v>8916</v>
      </c>
      <c r="AW1587" t="s">
        <v>1023</v>
      </c>
      <c r="AX1587" t="s">
        <v>223</v>
      </c>
      <c r="BA1587" s="57">
        <v>46247.541666666664</v>
      </c>
      <c r="BB1587" t="s">
        <v>8036</v>
      </c>
      <c r="BF1587" s="6" t="e">
        <f t="shared" si="72"/>
        <v>#NUM!</v>
      </c>
      <c r="BG1587" t="e">
        <f t="shared" si="73"/>
        <v>#NUM!</v>
      </c>
      <c r="BH1587" t="e">
        <f t="shared" si="74"/>
        <v>#NUM!</v>
      </c>
      <c r="BI1587" t="e">
        <f>VLOOKUP(H1587,Sheet2!$A$1:$B$270,2,FALSE)</f>
        <v>#N/A</v>
      </c>
    </row>
    <row r="1588" spans="1:61">
      <c r="A1588">
        <v>1587</v>
      </c>
      <c r="B1588">
        <v>1002523070</v>
      </c>
      <c r="C1588">
        <v>3</v>
      </c>
      <c r="D1588" t="s">
        <v>51</v>
      </c>
      <c r="E1588">
        <v>4</v>
      </c>
      <c r="F1588" t="s">
        <v>235</v>
      </c>
      <c r="G1588" t="s">
        <v>584</v>
      </c>
      <c r="H1588" t="s">
        <v>617</v>
      </c>
      <c r="I1588" t="s">
        <v>213</v>
      </c>
      <c r="J1588" t="s">
        <v>214</v>
      </c>
      <c r="K1588" t="s">
        <v>149</v>
      </c>
      <c r="L1588" t="s">
        <v>215</v>
      </c>
      <c r="M1588" t="s">
        <v>76</v>
      </c>
      <c r="N1588" t="s">
        <v>216</v>
      </c>
      <c r="O1588" s="57">
        <v>46246.749965277777</v>
      </c>
      <c r="P1588" s="57">
        <v>46248.37703703704</v>
      </c>
      <c r="Q1588">
        <v>69364615</v>
      </c>
      <c r="S1588">
        <v>142505403347</v>
      </c>
      <c r="T1588" t="s">
        <v>3448</v>
      </c>
      <c r="U1588" t="s">
        <v>8028</v>
      </c>
      <c r="V1588" t="s">
        <v>8029</v>
      </c>
      <c r="Z1588">
        <v>110.8200415</v>
      </c>
      <c r="AA1588">
        <v>-7.5583678999999897</v>
      </c>
      <c r="AB1588" t="s">
        <v>8030</v>
      </c>
      <c r="AC1588" t="s">
        <v>237</v>
      </c>
      <c r="AL1588" t="s">
        <v>218</v>
      </c>
      <c r="AM1588" t="s">
        <v>8031</v>
      </c>
      <c r="AN1588" t="s">
        <v>6</v>
      </c>
      <c r="AO1588" s="57">
        <v>46364.757280092592</v>
      </c>
      <c r="AP1588" s="57">
        <v>46247.625</v>
      </c>
      <c r="AR1588" t="s">
        <v>219</v>
      </c>
      <c r="AS1588" t="s">
        <v>617</v>
      </c>
      <c r="AT1588" t="s">
        <v>231</v>
      </c>
      <c r="AU1588">
        <v>20260814</v>
      </c>
      <c r="AV1588" t="s">
        <v>222</v>
      </c>
      <c r="AW1588" t="s">
        <v>1015</v>
      </c>
      <c r="AX1588" t="s">
        <v>223</v>
      </c>
      <c r="BA1588" s="57">
        <v>46247.625</v>
      </c>
      <c r="BB1588" t="s">
        <v>8031</v>
      </c>
      <c r="BC1588">
        <v>2026</v>
      </c>
      <c r="BD1588">
        <v>8</v>
      </c>
      <c r="BE1588">
        <v>14</v>
      </c>
      <c r="BF1588" s="6">
        <f t="shared" si="72"/>
        <v>46248</v>
      </c>
      <c r="BG1588">
        <f t="shared" si="73"/>
        <v>0.375</v>
      </c>
      <c r="BH1588" t="str">
        <f t="shared" si="74"/>
        <v>COMPLY</v>
      </c>
      <c r="BI1588" t="e">
        <f>VLOOKUP(H1588,Sheet2!$A$1:$B$270,2,FALSE)</f>
        <v>#N/A</v>
      </c>
    </row>
    <row r="1589" spans="1:61">
      <c r="A1589">
        <v>1588</v>
      </c>
      <c r="B1589">
        <v>1002521460</v>
      </c>
      <c r="C1589">
        <v>3</v>
      </c>
      <c r="D1589" t="s">
        <v>55</v>
      </c>
      <c r="E1589">
        <v>5</v>
      </c>
      <c r="F1589" t="s">
        <v>265</v>
      </c>
      <c r="G1589" t="s">
        <v>122</v>
      </c>
      <c r="H1589" t="s">
        <v>484</v>
      </c>
      <c r="I1589" t="s">
        <v>213</v>
      </c>
      <c r="J1589" t="s">
        <v>214</v>
      </c>
      <c r="K1589" t="s">
        <v>149</v>
      </c>
      <c r="M1589" t="s">
        <v>76</v>
      </c>
      <c r="N1589" t="s">
        <v>216</v>
      </c>
      <c r="O1589" s="57">
        <v>46246.411203703705</v>
      </c>
      <c r="P1589" s="57">
        <v>46246.65384259259</v>
      </c>
      <c r="Q1589">
        <v>69356566</v>
      </c>
      <c r="S1589">
        <v>152453209405</v>
      </c>
      <c r="T1589" t="s">
        <v>4038</v>
      </c>
      <c r="U1589" t="s">
        <v>8037</v>
      </c>
      <c r="V1589" t="s">
        <v>8038</v>
      </c>
      <c r="Z1589">
        <v>112.65376512</v>
      </c>
      <c r="AA1589">
        <v>-5.851414686</v>
      </c>
      <c r="AB1589" t="s">
        <v>4041</v>
      </c>
      <c r="AC1589" t="s">
        <v>217</v>
      </c>
      <c r="AL1589" t="s">
        <v>218</v>
      </c>
      <c r="AM1589" t="s">
        <v>8039</v>
      </c>
      <c r="AN1589" t="s">
        <v>6</v>
      </c>
      <c r="AO1589" s="57">
        <v>46364.413321759261</v>
      </c>
      <c r="AR1589" t="s">
        <v>219</v>
      </c>
      <c r="AS1589" t="s">
        <v>484</v>
      </c>
      <c r="AT1589" t="s">
        <v>231</v>
      </c>
      <c r="AU1589">
        <v>20260812</v>
      </c>
      <c r="AV1589" t="s">
        <v>222</v>
      </c>
      <c r="AW1589" t="s">
        <v>591</v>
      </c>
      <c r="AX1589" t="s">
        <v>223</v>
      </c>
      <c r="BA1589" s="57">
        <v>46246.291666666664</v>
      </c>
      <c r="BB1589" t="s">
        <v>8039</v>
      </c>
      <c r="BC1589">
        <v>2026</v>
      </c>
      <c r="BD1589">
        <v>8</v>
      </c>
      <c r="BE1589">
        <v>12</v>
      </c>
      <c r="BF1589" s="6">
        <f t="shared" si="72"/>
        <v>46246</v>
      </c>
      <c r="BG1589">
        <f t="shared" si="73"/>
        <v>-0.29166666666424135</v>
      </c>
      <c r="BH1589" t="str">
        <f t="shared" si="74"/>
        <v>COMPLY</v>
      </c>
      <c r="BI1589" t="str">
        <f>VLOOKUP(H1589,Sheet2!$A$1:$B$270,2,FALSE)</f>
        <v>GRESIK</v>
      </c>
    </row>
    <row r="1590" spans="1:61">
      <c r="A1590">
        <v>1589</v>
      </c>
      <c r="B1590">
        <v>1002519746</v>
      </c>
      <c r="C1590">
        <v>3</v>
      </c>
      <c r="D1590" t="s">
        <v>59</v>
      </c>
      <c r="E1590">
        <v>4</v>
      </c>
      <c r="F1590" t="s">
        <v>224</v>
      </c>
      <c r="G1590" t="s">
        <v>607</v>
      </c>
      <c r="H1590" t="s">
        <v>5934</v>
      </c>
      <c r="I1590" t="s">
        <v>213</v>
      </c>
      <c r="J1590" t="s">
        <v>214</v>
      </c>
      <c r="K1590" t="s">
        <v>149</v>
      </c>
      <c r="L1590" t="s">
        <v>215</v>
      </c>
      <c r="M1590" t="s">
        <v>76</v>
      </c>
      <c r="N1590" t="s">
        <v>216</v>
      </c>
      <c r="O1590" s="57">
        <v>46245.527048611111</v>
      </c>
      <c r="P1590" s="57">
        <v>46247.329861111109</v>
      </c>
      <c r="Q1590">
        <v>69363267</v>
      </c>
      <c r="S1590">
        <v>143390101206</v>
      </c>
      <c r="T1590" t="s">
        <v>7048</v>
      </c>
      <c r="U1590" t="s">
        <v>7049</v>
      </c>
      <c r="V1590" t="s">
        <v>7050</v>
      </c>
      <c r="Z1590">
        <v>108.9352232</v>
      </c>
      <c r="AA1590">
        <v>-7.6175476</v>
      </c>
      <c r="AB1590" t="s">
        <v>7051</v>
      </c>
      <c r="AC1590" t="s">
        <v>237</v>
      </c>
      <c r="AL1590" t="s">
        <v>218</v>
      </c>
      <c r="AM1590" t="s">
        <v>7052</v>
      </c>
      <c r="AN1590" t="s">
        <v>6</v>
      </c>
      <c r="AO1590" s="57">
        <v>46334.528009259258</v>
      </c>
      <c r="AP1590" s="57">
        <v>46246.541666666664</v>
      </c>
      <c r="AR1590" t="s">
        <v>219</v>
      </c>
      <c r="AS1590" t="s">
        <v>5934</v>
      </c>
      <c r="AT1590" t="s">
        <v>231</v>
      </c>
      <c r="AU1590">
        <v>20260813</v>
      </c>
      <c r="AV1590" t="s">
        <v>222</v>
      </c>
      <c r="AW1590" t="s">
        <v>1010</v>
      </c>
      <c r="AX1590" t="s">
        <v>223</v>
      </c>
      <c r="BA1590" s="57">
        <v>46246.541666666664</v>
      </c>
      <c r="BB1590" t="s">
        <v>7052</v>
      </c>
      <c r="BC1590">
        <v>2026</v>
      </c>
      <c r="BD1590">
        <v>8</v>
      </c>
      <c r="BE1590">
        <v>13</v>
      </c>
      <c r="BF1590" s="6">
        <f t="shared" si="72"/>
        <v>46247</v>
      </c>
      <c r="BG1590">
        <f t="shared" si="73"/>
        <v>0.45833333333575865</v>
      </c>
      <c r="BH1590" t="str">
        <f t="shared" si="74"/>
        <v>COMPLY</v>
      </c>
      <c r="BI1590" t="e">
        <f>VLOOKUP(H1590,Sheet2!$A$1:$B$270,2,FALSE)</f>
        <v>#N/A</v>
      </c>
    </row>
    <row r="1591" spans="1:61">
      <c r="A1591">
        <v>1590</v>
      </c>
      <c r="B1591">
        <v>1002515915</v>
      </c>
      <c r="C1591">
        <v>3</v>
      </c>
      <c r="D1591" t="s">
        <v>38</v>
      </c>
      <c r="E1591">
        <v>5</v>
      </c>
      <c r="F1591" t="s">
        <v>92</v>
      </c>
      <c r="G1591" t="s">
        <v>92</v>
      </c>
      <c r="H1591" t="s">
        <v>482</v>
      </c>
      <c r="I1591" t="s">
        <v>213</v>
      </c>
      <c r="J1591" t="s">
        <v>214</v>
      </c>
      <c r="K1591" t="s">
        <v>149</v>
      </c>
      <c r="L1591" t="s">
        <v>215</v>
      </c>
      <c r="M1591" t="s">
        <v>575</v>
      </c>
      <c r="N1591" t="s">
        <v>216</v>
      </c>
      <c r="O1591" s="57">
        <v>46242.545115740744</v>
      </c>
      <c r="P1591" s="57">
        <v>46246.49423611111</v>
      </c>
      <c r="Q1591">
        <v>69361421</v>
      </c>
      <c r="S1591">
        <v>152632208647</v>
      </c>
      <c r="T1591" t="s">
        <v>4803</v>
      </c>
      <c r="U1591" t="s">
        <v>4804</v>
      </c>
      <c r="V1591" t="s">
        <v>4805</v>
      </c>
      <c r="Z1591">
        <v>111.663045</v>
      </c>
      <c r="AA1591">
        <v>-7.5149819999999998</v>
      </c>
      <c r="AB1591" t="s">
        <v>4806</v>
      </c>
      <c r="AC1591" t="s">
        <v>237</v>
      </c>
      <c r="AL1591" t="s">
        <v>218</v>
      </c>
      <c r="AM1591" t="s">
        <v>4807</v>
      </c>
      <c r="AN1591" t="s">
        <v>6</v>
      </c>
      <c r="AO1591" s="57">
        <v>46242.548807870371</v>
      </c>
      <c r="AP1591" s="57">
        <v>46243.541666666664</v>
      </c>
      <c r="AQ1591" t="s">
        <v>903</v>
      </c>
      <c r="AR1591" t="s">
        <v>14</v>
      </c>
      <c r="AS1591" t="s">
        <v>482</v>
      </c>
      <c r="AT1591" t="s">
        <v>231</v>
      </c>
      <c r="AV1591" t="s">
        <v>8040</v>
      </c>
      <c r="AW1591" t="s">
        <v>1010</v>
      </c>
      <c r="AX1591" t="s">
        <v>223</v>
      </c>
      <c r="BA1591" s="57">
        <v>46243.541666666664</v>
      </c>
      <c r="BB1591" t="s">
        <v>4807</v>
      </c>
      <c r="BF1591" s="6" t="e">
        <f t="shared" si="72"/>
        <v>#NUM!</v>
      </c>
      <c r="BG1591" t="e">
        <f t="shared" si="73"/>
        <v>#NUM!</v>
      </c>
      <c r="BH1591" t="e">
        <f t="shared" si="74"/>
        <v>#NUM!</v>
      </c>
      <c r="BI1591" t="str">
        <f>VLOOKUP(H1591,Sheet2!$A$1:$B$270,2,FALSE)</f>
        <v>MADIUN</v>
      </c>
    </row>
    <row r="1592" spans="1:61">
      <c r="A1592">
        <v>1591</v>
      </c>
      <c r="B1592">
        <v>1002525992</v>
      </c>
      <c r="C1592">
        <v>3</v>
      </c>
      <c r="D1592" t="s">
        <v>38</v>
      </c>
      <c r="E1592">
        <v>5</v>
      </c>
      <c r="F1592" t="s">
        <v>92</v>
      </c>
      <c r="G1592" t="s">
        <v>95</v>
      </c>
      <c r="H1592" t="s">
        <v>361</v>
      </c>
      <c r="I1592" t="s">
        <v>213</v>
      </c>
      <c r="J1592" t="s">
        <v>214</v>
      </c>
      <c r="K1592" t="s">
        <v>149</v>
      </c>
      <c r="L1592" t="s">
        <v>215</v>
      </c>
      <c r="M1592" t="s">
        <v>76</v>
      </c>
      <c r="N1592" t="s">
        <v>216</v>
      </c>
      <c r="O1592" s="57">
        <v>46248.453425925924</v>
      </c>
      <c r="P1592" s="57">
        <v>46248.677523148152</v>
      </c>
      <c r="Q1592">
        <v>69365839</v>
      </c>
      <c r="S1592">
        <v>152607221714</v>
      </c>
      <c r="T1592" t="s">
        <v>10220</v>
      </c>
      <c r="U1592" t="s">
        <v>10221</v>
      </c>
      <c r="V1592" t="s">
        <v>10222</v>
      </c>
      <c r="Z1592">
        <v>111.23085500000001</v>
      </c>
      <c r="AA1592">
        <v>-8.0676609999999993</v>
      </c>
      <c r="AB1592" t="s">
        <v>10223</v>
      </c>
      <c r="AC1592" t="s">
        <v>237</v>
      </c>
      <c r="AL1592" t="s">
        <v>218</v>
      </c>
      <c r="AM1592" t="s">
        <v>10224</v>
      </c>
      <c r="AN1592" t="s">
        <v>6</v>
      </c>
      <c r="AO1592" t="s">
        <v>9872</v>
      </c>
      <c r="AP1592" s="57">
        <v>46249.541666666664</v>
      </c>
      <c r="AR1592" t="s">
        <v>219</v>
      </c>
      <c r="AS1592" t="s">
        <v>361</v>
      </c>
      <c r="AT1592" t="s">
        <v>231</v>
      </c>
      <c r="AU1592">
        <v>20260814</v>
      </c>
      <c r="AV1592" t="s">
        <v>222</v>
      </c>
      <c r="AW1592" t="s">
        <v>1023</v>
      </c>
      <c r="AX1592" t="s">
        <v>223</v>
      </c>
      <c r="BA1592" s="57">
        <v>46249.541666666664</v>
      </c>
      <c r="BB1592" t="s">
        <v>10224</v>
      </c>
      <c r="BC1592">
        <v>2026</v>
      </c>
      <c r="BD1592">
        <v>8</v>
      </c>
      <c r="BE1592">
        <v>14</v>
      </c>
      <c r="BF1592" s="6">
        <f t="shared" si="72"/>
        <v>46248</v>
      </c>
      <c r="BG1592">
        <f t="shared" si="73"/>
        <v>-1.5416666666642413</v>
      </c>
      <c r="BH1592" t="str">
        <f t="shared" si="74"/>
        <v>COMPLY</v>
      </c>
      <c r="BI1592" t="str">
        <f>VLOOKUP(H1592,Sheet2!$A$1:$B$270,2,FALSE)</f>
        <v>PONOROGO</v>
      </c>
    </row>
    <row r="1593" spans="1:61">
      <c r="A1593">
        <v>1592</v>
      </c>
      <c r="B1593">
        <v>1002516393</v>
      </c>
      <c r="C1593">
        <v>3</v>
      </c>
      <c r="D1593" t="s">
        <v>55</v>
      </c>
      <c r="E1593">
        <v>5</v>
      </c>
      <c r="F1593" t="s">
        <v>313</v>
      </c>
      <c r="G1593" t="s">
        <v>126</v>
      </c>
      <c r="H1593" t="s">
        <v>363</v>
      </c>
      <c r="I1593" t="s">
        <v>213</v>
      </c>
      <c r="J1593" t="s">
        <v>214</v>
      </c>
      <c r="K1593" t="s">
        <v>149</v>
      </c>
      <c r="M1593" t="s">
        <v>76</v>
      </c>
      <c r="N1593" t="s">
        <v>216</v>
      </c>
      <c r="O1593" s="57">
        <v>46243.464259259257</v>
      </c>
      <c r="P1593" s="57">
        <v>46244.772048611114</v>
      </c>
      <c r="Q1593">
        <v>69361788</v>
      </c>
      <c r="S1593">
        <v>152310255290</v>
      </c>
      <c r="T1593" t="s">
        <v>4808</v>
      </c>
      <c r="U1593" t="s">
        <v>4809</v>
      </c>
      <c r="V1593" t="s">
        <v>4810</v>
      </c>
      <c r="Z1593">
        <v>112.7692893</v>
      </c>
      <c r="AA1593">
        <v>-7.3160546000000002</v>
      </c>
      <c r="AB1593" t="s">
        <v>4811</v>
      </c>
      <c r="AC1593" t="s">
        <v>230</v>
      </c>
      <c r="AL1593" t="s">
        <v>218</v>
      </c>
      <c r="AM1593" t="s">
        <v>4812</v>
      </c>
      <c r="AN1593" t="s">
        <v>6</v>
      </c>
      <c r="AO1593" s="57">
        <v>46273.465405092589</v>
      </c>
      <c r="AP1593" s="57">
        <v>46244.541666666664</v>
      </c>
      <c r="AR1593" t="s">
        <v>219</v>
      </c>
      <c r="AS1593" t="s">
        <v>363</v>
      </c>
      <c r="AT1593" t="s">
        <v>231</v>
      </c>
      <c r="AU1593">
        <v>20260810</v>
      </c>
      <c r="AV1593" t="s">
        <v>222</v>
      </c>
      <c r="AW1593" t="s">
        <v>561</v>
      </c>
      <c r="AX1593" t="s">
        <v>223</v>
      </c>
      <c r="BA1593" s="57">
        <v>46244.541666666664</v>
      </c>
      <c r="BB1593" t="s">
        <v>4812</v>
      </c>
      <c r="BC1593">
        <v>2026</v>
      </c>
      <c r="BD1593">
        <v>8</v>
      </c>
      <c r="BE1593">
        <v>10</v>
      </c>
      <c r="BF1593" s="6">
        <f t="shared" si="72"/>
        <v>46244</v>
      </c>
      <c r="BG1593">
        <f t="shared" si="73"/>
        <v>-0.54166666666424135</v>
      </c>
      <c r="BH1593" t="str">
        <f t="shared" si="74"/>
        <v>COMPLY</v>
      </c>
      <c r="BI1593" t="str">
        <f>VLOOKUP(H1593,Sheet2!$A$1:$B$270,2,FALSE)</f>
        <v>SURABAYA SELATAN</v>
      </c>
    </row>
    <row r="1594" spans="1:61">
      <c r="A1594">
        <v>1593</v>
      </c>
      <c r="B1594">
        <v>1002508268</v>
      </c>
      <c r="C1594">
        <v>3</v>
      </c>
      <c r="D1594" t="s">
        <v>59</v>
      </c>
      <c r="E1594">
        <v>4</v>
      </c>
      <c r="F1594" t="s">
        <v>243</v>
      </c>
      <c r="G1594" t="s">
        <v>896</v>
      </c>
      <c r="H1594" t="s">
        <v>897</v>
      </c>
      <c r="I1594" t="s">
        <v>213</v>
      </c>
      <c r="J1594" t="s">
        <v>214</v>
      </c>
      <c r="K1594" t="s">
        <v>149</v>
      </c>
      <c r="M1594" t="s">
        <v>970</v>
      </c>
      <c r="N1594" t="s">
        <v>216</v>
      </c>
      <c r="O1594" s="57">
        <v>46238.56695601852</v>
      </c>
      <c r="P1594" s="57">
        <v>46238.56821759259</v>
      </c>
      <c r="Q1594">
        <v>69358298</v>
      </c>
      <c r="S1594">
        <v>142164113600</v>
      </c>
      <c r="T1594" t="s">
        <v>1915</v>
      </c>
      <c r="Z1594">
        <v>110.365425</v>
      </c>
      <c r="AA1594">
        <v>-7.5303500000000003</v>
      </c>
      <c r="AB1594" t="s">
        <v>1916</v>
      </c>
      <c r="AC1594" t="s">
        <v>290</v>
      </c>
      <c r="AO1594" s="57">
        <v>46120.569340277776</v>
      </c>
      <c r="AR1594" t="s">
        <v>6</v>
      </c>
      <c r="AS1594" t="s">
        <v>897</v>
      </c>
      <c r="AT1594" t="s">
        <v>231</v>
      </c>
      <c r="AV1594" t="s">
        <v>971</v>
      </c>
      <c r="AW1594" t="s">
        <v>596</v>
      </c>
      <c r="AX1594" t="s">
        <v>223</v>
      </c>
      <c r="BF1594" s="6" t="e">
        <f t="shared" si="72"/>
        <v>#NUM!</v>
      </c>
      <c r="BG1594" t="e">
        <f t="shared" si="73"/>
        <v>#NUM!</v>
      </c>
      <c r="BH1594" t="e">
        <f t="shared" si="74"/>
        <v>#NUM!</v>
      </c>
      <c r="BI1594" t="e">
        <f>VLOOKUP(H1594,Sheet2!$A$1:$B$270,2,FALSE)</f>
        <v>#N/A</v>
      </c>
    </row>
    <row r="1595" spans="1:61">
      <c r="A1595">
        <v>1594</v>
      </c>
      <c r="B1595">
        <v>1002529533</v>
      </c>
      <c r="C1595">
        <v>3</v>
      </c>
      <c r="D1595" t="s">
        <v>49</v>
      </c>
      <c r="E1595">
        <v>4</v>
      </c>
      <c r="F1595" t="s">
        <v>252</v>
      </c>
      <c r="G1595" t="s">
        <v>554</v>
      </c>
      <c r="H1595" t="s">
        <v>10225</v>
      </c>
      <c r="I1595" t="s">
        <v>213</v>
      </c>
      <c r="J1595" t="s">
        <v>214</v>
      </c>
      <c r="K1595" t="s">
        <v>149</v>
      </c>
      <c r="L1595" t="s">
        <v>215</v>
      </c>
      <c r="M1595" t="s">
        <v>277</v>
      </c>
      <c r="N1595" t="s">
        <v>216</v>
      </c>
      <c r="O1595" s="57">
        <v>46250.493009259262</v>
      </c>
      <c r="P1595" s="57">
        <v>46252.535462962966</v>
      </c>
      <c r="Q1595">
        <v>69367423</v>
      </c>
      <c r="S1595">
        <v>142211111566</v>
      </c>
      <c r="T1595" t="s">
        <v>10226</v>
      </c>
      <c r="U1595" t="s">
        <v>10227</v>
      </c>
      <c r="V1595" t="s">
        <v>10228</v>
      </c>
      <c r="Z1595">
        <v>109.563135</v>
      </c>
      <c r="AA1595">
        <v>-6.9265090000000002</v>
      </c>
      <c r="AB1595" t="s">
        <v>10229</v>
      </c>
      <c r="AC1595" t="s">
        <v>237</v>
      </c>
      <c r="AL1595" t="s">
        <v>218</v>
      </c>
      <c r="AM1595" t="s">
        <v>10129</v>
      </c>
      <c r="AN1595" t="s">
        <v>6</v>
      </c>
      <c r="AO1595" t="s">
        <v>10230</v>
      </c>
      <c r="AP1595" s="57">
        <v>46251.333333333336</v>
      </c>
      <c r="AQ1595" t="s">
        <v>564</v>
      </c>
      <c r="AR1595" t="s">
        <v>278</v>
      </c>
      <c r="AS1595" t="s">
        <v>10225</v>
      </c>
      <c r="AT1595" t="s">
        <v>231</v>
      </c>
      <c r="AV1595" t="s">
        <v>13584</v>
      </c>
      <c r="AW1595" t="s">
        <v>1023</v>
      </c>
      <c r="AX1595" t="s">
        <v>223</v>
      </c>
      <c r="BA1595" s="57">
        <v>46251.333333333336</v>
      </c>
      <c r="BB1595" t="s">
        <v>10129</v>
      </c>
      <c r="BF1595" s="6" t="e">
        <f t="shared" si="72"/>
        <v>#NUM!</v>
      </c>
      <c r="BG1595" t="e">
        <f t="shared" si="73"/>
        <v>#NUM!</v>
      </c>
      <c r="BH1595" t="e">
        <f t="shared" si="74"/>
        <v>#NUM!</v>
      </c>
      <c r="BI1595" t="e">
        <f>VLOOKUP(H1595,Sheet2!$A$1:$B$270,2,FALSE)</f>
        <v>#N/A</v>
      </c>
    </row>
    <row r="1596" spans="1:61">
      <c r="A1596">
        <v>1595</v>
      </c>
      <c r="B1596">
        <v>1002533285</v>
      </c>
      <c r="C1596">
        <v>3</v>
      </c>
      <c r="D1596" t="s">
        <v>45</v>
      </c>
      <c r="E1596">
        <v>5</v>
      </c>
      <c r="F1596" t="s">
        <v>211</v>
      </c>
      <c r="G1596" t="s">
        <v>116</v>
      </c>
      <c r="H1596" t="s">
        <v>359</v>
      </c>
      <c r="I1596" t="s">
        <v>213</v>
      </c>
      <c r="J1596" t="s">
        <v>214</v>
      </c>
      <c r="K1596" t="s">
        <v>149</v>
      </c>
      <c r="L1596" t="s">
        <v>215</v>
      </c>
      <c r="M1596" t="s">
        <v>240</v>
      </c>
      <c r="N1596" t="s">
        <v>216</v>
      </c>
      <c r="O1596" s="57">
        <v>46252.577037037037</v>
      </c>
      <c r="P1596" s="57">
        <v>46252.577789351853</v>
      </c>
      <c r="Q1596">
        <v>69369048</v>
      </c>
      <c r="S1596">
        <v>172620205049</v>
      </c>
      <c r="T1596" t="s">
        <v>13585</v>
      </c>
      <c r="U1596" t="s">
        <v>13586</v>
      </c>
      <c r="V1596" t="s">
        <v>13587</v>
      </c>
      <c r="Z1596">
        <v>116.427493281662</v>
      </c>
      <c r="AA1596">
        <v>-8.5972837278551104</v>
      </c>
      <c r="AB1596" t="s">
        <v>13588</v>
      </c>
      <c r="AC1596" t="s">
        <v>217</v>
      </c>
      <c r="AL1596" t="s">
        <v>218</v>
      </c>
      <c r="AM1596" t="s">
        <v>13589</v>
      </c>
      <c r="AN1596" t="s">
        <v>6</v>
      </c>
      <c r="AO1596" t="s">
        <v>12855</v>
      </c>
      <c r="AP1596" s="57">
        <v>46253.625</v>
      </c>
      <c r="AR1596" t="s">
        <v>241</v>
      </c>
      <c r="AS1596" t="s">
        <v>359</v>
      </c>
      <c r="AT1596" t="s">
        <v>231</v>
      </c>
      <c r="AV1596" t="s">
        <v>240</v>
      </c>
      <c r="AW1596" t="s">
        <v>12862</v>
      </c>
      <c r="AX1596" t="s">
        <v>223</v>
      </c>
      <c r="BA1596" s="57">
        <v>46253.625</v>
      </c>
      <c r="BB1596" t="s">
        <v>13589</v>
      </c>
      <c r="BF1596" s="6" t="e">
        <f t="shared" si="72"/>
        <v>#NUM!</v>
      </c>
      <c r="BG1596" t="e">
        <f t="shared" si="73"/>
        <v>#NUM!</v>
      </c>
      <c r="BH1596" t="e">
        <f t="shared" si="74"/>
        <v>#NUM!</v>
      </c>
      <c r="BI1596" t="str">
        <f>VLOOKUP(H1596,Sheet2!$A$1:$B$270,2,FALSE)</f>
        <v>SELONG</v>
      </c>
    </row>
    <row r="1597" spans="1:61">
      <c r="A1597">
        <v>1596</v>
      </c>
      <c r="B1597">
        <v>1002520980</v>
      </c>
      <c r="C1597">
        <v>3</v>
      </c>
      <c r="D1597" t="s">
        <v>38</v>
      </c>
      <c r="E1597">
        <v>5</v>
      </c>
      <c r="F1597" t="s">
        <v>250</v>
      </c>
      <c r="G1597" t="s">
        <v>91</v>
      </c>
      <c r="H1597" t="s">
        <v>408</v>
      </c>
      <c r="I1597" t="s">
        <v>213</v>
      </c>
      <c r="J1597" t="s">
        <v>214</v>
      </c>
      <c r="K1597" t="s">
        <v>149</v>
      </c>
      <c r="L1597" t="s">
        <v>215</v>
      </c>
      <c r="M1597" t="s">
        <v>76</v>
      </c>
      <c r="N1597" t="s">
        <v>216</v>
      </c>
      <c r="O1597" s="57">
        <v>46245.772199074076</v>
      </c>
      <c r="P1597" s="57">
        <v>46246.582615740743</v>
      </c>
      <c r="Q1597">
        <v>69363714</v>
      </c>
      <c r="S1597">
        <v>152718219103</v>
      </c>
      <c r="T1597" t="s">
        <v>7058</v>
      </c>
      <c r="U1597" t="s">
        <v>7059</v>
      </c>
      <c r="V1597" t="s">
        <v>7060</v>
      </c>
      <c r="Z1597">
        <v>112.5823857</v>
      </c>
      <c r="AA1597">
        <v>-8.0983023000000003</v>
      </c>
      <c r="AB1597" t="s">
        <v>7061</v>
      </c>
      <c r="AC1597" t="s">
        <v>217</v>
      </c>
      <c r="AL1597" t="s">
        <v>218</v>
      </c>
      <c r="AM1597" t="s">
        <v>7062</v>
      </c>
      <c r="AN1597" t="s">
        <v>6</v>
      </c>
      <c r="AO1597" s="57">
        <v>46334.777662037035</v>
      </c>
      <c r="AP1597" s="57">
        <v>46246.625</v>
      </c>
      <c r="AR1597" t="s">
        <v>219</v>
      </c>
      <c r="AS1597" t="s">
        <v>408</v>
      </c>
      <c r="AT1597" t="s">
        <v>231</v>
      </c>
      <c r="AU1597">
        <v>20260812</v>
      </c>
      <c r="AV1597" t="s">
        <v>222</v>
      </c>
      <c r="AW1597" t="s">
        <v>1023</v>
      </c>
      <c r="AX1597" t="s">
        <v>223</v>
      </c>
      <c r="BA1597" s="57">
        <v>46246.625</v>
      </c>
      <c r="BB1597" t="s">
        <v>7062</v>
      </c>
      <c r="BC1597">
        <v>2026</v>
      </c>
      <c r="BD1597">
        <v>8</v>
      </c>
      <c r="BE1597">
        <v>12</v>
      </c>
      <c r="BF1597" s="6">
        <f t="shared" si="72"/>
        <v>46246</v>
      </c>
      <c r="BG1597">
        <f t="shared" si="73"/>
        <v>-0.625</v>
      </c>
      <c r="BH1597" t="str">
        <f t="shared" si="74"/>
        <v>COMPLY</v>
      </c>
      <c r="BI1597" t="str">
        <f>VLOOKUP(H1597,Sheet2!$A$1:$B$270,2,FALSE)</f>
        <v>MALANG</v>
      </c>
    </row>
    <row r="1598" spans="1:61">
      <c r="A1598">
        <v>1597</v>
      </c>
      <c r="B1598">
        <v>1002524068</v>
      </c>
      <c r="C1598">
        <v>3</v>
      </c>
      <c r="D1598" t="s">
        <v>34</v>
      </c>
      <c r="E1598">
        <v>5</v>
      </c>
      <c r="F1598" t="s">
        <v>573</v>
      </c>
      <c r="G1598" t="s">
        <v>82</v>
      </c>
      <c r="H1598" t="s">
        <v>268</v>
      </c>
      <c r="I1598" t="s">
        <v>213</v>
      </c>
      <c r="J1598" t="s">
        <v>214</v>
      </c>
      <c r="K1598" t="s">
        <v>149</v>
      </c>
      <c r="M1598" t="s">
        <v>277</v>
      </c>
      <c r="N1598" t="s">
        <v>216</v>
      </c>
      <c r="O1598" s="57">
        <v>46247.511458333334</v>
      </c>
      <c r="P1598" s="57">
        <v>46251.351585648146</v>
      </c>
      <c r="Q1598">
        <v>69365055</v>
      </c>
      <c r="S1598">
        <v>172428815990</v>
      </c>
      <c r="T1598" t="s">
        <v>8919</v>
      </c>
      <c r="U1598" t="s">
        <v>8920</v>
      </c>
      <c r="V1598" t="s">
        <v>8921</v>
      </c>
      <c r="Z1598">
        <v>115.3746249</v>
      </c>
      <c r="AA1598">
        <v>-8.5684764999999992</v>
      </c>
      <c r="AB1598" t="s">
        <v>8922</v>
      </c>
      <c r="AC1598" t="s">
        <v>230</v>
      </c>
      <c r="AL1598" t="s">
        <v>218</v>
      </c>
      <c r="AM1598" t="s">
        <v>8923</v>
      </c>
      <c r="AN1598" t="s">
        <v>6</v>
      </c>
      <c r="AO1598" t="s">
        <v>8869</v>
      </c>
      <c r="AP1598" s="57">
        <v>46249.333333333336</v>
      </c>
      <c r="AQ1598" t="s">
        <v>248</v>
      </c>
      <c r="AR1598" t="s">
        <v>278</v>
      </c>
      <c r="AS1598" t="s">
        <v>268</v>
      </c>
      <c r="AT1598" t="s">
        <v>231</v>
      </c>
      <c r="AV1598" t="s">
        <v>10232</v>
      </c>
      <c r="AW1598" t="s">
        <v>561</v>
      </c>
      <c r="AX1598" t="s">
        <v>223</v>
      </c>
      <c r="BA1598" s="57">
        <v>46249.333333333336</v>
      </c>
      <c r="BB1598" t="s">
        <v>8923</v>
      </c>
      <c r="BF1598" s="6" t="e">
        <f t="shared" si="72"/>
        <v>#NUM!</v>
      </c>
      <c r="BG1598" t="e">
        <f t="shared" si="73"/>
        <v>#NUM!</v>
      </c>
      <c r="BH1598" t="e">
        <f t="shared" si="74"/>
        <v>#NUM!</v>
      </c>
      <c r="BI1598" t="str">
        <f>VLOOKUP(H1598,Sheet2!$A$1:$B$270,2,FALSE)</f>
        <v>KLUNGKUNG</v>
      </c>
    </row>
    <row r="1599" spans="1:61">
      <c r="A1599">
        <v>1598</v>
      </c>
      <c r="B1599">
        <v>1002523876</v>
      </c>
      <c r="C1599">
        <v>3</v>
      </c>
      <c r="D1599" t="s">
        <v>38</v>
      </c>
      <c r="E1599">
        <v>5</v>
      </c>
      <c r="F1599" t="s">
        <v>92</v>
      </c>
      <c r="G1599" t="s">
        <v>95</v>
      </c>
      <c r="H1599" t="s">
        <v>361</v>
      </c>
      <c r="I1599" t="s">
        <v>213</v>
      </c>
      <c r="J1599" t="s">
        <v>214</v>
      </c>
      <c r="K1599" t="s">
        <v>149</v>
      </c>
      <c r="L1599" t="s">
        <v>215</v>
      </c>
      <c r="M1599" t="s">
        <v>76</v>
      </c>
      <c r="N1599" t="s">
        <v>216</v>
      </c>
      <c r="O1599" s="57">
        <v>46247.468009259261</v>
      </c>
      <c r="P1599" s="57">
        <v>46247.671261574076</v>
      </c>
      <c r="Q1599">
        <v>69364943</v>
      </c>
      <c r="S1599">
        <v>152607221713</v>
      </c>
      <c r="T1599" t="s">
        <v>8924</v>
      </c>
      <c r="U1599" t="s">
        <v>8925</v>
      </c>
      <c r="V1599" t="s">
        <v>8926</v>
      </c>
      <c r="Z1599">
        <v>111.07909188446401</v>
      </c>
      <c r="AA1599">
        <v>-8.21593944849071</v>
      </c>
      <c r="AB1599" t="s">
        <v>8927</v>
      </c>
      <c r="AC1599" t="s">
        <v>237</v>
      </c>
      <c r="AL1599" t="s">
        <v>218</v>
      </c>
      <c r="AM1599" t="s">
        <v>8928</v>
      </c>
      <c r="AN1599" t="s">
        <v>6</v>
      </c>
      <c r="AO1599" t="s">
        <v>8845</v>
      </c>
      <c r="AP1599" s="57">
        <v>46248.333333333336</v>
      </c>
      <c r="AR1599" t="s">
        <v>219</v>
      </c>
      <c r="AS1599" t="s">
        <v>361</v>
      </c>
      <c r="AT1599" t="s">
        <v>231</v>
      </c>
      <c r="AU1599">
        <v>20260813</v>
      </c>
      <c r="AV1599" t="s">
        <v>222</v>
      </c>
      <c r="AW1599" t="s">
        <v>1023</v>
      </c>
      <c r="AX1599" t="s">
        <v>223</v>
      </c>
      <c r="BA1599" s="57">
        <v>46248.333333333336</v>
      </c>
      <c r="BB1599" t="s">
        <v>8928</v>
      </c>
      <c r="BC1599">
        <v>2026</v>
      </c>
      <c r="BD1599">
        <v>8</v>
      </c>
      <c r="BE1599">
        <v>13</v>
      </c>
      <c r="BF1599" s="6">
        <f t="shared" si="72"/>
        <v>46247</v>
      </c>
      <c r="BG1599">
        <f t="shared" si="73"/>
        <v>-1.3333333333357587</v>
      </c>
      <c r="BH1599" t="str">
        <f t="shared" si="74"/>
        <v>COMPLY</v>
      </c>
      <c r="BI1599" t="str">
        <f>VLOOKUP(H1599,Sheet2!$A$1:$B$270,2,FALSE)</f>
        <v>PONOROGO</v>
      </c>
    </row>
    <row r="1600" spans="1:61">
      <c r="A1600">
        <v>1599</v>
      </c>
      <c r="B1600">
        <v>1002520098</v>
      </c>
      <c r="C1600">
        <v>3</v>
      </c>
      <c r="D1600" t="s">
        <v>55</v>
      </c>
      <c r="E1600">
        <v>5</v>
      </c>
      <c r="F1600" t="s">
        <v>313</v>
      </c>
      <c r="G1600" t="s">
        <v>124</v>
      </c>
      <c r="H1600" t="s">
        <v>335</v>
      </c>
      <c r="I1600" t="s">
        <v>213</v>
      </c>
      <c r="J1600" t="s">
        <v>214</v>
      </c>
      <c r="K1600" t="s">
        <v>149</v>
      </c>
      <c r="L1600" t="s">
        <v>215</v>
      </c>
      <c r="M1600" t="s">
        <v>76</v>
      </c>
      <c r="N1600" t="s">
        <v>216</v>
      </c>
      <c r="O1600" s="57">
        <v>46245.588854166665</v>
      </c>
      <c r="P1600" s="57">
        <v>46246.927951388891</v>
      </c>
      <c r="Q1600">
        <v>69363426</v>
      </c>
      <c r="S1600">
        <v>152305230247</v>
      </c>
      <c r="T1600" t="s">
        <v>7063</v>
      </c>
      <c r="U1600" t="s">
        <v>7064</v>
      </c>
      <c r="V1600" t="s">
        <v>7065</v>
      </c>
      <c r="Z1600">
        <v>112.7531747</v>
      </c>
      <c r="AA1600">
        <v>-7.3808240999999999</v>
      </c>
      <c r="AB1600" t="s">
        <v>7066</v>
      </c>
      <c r="AC1600" t="s">
        <v>237</v>
      </c>
      <c r="AL1600" t="s">
        <v>218</v>
      </c>
      <c r="AM1600" t="s">
        <v>7052</v>
      </c>
      <c r="AN1600" t="s">
        <v>6</v>
      </c>
      <c r="AO1600" s="57">
        <v>46334.590532407405</v>
      </c>
      <c r="AP1600" s="57">
        <v>46246.541666666664</v>
      </c>
      <c r="AR1600" t="s">
        <v>219</v>
      </c>
      <c r="AS1600" t="s">
        <v>335</v>
      </c>
      <c r="AT1600" t="s">
        <v>221</v>
      </c>
      <c r="AU1600">
        <v>20260812</v>
      </c>
      <c r="AV1600" t="s">
        <v>222</v>
      </c>
      <c r="AW1600" t="s">
        <v>926</v>
      </c>
      <c r="AX1600" t="s">
        <v>223</v>
      </c>
      <c r="BA1600" s="57">
        <v>46246.541666666664</v>
      </c>
      <c r="BB1600" t="s">
        <v>7052</v>
      </c>
      <c r="BC1600">
        <v>2026</v>
      </c>
      <c r="BD1600">
        <v>8</v>
      </c>
      <c r="BE1600">
        <v>12</v>
      </c>
      <c r="BF1600" s="6">
        <f t="shared" si="72"/>
        <v>46246</v>
      </c>
      <c r="BG1600">
        <f t="shared" si="73"/>
        <v>-0.54166666666424135</v>
      </c>
      <c r="BH1600" t="str">
        <f t="shared" si="74"/>
        <v>COMPLY</v>
      </c>
      <c r="BI1600" t="str">
        <f>VLOOKUP(H1600,Sheet2!$A$1:$B$270,2,FALSE)</f>
        <v>SURABAYA SELATAN</v>
      </c>
    </row>
    <row r="1601" spans="1:61">
      <c r="A1601">
        <v>1600</v>
      </c>
      <c r="B1601">
        <v>1002523511</v>
      </c>
      <c r="C1601">
        <v>3</v>
      </c>
      <c r="D1601" t="s">
        <v>45</v>
      </c>
      <c r="E1601">
        <v>5</v>
      </c>
      <c r="F1601" t="s">
        <v>211</v>
      </c>
      <c r="G1601" t="s">
        <v>118</v>
      </c>
      <c r="H1601" t="s">
        <v>464</v>
      </c>
      <c r="I1601" t="s">
        <v>213</v>
      </c>
      <c r="J1601" t="s">
        <v>214</v>
      </c>
      <c r="K1601" t="s">
        <v>149</v>
      </c>
      <c r="M1601" t="s">
        <v>76</v>
      </c>
      <c r="N1601" t="s">
        <v>216</v>
      </c>
      <c r="O1601" s="57">
        <v>46247.403391203705</v>
      </c>
      <c r="P1601" s="57">
        <v>46247.593634259261</v>
      </c>
      <c r="Q1601">
        <v>69361913</v>
      </c>
      <c r="S1601">
        <v>172608206155</v>
      </c>
      <c r="T1601" t="s">
        <v>5292</v>
      </c>
      <c r="U1601" t="s">
        <v>8929</v>
      </c>
      <c r="V1601" t="s">
        <v>8930</v>
      </c>
      <c r="Z1601">
        <v>116.74872816</v>
      </c>
      <c r="AA1601">
        <v>-8.9113208230000005</v>
      </c>
      <c r="AB1601" t="s">
        <v>5294</v>
      </c>
      <c r="AC1601" t="s">
        <v>290</v>
      </c>
      <c r="AL1601" t="s">
        <v>218</v>
      </c>
      <c r="AM1601" t="s">
        <v>8931</v>
      </c>
      <c r="AN1601" t="s">
        <v>6</v>
      </c>
      <c r="AO1601" t="s">
        <v>8932</v>
      </c>
      <c r="AR1601" t="s">
        <v>219</v>
      </c>
      <c r="AS1601" t="s">
        <v>464</v>
      </c>
      <c r="AT1601" t="s">
        <v>231</v>
      </c>
      <c r="AU1601">
        <v>20260813</v>
      </c>
      <c r="AV1601" t="s">
        <v>222</v>
      </c>
      <c r="AW1601" t="s">
        <v>561</v>
      </c>
      <c r="AX1601" t="s">
        <v>223</v>
      </c>
      <c r="BA1601" s="57">
        <v>46247.291666666664</v>
      </c>
      <c r="BB1601" t="s">
        <v>8931</v>
      </c>
      <c r="BC1601">
        <v>2026</v>
      </c>
      <c r="BD1601">
        <v>8</v>
      </c>
      <c r="BE1601">
        <v>13</v>
      </c>
      <c r="BF1601" s="6">
        <f t="shared" si="72"/>
        <v>46247</v>
      </c>
      <c r="BG1601">
        <f t="shared" si="73"/>
        <v>-0.29166666666424135</v>
      </c>
      <c r="BH1601" t="str">
        <f t="shared" si="74"/>
        <v>COMPLY</v>
      </c>
      <c r="BI1601" t="str">
        <f>VLOOKUP(H1601,Sheet2!$A$1:$B$270,2,FALSE)</f>
        <v>SUMBAWA</v>
      </c>
    </row>
    <row r="1602" spans="1:61">
      <c r="A1602">
        <v>1601</v>
      </c>
      <c r="B1602">
        <v>1002507881</v>
      </c>
      <c r="C1602">
        <v>3</v>
      </c>
      <c r="D1602" t="s">
        <v>38</v>
      </c>
      <c r="E1602">
        <v>5</v>
      </c>
      <c r="F1602" t="s">
        <v>250</v>
      </c>
      <c r="G1602" t="s">
        <v>91</v>
      </c>
      <c r="H1602" t="s">
        <v>398</v>
      </c>
      <c r="I1602" t="s">
        <v>213</v>
      </c>
      <c r="J1602" t="s">
        <v>214</v>
      </c>
      <c r="K1602" t="s">
        <v>149</v>
      </c>
      <c r="L1602" t="s">
        <v>215</v>
      </c>
      <c r="M1602" t="s">
        <v>575</v>
      </c>
      <c r="N1602" t="s">
        <v>216</v>
      </c>
      <c r="O1602" s="57">
        <v>46238.493726851855</v>
      </c>
      <c r="P1602" s="57">
        <v>46240.474050925928</v>
      </c>
      <c r="Q1602">
        <v>69358189</v>
      </c>
      <c r="S1602">
        <v>152703903403</v>
      </c>
      <c r="T1602" t="s">
        <v>1944</v>
      </c>
      <c r="U1602" t="s">
        <v>1945</v>
      </c>
      <c r="V1602" t="s">
        <v>1946</v>
      </c>
      <c r="Z1602">
        <v>112.6063291</v>
      </c>
      <c r="AA1602">
        <v>-7.9375565999999997</v>
      </c>
      <c r="AB1602" t="s">
        <v>1947</v>
      </c>
      <c r="AC1602" t="s">
        <v>237</v>
      </c>
      <c r="AL1602" t="s">
        <v>218</v>
      </c>
      <c r="AM1602" t="s">
        <v>1948</v>
      </c>
      <c r="AN1602" t="s">
        <v>6</v>
      </c>
      <c r="AO1602" s="57">
        <v>46120.496689814812</v>
      </c>
      <c r="AP1602" s="57">
        <v>46239.333333333336</v>
      </c>
      <c r="AR1602" t="s">
        <v>14</v>
      </c>
      <c r="AS1602" t="s">
        <v>398</v>
      </c>
      <c r="AT1602" t="s">
        <v>231</v>
      </c>
      <c r="AV1602" t="s">
        <v>1949</v>
      </c>
      <c r="AW1602" t="s">
        <v>1010</v>
      </c>
      <c r="AX1602" t="s">
        <v>223</v>
      </c>
      <c r="BA1602" s="57">
        <v>46239.333333333336</v>
      </c>
      <c r="BB1602" t="s">
        <v>1948</v>
      </c>
      <c r="BF1602" s="6" t="e">
        <f t="shared" si="72"/>
        <v>#NUM!</v>
      </c>
      <c r="BG1602" t="e">
        <f t="shared" si="73"/>
        <v>#NUM!</v>
      </c>
      <c r="BH1602" t="e">
        <f t="shared" si="74"/>
        <v>#NUM!</v>
      </c>
      <c r="BI1602" t="str">
        <f>VLOOKUP(H1602,Sheet2!$A$1:$B$270,2,FALSE)</f>
        <v>MALANG</v>
      </c>
    </row>
    <row r="1603" spans="1:61">
      <c r="A1603">
        <v>1602</v>
      </c>
      <c r="B1603">
        <v>1002516378</v>
      </c>
      <c r="C1603">
        <v>3</v>
      </c>
      <c r="D1603" t="s">
        <v>55</v>
      </c>
      <c r="E1603">
        <v>5</v>
      </c>
      <c r="F1603" t="s">
        <v>228</v>
      </c>
      <c r="G1603" t="s">
        <v>121</v>
      </c>
      <c r="H1603" t="s">
        <v>342</v>
      </c>
      <c r="I1603" t="s">
        <v>213</v>
      </c>
      <c r="J1603" t="s">
        <v>214</v>
      </c>
      <c r="K1603" t="s">
        <v>149</v>
      </c>
      <c r="L1603" t="s">
        <v>215</v>
      </c>
      <c r="M1603" t="s">
        <v>76</v>
      </c>
      <c r="N1603" t="s">
        <v>216</v>
      </c>
      <c r="O1603" s="57">
        <v>46243.445092592592</v>
      </c>
      <c r="P1603" s="57">
        <v>46244.573495370372</v>
      </c>
      <c r="Q1603">
        <v>69361763</v>
      </c>
      <c r="S1603">
        <v>152434913563</v>
      </c>
      <c r="T1603" t="s">
        <v>4825</v>
      </c>
      <c r="U1603" t="s">
        <v>4826</v>
      </c>
      <c r="V1603" t="s">
        <v>4827</v>
      </c>
      <c r="Z1603">
        <v>113.155218064785</v>
      </c>
      <c r="AA1603">
        <v>-7.0075908919928098</v>
      </c>
      <c r="AB1603" t="s">
        <v>4828</v>
      </c>
      <c r="AC1603" t="s">
        <v>217</v>
      </c>
      <c r="AL1603" t="s">
        <v>218</v>
      </c>
      <c r="AM1603" t="s">
        <v>4829</v>
      </c>
      <c r="AN1603" t="s">
        <v>6</v>
      </c>
      <c r="AO1603" s="57">
        <v>46273.454664351855</v>
      </c>
      <c r="AP1603" s="57">
        <v>46244.333333333336</v>
      </c>
      <c r="AR1603" t="s">
        <v>219</v>
      </c>
      <c r="AS1603" t="s">
        <v>342</v>
      </c>
      <c r="AT1603" t="s">
        <v>221</v>
      </c>
      <c r="AU1603">
        <v>20260810</v>
      </c>
      <c r="AV1603" t="s">
        <v>222</v>
      </c>
      <c r="AW1603" t="s">
        <v>979</v>
      </c>
      <c r="AX1603" t="s">
        <v>223</v>
      </c>
      <c r="BA1603" s="57">
        <v>46244.333333333336</v>
      </c>
      <c r="BB1603" t="s">
        <v>4829</v>
      </c>
      <c r="BC1603">
        <v>2026</v>
      </c>
      <c r="BD1603">
        <v>8</v>
      </c>
      <c r="BE1603">
        <v>10</v>
      </c>
      <c r="BF1603" s="6">
        <f t="shared" ref="BF1603:BF1666" si="75">DATE(BC1603,BD1603,BE1603)</f>
        <v>46244</v>
      </c>
      <c r="BG1603">
        <f t="shared" ref="BG1603:BG1666" si="76">BF1603-BA1603</f>
        <v>-0.33333333333575865</v>
      </c>
      <c r="BH1603" t="str">
        <f t="shared" ref="BH1603:BH1666" si="77">IF(BG1603=1,"COMPLY",IF(BG1603&lt;1,"COMPLY","NOT COMPLY"))</f>
        <v>COMPLY</v>
      </c>
      <c r="BI1603" t="str">
        <f>VLOOKUP(H1603,Sheet2!$A$1:$B$270,2,FALSE)</f>
        <v>MADURA</v>
      </c>
    </row>
    <row r="1604" spans="1:61">
      <c r="A1604">
        <v>1603</v>
      </c>
      <c r="B1604">
        <v>1002534368</v>
      </c>
      <c r="C1604">
        <v>3</v>
      </c>
      <c r="D1604" t="s">
        <v>38</v>
      </c>
      <c r="E1604">
        <v>5</v>
      </c>
      <c r="F1604" t="s">
        <v>92</v>
      </c>
      <c r="G1604" t="s">
        <v>94</v>
      </c>
      <c r="H1604" t="s">
        <v>467</v>
      </c>
      <c r="I1604" t="s">
        <v>213</v>
      </c>
      <c r="J1604" t="s">
        <v>214</v>
      </c>
      <c r="K1604" t="s">
        <v>149</v>
      </c>
      <c r="L1604" t="s">
        <v>215</v>
      </c>
      <c r="M1604" t="s">
        <v>240</v>
      </c>
      <c r="N1604" t="s">
        <v>216</v>
      </c>
      <c r="O1604" s="57">
        <v>46252.70621527778</v>
      </c>
      <c r="P1604" s="57">
        <v>46252.706990740742</v>
      </c>
      <c r="Q1604">
        <v>69369393</v>
      </c>
      <c r="S1604">
        <v>152613205370</v>
      </c>
      <c r="T1604" t="s">
        <v>13590</v>
      </c>
      <c r="U1604" t="s">
        <v>13591</v>
      </c>
      <c r="V1604" t="s">
        <v>13592</v>
      </c>
      <c r="Z1604">
        <v>111.423501</v>
      </c>
      <c r="AA1604">
        <v>-7.6587199999999998</v>
      </c>
      <c r="AB1604" t="s">
        <v>13593</v>
      </c>
      <c r="AC1604" t="s">
        <v>237</v>
      </c>
      <c r="AL1604" t="s">
        <v>218</v>
      </c>
      <c r="AM1604" t="s">
        <v>13594</v>
      </c>
      <c r="AN1604" t="s">
        <v>6</v>
      </c>
      <c r="AO1604" t="s">
        <v>13042</v>
      </c>
      <c r="AP1604" s="57">
        <v>46253.541666666664</v>
      </c>
      <c r="AR1604" t="s">
        <v>241</v>
      </c>
      <c r="AS1604" t="s">
        <v>467</v>
      </c>
      <c r="AT1604" t="s">
        <v>231</v>
      </c>
      <c r="AV1604" t="s">
        <v>240</v>
      </c>
      <c r="AW1604" t="s">
        <v>13019</v>
      </c>
      <c r="AX1604" t="s">
        <v>223</v>
      </c>
      <c r="BA1604" s="57">
        <v>46253.541666666664</v>
      </c>
      <c r="BB1604" t="s">
        <v>13594</v>
      </c>
      <c r="BF1604" s="6" t="e">
        <f t="shared" si="75"/>
        <v>#NUM!</v>
      </c>
      <c r="BG1604" t="e">
        <f t="shared" si="76"/>
        <v>#NUM!</v>
      </c>
      <c r="BH1604" t="e">
        <f t="shared" si="77"/>
        <v>#NUM!</v>
      </c>
      <c r="BI1604" t="str">
        <f>VLOOKUP(H1604,Sheet2!$A$1:$B$270,2,FALSE)</f>
        <v>MADIUN</v>
      </c>
    </row>
    <row r="1605" spans="1:61">
      <c r="A1605">
        <v>1604</v>
      </c>
      <c r="B1605">
        <v>1002524843</v>
      </c>
      <c r="C1605">
        <v>3</v>
      </c>
      <c r="D1605" t="s">
        <v>55</v>
      </c>
      <c r="E1605">
        <v>5</v>
      </c>
      <c r="F1605" t="s">
        <v>265</v>
      </c>
      <c r="G1605" t="s">
        <v>122</v>
      </c>
      <c r="H1605" t="s">
        <v>297</v>
      </c>
      <c r="I1605" t="s">
        <v>213</v>
      </c>
      <c r="J1605" t="s">
        <v>214</v>
      </c>
      <c r="K1605" t="s">
        <v>149</v>
      </c>
      <c r="M1605" t="s">
        <v>240</v>
      </c>
      <c r="N1605" t="s">
        <v>216</v>
      </c>
      <c r="O1605" s="57">
        <v>46247.673842592594</v>
      </c>
      <c r="P1605" s="57">
        <v>46252.722245370373</v>
      </c>
      <c r="Q1605">
        <v>69365368</v>
      </c>
      <c r="S1605">
        <v>152446245968</v>
      </c>
      <c r="T1605" t="s">
        <v>8933</v>
      </c>
      <c r="U1605" t="s">
        <v>8934</v>
      </c>
      <c r="V1605" t="s">
        <v>13595</v>
      </c>
      <c r="Z1605">
        <v>112.5765457</v>
      </c>
      <c r="AA1605">
        <v>-7.2200633999999999</v>
      </c>
      <c r="AB1605" t="s">
        <v>8935</v>
      </c>
      <c r="AC1605" t="s">
        <v>291</v>
      </c>
      <c r="AL1605" t="s">
        <v>218</v>
      </c>
      <c r="AM1605" t="s">
        <v>13596</v>
      </c>
      <c r="AN1605" t="s">
        <v>6</v>
      </c>
      <c r="AO1605" t="s">
        <v>8936</v>
      </c>
      <c r="AP1605" s="57">
        <v>46254.333333333336</v>
      </c>
      <c r="AR1605" t="s">
        <v>241</v>
      </c>
      <c r="AS1605" t="s">
        <v>297</v>
      </c>
      <c r="AT1605" t="s">
        <v>352</v>
      </c>
      <c r="AV1605" t="s">
        <v>240</v>
      </c>
      <c r="AW1605" t="s">
        <v>561</v>
      </c>
      <c r="AX1605" t="s">
        <v>223</v>
      </c>
      <c r="BA1605" s="57">
        <v>46254.333333333336</v>
      </c>
      <c r="BB1605" t="s">
        <v>13596</v>
      </c>
      <c r="BF1605" s="6" t="e">
        <f t="shared" si="75"/>
        <v>#NUM!</v>
      </c>
      <c r="BG1605" t="e">
        <f t="shared" si="76"/>
        <v>#NUM!</v>
      </c>
      <c r="BH1605" t="e">
        <f t="shared" si="77"/>
        <v>#NUM!</v>
      </c>
      <c r="BI1605" t="str">
        <f>VLOOKUP(H1605,Sheet2!$A$1:$B$270,2,FALSE)</f>
        <v>GRESIK</v>
      </c>
    </row>
    <row r="1606" spans="1:61">
      <c r="A1606">
        <v>1605</v>
      </c>
      <c r="B1606">
        <v>1002508485</v>
      </c>
      <c r="C1606">
        <v>3</v>
      </c>
      <c r="D1606" t="s">
        <v>59</v>
      </c>
      <c r="E1606">
        <v>4</v>
      </c>
      <c r="F1606" t="s">
        <v>224</v>
      </c>
      <c r="G1606" t="s">
        <v>224</v>
      </c>
      <c r="H1606" t="s">
        <v>911</v>
      </c>
      <c r="I1606" t="s">
        <v>213</v>
      </c>
      <c r="J1606" t="s">
        <v>214</v>
      </c>
      <c r="K1606" t="s">
        <v>149</v>
      </c>
      <c r="L1606" t="s">
        <v>215</v>
      </c>
      <c r="M1606" t="s">
        <v>575</v>
      </c>
      <c r="N1606" t="s">
        <v>216</v>
      </c>
      <c r="O1606" s="57">
        <v>46238.593715277777</v>
      </c>
      <c r="P1606" s="57">
        <v>46241.480520833335</v>
      </c>
      <c r="Q1606">
        <v>69358365</v>
      </c>
      <c r="S1606">
        <v>146303609672</v>
      </c>
      <c r="T1606" t="s">
        <v>1990</v>
      </c>
      <c r="U1606" t="s">
        <v>1991</v>
      </c>
      <c r="V1606" t="s">
        <v>1992</v>
      </c>
      <c r="Z1606">
        <v>109.24334159999999</v>
      </c>
      <c r="AA1606">
        <v>-7.4505498000000001</v>
      </c>
      <c r="AB1606" t="s">
        <v>1993</v>
      </c>
      <c r="AC1606" t="s">
        <v>237</v>
      </c>
      <c r="AL1606" t="s">
        <v>218</v>
      </c>
      <c r="AM1606" t="s">
        <v>1994</v>
      </c>
      <c r="AN1606" t="s">
        <v>6</v>
      </c>
      <c r="AO1606" s="57">
        <v>46120.601365740738</v>
      </c>
      <c r="AP1606" s="57">
        <v>46239.541666666664</v>
      </c>
      <c r="AR1606" t="s">
        <v>14</v>
      </c>
      <c r="AS1606" t="s">
        <v>911</v>
      </c>
      <c r="AT1606" t="s">
        <v>231</v>
      </c>
      <c r="AV1606" t="s">
        <v>4836</v>
      </c>
      <c r="AW1606" t="s">
        <v>1012</v>
      </c>
      <c r="AX1606" t="s">
        <v>223</v>
      </c>
      <c r="BA1606" s="57">
        <v>46239.541666666664</v>
      </c>
      <c r="BB1606" t="s">
        <v>1994</v>
      </c>
      <c r="BF1606" s="6" t="e">
        <f t="shared" si="75"/>
        <v>#NUM!</v>
      </c>
      <c r="BG1606" t="e">
        <f t="shared" si="76"/>
        <v>#NUM!</v>
      </c>
      <c r="BH1606" t="e">
        <f t="shared" si="77"/>
        <v>#NUM!</v>
      </c>
      <c r="BI1606" t="e">
        <f>VLOOKUP(H1606,Sheet2!$A$1:$B$270,2,FALSE)</f>
        <v>#N/A</v>
      </c>
    </row>
    <row r="1607" spans="1:61">
      <c r="A1607">
        <v>1606</v>
      </c>
      <c r="B1607">
        <v>1002526484</v>
      </c>
      <c r="C1607">
        <v>3</v>
      </c>
      <c r="D1607" t="s">
        <v>59</v>
      </c>
      <c r="E1607">
        <v>4</v>
      </c>
      <c r="F1607" t="s">
        <v>567</v>
      </c>
      <c r="G1607" t="s">
        <v>906</v>
      </c>
      <c r="H1607" t="s">
        <v>973</v>
      </c>
      <c r="I1607" t="s">
        <v>213</v>
      </c>
      <c r="J1607" t="s">
        <v>214</v>
      </c>
      <c r="K1607" t="s">
        <v>149</v>
      </c>
      <c r="M1607" t="s">
        <v>575</v>
      </c>
      <c r="N1607" t="s">
        <v>216</v>
      </c>
      <c r="O1607" s="57">
        <v>46248.590381944443</v>
      </c>
      <c r="P1607" s="57">
        <v>46252.56758101852</v>
      </c>
      <c r="Q1607">
        <v>69366096</v>
      </c>
      <c r="S1607">
        <v>146133133002</v>
      </c>
      <c r="T1607" t="s">
        <v>10240</v>
      </c>
      <c r="U1607" t="s">
        <v>10241</v>
      </c>
      <c r="V1607" t="s">
        <v>10242</v>
      </c>
      <c r="Z1607">
        <v>110.366644447867</v>
      </c>
      <c r="AA1607">
        <v>-7.7463082541802697</v>
      </c>
      <c r="AB1607" t="s">
        <v>10243</v>
      </c>
      <c r="AC1607" t="s">
        <v>291</v>
      </c>
      <c r="AL1607" t="s">
        <v>218</v>
      </c>
      <c r="AM1607" t="s">
        <v>10244</v>
      </c>
      <c r="AN1607" t="s">
        <v>6</v>
      </c>
      <c r="AO1607" t="s">
        <v>10245</v>
      </c>
      <c r="AP1607" s="57">
        <v>46249.625</v>
      </c>
      <c r="AQ1607" t="s">
        <v>248</v>
      </c>
      <c r="AR1607" t="s">
        <v>14</v>
      </c>
      <c r="AS1607" t="s">
        <v>973</v>
      </c>
      <c r="AT1607" t="s">
        <v>231</v>
      </c>
      <c r="AV1607" t="s">
        <v>13597</v>
      </c>
      <c r="AW1607" t="s">
        <v>7515</v>
      </c>
      <c r="AX1607" t="s">
        <v>223</v>
      </c>
      <c r="BA1607" s="57">
        <v>46249.625</v>
      </c>
      <c r="BB1607" t="s">
        <v>10244</v>
      </c>
      <c r="BF1607" s="6" t="e">
        <f t="shared" si="75"/>
        <v>#NUM!</v>
      </c>
      <c r="BG1607" t="e">
        <f t="shared" si="76"/>
        <v>#NUM!</v>
      </c>
      <c r="BH1607" t="e">
        <f t="shared" si="77"/>
        <v>#NUM!</v>
      </c>
      <c r="BI1607" t="e">
        <f>VLOOKUP(H1607,Sheet2!$A$1:$B$270,2,FALSE)</f>
        <v>#N/A</v>
      </c>
    </row>
    <row r="1608" spans="1:61">
      <c r="A1608">
        <v>1607</v>
      </c>
      <c r="B1608">
        <v>1002517211</v>
      </c>
      <c r="C1608">
        <v>3</v>
      </c>
      <c r="D1608" t="s">
        <v>38</v>
      </c>
      <c r="E1608">
        <v>5</v>
      </c>
      <c r="F1608" t="s">
        <v>90</v>
      </c>
      <c r="G1608" t="s">
        <v>98</v>
      </c>
      <c r="H1608" t="s">
        <v>301</v>
      </c>
      <c r="I1608" t="s">
        <v>213</v>
      </c>
      <c r="J1608" t="s">
        <v>214</v>
      </c>
      <c r="K1608" t="s">
        <v>149</v>
      </c>
      <c r="L1608" t="s">
        <v>215</v>
      </c>
      <c r="M1608" t="s">
        <v>76</v>
      </c>
      <c r="N1608" t="s">
        <v>216</v>
      </c>
      <c r="O1608" s="57">
        <v>46244.431203703702</v>
      </c>
      <c r="P1608" s="57">
        <v>46245.7655787037</v>
      </c>
      <c r="Q1608">
        <v>69362225</v>
      </c>
      <c r="S1608">
        <v>152606246415</v>
      </c>
      <c r="T1608" t="s">
        <v>6338</v>
      </c>
      <c r="U1608" t="s">
        <v>6339</v>
      </c>
      <c r="V1608" t="s">
        <v>6340</v>
      </c>
      <c r="Z1608">
        <v>111.91009432724201</v>
      </c>
      <c r="AA1608">
        <v>-8.0738687096259607</v>
      </c>
      <c r="AB1608" t="s">
        <v>6341</v>
      </c>
      <c r="AC1608" t="s">
        <v>237</v>
      </c>
      <c r="AL1608" t="s">
        <v>218</v>
      </c>
      <c r="AM1608" t="s">
        <v>6342</v>
      </c>
      <c r="AN1608" t="s">
        <v>6</v>
      </c>
      <c r="AO1608" s="57">
        <v>46303.433958333335</v>
      </c>
      <c r="AP1608" s="57">
        <v>46245.333333333336</v>
      </c>
      <c r="AR1608" t="s">
        <v>219</v>
      </c>
      <c r="AS1608" t="s">
        <v>301</v>
      </c>
      <c r="AT1608" t="s">
        <v>231</v>
      </c>
      <c r="AU1608">
        <v>20260811</v>
      </c>
      <c r="AV1608" t="s">
        <v>222</v>
      </c>
      <c r="AW1608" t="s">
        <v>1010</v>
      </c>
      <c r="AX1608" t="s">
        <v>223</v>
      </c>
      <c r="BA1608" s="57">
        <v>46245.333333333336</v>
      </c>
      <c r="BB1608" t="s">
        <v>6342</v>
      </c>
      <c r="BC1608">
        <v>2026</v>
      </c>
      <c r="BD1608">
        <v>8</v>
      </c>
      <c r="BE1608">
        <v>11</v>
      </c>
      <c r="BF1608" s="6">
        <f t="shared" si="75"/>
        <v>46245</v>
      </c>
      <c r="BG1608">
        <f t="shared" si="76"/>
        <v>-0.33333333333575865</v>
      </c>
      <c r="BH1608" t="str">
        <f t="shared" si="77"/>
        <v>COMPLY</v>
      </c>
      <c r="BI1608" t="str">
        <f>VLOOKUP(H1608,Sheet2!$A$1:$B$270,2,FALSE)</f>
        <v>BLITAR</v>
      </c>
    </row>
    <row r="1609" spans="1:61">
      <c r="A1609">
        <v>1608</v>
      </c>
      <c r="B1609">
        <v>1002516514</v>
      </c>
      <c r="C1609">
        <v>3</v>
      </c>
      <c r="D1609" t="s">
        <v>51</v>
      </c>
      <c r="E1609">
        <v>4</v>
      </c>
      <c r="F1609" t="s">
        <v>273</v>
      </c>
      <c r="G1609" t="s">
        <v>295</v>
      </c>
      <c r="H1609" t="s">
        <v>901</v>
      </c>
      <c r="I1609" t="s">
        <v>213</v>
      </c>
      <c r="J1609" t="s">
        <v>214</v>
      </c>
      <c r="K1609" t="s">
        <v>149</v>
      </c>
      <c r="L1609" t="s">
        <v>215</v>
      </c>
      <c r="M1609" t="s">
        <v>76</v>
      </c>
      <c r="N1609" t="s">
        <v>216</v>
      </c>
      <c r="O1609" s="57">
        <v>46243.582592592589</v>
      </c>
      <c r="P1609" s="57">
        <v>46243.816678240742</v>
      </c>
      <c r="Q1609">
        <v>69361877</v>
      </c>
      <c r="S1609">
        <v>142551119475</v>
      </c>
      <c r="T1609" t="s">
        <v>4842</v>
      </c>
      <c r="U1609" t="s">
        <v>4843</v>
      </c>
      <c r="V1609" t="s">
        <v>4844</v>
      </c>
      <c r="Z1609">
        <v>111.045948</v>
      </c>
      <c r="AA1609">
        <v>-6.7583630000000001</v>
      </c>
      <c r="AB1609" t="s">
        <v>4845</v>
      </c>
      <c r="AC1609" t="s">
        <v>237</v>
      </c>
      <c r="AL1609" t="s">
        <v>218</v>
      </c>
      <c r="AM1609" t="s">
        <v>4846</v>
      </c>
      <c r="AN1609" t="s">
        <v>6</v>
      </c>
      <c r="AO1609" s="57">
        <v>46273.590578703705</v>
      </c>
      <c r="AP1609" s="57">
        <v>46244.541666666664</v>
      </c>
      <c r="AR1609" t="s">
        <v>219</v>
      </c>
      <c r="AS1609" t="s">
        <v>901</v>
      </c>
      <c r="AT1609" t="s">
        <v>231</v>
      </c>
      <c r="AU1609">
        <v>20260809</v>
      </c>
      <c r="AV1609" t="s">
        <v>222</v>
      </c>
      <c r="AW1609" t="s">
        <v>1010</v>
      </c>
      <c r="AX1609" t="s">
        <v>223</v>
      </c>
      <c r="BA1609" s="57">
        <v>46244.541666666664</v>
      </c>
      <c r="BB1609" t="s">
        <v>4846</v>
      </c>
      <c r="BC1609">
        <v>2026</v>
      </c>
      <c r="BD1609">
        <v>8</v>
      </c>
      <c r="BE1609">
        <v>9</v>
      </c>
      <c r="BF1609" s="6">
        <f t="shared" si="75"/>
        <v>46243</v>
      </c>
      <c r="BG1609">
        <f t="shared" si="76"/>
        <v>-1.5416666666642413</v>
      </c>
      <c r="BH1609" t="str">
        <f t="shared" si="77"/>
        <v>COMPLY</v>
      </c>
      <c r="BI1609" t="e">
        <f>VLOOKUP(H1609,Sheet2!$A$1:$B$270,2,FALSE)</f>
        <v>#N/A</v>
      </c>
    </row>
    <row r="1610" spans="1:61">
      <c r="A1610">
        <v>1609</v>
      </c>
      <c r="B1610">
        <v>1002519838</v>
      </c>
      <c r="C1610">
        <v>3</v>
      </c>
      <c r="D1610" t="s">
        <v>45</v>
      </c>
      <c r="E1610">
        <v>5</v>
      </c>
      <c r="F1610" t="s">
        <v>211</v>
      </c>
      <c r="G1610" t="s">
        <v>112</v>
      </c>
      <c r="H1610" t="s">
        <v>267</v>
      </c>
      <c r="I1610" t="s">
        <v>213</v>
      </c>
      <c r="J1610" t="s">
        <v>214</v>
      </c>
      <c r="K1610" t="s">
        <v>149</v>
      </c>
      <c r="L1610" t="s">
        <v>215</v>
      </c>
      <c r="M1610" t="s">
        <v>76</v>
      </c>
      <c r="N1610" t="s">
        <v>216</v>
      </c>
      <c r="O1610" s="57">
        <v>46245.553425925929</v>
      </c>
      <c r="P1610" s="57">
        <v>46246.765763888892</v>
      </c>
      <c r="Q1610">
        <v>69363314</v>
      </c>
      <c r="S1610">
        <v>172601796945</v>
      </c>
      <c r="T1610" t="s">
        <v>7067</v>
      </c>
      <c r="U1610" t="s">
        <v>7068</v>
      </c>
      <c r="V1610" t="s">
        <v>7069</v>
      </c>
      <c r="Z1610">
        <v>116.101824156939</v>
      </c>
      <c r="AA1610">
        <v>-8.6031228786220098</v>
      </c>
      <c r="AB1610" t="s">
        <v>7070</v>
      </c>
      <c r="AC1610" t="s">
        <v>217</v>
      </c>
      <c r="AL1610" t="s">
        <v>218</v>
      </c>
      <c r="AM1610" t="s">
        <v>6409</v>
      </c>
      <c r="AN1610" t="s">
        <v>6</v>
      </c>
      <c r="AO1610" s="57">
        <v>46334.569282407407</v>
      </c>
      <c r="AP1610" s="57">
        <v>46247.541666666664</v>
      </c>
      <c r="AR1610" t="s">
        <v>219</v>
      </c>
      <c r="AS1610" t="s">
        <v>267</v>
      </c>
      <c r="AT1610" t="s">
        <v>231</v>
      </c>
      <c r="AU1610">
        <v>20260812</v>
      </c>
      <c r="AV1610" t="s">
        <v>222</v>
      </c>
      <c r="AW1610" t="s">
        <v>1010</v>
      </c>
      <c r="AX1610" t="s">
        <v>223</v>
      </c>
      <c r="BA1610" s="57">
        <v>46247.541666666664</v>
      </c>
      <c r="BB1610" t="s">
        <v>6409</v>
      </c>
      <c r="BC1610">
        <v>2026</v>
      </c>
      <c r="BD1610">
        <v>8</v>
      </c>
      <c r="BE1610">
        <v>12</v>
      </c>
      <c r="BF1610" s="6">
        <f t="shared" si="75"/>
        <v>46246</v>
      </c>
      <c r="BG1610">
        <f t="shared" si="76"/>
        <v>-1.5416666666642413</v>
      </c>
      <c r="BH1610" t="str">
        <f t="shared" si="77"/>
        <v>COMPLY</v>
      </c>
      <c r="BI1610" t="str">
        <f>VLOOKUP(H1610,Sheet2!$A$1:$B$270,2,FALSE)</f>
        <v>MATARAM</v>
      </c>
    </row>
    <row r="1611" spans="1:61">
      <c r="A1611">
        <v>1610</v>
      </c>
      <c r="B1611">
        <v>1002532733</v>
      </c>
      <c r="C1611">
        <v>3</v>
      </c>
      <c r="D1611" t="s">
        <v>38</v>
      </c>
      <c r="E1611">
        <v>5</v>
      </c>
      <c r="F1611" t="s">
        <v>92</v>
      </c>
      <c r="G1611" t="s">
        <v>89</v>
      </c>
      <c r="H1611" t="s">
        <v>270</v>
      </c>
      <c r="I1611" t="s">
        <v>213</v>
      </c>
      <c r="J1611" t="s">
        <v>214</v>
      </c>
      <c r="K1611" t="s">
        <v>149</v>
      </c>
      <c r="L1611" t="s">
        <v>215</v>
      </c>
      <c r="M1611" t="s">
        <v>240</v>
      </c>
      <c r="N1611" t="s">
        <v>216</v>
      </c>
      <c r="O1611" s="57">
        <v>46252.472175925926</v>
      </c>
      <c r="P1611" s="57">
        <v>46252.473634259259</v>
      </c>
      <c r="Q1611">
        <v>69368788</v>
      </c>
      <c r="S1611">
        <v>152643202396</v>
      </c>
      <c r="T1611" t="s">
        <v>13598</v>
      </c>
      <c r="U1611" t="s">
        <v>13599</v>
      </c>
      <c r="V1611" t="s">
        <v>13600</v>
      </c>
      <c r="Z1611">
        <v>111.780731</v>
      </c>
      <c r="AA1611">
        <v>-7.1708470000000002</v>
      </c>
      <c r="AB1611" t="s">
        <v>13601</v>
      </c>
      <c r="AC1611" t="s">
        <v>237</v>
      </c>
      <c r="AL1611" t="s">
        <v>218</v>
      </c>
      <c r="AM1611" t="s">
        <v>11573</v>
      </c>
      <c r="AN1611" t="s">
        <v>6</v>
      </c>
      <c r="AO1611" t="s">
        <v>12842</v>
      </c>
      <c r="AP1611" s="57">
        <v>46253.333333333336</v>
      </c>
      <c r="AR1611" t="s">
        <v>241</v>
      </c>
      <c r="AS1611" t="s">
        <v>270</v>
      </c>
      <c r="AT1611" t="s">
        <v>231</v>
      </c>
      <c r="AV1611" t="s">
        <v>240</v>
      </c>
      <c r="AW1611" t="s">
        <v>1023</v>
      </c>
      <c r="AX1611" t="s">
        <v>223</v>
      </c>
      <c r="BA1611" s="57">
        <v>46253.333333333336</v>
      </c>
      <c r="BB1611" t="s">
        <v>11573</v>
      </c>
      <c r="BF1611" s="6" t="e">
        <f t="shared" si="75"/>
        <v>#NUM!</v>
      </c>
      <c r="BG1611" t="e">
        <f t="shared" si="76"/>
        <v>#NUM!</v>
      </c>
      <c r="BH1611" t="e">
        <f t="shared" si="77"/>
        <v>#NUM!</v>
      </c>
      <c r="BI1611" t="str">
        <f>VLOOKUP(H1611,Sheet2!$A$1:$B$270,2,FALSE)</f>
        <v>BOJONEGORO</v>
      </c>
    </row>
    <row r="1612" spans="1:61">
      <c r="A1612">
        <v>1611</v>
      </c>
      <c r="B1612">
        <v>1002522007</v>
      </c>
      <c r="C1612">
        <v>3</v>
      </c>
      <c r="D1612" t="s">
        <v>59</v>
      </c>
      <c r="E1612">
        <v>4</v>
      </c>
      <c r="F1612" t="s">
        <v>567</v>
      </c>
      <c r="G1612" t="s">
        <v>906</v>
      </c>
      <c r="H1612" t="s">
        <v>920</v>
      </c>
      <c r="I1612" t="s">
        <v>213</v>
      </c>
      <c r="J1612" t="s">
        <v>214</v>
      </c>
      <c r="K1612" t="s">
        <v>149</v>
      </c>
      <c r="M1612" t="s">
        <v>76</v>
      </c>
      <c r="N1612" t="s">
        <v>216</v>
      </c>
      <c r="O1612" s="57">
        <v>46246.524837962963</v>
      </c>
      <c r="P1612" s="57">
        <v>46246.576805555553</v>
      </c>
      <c r="Q1612">
        <v>69362619</v>
      </c>
      <c r="S1612">
        <v>146136130150</v>
      </c>
      <c r="T1612" t="s">
        <v>6347</v>
      </c>
      <c r="U1612" t="s">
        <v>8048</v>
      </c>
      <c r="V1612" t="s">
        <v>8049</v>
      </c>
      <c r="Z1612">
        <v>110.22628539999999</v>
      </c>
      <c r="AA1612">
        <v>-7.7155193999999998</v>
      </c>
      <c r="AB1612" t="s">
        <v>6350</v>
      </c>
      <c r="AC1612" t="s">
        <v>290</v>
      </c>
      <c r="AL1612" t="s">
        <v>218</v>
      </c>
      <c r="AM1612" t="s">
        <v>8050</v>
      </c>
      <c r="AN1612" t="s">
        <v>6</v>
      </c>
      <c r="AO1612" s="57">
        <v>46364.527696759258</v>
      </c>
      <c r="AR1612" t="s">
        <v>219</v>
      </c>
      <c r="AS1612" t="s">
        <v>920</v>
      </c>
      <c r="AT1612" t="s">
        <v>231</v>
      </c>
      <c r="AU1612">
        <v>20260812</v>
      </c>
      <c r="AV1612" t="s">
        <v>222</v>
      </c>
      <c r="AW1612" t="s">
        <v>562</v>
      </c>
      <c r="AX1612" t="s">
        <v>223</v>
      </c>
      <c r="BA1612" s="57">
        <v>46246.291666666664</v>
      </c>
      <c r="BB1612" t="s">
        <v>8050</v>
      </c>
      <c r="BC1612">
        <v>2026</v>
      </c>
      <c r="BD1612">
        <v>8</v>
      </c>
      <c r="BE1612">
        <v>12</v>
      </c>
      <c r="BF1612" s="6">
        <f t="shared" si="75"/>
        <v>46246</v>
      </c>
      <c r="BG1612">
        <f t="shared" si="76"/>
        <v>-0.29166666666424135</v>
      </c>
      <c r="BH1612" t="str">
        <f t="shared" si="77"/>
        <v>COMPLY</v>
      </c>
      <c r="BI1612" t="e">
        <f>VLOOKUP(H1612,Sheet2!$A$1:$B$270,2,FALSE)</f>
        <v>#N/A</v>
      </c>
    </row>
    <row r="1613" spans="1:61">
      <c r="A1613">
        <v>1612</v>
      </c>
      <c r="B1613">
        <v>1002509945</v>
      </c>
      <c r="C1613">
        <v>3</v>
      </c>
      <c r="D1613" t="s">
        <v>55</v>
      </c>
      <c r="E1613">
        <v>5</v>
      </c>
      <c r="F1613" t="s">
        <v>313</v>
      </c>
      <c r="G1613" t="s">
        <v>124</v>
      </c>
      <c r="H1613" t="s">
        <v>335</v>
      </c>
      <c r="I1613" t="s">
        <v>213</v>
      </c>
      <c r="J1613" t="s">
        <v>214</v>
      </c>
      <c r="K1613" t="s">
        <v>149</v>
      </c>
      <c r="L1613" t="s">
        <v>215</v>
      </c>
      <c r="M1613" t="s">
        <v>76</v>
      </c>
      <c r="N1613" t="s">
        <v>216</v>
      </c>
      <c r="O1613" s="57">
        <v>46239.430509259262</v>
      </c>
      <c r="P1613" s="57">
        <v>46240.75677083333</v>
      </c>
      <c r="Q1613">
        <v>69358883</v>
      </c>
      <c r="S1613">
        <v>152305230198</v>
      </c>
      <c r="T1613" t="s">
        <v>2008</v>
      </c>
      <c r="U1613" t="s">
        <v>2009</v>
      </c>
      <c r="V1613" t="s">
        <v>2010</v>
      </c>
      <c r="Z1613">
        <v>112.7594053</v>
      </c>
      <c r="AA1613">
        <v>-7.3780219000000002</v>
      </c>
      <c r="AB1613" t="s">
        <v>2011</v>
      </c>
      <c r="AC1613" t="s">
        <v>237</v>
      </c>
      <c r="AL1613" t="s">
        <v>218</v>
      </c>
      <c r="AM1613" t="s">
        <v>2012</v>
      </c>
      <c r="AN1613" t="s">
        <v>6</v>
      </c>
      <c r="AO1613" s="57">
        <v>46150.44427083333</v>
      </c>
      <c r="AP1613" s="57">
        <v>46240.333333333336</v>
      </c>
      <c r="AR1613" t="s">
        <v>219</v>
      </c>
      <c r="AS1613" t="s">
        <v>335</v>
      </c>
      <c r="AT1613" t="s">
        <v>231</v>
      </c>
      <c r="AU1613">
        <v>20260806</v>
      </c>
      <c r="AV1613" t="s">
        <v>222</v>
      </c>
      <c r="AW1613" t="s">
        <v>1027</v>
      </c>
      <c r="AX1613" t="s">
        <v>223</v>
      </c>
      <c r="BA1613" s="57">
        <v>46240.333333333336</v>
      </c>
      <c r="BB1613" t="s">
        <v>2012</v>
      </c>
      <c r="BC1613">
        <v>2026</v>
      </c>
      <c r="BD1613">
        <v>8</v>
      </c>
      <c r="BE1613">
        <v>6</v>
      </c>
      <c r="BF1613" s="6">
        <f t="shared" si="75"/>
        <v>46240</v>
      </c>
      <c r="BG1613">
        <f t="shared" si="76"/>
        <v>-0.33333333333575865</v>
      </c>
      <c r="BH1613" t="str">
        <f t="shared" si="77"/>
        <v>COMPLY</v>
      </c>
      <c r="BI1613" t="str">
        <f>VLOOKUP(H1613,Sheet2!$A$1:$B$270,2,FALSE)</f>
        <v>SURABAYA SELATAN</v>
      </c>
    </row>
    <row r="1614" spans="1:61">
      <c r="A1614">
        <v>1613</v>
      </c>
      <c r="B1614">
        <v>1002516345</v>
      </c>
      <c r="C1614">
        <v>3</v>
      </c>
      <c r="D1614" t="s">
        <v>38</v>
      </c>
      <c r="E1614">
        <v>5</v>
      </c>
      <c r="F1614" t="s">
        <v>250</v>
      </c>
      <c r="G1614" t="s">
        <v>87</v>
      </c>
      <c r="H1614" t="s">
        <v>449</v>
      </c>
      <c r="I1614" t="s">
        <v>213</v>
      </c>
      <c r="J1614" t="s">
        <v>214</v>
      </c>
      <c r="K1614" t="s">
        <v>149</v>
      </c>
      <c r="M1614" t="s">
        <v>76</v>
      </c>
      <c r="N1614" t="s">
        <v>216</v>
      </c>
      <c r="O1614" s="57">
        <v>46243.420347222222</v>
      </c>
      <c r="P1614" s="57">
        <v>46243.810081018521</v>
      </c>
      <c r="Q1614">
        <v>69359823</v>
      </c>
      <c r="S1614">
        <v>152710214158</v>
      </c>
      <c r="T1614" t="s">
        <v>2990</v>
      </c>
      <c r="U1614" t="s">
        <v>4848</v>
      </c>
      <c r="V1614" t="s">
        <v>4849</v>
      </c>
      <c r="Z1614">
        <v>112.747158835893</v>
      </c>
      <c r="AA1614">
        <v>-7.9457711819460703</v>
      </c>
      <c r="AB1614" t="s">
        <v>2993</v>
      </c>
      <c r="AC1614" t="s">
        <v>217</v>
      </c>
      <c r="AL1614" t="s">
        <v>218</v>
      </c>
      <c r="AM1614" t="s">
        <v>4850</v>
      </c>
      <c r="AN1614" t="s">
        <v>6</v>
      </c>
      <c r="AO1614" s="57">
        <v>46273.423506944448</v>
      </c>
      <c r="AR1614" t="s">
        <v>219</v>
      </c>
      <c r="AS1614" t="s">
        <v>449</v>
      </c>
      <c r="AT1614" t="s">
        <v>231</v>
      </c>
      <c r="AU1614">
        <v>20260809</v>
      </c>
      <c r="AV1614" t="s">
        <v>222</v>
      </c>
      <c r="AW1614" t="s">
        <v>561</v>
      </c>
      <c r="AX1614" t="s">
        <v>223</v>
      </c>
      <c r="BA1614" s="57">
        <v>46243.291666666664</v>
      </c>
      <c r="BB1614" t="s">
        <v>4850</v>
      </c>
      <c r="BC1614">
        <v>2026</v>
      </c>
      <c r="BD1614">
        <v>8</v>
      </c>
      <c r="BE1614">
        <v>9</v>
      </c>
      <c r="BF1614" s="6">
        <f t="shared" si="75"/>
        <v>46243</v>
      </c>
      <c r="BG1614">
        <f t="shared" si="76"/>
        <v>-0.29166666666424135</v>
      </c>
      <c r="BH1614" t="str">
        <f t="shared" si="77"/>
        <v>COMPLY</v>
      </c>
      <c r="BI1614" t="str">
        <f>VLOOKUP(H1614,Sheet2!$A$1:$B$270,2,FALSE)</f>
        <v>BATU</v>
      </c>
    </row>
    <row r="1615" spans="1:61">
      <c r="A1615">
        <v>1614</v>
      </c>
      <c r="B1615">
        <v>1002527743</v>
      </c>
      <c r="C1615">
        <v>3</v>
      </c>
      <c r="D1615" t="s">
        <v>38</v>
      </c>
      <c r="E1615">
        <v>5</v>
      </c>
      <c r="F1615" t="s">
        <v>90</v>
      </c>
      <c r="G1615" t="s">
        <v>98</v>
      </c>
      <c r="H1615" t="s">
        <v>403</v>
      </c>
      <c r="I1615" t="s">
        <v>213</v>
      </c>
      <c r="J1615" t="s">
        <v>214</v>
      </c>
      <c r="K1615" t="s">
        <v>149</v>
      </c>
      <c r="L1615" t="s">
        <v>215</v>
      </c>
      <c r="M1615" t="s">
        <v>575</v>
      </c>
      <c r="N1615" t="s">
        <v>216</v>
      </c>
      <c r="O1615" s="57">
        <v>46249.378425925926</v>
      </c>
      <c r="P1615" s="57">
        <v>46252.538136574076</v>
      </c>
      <c r="Q1615">
        <v>69366559</v>
      </c>
      <c r="S1615">
        <v>152624201887</v>
      </c>
      <c r="T1615" t="s">
        <v>10250</v>
      </c>
      <c r="U1615" t="s">
        <v>10251</v>
      </c>
      <c r="V1615" t="s">
        <v>10252</v>
      </c>
      <c r="Z1615">
        <v>111.92703299999999</v>
      </c>
      <c r="AA1615">
        <v>-8.2226320000000008</v>
      </c>
      <c r="AB1615" t="s">
        <v>10253</v>
      </c>
      <c r="AC1615" t="s">
        <v>237</v>
      </c>
      <c r="AL1615" t="s">
        <v>218</v>
      </c>
      <c r="AM1615" t="s">
        <v>10254</v>
      </c>
      <c r="AN1615" t="s">
        <v>6</v>
      </c>
      <c r="AO1615" t="s">
        <v>9845</v>
      </c>
      <c r="AP1615" s="57">
        <v>46250.625</v>
      </c>
      <c r="AR1615" t="s">
        <v>14</v>
      </c>
      <c r="AS1615" t="s">
        <v>403</v>
      </c>
      <c r="AT1615" t="s">
        <v>231</v>
      </c>
      <c r="AV1615" t="s">
        <v>13602</v>
      </c>
      <c r="AW1615" t="s">
        <v>1015</v>
      </c>
      <c r="AX1615" t="s">
        <v>223</v>
      </c>
      <c r="BA1615" s="57">
        <v>46250.625</v>
      </c>
      <c r="BB1615" t="s">
        <v>10254</v>
      </c>
      <c r="BF1615" s="6" t="e">
        <f t="shared" si="75"/>
        <v>#NUM!</v>
      </c>
      <c r="BG1615" t="e">
        <f t="shared" si="76"/>
        <v>#NUM!</v>
      </c>
      <c r="BH1615" t="e">
        <f t="shared" si="77"/>
        <v>#NUM!</v>
      </c>
      <c r="BI1615" t="str">
        <f>VLOOKUP(H1615,Sheet2!$A$1:$B$270,2,FALSE)</f>
        <v>BLITAR</v>
      </c>
    </row>
    <row r="1616" spans="1:61">
      <c r="A1616">
        <v>1615</v>
      </c>
      <c r="B1616">
        <v>1002529218</v>
      </c>
      <c r="C1616">
        <v>3</v>
      </c>
      <c r="D1616" t="s">
        <v>38</v>
      </c>
      <c r="E1616">
        <v>5</v>
      </c>
      <c r="F1616" t="s">
        <v>90</v>
      </c>
      <c r="G1616" t="s">
        <v>93</v>
      </c>
      <c r="H1616" t="s">
        <v>391</v>
      </c>
      <c r="I1616" t="s">
        <v>213</v>
      </c>
      <c r="J1616" t="s">
        <v>214</v>
      </c>
      <c r="K1616" t="s">
        <v>149</v>
      </c>
      <c r="L1616" t="s">
        <v>215</v>
      </c>
      <c r="M1616" t="s">
        <v>76</v>
      </c>
      <c r="N1616" t="s">
        <v>216</v>
      </c>
      <c r="O1616" s="57">
        <v>46250.347175925926</v>
      </c>
      <c r="P1616" s="57">
        <v>46251.494259259256</v>
      </c>
      <c r="Q1616">
        <v>69367259</v>
      </c>
      <c r="S1616">
        <v>152615203204</v>
      </c>
      <c r="T1616" t="s">
        <v>10255</v>
      </c>
      <c r="U1616" t="s">
        <v>10256</v>
      </c>
      <c r="V1616" t="s">
        <v>10257</v>
      </c>
      <c r="Z1616">
        <v>112.084265984594</v>
      </c>
      <c r="AA1616">
        <v>-7.5147339718454997</v>
      </c>
      <c r="AB1616" t="s">
        <v>10258</v>
      </c>
      <c r="AC1616" t="s">
        <v>217</v>
      </c>
      <c r="AL1616" t="s">
        <v>218</v>
      </c>
      <c r="AM1616" t="s">
        <v>10259</v>
      </c>
      <c r="AN1616" t="s">
        <v>6</v>
      </c>
      <c r="AO1616" t="s">
        <v>10260</v>
      </c>
      <c r="AP1616" s="57">
        <v>46251.333333333336</v>
      </c>
      <c r="AR1616" t="s">
        <v>219</v>
      </c>
      <c r="AS1616" t="s">
        <v>391</v>
      </c>
      <c r="AT1616" t="s">
        <v>231</v>
      </c>
      <c r="AU1616">
        <v>20260817</v>
      </c>
      <c r="AV1616" t="s">
        <v>222</v>
      </c>
      <c r="AW1616" t="s">
        <v>1021</v>
      </c>
      <c r="AX1616" t="s">
        <v>223</v>
      </c>
      <c r="BA1616" s="57">
        <v>46251.333333333336</v>
      </c>
      <c r="BB1616" t="s">
        <v>10259</v>
      </c>
      <c r="BC1616">
        <v>2026</v>
      </c>
      <c r="BD1616">
        <v>8</v>
      </c>
      <c r="BE1616">
        <v>17</v>
      </c>
      <c r="BF1616" s="6">
        <f t="shared" si="75"/>
        <v>46251</v>
      </c>
      <c r="BG1616">
        <f t="shared" si="76"/>
        <v>-0.33333333333575865</v>
      </c>
      <c r="BH1616" t="str">
        <f t="shared" si="77"/>
        <v>COMPLY</v>
      </c>
      <c r="BI1616" t="str">
        <f>VLOOKUP(H1616,Sheet2!$A$1:$B$270,2,FALSE)</f>
        <v>NGANJUK</v>
      </c>
    </row>
    <row r="1617" spans="1:61">
      <c r="A1617">
        <v>1616</v>
      </c>
      <c r="B1617">
        <v>1002514620</v>
      </c>
      <c r="C1617">
        <v>3</v>
      </c>
      <c r="D1617" t="s">
        <v>55</v>
      </c>
      <c r="E1617">
        <v>5</v>
      </c>
      <c r="F1617" t="s">
        <v>228</v>
      </c>
      <c r="G1617" t="s">
        <v>127</v>
      </c>
      <c r="H1617" t="s">
        <v>330</v>
      </c>
      <c r="I1617" t="s">
        <v>213</v>
      </c>
      <c r="J1617" t="s">
        <v>214</v>
      </c>
      <c r="K1617" t="s">
        <v>149</v>
      </c>
      <c r="M1617" t="s">
        <v>76</v>
      </c>
      <c r="N1617" t="s">
        <v>216</v>
      </c>
      <c r="O1617" s="57">
        <v>46241.565752314818</v>
      </c>
      <c r="P1617" s="57">
        <v>46241.796724537038</v>
      </c>
      <c r="Q1617">
        <v>69358552</v>
      </c>
      <c r="S1617">
        <v>152431232330</v>
      </c>
      <c r="T1617" t="s">
        <v>3272</v>
      </c>
      <c r="U1617" t="s">
        <v>4851</v>
      </c>
      <c r="V1617" t="s">
        <v>4852</v>
      </c>
      <c r="Z1617">
        <v>113.86953883</v>
      </c>
      <c r="AA1617">
        <v>-7.0712554120000002</v>
      </c>
      <c r="AB1617" t="s">
        <v>3275</v>
      </c>
      <c r="AC1617" t="s">
        <v>217</v>
      </c>
      <c r="AL1617" t="s">
        <v>218</v>
      </c>
      <c r="AM1617" t="s">
        <v>4853</v>
      </c>
      <c r="AN1617" t="s">
        <v>6</v>
      </c>
      <c r="AO1617" s="57">
        <v>46211.569687499999</v>
      </c>
      <c r="AR1617" t="s">
        <v>219</v>
      </c>
      <c r="AS1617" t="s">
        <v>330</v>
      </c>
      <c r="AT1617" t="s">
        <v>231</v>
      </c>
      <c r="AU1617">
        <v>20260807</v>
      </c>
      <c r="AV1617" t="s">
        <v>222</v>
      </c>
      <c r="AW1617" t="s">
        <v>634</v>
      </c>
      <c r="AX1617" t="s">
        <v>223</v>
      </c>
      <c r="BA1617" s="57">
        <v>46241.291666666664</v>
      </c>
      <c r="BB1617" t="s">
        <v>4853</v>
      </c>
      <c r="BC1617">
        <v>2026</v>
      </c>
      <c r="BD1617">
        <v>8</v>
      </c>
      <c r="BE1617">
        <v>7</v>
      </c>
      <c r="BF1617" s="6">
        <f t="shared" si="75"/>
        <v>46241</v>
      </c>
      <c r="BG1617">
        <f t="shared" si="76"/>
        <v>-0.29166666666424135</v>
      </c>
      <c r="BH1617" t="str">
        <f t="shared" si="77"/>
        <v>COMPLY</v>
      </c>
      <c r="BI1617" t="str">
        <f>VLOOKUP(H1617,Sheet2!$A$1:$B$270,2,FALSE)</f>
        <v>MADURA</v>
      </c>
    </row>
    <row r="1618" spans="1:61">
      <c r="A1618">
        <v>1617</v>
      </c>
      <c r="B1618">
        <v>1002528002</v>
      </c>
      <c r="C1618">
        <v>3</v>
      </c>
      <c r="D1618" t="s">
        <v>51</v>
      </c>
      <c r="E1618">
        <v>4</v>
      </c>
      <c r="F1618" t="s">
        <v>273</v>
      </c>
      <c r="G1618" t="s">
        <v>273</v>
      </c>
      <c r="H1618" t="s">
        <v>946</v>
      </c>
      <c r="I1618" t="s">
        <v>213</v>
      </c>
      <c r="J1618" t="s">
        <v>214</v>
      </c>
      <c r="K1618" t="s">
        <v>149</v>
      </c>
      <c r="L1618" t="s">
        <v>215</v>
      </c>
      <c r="M1618" t="s">
        <v>933</v>
      </c>
      <c r="N1618" t="s">
        <v>216</v>
      </c>
      <c r="O1618" s="57">
        <v>46249.463854166665</v>
      </c>
      <c r="P1618" s="57">
        <v>46252.436180555553</v>
      </c>
      <c r="Q1618">
        <v>69366719</v>
      </c>
      <c r="S1618">
        <v>142401146051</v>
      </c>
      <c r="T1618" t="s">
        <v>9309</v>
      </c>
      <c r="U1618" t="s">
        <v>10261</v>
      </c>
      <c r="V1618" t="s">
        <v>10262</v>
      </c>
      <c r="Z1618">
        <v>110.84686918600801</v>
      </c>
      <c r="AA1618">
        <v>-6.8037992104597702</v>
      </c>
      <c r="AB1618" t="s">
        <v>10263</v>
      </c>
      <c r="AC1618" t="s">
        <v>237</v>
      </c>
      <c r="AL1618" t="s">
        <v>218</v>
      </c>
      <c r="AM1618" t="s">
        <v>10264</v>
      </c>
      <c r="AN1618" t="s">
        <v>6</v>
      </c>
      <c r="AO1618" t="s">
        <v>10174</v>
      </c>
      <c r="AP1618" s="57">
        <v>46251.541666666664</v>
      </c>
      <c r="AQ1618" t="s">
        <v>248</v>
      </c>
      <c r="AR1618" t="s">
        <v>12</v>
      </c>
      <c r="AS1618" t="s">
        <v>946</v>
      </c>
      <c r="AT1618" t="s">
        <v>231</v>
      </c>
      <c r="AV1618" t="s">
        <v>917</v>
      </c>
      <c r="AW1618" t="s">
        <v>1014</v>
      </c>
      <c r="AX1618" t="s">
        <v>223</v>
      </c>
      <c r="BA1618" s="57">
        <v>46251.541666666664</v>
      </c>
      <c r="BB1618" t="s">
        <v>10264</v>
      </c>
      <c r="BF1618" s="6" t="e">
        <f t="shared" si="75"/>
        <v>#NUM!</v>
      </c>
      <c r="BG1618" t="e">
        <f t="shared" si="76"/>
        <v>#NUM!</v>
      </c>
      <c r="BH1618" t="e">
        <f t="shared" si="77"/>
        <v>#NUM!</v>
      </c>
      <c r="BI1618" t="e">
        <f>VLOOKUP(H1618,Sheet2!$A$1:$B$270,2,FALSE)</f>
        <v>#N/A</v>
      </c>
    </row>
    <row r="1619" spans="1:61">
      <c r="A1619">
        <v>1618</v>
      </c>
      <c r="B1619">
        <v>1002515259</v>
      </c>
      <c r="C1619">
        <v>3</v>
      </c>
      <c r="D1619" t="s">
        <v>38</v>
      </c>
      <c r="E1619">
        <v>5</v>
      </c>
      <c r="F1619" t="s">
        <v>90</v>
      </c>
      <c r="G1619" t="s">
        <v>88</v>
      </c>
      <c r="H1619" t="s">
        <v>436</v>
      </c>
      <c r="I1619" t="s">
        <v>213</v>
      </c>
      <c r="J1619" t="s">
        <v>214</v>
      </c>
      <c r="K1619" t="s">
        <v>149</v>
      </c>
      <c r="L1619" t="s">
        <v>215</v>
      </c>
      <c r="M1619" t="s">
        <v>76</v>
      </c>
      <c r="N1619" t="s">
        <v>216</v>
      </c>
      <c r="O1619" s="57">
        <v>46241.682592592595</v>
      </c>
      <c r="P1619" s="57">
        <v>46242.506550925929</v>
      </c>
      <c r="Q1619">
        <v>69361043</v>
      </c>
      <c r="S1619">
        <v>152730235347</v>
      </c>
      <c r="T1619" t="s">
        <v>4854</v>
      </c>
      <c r="U1619" t="s">
        <v>4855</v>
      </c>
      <c r="V1619" t="s">
        <v>4856</v>
      </c>
      <c r="Z1619">
        <v>112.229193</v>
      </c>
      <c r="AA1619">
        <v>-8.0762350000000005</v>
      </c>
      <c r="AB1619" t="s">
        <v>4857</v>
      </c>
      <c r="AC1619" t="s">
        <v>237</v>
      </c>
      <c r="AL1619" t="s">
        <v>218</v>
      </c>
      <c r="AM1619" t="s">
        <v>4858</v>
      </c>
      <c r="AN1619" t="s">
        <v>6</v>
      </c>
      <c r="AO1619" s="57">
        <v>46211.684444444443</v>
      </c>
      <c r="AP1619" s="57">
        <v>46242.541666666664</v>
      </c>
      <c r="AR1619" t="s">
        <v>219</v>
      </c>
      <c r="AS1619" t="s">
        <v>436</v>
      </c>
      <c r="AT1619" t="s">
        <v>231</v>
      </c>
      <c r="AU1619">
        <v>20260808</v>
      </c>
      <c r="AV1619" t="s">
        <v>222</v>
      </c>
      <c r="AW1619" t="s">
        <v>1014</v>
      </c>
      <c r="AX1619" t="s">
        <v>223</v>
      </c>
      <c r="BA1619" s="57">
        <v>46242.541666666664</v>
      </c>
      <c r="BB1619" t="s">
        <v>4858</v>
      </c>
      <c r="BC1619">
        <v>2026</v>
      </c>
      <c r="BD1619">
        <v>8</v>
      </c>
      <c r="BE1619">
        <v>8</v>
      </c>
      <c r="BF1619" s="6">
        <f t="shared" si="75"/>
        <v>46242</v>
      </c>
      <c r="BG1619">
        <f t="shared" si="76"/>
        <v>-0.54166666666424135</v>
      </c>
      <c r="BH1619" t="str">
        <f t="shared" si="77"/>
        <v>COMPLY</v>
      </c>
      <c r="BI1619" t="str">
        <f>VLOOKUP(H1619,Sheet2!$A$1:$B$270,2,FALSE)</f>
        <v>BLITAR</v>
      </c>
    </row>
    <row r="1620" spans="1:61">
      <c r="A1620">
        <v>1619</v>
      </c>
      <c r="B1620">
        <v>1002506729</v>
      </c>
      <c r="C1620">
        <v>3</v>
      </c>
      <c r="D1620" t="s">
        <v>34</v>
      </c>
      <c r="E1620">
        <v>5</v>
      </c>
      <c r="F1620" t="s">
        <v>573</v>
      </c>
      <c r="G1620" t="s">
        <v>80</v>
      </c>
      <c r="H1620" t="s">
        <v>340</v>
      </c>
      <c r="I1620" t="s">
        <v>213</v>
      </c>
      <c r="J1620" t="s">
        <v>214</v>
      </c>
      <c r="K1620" t="s">
        <v>149</v>
      </c>
      <c r="M1620" t="s">
        <v>76</v>
      </c>
      <c r="N1620" t="s">
        <v>216</v>
      </c>
      <c r="O1620" s="57">
        <v>46238.341493055559</v>
      </c>
      <c r="P1620" s="57">
        <v>46238.525914351849</v>
      </c>
      <c r="Q1620">
        <v>69353227</v>
      </c>
      <c r="R1620">
        <v>3654571008</v>
      </c>
      <c r="S1620">
        <v>172411226065</v>
      </c>
      <c r="T1620" t="s">
        <v>1123</v>
      </c>
      <c r="U1620" t="s">
        <v>2018</v>
      </c>
      <c r="V1620" t="s">
        <v>2019</v>
      </c>
      <c r="Z1620">
        <v>114.67391589018</v>
      </c>
      <c r="AA1620">
        <v>-8.3698510161736692</v>
      </c>
      <c r="AB1620" t="s">
        <v>1124</v>
      </c>
      <c r="AC1620" t="s">
        <v>230</v>
      </c>
      <c r="AL1620" t="s">
        <v>218</v>
      </c>
      <c r="AM1620" t="s">
        <v>2020</v>
      </c>
      <c r="AN1620" t="s">
        <v>6</v>
      </c>
      <c r="AO1620" s="57">
        <v>46120.351180555554</v>
      </c>
      <c r="AR1620" t="s">
        <v>219</v>
      </c>
      <c r="AS1620" t="s">
        <v>340</v>
      </c>
      <c r="AT1620" t="s">
        <v>231</v>
      </c>
      <c r="AU1620">
        <v>20260804</v>
      </c>
      <c r="AV1620" t="s">
        <v>222</v>
      </c>
      <c r="AW1620" t="s">
        <v>613</v>
      </c>
      <c r="AX1620" t="s">
        <v>223</v>
      </c>
      <c r="BA1620" s="57">
        <v>46238.291666666664</v>
      </c>
      <c r="BB1620" t="s">
        <v>2020</v>
      </c>
      <c r="BC1620">
        <v>2026</v>
      </c>
      <c r="BD1620">
        <v>8</v>
      </c>
      <c r="BE1620">
        <v>4</v>
      </c>
      <c r="BF1620" s="6">
        <f t="shared" si="75"/>
        <v>46238</v>
      </c>
      <c r="BG1620">
        <f t="shared" si="76"/>
        <v>-0.29166666666424135</v>
      </c>
      <c r="BH1620" t="str">
        <f t="shared" si="77"/>
        <v>COMPLY</v>
      </c>
      <c r="BI1620" t="str">
        <f>VLOOKUP(H1620,Sheet2!$A$1:$B$270,2,FALSE)</f>
        <v>TABANAN</v>
      </c>
    </row>
    <row r="1621" spans="1:61">
      <c r="A1621">
        <v>1620</v>
      </c>
      <c r="B1621">
        <v>1002518220</v>
      </c>
      <c r="C1621">
        <v>3</v>
      </c>
      <c r="D1621" t="s">
        <v>59</v>
      </c>
      <c r="E1621">
        <v>4</v>
      </c>
      <c r="F1621" t="s">
        <v>567</v>
      </c>
      <c r="G1621" t="s">
        <v>906</v>
      </c>
      <c r="H1621" t="s">
        <v>920</v>
      </c>
      <c r="I1621" t="s">
        <v>213</v>
      </c>
      <c r="J1621" t="s">
        <v>214</v>
      </c>
      <c r="K1621" t="s">
        <v>149</v>
      </c>
      <c r="L1621" t="s">
        <v>215</v>
      </c>
      <c r="M1621" t="s">
        <v>575</v>
      </c>
      <c r="N1621" t="s">
        <v>216</v>
      </c>
      <c r="O1621" s="57">
        <v>46244.632592592592</v>
      </c>
      <c r="P1621" s="57">
        <v>46246.524837962963</v>
      </c>
      <c r="Q1621">
        <v>69362619</v>
      </c>
      <c r="S1621">
        <v>146136130127</v>
      </c>
      <c r="T1621" t="s">
        <v>6347</v>
      </c>
      <c r="U1621" t="s">
        <v>6348</v>
      </c>
      <c r="V1621" t="s">
        <v>6349</v>
      </c>
      <c r="Z1621">
        <v>110.2268108</v>
      </c>
      <c r="AA1621">
        <v>-7.7153622999999998</v>
      </c>
      <c r="AB1621" t="s">
        <v>6350</v>
      </c>
      <c r="AC1621" t="s">
        <v>237</v>
      </c>
      <c r="AL1621" t="s">
        <v>218</v>
      </c>
      <c r="AM1621" t="s">
        <v>6351</v>
      </c>
      <c r="AN1621" t="s">
        <v>6</v>
      </c>
      <c r="AO1621" s="57">
        <v>46303.642812500002</v>
      </c>
      <c r="AP1621" s="57">
        <v>46245.625</v>
      </c>
      <c r="AQ1621" t="s">
        <v>564</v>
      </c>
      <c r="AR1621" t="s">
        <v>14</v>
      </c>
      <c r="AS1621" t="s">
        <v>920</v>
      </c>
      <c r="AT1621" t="s">
        <v>231</v>
      </c>
      <c r="AV1621" t="s">
        <v>8051</v>
      </c>
      <c r="AW1621" t="s">
        <v>1010</v>
      </c>
      <c r="AX1621" t="s">
        <v>223</v>
      </c>
      <c r="BA1621" s="57">
        <v>46245.625</v>
      </c>
      <c r="BB1621" t="s">
        <v>6351</v>
      </c>
      <c r="BF1621" s="6" t="e">
        <f t="shared" si="75"/>
        <v>#NUM!</v>
      </c>
      <c r="BG1621" t="e">
        <f t="shared" si="76"/>
        <v>#NUM!</v>
      </c>
      <c r="BH1621" t="e">
        <f t="shared" si="77"/>
        <v>#NUM!</v>
      </c>
      <c r="BI1621" t="e">
        <f>VLOOKUP(H1621,Sheet2!$A$1:$B$270,2,FALSE)</f>
        <v>#N/A</v>
      </c>
    </row>
    <row r="1622" spans="1:61">
      <c r="A1622">
        <v>1621</v>
      </c>
      <c r="B1622">
        <v>1002525798</v>
      </c>
      <c r="C1622">
        <v>3</v>
      </c>
      <c r="D1622" t="s">
        <v>49</v>
      </c>
      <c r="E1622">
        <v>4</v>
      </c>
      <c r="F1622" t="s">
        <v>252</v>
      </c>
      <c r="G1622" t="s">
        <v>252</v>
      </c>
      <c r="H1622" t="s">
        <v>909</v>
      </c>
      <c r="I1622" t="s">
        <v>213</v>
      </c>
      <c r="J1622" t="s">
        <v>214</v>
      </c>
      <c r="K1622" t="s">
        <v>149</v>
      </c>
      <c r="L1622" t="s">
        <v>215</v>
      </c>
      <c r="M1622" t="s">
        <v>76</v>
      </c>
      <c r="N1622" t="s">
        <v>216</v>
      </c>
      <c r="O1622" s="57">
        <v>46248.424259259256</v>
      </c>
      <c r="P1622" s="57">
        <v>46249.734953703701</v>
      </c>
      <c r="Q1622">
        <v>69365762</v>
      </c>
      <c r="S1622">
        <v>142202154753</v>
      </c>
      <c r="T1622" t="s">
        <v>10270</v>
      </c>
      <c r="U1622" t="s">
        <v>10271</v>
      </c>
      <c r="V1622" t="s">
        <v>10272</v>
      </c>
      <c r="Z1622">
        <v>109.62922399999999</v>
      </c>
      <c r="AA1622">
        <v>-6.9252469999999997</v>
      </c>
      <c r="AB1622" t="s">
        <v>10273</v>
      </c>
      <c r="AC1622" t="s">
        <v>237</v>
      </c>
      <c r="AL1622" t="s">
        <v>218</v>
      </c>
      <c r="AM1622" t="s">
        <v>10274</v>
      </c>
      <c r="AN1622" t="s">
        <v>6</v>
      </c>
      <c r="AO1622" t="s">
        <v>10096</v>
      </c>
      <c r="AP1622" s="57">
        <v>46249.333333333336</v>
      </c>
      <c r="AR1622" t="s">
        <v>219</v>
      </c>
      <c r="AS1622" t="s">
        <v>909</v>
      </c>
      <c r="AT1622" t="s">
        <v>231</v>
      </c>
      <c r="AU1622">
        <v>20260815</v>
      </c>
      <c r="AV1622" t="s">
        <v>222</v>
      </c>
      <c r="AW1622" t="s">
        <v>1010</v>
      </c>
      <c r="AX1622" t="s">
        <v>223</v>
      </c>
      <c r="BA1622" s="57">
        <v>46249.333333333336</v>
      </c>
      <c r="BB1622" t="s">
        <v>10274</v>
      </c>
      <c r="BC1622">
        <v>2026</v>
      </c>
      <c r="BD1622">
        <v>8</v>
      </c>
      <c r="BE1622">
        <v>15</v>
      </c>
      <c r="BF1622" s="6">
        <f t="shared" si="75"/>
        <v>46249</v>
      </c>
      <c r="BG1622">
        <f t="shared" si="76"/>
        <v>-0.33333333333575865</v>
      </c>
      <c r="BH1622" t="str">
        <f t="shared" si="77"/>
        <v>COMPLY</v>
      </c>
      <c r="BI1622" t="e">
        <f>VLOOKUP(H1622,Sheet2!$A$1:$B$270,2,FALSE)</f>
        <v>#N/A</v>
      </c>
    </row>
    <row r="1623" spans="1:61">
      <c r="A1623">
        <v>1622</v>
      </c>
      <c r="B1623">
        <v>1002534255</v>
      </c>
      <c r="C1623">
        <v>3</v>
      </c>
      <c r="D1623" t="s">
        <v>34</v>
      </c>
      <c r="E1623">
        <v>5</v>
      </c>
      <c r="F1623" t="s">
        <v>585</v>
      </c>
      <c r="G1623" t="s">
        <v>83</v>
      </c>
      <c r="H1623" t="s">
        <v>402</v>
      </c>
      <c r="I1623" t="s">
        <v>213</v>
      </c>
      <c r="J1623" t="s">
        <v>214</v>
      </c>
      <c r="K1623" t="s">
        <v>149</v>
      </c>
      <c r="M1623" t="s">
        <v>372</v>
      </c>
      <c r="N1623" t="s">
        <v>608</v>
      </c>
      <c r="O1623" s="57">
        <v>46252.695625</v>
      </c>
      <c r="P1623" s="57">
        <v>46252.697280092594</v>
      </c>
      <c r="Q1623">
        <v>69369359</v>
      </c>
      <c r="S1623">
        <v>172401298289</v>
      </c>
      <c r="T1623" t="s">
        <v>3650</v>
      </c>
      <c r="U1623" t="s">
        <v>13603</v>
      </c>
      <c r="Z1623">
        <v>115.265233820237</v>
      </c>
      <c r="AA1623">
        <v>-8.6867821704139807</v>
      </c>
      <c r="AB1623" t="s">
        <v>13604</v>
      </c>
      <c r="AC1623" t="s">
        <v>230</v>
      </c>
      <c r="AO1623" t="s">
        <v>12928</v>
      </c>
      <c r="AR1623" t="s">
        <v>334</v>
      </c>
      <c r="AS1623" t="s">
        <v>402</v>
      </c>
      <c r="AT1623" t="s">
        <v>221</v>
      </c>
      <c r="AV1623" t="s">
        <v>373</v>
      </c>
      <c r="AW1623" t="s">
        <v>596</v>
      </c>
      <c r="AX1623" t="s">
        <v>223</v>
      </c>
      <c r="BF1623" s="6" t="e">
        <f t="shared" si="75"/>
        <v>#NUM!</v>
      </c>
      <c r="BG1623" t="e">
        <f t="shared" si="76"/>
        <v>#NUM!</v>
      </c>
      <c r="BH1623" t="e">
        <f t="shared" si="77"/>
        <v>#NUM!</v>
      </c>
      <c r="BI1623" t="str">
        <f>VLOOKUP(H1623,Sheet2!$A$1:$B$270,2,FALSE)</f>
        <v>SANUR</v>
      </c>
    </row>
    <row r="1624" spans="1:61">
      <c r="A1624">
        <v>1623</v>
      </c>
      <c r="B1624">
        <v>1002505630</v>
      </c>
      <c r="C1624">
        <v>3</v>
      </c>
      <c r="D1624" t="s">
        <v>38</v>
      </c>
      <c r="E1624">
        <v>5</v>
      </c>
      <c r="F1624" t="s">
        <v>90</v>
      </c>
      <c r="G1624" t="s">
        <v>98</v>
      </c>
      <c r="H1624" t="s">
        <v>301</v>
      </c>
      <c r="I1624" t="s">
        <v>213</v>
      </c>
      <c r="J1624" t="s">
        <v>214</v>
      </c>
      <c r="K1624" t="s">
        <v>149</v>
      </c>
      <c r="L1624" t="s">
        <v>215</v>
      </c>
      <c r="M1624" t="s">
        <v>575</v>
      </c>
      <c r="N1624" t="s">
        <v>216</v>
      </c>
      <c r="O1624" s="57">
        <v>46237.399259259262</v>
      </c>
      <c r="P1624" s="57">
        <v>46239.482893518521</v>
      </c>
      <c r="Q1624">
        <v>69357251</v>
      </c>
      <c r="S1624">
        <v>152606246366</v>
      </c>
      <c r="T1624" t="s">
        <v>1917</v>
      </c>
      <c r="U1624" t="s">
        <v>2026</v>
      </c>
      <c r="V1624" t="s">
        <v>2027</v>
      </c>
      <c r="Z1624">
        <v>111.93591501563699</v>
      </c>
      <c r="AA1624">
        <v>-8.0175718760460093</v>
      </c>
      <c r="AB1624" t="s">
        <v>1920</v>
      </c>
      <c r="AC1624" t="s">
        <v>217</v>
      </c>
      <c r="AL1624" t="s">
        <v>218</v>
      </c>
      <c r="AM1624" t="s">
        <v>2028</v>
      </c>
      <c r="AN1624" t="s">
        <v>6</v>
      </c>
      <c r="AO1624" s="57">
        <v>46089.402928240743</v>
      </c>
      <c r="AP1624" s="57">
        <v>46238.333333333336</v>
      </c>
      <c r="AR1624" t="s">
        <v>14</v>
      </c>
      <c r="AS1624" t="s">
        <v>301</v>
      </c>
      <c r="AT1624" t="s">
        <v>231</v>
      </c>
      <c r="AV1624" t="s">
        <v>2029</v>
      </c>
      <c r="AW1624" t="s">
        <v>955</v>
      </c>
      <c r="AX1624" t="s">
        <v>223</v>
      </c>
      <c r="BA1624" s="57">
        <v>46238.333333333336</v>
      </c>
      <c r="BB1624" t="s">
        <v>2028</v>
      </c>
      <c r="BF1624" s="6" t="e">
        <f t="shared" si="75"/>
        <v>#NUM!</v>
      </c>
      <c r="BG1624" t="e">
        <f t="shared" si="76"/>
        <v>#NUM!</v>
      </c>
      <c r="BH1624" t="e">
        <f t="shared" si="77"/>
        <v>#NUM!</v>
      </c>
      <c r="BI1624" t="str">
        <f>VLOOKUP(H1624,Sheet2!$A$1:$B$270,2,FALSE)</f>
        <v>BLITAR</v>
      </c>
    </row>
    <row r="1625" spans="1:61">
      <c r="A1625">
        <v>1624</v>
      </c>
      <c r="B1625">
        <v>1002506824</v>
      </c>
      <c r="C1625">
        <v>3</v>
      </c>
      <c r="D1625" t="s">
        <v>38</v>
      </c>
      <c r="E1625">
        <v>5</v>
      </c>
      <c r="F1625" t="s">
        <v>92</v>
      </c>
      <c r="G1625" t="s">
        <v>97</v>
      </c>
      <c r="H1625" t="s">
        <v>473</v>
      </c>
      <c r="I1625" t="s">
        <v>213</v>
      </c>
      <c r="J1625" t="s">
        <v>214</v>
      </c>
      <c r="K1625" t="s">
        <v>149</v>
      </c>
      <c r="L1625" t="s">
        <v>215</v>
      </c>
      <c r="M1625" t="s">
        <v>76</v>
      </c>
      <c r="N1625" t="s">
        <v>216</v>
      </c>
      <c r="O1625" s="57">
        <v>46238.37427083333</v>
      </c>
      <c r="P1625" s="57">
        <v>46239.879560185182</v>
      </c>
      <c r="Q1625">
        <v>69357943</v>
      </c>
      <c r="S1625">
        <v>152646208072</v>
      </c>
      <c r="T1625" t="s">
        <v>2021</v>
      </c>
      <c r="U1625" t="s">
        <v>2022</v>
      </c>
      <c r="V1625" t="s">
        <v>2023</v>
      </c>
      <c r="Z1625">
        <v>111.97839483618699</v>
      </c>
      <c r="AA1625">
        <v>-7.0723869903472796</v>
      </c>
      <c r="AB1625" t="s">
        <v>2024</v>
      </c>
      <c r="AC1625" t="s">
        <v>217</v>
      </c>
      <c r="AL1625" t="s">
        <v>218</v>
      </c>
      <c r="AM1625" t="s">
        <v>2025</v>
      </c>
      <c r="AN1625" t="s">
        <v>6</v>
      </c>
      <c r="AO1625" s="57">
        <v>46120.382361111115</v>
      </c>
      <c r="AP1625" s="57">
        <v>46240.333333333336</v>
      </c>
      <c r="AR1625" t="s">
        <v>219</v>
      </c>
      <c r="AS1625" t="s">
        <v>473</v>
      </c>
      <c r="AT1625" t="s">
        <v>231</v>
      </c>
      <c r="AU1625">
        <v>20260805</v>
      </c>
      <c r="AV1625" t="s">
        <v>222</v>
      </c>
      <c r="AW1625" t="s">
        <v>1012</v>
      </c>
      <c r="AX1625" t="s">
        <v>223</v>
      </c>
      <c r="BA1625" s="57">
        <v>46240.333333333336</v>
      </c>
      <c r="BB1625" t="s">
        <v>2025</v>
      </c>
      <c r="BC1625">
        <v>2026</v>
      </c>
      <c r="BD1625">
        <v>8</v>
      </c>
      <c r="BE1625">
        <v>5</v>
      </c>
      <c r="BF1625" s="6">
        <f t="shared" si="75"/>
        <v>46239</v>
      </c>
      <c r="BG1625">
        <f t="shared" si="76"/>
        <v>-1.3333333333357587</v>
      </c>
      <c r="BH1625" t="str">
        <f t="shared" si="77"/>
        <v>COMPLY</v>
      </c>
      <c r="BI1625" t="str">
        <f>VLOOKUP(H1625,Sheet2!$A$1:$B$270,2,FALSE)</f>
        <v>BOJONEGORO</v>
      </c>
    </row>
    <row r="1626" spans="1:61">
      <c r="A1626">
        <v>1625</v>
      </c>
      <c r="B1626">
        <v>1002506604</v>
      </c>
      <c r="C1626">
        <v>3</v>
      </c>
      <c r="D1626" t="s">
        <v>59</v>
      </c>
      <c r="E1626">
        <v>4</v>
      </c>
      <c r="F1626" t="s">
        <v>243</v>
      </c>
      <c r="G1626" t="s">
        <v>261</v>
      </c>
      <c r="H1626" t="s">
        <v>262</v>
      </c>
      <c r="I1626" t="s">
        <v>213</v>
      </c>
      <c r="J1626" t="s">
        <v>214</v>
      </c>
      <c r="K1626" t="s">
        <v>149</v>
      </c>
      <c r="L1626" t="s">
        <v>215</v>
      </c>
      <c r="M1626" t="s">
        <v>933</v>
      </c>
      <c r="N1626" t="s">
        <v>216</v>
      </c>
      <c r="O1626" s="57">
        <v>46237.753437500003</v>
      </c>
      <c r="P1626" s="57">
        <v>46239.423113425924</v>
      </c>
      <c r="Q1626">
        <v>69357826</v>
      </c>
      <c r="S1626">
        <v>141373127367</v>
      </c>
      <c r="T1626" t="s">
        <v>2030</v>
      </c>
      <c r="U1626" t="s">
        <v>1125</v>
      </c>
      <c r="V1626" t="s">
        <v>2031</v>
      </c>
      <c r="Z1626">
        <v>109.9021889</v>
      </c>
      <c r="AA1626">
        <v>-7.3546953999999998</v>
      </c>
      <c r="AB1626" t="s">
        <v>2032</v>
      </c>
      <c r="AC1626" t="s">
        <v>237</v>
      </c>
      <c r="AL1626" t="s">
        <v>218</v>
      </c>
      <c r="AM1626" t="s">
        <v>2033</v>
      </c>
      <c r="AN1626" t="s">
        <v>6</v>
      </c>
      <c r="AO1626" s="57">
        <v>46089.757118055553</v>
      </c>
      <c r="AP1626" s="57">
        <v>46238.625</v>
      </c>
      <c r="AQ1626" t="s">
        <v>248</v>
      </c>
      <c r="AR1626" t="s">
        <v>12</v>
      </c>
      <c r="AS1626" t="s">
        <v>262</v>
      </c>
      <c r="AT1626" t="s">
        <v>231</v>
      </c>
      <c r="AV1626" t="s">
        <v>917</v>
      </c>
      <c r="AW1626" t="s">
        <v>1010</v>
      </c>
      <c r="AX1626" t="s">
        <v>223</v>
      </c>
      <c r="BA1626" s="57">
        <v>46238.625</v>
      </c>
      <c r="BB1626" t="s">
        <v>2033</v>
      </c>
      <c r="BF1626" s="6" t="e">
        <f t="shared" si="75"/>
        <v>#NUM!</v>
      </c>
      <c r="BG1626" t="e">
        <f t="shared" si="76"/>
        <v>#NUM!</v>
      </c>
      <c r="BH1626" t="e">
        <f t="shared" si="77"/>
        <v>#NUM!</v>
      </c>
      <c r="BI1626" t="e">
        <f>VLOOKUP(H1626,Sheet2!$A$1:$B$270,2,FALSE)</f>
        <v>#N/A</v>
      </c>
    </row>
    <row r="1627" spans="1:61">
      <c r="A1627">
        <v>1626</v>
      </c>
      <c r="B1627">
        <v>1002529595</v>
      </c>
      <c r="C1627">
        <v>3</v>
      </c>
      <c r="D1627" t="s">
        <v>38</v>
      </c>
      <c r="E1627">
        <v>5</v>
      </c>
      <c r="F1627" t="s">
        <v>90</v>
      </c>
      <c r="G1627" t="s">
        <v>96</v>
      </c>
      <c r="H1627" t="s">
        <v>289</v>
      </c>
      <c r="I1627" t="s">
        <v>213</v>
      </c>
      <c r="J1627" t="s">
        <v>214</v>
      </c>
      <c r="K1627" t="s">
        <v>149</v>
      </c>
      <c r="L1627" t="s">
        <v>215</v>
      </c>
      <c r="M1627" t="s">
        <v>76</v>
      </c>
      <c r="N1627" t="s">
        <v>216</v>
      </c>
      <c r="O1627" s="57">
        <v>46250.531215277777</v>
      </c>
      <c r="P1627" s="57">
        <v>46250.827881944446</v>
      </c>
      <c r="Q1627">
        <v>69367457</v>
      </c>
      <c r="S1627">
        <v>152608207925</v>
      </c>
      <c r="T1627" t="s">
        <v>10275</v>
      </c>
      <c r="U1627" t="s">
        <v>10276</v>
      </c>
      <c r="V1627" t="s">
        <v>10277</v>
      </c>
      <c r="Z1627">
        <v>111.74679500000001</v>
      </c>
      <c r="AA1627">
        <v>-8.1086589999999994</v>
      </c>
      <c r="AB1627" t="s">
        <v>10278</v>
      </c>
      <c r="AC1627" t="s">
        <v>237</v>
      </c>
      <c r="AL1627" t="s">
        <v>218</v>
      </c>
      <c r="AM1627" t="s">
        <v>9775</v>
      </c>
      <c r="AN1627" t="s">
        <v>6</v>
      </c>
      <c r="AO1627" t="s">
        <v>10191</v>
      </c>
      <c r="AP1627" s="57">
        <v>46251.541666666664</v>
      </c>
      <c r="AR1627" t="s">
        <v>219</v>
      </c>
      <c r="AS1627" t="s">
        <v>289</v>
      </c>
      <c r="AT1627" t="s">
        <v>231</v>
      </c>
      <c r="AU1627">
        <v>20260816</v>
      </c>
      <c r="AV1627" t="s">
        <v>222</v>
      </c>
      <c r="AW1627" t="s">
        <v>1021</v>
      </c>
      <c r="AX1627" t="s">
        <v>223</v>
      </c>
      <c r="BA1627" s="57">
        <v>46251.541666666664</v>
      </c>
      <c r="BB1627" t="s">
        <v>9775</v>
      </c>
      <c r="BC1627">
        <v>2026</v>
      </c>
      <c r="BD1627">
        <v>8</v>
      </c>
      <c r="BE1627">
        <v>16</v>
      </c>
      <c r="BF1627" s="6">
        <f t="shared" si="75"/>
        <v>46250</v>
      </c>
      <c r="BG1627">
        <f t="shared" si="76"/>
        <v>-1.5416666666642413</v>
      </c>
      <c r="BH1627" t="str">
        <f t="shared" si="77"/>
        <v>COMPLY</v>
      </c>
      <c r="BI1627" t="str">
        <f>VLOOKUP(H1627,Sheet2!$A$1:$B$270,2,FALSE)</f>
        <v>PONOROGO</v>
      </c>
    </row>
    <row r="1628" spans="1:61">
      <c r="A1628">
        <v>1627</v>
      </c>
      <c r="B1628">
        <v>1002526494</v>
      </c>
      <c r="C1628">
        <v>3</v>
      </c>
      <c r="D1628" t="s">
        <v>55</v>
      </c>
      <c r="E1628">
        <v>5</v>
      </c>
      <c r="F1628" t="s">
        <v>265</v>
      </c>
      <c r="G1628" t="s">
        <v>128</v>
      </c>
      <c r="H1628" t="s">
        <v>274</v>
      </c>
      <c r="I1628" t="s">
        <v>213</v>
      </c>
      <c r="J1628" t="s">
        <v>214</v>
      </c>
      <c r="K1628" t="s">
        <v>149</v>
      </c>
      <c r="M1628" t="s">
        <v>240</v>
      </c>
      <c r="N1628" t="s">
        <v>216</v>
      </c>
      <c r="O1628" s="57">
        <v>46248.595925925925</v>
      </c>
      <c r="P1628" s="57">
        <v>46252.443078703705</v>
      </c>
      <c r="Q1628">
        <v>69366098</v>
      </c>
      <c r="S1628">
        <v>152418250004</v>
      </c>
      <c r="T1628" t="s">
        <v>10279</v>
      </c>
      <c r="U1628" t="s">
        <v>10280</v>
      </c>
      <c r="V1628" t="s">
        <v>13605</v>
      </c>
      <c r="Z1628">
        <v>112.68494870000001</v>
      </c>
      <c r="AA1628">
        <v>-7.2591576</v>
      </c>
      <c r="AB1628" t="s">
        <v>10281</v>
      </c>
      <c r="AC1628" t="s">
        <v>230</v>
      </c>
      <c r="AL1628" t="s">
        <v>218</v>
      </c>
      <c r="AM1628" t="s">
        <v>13606</v>
      </c>
      <c r="AN1628" t="s">
        <v>6</v>
      </c>
      <c r="AO1628" t="s">
        <v>10245</v>
      </c>
      <c r="AP1628" s="57">
        <v>46254.333333333336</v>
      </c>
      <c r="AR1628" t="s">
        <v>241</v>
      </c>
      <c r="AS1628" t="s">
        <v>274</v>
      </c>
      <c r="AT1628" t="s">
        <v>570</v>
      </c>
      <c r="AV1628" t="s">
        <v>240</v>
      </c>
      <c r="AW1628" t="s">
        <v>8018</v>
      </c>
      <c r="AX1628" t="s">
        <v>223</v>
      </c>
      <c r="BA1628" s="57">
        <v>46254.333333333336</v>
      </c>
      <c r="BB1628" t="s">
        <v>13606</v>
      </c>
      <c r="BF1628" s="6" t="e">
        <f t="shared" si="75"/>
        <v>#NUM!</v>
      </c>
      <c r="BG1628" t="e">
        <f t="shared" si="76"/>
        <v>#NUM!</v>
      </c>
      <c r="BH1628" t="e">
        <f t="shared" si="77"/>
        <v>#NUM!</v>
      </c>
      <c r="BI1628" t="str">
        <f>VLOOKUP(H1628,Sheet2!$A$1:$B$270,2,FALSE)</f>
        <v>SURABAYA UTARA</v>
      </c>
    </row>
    <row r="1629" spans="1:61">
      <c r="A1629">
        <v>1628</v>
      </c>
      <c r="B1629">
        <v>1002510652</v>
      </c>
      <c r="C1629">
        <v>3</v>
      </c>
      <c r="D1629" t="s">
        <v>55</v>
      </c>
      <c r="E1629">
        <v>5</v>
      </c>
      <c r="F1629" t="s">
        <v>313</v>
      </c>
      <c r="G1629" t="s">
        <v>124</v>
      </c>
      <c r="H1629" t="s">
        <v>315</v>
      </c>
      <c r="I1629" t="s">
        <v>213</v>
      </c>
      <c r="J1629" t="s">
        <v>214</v>
      </c>
      <c r="K1629" t="s">
        <v>149</v>
      </c>
      <c r="M1629" t="s">
        <v>76</v>
      </c>
      <c r="N1629" t="s">
        <v>216</v>
      </c>
      <c r="O1629" s="57">
        <v>46239.581493055557</v>
      </c>
      <c r="P1629" s="57">
        <v>46239.67459490741</v>
      </c>
      <c r="Q1629">
        <v>69348277</v>
      </c>
      <c r="S1629">
        <v>152308241650</v>
      </c>
      <c r="T1629" t="s">
        <v>1087</v>
      </c>
      <c r="U1629" t="s">
        <v>2040</v>
      </c>
      <c r="V1629" t="s">
        <v>2041</v>
      </c>
      <c r="Z1629">
        <v>112.7643726</v>
      </c>
      <c r="AA1629">
        <v>-7.3098223999999998</v>
      </c>
      <c r="AB1629" t="s">
        <v>1088</v>
      </c>
      <c r="AC1629" t="s">
        <v>230</v>
      </c>
      <c r="AL1629" t="s">
        <v>218</v>
      </c>
      <c r="AM1629" t="s">
        <v>2042</v>
      </c>
      <c r="AN1629" t="s">
        <v>6</v>
      </c>
      <c r="AO1629" s="57">
        <v>46150.59070601852</v>
      </c>
      <c r="AR1629" t="s">
        <v>219</v>
      </c>
      <c r="AS1629" t="s">
        <v>315</v>
      </c>
      <c r="AT1629" t="s">
        <v>221</v>
      </c>
      <c r="AU1629">
        <v>20260805</v>
      </c>
      <c r="AV1629" t="s">
        <v>222</v>
      </c>
      <c r="AW1629" t="s">
        <v>560</v>
      </c>
      <c r="AX1629" t="s">
        <v>223</v>
      </c>
      <c r="BA1629" s="57">
        <v>46239.291666666664</v>
      </c>
      <c r="BB1629" t="s">
        <v>2042</v>
      </c>
      <c r="BC1629">
        <v>2026</v>
      </c>
      <c r="BD1629">
        <v>8</v>
      </c>
      <c r="BE1629">
        <v>5</v>
      </c>
      <c r="BF1629" s="6">
        <f t="shared" si="75"/>
        <v>46239</v>
      </c>
      <c r="BG1629">
        <f t="shared" si="76"/>
        <v>-0.29166666666424135</v>
      </c>
      <c r="BH1629" t="str">
        <f t="shared" si="77"/>
        <v>COMPLY</v>
      </c>
      <c r="BI1629" t="str">
        <f>VLOOKUP(H1629,Sheet2!$A$1:$B$270,2,FALSE)</f>
        <v>SURABAYA SELATAN</v>
      </c>
    </row>
    <row r="1630" spans="1:61">
      <c r="A1630">
        <v>1629</v>
      </c>
      <c r="B1630">
        <v>1002516237</v>
      </c>
      <c r="C1630">
        <v>3</v>
      </c>
      <c r="D1630" t="s">
        <v>55</v>
      </c>
      <c r="E1630">
        <v>5</v>
      </c>
      <c r="F1630" t="s">
        <v>265</v>
      </c>
      <c r="G1630" t="s">
        <v>128</v>
      </c>
      <c r="H1630" t="s">
        <v>274</v>
      </c>
      <c r="I1630" t="s">
        <v>213</v>
      </c>
      <c r="J1630" t="s">
        <v>214</v>
      </c>
      <c r="K1630" t="s">
        <v>149</v>
      </c>
      <c r="L1630" t="s">
        <v>215</v>
      </c>
      <c r="M1630" t="s">
        <v>586</v>
      </c>
      <c r="N1630" t="s">
        <v>216</v>
      </c>
      <c r="O1630" s="57">
        <v>46242.8284375</v>
      </c>
      <c r="P1630" s="57">
        <v>46245.578946759262</v>
      </c>
      <c r="Q1630">
        <v>69361660</v>
      </c>
      <c r="S1630">
        <v>152418251733</v>
      </c>
      <c r="T1630" t="s">
        <v>4889</v>
      </c>
      <c r="U1630" t="s">
        <v>4890</v>
      </c>
      <c r="V1630" t="s">
        <v>4891</v>
      </c>
      <c r="Z1630">
        <v>112.701127119362</v>
      </c>
      <c r="AA1630">
        <v>-7.2403730696992001</v>
      </c>
      <c r="AB1630" t="s">
        <v>4892</v>
      </c>
      <c r="AC1630" t="s">
        <v>217</v>
      </c>
      <c r="AL1630" t="s">
        <v>218</v>
      </c>
      <c r="AM1630" t="s">
        <v>4893</v>
      </c>
      <c r="AN1630" t="s">
        <v>6</v>
      </c>
      <c r="AO1630" s="57">
        <v>46242.829618055555</v>
      </c>
      <c r="AP1630" s="57">
        <v>46247.333333333336</v>
      </c>
      <c r="AQ1630" t="s">
        <v>248</v>
      </c>
      <c r="AR1630" t="s">
        <v>14</v>
      </c>
      <c r="AS1630" t="s">
        <v>274</v>
      </c>
      <c r="AT1630" t="s">
        <v>231</v>
      </c>
      <c r="AV1630" t="s">
        <v>587</v>
      </c>
      <c r="AW1630" t="s">
        <v>1014</v>
      </c>
      <c r="AX1630" t="s">
        <v>223</v>
      </c>
      <c r="BA1630" s="57">
        <v>46247.333333333336</v>
      </c>
      <c r="BB1630" t="s">
        <v>4893</v>
      </c>
      <c r="BF1630" s="6" t="e">
        <f t="shared" si="75"/>
        <v>#NUM!</v>
      </c>
      <c r="BG1630" t="e">
        <f t="shared" si="76"/>
        <v>#NUM!</v>
      </c>
      <c r="BH1630" t="e">
        <f t="shared" si="77"/>
        <v>#NUM!</v>
      </c>
      <c r="BI1630" t="str">
        <f>VLOOKUP(H1630,Sheet2!$A$1:$B$270,2,FALSE)</f>
        <v>SURABAYA UTARA</v>
      </c>
    </row>
    <row r="1631" spans="1:61">
      <c r="A1631">
        <v>1630</v>
      </c>
      <c r="B1631">
        <v>1002509294</v>
      </c>
      <c r="C1631">
        <v>3</v>
      </c>
      <c r="D1631" t="s">
        <v>59</v>
      </c>
      <c r="E1631">
        <v>4</v>
      </c>
      <c r="F1631" t="s">
        <v>243</v>
      </c>
      <c r="G1631" t="s">
        <v>557</v>
      </c>
      <c r="H1631" t="s">
        <v>977</v>
      </c>
      <c r="I1631" t="s">
        <v>213</v>
      </c>
      <c r="J1631" t="s">
        <v>214</v>
      </c>
      <c r="K1631" t="s">
        <v>149</v>
      </c>
      <c r="L1631" t="s">
        <v>215</v>
      </c>
      <c r="M1631" t="s">
        <v>76</v>
      </c>
      <c r="N1631" t="s">
        <v>216</v>
      </c>
      <c r="O1631" s="57">
        <v>46238.706203703703</v>
      </c>
      <c r="P1631" s="57">
        <v>46239.535902777781</v>
      </c>
      <c r="Q1631">
        <v>69358607</v>
      </c>
      <c r="S1631">
        <v>142141120156</v>
      </c>
      <c r="T1631" t="s">
        <v>2053</v>
      </c>
      <c r="U1631" t="s">
        <v>2054</v>
      </c>
      <c r="V1631" t="s">
        <v>2055</v>
      </c>
      <c r="Z1631">
        <v>109.66715600000001</v>
      </c>
      <c r="AA1631">
        <v>-7.6780020000000002</v>
      </c>
      <c r="AB1631" t="s">
        <v>2056</v>
      </c>
      <c r="AC1631" t="s">
        <v>237</v>
      </c>
      <c r="AL1631" t="s">
        <v>218</v>
      </c>
      <c r="AM1631" t="s">
        <v>2057</v>
      </c>
      <c r="AN1631" t="s">
        <v>6</v>
      </c>
      <c r="AO1631" s="57">
        <v>46120.71539351852</v>
      </c>
      <c r="AP1631" s="57">
        <v>46240.333333333336</v>
      </c>
      <c r="AR1631" t="s">
        <v>219</v>
      </c>
      <c r="AS1631" t="s">
        <v>977</v>
      </c>
      <c r="AT1631" t="s">
        <v>231</v>
      </c>
      <c r="AU1631">
        <v>20260805</v>
      </c>
      <c r="AV1631" t="s">
        <v>222</v>
      </c>
      <c r="AW1631" t="s">
        <v>1023</v>
      </c>
      <c r="AX1631" t="s">
        <v>223</v>
      </c>
      <c r="BA1631" s="57">
        <v>46240.333333333336</v>
      </c>
      <c r="BB1631" t="s">
        <v>2057</v>
      </c>
      <c r="BC1631">
        <v>2026</v>
      </c>
      <c r="BD1631">
        <v>8</v>
      </c>
      <c r="BE1631">
        <v>5</v>
      </c>
      <c r="BF1631" s="6">
        <f t="shared" si="75"/>
        <v>46239</v>
      </c>
      <c r="BG1631">
        <f t="shared" si="76"/>
        <v>-1.3333333333357587</v>
      </c>
      <c r="BH1631" t="str">
        <f t="shared" si="77"/>
        <v>COMPLY</v>
      </c>
      <c r="BI1631" t="e">
        <f>VLOOKUP(H1631,Sheet2!$A$1:$B$270,2,FALSE)</f>
        <v>#N/A</v>
      </c>
    </row>
    <row r="1632" spans="1:61">
      <c r="A1632">
        <v>1631</v>
      </c>
      <c r="B1632">
        <v>1002513469</v>
      </c>
      <c r="C1632">
        <v>3</v>
      </c>
      <c r="D1632" t="s">
        <v>38</v>
      </c>
      <c r="E1632">
        <v>5</v>
      </c>
      <c r="F1632" t="s">
        <v>90</v>
      </c>
      <c r="G1632" t="s">
        <v>90</v>
      </c>
      <c r="H1632" t="s">
        <v>440</v>
      </c>
      <c r="I1632" t="s">
        <v>213</v>
      </c>
      <c r="J1632" t="s">
        <v>214</v>
      </c>
      <c r="K1632" t="s">
        <v>149</v>
      </c>
      <c r="L1632" t="s">
        <v>215</v>
      </c>
      <c r="M1632" t="s">
        <v>76</v>
      </c>
      <c r="N1632" t="s">
        <v>216</v>
      </c>
      <c r="O1632" s="57">
        <v>46240.797881944447</v>
      </c>
      <c r="P1632" s="57">
        <v>46242.758125</v>
      </c>
      <c r="Q1632">
        <v>69360348</v>
      </c>
      <c r="S1632">
        <v>152651207083</v>
      </c>
      <c r="T1632" t="s">
        <v>2058</v>
      </c>
      <c r="U1632" t="s">
        <v>2059</v>
      </c>
      <c r="V1632" t="s">
        <v>2060</v>
      </c>
      <c r="Z1632">
        <v>112.0142689</v>
      </c>
      <c r="AA1632">
        <v>-7.8946975000000004</v>
      </c>
      <c r="AB1632" t="s">
        <v>2061</v>
      </c>
      <c r="AC1632" t="s">
        <v>237</v>
      </c>
      <c r="AL1632" t="s">
        <v>218</v>
      </c>
      <c r="AM1632" t="s">
        <v>2062</v>
      </c>
      <c r="AN1632" t="s">
        <v>6</v>
      </c>
      <c r="AO1632" s="57">
        <v>46181.79886574074</v>
      </c>
      <c r="AP1632" s="57">
        <v>46242.333333333336</v>
      </c>
      <c r="AR1632" t="s">
        <v>219</v>
      </c>
      <c r="AS1632" t="s">
        <v>440</v>
      </c>
      <c r="AT1632" t="s">
        <v>231</v>
      </c>
      <c r="AU1632">
        <v>20260808</v>
      </c>
      <c r="AV1632" t="s">
        <v>222</v>
      </c>
      <c r="AW1632" t="s">
        <v>1018</v>
      </c>
      <c r="AX1632" t="s">
        <v>223</v>
      </c>
      <c r="BA1632" s="57">
        <v>46242.333333333336</v>
      </c>
      <c r="BB1632" t="s">
        <v>2062</v>
      </c>
      <c r="BC1632">
        <v>2026</v>
      </c>
      <c r="BD1632">
        <v>8</v>
      </c>
      <c r="BE1632">
        <v>8</v>
      </c>
      <c r="BF1632" s="6">
        <f t="shared" si="75"/>
        <v>46242</v>
      </c>
      <c r="BG1632">
        <f t="shared" si="76"/>
        <v>-0.33333333333575865</v>
      </c>
      <c r="BH1632" t="str">
        <f t="shared" si="77"/>
        <v>COMPLY</v>
      </c>
      <c r="BI1632" t="str">
        <f>VLOOKUP(H1632,Sheet2!$A$1:$B$270,2,FALSE)</f>
        <v>KEDIRI</v>
      </c>
    </row>
    <row r="1633" spans="1:61">
      <c r="A1633">
        <v>1632</v>
      </c>
      <c r="B1633">
        <v>1002507674</v>
      </c>
      <c r="C1633">
        <v>3</v>
      </c>
      <c r="D1633" t="s">
        <v>59</v>
      </c>
      <c r="E1633">
        <v>4</v>
      </c>
      <c r="F1633" t="s">
        <v>243</v>
      </c>
      <c r="G1633" t="s">
        <v>261</v>
      </c>
      <c r="H1633" t="s">
        <v>262</v>
      </c>
      <c r="I1633" t="s">
        <v>213</v>
      </c>
      <c r="J1633" t="s">
        <v>214</v>
      </c>
      <c r="K1633" t="s">
        <v>149</v>
      </c>
      <c r="M1633" t="s">
        <v>970</v>
      </c>
      <c r="N1633" t="s">
        <v>216</v>
      </c>
      <c r="O1633" s="57">
        <v>46238.468715277777</v>
      </c>
      <c r="P1633" s="57">
        <v>46238.469895833332</v>
      </c>
      <c r="Q1633">
        <v>69358120</v>
      </c>
      <c r="S1633">
        <v>141373127383</v>
      </c>
      <c r="T1633" t="s">
        <v>2063</v>
      </c>
      <c r="Z1633">
        <v>109.97017364830501</v>
      </c>
      <c r="AA1633">
        <v>-7.33648717810531</v>
      </c>
      <c r="AB1633" t="s">
        <v>2064</v>
      </c>
      <c r="AC1633" t="s">
        <v>291</v>
      </c>
      <c r="AO1633" s="57">
        <v>46120.476157407407</v>
      </c>
      <c r="AR1633" t="s">
        <v>6</v>
      </c>
      <c r="AS1633" t="s">
        <v>262</v>
      </c>
      <c r="AT1633" t="s">
        <v>231</v>
      </c>
      <c r="AV1633" t="s">
        <v>971</v>
      </c>
      <c r="AW1633" t="s">
        <v>604</v>
      </c>
      <c r="AX1633" t="s">
        <v>223</v>
      </c>
      <c r="BF1633" s="6" t="e">
        <f t="shared" si="75"/>
        <v>#NUM!</v>
      </c>
      <c r="BG1633" t="e">
        <f t="shared" si="76"/>
        <v>#NUM!</v>
      </c>
      <c r="BH1633" t="e">
        <f t="shared" si="77"/>
        <v>#NUM!</v>
      </c>
      <c r="BI1633" t="e">
        <f>VLOOKUP(H1633,Sheet2!$A$1:$B$270,2,FALSE)</f>
        <v>#N/A</v>
      </c>
    </row>
    <row r="1634" spans="1:61">
      <c r="A1634">
        <v>1633</v>
      </c>
      <c r="B1634">
        <v>1002514783</v>
      </c>
      <c r="C1634">
        <v>3</v>
      </c>
      <c r="D1634" t="s">
        <v>59</v>
      </c>
      <c r="E1634">
        <v>4</v>
      </c>
      <c r="F1634" t="s">
        <v>567</v>
      </c>
      <c r="G1634" t="s">
        <v>906</v>
      </c>
      <c r="H1634" t="s">
        <v>918</v>
      </c>
      <c r="I1634" t="s">
        <v>213</v>
      </c>
      <c r="J1634" t="s">
        <v>214</v>
      </c>
      <c r="K1634" t="s">
        <v>149</v>
      </c>
      <c r="M1634" t="s">
        <v>236</v>
      </c>
      <c r="N1634" t="s">
        <v>216</v>
      </c>
      <c r="O1634" s="57">
        <v>46241.593252314815</v>
      </c>
      <c r="P1634" s="57">
        <v>46245.084108796298</v>
      </c>
      <c r="Q1634">
        <v>69360855</v>
      </c>
      <c r="S1634">
        <v>146144118547</v>
      </c>
      <c r="T1634" t="s">
        <v>4894</v>
      </c>
      <c r="U1634" t="s">
        <v>4895</v>
      </c>
      <c r="V1634" t="s">
        <v>4896</v>
      </c>
      <c r="Z1634">
        <v>110.405559061744</v>
      </c>
      <c r="AA1634">
        <v>-7.6861112753583702</v>
      </c>
      <c r="AB1634" t="s">
        <v>4897</v>
      </c>
      <c r="AC1634" t="s">
        <v>290</v>
      </c>
      <c r="AL1634" t="s">
        <v>218</v>
      </c>
      <c r="AM1634" t="s">
        <v>4898</v>
      </c>
      <c r="AN1634" t="s">
        <v>6</v>
      </c>
      <c r="AO1634" s="57">
        <v>46211.601087962961</v>
      </c>
      <c r="AP1634" s="57">
        <v>46245</v>
      </c>
      <c r="AR1634" t="s">
        <v>312</v>
      </c>
      <c r="AS1634" t="s">
        <v>918</v>
      </c>
      <c r="AT1634" t="s">
        <v>231</v>
      </c>
      <c r="AV1634" t="s">
        <v>904</v>
      </c>
      <c r="AW1634" t="s">
        <v>561</v>
      </c>
      <c r="AX1634" t="s">
        <v>223</v>
      </c>
      <c r="AZ1634" t="s">
        <v>904</v>
      </c>
      <c r="BA1634" s="57">
        <v>46245.333333333336</v>
      </c>
      <c r="BB1634" t="s">
        <v>4898</v>
      </c>
      <c r="BF1634" s="6" t="e">
        <f t="shared" si="75"/>
        <v>#NUM!</v>
      </c>
      <c r="BG1634" t="e">
        <f t="shared" si="76"/>
        <v>#NUM!</v>
      </c>
      <c r="BH1634" t="e">
        <f t="shared" si="77"/>
        <v>#NUM!</v>
      </c>
      <c r="BI1634" t="e">
        <f>VLOOKUP(H1634,Sheet2!$A$1:$B$270,2,FALSE)</f>
        <v>#N/A</v>
      </c>
    </row>
    <row r="1635" spans="1:61">
      <c r="A1635">
        <v>1634</v>
      </c>
      <c r="B1635">
        <v>1002505331</v>
      </c>
      <c r="C1635">
        <v>3</v>
      </c>
      <c r="D1635" t="s">
        <v>49</v>
      </c>
      <c r="E1635">
        <v>4</v>
      </c>
      <c r="F1635" t="s">
        <v>246</v>
      </c>
      <c r="G1635" t="s">
        <v>549</v>
      </c>
      <c r="H1635" t="s">
        <v>928</v>
      </c>
      <c r="I1635" t="s">
        <v>213</v>
      </c>
      <c r="J1635" t="s">
        <v>214</v>
      </c>
      <c r="K1635" t="s">
        <v>149</v>
      </c>
      <c r="L1635" t="s">
        <v>215</v>
      </c>
      <c r="M1635" t="s">
        <v>76</v>
      </c>
      <c r="N1635" t="s">
        <v>216</v>
      </c>
      <c r="O1635" s="57">
        <v>46236.638854166667</v>
      </c>
      <c r="P1635" s="57">
        <v>46237.535520833335</v>
      </c>
      <c r="Q1635">
        <v>69357086</v>
      </c>
      <c r="S1635">
        <v>146457106324</v>
      </c>
      <c r="T1635" t="s">
        <v>993</v>
      </c>
      <c r="U1635" t="s">
        <v>2076</v>
      </c>
      <c r="V1635" t="s">
        <v>2077</v>
      </c>
      <c r="Z1635">
        <v>110.19132500000001</v>
      </c>
      <c r="AA1635">
        <v>-6.8987999999999996</v>
      </c>
      <c r="AB1635" t="s">
        <v>2078</v>
      </c>
      <c r="AC1635" t="s">
        <v>237</v>
      </c>
      <c r="AL1635" t="s">
        <v>218</v>
      </c>
      <c r="AM1635" t="s">
        <v>2079</v>
      </c>
      <c r="AN1635" t="s">
        <v>6</v>
      </c>
      <c r="AO1635" s="57">
        <v>46061.642384259256</v>
      </c>
      <c r="AP1635" s="57">
        <v>46237.541666666664</v>
      </c>
      <c r="AR1635" t="s">
        <v>219</v>
      </c>
      <c r="AS1635" t="s">
        <v>928</v>
      </c>
      <c r="AT1635" t="s">
        <v>231</v>
      </c>
      <c r="AU1635">
        <v>20260803</v>
      </c>
      <c r="AV1635" t="s">
        <v>222</v>
      </c>
      <c r="AW1635" t="s">
        <v>1023</v>
      </c>
      <c r="AX1635" t="s">
        <v>223</v>
      </c>
      <c r="BA1635" s="57">
        <v>46237.541666666664</v>
      </c>
      <c r="BB1635" t="s">
        <v>2079</v>
      </c>
      <c r="BC1635">
        <v>2026</v>
      </c>
      <c r="BD1635">
        <v>8</v>
      </c>
      <c r="BE1635">
        <v>3</v>
      </c>
      <c r="BF1635" s="6">
        <f t="shared" si="75"/>
        <v>46237</v>
      </c>
      <c r="BG1635">
        <f t="shared" si="76"/>
        <v>-0.54166666666424135</v>
      </c>
      <c r="BH1635" t="str">
        <f t="shared" si="77"/>
        <v>COMPLY</v>
      </c>
      <c r="BI1635" t="e">
        <f>VLOOKUP(H1635,Sheet2!$A$1:$B$270,2,FALSE)</f>
        <v>#N/A</v>
      </c>
    </row>
    <row r="1636" spans="1:61">
      <c r="A1636">
        <v>1635</v>
      </c>
      <c r="B1636">
        <v>1002523576</v>
      </c>
      <c r="C1636">
        <v>3</v>
      </c>
      <c r="D1636" t="s">
        <v>34</v>
      </c>
      <c r="E1636">
        <v>5</v>
      </c>
      <c r="F1636" t="s">
        <v>573</v>
      </c>
      <c r="G1636" t="s">
        <v>82</v>
      </c>
      <c r="H1636" t="s">
        <v>268</v>
      </c>
      <c r="I1636" t="s">
        <v>213</v>
      </c>
      <c r="J1636" t="s">
        <v>214</v>
      </c>
      <c r="K1636" t="s">
        <v>149</v>
      </c>
      <c r="M1636" t="s">
        <v>970</v>
      </c>
      <c r="N1636" t="s">
        <v>216</v>
      </c>
      <c r="O1636" s="57">
        <v>46247.415671296294</v>
      </c>
      <c r="P1636" s="57">
        <v>46247.416851851849</v>
      </c>
      <c r="Q1636">
        <v>69364838</v>
      </c>
      <c r="T1636" t="s">
        <v>7237</v>
      </c>
      <c r="Z1636">
        <v>115.44123930000001</v>
      </c>
      <c r="AA1636">
        <v>-8.4669793999999996</v>
      </c>
      <c r="AB1636" t="s">
        <v>7240</v>
      </c>
      <c r="AC1636" t="s">
        <v>230</v>
      </c>
      <c r="AL1636" t="s">
        <v>218</v>
      </c>
      <c r="AM1636" s="58">
        <v>25569</v>
      </c>
      <c r="AN1636" t="s">
        <v>6</v>
      </c>
      <c r="AO1636" t="s">
        <v>8894</v>
      </c>
      <c r="AR1636" t="s">
        <v>6</v>
      </c>
      <c r="AS1636" t="s">
        <v>268</v>
      </c>
      <c r="AT1636" t="s">
        <v>231</v>
      </c>
      <c r="AV1636" t="s">
        <v>971</v>
      </c>
      <c r="AW1636" t="s">
        <v>8940</v>
      </c>
      <c r="AX1636" t="s">
        <v>223</v>
      </c>
      <c r="BA1636" s="57">
        <v>25569</v>
      </c>
      <c r="BB1636" s="58">
        <v>25569</v>
      </c>
      <c r="BF1636" s="6" t="e">
        <f t="shared" si="75"/>
        <v>#NUM!</v>
      </c>
      <c r="BG1636" t="e">
        <f t="shared" si="76"/>
        <v>#NUM!</v>
      </c>
      <c r="BH1636" t="e">
        <f t="shared" si="77"/>
        <v>#NUM!</v>
      </c>
      <c r="BI1636" t="str">
        <f>VLOOKUP(H1636,Sheet2!$A$1:$B$270,2,FALSE)</f>
        <v>KLUNGKUNG</v>
      </c>
    </row>
    <row r="1637" spans="1:61">
      <c r="A1637">
        <v>1636</v>
      </c>
      <c r="B1637">
        <v>1002526998</v>
      </c>
      <c r="C1637">
        <v>3</v>
      </c>
      <c r="D1637" t="s">
        <v>55</v>
      </c>
      <c r="E1637">
        <v>5</v>
      </c>
      <c r="F1637" t="s">
        <v>265</v>
      </c>
      <c r="G1637" t="s">
        <v>122</v>
      </c>
      <c r="H1637" t="s">
        <v>355</v>
      </c>
      <c r="I1637" t="s">
        <v>213</v>
      </c>
      <c r="J1637" t="s">
        <v>214</v>
      </c>
      <c r="K1637" t="s">
        <v>149</v>
      </c>
      <c r="L1637" t="s">
        <v>606</v>
      </c>
      <c r="M1637" t="s">
        <v>76</v>
      </c>
      <c r="N1637" t="s">
        <v>216</v>
      </c>
      <c r="O1637" s="57">
        <v>46248.65761574074</v>
      </c>
      <c r="P1637" s="57">
        <v>46249.717222222222</v>
      </c>
      <c r="Q1637">
        <v>69366273</v>
      </c>
      <c r="R1637">
        <v>3135947935</v>
      </c>
      <c r="S1637">
        <v>152421262339</v>
      </c>
      <c r="T1637" t="s">
        <v>10298</v>
      </c>
      <c r="U1637" t="s">
        <v>10299</v>
      </c>
      <c r="V1637" t="s">
        <v>10300</v>
      </c>
      <c r="Z1637">
        <v>112.61822050000001</v>
      </c>
      <c r="AA1637">
        <v>-7.1446120999999998</v>
      </c>
      <c r="AB1637" t="s">
        <v>10301</v>
      </c>
      <c r="AC1637" t="s">
        <v>217</v>
      </c>
      <c r="AL1637" t="s">
        <v>218</v>
      </c>
      <c r="AM1637" t="s">
        <v>9982</v>
      </c>
      <c r="AN1637" t="s">
        <v>6</v>
      </c>
      <c r="AO1637" t="s">
        <v>10152</v>
      </c>
      <c r="AP1637" s="57">
        <v>46249.541666666664</v>
      </c>
      <c r="AR1637" t="s">
        <v>219</v>
      </c>
      <c r="AS1637" t="s">
        <v>355</v>
      </c>
      <c r="AT1637" t="s">
        <v>231</v>
      </c>
      <c r="AU1637">
        <v>20260815</v>
      </c>
      <c r="AV1637" t="s">
        <v>222</v>
      </c>
      <c r="AW1637" t="s">
        <v>10302</v>
      </c>
      <c r="AX1637" t="s">
        <v>223</v>
      </c>
      <c r="BA1637" s="57">
        <v>46249.541666666664</v>
      </c>
      <c r="BB1637" t="s">
        <v>9982</v>
      </c>
      <c r="BC1637">
        <v>2026</v>
      </c>
      <c r="BD1637">
        <v>8</v>
      </c>
      <c r="BE1637">
        <v>15</v>
      </c>
      <c r="BF1637" s="6">
        <f t="shared" si="75"/>
        <v>46249</v>
      </c>
      <c r="BG1637">
        <f t="shared" si="76"/>
        <v>-0.54166666666424135</v>
      </c>
      <c r="BH1637" t="str">
        <f t="shared" si="77"/>
        <v>COMPLY</v>
      </c>
      <c r="BI1637" t="str">
        <f>VLOOKUP(H1637,Sheet2!$A$1:$B$270,2,FALSE)</f>
        <v>GRESIK</v>
      </c>
    </row>
    <row r="1638" spans="1:61">
      <c r="A1638">
        <v>1637</v>
      </c>
      <c r="B1638">
        <v>1002504841</v>
      </c>
      <c r="C1638">
        <v>3</v>
      </c>
      <c r="D1638" t="s">
        <v>59</v>
      </c>
      <c r="E1638">
        <v>4</v>
      </c>
      <c r="F1638" t="s">
        <v>567</v>
      </c>
      <c r="G1638" t="s">
        <v>906</v>
      </c>
      <c r="H1638" t="s">
        <v>920</v>
      </c>
      <c r="I1638" t="s">
        <v>213</v>
      </c>
      <c r="J1638" t="s">
        <v>214</v>
      </c>
      <c r="K1638" t="s">
        <v>149</v>
      </c>
      <c r="L1638" t="s">
        <v>606</v>
      </c>
      <c r="M1638" t="s">
        <v>76</v>
      </c>
      <c r="N1638" t="s">
        <v>216</v>
      </c>
      <c r="O1638" s="57">
        <v>46235.703425925924</v>
      </c>
      <c r="P1638" s="57">
        <v>46237.605196759258</v>
      </c>
      <c r="Q1638">
        <v>69356857</v>
      </c>
      <c r="R1638">
        <v>2745043041</v>
      </c>
      <c r="S1638">
        <v>146136130016</v>
      </c>
      <c r="T1638" t="s">
        <v>2080</v>
      </c>
      <c r="U1638" t="s">
        <v>2081</v>
      </c>
      <c r="V1638" t="s">
        <v>2082</v>
      </c>
      <c r="Z1638">
        <v>110.301716</v>
      </c>
      <c r="AA1638">
        <v>-7.7697409999999998</v>
      </c>
      <c r="AB1638" t="s">
        <v>2083</v>
      </c>
      <c r="AC1638" t="s">
        <v>237</v>
      </c>
      <c r="AL1638" t="s">
        <v>218</v>
      </c>
      <c r="AM1638" t="s">
        <v>2084</v>
      </c>
      <c r="AN1638" t="s">
        <v>6</v>
      </c>
      <c r="AO1638" s="57">
        <v>46030.70480324074</v>
      </c>
      <c r="AP1638" s="57">
        <v>46237.625</v>
      </c>
      <c r="AR1638" t="s">
        <v>219</v>
      </c>
      <c r="AS1638" t="s">
        <v>920</v>
      </c>
      <c r="AT1638" t="s">
        <v>231</v>
      </c>
      <c r="AU1638">
        <v>20260803</v>
      </c>
      <c r="AV1638" t="s">
        <v>222</v>
      </c>
      <c r="AW1638" t="s">
        <v>2085</v>
      </c>
      <c r="AX1638" t="s">
        <v>223</v>
      </c>
      <c r="BA1638" s="57">
        <v>46237.625</v>
      </c>
      <c r="BB1638" t="s">
        <v>2084</v>
      </c>
      <c r="BC1638">
        <v>2026</v>
      </c>
      <c r="BD1638">
        <v>8</v>
      </c>
      <c r="BE1638">
        <v>3</v>
      </c>
      <c r="BF1638" s="6">
        <f t="shared" si="75"/>
        <v>46237</v>
      </c>
      <c r="BG1638">
        <f t="shared" si="76"/>
        <v>-0.625</v>
      </c>
      <c r="BH1638" t="str">
        <f t="shared" si="77"/>
        <v>COMPLY</v>
      </c>
      <c r="BI1638" t="e">
        <f>VLOOKUP(H1638,Sheet2!$A$1:$B$270,2,FALSE)</f>
        <v>#N/A</v>
      </c>
    </row>
    <row r="1639" spans="1:61">
      <c r="A1639">
        <v>1638</v>
      </c>
      <c r="B1639">
        <v>1002511120</v>
      </c>
      <c r="C1639">
        <v>3</v>
      </c>
      <c r="D1639" t="s">
        <v>51</v>
      </c>
      <c r="E1639">
        <v>4</v>
      </c>
      <c r="F1639" t="s">
        <v>235</v>
      </c>
      <c r="G1639" t="s">
        <v>584</v>
      </c>
      <c r="H1639" t="s">
        <v>617</v>
      </c>
      <c r="I1639" t="s">
        <v>213</v>
      </c>
      <c r="J1639" t="s">
        <v>214</v>
      </c>
      <c r="K1639" t="s">
        <v>149</v>
      </c>
      <c r="M1639" t="s">
        <v>76</v>
      </c>
      <c r="N1639" t="s">
        <v>216</v>
      </c>
      <c r="O1639" s="57">
        <v>46239.671747685185</v>
      </c>
      <c r="P1639" s="57">
        <v>46244.69332175926</v>
      </c>
      <c r="Q1639">
        <v>69359379</v>
      </c>
      <c r="S1639">
        <v>142505403706</v>
      </c>
      <c r="T1639" t="s">
        <v>2086</v>
      </c>
      <c r="U1639" t="s">
        <v>2087</v>
      </c>
      <c r="V1639" t="s">
        <v>4908</v>
      </c>
      <c r="Z1639">
        <v>113.17271289999999</v>
      </c>
      <c r="AA1639">
        <v>-7.7956694000000004</v>
      </c>
      <c r="AB1639" t="s">
        <v>2088</v>
      </c>
      <c r="AC1639" t="s">
        <v>226</v>
      </c>
      <c r="AL1639" t="s">
        <v>218</v>
      </c>
      <c r="AM1639" t="s">
        <v>4841</v>
      </c>
      <c r="AN1639" t="s">
        <v>6</v>
      </c>
      <c r="AO1639" s="57">
        <v>46150.673819444448</v>
      </c>
      <c r="AP1639" s="57">
        <v>46244.333333333336</v>
      </c>
      <c r="AR1639" t="s">
        <v>219</v>
      </c>
      <c r="AS1639" t="s">
        <v>617</v>
      </c>
      <c r="AT1639" t="s">
        <v>231</v>
      </c>
      <c r="AU1639">
        <v>20260810</v>
      </c>
      <c r="AV1639" t="s">
        <v>222</v>
      </c>
      <c r="AW1639" t="s">
        <v>561</v>
      </c>
      <c r="AX1639" t="s">
        <v>223</v>
      </c>
      <c r="BA1639" s="57">
        <v>46244.333333333336</v>
      </c>
      <c r="BB1639" t="s">
        <v>4841</v>
      </c>
      <c r="BC1639">
        <v>2026</v>
      </c>
      <c r="BD1639">
        <v>8</v>
      </c>
      <c r="BE1639">
        <v>10</v>
      </c>
      <c r="BF1639" s="6">
        <f t="shared" si="75"/>
        <v>46244</v>
      </c>
      <c r="BG1639">
        <f t="shared" si="76"/>
        <v>-0.33333333333575865</v>
      </c>
      <c r="BH1639" t="str">
        <f t="shared" si="77"/>
        <v>COMPLY</v>
      </c>
      <c r="BI1639" t="e">
        <f>VLOOKUP(H1639,Sheet2!$A$1:$B$270,2,FALSE)</f>
        <v>#N/A</v>
      </c>
    </row>
    <row r="1640" spans="1:61">
      <c r="A1640">
        <v>1639</v>
      </c>
      <c r="B1640">
        <v>1002516565</v>
      </c>
      <c r="C1640">
        <v>3</v>
      </c>
      <c r="D1640" t="s">
        <v>59</v>
      </c>
      <c r="E1640">
        <v>4</v>
      </c>
      <c r="F1640" t="s">
        <v>567</v>
      </c>
      <c r="G1640" t="s">
        <v>902</v>
      </c>
      <c r="H1640" t="s">
        <v>923</v>
      </c>
      <c r="I1640" t="s">
        <v>213</v>
      </c>
      <c r="J1640" t="s">
        <v>214</v>
      </c>
      <c r="K1640" t="s">
        <v>149</v>
      </c>
      <c r="L1640" t="s">
        <v>215</v>
      </c>
      <c r="M1640" t="s">
        <v>76</v>
      </c>
      <c r="N1640" t="s">
        <v>216</v>
      </c>
      <c r="O1640" s="57">
        <v>46243.651342592595</v>
      </c>
      <c r="P1640" s="57">
        <v>46244.758506944447</v>
      </c>
      <c r="Q1640">
        <v>69361915</v>
      </c>
      <c r="S1640">
        <v>146129128569</v>
      </c>
      <c r="T1640" t="s">
        <v>4913</v>
      </c>
      <c r="U1640" t="s">
        <v>6371</v>
      </c>
      <c r="V1640" t="s">
        <v>4914</v>
      </c>
      <c r="Z1640">
        <v>110.381934</v>
      </c>
      <c r="AA1640">
        <v>-7.9150277999999998</v>
      </c>
      <c r="AB1640" t="s">
        <v>4915</v>
      </c>
      <c r="AC1640" t="s">
        <v>237</v>
      </c>
      <c r="AL1640" t="s">
        <v>218</v>
      </c>
      <c r="AM1640" t="s">
        <v>4916</v>
      </c>
      <c r="AN1640" t="s">
        <v>6</v>
      </c>
      <c r="AO1640" s="57">
        <v>46273.652592592596</v>
      </c>
      <c r="AP1640" s="57">
        <v>46245.375</v>
      </c>
      <c r="AR1640" t="s">
        <v>219</v>
      </c>
      <c r="AS1640" t="s">
        <v>923</v>
      </c>
      <c r="AT1640" t="s">
        <v>231</v>
      </c>
      <c r="AU1640">
        <v>20260810</v>
      </c>
      <c r="AV1640" t="s">
        <v>222</v>
      </c>
      <c r="AW1640" t="s">
        <v>1018</v>
      </c>
      <c r="AX1640" t="s">
        <v>223</v>
      </c>
      <c r="BA1640" s="57">
        <v>46245.375</v>
      </c>
      <c r="BB1640" t="s">
        <v>4916</v>
      </c>
      <c r="BC1640">
        <v>2026</v>
      </c>
      <c r="BD1640">
        <v>8</v>
      </c>
      <c r="BE1640">
        <v>10</v>
      </c>
      <c r="BF1640" s="6">
        <f t="shared" si="75"/>
        <v>46244</v>
      </c>
      <c r="BG1640">
        <f t="shared" si="76"/>
        <v>-1.375</v>
      </c>
      <c r="BH1640" t="str">
        <f t="shared" si="77"/>
        <v>COMPLY</v>
      </c>
      <c r="BI1640" t="e">
        <f>VLOOKUP(H1640,Sheet2!$A$1:$B$270,2,FALSE)</f>
        <v>#N/A</v>
      </c>
    </row>
    <row r="1641" spans="1:61">
      <c r="A1641">
        <v>1640</v>
      </c>
      <c r="B1641">
        <v>1002524740</v>
      </c>
      <c r="C1641">
        <v>3</v>
      </c>
      <c r="D1641" t="s">
        <v>59</v>
      </c>
      <c r="E1641">
        <v>4</v>
      </c>
      <c r="F1641" t="s">
        <v>567</v>
      </c>
      <c r="G1641" t="s">
        <v>609</v>
      </c>
      <c r="H1641" t="s">
        <v>936</v>
      </c>
      <c r="I1641" t="s">
        <v>213</v>
      </c>
      <c r="J1641" t="s">
        <v>214</v>
      </c>
      <c r="K1641" t="s">
        <v>149</v>
      </c>
      <c r="L1641" t="s">
        <v>215</v>
      </c>
      <c r="M1641" t="s">
        <v>586</v>
      </c>
      <c r="N1641" t="s">
        <v>216</v>
      </c>
      <c r="O1641" s="57">
        <v>46247.649259259262</v>
      </c>
      <c r="P1641" s="57">
        <v>46252.554768518516</v>
      </c>
      <c r="Q1641">
        <v>69365323</v>
      </c>
      <c r="S1641">
        <v>146113145625</v>
      </c>
      <c r="T1641" t="s">
        <v>650</v>
      </c>
      <c r="U1641" t="s">
        <v>8945</v>
      </c>
      <c r="V1641" t="s">
        <v>8946</v>
      </c>
      <c r="Z1641">
        <v>110.3781451</v>
      </c>
      <c r="AA1641">
        <v>-7.7940446999999997</v>
      </c>
      <c r="AB1641" t="s">
        <v>8947</v>
      </c>
      <c r="AC1641" t="s">
        <v>237</v>
      </c>
      <c r="AL1641" t="s">
        <v>218</v>
      </c>
      <c r="AM1641" t="s">
        <v>8948</v>
      </c>
      <c r="AN1641" t="s">
        <v>6</v>
      </c>
      <c r="AO1641" t="s">
        <v>8949</v>
      </c>
      <c r="AP1641" s="57">
        <v>46248.541666666664</v>
      </c>
      <c r="AQ1641" t="s">
        <v>248</v>
      </c>
      <c r="AR1641" t="s">
        <v>14</v>
      </c>
      <c r="AS1641" t="s">
        <v>936</v>
      </c>
      <c r="AT1641" t="s">
        <v>231</v>
      </c>
      <c r="AV1641" t="s">
        <v>587</v>
      </c>
      <c r="AW1641" t="s">
        <v>1010</v>
      </c>
      <c r="AX1641" t="s">
        <v>223</v>
      </c>
      <c r="BA1641" s="57">
        <v>46248.541666666664</v>
      </c>
      <c r="BB1641" t="s">
        <v>8948</v>
      </c>
      <c r="BF1641" s="6" t="e">
        <f t="shared" si="75"/>
        <v>#NUM!</v>
      </c>
      <c r="BG1641" t="e">
        <f t="shared" si="76"/>
        <v>#NUM!</v>
      </c>
      <c r="BH1641" t="e">
        <f t="shared" si="77"/>
        <v>#NUM!</v>
      </c>
      <c r="BI1641" t="e">
        <f>VLOOKUP(H1641,Sheet2!$A$1:$B$270,2,FALSE)</f>
        <v>#N/A</v>
      </c>
    </row>
    <row r="1642" spans="1:61">
      <c r="A1642">
        <v>1641</v>
      </c>
      <c r="B1642">
        <v>1002512526</v>
      </c>
      <c r="C1642">
        <v>3</v>
      </c>
      <c r="D1642" t="s">
        <v>49</v>
      </c>
      <c r="E1642">
        <v>4</v>
      </c>
      <c r="F1642" t="s">
        <v>246</v>
      </c>
      <c r="G1642" t="s">
        <v>324</v>
      </c>
      <c r="H1642" t="s">
        <v>887</v>
      </c>
      <c r="I1642" t="s">
        <v>213</v>
      </c>
      <c r="J1642" t="s">
        <v>214</v>
      </c>
      <c r="K1642" t="s">
        <v>149</v>
      </c>
      <c r="L1642" t="s">
        <v>215</v>
      </c>
      <c r="M1642" t="s">
        <v>76</v>
      </c>
      <c r="N1642" t="s">
        <v>216</v>
      </c>
      <c r="O1642" s="57">
        <v>46240.578425925924</v>
      </c>
      <c r="P1642" s="57">
        <v>46240.843171296299</v>
      </c>
      <c r="Q1642">
        <v>69360008</v>
      </c>
      <c r="S1642">
        <v>146425112642</v>
      </c>
      <c r="T1642" t="s">
        <v>2094</v>
      </c>
      <c r="U1642" t="s">
        <v>2095</v>
      </c>
      <c r="V1642" t="s">
        <v>2096</v>
      </c>
      <c r="Z1642">
        <v>110.409853166644</v>
      </c>
      <c r="AA1642">
        <v>-7.1603173546852297</v>
      </c>
      <c r="AB1642" t="s">
        <v>2097</v>
      </c>
      <c r="AC1642" t="s">
        <v>217</v>
      </c>
      <c r="AL1642" t="s">
        <v>218</v>
      </c>
      <c r="AM1642" t="s">
        <v>2098</v>
      </c>
      <c r="AN1642" t="s">
        <v>6</v>
      </c>
      <c r="AO1642" s="57">
        <v>46181.57980324074</v>
      </c>
      <c r="AP1642" s="57">
        <v>46242.333333333336</v>
      </c>
      <c r="AR1642" t="s">
        <v>219</v>
      </c>
      <c r="AS1642" t="s">
        <v>887</v>
      </c>
      <c r="AT1642" t="s">
        <v>231</v>
      </c>
      <c r="AU1642">
        <v>20260806</v>
      </c>
      <c r="AV1642" t="s">
        <v>222</v>
      </c>
      <c r="AW1642" t="s">
        <v>1010</v>
      </c>
      <c r="AX1642" t="s">
        <v>223</v>
      </c>
      <c r="BA1642" s="57">
        <v>46242.333333333336</v>
      </c>
      <c r="BB1642" t="s">
        <v>2098</v>
      </c>
      <c r="BC1642">
        <v>2026</v>
      </c>
      <c r="BD1642">
        <v>8</v>
      </c>
      <c r="BE1642">
        <v>6</v>
      </c>
      <c r="BF1642" s="6">
        <f t="shared" si="75"/>
        <v>46240</v>
      </c>
      <c r="BG1642">
        <f t="shared" si="76"/>
        <v>-2.3333333333357587</v>
      </c>
      <c r="BH1642" t="str">
        <f t="shared" si="77"/>
        <v>COMPLY</v>
      </c>
      <c r="BI1642" t="e">
        <f>VLOOKUP(H1642,Sheet2!$A$1:$B$270,2,FALSE)</f>
        <v>#N/A</v>
      </c>
    </row>
    <row r="1643" spans="1:61">
      <c r="A1643">
        <v>1642</v>
      </c>
      <c r="B1643">
        <v>1002527347</v>
      </c>
      <c r="C1643">
        <v>3</v>
      </c>
      <c r="D1643" t="s">
        <v>42</v>
      </c>
      <c r="E1643">
        <v>5</v>
      </c>
      <c r="F1643" t="s">
        <v>233</v>
      </c>
      <c r="G1643" t="s">
        <v>103</v>
      </c>
      <c r="H1643" t="s">
        <v>371</v>
      </c>
      <c r="I1643" t="s">
        <v>213</v>
      </c>
      <c r="J1643" t="s">
        <v>214</v>
      </c>
      <c r="K1643" t="s">
        <v>149</v>
      </c>
      <c r="M1643" t="s">
        <v>76</v>
      </c>
      <c r="N1643" t="s">
        <v>216</v>
      </c>
      <c r="O1643" s="57">
        <v>46248.734375</v>
      </c>
      <c r="P1643" s="57">
        <v>46249.476435185185</v>
      </c>
      <c r="Q1643">
        <v>69366434</v>
      </c>
      <c r="S1643">
        <v>152333218071</v>
      </c>
      <c r="T1643" t="s">
        <v>10307</v>
      </c>
      <c r="U1643" t="s">
        <v>10308</v>
      </c>
      <c r="V1643" t="s">
        <v>10309</v>
      </c>
      <c r="Z1643">
        <v>112.3319454</v>
      </c>
      <c r="AA1643">
        <v>-7.4275510000000002</v>
      </c>
      <c r="AB1643" t="s">
        <v>10310</v>
      </c>
      <c r="AC1643" t="s">
        <v>230</v>
      </c>
      <c r="AL1643" t="s">
        <v>218</v>
      </c>
      <c r="AM1643" t="s">
        <v>10311</v>
      </c>
      <c r="AN1643" t="s">
        <v>6</v>
      </c>
      <c r="AO1643" t="s">
        <v>10312</v>
      </c>
      <c r="AP1643" s="57">
        <v>46249.625</v>
      </c>
      <c r="AR1643" t="s">
        <v>219</v>
      </c>
      <c r="AS1643" t="s">
        <v>371</v>
      </c>
      <c r="AT1643" t="s">
        <v>352</v>
      </c>
      <c r="AU1643">
        <v>20260815</v>
      </c>
      <c r="AV1643" t="s">
        <v>222</v>
      </c>
      <c r="AW1643" t="s">
        <v>591</v>
      </c>
      <c r="AX1643" t="s">
        <v>223</v>
      </c>
      <c r="BA1643" s="57">
        <v>46249.625</v>
      </c>
      <c r="BB1643" t="s">
        <v>10311</v>
      </c>
      <c r="BC1643">
        <v>2026</v>
      </c>
      <c r="BD1643">
        <v>8</v>
      </c>
      <c r="BE1643">
        <v>15</v>
      </c>
      <c r="BF1643" s="6">
        <f t="shared" si="75"/>
        <v>46249</v>
      </c>
      <c r="BG1643">
        <f t="shared" si="76"/>
        <v>-0.625</v>
      </c>
      <c r="BH1643" t="str">
        <f t="shared" si="77"/>
        <v>COMPLY</v>
      </c>
      <c r="BI1643" t="str">
        <f>VLOOKUP(H1643,Sheet2!$A$1:$B$270,2,FALSE)</f>
        <v>MOJOKERTO</v>
      </c>
    </row>
    <row r="1644" spans="1:61">
      <c r="A1644">
        <v>1643</v>
      </c>
      <c r="B1644">
        <v>1002506254</v>
      </c>
      <c r="C1644">
        <v>3</v>
      </c>
      <c r="D1644" t="s">
        <v>45</v>
      </c>
      <c r="E1644">
        <v>5</v>
      </c>
      <c r="F1644" t="s">
        <v>211</v>
      </c>
      <c r="G1644" t="s">
        <v>110</v>
      </c>
      <c r="H1644" t="s">
        <v>319</v>
      </c>
      <c r="I1644" t="s">
        <v>213</v>
      </c>
      <c r="J1644" t="s">
        <v>214</v>
      </c>
      <c r="K1644" t="s">
        <v>149</v>
      </c>
      <c r="M1644" t="s">
        <v>76</v>
      </c>
      <c r="N1644" t="s">
        <v>216</v>
      </c>
      <c r="O1644" s="57">
        <v>46237.605925925927</v>
      </c>
      <c r="P1644" s="57">
        <v>46237.653449074074</v>
      </c>
      <c r="Q1644">
        <v>69355380</v>
      </c>
      <c r="S1644">
        <v>172611786173</v>
      </c>
      <c r="T1644" t="s">
        <v>2109</v>
      </c>
      <c r="U1644" t="s">
        <v>2110</v>
      </c>
      <c r="V1644" t="s">
        <v>2111</v>
      </c>
      <c r="Z1644">
        <v>118.29993690000001</v>
      </c>
      <c r="AA1644">
        <v>-8.4804066000000002</v>
      </c>
      <c r="AB1644" t="s">
        <v>1153</v>
      </c>
      <c r="AC1644" t="s">
        <v>290</v>
      </c>
      <c r="AL1644" t="s">
        <v>218</v>
      </c>
      <c r="AM1644" t="s">
        <v>2112</v>
      </c>
      <c r="AN1644" t="s">
        <v>6</v>
      </c>
      <c r="AO1644" s="57">
        <v>46089.611215277779</v>
      </c>
      <c r="AR1644" t="s">
        <v>219</v>
      </c>
      <c r="AS1644" t="s">
        <v>319</v>
      </c>
      <c r="AT1644" t="s">
        <v>231</v>
      </c>
      <c r="AU1644">
        <v>20260803</v>
      </c>
      <c r="AV1644" t="s">
        <v>222</v>
      </c>
      <c r="AW1644" t="s">
        <v>561</v>
      </c>
      <c r="AX1644" t="s">
        <v>223</v>
      </c>
      <c r="BA1644" s="57">
        <v>46237.291666666664</v>
      </c>
      <c r="BB1644" t="s">
        <v>2112</v>
      </c>
      <c r="BC1644">
        <v>2026</v>
      </c>
      <c r="BD1644">
        <v>8</v>
      </c>
      <c r="BE1644">
        <v>3</v>
      </c>
      <c r="BF1644" s="6">
        <f t="shared" si="75"/>
        <v>46237</v>
      </c>
      <c r="BG1644">
        <f t="shared" si="76"/>
        <v>-0.29166666666424135</v>
      </c>
      <c r="BH1644" t="str">
        <f t="shared" si="77"/>
        <v>COMPLY</v>
      </c>
      <c r="BI1644" t="str">
        <f>VLOOKUP(H1644,Sheet2!$A$1:$B$270,2,FALSE)</f>
        <v>BIMA</v>
      </c>
    </row>
    <row r="1645" spans="1:61">
      <c r="A1645">
        <v>1644</v>
      </c>
      <c r="B1645">
        <v>1002517822</v>
      </c>
      <c r="C1645">
        <v>3</v>
      </c>
      <c r="D1645" t="s">
        <v>55</v>
      </c>
      <c r="E1645">
        <v>5</v>
      </c>
      <c r="F1645" t="s">
        <v>313</v>
      </c>
      <c r="G1645" t="s">
        <v>128</v>
      </c>
      <c r="H1645" t="s">
        <v>428</v>
      </c>
      <c r="I1645" t="s">
        <v>213</v>
      </c>
      <c r="J1645" t="s">
        <v>214</v>
      </c>
      <c r="K1645" t="s">
        <v>149</v>
      </c>
      <c r="M1645" t="s">
        <v>76</v>
      </c>
      <c r="N1645" t="s">
        <v>216</v>
      </c>
      <c r="O1645" s="57">
        <v>46244.572974537034</v>
      </c>
      <c r="P1645" s="57">
        <v>46244.640775462962</v>
      </c>
      <c r="Q1645">
        <v>69361588</v>
      </c>
      <c r="S1645">
        <v>152301273583</v>
      </c>
      <c r="T1645" t="s">
        <v>4512</v>
      </c>
      <c r="U1645" t="s">
        <v>6383</v>
      </c>
      <c r="V1645" t="s">
        <v>6384</v>
      </c>
      <c r="Z1645">
        <v>112.71193149</v>
      </c>
      <c r="AA1645">
        <v>-7.2703453500000004</v>
      </c>
      <c r="AB1645" t="s">
        <v>4515</v>
      </c>
      <c r="AC1645" t="s">
        <v>230</v>
      </c>
      <c r="AL1645" t="s">
        <v>218</v>
      </c>
      <c r="AM1645" t="s">
        <v>6385</v>
      </c>
      <c r="AN1645" t="s">
        <v>6</v>
      </c>
      <c r="AO1645" s="57">
        <v>46303.579675925925</v>
      </c>
      <c r="AR1645" t="s">
        <v>219</v>
      </c>
      <c r="AS1645" t="s">
        <v>428</v>
      </c>
      <c r="AT1645" t="s">
        <v>352</v>
      </c>
      <c r="AU1645">
        <v>20260810</v>
      </c>
      <c r="AV1645" t="s">
        <v>222</v>
      </c>
      <c r="AW1645" t="s">
        <v>571</v>
      </c>
      <c r="AX1645" t="s">
        <v>223</v>
      </c>
      <c r="BA1645" s="57">
        <v>46244.291666666664</v>
      </c>
      <c r="BB1645" t="s">
        <v>6385</v>
      </c>
      <c r="BC1645">
        <v>2026</v>
      </c>
      <c r="BD1645">
        <v>8</v>
      </c>
      <c r="BE1645">
        <v>10</v>
      </c>
      <c r="BF1645" s="6">
        <f t="shared" si="75"/>
        <v>46244</v>
      </c>
      <c r="BG1645">
        <f t="shared" si="76"/>
        <v>-0.29166666666424135</v>
      </c>
      <c r="BH1645" t="str">
        <f t="shared" si="77"/>
        <v>COMPLY</v>
      </c>
      <c r="BI1645" t="str">
        <f>VLOOKUP(H1645,Sheet2!$A$1:$B$270,2,FALSE)</f>
        <v>SURABAYA UTARA</v>
      </c>
    </row>
    <row r="1646" spans="1:61">
      <c r="A1646">
        <v>1645</v>
      </c>
      <c r="B1646">
        <v>1002504714</v>
      </c>
      <c r="C1646">
        <v>3</v>
      </c>
      <c r="D1646" t="s">
        <v>55</v>
      </c>
      <c r="E1646">
        <v>5</v>
      </c>
      <c r="F1646" t="s">
        <v>228</v>
      </c>
      <c r="G1646" t="s">
        <v>121</v>
      </c>
      <c r="H1646" t="s">
        <v>447</v>
      </c>
      <c r="I1646" t="s">
        <v>213</v>
      </c>
      <c r="J1646" t="s">
        <v>214</v>
      </c>
      <c r="K1646" t="s">
        <v>149</v>
      </c>
      <c r="M1646" t="s">
        <v>236</v>
      </c>
      <c r="N1646" t="s">
        <v>216</v>
      </c>
      <c r="O1646" s="57">
        <v>46235.640370370369</v>
      </c>
      <c r="P1646" s="57">
        <v>46236.435428240744</v>
      </c>
      <c r="Q1646">
        <v>69356795</v>
      </c>
      <c r="S1646">
        <v>152438901084</v>
      </c>
      <c r="T1646" t="s">
        <v>1676</v>
      </c>
      <c r="U1646" t="s">
        <v>2126</v>
      </c>
      <c r="Z1646">
        <v>113.33976939999999</v>
      </c>
      <c r="AA1646">
        <v>-7.1196311000000003</v>
      </c>
      <c r="AB1646" t="s">
        <v>1678</v>
      </c>
      <c r="AC1646" t="s">
        <v>230</v>
      </c>
      <c r="AO1646" s="57">
        <v>46030.642418981479</v>
      </c>
      <c r="AR1646" t="s">
        <v>312</v>
      </c>
      <c r="AS1646" t="s">
        <v>447</v>
      </c>
      <c r="AT1646" t="s">
        <v>221</v>
      </c>
      <c r="AV1646" t="s">
        <v>987</v>
      </c>
      <c r="AW1646" t="s">
        <v>634</v>
      </c>
      <c r="AX1646" t="s">
        <v>223</v>
      </c>
      <c r="AZ1646" t="s">
        <v>987</v>
      </c>
      <c r="BF1646" s="6" t="e">
        <f t="shared" si="75"/>
        <v>#NUM!</v>
      </c>
      <c r="BG1646" t="e">
        <f t="shared" si="76"/>
        <v>#NUM!</v>
      </c>
      <c r="BH1646" t="e">
        <f t="shared" si="77"/>
        <v>#NUM!</v>
      </c>
      <c r="BI1646" t="str">
        <f>VLOOKUP(H1646,Sheet2!$A$1:$B$270,2,FALSE)</f>
        <v>MADURA</v>
      </c>
    </row>
    <row r="1647" spans="1:61">
      <c r="A1647">
        <v>1646</v>
      </c>
      <c r="B1647">
        <v>1002506486</v>
      </c>
      <c r="C1647">
        <v>3</v>
      </c>
      <c r="D1647" t="s">
        <v>51</v>
      </c>
      <c r="E1647">
        <v>4</v>
      </c>
      <c r="F1647" t="s">
        <v>273</v>
      </c>
      <c r="G1647" t="s">
        <v>273</v>
      </c>
      <c r="H1647" t="s">
        <v>939</v>
      </c>
      <c r="I1647" t="s">
        <v>213</v>
      </c>
      <c r="J1647" t="s">
        <v>214</v>
      </c>
      <c r="K1647" t="s">
        <v>149</v>
      </c>
      <c r="M1647" t="s">
        <v>76</v>
      </c>
      <c r="N1647" t="s">
        <v>216</v>
      </c>
      <c r="O1647" s="57">
        <v>46237.676817129628</v>
      </c>
      <c r="P1647" s="57">
        <v>46240.641701388886</v>
      </c>
      <c r="Q1647">
        <v>69356680</v>
      </c>
      <c r="S1647">
        <v>141456115371</v>
      </c>
      <c r="T1647" t="s">
        <v>2127</v>
      </c>
      <c r="U1647" t="s">
        <v>2128</v>
      </c>
      <c r="V1647" t="s">
        <v>2129</v>
      </c>
      <c r="Z1647">
        <v>110.60458648148099</v>
      </c>
      <c r="AA1647">
        <v>-6.9161991648992203</v>
      </c>
      <c r="AB1647" t="s">
        <v>2130</v>
      </c>
      <c r="AC1647" t="s">
        <v>290</v>
      </c>
      <c r="AL1647" t="s">
        <v>218</v>
      </c>
      <c r="AM1647" t="s">
        <v>2131</v>
      </c>
      <c r="AN1647" t="s">
        <v>6</v>
      </c>
      <c r="AO1647" s="57">
        <v>46089.69431712963</v>
      </c>
      <c r="AR1647" t="s">
        <v>219</v>
      </c>
      <c r="AS1647" t="s">
        <v>939</v>
      </c>
      <c r="AT1647" t="s">
        <v>231</v>
      </c>
      <c r="AU1647">
        <v>20260806</v>
      </c>
      <c r="AV1647" t="s">
        <v>222</v>
      </c>
      <c r="AW1647" t="s">
        <v>561</v>
      </c>
      <c r="AX1647" t="s">
        <v>223</v>
      </c>
      <c r="BA1647" s="57">
        <v>46237.291666666664</v>
      </c>
      <c r="BB1647" t="s">
        <v>2131</v>
      </c>
      <c r="BC1647">
        <v>2026</v>
      </c>
      <c r="BD1647">
        <v>8</v>
      </c>
      <c r="BE1647">
        <v>6</v>
      </c>
      <c r="BF1647" s="6">
        <f t="shared" si="75"/>
        <v>46240</v>
      </c>
      <c r="BG1647">
        <f t="shared" si="76"/>
        <v>2.7083333333357587</v>
      </c>
      <c r="BH1647" t="str">
        <f t="shared" si="77"/>
        <v>NOT COMPLY</v>
      </c>
      <c r="BI1647" t="e">
        <f>VLOOKUP(H1647,Sheet2!$A$1:$B$270,2,FALSE)</f>
        <v>#N/A</v>
      </c>
    </row>
    <row r="1648" spans="1:61">
      <c r="A1648">
        <v>1647</v>
      </c>
      <c r="B1648">
        <v>1002530938</v>
      </c>
      <c r="C1648">
        <v>3</v>
      </c>
      <c r="D1648" t="s">
        <v>51</v>
      </c>
      <c r="E1648">
        <v>4</v>
      </c>
      <c r="F1648" t="s">
        <v>235</v>
      </c>
      <c r="G1648" t="s">
        <v>957</v>
      </c>
      <c r="H1648" t="s">
        <v>5574</v>
      </c>
      <c r="I1648" t="s">
        <v>213</v>
      </c>
      <c r="J1648" t="s">
        <v>214</v>
      </c>
      <c r="K1648" t="s">
        <v>149</v>
      </c>
      <c r="L1648" t="s">
        <v>215</v>
      </c>
      <c r="M1648" t="s">
        <v>76</v>
      </c>
      <c r="N1648" t="s">
        <v>216</v>
      </c>
      <c r="O1648" s="57">
        <v>46251.577048611114</v>
      </c>
      <c r="P1648" s="57">
        <v>46252.926759259259</v>
      </c>
      <c r="Q1648">
        <v>69368136</v>
      </c>
      <c r="S1648">
        <v>143554101544</v>
      </c>
      <c r="T1648" t="s">
        <v>10313</v>
      </c>
      <c r="U1648" t="s">
        <v>10314</v>
      </c>
      <c r="V1648" t="s">
        <v>10315</v>
      </c>
      <c r="Z1648">
        <v>110.80748819999999</v>
      </c>
      <c r="AA1648">
        <v>-7.8622027999999897</v>
      </c>
      <c r="AB1648" t="s">
        <v>10316</v>
      </c>
      <c r="AC1648" t="s">
        <v>237</v>
      </c>
      <c r="AL1648" t="s">
        <v>218</v>
      </c>
      <c r="AM1648" t="s">
        <v>10317</v>
      </c>
      <c r="AN1648" t="s">
        <v>6</v>
      </c>
      <c r="AO1648" t="s">
        <v>10249</v>
      </c>
      <c r="AP1648" s="57">
        <v>46252.541666666664</v>
      </c>
      <c r="AR1648" t="s">
        <v>219</v>
      </c>
      <c r="AS1648" t="s">
        <v>5574</v>
      </c>
      <c r="AT1648" t="s">
        <v>231</v>
      </c>
      <c r="AU1648">
        <v>20260818</v>
      </c>
      <c r="AV1648" t="s">
        <v>222</v>
      </c>
      <c r="AW1648" t="s">
        <v>1021</v>
      </c>
      <c r="AX1648" t="s">
        <v>223</v>
      </c>
      <c r="BA1648" s="57">
        <v>46252.541666666664</v>
      </c>
      <c r="BB1648" t="s">
        <v>10317</v>
      </c>
      <c r="BC1648">
        <v>2026</v>
      </c>
      <c r="BD1648">
        <v>8</v>
      </c>
      <c r="BE1648">
        <v>18</v>
      </c>
      <c r="BF1648" s="6">
        <f t="shared" si="75"/>
        <v>46252</v>
      </c>
      <c r="BG1648">
        <f t="shared" si="76"/>
        <v>-0.54166666666424135</v>
      </c>
      <c r="BH1648" t="str">
        <f t="shared" si="77"/>
        <v>COMPLY</v>
      </c>
      <c r="BI1648" t="e">
        <f>VLOOKUP(H1648,Sheet2!$A$1:$B$270,2,FALSE)</f>
        <v>#N/A</v>
      </c>
    </row>
    <row r="1649" spans="1:61">
      <c r="A1649">
        <v>1648</v>
      </c>
      <c r="B1649">
        <v>1002511049</v>
      </c>
      <c r="C1649">
        <v>3</v>
      </c>
      <c r="D1649" t="s">
        <v>42</v>
      </c>
      <c r="E1649">
        <v>5</v>
      </c>
      <c r="F1649" t="s">
        <v>233</v>
      </c>
      <c r="G1649" t="s">
        <v>106</v>
      </c>
      <c r="H1649" t="s">
        <v>424</v>
      </c>
      <c r="I1649" t="s">
        <v>213</v>
      </c>
      <c r="J1649" t="s">
        <v>214</v>
      </c>
      <c r="K1649" t="s">
        <v>149</v>
      </c>
      <c r="M1649" t="s">
        <v>76</v>
      </c>
      <c r="N1649" t="s">
        <v>216</v>
      </c>
      <c r="O1649" s="57">
        <v>46239.649918981479</v>
      </c>
      <c r="P1649" s="57">
        <v>46242.478229166663</v>
      </c>
      <c r="Q1649">
        <v>69359393</v>
      </c>
      <c r="S1649">
        <v>152740208085</v>
      </c>
      <c r="T1649" t="s">
        <v>2136</v>
      </c>
      <c r="U1649" t="s">
        <v>2137</v>
      </c>
      <c r="V1649" t="s">
        <v>4944</v>
      </c>
      <c r="Z1649">
        <v>112.7861375</v>
      </c>
      <c r="AA1649">
        <v>-7.7324888999999999</v>
      </c>
      <c r="AB1649" t="s">
        <v>2138</v>
      </c>
      <c r="AC1649" t="s">
        <v>230</v>
      </c>
      <c r="AL1649" t="s">
        <v>218</v>
      </c>
      <c r="AM1649" t="s">
        <v>4945</v>
      </c>
      <c r="AN1649" t="s">
        <v>6</v>
      </c>
      <c r="AO1649" s="57">
        <v>46150.652673611112</v>
      </c>
      <c r="AP1649" s="57">
        <v>46242.541666666664</v>
      </c>
      <c r="AR1649" t="s">
        <v>219</v>
      </c>
      <c r="AS1649" t="s">
        <v>424</v>
      </c>
      <c r="AT1649" t="s">
        <v>231</v>
      </c>
      <c r="AU1649">
        <v>20260808</v>
      </c>
      <c r="AV1649" t="s">
        <v>222</v>
      </c>
      <c r="AW1649" t="s">
        <v>561</v>
      </c>
      <c r="AX1649" t="s">
        <v>223</v>
      </c>
      <c r="BA1649" s="57">
        <v>46242.541666666664</v>
      </c>
      <c r="BB1649" t="s">
        <v>4945</v>
      </c>
      <c r="BC1649">
        <v>2026</v>
      </c>
      <c r="BD1649">
        <v>8</v>
      </c>
      <c r="BE1649">
        <v>8</v>
      </c>
      <c r="BF1649" s="6">
        <f t="shared" si="75"/>
        <v>46242</v>
      </c>
      <c r="BG1649">
        <f t="shared" si="76"/>
        <v>-0.54166666666424135</v>
      </c>
      <c r="BH1649" t="str">
        <f t="shared" si="77"/>
        <v>COMPLY</v>
      </c>
      <c r="BI1649" t="str">
        <f>VLOOKUP(H1649,Sheet2!$A$1:$B$270,2,FALSE)</f>
        <v>PASURUAN</v>
      </c>
    </row>
    <row r="1650" spans="1:61">
      <c r="A1650">
        <v>1649</v>
      </c>
      <c r="B1650">
        <v>1002522295</v>
      </c>
      <c r="C1650">
        <v>3</v>
      </c>
      <c r="D1650" t="s">
        <v>51</v>
      </c>
      <c r="E1650">
        <v>4</v>
      </c>
      <c r="F1650" t="s">
        <v>273</v>
      </c>
      <c r="G1650" t="s">
        <v>569</v>
      </c>
      <c r="H1650" t="s">
        <v>907</v>
      </c>
      <c r="I1650" t="s">
        <v>213</v>
      </c>
      <c r="J1650" t="s">
        <v>214</v>
      </c>
      <c r="K1650" t="s">
        <v>149</v>
      </c>
      <c r="L1650" t="s">
        <v>215</v>
      </c>
      <c r="M1650" t="s">
        <v>575</v>
      </c>
      <c r="N1650" t="s">
        <v>216</v>
      </c>
      <c r="O1650" s="57">
        <v>46246.582592592589</v>
      </c>
      <c r="P1650" s="57">
        <v>46248.550300925926</v>
      </c>
      <c r="Q1650">
        <v>69364307</v>
      </c>
      <c r="S1650">
        <v>142509107241</v>
      </c>
      <c r="T1650" t="s">
        <v>8052</v>
      </c>
      <c r="U1650" t="s">
        <v>8053</v>
      </c>
      <c r="V1650" t="s">
        <v>8054</v>
      </c>
      <c r="Z1650">
        <v>111.1232792</v>
      </c>
      <c r="AA1650">
        <v>-7.1226444999999998</v>
      </c>
      <c r="AB1650" t="s">
        <v>8055</v>
      </c>
      <c r="AC1650" t="s">
        <v>237</v>
      </c>
      <c r="AL1650" t="s">
        <v>218</v>
      </c>
      <c r="AM1650" t="s">
        <v>8056</v>
      </c>
      <c r="AN1650" t="s">
        <v>6</v>
      </c>
      <c r="AO1650" s="57">
        <v>46364.590405092589</v>
      </c>
      <c r="AP1650" s="57">
        <v>46247.541666666664</v>
      </c>
      <c r="AQ1650" t="s">
        <v>564</v>
      </c>
      <c r="AR1650" t="s">
        <v>14</v>
      </c>
      <c r="AS1650" t="s">
        <v>907</v>
      </c>
      <c r="AT1650" t="s">
        <v>221</v>
      </c>
      <c r="AV1650" t="s">
        <v>10325</v>
      </c>
      <c r="AW1650" t="s">
        <v>1086</v>
      </c>
      <c r="AX1650" t="s">
        <v>223</v>
      </c>
      <c r="BA1650" s="57">
        <v>46247.541666666664</v>
      </c>
      <c r="BB1650" t="s">
        <v>8056</v>
      </c>
      <c r="BF1650" s="6" t="e">
        <f t="shared" si="75"/>
        <v>#NUM!</v>
      </c>
      <c r="BG1650" t="e">
        <f t="shared" si="76"/>
        <v>#NUM!</v>
      </c>
      <c r="BH1650" t="e">
        <f t="shared" si="77"/>
        <v>#NUM!</v>
      </c>
      <c r="BI1650" t="e">
        <f>VLOOKUP(H1650,Sheet2!$A$1:$B$270,2,FALSE)</f>
        <v>#N/A</v>
      </c>
    </row>
    <row r="1651" spans="1:61">
      <c r="A1651">
        <v>1650</v>
      </c>
      <c r="B1651">
        <v>1002533513</v>
      </c>
      <c r="C1651">
        <v>3</v>
      </c>
      <c r="D1651" t="s">
        <v>42</v>
      </c>
      <c r="E1651">
        <v>5</v>
      </c>
      <c r="F1651" t="s">
        <v>106</v>
      </c>
      <c r="G1651" t="s">
        <v>104</v>
      </c>
      <c r="H1651" t="s">
        <v>425</v>
      </c>
      <c r="I1651" t="s">
        <v>213</v>
      </c>
      <c r="J1651" t="s">
        <v>214</v>
      </c>
      <c r="K1651" t="s">
        <v>149</v>
      </c>
      <c r="L1651" t="s">
        <v>215</v>
      </c>
      <c r="M1651" t="s">
        <v>240</v>
      </c>
      <c r="N1651" t="s">
        <v>216</v>
      </c>
      <c r="O1651" s="57">
        <v>46252.604120370372</v>
      </c>
      <c r="P1651" s="57">
        <v>46252.605567129627</v>
      </c>
      <c r="Q1651">
        <v>69369123</v>
      </c>
      <c r="S1651">
        <v>152504261420</v>
      </c>
      <c r="T1651" t="s">
        <v>13607</v>
      </c>
      <c r="U1651" t="s">
        <v>13608</v>
      </c>
      <c r="V1651" t="s">
        <v>13609</v>
      </c>
      <c r="Z1651">
        <v>113.251011573325</v>
      </c>
      <c r="AA1651">
        <v>-8.1520373442559393</v>
      </c>
      <c r="AB1651" t="s">
        <v>13610</v>
      </c>
      <c r="AC1651" t="s">
        <v>237</v>
      </c>
      <c r="AL1651" t="s">
        <v>218</v>
      </c>
      <c r="AM1651" t="s">
        <v>13611</v>
      </c>
      <c r="AN1651" t="s">
        <v>6</v>
      </c>
      <c r="AO1651" t="s">
        <v>12948</v>
      </c>
      <c r="AP1651" s="57">
        <v>46253.541666666664</v>
      </c>
      <c r="AR1651" t="s">
        <v>241</v>
      </c>
      <c r="AS1651" t="s">
        <v>425</v>
      </c>
      <c r="AT1651" t="s">
        <v>231</v>
      </c>
      <c r="AV1651" t="s">
        <v>240</v>
      </c>
      <c r="AW1651" t="s">
        <v>12862</v>
      </c>
      <c r="AX1651" t="s">
        <v>223</v>
      </c>
      <c r="BA1651" s="57">
        <v>46253.541666666664</v>
      </c>
      <c r="BB1651" t="s">
        <v>13611</v>
      </c>
      <c r="BF1651" s="6" t="e">
        <f t="shared" si="75"/>
        <v>#NUM!</v>
      </c>
      <c r="BG1651" t="e">
        <f t="shared" si="76"/>
        <v>#NUM!</v>
      </c>
      <c r="BH1651" t="e">
        <f t="shared" si="77"/>
        <v>#NUM!</v>
      </c>
      <c r="BI1651" t="str">
        <f>VLOOKUP(H1651,Sheet2!$A$1:$B$270,2,FALSE)</f>
        <v>PROBOLINGGO</v>
      </c>
    </row>
    <row r="1652" spans="1:61">
      <c r="A1652">
        <v>1651</v>
      </c>
      <c r="B1652">
        <v>1002524876</v>
      </c>
      <c r="C1652">
        <v>3</v>
      </c>
      <c r="D1652" t="s">
        <v>59</v>
      </c>
      <c r="E1652">
        <v>4</v>
      </c>
      <c r="F1652" t="s">
        <v>224</v>
      </c>
      <c r="G1652" t="s">
        <v>224</v>
      </c>
      <c r="H1652" t="s">
        <v>911</v>
      </c>
      <c r="I1652" t="s">
        <v>213</v>
      </c>
      <c r="J1652" t="s">
        <v>214</v>
      </c>
      <c r="K1652" t="s">
        <v>149</v>
      </c>
      <c r="L1652" t="s">
        <v>215</v>
      </c>
      <c r="M1652" t="s">
        <v>76</v>
      </c>
      <c r="N1652" t="s">
        <v>216</v>
      </c>
      <c r="O1652" s="57">
        <v>46247.674259259256</v>
      </c>
      <c r="P1652" s="57">
        <v>46249.552291666667</v>
      </c>
      <c r="Q1652">
        <v>69365404</v>
      </c>
      <c r="S1652">
        <v>146303609281</v>
      </c>
      <c r="T1652" t="s">
        <v>8955</v>
      </c>
      <c r="U1652" t="s">
        <v>8956</v>
      </c>
      <c r="V1652" t="s">
        <v>8957</v>
      </c>
      <c r="Z1652">
        <v>109.219613</v>
      </c>
      <c r="AA1652">
        <v>-7.4719090000000001</v>
      </c>
      <c r="AB1652" t="s">
        <v>8958</v>
      </c>
      <c r="AC1652" t="s">
        <v>237</v>
      </c>
      <c r="AL1652" t="s">
        <v>218</v>
      </c>
      <c r="AM1652" t="s">
        <v>8959</v>
      </c>
      <c r="AN1652" t="s">
        <v>6</v>
      </c>
      <c r="AO1652" t="s">
        <v>8936</v>
      </c>
      <c r="AP1652" s="57">
        <v>46248.541666666664</v>
      </c>
      <c r="AR1652" t="s">
        <v>219</v>
      </c>
      <c r="AS1652" t="s">
        <v>911</v>
      </c>
      <c r="AT1652" t="s">
        <v>231</v>
      </c>
      <c r="AU1652">
        <v>20260815</v>
      </c>
      <c r="AV1652" t="s">
        <v>222</v>
      </c>
      <c r="AW1652" t="s">
        <v>1020</v>
      </c>
      <c r="AX1652" t="s">
        <v>223</v>
      </c>
      <c r="BA1652" s="57">
        <v>46248.541666666664</v>
      </c>
      <c r="BB1652" t="s">
        <v>8959</v>
      </c>
      <c r="BC1652">
        <v>2026</v>
      </c>
      <c r="BD1652">
        <v>8</v>
      </c>
      <c r="BE1652">
        <v>15</v>
      </c>
      <c r="BF1652" s="6">
        <f t="shared" si="75"/>
        <v>46249</v>
      </c>
      <c r="BG1652">
        <f t="shared" si="76"/>
        <v>0.45833333333575865</v>
      </c>
      <c r="BH1652" t="str">
        <f t="shared" si="77"/>
        <v>COMPLY</v>
      </c>
      <c r="BI1652" t="e">
        <f>VLOOKUP(H1652,Sheet2!$A$1:$B$270,2,FALSE)</f>
        <v>#N/A</v>
      </c>
    </row>
    <row r="1653" spans="1:61">
      <c r="A1653">
        <v>1652</v>
      </c>
      <c r="B1653">
        <v>1002516560</v>
      </c>
      <c r="C1653">
        <v>3</v>
      </c>
      <c r="D1653" t="s">
        <v>42</v>
      </c>
      <c r="E1653">
        <v>5</v>
      </c>
      <c r="F1653" t="s">
        <v>233</v>
      </c>
      <c r="G1653" t="s">
        <v>101</v>
      </c>
      <c r="H1653" t="s">
        <v>390</v>
      </c>
      <c r="I1653" t="s">
        <v>213</v>
      </c>
      <c r="J1653" t="s">
        <v>214</v>
      </c>
      <c r="K1653" t="s">
        <v>149</v>
      </c>
      <c r="M1653" t="s">
        <v>575</v>
      </c>
      <c r="N1653" t="s">
        <v>216</v>
      </c>
      <c r="O1653" s="57">
        <v>46243.641932870371</v>
      </c>
      <c r="P1653" s="57">
        <v>46246.471145833333</v>
      </c>
      <c r="Q1653">
        <v>69361935</v>
      </c>
      <c r="S1653">
        <v>152317261855</v>
      </c>
      <c r="T1653" t="s">
        <v>4946</v>
      </c>
      <c r="U1653" t="s">
        <v>4947</v>
      </c>
      <c r="V1653" t="s">
        <v>6386</v>
      </c>
      <c r="Z1653">
        <v>112.7670104</v>
      </c>
      <c r="AA1653">
        <v>-7.3999744999999999</v>
      </c>
      <c r="AB1653" t="s">
        <v>4948</v>
      </c>
      <c r="AC1653" t="s">
        <v>291</v>
      </c>
      <c r="AL1653" t="s">
        <v>218</v>
      </c>
      <c r="AM1653" t="s">
        <v>6387</v>
      </c>
      <c r="AN1653" t="s">
        <v>6</v>
      </c>
      <c r="AO1653" s="57">
        <v>46273.652592592596</v>
      </c>
      <c r="AP1653" s="57">
        <v>46245.541666666664</v>
      </c>
      <c r="AQ1653" t="s">
        <v>564</v>
      </c>
      <c r="AR1653" t="s">
        <v>14</v>
      </c>
      <c r="AS1653" t="s">
        <v>390</v>
      </c>
      <c r="AT1653" t="s">
        <v>231</v>
      </c>
      <c r="AV1653" t="s">
        <v>8062</v>
      </c>
      <c r="AW1653" t="s">
        <v>561</v>
      </c>
      <c r="AX1653" t="s">
        <v>223</v>
      </c>
      <c r="BA1653" s="57">
        <v>46245.541666666664</v>
      </c>
      <c r="BB1653" t="s">
        <v>6387</v>
      </c>
      <c r="BF1653" s="6" t="e">
        <f t="shared" si="75"/>
        <v>#NUM!</v>
      </c>
      <c r="BG1653" t="e">
        <f t="shared" si="76"/>
        <v>#NUM!</v>
      </c>
      <c r="BH1653" t="e">
        <f t="shared" si="77"/>
        <v>#NUM!</v>
      </c>
      <c r="BI1653" t="str">
        <f>VLOOKUP(H1653,Sheet2!$A$1:$B$270,2,FALSE)</f>
        <v>SIDOARJO</v>
      </c>
    </row>
    <row r="1654" spans="1:61">
      <c r="A1654">
        <v>1653</v>
      </c>
      <c r="B1654">
        <v>1002518634</v>
      </c>
      <c r="C1654">
        <v>3</v>
      </c>
      <c r="D1654" t="s">
        <v>38</v>
      </c>
      <c r="E1654">
        <v>5</v>
      </c>
      <c r="F1654" t="s">
        <v>92</v>
      </c>
      <c r="G1654" t="s">
        <v>95</v>
      </c>
      <c r="H1654" t="s">
        <v>245</v>
      </c>
      <c r="I1654" t="s">
        <v>213</v>
      </c>
      <c r="J1654" t="s">
        <v>214</v>
      </c>
      <c r="K1654" t="s">
        <v>149</v>
      </c>
      <c r="L1654" t="s">
        <v>215</v>
      </c>
      <c r="M1654" t="s">
        <v>76</v>
      </c>
      <c r="N1654" t="s">
        <v>216</v>
      </c>
      <c r="O1654" s="57">
        <v>46244.736770833333</v>
      </c>
      <c r="P1654" s="57">
        <v>46246.235208333332</v>
      </c>
      <c r="Q1654">
        <v>69362768</v>
      </c>
      <c r="S1654">
        <v>152604231087</v>
      </c>
      <c r="T1654" t="s">
        <v>6388</v>
      </c>
      <c r="U1654" t="s">
        <v>6389</v>
      </c>
      <c r="V1654" t="s">
        <v>6390</v>
      </c>
      <c r="Z1654">
        <v>111.49917000000001</v>
      </c>
      <c r="AA1654">
        <v>-7.8193979999999996</v>
      </c>
      <c r="AB1654" t="s">
        <v>6391</v>
      </c>
      <c r="AC1654" t="s">
        <v>237</v>
      </c>
      <c r="AL1654" t="s">
        <v>218</v>
      </c>
      <c r="AM1654" t="s">
        <v>6392</v>
      </c>
      <c r="AN1654" t="s">
        <v>6</v>
      </c>
      <c r="AO1654" s="57">
        <v>46303.746493055558</v>
      </c>
      <c r="AP1654" s="57">
        <v>46245.625</v>
      </c>
      <c r="AR1654" t="s">
        <v>219</v>
      </c>
      <c r="AS1654" t="s">
        <v>245</v>
      </c>
      <c r="AT1654" t="s">
        <v>231</v>
      </c>
      <c r="AU1654">
        <v>20260812</v>
      </c>
      <c r="AV1654" t="s">
        <v>222</v>
      </c>
      <c r="AW1654" t="s">
        <v>1010</v>
      </c>
      <c r="AX1654" t="s">
        <v>223</v>
      </c>
      <c r="BA1654" s="57">
        <v>46245.625</v>
      </c>
      <c r="BB1654" t="s">
        <v>6392</v>
      </c>
      <c r="BC1654">
        <v>2026</v>
      </c>
      <c r="BD1654">
        <v>8</v>
      </c>
      <c r="BE1654">
        <v>12</v>
      </c>
      <c r="BF1654" s="6">
        <f t="shared" si="75"/>
        <v>46246</v>
      </c>
      <c r="BG1654">
        <f t="shared" si="76"/>
        <v>0.375</v>
      </c>
      <c r="BH1654" t="str">
        <f t="shared" si="77"/>
        <v>COMPLY</v>
      </c>
      <c r="BI1654" t="str">
        <f>VLOOKUP(H1654,Sheet2!$A$1:$B$270,2,FALSE)</f>
        <v>PONOROGO</v>
      </c>
    </row>
    <row r="1655" spans="1:61">
      <c r="A1655">
        <v>1654</v>
      </c>
      <c r="B1655">
        <v>1002514207</v>
      </c>
      <c r="C1655">
        <v>3</v>
      </c>
      <c r="D1655" t="s">
        <v>59</v>
      </c>
      <c r="E1655">
        <v>4</v>
      </c>
      <c r="F1655" t="s">
        <v>224</v>
      </c>
      <c r="G1655" t="s">
        <v>607</v>
      </c>
      <c r="H1655" t="s">
        <v>913</v>
      </c>
      <c r="I1655" t="s">
        <v>213</v>
      </c>
      <c r="J1655" t="s">
        <v>214</v>
      </c>
      <c r="K1655" t="s">
        <v>149</v>
      </c>
      <c r="L1655" t="s">
        <v>215</v>
      </c>
      <c r="M1655" t="s">
        <v>933</v>
      </c>
      <c r="N1655" t="s">
        <v>216</v>
      </c>
      <c r="O1655" s="57">
        <v>46241.451342592591</v>
      </c>
      <c r="P1655" s="57">
        <v>46245.456516203703</v>
      </c>
      <c r="Q1655">
        <v>69360609</v>
      </c>
      <c r="S1655">
        <v>143385101853</v>
      </c>
      <c r="T1655" t="s">
        <v>4949</v>
      </c>
      <c r="U1655" t="s">
        <v>2762</v>
      </c>
      <c r="V1655" t="s">
        <v>4950</v>
      </c>
      <c r="Z1655">
        <v>109.353478</v>
      </c>
      <c r="AA1655">
        <v>-7.6089570000000002</v>
      </c>
      <c r="AB1655" t="s">
        <v>4951</v>
      </c>
      <c r="AC1655" t="s">
        <v>237</v>
      </c>
      <c r="AL1655" t="s">
        <v>218</v>
      </c>
      <c r="AM1655" t="s">
        <v>4952</v>
      </c>
      <c r="AN1655" t="s">
        <v>6</v>
      </c>
      <c r="AO1655" s="57">
        <v>46211.455092592594</v>
      </c>
      <c r="AP1655" s="57">
        <v>46244.541666666664</v>
      </c>
      <c r="AQ1655" t="s">
        <v>248</v>
      </c>
      <c r="AR1655" t="s">
        <v>12</v>
      </c>
      <c r="AS1655" t="s">
        <v>913</v>
      </c>
      <c r="AT1655" t="s">
        <v>231</v>
      </c>
      <c r="AV1655" t="s">
        <v>917</v>
      </c>
      <c r="AW1655" t="s">
        <v>1023</v>
      </c>
      <c r="AX1655" t="s">
        <v>223</v>
      </c>
      <c r="BA1655" s="57">
        <v>46244.541666666664</v>
      </c>
      <c r="BB1655" t="s">
        <v>4952</v>
      </c>
      <c r="BF1655" s="6" t="e">
        <f t="shared" si="75"/>
        <v>#NUM!</v>
      </c>
      <c r="BG1655" t="e">
        <f t="shared" si="76"/>
        <v>#NUM!</v>
      </c>
      <c r="BH1655" t="e">
        <f t="shared" si="77"/>
        <v>#NUM!</v>
      </c>
      <c r="BI1655" t="e">
        <f>VLOOKUP(H1655,Sheet2!$A$1:$B$270,2,FALSE)</f>
        <v>#N/A</v>
      </c>
    </row>
    <row r="1656" spans="1:61">
      <c r="A1656">
        <v>1655</v>
      </c>
      <c r="B1656">
        <v>1002531927</v>
      </c>
      <c r="C1656">
        <v>3</v>
      </c>
      <c r="D1656" t="s">
        <v>55</v>
      </c>
      <c r="E1656">
        <v>5</v>
      </c>
      <c r="F1656" t="s">
        <v>265</v>
      </c>
      <c r="G1656" t="s">
        <v>125</v>
      </c>
      <c r="H1656" t="s">
        <v>332</v>
      </c>
      <c r="I1656" t="s">
        <v>213</v>
      </c>
      <c r="J1656" t="s">
        <v>214</v>
      </c>
      <c r="K1656" t="s">
        <v>149</v>
      </c>
      <c r="L1656" t="s">
        <v>215</v>
      </c>
      <c r="M1656" t="s">
        <v>286</v>
      </c>
      <c r="N1656" t="s">
        <v>216</v>
      </c>
      <c r="O1656" s="57">
        <v>46252.328425925924</v>
      </c>
      <c r="P1656" s="57">
        <v>46252.748715277776</v>
      </c>
      <c r="Q1656">
        <v>69368441</v>
      </c>
      <c r="S1656">
        <v>152441211307</v>
      </c>
      <c r="T1656" t="s">
        <v>13612</v>
      </c>
      <c r="U1656" t="s">
        <v>13613</v>
      </c>
      <c r="V1656" t="s">
        <v>13614</v>
      </c>
      <c r="Z1656">
        <v>112.172974</v>
      </c>
      <c r="AA1656">
        <v>-7.0892400000000002</v>
      </c>
      <c r="AB1656" t="s">
        <v>13615</v>
      </c>
      <c r="AC1656" t="s">
        <v>237</v>
      </c>
      <c r="AL1656" t="s">
        <v>218</v>
      </c>
      <c r="AM1656" t="s">
        <v>13616</v>
      </c>
      <c r="AN1656" t="s">
        <v>6</v>
      </c>
      <c r="AO1656" t="s">
        <v>12910</v>
      </c>
      <c r="AP1656" s="57">
        <v>46253.541666666664</v>
      </c>
      <c r="AR1656" t="s">
        <v>241</v>
      </c>
      <c r="AS1656" t="s">
        <v>332</v>
      </c>
      <c r="AT1656" t="s">
        <v>231</v>
      </c>
      <c r="AV1656" t="s">
        <v>9154</v>
      </c>
      <c r="AW1656" t="s">
        <v>1012</v>
      </c>
      <c r="AX1656" t="s">
        <v>223</v>
      </c>
      <c r="BA1656" s="57">
        <v>46253.541666666664</v>
      </c>
      <c r="BB1656" t="s">
        <v>13616</v>
      </c>
      <c r="BF1656" s="6" t="e">
        <f t="shared" si="75"/>
        <v>#NUM!</v>
      </c>
      <c r="BG1656" t="e">
        <f t="shared" si="76"/>
        <v>#NUM!</v>
      </c>
      <c r="BH1656" t="e">
        <f t="shared" si="77"/>
        <v>#NUM!</v>
      </c>
      <c r="BI1656" t="str">
        <f>VLOOKUP(H1656,Sheet2!$A$1:$B$270,2,FALSE)</f>
        <v>GRESIK</v>
      </c>
    </row>
    <row r="1657" spans="1:61">
      <c r="A1657">
        <v>1656</v>
      </c>
      <c r="B1657">
        <v>1002514658</v>
      </c>
      <c r="C1657">
        <v>3</v>
      </c>
      <c r="D1657" t="s">
        <v>55</v>
      </c>
      <c r="E1657">
        <v>5</v>
      </c>
      <c r="F1657" t="s">
        <v>313</v>
      </c>
      <c r="G1657" t="s">
        <v>124</v>
      </c>
      <c r="H1657" t="s">
        <v>336</v>
      </c>
      <c r="I1657" t="s">
        <v>213</v>
      </c>
      <c r="J1657" t="s">
        <v>214</v>
      </c>
      <c r="K1657" t="s">
        <v>149</v>
      </c>
      <c r="M1657" t="s">
        <v>76</v>
      </c>
      <c r="N1657" t="s">
        <v>216</v>
      </c>
      <c r="O1657" s="57">
        <v>46241.573819444442</v>
      </c>
      <c r="P1657" s="57">
        <v>46242.543981481482</v>
      </c>
      <c r="Q1657">
        <v>69360807</v>
      </c>
      <c r="S1657">
        <v>152306253188</v>
      </c>
      <c r="T1657" t="s">
        <v>4957</v>
      </c>
      <c r="U1657" t="s">
        <v>4958</v>
      </c>
      <c r="V1657" t="s">
        <v>4959</v>
      </c>
      <c r="Z1657">
        <v>112.715985</v>
      </c>
      <c r="AA1657">
        <v>-7.3274815999999996</v>
      </c>
      <c r="AB1657" t="s">
        <v>4960</v>
      </c>
      <c r="AC1657" t="s">
        <v>226</v>
      </c>
      <c r="AL1657" t="s">
        <v>218</v>
      </c>
      <c r="AM1657" t="s">
        <v>4961</v>
      </c>
      <c r="AN1657" t="s">
        <v>6</v>
      </c>
      <c r="AO1657" s="57">
        <v>46211.579745370371</v>
      </c>
      <c r="AP1657" s="57">
        <v>46245.625</v>
      </c>
      <c r="AR1657" t="s">
        <v>219</v>
      </c>
      <c r="AS1657" t="s">
        <v>336</v>
      </c>
      <c r="AT1657" t="s">
        <v>231</v>
      </c>
      <c r="AU1657">
        <v>20260808</v>
      </c>
      <c r="AV1657" t="s">
        <v>222</v>
      </c>
      <c r="AW1657" t="s">
        <v>562</v>
      </c>
      <c r="AX1657" t="s">
        <v>223</v>
      </c>
      <c r="BA1657" s="57">
        <v>46245.625</v>
      </c>
      <c r="BB1657" t="s">
        <v>4961</v>
      </c>
      <c r="BC1657">
        <v>2026</v>
      </c>
      <c r="BD1657">
        <v>8</v>
      </c>
      <c r="BE1657">
        <v>8</v>
      </c>
      <c r="BF1657" s="6">
        <f t="shared" si="75"/>
        <v>46242</v>
      </c>
      <c r="BG1657">
        <f t="shared" si="76"/>
        <v>-3.625</v>
      </c>
      <c r="BH1657" t="str">
        <f t="shared" si="77"/>
        <v>COMPLY</v>
      </c>
      <c r="BI1657" t="str">
        <f>VLOOKUP(H1657,Sheet2!$A$1:$B$270,2,FALSE)</f>
        <v>SURABAYA SELATAN</v>
      </c>
    </row>
    <row r="1658" spans="1:61">
      <c r="A1658">
        <v>1657</v>
      </c>
      <c r="B1658">
        <v>1002529711</v>
      </c>
      <c r="C1658">
        <v>3</v>
      </c>
      <c r="D1658" t="s">
        <v>51</v>
      </c>
      <c r="E1658">
        <v>4</v>
      </c>
      <c r="F1658" t="s">
        <v>273</v>
      </c>
      <c r="G1658" t="s">
        <v>273</v>
      </c>
      <c r="H1658" t="s">
        <v>939</v>
      </c>
      <c r="I1658" t="s">
        <v>213</v>
      </c>
      <c r="J1658" t="s">
        <v>214</v>
      </c>
      <c r="K1658" t="s">
        <v>149</v>
      </c>
      <c r="L1658" t="s">
        <v>215</v>
      </c>
      <c r="M1658" t="s">
        <v>76</v>
      </c>
      <c r="N1658" t="s">
        <v>216</v>
      </c>
      <c r="O1658" s="57">
        <v>46250.582604166666</v>
      </c>
      <c r="P1658" s="57">
        <v>46252.349918981483</v>
      </c>
      <c r="Q1658">
        <v>69367565</v>
      </c>
      <c r="S1658">
        <v>141456115421</v>
      </c>
      <c r="T1658" t="s">
        <v>10329</v>
      </c>
      <c r="U1658" t="s">
        <v>10330</v>
      </c>
      <c r="V1658" t="s">
        <v>10331</v>
      </c>
      <c r="Z1658">
        <v>110.61047600000001</v>
      </c>
      <c r="AA1658">
        <v>-6.9136769999999999</v>
      </c>
      <c r="AB1658" t="s">
        <v>10332</v>
      </c>
      <c r="AC1658" t="s">
        <v>237</v>
      </c>
      <c r="AL1658" t="s">
        <v>218</v>
      </c>
      <c r="AM1658" t="s">
        <v>9813</v>
      </c>
      <c r="AN1658" t="s">
        <v>6</v>
      </c>
      <c r="AO1658" t="s">
        <v>10333</v>
      </c>
      <c r="AP1658" s="57">
        <v>46251.541666666664</v>
      </c>
      <c r="AR1658" t="s">
        <v>219</v>
      </c>
      <c r="AS1658" t="s">
        <v>939</v>
      </c>
      <c r="AT1658" t="s">
        <v>231</v>
      </c>
      <c r="AU1658">
        <v>20260818</v>
      </c>
      <c r="AV1658" t="s">
        <v>222</v>
      </c>
      <c r="AW1658" t="s">
        <v>5103</v>
      </c>
      <c r="AX1658" t="s">
        <v>223</v>
      </c>
      <c r="BA1658" s="57">
        <v>46251.541666666664</v>
      </c>
      <c r="BB1658" t="s">
        <v>9813</v>
      </c>
      <c r="BC1658">
        <v>2026</v>
      </c>
      <c r="BD1658">
        <v>8</v>
      </c>
      <c r="BE1658">
        <v>18</v>
      </c>
      <c r="BF1658" s="6">
        <f t="shared" si="75"/>
        <v>46252</v>
      </c>
      <c r="BG1658">
        <f t="shared" si="76"/>
        <v>0.45833333333575865</v>
      </c>
      <c r="BH1658" t="str">
        <f t="shared" si="77"/>
        <v>COMPLY</v>
      </c>
      <c r="BI1658" t="e">
        <f>VLOOKUP(H1658,Sheet2!$A$1:$B$270,2,FALSE)</f>
        <v>#N/A</v>
      </c>
    </row>
    <row r="1659" spans="1:61">
      <c r="A1659">
        <v>1658</v>
      </c>
      <c r="B1659">
        <v>1002505776</v>
      </c>
      <c r="C1659">
        <v>3</v>
      </c>
      <c r="D1659" t="s">
        <v>45</v>
      </c>
      <c r="E1659">
        <v>5</v>
      </c>
      <c r="F1659" t="s">
        <v>211</v>
      </c>
      <c r="G1659" t="s">
        <v>112</v>
      </c>
      <c r="H1659" t="s">
        <v>267</v>
      </c>
      <c r="I1659" t="s">
        <v>213</v>
      </c>
      <c r="J1659" t="s">
        <v>214</v>
      </c>
      <c r="K1659" t="s">
        <v>149</v>
      </c>
      <c r="L1659" t="s">
        <v>215</v>
      </c>
      <c r="M1659" t="s">
        <v>76</v>
      </c>
      <c r="N1659" t="s">
        <v>216</v>
      </c>
      <c r="O1659" s="57">
        <v>46237.440925925926</v>
      </c>
      <c r="P1659" s="57">
        <v>46239.852662037039</v>
      </c>
      <c r="Q1659">
        <v>69357321</v>
      </c>
      <c r="S1659">
        <v>172601796755</v>
      </c>
      <c r="T1659" t="s">
        <v>2177</v>
      </c>
      <c r="U1659" t="s">
        <v>2178</v>
      </c>
      <c r="V1659" t="s">
        <v>2179</v>
      </c>
      <c r="Z1659">
        <v>116.10826940630299</v>
      </c>
      <c r="AA1659">
        <v>-8.5977861843256207</v>
      </c>
      <c r="AB1659" t="s">
        <v>2180</v>
      </c>
      <c r="AC1659" t="s">
        <v>217</v>
      </c>
      <c r="AL1659" t="s">
        <v>218</v>
      </c>
      <c r="AM1659" t="s">
        <v>2181</v>
      </c>
      <c r="AN1659" t="s">
        <v>6</v>
      </c>
      <c r="AO1659" s="57">
        <v>46089.444699074076</v>
      </c>
      <c r="AP1659" s="57">
        <v>46239.541666666664</v>
      </c>
      <c r="AR1659" t="s">
        <v>219</v>
      </c>
      <c r="AS1659" t="s">
        <v>267</v>
      </c>
      <c r="AT1659" t="s">
        <v>231</v>
      </c>
      <c r="AU1659">
        <v>20260805</v>
      </c>
      <c r="AV1659" t="s">
        <v>222</v>
      </c>
      <c r="AW1659" t="s">
        <v>1012</v>
      </c>
      <c r="AX1659" t="s">
        <v>223</v>
      </c>
      <c r="BA1659" s="57">
        <v>46239.541666666664</v>
      </c>
      <c r="BB1659" t="s">
        <v>2181</v>
      </c>
      <c r="BC1659">
        <v>2026</v>
      </c>
      <c r="BD1659">
        <v>8</v>
      </c>
      <c r="BE1659">
        <v>5</v>
      </c>
      <c r="BF1659" s="6">
        <f t="shared" si="75"/>
        <v>46239</v>
      </c>
      <c r="BG1659">
        <f t="shared" si="76"/>
        <v>-0.54166666666424135</v>
      </c>
      <c r="BH1659" t="str">
        <f t="shared" si="77"/>
        <v>COMPLY</v>
      </c>
      <c r="BI1659" t="str">
        <f>VLOOKUP(H1659,Sheet2!$A$1:$B$270,2,FALSE)</f>
        <v>MATARAM</v>
      </c>
    </row>
    <row r="1660" spans="1:61">
      <c r="A1660">
        <v>1659</v>
      </c>
      <c r="B1660">
        <v>1002521525</v>
      </c>
      <c r="C1660">
        <v>3</v>
      </c>
      <c r="D1660" t="s">
        <v>59</v>
      </c>
      <c r="E1660">
        <v>4</v>
      </c>
      <c r="F1660" t="s">
        <v>567</v>
      </c>
      <c r="G1660" t="s">
        <v>609</v>
      </c>
      <c r="H1660" t="s">
        <v>611</v>
      </c>
      <c r="I1660" t="s">
        <v>213</v>
      </c>
      <c r="J1660" t="s">
        <v>214</v>
      </c>
      <c r="K1660" t="s">
        <v>149</v>
      </c>
      <c r="M1660" t="s">
        <v>76</v>
      </c>
      <c r="N1660" t="s">
        <v>216</v>
      </c>
      <c r="O1660" s="57">
        <v>46246.426006944443</v>
      </c>
      <c r="P1660" s="57">
        <v>46248.577962962961</v>
      </c>
      <c r="Q1660">
        <v>69363953</v>
      </c>
      <c r="S1660">
        <v>141114227016</v>
      </c>
      <c r="T1660" t="s">
        <v>8063</v>
      </c>
      <c r="U1660" t="s">
        <v>8064</v>
      </c>
      <c r="V1660" t="s">
        <v>10341</v>
      </c>
      <c r="Z1660">
        <v>110.3367164</v>
      </c>
      <c r="AA1660">
        <v>-7.8059580999999998</v>
      </c>
      <c r="AB1660" t="s">
        <v>8065</v>
      </c>
      <c r="AC1660" t="s">
        <v>291</v>
      </c>
      <c r="AL1660" t="s">
        <v>218</v>
      </c>
      <c r="AM1660" t="s">
        <v>10342</v>
      </c>
      <c r="AN1660" t="s">
        <v>6</v>
      </c>
      <c r="AO1660" s="57">
        <v>46364.444363425922</v>
      </c>
      <c r="AP1660" s="57">
        <v>46249.333333333336</v>
      </c>
      <c r="AR1660" t="s">
        <v>219</v>
      </c>
      <c r="AS1660" t="s">
        <v>611</v>
      </c>
      <c r="AT1660" t="s">
        <v>231</v>
      </c>
      <c r="AU1660">
        <v>20260814</v>
      </c>
      <c r="AV1660" t="s">
        <v>222</v>
      </c>
      <c r="AW1660" t="s">
        <v>561</v>
      </c>
      <c r="AX1660" t="s">
        <v>223</v>
      </c>
      <c r="BA1660" s="57">
        <v>46249.333333333336</v>
      </c>
      <c r="BB1660" t="s">
        <v>10342</v>
      </c>
      <c r="BC1660">
        <v>2026</v>
      </c>
      <c r="BD1660">
        <v>8</v>
      </c>
      <c r="BE1660">
        <v>14</v>
      </c>
      <c r="BF1660" s="6">
        <f t="shared" si="75"/>
        <v>46248</v>
      </c>
      <c r="BG1660">
        <f t="shared" si="76"/>
        <v>-1.3333333333357587</v>
      </c>
      <c r="BH1660" t="str">
        <f t="shared" si="77"/>
        <v>COMPLY</v>
      </c>
      <c r="BI1660" t="e">
        <f>VLOOKUP(H1660,Sheet2!$A$1:$B$270,2,FALSE)</f>
        <v>#N/A</v>
      </c>
    </row>
    <row r="1661" spans="1:61">
      <c r="A1661">
        <v>1660</v>
      </c>
      <c r="B1661">
        <v>1002526699</v>
      </c>
      <c r="C1661">
        <v>3</v>
      </c>
      <c r="D1661" t="s">
        <v>45</v>
      </c>
      <c r="E1661">
        <v>5</v>
      </c>
      <c r="F1661" t="s">
        <v>113</v>
      </c>
      <c r="G1661" t="s">
        <v>109</v>
      </c>
      <c r="H1661" t="s">
        <v>423</v>
      </c>
      <c r="I1661" t="s">
        <v>213</v>
      </c>
      <c r="J1661" t="s">
        <v>214</v>
      </c>
      <c r="K1661" t="s">
        <v>149</v>
      </c>
      <c r="L1661" t="s">
        <v>215</v>
      </c>
      <c r="M1661" t="s">
        <v>76</v>
      </c>
      <c r="N1661" t="s">
        <v>216</v>
      </c>
      <c r="O1661" s="57">
        <v>46248.615925925929</v>
      </c>
      <c r="P1661" s="57">
        <v>46249.445138888892</v>
      </c>
      <c r="Q1661">
        <v>69366172</v>
      </c>
      <c r="S1661">
        <v>172518796986</v>
      </c>
      <c r="T1661" t="s">
        <v>10334</v>
      </c>
      <c r="U1661" t="s">
        <v>10335</v>
      </c>
      <c r="V1661" t="s">
        <v>10336</v>
      </c>
      <c r="Z1661">
        <v>124.509034800599</v>
      </c>
      <c r="AA1661">
        <v>-9.1827841681567399</v>
      </c>
      <c r="AB1661" t="s">
        <v>10337</v>
      </c>
      <c r="AC1661" t="s">
        <v>237</v>
      </c>
      <c r="AL1661" t="s">
        <v>218</v>
      </c>
      <c r="AM1661" t="s">
        <v>10338</v>
      </c>
      <c r="AN1661" t="s">
        <v>6</v>
      </c>
      <c r="AO1661" t="s">
        <v>10339</v>
      </c>
      <c r="AP1661" s="57">
        <v>46249.541666666664</v>
      </c>
      <c r="AR1661" t="s">
        <v>219</v>
      </c>
      <c r="AS1661" t="s">
        <v>423</v>
      </c>
      <c r="AT1661" t="s">
        <v>221</v>
      </c>
      <c r="AU1661">
        <v>20260815</v>
      </c>
      <c r="AV1661" t="s">
        <v>222</v>
      </c>
      <c r="AW1661" t="s">
        <v>10340</v>
      </c>
      <c r="AX1661" t="s">
        <v>223</v>
      </c>
      <c r="BA1661" s="57">
        <v>46249.541666666664</v>
      </c>
      <c r="BB1661" t="s">
        <v>10338</v>
      </c>
      <c r="BC1661">
        <v>2026</v>
      </c>
      <c r="BD1661">
        <v>8</v>
      </c>
      <c r="BE1661">
        <v>15</v>
      </c>
      <c r="BF1661" s="6">
        <f t="shared" si="75"/>
        <v>46249</v>
      </c>
      <c r="BG1661">
        <f t="shared" si="76"/>
        <v>-0.54166666666424135</v>
      </c>
      <c r="BH1661" t="str">
        <f t="shared" si="77"/>
        <v>COMPLY</v>
      </c>
      <c r="BI1661" t="str">
        <f>VLOOKUP(H1661,Sheet2!$A$1:$B$270,2,FALSE)</f>
        <v>ATAMBUA</v>
      </c>
    </row>
    <row r="1662" spans="1:61">
      <c r="A1662">
        <v>1661</v>
      </c>
      <c r="B1662">
        <v>1002527156</v>
      </c>
      <c r="C1662">
        <v>3</v>
      </c>
      <c r="D1662" t="s">
        <v>42</v>
      </c>
      <c r="E1662">
        <v>5</v>
      </c>
      <c r="F1662" t="s">
        <v>102</v>
      </c>
      <c r="G1662" t="s">
        <v>108</v>
      </c>
      <c r="H1662" t="s">
        <v>393</v>
      </c>
      <c r="I1662" t="s">
        <v>213</v>
      </c>
      <c r="J1662" t="s">
        <v>214</v>
      </c>
      <c r="K1662" t="s">
        <v>149</v>
      </c>
      <c r="L1662" t="s">
        <v>215</v>
      </c>
      <c r="M1662" t="s">
        <v>76</v>
      </c>
      <c r="N1662" t="s">
        <v>216</v>
      </c>
      <c r="O1662" s="57">
        <v>46248.684699074074</v>
      </c>
      <c r="P1662" s="57">
        <v>46248.823078703703</v>
      </c>
      <c r="Q1662">
        <v>69366303</v>
      </c>
      <c r="S1662">
        <v>152506219086</v>
      </c>
      <c r="T1662" t="s">
        <v>10343</v>
      </c>
      <c r="U1662" t="s">
        <v>10344</v>
      </c>
      <c r="V1662" t="s">
        <v>10345</v>
      </c>
      <c r="Z1662">
        <v>113.933761</v>
      </c>
      <c r="AA1662">
        <v>-7.6988960000000004</v>
      </c>
      <c r="AB1662" t="s">
        <v>10346</v>
      </c>
      <c r="AC1662" t="s">
        <v>237</v>
      </c>
      <c r="AL1662" t="s">
        <v>218</v>
      </c>
      <c r="AM1662" t="s">
        <v>10347</v>
      </c>
      <c r="AN1662" t="s">
        <v>6</v>
      </c>
      <c r="AO1662" t="s">
        <v>9949</v>
      </c>
      <c r="AP1662" s="57">
        <v>46249.541666666664</v>
      </c>
      <c r="AR1662" t="s">
        <v>219</v>
      </c>
      <c r="AS1662" t="s">
        <v>393</v>
      </c>
      <c r="AT1662" t="s">
        <v>231</v>
      </c>
      <c r="AU1662">
        <v>20260814</v>
      </c>
      <c r="AV1662" t="s">
        <v>222</v>
      </c>
      <c r="AW1662" t="s">
        <v>10348</v>
      </c>
      <c r="AX1662" t="s">
        <v>223</v>
      </c>
      <c r="BA1662" s="57">
        <v>46249.541666666664</v>
      </c>
      <c r="BB1662" t="s">
        <v>10347</v>
      </c>
      <c r="BC1662">
        <v>2026</v>
      </c>
      <c r="BD1662">
        <v>8</v>
      </c>
      <c r="BE1662">
        <v>14</v>
      </c>
      <c r="BF1662" s="6">
        <f t="shared" si="75"/>
        <v>46248</v>
      </c>
      <c r="BG1662">
        <f t="shared" si="76"/>
        <v>-1.5416666666642413</v>
      </c>
      <c r="BH1662" t="str">
        <f t="shared" si="77"/>
        <v>COMPLY</v>
      </c>
      <c r="BI1662" t="str">
        <f>VLOOKUP(H1662,Sheet2!$A$1:$B$270,2,FALSE)</f>
        <v>BANYUWANGI</v>
      </c>
    </row>
    <row r="1663" spans="1:61">
      <c r="A1663">
        <v>1662</v>
      </c>
      <c r="B1663">
        <v>1002512102</v>
      </c>
      <c r="C1663">
        <v>3</v>
      </c>
      <c r="D1663" t="s">
        <v>49</v>
      </c>
      <c r="E1663">
        <v>4</v>
      </c>
      <c r="F1663" t="s">
        <v>246</v>
      </c>
      <c r="G1663" t="s">
        <v>549</v>
      </c>
      <c r="H1663" t="s">
        <v>550</v>
      </c>
      <c r="I1663" t="s">
        <v>213</v>
      </c>
      <c r="J1663" t="s">
        <v>214</v>
      </c>
      <c r="K1663" t="s">
        <v>149</v>
      </c>
      <c r="M1663" t="s">
        <v>575</v>
      </c>
      <c r="N1663" t="s">
        <v>216</v>
      </c>
      <c r="O1663" s="57">
        <v>46240.490949074076</v>
      </c>
      <c r="P1663" s="57">
        <v>46243.588217592594</v>
      </c>
      <c r="Q1663">
        <v>69359839</v>
      </c>
      <c r="R1663">
        <v>2946102028</v>
      </c>
      <c r="S1663">
        <v>143407106637</v>
      </c>
      <c r="T1663" t="s">
        <v>949</v>
      </c>
      <c r="U1663" t="s">
        <v>2182</v>
      </c>
      <c r="V1663" t="s">
        <v>4982</v>
      </c>
      <c r="Z1663">
        <v>110.0445857</v>
      </c>
      <c r="AA1663">
        <v>-6.9671436</v>
      </c>
      <c r="AB1663" t="s">
        <v>2183</v>
      </c>
      <c r="AC1663" t="s">
        <v>226</v>
      </c>
      <c r="AL1663" t="s">
        <v>218</v>
      </c>
      <c r="AM1663" t="s">
        <v>4983</v>
      </c>
      <c r="AN1663" t="s">
        <v>6</v>
      </c>
      <c r="AO1663" s="57">
        <v>46181.496516203704</v>
      </c>
      <c r="AP1663" s="57">
        <v>46244.541666666664</v>
      </c>
      <c r="AR1663" t="s">
        <v>14</v>
      </c>
      <c r="AS1663" t="s">
        <v>550</v>
      </c>
      <c r="AT1663" t="s">
        <v>231</v>
      </c>
      <c r="AV1663" t="s">
        <v>4984</v>
      </c>
      <c r="AW1663" t="s">
        <v>561</v>
      </c>
      <c r="AX1663" t="s">
        <v>223</v>
      </c>
      <c r="BA1663" s="57">
        <v>46244.541666666664</v>
      </c>
      <c r="BB1663" t="s">
        <v>4983</v>
      </c>
      <c r="BF1663" s="6" t="e">
        <f t="shared" si="75"/>
        <v>#NUM!</v>
      </c>
      <c r="BG1663" t="e">
        <f t="shared" si="76"/>
        <v>#NUM!</v>
      </c>
      <c r="BH1663" t="e">
        <f t="shared" si="77"/>
        <v>#NUM!</v>
      </c>
      <c r="BI1663" t="e">
        <f>VLOOKUP(H1663,Sheet2!$A$1:$B$270,2,FALSE)</f>
        <v>#N/A</v>
      </c>
    </row>
    <row r="1664" spans="1:61">
      <c r="A1664">
        <v>1663</v>
      </c>
      <c r="B1664">
        <v>1002529670</v>
      </c>
      <c r="C1664">
        <v>3</v>
      </c>
      <c r="D1664" t="s">
        <v>42</v>
      </c>
      <c r="E1664">
        <v>5</v>
      </c>
      <c r="F1664" t="s">
        <v>102</v>
      </c>
      <c r="G1664" t="s">
        <v>99</v>
      </c>
      <c r="H1664" t="s">
        <v>287</v>
      </c>
      <c r="I1664" t="s">
        <v>213</v>
      </c>
      <c r="J1664" t="s">
        <v>214</v>
      </c>
      <c r="K1664" t="s">
        <v>149</v>
      </c>
      <c r="L1664" t="s">
        <v>215</v>
      </c>
      <c r="M1664" t="s">
        <v>76</v>
      </c>
      <c r="N1664" t="s">
        <v>216</v>
      </c>
      <c r="O1664" s="57">
        <v>46250.566620370373</v>
      </c>
      <c r="P1664" s="57">
        <v>46251.662511574075</v>
      </c>
      <c r="Q1664">
        <v>69367529</v>
      </c>
      <c r="S1664">
        <v>152519203988</v>
      </c>
      <c r="T1664" t="s">
        <v>10354</v>
      </c>
      <c r="U1664" t="s">
        <v>10355</v>
      </c>
      <c r="V1664" t="s">
        <v>10356</v>
      </c>
      <c r="Z1664">
        <v>114.123612865805</v>
      </c>
      <c r="AA1664">
        <v>-8.2788574805034401</v>
      </c>
      <c r="AB1664" t="s">
        <v>10357</v>
      </c>
      <c r="AC1664" t="s">
        <v>217</v>
      </c>
      <c r="AL1664" t="s">
        <v>218</v>
      </c>
      <c r="AM1664" t="s">
        <v>10358</v>
      </c>
      <c r="AN1664" t="s">
        <v>6</v>
      </c>
      <c r="AO1664" t="s">
        <v>9814</v>
      </c>
      <c r="AP1664" s="57">
        <v>46251.541666666664</v>
      </c>
      <c r="AR1664" t="s">
        <v>219</v>
      </c>
      <c r="AS1664" t="s">
        <v>287</v>
      </c>
      <c r="AT1664" t="s">
        <v>231</v>
      </c>
      <c r="AU1664">
        <v>20260817</v>
      </c>
      <c r="AV1664" t="s">
        <v>222</v>
      </c>
      <c r="AW1664" t="s">
        <v>1015</v>
      </c>
      <c r="AX1664" t="s">
        <v>223</v>
      </c>
      <c r="BA1664" s="57">
        <v>46251.541666666664</v>
      </c>
      <c r="BB1664" t="s">
        <v>10358</v>
      </c>
      <c r="BC1664">
        <v>2026</v>
      </c>
      <c r="BD1664">
        <v>8</v>
      </c>
      <c r="BE1664">
        <v>17</v>
      </c>
      <c r="BF1664" s="6">
        <f t="shared" si="75"/>
        <v>46251</v>
      </c>
      <c r="BG1664">
        <f t="shared" si="76"/>
        <v>-0.54166666666424135</v>
      </c>
      <c r="BH1664" t="str">
        <f t="shared" si="77"/>
        <v>COMPLY</v>
      </c>
      <c r="BI1664" t="str">
        <f>VLOOKUP(H1664,Sheet2!$A$1:$B$270,2,FALSE)</f>
        <v>BANYUWANGI</v>
      </c>
    </row>
    <row r="1665" spans="1:61">
      <c r="A1665">
        <v>1664</v>
      </c>
      <c r="B1665">
        <v>1002520490</v>
      </c>
      <c r="C1665">
        <v>3</v>
      </c>
      <c r="D1665" t="s">
        <v>42</v>
      </c>
      <c r="E1665">
        <v>5</v>
      </c>
      <c r="F1665" t="s">
        <v>233</v>
      </c>
      <c r="G1665" t="s">
        <v>106</v>
      </c>
      <c r="H1665" t="s">
        <v>296</v>
      </c>
      <c r="I1665" t="s">
        <v>213</v>
      </c>
      <c r="J1665" t="s">
        <v>214</v>
      </c>
      <c r="K1665" t="s">
        <v>149</v>
      </c>
      <c r="M1665" t="s">
        <v>76</v>
      </c>
      <c r="N1665" t="s">
        <v>216</v>
      </c>
      <c r="O1665" s="57">
        <v>46245.646585648145</v>
      </c>
      <c r="P1665" s="57">
        <v>46245.908761574072</v>
      </c>
      <c r="Q1665">
        <v>69363566</v>
      </c>
      <c r="S1665">
        <v>152743216281</v>
      </c>
      <c r="T1665" t="s">
        <v>7109</v>
      </c>
      <c r="U1665" t="s">
        <v>7110</v>
      </c>
      <c r="V1665" t="s">
        <v>7111</v>
      </c>
      <c r="Z1665">
        <v>112.6951203</v>
      </c>
      <c r="AA1665">
        <v>-7.5656860999999997</v>
      </c>
      <c r="AB1665" t="s">
        <v>7112</v>
      </c>
      <c r="AC1665" t="s">
        <v>230</v>
      </c>
      <c r="AL1665" t="s">
        <v>218</v>
      </c>
      <c r="AM1665" t="s">
        <v>7113</v>
      </c>
      <c r="AN1665" t="s">
        <v>6</v>
      </c>
      <c r="AO1665" s="57">
        <v>46334.652650462966</v>
      </c>
      <c r="AP1665" s="57">
        <v>46246.541666666664</v>
      </c>
      <c r="AR1665" t="s">
        <v>219</v>
      </c>
      <c r="AS1665" t="s">
        <v>296</v>
      </c>
      <c r="AT1665" t="s">
        <v>221</v>
      </c>
      <c r="AU1665">
        <v>20260811</v>
      </c>
      <c r="AV1665" t="s">
        <v>222</v>
      </c>
      <c r="AW1665" t="s">
        <v>561</v>
      </c>
      <c r="AX1665" t="s">
        <v>223</v>
      </c>
      <c r="BA1665" s="57">
        <v>46246.541666666664</v>
      </c>
      <c r="BB1665" t="s">
        <v>7113</v>
      </c>
      <c r="BC1665">
        <v>2026</v>
      </c>
      <c r="BD1665">
        <v>8</v>
      </c>
      <c r="BE1665">
        <v>11</v>
      </c>
      <c r="BF1665" s="6">
        <f t="shared" si="75"/>
        <v>46245</v>
      </c>
      <c r="BG1665">
        <f t="shared" si="76"/>
        <v>-1.5416666666642413</v>
      </c>
      <c r="BH1665" t="str">
        <f t="shared" si="77"/>
        <v>COMPLY</v>
      </c>
      <c r="BI1665" t="str">
        <f>VLOOKUP(H1665,Sheet2!$A$1:$B$270,2,FALSE)</f>
        <v>PASURUAN</v>
      </c>
    </row>
    <row r="1666" spans="1:61">
      <c r="A1666">
        <v>1665</v>
      </c>
      <c r="B1666">
        <v>1002524844</v>
      </c>
      <c r="C1666">
        <v>3</v>
      </c>
      <c r="D1666" t="s">
        <v>55</v>
      </c>
      <c r="E1666">
        <v>5</v>
      </c>
      <c r="F1666" t="s">
        <v>228</v>
      </c>
      <c r="G1666" t="s">
        <v>127</v>
      </c>
      <c r="H1666" t="s">
        <v>496</v>
      </c>
      <c r="I1666" t="s">
        <v>213</v>
      </c>
      <c r="J1666" t="s">
        <v>214</v>
      </c>
      <c r="K1666" t="s">
        <v>149</v>
      </c>
      <c r="L1666" t="s">
        <v>215</v>
      </c>
      <c r="M1666" t="s">
        <v>76</v>
      </c>
      <c r="N1666" t="s">
        <v>216</v>
      </c>
      <c r="O1666" s="57">
        <v>46247.668715277781</v>
      </c>
      <c r="P1666" s="57">
        <v>46248.447800925926</v>
      </c>
      <c r="Q1666">
        <v>69365397</v>
      </c>
      <c r="S1666">
        <v>152428209680</v>
      </c>
      <c r="T1666" t="s">
        <v>8964</v>
      </c>
      <c r="U1666" t="s">
        <v>8965</v>
      </c>
      <c r="V1666" t="s">
        <v>8966</v>
      </c>
      <c r="Z1666">
        <v>113.744204007089</v>
      </c>
      <c r="AA1666">
        <v>-7.1146511272033397</v>
      </c>
      <c r="AB1666" t="s">
        <v>8967</v>
      </c>
      <c r="AC1666" t="s">
        <v>217</v>
      </c>
      <c r="AL1666" t="s">
        <v>218</v>
      </c>
      <c r="AM1666" t="s">
        <v>8968</v>
      </c>
      <c r="AN1666" t="s">
        <v>6</v>
      </c>
      <c r="AO1666" t="s">
        <v>8969</v>
      </c>
      <c r="AP1666" s="57">
        <v>46248.541666666664</v>
      </c>
      <c r="AR1666" t="s">
        <v>219</v>
      </c>
      <c r="AS1666" t="s">
        <v>496</v>
      </c>
      <c r="AT1666" t="s">
        <v>231</v>
      </c>
      <c r="AU1666">
        <v>20260814</v>
      </c>
      <c r="AV1666" t="s">
        <v>222</v>
      </c>
      <c r="AW1666" t="s">
        <v>1015</v>
      </c>
      <c r="AX1666" t="s">
        <v>223</v>
      </c>
      <c r="BA1666" s="57">
        <v>46248.541666666664</v>
      </c>
      <c r="BB1666" t="s">
        <v>8968</v>
      </c>
      <c r="BC1666">
        <v>2026</v>
      </c>
      <c r="BD1666">
        <v>8</v>
      </c>
      <c r="BE1666">
        <v>14</v>
      </c>
      <c r="BF1666" s="6">
        <f t="shared" si="75"/>
        <v>46248</v>
      </c>
      <c r="BG1666">
        <f t="shared" si="76"/>
        <v>-0.54166666666424135</v>
      </c>
      <c r="BH1666" t="str">
        <f t="shared" si="77"/>
        <v>COMPLY</v>
      </c>
      <c r="BI1666" t="str">
        <f>VLOOKUP(H1666,Sheet2!$A$1:$B$270,2,FALSE)</f>
        <v>MADURA</v>
      </c>
    </row>
    <row r="1667" spans="1:61">
      <c r="A1667">
        <v>1666</v>
      </c>
      <c r="B1667">
        <v>1002513019</v>
      </c>
      <c r="C1667">
        <v>3</v>
      </c>
      <c r="D1667" t="s">
        <v>51</v>
      </c>
      <c r="E1667">
        <v>4</v>
      </c>
      <c r="F1667" t="s">
        <v>273</v>
      </c>
      <c r="G1667" t="s">
        <v>273</v>
      </c>
      <c r="H1667" t="s">
        <v>946</v>
      </c>
      <c r="I1667" t="s">
        <v>213</v>
      </c>
      <c r="J1667" t="s">
        <v>214</v>
      </c>
      <c r="K1667" t="s">
        <v>149</v>
      </c>
      <c r="M1667" t="s">
        <v>76</v>
      </c>
      <c r="N1667" t="s">
        <v>216</v>
      </c>
      <c r="O1667" s="57">
        <v>46240.664479166669</v>
      </c>
      <c r="P1667" s="57">
        <v>46240.736585648148</v>
      </c>
      <c r="Q1667">
        <v>69358544</v>
      </c>
      <c r="S1667">
        <v>142401145989</v>
      </c>
      <c r="T1667" t="s">
        <v>2193</v>
      </c>
      <c r="U1667" t="s">
        <v>2194</v>
      </c>
      <c r="V1667" t="s">
        <v>2195</v>
      </c>
      <c r="Z1667">
        <v>110.82376465999999</v>
      </c>
      <c r="AA1667">
        <v>-6.8016982690000001</v>
      </c>
      <c r="AB1667" t="s">
        <v>2196</v>
      </c>
      <c r="AC1667" t="s">
        <v>290</v>
      </c>
      <c r="AL1667" t="s">
        <v>218</v>
      </c>
      <c r="AM1667" t="s">
        <v>2197</v>
      </c>
      <c r="AN1667" t="s">
        <v>6</v>
      </c>
      <c r="AO1667" s="57">
        <v>46181.673981481479</v>
      </c>
      <c r="AR1667" t="s">
        <v>219</v>
      </c>
      <c r="AS1667" t="s">
        <v>946</v>
      </c>
      <c r="AT1667" t="s">
        <v>231</v>
      </c>
      <c r="AU1667">
        <v>20260806</v>
      </c>
      <c r="AV1667" t="s">
        <v>222</v>
      </c>
      <c r="AW1667" t="s">
        <v>582</v>
      </c>
      <c r="AX1667" t="s">
        <v>223</v>
      </c>
      <c r="BA1667" s="57">
        <v>46240.291666666664</v>
      </c>
      <c r="BB1667" t="s">
        <v>2197</v>
      </c>
      <c r="BC1667">
        <v>2026</v>
      </c>
      <c r="BD1667">
        <v>8</v>
      </c>
      <c r="BE1667">
        <v>6</v>
      </c>
      <c r="BF1667" s="6">
        <f t="shared" ref="BF1667:BF1730" si="78">DATE(BC1667,BD1667,BE1667)</f>
        <v>46240</v>
      </c>
      <c r="BG1667">
        <f t="shared" ref="BG1667:BG1730" si="79">BF1667-BA1667</f>
        <v>-0.29166666666424135</v>
      </c>
      <c r="BH1667" t="str">
        <f t="shared" ref="BH1667:BH1730" si="80">IF(BG1667=1,"COMPLY",IF(BG1667&lt;1,"COMPLY","NOT COMPLY"))</f>
        <v>COMPLY</v>
      </c>
      <c r="BI1667" t="e">
        <f>VLOOKUP(H1667,Sheet2!$A$1:$B$270,2,FALSE)</f>
        <v>#N/A</v>
      </c>
    </row>
    <row r="1668" spans="1:61">
      <c r="A1668">
        <v>1667</v>
      </c>
      <c r="B1668">
        <v>1002520775</v>
      </c>
      <c r="C1668">
        <v>3</v>
      </c>
      <c r="D1668" t="s">
        <v>55</v>
      </c>
      <c r="E1668">
        <v>5</v>
      </c>
      <c r="F1668" t="s">
        <v>265</v>
      </c>
      <c r="G1668" t="s">
        <v>125</v>
      </c>
      <c r="H1668" t="s">
        <v>417</v>
      </c>
      <c r="I1668" t="s">
        <v>213</v>
      </c>
      <c r="J1668" t="s">
        <v>214</v>
      </c>
      <c r="K1668" t="s">
        <v>149</v>
      </c>
      <c r="M1668" t="s">
        <v>76</v>
      </c>
      <c r="N1668" t="s">
        <v>216</v>
      </c>
      <c r="O1668" s="57">
        <v>46245.695127314815</v>
      </c>
      <c r="P1668" s="57">
        <v>46246.586678240739</v>
      </c>
      <c r="Q1668">
        <v>69363667</v>
      </c>
      <c r="S1668">
        <v>152448204560</v>
      </c>
      <c r="T1668" t="s">
        <v>7119</v>
      </c>
      <c r="U1668" t="s">
        <v>7120</v>
      </c>
      <c r="V1668" t="s">
        <v>7121</v>
      </c>
      <c r="Z1668">
        <v>112.356384625804</v>
      </c>
      <c r="AA1668">
        <v>-6.8669660879565102</v>
      </c>
      <c r="AB1668" t="s">
        <v>7122</v>
      </c>
      <c r="AC1668" t="s">
        <v>230</v>
      </c>
      <c r="AL1668" t="s">
        <v>218</v>
      </c>
      <c r="AM1668" t="s">
        <v>7123</v>
      </c>
      <c r="AN1668" t="s">
        <v>6</v>
      </c>
      <c r="AO1668" s="57">
        <v>46334.704837962963</v>
      </c>
      <c r="AP1668" s="57">
        <v>46246.625</v>
      </c>
      <c r="AR1668" t="s">
        <v>219</v>
      </c>
      <c r="AS1668" t="s">
        <v>417</v>
      </c>
      <c r="AT1668" t="s">
        <v>231</v>
      </c>
      <c r="AU1668">
        <v>20260812</v>
      </c>
      <c r="AV1668" t="s">
        <v>222</v>
      </c>
      <c r="AW1668" t="s">
        <v>596</v>
      </c>
      <c r="AX1668" t="s">
        <v>223</v>
      </c>
      <c r="BA1668" s="57">
        <v>46246.625</v>
      </c>
      <c r="BB1668" t="s">
        <v>7123</v>
      </c>
      <c r="BC1668">
        <v>2026</v>
      </c>
      <c r="BD1668">
        <v>8</v>
      </c>
      <c r="BE1668">
        <v>12</v>
      </c>
      <c r="BF1668" s="6">
        <f t="shared" si="78"/>
        <v>46246</v>
      </c>
      <c r="BG1668">
        <f t="shared" si="79"/>
        <v>-0.625</v>
      </c>
      <c r="BH1668" t="str">
        <f t="shared" si="80"/>
        <v>COMPLY</v>
      </c>
      <c r="BI1668" t="str">
        <f>VLOOKUP(H1668,Sheet2!$A$1:$B$270,2,FALSE)</f>
        <v>GRESIK</v>
      </c>
    </row>
    <row r="1669" spans="1:61">
      <c r="A1669">
        <v>1668</v>
      </c>
      <c r="B1669">
        <v>1002512835</v>
      </c>
      <c r="C1669">
        <v>3</v>
      </c>
      <c r="D1669" t="s">
        <v>59</v>
      </c>
      <c r="E1669">
        <v>4</v>
      </c>
      <c r="F1669" t="s">
        <v>567</v>
      </c>
      <c r="G1669" t="s">
        <v>1001</v>
      </c>
      <c r="H1669" t="s">
        <v>1002</v>
      </c>
      <c r="I1669" t="s">
        <v>213</v>
      </c>
      <c r="J1669" t="s">
        <v>214</v>
      </c>
      <c r="K1669" t="s">
        <v>149</v>
      </c>
      <c r="M1669" t="s">
        <v>960</v>
      </c>
      <c r="N1669" t="s">
        <v>216</v>
      </c>
      <c r="O1669" s="57">
        <v>46240.632777777777</v>
      </c>
      <c r="P1669" s="57">
        <v>46241.611643518518</v>
      </c>
      <c r="Q1669">
        <v>69360139</v>
      </c>
      <c r="S1669">
        <v>143135115037</v>
      </c>
      <c r="T1669" t="s">
        <v>1494</v>
      </c>
      <c r="Z1669">
        <v>110.42143016140901</v>
      </c>
      <c r="AA1669">
        <v>-8.0286884557070994</v>
      </c>
      <c r="AB1669" t="s">
        <v>1497</v>
      </c>
      <c r="AC1669" t="s">
        <v>291</v>
      </c>
      <c r="AO1669" s="57">
        <v>46181.642870370371</v>
      </c>
      <c r="AR1669" t="s">
        <v>6</v>
      </c>
      <c r="AS1669" t="s">
        <v>1002</v>
      </c>
      <c r="AT1669" t="s">
        <v>231</v>
      </c>
      <c r="AV1669" t="s">
        <v>4991</v>
      </c>
      <c r="AW1669" t="s">
        <v>582</v>
      </c>
      <c r="AX1669" t="s">
        <v>223</v>
      </c>
      <c r="BF1669" s="6" t="e">
        <f t="shared" si="78"/>
        <v>#NUM!</v>
      </c>
      <c r="BG1669" t="e">
        <f t="shared" si="79"/>
        <v>#NUM!</v>
      </c>
      <c r="BH1669" t="e">
        <f t="shared" si="80"/>
        <v>#NUM!</v>
      </c>
      <c r="BI1669" t="e">
        <f>VLOOKUP(H1669,Sheet2!$A$1:$B$270,2,FALSE)</f>
        <v>#N/A</v>
      </c>
    </row>
    <row r="1670" spans="1:61">
      <c r="A1670">
        <v>1669</v>
      </c>
      <c r="B1670">
        <v>1002515894</v>
      </c>
      <c r="C1670">
        <v>3</v>
      </c>
      <c r="D1670" t="s">
        <v>49</v>
      </c>
      <c r="E1670">
        <v>4</v>
      </c>
      <c r="F1670" t="s">
        <v>252</v>
      </c>
      <c r="G1670" t="s">
        <v>255</v>
      </c>
      <c r="H1670" t="s">
        <v>556</v>
      </c>
      <c r="I1670" t="s">
        <v>213</v>
      </c>
      <c r="J1670" t="s">
        <v>214</v>
      </c>
      <c r="K1670" t="s">
        <v>149</v>
      </c>
      <c r="L1670" t="s">
        <v>215</v>
      </c>
      <c r="M1670" t="s">
        <v>575</v>
      </c>
      <c r="N1670" t="s">
        <v>216</v>
      </c>
      <c r="O1670" s="57">
        <v>46242.53052083333</v>
      </c>
      <c r="P1670" s="57">
        <v>46244.608622685184</v>
      </c>
      <c r="Q1670">
        <v>69361431</v>
      </c>
      <c r="S1670">
        <v>142283119918</v>
      </c>
      <c r="T1670" t="s">
        <v>4992</v>
      </c>
      <c r="U1670" t="s">
        <v>4993</v>
      </c>
      <c r="V1670" t="s">
        <v>4994</v>
      </c>
      <c r="Z1670">
        <v>109.12327380000001</v>
      </c>
      <c r="AA1670">
        <v>-7.0014816999999896</v>
      </c>
      <c r="AB1670" t="s">
        <v>4995</v>
      </c>
      <c r="AC1670" t="s">
        <v>237</v>
      </c>
      <c r="AL1670" t="s">
        <v>218</v>
      </c>
      <c r="AM1670" t="s">
        <v>4996</v>
      </c>
      <c r="AN1670" t="s">
        <v>6</v>
      </c>
      <c r="AO1670" s="57">
        <v>46242.538217592592</v>
      </c>
      <c r="AP1670" s="57">
        <v>46243.541666666664</v>
      </c>
      <c r="AQ1670" t="s">
        <v>903</v>
      </c>
      <c r="AR1670" t="s">
        <v>14</v>
      </c>
      <c r="AS1670" t="s">
        <v>556</v>
      </c>
      <c r="AT1670" t="s">
        <v>231</v>
      </c>
      <c r="AV1670" t="s">
        <v>6403</v>
      </c>
      <c r="AW1670" t="s">
        <v>1014</v>
      </c>
      <c r="AX1670" t="s">
        <v>223</v>
      </c>
      <c r="BA1670" s="57">
        <v>46243.541666666664</v>
      </c>
      <c r="BB1670" t="s">
        <v>4996</v>
      </c>
      <c r="BF1670" s="6" t="e">
        <f t="shared" si="78"/>
        <v>#NUM!</v>
      </c>
      <c r="BG1670" t="e">
        <f t="shared" si="79"/>
        <v>#NUM!</v>
      </c>
      <c r="BH1670" t="e">
        <f t="shared" si="80"/>
        <v>#NUM!</v>
      </c>
      <c r="BI1670" t="e">
        <f>VLOOKUP(H1670,Sheet2!$A$1:$B$270,2,FALSE)</f>
        <v>#N/A</v>
      </c>
    </row>
    <row r="1671" spans="1:61">
      <c r="A1671">
        <v>1670</v>
      </c>
      <c r="B1671">
        <v>1002516177</v>
      </c>
      <c r="C1671">
        <v>3</v>
      </c>
      <c r="D1671" t="s">
        <v>59</v>
      </c>
      <c r="E1671">
        <v>4</v>
      </c>
      <c r="F1671" t="s">
        <v>224</v>
      </c>
      <c r="G1671" t="s">
        <v>224</v>
      </c>
      <c r="H1671" t="s">
        <v>975</v>
      </c>
      <c r="I1671" t="s">
        <v>213</v>
      </c>
      <c r="J1671" t="s">
        <v>214</v>
      </c>
      <c r="K1671" t="s">
        <v>149</v>
      </c>
      <c r="L1671" t="s">
        <v>215</v>
      </c>
      <c r="M1671" t="s">
        <v>575</v>
      </c>
      <c r="N1671" t="s">
        <v>216</v>
      </c>
      <c r="O1671" s="57">
        <v>46242.705520833333</v>
      </c>
      <c r="P1671" s="57">
        <v>46245.582187499997</v>
      </c>
      <c r="Q1671">
        <v>69361613</v>
      </c>
      <c r="S1671">
        <v>143387115914</v>
      </c>
      <c r="T1671" t="s">
        <v>4997</v>
      </c>
      <c r="U1671" t="s">
        <v>4998</v>
      </c>
      <c r="V1671" t="s">
        <v>4999</v>
      </c>
      <c r="Z1671">
        <v>109.09837</v>
      </c>
      <c r="AA1671">
        <v>-7.5303769999999997</v>
      </c>
      <c r="AB1671" t="s">
        <v>5000</v>
      </c>
      <c r="AC1671" t="s">
        <v>237</v>
      </c>
      <c r="AL1671" t="s">
        <v>218</v>
      </c>
      <c r="AM1671" t="s">
        <v>5001</v>
      </c>
      <c r="AN1671" t="s">
        <v>6</v>
      </c>
      <c r="AO1671" s="57">
        <v>46242.715532407405</v>
      </c>
      <c r="AP1671" s="57">
        <v>46243.541666666664</v>
      </c>
      <c r="AQ1671" t="s">
        <v>903</v>
      </c>
      <c r="AR1671" t="s">
        <v>14</v>
      </c>
      <c r="AS1671" t="s">
        <v>975</v>
      </c>
      <c r="AT1671" t="s">
        <v>231</v>
      </c>
      <c r="AV1671" t="s">
        <v>7124</v>
      </c>
      <c r="AW1671" t="s">
        <v>1018</v>
      </c>
      <c r="AX1671" t="s">
        <v>223</v>
      </c>
      <c r="BA1671" s="57">
        <v>46243.541666666664</v>
      </c>
      <c r="BB1671" t="s">
        <v>5001</v>
      </c>
      <c r="BF1671" s="6" t="e">
        <f t="shared" si="78"/>
        <v>#NUM!</v>
      </c>
      <c r="BG1671" t="e">
        <f t="shared" si="79"/>
        <v>#NUM!</v>
      </c>
      <c r="BH1671" t="e">
        <f t="shared" si="80"/>
        <v>#NUM!</v>
      </c>
      <c r="BI1671" t="e">
        <f>VLOOKUP(H1671,Sheet2!$A$1:$B$270,2,FALSE)</f>
        <v>#N/A</v>
      </c>
    </row>
    <row r="1672" spans="1:61">
      <c r="A1672">
        <v>1671</v>
      </c>
      <c r="B1672">
        <v>1002523352</v>
      </c>
      <c r="C1672">
        <v>3</v>
      </c>
      <c r="D1672" t="s">
        <v>55</v>
      </c>
      <c r="E1672">
        <v>5</v>
      </c>
      <c r="F1672" t="s">
        <v>228</v>
      </c>
      <c r="G1672" t="s">
        <v>127</v>
      </c>
      <c r="H1672" t="s">
        <v>229</v>
      </c>
      <c r="I1672" t="s">
        <v>213</v>
      </c>
      <c r="J1672" t="s">
        <v>214</v>
      </c>
      <c r="K1672" t="s">
        <v>149</v>
      </c>
      <c r="M1672" t="s">
        <v>76</v>
      </c>
      <c r="N1672" t="s">
        <v>216</v>
      </c>
      <c r="O1672" s="57">
        <v>46247.370219907411</v>
      </c>
      <c r="P1672" s="57">
        <v>46247.740428240744</v>
      </c>
      <c r="Q1672">
        <v>69364729</v>
      </c>
      <c r="S1672">
        <v>152426928141</v>
      </c>
      <c r="T1672" t="s">
        <v>8975</v>
      </c>
      <c r="U1672" t="s">
        <v>8976</v>
      </c>
      <c r="V1672" t="s">
        <v>8977</v>
      </c>
      <c r="Z1672">
        <v>113.3926275</v>
      </c>
      <c r="AA1672">
        <v>-7.1226965</v>
      </c>
      <c r="AB1672" t="s">
        <v>8978</v>
      </c>
      <c r="AC1672" t="s">
        <v>230</v>
      </c>
      <c r="AL1672" t="s">
        <v>218</v>
      </c>
      <c r="AM1672" t="s">
        <v>8862</v>
      </c>
      <c r="AN1672" t="s">
        <v>6</v>
      </c>
      <c r="AO1672" t="s">
        <v>8852</v>
      </c>
      <c r="AP1672" s="57">
        <v>46248.333333333336</v>
      </c>
      <c r="AR1672" t="s">
        <v>219</v>
      </c>
      <c r="AS1672" t="s">
        <v>229</v>
      </c>
      <c r="AT1672" t="s">
        <v>231</v>
      </c>
      <c r="AU1672">
        <v>20260813</v>
      </c>
      <c r="AV1672" t="s">
        <v>222</v>
      </c>
      <c r="AW1672" t="s">
        <v>561</v>
      </c>
      <c r="AX1672" t="s">
        <v>223</v>
      </c>
      <c r="BA1672" s="57">
        <v>46248.333333333336</v>
      </c>
      <c r="BB1672" t="s">
        <v>8862</v>
      </c>
      <c r="BC1672">
        <v>2026</v>
      </c>
      <c r="BD1672">
        <v>8</v>
      </c>
      <c r="BE1672">
        <v>13</v>
      </c>
      <c r="BF1672" s="6">
        <f t="shared" si="78"/>
        <v>46247</v>
      </c>
      <c r="BG1672">
        <f t="shared" si="79"/>
        <v>-1.3333333333357587</v>
      </c>
      <c r="BH1672" t="str">
        <f t="shared" si="80"/>
        <v>COMPLY</v>
      </c>
      <c r="BI1672" t="str">
        <f>VLOOKUP(H1672,Sheet2!$A$1:$B$270,2,FALSE)</f>
        <v>MADURA</v>
      </c>
    </row>
    <row r="1673" spans="1:61">
      <c r="A1673">
        <v>1672</v>
      </c>
      <c r="B1673">
        <v>1002509338</v>
      </c>
      <c r="C1673">
        <v>3</v>
      </c>
      <c r="D1673" t="s">
        <v>55</v>
      </c>
      <c r="E1673">
        <v>5</v>
      </c>
      <c r="F1673" t="s">
        <v>313</v>
      </c>
      <c r="G1673" t="s">
        <v>124</v>
      </c>
      <c r="H1673" t="s">
        <v>315</v>
      </c>
      <c r="I1673" t="s">
        <v>213</v>
      </c>
      <c r="J1673" t="s">
        <v>214</v>
      </c>
      <c r="K1673" t="s">
        <v>149</v>
      </c>
      <c r="M1673" t="s">
        <v>76</v>
      </c>
      <c r="N1673" t="s">
        <v>216</v>
      </c>
      <c r="O1673" s="57">
        <v>46238.721597222226</v>
      </c>
      <c r="P1673" s="57">
        <v>46238.802245370367</v>
      </c>
      <c r="Q1673">
        <v>69358109</v>
      </c>
      <c r="S1673">
        <v>152308241272</v>
      </c>
      <c r="T1673" t="s">
        <v>2213</v>
      </c>
      <c r="U1673" t="s">
        <v>2214</v>
      </c>
      <c r="V1673" t="s">
        <v>2215</v>
      </c>
      <c r="Z1673">
        <v>112.76560000000001</v>
      </c>
      <c r="AA1673">
        <v>-7.3310000000000004</v>
      </c>
      <c r="AB1673" t="s">
        <v>2216</v>
      </c>
      <c r="AC1673" t="s">
        <v>230</v>
      </c>
      <c r="AL1673" t="s">
        <v>218</v>
      </c>
      <c r="AM1673" t="s">
        <v>2217</v>
      </c>
      <c r="AN1673" t="s">
        <v>6</v>
      </c>
      <c r="AO1673" s="57">
        <v>46120.726145833331</v>
      </c>
      <c r="AR1673" t="s">
        <v>219</v>
      </c>
      <c r="AS1673" t="s">
        <v>315</v>
      </c>
      <c r="AT1673" t="s">
        <v>231</v>
      </c>
      <c r="AU1673">
        <v>20260804</v>
      </c>
      <c r="AV1673" t="s">
        <v>222</v>
      </c>
      <c r="AW1673" t="s">
        <v>561</v>
      </c>
      <c r="AX1673" t="s">
        <v>223</v>
      </c>
      <c r="BA1673" s="57">
        <v>46238.291666666664</v>
      </c>
      <c r="BB1673" t="s">
        <v>2217</v>
      </c>
      <c r="BC1673">
        <v>2026</v>
      </c>
      <c r="BD1673">
        <v>8</v>
      </c>
      <c r="BE1673">
        <v>4</v>
      </c>
      <c r="BF1673" s="6">
        <f t="shared" si="78"/>
        <v>46238</v>
      </c>
      <c r="BG1673">
        <f t="shared" si="79"/>
        <v>-0.29166666666424135</v>
      </c>
      <c r="BH1673" t="str">
        <f t="shared" si="80"/>
        <v>COMPLY</v>
      </c>
      <c r="BI1673" t="str">
        <f>VLOOKUP(H1673,Sheet2!$A$1:$B$270,2,FALSE)</f>
        <v>SURABAYA SELATAN</v>
      </c>
    </row>
    <row r="1674" spans="1:61">
      <c r="A1674">
        <v>1673</v>
      </c>
      <c r="B1674">
        <v>1002526152</v>
      </c>
      <c r="C1674">
        <v>3</v>
      </c>
      <c r="D1674" t="s">
        <v>42</v>
      </c>
      <c r="E1674">
        <v>5</v>
      </c>
      <c r="F1674" t="s">
        <v>102</v>
      </c>
      <c r="G1674" t="s">
        <v>108</v>
      </c>
      <c r="H1674" t="s">
        <v>346</v>
      </c>
      <c r="I1674" t="s">
        <v>213</v>
      </c>
      <c r="J1674" t="s">
        <v>214</v>
      </c>
      <c r="K1674" t="s">
        <v>149</v>
      </c>
      <c r="L1674" t="s">
        <v>215</v>
      </c>
      <c r="M1674" t="s">
        <v>76</v>
      </c>
      <c r="N1674" t="s">
        <v>216</v>
      </c>
      <c r="O1674" s="57">
        <v>46248.476342592592</v>
      </c>
      <c r="P1674" s="57">
        <v>46248.888206018521</v>
      </c>
      <c r="Q1674">
        <v>69365921</v>
      </c>
      <c r="S1674">
        <v>152531208027</v>
      </c>
      <c r="T1674" t="s">
        <v>10368</v>
      </c>
      <c r="U1674" t="s">
        <v>10369</v>
      </c>
      <c r="V1674" t="s">
        <v>10370</v>
      </c>
      <c r="Z1674">
        <v>113.71419400000001</v>
      </c>
      <c r="AA1674">
        <v>-7.7851400000000002</v>
      </c>
      <c r="AB1674" t="s">
        <v>10371</v>
      </c>
      <c r="AC1674" t="s">
        <v>237</v>
      </c>
      <c r="AL1674" t="s">
        <v>218</v>
      </c>
      <c r="AM1674" t="s">
        <v>10372</v>
      </c>
      <c r="AN1674" t="s">
        <v>6</v>
      </c>
      <c r="AO1674" t="s">
        <v>10053</v>
      </c>
      <c r="AP1674" s="57">
        <v>46249.333333333336</v>
      </c>
      <c r="AR1674" t="s">
        <v>219</v>
      </c>
      <c r="AS1674" t="s">
        <v>346</v>
      </c>
      <c r="AT1674" t="s">
        <v>231</v>
      </c>
      <c r="AU1674">
        <v>20260814</v>
      </c>
      <c r="AV1674" t="s">
        <v>222</v>
      </c>
      <c r="AW1674" t="s">
        <v>943</v>
      </c>
      <c r="AX1674" t="s">
        <v>223</v>
      </c>
      <c r="BA1674" s="57">
        <v>46249.333333333336</v>
      </c>
      <c r="BB1674" t="s">
        <v>10372</v>
      </c>
      <c r="BC1674">
        <v>2026</v>
      </c>
      <c r="BD1674">
        <v>8</v>
      </c>
      <c r="BE1674">
        <v>14</v>
      </c>
      <c r="BF1674" s="6">
        <f t="shared" si="78"/>
        <v>46248</v>
      </c>
      <c r="BG1674">
        <f t="shared" si="79"/>
        <v>-1.3333333333357587</v>
      </c>
      <c r="BH1674" t="str">
        <f t="shared" si="80"/>
        <v>COMPLY</v>
      </c>
      <c r="BI1674" t="str">
        <f>VLOOKUP(H1674,Sheet2!$A$1:$B$270,2,FALSE)</f>
        <v>BANYUWANGI</v>
      </c>
    </row>
    <row r="1675" spans="1:61">
      <c r="A1675">
        <v>1674</v>
      </c>
      <c r="B1675">
        <v>1002505520</v>
      </c>
      <c r="C1675">
        <v>3</v>
      </c>
      <c r="D1675" t="s">
        <v>38</v>
      </c>
      <c r="E1675">
        <v>5</v>
      </c>
      <c r="F1675" t="s">
        <v>90</v>
      </c>
      <c r="G1675" t="s">
        <v>96</v>
      </c>
      <c r="H1675" t="s">
        <v>289</v>
      </c>
      <c r="I1675" t="s">
        <v>213</v>
      </c>
      <c r="J1675" t="s">
        <v>214</v>
      </c>
      <c r="K1675" t="s">
        <v>149</v>
      </c>
      <c r="L1675" t="s">
        <v>215</v>
      </c>
      <c r="M1675" t="s">
        <v>76</v>
      </c>
      <c r="N1675" t="s">
        <v>216</v>
      </c>
      <c r="O1675" s="57">
        <v>46237.363854166666</v>
      </c>
      <c r="P1675" s="57">
        <v>46237.807326388887</v>
      </c>
      <c r="Q1675">
        <v>69357182</v>
      </c>
      <c r="S1675">
        <v>152608208821</v>
      </c>
      <c r="T1675" t="s">
        <v>2218</v>
      </c>
      <c r="U1675" t="s">
        <v>2219</v>
      </c>
      <c r="V1675" t="s">
        <v>2220</v>
      </c>
      <c r="Z1675">
        <v>111.706270815018</v>
      </c>
      <c r="AA1675">
        <v>-8.0549025045825502</v>
      </c>
      <c r="AB1675" t="s">
        <v>2221</v>
      </c>
      <c r="AC1675" t="s">
        <v>237</v>
      </c>
      <c r="AL1675" t="s">
        <v>218</v>
      </c>
      <c r="AM1675" t="s">
        <v>2222</v>
      </c>
      <c r="AN1675" t="s">
        <v>6</v>
      </c>
      <c r="AO1675" s="57">
        <v>46089.371631944443</v>
      </c>
      <c r="AP1675" s="57">
        <v>46238.333333333336</v>
      </c>
      <c r="AR1675" t="s">
        <v>219</v>
      </c>
      <c r="AS1675" t="s">
        <v>289</v>
      </c>
      <c r="AT1675" t="s">
        <v>231</v>
      </c>
      <c r="AU1675">
        <v>20260803</v>
      </c>
      <c r="AV1675" t="s">
        <v>222</v>
      </c>
      <c r="AW1675" t="s">
        <v>1021</v>
      </c>
      <c r="AX1675" t="s">
        <v>223</v>
      </c>
      <c r="BA1675" s="57">
        <v>46238.333333333336</v>
      </c>
      <c r="BB1675" t="s">
        <v>2222</v>
      </c>
      <c r="BC1675">
        <v>2026</v>
      </c>
      <c r="BD1675">
        <v>8</v>
      </c>
      <c r="BE1675">
        <v>3</v>
      </c>
      <c r="BF1675" s="6">
        <f t="shared" si="78"/>
        <v>46237</v>
      </c>
      <c r="BG1675">
        <f t="shared" si="79"/>
        <v>-1.3333333333357587</v>
      </c>
      <c r="BH1675" t="str">
        <f t="shared" si="80"/>
        <v>COMPLY</v>
      </c>
      <c r="BI1675" t="str">
        <f>VLOOKUP(H1675,Sheet2!$A$1:$B$270,2,FALSE)</f>
        <v>PONOROGO</v>
      </c>
    </row>
    <row r="1676" spans="1:61">
      <c r="A1676">
        <v>1675</v>
      </c>
      <c r="B1676">
        <v>1002519037</v>
      </c>
      <c r="C1676">
        <v>3</v>
      </c>
      <c r="D1676" t="s">
        <v>42</v>
      </c>
      <c r="E1676">
        <v>5</v>
      </c>
      <c r="F1676" t="s">
        <v>233</v>
      </c>
      <c r="G1676" t="s">
        <v>105</v>
      </c>
      <c r="H1676" t="s">
        <v>299</v>
      </c>
      <c r="I1676" t="s">
        <v>213</v>
      </c>
      <c r="J1676" t="s">
        <v>214</v>
      </c>
      <c r="K1676" t="s">
        <v>149</v>
      </c>
      <c r="M1676" t="s">
        <v>277</v>
      </c>
      <c r="N1676" t="s">
        <v>216</v>
      </c>
      <c r="O1676" s="57">
        <v>46245.398668981485</v>
      </c>
      <c r="P1676" s="57">
        <v>46247.649236111109</v>
      </c>
      <c r="Q1676">
        <v>69362933</v>
      </c>
      <c r="S1676">
        <v>152313204581</v>
      </c>
      <c r="T1676" t="s">
        <v>7125</v>
      </c>
      <c r="U1676" t="s">
        <v>7126</v>
      </c>
      <c r="V1676" t="s">
        <v>7127</v>
      </c>
      <c r="Z1676">
        <v>112.400254</v>
      </c>
      <c r="AA1676">
        <v>-7.4017485000000001</v>
      </c>
      <c r="AB1676" t="s">
        <v>7128</v>
      </c>
      <c r="AC1676" t="s">
        <v>230</v>
      </c>
      <c r="AL1676" t="s">
        <v>218</v>
      </c>
      <c r="AM1676" t="s">
        <v>7129</v>
      </c>
      <c r="AN1676" t="s">
        <v>6</v>
      </c>
      <c r="AO1676" s="57">
        <v>46334.402962962966</v>
      </c>
      <c r="AP1676" s="57">
        <v>46246.333333333336</v>
      </c>
      <c r="AQ1676" t="s">
        <v>6864</v>
      </c>
      <c r="AR1676" t="s">
        <v>278</v>
      </c>
      <c r="AS1676" t="s">
        <v>299</v>
      </c>
      <c r="AT1676" t="s">
        <v>231</v>
      </c>
      <c r="AV1676" t="s">
        <v>8979</v>
      </c>
      <c r="AW1676" t="s">
        <v>560</v>
      </c>
      <c r="AX1676" t="s">
        <v>223</v>
      </c>
      <c r="BA1676" s="57">
        <v>46246.333333333336</v>
      </c>
      <c r="BB1676" t="s">
        <v>7129</v>
      </c>
      <c r="BF1676" s="6" t="e">
        <f t="shared" si="78"/>
        <v>#NUM!</v>
      </c>
      <c r="BG1676" t="e">
        <f t="shared" si="79"/>
        <v>#NUM!</v>
      </c>
      <c r="BH1676" t="e">
        <f t="shared" si="80"/>
        <v>#NUM!</v>
      </c>
      <c r="BI1676" t="str">
        <f>VLOOKUP(H1676,Sheet2!$A$1:$B$270,2,FALSE)</f>
        <v>MOJOKERTO</v>
      </c>
    </row>
    <row r="1677" spans="1:61">
      <c r="A1677">
        <v>1676</v>
      </c>
      <c r="B1677">
        <v>1002515816</v>
      </c>
      <c r="C1677">
        <v>3</v>
      </c>
      <c r="D1677" t="s">
        <v>38</v>
      </c>
      <c r="E1677">
        <v>5</v>
      </c>
      <c r="F1677" t="s">
        <v>90</v>
      </c>
      <c r="G1677" t="s">
        <v>93</v>
      </c>
      <c r="H1677" t="s">
        <v>391</v>
      </c>
      <c r="I1677" t="s">
        <v>213</v>
      </c>
      <c r="J1677" t="s">
        <v>214</v>
      </c>
      <c r="K1677" t="s">
        <v>149</v>
      </c>
      <c r="L1677" t="s">
        <v>215</v>
      </c>
      <c r="M1677" t="s">
        <v>76</v>
      </c>
      <c r="N1677" t="s">
        <v>216</v>
      </c>
      <c r="O1677" s="57">
        <v>46242.479143518518</v>
      </c>
      <c r="P1677" s="57">
        <v>46244.410300925927</v>
      </c>
      <c r="Q1677">
        <v>69361362</v>
      </c>
      <c r="S1677">
        <v>152615203027</v>
      </c>
      <c r="T1677" t="s">
        <v>5011</v>
      </c>
      <c r="U1677" t="s">
        <v>5012</v>
      </c>
      <c r="V1677" t="s">
        <v>5013</v>
      </c>
      <c r="Z1677">
        <v>112.093054912984</v>
      </c>
      <c r="AA1677">
        <v>-7.6016279909606004</v>
      </c>
      <c r="AB1677" t="s">
        <v>5014</v>
      </c>
      <c r="AC1677" t="s">
        <v>217</v>
      </c>
      <c r="AL1677" t="s">
        <v>218</v>
      </c>
      <c r="AM1677" t="s">
        <v>5015</v>
      </c>
      <c r="AN1677" t="s">
        <v>6</v>
      </c>
      <c r="AO1677" s="57">
        <v>46242.486076388886</v>
      </c>
      <c r="AP1677" s="57">
        <v>46243.333333333336</v>
      </c>
      <c r="AR1677" t="s">
        <v>219</v>
      </c>
      <c r="AS1677" t="s">
        <v>391</v>
      </c>
      <c r="AT1677" t="s">
        <v>231</v>
      </c>
      <c r="AU1677">
        <v>20260810</v>
      </c>
      <c r="AV1677" t="s">
        <v>222</v>
      </c>
      <c r="AW1677" t="s">
        <v>1018</v>
      </c>
      <c r="AX1677" t="s">
        <v>223</v>
      </c>
      <c r="BA1677" s="57">
        <v>46243.333333333336</v>
      </c>
      <c r="BB1677" t="s">
        <v>5015</v>
      </c>
      <c r="BC1677">
        <v>2026</v>
      </c>
      <c r="BD1677">
        <v>8</v>
      </c>
      <c r="BE1677">
        <v>10</v>
      </c>
      <c r="BF1677" s="6">
        <f t="shared" si="78"/>
        <v>46244</v>
      </c>
      <c r="BG1677">
        <f t="shared" si="79"/>
        <v>0.66666666666424135</v>
      </c>
      <c r="BH1677" t="str">
        <f t="shared" si="80"/>
        <v>COMPLY</v>
      </c>
      <c r="BI1677" t="str">
        <f>VLOOKUP(H1677,Sheet2!$A$1:$B$270,2,FALSE)</f>
        <v>NGANJUK</v>
      </c>
    </row>
    <row r="1678" spans="1:61">
      <c r="A1678">
        <v>1677</v>
      </c>
      <c r="B1678">
        <v>1002519360</v>
      </c>
      <c r="C1678">
        <v>3</v>
      </c>
      <c r="D1678" t="s">
        <v>38</v>
      </c>
      <c r="E1678">
        <v>5</v>
      </c>
      <c r="F1678" t="s">
        <v>250</v>
      </c>
      <c r="G1678" t="s">
        <v>91</v>
      </c>
      <c r="H1678" t="s">
        <v>433</v>
      </c>
      <c r="I1678" t="s">
        <v>213</v>
      </c>
      <c r="J1678" t="s">
        <v>214</v>
      </c>
      <c r="K1678" t="s">
        <v>149</v>
      </c>
      <c r="M1678" t="s">
        <v>76</v>
      </c>
      <c r="N1678" t="s">
        <v>216</v>
      </c>
      <c r="O1678" s="57">
        <v>46245.45553240741</v>
      </c>
      <c r="P1678" s="57">
        <v>46245.536921296298</v>
      </c>
      <c r="Q1678">
        <v>69331973</v>
      </c>
      <c r="S1678">
        <v>152713217306</v>
      </c>
      <c r="T1678" t="s">
        <v>7130</v>
      </c>
      <c r="U1678" t="s">
        <v>7131</v>
      </c>
      <c r="V1678" t="s">
        <v>7132</v>
      </c>
      <c r="Z1678">
        <v>112.78662299413401</v>
      </c>
      <c r="AA1678">
        <v>-8.1624810291709693</v>
      </c>
      <c r="AB1678" t="s">
        <v>7133</v>
      </c>
      <c r="AC1678" t="s">
        <v>217</v>
      </c>
      <c r="AL1678" t="s">
        <v>218</v>
      </c>
      <c r="AM1678" t="s">
        <v>7134</v>
      </c>
      <c r="AN1678" t="s">
        <v>6</v>
      </c>
      <c r="AO1678" s="57">
        <v>46334.465520833335</v>
      </c>
      <c r="AR1678" t="s">
        <v>219</v>
      </c>
      <c r="AS1678" t="s">
        <v>433</v>
      </c>
      <c r="AT1678" t="s">
        <v>221</v>
      </c>
      <c r="AU1678">
        <v>20260811</v>
      </c>
      <c r="AV1678" t="s">
        <v>222</v>
      </c>
      <c r="AW1678" t="s">
        <v>633</v>
      </c>
      <c r="AX1678" t="s">
        <v>223</v>
      </c>
      <c r="BA1678" s="57">
        <v>46245.291666666664</v>
      </c>
      <c r="BB1678" t="s">
        <v>7134</v>
      </c>
      <c r="BC1678">
        <v>2026</v>
      </c>
      <c r="BD1678">
        <v>8</v>
      </c>
      <c r="BE1678">
        <v>11</v>
      </c>
      <c r="BF1678" s="6">
        <f t="shared" si="78"/>
        <v>46245</v>
      </c>
      <c r="BG1678">
        <f t="shared" si="79"/>
        <v>-0.29166666666424135</v>
      </c>
      <c r="BH1678" t="str">
        <f t="shared" si="80"/>
        <v>COMPLY</v>
      </c>
      <c r="BI1678" t="str">
        <f>VLOOKUP(H1678,Sheet2!$A$1:$B$270,2,FALSE)</f>
        <v>MALANG</v>
      </c>
    </row>
    <row r="1679" spans="1:61">
      <c r="A1679">
        <v>1678</v>
      </c>
      <c r="B1679">
        <v>1002510939</v>
      </c>
      <c r="C1679">
        <v>3</v>
      </c>
      <c r="D1679" t="s">
        <v>38</v>
      </c>
      <c r="E1679">
        <v>5</v>
      </c>
      <c r="F1679" t="s">
        <v>90</v>
      </c>
      <c r="G1679" t="s">
        <v>98</v>
      </c>
      <c r="H1679" t="s">
        <v>518</v>
      </c>
      <c r="I1679" t="s">
        <v>213</v>
      </c>
      <c r="J1679" t="s">
        <v>214</v>
      </c>
      <c r="K1679" t="s">
        <v>149</v>
      </c>
      <c r="L1679" t="s">
        <v>215</v>
      </c>
      <c r="M1679" t="s">
        <v>76</v>
      </c>
      <c r="N1679" t="s">
        <v>216</v>
      </c>
      <c r="O1679" s="57">
        <v>46239.626342592594</v>
      </c>
      <c r="P1679" s="57">
        <v>46240.732766203706</v>
      </c>
      <c r="Q1679">
        <v>69359348</v>
      </c>
      <c r="S1679">
        <v>152637211079</v>
      </c>
      <c r="T1679" t="s">
        <v>2239</v>
      </c>
      <c r="U1679" t="s">
        <v>2240</v>
      </c>
      <c r="V1679" t="s">
        <v>2241</v>
      </c>
      <c r="Z1679">
        <v>111.99661244979001</v>
      </c>
      <c r="AA1679">
        <v>-8.1382997294920099</v>
      </c>
      <c r="AB1679" t="s">
        <v>2242</v>
      </c>
      <c r="AC1679" t="s">
        <v>237</v>
      </c>
      <c r="AL1679" t="s">
        <v>218</v>
      </c>
      <c r="AM1679" t="s">
        <v>1321</v>
      </c>
      <c r="AN1679" t="s">
        <v>6</v>
      </c>
      <c r="AO1679" s="57">
        <v>46150.632303240738</v>
      </c>
      <c r="AP1679" s="57">
        <v>46240.541666666664</v>
      </c>
      <c r="AR1679" t="s">
        <v>219</v>
      </c>
      <c r="AS1679" t="s">
        <v>518</v>
      </c>
      <c r="AT1679" t="s">
        <v>231</v>
      </c>
      <c r="AU1679">
        <v>20260806</v>
      </c>
      <c r="AV1679" t="s">
        <v>222</v>
      </c>
      <c r="AW1679" t="s">
        <v>1010</v>
      </c>
      <c r="AX1679" t="s">
        <v>223</v>
      </c>
      <c r="BA1679" s="57">
        <v>46240.541666666664</v>
      </c>
      <c r="BB1679" t="s">
        <v>1321</v>
      </c>
      <c r="BC1679">
        <v>2026</v>
      </c>
      <c r="BD1679">
        <v>8</v>
      </c>
      <c r="BE1679">
        <v>6</v>
      </c>
      <c r="BF1679" s="6">
        <f t="shared" si="78"/>
        <v>46240</v>
      </c>
      <c r="BG1679">
        <f t="shared" si="79"/>
        <v>-0.54166666666424135</v>
      </c>
      <c r="BH1679" t="str">
        <f t="shared" si="80"/>
        <v>COMPLY</v>
      </c>
      <c r="BI1679" t="str">
        <f>VLOOKUP(H1679,Sheet2!$A$1:$B$270,2,FALSE)</f>
        <v>BLITAR</v>
      </c>
    </row>
    <row r="1680" spans="1:61">
      <c r="A1680">
        <v>1679</v>
      </c>
      <c r="B1680">
        <v>1002505319</v>
      </c>
      <c r="C1680">
        <v>3</v>
      </c>
      <c r="D1680" t="s">
        <v>42</v>
      </c>
      <c r="E1680">
        <v>5</v>
      </c>
      <c r="F1680" t="s">
        <v>106</v>
      </c>
      <c r="G1680" t="s">
        <v>104</v>
      </c>
      <c r="H1680" t="s">
        <v>457</v>
      </c>
      <c r="I1680" t="s">
        <v>213</v>
      </c>
      <c r="J1680" t="s">
        <v>214</v>
      </c>
      <c r="K1680" t="s">
        <v>149</v>
      </c>
      <c r="L1680" t="s">
        <v>215</v>
      </c>
      <c r="M1680" t="s">
        <v>76</v>
      </c>
      <c r="N1680" t="s">
        <v>216</v>
      </c>
      <c r="O1680" s="57">
        <v>46236.6249537037</v>
      </c>
      <c r="P1680" s="57">
        <v>46236.80332175926</v>
      </c>
      <c r="Q1680">
        <v>69357065</v>
      </c>
      <c r="S1680">
        <v>152535203750</v>
      </c>
      <c r="T1680" t="s">
        <v>2243</v>
      </c>
      <c r="U1680" t="s">
        <v>2244</v>
      </c>
      <c r="V1680" t="s">
        <v>2245</v>
      </c>
      <c r="Z1680">
        <v>113.33255935460301</v>
      </c>
      <c r="AA1680">
        <v>-8.1931604557476305</v>
      </c>
      <c r="AB1680" t="s">
        <v>2246</v>
      </c>
      <c r="AC1680" t="s">
        <v>217</v>
      </c>
      <c r="AL1680" t="s">
        <v>218</v>
      </c>
      <c r="AM1680" t="s">
        <v>2247</v>
      </c>
      <c r="AN1680" t="s">
        <v>6</v>
      </c>
      <c r="AO1680" s="57">
        <v>46061.631921296299</v>
      </c>
      <c r="AP1680" s="57">
        <v>46237.541666666664</v>
      </c>
      <c r="AR1680" t="s">
        <v>219</v>
      </c>
      <c r="AS1680" t="s">
        <v>457</v>
      </c>
      <c r="AT1680" t="s">
        <v>231</v>
      </c>
      <c r="AU1680">
        <v>20260802</v>
      </c>
      <c r="AV1680" t="s">
        <v>222</v>
      </c>
      <c r="AW1680" t="s">
        <v>1010</v>
      </c>
      <c r="AX1680" t="s">
        <v>223</v>
      </c>
      <c r="BA1680" s="57">
        <v>46237.541666666664</v>
      </c>
      <c r="BB1680" t="s">
        <v>2247</v>
      </c>
      <c r="BC1680">
        <v>2026</v>
      </c>
      <c r="BD1680">
        <v>8</v>
      </c>
      <c r="BE1680">
        <v>2</v>
      </c>
      <c r="BF1680" s="6">
        <f t="shared" si="78"/>
        <v>46236</v>
      </c>
      <c r="BG1680">
        <f t="shared" si="79"/>
        <v>-1.5416666666642413</v>
      </c>
      <c r="BH1680" t="str">
        <f t="shared" si="80"/>
        <v>COMPLY</v>
      </c>
      <c r="BI1680" t="str">
        <f>VLOOKUP(H1680,Sheet2!$A$1:$B$270,2,FALSE)</f>
        <v>PROBOLINGGO</v>
      </c>
    </row>
    <row r="1681" spans="1:61">
      <c r="A1681">
        <v>1680</v>
      </c>
      <c r="B1681">
        <v>1002510037</v>
      </c>
      <c r="C1681">
        <v>3</v>
      </c>
      <c r="D1681" t="s">
        <v>34</v>
      </c>
      <c r="E1681">
        <v>5</v>
      </c>
      <c r="F1681" t="s">
        <v>585</v>
      </c>
      <c r="G1681" t="s">
        <v>86</v>
      </c>
      <c r="H1681" t="s">
        <v>426</v>
      </c>
      <c r="I1681" t="s">
        <v>213</v>
      </c>
      <c r="J1681" t="s">
        <v>214</v>
      </c>
      <c r="K1681" t="s">
        <v>149</v>
      </c>
      <c r="M1681" t="s">
        <v>76</v>
      </c>
      <c r="N1681" t="s">
        <v>1016</v>
      </c>
      <c r="O1681" s="57">
        <v>46239.445289351854</v>
      </c>
      <c r="P1681" s="57">
        <v>46240.381886574076</v>
      </c>
      <c r="Q1681">
        <v>69357651</v>
      </c>
      <c r="S1681">
        <v>172419206926</v>
      </c>
      <c r="T1681" t="s">
        <v>1247</v>
      </c>
      <c r="U1681" t="s">
        <v>2252</v>
      </c>
      <c r="V1681" t="s">
        <v>2253</v>
      </c>
      <c r="Z1681">
        <v>115.1847604</v>
      </c>
      <c r="AA1681">
        <v>-8.6755513999999998</v>
      </c>
      <c r="AB1681" t="s">
        <v>1250</v>
      </c>
      <c r="AC1681" t="s">
        <v>226</v>
      </c>
      <c r="AL1681" t="s">
        <v>218</v>
      </c>
      <c r="AM1681" t="s">
        <v>2254</v>
      </c>
      <c r="AN1681" t="s">
        <v>6</v>
      </c>
      <c r="AO1681" s="57">
        <v>46150.454826388886</v>
      </c>
      <c r="AR1681" t="s">
        <v>219</v>
      </c>
      <c r="AS1681" t="s">
        <v>426</v>
      </c>
      <c r="AT1681" t="s">
        <v>231</v>
      </c>
      <c r="AU1681">
        <v>20260806</v>
      </c>
      <c r="AV1681" t="s">
        <v>222</v>
      </c>
      <c r="AW1681" t="s">
        <v>649</v>
      </c>
      <c r="AX1681" t="s">
        <v>223</v>
      </c>
      <c r="BA1681" s="57">
        <v>46239.291666666664</v>
      </c>
      <c r="BB1681" t="s">
        <v>2254</v>
      </c>
      <c r="BC1681">
        <v>2026</v>
      </c>
      <c r="BD1681">
        <v>8</v>
      </c>
      <c r="BE1681">
        <v>6</v>
      </c>
      <c r="BF1681" s="6">
        <f t="shared" si="78"/>
        <v>46240</v>
      </c>
      <c r="BG1681">
        <f t="shared" si="79"/>
        <v>0.70833333333575865</v>
      </c>
      <c r="BH1681" t="str">
        <f t="shared" si="80"/>
        <v>COMPLY</v>
      </c>
      <c r="BI1681" t="str">
        <f>VLOOKUP(H1681,Sheet2!$A$1:$B$270,2,FALSE)</f>
        <v>UBUNG</v>
      </c>
    </row>
    <row r="1682" spans="1:61">
      <c r="A1682">
        <v>1681</v>
      </c>
      <c r="B1682">
        <v>1002529608</v>
      </c>
      <c r="C1682">
        <v>3</v>
      </c>
      <c r="D1682" t="s">
        <v>45</v>
      </c>
      <c r="E1682">
        <v>5</v>
      </c>
      <c r="F1682" t="s">
        <v>211</v>
      </c>
      <c r="G1682" t="s">
        <v>112</v>
      </c>
      <c r="H1682" t="s">
        <v>267</v>
      </c>
      <c r="I1682" t="s">
        <v>213</v>
      </c>
      <c r="J1682" t="s">
        <v>214</v>
      </c>
      <c r="K1682" t="s">
        <v>149</v>
      </c>
      <c r="L1682" t="s">
        <v>215</v>
      </c>
      <c r="M1682" t="s">
        <v>76</v>
      </c>
      <c r="N1682" t="s">
        <v>216</v>
      </c>
      <c r="O1682" s="57">
        <v>46250.537453703706</v>
      </c>
      <c r="P1682" s="57">
        <v>46252.889537037037</v>
      </c>
      <c r="Q1682">
        <v>69367464</v>
      </c>
      <c r="S1682">
        <v>172601797050</v>
      </c>
      <c r="T1682" t="s">
        <v>10387</v>
      </c>
      <c r="U1682" t="s">
        <v>10388</v>
      </c>
      <c r="V1682" t="s">
        <v>10389</v>
      </c>
      <c r="Z1682">
        <v>116.1041231</v>
      </c>
      <c r="AA1682">
        <v>-8.6133676999999995</v>
      </c>
      <c r="AB1682" t="s">
        <v>10390</v>
      </c>
      <c r="AC1682" t="s">
        <v>217</v>
      </c>
      <c r="AL1682" t="s">
        <v>218</v>
      </c>
      <c r="AM1682" t="s">
        <v>10291</v>
      </c>
      <c r="AN1682" t="s">
        <v>6</v>
      </c>
      <c r="AO1682" t="s">
        <v>10191</v>
      </c>
      <c r="AP1682" s="57">
        <v>46252.541666666664</v>
      </c>
      <c r="AR1682" t="s">
        <v>219</v>
      </c>
      <c r="AS1682" t="s">
        <v>267</v>
      </c>
      <c r="AT1682" t="s">
        <v>231</v>
      </c>
      <c r="AU1682">
        <v>20260818</v>
      </c>
      <c r="AV1682" t="s">
        <v>222</v>
      </c>
      <c r="AW1682" t="s">
        <v>551</v>
      </c>
      <c r="AX1682" t="s">
        <v>223</v>
      </c>
      <c r="BA1682" s="57">
        <v>46252.541666666664</v>
      </c>
      <c r="BB1682" t="s">
        <v>10291</v>
      </c>
      <c r="BC1682">
        <v>2026</v>
      </c>
      <c r="BD1682">
        <v>8</v>
      </c>
      <c r="BE1682">
        <v>18</v>
      </c>
      <c r="BF1682" s="6">
        <f t="shared" si="78"/>
        <v>46252</v>
      </c>
      <c r="BG1682">
        <f t="shared" si="79"/>
        <v>-0.54166666666424135</v>
      </c>
      <c r="BH1682" t="str">
        <f t="shared" si="80"/>
        <v>COMPLY</v>
      </c>
      <c r="BI1682" t="str">
        <f>VLOOKUP(H1682,Sheet2!$A$1:$B$270,2,FALSE)</f>
        <v>MATARAM</v>
      </c>
    </row>
    <row r="1683" spans="1:61">
      <c r="A1683">
        <v>1682</v>
      </c>
      <c r="B1683">
        <v>1002534097</v>
      </c>
      <c r="C1683">
        <v>3</v>
      </c>
      <c r="D1683" t="s">
        <v>38</v>
      </c>
      <c r="E1683">
        <v>5</v>
      </c>
      <c r="F1683" t="s">
        <v>250</v>
      </c>
      <c r="G1683" t="s">
        <v>91</v>
      </c>
      <c r="H1683" t="s">
        <v>413</v>
      </c>
      <c r="I1683" t="s">
        <v>213</v>
      </c>
      <c r="J1683" t="s">
        <v>214</v>
      </c>
      <c r="K1683" t="s">
        <v>149</v>
      </c>
      <c r="M1683" t="s">
        <v>76</v>
      </c>
      <c r="N1683" t="s">
        <v>216</v>
      </c>
      <c r="O1683" s="57">
        <v>46252.676064814812</v>
      </c>
      <c r="P1683" s="57">
        <v>46252.721145833333</v>
      </c>
      <c r="Q1683">
        <v>69367735</v>
      </c>
      <c r="S1683">
        <v>152701239057</v>
      </c>
      <c r="T1683" t="s">
        <v>12381</v>
      </c>
      <c r="U1683" t="s">
        <v>13617</v>
      </c>
      <c r="V1683" t="s">
        <v>13618</v>
      </c>
      <c r="Z1683">
        <v>112.634416</v>
      </c>
      <c r="AA1683">
        <v>-7.9922458000000001</v>
      </c>
      <c r="AB1683" t="s">
        <v>12384</v>
      </c>
      <c r="AC1683" t="s">
        <v>290</v>
      </c>
      <c r="AL1683" t="s">
        <v>218</v>
      </c>
      <c r="AM1683" t="s">
        <v>13619</v>
      </c>
      <c r="AN1683" t="s">
        <v>6</v>
      </c>
      <c r="AO1683" t="s">
        <v>12914</v>
      </c>
      <c r="AR1683" t="s">
        <v>219</v>
      </c>
      <c r="AS1683" t="s">
        <v>413</v>
      </c>
      <c r="AT1683" t="s">
        <v>231</v>
      </c>
      <c r="AU1683">
        <v>20260818</v>
      </c>
      <c r="AV1683" t="s">
        <v>222</v>
      </c>
      <c r="AW1683" t="s">
        <v>561</v>
      </c>
      <c r="AX1683" t="s">
        <v>223</v>
      </c>
      <c r="BA1683" s="57">
        <v>46252.291666666664</v>
      </c>
      <c r="BB1683" t="s">
        <v>13619</v>
      </c>
      <c r="BC1683">
        <v>2026</v>
      </c>
      <c r="BD1683">
        <v>8</v>
      </c>
      <c r="BE1683">
        <v>18</v>
      </c>
      <c r="BF1683" s="6">
        <f t="shared" si="78"/>
        <v>46252</v>
      </c>
      <c r="BG1683">
        <f t="shared" si="79"/>
        <v>-0.29166666666424135</v>
      </c>
      <c r="BH1683" t="str">
        <f t="shared" si="80"/>
        <v>COMPLY</v>
      </c>
      <c r="BI1683" t="str">
        <f>VLOOKUP(H1683,Sheet2!$A$1:$B$270,2,FALSE)</f>
        <v>MALANG</v>
      </c>
    </row>
    <row r="1684" spans="1:61">
      <c r="A1684">
        <v>1683</v>
      </c>
      <c r="B1684">
        <v>1002523109</v>
      </c>
      <c r="C1684">
        <v>3</v>
      </c>
      <c r="D1684" t="s">
        <v>59</v>
      </c>
      <c r="E1684">
        <v>4</v>
      </c>
      <c r="F1684" t="s">
        <v>567</v>
      </c>
      <c r="G1684" t="s">
        <v>906</v>
      </c>
      <c r="H1684" t="s">
        <v>918</v>
      </c>
      <c r="I1684" t="s">
        <v>213</v>
      </c>
      <c r="J1684" t="s">
        <v>214</v>
      </c>
      <c r="K1684" t="s">
        <v>149</v>
      </c>
      <c r="L1684" t="s">
        <v>215</v>
      </c>
      <c r="M1684" t="s">
        <v>76</v>
      </c>
      <c r="N1684" t="s">
        <v>216</v>
      </c>
      <c r="O1684" s="57">
        <v>46246.776342592595</v>
      </c>
      <c r="P1684" s="57">
        <v>46247.580185185187</v>
      </c>
      <c r="Q1684">
        <v>69364624</v>
      </c>
      <c r="S1684">
        <v>146144118578</v>
      </c>
      <c r="T1684" t="s">
        <v>8067</v>
      </c>
      <c r="U1684" t="s">
        <v>8068</v>
      </c>
      <c r="V1684" t="s">
        <v>8069</v>
      </c>
      <c r="Z1684">
        <v>110.4107609</v>
      </c>
      <c r="AA1684">
        <v>-7.6850658999999997</v>
      </c>
      <c r="AB1684" t="s">
        <v>8070</v>
      </c>
      <c r="AC1684" t="s">
        <v>237</v>
      </c>
      <c r="AL1684" t="s">
        <v>218</v>
      </c>
      <c r="AM1684" t="s">
        <v>8071</v>
      </c>
      <c r="AN1684" t="s">
        <v>6</v>
      </c>
      <c r="AO1684" s="57">
        <v>46364.777731481481</v>
      </c>
      <c r="AP1684" s="57">
        <v>46248.5</v>
      </c>
      <c r="AR1684" t="s">
        <v>219</v>
      </c>
      <c r="AS1684" t="s">
        <v>918</v>
      </c>
      <c r="AT1684" t="s">
        <v>231</v>
      </c>
      <c r="AU1684">
        <v>20260813</v>
      </c>
      <c r="AV1684" t="s">
        <v>222</v>
      </c>
      <c r="AW1684" t="s">
        <v>1018</v>
      </c>
      <c r="AX1684" t="s">
        <v>223</v>
      </c>
      <c r="BA1684" s="57">
        <v>46248.5</v>
      </c>
      <c r="BB1684" t="s">
        <v>8071</v>
      </c>
      <c r="BC1684">
        <v>2026</v>
      </c>
      <c r="BD1684">
        <v>8</v>
      </c>
      <c r="BE1684">
        <v>13</v>
      </c>
      <c r="BF1684" s="6">
        <f t="shared" si="78"/>
        <v>46247</v>
      </c>
      <c r="BG1684">
        <f t="shared" si="79"/>
        <v>-1.5</v>
      </c>
      <c r="BH1684" t="str">
        <f t="shared" si="80"/>
        <v>COMPLY</v>
      </c>
      <c r="BI1684" t="e">
        <f>VLOOKUP(H1684,Sheet2!$A$1:$B$270,2,FALSE)</f>
        <v>#N/A</v>
      </c>
    </row>
    <row r="1685" spans="1:61">
      <c r="A1685">
        <v>1684</v>
      </c>
      <c r="B1685">
        <v>1002527828</v>
      </c>
      <c r="C1685">
        <v>3</v>
      </c>
      <c r="D1685" t="s">
        <v>45</v>
      </c>
      <c r="E1685">
        <v>5</v>
      </c>
      <c r="F1685" t="s">
        <v>211</v>
      </c>
      <c r="G1685" t="s">
        <v>116</v>
      </c>
      <c r="H1685" t="s">
        <v>366</v>
      </c>
      <c r="I1685" t="s">
        <v>213</v>
      </c>
      <c r="J1685" t="s">
        <v>214</v>
      </c>
      <c r="K1685" t="s">
        <v>149</v>
      </c>
      <c r="L1685" t="s">
        <v>215</v>
      </c>
      <c r="M1685" t="s">
        <v>76</v>
      </c>
      <c r="N1685" t="s">
        <v>216</v>
      </c>
      <c r="O1685" s="57">
        <v>46249.411759259259</v>
      </c>
      <c r="P1685" s="57">
        <v>46250.789930555555</v>
      </c>
      <c r="Q1685">
        <v>69366620</v>
      </c>
      <c r="S1685">
        <v>172619203354</v>
      </c>
      <c r="T1685" t="s">
        <v>10394</v>
      </c>
      <c r="U1685" t="s">
        <v>10395</v>
      </c>
      <c r="V1685" t="s">
        <v>10396</v>
      </c>
      <c r="Z1685">
        <v>116.526348777115</v>
      </c>
      <c r="AA1685">
        <v>-8.7194381920669795</v>
      </c>
      <c r="AB1685" t="s">
        <v>10397</v>
      </c>
      <c r="AC1685" t="s">
        <v>217</v>
      </c>
      <c r="AL1685" t="s">
        <v>218</v>
      </c>
      <c r="AM1685" t="s">
        <v>10398</v>
      </c>
      <c r="AN1685" t="s">
        <v>6</v>
      </c>
      <c r="AO1685" t="s">
        <v>9889</v>
      </c>
      <c r="AP1685" s="57">
        <v>46253.625</v>
      </c>
      <c r="AR1685" t="s">
        <v>219</v>
      </c>
      <c r="AS1685" t="s">
        <v>366</v>
      </c>
      <c r="AT1685" t="s">
        <v>231</v>
      </c>
      <c r="AU1685">
        <v>20260816</v>
      </c>
      <c r="AV1685" t="s">
        <v>222</v>
      </c>
      <c r="AW1685" t="s">
        <v>1018</v>
      </c>
      <c r="AX1685" t="s">
        <v>223</v>
      </c>
      <c r="BA1685" s="57">
        <v>46253.625</v>
      </c>
      <c r="BB1685" t="s">
        <v>10398</v>
      </c>
      <c r="BC1685">
        <v>2026</v>
      </c>
      <c r="BD1685">
        <v>8</v>
      </c>
      <c r="BE1685">
        <v>16</v>
      </c>
      <c r="BF1685" s="6">
        <f t="shared" si="78"/>
        <v>46250</v>
      </c>
      <c r="BG1685">
        <f t="shared" si="79"/>
        <v>-3.625</v>
      </c>
      <c r="BH1685" t="str">
        <f t="shared" si="80"/>
        <v>COMPLY</v>
      </c>
      <c r="BI1685" t="str">
        <f>VLOOKUP(H1685,Sheet2!$A$1:$B$270,2,FALSE)</f>
        <v>SELONG</v>
      </c>
    </row>
    <row r="1686" spans="1:61">
      <c r="A1686">
        <v>1685</v>
      </c>
      <c r="B1686">
        <v>1002516325</v>
      </c>
      <c r="C1686">
        <v>3</v>
      </c>
      <c r="D1686" t="s">
        <v>49</v>
      </c>
      <c r="E1686">
        <v>4</v>
      </c>
      <c r="F1686" t="s">
        <v>252</v>
      </c>
      <c r="G1686" t="s">
        <v>255</v>
      </c>
      <c r="H1686" t="s">
        <v>886</v>
      </c>
      <c r="I1686" t="s">
        <v>213</v>
      </c>
      <c r="J1686" t="s">
        <v>214</v>
      </c>
      <c r="K1686" t="s">
        <v>149</v>
      </c>
      <c r="L1686" t="s">
        <v>215</v>
      </c>
      <c r="M1686" t="s">
        <v>575</v>
      </c>
      <c r="N1686" t="s">
        <v>216</v>
      </c>
      <c r="O1686" s="57">
        <v>46243.395787037036</v>
      </c>
      <c r="P1686" s="57">
        <v>46249.491620370369</v>
      </c>
      <c r="Q1686">
        <v>69361724</v>
      </c>
      <c r="S1686">
        <v>142206131314</v>
      </c>
      <c r="T1686" t="s">
        <v>5028</v>
      </c>
      <c r="U1686" t="s">
        <v>5029</v>
      </c>
      <c r="V1686" t="s">
        <v>5030</v>
      </c>
      <c r="Z1686">
        <v>108.981295</v>
      </c>
      <c r="AA1686">
        <v>-7.0916899999999998</v>
      </c>
      <c r="AB1686" t="s">
        <v>5031</v>
      </c>
      <c r="AC1686" t="s">
        <v>237</v>
      </c>
      <c r="AL1686" t="s">
        <v>218</v>
      </c>
      <c r="AM1686" t="s">
        <v>5032</v>
      </c>
      <c r="AN1686" t="s">
        <v>6</v>
      </c>
      <c r="AO1686" s="57">
        <v>46273.402662037035</v>
      </c>
      <c r="AP1686" s="57">
        <v>46244.333333333336</v>
      </c>
      <c r="AR1686" t="s">
        <v>14</v>
      </c>
      <c r="AS1686" t="s">
        <v>886</v>
      </c>
      <c r="AT1686" t="s">
        <v>231</v>
      </c>
      <c r="AV1686" t="s">
        <v>10399</v>
      </c>
      <c r="AW1686" t="s">
        <v>1018</v>
      </c>
      <c r="AX1686" t="s">
        <v>223</v>
      </c>
      <c r="BA1686" s="57">
        <v>46244.333333333336</v>
      </c>
      <c r="BB1686" t="s">
        <v>5032</v>
      </c>
      <c r="BF1686" s="6" t="e">
        <f t="shared" si="78"/>
        <v>#NUM!</v>
      </c>
      <c r="BG1686" t="e">
        <f t="shared" si="79"/>
        <v>#NUM!</v>
      </c>
      <c r="BH1686" t="e">
        <f t="shared" si="80"/>
        <v>#NUM!</v>
      </c>
      <c r="BI1686" t="e">
        <f>VLOOKUP(H1686,Sheet2!$A$1:$B$270,2,FALSE)</f>
        <v>#N/A</v>
      </c>
    </row>
    <row r="1687" spans="1:61">
      <c r="A1687">
        <v>1686</v>
      </c>
      <c r="B1687">
        <v>1002523992</v>
      </c>
      <c r="C1687">
        <v>3</v>
      </c>
      <c r="D1687" t="s">
        <v>59</v>
      </c>
      <c r="E1687">
        <v>4</v>
      </c>
      <c r="F1687" t="s">
        <v>567</v>
      </c>
      <c r="G1687" t="s">
        <v>609</v>
      </c>
      <c r="H1687" t="s">
        <v>936</v>
      </c>
      <c r="I1687" t="s">
        <v>213</v>
      </c>
      <c r="J1687" t="s">
        <v>214</v>
      </c>
      <c r="K1687" t="s">
        <v>149</v>
      </c>
      <c r="M1687" t="s">
        <v>575</v>
      </c>
      <c r="N1687" t="s">
        <v>216</v>
      </c>
      <c r="O1687" s="57">
        <v>46247.490902777776</v>
      </c>
      <c r="P1687" s="57">
        <v>46249.550474537034</v>
      </c>
      <c r="Q1687">
        <v>69364986</v>
      </c>
      <c r="S1687">
        <v>146113145612</v>
      </c>
      <c r="T1687" t="s">
        <v>8985</v>
      </c>
      <c r="U1687" t="s">
        <v>8986</v>
      </c>
      <c r="V1687" t="s">
        <v>8987</v>
      </c>
      <c r="Z1687">
        <v>110.3613924</v>
      </c>
      <c r="AA1687">
        <v>-7.7972318999999999</v>
      </c>
      <c r="AB1687" t="s">
        <v>8988</v>
      </c>
      <c r="AC1687" t="s">
        <v>226</v>
      </c>
      <c r="AL1687" t="s">
        <v>218</v>
      </c>
      <c r="AM1687" t="s">
        <v>8989</v>
      </c>
      <c r="AN1687" t="s">
        <v>6</v>
      </c>
      <c r="AO1687" t="s">
        <v>8835</v>
      </c>
      <c r="AP1687" s="57">
        <v>46248.541666666664</v>
      </c>
      <c r="AR1687" t="s">
        <v>14</v>
      </c>
      <c r="AS1687" t="s">
        <v>936</v>
      </c>
      <c r="AT1687" t="s">
        <v>231</v>
      </c>
      <c r="AV1687" t="s">
        <v>10400</v>
      </c>
      <c r="AW1687" t="s">
        <v>562</v>
      </c>
      <c r="AX1687" t="s">
        <v>223</v>
      </c>
      <c r="BA1687" s="57">
        <v>46248.541666666664</v>
      </c>
      <c r="BB1687" t="s">
        <v>8989</v>
      </c>
      <c r="BF1687" s="6" t="e">
        <f t="shared" si="78"/>
        <v>#NUM!</v>
      </c>
      <c r="BG1687" t="e">
        <f t="shared" si="79"/>
        <v>#NUM!</v>
      </c>
      <c r="BH1687" t="e">
        <f t="shared" si="80"/>
        <v>#NUM!</v>
      </c>
      <c r="BI1687" t="e">
        <f>VLOOKUP(H1687,Sheet2!$A$1:$B$270,2,FALSE)</f>
        <v>#N/A</v>
      </c>
    </row>
    <row r="1688" spans="1:61">
      <c r="A1688">
        <v>1687</v>
      </c>
      <c r="B1688">
        <v>1002511638</v>
      </c>
      <c r="C1688">
        <v>3</v>
      </c>
      <c r="D1688" t="s">
        <v>42</v>
      </c>
      <c r="E1688">
        <v>5</v>
      </c>
      <c r="F1688" t="s">
        <v>233</v>
      </c>
      <c r="G1688" t="s">
        <v>101</v>
      </c>
      <c r="H1688" t="s">
        <v>263</v>
      </c>
      <c r="I1688" t="s">
        <v>213</v>
      </c>
      <c r="J1688" t="s">
        <v>214</v>
      </c>
      <c r="K1688" t="s">
        <v>149</v>
      </c>
      <c r="M1688" t="s">
        <v>236</v>
      </c>
      <c r="N1688" t="s">
        <v>216</v>
      </c>
      <c r="O1688" s="57">
        <v>46240.405995370369</v>
      </c>
      <c r="P1688" s="57">
        <v>46241.465717592589</v>
      </c>
      <c r="Q1688">
        <v>69359658</v>
      </c>
      <c r="S1688">
        <v>152316231877</v>
      </c>
      <c r="T1688" t="s">
        <v>2274</v>
      </c>
      <c r="U1688" t="s">
        <v>2275</v>
      </c>
      <c r="Z1688">
        <v>112.7174174</v>
      </c>
      <c r="AA1688">
        <v>-7.4553083999999998</v>
      </c>
      <c r="AB1688" t="s">
        <v>2276</v>
      </c>
      <c r="AC1688" t="s">
        <v>230</v>
      </c>
      <c r="AO1688" s="57">
        <v>46181.413252314815</v>
      </c>
      <c r="AR1688" t="s">
        <v>312</v>
      </c>
      <c r="AS1688" t="s">
        <v>263</v>
      </c>
      <c r="AT1688" t="s">
        <v>231</v>
      </c>
      <c r="AV1688" t="s">
        <v>5038</v>
      </c>
      <c r="AW1688" t="s">
        <v>562</v>
      </c>
      <c r="AX1688" t="s">
        <v>223</v>
      </c>
      <c r="BF1688" s="6" t="e">
        <f t="shared" si="78"/>
        <v>#NUM!</v>
      </c>
      <c r="BG1688" t="e">
        <f t="shared" si="79"/>
        <v>#NUM!</v>
      </c>
      <c r="BH1688" t="e">
        <f t="shared" si="80"/>
        <v>#NUM!</v>
      </c>
      <c r="BI1688" t="str">
        <f>VLOOKUP(H1688,Sheet2!$A$1:$B$270,2,FALSE)</f>
        <v>SIDOARJO</v>
      </c>
    </row>
    <row r="1689" spans="1:61">
      <c r="A1689">
        <v>1688</v>
      </c>
      <c r="B1689">
        <v>1002529913</v>
      </c>
      <c r="C1689">
        <v>3</v>
      </c>
      <c r="D1689" t="s">
        <v>55</v>
      </c>
      <c r="E1689">
        <v>5</v>
      </c>
      <c r="F1689" t="s">
        <v>228</v>
      </c>
      <c r="G1689" t="s">
        <v>127</v>
      </c>
      <c r="H1689" t="s">
        <v>496</v>
      </c>
      <c r="I1689" t="s">
        <v>213</v>
      </c>
      <c r="J1689" t="s">
        <v>214</v>
      </c>
      <c r="K1689" t="s">
        <v>149</v>
      </c>
      <c r="M1689" t="s">
        <v>76</v>
      </c>
      <c r="N1689" t="s">
        <v>216</v>
      </c>
      <c r="O1689" s="57">
        <v>46250.672627314816</v>
      </c>
      <c r="P1689" s="57">
        <v>46250.72388888889</v>
      </c>
      <c r="Q1689">
        <v>69366322</v>
      </c>
      <c r="S1689">
        <v>152428209846</v>
      </c>
      <c r="T1689" t="s">
        <v>10401</v>
      </c>
      <c r="U1689" t="s">
        <v>10402</v>
      </c>
      <c r="V1689" t="s">
        <v>10403</v>
      </c>
      <c r="Z1689">
        <v>113.611147</v>
      </c>
      <c r="AA1689">
        <v>-7.1057969999999999</v>
      </c>
      <c r="AB1689" t="s">
        <v>10404</v>
      </c>
      <c r="AC1689" t="s">
        <v>217</v>
      </c>
      <c r="AL1689" t="s">
        <v>218</v>
      </c>
      <c r="AM1689" t="s">
        <v>10405</v>
      </c>
      <c r="AN1689" t="s">
        <v>6</v>
      </c>
      <c r="AO1689" t="s">
        <v>10406</v>
      </c>
      <c r="AR1689" t="s">
        <v>219</v>
      </c>
      <c r="AS1689" t="s">
        <v>496</v>
      </c>
      <c r="AT1689" t="s">
        <v>231</v>
      </c>
      <c r="AU1689">
        <v>20260816</v>
      </c>
      <c r="AV1689" t="s">
        <v>222</v>
      </c>
      <c r="AW1689" t="s">
        <v>561</v>
      </c>
      <c r="AX1689" t="s">
        <v>223</v>
      </c>
      <c r="BA1689" s="57">
        <v>46250.291666666664</v>
      </c>
      <c r="BB1689" t="s">
        <v>10405</v>
      </c>
      <c r="BC1689">
        <v>2026</v>
      </c>
      <c r="BD1689">
        <v>8</v>
      </c>
      <c r="BE1689">
        <v>16</v>
      </c>
      <c r="BF1689" s="6">
        <f t="shared" si="78"/>
        <v>46250</v>
      </c>
      <c r="BG1689">
        <f t="shared" si="79"/>
        <v>-0.29166666666424135</v>
      </c>
      <c r="BH1689" t="str">
        <f t="shared" si="80"/>
        <v>COMPLY</v>
      </c>
      <c r="BI1689" t="str">
        <f>VLOOKUP(H1689,Sheet2!$A$1:$B$270,2,FALSE)</f>
        <v>MADURA</v>
      </c>
    </row>
    <row r="1690" spans="1:61">
      <c r="A1690">
        <v>1689</v>
      </c>
      <c r="B1690">
        <v>1002526437</v>
      </c>
      <c r="C1690">
        <v>3</v>
      </c>
      <c r="D1690" t="s">
        <v>55</v>
      </c>
      <c r="E1690">
        <v>5</v>
      </c>
      <c r="F1690" t="s">
        <v>265</v>
      </c>
      <c r="G1690" t="s">
        <v>125</v>
      </c>
      <c r="H1690" t="s">
        <v>417</v>
      </c>
      <c r="I1690" t="s">
        <v>213</v>
      </c>
      <c r="J1690" t="s">
        <v>214</v>
      </c>
      <c r="K1690" t="s">
        <v>149</v>
      </c>
      <c r="L1690" t="s">
        <v>215</v>
      </c>
      <c r="M1690" t="s">
        <v>76</v>
      </c>
      <c r="N1690" t="s">
        <v>216</v>
      </c>
      <c r="O1690" s="57">
        <v>46248.580520833333</v>
      </c>
      <c r="P1690" s="57">
        <v>46249.670347222222</v>
      </c>
      <c r="Q1690">
        <v>69366069</v>
      </c>
      <c r="S1690">
        <v>152448203690</v>
      </c>
      <c r="T1690" t="s">
        <v>10407</v>
      </c>
      <c r="U1690" t="s">
        <v>10408</v>
      </c>
      <c r="V1690" t="s">
        <v>10409</v>
      </c>
      <c r="Z1690">
        <v>112.24852</v>
      </c>
      <c r="AA1690">
        <v>-6.8906020000000003</v>
      </c>
      <c r="AB1690" t="s">
        <v>10410</v>
      </c>
      <c r="AC1690" t="s">
        <v>237</v>
      </c>
      <c r="AL1690" t="s">
        <v>218</v>
      </c>
      <c r="AM1690" t="s">
        <v>10411</v>
      </c>
      <c r="AN1690" t="s">
        <v>6</v>
      </c>
      <c r="AO1690" t="s">
        <v>9857</v>
      </c>
      <c r="AP1690" s="57">
        <v>46249.416666666664</v>
      </c>
      <c r="AR1690" t="s">
        <v>219</v>
      </c>
      <c r="AS1690" t="s">
        <v>417</v>
      </c>
      <c r="AT1690" t="s">
        <v>231</v>
      </c>
      <c r="AU1690">
        <v>20260815</v>
      </c>
      <c r="AV1690" t="s">
        <v>222</v>
      </c>
      <c r="AW1690" t="s">
        <v>1010</v>
      </c>
      <c r="AX1690" t="s">
        <v>223</v>
      </c>
      <c r="BA1690" s="57">
        <v>46249.416666666664</v>
      </c>
      <c r="BB1690" t="s">
        <v>10411</v>
      </c>
      <c r="BC1690">
        <v>2026</v>
      </c>
      <c r="BD1690">
        <v>8</v>
      </c>
      <c r="BE1690">
        <v>15</v>
      </c>
      <c r="BF1690" s="6">
        <f t="shared" si="78"/>
        <v>46249</v>
      </c>
      <c r="BG1690">
        <f t="shared" si="79"/>
        <v>-0.41666666666424135</v>
      </c>
      <c r="BH1690" t="str">
        <f t="shared" si="80"/>
        <v>COMPLY</v>
      </c>
      <c r="BI1690" t="str">
        <f>VLOOKUP(H1690,Sheet2!$A$1:$B$270,2,FALSE)</f>
        <v>GRESIK</v>
      </c>
    </row>
    <row r="1691" spans="1:61">
      <c r="A1691">
        <v>1690</v>
      </c>
      <c r="B1691">
        <v>1002527798</v>
      </c>
      <c r="C1691">
        <v>3</v>
      </c>
      <c r="D1691" t="s">
        <v>45</v>
      </c>
      <c r="E1691">
        <v>5</v>
      </c>
      <c r="F1691" t="s">
        <v>211</v>
      </c>
      <c r="G1691" t="s">
        <v>116</v>
      </c>
      <c r="H1691" t="s">
        <v>366</v>
      </c>
      <c r="I1691" t="s">
        <v>213</v>
      </c>
      <c r="J1691" t="s">
        <v>214</v>
      </c>
      <c r="K1691" t="s">
        <v>149</v>
      </c>
      <c r="L1691" t="s">
        <v>215</v>
      </c>
      <c r="M1691" t="s">
        <v>76</v>
      </c>
      <c r="N1691" t="s">
        <v>216</v>
      </c>
      <c r="O1691" s="57">
        <v>46249.399965277778</v>
      </c>
      <c r="P1691" s="57">
        <v>46252.95349537037</v>
      </c>
      <c r="Q1691">
        <v>69366611</v>
      </c>
      <c r="S1691">
        <v>172619203362</v>
      </c>
      <c r="T1691" t="s">
        <v>10418</v>
      </c>
      <c r="U1691" t="s">
        <v>13620</v>
      </c>
      <c r="V1691" t="s">
        <v>10419</v>
      </c>
      <c r="Z1691">
        <v>116.47216927494701</v>
      </c>
      <c r="AA1691">
        <v>-8.8047816572171804</v>
      </c>
      <c r="AB1691" t="s">
        <v>10420</v>
      </c>
      <c r="AC1691" t="s">
        <v>217</v>
      </c>
      <c r="AL1691" t="s">
        <v>218</v>
      </c>
      <c r="AM1691" t="s">
        <v>10421</v>
      </c>
      <c r="AN1691" t="s">
        <v>6</v>
      </c>
      <c r="AO1691" t="s">
        <v>9906</v>
      </c>
      <c r="AP1691" s="57">
        <v>46253.333333333336</v>
      </c>
      <c r="AR1691" t="s">
        <v>219</v>
      </c>
      <c r="AS1691" t="s">
        <v>366</v>
      </c>
      <c r="AT1691" t="s">
        <v>231</v>
      </c>
      <c r="AU1691">
        <v>20260818</v>
      </c>
      <c r="AV1691" t="s">
        <v>222</v>
      </c>
      <c r="AW1691" t="s">
        <v>1021</v>
      </c>
      <c r="AX1691" t="s">
        <v>223</v>
      </c>
      <c r="BA1691" s="57">
        <v>46253.333333333336</v>
      </c>
      <c r="BB1691" t="s">
        <v>10421</v>
      </c>
      <c r="BC1691">
        <v>2026</v>
      </c>
      <c r="BD1691">
        <v>8</v>
      </c>
      <c r="BE1691">
        <v>18</v>
      </c>
      <c r="BF1691" s="6">
        <f t="shared" si="78"/>
        <v>46252</v>
      </c>
      <c r="BG1691">
        <f t="shared" si="79"/>
        <v>-1.3333333333357587</v>
      </c>
      <c r="BH1691" t="str">
        <f t="shared" si="80"/>
        <v>COMPLY</v>
      </c>
      <c r="BI1691" t="str">
        <f>VLOOKUP(H1691,Sheet2!$A$1:$B$270,2,FALSE)</f>
        <v>SELONG</v>
      </c>
    </row>
    <row r="1692" spans="1:61">
      <c r="A1692">
        <v>1691</v>
      </c>
      <c r="B1692">
        <v>1002519772</v>
      </c>
      <c r="C1692">
        <v>3</v>
      </c>
      <c r="D1692" t="s">
        <v>51</v>
      </c>
      <c r="E1692">
        <v>4</v>
      </c>
      <c r="F1692" t="s">
        <v>273</v>
      </c>
      <c r="G1692" t="s">
        <v>569</v>
      </c>
      <c r="H1692" t="s">
        <v>1050</v>
      </c>
      <c r="I1692" t="s">
        <v>213</v>
      </c>
      <c r="J1692" t="s">
        <v>214</v>
      </c>
      <c r="K1692" t="s">
        <v>149</v>
      </c>
      <c r="L1692" t="s">
        <v>215</v>
      </c>
      <c r="M1692" t="s">
        <v>76</v>
      </c>
      <c r="N1692" t="s">
        <v>216</v>
      </c>
      <c r="O1692" s="57">
        <v>46245.538854166669</v>
      </c>
      <c r="P1692" s="57">
        <v>46245.710856481484</v>
      </c>
      <c r="Q1692">
        <v>69363259</v>
      </c>
      <c r="S1692">
        <v>142521103422</v>
      </c>
      <c r="T1692" t="s">
        <v>7146</v>
      </c>
      <c r="U1692" t="s">
        <v>7147</v>
      </c>
      <c r="V1692" t="s">
        <v>7148</v>
      </c>
      <c r="Z1692">
        <v>110.77973799999999</v>
      </c>
      <c r="AA1692">
        <v>-7.1187990000000001</v>
      </c>
      <c r="AB1692" t="s">
        <v>7149</v>
      </c>
      <c r="AC1692" t="s">
        <v>237</v>
      </c>
      <c r="AL1692" t="s">
        <v>218</v>
      </c>
      <c r="AM1692" t="s">
        <v>7150</v>
      </c>
      <c r="AN1692" t="s">
        <v>6</v>
      </c>
      <c r="AO1692" s="57">
        <v>46334.548819444448</v>
      </c>
      <c r="AP1692" s="57">
        <v>46246.541666666664</v>
      </c>
      <c r="AR1692" t="s">
        <v>219</v>
      </c>
      <c r="AS1692" t="s">
        <v>1050</v>
      </c>
      <c r="AT1692" t="s">
        <v>231</v>
      </c>
      <c r="AU1692">
        <v>20260811</v>
      </c>
      <c r="AV1692" t="s">
        <v>222</v>
      </c>
      <c r="AW1692" t="s">
        <v>1012</v>
      </c>
      <c r="AX1692" t="s">
        <v>223</v>
      </c>
      <c r="BA1692" s="57">
        <v>46246.541666666664</v>
      </c>
      <c r="BB1692" t="s">
        <v>7150</v>
      </c>
      <c r="BC1692">
        <v>2026</v>
      </c>
      <c r="BD1692">
        <v>8</v>
      </c>
      <c r="BE1692">
        <v>11</v>
      </c>
      <c r="BF1692" s="6">
        <f t="shared" si="78"/>
        <v>46245</v>
      </c>
      <c r="BG1692">
        <f t="shared" si="79"/>
        <v>-1.5416666666642413</v>
      </c>
      <c r="BH1692" t="str">
        <f t="shared" si="80"/>
        <v>COMPLY</v>
      </c>
      <c r="BI1692" t="e">
        <f>VLOOKUP(H1692,Sheet2!$A$1:$B$270,2,FALSE)</f>
        <v>#N/A</v>
      </c>
    </row>
    <row r="1693" spans="1:61">
      <c r="A1693">
        <v>1692</v>
      </c>
      <c r="B1693">
        <v>1002531512</v>
      </c>
      <c r="C1693">
        <v>3</v>
      </c>
      <c r="D1693" t="s">
        <v>38</v>
      </c>
      <c r="E1693">
        <v>5</v>
      </c>
      <c r="F1693" t="s">
        <v>250</v>
      </c>
      <c r="G1693" t="s">
        <v>87</v>
      </c>
      <c r="H1693" t="s">
        <v>292</v>
      </c>
      <c r="I1693" t="s">
        <v>213</v>
      </c>
      <c r="J1693" t="s">
        <v>214</v>
      </c>
      <c r="K1693" t="s">
        <v>149</v>
      </c>
      <c r="L1693" t="s">
        <v>215</v>
      </c>
      <c r="M1693" t="s">
        <v>76</v>
      </c>
      <c r="N1693" t="s">
        <v>216</v>
      </c>
      <c r="O1693" s="57">
        <v>46251.791631944441</v>
      </c>
      <c r="P1693" s="57">
        <v>46252.615960648145</v>
      </c>
      <c r="Q1693">
        <v>69368411</v>
      </c>
      <c r="S1693">
        <v>152711247380</v>
      </c>
      <c r="T1693" t="s">
        <v>10428</v>
      </c>
      <c r="U1693" t="s">
        <v>10429</v>
      </c>
      <c r="V1693" t="s">
        <v>10430</v>
      </c>
      <c r="Z1693">
        <v>112.595848</v>
      </c>
      <c r="AA1693">
        <v>-7.9282510000000004</v>
      </c>
      <c r="AB1693" t="s">
        <v>10431</v>
      </c>
      <c r="AC1693" t="s">
        <v>237</v>
      </c>
      <c r="AL1693" t="s">
        <v>218</v>
      </c>
      <c r="AM1693" t="s">
        <v>10432</v>
      </c>
      <c r="AN1693" t="s">
        <v>6</v>
      </c>
      <c r="AO1693" t="s">
        <v>10433</v>
      </c>
      <c r="AP1693" s="57">
        <v>46252.625</v>
      </c>
      <c r="AR1693" t="s">
        <v>219</v>
      </c>
      <c r="AS1693" t="s">
        <v>292</v>
      </c>
      <c r="AT1693" t="s">
        <v>231</v>
      </c>
      <c r="AU1693">
        <v>20260818</v>
      </c>
      <c r="AV1693" t="s">
        <v>222</v>
      </c>
      <c r="AW1693" t="s">
        <v>1018</v>
      </c>
      <c r="AX1693" t="s">
        <v>223</v>
      </c>
      <c r="BA1693" s="57">
        <v>46252.625</v>
      </c>
      <c r="BB1693" t="s">
        <v>10432</v>
      </c>
      <c r="BC1693">
        <v>2026</v>
      </c>
      <c r="BD1693">
        <v>8</v>
      </c>
      <c r="BE1693">
        <v>18</v>
      </c>
      <c r="BF1693" s="6">
        <f t="shared" si="78"/>
        <v>46252</v>
      </c>
      <c r="BG1693">
        <f t="shared" si="79"/>
        <v>-0.625</v>
      </c>
      <c r="BH1693" t="str">
        <f t="shared" si="80"/>
        <v>COMPLY</v>
      </c>
      <c r="BI1693" t="str">
        <f>VLOOKUP(H1693,Sheet2!$A$1:$B$270,2,FALSE)</f>
        <v>BATU</v>
      </c>
    </row>
    <row r="1694" spans="1:61">
      <c r="A1694">
        <v>1693</v>
      </c>
      <c r="B1694">
        <v>1002519813</v>
      </c>
      <c r="C1694">
        <v>3</v>
      </c>
      <c r="D1694" t="s">
        <v>45</v>
      </c>
      <c r="E1694">
        <v>5</v>
      </c>
      <c r="F1694" t="s">
        <v>211</v>
      </c>
      <c r="G1694" t="s">
        <v>116</v>
      </c>
      <c r="H1694" t="s">
        <v>272</v>
      </c>
      <c r="I1694" t="s">
        <v>213</v>
      </c>
      <c r="J1694" t="s">
        <v>214</v>
      </c>
      <c r="K1694" t="s">
        <v>149</v>
      </c>
      <c r="L1694" t="s">
        <v>215</v>
      </c>
      <c r="M1694" t="s">
        <v>76</v>
      </c>
      <c r="N1694" t="s">
        <v>216</v>
      </c>
      <c r="O1694" s="57">
        <v>46245.549259259256</v>
      </c>
      <c r="P1694" s="57">
        <v>46246.787210648145</v>
      </c>
      <c r="Q1694">
        <v>69363297</v>
      </c>
      <c r="S1694">
        <v>172604214083</v>
      </c>
      <c r="T1694" t="s">
        <v>7151</v>
      </c>
      <c r="U1694" t="s">
        <v>7152</v>
      </c>
      <c r="V1694" t="s">
        <v>7153</v>
      </c>
      <c r="Z1694">
        <v>116.1732114</v>
      </c>
      <c r="AA1694">
        <v>-8.362933</v>
      </c>
      <c r="AB1694" t="s">
        <v>7154</v>
      </c>
      <c r="AC1694" t="s">
        <v>217</v>
      </c>
      <c r="AL1694" t="s">
        <v>218</v>
      </c>
      <c r="AM1694" t="s">
        <v>7155</v>
      </c>
      <c r="AN1694" t="s">
        <v>6</v>
      </c>
      <c r="AO1694" s="57">
        <v>46334.569282407407</v>
      </c>
      <c r="AP1694" s="57">
        <v>46247.333333333336</v>
      </c>
      <c r="AR1694" t="s">
        <v>219</v>
      </c>
      <c r="AS1694" t="s">
        <v>272</v>
      </c>
      <c r="AT1694" t="s">
        <v>231</v>
      </c>
      <c r="AU1694">
        <v>20260812</v>
      </c>
      <c r="AV1694" t="s">
        <v>222</v>
      </c>
      <c r="AW1694" t="s">
        <v>1010</v>
      </c>
      <c r="AX1694" t="s">
        <v>223</v>
      </c>
      <c r="BA1694" s="57">
        <v>46247.333333333336</v>
      </c>
      <c r="BB1694" t="s">
        <v>7155</v>
      </c>
      <c r="BC1694">
        <v>2026</v>
      </c>
      <c r="BD1694">
        <v>8</v>
      </c>
      <c r="BE1694">
        <v>12</v>
      </c>
      <c r="BF1694" s="6">
        <f t="shared" si="78"/>
        <v>46246</v>
      </c>
      <c r="BG1694">
        <f t="shared" si="79"/>
        <v>-1.3333333333357587</v>
      </c>
      <c r="BH1694" t="str">
        <f t="shared" si="80"/>
        <v>COMPLY</v>
      </c>
      <c r="BI1694" t="str">
        <f>VLOOKUP(H1694,Sheet2!$A$1:$B$270,2,FALSE)</f>
        <v>SELONG</v>
      </c>
    </row>
    <row r="1695" spans="1:61">
      <c r="A1695">
        <v>1694</v>
      </c>
      <c r="B1695">
        <v>1002528146</v>
      </c>
      <c r="C1695">
        <v>3</v>
      </c>
      <c r="D1695" t="s">
        <v>49</v>
      </c>
      <c r="E1695">
        <v>4</v>
      </c>
      <c r="F1695" t="s">
        <v>252</v>
      </c>
      <c r="G1695" t="s">
        <v>553</v>
      </c>
      <c r="H1695" t="s">
        <v>945</v>
      </c>
      <c r="I1695" t="s">
        <v>213</v>
      </c>
      <c r="J1695" t="s">
        <v>214</v>
      </c>
      <c r="K1695" t="s">
        <v>149</v>
      </c>
      <c r="L1695" t="s">
        <v>215</v>
      </c>
      <c r="M1695" t="s">
        <v>575</v>
      </c>
      <c r="N1695" t="s">
        <v>216</v>
      </c>
      <c r="O1695" s="57">
        <v>46249.4999537037</v>
      </c>
      <c r="P1695" s="57">
        <v>46250.574594907404</v>
      </c>
      <c r="Q1695">
        <v>69366784</v>
      </c>
      <c r="S1695">
        <v>142205105797</v>
      </c>
      <c r="T1695" t="s">
        <v>10434</v>
      </c>
      <c r="U1695" t="s">
        <v>10435</v>
      </c>
      <c r="V1695" t="s">
        <v>10436</v>
      </c>
      <c r="Z1695">
        <v>108.943590000271</v>
      </c>
      <c r="AA1695">
        <v>-6.9147161055451898</v>
      </c>
      <c r="AB1695" t="s">
        <v>10437</v>
      </c>
      <c r="AC1695" t="s">
        <v>217</v>
      </c>
      <c r="AL1695" t="s">
        <v>218</v>
      </c>
      <c r="AM1695" t="s">
        <v>10035</v>
      </c>
      <c r="AN1695" t="s">
        <v>6</v>
      </c>
      <c r="AO1695" t="s">
        <v>9840</v>
      </c>
      <c r="AP1695" s="57">
        <v>46250.333333333336</v>
      </c>
      <c r="AR1695" t="s">
        <v>14</v>
      </c>
      <c r="AS1695" t="s">
        <v>945</v>
      </c>
      <c r="AT1695" t="s">
        <v>231</v>
      </c>
      <c r="AV1695" t="s">
        <v>10438</v>
      </c>
      <c r="AW1695" t="s">
        <v>938</v>
      </c>
      <c r="AX1695" t="s">
        <v>223</v>
      </c>
      <c r="BA1695" s="57">
        <v>46250.333333333336</v>
      </c>
      <c r="BB1695" t="s">
        <v>10035</v>
      </c>
      <c r="BF1695" s="6" t="e">
        <f t="shared" si="78"/>
        <v>#NUM!</v>
      </c>
      <c r="BG1695" t="e">
        <f t="shared" si="79"/>
        <v>#NUM!</v>
      </c>
      <c r="BH1695" t="e">
        <f t="shared" si="80"/>
        <v>#NUM!</v>
      </c>
      <c r="BI1695" t="e">
        <f>VLOOKUP(H1695,Sheet2!$A$1:$B$270,2,FALSE)</f>
        <v>#N/A</v>
      </c>
    </row>
    <row r="1696" spans="1:61">
      <c r="A1696">
        <v>1695</v>
      </c>
      <c r="B1696">
        <v>1002530738</v>
      </c>
      <c r="C1696">
        <v>3</v>
      </c>
      <c r="D1696" t="s">
        <v>55</v>
      </c>
      <c r="E1696">
        <v>5</v>
      </c>
      <c r="F1696" t="s">
        <v>228</v>
      </c>
      <c r="G1696" t="s">
        <v>121</v>
      </c>
      <c r="H1696" t="s">
        <v>342</v>
      </c>
      <c r="I1696" t="s">
        <v>213</v>
      </c>
      <c r="J1696" t="s">
        <v>214</v>
      </c>
      <c r="K1696" t="s">
        <v>149</v>
      </c>
      <c r="L1696" t="s">
        <v>215</v>
      </c>
      <c r="M1696" t="s">
        <v>258</v>
      </c>
      <c r="N1696" t="s">
        <v>216</v>
      </c>
      <c r="O1696" s="57">
        <v>46251.499965277777</v>
      </c>
      <c r="P1696" s="57">
        <v>46252.55976851852</v>
      </c>
      <c r="Q1696">
        <v>69368000</v>
      </c>
      <c r="S1696">
        <v>152434913752</v>
      </c>
      <c r="T1696" t="s">
        <v>10439</v>
      </c>
      <c r="U1696" t="s">
        <v>13621</v>
      </c>
      <c r="V1696" t="s">
        <v>10440</v>
      </c>
      <c r="Z1696">
        <v>113.33260964602199</v>
      </c>
      <c r="AA1696">
        <v>-7.2133080457834904</v>
      </c>
      <c r="AB1696" t="s">
        <v>10441</v>
      </c>
      <c r="AC1696" t="s">
        <v>217</v>
      </c>
      <c r="AL1696" t="s">
        <v>218</v>
      </c>
      <c r="AM1696" t="s">
        <v>10117</v>
      </c>
      <c r="AN1696" t="s">
        <v>6</v>
      </c>
      <c r="AO1696" t="s">
        <v>10442</v>
      </c>
      <c r="AP1696" s="57">
        <v>46252.333333333336</v>
      </c>
      <c r="AR1696" t="s">
        <v>259</v>
      </c>
      <c r="AS1696" t="s">
        <v>342</v>
      </c>
      <c r="AT1696" t="s">
        <v>231</v>
      </c>
      <c r="AV1696" t="s">
        <v>260</v>
      </c>
      <c r="AW1696" t="s">
        <v>1020</v>
      </c>
      <c r="AX1696" t="s">
        <v>223</v>
      </c>
      <c r="BA1696" s="57">
        <v>46252.333333333336</v>
      </c>
      <c r="BB1696" t="s">
        <v>10117</v>
      </c>
      <c r="BF1696" s="6" t="e">
        <f t="shared" si="78"/>
        <v>#NUM!</v>
      </c>
      <c r="BG1696" t="e">
        <f t="shared" si="79"/>
        <v>#NUM!</v>
      </c>
      <c r="BH1696" t="e">
        <f t="shared" si="80"/>
        <v>#NUM!</v>
      </c>
      <c r="BI1696" t="str">
        <f>VLOOKUP(H1696,Sheet2!$A$1:$B$270,2,FALSE)</f>
        <v>MADURA</v>
      </c>
    </row>
    <row r="1697" spans="1:61">
      <c r="A1697">
        <v>1696</v>
      </c>
      <c r="B1697">
        <v>1002512149</v>
      </c>
      <c r="C1697">
        <v>3</v>
      </c>
      <c r="D1697" t="s">
        <v>55</v>
      </c>
      <c r="E1697">
        <v>5</v>
      </c>
      <c r="F1697" t="s">
        <v>265</v>
      </c>
      <c r="G1697" t="s">
        <v>128</v>
      </c>
      <c r="H1697" t="s">
        <v>461</v>
      </c>
      <c r="I1697" t="s">
        <v>213</v>
      </c>
      <c r="J1697" t="s">
        <v>214</v>
      </c>
      <c r="K1697" t="s">
        <v>149</v>
      </c>
      <c r="L1697" t="s">
        <v>215</v>
      </c>
      <c r="M1697" t="s">
        <v>76</v>
      </c>
      <c r="N1697" t="s">
        <v>216</v>
      </c>
      <c r="O1697" s="57">
        <v>46240.493020833332</v>
      </c>
      <c r="P1697" s="57">
        <v>46241.547291666669</v>
      </c>
      <c r="Q1697">
        <v>69359855</v>
      </c>
      <c r="S1697">
        <v>152415234835</v>
      </c>
      <c r="T1697" t="s">
        <v>2308</v>
      </c>
      <c r="U1697" t="s">
        <v>2309</v>
      </c>
      <c r="V1697" t="s">
        <v>2310</v>
      </c>
      <c r="Z1697">
        <v>112.68957880000001</v>
      </c>
      <c r="AA1697">
        <v>-7.3387950999999996</v>
      </c>
      <c r="AB1697" t="s">
        <v>2311</v>
      </c>
      <c r="AC1697" t="s">
        <v>217</v>
      </c>
      <c r="AL1697" t="s">
        <v>218</v>
      </c>
      <c r="AM1697" t="s">
        <v>2312</v>
      </c>
      <c r="AN1697" t="s">
        <v>6</v>
      </c>
      <c r="AO1697" s="57">
        <v>46181.496516203704</v>
      </c>
      <c r="AP1697" s="57">
        <v>46242.625</v>
      </c>
      <c r="AR1697" t="s">
        <v>219</v>
      </c>
      <c r="AS1697" t="s">
        <v>461</v>
      </c>
      <c r="AT1697" t="s">
        <v>231</v>
      </c>
      <c r="AU1697">
        <v>20260807</v>
      </c>
      <c r="AV1697" t="s">
        <v>222</v>
      </c>
      <c r="AW1697" t="s">
        <v>1022</v>
      </c>
      <c r="AX1697" t="s">
        <v>223</v>
      </c>
      <c r="BA1697" s="57">
        <v>46242.625</v>
      </c>
      <c r="BB1697" t="s">
        <v>2312</v>
      </c>
      <c r="BC1697">
        <v>2026</v>
      </c>
      <c r="BD1697">
        <v>8</v>
      </c>
      <c r="BE1697">
        <v>7</v>
      </c>
      <c r="BF1697" s="6">
        <f t="shared" si="78"/>
        <v>46241</v>
      </c>
      <c r="BG1697">
        <f t="shared" si="79"/>
        <v>-1.625</v>
      </c>
      <c r="BH1697" t="str">
        <f t="shared" si="80"/>
        <v>COMPLY</v>
      </c>
      <c r="BI1697" t="str">
        <f>VLOOKUP(H1697,Sheet2!$A$1:$B$270,2,FALSE)</f>
        <v>SURABAYA UTARA</v>
      </c>
    </row>
    <row r="1698" spans="1:61">
      <c r="A1698">
        <v>1697</v>
      </c>
      <c r="B1698">
        <v>1002527669</v>
      </c>
      <c r="C1698">
        <v>3</v>
      </c>
      <c r="D1698" t="s">
        <v>49</v>
      </c>
      <c r="E1698">
        <v>4</v>
      </c>
      <c r="F1698" t="s">
        <v>246</v>
      </c>
      <c r="G1698" t="s">
        <v>324</v>
      </c>
      <c r="H1698" t="s">
        <v>887</v>
      </c>
      <c r="I1698" t="s">
        <v>213</v>
      </c>
      <c r="J1698" t="s">
        <v>214</v>
      </c>
      <c r="K1698" t="s">
        <v>149</v>
      </c>
      <c r="L1698" t="s">
        <v>215</v>
      </c>
      <c r="M1698" t="s">
        <v>76</v>
      </c>
      <c r="N1698" t="s">
        <v>216</v>
      </c>
      <c r="O1698" s="57">
        <v>46249.343715277777</v>
      </c>
      <c r="P1698" s="57">
        <v>46249.6871875</v>
      </c>
      <c r="Q1698">
        <v>69366534</v>
      </c>
      <c r="S1698">
        <v>146425112702</v>
      </c>
      <c r="T1698" t="s">
        <v>10444</v>
      </c>
      <c r="U1698" t="s">
        <v>10445</v>
      </c>
      <c r="V1698" t="s">
        <v>10446</v>
      </c>
      <c r="Z1698">
        <v>110.412189</v>
      </c>
      <c r="AA1698">
        <v>-7.1650460000000002</v>
      </c>
      <c r="AB1698" t="s">
        <v>10447</v>
      </c>
      <c r="AC1698" t="s">
        <v>237</v>
      </c>
      <c r="AL1698" t="s">
        <v>218</v>
      </c>
      <c r="AM1698" t="s">
        <v>10035</v>
      </c>
      <c r="AN1698" t="s">
        <v>6</v>
      </c>
      <c r="AO1698" t="s">
        <v>10036</v>
      </c>
      <c r="AP1698" s="57">
        <v>46250.333333333336</v>
      </c>
      <c r="AR1698" t="s">
        <v>219</v>
      </c>
      <c r="AS1698" t="s">
        <v>887</v>
      </c>
      <c r="AT1698" t="s">
        <v>231</v>
      </c>
      <c r="AU1698">
        <v>20260815</v>
      </c>
      <c r="AV1698" t="s">
        <v>222</v>
      </c>
      <c r="AW1698" t="s">
        <v>1010</v>
      </c>
      <c r="AX1698" t="s">
        <v>223</v>
      </c>
      <c r="BA1698" s="57">
        <v>46250.333333333336</v>
      </c>
      <c r="BB1698" t="s">
        <v>10035</v>
      </c>
      <c r="BC1698">
        <v>2026</v>
      </c>
      <c r="BD1698">
        <v>8</v>
      </c>
      <c r="BE1698">
        <v>15</v>
      </c>
      <c r="BF1698" s="6">
        <f t="shared" si="78"/>
        <v>46249</v>
      </c>
      <c r="BG1698">
        <f t="shared" si="79"/>
        <v>-1.3333333333357587</v>
      </c>
      <c r="BH1698" t="str">
        <f t="shared" si="80"/>
        <v>COMPLY</v>
      </c>
      <c r="BI1698" t="e">
        <f>VLOOKUP(H1698,Sheet2!$A$1:$B$270,2,FALSE)</f>
        <v>#N/A</v>
      </c>
    </row>
    <row r="1699" spans="1:61">
      <c r="A1699">
        <v>1698</v>
      </c>
      <c r="B1699">
        <v>1002505757</v>
      </c>
      <c r="C1699">
        <v>3</v>
      </c>
      <c r="D1699" t="s">
        <v>34</v>
      </c>
      <c r="E1699">
        <v>5</v>
      </c>
      <c r="F1699" t="s">
        <v>573</v>
      </c>
      <c r="G1699" t="s">
        <v>79</v>
      </c>
      <c r="H1699" t="s">
        <v>288</v>
      </c>
      <c r="I1699" t="s">
        <v>213</v>
      </c>
      <c r="J1699" t="s">
        <v>214</v>
      </c>
      <c r="K1699" t="s">
        <v>149</v>
      </c>
      <c r="M1699" t="s">
        <v>575</v>
      </c>
      <c r="N1699" t="s">
        <v>216</v>
      </c>
      <c r="O1699" s="57">
        <v>46237.435312499998</v>
      </c>
      <c r="P1699" s="57">
        <v>46240.733310185184</v>
      </c>
      <c r="Q1699">
        <v>69357310</v>
      </c>
      <c r="S1699">
        <v>172408247858</v>
      </c>
      <c r="T1699" t="s">
        <v>2318</v>
      </c>
      <c r="U1699" t="s">
        <v>2319</v>
      </c>
      <c r="V1699" t="s">
        <v>2320</v>
      </c>
      <c r="Z1699">
        <v>115.25672</v>
      </c>
      <c r="AA1699">
        <v>-8.5232361999999995</v>
      </c>
      <c r="AB1699" t="s">
        <v>2321</v>
      </c>
      <c r="AC1699" t="s">
        <v>230</v>
      </c>
      <c r="AL1699" t="s">
        <v>218</v>
      </c>
      <c r="AM1699" t="s">
        <v>2322</v>
      </c>
      <c r="AN1699" t="s">
        <v>6</v>
      </c>
      <c r="AO1699" s="57">
        <v>46089.444699074076</v>
      </c>
      <c r="AP1699" s="57">
        <v>46238.333333333336</v>
      </c>
      <c r="AQ1699" t="s">
        <v>248</v>
      </c>
      <c r="AR1699" t="s">
        <v>14</v>
      </c>
      <c r="AS1699" t="s">
        <v>288</v>
      </c>
      <c r="AT1699" t="s">
        <v>231</v>
      </c>
      <c r="AV1699" t="s">
        <v>2323</v>
      </c>
      <c r="AW1699" t="s">
        <v>561</v>
      </c>
      <c r="AX1699" t="s">
        <v>223</v>
      </c>
      <c r="BA1699" s="57">
        <v>46238.333333333336</v>
      </c>
      <c r="BB1699" t="s">
        <v>2322</v>
      </c>
      <c r="BF1699" s="6" t="e">
        <f t="shared" si="78"/>
        <v>#NUM!</v>
      </c>
      <c r="BG1699" t="e">
        <f t="shared" si="79"/>
        <v>#NUM!</v>
      </c>
      <c r="BH1699" t="e">
        <f t="shared" si="80"/>
        <v>#NUM!</v>
      </c>
      <c r="BI1699" t="str">
        <f>VLOOKUP(H1699,Sheet2!$A$1:$B$270,2,FALSE)</f>
        <v>GIANYAR</v>
      </c>
    </row>
    <row r="1700" spans="1:61">
      <c r="A1700">
        <v>1699</v>
      </c>
      <c r="B1700">
        <v>1002532119</v>
      </c>
      <c r="C1700">
        <v>3</v>
      </c>
      <c r="D1700" t="s">
        <v>45</v>
      </c>
      <c r="E1700">
        <v>5</v>
      </c>
      <c r="F1700" t="s">
        <v>211</v>
      </c>
      <c r="G1700" t="s">
        <v>118</v>
      </c>
      <c r="H1700" t="s">
        <v>283</v>
      </c>
      <c r="I1700" t="s">
        <v>213</v>
      </c>
      <c r="J1700" t="s">
        <v>214</v>
      </c>
      <c r="K1700" t="s">
        <v>149</v>
      </c>
      <c r="L1700" t="s">
        <v>215</v>
      </c>
      <c r="M1700" t="s">
        <v>240</v>
      </c>
      <c r="N1700" t="s">
        <v>216</v>
      </c>
      <c r="O1700" s="57">
        <v>46252.382615740738</v>
      </c>
      <c r="P1700" s="57">
        <v>46252.383344907408</v>
      </c>
      <c r="Q1700">
        <v>69368540</v>
      </c>
      <c r="S1700">
        <v>172610203562</v>
      </c>
      <c r="T1700" t="s">
        <v>13622</v>
      </c>
      <c r="U1700" t="s">
        <v>13623</v>
      </c>
      <c r="V1700" t="s">
        <v>13624</v>
      </c>
      <c r="Z1700">
        <v>116.861407980322</v>
      </c>
      <c r="AA1700">
        <v>-8.6228445129461093</v>
      </c>
      <c r="AB1700" t="s">
        <v>13625</v>
      </c>
      <c r="AC1700" t="s">
        <v>217</v>
      </c>
      <c r="AL1700" t="s">
        <v>218</v>
      </c>
      <c r="AM1700" t="s">
        <v>13626</v>
      </c>
      <c r="AN1700" t="s">
        <v>6</v>
      </c>
      <c r="AO1700" t="s">
        <v>13164</v>
      </c>
      <c r="AP1700" s="57">
        <v>46253.541666666664</v>
      </c>
      <c r="AR1700" t="s">
        <v>241</v>
      </c>
      <c r="AS1700" t="s">
        <v>283</v>
      </c>
      <c r="AT1700" t="s">
        <v>231</v>
      </c>
      <c r="AV1700" t="s">
        <v>240</v>
      </c>
      <c r="AW1700" t="s">
        <v>1021</v>
      </c>
      <c r="AX1700" t="s">
        <v>223</v>
      </c>
      <c r="BA1700" s="57">
        <v>46253.541666666664</v>
      </c>
      <c r="BB1700" t="s">
        <v>13626</v>
      </c>
      <c r="BF1700" s="6" t="e">
        <f t="shared" si="78"/>
        <v>#NUM!</v>
      </c>
      <c r="BG1700" t="e">
        <f t="shared" si="79"/>
        <v>#NUM!</v>
      </c>
      <c r="BH1700" t="e">
        <f t="shared" si="80"/>
        <v>#NUM!</v>
      </c>
      <c r="BI1700" t="str">
        <f>VLOOKUP(H1700,Sheet2!$A$1:$B$270,2,FALSE)</f>
        <v>SUMBAWA</v>
      </c>
    </row>
    <row r="1701" spans="1:61">
      <c r="A1701">
        <v>1700</v>
      </c>
      <c r="B1701">
        <v>1002524082</v>
      </c>
      <c r="C1701">
        <v>3</v>
      </c>
      <c r="D1701" t="s">
        <v>49</v>
      </c>
      <c r="E1701">
        <v>4</v>
      </c>
      <c r="F1701" t="s">
        <v>246</v>
      </c>
      <c r="G1701" t="s">
        <v>247</v>
      </c>
      <c r="H1701" t="s">
        <v>930</v>
      </c>
      <c r="I1701" t="s">
        <v>213</v>
      </c>
      <c r="J1701" t="s">
        <v>214</v>
      </c>
      <c r="K1701" t="s">
        <v>149</v>
      </c>
      <c r="L1701" t="s">
        <v>215</v>
      </c>
      <c r="M1701" t="s">
        <v>76</v>
      </c>
      <c r="N1701" t="s">
        <v>216</v>
      </c>
      <c r="O1701" s="57">
        <v>46247.515925925924</v>
      </c>
      <c r="P1701" s="57">
        <v>46248.521238425928</v>
      </c>
      <c r="Q1701">
        <v>69365042</v>
      </c>
      <c r="S1701">
        <v>142410346120</v>
      </c>
      <c r="T1701" t="s">
        <v>8990</v>
      </c>
      <c r="U1701" t="s">
        <v>8991</v>
      </c>
      <c r="V1701" t="s">
        <v>8992</v>
      </c>
      <c r="Z1701">
        <v>110.515419803559</v>
      </c>
      <c r="AA1701">
        <v>-7.0228528792178402</v>
      </c>
      <c r="AB1701" t="s">
        <v>8993</v>
      </c>
      <c r="AC1701" t="s">
        <v>217</v>
      </c>
      <c r="AL1701" t="s">
        <v>218</v>
      </c>
      <c r="AM1701" t="s">
        <v>8994</v>
      </c>
      <c r="AN1701" t="s">
        <v>6</v>
      </c>
      <c r="AO1701" t="s">
        <v>8869</v>
      </c>
      <c r="AP1701" s="57">
        <v>46250.458333333336</v>
      </c>
      <c r="AR1701" t="s">
        <v>219</v>
      </c>
      <c r="AS1701" t="s">
        <v>930</v>
      </c>
      <c r="AT1701" t="s">
        <v>231</v>
      </c>
      <c r="AU1701">
        <v>20260814</v>
      </c>
      <c r="AV1701" t="s">
        <v>222</v>
      </c>
      <c r="AW1701" t="s">
        <v>1023</v>
      </c>
      <c r="AX1701" t="s">
        <v>223</v>
      </c>
      <c r="BA1701" s="57">
        <v>46250.458333333336</v>
      </c>
      <c r="BB1701" t="s">
        <v>8994</v>
      </c>
      <c r="BC1701">
        <v>2026</v>
      </c>
      <c r="BD1701">
        <v>8</v>
      </c>
      <c r="BE1701">
        <v>14</v>
      </c>
      <c r="BF1701" s="6">
        <f t="shared" si="78"/>
        <v>46248</v>
      </c>
      <c r="BG1701">
        <f t="shared" si="79"/>
        <v>-2.4583333333357587</v>
      </c>
      <c r="BH1701" t="str">
        <f t="shared" si="80"/>
        <v>COMPLY</v>
      </c>
      <c r="BI1701" t="e">
        <f>VLOOKUP(H1701,Sheet2!$A$1:$B$270,2,FALSE)</f>
        <v>#N/A</v>
      </c>
    </row>
    <row r="1702" spans="1:61">
      <c r="A1702">
        <v>1701</v>
      </c>
      <c r="B1702">
        <v>1002520623</v>
      </c>
      <c r="C1702">
        <v>3</v>
      </c>
      <c r="D1702" t="s">
        <v>34</v>
      </c>
      <c r="E1702">
        <v>5</v>
      </c>
      <c r="F1702" t="s">
        <v>573</v>
      </c>
      <c r="G1702" t="s">
        <v>79</v>
      </c>
      <c r="H1702" t="s">
        <v>288</v>
      </c>
      <c r="I1702" t="s">
        <v>213</v>
      </c>
      <c r="J1702" t="s">
        <v>214</v>
      </c>
      <c r="K1702" t="s">
        <v>149</v>
      </c>
      <c r="M1702" t="s">
        <v>76</v>
      </c>
      <c r="N1702" t="s">
        <v>216</v>
      </c>
      <c r="O1702" s="57">
        <v>46245.668136574073</v>
      </c>
      <c r="P1702" s="57">
        <v>46250.598749999997</v>
      </c>
      <c r="Q1702">
        <v>69363590</v>
      </c>
      <c r="S1702">
        <v>172408248139</v>
      </c>
      <c r="T1702" t="s">
        <v>7163</v>
      </c>
      <c r="U1702" t="s">
        <v>7164</v>
      </c>
      <c r="V1702" t="s">
        <v>7165</v>
      </c>
      <c r="Z1702">
        <v>115.28074119999999</v>
      </c>
      <c r="AA1702">
        <v>-8.4154523000000001</v>
      </c>
      <c r="AB1702" t="s">
        <v>7166</v>
      </c>
      <c r="AC1702" t="s">
        <v>230</v>
      </c>
      <c r="AL1702" t="s">
        <v>218</v>
      </c>
      <c r="AM1702" t="s">
        <v>7167</v>
      </c>
      <c r="AN1702" t="s">
        <v>6</v>
      </c>
      <c r="AO1702" s="57">
        <v>46334.673483796294</v>
      </c>
      <c r="AP1702" s="57">
        <v>46246.625</v>
      </c>
      <c r="AR1702" t="s">
        <v>219</v>
      </c>
      <c r="AS1702" t="s">
        <v>288</v>
      </c>
      <c r="AT1702" t="s">
        <v>231</v>
      </c>
      <c r="AU1702">
        <v>20260816</v>
      </c>
      <c r="AV1702" t="s">
        <v>222</v>
      </c>
      <c r="AW1702" t="s">
        <v>561</v>
      </c>
      <c r="AX1702" t="s">
        <v>223</v>
      </c>
      <c r="BA1702" s="57">
        <v>46246.625</v>
      </c>
      <c r="BB1702" t="s">
        <v>7167</v>
      </c>
      <c r="BC1702">
        <v>2026</v>
      </c>
      <c r="BD1702">
        <v>8</v>
      </c>
      <c r="BE1702">
        <v>16</v>
      </c>
      <c r="BF1702" s="6">
        <f t="shared" si="78"/>
        <v>46250</v>
      </c>
      <c r="BG1702">
        <f t="shared" si="79"/>
        <v>3.375</v>
      </c>
      <c r="BH1702" t="str">
        <f t="shared" si="80"/>
        <v>NOT COMPLY</v>
      </c>
      <c r="BI1702" t="str">
        <f>VLOOKUP(H1702,Sheet2!$A$1:$B$270,2,FALSE)</f>
        <v>GIANYAR</v>
      </c>
    </row>
    <row r="1703" spans="1:61">
      <c r="A1703">
        <v>1702</v>
      </c>
      <c r="B1703">
        <v>1002529638</v>
      </c>
      <c r="C1703">
        <v>3</v>
      </c>
      <c r="D1703" t="s">
        <v>59</v>
      </c>
      <c r="E1703">
        <v>4</v>
      </c>
      <c r="F1703" t="s">
        <v>224</v>
      </c>
      <c r="G1703" t="s">
        <v>581</v>
      </c>
      <c r="H1703" t="s">
        <v>647</v>
      </c>
      <c r="I1703" t="s">
        <v>213</v>
      </c>
      <c r="J1703" t="s">
        <v>214</v>
      </c>
      <c r="K1703" t="s">
        <v>149</v>
      </c>
      <c r="L1703" t="s">
        <v>215</v>
      </c>
      <c r="M1703" t="s">
        <v>258</v>
      </c>
      <c r="N1703" t="s">
        <v>216</v>
      </c>
      <c r="O1703" s="57">
        <v>46250.554131944446</v>
      </c>
      <c r="P1703" s="57">
        <v>46252.434074074074</v>
      </c>
      <c r="Q1703">
        <v>69367502</v>
      </c>
      <c r="S1703">
        <v>143363112474</v>
      </c>
      <c r="T1703" t="s">
        <v>10458</v>
      </c>
      <c r="U1703" t="s">
        <v>13627</v>
      </c>
      <c r="V1703" t="s">
        <v>10459</v>
      </c>
      <c r="Z1703">
        <v>109.356234</v>
      </c>
      <c r="AA1703">
        <v>-7.3667366000000003</v>
      </c>
      <c r="AB1703" t="s">
        <v>10460</v>
      </c>
      <c r="AC1703" t="s">
        <v>237</v>
      </c>
      <c r="AL1703" t="s">
        <v>218</v>
      </c>
      <c r="AM1703" t="s">
        <v>10461</v>
      </c>
      <c r="AN1703" t="s">
        <v>6</v>
      </c>
      <c r="AO1703" t="s">
        <v>9814</v>
      </c>
      <c r="AP1703" s="57">
        <v>46252.541666666664</v>
      </c>
      <c r="AR1703" t="s">
        <v>259</v>
      </c>
      <c r="AS1703" t="s">
        <v>647</v>
      </c>
      <c r="AT1703" t="s">
        <v>231</v>
      </c>
      <c r="AV1703" t="s">
        <v>260</v>
      </c>
      <c r="AW1703" t="s">
        <v>1023</v>
      </c>
      <c r="AX1703" t="s">
        <v>223</v>
      </c>
      <c r="BA1703" s="57">
        <v>46252.541666666664</v>
      </c>
      <c r="BB1703" t="s">
        <v>10461</v>
      </c>
      <c r="BF1703" s="6" t="e">
        <f t="shared" si="78"/>
        <v>#NUM!</v>
      </c>
      <c r="BG1703" t="e">
        <f t="shared" si="79"/>
        <v>#NUM!</v>
      </c>
      <c r="BH1703" t="e">
        <f t="shared" si="80"/>
        <v>#NUM!</v>
      </c>
      <c r="BI1703" t="e">
        <f>VLOOKUP(H1703,Sheet2!$A$1:$B$270,2,FALSE)</f>
        <v>#N/A</v>
      </c>
    </row>
    <row r="1704" spans="1:61">
      <c r="A1704">
        <v>1703</v>
      </c>
      <c r="B1704">
        <v>1002530696</v>
      </c>
      <c r="C1704">
        <v>3</v>
      </c>
      <c r="D1704" t="s">
        <v>45</v>
      </c>
      <c r="E1704">
        <v>5</v>
      </c>
      <c r="F1704" t="s">
        <v>211</v>
      </c>
      <c r="G1704" t="s">
        <v>116</v>
      </c>
      <c r="H1704" t="s">
        <v>366</v>
      </c>
      <c r="I1704" t="s">
        <v>213</v>
      </c>
      <c r="J1704" t="s">
        <v>214</v>
      </c>
      <c r="K1704" t="s">
        <v>149</v>
      </c>
      <c r="L1704" t="s">
        <v>215</v>
      </c>
      <c r="M1704" t="s">
        <v>76</v>
      </c>
      <c r="N1704" t="s">
        <v>216</v>
      </c>
      <c r="O1704" s="57">
        <v>46251.485381944447</v>
      </c>
      <c r="P1704" s="57">
        <v>46252.730543981481</v>
      </c>
      <c r="Q1704">
        <v>69367976</v>
      </c>
      <c r="S1704">
        <v>172619203364</v>
      </c>
      <c r="T1704" t="s">
        <v>10467</v>
      </c>
      <c r="U1704" t="s">
        <v>13628</v>
      </c>
      <c r="V1704" t="s">
        <v>10468</v>
      </c>
      <c r="Z1704">
        <v>116.45562294870599</v>
      </c>
      <c r="AA1704">
        <v>-8.7738801160275095</v>
      </c>
      <c r="AB1704" t="s">
        <v>10469</v>
      </c>
      <c r="AC1704" t="s">
        <v>217</v>
      </c>
      <c r="AL1704" t="s">
        <v>218</v>
      </c>
      <c r="AM1704" t="s">
        <v>10470</v>
      </c>
      <c r="AN1704" t="s">
        <v>6</v>
      </c>
      <c r="AO1704" t="s">
        <v>10471</v>
      </c>
      <c r="AP1704" s="57">
        <v>46253.541666666664</v>
      </c>
      <c r="AR1704" t="s">
        <v>219</v>
      </c>
      <c r="AS1704" t="s">
        <v>366</v>
      </c>
      <c r="AT1704" t="s">
        <v>231</v>
      </c>
      <c r="AU1704">
        <v>20260818</v>
      </c>
      <c r="AV1704" t="s">
        <v>222</v>
      </c>
      <c r="AW1704" t="s">
        <v>1021</v>
      </c>
      <c r="AX1704" t="s">
        <v>223</v>
      </c>
      <c r="BA1704" s="57">
        <v>46253.541666666664</v>
      </c>
      <c r="BB1704" t="s">
        <v>10470</v>
      </c>
      <c r="BC1704">
        <v>2026</v>
      </c>
      <c r="BD1704">
        <v>8</v>
      </c>
      <c r="BE1704">
        <v>18</v>
      </c>
      <c r="BF1704" s="6">
        <f t="shared" si="78"/>
        <v>46252</v>
      </c>
      <c r="BG1704">
        <f t="shared" si="79"/>
        <v>-1.5416666666642413</v>
      </c>
      <c r="BH1704" t="str">
        <f t="shared" si="80"/>
        <v>COMPLY</v>
      </c>
      <c r="BI1704" t="str">
        <f>VLOOKUP(H1704,Sheet2!$A$1:$B$270,2,FALSE)</f>
        <v>SELONG</v>
      </c>
    </row>
    <row r="1705" spans="1:61">
      <c r="A1705">
        <v>1704</v>
      </c>
      <c r="B1705">
        <v>1002511940</v>
      </c>
      <c r="C1705">
        <v>3</v>
      </c>
      <c r="D1705" t="s">
        <v>38</v>
      </c>
      <c r="E1705">
        <v>5</v>
      </c>
      <c r="F1705" t="s">
        <v>92</v>
      </c>
      <c r="G1705" t="s">
        <v>92</v>
      </c>
      <c r="H1705" t="s">
        <v>308</v>
      </c>
      <c r="I1705" t="s">
        <v>213</v>
      </c>
      <c r="J1705" t="s">
        <v>214</v>
      </c>
      <c r="K1705" t="s">
        <v>149</v>
      </c>
      <c r="L1705" t="s">
        <v>215</v>
      </c>
      <c r="M1705" t="s">
        <v>76</v>
      </c>
      <c r="N1705" t="s">
        <v>216</v>
      </c>
      <c r="O1705" s="57">
        <v>46240.461770833332</v>
      </c>
      <c r="P1705" s="57">
        <v>46240.686481481483</v>
      </c>
      <c r="Q1705">
        <v>69359795</v>
      </c>
      <c r="S1705">
        <v>152601214909</v>
      </c>
      <c r="T1705" t="s">
        <v>2365</v>
      </c>
      <c r="U1705" t="s">
        <v>2366</v>
      </c>
      <c r="V1705" t="s">
        <v>2367</v>
      </c>
      <c r="Z1705">
        <v>111.50963</v>
      </c>
      <c r="AA1705">
        <v>-7.6108029999999998</v>
      </c>
      <c r="AB1705" t="s">
        <v>2368</v>
      </c>
      <c r="AC1705" t="s">
        <v>237</v>
      </c>
      <c r="AL1705" t="s">
        <v>218</v>
      </c>
      <c r="AM1705" t="s">
        <v>2369</v>
      </c>
      <c r="AN1705" t="s">
        <v>6</v>
      </c>
      <c r="AO1705" s="57">
        <v>46181.46534722222</v>
      </c>
      <c r="AP1705" s="57">
        <v>46241.333333333336</v>
      </c>
      <c r="AR1705" t="s">
        <v>219</v>
      </c>
      <c r="AS1705" t="s">
        <v>308</v>
      </c>
      <c r="AT1705" t="s">
        <v>231</v>
      </c>
      <c r="AU1705">
        <v>20260806</v>
      </c>
      <c r="AV1705" t="s">
        <v>222</v>
      </c>
      <c r="AW1705" t="s">
        <v>1010</v>
      </c>
      <c r="AX1705" t="s">
        <v>223</v>
      </c>
      <c r="BA1705" s="57">
        <v>46241.333333333336</v>
      </c>
      <c r="BB1705" t="s">
        <v>2369</v>
      </c>
      <c r="BC1705">
        <v>2026</v>
      </c>
      <c r="BD1705">
        <v>8</v>
      </c>
      <c r="BE1705">
        <v>6</v>
      </c>
      <c r="BF1705" s="6">
        <f t="shared" si="78"/>
        <v>46240</v>
      </c>
      <c r="BG1705">
        <f t="shared" si="79"/>
        <v>-1.3333333333357587</v>
      </c>
      <c r="BH1705" t="str">
        <f t="shared" si="80"/>
        <v>COMPLY</v>
      </c>
      <c r="BI1705" t="str">
        <f>VLOOKUP(H1705,Sheet2!$A$1:$B$270,2,FALSE)</f>
        <v>MADIUN</v>
      </c>
    </row>
    <row r="1706" spans="1:61">
      <c r="A1706">
        <v>1705</v>
      </c>
      <c r="B1706">
        <v>1002512810</v>
      </c>
      <c r="C1706">
        <v>3</v>
      </c>
      <c r="D1706" t="s">
        <v>34</v>
      </c>
      <c r="E1706">
        <v>5</v>
      </c>
      <c r="F1706" t="s">
        <v>573</v>
      </c>
      <c r="G1706" t="s">
        <v>79</v>
      </c>
      <c r="H1706" t="s">
        <v>471</v>
      </c>
      <c r="I1706" t="s">
        <v>213</v>
      </c>
      <c r="J1706" t="s">
        <v>214</v>
      </c>
      <c r="K1706" t="s">
        <v>149</v>
      </c>
      <c r="M1706" t="s">
        <v>76</v>
      </c>
      <c r="N1706" t="s">
        <v>216</v>
      </c>
      <c r="O1706" s="57">
        <v>46240.628217592595</v>
      </c>
      <c r="P1706" s="57">
        <v>46243.870706018519</v>
      </c>
      <c r="Q1706">
        <v>69360128</v>
      </c>
      <c r="S1706">
        <v>172407213388</v>
      </c>
      <c r="T1706" t="s">
        <v>2370</v>
      </c>
      <c r="U1706" t="s">
        <v>2371</v>
      </c>
      <c r="V1706" t="s">
        <v>2372</v>
      </c>
      <c r="Z1706">
        <v>115.3188648</v>
      </c>
      <c r="AA1706">
        <v>-8.5513589999999997</v>
      </c>
      <c r="AB1706" t="s">
        <v>2373</v>
      </c>
      <c r="AC1706" t="s">
        <v>230</v>
      </c>
      <c r="AL1706" t="s">
        <v>218</v>
      </c>
      <c r="AM1706" t="s">
        <v>2301</v>
      </c>
      <c r="AN1706" t="s">
        <v>6</v>
      </c>
      <c r="AO1706" s="57">
        <v>46181.642870370371</v>
      </c>
      <c r="AP1706" s="57">
        <v>46241.625</v>
      </c>
      <c r="AQ1706" t="s">
        <v>903</v>
      </c>
      <c r="AR1706" t="s">
        <v>219</v>
      </c>
      <c r="AS1706" t="s">
        <v>471</v>
      </c>
      <c r="AT1706" t="s">
        <v>231</v>
      </c>
      <c r="AU1706">
        <v>20260809</v>
      </c>
      <c r="AV1706" t="s">
        <v>222</v>
      </c>
      <c r="AW1706" t="s">
        <v>582</v>
      </c>
      <c r="AX1706" t="s">
        <v>223</v>
      </c>
      <c r="BA1706" s="57">
        <v>46241.625</v>
      </c>
      <c r="BB1706" t="s">
        <v>2301</v>
      </c>
      <c r="BC1706">
        <v>2026</v>
      </c>
      <c r="BD1706">
        <v>8</v>
      </c>
      <c r="BE1706">
        <v>9</v>
      </c>
      <c r="BF1706" s="6">
        <f t="shared" si="78"/>
        <v>46243</v>
      </c>
      <c r="BG1706">
        <f t="shared" si="79"/>
        <v>1.375</v>
      </c>
      <c r="BH1706" t="str">
        <f t="shared" si="80"/>
        <v>NOT COMPLY</v>
      </c>
      <c r="BI1706" t="str">
        <f>VLOOKUP(H1706,Sheet2!$A$1:$B$270,2,FALSE)</f>
        <v>GIANYAR</v>
      </c>
    </row>
    <row r="1707" spans="1:61">
      <c r="A1707">
        <v>1706</v>
      </c>
      <c r="B1707">
        <v>1002514842</v>
      </c>
      <c r="C1707">
        <v>3</v>
      </c>
      <c r="D1707" t="s">
        <v>42</v>
      </c>
      <c r="E1707">
        <v>5</v>
      </c>
      <c r="F1707" t="s">
        <v>102</v>
      </c>
      <c r="G1707" t="s">
        <v>102</v>
      </c>
      <c r="H1707" t="s">
        <v>370</v>
      </c>
      <c r="I1707" t="s">
        <v>213</v>
      </c>
      <c r="J1707" t="s">
        <v>214</v>
      </c>
      <c r="K1707" t="s">
        <v>149</v>
      </c>
      <c r="L1707" t="s">
        <v>215</v>
      </c>
      <c r="M1707" t="s">
        <v>76</v>
      </c>
      <c r="N1707" t="s">
        <v>216</v>
      </c>
      <c r="O1707" s="57">
        <v>46241.603425925925</v>
      </c>
      <c r="P1707" s="57">
        <v>46243.454004629632</v>
      </c>
      <c r="Q1707">
        <v>69360886</v>
      </c>
      <c r="S1707">
        <v>152501280879</v>
      </c>
      <c r="T1707" t="s">
        <v>5088</v>
      </c>
      <c r="U1707" t="s">
        <v>5089</v>
      </c>
      <c r="V1707" t="s">
        <v>5090</v>
      </c>
      <c r="Z1707">
        <v>113.697486631572</v>
      </c>
      <c r="AA1707">
        <v>-8.1747603830376701</v>
      </c>
      <c r="AB1707" t="s">
        <v>5091</v>
      </c>
      <c r="AC1707" t="s">
        <v>217</v>
      </c>
      <c r="AL1707" t="s">
        <v>218</v>
      </c>
      <c r="AM1707" t="s">
        <v>5092</v>
      </c>
      <c r="AN1707" t="s">
        <v>6</v>
      </c>
      <c r="AO1707" s="57">
        <v>46211.611134259256</v>
      </c>
      <c r="AP1707" s="57">
        <v>46242.541666666664</v>
      </c>
      <c r="AR1707" t="s">
        <v>219</v>
      </c>
      <c r="AS1707" t="s">
        <v>370</v>
      </c>
      <c r="AT1707" t="s">
        <v>231</v>
      </c>
      <c r="AU1707">
        <v>20260809</v>
      </c>
      <c r="AV1707" t="s">
        <v>222</v>
      </c>
      <c r="AW1707" t="s">
        <v>1014</v>
      </c>
      <c r="AX1707" t="s">
        <v>223</v>
      </c>
      <c r="BA1707" s="57">
        <v>46242.541666666664</v>
      </c>
      <c r="BB1707" t="s">
        <v>5092</v>
      </c>
      <c r="BC1707">
        <v>2026</v>
      </c>
      <c r="BD1707">
        <v>8</v>
      </c>
      <c r="BE1707">
        <v>9</v>
      </c>
      <c r="BF1707" s="6">
        <f t="shared" si="78"/>
        <v>46243</v>
      </c>
      <c r="BG1707">
        <f t="shared" si="79"/>
        <v>0.45833333333575865</v>
      </c>
      <c r="BH1707" t="str">
        <f t="shared" si="80"/>
        <v>COMPLY</v>
      </c>
      <c r="BI1707" t="str">
        <f>VLOOKUP(H1707,Sheet2!$A$1:$B$270,2,FALSE)</f>
        <v>JEMBER</v>
      </c>
    </row>
    <row r="1708" spans="1:61">
      <c r="A1708">
        <v>1707</v>
      </c>
      <c r="B1708">
        <v>1002505108</v>
      </c>
      <c r="C1708">
        <v>3</v>
      </c>
      <c r="D1708" t="s">
        <v>45</v>
      </c>
      <c r="E1708">
        <v>5</v>
      </c>
      <c r="F1708" t="s">
        <v>211</v>
      </c>
      <c r="G1708" t="s">
        <v>115</v>
      </c>
      <c r="H1708" t="s">
        <v>279</v>
      </c>
      <c r="I1708" t="s">
        <v>213</v>
      </c>
      <c r="J1708" t="s">
        <v>214</v>
      </c>
      <c r="K1708" t="s">
        <v>149</v>
      </c>
      <c r="L1708" t="s">
        <v>215</v>
      </c>
      <c r="M1708" t="s">
        <v>575</v>
      </c>
      <c r="N1708" t="s">
        <v>216</v>
      </c>
      <c r="O1708" s="57">
        <v>46236.426342592589</v>
      </c>
      <c r="P1708" s="57">
        <v>46238.793506944443</v>
      </c>
      <c r="Q1708">
        <v>69356961</v>
      </c>
      <c r="S1708">
        <v>172603791301</v>
      </c>
      <c r="T1708" t="s">
        <v>2384</v>
      </c>
      <c r="U1708" t="s">
        <v>1169</v>
      </c>
      <c r="V1708" t="s">
        <v>2385</v>
      </c>
      <c r="Z1708">
        <v>116.35284204035899</v>
      </c>
      <c r="AA1708">
        <v>-8.7613090433028802</v>
      </c>
      <c r="AB1708" t="s">
        <v>2386</v>
      </c>
      <c r="AC1708" t="s">
        <v>217</v>
      </c>
      <c r="AL1708" t="s">
        <v>218</v>
      </c>
      <c r="AM1708" t="s">
        <v>2387</v>
      </c>
      <c r="AN1708" t="s">
        <v>6</v>
      </c>
      <c r="AO1708" s="57">
        <v>46061.434189814812</v>
      </c>
      <c r="AP1708" s="57">
        <v>46237.333333333336</v>
      </c>
      <c r="AQ1708" t="s">
        <v>903</v>
      </c>
      <c r="AR1708" t="s">
        <v>14</v>
      </c>
      <c r="AS1708" t="s">
        <v>279</v>
      </c>
      <c r="AT1708" t="s">
        <v>231</v>
      </c>
      <c r="AV1708" t="s">
        <v>2388</v>
      </c>
      <c r="AW1708" t="s">
        <v>1021</v>
      </c>
      <c r="AX1708" t="s">
        <v>223</v>
      </c>
      <c r="BA1708" s="57">
        <v>46237.333333333336</v>
      </c>
      <c r="BB1708" t="s">
        <v>2387</v>
      </c>
      <c r="BF1708" s="6" t="e">
        <f t="shared" si="78"/>
        <v>#NUM!</v>
      </c>
      <c r="BG1708" t="e">
        <f t="shared" si="79"/>
        <v>#NUM!</v>
      </c>
      <c r="BH1708" t="e">
        <f t="shared" si="80"/>
        <v>#NUM!</v>
      </c>
      <c r="BI1708" t="str">
        <f>VLOOKUP(H1708,Sheet2!$A$1:$B$270,2,FALSE)</f>
        <v>SELONG</v>
      </c>
    </row>
    <row r="1709" spans="1:61">
      <c r="A1709">
        <v>1708</v>
      </c>
      <c r="B1709">
        <v>1002527918</v>
      </c>
      <c r="C1709">
        <v>3</v>
      </c>
      <c r="D1709" t="s">
        <v>45</v>
      </c>
      <c r="E1709">
        <v>5</v>
      </c>
      <c r="F1709" t="s">
        <v>211</v>
      </c>
      <c r="G1709" t="s">
        <v>118</v>
      </c>
      <c r="H1709" t="s">
        <v>283</v>
      </c>
      <c r="I1709" t="s">
        <v>213</v>
      </c>
      <c r="J1709" t="s">
        <v>214</v>
      </c>
      <c r="K1709" t="s">
        <v>149</v>
      </c>
      <c r="L1709" t="s">
        <v>215</v>
      </c>
      <c r="M1709" t="s">
        <v>76</v>
      </c>
      <c r="N1709" t="s">
        <v>216</v>
      </c>
      <c r="O1709" s="57">
        <v>46249.440925925926</v>
      </c>
      <c r="P1709" s="57">
        <v>46250.762025462966</v>
      </c>
      <c r="Q1709">
        <v>69366678</v>
      </c>
      <c r="S1709">
        <v>172610203632</v>
      </c>
      <c r="T1709" t="s">
        <v>10472</v>
      </c>
      <c r="U1709" t="s">
        <v>10473</v>
      </c>
      <c r="V1709" t="s">
        <v>10474</v>
      </c>
      <c r="Z1709">
        <v>116.85098317980299</v>
      </c>
      <c r="AA1709">
        <v>-8.7595364701043597</v>
      </c>
      <c r="AB1709" t="s">
        <v>10475</v>
      </c>
      <c r="AC1709" t="s">
        <v>237</v>
      </c>
      <c r="AL1709" t="s">
        <v>218</v>
      </c>
      <c r="AM1709" t="s">
        <v>10476</v>
      </c>
      <c r="AN1709" t="s">
        <v>6</v>
      </c>
      <c r="AO1709" t="s">
        <v>10477</v>
      </c>
      <c r="AP1709" s="57">
        <v>46251.333333333336</v>
      </c>
      <c r="AR1709" t="s">
        <v>219</v>
      </c>
      <c r="AS1709" t="s">
        <v>283</v>
      </c>
      <c r="AT1709" t="s">
        <v>231</v>
      </c>
      <c r="AU1709">
        <v>20260816</v>
      </c>
      <c r="AV1709" t="s">
        <v>222</v>
      </c>
      <c r="AW1709" t="s">
        <v>1023</v>
      </c>
      <c r="AX1709" t="s">
        <v>223</v>
      </c>
      <c r="BA1709" s="57">
        <v>46251.333333333336</v>
      </c>
      <c r="BB1709" t="s">
        <v>10476</v>
      </c>
      <c r="BC1709">
        <v>2026</v>
      </c>
      <c r="BD1709">
        <v>8</v>
      </c>
      <c r="BE1709">
        <v>16</v>
      </c>
      <c r="BF1709" s="6">
        <f t="shared" si="78"/>
        <v>46250</v>
      </c>
      <c r="BG1709">
        <f t="shared" si="79"/>
        <v>-1.3333333333357587</v>
      </c>
      <c r="BH1709" t="str">
        <f t="shared" si="80"/>
        <v>COMPLY</v>
      </c>
      <c r="BI1709" t="str">
        <f>VLOOKUP(H1709,Sheet2!$A$1:$B$270,2,FALSE)</f>
        <v>SUMBAWA</v>
      </c>
    </row>
    <row r="1710" spans="1:61">
      <c r="A1710">
        <v>1709</v>
      </c>
      <c r="B1710">
        <v>1002529582</v>
      </c>
      <c r="C1710">
        <v>3</v>
      </c>
      <c r="D1710" t="s">
        <v>34</v>
      </c>
      <c r="E1710">
        <v>5</v>
      </c>
      <c r="F1710" t="s">
        <v>573</v>
      </c>
      <c r="G1710" t="s">
        <v>82</v>
      </c>
      <c r="H1710" t="s">
        <v>410</v>
      </c>
      <c r="I1710" t="s">
        <v>213</v>
      </c>
      <c r="J1710" t="s">
        <v>214</v>
      </c>
      <c r="K1710" t="s">
        <v>149</v>
      </c>
      <c r="M1710" t="s">
        <v>76</v>
      </c>
      <c r="N1710" t="s">
        <v>216</v>
      </c>
      <c r="O1710" s="57">
        <v>46250.517777777779</v>
      </c>
      <c r="P1710" s="57">
        <v>46250.644768518519</v>
      </c>
      <c r="Q1710">
        <v>69358874</v>
      </c>
      <c r="S1710">
        <v>172404209239</v>
      </c>
      <c r="T1710" t="s">
        <v>1769</v>
      </c>
      <c r="U1710" t="s">
        <v>1770</v>
      </c>
      <c r="V1710" t="s">
        <v>10478</v>
      </c>
      <c r="Z1710">
        <v>115.594148</v>
      </c>
      <c r="AA1710">
        <v>-8.2799940000000003</v>
      </c>
      <c r="AB1710" t="s">
        <v>1772</v>
      </c>
      <c r="AC1710" t="s">
        <v>230</v>
      </c>
      <c r="AL1710" t="s">
        <v>218</v>
      </c>
      <c r="AM1710" t="s">
        <v>10479</v>
      </c>
      <c r="AN1710" t="s">
        <v>6</v>
      </c>
      <c r="AO1710" t="s">
        <v>10480</v>
      </c>
      <c r="AR1710" t="s">
        <v>219</v>
      </c>
      <c r="AS1710" t="s">
        <v>410</v>
      </c>
      <c r="AT1710" t="s">
        <v>231</v>
      </c>
      <c r="AU1710">
        <v>20260816</v>
      </c>
      <c r="AV1710" t="s">
        <v>222</v>
      </c>
      <c r="AW1710" t="s">
        <v>634</v>
      </c>
      <c r="AX1710" t="s">
        <v>223</v>
      </c>
      <c r="BA1710" s="57">
        <v>46250.291666666664</v>
      </c>
      <c r="BB1710" t="s">
        <v>10479</v>
      </c>
      <c r="BC1710">
        <v>2026</v>
      </c>
      <c r="BD1710">
        <v>8</v>
      </c>
      <c r="BE1710">
        <v>16</v>
      </c>
      <c r="BF1710" s="6">
        <f t="shared" si="78"/>
        <v>46250</v>
      </c>
      <c r="BG1710">
        <f t="shared" si="79"/>
        <v>-0.29166666666424135</v>
      </c>
      <c r="BH1710" t="str">
        <f t="shared" si="80"/>
        <v>COMPLY</v>
      </c>
      <c r="BI1710" t="str">
        <f>VLOOKUP(H1710,Sheet2!$A$1:$B$270,2,FALSE)</f>
        <v>KLUNGKUNG</v>
      </c>
    </row>
    <row r="1711" spans="1:61">
      <c r="A1711">
        <v>1710</v>
      </c>
      <c r="B1711">
        <v>1002512150</v>
      </c>
      <c r="C1711">
        <v>3</v>
      </c>
      <c r="D1711" t="s">
        <v>59</v>
      </c>
      <c r="E1711">
        <v>4</v>
      </c>
      <c r="F1711" t="s">
        <v>567</v>
      </c>
      <c r="G1711" t="s">
        <v>609</v>
      </c>
      <c r="H1711" t="s">
        <v>936</v>
      </c>
      <c r="I1711" t="s">
        <v>213</v>
      </c>
      <c r="J1711" t="s">
        <v>214</v>
      </c>
      <c r="K1711" t="s">
        <v>149</v>
      </c>
      <c r="L1711" t="s">
        <v>215</v>
      </c>
      <c r="M1711" t="s">
        <v>76</v>
      </c>
      <c r="N1711" t="s">
        <v>216</v>
      </c>
      <c r="O1711" s="57">
        <v>46240.493020833332</v>
      </c>
      <c r="P1711" s="57">
        <v>46242.756851851853</v>
      </c>
      <c r="Q1711">
        <v>69359856</v>
      </c>
      <c r="S1711">
        <v>146113146439</v>
      </c>
      <c r="T1711" t="s">
        <v>2403</v>
      </c>
      <c r="U1711" t="s">
        <v>2404</v>
      </c>
      <c r="V1711" t="s">
        <v>2405</v>
      </c>
      <c r="Z1711">
        <v>110.330237</v>
      </c>
      <c r="AA1711">
        <v>-7.7973590000000002</v>
      </c>
      <c r="AB1711" t="s">
        <v>2406</v>
      </c>
      <c r="AC1711" t="s">
        <v>237</v>
      </c>
      <c r="AL1711" t="s">
        <v>218</v>
      </c>
      <c r="AM1711" t="s">
        <v>2407</v>
      </c>
      <c r="AN1711" t="s">
        <v>6</v>
      </c>
      <c r="AO1711" s="57">
        <v>46181.496516203704</v>
      </c>
      <c r="AP1711" s="57">
        <v>46242.541666666664</v>
      </c>
      <c r="AR1711" t="s">
        <v>219</v>
      </c>
      <c r="AS1711" t="s">
        <v>936</v>
      </c>
      <c r="AT1711" t="s">
        <v>231</v>
      </c>
      <c r="AU1711">
        <v>20260808</v>
      </c>
      <c r="AV1711" t="s">
        <v>222</v>
      </c>
      <c r="AW1711" t="s">
        <v>551</v>
      </c>
      <c r="AX1711" t="s">
        <v>223</v>
      </c>
      <c r="BA1711" s="57">
        <v>46242.541666666664</v>
      </c>
      <c r="BB1711" t="s">
        <v>2407</v>
      </c>
      <c r="BC1711">
        <v>2026</v>
      </c>
      <c r="BD1711">
        <v>8</v>
      </c>
      <c r="BE1711">
        <v>8</v>
      </c>
      <c r="BF1711" s="6">
        <f t="shared" si="78"/>
        <v>46242</v>
      </c>
      <c r="BG1711">
        <f t="shared" si="79"/>
        <v>-0.54166666666424135</v>
      </c>
      <c r="BH1711" t="str">
        <f t="shared" si="80"/>
        <v>COMPLY</v>
      </c>
      <c r="BI1711" t="e">
        <f>VLOOKUP(H1711,Sheet2!$A$1:$B$270,2,FALSE)</f>
        <v>#N/A</v>
      </c>
    </row>
    <row r="1712" spans="1:61">
      <c r="A1712">
        <v>1711</v>
      </c>
      <c r="B1712">
        <v>1002522008</v>
      </c>
      <c r="C1712">
        <v>3</v>
      </c>
      <c r="D1712" t="s">
        <v>55</v>
      </c>
      <c r="E1712">
        <v>5</v>
      </c>
      <c r="F1712" t="s">
        <v>265</v>
      </c>
      <c r="G1712" t="s">
        <v>125</v>
      </c>
      <c r="H1712" t="s">
        <v>332</v>
      </c>
      <c r="I1712" t="s">
        <v>213</v>
      </c>
      <c r="J1712" t="s">
        <v>214</v>
      </c>
      <c r="K1712" t="s">
        <v>149</v>
      </c>
      <c r="L1712" t="s">
        <v>215</v>
      </c>
      <c r="M1712" t="s">
        <v>76</v>
      </c>
      <c r="N1712" t="s">
        <v>216</v>
      </c>
      <c r="O1712" s="57">
        <v>46246.524965277778</v>
      </c>
      <c r="P1712" s="57">
        <v>46247.505266203705</v>
      </c>
      <c r="Q1712">
        <v>69364185</v>
      </c>
      <c r="S1712">
        <v>152441211301</v>
      </c>
      <c r="T1712" t="s">
        <v>8076</v>
      </c>
      <c r="U1712" t="s">
        <v>8077</v>
      </c>
      <c r="V1712" t="s">
        <v>8078</v>
      </c>
      <c r="Z1712">
        <v>112.194653</v>
      </c>
      <c r="AA1712">
        <v>-7.1881589999999997</v>
      </c>
      <c r="AB1712" t="s">
        <v>8079</v>
      </c>
      <c r="AC1712" t="s">
        <v>237</v>
      </c>
      <c r="AL1712" t="s">
        <v>218</v>
      </c>
      <c r="AM1712" t="s">
        <v>8080</v>
      </c>
      <c r="AN1712" t="s">
        <v>6</v>
      </c>
      <c r="AO1712" s="57">
        <v>46364.527696759258</v>
      </c>
      <c r="AP1712" s="57">
        <v>46247.416666666664</v>
      </c>
      <c r="AR1712" t="s">
        <v>219</v>
      </c>
      <c r="AS1712" t="s">
        <v>332</v>
      </c>
      <c r="AT1712" t="s">
        <v>231</v>
      </c>
      <c r="AU1712">
        <v>20260813</v>
      </c>
      <c r="AV1712" t="s">
        <v>222</v>
      </c>
      <c r="AW1712" t="s">
        <v>1024</v>
      </c>
      <c r="AX1712" t="s">
        <v>223</v>
      </c>
      <c r="BA1712" s="57">
        <v>46247.416666666664</v>
      </c>
      <c r="BB1712" t="s">
        <v>8080</v>
      </c>
      <c r="BC1712">
        <v>2026</v>
      </c>
      <c r="BD1712">
        <v>8</v>
      </c>
      <c r="BE1712">
        <v>13</v>
      </c>
      <c r="BF1712" s="6">
        <f t="shared" si="78"/>
        <v>46247</v>
      </c>
      <c r="BG1712">
        <f t="shared" si="79"/>
        <v>-0.41666666666424135</v>
      </c>
      <c r="BH1712" t="str">
        <f t="shared" si="80"/>
        <v>COMPLY</v>
      </c>
      <c r="BI1712" t="str">
        <f>VLOOKUP(H1712,Sheet2!$A$1:$B$270,2,FALSE)</f>
        <v>GRESIK</v>
      </c>
    </row>
    <row r="1713" spans="1:61">
      <c r="A1713">
        <v>1712</v>
      </c>
      <c r="B1713">
        <v>1002530740</v>
      </c>
      <c r="C1713">
        <v>3</v>
      </c>
      <c r="D1713" t="s">
        <v>51</v>
      </c>
      <c r="E1713">
        <v>4</v>
      </c>
      <c r="F1713" t="s">
        <v>273</v>
      </c>
      <c r="G1713" t="s">
        <v>339</v>
      </c>
      <c r="H1713" t="s">
        <v>998</v>
      </c>
      <c r="I1713" t="s">
        <v>213</v>
      </c>
      <c r="J1713" t="s">
        <v>214</v>
      </c>
      <c r="K1713" t="s">
        <v>149</v>
      </c>
      <c r="L1713" t="s">
        <v>215</v>
      </c>
      <c r="M1713" t="s">
        <v>76</v>
      </c>
      <c r="N1713" t="s">
        <v>216</v>
      </c>
      <c r="O1713" s="57">
        <v>46251.499965277777</v>
      </c>
      <c r="P1713" s="57">
        <v>46252.774155092593</v>
      </c>
      <c r="Q1713">
        <v>69367999</v>
      </c>
      <c r="S1713">
        <v>142512103040</v>
      </c>
      <c r="T1713" t="s">
        <v>10491</v>
      </c>
      <c r="U1713" t="s">
        <v>10492</v>
      </c>
      <c r="V1713" t="s">
        <v>10493</v>
      </c>
      <c r="Z1713">
        <v>111.2480853</v>
      </c>
      <c r="AA1713">
        <v>-7.1974400000000003</v>
      </c>
      <c r="AB1713" t="s">
        <v>10494</v>
      </c>
      <c r="AC1713" t="s">
        <v>237</v>
      </c>
      <c r="AL1713" t="s">
        <v>218</v>
      </c>
      <c r="AM1713" t="s">
        <v>10117</v>
      </c>
      <c r="AN1713" t="s">
        <v>6</v>
      </c>
      <c r="AO1713" t="s">
        <v>10442</v>
      </c>
      <c r="AP1713" s="57">
        <v>46252.333333333336</v>
      </c>
      <c r="AR1713" t="s">
        <v>219</v>
      </c>
      <c r="AS1713" t="s">
        <v>998</v>
      </c>
      <c r="AT1713" t="s">
        <v>231</v>
      </c>
      <c r="AU1713">
        <v>20260818</v>
      </c>
      <c r="AV1713" t="s">
        <v>222</v>
      </c>
      <c r="AW1713" t="s">
        <v>642</v>
      </c>
      <c r="AX1713" t="s">
        <v>223</v>
      </c>
      <c r="BA1713" s="57">
        <v>46252.333333333336</v>
      </c>
      <c r="BB1713" t="s">
        <v>10117</v>
      </c>
      <c r="BC1713">
        <v>2026</v>
      </c>
      <c r="BD1713">
        <v>8</v>
      </c>
      <c r="BE1713">
        <v>18</v>
      </c>
      <c r="BF1713" s="6">
        <f t="shared" si="78"/>
        <v>46252</v>
      </c>
      <c r="BG1713">
        <f t="shared" si="79"/>
        <v>-0.33333333333575865</v>
      </c>
      <c r="BH1713" t="str">
        <f t="shared" si="80"/>
        <v>COMPLY</v>
      </c>
      <c r="BI1713" t="e">
        <f>VLOOKUP(H1713,Sheet2!$A$1:$B$270,2,FALSE)</f>
        <v>#N/A</v>
      </c>
    </row>
    <row r="1714" spans="1:61">
      <c r="A1714">
        <v>1713</v>
      </c>
      <c r="B1714">
        <v>1002529766</v>
      </c>
      <c r="C1714">
        <v>3</v>
      </c>
      <c r="D1714" t="s">
        <v>42</v>
      </c>
      <c r="E1714">
        <v>5</v>
      </c>
      <c r="F1714" t="s">
        <v>106</v>
      </c>
      <c r="G1714" t="s">
        <v>107</v>
      </c>
      <c r="H1714" t="s">
        <v>298</v>
      </c>
      <c r="I1714" t="s">
        <v>213</v>
      </c>
      <c r="J1714" t="s">
        <v>214</v>
      </c>
      <c r="K1714" t="s">
        <v>149</v>
      </c>
      <c r="L1714" t="s">
        <v>215</v>
      </c>
      <c r="M1714" t="s">
        <v>76</v>
      </c>
      <c r="N1714" t="s">
        <v>216</v>
      </c>
      <c r="O1714" s="57">
        <v>46250.599259259259</v>
      </c>
      <c r="P1714" s="57">
        <v>46252.371249999997</v>
      </c>
      <c r="Q1714">
        <v>69367587</v>
      </c>
      <c r="S1714">
        <v>152510206861</v>
      </c>
      <c r="T1714" t="s">
        <v>10495</v>
      </c>
      <c r="U1714" t="s">
        <v>10496</v>
      </c>
      <c r="V1714" t="s">
        <v>10497</v>
      </c>
      <c r="Z1714">
        <v>113.47025256603899</v>
      </c>
      <c r="AA1714">
        <v>-7.93739423114208</v>
      </c>
      <c r="AB1714" t="s">
        <v>10498</v>
      </c>
      <c r="AC1714" t="s">
        <v>217</v>
      </c>
      <c r="AL1714" t="s">
        <v>218</v>
      </c>
      <c r="AM1714" t="s">
        <v>9813</v>
      </c>
      <c r="AN1714" t="s">
        <v>6</v>
      </c>
      <c r="AO1714" t="s">
        <v>10088</v>
      </c>
      <c r="AP1714" s="57">
        <v>46251.541666666664</v>
      </c>
      <c r="AQ1714" t="s">
        <v>248</v>
      </c>
      <c r="AR1714" t="s">
        <v>219</v>
      </c>
      <c r="AS1714" t="s">
        <v>298</v>
      </c>
      <c r="AT1714" t="s">
        <v>221</v>
      </c>
      <c r="AU1714">
        <v>20260818</v>
      </c>
      <c r="AV1714" t="s">
        <v>222</v>
      </c>
      <c r="AW1714" t="s">
        <v>890</v>
      </c>
      <c r="AX1714" t="s">
        <v>223</v>
      </c>
      <c r="BA1714" s="57">
        <v>46251.541666666664</v>
      </c>
      <c r="BB1714" t="s">
        <v>9813</v>
      </c>
      <c r="BC1714">
        <v>2026</v>
      </c>
      <c r="BD1714">
        <v>8</v>
      </c>
      <c r="BE1714">
        <v>18</v>
      </c>
      <c r="BF1714" s="6">
        <f t="shared" si="78"/>
        <v>46252</v>
      </c>
      <c r="BG1714">
        <f t="shared" si="79"/>
        <v>0.45833333333575865</v>
      </c>
      <c r="BH1714" t="str">
        <f t="shared" si="80"/>
        <v>COMPLY</v>
      </c>
      <c r="BI1714" t="str">
        <f>VLOOKUP(H1714,Sheet2!$A$1:$B$270,2,FALSE)</f>
        <v>PROBOLINGGO</v>
      </c>
    </row>
    <row r="1715" spans="1:61">
      <c r="A1715">
        <v>1714</v>
      </c>
      <c r="B1715">
        <v>1002509832</v>
      </c>
      <c r="C1715">
        <v>3</v>
      </c>
      <c r="D1715" t="s">
        <v>51</v>
      </c>
      <c r="E1715">
        <v>4</v>
      </c>
      <c r="F1715" t="s">
        <v>235</v>
      </c>
      <c r="G1715" t="s">
        <v>952</v>
      </c>
      <c r="H1715" t="s">
        <v>953</v>
      </c>
      <c r="I1715" t="s">
        <v>213</v>
      </c>
      <c r="J1715" t="s">
        <v>214</v>
      </c>
      <c r="K1715" t="s">
        <v>149</v>
      </c>
      <c r="L1715" t="s">
        <v>606</v>
      </c>
      <c r="M1715" t="s">
        <v>580</v>
      </c>
      <c r="N1715" t="s">
        <v>216</v>
      </c>
      <c r="O1715" s="57">
        <v>46239.408993055556</v>
      </c>
      <c r="P1715" s="57">
        <v>46239.468773148146</v>
      </c>
      <c r="Q1715">
        <v>69356637</v>
      </c>
      <c r="T1715" t="s">
        <v>2415</v>
      </c>
      <c r="V1715" t="s">
        <v>2416</v>
      </c>
      <c r="Z1715">
        <v>110.60401</v>
      </c>
      <c r="AA1715">
        <v>-7.4904099999999998</v>
      </c>
      <c r="AB1715" t="s">
        <v>2417</v>
      </c>
      <c r="AC1715" t="s">
        <v>237</v>
      </c>
      <c r="AL1715" t="s">
        <v>218</v>
      </c>
      <c r="AM1715" t="s">
        <v>2418</v>
      </c>
      <c r="AN1715" t="s">
        <v>6</v>
      </c>
      <c r="AO1715" s="57">
        <v>46150.413344907407</v>
      </c>
      <c r="AP1715" s="57">
        <v>46236</v>
      </c>
      <c r="AR1715" t="s">
        <v>566</v>
      </c>
      <c r="AS1715" t="s">
        <v>953</v>
      </c>
      <c r="AT1715" t="s">
        <v>231</v>
      </c>
      <c r="AV1715" t="s">
        <v>989</v>
      </c>
      <c r="AW1715" t="s">
        <v>995</v>
      </c>
      <c r="AX1715" t="s">
        <v>223</v>
      </c>
      <c r="BA1715" s="57">
        <v>46236.333333333336</v>
      </c>
      <c r="BB1715" t="s">
        <v>2418</v>
      </c>
      <c r="BF1715" s="6" t="e">
        <f t="shared" si="78"/>
        <v>#NUM!</v>
      </c>
      <c r="BG1715" t="e">
        <f t="shared" si="79"/>
        <v>#NUM!</v>
      </c>
      <c r="BH1715" t="e">
        <f t="shared" si="80"/>
        <v>#NUM!</v>
      </c>
      <c r="BI1715" t="e">
        <f>VLOOKUP(H1715,Sheet2!$A$1:$B$270,2,FALSE)</f>
        <v>#N/A</v>
      </c>
    </row>
    <row r="1716" spans="1:61">
      <c r="A1716">
        <v>1715</v>
      </c>
      <c r="B1716">
        <v>1002534570</v>
      </c>
      <c r="C1716">
        <v>3</v>
      </c>
      <c r="D1716" t="s">
        <v>51</v>
      </c>
      <c r="E1716">
        <v>4</v>
      </c>
      <c r="F1716" t="s">
        <v>235</v>
      </c>
      <c r="G1716" t="s">
        <v>584</v>
      </c>
      <c r="H1716" t="s">
        <v>895</v>
      </c>
      <c r="I1716" t="s">
        <v>213</v>
      </c>
      <c r="J1716" t="s">
        <v>214</v>
      </c>
      <c r="K1716" t="s">
        <v>149</v>
      </c>
      <c r="L1716" t="s">
        <v>215</v>
      </c>
      <c r="M1716" t="s">
        <v>240</v>
      </c>
      <c r="N1716" t="s">
        <v>216</v>
      </c>
      <c r="O1716" s="57">
        <v>46252.741631944446</v>
      </c>
      <c r="P1716" s="57">
        <v>46252.743078703701</v>
      </c>
      <c r="Q1716">
        <v>69369462</v>
      </c>
      <c r="S1716">
        <v>146527605394</v>
      </c>
      <c r="T1716" t="s">
        <v>13629</v>
      </c>
      <c r="U1716" t="s">
        <v>13630</v>
      </c>
      <c r="V1716" t="s">
        <v>13631</v>
      </c>
      <c r="Z1716">
        <v>110.798113</v>
      </c>
      <c r="AA1716">
        <v>-7.6382159999999999</v>
      </c>
      <c r="AB1716" t="s">
        <v>13632</v>
      </c>
      <c r="AC1716" t="s">
        <v>237</v>
      </c>
      <c r="AL1716" t="s">
        <v>218</v>
      </c>
      <c r="AM1716" t="s">
        <v>13213</v>
      </c>
      <c r="AN1716" t="s">
        <v>6</v>
      </c>
      <c r="AO1716" t="s">
        <v>13094</v>
      </c>
      <c r="AP1716" s="57">
        <v>46253.625</v>
      </c>
      <c r="AR1716" t="s">
        <v>241</v>
      </c>
      <c r="AS1716" t="s">
        <v>895</v>
      </c>
      <c r="AT1716" t="s">
        <v>231</v>
      </c>
      <c r="AV1716" t="s">
        <v>240</v>
      </c>
      <c r="AW1716" t="s">
        <v>12955</v>
      </c>
      <c r="AX1716" t="s">
        <v>223</v>
      </c>
      <c r="BA1716" s="57">
        <v>46253.625</v>
      </c>
      <c r="BB1716" t="s">
        <v>13213</v>
      </c>
      <c r="BF1716" s="6" t="e">
        <f t="shared" si="78"/>
        <v>#NUM!</v>
      </c>
      <c r="BG1716" t="e">
        <f t="shared" si="79"/>
        <v>#NUM!</v>
      </c>
      <c r="BH1716" t="e">
        <f t="shared" si="80"/>
        <v>#NUM!</v>
      </c>
      <c r="BI1716" t="e">
        <f>VLOOKUP(H1716,Sheet2!$A$1:$B$270,2,FALSE)</f>
        <v>#N/A</v>
      </c>
    </row>
    <row r="1717" spans="1:61">
      <c r="A1717">
        <v>1716</v>
      </c>
      <c r="B1717">
        <v>1002527334</v>
      </c>
      <c r="C1717">
        <v>3</v>
      </c>
      <c r="D1717" t="s">
        <v>49</v>
      </c>
      <c r="E1717">
        <v>4</v>
      </c>
      <c r="F1717" t="s">
        <v>252</v>
      </c>
      <c r="G1717" t="s">
        <v>553</v>
      </c>
      <c r="H1717" t="s">
        <v>968</v>
      </c>
      <c r="I1717" t="s">
        <v>213</v>
      </c>
      <c r="J1717" t="s">
        <v>214</v>
      </c>
      <c r="K1717" t="s">
        <v>149</v>
      </c>
      <c r="L1717" t="s">
        <v>215</v>
      </c>
      <c r="M1717" t="s">
        <v>76</v>
      </c>
      <c r="N1717" t="s">
        <v>216</v>
      </c>
      <c r="O1717" s="57">
        <v>46248.728437500002</v>
      </c>
      <c r="P1717" s="57">
        <v>46250.683541666665</v>
      </c>
      <c r="Q1717">
        <v>69366429</v>
      </c>
      <c r="S1717">
        <v>146284107615</v>
      </c>
      <c r="T1717" t="s">
        <v>10504</v>
      </c>
      <c r="U1717" t="s">
        <v>10505</v>
      </c>
      <c r="V1717" t="s">
        <v>10506</v>
      </c>
      <c r="Z1717">
        <v>109.01444100000001</v>
      </c>
      <c r="AA1717">
        <v>-6.8526490000000004</v>
      </c>
      <c r="AB1717" t="s">
        <v>10507</v>
      </c>
      <c r="AC1717" t="s">
        <v>237</v>
      </c>
      <c r="AL1717" t="s">
        <v>218</v>
      </c>
      <c r="AM1717" t="s">
        <v>10508</v>
      </c>
      <c r="AN1717" t="s">
        <v>6</v>
      </c>
      <c r="AO1717" t="s">
        <v>10312</v>
      </c>
      <c r="AP1717" s="57">
        <v>46249.625</v>
      </c>
      <c r="AR1717" t="s">
        <v>219</v>
      </c>
      <c r="AS1717" t="s">
        <v>968</v>
      </c>
      <c r="AT1717" t="s">
        <v>231</v>
      </c>
      <c r="AU1717">
        <v>20260816</v>
      </c>
      <c r="AV1717" t="s">
        <v>222</v>
      </c>
      <c r="AW1717" t="s">
        <v>1018</v>
      </c>
      <c r="AX1717" t="s">
        <v>223</v>
      </c>
      <c r="BA1717" s="57">
        <v>46249.625</v>
      </c>
      <c r="BB1717" t="s">
        <v>10508</v>
      </c>
      <c r="BC1717">
        <v>2026</v>
      </c>
      <c r="BD1717">
        <v>8</v>
      </c>
      <c r="BE1717">
        <v>16</v>
      </c>
      <c r="BF1717" s="6">
        <f t="shared" si="78"/>
        <v>46250</v>
      </c>
      <c r="BG1717">
        <f t="shared" si="79"/>
        <v>0.375</v>
      </c>
      <c r="BH1717" t="str">
        <f t="shared" si="80"/>
        <v>COMPLY</v>
      </c>
      <c r="BI1717" t="e">
        <f>VLOOKUP(H1717,Sheet2!$A$1:$B$270,2,FALSE)</f>
        <v>#N/A</v>
      </c>
    </row>
    <row r="1718" spans="1:61">
      <c r="A1718">
        <v>1717</v>
      </c>
      <c r="B1718">
        <v>1002504762</v>
      </c>
      <c r="C1718">
        <v>3</v>
      </c>
      <c r="D1718" t="s">
        <v>42</v>
      </c>
      <c r="E1718">
        <v>5</v>
      </c>
      <c r="F1718" t="s">
        <v>102</v>
      </c>
      <c r="G1718" t="s">
        <v>102</v>
      </c>
      <c r="H1718" t="s">
        <v>376</v>
      </c>
      <c r="I1718" t="s">
        <v>213</v>
      </c>
      <c r="J1718" t="s">
        <v>214</v>
      </c>
      <c r="K1718" t="s">
        <v>149</v>
      </c>
      <c r="L1718" t="s">
        <v>215</v>
      </c>
      <c r="M1718" t="s">
        <v>76</v>
      </c>
      <c r="N1718" t="s">
        <v>216</v>
      </c>
      <c r="O1718" s="57">
        <v>46235.655509259261</v>
      </c>
      <c r="P1718" s="57">
        <v>46236.570717592593</v>
      </c>
      <c r="Q1718">
        <v>69356803</v>
      </c>
      <c r="S1718">
        <v>152513202662</v>
      </c>
      <c r="T1718" t="s">
        <v>2439</v>
      </c>
      <c r="U1718" t="s">
        <v>2440</v>
      </c>
      <c r="V1718" t="s">
        <v>2441</v>
      </c>
      <c r="Z1718">
        <v>113.44331916421601</v>
      </c>
      <c r="AA1718">
        <v>-8.2481150011989008</v>
      </c>
      <c r="AB1718" t="s">
        <v>2442</v>
      </c>
      <c r="AC1718" t="s">
        <v>217</v>
      </c>
      <c r="AL1718" t="s">
        <v>218</v>
      </c>
      <c r="AM1718" t="s">
        <v>2443</v>
      </c>
      <c r="AN1718" t="s">
        <v>6</v>
      </c>
      <c r="AO1718" s="57">
        <v>46030.663298611114</v>
      </c>
      <c r="AP1718" s="57">
        <v>46236.541666666664</v>
      </c>
      <c r="AR1718" t="s">
        <v>219</v>
      </c>
      <c r="AS1718" t="s">
        <v>376</v>
      </c>
      <c r="AT1718" t="s">
        <v>231</v>
      </c>
      <c r="AU1718">
        <v>20260802</v>
      </c>
      <c r="AV1718" t="s">
        <v>222</v>
      </c>
      <c r="AW1718" t="s">
        <v>980</v>
      </c>
      <c r="AX1718" t="s">
        <v>223</v>
      </c>
      <c r="BA1718" s="57">
        <v>46236.541666666664</v>
      </c>
      <c r="BB1718" t="s">
        <v>2443</v>
      </c>
      <c r="BC1718">
        <v>2026</v>
      </c>
      <c r="BD1718">
        <v>8</v>
      </c>
      <c r="BE1718">
        <v>2</v>
      </c>
      <c r="BF1718" s="6">
        <f t="shared" si="78"/>
        <v>46236</v>
      </c>
      <c r="BG1718">
        <f t="shared" si="79"/>
        <v>-0.54166666666424135</v>
      </c>
      <c r="BH1718" t="str">
        <f t="shared" si="80"/>
        <v>COMPLY</v>
      </c>
      <c r="BI1718" t="str">
        <f>VLOOKUP(H1718,Sheet2!$A$1:$B$270,2,FALSE)</f>
        <v>JEMBER</v>
      </c>
    </row>
    <row r="1719" spans="1:61">
      <c r="A1719">
        <v>1718</v>
      </c>
      <c r="B1719">
        <v>1002506602</v>
      </c>
      <c r="C1719">
        <v>3</v>
      </c>
      <c r="D1719" t="s">
        <v>45</v>
      </c>
      <c r="E1719">
        <v>5</v>
      </c>
      <c r="F1719" t="s">
        <v>211</v>
      </c>
      <c r="G1719" t="s">
        <v>118</v>
      </c>
      <c r="H1719" t="s">
        <v>212</v>
      </c>
      <c r="I1719" t="s">
        <v>213</v>
      </c>
      <c r="J1719" t="s">
        <v>214</v>
      </c>
      <c r="K1719" t="s">
        <v>149</v>
      </c>
      <c r="M1719" t="s">
        <v>76</v>
      </c>
      <c r="N1719" t="s">
        <v>216</v>
      </c>
      <c r="O1719" s="57">
        <v>46237.752569444441</v>
      </c>
      <c r="P1719" s="57">
        <v>46238.812106481484</v>
      </c>
      <c r="Q1719">
        <v>69356609</v>
      </c>
      <c r="S1719">
        <v>172606792080</v>
      </c>
      <c r="T1719" t="s">
        <v>1214</v>
      </c>
      <c r="U1719" t="s">
        <v>1809</v>
      </c>
      <c r="V1719" t="s">
        <v>2444</v>
      </c>
      <c r="Z1719">
        <v>117.4524673</v>
      </c>
      <c r="AA1719">
        <v>-8.5887779000000002</v>
      </c>
      <c r="AB1719" t="s">
        <v>2445</v>
      </c>
      <c r="AC1719" t="s">
        <v>290</v>
      </c>
      <c r="AL1719" t="s">
        <v>218</v>
      </c>
      <c r="AM1719" t="s">
        <v>2446</v>
      </c>
      <c r="AN1719" t="s">
        <v>6</v>
      </c>
      <c r="AO1719" s="57">
        <v>46089.757118055553</v>
      </c>
      <c r="AR1719" t="s">
        <v>219</v>
      </c>
      <c r="AS1719" t="s">
        <v>212</v>
      </c>
      <c r="AT1719" t="s">
        <v>231</v>
      </c>
      <c r="AU1719">
        <v>20260804</v>
      </c>
      <c r="AV1719" t="s">
        <v>222</v>
      </c>
      <c r="AW1719" t="s">
        <v>562</v>
      </c>
      <c r="AX1719" t="s">
        <v>223</v>
      </c>
      <c r="BA1719" s="57">
        <v>46237.291666666664</v>
      </c>
      <c r="BB1719" t="s">
        <v>2446</v>
      </c>
      <c r="BC1719">
        <v>2026</v>
      </c>
      <c r="BD1719">
        <v>8</v>
      </c>
      <c r="BE1719">
        <v>4</v>
      </c>
      <c r="BF1719" s="6">
        <f t="shared" si="78"/>
        <v>46238</v>
      </c>
      <c r="BG1719">
        <f t="shared" si="79"/>
        <v>0.70833333333575865</v>
      </c>
      <c r="BH1719" t="str">
        <f t="shared" si="80"/>
        <v>COMPLY</v>
      </c>
      <c r="BI1719" t="str">
        <f>VLOOKUP(H1719,Sheet2!$A$1:$B$270,2,FALSE)</f>
        <v>SUMBAWA</v>
      </c>
    </row>
    <row r="1720" spans="1:61">
      <c r="A1720">
        <v>1719</v>
      </c>
      <c r="B1720">
        <v>1002518994</v>
      </c>
      <c r="C1720">
        <v>3</v>
      </c>
      <c r="D1720" t="s">
        <v>59</v>
      </c>
      <c r="E1720">
        <v>4</v>
      </c>
      <c r="F1720" t="s">
        <v>224</v>
      </c>
      <c r="G1720" t="s">
        <v>581</v>
      </c>
      <c r="H1720" t="s">
        <v>647</v>
      </c>
      <c r="I1720" t="s">
        <v>213</v>
      </c>
      <c r="J1720" t="s">
        <v>214</v>
      </c>
      <c r="K1720" t="s">
        <v>149</v>
      </c>
      <c r="L1720" t="s">
        <v>215</v>
      </c>
      <c r="M1720" t="s">
        <v>76</v>
      </c>
      <c r="N1720" t="s">
        <v>216</v>
      </c>
      <c r="O1720" s="57">
        <v>46245.39162037037</v>
      </c>
      <c r="P1720" s="57">
        <v>46246.467719907407</v>
      </c>
      <c r="Q1720">
        <v>69362923</v>
      </c>
      <c r="S1720">
        <v>143363112634</v>
      </c>
      <c r="T1720" t="s">
        <v>7168</v>
      </c>
      <c r="U1720" t="s">
        <v>7169</v>
      </c>
      <c r="V1720" t="s">
        <v>7170</v>
      </c>
      <c r="Z1720">
        <v>109.35531279999999</v>
      </c>
      <c r="AA1720">
        <v>-7.3943047999999898</v>
      </c>
      <c r="AB1720" t="s">
        <v>7171</v>
      </c>
      <c r="AC1720" t="s">
        <v>237</v>
      </c>
      <c r="AL1720" t="s">
        <v>218</v>
      </c>
      <c r="AM1720" t="s">
        <v>7172</v>
      </c>
      <c r="AN1720" t="s">
        <v>6</v>
      </c>
      <c r="AO1720" s="57">
        <v>46334.402962962966</v>
      </c>
      <c r="AP1720" s="57">
        <v>46247.458333333336</v>
      </c>
      <c r="AR1720" t="s">
        <v>219</v>
      </c>
      <c r="AS1720" t="s">
        <v>647</v>
      </c>
      <c r="AT1720" t="s">
        <v>231</v>
      </c>
      <c r="AU1720">
        <v>20260812</v>
      </c>
      <c r="AV1720" t="s">
        <v>222</v>
      </c>
      <c r="AW1720" t="s">
        <v>1021</v>
      </c>
      <c r="AX1720" t="s">
        <v>223</v>
      </c>
      <c r="BA1720" s="57">
        <v>46247.458333333336</v>
      </c>
      <c r="BB1720" t="s">
        <v>7172</v>
      </c>
      <c r="BC1720">
        <v>2026</v>
      </c>
      <c r="BD1720">
        <v>8</v>
      </c>
      <c r="BE1720">
        <v>12</v>
      </c>
      <c r="BF1720" s="6">
        <f t="shared" si="78"/>
        <v>46246</v>
      </c>
      <c r="BG1720">
        <f t="shared" si="79"/>
        <v>-1.4583333333357587</v>
      </c>
      <c r="BH1720" t="str">
        <f t="shared" si="80"/>
        <v>COMPLY</v>
      </c>
      <c r="BI1720" t="e">
        <f>VLOOKUP(H1720,Sheet2!$A$1:$B$270,2,FALSE)</f>
        <v>#N/A</v>
      </c>
    </row>
    <row r="1721" spans="1:61">
      <c r="A1721">
        <v>1720</v>
      </c>
      <c r="B1721">
        <v>1002508370</v>
      </c>
      <c r="C1721">
        <v>3</v>
      </c>
      <c r="D1721" t="s">
        <v>49</v>
      </c>
      <c r="E1721">
        <v>4</v>
      </c>
      <c r="F1721" t="s">
        <v>252</v>
      </c>
      <c r="G1721" t="s">
        <v>252</v>
      </c>
      <c r="H1721" t="s">
        <v>1063</v>
      </c>
      <c r="I1721" t="s">
        <v>213</v>
      </c>
      <c r="J1721" t="s">
        <v>214</v>
      </c>
      <c r="K1721" t="s">
        <v>149</v>
      </c>
      <c r="L1721" t="s">
        <v>215</v>
      </c>
      <c r="M1721" t="s">
        <v>575</v>
      </c>
      <c r="N1721" t="s">
        <v>216</v>
      </c>
      <c r="O1721" s="57">
        <v>46238.578425925924</v>
      </c>
      <c r="P1721" s="57">
        <v>46240.535358796296</v>
      </c>
      <c r="Q1721">
        <v>69358326</v>
      </c>
      <c r="S1721">
        <v>146219104074</v>
      </c>
      <c r="T1721" t="s">
        <v>2462</v>
      </c>
      <c r="U1721" t="s">
        <v>2463</v>
      </c>
      <c r="V1721" t="s">
        <v>2464</v>
      </c>
      <c r="Z1721">
        <v>109.6390347</v>
      </c>
      <c r="AA1721">
        <v>-7.2211794999999999</v>
      </c>
      <c r="AB1721" t="s">
        <v>2465</v>
      </c>
      <c r="AC1721" t="s">
        <v>237</v>
      </c>
      <c r="AL1721" t="s">
        <v>218</v>
      </c>
      <c r="AM1721" t="s">
        <v>2466</v>
      </c>
      <c r="AN1721" t="s">
        <v>6</v>
      </c>
      <c r="AO1721" s="57">
        <v>46120.579826388886</v>
      </c>
      <c r="AP1721" s="57">
        <v>46239.541666666664</v>
      </c>
      <c r="AQ1721" t="s">
        <v>903</v>
      </c>
      <c r="AR1721" t="s">
        <v>14</v>
      </c>
      <c r="AS1721" t="s">
        <v>1063</v>
      </c>
      <c r="AT1721" t="s">
        <v>231</v>
      </c>
      <c r="AV1721" t="s">
        <v>2467</v>
      </c>
      <c r="AW1721" t="s">
        <v>1022</v>
      </c>
      <c r="AX1721" t="s">
        <v>223</v>
      </c>
      <c r="BA1721" s="57">
        <v>46239.541666666664</v>
      </c>
      <c r="BB1721" t="s">
        <v>2466</v>
      </c>
      <c r="BF1721" s="6" t="e">
        <f t="shared" si="78"/>
        <v>#NUM!</v>
      </c>
      <c r="BG1721" t="e">
        <f t="shared" si="79"/>
        <v>#NUM!</v>
      </c>
      <c r="BH1721" t="e">
        <f t="shared" si="80"/>
        <v>#NUM!</v>
      </c>
      <c r="BI1721" t="e">
        <f>VLOOKUP(H1721,Sheet2!$A$1:$B$270,2,FALSE)</f>
        <v>#N/A</v>
      </c>
    </row>
    <row r="1722" spans="1:61">
      <c r="A1722">
        <v>1721</v>
      </c>
      <c r="B1722">
        <v>1002510550</v>
      </c>
      <c r="C1722">
        <v>3</v>
      </c>
      <c r="D1722" t="s">
        <v>51</v>
      </c>
      <c r="E1722">
        <v>4</v>
      </c>
      <c r="F1722" t="s">
        <v>235</v>
      </c>
      <c r="G1722" t="s">
        <v>584</v>
      </c>
      <c r="H1722" t="s">
        <v>617</v>
      </c>
      <c r="I1722" t="s">
        <v>213</v>
      </c>
      <c r="J1722" t="s">
        <v>214</v>
      </c>
      <c r="K1722" t="s">
        <v>149</v>
      </c>
      <c r="M1722" t="s">
        <v>76</v>
      </c>
      <c r="N1722" t="s">
        <v>216</v>
      </c>
      <c r="O1722" s="57">
        <v>46239.562777777777</v>
      </c>
      <c r="P1722" s="57">
        <v>46240.827974537038</v>
      </c>
      <c r="Q1722">
        <v>69359192</v>
      </c>
      <c r="S1722">
        <v>142505404112</v>
      </c>
      <c r="T1722" t="s">
        <v>2457</v>
      </c>
      <c r="U1722" t="s">
        <v>2458</v>
      </c>
      <c r="V1722" t="s">
        <v>2459</v>
      </c>
      <c r="Z1722">
        <v>110.8029356</v>
      </c>
      <c r="AA1722">
        <v>-7.5875968</v>
      </c>
      <c r="AB1722" t="s">
        <v>2460</v>
      </c>
      <c r="AC1722" t="s">
        <v>290</v>
      </c>
      <c r="AL1722" t="s">
        <v>218</v>
      </c>
      <c r="AM1722" t="s">
        <v>2461</v>
      </c>
      <c r="AN1722" t="s">
        <v>6</v>
      </c>
      <c r="AO1722" s="57">
        <v>46150.56925925926</v>
      </c>
      <c r="AP1722" s="57">
        <v>46240.625</v>
      </c>
      <c r="AR1722" t="s">
        <v>219</v>
      </c>
      <c r="AS1722" t="s">
        <v>617</v>
      </c>
      <c r="AT1722" t="s">
        <v>231</v>
      </c>
      <c r="AU1722">
        <v>20260806</v>
      </c>
      <c r="AV1722" t="s">
        <v>222</v>
      </c>
      <c r="AW1722" t="s">
        <v>561</v>
      </c>
      <c r="AX1722" t="s">
        <v>223</v>
      </c>
      <c r="BA1722" s="57">
        <v>46240.625</v>
      </c>
      <c r="BB1722" t="s">
        <v>2461</v>
      </c>
      <c r="BC1722">
        <v>2026</v>
      </c>
      <c r="BD1722">
        <v>8</v>
      </c>
      <c r="BE1722">
        <v>6</v>
      </c>
      <c r="BF1722" s="6">
        <f t="shared" si="78"/>
        <v>46240</v>
      </c>
      <c r="BG1722">
        <f t="shared" si="79"/>
        <v>-0.625</v>
      </c>
      <c r="BH1722" t="str">
        <f t="shared" si="80"/>
        <v>COMPLY</v>
      </c>
      <c r="BI1722" t="e">
        <f>VLOOKUP(H1722,Sheet2!$A$1:$B$270,2,FALSE)</f>
        <v>#N/A</v>
      </c>
    </row>
    <row r="1723" spans="1:61">
      <c r="A1723">
        <v>1722</v>
      </c>
      <c r="B1723">
        <v>1002533598</v>
      </c>
      <c r="C1723">
        <v>3</v>
      </c>
      <c r="D1723" t="s">
        <v>38</v>
      </c>
      <c r="E1723">
        <v>5</v>
      </c>
      <c r="F1723" t="s">
        <v>250</v>
      </c>
      <c r="G1723" t="s">
        <v>87</v>
      </c>
      <c r="H1723" t="s">
        <v>362</v>
      </c>
      <c r="I1723" t="s">
        <v>213</v>
      </c>
      <c r="J1723" t="s">
        <v>214</v>
      </c>
      <c r="K1723" t="s">
        <v>149</v>
      </c>
      <c r="M1723" t="s">
        <v>240</v>
      </c>
      <c r="N1723" t="s">
        <v>216</v>
      </c>
      <c r="O1723" s="57">
        <v>46252.6174537037</v>
      </c>
      <c r="P1723" s="57">
        <v>46252.623622685183</v>
      </c>
      <c r="Q1723">
        <v>69369171</v>
      </c>
      <c r="S1723">
        <v>152707239278</v>
      </c>
      <c r="T1723" t="s">
        <v>13633</v>
      </c>
      <c r="U1723" t="s">
        <v>13634</v>
      </c>
      <c r="Z1723">
        <v>112.52867408031</v>
      </c>
      <c r="AA1723">
        <v>-7.8862473080442097</v>
      </c>
      <c r="AB1723" t="s">
        <v>13635</v>
      </c>
      <c r="AC1723" t="s">
        <v>226</v>
      </c>
      <c r="AO1723" t="s">
        <v>13520</v>
      </c>
      <c r="AR1723" t="s">
        <v>241</v>
      </c>
      <c r="AS1723" t="s">
        <v>362</v>
      </c>
      <c r="AT1723" t="s">
        <v>231</v>
      </c>
      <c r="AV1723" t="s">
        <v>240</v>
      </c>
      <c r="AW1723" t="s">
        <v>568</v>
      </c>
      <c r="AX1723" t="s">
        <v>223</v>
      </c>
      <c r="BF1723" s="6" t="e">
        <f t="shared" si="78"/>
        <v>#NUM!</v>
      </c>
      <c r="BG1723" t="e">
        <f t="shared" si="79"/>
        <v>#NUM!</v>
      </c>
      <c r="BH1723" t="e">
        <f t="shared" si="80"/>
        <v>#NUM!</v>
      </c>
      <c r="BI1723" t="str">
        <f>VLOOKUP(H1723,Sheet2!$A$1:$B$270,2,FALSE)</f>
        <v>BATU</v>
      </c>
    </row>
    <row r="1724" spans="1:61">
      <c r="A1724">
        <v>1723</v>
      </c>
      <c r="B1724">
        <v>1002529721</v>
      </c>
      <c r="C1724">
        <v>3</v>
      </c>
      <c r="D1724" t="s">
        <v>55</v>
      </c>
      <c r="E1724">
        <v>5</v>
      </c>
      <c r="F1724" t="s">
        <v>265</v>
      </c>
      <c r="G1724" t="s">
        <v>122</v>
      </c>
      <c r="H1724" t="s">
        <v>484</v>
      </c>
      <c r="I1724" t="s">
        <v>213</v>
      </c>
      <c r="J1724" t="s">
        <v>214</v>
      </c>
      <c r="K1724" t="s">
        <v>149</v>
      </c>
      <c r="M1724" t="s">
        <v>236</v>
      </c>
      <c r="N1724" t="s">
        <v>216</v>
      </c>
      <c r="O1724" s="57">
        <v>46250.587627314817</v>
      </c>
      <c r="P1724" s="57">
        <v>46251.60974537037</v>
      </c>
      <c r="Q1724">
        <v>69367573</v>
      </c>
      <c r="S1724">
        <v>152453209768</v>
      </c>
      <c r="T1724" t="s">
        <v>10509</v>
      </c>
      <c r="U1724" t="s">
        <v>10510</v>
      </c>
      <c r="Z1724">
        <v>112.6315233</v>
      </c>
      <c r="AA1724">
        <v>-5.7479184999999999</v>
      </c>
      <c r="AB1724" t="s">
        <v>10511</v>
      </c>
      <c r="AC1724" t="s">
        <v>230</v>
      </c>
      <c r="AO1724" t="s">
        <v>10333</v>
      </c>
      <c r="AR1724" t="s">
        <v>312</v>
      </c>
      <c r="AS1724" t="s">
        <v>484</v>
      </c>
      <c r="AT1724" t="s">
        <v>231</v>
      </c>
      <c r="AV1724" t="s">
        <v>10512</v>
      </c>
      <c r="AW1724" t="s">
        <v>561</v>
      </c>
      <c r="AX1724" t="s">
        <v>223</v>
      </c>
      <c r="AZ1724" t="s">
        <v>10512</v>
      </c>
      <c r="BF1724" s="6" t="e">
        <f t="shared" si="78"/>
        <v>#NUM!</v>
      </c>
      <c r="BG1724" t="e">
        <f t="shared" si="79"/>
        <v>#NUM!</v>
      </c>
      <c r="BH1724" t="e">
        <f t="shared" si="80"/>
        <v>#NUM!</v>
      </c>
      <c r="BI1724" t="str">
        <f>VLOOKUP(H1724,Sheet2!$A$1:$B$270,2,FALSE)</f>
        <v>GRESIK</v>
      </c>
    </row>
    <row r="1725" spans="1:61">
      <c r="A1725">
        <v>1724</v>
      </c>
      <c r="B1725">
        <v>1002513416</v>
      </c>
      <c r="C1725">
        <v>3</v>
      </c>
      <c r="D1725" t="s">
        <v>42</v>
      </c>
      <c r="E1725">
        <v>5</v>
      </c>
      <c r="F1725" t="s">
        <v>102</v>
      </c>
      <c r="G1725" t="s">
        <v>102</v>
      </c>
      <c r="H1725" t="s">
        <v>505</v>
      </c>
      <c r="I1725" t="s">
        <v>213</v>
      </c>
      <c r="J1725" t="s">
        <v>214</v>
      </c>
      <c r="K1725" t="s">
        <v>149</v>
      </c>
      <c r="L1725" t="s">
        <v>215</v>
      </c>
      <c r="M1725" t="s">
        <v>76</v>
      </c>
      <c r="N1725" t="s">
        <v>216</v>
      </c>
      <c r="O1725" s="57">
        <v>46240.753425925926</v>
      </c>
      <c r="P1725" s="57">
        <v>46241.600624999999</v>
      </c>
      <c r="Q1725">
        <v>69360326</v>
      </c>
      <c r="S1725">
        <v>152544205231</v>
      </c>
      <c r="T1725" t="s">
        <v>2468</v>
      </c>
      <c r="U1725" t="s">
        <v>2469</v>
      </c>
      <c r="V1725" t="s">
        <v>2470</v>
      </c>
      <c r="Z1725">
        <v>113.3383288</v>
      </c>
      <c r="AA1725">
        <v>-8.2561979999999995</v>
      </c>
      <c r="AB1725" t="s">
        <v>2471</v>
      </c>
      <c r="AC1725" t="s">
        <v>237</v>
      </c>
      <c r="AL1725" t="s">
        <v>218</v>
      </c>
      <c r="AM1725" t="s">
        <v>1271</v>
      </c>
      <c r="AN1725" t="s">
        <v>6</v>
      </c>
      <c r="AO1725" s="57">
        <v>46181.756782407407</v>
      </c>
      <c r="AP1725" s="57">
        <v>46241.625</v>
      </c>
      <c r="AR1725" t="s">
        <v>219</v>
      </c>
      <c r="AS1725" t="s">
        <v>505</v>
      </c>
      <c r="AT1725" t="s">
        <v>231</v>
      </c>
      <c r="AU1725">
        <v>20260807</v>
      </c>
      <c r="AV1725" t="s">
        <v>222</v>
      </c>
      <c r="AW1725" t="s">
        <v>1023</v>
      </c>
      <c r="AX1725" t="s">
        <v>223</v>
      </c>
      <c r="BA1725" s="57">
        <v>46241.625</v>
      </c>
      <c r="BB1725" t="s">
        <v>1271</v>
      </c>
      <c r="BC1725">
        <v>2026</v>
      </c>
      <c r="BD1725">
        <v>8</v>
      </c>
      <c r="BE1725">
        <v>7</v>
      </c>
      <c r="BF1725" s="6">
        <f t="shared" si="78"/>
        <v>46241</v>
      </c>
      <c r="BG1725">
        <f t="shared" si="79"/>
        <v>-0.625</v>
      </c>
      <c r="BH1725" t="str">
        <f t="shared" si="80"/>
        <v>COMPLY</v>
      </c>
      <c r="BI1725" t="str">
        <f>VLOOKUP(H1725,Sheet2!$A$1:$B$270,2,FALSE)</f>
        <v>JEMBER</v>
      </c>
    </row>
    <row r="1726" spans="1:61">
      <c r="A1726">
        <v>1725</v>
      </c>
      <c r="B1726">
        <v>1002515497</v>
      </c>
      <c r="C1726">
        <v>3</v>
      </c>
      <c r="D1726" t="s">
        <v>42</v>
      </c>
      <c r="E1726">
        <v>5</v>
      </c>
      <c r="F1726" t="s">
        <v>233</v>
      </c>
      <c r="G1726" t="s">
        <v>105</v>
      </c>
      <c r="H1726" t="s">
        <v>299</v>
      </c>
      <c r="I1726" t="s">
        <v>213</v>
      </c>
      <c r="J1726" t="s">
        <v>214</v>
      </c>
      <c r="K1726" t="s">
        <v>149</v>
      </c>
      <c r="M1726" t="s">
        <v>933</v>
      </c>
      <c r="N1726" t="s">
        <v>216</v>
      </c>
      <c r="O1726" s="57">
        <v>46241.801550925928</v>
      </c>
      <c r="P1726" s="57">
        <v>46242.334305555552</v>
      </c>
      <c r="Q1726">
        <v>69359412</v>
      </c>
      <c r="S1726">
        <v>152313204575</v>
      </c>
      <c r="T1726" t="s">
        <v>1104</v>
      </c>
      <c r="U1726" t="s">
        <v>1080</v>
      </c>
      <c r="V1726" t="s">
        <v>5112</v>
      </c>
      <c r="Z1726">
        <v>112.40224432540801</v>
      </c>
      <c r="AA1726">
        <v>-7.4252288884003903</v>
      </c>
      <c r="AB1726" t="s">
        <v>2825</v>
      </c>
      <c r="AC1726" t="s">
        <v>230</v>
      </c>
      <c r="AL1726" t="s">
        <v>218</v>
      </c>
      <c r="AM1726" t="s">
        <v>5113</v>
      </c>
      <c r="AN1726" t="s">
        <v>6</v>
      </c>
      <c r="AO1726" s="57">
        <v>46211.809363425928</v>
      </c>
      <c r="AQ1726" t="s">
        <v>564</v>
      </c>
      <c r="AR1726" t="s">
        <v>12</v>
      </c>
      <c r="AS1726" t="s">
        <v>299</v>
      </c>
      <c r="AT1726" t="s">
        <v>352</v>
      </c>
      <c r="AV1726" t="s">
        <v>917</v>
      </c>
      <c r="AW1726" t="s">
        <v>590</v>
      </c>
      <c r="AX1726" t="s">
        <v>223</v>
      </c>
      <c r="BA1726" s="57">
        <v>46241.291666666664</v>
      </c>
      <c r="BB1726" t="s">
        <v>5113</v>
      </c>
      <c r="BF1726" s="6" t="e">
        <f t="shared" si="78"/>
        <v>#NUM!</v>
      </c>
      <c r="BG1726" t="e">
        <f t="shared" si="79"/>
        <v>#NUM!</v>
      </c>
      <c r="BH1726" t="e">
        <f t="shared" si="80"/>
        <v>#NUM!</v>
      </c>
      <c r="BI1726" t="str">
        <f>VLOOKUP(H1726,Sheet2!$A$1:$B$270,2,FALSE)</f>
        <v>MOJOKERTO</v>
      </c>
    </row>
    <row r="1727" spans="1:61">
      <c r="A1727">
        <v>1726</v>
      </c>
      <c r="B1727">
        <v>1002527750</v>
      </c>
      <c r="C1727">
        <v>3</v>
      </c>
      <c r="D1727" t="s">
        <v>55</v>
      </c>
      <c r="E1727">
        <v>5</v>
      </c>
      <c r="F1727" t="s">
        <v>228</v>
      </c>
      <c r="G1727" t="s">
        <v>121</v>
      </c>
      <c r="H1727" t="s">
        <v>447</v>
      </c>
      <c r="I1727" t="s">
        <v>213</v>
      </c>
      <c r="J1727" t="s">
        <v>214</v>
      </c>
      <c r="K1727" t="s">
        <v>149</v>
      </c>
      <c r="M1727" t="s">
        <v>76</v>
      </c>
      <c r="N1727" t="s">
        <v>216</v>
      </c>
      <c r="O1727" s="57">
        <v>46249.382187499999</v>
      </c>
      <c r="P1727" s="57">
        <v>46249.567627314813</v>
      </c>
      <c r="Q1727">
        <v>69364878</v>
      </c>
      <c r="S1727">
        <v>152438209032</v>
      </c>
      <c r="T1727" t="s">
        <v>9439</v>
      </c>
      <c r="U1727" t="s">
        <v>10513</v>
      </c>
      <c r="V1727" t="s">
        <v>10514</v>
      </c>
      <c r="Z1727">
        <v>113.37155</v>
      </c>
      <c r="AA1727">
        <v>-7.1305319999999996</v>
      </c>
      <c r="AB1727" t="s">
        <v>9441</v>
      </c>
      <c r="AC1727" t="s">
        <v>230</v>
      </c>
      <c r="AL1727" t="s">
        <v>218</v>
      </c>
      <c r="AM1727" t="s">
        <v>10515</v>
      </c>
      <c r="AN1727" t="s">
        <v>6</v>
      </c>
      <c r="AO1727" t="s">
        <v>9906</v>
      </c>
      <c r="AR1727" t="s">
        <v>219</v>
      </c>
      <c r="AS1727" t="s">
        <v>447</v>
      </c>
      <c r="AT1727" t="s">
        <v>231</v>
      </c>
      <c r="AU1727">
        <v>20260815</v>
      </c>
      <c r="AV1727" t="s">
        <v>222</v>
      </c>
      <c r="AW1727" t="s">
        <v>560</v>
      </c>
      <c r="AX1727" t="s">
        <v>223</v>
      </c>
      <c r="BA1727" s="57">
        <v>46249.291666666664</v>
      </c>
      <c r="BB1727" t="s">
        <v>10515</v>
      </c>
      <c r="BC1727">
        <v>2026</v>
      </c>
      <c r="BD1727">
        <v>8</v>
      </c>
      <c r="BE1727">
        <v>15</v>
      </c>
      <c r="BF1727" s="6">
        <f t="shared" si="78"/>
        <v>46249</v>
      </c>
      <c r="BG1727">
        <f t="shared" si="79"/>
        <v>-0.29166666666424135</v>
      </c>
      <c r="BH1727" t="str">
        <f t="shared" si="80"/>
        <v>COMPLY</v>
      </c>
      <c r="BI1727" t="str">
        <f>VLOOKUP(H1727,Sheet2!$A$1:$B$270,2,FALSE)</f>
        <v>MADURA</v>
      </c>
    </row>
    <row r="1728" spans="1:61">
      <c r="A1728">
        <v>1727</v>
      </c>
      <c r="B1728">
        <v>1002525174</v>
      </c>
      <c r="C1728">
        <v>3</v>
      </c>
      <c r="D1728" t="s">
        <v>45</v>
      </c>
      <c r="E1728">
        <v>5</v>
      </c>
      <c r="F1728" t="s">
        <v>211</v>
      </c>
      <c r="G1728" t="s">
        <v>116</v>
      </c>
      <c r="H1728" t="s">
        <v>272</v>
      </c>
      <c r="I1728" t="s">
        <v>213</v>
      </c>
      <c r="J1728" t="s">
        <v>214</v>
      </c>
      <c r="K1728" t="s">
        <v>149</v>
      </c>
      <c r="L1728" t="s">
        <v>215</v>
      </c>
      <c r="M1728" t="s">
        <v>575</v>
      </c>
      <c r="N1728" t="s">
        <v>216</v>
      </c>
      <c r="O1728" s="57">
        <v>46247.753437500003</v>
      </c>
      <c r="P1728" s="57">
        <v>46249.711423611108</v>
      </c>
      <c r="Q1728">
        <v>69365514</v>
      </c>
      <c r="S1728">
        <v>172604213978</v>
      </c>
      <c r="T1728" t="s">
        <v>8999</v>
      </c>
      <c r="U1728" t="s">
        <v>9000</v>
      </c>
      <c r="V1728" t="s">
        <v>9001</v>
      </c>
      <c r="Z1728">
        <v>116.285367049276</v>
      </c>
      <c r="AA1728">
        <v>-8.2673829574108098</v>
      </c>
      <c r="AB1728" t="s">
        <v>9002</v>
      </c>
      <c r="AC1728" t="s">
        <v>217</v>
      </c>
      <c r="AL1728" t="s">
        <v>218</v>
      </c>
      <c r="AM1728" t="s">
        <v>9003</v>
      </c>
      <c r="AN1728" t="s">
        <v>6</v>
      </c>
      <c r="AO1728" t="s">
        <v>9004</v>
      </c>
      <c r="AP1728" s="57">
        <v>46249.541666666664</v>
      </c>
      <c r="AR1728" t="s">
        <v>14</v>
      </c>
      <c r="AS1728" t="s">
        <v>272</v>
      </c>
      <c r="AT1728" t="s">
        <v>231</v>
      </c>
      <c r="AV1728" t="s">
        <v>10516</v>
      </c>
      <c r="AW1728" t="s">
        <v>1018</v>
      </c>
      <c r="AX1728" t="s">
        <v>223</v>
      </c>
      <c r="BA1728" s="57">
        <v>46249.541666666664</v>
      </c>
      <c r="BB1728" t="s">
        <v>9003</v>
      </c>
      <c r="BF1728" s="6" t="e">
        <f t="shared" si="78"/>
        <v>#NUM!</v>
      </c>
      <c r="BG1728" t="e">
        <f t="shared" si="79"/>
        <v>#NUM!</v>
      </c>
      <c r="BH1728" t="e">
        <f t="shared" si="80"/>
        <v>#NUM!</v>
      </c>
      <c r="BI1728" t="str">
        <f>VLOOKUP(H1728,Sheet2!$A$1:$B$270,2,FALSE)</f>
        <v>SELONG</v>
      </c>
    </row>
    <row r="1729" spans="1:61">
      <c r="A1729">
        <v>1728</v>
      </c>
      <c r="B1729">
        <v>1002527073</v>
      </c>
      <c r="C1729">
        <v>3</v>
      </c>
      <c r="D1729" t="s">
        <v>59</v>
      </c>
      <c r="E1729">
        <v>4</v>
      </c>
      <c r="F1729" t="s">
        <v>567</v>
      </c>
      <c r="G1729" t="s">
        <v>609</v>
      </c>
      <c r="H1729" t="s">
        <v>936</v>
      </c>
      <c r="I1729" t="s">
        <v>213</v>
      </c>
      <c r="J1729" t="s">
        <v>214</v>
      </c>
      <c r="K1729" t="s">
        <v>149</v>
      </c>
      <c r="M1729" t="s">
        <v>76</v>
      </c>
      <c r="N1729" t="s">
        <v>216</v>
      </c>
      <c r="O1729" s="57">
        <v>46248.670902777776</v>
      </c>
      <c r="P1729" s="57">
        <v>46248.756631944445</v>
      </c>
      <c r="Q1729">
        <v>69364503</v>
      </c>
      <c r="S1729">
        <v>146113147006</v>
      </c>
      <c r="T1729" t="s">
        <v>8569</v>
      </c>
      <c r="U1729" t="s">
        <v>10517</v>
      </c>
      <c r="V1729" t="s">
        <v>10518</v>
      </c>
      <c r="Z1729">
        <v>110.3466</v>
      </c>
      <c r="AA1729">
        <v>-7.7797999999999998</v>
      </c>
      <c r="AB1729" t="s">
        <v>8572</v>
      </c>
      <c r="AC1729" t="s">
        <v>290</v>
      </c>
      <c r="AL1729" t="s">
        <v>218</v>
      </c>
      <c r="AM1729" t="s">
        <v>10519</v>
      </c>
      <c r="AN1729" t="s">
        <v>6</v>
      </c>
      <c r="AO1729" t="s">
        <v>9895</v>
      </c>
      <c r="AR1729" t="s">
        <v>219</v>
      </c>
      <c r="AS1729" t="s">
        <v>936</v>
      </c>
      <c r="AT1729" t="s">
        <v>231</v>
      </c>
      <c r="AU1729">
        <v>20260814</v>
      </c>
      <c r="AV1729" t="s">
        <v>222</v>
      </c>
      <c r="AW1729" t="s">
        <v>568</v>
      </c>
      <c r="AX1729" t="s">
        <v>223</v>
      </c>
      <c r="BA1729" s="57">
        <v>46248.291666666664</v>
      </c>
      <c r="BB1729" t="s">
        <v>10519</v>
      </c>
      <c r="BC1729">
        <v>2026</v>
      </c>
      <c r="BD1729">
        <v>8</v>
      </c>
      <c r="BE1729">
        <v>14</v>
      </c>
      <c r="BF1729" s="6">
        <f t="shared" si="78"/>
        <v>46248</v>
      </c>
      <c r="BG1729">
        <f t="shared" si="79"/>
        <v>-0.29166666666424135</v>
      </c>
      <c r="BH1729" t="str">
        <f t="shared" si="80"/>
        <v>COMPLY</v>
      </c>
      <c r="BI1729" t="e">
        <f>VLOOKUP(H1729,Sheet2!$A$1:$B$270,2,FALSE)</f>
        <v>#N/A</v>
      </c>
    </row>
    <row r="1730" spans="1:61">
      <c r="A1730">
        <v>1729</v>
      </c>
      <c r="B1730">
        <v>1002534794</v>
      </c>
      <c r="C1730">
        <v>3</v>
      </c>
      <c r="D1730" t="s">
        <v>38</v>
      </c>
      <c r="E1730">
        <v>5</v>
      </c>
      <c r="F1730" t="s">
        <v>250</v>
      </c>
      <c r="G1730" t="s">
        <v>91</v>
      </c>
      <c r="H1730" t="s">
        <v>408</v>
      </c>
      <c r="I1730" t="s">
        <v>213</v>
      </c>
      <c r="J1730" t="s">
        <v>214</v>
      </c>
      <c r="K1730" t="s">
        <v>149</v>
      </c>
      <c r="L1730" t="s">
        <v>215</v>
      </c>
      <c r="M1730" t="s">
        <v>240</v>
      </c>
      <c r="N1730" t="s">
        <v>216</v>
      </c>
      <c r="O1730" s="57">
        <v>46252.837465277778</v>
      </c>
      <c r="P1730" s="57">
        <v>46252.838900462964</v>
      </c>
      <c r="Q1730">
        <v>69369557</v>
      </c>
      <c r="S1730">
        <v>152718219117</v>
      </c>
      <c r="T1730" t="s">
        <v>13636</v>
      </c>
      <c r="U1730" t="s">
        <v>13637</v>
      </c>
      <c r="V1730" t="s">
        <v>13638</v>
      </c>
      <c r="Z1730">
        <v>112.55179982632301</v>
      </c>
      <c r="AA1730">
        <v>-8.1897539593749205</v>
      </c>
      <c r="AB1730" t="s">
        <v>13639</v>
      </c>
      <c r="AC1730" t="s">
        <v>217</v>
      </c>
      <c r="AL1730" t="s">
        <v>218</v>
      </c>
      <c r="AM1730" t="s">
        <v>12860</v>
      </c>
      <c r="AN1730" t="s">
        <v>6</v>
      </c>
      <c r="AO1730" t="s">
        <v>12861</v>
      </c>
      <c r="AP1730" s="57">
        <v>46254.333333333336</v>
      </c>
      <c r="AR1730" t="s">
        <v>241</v>
      </c>
      <c r="AS1730" t="s">
        <v>408</v>
      </c>
      <c r="AT1730" t="s">
        <v>231</v>
      </c>
      <c r="AV1730" t="s">
        <v>240</v>
      </c>
      <c r="AW1730" t="s">
        <v>12955</v>
      </c>
      <c r="AX1730" t="s">
        <v>223</v>
      </c>
      <c r="BA1730" s="57">
        <v>46254.333333333336</v>
      </c>
      <c r="BB1730" t="s">
        <v>12860</v>
      </c>
      <c r="BF1730" s="6" t="e">
        <f t="shared" si="78"/>
        <v>#NUM!</v>
      </c>
      <c r="BG1730" t="e">
        <f t="shared" si="79"/>
        <v>#NUM!</v>
      </c>
      <c r="BH1730" t="e">
        <f t="shared" si="80"/>
        <v>#NUM!</v>
      </c>
      <c r="BI1730" t="str">
        <f>VLOOKUP(H1730,Sheet2!$A$1:$B$270,2,FALSE)</f>
        <v>MALANG</v>
      </c>
    </row>
    <row r="1731" spans="1:61">
      <c r="A1731">
        <v>1730</v>
      </c>
      <c r="B1731">
        <v>1002506438</v>
      </c>
      <c r="C1731">
        <v>3</v>
      </c>
      <c r="D1731" t="s">
        <v>38</v>
      </c>
      <c r="E1731">
        <v>5</v>
      </c>
      <c r="F1731" t="s">
        <v>90</v>
      </c>
      <c r="G1731" t="s">
        <v>93</v>
      </c>
      <c r="H1731" t="s">
        <v>391</v>
      </c>
      <c r="I1731" t="s">
        <v>213</v>
      </c>
      <c r="J1731" t="s">
        <v>214</v>
      </c>
      <c r="K1731" t="s">
        <v>149</v>
      </c>
      <c r="M1731" t="s">
        <v>76</v>
      </c>
      <c r="N1731" t="s">
        <v>216</v>
      </c>
      <c r="O1731" s="57">
        <v>46237.660069444442</v>
      </c>
      <c r="P1731" s="57">
        <v>46238.769432870373</v>
      </c>
      <c r="Q1731">
        <v>69345409</v>
      </c>
      <c r="S1731">
        <v>152615203023</v>
      </c>
      <c r="T1731" t="s">
        <v>1072</v>
      </c>
      <c r="U1731" t="s">
        <v>1133</v>
      </c>
      <c r="V1731" t="s">
        <v>2484</v>
      </c>
      <c r="Z1731">
        <v>112.110415</v>
      </c>
      <c r="AA1731">
        <v>-7.5831299999999997</v>
      </c>
      <c r="AB1731" t="s">
        <v>1073</v>
      </c>
      <c r="AC1731" t="s">
        <v>217</v>
      </c>
      <c r="AL1731" t="s">
        <v>218</v>
      </c>
      <c r="AM1731" t="s">
        <v>1148</v>
      </c>
      <c r="AN1731" t="s">
        <v>6</v>
      </c>
      <c r="AO1731" s="57">
        <v>46089.674050925925</v>
      </c>
      <c r="AR1731" t="s">
        <v>219</v>
      </c>
      <c r="AS1731" t="s">
        <v>391</v>
      </c>
      <c r="AT1731" t="s">
        <v>231</v>
      </c>
      <c r="AU1731">
        <v>20260804</v>
      </c>
      <c r="AV1731" t="s">
        <v>222</v>
      </c>
      <c r="AW1731" t="s">
        <v>561</v>
      </c>
      <c r="AX1731" t="s">
        <v>223</v>
      </c>
      <c r="BA1731" s="57">
        <v>46237.291666666664</v>
      </c>
      <c r="BB1731" t="s">
        <v>1148</v>
      </c>
      <c r="BC1731">
        <v>2026</v>
      </c>
      <c r="BD1731">
        <v>8</v>
      </c>
      <c r="BE1731">
        <v>4</v>
      </c>
      <c r="BF1731" s="6">
        <f t="shared" ref="BF1731:BF1794" si="81">DATE(BC1731,BD1731,BE1731)</f>
        <v>46238</v>
      </c>
      <c r="BG1731">
        <f t="shared" ref="BG1731:BG1794" si="82">BF1731-BA1731</f>
        <v>0.70833333333575865</v>
      </c>
      <c r="BH1731" t="str">
        <f t="shared" ref="BH1731:BH1794" si="83">IF(BG1731=1,"COMPLY",IF(BG1731&lt;1,"COMPLY","NOT COMPLY"))</f>
        <v>COMPLY</v>
      </c>
      <c r="BI1731" t="str">
        <f>VLOOKUP(H1731,Sheet2!$A$1:$B$270,2,FALSE)</f>
        <v>NGANJUK</v>
      </c>
    </row>
    <row r="1732" spans="1:61">
      <c r="A1732">
        <v>1731</v>
      </c>
      <c r="B1732">
        <v>1002532725</v>
      </c>
      <c r="C1732">
        <v>3</v>
      </c>
      <c r="D1732" t="s">
        <v>34</v>
      </c>
      <c r="E1732">
        <v>5</v>
      </c>
      <c r="F1732" t="s">
        <v>585</v>
      </c>
      <c r="G1732" t="s">
        <v>83</v>
      </c>
      <c r="H1732" t="s">
        <v>325</v>
      </c>
      <c r="I1732" t="s">
        <v>213</v>
      </c>
      <c r="J1732" t="s">
        <v>214</v>
      </c>
      <c r="K1732" t="s">
        <v>149</v>
      </c>
      <c r="M1732" t="s">
        <v>240</v>
      </c>
      <c r="N1732" t="s">
        <v>216</v>
      </c>
      <c r="O1732" s="57">
        <v>46252.473506944443</v>
      </c>
      <c r="P1732" s="57">
        <v>46252.743078703701</v>
      </c>
      <c r="Q1732">
        <v>69368775</v>
      </c>
      <c r="S1732">
        <v>172401793091</v>
      </c>
      <c r="T1732" t="s">
        <v>12844</v>
      </c>
      <c r="U1732" t="s">
        <v>12845</v>
      </c>
      <c r="V1732" t="s">
        <v>13640</v>
      </c>
      <c r="Z1732">
        <v>115.23340109999999</v>
      </c>
      <c r="AA1732">
        <v>-8.6455655</v>
      </c>
      <c r="AB1732" t="s">
        <v>13641</v>
      </c>
      <c r="AC1732" t="s">
        <v>230</v>
      </c>
      <c r="AL1732" t="s">
        <v>218</v>
      </c>
      <c r="AM1732" t="s">
        <v>12848</v>
      </c>
      <c r="AN1732" t="s">
        <v>6</v>
      </c>
      <c r="AO1732" t="s">
        <v>12842</v>
      </c>
      <c r="AP1732" s="57">
        <v>46253.625</v>
      </c>
      <c r="AR1732" t="s">
        <v>241</v>
      </c>
      <c r="AS1732" t="s">
        <v>325</v>
      </c>
      <c r="AT1732" t="s">
        <v>231</v>
      </c>
      <c r="AV1732" t="s">
        <v>240</v>
      </c>
      <c r="AW1732" t="s">
        <v>13642</v>
      </c>
      <c r="AX1732" t="s">
        <v>223</v>
      </c>
      <c r="BA1732" s="57">
        <v>46253.625</v>
      </c>
      <c r="BB1732" t="s">
        <v>12848</v>
      </c>
      <c r="BF1732" s="6" t="e">
        <f t="shared" si="81"/>
        <v>#NUM!</v>
      </c>
      <c r="BG1732" t="e">
        <f t="shared" si="82"/>
        <v>#NUM!</v>
      </c>
      <c r="BH1732" t="e">
        <f t="shared" si="83"/>
        <v>#NUM!</v>
      </c>
      <c r="BI1732" t="str">
        <f>VLOOKUP(H1732,Sheet2!$A$1:$B$270,2,FALSE)</f>
        <v>SANUR</v>
      </c>
    </row>
    <row r="1733" spans="1:61">
      <c r="A1733">
        <v>1732</v>
      </c>
      <c r="B1733">
        <v>1002525555</v>
      </c>
      <c r="C1733">
        <v>3</v>
      </c>
      <c r="D1733" t="s">
        <v>42</v>
      </c>
      <c r="E1733">
        <v>5</v>
      </c>
      <c r="F1733" t="s">
        <v>233</v>
      </c>
      <c r="G1733" t="s">
        <v>101</v>
      </c>
      <c r="H1733" t="s">
        <v>437</v>
      </c>
      <c r="I1733" t="s">
        <v>213</v>
      </c>
      <c r="J1733" t="s">
        <v>214</v>
      </c>
      <c r="K1733" t="s">
        <v>149</v>
      </c>
      <c r="M1733" t="s">
        <v>76</v>
      </c>
      <c r="N1733" t="s">
        <v>216</v>
      </c>
      <c r="O1733" s="57">
        <v>46248.380335648151</v>
      </c>
      <c r="P1733" s="57">
        <v>46248.534583333334</v>
      </c>
      <c r="Q1733">
        <v>69358841</v>
      </c>
      <c r="S1733">
        <v>152331251060</v>
      </c>
      <c r="T1733" t="s">
        <v>2879</v>
      </c>
      <c r="U1733" t="s">
        <v>2880</v>
      </c>
      <c r="V1733" t="s">
        <v>10520</v>
      </c>
      <c r="Z1733">
        <v>112.62412735773501</v>
      </c>
      <c r="AA1733">
        <v>-7.4490811419691196</v>
      </c>
      <c r="AB1733" t="s">
        <v>2882</v>
      </c>
      <c r="AC1733" t="s">
        <v>230</v>
      </c>
      <c r="AL1733" t="s">
        <v>218</v>
      </c>
      <c r="AM1733" t="s">
        <v>10521</v>
      </c>
      <c r="AN1733" t="s">
        <v>6</v>
      </c>
      <c r="AO1733" t="s">
        <v>9884</v>
      </c>
      <c r="AR1733" t="s">
        <v>219</v>
      </c>
      <c r="AS1733" t="s">
        <v>437</v>
      </c>
      <c r="AT1733" t="s">
        <v>231</v>
      </c>
      <c r="AU1733">
        <v>20260814</v>
      </c>
      <c r="AV1733" t="s">
        <v>222</v>
      </c>
      <c r="AW1733" t="s">
        <v>634</v>
      </c>
      <c r="AX1733" t="s">
        <v>223</v>
      </c>
      <c r="BA1733" s="57">
        <v>46248.291666666664</v>
      </c>
      <c r="BB1733" t="s">
        <v>10521</v>
      </c>
      <c r="BC1733">
        <v>2026</v>
      </c>
      <c r="BD1733">
        <v>8</v>
      </c>
      <c r="BE1733">
        <v>14</v>
      </c>
      <c r="BF1733" s="6">
        <f t="shared" si="81"/>
        <v>46248</v>
      </c>
      <c r="BG1733">
        <f t="shared" si="82"/>
        <v>-0.29166666666424135</v>
      </c>
      <c r="BH1733" t="str">
        <f t="shared" si="83"/>
        <v>COMPLY</v>
      </c>
      <c r="BI1733" t="str">
        <f>VLOOKUP(H1733,Sheet2!$A$1:$B$270,2,FALSE)</f>
        <v>SIDOARJO</v>
      </c>
    </row>
    <row r="1734" spans="1:61">
      <c r="A1734">
        <v>1733</v>
      </c>
      <c r="B1734">
        <v>1002518727</v>
      </c>
      <c r="C1734">
        <v>3</v>
      </c>
      <c r="D1734" t="s">
        <v>51</v>
      </c>
      <c r="E1734">
        <v>4</v>
      </c>
      <c r="F1734" t="s">
        <v>273</v>
      </c>
      <c r="G1734" t="s">
        <v>339</v>
      </c>
      <c r="H1734" t="s">
        <v>998</v>
      </c>
      <c r="I1734" t="s">
        <v>213</v>
      </c>
      <c r="J1734" t="s">
        <v>214</v>
      </c>
      <c r="K1734" t="s">
        <v>149</v>
      </c>
      <c r="L1734" t="s">
        <v>215</v>
      </c>
      <c r="M1734" t="s">
        <v>76</v>
      </c>
      <c r="N1734" t="s">
        <v>216</v>
      </c>
      <c r="O1734" s="57">
        <v>46244.813842592594</v>
      </c>
      <c r="P1734" s="57">
        <v>46247.593425925923</v>
      </c>
      <c r="Q1734">
        <v>69362809</v>
      </c>
      <c r="S1734">
        <v>142512103095</v>
      </c>
      <c r="T1734" t="s">
        <v>6446</v>
      </c>
      <c r="U1734" t="s">
        <v>6447</v>
      </c>
      <c r="V1734" t="s">
        <v>6448</v>
      </c>
      <c r="Z1734">
        <v>111.392082</v>
      </c>
      <c r="AA1734">
        <v>-7.1901149999999996</v>
      </c>
      <c r="AB1734" t="s">
        <v>6449</v>
      </c>
      <c r="AC1734" t="s">
        <v>237</v>
      </c>
      <c r="AL1734" t="s">
        <v>218</v>
      </c>
      <c r="AM1734" t="s">
        <v>6450</v>
      </c>
      <c r="AN1734" t="s">
        <v>6</v>
      </c>
      <c r="AO1734" s="57">
        <v>46303.819363425922</v>
      </c>
      <c r="AP1734" s="57">
        <v>46246.333333333336</v>
      </c>
      <c r="AR1734" t="s">
        <v>219</v>
      </c>
      <c r="AS1734" t="s">
        <v>998</v>
      </c>
      <c r="AT1734" t="s">
        <v>231</v>
      </c>
      <c r="AU1734">
        <v>20260813</v>
      </c>
      <c r="AV1734" t="s">
        <v>222</v>
      </c>
      <c r="AW1734" t="s">
        <v>1018</v>
      </c>
      <c r="AX1734" t="s">
        <v>223</v>
      </c>
      <c r="BA1734" s="57">
        <v>46246.333333333336</v>
      </c>
      <c r="BB1734" t="s">
        <v>6450</v>
      </c>
      <c r="BC1734">
        <v>2026</v>
      </c>
      <c r="BD1734">
        <v>8</v>
      </c>
      <c r="BE1734">
        <v>13</v>
      </c>
      <c r="BF1734" s="6">
        <f t="shared" si="81"/>
        <v>46247</v>
      </c>
      <c r="BG1734">
        <f t="shared" si="82"/>
        <v>0.66666666666424135</v>
      </c>
      <c r="BH1734" t="str">
        <f t="shared" si="83"/>
        <v>COMPLY</v>
      </c>
      <c r="BI1734" t="e">
        <f>VLOOKUP(H1734,Sheet2!$A$1:$B$270,2,FALSE)</f>
        <v>#N/A</v>
      </c>
    </row>
    <row r="1735" spans="1:61">
      <c r="A1735">
        <v>1734</v>
      </c>
      <c r="B1735">
        <v>1002526618</v>
      </c>
      <c r="C1735">
        <v>3</v>
      </c>
      <c r="D1735" t="s">
        <v>55</v>
      </c>
      <c r="E1735">
        <v>5</v>
      </c>
      <c r="F1735" t="s">
        <v>228</v>
      </c>
      <c r="G1735" t="s">
        <v>121</v>
      </c>
      <c r="H1735" t="s">
        <v>284</v>
      </c>
      <c r="I1735" t="s">
        <v>213</v>
      </c>
      <c r="J1735" t="s">
        <v>214</v>
      </c>
      <c r="K1735" t="s">
        <v>149</v>
      </c>
      <c r="M1735" t="s">
        <v>76</v>
      </c>
      <c r="N1735" t="s">
        <v>216</v>
      </c>
      <c r="O1735" s="57">
        <v>46248.608206018522</v>
      </c>
      <c r="P1735" s="57">
        <v>46248.931215277778</v>
      </c>
      <c r="Q1735">
        <v>69364224</v>
      </c>
      <c r="S1735">
        <v>152437905622</v>
      </c>
      <c r="T1735" t="s">
        <v>8635</v>
      </c>
      <c r="U1735" t="s">
        <v>10529</v>
      </c>
      <c r="V1735" t="s">
        <v>10530</v>
      </c>
      <c r="Z1735">
        <v>113.27446591682801</v>
      </c>
      <c r="AA1735">
        <v>-7.0361926698297204</v>
      </c>
      <c r="AB1735" t="s">
        <v>8637</v>
      </c>
      <c r="AC1735" t="s">
        <v>217</v>
      </c>
      <c r="AL1735" t="s">
        <v>218</v>
      </c>
      <c r="AM1735" t="s">
        <v>10531</v>
      </c>
      <c r="AN1735" t="s">
        <v>6</v>
      </c>
      <c r="AO1735" t="s">
        <v>10245</v>
      </c>
      <c r="AR1735" t="s">
        <v>219</v>
      </c>
      <c r="AS1735" t="s">
        <v>284</v>
      </c>
      <c r="AT1735" t="s">
        <v>221</v>
      </c>
      <c r="AU1735">
        <v>20260814</v>
      </c>
      <c r="AV1735" t="s">
        <v>222</v>
      </c>
      <c r="AW1735" t="s">
        <v>591</v>
      </c>
      <c r="AX1735" t="s">
        <v>223</v>
      </c>
      <c r="BA1735" s="57">
        <v>46248.291666666664</v>
      </c>
      <c r="BB1735" t="s">
        <v>10531</v>
      </c>
      <c r="BC1735">
        <v>2026</v>
      </c>
      <c r="BD1735">
        <v>8</v>
      </c>
      <c r="BE1735">
        <v>14</v>
      </c>
      <c r="BF1735" s="6">
        <f t="shared" si="81"/>
        <v>46248</v>
      </c>
      <c r="BG1735">
        <f t="shared" si="82"/>
        <v>-0.29166666666424135</v>
      </c>
      <c r="BH1735" t="str">
        <f t="shared" si="83"/>
        <v>COMPLY</v>
      </c>
      <c r="BI1735" t="str">
        <f>VLOOKUP(H1735,Sheet2!$A$1:$B$270,2,FALSE)</f>
        <v>MADURA</v>
      </c>
    </row>
    <row r="1736" spans="1:61">
      <c r="A1736">
        <v>1735</v>
      </c>
      <c r="B1736">
        <v>1002519161</v>
      </c>
      <c r="C1736">
        <v>3</v>
      </c>
      <c r="D1736" t="s">
        <v>38</v>
      </c>
      <c r="E1736">
        <v>5</v>
      </c>
      <c r="F1736" t="s">
        <v>90</v>
      </c>
      <c r="G1736" t="s">
        <v>90</v>
      </c>
      <c r="H1736" t="s">
        <v>459</v>
      </c>
      <c r="I1736" t="s">
        <v>213</v>
      </c>
      <c r="J1736" t="s">
        <v>214</v>
      </c>
      <c r="K1736" t="s">
        <v>149</v>
      </c>
      <c r="L1736" t="s">
        <v>215</v>
      </c>
      <c r="M1736" t="s">
        <v>76</v>
      </c>
      <c r="N1736" t="s">
        <v>216</v>
      </c>
      <c r="O1736" s="57">
        <v>46245.418009259258</v>
      </c>
      <c r="P1736" s="57">
        <v>46245.679340277777</v>
      </c>
      <c r="Q1736">
        <v>69362994</v>
      </c>
      <c r="S1736">
        <v>152640225876</v>
      </c>
      <c r="T1736" t="s">
        <v>7197</v>
      </c>
      <c r="U1736" t="s">
        <v>7198</v>
      </c>
      <c r="V1736" t="s">
        <v>7199</v>
      </c>
      <c r="Z1736">
        <v>111.9366335</v>
      </c>
      <c r="AA1736">
        <v>-7.7133855000000002</v>
      </c>
      <c r="AB1736" t="s">
        <v>7200</v>
      </c>
      <c r="AC1736" t="s">
        <v>237</v>
      </c>
      <c r="AL1736" t="s">
        <v>218</v>
      </c>
      <c r="AM1736" t="s">
        <v>7201</v>
      </c>
      <c r="AN1736" t="s">
        <v>6</v>
      </c>
      <c r="AO1736" s="57">
        <v>46334.42396990741</v>
      </c>
      <c r="AP1736" s="57">
        <v>46246.333333333336</v>
      </c>
      <c r="AR1736" t="s">
        <v>219</v>
      </c>
      <c r="AS1736" t="s">
        <v>459</v>
      </c>
      <c r="AT1736" t="s">
        <v>231</v>
      </c>
      <c r="AU1736">
        <v>20260811</v>
      </c>
      <c r="AV1736" t="s">
        <v>222</v>
      </c>
      <c r="AW1736" t="s">
        <v>1010</v>
      </c>
      <c r="AX1736" t="s">
        <v>223</v>
      </c>
      <c r="BA1736" s="57">
        <v>46246.333333333336</v>
      </c>
      <c r="BB1736" t="s">
        <v>7201</v>
      </c>
      <c r="BC1736">
        <v>2026</v>
      </c>
      <c r="BD1736">
        <v>8</v>
      </c>
      <c r="BE1736">
        <v>11</v>
      </c>
      <c r="BF1736" s="6">
        <f t="shared" si="81"/>
        <v>46245</v>
      </c>
      <c r="BG1736">
        <f t="shared" si="82"/>
        <v>-1.3333333333357587</v>
      </c>
      <c r="BH1736" t="str">
        <f t="shared" si="83"/>
        <v>COMPLY</v>
      </c>
      <c r="BI1736" t="str">
        <f>VLOOKUP(H1736,Sheet2!$A$1:$B$270,2,FALSE)</f>
        <v>KEDIRI</v>
      </c>
    </row>
    <row r="1737" spans="1:61">
      <c r="A1737">
        <v>1736</v>
      </c>
      <c r="B1737">
        <v>1002510105</v>
      </c>
      <c r="C1737">
        <v>3</v>
      </c>
      <c r="D1737" t="s">
        <v>51</v>
      </c>
      <c r="E1737">
        <v>4</v>
      </c>
      <c r="F1737" t="s">
        <v>273</v>
      </c>
      <c r="G1737" t="s">
        <v>339</v>
      </c>
      <c r="H1737" t="s">
        <v>962</v>
      </c>
      <c r="I1737" t="s">
        <v>213</v>
      </c>
      <c r="J1737" t="s">
        <v>214</v>
      </c>
      <c r="K1737" t="s">
        <v>149</v>
      </c>
      <c r="L1737" t="s">
        <v>215</v>
      </c>
      <c r="M1737" t="s">
        <v>76</v>
      </c>
      <c r="N1737" t="s">
        <v>216</v>
      </c>
      <c r="O1737" s="57">
        <v>46239.458287037036</v>
      </c>
      <c r="P1737" s="57">
        <v>46240.393680555557</v>
      </c>
      <c r="Q1737">
        <v>69358944</v>
      </c>
      <c r="S1737">
        <v>141569115688</v>
      </c>
      <c r="T1737" t="s">
        <v>2543</v>
      </c>
      <c r="U1737" t="s">
        <v>2544</v>
      </c>
      <c r="V1737" t="s">
        <v>2545</v>
      </c>
      <c r="Z1737">
        <v>111.41995931855</v>
      </c>
      <c r="AA1737">
        <v>-6.9986560561332603</v>
      </c>
      <c r="AB1737" t="s">
        <v>2546</v>
      </c>
      <c r="AC1737" t="s">
        <v>237</v>
      </c>
      <c r="AL1737" t="s">
        <v>218</v>
      </c>
      <c r="AM1737" t="s">
        <v>1453</v>
      </c>
      <c r="AN1737" t="s">
        <v>6</v>
      </c>
      <c r="AO1737" s="57">
        <v>46150.475636574076</v>
      </c>
      <c r="AP1737" s="57">
        <v>46240.333333333336</v>
      </c>
      <c r="AR1737" t="s">
        <v>219</v>
      </c>
      <c r="AS1737" t="s">
        <v>962</v>
      </c>
      <c r="AT1737" t="s">
        <v>231</v>
      </c>
      <c r="AU1737">
        <v>20260806</v>
      </c>
      <c r="AV1737" t="s">
        <v>222</v>
      </c>
      <c r="AW1737" t="s">
        <v>1023</v>
      </c>
      <c r="AX1737" t="s">
        <v>223</v>
      </c>
      <c r="BA1737" s="57">
        <v>46240.333333333336</v>
      </c>
      <c r="BB1737" t="s">
        <v>1453</v>
      </c>
      <c r="BC1737">
        <v>2026</v>
      </c>
      <c r="BD1737">
        <v>8</v>
      </c>
      <c r="BE1737">
        <v>6</v>
      </c>
      <c r="BF1737" s="6">
        <f t="shared" si="81"/>
        <v>46240</v>
      </c>
      <c r="BG1737">
        <f t="shared" si="82"/>
        <v>-0.33333333333575865</v>
      </c>
      <c r="BH1737" t="str">
        <f t="shared" si="83"/>
        <v>COMPLY</v>
      </c>
      <c r="BI1737" t="e">
        <f>VLOOKUP(H1737,Sheet2!$A$1:$B$270,2,FALSE)</f>
        <v>#N/A</v>
      </c>
    </row>
    <row r="1738" spans="1:61">
      <c r="A1738">
        <v>1737</v>
      </c>
      <c r="B1738">
        <v>1002523961</v>
      </c>
      <c r="C1738">
        <v>3</v>
      </c>
      <c r="D1738" t="s">
        <v>49</v>
      </c>
      <c r="E1738">
        <v>4</v>
      </c>
      <c r="F1738" t="s">
        <v>246</v>
      </c>
      <c r="G1738" t="s">
        <v>247</v>
      </c>
      <c r="H1738" t="s">
        <v>615</v>
      </c>
      <c r="I1738" t="s">
        <v>213</v>
      </c>
      <c r="J1738" t="s">
        <v>214</v>
      </c>
      <c r="K1738" t="s">
        <v>149</v>
      </c>
      <c r="L1738" t="s">
        <v>606</v>
      </c>
      <c r="M1738" t="s">
        <v>277</v>
      </c>
      <c r="N1738" t="s">
        <v>216</v>
      </c>
      <c r="O1738" s="57">
        <v>46247.482592592591</v>
      </c>
      <c r="P1738" s="57">
        <v>46252.699131944442</v>
      </c>
      <c r="Q1738">
        <v>69365008</v>
      </c>
      <c r="R1738">
        <v>2435320546</v>
      </c>
      <c r="S1738">
        <v>141420142145</v>
      </c>
      <c r="T1738" t="s">
        <v>9015</v>
      </c>
      <c r="U1738" t="s">
        <v>9016</v>
      </c>
      <c r="V1738" t="s">
        <v>9017</v>
      </c>
      <c r="Z1738">
        <v>110.396623760461</v>
      </c>
      <c r="AA1738">
        <v>-6.97001746865421</v>
      </c>
      <c r="AB1738" t="s">
        <v>9018</v>
      </c>
      <c r="AC1738" t="s">
        <v>217</v>
      </c>
      <c r="AL1738" t="s">
        <v>218</v>
      </c>
      <c r="AM1738" t="s">
        <v>8437</v>
      </c>
      <c r="AN1738" t="s">
        <v>6</v>
      </c>
      <c r="AO1738" t="s">
        <v>8907</v>
      </c>
      <c r="AP1738" s="57">
        <v>46248.333333333336</v>
      </c>
      <c r="AQ1738" t="s">
        <v>248</v>
      </c>
      <c r="AR1738" t="s">
        <v>278</v>
      </c>
      <c r="AS1738" t="s">
        <v>615</v>
      </c>
      <c r="AT1738" t="s">
        <v>231</v>
      </c>
      <c r="AV1738" t="s">
        <v>13643</v>
      </c>
      <c r="AW1738" t="s">
        <v>9019</v>
      </c>
      <c r="AX1738" t="s">
        <v>223</v>
      </c>
      <c r="BA1738" s="57">
        <v>46248.333333333336</v>
      </c>
      <c r="BB1738" t="s">
        <v>8437</v>
      </c>
      <c r="BF1738" s="6" t="e">
        <f t="shared" si="81"/>
        <v>#NUM!</v>
      </c>
      <c r="BG1738" t="e">
        <f t="shared" si="82"/>
        <v>#NUM!</v>
      </c>
      <c r="BH1738" t="e">
        <f t="shared" si="83"/>
        <v>#NUM!</v>
      </c>
      <c r="BI1738" t="e">
        <f>VLOOKUP(H1738,Sheet2!$A$1:$B$270,2,FALSE)</f>
        <v>#N/A</v>
      </c>
    </row>
    <row r="1739" spans="1:61">
      <c r="A1739">
        <v>1738</v>
      </c>
      <c r="B1739">
        <v>1002518504</v>
      </c>
      <c r="C1739">
        <v>3</v>
      </c>
      <c r="D1739" t="s">
        <v>49</v>
      </c>
      <c r="E1739">
        <v>4</v>
      </c>
      <c r="F1739" t="s">
        <v>246</v>
      </c>
      <c r="G1739" t="s">
        <v>247</v>
      </c>
      <c r="H1739" t="s">
        <v>925</v>
      </c>
      <c r="I1739" t="s">
        <v>213</v>
      </c>
      <c r="J1739" t="s">
        <v>214</v>
      </c>
      <c r="K1739" t="s">
        <v>149</v>
      </c>
      <c r="L1739" t="s">
        <v>215</v>
      </c>
      <c r="M1739" t="s">
        <v>575</v>
      </c>
      <c r="N1739" t="s">
        <v>216</v>
      </c>
      <c r="O1739" s="57">
        <v>46244.693020833336</v>
      </c>
      <c r="P1739" s="57">
        <v>46247.561851851853</v>
      </c>
      <c r="Q1739">
        <v>69362727</v>
      </c>
      <c r="S1739">
        <v>142406122714</v>
      </c>
      <c r="T1739" t="s">
        <v>6455</v>
      </c>
      <c r="U1739" t="s">
        <v>6456</v>
      </c>
      <c r="V1739" t="s">
        <v>6457</v>
      </c>
      <c r="Z1739">
        <v>110.413222</v>
      </c>
      <c r="AA1739">
        <v>-6.9748890000000001</v>
      </c>
      <c r="AB1739" t="s">
        <v>6458</v>
      </c>
      <c r="AC1739" t="s">
        <v>237</v>
      </c>
      <c r="AL1739" t="s">
        <v>218</v>
      </c>
      <c r="AM1739" t="s">
        <v>6266</v>
      </c>
      <c r="AN1739" t="s">
        <v>6</v>
      </c>
      <c r="AO1739" s="57">
        <v>46303.694282407407</v>
      </c>
      <c r="AP1739" s="57">
        <v>46245.541666666664</v>
      </c>
      <c r="AQ1739" t="s">
        <v>248</v>
      </c>
      <c r="AR1739" t="s">
        <v>14</v>
      </c>
      <c r="AS1739" t="s">
        <v>925</v>
      </c>
      <c r="AT1739" t="s">
        <v>231</v>
      </c>
      <c r="AV1739" t="s">
        <v>9020</v>
      </c>
      <c r="AW1739" t="s">
        <v>238</v>
      </c>
      <c r="AX1739" t="s">
        <v>223</v>
      </c>
      <c r="BA1739" s="57">
        <v>46245.541666666664</v>
      </c>
      <c r="BB1739" t="s">
        <v>6266</v>
      </c>
      <c r="BF1739" s="6" t="e">
        <f t="shared" si="81"/>
        <v>#NUM!</v>
      </c>
      <c r="BG1739" t="e">
        <f t="shared" si="82"/>
        <v>#NUM!</v>
      </c>
      <c r="BH1739" t="e">
        <f t="shared" si="83"/>
        <v>#NUM!</v>
      </c>
      <c r="BI1739" t="e">
        <f>VLOOKUP(H1739,Sheet2!$A$1:$B$270,2,FALSE)</f>
        <v>#N/A</v>
      </c>
    </row>
    <row r="1740" spans="1:61">
      <c r="A1740">
        <v>1739</v>
      </c>
      <c r="B1740">
        <v>1002531226</v>
      </c>
      <c r="C1740">
        <v>3</v>
      </c>
      <c r="D1740" t="s">
        <v>59</v>
      </c>
      <c r="E1740">
        <v>4</v>
      </c>
      <c r="F1740" t="s">
        <v>243</v>
      </c>
      <c r="G1740" t="s">
        <v>243</v>
      </c>
      <c r="H1740" t="s">
        <v>294</v>
      </c>
      <c r="I1740" t="s">
        <v>213</v>
      </c>
      <c r="J1740" t="s">
        <v>214</v>
      </c>
      <c r="K1740" t="s">
        <v>149</v>
      </c>
      <c r="L1740" t="s">
        <v>215</v>
      </c>
      <c r="M1740" t="s">
        <v>258</v>
      </c>
      <c r="N1740" t="s">
        <v>216</v>
      </c>
      <c r="O1740" s="57">
        <v>46251.674953703703</v>
      </c>
      <c r="P1740" s="57">
        <v>46252.488055555557</v>
      </c>
      <c r="Q1740">
        <v>69368286</v>
      </c>
      <c r="S1740">
        <v>146137149798</v>
      </c>
      <c r="T1740" t="s">
        <v>10540</v>
      </c>
      <c r="U1740" t="s">
        <v>13644</v>
      </c>
      <c r="V1740" t="s">
        <v>10541</v>
      </c>
      <c r="Z1740">
        <v>110.1524</v>
      </c>
      <c r="AA1740">
        <v>-7.5735146000000002</v>
      </c>
      <c r="AB1740" t="s">
        <v>10542</v>
      </c>
      <c r="AC1740" t="s">
        <v>237</v>
      </c>
      <c r="AL1740" t="s">
        <v>218</v>
      </c>
      <c r="AM1740" t="s">
        <v>10543</v>
      </c>
      <c r="AN1740" t="s">
        <v>6</v>
      </c>
      <c r="AO1740" t="s">
        <v>10364</v>
      </c>
      <c r="AP1740" s="57">
        <v>46252.625</v>
      </c>
      <c r="AR1740" t="s">
        <v>259</v>
      </c>
      <c r="AS1740" t="s">
        <v>294</v>
      </c>
      <c r="AT1740" t="s">
        <v>231</v>
      </c>
      <c r="AV1740" t="s">
        <v>260</v>
      </c>
      <c r="AW1740" t="s">
        <v>938</v>
      </c>
      <c r="AX1740" t="s">
        <v>223</v>
      </c>
      <c r="BA1740" s="57">
        <v>46252.625</v>
      </c>
      <c r="BB1740" t="s">
        <v>10543</v>
      </c>
      <c r="BF1740" s="6" t="e">
        <f t="shared" si="81"/>
        <v>#NUM!</v>
      </c>
      <c r="BG1740" t="e">
        <f t="shared" si="82"/>
        <v>#NUM!</v>
      </c>
      <c r="BH1740" t="e">
        <f t="shared" si="83"/>
        <v>#NUM!</v>
      </c>
      <c r="BI1740" t="e">
        <f>VLOOKUP(H1740,Sheet2!$A$1:$B$270,2,FALSE)</f>
        <v>#N/A</v>
      </c>
    </row>
    <row r="1741" spans="1:61">
      <c r="A1741">
        <v>1740</v>
      </c>
      <c r="B1741">
        <v>1002522301</v>
      </c>
      <c r="C1741">
        <v>3</v>
      </c>
      <c r="D1741" t="s">
        <v>45</v>
      </c>
      <c r="E1741">
        <v>5</v>
      </c>
      <c r="F1741" t="s">
        <v>211</v>
      </c>
      <c r="G1741" t="s">
        <v>115</v>
      </c>
      <c r="H1741" t="s">
        <v>279</v>
      </c>
      <c r="I1741" t="s">
        <v>213</v>
      </c>
      <c r="J1741" t="s">
        <v>214</v>
      </c>
      <c r="K1741" t="s">
        <v>149</v>
      </c>
      <c r="M1741" t="s">
        <v>565</v>
      </c>
      <c r="N1741" t="s">
        <v>608</v>
      </c>
      <c r="O1741" s="57">
        <v>46246.583368055559</v>
      </c>
      <c r="P1741" s="57">
        <v>46246.583379629628</v>
      </c>
      <c r="Q1741">
        <v>69362498</v>
      </c>
      <c r="T1741" t="s">
        <v>6298</v>
      </c>
      <c r="V1741" t="s">
        <v>6300</v>
      </c>
      <c r="Z1741">
        <v>116.27800000000001</v>
      </c>
      <c r="AA1741">
        <v>-8.8748400000000007</v>
      </c>
      <c r="AB1741" t="s">
        <v>6301</v>
      </c>
      <c r="AC1741" t="s">
        <v>230</v>
      </c>
      <c r="AL1741" t="s">
        <v>218</v>
      </c>
      <c r="AM1741" t="s">
        <v>6302</v>
      </c>
      <c r="AN1741" t="s">
        <v>6</v>
      </c>
      <c r="AO1741" s="57">
        <v>46364.590405092589</v>
      </c>
      <c r="AP1741" s="57">
        <v>46245</v>
      </c>
      <c r="AR1741" t="s">
        <v>566</v>
      </c>
      <c r="AS1741" t="s">
        <v>279</v>
      </c>
      <c r="AT1741" t="s">
        <v>231</v>
      </c>
      <c r="AV1741" t="s">
        <v>8087</v>
      </c>
      <c r="AW1741" t="s">
        <v>562</v>
      </c>
      <c r="AX1741" t="s">
        <v>223</v>
      </c>
      <c r="BA1741" s="57">
        <v>46245.541666666664</v>
      </c>
      <c r="BB1741" t="s">
        <v>6302</v>
      </c>
      <c r="BF1741" s="6" t="e">
        <f t="shared" si="81"/>
        <v>#NUM!</v>
      </c>
      <c r="BG1741" t="e">
        <f t="shared" si="82"/>
        <v>#NUM!</v>
      </c>
      <c r="BH1741" t="e">
        <f t="shared" si="83"/>
        <v>#NUM!</v>
      </c>
      <c r="BI1741" t="str">
        <f>VLOOKUP(H1741,Sheet2!$A$1:$B$270,2,FALSE)</f>
        <v>SELONG</v>
      </c>
    </row>
    <row r="1742" spans="1:61">
      <c r="A1742">
        <v>1741</v>
      </c>
      <c r="B1742">
        <v>1002534610</v>
      </c>
      <c r="C1742">
        <v>3</v>
      </c>
      <c r="D1742" t="s">
        <v>38</v>
      </c>
      <c r="E1742">
        <v>5</v>
      </c>
      <c r="F1742" t="s">
        <v>90</v>
      </c>
      <c r="G1742" t="s">
        <v>90</v>
      </c>
      <c r="H1742" t="s">
        <v>459</v>
      </c>
      <c r="I1742" t="s">
        <v>213</v>
      </c>
      <c r="J1742" t="s">
        <v>214</v>
      </c>
      <c r="K1742" t="s">
        <v>149</v>
      </c>
      <c r="L1742" t="s">
        <v>215</v>
      </c>
      <c r="M1742" t="s">
        <v>240</v>
      </c>
      <c r="N1742" t="s">
        <v>216</v>
      </c>
      <c r="O1742" s="57">
        <v>46252.760370370372</v>
      </c>
      <c r="P1742" s="57">
        <v>46252.761122685188</v>
      </c>
      <c r="Q1742">
        <v>69369482</v>
      </c>
      <c r="S1742">
        <v>152640225817</v>
      </c>
      <c r="T1742" t="s">
        <v>13645</v>
      </c>
      <c r="U1742" t="s">
        <v>13646</v>
      </c>
      <c r="V1742" t="s">
        <v>13647</v>
      </c>
      <c r="Z1742">
        <v>111.962146013975</v>
      </c>
      <c r="AA1742">
        <v>-7.7393740079485296</v>
      </c>
      <c r="AB1742" t="s">
        <v>13648</v>
      </c>
      <c r="AC1742" t="s">
        <v>217</v>
      </c>
      <c r="AL1742" t="s">
        <v>218</v>
      </c>
      <c r="AM1742" t="s">
        <v>13649</v>
      </c>
      <c r="AN1742" t="s">
        <v>6</v>
      </c>
      <c r="AO1742" t="s">
        <v>13316</v>
      </c>
      <c r="AP1742" s="57">
        <v>46253.625</v>
      </c>
      <c r="AR1742" t="s">
        <v>241</v>
      </c>
      <c r="AS1742" t="s">
        <v>459</v>
      </c>
      <c r="AT1742" t="s">
        <v>231</v>
      </c>
      <c r="AV1742" t="s">
        <v>240</v>
      </c>
      <c r="AW1742" t="s">
        <v>12955</v>
      </c>
      <c r="AX1742" t="s">
        <v>223</v>
      </c>
      <c r="BA1742" s="57">
        <v>46253.625</v>
      </c>
      <c r="BB1742" t="s">
        <v>13649</v>
      </c>
      <c r="BF1742" s="6" t="e">
        <f t="shared" si="81"/>
        <v>#NUM!</v>
      </c>
      <c r="BG1742" t="e">
        <f t="shared" si="82"/>
        <v>#NUM!</v>
      </c>
      <c r="BH1742" t="e">
        <f t="shared" si="83"/>
        <v>#NUM!</v>
      </c>
      <c r="BI1742" t="str">
        <f>VLOOKUP(H1742,Sheet2!$A$1:$B$270,2,FALSE)</f>
        <v>KEDIRI</v>
      </c>
    </row>
    <row r="1743" spans="1:61">
      <c r="A1743">
        <v>1742</v>
      </c>
      <c r="B1743">
        <v>1002531401</v>
      </c>
      <c r="C1743">
        <v>3</v>
      </c>
      <c r="D1743" t="s">
        <v>49</v>
      </c>
      <c r="E1743">
        <v>4</v>
      </c>
      <c r="F1743" t="s">
        <v>246</v>
      </c>
      <c r="G1743" t="s">
        <v>588</v>
      </c>
      <c r="H1743" t="s">
        <v>589</v>
      </c>
      <c r="I1743" t="s">
        <v>213</v>
      </c>
      <c r="J1743" t="s">
        <v>214</v>
      </c>
      <c r="K1743" t="s">
        <v>149</v>
      </c>
      <c r="L1743" t="s">
        <v>215</v>
      </c>
      <c r="M1743" t="s">
        <v>76</v>
      </c>
      <c r="N1743" t="s">
        <v>216</v>
      </c>
      <c r="O1743" s="57">
        <v>46251.745798611111</v>
      </c>
      <c r="P1743" s="57">
        <v>46252.821226851855</v>
      </c>
      <c r="Q1743">
        <v>69368359</v>
      </c>
      <c r="S1743">
        <v>142434111429</v>
      </c>
      <c r="T1743" t="s">
        <v>10544</v>
      </c>
      <c r="U1743" t="s">
        <v>10545</v>
      </c>
      <c r="V1743" t="s">
        <v>10546</v>
      </c>
      <c r="Z1743">
        <v>110.535439</v>
      </c>
      <c r="AA1743">
        <v>-7.4322699999999999</v>
      </c>
      <c r="AB1743" t="s">
        <v>10547</v>
      </c>
      <c r="AC1743" t="s">
        <v>237</v>
      </c>
      <c r="AL1743" t="s">
        <v>218</v>
      </c>
      <c r="AM1743" t="s">
        <v>10548</v>
      </c>
      <c r="AN1743" t="s">
        <v>6</v>
      </c>
      <c r="AO1743" t="s">
        <v>10549</v>
      </c>
      <c r="AP1743" s="57">
        <v>46252.625</v>
      </c>
      <c r="AR1743" t="s">
        <v>219</v>
      </c>
      <c r="AS1743" t="s">
        <v>589</v>
      </c>
      <c r="AT1743" t="s">
        <v>231</v>
      </c>
      <c r="AU1743">
        <v>20260818</v>
      </c>
      <c r="AV1743" t="s">
        <v>222</v>
      </c>
      <c r="AW1743" t="s">
        <v>1010</v>
      </c>
      <c r="AX1743" t="s">
        <v>223</v>
      </c>
      <c r="BA1743" s="57">
        <v>46252.625</v>
      </c>
      <c r="BB1743" t="s">
        <v>10548</v>
      </c>
      <c r="BC1743">
        <v>2026</v>
      </c>
      <c r="BD1743">
        <v>8</v>
      </c>
      <c r="BE1743">
        <v>18</v>
      </c>
      <c r="BF1743" s="6">
        <f t="shared" si="81"/>
        <v>46252</v>
      </c>
      <c r="BG1743">
        <f t="shared" si="82"/>
        <v>-0.625</v>
      </c>
      <c r="BH1743" t="str">
        <f t="shared" si="83"/>
        <v>COMPLY</v>
      </c>
      <c r="BI1743" t="e">
        <f>VLOOKUP(H1743,Sheet2!$A$1:$B$270,2,FALSE)</f>
        <v>#N/A</v>
      </c>
    </row>
    <row r="1744" spans="1:61">
      <c r="A1744">
        <v>1743</v>
      </c>
      <c r="B1744">
        <v>1002515979</v>
      </c>
      <c r="C1744">
        <v>3</v>
      </c>
      <c r="D1744" t="s">
        <v>55</v>
      </c>
      <c r="E1744">
        <v>5</v>
      </c>
      <c r="F1744" t="s">
        <v>265</v>
      </c>
      <c r="G1744" t="s">
        <v>125</v>
      </c>
      <c r="H1744" t="s">
        <v>417</v>
      </c>
      <c r="I1744" t="s">
        <v>213</v>
      </c>
      <c r="J1744" t="s">
        <v>214</v>
      </c>
      <c r="K1744" t="s">
        <v>149</v>
      </c>
      <c r="M1744" t="s">
        <v>76</v>
      </c>
      <c r="N1744" t="s">
        <v>216</v>
      </c>
      <c r="O1744" s="57">
        <v>46242.572581018518</v>
      </c>
      <c r="P1744" s="57">
        <v>46242.958865740744</v>
      </c>
      <c r="Q1744">
        <v>69360083</v>
      </c>
      <c r="S1744">
        <v>152448204410</v>
      </c>
      <c r="T1744" t="s">
        <v>2065</v>
      </c>
      <c r="U1744" t="s">
        <v>5157</v>
      </c>
      <c r="V1744" t="s">
        <v>5158</v>
      </c>
      <c r="Z1744">
        <v>112.248097</v>
      </c>
      <c r="AA1744">
        <v>-6.8890580000000003</v>
      </c>
      <c r="AB1744" t="s">
        <v>2068</v>
      </c>
      <c r="AC1744" t="s">
        <v>230</v>
      </c>
      <c r="AL1744" t="s">
        <v>218</v>
      </c>
      <c r="AM1744" t="s">
        <v>5159</v>
      </c>
      <c r="AN1744" t="s">
        <v>6</v>
      </c>
      <c r="AO1744" s="57">
        <v>46242.579872685186</v>
      </c>
      <c r="AR1744" t="s">
        <v>219</v>
      </c>
      <c r="AS1744" t="s">
        <v>417</v>
      </c>
      <c r="AT1744" t="s">
        <v>231</v>
      </c>
      <c r="AU1744">
        <v>20260808</v>
      </c>
      <c r="AV1744" t="s">
        <v>222</v>
      </c>
      <c r="AW1744" t="s">
        <v>561</v>
      </c>
      <c r="AX1744" t="s">
        <v>223</v>
      </c>
      <c r="BA1744" s="57">
        <v>46242.291666666664</v>
      </c>
      <c r="BB1744" t="s">
        <v>5159</v>
      </c>
      <c r="BC1744">
        <v>2026</v>
      </c>
      <c r="BD1744">
        <v>8</v>
      </c>
      <c r="BE1744">
        <v>8</v>
      </c>
      <c r="BF1744" s="6">
        <f t="shared" si="81"/>
        <v>46242</v>
      </c>
      <c r="BG1744">
        <f t="shared" si="82"/>
        <v>-0.29166666666424135</v>
      </c>
      <c r="BH1744" t="str">
        <f t="shared" si="83"/>
        <v>COMPLY</v>
      </c>
      <c r="BI1744" t="str">
        <f>VLOOKUP(H1744,Sheet2!$A$1:$B$270,2,FALSE)</f>
        <v>GRESIK</v>
      </c>
    </row>
    <row r="1745" spans="1:61">
      <c r="A1745">
        <v>1744</v>
      </c>
      <c r="B1745">
        <v>1002515555</v>
      </c>
      <c r="C1745">
        <v>3</v>
      </c>
      <c r="D1745" t="s">
        <v>55</v>
      </c>
      <c r="E1745">
        <v>5</v>
      </c>
      <c r="F1745" t="s">
        <v>265</v>
      </c>
      <c r="G1745" t="s">
        <v>125</v>
      </c>
      <c r="H1745" t="s">
        <v>332</v>
      </c>
      <c r="I1745" t="s">
        <v>213</v>
      </c>
      <c r="J1745" t="s">
        <v>214</v>
      </c>
      <c r="K1745" t="s">
        <v>149</v>
      </c>
      <c r="L1745" t="s">
        <v>215</v>
      </c>
      <c r="M1745" t="s">
        <v>76</v>
      </c>
      <c r="N1745" t="s">
        <v>216</v>
      </c>
      <c r="O1745" s="57">
        <v>46242.326342592591</v>
      </c>
      <c r="P1745" s="57">
        <v>46243.760694444441</v>
      </c>
      <c r="Q1745">
        <v>69361197</v>
      </c>
      <c r="S1745">
        <v>152441211803</v>
      </c>
      <c r="T1745" t="s">
        <v>5160</v>
      </c>
      <c r="U1745" t="s">
        <v>5161</v>
      </c>
      <c r="V1745" t="s">
        <v>5162</v>
      </c>
      <c r="Z1745">
        <v>112.20841571688599</v>
      </c>
      <c r="AA1745">
        <v>-7.1012859252489999</v>
      </c>
      <c r="AB1745" t="s">
        <v>5163</v>
      </c>
      <c r="AC1745" t="s">
        <v>217</v>
      </c>
      <c r="AL1745" t="s">
        <v>218</v>
      </c>
      <c r="AM1745" t="s">
        <v>5164</v>
      </c>
      <c r="AN1745" t="s">
        <v>6</v>
      </c>
      <c r="AO1745" s="57">
        <v>46242.330092592594</v>
      </c>
      <c r="AP1745" s="57">
        <v>46243.416666666664</v>
      </c>
      <c r="AR1745" t="s">
        <v>219</v>
      </c>
      <c r="AS1745" t="s">
        <v>332</v>
      </c>
      <c r="AT1745" t="s">
        <v>231</v>
      </c>
      <c r="AU1745">
        <v>20260809</v>
      </c>
      <c r="AV1745" t="s">
        <v>222</v>
      </c>
      <c r="AW1745" t="s">
        <v>1010</v>
      </c>
      <c r="AX1745" t="s">
        <v>223</v>
      </c>
      <c r="BA1745" s="57">
        <v>46243.416666666664</v>
      </c>
      <c r="BB1745" t="s">
        <v>5164</v>
      </c>
      <c r="BC1745">
        <v>2026</v>
      </c>
      <c r="BD1745">
        <v>8</v>
      </c>
      <c r="BE1745">
        <v>9</v>
      </c>
      <c r="BF1745" s="6">
        <f t="shared" si="81"/>
        <v>46243</v>
      </c>
      <c r="BG1745">
        <f t="shared" si="82"/>
        <v>-0.41666666666424135</v>
      </c>
      <c r="BH1745" t="str">
        <f t="shared" si="83"/>
        <v>COMPLY</v>
      </c>
      <c r="BI1745" t="str">
        <f>VLOOKUP(H1745,Sheet2!$A$1:$B$270,2,FALSE)</f>
        <v>GRESIK</v>
      </c>
    </row>
    <row r="1746" spans="1:61">
      <c r="A1746">
        <v>1745</v>
      </c>
      <c r="B1746">
        <v>1002513502</v>
      </c>
      <c r="C1746">
        <v>3</v>
      </c>
      <c r="D1746" t="s">
        <v>49</v>
      </c>
      <c r="E1746">
        <v>4</v>
      </c>
      <c r="F1746" t="s">
        <v>246</v>
      </c>
      <c r="G1746" t="s">
        <v>247</v>
      </c>
      <c r="H1746" t="s">
        <v>624</v>
      </c>
      <c r="I1746" t="s">
        <v>213</v>
      </c>
      <c r="J1746" t="s">
        <v>214</v>
      </c>
      <c r="K1746" t="s">
        <v>149</v>
      </c>
      <c r="L1746" t="s">
        <v>215</v>
      </c>
      <c r="M1746" t="s">
        <v>76</v>
      </c>
      <c r="N1746" t="s">
        <v>216</v>
      </c>
      <c r="O1746" s="57">
        <v>46240.826342592591</v>
      </c>
      <c r="P1746" s="57">
        <v>46241.640636574077</v>
      </c>
      <c r="Q1746">
        <v>69360358</v>
      </c>
      <c r="S1746">
        <v>143424113136</v>
      </c>
      <c r="T1746" t="s">
        <v>2560</v>
      </c>
      <c r="U1746" t="s">
        <v>2561</v>
      </c>
      <c r="V1746" t="s">
        <v>2562</v>
      </c>
      <c r="Z1746">
        <v>110.534083954989</v>
      </c>
      <c r="AA1746">
        <v>-6.9331809021058302</v>
      </c>
      <c r="AB1746" t="s">
        <v>2563</v>
      </c>
      <c r="AC1746" t="s">
        <v>217</v>
      </c>
      <c r="AL1746" t="s">
        <v>218</v>
      </c>
      <c r="AM1746" t="s">
        <v>2564</v>
      </c>
      <c r="AN1746" t="s">
        <v>6</v>
      </c>
      <c r="AO1746" s="57">
        <v>46181.829988425925</v>
      </c>
      <c r="AP1746" s="57">
        <v>46242.333333333336</v>
      </c>
      <c r="AR1746" t="s">
        <v>219</v>
      </c>
      <c r="AS1746" t="s">
        <v>624</v>
      </c>
      <c r="AT1746" t="s">
        <v>231</v>
      </c>
      <c r="AU1746">
        <v>20260807</v>
      </c>
      <c r="AV1746" t="s">
        <v>222</v>
      </c>
      <c r="AW1746" t="s">
        <v>1021</v>
      </c>
      <c r="AX1746" t="s">
        <v>223</v>
      </c>
      <c r="BA1746" s="57">
        <v>46242.333333333336</v>
      </c>
      <c r="BB1746" t="s">
        <v>2564</v>
      </c>
      <c r="BC1746">
        <v>2026</v>
      </c>
      <c r="BD1746">
        <v>8</v>
      </c>
      <c r="BE1746">
        <v>7</v>
      </c>
      <c r="BF1746" s="6">
        <f t="shared" si="81"/>
        <v>46241</v>
      </c>
      <c r="BG1746">
        <f t="shared" si="82"/>
        <v>-1.3333333333357587</v>
      </c>
      <c r="BH1746" t="str">
        <f t="shared" si="83"/>
        <v>COMPLY</v>
      </c>
      <c r="BI1746" t="e">
        <f>VLOOKUP(H1746,Sheet2!$A$1:$B$270,2,FALSE)</f>
        <v>#N/A</v>
      </c>
    </row>
    <row r="1747" spans="1:61">
      <c r="A1747">
        <v>1746</v>
      </c>
      <c r="B1747">
        <v>1002515874</v>
      </c>
      <c r="C1747">
        <v>3</v>
      </c>
      <c r="D1747" t="s">
        <v>38</v>
      </c>
      <c r="E1747">
        <v>5</v>
      </c>
      <c r="F1747" t="s">
        <v>90</v>
      </c>
      <c r="G1747" t="s">
        <v>93</v>
      </c>
      <c r="H1747" t="s">
        <v>302</v>
      </c>
      <c r="I1747" t="s">
        <v>213</v>
      </c>
      <c r="J1747" t="s">
        <v>214</v>
      </c>
      <c r="K1747" t="s">
        <v>149</v>
      </c>
      <c r="L1747" t="s">
        <v>215</v>
      </c>
      <c r="M1747" t="s">
        <v>76</v>
      </c>
      <c r="N1747" t="s">
        <v>216</v>
      </c>
      <c r="O1747" s="57">
        <v>46242.518020833333</v>
      </c>
      <c r="P1747" s="57">
        <v>46244.421111111114</v>
      </c>
      <c r="Q1747">
        <v>69361411</v>
      </c>
      <c r="S1747">
        <v>152611229854</v>
      </c>
      <c r="T1747" t="s">
        <v>5165</v>
      </c>
      <c r="U1747" t="s">
        <v>5166</v>
      </c>
      <c r="V1747" t="s">
        <v>5167</v>
      </c>
      <c r="Z1747">
        <v>112.020655050873</v>
      </c>
      <c r="AA1747">
        <v>-7.6032879743386799</v>
      </c>
      <c r="AB1747" t="s">
        <v>5168</v>
      </c>
      <c r="AC1747" t="s">
        <v>217</v>
      </c>
      <c r="AL1747" t="s">
        <v>218</v>
      </c>
      <c r="AM1747" t="s">
        <v>5169</v>
      </c>
      <c r="AN1747" t="s">
        <v>6</v>
      </c>
      <c r="AO1747" s="57">
        <v>46242.527673611112</v>
      </c>
      <c r="AP1747" s="57">
        <v>46243.541666666664</v>
      </c>
      <c r="AR1747" t="s">
        <v>219</v>
      </c>
      <c r="AS1747" t="s">
        <v>302</v>
      </c>
      <c r="AT1747" t="s">
        <v>231</v>
      </c>
      <c r="AU1747">
        <v>20260810</v>
      </c>
      <c r="AV1747" t="s">
        <v>222</v>
      </c>
      <c r="AW1747" t="s">
        <v>1018</v>
      </c>
      <c r="AX1747" t="s">
        <v>223</v>
      </c>
      <c r="BA1747" s="57">
        <v>46243.541666666664</v>
      </c>
      <c r="BB1747" t="s">
        <v>5169</v>
      </c>
      <c r="BC1747">
        <v>2026</v>
      </c>
      <c r="BD1747">
        <v>8</v>
      </c>
      <c r="BE1747">
        <v>10</v>
      </c>
      <c r="BF1747" s="6">
        <f t="shared" si="81"/>
        <v>46244</v>
      </c>
      <c r="BG1747">
        <f t="shared" si="82"/>
        <v>0.45833333333575865</v>
      </c>
      <c r="BH1747" t="str">
        <f t="shared" si="83"/>
        <v>COMPLY</v>
      </c>
      <c r="BI1747" t="str">
        <f>VLOOKUP(H1747,Sheet2!$A$1:$B$270,2,FALSE)</f>
        <v>NGANJUK</v>
      </c>
    </row>
    <row r="1748" spans="1:61">
      <c r="A1748">
        <v>1747</v>
      </c>
      <c r="B1748">
        <v>1002527039</v>
      </c>
      <c r="C1748">
        <v>3</v>
      </c>
      <c r="D1748" t="s">
        <v>49</v>
      </c>
      <c r="E1748">
        <v>4</v>
      </c>
      <c r="F1748" t="s">
        <v>252</v>
      </c>
      <c r="G1748" t="s">
        <v>553</v>
      </c>
      <c r="H1748" t="s">
        <v>559</v>
      </c>
      <c r="I1748" t="s">
        <v>213</v>
      </c>
      <c r="J1748" t="s">
        <v>214</v>
      </c>
      <c r="K1748" t="s">
        <v>149</v>
      </c>
      <c r="M1748" t="s">
        <v>76</v>
      </c>
      <c r="N1748" t="s">
        <v>216</v>
      </c>
      <c r="O1748" s="57">
        <v>46248.666192129633</v>
      </c>
      <c r="P1748" s="57">
        <v>46248.6950462963</v>
      </c>
      <c r="Q1748">
        <v>69363832</v>
      </c>
      <c r="S1748">
        <v>146281108282</v>
      </c>
      <c r="T1748" t="s">
        <v>8630</v>
      </c>
      <c r="U1748" t="s">
        <v>10575</v>
      </c>
      <c r="V1748" t="s">
        <v>10576</v>
      </c>
      <c r="Z1748">
        <v>109.012467</v>
      </c>
      <c r="AA1748">
        <v>-7.2654449999999997</v>
      </c>
      <c r="AB1748" t="s">
        <v>8633</v>
      </c>
      <c r="AC1748" t="s">
        <v>217</v>
      </c>
      <c r="AL1748" t="s">
        <v>218</v>
      </c>
      <c r="AM1748" t="s">
        <v>10577</v>
      </c>
      <c r="AN1748" t="s">
        <v>6</v>
      </c>
      <c r="AO1748" t="s">
        <v>9895</v>
      </c>
      <c r="AR1748" t="s">
        <v>219</v>
      </c>
      <c r="AS1748" t="s">
        <v>559</v>
      </c>
      <c r="AT1748" t="s">
        <v>231</v>
      </c>
      <c r="AU1748">
        <v>20260814</v>
      </c>
      <c r="AV1748" t="s">
        <v>222</v>
      </c>
      <c r="AW1748" t="s">
        <v>561</v>
      </c>
      <c r="AX1748" t="s">
        <v>223</v>
      </c>
      <c r="BA1748" s="57">
        <v>46248.291666666664</v>
      </c>
      <c r="BB1748" t="s">
        <v>10577</v>
      </c>
      <c r="BC1748">
        <v>2026</v>
      </c>
      <c r="BD1748">
        <v>8</v>
      </c>
      <c r="BE1748">
        <v>14</v>
      </c>
      <c r="BF1748" s="6">
        <f t="shared" si="81"/>
        <v>46248</v>
      </c>
      <c r="BG1748">
        <f t="shared" si="82"/>
        <v>-0.29166666666424135</v>
      </c>
      <c r="BH1748" t="str">
        <f t="shared" si="83"/>
        <v>COMPLY</v>
      </c>
      <c r="BI1748" t="e">
        <f>VLOOKUP(H1748,Sheet2!$A$1:$B$270,2,FALSE)</f>
        <v>#N/A</v>
      </c>
    </row>
    <row r="1749" spans="1:61">
      <c r="A1749">
        <v>1748</v>
      </c>
      <c r="B1749">
        <v>1002528414</v>
      </c>
      <c r="C1749">
        <v>3</v>
      </c>
      <c r="D1749" t="s">
        <v>38</v>
      </c>
      <c r="E1749">
        <v>5</v>
      </c>
      <c r="F1749" t="s">
        <v>250</v>
      </c>
      <c r="G1749" t="s">
        <v>87</v>
      </c>
      <c r="H1749" t="s">
        <v>362</v>
      </c>
      <c r="I1749" t="s">
        <v>213</v>
      </c>
      <c r="J1749" t="s">
        <v>214</v>
      </c>
      <c r="K1749" t="s">
        <v>149</v>
      </c>
      <c r="L1749" t="s">
        <v>215</v>
      </c>
      <c r="M1749" t="s">
        <v>76</v>
      </c>
      <c r="N1749" t="s">
        <v>216</v>
      </c>
      <c r="O1749" s="57">
        <v>46249.586759259262</v>
      </c>
      <c r="P1749" s="57">
        <v>46250.571423611109</v>
      </c>
      <c r="Q1749">
        <v>69366943</v>
      </c>
      <c r="S1749">
        <v>152707239056</v>
      </c>
      <c r="T1749" t="s">
        <v>10570</v>
      </c>
      <c r="U1749" t="s">
        <v>10571</v>
      </c>
      <c r="V1749" t="s">
        <v>10572</v>
      </c>
      <c r="Z1749">
        <v>112.45713039</v>
      </c>
      <c r="AA1749">
        <v>-7.8276458199999999</v>
      </c>
      <c r="AB1749" t="s">
        <v>10573</v>
      </c>
      <c r="AC1749" t="s">
        <v>916</v>
      </c>
      <c r="AL1749" t="s">
        <v>218</v>
      </c>
      <c r="AM1749" t="s">
        <v>10574</v>
      </c>
      <c r="AN1749" t="s">
        <v>6</v>
      </c>
      <c r="AO1749" t="s">
        <v>9782</v>
      </c>
      <c r="AP1749" s="57">
        <v>46250.541666666664</v>
      </c>
      <c r="AR1749" t="s">
        <v>219</v>
      </c>
      <c r="AS1749" t="s">
        <v>362</v>
      </c>
      <c r="AT1749" t="s">
        <v>231</v>
      </c>
      <c r="AU1749">
        <v>20260816</v>
      </c>
      <c r="AV1749" t="s">
        <v>222</v>
      </c>
      <c r="AW1749" t="s">
        <v>1023</v>
      </c>
      <c r="AX1749" t="s">
        <v>223</v>
      </c>
      <c r="BA1749" s="57">
        <v>46250.541666666664</v>
      </c>
      <c r="BB1749" t="s">
        <v>10574</v>
      </c>
      <c r="BC1749">
        <v>2026</v>
      </c>
      <c r="BD1749">
        <v>8</v>
      </c>
      <c r="BE1749">
        <v>16</v>
      </c>
      <c r="BF1749" s="6">
        <f t="shared" si="81"/>
        <v>46250</v>
      </c>
      <c r="BG1749">
        <f t="shared" si="82"/>
        <v>-0.54166666666424135</v>
      </c>
      <c r="BH1749" t="str">
        <f t="shared" si="83"/>
        <v>COMPLY</v>
      </c>
      <c r="BI1749" t="str">
        <f>VLOOKUP(H1749,Sheet2!$A$1:$B$270,2,FALSE)</f>
        <v>BATU</v>
      </c>
    </row>
    <row r="1750" spans="1:61">
      <c r="A1750">
        <v>1749</v>
      </c>
      <c r="B1750">
        <v>1002524301</v>
      </c>
      <c r="C1750">
        <v>3</v>
      </c>
      <c r="D1750" t="s">
        <v>42</v>
      </c>
      <c r="E1750">
        <v>5</v>
      </c>
      <c r="F1750" t="s">
        <v>233</v>
      </c>
      <c r="G1750" t="s">
        <v>105</v>
      </c>
      <c r="H1750" t="s">
        <v>380</v>
      </c>
      <c r="I1750" t="s">
        <v>213</v>
      </c>
      <c r="J1750" t="s">
        <v>214</v>
      </c>
      <c r="K1750" t="s">
        <v>149</v>
      </c>
      <c r="M1750" t="s">
        <v>76</v>
      </c>
      <c r="N1750" t="s">
        <v>216</v>
      </c>
      <c r="O1750" s="57">
        <v>46247.569849537038</v>
      </c>
      <c r="P1750" s="57">
        <v>46250.626782407409</v>
      </c>
      <c r="Q1750">
        <v>69365192</v>
      </c>
      <c r="S1750">
        <v>152329216254</v>
      </c>
      <c r="T1750" t="s">
        <v>9025</v>
      </c>
      <c r="U1750" t="s">
        <v>10578</v>
      </c>
      <c r="V1750" t="s">
        <v>10579</v>
      </c>
      <c r="Z1750">
        <v>112.48480005655399</v>
      </c>
      <c r="AA1750">
        <v>-7.5719870920851298</v>
      </c>
      <c r="AB1750" t="s">
        <v>9026</v>
      </c>
      <c r="AC1750" t="s">
        <v>230</v>
      </c>
      <c r="AL1750" t="s">
        <v>218</v>
      </c>
      <c r="AM1750" t="s">
        <v>10580</v>
      </c>
      <c r="AN1750" t="s">
        <v>6</v>
      </c>
      <c r="AO1750" t="s">
        <v>9027</v>
      </c>
      <c r="AP1750" s="57">
        <v>46250.541666666664</v>
      </c>
      <c r="AR1750" t="s">
        <v>219</v>
      </c>
      <c r="AS1750" t="s">
        <v>380</v>
      </c>
      <c r="AT1750" t="s">
        <v>231</v>
      </c>
      <c r="AU1750">
        <v>20260816</v>
      </c>
      <c r="AV1750" t="s">
        <v>222</v>
      </c>
      <c r="AW1750" t="s">
        <v>561</v>
      </c>
      <c r="AX1750" t="s">
        <v>223</v>
      </c>
      <c r="BA1750" s="57">
        <v>46250.541666666664</v>
      </c>
      <c r="BB1750" t="s">
        <v>10580</v>
      </c>
      <c r="BC1750">
        <v>2026</v>
      </c>
      <c r="BD1750">
        <v>8</v>
      </c>
      <c r="BE1750">
        <v>16</v>
      </c>
      <c r="BF1750" s="6">
        <f t="shared" si="81"/>
        <v>46250</v>
      </c>
      <c r="BG1750">
        <f t="shared" si="82"/>
        <v>-0.54166666666424135</v>
      </c>
      <c r="BH1750" t="str">
        <f t="shared" si="83"/>
        <v>COMPLY</v>
      </c>
      <c r="BI1750" t="str">
        <f>VLOOKUP(H1750,Sheet2!$A$1:$B$270,2,FALSE)</f>
        <v>MOJOKERTO</v>
      </c>
    </row>
    <row r="1751" spans="1:61">
      <c r="A1751">
        <v>1750</v>
      </c>
      <c r="B1751">
        <v>1002518875</v>
      </c>
      <c r="C1751">
        <v>3</v>
      </c>
      <c r="D1751" t="s">
        <v>59</v>
      </c>
      <c r="E1751">
        <v>4</v>
      </c>
      <c r="F1751" t="s">
        <v>243</v>
      </c>
      <c r="G1751" t="s">
        <v>896</v>
      </c>
      <c r="H1751" t="s">
        <v>897</v>
      </c>
      <c r="I1751" t="s">
        <v>213</v>
      </c>
      <c r="J1751" t="s">
        <v>214</v>
      </c>
      <c r="K1751" t="s">
        <v>149</v>
      </c>
      <c r="L1751" t="s">
        <v>215</v>
      </c>
      <c r="M1751" t="s">
        <v>76</v>
      </c>
      <c r="N1751" t="s">
        <v>216</v>
      </c>
      <c r="O1751" s="57">
        <v>46245.361759259256</v>
      </c>
      <c r="P1751" s="57">
        <v>46246.474409722221</v>
      </c>
      <c r="Q1751">
        <v>69362889</v>
      </c>
      <c r="S1751">
        <v>142164113461</v>
      </c>
      <c r="T1751" t="s">
        <v>7202</v>
      </c>
      <c r="U1751" t="s">
        <v>7203</v>
      </c>
      <c r="V1751" t="s">
        <v>7204</v>
      </c>
      <c r="Z1751">
        <v>110.22520849999999</v>
      </c>
      <c r="AA1751">
        <v>-7.6025337999999998</v>
      </c>
      <c r="AB1751" t="s">
        <v>7205</v>
      </c>
      <c r="AC1751" t="s">
        <v>237</v>
      </c>
      <c r="AL1751" t="s">
        <v>218</v>
      </c>
      <c r="AM1751" t="s">
        <v>7155</v>
      </c>
      <c r="AN1751" t="s">
        <v>6</v>
      </c>
      <c r="AO1751" s="57">
        <v>46334.372048611112</v>
      </c>
      <c r="AP1751" s="57">
        <v>46247.333333333336</v>
      </c>
      <c r="AR1751" t="s">
        <v>219</v>
      </c>
      <c r="AS1751" t="s">
        <v>897</v>
      </c>
      <c r="AT1751" t="s">
        <v>231</v>
      </c>
      <c r="AU1751">
        <v>20260812</v>
      </c>
      <c r="AV1751" t="s">
        <v>222</v>
      </c>
      <c r="AW1751" t="s">
        <v>1027</v>
      </c>
      <c r="AX1751" t="s">
        <v>223</v>
      </c>
      <c r="BA1751" s="57">
        <v>46247.333333333336</v>
      </c>
      <c r="BB1751" t="s">
        <v>7155</v>
      </c>
      <c r="BC1751">
        <v>2026</v>
      </c>
      <c r="BD1751">
        <v>8</v>
      </c>
      <c r="BE1751">
        <v>12</v>
      </c>
      <c r="BF1751" s="6">
        <f t="shared" si="81"/>
        <v>46246</v>
      </c>
      <c r="BG1751">
        <f t="shared" si="82"/>
        <v>-1.3333333333357587</v>
      </c>
      <c r="BH1751" t="str">
        <f t="shared" si="83"/>
        <v>COMPLY</v>
      </c>
      <c r="BI1751" t="e">
        <f>VLOOKUP(H1751,Sheet2!$A$1:$B$270,2,FALSE)</f>
        <v>#N/A</v>
      </c>
    </row>
    <row r="1752" spans="1:61">
      <c r="A1752">
        <v>1751</v>
      </c>
      <c r="B1752">
        <v>1002514473</v>
      </c>
      <c r="C1752">
        <v>3</v>
      </c>
      <c r="D1752" t="s">
        <v>51</v>
      </c>
      <c r="E1752">
        <v>4</v>
      </c>
      <c r="F1752" t="s">
        <v>273</v>
      </c>
      <c r="G1752" t="s">
        <v>339</v>
      </c>
      <c r="H1752" t="s">
        <v>962</v>
      </c>
      <c r="I1752" t="s">
        <v>213</v>
      </c>
      <c r="J1752" t="s">
        <v>214</v>
      </c>
      <c r="K1752" t="s">
        <v>149</v>
      </c>
      <c r="L1752" t="s">
        <v>215</v>
      </c>
      <c r="M1752" t="s">
        <v>76</v>
      </c>
      <c r="N1752" t="s">
        <v>216</v>
      </c>
      <c r="O1752" s="57">
        <v>46241.5159375</v>
      </c>
      <c r="P1752" s="57">
        <v>46245.655324074076</v>
      </c>
      <c r="Q1752">
        <v>69360699</v>
      </c>
      <c r="S1752">
        <v>141569115549</v>
      </c>
      <c r="T1752" t="s">
        <v>5174</v>
      </c>
      <c r="U1752" t="s">
        <v>5175</v>
      </c>
      <c r="V1752" t="s">
        <v>5176</v>
      </c>
      <c r="Z1752">
        <v>111.4781053</v>
      </c>
      <c r="AA1752">
        <v>-6.9687655999999896</v>
      </c>
      <c r="AB1752" t="s">
        <v>5177</v>
      </c>
      <c r="AC1752" t="s">
        <v>237</v>
      </c>
      <c r="AL1752" t="s">
        <v>218</v>
      </c>
      <c r="AM1752" t="s">
        <v>5178</v>
      </c>
      <c r="AN1752" t="s">
        <v>6</v>
      </c>
      <c r="AO1752" s="57">
        <v>46211.517581018517</v>
      </c>
      <c r="AP1752" s="57">
        <v>46245.333333333336</v>
      </c>
      <c r="AR1752" t="s">
        <v>219</v>
      </c>
      <c r="AS1752" t="s">
        <v>962</v>
      </c>
      <c r="AT1752" t="s">
        <v>231</v>
      </c>
      <c r="AU1752">
        <v>20260811</v>
      </c>
      <c r="AV1752" t="s">
        <v>222</v>
      </c>
      <c r="AW1752" t="s">
        <v>1023</v>
      </c>
      <c r="AX1752" t="s">
        <v>223</v>
      </c>
      <c r="BA1752" s="57">
        <v>46245.333333333336</v>
      </c>
      <c r="BB1752" t="s">
        <v>5178</v>
      </c>
      <c r="BC1752">
        <v>2026</v>
      </c>
      <c r="BD1752">
        <v>8</v>
      </c>
      <c r="BE1752">
        <v>11</v>
      </c>
      <c r="BF1752" s="6">
        <f t="shared" si="81"/>
        <v>46245</v>
      </c>
      <c r="BG1752">
        <f t="shared" si="82"/>
        <v>-0.33333333333575865</v>
      </c>
      <c r="BH1752" t="str">
        <f t="shared" si="83"/>
        <v>COMPLY</v>
      </c>
      <c r="BI1752" t="e">
        <f>VLOOKUP(H1752,Sheet2!$A$1:$B$270,2,FALSE)</f>
        <v>#N/A</v>
      </c>
    </row>
    <row r="1753" spans="1:61">
      <c r="A1753">
        <v>1752</v>
      </c>
      <c r="B1753">
        <v>1002532829</v>
      </c>
      <c r="C1753">
        <v>3</v>
      </c>
      <c r="D1753" t="s">
        <v>59</v>
      </c>
      <c r="E1753">
        <v>4</v>
      </c>
      <c r="F1753" t="s">
        <v>243</v>
      </c>
      <c r="G1753" t="s">
        <v>243</v>
      </c>
      <c r="H1753" t="s">
        <v>294</v>
      </c>
      <c r="I1753" t="s">
        <v>213</v>
      </c>
      <c r="J1753" t="s">
        <v>214</v>
      </c>
      <c r="K1753" t="s">
        <v>149</v>
      </c>
      <c r="L1753" t="s">
        <v>215</v>
      </c>
      <c r="M1753" t="s">
        <v>240</v>
      </c>
      <c r="N1753" t="s">
        <v>216</v>
      </c>
      <c r="O1753" s="57">
        <v>46252.486759259256</v>
      </c>
      <c r="P1753" s="57">
        <v>46252.487523148149</v>
      </c>
      <c r="Q1753">
        <v>69368815</v>
      </c>
      <c r="S1753">
        <v>146137149800</v>
      </c>
      <c r="T1753" t="s">
        <v>13650</v>
      </c>
      <c r="U1753" t="s">
        <v>13651</v>
      </c>
      <c r="V1753" t="s">
        <v>13652</v>
      </c>
      <c r="Z1753">
        <v>110.3359207</v>
      </c>
      <c r="AA1753">
        <v>-7.4804478999999997</v>
      </c>
      <c r="AB1753" t="s">
        <v>13653</v>
      </c>
      <c r="AC1753" t="s">
        <v>237</v>
      </c>
      <c r="AL1753" t="s">
        <v>218</v>
      </c>
      <c r="AM1753" t="s">
        <v>13654</v>
      </c>
      <c r="AN1753" t="s">
        <v>6</v>
      </c>
      <c r="AO1753" t="s">
        <v>12824</v>
      </c>
      <c r="AP1753" s="57">
        <v>46253.625</v>
      </c>
      <c r="AR1753" t="s">
        <v>241</v>
      </c>
      <c r="AS1753" t="s">
        <v>294</v>
      </c>
      <c r="AT1753" t="s">
        <v>231</v>
      </c>
      <c r="AV1753" t="s">
        <v>240</v>
      </c>
      <c r="AW1753" t="s">
        <v>1023</v>
      </c>
      <c r="AX1753" t="s">
        <v>223</v>
      </c>
      <c r="BA1753" s="57">
        <v>46253.625</v>
      </c>
      <c r="BB1753" t="s">
        <v>13654</v>
      </c>
      <c r="BF1753" s="6" t="e">
        <f t="shared" si="81"/>
        <v>#NUM!</v>
      </c>
      <c r="BG1753" t="e">
        <f t="shared" si="82"/>
        <v>#NUM!</v>
      </c>
      <c r="BH1753" t="e">
        <f t="shared" si="83"/>
        <v>#NUM!</v>
      </c>
      <c r="BI1753" t="e">
        <f>VLOOKUP(H1753,Sheet2!$A$1:$B$270,2,FALSE)</f>
        <v>#N/A</v>
      </c>
    </row>
    <row r="1754" spans="1:61">
      <c r="A1754">
        <v>1753</v>
      </c>
      <c r="B1754">
        <v>1002519527</v>
      </c>
      <c r="C1754">
        <v>3</v>
      </c>
      <c r="D1754" t="s">
        <v>38</v>
      </c>
      <c r="E1754">
        <v>5</v>
      </c>
      <c r="F1754" t="s">
        <v>250</v>
      </c>
      <c r="G1754" t="s">
        <v>87</v>
      </c>
      <c r="H1754" t="s">
        <v>362</v>
      </c>
      <c r="I1754" t="s">
        <v>213</v>
      </c>
      <c r="J1754" t="s">
        <v>214</v>
      </c>
      <c r="K1754" t="s">
        <v>149</v>
      </c>
      <c r="L1754" t="s">
        <v>215</v>
      </c>
      <c r="M1754" t="s">
        <v>286</v>
      </c>
      <c r="N1754" t="s">
        <v>216</v>
      </c>
      <c r="O1754" s="57">
        <v>46245.476342592592</v>
      </c>
      <c r="P1754" s="57">
        <v>46246.231909722221</v>
      </c>
      <c r="Q1754">
        <v>69363136</v>
      </c>
      <c r="S1754">
        <v>152707239230</v>
      </c>
      <c r="T1754" t="s">
        <v>7206</v>
      </c>
      <c r="U1754" t="s">
        <v>7207</v>
      </c>
      <c r="V1754" t="s">
        <v>7208</v>
      </c>
      <c r="Z1754">
        <v>112.477532</v>
      </c>
      <c r="AA1754">
        <v>-7.8479606999999998</v>
      </c>
      <c r="AB1754" t="s">
        <v>7209</v>
      </c>
      <c r="AC1754" t="s">
        <v>237</v>
      </c>
      <c r="AL1754" t="s">
        <v>218</v>
      </c>
      <c r="AM1754" t="s">
        <v>7210</v>
      </c>
      <c r="AN1754" t="s">
        <v>6</v>
      </c>
      <c r="AO1754" s="57">
        <v>46334.486145833333</v>
      </c>
      <c r="AP1754" s="57">
        <v>46246.333333333336</v>
      </c>
      <c r="AR1754" t="s">
        <v>241</v>
      </c>
      <c r="AS1754" t="s">
        <v>362</v>
      </c>
      <c r="AT1754" t="s">
        <v>231</v>
      </c>
      <c r="AV1754" t="s">
        <v>905</v>
      </c>
      <c r="AW1754" t="s">
        <v>1010</v>
      </c>
      <c r="AX1754" t="s">
        <v>223</v>
      </c>
      <c r="BA1754" s="57">
        <v>46246.333333333336</v>
      </c>
      <c r="BB1754" t="s">
        <v>7210</v>
      </c>
      <c r="BF1754" s="6" t="e">
        <f t="shared" si="81"/>
        <v>#NUM!</v>
      </c>
      <c r="BG1754" t="e">
        <f t="shared" si="82"/>
        <v>#NUM!</v>
      </c>
      <c r="BH1754" t="e">
        <f t="shared" si="83"/>
        <v>#NUM!</v>
      </c>
      <c r="BI1754" t="str">
        <f>VLOOKUP(H1754,Sheet2!$A$1:$B$270,2,FALSE)</f>
        <v>BATU</v>
      </c>
    </row>
    <row r="1755" spans="1:61">
      <c r="A1755">
        <v>1754</v>
      </c>
      <c r="B1755">
        <v>1002523826</v>
      </c>
      <c r="C1755">
        <v>3</v>
      </c>
      <c r="D1755" t="s">
        <v>45</v>
      </c>
      <c r="E1755">
        <v>5</v>
      </c>
      <c r="F1755" t="s">
        <v>113</v>
      </c>
      <c r="G1755" t="s">
        <v>111</v>
      </c>
      <c r="H1755" t="s">
        <v>347</v>
      </c>
      <c r="I1755" t="s">
        <v>213</v>
      </c>
      <c r="J1755" t="s">
        <v>214</v>
      </c>
      <c r="K1755" t="s">
        <v>149</v>
      </c>
      <c r="L1755" t="s">
        <v>215</v>
      </c>
      <c r="M1755" t="s">
        <v>225</v>
      </c>
      <c r="N1755" t="s">
        <v>216</v>
      </c>
      <c r="O1755" s="57">
        <v>46247.457615740743</v>
      </c>
      <c r="P1755" s="57">
        <v>46251.545902777776</v>
      </c>
      <c r="Q1755">
        <v>69364909</v>
      </c>
      <c r="S1755">
        <v>172511797000</v>
      </c>
      <c r="T1755" t="s">
        <v>9028</v>
      </c>
      <c r="U1755" t="s">
        <v>9029</v>
      </c>
      <c r="V1755" t="s">
        <v>9030</v>
      </c>
      <c r="Z1755">
        <v>121.2734241</v>
      </c>
      <c r="AA1755">
        <v>-8.5617373000000008</v>
      </c>
      <c r="AB1755" t="s">
        <v>9031</v>
      </c>
      <c r="AC1755" t="s">
        <v>237</v>
      </c>
      <c r="AL1755" t="s">
        <v>218</v>
      </c>
      <c r="AM1755" t="s">
        <v>9032</v>
      </c>
      <c r="AN1755" t="s">
        <v>6</v>
      </c>
      <c r="AO1755" t="s">
        <v>9033</v>
      </c>
      <c r="AP1755" s="57">
        <v>46251.541666666664</v>
      </c>
      <c r="AR1755" t="s">
        <v>18</v>
      </c>
      <c r="AS1755" t="s">
        <v>347</v>
      </c>
      <c r="AT1755" t="s">
        <v>231</v>
      </c>
      <c r="AV1755" t="s">
        <v>227</v>
      </c>
      <c r="AW1755" t="s">
        <v>1018</v>
      </c>
      <c r="AX1755" t="s">
        <v>223</v>
      </c>
      <c r="BA1755" s="57">
        <v>46251.541666666664</v>
      </c>
      <c r="BB1755" t="s">
        <v>9032</v>
      </c>
      <c r="BF1755" s="6" t="e">
        <f t="shared" si="81"/>
        <v>#NUM!</v>
      </c>
      <c r="BG1755" t="e">
        <f t="shared" si="82"/>
        <v>#NUM!</v>
      </c>
      <c r="BH1755" t="e">
        <f t="shared" si="83"/>
        <v>#NUM!</v>
      </c>
      <c r="BI1755" t="str">
        <f>VLOOKUP(H1755,Sheet2!$A$1:$B$270,2,FALSE)</f>
        <v>ENDE</v>
      </c>
    </row>
    <row r="1756" spans="1:61">
      <c r="A1756">
        <v>1755</v>
      </c>
      <c r="B1756">
        <v>1002521207</v>
      </c>
      <c r="C1756">
        <v>3</v>
      </c>
      <c r="D1756" t="s">
        <v>59</v>
      </c>
      <c r="E1756">
        <v>4</v>
      </c>
      <c r="F1756" t="s">
        <v>224</v>
      </c>
      <c r="G1756" t="s">
        <v>224</v>
      </c>
      <c r="H1756" t="s">
        <v>911</v>
      </c>
      <c r="I1756" t="s">
        <v>213</v>
      </c>
      <c r="J1756" t="s">
        <v>214</v>
      </c>
      <c r="K1756" t="s">
        <v>149</v>
      </c>
      <c r="L1756" t="s">
        <v>215</v>
      </c>
      <c r="M1756" t="s">
        <v>76</v>
      </c>
      <c r="N1756" t="s">
        <v>216</v>
      </c>
      <c r="O1756" s="57">
        <v>46246.347175925926</v>
      </c>
      <c r="P1756" s="57">
        <v>46247.616249999999</v>
      </c>
      <c r="Q1756">
        <v>69363822</v>
      </c>
      <c r="S1756">
        <v>146303609824</v>
      </c>
      <c r="T1756" t="s">
        <v>8098</v>
      </c>
      <c r="U1756" t="s">
        <v>8099</v>
      </c>
      <c r="V1756" t="s">
        <v>8100</v>
      </c>
      <c r="Z1756">
        <v>109.28317800000001</v>
      </c>
      <c r="AA1756">
        <v>-7.3968780000000001</v>
      </c>
      <c r="AB1756" t="s">
        <v>8101</v>
      </c>
      <c r="AC1756" t="s">
        <v>237</v>
      </c>
      <c r="AL1756" t="s">
        <v>218</v>
      </c>
      <c r="AM1756" t="s">
        <v>8102</v>
      </c>
      <c r="AN1756" t="s">
        <v>6</v>
      </c>
      <c r="AO1756" s="57">
        <v>46364.361018518517</v>
      </c>
      <c r="AP1756" s="57">
        <v>46247.333333333336</v>
      </c>
      <c r="AR1756" t="s">
        <v>219</v>
      </c>
      <c r="AS1756" t="s">
        <v>911</v>
      </c>
      <c r="AT1756" t="s">
        <v>231</v>
      </c>
      <c r="AU1756">
        <v>20260813</v>
      </c>
      <c r="AV1756" t="s">
        <v>222</v>
      </c>
      <c r="AW1756" t="s">
        <v>1020</v>
      </c>
      <c r="AX1756" t="s">
        <v>223</v>
      </c>
      <c r="BA1756" s="57">
        <v>46247.333333333336</v>
      </c>
      <c r="BB1756" t="s">
        <v>8102</v>
      </c>
      <c r="BC1756">
        <v>2026</v>
      </c>
      <c r="BD1756">
        <v>8</v>
      </c>
      <c r="BE1756">
        <v>13</v>
      </c>
      <c r="BF1756" s="6">
        <f t="shared" si="81"/>
        <v>46247</v>
      </c>
      <c r="BG1756">
        <f t="shared" si="82"/>
        <v>-0.33333333333575865</v>
      </c>
      <c r="BH1756" t="str">
        <f t="shared" si="83"/>
        <v>COMPLY</v>
      </c>
      <c r="BI1756" t="e">
        <f>VLOOKUP(H1756,Sheet2!$A$1:$B$270,2,FALSE)</f>
        <v>#N/A</v>
      </c>
    </row>
    <row r="1757" spans="1:61">
      <c r="A1757">
        <v>1756</v>
      </c>
      <c r="B1757">
        <v>1002515043</v>
      </c>
      <c r="C1757">
        <v>3</v>
      </c>
      <c r="D1757" t="s">
        <v>59</v>
      </c>
      <c r="E1757">
        <v>4</v>
      </c>
      <c r="F1757" t="s">
        <v>243</v>
      </c>
      <c r="G1757" t="s">
        <v>557</v>
      </c>
      <c r="H1757" t="s">
        <v>977</v>
      </c>
      <c r="I1757" t="s">
        <v>213</v>
      </c>
      <c r="J1757" t="s">
        <v>214</v>
      </c>
      <c r="K1757" t="s">
        <v>149</v>
      </c>
      <c r="M1757" t="s">
        <v>76</v>
      </c>
      <c r="N1757" t="s">
        <v>216</v>
      </c>
      <c r="O1757" s="57">
        <v>46241.639537037037</v>
      </c>
      <c r="P1757" s="57">
        <v>46244.448449074072</v>
      </c>
      <c r="Q1757">
        <v>69356291</v>
      </c>
      <c r="S1757">
        <v>142141120171</v>
      </c>
      <c r="T1757" t="s">
        <v>5199</v>
      </c>
      <c r="U1757" t="s">
        <v>5200</v>
      </c>
      <c r="V1757" t="s">
        <v>5201</v>
      </c>
      <c r="Z1757">
        <v>109.661357</v>
      </c>
      <c r="AA1757">
        <v>-7.671799</v>
      </c>
      <c r="AB1757" t="s">
        <v>5202</v>
      </c>
      <c r="AC1757" t="s">
        <v>290</v>
      </c>
      <c r="AL1757" t="s">
        <v>218</v>
      </c>
      <c r="AM1757" t="s">
        <v>5203</v>
      </c>
      <c r="AN1757" t="s">
        <v>6</v>
      </c>
      <c r="AO1757" s="57">
        <v>46211.642800925925</v>
      </c>
      <c r="AR1757" t="s">
        <v>219</v>
      </c>
      <c r="AS1757" t="s">
        <v>977</v>
      </c>
      <c r="AT1757" t="s">
        <v>231</v>
      </c>
      <c r="AU1757">
        <v>20260810</v>
      </c>
      <c r="AV1757" t="s">
        <v>222</v>
      </c>
      <c r="AW1757" t="s">
        <v>562</v>
      </c>
      <c r="AX1757" t="s">
        <v>223</v>
      </c>
      <c r="BA1757" s="57">
        <v>46241.291666666664</v>
      </c>
      <c r="BB1757" t="s">
        <v>5203</v>
      </c>
      <c r="BC1757">
        <v>2026</v>
      </c>
      <c r="BD1757">
        <v>8</v>
      </c>
      <c r="BE1757">
        <v>10</v>
      </c>
      <c r="BF1757" s="6">
        <f t="shared" si="81"/>
        <v>46244</v>
      </c>
      <c r="BG1757">
        <f t="shared" si="82"/>
        <v>2.7083333333357587</v>
      </c>
      <c r="BH1757" t="str">
        <f t="shared" si="83"/>
        <v>NOT COMPLY</v>
      </c>
      <c r="BI1757" t="e">
        <f>VLOOKUP(H1757,Sheet2!$A$1:$B$270,2,FALSE)</f>
        <v>#N/A</v>
      </c>
    </row>
    <row r="1758" spans="1:61">
      <c r="A1758">
        <v>1757</v>
      </c>
      <c r="B1758">
        <v>1002517530</v>
      </c>
      <c r="C1758">
        <v>3</v>
      </c>
      <c r="D1758" t="s">
        <v>38</v>
      </c>
      <c r="E1758">
        <v>5</v>
      </c>
      <c r="F1758" t="s">
        <v>250</v>
      </c>
      <c r="G1758" t="s">
        <v>91</v>
      </c>
      <c r="H1758" t="s">
        <v>527</v>
      </c>
      <c r="I1758" t="s">
        <v>213</v>
      </c>
      <c r="J1758" t="s">
        <v>214</v>
      </c>
      <c r="K1758" t="s">
        <v>149</v>
      </c>
      <c r="M1758" t="s">
        <v>76</v>
      </c>
      <c r="N1758" t="s">
        <v>216</v>
      </c>
      <c r="O1758" s="57">
        <v>46244.495138888888</v>
      </c>
      <c r="P1758" s="57">
        <v>46244.595983796295</v>
      </c>
      <c r="Q1758">
        <v>69359786</v>
      </c>
      <c r="S1758">
        <v>152705285009</v>
      </c>
      <c r="T1758" t="s">
        <v>3564</v>
      </c>
      <c r="U1758" t="s">
        <v>6476</v>
      </c>
      <c r="V1758" t="s">
        <v>6477</v>
      </c>
      <c r="Z1758">
        <v>112.66998769999999</v>
      </c>
      <c r="AA1758">
        <v>-7.9717034</v>
      </c>
      <c r="AB1758" t="s">
        <v>3567</v>
      </c>
      <c r="AC1758" t="s">
        <v>290</v>
      </c>
      <c r="AL1758" t="s">
        <v>218</v>
      </c>
      <c r="AM1758" t="s">
        <v>6478</v>
      </c>
      <c r="AN1758" t="s">
        <v>6</v>
      </c>
      <c r="AO1758" s="57">
        <v>46303.496307870373</v>
      </c>
      <c r="AR1758" t="s">
        <v>219</v>
      </c>
      <c r="AS1758" t="s">
        <v>527</v>
      </c>
      <c r="AT1758" t="s">
        <v>231</v>
      </c>
      <c r="AU1758">
        <v>20260810</v>
      </c>
      <c r="AV1758" t="s">
        <v>222</v>
      </c>
      <c r="AW1758" t="s">
        <v>582</v>
      </c>
      <c r="AX1758" t="s">
        <v>223</v>
      </c>
      <c r="BA1758" s="57">
        <v>46244.291666666664</v>
      </c>
      <c r="BB1758" t="s">
        <v>6478</v>
      </c>
      <c r="BC1758">
        <v>2026</v>
      </c>
      <c r="BD1758">
        <v>8</v>
      </c>
      <c r="BE1758">
        <v>10</v>
      </c>
      <c r="BF1758" s="6">
        <f t="shared" si="81"/>
        <v>46244</v>
      </c>
      <c r="BG1758">
        <f t="shared" si="82"/>
        <v>-0.29166666666424135</v>
      </c>
      <c r="BH1758" t="str">
        <f t="shared" si="83"/>
        <v>COMPLY</v>
      </c>
      <c r="BI1758" t="str">
        <f>VLOOKUP(H1758,Sheet2!$A$1:$B$270,2,FALSE)</f>
        <v>MALANG</v>
      </c>
    </row>
    <row r="1759" spans="1:61">
      <c r="A1759">
        <v>1758</v>
      </c>
      <c r="B1759">
        <v>1002505946</v>
      </c>
      <c r="C1759">
        <v>3</v>
      </c>
      <c r="D1759" t="s">
        <v>38</v>
      </c>
      <c r="E1759">
        <v>5</v>
      </c>
      <c r="F1759" t="s">
        <v>90</v>
      </c>
      <c r="G1759" t="s">
        <v>90</v>
      </c>
      <c r="H1759" t="s">
        <v>354</v>
      </c>
      <c r="I1759" t="s">
        <v>213</v>
      </c>
      <c r="J1759" t="s">
        <v>214</v>
      </c>
      <c r="K1759" t="s">
        <v>149</v>
      </c>
      <c r="L1759" t="s">
        <v>215</v>
      </c>
      <c r="M1759" t="s">
        <v>76</v>
      </c>
      <c r="N1759" t="s">
        <v>216</v>
      </c>
      <c r="O1759" s="57">
        <v>46237.497187499997</v>
      </c>
      <c r="P1759" s="57">
        <v>46238.649143518516</v>
      </c>
      <c r="Q1759">
        <v>69357402</v>
      </c>
      <c r="S1759">
        <v>152639219389</v>
      </c>
      <c r="T1759" t="s">
        <v>1094</v>
      </c>
      <c r="U1759" t="s">
        <v>2593</v>
      </c>
      <c r="V1759" t="s">
        <v>2594</v>
      </c>
      <c r="Z1759">
        <v>112.192085757851</v>
      </c>
      <c r="AA1759">
        <v>-7.8281908274882204</v>
      </c>
      <c r="AB1759" t="s">
        <v>2595</v>
      </c>
      <c r="AC1759" t="s">
        <v>217</v>
      </c>
      <c r="AL1759" t="s">
        <v>218</v>
      </c>
      <c r="AM1759" t="s">
        <v>2596</v>
      </c>
      <c r="AN1759" t="s">
        <v>6</v>
      </c>
      <c r="AO1759" s="57">
        <v>46089.507256944446</v>
      </c>
      <c r="AP1759" s="57">
        <v>46238.333333333336</v>
      </c>
      <c r="AR1759" t="s">
        <v>219</v>
      </c>
      <c r="AS1759" t="s">
        <v>354</v>
      </c>
      <c r="AT1759" t="s">
        <v>231</v>
      </c>
      <c r="AU1759">
        <v>20260804</v>
      </c>
      <c r="AV1759" t="s">
        <v>222</v>
      </c>
      <c r="AW1759" t="s">
        <v>1015</v>
      </c>
      <c r="AX1759" t="s">
        <v>223</v>
      </c>
      <c r="BA1759" s="57">
        <v>46238.333333333336</v>
      </c>
      <c r="BB1759" t="s">
        <v>2596</v>
      </c>
      <c r="BC1759">
        <v>2026</v>
      </c>
      <c r="BD1759">
        <v>8</v>
      </c>
      <c r="BE1759">
        <v>4</v>
      </c>
      <c r="BF1759" s="6">
        <f t="shared" si="81"/>
        <v>46238</v>
      </c>
      <c r="BG1759">
        <f t="shared" si="82"/>
        <v>-0.33333333333575865</v>
      </c>
      <c r="BH1759" t="str">
        <f t="shared" si="83"/>
        <v>COMPLY</v>
      </c>
      <c r="BI1759" t="str">
        <f>VLOOKUP(H1759,Sheet2!$A$1:$B$270,2,FALSE)</f>
        <v>KEDIRI</v>
      </c>
    </row>
    <row r="1760" spans="1:61">
      <c r="A1760">
        <v>1759</v>
      </c>
      <c r="B1760">
        <v>1002511749</v>
      </c>
      <c r="C1760">
        <v>3</v>
      </c>
      <c r="D1760" t="s">
        <v>51</v>
      </c>
      <c r="E1760">
        <v>4</v>
      </c>
      <c r="F1760" t="s">
        <v>273</v>
      </c>
      <c r="G1760" t="s">
        <v>295</v>
      </c>
      <c r="H1760" t="s">
        <v>901</v>
      </c>
      <c r="I1760" t="s">
        <v>213</v>
      </c>
      <c r="J1760" t="s">
        <v>214</v>
      </c>
      <c r="K1760" t="s">
        <v>149</v>
      </c>
      <c r="L1760" t="s">
        <v>215</v>
      </c>
      <c r="M1760" t="s">
        <v>76</v>
      </c>
      <c r="N1760" t="s">
        <v>216</v>
      </c>
      <c r="O1760" s="57">
        <v>46240.428425925929</v>
      </c>
      <c r="P1760" s="57">
        <v>46241.510844907411</v>
      </c>
      <c r="Q1760">
        <v>69359710</v>
      </c>
      <c r="S1760">
        <v>142551119459</v>
      </c>
      <c r="T1760" t="s">
        <v>2597</v>
      </c>
      <c r="U1760" t="s">
        <v>2598</v>
      </c>
      <c r="V1760" t="s">
        <v>2599</v>
      </c>
      <c r="Z1760">
        <v>110.95531149999999</v>
      </c>
      <c r="AA1760">
        <v>-6.7964392</v>
      </c>
      <c r="AB1760" t="s">
        <v>2600</v>
      </c>
      <c r="AC1760" t="s">
        <v>237</v>
      </c>
      <c r="AL1760" t="s">
        <v>218</v>
      </c>
      <c r="AM1760" t="s">
        <v>2601</v>
      </c>
      <c r="AN1760" t="s">
        <v>6</v>
      </c>
      <c r="AO1760" s="57">
        <v>46181.434108796297</v>
      </c>
      <c r="AP1760" s="57">
        <v>46241.333333333336</v>
      </c>
      <c r="AR1760" t="s">
        <v>219</v>
      </c>
      <c r="AS1760" t="s">
        <v>901</v>
      </c>
      <c r="AT1760" t="s">
        <v>231</v>
      </c>
      <c r="AU1760">
        <v>20260807</v>
      </c>
      <c r="AV1760" t="s">
        <v>222</v>
      </c>
      <c r="AW1760" t="s">
        <v>1024</v>
      </c>
      <c r="AX1760" t="s">
        <v>223</v>
      </c>
      <c r="BA1760" s="57">
        <v>46241.333333333336</v>
      </c>
      <c r="BB1760" t="s">
        <v>2601</v>
      </c>
      <c r="BC1760">
        <v>2026</v>
      </c>
      <c r="BD1760">
        <v>8</v>
      </c>
      <c r="BE1760">
        <v>7</v>
      </c>
      <c r="BF1760" s="6">
        <f t="shared" si="81"/>
        <v>46241</v>
      </c>
      <c r="BG1760">
        <f t="shared" si="82"/>
        <v>-0.33333333333575865</v>
      </c>
      <c r="BH1760" t="str">
        <f t="shared" si="83"/>
        <v>COMPLY</v>
      </c>
      <c r="BI1760" t="e">
        <f>VLOOKUP(H1760,Sheet2!$A$1:$B$270,2,FALSE)</f>
        <v>#N/A</v>
      </c>
    </row>
    <row r="1761" spans="1:61">
      <c r="A1761">
        <v>1760</v>
      </c>
      <c r="B1761">
        <v>1002519752</v>
      </c>
      <c r="C1761">
        <v>3</v>
      </c>
      <c r="D1761" t="s">
        <v>51</v>
      </c>
      <c r="E1761">
        <v>4</v>
      </c>
      <c r="F1761" t="s">
        <v>273</v>
      </c>
      <c r="G1761" t="s">
        <v>569</v>
      </c>
      <c r="H1761" t="s">
        <v>632</v>
      </c>
      <c r="I1761" t="s">
        <v>213</v>
      </c>
      <c r="J1761" t="s">
        <v>214</v>
      </c>
      <c r="K1761" t="s">
        <v>149</v>
      </c>
      <c r="L1761" t="s">
        <v>215</v>
      </c>
      <c r="M1761" t="s">
        <v>575</v>
      </c>
      <c r="N1761" t="s">
        <v>216</v>
      </c>
      <c r="O1761" s="57">
        <v>46245.53052083333</v>
      </c>
      <c r="P1761" s="57">
        <v>46247.679594907408</v>
      </c>
      <c r="Q1761">
        <v>69363257</v>
      </c>
      <c r="S1761">
        <v>142516104730</v>
      </c>
      <c r="T1761" t="s">
        <v>7211</v>
      </c>
      <c r="U1761" t="s">
        <v>7212</v>
      </c>
      <c r="V1761" t="s">
        <v>7213</v>
      </c>
      <c r="Z1761">
        <v>110.671824</v>
      </c>
      <c r="AA1761">
        <v>-7.0595749999999997</v>
      </c>
      <c r="AB1761" t="s">
        <v>7214</v>
      </c>
      <c r="AC1761" t="s">
        <v>237</v>
      </c>
      <c r="AL1761" t="s">
        <v>218</v>
      </c>
      <c r="AM1761" t="s">
        <v>7093</v>
      </c>
      <c r="AN1761" t="s">
        <v>6</v>
      </c>
      <c r="AO1761" s="57">
        <v>46334.53802083333</v>
      </c>
      <c r="AP1761" s="57">
        <v>46246.625</v>
      </c>
      <c r="AQ1761" t="s">
        <v>903</v>
      </c>
      <c r="AR1761" t="s">
        <v>14</v>
      </c>
      <c r="AS1761" t="s">
        <v>632</v>
      </c>
      <c r="AT1761" t="s">
        <v>231</v>
      </c>
      <c r="AV1761" t="s">
        <v>9034</v>
      </c>
      <c r="AW1761" t="s">
        <v>1021</v>
      </c>
      <c r="AX1761" t="s">
        <v>223</v>
      </c>
      <c r="BA1761" s="57">
        <v>46246.625</v>
      </c>
      <c r="BB1761" t="s">
        <v>7093</v>
      </c>
      <c r="BF1761" s="6" t="e">
        <f t="shared" si="81"/>
        <v>#NUM!</v>
      </c>
      <c r="BG1761" t="e">
        <f t="shared" si="82"/>
        <v>#NUM!</v>
      </c>
      <c r="BH1761" t="e">
        <f t="shared" si="83"/>
        <v>#NUM!</v>
      </c>
      <c r="BI1761" t="e">
        <f>VLOOKUP(H1761,Sheet2!$A$1:$B$270,2,FALSE)</f>
        <v>#N/A</v>
      </c>
    </row>
    <row r="1762" spans="1:61">
      <c r="A1762">
        <v>1761</v>
      </c>
      <c r="B1762">
        <v>1002522467</v>
      </c>
      <c r="C1762">
        <v>3</v>
      </c>
      <c r="D1762" t="s">
        <v>34</v>
      </c>
      <c r="E1762">
        <v>5</v>
      </c>
      <c r="F1762" t="s">
        <v>573</v>
      </c>
      <c r="G1762" t="s">
        <v>79</v>
      </c>
      <c r="H1762" t="s">
        <v>288</v>
      </c>
      <c r="I1762" t="s">
        <v>213</v>
      </c>
      <c r="J1762" t="s">
        <v>214</v>
      </c>
      <c r="K1762" t="s">
        <v>149</v>
      </c>
      <c r="M1762" t="s">
        <v>76</v>
      </c>
      <c r="N1762" t="s">
        <v>216</v>
      </c>
      <c r="O1762" s="57">
        <v>46246.616608796299</v>
      </c>
      <c r="P1762" s="57">
        <v>46247.762997685182</v>
      </c>
      <c r="Q1762">
        <v>69364361</v>
      </c>
      <c r="S1762">
        <v>172408248147</v>
      </c>
      <c r="T1762" t="s">
        <v>8103</v>
      </c>
      <c r="U1762" t="s">
        <v>8104</v>
      </c>
      <c r="V1762" t="s">
        <v>8105</v>
      </c>
      <c r="Z1762">
        <v>115.261646</v>
      </c>
      <c r="AA1762">
        <v>-8.5633320000000008</v>
      </c>
      <c r="AB1762" t="s">
        <v>8106</v>
      </c>
      <c r="AC1762" t="s">
        <v>230</v>
      </c>
      <c r="AL1762" t="s">
        <v>218</v>
      </c>
      <c r="AM1762" t="s">
        <v>8107</v>
      </c>
      <c r="AN1762" t="s">
        <v>6</v>
      </c>
      <c r="AO1762" s="57">
        <v>46364.632418981484</v>
      </c>
      <c r="AP1762" s="57">
        <v>46247.541666666664</v>
      </c>
      <c r="AR1762" t="s">
        <v>219</v>
      </c>
      <c r="AS1762" t="s">
        <v>288</v>
      </c>
      <c r="AT1762" t="s">
        <v>231</v>
      </c>
      <c r="AU1762">
        <v>20260813</v>
      </c>
      <c r="AV1762" t="s">
        <v>222</v>
      </c>
      <c r="AW1762" t="s">
        <v>561</v>
      </c>
      <c r="AX1762" t="s">
        <v>223</v>
      </c>
      <c r="BA1762" s="57">
        <v>46247.541666666664</v>
      </c>
      <c r="BB1762" t="s">
        <v>8107</v>
      </c>
      <c r="BC1762">
        <v>2026</v>
      </c>
      <c r="BD1762">
        <v>8</v>
      </c>
      <c r="BE1762">
        <v>13</v>
      </c>
      <c r="BF1762" s="6">
        <f t="shared" si="81"/>
        <v>46247</v>
      </c>
      <c r="BG1762">
        <f t="shared" si="82"/>
        <v>-0.54166666666424135</v>
      </c>
      <c r="BH1762" t="str">
        <f t="shared" si="83"/>
        <v>COMPLY</v>
      </c>
      <c r="BI1762" t="str">
        <f>VLOOKUP(H1762,Sheet2!$A$1:$B$270,2,FALSE)</f>
        <v>GIANYAR</v>
      </c>
    </row>
    <row r="1763" spans="1:61">
      <c r="A1763">
        <v>1762</v>
      </c>
      <c r="B1763">
        <v>1002514082</v>
      </c>
      <c r="C1763">
        <v>3</v>
      </c>
      <c r="D1763" t="s">
        <v>34</v>
      </c>
      <c r="E1763">
        <v>5</v>
      </c>
      <c r="F1763" t="s">
        <v>573</v>
      </c>
      <c r="G1763" t="s">
        <v>85</v>
      </c>
      <c r="H1763" t="s">
        <v>285</v>
      </c>
      <c r="I1763" t="s">
        <v>213</v>
      </c>
      <c r="J1763" t="s">
        <v>214</v>
      </c>
      <c r="K1763" t="s">
        <v>149</v>
      </c>
      <c r="M1763" t="s">
        <v>575</v>
      </c>
      <c r="N1763" t="s">
        <v>216</v>
      </c>
      <c r="O1763" s="57">
        <v>46241.434594907405</v>
      </c>
      <c r="P1763" s="57">
        <v>46243.426782407405</v>
      </c>
      <c r="Q1763">
        <v>69360552</v>
      </c>
      <c r="S1763">
        <v>172413244341</v>
      </c>
      <c r="T1763" t="s">
        <v>4721</v>
      </c>
      <c r="U1763" t="s">
        <v>5219</v>
      </c>
      <c r="V1763" t="s">
        <v>5220</v>
      </c>
      <c r="Z1763">
        <v>115.13354510000001</v>
      </c>
      <c r="AA1763">
        <v>-8.5526064000000002</v>
      </c>
      <c r="AB1763" t="s">
        <v>4724</v>
      </c>
      <c r="AC1763" t="s">
        <v>230</v>
      </c>
      <c r="AL1763" t="s">
        <v>218</v>
      </c>
      <c r="AM1763" t="s">
        <v>5221</v>
      </c>
      <c r="AN1763" t="s">
        <v>6</v>
      </c>
      <c r="AO1763" s="57">
        <v>46211.444398148145</v>
      </c>
      <c r="AP1763" s="57">
        <v>46242.333333333336</v>
      </c>
      <c r="AQ1763" t="s">
        <v>564</v>
      </c>
      <c r="AR1763" t="s">
        <v>14</v>
      </c>
      <c r="AS1763" t="s">
        <v>285</v>
      </c>
      <c r="AT1763" t="s">
        <v>231</v>
      </c>
      <c r="AV1763" t="s">
        <v>5222</v>
      </c>
      <c r="AW1763" t="s">
        <v>562</v>
      </c>
      <c r="AX1763" t="s">
        <v>223</v>
      </c>
      <c r="BA1763" s="57">
        <v>46242.333333333336</v>
      </c>
      <c r="BB1763" t="s">
        <v>5221</v>
      </c>
      <c r="BF1763" s="6" t="e">
        <f t="shared" si="81"/>
        <v>#NUM!</v>
      </c>
      <c r="BG1763" t="e">
        <f t="shared" si="82"/>
        <v>#NUM!</v>
      </c>
      <c r="BH1763" t="e">
        <f t="shared" si="83"/>
        <v>#NUM!</v>
      </c>
      <c r="BI1763" t="str">
        <f>VLOOKUP(H1763,Sheet2!$A$1:$B$270,2,FALSE)</f>
        <v>TABANAN</v>
      </c>
    </row>
    <row r="1764" spans="1:61">
      <c r="A1764">
        <v>1763</v>
      </c>
      <c r="B1764">
        <v>1002520389</v>
      </c>
      <c r="C1764">
        <v>3</v>
      </c>
      <c r="D1764" t="s">
        <v>59</v>
      </c>
      <c r="E1764">
        <v>4</v>
      </c>
      <c r="F1764" t="s">
        <v>224</v>
      </c>
      <c r="G1764" t="s">
        <v>224</v>
      </c>
      <c r="H1764" t="s">
        <v>911</v>
      </c>
      <c r="I1764" t="s">
        <v>213</v>
      </c>
      <c r="J1764" t="s">
        <v>214</v>
      </c>
      <c r="K1764" t="s">
        <v>149</v>
      </c>
      <c r="L1764" t="s">
        <v>606</v>
      </c>
      <c r="M1764" t="s">
        <v>575</v>
      </c>
      <c r="N1764" t="s">
        <v>216</v>
      </c>
      <c r="O1764" s="57">
        <v>46245.634687500002</v>
      </c>
      <c r="P1764" s="57">
        <v>46246.584363425929</v>
      </c>
      <c r="Q1764">
        <v>69363531</v>
      </c>
      <c r="R1764">
        <v>2812958016</v>
      </c>
      <c r="S1764">
        <v>146303609815</v>
      </c>
      <c r="T1764" t="s">
        <v>7215</v>
      </c>
      <c r="U1764" t="s">
        <v>7216</v>
      </c>
      <c r="V1764" t="s">
        <v>7217</v>
      </c>
      <c r="Z1764">
        <v>109.2014286</v>
      </c>
      <c r="AA1764">
        <v>-7.4215112000000003</v>
      </c>
      <c r="AB1764" t="s">
        <v>7218</v>
      </c>
      <c r="AC1764" t="s">
        <v>237</v>
      </c>
      <c r="AL1764" t="s">
        <v>218</v>
      </c>
      <c r="AM1764" t="s">
        <v>7108</v>
      </c>
      <c r="AN1764" t="s">
        <v>6</v>
      </c>
      <c r="AO1764" s="57">
        <v>46334.642939814818</v>
      </c>
      <c r="AP1764" s="57">
        <v>46246.541666666664</v>
      </c>
      <c r="AQ1764" t="s">
        <v>903</v>
      </c>
      <c r="AR1764" t="s">
        <v>14</v>
      </c>
      <c r="AS1764" t="s">
        <v>911</v>
      </c>
      <c r="AT1764" t="s">
        <v>231</v>
      </c>
      <c r="AV1764" t="s">
        <v>8108</v>
      </c>
      <c r="AW1764" t="s">
        <v>7219</v>
      </c>
      <c r="AX1764" t="s">
        <v>223</v>
      </c>
      <c r="BA1764" s="57">
        <v>46246.541666666664</v>
      </c>
      <c r="BB1764" t="s">
        <v>7108</v>
      </c>
      <c r="BF1764" s="6" t="e">
        <f t="shared" si="81"/>
        <v>#NUM!</v>
      </c>
      <c r="BG1764" t="e">
        <f t="shared" si="82"/>
        <v>#NUM!</v>
      </c>
      <c r="BH1764" t="e">
        <f t="shared" si="83"/>
        <v>#NUM!</v>
      </c>
      <c r="BI1764" t="e">
        <f>VLOOKUP(H1764,Sheet2!$A$1:$B$270,2,FALSE)</f>
        <v>#N/A</v>
      </c>
    </row>
    <row r="1765" spans="1:61">
      <c r="A1765">
        <v>1764</v>
      </c>
      <c r="B1765">
        <v>1002516151</v>
      </c>
      <c r="C1765">
        <v>3</v>
      </c>
      <c r="D1765" t="s">
        <v>38</v>
      </c>
      <c r="E1765">
        <v>5</v>
      </c>
      <c r="F1765" t="s">
        <v>92</v>
      </c>
      <c r="G1765" t="s">
        <v>92</v>
      </c>
      <c r="H1765" t="s">
        <v>482</v>
      </c>
      <c r="I1765" t="s">
        <v>213</v>
      </c>
      <c r="J1765" t="s">
        <v>214</v>
      </c>
      <c r="K1765" t="s">
        <v>149</v>
      </c>
      <c r="L1765" t="s">
        <v>215</v>
      </c>
      <c r="M1765" t="s">
        <v>575</v>
      </c>
      <c r="N1765" t="s">
        <v>216</v>
      </c>
      <c r="O1765" s="57">
        <v>46242.683287037034</v>
      </c>
      <c r="P1765" s="57">
        <v>46246.371840277781</v>
      </c>
      <c r="Q1765">
        <v>69361606</v>
      </c>
      <c r="S1765">
        <v>152632208648</v>
      </c>
      <c r="T1765" t="s">
        <v>5228</v>
      </c>
      <c r="U1765" t="s">
        <v>5229</v>
      </c>
      <c r="V1765" t="s">
        <v>5230</v>
      </c>
      <c r="Z1765">
        <v>111.656671</v>
      </c>
      <c r="AA1765">
        <v>-7.5392109999999999</v>
      </c>
      <c r="AB1765" t="s">
        <v>5231</v>
      </c>
      <c r="AC1765" t="s">
        <v>237</v>
      </c>
      <c r="AL1765" t="s">
        <v>218</v>
      </c>
      <c r="AM1765" t="s">
        <v>4927</v>
      </c>
      <c r="AN1765" t="s">
        <v>6</v>
      </c>
      <c r="AO1765" s="57">
        <v>46242.684166666666</v>
      </c>
      <c r="AP1765" s="57">
        <v>46243.541666666664</v>
      </c>
      <c r="AR1765" t="s">
        <v>14</v>
      </c>
      <c r="AS1765" t="s">
        <v>482</v>
      </c>
      <c r="AT1765" t="s">
        <v>231</v>
      </c>
      <c r="AV1765" t="s">
        <v>8109</v>
      </c>
      <c r="AW1765" t="s">
        <v>1010</v>
      </c>
      <c r="AX1765" t="s">
        <v>223</v>
      </c>
      <c r="BA1765" s="57">
        <v>46243.541666666664</v>
      </c>
      <c r="BB1765" t="s">
        <v>4927</v>
      </c>
      <c r="BF1765" s="6" t="e">
        <f t="shared" si="81"/>
        <v>#NUM!</v>
      </c>
      <c r="BG1765" t="e">
        <f t="shared" si="82"/>
        <v>#NUM!</v>
      </c>
      <c r="BH1765" t="e">
        <f t="shared" si="83"/>
        <v>#NUM!</v>
      </c>
      <c r="BI1765" t="str">
        <f>VLOOKUP(H1765,Sheet2!$A$1:$B$270,2,FALSE)</f>
        <v>MADIUN</v>
      </c>
    </row>
    <row r="1766" spans="1:61">
      <c r="A1766">
        <v>1765</v>
      </c>
      <c r="B1766">
        <v>1002504237</v>
      </c>
      <c r="C1766">
        <v>3</v>
      </c>
      <c r="D1766" t="s">
        <v>38</v>
      </c>
      <c r="E1766">
        <v>5</v>
      </c>
      <c r="F1766" t="s">
        <v>92</v>
      </c>
      <c r="G1766" t="s">
        <v>97</v>
      </c>
      <c r="H1766" t="s">
        <v>254</v>
      </c>
      <c r="I1766" t="s">
        <v>213</v>
      </c>
      <c r="J1766" t="s">
        <v>214</v>
      </c>
      <c r="K1766" t="s">
        <v>149</v>
      </c>
      <c r="L1766" t="s">
        <v>215</v>
      </c>
      <c r="M1766" t="s">
        <v>76</v>
      </c>
      <c r="N1766" t="s">
        <v>216</v>
      </c>
      <c r="O1766" s="57">
        <v>46235.347187500003</v>
      </c>
      <c r="P1766" s="57">
        <v>46237.382488425923</v>
      </c>
      <c r="Q1766">
        <v>69356562</v>
      </c>
      <c r="S1766">
        <v>152612240409</v>
      </c>
      <c r="T1766" t="s">
        <v>2633</v>
      </c>
      <c r="U1766" t="s">
        <v>2634</v>
      </c>
      <c r="V1766" t="s">
        <v>2635</v>
      </c>
      <c r="Z1766">
        <v>112.08015885204</v>
      </c>
      <c r="AA1766">
        <v>-6.9086441123884397</v>
      </c>
      <c r="AB1766" t="s">
        <v>2636</v>
      </c>
      <c r="AC1766" t="s">
        <v>217</v>
      </c>
      <c r="AL1766" t="s">
        <v>218</v>
      </c>
      <c r="AM1766" t="s">
        <v>2637</v>
      </c>
      <c r="AN1766" t="s">
        <v>6</v>
      </c>
      <c r="AO1766" s="57">
        <v>46030.350659722222</v>
      </c>
      <c r="AP1766" s="57">
        <v>46237.333333333336</v>
      </c>
      <c r="AR1766" t="s">
        <v>219</v>
      </c>
      <c r="AS1766" t="s">
        <v>254</v>
      </c>
      <c r="AT1766" t="s">
        <v>231</v>
      </c>
      <c r="AU1766">
        <v>20260803</v>
      </c>
      <c r="AV1766" t="s">
        <v>222</v>
      </c>
      <c r="AW1766" t="s">
        <v>1018</v>
      </c>
      <c r="AX1766" t="s">
        <v>223</v>
      </c>
      <c r="BA1766" s="57">
        <v>46237.333333333336</v>
      </c>
      <c r="BB1766" t="s">
        <v>2637</v>
      </c>
      <c r="BC1766">
        <v>2026</v>
      </c>
      <c r="BD1766">
        <v>8</v>
      </c>
      <c r="BE1766">
        <v>3</v>
      </c>
      <c r="BF1766" s="6">
        <f t="shared" si="81"/>
        <v>46237</v>
      </c>
      <c r="BG1766">
        <f t="shared" si="82"/>
        <v>-0.33333333333575865</v>
      </c>
      <c r="BH1766" t="str">
        <f t="shared" si="83"/>
        <v>COMPLY</v>
      </c>
      <c r="BI1766" t="str">
        <f>VLOOKUP(H1766,Sheet2!$A$1:$B$270,2,FALSE)</f>
        <v>BOJONEGORO</v>
      </c>
    </row>
    <row r="1767" spans="1:61">
      <c r="A1767">
        <v>1766</v>
      </c>
      <c r="B1767">
        <v>1002516197</v>
      </c>
      <c r="C1767">
        <v>3</v>
      </c>
      <c r="D1767" t="s">
        <v>59</v>
      </c>
      <c r="E1767">
        <v>4</v>
      </c>
      <c r="F1767" t="s">
        <v>243</v>
      </c>
      <c r="G1767" t="s">
        <v>635</v>
      </c>
      <c r="H1767" t="s">
        <v>5074</v>
      </c>
      <c r="I1767" t="s">
        <v>213</v>
      </c>
      <c r="J1767" t="s">
        <v>214</v>
      </c>
      <c r="K1767" t="s">
        <v>149</v>
      </c>
      <c r="L1767" t="s">
        <v>215</v>
      </c>
      <c r="M1767" t="s">
        <v>76</v>
      </c>
      <c r="N1767" t="s">
        <v>216</v>
      </c>
      <c r="O1767" s="57">
        <v>46242.740925925929</v>
      </c>
      <c r="P1767" s="57">
        <v>46244.331261574072</v>
      </c>
      <c r="Q1767">
        <v>69361621</v>
      </c>
      <c r="S1767">
        <v>146149124344</v>
      </c>
      <c r="T1767" t="s">
        <v>5235</v>
      </c>
      <c r="U1767" t="s">
        <v>5236</v>
      </c>
      <c r="V1767" t="s">
        <v>5237</v>
      </c>
      <c r="Z1767">
        <v>110.180368</v>
      </c>
      <c r="AA1767">
        <v>-7.3415109999999997</v>
      </c>
      <c r="AB1767" t="s">
        <v>5238</v>
      </c>
      <c r="AC1767" t="s">
        <v>237</v>
      </c>
      <c r="AL1767" t="s">
        <v>218</v>
      </c>
      <c r="AM1767" t="s">
        <v>5239</v>
      </c>
      <c r="AN1767" t="s">
        <v>6</v>
      </c>
      <c r="AO1767" s="57">
        <v>46242.746481481481</v>
      </c>
      <c r="AP1767" s="57">
        <v>46243.625</v>
      </c>
      <c r="AR1767" t="s">
        <v>219</v>
      </c>
      <c r="AS1767" t="s">
        <v>5074</v>
      </c>
      <c r="AT1767" t="s">
        <v>231</v>
      </c>
      <c r="AU1767">
        <v>20260810</v>
      </c>
      <c r="AV1767" t="s">
        <v>222</v>
      </c>
      <c r="AW1767" t="s">
        <v>1010</v>
      </c>
      <c r="AX1767" t="s">
        <v>223</v>
      </c>
      <c r="BA1767" s="57">
        <v>46243.625</v>
      </c>
      <c r="BB1767" t="s">
        <v>5239</v>
      </c>
      <c r="BC1767">
        <v>2026</v>
      </c>
      <c r="BD1767">
        <v>8</v>
      </c>
      <c r="BE1767">
        <v>10</v>
      </c>
      <c r="BF1767" s="6">
        <f t="shared" si="81"/>
        <v>46244</v>
      </c>
      <c r="BG1767">
        <f t="shared" si="82"/>
        <v>0.375</v>
      </c>
      <c r="BH1767" t="str">
        <f t="shared" si="83"/>
        <v>COMPLY</v>
      </c>
      <c r="BI1767" t="e">
        <f>VLOOKUP(H1767,Sheet2!$A$1:$B$270,2,FALSE)</f>
        <v>#N/A</v>
      </c>
    </row>
    <row r="1768" spans="1:61">
      <c r="A1768">
        <v>1767</v>
      </c>
      <c r="B1768">
        <v>1002523703</v>
      </c>
      <c r="C1768">
        <v>3</v>
      </c>
      <c r="D1768" t="s">
        <v>38</v>
      </c>
      <c r="E1768">
        <v>5</v>
      </c>
      <c r="F1768" t="s">
        <v>90</v>
      </c>
      <c r="G1768" t="s">
        <v>98</v>
      </c>
      <c r="H1768" t="s">
        <v>301</v>
      </c>
      <c r="I1768" t="s">
        <v>213</v>
      </c>
      <c r="J1768" t="s">
        <v>214</v>
      </c>
      <c r="K1768" t="s">
        <v>149</v>
      </c>
      <c r="L1768" t="s">
        <v>215</v>
      </c>
      <c r="M1768" t="s">
        <v>76</v>
      </c>
      <c r="N1768" t="s">
        <v>216</v>
      </c>
      <c r="O1768" s="57">
        <v>46247.434699074074</v>
      </c>
      <c r="P1768" s="57">
        <v>46248.666273148148</v>
      </c>
      <c r="Q1768">
        <v>69364879</v>
      </c>
      <c r="S1768">
        <v>152606246429</v>
      </c>
      <c r="T1768" t="s">
        <v>9036</v>
      </c>
      <c r="U1768" t="s">
        <v>9037</v>
      </c>
      <c r="V1768" t="s">
        <v>9038</v>
      </c>
      <c r="Z1768">
        <v>111.90755799999999</v>
      </c>
      <c r="AA1768">
        <v>-8.0773019999999995</v>
      </c>
      <c r="AB1768" t="s">
        <v>9039</v>
      </c>
      <c r="AC1768" t="s">
        <v>237</v>
      </c>
      <c r="AL1768" t="s">
        <v>218</v>
      </c>
      <c r="AM1768" t="s">
        <v>8437</v>
      </c>
      <c r="AN1768" t="s">
        <v>6</v>
      </c>
      <c r="AO1768" t="s">
        <v>8841</v>
      </c>
      <c r="AP1768" s="57">
        <v>46248.333333333336</v>
      </c>
      <c r="AR1768" t="s">
        <v>219</v>
      </c>
      <c r="AS1768" t="s">
        <v>301</v>
      </c>
      <c r="AT1768" t="s">
        <v>231</v>
      </c>
      <c r="AU1768">
        <v>20260814</v>
      </c>
      <c r="AV1768" t="s">
        <v>222</v>
      </c>
      <c r="AW1768" t="s">
        <v>1020</v>
      </c>
      <c r="AX1768" t="s">
        <v>223</v>
      </c>
      <c r="BA1768" s="57">
        <v>46248.333333333336</v>
      </c>
      <c r="BB1768" t="s">
        <v>8437</v>
      </c>
      <c r="BC1768">
        <v>2026</v>
      </c>
      <c r="BD1768">
        <v>8</v>
      </c>
      <c r="BE1768">
        <v>14</v>
      </c>
      <c r="BF1768" s="6">
        <f t="shared" si="81"/>
        <v>46248</v>
      </c>
      <c r="BG1768">
        <f t="shared" si="82"/>
        <v>-0.33333333333575865</v>
      </c>
      <c r="BH1768" t="str">
        <f t="shared" si="83"/>
        <v>COMPLY</v>
      </c>
      <c r="BI1768" t="str">
        <f>VLOOKUP(H1768,Sheet2!$A$1:$B$270,2,FALSE)</f>
        <v>BLITAR</v>
      </c>
    </row>
    <row r="1769" spans="1:61">
      <c r="A1769">
        <v>1768</v>
      </c>
      <c r="B1769">
        <v>1002514646</v>
      </c>
      <c r="C1769">
        <v>3</v>
      </c>
      <c r="D1769" t="s">
        <v>49</v>
      </c>
      <c r="E1769">
        <v>4</v>
      </c>
      <c r="F1769" t="s">
        <v>246</v>
      </c>
      <c r="G1769" t="s">
        <v>247</v>
      </c>
      <c r="H1769" t="s">
        <v>630</v>
      </c>
      <c r="I1769" t="s">
        <v>213</v>
      </c>
      <c r="J1769" t="s">
        <v>214</v>
      </c>
      <c r="K1769" t="s">
        <v>149</v>
      </c>
      <c r="L1769" t="s">
        <v>606</v>
      </c>
      <c r="M1769" t="s">
        <v>76</v>
      </c>
      <c r="N1769" t="s">
        <v>216</v>
      </c>
      <c r="O1769" s="57">
        <v>46241.570104166669</v>
      </c>
      <c r="P1769" s="57">
        <v>46241.860127314816</v>
      </c>
      <c r="Q1769">
        <v>69360791</v>
      </c>
      <c r="R1769">
        <v>2470040527</v>
      </c>
      <c r="S1769">
        <v>141423136618</v>
      </c>
      <c r="T1769" t="s">
        <v>5240</v>
      </c>
      <c r="U1769" t="s">
        <v>5241</v>
      </c>
      <c r="V1769" t="s">
        <v>5242</v>
      </c>
      <c r="Z1769">
        <v>110.4155253</v>
      </c>
      <c r="AA1769">
        <v>-7.0609473999999999</v>
      </c>
      <c r="AB1769" t="s">
        <v>5243</v>
      </c>
      <c r="AC1769" t="s">
        <v>217</v>
      </c>
      <c r="AL1769" t="s">
        <v>218</v>
      </c>
      <c r="AM1769" t="s">
        <v>5244</v>
      </c>
      <c r="AN1769" t="s">
        <v>6</v>
      </c>
      <c r="AO1769" s="57">
        <v>46211.579745370371</v>
      </c>
      <c r="AP1769" s="57">
        <v>46242.541666666664</v>
      </c>
      <c r="AR1769" t="s">
        <v>219</v>
      </c>
      <c r="AS1769" t="s">
        <v>630</v>
      </c>
      <c r="AT1769" t="s">
        <v>231</v>
      </c>
      <c r="AU1769">
        <v>20260807</v>
      </c>
      <c r="AV1769" t="s">
        <v>222</v>
      </c>
      <c r="AW1769" t="s">
        <v>5245</v>
      </c>
      <c r="AX1769" t="s">
        <v>223</v>
      </c>
      <c r="BA1769" s="57">
        <v>46242.541666666664</v>
      </c>
      <c r="BB1769" t="s">
        <v>5244</v>
      </c>
      <c r="BC1769">
        <v>2026</v>
      </c>
      <c r="BD1769">
        <v>8</v>
      </c>
      <c r="BE1769">
        <v>7</v>
      </c>
      <c r="BF1769" s="6">
        <f t="shared" si="81"/>
        <v>46241</v>
      </c>
      <c r="BG1769">
        <f t="shared" si="82"/>
        <v>-1.5416666666642413</v>
      </c>
      <c r="BH1769" t="str">
        <f t="shared" si="83"/>
        <v>COMPLY</v>
      </c>
      <c r="BI1769" t="e">
        <f>VLOOKUP(H1769,Sheet2!$A$1:$B$270,2,FALSE)</f>
        <v>#N/A</v>
      </c>
    </row>
    <row r="1770" spans="1:61">
      <c r="A1770">
        <v>1769</v>
      </c>
      <c r="B1770">
        <v>1002506796</v>
      </c>
      <c r="C1770">
        <v>3</v>
      </c>
      <c r="D1770" t="s">
        <v>34</v>
      </c>
      <c r="E1770">
        <v>5</v>
      </c>
      <c r="F1770" t="s">
        <v>585</v>
      </c>
      <c r="G1770" t="s">
        <v>81</v>
      </c>
      <c r="H1770" t="s">
        <v>358</v>
      </c>
      <c r="I1770" t="s">
        <v>213</v>
      </c>
      <c r="J1770" t="s">
        <v>214</v>
      </c>
      <c r="K1770" t="s">
        <v>149</v>
      </c>
      <c r="M1770" t="s">
        <v>236</v>
      </c>
      <c r="N1770" t="s">
        <v>216</v>
      </c>
      <c r="O1770" s="57">
        <v>46238.364189814813</v>
      </c>
      <c r="P1770" s="57">
        <v>46238.776782407411</v>
      </c>
      <c r="Q1770">
        <v>69357934</v>
      </c>
      <c r="S1770">
        <v>172416428837</v>
      </c>
      <c r="T1770" t="s">
        <v>2653</v>
      </c>
      <c r="U1770" t="s">
        <v>1571</v>
      </c>
      <c r="Z1770">
        <v>115.17978410000001</v>
      </c>
      <c r="AA1770">
        <v>-8.7114194000000005</v>
      </c>
      <c r="AB1770" t="s">
        <v>2654</v>
      </c>
      <c r="AC1770" t="s">
        <v>230</v>
      </c>
      <c r="AO1770" s="57">
        <v>46120.372048611112</v>
      </c>
      <c r="AR1770" t="s">
        <v>312</v>
      </c>
      <c r="AS1770" t="s">
        <v>358</v>
      </c>
      <c r="AT1770" t="s">
        <v>231</v>
      </c>
      <c r="AV1770" t="s">
        <v>1040</v>
      </c>
      <c r="AW1770" t="s">
        <v>561</v>
      </c>
      <c r="AX1770" t="s">
        <v>223</v>
      </c>
      <c r="BF1770" s="6" t="e">
        <f t="shared" si="81"/>
        <v>#NUM!</v>
      </c>
      <c r="BG1770" t="e">
        <f t="shared" si="82"/>
        <v>#NUM!</v>
      </c>
      <c r="BH1770" t="e">
        <f t="shared" si="83"/>
        <v>#NUM!</v>
      </c>
      <c r="BI1770" t="str">
        <f>VLOOKUP(H1770,Sheet2!$A$1:$B$270,2,FALSE)</f>
        <v>JIMBARAN</v>
      </c>
    </row>
    <row r="1771" spans="1:61">
      <c r="A1771">
        <v>1770</v>
      </c>
      <c r="B1771">
        <v>1002517063</v>
      </c>
      <c r="C1771">
        <v>3</v>
      </c>
      <c r="D1771" t="s">
        <v>38</v>
      </c>
      <c r="E1771">
        <v>5</v>
      </c>
      <c r="F1771" t="s">
        <v>90</v>
      </c>
      <c r="G1771" t="s">
        <v>93</v>
      </c>
      <c r="H1771" t="s">
        <v>302</v>
      </c>
      <c r="I1771" t="s">
        <v>213</v>
      </c>
      <c r="J1771" t="s">
        <v>214</v>
      </c>
      <c r="K1771" t="s">
        <v>149</v>
      </c>
      <c r="L1771" t="s">
        <v>215</v>
      </c>
      <c r="M1771" t="s">
        <v>76</v>
      </c>
      <c r="N1771" t="s">
        <v>216</v>
      </c>
      <c r="O1771" s="57">
        <v>46244.399270833332</v>
      </c>
      <c r="P1771" s="57">
        <v>46245.734212962961</v>
      </c>
      <c r="Q1771">
        <v>69362155</v>
      </c>
      <c r="S1771">
        <v>152611229865</v>
      </c>
      <c r="T1771" t="s">
        <v>6489</v>
      </c>
      <c r="U1771" t="s">
        <v>6490</v>
      </c>
      <c r="V1771" t="s">
        <v>6491</v>
      </c>
      <c r="Z1771">
        <v>111.901897899806</v>
      </c>
      <c r="AA1771">
        <v>-7.6042949280944603</v>
      </c>
      <c r="AB1771" t="s">
        <v>6492</v>
      </c>
      <c r="AC1771" t="s">
        <v>217</v>
      </c>
      <c r="AL1771" t="s">
        <v>218</v>
      </c>
      <c r="AM1771" t="s">
        <v>6493</v>
      </c>
      <c r="AN1771" t="s">
        <v>6</v>
      </c>
      <c r="AO1771" s="57">
        <v>46303.402800925927</v>
      </c>
      <c r="AP1771" s="57">
        <v>46245.333333333336</v>
      </c>
      <c r="AR1771" t="s">
        <v>219</v>
      </c>
      <c r="AS1771" t="s">
        <v>302</v>
      </c>
      <c r="AT1771" t="s">
        <v>231</v>
      </c>
      <c r="AU1771">
        <v>20260811</v>
      </c>
      <c r="AV1771" t="s">
        <v>222</v>
      </c>
      <c r="AW1771" t="s">
        <v>1010</v>
      </c>
      <c r="AX1771" t="s">
        <v>223</v>
      </c>
      <c r="BA1771" s="57">
        <v>46245.333333333336</v>
      </c>
      <c r="BB1771" t="s">
        <v>6493</v>
      </c>
      <c r="BC1771">
        <v>2026</v>
      </c>
      <c r="BD1771">
        <v>8</v>
      </c>
      <c r="BE1771">
        <v>11</v>
      </c>
      <c r="BF1771" s="6">
        <f t="shared" si="81"/>
        <v>46245</v>
      </c>
      <c r="BG1771">
        <f t="shared" si="82"/>
        <v>-0.33333333333575865</v>
      </c>
      <c r="BH1771" t="str">
        <f t="shared" si="83"/>
        <v>COMPLY</v>
      </c>
      <c r="BI1771" t="str">
        <f>VLOOKUP(H1771,Sheet2!$A$1:$B$270,2,FALSE)</f>
        <v>NGANJUK</v>
      </c>
    </row>
    <row r="1772" spans="1:61">
      <c r="A1772">
        <v>1771</v>
      </c>
      <c r="B1772">
        <v>1002523527</v>
      </c>
      <c r="C1772">
        <v>3</v>
      </c>
      <c r="D1772" t="s">
        <v>45</v>
      </c>
      <c r="E1772">
        <v>5</v>
      </c>
      <c r="F1772" t="s">
        <v>211</v>
      </c>
      <c r="G1772" t="s">
        <v>112</v>
      </c>
      <c r="H1772" t="s">
        <v>267</v>
      </c>
      <c r="I1772" t="s">
        <v>213</v>
      </c>
      <c r="J1772" t="s">
        <v>214</v>
      </c>
      <c r="K1772" t="s">
        <v>149</v>
      </c>
      <c r="L1772" t="s">
        <v>215</v>
      </c>
      <c r="M1772" t="s">
        <v>76</v>
      </c>
      <c r="N1772" t="s">
        <v>216</v>
      </c>
      <c r="O1772" s="57">
        <v>46247.40552083333</v>
      </c>
      <c r="P1772" s="57">
        <v>46247.737546296295</v>
      </c>
      <c r="Q1772">
        <v>69364812</v>
      </c>
      <c r="S1772">
        <v>172601796974</v>
      </c>
      <c r="T1772" t="s">
        <v>9040</v>
      </c>
      <c r="U1772" t="s">
        <v>9041</v>
      </c>
      <c r="V1772" t="s">
        <v>9042</v>
      </c>
      <c r="Z1772">
        <v>116.1137566</v>
      </c>
      <c r="AA1772">
        <v>-8.6248529999999999</v>
      </c>
      <c r="AB1772" t="s">
        <v>9043</v>
      </c>
      <c r="AC1772" t="s">
        <v>237</v>
      </c>
      <c r="AL1772" t="s">
        <v>218</v>
      </c>
      <c r="AM1772" t="s">
        <v>9044</v>
      </c>
      <c r="AN1772" t="s">
        <v>6</v>
      </c>
      <c r="AO1772" t="s">
        <v>8932</v>
      </c>
      <c r="AP1772" s="57">
        <v>46248.333333333336</v>
      </c>
      <c r="AR1772" t="s">
        <v>219</v>
      </c>
      <c r="AS1772" t="s">
        <v>267</v>
      </c>
      <c r="AT1772" t="s">
        <v>231</v>
      </c>
      <c r="AU1772">
        <v>20260813</v>
      </c>
      <c r="AV1772" t="s">
        <v>222</v>
      </c>
      <c r="AW1772" t="s">
        <v>1014</v>
      </c>
      <c r="AX1772" t="s">
        <v>223</v>
      </c>
      <c r="BA1772" s="57">
        <v>46248.333333333336</v>
      </c>
      <c r="BB1772" t="s">
        <v>9044</v>
      </c>
      <c r="BC1772">
        <v>2026</v>
      </c>
      <c r="BD1772">
        <v>8</v>
      </c>
      <c r="BE1772">
        <v>13</v>
      </c>
      <c r="BF1772" s="6">
        <f t="shared" si="81"/>
        <v>46247</v>
      </c>
      <c r="BG1772">
        <f t="shared" si="82"/>
        <v>-1.3333333333357587</v>
      </c>
      <c r="BH1772" t="str">
        <f t="shared" si="83"/>
        <v>COMPLY</v>
      </c>
      <c r="BI1772" t="str">
        <f>VLOOKUP(H1772,Sheet2!$A$1:$B$270,2,FALSE)</f>
        <v>MATARAM</v>
      </c>
    </row>
    <row r="1773" spans="1:61">
      <c r="A1773">
        <v>1772</v>
      </c>
      <c r="B1773">
        <v>1002525403</v>
      </c>
      <c r="C1773">
        <v>3</v>
      </c>
      <c r="D1773" t="s">
        <v>42</v>
      </c>
      <c r="E1773">
        <v>5</v>
      </c>
      <c r="F1773" t="s">
        <v>102</v>
      </c>
      <c r="G1773" t="s">
        <v>100</v>
      </c>
      <c r="H1773" t="s">
        <v>282</v>
      </c>
      <c r="I1773" t="s">
        <v>213</v>
      </c>
      <c r="J1773" t="s">
        <v>214</v>
      </c>
      <c r="K1773" t="s">
        <v>149</v>
      </c>
      <c r="L1773" t="s">
        <v>215</v>
      </c>
      <c r="M1773" t="s">
        <v>76</v>
      </c>
      <c r="N1773" t="s">
        <v>216</v>
      </c>
      <c r="O1773" s="57">
        <v>46248.326354166667</v>
      </c>
      <c r="P1773" s="57">
        <v>46248.552916666667</v>
      </c>
      <c r="Q1773">
        <v>69365584</v>
      </c>
      <c r="S1773">
        <v>152507223600</v>
      </c>
      <c r="T1773" t="s">
        <v>10622</v>
      </c>
      <c r="U1773" t="s">
        <v>3394</v>
      </c>
      <c r="V1773" t="s">
        <v>10623</v>
      </c>
      <c r="Z1773">
        <v>113.914893157297</v>
      </c>
      <c r="AA1773">
        <v>-7.9205724456149298</v>
      </c>
      <c r="AB1773" t="s">
        <v>10624</v>
      </c>
      <c r="AC1773" t="s">
        <v>237</v>
      </c>
      <c r="AL1773" t="s">
        <v>218</v>
      </c>
      <c r="AM1773" t="s">
        <v>9871</v>
      </c>
      <c r="AN1773" t="s">
        <v>6</v>
      </c>
      <c r="AO1773" t="s">
        <v>10625</v>
      </c>
      <c r="AP1773" s="57">
        <v>46249.333333333336</v>
      </c>
      <c r="AR1773" t="s">
        <v>219</v>
      </c>
      <c r="AS1773" t="s">
        <v>282</v>
      </c>
      <c r="AT1773" t="s">
        <v>231</v>
      </c>
      <c r="AU1773">
        <v>20260814</v>
      </c>
      <c r="AV1773" t="s">
        <v>222</v>
      </c>
      <c r="AW1773" t="s">
        <v>1015</v>
      </c>
      <c r="AX1773" t="s">
        <v>223</v>
      </c>
      <c r="BA1773" s="57">
        <v>46249.333333333336</v>
      </c>
      <c r="BB1773" t="s">
        <v>9871</v>
      </c>
      <c r="BC1773">
        <v>2026</v>
      </c>
      <c r="BD1773">
        <v>8</v>
      </c>
      <c r="BE1773">
        <v>14</v>
      </c>
      <c r="BF1773" s="6">
        <f t="shared" si="81"/>
        <v>46248</v>
      </c>
      <c r="BG1773">
        <f t="shared" si="82"/>
        <v>-1.3333333333357587</v>
      </c>
      <c r="BH1773" t="str">
        <f t="shared" si="83"/>
        <v>COMPLY</v>
      </c>
      <c r="BI1773" t="str">
        <f>VLOOKUP(H1773,Sheet2!$A$1:$B$270,2,FALSE)</f>
        <v>JEMBER</v>
      </c>
    </row>
    <row r="1774" spans="1:61">
      <c r="A1774">
        <v>1773</v>
      </c>
      <c r="B1774">
        <v>1002505324</v>
      </c>
      <c r="C1774">
        <v>3</v>
      </c>
      <c r="D1774" t="s">
        <v>45</v>
      </c>
      <c r="E1774">
        <v>5</v>
      </c>
      <c r="F1774" t="s">
        <v>211</v>
      </c>
      <c r="G1774" t="s">
        <v>118</v>
      </c>
      <c r="H1774" t="s">
        <v>212</v>
      </c>
      <c r="I1774" t="s">
        <v>213</v>
      </c>
      <c r="J1774" t="s">
        <v>214</v>
      </c>
      <c r="K1774" t="s">
        <v>149</v>
      </c>
      <c r="L1774" t="s">
        <v>215</v>
      </c>
      <c r="M1774" t="s">
        <v>933</v>
      </c>
      <c r="N1774" t="s">
        <v>216</v>
      </c>
      <c r="O1774" s="57">
        <v>46236.628518518519</v>
      </c>
      <c r="P1774" s="57">
        <v>46245.44295138889</v>
      </c>
      <c r="Q1774">
        <v>69357062</v>
      </c>
      <c r="S1774">
        <v>172606792065</v>
      </c>
      <c r="T1774" t="s">
        <v>2680</v>
      </c>
      <c r="U1774" t="s">
        <v>2681</v>
      </c>
      <c r="V1774" t="s">
        <v>2682</v>
      </c>
      <c r="Z1774">
        <v>117.43369839953</v>
      </c>
      <c r="AA1774">
        <v>-8.5032128537963398</v>
      </c>
      <c r="AB1774" t="s">
        <v>2683</v>
      </c>
      <c r="AC1774" t="s">
        <v>237</v>
      </c>
      <c r="AL1774" t="s">
        <v>218</v>
      </c>
      <c r="AM1774" t="s">
        <v>2684</v>
      </c>
      <c r="AN1774" t="s">
        <v>6</v>
      </c>
      <c r="AO1774" s="57">
        <v>46061.631921296299</v>
      </c>
      <c r="AP1774" s="57">
        <v>46237.541666666664</v>
      </c>
      <c r="AQ1774" t="s">
        <v>564</v>
      </c>
      <c r="AR1774" t="s">
        <v>12</v>
      </c>
      <c r="AS1774" t="s">
        <v>212</v>
      </c>
      <c r="AT1774" t="s">
        <v>231</v>
      </c>
      <c r="AV1774" t="s">
        <v>917</v>
      </c>
      <c r="AW1774" t="s">
        <v>1014</v>
      </c>
      <c r="AX1774" t="s">
        <v>223</v>
      </c>
      <c r="BA1774" s="57">
        <v>46237.541666666664</v>
      </c>
      <c r="BB1774" t="s">
        <v>2684</v>
      </c>
      <c r="BF1774" s="6" t="e">
        <f t="shared" si="81"/>
        <v>#NUM!</v>
      </c>
      <c r="BG1774" t="e">
        <f t="shared" si="82"/>
        <v>#NUM!</v>
      </c>
      <c r="BH1774" t="e">
        <f t="shared" si="83"/>
        <v>#NUM!</v>
      </c>
      <c r="BI1774" t="str">
        <f>VLOOKUP(H1774,Sheet2!$A$1:$B$270,2,FALSE)</f>
        <v>SUMBAWA</v>
      </c>
    </row>
    <row r="1775" spans="1:61">
      <c r="A1775">
        <v>1774</v>
      </c>
      <c r="B1775">
        <v>1002529194</v>
      </c>
      <c r="C1775">
        <v>3</v>
      </c>
      <c r="D1775" t="s">
        <v>42</v>
      </c>
      <c r="E1775">
        <v>5</v>
      </c>
      <c r="F1775" t="s">
        <v>102</v>
      </c>
      <c r="G1775" t="s">
        <v>102</v>
      </c>
      <c r="H1775" t="s">
        <v>448</v>
      </c>
      <c r="I1775" t="s">
        <v>213</v>
      </c>
      <c r="J1775" t="s">
        <v>214</v>
      </c>
      <c r="K1775" t="s">
        <v>149</v>
      </c>
      <c r="L1775" t="s">
        <v>215</v>
      </c>
      <c r="M1775" t="s">
        <v>76</v>
      </c>
      <c r="N1775" t="s">
        <v>216</v>
      </c>
      <c r="O1775" s="57">
        <v>46250.307604166665</v>
      </c>
      <c r="P1775" s="57">
        <v>46251.793287037035</v>
      </c>
      <c r="Q1775">
        <v>69367252</v>
      </c>
      <c r="S1775">
        <v>152536202256</v>
      </c>
      <c r="T1775" t="s">
        <v>10638</v>
      </c>
      <c r="U1775" t="s">
        <v>10639</v>
      </c>
      <c r="V1775" t="s">
        <v>10640</v>
      </c>
      <c r="Z1775">
        <v>113.860790297401</v>
      </c>
      <c r="AA1775">
        <v>-8.2091631255398791</v>
      </c>
      <c r="AB1775" t="s">
        <v>10641</v>
      </c>
      <c r="AC1775" t="s">
        <v>237</v>
      </c>
      <c r="AL1775" t="s">
        <v>218</v>
      </c>
      <c r="AM1775" t="s">
        <v>10642</v>
      </c>
      <c r="AN1775" t="s">
        <v>6</v>
      </c>
      <c r="AO1775" t="s">
        <v>10643</v>
      </c>
      <c r="AP1775" s="57">
        <v>46251.333333333336</v>
      </c>
      <c r="AR1775" t="s">
        <v>219</v>
      </c>
      <c r="AS1775" t="s">
        <v>448</v>
      </c>
      <c r="AT1775" t="s">
        <v>231</v>
      </c>
      <c r="AU1775">
        <v>20260817</v>
      </c>
      <c r="AV1775" t="s">
        <v>222</v>
      </c>
      <c r="AW1775" t="s">
        <v>1021</v>
      </c>
      <c r="AX1775" t="s">
        <v>223</v>
      </c>
      <c r="BA1775" s="57">
        <v>46251.333333333336</v>
      </c>
      <c r="BB1775" t="s">
        <v>10642</v>
      </c>
      <c r="BC1775">
        <v>2026</v>
      </c>
      <c r="BD1775">
        <v>8</v>
      </c>
      <c r="BE1775">
        <v>17</v>
      </c>
      <c r="BF1775" s="6">
        <f t="shared" si="81"/>
        <v>46251</v>
      </c>
      <c r="BG1775">
        <f t="shared" si="82"/>
        <v>-0.33333333333575865</v>
      </c>
      <c r="BH1775" t="str">
        <f t="shared" si="83"/>
        <v>COMPLY</v>
      </c>
      <c r="BI1775" t="str">
        <f>VLOOKUP(H1775,Sheet2!$A$1:$B$270,2,FALSE)</f>
        <v>JEMBER</v>
      </c>
    </row>
    <row r="1776" spans="1:61">
      <c r="A1776">
        <v>1775</v>
      </c>
      <c r="B1776">
        <v>1002523136</v>
      </c>
      <c r="C1776">
        <v>3</v>
      </c>
      <c r="D1776" t="s">
        <v>42</v>
      </c>
      <c r="E1776">
        <v>5</v>
      </c>
      <c r="F1776" t="s">
        <v>102</v>
      </c>
      <c r="G1776" t="s">
        <v>100</v>
      </c>
      <c r="H1776" t="s">
        <v>282</v>
      </c>
      <c r="I1776" t="s">
        <v>213</v>
      </c>
      <c r="J1776" t="s">
        <v>214</v>
      </c>
      <c r="K1776" t="s">
        <v>149</v>
      </c>
      <c r="L1776" t="s">
        <v>606</v>
      </c>
      <c r="M1776" t="s">
        <v>76</v>
      </c>
      <c r="N1776" t="s">
        <v>216</v>
      </c>
      <c r="O1776" s="57">
        <v>46246.799270833333</v>
      </c>
      <c r="P1776" s="57">
        <v>46247.883634259262</v>
      </c>
      <c r="Q1776">
        <v>69364633</v>
      </c>
      <c r="R1776">
        <v>3322010093</v>
      </c>
      <c r="S1776">
        <v>152507225964</v>
      </c>
      <c r="T1776" t="s">
        <v>8114</v>
      </c>
      <c r="U1776" t="s">
        <v>5210</v>
      </c>
      <c r="V1776" t="s">
        <v>8115</v>
      </c>
      <c r="Z1776">
        <v>113.82838144792601</v>
      </c>
      <c r="AA1776">
        <v>-7.9850983835606604</v>
      </c>
      <c r="AB1776" t="s">
        <v>8116</v>
      </c>
      <c r="AC1776" t="s">
        <v>237</v>
      </c>
      <c r="AL1776" t="s">
        <v>218</v>
      </c>
      <c r="AM1776" t="s">
        <v>8117</v>
      </c>
      <c r="AN1776" t="s">
        <v>6</v>
      </c>
      <c r="AO1776" s="57">
        <v>46364.809502314813</v>
      </c>
      <c r="AP1776" s="57">
        <v>46248.333333333336</v>
      </c>
      <c r="AR1776" t="s">
        <v>219</v>
      </c>
      <c r="AS1776" t="s">
        <v>282</v>
      </c>
      <c r="AT1776" t="s">
        <v>231</v>
      </c>
      <c r="AU1776">
        <v>20260813</v>
      </c>
      <c r="AV1776" t="s">
        <v>222</v>
      </c>
      <c r="AW1776" t="s">
        <v>995</v>
      </c>
      <c r="AX1776" t="s">
        <v>223</v>
      </c>
      <c r="BA1776" s="57">
        <v>46248.333333333336</v>
      </c>
      <c r="BB1776" t="s">
        <v>8117</v>
      </c>
      <c r="BC1776">
        <v>2026</v>
      </c>
      <c r="BD1776">
        <v>8</v>
      </c>
      <c r="BE1776">
        <v>13</v>
      </c>
      <c r="BF1776" s="6">
        <f t="shared" si="81"/>
        <v>46247</v>
      </c>
      <c r="BG1776">
        <f t="shared" si="82"/>
        <v>-1.3333333333357587</v>
      </c>
      <c r="BH1776" t="str">
        <f t="shared" si="83"/>
        <v>COMPLY</v>
      </c>
      <c r="BI1776" t="str">
        <f>VLOOKUP(H1776,Sheet2!$A$1:$B$270,2,FALSE)</f>
        <v>JEMBER</v>
      </c>
    </row>
    <row r="1777" spans="1:61">
      <c r="A1777">
        <v>1776</v>
      </c>
      <c r="B1777">
        <v>1002533949</v>
      </c>
      <c r="C1777">
        <v>3</v>
      </c>
      <c r="D1777" t="s">
        <v>49</v>
      </c>
      <c r="E1777">
        <v>4</v>
      </c>
      <c r="F1777" t="s">
        <v>246</v>
      </c>
      <c r="G1777" t="s">
        <v>324</v>
      </c>
      <c r="H1777" t="s">
        <v>887</v>
      </c>
      <c r="I1777" t="s">
        <v>213</v>
      </c>
      <c r="J1777" t="s">
        <v>214</v>
      </c>
      <c r="K1777" t="s">
        <v>149</v>
      </c>
      <c r="L1777" t="s">
        <v>215</v>
      </c>
      <c r="M1777" t="s">
        <v>240</v>
      </c>
      <c r="N1777" t="s">
        <v>216</v>
      </c>
      <c r="O1777" s="57">
        <v>46252.656215277777</v>
      </c>
      <c r="P1777" s="57">
        <v>46252.656967592593</v>
      </c>
      <c r="Q1777">
        <v>69369273</v>
      </c>
      <c r="S1777">
        <v>146425112371</v>
      </c>
      <c r="T1777" t="s">
        <v>13655</v>
      </c>
      <c r="U1777" t="s">
        <v>13656</v>
      </c>
      <c r="V1777" t="s">
        <v>13657</v>
      </c>
      <c r="Z1777">
        <v>110.47717799999999</v>
      </c>
      <c r="AA1777">
        <v>-7.1021953</v>
      </c>
      <c r="AB1777" t="s">
        <v>13658</v>
      </c>
      <c r="AC1777" t="s">
        <v>237</v>
      </c>
      <c r="AL1777" t="s">
        <v>218</v>
      </c>
      <c r="AM1777" t="s">
        <v>13659</v>
      </c>
      <c r="AN1777" t="s">
        <v>6</v>
      </c>
      <c r="AO1777" t="s">
        <v>12887</v>
      </c>
      <c r="AP1777" s="57">
        <v>46253.541666666664</v>
      </c>
      <c r="AR1777" t="s">
        <v>241</v>
      </c>
      <c r="AS1777" t="s">
        <v>887</v>
      </c>
      <c r="AT1777" t="s">
        <v>231</v>
      </c>
      <c r="AV1777" t="s">
        <v>240</v>
      </c>
      <c r="AW1777" t="s">
        <v>13660</v>
      </c>
      <c r="AX1777" t="s">
        <v>223</v>
      </c>
      <c r="BA1777" s="57">
        <v>46253.541666666664</v>
      </c>
      <c r="BB1777" t="s">
        <v>13659</v>
      </c>
      <c r="BF1777" s="6" t="e">
        <f t="shared" si="81"/>
        <v>#NUM!</v>
      </c>
      <c r="BG1777" t="e">
        <f t="shared" si="82"/>
        <v>#NUM!</v>
      </c>
      <c r="BH1777" t="e">
        <f t="shared" si="83"/>
        <v>#NUM!</v>
      </c>
      <c r="BI1777" t="e">
        <f>VLOOKUP(H1777,Sheet2!$A$1:$B$270,2,FALSE)</f>
        <v>#N/A</v>
      </c>
    </row>
    <row r="1778" spans="1:61">
      <c r="A1778">
        <v>1777</v>
      </c>
      <c r="B1778">
        <v>1002517959</v>
      </c>
      <c r="C1778">
        <v>3</v>
      </c>
      <c r="D1778" t="s">
        <v>42</v>
      </c>
      <c r="E1778">
        <v>5</v>
      </c>
      <c r="F1778" t="s">
        <v>233</v>
      </c>
      <c r="G1778" t="s">
        <v>101</v>
      </c>
      <c r="H1778" t="s">
        <v>306</v>
      </c>
      <c r="I1778" t="s">
        <v>213</v>
      </c>
      <c r="J1778" t="s">
        <v>214</v>
      </c>
      <c r="K1778" t="s">
        <v>149</v>
      </c>
      <c r="L1778" t="s">
        <v>215</v>
      </c>
      <c r="M1778" t="s">
        <v>277</v>
      </c>
      <c r="N1778" t="s">
        <v>216</v>
      </c>
      <c r="O1778" s="57">
        <v>46244.590925925928</v>
      </c>
      <c r="P1778" s="57">
        <v>46245.738055555557</v>
      </c>
      <c r="Q1778">
        <v>69362523</v>
      </c>
      <c r="S1778">
        <v>152332252825</v>
      </c>
      <c r="T1778" t="s">
        <v>6504</v>
      </c>
      <c r="U1778" t="s">
        <v>6505</v>
      </c>
      <c r="V1778" t="s">
        <v>6506</v>
      </c>
      <c r="Z1778">
        <v>112.674146108329</v>
      </c>
      <c r="AA1778">
        <v>-7.3656689434028504</v>
      </c>
      <c r="AB1778" t="s">
        <v>6507</v>
      </c>
      <c r="AC1778" t="s">
        <v>217</v>
      </c>
      <c r="AL1778" t="s">
        <v>218</v>
      </c>
      <c r="AM1778" t="s">
        <v>6508</v>
      </c>
      <c r="AN1778" t="s">
        <v>6</v>
      </c>
      <c r="AO1778" s="57">
        <v>46303.601122685184</v>
      </c>
      <c r="AP1778" s="57">
        <v>46245.541666666664</v>
      </c>
      <c r="AQ1778" t="s">
        <v>248</v>
      </c>
      <c r="AR1778" t="s">
        <v>278</v>
      </c>
      <c r="AS1778" t="s">
        <v>306</v>
      </c>
      <c r="AT1778" t="s">
        <v>231</v>
      </c>
      <c r="AV1778" t="s">
        <v>7220</v>
      </c>
      <c r="AW1778" t="s">
        <v>1014</v>
      </c>
      <c r="AX1778" t="s">
        <v>223</v>
      </c>
      <c r="BA1778" s="57">
        <v>46245.541666666664</v>
      </c>
      <c r="BB1778" t="s">
        <v>6508</v>
      </c>
      <c r="BF1778" s="6" t="e">
        <f t="shared" si="81"/>
        <v>#NUM!</v>
      </c>
      <c r="BG1778" t="e">
        <f t="shared" si="82"/>
        <v>#NUM!</v>
      </c>
      <c r="BH1778" t="e">
        <f t="shared" si="83"/>
        <v>#NUM!</v>
      </c>
      <c r="BI1778" t="str">
        <f>VLOOKUP(H1778,Sheet2!$A$1:$B$270,2,FALSE)</f>
        <v>SIDOARJO</v>
      </c>
    </row>
    <row r="1779" spans="1:61">
      <c r="A1779">
        <v>1778</v>
      </c>
      <c r="B1779">
        <v>1002532998</v>
      </c>
      <c r="C1779">
        <v>3</v>
      </c>
      <c r="D1779" t="s">
        <v>45</v>
      </c>
      <c r="E1779">
        <v>5</v>
      </c>
      <c r="F1779" t="s">
        <v>211</v>
      </c>
      <c r="G1779" t="s">
        <v>112</v>
      </c>
      <c r="H1779" t="s">
        <v>267</v>
      </c>
      <c r="I1779" t="s">
        <v>213</v>
      </c>
      <c r="J1779" t="s">
        <v>214</v>
      </c>
      <c r="K1779" t="s">
        <v>149</v>
      </c>
      <c r="L1779" t="s">
        <v>215</v>
      </c>
      <c r="M1779" t="s">
        <v>240</v>
      </c>
      <c r="N1779" t="s">
        <v>216</v>
      </c>
      <c r="O1779" s="57">
        <v>46252.529131944444</v>
      </c>
      <c r="P1779" s="57">
        <v>46252.53056712963</v>
      </c>
      <c r="Q1779">
        <v>69368931</v>
      </c>
      <c r="S1779">
        <v>172601797078</v>
      </c>
      <c r="T1779" t="s">
        <v>13661</v>
      </c>
      <c r="U1779" t="s">
        <v>13662</v>
      </c>
      <c r="V1779" t="s">
        <v>13663</v>
      </c>
      <c r="Z1779">
        <v>116.110471</v>
      </c>
      <c r="AA1779">
        <v>-8.5787999999999993</v>
      </c>
      <c r="AB1779" t="s">
        <v>13664</v>
      </c>
      <c r="AC1779" t="s">
        <v>237</v>
      </c>
      <c r="AL1779" t="s">
        <v>218</v>
      </c>
      <c r="AM1779" t="s">
        <v>13665</v>
      </c>
      <c r="AN1779" t="s">
        <v>6</v>
      </c>
      <c r="AO1779" t="s">
        <v>12868</v>
      </c>
      <c r="AP1779" s="57">
        <v>46255.333333333336</v>
      </c>
      <c r="AR1779" t="s">
        <v>241</v>
      </c>
      <c r="AS1779" t="s">
        <v>267</v>
      </c>
      <c r="AT1779" t="s">
        <v>231</v>
      </c>
      <c r="AV1779" t="s">
        <v>240</v>
      </c>
      <c r="AW1779" t="s">
        <v>1018</v>
      </c>
      <c r="AX1779" t="s">
        <v>223</v>
      </c>
      <c r="BA1779" s="57">
        <v>46255.333333333336</v>
      </c>
      <c r="BB1779" t="s">
        <v>13665</v>
      </c>
      <c r="BF1779" s="6" t="e">
        <f t="shared" si="81"/>
        <v>#NUM!</v>
      </c>
      <c r="BG1779" t="e">
        <f t="shared" si="82"/>
        <v>#NUM!</v>
      </c>
      <c r="BH1779" t="e">
        <f t="shared" si="83"/>
        <v>#NUM!</v>
      </c>
      <c r="BI1779" t="str">
        <f>VLOOKUP(H1779,Sheet2!$A$1:$B$270,2,FALSE)</f>
        <v>MATARAM</v>
      </c>
    </row>
    <row r="1780" spans="1:61">
      <c r="A1780">
        <v>1779</v>
      </c>
      <c r="B1780">
        <v>1002513899</v>
      </c>
      <c r="C1780">
        <v>3</v>
      </c>
      <c r="D1780" t="s">
        <v>55</v>
      </c>
      <c r="E1780">
        <v>5</v>
      </c>
      <c r="F1780" t="s">
        <v>228</v>
      </c>
      <c r="G1780" t="s">
        <v>127</v>
      </c>
      <c r="H1780" t="s">
        <v>229</v>
      </c>
      <c r="I1780" t="s">
        <v>213</v>
      </c>
      <c r="J1780" t="s">
        <v>214</v>
      </c>
      <c r="K1780" t="s">
        <v>149</v>
      </c>
      <c r="M1780" t="s">
        <v>76</v>
      </c>
      <c r="N1780" t="s">
        <v>216</v>
      </c>
      <c r="O1780" s="57">
        <v>46241.405590277776</v>
      </c>
      <c r="P1780" s="57">
        <v>46243.83699074074</v>
      </c>
      <c r="Q1780">
        <v>69360459</v>
      </c>
      <c r="S1780">
        <v>152426928026</v>
      </c>
      <c r="T1780" t="s">
        <v>5260</v>
      </c>
      <c r="U1780" t="s">
        <v>5261</v>
      </c>
      <c r="V1780" t="s">
        <v>5262</v>
      </c>
      <c r="Z1780">
        <v>113.4685222</v>
      </c>
      <c r="AA1780">
        <v>-7.2044565</v>
      </c>
      <c r="AB1780" t="s">
        <v>5263</v>
      </c>
      <c r="AC1780" t="s">
        <v>230</v>
      </c>
      <c r="AL1780" t="s">
        <v>218</v>
      </c>
      <c r="AM1780" t="s">
        <v>5264</v>
      </c>
      <c r="AN1780" t="s">
        <v>6</v>
      </c>
      <c r="AO1780" s="57">
        <v>46211.413402777776</v>
      </c>
      <c r="AP1780" s="57">
        <v>46243.541666666664</v>
      </c>
      <c r="AR1780" t="s">
        <v>219</v>
      </c>
      <c r="AS1780" t="s">
        <v>229</v>
      </c>
      <c r="AT1780" t="s">
        <v>231</v>
      </c>
      <c r="AU1780">
        <v>20260809</v>
      </c>
      <c r="AV1780" t="s">
        <v>222</v>
      </c>
      <c r="AW1780" t="s">
        <v>560</v>
      </c>
      <c r="AX1780" t="s">
        <v>223</v>
      </c>
      <c r="BA1780" s="57">
        <v>46243.541666666664</v>
      </c>
      <c r="BB1780" t="s">
        <v>5264</v>
      </c>
      <c r="BC1780">
        <v>2026</v>
      </c>
      <c r="BD1780">
        <v>8</v>
      </c>
      <c r="BE1780">
        <v>9</v>
      </c>
      <c r="BF1780" s="6">
        <f t="shared" si="81"/>
        <v>46243</v>
      </c>
      <c r="BG1780">
        <f t="shared" si="82"/>
        <v>-0.54166666666424135</v>
      </c>
      <c r="BH1780" t="str">
        <f t="shared" si="83"/>
        <v>COMPLY</v>
      </c>
      <c r="BI1780" t="str">
        <f>VLOOKUP(H1780,Sheet2!$A$1:$B$270,2,FALSE)</f>
        <v>MADURA</v>
      </c>
    </row>
    <row r="1781" spans="1:61">
      <c r="A1781">
        <v>1780</v>
      </c>
      <c r="B1781">
        <v>1002526102</v>
      </c>
      <c r="C1781">
        <v>3</v>
      </c>
      <c r="D1781" t="s">
        <v>42</v>
      </c>
      <c r="E1781">
        <v>5</v>
      </c>
      <c r="F1781" t="s">
        <v>102</v>
      </c>
      <c r="G1781" t="s">
        <v>108</v>
      </c>
      <c r="H1781" t="s">
        <v>341</v>
      </c>
      <c r="I1781" t="s">
        <v>213</v>
      </c>
      <c r="J1781" t="s">
        <v>214</v>
      </c>
      <c r="K1781" t="s">
        <v>149</v>
      </c>
      <c r="L1781" t="s">
        <v>215</v>
      </c>
      <c r="M1781" t="s">
        <v>76</v>
      </c>
      <c r="N1781" t="s">
        <v>216</v>
      </c>
      <c r="O1781" s="57">
        <v>46248.47078703704</v>
      </c>
      <c r="P1781" s="57">
        <v>46248.701898148145</v>
      </c>
      <c r="Q1781">
        <v>69365905</v>
      </c>
      <c r="S1781">
        <v>152527209105</v>
      </c>
      <c r="T1781" t="s">
        <v>10658</v>
      </c>
      <c r="U1781" t="s">
        <v>10659</v>
      </c>
      <c r="V1781" t="s">
        <v>10660</v>
      </c>
      <c r="Z1781">
        <v>114.233496</v>
      </c>
      <c r="AA1781">
        <v>-7.7505930000000003</v>
      </c>
      <c r="AB1781" t="s">
        <v>10661</v>
      </c>
      <c r="AC1781" t="s">
        <v>237</v>
      </c>
      <c r="AL1781" t="s">
        <v>218</v>
      </c>
      <c r="AM1781" t="s">
        <v>10662</v>
      </c>
      <c r="AN1781" t="s">
        <v>6</v>
      </c>
      <c r="AO1781" t="s">
        <v>10053</v>
      </c>
      <c r="AP1781" s="57">
        <v>46249.333333333336</v>
      </c>
      <c r="AR1781" t="s">
        <v>219</v>
      </c>
      <c r="AS1781" t="s">
        <v>341</v>
      </c>
      <c r="AT1781" t="s">
        <v>231</v>
      </c>
      <c r="AU1781">
        <v>20260814</v>
      </c>
      <c r="AV1781" t="s">
        <v>222</v>
      </c>
      <c r="AW1781" t="s">
        <v>1010</v>
      </c>
      <c r="AX1781" t="s">
        <v>223</v>
      </c>
      <c r="BA1781" s="57">
        <v>46249.333333333336</v>
      </c>
      <c r="BB1781" t="s">
        <v>10662</v>
      </c>
      <c r="BC1781">
        <v>2026</v>
      </c>
      <c r="BD1781">
        <v>8</v>
      </c>
      <c r="BE1781">
        <v>14</v>
      </c>
      <c r="BF1781" s="6">
        <f t="shared" si="81"/>
        <v>46248</v>
      </c>
      <c r="BG1781">
        <f t="shared" si="82"/>
        <v>-1.3333333333357587</v>
      </c>
      <c r="BH1781" t="str">
        <f t="shared" si="83"/>
        <v>COMPLY</v>
      </c>
      <c r="BI1781" t="str">
        <f>VLOOKUP(H1781,Sheet2!$A$1:$B$270,2,FALSE)</f>
        <v>BANYUWANGI</v>
      </c>
    </row>
    <row r="1782" spans="1:61">
      <c r="A1782">
        <v>1781</v>
      </c>
      <c r="B1782">
        <v>1002516436</v>
      </c>
      <c r="C1782">
        <v>3</v>
      </c>
      <c r="D1782" t="s">
        <v>34</v>
      </c>
      <c r="E1782">
        <v>5</v>
      </c>
      <c r="F1782" t="s">
        <v>573</v>
      </c>
      <c r="G1782" t="s">
        <v>84</v>
      </c>
      <c r="H1782" t="s">
        <v>242</v>
      </c>
      <c r="I1782" t="s">
        <v>213</v>
      </c>
      <c r="J1782" t="s">
        <v>214</v>
      </c>
      <c r="K1782" t="s">
        <v>149</v>
      </c>
      <c r="M1782" t="s">
        <v>236</v>
      </c>
      <c r="N1782" t="s">
        <v>216</v>
      </c>
      <c r="O1782" s="57">
        <v>46243.499120370368</v>
      </c>
      <c r="P1782" s="57">
        <v>46244.514143518521</v>
      </c>
      <c r="Q1782">
        <v>69361810</v>
      </c>
      <c r="S1782">
        <v>172424806035</v>
      </c>
      <c r="T1782" t="s">
        <v>4605</v>
      </c>
      <c r="U1782" t="s">
        <v>4606</v>
      </c>
      <c r="Z1782">
        <v>115.0637388</v>
      </c>
      <c r="AA1782">
        <v>-8.1278047999999998</v>
      </c>
      <c r="AB1782" t="s">
        <v>5265</v>
      </c>
      <c r="AC1782" t="s">
        <v>230</v>
      </c>
      <c r="AO1782" s="57">
        <v>46273.506828703707</v>
      </c>
      <c r="AR1782" t="s">
        <v>312</v>
      </c>
      <c r="AS1782" t="s">
        <v>242</v>
      </c>
      <c r="AT1782" t="s">
        <v>231</v>
      </c>
      <c r="AV1782" t="s">
        <v>5537</v>
      </c>
      <c r="AW1782" t="s">
        <v>561</v>
      </c>
      <c r="AX1782" t="s">
        <v>223</v>
      </c>
      <c r="AZ1782" t="s">
        <v>5537</v>
      </c>
      <c r="BF1782" s="6" t="e">
        <f t="shared" si="81"/>
        <v>#NUM!</v>
      </c>
      <c r="BG1782" t="e">
        <f t="shared" si="82"/>
        <v>#NUM!</v>
      </c>
      <c r="BH1782" t="e">
        <f t="shared" si="83"/>
        <v>#NUM!</v>
      </c>
      <c r="BI1782" t="str">
        <f>VLOOKUP(H1782,Sheet2!$A$1:$B$270,2,FALSE)</f>
        <v>SINGARAJA</v>
      </c>
    </row>
    <row r="1783" spans="1:61">
      <c r="A1783">
        <v>1782</v>
      </c>
      <c r="B1783">
        <v>1002523613</v>
      </c>
      <c r="C1783">
        <v>3</v>
      </c>
      <c r="D1783" t="s">
        <v>59</v>
      </c>
      <c r="E1783">
        <v>4</v>
      </c>
      <c r="F1783" t="s">
        <v>243</v>
      </c>
      <c r="G1783" t="s">
        <v>261</v>
      </c>
      <c r="H1783" t="s">
        <v>262</v>
      </c>
      <c r="I1783" t="s">
        <v>213</v>
      </c>
      <c r="J1783" t="s">
        <v>214</v>
      </c>
      <c r="K1783" t="s">
        <v>149</v>
      </c>
      <c r="L1783" t="s">
        <v>215</v>
      </c>
      <c r="M1783" t="s">
        <v>76</v>
      </c>
      <c r="N1783" t="s">
        <v>216</v>
      </c>
      <c r="O1783" s="57">
        <v>46247.420092592591</v>
      </c>
      <c r="P1783" s="57">
        <v>46247.61787037037</v>
      </c>
      <c r="Q1783">
        <v>69364845</v>
      </c>
      <c r="S1783">
        <v>141373127443</v>
      </c>
      <c r="T1783" t="s">
        <v>9052</v>
      </c>
      <c r="U1783" t="s">
        <v>9053</v>
      </c>
      <c r="V1783" t="s">
        <v>9054</v>
      </c>
      <c r="Z1783">
        <v>109.78700000000001</v>
      </c>
      <c r="AA1783">
        <v>-7.4245320000000001</v>
      </c>
      <c r="AB1783" t="s">
        <v>9055</v>
      </c>
      <c r="AC1783" t="s">
        <v>237</v>
      </c>
      <c r="AL1783" t="s">
        <v>218</v>
      </c>
      <c r="AM1783" t="s">
        <v>9056</v>
      </c>
      <c r="AN1783" t="s">
        <v>6</v>
      </c>
      <c r="AO1783" t="s">
        <v>8894</v>
      </c>
      <c r="AP1783" s="57">
        <v>46248.333333333336</v>
      </c>
      <c r="AR1783" t="s">
        <v>219</v>
      </c>
      <c r="AS1783" t="s">
        <v>262</v>
      </c>
      <c r="AT1783" t="s">
        <v>231</v>
      </c>
      <c r="AU1783">
        <v>20260813</v>
      </c>
      <c r="AV1783" t="s">
        <v>222</v>
      </c>
      <c r="AW1783" t="s">
        <v>1014</v>
      </c>
      <c r="AX1783" t="s">
        <v>223</v>
      </c>
      <c r="BA1783" s="57">
        <v>46248.333333333336</v>
      </c>
      <c r="BB1783" t="s">
        <v>9056</v>
      </c>
      <c r="BC1783">
        <v>2026</v>
      </c>
      <c r="BD1783">
        <v>8</v>
      </c>
      <c r="BE1783">
        <v>13</v>
      </c>
      <c r="BF1783" s="6">
        <f t="shared" si="81"/>
        <v>46247</v>
      </c>
      <c r="BG1783">
        <f t="shared" si="82"/>
        <v>-1.3333333333357587</v>
      </c>
      <c r="BH1783" t="str">
        <f t="shared" si="83"/>
        <v>COMPLY</v>
      </c>
      <c r="BI1783" t="e">
        <f>VLOOKUP(H1783,Sheet2!$A$1:$B$270,2,FALSE)</f>
        <v>#N/A</v>
      </c>
    </row>
    <row r="1784" spans="1:61">
      <c r="A1784">
        <v>1783</v>
      </c>
      <c r="B1784">
        <v>1002528592</v>
      </c>
      <c r="C1784">
        <v>3</v>
      </c>
      <c r="D1784" t="s">
        <v>45</v>
      </c>
      <c r="E1784">
        <v>5</v>
      </c>
      <c r="F1784" t="s">
        <v>211</v>
      </c>
      <c r="G1784" t="s">
        <v>112</v>
      </c>
      <c r="H1784" t="s">
        <v>267</v>
      </c>
      <c r="I1784" t="s">
        <v>213</v>
      </c>
      <c r="J1784" t="s">
        <v>214</v>
      </c>
      <c r="K1784" t="s">
        <v>149</v>
      </c>
      <c r="L1784" t="s">
        <v>215</v>
      </c>
      <c r="M1784" t="s">
        <v>575</v>
      </c>
      <c r="N1784" t="s">
        <v>216</v>
      </c>
      <c r="O1784" s="57">
        <v>46249.655509259261</v>
      </c>
      <c r="P1784" s="57">
        <v>46252.498807870368</v>
      </c>
      <c r="Q1784">
        <v>69367073</v>
      </c>
      <c r="S1784">
        <v>172601796340</v>
      </c>
      <c r="T1784" t="s">
        <v>10663</v>
      </c>
      <c r="U1784" t="s">
        <v>10664</v>
      </c>
      <c r="V1784" t="s">
        <v>10665</v>
      </c>
      <c r="Z1784">
        <v>116.07248045503999</v>
      </c>
      <c r="AA1784">
        <v>-8.5330551019803593</v>
      </c>
      <c r="AB1784" t="s">
        <v>10666</v>
      </c>
      <c r="AC1784" t="s">
        <v>217</v>
      </c>
      <c r="AL1784" t="s">
        <v>218</v>
      </c>
      <c r="AM1784" t="s">
        <v>10574</v>
      </c>
      <c r="AN1784" t="s">
        <v>6</v>
      </c>
      <c r="AO1784" t="s">
        <v>10667</v>
      </c>
      <c r="AP1784" s="57">
        <v>46250.541666666664</v>
      </c>
      <c r="AQ1784" t="s">
        <v>903</v>
      </c>
      <c r="AR1784" t="s">
        <v>14</v>
      </c>
      <c r="AS1784" t="s">
        <v>267</v>
      </c>
      <c r="AT1784" t="s">
        <v>231</v>
      </c>
      <c r="AV1784" t="s">
        <v>13666</v>
      </c>
      <c r="AW1784" t="s">
        <v>238</v>
      </c>
      <c r="AX1784" t="s">
        <v>223</v>
      </c>
      <c r="BA1784" s="57">
        <v>46250.541666666664</v>
      </c>
      <c r="BB1784" t="s">
        <v>10574</v>
      </c>
      <c r="BF1784" s="6" t="e">
        <f t="shared" si="81"/>
        <v>#NUM!</v>
      </c>
      <c r="BG1784" t="e">
        <f t="shared" si="82"/>
        <v>#NUM!</v>
      </c>
      <c r="BH1784" t="e">
        <f t="shared" si="83"/>
        <v>#NUM!</v>
      </c>
      <c r="BI1784" t="str">
        <f>VLOOKUP(H1784,Sheet2!$A$1:$B$270,2,FALSE)</f>
        <v>MATARAM</v>
      </c>
    </row>
    <row r="1785" spans="1:61">
      <c r="A1785">
        <v>1784</v>
      </c>
      <c r="B1785">
        <v>1002519645</v>
      </c>
      <c r="C1785">
        <v>3</v>
      </c>
      <c r="D1785" t="s">
        <v>38</v>
      </c>
      <c r="E1785">
        <v>5</v>
      </c>
      <c r="F1785" t="s">
        <v>90</v>
      </c>
      <c r="G1785" t="s">
        <v>90</v>
      </c>
      <c r="H1785" t="s">
        <v>459</v>
      </c>
      <c r="I1785" t="s">
        <v>213</v>
      </c>
      <c r="J1785" t="s">
        <v>214</v>
      </c>
      <c r="K1785" t="s">
        <v>149</v>
      </c>
      <c r="L1785" t="s">
        <v>215</v>
      </c>
      <c r="M1785" t="s">
        <v>76</v>
      </c>
      <c r="N1785" t="s">
        <v>216</v>
      </c>
      <c r="O1785" s="57">
        <v>46245.497187499997</v>
      </c>
      <c r="P1785" s="57">
        <v>46245.68105324074</v>
      </c>
      <c r="Q1785">
        <v>69363208</v>
      </c>
      <c r="S1785">
        <v>152640225881</v>
      </c>
      <c r="T1785" t="s">
        <v>7221</v>
      </c>
      <c r="U1785" t="s">
        <v>7222</v>
      </c>
      <c r="V1785" t="s">
        <v>7223</v>
      </c>
      <c r="Z1785">
        <v>111.97801000218</v>
      </c>
      <c r="AA1785">
        <v>-7.7619329575028999</v>
      </c>
      <c r="AB1785" t="s">
        <v>7224</v>
      </c>
      <c r="AC1785" t="s">
        <v>217</v>
      </c>
      <c r="AL1785" t="s">
        <v>218</v>
      </c>
      <c r="AM1785" t="s">
        <v>7225</v>
      </c>
      <c r="AN1785" t="s">
        <v>6</v>
      </c>
      <c r="AO1785" s="57">
        <v>46334.507453703707</v>
      </c>
      <c r="AP1785" s="57">
        <v>46246.333333333336</v>
      </c>
      <c r="AR1785" t="s">
        <v>219</v>
      </c>
      <c r="AS1785" t="s">
        <v>459</v>
      </c>
      <c r="AT1785" t="s">
        <v>231</v>
      </c>
      <c r="AU1785">
        <v>20260811</v>
      </c>
      <c r="AV1785" t="s">
        <v>222</v>
      </c>
      <c r="AW1785" t="s">
        <v>1010</v>
      </c>
      <c r="AX1785" t="s">
        <v>223</v>
      </c>
      <c r="BA1785" s="57">
        <v>46246.333333333336</v>
      </c>
      <c r="BB1785" t="s">
        <v>7225</v>
      </c>
      <c r="BC1785">
        <v>2026</v>
      </c>
      <c r="BD1785">
        <v>8</v>
      </c>
      <c r="BE1785">
        <v>11</v>
      </c>
      <c r="BF1785" s="6">
        <f t="shared" si="81"/>
        <v>46245</v>
      </c>
      <c r="BG1785">
        <f t="shared" si="82"/>
        <v>-1.3333333333357587</v>
      </c>
      <c r="BH1785" t="str">
        <f t="shared" si="83"/>
        <v>COMPLY</v>
      </c>
      <c r="BI1785" t="str">
        <f>VLOOKUP(H1785,Sheet2!$A$1:$B$270,2,FALSE)</f>
        <v>KEDIRI</v>
      </c>
    </row>
    <row r="1786" spans="1:61">
      <c r="A1786">
        <v>1785</v>
      </c>
      <c r="B1786">
        <v>1002531064</v>
      </c>
      <c r="C1786">
        <v>3</v>
      </c>
      <c r="D1786" t="s">
        <v>42</v>
      </c>
      <c r="E1786">
        <v>5</v>
      </c>
      <c r="F1786" t="s">
        <v>106</v>
      </c>
      <c r="G1786" t="s">
        <v>104</v>
      </c>
      <c r="H1786" t="s">
        <v>425</v>
      </c>
      <c r="I1786" t="s">
        <v>213</v>
      </c>
      <c r="J1786" t="s">
        <v>214</v>
      </c>
      <c r="K1786" t="s">
        <v>149</v>
      </c>
      <c r="L1786" t="s">
        <v>215</v>
      </c>
      <c r="M1786" t="s">
        <v>76</v>
      </c>
      <c r="N1786" t="s">
        <v>216</v>
      </c>
      <c r="O1786" s="57">
        <v>46251.622870370367</v>
      </c>
      <c r="P1786" s="57">
        <v>46252.453182870369</v>
      </c>
      <c r="Q1786">
        <v>69368197</v>
      </c>
      <c r="S1786">
        <v>152504261418</v>
      </c>
      <c r="T1786" t="s">
        <v>10668</v>
      </c>
      <c r="U1786" t="s">
        <v>10669</v>
      </c>
      <c r="V1786" t="s">
        <v>10670</v>
      </c>
      <c r="Z1786">
        <v>113.213106505572</v>
      </c>
      <c r="AA1786">
        <v>-8.0645489966471597</v>
      </c>
      <c r="AB1786" t="s">
        <v>10671</v>
      </c>
      <c r="AC1786" t="s">
        <v>217</v>
      </c>
      <c r="AL1786" t="s">
        <v>218</v>
      </c>
      <c r="AM1786" t="s">
        <v>9966</v>
      </c>
      <c r="AN1786" t="s">
        <v>6</v>
      </c>
      <c r="AO1786" t="s">
        <v>10292</v>
      </c>
      <c r="AP1786" s="57">
        <v>46252.541666666664</v>
      </c>
      <c r="AR1786" t="s">
        <v>219</v>
      </c>
      <c r="AS1786" t="s">
        <v>425</v>
      </c>
      <c r="AT1786" t="s">
        <v>221</v>
      </c>
      <c r="AU1786">
        <v>20260818</v>
      </c>
      <c r="AV1786" t="s">
        <v>222</v>
      </c>
      <c r="AW1786" t="s">
        <v>10672</v>
      </c>
      <c r="AX1786" t="s">
        <v>223</v>
      </c>
      <c r="BA1786" s="57">
        <v>46252.541666666664</v>
      </c>
      <c r="BB1786" t="s">
        <v>9966</v>
      </c>
      <c r="BC1786">
        <v>2026</v>
      </c>
      <c r="BD1786">
        <v>8</v>
      </c>
      <c r="BE1786">
        <v>18</v>
      </c>
      <c r="BF1786" s="6">
        <f t="shared" si="81"/>
        <v>46252</v>
      </c>
      <c r="BG1786">
        <f t="shared" si="82"/>
        <v>-0.54166666666424135</v>
      </c>
      <c r="BH1786" t="str">
        <f t="shared" si="83"/>
        <v>COMPLY</v>
      </c>
      <c r="BI1786" t="str">
        <f>VLOOKUP(H1786,Sheet2!$A$1:$B$270,2,FALSE)</f>
        <v>PROBOLINGGO</v>
      </c>
    </row>
    <row r="1787" spans="1:61">
      <c r="A1787">
        <v>1786</v>
      </c>
      <c r="B1787">
        <v>1002505826</v>
      </c>
      <c r="C1787">
        <v>3</v>
      </c>
      <c r="D1787" t="s">
        <v>55</v>
      </c>
      <c r="E1787">
        <v>5</v>
      </c>
      <c r="F1787" t="s">
        <v>265</v>
      </c>
      <c r="G1787" t="s">
        <v>123</v>
      </c>
      <c r="H1787" t="s">
        <v>293</v>
      </c>
      <c r="I1787" t="s">
        <v>213</v>
      </c>
      <c r="J1787" t="s">
        <v>214</v>
      </c>
      <c r="K1787" t="s">
        <v>149</v>
      </c>
      <c r="M1787" t="s">
        <v>76</v>
      </c>
      <c r="N1787" t="s">
        <v>216</v>
      </c>
      <c r="O1787" s="57">
        <v>46237.458969907406</v>
      </c>
      <c r="P1787" s="57">
        <v>46237.881643518522</v>
      </c>
      <c r="Q1787">
        <v>69355820</v>
      </c>
      <c r="S1787">
        <v>152401227305</v>
      </c>
      <c r="T1787" t="s">
        <v>2734</v>
      </c>
      <c r="U1787" t="s">
        <v>2735</v>
      </c>
      <c r="V1787" t="s">
        <v>2736</v>
      </c>
      <c r="Z1787">
        <v>112.73384203000001</v>
      </c>
      <c r="AA1787">
        <v>-7.2000520889999997</v>
      </c>
      <c r="AB1787" t="s">
        <v>2737</v>
      </c>
      <c r="AC1787" t="s">
        <v>230</v>
      </c>
      <c r="AL1787" t="s">
        <v>218</v>
      </c>
      <c r="AM1787" t="s">
        <v>2738</v>
      </c>
      <c r="AN1787" t="s">
        <v>6</v>
      </c>
      <c r="AO1787" s="57">
        <v>46089.465671296297</v>
      </c>
      <c r="AR1787" t="s">
        <v>219</v>
      </c>
      <c r="AS1787" t="s">
        <v>293</v>
      </c>
      <c r="AT1787" t="s">
        <v>231</v>
      </c>
      <c r="AU1787">
        <v>20260803</v>
      </c>
      <c r="AV1787" t="s">
        <v>222</v>
      </c>
      <c r="AW1787" t="s">
        <v>561</v>
      </c>
      <c r="AX1787" t="s">
        <v>223</v>
      </c>
      <c r="BA1787" s="57">
        <v>46237.291666666664</v>
      </c>
      <c r="BB1787" t="s">
        <v>2738</v>
      </c>
      <c r="BC1787">
        <v>2026</v>
      </c>
      <c r="BD1787">
        <v>8</v>
      </c>
      <c r="BE1787">
        <v>3</v>
      </c>
      <c r="BF1787" s="6">
        <f t="shared" si="81"/>
        <v>46237</v>
      </c>
      <c r="BG1787">
        <f t="shared" si="82"/>
        <v>-0.29166666666424135</v>
      </c>
      <c r="BH1787" t="str">
        <f t="shared" si="83"/>
        <v>COMPLY</v>
      </c>
      <c r="BI1787" t="str">
        <f>VLOOKUP(H1787,Sheet2!$A$1:$B$270,2,FALSE)</f>
        <v>SURABAYA UTARA</v>
      </c>
    </row>
    <row r="1788" spans="1:61">
      <c r="A1788">
        <v>1787</v>
      </c>
      <c r="B1788">
        <v>1002512650</v>
      </c>
      <c r="C1788">
        <v>3</v>
      </c>
      <c r="D1788" t="s">
        <v>42</v>
      </c>
      <c r="E1788">
        <v>5</v>
      </c>
      <c r="F1788" t="s">
        <v>233</v>
      </c>
      <c r="G1788" t="s">
        <v>103</v>
      </c>
      <c r="H1788" t="s">
        <v>300</v>
      </c>
      <c r="I1788" t="s">
        <v>213</v>
      </c>
      <c r="J1788" t="s">
        <v>214</v>
      </c>
      <c r="K1788" t="s">
        <v>149</v>
      </c>
      <c r="M1788" t="s">
        <v>76</v>
      </c>
      <c r="N1788" t="s">
        <v>216</v>
      </c>
      <c r="O1788" s="57">
        <v>46240.600023148145</v>
      </c>
      <c r="P1788" s="57">
        <v>46240.828090277777</v>
      </c>
      <c r="Q1788">
        <v>69360057</v>
      </c>
      <c r="S1788">
        <v>152319208226</v>
      </c>
      <c r="T1788" t="s">
        <v>2739</v>
      </c>
      <c r="U1788" t="s">
        <v>2740</v>
      </c>
      <c r="V1788" t="s">
        <v>2741</v>
      </c>
      <c r="Z1788">
        <v>112.3720793</v>
      </c>
      <c r="AA1788">
        <v>-7.7094909999999999</v>
      </c>
      <c r="AB1788" t="s">
        <v>2742</v>
      </c>
      <c r="AC1788" t="s">
        <v>230</v>
      </c>
      <c r="AL1788" t="s">
        <v>218</v>
      </c>
      <c r="AM1788" t="s">
        <v>2743</v>
      </c>
      <c r="AN1788" t="s">
        <v>6</v>
      </c>
      <c r="AO1788" s="57">
        <v>46181.601423611108</v>
      </c>
      <c r="AP1788" s="57">
        <v>46241.541666666664</v>
      </c>
      <c r="AR1788" t="s">
        <v>219</v>
      </c>
      <c r="AS1788" t="s">
        <v>300</v>
      </c>
      <c r="AT1788" t="s">
        <v>231</v>
      </c>
      <c r="AU1788">
        <v>20260806</v>
      </c>
      <c r="AV1788" t="s">
        <v>222</v>
      </c>
      <c r="AW1788" t="s">
        <v>561</v>
      </c>
      <c r="AX1788" t="s">
        <v>223</v>
      </c>
      <c r="BA1788" s="57">
        <v>46241.541666666664</v>
      </c>
      <c r="BB1788" t="s">
        <v>2743</v>
      </c>
      <c r="BC1788">
        <v>2026</v>
      </c>
      <c r="BD1788">
        <v>8</v>
      </c>
      <c r="BE1788">
        <v>6</v>
      </c>
      <c r="BF1788" s="6">
        <f t="shared" si="81"/>
        <v>46240</v>
      </c>
      <c r="BG1788">
        <f t="shared" si="82"/>
        <v>-1.5416666666642413</v>
      </c>
      <c r="BH1788" t="str">
        <f t="shared" si="83"/>
        <v>COMPLY</v>
      </c>
      <c r="BI1788" t="str">
        <f>VLOOKUP(H1788,Sheet2!$A$1:$B$270,2,FALSE)</f>
        <v>MOJOKERTO</v>
      </c>
    </row>
    <row r="1789" spans="1:61">
      <c r="A1789">
        <v>1788</v>
      </c>
      <c r="B1789">
        <v>1002521447</v>
      </c>
      <c r="C1789">
        <v>3</v>
      </c>
      <c r="D1789" t="s">
        <v>42</v>
      </c>
      <c r="E1789">
        <v>5</v>
      </c>
      <c r="F1789" t="s">
        <v>106</v>
      </c>
      <c r="G1789" t="s">
        <v>106</v>
      </c>
      <c r="H1789" t="s">
        <v>375</v>
      </c>
      <c r="I1789" t="s">
        <v>213</v>
      </c>
      <c r="J1789" t="s">
        <v>214</v>
      </c>
      <c r="K1789" t="s">
        <v>149</v>
      </c>
      <c r="M1789" t="s">
        <v>76</v>
      </c>
      <c r="N1789" t="s">
        <v>216</v>
      </c>
      <c r="O1789" s="57">
        <v>46246.408831018518</v>
      </c>
      <c r="P1789" s="57">
        <v>46249.312997685185</v>
      </c>
      <c r="Q1789">
        <v>69363911</v>
      </c>
      <c r="S1789">
        <v>152731203850</v>
      </c>
      <c r="T1789" t="s">
        <v>8123</v>
      </c>
      <c r="U1789" t="s">
        <v>8124</v>
      </c>
      <c r="V1789" t="s">
        <v>8125</v>
      </c>
      <c r="Z1789">
        <v>112.8934718</v>
      </c>
      <c r="AA1789">
        <v>-7.7054999999999998</v>
      </c>
      <c r="AB1789" t="s">
        <v>8126</v>
      </c>
      <c r="AC1789" t="s">
        <v>230</v>
      </c>
      <c r="AL1789" t="s">
        <v>218</v>
      </c>
      <c r="AM1789" t="s">
        <v>8127</v>
      </c>
      <c r="AN1789" t="s">
        <v>6</v>
      </c>
      <c r="AO1789" s="57">
        <v>46364.413321759261</v>
      </c>
      <c r="AP1789" s="57">
        <v>46247.333333333336</v>
      </c>
      <c r="AR1789" t="s">
        <v>219</v>
      </c>
      <c r="AS1789" t="s">
        <v>375</v>
      </c>
      <c r="AT1789" t="s">
        <v>231</v>
      </c>
      <c r="AU1789">
        <v>20260815</v>
      </c>
      <c r="AV1789" t="s">
        <v>222</v>
      </c>
      <c r="AW1789" t="s">
        <v>595</v>
      </c>
      <c r="AX1789" t="s">
        <v>223</v>
      </c>
      <c r="BA1789" s="57">
        <v>46247.333333333336</v>
      </c>
      <c r="BB1789" t="s">
        <v>8127</v>
      </c>
      <c r="BC1789">
        <v>2026</v>
      </c>
      <c r="BD1789">
        <v>8</v>
      </c>
      <c r="BE1789">
        <v>15</v>
      </c>
      <c r="BF1789" s="6">
        <f t="shared" si="81"/>
        <v>46249</v>
      </c>
      <c r="BG1789">
        <f t="shared" si="82"/>
        <v>1.6666666666642413</v>
      </c>
      <c r="BH1789" t="str">
        <f t="shared" si="83"/>
        <v>NOT COMPLY</v>
      </c>
      <c r="BI1789" t="str">
        <f>VLOOKUP(H1789,Sheet2!$A$1:$B$270,2,FALSE)</f>
        <v>PASURUAN</v>
      </c>
    </row>
    <row r="1790" spans="1:61">
      <c r="A1790">
        <v>1789</v>
      </c>
      <c r="B1790">
        <v>1002518871</v>
      </c>
      <c r="C1790">
        <v>3</v>
      </c>
      <c r="D1790" t="s">
        <v>55</v>
      </c>
      <c r="E1790">
        <v>5</v>
      </c>
      <c r="F1790" t="s">
        <v>265</v>
      </c>
      <c r="G1790" t="s">
        <v>128</v>
      </c>
      <c r="H1790" t="s">
        <v>386</v>
      </c>
      <c r="I1790" t="s">
        <v>213</v>
      </c>
      <c r="J1790" t="s">
        <v>214</v>
      </c>
      <c r="K1790" t="s">
        <v>149</v>
      </c>
      <c r="M1790" t="s">
        <v>76</v>
      </c>
      <c r="N1790" t="s">
        <v>216</v>
      </c>
      <c r="O1790" s="57">
        <v>46245.368877314817</v>
      </c>
      <c r="P1790" s="57">
        <v>46247.509479166663</v>
      </c>
      <c r="Q1790">
        <v>69362885</v>
      </c>
      <c r="S1790">
        <v>152409278355</v>
      </c>
      <c r="T1790" t="s">
        <v>7226</v>
      </c>
      <c r="U1790" t="s">
        <v>9057</v>
      </c>
      <c r="V1790" t="s">
        <v>7227</v>
      </c>
      <c r="Z1790">
        <v>112.702965047681</v>
      </c>
      <c r="AA1790">
        <v>-7.2754137200314997</v>
      </c>
      <c r="AB1790" t="s">
        <v>7228</v>
      </c>
      <c r="AC1790" t="s">
        <v>230</v>
      </c>
      <c r="AL1790" t="s">
        <v>218</v>
      </c>
      <c r="AM1790" t="s">
        <v>7229</v>
      </c>
      <c r="AN1790" t="s">
        <v>6</v>
      </c>
      <c r="AO1790" s="57">
        <v>46334.372048611112</v>
      </c>
      <c r="AP1790" s="57">
        <v>46246.541666666664</v>
      </c>
      <c r="AR1790" t="s">
        <v>219</v>
      </c>
      <c r="AS1790" t="s">
        <v>386</v>
      </c>
      <c r="AT1790" t="s">
        <v>570</v>
      </c>
      <c r="AU1790">
        <v>20260813</v>
      </c>
      <c r="AV1790" t="s">
        <v>222</v>
      </c>
      <c r="AW1790" t="s">
        <v>590</v>
      </c>
      <c r="AX1790" t="s">
        <v>223</v>
      </c>
      <c r="BA1790" s="57">
        <v>46246.541666666664</v>
      </c>
      <c r="BB1790" t="s">
        <v>7229</v>
      </c>
      <c r="BC1790">
        <v>2026</v>
      </c>
      <c r="BD1790">
        <v>8</v>
      </c>
      <c r="BE1790">
        <v>13</v>
      </c>
      <c r="BF1790" s="6">
        <f t="shared" si="81"/>
        <v>46247</v>
      </c>
      <c r="BG1790">
        <f t="shared" si="82"/>
        <v>0.45833333333575865</v>
      </c>
      <c r="BH1790" t="str">
        <f t="shared" si="83"/>
        <v>COMPLY</v>
      </c>
      <c r="BI1790" t="str">
        <f>VLOOKUP(H1790,Sheet2!$A$1:$B$270,2,FALSE)</f>
        <v>SURABAYA UTARA</v>
      </c>
    </row>
    <row r="1791" spans="1:61">
      <c r="A1791">
        <v>1790</v>
      </c>
      <c r="B1791">
        <v>1002512822</v>
      </c>
      <c r="C1791">
        <v>3</v>
      </c>
      <c r="D1791" t="s">
        <v>49</v>
      </c>
      <c r="E1791">
        <v>4</v>
      </c>
      <c r="F1791" t="s">
        <v>246</v>
      </c>
      <c r="G1791" t="s">
        <v>549</v>
      </c>
      <c r="H1791" t="s">
        <v>928</v>
      </c>
      <c r="I1791" t="s">
        <v>213</v>
      </c>
      <c r="J1791" t="s">
        <v>214</v>
      </c>
      <c r="K1791" t="s">
        <v>149</v>
      </c>
      <c r="L1791" t="s">
        <v>215</v>
      </c>
      <c r="M1791" t="s">
        <v>76</v>
      </c>
      <c r="N1791" t="s">
        <v>216</v>
      </c>
      <c r="O1791" s="57">
        <v>46240.629120370373</v>
      </c>
      <c r="P1791" s="57">
        <v>46242.330358796295</v>
      </c>
      <c r="Q1791">
        <v>69360110</v>
      </c>
      <c r="S1791">
        <v>146457106341</v>
      </c>
      <c r="T1791" t="s">
        <v>1000</v>
      </c>
      <c r="U1791" t="s">
        <v>2757</v>
      </c>
      <c r="V1791" t="s">
        <v>2758</v>
      </c>
      <c r="Z1791">
        <v>110.2506534</v>
      </c>
      <c r="AA1791">
        <v>-6.9564329999999996</v>
      </c>
      <c r="AB1791" t="s">
        <v>2759</v>
      </c>
      <c r="AC1791" t="s">
        <v>237</v>
      </c>
      <c r="AL1791" t="s">
        <v>218</v>
      </c>
      <c r="AM1791" t="s">
        <v>2760</v>
      </c>
      <c r="AN1791" t="s">
        <v>6</v>
      </c>
      <c r="AO1791" s="57">
        <v>46181.642870370371</v>
      </c>
      <c r="AP1791" s="57">
        <v>46241.541666666664</v>
      </c>
      <c r="AR1791" t="s">
        <v>219</v>
      </c>
      <c r="AS1791" t="s">
        <v>928</v>
      </c>
      <c r="AT1791" t="s">
        <v>231</v>
      </c>
      <c r="AU1791">
        <v>20260808</v>
      </c>
      <c r="AV1791" t="s">
        <v>222</v>
      </c>
      <c r="AW1791" t="s">
        <v>1010</v>
      </c>
      <c r="AX1791" t="s">
        <v>223</v>
      </c>
      <c r="BA1791" s="57">
        <v>46241.541666666664</v>
      </c>
      <c r="BB1791" t="s">
        <v>2760</v>
      </c>
      <c r="BC1791">
        <v>2026</v>
      </c>
      <c r="BD1791">
        <v>8</v>
      </c>
      <c r="BE1791">
        <v>8</v>
      </c>
      <c r="BF1791" s="6">
        <f t="shared" si="81"/>
        <v>46242</v>
      </c>
      <c r="BG1791">
        <f t="shared" si="82"/>
        <v>0.45833333333575865</v>
      </c>
      <c r="BH1791" t="str">
        <f t="shared" si="83"/>
        <v>COMPLY</v>
      </c>
      <c r="BI1791" t="e">
        <f>VLOOKUP(H1791,Sheet2!$A$1:$B$270,2,FALSE)</f>
        <v>#N/A</v>
      </c>
    </row>
    <row r="1792" spans="1:61">
      <c r="A1792">
        <v>1791</v>
      </c>
      <c r="B1792">
        <v>1002530767</v>
      </c>
      <c r="C1792">
        <v>3</v>
      </c>
      <c r="D1792" t="s">
        <v>34</v>
      </c>
      <c r="E1792">
        <v>5</v>
      </c>
      <c r="F1792" t="s">
        <v>585</v>
      </c>
      <c r="G1792" t="s">
        <v>86</v>
      </c>
      <c r="H1792" t="s">
        <v>276</v>
      </c>
      <c r="I1792" t="s">
        <v>213</v>
      </c>
      <c r="J1792" t="s">
        <v>214</v>
      </c>
      <c r="K1792" t="s">
        <v>149</v>
      </c>
      <c r="M1792" t="s">
        <v>76</v>
      </c>
      <c r="N1792" t="s">
        <v>216</v>
      </c>
      <c r="O1792" s="57">
        <v>46251.512870370374</v>
      </c>
      <c r="P1792" s="57">
        <v>46252.614340277774</v>
      </c>
      <c r="Q1792">
        <v>69368008</v>
      </c>
      <c r="S1792">
        <v>172418758458</v>
      </c>
      <c r="T1792" t="s">
        <v>10673</v>
      </c>
      <c r="U1792" t="s">
        <v>13667</v>
      </c>
      <c r="V1792" t="s">
        <v>10674</v>
      </c>
      <c r="Z1792">
        <v>115.1863788</v>
      </c>
      <c r="AA1792">
        <v>-8.6490071999999998</v>
      </c>
      <c r="AB1792" t="s">
        <v>10675</v>
      </c>
      <c r="AC1792" t="s">
        <v>230</v>
      </c>
      <c r="AL1792" t="s">
        <v>218</v>
      </c>
      <c r="AM1792" t="s">
        <v>10676</v>
      </c>
      <c r="AN1792" t="s">
        <v>6</v>
      </c>
      <c r="AO1792" t="s">
        <v>10485</v>
      </c>
      <c r="AP1792" s="57">
        <v>46252.541666666664</v>
      </c>
      <c r="AR1792" t="s">
        <v>219</v>
      </c>
      <c r="AS1792" t="s">
        <v>276</v>
      </c>
      <c r="AT1792" t="s">
        <v>231</v>
      </c>
      <c r="AU1792">
        <v>20260818</v>
      </c>
      <c r="AV1792" t="s">
        <v>222</v>
      </c>
      <c r="AW1792" t="s">
        <v>561</v>
      </c>
      <c r="AX1792" t="s">
        <v>223</v>
      </c>
      <c r="BA1792" s="57">
        <v>46252.541666666664</v>
      </c>
      <c r="BB1792" t="s">
        <v>10676</v>
      </c>
      <c r="BC1792">
        <v>2026</v>
      </c>
      <c r="BD1792">
        <v>8</v>
      </c>
      <c r="BE1792">
        <v>18</v>
      </c>
      <c r="BF1792" s="6">
        <f t="shared" si="81"/>
        <v>46252</v>
      </c>
      <c r="BG1792">
        <f t="shared" si="82"/>
        <v>-0.54166666666424135</v>
      </c>
      <c r="BH1792" t="str">
        <f t="shared" si="83"/>
        <v>COMPLY</v>
      </c>
      <c r="BI1792" t="str">
        <f>VLOOKUP(H1792,Sheet2!$A$1:$B$270,2,FALSE)</f>
        <v>UBUNG</v>
      </c>
    </row>
    <row r="1793" spans="1:61">
      <c r="A1793">
        <v>1792</v>
      </c>
      <c r="B1793">
        <v>1002521806</v>
      </c>
      <c r="C1793">
        <v>3</v>
      </c>
      <c r="D1793" t="s">
        <v>55</v>
      </c>
      <c r="E1793">
        <v>5</v>
      </c>
      <c r="F1793" t="s">
        <v>228</v>
      </c>
      <c r="G1793" t="s">
        <v>121</v>
      </c>
      <c r="H1793" t="s">
        <v>454</v>
      </c>
      <c r="I1793" t="s">
        <v>213</v>
      </c>
      <c r="J1793" t="s">
        <v>214</v>
      </c>
      <c r="K1793" t="s">
        <v>149</v>
      </c>
      <c r="M1793" t="s">
        <v>76</v>
      </c>
      <c r="N1793" t="s">
        <v>216</v>
      </c>
      <c r="O1793" s="57">
        <v>46246.481215277781</v>
      </c>
      <c r="P1793" s="57">
        <v>46246.541377314818</v>
      </c>
      <c r="Q1793">
        <v>69361695</v>
      </c>
      <c r="S1793">
        <v>152436202074</v>
      </c>
      <c r="T1793" t="s">
        <v>4972</v>
      </c>
      <c r="U1793" t="s">
        <v>4973</v>
      </c>
      <c r="V1793" t="s">
        <v>8128</v>
      </c>
      <c r="Z1793">
        <v>112.720381</v>
      </c>
      <c r="AA1793">
        <v>-7.1262829999999999</v>
      </c>
      <c r="AB1793" t="s">
        <v>4975</v>
      </c>
      <c r="AC1793" t="s">
        <v>230</v>
      </c>
      <c r="AL1793" t="s">
        <v>218</v>
      </c>
      <c r="AM1793" t="s">
        <v>7910</v>
      </c>
      <c r="AN1793" t="s">
        <v>6</v>
      </c>
      <c r="AO1793" s="57">
        <v>46364.486018518517</v>
      </c>
      <c r="AR1793" t="s">
        <v>219</v>
      </c>
      <c r="AS1793" t="s">
        <v>454</v>
      </c>
      <c r="AT1793" t="s">
        <v>231</v>
      </c>
      <c r="AU1793">
        <v>20260812</v>
      </c>
      <c r="AV1793" t="s">
        <v>222</v>
      </c>
      <c r="AW1793" t="s">
        <v>634</v>
      </c>
      <c r="AX1793" t="s">
        <v>223</v>
      </c>
      <c r="BA1793" s="57">
        <v>46246.291666666664</v>
      </c>
      <c r="BB1793" t="s">
        <v>7910</v>
      </c>
      <c r="BC1793">
        <v>2026</v>
      </c>
      <c r="BD1793">
        <v>8</v>
      </c>
      <c r="BE1793">
        <v>12</v>
      </c>
      <c r="BF1793" s="6">
        <f t="shared" si="81"/>
        <v>46246</v>
      </c>
      <c r="BG1793">
        <f t="shared" si="82"/>
        <v>-0.29166666666424135</v>
      </c>
      <c r="BH1793" t="str">
        <f t="shared" si="83"/>
        <v>COMPLY</v>
      </c>
      <c r="BI1793" t="str">
        <f>VLOOKUP(H1793,Sheet2!$A$1:$B$270,2,FALSE)</f>
        <v>MADURA</v>
      </c>
    </row>
    <row r="1794" spans="1:61">
      <c r="A1794">
        <v>1793</v>
      </c>
      <c r="B1794">
        <v>1002524165</v>
      </c>
      <c r="C1794">
        <v>3</v>
      </c>
      <c r="D1794" t="s">
        <v>49</v>
      </c>
      <c r="E1794">
        <v>4</v>
      </c>
      <c r="F1794" t="s">
        <v>252</v>
      </c>
      <c r="G1794" t="s">
        <v>255</v>
      </c>
      <c r="H1794" t="s">
        <v>556</v>
      </c>
      <c r="I1794" t="s">
        <v>213</v>
      </c>
      <c r="J1794" t="s">
        <v>214</v>
      </c>
      <c r="K1794" t="s">
        <v>149</v>
      </c>
      <c r="L1794" t="s">
        <v>215</v>
      </c>
      <c r="M1794" t="s">
        <v>575</v>
      </c>
      <c r="N1794" t="s">
        <v>216</v>
      </c>
      <c r="O1794" s="57">
        <v>46247.543009259258</v>
      </c>
      <c r="P1794" s="57">
        <v>46248.710046296299</v>
      </c>
      <c r="Q1794">
        <v>69365098</v>
      </c>
      <c r="S1794">
        <v>142283119782</v>
      </c>
      <c r="T1794" t="s">
        <v>9064</v>
      </c>
      <c r="U1794" t="s">
        <v>9065</v>
      </c>
      <c r="V1794" t="s">
        <v>9066</v>
      </c>
      <c r="Z1794">
        <v>109.15015099999999</v>
      </c>
      <c r="AA1794">
        <v>-7.001538</v>
      </c>
      <c r="AB1794" t="s">
        <v>9067</v>
      </c>
      <c r="AC1794" t="s">
        <v>237</v>
      </c>
      <c r="AL1794" t="s">
        <v>218</v>
      </c>
      <c r="AM1794" t="s">
        <v>8868</v>
      </c>
      <c r="AN1794" t="s">
        <v>6</v>
      </c>
      <c r="AO1794" t="s">
        <v>8944</v>
      </c>
      <c r="AP1794" s="57">
        <v>46248.541666666664</v>
      </c>
      <c r="AQ1794" t="s">
        <v>564</v>
      </c>
      <c r="AR1794" t="s">
        <v>14</v>
      </c>
      <c r="AS1794" t="s">
        <v>556</v>
      </c>
      <c r="AT1794" t="s">
        <v>231</v>
      </c>
      <c r="AV1794" t="s">
        <v>10684</v>
      </c>
      <c r="AW1794" t="s">
        <v>1014</v>
      </c>
      <c r="AX1794" t="s">
        <v>223</v>
      </c>
      <c r="BA1794" s="57">
        <v>46248.541666666664</v>
      </c>
      <c r="BB1794" t="s">
        <v>8868</v>
      </c>
      <c r="BF1794" s="6" t="e">
        <f t="shared" si="81"/>
        <v>#NUM!</v>
      </c>
      <c r="BG1794" t="e">
        <f t="shared" si="82"/>
        <v>#NUM!</v>
      </c>
      <c r="BH1794" t="e">
        <f t="shared" si="83"/>
        <v>#NUM!</v>
      </c>
      <c r="BI1794" t="e">
        <f>VLOOKUP(H1794,Sheet2!$A$1:$B$270,2,FALSE)</f>
        <v>#N/A</v>
      </c>
    </row>
    <row r="1795" spans="1:61">
      <c r="A1795">
        <v>1794</v>
      </c>
      <c r="B1795">
        <v>1002509343</v>
      </c>
      <c r="C1795">
        <v>3</v>
      </c>
      <c r="D1795" t="s">
        <v>51</v>
      </c>
      <c r="E1795">
        <v>4</v>
      </c>
      <c r="F1795" t="s">
        <v>273</v>
      </c>
      <c r="G1795" t="s">
        <v>273</v>
      </c>
      <c r="H1795" t="s">
        <v>946</v>
      </c>
      <c r="I1795" t="s">
        <v>213</v>
      </c>
      <c r="J1795" t="s">
        <v>214</v>
      </c>
      <c r="K1795" t="s">
        <v>149</v>
      </c>
      <c r="L1795" t="s">
        <v>215</v>
      </c>
      <c r="M1795" t="s">
        <v>76</v>
      </c>
      <c r="N1795" t="s">
        <v>216</v>
      </c>
      <c r="O1795" s="57">
        <v>46238.722870370373</v>
      </c>
      <c r="P1795" s="57">
        <v>46240.597384259258</v>
      </c>
      <c r="Q1795">
        <v>69358619</v>
      </c>
      <c r="S1795">
        <v>142401145968</v>
      </c>
      <c r="T1795" t="s">
        <v>2778</v>
      </c>
      <c r="U1795" t="s">
        <v>2779</v>
      </c>
      <c r="V1795" t="s">
        <v>2780</v>
      </c>
      <c r="Z1795">
        <v>110.91021600000001</v>
      </c>
      <c r="AA1795">
        <v>-6.8051500000000003</v>
      </c>
      <c r="AB1795" t="s">
        <v>2781</v>
      </c>
      <c r="AC1795" t="s">
        <v>237</v>
      </c>
      <c r="AL1795" t="s">
        <v>218</v>
      </c>
      <c r="AM1795" t="s">
        <v>2782</v>
      </c>
      <c r="AN1795" t="s">
        <v>6</v>
      </c>
      <c r="AO1795" s="57">
        <v>46120.726145833331</v>
      </c>
      <c r="AP1795" s="57">
        <v>46239.625</v>
      </c>
      <c r="AR1795" t="s">
        <v>219</v>
      </c>
      <c r="AS1795" t="s">
        <v>946</v>
      </c>
      <c r="AT1795" t="s">
        <v>231</v>
      </c>
      <c r="AU1795">
        <v>20260806</v>
      </c>
      <c r="AV1795" t="s">
        <v>222</v>
      </c>
      <c r="AW1795" t="s">
        <v>1024</v>
      </c>
      <c r="AX1795" t="s">
        <v>223</v>
      </c>
      <c r="BA1795" s="57">
        <v>46239.625</v>
      </c>
      <c r="BB1795" t="s">
        <v>2782</v>
      </c>
      <c r="BC1795">
        <v>2026</v>
      </c>
      <c r="BD1795">
        <v>8</v>
      </c>
      <c r="BE1795">
        <v>6</v>
      </c>
      <c r="BF1795" s="6">
        <f t="shared" ref="BF1795:BF1858" si="84">DATE(BC1795,BD1795,BE1795)</f>
        <v>46240</v>
      </c>
      <c r="BG1795">
        <f t="shared" ref="BG1795:BG1858" si="85">BF1795-BA1795</f>
        <v>0.375</v>
      </c>
      <c r="BH1795" t="str">
        <f t="shared" ref="BH1795:BH1858" si="86">IF(BG1795=1,"COMPLY",IF(BG1795&lt;1,"COMPLY","NOT COMPLY"))</f>
        <v>COMPLY</v>
      </c>
      <c r="BI1795" t="e">
        <f>VLOOKUP(H1795,Sheet2!$A$1:$B$270,2,FALSE)</f>
        <v>#N/A</v>
      </c>
    </row>
    <row r="1796" spans="1:61">
      <c r="A1796">
        <v>1795</v>
      </c>
      <c r="B1796">
        <v>1002521765</v>
      </c>
      <c r="C1796">
        <v>3</v>
      </c>
      <c r="D1796" t="s">
        <v>38</v>
      </c>
      <c r="E1796">
        <v>5</v>
      </c>
      <c r="F1796" t="s">
        <v>250</v>
      </c>
      <c r="G1796" t="s">
        <v>91</v>
      </c>
      <c r="H1796" t="s">
        <v>408</v>
      </c>
      <c r="I1796" t="s">
        <v>213</v>
      </c>
      <c r="J1796" t="s">
        <v>214</v>
      </c>
      <c r="K1796" t="s">
        <v>149</v>
      </c>
      <c r="L1796" t="s">
        <v>215</v>
      </c>
      <c r="M1796" t="s">
        <v>76</v>
      </c>
      <c r="N1796" t="s">
        <v>216</v>
      </c>
      <c r="O1796" s="57">
        <v>46246.472881944443</v>
      </c>
      <c r="P1796" s="57">
        <v>46246.687835648147</v>
      </c>
      <c r="Q1796">
        <v>69364068</v>
      </c>
      <c r="S1796">
        <v>152718219105</v>
      </c>
      <c r="T1796" t="s">
        <v>8129</v>
      </c>
      <c r="U1796" t="s">
        <v>8130</v>
      </c>
      <c r="V1796" t="s">
        <v>8131</v>
      </c>
      <c r="Z1796">
        <v>112.583115151122</v>
      </c>
      <c r="AA1796">
        <v>-8.0973105733724395</v>
      </c>
      <c r="AB1796" t="s">
        <v>8132</v>
      </c>
      <c r="AC1796" t="s">
        <v>237</v>
      </c>
      <c r="AL1796" t="s">
        <v>218</v>
      </c>
      <c r="AM1796" t="s">
        <v>8133</v>
      </c>
      <c r="AN1796" t="s">
        <v>6</v>
      </c>
      <c r="AO1796" s="57">
        <v>46364.486018518517</v>
      </c>
      <c r="AP1796" s="57">
        <v>46247.333333333336</v>
      </c>
      <c r="AR1796" t="s">
        <v>219</v>
      </c>
      <c r="AS1796" t="s">
        <v>408</v>
      </c>
      <c r="AT1796" t="s">
        <v>231</v>
      </c>
      <c r="AU1796">
        <v>20260812</v>
      </c>
      <c r="AV1796" t="s">
        <v>222</v>
      </c>
      <c r="AW1796" t="s">
        <v>1014</v>
      </c>
      <c r="AX1796" t="s">
        <v>223</v>
      </c>
      <c r="BA1796" s="57">
        <v>46247.333333333336</v>
      </c>
      <c r="BB1796" t="s">
        <v>8133</v>
      </c>
      <c r="BC1796">
        <v>2026</v>
      </c>
      <c r="BD1796">
        <v>8</v>
      </c>
      <c r="BE1796">
        <v>12</v>
      </c>
      <c r="BF1796" s="6">
        <f t="shared" si="84"/>
        <v>46246</v>
      </c>
      <c r="BG1796">
        <f t="shared" si="85"/>
        <v>-1.3333333333357587</v>
      </c>
      <c r="BH1796" t="str">
        <f t="shared" si="86"/>
        <v>COMPLY</v>
      </c>
      <c r="BI1796" t="str">
        <f>VLOOKUP(H1796,Sheet2!$A$1:$B$270,2,FALSE)</f>
        <v>MALANG</v>
      </c>
    </row>
    <row r="1797" spans="1:61">
      <c r="A1797">
        <v>1796</v>
      </c>
      <c r="B1797">
        <v>1002520671</v>
      </c>
      <c r="C1797">
        <v>3</v>
      </c>
      <c r="D1797" t="s">
        <v>45</v>
      </c>
      <c r="E1797">
        <v>5</v>
      </c>
      <c r="F1797" t="s">
        <v>113</v>
      </c>
      <c r="G1797" t="s">
        <v>114</v>
      </c>
      <c r="H1797" t="s">
        <v>399</v>
      </c>
      <c r="I1797" t="s">
        <v>213</v>
      </c>
      <c r="J1797" t="s">
        <v>214</v>
      </c>
      <c r="K1797" t="s">
        <v>149</v>
      </c>
      <c r="L1797" t="s">
        <v>215</v>
      </c>
      <c r="M1797" t="s">
        <v>76</v>
      </c>
      <c r="N1797" t="s">
        <v>216</v>
      </c>
      <c r="O1797" s="57">
        <v>46245.676342592589</v>
      </c>
      <c r="P1797" s="57">
        <v>46248.697604166664</v>
      </c>
      <c r="Q1797">
        <v>69363610</v>
      </c>
      <c r="S1797">
        <v>172512452617</v>
      </c>
      <c r="T1797" t="s">
        <v>7232</v>
      </c>
      <c r="U1797" t="s">
        <v>7233</v>
      </c>
      <c r="V1797" t="s">
        <v>7234</v>
      </c>
      <c r="Z1797">
        <v>119.8793823</v>
      </c>
      <c r="AA1797">
        <v>-8.4930275999999996</v>
      </c>
      <c r="AB1797" t="s">
        <v>7235</v>
      </c>
      <c r="AC1797" t="s">
        <v>237</v>
      </c>
      <c r="AL1797" t="s">
        <v>218</v>
      </c>
      <c r="AM1797" t="s">
        <v>7236</v>
      </c>
      <c r="AN1797" t="s">
        <v>6</v>
      </c>
      <c r="AO1797" s="57">
        <v>46334.694293981483</v>
      </c>
      <c r="AP1797" s="57">
        <v>46247.333333333336</v>
      </c>
      <c r="AR1797" t="s">
        <v>219</v>
      </c>
      <c r="AS1797" t="s">
        <v>399</v>
      </c>
      <c r="AT1797" t="s">
        <v>231</v>
      </c>
      <c r="AU1797">
        <v>20260814</v>
      </c>
      <c r="AV1797" t="s">
        <v>222</v>
      </c>
      <c r="AW1797" t="s">
        <v>1010</v>
      </c>
      <c r="AX1797" t="s">
        <v>223</v>
      </c>
      <c r="BA1797" s="57">
        <v>46247.333333333336</v>
      </c>
      <c r="BB1797" t="s">
        <v>7236</v>
      </c>
      <c r="BC1797">
        <v>2026</v>
      </c>
      <c r="BD1797">
        <v>8</v>
      </c>
      <c r="BE1797">
        <v>14</v>
      </c>
      <c r="BF1797" s="6">
        <f t="shared" si="84"/>
        <v>46248</v>
      </c>
      <c r="BG1797">
        <f t="shared" si="85"/>
        <v>0.66666666666424135</v>
      </c>
      <c r="BH1797" t="str">
        <f t="shared" si="86"/>
        <v>COMPLY</v>
      </c>
      <c r="BI1797" t="str">
        <f>VLOOKUP(H1797,Sheet2!$A$1:$B$270,2,FALSE)</f>
        <v>LABOAN BAJO</v>
      </c>
    </row>
    <row r="1798" spans="1:61">
      <c r="A1798">
        <v>1797</v>
      </c>
      <c r="B1798">
        <v>1002512691</v>
      </c>
      <c r="C1798">
        <v>3</v>
      </c>
      <c r="D1798" t="s">
        <v>59</v>
      </c>
      <c r="E1798">
        <v>4</v>
      </c>
      <c r="F1798" t="s">
        <v>243</v>
      </c>
      <c r="G1798" t="s">
        <v>899</v>
      </c>
      <c r="H1798" t="s">
        <v>900</v>
      </c>
      <c r="I1798" t="s">
        <v>213</v>
      </c>
      <c r="J1798" t="s">
        <v>214</v>
      </c>
      <c r="K1798" t="s">
        <v>149</v>
      </c>
      <c r="L1798" t="s">
        <v>215</v>
      </c>
      <c r="M1798" t="s">
        <v>76</v>
      </c>
      <c r="N1798" t="s">
        <v>216</v>
      </c>
      <c r="O1798" s="57">
        <v>46240.605520833335</v>
      </c>
      <c r="P1798" s="57">
        <v>46242.674467592595</v>
      </c>
      <c r="Q1798">
        <v>69360065</v>
      </c>
      <c r="S1798">
        <v>146142107611</v>
      </c>
      <c r="T1798" t="s">
        <v>2791</v>
      </c>
      <c r="U1798" t="s">
        <v>2792</v>
      </c>
      <c r="V1798" t="s">
        <v>2793</v>
      </c>
      <c r="Z1798">
        <v>109.9217113</v>
      </c>
      <c r="AA1798">
        <v>-7.7553115999999997</v>
      </c>
      <c r="AB1798" t="s">
        <v>2794</v>
      </c>
      <c r="AC1798" t="s">
        <v>237</v>
      </c>
      <c r="AL1798" t="s">
        <v>218</v>
      </c>
      <c r="AM1798" t="s">
        <v>2513</v>
      </c>
      <c r="AN1798" t="s">
        <v>6</v>
      </c>
      <c r="AO1798" s="57">
        <v>46181.611122685186</v>
      </c>
      <c r="AP1798" s="57">
        <v>46241.541666666664</v>
      </c>
      <c r="AR1798" t="s">
        <v>219</v>
      </c>
      <c r="AS1798" t="s">
        <v>900</v>
      </c>
      <c r="AT1798" t="s">
        <v>231</v>
      </c>
      <c r="AU1798">
        <v>20260808</v>
      </c>
      <c r="AV1798" t="s">
        <v>222</v>
      </c>
      <c r="AW1798" t="s">
        <v>1014</v>
      </c>
      <c r="AX1798" t="s">
        <v>223</v>
      </c>
      <c r="BA1798" s="57">
        <v>46241.541666666664</v>
      </c>
      <c r="BB1798" t="s">
        <v>2513</v>
      </c>
      <c r="BC1798">
        <v>2026</v>
      </c>
      <c r="BD1798">
        <v>8</v>
      </c>
      <c r="BE1798">
        <v>8</v>
      </c>
      <c r="BF1798" s="6">
        <f t="shared" si="84"/>
        <v>46242</v>
      </c>
      <c r="BG1798">
        <f t="shared" si="85"/>
        <v>0.45833333333575865</v>
      </c>
      <c r="BH1798" t="str">
        <f t="shared" si="86"/>
        <v>COMPLY</v>
      </c>
      <c r="BI1798" t="e">
        <f>VLOOKUP(H1798,Sheet2!$A$1:$B$270,2,FALSE)</f>
        <v>#N/A</v>
      </c>
    </row>
    <row r="1799" spans="1:61">
      <c r="A1799">
        <v>1798</v>
      </c>
      <c r="B1799">
        <v>1002519074</v>
      </c>
      <c r="C1799">
        <v>3</v>
      </c>
      <c r="D1799" t="s">
        <v>34</v>
      </c>
      <c r="E1799">
        <v>5</v>
      </c>
      <c r="F1799" t="s">
        <v>573</v>
      </c>
      <c r="G1799" t="s">
        <v>82</v>
      </c>
      <c r="H1799" t="s">
        <v>268</v>
      </c>
      <c r="I1799" t="s">
        <v>213</v>
      </c>
      <c r="J1799" t="s">
        <v>214</v>
      </c>
      <c r="K1799" t="s">
        <v>149</v>
      </c>
      <c r="M1799" t="s">
        <v>277</v>
      </c>
      <c r="N1799" t="s">
        <v>216</v>
      </c>
      <c r="O1799" s="57">
        <v>46245.405358796299</v>
      </c>
      <c r="P1799" s="57">
        <v>46246.669560185182</v>
      </c>
      <c r="Q1799">
        <v>69362938</v>
      </c>
      <c r="R1799">
        <v>3665512014</v>
      </c>
      <c r="S1799">
        <v>172428815973</v>
      </c>
      <c r="T1799" t="s">
        <v>7237</v>
      </c>
      <c r="U1799" t="s">
        <v>7238</v>
      </c>
      <c r="V1799" t="s">
        <v>7239</v>
      </c>
      <c r="Z1799">
        <v>115.4465709</v>
      </c>
      <c r="AA1799">
        <v>-8.4808534000000009</v>
      </c>
      <c r="AB1799" t="s">
        <v>7240</v>
      </c>
      <c r="AC1799" t="s">
        <v>230</v>
      </c>
      <c r="AL1799" t="s">
        <v>218</v>
      </c>
      <c r="AM1799" t="s">
        <v>7241</v>
      </c>
      <c r="AN1799" t="s">
        <v>6</v>
      </c>
      <c r="AO1799" s="57">
        <v>46334.41300925926</v>
      </c>
      <c r="AP1799" s="57">
        <v>46246.625</v>
      </c>
      <c r="AQ1799" t="s">
        <v>248</v>
      </c>
      <c r="AR1799" t="s">
        <v>278</v>
      </c>
      <c r="AS1799" t="s">
        <v>268</v>
      </c>
      <c r="AT1799" t="s">
        <v>231</v>
      </c>
      <c r="AV1799" t="s">
        <v>8136</v>
      </c>
      <c r="AW1799" t="s">
        <v>1068</v>
      </c>
      <c r="AX1799" t="s">
        <v>223</v>
      </c>
      <c r="BA1799" s="57">
        <v>46246.625</v>
      </c>
      <c r="BB1799" t="s">
        <v>7241</v>
      </c>
      <c r="BF1799" s="6" t="e">
        <f t="shared" si="84"/>
        <v>#NUM!</v>
      </c>
      <c r="BG1799" t="e">
        <f t="shared" si="85"/>
        <v>#NUM!</v>
      </c>
      <c r="BH1799" t="e">
        <f t="shared" si="86"/>
        <v>#NUM!</v>
      </c>
      <c r="BI1799" t="str">
        <f>VLOOKUP(H1799,Sheet2!$A$1:$B$270,2,FALSE)</f>
        <v>KLUNGKUNG</v>
      </c>
    </row>
    <row r="1800" spans="1:61">
      <c r="A1800">
        <v>1799</v>
      </c>
      <c r="B1800">
        <v>1002527258</v>
      </c>
      <c r="C1800">
        <v>3</v>
      </c>
      <c r="D1800" t="s">
        <v>38</v>
      </c>
      <c r="E1800">
        <v>5</v>
      </c>
      <c r="F1800" t="s">
        <v>250</v>
      </c>
      <c r="G1800" t="s">
        <v>87</v>
      </c>
      <c r="H1800" t="s">
        <v>292</v>
      </c>
      <c r="I1800" t="s">
        <v>213</v>
      </c>
      <c r="J1800" t="s">
        <v>214</v>
      </c>
      <c r="K1800" t="s">
        <v>149</v>
      </c>
      <c r="M1800" t="s">
        <v>76</v>
      </c>
      <c r="N1800" t="s">
        <v>216</v>
      </c>
      <c r="O1800" s="57">
        <v>46248.704884259256</v>
      </c>
      <c r="P1800" s="57">
        <v>46248.91002314815</v>
      </c>
      <c r="Q1800">
        <v>69364569</v>
      </c>
      <c r="S1800">
        <v>152711247096</v>
      </c>
      <c r="T1800" t="s">
        <v>8334</v>
      </c>
      <c r="U1800" t="s">
        <v>10691</v>
      </c>
      <c r="V1800" t="s">
        <v>10692</v>
      </c>
      <c r="Z1800">
        <v>112.5834231</v>
      </c>
      <c r="AA1800">
        <v>-7.9120096000000002</v>
      </c>
      <c r="AB1800" t="s">
        <v>8337</v>
      </c>
      <c r="AC1800" t="s">
        <v>217</v>
      </c>
      <c r="AL1800" t="s">
        <v>218</v>
      </c>
      <c r="AM1800" t="s">
        <v>10693</v>
      </c>
      <c r="AN1800" t="s">
        <v>6</v>
      </c>
      <c r="AO1800" t="s">
        <v>9924</v>
      </c>
      <c r="AR1800" t="s">
        <v>219</v>
      </c>
      <c r="AS1800" t="s">
        <v>292</v>
      </c>
      <c r="AT1800" t="s">
        <v>231</v>
      </c>
      <c r="AU1800">
        <v>20260814</v>
      </c>
      <c r="AV1800" t="s">
        <v>222</v>
      </c>
      <c r="AW1800" t="s">
        <v>561</v>
      </c>
      <c r="AX1800" t="s">
        <v>223</v>
      </c>
      <c r="BA1800" s="57">
        <v>46248.291666666664</v>
      </c>
      <c r="BB1800" t="s">
        <v>10693</v>
      </c>
      <c r="BC1800">
        <v>2026</v>
      </c>
      <c r="BD1800">
        <v>8</v>
      </c>
      <c r="BE1800">
        <v>14</v>
      </c>
      <c r="BF1800" s="6">
        <f t="shared" si="84"/>
        <v>46248</v>
      </c>
      <c r="BG1800">
        <f t="shared" si="85"/>
        <v>-0.29166666666424135</v>
      </c>
      <c r="BH1800" t="str">
        <f t="shared" si="86"/>
        <v>COMPLY</v>
      </c>
      <c r="BI1800" t="str">
        <f>VLOOKUP(H1800,Sheet2!$A$1:$B$270,2,FALSE)</f>
        <v>BATU</v>
      </c>
    </row>
    <row r="1801" spans="1:61">
      <c r="A1801">
        <v>1800</v>
      </c>
      <c r="B1801">
        <v>1002531414</v>
      </c>
      <c r="C1801">
        <v>3</v>
      </c>
      <c r="D1801" t="s">
        <v>49</v>
      </c>
      <c r="E1801">
        <v>4</v>
      </c>
      <c r="F1801" t="s">
        <v>252</v>
      </c>
      <c r="G1801" t="s">
        <v>252</v>
      </c>
      <c r="H1801" t="s">
        <v>909</v>
      </c>
      <c r="I1801" t="s">
        <v>213</v>
      </c>
      <c r="J1801" t="s">
        <v>214</v>
      </c>
      <c r="K1801" t="s">
        <v>149</v>
      </c>
      <c r="L1801" t="s">
        <v>215</v>
      </c>
      <c r="M1801" t="s">
        <v>76</v>
      </c>
      <c r="N1801" t="s">
        <v>216</v>
      </c>
      <c r="O1801" s="57">
        <v>46251.7499537037</v>
      </c>
      <c r="P1801" s="57">
        <v>46252.562905092593</v>
      </c>
      <c r="Q1801">
        <v>69368367</v>
      </c>
      <c r="S1801">
        <v>142202154773</v>
      </c>
      <c r="T1801" t="s">
        <v>10694</v>
      </c>
      <c r="U1801" t="s">
        <v>13668</v>
      </c>
      <c r="V1801" t="s">
        <v>10695</v>
      </c>
      <c r="Z1801">
        <v>109.65576077259</v>
      </c>
      <c r="AA1801">
        <v>-6.92515093498311</v>
      </c>
      <c r="AB1801" t="s">
        <v>10696</v>
      </c>
      <c r="AC1801" t="s">
        <v>237</v>
      </c>
      <c r="AL1801" t="s">
        <v>218</v>
      </c>
      <c r="AM1801" t="s">
        <v>10697</v>
      </c>
      <c r="AN1801" t="s">
        <v>6</v>
      </c>
      <c r="AO1801" t="s">
        <v>9936</v>
      </c>
      <c r="AP1801" s="57">
        <v>46252.625</v>
      </c>
      <c r="AR1801" t="s">
        <v>219</v>
      </c>
      <c r="AS1801" t="s">
        <v>909</v>
      </c>
      <c r="AT1801" t="s">
        <v>231</v>
      </c>
      <c r="AU1801">
        <v>20260818</v>
      </c>
      <c r="AV1801" t="s">
        <v>222</v>
      </c>
      <c r="AW1801" t="s">
        <v>1012</v>
      </c>
      <c r="AX1801" t="s">
        <v>223</v>
      </c>
      <c r="BA1801" s="57">
        <v>46252.625</v>
      </c>
      <c r="BB1801" t="s">
        <v>10697</v>
      </c>
      <c r="BC1801">
        <v>2026</v>
      </c>
      <c r="BD1801">
        <v>8</v>
      </c>
      <c r="BE1801">
        <v>18</v>
      </c>
      <c r="BF1801" s="6">
        <f t="shared" si="84"/>
        <v>46252</v>
      </c>
      <c r="BG1801">
        <f t="shared" si="85"/>
        <v>-0.625</v>
      </c>
      <c r="BH1801" t="str">
        <f t="shared" si="86"/>
        <v>COMPLY</v>
      </c>
      <c r="BI1801" t="e">
        <f>VLOOKUP(H1801,Sheet2!$A$1:$B$270,2,FALSE)</f>
        <v>#N/A</v>
      </c>
    </row>
    <row r="1802" spans="1:61">
      <c r="A1802">
        <v>1801</v>
      </c>
      <c r="B1802">
        <v>1002530483</v>
      </c>
      <c r="C1802">
        <v>3</v>
      </c>
      <c r="D1802" t="s">
        <v>38</v>
      </c>
      <c r="E1802">
        <v>5</v>
      </c>
      <c r="F1802" t="s">
        <v>90</v>
      </c>
      <c r="G1802" t="s">
        <v>90</v>
      </c>
      <c r="H1802" t="s">
        <v>468</v>
      </c>
      <c r="I1802" t="s">
        <v>213</v>
      </c>
      <c r="J1802" t="s">
        <v>214</v>
      </c>
      <c r="K1802" t="s">
        <v>149</v>
      </c>
      <c r="L1802" t="s">
        <v>215</v>
      </c>
      <c r="M1802" t="s">
        <v>76</v>
      </c>
      <c r="N1802" t="s">
        <v>216</v>
      </c>
      <c r="O1802" s="57">
        <v>46251.39371527778</v>
      </c>
      <c r="P1802" s="57">
        <v>46252.632152777776</v>
      </c>
      <c r="Q1802">
        <v>69367848</v>
      </c>
      <c r="S1802">
        <v>152652204464</v>
      </c>
      <c r="T1802" t="s">
        <v>10698</v>
      </c>
      <c r="U1802" t="s">
        <v>10699</v>
      </c>
      <c r="V1802" t="s">
        <v>10700</v>
      </c>
      <c r="Z1802">
        <v>112.0906356</v>
      </c>
      <c r="AA1802">
        <v>-7.7309663999999998</v>
      </c>
      <c r="AB1802" t="s">
        <v>10701</v>
      </c>
      <c r="AC1802" t="s">
        <v>237</v>
      </c>
      <c r="AL1802" t="s">
        <v>218</v>
      </c>
      <c r="AM1802" t="s">
        <v>9966</v>
      </c>
      <c r="AN1802" t="s">
        <v>6</v>
      </c>
      <c r="AO1802" t="s">
        <v>10702</v>
      </c>
      <c r="AP1802" s="57">
        <v>46252.541666666664</v>
      </c>
      <c r="AR1802" t="s">
        <v>219</v>
      </c>
      <c r="AS1802" t="s">
        <v>468</v>
      </c>
      <c r="AT1802" t="s">
        <v>231</v>
      </c>
      <c r="AU1802">
        <v>20260818</v>
      </c>
      <c r="AV1802" t="s">
        <v>222</v>
      </c>
      <c r="AW1802" t="s">
        <v>1015</v>
      </c>
      <c r="AX1802" t="s">
        <v>223</v>
      </c>
      <c r="BA1802" s="57">
        <v>46252.541666666664</v>
      </c>
      <c r="BB1802" t="s">
        <v>9966</v>
      </c>
      <c r="BC1802">
        <v>2026</v>
      </c>
      <c r="BD1802">
        <v>8</v>
      </c>
      <c r="BE1802">
        <v>18</v>
      </c>
      <c r="BF1802" s="6">
        <f t="shared" si="84"/>
        <v>46252</v>
      </c>
      <c r="BG1802">
        <f t="shared" si="85"/>
        <v>-0.54166666666424135</v>
      </c>
      <c r="BH1802" t="str">
        <f t="shared" si="86"/>
        <v>COMPLY</v>
      </c>
      <c r="BI1802" t="str">
        <f>VLOOKUP(H1802,Sheet2!$A$1:$B$270,2,FALSE)</f>
        <v>KEDIRI</v>
      </c>
    </row>
    <row r="1803" spans="1:61">
      <c r="A1803">
        <v>1802</v>
      </c>
      <c r="B1803">
        <v>1002531032</v>
      </c>
      <c r="C1803">
        <v>3</v>
      </c>
      <c r="D1803" t="s">
        <v>59</v>
      </c>
      <c r="E1803">
        <v>4</v>
      </c>
      <c r="F1803" t="s">
        <v>567</v>
      </c>
      <c r="G1803" t="s">
        <v>902</v>
      </c>
      <c r="H1803" t="s">
        <v>923</v>
      </c>
      <c r="I1803" t="s">
        <v>213</v>
      </c>
      <c r="J1803" t="s">
        <v>214</v>
      </c>
      <c r="K1803" t="s">
        <v>149</v>
      </c>
      <c r="M1803" t="s">
        <v>76</v>
      </c>
      <c r="N1803" t="s">
        <v>216</v>
      </c>
      <c r="O1803" s="57">
        <v>46251.612071759257</v>
      </c>
      <c r="P1803" s="57">
        <v>46252.411076388889</v>
      </c>
      <c r="Q1803">
        <v>69366310</v>
      </c>
      <c r="S1803">
        <v>146129128622</v>
      </c>
      <c r="T1803" t="s">
        <v>10703</v>
      </c>
      <c r="U1803" t="s">
        <v>10704</v>
      </c>
      <c r="V1803" t="s">
        <v>10705</v>
      </c>
      <c r="Z1803">
        <v>110.338926</v>
      </c>
      <c r="AA1803">
        <v>-7.8653729999999999</v>
      </c>
      <c r="AB1803" t="s">
        <v>10706</v>
      </c>
      <c r="AC1803" t="s">
        <v>290</v>
      </c>
      <c r="AL1803" t="s">
        <v>218</v>
      </c>
      <c r="AM1803" t="s">
        <v>10707</v>
      </c>
      <c r="AN1803" t="s">
        <v>6</v>
      </c>
      <c r="AO1803" t="s">
        <v>10649</v>
      </c>
      <c r="AR1803" t="s">
        <v>219</v>
      </c>
      <c r="AS1803" t="s">
        <v>923</v>
      </c>
      <c r="AT1803" t="s">
        <v>231</v>
      </c>
      <c r="AU1803">
        <v>20260818</v>
      </c>
      <c r="AV1803" t="s">
        <v>222</v>
      </c>
      <c r="AW1803" t="s">
        <v>562</v>
      </c>
      <c r="AX1803" t="s">
        <v>223</v>
      </c>
      <c r="BA1803" s="57">
        <v>46251.291666666664</v>
      </c>
      <c r="BB1803" t="s">
        <v>10707</v>
      </c>
      <c r="BC1803">
        <v>2026</v>
      </c>
      <c r="BD1803">
        <v>8</v>
      </c>
      <c r="BE1803">
        <v>18</v>
      </c>
      <c r="BF1803" s="6">
        <f t="shared" si="84"/>
        <v>46252</v>
      </c>
      <c r="BG1803">
        <f t="shared" si="85"/>
        <v>0.70833333333575865</v>
      </c>
      <c r="BH1803" t="str">
        <f t="shared" si="86"/>
        <v>COMPLY</v>
      </c>
      <c r="BI1803" t="e">
        <f>VLOOKUP(H1803,Sheet2!$A$1:$B$270,2,FALSE)</f>
        <v>#N/A</v>
      </c>
    </row>
    <row r="1804" spans="1:61">
      <c r="A1804">
        <v>1803</v>
      </c>
      <c r="B1804">
        <v>1002527680</v>
      </c>
      <c r="C1804">
        <v>3</v>
      </c>
      <c r="D1804" t="s">
        <v>38</v>
      </c>
      <c r="E1804">
        <v>5</v>
      </c>
      <c r="F1804" t="s">
        <v>90</v>
      </c>
      <c r="G1804" t="s">
        <v>90</v>
      </c>
      <c r="H1804" t="s">
        <v>440</v>
      </c>
      <c r="I1804" t="s">
        <v>213</v>
      </c>
      <c r="J1804" t="s">
        <v>214</v>
      </c>
      <c r="K1804" t="s">
        <v>149</v>
      </c>
      <c r="L1804" t="s">
        <v>215</v>
      </c>
      <c r="M1804" t="s">
        <v>76</v>
      </c>
      <c r="N1804" t="s">
        <v>216</v>
      </c>
      <c r="O1804" s="57">
        <v>46249.346493055556</v>
      </c>
      <c r="P1804" s="57">
        <v>46250.769872685189</v>
      </c>
      <c r="Q1804">
        <v>69366522</v>
      </c>
      <c r="S1804">
        <v>152651209258</v>
      </c>
      <c r="T1804" t="s">
        <v>10708</v>
      </c>
      <c r="U1804" t="s">
        <v>10709</v>
      </c>
      <c r="V1804" t="s">
        <v>10710</v>
      </c>
      <c r="Z1804">
        <v>111.9552762</v>
      </c>
      <c r="AA1804">
        <v>-7.9247509999999997</v>
      </c>
      <c r="AB1804" t="s">
        <v>10711</v>
      </c>
      <c r="AC1804" t="s">
        <v>237</v>
      </c>
      <c r="AL1804" t="s">
        <v>218</v>
      </c>
      <c r="AM1804" t="s">
        <v>10712</v>
      </c>
      <c r="AN1804" t="s">
        <v>6</v>
      </c>
      <c r="AO1804" t="s">
        <v>10036</v>
      </c>
      <c r="AP1804" s="57">
        <v>46250.333333333336</v>
      </c>
      <c r="AR1804" t="s">
        <v>219</v>
      </c>
      <c r="AS1804" t="s">
        <v>440</v>
      </c>
      <c r="AT1804" t="s">
        <v>231</v>
      </c>
      <c r="AU1804">
        <v>20260816</v>
      </c>
      <c r="AV1804" t="s">
        <v>222</v>
      </c>
      <c r="AW1804" t="s">
        <v>1015</v>
      </c>
      <c r="AX1804" t="s">
        <v>223</v>
      </c>
      <c r="BA1804" s="57">
        <v>46250.333333333336</v>
      </c>
      <c r="BB1804" t="s">
        <v>10712</v>
      </c>
      <c r="BC1804">
        <v>2026</v>
      </c>
      <c r="BD1804">
        <v>8</v>
      </c>
      <c r="BE1804">
        <v>16</v>
      </c>
      <c r="BF1804" s="6">
        <f t="shared" si="84"/>
        <v>46250</v>
      </c>
      <c r="BG1804">
        <f t="shared" si="85"/>
        <v>-0.33333333333575865</v>
      </c>
      <c r="BH1804" t="str">
        <f t="shared" si="86"/>
        <v>COMPLY</v>
      </c>
      <c r="BI1804" t="str">
        <f>VLOOKUP(H1804,Sheet2!$A$1:$B$270,2,FALSE)</f>
        <v>KEDIRI</v>
      </c>
    </row>
    <row r="1805" spans="1:61">
      <c r="A1805">
        <v>1804</v>
      </c>
      <c r="B1805">
        <v>1002505634</v>
      </c>
      <c r="C1805">
        <v>3</v>
      </c>
      <c r="D1805" t="s">
        <v>45</v>
      </c>
      <c r="E1805">
        <v>5</v>
      </c>
      <c r="F1805" t="s">
        <v>211</v>
      </c>
      <c r="G1805" t="s">
        <v>116</v>
      </c>
      <c r="H1805" t="s">
        <v>272</v>
      </c>
      <c r="I1805" t="s">
        <v>213</v>
      </c>
      <c r="J1805" t="s">
        <v>214</v>
      </c>
      <c r="K1805" t="s">
        <v>149</v>
      </c>
      <c r="M1805" t="s">
        <v>575</v>
      </c>
      <c r="N1805" t="s">
        <v>216</v>
      </c>
      <c r="O1805" s="57">
        <v>46237.402141203704</v>
      </c>
      <c r="P1805" s="57">
        <v>46252.504930555559</v>
      </c>
      <c r="Q1805">
        <v>69357254</v>
      </c>
      <c r="S1805">
        <v>172604214070</v>
      </c>
      <c r="T1805" t="s">
        <v>2817</v>
      </c>
      <c r="U1805" t="s">
        <v>2818</v>
      </c>
      <c r="V1805" t="s">
        <v>8137</v>
      </c>
      <c r="Z1805">
        <v>116.039921419411</v>
      </c>
      <c r="AA1805">
        <v>-8.3535348464118204</v>
      </c>
      <c r="AB1805" t="s">
        <v>2819</v>
      </c>
      <c r="AC1805" t="s">
        <v>291</v>
      </c>
      <c r="AL1805" t="s">
        <v>218</v>
      </c>
      <c r="AM1805" t="s">
        <v>8138</v>
      </c>
      <c r="AN1805" t="s">
        <v>6</v>
      </c>
      <c r="AO1805" s="57">
        <v>46089.402928240743</v>
      </c>
      <c r="AP1805" s="57">
        <v>46247.541666666664</v>
      </c>
      <c r="AQ1805" t="s">
        <v>903</v>
      </c>
      <c r="AR1805" t="s">
        <v>14</v>
      </c>
      <c r="AS1805" t="s">
        <v>272</v>
      </c>
      <c r="AT1805" t="s">
        <v>231</v>
      </c>
      <c r="AV1805" t="s">
        <v>13669</v>
      </c>
      <c r="AW1805" t="s">
        <v>561</v>
      </c>
      <c r="AX1805" t="s">
        <v>223</v>
      </c>
      <c r="BA1805" s="57">
        <v>46247.541666666664</v>
      </c>
      <c r="BB1805" t="s">
        <v>8138</v>
      </c>
      <c r="BF1805" s="6" t="e">
        <f t="shared" si="84"/>
        <v>#NUM!</v>
      </c>
      <c r="BG1805" t="e">
        <f t="shared" si="85"/>
        <v>#NUM!</v>
      </c>
      <c r="BH1805" t="e">
        <f t="shared" si="86"/>
        <v>#NUM!</v>
      </c>
      <c r="BI1805" t="str">
        <f>VLOOKUP(H1805,Sheet2!$A$1:$B$270,2,FALSE)</f>
        <v>SELONG</v>
      </c>
    </row>
    <row r="1806" spans="1:61">
      <c r="A1806">
        <v>1805</v>
      </c>
      <c r="B1806">
        <v>1002515987</v>
      </c>
      <c r="C1806">
        <v>3</v>
      </c>
      <c r="D1806" t="s">
        <v>55</v>
      </c>
      <c r="E1806">
        <v>5</v>
      </c>
      <c r="F1806" t="s">
        <v>265</v>
      </c>
      <c r="G1806" t="s">
        <v>122</v>
      </c>
      <c r="H1806" t="s">
        <v>356</v>
      </c>
      <c r="I1806" t="s">
        <v>213</v>
      </c>
      <c r="J1806" t="s">
        <v>214</v>
      </c>
      <c r="K1806" t="s">
        <v>149</v>
      </c>
      <c r="M1806" t="s">
        <v>76</v>
      </c>
      <c r="N1806" t="s">
        <v>216</v>
      </c>
      <c r="O1806" s="57">
        <v>46242.576319444444</v>
      </c>
      <c r="P1806" s="57">
        <v>46242.640150462961</v>
      </c>
      <c r="Q1806">
        <v>69360038</v>
      </c>
      <c r="S1806">
        <v>152451212004</v>
      </c>
      <c r="T1806" t="s">
        <v>4243</v>
      </c>
      <c r="U1806" t="s">
        <v>5337</v>
      </c>
      <c r="V1806" t="s">
        <v>5338</v>
      </c>
      <c r="Z1806">
        <v>112.450649</v>
      </c>
      <c r="AA1806">
        <v>-6.8808889999999998</v>
      </c>
      <c r="AB1806" t="s">
        <v>4246</v>
      </c>
      <c r="AC1806" t="s">
        <v>217</v>
      </c>
      <c r="AL1806" t="s">
        <v>218</v>
      </c>
      <c r="AM1806" t="s">
        <v>5339</v>
      </c>
      <c r="AN1806" t="s">
        <v>6</v>
      </c>
      <c r="AO1806" s="57">
        <v>46242.579872685186</v>
      </c>
      <c r="AR1806" t="s">
        <v>219</v>
      </c>
      <c r="AS1806" t="s">
        <v>356</v>
      </c>
      <c r="AT1806" t="s">
        <v>231</v>
      </c>
      <c r="AU1806">
        <v>20260808</v>
      </c>
      <c r="AV1806" t="s">
        <v>222</v>
      </c>
      <c r="AW1806" t="s">
        <v>582</v>
      </c>
      <c r="AX1806" t="s">
        <v>223</v>
      </c>
      <c r="BA1806" s="57">
        <v>46242.291666666664</v>
      </c>
      <c r="BB1806" t="s">
        <v>5339</v>
      </c>
      <c r="BC1806">
        <v>2026</v>
      </c>
      <c r="BD1806">
        <v>8</v>
      </c>
      <c r="BE1806">
        <v>8</v>
      </c>
      <c r="BF1806" s="6">
        <f t="shared" si="84"/>
        <v>46242</v>
      </c>
      <c r="BG1806">
        <f t="shared" si="85"/>
        <v>-0.29166666666424135</v>
      </c>
      <c r="BH1806" t="str">
        <f t="shared" si="86"/>
        <v>COMPLY</v>
      </c>
      <c r="BI1806" t="str">
        <f>VLOOKUP(H1806,Sheet2!$A$1:$B$270,2,FALSE)</f>
        <v>GRESIK</v>
      </c>
    </row>
    <row r="1807" spans="1:61">
      <c r="A1807">
        <v>1806</v>
      </c>
      <c r="B1807">
        <v>1002527277</v>
      </c>
      <c r="C1807">
        <v>3</v>
      </c>
      <c r="D1807" t="s">
        <v>42</v>
      </c>
      <c r="E1807">
        <v>5</v>
      </c>
      <c r="F1807" t="s">
        <v>102</v>
      </c>
      <c r="G1807" t="s">
        <v>100</v>
      </c>
      <c r="H1807" t="s">
        <v>282</v>
      </c>
      <c r="I1807" t="s">
        <v>213</v>
      </c>
      <c r="J1807" t="s">
        <v>214</v>
      </c>
      <c r="K1807" t="s">
        <v>149</v>
      </c>
      <c r="L1807" t="s">
        <v>215</v>
      </c>
      <c r="M1807" t="s">
        <v>76</v>
      </c>
      <c r="N1807" t="s">
        <v>216</v>
      </c>
      <c r="O1807" s="57">
        <v>46248.709687499999</v>
      </c>
      <c r="P1807" s="57">
        <v>46249.622453703705</v>
      </c>
      <c r="Q1807">
        <v>69366361</v>
      </c>
      <c r="S1807">
        <v>152507223583</v>
      </c>
      <c r="T1807" t="s">
        <v>10718</v>
      </c>
      <c r="U1807" t="s">
        <v>10719</v>
      </c>
      <c r="V1807" t="s">
        <v>10720</v>
      </c>
      <c r="Z1807">
        <v>113.776015</v>
      </c>
      <c r="AA1807">
        <v>-8.0322589999999998</v>
      </c>
      <c r="AB1807" t="s">
        <v>10721</v>
      </c>
      <c r="AC1807" t="s">
        <v>237</v>
      </c>
      <c r="AL1807" t="s">
        <v>218</v>
      </c>
      <c r="AM1807" t="s">
        <v>10722</v>
      </c>
      <c r="AN1807" t="s">
        <v>6</v>
      </c>
      <c r="AO1807" t="s">
        <v>9924</v>
      </c>
      <c r="AP1807" s="57">
        <v>46249.541666666664</v>
      </c>
      <c r="AR1807" t="s">
        <v>219</v>
      </c>
      <c r="AS1807" t="s">
        <v>282</v>
      </c>
      <c r="AT1807" t="s">
        <v>231</v>
      </c>
      <c r="AU1807">
        <v>20260815</v>
      </c>
      <c r="AV1807" t="s">
        <v>222</v>
      </c>
      <c r="AW1807" t="s">
        <v>943</v>
      </c>
      <c r="AX1807" t="s">
        <v>223</v>
      </c>
      <c r="BA1807" s="57">
        <v>46249.541666666664</v>
      </c>
      <c r="BB1807" t="s">
        <v>10722</v>
      </c>
      <c r="BC1807">
        <v>2026</v>
      </c>
      <c r="BD1807">
        <v>8</v>
      </c>
      <c r="BE1807">
        <v>15</v>
      </c>
      <c r="BF1807" s="6">
        <f t="shared" si="84"/>
        <v>46249</v>
      </c>
      <c r="BG1807">
        <f t="shared" si="85"/>
        <v>-0.54166666666424135</v>
      </c>
      <c r="BH1807" t="str">
        <f t="shared" si="86"/>
        <v>COMPLY</v>
      </c>
      <c r="BI1807" t="str">
        <f>VLOOKUP(H1807,Sheet2!$A$1:$B$270,2,FALSE)</f>
        <v>JEMBER</v>
      </c>
    </row>
    <row r="1808" spans="1:61">
      <c r="A1808">
        <v>1807</v>
      </c>
      <c r="B1808">
        <v>1002532642</v>
      </c>
      <c r="C1808">
        <v>3</v>
      </c>
      <c r="D1808" t="s">
        <v>59</v>
      </c>
      <c r="E1808">
        <v>4</v>
      </c>
      <c r="F1808" t="s">
        <v>243</v>
      </c>
      <c r="G1808" t="s">
        <v>243</v>
      </c>
      <c r="H1808" t="s">
        <v>294</v>
      </c>
      <c r="I1808" t="s">
        <v>213</v>
      </c>
      <c r="J1808" t="s">
        <v>214</v>
      </c>
      <c r="K1808" t="s">
        <v>149</v>
      </c>
      <c r="L1808" t="s">
        <v>215</v>
      </c>
      <c r="M1808" t="s">
        <v>76</v>
      </c>
      <c r="N1808" t="s">
        <v>216</v>
      </c>
      <c r="O1808" s="57">
        <v>46252.45621527778</v>
      </c>
      <c r="P1808" s="57">
        <v>46252.611041666663</v>
      </c>
      <c r="Q1808">
        <v>69368734</v>
      </c>
      <c r="S1808">
        <v>146137149801</v>
      </c>
      <c r="T1808" t="s">
        <v>13670</v>
      </c>
      <c r="U1808" t="s">
        <v>13671</v>
      </c>
      <c r="V1808" t="s">
        <v>13672</v>
      </c>
      <c r="Z1808">
        <v>110.2414532</v>
      </c>
      <c r="AA1808">
        <v>-7.4097226000000003</v>
      </c>
      <c r="AB1808" t="s">
        <v>13673</v>
      </c>
      <c r="AC1808" t="s">
        <v>237</v>
      </c>
      <c r="AL1808" t="s">
        <v>218</v>
      </c>
      <c r="AM1808" t="s">
        <v>13674</v>
      </c>
      <c r="AN1808" t="s">
        <v>6</v>
      </c>
      <c r="AO1808" t="s">
        <v>12849</v>
      </c>
      <c r="AP1808" s="57">
        <v>46255.333333333336</v>
      </c>
      <c r="AR1808" t="s">
        <v>219</v>
      </c>
      <c r="AS1808" t="s">
        <v>294</v>
      </c>
      <c r="AT1808" t="s">
        <v>231</v>
      </c>
      <c r="AU1808">
        <v>20260818</v>
      </c>
      <c r="AV1808" t="s">
        <v>222</v>
      </c>
      <c r="AW1808" t="s">
        <v>1014</v>
      </c>
      <c r="AX1808" t="s">
        <v>223</v>
      </c>
      <c r="BA1808" s="57">
        <v>46255.333333333336</v>
      </c>
      <c r="BB1808" t="s">
        <v>13674</v>
      </c>
      <c r="BC1808">
        <v>2026</v>
      </c>
      <c r="BD1808">
        <v>8</v>
      </c>
      <c r="BE1808">
        <v>18</v>
      </c>
      <c r="BF1808" s="6">
        <f t="shared" si="84"/>
        <v>46252</v>
      </c>
      <c r="BG1808">
        <f t="shared" si="85"/>
        <v>-3.3333333333357587</v>
      </c>
      <c r="BH1808" t="str">
        <f t="shared" si="86"/>
        <v>COMPLY</v>
      </c>
      <c r="BI1808" t="e">
        <f>VLOOKUP(H1808,Sheet2!$A$1:$B$270,2,FALSE)</f>
        <v>#N/A</v>
      </c>
    </row>
    <row r="1809" spans="1:61">
      <c r="A1809">
        <v>1808</v>
      </c>
      <c r="B1809">
        <v>1002519709</v>
      </c>
      <c r="C1809">
        <v>3</v>
      </c>
      <c r="D1809" t="s">
        <v>49</v>
      </c>
      <c r="E1809">
        <v>4</v>
      </c>
      <c r="F1809" t="s">
        <v>246</v>
      </c>
      <c r="G1809" t="s">
        <v>247</v>
      </c>
      <c r="H1809" t="s">
        <v>930</v>
      </c>
      <c r="I1809" t="s">
        <v>213</v>
      </c>
      <c r="J1809" t="s">
        <v>214</v>
      </c>
      <c r="K1809" t="s">
        <v>149</v>
      </c>
      <c r="L1809" t="s">
        <v>215</v>
      </c>
      <c r="M1809" t="s">
        <v>76</v>
      </c>
      <c r="N1809" t="s">
        <v>216</v>
      </c>
      <c r="O1809" s="57">
        <v>46245.511759259258</v>
      </c>
      <c r="P1809" s="57">
        <v>46246.724027777775</v>
      </c>
      <c r="Q1809">
        <v>69363234</v>
      </c>
      <c r="S1809">
        <v>142410346083</v>
      </c>
      <c r="T1809" t="s">
        <v>7243</v>
      </c>
      <c r="U1809" t="s">
        <v>7244</v>
      </c>
      <c r="V1809" t="s">
        <v>7245</v>
      </c>
      <c r="Z1809">
        <v>110.486463</v>
      </c>
      <c r="AA1809">
        <v>-7.0039809999999996</v>
      </c>
      <c r="AB1809" t="s">
        <v>7246</v>
      </c>
      <c r="AC1809" t="s">
        <v>237</v>
      </c>
      <c r="AL1809" t="s">
        <v>218</v>
      </c>
      <c r="AM1809" t="s">
        <v>7247</v>
      </c>
      <c r="AN1809" t="s">
        <v>6</v>
      </c>
      <c r="AO1809" s="57">
        <v>46334.51761574074</v>
      </c>
      <c r="AP1809" s="57">
        <v>46247.333333333336</v>
      </c>
      <c r="AR1809" t="s">
        <v>219</v>
      </c>
      <c r="AS1809" t="s">
        <v>930</v>
      </c>
      <c r="AT1809" t="s">
        <v>231</v>
      </c>
      <c r="AU1809">
        <v>20260812</v>
      </c>
      <c r="AV1809" t="s">
        <v>222</v>
      </c>
      <c r="AW1809" t="s">
        <v>938</v>
      </c>
      <c r="AX1809" t="s">
        <v>223</v>
      </c>
      <c r="BA1809" s="57">
        <v>46247.333333333336</v>
      </c>
      <c r="BB1809" t="s">
        <v>7247</v>
      </c>
      <c r="BC1809">
        <v>2026</v>
      </c>
      <c r="BD1809">
        <v>8</v>
      </c>
      <c r="BE1809">
        <v>12</v>
      </c>
      <c r="BF1809" s="6">
        <f t="shared" si="84"/>
        <v>46246</v>
      </c>
      <c r="BG1809">
        <f t="shared" si="85"/>
        <v>-1.3333333333357587</v>
      </c>
      <c r="BH1809" t="str">
        <f t="shared" si="86"/>
        <v>COMPLY</v>
      </c>
      <c r="BI1809" t="e">
        <f>VLOOKUP(H1809,Sheet2!$A$1:$B$270,2,FALSE)</f>
        <v>#N/A</v>
      </c>
    </row>
    <row r="1810" spans="1:61">
      <c r="A1810">
        <v>1809</v>
      </c>
      <c r="B1810">
        <v>1002511761</v>
      </c>
      <c r="C1810">
        <v>3</v>
      </c>
      <c r="D1810" t="s">
        <v>42</v>
      </c>
      <c r="E1810">
        <v>5</v>
      </c>
      <c r="F1810" t="s">
        <v>102</v>
      </c>
      <c r="G1810" t="s">
        <v>99</v>
      </c>
      <c r="H1810" t="s">
        <v>500</v>
      </c>
      <c r="I1810" t="s">
        <v>213</v>
      </c>
      <c r="J1810" t="s">
        <v>214</v>
      </c>
      <c r="K1810" t="s">
        <v>149</v>
      </c>
      <c r="L1810" t="s">
        <v>606</v>
      </c>
      <c r="M1810" t="s">
        <v>76</v>
      </c>
      <c r="N1810" t="s">
        <v>216</v>
      </c>
      <c r="O1810" s="57">
        <v>46240.430509259262</v>
      </c>
      <c r="P1810" s="57">
        <v>46240.690416666665</v>
      </c>
      <c r="Q1810">
        <v>69359716</v>
      </c>
      <c r="R1810">
        <v>3332816010</v>
      </c>
      <c r="S1810">
        <v>152521203263</v>
      </c>
      <c r="T1810" t="s">
        <v>2863</v>
      </c>
      <c r="U1810" t="s">
        <v>2864</v>
      </c>
      <c r="V1810" t="s">
        <v>2865</v>
      </c>
      <c r="Z1810">
        <v>114.1237674281</v>
      </c>
      <c r="AA1810">
        <v>-8.5380434612435003</v>
      </c>
      <c r="AB1810" t="s">
        <v>2866</v>
      </c>
      <c r="AC1810" t="s">
        <v>217</v>
      </c>
      <c r="AL1810" t="s">
        <v>218</v>
      </c>
      <c r="AM1810" t="s">
        <v>2867</v>
      </c>
      <c r="AN1810" t="s">
        <v>6</v>
      </c>
      <c r="AO1810" s="57">
        <v>46181.434108796297</v>
      </c>
      <c r="AP1810" s="57">
        <v>46241.333333333336</v>
      </c>
      <c r="AR1810" t="s">
        <v>219</v>
      </c>
      <c r="AS1810" t="s">
        <v>500</v>
      </c>
      <c r="AT1810" t="s">
        <v>231</v>
      </c>
      <c r="AU1810">
        <v>20260806</v>
      </c>
      <c r="AV1810" t="s">
        <v>222</v>
      </c>
      <c r="AW1810" t="s">
        <v>2868</v>
      </c>
      <c r="AX1810" t="s">
        <v>223</v>
      </c>
      <c r="BA1810" s="57">
        <v>46241.333333333336</v>
      </c>
      <c r="BB1810" t="s">
        <v>2867</v>
      </c>
      <c r="BC1810">
        <v>2026</v>
      </c>
      <c r="BD1810">
        <v>8</v>
      </c>
      <c r="BE1810">
        <v>6</v>
      </c>
      <c r="BF1810" s="6">
        <f t="shared" si="84"/>
        <v>46240</v>
      </c>
      <c r="BG1810">
        <f t="shared" si="85"/>
        <v>-1.3333333333357587</v>
      </c>
      <c r="BH1810" t="str">
        <f t="shared" si="86"/>
        <v>COMPLY</v>
      </c>
      <c r="BI1810" t="str">
        <f>VLOOKUP(H1810,Sheet2!$A$1:$B$270,2,FALSE)</f>
        <v>BANYUWANGI</v>
      </c>
    </row>
    <row r="1811" spans="1:61">
      <c r="A1811">
        <v>1810</v>
      </c>
      <c r="B1811">
        <v>1002531343</v>
      </c>
      <c r="C1811">
        <v>3</v>
      </c>
      <c r="D1811" t="s">
        <v>45</v>
      </c>
      <c r="E1811">
        <v>5</v>
      </c>
      <c r="F1811" t="s">
        <v>211</v>
      </c>
      <c r="G1811" t="s">
        <v>118</v>
      </c>
      <c r="H1811" t="s">
        <v>464</v>
      </c>
      <c r="I1811" t="s">
        <v>213</v>
      </c>
      <c r="J1811" t="s">
        <v>214</v>
      </c>
      <c r="K1811" t="s">
        <v>149</v>
      </c>
      <c r="L1811" t="s">
        <v>215</v>
      </c>
      <c r="M1811" t="s">
        <v>225</v>
      </c>
      <c r="N1811" t="s">
        <v>216</v>
      </c>
      <c r="O1811" s="57">
        <v>46251.718715277777</v>
      </c>
      <c r="P1811" s="57">
        <v>46252.651608796295</v>
      </c>
      <c r="Q1811">
        <v>69368315</v>
      </c>
      <c r="S1811">
        <v>172608206232</v>
      </c>
      <c r="T1811" t="s">
        <v>10727</v>
      </c>
      <c r="U1811" t="s">
        <v>10728</v>
      </c>
      <c r="V1811" t="s">
        <v>10729</v>
      </c>
      <c r="Z1811">
        <v>116.736665234565</v>
      </c>
      <c r="AA1811">
        <v>-8.9753948978266607</v>
      </c>
      <c r="AB1811" t="s">
        <v>10730</v>
      </c>
      <c r="AC1811" t="s">
        <v>237</v>
      </c>
      <c r="AL1811" t="s">
        <v>218</v>
      </c>
      <c r="AM1811" t="s">
        <v>10238</v>
      </c>
      <c r="AN1811" t="s">
        <v>6</v>
      </c>
      <c r="AO1811" t="s">
        <v>10731</v>
      </c>
      <c r="AP1811" s="57">
        <v>46252.625</v>
      </c>
      <c r="AR1811" t="s">
        <v>18</v>
      </c>
      <c r="AS1811" t="s">
        <v>464</v>
      </c>
      <c r="AT1811" t="s">
        <v>231</v>
      </c>
      <c r="AV1811" t="s">
        <v>227</v>
      </c>
      <c r="AW1811" t="s">
        <v>1024</v>
      </c>
      <c r="AX1811" t="s">
        <v>223</v>
      </c>
      <c r="BA1811" s="57">
        <v>46252.625</v>
      </c>
      <c r="BB1811" t="s">
        <v>10238</v>
      </c>
      <c r="BF1811" s="6" t="e">
        <f t="shared" si="84"/>
        <v>#NUM!</v>
      </c>
      <c r="BG1811" t="e">
        <f t="shared" si="85"/>
        <v>#NUM!</v>
      </c>
      <c r="BH1811" t="e">
        <f t="shared" si="86"/>
        <v>#NUM!</v>
      </c>
      <c r="BI1811" t="str">
        <f>VLOOKUP(H1811,Sheet2!$A$1:$B$270,2,FALSE)</f>
        <v>SUMBAWA</v>
      </c>
    </row>
    <row r="1812" spans="1:61">
      <c r="A1812">
        <v>1811</v>
      </c>
      <c r="B1812">
        <v>1002519059</v>
      </c>
      <c r="C1812">
        <v>3</v>
      </c>
      <c r="D1812" t="s">
        <v>51</v>
      </c>
      <c r="E1812">
        <v>4</v>
      </c>
      <c r="F1812" t="s">
        <v>235</v>
      </c>
      <c r="G1812" t="s">
        <v>584</v>
      </c>
      <c r="H1812" t="s">
        <v>1061</v>
      </c>
      <c r="I1812" t="s">
        <v>213</v>
      </c>
      <c r="J1812" t="s">
        <v>214</v>
      </c>
      <c r="K1812" t="s">
        <v>149</v>
      </c>
      <c r="M1812" t="s">
        <v>76</v>
      </c>
      <c r="N1812" t="s">
        <v>216</v>
      </c>
      <c r="O1812" s="57">
        <v>46245.403425925928</v>
      </c>
      <c r="P1812" s="57">
        <v>46248.517222222225</v>
      </c>
      <c r="Q1812">
        <v>69362936</v>
      </c>
      <c r="S1812">
        <v>142566102110</v>
      </c>
      <c r="T1812" t="s">
        <v>7253</v>
      </c>
      <c r="U1812" t="s">
        <v>7254</v>
      </c>
      <c r="V1812" t="s">
        <v>9086</v>
      </c>
      <c r="Z1812">
        <v>110.8280903</v>
      </c>
      <c r="AA1812">
        <v>-7.5391358999999998</v>
      </c>
      <c r="AB1812" t="s">
        <v>7255</v>
      </c>
      <c r="AC1812" t="s">
        <v>291</v>
      </c>
      <c r="AL1812" t="s">
        <v>218</v>
      </c>
      <c r="AM1812" t="s">
        <v>9087</v>
      </c>
      <c r="AN1812" t="s">
        <v>6</v>
      </c>
      <c r="AO1812" s="57">
        <v>46334.41300925926</v>
      </c>
      <c r="AP1812" s="57">
        <v>46248.333333333336</v>
      </c>
      <c r="AR1812" t="s">
        <v>219</v>
      </c>
      <c r="AS1812" t="s">
        <v>1061</v>
      </c>
      <c r="AT1812" t="s">
        <v>231</v>
      </c>
      <c r="AU1812">
        <v>20260814</v>
      </c>
      <c r="AV1812" t="s">
        <v>222</v>
      </c>
      <c r="AW1812" t="s">
        <v>562</v>
      </c>
      <c r="AX1812" t="s">
        <v>223</v>
      </c>
      <c r="BA1812" s="57">
        <v>46248.333333333336</v>
      </c>
      <c r="BB1812" t="s">
        <v>9087</v>
      </c>
      <c r="BC1812">
        <v>2026</v>
      </c>
      <c r="BD1812">
        <v>8</v>
      </c>
      <c r="BE1812">
        <v>14</v>
      </c>
      <c r="BF1812" s="6">
        <f t="shared" si="84"/>
        <v>46248</v>
      </c>
      <c r="BG1812">
        <f t="shared" si="85"/>
        <v>-0.33333333333575865</v>
      </c>
      <c r="BH1812" t="str">
        <f t="shared" si="86"/>
        <v>COMPLY</v>
      </c>
      <c r="BI1812" t="e">
        <f>VLOOKUP(H1812,Sheet2!$A$1:$B$270,2,FALSE)</f>
        <v>#N/A</v>
      </c>
    </row>
    <row r="1813" spans="1:61">
      <c r="A1813">
        <v>1812</v>
      </c>
      <c r="B1813">
        <v>1002531521</v>
      </c>
      <c r="C1813">
        <v>3</v>
      </c>
      <c r="D1813" t="s">
        <v>42</v>
      </c>
      <c r="E1813">
        <v>5</v>
      </c>
      <c r="F1813" t="s">
        <v>102</v>
      </c>
      <c r="G1813" t="s">
        <v>99</v>
      </c>
      <c r="H1813" t="s">
        <v>349</v>
      </c>
      <c r="I1813" t="s">
        <v>213</v>
      </c>
      <c r="J1813" t="s">
        <v>214</v>
      </c>
      <c r="K1813" t="s">
        <v>149</v>
      </c>
      <c r="L1813" t="s">
        <v>215</v>
      </c>
      <c r="M1813" t="s">
        <v>76</v>
      </c>
      <c r="N1813" t="s">
        <v>216</v>
      </c>
      <c r="O1813" s="57">
        <v>46251.795787037037</v>
      </c>
      <c r="P1813" s="57">
        <v>46252.634930555556</v>
      </c>
      <c r="Q1813">
        <v>69368403</v>
      </c>
      <c r="S1813">
        <v>152516208104</v>
      </c>
      <c r="T1813" t="s">
        <v>10732</v>
      </c>
      <c r="U1813" t="s">
        <v>10733</v>
      </c>
      <c r="V1813" t="s">
        <v>10734</v>
      </c>
      <c r="Z1813">
        <v>114.29172149999999</v>
      </c>
      <c r="AA1813">
        <v>-8.3104333999999902</v>
      </c>
      <c r="AB1813" t="s">
        <v>10735</v>
      </c>
      <c r="AC1813" t="s">
        <v>217</v>
      </c>
      <c r="AL1813" t="s">
        <v>218</v>
      </c>
      <c r="AM1813" t="s">
        <v>10736</v>
      </c>
      <c r="AN1813" t="s">
        <v>6</v>
      </c>
      <c r="AO1813" t="s">
        <v>10433</v>
      </c>
      <c r="AP1813" s="57">
        <v>46253.333333333336</v>
      </c>
      <c r="AR1813" t="s">
        <v>219</v>
      </c>
      <c r="AS1813" t="s">
        <v>349</v>
      </c>
      <c r="AT1813" t="s">
        <v>231</v>
      </c>
      <c r="AU1813">
        <v>20260818</v>
      </c>
      <c r="AV1813" t="s">
        <v>222</v>
      </c>
      <c r="AW1813" t="s">
        <v>1015</v>
      </c>
      <c r="AX1813" t="s">
        <v>223</v>
      </c>
      <c r="BA1813" s="57">
        <v>46253.333333333336</v>
      </c>
      <c r="BB1813" t="s">
        <v>10736</v>
      </c>
      <c r="BC1813">
        <v>2026</v>
      </c>
      <c r="BD1813">
        <v>8</v>
      </c>
      <c r="BE1813">
        <v>18</v>
      </c>
      <c r="BF1813" s="6">
        <f t="shared" si="84"/>
        <v>46252</v>
      </c>
      <c r="BG1813">
        <f t="shared" si="85"/>
        <v>-1.3333333333357587</v>
      </c>
      <c r="BH1813" t="str">
        <f t="shared" si="86"/>
        <v>COMPLY</v>
      </c>
      <c r="BI1813" t="str">
        <f>VLOOKUP(H1813,Sheet2!$A$1:$B$270,2,FALSE)</f>
        <v>BANYUWANGI</v>
      </c>
    </row>
    <row r="1814" spans="1:61">
      <c r="A1814">
        <v>1813</v>
      </c>
      <c r="B1814">
        <v>1002517561</v>
      </c>
      <c r="C1814">
        <v>3</v>
      </c>
      <c r="D1814" t="s">
        <v>59</v>
      </c>
      <c r="E1814">
        <v>4</v>
      </c>
      <c r="F1814" t="s">
        <v>567</v>
      </c>
      <c r="G1814" t="s">
        <v>609</v>
      </c>
      <c r="H1814" t="s">
        <v>611</v>
      </c>
      <c r="I1814" t="s">
        <v>213</v>
      </c>
      <c r="J1814" t="s">
        <v>214</v>
      </c>
      <c r="K1814" t="s">
        <v>149</v>
      </c>
      <c r="L1814" t="s">
        <v>215</v>
      </c>
      <c r="M1814" t="s">
        <v>76</v>
      </c>
      <c r="N1814" t="s">
        <v>216</v>
      </c>
      <c r="O1814" s="57">
        <v>46244.499259259261</v>
      </c>
      <c r="P1814" s="57">
        <v>46245.685960648145</v>
      </c>
      <c r="Q1814">
        <v>69362355</v>
      </c>
      <c r="S1814">
        <v>141114227875</v>
      </c>
      <c r="T1814" t="s">
        <v>6549</v>
      </c>
      <c r="U1814" t="s">
        <v>6550</v>
      </c>
      <c r="V1814" t="s">
        <v>6551</v>
      </c>
      <c r="Z1814">
        <v>110.387641</v>
      </c>
      <c r="AA1814">
        <v>-7.8132849999999996</v>
      </c>
      <c r="AB1814" t="s">
        <v>6552</v>
      </c>
      <c r="AC1814" t="s">
        <v>237</v>
      </c>
      <c r="AL1814" t="s">
        <v>218</v>
      </c>
      <c r="AM1814" t="s">
        <v>6418</v>
      </c>
      <c r="AN1814" t="s">
        <v>6</v>
      </c>
      <c r="AO1814" s="57">
        <v>46303.506898148145</v>
      </c>
      <c r="AP1814" s="57">
        <v>46245.333333333336</v>
      </c>
      <c r="AR1814" t="s">
        <v>219</v>
      </c>
      <c r="AS1814" t="s">
        <v>611</v>
      </c>
      <c r="AT1814" t="s">
        <v>231</v>
      </c>
      <c r="AU1814">
        <v>20260811</v>
      </c>
      <c r="AV1814" t="s">
        <v>222</v>
      </c>
      <c r="AW1814" t="s">
        <v>1010</v>
      </c>
      <c r="AX1814" t="s">
        <v>223</v>
      </c>
      <c r="BA1814" s="57">
        <v>46245.333333333336</v>
      </c>
      <c r="BB1814" t="s">
        <v>6418</v>
      </c>
      <c r="BC1814">
        <v>2026</v>
      </c>
      <c r="BD1814">
        <v>8</v>
      </c>
      <c r="BE1814">
        <v>11</v>
      </c>
      <c r="BF1814" s="6">
        <f t="shared" si="84"/>
        <v>46245</v>
      </c>
      <c r="BG1814">
        <f t="shared" si="85"/>
        <v>-0.33333333333575865</v>
      </c>
      <c r="BH1814" t="str">
        <f t="shared" si="86"/>
        <v>COMPLY</v>
      </c>
      <c r="BI1814" t="e">
        <f>VLOOKUP(H1814,Sheet2!$A$1:$B$270,2,FALSE)</f>
        <v>#N/A</v>
      </c>
    </row>
    <row r="1815" spans="1:61">
      <c r="A1815">
        <v>1814</v>
      </c>
      <c r="B1815">
        <v>1002528538</v>
      </c>
      <c r="C1815">
        <v>3</v>
      </c>
      <c r="D1815" t="s">
        <v>38</v>
      </c>
      <c r="E1815">
        <v>5</v>
      </c>
      <c r="F1815" t="s">
        <v>90</v>
      </c>
      <c r="G1815" t="s">
        <v>90</v>
      </c>
      <c r="H1815" t="s">
        <v>309</v>
      </c>
      <c r="I1815" t="s">
        <v>213</v>
      </c>
      <c r="J1815" t="s">
        <v>214</v>
      </c>
      <c r="K1815" t="s">
        <v>149</v>
      </c>
      <c r="L1815" t="s">
        <v>215</v>
      </c>
      <c r="M1815" t="s">
        <v>76</v>
      </c>
      <c r="N1815" t="s">
        <v>216</v>
      </c>
      <c r="O1815" s="57">
        <v>46249.636759259258</v>
      </c>
      <c r="P1815" s="57">
        <v>46250.347881944443</v>
      </c>
      <c r="Q1815">
        <v>69367048</v>
      </c>
      <c r="S1815">
        <v>152650208115</v>
      </c>
      <c r="T1815" t="s">
        <v>10737</v>
      </c>
      <c r="U1815" t="s">
        <v>10738</v>
      </c>
      <c r="V1815" t="s">
        <v>10739</v>
      </c>
      <c r="Z1815">
        <v>112.127319</v>
      </c>
      <c r="AA1815">
        <v>-7.9212600000000002</v>
      </c>
      <c r="AB1815" t="s">
        <v>10740</v>
      </c>
      <c r="AC1815" t="s">
        <v>237</v>
      </c>
      <c r="AL1815" t="s">
        <v>218</v>
      </c>
      <c r="AM1815" t="s">
        <v>10741</v>
      </c>
      <c r="AN1815" t="s">
        <v>6</v>
      </c>
      <c r="AO1815" t="s">
        <v>10527</v>
      </c>
      <c r="AP1815" s="57">
        <v>46250.541666666664</v>
      </c>
      <c r="AR1815" t="s">
        <v>219</v>
      </c>
      <c r="AS1815" t="s">
        <v>309</v>
      </c>
      <c r="AT1815" t="s">
        <v>231</v>
      </c>
      <c r="AU1815">
        <v>20260816</v>
      </c>
      <c r="AV1815" t="s">
        <v>222</v>
      </c>
      <c r="AW1815" t="s">
        <v>1021</v>
      </c>
      <c r="AX1815" t="s">
        <v>223</v>
      </c>
      <c r="BA1815" s="57">
        <v>46250.541666666664</v>
      </c>
      <c r="BB1815" t="s">
        <v>10741</v>
      </c>
      <c r="BC1815">
        <v>2026</v>
      </c>
      <c r="BD1815">
        <v>8</v>
      </c>
      <c r="BE1815">
        <v>16</v>
      </c>
      <c r="BF1815" s="6">
        <f t="shared" si="84"/>
        <v>46250</v>
      </c>
      <c r="BG1815">
        <f t="shared" si="85"/>
        <v>-0.54166666666424135</v>
      </c>
      <c r="BH1815" t="str">
        <f t="shared" si="86"/>
        <v>COMPLY</v>
      </c>
      <c r="BI1815" t="str">
        <f>VLOOKUP(H1815,Sheet2!$A$1:$B$270,2,FALSE)</f>
        <v>KEDIRI</v>
      </c>
    </row>
    <row r="1816" spans="1:61">
      <c r="A1816">
        <v>1815</v>
      </c>
      <c r="B1816">
        <v>1002517613</v>
      </c>
      <c r="C1816">
        <v>3</v>
      </c>
      <c r="D1816" t="s">
        <v>38</v>
      </c>
      <c r="E1816">
        <v>5</v>
      </c>
      <c r="F1816" t="s">
        <v>92</v>
      </c>
      <c r="G1816" t="s">
        <v>94</v>
      </c>
      <c r="H1816" t="s">
        <v>467</v>
      </c>
      <c r="I1816" t="s">
        <v>213</v>
      </c>
      <c r="J1816" t="s">
        <v>214</v>
      </c>
      <c r="K1816" t="s">
        <v>149</v>
      </c>
      <c r="L1816" t="s">
        <v>215</v>
      </c>
      <c r="M1816" t="s">
        <v>76</v>
      </c>
      <c r="N1816" t="s">
        <v>216</v>
      </c>
      <c r="O1816" s="57">
        <v>46244.511759259258</v>
      </c>
      <c r="P1816" s="57">
        <v>46245.483657407407</v>
      </c>
      <c r="Q1816">
        <v>69362375</v>
      </c>
      <c r="S1816">
        <v>152613205904</v>
      </c>
      <c r="T1816" t="s">
        <v>6557</v>
      </c>
      <c r="U1816" t="s">
        <v>6558</v>
      </c>
      <c r="V1816" t="s">
        <v>6559</v>
      </c>
      <c r="Z1816">
        <v>111.4203938</v>
      </c>
      <c r="AA1816">
        <v>-7.6827044000000004</v>
      </c>
      <c r="AB1816" t="s">
        <v>6560</v>
      </c>
      <c r="AC1816" t="s">
        <v>237</v>
      </c>
      <c r="AL1816" t="s">
        <v>218</v>
      </c>
      <c r="AM1816" t="s">
        <v>6561</v>
      </c>
      <c r="AN1816" t="s">
        <v>6</v>
      </c>
      <c r="AO1816" s="57">
        <v>46303.527696759258</v>
      </c>
      <c r="AP1816" s="57">
        <v>46245.541666666664</v>
      </c>
      <c r="AR1816" t="s">
        <v>219</v>
      </c>
      <c r="AS1816" t="s">
        <v>467</v>
      </c>
      <c r="AT1816" t="s">
        <v>231</v>
      </c>
      <c r="AU1816">
        <v>20260811</v>
      </c>
      <c r="AV1816" t="s">
        <v>222</v>
      </c>
      <c r="AW1816" t="s">
        <v>1010</v>
      </c>
      <c r="AX1816" t="s">
        <v>223</v>
      </c>
      <c r="BA1816" s="57">
        <v>46245.541666666664</v>
      </c>
      <c r="BB1816" t="s">
        <v>6561</v>
      </c>
      <c r="BC1816">
        <v>2026</v>
      </c>
      <c r="BD1816">
        <v>8</v>
      </c>
      <c r="BE1816">
        <v>11</v>
      </c>
      <c r="BF1816" s="6">
        <f t="shared" si="84"/>
        <v>46245</v>
      </c>
      <c r="BG1816">
        <f t="shared" si="85"/>
        <v>-0.54166666666424135</v>
      </c>
      <c r="BH1816" t="str">
        <f t="shared" si="86"/>
        <v>COMPLY</v>
      </c>
      <c r="BI1816" t="str">
        <f>VLOOKUP(H1816,Sheet2!$A$1:$B$270,2,FALSE)</f>
        <v>MADIUN</v>
      </c>
    </row>
    <row r="1817" spans="1:61">
      <c r="A1817">
        <v>1816</v>
      </c>
      <c r="B1817">
        <v>1002515819</v>
      </c>
      <c r="C1817">
        <v>3</v>
      </c>
      <c r="D1817" t="s">
        <v>51</v>
      </c>
      <c r="E1817">
        <v>4</v>
      </c>
      <c r="F1817" t="s">
        <v>273</v>
      </c>
      <c r="G1817" t="s">
        <v>600</v>
      </c>
      <c r="H1817" t="s">
        <v>4818</v>
      </c>
      <c r="I1817" t="s">
        <v>213</v>
      </c>
      <c r="J1817" t="s">
        <v>214</v>
      </c>
      <c r="K1817" t="s">
        <v>149</v>
      </c>
      <c r="L1817" t="s">
        <v>215</v>
      </c>
      <c r="M1817" t="s">
        <v>76</v>
      </c>
      <c r="N1817" t="s">
        <v>216</v>
      </c>
      <c r="O1817" s="57">
        <v>46242.481203703705</v>
      </c>
      <c r="P1817" s="57">
        <v>46244.732754629629</v>
      </c>
      <c r="Q1817">
        <v>69361373</v>
      </c>
      <c r="S1817">
        <v>142598105505</v>
      </c>
      <c r="T1817" t="s">
        <v>5354</v>
      </c>
      <c r="U1817" t="s">
        <v>5355</v>
      </c>
      <c r="V1817" t="s">
        <v>5356</v>
      </c>
      <c r="Z1817">
        <v>111.553060351377</v>
      </c>
      <c r="AA1817">
        <v>-6.8823045876572397</v>
      </c>
      <c r="AB1817" t="s">
        <v>5357</v>
      </c>
      <c r="AC1817" t="s">
        <v>237</v>
      </c>
      <c r="AL1817" t="s">
        <v>218</v>
      </c>
      <c r="AM1817" t="s">
        <v>4459</v>
      </c>
      <c r="AN1817" t="s">
        <v>6</v>
      </c>
      <c r="AO1817" s="57">
        <v>46242.486076388886</v>
      </c>
      <c r="AP1817" s="57">
        <v>46244.333333333336</v>
      </c>
      <c r="AR1817" t="s">
        <v>219</v>
      </c>
      <c r="AS1817" t="s">
        <v>4818</v>
      </c>
      <c r="AT1817" t="s">
        <v>231</v>
      </c>
      <c r="AU1817">
        <v>20260810</v>
      </c>
      <c r="AV1817" t="s">
        <v>222</v>
      </c>
      <c r="AW1817" t="s">
        <v>1010</v>
      </c>
      <c r="AX1817" t="s">
        <v>223</v>
      </c>
      <c r="BA1817" s="57">
        <v>46244.333333333336</v>
      </c>
      <c r="BB1817" t="s">
        <v>4459</v>
      </c>
      <c r="BC1817">
        <v>2026</v>
      </c>
      <c r="BD1817">
        <v>8</v>
      </c>
      <c r="BE1817">
        <v>10</v>
      </c>
      <c r="BF1817" s="6">
        <f t="shared" si="84"/>
        <v>46244</v>
      </c>
      <c r="BG1817">
        <f t="shared" si="85"/>
        <v>-0.33333333333575865</v>
      </c>
      <c r="BH1817" t="str">
        <f t="shared" si="86"/>
        <v>COMPLY</v>
      </c>
      <c r="BI1817" t="e">
        <f>VLOOKUP(H1817,Sheet2!$A$1:$B$270,2,FALSE)</f>
        <v>#N/A</v>
      </c>
    </row>
    <row r="1818" spans="1:61">
      <c r="A1818">
        <v>1817</v>
      </c>
      <c r="B1818">
        <v>1002528196</v>
      </c>
      <c r="C1818">
        <v>3</v>
      </c>
      <c r="D1818" t="s">
        <v>38</v>
      </c>
      <c r="E1818">
        <v>5</v>
      </c>
      <c r="F1818" t="s">
        <v>92</v>
      </c>
      <c r="G1818" t="s">
        <v>95</v>
      </c>
      <c r="H1818" t="s">
        <v>478</v>
      </c>
      <c r="I1818" t="s">
        <v>213</v>
      </c>
      <c r="J1818" t="s">
        <v>214</v>
      </c>
      <c r="K1818" t="s">
        <v>149</v>
      </c>
      <c r="L1818" t="s">
        <v>215</v>
      </c>
      <c r="M1818" t="s">
        <v>76</v>
      </c>
      <c r="N1818" t="s">
        <v>216</v>
      </c>
      <c r="O1818" s="57">
        <v>46249.513854166667</v>
      </c>
      <c r="P1818" s="57">
        <v>46251.649375000001</v>
      </c>
      <c r="Q1818">
        <v>69366802</v>
      </c>
      <c r="S1818">
        <v>152614209524</v>
      </c>
      <c r="T1818" t="s">
        <v>9989</v>
      </c>
      <c r="U1818" t="s">
        <v>10742</v>
      </c>
      <c r="V1818" t="s">
        <v>10743</v>
      </c>
      <c r="Z1818">
        <v>111.3724512</v>
      </c>
      <c r="AA1818">
        <v>-7.8987597000000003</v>
      </c>
      <c r="AB1818" t="s">
        <v>10744</v>
      </c>
      <c r="AC1818" t="s">
        <v>217</v>
      </c>
      <c r="AL1818" t="s">
        <v>218</v>
      </c>
      <c r="AM1818" t="s">
        <v>10745</v>
      </c>
      <c r="AN1818" t="s">
        <v>6</v>
      </c>
      <c r="AO1818" t="s">
        <v>10602</v>
      </c>
      <c r="AP1818" s="57">
        <v>46251.333333333336</v>
      </c>
      <c r="AR1818" t="s">
        <v>219</v>
      </c>
      <c r="AS1818" t="s">
        <v>478</v>
      </c>
      <c r="AT1818" t="s">
        <v>231</v>
      </c>
      <c r="AU1818">
        <v>20260817</v>
      </c>
      <c r="AV1818" t="s">
        <v>222</v>
      </c>
      <c r="AW1818" t="s">
        <v>1015</v>
      </c>
      <c r="AX1818" t="s">
        <v>223</v>
      </c>
      <c r="BA1818" s="57">
        <v>46251.333333333336</v>
      </c>
      <c r="BB1818" t="s">
        <v>10745</v>
      </c>
      <c r="BC1818">
        <v>2026</v>
      </c>
      <c r="BD1818">
        <v>8</v>
      </c>
      <c r="BE1818">
        <v>17</v>
      </c>
      <c r="BF1818" s="6">
        <f t="shared" si="84"/>
        <v>46251</v>
      </c>
      <c r="BG1818">
        <f t="shared" si="85"/>
        <v>-0.33333333333575865</v>
      </c>
      <c r="BH1818" t="str">
        <f t="shared" si="86"/>
        <v>COMPLY</v>
      </c>
      <c r="BI1818" t="str">
        <f>VLOOKUP(H1818,Sheet2!$A$1:$B$270,2,FALSE)</f>
        <v>PONOROGO</v>
      </c>
    </row>
    <row r="1819" spans="1:61">
      <c r="A1819">
        <v>1818</v>
      </c>
      <c r="B1819">
        <v>1002505749</v>
      </c>
      <c r="C1819">
        <v>3</v>
      </c>
      <c r="D1819" t="s">
        <v>49</v>
      </c>
      <c r="E1819">
        <v>4</v>
      </c>
      <c r="F1819" t="s">
        <v>252</v>
      </c>
      <c r="G1819" t="s">
        <v>553</v>
      </c>
      <c r="H1819" t="s">
        <v>968</v>
      </c>
      <c r="I1819" t="s">
        <v>213</v>
      </c>
      <c r="J1819" t="s">
        <v>214</v>
      </c>
      <c r="K1819" t="s">
        <v>149</v>
      </c>
      <c r="M1819" t="s">
        <v>76</v>
      </c>
      <c r="N1819" t="s">
        <v>216</v>
      </c>
      <c r="O1819" s="57">
        <v>46237.432129629633</v>
      </c>
      <c r="P1819" s="57">
        <v>46238.653217592589</v>
      </c>
      <c r="Q1819">
        <v>69357331</v>
      </c>
      <c r="S1819">
        <v>146284108355</v>
      </c>
      <c r="T1819" t="s">
        <v>2888</v>
      </c>
      <c r="U1819" t="s">
        <v>1210</v>
      </c>
      <c r="V1819" t="s">
        <v>2889</v>
      </c>
      <c r="Z1819">
        <v>109.04786692735399</v>
      </c>
      <c r="AA1819">
        <v>-6.8570585999707196</v>
      </c>
      <c r="AB1819" t="s">
        <v>2890</v>
      </c>
      <c r="AC1819" t="s">
        <v>226</v>
      </c>
      <c r="AL1819" t="s">
        <v>218</v>
      </c>
      <c r="AM1819" t="s">
        <v>2891</v>
      </c>
      <c r="AN1819" t="s">
        <v>6</v>
      </c>
      <c r="AO1819" s="57">
        <v>46089.444699074076</v>
      </c>
      <c r="AP1819" s="57">
        <v>46238.541666666664</v>
      </c>
      <c r="AR1819" t="s">
        <v>219</v>
      </c>
      <c r="AS1819" t="s">
        <v>968</v>
      </c>
      <c r="AT1819" t="s">
        <v>231</v>
      </c>
      <c r="AU1819">
        <v>20260804</v>
      </c>
      <c r="AV1819" t="s">
        <v>222</v>
      </c>
      <c r="AW1819" t="s">
        <v>562</v>
      </c>
      <c r="AX1819" t="s">
        <v>223</v>
      </c>
      <c r="BA1819" s="57">
        <v>46238.541666666664</v>
      </c>
      <c r="BB1819" t="s">
        <v>2891</v>
      </c>
      <c r="BC1819">
        <v>2026</v>
      </c>
      <c r="BD1819">
        <v>8</v>
      </c>
      <c r="BE1819">
        <v>4</v>
      </c>
      <c r="BF1819" s="6">
        <f t="shared" si="84"/>
        <v>46238</v>
      </c>
      <c r="BG1819">
        <f t="shared" si="85"/>
        <v>-0.54166666666424135</v>
      </c>
      <c r="BH1819" t="str">
        <f t="shared" si="86"/>
        <v>COMPLY</v>
      </c>
      <c r="BI1819" t="e">
        <f>VLOOKUP(H1819,Sheet2!$A$1:$B$270,2,FALSE)</f>
        <v>#N/A</v>
      </c>
    </row>
    <row r="1820" spans="1:61">
      <c r="A1820">
        <v>1819</v>
      </c>
      <c r="B1820">
        <v>1002523265</v>
      </c>
      <c r="C1820">
        <v>3</v>
      </c>
      <c r="D1820" t="s">
        <v>42</v>
      </c>
      <c r="E1820">
        <v>5</v>
      </c>
      <c r="F1820" t="s">
        <v>102</v>
      </c>
      <c r="G1820" t="s">
        <v>100</v>
      </c>
      <c r="H1820" t="s">
        <v>282</v>
      </c>
      <c r="I1820" t="s">
        <v>213</v>
      </c>
      <c r="J1820" t="s">
        <v>214</v>
      </c>
      <c r="K1820" t="s">
        <v>149</v>
      </c>
      <c r="L1820" t="s">
        <v>215</v>
      </c>
      <c r="M1820" t="s">
        <v>933</v>
      </c>
      <c r="N1820" t="s">
        <v>216</v>
      </c>
      <c r="O1820" s="57">
        <v>46247.339548611111</v>
      </c>
      <c r="P1820" s="57">
        <v>46247.70071759259</v>
      </c>
      <c r="Q1820">
        <v>69364682</v>
      </c>
      <c r="S1820">
        <v>152507225969</v>
      </c>
      <c r="T1820" t="s">
        <v>9088</v>
      </c>
      <c r="U1820" t="s">
        <v>5210</v>
      </c>
      <c r="V1820" t="s">
        <v>9089</v>
      </c>
      <c r="Z1820">
        <v>113.828454520867</v>
      </c>
      <c r="AA1820">
        <v>-7.9851476524784699</v>
      </c>
      <c r="AB1820" t="s">
        <v>9090</v>
      </c>
      <c r="AC1820" t="s">
        <v>237</v>
      </c>
      <c r="AL1820" t="s">
        <v>218</v>
      </c>
      <c r="AM1820" t="s">
        <v>9091</v>
      </c>
      <c r="AN1820" t="s">
        <v>6</v>
      </c>
      <c r="AO1820" t="s">
        <v>9092</v>
      </c>
      <c r="AP1820" s="57">
        <v>46248.541666666664</v>
      </c>
      <c r="AQ1820" t="s">
        <v>248</v>
      </c>
      <c r="AR1820" t="s">
        <v>12</v>
      </c>
      <c r="AS1820" t="s">
        <v>282</v>
      </c>
      <c r="AT1820" t="s">
        <v>231</v>
      </c>
      <c r="AV1820" t="s">
        <v>917</v>
      </c>
      <c r="AW1820" t="s">
        <v>1018</v>
      </c>
      <c r="AX1820" t="s">
        <v>223</v>
      </c>
      <c r="BA1820" s="57">
        <v>46248.541666666664</v>
      </c>
      <c r="BB1820" t="s">
        <v>9091</v>
      </c>
      <c r="BF1820" s="6" t="e">
        <f t="shared" si="84"/>
        <v>#NUM!</v>
      </c>
      <c r="BG1820" t="e">
        <f t="shared" si="85"/>
        <v>#NUM!</v>
      </c>
      <c r="BH1820" t="e">
        <f t="shared" si="86"/>
        <v>#NUM!</v>
      </c>
      <c r="BI1820" t="str">
        <f>VLOOKUP(H1820,Sheet2!$A$1:$B$270,2,FALSE)</f>
        <v>JEMBER</v>
      </c>
    </row>
    <row r="1821" spans="1:61">
      <c r="A1821">
        <v>1820</v>
      </c>
      <c r="B1821">
        <v>1002525541</v>
      </c>
      <c r="C1821">
        <v>3</v>
      </c>
      <c r="D1821" t="s">
        <v>42</v>
      </c>
      <c r="E1821">
        <v>5</v>
      </c>
      <c r="F1821" t="s">
        <v>233</v>
      </c>
      <c r="G1821" t="s">
        <v>101</v>
      </c>
      <c r="H1821" t="s">
        <v>437</v>
      </c>
      <c r="I1821" t="s">
        <v>213</v>
      </c>
      <c r="J1821" t="s">
        <v>214</v>
      </c>
      <c r="K1821" t="s">
        <v>149</v>
      </c>
      <c r="M1821" t="s">
        <v>76</v>
      </c>
      <c r="N1821" t="s">
        <v>216</v>
      </c>
      <c r="O1821" s="57">
        <v>46248.377453703702</v>
      </c>
      <c r="P1821" s="57">
        <v>46248.535856481481</v>
      </c>
      <c r="Q1821">
        <v>69358832</v>
      </c>
      <c r="S1821">
        <v>152331251058</v>
      </c>
      <c r="T1821" t="s">
        <v>4072</v>
      </c>
      <c r="U1821" t="s">
        <v>2880</v>
      </c>
      <c r="V1821" t="s">
        <v>10751</v>
      </c>
      <c r="Z1821">
        <v>112.62412735773501</v>
      </c>
      <c r="AA1821">
        <v>-7.4490811419691196</v>
      </c>
      <c r="AB1821" t="s">
        <v>4074</v>
      </c>
      <c r="AC1821" t="s">
        <v>230</v>
      </c>
      <c r="AL1821" t="s">
        <v>218</v>
      </c>
      <c r="AM1821" t="s">
        <v>10521</v>
      </c>
      <c r="AN1821" t="s">
        <v>6</v>
      </c>
      <c r="AO1821" t="s">
        <v>9884</v>
      </c>
      <c r="AR1821" t="s">
        <v>219</v>
      </c>
      <c r="AS1821" t="s">
        <v>437</v>
      </c>
      <c r="AT1821" t="s">
        <v>231</v>
      </c>
      <c r="AU1821">
        <v>20260814</v>
      </c>
      <c r="AV1821" t="s">
        <v>222</v>
      </c>
      <c r="AW1821" t="s">
        <v>634</v>
      </c>
      <c r="AX1821" t="s">
        <v>223</v>
      </c>
      <c r="BA1821" s="57">
        <v>46248.291666666664</v>
      </c>
      <c r="BB1821" t="s">
        <v>10521</v>
      </c>
      <c r="BC1821">
        <v>2026</v>
      </c>
      <c r="BD1821">
        <v>8</v>
      </c>
      <c r="BE1821">
        <v>14</v>
      </c>
      <c r="BF1821" s="6">
        <f t="shared" si="84"/>
        <v>46248</v>
      </c>
      <c r="BG1821">
        <f t="shared" si="85"/>
        <v>-0.29166666666424135</v>
      </c>
      <c r="BH1821" t="str">
        <f t="shared" si="86"/>
        <v>COMPLY</v>
      </c>
      <c r="BI1821" t="str">
        <f>VLOOKUP(H1821,Sheet2!$A$1:$B$270,2,FALSE)</f>
        <v>SIDOARJO</v>
      </c>
    </row>
    <row r="1822" spans="1:61">
      <c r="A1822">
        <v>1821</v>
      </c>
      <c r="B1822">
        <v>1002506662</v>
      </c>
      <c r="C1822">
        <v>3</v>
      </c>
      <c r="D1822" t="s">
        <v>55</v>
      </c>
      <c r="E1822">
        <v>5</v>
      </c>
      <c r="F1822" t="s">
        <v>265</v>
      </c>
      <c r="G1822" t="s">
        <v>128</v>
      </c>
      <c r="H1822" t="s">
        <v>360</v>
      </c>
      <c r="I1822" t="s">
        <v>213</v>
      </c>
      <c r="J1822" t="s">
        <v>214</v>
      </c>
      <c r="K1822" t="s">
        <v>149</v>
      </c>
      <c r="M1822" t="s">
        <v>586</v>
      </c>
      <c r="N1822" t="s">
        <v>216</v>
      </c>
      <c r="O1822" s="57">
        <v>46237.900717592594</v>
      </c>
      <c r="P1822" s="57">
        <v>46244.396273148152</v>
      </c>
      <c r="Q1822">
        <v>69357870</v>
      </c>
      <c r="S1822">
        <v>152412248704</v>
      </c>
      <c r="T1822" t="s">
        <v>2892</v>
      </c>
      <c r="U1822" t="s">
        <v>2893</v>
      </c>
      <c r="V1822" t="s">
        <v>2894</v>
      </c>
      <c r="Z1822">
        <v>112.65315529999999</v>
      </c>
      <c r="AA1822">
        <v>-7.2181911999999997</v>
      </c>
      <c r="AB1822" t="s">
        <v>2895</v>
      </c>
      <c r="AC1822" t="s">
        <v>230</v>
      </c>
      <c r="AL1822" t="s">
        <v>218</v>
      </c>
      <c r="AM1822" t="s">
        <v>2896</v>
      </c>
      <c r="AN1822" t="s">
        <v>6</v>
      </c>
      <c r="AO1822" s="57">
        <v>46089.902974537035</v>
      </c>
      <c r="AP1822" s="57">
        <v>46239.416666666664</v>
      </c>
      <c r="AQ1822" t="s">
        <v>1033</v>
      </c>
      <c r="AR1822" t="s">
        <v>14</v>
      </c>
      <c r="AS1822" t="s">
        <v>360</v>
      </c>
      <c r="AT1822" t="s">
        <v>231</v>
      </c>
      <c r="AV1822" t="s">
        <v>587</v>
      </c>
      <c r="AW1822" t="s">
        <v>561</v>
      </c>
      <c r="AX1822" t="s">
        <v>223</v>
      </c>
      <c r="BA1822" s="57">
        <v>46239.416666666664</v>
      </c>
      <c r="BB1822" t="s">
        <v>2896</v>
      </c>
      <c r="BF1822" s="6" t="e">
        <f t="shared" si="84"/>
        <v>#NUM!</v>
      </c>
      <c r="BG1822" t="e">
        <f t="shared" si="85"/>
        <v>#NUM!</v>
      </c>
      <c r="BH1822" t="e">
        <f t="shared" si="86"/>
        <v>#NUM!</v>
      </c>
      <c r="BI1822" t="str">
        <f>VLOOKUP(H1822,Sheet2!$A$1:$B$270,2,FALSE)</f>
        <v>SURABAYA UTARA</v>
      </c>
    </row>
    <row r="1823" spans="1:61">
      <c r="A1823">
        <v>1822</v>
      </c>
      <c r="B1823">
        <v>1002524769</v>
      </c>
      <c r="C1823">
        <v>3</v>
      </c>
      <c r="D1823" t="s">
        <v>59</v>
      </c>
      <c r="E1823">
        <v>4</v>
      </c>
      <c r="F1823" t="s">
        <v>243</v>
      </c>
      <c r="G1823" t="s">
        <v>899</v>
      </c>
      <c r="H1823" t="s">
        <v>948</v>
      </c>
      <c r="I1823" t="s">
        <v>213</v>
      </c>
      <c r="J1823" t="s">
        <v>214</v>
      </c>
      <c r="K1823" t="s">
        <v>149</v>
      </c>
      <c r="L1823" t="s">
        <v>215</v>
      </c>
      <c r="M1823" t="s">
        <v>240</v>
      </c>
      <c r="N1823" t="s">
        <v>216</v>
      </c>
      <c r="O1823" s="57">
        <v>46247.65552083333</v>
      </c>
      <c r="P1823" s="57">
        <v>46247.656956018516</v>
      </c>
      <c r="Q1823">
        <v>69365371</v>
      </c>
      <c r="S1823">
        <v>142138510568</v>
      </c>
      <c r="T1823" t="s">
        <v>9093</v>
      </c>
      <c r="U1823" t="s">
        <v>9094</v>
      </c>
      <c r="V1823" t="s">
        <v>9095</v>
      </c>
      <c r="Z1823">
        <v>110.052016979822</v>
      </c>
      <c r="AA1823">
        <v>-7.63701589375881</v>
      </c>
      <c r="AB1823" t="s">
        <v>9096</v>
      </c>
      <c r="AC1823" t="s">
        <v>237</v>
      </c>
      <c r="AL1823" t="s">
        <v>218</v>
      </c>
      <c r="AM1823" t="s">
        <v>9097</v>
      </c>
      <c r="AN1823" t="s">
        <v>6</v>
      </c>
      <c r="AO1823" t="s">
        <v>9098</v>
      </c>
      <c r="AP1823" s="57">
        <v>46253.333333333336</v>
      </c>
      <c r="AR1823" t="s">
        <v>241</v>
      </c>
      <c r="AS1823" t="s">
        <v>948</v>
      </c>
      <c r="AT1823" t="s">
        <v>231</v>
      </c>
      <c r="AV1823" t="s">
        <v>240</v>
      </c>
      <c r="AW1823" t="s">
        <v>974</v>
      </c>
      <c r="AX1823" t="s">
        <v>223</v>
      </c>
      <c r="BA1823" s="57">
        <v>46253.333333333336</v>
      </c>
      <c r="BB1823" t="s">
        <v>9097</v>
      </c>
      <c r="BF1823" s="6" t="e">
        <f t="shared" si="84"/>
        <v>#NUM!</v>
      </c>
      <c r="BG1823" t="e">
        <f t="shared" si="85"/>
        <v>#NUM!</v>
      </c>
      <c r="BH1823" t="e">
        <f t="shared" si="86"/>
        <v>#NUM!</v>
      </c>
      <c r="BI1823" t="e">
        <f>VLOOKUP(H1823,Sheet2!$A$1:$B$270,2,FALSE)</f>
        <v>#N/A</v>
      </c>
    </row>
    <row r="1824" spans="1:61">
      <c r="A1824">
        <v>1823</v>
      </c>
      <c r="B1824">
        <v>1002506502</v>
      </c>
      <c r="C1824">
        <v>3</v>
      </c>
      <c r="D1824" t="s">
        <v>42</v>
      </c>
      <c r="E1824">
        <v>5</v>
      </c>
      <c r="F1824" t="s">
        <v>233</v>
      </c>
      <c r="G1824" t="s">
        <v>105</v>
      </c>
      <c r="H1824" t="s">
        <v>303</v>
      </c>
      <c r="I1824" t="s">
        <v>213</v>
      </c>
      <c r="J1824" t="s">
        <v>214</v>
      </c>
      <c r="K1824" t="s">
        <v>149</v>
      </c>
      <c r="M1824" t="s">
        <v>76</v>
      </c>
      <c r="N1824" t="s">
        <v>216</v>
      </c>
      <c r="O1824" s="57">
        <v>46237.683657407404</v>
      </c>
      <c r="P1824" s="57">
        <v>46238.921423611115</v>
      </c>
      <c r="Q1824">
        <v>69357771</v>
      </c>
      <c r="S1824">
        <v>152324211847</v>
      </c>
      <c r="T1824" t="s">
        <v>2897</v>
      </c>
      <c r="U1824" t="s">
        <v>2898</v>
      </c>
      <c r="V1824" t="s">
        <v>2899</v>
      </c>
      <c r="Z1824">
        <v>112.5224434</v>
      </c>
      <c r="AA1824">
        <v>-7.6529258999999996</v>
      </c>
      <c r="AB1824" t="s">
        <v>2900</v>
      </c>
      <c r="AC1824" t="s">
        <v>230</v>
      </c>
      <c r="AL1824" t="s">
        <v>218</v>
      </c>
      <c r="AM1824" t="s">
        <v>2901</v>
      </c>
      <c r="AN1824" t="s">
        <v>6</v>
      </c>
      <c r="AO1824" s="57">
        <v>46089.69431712963</v>
      </c>
      <c r="AP1824" s="57">
        <v>46239.333333333336</v>
      </c>
      <c r="AR1824" t="s">
        <v>219</v>
      </c>
      <c r="AS1824" t="s">
        <v>303</v>
      </c>
      <c r="AT1824" t="s">
        <v>231</v>
      </c>
      <c r="AU1824">
        <v>20260804</v>
      </c>
      <c r="AV1824" t="s">
        <v>222</v>
      </c>
      <c r="AW1824" t="s">
        <v>561</v>
      </c>
      <c r="AX1824" t="s">
        <v>223</v>
      </c>
      <c r="BA1824" s="57">
        <v>46239.333333333336</v>
      </c>
      <c r="BB1824" t="s">
        <v>2901</v>
      </c>
      <c r="BC1824">
        <v>2026</v>
      </c>
      <c r="BD1824">
        <v>8</v>
      </c>
      <c r="BE1824">
        <v>4</v>
      </c>
      <c r="BF1824" s="6">
        <f t="shared" si="84"/>
        <v>46238</v>
      </c>
      <c r="BG1824">
        <f t="shared" si="85"/>
        <v>-1.3333333333357587</v>
      </c>
      <c r="BH1824" t="str">
        <f t="shared" si="86"/>
        <v>COMPLY</v>
      </c>
      <c r="BI1824" t="str">
        <f>VLOOKUP(H1824,Sheet2!$A$1:$B$270,2,FALSE)</f>
        <v>MOJOKERTO</v>
      </c>
    </row>
    <row r="1825" spans="1:61">
      <c r="A1825">
        <v>1824</v>
      </c>
      <c r="B1825">
        <v>1002512827</v>
      </c>
      <c r="C1825">
        <v>3</v>
      </c>
      <c r="D1825" t="s">
        <v>51</v>
      </c>
      <c r="E1825">
        <v>4</v>
      </c>
      <c r="F1825" t="s">
        <v>273</v>
      </c>
      <c r="G1825" t="s">
        <v>339</v>
      </c>
      <c r="H1825" t="s">
        <v>998</v>
      </c>
      <c r="I1825" t="s">
        <v>213</v>
      </c>
      <c r="J1825" t="s">
        <v>214</v>
      </c>
      <c r="K1825" t="s">
        <v>149</v>
      </c>
      <c r="L1825" t="s">
        <v>215</v>
      </c>
      <c r="M1825" t="s">
        <v>933</v>
      </c>
      <c r="N1825" t="s">
        <v>216</v>
      </c>
      <c r="O1825" s="57">
        <v>46240.630509259259</v>
      </c>
      <c r="P1825" s="57">
        <v>46241.671712962961</v>
      </c>
      <c r="Q1825">
        <v>69360111</v>
      </c>
      <c r="S1825">
        <v>142512103092</v>
      </c>
      <c r="T1825" t="s">
        <v>2907</v>
      </c>
      <c r="U1825" t="s">
        <v>2908</v>
      </c>
      <c r="V1825" t="s">
        <v>2909</v>
      </c>
      <c r="Z1825">
        <v>111.366546079516</v>
      </c>
      <c r="AA1825">
        <v>-7.2182720783213297</v>
      </c>
      <c r="AB1825" t="s">
        <v>2910</v>
      </c>
      <c r="AC1825" t="s">
        <v>217</v>
      </c>
      <c r="AL1825" t="s">
        <v>218</v>
      </c>
      <c r="AM1825" t="s">
        <v>2069</v>
      </c>
      <c r="AN1825" t="s">
        <v>6</v>
      </c>
      <c r="AO1825" s="57">
        <v>46181.642870370371</v>
      </c>
      <c r="AP1825" s="57">
        <v>46241.541666666664</v>
      </c>
      <c r="AQ1825" t="s">
        <v>903</v>
      </c>
      <c r="AR1825" t="s">
        <v>12</v>
      </c>
      <c r="AS1825" t="s">
        <v>998</v>
      </c>
      <c r="AT1825" t="s">
        <v>231</v>
      </c>
      <c r="AV1825" t="s">
        <v>917</v>
      </c>
      <c r="AW1825" t="s">
        <v>980</v>
      </c>
      <c r="AX1825" t="s">
        <v>223</v>
      </c>
      <c r="BA1825" s="57">
        <v>46241.541666666664</v>
      </c>
      <c r="BB1825" t="s">
        <v>2069</v>
      </c>
      <c r="BF1825" s="6" t="e">
        <f t="shared" si="84"/>
        <v>#NUM!</v>
      </c>
      <c r="BG1825" t="e">
        <f t="shared" si="85"/>
        <v>#NUM!</v>
      </c>
      <c r="BH1825" t="e">
        <f t="shared" si="86"/>
        <v>#NUM!</v>
      </c>
      <c r="BI1825" t="e">
        <f>VLOOKUP(H1825,Sheet2!$A$1:$B$270,2,FALSE)</f>
        <v>#N/A</v>
      </c>
    </row>
    <row r="1826" spans="1:61">
      <c r="A1826">
        <v>1825</v>
      </c>
      <c r="B1826">
        <v>1002522293</v>
      </c>
      <c r="C1826">
        <v>3</v>
      </c>
      <c r="D1826" t="s">
        <v>38</v>
      </c>
      <c r="E1826">
        <v>5</v>
      </c>
      <c r="F1826" t="s">
        <v>250</v>
      </c>
      <c r="G1826" t="s">
        <v>91</v>
      </c>
      <c r="H1826" t="s">
        <v>413</v>
      </c>
      <c r="I1826" t="s">
        <v>213</v>
      </c>
      <c r="J1826" t="s">
        <v>214</v>
      </c>
      <c r="K1826" t="s">
        <v>149</v>
      </c>
      <c r="M1826" t="s">
        <v>76</v>
      </c>
      <c r="N1826" t="s">
        <v>216</v>
      </c>
      <c r="O1826" s="57">
        <v>46246.583009259259</v>
      </c>
      <c r="P1826" s="57">
        <v>46246.647581018522</v>
      </c>
      <c r="Q1826">
        <v>68573442</v>
      </c>
      <c r="S1826">
        <v>152701907677</v>
      </c>
      <c r="T1826" t="s">
        <v>7318</v>
      </c>
      <c r="U1826" t="s">
        <v>8139</v>
      </c>
      <c r="V1826" t="s">
        <v>8140</v>
      </c>
      <c r="Z1826">
        <v>112.6355042</v>
      </c>
      <c r="AA1826">
        <v>-7.9772264000000002</v>
      </c>
      <c r="AB1826" t="s">
        <v>7320</v>
      </c>
      <c r="AC1826" t="s">
        <v>230</v>
      </c>
      <c r="AL1826" t="s">
        <v>218</v>
      </c>
      <c r="AM1826" s="58">
        <v>46246</v>
      </c>
      <c r="AN1826" t="s">
        <v>6</v>
      </c>
      <c r="AO1826" s="57">
        <v>46364.590405092589</v>
      </c>
      <c r="AR1826" t="s">
        <v>219</v>
      </c>
      <c r="AS1826" t="s">
        <v>413</v>
      </c>
      <c r="AT1826" t="s">
        <v>231</v>
      </c>
      <c r="AU1826">
        <v>20260812</v>
      </c>
      <c r="AV1826" t="s">
        <v>222</v>
      </c>
      <c r="AW1826" t="s">
        <v>634</v>
      </c>
      <c r="AX1826" t="s">
        <v>223</v>
      </c>
      <c r="BA1826" s="57">
        <v>46246.291666666664</v>
      </c>
      <c r="BB1826" s="58">
        <v>46246</v>
      </c>
      <c r="BC1826">
        <v>2026</v>
      </c>
      <c r="BD1826">
        <v>8</v>
      </c>
      <c r="BE1826">
        <v>12</v>
      </c>
      <c r="BF1826" s="6">
        <f t="shared" si="84"/>
        <v>46246</v>
      </c>
      <c r="BG1826">
        <f t="shared" si="85"/>
        <v>-0.29166666666424135</v>
      </c>
      <c r="BH1826" t="str">
        <f t="shared" si="86"/>
        <v>COMPLY</v>
      </c>
      <c r="BI1826" t="str">
        <f>VLOOKUP(H1826,Sheet2!$A$1:$B$270,2,FALSE)</f>
        <v>MALANG</v>
      </c>
    </row>
    <row r="1827" spans="1:61">
      <c r="A1827">
        <v>1826</v>
      </c>
      <c r="B1827">
        <v>1002514550</v>
      </c>
      <c r="C1827">
        <v>3</v>
      </c>
      <c r="D1827" t="s">
        <v>55</v>
      </c>
      <c r="E1827">
        <v>5</v>
      </c>
      <c r="F1827" t="s">
        <v>313</v>
      </c>
      <c r="G1827" t="s">
        <v>126</v>
      </c>
      <c r="H1827" t="s">
        <v>314</v>
      </c>
      <c r="I1827" t="s">
        <v>213</v>
      </c>
      <c r="J1827" t="s">
        <v>214</v>
      </c>
      <c r="K1827" t="s">
        <v>149</v>
      </c>
      <c r="M1827" t="s">
        <v>76</v>
      </c>
      <c r="N1827" t="s">
        <v>216</v>
      </c>
      <c r="O1827" s="57">
        <v>46241.552025462966</v>
      </c>
      <c r="P1827" s="57">
        <v>46241.665810185186</v>
      </c>
      <c r="Q1827">
        <v>69358491</v>
      </c>
      <c r="S1827">
        <v>152320245940</v>
      </c>
      <c r="T1827" t="s">
        <v>3385</v>
      </c>
      <c r="U1827" t="s">
        <v>5362</v>
      </c>
      <c r="V1827" t="s">
        <v>5363</v>
      </c>
      <c r="Z1827">
        <v>112.75880600000001</v>
      </c>
      <c r="AA1827">
        <v>-7.2907219999999997</v>
      </c>
      <c r="AB1827" t="s">
        <v>3388</v>
      </c>
      <c r="AC1827" t="s">
        <v>230</v>
      </c>
      <c r="AL1827" t="s">
        <v>218</v>
      </c>
      <c r="AM1827" t="s">
        <v>5364</v>
      </c>
      <c r="AN1827" t="s">
        <v>6</v>
      </c>
      <c r="AO1827" s="57">
        <v>46211.559479166666</v>
      </c>
      <c r="AR1827" t="s">
        <v>219</v>
      </c>
      <c r="AS1827" t="s">
        <v>314</v>
      </c>
      <c r="AT1827" t="s">
        <v>352</v>
      </c>
      <c r="AU1827">
        <v>20260807</v>
      </c>
      <c r="AV1827" t="s">
        <v>222</v>
      </c>
      <c r="AW1827" t="s">
        <v>562</v>
      </c>
      <c r="AX1827" t="s">
        <v>223</v>
      </c>
      <c r="BA1827" s="57">
        <v>46241.291666666664</v>
      </c>
      <c r="BB1827" t="s">
        <v>5364</v>
      </c>
      <c r="BC1827">
        <v>2026</v>
      </c>
      <c r="BD1827">
        <v>8</v>
      </c>
      <c r="BE1827">
        <v>7</v>
      </c>
      <c r="BF1827" s="6">
        <f t="shared" si="84"/>
        <v>46241</v>
      </c>
      <c r="BG1827">
        <f t="shared" si="85"/>
        <v>-0.29166666666424135</v>
      </c>
      <c r="BH1827" t="str">
        <f t="shared" si="86"/>
        <v>COMPLY</v>
      </c>
      <c r="BI1827" t="str">
        <f>VLOOKUP(H1827,Sheet2!$A$1:$B$270,2,FALSE)</f>
        <v>SURABAYA SELATAN</v>
      </c>
    </row>
    <row r="1828" spans="1:61">
      <c r="A1828">
        <v>1827</v>
      </c>
      <c r="B1828">
        <v>1002529199</v>
      </c>
      <c r="C1828">
        <v>3</v>
      </c>
      <c r="D1828" t="s">
        <v>55</v>
      </c>
      <c r="E1828">
        <v>5</v>
      </c>
      <c r="F1828" t="s">
        <v>228</v>
      </c>
      <c r="G1828" t="s">
        <v>127</v>
      </c>
      <c r="H1828" t="s">
        <v>229</v>
      </c>
      <c r="I1828" t="s">
        <v>213</v>
      </c>
      <c r="J1828" t="s">
        <v>214</v>
      </c>
      <c r="K1828" t="s">
        <v>149</v>
      </c>
      <c r="L1828" t="s">
        <v>215</v>
      </c>
      <c r="M1828" t="s">
        <v>76</v>
      </c>
      <c r="N1828" t="s">
        <v>216</v>
      </c>
      <c r="O1828" s="57">
        <v>46250.3284375</v>
      </c>
      <c r="P1828" s="57">
        <v>46250.643159722225</v>
      </c>
      <c r="Q1828">
        <v>69367254</v>
      </c>
      <c r="S1828">
        <v>152426928227</v>
      </c>
      <c r="T1828" t="s">
        <v>10756</v>
      </c>
      <c r="U1828" t="s">
        <v>10757</v>
      </c>
      <c r="V1828" t="s">
        <v>10758</v>
      </c>
      <c r="Z1828">
        <v>113.59698349999999</v>
      </c>
      <c r="AA1828">
        <v>-7.1291890999999996</v>
      </c>
      <c r="AB1828" t="s">
        <v>10759</v>
      </c>
      <c r="AC1828" t="s">
        <v>217</v>
      </c>
      <c r="AL1828" t="s">
        <v>218</v>
      </c>
      <c r="AM1828" t="s">
        <v>10760</v>
      </c>
      <c r="AN1828" t="s">
        <v>6</v>
      </c>
      <c r="AO1828" t="s">
        <v>10761</v>
      </c>
      <c r="AP1828" s="57">
        <v>46251.333333333336</v>
      </c>
      <c r="AR1828" t="s">
        <v>219</v>
      </c>
      <c r="AS1828" t="s">
        <v>229</v>
      </c>
      <c r="AT1828" t="s">
        <v>231</v>
      </c>
      <c r="AU1828">
        <v>20260816</v>
      </c>
      <c r="AV1828" t="s">
        <v>222</v>
      </c>
      <c r="AW1828" t="s">
        <v>1015</v>
      </c>
      <c r="AX1828" t="s">
        <v>223</v>
      </c>
      <c r="BA1828" s="57">
        <v>46251.333333333336</v>
      </c>
      <c r="BB1828" t="s">
        <v>10760</v>
      </c>
      <c r="BC1828">
        <v>2026</v>
      </c>
      <c r="BD1828">
        <v>8</v>
      </c>
      <c r="BE1828">
        <v>16</v>
      </c>
      <c r="BF1828" s="6">
        <f t="shared" si="84"/>
        <v>46250</v>
      </c>
      <c r="BG1828">
        <f t="shared" si="85"/>
        <v>-1.3333333333357587</v>
      </c>
      <c r="BH1828" t="str">
        <f t="shared" si="86"/>
        <v>COMPLY</v>
      </c>
      <c r="BI1828" t="str">
        <f>VLOOKUP(H1828,Sheet2!$A$1:$B$270,2,FALSE)</f>
        <v>MADURA</v>
      </c>
    </row>
    <row r="1829" spans="1:61">
      <c r="A1829">
        <v>1828</v>
      </c>
      <c r="B1829">
        <v>1002512916</v>
      </c>
      <c r="C1829">
        <v>3</v>
      </c>
      <c r="D1829" t="s">
        <v>55</v>
      </c>
      <c r="E1829">
        <v>5</v>
      </c>
      <c r="F1829" t="s">
        <v>265</v>
      </c>
      <c r="G1829" t="s">
        <v>126</v>
      </c>
      <c r="H1829" t="s">
        <v>266</v>
      </c>
      <c r="I1829" t="s">
        <v>213</v>
      </c>
      <c r="J1829" t="s">
        <v>214</v>
      </c>
      <c r="K1829" t="s">
        <v>149</v>
      </c>
      <c r="L1829" t="s">
        <v>215</v>
      </c>
      <c r="M1829" t="s">
        <v>575</v>
      </c>
      <c r="N1829" t="s">
        <v>216</v>
      </c>
      <c r="O1829" s="57">
        <v>46240.647187499999</v>
      </c>
      <c r="P1829" s="57">
        <v>46245.553564814814</v>
      </c>
      <c r="Q1829">
        <v>69360168</v>
      </c>
      <c r="S1829">
        <v>152413167561</v>
      </c>
      <c r="T1829" t="s">
        <v>2921</v>
      </c>
      <c r="U1829" t="s">
        <v>2922</v>
      </c>
      <c r="V1829" t="s">
        <v>2923</v>
      </c>
      <c r="Z1829">
        <v>112.7508321</v>
      </c>
      <c r="AA1829">
        <v>-7.2558214999999997</v>
      </c>
      <c r="AB1829" t="s">
        <v>2924</v>
      </c>
      <c r="AC1829" t="s">
        <v>237</v>
      </c>
      <c r="AL1829" t="s">
        <v>218</v>
      </c>
      <c r="AM1829" t="s">
        <v>2069</v>
      </c>
      <c r="AN1829" t="s">
        <v>6</v>
      </c>
      <c r="AO1829" s="57">
        <v>46181.652824074074</v>
      </c>
      <c r="AP1829" s="57">
        <v>46241.541666666664</v>
      </c>
      <c r="AQ1829" t="s">
        <v>248</v>
      </c>
      <c r="AR1829" t="s">
        <v>14</v>
      </c>
      <c r="AS1829" t="s">
        <v>266</v>
      </c>
      <c r="AT1829" t="s">
        <v>231</v>
      </c>
      <c r="AV1829" t="s">
        <v>7265</v>
      </c>
      <c r="AW1829" t="s">
        <v>1015</v>
      </c>
      <c r="AX1829" t="s">
        <v>223</v>
      </c>
      <c r="BA1829" s="57">
        <v>46241.541666666664</v>
      </c>
      <c r="BB1829" t="s">
        <v>2069</v>
      </c>
      <c r="BF1829" s="6" t="e">
        <f t="shared" si="84"/>
        <v>#NUM!</v>
      </c>
      <c r="BG1829" t="e">
        <f t="shared" si="85"/>
        <v>#NUM!</v>
      </c>
      <c r="BH1829" t="e">
        <f t="shared" si="86"/>
        <v>#NUM!</v>
      </c>
      <c r="BI1829" t="str">
        <f>VLOOKUP(H1829,Sheet2!$A$1:$B$270,2,FALSE)</f>
        <v>SURABAYA SELATAN</v>
      </c>
    </row>
    <row r="1830" spans="1:61">
      <c r="A1830">
        <v>1829</v>
      </c>
      <c r="B1830">
        <v>1002507780</v>
      </c>
      <c r="C1830">
        <v>3</v>
      </c>
      <c r="D1830" t="s">
        <v>55</v>
      </c>
      <c r="E1830">
        <v>5</v>
      </c>
      <c r="F1830" t="s">
        <v>228</v>
      </c>
      <c r="G1830" t="s">
        <v>121</v>
      </c>
      <c r="H1830" t="s">
        <v>387</v>
      </c>
      <c r="I1830" t="s">
        <v>213</v>
      </c>
      <c r="J1830" t="s">
        <v>214</v>
      </c>
      <c r="K1830" t="s">
        <v>149</v>
      </c>
      <c r="M1830" t="s">
        <v>76</v>
      </c>
      <c r="N1830" t="s">
        <v>216</v>
      </c>
      <c r="O1830" s="57">
        <v>46238.481261574074</v>
      </c>
      <c r="P1830" s="57">
        <v>46238.545972222222</v>
      </c>
      <c r="Q1830">
        <v>69353156</v>
      </c>
      <c r="S1830">
        <v>152435221712</v>
      </c>
      <c r="T1830" t="s">
        <v>1114</v>
      </c>
      <c r="U1830" t="s">
        <v>2925</v>
      </c>
      <c r="V1830" t="s">
        <v>2926</v>
      </c>
      <c r="Z1830">
        <v>112.749189657256</v>
      </c>
      <c r="AA1830">
        <v>-7.0295498396642904</v>
      </c>
      <c r="AB1830" t="s">
        <v>1115</v>
      </c>
      <c r="AC1830" t="s">
        <v>230</v>
      </c>
      <c r="AL1830" t="s">
        <v>218</v>
      </c>
      <c r="AM1830" t="s">
        <v>2927</v>
      </c>
      <c r="AN1830" t="s">
        <v>6</v>
      </c>
      <c r="AO1830" s="57">
        <v>46120.48636574074</v>
      </c>
      <c r="AR1830" t="s">
        <v>219</v>
      </c>
      <c r="AS1830" t="s">
        <v>387</v>
      </c>
      <c r="AT1830" t="s">
        <v>231</v>
      </c>
      <c r="AU1830">
        <v>20260804</v>
      </c>
      <c r="AV1830" t="s">
        <v>222</v>
      </c>
      <c r="AW1830" t="s">
        <v>560</v>
      </c>
      <c r="AX1830" t="s">
        <v>223</v>
      </c>
      <c r="BA1830" s="57">
        <v>46238.291666666664</v>
      </c>
      <c r="BB1830" t="s">
        <v>2927</v>
      </c>
      <c r="BC1830">
        <v>2026</v>
      </c>
      <c r="BD1830">
        <v>8</v>
      </c>
      <c r="BE1830">
        <v>4</v>
      </c>
      <c r="BF1830" s="6">
        <f t="shared" si="84"/>
        <v>46238</v>
      </c>
      <c r="BG1830">
        <f t="shared" si="85"/>
        <v>-0.29166666666424135</v>
      </c>
      <c r="BH1830" t="str">
        <f t="shared" si="86"/>
        <v>COMPLY</v>
      </c>
      <c r="BI1830" t="str">
        <f>VLOOKUP(H1830,Sheet2!$A$1:$B$270,2,FALSE)</f>
        <v>MADURA</v>
      </c>
    </row>
    <row r="1831" spans="1:61">
      <c r="A1831">
        <v>1830</v>
      </c>
      <c r="B1831">
        <v>1002512825</v>
      </c>
      <c r="C1831">
        <v>3</v>
      </c>
      <c r="D1831" t="s">
        <v>59</v>
      </c>
      <c r="E1831">
        <v>4</v>
      </c>
      <c r="F1831" t="s">
        <v>567</v>
      </c>
      <c r="G1831" t="s">
        <v>1001</v>
      </c>
      <c r="H1831" t="s">
        <v>1002</v>
      </c>
      <c r="I1831" t="s">
        <v>213</v>
      </c>
      <c r="J1831" t="s">
        <v>214</v>
      </c>
      <c r="K1831" t="s">
        <v>149</v>
      </c>
      <c r="M1831" t="s">
        <v>1039</v>
      </c>
      <c r="N1831" t="s">
        <v>216</v>
      </c>
      <c r="O1831" s="57">
        <v>46240.629895833335</v>
      </c>
      <c r="P1831" s="57">
        <v>46241.42224537037</v>
      </c>
      <c r="Q1831">
        <v>69360134</v>
      </c>
      <c r="S1831">
        <v>143135115035</v>
      </c>
      <c r="T1831" t="s">
        <v>1494</v>
      </c>
      <c r="U1831" t="s">
        <v>2928</v>
      </c>
      <c r="V1831" t="s">
        <v>2929</v>
      </c>
      <c r="Z1831">
        <v>110.754928306746</v>
      </c>
      <c r="AA1831">
        <v>-8.1720768397829708</v>
      </c>
      <c r="AB1831" t="s">
        <v>2930</v>
      </c>
      <c r="AC1831" t="s">
        <v>291</v>
      </c>
      <c r="AL1831" t="s">
        <v>218</v>
      </c>
      <c r="AM1831" t="s">
        <v>2931</v>
      </c>
      <c r="AN1831" t="s">
        <v>6</v>
      </c>
      <c r="AO1831" s="57">
        <v>46181.642870370371</v>
      </c>
      <c r="AP1831" s="57">
        <v>46241</v>
      </c>
      <c r="AS1831" t="s">
        <v>1002</v>
      </c>
      <c r="AT1831" t="s">
        <v>231</v>
      </c>
      <c r="AV1831" t="s">
        <v>1039</v>
      </c>
      <c r="AW1831" t="s">
        <v>972</v>
      </c>
      <c r="AX1831" t="s">
        <v>223</v>
      </c>
      <c r="BA1831" s="57">
        <v>46241.625</v>
      </c>
      <c r="BB1831" t="s">
        <v>2931</v>
      </c>
      <c r="BF1831" s="6" t="e">
        <f t="shared" si="84"/>
        <v>#NUM!</v>
      </c>
      <c r="BG1831" t="e">
        <f t="shared" si="85"/>
        <v>#NUM!</v>
      </c>
      <c r="BH1831" t="e">
        <f t="shared" si="86"/>
        <v>#NUM!</v>
      </c>
      <c r="BI1831" t="e">
        <f>VLOOKUP(H1831,Sheet2!$A$1:$B$270,2,FALSE)</f>
        <v>#N/A</v>
      </c>
    </row>
    <row r="1832" spans="1:61">
      <c r="A1832">
        <v>1831</v>
      </c>
      <c r="B1832">
        <v>1002530755</v>
      </c>
      <c r="C1832">
        <v>3</v>
      </c>
      <c r="D1832" t="s">
        <v>38</v>
      </c>
      <c r="E1832">
        <v>5</v>
      </c>
      <c r="F1832" t="s">
        <v>90</v>
      </c>
      <c r="G1832" t="s">
        <v>88</v>
      </c>
      <c r="H1832" t="s">
        <v>465</v>
      </c>
      <c r="I1832" t="s">
        <v>213</v>
      </c>
      <c r="J1832" t="s">
        <v>214</v>
      </c>
      <c r="K1832" t="s">
        <v>149</v>
      </c>
      <c r="L1832" t="s">
        <v>215</v>
      </c>
      <c r="M1832" t="s">
        <v>76</v>
      </c>
      <c r="N1832" t="s">
        <v>216</v>
      </c>
      <c r="O1832" s="57">
        <v>46251.506203703706</v>
      </c>
      <c r="P1832" s="57">
        <v>46251.863900462966</v>
      </c>
      <c r="Q1832">
        <v>69368005</v>
      </c>
      <c r="S1832">
        <v>152737203679</v>
      </c>
      <c r="T1832" t="s">
        <v>10767</v>
      </c>
      <c r="U1832" t="s">
        <v>10768</v>
      </c>
      <c r="V1832" t="s">
        <v>10769</v>
      </c>
      <c r="Z1832">
        <v>112.26095214486099</v>
      </c>
      <c r="AA1832">
        <v>-8.0840259754343702</v>
      </c>
      <c r="AB1832" t="s">
        <v>10770</v>
      </c>
      <c r="AC1832" t="s">
        <v>217</v>
      </c>
      <c r="AL1832" t="s">
        <v>218</v>
      </c>
      <c r="AM1832" t="s">
        <v>10771</v>
      </c>
      <c r="AN1832" t="s">
        <v>6</v>
      </c>
      <c r="AO1832" t="s">
        <v>10442</v>
      </c>
      <c r="AP1832" s="57">
        <v>46252.541666666664</v>
      </c>
      <c r="AR1832" t="s">
        <v>219</v>
      </c>
      <c r="AS1832" t="s">
        <v>465</v>
      </c>
      <c r="AT1832" t="s">
        <v>231</v>
      </c>
      <c r="AU1832">
        <v>20260817</v>
      </c>
      <c r="AV1832" t="s">
        <v>222</v>
      </c>
      <c r="AW1832" t="s">
        <v>1015</v>
      </c>
      <c r="AX1832" t="s">
        <v>223</v>
      </c>
      <c r="BA1832" s="57">
        <v>46252.541666666664</v>
      </c>
      <c r="BB1832" t="s">
        <v>10771</v>
      </c>
      <c r="BC1832">
        <v>2026</v>
      </c>
      <c r="BD1832">
        <v>8</v>
      </c>
      <c r="BE1832">
        <v>17</v>
      </c>
      <c r="BF1832" s="6">
        <f t="shared" si="84"/>
        <v>46251</v>
      </c>
      <c r="BG1832">
        <f t="shared" si="85"/>
        <v>-1.5416666666642413</v>
      </c>
      <c r="BH1832" t="str">
        <f t="shared" si="86"/>
        <v>COMPLY</v>
      </c>
      <c r="BI1832" t="str">
        <f>VLOOKUP(H1832,Sheet2!$A$1:$B$270,2,FALSE)</f>
        <v>BLITAR</v>
      </c>
    </row>
    <row r="1833" spans="1:61">
      <c r="A1833">
        <v>1832</v>
      </c>
      <c r="B1833">
        <v>1002511691</v>
      </c>
      <c r="C1833">
        <v>3</v>
      </c>
      <c r="D1833" t="s">
        <v>49</v>
      </c>
      <c r="E1833">
        <v>4</v>
      </c>
      <c r="F1833" t="s">
        <v>246</v>
      </c>
      <c r="G1833" t="s">
        <v>247</v>
      </c>
      <c r="H1833" t="s">
        <v>930</v>
      </c>
      <c r="I1833" t="s">
        <v>213</v>
      </c>
      <c r="J1833" t="s">
        <v>214</v>
      </c>
      <c r="K1833" t="s">
        <v>149</v>
      </c>
      <c r="M1833" t="s">
        <v>575</v>
      </c>
      <c r="N1833" t="s">
        <v>608</v>
      </c>
      <c r="O1833" s="57">
        <v>46240.416284722225</v>
      </c>
      <c r="P1833" s="57">
        <v>46244.673206018517</v>
      </c>
      <c r="Q1833">
        <v>69359679</v>
      </c>
      <c r="S1833">
        <v>142410345314</v>
      </c>
      <c r="T1833" t="s">
        <v>2936</v>
      </c>
      <c r="U1833" t="s">
        <v>2937</v>
      </c>
      <c r="V1833" t="s">
        <v>5389</v>
      </c>
      <c r="Z1833">
        <v>110.44700570000001</v>
      </c>
      <c r="AA1833">
        <v>-6.9930374000000004</v>
      </c>
      <c r="AB1833" t="s">
        <v>2938</v>
      </c>
      <c r="AC1833" t="s">
        <v>291</v>
      </c>
      <c r="AL1833" t="s">
        <v>218</v>
      </c>
      <c r="AM1833" t="s">
        <v>5390</v>
      </c>
      <c r="AN1833" t="s">
        <v>6</v>
      </c>
      <c r="AO1833" s="57">
        <v>46181.423634259256</v>
      </c>
      <c r="AP1833" s="57">
        <v>46242.333333333336</v>
      </c>
      <c r="AR1833" t="s">
        <v>14</v>
      </c>
      <c r="AS1833" t="s">
        <v>930</v>
      </c>
      <c r="AT1833" t="s">
        <v>231</v>
      </c>
      <c r="AV1833" t="s">
        <v>6580</v>
      </c>
      <c r="AW1833" t="s">
        <v>596</v>
      </c>
      <c r="AX1833" t="s">
        <v>223</v>
      </c>
      <c r="BA1833" s="57">
        <v>46242.333333333336</v>
      </c>
      <c r="BB1833" t="s">
        <v>5390</v>
      </c>
      <c r="BF1833" s="6" t="e">
        <f t="shared" si="84"/>
        <v>#NUM!</v>
      </c>
      <c r="BG1833" t="e">
        <f t="shared" si="85"/>
        <v>#NUM!</v>
      </c>
      <c r="BH1833" t="e">
        <f t="shared" si="86"/>
        <v>#NUM!</v>
      </c>
      <c r="BI1833" t="e">
        <f>VLOOKUP(H1833,Sheet2!$A$1:$B$270,2,FALSE)</f>
        <v>#N/A</v>
      </c>
    </row>
    <row r="1834" spans="1:61">
      <c r="A1834">
        <v>1833</v>
      </c>
      <c r="B1834">
        <v>1002527327</v>
      </c>
      <c r="C1834">
        <v>3</v>
      </c>
      <c r="D1834" t="s">
        <v>42</v>
      </c>
      <c r="E1834">
        <v>5</v>
      </c>
      <c r="F1834" t="s">
        <v>233</v>
      </c>
      <c r="G1834" t="s">
        <v>106</v>
      </c>
      <c r="H1834" t="s">
        <v>424</v>
      </c>
      <c r="I1834" t="s">
        <v>213</v>
      </c>
      <c r="J1834" t="s">
        <v>214</v>
      </c>
      <c r="K1834" t="s">
        <v>149</v>
      </c>
      <c r="M1834" t="s">
        <v>76</v>
      </c>
      <c r="N1834" t="s">
        <v>216</v>
      </c>
      <c r="O1834" s="57">
        <v>46248.727210648147</v>
      </c>
      <c r="P1834" s="57">
        <v>46249.810416666667</v>
      </c>
      <c r="Q1834">
        <v>69366404</v>
      </c>
      <c r="R1834">
        <v>3436014031</v>
      </c>
      <c r="S1834">
        <v>152740208004</v>
      </c>
      <c r="T1834" t="s">
        <v>10773</v>
      </c>
      <c r="U1834" t="s">
        <v>10774</v>
      </c>
      <c r="V1834" t="s">
        <v>10775</v>
      </c>
      <c r="Z1834">
        <v>112.7400181</v>
      </c>
      <c r="AA1834">
        <v>-7.7467017</v>
      </c>
      <c r="AB1834" t="s">
        <v>10776</v>
      </c>
      <c r="AC1834" t="s">
        <v>230</v>
      </c>
      <c r="AL1834" t="s">
        <v>218</v>
      </c>
      <c r="AM1834" t="s">
        <v>10777</v>
      </c>
      <c r="AN1834" t="s">
        <v>6</v>
      </c>
      <c r="AO1834" t="s">
        <v>10312</v>
      </c>
      <c r="AP1834" s="57">
        <v>46250.541666666664</v>
      </c>
      <c r="AR1834" t="s">
        <v>219</v>
      </c>
      <c r="AS1834" t="s">
        <v>424</v>
      </c>
      <c r="AT1834" t="s">
        <v>231</v>
      </c>
      <c r="AU1834">
        <v>20260815</v>
      </c>
      <c r="AV1834" t="s">
        <v>222</v>
      </c>
      <c r="AW1834" t="s">
        <v>613</v>
      </c>
      <c r="AX1834" t="s">
        <v>223</v>
      </c>
      <c r="BA1834" s="57">
        <v>46250.541666666664</v>
      </c>
      <c r="BB1834" t="s">
        <v>10777</v>
      </c>
      <c r="BC1834">
        <v>2026</v>
      </c>
      <c r="BD1834">
        <v>8</v>
      </c>
      <c r="BE1834">
        <v>15</v>
      </c>
      <c r="BF1834" s="6">
        <f t="shared" si="84"/>
        <v>46249</v>
      </c>
      <c r="BG1834">
        <f t="shared" si="85"/>
        <v>-1.5416666666642413</v>
      </c>
      <c r="BH1834" t="str">
        <f t="shared" si="86"/>
        <v>COMPLY</v>
      </c>
      <c r="BI1834" t="str">
        <f>VLOOKUP(H1834,Sheet2!$A$1:$B$270,2,FALSE)</f>
        <v>PASURUAN</v>
      </c>
    </row>
    <row r="1835" spans="1:61">
      <c r="A1835">
        <v>1834</v>
      </c>
      <c r="B1835">
        <v>1002505748</v>
      </c>
      <c r="C1835">
        <v>3</v>
      </c>
      <c r="D1835" t="s">
        <v>45</v>
      </c>
      <c r="E1835">
        <v>5</v>
      </c>
      <c r="F1835" t="s">
        <v>211</v>
      </c>
      <c r="G1835" t="s">
        <v>116</v>
      </c>
      <c r="H1835" t="s">
        <v>366</v>
      </c>
      <c r="I1835" t="s">
        <v>213</v>
      </c>
      <c r="J1835" t="s">
        <v>214</v>
      </c>
      <c r="K1835" t="s">
        <v>149</v>
      </c>
      <c r="M1835" t="s">
        <v>76</v>
      </c>
      <c r="N1835" t="s">
        <v>608</v>
      </c>
      <c r="O1835" s="57">
        <v>46237.431631944448</v>
      </c>
      <c r="P1835" s="57">
        <v>46237.563287037039</v>
      </c>
      <c r="Q1835">
        <v>69356689</v>
      </c>
      <c r="S1835">
        <v>172619203314</v>
      </c>
      <c r="T1835" t="s">
        <v>2957</v>
      </c>
      <c r="U1835" t="s">
        <v>2958</v>
      </c>
      <c r="V1835" t="s">
        <v>2959</v>
      </c>
      <c r="Z1835">
        <v>116.66754709999999</v>
      </c>
      <c r="AA1835">
        <v>-8.5009108999999992</v>
      </c>
      <c r="AB1835" t="s">
        <v>2960</v>
      </c>
      <c r="AC1835" t="s">
        <v>230</v>
      </c>
      <c r="AL1835" t="s">
        <v>218</v>
      </c>
      <c r="AM1835" t="s">
        <v>2961</v>
      </c>
      <c r="AN1835" t="s">
        <v>6</v>
      </c>
      <c r="AO1835" s="57">
        <v>46089.444699074076</v>
      </c>
      <c r="AR1835" t="s">
        <v>219</v>
      </c>
      <c r="AS1835" t="s">
        <v>366</v>
      </c>
      <c r="AT1835" t="s">
        <v>231</v>
      </c>
      <c r="AU1835">
        <v>20260803</v>
      </c>
      <c r="AV1835" t="s">
        <v>222</v>
      </c>
      <c r="AW1835" t="s">
        <v>595</v>
      </c>
      <c r="AX1835" t="s">
        <v>223</v>
      </c>
      <c r="BA1835" s="57">
        <v>46237.291666666664</v>
      </c>
      <c r="BB1835" t="s">
        <v>2961</v>
      </c>
      <c r="BC1835">
        <v>2026</v>
      </c>
      <c r="BD1835">
        <v>8</v>
      </c>
      <c r="BE1835">
        <v>3</v>
      </c>
      <c r="BF1835" s="6">
        <f t="shared" si="84"/>
        <v>46237</v>
      </c>
      <c r="BG1835">
        <f t="shared" si="85"/>
        <v>-0.29166666666424135</v>
      </c>
      <c r="BH1835" t="str">
        <f t="shared" si="86"/>
        <v>COMPLY</v>
      </c>
      <c r="BI1835" t="str">
        <f>VLOOKUP(H1835,Sheet2!$A$1:$B$270,2,FALSE)</f>
        <v>SELONG</v>
      </c>
    </row>
    <row r="1836" spans="1:61">
      <c r="A1836">
        <v>1835</v>
      </c>
      <c r="B1836">
        <v>1002517800</v>
      </c>
      <c r="C1836">
        <v>3</v>
      </c>
      <c r="D1836" t="s">
        <v>59</v>
      </c>
      <c r="E1836">
        <v>4</v>
      </c>
      <c r="F1836" t="s">
        <v>243</v>
      </c>
      <c r="G1836" t="s">
        <v>243</v>
      </c>
      <c r="H1836" t="s">
        <v>294</v>
      </c>
      <c r="I1836" t="s">
        <v>213</v>
      </c>
      <c r="J1836" t="s">
        <v>214</v>
      </c>
      <c r="K1836" t="s">
        <v>149</v>
      </c>
      <c r="L1836" t="s">
        <v>215</v>
      </c>
      <c r="M1836" t="s">
        <v>76</v>
      </c>
      <c r="N1836" t="s">
        <v>216</v>
      </c>
      <c r="O1836" s="57">
        <v>46244.568009259259</v>
      </c>
      <c r="P1836" s="57">
        <v>46245.676759259259</v>
      </c>
      <c r="Q1836">
        <v>69362476</v>
      </c>
      <c r="S1836">
        <v>146137149704</v>
      </c>
      <c r="T1836" t="s">
        <v>6587</v>
      </c>
      <c r="U1836" t="s">
        <v>6588</v>
      </c>
      <c r="V1836" t="s">
        <v>6589</v>
      </c>
      <c r="Z1836">
        <v>110.114536536825</v>
      </c>
      <c r="AA1836">
        <v>-7.4627770472978998</v>
      </c>
      <c r="AB1836" t="s">
        <v>6590</v>
      </c>
      <c r="AC1836" t="s">
        <v>237</v>
      </c>
      <c r="AL1836" t="s">
        <v>218</v>
      </c>
      <c r="AM1836" t="s">
        <v>6591</v>
      </c>
      <c r="AN1836" t="s">
        <v>6</v>
      </c>
      <c r="AO1836" s="57">
        <v>46303.569293981483</v>
      </c>
      <c r="AP1836" s="57">
        <v>46246.541666666664</v>
      </c>
      <c r="AR1836" t="s">
        <v>219</v>
      </c>
      <c r="AS1836" t="s">
        <v>294</v>
      </c>
      <c r="AT1836" t="s">
        <v>231</v>
      </c>
      <c r="AU1836">
        <v>20260811</v>
      </c>
      <c r="AV1836" t="s">
        <v>222</v>
      </c>
      <c r="AW1836" t="s">
        <v>1027</v>
      </c>
      <c r="AX1836" t="s">
        <v>223</v>
      </c>
      <c r="BA1836" s="57">
        <v>46246.541666666664</v>
      </c>
      <c r="BB1836" t="s">
        <v>6591</v>
      </c>
      <c r="BC1836">
        <v>2026</v>
      </c>
      <c r="BD1836">
        <v>8</v>
      </c>
      <c r="BE1836">
        <v>11</v>
      </c>
      <c r="BF1836" s="6">
        <f t="shared" si="84"/>
        <v>46245</v>
      </c>
      <c r="BG1836">
        <f t="shared" si="85"/>
        <v>-1.5416666666642413</v>
      </c>
      <c r="BH1836" t="str">
        <f t="shared" si="86"/>
        <v>COMPLY</v>
      </c>
      <c r="BI1836" t="e">
        <f>VLOOKUP(H1836,Sheet2!$A$1:$B$270,2,FALSE)</f>
        <v>#N/A</v>
      </c>
    </row>
    <row r="1837" spans="1:61">
      <c r="A1837">
        <v>1836</v>
      </c>
      <c r="B1837">
        <v>1002504662</v>
      </c>
      <c r="C1837">
        <v>3</v>
      </c>
      <c r="D1837" t="s">
        <v>55</v>
      </c>
      <c r="E1837">
        <v>5</v>
      </c>
      <c r="F1837" t="s">
        <v>265</v>
      </c>
      <c r="G1837" t="s">
        <v>122</v>
      </c>
      <c r="H1837" t="s">
        <v>348</v>
      </c>
      <c r="I1837" t="s">
        <v>213</v>
      </c>
      <c r="J1837" t="s">
        <v>214</v>
      </c>
      <c r="K1837" t="s">
        <v>149</v>
      </c>
      <c r="L1837" t="s">
        <v>215</v>
      </c>
      <c r="M1837" t="s">
        <v>575</v>
      </c>
      <c r="N1837" t="s">
        <v>216</v>
      </c>
      <c r="O1837" s="57">
        <v>46235.614537037036</v>
      </c>
      <c r="P1837" s="57">
        <v>46237.572662037041</v>
      </c>
      <c r="Q1837">
        <v>69356780</v>
      </c>
      <c r="S1837">
        <v>152443206741</v>
      </c>
      <c r="T1837" t="s">
        <v>2208</v>
      </c>
      <c r="U1837" t="s">
        <v>2974</v>
      </c>
      <c r="V1837" t="s">
        <v>2975</v>
      </c>
      <c r="Z1837">
        <v>112.44515</v>
      </c>
      <c r="AA1837">
        <v>-7.2681268000000001</v>
      </c>
      <c r="AB1837" t="s">
        <v>2211</v>
      </c>
      <c r="AC1837" t="s">
        <v>217</v>
      </c>
      <c r="AL1837" t="s">
        <v>218</v>
      </c>
      <c r="AM1837" t="s">
        <v>1482</v>
      </c>
      <c r="AN1837" t="s">
        <v>6</v>
      </c>
      <c r="AO1837" s="57">
        <v>46030.621435185189</v>
      </c>
      <c r="AP1837" s="57">
        <v>46236.541666666664</v>
      </c>
      <c r="AQ1837" t="s">
        <v>248</v>
      </c>
      <c r="AR1837" t="s">
        <v>14</v>
      </c>
      <c r="AS1837" t="s">
        <v>348</v>
      </c>
      <c r="AT1837" t="s">
        <v>231</v>
      </c>
      <c r="AV1837" t="s">
        <v>2976</v>
      </c>
      <c r="AW1837" t="s">
        <v>1012</v>
      </c>
      <c r="AX1837" t="s">
        <v>223</v>
      </c>
      <c r="BA1837" s="57">
        <v>46236.541666666664</v>
      </c>
      <c r="BB1837" t="s">
        <v>1482</v>
      </c>
      <c r="BF1837" s="6" t="e">
        <f t="shared" si="84"/>
        <v>#NUM!</v>
      </c>
      <c r="BG1837" t="e">
        <f t="shared" si="85"/>
        <v>#NUM!</v>
      </c>
      <c r="BH1837" t="e">
        <f t="shared" si="86"/>
        <v>#NUM!</v>
      </c>
      <c r="BI1837" t="str">
        <f>VLOOKUP(H1837,Sheet2!$A$1:$B$270,2,FALSE)</f>
        <v>GRESIK</v>
      </c>
    </row>
    <row r="1838" spans="1:61">
      <c r="A1838">
        <v>1837</v>
      </c>
      <c r="B1838">
        <v>1002515917</v>
      </c>
      <c r="C1838">
        <v>3</v>
      </c>
      <c r="D1838" t="s">
        <v>38</v>
      </c>
      <c r="E1838">
        <v>5</v>
      </c>
      <c r="F1838" t="s">
        <v>250</v>
      </c>
      <c r="G1838" t="s">
        <v>91</v>
      </c>
      <c r="H1838" t="s">
        <v>422</v>
      </c>
      <c r="I1838" t="s">
        <v>213</v>
      </c>
      <c r="J1838" t="s">
        <v>214</v>
      </c>
      <c r="K1838" t="s">
        <v>149</v>
      </c>
      <c r="L1838" t="s">
        <v>215</v>
      </c>
      <c r="M1838" t="s">
        <v>76</v>
      </c>
      <c r="N1838" t="s">
        <v>216</v>
      </c>
      <c r="O1838" s="57">
        <v>46242.547175925924</v>
      </c>
      <c r="P1838" s="57">
        <v>46244.883125</v>
      </c>
      <c r="Q1838">
        <v>69361441</v>
      </c>
      <c r="S1838">
        <v>152715213809</v>
      </c>
      <c r="T1838" t="s">
        <v>5394</v>
      </c>
      <c r="U1838" t="s">
        <v>5395</v>
      </c>
      <c r="V1838" t="s">
        <v>5396</v>
      </c>
      <c r="Z1838">
        <v>112.612066567761</v>
      </c>
      <c r="AA1838">
        <v>-8.1661233104471602</v>
      </c>
      <c r="AB1838" t="s">
        <v>5397</v>
      </c>
      <c r="AC1838" t="s">
        <v>237</v>
      </c>
      <c r="AL1838" t="s">
        <v>218</v>
      </c>
      <c r="AM1838" t="s">
        <v>5398</v>
      </c>
      <c r="AN1838" t="s">
        <v>6</v>
      </c>
      <c r="AO1838" s="57">
        <v>46242.548807870371</v>
      </c>
      <c r="AP1838" s="57">
        <v>46244.333333333336</v>
      </c>
      <c r="AR1838" t="s">
        <v>219</v>
      </c>
      <c r="AS1838" t="s">
        <v>422</v>
      </c>
      <c r="AT1838" t="s">
        <v>231</v>
      </c>
      <c r="AU1838">
        <v>20260810</v>
      </c>
      <c r="AV1838" t="s">
        <v>222</v>
      </c>
      <c r="AW1838" t="s">
        <v>1010</v>
      </c>
      <c r="AX1838" t="s">
        <v>223</v>
      </c>
      <c r="BA1838" s="57">
        <v>46244.333333333336</v>
      </c>
      <c r="BB1838" t="s">
        <v>5398</v>
      </c>
      <c r="BC1838">
        <v>2026</v>
      </c>
      <c r="BD1838">
        <v>8</v>
      </c>
      <c r="BE1838">
        <v>10</v>
      </c>
      <c r="BF1838" s="6">
        <f t="shared" si="84"/>
        <v>46244</v>
      </c>
      <c r="BG1838">
        <f t="shared" si="85"/>
        <v>-0.33333333333575865</v>
      </c>
      <c r="BH1838" t="str">
        <f t="shared" si="86"/>
        <v>COMPLY</v>
      </c>
      <c r="BI1838" t="str">
        <f>VLOOKUP(H1838,Sheet2!$A$1:$B$270,2,FALSE)</f>
        <v>MALANG</v>
      </c>
    </row>
    <row r="1839" spans="1:61">
      <c r="A1839">
        <v>1838</v>
      </c>
      <c r="B1839">
        <v>1002531296</v>
      </c>
      <c r="C1839">
        <v>3</v>
      </c>
      <c r="D1839" t="s">
        <v>55</v>
      </c>
      <c r="E1839">
        <v>5</v>
      </c>
      <c r="F1839" t="s">
        <v>265</v>
      </c>
      <c r="G1839" t="s">
        <v>123</v>
      </c>
      <c r="H1839" t="s">
        <v>395</v>
      </c>
      <c r="I1839" t="s">
        <v>213</v>
      </c>
      <c r="J1839" t="s">
        <v>214</v>
      </c>
      <c r="K1839" t="s">
        <v>149</v>
      </c>
      <c r="L1839" t="s">
        <v>215</v>
      </c>
      <c r="M1839" t="s">
        <v>286</v>
      </c>
      <c r="N1839" t="s">
        <v>216</v>
      </c>
      <c r="O1839" s="57">
        <v>46251.695787037039</v>
      </c>
      <c r="P1839" s="57">
        <v>46252.482349537036</v>
      </c>
      <c r="Q1839">
        <v>69368303</v>
      </c>
      <c r="S1839">
        <v>152404213721</v>
      </c>
      <c r="T1839" t="s">
        <v>10778</v>
      </c>
      <c r="U1839" t="s">
        <v>10779</v>
      </c>
      <c r="V1839" t="s">
        <v>10780</v>
      </c>
      <c r="Z1839">
        <v>112.7631119</v>
      </c>
      <c r="AA1839">
        <v>-7.2200515000000003</v>
      </c>
      <c r="AB1839" t="s">
        <v>10781</v>
      </c>
      <c r="AC1839" t="s">
        <v>237</v>
      </c>
      <c r="AL1839" t="s">
        <v>218</v>
      </c>
      <c r="AM1839" t="s">
        <v>10040</v>
      </c>
      <c r="AN1839" t="s">
        <v>6</v>
      </c>
      <c r="AO1839" t="s">
        <v>10782</v>
      </c>
      <c r="AP1839" s="57">
        <v>46252.541666666664</v>
      </c>
      <c r="AR1839" t="s">
        <v>241</v>
      </c>
      <c r="AS1839" t="s">
        <v>395</v>
      </c>
      <c r="AT1839" t="s">
        <v>231</v>
      </c>
      <c r="AV1839" t="s">
        <v>905</v>
      </c>
      <c r="AW1839" t="s">
        <v>1012</v>
      </c>
      <c r="AX1839" t="s">
        <v>223</v>
      </c>
      <c r="BA1839" s="57">
        <v>46252.541666666664</v>
      </c>
      <c r="BB1839" t="s">
        <v>10040</v>
      </c>
      <c r="BF1839" s="6" t="e">
        <f t="shared" si="84"/>
        <v>#NUM!</v>
      </c>
      <c r="BG1839" t="e">
        <f t="shared" si="85"/>
        <v>#NUM!</v>
      </c>
      <c r="BH1839" t="e">
        <f t="shared" si="86"/>
        <v>#NUM!</v>
      </c>
      <c r="BI1839" t="str">
        <f>VLOOKUP(H1839,Sheet2!$A$1:$B$270,2,FALSE)</f>
        <v>SURABAYA UTARA</v>
      </c>
    </row>
    <row r="1840" spans="1:61">
      <c r="A1840">
        <v>1839</v>
      </c>
      <c r="B1840">
        <v>1002517792</v>
      </c>
      <c r="C1840">
        <v>3</v>
      </c>
      <c r="D1840" t="s">
        <v>38</v>
      </c>
      <c r="E1840">
        <v>5</v>
      </c>
      <c r="F1840" t="s">
        <v>92</v>
      </c>
      <c r="G1840" t="s">
        <v>92</v>
      </c>
      <c r="H1840" t="s">
        <v>308</v>
      </c>
      <c r="I1840" t="s">
        <v>213</v>
      </c>
      <c r="J1840" t="s">
        <v>214</v>
      </c>
      <c r="K1840" t="s">
        <v>149</v>
      </c>
      <c r="M1840" t="s">
        <v>76</v>
      </c>
      <c r="N1840" t="s">
        <v>216</v>
      </c>
      <c r="O1840" s="57">
        <v>46244.567673611113</v>
      </c>
      <c r="P1840" s="57">
        <v>46244.693194444444</v>
      </c>
      <c r="Q1840">
        <v>69361453</v>
      </c>
      <c r="S1840">
        <v>152601214997</v>
      </c>
      <c r="T1840" t="s">
        <v>5641</v>
      </c>
      <c r="U1840" t="s">
        <v>6595</v>
      </c>
      <c r="V1840" t="s">
        <v>6596</v>
      </c>
      <c r="Z1840">
        <v>111.5126346</v>
      </c>
      <c r="AA1840">
        <v>-7.6387413000000004</v>
      </c>
      <c r="AB1840" t="s">
        <v>5643</v>
      </c>
      <c r="AC1840" t="s">
        <v>217</v>
      </c>
      <c r="AL1840" t="s">
        <v>218</v>
      </c>
      <c r="AM1840" t="s">
        <v>6597</v>
      </c>
      <c r="AN1840" t="s">
        <v>6</v>
      </c>
      <c r="AO1840" s="57">
        <v>46303.569293981483</v>
      </c>
      <c r="AR1840" t="s">
        <v>219</v>
      </c>
      <c r="AS1840" t="s">
        <v>308</v>
      </c>
      <c r="AT1840" t="s">
        <v>231</v>
      </c>
      <c r="AU1840">
        <v>20260810</v>
      </c>
      <c r="AV1840" t="s">
        <v>222</v>
      </c>
      <c r="AW1840" t="s">
        <v>596</v>
      </c>
      <c r="AX1840" t="s">
        <v>223</v>
      </c>
      <c r="BA1840" s="57">
        <v>46244.291666666664</v>
      </c>
      <c r="BB1840" t="s">
        <v>6597</v>
      </c>
      <c r="BC1840">
        <v>2026</v>
      </c>
      <c r="BD1840">
        <v>8</v>
      </c>
      <c r="BE1840">
        <v>10</v>
      </c>
      <c r="BF1840" s="6">
        <f t="shared" si="84"/>
        <v>46244</v>
      </c>
      <c r="BG1840">
        <f t="shared" si="85"/>
        <v>-0.29166666666424135</v>
      </c>
      <c r="BH1840" t="str">
        <f t="shared" si="86"/>
        <v>COMPLY</v>
      </c>
      <c r="BI1840" t="str">
        <f>VLOOKUP(H1840,Sheet2!$A$1:$B$270,2,FALSE)</f>
        <v>MADIUN</v>
      </c>
    </row>
    <row r="1841" spans="1:61">
      <c r="A1841">
        <v>1840</v>
      </c>
      <c r="B1841">
        <v>1002515177</v>
      </c>
      <c r="C1841">
        <v>3</v>
      </c>
      <c r="D1841" t="s">
        <v>38</v>
      </c>
      <c r="E1841">
        <v>5</v>
      </c>
      <c r="F1841" t="s">
        <v>250</v>
      </c>
      <c r="G1841" t="s">
        <v>91</v>
      </c>
      <c r="H1841" t="s">
        <v>331</v>
      </c>
      <c r="I1841" t="s">
        <v>213</v>
      </c>
      <c r="J1841" t="s">
        <v>214</v>
      </c>
      <c r="K1841" t="s">
        <v>149</v>
      </c>
      <c r="L1841" t="s">
        <v>215</v>
      </c>
      <c r="M1841" t="s">
        <v>236</v>
      </c>
      <c r="N1841" t="s">
        <v>216</v>
      </c>
      <c r="O1841" s="57">
        <v>46241.666631944441</v>
      </c>
      <c r="P1841" s="57">
        <v>46244.951574074075</v>
      </c>
      <c r="Q1841">
        <v>69361003</v>
      </c>
      <c r="S1841">
        <v>152704231200</v>
      </c>
      <c r="T1841" t="s">
        <v>5409</v>
      </c>
      <c r="U1841" t="s">
        <v>3441</v>
      </c>
      <c r="V1841" t="s">
        <v>5410</v>
      </c>
      <c r="Z1841">
        <v>112.596061238133</v>
      </c>
      <c r="AA1841">
        <v>-8.0548822942923195</v>
      </c>
      <c r="AB1841" t="s">
        <v>5411</v>
      </c>
      <c r="AC1841" t="s">
        <v>237</v>
      </c>
      <c r="AL1841" t="s">
        <v>218</v>
      </c>
      <c r="AM1841" t="s">
        <v>5412</v>
      </c>
      <c r="AN1841" t="s">
        <v>6</v>
      </c>
      <c r="AO1841" s="57">
        <v>46211.684444444443</v>
      </c>
      <c r="AP1841" s="57">
        <v>46244.333333333336</v>
      </c>
      <c r="AR1841" t="s">
        <v>12</v>
      </c>
      <c r="AS1841" t="s">
        <v>331</v>
      </c>
      <c r="AT1841" t="s">
        <v>231</v>
      </c>
      <c r="AV1841" t="s">
        <v>917</v>
      </c>
      <c r="AW1841" t="s">
        <v>1018</v>
      </c>
      <c r="AX1841" t="s">
        <v>223</v>
      </c>
      <c r="BA1841" s="57">
        <v>46244.333333333336</v>
      </c>
      <c r="BB1841" t="s">
        <v>5412</v>
      </c>
      <c r="BF1841" s="6" t="e">
        <f t="shared" si="84"/>
        <v>#NUM!</v>
      </c>
      <c r="BG1841" t="e">
        <f t="shared" si="85"/>
        <v>#NUM!</v>
      </c>
      <c r="BH1841" t="e">
        <f t="shared" si="86"/>
        <v>#NUM!</v>
      </c>
      <c r="BI1841" t="str">
        <f>VLOOKUP(H1841,Sheet2!$A$1:$B$270,2,FALSE)</f>
        <v>MALANG</v>
      </c>
    </row>
    <row r="1842" spans="1:61">
      <c r="A1842">
        <v>1841</v>
      </c>
      <c r="B1842">
        <v>1002521769</v>
      </c>
      <c r="C1842">
        <v>3</v>
      </c>
      <c r="D1842" t="s">
        <v>51</v>
      </c>
      <c r="E1842">
        <v>4</v>
      </c>
      <c r="F1842" t="s">
        <v>273</v>
      </c>
      <c r="G1842" t="s">
        <v>569</v>
      </c>
      <c r="H1842" t="s">
        <v>4698</v>
      </c>
      <c r="I1842" t="s">
        <v>213</v>
      </c>
      <c r="J1842" t="s">
        <v>214</v>
      </c>
      <c r="K1842" t="s">
        <v>149</v>
      </c>
      <c r="L1842" t="s">
        <v>606</v>
      </c>
      <c r="M1842" t="s">
        <v>575</v>
      </c>
      <c r="N1842" t="s">
        <v>216</v>
      </c>
      <c r="O1842" s="57">
        <v>46246.474270833336</v>
      </c>
      <c r="P1842" s="57">
        <v>46248.70208333333</v>
      </c>
      <c r="Q1842">
        <v>69364053</v>
      </c>
      <c r="R1842">
        <v>2922952031</v>
      </c>
      <c r="S1842">
        <v>141568113660</v>
      </c>
      <c r="T1842" t="s">
        <v>8150</v>
      </c>
      <c r="U1842" t="s">
        <v>8151</v>
      </c>
      <c r="V1842" t="s">
        <v>8152</v>
      </c>
      <c r="Z1842">
        <v>110.90456039999999</v>
      </c>
      <c r="AA1842">
        <v>-7.0914763999999897</v>
      </c>
      <c r="AB1842" t="s">
        <v>8153</v>
      </c>
      <c r="AC1842" t="s">
        <v>237</v>
      </c>
      <c r="AL1842" t="s">
        <v>218</v>
      </c>
      <c r="AM1842" t="s">
        <v>8154</v>
      </c>
      <c r="AN1842" t="s">
        <v>6</v>
      </c>
      <c r="AO1842" s="57">
        <v>46364.486018518517</v>
      </c>
      <c r="AP1842" s="57">
        <v>46247.333333333336</v>
      </c>
      <c r="AQ1842" t="s">
        <v>564</v>
      </c>
      <c r="AR1842" t="s">
        <v>14</v>
      </c>
      <c r="AS1842" t="s">
        <v>4698</v>
      </c>
      <c r="AT1842" t="s">
        <v>231</v>
      </c>
      <c r="AV1842" t="s">
        <v>10783</v>
      </c>
      <c r="AW1842" t="s">
        <v>2085</v>
      </c>
      <c r="AX1842" t="s">
        <v>223</v>
      </c>
      <c r="BA1842" s="57">
        <v>46247.333333333336</v>
      </c>
      <c r="BB1842" t="s">
        <v>8154</v>
      </c>
      <c r="BF1842" s="6" t="e">
        <f t="shared" si="84"/>
        <v>#NUM!</v>
      </c>
      <c r="BG1842" t="e">
        <f t="shared" si="85"/>
        <v>#NUM!</v>
      </c>
      <c r="BH1842" t="e">
        <f t="shared" si="86"/>
        <v>#NUM!</v>
      </c>
      <c r="BI1842" t="e">
        <f>VLOOKUP(H1842,Sheet2!$A$1:$B$270,2,FALSE)</f>
        <v>#N/A</v>
      </c>
    </row>
    <row r="1843" spans="1:61">
      <c r="A1843">
        <v>1842</v>
      </c>
      <c r="B1843">
        <v>1002525299</v>
      </c>
      <c r="C1843">
        <v>3</v>
      </c>
      <c r="D1843" t="s">
        <v>42</v>
      </c>
      <c r="E1843">
        <v>5</v>
      </c>
      <c r="F1843" t="s">
        <v>106</v>
      </c>
      <c r="G1843" t="s">
        <v>107</v>
      </c>
      <c r="H1843" t="s">
        <v>510</v>
      </c>
      <c r="I1843" t="s">
        <v>213</v>
      </c>
      <c r="J1843" t="s">
        <v>214</v>
      </c>
      <c r="K1843" t="s">
        <v>149</v>
      </c>
      <c r="M1843" t="s">
        <v>76</v>
      </c>
      <c r="N1843" t="s">
        <v>216</v>
      </c>
      <c r="O1843" s="57">
        <v>46247.837129629632</v>
      </c>
      <c r="P1843" s="57">
        <v>46248.816689814812</v>
      </c>
      <c r="Q1843">
        <v>69365575</v>
      </c>
      <c r="S1843">
        <v>152508210583</v>
      </c>
      <c r="T1843" t="s">
        <v>10784</v>
      </c>
      <c r="U1843" t="s">
        <v>9104</v>
      </c>
      <c r="V1843" t="s">
        <v>10785</v>
      </c>
      <c r="Z1843">
        <v>113.4884758</v>
      </c>
      <c r="AA1843">
        <v>-7.7243291000000003</v>
      </c>
      <c r="AB1843" t="s">
        <v>9105</v>
      </c>
      <c r="AC1843" t="s">
        <v>230</v>
      </c>
      <c r="AL1843" t="s">
        <v>218</v>
      </c>
      <c r="AM1843" t="s">
        <v>10786</v>
      </c>
      <c r="AN1843" t="s">
        <v>6</v>
      </c>
      <c r="AO1843" t="s">
        <v>9106</v>
      </c>
      <c r="AP1843" s="57">
        <v>46249.333333333336</v>
      </c>
      <c r="AR1843" t="s">
        <v>219</v>
      </c>
      <c r="AS1843" t="s">
        <v>510</v>
      </c>
      <c r="AT1843" t="s">
        <v>231</v>
      </c>
      <c r="AU1843">
        <v>20260814</v>
      </c>
      <c r="AV1843" t="s">
        <v>222</v>
      </c>
      <c r="AW1843" t="s">
        <v>561</v>
      </c>
      <c r="AX1843" t="s">
        <v>223</v>
      </c>
      <c r="BA1843" s="57">
        <v>46249.333333333336</v>
      </c>
      <c r="BB1843" t="s">
        <v>10786</v>
      </c>
      <c r="BC1843">
        <v>2026</v>
      </c>
      <c r="BD1843">
        <v>8</v>
      </c>
      <c r="BE1843">
        <v>14</v>
      </c>
      <c r="BF1843" s="6">
        <f t="shared" si="84"/>
        <v>46248</v>
      </c>
      <c r="BG1843">
        <f t="shared" si="85"/>
        <v>-1.3333333333357587</v>
      </c>
      <c r="BH1843" t="str">
        <f t="shared" si="86"/>
        <v>COMPLY</v>
      </c>
      <c r="BI1843" t="str">
        <f>VLOOKUP(H1843,Sheet2!$A$1:$B$270,2,FALSE)</f>
        <v>PROBOLINGGO</v>
      </c>
    </row>
    <row r="1844" spans="1:61">
      <c r="A1844">
        <v>1843</v>
      </c>
      <c r="B1844">
        <v>1002527276</v>
      </c>
      <c r="C1844">
        <v>3</v>
      </c>
      <c r="D1844" t="s">
        <v>49</v>
      </c>
      <c r="E1844">
        <v>4</v>
      </c>
      <c r="F1844" t="s">
        <v>252</v>
      </c>
      <c r="G1844" t="s">
        <v>255</v>
      </c>
      <c r="H1844" t="s">
        <v>556</v>
      </c>
      <c r="I1844" t="s">
        <v>213</v>
      </c>
      <c r="J1844" t="s">
        <v>214</v>
      </c>
      <c r="K1844" t="s">
        <v>149</v>
      </c>
      <c r="M1844" t="s">
        <v>76</v>
      </c>
      <c r="N1844" t="s">
        <v>216</v>
      </c>
      <c r="O1844" s="57">
        <v>46248.710046296299</v>
      </c>
      <c r="P1844" s="57">
        <v>46249.47378472222</v>
      </c>
      <c r="Q1844">
        <v>69365098</v>
      </c>
      <c r="S1844">
        <v>142283119939</v>
      </c>
      <c r="T1844" t="s">
        <v>9064</v>
      </c>
      <c r="U1844" t="s">
        <v>10787</v>
      </c>
      <c r="V1844" t="s">
        <v>10788</v>
      </c>
      <c r="Z1844">
        <v>109.148547962403</v>
      </c>
      <c r="AA1844">
        <v>-7.0017480432870798</v>
      </c>
      <c r="AB1844" t="s">
        <v>9067</v>
      </c>
      <c r="AC1844" t="s">
        <v>290</v>
      </c>
      <c r="AL1844" t="s">
        <v>218</v>
      </c>
      <c r="AM1844" t="s">
        <v>10789</v>
      </c>
      <c r="AN1844" t="s">
        <v>6</v>
      </c>
      <c r="AO1844" t="s">
        <v>9924</v>
      </c>
      <c r="AR1844" t="s">
        <v>219</v>
      </c>
      <c r="AS1844" t="s">
        <v>556</v>
      </c>
      <c r="AT1844" t="s">
        <v>231</v>
      </c>
      <c r="AU1844">
        <v>20260815</v>
      </c>
      <c r="AV1844" t="s">
        <v>222</v>
      </c>
      <c r="AW1844" t="s">
        <v>561</v>
      </c>
      <c r="AX1844" t="s">
        <v>223</v>
      </c>
      <c r="BA1844" s="57">
        <v>46248.291666666664</v>
      </c>
      <c r="BB1844" t="s">
        <v>10789</v>
      </c>
      <c r="BC1844">
        <v>2026</v>
      </c>
      <c r="BD1844">
        <v>8</v>
      </c>
      <c r="BE1844">
        <v>15</v>
      </c>
      <c r="BF1844" s="6">
        <f t="shared" si="84"/>
        <v>46249</v>
      </c>
      <c r="BG1844">
        <f t="shared" si="85"/>
        <v>0.70833333333575865</v>
      </c>
      <c r="BH1844" t="str">
        <f t="shared" si="86"/>
        <v>COMPLY</v>
      </c>
      <c r="BI1844" t="e">
        <f>VLOOKUP(H1844,Sheet2!$A$1:$B$270,2,FALSE)</f>
        <v>#N/A</v>
      </c>
    </row>
    <row r="1845" spans="1:61">
      <c r="A1845">
        <v>1844</v>
      </c>
      <c r="B1845">
        <v>1002524114</v>
      </c>
      <c r="C1845">
        <v>3</v>
      </c>
      <c r="D1845" t="s">
        <v>38</v>
      </c>
      <c r="E1845">
        <v>5</v>
      </c>
      <c r="F1845" t="s">
        <v>90</v>
      </c>
      <c r="G1845" t="s">
        <v>96</v>
      </c>
      <c r="H1845" t="s">
        <v>517</v>
      </c>
      <c r="I1845" t="s">
        <v>213</v>
      </c>
      <c r="J1845" t="s">
        <v>214</v>
      </c>
      <c r="K1845" t="s">
        <v>149</v>
      </c>
      <c r="L1845" t="s">
        <v>215</v>
      </c>
      <c r="M1845" t="s">
        <v>76</v>
      </c>
      <c r="N1845" t="s">
        <v>216</v>
      </c>
      <c r="O1845" s="57">
        <v>46247.524953703702</v>
      </c>
      <c r="P1845" s="57">
        <v>46247.831180555557</v>
      </c>
      <c r="Q1845">
        <v>69365087</v>
      </c>
      <c r="S1845">
        <v>152623202623</v>
      </c>
      <c r="T1845" t="s">
        <v>9107</v>
      </c>
      <c r="U1845" t="s">
        <v>9108</v>
      </c>
      <c r="V1845" t="s">
        <v>9109</v>
      </c>
      <c r="Z1845">
        <v>111.73080146312699</v>
      </c>
      <c r="AA1845">
        <v>-8.2888020842202206</v>
      </c>
      <c r="AB1845" t="s">
        <v>9110</v>
      </c>
      <c r="AC1845" t="s">
        <v>237</v>
      </c>
      <c r="AL1845" t="s">
        <v>218</v>
      </c>
      <c r="AM1845" t="s">
        <v>9111</v>
      </c>
      <c r="AN1845" t="s">
        <v>6</v>
      </c>
      <c r="AO1845" t="s">
        <v>9074</v>
      </c>
      <c r="AP1845" s="57">
        <v>46248.541666666664</v>
      </c>
      <c r="AR1845" t="s">
        <v>219</v>
      </c>
      <c r="AS1845" t="s">
        <v>517</v>
      </c>
      <c r="AT1845" t="s">
        <v>231</v>
      </c>
      <c r="AU1845">
        <v>20260813</v>
      </c>
      <c r="AV1845" t="s">
        <v>222</v>
      </c>
      <c r="AW1845" t="s">
        <v>1010</v>
      </c>
      <c r="AX1845" t="s">
        <v>223</v>
      </c>
      <c r="BA1845" s="57">
        <v>46248.541666666664</v>
      </c>
      <c r="BB1845" t="s">
        <v>9111</v>
      </c>
      <c r="BC1845">
        <v>2026</v>
      </c>
      <c r="BD1845">
        <v>8</v>
      </c>
      <c r="BE1845">
        <v>13</v>
      </c>
      <c r="BF1845" s="6">
        <f t="shared" si="84"/>
        <v>46247</v>
      </c>
      <c r="BG1845">
        <f t="shared" si="85"/>
        <v>-1.5416666666642413</v>
      </c>
      <c r="BH1845" t="str">
        <f t="shared" si="86"/>
        <v>COMPLY</v>
      </c>
      <c r="BI1845" t="str">
        <f>VLOOKUP(H1845,Sheet2!$A$1:$B$270,2,FALSE)</f>
        <v>PONOROGO</v>
      </c>
    </row>
    <row r="1846" spans="1:61">
      <c r="A1846">
        <v>1845</v>
      </c>
      <c r="B1846">
        <v>1002527685</v>
      </c>
      <c r="C1846">
        <v>3</v>
      </c>
      <c r="D1846" t="s">
        <v>42</v>
      </c>
      <c r="E1846">
        <v>5</v>
      </c>
      <c r="F1846" t="s">
        <v>102</v>
      </c>
      <c r="G1846" t="s">
        <v>100</v>
      </c>
      <c r="H1846" t="s">
        <v>282</v>
      </c>
      <c r="I1846" t="s">
        <v>213</v>
      </c>
      <c r="J1846" t="s">
        <v>214</v>
      </c>
      <c r="K1846" t="s">
        <v>149</v>
      </c>
      <c r="L1846" t="s">
        <v>215</v>
      </c>
      <c r="M1846" t="s">
        <v>225</v>
      </c>
      <c r="N1846" t="s">
        <v>216</v>
      </c>
      <c r="O1846" s="57">
        <v>46249.351342592592</v>
      </c>
      <c r="P1846" s="57">
        <v>46250.337060185186</v>
      </c>
      <c r="Q1846">
        <v>69366524</v>
      </c>
      <c r="S1846">
        <v>152507223618</v>
      </c>
      <c r="T1846" t="s">
        <v>10790</v>
      </c>
      <c r="U1846" t="s">
        <v>10791</v>
      </c>
      <c r="V1846" t="s">
        <v>10792</v>
      </c>
      <c r="Z1846">
        <v>113.81467646378999</v>
      </c>
      <c r="AA1846">
        <v>-7.9085367629342898</v>
      </c>
      <c r="AB1846" t="s">
        <v>10793</v>
      </c>
      <c r="AC1846" t="s">
        <v>237</v>
      </c>
      <c r="AL1846" t="s">
        <v>218</v>
      </c>
      <c r="AM1846" t="s">
        <v>10794</v>
      </c>
      <c r="AN1846" t="s">
        <v>6</v>
      </c>
      <c r="AO1846" t="s">
        <v>9832</v>
      </c>
      <c r="AP1846" s="57">
        <v>46250.333333333336</v>
      </c>
      <c r="AR1846" t="s">
        <v>18</v>
      </c>
      <c r="AS1846" t="s">
        <v>282</v>
      </c>
      <c r="AT1846" t="s">
        <v>231</v>
      </c>
      <c r="AV1846" t="s">
        <v>227</v>
      </c>
      <c r="AW1846" t="s">
        <v>1015</v>
      </c>
      <c r="AX1846" t="s">
        <v>223</v>
      </c>
      <c r="BA1846" s="57">
        <v>46250.333333333336</v>
      </c>
      <c r="BB1846" t="s">
        <v>10794</v>
      </c>
      <c r="BF1846" s="6" t="e">
        <f t="shared" si="84"/>
        <v>#NUM!</v>
      </c>
      <c r="BG1846" t="e">
        <f t="shared" si="85"/>
        <v>#NUM!</v>
      </c>
      <c r="BH1846" t="e">
        <f t="shared" si="86"/>
        <v>#NUM!</v>
      </c>
      <c r="BI1846" t="str">
        <f>VLOOKUP(H1846,Sheet2!$A$1:$B$270,2,FALSE)</f>
        <v>JEMBER</v>
      </c>
    </row>
    <row r="1847" spans="1:61">
      <c r="A1847">
        <v>1846</v>
      </c>
      <c r="B1847">
        <v>1002520929</v>
      </c>
      <c r="C1847">
        <v>3</v>
      </c>
      <c r="D1847" t="s">
        <v>51</v>
      </c>
      <c r="E1847">
        <v>4</v>
      </c>
      <c r="F1847" t="s">
        <v>235</v>
      </c>
      <c r="G1847" t="s">
        <v>584</v>
      </c>
      <c r="H1847" t="s">
        <v>7275</v>
      </c>
      <c r="I1847" t="s">
        <v>213</v>
      </c>
      <c r="J1847" t="s">
        <v>214</v>
      </c>
      <c r="K1847" t="s">
        <v>149</v>
      </c>
      <c r="L1847" t="s">
        <v>215</v>
      </c>
      <c r="M1847" t="s">
        <v>76</v>
      </c>
      <c r="N1847" t="s">
        <v>216</v>
      </c>
      <c r="O1847" s="57">
        <v>46245.743020833332</v>
      </c>
      <c r="P1847" s="57">
        <v>46246.66846064815</v>
      </c>
      <c r="Q1847">
        <v>69363704</v>
      </c>
      <c r="S1847">
        <v>142526106289</v>
      </c>
      <c r="T1847" t="s">
        <v>7276</v>
      </c>
      <c r="U1847" t="s">
        <v>7277</v>
      </c>
      <c r="V1847" t="s">
        <v>7278</v>
      </c>
      <c r="Z1847">
        <v>110.87026953697099</v>
      </c>
      <c r="AA1847">
        <v>-7.5676913794516398</v>
      </c>
      <c r="AB1847" t="s">
        <v>7279</v>
      </c>
      <c r="AC1847" t="s">
        <v>237</v>
      </c>
      <c r="AL1847" t="s">
        <v>218</v>
      </c>
      <c r="AM1847" t="s">
        <v>7280</v>
      </c>
      <c r="AN1847" t="s">
        <v>6</v>
      </c>
      <c r="AO1847" s="57">
        <v>46334.746724537035</v>
      </c>
      <c r="AP1847" s="57">
        <v>46248.333333333336</v>
      </c>
      <c r="AR1847" t="s">
        <v>219</v>
      </c>
      <c r="AS1847" t="s">
        <v>7275</v>
      </c>
      <c r="AT1847" t="s">
        <v>231</v>
      </c>
      <c r="AU1847">
        <v>20260812</v>
      </c>
      <c r="AV1847" t="s">
        <v>222</v>
      </c>
      <c r="AW1847" t="s">
        <v>1012</v>
      </c>
      <c r="AX1847" t="s">
        <v>223</v>
      </c>
      <c r="BA1847" s="57">
        <v>46248.333333333336</v>
      </c>
      <c r="BB1847" t="s">
        <v>7280</v>
      </c>
      <c r="BC1847">
        <v>2026</v>
      </c>
      <c r="BD1847">
        <v>8</v>
      </c>
      <c r="BE1847">
        <v>12</v>
      </c>
      <c r="BF1847" s="6">
        <f t="shared" si="84"/>
        <v>46246</v>
      </c>
      <c r="BG1847">
        <f t="shared" si="85"/>
        <v>-2.3333333333357587</v>
      </c>
      <c r="BH1847" t="str">
        <f t="shared" si="86"/>
        <v>COMPLY</v>
      </c>
      <c r="BI1847" t="e">
        <f>VLOOKUP(H1847,Sheet2!$A$1:$B$270,2,FALSE)</f>
        <v>#N/A</v>
      </c>
    </row>
    <row r="1848" spans="1:61">
      <c r="A1848">
        <v>1847</v>
      </c>
      <c r="B1848">
        <v>1002517621</v>
      </c>
      <c r="C1848">
        <v>3</v>
      </c>
      <c r="D1848" t="s">
        <v>34</v>
      </c>
      <c r="E1848">
        <v>5</v>
      </c>
      <c r="F1848" t="s">
        <v>585</v>
      </c>
      <c r="G1848" t="s">
        <v>83</v>
      </c>
      <c r="H1848" t="s">
        <v>402</v>
      </c>
      <c r="I1848" t="s">
        <v>213</v>
      </c>
      <c r="J1848" t="s">
        <v>214</v>
      </c>
      <c r="K1848" t="s">
        <v>149</v>
      </c>
      <c r="M1848" t="s">
        <v>76</v>
      </c>
      <c r="N1848" t="s">
        <v>216</v>
      </c>
      <c r="O1848" s="57">
        <v>46244.517430555556</v>
      </c>
      <c r="P1848" s="57">
        <v>46245.333472222221</v>
      </c>
      <c r="Q1848">
        <v>69361627</v>
      </c>
      <c r="S1848">
        <v>172401298265</v>
      </c>
      <c r="T1848" t="s">
        <v>5731</v>
      </c>
      <c r="U1848" t="s">
        <v>6599</v>
      </c>
      <c r="V1848" t="s">
        <v>6600</v>
      </c>
      <c r="Z1848">
        <v>115.250778</v>
      </c>
      <c r="AA1848">
        <v>-8.6666349999999994</v>
      </c>
      <c r="AB1848" t="s">
        <v>5734</v>
      </c>
      <c r="AC1848" t="s">
        <v>217</v>
      </c>
      <c r="AL1848" t="s">
        <v>218</v>
      </c>
      <c r="AM1848" t="s">
        <v>6251</v>
      </c>
      <c r="AN1848" t="s">
        <v>6</v>
      </c>
      <c r="AO1848" s="57">
        <v>46303.527696759258</v>
      </c>
      <c r="AR1848" t="s">
        <v>219</v>
      </c>
      <c r="AS1848" t="s">
        <v>402</v>
      </c>
      <c r="AT1848" t="s">
        <v>231</v>
      </c>
      <c r="AU1848">
        <v>20260811</v>
      </c>
      <c r="AV1848" t="s">
        <v>222</v>
      </c>
      <c r="AW1848" t="s">
        <v>562</v>
      </c>
      <c r="AX1848" t="s">
        <v>223</v>
      </c>
      <c r="BA1848" s="57">
        <v>46244.291666666664</v>
      </c>
      <c r="BB1848" t="s">
        <v>6251</v>
      </c>
      <c r="BC1848">
        <v>2026</v>
      </c>
      <c r="BD1848">
        <v>8</v>
      </c>
      <c r="BE1848">
        <v>11</v>
      </c>
      <c r="BF1848" s="6">
        <f t="shared" si="84"/>
        <v>46245</v>
      </c>
      <c r="BG1848">
        <f t="shared" si="85"/>
        <v>0.70833333333575865</v>
      </c>
      <c r="BH1848" t="str">
        <f t="shared" si="86"/>
        <v>COMPLY</v>
      </c>
      <c r="BI1848" t="str">
        <f>VLOOKUP(H1848,Sheet2!$A$1:$B$270,2,FALSE)</f>
        <v>SANUR</v>
      </c>
    </row>
    <row r="1849" spans="1:61">
      <c r="A1849">
        <v>1848</v>
      </c>
      <c r="B1849">
        <v>1002522296</v>
      </c>
      <c r="C1849">
        <v>3</v>
      </c>
      <c r="D1849" t="s">
        <v>55</v>
      </c>
      <c r="E1849">
        <v>5</v>
      </c>
      <c r="F1849" t="s">
        <v>265</v>
      </c>
      <c r="G1849" t="s">
        <v>123</v>
      </c>
      <c r="H1849" t="s">
        <v>293</v>
      </c>
      <c r="I1849" t="s">
        <v>213</v>
      </c>
      <c r="J1849" t="s">
        <v>214</v>
      </c>
      <c r="K1849" t="s">
        <v>149</v>
      </c>
      <c r="M1849" t="s">
        <v>76</v>
      </c>
      <c r="N1849" t="s">
        <v>216</v>
      </c>
      <c r="O1849" s="57">
        <v>46246.583784722221</v>
      </c>
      <c r="P1849" s="57">
        <v>46248.700844907406</v>
      </c>
      <c r="Q1849">
        <v>69364306</v>
      </c>
      <c r="S1849">
        <v>152401227394</v>
      </c>
      <c r="T1849" t="s">
        <v>8155</v>
      </c>
      <c r="U1849" t="s">
        <v>8156</v>
      </c>
      <c r="V1849" t="s">
        <v>10795</v>
      </c>
      <c r="Z1849">
        <v>112.72110000000001</v>
      </c>
      <c r="AA1849">
        <v>-7.2429835999999996</v>
      </c>
      <c r="AB1849" t="s">
        <v>8157</v>
      </c>
      <c r="AC1849" t="s">
        <v>230</v>
      </c>
      <c r="AL1849" t="s">
        <v>218</v>
      </c>
      <c r="AM1849" t="s">
        <v>10796</v>
      </c>
      <c r="AN1849" t="s">
        <v>6</v>
      </c>
      <c r="AO1849" s="57">
        <v>46364.590405092589</v>
      </c>
      <c r="AP1849" s="57">
        <v>46249.541666666664</v>
      </c>
      <c r="AR1849" t="s">
        <v>219</v>
      </c>
      <c r="AS1849" t="s">
        <v>293</v>
      </c>
      <c r="AT1849" t="s">
        <v>231</v>
      </c>
      <c r="AU1849">
        <v>20260814</v>
      </c>
      <c r="AV1849" t="s">
        <v>222</v>
      </c>
      <c r="AW1849" t="s">
        <v>595</v>
      </c>
      <c r="AX1849" t="s">
        <v>223</v>
      </c>
      <c r="BA1849" s="57">
        <v>46249.541666666664</v>
      </c>
      <c r="BB1849" t="s">
        <v>10796</v>
      </c>
      <c r="BC1849">
        <v>2026</v>
      </c>
      <c r="BD1849">
        <v>8</v>
      </c>
      <c r="BE1849">
        <v>14</v>
      </c>
      <c r="BF1849" s="6">
        <f t="shared" si="84"/>
        <v>46248</v>
      </c>
      <c r="BG1849">
        <f t="shared" si="85"/>
        <v>-1.5416666666642413</v>
      </c>
      <c r="BH1849" t="str">
        <f t="shared" si="86"/>
        <v>COMPLY</v>
      </c>
      <c r="BI1849" t="str">
        <f>VLOOKUP(H1849,Sheet2!$A$1:$B$270,2,FALSE)</f>
        <v>SURABAYA UTARA</v>
      </c>
    </row>
    <row r="1850" spans="1:61">
      <c r="A1850">
        <v>1849</v>
      </c>
      <c r="B1850">
        <v>1002518077</v>
      </c>
      <c r="C1850">
        <v>3</v>
      </c>
      <c r="D1850" t="s">
        <v>42</v>
      </c>
      <c r="E1850">
        <v>5</v>
      </c>
      <c r="F1850" t="s">
        <v>233</v>
      </c>
      <c r="G1850" t="s">
        <v>106</v>
      </c>
      <c r="H1850" t="s">
        <v>424</v>
      </c>
      <c r="I1850" t="s">
        <v>213</v>
      </c>
      <c r="J1850" t="s">
        <v>214</v>
      </c>
      <c r="K1850" t="s">
        <v>149</v>
      </c>
      <c r="M1850" t="s">
        <v>76</v>
      </c>
      <c r="N1850" t="s">
        <v>216</v>
      </c>
      <c r="O1850" s="57">
        <v>46244.612766203703</v>
      </c>
      <c r="P1850" s="57">
        <v>46247.357858796298</v>
      </c>
      <c r="Q1850">
        <v>69362571</v>
      </c>
      <c r="S1850">
        <v>152740208014</v>
      </c>
      <c r="T1850" t="s">
        <v>6602</v>
      </c>
      <c r="U1850" t="s">
        <v>8158</v>
      </c>
      <c r="V1850" t="s">
        <v>8159</v>
      </c>
      <c r="Z1850">
        <v>112.7293124</v>
      </c>
      <c r="AA1850">
        <v>-7.7442026000000004</v>
      </c>
      <c r="AB1850" t="s">
        <v>6603</v>
      </c>
      <c r="AC1850" t="s">
        <v>226</v>
      </c>
      <c r="AL1850" t="s">
        <v>218</v>
      </c>
      <c r="AM1850" t="s">
        <v>8160</v>
      </c>
      <c r="AN1850" t="s">
        <v>6</v>
      </c>
      <c r="AO1850" s="57">
        <v>46303.621886574074</v>
      </c>
      <c r="AP1850" s="57">
        <v>46247.541666666664</v>
      </c>
      <c r="AR1850" t="s">
        <v>219</v>
      </c>
      <c r="AS1850" t="s">
        <v>424</v>
      </c>
      <c r="AT1850" t="s">
        <v>231</v>
      </c>
      <c r="AU1850">
        <v>20260813</v>
      </c>
      <c r="AV1850" t="s">
        <v>222</v>
      </c>
      <c r="AW1850" t="s">
        <v>915</v>
      </c>
      <c r="AX1850" t="s">
        <v>223</v>
      </c>
      <c r="BA1850" s="57">
        <v>46247.541666666664</v>
      </c>
      <c r="BB1850" t="s">
        <v>8160</v>
      </c>
      <c r="BC1850">
        <v>2026</v>
      </c>
      <c r="BD1850">
        <v>8</v>
      </c>
      <c r="BE1850">
        <v>13</v>
      </c>
      <c r="BF1850" s="6">
        <f t="shared" si="84"/>
        <v>46247</v>
      </c>
      <c r="BG1850">
        <f t="shared" si="85"/>
        <v>-0.54166666666424135</v>
      </c>
      <c r="BH1850" t="str">
        <f t="shared" si="86"/>
        <v>COMPLY</v>
      </c>
      <c r="BI1850" t="str">
        <f>VLOOKUP(H1850,Sheet2!$A$1:$B$270,2,FALSE)</f>
        <v>PASURUAN</v>
      </c>
    </row>
    <row r="1851" spans="1:61">
      <c r="A1851">
        <v>1850</v>
      </c>
      <c r="B1851">
        <v>1002524637</v>
      </c>
      <c r="C1851">
        <v>3</v>
      </c>
      <c r="D1851" t="s">
        <v>38</v>
      </c>
      <c r="E1851">
        <v>5</v>
      </c>
      <c r="F1851" t="s">
        <v>90</v>
      </c>
      <c r="G1851" t="s">
        <v>98</v>
      </c>
      <c r="H1851" t="s">
        <v>301</v>
      </c>
      <c r="I1851" t="s">
        <v>213</v>
      </c>
      <c r="J1851" t="s">
        <v>214</v>
      </c>
      <c r="K1851" t="s">
        <v>149</v>
      </c>
      <c r="M1851" t="s">
        <v>286</v>
      </c>
      <c r="N1851" t="s">
        <v>608</v>
      </c>
      <c r="O1851" s="57">
        <v>46247.634652777779</v>
      </c>
      <c r="P1851" s="57">
        <v>46251.221226851849</v>
      </c>
      <c r="Q1851">
        <v>69365328</v>
      </c>
      <c r="S1851">
        <v>152606246247</v>
      </c>
      <c r="T1851" t="s">
        <v>9118</v>
      </c>
      <c r="U1851" t="s">
        <v>9119</v>
      </c>
      <c r="V1851" t="s">
        <v>10803</v>
      </c>
      <c r="Z1851">
        <v>112.7820609</v>
      </c>
      <c r="AA1851">
        <v>-7.3069360999999997</v>
      </c>
      <c r="AB1851" t="s">
        <v>9120</v>
      </c>
      <c r="AC1851" t="s">
        <v>226</v>
      </c>
      <c r="AL1851" t="s">
        <v>218</v>
      </c>
      <c r="AM1851" t="s">
        <v>10804</v>
      </c>
      <c r="AN1851" t="s">
        <v>6</v>
      </c>
      <c r="AO1851" t="s">
        <v>8826</v>
      </c>
      <c r="AP1851" s="57">
        <v>46251.333333333336</v>
      </c>
      <c r="AR1851" t="s">
        <v>241</v>
      </c>
      <c r="AS1851" t="s">
        <v>301</v>
      </c>
      <c r="AT1851" t="s">
        <v>231</v>
      </c>
      <c r="AV1851" t="s">
        <v>905</v>
      </c>
      <c r="AW1851" t="s">
        <v>561</v>
      </c>
      <c r="AX1851" t="s">
        <v>223</v>
      </c>
      <c r="BA1851" s="57">
        <v>46251.333333333336</v>
      </c>
      <c r="BB1851" t="s">
        <v>10804</v>
      </c>
      <c r="BF1851" s="6" t="e">
        <f t="shared" si="84"/>
        <v>#NUM!</v>
      </c>
      <c r="BG1851" t="e">
        <f t="shared" si="85"/>
        <v>#NUM!</v>
      </c>
      <c r="BH1851" t="e">
        <f t="shared" si="86"/>
        <v>#NUM!</v>
      </c>
      <c r="BI1851" t="str">
        <f>VLOOKUP(H1851,Sheet2!$A$1:$B$270,2,FALSE)</f>
        <v>BLITAR</v>
      </c>
    </row>
    <row r="1852" spans="1:61">
      <c r="A1852">
        <v>1851</v>
      </c>
      <c r="B1852">
        <v>1002530969</v>
      </c>
      <c r="C1852">
        <v>3</v>
      </c>
      <c r="D1852" t="s">
        <v>38</v>
      </c>
      <c r="E1852">
        <v>5</v>
      </c>
      <c r="F1852" t="s">
        <v>90</v>
      </c>
      <c r="G1852" t="s">
        <v>93</v>
      </c>
      <c r="H1852" t="s">
        <v>317</v>
      </c>
      <c r="I1852" t="s">
        <v>213</v>
      </c>
      <c r="J1852" t="s">
        <v>214</v>
      </c>
      <c r="K1852" t="s">
        <v>149</v>
      </c>
      <c r="L1852" t="s">
        <v>215</v>
      </c>
      <c r="M1852" t="s">
        <v>225</v>
      </c>
      <c r="N1852" t="s">
        <v>216</v>
      </c>
      <c r="O1852" s="57">
        <v>46251.5937037037</v>
      </c>
      <c r="P1852" s="57">
        <v>46252.648136574076</v>
      </c>
      <c r="Q1852">
        <v>69368155</v>
      </c>
      <c r="S1852">
        <v>152641205613</v>
      </c>
      <c r="T1852" t="s">
        <v>10805</v>
      </c>
      <c r="U1852" t="s">
        <v>10806</v>
      </c>
      <c r="V1852" t="s">
        <v>10807</v>
      </c>
      <c r="Z1852">
        <v>112.04927120357701</v>
      </c>
      <c r="AA1852">
        <v>-7.6040885526161999</v>
      </c>
      <c r="AB1852" t="s">
        <v>10808</v>
      </c>
      <c r="AC1852" t="s">
        <v>217</v>
      </c>
      <c r="AL1852" t="s">
        <v>218</v>
      </c>
      <c r="AM1852" t="s">
        <v>10809</v>
      </c>
      <c r="AN1852" t="s">
        <v>6</v>
      </c>
      <c r="AO1852" t="s">
        <v>10810</v>
      </c>
      <c r="AP1852" s="57">
        <v>46252.625</v>
      </c>
      <c r="AR1852" t="s">
        <v>18</v>
      </c>
      <c r="AS1852" t="s">
        <v>317</v>
      </c>
      <c r="AT1852" t="s">
        <v>231</v>
      </c>
      <c r="AV1852" t="s">
        <v>227</v>
      </c>
      <c r="AW1852" t="s">
        <v>1012</v>
      </c>
      <c r="AX1852" t="s">
        <v>223</v>
      </c>
      <c r="BA1852" s="57">
        <v>46252.625</v>
      </c>
      <c r="BB1852" t="s">
        <v>10809</v>
      </c>
      <c r="BF1852" s="6" t="e">
        <f t="shared" si="84"/>
        <v>#NUM!</v>
      </c>
      <c r="BG1852" t="e">
        <f t="shared" si="85"/>
        <v>#NUM!</v>
      </c>
      <c r="BH1852" t="e">
        <f t="shared" si="86"/>
        <v>#NUM!</v>
      </c>
      <c r="BI1852" t="str">
        <f>VLOOKUP(H1852,Sheet2!$A$1:$B$270,2,FALSE)</f>
        <v>NGANJUK</v>
      </c>
    </row>
    <row r="1853" spans="1:61">
      <c r="A1853">
        <v>1852</v>
      </c>
      <c r="B1853">
        <v>1002520940</v>
      </c>
      <c r="C1853">
        <v>3</v>
      </c>
      <c r="D1853" t="s">
        <v>45</v>
      </c>
      <c r="E1853">
        <v>5</v>
      </c>
      <c r="F1853" t="s">
        <v>211</v>
      </c>
      <c r="G1853" t="s">
        <v>116</v>
      </c>
      <c r="H1853" t="s">
        <v>272</v>
      </c>
      <c r="I1853" t="s">
        <v>213</v>
      </c>
      <c r="J1853" t="s">
        <v>214</v>
      </c>
      <c r="K1853" t="s">
        <v>149</v>
      </c>
      <c r="L1853" t="s">
        <v>215</v>
      </c>
      <c r="M1853" t="s">
        <v>76</v>
      </c>
      <c r="N1853" t="s">
        <v>216</v>
      </c>
      <c r="O1853" s="57">
        <v>46245.74927083333</v>
      </c>
      <c r="P1853" s="57">
        <v>46246.788599537038</v>
      </c>
      <c r="Q1853">
        <v>69363731</v>
      </c>
      <c r="S1853">
        <v>172604214087</v>
      </c>
      <c r="T1853" t="s">
        <v>7286</v>
      </c>
      <c r="U1853" t="s">
        <v>7287</v>
      </c>
      <c r="V1853" t="s">
        <v>7288</v>
      </c>
      <c r="Z1853">
        <v>116.282816603779</v>
      </c>
      <c r="AA1853">
        <v>-8.3102292232498698</v>
      </c>
      <c r="AB1853" t="s">
        <v>7289</v>
      </c>
      <c r="AC1853" t="s">
        <v>217</v>
      </c>
      <c r="AL1853" t="s">
        <v>218</v>
      </c>
      <c r="AM1853" t="s">
        <v>7290</v>
      </c>
      <c r="AN1853" t="s">
        <v>6</v>
      </c>
      <c r="AO1853" s="57">
        <v>46334.757071759261</v>
      </c>
      <c r="AP1853" s="57">
        <v>46247.333333333336</v>
      </c>
      <c r="AR1853" t="s">
        <v>219</v>
      </c>
      <c r="AS1853" t="s">
        <v>272</v>
      </c>
      <c r="AT1853" t="s">
        <v>231</v>
      </c>
      <c r="AU1853">
        <v>20260812</v>
      </c>
      <c r="AV1853" t="s">
        <v>222</v>
      </c>
      <c r="AW1853" t="s">
        <v>1018</v>
      </c>
      <c r="AX1853" t="s">
        <v>223</v>
      </c>
      <c r="BA1853" s="57">
        <v>46247.333333333336</v>
      </c>
      <c r="BB1853" t="s">
        <v>7290</v>
      </c>
      <c r="BC1853">
        <v>2026</v>
      </c>
      <c r="BD1853">
        <v>8</v>
      </c>
      <c r="BE1853">
        <v>12</v>
      </c>
      <c r="BF1853" s="6">
        <f t="shared" si="84"/>
        <v>46246</v>
      </c>
      <c r="BG1853">
        <f t="shared" si="85"/>
        <v>-1.3333333333357587</v>
      </c>
      <c r="BH1853" t="str">
        <f t="shared" si="86"/>
        <v>COMPLY</v>
      </c>
      <c r="BI1853" t="str">
        <f>VLOOKUP(H1853,Sheet2!$A$1:$B$270,2,FALSE)</f>
        <v>SELONG</v>
      </c>
    </row>
    <row r="1854" spans="1:61">
      <c r="A1854">
        <v>1853</v>
      </c>
      <c r="B1854">
        <v>1002522984</v>
      </c>
      <c r="C1854">
        <v>3</v>
      </c>
      <c r="D1854" t="s">
        <v>45</v>
      </c>
      <c r="E1854">
        <v>5</v>
      </c>
      <c r="F1854" t="s">
        <v>211</v>
      </c>
      <c r="G1854" t="s">
        <v>118</v>
      </c>
      <c r="H1854" t="s">
        <v>212</v>
      </c>
      <c r="I1854" t="s">
        <v>213</v>
      </c>
      <c r="J1854" t="s">
        <v>214</v>
      </c>
      <c r="K1854" t="s">
        <v>149</v>
      </c>
      <c r="L1854" t="s">
        <v>215</v>
      </c>
      <c r="M1854" t="s">
        <v>76</v>
      </c>
      <c r="N1854" t="s">
        <v>216</v>
      </c>
      <c r="O1854" s="57">
        <v>46246.707604166666</v>
      </c>
      <c r="P1854" s="57">
        <v>46248.456805555557</v>
      </c>
      <c r="Q1854">
        <v>69364555</v>
      </c>
      <c r="S1854">
        <v>172606791498</v>
      </c>
      <c r="T1854" t="s">
        <v>8161</v>
      </c>
      <c r="U1854" t="s">
        <v>8162</v>
      </c>
      <c r="V1854" t="s">
        <v>8163</v>
      </c>
      <c r="Z1854">
        <v>117.452129311859</v>
      </c>
      <c r="AA1854">
        <v>-8.5979265228465902</v>
      </c>
      <c r="AB1854" t="s">
        <v>8164</v>
      </c>
      <c r="AC1854" t="s">
        <v>217</v>
      </c>
      <c r="AL1854" t="s">
        <v>218</v>
      </c>
      <c r="AM1854" t="s">
        <v>8165</v>
      </c>
      <c r="AN1854" t="s">
        <v>6</v>
      </c>
      <c r="AO1854" s="57">
        <v>46364.715636574074</v>
      </c>
      <c r="AP1854" s="57">
        <v>46247.541666666664</v>
      </c>
      <c r="AR1854" t="s">
        <v>219</v>
      </c>
      <c r="AS1854" t="s">
        <v>212</v>
      </c>
      <c r="AT1854" t="s">
        <v>231</v>
      </c>
      <c r="AU1854">
        <v>20260814</v>
      </c>
      <c r="AV1854" t="s">
        <v>222</v>
      </c>
      <c r="AW1854" t="s">
        <v>1012</v>
      </c>
      <c r="AX1854" t="s">
        <v>223</v>
      </c>
      <c r="BA1854" s="57">
        <v>46247.541666666664</v>
      </c>
      <c r="BB1854" t="s">
        <v>8165</v>
      </c>
      <c r="BC1854">
        <v>2026</v>
      </c>
      <c r="BD1854">
        <v>8</v>
      </c>
      <c r="BE1854">
        <v>14</v>
      </c>
      <c r="BF1854" s="6">
        <f t="shared" si="84"/>
        <v>46248</v>
      </c>
      <c r="BG1854">
        <f t="shared" si="85"/>
        <v>0.45833333333575865</v>
      </c>
      <c r="BH1854" t="str">
        <f t="shared" si="86"/>
        <v>COMPLY</v>
      </c>
      <c r="BI1854" t="str">
        <f>VLOOKUP(H1854,Sheet2!$A$1:$B$270,2,FALSE)</f>
        <v>SUMBAWA</v>
      </c>
    </row>
    <row r="1855" spans="1:61">
      <c r="A1855">
        <v>1854</v>
      </c>
      <c r="B1855">
        <v>1002519902</v>
      </c>
      <c r="C1855">
        <v>3</v>
      </c>
      <c r="D1855" t="s">
        <v>49</v>
      </c>
      <c r="E1855">
        <v>4</v>
      </c>
      <c r="F1855" t="s">
        <v>252</v>
      </c>
      <c r="G1855" t="s">
        <v>553</v>
      </c>
      <c r="H1855" t="s">
        <v>559</v>
      </c>
      <c r="I1855" t="s">
        <v>213</v>
      </c>
      <c r="J1855" t="s">
        <v>214</v>
      </c>
      <c r="K1855" t="s">
        <v>149</v>
      </c>
      <c r="M1855" t="s">
        <v>76</v>
      </c>
      <c r="N1855" t="s">
        <v>216</v>
      </c>
      <c r="O1855" s="57">
        <v>46245.564247685186</v>
      </c>
      <c r="P1855" s="57">
        <v>46247.82068287037</v>
      </c>
      <c r="Q1855">
        <v>69363334</v>
      </c>
      <c r="S1855">
        <v>146281108015</v>
      </c>
      <c r="T1855" t="s">
        <v>7291</v>
      </c>
      <c r="U1855" t="s">
        <v>7292</v>
      </c>
      <c r="V1855" t="s">
        <v>8166</v>
      </c>
      <c r="Z1855">
        <v>110.458749</v>
      </c>
      <c r="AA1855">
        <v>-7.0365346999999998</v>
      </c>
      <c r="AB1855" t="s">
        <v>7293</v>
      </c>
      <c r="AC1855" t="s">
        <v>226</v>
      </c>
      <c r="AL1855" t="s">
        <v>218</v>
      </c>
      <c r="AM1855" t="s">
        <v>8167</v>
      </c>
      <c r="AN1855" t="s">
        <v>6</v>
      </c>
      <c r="AO1855" s="57">
        <v>46334.569282407407</v>
      </c>
      <c r="AP1855" s="57">
        <v>46247.541666666664</v>
      </c>
      <c r="AR1855" t="s">
        <v>219</v>
      </c>
      <c r="AS1855" t="s">
        <v>559</v>
      </c>
      <c r="AT1855" t="s">
        <v>231</v>
      </c>
      <c r="AU1855">
        <v>20260813</v>
      </c>
      <c r="AV1855" t="s">
        <v>222</v>
      </c>
      <c r="AW1855" t="s">
        <v>561</v>
      </c>
      <c r="AX1855" t="s">
        <v>223</v>
      </c>
      <c r="BA1855" s="57">
        <v>46247.541666666664</v>
      </c>
      <c r="BB1855" t="s">
        <v>8167</v>
      </c>
      <c r="BC1855">
        <v>2026</v>
      </c>
      <c r="BD1855">
        <v>8</v>
      </c>
      <c r="BE1855">
        <v>13</v>
      </c>
      <c r="BF1855" s="6">
        <f t="shared" si="84"/>
        <v>46247</v>
      </c>
      <c r="BG1855">
        <f t="shared" si="85"/>
        <v>-0.54166666666424135</v>
      </c>
      <c r="BH1855" t="str">
        <f t="shared" si="86"/>
        <v>COMPLY</v>
      </c>
      <c r="BI1855" t="e">
        <f>VLOOKUP(H1855,Sheet2!$A$1:$B$270,2,FALSE)</f>
        <v>#N/A</v>
      </c>
    </row>
    <row r="1856" spans="1:61">
      <c r="A1856">
        <v>1855</v>
      </c>
      <c r="B1856">
        <v>1002534056</v>
      </c>
      <c r="C1856">
        <v>3</v>
      </c>
      <c r="D1856" t="s">
        <v>49</v>
      </c>
      <c r="E1856">
        <v>4</v>
      </c>
      <c r="F1856" t="s">
        <v>246</v>
      </c>
      <c r="G1856" t="s">
        <v>324</v>
      </c>
      <c r="H1856" t="s">
        <v>934</v>
      </c>
      <c r="I1856" t="s">
        <v>213</v>
      </c>
      <c r="J1856" t="s">
        <v>214</v>
      </c>
      <c r="K1856" t="s">
        <v>149</v>
      </c>
      <c r="L1856" t="s">
        <v>215</v>
      </c>
      <c r="M1856" t="s">
        <v>240</v>
      </c>
      <c r="N1856" t="s">
        <v>216</v>
      </c>
      <c r="O1856" s="57">
        <v>46252.668715277781</v>
      </c>
      <c r="P1856" s="57">
        <v>46252.669456018521</v>
      </c>
      <c r="Q1856">
        <v>69369299</v>
      </c>
      <c r="S1856">
        <v>141411106676</v>
      </c>
      <c r="T1856" t="s">
        <v>13675</v>
      </c>
      <c r="U1856" t="s">
        <v>13676</v>
      </c>
      <c r="V1856" t="s">
        <v>13677</v>
      </c>
      <c r="Z1856">
        <v>110.36858599999999</v>
      </c>
      <c r="AA1856">
        <v>-7.2228558999999999</v>
      </c>
      <c r="AB1856" t="s">
        <v>13678</v>
      </c>
      <c r="AC1856" t="s">
        <v>237</v>
      </c>
      <c r="AL1856" t="s">
        <v>218</v>
      </c>
      <c r="AM1856" t="s">
        <v>13659</v>
      </c>
      <c r="AN1856" t="s">
        <v>6</v>
      </c>
      <c r="AO1856" t="s">
        <v>13679</v>
      </c>
      <c r="AP1856" s="57">
        <v>46253.541666666664</v>
      </c>
      <c r="AR1856" t="s">
        <v>241</v>
      </c>
      <c r="AS1856" t="s">
        <v>934</v>
      </c>
      <c r="AT1856" t="s">
        <v>231</v>
      </c>
      <c r="AV1856" t="s">
        <v>240</v>
      </c>
      <c r="AW1856" t="s">
        <v>13019</v>
      </c>
      <c r="AX1856" t="s">
        <v>223</v>
      </c>
      <c r="BA1856" s="57">
        <v>46253.541666666664</v>
      </c>
      <c r="BB1856" t="s">
        <v>13659</v>
      </c>
      <c r="BF1856" s="6" t="e">
        <f t="shared" si="84"/>
        <v>#NUM!</v>
      </c>
      <c r="BG1856" t="e">
        <f t="shared" si="85"/>
        <v>#NUM!</v>
      </c>
      <c r="BH1856" t="e">
        <f t="shared" si="86"/>
        <v>#NUM!</v>
      </c>
      <c r="BI1856" t="e">
        <f>VLOOKUP(H1856,Sheet2!$A$1:$B$270,2,FALSE)</f>
        <v>#N/A</v>
      </c>
    </row>
    <row r="1857" spans="1:61">
      <c r="A1857">
        <v>1856</v>
      </c>
      <c r="B1857">
        <v>1002517228</v>
      </c>
      <c r="C1857">
        <v>3</v>
      </c>
      <c r="D1857" t="s">
        <v>42</v>
      </c>
      <c r="E1857">
        <v>5</v>
      </c>
      <c r="F1857" t="s">
        <v>106</v>
      </c>
      <c r="G1857" t="s">
        <v>107</v>
      </c>
      <c r="H1857" t="s">
        <v>353</v>
      </c>
      <c r="I1857" t="s">
        <v>213</v>
      </c>
      <c r="J1857" t="s">
        <v>214</v>
      </c>
      <c r="K1857" t="s">
        <v>149</v>
      </c>
      <c r="M1857" t="s">
        <v>236</v>
      </c>
      <c r="N1857" t="s">
        <v>216</v>
      </c>
      <c r="O1857" s="57">
        <v>46244.43408564815</v>
      </c>
      <c r="P1857" s="57">
        <v>46244.564155092594</v>
      </c>
      <c r="Q1857">
        <v>69362230</v>
      </c>
      <c r="S1857">
        <v>152509216354</v>
      </c>
      <c r="T1857" t="s">
        <v>6613</v>
      </c>
      <c r="U1857" t="s">
        <v>6614</v>
      </c>
      <c r="Z1857">
        <v>113.3752181</v>
      </c>
      <c r="AA1857">
        <v>-7.7884696</v>
      </c>
      <c r="AB1857" t="s">
        <v>6615</v>
      </c>
      <c r="AC1857" t="s">
        <v>230</v>
      </c>
      <c r="AO1857" s="57">
        <v>46303.444293981483</v>
      </c>
      <c r="AR1857" t="s">
        <v>312</v>
      </c>
      <c r="AS1857" t="s">
        <v>353</v>
      </c>
      <c r="AT1857" t="s">
        <v>231</v>
      </c>
      <c r="AV1857" t="s">
        <v>6616</v>
      </c>
      <c r="AW1857" t="s">
        <v>591</v>
      </c>
      <c r="AX1857" t="s">
        <v>223</v>
      </c>
      <c r="AZ1857" t="s">
        <v>6616</v>
      </c>
      <c r="BF1857" s="6" t="e">
        <f t="shared" si="84"/>
        <v>#NUM!</v>
      </c>
      <c r="BG1857" t="e">
        <f t="shared" si="85"/>
        <v>#NUM!</v>
      </c>
      <c r="BH1857" t="e">
        <f t="shared" si="86"/>
        <v>#NUM!</v>
      </c>
      <c r="BI1857" t="str">
        <f>VLOOKUP(H1857,Sheet2!$A$1:$B$270,2,FALSE)</f>
        <v>PROBOLINGGO</v>
      </c>
    </row>
    <row r="1858" spans="1:61">
      <c r="A1858">
        <v>1857</v>
      </c>
      <c r="B1858">
        <v>1002506091</v>
      </c>
      <c r="C1858">
        <v>3</v>
      </c>
      <c r="D1858" t="s">
        <v>38</v>
      </c>
      <c r="E1858">
        <v>5</v>
      </c>
      <c r="F1858" t="s">
        <v>90</v>
      </c>
      <c r="G1858" t="s">
        <v>96</v>
      </c>
      <c r="H1858" t="s">
        <v>289</v>
      </c>
      <c r="I1858" t="s">
        <v>213</v>
      </c>
      <c r="J1858" t="s">
        <v>214</v>
      </c>
      <c r="K1858" t="s">
        <v>149</v>
      </c>
      <c r="L1858" t="s">
        <v>215</v>
      </c>
      <c r="M1858" t="s">
        <v>76</v>
      </c>
      <c r="N1858" t="s">
        <v>216</v>
      </c>
      <c r="O1858" s="57">
        <v>46237.559675925928</v>
      </c>
      <c r="P1858" s="57">
        <v>46237.825879629629</v>
      </c>
      <c r="Q1858">
        <v>69357530</v>
      </c>
      <c r="S1858">
        <v>152608209007</v>
      </c>
      <c r="T1858" t="s">
        <v>3011</v>
      </c>
      <c r="U1858" t="s">
        <v>3012</v>
      </c>
      <c r="V1858" t="s">
        <v>3013</v>
      </c>
      <c r="Z1858">
        <v>111.75874296011401</v>
      </c>
      <c r="AA1858">
        <v>-8.0848471183703392</v>
      </c>
      <c r="AB1858" t="s">
        <v>3014</v>
      </c>
      <c r="AC1858" t="s">
        <v>237</v>
      </c>
      <c r="AL1858" t="s">
        <v>218</v>
      </c>
      <c r="AM1858" t="s">
        <v>3015</v>
      </c>
      <c r="AN1858" t="s">
        <v>6</v>
      </c>
      <c r="AO1858" s="57">
        <v>46089.569618055553</v>
      </c>
      <c r="AP1858" s="57">
        <v>46238.541666666664</v>
      </c>
      <c r="AR1858" t="s">
        <v>219</v>
      </c>
      <c r="AS1858" t="s">
        <v>289</v>
      </c>
      <c r="AT1858" t="s">
        <v>231</v>
      </c>
      <c r="AU1858">
        <v>20260803</v>
      </c>
      <c r="AV1858" t="s">
        <v>222</v>
      </c>
      <c r="AW1858" t="s">
        <v>1023</v>
      </c>
      <c r="AX1858" t="s">
        <v>223</v>
      </c>
      <c r="BA1858" s="57">
        <v>46238.541666666664</v>
      </c>
      <c r="BB1858" t="s">
        <v>3015</v>
      </c>
      <c r="BC1858">
        <v>2026</v>
      </c>
      <c r="BD1858">
        <v>8</v>
      </c>
      <c r="BE1858">
        <v>3</v>
      </c>
      <c r="BF1858" s="6">
        <f t="shared" si="84"/>
        <v>46237</v>
      </c>
      <c r="BG1858">
        <f t="shared" si="85"/>
        <v>-1.5416666666642413</v>
      </c>
      <c r="BH1858" t="str">
        <f t="shared" si="86"/>
        <v>COMPLY</v>
      </c>
      <c r="BI1858" t="str">
        <f>VLOOKUP(H1858,Sheet2!$A$1:$B$270,2,FALSE)</f>
        <v>PONOROGO</v>
      </c>
    </row>
    <row r="1859" spans="1:61">
      <c r="A1859">
        <v>1858</v>
      </c>
      <c r="B1859">
        <v>1002514898</v>
      </c>
      <c r="C1859">
        <v>3</v>
      </c>
      <c r="D1859" t="s">
        <v>42</v>
      </c>
      <c r="E1859">
        <v>5</v>
      </c>
      <c r="F1859" t="s">
        <v>233</v>
      </c>
      <c r="G1859" t="s">
        <v>105</v>
      </c>
      <c r="H1859" t="s">
        <v>269</v>
      </c>
      <c r="I1859" t="s">
        <v>213</v>
      </c>
      <c r="J1859" t="s">
        <v>214</v>
      </c>
      <c r="K1859" t="s">
        <v>149</v>
      </c>
      <c r="M1859" t="s">
        <v>76</v>
      </c>
      <c r="N1859" t="s">
        <v>216</v>
      </c>
      <c r="O1859" s="57">
        <v>46241.618715277778</v>
      </c>
      <c r="P1859" s="57">
        <v>46242.664039351854</v>
      </c>
      <c r="Q1859">
        <v>69360908</v>
      </c>
      <c r="S1859">
        <v>152321202952</v>
      </c>
      <c r="T1859" t="s">
        <v>5449</v>
      </c>
      <c r="U1859" t="s">
        <v>5450</v>
      </c>
      <c r="V1859" t="s">
        <v>5451</v>
      </c>
      <c r="Z1859">
        <v>112.6247166</v>
      </c>
      <c r="AA1859">
        <v>-7.5501629000000001</v>
      </c>
      <c r="AB1859" t="s">
        <v>5452</v>
      </c>
      <c r="AC1859" t="s">
        <v>230</v>
      </c>
      <c r="AL1859" t="s">
        <v>218</v>
      </c>
      <c r="AM1859" t="s">
        <v>5453</v>
      </c>
      <c r="AN1859" t="s">
        <v>6</v>
      </c>
      <c r="AO1859" s="57">
        <v>46211.622291666667</v>
      </c>
      <c r="AP1859" s="57">
        <v>46243.541666666664</v>
      </c>
      <c r="AR1859" t="s">
        <v>219</v>
      </c>
      <c r="AS1859" t="s">
        <v>269</v>
      </c>
      <c r="AT1859" t="s">
        <v>221</v>
      </c>
      <c r="AU1859">
        <v>20260808</v>
      </c>
      <c r="AV1859" t="s">
        <v>222</v>
      </c>
      <c r="AW1859" t="s">
        <v>561</v>
      </c>
      <c r="AX1859" t="s">
        <v>223</v>
      </c>
      <c r="BA1859" s="57">
        <v>46243.541666666664</v>
      </c>
      <c r="BB1859" t="s">
        <v>5453</v>
      </c>
      <c r="BC1859">
        <v>2026</v>
      </c>
      <c r="BD1859">
        <v>8</v>
      </c>
      <c r="BE1859">
        <v>8</v>
      </c>
      <c r="BF1859" s="6">
        <f t="shared" ref="BF1859:BF1922" si="87">DATE(BC1859,BD1859,BE1859)</f>
        <v>46242</v>
      </c>
      <c r="BG1859">
        <f t="shared" ref="BG1859:BG1922" si="88">BF1859-BA1859</f>
        <v>-1.5416666666642413</v>
      </c>
      <c r="BH1859" t="str">
        <f t="shared" ref="BH1859:BH1922" si="89">IF(BG1859=1,"COMPLY",IF(BG1859&lt;1,"COMPLY","NOT COMPLY"))</f>
        <v>COMPLY</v>
      </c>
      <c r="BI1859" t="str">
        <f>VLOOKUP(H1859,Sheet2!$A$1:$B$270,2,FALSE)</f>
        <v>MOJOKERTO</v>
      </c>
    </row>
    <row r="1860" spans="1:61">
      <c r="A1860">
        <v>1859</v>
      </c>
      <c r="B1860">
        <v>1002517757</v>
      </c>
      <c r="C1860">
        <v>3</v>
      </c>
      <c r="D1860" t="s">
        <v>42</v>
      </c>
      <c r="E1860">
        <v>5</v>
      </c>
      <c r="F1860" t="s">
        <v>233</v>
      </c>
      <c r="G1860" t="s">
        <v>106</v>
      </c>
      <c r="H1860" t="s">
        <v>326</v>
      </c>
      <c r="I1860" t="s">
        <v>213</v>
      </c>
      <c r="J1860" t="s">
        <v>214</v>
      </c>
      <c r="K1860" t="s">
        <v>149</v>
      </c>
      <c r="M1860" t="s">
        <v>76</v>
      </c>
      <c r="N1860" t="s">
        <v>216</v>
      </c>
      <c r="O1860" s="57">
        <v>46244.562615740739</v>
      </c>
      <c r="P1860" s="57">
        <v>46245.588263888887</v>
      </c>
      <c r="Q1860">
        <v>69362443</v>
      </c>
      <c r="S1860">
        <v>152742207095</v>
      </c>
      <c r="T1860" t="s">
        <v>6617</v>
      </c>
      <c r="U1860" t="s">
        <v>6618</v>
      </c>
      <c r="V1860" t="s">
        <v>7299</v>
      </c>
      <c r="Z1860">
        <v>112.73333030000001</v>
      </c>
      <c r="AA1860">
        <v>-7.5878936000000001</v>
      </c>
      <c r="AB1860" t="s">
        <v>6619</v>
      </c>
      <c r="AC1860" t="s">
        <v>230</v>
      </c>
      <c r="AL1860" t="s">
        <v>218</v>
      </c>
      <c r="AM1860" t="s">
        <v>7300</v>
      </c>
      <c r="AN1860" t="s">
        <v>6</v>
      </c>
      <c r="AO1860" s="57">
        <v>46303.569293981483</v>
      </c>
      <c r="AP1860" s="57">
        <v>46246.541666666664</v>
      </c>
      <c r="AR1860" t="s">
        <v>219</v>
      </c>
      <c r="AS1860" t="s">
        <v>326</v>
      </c>
      <c r="AT1860" t="s">
        <v>231</v>
      </c>
      <c r="AU1860">
        <v>20260811</v>
      </c>
      <c r="AV1860" t="s">
        <v>222</v>
      </c>
      <c r="AW1860" t="s">
        <v>582</v>
      </c>
      <c r="AX1860" t="s">
        <v>223</v>
      </c>
      <c r="BA1860" s="57">
        <v>46246.541666666664</v>
      </c>
      <c r="BB1860" t="s">
        <v>7300</v>
      </c>
      <c r="BC1860">
        <v>2026</v>
      </c>
      <c r="BD1860">
        <v>8</v>
      </c>
      <c r="BE1860">
        <v>11</v>
      </c>
      <c r="BF1860" s="6">
        <f t="shared" si="87"/>
        <v>46245</v>
      </c>
      <c r="BG1860">
        <f t="shared" si="88"/>
        <v>-1.5416666666642413</v>
      </c>
      <c r="BH1860" t="str">
        <f t="shared" si="89"/>
        <v>COMPLY</v>
      </c>
      <c r="BI1860" t="str">
        <f>VLOOKUP(H1860,Sheet2!$A$1:$B$270,2,FALSE)</f>
        <v>PASURUAN</v>
      </c>
    </row>
    <row r="1861" spans="1:61">
      <c r="A1861">
        <v>1860</v>
      </c>
      <c r="B1861">
        <v>1002519757</v>
      </c>
      <c r="C1861">
        <v>3</v>
      </c>
      <c r="D1861" t="s">
        <v>49</v>
      </c>
      <c r="E1861">
        <v>4</v>
      </c>
      <c r="F1861" t="s">
        <v>246</v>
      </c>
      <c r="G1861" t="s">
        <v>588</v>
      </c>
      <c r="H1861" t="s">
        <v>589</v>
      </c>
      <c r="I1861" t="s">
        <v>213</v>
      </c>
      <c r="J1861" t="s">
        <v>214</v>
      </c>
      <c r="K1861" t="s">
        <v>149</v>
      </c>
      <c r="L1861" t="s">
        <v>215</v>
      </c>
      <c r="M1861" t="s">
        <v>76</v>
      </c>
      <c r="N1861" t="s">
        <v>216</v>
      </c>
      <c r="O1861" s="57">
        <v>46245.53329861111</v>
      </c>
      <c r="P1861" s="57">
        <v>46246.555914351855</v>
      </c>
      <c r="Q1861">
        <v>69363275</v>
      </c>
      <c r="S1861">
        <v>142434111386</v>
      </c>
      <c r="T1861" t="s">
        <v>7301</v>
      </c>
      <c r="U1861" t="s">
        <v>8168</v>
      </c>
      <c r="V1861" t="s">
        <v>7302</v>
      </c>
      <c r="Z1861">
        <v>110.5137967</v>
      </c>
      <c r="AA1861">
        <v>-7.3607141999999897</v>
      </c>
      <c r="AB1861" t="s">
        <v>7303</v>
      </c>
      <c r="AC1861" t="s">
        <v>237</v>
      </c>
      <c r="AL1861" t="s">
        <v>218</v>
      </c>
      <c r="AM1861" t="s">
        <v>7304</v>
      </c>
      <c r="AN1861" t="s">
        <v>6</v>
      </c>
      <c r="AO1861" s="57">
        <v>46334.53802083333</v>
      </c>
      <c r="AP1861" s="57">
        <v>46246.541666666664</v>
      </c>
      <c r="AR1861" t="s">
        <v>219</v>
      </c>
      <c r="AS1861" t="s">
        <v>589</v>
      </c>
      <c r="AT1861" t="s">
        <v>231</v>
      </c>
      <c r="AU1861">
        <v>20260812</v>
      </c>
      <c r="AV1861" t="s">
        <v>222</v>
      </c>
      <c r="AW1861" t="s">
        <v>1027</v>
      </c>
      <c r="AX1861" t="s">
        <v>223</v>
      </c>
      <c r="BA1861" s="57">
        <v>46246.541666666664</v>
      </c>
      <c r="BB1861" t="s">
        <v>7304</v>
      </c>
      <c r="BC1861">
        <v>2026</v>
      </c>
      <c r="BD1861">
        <v>8</v>
      </c>
      <c r="BE1861">
        <v>12</v>
      </c>
      <c r="BF1861" s="6">
        <f t="shared" si="87"/>
        <v>46246</v>
      </c>
      <c r="BG1861">
        <f t="shared" si="88"/>
        <v>-0.54166666666424135</v>
      </c>
      <c r="BH1861" t="str">
        <f t="shared" si="89"/>
        <v>COMPLY</v>
      </c>
      <c r="BI1861" t="e">
        <f>VLOOKUP(H1861,Sheet2!$A$1:$B$270,2,FALSE)</f>
        <v>#N/A</v>
      </c>
    </row>
    <row r="1862" spans="1:61">
      <c r="A1862">
        <v>1861</v>
      </c>
      <c r="B1862">
        <v>1002511052</v>
      </c>
      <c r="C1862">
        <v>3</v>
      </c>
      <c r="D1862" t="s">
        <v>59</v>
      </c>
      <c r="E1862">
        <v>4</v>
      </c>
      <c r="F1862" t="s">
        <v>567</v>
      </c>
      <c r="G1862" t="s">
        <v>609</v>
      </c>
      <c r="H1862" t="s">
        <v>611</v>
      </c>
      <c r="I1862" t="s">
        <v>213</v>
      </c>
      <c r="J1862" t="s">
        <v>214</v>
      </c>
      <c r="K1862" t="s">
        <v>149</v>
      </c>
      <c r="M1862" t="s">
        <v>76</v>
      </c>
      <c r="N1862" t="s">
        <v>216</v>
      </c>
      <c r="O1862" s="57">
        <v>46239.65047453704</v>
      </c>
      <c r="P1862" s="57">
        <v>46240.512696759259</v>
      </c>
      <c r="Q1862">
        <v>69359392</v>
      </c>
      <c r="S1862">
        <v>141114227812</v>
      </c>
      <c r="T1862" t="s">
        <v>3033</v>
      </c>
      <c r="U1862" t="s">
        <v>3034</v>
      </c>
      <c r="V1862" t="s">
        <v>3035</v>
      </c>
      <c r="Z1862">
        <v>110.3681193</v>
      </c>
      <c r="AA1862">
        <v>-7.8147181999999997</v>
      </c>
      <c r="AB1862" t="s">
        <v>3036</v>
      </c>
      <c r="AC1862" t="s">
        <v>226</v>
      </c>
      <c r="AL1862" t="s">
        <v>218</v>
      </c>
      <c r="AM1862" t="s">
        <v>3037</v>
      </c>
      <c r="AN1862" t="s">
        <v>6</v>
      </c>
      <c r="AO1862" s="57">
        <v>46150.652673611112</v>
      </c>
      <c r="AP1862" s="57">
        <v>46241.333333333336</v>
      </c>
      <c r="AR1862" t="s">
        <v>219</v>
      </c>
      <c r="AS1862" t="s">
        <v>611</v>
      </c>
      <c r="AT1862" t="s">
        <v>231</v>
      </c>
      <c r="AU1862">
        <v>20260806</v>
      </c>
      <c r="AV1862" t="s">
        <v>222</v>
      </c>
      <c r="AW1862" t="s">
        <v>560</v>
      </c>
      <c r="AX1862" t="s">
        <v>223</v>
      </c>
      <c r="BA1862" s="57">
        <v>46241.333333333336</v>
      </c>
      <c r="BB1862" t="s">
        <v>3037</v>
      </c>
      <c r="BC1862">
        <v>2026</v>
      </c>
      <c r="BD1862">
        <v>8</v>
      </c>
      <c r="BE1862">
        <v>6</v>
      </c>
      <c r="BF1862" s="6">
        <f t="shared" si="87"/>
        <v>46240</v>
      </c>
      <c r="BG1862">
        <f t="shared" si="88"/>
        <v>-1.3333333333357587</v>
      </c>
      <c r="BH1862" t="str">
        <f t="shared" si="89"/>
        <v>COMPLY</v>
      </c>
      <c r="BI1862" t="e">
        <f>VLOOKUP(H1862,Sheet2!$A$1:$B$270,2,FALSE)</f>
        <v>#N/A</v>
      </c>
    </row>
    <row r="1863" spans="1:61">
      <c r="A1863">
        <v>1862</v>
      </c>
      <c r="B1863">
        <v>1002510076</v>
      </c>
      <c r="C1863">
        <v>3</v>
      </c>
      <c r="D1863" t="s">
        <v>59</v>
      </c>
      <c r="E1863">
        <v>4</v>
      </c>
      <c r="F1863" t="s">
        <v>243</v>
      </c>
      <c r="G1863" t="s">
        <v>899</v>
      </c>
      <c r="H1863" t="s">
        <v>948</v>
      </c>
      <c r="I1863" t="s">
        <v>213</v>
      </c>
      <c r="J1863" t="s">
        <v>214</v>
      </c>
      <c r="K1863" t="s">
        <v>149</v>
      </c>
      <c r="M1863" t="s">
        <v>4625</v>
      </c>
      <c r="N1863" t="s">
        <v>216</v>
      </c>
      <c r="O1863" s="57">
        <v>46239.454282407409</v>
      </c>
      <c r="P1863" s="57">
        <v>46252.72247685185</v>
      </c>
      <c r="Q1863">
        <v>69358920</v>
      </c>
      <c r="S1863">
        <v>142138510581</v>
      </c>
      <c r="T1863" t="s">
        <v>3038</v>
      </c>
      <c r="U1863" t="s">
        <v>3039</v>
      </c>
      <c r="V1863" t="s">
        <v>3040</v>
      </c>
      <c r="Z1863">
        <v>110.005751634004</v>
      </c>
      <c r="AA1863">
        <v>-7.6874878557081701</v>
      </c>
      <c r="AB1863" t="s">
        <v>3041</v>
      </c>
      <c r="AC1863" t="s">
        <v>291</v>
      </c>
      <c r="AL1863" t="s">
        <v>218</v>
      </c>
      <c r="AM1863" t="s">
        <v>13680</v>
      </c>
      <c r="AN1863" t="s">
        <v>6</v>
      </c>
      <c r="AO1863" s="57">
        <v>46150.454826388886</v>
      </c>
      <c r="AP1863" s="57">
        <v>46243.333333333336</v>
      </c>
      <c r="AR1863" t="s">
        <v>334</v>
      </c>
      <c r="AS1863" t="s">
        <v>948</v>
      </c>
      <c r="AT1863" t="s">
        <v>221</v>
      </c>
      <c r="AV1863" t="s">
        <v>13681</v>
      </c>
      <c r="AW1863" t="s">
        <v>561</v>
      </c>
      <c r="AX1863" t="s">
        <v>223</v>
      </c>
      <c r="BA1863" s="57">
        <v>46254.625</v>
      </c>
      <c r="BB1863" t="s">
        <v>13680</v>
      </c>
      <c r="BF1863" s="6" t="e">
        <f t="shared" si="87"/>
        <v>#NUM!</v>
      </c>
      <c r="BG1863" t="e">
        <f t="shared" si="88"/>
        <v>#NUM!</v>
      </c>
      <c r="BH1863" t="e">
        <f t="shared" si="89"/>
        <v>#NUM!</v>
      </c>
      <c r="BI1863" t="e">
        <f>VLOOKUP(H1863,Sheet2!$A$1:$B$270,2,FALSE)</f>
        <v>#N/A</v>
      </c>
    </row>
    <row r="1864" spans="1:61">
      <c r="A1864">
        <v>1863</v>
      </c>
      <c r="B1864">
        <v>1002509983</v>
      </c>
      <c r="C1864">
        <v>3</v>
      </c>
      <c r="D1864" t="s">
        <v>49</v>
      </c>
      <c r="E1864">
        <v>4</v>
      </c>
      <c r="F1864" t="s">
        <v>246</v>
      </c>
      <c r="G1864" t="s">
        <v>588</v>
      </c>
      <c r="H1864" t="s">
        <v>589</v>
      </c>
      <c r="I1864" t="s">
        <v>213</v>
      </c>
      <c r="J1864" t="s">
        <v>214</v>
      </c>
      <c r="K1864" t="s">
        <v>149</v>
      </c>
      <c r="L1864" t="s">
        <v>215</v>
      </c>
      <c r="M1864" t="s">
        <v>76</v>
      </c>
      <c r="N1864" t="s">
        <v>216</v>
      </c>
      <c r="O1864" s="57">
        <v>46239.436759259261</v>
      </c>
      <c r="P1864" s="57">
        <v>46239.709965277776</v>
      </c>
      <c r="Q1864">
        <v>69358903</v>
      </c>
      <c r="S1864">
        <v>142434111004</v>
      </c>
      <c r="T1864" t="s">
        <v>3042</v>
      </c>
      <c r="U1864" t="s">
        <v>3043</v>
      </c>
      <c r="V1864" t="s">
        <v>3044</v>
      </c>
      <c r="Z1864">
        <v>110.49071043565399</v>
      </c>
      <c r="AA1864">
        <v>-7.3057998761191696</v>
      </c>
      <c r="AB1864" t="s">
        <v>3045</v>
      </c>
      <c r="AC1864" t="s">
        <v>237</v>
      </c>
      <c r="AL1864" t="s">
        <v>218</v>
      </c>
      <c r="AM1864" t="s">
        <v>2973</v>
      </c>
      <c r="AN1864" t="s">
        <v>6</v>
      </c>
      <c r="AO1864" s="57">
        <v>46150.44427083333</v>
      </c>
      <c r="AP1864" s="57">
        <v>46240.333333333336</v>
      </c>
      <c r="AR1864" t="s">
        <v>219</v>
      </c>
      <c r="AS1864" t="s">
        <v>589</v>
      </c>
      <c r="AT1864" t="s">
        <v>231</v>
      </c>
      <c r="AU1864">
        <v>20260805</v>
      </c>
      <c r="AV1864" t="s">
        <v>222</v>
      </c>
      <c r="AW1864" t="s">
        <v>1010</v>
      </c>
      <c r="AX1864" t="s">
        <v>223</v>
      </c>
      <c r="BA1864" s="57">
        <v>46240.333333333336</v>
      </c>
      <c r="BB1864" t="s">
        <v>2973</v>
      </c>
      <c r="BC1864">
        <v>2026</v>
      </c>
      <c r="BD1864">
        <v>8</v>
      </c>
      <c r="BE1864">
        <v>5</v>
      </c>
      <c r="BF1864" s="6">
        <f t="shared" si="87"/>
        <v>46239</v>
      </c>
      <c r="BG1864">
        <f t="shared" si="88"/>
        <v>-1.3333333333357587</v>
      </c>
      <c r="BH1864" t="str">
        <f t="shared" si="89"/>
        <v>COMPLY</v>
      </c>
      <c r="BI1864" t="e">
        <f>VLOOKUP(H1864,Sheet2!$A$1:$B$270,2,FALSE)</f>
        <v>#N/A</v>
      </c>
    </row>
    <row r="1865" spans="1:61">
      <c r="A1865">
        <v>1864</v>
      </c>
      <c r="B1865">
        <v>1002515024</v>
      </c>
      <c r="C1865">
        <v>3</v>
      </c>
      <c r="D1865" t="s">
        <v>38</v>
      </c>
      <c r="E1865">
        <v>5</v>
      </c>
      <c r="F1865" t="s">
        <v>90</v>
      </c>
      <c r="G1865" t="s">
        <v>96</v>
      </c>
      <c r="H1865" t="s">
        <v>289</v>
      </c>
      <c r="I1865" t="s">
        <v>213</v>
      </c>
      <c r="J1865" t="s">
        <v>214</v>
      </c>
      <c r="K1865" t="s">
        <v>149</v>
      </c>
      <c r="L1865" t="s">
        <v>215</v>
      </c>
      <c r="M1865" t="s">
        <v>76</v>
      </c>
      <c r="N1865" t="s">
        <v>216</v>
      </c>
      <c r="O1865" s="57">
        <v>46241.636759259258</v>
      </c>
      <c r="P1865" s="57">
        <v>46242.346597222226</v>
      </c>
      <c r="Q1865">
        <v>69360962</v>
      </c>
      <c r="S1865">
        <v>152608207746</v>
      </c>
      <c r="T1865" t="s">
        <v>5457</v>
      </c>
      <c r="U1865" t="s">
        <v>5458</v>
      </c>
      <c r="V1865" t="s">
        <v>5459</v>
      </c>
      <c r="Z1865">
        <v>111.717043741187</v>
      </c>
      <c r="AA1865">
        <v>-8.0484108462416497</v>
      </c>
      <c r="AB1865" t="s">
        <v>5460</v>
      </c>
      <c r="AC1865" t="s">
        <v>237</v>
      </c>
      <c r="AL1865" t="s">
        <v>218</v>
      </c>
      <c r="AM1865" t="s">
        <v>5461</v>
      </c>
      <c r="AN1865" t="s">
        <v>6</v>
      </c>
      <c r="AO1865" s="57">
        <v>46211.642800925925</v>
      </c>
      <c r="AP1865" s="57">
        <v>46242.541666666664</v>
      </c>
      <c r="AR1865" t="s">
        <v>219</v>
      </c>
      <c r="AS1865" t="s">
        <v>289</v>
      </c>
      <c r="AT1865" t="s">
        <v>231</v>
      </c>
      <c r="AU1865">
        <v>20260808</v>
      </c>
      <c r="AV1865" t="s">
        <v>222</v>
      </c>
      <c r="AW1865" t="s">
        <v>1010</v>
      </c>
      <c r="AX1865" t="s">
        <v>223</v>
      </c>
      <c r="BA1865" s="57">
        <v>46242.541666666664</v>
      </c>
      <c r="BB1865" t="s">
        <v>5461</v>
      </c>
      <c r="BC1865">
        <v>2026</v>
      </c>
      <c r="BD1865">
        <v>8</v>
      </c>
      <c r="BE1865">
        <v>8</v>
      </c>
      <c r="BF1865" s="6">
        <f t="shared" si="87"/>
        <v>46242</v>
      </c>
      <c r="BG1865">
        <f t="shared" si="88"/>
        <v>-0.54166666666424135</v>
      </c>
      <c r="BH1865" t="str">
        <f t="shared" si="89"/>
        <v>COMPLY</v>
      </c>
      <c r="BI1865" t="str">
        <f>VLOOKUP(H1865,Sheet2!$A$1:$B$270,2,FALSE)</f>
        <v>PONOROGO</v>
      </c>
    </row>
    <row r="1866" spans="1:61">
      <c r="A1866">
        <v>1865</v>
      </c>
      <c r="B1866">
        <v>1002507817</v>
      </c>
      <c r="C1866">
        <v>3</v>
      </c>
      <c r="D1866" t="s">
        <v>42</v>
      </c>
      <c r="E1866">
        <v>5</v>
      </c>
      <c r="F1866" t="s">
        <v>106</v>
      </c>
      <c r="G1866" t="s">
        <v>106</v>
      </c>
      <c r="H1866" t="s">
        <v>345</v>
      </c>
      <c r="I1866" t="s">
        <v>213</v>
      </c>
      <c r="J1866" t="s">
        <v>214</v>
      </c>
      <c r="K1866" t="s">
        <v>149</v>
      </c>
      <c r="M1866" t="s">
        <v>76</v>
      </c>
      <c r="N1866" t="s">
        <v>216</v>
      </c>
      <c r="O1866" s="57">
        <v>46238.48574074074</v>
      </c>
      <c r="P1866" s="57">
        <v>46238.798472222225</v>
      </c>
      <c r="Q1866">
        <v>69358171</v>
      </c>
      <c r="S1866">
        <v>152729256680</v>
      </c>
      <c r="T1866" t="s">
        <v>3051</v>
      </c>
      <c r="U1866" t="s">
        <v>3052</v>
      </c>
      <c r="V1866" t="s">
        <v>3053</v>
      </c>
      <c r="Z1866">
        <v>112.8389274</v>
      </c>
      <c r="AA1866">
        <v>-7.6677393</v>
      </c>
      <c r="AB1866" t="s">
        <v>3054</v>
      </c>
      <c r="AC1866" t="s">
        <v>230</v>
      </c>
      <c r="AL1866" t="s">
        <v>218</v>
      </c>
      <c r="AM1866" t="s">
        <v>3055</v>
      </c>
      <c r="AN1866" t="s">
        <v>6</v>
      </c>
      <c r="AO1866" s="57">
        <v>46120.48636574074</v>
      </c>
      <c r="AP1866" s="57">
        <v>46239.541666666664</v>
      </c>
      <c r="AR1866" t="s">
        <v>219</v>
      </c>
      <c r="AS1866" t="s">
        <v>345</v>
      </c>
      <c r="AT1866" t="s">
        <v>231</v>
      </c>
      <c r="AU1866">
        <v>20260804</v>
      </c>
      <c r="AV1866" t="s">
        <v>222</v>
      </c>
      <c r="AW1866" t="s">
        <v>561</v>
      </c>
      <c r="AX1866" t="s">
        <v>223</v>
      </c>
      <c r="BA1866" s="57">
        <v>46239.541666666664</v>
      </c>
      <c r="BB1866" t="s">
        <v>3055</v>
      </c>
      <c r="BC1866">
        <v>2026</v>
      </c>
      <c r="BD1866">
        <v>8</v>
      </c>
      <c r="BE1866">
        <v>4</v>
      </c>
      <c r="BF1866" s="6">
        <f t="shared" si="87"/>
        <v>46238</v>
      </c>
      <c r="BG1866">
        <f t="shared" si="88"/>
        <v>-1.5416666666642413</v>
      </c>
      <c r="BH1866" t="str">
        <f t="shared" si="89"/>
        <v>COMPLY</v>
      </c>
      <c r="BI1866" t="str">
        <f>VLOOKUP(H1866,Sheet2!$A$1:$B$270,2,FALSE)</f>
        <v>PASURUAN</v>
      </c>
    </row>
    <row r="1867" spans="1:61">
      <c r="A1867">
        <v>1866</v>
      </c>
      <c r="B1867">
        <v>1002530019</v>
      </c>
      <c r="C1867">
        <v>3</v>
      </c>
      <c r="D1867" t="s">
        <v>38</v>
      </c>
      <c r="E1867">
        <v>5</v>
      </c>
      <c r="F1867" t="s">
        <v>90</v>
      </c>
      <c r="G1867" t="s">
        <v>90</v>
      </c>
      <c r="H1867" t="s">
        <v>354</v>
      </c>
      <c r="I1867" t="s">
        <v>213</v>
      </c>
      <c r="J1867" t="s">
        <v>214</v>
      </c>
      <c r="K1867" t="s">
        <v>149</v>
      </c>
      <c r="L1867" t="s">
        <v>215</v>
      </c>
      <c r="M1867" t="s">
        <v>76</v>
      </c>
      <c r="N1867" t="s">
        <v>216</v>
      </c>
      <c r="O1867" s="57">
        <v>46250.734675925924</v>
      </c>
      <c r="P1867" s="57">
        <v>46251.880833333336</v>
      </c>
      <c r="Q1867">
        <v>69367724</v>
      </c>
      <c r="S1867">
        <v>152639219503</v>
      </c>
      <c r="T1867" t="s">
        <v>10818</v>
      </c>
      <c r="U1867" t="s">
        <v>10819</v>
      </c>
      <c r="V1867" t="s">
        <v>10820</v>
      </c>
      <c r="Z1867">
        <v>112.145069472177</v>
      </c>
      <c r="AA1867">
        <v>-7.7385198194073297</v>
      </c>
      <c r="AB1867" t="s">
        <v>10821</v>
      </c>
      <c r="AC1867" t="s">
        <v>237</v>
      </c>
      <c r="AL1867" t="s">
        <v>218</v>
      </c>
      <c r="AM1867" t="s">
        <v>10822</v>
      </c>
      <c r="AN1867" t="s">
        <v>6</v>
      </c>
      <c r="AO1867" t="s">
        <v>10452</v>
      </c>
      <c r="AP1867" s="57">
        <v>46251.625</v>
      </c>
      <c r="AR1867" t="s">
        <v>219</v>
      </c>
      <c r="AS1867" t="s">
        <v>354</v>
      </c>
      <c r="AT1867" t="s">
        <v>231</v>
      </c>
      <c r="AU1867">
        <v>20260817</v>
      </c>
      <c r="AV1867" t="s">
        <v>222</v>
      </c>
      <c r="AW1867" t="s">
        <v>642</v>
      </c>
      <c r="AX1867" t="s">
        <v>223</v>
      </c>
      <c r="BA1867" s="57">
        <v>46251.625</v>
      </c>
      <c r="BB1867" t="s">
        <v>10822</v>
      </c>
      <c r="BC1867">
        <v>2026</v>
      </c>
      <c r="BD1867">
        <v>8</v>
      </c>
      <c r="BE1867">
        <v>17</v>
      </c>
      <c r="BF1867" s="6">
        <f t="shared" si="87"/>
        <v>46251</v>
      </c>
      <c r="BG1867">
        <f t="shared" si="88"/>
        <v>-0.625</v>
      </c>
      <c r="BH1867" t="str">
        <f t="shared" si="89"/>
        <v>COMPLY</v>
      </c>
      <c r="BI1867" t="str">
        <f>VLOOKUP(H1867,Sheet2!$A$1:$B$270,2,FALSE)</f>
        <v>KEDIRI</v>
      </c>
    </row>
    <row r="1868" spans="1:61">
      <c r="A1868">
        <v>1867</v>
      </c>
      <c r="B1868">
        <v>1002528937</v>
      </c>
      <c r="C1868">
        <v>3</v>
      </c>
      <c r="D1868" t="s">
        <v>55</v>
      </c>
      <c r="E1868">
        <v>5</v>
      </c>
      <c r="F1868" t="s">
        <v>265</v>
      </c>
      <c r="G1868" t="s">
        <v>125</v>
      </c>
      <c r="H1868" t="s">
        <v>417</v>
      </c>
      <c r="I1868" t="s">
        <v>213</v>
      </c>
      <c r="J1868" t="s">
        <v>214</v>
      </c>
      <c r="K1868" t="s">
        <v>149</v>
      </c>
      <c r="L1868" t="s">
        <v>215</v>
      </c>
      <c r="M1868" t="s">
        <v>76</v>
      </c>
      <c r="N1868" t="s">
        <v>216</v>
      </c>
      <c r="O1868" s="57">
        <v>46249.826354166667</v>
      </c>
      <c r="P1868" s="57">
        <v>46251.597812499997</v>
      </c>
      <c r="Q1868">
        <v>69367217</v>
      </c>
      <c r="S1868">
        <v>152448203694</v>
      </c>
      <c r="T1868" t="s">
        <v>10823</v>
      </c>
      <c r="U1868" t="s">
        <v>10824</v>
      </c>
      <c r="V1868" t="s">
        <v>10825</v>
      </c>
      <c r="Z1868">
        <v>112.41572360000001</v>
      </c>
      <c r="AA1868">
        <v>-6.9189581000000002</v>
      </c>
      <c r="AB1868" t="s">
        <v>10826</v>
      </c>
      <c r="AC1868" t="s">
        <v>1067</v>
      </c>
      <c r="AL1868" t="s">
        <v>218</v>
      </c>
      <c r="AM1868" t="s">
        <v>10827</v>
      </c>
      <c r="AN1868" t="s">
        <v>6</v>
      </c>
      <c r="AO1868" t="s">
        <v>10828</v>
      </c>
      <c r="AP1868" s="57">
        <v>46251.416666666664</v>
      </c>
      <c r="AR1868" t="s">
        <v>219</v>
      </c>
      <c r="AS1868" t="s">
        <v>417</v>
      </c>
      <c r="AT1868" t="s">
        <v>231</v>
      </c>
      <c r="AU1868">
        <v>20260817</v>
      </c>
      <c r="AV1868" t="s">
        <v>222</v>
      </c>
      <c r="AW1868" t="s">
        <v>1023</v>
      </c>
      <c r="AX1868" t="s">
        <v>223</v>
      </c>
      <c r="BA1868" s="57">
        <v>46251.416666666664</v>
      </c>
      <c r="BB1868" t="s">
        <v>10827</v>
      </c>
      <c r="BC1868">
        <v>2026</v>
      </c>
      <c r="BD1868">
        <v>8</v>
      </c>
      <c r="BE1868">
        <v>17</v>
      </c>
      <c r="BF1868" s="6">
        <f t="shared" si="87"/>
        <v>46251</v>
      </c>
      <c r="BG1868">
        <f t="shared" si="88"/>
        <v>-0.41666666666424135</v>
      </c>
      <c r="BH1868" t="str">
        <f t="shared" si="89"/>
        <v>COMPLY</v>
      </c>
      <c r="BI1868" t="str">
        <f>VLOOKUP(H1868,Sheet2!$A$1:$B$270,2,FALSE)</f>
        <v>GRESIK</v>
      </c>
    </row>
    <row r="1869" spans="1:61">
      <c r="A1869">
        <v>1868</v>
      </c>
      <c r="B1869">
        <v>1002515519</v>
      </c>
      <c r="C1869">
        <v>3</v>
      </c>
      <c r="D1869" t="s">
        <v>38</v>
      </c>
      <c r="E1869">
        <v>5</v>
      </c>
      <c r="F1869" t="s">
        <v>250</v>
      </c>
      <c r="G1869" t="s">
        <v>91</v>
      </c>
      <c r="H1869" t="s">
        <v>331</v>
      </c>
      <c r="I1869" t="s">
        <v>213</v>
      </c>
      <c r="J1869" t="s">
        <v>214</v>
      </c>
      <c r="K1869" t="s">
        <v>149</v>
      </c>
      <c r="L1869" t="s">
        <v>215</v>
      </c>
      <c r="M1869" t="s">
        <v>76</v>
      </c>
      <c r="N1869" t="s">
        <v>216</v>
      </c>
      <c r="O1869" s="57">
        <v>46241.830520833333</v>
      </c>
      <c r="P1869" s="57">
        <v>46243.360833333332</v>
      </c>
      <c r="Q1869">
        <v>69361187</v>
      </c>
      <c r="S1869">
        <v>152704231416</v>
      </c>
      <c r="T1869" t="s">
        <v>5477</v>
      </c>
      <c r="U1869" t="s">
        <v>5478</v>
      </c>
      <c r="V1869" t="s">
        <v>5479</v>
      </c>
      <c r="Z1869">
        <v>112.628193</v>
      </c>
      <c r="AA1869">
        <v>-8.0196629999999995</v>
      </c>
      <c r="AB1869" t="s">
        <v>5480</v>
      </c>
      <c r="AC1869" t="s">
        <v>237</v>
      </c>
      <c r="AL1869" t="s">
        <v>218</v>
      </c>
      <c r="AM1869" t="s">
        <v>5481</v>
      </c>
      <c r="AN1869" t="s">
        <v>6</v>
      </c>
      <c r="AO1869" s="57">
        <v>46211.840891203705</v>
      </c>
      <c r="AP1869" s="57">
        <v>46244.333333333336</v>
      </c>
      <c r="AR1869" t="s">
        <v>219</v>
      </c>
      <c r="AS1869" t="s">
        <v>331</v>
      </c>
      <c r="AT1869" t="s">
        <v>231</v>
      </c>
      <c r="AU1869">
        <v>20260809</v>
      </c>
      <c r="AV1869" t="s">
        <v>222</v>
      </c>
      <c r="AW1869" t="s">
        <v>1010</v>
      </c>
      <c r="AX1869" t="s">
        <v>223</v>
      </c>
      <c r="BA1869" s="57">
        <v>46244.333333333336</v>
      </c>
      <c r="BB1869" t="s">
        <v>5481</v>
      </c>
      <c r="BC1869">
        <v>2026</v>
      </c>
      <c r="BD1869">
        <v>8</v>
      </c>
      <c r="BE1869">
        <v>9</v>
      </c>
      <c r="BF1869" s="6">
        <f t="shared" si="87"/>
        <v>46243</v>
      </c>
      <c r="BG1869">
        <f t="shared" si="88"/>
        <v>-1.3333333333357587</v>
      </c>
      <c r="BH1869" t="str">
        <f t="shared" si="89"/>
        <v>COMPLY</v>
      </c>
      <c r="BI1869" t="str">
        <f>VLOOKUP(H1869,Sheet2!$A$1:$B$270,2,FALSE)</f>
        <v>MALANG</v>
      </c>
    </row>
    <row r="1870" spans="1:61">
      <c r="A1870">
        <v>1869</v>
      </c>
      <c r="B1870">
        <v>1002530637</v>
      </c>
      <c r="C1870">
        <v>3</v>
      </c>
      <c r="D1870" t="s">
        <v>42</v>
      </c>
      <c r="E1870">
        <v>5</v>
      </c>
      <c r="F1870" t="s">
        <v>102</v>
      </c>
      <c r="G1870" t="s">
        <v>108</v>
      </c>
      <c r="H1870" t="s">
        <v>393</v>
      </c>
      <c r="I1870" t="s">
        <v>213</v>
      </c>
      <c r="J1870" t="s">
        <v>214</v>
      </c>
      <c r="K1870" t="s">
        <v>149</v>
      </c>
      <c r="L1870" t="s">
        <v>215</v>
      </c>
      <c r="M1870" t="s">
        <v>76</v>
      </c>
      <c r="N1870" t="s">
        <v>216</v>
      </c>
      <c r="O1870" s="57">
        <v>46251.460370370369</v>
      </c>
      <c r="P1870" s="57">
        <v>46251.774340277778</v>
      </c>
      <c r="Q1870">
        <v>69367923</v>
      </c>
      <c r="S1870">
        <v>152506219138</v>
      </c>
      <c r="T1870" t="s">
        <v>10833</v>
      </c>
      <c r="U1870" t="s">
        <v>10834</v>
      </c>
      <c r="V1870" t="s">
        <v>10835</v>
      </c>
      <c r="Z1870">
        <v>113.933599</v>
      </c>
      <c r="AA1870">
        <v>-7.6996190000000002</v>
      </c>
      <c r="AB1870" t="s">
        <v>10836</v>
      </c>
      <c r="AC1870" t="s">
        <v>237</v>
      </c>
      <c r="AL1870" t="s">
        <v>218</v>
      </c>
      <c r="AM1870" t="s">
        <v>10837</v>
      </c>
      <c r="AN1870" t="s">
        <v>6</v>
      </c>
      <c r="AO1870" t="s">
        <v>10555</v>
      </c>
      <c r="AP1870" s="57">
        <v>46252.333333333336</v>
      </c>
      <c r="AR1870" t="s">
        <v>219</v>
      </c>
      <c r="AS1870" t="s">
        <v>393</v>
      </c>
      <c r="AT1870" t="s">
        <v>231</v>
      </c>
      <c r="AU1870">
        <v>20260817</v>
      </c>
      <c r="AV1870" t="s">
        <v>222</v>
      </c>
      <c r="AW1870" t="s">
        <v>10348</v>
      </c>
      <c r="AX1870" t="s">
        <v>223</v>
      </c>
      <c r="BA1870" s="57">
        <v>46252.333333333336</v>
      </c>
      <c r="BB1870" t="s">
        <v>10837</v>
      </c>
      <c r="BC1870">
        <v>2026</v>
      </c>
      <c r="BD1870">
        <v>8</v>
      </c>
      <c r="BE1870">
        <v>17</v>
      </c>
      <c r="BF1870" s="6">
        <f t="shared" si="87"/>
        <v>46251</v>
      </c>
      <c r="BG1870">
        <f t="shared" si="88"/>
        <v>-1.3333333333357587</v>
      </c>
      <c r="BH1870" t="str">
        <f t="shared" si="89"/>
        <v>COMPLY</v>
      </c>
      <c r="BI1870" t="str">
        <f>VLOOKUP(H1870,Sheet2!$A$1:$B$270,2,FALSE)</f>
        <v>BANYUWANGI</v>
      </c>
    </row>
    <row r="1871" spans="1:61">
      <c r="A1871">
        <v>1870</v>
      </c>
      <c r="B1871">
        <v>1002514056</v>
      </c>
      <c r="C1871">
        <v>3</v>
      </c>
      <c r="D1871" t="s">
        <v>38</v>
      </c>
      <c r="E1871">
        <v>5</v>
      </c>
      <c r="F1871" t="s">
        <v>250</v>
      </c>
      <c r="G1871" t="s">
        <v>91</v>
      </c>
      <c r="H1871" t="s">
        <v>422</v>
      </c>
      <c r="I1871" t="s">
        <v>213</v>
      </c>
      <c r="J1871" t="s">
        <v>214</v>
      </c>
      <c r="K1871" t="s">
        <v>149</v>
      </c>
      <c r="L1871" t="s">
        <v>215</v>
      </c>
      <c r="M1871" t="s">
        <v>76</v>
      </c>
      <c r="N1871" t="s">
        <v>216</v>
      </c>
      <c r="O1871" s="57">
        <v>46241.428449074076</v>
      </c>
      <c r="P1871" s="57">
        <v>46241.675081018519</v>
      </c>
      <c r="Q1871">
        <v>69360522</v>
      </c>
      <c r="S1871">
        <v>152715213805</v>
      </c>
      <c r="T1871" t="s">
        <v>5482</v>
      </c>
      <c r="U1871" t="s">
        <v>5483</v>
      </c>
      <c r="V1871" t="s">
        <v>5484</v>
      </c>
      <c r="Z1871">
        <v>112.6118317</v>
      </c>
      <c r="AA1871">
        <v>-8.1653344000000008</v>
      </c>
      <c r="AB1871" t="s">
        <v>5485</v>
      </c>
      <c r="AC1871" t="s">
        <v>916</v>
      </c>
      <c r="AL1871" t="s">
        <v>218</v>
      </c>
      <c r="AM1871" t="s">
        <v>5486</v>
      </c>
      <c r="AN1871" t="s">
        <v>6</v>
      </c>
      <c r="AO1871" s="57">
        <v>46211.434212962966</v>
      </c>
      <c r="AP1871" s="57">
        <v>46242.333333333336</v>
      </c>
      <c r="AR1871" t="s">
        <v>219</v>
      </c>
      <c r="AS1871" t="s">
        <v>422</v>
      </c>
      <c r="AT1871" t="s">
        <v>231</v>
      </c>
      <c r="AU1871">
        <v>20260807</v>
      </c>
      <c r="AV1871" t="s">
        <v>222</v>
      </c>
      <c r="AW1871" t="s">
        <v>1078</v>
      </c>
      <c r="AX1871" t="s">
        <v>223</v>
      </c>
      <c r="BA1871" s="57">
        <v>46242.333333333336</v>
      </c>
      <c r="BB1871" t="s">
        <v>5486</v>
      </c>
      <c r="BC1871">
        <v>2026</v>
      </c>
      <c r="BD1871">
        <v>8</v>
      </c>
      <c r="BE1871">
        <v>7</v>
      </c>
      <c r="BF1871" s="6">
        <f t="shared" si="87"/>
        <v>46241</v>
      </c>
      <c r="BG1871">
        <f t="shared" si="88"/>
        <v>-1.3333333333357587</v>
      </c>
      <c r="BH1871" t="str">
        <f t="shared" si="89"/>
        <v>COMPLY</v>
      </c>
      <c r="BI1871" t="str">
        <f>VLOOKUP(H1871,Sheet2!$A$1:$B$270,2,FALSE)</f>
        <v>MALANG</v>
      </c>
    </row>
    <row r="1872" spans="1:61">
      <c r="A1872">
        <v>1871</v>
      </c>
      <c r="B1872">
        <v>1002518931</v>
      </c>
      <c r="C1872">
        <v>3</v>
      </c>
      <c r="D1872" t="s">
        <v>55</v>
      </c>
      <c r="E1872">
        <v>5</v>
      </c>
      <c r="F1872" t="s">
        <v>228</v>
      </c>
      <c r="G1872" t="s">
        <v>121</v>
      </c>
      <c r="H1872" t="s">
        <v>284</v>
      </c>
      <c r="I1872" t="s">
        <v>213</v>
      </c>
      <c r="J1872" t="s">
        <v>214</v>
      </c>
      <c r="K1872" t="s">
        <v>149</v>
      </c>
      <c r="L1872" t="s">
        <v>215</v>
      </c>
      <c r="M1872" t="s">
        <v>76</v>
      </c>
      <c r="N1872" t="s">
        <v>216</v>
      </c>
      <c r="O1872" s="57">
        <v>46245.37636574074</v>
      </c>
      <c r="P1872" s="57">
        <v>46245.852592592593</v>
      </c>
      <c r="Q1872">
        <v>69362913</v>
      </c>
      <c r="S1872">
        <v>152437905597</v>
      </c>
      <c r="T1872" t="s">
        <v>7305</v>
      </c>
      <c r="U1872" t="s">
        <v>7306</v>
      </c>
      <c r="V1872" t="s">
        <v>7307</v>
      </c>
      <c r="Z1872">
        <v>113.270740136504</v>
      </c>
      <c r="AA1872">
        <v>-7.0409111190795004</v>
      </c>
      <c r="AB1872" t="s">
        <v>7308</v>
      </c>
      <c r="AC1872" t="s">
        <v>217</v>
      </c>
      <c r="AL1872" t="s">
        <v>218</v>
      </c>
      <c r="AM1872" t="s">
        <v>7201</v>
      </c>
      <c r="AN1872" t="s">
        <v>6</v>
      </c>
      <c r="AO1872" s="57">
        <v>46334.381851851853</v>
      </c>
      <c r="AP1872" s="57">
        <v>46246.333333333336</v>
      </c>
      <c r="AR1872" t="s">
        <v>219</v>
      </c>
      <c r="AS1872" t="s">
        <v>284</v>
      </c>
      <c r="AT1872" t="s">
        <v>221</v>
      </c>
      <c r="AU1872">
        <v>20260811</v>
      </c>
      <c r="AV1872" t="s">
        <v>222</v>
      </c>
      <c r="AW1872" t="s">
        <v>979</v>
      </c>
      <c r="AX1872" t="s">
        <v>223</v>
      </c>
      <c r="BA1872" s="57">
        <v>46246.333333333336</v>
      </c>
      <c r="BB1872" t="s">
        <v>7201</v>
      </c>
      <c r="BC1872">
        <v>2026</v>
      </c>
      <c r="BD1872">
        <v>8</v>
      </c>
      <c r="BE1872">
        <v>11</v>
      </c>
      <c r="BF1872" s="6">
        <f t="shared" si="87"/>
        <v>46245</v>
      </c>
      <c r="BG1872">
        <f t="shared" si="88"/>
        <v>-1.3333333333357587</v>
      </c>
      <c r="BH1872" t="str">
        <f t="shared" si="89"/>
        <v>COMPLY</v>
      </c>
      <c r="BI1872" t="str">
        <f>VLOOKUP(H1872,Sheet2!$A$1:$B$270,2,FALSE)</f>
        <v>MADURA</v>
      </c>
    </row>
    <row r="1873" spans="1:61">
      <c r="A1873">
        <v>1872</v>
      </c>
      <c r="B1873">
        <v>1002510029</v>
      </c>
      <c r="C1873">
        <v>3</v>
      </c>
      <c r="D1873" t="s">
        <v>51</v>
      </c>
      <c r="E1873">
        <v>4</v>
      </c>
      <c r="F1873" t="s">
        <v>235</v>
      </c>
      <c r="G1873" t="s">
        <v>584</v>
      </c>
      <c r="H1873" t="s">
        <v>1061</v>
      </c>
      <c r="I1873" t="s">
        <v>213</v>
      </c>
      <c r="J1873" t="s">
        <v>214</v>
      </c>
      <c r="K1873" t="s">
        <v>149</v>
      </c>
      <c r="M1873" t="s">
        <v>76</v>
      </c>
      <c r="N1873" t="s">
        <v>216</v>
      </c>
      <c r="O1873" s="57">
        <v>46239.444780092592</v>
      </c>
      <c r="P1873" s="57">
        <v>46241.577256944445</v>
      </c>
      <c r="Q1873">
        <v>69358914</v>
      </c>
      <c r="S1873">
        <v>142566101919</v>
      </c>
      <c r="T1873" t="s">
        <v>3060</v>
      </c>
      <c r="U1873" t="s">
        <v>3061</v>
      </c>
      <c r="V1873" t="s">
        <v>3062</v>
      </c>
      <c r="Z1873">
        <v>110.85869193076999</v>
      </c>
      <c r="AA1873">
        <v>-7.5484586095061799</v>
      </c>
      <c r="AB1873" t="s">
        <v>3063</v>
      </c>
      <c r="AC1873" t="s">
        <v>226</v>
      </c>
      <c r="AL1873" t="s">
        <v>218</v>
      </c>
      <c r="AM1873" t="s">
        <v>3064</v>
      </c>
      <c r="AN1873" t="s">
        <v>6</v>
      </c>
      <c r="AO1873" s="57">
        <v>46150.454826388886</v>
      </c>
      <c r="AP1873" s="57">
        <v>46241.333333333336</v>
      </c>
      <c r="AR1873" t="s">
        <v>219</v>
      </c>
      <c r="AS1873" t="s">
        <v>1061</v>
      </c>
      <c r="AT1873" t="s">
        <v>231</v>
      </c>
      <c r="AU1873">
        <v>20260807</v>
      </c>
      <c r="AV1873" t="s">
        <v>222</v>
      </c>
      <c r="AW1873" t="s">
        <v>595</v>
      </c>
      <c r="AX1873" t="s">
        <v>223</v>
      </c>
      <c r="BA1873" s="57">
        <v>46241.333333333336</v>
      </c>
      <c r="BB1873" t="s">
        <v>3064</v>
      </c>
      <c r="BC1873">
        <v>2026</v>
      </c>
      <c r="BD1873">
        <v>8</v>
      </c>
      <c r="BE1873">
        <v>7</v>
      </c>
      <c r="BF1873" s="6">
        <f t="shared" si="87"/>
        <v>46241</v>
      </c>
      <c r="BG1873">
        <f t="shared" si="88"/>
        <v>-0.33333333333575865</v>
      </c>
      <c r="BH1873" t="str">
        <f t="shared" si="89"/>
        <v>COMPLY</v>
      </c>
      <c r="BI1873" t="e">
        <f>VLOOKUP(H1873,Sheet2!$A$1:$B$270,2,FALSE)</f>
        <v>#N/A</v>
      </c>
    </row>
    <row r="1874" spans="1:61">
      <c r="A1874">
        <v>1873</v>
      </c>
      <c r="B1874">
        <v>1002512264</v>
      </c>
      <c r="C1874">
        <v>3</v>
      </c>
      <c r="D1874" t="s">
        <v>49</v>
      </c>
      <c r="E1874">
        <v>4</v>
      </c>
      <c r="F1874" t="s">
        <v>252</v>
      </c>
      <c r="G1874" t="s">
        <v>553</v>
      </c>
      <c r="H1874" t="s">
        <v>559</v>
      </c>
      <c r="I1874" t="s">
        <v>213</v>
      </c>
      <c r="J1874" t="s">
        <v>214</v>
      </c>
      <c r="K1874" t="s">
        <v>149</v>
      </c>
      <c r="M1874" t="s">
        <v>76</v>
      </c>
      <c r="N1874" t="s">
        <v>216</v>
      </c>
      <c r="O1874" s="57">
        <v>46240.532060185185</v>
      </c>
      <c r="P1874" s="57">
        <v>46240.573495370372</v>
      </c>
      <c r="Q1874">
        <v>69359036</v>
      </c>
      <c r="S1874">
        <v>146281107950</v>
      </c>
      <c r="T1874" t="s">
        <v>3088</v>
      </c>
      <c r="U1874" t="s">
        <v>3089</v>
      </c>
      <c r="V1874" t="s">
        <v>3090</v>
      </c>
      <c r="Z1874">
        <v>108.990334</v>
      </c>
      <c r="AA1874">
        <v>-7.269749</v>
      </c>
      <c r="AB1874" t="s">
        <v>3091</v>
      </c>
      <c r="AC1874" t="s">
        <v>290</v>
      </c>
      <c r="AL1874" t="s">
        <v>218</v>
      </c>
      <c r="AM1874" t="s">
        <v>3092</v>
      </c>
      <c r="AN1874" t="s">
        <v>6</v>
      </c>
      <c r="AO1874" s="57">
        <v>46181.538668981484</v>
      </c>
      <c r="AR1874" t="s">
        <v>219</v>
      </c>
      <c r="AS1874" t="s">
        <v>559</v>
      </c>
      <c r="AT1874" t="s">
        <v>231</v>
      </c>
      <c r="AU1874">
        <v>20260806</v>
      </c>
      <c r="AV1874" t="s">
        <v>222</v>
      </c>
      <c r="AW1874" t="s">
        <v>561</v>
      </c>
      <c r="AX1874" t="s">
        <v>223</v>
      </c>
      <c r="BA1874" s="57">
        <v>46240.291666666664</v>
      </c>
      <c r="BB1874" t="s">
        <v>3092</v>
      </c>
      <c r="BC1874">
        <v>2026</v>
      </c>
      <c r="BD1874">
        <v>8</v>
      </c>
      <c r="BE1874">
        <v>6</v>
      </c>
      <c r="BF1874" s="6">
        <f t="shared" si="87"/>
        <v>46240</v>
      </c>
      <c r="BG1874">
        <f t="shared" si="88"/>
        <v>-0.29166666666424135</v>
      </c>
      <c r="BH1874" t="str">
        <f t="shared" si="89"/>
        <v>COMPLY</v>
      </c>
      <c r="BI1874" t="e">
        <f>VLOOKUP(H1874,Sheet2!$A$1:$B$270,2,FALSE)</f>
        <v>#N/A</v>
      </c>
    </row>
    <row r="1875" spans="1:61">
      <c r="A1875">
        <v>1874</v>
      </c>
      <c r="B1875">
        <v>1002504696</v>
      </c>
      <c r="C1875">
        <v>3</v>
      </c>
      <c r="D1875" t="s">
        <v>45</v>
      </c>
      <c r="E1875">
        <v>5</v>
      </c>
      <c r="F1875" t="s">
        <v>211</v>
      </c>
      <c r="G1875" t="s">
        <v>112</v>
      </c>
      <c r="H1875" t="s">
        <v>244</v>
      </c>
      <c r="I1875" t="s">
        <v>213</v>
      </c>
      <c r="J1875" t="s">
        <v>214</v>
      </c>
      <c r="K1875" t="s">
        <v>149</v>
      </c>
      <c r="L1875" t="s">
        <v>215</v>
      </c>
      <c r="M1875" t="s">
        <v>575</v>
      </c>
      <c r="N1875" t="s">
        <v>216</v>
      </c>
      <c r="O1875" s="57">
        <v>46235.633287037039</v>
      </c>
      <c r="P1875" s="57">
        <v>46237.545370370368</v>
      </c>
      <c r="Q1875">
        <v>69356809</v>
      </c>
      <c r="S1875">
        <v>172605804058</v>
      </c>
      <c r="T1875" t="s">
        <v>1851</v>
      </c>
      <c r="U1875" t="s">
        <v>3093</v>
      </c>
      <c r="V1875" t="s">
        <v>3094</v>
      </c>
      <c r="Z1875">
        <v>116.16481829999999</v>
      </c>
      <c r="AA1875">
        <v>-8.5739798</v>
      </c>
      <c r="AB1875" t="s">
        <v>1854</v>
      </c>
      <c r="AC1875" t="s">
        <v>237</v>
      </c>
      <c r="AL1875" t="s">
        <v>218</v>
      </c>
      <c r="AM1875" t="s">
        <v>3095</v>
      </c>
      <c r="AN1875" t="s">
        <v>6</v>
      </c>
      <c r="AO1875" s="57">
        <v>46030.642418981479</v>
      </c>
      <c r="AP1875" s="57">
        <v>46236.541666666664</v>
      </c>
      <c r="AR1875" t="s">
        <v>14</v>
      </c>
      <c r="AS1875" t="s">
        <v>244</v>
      </c>
      <c r="AT1875" t="s">
        <v>231</v>
      </c>
      <c r="AV1875" t="s">
        <v>3096</v>
      </c>
      <c r="AW1875" t="s">
        <v>924</v>
      </c>
      <c r="AX1875" t="s">
        <v>223</v>
      </c>
      <c r="BA1875" s="57">
        <v>46236.541666666664</v>
      </c>
      <c r="BB1875" t="s">
        <v>3095</v>
      </c>
      <c r="BF1875" s="6" t="e">
        <f t="shared" si="87"/>
        <v>#NUM!</v>
      </c>
      <c r="BG1875" t="e">
        <f t="shared" si="88"/>
        <v>#NUM!</v>
      </c>
      <c r="BH1875" t="e">
        <f t="shared" si="89"/>
        <v>#NUM!</v>
      </c>
      <c r="BI1875" t="str">
        <f>VLOOKUP(H1875,Sheet2!$A$1:$B$270,2,FALSE)</f>
        <v>MATARAM</v>
      </c>
    </row>
    <row r="1876" spans="1:61">
      <c r="A1876">
        <v>1875</v>
      </c>
      <c r="B1876">
        <v>1002515622</v>
      </c>
      <c r="C1876">
        <v>3</v>
      </c>
      <c r="D1876" t="s">
        <v>45</v>
      </c>
      <c r="E1876">
        <v>5</v>
      </c>
      <c r="F1876" t="s">
        <v>211</v>
      </c>
      <c r="G1876" t="s">
        <v>110</v>
      </c>
      <c r="H1876" t="s">
        <v>479</v>
      </c>
      <c r="I1876" t="s">
        <v>213</v>
      </c>
      <c r="J1876" t="s">
        <v>214</v>
      </c>
      <c r="K1876" t="s">
        <v>149</v>
      </c>
      <c r="M1876" t="s">
        <v>76</v>
      </c>
      <c r="N1876" t="s">
        <v>216</v>
      </c>
      <c r="O1876" s="57">
        <v>46242.382604166669</v>
      </c>
      <c r="P1876" s="57">
        <v>46242.42287037037</v>
      </c>
      <c r="Q1876">
        <v>69357823</v>
      </c>
      <c r="S1876">
        <v>172617203049</v>
      </c>
      <c r="T1876" t="s">
        <v>1372</v>
      </c>
      <c r="U1876" t="s">
        <v>5497</v>
      </c>
      <c r="V1876" t="s">
        <v>5498</v>
      </c>
      <c r="Z1876">
        <v>118.63373615789099</v>
      </c>
      <c r="AA1876">
        <v>-8.5083441405269493</v>
      </c>
      <c r="AB1876" t="s">
        <v>1375</v>
      </c>
      <c r="AC1876" t="s">
        <v>217</v>
      </c>
      <c r="AL1876" t="s">
        <v>218</v>
      </c>
      <c r="AM1876" t="s">
        <v>2915</v>
      </c>
      <c r="AN1876" t="s">
        <v>6</v>
      </c>
      <c r="AO1876" s="57">
        <v>46242.39266203704</v>
      </c>
      <c r="AR1876" t="s">
        <v>219</v>
      </c>
      <c r="AS1876" t="s">
        <v>479</v>
      </c>
      <c r="AT1876" t="s">
        <v>221</v>
      </c>
      <c r="AU1876">
        <v>20260808</v>
      </c>
      <c r="AV1876" t="s">
        <v>222</v>
      </c>
      <c r="AW1876" t="s">
        <v>604</v>
      </c>
      <c r="AX1876" t="s">
        <v>223</v>
      </c>
      <c r="BA1876" s="57">
        <v>46242.291666666664</v>
      </c>
      <c r="BB1876" t="s">
        <v>2915</v>
      </c>
      <c r="BC1876">
        <v>2026</v>
      </c>
      <c r="BD1876">
        <v>8</v>
      </c>
      <c r="BE1876">
        <v>8</v>
      </c>
      <c r="BF1876" s="6">
        <f t="shared" si="87"/>
        <v>46242</v>
      </c>
      <c r="BG1876">
        <f t="shared" si="88"/>
        <v>-0.29166666666424135</v>
      </c>
      <c r="BH1876" t="str">
        <f t="shared" si="89"/>
        <v>COMPLY</v>
      </c>
      <c r="BI1876" t="str">
        <f>VLOOKUP(H1876,Sheet2!$A$1:$B$270,2,FALSE)</f>
        <v>BIMA</v>
      </c>
    </row>
    <row r="1877" spans="1:61">
      <c r="A1877">
        <v>1876</v>
      </c>
      <c r="B1877">
        <v>1002521459</v>
      </c>
      <c r="C1877">
        <v>3</v>
      </c>
      <c r="D1877" t="s">
        <v>51</v>
      </c>
      <c r="E1877">
        <v>4</v>
      </c>
      <c r="F1877" t="s">
        <v>235</v>
      </c>
      <c r="G1877" t="s">
        <v>584</v>
      </c>
      <c r="H1877" t="s">
        <v>617</v>
      </c>
      <c r="I1877" t="s">
        <v>213</v>
      </c>
      <c r="J1877" t="s">
        <v>214</v>
      </c>
      <c r="K1877" t="s">
        <v>149</v>
      </c>
      <c r="L1877" t="s">
        <v>215</v>
      </c>
      <c r="M1877" t="s">
        <v>76</v>
      </c>
      <c r="N1877" t="s">
        <v>216</v>
      </c>
      <c r="O1877" s="57">
        <v>46246.410381944443</v>
      </c>
      <c r="P1877" s="57">
        <v>46246.711851851855</v>
      </c>
      <c r="Q1877">
        <v>69363913</v>
      </c>
      <c r="S1877">
        <v>142505404875</v>
      </c>
      <c r="T1877" t="s">
        <v>8169</v>
      </c>
      <c r="U1877" t="s">
        <v>8170</v>
      </c>
      <c r="V1877" t="s">
        <v>8171</v>
      </c>
      <c r="Z1877">
        <v>110.77894999999999</v>
      </c>
      <c r="AA1877">
        <v>-7.5670820000000001</v>
      </c>
      <c r="AB1877" t="s">
        <v>8172</v>
      </c>
      <c r="AC1877" t="s">
        <v>237</v>
      </c>
      <c r="AL1877" t="s">
        <v>218</v>
      </c>
      <c r="AM1877" t="s">
        <v>8173</v>
      </c>
      <c r="AN1877" t="s">
        <v>6</v>
      </c>
      <c r="AO1877" s="57">
        <v>46364.413321759261</v>
      </c>
      <c r="AP1877" s="57">
        <v>46247.541666666664</v>
      </c>
      <c r="AR1877" t="s">
        <v>219</v>
      </c>
      <c r="AS1877" t="s">
        <v>617</v>
      </c>
      <c r="AT1877" t="s">
        <v>231</v>
      </c>
      <c r="AU1877">
        <v>20260812</v>
      </c>
      <c r="AV1877" t="s">
        <v>222</v>
      </c>
      <c r="AW1877" t="s">
        <v>1010</v>
      </c>
      <c r="AX1877" t="s">
        <v>223</v>
      </c>
      <c r="BA1877" s="57">
        <v>46247.541666666664</v>
      </c>
      <c r="BB1877" t="s">
        <v>8173</v>
      </c>
      <c r="BC1877">
        <v>2026</v>
      </c>
      <c r="BD1877">
        <v>8</v>
      </c>
      <c r="BE1877">
        <v>12</v>
      </c>
      <c r="BF1877" s="6">
        <f t="shared" si="87"/>
        <v>46246</v>
      </c>
      <c r="BG1877">
        <f t="shared" si="88"/>
        <v>-1.5416666666642413</v>
      </c>
      <c r="BH1877" t="str">
        <f t="shared" si="89"/>
        <v>COMPLY</v>
      </c>
      <c r="BI1877" t="e">
        <f>VLOOKUP(H1877,Sheet2!$A$1:$B$270,2,FALSE)</f>
        <v>#N/A</v>
      </c>
    </row>
    <row r="1878" spans="1:61">
      <c r="A1878">
        <v>1877</v>
      </c>
      <c r="B1878">
        <v>1002515703</v>
      </c>
      <c r="C1878">
        <v>3</v>
      </c>
      <c r="D1878" t="s">
        <v>51</v>
      </c>
      <c r="E1878">
        <v>4</v>
      </c>
      <c r="F1878" t="s">
        <v>273</v>
      </c>
      <c r="G1878" t="s">
        <v>569</v>
      </c>
      <c r="H1878" t="s">
        <v>1050</v>
      </c>
      <c r="I1878" t="s">
        <v>213</v>
      </c>
      <c r="J1878" t="s">
        <v>214</v>
      </c>
      <c r="K1878" t="s">
        <v>149</v>
      </c>
      <c r="L1878" t="s">
        <v>215</v>
      </c>
      <c r="M1878" t="s">
        <v>76</v>
      </c>
      <c r="N1878" t="s">
        <v>216</v>
      </c>
      <c r="O1878" s="57">
        <v>46242.424259259256</v>
      </c>
      <c r="P1878" s="57">
        <v>46243.809386574074</v>
      </c>
      <c r="Q1878">
        <v>69361301</v>
      </c>
      <c r="S1878">
        <v>142521103421</v>
      </c>
      <c r="T1878" t="s">
        <v>5504</v>
      </c>
      <c r="U1878" t="s">
        <v>4001</v>
      </c>
      <c r="V1878" t="s">
        <v>5505</v>
      </c>
      <c r="Z1878">
        <v>110.781368</v>
      </c>
      <c r="AA1878">
        <v>-7.0262019999999996</v>
      </c>
      <c r="AB1878" t="s">
        <v>5506</v>
      </c>
      <c r="AC1878" t="s">
        <v>237</v>
      </c>
      <c r="AL1878" t="s">
        <v>218</v>
      </c>
      <c r="AM1878" t="s">
        <v>5507</v>
      </c>
      <c r="AN1878" t="s">
        <v>6</v>
      </c>
      <c r="AO1878" s="57">
        <v>46242.434189814812</v>
      </c>
      <c r="AP1878" s="57">
        <v>46243.333333333336</v>
      </c>
      <c r="AR1878" t="s">
        <v>219</v>
      </c>
      <c r="AS1878" t="s">
        <v>1050</v>
      </c>
      <c r="AT1878" t="s">
        <v>231</v>
      </c>
      <c r="AU1878">
        <v>20260809</v>
      </c>
      <c r="AV1878" t="s">
        <v>222</v>
      </c>
      <c r="AW1878" t="s">
        <v>1010</v>
      </c>
      <c r="AX1878" t="s">
        <v>223</v>
      </c>
      <c r="BA1878" s="57">
        <v>46243.333333333336</v>
      </c>
      <c r="BB1878" t="s">
        <v>5507</v>
      </c>
      <c r="BC1878">
        <v>2026</v>
      </c>
      <c r="BD1878">
        <v>8</v>
      </c>
      <c r="BE1878">
        <v>9</v>
      </c>
      <c r="BF1878" s="6">
        <f t="shared" si="87"/>
        <v>46243</v>
      </c>
      <c r="BG1878">
        <f t="shared" si="88"/>
        <v>-0.33333333333575865</v>
      </c>
      <c r="BH1878" t="str">
        <f t="shared" si="89"/>
        <v>COMPLY</v>
      </c>
      <c r="BI1878" t="e">
        <f>VLOOKUP(H1878,Sheet2!$A$1:$B$270,2,FALSE)</f>
        <v>#N/A</v>
      </c>
    </row>
    <row r="1879" spans="1:61">
      <c r="A1879">
        <v>1878</v>
      </c>
      <c r="B1879">
        <v>1002505718</v>
      </c>
      <c r="C1879">
        <v>3</v>
      </c>
      <c r="D1879" t="s">
        <v>49</v>
      </c>
      <c r="E1879">
        <v>4</v>
      </c>
      <c r="F1879" t="s">
        <v>246</v>
      </c>
      <c r="G1879" t="s">
        <v>247</v>
      </c>
      <c r="H1879" t="s">
        <v>624</v>
      </c>
      <c r="I1879" t="s">
        <v>213</v>
      </c>
      <c r="J1879" t="s">
        <v>214</v>
      </c>
      <c r="K1879" t="s">
        <v>149</v>
      </c>
      <c r="L1879" t="s">
        <v>215</v>
      </c>
      <c r="M1879" t="s">
        <v>76</v>
      </c>
      <c r="N1879" t="s">
        <v>216</v>
      </c>
      <c r="O1879" s="57">
        <v>46237.42428240741</v>
      </c>
      <c r="P1879" s="57">
        <v>46237.881631944445</v>
      </c>
      <c r="Q1879">
        <v>69357281</v>
      </c>
      <c r="S1879">
        <v>143424113131</v>
      </c>
      <c r="T1879" t="s">
        <v>2560</v>
      </c>
      <c r="U1879" t="s">
        <v>3102</v>
      </c>
      <c r="V1879" t="s">
        <v>3103</v>
      </c>
      <c r="Z1879">
        <v>110.498783066868</v>
      </c>
      <c r="AA1879">
        <v>-6.9695595378794</v>
      </c>
      <c r="AB1879" t="s">
        <v>3104</v>
      </c>
      <c r="AC1879" t="s">
        <v>217</v>
      </c>
      <c r="AL1879" t="s">
        <v>218</v>
      </c>
      <c r="AM1879" t="s">
        <v>3105</v>
      </c>
      <c r="AN1879" t="s">
        <v>6</v>
      </c>
      <c r="AO1879" s="57">
        <v>46089.444699074076</v>
      </c>
      <c r="AP1879" s="57">
        <v>46238.541666666664</v>
      </c>
      <c r="AR1879" t="s">
        <v>219</v>
      </c>
      <c r="AS1879" t="s">
        <v>624</v>
      </c>
      <c r="AT1879" t="s">
        <v>231</v>
      </c>
      <c r="AU1879">
        <v>20260803</v>
      </c>
      <c r="AV1879" t="s">
        <v>222</v>
      </c>
      <c r="AW1879" t="s">
        <v>1010</v>
      </c>
      <c r="AX1879" t="s">
        <v>223</v>
      </c>
      <c r="BA1879" s="57">
        <v>46238.541666666664</v>
      </c>
      <c r="BB1879" t="s">
        <v>3105</v>
      </c>
      <c r="BC1879">
        <v>2026</v>
      </c>
      <c r="BD1879">
        <v>8</v>
      </c>
      <c r="BE1879">
        <v>3</v>
      </c>
      <c r="BF1879" s="6">
        <f t="shared" si="87"/>
        <v>46237</v>
      </c>
      <c r="BG1879">
        <f t="shared" si="88"/>
        <v>-1.5416666666642413</v>
      </c>
      <c r="BH1879" t="str">
        <f t="shared" si="89"/>
        <v>COMPLY</v>
      </c>
      <c r="BI1879" t="e">
        <f>VLOOKUP(H1879,Sheet2!$A$1:$B$270,2,FALSE)</f>
        <v>#N/A</v>
      </c>
    </row>
    <row r="1880" spans="1:61">
      <c r="A1880">
        <v>1879</v>
      </c>
      <c r="B1880">
        <v>1002507796</v>
      </c>
      <c r="C1880">
        <v>3</v>
      </c>
      <c r="D1880" t="s">
        <v>42</v>
      </c>
      <c r="E1880">
        <v>5</v>
      </c>
      <c r="F1880" t="s">
        <v>233</v>
      </c>
      <c r="G1880" t="s">
        <v>101</v>
      </c>
      <c r="H1880" t="s">
        <v>263</v>
      </c>
      <c r="I1880" t="s">
        <v>213</v>
      </c>
      <c r="J1880" t="s">
        <v>214</v>
      </c>
      <c r="K1880" t="s">
        <v>149</v>
      </c>
      <c r="L1880" t="s">
        <v>215</v>
      </c>
      <c r="M1880" t="s">
        <v>76</v>
      </c>
      <c r="N1880" t="s">
        <v>216</v>
      </c>
      <c r="O1880" s="57">
        <v>46238.482592592591</v>
      </c>
      <c r="P1880" s="57">
        <v>46239.821828703702</v>
      </c>
      <c r="Q1880">
        <v>69358160</v>
      </c>
      <c r="S1880">
        <v>152316231885</v>
      </c>
      <c r="T1880" t="s">
        <v>3106</v>
      </c>
      <c r="U1880" t="s">
        <v>3107</v>
      </c>
      <c r="V1880" t="s">
        <v>3108</v>
      </c>
      <c r="Z1880">
        <v>112.70518</v>
      </c>
      <c r="AA1880">
        <v>-7.4449626999999996</v>
      </c>
      <c r="AB1880" t="s">
        <v>3109</v>
      </c>
      <c r="AC1880" t="s">
        <v>1013</v>
      </c>
      <c r="AL1880" t="s">
        <v>218</v>
      </c>
      <c r="AM1880" t="s">
        <v>3110</v>
      </c>
      <c r="AN1880" t="s">
        <v>6</v>
      </c>
      <c r="AO1880" s="57">
        <v>46120.48636574074</v>
      </c>
      <c r="AP1880" s="57">
        <v>46239.333333333336</v>
      </c>
      <c r="AR1880" t="s">
        <v>219</v>
      </c>
      <c r="AS1880" t="s">
        <v>263</v>
      </c>
      <c r="AT1880" t="s">
        <v>231</v>
      </c>
      <c r="AU1880">
        <v>20260805</v>
      </c>
      <c r="AV1880" t="s">
        <v>222</v>
      </c>
      <c r="AW1880" t="s">
        <v>1021</v>
      </c>
      <c r="AX1880" t="s">
        <v>223</v>
      </c>
      <c r="BA1880" s="57">
        <v>46239.333333333336</v>
      </c>
      <c r="BB1880" t="s">
        <v>3110</v>
      </c>
      <c r="BC1880">
        <v>2026</v>
      </c>
      <c r="BD1880">
        <v>8</v>
      </c>
      <c r="BE1880">
        <v>5</v>
      </c>
      <c r="BF1880" s="6">
        <f t="shared" si="87"/>
        <v>46239</v>
      </c>
      <c r="BG1880">
        <f t="shared" si="88"/>
        <v>-0.33333333333575865</v>
      </c>
      <c r="BH1880" t="str">
        <f t="shared" si="89"/>
        <v>COMPLY</v>
      </c>
      <c r="BI1880" t="str">
        <f>VLOOKUP(H1880,Sheet2!$A$1:$B$270,2,FALSE)</f>
        <v>SIDOARJO</v>
      </c>
    </row>
    <row r="1881" spans="1:61">
      <c r="A1881">
        <v>1880</v>
      </c>
      <c r="B1881">
        <v>1002526402</v>
      </c>
      <c r="C1881">
        <v>3</v>
      </c>
      <c r="D1881" t="s">
        <v>49</v>
      </c>
      <c r="E1881">
        <v>4</v>
      </c>
      <c r="F1881" t="s">
        <v>252</v>
      </c>
      <c r="G1881" t="s">
        <v>553</v>
      </c>
      <c r="H1881" t="s">
        <v>603</v>
      </c>
      <c r="I1881" t="s">
        <v>213</v>
      </c>
      <c r="J1881" t="s">
        <v>214</v>
      </c>
      <c r="K1881" t="s">
        <v>149</v>
      </c>
      <c r="L1881" t="s">
        <v>215</v>
      </c>
      <c r="M1881" t="s">
        <v>76</v>
      </c>
      <c r="N1881" t="s">
        <v>216</v>
      </c>
      <c r="O1881" s="57">
        <v>46248.563854166663</v>
      </c>
      <c r="P1881" s="57">
        <v>46249.570185185185</v>
      </c>
      <c r="Q1881">
        <v>69366058</v>
      </c>
      <c r="S1881">
        <v>142214106731</v>
      </c>
      <c r="T1881" t="s">
        <v>10850</v>
      </c>
      <c r="U1881" t="s">
        <v>10851</v>
      </c>
      <c r="V1881" t="s">
        <v>10852</v>
      </c>
      <c r="Z1881">
        <v>108.95452167838801</v>
      </c>
      <c r="AA1881">
        <v>-6.9436680838978999</v>
      </c>
      <c r="AB1881" t="s">
        <v>10853</v>
      </c>
      <c r="AC1881" t="s">
        <v>217</v>
      </c>
      <c r="AL1881" t="s">
        <v>218</v>
      </c>
      <c r="AM1881" t="s">
        <v>10854</v>
      </c>
      <c r="AN1881" t="s">
        <v>6</v>
      </c>
      <c r="AO1881" t="s">
        <v>10124</v>
      </c>
      <c r="AP1881" s="57">
        <v>46249.541666666664</v>
      </c>
      <c r="AR1881" t="s">
        <v>219</v>
      </c>
      <c r="AS1881" t="s">
        <v>603</v>
      </c>
      <c r="AT1881" t="s">
        <v>231</v>
      </c>
      <c r="AU1881">
        <v>20260815</v>
      </c>
      <c r="AV1881" t="s">
        <v>222</v>
      </c>
      <c r="AW1881" t="s">
        <v>1015</v>
      </c>
      <c r="AX1881" t="s">
        <v>223</v>
      </c>
      <c r="BA1881" s="57">
        <v>46249.541666666664</v>
      </c>
      <c r="BB1881" t="s">
        <v>10854</v>
      </c>
      <c r="BC1881">
        <v>2026</v>
      </c>
      <c r="BD1881">
        <v>8</v>
      </c>
      <c r="BE1881">
        <v>15</v>
      </c>
      <c r="BF1881" s="6">
        <f t="shared" si="87"/>
        <v>46249</v>
      </c>
      <c r="BG1881">
        <f t="shared" si="88"/>
        <v>-0.54166666666424135</v>
      </c>
      <c r="BH1881" t="str">
        <f t="shared" si="89"/>
        <v>COMPLY</v>
      </c>
      <c r="BI1881" t="e">
        <f>VLOOKUP(H1881,Sheet2!$A$1:$B$270,2,FALSE)</f>
        <v>#N/A</v>
      </c>
    </row>
    <row r="1882" spans="1:61">
      <c r="A1882">
        <v>1881</v>
      </c>
      <c r="B1882">
        <v>1002504420</v>
      </c>
      <c r="C1882">
        <v>3</v>
      </c>
      <c r="D1882" t="s">
        <v>42</v>
      </c>
      <c r="E1882">
        <v>5</v>
      </c>
      <c r="F1882" t="s">
        <v>106</v>
      </c>
      <c r="G1882" t="s">
        <v>107</v>
      </c>
      <c r="H1882" t="s">
        <v>442</v>
      </c>
      <c r="I1882" t="s">
        <v>213</v>
      </c>
      <c r="J1882" t="s">
        <v>214</v>
      </c>
      <c r="K1882" t="s">
        <v>149</v>
      </c>
      <c r="M1882" t="s">
        <v>76</v>
      </c>
      <c r="N1882" t="s">
        <v>216</v>
      </c>
      <c r="O1882" s="57">
        <v>46235.474953703706</v>
      </c>
      <c r="P1882" s="57">
        <v>46235.712511574071</v>
      </c>
      <c r="Q1882">
        <v>69356658</v>
      </c>
      <c r="S1882">
        <v>152511206422</v>
      </c>
      <c r="T1882" t="s">
        <v>3111</v>
      </c>
      <c r="U1882" t="s">
        <v>3112</v>
      </c>
      <c r="V1882" t="s">
        <v>3113</v>
      </c>
      <c r="Z1882">
        <v>113.241753</v>
      </c>
      <c r="AA1882">
        <v>-7.8307596000000004</v>
      </c>
      <c r="AB1882" t="s">
        <v>3114</v>
      </c>
      <c r="AC1882" t="s">
        <v>230</v>
      </c>
      <c r="AL1882" t="s">
        <v>218</v>
      </c>
      <c r="AM1882" t="s">
        <v>3115</v>
      </c>
      <c r="AN1882" t="s">
        <v>6</v>
      </c>
      <c r="AO1882" s="57">
        <v>46030.475983796299</v>
      </c>
      <c r="AP1882" s="57">
        <v>46236.541666666664</v>
      </c>
      <c r="AR1882" t="s">
        <v>219</v>
      </c>
      <c r="AS1882" t="s">
        <v>442</v>
      </c>
      <c r="AT1882" t="s">
        <v>231</v>
      </c>
      <c r="AU1882">
        <v>20260801</v>
      </c>
      <c r="AV1882" t="s">
        <v>222</v>
      </c>
      <c r="AW1882" t="s">
        <v>561</v>
      </c>
      <c r="AX1882" t="s">
        <v>223</v>
      </c>
      <c r="BA1882" s="57">
        <v>46236.541666666664</v>
      </c>
      <c r="BB1882" t="s">
        <v>3115</v>
      </c>
      <c r="BC1882">
        <v>2026</v>
      </c>
      <c r="BD1882">
        <v>8</v>
      </c>
      <c r="BE1882">
        <v>1</v>
      </c>
      <c r="BF1882" s="6">
        <f t="shared" si="87"/>
        <v>46235</v>
      </c>
      <c r="BG1882">
        <f t="shared" si="88"/>
        <v>-1.5416666666642413</v>
      </c>
      <c r="BH1882" t="str">
        <f t="shared" si="89"/>
        <v>COMPLY</v>
      </c>
      <c r="BI1882" t="str">
        <f>VLOOKUP(H1882,Sheet2!$A$1:$B$270,2,FALSE)</f>
        <v>PROBOLINGGO</v>
      </c>
    </row>
    <row r="1883" spans="1:61">
      <c r="A1883">
        <v>1882</v>
      </c>
      <c r="B1883">
        <v>1002504774</v>
      </c>
      <c r="C1883">
        <v>3</v>
      </c>
      <c r="D1883" t="s">
        <v>59</v>
      </c>
      <c r="E1883">
        <v>4</v>
      </c>
      <c r="F1883" t="s">
        <v>224</v>
      </c>
      <c r="G1883" t="s">
        <v>320</v>
      </c>
      <c r="H1883" t="s">
        <v>321</v>
      </c>
      <c r="I1883" t="s">
        <v>213</v>
      </c>
      <c r="J1883" t="s">
        <v>214</v>
      </c>
      <c r="K1883" t="s">
        <v>149</v>
      </c>
      <c r="M1883" t="s">
        <v>76</v>
      </c>
      <c r="N1883" t="s">
        <v>216</v>
      </c>
      <c r="O1883" s="57">
        <v>46235.660462962966</v>
      </c>
      <c r="P1883" s="57">
        <v>46235.698645833334</v>
      </c>
      <c r="Q1883">
        <v>69354306</v>
      </c>
      <c r="S1883">
        <v>146372103733</v>
      </c>
      <c r="T1883" t="s">
        <v>1141</v>
      </c>
      <c r="U1883" t="s">
        <v>3120</v>
      </c>
      <c r="V1883" t="s">
        <v>3121</v>
      </c>
      <c r="Z1883">
        <v>109.673293</v>
      </c>
      <c r="AA1883">
        <v>-7.4445870000000003</v>
      </c>
      <c r="AB1883" t="s">
        <v>1142</v>
      </c>
      <c r="AC1883" t="s">
        <v>290</v>
      </c>
      <c r="AL1883" t="s">
        <v>218</v>
      </c>
      <c r="AM1883" t="s">
        <v>3122</v>
      </c>
      <c r="AN1883" t="s">
        <v>6</v>
      </c>
      <c r="AO1883" s="57">
        <v>46030.663298611114</v>
      </c>
      <c r="AR1883" t="s">
        <v>219</v>
      </c>
      <c r="AS1883" t="s">
        <v>321</v>
      </c>
      <c r="AT1883" t="s">
        <v>231</v>
      </c>
      <c r="AU1883">
        <v>20260801</v>
      </c>
      <c r="AV1883" t="s">
        <v>222</v>
      </c>
      <c r="AW1883" t="s">
        <v>560</v>
      </c>
      <c r="AX1883" t="s">
        <v>223</v>
      </c>
      <c r="BA1883" s="57">
        <v>46235.291666666664</v>
      </c>
      <c r="BB1883" t="s">
        <v>3122</v>
      </c>
      <c r="BC1883">
        <v>2026</v>
      </c>
      <c r="BD1883">
        <v>8</v>
      </c>
      <c r="BE1883">
        <v>1</v>
      </c>
      <c r="BF1883" s="6">
        <f t="shared" si="87"/>
        <v>46235</v>
      </c>
      <c r="BG1883">
        <f t="shared" si="88"/>
        <v>-0.29166666666424135</v>
      </c>
      <c r="BH1883" t="str">
        <f t="shared" si="89"/>
        <v>COMPLY</v>
      </c>
      <c r="BI1883" t="e">
        <f>VLOOKUP(H1883,Sheet2!$A$1:$B$270,2,FALSE)</f>
        <v>#N/A</v>
      </c>
    </row>
    <row r="1884" spans="1:61">
      <c r="A1884">
        <v>1883</v>
      </c>
      <c r="B1884">
        <v>1002517640</v>
      </c>
      <c r="C1884">
        <v>3</v>
      </c>
      <c r="D1884" t="s">
        <v>38</v>
      </c>
      <c r="E1884">
        <v>5</v>
      </c>
      <c r="F1884" t="s">
        <v>92</v>
      </c>
      <c r="G1884" t="s">
        <v>94</v>
      </c>
      <c r="H1884" t="s">
        <v>337</v>
      </c>
      <c r="I1884" t="s">
        <v>213</v>
      </c>
      <c r="J1884" t="s">
        <v>214</v>
      </c>
      <c r="K1884" t="s">
        <v>149</v>
      </c>
      <c r="L1884" t="s">
        <v>215</v>
      </c>
      <c r="M1884" t="s">
        <v>76</v>
      </c>
      <c r="N1884" t="s">
        <v>216</v>
      </c>
      <c r="O1884" s="57">
        <v>46244.528437499997</v>
      </c>
      <c r="P1884" s="57">
        <v>46245.587546296294</v>
      </c>
      <c r="Q1884">
        <v>69362391</v>
      </c>
      <c r="S1884">
        <v>152603215872</v>
      </c>
      <c r="T1884" t="s">
        <v>6628</v>
      </c>
      <c r="U1884" t="s">
        <v>6629</v>
      </c>
      <c r="V1884" t="s">
        <v>6630</v>
      </c>
      <c r="Z1884">
        <v>111.3444775</v>
      </c>
      <c r="AA1884">
        <v>-7.6998423999999996</v>
      </c>
      <c r="AB1884" t="s">
        <v>6631</v>
      </c>
      <c r="AC1884" t="s">
        <v>237</v>
      </c>
      <c r="AL1884" t="s">
        <v>218</v>
      </c>
      <c r="AM1884" t="s">
        <v>6632</v>
      </c>
      <c r="AN1884" t="s">
        <v>6</v>
      </c>
      <c r="AO1884" s="57">
        <v>46303.537962962961</v>
      </c>
      <c r="AP1884" s="57">
        <v>46245.541666666664</v>
      </c>
      <c r="AR1884" t="s">
        <v>219</v>
      </c>
      <c r="AS1884" t="s">
        <v>337</v>
      </c>
      <c r="AT1884" t="s">
        <v>231</v>
      </c>
      <c r="AU1884">
        <v>20260811</v>
      </c>
      <c r="AV1884" t="s">
        <v>222</v>
      </c>
      <c r="AW1884" t="s">
        <v>1010</v>
      </c>
      <c r="AX1884" t="s">
        <v>223</v>
      </c>
      <c r="BA1884" s="57">
        <v>46245.541666666664</v>
      </c>
      <c r="BB1884" t="s">
        <v>6632</v>
      </c>
      <c r="BC1884">
        <v>2026</v>
      </c>
      <c r="BD1884">
        <v>8</v>
      </c>
      <c r="BE1884">
        <v>11</v>
      </c>
      <c r="BF1884" s="6">
        <f t="shared" si="87"/>
        <v>46245</v>
      </c>
      <c r="BG1884">
        <f t="shared" si="88"/>
        <v>-0.54166666666424135</v>
      </c>
      <c r="BH1884" t="str">
        <f t="shared" si="89"/>
        <v>COMPLY</v>
      </c>
      <c r="BI1884" t="str">
        <f>VLOOKUP(H1884,Sheet2!$A$1:$B$270,2,FALSE)</f>
        <v>MADIUN</v>
      </c>
    </row>
    <row r="1885" spans="1:61">
      <c r="A1885">
        <v>1884</v>
      </c>
      <c r="B1885">
        <v>1002512394</v>
      </c>
      <c r="C1885">
        <v>3</v>
      </c>
      <c r="D1885" t="s">
        <v>45</v>
      </c>
      <c r="E1885">
        <v>5</v>
      </c>
      <c r="F1885" t="s">
        <v>211</v>
      </c>
      <c r="G1885" t="s">
        <v>118</v>
      </c>
      <c r="H1885" t="s">
        <v>283</v>
      </c>
      <c r="I1885" t="s">
        <v>213</v>
      </c>
      <c r="J1885" t="s">
        <v>214</v>
      </c>
      <c r="K1885" t="s">
        <v>149</v>
      </c>
      <c r="L1885" t="s">
        <v>215</v>
      </c>
      <c r="M1885" t="s">
        <v>76</v>
      </c>
      <c r="N1885" t="s">
        <v>216</v>
      </c>
      <c r="O1885" s="57">
        <v>46240.559687499997</v>
      </c>
      <c r="P1885" s="57">
        <v>46240.853009259263</v>
      </c>
      <c r="Q1885">
        <v>69359975</v>
      </c>
      <c r="S1885">
        <v>172610203613</v>
      </c>
      <c r="T1885" t="s">
        <v>3123</v>
      </c>
      <c r="U1885" t="s">
        <v>3124</v>
      </c>
      <c r="V1885" t="s">
        <v>3125</v>
      </c>
      <c r="Z1885">
        <v>116.869161576032</v>
      </c>
      <c r="AA1885">
        <v>-8.7723542335568201</v>
      </c>
      <c r="AB1885" t="s">
        <v>3126</v>
      </c>
      <c r="AC1885" t="s">
        <v>217</v>
      </c>
      <c r="AL1885" t="s">
        <v>218</v>
      </c>
      <c r="AM1885" t="s">
        <v>3127</v>
      </c>
      <c r="AN1885" t="s">
        <v>6</v>
      </c>
      <c r="AO1885" s="57">
        <v>46181.569502314815</v>
      </c>
      <c r="AP1885" s="57">
        <v>46241.541666666664</v>
      </c>
      <c r="AR1885" t="s">
        <v>219</v>
      </c>
      <c r="AS1885" t="s">
        <v>283</v>
      </c>
      <c r="AT1885" t="s">
        <v>231</v>
      </c>
      <c r="AU1885">
        <v>20260806</v>
      </c>
      <c r="AV1885" t="s">
        <v>222</v>
      </c>
      <c r="AW1885" t="s">
        <v>1012</v>
      </c>
      <c r="AX1885" t="s">
        <v>223</v>
      </c>
      <c r="BA1885" s="57">
        <v>46241.541666666664</v>
      </c>
      <c r="BB1885" t="s">
        <v>3127</v>
      </c>
      <c r="BC1885">
        <v>2026</v>
      </c>
      <c r="BD1885">
        <v>8</v>
      </c>
      <c r="BE1885">
        <v>6</v>
      </c>
      <c r="BF1885" s="6">
        <f t="shared" si="87"/>
        <v>46240</v>
      </c>
      <c r="BG1885">
        <f t="shared" si="88"/>
        <v>-1.5416666666642413</v>
      </c>
      <c r="BH1885" t="str">
        <f t="shared" si="89"/>
        <v>COMPLY</v>
      </c>
      <c r="BI1885" t="str">
        <f>VLOOKUP(H1885,Sheet2!$A$1:$B$270,2,FALSE)</f>
        <v>SUMBAWA</v>
      </c>
    </row>
    <row r="1886" spans="1:61">
      <c r="A1886">
        <v>1885</v>
      </c>
      <c r="B1886">
        <v>1002505931</v>
      </c>
      <c r="C1886">
        <v>3</v>
      </c>
      <c r="D1886" t="s">
        <v>55</v>
      </c>
      <c r="E1886">
        <v>5</v>
      </c>
      <c r="F1886" t="s">
        <v>265</v>
      </c>
      <c r="G1886" t="s">
        <v>122</v>
      </c>
      <c r="H1886" t="s">
        <v>297</v>
      </c>
      <c r="I1886" t="s">
        <v>213</v>
      </c>
      <c r="J1886" t="s">
        <v>214</v>
      </c>
      <c r="K1886" t="s">
        <v>149</v>
      </c>
      <c r="M1886" t="s">
        <v>76</v>
      </c>
      <c r="N1886" t="s">
        <v>216</v>
      </c>
      <c r="O1886" s="57">
        <v>46237.493773148148</v>
      </c>
      <c r="P1886" s="57">
        <v>46237.644629629627</v>
      </c>
      <c r="Q1886">
        <v>69339285</v>
      </c>
      <c r="S1886">
        <v>152446246131</v>
      </c>
      <c r="T1886" t="s">
        <v>1035</v>
      </c>
      <c r="U1886" t="s">
        <v>3128</v>
      </c>
      <c r="V1886" t="s">
        <v>3129</v>
      </c>
      <c r="Z1886">
        <v>112.54237500000001</v>
      </c>
      <c r="AA1886">
        <v>-7.2237390000000001</v>
      </c>
      <c r="AB1886" t="s">
        <v>1036</v>
      </c>
      <c r="AC1886" t="s">
        <v>226</v>
      </c>
      <c r="AL1886" t="s">
        <v>218</v>
      </c>
      <c r="AM1886" t="s">
        <v>2785</v>
      </c>
      <c r="AN1886" t="s">
        <v>6</v>
      </c>
      <c r="AO1886" s="57">
        <v>46089.496550925927</v>
      </c>
      <c r="AR1886" t="s">
        <v>219</v>
      </c>
      <c r="AS1886" t="s">
        <v>297</v>
      </c>
      <c r="AT1886" t="s">
        <v>231</v>
      </c>
      <c r="AU1886">
        <v>20260803</v>
      </c>
      <c r="AV1886" t="s">
        <v>222</v>
      </c>
      <c r="AW1886" t="s">
        <v>944</v>
      </c>
      <c r="AX1886" t="s">
        <v>223</v>
      </c>
      <c r="BA1886" s="57">
        <v>46237.291666666664</v>
      </c>
      <c r="BB1886" t="s">
        <v>2785</v>
      </c>
      <c r="BC1886">
        <v>2026</v>
      </c>
      <c r="BD1886">
        <v>8</v>
      </c>
      <c r="BE1886">
        <v>3</v>
      </c>
      <c r="BF1886" s="6">
        <f t="shared" si="87"/>
        <v>46237</v>
      </c>
      <c r="BG1886">
        <f t="shared" si="88"/>
        <v>-0.29166666666424135</v>
      </c>
      <c r="BH1886" t="str">
        <f t="shared" si="89"/>
        <v>COMPLY</v>
      </c>
      <c r="BI1886" t="str">
        <f>VLOOKUP(H1886,Sheet2!$A$1:$B$270,2,FALSE)</f>
        <v>GRESIK</v>
      </c>
    </row>
    <row r="1887" spans="1:61">
      <c r="A1887">
        <v>1886</v>
      </c>
      <c r="B1887">
        <v>1002532740</v>
      </c>
      <c r="C1887">
        <v>3</v>
      </c>
      <c r="D1887" t="s">
        <v>55</v>
      </c>
      <c r="E1887">
        <v>5</v>
      </c>
      <c r="F1887" t="s">
        <v>313</v>
      </c>
      <c r="G1887" t="s">
        <v>126</v>
      </c>
      <c r="H1887" t="s">
        <v>382</v>
      </c>
      <c r="I1887" t="s">
        <v>213</v>
      </c>
      <c r="J1887" t="s">
        <v>214</v>
      </c>
      <c r="K1887" t="s">
        <v>149</v>
      </c>
      <c r="M1887" t="s">
        <v>76</v>
      </c>
      <c r="N1887" t="s">
        <v>608</v>
      </c>
      <c r="O1887" s="57">
        <v>46252.47378472222</v>
      </c>
      <c r="P1887" s="57">
        <v>46252.577407407407</v>
      </c>
      <c r="Q1887">
        <v>69365274</v>
      </c>
      <c r="S1887">
        <v>152303246013</v>
      </c>
      <c r="T1887" t="s">
        <v>9235</v>
      </c>
      <c r="U1887" t="s">
        <v>13682</v>
      </c>
      <c r="V1887" t="s">
        <v>13683</v>
      </c>
      <c r="Z1887">
        <v>112.76223299999999</v>
      </c>
      <c r="AA1887">
        <v>-7.3017609999999999</v>
      </c>
      <c r="AB1887" t="s">
        <v>9237</v>
      </c>
      <c r="AC1887" t="s">
        <v>226</v>
      </c>
      <c r="AL1887" t="s">
        <v>218</v>
      </c>
      <c r="AM1887" t="s">
        <v>13684</v>
      </c>
      <c r="AN1887" t="s">
        <v>6</v>
      </c>
      <c r="AO1887" t="s">
        <v>12842</v>
      </c>
      <c r="AR1887" t="s">
        <v>219</v>
      </c>
      <c r="AS1887" t="s">
        <v>382</v>
      </c>
      <c r="AT1887" t="s">
        <v>231</v>
      </c>
      <c r="AU1887">
        <v>20260818</v>
      </c>
      <c r="AV1887" t="s">
        <v>222</v>
      </c>
      <c r="AW1887" t="s">
        <v>560</v>
      </c>
      <c r="AX1887" t="s">
        <v>223</v>
      </c>
      <c r="BA1887" s="57">
        <v>46252.291666666664</v>
      </c>
      <c r="BB1887" t="s">
        <v>13684</v>
      </c>
      <c r="BC1887">
        <v>2026</v>
      </c>
      <c r="BD1887">
        <v>8</v>
      </c>
      <c r="BE1887">
        <v>18</v>
      </c>
      <c r="BF1887" s="6">
        <f t="shared" si="87"/>
        <v>46252</v>
      </c>
      <c r="BG1887">
        <f t="shared" si="88"/>
        <v>-0.29166666666424135</v>
      </c>
      <c r="BH1887" t="str">
        <f t="shared" si="89"/>
        <v>COMPLY</v>
      </c>
      <c r="BI1887" t="str">
        <f>VLOOKUP(H1887,Sheet2!$A$1:$B$270,2,FALSE)</f>
        <v>SURABAYA SELATAN</v>
      </c>
    </row>
    <row r="1888" spans="1:61">
      <c r="A1888">
        <v>1887</v>
      </c>
      <c r="B1888">
        <v>1002531350</v>
      </c>
      <c r="C1888">
        <v>3</v>
      </c>
      <c r="D1888" t="s">
        <v>38</v>
      </c>
      <c r="E1888">
        <v>5</v>
      </c>
      <c r="F1888" t="s">
        <v>90</v>
      </c>
      <c r="G1888" t="s">
        <v>98</v>
      </c>
      <c r="H1888" t="s">
        <v>301</v>
      </c>
      <c r="I1888" t="s">
        <v>213</v>
      </c>
      <c r="J1888" t="s">
        <v>214</v>
      </c>
      <c r="K1888" t="s">
        <v>149</v>
      </c>
      <c r="L1888" t="s">
        <v>215</v>
      </c>
      <c r="M1888" t="s">
        <v>76</v>
      </c>
      <c r="N1888" t="s">
        <v>216</v>
      </c>
      <c r="O1888" s="57">
        <v>46251.718715277777</v>
      </c>
      <c r="P1888" s="57">
        <v>46252.563715277778</v>
      </c>
      <c r="Q1888">
        <v>69368316</v>
      </c>
      <c r="S1888">
        <v>152606246448</v>
      </c>
      <c r="T1888" t="s">
        <v>10860</v>
      </c>
      <c r="U1888" t="s">
        <v>10861</v>
      </c>
      <c r="V1888" t="s">
        <v>10862</v>
      </c>
      <c r="Z1888">
        <v>111.94095388054799</v>
      </c>
      <c r="AA1888">
        <v>-7.98178414096129</v>
      </c>
      <c r="AB1888" t="s">
        <v>10863</v>
      </c>
      <c r="AC1888" t="s">
        <v>217</v>
      </c>
      <c r="AL1888" t="s">
        <v>218</v>
      </c>
      <c r="AM1888" t="s">
        <v>10238</v>
      </c>
      <c r="AN1888" t="s">
        <v>6</v>
      </c>
      <c r="AO1888" t="s">
        <v>10731</v>
      </c>
      <c r="AP1888" s="57">
        <v>46252.625</v>
      </c>
      <c r="AR1888" t="s">
        <v>219</v>
      </c>
      <c r="AS1888" t="s">
        <v>301</v>
      </c>
      <c r="AT1888" t="s">
        <v>231</v>
      </c>
      <c r="AU1888">
        <v>20260818</v>
      </c>
      <c r="AV1888" t="s">
        <v>222</v>
      </c>
      <c r="AW1888" t="s">
        <v>1015</v>
      </c>
      <c r="AX1888" t="s">
        <v>223</v>
      </c>
      <c r="BA1888" s="57">
        <v>46252.625</v>
      </c>
      <c r="BB1888" t="s">
        <v>10238</v>
      </c>
      <c r="BC1888">
        <v>2026</v>
      </c>
      <c r="BD1888">
        <v>8</v>
      </c>
      <c r="BE1888">
        <v>18</v>
      </c>
      <c r="BF1888" s="6">
        <f t="shared" si="87"/>
        <v>46252</v>
      </c>
      <c r="BG1888">
        <f t="shared" si="88"/>
        <v>-0.625</v>
      </c>
      <c r="BH1888" t="str">
        <f t="shared" si="89"/>
        <v>COMPLY</v>
      </c>
      <c r="BI1888" t="str">
        <f>VLOOKUP(H1888,Sheet2!$A$1:$B$270,2,FALSE)</f>
        <v>BLITAR</v>
      </c>
    </row>
    <row r="1889" spans="1:61">
      <c r="A1889">
        <v>1888</v>
      </c>
      <c r="B1889">
        <v>1002518322</v>
      </c>
      <c r="C1889">
        <v>3</v>
      </c>
      <c r="D1889" t="s">
        <v>34</v>
      </c>
      <c r="E1889">
        <v>5</v>
      </c>
      <c r="F1889" t="s">
        <v>573</v>
      </c>
      <c r="G1889" t="s">
        <v>82</v>
      </c>
      <c r="H1889" t="s">
        <v>410</v>
      </c>
      <c r="I1889" t="s">
        <v>213</v>
      </c>
      <c r="J1889" t="s">
        <v>214</v>
      </c>
      <c r="K1889" t="s">
        <v>149</v>
      </c>
      <c r="M1889" t="s">
        <v>602</v>
      </c>
      <c r="N1889" t="s">
        <v>216</v>
      </c>
      <c r="O1889" s="57">
        <v>46244.651956018519</v>
      </c>
      <c r="P1889" s="57">
        <v>46247.7887962963</v>
      </c>
      <c r="Q1889">
        <v>69362650</v>
      </c>
      <c r="S1889">
        <v>172404209226</v>
      </c>
      <c r="T1889" t="s">
        <v>6633</v>
      </c>
      <c r="U1889" t="s">
        <v>6634</v>
      </c>
      <c r="Z1889">
        <v>115.615708771112</v>
      </c>
      <c r="AA1889">
        <v>-8.4771586929703595</v>
      </c>
      <c r="AB1889" t="s">
        <v>6635</v>
      </c>
      <c r="AC1889" t="s">
        <v>230</v>
      </c>
      <c r="AO1889" s="57">
        <v>46303.652731481481</v>
      </c>
      <c r="AR1889" t="s">
        <v>5</v>
      </c>
      <c r="AS1889" t="s">
        <v>410</v>
      </c>
      <c r="AT1889" t="s">
        <v>231</v>
      </c>
      <c r="AV1889" t="s">
        <v>9130</v>
      </c>
      <c r="AW1889" t="s">
        <v>561</v>
      </c>
      <c r="AX1889" t="s">
        <v>223</v>
      </c>
      <c r="BF1889" s="6" t="e">
        <f t="shared" si="87"/>
        <v>#NUM!</v>
      </c>
      <c r="BG1889" t="e">
        <f t="shared" si="88"/>
        <v>#NUM!</v>
      </c>
      <c r="BH1889" t="e">
        <f t="shared" si="89"/>
        <v>#NUM!</v>
      </c>
      <c r="BI1889" t="str">
        <f>VLOOKUP(H1889,Sheet2!$A$1:$B$270,2,FALSE)</f>
        <v>KLUNGKUNG</v>
      </c>
    </row>
    <row r="1890" spans="1:61">
      <c r="A1890">
        <v>1889</v>
      </c>
      <c r="B1890">
        <v>1002521821</v>
      </c>
      <c r="C1890">
        <v>3</v>
      </c>
      <c r="D1890" t="s">
        <v>45</v>
      </c>
      <c r="E1890">
        <v>5</v>
      </c>
      <c r="F1890" t="s">
        <v>211</v>
      </c>
      <c r="G1890" t="s">
        <v>116</v>
      </c>
      <c r="H1890" t="s">
        <v>366</v>
      </c>
      <c r="I1890" t="s">
        <v>213</v>
      </c>
      <c r="J1890" t="s">
        <v>214</v>
      </c>
      <c r="K1890" t="s">
        <v>149</v>
      </c>
      <c r="M1890" t="s">
        <v>76</v>
      </c>
      <c r="N1890" t="s">
        <v>216</v>
      </c>
      <c r="O1890" s="57">
        <v>46246.482673611114</v>
      </c>
      <c r="P1890" s="57">
        <v>46247.689351851855</v>
      </c>
      <c r="Q1890">
        <v>69364081</v>
      </c>
      <c r="S1890">
        <v>172619203343</v>
      </c>
      <c r="T1890" t="s">
        <v>4721</v>
      </c>
      <c r="U1890" t="s">
        <v>9131</v>
      </c>
      <c r="V1890" t="s">
        <v>8174</v>
      </c>
      <c r="Z1890">
        <v>116.5159464</v>
      </c>
      <c r="AA1890">
        <v>-8.6452389000000007</v>
      </c>
      <c r="AB1890" t="s">
        <v>4724</v>
      </c>
      <c r="AC1890" t="s">
        <v>230</v>
      </c>
      <c r="AL1890" t="s">
        <v>218</v>
      </c>
      <c r="AM1890" t="s">
        <v>8175</v>
      </c>
      <c r="AN1890" t="s">
        <v>6</v>
      </c>
      <c r="AO1890" s="57">
        <v>46364.486018518517</v>
      </c>
      <c r="AP1890" s="57">
        <v>46248.541666666664</v>
      </c>
      <c r="AR1890" t="s">
        <v>219</v>
      </c>
      <c r="AS1890" t="s">
        <v>366</v>
      </c>
      <c r="AT1890" t="s">
        <v>231</v>
      </c>
      <c r="AU1890">
        <v>20260813</v>
      </c>
      <c r="AV1890" t="s">
        <v>222</v>
      </c>
      <c r="AW1890" t="s">
        <v>562</v>
      </c>
      <c r="AX1890" t="s">
        <v>223</v>
      </c>
      <c r="BA1890" s="57">
        <v>46248.541666666664</v>
      </c>
      <c r="BB1890" t="s">
        <v>8175</v>
      </c>
      <c r="BC1890">
        <v>2026</v>
      </c>
      <c r="BD1890">
        <v>8</v>
      </c>
      <c r="BE1890">
        <v>13</v>
      </c>
      <c r="BF1890" s="6">
        <f t="shared" si="87"/>
        <v>46247</v>
      </c>
      <c r="BG1890">
        <f t="shared" si="88"/>
        <v>-1.5416666666642413</v>
      </c>
      <c r="BH1890" t="str">
        <f t="shared" si="89"/>
        <v>COMPLY</v>
      </c>
      <c r="BI1890" t="str">
        <f>VLOOKUP(H1890,Sheet2!$A$1:$B$270,2,FALSE)</f>
        <v>SELONG</v>
      </c>
    </row>
    <row r="1891" spans="1:61">
      <c r="A1891">
        <v>1890</v>
      </c>
      <c r="B1891">
        <v>1002530820</v>
      </c>
      <c r="C1891">
        <v>3</v>
      </c>
      <c r="D1891" t="s">
        <v>38</v>
      </c>
      <c r="E1891">
        <v>5</v>
      </c>
      <c r="F1891" t="s">
        <v>92</v>
      </c>
      <c r="G1891" t="s">
        <v>89</v>
      </c>
      <c r="H1891" t="s">
        <v>368</v>
      </c>
      <c r="I1891" t="s">
        <v>213</v>
      </c>
      <c r="J1891" t="s">
        <v>214</v>
      </c>
      <c r="K1891" t="s">
        <v>149</v>
      </c>
      <c r="L1891" t="s">
        <v>215</v>
      </c>
      <c r="M1891" t="s">
        <v>258</v>
      </c>
      <c r="N1891" t="s">
        <v>216</v>
      </c>
      <c r="O1891" s="57">
        <v>46251.53328703704</v>
      </c>
      <c r="P1891" s="57">
        <v>46252.458402777775</v>
      </c>
      <c r="Q1891">
        <v>69368056</v>
      </c>
      <c r="S1891">
        <v>152644205684</v>
      </c>
      <c r="T1891" t="s">
        <v>6320</v>
      </c>
      <c r="U1891" t="s">
        <v>10865</v>
      </c>
      <c r="V1891" t="s">
        <v>10866</v>
      </c>
      <c r="Z1891">
        <v>111.6292524</v>
      </c>
      <c r="AA1891">
        <v>-7.0725444</v>
      </c>
      <c r="AB1891" t="s">
        <v>10867</v>
      </c>
      <c r="AC1891" t="s">
        <v>237</v>
      </c>
      <c r="AL1891" t="s">
        <v>218</v>
      </c>
      <c r="AM1891" t="s">
        <v>10868</v>
      </c>
      <c r="AN1891" t="s">
        <v>6</v>
      </c>
      <c r="AO1891" t="s">
        <v>10869</v>
      </c>
      <c r="AP1891" s="57">
        <v>46253.541666666664</v>
      </c>
      <c r="AR1891" t="s">
        <v>259</v>
      </c>
      <c r="AS1891" t="s">
        <v>368</v>
      </c>
      <c r="AT1891" t="s">
        <v>231</v>
      </c>
      <c r="AV1891" t="s">
        <v>260</v>
      </c>
      <c r="AW1891" t="s">
        <v>1015</v>
      </c>
      <c r="AX1891" t="s">
        <v>223</v>
      </c>
      <c r="BA1891" s="57">
        <v>46253.541666666664</v>
      </c>
      <c r="BB1891" t="s">
        <v>10868</v>
      </c>
      <c r="BF1891" s="6" t="e">
        <f t="shared" si="87"/>
        <v>#NUM!</v>
      </c>
      <c r="BG1891" t="e">
        <f t="shared" si="88"/>
        <v>#NUM!</v>
      </c>
      <c r="BH1891" t="e">
        <f t="shared" si="89"/>
        <v>#NUM!</v>
      </c>
      <c r="BI1891" t="str">
        <f>VLOOKUP(H1891,Sheet2!$A$1:$B$270,2,FALSE)</f>
        <v>BOJONEGORO</v>
      </c>
    </row>
    <row r="1892" spans="1:61">
      <c r="A1892">
        <v>1891</v>
      </c>
      <c r="B1892">
        <v>1002523860</v>
      </c>
      <c r="C1892">
        <v>3</v>
      </c>
      <c r="D1892" t="s">
        <v>55</v>
      </c>
      <c r="E1892">
        <v>5</v>
      </c>
      <c r="F1892" t="s">
        <v>265</v>
      </c>
      <c r="G1892" t="s">
        <v>123</v>
      </c>
      <c r="H1892" t="s">
        <v>293</v>
      </c>
      <c r="I1892" t="s">
        <v>213</v>
      </c>
      <c r="J1892" t="s">
        <v>214</v>
      </c>
      <c r="K1892" t="s">
        <v>149</v>
      </c>
      <c r="L1892" t="s">
        <v>215</v>
      </c>
      <c r="M1892" t="s">
        <v>76</v>
      </c>
      <c r="N1892" t="s">
        <v>216</v>
      </c>
      <c r="O1892" s="57">
        <v>46247.464548611111</v>
      </c>
      <c r="P1892" s="57">
        <v>46247.617777777778</v>
      </c>
      <c r="Q1892">
        <v>69364937</v>
      </c>
      <c r="S1892">
        <v>152401227407</v>
      </c>
      <c r="T1892" t="s">
        <v>9141</v>
      </c>
      <c r="U1892" t="s">
        <v>7957</v>
      </c>
      <c r="V1892" t="s">
        <v>9142</v>
      </c>
      <c r="Z1892">
        <v>112.7349265</v>
      </c>
      <c r="AA1892">
        <v>-7.2342518999999896</v>
      </c>
      <c r="AB1892" t="s">
        <v>9143</v>
      </c>
      <c r="AC1892" t="s">
        <v>217</v>
      </c>
      <c r="AL1892" t="s">
        <v>218</v>
      </c>
      <c r="AM1892" t="s">
        <v>8437</v>
      </c>
      <c r="AN1892" t="s">
        <v>6</v>
      </c>
      <c r="AO1892" t="s">
        <v>9033</v>
      </c>
      <c r="AP1892" s="57">
        <v>46248.333333333336</v>
      </c>
      <c r="AR1892" t="s">
        <v>219</v>
      </c>
      <c r="AS1892" t="s">
        <v>293</v>
      </c>
      <c r="AT1892" t="s">
        <v>231</v>
      </c>
      <c r="AU1892">
        <v>20260813</v>
      </c>
      <c r="AV1892" t="s">
        <v>222</v>
      </c>
      <c r="AW1892" t="s">
        <v>1022</v>
      </c>
      <c r="AX1892" t="s">
        <v>223</v>
      </c>
      <c r="BA1892" s="57">
        <v>46248.333333333336</v>
      </c>
      <c r="BB1892" t="s">
        <v>8437</v>
      </c>
      <c r="BC1892">
        <v>2026</v>
      </c>
      <c r="BD1892">
        <v>8</v>
      </c>
      <c r="BE1892">
        <v>13</v>
      </c>
      <c r="BF1892" s="6">
        <f t="shared" si="87"/>
        <v>46247</v>
      </c>
      <c r="BG1892">
        <f t="shared" si="88"/>
        <v>-1.3333333333357587</v>
      </c>
      <c r="BH1892" t="str">
        <f t="shared" si="89"/>
        <v>COMPLY</v>
      </c>
      <c r="BI1892" t="str">
        <f>VLOOKUP(H1892,Sheet2!$A$1:$B$270,2,FALSE)</f>
        <v>SURABAYA UTARA</v>
      </c>
    </row>
    <row r="1893" spans="1:61">
      <c r="A1893">
        <v>1892</v>
      </c>
      <c r="B1893">
        <v>1002532996</v>
      </c>
      <c r="C1893">
        <v>3</v>
      </c>
      <c r="D1893" t="s">
        <v>49</v>
      </c>
      <c r="E1893">
        <v>4</v>
      </c>
      <c r="F1893" t="s">
        <v>246</v>
      </c>
      <c r="G1893" t="s">
        <v>549</v>
      </c>
      <c r="H1893" t="s">
        <v>550</v>
      </c>
      <c r="I1893" t="s">
        <v>213</v>
      </c>
      <c r="J1893" t="s">
        <v>214</v>
      </c>
      <c r="K1893" t="s">
        <v>149</v>
      </c>
      <c r="M1893" t="s">
        <v>76</v>
      </c>
      <c r="N1893" t="s">
        <v>216</v>
      </c>
      <c r="O1893" s="57">
        <v>46252.528692129628</v>
      </c>
      <c r="P1893" s="57">
        <v>46252.611793981479</v>
      </c>
      <c r="Q1893">
        <v>69364092</v>
      </c>
      <c r="S1893">
        <v>143407106584</v>
      </c>
      <c r="T1893" t="s">
        <v>8330</v>
      </c>
      <c r="U1893" t="s">
        <v>13685</v>
      </c>
      <c r="V1893" t="s">
        <v>13686</v>
      </c>
      <c r="Z1893">
        <v>110.053223</v>
      </c>
      <c r="AA1893">
        <v>-6.9704689999999996</v>
      </c>
      <c r="AB1893" t="s">
        <v>8333</v>
      </c>
      <c r="AC1893" t="s">
        <v>217</v>
      </c>
      <c r="AL1893" t="s">
        <v>218</v>
      </c>
      <c r="AM1893" t="s">
        <v>13687</v>
      </c>
      <c r="AN1893" t="s">
        <v>6</v>
      </c>
      <c r="AO1893" t="s">
        <v>12868</v>
      </c>
      <c r="AR1893" t="s">
        <v>219</v>
      </c>
      <c r="AS1893" t="s">
        <v>550</v>
      </c>
      <c r="AT1893" t="s">
        <v>231</v>
      </c>
      <c r="AU1893">
        <v>20260818</v>
      </c>
      <c r="AV1893" t="s">
        <v>222</v>
      </c>
      <c r="AW1893" t="s">
        <v>562</v>
      </c>
      <c r="AX1893" t="s">
        <v>223</v>
      </c>
      <c r="BA1893" s="57">
        <v>46252.291666666664</v>
      </c>
      <c r="BB1893" t="s">
        <v>13687</v>
      </c>
      <c r="BC1893">
        <v>2026</v>
      </c>
      <c r="BD1893">
        <v>8</v>
      </c>
      <c r="BE1893">
        <v>18</v>
      </c>
      <c r="BF1893" s="6">
        <f t="shared" si="87"/>
        <v>46252</v>
      </c>
      <c r="BG1893">
        <f t="shared" si="88"/>
        <v>-0.29166666666424135</v>
      </c>
      <c r="BH1893" t="str">
        <f t="shared" si="89"/>
        <v>COMPLY</v>
      </c>
      <c r="BI1893" t="e">
        <f>VLOOKUP(H1893,Sheet2!$A$1:$B$270,2,FALSE)</f>
        <v>#N/A</v>
      </c>
    </row>
    <row r="1894" spans="1:61">
      <c r="A1894">
        <v>1893</v>
      </c>
      <c r="B1894">
        <v>1002517556</v>
      </c>
      <c r="C1894">
        <v>3</v>
      </c>
      <c r="D1894" t="s">
        <v>49</v>
      </c>
      <c r="E1894">
        <v>4</v>
      </c>
      <c r="F1894" t="s">
        <v>252</v>
      </c>
      <c r="G1894" t="s">
        <v>553</v>
      </c>
      <c r="H1894" t="s">
        <v>968</v>
      </c>
      <c r="I1894" t="s">
        <v>213</v>
      </c>
      <c r="J1894" t="s">
        <v>214</v>
      </c>
      <c r="K1894" t="s">
        <v>149</v>
      </c>
      <c r="M1894" t="s">
        <v>76</v>
      </c>
      <c r="N1894" t="s">
        <v>216</v>
      </c>
      <c r="O1894" s="57">
        <v>46244.502858796295</v>
      </c>
      <c r="P1894" s="57">
        <v>46246.608715277776</v>
      </c>
      <c r="Q1894">
        <v>69362341</v>
      </c>
      <c r="S1894">
        <v>146284107593</v>
      </c>
      <c r="T1894" t="s">
        <v>6651</v>
      </c>
      <c r="U1894" t="s">
        <v>6652</v>
      </c>
      <c r="V1894" t="s">
        <v>6653</v>
      </c>
      <c r="Z1894">
        <v>109.04872159999999</v>
      </c>
      <c r="AA1894">
        <v>-6.8769770000000001</v>
      </c>
      <c r="AB1894" t="s">
        <v>6654</v>
      </c>
      <c r="AC1894" t="s">
        <v>226</v>
      </c>
      <c r="AL1894" t="s">
        <v>218</v>
      </c>
      <c r="AM1894" t="s">
        <v>6655</v>
      </c>
      <c r="AN1894" t="s">
        <v>6</v>
      </c>
      <c r="AO1894" s="57">
        <v>46303.506898148145</v>
      </c>
      <c r="AP1894" s="57">
        <v>46245.541666666664</v>
      </c>
      <c r="AR1894" t="s">
        <v>219</v>
      </c>
      <c r="AS1894" t="s">
        <v>968</v>
      </c>
      <c r="AT1894" t="s">
        <v>231</v>
      </c>
      <c r="AU1894">
        <v>20260812</v>
      </c>
      <c r="AV1894" t="s">
        <v>222</v>
      </c>
      <c r="AW1894" t="s">
        <v>561</v>
      </c>
      <c r="AX1894" t="s">
        <v>223</v>
      </c>
      <c r="BA1894" s="57">
        <v>46245.541666666664</v>
      </c>
      <c r="BB1894" t="s">
        <v>6655</v>
      </c>
      <c r="BC1894">
        <v>2026</v>
      </c>
      <c r="BD1894">
        <v>8</v>
      </c>
      <c r="BE1894">
        <v>12</v>
      </c>
      <c r="BF1894" s="6">
        <f t="shared" si="87"/>
        <v>46246</v>
      </c>
      <c r="BG1894">
        <f t="shared" si="88"/>
        <v>0.45833333333575865</v>
      </c>
      <c r="BH1894" t="str">
        <f t="shared" si="89"/>
        <v>COMPLY</v>
      </c>
      <c r="BI1894" t="e">
        <f>VLOOKUP(H1894,Sheet2!$A$1:$B$270,2,FALSE)</f>
        <v>#N/A</v>
      </c>
    </row>
    <row r="1895" spans="1:61">
      <c r="A1895">
        <v>1894</v>
      </c>
      <c r="B1895">
        <v>1002510952</v>
      </c>
      <c r="C1895">
        <v>3</v>
      </c>
      <c r="D1895" t="s">
        <v>45</v>
      </c>
      <c r="E1895">
        <v>5</v>
      </c>
      <c r="F1895" t="s">
        <v>211</v>
      </c>
      <c r="G1895" t="s">
        <v>115</v>
      </c>
      <c r="H1895" t="s">
        <v>405</v>
      </c>
      <c r="I1895" t="s">
        <v>213</v>
      </c>
      <c r="J1895" t="s">
        <v>214</v>
      </c>
      <c r="K1895" t="s">
        <v>149</v>
      </c>
      <c r="L1895" t="s">
        <v>215</v>
      </c>
      <c r="M1895" t="s">
        <v>933</v>
      </c>
      <c r="N1895" t="s">
        <v>216</v>
      </c>
      <c r="O1895" s="57">
        <v>46239.628437500003</v>
      </c>
      <c r="P1895" s="57">
        <v>46246.497754629629</v>
      </c>
      <c r="Q1895">
        <v>69359351</v>
      </c>
      <c r="S1895">
        <v>172602203753</v>
      </c>
      <c r="T1895" t="s">
        <v>3176</v>
      </c>
      <c r="U1895" t="s">
        <v>3177</v>
      </c>
      <c r="V1895" t="s">
        <v>3178</v>
      </c>
      <c r="Z1895">
        <v>116.133645637345</v>
      </c>
      <c r="AA1895">
        <v>-8.6527050186505292</v>
      </c>
      <c r="AB1895" t="s">
        <v>3179</v>
      </c>
      <c r="AC1895" t="s">
        <v>237</v>
      </c>
      <c r="AL1895" t="s">
        <v>218</v>
      </c>
      <c r="AM1895" t="s">
        <v>3180</v>
      </c>
      <c r="AN1895" t="s">
        <v>6</v>
      </c>
      <c r="AO1895" s="57">
        <v>46150.632303240738</v>
      </c>
      <c r="AP1895" s="57">
        <v>46241.333333333336</v>
      </c>
      <c r="AQ1895" t="s">
        <v>564</v>
      </c>
      <c r="AR1895" t="s">
        <v>12</v>
      </c>
      <c r="AS1895" t="s">
        <v>405</v>
      </c>
      <c r="AT1895" t="s">
        <v>231</v>
      </c>
      <c r="AV1895" t="s">
        <v>917</v>
      </c>
      <c r="AW1895" t="s">
        <v>1093</v>
      </c>
      <c r="AX1895" t="s">
        <v>223</v>
      </c>
      <c r="BA1895" s="57">
        <v>46241.333333333336</v>
      </c>
      <c r="BB1895" t="s">
        <v>3180</v>
      </c>
      <c r="BF1895" s="6" t="e">
        <f t="shared" si="87"/>
        <v>#NUM!</v>
      </c>
      <c r="BG1895" t="e">
        <f t="shared" si="88"/>
        <v>#NUM!</v>
      </c>
      <c r="BH1895" t="e">
        <f t="shared" si="89"/>
        <v>#NUM!</v>
      </c>
      <c r="BI1895" t="str">
        <f>VLOOKUP(H1895,Sheet2!$A$1:$B$270,2,FALSE)</f>
        <v>SELONG</v>
      </c>
    </row>
    <row r="1896" spans="1:61">
      <c r="A1896">
        <v>1895</v>
      </c>
      <c r="B1896">
        <v>1002532607</v>
      </c>
      <c r="C1896">
        <v>3</v>
      </c>
      <c r="D1896" t="s">
        <v>55</v>
      </c>
      <c r="E1896">
        <v>5</v>
      </c>
      <c r="F1896" t="s">
        <v>313</v>
      </c>
      <c r="G1896" t="s">
        <v>126</v>
      </c>
      <c r="H1896" t="s">
        <v>382</v>
      </c>
      <c r="I1896" t="s">
        <v>213</v>
      </c>
      <c r="J1896" t="s">
        <v>214</v>
      </c>
      <c r="K1896" t="s">
        <v>149</v>
      </c>
      <c r="M1896" t="s">
        <v>76</v>
      </c>
      <c r="N1896" t="s">
        <v>216</v>
      </c>
      <c r="O1896" s="57">
        <v>46252.451018518521</v>
      </c>
      <c r="P1896" s="57">
        <v>46252.691284722219</v>
      </c>
      <c r="Q1896">
        <v>69368728</v>
      </c>
      <c r="S1896">
        <v>152303245860</v>
      </c>
      <c r="T1896" t="s">
        <v>9118</v>
      </c>
      <c r="U1896" t="s">
        <v>13688</v>
      </c>
      <c r="V1896" t="s">
        <v>13689</v>
      </c>
      <c r="Z1896">
        <v>112.7811011</v>
      </c>
      <c r="AA1896">
        <v>-7.3060355000000001</v>
      </c>
      <c r="AB1896" t="s">
        <v>13690</v>
      </c>
      <c r="AC1896" t="s">
        <v>291</v>
      </c>
      <c r="AL1896" t="s">
        <v>218</v>
      </c>
      <c r="AM1896" t="s">
        <v>13691</v>
      </c>
      <c r="AN1896" t="s">
        <v>6</v>
      </c>
      <c r="AO1896" t="s">
        <v>13027</v>
      </c>
      <c r="AP1896" s="57">
        <v>46253.416666666664</v>
      </c>
      <c r="AR1896" t="s">
        <v>219</v>
      </c>
      <c r="AS1896" t="s">
        <v>382</v>
      </c>
      <c r="AT1896" t="s">
        <v>231</v>
      </c>
      <c r="AU1896">
        <v>20260818</v>
      </c>
      <c r="AV1896" t="s">
        <v>222</v>
      </c>
      <c r="AW1896" t="s">
        <v>561</v>
      </c>
      <c r="AX1896" t="s">
        <v>223</v>
      </c>
      <c r="BA1896" s="57">
        <v>46253.416666666664</v>
      </c>
      <c r="BB1896" t="s">
        <v>13691</v>
      </c>
      <c r="BC1896">
        <v>2026</v>
      </c>
      <c r="BD1896">
        <v>8</v>
      </c>
      <c r="BE1896">
        <v>18</v>
      </c>
      <c r="BF1896" s="6">
        <f t="shared" si="87"/>
        <v>46252</v>
      </c>
      <c r="BG1896">
        <f t="shared" si="88"/>
        <v>-1.4166666666642413</v>
      </c>
      <c r="BH1896" t="str">
        <f t="shared" si="89"/>
        <v>COMPLY</v>
      </c>
      <c r="BI1896" t="str">
        <f>VLOOKUP(H1896,Sheet2!$A$1:$B$270,2,FALSE)</f>
        <v>SURABAYA SELATAN</v>
      </c>
    </row>
    <row r="1897" spans="1:61">
      <c r="A1897">
        <v>1896</v>
      </c>
      <c r="B1897">
        <v>1002528934</v>
      </c>
      <c r="C1897">
        <v>3</v>
      </c>
      <c r="D1897" t="s">
        <v>55</v>
      </c>
      <c r="E1897">
        <v>5</v>
      </c>
      <c r="F1897" t="s">
        <v>228</v>
      </c>
      <c r="G1897" t="s">
        <v>121</v>
      </c>
      <c r="H1897" t="s">
        <v>447</v>
      </c>
      <c r="I1897" t="s">
        <v>213</v>
      </c>
      <c r="J1897" t="s">
        <v>214</v>
      </c>
      <c r="K1897" t="s">
        <v>149</v>
      </c>
      <c r="L1897" t="s">
        <v>215</v>
      </c>
      <c r="M1897" t="s">
        <v>76</v>
      </c>
      <c r="N1897" t="s">
        <v>216</v>
      </c>
      <c r="O1897" s="57">
        <v>46249.824259259258</v>
      </c>
      <c r="P1897" s="57">
        <v>46251.502488425926</v>
      </c>
      <c r="Q1897">
        <v>69367236</v>
      </c>
      <c r="S1897">
        <v>152438209197</v>
      </c>
      <c r="T1897" t="s">
        <v>10878</v>
      </c>
      <c r="U1897" t="s">
        <v>10879</v>
      </c>
      <c r="V1897" t="s">
        <v>10880</v>
      </c>
      <c r="Z1897">
        <v>113.32154285162601</v>
      </c>
      <c r="AA1897">
        <v>-7.1039069620857296</v>
      </c>
      <c r="AB1897" t="s">
        <v>10881</v>
      </c>
      <c r="AC1897" t="s">
        <v>217</v>
      </c>
      <c r="AL1897" t="s">
        <v>218</v>
      </c>
      <c r="AM1897" t="s">
        <v>10766</v>
      </c>
      <c r="AN1897" t="s">
        <v>6</v>
      </c>
      <c r="AO1897" t="s">
        <v>10828</v>
      </c>
      <c r="AP1897" s="57">
        <v>46251.333333333336</v>
      </c>
      <c r="AR1897" t="s">
        <v>219</v>
      </c>
      <c r="AS1897" t="s">
        <v>447</v>
      </c>
      <c r="AT1897" t="s">
        <v>221</v>
      </c>
      <c r="AU1897">
        <v>20260817</v>
      </c>
      <c r="AV1897" t="s">
        <v>222</v>
      </c>
      <c r="AW1897" t="s">
        <v>981</v>
      </c>
      <c r="AX1897" t="s">
        <v>223</v>
      </c>
      <c r="BA1897" s="57">
        <v>46251.333333333336</v>
      </c>
      <c r="BB1897" t="s">
        <v>10766</v>
      </c>
      <c r="BC1897">
        <v>2026</v>
      </c>
      <c r="BD1897">
        <v>8</v>
      </c>
      <c r="BE1897">
        <v>17</v>
      </c>
      <c r="BF1897" s="6">
        <f t="shared" si="87"/>
        <v>46251</v>
      </c>
      <c r="BG1897">
        <f t="shared" si="88"/>
        <v>-0.33333333333575865</v>
      </c>
      <c r="BH1897" t="str">
        <f t="shared" si="89"/>
        <v>COMPLY</v>
      </c>
      <c r="BI1897" t="str">
        <f>VLOOKUP(H1897,Sheet2!$A$1:$B$270,2,FALSE)</f>
        <v>MADURA</v>
      </c>
    </row>
    <row r="1898" spans="1:61">
      <c r="A1898">
        <v>1897</v>
      </c>
      <c r="B1898">
        <v>1002507601</v>
      </c>
      <c r="C1898">
        <v>3</v>
      </c>
      <c r="D1898" t="s">
        <v>34</v>
      </c>
      <c r="E1898">
        <v>5</v>
      </c>
      <c r="F1898" t="s">
        <v>573</v>
      </c>
      <c r="G1898" t="s">
        <v>85</v>
      </c>
      <c r="H1898" t="s">
        <v>285</v>
      </c>
      <c r="I1898" t="s">
        <v>213</v>
      </c>
      <c r="J1898" t="s">
        <v>214</v>
      </c>
      <c r="K1898" t="s">
        <v>149</v>
      </c>
      <c r="M1898" t="s">
        <v>76</v>
      </c>
      <c r="N1898" t="s">
        <v>608</v>
      </c>
      <c r="O1898" s="57">
        <v>46238.458912037036</v>
      </c>
      <c r="P1898" s="57">
        <v>46238.756238425929</v>
      </c>
      <c r="Q1898">
        <v>66525052</v>
      </c>
      <c r="S1898">
        <v>172413244281</v>
      </c>
      <c r="T1898" t="s">
        <v>1005</v>
      </c>
      <c r="U1898" t="s">
        <v>3197</v>
      </c>
      <c r="V1898" t="s">
        <v>3198</v>
      </c>
      <c r="Z1898">
        <v>115.13273100000001</v>
      </c>
      <c r="AA1898">
        <v>-8.5523699999999998</v>
      </c>
      <c r="AB1898" t="s">
        <v>3199</v>
      </c>
      <c r="AC1898" t="s">
        <v>226</v>
      </c>
      <c r="AL1898" t="s">
        <v>218</v>
      </c>
      <c r="AM1898" t="s">
        <v>3200</v>
      </c>
      <c r="AN1898" t="s">
        <v>6</v>
      </c>
      <c r="AO1898" s="57">
        <v>46120.465902777774</v>
      </c>
      <c r="AR1898" t="s">
        <v>219</v>
      </c>
      <c r="AS1898" t="s">
        <v>285</v>
      </c>
      <c r="AT1898" t="s">
        <v>231</v>
      </c>
      <c r="AU1898">
        <v>20260804</v>
      </c>
      <c r="AV1898" t="s">
        <v>222</v>
      </c>
      <c r="AW1898" t="s">
        <v>944</v>
      </c>
      <c r="AX1898" t="s">
        <v>223</v>
      </c>
      <c r="BA1898" s="57">
        <v>46238.291666666664</v>
      </c>
      <c r="BB1898" t="s">
        <v>3200</v>
      </c>
      <c r="BC1898">
        <v>2026</v>
      </c>
      <c r="BD1898">
        <v>8</v>
      </c>
      <c r="BE1898">
        <v>4</v>
      </c>
      <c r="BF1898" s="6">
        <f t="shared" si="87"/>
        <v>46238</v>
      </c>
      <c r="BG1898">
        <f t="shared" si="88"/>
        <v>-0.29166666666424135</v>
      </c>
      <c r="BH1898" t="str">
        <f t="shared" si="89"/>
        <v>COMPLY</v>
      </c>
      <c r="BI1898" t="str">
        <f>VLOOKUP(H1898,Sheet2!$A$1:$B$270,2,FALSE)</f>
        <v>TABANAN</v>
      </c>
    </row>
    <row r="1899" spans="1:61">
      <c r="A1899">
        <v>1898</v>
      </c>
      <c r="B1899">
        <v>1002517059</v>
      </c>
      <c r="C1899">
        <v>3</v>
      </c>
      <c r="D1899" t="s">
        <v>42</v>
      </c>
      <c r="E1899">
        <v>5</v>
      </c>
      <c r="F1899" t="s">
        <v>106</v>
      </c>
      <c r="G1899" t="s">
        <v>107</v>
      </c>
      <c r="H1899" t="s">
        <v>264</v>
      </c>
      <c r="I1899" t="s">
        <v>213</v>
      </c>
      <c r="J1899" t="s">
        <v>214</v>
      </c>
      <c r="K1899" t="s">
        <v>149</v>
      </c>
      <c r="M1899" t="s">
        <v>76</v>
      </c>
      <c r="N1899" t="s">
        <v>216</v>
      </c>
      <c r="O1899" s="57">
        <v>46244.398831018516</v>
      </c>
      <c r="P1899" s="57">
        <v>46251.520960648151</v>
      </c>
      <c r="Q1899">
        <v>69362138</v>
      </c>
      <c r="S1899">
        <v>152505340655</v>
      </c>
      <c r="T1899" t="s">
        <v>6661</v>
      </c>
      <c r="U1899" t="s">
        <v>6662</v>
      </c>
      <c r="V1899" t="s">
        <v>6663</v>
      </c>
      <c r="Z1899">
        <v>113.07181610000001</v>
      </c>
      <c r="AA1899">
        <v>-7.9582794000000003</v>
      </c>
      <c r="AB1899" t="s">
        <v>6664</v>
      </c>
      <c r="AC1899" t="s">
        <v>230</v>
      </c>
      <c r="AL1899" t="s">
        <v>218</v>
      </c>
      <c r="AM1899" t="s">
        <v>6665</v>
      </c>
      <c r="AN1899" t="s">
        <v>6</v>
      </c>
      <c r="AO1899" s="57">
        <v>46303.402800925927</v>
      </c>
      <c r="AP1899" s="57">
        <v>46251.625</v>
      </c>
      <c r="AQ1899" t="s">
        <v>248</v>
      </c>
      <c r="AR1899" t="s">
        <v>219</v>
      </c>
      <c r="AS1899" t="s">
        <v>264</v>
      </c>
      <c r="AT1899" t="s">
        <v>231</v>
      </c>
      <c r="AU1899">
        <v>20260817</v>
      </c>
      <c r="AV1899" t="s">
        <v>222</v>
      </c>
      <c r="AW1899" t="s">
        <v>561</v>
      </c>
      <c r="AX1899" t="s">
        <v>223</v>
      </c>
      <c r="BA1899" s="57">
        <v>46251.625</v>
      </c>
      <c r="BB1899" t="s">
        <v>6665</v>
      </c>
      <c r="BC1899">
        <v>2026</v>
      </c>
      <c r="BD1899">
        <v>8</v>
      </c>
      <c r="BE1899">
        <v>17</v>
      </c>
      <c r="BF1899" s="6">
        <f t="shared" si="87"/>
        <v>46251</v>
      </c>
      <c r="BG1899">
        <f t="shared" si="88"/>
        <v>-0.625</v>
      </c>
      <c r="BH1899" t="str">
        <f t="shared" si="89"/>
        <v>COMPLY</v>
      </c>
      <c r="BI1899" t="str">
        <f>VLOOKUP(H1899,Sheet2!$A$1:$B$270,2,FALSE)</f>
        <v>PROBOLINGGO</v>
      </c>
    </row>
    <row r="1900" spans="1:61">
      <c r="A1900">
        <v>1899</v>
      </c>
      <c r="B1900">
        <v>1002518786</v>
      </c>
      <c r="C1900">
        <v>3</v>
      </c>
      <c r="D1900" t="s">
        <v>38</v>
      </c>
      <c r="E1900">
        <v>5</v>
      </c>
      <c r="F1900" t="s">
        <v>92</v>
      </c>
      <c r="G1900" t="s">
        <v>89</v>
      </c>
      <c r="H1900" t="s">
        <v>409</v>
      </c>
      <c r="I1900" t="s">
        <v>213</v>
      </c>
      <c r="J1900" t="s">
        <v>214</v>
      </c>
      <c r="K1900" t="s">
        <v>149</v>
      </c>
      <c r="L1900" t="s">
        <v>215</v>
      </c>
      <c r="M1900" t="s">
        <v>76</v>
      </c>
      <c r="N1900" t="s">
        <v>216</v>
      </c>
      <c r="O1900" s="57">
        <v>46245.306203703702</v>
      </c>
      <c r="P1900" s="57">
        <v>46246.580405092594</v>
      </c>
      <c r="Q1900">
        <v>69362820</v>
      </c>
      <c r="S1900">
        <v>152609258565</v>
      </c>
      <c r="T1900" t="s">
        <v>7314</v>
      </c>
      <c r="U1900" t="s">
        <v>7315</v>
      </c>
      <c r="V1900" t="s">
        <v>7316</v>
      </c>
      <c r="Z1900">
        <v>111.874992499999</v>
      </c>
      <c r="AA1900">
        <v>-7.1555930999999999</v>
      </c>
      <c r="AB1900" t="s">
        <v>7317</v>
      </c>
      <c r="AC1900" t="s">
        <v>237</v>
      </c>
      <c r="AL1900" t="s">
        <v>218</v>
      </c>
      <c r="AM1900" t="s">
        <v>7155</v>
      </c>
      <c r="AN1900" t="s">
        <v>6</v>
      </c>
      <c r="AO1900" s="57">
        <v>46334.309351851851</v>
      </c>
      <c r="AP1900" s="57">
        <v>46247.333333333336</v>
      </c>
      <c r="AR1900" t="s">
        <v>219</v>
      </c>
      <c r="AS1900" t="s">
        <v>409</v>
      </c>
      <c r="AT1900" t="s">
        <v>231</v>
      </c>
      <c r="AU1900">
        <v>20260812</v>
      </c>
      <c r="AV1900" t="s">
        <v>222</v>
      </c>
      <c r="AW1900" t="s">
        <v>1018</v>
      </c>
      <c r="AX1900" t="s">
        <v>223</v>
      </c>
      <c r="BA1900" s="57">
        <v>46247.333333333336</v>
      </c>
      <c r="BB1900" t="s">
        <v>7155</v>
      </c>
      <c r="BC1900">
        <v>2026</v>
      </c>
      <c r="BD1900">
        <v>8</v>
      </c>
      <c r="BE1900">
        <v>12</v>
      </c>
      <c r="BF1900" s="6">
        <f t="shared" si="87"/>
        <v>46246</v>
      </c>
      <c r="BG1900">
        <f t="shared" si="88"/>
        <v>-1.3333333333357587</v>
      </c>
      <c r="BH1900" t="str">
        <f t="shared" si="89"/>
        <v>COMPLY</v>
      </c>
      <c r="BI1900" t="str">
        <f>VLOOKUP(H1900,Sheet2!$A$1:$B$270,2,FALSE)</f>
        <v>BOJONEGORO</v>
      </c>
    </row>
    <row r="1901" spans="1:61">
      <c r="A1901">
        <v>1900</v>
      </c>
      <c r="B1901">
        <v>1002525692</v>
      </c>
      <c r="C1901">
        <v>3</v>
      </c>
      <c r="D1901" t="s">
        <v>38</v>
      </c>
      <c r="E1901">
        <v>5</v>
      </c>
      <c r="F1901" t="s">
        <v>250</v>
      </c>
      <c r="G1901" t="s">
        <v>91</v>
      </c>
      <c r="H1901" t="s">
        <v>422</v>
      </c>
      <c r="I1901" t="s">
        <v>213</v>
      </c>
      <c r="J1901" t="s">
        <v>214</v>
      </c>
      <c r="K1901" t="s">
        <v>149</v>
      </c>
      <c r="L1901" t="s">
        <v>215</v>
      </c>
      <c r="M1901" t="s">
        <v>76</v>
      </c>
      <c r="N1901" t="s">
        <v>216</v>
      </c>
      <c r="O1901" s="57">
        <v>46248.4062037037</v>
      </c>
      <c r="P1901" s="57">
        <v>46248.567916666667</v>
      </c>
      <c r="Q1901">
        <v>69365726</v>
      </c>
      <c r="S1901">
        <v>152715213992</v>
      </c>
      <c r="T1901" t="s">
        <v>10896</v>
      </c>
      <c r="U1901" t="s">
        <v>10897</v>
      </c>
      <c r="V1901" t="s">
        <v>10898</v>
      </c>
      <c r="Z1901">
        <v>112.639397902255</v>
      </c>
      <c r="AA1901">
        <v>-8.1788315027343295</v>
      </c>
      <c r="AB1901" t="s">
        <v>10899</v>
      </c>
      <c r="AC1901" t="s">
        <v>237</v>
      </c>
      <c r="AL1901" t="s">
        <v>218</v>
      </c>
      <c r="AM1901" t="s">
        <v>10900</v>
      </c>
      <c r="AN1901" t="s">
        <v>6</v>
      </c>
      <c r="AO1901" t="s">
        <v>10901</v>
      </c>
      <c r="AP1901" s="57">
        <v>46249.333333333336</v>
      </c>
      <c r="AR1901" t="s">
        <v>219</v>
      </c>
      <c r="AS1901" t="s">
        <v>422</v>
      </c>
      <c r="AT1901" t="s">
        <v>231</v>
      </c>
      <c r="AU1901">
        <v>20260814</v>
      </c>
      <c r="AV1901" t="s">
        <v>222</v>
      </c>
      <c r="AW1901" t="s">
        <v>1023</v>
      </c>
      <c r="AX1901" t="s">
        <v>223</v>
      </c>
      <c r="BA1901" s="57">
        <v>46249.333333333336</v>
      </c>
      <c r="BB1901" t="s">
        <v>10900</v>
      </c>
      <c r="BC1901">
        <v>2026</v>
      </c>
      <c r="BD1901">
        <v>8</v>
      </c>
      <c r="BE1901">
        <v>14</v>
      </c>
      <c r="BF1901" s="6">
        <f t="shared" si="87"/>
        <v>46248</v>
      </c>
      <c r="BG1901">
        <f t="shared" si="88"/>
        <v>-1.3333333333357587</v>
      </c>
      <c r="BH1901" t="str">
        <f t="shared" si="89"/>
        <v>COMPLY</v>
      </c>
      <c r="BI1901" t="str">
        <f>VLOOKUP(H1901,Sheet2!$A$1:$B$270,2,FALSE)</f>
        <v>MALANG</v>
      </c>
    </row>
    <row r="1902" spans="1:61">
      <c r="A1902">
        <v>1901</v>
      </c>
      <c r="B1902">
        <v>1002531975</v>
      </c>
      <c r="C1902">
        <v>3</v>
      </c>
      <c r="D1902" t="s">
        <v>55</v>
      </c>
      <c r="E1902">
        <v>5</v>
      </c>
      <c r="F1902" t="s">
        <v>228</v>
      </c>
      <c r="G1902" t="s">
        <v>127</v>
      </c>
      <c r="H1902" t="s">
        <v>432</v>
      </c>
      <c r="I1902" t="s">
        <v>213</v>
      </c>
      <c r="J1902" t="s">
        <v>214</v>
      </c>
      <c r="K1902" t="s">
        <v>149</v>
      </c>
      <c r="M1902" t="s">
        <v>240</v>
      </c>
      <c r="N1902" t="s">
        <v>216</v>
      </c>
      <c r="O1902" s="57">
        <v>46252.348993055559</v>
      </c>
      <c r="P1902" s="57">
        <v>46252.655578703707</v>
      </c>
      <c r="Q1902">
        <v>69368479</v>
      </c>
      <c r="S1902">
        <v>152427203177</v>
      </c>
      <c r="T1902" t="s">
        <v>13692</v>
      </c>
      <c r="U1902" t="s">
        <v>13693</v>
      </c>
      <c r="V1902" t="s">
        <v>13694</v>
      </c>
      <c r="Z1902">
        <v>113.49335550000001</v>
      </c>
      <c r="AA1902">
        <v>-6.9328057000000003</v>
      </c>
      <c r="AB1902" t="s">
        <v>13695</v>
      </c>
      <c r="AC1902" t="s">
        <v>230</v>
      </c>
      <c r="AL1902" t="s">
        <v>218</v>
      </c>
      <c r="AM1902" t="s">
        <v>13696</v>
      </c>
      <c r="AN1902" t="s">
        <v>6</v>
      </c>
      <c r="AO1902" t="s">
        <v>13393</v>
      </c>
      <c r="AP1902" s="57">
        <v>46253.541666666664</v>
      </c>
      <c r="AR1902" t="s">
        <v>241</v>
      </c>
      <c r="AS1902" t="s">
        <v>432</v>
      </c>
      <c r="AT1902" t="s">
        <v>221</v>
      </c>
      <c r="AV1902" t="s">
        <v>240</v>
      </c>
      <c r="AW1902" t="s">
        <v>561</v>
      </c>
      <c r="AX1902" t="s">
        <v>223</v>
      </c>
      <c r="BA1902" s="57">
        <v>46253.541666666664</v>
      </c>
      <c r="BB1902" t="s">
        <v>13696</v>
      </c>
      <c r="BF1902" s="6" t="e">
        <f t="shared" si="87"/>
        <v>#NUM!</v>
      </c>
      <c r="BG1902" t="e">
        <f t="shared" si="88"/>
        <v>#NUM!</v>
      </c>
      <c r="BH1902" t="e">
        <f t="shared" si="89"/>
        <v>#NUM!</v>
      </c>
      <c r="BI1902" t="str">
        <f>VLOOKUP(H1902,Sheet2!$A$1:$B$270,2,FALSE)</f>
        <v>MADURA</v>
      </c>
    </row>
    <row r="1903" spans="1:61">
      <c r="A1903">
        <v>1902</v>
      </c>
      <c r="B1903">
        <v>1002505905</v>
      </c>
      <c r="C1903">
        <v>3</v>
      </c>
      <c r="D1903" t="s">
        <v>42</v>
      </c>
      <c r="E1903">
        <v>5</v>
      </c>
      <c r="F1903" t="s">
        <v>233</v>
      </c>
      <c r="G1903" t="s">
        <v>101</v>
      </c>
      <c r="H1903" t="s">
        <v>263</v>
      </c>
      <c r="I1903" t="s">
        <v>213</v>
      </c>
      <c r="J1903" t="s">
        <v>214</v>
      </c>
      <c r="K1903" t="s">
        <v>149</v>
      </c>
      <c r="M1903" t="s">
        <v>76</v>
      </c>
      <c r="N1903" t="s">
        <v>216</v>
      </c>
      <c r="O1903" s="57">
        <v>46237.484085648146</v>
      </c>
      <c r="P1903" s="57">
        <v>46237.719814814816</v>
      </c>
      <c r="Q1903">
        <v>69356756</v>
      </c>
      <c r="R1903">
        <v>3135917276</v>
      </c>
      <c r="S1903">
        <v>152316231026</v>
      </c>
      <c r="T1903" t="s">
        <v>1696</v>
      </c>
      <c r="U1903" t="s">
        <v>1697</v>
      </c>
      <c r="V1903" t="s">
        <v>3206</v>
      </c>
      <c r="Z1903">
        <v>112.69957549999999</v>
      </c>
      <c r="AA1903">
        <v>-7.4513299999999996</v>
      </c>
      <c r="AB1903" t="s">
        <v>1699</v>
      </c>
      <c r="AC1903" t="s">
        <v>230</v>
      </c>
      <c r="AL1903" t="s">
        <v>218</v>
      </c>
      <c r="AM1903" t="s">
        <v>3207</v>
      </c>
      <c r="AN1903" t="s">
        <v>6</v>
      </c>
      <c r="AO1903" s="57">
        <v>46089.485972222225</v>
      </c>
      <c r="AR1903" t="s">
        <v>219</v>
      </c>
      <c r="AS1903" t="s">
        <v>263</v>
      </c>
      <c r="AT1903" t="s">
        <v>231</v>
      </c>
      <c r="AU1903">
        <v>20260803</v>
      </c>
      <c r="AV1903" t="s">
        <v>222</v>
      </c>
      <c r="AW1903" t="s">
        <v>613</v>
      </c>
      <c r="AX1903" t="s">
        <v>223</v>
      </c>
      <c r="BA1903" s="57">
        <v>46237.291666666664</v>
      </c>
      <c r="BB1903" t="s">
        <v>3207</v>
      </c>
      <c r="BC1903">
        <v>2026</v>
      </c>
      <c r="BD1903">
        <v>8</v>
      </c>
      <c r="BE1903">
        <v>3</v>
      </c>
      <c r="BF1903" s="6">
        <f t="shared" si="87"/>
        <v>46237</v>
      </c>
      <c r="BG1903">
        <f t="shared" si="88"/>
        <v>-0.29166666666424135</v>
      </c>
      <c r="BH1903" t="str">
        <f t="shared" si="89"/>
        <v>COMPLY</v>
      </c>
      <c r="BI1903" t="str">
        <f>VLOOKUP(H1903,Sheet2!$A$1:$B$270,2,FALSE)</f>
        <v>SIDOARJO</v>
      </c>
    </row>
    <row r="1904" spans="1:61">
      <c r="A1904">
        <v>1903</v>
      </c>
      <c r="B1904">
        <v>1002528148</v>
      </c>
      <c r="C1904">
        <v>3</v>
      </c>
      <c r="D1904" t="s">
        <v>55</v>
      </c>
      <c r="E1904">
        <v>5</v>
      </c>
      <c r="F1904" t="s">
        <v>265</v>
      </c>
      <c r="G1904" t="s">
        <v>126</v>
      </c>
      <c r="H1904" t="s">
        <v>266</v>
      </c>
      <c r="I1904" t="s">
        <v>213</v>
      </c>
      <c r="J1904" t="s">
        <v>214</v>
      </c>
      <c r="K1904" t="s">
        <v>149</v>
      </c>
      <c r="L1904" t="s">
        <v>215</v>
      </c>
      <c r="M1904" t="s">
        <v>76</v>
      </c>
      <c r="N1904" t="s">
        <v>216</v>
      </c>
      <c r="O1904" s="57">
        <v>46249.4999537037</v>
      </c>
      <c r="P1904" s="57">
        <v>46249.815289351849</v>
      </c>
      <c r="Q1904">
        <v>69366805</v>
      </c>
      <c r="S1904">
        <v>152413167686</v>
      </c>
      <c r="T1904" t="s">
        <v>10906</v>
      </c>
      <c r="U1904" t="s">
        <v>10907</v>
      </c>
      <c r="V1904" t="s">
        <v>10908</v>
      </c>
      <c r="Z1904">
        <v>112.72758519999999</v>
      </c>
      <c r="AA1904">
        <v>-7.2577724999999997</v>
      </c>
      <c r="AB1904" t="s">
        <v>10909</v>
      </c>
      <c r="AC1904" t="s">
        <v>217</v>
      </c>
      <c r="AL1904" t="s">
        <v>218</v>
      </c>
      <c r="AM1904" t="s">
        <v>10910</v>
      </c>
      <c r="AN1904" t="s">
        <v>6</v>
      </c>
      <c r="AO1904" t="s">
        <v>9840</v>
      </c>
      <c r="AP1904" s="57">
        <v>46252.625</v>
      </c>
      <c r="AR1904" t="s">
        <v>219</v>
      </c>
      <c r="AS1904" t="s">
        <v>266</v>
      </c>
      <c r="AT1904" t="s">
        <v>231</v>
      </c>
      <c r="AU1904">
        <v>20260815</v>
      </c>
      <c r="AV1904" t="s">
        <v>222</v>
      </c>
      <c r="AW1904" t="s">
        <v>1012</v>
      </c>
      <c r="AX1904" t="s">
        <v>223</v>
      </c>
      <c r="BA1904" s="57">
        <v>46252.625</v>
      </c>
      <c r="BB1904" t="s">
        <v>10910</v>
      </c>
      <c r="BC1904">
        <v>2026</v>
      </c>
      <c r="BD1904">
        <v>8</v>
      </c>
      <c r="BE1904">
        <v>15</v>
      </c>
      <c r="BF1904" s="6">
        <f t="shared" si="87"/>
        <v>46249</v>
      </c>
      <c r="BG1904">
        <f t="shared" si="88"/>
        <v>-3.625</v>
      </c>
      <c r="BH1904" t="str">
        <f t="shared" si="89"/>
        <v>COMPLY</v>
      </c>
      <c r="BI1904" t="str">
        <f>VLOOKUP(H1904,Sheet2!$A$1:$B$270,2,FALSE)</f>
        <v>SURABAYA SELATAN</v>
      </c>
    </row>
    <row r="1905" spans="1:61">
      <c r="A1905">
        <v>1904</v>
      </c>
      <c r="B1905">
        <v>1002517451</v>
      </c>
      <c r="C1905">
        <v>3</v>
      </c>
      <c r="D1905" t="s">
        <v>38</v>
      </c>
      <c r="E1905">
        <v>5</v>
      </c>
      <c r="F1905" t="s">
        <v>90</v>
      </c>
      <c r="G1905" t="s">
        <v>93</v>
      </c>
      <c r="H1905" t="s">
        <v>302</v>
      </c>
      <c r="I1905" t="s">
        <v>213</v>
      </c>
      <c r="J1905" t="s">
        <v>214</v>
      </c>
      <c r="K1905" t="s">
        <v>149</v>
      </c>
      <c r="L1905" t="s">
        <v>215</v>
      </c>
      <c r="M1905" t="s">
        <v>76</v>
      </c>
      <c r="N1905" t="s">
        <v>216</v>
      </c>
      <c r="O1905" s="57">
        <v>46244.479120370372</v>
      </c>
      <c r="P1905" s="57">
        <v>46245.72824074074</v>
      </c>
      <c r="Q1905">
        <v>69362301</v>
      </c>
      <c r="S1905">
        <v>152611229869</v>
      </c>
      <c r="T1905" t="s">
        <v>6669</v>
      </c>
      <c r="U1905" t="s">
        <v>6670</v>
      </c>
      <c r="V1905" t="s">
        <v>6671</v>
      </c>
      <c r="Z1905">
        <v>111.8875365</v>
      </c>
      <c r="AA1905">
        <v>-7.6091363000000003</v>
      </c>
      <c r="AB1905" t="s">
        <v>6672</v>
      </c>
      <c r="AC1905" t="s">
        <v>237</v>
      </c>
      <c r="AL1905" t="s">
        <v>218</v>
      </c>
      <c r="AM1905" t="s">
        <v>6673</v>
      </c>
      <c r="AN1905" t="s">
        <v>6</v>
      </c>
      <c r="AO1905" s="57">
        <v>46303.486157407409</v>
      </c>
      <c r="AP1905" s="57">
        <v>46245.333333333336</v>
      </c>
      <c r="AR1905" t="s">
        <v>219</v>
      </c>
      <c r="AS1905" t="s">
        <v>302</v>
      </c>
      <c r="AT1905" t="s">
        <v>231</v>
      </c>
      <c r="AU1905">
        <v>20260811</v>
      </c>
      <c r="AV1905" t="s">
        <v>222</v>
      </c>
      <c r="AW1905" t="s">
        <v>1010</v>
      </c>
      <c r="AX1905" t="s">
        <v>223</v>
      </c>
      <c r="BA1905" s="57">
        <v>46245.333333333336</v>
      </c>
      <c r="BB1905" t="s">
        <v>6673</v>
      </c>
      <c r="BC1905">
        <v>2026</v>
      </c>
      <c r="BD1905">
        <v>8</v>
      </c>
      <c r="BE1905">
        <v>11</v>
      </c>
      <c r="BF1905" s="6">
        <f t="shared" si="87"/>
        <v>46245</v>
      </c>
      <c r="BG1905">
        <f t="shared" si="88"/>
        <v>-0.33333333333575865</v>
      </c>
      <c r="BH1905" t="str">
        <f t="shared" si="89"/>
        <v>COMPLY</v>
      </c>
      <c r="BI1905" t="str">
        <f>VLOOKUP(H1905,Sheet2!$A$1:$B$270,2,FALSE)</f>
        <v>NGANJUK</v>
      </c>
    </row>
    <row r="1906" spans="1:61">
      <c r="A1906">
        <v>1905</v>
      </c>
      <c r="B1906">
        <v>1002529593</v>
      </c>
      <c r="C1906">
        <v>3</v>
      </c>
      <c r="D1906" t="s">
        <v>55</v>
      </c>
      <c r="E1906">
        <v>5</v>
      </c>
      <c r="F1906" t="s">
        <v>228</v>
      </c>
      <c r="G1906" t="s">
        <v>127</v>
      </c>
      <c r="H1906" t="s">
        <v>229</v>
      </c>
      <c r="I1906" t="s">
        <v>213</v>
      </c>
      <c r="J1906" t="s">
        <v>214</v>
      </c>
      <c r="K1906" t="s">
        <v>149</v>
      </c>
      <c r="L1906" t="s">
        <v>215</v>
      </c>
      <c r="M1906" t="s">
        <v>76</v>
      </c>
      <c r="N1906" t="s">
        <v>216</v>
      </c>
      <c r="O1906" s="57">
        <v>46250.53052083333</v>
      </c>
      <c r="P1906" s="57">
        <v>46251.601180555554</v>
      </c>
      <c r="Q1906">
        <v>69367475</v>
      </c>
      <c r="S1906">
        <v>152426928272</v>
      </c>
      <c r="T1906" t="s">
        <v>10911</v>
      </c>
      <c r="U1906" t="s">
        <v>10912</v>
      </c>
      <c r="V1906" t="s">
        <v>10913</v>
      </c>
      <c r="Z1906">
        <v>113.39155521243801</v>
      </c>
      <c r="AA1906">
        <v>-7.2170360645900198</v>
      </c>
      <c r="AB1906" t="s">
        <v>10914</v>
      </c>
      <c r="AC1906" t="s">
        <v>217</v>
      </c>
      <c r="AL1906" t="s">
        <v>218</v>
      </c>
      <c r="AM1906" t="s">
        <v>10915</v>
      </c>
      <c r="AN1906" t="s">
        <v>6</v>
      </c>
      <c r="AO1906" t="s">
        <v>10191</v>
      </c>
      <c r="AP1906" s="57">
        <v>46251.541666666664</v>
      </c>
      <c r="AR1906" t="s">
        <v>219</v>
      </c>
      <c r="AS1906" t="s">
        <v>229</v>
      </c>
      <c r="AT1906" t="s">
        <v>231</v>
      </c>
      <c r="AU1906">
        <v>20260817</v>
      </c>
      <c r="AV1906" t="s">
        <v>222</v>
      </c>
      <c r="AW1906" t="s">
        <v>1021</v>
      </c>
      <c r="AX1906" t="s">
        <v>223</v>
      </c>
      <c r="BA1906" s="57">
        <v>46251.541666666664</v>
      </c>
      <c r="BB1906" t="s">
        <v>10915</v>
      </c>
      <c r="BC1906">
        <v>2026</v>
      </c>
      <c r="BD1906">
        <v>8</v>
      </c>
      <c r="BE1906">
        <v>17</v>
      </c>
      <c r="BF1906" s="6">
        <f t="shared" si="87"/>
        <v>46251</v>
      </c>
      <c r="BG1906">
        <f t="shared" si="88"/>
        <v>-0.54166666666424135</v>
      </c>
      <c r="BH1906" t="str">
        <f t="shared" si="89"/>
        <v>COMPLY</v>
      </c>
      <c r="BI1906" t="str">
        <f>VLOOKUP(H1906,Sheet2!$A$1:$B$270,2,FALSE)</f>
        <v>MADURA</v>
      </c>
    </row>
    <row r="1907" spans="1:61">
      <c r="A1907">
        <v>1906</v>
      </c>
      <c r="B1907">
        <v>1002514724</v>
      </c>
      <c r="C1907">
        <v>3</v>
      </c>
      <c r="D1907" t="s">
        <v>45</v>
      </c>
      <c r="E1907">
        <v>5</v>
      </c>
      <c r="F1907" t="s">
        <v>113</v>
      </c>
      <c r="G1907" t="s">
        <v>114</v>
      </c>
      <c r="H1907" t="s">
        <v>367</v>
      </c>
      <c r="I1907" t="s">
        <v>213</v>
      </c>
      <c r="J1907" t="s">
        <v>214</v>
      </c>
      <c r="K1907" t="s">
        <v>149</v>
      </c>
      <c r="L1907" t="s">
        <v>215</v>
      </c>
      <c r="M1907" t="s">
        <v>76</v>
      </c>
      <c r="N1907" t="s">
        <v>216</v>
      </c>
      <c r="O1907" s="57">
        <v>46241.582592592589</v>
      </c>
      <c r="P1907" s="57">
        <v>46245.543379629627</v>
      </c>
      <c r="Q1907">
        <v>69360832</v>
      </c>
      <c r="S1907">
        <v>172514216893</v>
      </c>
      <c r="T1907" t="s">
        <v>5556</v>
      </c>
      <c r="U1907" t="s">
        <v>5557</v>
      </c>
      <c r="V1907" t="s">
        <v>5558</v>
      </c>
      <c r="Z1907">
        <v>120.6082067</v>
      </c>
      <c r="AA1907">
        <v>-8.8148406000000001</v>
      </c>
      <c r="AB1907" t="s">
        <v>5559</v>
      </c>
      <c r="AC1907" t="s">
        <v>237</v>
      </c>
      <c r="AL1907" t="s">
        <v>218</v>
      </c>
      <c r="AM1907" t="s">
        <v>5560</v>
      </c>
      <c r="AN1907" t="s">
        <v>6</v>
      </c>
      <c r="AO1907" s="57">
        <v>46211.590300925927</v>
      </c>
      <c r="AP1907" s="57">
        <v>46242.541666666664</v>
      </c>
      <c r="AR1907" t="s">
        <v>219</v>
      </c>
      <c r="AS1907" t="s">
        <v>367</v>
      </c>
      <c r="AT1907" t="s">
        <v>231</v>
      </c>
      <c r="AU1907">
        <v>20260811</v>
      </c>
      <c r="AV1907" t="s">
        <v>222</v>
      </c>
      <c r="AW1907" t="s">
        <v>1010</v>
      </c>
      <c r="AX1907" t="s">
        <v>223</v>
      </c>
      <c r="BA1907" s="57">
        <v>46242.541666666664</v>
      </c>
      <c r="BB1907" t="s">
        <v>5560</v>
      </c>
      <c r="BC1907">
        <v>2026</v>
      </c>
      <c r="BD1907">
        <v>8</v>
      </c>
      <c r="BE1907">
        <v>11</v>
      </c>
      <c r="BF1907" s="6">
        <f t="shared" si="87"/>
        <v>46245</v>
      </c>
      <c r="BG1907">
        <f t="shared" si="88"/>
        <v>2.4583333333357587</v>
      </c>
      <c r="BH1907" t="str">
        <f t="shared" si="89"/>
        <v>NOT COMPLY</v>
      </c>
      <c r="BI1907" t="str">
        <f>VLOOKUP(H1907,Sheet2!$A$1:$B$270,2,FALSE)</f>
        <v>LABOAN BAJO</v>
      </c>
    </row>
    <row r="1908" spans="1:61">
      <c r="A1908">
        <v>1907</v>
      </c>
      <c r="B1908">
        <v>1002526844</v>
      </c>
      <c r="C1908">
        <v>3</v>
      </c>
      <c r="D1908" t="s">
        <v>49</v>
      </c>
      <c r="E1908">
        <v>4</v>
      </c>
      <c r="F1908" t="s">
        <v>246</v>
      </c>
      <c r="G1908" t="s">
        <v>324</v>
      </c>
      <c r="H1908" t="s">
        <v>625</v>
      </c>
      <c r="I1908" t="s">
        <v>213</v>
      </c>
      <c r="J1908" t="s">
        <v>214</v>
      </c>
      <c r="K1908" t="s">
        <v>149</v>
      </c>
      <c r="M1908" t="s">
        <v>76</v>
      </c>
      <c r="N1908" t="s">
        <v>216</v>
      </c>
      <c r="O1908" s="57">
        <v>46248.63380787037</v>
      </c>
      <c r="P1908" s="57">
        <v>46248.666863425926</v>
      </c>
      <c r="Q1908">
        <v>69362823</v>
      </c>
      <c r="S1908">
        <v>141459106883</v>
      </c>
      <c r="T1908" t="s">
        <v>7014</v>
      </c>
      <c r="U1908" t="s">
        <v>10920</v>
      </c>
      <c r="V1908" t="s">
        <v>10921</v>
      </c>
      <c r="Z1908">
        <v>110.36553798845</v>
      </c>
      <c r="AA1908">
        <v>-7.2443750229945802</v>
      </c>
      <c r="AB1908" t="s">
        <v>7017</v>
      </c>
      <c r="AC1908" t="s">
        <v>217</v>
      </c>
      <c r="AL1908" t="s">
        <v>218</v>
      </c>
      <c r="AM1908" t="s">
        <v>9538</v>
      </c>
      <c r="AN1908" t="s">
        <v>6</v>
      </c>
      <c r="AO1908" t="s">
        <v>10010</v>
      </c>
      <c r="AR1908" t="s">
        <v>219</v>
      </c>
      <c r="AS1908" t="s">
        <v>625</v>
      </c>
      <c r="AT1908" t="s">
        <v>231</v>
      </c>
      <c r="AU1908">
        <v>20260814</v>
      </c>
      <c r="AV1908" t="s">
        <v>222</v>
      </c>
      <c r="AW1908" t="s">
        <v>582</v>
      </c>
      <c r="AX1908" t="s">
        <v>223</v>
      </c>
      <c r="BA1908" s="57">
        <v>46248.291666666664</v>
      </c>
      <c r="BB1908" t="s">
        <v>9538</v>
      </c>
      <c r="BC1908">
        <v>2026</v>
      </c>
      <c r="BD1908">
        <v>8</v>
      </c>
      <c r="BE1908">
        <v>14</v>
      </c>
      <c r="BF1908" s="6">
        <f t="shared" si="87"/>
        <v>46248</v>
      </c>
      <c r="BG1908">
        <f t="shared" si="88"/>
        <v>-0.29166666666424135</v>
      </c>
      <c r="BH1908" t="str">
        <f t="shared" si="89"/>
        <v>COMPLY</v>
      </c>
      <c r="BI1908" t="e">
        <f>VLOOKUP(H1908,Sheet2!$A$1:$B$270,2,FALSE)</f>
        <v>#N/A</v>
      </c>
    </row>
    <row r="1909" spans="1:61">
      <c r="A1909">
        <v>1908</v>
      </c>
      <c r="B1909">
        <v>1002517746</v>
      </c>
      <c r="C1909">
        <v>3</v>
      </c>
      <c r="D1909" t="s">
        <v>51</v>
      </c>
      <c r="E1909">
        <v>4</v>
      </c>
      <c r="F1909" t="s">
        <v>273</v>
      </c>
      <c r="G1909" t="s">
        <v>339</v>
      </c>
      <c r="H1909" t="s">
        <v>962</v>
      </c>
      <c r="I1909" t="s">
        <v>213</v>
      </c>
      <c r="J1909" t="s">
        <v>214</v>
      </c>
      <c r="K1909" t="s">
        <v>149</v>
      </c>
      <c r="L1909" t="s">
        <v>215</v>
      </c>
      <c r="M1909" t="s">
        <v>76</v>
      </c>
      <c r="N1909" t="s">
        <v>216</v>
      </c>
      <c r="O1909" s="57">
        <v>46244.559687499997</v>
      </c>
      <c r="P1909" s="57">
        <v>46246.532627314817</v>
      </c>
      <c r="Q1909">
        <v>69362422</v>
      </c>
      <c r="S1909">
        <v>141569115708</v>
      </c>
      <c r="T1909" t="s">
        <v>6674</v>
      </c>
      <c r="U1909" t="s">
        <v>6675</v>
      </c>
      <c r="V1909" t="s">
        <v>6676</v>
      </c>
      <c r="Z1909">
        <v>111.518608</v>
      </c>
      <c r="AA1909">
        <v>-6.9408859999999999</v>
      </c>
      <c r="AB1909" t="s">
        <v>6677</v>
      </c>
      <c r="AC1909" t="s">
        <v>237</v>
      </c>
      <c r="AL1909" t="s">
        <v>218</v>
      </c>
      <c r="AM1909" t="s">
        <v>6678</v>
      </c>
      <c r="AN1909" t="s">
        <v>6</v>
      </c>
      <c r="AO1909" s="57">
        <v>46303.569293981483</v>
      </c>
      <c r="AP1909" s="57">
        <v>46245.541666666664</v>
      </c>
      <c r="AR1909" t="s">
        <v>219</v>
      </c>
      <c r="AS1909" t="s">
        <v>962</v>
      </c>
      <c r="AT1909" t="s">
        <v>231</v>
      </c>
      <c r="AU1909">
        <v>20260812</v>
      </c>
      <c r="AV1909" t="s">
        <v>222</v>
      </c>
      <c r="AW1909" t="s">
        <v>955</v>
      </c>
      <c r="AX1909" t="s">
        <v>223</v>
      </c>
      <c r="BA1909" s="57">
        <v>46245.541666666664</v>
      </c>
      <c r="BB1909" t="s">
        <v>6678</v>
      </c>
      <c r="BC1909">
        <v>2026</v>
      </c>
      <c r="BD1909">
        <v>8</v>
      </c>
      <c r="BE1909">
        <v>12</v>
      </c>
      <c r="BF1909" s="6">
        <f t="shared" si="87"/>
        <v>46246</v>
      </c>
      <c r="BG1909">
        <f t="shared" si="88"/>
        <v>0.45833333333575865</v>
      </c>
      <c r="BH1909" t="str">
        <f t="shared" si="89"/>
        <v>COMPLY</v>
      </c>
      <c r="BI1909" t="e">
        <f>VLOOKUP(H1909,Sheet2!$A$1:$B$270,2,FALSE)</f>
        <v>#N/A</v>
      </c>
    </row>
    <row r="1910" spans="1:61">
      <c r="A1910">
        <v>1909</v>
      </c>
      <c r="B1910">
        <v>1002528834</v>
      </c>
      <c r="C1910">
        <v>3</v>
      </c>
      <c r="D1910" t="s">
        <v>38</v>
      </c>
      <c r="E1910">
        <v>5</v>
      </c>
      <c r="F1910" t="s">
        <v>250</v>
      </c>
      <c r="G1910" t="s">
        <v>91</v>
      </c>
      <c r="H1910" t="s">
        <v>398</v>
      </c>
      <c r="I1910" t="s">
        <v>213</v>
      </c>
      <c r="J1910" t="s">
        <v>214</v>
      </c>
      <c r="K1910" t="s">
        <v>149</v>
      </c>
      <c r="L1910" t="s">
        <v>215</v>
      </c>
      <c r="M1910" t="s">
        <v>575</v>
      </c>
      <c r="N1910" t="s">
        <v>216</v>
      </c>
      <c r="O1910" s="57">
        <v>46249.751342592594</v>
      </c>
      <c r="P1910" s="57">
        <v>46251.588587962964</v>
      </c>
      <c r="Q1910">
        <v>69367188</v>
      </c>
      <c r="S1910">
        <v>152703903558</v>
      </c>
      <c r="T1910" t="s">
        <v>10922</v>
      </c>
      <c r="U1910" t="s">
        <v>10923</v>
      </c>
      <c r="V1910" t="s">
        <v>10924</v>
      </c>
      <c r="Z1910">
        <v>112.60471812661299</v>
      </c>
      <c r="AA1910">
        <v>-7.9567867490247099</v>
      </c>
      <c r="AB1910" t="s">
        <v>10925</v>
      </c>
      <c r="AC1910" t="s">
        <v>237</v>
      </c>
      <c r="AL1910" t="s">
        <v>218</v>
      </c>
      <c r="AM1910" t="s">
        <v>10926</v>
      </c>
      <c r="AN1910" t="s">
        <v>6</v>
      </c>
      <c r="AO1910" t="s">
        <v>10927</v>
      </c>
      <c r="AP1910" s="57">
        <v>46250.625</v>
      </c>
      <c r="AR1910" t="s">
        <v>14</v>
      </c>
      <c r="AS1910" t="s">
        <v>398</v>
      </c>
      <c r="AT1910" t="s">
        <v>231</v>
      </c>
      <c r="AV1910" t="s">
        <v>10928</v>
      </c>
      <c r="AW1910" t="s">
        <v>1021</v>
      </c>
      <c r="AX1910" t="s">
        <v>223</v>
      </c>
      <c r="BA1910" s="57">
        <v>46250.625</v>
      </c>
      <c r="BB1910" t="s">
        <v>10926</v>
      </c>
      <c r="BF1910" s="6" t="e">
        <f t="shared" si="87"/>
        <v>#NUM!</v>
      </c>
      <c r="BG1910" t="e">
        <f t="shared" si="88"/>
        <v>#NUM!</v>
      </c>
      <c r="BH1910" t="e">
        <f t="shared" si="89"/>
        <v>#NUM!</v>
      </c>
      <c r="BI1910" t="str">
        <f>VLOOKUP(H1910,Sheet2!$A$1:$B$270,2,FALSE)</f>
        <v>MALANG</v>
      </c>
    </row>
    <row r="1911" spans="1:61">
      <c r="A1911">
        <v>1910</v>
      </c>
      <c r="B1911">
        <v>1002516541</v>
      </c>
      <c r="C1911">
        <v>3</v>
      </c>
      <c r="D1911" t="s">
        <v>51</v>
      </c>
      <c r="E1911">
        <v>4</v>
      </c>
      <c r="F1911" t="s">
        <v>235</v>
      </c>
      <c r="G1911" t="s">
        <v>957</v>
      </c>
      <c r="H1911" t="s">
        <v>5574</v>
      </c>
      <c r="I1911" t="s">
        <v>213</v>
      </c>
      <c r="J1911" t="s">
        <v>214</v>
      </c>
      <c r="K1911" t="s">
        <v>149</v>
      </c>
      <c r="L1911" t="s">
        <v>215</v>
      </c>
      <c r="M1911" t="s">
        <v>76</v>
      </c>
      <c r="N1911" t="s">
        <v>216</v>
      </c>
      <c r="O1911" s="57">
        <v>46243.618009259262</v>
      </c>
      <c r="P1911" s="57">
        <v>46244.699699074074</v>
      </c>
      <c r="Q1911">
        <v>69361903</v>
      </c>
      <c r="S1911">
        <v>143554100555</v>
      </c>
      <c r="T1911" t="s">
        <v>5575</v>
      </c>
      <c r="U1911" t="s">
        <v>5576</v>
      </c>
      <c r="V1911" t="s">
        <v>5577</v>
      </c>
      <c r="Z1911">
        <v>111.0177487</v>
      </c>
      <c r="AA1911">
        <v>-7.7535340000000001</v>
      </c>
      <c r="AB1911" t="s">
        <v>5578</v>
      </c>
      <c r="AC1911" t="s">
        <v>237</v>
      </c>
      <c r="AL1911" t="s">
        <v>218</v>
      </c>
      <c r="AM1911" t="s">
        <v>5526</v>
      </c>
      <c r="AN1911" t="s">
        <v>6</v>
      </c>
      <c r="AO1911" s="57">
        <v>46273.621365740742</v>
      </c>
      <c r="AP1911" s="57">
        <v>46244.541666666664</v>
      </c>
      <c r="AR1911" t="s">
        <v>219</v>
      </c>
      <c r="AS1911" t="s">
        <v>5574</v>
      </c>
      <c r="AT1911" t="s">
        <v>231</v>
      </c>
      <c r="AU1911">
        <v>20260810</v>
      </c>
      <c r="AV1911" t="s">
        <v>222</v>
      </c>
      <c r="AW1911" t="s">
        <v>1014</v>
      </c>
      <c r="AX1911" t="s">
        <v>223</v>
      </c>
      <c r="BA1911" s="57">
        <v>46244.541666666664</v>
      </c>
      <c r="BB1911" t="s">
        <v>5526</v>
      </c>
      <c r="BC1911">
        <v>2026</v>
      </c>
      <c r="BD1911">
        <v>8</v>
      </c>
      <c r="BE1911">
        <v>10</v>
      </c>
      <c r="BF1911" s="6">
        <f t="shared" si="87"/>
        <v>46244</v>
      </c>
      <c r="BG1911">
        <f t="shared" si="88"/>
        <v>-0.54166666666424135</v>
      </c>
      <c r="BH1911" t="str">
        <f t="shared" si="89"/>
        <v>COMPLY</v>
      </c>
      <c r="BI1911" t="e">
        <f>VLOOKUP(H1911,Sheet2!$A$1:$B$270,2,FALSE)</f>
        <v>#N/A</v>
      </c>
    </row>
    <row r="1912" spans="1:61">
      <c r="A1912">
        <v>1911</v>
      </c>
      <c r="B1912">
        <v>1002512690</v>
      </c>
      <c r="C1912">
        <v>3</v>
      </c>
      <c r="D1912" t="s">
        <v>45</v>
      </c>
      <c r="E1912">
        <v>5</v>
      </c>
      <c r="F1912" t="s">
        <v>211</v>
      </c>
      <c r="G1912" t="s">
        <v>115</v>
      </c>
      <c r="H1912" t="s">
        <v>279</v>
      </c>
      <c r="I1912" t="s">
        <v>213</v>
      </c>
      <c r="J1912" t="s">
        <v>214</v>
      </c>
      <c r="K1912" t="s">
        <v>149</v>
      </c>
      <c r="L1912" t="s">
        <v>215</v>
      </c>
      <c r="M1912" t="s">
        <v>76</v>
      </c>
      <c r="N1912" t="s">
        <v>216</v>
      </c>
      <c r="O1912" s="57">
        <v>46240.605509259258</v>
      </c>
      <c r="P1912" s="57">
        <v>46241.824537037035</v>
      </c>
      <c r="Q1912">
        <v>69360085</v>
      </c>
      <c r="S1912">
        <v>172603791326</v>
      </c>
      <c r="T1912" t="s">
        <v>3244</v>
      </c>
      <c r="U1912" t="s">
        <v>3245</v>
      </c>
      <c r="V1912" t="s">
        <v>3246</v>
      </c>
      <c r="Z1912">
        <v>116.36368899999999</v>
      </c>
      <c r="AA1912">
        <v>-8.6358560000000004</v>
      </c>
      <c r="AB1912" t="s">
        <v>3247</v>
      </c>
      <c r="AC1912" t="s">
        <v>237</v>
      </c>
      <c r="AL1912" t="s">
        <v>218</v>
      </c>
      <c r="AM1912" t="s">
        <v>3248</v>
      </c>
      <c r="AN1912" t="s">
        <v>6</v>
      </c>
      <c r="AO1912" s="57">
        <v>46181.611122685186</v>
      </c>
      <c r="AP1912" s="57">
        <v>46241.541666666664</v>
      </c>
      <c r="AR1912" t="s">
        <v>219</v>
      </c>
      <c r="AS1912" t="s">
        <v>279</v>
      </c>
      <c r="AT1912" t="s">
        <v>231</v>
      </c>
      <c r="AU1912">
        <v>20260807</v>
      </c>
      <c r="AV1912" t="s">
        <v>222</v>
      </c>
      <c r="AW1912" t="s">
        <v>1021</v>
      </c>
      <c r="AX1912" t="s">
        <v>223</v>
      </c>
      <c r="BA1912" s="57">
        <v>46241.541666666664</v>
      </c>
      <c r="BB1912" t="s">
        <v>3248</v>
      </c>
      <c r="BC1912">
        <v>2026</v>
      </c>
      <c r="BD1912">
        <v>8</v>
      </c>
      <c r="BE1912">
        <v>7</v>
      </c>
      <c r="BF1912" s="6">
        <f t="shared" si="87"/>
        <v>46241</v>
      </c>
      <c r="BG1912">
        <f t="shared" si="88"/>
        <v>-0.54166666666424135</v>
      </c>
      <c r="BH1912" t="str">
        <f t="shared" si="89"/>
        <v>COMPLY</v>
      </c>
      <c r="BI1912" t="str">
        <f>VLOOKUP(H1912,Sheet2!$A$1:$B$270,2,FALSE)</f>
        <v>SELONG</v>
      </c>
    </row>
    <row r="1913" spans="1:61">
      <c r="A1913">
        <v>1912</v>
      </c>
      <c r="B1913">
        <v>1002513743</v>
      </c>
      <c r="C1913">
        <v>3</v>
      </c>
      <c r="D1913" t="s">
        <v>38</v>
      </c>
      <c r="E1913">
        <v>5</v>
      </c>
      <c r="F1913" t="s">
        <v>250</v>
      </c>
      <c r="G1913" t="s">
        <v>91</v>
      </c>
      <c r="H1913" t="s">
        <v>413</v>
      </c>
      <c r="I1913" t="s">
        <v>213</v>
      </c>
      <c r="J1913" t="s">
        <v>214</v>
      </c>
      <c r="K1913" t="s">
        <v>149</v>
      </c>
      <c r="M1913" t="s">
        <v>76</v>
      </c>
      <c r="N1913" t="s">
        <v>216</v>
      </c>
      <c r="O1913" s="57">
        <v>46241.374120370368</v>
      </c>
      <c r="P1913" s="57">
        <v>46242.765775462962</v>
      </c>
      <c r="Q1913">
        <v>66210134</v>
      </c>
      <c r="S1913">
        <v>152701239012</v>
      </c>
      <c r="T1913" t="s">
        <v>5579</v>
      </c>
      <c r="U1913" t="s">
        <v>5580</v>
      </c>
      <c r="V1913" t="s">
        <v>5581</v>
      </c>
      <c r="Z1913">
        <v>112.63528890000001</v>
      </c>
      <c r="AA1913">
        <v>-7.9760787999999998</v>
      </c>
      <c r="AB1913" t="s">
        <v>5582</v>
      </c>
      <c r="AC1913" t="s">
        <v>230</v>
      </c>
      <c r="AL1913" t="s">
        <v>218</v>
      </c>
      <c r="AM1913" t="s">
        <v>5583</v>
      </c>
      <c r="AN1913" t="s">
        <v>6</v>
      </c>
      <c r="AO1913" s="57">
        <v>46211.382592592592</v>
      </c>
      <c r="AP1913" s="57">
        <v>46242.333333333336</v>
      </c>
      <c r="AR1913" t="s">
        <v>219</v>
      </c>
      <c r="AS1913" t="s">
        <v>413</v>
      </c>
      <c r="AT1913" t="s">
        <v>231</v>
      </c>
      <c r="AU1913">
        <v>20260808</v>
      </c>
      <c r="AV1913" t="s">
        <v>222</v>
      </c>
      <c r="AW1913" t="s">
        <v>591</v>
      </c>
      <c r="AX1913" t="s">
        <v>223</v>
      </c>
      <c r="BA1913" s="57">
        <v>46242.333333333336</v>
      </c>
      <c r="BB1913" t="s">
        <v>5583</v>
      </c>
      <c r="BC1913">
        <v>2026</v>
      </c>
      <c r="BD1913">
        <v>8</v>
      </c>
      <c r="BE1913">
        <v>8</v>
      </c>
      <c r="BF1913" s="6">
        <f t="shared" si="87"/>
        <v>46242</v>
      </c>
      <c r="BG1913">
        <f t="shared" si="88"/>
        <v>-0.33333333333575865</v>
      </c>
      <c r="BH1913" t="str">
        <f t="shared" si="89"/>
        <v>COMPLY</v>
      </c>
      <c r="BI1913" t="str">
        <f>VLOOKUP(H1913,Sheet2!$A$1:$B$270,2,FALSE)</f>
        <v>MALANG</v>
      </c>
    </row>
    <row r="1914" spans="1:61">
      <c r="A1914">
        <v>1913</v>
      </c>
      <c r="B1914">
        <v>1002505284</v>
      </c>
      <c r="C1914">
        <v>3</v>
      </c>
      <c r="D1914" t="s">
        <v>42</v>
      </c>
      <c r="E1914">
        <v>5</v>
      </c>
      <c r="F1914" t="s">
        <v>102</v>
      </c>
      <c r="G1914" t="s">
        <v>99</v>
      </c>
      <c r="H1914" t="s">
        <v>316</v>
      </c>
      <c r="I1914" t="s">
        <v>213</v>
      </c>
      <c r="J1914" t="s">
        <v>214</v>
      </c>
      <c r="K1914" t="s">
        <v>149</v>
      </c>
      <c r="L1914" t="s">
        <v>215</v>
      </c>
      <c r="M1914" t="s">
        <v>76</v>
      </c>
      <c r="N1914" t="s">
        <v>216</v>
      </c>
      <c r="O1914" s="57">
        <v>46236.586793981478</v>
      </c>
      <c r="P1914" s="57">
        <v>46237.632291666669</v>
      </c>
      <c r="Q1914">
        <v>69357036</v>
      </c>
      <c r="S1914">
        <v>152503269426</v>
      </c>
      <c r="T1914" t="s">
        <v>3253</v>
      </c>
      <c r="U1914" t="s">
        <v>3254</v>
      </c>
      <c r="V1914" t="s">
        <v>3255</v>
      </c>
      <c r="Z1914">
        <v>114.389819093048</v>
      </c>
      <c r="AA1914">
        <v>-8.1751941360741398</v>
      </c>
      <c r="AB1914" t="s">
        <v>3256</v>
      </c>
      <c r="AC1914" t="s">
        <v>217</v>
      </c>
      <c r="AL1914" t="s">
        <v>218</v>
      </c>
      <c r="AM1914" t="s">
        <v>2684</v>
      </c>
      <c r="AN1914" t="s">
        <v>6</v>
      </c>
      <c r="AO1914" s="57">
        <v>46061.590104166666</v>
      </c>
      <c r="AP1914" s="57">
        <v>46237.541666666664</v>
      </c>
      <c r="AR1914" t="s">
        <v>219</v>
      </c>
      <c r="AS1914" t="s">
        <v>316</v>
      </c>
      <c r="AT1914" t="s">
        <v>231</v>
      </c>
      <c r="AU1914">
        <v>20260803</v>
      </c>
      <c r="AV1914" t="s">
        <v>222</v>
      </c>
      <c r="AW1914" t="s">
        <v>1020</v>
      </c>
      <c r="AX1914" t="s">
        <v>223</v>
      </c>
      <c r="BA1914" s="57">
        <v>46237.541666666664</v>
      </c>
      <c r="BB1914" t="s">
        <v>2684</v>
      </c>
      <c r="BC1914">
        <v>2026</v>
      </c>
      <c r="BD1914">
        <v>8</v>
      </c>
      <c r="BE1914">
        <v>3</v>
      </c>
      <c r="BF1914" s="6">
        <f t="shared" si="87"/>
        <v>46237</v>
      </c>
      <c r="BG1914">
        <f t="shared" si="88"/>
        <v>-0.54166666666424135</v>
      </c>
      <c r="BH1914" t="str">
        <f t="shared" si="89"/>
        <v>COMPLY</v>
      </c>
      <c r="BI1914" t="str">
        <f>VLOOKUP(H1914,Sheet2!$A$1:$B$270,2,FALSE)</f>
        <v>BANYUWANGI</v>
      </c>
    </row>
    <row r="1915" spans="1:61">
      <c r="A1915">
        <v>1914</v>
      </c>
      <c r="B1915">
        <v>1002526034</v>
      </c>
      <c r="C1915">
        <v>3</v>
      </c>
      <c r="D1915" t="s">
        <v>49</v>
      </c>
      <c r="E1915">
        <v>4</v>
      </c>
      <c r="F1915" t="s">
        <v>252</v>
      </c>
      <c r="G1915" t="s">
        <v>553</v>
      </c>
      <c r="H1915" t="s">
        <v>559</v>
      </c>
      <c r="I1915" t="s">
        <v>213</v>
      </c>
      <c r="J1915" t="s">
        <v>214</v>
      </c>
      <c r="K1915" t="s">
        <v>149</v>
      </c>
      <c r="M1915" t="s">
        <v>575</v>
      </c>
      <c r="N1915" t="s">
        <v>216</v>
      </c>
      <c r="O1915" s="57">
        <v>46248.465821759259</v>
      </c>
      <c r="P1915" s="57">
        <v>46252.580821759257</v>
      </c>
      <c r="Q1915">
        <v>69365846</v>
      </c>
      <c r="S1915">
        <v>146281108194</v>
      </c>
      <c r="T1915" t="s">
        <v>10935</v>
      </c>
      <c r="U1915" t="s">
        <v>10936</v>
      </c>
      <c r="V1915" t="s">
        <v>10937</v>
      </c>
      <c r="Z1915">
        <v>109.0268172</v>
      </c>
      <c r="AA1915">
        <v>-7.1745913000000003</v>
      </c>
      <c r="AB1915" t="s">
        <v>10938</v>
      </c>
      <c r="AC1915" t="s">
        <v>226</v>
      </c>
      <c r="AL1915" t="s">
        <v>218</v>
      </c>
      <c r="AM1915" t="s">
        <v>10939</v>
      </c>
      <c r="AN1915" t="s">
        <v>6</v>
      </c>
      <c r="AO1915" t="s">
        <v>10053</v>
      </c>
      <c r="AP1915" s="57">
        <v>46249.625</v>
      </c>
      <c r="AR1915" t="s">
        <v>14</v>
      </c>
      <c r="AS1915" t="s">
        <v>559</v>
      </c>
      <c r="AT1915" t="s">
        <v>231</v>
      </c>
      <c r="AV1915" t="s">
        <v>13697</v>
      </c>
      <c r="AW1915" t="s">
        <v>561</v>
      </c>
      <c r="AX1915" t="s">
        <v>223</v>
      </c>
      <c r="BA1915" s="57">
        <v>46249.625</v>
      </c>
      <c r="BB1915" t="s">
        <v>10939</v>
      </c>
      <c r="BF1915" s="6" t="e">
        <f t="shared" si="87"/>
        <v>#NUM!</v>
      </c>
      <c r="BG1915" t="e">
        <f t="shared" si="88"/>
        <v>#NUM!</v>
      </c>
      <c r="BH1915" t="e">
        <f t="shared" si="89"/>
        <v>#NUM!</v>
      </c>
      <c r="BI1915" t="e">
        <f>VLOOKUP(H1915,Sheet2!$A$1:$B$270,2,FALSE)</f>
        <v>#N/A</v>
      </c>
    </row>
    <row r="1916" spans="1:61">
      <c r="A1916">
        <v>1915</v>
      </c>
      <c r="B1916">
        <v>1002533339</v>
      </c>
      <c r="C1916">
        <v>3</v>
      </c>
      <c r="D1916" t="s">
        <v>45</v>
      </c>
      <c r="E1916">
        <v>5</v>
      </c>
      <c r="F1916" t="s">
        <v>113</v>
      </c>
      <c r="G1916" t="s">
        <v>114</v>
      </c>
      <c r="H1916" t="s">
        <v>367</v>
      </c>
      <c r="I1916" t="s">
        <v>213</v>
      </c>
      <c r="J1916" t="s">
        <v>214</v>
      </c>
      <c r="K1916" t="s">
        <v>149</v>
      </c>
      <c r="L1916" t="s">
        <v>215</v>
      </c>
      <c r="M1916" t="s">
        <v>240</v>
      </c>
      <c r="N1916" t="s">
        <v>216</v>
      </c>
      <c r="O1916" s="57">
        <v>46252.583310185182</v>
      </c>
      <c r="P1916" s="57">
        <v>46252.584733796299</v>
      </c>
      <c r="Q1916">
        <v>69369078</v>
      </c>
      <c r="S1916">
        <v>172514216715</v>
      </c>
      <c r="T1916" t="s">
        <v>13698</v>
      </c>
      <c r="U1916" t="s">
        <v>13699</v>
      </c>
      <c r="V1916" t="s">
        <v>13700</v>
      </c>
      <c r="Z1916">
        <v>120.4663597</v>
      </c>
      <c r="AA1916">
        <v>-8.6141351000000004</v>
      </c>
      <c r="AB1916" t="s">
        <v>13701</v>
      </c>
      <c r="AC1916" t="s">
        <v>237</v>
      </c>
      <c r="AL1916" t="s">
        <v>218</v>
      </c>
      <c r="AM1916" t="s">
        <v>13702</v>
      </c>
      <c r="AN1916" t="s">
        <v>6</v>
      </c>
      <c r="AO1916" t="s">
        <v>12948</v>
      </c>
      <c r="AP1916" s="57">
        <v>46253.541666666664</v>
      </c>
      <c r="AR1916" t="s">
        <v>241</v>
      </c>
      <c r="AS1916" t="s">
        <v>367</v>
      </c>
      <c r="AT1916" t="s">
        <v>231</v>
      </c>
      <c r="AV1916" t="s">
        <v>240</v>
      </c>
      <c r="AW1916" t="s">
        <v>999</v>
      </c>
      <c r="AX1916" t="s">
        <v>223</v>
      </c>
      <c r="BA1916" s="57">
        <v>46253.541666666664</v>
      </c>
      <c r="BB1916" t="s">
        <v>13702</v>
      </c>
      <c r="BF1916" s="6" t="e">
        <f t="shared" si="87"/>
        <v>#NUM!</v>
      </c>
      <c r="BG1916" t="e">
        <f t="shared" si="88"/>
        <v>#NUM!</v>
      </c>
      <c r="BH1916" t="e">
        <f t="shared" si="89"/>
        <v>#NUM!</v>
      </c>
      <c r="BI1916" t="str">
        <f>VLOOKUP(H1916,Sheet2!$A$1:$B$270,2,FALSE)</f>
        <v>LABOAN BAJO</v>
      </c>
    </row>
    <row r="1917" spans="1:61">
      <c r="A1917">
        <v>1916</v>
      </c>
      <c r="B1917">
        <v>1002507286</v>
      </c>
      <c r="C1917">
        <v>3</v>
      </c>
      <c r="D1917" t="s">
        <v>45</v>
      </c>
      <c r="E1917">
        <v>5</v>
      </c>
      <c r="F1917" t="s">
        <v>113</v>
      </c>
      <c r="G1917" t="s">
        <v>117</v>
      </c>
      <c r="H1917" t="s">
        <v>421</v>
      </c>
      <c r="I1917" t="s">
        <v>213</v>
      </c>
      <c r="J1917" t="s">
        <v>214</v>
      </c>
      <c r="K1917" t="s">
        <v>149</v>
      </c>
      <c r="L1917" t="s">
        <v>215</v>
      </c>
      <c r="M1917" t="s">
        <v>565</v>
      </c>
      <c r="N1917" t="s">
        <v>216</v>
      </c>
      <c r="O1917" s="57">
        <v>46238.42392361111</v>
      </c>
      <c r="P1917" s="57">
        <v>46238.423935185187</v>
      </c>
      <c r="Q1917">
        <v>69356244</v>
      </c>
      <c r="T1917" t="s">
        <v>3265</v>
      </c>
      <c r="V1917" t="s">
        <v>3266</v>
      </c>
      <c r="Z1917">
        <v>122.93250500000001</v>
      </c>
      <c r="AA1917">
        <v>-8.3333770000000005</v>
      </c>
      <c r="AB1917" t="s">
        <v>3267</v>
      </c>
      <c r="AC1917" t="s">
        <v>237</v>
      </c>
      <c r="AL1917" t="s">
        <v>218</v>
      </c>
      <c r="AM1917" t="s">
        <v>3268</v>
      </c>
      <c r="AN1917" t="s">
        <v>6</v>
      </c>
      <c r="AO1917" s="57">
        <v>46120.434398148151</v>
      </c>
      <c r="AP1917" s="57">
        <v>46237</v>
      </c>
      <c r="AR1917" t="s">
        <v>566</v>
      </c>
      <c r="AS1917" t="s">
        <v>421</v>
      </c>
      <c r="AT1917" t="s">
        <v>221</v>
      </c>
      <c r="AV1917" t="s">
        <v>3269</v>
      </c>
      <c r="AW1917" t="s">
        <v>963</v>
      </c>
      <c r="AX1917" t="s">
        <v>223</v>
      </c>
      <c r="BA1917" s="57">
        <v>46237.333333333336</v>
      </c>
      <c r="BB1917" t="s">
        <v>3268</v>
      </c>
      <c r="BF1917" s="6" t="e">
        <f t="shared" si="87"/>
        <v>#NUM!</v>
      </c>
      <c r="BG1917" t="e">
        <f t="shared" si="88"/>
        <v>#NUM!</v>
      </c>
      <c r="BH1917" t="e">
        <f t="shared" si="89"/>
        <v>#NUM!</v>
      </c>
      <c r="BI1917" t="str">
        <f>VLOOKUP(H1917,Sheet2!$A$1:$B$270,2,FALSE)</f>
        <v>MAUMERE</v>
      </c>
    </row>
    <row r="1918" spans="1:61">
      <c r="A1918">
        <v>1917</v>
      </c>
      <c r="B1918">
        <v>1002526016</v>
      </c>
      <c r="C1918">
        <v>3</v>
      </c>
      <c r="D1918" t="s">
        <v>55</v>
      </c>
      <c r="E1918">
        <v>5</v>
      </c>
      <c r="F1918" t="s">
        <v>265</v>
      </c>
      <c r="G1918" t="s">
        <v>122</v>
      </c>
      <c r="H1918" t="s">
        <v>484</v>
      </c>
      <c r="I1918" t="s">
        <v>213</v>
      </c>
      <c r="J1918" t="s">
        <v>214</v>
      </c>
      <c r="K1918" t="s">
        <v>149</v>
      </c>
      <c r="M1918" t="s">
        <v>76</v>
      </c>
      <c r="N1918" t="s">
        <v>216</v>
      </c>
      <c r="O1918" s="57">
        <v>46248.460092592592</v>
      </c>
      <c r="P1918" s="57">
        <v>46248.545486111114</v>
      </c>
      <c r="Q1918">
        <v>69357121</v>
      </c>
      <c r="S1918">
        <v>152453209765</v>
      </c>
      <c r="T1918" t="s">
        <v>1285</v>
      </c>
      <c r="U1918" t="s">
        <v>10940</v>
      </c>
      <c r="V1918" t="s">
        <v>10941</v>
      </c>
      <c r="Z1918">
        <v>112.72747863447999</v>
      </c>
      <c r="AA1918">
        <v>-5.8107532884820001</v>
      </c>
      <c r="AB1918" t="s">
        <v>1288</v>
      </c>
      <c r="AC1918" t="s">
        <v>217</v>
      </c>
      <c r="AL1918" t="s">
        <v>218</v>
      </c>
      <c r="AM1918" t="s">
        <v>6010</v>
      </c>
      <c r="AN1918" t="s">
        <v>6</v>
      </c>
      <c r="AO1918" t="s">
        <v>10636</v>
      </c>
      <c r="AR1918" t="s">
        <v>219</v>
      </c>
      <c r="AS1918" t="s">
        <v>484</v>
      </c>
      <c r="AT1918" t="s">
        <v>231</v>
      </c>
      <c r="AU1918">
        <v>20260814</v>
      </c>
      <c r="AV1918" t="s">
        <v>222</v>
      </c>
      <c r="AW1918" t="s">
        <v>563</v>
      </c>
      <c r="AX1918" t="s">
        <v>223</v>
      </c>
      <c r="BA1918" s="57">
        <v>46248.291666666664</v>
      </c>
      <c r="BB1918" t="s">
        <v>6010</v>
      </c>
      <c r="BC1918">
        <v>2026</v>
      </c>
      <c r="BD1918">
        <v>8</v>
      </c>
      <c r="BE1918">
        <v>14</v>
      </c>
      <c r="BF1918" s="6">
        <f t="shared" si="87"/>
        <v>46248</v>
      </c>
      <c r="BG1918">
        <f t="shared" si="88"/>
        <v>-0.29166666666424135</v>
      </c>
      <c r="BH1918" t="str">
        <f t="shared" si="89"/>
        <v>COMPLY</v>
      </c>
      <c r="BI1918" t="str">
        <f>VLOOKUP(H1918,Sheet2!$A$1:$B$270,2,FALSE)</f>
        <v>GRESIK</v>
      </c>
    </row>
    <row r="1919" spans="1:61">
      <c r="A1919">
        <v>1918</v>
      </c>
      <c r="B1919">
        <v>1002532914</v>
      </c>
      <c r="C1919">
        <v>3</v>
      </c>
      <c r="D1919" t="s">
        <v>55</v>
      </c>
      <c r="E1919">
        <v>5</v>
      </c>
      <c r="F1919" t="s">
        <v>228</v>
      </c>
      <c r="G1919" t="s">
        <v>121</v>
      </c>
      <c r="H1919" t="s">
        <v>284</v>
      </c>
      <c r="I1919" t="s">
        <v>213</v>
      </c>
      <c r="J1919" t="s">
        <v>214</v>
      </c>
      <c r="K1919" t="s">
        <v>149</v>
      </c>
      <c r="L1919" t="s">
        <v>215</v>
      </c>
      <c r="M1919" t="s">
        <v>240</v>
      </c>
      <c r="N1919" t="s">
        <v>216</v>
      </c>
      <c r="O1919" s="57">
        <v>46252.50204861111</v>
      </c>
      <c r="P1919" s="57">
        <v>46252.502789351849</v>
      </c>
      <c r="Q1919">
        <v>69368873</v>
      </c>
      <c r="S1919">
        <v>152437905648</v>
      </c>
      <c r="T1919" t="s">
        <v>13703</v>
      </c>
      <c r="U1919" t="s">
        <v>13704</v>
      </c>
      <c r="V1919" t="s">
        <v>13705</v>
      </c>
      <c r="Z1919">
        <v>113.279860988259</v>
      </c>
      <c r="AA1919">
        <v>-6.9953540537072199</v>
      </c>
      <c r="AB1919" t="s">
        <v>13706</v>
      </c>
      <c r="AC1919" t="s">
        <v>217</v>
      </c>
      <c r="AL1919" t="s">
        <v>218</v>
      </c>
      <c r="AM1919" t="s">
        <v>13707</v>
      </c>
      <c r="AN1919" t="s">
        <v>6</v>
      </c>
      <c r="AO1919" t="s">
        <v>12893</v>
      </c>
      <c r="AP1919" s="57">
        <v>46254.333333333336</v>
      </c>
      <c r="AR1919" t="s">
        <v>241</v>
      </c>
      <c r="AS1919" t="s">
        <v>284</v>
      </c>
      <c r="AT1919" t="s">
        <v>231</v>
      </c>
      <c r="AV1919" t="s">
        <v>240</v>
      </c>
      <c r="AW1919" t="s">
        <v>1018</v>
      </c>
      <c r="AX1919" t="s">
        <v>223</v>
      </c>
      <c r="BA1919" s="57">
        <v>46254.333333333336</v>
      </c>
      <c r="BB1919" t="s">
        <v>13707</v>
      </c>
      <c r="BF1919" s="6" t="e">
        <f t="shared" si="87"/>
        <v>#NUM!</v>
      </c>
      <c r="BG1919" t="e">
        <f t="shared" si="88"/>
        <v>#NUM!</v>
      </c>
      <c r="BH1919" t="e">
        <f t="shared" si="89"/>
        <v>#NUM!</v>
      </c>
      <c r="BI1919" t="str">
        <f>VLOOKUP(H1919,Sheet2!$A$1:$B$270,2,FALSE)</f>
        <v>MADURA</v>
      </c>
    </row>
    <row r="1920" spans="1:61">
      <c r="A1920">
        <v>1919</v>
      </c>
      <c r="B1920">
        <v>1002534761</v>
      </c>
      <c r="C1920">
        <v>3</v>
      </c>
      <c r="D1920" t="s">
        <v>38</v>
      </c>
      <c r="E1920">
        <v>5</v>
      </c>
      <c r="F1920" t="s">
        <v>90</v>
      </c>
      <c r="G1920" t="s">
        <v>93</v>
      </c>
      <c r="H1920" t="s">
        <v>302</v>
      </c>
      <c r="I1920" t="s">
        <v>213</v>
      </c>
      <c r="J1920" t="s">
        <v>214</v>
      </c>
      <c r="K1920" t="s">
        <v>149</v>
      </c>
      <c r="L1920" t="s">
        <v>215</v>
      </c>
      <c r="M1920" t="s">
        <v>240</v>
      </c>
      <c r="N1920" t="s">
        <v>216</v>
      </c>
      <c r="O1920" s="57">
        <v>46252.818703703706</v>
      </c>
      <c r="P1920" s="57">
        <v>46252.819780092592</v>
      </c>
      <c r="Q1920">
        <v>69369539</v>
      </c>
      <c r="S1920">
        <v>152611229920</v>
      </c>
      <c r="T1920" t="s">
        <v>13708</v>
      </c>
      <c r="U1920" t="s">
        <v>13709</v>
      </c>
      <c r="V1920" t="s">
        <v>13710</v>
      </c>
      <c r="Z1920">
        <v>111.8622146</v>
      </c>
      <c r="AA1920">
        <v>-7.6625512999999996</v>
      </c>
      <c r="AB1920" t="s">
        <v>13711</v>
      </c>
      <c r="AC1920" t="s">
        <v>237</v>
      </c>
      <c r="AL1920" t="s">
        <v>218</v>
      </c>
      <c r="AM1920" t="s">
        <v>13712</v>
      </c>
      <c r="AN1920" t="s">
        <v>6</v>
      </c>
      <c r="AO1920" t="s">
        <v>12954</v>
      </c>
      <c r="AP1920" s="57">
        <v>46254.333333333336</v>
      </c>
      <c r="AR1920" t="s">
        <v>241</v>
      </c>
      <c r="AS1920" t="s">
        <v>302</v>
      </c>
      <c r="AT1920" t="s">
        <v>231</v>
      </c>
      <c r="AV1920" t="s">
        <v>240</v>
      </c>
      <c r="AW1920" t="s">
        <v>12955</v>
      </c>
      <c r="AX1920" t="s">
        <v>223</v>
      </c>
      <c r="BA1920" s="57">
        <v>46254.333333333336</v>
      </c>
      <c r="BB1920" t="s">
        <v>13712</v>
      </c>
      <c r="BF1920" s="6" t="e">
        <f t="shared" si="87"/>
        <v>#NUM!</v>
      </c>
      <c r="BG1920" t="e">
        <f t="shared" si="88"/>
        <v>#NUM!</v>
      </c>
      <c r="BH1920" t="e">
        <f t="shared" si="89"/>
        <v>#NUM!</v>
      </c>
      <c r="BI1920" t="str">
        <f>VLOOKUP(H1920,Sheet2!$A$1:$B$270,2,FALSE)</f>
        <v>NGANJUK</v>
      </c>
    </row>
    <row r="1921" spans="1:61">
      <c r="A1921">
        <v>1920</v>
      </c>
      <c r="B1921">
        <v>1002524835</v>
      </c>
      <c r="C1921">
        <v>3</v>
      </c>
      <c r="D1921" t="s">
        <v>42</v>
      </c>
      <c r="E1921">
        <v>5</v>
      </c>
      <c r="F1921" t="s">
        <v>233</v>
      </c>
      <c r="G1921" t="s">
        <v>106</v>
      </c>
      <c r="H1921" t="s">
        <v>326</v>
      </c>
      <c r="I1921" t="s">
        <v>213</v>
      </c>
      <c r="J1921" t="s">
        <v>214</v>
      </c>
      <c r="K1921" t="s">
        <v>149</v>
      </c>
      <c r="M1921" t="s">
        <v>76</v>
      </c>
      <c r="N1921" t="s">
        <v>216</v>
      </c>
      <c r="O1921" s="57">
        <v>46247.667395833334</v>
      </c>
      <c r="P1921" s="57">
        <v>46248.572557870371</v>
      </c>
      <c r="Q1921">
        <v>69365395</v>
      </c>
      <c r="S1921">
        <v>152742207272</v>
      </c>
      <c r="T1921" t="s">
        <v>9144</v>
      </c>
      <c r="U1921" t="s">
        <v>9145</v>
      </c>
      <c r="V1921" t="s">
        <v>9146</v>
      </c>
      <c r="Z1921">
        <v>112.7554923</v>
      </c>
      <c r="AA1921">
        <v>-7.5977625</v>
      </c>
      <c r="AB1921" t="s">
        <v>9147</v>
      </c>
      <c r="AC1921" t="s">
        <v>230</v>
      </c>
      <c r="AL1921" t="s">
        <v>218</v>
      </c>
      <c r="AM1921" t="s">
        <v>9148</v>
      </c>
      <c r="AN1921" t="s">
        <v>6</v>
      </c>
      <c r="AO1921" t="s">
        <v>8969</v>
      </c>
      <c r="AP1921" s="57">
        <v>46249.333333333336</v>
      </c>
      <c r="AR1921" t="s">
        <v>219</v>
      </c>
      <c r="AS1921" t="s">
        <v>326</v>
      </c>
      <c r="AT1921" t="s">
        <v>231</v>
      </c>
      <c r="AU1921">
        <v>20260814</v>
      </c>
      <c r="AV1921" t="s">
        <v>222</v>
      </c>
      <c r="AW1921" t="s">
        <v>582</v>
      </c>
      <c r="AX1921" t="s">
        <v>223</v>
      </c>
      <c r="BA1921" s="57">
        <v>46249.333333333336</v>
      </c>
      <c r="BB1921" t="s">
        <v>9148</v>
      </c>
      <c r="BC1921">
        <v>2026</v>
      </c>
      <c r="BD1921">
        <v>8</v>
      </c>
      <c r="BE1921">
        <v>14</v>
      </c>
      <c r="BF1921" s="6">
        <f t="shared" si="87"/>
        <v>46248</v>
      </c>
      <c r="BG1921">
        <f t="shared" si="88"/>
        <v>-1.3333333333357587</v>
      </c>
      <c r="BH1921" t="str">
        <f t="shared" si="89"/>
        <v>COMPLY</v>
      </c>
      <c r="BI1921" t="str">
        <f>VLOOKUP(H1921,Sheet2!$A$1:$B$270,2,FALSE)</f>
        <v>PASURUAN</v>
      </c>
    </row>
    <row r="1922" spans="1:61">
      <c r="A1922">
        <v>1921</v>
      </c>
      <c r="B1922">
        <v>1002506428</v>
      </c>
      <c r="C1922">
        <v>3</v>
      </c>
      <c r="D1922" t="s">
        <v>49</v>
      </c>
      <c r="E1922">
        <v>4</v>
      </c>
      <c r="F1922" t="s">
        <v>246</v>
      </c>
      <c r="G1922" t="s">
        <v>247</v>
      </c>
      <c r="H1922" t="s">
        <v>969</v>
      </c>
      <c r="I1922" t="s">
        <v>213</v>
      </c>
      <c r="J1922" t="s">
        <v>214</v>
      </c>
      <c r="K1922" t="s">
        <v>149</v>
      </c>
      <c r="L1922" t="s">
        <v>215</v>
      </c>
      <c r="M1922" t="s">
        <v>575</v>
      </c>
      <c r="N1922" t="s">
        <v>216</v>
      </c>
      <c r="O1922" s="57">
        <v>46237.6562037037</v>
      </c>
      <c r="P1922" s="57">
        <v>46239.653425925928</v>
      </c>
      <c r="Q1922">
        <v>69357715</v>
      </c>
      <c r="S1922">
        <v>146422108551</v>
      </c>
      <c r="T1922" t="s">
        <v>1774</v>
      </c>
      <c r="U1922" t="s">
        <v>3301</v>
      </c>
      <c r="V1922" t="s">
        <v>3302</v>
      </c>
      <c r="Z1922">
        <v>110.39201199999999</v>
      </c>
      <c r="AA1922">
        <v>-7.0536060000000003</v>
      </c>
      <c r="AB1922" t="s">
        <v>1777</v>
      </c>
      <c r="AC1922" t="s">
        <v>237</v>
      </c>
      <c r="AL1922" t="s">
        <v>218</v>
      </c>
      <c r="AM1922" t="s">
        <v>3303</v>
      </c>
      <c r="AN1922" t="s">
        <v>6</v>
      </c>
      <c r="AO1922" s="57">
        <v>46089.674050925925</v>
      </c>
      <c r="AP1922" s="57">
        <v>46238.541666666664</v>
      </c>
      <c r="AQ1922" t="s">
        <v>564</v>
      </c>
      <c r="AR1922" t="s">
        <v>14</v>
      </c>
      <c r="AS1922" t="s">
        <v>969</v>
      </c>
      <c r="AT1922" t="s">
        <v>231</v>
      </c>
      <c r="AV1922" t="s">
        <v>3304</v>
      </c>
      <c r="AW1922" t="s">
        <v>1022</v>
      </c>
      <c r="AX1922" t="s">
        <v>223</v>
      </c>
      <c r="BA1922" s="57">
        <v>46238.541666666664</v>
      </c>
      <c r="BB1922" t="s">
        <v>3303</v>
      </c>
      <c r="BF1922" s="6" t="e">
        <f t="shared" si="87"/>
        <v>#NUM!</v>
      </c>
      <c r="BG1922" t="e">
        <f t="shared" si="88"/>
        <v>#NUM!</v>
      </c>
      <c r="BH1922" t="e">
        <f t="shared" si="89"/>
        <v>#NUM!</v>
      </c>
      <c r="BI1922" t="e">
        <f>VLOOKUP(H1922,Sheet2!$A$1:$B$270,2,FALSE)</f>
        <v>#N/A</v>
      </c>
    </row>
    <row r="1923" spans="1:61">
      <c r="A1923">
        <v>1922</v>
      </c>
      <c r="B1923">
        <v>1002513784</v>
      </c>
      <c r="C1923">
        <v>3</v>
      </c>
      <c r="D1923" t="s">
        <v>45</v>
      </c>
      <c r="E1923">
        <v>5</v>
      </c>
      <c r="F1923" t="s">
        <v>211</v>
      </c>
      <c r="G1923" t="s">
        <v>115</v>
      </c>
      <c r="H1923" t="s">
        <v>279</v>
      </c>
      <c r="I1923" t="s">
        <v>213</v>
      </c>
      <c r="J1923" t="s">
        <v>214</v>
      </c>
      <c r="K1923" t="s">
        <v>149</v>
      </c>
      <c r="M1923" t="s">
        <v>225</v>
      </c>
      <c r="N1923" t="s">
        <v>216</v>
      </c>
      <c r="O1923" s="57">
        <v>46241.385000000002</v>
      </c>
      <c r="P1923" s="57">
        <v>46248.338530092595</v>
      </c>
      <c r="Q1923">
        <v>69360419</v>
      </c>
      <c r="S1923">
        <v>172603791546</v>
      </c>
      <c r="T1923" t="s">
        <v>5612</v>
      </c>
      <c r="U1923" t="s">
        <v>5613</v>
      </c>
      <c r="V1923" t="s">
        <v>8195</v>
      </c>
      <c r="Z1923">
        <v>116.20817940000001</v>
      </c>
      <c r="AA1923">
        <v>-8.8901053000000001</v>
      </c>
      <c r="AB1923" t="s">
        <v>5614</v>
      </c>
      <c r="AC1923" t="s">
        <v>291</v>
      </c>
      <c r="AL1923" t="s">
        <v>218</v>
      </c>
      <c r="AM1923" t="s">
        <v>8196</v>
      </c>
      <c r="AN1923" t="s">
        <v>6</v>
      </c>
      <c r="AO1923" s="57">
        <v>46211.39303240741</v>
      </c>
      <c r="AP1923" s="57">
        <v>46248.333333333336</v>
      </c>
      <c r="AR1923" t="s">
        <v>18</v>
      </c>
      <c r="AS1923" t="s">
        <v>279</v>
      </c>
      <c r="AT1923" t="s">
        <v>221</v>
      </c>
      <c r="AV1923" t="s">
        <v>227</v>
      </c>
      <c r="AW1923" t="s">
        <v>561</v>
      </c>
      <c r="AX1923" t="s">
        <v>223</v>
      </c>
      <c r="BA1923" s="57">
        <v>46248.333333333336</v>
      </c>
      <c r="BB1923" t="s">
        <v>8196</v>
      </c>
      <c r="BF1923" s="6" t="e">
        <f t="shared" ref="BF1923:BF1986" si="90">DATE(BC1923,BD1923,BE1923)</f>
        <v>#NUM!</v>
      </c>
      <c r="BG1923" t="e">
        <f t="shared" ref="BG1923:BG1986" si="91">BF1923-BA1923</f>
        <v>#NUM!</v>
      </c>
      <c r="BH1923" t="e">
        <f t="shared" ref="BH1923:BH1986" si="92">IF(BG1923=1,"COMPLY",IF(BG1923&lt;1,"COMPLY","NOT COMPLY"))</f>
        <v>#NUM!</v>
      </c>
      <c r="BI1923" t="str">
        <f>VLOOKUP(H1923,Sheet2!$A$1:$B$270,2,FALSE)</f>
        <v>SELONG</v>
      </c>
    </row>
    <row r="1924" spans="1:61">
      <c r="A1924">
        <v>1923</v>
      </c>
      <c r="B1924">
        <v>1002504957</v>
      </c>
      <c r="C1924">
        <v>3</v>
      </c>
      <c r="D1924" t="s">
        <v>55</v>
      </c>
      <c r="E1924">
        <v>5</v>
      </c>
      <c r="F1924" t="s">
        <v>265</v>
      </c>
      <c r="G1924" t="s">
        <v>126</v>
      </c>
      <c r="H1924" t="s">
        <v>266</v>
      </c>
      <c r="I1924" t="s">
        <v>213</v>
      </c>
      <c r="J1924" t="s">
        <v>214</v>
      </c>
      <c r="K1924" t="s">
        <v>149</v>
      </c>
      <c r="L1924" t="s">
        <v>215</v>
      </c>
      <c r="M1924" t="s">
        <v>575</v>
      </c>
      <c r="N1924" t="s">
        <v>216</v>
      </c>
      <c r="O1924" s="57">
        <v>46235.807592592595</v>
      </c>
      <c r="P1924" s="57">
        <v>46245.624178240738</v>
      </c>
      <c r="Q1924">
        <v>69356915</v>
      </c>
      <c r="S1924">
        <v>152413167464</v>
      </c>
      <c r="T1924" t="s">
        <v>3316</v>
      </c>
      <c r="U1924" t="s">
        <v>3317</v>
      </c>
      <c r="V1924" t="s">
        <v>3318</v>
      </c>
      <c r="Z1924">
        <v>112.74809896945899</v>
      </c>
      <c r="AA1924">
        <v>-7.2630280643421896</v>
      </c>
      <c r="AB1924" t="s">
        <v>3319</v>
      </c>
      <c r="AC1924" t="s">
        <v>217</v>
      </c>
      <c r="AL1924" t="s">
        <v>218</v>
      </c>
      <c r="AM1924" t="s">
        <v>3320</v>
      </c>
      <c r="AN1924" t="s">
        <v>6</v>
      </c>
      <c r="AO1924" s="57">
        <v>46030.80914351852</v>
      </c>
      <c r="AP1924" s="57">
        <v>46242.333333333336</v>
      </c>
      <c r="AQ1924" t="s">
        <v>248</v>
      </c>
      <c r="AR1924" t="s">
        <v>14</v>
      </c>
      <c r="AS1924" t="s">
        <v>266</v>
      </c>
      <c r="AT1924" t="s">
        <v>231</v>
      </c>
      <c r="AV1924" t="s">
        <v>7334</v>
      </c>
      <c r="AW1924" t="s">
        <v>1012</v>
      </c>
      <c r="AX1924" t="s">
        <v>223</v>
      </c>
      <c r="BA1924" s="57">
        <v>46242.333333333336</v>
      </c>
      <c r="BB1924" t="s">
        <v>3320</v>
      </c>
      <c r="BF1924" s="6" t="e">
        <f t="shared" si="90"/>
        <v>#NUM!</v>
      </c>
      <c r="BG1924" t="e">
        <f t="shared" si="91"/>
        <v>#NUM!</v>
      </c>
      <c r="BH1924" t="e">
        <f t="shared" si="92"/>
        <v>#NUM!</v>
      </c>
      <c r="BI1924" t="str">
        <f>VLOOKUP(H1924,Sheet2!$A$1:$B$270,2,FALSE)</f>
        <v>SURABAYA SELATAN</v>
      </c>
    </row>
    <row r="1925" spans="1:61">
      <c r="A1925">
        <v>1924</v>
      </c>
      <c r="B1925">
        <v>1002516388</v>
      </c>
      <c r="C1925">
        <v>3</v>
      </c>
      <c r="D1925" t="s">
        <v>51</v>
      </c>
      <c r="E1925">
        <v>4</v>
      </c>
      <c r="F1925" t="s">
        <v>273</v>
      </c>
      <c r="G1925" t="s">
        <v>569</v>
      </c>
      <c r="H1925" t="s">
        <v>632</v>
      </c>
      <c r="I1925" t="s">
        <v>213</v>
      </c>
      <c r="J1925" t="s">
        <v>214</v>
      </c>
      <c r="K1925" t="s">
        <v>149</v>
      </c>
      <c r="M1925" t="s">
        <v>76</v>
      </c>
      <c r="N1925" t="s">
        <v>216</v>
      </c>
      <c r="O1925" s="57">
        <v>46243.454942129632</v>
      </c>
      <c r="P1925" s="57">
        <v>46243.658854166664</v>
      </c>
      <c r="Q1925">
        <v>69358318</v>
      </c>
      <c r="R1925">
        <v>2922951024</v>
      </c>
      <c r="S1925">
        <v>142516104727</v>
      </c>
      <c r="T1925" t="s">
        <v>949</v>
      </c>
      <c r="U1925" t="s">
        <v>5616</v>
      </c>
      <c r="V1925" t="s">
        <v>5617</v>
      </c>
      <c r="Z1925">
        <v>110.63290000000001</v>
      </c>
      <c r="AA1925">
        <v>-7.1619299999999999</v>
      </c>
      <c r="AB1925" t="s">
        <v>3169</v>
      </c>
      <c r="AC1925" t="s">
        <v>226</v>
      </c>
      <c r="AL1925" t="s">
        <v>218</v>
      </c>
      <c r="AM1925" t="s">
        <v>5618</v>
      </c>
      <c r="AN1925" t="s">
        <v>6</v>
      </c>
      <c r="AO1925" s="57">
        <v>46273.465405092589</v>
      </c>
      <c r="AR1925" t="s">
        <v>219</v>
      </c>
      <c r="AS1925" t="s">
        <v>632</v>
      </c>
      <c r="AT1925" t="s">
        <v>231</v>
      </c>
      <c r="AU1925">
        <v>20260809</v>
      </c>
      <c r="AV1925" t="s">
        <v>222</v>
      </c>
      <c r="AW1925" t="s">
        <v>613</v>
      </c>
      <c r="AX1925" t="s">
        <v>223</v>
      </c>
      <c r="BA1925" s="57">
        <v>46243.291666666664</v>
      </c>
      <c r="BB1925" t="s">
        <v>5618</v>
      </c>
      <c r="BC1925">
        <v>2026</v>
      </c>
      <c r="BD1925">
        <v>8</v>
      </c>
      <c r="BE1925">
        <v>9</v>
      </c>
      <c r="BF1925" s="6">
        <f t="shared" si="90"/>
        <v>46243</v>
      </c>
      <c r="BG1925">
        <f t="shared" si="91"/>
        <v>-0.29166666666424135</v>
      </c>
      <c r="BH1925" t="str">
        <f t="shared" si="92"/>
        <v>COMPLY</v>
      </c>
      <c r="BI1925" t="e">
        <f>VLOOKUP(H1925,Sheet2!$A$1:$B$270,2,FALSE)</f>
        <v>#N/A</v>
      </c>
    </row>
    <row r="1926" spans="1:61">
      <c r="A1926">
        <v>1925</v>
      </c>
      <c r="B1926">
        <v>1002523013</v>
      </c>
      <c r="C1926">
        <v>3</v>
      </c>
      <c r="D1926" t="s">
        <v>55</v>
      </c>
      <c r="E1926">
        <v>5</v>
      </c>
      <c r="F1926" t="s">
        <v>228</v>
      </c>
      <c r="G1926" t="s">
        <v>121</v>
      </c>
      <c r="H1926" t="s">
        <v>342</v>
      </c>
      <c r="I1926" t="s">
        <v>213</v>
      </c>
      <c r="J1926" t="s">
        <v>214</v>
      </c>
      <c r="K1926" t="s">
        <v>149</v>
      </c>
      <c r="L1926" t="s">
        <v>215</v>
      </c>
      <c r="M1926" t="s">
        <v>277</v>
      </c>
      <c r="N1926" t="s">
        <v>216</v>
      </c>
      <c r="O1926" s="57">
        <v>46246.716631944444</v>
      </c>
      <c r="P1926" s="57">
        <v>46252.792500000003</v>
      </c>
      <c r="Q1926">
        <v>69364568</v>
      </c>
      <c r="S1926">
        <v>152434913622</v>
      </c>
      <c r="T1926" t="s">
        <v>8197</v>
      </c>
      <c r="U1926" t="s">
        <v>8198</v>
      </c>
      <c r="V1926" t="s">
        <v>8199</v>
      </c>
      <c r="Z1926">
        <v>113.165408112108</v>
      </c>
      <c r="AA1926">
        <v>-7.1355209173329897</v>
      </c>
      <c r="AB1926" t="s">
        <v>8200</v>
      </c>
      <c r="AC1926" t="s">
        <v>217</v>
      </c>
      <c r="AL1926" t="s">
        <v>218</v>
      </c>
      <c r="AM1926" t="s">
        <v>8201</v>
      </c>
      <c r="AN1926" t="s">
        <v>6</v>
      </c>
      <c r="AO1926" s="57">
        <v>46364.736030092594</v>
      </c>
      <c r="AP1926" s="57">
        <v>46247.625</v>
      </c>
      <c r="AQ1926" t="s">
        <v>248</v>
      </c>
      <c r="AR1926" t="s">
        <v>278</v>
      </c>
      <c r="AS1926" t="s">
        <v>342</v>
      </c>
      <c r="AT1926" t="s">
        <v>231</v>
      </c>
      <c r="AV1926" t="s">
        <v>13713</v>
      </c>
      <c r="AW1926" t="s">
        <v>1010</v>
      </c>
      <c r="AX1926" t="s">
        <v>223</v>
      </c>
      <c r="BA1926" s="57">
        <v>46247.625</v>
      </c>
      <c r="BB1926" t="s">
        <v>8201</v>
      </c>
      <c r="BF1926" s="6" t="e">
        <f t="shared" si="90"/>
        <v>#NUM!</v>
      </c>
      <c r="BG1926" t="e">
        <f t="shared" si="91"/>
        <v>#NUM!</v>
      </c>
      <c r="BH1926" t="e">
        <f t="shared" si="92"/>
        <v>#NUM!</v>
      </c>
      <c r="BI1926" t="str">
        <f>VLOOKUP(H1926,Sheet2!$A$1:$B$270,2,FALSE)</f>
        <v>MADURA</v>
      </c>
    </row>
    <row r="1927" spans="1:61">
      <c r="A1927">
        <v>1926</v>
      </c>
      <c r="B1927">
        <v>1002527983</v>
      </c>
      <c r="C1927">
        <v>3</v>
      </c>
      <c r="D1927" t="s">
        <v>59</v>
      </c>
      <c r="E1927">
        <v>4</v>
      </c>
      <c r="F1927" t="s">
        <v>567</v>
      </c>
      <c r="G1927" t="s">
        <v>902</v>
      </c>
      <c r="H1927" t="s">
        <v>923</v>
      </c>
      <c r="I1927" t="s">
        <v>213</v>
      </c>
      <c r="J1927" t="s">
        <v>214</v>
      </c>
      <c r="K1927" t="s">
        <v>149</v>
      </c>
      <c r="L1927" t="s">
        <v>215</v>
      </c>
      <c r="M1927" t="s">
        <v>76</v>
      </c>
      <c r="N1927" t="s">
        <v>216</v>
      </c>
      <c r="O1927" s="57">
        <v>46249.458287037036</v>
      </c>
      <c r="P1927" s="57">
        <v>46251.482951388891</v>
      </c>
      <c r="Q1927">
        <v>69366703</v>
      </c>
      <c r="S1927">
        <v>146129128617</v>
      </c>
      <c r="T1927" t="s">
        <v>10945</v>
      </c>
      <c r="U1927" t="s">
        <v>10946</v>
      </c>
      <c r="V1927" t="s">
        <v>10947</v>
      </c>
      <c r="Z1927">
        <v>110.3924375</v>
      </c>
      <c r="AA1927">
        <v>-7.9312889000000002</v>
      </c>
      <c r="AB1927" t="s">
        <v>10948</v>
      </c>
      <c r="AC1927" t="s">
        <v>237</v>
      </c>
      <c r="AL1927" t="s">
        <v>218</v>
      </c>
      <c r="AM1927" t="s">
        <v>10007</v>
      </c>
      <c r="AN1927" t="s">
        <v>6</v>
      </c>
      <c r="AO1927" t="s">
        <v>10174</v>
      </c>
      <c r="AP1927" s="57">
        <v>46250.541666666664</v>
      </c>
      <c r="AR1927" t="s">
        <v>219</v>
      </c>
      <c r="AS1927" t="s">
        <v>923</v>
      </c>
      <c r="AT1927" t="s">
        <v>231</v>
      </c>
      <c r="AU1927">
        <v>20260817</v>
      </c>
      <c r="AV1927" t="s">
        <v>222</v>
      </c>
      <c r="AW1927" t="s">
        <v>1015</v>
      </c>
      <c r="AX1927" t="s">
        <v>223</v>
      </c>
      <c r="BA1927" s="57">
        <v>46250.541666666664</v>
      </c>
      <c r="BB1927" t="s">
        <v>10007</v>
      </c>
      <c r="BC1927">
        <v>2026</v>
      </c>
      <c r="BD1927">
        <v>8</v>
      </c>
      <c r="BE1927">
        <v>17</v>
      </c>
      <c r="BF1927" s="6">
        <f t="shared" si="90"/>
        <v>46251</v>
      </c>
      <c r="BG1927">
        <f t="shared" si="91"/>
        <v>0.45833333333575865</v>
      </c>
      <c r="BH1927" t="str">
        <f t="shared" si="92"/>
        <v>COMPLY</v>
      </c>
      <c r="BI1927" t="e">
        <f>VLOOKUP(H1927,Sheet2!$A$1:$B$270,2,FALSE)</f>
        <v>#N/A</v>
      </c>
    </row>
    <row r="1928" spans="1:61">
      <c r="A1928">
        <v>1927</v>
      </c>
      <c r="B1928">
        <v>1002510375</v>
      </c>
      <c r="C1928">
        <v>3</v>
      </c>
      <c r="D1928" t="s">
        <v>55</v>
      </c>
      <c r="E1928">
        <v>5</v>
      </c>
      <c r="F1928" t="s">
        <v>228</v>
      </c>
      <c r="G1928" t="s">
        <v>121</v>
      </c>
      <c r="H1928" t="s">
        <v>447</v>
      </c>
      <c r="I1928" t="s">
        <v>213</v>
      </c>
      <c r="J1928" t="s">
        <v>214</v>
      </c>
      <c r="K1928" t="s">
        <v>149</v>
      </c>
      <c r="L1928" t="s">
        <v>215</v>
      </c>
      <c r="M1928" t="s">
        <v>76</v>
      </c>
      <c r="N1928" t="s">
        <v>216</v>
      </c>
      <c r="O1928" s="57">
        <v>46239.513842592591</v>
      </c>
      <c r="P1928" s="57">
        <v>46240.564675925925</v>
      </c>
      <c r="Q1928">
        <v>69359085</v>
      </c>
      <c r="S1928">
        <v>152438901242</v>
      </c>
      <c r="T1928" t="s">
        <v>3362</v>
      </c>
      <c r="U1928" t="s">
        <v>1238</v>
      </c>
      <c r="V1928" t="s">
        <v>3363</v>
      </c>
      <c r="Z1928">
        <v>113.339825123548</v>
      </c>
      <c r="AA1928">
        <v>-7.1196288768284601</v>
      </c>
      <c r="AB1928" t="s">
        <v>3364</v>
      </c>
      <c r="AC1928" t="s">
        <v>217</v>
      </c>
      <c r="AL1928" t="s">
        <v>218</v>
      </c>
      <c r="AM1928" t="s">
        <v>1321</v>
      </c>
      <c r="AN1928" t="s">
        <v>6</v>
      </c>
      <c r="AO1928" s="57">
        <v>46150.528032407405</v>
      </c>
      <c r="AP1928" s="57">
        <v>46240.541666666664</v>
      </c>
      <c r="AR1928" t="s">
        <v>219</v>
      </c>
      <c r="AS1928" t="s">
        <v>447</v>
      </c>
      <c r="AT1928" t="s">
        <v>221</v>
      </c>
      <c r="AU1928">
        <v>20260806</v>
      </c>
      <c r="AV1928" t="s">
        <v>222</v>
      </c>
      <c r="AW1928" t="s">
        <v>979</v>
      </c>
      <c r="AX1928" t="s">
        <v>223</v>
      </c>
      <c r="BA1928" s="57">
        <v>46240.541666666664</v>
      </c>
      <c r="BB1928" t="s">
        <v>1321</v>
      </c>
      <c r="BC1928">
        <v>2026</v>
      </c>
      <c r="BD1928">
        <v>8</v>
      </c>
      <c r="BE1928">
        <v>6</v>
      </c>
      <c r="BF1928" s="6">
        <f t="shared" si="90"/>
        <v>46240</v>
      </c>
      <c r="BG1928">
        <f t="shared" si="91"/>
        <v>-0.54166666666424135</v>
      </c>
      <c r="BH1928" t="str">
        <f t="shared" si="92"/>
        <v>COMPLY</v>
      </c>
      <c r="BI1928" t="str">
        <f>VLOOKUP(H1928,Sheet2!$A$1:$B$270,2,FALSE)</f>
        <v>MADURA</v>
      </c>
    </row>
    <row r="1929" spans="1:61">
      <c r="A1929">
        <v>1928</v>
      </c>
      <c r="B1929">
        <v>1002522039</v>
      </c>
      <c r="C1929">
        <v>3</v>
      </c>
      <c r="D1929" t="s">
        <v>45</v>
      </c>
      <c r="E1929">
        <v>5</v>
      </c>
      <c r="F1929" t="s">
        <v>211</v>
      </c>
      <c r="G1929" t="s">
        <v>116</v>
      </c>
      <c r="H1929" t="s">
        <v>359</v>
      </c>
      <c r="I1929" t="s">
        <v>213</v>
      </c>
      <c r="J1929" t="s">
        <v>214</v>
      </c>
      <c r="K1929" t="s">
        <v>149</v>
      </c>
      <c r="L1929" t="s">
        <v>215</v>
      </c>
      <c r="M1929" t="s">
        <v>76</v>
      </c>
      <c r="N1929" t="s">
        <v>216</v>
      </c>
      <c r="O1929" s="57">
        <v>46246.534687500003</v>
      </c>
      <c r="P1929" s="57">
        <v>46246.68854166667</v>
      </c>
      <c r="Q1929">
        <v>69364176</v>
      </c>
      <c r="S1929">
        <v>172620205030</v>
      </c>
      <c r="T1929" t="s">
        <v>8203</v>
      </c>
      <c r="U1929" t="s">
        <v>8204</v>
      </c>
      <c r="V1929" t="s">
        <v>8205</v>
      </c>
      <c r="Z1929">
        <v>116.431861259043</v>
      </c>
      <c r="AA1929">
        <v>-8.6116792233308193</v>
      </c>
      <c r="AB1929" t="s">
        <v>8206</v>
      </c>
      <c r="AC1929" t="s">
        <v>217</v>
      </c>
      <c r="AL1929" t="s">
        <v>218</v>
      </c>
      <c r="AM1929" t="s">
        <v>8027</v>
      </c>
      <c r="AN1929" t="s">
        <v>6</v>
      </c>
      <c r="AO1929" s="57">
        <v>46364.538194444445</v>
      </c>
      <c r="AP1929" s="57">
        <v>46247.541666666664</v>
      </c>
      <c r="AR1929" t="s">
        <v>219</v>
      </c>
      <c r="AS1929" t="s">
        <v>359</v>
      </c>
      <c r="AT1929" t="s">
        <v>231</v>
      </c>
      <c r="AU1929">
        <v>20260812</v>
      </c>
      <c r="AV1929" t="s">
        <v>222</v>
      </c>
      <c r="AW1929" t="s">
        <v>1018</v>
      </c>
      <c r="AX1929" t="s">
        <v>223</v>
      </c>
      <c r="BA1929" s="57">
        <v>46247.541666666664</v>
      </c>
      <c r="BB1929" t="s">
        <v>8027</v>
      </c>
      <c r="BC1929">
        <v>2026</v>
      </c>
      <c r="BD1929">
        <v>8</v>
      </c>
      <c r="BE1929">
        <v>12</v>
      </c>
      <c r="BF1929" s="6">
        <f t="shared" si="90"/>
        <v>46246</v>
      </c>
      <c r="BG1929">
        <f t="shared" si="91"/>
        <v>-1.5416666666642413</v>
      </c>
      <c r="BH1929" t="str">
        <f t="shared" si="92"/>
        <v>COMPLY</v>
      </c>
      <c r="BI1929" t="str">
        <f>VLOOKUP(H1929,Sheet2!$A$1:$B$270,2,FALSE)</f>
        <v>SELONG</v>
      </c>
    </row>
    <row r="1930" spans="1:61">
      <c r="A1930">
        <v>1929</v>
      </c>
      <c r="B1930">
        <v>1002524433</v>
      </c>
      <c r="C1930">
        <v>3</v>
      </c>
      <c r="D1930" t="s">
        <v>55</v>
      </c>
      <c r="E1930">
        <v>5</v>
      </c>
      <c r="F1930" t="s">
        <v>265</v>
      </c>
      <c r="G1930" t="s">
        <v>125</v>
      </c>
      <c r="H1930" t="s">
        <v>417</v>
      </c>
      <c r="I1930" t="s">
        <v>213</v>
      </c>
      <c r="J1930" t="s">
        <v>214</v>
      </c>
      <c r="K1930" t="s">
        <v>149</v>
      </c>
      <c r="L1930" t="s">
        <v>215</v>
      </c>
      <c r="M1930" t="s">
        <v>76</v>
      </c>
      <c r="N1930" t="s">
        <v>216</v>
      </c>
      <c r="O1930" s="57">
        <v>46247.593009259261</v>
      </c>
      <c r="P1930" s="57">
        <v>46251.91375</v>
      </c>
      <c r="Q1930">
        <v>69365245</v>
      </c>
      <c r="S1930">
        <v>152448205948</v>
      </c>
      <c r="T1930" t="s">
        <v>9149</v>
      </c>
      <c r="U1930" t="s">
        <v>9150</v>
      </c>
      <c r="V1930" t="s">
        <v>9151</v>
      </c>
      <c r="Z1930">
        <v>112.415927164256</v>
      </c>
      <c r="AA1930">
        <v>-6.9200271633549804</v>
      </c>
      <c r="AB1930" t="s">
        <v>9152</v>
      </c>
      <c r="AC1930" t="s">
        <v>217</v>
      </c>
      <c r="AL1930" t="s">
        <v>218</v>
      </c>
      <c r="AM1930" t="s">
        <v>9153</v>
      </c>
      <c r="AN1930" t="s">
        <v>6</v>
      </c>
      <c r="AO1930" t="s">
        <v>8882</v>
      </c>
      <c r="AP1930" s="57">
        <v>46248.541666666664</v>
      </c>
      <c r="AR1930" t="s">
        <v>219</v>
      </c>
      <c r="AS1930" t="s">
        <v>417</v>
      </c>
      <c r="AT1930" t="s">
        <v>231</v>
      </c>
      <c r="AU1930">
        <v>20260817</v>
      </c>
      <c r="AV1930" t="s">
        <v>222</v>
      </c>
      <c r="AW1930" t="s">
        <v>1014</v>
      </c>
      <c r="AX1930" t="s">
        <v>223</v>
      </c>
      <c r="BA1930" s="57">
        <v>46248.541666666664</v>
      </c>
      <c r="BB1930" t="s">
        <v>9153</v>
      </c>
      <c r="BC1930">
        <v>2026</v>
      </c>
      <c r="BD1930">
        <v>8</v>
      </c>
      <c r="BE1930">
        <v>17</v>
      </c>
      <c r="BF1930" s="6">
        <f t="shared" si="90"/>
        <v>46251</v>
      </c>
      <c r="BG1930">
        <f t="shared" si="91"/>
        <v>2.4583333333357587</v>
      </c>
      <c r="BH1930" t="str">
        <f t="shared" si="92"/>
        <v>NOT COMPLY</v>
      </c>
      <c r="BI1930" t="str">
        <f>VLOOKUP(H1930,Sheet2!$A$1:$B$270,2,FALSE)</f>
        <v>GRESIK</v>
      </c>
    </row>
    <row r="1931" spans="1:61">
      <c r="A1931">
        <v>1930</v>
      </c>
      <c r="B1931">
        <v>1002528377</v>
      </c>
      <c r="C1931">
        <v>3</v>
      </c>
      <c r="D1931" t="s">
        <v>38</v>
      </c>
      <c r="E1931">
        <v>5</v>
      </c>
      <c r="F1931" t="s">
        <v>90</v>
      </c>
      <c r="G1931" t="s">
        <v>90</v>
      </c>
      <c r="H1931" t="s">
        <v>419</v>
      </c>
      <c r="I1931" t="s">
        <v>213</v>
      </c>
      <c r="J1931" t="s">
        <v>214</v>
      </c>
      <c r="K1931" t="s">
        <v>149</v>
      </c>
      <c r="L1931" t="s">
        <v>606</v>
      </c>
      <c r="M1931" t="s">
        <v>76</v>
      </c>
      <c r="N1931" t="s">
        <v>216</v>
      </c>
      <c r="O1931" s="57">
        <v>46249.574270833335</v>
      </c>
      <c r="P1931" s="57">
        <v>46250.603275462963</v>
      </c>
      <c r="Q1931">
        <v>69366899</v>
      </c>
      <c r="R1931">
        <v>3545400638</v>
      </c>
      <c r="S1931">
        <v>152610241502</v>
      </c>
      <c r="T1931" t="s">
        <v>10954</v>
      </c>
      <c r="U1931" t="s">
        <v>10955</v>
      </c>
      <c r="V1931" t="s">
        <v>10956</v>
      </c>
      <c r="Z1931">
        <v>112.0113436</v>
      </c>
      <c r="AA1931">
        <v>-7.8251305999999996</v>
      </c>
      <c r="AB1931" t="s">
        <v>10957</v>
      </c>
      <c r="AC1931" t="s">
        <v>237</v>
      </c>
      <c r="AL1931" t="s">
        <v>218</v>
      </c>
      <c r="AM1931" t="s">
        <v>10958</v>
      </c>
      <c r="AN1931" t="s">
        <v>6</v>
      </c>
      <c r="AO1931" t="s">
        <v>10750</v>
      </c>
      <c r="AP1931" s="57">
        <v>46250.541666666664</v>
      </c>
      <c r="AR1931" t="s">
        <v>219</v>
      </c>
      <c r="AS1931" t="s">
        <v>419</v>
      </c>
      <c r="AT1931" t="s">
        <v>231</v>
      </c>
      <c r="AU1931">
        <v>20260816</v>
      </c>
      <c r="AV1931" t="s">
        <v>222</v>
      </c>
      <c r="AW1931" t="s">
        <v>10959</v>
      </c>
      <c r="AX1931" t="s">
        <v>223</v>
      </c>
      <c r="BA1931" s="57">
        <v>46250.541666666664</v>
      </c>
      <c r="BB1931" t="s">
        <v>10958</v>
      </c>
      <c r="BC1931">
        <v>2026</v>
      </c>
      <c r="BD1931">
        <v>8</v>
      </c>
      <c r="BE1931">
        <v>16</v>
      </c>
      <c r="BF1931" s="6">
        <f t="shared" si="90"/>
        <v>46250</v>
      </c>
      <c r="BG1931">
        <f t="shared" si="91"/>
        <v>-0.54166666666424135</v>
      </c>
      <c r="BH1931" t="str">
        <f t="shared" si="92"/>
        <v>COMPLY</v>
      </c>
      <c r="BI1931" t="str">
        <f>VLOOKUP(H1931,Sheet2!$A$1:$B$270,2,FALSE)</f>
        <v>KEDIRI</v>
      </c>
    </row>
    <row r="1932" spans="1:61">
      <c r="A1932">
        <v>1931</v>
      </c>
      <c r="B1932">
        <v>1002528715</v>
      </c>
      <c r="C1932">
        <v>3</v>
      </c>
      <c r="D1932" t="s">
        <v>38</v>
      </c>
      <c r="E1932">
        <v>5</v>
      </c>
      <c r="F1932" t="s">
        <v>250</v>
      </c>
      <c r="G1932" t="s">
        <v>91</v>
      </c>
      <c r="H1932" t="s">
        <v>413</v>
      </c>
      <c r="I1932" t="s">
        <v>213</v>
      </c>
      <c r="J1932" t="s">
        <v>214</v>
      </c>
      <c r="K1932" t="s">
        <v>149</v>
      </c>
      <c r="L1932" t="s">
        <v>215</v>
      </c>
      <c r="M1932" t="s">
        <v>76</v>
      </c>
      <c r="N1932" t="s">
        <v>216</v>
      </c>
      <c r="O1932" s="57">
        <v>46249.693032407406</v>
      </c>
      <c r="P1932" s="57">
        <v>46250.647673611114</v>
      </c>
      <c r="Q1932">
        <v>69367122</v>
      </c>
      <c r="S1932">
        <v>152701236831</v>
      </c>
      <c r="T1932" t="s">
        <v>10965</v>
      </c>
      <c r="U1932" t="s">
        <v>10966</v>
      </c>
      <c r="V1932" t="s">
        <v>10967</v>
      </c>
      <c r="Z1932">
        <v>112.646565012873</v>
      </c>
      <c r="AA1932">
        <v>-7.9880905239763997</v>
      </c>
      <c r="AB1932" t="s">
        <v>10968</v>
      </c>
      <c r="AC1932" t="s">
        <v>237</v>
      </c>
      <c r="AL1932" t="s">
        <v>218</v>
      </c>
      <c r="AM1932" t="s">
        <v>6850</v>
      </c>
      <c r="AN1932" t="s">
        <v>6</v>
      </c>
      <c r="AO1932" t="s">
        <v>10969</v>
      </c>
      <c r="AP1932" s="57">
        <v>46250.541666666664</v>
      </c>
      <c r="AR1932" t="s">
        <v>219</v>
      </c>
      <c r="AS1932" t="s">
        <v>413</v>
      </c>
      <c r="AT1932" t="s">
        <v>352</v>
      </c>
      <c r="AU1932">
        <v>20260816</v>
      </c>
      <c r="AV1932" t="s">
        <v>222</v>
      </c>
      <c r="AW1932" t="s">
        <v>10970</v>
      </c>
      <c r="AX1932" t="s">
        <v>223</v>
      </c>
      <c r="BA1932" s="57">
        <v>46250.541666666664</v>
      </c>
      <c r="BB1932" t="s">
        <v>6850</v>
      </c>
      <c r="BC1932">
        <v>2026</v>
      </c>
      <c r="BD1932">
        <v>8</v>
      </c>
      <c r="BE1932">
        <v>16</v>
      </c>
      <c r="BF1932" s="6">
        <f t="shared" si="90"/>
        <v>46250</v>
      </c>
      <c r="BG1932">
        <f t="shared" si="91"/>
        <v>-0.54166666666424135</v>
      </c>
      <c r="BH1932" t="str">
        <f t="shared" si="92"/>
        <v>COMPLY</v>
      </c>
      <c r="BI1932" t="str">
        <f>VLOOKUP(H1932,Sheet2!$A$1:$B$270,2,FALSE)</f>
        <v>MALANG</v>
      </c>
    </row>
    <row r="1933" spans="1:61">
      <c r="A1933">
        <v>1932</v>
      </c>
      <c r="B1933">
        <v>1002529962</v>
      </c>
      <c r="C1933">
        <v>3</v>
      </c>
      <c r="D1933" t="s">
        <v>42</v>
      </c>
      <c r="E1933">
        <v>5</v>
      </c>
      <c r="F1933" t="s">
        <v>106</v>
      </c>
      <c r="G1933" t="s">
        <v>107</v>
      </c>
      <c r="H1933" t="s">
        <v>298</v>
      </c>
      <c r="I1933" t="s">
        <v>213</v>
      </c>
      <c r="J1933" t="s">
        <v>214</v>
      </c>
      <c r="K1933" t="s">
        <v>149</v>
      </c>
      <c r="L1933" t="s">
        <v>215</v>
      </c>
      <c r="M1933" t="s">
        <v>277</v>
      </c>
      <c r="N1933" t="s">
        <v>216</v>
      </c>
      <c r="O1933" s="57">
        <v>46250.693020833336</v>
      </c>
      <c r="P1933" s="57">
        <v>46251.766793981478</v>
      </c>
      <c r="Q1933">
        <v>69367708</v>
      </c>
      <c r="S1933">
        <v>152510207386</v>
      </c>
      <c r="T1933" t="s">
        <v>10971</v>
      </c>
      <c r="U1933" t="s">
        <v>10972</v>
      </c>
      <c r="V1933" t="s">
        <v>10973</v>
      </c>
      <c r="Z1933">
        <v>113.335914127528</v>
      </c>
      <c r="AA1933">
        <v>-7.85787814929947</v>
      </c>
      <c r="AB1933" t="s">
        <v>10974</v>
      </c>
      <c r="AC1933" t="s">
        <v>217</v>
      </c>
      <c r="AL1933" t="s">
        <v>218</v>
      </c>
      <c r="AM1933" t="s">
        <v>10087</v>
      </c>
      <c r="AN1933" t="s">
        <v>6</v>
      </c>
      <c r="AO1933" t="s">
        <v>10607</v>
      </c>
      <c r="AP1933" s="57">
        <v>46251.541666666664</v>
      </c>
      <c r="AQ1933" t="s">
        <v>248</v>
      </c>
      <c r="AR1933" t="s">
        <v>278</v>
      </c>
      <c r="AS1933" t="s">
        <v>298</v>
      </c>
      <c r="AT1933" t="s">
        <v>231</v>
      </c>
      <c r="AV1933" t="s">
        <v>10975</v>
      </c>
      <c r="AW1933" t="s">
        <v>980</v>
      </c>
      <c r="AX1933" t="s">
        <v>223</v>
      </c>
      <c r="BA1933" s="57">
        <v>46251.541666666664</v>
      </c>
      <c r="BB1933" t="s">
        <v>10087</v>
      </c>
      <c r="BF1933" s="6" t="e">
        <f t="shared" si="90"/>
        <v>#NUM!</v>
      </c>
      <c r="BG1933" t="e">
        <f t="shared" si="91"/>
        <v>#NUM!</v>
      </c>
      <c r="BH1933" t="e">
        <f t="shared" si="92"/>
        <v>#NUM!</v>
      </c>
      <c r="BI1933" t="str">
        <f>VLOOKUP(H1933,Sheet2!$A$1:$B$270,2,FALSE)</f>
        <v>PROBOLINGGO</v>
      </c>
    </row>
    <row r="1934" spans="1:61">
      <c r="A1934">
        <v>1933</v>
      </c>
      <c r="B1934">
        <v>1002508992</v>
      </c>
      <c r="C1934">
        <v>3</v>
      </c>
      <c r="D1934" t="s">
        <v>55</v>
      </c>
      <c r="E1934">
        <v>5</v>
      </c>
      <c r="F1934" t="s">
        <v>313</v>
      </c>
      <c r="G1934" t="s">
        <v>126</v>
      </c>
      <c r="H1934" t="s">
        <v>314</v>
      </c>
      <c r="I1934" t="s">
        <v>213</v>
      </c>
      <c r="J1934" t="s">
        <v>214</v>
      </c>
      <c r="K1934" t="s">
        <v>149</v>
      </c>
      <c r="L1934" t="s">
        <v>215</v>
      </c>
      <c r="M1934" t="s">
        <v>575</v>
      </c>
      <c r="N1934" t="s">
        <v>216</v>
      </c>
      <c r="O1934" s="57">
        <v>46238.655601851853</v>
      </c>
      <c r="P1934" s="57">
        <v>46241.55201388889</v>
      </c>
      <c r="Q1934">
        <v>69358491</v>
      </c>
      <c r="S1934">
        <v>152320246203</v>
      </c>
      <c r="T1934" t="s">
        <v>3385</v>
      </c>
      <c r="U1934" t="s">
        <v>3386</v>
      </c>
      <c r="V1934" t="s">
        <v>3387</v>
      </c>
      <c r="Z1934">
        <v>112.7583551</v>
      </c>
      <c r="AA1934">
        <v>-7.2909044999999999</v>
      </c>
      <c r="AB1934" t="s">
        <v>3388</v>
      </c>
      <c r="AC1934" t="s">
        <v>237</v>
      </c>
      <c r="AL1934" t="s">
        <v>218</v>
      </c>
      <c r="AM1934" t="s">
        <v>3389</v>
      </c>
      <c r="AN1934" t="s">
        <v>6</v>
      </c>
      <c r="AO1934" s="57">
        <v>46120.663356481484</v>
      </c>
      <c r="AP1934" s="57">
        <v>46239.541666666664</v>
      </c>
      <c r="AQ1934" t="s">
        <v>248</v>
      </c>
      <c r="AR1934" t="s">
        <v>14</v>
      </c>
      <c r="AS1934" t="s">
        <v>314</v>
      </c>
      <c r="AT1934" t="s">
        <v>352</v>
      </c>
      <c r="AV1934" t="s">
        <v>5644</v>
      </c>
      <c r="AW1934" t="s">
        <v>1062</v>
      </c>
      <c r="AX1934" t="s">
        <v>223</v>
      </c>
      <c r="BA1934" s="57">
        <v>46239.541666666664</v>
      </c>
      <c r="BB1934" t="s">
        <v>3389</v>
      </c>
      <c r="BF1934" s="6" t="e">
        <f t="shared" si="90"/>
        <v>#NUM!</v>
      </c>
      <c r="BG1934" t="e">
        <f t="shared" si="91"/>
        <v>#NUM!</v>
      </c>
      <c r="BH1934" t="e">
        <f t="shared" si="92"/>
        <v>#NUM!</v>
      </c>
      <c r="BI1934" t="str">
        <f>VLOOKUP(H1934,Sheet2!$A$1:$B$270,2,FALSE)</f>
        <v>SURABAYA SELATAN</v>
      </c>
    </row>
    <row r="1935" spans="1:61">
      <c r="A1935">
        <v>1934</v>
      </c>
      <c r="B1935">
        <v>1002519533</v>
      </c>
      <c r="C1935">
        <v>3</v>
      </c>
      <c r="D1935" t="s">
        <v>42</v>
      </c>
      <c r="E1935">
        <v>5</v>
      </c>
      <c r="F1935" t="s">
        <v>233</v>
      </c>
      <c r="G1935" t="s">
        <v>106</v>
      </c>
      <c r="H1935" t="s">
        <v>424</v>
      </c>
      <c r="I1935" t="s">
        <v>213</v>
      </c>
      <c r="J1935" t="s">
        <v>214</v>
      </c>
      <c r="K1935" t="s">
        <v>149</v>
      </c>
      <c r="L1935" t="s">
        <v>215</v>
      </c>
      <c r="M1935" t="s">
        <v>277</v>
      </c>
      <c r="N1935" t="s">
        <v>216</v>
      </c>
      <c r="O1935" s="57">
        <v>46245.477037037039</v>
      </c>
      <c r="P1935" s="57">
        <v>46248.351944444446</v>
      </c>
      <c r="Q1935">
        <v>69363139</v>
      </c>
      <c r="S1935">
        <v>152740208010</v>
      </c>
      <c r="T1935" t="s">
        <v>7340</v>
      </c>
      <c r="U1935" t="s">
        <v>7341</v>
      </c>
      <c r="V1935" t="s">
        <v>7342</v>
      </c>
      <c r="Z1935">
        <v>112.73790990000001</v>
      </c>
      <c r="AA1935">
        <v>-7.7941918000000001</v>
      </c>
      <c r="AB1935" t="s">
        <v>7343</v>
      </c>
      <c r="AC1935" t="s">
        <v>237</v>
      </c>
      <c r="AL1935" t="s">
        <v>218</v>
      </c>
      <c r="AM1935" t="s">
        <v>7344</v>
      </c>
      <c r="AN1935" t="s">
        <v>6</v>
      </c>
      <c r="AO1935" s="57">
        <v>46334.486145833333</v>
      </c>
      <c r="AP1935" s="57">
        <v>46247.333333333336</v>
      </c>
      <c r="AQ1935" t="s">
        <v>248</v>
      </c>
      <c r="AR1935" t="s">
        <v>278</v>
      </c>
      <c r="AS1935" t="s">
        <v>424</v>
      </c>
      <c r="AT1935" t="s">
        <v>231</v>
      </c>
      <c r="AV1935" t="s">
        <v>9160</v>
      </c>
      <c r="AW1935" t="s">
        <v>1010</v>
      </c>
      <c r="AX1935" t="s">
        <v>223</v>
      </c>
      <c r="BA1935" s="57">
        <v>46247.333333333336</v>
      </c>
      <c r="BB1935" t="s">
        <v>7344</v>
      </c>
      <c r="BF1935" s="6" t="e">
        <f t="shared" si="90"/>
        <v>#NUM!</v>
      </c>
      <c r="BG1935" t="e">
        <f t="shared" si="91"/>
        <v>#NUM!</v>
      </c>
      <c r="BH1935" t="e">
        <f t="shared" si="92"/>
        <v>#NUM!</v>
      </c>
      <c r="BI1935" t="str">
        <f>VLOOKUP(H1935,Sheet2!$A$1:$B$270,2,FALSE)</f>
        <v>PASURUAN</v>
      </c>
    </row>
    <row r="1936" spans="1:61">
      <c r="A1936">
        <v>1935</v>
      </c>
      <c r="B1936">
        <v>1002515954</v>
      </c>
      <c r="C1936">
        <v>3</v>
      </c>
      <c r="D1936" t="s">
        <v>42</v>
      </c>
      <c r="E1936">
        <v>5</v>
      </c>
      <c r="F1936" t="s">
        <v>233</v>
      </c>
      <c r="G1936" t="s">
        <v>105</v>
      </c>
      <c r="H1936" t="s">
        <v>381</v>
      </c>
      <c r="I1936" t="s">
        <v>213</v>
      </c>
      <c r="J1936" t="s">
        <v>214</v>
      </c>
      <c r="K1936" t="s">
        <v>149</v>
      </c>
      <c r="M1936" t="s">
        <v>76</v>
      </c>
      <c r="N1936" t="s">
        <v>216</v>
      </c>
      <c r="O1936" s="57">
        <v>46242.561759259261</v>
      </c>
      <c r="P1936" s="57">
        <v>46243.873564814814</v>
      </c>
      <c r="Q1936">
        <v>69361456</v>
      </c>
      <c r="R1936">
        <v>3215218045</v>
      </c>
      <c r="S1936">
        <v>152312243248</v>
      </c>
      <c r="T1936" t="s">
        <v>5645</v>
      </c>
      <c r="U1936" t="s">
        <v>5646</v>
      </c>
      <c r="V1936" t="s">
        <v>5647</v>
      </c>
      <c r="Z1936">
        <v>112.4225965</v>
      </c>
      <c r="AA1936">
        <v>-7.5009550000000003</v>
      </c>
      <c r="AB1936" t="s">
        <v>5648</v>
      </c>
      <c r="AC1936" t="s">
        <v>230</v>
      </c>
      <c r="AL1936" t="s">
        <v>218</v>
      </c>
      <c r="AM1936" t="s">
        <v>5649</v>
      </c>
      <c r="AN1936" t="s">
        <v>6</v>
      </c>
      <c r="AO1936" s="57">
        <v>46242.569351851853</v>
      </c>
      <c r="AP1936" s="57">
        <v>46244.333333333336</v>
      </c>
      <c r="AR1936" t="s">
        <v>219</v>
      </c>
      <c r="AS1936" t="s">
        <v>381</v>
      </c>
      <c r="AT1936" t="s">
        <v>231</v>
      </c>
      <c r="AU1936">
        <v>20260809</v>
      </c>
      <c r="AV1936" t="s">
        <v>222</v>
      </c>
      <c r="AW1936" t="s">
        <v>613</v>
      </c>
      <c r="AX1936" t="s">
        <v>223</v>
      </c>
      <c r="BA1936" s="57">
        <v>46244.333333333336</v>
      </c>
      <c r="BB1936" t="s">
        <v>5649</v>
      </c>
      <c r="BC1936">
        <v>2026</v>
      </c>
      <c r="BD1936">
        <v>8</v>
      </c>
      <c r="BE1936">
        <v>9</v>
      </c>
      <c r="BF1936" s="6">
        <f t="shared" si="90"/>
        <v>46243</v>
      </c>
      <c r="BG1936">
        <f t="shared" si="91"/>
        <v>-1.3333333333357587</v>
      </c>
      <c r="BH1936" t="str">
        <f t="shared" si="92"/>
        <v>COMPLY</v>
      </c>
      <c r="BI1936" t="str">
        <f>VLOOKUP(H1936,Sheet2!$A$1:$B$270,2,FALSE)</f>
        <v>MOJOKERTO</v>
      </c>
    </row>
    <row r="1937" spans="1:61">
      <c r="A1937">
        <v>1936</v>
      </c>
      <c r="B1937">
        <v>1002509715</v>
      </c>
      <c r="C1937">
        <v>3</v>
      </c>
      <c r="D1937" t="s">
        <v>38</v>
      </c>
      <c r="E1937">
        <v>5</v>
      </c>
      <c r="F1937" t="s">
        <v>250</v>
      </c>
      <c r="G1937" t="s">
        <v>91</v>
      </c>
      <c r="H1937" t="s">
        <v>398</v>
      </c>
      <c r="I1937" t="s">
        <v>213</v>
      </c>
      <c r="J1937" t="s">
        <v>214</v>
      </c>
      <c r="K1937" t="s">
        <v>149</v>
      </c>
      <c r="L1937" t="s">
        <v>215</v>
      </c>
      <c r="M1937" t="s">
        <v>76</v>
      </c>
      <c r="N1937" t="s">
        <v>216</v>
      </c>
      <c r="O1937" s="57">
        <v>46239.385370370372</v>
      </c>
      <c r="P1937" s="57">
        <v>46240.599247685182</v>
      </c>
      <c r="Q1937">
        <v>69358798</v>
      </c>
      <c r="S1937">
        <v>152703903416</v>
      </c>
      <c r="T1937" t="s">
        <v>3411</v>
      </c>
      <c r="U1937" t="s">
        <v>3412</v>
      </c>
      <c r="V1937" t="s">
        <v>3413</v>
      </c>
      <c r="Z1937">
        <v>112.58466799999999</v>
      </c>
      <c r="AA1937">
        <v>-7.9885016999999996</v>
      </c>
      <c r="AB1937" t="s">
        <v>3414</v>
      </c>
      <c r="AC1937" t="s">
        <v>237</v>
      </c>
      <c r="AL1937" t="s">
        <v>218</v>
      </c>
      <c r="AM1937" t="s">
        <v>1453</v>
      </c>
      <c r="AN1937" t="s">
        <v>6</v>
      </c>
      <c r="AO1937" s="57">
        <v>46150.392326388886</v>
      </c>
      <c r="AP1937" s="57">
        <v>46240.333333333336</v>
      </c>
      <c r="AQ1937" t="s">
        <v>248</v>
      </c>
      <c r="AR1937" t="s">
        <v>219</v>
      </c>
      <c r="AS1937" t="s">
        <v>398</v>
      </c>
      <c r="AT1937" t="s">
        <v>231</v>
      </c>
      <c r="AU1937">
        <v>20260806</v>
      </c>
      <c r="AV1937" t="s">
        <v>222</v>
      </c>
      <c r="AW1937" t="s">
        <v>1021</v>
      </c>
      <c r="AX1937" t="s">
        <v>223</v>
      </c>
      <c r="BA1937" s="57">
        <v>46240.333333333336</v>
      </c>
      <c r="BB1937" t="s">
        <v>1453</v>
      </c>
      <c r="BC1937">
        <v>2026</v>
      </c>
      <c r="BD1937">
        <v>8</v>
      </c>
      <c r="BE1937">
        <v>6</v>
      </c>
      <c r="BF1937" s="6">
        <f t="shared" si="90"/>
        <v>46240</v>
      </c>
      <c r="BG1937">
        <f t="shared" si="91"/>
        <v>-0.33333333333575865</v>
      </c>
      <c r="BH1937" t="str">
        <f t="shared" si="92"/>
        <v>COMPLY</v>
      </c>
      <c r="BI1937" t="str">
        <f>VLOOKUP(H1937,Sheet2!$A$1:$B$270,2,FALSE)</f>
        <v>MALANG</v>
      </c>
    </row>
    <row r="1938" spans="1:61">
      <c r="A1938">
        <v>1937</v>
      </c>
      <c r="B1938">
        <v>1002524845</v>
      </c>
      <c r="C1938">
        <v>3</v>
      </c>
      <c r="D1938" t="s">
        <v>59</v>
      </c>
      <c r="E1938">
        <v>4</v>
      </c>
      <c r="F1938" t="s">
        <v>243</v>
      </c>
      <c r="G1938" t="s">
        <v>896</v>
      </c>
      <c r="H1938" t="s">
        <v>897</v>
      </c>
      <c r="I1938" t="s">
        <v>213</v>
      </c>
      <c r="J1938" t="s">
        <v>214</v>
      </c>
      <c r="K1938" t="s">
        <v>149</v>
      </c>
      <c r="M1938" t="s">
        <v>586</v>
      </c>
      <c r="N1938" t="s">
        <v>216</v>
      </c>
      <c r="O1938" s="57">
        <v>46247.669351851851</v>
      </c>
      <c r="P1938" s="57">
        <v>46249.476793981485</v>
      </c>
      <c r="Q1938">
        <v>69364523</v>
      </c>
      <c r="S1938">
        <v>142164113649</v>
      </c>
      <c r="T1938" t="s">
        <v>7981</v>
      </c>
      <c r="U1938" t="s">
        <v>9161</v>
      </c>
      <c r="V1938" t="s">
        <v>9162</v>
      </c>
      <c r="Z1938">
        <v>110.2571526</v>
      </c>
      <c r="AA1938">
        <v>-7.5622106000000002</v>
      </c>
      <c r="AB1938" t="s">
        <v>7984</v>
      </c>
      <c r="AC1938" t="s">
        <v>290</v>
      </c>
      <c r="AL1938" t="s">
        <v>218</v>
      </c>
      <c r="AM1938" t="s">
        <v>9163</v>
      </c>
      <c r="AN1938" t="s">
        <v>6</v>
      </c>
      <c r="AO1938" t="s">
        <v>8969</v>
      </c>
      <c r="AQ1938" t="s">
        <v>564</v>
      </c>
      <c r="AR1938" t="s">
        <v>14</v>
      </c>
      <c r="AS1938" t="s">
        <v>897</v>
      </c>
      <c r="AT1938" t="s">
        <v>231</v>
      </c>
      <c r="AV1938" t="s">
        <v>587</v>
      </c>
      <c r="AW1938" t="s">
        <v>561</v>
      </c>
      <c r="AX1938" t="s">
        <v>223</v>
      </c>
      <c r="BA1938" s="57">
        <v>46247.291666666664</v>
      </c>
      <c r="BB1938" t="s">
        <v>9163</v>
      </c>
      <c r="BF1938" s="6" t="e">
        <f t="shared" si="90"/>
        <v>#NUM!</v>
      </c>
      <c r="BG1938" t="e">
        <f t="shared" si="91"/>
        <v>#NUM!</v>
      </c>
      <c r="BH1938" t="e">
        <f t="shared" si="92"/>
        <v>#NUM!</v>
      </c>
      <c r="BI1938" t="e">
        <f>VLOOKUP(H1938,Sheet2!$A$1:$B$270,2,FALSE)</f>
        <v>#N/A</v>
      </c>
    </row>
    <row r="1939" spans="1:61">
      <c r="A1939">
        <v>1938</v>
      </c>
      <c r="B1939">
        <v>1002522028</v>
      </c>
      <c r="C1939">
        <v>3</v>
      </c>
      <c r="D1939" t="s">
        <v>38</v>
      </c>
      <c r="E1939">
        <v>5</v>
      </c>
      <c r="F1939" t="s">
        <v>92</v>
      </c>
      <c r="G1939" t="s">
        <v>95</v>
      </c>
      <c r="H1939" t="s">
        <v>478</v>
      </c>
      <c r="I1939" t="s">
        <v>213</v>
      </c>
      <c r="J1939" t="s">
        <v>214</v>
      </c>
      <c r="K1939" t="s">
        <v>149</v>
      </c>
      <c r="L1939" t="s">
        <v>215</v>
      </c>
      <c r="M1939" t="s">
        <v>76</v>
      </c>
      <c r="N1939" t="s">
        <v>216</v>
      </c>
      <c r="O1939" s="57">
        <v>46246.530509259261</v>
      </c>
      <c r="P1939" s="57">
        <v>46247.686574074076</v>
      </c>
      <c r="Q1939">
        <v>69364173</v>
      </c>
      <c r="S1939">
        <v>152614209516</v>
      </c>
      <c r="T1939" t="s">
        <v>8213</v>
      </c>
      <c r="U1939" t="s">
        <v>8214</v>
      </c>
      <c r="V1939" t="s">
        <v>8215</v>
      </c>
      <c r="Z1939">
        <v>111.40778903562899</v>
      </c>
      <c r="AA1939">
        <v>-7.9108040181326702</v>
      </c>
      <c r="AB1939" t="s">
        <v>8216</v>
      </c>
      <c r="AC1939" t="s">
        <v>237</v>
      </c>
      <c r="AL1939" t="s">
        <v>218</v>
      </c>
      <c r="AM1939" t="s">
        <v>8027</v>
      </c>
      <c r="AN1939" t="s">
        <v>6</v>
      </c>
      <c r="AO1939" s="57">
        <v>46364.538194444445</v>
      </c>
      <c r="AP1939" s="57">
        <v>46247.541666666664</v>
      </c>
      <c r="AR1939" t="s">
        <v>219</v>
      </c>
      <c r="AS1939" t="s">
        <v>478</v>
      </c>
      <c r="AT1939" t="s">
        <v>231</v>
      </c>
      <c r="AU1939">
        <v>20260813</v>
      </c>
      <c r="AV1939" t="s">
        <v>222</v>
      </c>
      <c r="AW1939" t="s">
        <v>1010</v>
      </c>
      <c r="AX1939" t="s">
        <v>223</v>
      </c>
      <c r="BA1939" s="57">
        <v>46247.541666666664</v>
      </c>
      <c r="BB1939" t="s">
        <v>8027</v>
      </c>
      <c r="BC1939">
        <v>2026</v>
      </c>
      <c r="BD1939">
        <v>8</v>
      </c>
      <c r="BE1939">
        <v>13</v>
      </c>
      <c r="BF1939" s="6">
        <f t="shared" si="90"/>
        <v>46247</v>
      </c>
      <c r="BG1939">
        <f t="shared" si="91"/>
        <v>-0.54166666666424135</v>
      </c>
      <c r="BH1939" t="str">
        <f t="shared" si="92"/>
        <v>COMPLY</v>
      </c>
      <c r="BI1939" t="str">
        <f>VLOOKUP(H1939,Sheet2!$A$1:$B$270,2,FALSE)</f>
        <v>PONOROGO</v>
      </c>
    </row>
    <row r="1940" spans="1:61">
      <c r="A1940">
        <v>1939</v>
      </c>
      <c r="B1940">
        <v>1002520235</v>
      </c>
      <c r="C1940">
        <v>3</v>
      </c>
      <c r="D1940" t="s">
        <v>49</v>
      </c>
      <c r="E1940">
        <v>4</v>
      </c>
      <c r="F1940" t="s">
        <v>246</v>
      </c>
      <c r="G1940" t="s">
        <v>588</v>
      </c>
      <c r="H1940" t="s">
        <v>589</v>
      </c>
      <c r="I1940" t="s">
        <v>213</v>
      </c>
      <c r="J1940" t="s">
        <v>214</v>
      </c>
      <c r="K1940" t="s">
        <v>149</v>
      </c>
      <c r="M1940" t="s">
        <v>236</v>
      </c>
      <c r="N1940" t="s">
        <v>216</v>
      </c>
      <c r="O1940" s="57">
        <v>46245.611354166664</v>
      </c>
      <c r="P1940" s="57">
        <v>46249.084270833337</v>
      </c>
      <c r="Q1940">
        <v>69363483</v>
      </c>
      <c r="S1940">
        <v>142434111378</v>
      </c>
      <c r="T1940" t="s">
        <v>7346</v>
      </c>
      <c r="U1940" t="s">
        <v>7347</v>
      </c>
      <c r="Z1940">
        <v>110.504824694051</v>
      </c>
      <c r="AA1940">
        <v>-7.3320934705793901</v>
      </c>
      <c r="AB1940" t="s">
        <v>7348</v>
      </c>
      <c r="AC1940" t="s">
        <v>226</v>
      </c>
      <c r="AO1940" s="57">
        <v>46334.621874999997</v>
      </c>
      <c r="AR1940" t="s">
        <v>312</v>
      </c>
      <c r="AS1940" t="s">
        <v>589</v>
      </c>
      <c r="AT1940" t="s">
        <v>231</v>
      </c>
      <c r="AV1940" t="s">
        <v>904</v>
      </c>
      <c r="AW1940" t="s">
        <v>560</v>
      </c>
      <c r="AX1940" t="s">
        <v>223</v>
      </c>
      <c r="AZ1940" t="s">
        <v>904</v>
      </c>
      <c r="BF1940" s="6" t="e">
        <f t="shared" si="90"/>
        <v>#NUM!</v>
      </c>
      <c r="BG1940" t="e">
        <f t="shared" si="91"/>
        <v>#NUM!</v>
      </c>
      <c r="BH1940" t="e">
        <f t="shared" si="92"/>
        <v>#NUM!</v>
      </c>
      <c r="BI1940" t="e">
        <f>VLOOKUP(H1940,Sheet2!$A$1:$B$270,2,FALSE)</f>
        <v>#N/A</v>
      </c>
    </row>
    <row r="1941" spans="1:61">
      <c r="A1941">
        <v>1940</v>
      </c>
      <c r="B1941">
        <v>1002529566</v>
      </c>
      <c r="C1941">
        <v>3</v>
      </c>
      <c r="D1941" t="s">
        <v>42</v>
      </c>
      <c r="E1941">
        <v>5</v>
      </c>
      <c r="F1941" t="s">
        <v>233</v>
      </c>
      <c r="G1941" t="s">
        <v>105</v>
      </c>
      <c r="H1941" t="s">
        <v>303</v>
      </c>
      <c r="I1941" t="s">
        <v>213</v>
      </c>
      <c r="J1941" t="s">
        <v>214</v>
      </c>
      <c r="K1941" t="s">
        <v>149</v>
      </c>
      <c r="M1941" t="s">
        <v>76</v>
      </c>
      <c r="N1941" t="s">
        <v>216</v>
      </c>
      <c r="O1941" s="57">
        <v>46250.507395833331</v>
      </c>
      <c r="P1941" s="57">
        <v>46250.754120370373</v>
      </c>
      <c r="Q1941">
        <v>69366684</v>
      </c>
      <c r="S1941">
        <v>152324211310</v>
      </c>
      <c r="T1941" t="s">
        <v>11006</v>
      </c>
      <c r="U1941" t="s">
        <v>11007</v>
      </c>
      <c r="V1941" t="s">
        <v>11008</v>
      </c>
      <c r="Z1941">
        <v>112.560001015663</v>
      </c>
      <c r="AA1941">
        <v>-7.6339715290875301</v>
      </c>
      <c r="AB1941" t="s">
        <v>11009</v>
      </c>
      <c r="AC1941" t="s">
        <v>230</v>
      </c>
      <c r="AL1941" t="s">
        <v>218</v>
      </c>
      <c r="AM1941" t="s">
        <v>11010</v>
      </c>
      <c r="AN1941" t="s">
        <v>6</v>
      </c>
      <c r="AO1941" t="s">
        <v>11011</v>
      </c>
      <c r="AP1941" s="57">
        <v>46251.541666666664</v>
      </c>
      <c r="AR1941" t="s">
        <v>219</v>
      </c>
      <c r="AS1941" t="s">
        <v>303</v>
      </c>
      <c r="AT1941" t="s">
        <v>221</v>
      </c>
      <c r="AU1941">
        <v>20260816</v>
      </c>
      <c r="AV1941" t="s">
        <v>222</v>
      </c>
      <c r="AW1941" t="s">
        <v>633</v>
      </c>
      <c r="AX1941" t="s">
        <v>223</v>
      </c>
      <c r="BA1941" s="57">
        <v>46251.541666666664</v>
      </c>
      <c r="BB1941" t="s">
        <v>11010</v>
      </c>
      <c r="BC1941">
        <v>2026</v>
      </c>
      <c r="BD1941">
        <v>8</v>
      </c>
      <c r="BE1941">
        <v>16</v>
      </c>
      <c r="BF1941" s="6">
        <f t="shared" si="90"/>
        <v>46250</v>
      </c>
      <c r="BG1941">
        <f t="shared" si="91"/>
        <v>-1.5416666666642413</v>
      </c>
      <c r="BH1941" t="str">
        <f t="shared" si="92"/>
        <v>COMPLY</v>
      </c>
      <c r="BI1941" t="str">
        <f>VLOOKUP(H1941,Sheet2!$A$1:$B$270,2,FALSE)</f>
        <v>MOJOKERTO</v>
      </c>
    </row>
    <row r="1942" spans="1:61">
      <c r="A1942">
        <v>1941</v>
      </c>
      <c r="B1942">
        <v>1002516712</v>
      </c>
      <c r="C1942">
        <v>3</v>
      </c>
      <c r="D1942" t="s">
        <v>55</v>
      </c>
      <c r="E1942">
        <v>5</v>
      </c>
      <c r="F1942" t="s">
        <v>265</v>
      </c>
      <c r="G1942" t="s">
        <v>125</v>
      </c>
      <c r="H1942" t="s">
        <v>417</v>
      </c>
      <c r="I1942" t="s">
        <v>213</v>
      </c>
      <c r="J1942" t="s">
        <v>214</v>
      </c>
      <c r="K1942" t="s">
        <v>149</v>
      </c>
      <c r="L1942" t="s">
        <v>215</v>
      </c>
      <c r="M1942" t="s">
        <v>76</v>
      </c>
      <c r="N1942" t="s">
        <v>216</v>
      </c>
      <c r="O1942" s="57">
        <v>46244.306203703702</v>
      </c>
      <c r="P1942" s="57">
        <v>46245.720763888887</v>
      </c>
      <c r="Q1942">
        <v>69362019</v>
      </c>
      <c r="S1942">
        <v>152448204555</v>
      </c>
      <c r="T1942" t="s">
        <v>6705</v>
      </c>
      <c r="U1942" t="s">
        <v>6706</v>
      </c>
      <c r="V1942" t="s">
        <v>6707</v>
      </c>
      <c r="Z1942">
        <v>112.424302</v>
      </c>
      <c r="AA1942">
        <v>-6.8793990000000003</v>
      </c>
      <c r="AB1942" t="s">
        <v>6708</v>
      </c>
      <c r="AC1942" t="s">
        <v>237</v>
      </c>
      <c r="AL1942" t="s">
        <v>218</v>
      </c>
      <c r="AM1942" t="s">
        <v>6709</v>
      </c>
      <c r="AN1942" t="s">
        <v>6</v>
      </c>
      <c r="AO1942" s="57">
        <v>46303.319421296299</v>
      </c>
      <c r="AP1942" s="57">
        <v>46245.416666666664</v>
      </c>
      <c r="AR1942" t="s">
        <v>219</v>
      </c>
      <c r="AS1942" t="s">
        <v>417</v>
      </c>
      <c r="AT1942" t="s">
        <v>231</v>
      </c>
      <c r="AU1942">
        <v>20260811</v>
      </c>
      <c r="AV1942" t="s">
        <v>222</v>
      </c>
      <c r="AW1942" t="s">
        <v>1010</v>
      </c>
      <c r="AX1942" t="s">
        <v>223</v>
      </c>
      <c r="BA1942" s="57">
        <v>46245.416666666664</v>
      </c>
      <c r="BB1942" t="s">
        <v>6709</v>
      </c>
      <c r="BC1942">
        <v>2026</v>
      </c>
      <c r="BD1942">
        <v>8</v>
      </c>
      <c r="BE1942">
        <v>11</v>
      </c>
      <c r="BF1942" s="6">
        <f t="shared" si="90"/>
        <v>46245</v>
      </c>
      <c r="BG1942">
        <f t="shared" si="91"/>
        <v>-0.41666666666424135</v>
      </c>
      <c r="BH1942" t="str">
        <f t="shared" si="92"/>
        <v>COMPLY</v>
      </c>
      <c r="BI1942" t="str">
        <f>VLOOKUP(H1942,Sheet2!$A$1:$B$270,2,FALSE)</f>
        <v>GRESIK</v>
      </c>
    </row>
    <row r="1943" spans="1:61">
      <c r="A1943">
        <v>1942</v>
      </c>
      <c r="B1943">
        <v>1002528213</v>
      </c>
      <c r="C1943">
        <v>3</v>
      </c>
      <c r="D1943" t="s">
        <v>45</v>
      </c>
      <c r="E1943">
        <v>5</v>
      </c>
      <c r="F1943" t="s">
        <v>211</v>
      </c>
      <c r="G1943" t="s">
        <v>112</v>
      </c>
      <c r="H1943" t="s">
        <v>244</v>
      </c>
      <c r="I1943" t="s">
        <v>213</v>
      </c>
      <c r="J1943" t="s">
        <v>214</v>
      </c>
      <c r="K1943" t="s">
        <v>149</v>
      </c>
      <c r="L1943" t="s">
        <v>215</v>
      </c>
      <c r="M1943" t="s">
        <v>575</v>
      </c>
      <c r="N1943" t="s">
        <v>216</v>
      </c>
      <c r="O1943" s="57">
        <v>46249.518009259256</v>
      </c>
      <c r="P1943" s="57">
        <v>46250.807291666664</v>
      </c>
      <c r="Q1943">
        <v>69366818</v>
      </c>
      <c r="S1943">
        <v>172605804158</v>
      </c>
      <c r="T1943" t="s">
        <v>11012</v>
      </c>
      <c r="U1943" t="s">
        <v>11013</v>
      </c>
      <c r="V1943" t="s">
        <v>11014</v>
      </c>
      <c r="Z1943">
        <v>116.14889100000001</v>
      </c>
      <c r="AA1943">
        <v>-8.5624300000000009</v>
      </c>
      <c r="AB1943" t="s">
        <v>11015</v>
      </c>
      <c r="AC1943" t="s">
        <v>237</v>
      </c>
      <c r="AL1943" t="s">
        <v>218</v>
      </c>
      <c r="AM1943" t="s">
        <v>9877</v>
      </c>
      <c r="AN1943" t="s">
        <v>6</v>
      </c>
      <c r="AO1943" t="s">
        <v>10297</v>
      </c>
      <c r="AP1943" s="57">
        <v>46250.541666666664</v>
      </c>
      <c r="AR1943" t="s">
        <v>14</v>
      </c>
      <c r="AS1943" t="s">
        <v>244</v>
      </c>
      <c r="AT1943" t="s">
        <v>231</v>
      </c>
      <c r="AV1943" t="s">
        <v>11016</v>
      </c>
      <c r="AW1943" t="s">
        <v>551</v>
      </c>
      <c r="AX1943" t="s">
        <v>223</v>
      </c>
      <c r="BA1943" s="57">
        <v>46250.541666666664</v>
      </c>
      <c r="BB1943" t="s">
        <v>9877</v>
      </c>
      <c r="BF1943" s="6" t="e">
        <f t="shared" si="90"/>
        <v>#NUM!</v>
      </c>
      <c r="BG1943" t="e">
        <f t="shared" si="91"/>
        <v>#NUM!</v>
      </c>
      <c r="BH1943" t="e">
        <f t="shared" si="92"/>
        <v>#NUM!</v>
      </c>
      <c r="BI1943" t="str">
        <f>VLOOKUP(H1943,Sheet2!$A$1:$B$270,2,FALSE)</f>
        <v>MATARAM</v>
      </c>
    </row>
    <row r="1944" spans="1:61">
      <c r="A1944">
        <v>1943</v>
      </c>
      <c r="B1944">
        <v>1002522595</v>
      </c>
      <c r="C1944">
        <v>3</v>
      </c>
      <c r="D1944" t="s">
        <v>42</v>
      </c>
      <c r="E1944">
        <v>5</v>
      </c>
      <c r="F1944" t="s">
        <v>106</v>
      </c>
      <c r="G1944" t="s">
        <v>106</v>
      </c>
      <c r="H1944" t="s">
        <v>345</v>
      </c>
      <c r="I1944" t="s">
        <v>213</v>
      </c>
      <c r="J1944" t="s">
        <v>214</v>
      </c>
      <c r="K1944" t="s">
        <v>149</v>
      </c>
      <c r="M1944" t="s">
        <v>76</v>
      </c>
      <c r="N1944" t="s">
        <v>216</v>
      </c>
      <c r="O1944" s="57">
        <v>46246.637696759259</v>
      </c>
      <c r="P1944" s="57">
        <v>46246.792673611111</v>
      </c>
      <c r="Q1944">
        <v>69354562</v>
      </c>
      <c r="S1944">
        <v>152729256748</v>
      </c>
      <c r="T1944" t="s">
        <v>8222</v>
      </c>
      <c r="U1944" t="s">
        <v>8223</v>
      </c>
      <c r="V1944" t="s">
        <v>8224</v>
      </c>
      <c r="Z1944">
        <v>112.81533226945299</v>
      </c>
      <c r="AA1944">
        <v>-7.6252991001363704</v>
      </c>
      <c r="AB1944" t="s">
        <v>8225</v>
      </c>
      <c r="AC1944" t="s">
        <v>230</v>
      </c>
      <c r="AL1944" t="s">
        <v>218</v>
      </c>
      <c r="AM1944" t="s">
        <v>8226</v>
      </c>
      <c r="AN1944" t="s">
        <v>6</v>
      </c>
      <c r="AO1944" s="57">
        <v>46364.642789351848</v>
      </c>
      <c r="AR1944" t="s">
        <v>219</v>
      </c>
      <c r="AS1944" t="s">
        <v>345</v>
      </c>
      <c r="AT1944" t="s">
        <v>231</v>
      </c>
      <c r="AU1944">
        <v>20260812</v>
      </c>
      <c r="AV1944" t="s">
        <v>222</v>
      </c>
      <c r="AW1944" t="s">
        <v>563</v>
      </c>
      <c r="AX1944" t="s">
        <v>223</v>
      </c>
      <c r="BA1944" s="57">
        <v>46246.291666666664</v>
      </c>
      <c r="BB1944" t="s">
        <v>8226</v>
      </c>
      <c r="BC1944">
        <v>2026</v>
      </c>
      <c r="BD1944">
        <v>8</v>
      </c>
      <c r="BE1944">
        <v>12</v>
      </c>
      <c r="BF1944" s="6">
        <f t="shared" si="90"/>
        <v>46246</v>
      </c>
      <c r="BG1944">
        <f t="shared" si="91"/>
        <v>-0.29166666666424135</v>
      </c>
      <c r="BH1944" t="str">
        <f t="shared" si="92"/>
        <v>COMPLY</v>
      </c>
      <c r="BI1944" t="str">
        <f>VLOOKUP(H1944,Sheet2!$A$1:$B$270,2,FALSE)</f>
        <v>PASURUAN</v>
      </c>
    </row>
    <row r="1945" spans="1:61">
      <c r="A1945">
        <v>1944</v>
      </c>
      <c r="B1945">
        <v>1002529969</v>
      </c>
      <c r="C1945">
        <v>3</v>
      </c>
      <c r="D1945" t="s">
        <v>55</v>
      </c>
      <c r="E1945">
        <v>5</v>
      </c>
      <c r="F1945" t="s">
        <v>228</v>
      </c>
      <c r="G1945" t="s">
        <v>127</v>
      </c>
      <c r="H1945" t="s">
        <v>229</v>
      </c>
      <c r="I1945" t="s">
        <v>213</v>
      </c>
      <c r="J1945" t="s">
        <v>214</v>
      </c>
      <c r="K1945" t="s">
        <v>149</v>
      </c>
      <c r="L1945" t="s">
        <v>215</v>
      </c>
      <c r="M1945" t="s">
        <v>76</v>
      </c>
      <c r="N1945" t="s">
        <v>216</v>
      </c>
      <c r="O1945" s="57">
        <v>46250.697175925925</v>
      </c>
      <c r="P1945" s="57">
        <v>46252.364548611113</v>
      </c>
      <c r="Q1945">
        <v>69367701</v>
      </c>
      <c r="S1945">
        <v>152426928274</v>
      </c>
      <c r="T1945" t="s">
        <v>11018</v>
      </c>
      <c r="U1945" t="s">
        <v>11019</v>
      </c>
      <c r="V1945" t="s">
        <v>11020</v>
      </c>
      <c r="Z1945">
        <v>113.41325430000001</v>
      </c>
      <c r="AA1945">
        <v>-7.057658</v>
      </c>
      <c r="AB1945" t="s">
        <v>11021</v>
      </c>
      <c r="AC1945" t="s">
        <v>217</v>
      </c>
      <c r="AL1945" t="s">
        <v>218</v>
      </c>
      <c r="AM1945" t="s">
        <v>10087</v>
      </c>
      <c r="AN1945" t="s">
        <v>6</v>
      </c>
      <c r="AO1945" t="s">
        <v>11022</v>
      </c>
      <c r="AP1945" s="57">
        <v>46251.541666666664</v>
      </c>
      <c r="AR1945" t="s">
        <v>219</v>
      </c>
      <c r="AS1945" t="s">
        <v>229</v>
      </c>
      <c r="AT1945" t="s">
        <v>231</v>
      </c>
      <c r="AU1945">
        <v>20260818</v>
      </c>
      <c r="AV1945" t="s">
        <v>222</v>
      </c>
      <c r="AW1945" t="s">
        <v>1021</v>
      </c>
      <c r="AX1945" t="s">
        <v>223</v>
      </c>
      <c r="BA1945" s="57">
        <v>46251.541666666664</v>
      </c>
      <c r="BB1945" t="s">
        <v>10087</v>
      </c>
      <c r="BC1945">
        <v>2026</v>
      </c>
      <c r="BD1945">
        <v>8</v>
      </c>
      <c r="BE1945">
        <v>18</v>
      </c>
      <c r="BF1945" s="6">
        <f t="shared" si="90"/>
        <v>46252</v>
      </c>
      <c r="BG1945">
        <f t="shared" si="91"/>
        <v>0.45833333333575865</v>
      </c>
      <c r="BH1945" t="str">
        <f t="shared" si="92"/>
        <v>COMPLY</v>
      </c>
      <c r="BI1945" t="str">
        <f>VLOOKUP(H1945,Sheet2!$A$1:$B$270,2,FALSE)</f>
        <v>MADURA</v>
      </c>
    </row>
    <row r="1946" spans="1:61">
      <c r="A1946">
        <v>1945</v>
      </c>
      <c r="B1946">
        <v>1002518369</v>
      </c>
      <c r="C1946">
        <v>3</v>
      </c>
      <c r="D1946" t="s">
        <v>38</v>
      </c>
      <c r="E1946">
        <v>5</v>
      </c>
      <c r="F1946" t="s">
        <v>90</v>
      </c>
      <c r="G1946" t="s">
        <v>88</v>
      </c>
      <c r="H1946" t="s">
        <v>436</v>
      </c>
      <c r="I1946" t="s">
        <v>213</v>
      </c>
      <c r="J1946" t="s">
        <v>214</v>
      </c>
      <c r="K1946" t="s">
        <v>149</v>
      </c>
      <c r="L1946" t="s">
        <v>215</v>
      </c>
      <c r="M1946" t="s">
        <v>76</v>
      </c>
      <c r="N1946" t="s">
        <v>216</v>
      </c>
      <c r="O1946" s="57">
        <v>46244.661759259259</v>
      </c>
      <c r="P1946" s="57">
        <v>46246.442986111113</v>
      </c>
      <c r="Q1946">
        <v>69362656</v>
      </c>
      <c r="S1946">
        <v>152730235365</v>
      </c>
      <c r="T1946" t="s">
        <v>6710</v>
      </c>
      <c r="U1946" t="s">
        <v>6711</v>
      </c>
      <c r="V1946" t="s">
        <v>6712</v>
      </c>
      <c r="Z1946">
        <v>112.157587185502</v>
      </c>
      <c r="AA1946">
        <v>-8.0952093609805704</v>
      </c>
      <c r="AB1946" t="s">
        <v>6713</v>
      </c>
      <c r="AC1946" t="s">
        <v>217</v>
      </c>
      <c r="AL1946" t="s">
        <v>218</v>
      </c>
      <c r="AM1946" t="s">
        <v>6714</v>
      </c>
      <c r="AN1946" t="s">
        <v>6</v>
      </c>
      <c r="AO1946" s="57">
        <v>46303.663252314815</v>
      </c>
      <c r="AP1946" s="57">
        <v>46245.541666666664</v>
      </c>
      <c r="AR1946" t="s">
        <v>219</v>
      </c>
      <c r="AS1946" t="s">
        <v>436</v>
      </c>
      <c r="AT1946" t="s">
        <v>231</v>
      </c>
      <c r="AU1946">
        <v>20260812</v>
      </c>
      <c r="AV1946" t="s">
        <v>222</v>
      </c>
      <c r="AW1946" t="s">
        <v>1010</v>
      </c>
      <c r="AX1946" t="s">
        <v>223</v>
      </c>
      <c r="BA1946" s="57">
        <v>46245.541666666664</v>
      </c>
      <c r="BB1946" t="s">
        <v>6714</v>
      </c>
      <c r="BC1946">
        <v>2026</v>
      </c>
      <c r="BD1946">
        <v>8</v>
      </c>
      <c r="BE1946">
        <v>12</v>
      </c>
      <c r="BF1946" s="6">
        <f t="shared" si="90"/>
        <v>46246</v>
      </c>
      <c r="BG1946">
        <f t="shared" si="91"/>
        <v>0.45833333333575865</v>
      </c>
      <c r="BH1946" t="str">
        <f t="shared" si="92"/>
        <v>COMPLY</v>
      </c>
      <c r="BI1946" t="str">
        <f>VLOOKUP(H1946,Sheet2!$A$1:$B$270,2,FALSE)</f>
        <v>BLITAR</v>
      </c>
    </row>
    <row r="1947" spans="1:61">
      <c r="A1947">
        <v>1946</v>
      </c>
      <c r="B1947">
        <v>1002532067</v>
      </c>
      <c r="C1947">
        <v>3</v>
      </c>
      <c r="D1947" t="s">
        <v>55</v>
      </c>
      <c r="E1947">
        <v>5</v>
      </c>
      <c r="F1947" t="s">
        <v>228</v>
      </c>
      <c r="G1947" t="s">
        <v>121</v>
      </c>
      <c r="H1947" t="s">
        <v>447</v>
      </c>
      <c r="I1947" t="s">
        <v>213</v>
      </c>
      <c r="J1947" t="s">
        <v>214</v>
      </c>
      <c r="K1947" t="s">
        <v>149</v>
      </c>
      <c r="L1947" t="s">
        <v>215</v>
      </c>
      <c r="M1947" t="s">
        <v>240</v>
      </c>
      <c r="N1947" t="s">
        <v>216</v>
      </c>
      <c r="O1947" s="57">
        <v>46252.374259259261</v>
      </c>
      <c r="P1947" s="57">
        <v>46252.375011574077</v>
      </c>
      <c r="Q1947">
        <v>69368518</v>
      </c>
      <c r="S1947">
        <v>152438209354</v>
      </c>
      <c r="T1947" t="s">
        <v>13714</v>
      </c>
      <c r="U1947" t="s">
        <v>13715</v>
      </c>
      <c r="V1947" t="s">
        <v>13716</v>
      </c>
      <c r="Z1947">
        <v>113.32891959697</v>
      </c>
      <c r="AA1947">
        <v>-7.0932650205867702</v>
      </c>
      <c r="AB1947" t="s">
        <v>13717</v>
      </c>
      <c r="AC1947" t="s">
        <v>217</v>
      </c>
      <c r="AL1947" t="s">
        <v>218</v>
      </c>
      <c r="AM1947" t="s">
        <v>13718</v>
      </c>
      <c r="AN1947" t="s">
        <v>6</v>
      </c>
      <c r="AO1947" t="s">
        <v>12897</v>
      </c>
      <c r="AP1947" s="57">
        <v>46253.541666666664</v>
      </c>
      <c r="AR1947" t="s">
        <v>241</v>
      </c>
      <c r="AS1947" t="s">
        <v>447</v>
      </c>
      <c r="AT1947" t="s">
        <v>221</v>
      </c>
      <c r="AV1947" t="s">
        <v>240</v>
      </c>
      <c r="AW1947" t="s">
        <v>981</v>
      </c>
      <c r="AX1947" t="s">
        <v>223</v>
      </c>
      <c r="BA1947" s="57">
        <v>46253.541666666664</v>
      </c>
      <c r="BB1947" t="s">
        <v>13718</v>
      </c>
      <c r="BF1947" s="6" t="e">
        <f t="shared" si="90"/>
        <v>#NUM!</v>
      </c>
      <c r="BG1947" t="e">
        <f t="shared" si="91"/>
        <v>#NUM!</v>
      </c>
      <c r="BH1947" t="e">
        <f t="shared" si="92"/>
        <v>#NUM!</v>
      </c>
      <c r="BI1947" t="str">
        <f>VLOOKUP(H1947,Sheet2!$A$1:$B$270,2,FALSE)</f>
        <v>MADURA</v>
      </c>
    </row>
    <row r="1948" spans="1:61">
      <c r="A1948">
        <v>1947</v>
      </c>
      <c r="B1948">
        <v>1002510427</v>
      </c>
      <c r="C1948">
        <v>3</v>
      </c>
      <c r="D1948" t="s">
        <v>45</v>
      </c>
      <c r="E1948">
        <v>5</v>
      </c>
      <c r="F1948" t="s">
        <v>113</v>
      </c>
      <c r="G1948" t="s">
        <v>114</v>
      </c>
      <c r="H1948" t="s">
        <v>399</v>
      </c>
      <c r="I1948" t="s">
        <v>213</v>
      </c>
      <c r="J1948" t="s">
        <v>214</v>
      </c>
      <c r="K1948" t="s">
        <v>149</v>
      </c>
      <c r="L1948" t="s">
        <v>215</v>
      </c>
      <c r="M1948" t="s">
        <v>76</v>
      </c>
      <c r="N1948" t="s">
        <v>216</v>
      </c>
      <c r="O1948" s="57">
        <v>46239.536770833336</v>
      </c>
      <c r="P1948" s="57">
        <v>46240.584050925929</v>
      </c>
      <c r="Q1948">
        <v>69359130</v>
      </c>
      <c r="S1948">
        <v>172512452392</v>
      </c>
      <c r="T1948" t="s">
        <v>3461</v>
      </c>
      <c r="U1948" t="s">
        <v>3462</v>
      </c>
      <c r="V1948" t="s">
        <v>3463</v>
      </c>
      <c r="Z1948">
        <v>119.899564571678</v>
      </c>
      <c r="AA1948">
        <v>-8.4961577900029592</v>
      </c>
      <c r="AB1948" t="s">
        <v>3464</v>
      </c>
      <c r="AC1948" t="s">
        <v>217</v>
      </c>
      <c r="AL1948" t="s">
        <v>218</v>
      </c>
      <c r="AM1948" t="s">
        <v>3465</v>
      </c>
      <c r="AN1948" t="s">
        <v>6</v>
      </c>
      <c r="AO1948" s="57">
        <v>46150.538576388892</v>
      </c>
      <c r="AP1948" s="57">
        <v>46240.541666666664</v>
      </c>
      <c r="AR1948" t="s">
        <v>219</v>
      </c>
      <c r="AS1948" t="s">
        <v>399</v>
      </c>
      <c r="AT1948" t="s">
        <v>231</v>
      </c>
      <c r="AU1948">
        <v>20260806</v>
      </c>
      <c r="AV1948" t="s">
        <v>222</v>
      </c>
      <c r="AW1948" t="s">
        <v>955</v>
      </c>
      <c r="AX1948" t="s">
        <v>223</v>
      </c>
      <c r="BA1948" s="57">
        <v>46240.541666666664</v>
      </c>
      <c r="BB1948" t="s">
        <v>3465</v>
      </c>
      <c r="BC1948">
        <v>2026</v>
      </c>
      <c r="BD1948">
        <v>8</v>
      </c>
      <c r="BE1948">
        <v>6</v>
      </c>
      <c r="BF1948" s="6">
        <f t="shared" si="90"/>
        <v>46240</v>
      </c>
      <c r="BG1948">
        <f t="shared" si="91"/>
        <v>-0.54166666666424135</v>
      </c>
      <c r="BH1948" t="str">
        <f t="shared" si="92"/>
        <v>COMPLY</v>
      </c>
      <c r="BI1948" t="str">
        <f>VLOOKUP(H1948,Sheet2!$A$1:$B$270,2,FALSE)</f>
        <v>LABOAN BAJO</v>
      </c>
    </row>
    <row r="1949" spans="1:61">
      <c r="A1949">
        <v>1948</v>
      </c>
      <c r="B1949">
        <v>1002508584</v>
      </c>
      <c r="C1949">
        <v>3</v>
      </c>
      <c r="D1949" t="s">
        <v>51</v>
      </c>
      <c r="E1949">
        <v>4</v>
      </c>
      <c r="F1949" t="s">
        <v>273</v>
      </c>
      <c r="G1949" t="s">
        <v>273</v>
      </c>
      <c r="H1949" t="s">
        <v>939</v>
      </c>
      <c r="I1949" t="s">
        <v>213</v>
      </c>
      <c r="J1949" t="s">
        <v>214</v>
      </c>
      <c r="K1949" t="s">
        <v>149</v>
      </c>
      <c r="M1949" t="s">
        <v>76</v>
      </c>
      <c r="N1949" t="s">
        <v>216</v>
      </c>
      <c r="O1949" s="57">
        <v>46238.605844907404</v>
      </c>
      <c r="P1949" s="57">
        <v>46240.645648148151</v>
      </c>
      <c r="Q1949">
        <v>69356800</v>
      </c>
      <c r="S1949">
        <v>141456115373</v>
      </c>
      <c r="T1949" t="s">
        <v>1610</v>
      </c>
      <c r="U1949" t="s">
        <v>3466</v>
      </c>
      <c r="V1949" t="s">
        <v>3467</v>
      </c>
      <c r="Z1949">
        <v>110.6523</v>
      </c>
      <c r="AA1949">
        <v>-6.9067249999999998</v>
      </c>
      <c r="AB1949" t="s">
        <v>1613</v>
      </c>
      <c r="AC1949" t="s">
        <v>290</v>
      </c>
      <c r="AL1949" t="s">
        <v>218</v>
      </c>
      <c r="AM1949" t="s">
        <v>3468</v>
      </c>
      <c r="AN1949" t="s">
        <v>6</v>
      </c>
      <c r="AO1949" s="57">
        <v>46120.611273148148</v>
      </c>
      <c r="AR1949" t="s">
        <v>219</v>
      </c>
      <c r="AS1949" t="s">
        <v>939</v>
      </c>
      <c r="AT1949" t="s">
        <v>231</v>
      </c>
      <c r="AU1949">
        <v>20260806</v>
      </c>
      <c r="AV1949" t="s">
        <v>222</v>
      </c>
      <c r="AW1949" t="s">
        <v>560</v>
      </c>
      <c r="AX1949" t="s">
        <v>223</v>
      </c>
      <c r="BA1949" s="57">
        <v>46238.291666666664</v>
      </c>
      <c r="BB1949" t="s">
        <v>3468</v>
      </c>
      <c r="BC1949">
        <v>2026</v>
      </c>
      <c r="BD1949">
        <v>8</v>
      </c>
      <c r="BE1949">
        <v>6</v>
      </c>
      <c r="BF1949" s="6">
        <f t="shared" si="90"/>
        <v>46240</v>
      </c>
      <c r="BG1949">
        <f t="shared" si="91"/>
        <v>1.7083333333357587</v>
      </c>
      <c r="BH1949" t="str">
        <f t="shared" si="92"/>
        <v>NOT COMPLY</v>
      </c>
      <c r="BI1949" t="e">
        <f>VLOOKUP(H1949,Sheet2!$A$1:$B$270,2,FALSE)</f>
        <v>#N/A</v>
      </c>
    </row>
    <row r="1950" spans="1:61">
      <c r="A1950">
        <v>1949</v>
      </c>
      <c r="B1950">
        <v>1002514175</v>
      </c>
      <c r="C1950">
        <v>3</v>
      </c>
      <c r="D1950" t="s">
        <v>49</v>
      </c>
      <c r="E1950">
        <v>4</v>
      </c>
      <c r="F1950" t="s">
        <v>252</v>
      </c>
      <c r="G1950" t="s">
        <v>931</v>
      </c>
      <c r="H1950" t="s">
        <v>932</v>
      </c>
      <c r="I1950" t="s">
        <v>213</v>
      </c>
      <c r="J1950" t="s">
        <v>214</v>
      </c>
      <c r="K1950" t="s">
        <v>149</v>
      </c>
      <c r="M1950" t="s">
        <v>76</v>
      </c>
      <c r="N1950" t="s">
        <v>216</v>
      </c>
      <c r="O1950" s="57">
        <v>46241.447754629633</v>
      </c>
      <c r="P1950" s="57">
        <v>46241.560277777775</v>
      </c>
      <c r="Q1950">
        <v>69359727</v>
      </c>
      <c r="S1950">
        <v>142212126674</v>
      </c>
      <c r="T1950" t="s">
        <v>3277</v>
      </c>
      <c r="U1950" t="s">
        <v>5691</v>
      </c>
      <c r="V1950" t="s">
        <v>5692</v>
      </c>
      <c r="Z1950">
        <v>109.13801279</v>
      </c>
      <c r="AA1950">
        <v>-6.8723656599999998</v>
      </c>
      <c r="AB1950" t="s">
        <v>3280</v>
      </c>
      <c r="AC1950" t="s">
        <v>290</v>
      </c>
      <c r="AL1950" t="s">
        <v>218</v>
      </c>
      <c r="AM1950" t="s">
        <v>5693</v>
      </c>
      <c r="AN1950" t="s">
        <v>6</v>
      </c>
      <c r="AO1950" s="57">
        <v>46211.455092592594</v>
      </c>
      <c r="AR1950" t="s">
        <v>219</v>
      </c>
      <c r="AS1950" t="s">
        <v>932</v>
      </c>
      <c r="AT1950" t="s">
        <v>231</v>
      </c>
      <c r="AU1950">
        <v>20260807</v>
      </c>
      <c r="AV1950" t="s">
        <v>222</v>
      </c>
      <c r="AW1950" t="s">
        <v>915</v>
      </c>
      <c r="AX1950" t="s">
        <v>223</v>
      </c>
      <c r="BA1950" s="57">
        <v>46241.291666666664</v>
      </c>
      <c r="BB1950" t="s">
        <v>5693</v>
      </c>
      <c r="BC1950">
        <v>2026</v>
      </c>
      <c r="BD1950">
        <v>8</v>
      </c>
      <c r="BE1950">
        <v>7</v>
      </c>
      <c r="BF1950" s="6">
        <f t="shared" si="90"/>
        <v>46241</v>
      </c>
      <c r="BG1950">
        <f t="shared" si="91"/>
        <v>-0.29166666666424135</v>
      </c>
      <c r="BH1950" t="str">
        <f t="shared" si="92"/>
        <v>COMPLY</v>
      </c>
      <c r="BI1950" t="e">
        <f>VLOOKUP(H1950,Sheet2!$A$1:$B$270,2,FALSE)</f>
        <v>#N/A</v>
      </c>
    </row>
    <row r="1951" spans="1:61">
      <c r="A1951">
        <v>1950</v>
      </c>
      <c r="B1951">
        <v>1002515608</v>
      </c>
      <c r="C1951">
        <v>3</v>
      </c>
      <c r="D1951" t="s">
        <v>55</v>
      </c>
      <c r="E1951">
        <v>5</v>
      </c>
      <c r="F1951" t="s">
        <v>228</v>
      </c>
      <c r="G1951" t="s">
        <v>121</v>
      </c>
      <c r="H1951" t="s">
        <v>284</v>
      </c>
      <c r="I1951" t="s">
        <v>213</v>
      </c>
      <c r="J1951" t="s">
        <v>214</v>
      </c>
      <c r="K1951" t="s">
        <v>149</v>
      </c>
      <c r="M1951" t="s">
        <v>76</v>
      </c>
      <c r="N1951" t="s">
        <v>216</v>
      </c>
      <c r="O1951" s="57">
        <v>46242.372337962966</v>
      </c>
      <c r="P1951" s="57">
        <v>46242.463206018518</v>
      </c>
      <c r="Q1951">
        <v>69355678</v>
      </c>
      <c r="S1951">
        <v>152437905585</v>
      </c>
      <c r="T1951" t="s">
        <v>5694</v>
      </c>
      <c r="U1951" t="s">
        <v>5695</v>
      </c>
      <c r="V1951" t="s">
        <v>5696</v>
      </c>
      <c r="Z1951">
        <v>113.275350225975</v>
      </c>
      <c r="AA1951">
        <v>-7.0636142160270099</v>
      </c>
      <c r="AB1951" t="s">
        <v>5697</v>
      </c>
      <c r="AC1951" t="s">
        <v>230</v>
      </c>
      <c r="AL1951" t="s">
        <v>218</v>
      </c>
      <c r="AM1951" t="s">
        <v>5698</v>
      </c>
      <c r="AN1951" t="s">
        <v>6</v>
      </c>
      <c r="AO1951" s="57">
        <v>46242.38208333333</v>
      </c>
      <c r="AR1951" t="s">
        <v>219</v>
      </c>
      <c r="AS1951" t="s">
        <v>284</v>
      </c>
      <c r="AT1951" t="s">
        <v>221</v>
      </c>
      <c r="AU1951">
        <v>20260808</v>
      </c>
      <c r="AV1951" t="s">
        <v>222</v>
      </c>
      <c r="AW1951" t="s">
        <v>634</v>
      </c>
      <c r="AX1951" t="s">
        <v>223</v>
      </c>
      <c r="BA1951" s="57">
        <v>46242.291666666664</v>
      </c>
      <c r="BB1951" t="s">
        <v>5698</v>
      </c>
      <c r="BC1951">
        <v>2026</v>
      </c>
      <c r="BD1951">
        <v>8</v>
      </c>
      <c r="BE1951">
        <v>8</v>
      </c>
      <c r="BF1951" s="6">
        <f t="shared" si="90"/>
        <v>46242</v>
      </c>
      <c r="BG1951">
        <f t="shared" si="91"/>
        <v>-0.29166666666424135</v>
      </c>
      <c r="BH1951" t="str">
        <f t="shared" si="92"/>
        <v>COMPLY</v>
      </c>
      <c r="BI1951" t="str">
        <f>VLOOKUP(H1951,Sheet2!$A$1:$B$270,2,FALSE)</f>
        <v>MADURA</v>
      </c>
    </row>
    <row r="1952" spans="1:61">
      <c r="A1952">
        <v>1951</v>
      </c>
      <c r="B1952">
        <v>1002504790</v>
      </c>
      <c r="C1952">
        <v>3</v>
      </c>
      <c r="D1952" t="s">
        <v>49</v>
      </c>
      <c r="E1952">
        <v>4</v>
      </c>
      <c r="F1952" t="s">
        <v>252</v>
      </c>
      <c r="G1952" t="s">
        <v>255</v>
      </c>
      <c r="H1952" t="s">
        <v>886</v>
      </c>
      <c r="I1952" t="s">
        <v>213</v>
      </c>
      <c r="J1952" t="s">
        <v>214</v>
      </c>
      <c r="K1952" t="s">
        <v>149</v>
      </c>
      <c r="L1952" t="s">
        <v>215</v>
      </c>
      <c r="M1952" t="s">
        <v>76</v>
      </c>
      <c r="N1952" t="s">
        <v>216</v>
      </c>
      <c r="O1952" s="57">
        <v>46235.668726851851</v>
      </c>
      <c r="P1952" s="57">
        <v>46236.532650462963</v>
      </c>
      <c r="Q1952">
        <v>69356834</v>
      </c>
      <c r="S1952">
        <v>142206131293</v>
      </c>
      <c r="T1952" t="s">
        <v>3506</v>
      </c>
      <c r="U1952" t="s">
        <v>3507</v>
      </c>
      <c r="V1952" t="s">
        <v>3508</v>
      </c>
      <c r="Z1952">
        <v>109.07125000000001</v>
      </c>
      <c r="AA1952">
        <v>-7.1726700000000001</v>
      </c>
      <c r="AB1952" t="s">
        <v>3509</v>
      </c>
      <c r="AC1952" t="s">
        <v>237</v>
      </c>
      <c r="AL1952" t="s">
        <v>218</v>
      </c>
      <c r="AM1952" t="s">
        <v>3510</v>
      </c>
      <c r="AN1952" t="s">
        <v>6</v>
      </c>
      <c r="AO1952" s="57">
        <v>46030.673495370371</v>
      </c>
      <c r="AP1952" s="57">
        <v>46236.541666666664</v>
      </c>
      <c r="AR1952" t="s">
        <v>219</v>
      </c>
      <c r="AS1952" t="s">
        <v>886</v>
      </c>
      <c r="AT1952" t="s">
        <v>231</v>
      </c>
      <c r="AU1952">
        <v>20260802</v>
      </c>
      <c r="AV1952" t="s">
        <v>222</v>
      </c>
      <c r="AW1952" t="s">
        <v>1015</v>
      </c>
      <c r="AX1952" t="s">
        <v>223</v>
      </c>
      <c r="BA1952" s="57">
        <v>46236.541666666664</v>
      </c>
      <c r="BB1952" t="s">
        <v>3510</v>
      </c>
      <c r="BC1952">
        <v>2026</v>
      </c>
      <c r="BD1952">
        <v>8</v>
      </c>
      <c r="BE1952">
        <v>2</v>
      </c>
      <c r="BF1952" s="6">
        <f t="shared" si="90"/>
        <v>46236</v>
      </c>
      <c r="BG1952">
        <f t="shared" si="91"/>
        <v>-0.54166666666424135</v>
      </c>
      <c r="BH1952" t="str">
        <f t="shared" si="92"/>
        <v>COMPLY</v>
      </c>
      <c r="BI1952" t="e">
        <f>VLOOKUP(H1952,Sheet2!$A$1:$B$270,2,FALSE)</f>
        <v>#N/A</v>
      </c>
    </row>
    <row r="1953" spans="1:61">
      <c r="A1953">
        <v>1952</v>
      </c>
      <c r="B1953">
        <v>1002517958</v>
      </c>
      <c r="C1953">
        <v>3</v>
      </c>
      <c r="D1953" t="s">
        <v>49</v>
      </c>
      <c r="E1953">
        <v>4</v>
      </c>
      <c r="F1953" t="s">
        <v>252</v>
      </c>
      <c r="G1953" t="s">
        <v>252</v>
      </c>
      <c r="H1953" t="s">
        <v>909</v>
      </c>
      <c r="I1953" t="s">
        <v>213</v>
      </c>
      <c r="J1953" t="s">
        <v>214</v>
      </c>
      <c r="K1953" t="s">
        <v>149</v>
      </c>
      <c r="L1953" t="s">
        <v>215</v>
      </c>
      <c r="M1953" t="s">
        <v>76</v>
      </c>
      <c r="N1953" t="s">
        <v>216</v>
      </c>
      <c r="O1953" s="57">
        <v>46244.590925925928</v>
      </c>
      <c r="P1953" s="57">
        <v>46245.569351851853</v>
      </c>
      <c r="Q1953">
        <v>69362545</v>
      </c>
      <c r="S1953">
        <v>142202154736</v>
      </c>
      <c r="T1953" t="s">
        <v>6730</v>
      </c>
      <c r="U1953" t="s">
        <v>7363</v>
      </c>
      <c r="V1953" t="s">
        <v>6731</v>
      </c>
      <c r="Z1953">
        <v>109.6515732</v>
      </c>
      <c r="AA1953">
        <v>-6.9019257999999999</v>
      </c>
      <c r="AB1953" t="s">
        <v>6732</v>
      </c>
      <c r="AC1953" t="s">
        <v>237</v>
      </c>
      <c r="AL1953" t="s">
        <v>218</v>
      </c>
      <c r="AM1953" t="s">
        <v>6266</v>
      </c>
      <c r="AN1953" t="s">
        <v>6</v>
      </c>
      <c r="AO1953" s="57">
        <v>46303.601122685184</v>
      </c>
      <c r="AP1953" s="57">
        <v>46245.541666666664</v>
      </c>
      <c r="AR1953" t="s">
        <v>219</v>
      </c>
      <c r="AS1953" t="s">
        <v>909</v>
      </c>
      <c r="AT1953" t="s">
        <v>231</v>
      </c>
      <c r="AU1953">
        <v>20260811</v>
      </c>
      <c r="AV1953" t="s">
        <v>222</v>
      </c>
      <c r="AW1953" t="s">
        <v>1018</v>
      </c>
      <c r="AX1953" t="s">
        <v>223</v>
      </c>
      <c r="BA1953" s="57">
        <v>46245.541666666664</v>
      </c>
      <c r="BB1953" t="s">
        <v>6266</v>
      </c>
      <c r="BC1953">
        <v>2026</v>
      </c>
      <c r="BD1953">
        <v>8</v>
      </c>
      <c r="BE1953">
        <v>11</v>
      </c>
      <c r="BF1953" s="6">
        <f t="shared" si="90"/>
        <v>46245</v>
      </c>
      <c r="BG1953">
        <f t="shared" si="91"/>
        <v>-0.54166666666424135</v>
      </c>
      <c r="BH1953" t="str">
        <f t="shared" si="92"/>
        <v>COMPLY</v>
      </c>
      <c r="BI1953" t="e">
        <f>VLOOKUP(H1953,Sheet2!$A$1:$B$270,2,FALSE)</f>
        <v>#N/A</v>
      </c>
    </row>
    <row r="1954" spans="1:61">
      <c r="A1954">
        <v>1953</v>
      </c>
      <c r="B1954">
        <v>1002527417</v>
      </c>
      <c r="C1954">
        <v>3</v>
      </c>
      <c r="D1954" t="s">
        <v>55</v>
      </c>
      <c r="E1954">
        <v>5</v>
      </c>
      <c r="F1954" t="s">
        <v>228</v>
      </c>
      <c r="G1954" t="s">
        <v>127</v>
      </c>
      <c r="H1954" t="s">
        <v>374</v>
      </c>
      <c r="I1954" t="s">
        <v>213</v>
      </c>
      <c r="J1954" t="s">
        <v>214</v>
      </c>
      <c r="K1954" t="s">
        <v>149</v>
      </c>
      <c r="L1954" t="s">
        <v>215</v>
      </c>
      <c r="M1954" t="s">
        <v>286</v>
      </c>
      <c r="N1954" t="s">
        <v>216</v>
      </c>
      <c r="O1954" s="57">
        <v>46248.782604166663</v>
      </c>
      <c r="P1954" s="57">
        <v>46249.536527777775</v>
      </c>
      <c r="Q1954">
        <v>69366458</v>
      </c>
      <c r="S1954">
        <v>152430203677</v>
      </c>
      <c r="T1954" t="s">
        <v>11034</v>
      </c>
      <c r="U1954" t="s">
        <v>11035</v>
      </c>
      <c r="V1954" t="s">
        <v>11036</v>
      </c>
      <c r="Z1954">
        <v>114.096644930541</v>
      </c>
      <c r="AA1954">
        <v>-6.9761302691571601</v>
      </c>
      <c r="AB1954" t="s">
        <v>11037</v>
      </c>
      <c r="AC1954" t="s">
        <v>217</v>
      </c>
      <c r="AL1954" t="s">
        <v>218</v>
      </c>
      <c r="AM1954" t="s">
        <v>11038</v>
      </c>
      <c r="AN1954" t="s">
        <v>6</v>
      </c>
      <c r="AO1954" t="s">
        <v>10218</v>
      </c>
      <c r="AP1954" s="57">
        <v>46249.625</v>
      </c>
      <c r="AR1954" t="s">
        <v>241</v>
      </c>
      <c r="AS1954" t="s">
        <v>374</v>
      </c>
      <c r="AT1954" t="s">
        <v>231</v>
      </c>
      <c r="AV1954" t="s">
        <v>905</v>
      </c>
      <c r="AW1954" t="s">
        <v>1015</v>
      </c>
      <c r="AX1954" t="s">
        <v>223</v>
      </c>
      <c r="BA1954" s="57">
        <v>46249.625</v>
      </c>
      <c r="BB1954" t="s">
        <v>11038</v>
      </c>
      <c r="BF1954" s="6" t="e">
        <f t="shared" si="90"/>
        <v>#NUM!</v>
      </c>
      <c r="BG1954" t="e">
        <f t="shared" si="91"/>
        <v>#NUM!</v>
      </c>
      <c r="BH1954" t="e">
        <f t="shared" si="92"/>
        <v>#NUM!</v>
      </c>
      <c r="BI1954" t="str">
        <f>VLOOKUP(H1954,Sheet2!$A$1:$B$270,2,FALSE)</f>
        <v>MADURA</v>
      </c>
    </row>
    <row r="1955" spans="1:61">
      <c r="A1955">
        <v>1954</v>
      </c>
      <c r="B1955">
        <v>1002528227</v>
      </c>
      <c r="C1955">
        <v>3</v>
      </c>
      <c r="D1955" t="s">
        <v>38</v>
      </c>
      <c r="E1955">
        <v>5</v>
      </c>
      <c r="F1955" t="s">
        <v>90</v>
      </c>
      <c r="G1955" t="s">
        <v>90</v>
      </c>
      <c r="H1955" t="s">
        <v>392</v>
      </c>
      <c r="I1955" t="s">
        <v>213</v>
      </c>
      <c r="J1955" t="s">
        <v>214</v>
      </c>
      <c r="K1955" t="s">
        <v>149</v>
      </c>
      <c r="L1955" t="s">
        <v>215</v>
      </c>
      <c r="M1955" t="s">
        <v>76</v>
      </c>
      <c r="N1955" t="s">
        <v>216</v>
      </c>
      <c r="O1955" s="57">
        <v>46249.524259259262</v>
      </c>
      <c r="P1955" s="57">
        <v>46251.315335648149</v>
      </c>
      <c r="Q1955">
        <v>69366820</v>
      </c>
      <c r="S1955">
        <v>152626204673</v>
      </c>
      <c r="T1955" t="s">
        <v>11044</v>
      </c>
      <c r="U1955" t="s">
        <v>11045</v>
      </c>
      <c r="V1955" t="s">
        <v>11046</v>
      </c>
      <c r="Z1955">
        <v>112.019339092075</v>
      </c>
      <c r="AA1955">
        <v>-7.9734302295891197</v>
      </c>
      <c r="AB1955" t="s">
        <v>11047</v>
      </c>
      <c r="AC1955" t="s">
        <v>217</v>
      </c>
      <c r="AL1955" t="s">
        <v>218</v>
      </c>
      <c r="AM1955" t="s">
        <v>11048</v>
      </c>
      <c r="AN1955" t="s">
        <v>6</v>
      </c>
      <c r="AO1955" t="s">
        <v>10297</v>
      </c>
      <c r="AP1955" s="57">
        <v>46250.541666666664</v>
      </c>
      <c r="AR1955" t="s">
        <v>219</v>
      </c>
      <c r="AS1955" t="s">
        <v>392</v>
      </c>
      <c r="AT1955" t="s">
        <v>231</v>
      </c>
      <c r="AU1955">
        <v>20260817</v>
      </c>
      <c r="AV1955" t="s">
        <v>222</v>
      </c>
      <c r="AW1955" t="s">
        <v>1021</v>
      </c>
      <c r="AX1955" t="s">
        <v>223</v>
      </c>
      <c r="BA1955" s="57">
        <v>46250.541666666664</v>
      </c>
      <c r="BB1955" t="s">
        <v>11048</v>
      </c>
      <c r="BC1955">
        <v>2026</v>
      </c>
      <c r="BD1955">
        <v>8</v>
      </c>
      <c r="BE1955">
        <v>17</v>
      </c>
      <c r="BF1955" s="6">
        <f t="shared" si="90"/>
        <v>46251</v>
      </c>
      <c r="BG1955">
        <f t="shared" si="91"/>
        <v>0.45833333333575865</v>
      </c>
      <c r="BH1955" t="str">
        <f t="shared" si="92"/>
        <v>COMPLY</v>
      </c>
      <c r="BI1955" t="str">
        <f>VLOOKUP(H1955,Sheet2!$A$1:$B$270,2,FALSE)</f>
        <v>KEDIRI</v>
      </c>
    </row>
    <row r="1956" spans="1:61">
      <c r="A1956">
        <v>1955</v>
      </c>
      <c r="B1956">
        <v>1002522418</v>
      </c>
      <c r="C1956">
        <v>3</v>
      </c>
      <c r="D1956" t="s">
        <v>59</v>
      </c>
      <c r="E1956">
        <v>4</v>
      </c>
      <c r="F1956" t="s">
        <v>243</v>
      </c>
      <c r="G1956" t="s">
        <v>261</v>
      </c>
      <c r="H1956" t="s">
        <v>262</v>
      </c>
      <c r="I1956" t="s">
        <v>213</v>
      </c>
      <c r="J1956" t="s">
        <v>214</v>
      </c>
      <c r="K1956" t="s">
        <v>149</v>
      </c>
      <c r="L1956" t="s">
        <v>215</v>
      </c>
      <c r="M1956" t="s">
        <v>76</v>
      </c>
      <c r="N1956" t="s">
        <v>216</v>
      </c>
      <c r="O1956" s="57">
        <v>46246.605520833335</v>
      </c>
      <c r="P1956" s="57">
        <v>46248.485405092593</v>
      </c>
      <c r="Q1956">
        <v>69364368</v>
      </c>
      <c r="S1956">
        <v>141373127437</v>
      </c>
      <c r="T1956" t="s">
        <v>8238</v>
      </c>
      <c r="U1956" t="s">
        <v>8239</v>
      </c>
      <c r="V1956" t="s">
        <v>8240</v>
      </c>
      <c r="Z1956">
        <v>109.92560400000001</v>
      </c>
      <c r="AA1956">
        <v>-7.3027259999999998</v>
      </c>
      <c r="AB1956" t="s">
        <v>8241</v>
      </c>
      <c r="AC1956" t="s">
        <v>237</v>
      </c>
      <c r="AL1956" t="s">
        <v>218</v>
      </c>
      <c r="AM1956" t="s">
        <v>8056</v>
      </c>
      <c r="AN1956" t="s">
        <v>6</v>
      </c>
      <c r="AO1956" s="57">
        <v>46364.61109953704</v>
      </c>
      <c r="AP1956" s="57">
        <v>46247.541666666664</v>
      </c>
      <c r="AR1956" t="s">
        <v>219</v>
      </c>
      <c r="AS1956" t="s">
        <v>262</v>
      </c>
      <c r="AT1956" t="s">
        <v>231</v>
      </c>
      <c r="AU1956">
        <v>20260814</v>
      </c>
      <c r="AV1956" t="s">
        <v>222</v>
      </c>
      <c r="AW1956" t="s">
        <v>1010</v>
      </c>
      <c r="AX1956" t="s">
        <v>223</v>
      </c>
      <c r="BA1956" s="57">
        <v>46247.541666666664</v>
      </c>
      <c r="BB1956" t="s">
        <v>8056</v>
      </c>
      <c r="BC1956">
        <v>2026</v>
      </c>
      <c r="BD1956">
        <v>8</v>
      </c>
      <c r="BE1956">
        <v>14</v>
      </c>
      <c r="BF1956" s="6">
        <f t="shared" si="90"/>
        <v>46248</v>
      </c>
      <c r="BG1956">
        <f t="shared" si="91"/>
        <v>0.45833333333575865</v>
      </c>
      <c r="BH1956" t="str">
        <f t="shared" si="92"/>
        <v>COMPLY</v>
      </c>
      <c r="BI1956" t="e">
        <f>VLOOKUP(H1956,Sheet2!$A$1:$B$270,2,FALSE)</f>
        <v>#N/A</v>
      </c>
    </row>
    <row r="1957" spans="1:61">
      <c r="A1957">
        <v>1956</v>
      </c>
      <c r="B1957">
        <v>1002525490</v>
      </c>
      <c r="C1957">
        <v>3</v>
      </c>
      <c r="D1957" t="s">
        <v>49</v>
      </c>
      <c r="E1957">
        <v>4</v>
      </c>
      <c r="F1957" t="s">
        <v>252</v>
      </c>
      <c r="G1957" t="s">
        <v>929</v>
      </c>
      <c r="H1957" t="s">
        <v>951</v>
      </c>
      <c r="I1957" t="s">
        <v>213</v>
      </c>
      <c r="J1957" t="s">
        <v>214</v>
      </c>
      <c r="K1957" t="s">
        <v>149</v>
      </c>
      <c r="M1957" t="s">
        <v>76</v>
      </c>
      <c r="N1957" t="s">
        <v>608</v>
      </c>
      <c r="O1957" s="57">
        <v>46248.372337962966</v>
      </c>
      <c r="P1957" s="57">
        <v>46250.81821759259</v>
      </c>
      <c r="Q1957">
        <v>69365638</v>
      </c>
      <c r="S1957">
        <v>146279105541</v>
      </c>
      <c r="T1957" t="s">
        <v>11054</v>
      </c>
      <c r="U1957" t="s">
        <v>11055</v>
      </c>
      <c r="V1957" t="s">
        <v>11056</v>
      </c>
      <c r="Z1957">
        <v>109.728168</v>
      </c>
      <c r="AA1957">
        <v>-6.9165216000000003</v>
      </c>
      <c r="AB1957" t="s">
        <v>11057</v>
      </c>
      <c r="AC1957" t="s">
        <v>291</v>
      </c>
      <c r="AL1957" t="s">
        <v>218</v>
      </c>
      <c r="AM1957" t="s">
        <v>10580</v>
      </c>
      <c r="AN1957" t="s">
        <v>6</v>
      </c>
      <c r="AO1957" t="s">
        <v>9884</v>
      </c>
      <c r="AP1957" s="57">
        <v>46250.541666666664</v>
      </c>
      <c r="AR1957" t="s">
        <v>219</v>
      </c>
      <c r="AS1957" t="s">
        <v>951</v>
      </c>
      <c r="AT1957" t="s">
        <v>231</v>
      </c>
      <c r="AU1957">
        <v>20260816</v>
      </c>
      <c r="AV1957" t="s">
        <v>222</v>
      </c>
      <c r="AW1957" t="s">
        <v>5977</v>
      </c>
      <c r="AX1957" t="s">
        <v>223</v>
      </c>
      <c r="BA1957" s="57">
        <v>46250.541666666664</v>
      </c>
      <c r="BB1957" t="s">
        <v>10580</v>
      </c>
      <c r="BC1957">
        <v>2026</v>
      </c>
      <c r="BD1957">
        <v>8</v>
      </c>
      <c r="BE1957">
        <v>16</v>
      </c>
      <c r="BF1957" s="6">
        <f t="shared" si="90"/>
        <v>46250</v>
      </c>
      <c r="BG1957">
        <f t="shared" si="91"/>
        <v>-0.54166666666424135</v>
      </c>
      <c r="BH1957" t="str">
        <f t="shared" si="92"/>
        <v>COMPLY</v>
      </c>
      <c r="BI1957" t="e">
        <f>VLOOKUP(H1957,Sheet2!$A$1:$B$270,2,FALSE)</f>
        <v>#N/A</v>
      </c>
    </row>
    <row r="1958" spans="1:61">
      <c r="A1958">
        <v>1957</v>
      </c>
      <c r="B1958">
        <v>1002519011</v>
      </c>
      <c r="C1958">
        <v>3</v>
      </c>
      <c r="D1958" t="s">
        <v>55</v>
      </c>
      <c r="E1958">
        <v>5</v>
      </c>
      <c r="F1958" t="s">
        <v>265</v>
      </c>
      <c r="G1958" t="s">
        <v>122</v>
      </c>
      <c r="H1958" t="s">
        <v>356</v>
      </c>
      <c r="I1958" t="s">
        <v>213</v>
      </c>
      <c r="J1958" t="s">
        <v>214</v>
      </c>
      <c r="K1958" t="s">
        <v>149</v>
      </c>
      <c r="M1958" t="s">
        <v>76</v>
      </c>
      <c r="N1958" t="s">
        <v>216</v>
      </c>
      <c r="O1958" s="57">
        <v>46245.395798611113</v>
      </c>
      <c r="P1958" s="57">
        <v>46245.626087962963</v>
      </c>
      <c r="Q1958">
        <v>69360788</v>
      </c>
      <c r="S1958">
        <v>152451212138</v>
      </c>
      <c r="T1958" t="s">
        <v>5759</v>
      </c>
      <c r="U1958" t="s">
        <v>7364</v>
      </c>
      <c r="V1958" t="s">
        <v>7365</v>
      </c>
      <c r="Z1958">
        <v>112.478649</v>
      </c>
      <c r="AA1958">
        <v>-6.9736409999999998</v>
      </c>
      <c r="AB1958" t="s">
        <v>5762</v>
      </c>
      <c r="AC1958" t="s">
        <v>217</v>
      </c>
      <c r="AL1958" t="s">
        <v>218</v>
      </c>
      <c r="AM1958" t="s">
        <v>7366</v>
      </c>
      <c r="AN1958" t="s">
        <v>6</v>
      </c>
      <c r="AO1958" s="57">
        <v>46334.402962962966</v>
      </c>
      <c r="AR1958" t="s">
        <v>219</v>
      </c>
      <c r="AS1958" t="s">
        <v>356</v>
      </c>
      <c r="AT1958" t="s">
        <v>231</v>
      </c>
      <c r="AU1958">
        <v>20260811</v>
      </c>
      <c r="AV1958" t="s">
        <v>222</v>
      </c>
      <c r="AW1958" t="s">
        <v>563</v>
      </c>
      <c r="AX1958" t="s">
        <v>223</v>
      </c>
      <c r="BA1958" s="57">
        <v>46245.291666666664</v>
      </c>
      <c r="BB1958" t="s">
        <v>7366</v>
      </c>
      <c r="BC1958">
        <v>2026</v>
      </c>
      <c r="BD1958">
        <v>8</v>
      </c>
      <c r="BE1958">
        <v>11</v>
      </c>
      <c r="BF1958" s="6">
        <f t="shared" si="90"/>
        <v>46245</v>
      </c>
      <c r="BG1958">
        <f t="shared" si="91"/>
        <v>-0.29166666666424135</v>
      </c>
      <c r="BH1958" t="str">
        <f t="shared" si="92"/>
        <v>COMPLY</v>
      </c>
      <c r="BI1958" t="str">
        <f>VLOOKUP(H1958,Sheet2!$A$1:$B$270,2,FALSE)</f>
        <v>GRESIK</v>
      </c>
    </row>
    <row r="1959" spans="1:61">
      <c r="A1959">
        <v>1958</v>
      </c>
      <c r="B1959">
        <v>1002529193</v>
      </c>
      <c r="C1959">
        <v>3</v>
      </c>
      <c r="D1959" t="s">
        <v>59</v>
      </c>
      <c r="E1959">
        <v>4</v>
      </c>
      <c r="F1959" t="s">
        <v>567</v>
      </c>
      <c r="G1959" t="s">
        <v>902</v>
      </c>
      <c r="H1959" t="s">
        <v>923</v>
      </c>
      <c r="I1959" t="s">
        <v>213</v>
      </c>
      <c r="J1959" t="s">
        <v>214</v>
      </c>
      <c r="K1959" t="s">
        <v>149</v>
      </c>
      <c r="L1959" t="s">
        <v>215</v>
      </c>
      <c r="M1959" t="s">
        <v>933</v>
      </c>
      <c r="N1959" t="s">
        <v>216</v>
      </c>
      <c r="O1959" s="57">
        <v>46250.305532407408</v>
      </c>
      <c r="P1959" s="57">
        <v>46252.501782407409</v>
      </c>
      <c r="Q1959">
        <v>69367266</v>
      </c>
      <c r="S1959">
        <v>146129127969</v>
      </c>
      <c r="T1959" t="s">
        <v>10608</v>
      </c>
      <c r="U1959" t="s">
        <v>10946</v>
      </c>
      <c r="V1959" t="s">
        <v>11063</v>
      </c>
      <c r="Z1959">
        <v>110.3924638</v>
      </c>
      <c r="AA1959">
        <v>-7.9313130999999997</v>
      </c>
      <c r="AB1959" t="s">
        <v>11064</v>
      </c>
      <c r="AC1959" t="s">
        <v>237</v>
      </c>
      <c r="AL1959" t="s">
        <v>218</v>
      </c>
      <c r="AM1959" t="s">
        <v>11065</v>
      </c>
      <c r="AN1959" t="s">
        <v>6</v>
      </c>
      <c r="AO1959" t="s">
        <v>10643</v>
      </c>
      <c r="AP1959" s="57">
        <v>46251.333333333336</v>
      </c>
      <c r="AQ1959" t="s">
        <v>248</v>
      </c>
      <c r="AR1959" t="s">
        <v>12</v>
      </c>
      <c r="AS1959" t="s">
        <v>923</v>
      </c>
      <c r="AT1959" t="s">
        <v>221</v>
      </c>
      <c r="AV1959" t="s">
        <v>917</v>
      </c>
      <c r="AW1959" t="s">
        <v>1052</v>
      </c>
      <c r="AX1959" t="s">
        <v>223</v>
      </c>
      <c r="BA1959" s="57">
        <v>46251.333333333336</v>
      </c>
      <c r="BB1959" t="s">
        <v>11065</v>
      </c>
      <c r="BF1959" s="6" t="e">
        <f t="shared" si="90"/>
        <v>#NUM!</v>
      </c>
      <c r="BG1959" t="e">
        <f t="shared" si="91"/>
        <v>#NUM!</v>
      </c>
      <c r="BH1959" t="e">
        <f t="shared" si="92"/>
        <v>#NUM!</v>
      </c>
      <c r="BI1959" t="e">
        <f>VLOOKUP(H1959,Sheet2!$A$1:$B$270,2,FALSE)</f>
        <v>#N/A</v>
      </c>
    </row>
    <row r="1960" spans="1:61">
      <c r="A1960">
        <v>1959</v>
      </c>
      <c r="B1960">
        <v>1002509850</v>
      </c>
      <c r="C1960">
        <v>3</v>
      </c>
      <c r="D1960" t="s">
        <v>38</v>
      </c>
      <c r="E1960">
        <v>5</v>
      </c>
      <c r="F1960" t="s">
        <v>92</v>
      </c>
      <c r="G1960" t="s">
        <v>94</v>
      </c>
      <c r="H1960" t="s">
        <v>476</v>
      </c>
      <c r="I1960" t="s">
        <v>213</v>
      </c>
      <c r="J1960" t="s">
        <v>214</v>
      </c>
      <c r="K1960" t="s">
        <v>149</v>
      </c>
      <c r="L1960" t="s">
        <v>215</v>
      </c>
      <c r="M1960" t="s">
        <v>76</v>
      </c>
      <c r="N1960" t="s">
        <v>216</v>
      </c>
      <c r="O1960" s="57">
        <v>46239.411759259259</v>
      </c>
      <c r="P1960" s="57">
        <v>46240.650983796295</v>
      </c>
      <c r="Q1960">
        <v>69358873</v>
      </c>
      <c r="S1960">
        <v>152634208053</v>
      </c>
      <c r="T1960" t="s">
        <v>3526</v>
      </c>
      <c r="U1960" t="s">
        <v>3527</v>
      </c>
      <c r="V1960" t="s">
        <v>3528</v>
      </c>
      <c r="Z1960">
        <v>111.21983</v>
      </c>
      <c r="AA1960">
        <v>-7.3749890000000002</v>
      </c>
      <c r="AB1960" t="s">
        <v>3529</v>
      </c>
      <c r="AC1960" t="s">
        <v>237</v>
      </c>
      <c r="AL1960" t="s">
        <v>218</v>
      </c>
      <c r="AM1960" t="s">
        <v>1840</v>
      </c>
      <c r="AN1960" t="s">
        <v>6</v>
      </c>
      <c r="AO1960" s="57">
        <v>46150.413344907407</v>
      </c>
      <c r="AP1960" s="57">
        <v>46240.333333333336</v>
      </c>
      <c r="AR1960" t="s">
        <v>219</v>
      </c>
      <c r="AS1960" t="s">
        <v>476</v>
      </c>
      <c r="AT1960" t="s">
        <v>231</v>
      </c>
      <c r="AU1960">
        <v>20260806</v>
      </c>
      <c r="AV1960" t="s">
        <v>222</v>
      </c>
      <c r="AW1960" t="s">
        <v>1010</v>
      </c>
      <c r="AX1960" t="s">
        <v>223</v>
      </c>
      <c r="BA1960" s="57">
        <v>46240.333333333336</v>
      </c>
      <c r="BB1960" t="s">
        <v>1840</v>
      </c>
      <c r="BC1960">
        <v>2026</v>
      </c>
      <c r="BD1960">
        <v>8</v>
      </c>
      <c r="BE1960">
        <v>6</v>
      </c>
      <c r="BF1960" s="6">
        <f t="shared" si="90"/>
        <v>46240</v>
      </c>
      <c r="BG1960">
        <f t="shared" si="91"/>
        <v>-0.33333333333575865</v>
      </c>
      <c r="BH1960" t="str">
        <f t="shared" si="92"/>
        <v>COMPLY</v>
      </c>
      <c r="BI1960" t="str">
        <f>VLOOKUP(H1960,Sheet2!$A$1:$B$270,2,FALSE)</f>
        <v>MADIUN</v>
      </c>
    </row>
    <row r="1961" spans="1:61">
      <c r="A1961">
        <v>1960</v>
      </c>
      <c r="B1961">
        <v>1002529804</v>
      </c>
      <c r="C1961">
        <v>3</v>
      </c>
      <c r="D1961" t="s">
        <v>59</v>
      </c>
      <c r="E1961">
        <v>4</v>
      </c>
      <c r="F1961" t="s">
        <v>567</v>
      </c>
      <c r="G1961" t="s">
        <v>609</v>
      </c>
      <c r="H1961" t="s">
        <v>610</v>
      </c>
      <c r="I1961" t="s">
        <v>213</v>
      </c>
      <c r="J1961" t="s">
        <v>214</v>
      </c>
      <c r="K1961" t="s">
        <v>149</v>
      </c>
      <c r="L1961" t="s">
        <v>215</v>
      </c>
      <c r="M1961" t="s">
        <v>575</v>
      </c>
      <c r="N1961" t="s">
        <v>216</v>
      </c>
      <c r="O1961" s="57">
        <v>46250.615925925929</v>
      </c>
      <c r="P1961" s="57">
        <v>46252.44295138889</v>
      </c>
      <c r="Q1961">
        <v>69367614</v>
      </c>
      <c r="S1961">
        <v>146130138007</v>
      </c>
      <c r="T1961" t="s">
        <v>11066</v>
      </c>
      <c r="U1961" t="s">
        <v>11067</v>
      </c>
      <c r="V1961" t="s">
        <v>11068</v>
      </c>
      <c r="Z1961">
        <v>110.39596</v>
      </c>
      <c r="AA1961">
        <v>-7.710782</v>
      </c>
      <c r="AB1961" t="s">
        <v>11069</v>
      </c>
      <c r="AC1961" t="s">
        <v>237</v>
      </c>
      <c r="AL1961" t="s">
        <v>218</v>
      </c>
      <c r="AM1961" t="s">
        <v>11070</v>
      </c>
      <c r="AN1961" t="s">
        <v>6</v>
      </c>
      <c r="AO1961" t="s">
        <v>11071</v>
      </c>
      <c r="AP1961" s="57">
        <v>46252.333333333336</v>
      </c>
      <c r="AR1961" t="s">
        <v>14</v>
      </c>
      <c r="AS1961" t="s">
        <v>610</v>
      </c>
      <c r="AT1961" t="s">
        <v>231</v>
      </c>
      <c r="AV1961" t="s">
        <v>13719</v>
      </c>
      <c r="AW1961" t="s">
        <v>1018</v>
      </c>
      <c r="AX1961" t="s">
        <v>223</v>
      </c>
      <c r="BA1961" s="57">
        <v>46252.333333333336</v>
      </c>
      <c r="BB1961" t="s">
        <v>11070</v>
      </c>
      <c r="BF1961" s="6" t="e">
        <f t="shared" si="90"/>
        <v>#NUM!</v>
      </c>
      <c r="BG1961" t="e">
        <f t="shared" si="91"/>
        <v>#NUM!</v>
      </c>
      <c r="BH1961" t="e">
        <f t="shared" si="92"/>
        <v>#NUM!</v>
      </c>
      <c r="BI1961" t="e">
        <f>VLOOKUP(H1961,Sheet2!$A$1:$B$270,2,FALSE)</f>
        <v>#N/A</v>
      </c>
    </row>
    <row r="1962" spans="1:61">
      <c r="A1962">
        <v>1961</v>
      </c>
      <c r="B1962">
        <v>1002513309</v>
      </c>
      <c r="C1962">
        <v>3</v>
      </c>
      <c r="D1962" t="s">
        <v>38</v>
      </c>
      <c r="E1962">
        <v>5</v>
      </c>
      <c r="F1962" t="s">
        <v>90</v>
      </c>
      <c r="G1962" t="s">
        <v>98</v>
      </c>
      <c r="H1962" t="s">
        <v>301</v>
      </c>
      <c r="I1962" t="s">
        <v>213</v>
      </c>
      <c r="J1962" t="s">
        <v>214</v>
      </c>
      <c r="K1962" t="s">
        <v>149</v>
      </c>
      <c r="L1962" t="s">
        <v>215</v>
      </c>
      <c r="M1962" t="s">
        <v>76</v>
      </c>
      <c r="N1962" t="s">
        <v>216</v>
      </c>
      <c r="O1962" s="57">
        <v>46240.715949074074</v>
      </c>
      <c r="P1962" s="57">
        <v>46241.582071759258</v>
      </c>
      <c r="Q1962">
        <v>69360299</v>
      </c>
      <c r="S1962">
        <v>152606246391</v>
      </c>
      <c r="T1962" t="s">
        <v>3535</v>
      </c>
      <c r="U1962" t="s">
        <v>3536</v>
      </c>
      <c r="V1962" t="s">
        <v>3537</v>
      </c>
      <c r="Z1962">
        <v>111.89570841780601</v>
      </c>
      <c r="AA1962">
        <v>-8.0687747463945296</v>
      </c>
      <c r="AB1962" t="s">
        <v>3538</v>
      </c>
      <c r="AC1962" t="s">
        <v>237</v>
      </c>
      <c r="AL1962" t="s">
        <v>218</v>
      </c>
      <c r="AM1962" t="s">
        <v>3539</v>
      </c>
      <c r="AN1962" t="s">
        <v>6</v>
      </c>
      <c r="AO1962" s="57">
        <v>46181.726400462961</v>
      </c>
      <c r="AP1962" s="57">
        <v>46241.625</v>
      </c>
      <c r="AR1962" t="s">
        <v>219</v>
      </c>
      <c r="AS1962" t="s">
        <v>301</v>
      </c>
      <c r="AT1962" t="s">
        <v>231</v>
      </c>
      <c r="AU1962">
        <v>20260807</v>
      </c>
      <c r="AV1962" t="s">
        <v>222</v>
      </c>
      <c r="AW1962" t="s">
        <v>1010</v>
      </c>
      <c r="AX1962" t="s">
        <v>223</v>
      </c>
      <c r="BA1962" s="57">
        <v>46241.625</v>
      </c>
      <c r="BB1962" t="s">
        <v>3539</v>
      </c>
      <c r="BC1962">
        <v>2026</v>
      </c>
      <c r="BD1962">
        <v>8</v>
      </c>
      <c r="BE1962">
        <v>7</v>
      </c>
      <c r="BF1962" s="6">
        <f t="shared" si="90"/>
        <v>46241</v>
      </c>
      <c r="BG1962">
        <f t="shared" si="91"/>
        <v>-0.625</v>
      </c>
      <c r="BH1962" t="str">
        <f t="shared" si="92"/>
        <v>COMPLY</v>
      </c>
      <c r="BI1962" t="str">
        <f>VLOOKUP(H1962,Sheet2!$A$1:$B$270,2,FALSE)</f>
        <v>BLITAR</v>
      </c>
    </row>
    <row r="1963" spans="1:61">
      <c r="A1963">
        <v>1962</v>
      </c>
      <c r="B1963">
        <v>1002529253</v>
      </c>
      <c r="C1963">
        <v>3</v>
      </c>
      <c r="D1963" t="s">
        <v>55</v>
      </c>
      <c r="E1963">
        <v>5</v>
      </c>
      <c r="F1963" t="s">
        <v>265</v>
      </c>
      <c r="G1963" t="s">
        <v>122</v>
      </c>
      <c r="H1963" t="s">
        <v>355</v>
      </c>
      <c r="I1963" t="s">
        <v>213</v>
      </c>
      <c r="J1963" t="s">
        <v>214</v>
      </c>
      <c r="K1963" t="s">
        <v>149</v>
      </c>
      <c r="M1963" t="s">
        <v>76</v>
      </c>
      <c r="N1963" t="s">
        <v>216</v>
      </c>
      <c r="O1963" s="57">
        <v>46250.36990740741</v>
      </c>
      <c r="P1963" s="57">
        <v>46250.812337962961</v>
      </c>
      <c r="Q1963">
        <v>69336382</v>
      </c>
      <c r="R1963">
        <v>3135946947</v>
      </c>
      <c r="S1963">
        <v>152421261723</v>
      </c>
      <c r="T1963" t="s">
        <v>11077</v>
      </c>
      <c r="U1963" t="s">
        <v>11078</v>
      </c>
      <c r="V1963" t="s">
        <v>11079</v>
      </c>
      <c r="Z1963">
        <v>112.65562</v>
      </c>
      <c r="AA1963">
        <v>-7.1679500000000003</v>
      </c>
      <c r="AB1963" t="s">
        <v>11080</v>
      </c>
      <c r="AC1963" t="s">
        <v>230</v>
      </c>
      <c r="AL1963" t="s">
        <v>218</v>
      </c>
      <c r="AM1963" t="s">
        <v>11081</v>
      </c>
      <c r="AN1963" t="s">
        <v>6</v>
      </c>
      <c r="AO1963" t="s">
        <v>10847</v>
      </c>
      <c r="AR1963" t="s">
        <v>219</v>
      </c>
      <c r="AS1963" t="s">
        <v>355</v>
      </c>
      <c r="AT1963" t="s">
        <v>231</v>
      </c>
      <c r="AU1963">
        <v>20260816</v>
      </c>
      <c r="AV1963" t="s">
        <v>222</v>
      </c>
      <c r="AW1963" t="s">
        <v>613</v>
      </c>
      <c r="AX1963" t="s">
        <v>223</v>
      </c>
      <c r="BA1963" s="57">
        <v>46250.291666666664</v>
      </c>
      <c r="BB1963" t="s">
        <v>11081</v>
      </c>
      <c r="BC1963">
        <v>2026</v>
      </c>
      <c r="BD1963">
        <v>8</v>
      </c>
      <c r="BE1963">
        <v>16</v>
      </c>
      <c r="BF1963" s="6">
        <f t="shared" si="90"/>
        <v>46250</v>
      </c>
      <c r="BG1963">
        <f t="shared" si="91"/>
        <v>-0.29166666666424135</v>
      </c>
      <c r="BH1963" t="str">
        <f t="shared" si="92"/>
        <v>COMPLY</v>
      </c>
      <c r="BI1963" t="str">
        <f>VLOOKUP(H1963,Sheet2!$A$1:$B$270,2,FALSE)</f>
        <v>GRESIK</v>
      </c>
    </row>
    <row r="1964" spans="1:61">
      <c r="A1964">
        <v>1963</v>
      </c>
      <c r="B1964">
        <v>1002521434</v>
      </c>
      <c r="C1964">
        <v>3</v>
      </c>
      <c r="D1964" t="s">
        <v>42</v>
      </c>
      <c r="E1964">
        <v>5</v>
      </c>
      <c r="F1964" t="s">
        <v>106</v>
      </c>
      <c r="G1964" t="s">
        <v>106</v>
      </c>
      <c r="H1964" t="s">
        <v>375</v>
      </c>
      <c r="I1964" t="s">
        <v>213</v>
      </c>
      <c r="J1964" t="s">
        <v>214</v>
      </c>
      <c r="K1964" t="s">
        <v>149</v>
      </c>
      <c r="M1964" t="s">
        <v>277</v>
      </c>
      <c r="N1964" t="s">
        <v>216</v>
      </c>
      <c r="O1964" s="57">
        <v>46246.406192129631</v>
      </c>
      <c r="P1964" s="57">
        <v>46248.353715277779</v>
      </c>
      <c r="Q1964">
        <v>69363902</v>
      </c>
      <c r="S1964">
        <v>152731203849</v>
      </c>
      <c r="T1964" t="s">
        <v>8247</v>
      </c>
      <c r="U1964" t="s">
        <v>8124</v>
      </c>
      <c r="V1964" t="s">
        <v>8248</v>
      </c>
      <c r="Z1964">
        <v>112.8934718</v>
      </c>
      <c r="AA1964">
        <v>-7.7054999999999998</v>
      </c>
      <c r="AB1964" t="s">
        <v>8249</v>
      </c>
      <c r="AC1964" t="s">
        <v>230</v>
      </c>
      <c r="AL1964" t="s">
        <v>218</v>
      </c>
      <c r="AM1964" t="s">
        <v>8250</v>
      </c>
      <c r="AN1964" t="s">
        <v>6</v>
      </c>
      <c r="AO1964" s="57">
        <v>46364.413321759261</v>
      </c>
      <c r="AP1964" s="57">
        <v>46247.541666666664</v>
      </c>
      <c r="AQ1964" t="s">
        <v>564</v>
      </c>
      <c r="AR1964" t="s">
        <v>278</v>
      </c>
      <c r="AS1964" t="s">
        <v>375</v>
      </c>
      <c r="AT1964" t="s">
        <v>231</v>
      </c>
      <c r="AV1964" t="s">
        <v>9187</v>
      </c>
      <c r="AW1964" t="s">
        <v>561</v>
      </c>
      <c r="AX1964" t="s">
        <v>223</v>
      </c>
      <c r="BA1964" s="57">
        <v>46247.541666666664</v>
      </c>
      <c r="BB1964" t="s">
        <v>8250</v>
      </c>
      <c r="BF1964" s="6" t="e">
        <f t="shared" si="90"/>
        <v>#NUM!</v>
      </c>
      <c r="BG1964" t="e">
        <f t="shared" si="91"/>
        <v>#NUM!</v>
      </c>
      <c r="BH1964" t="e">
        <f t="shared" si="92"/>
        <v>#NUM!</v>
      </c>
      <c r="BI1964" t="str">
        <f>VLOOKUP(H1964,Sheet2!$A$1:$B$270,2,FALSE)</f>
        <v>PASURUAN</v>
      </c>
    </row>
    <row r="1965" spans="1:61">
      <c r="A1965">
        <v>1964</v>
      </c>
      <c r="B1965">
        <v>1002512272</v>
      </c>
      <c r="C1965">
        <v>3</v>
      </c>
      <c r="D1965" t="s">
        <v>55</v>
      </c>
      <c r="E1965">
        <v>5</v>
      </c>
      <c r="F1965" t="s">
        <v>313</v>
      </c>
      <c r="G1965" t="s">
        <v>126</v>
      </c>
      <c r="H1965" t="s">
        <v>314</v>
      </c>
      <c r="I1965" t="s">
        <v>213</v>
      </c>
      <c r="J1965" t="s">
        <v>214</v>
      </c>
      <c r="K1965" t="s">
        <v>149</v>
      </c>
      <c r="M1965" t="s">
        <v>236</v>
      </c>
      <c r="N1965" t="s">
        <v>608</v>
      </c>
      <c r="O1965" s="57">
        <v>46240.533807870372</v>
      </c>
      <c r="P1965" s="57">
        <v>46244.084131944444</v>
      </c>
      <c r="Q1965">
        <v>69359835</v>
      </c>
      <c r="R1965">
        <v>3135936076</v>
      </c>
      <c r="S1965">
        <v>152320246219</v>
      </c>
      <c r="T1965" t="s">
        <v>3550</v>
      </c>
      <c r="U1965" t="s">
        <v>3551</v>
      </c>
      <c r="Z1965">
        <v>112.760344528693</v>
      </c>
      <c r="AA1965">
        <v>-7.2950534293293199</v>
      </c>
      <c r="AB1965" t="s">
        <v>3552</v>
      </c>
      <c r="AC1965" t="s">
        <v>230</v>
      </c>
      <c r="AO1965" s="57">
        <v>46181.538668981484</v>
      </c>
      <c r="AR1965" t="s">
        <v>312</v>
      </c>
      <c r="AS1965" t="s">
        <v>314</v>
      </c>
      <c r="AT1965" t="s">
        <v>231</v>
      </c>
      <c r="AV1965" t="s">
        <v>904</v>
      </c>
      <c r="AW1965" t="s">
        <v>561</v>
      </c>
      <c r="AX1965" t="s">
        <v>223</v>
      </c>
      <c r="AZ1965" t="s">
        <v>904</v>
      </c>
      <c r="BF1965" s="6" t="e">
        <f t="shared" si="90"/>
        <v>#NUM!</v>
      </c>
      <c r="BG1965" t="e">
        <f t="shared" si="91"/>
        <v>#NUM!</v>
      </c>
      <c r="BH1965" t="e">
        <f t="shared" si="92"/>
        <v>#NUM!</v>
      </c>
      <c r="BI1965" t="str">
        <f>VLOOKUP(H1965,Sheet2!$A$1:$B$270,2,FALSE)</f>
        <v>SURABAYA SELATAN</v>
      </c>
    </row>
    <row r="1966" spans="1:61">
      <c r="A1966">
        <v>1965</v>
      </c>
      <c r="B1966">
        <v>1002527377</v>
      </c>
      <c r="C1966">
        <v>3</v>
      </c>
      <c r="D1966" t="s">
        <v>42</v>
      </c>
      <c r="E1966">
        <v>5</v>
      </c>
      <c r="F1966" t="s">
        <v>102</v>
      </c>
      <c r="G1966" t="s">
        <v>100</v>
      </c>
      <c r="H1966" t="s">
        <v>282</v>
      </c>
      <c r="I1966" t="s">
        <v>213</v>
      </c>
      <c r="J1966" t="s">
        <v>214</v>
      </c>
      <c r="K1966" t="s">
        <v>149</v>
      </c>
      <c r="L1966" t="s">
        <v>215</v>
      </c>
      <c r="M1966" t="s">
        <v>76</v>
      </c>
      <c r="N1966" t="s">
        <v>216</v>
      </c>
      <c r="O1966" s="57">
        <v>46248.751342592594</v>
      </c>
      <c r="P1966" s="57">
        <v>46249.37940972222</v>
      </c>
      <c r="Q1966">
        <v>69366421</v>
      </c>
      <c r="S1966">
        <v>152507223585</v>
      </c>
      <c r="T1966" t="s">
        <v>11082</v>
      </c>
      <c r="U1966" t="s">
        <v>11083</v>
      </c>
      <c r="V1966" t="s">
        <v>11084</v>
      </c>
      <c r="Z1966">
        <v>113.903940119065</v>
      </c>
      <c r="AA1966">
        <v>-7.9693651002353496</v>
      </c>
      <c r="AB1966" t="s">
        <v>11085</v>
      </c>
      <c r="AC1966" t="s">
        <v>237</v>
      </c>
      <c r="AL1966" t="s">
        <v>218</v>
      </c>
      <c r="AM1966" t="s">
        <v>10503</v>
      </c>
      <c r="AN1966" t="s">
        <v>6</v>
      </c>
      <c r="AO1966" t="s">
        <v>9794</v>
      </c>
      <c r="AP1966" s="57">
        <v>46249.625</v>
      </c>
      <c r="AR1966" t="s">
        <v>219</v>
      </c>
      <c r="AS1966" t="s">
        <v>282</v>
      </c>
      <c r="AT1966" t="s">
        <v>231</v>
      </c>
      <c r="AU1966">
        <v>20260815</v>
      </c>
      <c r="AV1966" t="s">
        <v>222</v>
      </c>
      <c r="AW1966" t="s">
        <v>1015</v>
      </c>
      <c r="AX1966" t="s">
        <v>223</v>
      </c>
      <c r="BA1966" s="57">
        <v>46249.625</v>
      </c>
      <c r="BB1966" t="s">
        <v>10503</v>
      </c>
      <c r="BC1966">
        <v>2026</v>
      </c>
      <c r="BD1966">
        <v>8</v>
      </c>
      <c r="BE1966">
        <v>15</v>
      </c>
      <c r="BF1966" s="6">
        <f t="shared" si="90"/>
        <v>46249</v>
      </c>
      <c r="BG1966">
        <f t="shared" si="91"/>
        <v>-0.625</v>
      </c>
      <c r="BH1966" t="str">
        <f t="shared" si="92"/>
        <v>COMPLY</v>
      </c>
      <c r="BI1966" t="str">
        <f>VLOOKUP(H1966,Sheet2!$A$1:$B$270,2,FALSE)</f>
        <v>JEMBER</v>
      </c>
    </row>
    <row r="1967" spans="1:61">
      <c r="A1967">
        <v>1966</v>
      </c>
      <c r="B1967">
        <v>1002504850</v>
      </c>
      <c r="C1967">
        <v>3</v>
      </c>
      <c r="D1967" t="s">
        <v>34</v>
      </c>
      <c r="E1967">
        <v>5</v>
      </c>
      <c r="F1967" t="s">
        <v>573</v>
      </c>
      <c r="G1967" t="s">
        <v>79</v>
      </c>
      <c r="H1967" t="s">
        <v>471</v>
      </c>
      <c r="I1967" t="s">
        <v>213</v>
      </c>
      <c r="J1967" t="s">
        <v>214</v>
      </c>
      <c r="K1967" t="s">
        <v>149</v>
      </c>
      <c r="M1967" t="s">
        <v>76</v>
      </c>
      <c r="N1967" t="s">
        <v>216</v>
      </c>
      <c r="O1967" s="57">
        <v>46235.710925925923</v>
      </c>
      <c r="P1967" s="57">
        <v>46236.532071759262</v>
      </c>
      <c r="Q1967">
        <v>69355240</v>
      </c>
      <c r="R1967">
        <v>3612102036</v>
      </c>
      <c r="S1967">
        <v>172407212840</v>
      </c>
      <c r="T1967" t="s">
        <v>1184</v>
      </c>
      <c r="U1967" t="s">
        <v>3561</v>
      </c>
      <c r="V1967" t="s">
        <v>3562</v>
      </c>
      <c r="Z1967">
        <v>115.310351</v>
      </c>
      <c r="AA1967">
        <v>-8.5480199999999993</v>
      </c>
      <c r="AB1967" t="s">
        <v>1185</v>
      </c>
      <c r="AC1967" t="s">
        <v>230</v>
      </c>
      <c r="AL1967" t="s">
        <v>218</v>
      </c>
      <c r="AM1967" t="s">
        <v>3563</v>
      </c>
      <c r="AN1967" t="s">
        <v>6</v>
      </c>
      <c r="AO1967" s="57">
        <v>46030.715254629627</v>
      </c>
      <c r="AR1967" t="s">
        <v>219</v>
      </c>
      <c r="AS1967" t="s">
        <v>471</v>
      </c>
      <c r="AT1967" t="s">
        <v>231</v>
      </c>
      <c r="AU1967">
        <v>20260802</v>
      </c>
      <c r="AV1967" t="s">
        <v>222</v>
      </c>
      <c r="AW1967" t="s">
        <v>613</v>
      </c>
      <c r="AX1967" t="s">
        <v>223</v>
      </c>
      <c r="BA1967" s="57">
        <v>46235.291666666664</v>
      </c>
      <c r="BB1967" t="s">
        <v>3563</v>
      </c>
      <c r="BC1967">
        <v>2026</v>
      </c>
      <c r="BD1967">
        <v>8</v>
      </c>
      <c r="BE1967">
        <v>2</v>
      </c>
      <c r="BF1967" s="6">
        <f t="shared" si="90"/>
        <v>46236</v>
      </c>
      <c r="BG1967">
        <f t="shared" si="91"/>
        <v>0.70833333333575865</v>
      </c>
      <c r="BH1967" t="str">
        <f t="shared" si="92"/>
        <v>COMPLY</v>
      </c>
      <c r="BI1967" t="str">
        <f>VLOOKUP(H1967,Sheet2!$A$1:$B$270,2,FALSE)</f>
        <v>GIANYAR</v>
      </c>
    </row>
    <row r="1968" spans="1:61">
      <c r="A1968">
        <v>1967</v>
      </c>
      <c r="B1968">
        <v>1002511897</v>
      </c>
      <c r="C1968">
        <v>3</v>
      </c>
      <c r="D1968" t="s">
        <v>38</v>
      </c>
      <c r="E1968">
        <v>5</v>
      </c>
      <c r="F1968" t="s">
        <v>250</v>
      </c>
      <c r="G1968" t="s">
        <v>91</v>
      </c>
      <c r="H1968" t="s">
        <v>527</v>
      </c>
      <c r="I1968" t="s">
        <v>213</v>
      </c>
      <c r="J1968" t="s">
        <v>214</v>
      </c>
      <c r="K1968" t="s">
        <v>149</v>
      </c>
      <c r="L1968" t="s">
        <v>215</v>
      </c>
      <c r="M1968" t="s">
        <v>575</v>
      </c>
      <c r="N1968" t="s">
        <v>216</v>
      </c>
      <c r="O1968" s="57">
        <v>46240.45412037037</v>
      </c>
      <c r="P1968" s="57">
        <v>46244.495127314818</v>
      </c>
      <c r="Q1968">
        <v>69359786</v>
      </c>
      <c r="S1968">
        <v>152705284986</v>
      </c>
      <c r="T1968" t="s">
        <v>3564</v>
      </c>
      <c r="U1968" t="s">
        <v>3565</v>
      </c>
      <c r="V1968" t="s">
        <v>3566</v>
      </c>
      <c r="Z1968">
        <v>112.66926239999999</v>
      </c>
      <c r="AA1968">
        <v>-7.9709640999999998</v>
      </c>
      <c r="AB1968" t="s">
        <v>3567</v>
      </c>
      <c r="AC1968" t="s">
        <v>237</v>
      </c>
      <c r="AL1968" t="s">
        <v>218</v>
      </c>
      <c r="AM1968" t="s">
        <v>3568</v>
      </c>
      <c r="AN1968" t="s">
        <v>6</v>
      </c>
      <c r="AO1968" s="57">
        <v>46181.455231481479</v>
      </c>
      <c r="AP1968" s="57">
        <v>46241.333333333336</v>
      </c>
      <c r="AR1968" t="s">
        <v>14</v>
      </c>
      <c r="AS1968" t="s">
        <v>527</v>
      </c>
      <c r="AT1968" t="s">
        <v>231</v>
      </c>
      <c r="AV1968" t="s">
        <v>6739</v>
      </c>
      <c r="AW1968" t="s">
        <v>1014</v>
      </c>
      <c r="AX1968" t="s">
        <v>223</v>
      </c>
      <c r="BA1968" s="57">
        <v>46241.333333333336</v>
      </c>
      <c r="BB1968" t="s">
        <v>3568</v>
      </c>
      <c r="BF1968" s="6" t="e">
        <f t="shared" si="90"/>
        <v>#NUM!</v>
      </c>
      <c r="BG1968" t="e">
        <f t="shared" si="91"/>
        <v>#NUM!</v>
      </c>
      <c r="BH1968" t="e">
        <f t="shared" si="92"/>
        <v>#NUM!</v>
      </c>
      <c r="BI1968" t="str">
        <f>VLOOKUP(H1968,Sheet2!$A$1:$B$270,2,FALSE)</f>
        <v>MALANG</v>
      </c>
    </row>
    <row r="1969" spans="1:61">
      <c r="A1969">
        <v>1968</v>
      </c>
      <c r="B1969">
        <v>1002505922</v>
      </c>
      <c r="C1969">
        <v>3</v>
      </c>
      <c r="D1969" t="s">
        <v>51</v>
      </c>
      <c r="E1969">
        <v>4</v>
      </c>
      <c r="F1969" t="s">
        <v>273</v>
      </c>
      <c r="G1969" t="s">
        <v>898</v>
      </c>
      <c r="H1969" t="s">
        <v>996</v>
      </c>
      <c r="I1969" t="s">
        <v>213</v>
      </c>
      <c r="J1969" t="s">
        <v>214</v>
      </c>
      <c r="K1969" t="s">
        <v>149</v>
      </c>
      <c r="L1969" t="s">
        <v>215</v>
      </c>
      <c r="M1969" t="s">
        <v>76</v>
      </c>
      <c r="N1969" t="s">
        <v>216</v>
      </c>
      <c r="O1969" s="57">
        <v>46237.490925925929</v>
      </c>
      <c r="P1969" s="57">
        <v>46238.790532407409</v>
      </c>
      <c r="Q1969">
        <v>69357397</v>
      </c>
      <c r="S1969">
        <v>142507105315</v>
      </c>
      <c r="T1969" t="s">
        <v>3569</v>
      </c>
      <c r="U1969" t="s">
        <v>3570</v>
      </c>
      <c r="V1969" t="s">
        <v>3571</v>
      </c>
      <c r="Z1969">
        <v>110.7509084</v>
      </c>
      <c r="AA1969">
        <v>-6.5275876999999998</v>
      </c>
      <c r="AB1969" t="s">
        <v>3572</v>
      </c>
      <c r="AC1969" t="s">
        <v>237</v>
      </c>
      <c r="AL1969" t="s">
        <v>218</v>
      </c>
      <c r="AM1969" t="s">
        <v>3573</v>
      </c>
      <c r="AN1969" t="s">
        <v>6</v>
      </c>
      <c r="AO1969" s="57">
        <v>46089.496550925927</v>
      </c>
      <c r="AP1969" s="57">
        <v>46238.333333333336</v>
      </c>
      <c r="AR1969" t="s">
        <v>219</v>
      </c>
      <c r="AS1969" t="s">
        <v>996</v>
      </c>
      <c r="AT1969" t="s">
        <v>231</v>
      </c>
      <c r="AU1969">
        <v>20260804</v>
      </c>
      <c r="AV1969" t="s">
        <v>222</v>
      </c>
      <c r="AW1969" t="s">
        <v>1018</v>
      </c>
      <c r="AX1969" t="s">
        <v>223</v>
      </c>
      <c r="BA1969" s="57">
        <v>46238.333333333336</v>
      </c>
      <c r="BB1969" t="s">
        <v>3573</v>
      </c>
      <c r="BC1969">
        <v>2026</v>
      </c>
      <c r="BD1969">
        <v>8</v>
      </c>
      <c r="BE1969">
        <v>4</v>
      </c>
      <c r="BF1969" s="6">
        <f t="shared" si="90"/>
        <v>46238</v>
      </c>
      <c r="BG1969">
        <f t="shared" si="91"/>
        <v>-0.33333333333575865</v>
      </c>
      <c r="BH1969" t="str">
        <f t="shared" si="92"/>
        <v>COMPLY</v>
      </c>
      <c r="BI1969" t="e">
        <f>VLOOKUP(H1969,Sheet2!$A$1:$B$270,2,FALSE)</f>
        <v>#N/A</v>
      </c>
    </row>
    <row r="1970" spans="1:61">
      <c r="A1970">
        <v>1969</v>
      </c>
      <c r="B1970">
        <v>1002505507</v>
      </c>
      <c r="C1970">
        <v>3</v>
      </c>
      <c r="D1970" t="s">
        <v>34</v>
      </c>
      <c r="E1970">
        <v>5</v>
      </c>
      <c r="F1970" t="s">
        <v>573</v>
      </c>
      <c r="G1970" t="s">
        <v>79</v>
      </c>
      <c r="H1970" t="s">
        <v>288</v>
      </c>
      <c r="I1970" t="s">
        <v>213</v>
      </c>
      <c r="J1970" t="s">
        <v>214</v>
      </c>
      <c r="K1970" t="s">
        <v>149</v>
      </c>
      <c r="M1970" t="s">
        <v>236</v>
      </c>
      <c r="N1970" t="s">
        <v>216</v>
      </c>
      <c r="O1970" s="57">
        <v>46237.362615740742</v>
      </c>
      <c r="P1970" s="57">
        <v>46241.084050925929</v>
      </c>
      <c r="Q1970">
        <v>69357179</v>
      </c>
      <c r="S1970">
        <v>172408247661</v>
      </c>
      <c r="T1970" t="s">
        <v>3587</v>
      </c>
      <c r="U1970" t="s">
        <v>3588</v>
      </c>
      <c r="Z1970">
        <v>115.288893</v>
      </c>
      <c r="AA1970">
        <v>-8.5770169999999997</v>
      </c>
      <c r="AB1970" t="s">
        <v>3589</v>
      </c>
      <c r="AC1970" t="s">
        <v>230</v>
      </c>
      <c r="AO1970" s="57">
        <v>46089.371631944443</v>
      </c>
      <c r="AR1970" t="s">
        <v>312</v>
      </c>
      <c r="AS1970" t="s">
        <v>288</v>
      </c>
      <c r="AT1970" t="s">
        <v>231</v>
      </c>
      <c r="AV1970" t="s">
        <v>904</v>
      </c>
      <c r="AW1970" t="s">
        <v>561</v>
      </c>
      <c r="AX1970" t="s">
        <v>223</v>
      </c>
      <c r="AZ1970" t="s">
        <v>904</v>
      </c>
      <c r="BF1970" s="6" t="e">
        <f t="shared" si="90"/>
        <v>#NUM!</v>
      </c>
      <c r="BG1970" t="e">
        <f t="shared" si="91"/>
        <v>#NUM!</v>
      </c>
      <c r="BH1970" t="e">
        <f t="shared" si="92"/>
        <v>#NUM!</v>
      </c>
      <c r="BI1970" t="str">
        <f>VLOOKUP(H1970,Sheet2!$A$1:$B$270,2,FALSE)</f>
        <v>GIANYAR</v>
      </c>
    </row>
    <row r="1971" spans="1:61">
      <c r="A1971">
        <v>1970</v>
      </c>
      <c r="B1971">
        <v>1002531172</v>
      </c>
      <c r="C1971">
        <v>3</v>
      </c>
      <c r="D1971" t="s">
        <v>55</v>
      </c>
      <c r="E1971">
        <v>5</v>
      </c>
      <c r="F1971" t="s">
        <v>228</v>
      </c>
      <c r="G1971" t="s">
        <v>127</v>
      </c>
      <c r="H1971" t="s">
        <v>432</v>
      </c>
      <c r="I1971" t="s">
        <v>213</v>
      </c>
      <c r="J1971" t="s">
        <v>214</v>
      </c>
      <c r="K1971" t="s">
        <v>149</v>
      </c>
      <c r="M1971" t="s">
        <v>555</v>
      </c>
      <c r="N1971" t="s">
        <v>216</v>
      </c>
      <c r="O1971" s="57">
        <v>46251.657719907409</v>
      </c>
      <c r="P1971" s="57">
        <v>46252.699282407404</v>
      </c>
      <c r="Q1971">
        <v>69368232</v>
      </c>
      <c r="S1971">
        <v>152427203173</v>
      </c>
      <c r="T1971" t="s">
        <v>11094</v>
      </c>
      <c r="U1971" t="s">
        <v>10160</v>
      </c>
      <c r="Z1971">
        <v>113.59135620000001</v>
      </c>
      <c r="AA1971">
        <v>-7.0348727999999996</v>
      </c>
      <c r="AB1971" t="s">
        <v>11095</v>
      </c>
      <c r="AC1971" t="s">
        <v>230</v>
      </c>
      <c r="AO1971" t="s">
        <v>11076</v>
      </c>
      <c r="AR1971" t="s">
        <v>6</v>
      </c>
      <c r="AS1971" t="s">
        <v>432</v>
      </c>
      <c r="AT1971" t="s">
        <v>221</v>
      </c>
      <c r="AV1971" t="s">
        <v>5218</v>
      </c>
      <c r="AW1971" t="s">
        <v>633</v>
      </c>
      <c r="AX1971" t="s">
        <v>223</v>
      </c>
      <c r="BF1971" s="6" t="e">
        <f t="shared" si="90"/>
        <v>#NUM!</v>
      </c>
      <c r="BG1971" t="e">
        <f t="shared" si="91"/>
        <v>#NUM!</v>
      </c>
      <c r="BH1971" t="e">
        <f t="shared" si="92"/>
        <v>#NUM!</v>
      </c>
      <c r="BI1971" t="str">
        <f>VLOOKUP(H1971,Sheet2!$A$1:$B$270,2,FALSE)</f>
        <v>MADURA</v>
      </c>
    </row>
    <row r="1972" spans="1:61">
      <c r="A1972">
        <v>1971</v>
      </c>
      <c r="B1972">
        <v>1002526545</v>
      </c>
      <c r="C1972">
        <v>3</v>
      </c>
      <c r="D1972" t="s">
        <v>55</v>
      </c>
      <c r="E1972">
        <v>5</v>
      </c>
      <c r="F1972" t="s">
        <v>313</v>
      </c>
      <c r="G1972" t="s">
        <v>124</v>
      </c>
      <c r="H1972" t="s">
        <v>397</v>
      </c>
      <c r="I1972" t="s">
        <v>213</v>
      </c>
      <c r="J1972" t="s">
        <v>214</v>
      </c>
      <c r="K1972" t="s">
        <v>149</v>
      </c>
      <c r="M1972" t="s">
        <v>76</v>
      </c>
      <c r="N1972" t="s">
        <v>216</v>
      </c>
      <c r="O1972" s="57">
        <v>46248.598680555559</v>
      </c>
      <c r="P1972" s="57">
        <v>46249.46125</v>
      </c>
      <c r="Q1972">
        <v>69363958</v>
      </c>
      <c r="S1972">
        <v>152302236762</v>
      </c>
      <c r="T1972" t="s">
        <v>8413</v>
      </c>
      <c r="U1972" t="s">
        <v>11096</v>
      </c>
      <c r="V1972" t="s">
        <v>11097</v>
      </c>
      <c r="Z1972">
        <v>112.694656038361</v>
      </c>
      <c r="AA1972">
        <v>-7.3930249288643299</v>
      </c>
      <c r="AB1972" t="s">
        <v>8416</v>
      </c>
      <c r="AC1972" t="s">
        <v>230</v>
      </c>
      <c r="AL1972" t="s">
        <v>218</v>
      </c>
      <c r="AM1972" t="s">
        <v>11098</v>
      </c>
      <c r="AN1972" t="s">
        <v>6</v>
      </c>
      <c r="AO1972" t="s">
        <v>10245</v>
      </c>
      <c r="AR1972" t="s">
        <v>219</v>
      </c>
      <c r="AS1972" t="s">
        <v>397</v>
      </c>
      <c r="AT1972" t="s">
        <v>231</v>
      </c>
      <c r="AU1972">
        <v>20260815</v>
      </c>
      <c r="AV1972" t="s">
        <v>222</v>
      </c>
      <c r="AW1972" t="s">
        <v>959</v>
      </c>
      <c r="AX1972" t="s">
        <v>223</v>
      </c>
      <c r="BA1972" s="57">
        <v>46248.291666666664</v>
      </c>
      <c r="BB1972" t="s">
        <v>11098</v>
      </c>
      <c r="BC1972">
        <v>2026</v>
      </c>
      <c r="BD1972">
        <v>8</v>
      </c>
      <c r="BE1972">
        <v>15</v>
      </c>
      <c r="BF1972" s="6">
        <f t="shared" si="90"/>
        <v>46249</v>
      </c>
      <c r="BG1972">
        <f t="shared" si="91"/>
        <v>0.70833333333575865</v>
      </c>
      <c r="BH1972" t="str">
        <f t="shared" si="92"/>
        <v>COMPLY</v>
      </c>
      <c r="BI1972" t="str">
        <f>VLOOKUP(H1972,Sheet2!$A$1:$B$270,2,FALSE)</f>
        <v>SURABAYA SELATAN</v>
      </c>
    </row>
    <row r="1973" spans="1:61">
      <c r="A1973">
        <v>1972</v>
      </c>
      <c r="B1973">
        <v>1002525995</v>
      </c>
      <c r="C1973">
        <v>3</v>
      </c>
      <c r="D1973" t="s">
        <v>51</v>
      </c>
      <c r="E1973">
        <v>4</v>
      </c>
      <c r="F1973" t="s">
        <v>273</v>
      </c>
      <c r="G1973" t="s">
        <v>339</v>
      </c>
      <c r="H1973" t="s">
        <v>1075</v>
      </c>
      <c r="I1973" t="s">
        <v>213</v>
      </c>
      <c r="J1973" t="s">
        <v>214</v>
      </c>
      <c r="K1973" t="s">
        <v>149</v>
      </c>
      <c r="L1973" t="s">
        <v>215</v>
      </c>
      <c r="M1973" t="s">
        <v>575</v>
      </c>
      <c r="N1973" t="s">
        <v>216</v>
      </c>
      <c r="O1973" s="57">
        <v>46248.4534375</v>
      </c>
      <c r="P1973" s="57">
        <v>46252.479305555556</v>
      </c>
      <c r="Q1973">
        <v>69365824</v>
      </c>
      <c r="S1973">
        <v>142552107777</v>
      </c>
      <c r="T1973" t="s">
        <v>11099</v>
      </c>
      <c r="U1973" t="s">
        <v>11100</v>
      </c>
      <c r="V1973" t="s">
        <v>11101</v>
      </c>
      <c r="Z1973">
        <v>111.58530639999999</v>
      </c>
      <c r="AA1973">
        <v>-7.1363029999999998</v>
      </c>
      <c r="AB1973" t="s">
        <v>11102</v>
      </c>
      <c r="AC1973" t="s">
        <v>237</v>
      </c>
      <c r="AL1973" t="s">
        <v>218</v>
      </c>
      <c r="AM1973" t="s">
        <v>11103</v>
      </c>
      <c r="AN1973" t="s">
        <v>6</v>
      </c>
      <c r="AO1973" t="s">
        <v>9872</v>
      </c>
      <c r="AP1973" s="57">
        <v>46249.333333333336</v>
      </c>
      <c r="AQ1973" t="s">
        <v>248</v>
      </c>
      <c r="AR1973" t="s">
        <v>14</v>
      </c>
      <c r="AS1973" t="s">
        <v>1075</v>
      </c>
      <c r="AT1973" t="s">
        <v>231</v>
      </c>
      <c r="AV1973" t="s">
        <v>13720</v>
      </c>
      <c r="AW1973" t="s">
        <v>1010</v>
      </c>
      <c r="AX1973" t="s">
        <v>223</v>
      </c>
      <c r="BA1973" s="57">
        <v>46249.333333333336</v>
      </c>
      <c r="BB1973" t="s">
        <v>11103</v>
      </c>
      <c r="BF1973" s="6" t="e">
        <f t="shared" si="90"/>
        <v>#NUM!</v>
      </c>
      <c r="BG1973" t="e">
        <f t="shared" si="91"/>
        <v>#NUM!</v>
      </c>
      <c r="BH1973" t="e">
        <f t="shared" si="92"/>
        <v>#NUM!</v>
      </c>
      <c r="BI1973" t="e">
        <f>VLOOKUP(H1973,Sheet2!$A$1:$B$270,2,FALSE)</f>
        <v>#N/A</v>
      </c>
    </row>
    <row r="1974" spans="1:61">
      <c r="A1974">
        <v>1973</v>
      </c>
      <c r="B1974">
        <v>1002527890</v>
      </c>
      <c r="C1974">
        <v>3</v>
      </c>
      <c r="D1974" t="s">
        <v>38</v>
      </c>
      <c r="E1974">
        <v>5</v>
      </c>
      <c r="F1974" t="s">
        <v>250</v>
      </c>
      <c r="G1974" t="s">
        <v>91</v>
      </c>
      <c r="H1974" t="s">
        <v>433</v>
      </c>
      <c r="I1974" t="s">
        <v>213</v>
      </c>
      <c r="J1974" t="s">
        <v>214</v>
      </c>
      <c r="K1974" t="s">
        <v>149</v>
      </c>
      <c r="L1974" t="s">
        <v>215</v>
      </c>
      <c r="M1974" t="s">
        <v>76</v>
      </c>
      <c r="N1974" t="s">
        <v>216</v>
      </c>
      <c r="O1974" s="57">
        <v>46249.432604166665</v>
      </c>
      <c r="P1974" s="57">
        <v>46250.651747685188</v>
      </c>
      <c r="Q1974">
        <v>69366666</v>
      </c>
      <c r="S1974">
        <v>152713217310</v>
      </c>
      <c r="T1974" t="s">
        <v>11104</v>
      </c>
      <c r="U1974" t="s">
        <v>11105</v>
      </c>
      <c r="V1974" t="s">
        <v>11106</v>
      </c>
      <c r="Z1974">
        <v>112.6707141</v>
      </c>
      <c r="AA1974">
        <v>-8.1575702000000003</v>
      </c>
      <c r="AB1974" t="s">
        <v>11107</v>
      </c>
      <c r="AC1974" t="s">
        <v>237</v>
      </c>
      <c r="AL1974" t="s">
        <v>218</v>
      </c>
      <c r="AM1974" t="s">
        <v>9947</v>
      </c>
      <c r="AN1974" t="s">
        <v>6</v>
      </c>
      <c r="AO1974" t="s">
        <v>10477</v>
      </c>
      <c r="AP1974" s="57">
        <v>46250.333333333336</v>
      </c>
      <c r="AR1974" t="s">
        <v>219</v>
      </c>
      <c r="AS1974" t="s">
        <v>433</v>
      </c>
      <c r="AT1974" t="s">
        <v>231</v>
      </c>
      <c r="AU1974">
        <v>20260816</v>
      </c>
      <c r="AV1974" t="s">
        <v>222</v>
      </c>
      <c r="AW1974" t="s">
        <v>1023</v>
      </c>
      <c r="AX1974" t="s">
        <v>223</v>
      </c>
      <c r="BA1974" s="57">
        <v>46250.333333333336</v>
      </c>
      <c r="BB1974" t="s">
        <v>9947</v>
      </c>
      <c r="BC1974">
        <v>2026</v>
      </c>
      <c r="BD1974">
        <v>8</v>
      </c>
      <c r="BE1974">
        <v>16</v>
      </c>
      <c r="BF1974" s="6">
        <f t="shared" si="90"/>
        <v>46250</v>
      </c>
      <c r="BG1974">
        <f t="shared" si="91"/>
        <v>-0.33333333333575865</v>
      </c>
      <c r="BH1974" t="str">
        <f t="shared" si="92"/>
        <v>COMPLY</v>
      </c>
      <c r="BI1974" t="str">
        <f>VLOOKUP(H1974,Sheet2!$A$1:$B$270,2,FALSE)</f>
        <v>MALANG</v>
      </c>
    </row>
    <row r="1975" spans="1:61">
      <c r="A1975">
        <v>1974</v>
      </c>
      <c r="B1975">
        <v>1002530095</v>
      </c>
      <c r="C1975">
        <v>3</v>
      </c>
      <c r="D1975" t="s">
        <v>55</v>
      </c>
      <c r="E1975">
        <v>5</v>
      </c>
      <c r="F1975" t="s">
        <v>228</v>
      </c>
      <c r="G1975" t="s">
        <v>121</v>
      </c>
      <c r="H1975" t="s">
        <v>447</v>
      </c>
      <c r="I1975" t="s">
        <v>213</v>
      </c>
      <c r="J1975" t="s">
        <v>214</v>
      </c>
      <c r="K1975" t="s">
        <v>149</v>
      </c>
      <c r="L1975" t="s">
        <v>215</v>
      </c>
      <c r="M1975" t="s">
        <v>76</v>
      </c>
      <c r="N1975" t="s">
        <v>216</v>
      </c>
      <c r="O1975" s="57">
        <v>46250.801342592589</v>
      </c>
      <c r="P1975" s="57">
        <v>46252.453009259261</v>
      </c>
      <c r="Q1975">
        <v>69367764</v>
      </c>
      <c r="S1975">
        <v>152438209350</v>
      </c>
      <c r="T1975" t="s">
        <v>11108</v>
      </c>
      <c r="U1975" t="s">
        <v>11109</v>
      </c>
      <c r="V1975" t="s">
        <v>11110</v>
      </c>
      <c r="Z1975">
        <v>113.38403396308399</v>
      </c>
      <c r="AA1975">
        <v>-7.0353478757754697</v>
      </c>
      <c r="AB1975" t="s">
        <v>11111</v>
      </c>
      <c r="AC1975" t="s">
        <v>217</v>
      </c>
      <c r="AL1975" t="s">
        <v>218</v>
      </c>
      <c r="AM1975" t="s">
        <v>9960</v>
      </c>
      <c r="AN1975" t="s">
        <v>6</v>
      </c>
      <c r="AO1975" t="s">
        <v>11112</v>
      </c>
      <c r="AP1975" s="57">
        <v>46252.333333333336</v>
      </c>
      <c r="AR1975" t="s">
        <v>219</v>
      </c>
      <c r="AS1975" t="s">
        <v>447</v>
      </c>
      <c r="AT1975" t="s">
        <v>231</v>
      </c>
      <c r="AU1975">
        <v>20260818</v>
      </c>
      <c r="AV1975" t="s">
        <v>222</v>
      </c>
      <c r="AW1975" t="s">
        <v>1018</v>
      </c>
      <c r="AX1975" t="s">
        <v>223</v>
      </c>
      <c r="BA1975" s="57">
        <v>46252.333333333336</v>
      </c>
      <c r="BB1975" t="s">
        <v>9960</v>
      </c>
      <c r="BC1975">
        <v>2026</v>
      </c>
      <c r="BD1975">
        <v>8</v>
      </c>
      <c r="BE1975">
        <v>18</v>
      </c>
      <c r="BF1975" s="6">
        <f t="shared" si="90"/>
        <v>46252</v>
      </c>
      <c r="BG1975">
        <f t="shared" si="91"/>
        <v>-0.33333333333575865</v>
      </c>
      <c r="BH1975" t="str">
        <f t="shared" si="92"/>
        <v>COMPLY</v>
      </c>
      <c r="BI1975" t="str">
        <f>VLOOKUP(H1975,Sheet2!$A$1:$B$270,2,FALSE)</f>
        <v>MADURA</v>
      </c>
    </row>
    <row r="1976" spans="1:61">
      <c r="A1976">
        <v>1975</v>
      </c>
      <c r="B1976">
        <v>1002526073</v>
      </c>
      <c r="C1976">
        <v>3</v>
      </c>
      <c r="D1976" t="s">
        <v>45</v>
      </c>
      <c r="E1976">
        <v>5</v>
      </c>
      <c r="F1976" t="s">
        <v>211</v>
      </c>
      <c r="G1976" t="s">
        <v>116</v>
      </c>
      <c r="H1976" t="s">
        <v>366</v>
      </c>
      <c r="I1976" t="s">
        <v>213</v>
      </c>
      <c r="J1976" t="s">
        <v>214</v>
      </c>
      <c r="K1976" t="s">
        <v>149</v>
      </c>
      <c r="M1976" t="s">
        <v>555</v>
      </c>
      <c r="N1976" t="s">
        <v>608</v>
      </c>
      <c r="O1976" s="57">
        <v>46248.467349537037</v>
      </c>
      <c r="P1976" s="57">
        <v>46252.680393518516</v>
      </c>
      <c r="Q1976">
        <v>69365882</v>
      </c>
      <c r="S1976">
        <v>172619203344</v>
      </c>
      <c r="T1976" t="s">
        <v>11113</v>
      </c>
      <c r="U1976" t="s">
        <v>11114</v>
      </c>
      <c r="Z1976">
        <v>106.822342872619</v>
      </c>
      <c r="AA1976">
        <v>-6.1738356515773898</v>
      </c>
      <c r="AB1976" t="s">
        <v>11115</v>
      </c>
      <c r="AC1976" t="s">
        <v>616</v>
      </c>
      <c r="AO1976" t="s">
        <v>10053</v>
      </c>
      <c r="AR1976" t="s">
        <v>6</v>
      </c>
      <c r="AS1976" t="s">
        <v>366</v>
      </c>
      <c r="AT1976" t="s">
        <v>231</v>
      </c>
      <c r="AV1976" t="s">
        <v>9483</v>
      </c>
      <c r="AW1976" t="s">
        <v>562</v>
      </c>
      <c r="AX1976" t="s">
        <v>223</v>
      </c>
      <c r="BF1976" s="6" t="e">
        <f t="shared" si="90"/>
        <v>#NUM!</v>
      </c>
      <c r="BG1976" t="e">
        <f t="shared" si="91"/>
        <v>#NUM!</v>
      </c>
      <c r="BH1976" t="e">
        <f t="shared" si="92"/>
        <v>#NUM!</v>
      </c>
      <c r="BI1976" t="str">
        <f>VLOOKUP(H1976,Sheet2!$A$1:$B$270,2,FALSE)</f>
        <v>SELONG</v>
      </c>
    </row>
    <row r="1977" spans="1:61">
      <c r="A1977">
        <v>1976</v>
      </c>
      <c r="B1977">
        <v>1002521748</v>
      </c>
      <c r="C1977">
        <v>3</v>
      </c>
      <c r="D1977" t="s">
        <v>55</v>
      </c>
      <c r="E1977">
        <v>5</v>
      </c>
      <c r="F1977" t="s">
        <v>313</v>
      </c>
      <c r="G1977" t="s">
        <v>124</v>
      </c>
      <c r="H1977" t="s">
        <v>335</v>
      </c>
      <c r="I1977" t="s">
        <v>213</v>
      </c>
      <c r="J1977" t="s">
        <v>214</v>
      </c>
      <c r="K1977" t="s">
        <v>149</v>
      </c>
      <c r="M1977" t="s">
        <v>76</v>
      </c>
      <c r="N1977" t="s">
        <v>216</v>
      </c>
      <c r="O1977" s="57">
        <v>46246.47115740741</v>
      </c>
      <c r="P1977" s="57">
        <v>46246.671134259261</v>
      </c>
      <c r="Q1977">
        <v>69361935</v>
      </c>
      <c r="S1977">
        <v>152305227845</v>
      </c>
      <c r="T1977" t="s">
        <v>4946</v>
      </c>
      <c r="U1977" t="s">
        <v>8251</v>
      </c>
      <c r="V1977" t="s">
        <v>8252</v>
      </c>
      <c r="Z1977">
        <v>112.762128</v>
      </c>
      <c r="AA1977">
        <v>-7.380274</v>
      </c>
      <c r="AB1977" t="s">
        <v>4948</v>
      </c>
      <c r="AC1977" t="s">
        <v>291</v>
      </c>
      <c r="AL1977" t="s">
        <v>218</v>
      </c>
      <c r="AM1977" t="s">
        <v>8253</v>
      </c>
      <c r="AN1977" t="s">
        <v>6</v>
      </c>
      <c r="AO1977" s="57">
        <v>46364.486018518517</v>
      </c>
      <c r="AR1977" t="s">
        <v>219</v>
      </c>
      <c r="AS1977" t="s">
        <v>335</v>
      </c>
      <c r="AT1977" t="s">
        <v>231</v>
      </c>
      <c r="AU1977">
        <v>20260812</v>
      </c>
      <c r="AV1977" t="s">
        <v>222</v>
      </c>
      <c r="AW1977" t="s">
        <v>2777</v>
      </c>
      <c r="AX1977" t="s">
        <v>223</v>
      </c>
      <c r="BA1977" s="57">
        <v>46246.291666666664</v>
      </c>
      <c r="BB1977" t="s">
        <v>8253</v>
      </c>
      <c r="BC1977">
        <v>2026</v>
      </c>
      <c r="BD1977">
        <v>8</v>
      </c>
      <c r="BE1977">
        <v>12</v>
      </c>
      <c r="BF1977" s="6">
        <f t="shared" si="90"/>
        <v>46246</v>
      </c>
      <c r="BG1977">
        <f t="shared" si="91"/>
        <v>-0.29166666666424135</v>
      </c>
      <c r="BH1977" t="str">
        <f t="shared" si="92"/>
        <v>COMPLY</v>
      </c>
      <c r="BI1977" t="str">
        <f>VLOOKUP(H1977,Sheet2!$A$1:$B$270,2,FALSE)</f>
        <v>SURABAYA SELATAN</v>
      </c>
    </row>
    <row r="1978" spans="1:61">
      <c r="A1978">
        <v>1977</v>
      </c>
      <c r="B1978">
        <v>1002517537</v>
      </c>
      <c r="C1978">
        <v>3</v>
      </c>
      <c r="D1978" t="s">
        <v>38</v>
      </c>
      <c r="E1978">
        <v>5</v>
      </c>
      <c r="F1978" t="s">
        <v>90</v>
      </c>
      <c r="G1978" t="s">
        <v>98</v>
      </c>
      <c r="H1978" t="s">
        <v>301</v>
      </c>
      <c r="I1978" t="s">
        <v>213</v>
      </c>
      <c r="J1978" t="s">
        <v>214</v>
      </c>
      <c r="K1978" t="s">
        <v>149</v>
      </c>
      <c r="L1978" t="s">
        <v>215</v>
      </c>
      <c r="M1978" t="s">
        <v>76</v>
      </c>
      <c r="N1978" t="s">
        <v>216</v>
      </c>
      <c r="O1978" s="57">
        <v>46244.495104166665</v>
      </c>
      <c r="P1978" s="57">
        <v>46245.66333333333</v>
      </c>
      <c r="Q1978">
        <v>69362320</v>
      </c>
      <c r="S1978">
        <v>152606246417</v>
      </c>
      <c r="T1978" t="s">
        <v>6744</v>
      </c>
      <c r="U1978" t="s">
        <v>6745</v>
      </c>
      <c r="V1978" t="s">
        <v>6746</v>
      </c>
      <c r="Z1978">
        <v>111.903731229776</v>
      </c>
      <c r="AA1978">
        <v>-8.0559575176306897</v>
      </c>
      <c r="AB1978" t="s">
        <v>6747</v>
      </c>
      <c r="AC1978" t="s">
        <v>237</v>
      </c>
      <c r="AL1978" t="s">
        <v>218</v>
      </c>
      <c r="AM1978" t="s">
        <v>6748</v>
      </c>
      <c r="AN1978" t="s">
        <v>6</v>
      </c>
      <c r="AO1978" s="57">
        <v>46303.496307870373</v>
      </c>
      <c r="AP1978" s="57">
        <v>46245.333333333336</v>
      </c>
      <c r="AR1978" t="s">
        <v>219</v>
      </c>
      <c r="AS1978" t="s">
        <v>301</v>
      </c>
      <c r="AT1978" t="s">
        <v>231</v>
      </c>
      <c r="AU1978">
        <v>20260811</v>
      </c>
      <c r="AV1978" t="s">
        <v>222</v>
      </c>
      <c r="AW1978" t="s">
        <v>1012</v>
      </c>
      <c r="AX1978" t="s">
        <v>223</v>
      </c>
      <c r="BA1978" s="57">
        <v>46245.333333333336</v>
      </c>
      <c r="BB1978" t="s">
        <v>6748</v>
      </c>
      <c r="BC1978">
        <v>2026</v>
      </c>
      <c r="BD1978">
        <v>8</v>
      </c>
      <c r="BE1978">
        <v>11</v>
      </c>
      <c r="BF1978" s="6">
        <f t="shared" si="90"/>
        <v>46245</v>
      </c>
      <c r="BG1978">
        <f t="shared" si="91"/>
        <v>-0.33333333333575865</v>
      </c>
      <c r="BH1978" t="str">
        <f t="shared" si="92"/>
        <v>COMPLY</v>
      </c>
      <c r="BI1978" t="str">
        <f>VLOOKUP(H1978,Sheet2!$A$1:$B$270,2,FALSE)</f>
        <v>BLITAR</v>
      </c>
    </row>
    <row r="1979" spans="1:61">
      <c r="A1979">
        <v>1978</v>
      </c>
      <c r="B1979">
        <v>1002518438</v>
      </c>
      <c r="C1979">
        <v>3</v>
      </c>
      <c r="D1979" t="s">
        <v>55</v>
      </c>
      <c r="E1979">
        <v>5</v>
      </c>
      <c r="F1979" t="s">
        <v>265</v>
      </c>
      <c r="G1979" t="s">
        <v>126</v>
      </c>
      <c r="H1979" t="s">
        <v>266</v>
      </c>
      <c r="I1979" t="s">
        <v>213</v>
      </c>
      <c r="J1979" t="s">
        <v>214</v>
      </c>
      <c r="K1979" t="s">
        <v>149</v>
      </c>
      <c r="M1979" t="s">
        <v>76</v>
      </c>
      <c r="N1979" t="s">
        <v>216</v>
      </c>
      <c r="O1979" s="57">
        <v>46244.675729166665</v>
      </c>
      <c r="P1979" s="57">
        <v>46244.784004629626</v>
      </c>
      <c r="Q1979">
        <v>69359904</v>
      </c>
      <c r="S1979">
        <v>152413167609</v>
      </c>
      <c r="T1979" t="s">
        <v>2408</v>
      </c>
      <c r="U1979" t="s">
        <v>6749</v>
      </c>
      <c r="V1979" t="s">
        <v>6750</v>
      </c>
      <c r="Z1979">
        <v>112.7513218</v>
      </c>
      <c r="AA1979">
        <v>-7.2599382439999998</v>
      </c>
      <c r="AB1979" t="s">
        <v>2411</v>
      </c>
      <c r="AC1979" t="s">
        <v>217</v>
      </c>
      <c r="AL1979" t="s">
        <v>218</v>
      </c>
      <c r="AM1979" t="s">
        <v>6751</v>
      </c>
      <c r="AN1979" t="s">
        <v>6</v>
      </c>
      <c r="AO1979" s="57">
        <v>46303.684467592589</v>
      </c>
      <c r="AR1979" t="s">
        <v>219</v>
      </c>
      <c r="AS1979" t="s">
        <v>266</v>
      </c>
      <c r="AT1979" t="s">
        <v>231</v>
      </c>
      <c r="AU1979">
        <v>20260810</v>
      </c>
      <c r="AV1979" t="s">
        <v>222</v>
      </c>
      <c r="AW1979" t="s">
        <v>591</v>
      </c>
      <c r="AX1979" t="s">
        <v>223</v>
      </c>
      <c r="BA1979" s="57">
        <v>46244.291666666664</v>
      </c>
      <c r="BB1979" t="s">
        <v>6751</v>
      </c>
      <c r="BC1979">
        <v>2026</v>
      </c>
      <c r="BD1979">
        <v>8</v>
      </c>
      <c r="BE1979">
        <v>10</v>
      </c>
      <c r="BF1979" s="6">
        <f t="shared" si="90"/>
        <v>46244</v>
      </c>
      <c r="BG1979">
        <f t="shared" si="91"/>
        <v>-0.29166666666424135</v>
      </c>
      <c r="BH1979" t="str">
        <f t="shared" si="92"/>
        <v>COMPLY</v>
      </c>
      <c r="BI1979" t="str">
        <f>VLOOKUP(H1979,Sheet2!$A$1:$B$270,2,FALSE)</f>
        <v>SURABAYA SELATAN</v>
      </c>
    </row>
    <row r="1980" spans="1:61">
      <c r="A1980">
        <v>1979</v>
      </c>
      <c r="B1980">
        <v>1002513310</v>
      </c>
      <c r="C1980">
        <v>3</v>
      </c>
      <c r="D1980" t="s">
        <v>55</v>
      </c>
      <c r="E1980">
        <v>5</v>
      </c>
      <c r="F1980" t="s">
        <v>313</v>
      </c>
      <c r="G1980" t="s">
        <v>128</v>
      </c>
      <c r="H1980" t="s">
        <v>428</v>
      </c>
      <c r="I1980" t="s">
        <v>213</v>
      </c>
      <c r="J1980" t="s">
        <v>214</v>
      </c>
      <c r="K1980" t="s">
        <v>149</v>
      </c>
      <c r="L1980" t="s">
        <v>606</v>
      </c>
      <c r="M1980" t="s">
        <v>76</v>
      </c>
      <c r="N1980" t="s">
        <v>216</v>
      </c>
      <c r="O1980" s="57">
        <v>46240.716631944444</v>
      </c>
      <c r="P1980" s="57">
        <v>46241.914027777777</v>
      </c>
      <c r="Q1980">
        <v>69360300</v>
      </c>
      <c r="R1980">
        <v>3135934396</v>
      </c>
      <c r="S1980">
        <v>152301273560</v>
      </c>
      <c r="T1980" t="s">
        <v>3617</v>
      </c>
      <c r="U1980" t="s">
        <v>3618</v>
      </c>
      <c r="V1980" t="s">
        <v>3619</v>
      </c>
      <c r="Z1980">
        <v>112.7290878</v>
      </c>
      <c r="AA1980">
        <v>-7.2928693999999998</v>
      </c>
      <c r="AB1980" t="s">
        <v>3620</v>
      </c>
      <c r="AC1980" t="s">
        <v>217</v>
      </c>
      <c r="AL1980" t="s">
        <v>218</v>
      </c>
      <c r="AM1980" t="s">
        <v>1271</v>
      </c>
      <c r="AN1980" t="s">
        <v>6</v>
      </c>
      <c r="AO1980" s="57">
        <v>46181.726400462961</v>
      </c>
      <c r="AP1980" s="57">
        <v>46241.625</v>
      </c>
      <c r="AR1980" t="s">
        <v>219</v>
      </c>
      <c r="AS1980" t="s">
        <v>428</v>
      </c>
      <c r="AT1980" t="s">
        <v>231</v>
      </c>
      <c r="AU1980">
        <v>20260807</v>
      </c>
      <c r="AV1980" t="s">
        <v>222</v>
      </c>
      <c r="AW1980" t="s">
        <v>1046</v>
      </c>
      <c r="AX1980" t="s">
        <v>223</v>
      </c>
      <c r="BA1980" s="57">
        <v>46241.625</v>
      </c>
      <c r="BB1980" t="s">
        <v>1271</v>
      </c>
      <c r="BC1980">
        <v>2026</v>
      </c>
      <c r="BD1980">
        <v>8</v>
      </c>
      <c r="BE1980">
        <v>7</v>
      </c>
      <c r="BF1980" s="6">
        <f t="shared" si="90"/>
        <v>46241</v>
      </c>
      <c r="BG1980">
        <f t="shared" si="91"/>
        <v>-0.625</v>
      </c>
      <c r="BH1980" t="str">
        <f t="shared" si="92"/>
        <v>COMPLY</v>
      </c>
      <c r="BI1980" t="str">
        <f>VLOOKUP(H1980,Sheet2!$A$1:$B$270,2,FALSE)</f>
        <v>SURABAYA UTARA</v>
      </c>
    </row>
    <row r="1981" spans="1:61">
      <c r="A1981">
        <v>1980</v>
      </c>
      <c r="B1981">
        <v>1002507946</v>
      </c>
      <c r="C1981">
        <v>3</v>
      </c>
      <c r="D1981" t="s">
        <v>38</v>
      </c>
      <c r="E1981">
        <v>5</v>
      </c>
      <c r="F1981" t="s">
        <v>250</v>
      </c>
      <c r="G1981" t="s">
        <v>91</v>
      </c>
      <c r="H1981" t="s">
        <v>398</v>
      </c>
      <c r="I1981" t="s">
        <v>213</v>
      </c>
      <c r="J1981" t="s">
        <v>214</v>
      </c>
      <c r="K1981" t="s">
        <v>149</v>
      </c>
      <c r="M1981" t="s">
        <v>76</v>
      </c>
      <c r="N1981" t="s">
        <v>216</v>
      </c>
      <c r="O1981" s="57">
        <v>46238.502222222225</v>
      </c>
      <c r="P1981" s="57">
        <v>46238.704340277778</v>
      </c>
      <c r="Q1981">
        <v>69355824</v>
      </c>
      <c r="S1981">
        <v>152703903397</v>
      </c>
      <c r="T1981" t="s">
        <v>3626</v>
      </c>
      <c r="U1981" t="s">
        <v>3627</v>
      </c>
      <c r="V1981" t="s">
        <v>3628</v>
      </c>
      <c r="Z1981">
        <v>112.602569</v>
      </c>
      <c r="AA1981">
        <v>-7.9920602000000001</v>
      </c>
      <c r="AB1981" t="s">
        <v>3629</v>
      </c>
      <c r="AC1981" t="s">
        <v>290</v>
      </c>
      <c r="AL1981" t="s">
        <v>218</v>
      </c>
      <c r="AM1981" t="s">
        <v>3630</v>
      </c>
      <c r="AN1981" t="s">
        <v>6</v>
      </c>
      <c r="AO1981" s="57">
        <v>46120.506863425922</v>
      </c>
      <c r="AR1981" t="s">
        <v>219</v>
      </c>
      <c r="AS1981" t="s">
        <v>398</v>
      </c>
      <c r="AT1981" t="s">
        <v>231</v>
      </c>
      <c r="AU1981">
        <v>20260804</v>
      </c>
      <c r="AV1981" t="s">
        <v>222</v>
      </c>
      <c r="AW1981" t="s">
        <v>561</v>
      </c>
      <c r="AX1981" t="s">
        <v>223</v>
      </c>
      <c r="BA1981" s="57">
        <v>46238.291666666664</v>
      </c>
      <c r="BB1981" t="s">
        <v>3630</v>
      </c>
      <c r="BC1981">
        <v>2026</v>
      </c>
      <c r="BD1981">
        <v>8</v>
      </c>
      <c r="BE1981">
        <v>4</v>
      </c>
      <c r="BF1981" s="6">
        <f t="shared" si="90"/>
        <v>46238</v>
      </c>
      <c r="BG1981">
        <f t="shared" si="91"/>
        <v>-0.29166666666424135</v>
      </c>
      <c r="BH1981" t="str">
        <f t="shared" si="92"/>
        <v>COMPLY</v>
      </c>
      <c r="BI1981" t="str">
        <f>VLOOKUP(H1981,Sheet2!$A$1:$B$270,2,FALSE)</f>
        <v>MALANG</v>
      </c>
    </row>
    <row r="1982" spans="1:61">
      <c r="A1982">
        <v>1981</v>
      </c>
      <c r="B1982">
        <v>1002522927</v>
      </c>
      <c r="C1982">
        <v>3</v>
      </c>
      <c r="D1982" t="s">
        <v>51</v>
      </c>
      <c r="E1982">
        <v>4</v>
      </c>
      <c r="F1982" t="s">
        <v>235</v>
      </c>
      <c r="G1982" t="s">
        <v>584</v>
      </c>
      <c r="H1982" t="s">
        <v>895</v>
      </c>
      <c r="I1982" t="s">
        <v>213</v>
      </c>
      <c r="J1982" t="s">
        <v>214</v>
      </c>
      <c r="K1982" t="s">
        <v>149</v>
      </c>
      <c r="L1982" t="s">
        <v>215</v>
      </c>
      <c r="M1982" t="s">
        <v>76</v>
      </c>
      <c r="N1982" t="s">
        <v>216</v>
      </c>
      <c r="O1982" s="57">
        <v>46246.695798611108</v>
      </c>
      <c r="P1982" s="57">
        <v>46247.766018518516</v>
      </c>
      <c r="Q1982">
        <v>69364531</v>
      </c>
      <c r="S1982">
        <v>146527605813</v>
      </c>
      <c r="T1982" t="s">
        <v>8254</v>
      </c>
      <c r="U1982" t="s">
        <v>8255</v>
      </c>
      <c r="V1982" t="s">
        <v>8256</v>
      </c>
      <c r="Z1982">
        <v>110.82364099999999</v>
      </c>
      <c r="AA1982">
        <v>-7.6020120000000002</v>
      </c>
      <c r="AB1982" t="s">
        <v>8257</v>
      </c>
      <c r="AC1982" t="s">
        <v>237</v>
      </c>
      <c r="AL1982" t="s">
        <v>218</v>
      </c>
      <c r="AM1982" t="s">
        <v>8258</v>
      </c>
      <c r="AN1982" t="s">
        <v>6</v>
      </c>
      <c r="AO1982" s="57">
        <v>46364.704791666663</v>
      </c>
      <c r="AP1982" s="57">
        <v>46247.541666666664</v>
      </c>
      <c r="AR1982" t="s">
        <v>219</v>
      </c>
      <c r="AS1982" t="s">
        <v>895</v>
      </c>
      <c r="AT1982" t="s">
        <v>231</v>
      </c>
      <c r="AU1982">
        <v>20260813</v>
      </c>
      <c r="AV1982" t="s">
        <v>222</v>
      </c>
      <c r="AW1982" t="s">
        <v>1010</v>
      </c>
      <c r="AX1982" t="s">
        <v>223</v>
      </c>
      <c r="BA1982" s="57">
        <v>46247.541666666664</v>
      </c>
      <c r="BB1982" t="s">
        <v>8258</v>
      </c>
      <c r="BC1982">
        <v>2026</v>
      </c>
      <c r="BD1982">
        <v>8</v>
      </c>
      <c r="BE1982">
        <v>13</v>
      </c>
      <c r="BF1982" s="6">
        <f t="shared" si="90"/>
        <v>46247</v>
      </c>
      <c r="BG1982">
        <f t="shared" si="91"/>
        <v>-0.54166666666424135</v>
      </c>
      <c r="BH1982" t="str">
        <f t="shared" si="92"/>
        <v>COMPLY</v>
      </c>
      <c r="BI1982" t="e">
        <f>VLOOKUP(H1982,Sheet2!$A$1:$B$270,2,FALSE)</f>
        <v>#N/A</v>
      </c>
    </row>
    <row r="1983" spans="1:61">
      <c r="A1983">
        <v>1982</v>
      </c>
      <c r="B1983">
        <v>1002526337</v>
      </c>
      <c r="C1983">
        <v>3</v>
      </c>
      <c r="D1983" t="s">
        <v>38</v>
      </c>
      <c r="E1983">
        <v>5</v>
      </c>
      <c r="F1983" t="s">
        <v>92</v>
      </c>
      <c r="G1983" t="s">
        <v>95</v>
      </c>
      <c r="H1983" t="s">
        <v>530</v>
      </c>
      <c r="I1983" t="s">
        <v>213</v>
      </c>
      <c r="J1983" t="s">
        <v>214</v>
      </c>
      <c r="K1983" t="s">
        <v>149</v>
      </c>
      <c r="L1983" t="s">
        <v>215</v>
      </c>
      <c r="M1983" t="s">
        <v>76</v>
      </c>
      <c r="N1983" t="s">
        <v>216</v>
      </c>
      <c r="O1983" s="57">
        <v>46248.532592592594</v>
      </c>
      <c r="P1983" s="57">
        <v>46249.826307870368</v>
      </c>
      <c r="Q1983">
        <v>69366009</v>
      </c>
      <c r="S1983">
        <v>152617204573</v>
      </c>
      <c r="T1983" t="s">
        <v>11127</v>
      </c>
      <c r="U1983" t="s">
        <v>11128</v>
      </c>
      <c r="V1983" t="s">
        <v>11129</v>
      </c>
      <c r="Z1983">
        <v>111.67213685810501</v>
      </c>
      <c r="AA1983">
        <v>-7.9091528764442502</v>
      </c>
      <c r="AB1983" t="s">
        <v>11130</v>
      </c>
      <c r="AC1983" t="s">
        <v>217</v>
      </c>
      <c r="AL1983" t="s">
        <v>218</v>
      </c>
      <c r="AM1983" t="s">
        <v>11131</v>
      </c>
      <c r="AN1983" t="s">
        <v>6</v>
      </c>
      <c r="AO1983" t="s">
        <v>11132</v>
      </c>
      <c r="AP1983" s="57">
        <v>46249.541666666664</v>
      </c>
      <c r="AR1983" t="s">
        <v>219</v>
      </c>
      <c r="AS1983" t="s">
        <v>530</v>
      </c>
      <c r="AT1983" t="s">
        <v>231</v>
      </c>
      <c r="AU1983">
        <v>20260815</v>
      </c>
      <c r="AV1983" t="s">
        <v>222</v>
      </c>
      <c r="AW1983" t="s">
        <v>1015</v>
      </c>
      <c r="AX1983" t="s">
        <v>223</v>
      </c>
      <c r="BA1983" s="57">
        <v>46249.541666666664</v>
      </c>
      <c r="BB1983" t="s">
        <v>11131</v>
      </c>
      <c r="BC1983">
        <v>2026</v>
      </c>
      <c r="BD1983">
        <v>8</v>
      </c>
      <c r="BE1983">
        <v>15</v>
      </c>
      <c r="BF1983" s="6">
        <f t="shared" si="90"/>
        <v>46249</v>
      </c>
      <c r="BG1983">
        <f t="shared" si="91"/>
        <v>-0.54166666666424135</v>
      </c>
      <c r="BH1983" t="str">
        <f t="shared" si="92"/>
        <v>COMPLY</v>
      </c>
      <c r="BI1983" t="str">
        <f>VLOOKUP(H1983,Sheet2!$A$1:$B$270,2,FALSE)</f>
        <v>PONOROGO</v>
      </c>
    </row>
    <row r="1984" spans="1:61">
      <c r="A1984">
        <v>1983</v>
      </c>
      <c r="B1984">
        <v>1002507811</v>
      </c>
      <c r="C1984">
        <v>3</v>
      </c>
      <c r="D1984" t="s">
        <v>49</v>
      </c>
      <c r="E1984">
        <v>4</v>
      </c>
      <c r="F1984" t="s">
        <v>246</v>
      </c>
      <c r="G1984" t="s">
        <v>549</v>
      </c>
      <c r="H1984" t="s">
        <v>550</v>
      </c>
      <c r="I1984" t="s">
        <v>213</v>
      </c>
      <c r="J1984" t="s">
        <v>214</v>
      </c>
      <c r="K1984" t="s">
        <v>149</v>
      </c>
      <c r="L1984" t="s">
        <v>215</v>
      </c>
      <c r="M1984" t="s">
        <v>76</v>
      </c>
      <c r="N1984" t="s">
        <v>216</v>
      </c>
      <c r="O1984" s="57">
        <v>46238.484675925924</v>
      </c>
      <c r="P1984" s="57">
        <v>46238.748171296298</v>
      </c>
      <c r="Q1984">
        <v>69358161</v>
      </c>
      <c r="S1984">
        <v>143407106629</v>
      </c>
      <c r="T1984" t="s">
        <v>993</v>
      </c>
      <c r="U1984" t="s">
        <v>3637</v>
      </c>
      <c r="V1984" t="s">
        <v>3638</v>
      </c>
      <c r="Z1984">
        <v>110.06444</v>
      </c>
      <c r="AA1984">
        <v>-6.9732383999999996</v>
      </c>
      <c r="AB1984" t="s">
        <v>3639</v>
      </c>
      <c r="AC1984" t="s">
        <v>237</v>
      </c>
      <c r="AL1984" t="s">
        <v>218</v>
      </c>
      <c r="AM1984" t="s">
        <v>3640</v>
      </c>
      <c r="AN1984" t="s">
        <v>6</v>
      </c>
      <c r="AO1984" s="57">
        <v>46120.48636574074</v>
      </c>
      <c r="AP1984" s="57">
        <v>46239.333333333336</v>
      </c>
      <c r="AR1984" t="s">
        <v>219</v>
      </c>
      <c r="AS1984" t="s">
        <v>550</v>
      </c>
      <c r="AT1984" t="s">
        <v>231</v>
      </c>
      <c r="AU1984">
        <v>20260804</v>
      </c>
      <c r="AV1984" t="s">
        <v>222</v>
      </c>
      <c r="AW1984" t="s">
        <v>1014</v>
      </c>
      <c r="AX1984" t="s">
        <v>223</v>
      </c>
      <c r="BA1984" s="57">
        <v>46239.333333333336</v>
      </c>
      <c r="BB1984" t="s">
        <v>3640</v>
      </c>
      <c r="BC1984">
        <v>2026</v>
      </c>
      <c r="BD1984">
        <v>8</v>
      </c>
      <c r="BE1984">
        <v>4</v>
      </c>
      <c r="BF1984" s="6">
        <f t="shared" si="90"/>
        <v>46238</v>
      </c>
      <c r="BG1984">
        <f t="shared" si="91"/>
        <v>-1.3333333333357587</v>
      </c>
      <c r="BH1984" t="str">
        <f t="shared" si="92"/>
        <v>COMPLY</v>
      </c>
      <c r="BI1984" t="e">
        <f>VLOOKUP(H1984,Sheet2!$A$1:$B$270,2,FALSE)</f>
        <v>#N/A</v>
      </c>
    </row>
    <row r="1985" spans="1:61">
      <c r="A1985">
        <v>1984</v>
      </c>
      <c r="B1985">
        <v>1002528158</v>
      </c>
      <c r="C1985">
        <v>3</v>
      </c>
      <c r="D1985" t="s">
        <v>42</v>
      </c>
      <c r="E1985">
        <v>5</v>
      </c>
      <c r="F1985" t="s">
        <v>106</v>
      </c>
      <c r="G1985" t="s">
        <v>104</v>
      </c>
      <c r="H1985" t="s">
        <v>485</v>
      </c>
      <c r="I1985" t="s">
        <v>213</v>
      </c>
      <c r="J1985" t="s">
        <v>214</v>
      </c>
      <c r="K1985" t="s">
        <v>149</v>
      </c>
      <c r="L1985" t="s">
        <v>215</v>
      </c>
      <c r="M1985" t="s">
        <v>76</v>
      </c>
      <c r="N1985" t="s">
        <v>216</v>
      </c>
      <c r="O1985" s="57">
        <v>46249.50204861111</v>
      </c>
      <c r="P1985" s="57">
        <v>46250.586296296293</v>
      </c>
      <c r="Q1985">
        <v>69366811</v>
      </c>
      <c r="S1985">
        <v>152534203454</v>
      </c>
      <c r="T1985" t="s">
        <v>11138</v>
      </c>
      <c r="U1985" t="s">
        <v>11139</v>
      </c>
      <c r="V1985" t="s">
        <v>11140</v>
      </c>
      <c r="Z1985">
        <v>113.091689944267</v>
      </c>
      <c r="AA1985">
        <v>-8.1017630371549192</v>
      </c>
      <c r="AB1985" t="s">
        <v>11141</v>
      </c>
      <c r="AC1985" t="s">
        <v>217</v>
      </c>
      <c r="AL1985" t="s">
        <v>218</v>
      </c>
      <c r="AM1985" t="s">
        <v>10035</v>
      </c>
      <c r="AN1985" t="s">
        <v>6</v>
      </c>
      <c r="AO1985" t="s">
        <v>9840</v>
      </c>
      <c r="AP1985" s="57">
        <v>46250.333333333336</v>
      </c>
      <c r="AR1985" t="s">
        <v>219</v>
      </c>
      <c r="AS1985" t="s">
        <v>485</v>
      </c>
      <c r="AT1985" t="s">
        <v>231</v>
      </c>
      <c r="AU1985">
        <v>20260816</v>
      </c>
      <c r="AV1985" t="s">
        <v>222</v>
      </c>
      <c r="AW1985" t="s">
        <v>1027</v>
      </c>
      <c r="AX1985" t="s">
        <v>223</v>
      </c>
      <c r="BA1985" s="57">
        <v>46250.333333333336</v>
      </c>
      <c r="BB1985" t="s">
        <v>10035</v>
      </c>
      <c r="BC1985">
        <v>2026</v>
      </c>
      <c r="BD1985">
        <v>8</v>
      </c>
      <c r="BE1985">
        <v>16</v>
      </c>
      <c r="BF1985" s="6">
        <f t="shared" si="90"/>
        <v>46250</v>
      </c>
      <c r="BG1985">
        <f t="shared" si="91"/>
        <v>-0.33333333333575865</v>
      </c>
      <c r="BH1985" t="str">
        <f t="shared" si="92"/>
        <v>COMPLY</v>
      </c>
      <c r="BI1985" t="str">
        <f>VLOOKUP(H1985,Sheet2!$A$1:$B$270,2,FALSE)</f>
        <v>PROBOLINGGO</v>
      </c>
    </row>
    <row r="1986" spans="1:61">
      <c r="A1986">
        <v>1985</v>
      </c>
      <c r="B1986">
        <v>1002523716</v>
      </c>
      <c r="C1986">
        <v>3</v>
      </c>
      <c r="D1986" t="s">
        <v>38</v>
      </c>
      <c r="E1986">
        <v>5</v>
      </c>
      <c r="F1986" t="s">
        <v>90</v>
      </c>
      <c r="G1986" t="s">
        <v>96</v>
      </c>
      <c r="H1986" t="s">
        <v>289</v>
      </c>
      <c r="I1986" t="s">
        <v>213</v>
      </c>
      <c r="J1986" t="s">
        <v>214</v>
      </c>
      <c r="K1986" t="s">
        <v>149</v>
      </c>
      <c r="L1986" t="s">
        <v>215</v>
      </c>
      <c r="M1986" t="s">
        <v>76</v>
      </c>
      <c r="N1986" t="s">
        <v>216</v>
      </c>
      <c r="O1986" s="57">
        <v>46247.4374537037</v>
      </c>
      <c r="P1986" s="57">
        <v>46247.80195601852</v>
      </c>
      <c r="Q1986">
        <v>69364888</v>
      </c>
      <c r="S1986">
        <v>152608209010</v>
      </c>
      <c r="T1986" t="s">
        <v>9188</v>
      </c>
      <c r="U1986" t="s">
        <v>9189</v>
      </c>
      <c r="V1986" t="s">
        <v>9190</v>
      </c>
      <c r="Z1986">
        <v>111.65928</v>
      </c>
      <c r="AA1986">
        <v>-8.1896430000000002</v>
      </c>
      <c r="AB1986" t="s">
        <v>9191</v>
      </c>
      <c r="AC1986" t="s">
        <v>237</v>
      </c>
      <c r="AL1986" t="s">
        <v>218</v>
      </c>
      <c r="AM1986" t="s">
        <v>9192</v>
      </c>
      <c r="AN1986" t="s">
        <v>6</v>
      </c>
      <c r="AO1986" t="s">
        <v>8841</v>
      </c>
      <c r="AP1986" s="57">
        <v>46248.333333333336</v>
      </c>
      <c r="AR1986" t="s">
        <v>219</v>
      </c>
      <c r="AS1986" t="s">
        <v>289</v>
      </c>
      <c r="AT1986" t="s">
        <v>352</v>
      </c>
      <c r="AU1986">
        <v>20260813</v>
      </c>
      <c r="AV1986" t="s">
        <v>222</v>
      </c>
      <c r="AW1986" t="s">
        <v>5659</v>
      </c>
      <c r="AX1986" t="s">
        <v>223</v>
      </c>
      <c r="BA1986" s="57">
        <v>46248.333333333336</v>
      </c>
      <c r="BB1986" t="s">
        <v>9192</v>
      </c>
      <c r="BC1986">
        <v>2026</v>
      </c>
      <c r="BD1986">
        <v>8</v>
      </c>
      <c r="BE1986">
        <v>13</v>
      </c>
      <c r="BF1986" s="6">
        <f t="shared" si="90"/>
        <v>46247</v>
      </c>
      <c r="BG1986">
        <f t="shared" si="91"/>
        <v>-1.3333333333357587</v>
      </c>
      <c r="BH1986" t="str">
        <f t="shared" si="92"/>
        <v>COMPLY</v>
      </c>
      <c r="BI1986" t="str">
        <f>VLOOKUP(H1986,Sheet2!$A$1:$B$270,2,FALSE)</f>
        <v>PONOROGO</v>
      </c>
    </row>
    <row r="1987" spans="1:61">
      <c r="A1987">
        <v>1986</v>
      </c>
      <c r="B1987">
        <v>1002504480</v>
      </c>
      <c r="C1987">
        <v>3</v>
      </c>
      <c r="D1987" t="s">
        <v>45</v>
      </c>
      <c r="E1987">
        <v>5</v>
      </c>
      <c r="F1987" t="s">
        <v>113</v>
      </c>
      <c r="G1987" t="s">
        <v>111</v>
      </c>
      <c r="H1987" t="s">
        <v>257</v>
      </c>
      <c r="I1987" t="s">
        <v>213</v>
      </c>
      <c r="J1987" t="s">
        <v>214</v>
      </c>
      <c r="K1987" t="s">
        <v>149</v>
      </c>
      <c r="L1987" t="s">
        <v>215</v>
      </c>
      <c r="M1987" t="s">
        <v>76</v>
      </c>
      <c r="N1987" t="s">
        <v>216</v>
      </c>
      <c r="O1987" s="57">
        <v>46235.497870370367</v>
      </c>
      <c r="P1987" s="57">
        <v>46237.883599537039</v>
      </c>
      <c r="Q1987">
        <v>69356682</v>
      </c>
      <c r="S1987">
        <v>172506788740</v>
      </c>
      <c r="T1987" t="s">
        <v>3646</v>
      </c>
      <c r="U1987" t="s">
        <v>3647</v>
      </c>
      <c r="V1987" t="s">
        <v>3648</v>
      </c>
      <c r="Z1987">
        <v>121.6601038</v>
      </c>
      <c r="AA1987">
        <v>-8.8349060999999995</v>
      </c>
      <c r="AB1987" t="s">
        <v>3649</v>
      </c>
      <c r="AC1987" t="s">
        <v>237</v>
      </c>
      <c r="AL1987" t="s">
        <v>218</v>
      </c>
      <c r="AM1987" t="s">
        <v>1625</v>
      </c>
      <c r="AN1987" t="s">
        <v>6</v>
      </c>
      <c r="AO1987" s="57">
        <v>46030.506851851853</v>
      </c>
      <c r="AP1987" s="57">
        <v>46236.333333333336</v>
      </c>
      <c r="AR1987" t="s">
        <v>219</v>
      </c>
      <c r="AS1987" t="s">
        <v>257</v>
      </c>
      <c r="AT1987" t="s">
        <v>231</v>
      </c>
      <c r="AU1987">
        <v>20260803</v>
      </c>
      <c r="AV1987" t="s">
        <v>222</v>
      </c>
      <c r="AW1987" t="s">
        <v>1010</v>
      </c>
      <c r="AX1987" t="s">
        <v>223</v>
      </c>
      <c r="BA1987" s="57">
        <v>46236.333333333336</v>
      </c>
      <c r="BB1987" t="s">
        <v>1625</v>
      </c>
      <c r="BC1987">
        <v>2026</v>
      </c>
      <c r="BD1987">
        <v>8</v>
      </c>
      <c r="BE1987">
        <v>3</v>
      </c>
      <c r="BF1987" s="6">
        <f t="shared" ref="BF1987:BF2050" si="93">DATE(BC1987,BD1987,BE1987)</f>
        <v>46237</v>
      </c>
      <c r="BG1987">
        <f t="shared" ref="BG1987:BG2050" si="94">BF1987-BA1987</f>
        <v>0.66666666666424135</v>
      </c>
      <c r="BH1987" t="str">
        <f t="shared" ref="BH1987:BH2050" si="95">IF(BG1987=1,"COMPLY",IF(BG1987&lt;1,"COMPLY","NOT COMPLY"))</f>
        <v>COMPLY</v>
      </c>
      <c r="BI1987" t="str">
        <f>VLOOKUP(H1987,Sheet2!$A$1:$B$270,2,FALSE)</f>
        <v>ENDE</v>
      </c>
    </row>
    <row r="1988" spans="1:61">
      <c r="A1988">
        <v>1987</v>
      </c>
      <c r="B1988">
        <v>1002512081</v>
      </c>
      <c r="C1988">
        <v>3</v>
      </c>
      <c r="D1988" t="s">
        <v>34</v>
      </c>
      <c r="E1988">
        <v>5</v>
      </c>
      <c r="F1988" t="s">
        <v>585</v>
      </c>
      <c r="G1988" t="s">
        <v>83</v>
      </c>
      <c r="H1988" t="s">
        <v>402</v>
      </c>
      <c r="I1988" t="s">
        <v>213</v>
      </c>
      <c r="J1988" t="s">
        <v>214</v>
      </c>
      <c r="K1988" t="s">
        <v>149</v>
      </c>
      <c r="M1988" t="s">
        <v>236</v>
      </c>
      <c r="N1988" t="s">
        <v>608</v>
      </c>
      <c r="O1988" s="57">
        <v>46240.483159722222</v>
      </c>
      <c r="P1988" s="57">
        <v>46244.084120370368</v>
      </c>
      <c r="Q1988">
        <v>69359844</v>
      </c>
      <c r="S1988">
        <v>172401298155</v>
      </c>
      <c r="T1988" t="s">
        <v>3650</v>
      </c>
      <c r="U1988" t="s">
        <v>3651</v>
      </c>
      <c r="Z1988">
        <v>115.263330213494</v>
      </c>
      <c r="AA1988">
        <v>-8.6866822221895497</v>
      </c>
      <c r="AB1988" t="s">
        <v>3652</v>
      </c>
      <c r="AC1988" t="s">
        <v>230</v>
      </c>
      <c r="AO1988" s="57">
        <v>46181.486018518517</v>
      </c>
      <c r="AR1988" t="s">
        <v>312</v>
      </c>
      <c r="AS1988" t="s">
        <v>402</v>
      </c>
      <c r="AT1988" t="s">
        <v>221</v>
      </c>
      <c r="AV1988" t="s">
        <v>904</v>
      </c>
      <c r="AW1988" t="s">
        <v>561</v>
      </c>
      <c r="AX1988" t="s">
        <v>223</v>
      </c>
      <c r="AZ1988" t="s">
        <v>904</v>
      </c>
      <c r="BF1988" s="6" t="e">
        <f t="shared" si="93"/>
        <v>#NUM!</v>
      </c>
      <c r="BG1988" t="e">
        <f t="shared" si="94"/>
        <v>#NUM!</v>
      </c>
      <c r="BH1988" t="e">
        <f t="shared" si="95"/>
        <v>#NUM!</v>
      </c>
      <c r="BI1988" t="str">
        <f>VLOOKUP(H1988,Sheet2!$A$1:$B$270,2,FALSE)</f>
        <v>SANUR</v>
      </c>
    </row>
    <row r="1989" spans="1:61">
      <c r="A1989">
        <v>1988</v>
      </c>
      <c r="B1989">
        <v>1002512270</v>
      </c>
      <c r="C1989">
        <v>3</v>
      </c>
      <c r="D1989" t="s">
        <v>51</v>
      </c>
      <c r="E1989">
        <v>4</v>
      </c>
      <c r="F1989" t="s">
        <v>273</v>
      </c>
      <c r="G1989" t="s">
        <v>295</v>
      </c>
      <c r="H1989" t="s">
        <v>901</v>
      </c>
      <c r="I1989" t="s">
        <v>213</v>
      </c>
      <c r="J1989" t="s">
        <v>214</v>
      </c>
      <c r="K1989" t="s">
        <v>149</v>
      </c>
      <c r="L1989" t="s">
        <v>215</v>
      </c>
      <c r="M1989" t="s">
        <v>933</v>
      </c>
      <c r="N1989" t="s">
        <v>216</v>
      </c>
      <c r="O1989" s="57">
        <v>46240.532604166663</v>
      </c>
      <c r="P1989" s="57">
        <v>46241.675775462965</v>
      </c>
      <c r="Q1989">
        <v>69359929</v>
      </c>
      <c r="S1989">
        <v>142551119462</v>
      </c>
      <c r="T1989" t="s">
        <v>3656</v>
      </c>
      <c r="U1989" t="s">
        <v>3657</v>
      </c>
      <c r="V1989" t="s">
        <v>3658</v>
      </c>
      <c r="Z1989">
        <v>110.972854</v>
      </c>
      <c r="AA1989">
        <v>-6.8079489999999998</v>
      </c>
      <c r="AB1989" t="s">
        <v>3659</v>
      </c>
      <c r="AC1989" t="s">
        <v>237</v>
      </c>
      <c r="AL1989" t="s">
        <v>218</v>
      </c>
      <c r="AM1989" t="s">
        <v>2513</v>
      </c>
      <c r="AN1989" t="s">
        <v>6</v>
      </c>
      <c r="AO1989" s="57">
        <v>46181.538668981484</v>
      </c>
      <c r="AP1989" s="57">
        <v>46241.541666666664</v>
      </c>
      <c r="AQ1989" t="s">
        <v>248</v>
      </c>
      <c r="AR1989" t="s">
        <v>12</v>
      </c>
      <c r="AS1989" t="s">
        <v>901</v>
      </c>
      <c r="AT1989" t="s">
        <v>231</v>
      </c>
      <c r="AV1989" t="s">
        <v>917</v>
      </c>
      <c r="AW1989" t="s">
        <v>1014</v>
      </c>
      <c r="AX1989" t="s">
        <v>223</v>
      </c>
      <c r="BA1989" s="57">
        <v>46241.541666666664</v>
      </c>
      <c r="BB1989" t="s">
        <v>2513</v>
      </c>
      <c r="BF1989" s="6" t="e">
        <f t="shared" si="93"/>
        <v>#NUM!</v>
      </c>
      <c r="BG1989" t="e">
        <f t="shared" si="94"/>
        <v>#NUM!</v>
      </c>
      <c r="BH1989" t="e">
        <f t="shared" si="95"/>
        <v>#NUM!</v>
      </c>
      <c r="BI1989" t="e">
        <f>VLOOKUP(H1989,Sheet2!$A$1:$B$270,2,FALSE)</f>
        <v>#N/A</v>
      </c>
    </row>
    <row r="1990" spans="1:61">
      <c r="A1990">
        <v>1989</v>
      </c>
      <c r="B1990">
        <v>1002527758</v>
      </c>
      <c r="C1990">
        <v>3</v>
      </c>
      <c r="D1990" t="s">
        <v>59</v>
      </c>
      <c r="E1990">
        <v>4</v>
      </c>
      <c r="F1990" t="s">
        <v>224</v>
      </c>
      <c r="G1990" t="s">
        <v>224</v>
      </c>
      <c r="H1990" t="s">
        <v>911</v>
      </c>
      <c r="I1990" t="s">
        <v>213</v>
      </c>
      <c r="J1990" t="s">
        <v>214</v>
      </c>
      <c r="K1990" t="s">
        <v>149</v>
      </c>
      <c r="L1990" t="s">
        <v>215</v>
      </c>
      <c r="M1990" t="s">
        <v>76</v>
      </c>
      <c r="N1990" t="s">
        <v>216</v>
      </c>
      <c r="O1990" s="57">
        <v>46249.387453703705</v>
      </c>
      <c r="P1990" s="57">
        <v>46249.559745370374</v>
      </c>
      <c r="Q1990">
        <v>69366582</v>
      </c>
      <c r="S1990">
        <v>146303609875</v>
      </c>
      <c r="T1990" t="s">
        <v>10031</v>
      </c>
      <c r="U1990" t="s">
        <v>11146</v>
      </c>
      <c r="V1990" t="s">
        <v>11147</v>
      </c>
      <c r="Z1990">
        <v>109.24575900000001</v>
      </c>
      <c r="AA1990">
        <v>-7.4096690000000001</v>
      </c>
      <c r="AB1990" t="s">
        <v>11148</v>
      </c>
      <c r="AC1990" t="s">
        <v>237</v>
      </c>
      <c r="AL1990" t="s">
        <v>218</v>
      </c>
      <c r="AM1990" t="s">
        <v>11149</v>
      </c>
      <c r="AN1990" t="s">
        <v>6</v>
      </c>
      <c r="AO1990" t="s">
        <v>9906</v>
      </c>
      <c r="AP1990" s="57">
        <v>46250.333333333336</v>
      </c>
      <c r="AR1990" t="s">
        <v>219</v>
      </c>
      <c r="AS1990" t="s">
        <v>911</v>
      </c>
      <c r="AT1990" t="s">
        <v>231</v>
      </c>
      <c r="AU1990">
        <v>20260815</v>
      </c>
      <c r="AV1990" t="s">
        <v>222</v>
      </c>
      <c r="AW1990" t="s">
        <v>1020</v>
      </c>
      <c r="AX1990" t="s">
        <v>223</v>
      </c>
      <c r="BA1990" s="57">
        <v>46250.333333333336</v>
      </c>
      <c r="BB1990" t="s">
        <v>11149</v>
      </c>
      <c r="BC1990">
        <v>2026</v>
      </c>
      <c r="BD1990">
        <v>8</v>
      </c>
      <c r="BE1990">
        <v>15</v>
      </c>
      <c r="BF1990" s="6">
        <f t="shared" si="93"/>
        <v>46249</v>
      </c>
      <c r="BG1990">
        <f t="shared" si="94"/>
        <v>-1.3333333333357587</v>
      </c>
      <c r="BH1990" t="str">
        <f t="shared" si="95"/>
        <v>COMPLY</v>
      </c>
      <c r="BI1990" t="e">
        <f>VLOOKUP(H1990,Sheet2!$A$1:$B$270,2,FALSE)</f>
        <v>#N/A</v>
      </c>
    </row>
    <row r="1991" spans="1:61">
      <c r="A1991">
        <v>1990</v>
      </c>
      <c r="B1991">
        <v>1002534825</v>
      </c>
      <c r="C1991">
        <v>3</v>
      </c>
      <c r="D1991" t="s">
        <v>55</v>
      </c>
      <c r="E1991">
        <v>5</v>
      </c>
      <c r="F1991" t="s">
        <v>228</v>
      </c>
      <c r="G1991" t="s">
        <v>121</v>
      </c>
      <c r="H1991" t="s">
        <v>342</v>
      </c>
      <c r="I1991" t="s">
        <v>213</v>
      </c>
      <c r="J1991" t="s">
        <v>214</v>
      </c>
      <c r="K1991" t="s">
        <v>149</v>
      </c>
      <c r="L1991" t="s">
        <v>215</v>
      </c>
      <c r="M1991" t="s">
        <v>240</v>
      </c>
      <c r="N1991" t="s">
        <v>216</v>
      </c>
      <c r="O1991" s="57">
        <v>46252.852048611108</v>
      </c>
      <c r="P1991" s="57">
        <v>46252.854247685187</v>
      </c>
      <c r="Q1991">
        <v>69369587</v>
      </c>
      <c r="S1991">
        <v>152434913786</v>
      </c>
      <c r="T1991" t="s">
        <v>13721</v>
      </c>
      <c r="U1991" t="s">
        <v>13722</v>
      </c>
      <c r="V1991" t="s">
        <v>13723</v>
      </c>
      <c r="Z1991">
        <v>113.33108615130099</v>
      </c>
      <c r="AA1991">
        <v>-7.2136270307495298</v>
      </c>
      <c r="AB1991" t="s">
        <v>13724</v>
      </c>
      <c r="AC1991" t="s">
        <v>217</v>
      </c>
      <c r="AL1991" t="s">
        <v>218</v>
      </c>
      <c r="AM1991" t="s">
        <v>12860</v>
      </c>
      <c r="AN1991" t="s">
        <v>6</v>
      </c>
      <c r="AO1991" t="s">
        <v>13725</v>
      </c>
      <c r="AP1991" s="57">
        <v>46254.333333333336</v>
      </c>
      <c r="AR1991" t="s">
        <v>241</v>
      </c>
      <c r="AS1991" t="s">
        <v>342</v>
      </c>
      <c r="AT1991" t="s">
        <v>231</v>
      </c>
      <c r="AV1991" t="s">
        <v>240</v>
      </c>
      <c r="AW1991" t="s">
        <v>13019</v>
      </c>
      <c r="AX1991" t="s">
        <v>223</v>
      </c>
      <c r="BA1991" s="57">
        <v>46254.333333333336</v>
      </c>
      <c r="BB1991" t="s">
        <v>12860</v>
      </c>
      <c r="BF1991" s="6" t="e">
        <f t="shared" si="93"/>
        <v>#NUM!</v>
      </c>
      <c r="BG1991" t="e">
        <f t="shared" si="94"/>
        <v>#NUM!</v>
      </c>
      <c r="BH1991" t="e">
        <f t="shared" si="95"/>
        <v>#NUM!</v>
      </c>
      <c r="BI1991" t="str">
        <f>VLOOKUP(H1991,Sheet2!$A$1:$B$270,2,FALSE)</f>
        <v>MADURA</v>
      </c>
    </row>
    <row r="1992" spans="1:61">
      <c r="A1992">
        <v>1991</v>
      </c>
      <c r="B1992">
        <v>1002509073</v>
      </c>
      <c r="C1992">
        <v>3</v>
      </c>
      <c r="D1992" t="s">
        <v>45</v>
      </c>
      <c r="E1992">
        <v>5</v>
      </c>
      <c r="F1992" t="s">
        <v>211</v>
      </c>
      <c r="G1992" t="s">
        <v>118</v>
      </c>
      <c r="H1992" t="s">
        <v>377</v>
      </c>
      <c r="I1992" t="s">
        <v>213</v>
      </c>
      <c r="J1992" t="s">
        <v>214</v>
      </c>
      <c r="K1992" t="s">
        <v>149</v>
      </c>
      <c r="M1992" t="s">
        <v>76</v>
      </c>
      <c r="N1992" t="s">
        <v>216</v>
      </c>
      <c r="O1992" s="57">
        <v>46238.669988425929</v>
      </c>
      <c r="P1992" s="57">
        <v>46238.746724537035</v>
      </c>
      <c r="Q1992">
        <v>69352188</v>
      </c>
      <c r="S1992">
        <v>172612801935</v>
      </c>
      <c r="T1992" t="s">
        <v>1128</v>
      </c>
      <c r="U1992" t="s">
        <v>3660</v>
      </c>
      <c r="V1992" t="s">
        <v>3661</v>
      </c>
      <c r="Z1992">
        <v>117.997502</v>
      </c>
      <c r="AA1992">
        <v>-8.7580690000000008</v>
      </c>
      <c r="AB1992" t="s">
        <v>1129</v>
      </c>
      <c r="AC1992" t="s">
        <v>290</v>
      </c>
      <c r="AL1992" t="s">
        <v>218</v>
      </c>
      <c r="AM1992" t="s">
        <v>3662</v>
      </c>
      <c r="AN1992" t="s">
        <v>6</v>
      </c>
      <c r="AO1992" s="57">
        <v>46120.684421296297</v>
      </c>
      <c r="AQ1992" t="s">
        <v>903</v>
      </c>
      <c r="AR1992" t="s">
        <v>219</v>
      </c>
      <c r="AS1992" t="s">
        <v>377</v>
      </c>
      <c r="AT1992" t="s">
        <v>231</v>
      </c>
      <c r="AU1992">
        <v>20260804</v>
      </c>
      <c r="AV1992" t="s">
        <v>222</v>
      </c>
      <c r="AW1992" t="s">
        <v>561</v>
      </c>
      <c r="AX1992" t="s">
        <v>223</v>
      </c>
      <c r="BA1992" s="57">
        <v>46238.291666666664</v>
      </c>
      <c r="BB1992" t="s">
        <v>3662</v>
      </c>
      <c r="BC1992">
        <v>2026</v>
      </c>
      <c r="BD1992">
        <v>8</v>
      </c>
      <c r="BE1992">
        <v>4</v>
      </c>
      <c r="BF1992" s="6">
        <f t="shared" si="93"/>
        <v>46238</v>
      </c>
      <c r="BG1992">
        <f t="shared" si="94"/>
        <v>-0.29166666666424135</v>
      </c>
      <c r="BH1992" t="str">
        <f t="shared" si="95"/>
        <v>COMPLY</v>
      </c>
      <c r="BI1992" t="str">
        <f>VLOOKUP(H1992,Sheet2!$A$1:$B$270,2,FALSE)</f>
        <v>SUMBAWA</v>
      </c>
    </row>
    <row r="1993" spans="1:61">
      <c r="A1993">
        <v>1992</v>
      </c>
      <c r="B1993">
        <v>1002505639</v>
      </c>
      <c r="C1993">
        <v>3</v>
      </c>
      <c r="D1993" t="s">
        <v>49</v>
      </c>
      <c r="E1993">
        <v>4</v>
      </c>
      <c r="F1993" t="s">
        <v>252</v>
      </c>
      <c r="G1993" t="s">
        <v>553</v>
      </c>
      <c r="H1993" t="s">
        <v>968</v>
      </c>
      <c r="I1993" t="s">
        <v>213</v>
      </c>
      <c r="J1993" t="s">
        <v>214</v>
      </c>
      <c r="K1993" t="s">
        <v>149</v>
      </c>
      <c r="M1993" t="s">
        <v>575</v>
      </c>
      <c r="N1993" t="s">
        <v>216</v>
      </c>
      <c r="O1993" s="57">
        <v>46237.403263888889</v>
      </c>
      <c r="P1993" s="57">
        <v>46240.538530092592</v>
      </c>
      <c r="Q1993">
        <v>69357257</v>
      </c>
      <c r="S1993">
        <v>146284107597</v>
      </c>
      <c r="T1993" t="s">
        <v>1209</v>
      </c>
      <c r="U1993" t="s">
        <v>3663</v>
      </c>
      <c r="V1993" t="s">
        <v>3664</v>
      </c>
      <c r="Z1993">
        <v>109.047898351924</v>
      </c>
      <c r="AA1993">
        <v>-6.8647149792305502</v>
      </c>
      <c r="AB1993" t="s">
        <v>1212</v>
      </c>
      <c r="AC1993" t="s">
        <v>226</v>
      </c>
      <c r="AL1993" t="s">
        <v>218</v>
      </c>
      <c r="AM1993" t="s">
        <v>3665</v>
      </c>
      <c r="AN1993" t="s">
        <v>6</v>
      </c>
      <c r="AO1993" s="57">
        <v>46089.413414351853</v>
      </c>
      <c r="AP1993" s="57">
        <v>46240.333333333336</v>
      </c>
      <c r="AQ1993" t="s">
        <v>564</v>
      </c>
      <c r="AR1993" t="s">
        <v>14</v>
      </c>
      <c r="AS1993" t="s">
        <v>968</v>
      </c>
      <c r="AT1993" t="s">
        <v>231</v>
      </c>
      <c r="AV1993" t="s">
        <v>3666</v>
      </c>
      <c r="AW1993" t="s">
        <v>560</v>
      </c>
      <c r="AX1993" t="s">
        <v>223</v>
      </c>
      <c r="BA1993" s="57">
        <v>46240.333333333336</v>
      </c>
      <c r="BB1993" t="s">
        <v>3665</v>
      </c>
      <c r="BF1993" s="6" t="e">
        <f t="shared" si="93"/>
        <v>#NUM!</v>
      </c>
      <c r="BG1993" t="e">
        <f t="shared" si="94"/>
        <v>#NUM!</v>
      </c>
      <c r="BH1993" t="e">
        <f t="shared" si="95"/>
        <v>#NUM!</v>
      </c>
      <c r="BI1993" t="e">
        <f>VLOOKUP(H1993,Sheet2!$A$1:$B$270,2,FALSE)</f>
        <v>#N/A</v>
      </c>
    </row>
    <row r="1994" spans="1:61">
      <c r="A1994">
        <v>1993</v>
      </c>
      <c r="B1994">
        <v>1002510442</v>
      </c>
      <c r="C1994">
        <v>3</v>
      </c>
      <c r="D1994" t="s">
        <v>38</v>
      </c>
      <c r="E1994">
        <v>5</v>
      </c>
      <c r="F1994" t="s">
        <v>250</v>
      </c>
      <c r="G1994" t="s">
        <v>87</v>
      </c>
      <c r="H1994" t="s">
        <v>251</v>
      </c>
      <c r="I1994" t="s">
        <v>213</v>
      </c>
      <c r="J1994" t="s">
        <v>214</v>
      </c>
      <c r="K1994" t="s">
        <v>149</v>
      </c>
      <c r="L1994" t="s">
        <v>215</v>
      </c>
      <c r="M1994" t="s">
        <v>76</v>
      </c>
      <c r="N1994" t="s">
        <v>216</v>
      </c>
      <c r="O1994" s="57">
        <v>46239.541620370372</v>
      </c>
      <c r="P1994" s="57">
        <v>46240.602361111109</v>
      </c>
      <c r="Q1994">
        <v>69359138</v>
      </c>
      <c r="S1994">
        <v>152702232119</v>
      </c>
      <c r="T1994" t="s">
        <v>3667</v>
      </c>
      <c r="U1994" t="s">
        <v>3668</v>
      </c>
      <c r="V1994" t="s">
        <v>3669</v>
      </c>
      <c r="Z1994">
        <v>112.652389</v>
      </c>
      <c r="AA1994">
        <v>-7.9574249999999997</v>
      </c>
      <c r="AB1994" t="s">
        <v>3670</v>
      </c>
      <c r="AC1994" t="s">
        <v>237</v>
      </c>
      <c r="AL1994" t="s">
        <v>218</v>
      </c>
      <c r="AM1994" t="s">
        <v>1321</v>
      </c>
      <c r="AN1994" t="s">
        <v>6</v>
      </c>
      <c r="AO1994" s="57">
        <v>46150.548807870371</v>
      </c>
      <c r="AP1994" s="57">
        <v>46240.541666666664</v>
      </c>
      <c r="AR1994" t="s">
        <v>219</v>
      </c>
      <c r="AS1994" t="s">
        <v>251</v>
      </c>
      <c r="AT1994" t="s">
        <v>231</v>
      </c>
      <c r="AU1994">
        <v>20260806</v>
      </c>
      <c r="AV1994" t="s">
        <v>222</v>
      </c>
      <c r="AW1994" t="s">
        <v>1014</v>
      </c>
      <c r="AX1994" t="s">
        <v>223</v>
      </c>
      <c r="BA1994" s="57">
        <v>46240.541666666664</v>
      </c>
      <c r="BB1994" t="s">
        <v>1321</v>
      </c>
      <c r="BC1994">
        <v>2026</v>
      </c>
      <c r="BD1994">
        <v>8</v>
      </c>
      <c r="BE1994">
        <v>6</v>
      </c>
      <c r="BF1994" s="6">
        <f t="shared" si="93"/>
        <v>46240</v>
      </c>
      <c r="BG1994">
        <f t="shared" si="94"/>
        <v>-0.54166666666424135</v>
      </c>
      <c r="BH1994" t="str">
        <f t="shared" si="95"/>
        <v>COMPLY</v>
      </c>
      <c r="BI1994" t="str">
        <f>VLOOKUP(H1994,Sheet2!$A$1:$B$270,2,FALSE)</f>
        <v>BATU</v>
      </c>
    </row>
    <row r="1995" spans="1:61">
      <c r="A1995">
        <v>1994</v>
      </c>
      <c r="B1995">
        <v>1002508282</v>
      </c>
      <c r="C1995">
        <v>3</v>
      </c>
      <c r="D1995" t="s">
        <v>49</v>
      </c>
      <c r="E1995">
        <v>4</v>
      </c>
      <c r="F1995" t="s">
        <v>252</v>
      </c>
      <c r="G1995" t="s">
        <v>929</v>
      </c>
      <c r="H1995" t="s">
        <v>951</v>
      </c>
      <c r="I1995" t="s">
        <v>213</v>
      </c>
      <c r="J1995" t="s">
        <v>214</v>
      </c>
      <c r="K1995" t="s">
        <v>149</v>
      </c>
      <c r="L1995" t="s">
        <v>215</v>
      </c>
      <c r="M1995" t="s">
        <v>76</v>
      </c>
      <c r="N1995" t="s">
        <v>216</v>
      </c>
      <c r="O1995" s="57">
        <v>46238.568009259259</v>
      </c>
      <c r="P1995" s="57">
        <v>46239.545081018521</v>
      </c>
      <c r="Q1995">
        <v>69358306</v>
      </c>
      <c r="S1995">
        <v>146279105463</v>
      </c>
      <c r="T1995" t="s">
        <v>1006</v>
      </c>
      <c r="U1995" t="s">
        <v>3675</v>
      </c>
      <c r="V1995" t="s">
        <v>3676</v>
      </c>
      <c r="Z1995">
        <v>109.728281</v>
      </c>
      <c r="AA1995">
        <v>-6.9001330000000003</v>
      </c>
      <c r="AB1995" t="s">
        <v>3677</v>
      </c>
      <c r="AC1995" t="s">
        <v>237</v>
      </c>
      <c r="AL1995" t="s">
        <v>218</v>
      </c>
      <c r="AM1995" t="s">
        <v>3678</v>
      </c>
      <c r="AN1995" t="s">
        <v>6</v>
      </c>
      <c r="AO1995" s="57">
        <v>46120.569340277776</v>
      </c>
      <c r="AP1995" s="57">
        <v>46239.541666666664</v>
      </c>
      <c r="AR1995" t="s">
        <v>219</v>
      </c>
      <c r="AS1995" t="s">
        <v>951</v>
      </c>
      <c r="AT1995" t="s">
        <v>231</v>
      </c>
      <c r="AU1995">
        <v>20260805</v>
      </c>
      <c r="AV1995" t="s">
        <v>222</v>
      </c>
      <c r="AW1995" t="s">
        <v>1020</v>
      </c>
      <c r="AX1995" t="s">
        <v>223</v>
      </c>
      <c r="BA1995" s="57">
        <v>46239.541666666664</v>
      </c>
      <c r="BB1995" t="s">
        <v>3678</v>
      </c>
      <c r="BC1995">
        <v>2026</v>
      </c>
      <c r="BD1995">
        <v>8</v>
      </c>
      <c r="BE1995">
        <v>5</v>
      </c>
      <c r="BF1995" s="6">
        <f t="shared" si="93"/>
        <v>46239</v>
      </c>
      <c r="BG1995">
        <f t="shared" si="94"/>
        <v>-0.54166666666424135</v>
      </c>
      <c r="BH1995" t="str">
        <f t="shared" si="95"/>
        <v>COMPLY</v>
      </c>
      <c r="BI1995" t="e">
        <f>VLOOKUP(H1995,Sheet2!$A$1:$B$270,2,FALSE)</f>
        <v>#N/A</v>
      </c>
    </row>
    <row r="1996" spans="1:61">
      <c r="A1996">
        <v>1995</v>
      </c>
      <c r="B1996">
        <v>1002532146</v>
      </c>
      <c r="C1996">
        <v>3</v>
      </c>
      <c r="D1996" t="s">
        <v>45</v>
      </c>
      <c r="E1996">
        <v>5</v>
      </c>
      <c r="F1996" t="s">
        <v>211</v>
      </c>
      <c r="G1996" t="s">
        <v>110</v>
      </c>
      <c r="H1996" t="s">
        <v>479</v>
      </c>
      <c r="I1996" t="s">
        <v>213</v>
      </c>
      <c r="J1996" t="s">
        <v>214</v>
      </c>
      <c r="K1996" t="s">
        <v>149</v>
      </c>
      <c r="L1996" t="s">
        <v>215</v>
      </c>
      <c r="M1996" t="s">
        <v>240</v>
      </c>
      <c r="N1996" t="s">
        <v>216</v>
      </c>
      <c r="O1996" s="57">
        <v>46252.386759259258</v>
      </c>
      <c r="P1996" s="57">
        <v>46252.387523148151</v>
      </c>
      <c r="Q1996">
        <v>69368561</v>
      </c>
      <c r="S1996">
        <v>172617203020</v>
      </c>
      <c r="T1996" t="s">
        <v>13726</v>
      </c>
      <c r="U1996" t="s">
        <v>13727</v>
      </c>
      <c r="V1996" t="s">
        <v>13728</v>
      </c>
      <c r="Z1996">
        <v>118.63986558633</v>
      </c>
      <c r="AA1996">
        <v>-8.5103292923066896</v>
      </c>
      <c r="AB1996" t="s">
        <v>13729</v>
      </c>
      <c r="AC1996" t="s">
        <v>237</v>
      </c>
      <c r="AL1996" t="s">
        <v>218</v>
      </c>
      <c r="AM1996" t="s">
        <v>11001</v>
      </c>
      <c r="AN1996" t="s">
        <v>6</v>
      </c>
      <c r="AO1996" t="s">
        <v>13164</v>
      </c>
      <c r="AP1996" s="57">
        <v>46253.625</v>
      </c>
      <c r="AR1996" t="s">
        <v>241</v>
      </c>
      <c r="AS1996" t="s">
        <v>479</v>
      </c>
      <c r="AT1996" t="s">
        <v>221</v>
      </c>
      <c r="AV1996" t="s">
        <v>240</v>
      </c>
      <c r="AW1996" t="s">
        <v>5058</v>
      </c>
      <c r="AX1996" t="s">
        <v>223</v>
      </c>
      <c r="BA1996" s="57">
        <v>46253.625</v>
      </c>
      <c r="BB1996" t="s">
        <v>11001</v>
      </c>
      <c r="BF1996" s="6" t="e">
        <f t="shared" si="93"/>
        <v>#NUM!</v>
      </c>
      <c r="BG1996" t="e">
        <f t="shared" si="94"/>
        <v>#NUM!</v>
      </c>
      <c r="BH1996" t="e">
        <f t="shared" si="95"/>
        <v>#NUM!</v>
      </c>
      <c r="BI1996" t="str">
        <f>VLOOKUP(H1996,Sheet2!$A$1:$B$270,2,FALSE)</f>
        <v>BIMA</v>
      </c>
    </row>
    <row r="1997" spans="1:61">
      <c r="A1997">
        <v>1996</v>
      </c>
      <c r="B1997">
        <v>1002519285</v>
      </c>
      <c r="C1997">
        <v>3</v>
      </c>
      <c r="D1997" t="s">
        <v>55</v>
      </c>
      <c r="E1997">
        <v>5</v>
      </c>
      <c r="F1997" t="s">
        <v>265</v>
      </c>
      <c r="G1997" t="s">
        <v>123</v>
      </c>
      <c r="H1997" t="s">
        <v>293</v>
      </c>
      <c r="I1997" t="s">
        <v>213</v>
      </c>
      <c r="J1997" t="s">
        <v>214</v>
      </c>
      <c r="K1997" t="s">
        <v>149</v>
      </c>
      <c r="L1997" t="s">
        <v>215</v>
      </c>
      <c r="M1997" t="s">
        <v>286</v>
      </c>
      <c r="N1997" t="s">
        <v>216</v>
      </c>
      <c r="O1997" s="57">
        <v>46245.438842592594</v>
      </c>
      <c r="P1997" s="57">
        <v>46245.758333333331</v>
      </c>
      <c r="Q1997">
        <v>69363034</v>
      </c>
      <c r="S1997">
        <v>152401227387</v>
      </c>
      <c r="T1997" t="s">
        <v>7371</v>
      </c>
      <c r="U1997" t="s">
        <v>7372</v>
      </c>
      <c r="V1997" t="s">
        <v>7373</v>
      </c>
      <c r="Z1997">
        <v>112.7456186</v>
      </c>
      <c r="AA1997">
        <v>-7.2261913</v>
      </c>
      <c r="AB1997" t="s">
        <v>7374</v>
      </c>
      <c r="AC1997" t="s">
        <v>237</v>
      </c>
      <c r="AL1997" t="s">
        <v>218</v>
      </c>
      <c r="AM1997" t="s">
        <v>7375</v>
      </c>
      <c r="AN1997" t="s">
        <v>6</v>
      </c>
      <c r="AO1997" s="57">
        <v>46334.444328703707</v>
      </c>
      <c r="AP1997" s="57">
        <v>46246.375</v>
      </c>
      <c r="AR1997" t="s">
        <v>241</v>
      </c>
      <c r="AS1997" t="s">
        <v>293</v>
      </c>
      <c r="AT1997" t="s">
        <v>231</v>
      </c>
      <c r="AV1997" t="s">
        <v>905</v>
      </c>
      <c r="AW1997" t="s">
        <v>1018</v>
      </c>
      <c r="AX1997" t="s">
        <v>223</v>
      </c>
      <c r="BA1997" s="57">
        <v>46246.375</v>
      </c>
      <c r="BB1997" t="s">
        <v>7375</v>
      </c>
      <c r="BF1997" s="6" t="e">
        <f t="shared" si="93"/>
        <v>#NUM!</v>
      </c>
      <c r="BG1997" t="e">
        <f t="shared" si="94"/>
        <v>#NUM!</v>
      </c>
      <c r="BH1997" t="e">
        <f t="shared" si="95"/>
        <v>#NUM!</v>
      </c>
      <c r="BI1997" t="str">
        <f>VLOOKUP(H1997,Sheet2!$A$1:$B$270,2,FALSE)</f>
        <v>SURABAYA UTARA</v>
      </c>
    </row>
    <row r="1998" spans="1:61">
      <c r="A1998">
        <v>1997</v>
      </c>
      <c r="B1998">
        <v>1002512304</v>
      </c>
      <c r="C1998">
        <v>3</v>
      </c>
      <c r="D1998" t="s">
        <v>51</v>
      </c>
      <c r="E1998">
        <v>4</v>
      </c>
      <c r="F1998" t="s">
        <v>273</v>
      </c>
      <c r="G1998" t="s">
        <v>569</v>
      </c>
      <c r="H1998" t="s">
        <v>907</v>
      </c>
      <c r="I1998" t="s">
        <v>213</v>
      </c>
      <c r="J1998" t="s">
        <v>214</v>
      </c>
      <c r="K1998" t="s">
        <v>149</v>
      </c>
      <c r="M1998" t="s">
        <v>76</v>
      </c>
      <c r="N1998" t="s">
        <v>216</v>
      </c>
      <c r="O1998" s="57">
        <v>46240.541747685187</v>
      </c>
      <c r="P1998" s="57">
        <v>46240.600046296298</v>
      </c>
      <c r="Q1998">
        <v>69358471</v>
      </c>
      <c r="S1998">
        <v>142509107218</v>
      </c>
      <c r="T1998" t="s">
        <v>3684</v>
      </c>
      <c r="U1998" t="s">
        <v>3685</v>
      </c>
      <c r="V1998" t="s">
        <v>3686</v>
      </c>
      <c r="Z1998">
        <v>111.20968689999999</v>
      </c>
      <c r="AA1998">
        <v>-7.1747639000000003</v>
      </c>
      <c r="AB1998" t="s">
        <v>3687</v>
      </c>
      <c r="AC1998" t="s">
        <v>291</v>
      </c>
      <c r="AL1998" t="s">
        <v>218</v>
      </c>
      <c r="AM1998" t="s">
        <v>3688</v>
      </c>
      <c r="AN1998" t="s">
        <v>6</v>
      </c>
      <c r="AO1998" s="57">
        <v>46181.549212962964</v>
      </c>
      <c r="AR1998" t="s">
        <v>219</v>
      </c>
      <c r="AS1998" t="s">
        <v>907</v>
      </c>
      <c r="AT1998" t="s">
        <v>231</v>
      </c>
      <c r="AU1998">
        <v>20260806</v>
      </c>
      <c r="AV1998" t="s">
        <v>222</v>
      </c>
      <c r="AW1998" t="s">
        <v>561</v>
      </c>
      <c r="AX1998" t="s">
        <v>223</v>
      </c>
      <c r="BA1998" s="57">
        <v>46240.291666666664</v>
      </c>
      <c r="BB1998" t="s">
        <v>3688</v>
      </c>
      <c r="BC1998">
        <v>2026</v>
      </c>
      <c r="BD1998">
        <v>8</v>
      </c>
      <c r="BE1998">
        <v>6</v>
      </c>
      <c r="BF1998" s="6">
        <f t="shared" si="93"/>
        <v>46240</v>
      </c>
      <c r="BG1998">
        <f t="shared" si="94"/>
        <v>-0.29166666666424135</v>
      </c>
      <c r="BH1998" t="str">
        <f t="shared" si="95"/>
        <v>COMPLY</v>
      </c>
      <c r="BI1998" t="e">
        <f>VLOOKUP(H1998,Sheet2!$A$1:$B$270,2,FALSE)</f>
        <v>#N/A</v>
      </c>
    </row>
    <row r="1999" spans="1:61">
      <c r="A1999">
        <v>1998</v>
      </c>
      <c r="B1999">
        <v>1002522336</v>
      </c>
      <c r="C1999">
        <v>3</v>
      </c>
      <c r="D1999" t="s">
        <v>49</v>
      </c>
      <c r="E1999">
        <v>4</v>
      </c>
      <c r="F1999" t="s">
        <v>246</v>
      </c>
      <c r="G1999" t="s">
        <v>324</v>
      </c>
      <c r="H1999" t="s">
        <v>976</v>
      </c>
      <c r="I1999" t="s">
        <v>213</v>
      </c>
      <c r="J1999" t="s">
        <v>214</v>
      </c>
      <c r="K1999" t="s">
        <v>149</v>
      </c>
      <c r="M1999" t="s">
        <v>277</v>
      </c>
      <c r="N1999" t="s">
        <v>216</v>
      </c>
      <c r="O1999" s="57">
        <v>46246.596574074072</v>
      </c>
      <c r="P1999" s="57">
        <v>46250.000578703701</v>
      </c>
      <c r="Q1999">
        <v>69364299</v>
      </c>
      <c r="S1999">
        <v>141459107807</v>
      </c>
      <c r="T1999" t="s">
        <v>8259</v>
      </c>
      <c r="U1999" t="s">
        <v>8260</v>
      </c>
      <c r="V1999" t="s">
        <v>11175</v>
      </c>
      <c r="Z1999">
        <v>110.4350893619</v>
      </c>
      <c r="AA1999">
        <v>-7.1743275589457003</v>
      </c>
      <c r="AB1999" t="s">
        <v>8261</v>
      </c>
      <c r="AC1999" t="s">
        <v>226</v>
      </c>
      <c r="AL1999" t="s">
        <v>218</v>
      </c>
      <c r="AM1999" t="s">
        <v>11176</v>
      </c>
      <c r="AN1999" t="s">
        <v>6</v>
      </c>
      <c r="AO1999" s="57">
        <v>46364.61109953704</v>
      </c>
      <c r="AP1999" s="57">
        <v>46249.625</v>
      </c>
      <c r="AQ1999" t="s">
        <v>248</v>
      </c>
      <c r="AR1999" t="s">
        <v>278</v>
      </c>
      <c r="AS1999" t="s">
        <v>976</v>
      </c>
      <c r="AT1999" t="s">
        <v>231</v>
      </c>
      <c r="AV1999" t="s">
        <v>11177</v>
      </c>
      <c r="AW1999" t="s">
        <v>591</v>
      </c>
      <c r="AX1999" t="s">
        <v>223</v>
      </c>
      <c r="BA1999" s="57">
        <v>46249.625</v>
      </c>
      <c r="BB1999" t="s">
        <v>11176</v>
      </c>
      <c r="BF1999" s="6" t="e">
        <f t="shared" si="93"/>
        <v>#NUM!</v>
      </c>
      <c r="BG1999" t="e">
        <f t="shared" si="94"/>
        <v>#NUM!</v>
      </c>
      <c r="BH1999" t="e">
        <f t="shared" si="95"/>
        <v>#NUM!</v>
      </c>
      <c r="BI1999" t="e">
        <f>VLOOKUP(H1999,Sheet2!$A$1:$B$270,2,FALSE)</f>
        <v>#N/A</v>
      </c>
    </row>
    <row r="2000" spans="1:61">
      <c r="A2000">
        <v>1999</v>
      </c>
      <c r="B2000">
        <v>1002512846</v>
      </c>
      <c r="C2000">
        <v>3</v>
      </c>
      <c r="D2000" t="s">
        <v>59</v>
      </c>
      <c r="E2000">
        <v>4</v>
      </c>
      <c r="F2000" t="s">
        <v>567</v>
      </c>
      <c r="G2000" t="s">
        <v>1001</v>
      </c>
      <c r="H2000" t="s">
        <v>1002</v>
      </c>
      <c r="I2000" t="s">
        <v>213</v>
      </c>
      <c r="J2000" t="s">
        <v>214</v>
      </c>
      <c r="K2000" t="s">
        <v>149</v>
      </c>
      <c r="M2000" t="s">
        <v>555</v>
      </c>
      <c r="N2000" t="s">
        <v>216</v>
      </c>
      <c r="O2000" s="57">
        <v>46240.634780092594</v>
      </c>
      <c r="P2000" s="57">
        <v>46240.729953703703</v>
      </c>
      <c r="Q2000">
        <v>69360117</v>
      </c>
      <c r="S2000">
        <v>143135115038</v>
      </c>
      <c r="T2000" t="s">
        <v>1494</v>
      </c>
      <c r="Z2000">
        <v>110.61519750958</v>
      </c>
      <c r="AA2000">
        <v>-7.8643889584590099</v>
      </c>
      <c r="AB2000" t="s">
        <v>1497</v>
      </c>
      <c r="AC2000" t="s">
        <v>291</v>
      </c>
      <c r="AO2000" s="57">
        <v>46181.642870370371</v>
      </c>
      <c r="AR2000" t="s">
        <v>6</v>
      </c>
      <c r="AS2000" t="s">
        <v>1002</v>
      </c>
      <c r="AT2000" t="s">
        <v>231</v>
      </c>
      <c r="AV2000" t="s">
        <v>2202</v>
      </c>
      <c r="AW2000" t="s">
        <v>972</v>
      </c>
      <c r="AX2000" t="s">
        <v>223</v>
      </c>
      <c r="BF2000" s="6" t="e">
        <f t="shared" si="93"/>
        <v>#NUM!</v>
      </c>
      <c r="BG2000" t="e">
        <f t="shared" si="94"/>
        <v>#NUM!</v>
      </c>
      <c r="BH2000" t="e">
        <f t="shared" si="95"/>
        <v>#NUM!</v>
      </c>
      <c r="BI2000" t="e">
        <f>VLOOKUP(H2000,Sheet2!$A$1:$B$270,2,FALSE)</f>
        <v>#N/A</v>
      </c>
    </row>
    <row r="2001" spans="1:61">
      <c r="A2001">
        <v>2000</v>
      </c>
      <c r="B2001">
        <v>1002529289</v>
      </c>
      <c r="C2001">
        <v>3</v>
      </c>
      <c r="D2001" t="s">
        <v>42</v>
      </c>
      <c r="E2001">
        <v>5</v>
      </c>
      <c r="F2001" t="s">
        <v>233</v>
      </c>
      <c r="G2001" t="s">
        <v>106</v>
      </c>
      <c r="H2001" t="s">
        <v>296</v>
      </c>
      <c r="I2001" t="s">
        <v>213</v>
      </c>
      <c r="J2001" t="s">
        <v>214</v>
      </c>
      <c r="K2001" t="s">
        <v>149</v>
      </c>
      <c r="M2001" t="s">
        <v>258</v>
      </c>
      <c r="N2001" t="s">
        <v>216</v>
      </c>
      <c r="O2001" s="57">
        <v>46250.389861111114</v>
      </c>
      <c r="P2001" s="57">
        <v>46252.482662037037</v>
      </c>
      <c r="Q2001">
        <v>69367303</v>
      </c>
      <c r="S2001">
        <v>152743216285</v>
      </c>
      <c r="T2001" t="s">
        <v>11178</v>
      </c>
      <c r="U2001" t="s">
        <v>11179</v>
      </c>
      <c r="V2001" t="s">
        <v>11180</v>
      </c>
      <c r="Z2001">
        <v>112.69041540000001</v>
      </c>
      <c r="AA2001">
        <v>-7.5794398000000003</v>
      </c>
      <c r="AB2001" t="s">
        <v>11181</v>
      </c>
      <c r="AC2001" t="s">
        <v>230</v>
      </c>
      <c r="AL2001" t="s">
        <v>218</v>
      </c>
      <c r="AM2001" t="s">
        <v>11182</v>
      </c>
      <c r="AN2001" t="s">
        <v>6</v>
      </c>
      <c r="AO2001" t="s">
        <v>9942</v>
      </c>
      <c r="AP2001" s="57">
        <v>46252.541666666664</v>
      </c>
      <c r="AR2001" t="s">
        <v>259</v>
      </c>
      <c r="AS2001" t="s">
        <v>296</v>
      </c>
      <c r="AT2001" t="s">
        <v>231</v>
      </c>
      <c r="AV2001" t="s">
        <v>260</v>
      </c>
      <c r="AW2001" t="s">
        <v>561</v>
      </c>
      <c r="AX2001" t="s">
        <v>223</v>
      </c>
      <c r="BA2001" s="57">
        <v>46252.541666666664</v>
      </c>
      <c r="BB2001" t="s">
        <v>11182</v>
      </c>
      <c r="BF2001" s="6" t="e">
        <f t="shared" si="93"/>
        <v>#NUM!</v>
      </c>
      <c r="BG2001" t="e">
        <f t="shared" si="94"/>
        <v>#NUM!</v>
      </c>
      <c r="BH2001" t="e">
        <f t="shared" si="95"/>
        <v>#NUM!</v>
      </c>
      <c r="BI2001" t="str">
        <f>VLOOKUP(H2001,Sheet2!$A$1:$B$270,2,FALSE)</f>
        <v>PASURUAN</v>
      </c>
    </row>
    <row r="2002" spans="1:61">
      <c r="A2002">
        <v>2001</v>
      </c>
      <c r="B2002">
        <v>1002531956</v>
      </c>
      <c r="C2002">
        <v>3</v>
      </c>
      <c r="D2002" t="s">
        <v>34</v>
      </c>
      <c r="E2002">
        <v>5</v>
      </c>
      <c r="F2002" t="s">
        <v>573</v>
      </c>
      <c r="G2002" t="s">
        <v>80</v>
      </c>
      <c r="H2002" t="s">
        <v>340</v>
      </c>
      <c r="I2002" t="s">
        <v>213</v>
      </c>
      <c r="J2002" t="s">
        <v>214</v>
      </c>
      <c r="K2002" t="s">
        <v>149</v>
      </c>
      <c r="L2002" t="s">
        <v>215</v>
      </c>
      <c r="M2002" t="s">
        <v>76</v>
      </c>
      <c r="N2002" t="s">
        <v>216</v>
      </c>
      <c r="O2002" s="57">
        <v>46252.340925925928</v>
      </c>
      <c r="P2002" s="57">
        <v>46252.777361111112</v>
      </c>
      <c r="Q2002">
        <v>69368474</v>
      </c>
      <c r="S2002">
        <v>172411225995</v>
      </c>
      <c r="T2002" t="s">
        <v>13730</v>
      </c>
      <c r="U2002" t="s">
        <v>13731</v>
      </c>
      <c r="V2002" t="s">
        <v>13732</v>
      </c>
      <c r="Z2002">
        <v>114.582909760506</v>
      </c>
      <c r="AA2002">
        <v>-8.3924661960461595</v>
      </c>
      <c r="AB2002" t="s">
        <v>13733</v>
      </c>
      <c r="AC2002" t="s">
        <v>237</v>
      </c>
      <c r="AL2002" t="s">
        <v>218</v>
      </c>
      <c r="AM2002" t="s">
        <v>12909</v>
      </c>
      <c r="AN2002" t="s">
        <v>6</v>
      </c>
      <c r="AO2002" t="s">
        <v>13393</v>
      </c>
      <c r="AP2002" s="57">
        <v>46253.333333333336</v>
      </c>
      <c r="AR2002" t="s">
        <v>219</v>
      </c>
      <c r="AS2002" t="s">
        <v>340</v>
      </c>
      <c r="AT2002" t="s">
        <v>231</v>
      </c>
      <c r="AU2002">
        <v>20260818</v>
      </c>
      <c r="AV2002" t="s">
        <v>222</v>
      </c>
      <c r="AW2002" t="s">
        <v>1023</v>
      </c>
      <c r="AX2002" t="s">
        <v>223</v>
      </c>
      <c r="BA2002" s="57">
        <v>46253.333333333336</v>
      </c>
      <c r="BB2002" t="s">
        <v>12909</v>
      </c>
      <c r="BC2002">
        <v>2026</v>
      </c>
      <c r="BD2002">
        <v>8</v>
      </c>
      <c r="BE2002">
        <v>18</v>
      </c>
      <c r="BF2002" s="6">
        <f t="shared" si="93"/>
        <v>46252</v>
      </c>
      <c r="BG2002">
        <f t="shared" si="94"/>
        <v>-1.3333333333357587</v>
      </c>
      <c r="BH2002" t="str">
        <f t="shared" si="95"/>
        <v>COMPLY</v>
      </c>
      <c r="BI2002" t="str">
        <f>VLOOKUP(H2002,Sheet2!$A$1:$B$270,2,FALSE)</f>
        <v>TABANAN</v>
      </c>
    </row>
    <row r="2003" spans="1:61">
      <c r="A2003">
        <v>2002</v>
      </c>
      <c r="B2003">
        <v>1002524963</v>
      </c>
      <c r="C2003">
        <v>3</v>
      </c>
      <c r="D2003" t="s">
        <v>55</v>
      </c>
      <c r="E2003">
        <v>5</v>
      </c>
      <c r="F2003" t="s">
        <v>265</v>
      </c>
      <c r="G2003" t="s">
        <v>122</v>
      </c>
      <c r="H2003" t="s">
        <v>355</v>
      </c>
      <c r="I2003" t="s">
        <v>213</v>
      </c>
      <c r="J2003" t="s">
        <v>214</v>
      </c>
      <c r="K2003" t="s">
        <v>149</v>
      </c>
      <c r="L2003" t="s">
        <v>215</v>
      </c>
      <c r="M2003" t="s">
        <v>76</v>
      </c>
      <c r="N2003" t="s">
        <v>216</v>
      </c>
      <c r="O2003" s="57">
        <v>46247.68953703704</v>
      </c>
      <c r="P2003" s="57">
        <v>46248.599768518521</v>
      </c>
      <c r="Q2003">
        <v>69365451</v>
      </c>
      <c r="S2003">
        <v>152421262314</v>
      </c>
      <c r="T2003" t="s">
        <v>9198</v>
      </c>
      <c r="U2003" t="s">
        <v>9199</v>
      </c>
      <c r="V2003" t="s">
        <v>9200</v>
      </c>
      <c r="Z2003">
        <v>112.629924193024</v>
      </c>
      <c r="AA2003">
        <v>-7.1638932692590602</v>
      </c>
      <c r="AB2003" t="s">
        <v>9201</v>
      </c>
      <c r="AC2003" t="s">
        <v>217</v>
      </c>
      <c r="AL2003" t="s">
        <v>218</v>
      </c>
      <c r="AM2003" t="s">
        <v>9202</v>
      </c>
      <c r="AN2003" t="s">
        <v>6</v>
      </c>
      <c r="AO2003" t="s">
        <v>8876</v>
      </c>
      <c r="AP2003" s="57">
        <v>46248.541666666664</v>
      </c>
      <c r="AR2003" t="s">
        <v>219</v>
      </c>
      <c r="AS2003" t="s">
        <v>355</v>
      </c>
      <c r="AT2003" t="s">
        <v>231</v>
      </c>
      <c r="AU2003">
        <v>20260814</v>
      </c>
      <c r="AV2003" t="s">
        <v>222</v>
      </c>
      <c r="AW2003" t="s">
        <v>1021</v>
      </c>
      <c r="AX2003" t="s">
        <v>223</v>
      </c>
      <c r="BA2003" s="57">
        <v>46248.541666666664</v>
      </c>
      <c r="BB2003" t="s">
        <v>9202</v>
      </c>
      <c r="BC2003">
        <v>2026</v>
      </c>
      <c r="BD2003">
        <v>8</v>
      </c>
      <c r="BE2003">
        <v>14</v>
      </c>
      <c r="BF2003" s="6">
        <f t="shared" si="93"/>
        <v>46248</v>
      </c>
      <c r="BG2003">
        <f t="shared" si="94"/>
        <v>-0.54166666666424135</v>
      </c>
      <c r="BH2003" t="str">
        <f t="shared" si="95"/>
        <v>COMPLY</v>
      </c>
      <c r="BI2003" t="str">
        <f>VLOOKUP(H2003,Sheet2!$A$1:$B$270,2,FALSE)</f>
        <v>GRESIK</v>
      </c>
    </row>
    <row r="2004" spans="1:61">
      <c r="A2004">
        <v>2003</v>
      </c>
      <c r="B2004">
        <v>1002523085</v>
      </c>
      <c r="C2004">
        <v>3</v>
      </c>
      <c r="D2004" t="s">
        <v>38</v>
      </c>
      <c r="E2004">
        <v>5</v>
      </c>
      <c r="F2004" t="s">
        <v>92</v>
      </c>
      <c r="G2004" t="s">
        <v>95</v>
      </c>
      <c r="H2004" t="s">
        <v>532</v>
      </c>
      <c r="I2004" t="s">
        <v>213</v>
      </c>
      <c r="J2004" t="s">
        <v>214</v>
      </c>
      <c r="K2004" t="s">
        <v>149</v>
      </c>
      <c r="L2004" t="s">
        <v>215</v>
      </c>
      <c r="M2004" t="s">
        <v>76</v>
      </c>
      <c r="N2004" t="s">
        <v>216</v>
      </c>
      <c r="O2004" s="57">
        <v>46246.755509259259</v>
      </c>
      <c r="P2004" s="57">
        <v>46247.579270833332</v>
      </c>
      <c r="Q2004">
        <v>69364621</v>
      </c>
      <c r="S2004">
        <v>152618204334</v>
      </c>
      <c r="T2004" t="s">
        <v>8267</v>
      </c>
      <c r="U2004" t="s">
        <v>9208</v>
      </c>
      <c r="V2004" t="s">
        <v>8269</v>
      </c>
      <c r="Z2004">
        <v>111.51667805339299</v>
      </c>
      <c r="AA2004">
        <v>-7.9208702114165197</v>
      </c>
      <c r="AB2004" t="s">
        <v>8270</v>
      </c>
      <c r="AC2004" t="s">
        <v>217</v>
      </c>
      <c r="AL2004" t="s">
        <v>218</v>
      </c>
      <c r="AM2004" t="s">
        <v>8271</v>
      </c>
      <c r="AN2004" t="s">
        <v>6</v>
      </c>
      <c r="AO2004" s="57">
        <v>46364.757280092592</v>
      </c>
      <c r="AP2004" s="57">
        <v>46247.625</v>
      </c>
      <c r="AR2004" t="s">
        <v>219</v>
      </c>
      <c r="AS2004" t="s">
        <v>532</v>
      </c>
      <c r="AT2004" t="s">
        <v>231</v>
      </c>
      <c r="AU2004">
        <v>20260813</v>
      </c>
      <c r="AV2004" t="s">
        <v>222</v>
      </c>
      <c r="AW2004" t="s">
        <v>1010</v>
      </c>
      <c r="AX2004" t="s">
        <v>223</v>
      </c>
      <c r="BA2004" s="57">
        <v>46247.625</v>
      </c>
      <c r="BB2004" t="s">
        <v>8271</v>
      </c>
      <c r="BC2004">
        <v>2026</v>
      </c>
      <c r="BD2004">
        <v>8</v>
      </c>
      <c r="BE2004">
        <v>13</v>
      </c>
      <c r="BF2004" s="6">
        <f t="shared" si="93"/>
        <v>46247</v>
      </c>
      <c r="BG2004">
        <f t="shared" si="94"/>
        <v>-0.625</v>
      </c>
      <c r="BH2004" t="str">
        <f t="shared" si="95"/>
        <v>COMPLY</v>
      </c>
      <c r="BI2004" t="str">
        <f>VLOOKUP(H2004,Sheet2!$A$1:$B$270,2,FALSE)</f>
        <v>PONOROGO</v>
      </c>
    </row>
    <row r="2005" spans="1:61">
      <c r="A2005">
        <v>2004</v>
      </c>
      <c r="B2005">
        <v>1002526517</v>
      </c>
      <c r="C2005">
        <v>3</v>
      </c>
      <c r="D2005" t="s">
        <v>42</v>
      </c>
      <c r="E2005">
        <v>5</v>
      </c>
      <c r="F2005" t="s">
        <v>102</v>
      </c>
      <c r="G2005" t="s">
        <v>108</v>
      </c>
      <c r="H2005" t="s">
        <v>506</v>
      </c>
      <c r="I2005" t="s">
        <v>213</v>
      </c>
      <c r="J2005" t="s">
        <v>214</v>
      </c>
      <c r="K2005" t="s">
        <v>149</v>
      </c>
      <c r="L2005" t="s">
        <v>215</v>
      </c>
      <c r="M2005" t="s">
        <v>76</v>
      </c>
      <c r="N2005" t="s">
        <v>216</v>
      </c>
      <c r="O2005" s="57">
        <v>46248.595104166663</v>
      </c>
      <c r="P2005" s="57">
        <v>46248.794317129628</v>
      </c>
      <c r="Q2005">
        <v>69366102</v>
      </c>
      <c r="S2005">
        <v>152529201006</v>
      </c>
      <c r="T2005" t="s">
        <v>11187</v>
      </c>
      <c r="U2005" t="s">
        <v>11188</v>
      </c>
      <c r="V2005" t="s">
        <v>11189</v>
      </c>
      <c r="Z2005">
        <v>113.826784</v>
      </c>
      <c r="AA2005">
        <v>-7.7575500000000002</v>
      </c>
      <c r="AB2005" t="s">
        <v>11190</v>
      </c>
      <c r="AC2005" t="s">
        <v>237</v>
      </c>
      <c r="AL2005" t="s">
        <v>218</v>
      </c>
      <c r="AM2005" t="s">
        <v>10052</v>
      </c>
      <c r="AN2005" t="s">
        <v>6</v>
      </c>
      <c r="AO2005" t="s">
        <v>10245</v>
      </c>
      <c r="AP2005" s="57">
        <v>46249.541666666664</v>
      </c>
      <c r="AR2005" t="s">
        <v>219</v>
      </c>
      <c r="AS2005" t="s">
        <v>506</v>
      </c>
      <c r="AT2005" t="s">
        <v>221</v>
      </c>
      <c r="AU2005">
        <v>20260814</v>
      </c>
      <c r="AV2005" t="s">
        <v>222</v>
      </c>
      <c r="AW2005" t="s">
        <v>979</v>
      </c>
      <c r="AX2005" t="s">
        <v>223</v>
      </c>
      <c r="BA2005" s="57">
        <v>46249.541666666664</v>
      </c>
      <c r="BB2005" t="s">
        <v>10052</v>
      </c>
      <c r="BC2005">
        <v>2026</v>
      </c>
      <c r="BD2005">
        <v>8</v>
      </c>
      <c r="BE2005">
        <v>14</v>
      </c>
      <c r="BF2005" s="6">
        <f t="shared" si="93"/>
        <v>46248</v>
      </c>
      <c r="BG2005">
        <f t="shared" si="94"/>
        <v>-1.5416666666642413</v>
      </c>
      <c r="BH2005" t="str">
        <f t="shared" si="95"/>
        <v>COMPLY</v>
      </c>
      <c r="BI2005" t="str">
        <f>VLOOKUP(H2005,Sheet2!$A$1:$B$270,2,FALSE)</f>
        <v>BANYUWANGI</v>
      </c>
    </row>
    <row r="2006" spans="1:61">
      <c r="A2006">
        <v>2005</v>
      </c>
      <c r="B2006">
        <v>1002527223</v>
      </c>
      <c r="C2006">
        <v>3</v>
      </c>
      <c r="D2006" t="s">
        <v>42</v>
      </c>
      <c r="E2006">
        <v>5</v>
      </c>
      <c r="F2006" t="s">
        <v>233</v>
      </c>
      <c r="G2006" t="s">
        <v>101</v>
      </c>
      <c r="H2006" t="s">
        <v>306</v>
      </c>
      <c r="I2006" t="s">
        <v>213</v>
      </c>
      <c r="J2006" t="s">
        <v>214</v>
      </c>
      <c r="K2006" t="s">
        <v>149</v>
      </c>
      <c r="M2006" t="s">
        <v>76</v>
      </c>
      <c r="N2006" t="s">
        <v>216</v>
      </c>
      <c r="O2006" s="57">
        <v>46248.699432870373</v>
      </c>
      <c r="P2006" s="57">
        <v>46249.796990740739</v>
      </c>
      <c r="Q2006">
        <v>69366372</v>
      </c>
      <c r="S2006">
        <v>152332252886</v>
      </c>
      <c r="T2006" t="s">
        <v>11196</v>
      </c>
      <c r="U2006" t="s">
        <v>11197</v>
      </c>
      <c r="V2006" t="s">
        <v>11198</v>
      </c>
      <c r="Z2006">
        <v>112.69561539999999</v>
      </c>
      <c r="AA2006">
        <v>-7.3643934</v>
      </c>
      <c r="AB2006" t="s">
        <v>11199</v>
      </c>
      <c r="AC2006" t="s">
        <v>230</v>
      </c>
      <c r="AL2006" t="s">
        <v>218</v>
      </c>
      <c r="AM2006" t="s">
        <v>11200</v>
      </c>
      <c r="AN2006" t="s">
        <v>6</v>
      </c>
      <c r="AO2006" t="s">
        <v>11169</v>
      </c>
      <c r="AP2006" s="57">
        <v>46249.625</v>
      </c>
      <c r="AR2006" t="s">
        <v>219</v>
      </c>
      <c r="AS2006" t="s">
        <v>306</v>
      </c>
      <c r="AT2006" t="s">
        <v>231</v>
      </c>
      <c r="AU2006">
        <v>20260815</v>
      </c>
      <c r="AV2006" t="s">
        <v>222</v>
      </c>
      <c r="AW2006" t="s">
        <v>591</v>
      </c>
      <c r="AX2006" t="s">
        <v>223</v>
      </c>
      <c r="BA2006" s="57">
        <v>46249.625</v>
      </c>
      <c r="BB2006" t="s">
        <v>11200</v>
      </c>
      <c r="BC2006">
        <v>2026</v>
      </c>
      <c r="BD2006">
        <v>8</v>
      </c>
      <c r="BE2006">
        <v>15</v>
      </c>
      <c r="BF2006" s="6">
        <f t="shared" si="93"/>
        <v>46249</v>
      </c>
      <c r="BG2006">
        <f t="shared" si="94"/>
        <v>-0.625</v>
      </c>
      <c r="BH2006" t="str">
        <f t="shared" si="95"/>
        <v>COMPLY</v>
      </c>
      <c r="BI2006" t="str">
        <f>VLOOKUP(H2006,Sheet2!$A$1:$B$270,2,FALSE)</f>
        <v>SIDOARJO</v>
      </c>
    </row>
    <row r="2007" spans="1:61">
      <c r="A2007">
        <v>2006</v>
      </c>
      <c r="B2007">
        <v>1002506365</v>
      </c>
      <c r="C2007">
        <v>3</v>
      </c>
      <c r="D2007" t="s">
        <v>59</v>
      </c>
      <c r="E2007">
        <v>4</v>
      </c>
      <c r="F2007" t="s">
        <v>224</v>
      </c>
      <c r="G2007" t="s">
        <v>581</v>
      </c>
      <c r="H2007" t="s">
        <v>647</v>
      </c>
      <c r="I2007" t="s">
        <v>213</v>
      </c>
      <c r="J2007" t="s">
        <v>214</v>
      </c>
      <c r="K2007" t="s">
        <v>149</v>
      </c>
      <c r="M2007" t="s">
        <v>76</v>
      </c>
      <c r="N2007" t="s">
        <v>216</v>
      </c>
      <c r="O2007" s="57">
        <v>46237.635185185187</v>
      </c>
      <c r="P2007" s="57">
        <v>46238.474930555552</v>
      </c>
      <c r="Q2007">
        <v>69357690</v>
      </c>
      <c r="R2007">
        <v>2812951033</v>
      </c>
      <c r="S2007">
        <v>143363111823</v>
      </c>
      <c r="T2007" t="s">
        <v>1119</v>
      </c>
      <c r="U2007" t="s">
        <v>3717</v>
      </c>
      <c r="V2007" t="s">
        <v>3718</v>
      </c>
      <c r="Z2007">
        <v>109.35185060000001</v>
      </c>
      <c r="AA2007">
        <v>-7.4033109000000001</v>
      </c>
      <c r="AB2007" t="s">
        <v>1120</v>
      </c>
      <c r="AC2007" t="s">
        <v>290</v>
      </c>
      <c r="AL2007" t="s">
        <v>218</v>
      </c>
      <c r="AM2007" t="s">
        <v>3719</v>
      </c>
      <c r="AN2007" t="s">
        <v>6</v>
      </c>
      <c r="AO2007" s="57">
        <v>46089.642777777779</v>
      </c>
      <c r="AP2007" s="57">
        <v>46239.333333333336</v>
      </c>
      <c r="AR2007" t="s">
        <v>219</v>
      </c>
      <c r="AS2007" t="s">
        <v>647</v>
      </c>
      <c r="AT2007" t="s">
        <v>231</v>
      </c>
      <c r="AU2007">
        <v>20260804</v>
      </c>
      <c r="AV2007" t="s">
        <v>222</v>
      </c>
      <c r="AW2007" t="s">
        <v>613</v>
      </c>
      <c r="AX2007" t="s">
        <v>223</v>
      </c>
      <c r="BA2007" s="57">
        <v>46239.333333333336</v>
      </c>
      <c r="BB2007" t="s">
        <v>3719</v>
      </c>
      <c r="BC2007">
        <v>2026</v>
      </c>
      <c r="BD2007">
        <v>8</v>
      </c>
      <c r="BE2007">
        <v>4</v>
      </c>
      <c r="BF2007" s="6">
        <f t="shared" si="93"/>
        <v>46238</v>
      </c>
      <c r="BG2007">
        <f t="shared" si="94"/>
        <v>-1.3333333333357587</v>
      </c>
      <c r="BH2007" t="str">
        <f t="shared" si="95"/>
        <v>COMPLY</v>
      </c>
      <c r="BI2007" t="e">
        <f>VLOOKUP(H2007,Sheet2!$A$1:$B$270,2,FALSE)</f>
        <v>#N/A</v>
      </c>
    </row>
    <row r="2008" spans="1:61">
      <c r="A2008">
        <v>2007</v>
      </c>
      <c r="B2008">
        <v>1002505014</v>
      </c>
      <c r="C2008">
        <v>3</v>
      </c>
      <c r="D2008" t="s">
        <v>45</v>
      </c>
      <c r="E2008">
        <v>5</v>
      </c>
      <c r="F2008" t="s">
        <v>211</v>
      </c>
      <c r="G2008" t="s">
        <v>118</v>
      </c>
      <c r="H2008" t="s">
        <v>464</v>
      </c>
      <c r="I2008" t="s">
        <v>213</v>
      </c>
      <c r="J2008" t="s">
        <v>214</v>
      </c>
      <c r="K2008" t="s">
        <v>149</v>
      </c>
      <c r="L2008" t="s">
        <v>215</v>
      </c>
      <c r="M2008" t="s">
        <v>575</v>
      </c>
      <c r="N2008" t="s">
        <v>216</v>
      </c>
      <c r="O2008" s="57">
        <v>46236.315937500003</v>
      </c>
      <c r="P2008" s="57">
        <v>46237.671296296299</v>
      </c>
      <c r="Q2008">
        <v>69356929</v>
      </c>
      <c r="S2008">
        <v>172608206115</v>
      </c>
      <c r="T2008" t="s">
        <v>1431</v>
      </c>
      <c r="U2008" t="s">
        <v>1112</v>
      </c>
      <c r="V2008" t="s">
        <v>3720</v>
      </c>
      <c r="Z2008">
        <v>116.753827743551</v>
      </c>
      <c r="AA2008">
        <v>-8.9120264494263406</v>
      </c>
      <c r="AB2008" t="s">
        <v>1434</v>
      </c>
      <c r="AC2008" t="s">
        <v>237</v>
      </c>
      <c r="AL2008" t="s">
        <v>218</v>
      </c>
      <c r="AM2008" t="s">
        <v>1589</v>
      </c>
      <c r="AN2008" t="s">
        <v>6</v>
      </c>
      <c r="AO2008" s="57">
        <v>46061.319351851853</v>
      </c>
      <c r="AP2008" s="57">
        <v>46237.333333333336</v>
      </c>
      <c r="AR2008" t="s">
        <v>14</v>
      </c>
      <c r="AS2008" t="s">
        <v>464</v>
      </c>
      <c r="AT2008" t="s">
        <v>231</v>
      </c>
      <c r="AV2008" t="s">
        <v>3721</v>
      </c>
      <c r="AW2008" t="s">
        <v>1010</v>
      </c>
      <c r="AX2008" t="s">
        <v>223</v>
      </c>
      <c r="BA2008" s="57">
        <v>46237.333333333336</v>
      </c>
      <c r="BB2008" t="s">
        <v>1589</v>
      </c>
      <c r="BF2008" s="6" t="e">
        <f t="shared" si="93"/>
        <v>#NUM!</v>
      </c>
      <c r="BG2008" t="e">
        <f t="shared" si="94"/>
        <v>#NUM!</v>
      </c>
      <c r="BH2008" t="e">
        <f t="shared" si="95"/>
        <v>#NUM!</v>
      </c>
      <c r="BI2008" t="str">
        <f>VLOOKUP(H2008,Sheet2!$A$1:$B$270,2,FALSE)</f>
        <v>SUMBAWA</v>
      </c>
    </row>
    <row r="2009" spans="1:61">
      <c r="A2009">
        <v>2008</v>
      </c>
      <c r="B2009">
        <v>1002532558</v>
      </c>
      <c r="C2009">
        <v>3</v>
      </c>
      <c r="D2009" t="s">
        <v>38</v>
      </c>
      <c r="E2009">
        <v>5</v>
      </c>
      <c r="F2009" t="s">
        <v>92</v>
      </c>
      <c r="G2009" t="s">
        <v>92</v>
      </c>
      <c r="H2009" t="s">
        <v>308</v>
      </c>
      <c r="I2009" t="s">
        <v>213</v>
      </c>
      <c r="J2009" t="s">
        <v>214</v>
      </c>
      <c r="K2009" t="s">
        <v>149</v>
      </c>
      <c r="L2009" t="s">
        <v>215</v>
      </c>
      <c r="M2009" t="s">
        <v>240</v>
      </c>
      <c r="N2009" t="s">
        <v>216</v>
      </c>
      <c r="O2009" s="57">
        <v>46252.443715277775</v>
      </c>
      <c r="P2009" s="57">
        <v>46252.444456018522</v>
      </c>
      <c r="Q2009">
        <v>69368714</v>
      </c>
      <c r="S2009">
        <v>152601214699</v>
      </c>
      <c r="T2009" t="s">
        <v>13734</v>
      </c>
      <c r="U2009" t="s">
        <v>13735</v>
      </c>
      <c r="V2009" t="s">
        <v>13736</v>
      </c>
      <c r="Z2009">
        <v>111.505807</v>
      </c>
      <c r="AA2009">
        <v>-7.5601419999999999</v>
      </c>
      <c r="AB2009" t="s">
        <v>13737</v>
      </c>
      <c r="AC2009" t="s">
        <v>237</v>
      </c>
      <c r="AL2009" t="s">
        <v>218</v>
      </c>
      <c r="AM2009" t="s">
        <v>13183</v>
      </c>
      <c r="AN2009" t="s">
        <v>6</v>
      </c>
      <c r="AO2009" t="s">
        <v>12935</v>
      </c>
      <c r="AP2009" s="57">
        <v>46253.333333333336</v>
      </c>
      <c r="AR2009" t="s">
        <v>241</v>
      </c>
      <c r="AS2009" t="s">
        <v>308</v>
      </c>
      <c r="AT2009" t="s">
        <v>231</v>
      </c>
      <c r="AV2009" t="s">
        <v>240</v>
      </c>
      <c r="AW2009" t="s">
        <v>1021</v>
      </c>
      <c r="AX2009" t="s">
        <v>223</v>
      </c>
      <c r="BA2009" s="57">
        <v>46253.333333333336</v>
      </c>
      <c r="BB2009" t="s">
        <v>13183</v>
      </c>
      <c r="BF2009" s="6" t="e">
        <f t="shared" si="93"/>
        <v>#NUM!</v>
      </c>
      <c r="BG2009" t="e">
        <f t="shared" si="94"/>
        <v>#NUM!</v>
      </c>
      <c r="BH2009" t="e">
        <f t="shared" si="95"/>
        <v>#NUM!</v>
      </c>
      <c r="BI2009" t="str">
        <f>VLOOKUP(H2009,Sheet2!$A$1:$B$270,2,FALSE)</f>
        <v>MADIUN</v>
      </c>
    </row>
    <row r="2010" spans="1:61">
      <c r="A2010">
        <v>2009</v>
      </c>
      <c r="B2010">
        <v>1002513762</v>
      </c>
      <c r="C2010">
        <v>3</v>
      </c>
      <c r="D2010" t="s">
        <v>45</v>
      </c>
      <c r="E2010">
        <v>5</v>
      </c>
      <c r="F2010" t="s">
        <v>113</v>
      </c>
      <c r="G2010" t="s">
        <v>111</v>
      </c>
      <c r="H2010" t="s">
        <v>347</v>
      </c>
      <c r="I2010" t="s">
        <v>213</v>
      </c>
      <c r="J2010" t="s">
        <v>214</v>
      </c>
      <c r="K2010" t="s">
        <v>149</v>
      </c>
      <c r="L2010" t="s">
        <v>215</v>
      </c>
      <c r="M2010" t="s">
        <v>76</v>
      </c>
      <c r="N2010" t="s">
        <v>216</v>
      </c>
      <c r="O2010" s="57">
        <v>46241.37703703704</v>
      </c>
      <c r="P2010" s="57">
        <v>46248.539224537039</v>
      </c>
      <c r="Q2010">
        <v>69360434</v>
      </c>
      <c r="S2010">
        <v>172511797093</v>
      </c>
      <c r="T2010" t="s">
        <v>5825</v>
      </c>
      <c r="U2010" t="s">
        <v>5826</v>
      </c>
      <c r="V2010" t="s">
        <v>5827</v>
      </c>
      <c r="Z2010">
        <v>120.9719446</v>
      </c>
      <c r="AA2010">
        <v>-8.7816536000000003</v>
      </c>
      <c r="AB2010" t="s">
        <v>5828</v>
      </c>
      <c r="AC2010" t="s">
        <v>237</v>
      </c>
      <c r="AL2010" t="s">
        <v>218</v>
      </c>
      <c r="AM2010" t="s">
        <v>5829</v>
      </c>
      <c r="AN2010" t="s">
        <v>6</v>
      </c>
      <c r="AO2010" s="57">
        <v>46211.382592592592</v>
      </c>
      <c r="AP2010" s="57">
        <v>46242.333333333336</v>
      </c>
      <c r="AR2010" t="s">
        <v>219</v>
      </c>
      <c r="AS2010" t="s">
        <v>347</v>
      </c>
      <c r="AT2010" t="s">
        <v>231</v>
      </c>
      <c r="AU2010">
        <v>20260814</v>
      </c>
      <c r="AV2010" t="s">
        <v>222</v>
      </c>
      <c r="AW2010" t="s">
        <v>1014</v>
      </c>
      <c r="AX2010" t="s">
        <v>223</v>
      </c>
      <c r="BA2010" s="57">
        <v>46242.333333333336</v>
      </c>
      <c r="BB2010" t="s">
        <v>5829</v>
      </c>
      <c r="BC2010">
        <v>2026</v>
      </c>
      <c r="BD2010">
        <v>8</v>
      </c>
      <c r="BE2010">
        <v>14</v>
      </c>
      <c r="BF2010" s="6">
        <f t="shared" si="93"/>
        <v>46248</v>
      </c>
      <c r="BG2010">
        <f t="shared" si="94"/>
        <v>5.6666666666642413</v>
      </c>
      <c r="BH2010" t="str">
        <f t="shared" si="95"/>
        <v>NOT COMPLY</v>
      </c>
      <c r="BI2010" t="str">
        <f>VLOOKUP(H2010,Sheet2!$A$1:$B$270,2,FALSE)</f>
        <v>ENDE</v>
      </c>
    </row>
    <row r="2011" spans="1:61">
      <c r="A2011">
        <v>2010</v>
      </c>
      <c r="B2011">
        <v>1002523288</v>
      </c>
      <c r="C2011">
        <v>3</v>
      </c>
      <c r="D2011" t="s">
        <v>55</v>
      </c>
      <c r="E2011">
        <v>5</v>
      </c>
      <c r="F2011" t="s">
        <v>265</v>
      </c>
      <c r="G2011" t="s">
        <v>128</v>
      </c>
      <c r="H2011" t="s">
        <v>311</v>
      </c>
      <c r="I2011" t="s">
        <v>213</v>
      </c>
      <c r="J2011" t="s">
        <v>214</v>
      </c>
      <c r="K2011" t="s">
        <v>149</v>
      </c>
      <c r="M2011" t="s">
        <v>286</v>
      </c>
      <c r="N2011" t="s">
        <v>216</v>
      </c>
      <c r="O2011" s="57">
        <v>46247.351898148147</v>
      </c>
      <c r="P2011" s="57">
        <v>46247.764652777776</v>
      </c>
      <c r="Q2011">
        <v>69364689</v>
      </c>
      <c r="S2011">
        <v>152417233953</v>
      </c>
      <c r="T2011" t="s">
        <v>9214</v>
      </c>
      <c r="U2011" t="s">
        <v>9215</v>
      </c>
      <c r="V2011" t="s">
        <v>9216</v>
      </c>
      <c r="Z2011">
        <v>112.6467571</v>
      </c>
      <c r="AA2011">
        <v>-7.3506213000000002</v>
      </c>
      <c r="AB2011" t="s">
        <v>9217</v>
      </c>
      <c r="AC2011" t="s">
        <v>230</v>
      </c>
      <c r="AL2011" t="s">
        <v>218</v>
      </c>
      <c r="AM2011" t="s">
        <v>9218</v>
      </c>
      <c r="AN2011" t="s">
        <v>6</v>
      </c>
      <c r="AO2011" t="s">
        <v>8863</v>
      </c>
      <c r="AP2011" s="57">
        <v>46248.333333333336</v>
      </c>
      <c r="AR2011" t="s">
        <v>241</v>
      </c>
      <c r="AS2011" t="s">
        <v>311</v>
      </c>
      <c r="AT2011" t="s">
        <v>231</v>
      </c>
      <c r="AV2011" t="s">
        <v>905</v>
      </c>
      <c r="AW2011" t="s">
        <v>582</v>
      </c>
      <c r="AX2011" t="s">
        <v>223</v>
      </c>
      <c r="BA2011" s="57">
        <v>46248.333333333336</v>
      </c>
      <c r="BB2011" t="s">
        <v>9218</v>
      </c>
      <c r="BF2011" s="6" t="e">
        <f t="shared" si="93"/>
        <v>#NUM!</v>
      </c>
      <c r="BG2011" t="e">
        <f t="shared" si="94"/>
        <v>#NUM!</v>
      </c>
      <c r="BH2011" t="e">
        <f t="shared" si="95"/>
        <v>#NUM!</v>
      </c>
      <c r="BI2011" t="str">
        <f>VLOOKUP(H2011,Sheet2!$A$1:$B$270,2,FALSE)</f>
        <v>SURABAYA UTARA</v>
      </c>
    </row>
    <row r="2012" spans="1:61">
      <c r="A2012">
        <v>2011</v>
      </c>
      <c r="B2012">
        <v>1002529764</v>
      </c>
      <c r="C2012">
        <v>3</v>
      </c>
      <c r="D2012" t="s">
        <v>55</v>
      </c>
      <c r="E2012">
        <v>5</v>
      </c>
      <c r="F2012" t="s">
        <v>228</v>
      </c>
      <c r="G2012" t="s">
        <v>121</v>
      </c>
      <c r="H2012" t="s">
        <v>342</v>
      </c>
      <c r="I2012" t="s">
        <v>213</v>
      </c>
      <c r="J2012" t="s">
        <v>214</v>
      </c>
      <c r="K2012" t="s">
        <v>149</v>
      </c>
      <c r="L2012" t="s">
        <v>215</v>
      </c>
      <c r="M2012" t="s">
        <v>76</v>
      </c>
      <c r="N2012" t="s">
        <v>216</v>
      </c>
      <c r="O2012" s="57">
        <v>46250.599259259259</v>
      </c>
      <c r="P2012" s="57">
        <v>46251.893865740742</v>
      </c>
      <c r="Q2012">
        <v>69367588</v>
      </c>
      <c r="S2012">
        <v>152434912008</v>
      </c>
      <c r="T2012" t="s">
        <v>11210</v>
      </c>
      <c r="U2012" t="s">
        <v>11211</v>
      </c>
      <c r="V2012" t="s">
        <v>11212</v>
      </c>
      <c r="Z2012">
        <v>113.345261290669</v>
      </c>
      <c r="AA2012">
        <v>-7.1742142239634701</v>
      </c>
      <c r="AB2012" t="s">
        <v>11213</v>
      </c>
      <c r="AC2012" t="s">
        <v>217</v>
      </c>
      <c r="AL2012" t="s">
        <v>218</v>
      </c>
      <c r="AM2012" t="s">
        <v>10046</v>
      </c>
      <c r="AN2012" t="s">
        <v>6</v>
      </c>
      <c r="AO2012" t="s">
        <v>10088</v>
      </c>
      <c r="AP2012" s="57">
        <v>46251.541666666664</v>
      </c>
      <c r="AR2012" t="s">
        <v>219</v>
      </c>
      <c r="AS2012" t="s">
        <v>342</v>
      </c>
      <c r="AT2012" t="s">
        <v>221</v>
      </c>
      <c r="AU2012">
        <v>20260817</v>
      </c>
      <c r="AV2012" t="s">
        <v>222</v>
      </c>
      <c r="AW2012" t="s">
        <v>11214</v>
      </c>
      <c r="AX2012" t="s">
        <v>223</v>
      </c>
      <c r="BA2012" s="57">
        <v>46251.541666666664</v>
      </c>
      <c r="BB2012" t="s">
        <v>10046</v>
      </c>
      <c r="BC2012">
        <v>2026</v>
      </c>
      <c r="BD2012">
        <v>8</v>
      </c>
      <c r="BE2012">
        <v>17</v>
      </c>
      <c r="BF2012" s="6">
        <f t="shared" si="93"/>
        <v>46251</v>
      </c>
      <c r="BG2012">
        <f t="shared" si="94"/>
        <v>-0.54166666666424135</v>
      </c>
      <c r="BH2012" t="str">
        <f t="shared" si="95"/>
        <v>COMPLY</v>
      </c>
      <c r="BI2012" t="str">
        <f>VLOOKUP(H2012,Sheet2!$A$1:$B$270,2,FALSE)</f>
        <v>MADURA</v>
      </c>
    </row>
    <row r="2013" spans="1:61">
      <c r="A2013">
        <v>2012</v>
      </c>
      <c r="B2013">
        <v>1002504591</v>
      </c>
      <c r="C2013">
        <v>3</v>
      </c>
      <c r="D2013" t="s">
        <v>42</v>
      </c>
      <c r="E2013">
        <v>5</v>
      </c>
      <c r="F2013" t="s">
        <v>102</v>
      </c>
      <c r="G2013" t="s">
        <v>99</v>
      </c>
      <c r="H2013" t="s">
        <v>460</v>
      </c>
      <c r="I2013" t="s">
        <v>213</v>
      </c>
      <c r="J2013" t="s">
        <v>214</v>
      </c>
      <c r="K2013" t="s">
        <v>149</v>
      </c>
      <c r="L2013" t="s">
        <v>215</v>
      </c>
      <c r="M2013" t="s">
        <v>76</v>
      </c>
      <c r="N2013" t="s">
        <v>216</v>
      </c>
      <c r="O2013" s="57">
        <v>46235.572870370372</v>
      </c>
      <c r="P2013" s="57">
        <v>46237.833993055552</v>
      </c>
      <c r="Q2013">
        <v>69356761</v>
      </c>
      <c r="S2013">
        <v>152518202019</v>
      </c>
      <c r="T2013" t="s">
        <v>3722</v>
      </c>
      <c r="U2013" t="s">
        <v>3723</v>
      </c>
      <c r="V2013" t="s">
        <v>3724</v>
      </c>
      <c r="Z2013">
        <v>114.41590894013601</v>
      </c>
      <c r="AA2013">
        <v>-7.9384478689593303</v>
      </c>
      <c r="AB2013" t="s">
        <v>3725</v>
      </c>
      <c r="AC2013" t="s">
        <v>217</v>
      </c>
      <c r="AL2013" t="s">
        <v>218</v>
      </c>
      <c r="AM2013" t="s">
        <v>3726</v>
      </c>
      <c r="AN2013" t="s">
        <v>6</v>
      </c>
      <c r="AO2013" s="57">
        <v>46030.579733796294</v>
      </c>
      <c r="AP2013" s="57">
        <v>46236.541666666664</v>
      </c>
      <c r="AR2013" t="s">
        <v>219</v>
      </c>
      <c r="AS2013" t="s">
        <v>460</v>
      </c>
      <c r="AT2013" t="s">
        <v>231</v>
      </c>
      <c r="AU2013">
        <v>20260803</v>
      </c>
      <c r="AV2013" t="s">
        <v>222</v>
      </c>
      <c r="AW2013" t="s">
        <v>1018</v>
      </c>
      <c r="AX2013" t="s">
        <v>223</v>
      </c>
      <c r="BA2013" s="57">
        <v>46236.541666666664</v>
      </c>
      <c r="BB2013" t="s">
        <v>3726</v>
      </c>
      <c r="BC2013">
        <v>2026</v>
      </c>
      <c r="BD2013">
        <v>8</v>
      </c>
      <c r="BE2013">
        <v>3</v>
      </c>
      <c r="BF2013" s="6">
        <f t="shared" si="93"/>
        <v>46237</v>
      </c>
      <c r="BG2013">
        <f t="shared" si="94"/>
        <v>0.45833333333575865</v>
      </c>
      <c r="BH2013" t="str">
        <f t="shared" si="95"/>
        <v>COMPLY</v>
      </c>
      <c r="BI2013" t="str">
        <f>VLOOKUP(H2013,Sheet2!$A$1:$B$270,2,FALSE)</f>
        <v>BANYUWANGI</v>
      </c>
    </row>
    <row r="2014" spans="1:61">
      <c r="A2014">
        <v>2013</v>
      </c>
      <c r="B2014">
        <v>1002511888</v>
      </c>
      <c r="C2014">
        <v>3</v>
      </c>
      <c r="D2014" t="s">
        <v>59</v>
      </c>
      <c r="E2014">
        <v>4</v>
      </c>
      <c r="F2014" t="s">
        <v>567</v>
      </c>
      <c r="G2014" t="s">
        <v>609</v>
      </c>
      <c r="H2014" t="s">
        <v>936</v>
      </c>
      <c r="I2014" t="s">
        <v>213</v>
      </c>
      <c r="J2014" t="s">
        <v>214</v>
      </c>
      <c r="K2014" t="s">
        <v>149</v>
      </c>
      <c r="M2014" t="s">
        <v>76</v>
      </c>
      <c r="N2014" t="s">
        <v>216</v>
      </c>
      <c r="O2014" s="57">
        <v>46240.453032407408</v>
      </c>
      <c r="P2014" s="57">
        <v>46240.524641203701</v>
      </c>
      <c r="Q2014">
        <v>69357038</v>
      </c>
      <c r="S2014">
        <v>146113146949</v>
      </c>
      <c r="T2014" t="s">
        <v>3727</v>
      </c>
      <c r="U2014" t="s">
        <v>3728</v>
      </c>
      <c r="V2014" t="s">
        <v>3729</v>
      </c>
      <c r="Z2014">
        <v>110.367462105399</v>
      </c>
      <c r="AA2014">
        <v>-7.7850393554297801</v>
      </c>
      <c r="AB2014" t="s">
        <v>3730</v>
      </c>
      <c r="AC2014" t="s">
        <v>290</v>
      </c>
      <c r="AL2014" t="s">
        <v>218</v>
      </c>
      <c r="AM2014" t="s">
        <v>3731</v>
      </c>
      <c r="AN2014" t="s">
        <v>6</v>
      </c>
      <c r="AO2014" s="57">
        <v>46181.455231481479</v>
      </c>
      <c r="AR2014" t="s">
        <v>219</v>
      </c>
      <c r="AS2014" t="s">
        <v>936</v>
      </c>
      <c r="AT2014" t="s">
        <v>231</v>
      </c>
      <c r="AU2014">
        <v>20260806</v>
      </c>
      <c r="AV2014" t="s">
        <v>222</v>
      </c>
      <c r="AW2014" t="s">
        <v>561</v>
      </c>
      <c r="AX2014" t="s">
        <v>223</v>
      </c>
      <c r="BA2014" s="57">
        <v>46240.291666666664</v>
      </c>
      <c r="BB2014" t="s">
        <v>3731</v>
      </c>
      <c r="BC2014">
        <v>2026</v>
      </c>
      <c r="BD2014">
        <v>8</v>
      </c>
      <c r="BE2014">
        <v>6</v>
      </c>
      <c r="BF2014" s="6">
        <f t="shared" si="93"/>
        <v>46240</v>
      </c>
      <c r="BG2014">
        <f t="shared" si="94"/>
        <v>-0.29166666666424135</v>
      </c>
      <c r="BH2014" t="str">
        <f t="shared" si="95"/>
        <v>COMPLY</v>
      </c>
      <c r="BI2014" t="e">
        <f>VLOOKUP(H2014,Sheet2!$A$1:$B$270,2,FALSE)</f>
        <v>#N/A</v>
      </c>
    </row>
    <row r="2015" spans="1:61">
      <c r="A2015">
        <v>2014</v>
      </c>
      <c r="B2015">
        <v>1002514993</v>
      </c>
      <c r="C2015">
        <v>3</v>
      </c>
      <c r="D2015" t="s">
        <v>59</v>
      </c>
      <c r="E2015">
        <v>4</v>
      </c>
      <c r="F2015" t="s">
        <v>567</v>
      </c>
      <c r="G2015" t="s">
        <v>902</v>
      </c>
      <c r="H2015" t="s">
        <v>923</v>
      </c>
      <c r="I2015" t="s">
        <v>213</v>
      </c>
      <c r="J2015" t="s">
        <v>214</v>
      </c>
      <c r="K2015" t="s">
        <v>149</v>
      </c>
      <c r="L2015" t="s">
        <v>215</v>
      </c>
      <c r="M2015" t="s">
        <v>933</v>
      </c>
      <c r="N2015" t="s">
        <v>216</v>
      </c>
      <c r="O2015" s="57">
        <v>46241.632604166669</v>
      </c>
      <c r="P2015" s="57">
        <v>46245.441087962965</v>
      </c>
      <c r="Q2015">
        <v>69360955</v>
      </c>
      <c r="S2015">
        <v>146129128528</v>
      </c>
      <c r="T2015" t="s">
        <v>4755</v>
      </c>
      <c r="U2015" t="s">
        <v>5830</v>
      </c>
      <c r="V2015" t="s">
        <v>5831</v>
      </c>
      <c r="Z2015">
        <v>110.40861099999999</v>
      </c>
      <c r="AA2015">
        <v>-7.8619719999999997</v>
      </c>
      <c r="AB2015" t="s">
        <v>5832</v>
      </c>
      <c r="AC2015" t="s">
        <v>237</v>
      </c>
      <c r="AL2015" t="s">
        <v>218</v>
      </c>
      <c r="AM2015" t="s">
        <v>5833</v>
      </c>
      <c r="AN2015" t="s">
        <v>6</v>
      </c>
      <c r="AO2015" s="57">
        <v>46211.642800925925</v>
      </c>
      <c r="AP2015" s="57">
        <v>46244.333333333336</v>
      </c>
      <c r="AQ2015" t="s">
        <v>248</v>
      </c>
      <c r="AR2015" t="s">
        <v>12</v>
      </c>
      <c r="AS2015" t="s">
        <v>923</v>
      </c>
      <c r="AT2015" t="s">
        <v>231</v>
      </c>
      <c r="AV2015" t="s">
        <v>917</v>
      </c>
      <c r="AW2015" t="s">
        <v>1014</v>
      </c>
      <c r="AX2015" t="s">
        <v>223</v>
      </c>
      <c r="BA2015" s="57">
        <v>46244.333333333336</v>
      </c>
      <c r="BB2015" t="s">
        <v>5833</v>
      </c>
      <c r="BF2015" s="6" t="e">
        <f t="shared" si="93"/>
        <v>#NUM!</v>
      </c>
      <c r="BG2015" t="e">
        <f t="shared" si="94"/>
        <v>#NUM!</v>
      </c>
      <c r="BH2015" t="e">
        <f t="shared" si="95"/>
        <v>#NUM!</v>
      </c>
      <c r="BI2015" t="e">
        <f>VLOOKUP(H2015,Sheet2!$A$1:$B$270,2,FALSE)</f>
        <v>#N/A</v>
      </c>
    </row>
    <row r="2016" spans="1:61">
      <c r="A2016">
        <v>2015</v>
      </c>
      <c r="B2016">
        <v>1002527576</v>
      </c>
      <c r="C2016">
        <v>3</v>
      </c>
      <c r="D2016" t="s">
        <v>42</v>
      </c>
      <c r="E2016">
        <v>5</v>
      </c>
      <c r="F2016" t="s">
        <v>233</v>
      </c>
      <c r="G2016" t="s">
        <v>106</v>
      </c>
      <c r="H2016" t="s">
        <v>451</v>
      </c>
      <c r="I2016" t="s">
        <v>213</v>
      </c>
      <c r="J2016" t="s">
        <v>214</v>
      </c>
      <c r="K2016" t="s">
        <v>149</v>
      </c>
      <c r="M2016" t="s">
        <v>76</v>
      </c>
      <c r="N2016" t="s">
        <v>216</v>
      </c>
      <c r="O2016" s="57">
        <v>46249.052662037036</v>
      </c>
      <c r="P2016" s="57">
        <v>46249.573773148149</v>
      </c>
      <c r="Q2016">
        <v>69366502</v>
      </c>
      <c r="S2016">
        <v>152741225092</v>
      </c>
      <c r="T2016" t="s">
        <v>11215</v>
      </c>
      <c r="U2016" t="s">
        <v>11216</v>
      </c>
      <c r="V2016" t="s">
        <v>11217</v>
      </c>
      <c r="Z2016">
        <v>112.68118699999999</v>
      </c>
      <c r="AA2016">
        <v>-7.6480027000000002</v>
      </c>
      <c r="AB2016" t="s">
        <v>11218</v>
      </c>
      <c r="AC2016" t="s">
        <v>230</v>
      </c>
      <c r="AL2016" t="s">
        <v>218</v>
      </c>
      <c r="AM2016" t="s">
        <v>11219</v>
      </c>
      <c r="AN2016" t="s">
        <v>6</v>
      </c>
      <c r="AO2016" t="s">
        <v>10417</v>
      </c>
      <c r="AP2016" s="57">
        <v>46250.333333333336</v>
      </c>
      <c r="AR2016" t="s">
        <v>219</v>
      </c>
      <c r="AS2016" t="s">
        <v>451</v>
      </c>
      <c r="AT2016" t="s">
        <v>231</v>
      </c>
      <c r="AU2016">
        <v>20260815</v>
      </c>
      <c r="AV2016" t="s">
        <v>222</v>
      </c>
      <c r="AW2016" t="s">
        <v>561</v>
      </c>
      <c r="AX2016" t="s">
        <v>223</v>
      </c>
      <c r="BA2016" s="57">
        <v>46250.333333333336</v>
      </c>
      <c r="BB2016" t="s">
        <v>11219</v>
      </c>
      <c r="BC2016">
        <v>2026</v>
      </c>
      <c r="BD2016">
        <v>8</v>
      </c>
      <c r="BE2016">
        <v>15</v>
      </c>
      <c r="BF2016" s="6">
        <f t="shared" si="93"/>
        <v>46249</v>
      </c>
      <c r="BG2016">
        <f t="shared" si="94"/>
        <v>-1.3333333333357587</v>
      </c>
      <c r="BH2016" t="str">
        <f t="shared" si="95"/>
        <v>COMPLY</v>
      </c>
      <c r="BI2016" t="str">
        <f>VLOOKUP(H2016,Sheet2!$A$1:$B$270,2,FALSE)</f>
        <v>PASURUAN</v>
      </c>
    </row>
    <row r="2017" spans="1:61">
      <c r="A2017">
        <v>2016</v>
      </c>
      <c r="B2017">
        <v>1002511439</v>
      </c>
      <c r="C2017">
        <v>3</v>
      </c>
      <c r="D2017" t="s">
        <v>34</v>
      </c>
      <c r="E2017">
        <v>5</v>
      </c>
      <c r="F2017" t="s">
        <v>573</v>
      </c>
      <c r="G2017" t="s">
        <v>79</v>
      </c>
      <c r="H2017" t="s">
        <v>471</v>
      </c>
      <c r="I2017" t="s">
        <v>213</v>
      </c>
      <c r="J2017" t="s">
        <v>214</v>
      </c>
      <c r="K2017" t="s">
        <v>149</v>
      </c>
      <c r="M2017" t="s">
        <v>575</v>
      </c>
      <c r="N2017" t="s">
        <v>216</v>
      </c>
      <c r="O2017" s="57">
        <v>46240.347372685188</v>
      </c>
      <c r="P2017" s="57">
        <v>46242.411863425928</v>
      </c>
      <c r="Q2017">
        <v>69359555</v>
      </c>
      <c r="S2017">
        <v>172407215184</v>
      </c>
      <c r="T2017" t="s">
        <v>3753</v>
      </c>
      <c r="U2017" t="s">
        <v>3754</v>
      </c>
      <c r="V2017" t="s">
        <v>3755</v>
      </c>
      <c r="Z2017">
        <v>115.2967089</v>
      </c>
      <c r="AA2017">
        <v>-8.5916589999999999</v>
      </c>
      <c r="AB2017" t="s">
        <v>3756</v>
      </c>
      <c r="AC2017" t="s">
        <v>230</v>
      </c>
      <c r="AL2017" t="s">
        <v>218</v>
      </c>
      <c r="AM2017" t="s">
        <v>3757</v>
      </c>
      <c r="AN2017" t="s">
        <v>6</v>
      </c>
      <c r="AO2017" s="57">
        <v>46181.350717592592</v>
      </c>
      <c r="AP2017" s="57">
        <v>46241.333333333336</v>
      </c>
      <c r="AQ2017" t="s">
        <v>903</v>
      </c>
      <c r="AR2017" t="s">
        <v>14</v>
      </c>
      <c r="AS2017" t="s">
        <v>471</v>
      </c>
      <c r="AT2017" t="s">
        <v>231</v>
      </c>
      <c r="AV2017" t="s">
        <v>5839</v>
      </c>
      <c r="AW2017" t="s">
        <v>561</v>
      </c>
      <c r="AX2017" t="s">
        <v>223</v>
      </c>
      <c r="BA2017" s="57">
        <v>46241.333333333336</v>
      </c>
      <c r="BB2017" t="s">
        <v>3757</v>
      </c>
      <c r="BF2017" s="6" t="e">
        <f t="shared" si="93"/>
        <v>#NUM!</v>
      </c>
      <c r="BG2017" t="e">
        <f t="shared" si="94"/>
        <v>#NUM!</v>
      </c>
      <c r="BH2017" t="e">
        <f t="shared" si="95"/>
        <v>#NUM!</v>
      </c>
      <c r="BI2017" t="str">
        <f>VLOOKUP(H2017,Sheet2!$A$1:$B$270,2,FALSE)</f>
        <v>GIANYAR</v>
      </c>
    </row>
    <row r="2018" spans="1:61">
      <c r="A2018">
        <v>2017</v>
      </c>
      <c r="B2018">
        <v>1002525558</v>
      </c>
      <c r="C2018">
        <v>3</v>
      </c>
      <c r="D2018" t="s">
        <v>42</v>
      </c>
      <c r="E2018">
        <v>5</v>
      </c>
      <c r="F2018" t="s">
        <v>102</v>
      </c>
      <c r="G2018" t="s">
        <v>100</v>
      </c>
      <c r="H2018" t="s">
        <v>282</v>
      </c>
      <c r="I2018" t="s">
        <v>213</v>
      </c>
      <c r="J2018" t="s">
        <v>214</v>
      </c>
      <c r="K2018" t="s">
        <v>149</v>
      </c>
      <c r="L2018" t="s">
        <v>215</v>
      </c>
      <c r="M2018" t="s">
        <v>225</v>
      </c>
      <c r="N2018" t="s">
        <v>216</v>
      </c>
      <c r="O2018" s="57">
        <v>46248.380509259259</v>
      </c>
      <c r="P2018" s="57">
        <v>46249.337291666663</v>
      </c>
      <c r="Q2018">
        <v>69365666</v>
      </c>
      <c r="S2018">
        <v>152507223601</v>
      </c>
      <c r="T2018" t="s">
        <v>11223</v>
      </c>
      <c r="U2018" t="s">
        <v>11224</v>
      </c>
      <c r="V2018" t="s">
        <v>11225</v>
      </c>
      <c r="Z2018">
        <v>113.95661269999999</v>
      </c>
      <c r="AA2018">
        <v>-8.0082848999999996</v>
      </c>
      <c r="AB2018" t="s">
        <v>11226</v>
      </c>
      <c r="AC2018" t="s">
        <v>237</v>
      </c>
      <c r="AL2018" t="s">
        <v>218</v>
      </c>
      <c r="AM2018" t="s">
        <v>9883</v>
      </c>
      <c r="AN2018" t="s">
        <v>6</v>
      </c>
      <c r="AO2018" t="s">
        <v>9884</v>
      </c>
      <c r="AP2018" s="57">
        <v>46249.333333333336</v>
      </c>
      <c r="AR2018" t="s">
        <v>18</v>
      </c>
      <c r="AS2018" t="s">
        <v>282</v>
      </c>
      <c r="AT2018" t="s">
        <v>221</v>
      </c>
      <c r="AV2018" t="s">
        <v>227</v>
      </c>
      <c r="AW2018" t="s">
        <v>890</v>
      </c>
      <c r="AX2018" t="s">
        <v>223</v>
      </c>
      <c r="BA2018" s="57">
        <v>46249.333333333336</v>
      </c>
      <c r="BB2018" t="s">
        <v>9883</v>
      </c>
      <c r="BF2018" s="6" t="e">
        <f t="shared" si="93"/>
        <v>#NUM!</v>
      </c>
      <c r="BG2018" t="e">
        <f t="shared" si="94"/>
        <v>#NUM!</v>
      </c>
      <c r="BH2018" t="e">
        <f t="shared" si="95"/>
        <v>#NUM!</v>
      </c>
      <c r="BI2018" t="str">
        <f>VLOOKUP(H2018,Sheet2!$A$1:$B$270,2,FALSE)</f>
        <v>JEMBER</v>
      </c>
    </row>
    <row r="2019" spans="1:61">
      <c r="A2019">
        <v>2018</v>
      </c>
      <c r="B2019">
        <v>1002516210</v>
      </c>
      <c r="C2019">
        <v>3</v>
      </c>
      <c r="D2019" t="s">
        <v>49</v>
      </c>
      <c r="E2019">
        <v>4</v>
      </c>
      <c r="F2019" t="s">
        <v>246</v>
      </c>
      <c r="G2019" t="s">
        <v>324</v>
      </c>
      <c r="H2019" t="s">
        <v>934</v>
      </c>
      <c r="I2019" t="s">
        <v>213</v>
      </c>
      <c r="J2019" t="s">
        <v>214</v>
      </c>
      <c r="K2019" t="s">
        <v>149</v>
      </c>
      <c r="L2019" t="s">
        <v>215</v>
      </c>
      <c r="M2019" t="s">
        <v>76</v>
      </c>
      <c r="N2019" t="s">
        <v>216</v>
      </c>
      <c r="O2019" s="57">
        <v>46242.761759259258</v>
      </c>
      <c r="P2019" s="57">
        <v>46243.746111111112</v>
      </c>
      <c r="Q2019">
        <v>69361647</v>
      </c>
      <c r="S2019">
        <v>141411106515</v>
      </c>
      <c r="T2019" t="s">
        <v>5850</v>
      </c>
      <c r="U2019" t="s">
        <v>5851</v>
      </c>
      <c r="V2019" t="s">
        <v>5852</v>
      </c>
      <c r="Z2019">
        <v>110.37271220237</v>
      </c>
      <c r="AA2019">
        <v>-7.2240532914560696</v>
      </c>
      <c r="AB2019" t="s">
        <v>5853</v>
      </c>
      <c r="AC2019" t="s">
        <v>217</v>
      </c>
      <c r="AL2019" t="s">
        <v>218</v>
      </c>
      <c r="AM2019" t="s">
        <v>5854</v>
      </c>
      <c r="AN2019" t="s">
        <v>6</v>
      </c>
      <c r="AO2019" s="57">
        <v>46242.767465277779</v>
      </c>
      <c r="AP2019" s="57">
        <v>46243.625</v>
      </c>
      <c r="AR2019" t="s">
        <v>219</v>
      </c>
      <c r="AS2019" t="s">
        <v>934</v>
      </c>
      <c r="AT2019" t="s">
        <v>231</v>
      </c>
      <c r="AU2019">
        <v>20260809</v>
      </c>
      <c r="AV2019" t="s">
        <v>222</v>
      </c>
      <c r="AW2019" t="s">
        <v>1010</v>
      </c>
      <c r="AX2019" t="s">
        <v>223</v>
      </c>
      <c r="BA2019" s="57">
        <v>46243.625</v>
      </c>
      <c r="BB2019" t="s">
        <v>5854</v>
      </c>
      <c r="BC2019">
        <v>2026</v>
      </c>
      <c r="BD2019">
        <v>8</v>
      </c>
      <c r="BE2019">
        <v>9</v>
      </c>
      <c r="BF2019" s="6">
        <f t="shared" si="93"/>
        <v>46243</v>
      </c>
      <c r="BG2019">
        <f t="shared" si="94"/>
        <v>-0.625</v>
      </c>
      <c r="BH2019" t="str">
        <f t="shared" si="95"/>
        <v>COMPLY</v>
      </c>
      <c r="BI2019" t="e">
        <f>VLOOKUP(H2019,Sheet2!$A$1:$B$270,2,FALSE)</f>
        <v>#N/A</v>
      </c>
    </row>
    <row r="2020" spans="1:61">
      <c r="A2020">
        <v>2019</v>
      </c>
      <c r="B2020">
        <v>1002533640</v>
      </c>
      <c r="C2020">
        <v>3</v>
      </c>
      <c r="D2020" t="s">
        <v>55</v>
      </c>
      <c r="E2020">
        <v>5</v>
      </c>
      <c r="F2020" t="s">
        <v>228</v>
      </c>
      <c r="G2020" t="s">
        <v>127</v>
      </c>
      <c r="H2020" t="s">
        <v>229</v>
      </c>
      <c r="I2020" t="s">
        <v>213</v>
      </c>
      <c r="J2020" t="s">
        <v>214</v>
      </c>
      <c r="K2020" t="s">
        <v>149</v>
      </c>
      <c r="M2020" t="s">
        <v>602</v>
      </c>
      <c r="N2020" t="s">
        <v>216</v>
      </c>
      <c r="O2020" s="57">
        <v>46252.619942129626</v>
      </c>
      <c r="P2020" s="57">
        <v>46252.659421296295</v>
      </c>
      <c r="Q2020">
        <v>69369196</v>
      </c>
      <c r="S2020">
        <v>152426928322</v>
      </c>
      <c r="T2020" t="s">
        <v>13738</v>
      </c>
      <c r="U2020" t="s">
        <v>13739</v>
      </c>
      <c r="Z2020">
        <v>113.56073619999999</v>
      </c>
      <c r="AA2020">
        <v>-7.1241570999999997</v>
      </c>
      <c r="AB2020" t="s">
        <v>13740</v>
      </c>
      <c r="AC2020" t="s">
        <v>230</v>
      </c>
      <c r="AO2020" t="s">
        <v>13520</v>
      </c>
      <c r="AR2020" t="s">
        <v>5</v>
      </c>
      <c r="AS2020" t="s">
        <v>229</v>
      </c>
      <c r="AT2020" t="s">
        <v>231</v>
      </c>
      <c r="AV2020" t="s">
        <v>13741</v>
      </c>
      <c r="AW2020" t="s">
        <v>560</v>
      </c>
      <c r="AX2020" t="s">
        <v>223</v>
      </c>
      <c r="BF2020" s="6" t="e">
        <f t="shared" si="93"/>
        <v>#NUM!</v>
      </c>
      <c r="BG2020" t="e">
        <f t="shared" si="94"/>
        <v>#NUM!</v>
      </c>
      <c r="BH2020" t="e">
        <f t="shared" si="95"/>
        <v>#NUM!</v>
      </c>
      <c r="BI2020" t="str">
        <f>VLOOKUP(H2020,Sheet2!$A$1:$B$270,2,FALSE)</f>
        <v>MADURA</v>
      </c>
    </row>
    <row r="2021" spans="1:61">
      <c r="A2021">
        <v>2020</v>
      </c>
      <c r="B2021">
        <v>1002513852</v>
      </c>
      <c r="C2021">
        <v>3</v>
      </c>
      <c r="D2021" t="s">
        <v>55</v>
      </c>
      <c r="E2021">
        <v>5</v>
      </c>
      <c r="F2021" t="s">
        <v>265</v>
      </c>
      <c r="G2021" t="s">
        <v>122</v>
      </c>
      <c r="H2021" t="s">
        <v>297</v>
      </c>
      <c r="I2021" t="s">
        <v>213</v>
      </c>
      <c r="J2021" t="s">
        <v>214</v>
      </c>
      <c r="K2021" t="s">
        <v>149</v>
      </c>
      <c r="L2021" t="s">
        <v>215</v>
      </c>
      <c r="M2021" t="s">
        <v>76</v>
      </c>
      <c r="N2021" t="s">
        <v>216</v>
      </c>
      <c r="O2021" s="57">
        <v>46241.395092592589</v>
      </c>
      <c r="P2021" s="57">
        <v>46242.368958333333</v>
      </c>
      <c r="Q2021">
        <v>69360455</v>
      </c>
      <c r="S2021">
        <v>152446246170</v>
      </c>
      <c r="T2021" t="s">
        <v>5860</v>
      </c>
      <c r="U2021" t="s">
        <v>4400</v>
      </c>
      <c r="V2021" t="s">
        <v>5861</v>
      </c>
      <c r="Z2021">
        <v>112.594419792294</v>
      </c>
      <c r="AA2021">
        <v>-7.2414363992196602</v>
      </c>
      <c r="AB2021" t="s">
        <v>5862</v>
      </c>
      <c r="AC2021" t="s">
        <v>217</v>
      </c>
      <c r="AL2021" t="s">
        <v>218</v>
      </c>
      <c r="AM2021" t="s">
        <v>4578</v>
      </c>
      <c r="AN2021" t="s">
        <v>6</v>
      </c>
      <c r="AO2021" s="57">
        <v>46211.402858796297</v>
      </c>
      <c r="AP2021" s="57">
        <v>46242.333333333336</v>
      </c>
      <c r="AR2021" t="s">
        <v>219</v>
      </c>
      <c r="AS2021" t="s">
        <v>297</v>
      </c>
      <c r="AT2021" t="s">
        <v>231</v>
      </c>
      <c r="AU2021">
        <v>20260808</v>
      </c>
      <c r="AV2021" t="s">
        <v>222</v>
      </c>
      <c r="AW2021" t="s">
        <v>1018</v>
      </c>
      <c r="AX2021" t="s">
        <v>223</v>
      </c>
      <c r="BA2021" s="57">
        <v>46242.333333333336</v>
      </c>
      <c r="BB2021" t="s">
        <v>4578</v>
      </c>
      <c r="BC2021">
        <v>2026</v>
      </c>
      <c r="BD2021">
        <v>8</v>
      </c>
      <c r="BE2021">
        <v>8</v>
      </c>
      <c r="BF2021" s="6">
        <f t="shared" si="93"/>
        <v>46242</v>
      </c>
      <c r="BG2021">
        <f t="shared" si="94"/>
        <v>-0.33333333333575865</v>
      </c>
      <c r="BH2021" t="str">
        <f t="shared" si="95"/>
        <v>COMPLY</v>
      </c>
      <c r="BI2021" t="str">
        <f>VLOOKUP(H2021,Sheet2!$A$1:$B$270,2,FALSE)</f>
        <v>GRESIK</v>
      </c>
    </row>
    <row r="2022" spans="1:61">
      <c r="A2022">
        <v>2021</v>
      </c>
      <c r="B2022">
        <v>1002525468</v>
      </c>
      <c r="C2022">
        <v>3</v>
      </c>
      <c r="D2022" t="s">
        <v>45</v>
      </c>
      <c r="E2022">
        <v>5</v>
      </c>
      <c r="F2022" t="s">
        <v>211</v>
      </c>
      <c r="G2022" t="s">
        <v>110</v>
      </c>
      <c r="H2022" t="s">
        <v>239</v>
      </c>
      <c r="I2022" t="s">
        <v>213</v>
      </c>
      <c r="J2022" t="s">
        <v>214</v>
      </c>
      <c r="K2022" t="s">
        <v>149</v>
      </c>
      <c r="L2022" t="s">
        <v>215</v>
      </c>
      <c r="M2022" t="s">
        <v>575</v>
      </c>
      <c r="N2022" t="s">
        <v>216</v>
      </c>
      <c r="O2022" s="57">
        <v>46248.357604166667</v>
      </c>
      <c r="P2022" s="57">
        <v>46252.380613425928</v>
      </c>
      <c r="Q2022">
        <v>69365632</v>
      </c>
      <c r="S2022">
        <v>172616790181</v>
      </c>
      <c r="T2022" t="s">
        <v>11232</v>
      </c>
      <c r="U2022" t="s">
        <v>11233</v>
      </c>
      <c r="V2022" t="s">
        <v>11234</v>
      </c>
      <c r="Z2022">
        <v>118.69760468602099</v>
      </c>
      <c r="AA2022">
        <v>-8.5626328475883202</v>
      </c>
      <c r="AB2022" t="s">
        <v>11235</v>
      </c>
      <c r="AC2022" t="s">
        <v>217</v>
      </c>
      <c r="AL2022" t="s">
        <v>218</v>
      </c>
      <c r="AM2022" t="s">
        <v>11236</v>
      </c>
      <c r="AN2022" t="s">
        <v>6</v>
      </c>
      <c r="AO2022" t="s">
        <v>9988</v>
      </c>
      <c r="AP2022" s="57">
        <v>46249.333333333336</v>
      </c>
      <c r="AQ2022" t="s">
        <v>903</v>
      </c>
      <c r="AR2022" t="s">
        <v>14</v>
      </c>
      <c r="AS2022" t="s">
        <v>239</v>
      </c>
      <c r="AT2022" t="s">
        <v>221</v>
      </c>
      <c r="AV2022" t="s">
        <v>13742</v>
      </c>
      <c r="AW2022" t="s">
        <v>5948</v>
      </c>
      <c r="AX2022" t="s">
        <v>223</v>
      </c>
      <c r="BA2022" s="57">
        <v>46249.333333333336</v>
      </c>
      <c r="BB2022" t="s">
        <v>11236</v>
      </c>
      <c r="BF2022" s="6" t="e">
        <f t="shared" si="93"/>
        <v>#NUM!</v>
      </c>
      <c r="BG2022" t="e">
        <f t="shared" si="94"/>
        <v>#NUM!</v>
      </c>
      <c r="BH2022" t="e">
        <f t="shared" si="95"/>
        <v>#NUM!</v>
      </c>
      <c r="BI2022" t="str">
        <f>VLOOKUP(H2022,Sheet2!$A$1:$B$270,2,FALSE)</f>
        <v>BIMA</v>
      </c>
    </row>
    <row r="2023" spans="1:61">
      <c r="A2023">
        <v>2022</v>
      </c>
      <c r="B2023">
        <v>1002524577</v>
      </c>
      <c r="C2023">
        <v>3</v>
      </c>
      <c r="D2023" t="s">
        <v>38</v>
      </c>
      <c r="E2023">
        <v>5</v>
      </c>
      <c r="F2023" t="s">
        <v>92</v>
      </c>
      <c r="G2023" t="s">
        <v>92</v>
      </c>
      <c r="H2023" t="s">
        <v>482</v>
      </c>
      <c r="I2023" t="s">
        <v>213</v>
      </c>
      <c r="J2023" t="s">
        <v>214</v>
      </c>
      <c r="K2023" t="s">
        <v>149</v>
      </c>
      <c r="M2023" t="s">
        <v>76</v>
      </c>
      <c r="N2023" t="s">
        <v>216</v>
      </c>
      <c r="O2023" s="57">
        <v>46247.619143518517</v>
      </c>
      <c r="P2023" s="57">
        <v>46247.661400462966</v>
      </c>
      <c r="Q2023">
        <v>69363256</v>
      </c>
      <c r="S2023">
        <v>152632208286</v>
      </c>
      <c r="T2023" t="s">
        <v>7469</v>
      </c>
      <c r="U2023" t="s">
        <v>9219</v>
      </c>
      <c r="V2023" t="s">
        <v>9220</v>
      </c>
      <c r="Z2023">
        <v>111.77871399999999</v>
      </c>
      <c r="AA2023">
        <v>-7.5608820000000003</v>
      </c>
      <c r="AB2023" t="s">
        <v>7472</v>
      </c>
      <c r="AC2023" t="s">
        <v>217</v>
      </c>
      <c r="AL2023" t="s">
        <v>218</v>
      </c>
      <c r="AM2023" t="s">
        <v>9221</v>
      </c>
      <c r="AN2023" t="s">
        <v>6</v>
      </c>
      <c r="AO2023" t="s">
        <v>8888</v>
      </c>
      <c r="AR2023" t="s">
        <v>219</v>
      </c>
      <c r="AS2023" t="s">
        <v>482</v>
      </c>
      <c r="AT2023" t="s">
        <v>231</v>
      </c>
      <c r="AU2023">
        <v>20260813</v>
      </c>
      <c r="AV2023" t="s">
        <v>222</v>
      </c>
      <c r="AW2023" t="s">
        <v>562</v>
      </c>
      <c r="AX2023" t="s">
        <v>223</v>
      </c>
      <c r="BA2023" s="57">
        <v>46247.291666666664</v>
      </c>
      <c r="BB2023" t="s">
        <v>9221</v>
      </c>
      <c r="BC2023">
        <v>2026</v>
      </c>
      <c r="BD2023">
        <v>8</v>
      </c>
      <c r="BE2023">
        <v>13</v>
      </c>
      <c r="BF2023" s="6">
        <f t="shared" si="93"/>
        <v>46247</v>
      </c>
      <c r="BG2023">
        <f t="shared" si="94"/>
        <v>-0.29166666666424135</v>
      </c>
      <c r="BH2023" t="str">
        <f t="shared" si="95"/>
        <v>COMPLY</v>
      </c>
      <c r="BI2023" t="str">
        <f>VLOOKUP(H2023,Sheet2!$A$1:$B$270,2,FALSE)</f>
        <v>MADIUN</v>
      </c>
    </row>
    <row r="2024" spans="1:61">
      <c r="A2024">
        <v>2023</v>
      </c>
      <c r="B2024">
        <v>1002506587</v>
      </c>
      <c r="C2024">
        <v>3</v>
      </c>
      <c r="D2024" t="s">
        <v>59</v>
      </c>
      <c r="E2024">
        <v>4</v>
      </c>
      <c r="F2024" t="s">
        <v>567</v>
      </c>
      <c r="G2024" t="s">
        <v>609</v>
      </c>
      <c r="H2024" t="s">
        <v>936</v>
      </c>
      <c r="I2024" t="s">
        <v>213</v>
      </c>
      <c r="J2024" t="s">
        <v>214</v>
      </c>
      <c r="K2024" t="s">
        <v>149</v>
      </c>
      <c r="L2024" t="s">
        <v>215</v>
      </c>
      <c r="M2024" t="s">
        <v>76</v>
      </c>
      <c r="N2024" t="s">
        <v>216</v>
      </c>
      <c r="O2024" s="57">
        <v>46237.732592592591</v>
      </c>
      <c r="P2024" s="57">
        <v>46239.443888888891</v>
      </c>
      <c r="Q2024">
        <v>69357817</v>
      </c>
      <c r="S2024">
        <v>146113146887</v>
      </c>
      <c r="T2024" t="s">
        <v>2403</v>
      </c>
      <c r="U2024" t="s">
        <v>2404</v>
      </c>
      <c r="V2024" t="s">
        <v>3788</v>
      </c>
      <c r="Z2024">
        <v>110.330237</v>
      </c>
      <c r="AA2024">
        <v>-7.7973590000000002</v>
      </c>
      <c r="AB2024" t="s">
        <v>3789</v>
      </c>
      <c r="AC2024" t="s">
        <v>237</v>
      </c>
      <c r="AL2024" t="s">
        <v>218</v>
      </c>
      <c r="AM2024" t="s">
        <v>3790</v>
      </c>
      <c r="AN2024" t="s">
        <v>6</v>
      </c>
      <c r="AO2024" s="57">
        <v>46089.735925925925</v>
      </c>
      <c r="AP2024" s="57">
        <v>46239.416666666664</v>
      </c>
      <c r="AR2024" t="s">
        <v>219</v>
      </c>
      <c r="AS2024" t="s">
        <v>936</v>
      </c>
      <c r="AT2024" t="s">
        <v>231</v>
      </c>
      <c r="AU2024">
        <v>20260805</v>
      </c>
      <c r="AV2024" t="s">
        <v>222</v>
      </c>
      <c r="AW2024" t="s">
        <v>238</v>
      </c>
      <c r="AX2024" t="s">
        <v>223</v>
      </c>
      <c r="BA2024" s="57">
        <v>46239.416666666664</v>
      </c>
      <c r="BB2024" t="s">
        <v>3790</v>
      </c>
      <c r="BC2024">
        <v>2026</v>
      </c>
      <c r="BD2024">
        <v>8</v>
      </c>
      <c r="BE2024">
        <v>5</v>
      </c>
      <c r="BF2024" s="6">
        <f t="shared" si="93"/>
        <v>46239</v>
      </c>
      <c r="BG2024">
        <f t="shared" si="94"/>
        <v>-0.41666666666424135</v>
      </c>
      <c r="BH2024" t="str">
        <f t="shared" si="95"/>
        <v>COMPLY</v>
      </c>
      <c r="BI2024" t="e">
        <f>VLOOKUP(H2024,Sheet2!$A$1:$B$270,2,FALSE)</f>
        <v>#N/A</v>
      </c>
    </row>
    <row r="2025" spans="1:61">
      <c r="A2025">
        <v>2024</v>
      </c>
      <c r="B2025">
        <v>1002530750</v>
      </c>
      <c r="C2025">
        <v>3</v>
      </c>
      <c r="D2025" t="s">
        <v>42</v>
      </c>
      <c r="E2025">
        <v>5</v>
      </c>
      <c r="F2025" t="s">
        <v>233</v>
      </c>
      <c r="G2025" t="s">
        <v>105</v>
      </c>
      <c r="H2025" t="s">
        <v>303</v>
      </c>
      <c r="I2025" t="s">
        <v>213</v>
      </c>
      <c r="J2025" t="s">
        <v>214</v>
      </c>
      <c r="K2025" t="s">
        <v>149</v>
      </c>
      <c r="M2025" t="s">
        <v>76</v>
      </c>
      <c r="N2025" t="s">
        <v>216</v>
      </c>
      <c r="O2025" s="57">
        <v>46251.503564814811</v>
      </c>
      <c r="P2025" s="57">
        <v>46252.529675925929</v>
      </c>
      <c r="Q2025">
        <v>69368004</v>
      </c>
      <c r="S2025">
        <v>152324211311</v>
      </c>
      <c r="T2025" t="s">
        <v>11246</v>
      </c>
      <c r="U2025" t="s">
        <v>11247</v>
      </c>
      <c r="V2025" t="s">
        <v>11248</v>
      </c>
      <c r="Z2025">
        <v>112.549234628677</v>
      </c>
      <c r="AA2025">
        <v>-7.6859477730498797</v>
      </c>
      <c r="AB2025" t="s">
        <v>11249</v>
      </c>
      <c r="AC2025" t="s">
        <v>230</v>
      </c>
      <c r="AL2025" t="s">
        <v>218</v>
      </c>
      <c r="AM2025" t="s">
        <v>10100</v>
      </c>
      <c r="AN2025" t="s">
        <v>6</v>
      </c>
      <c r="AO2025" t="s">
        <v>10442</v>
      </c>
      <c r="AP2025" s="57">
        <v>46252.541666666664</v>
      </c>
      <c r="AR2025" t="s">
        <v>219</v>
      </c>
      <c r="AS2025" t="s">
        <v>303</v>
      </c>
      <c r="AT2025" t="s">
        <v>221</v>
      </c>
      <c r="AU2025">
        <v>20260818</v>
      </c>
      <c r="AV2025" t="s">
        <v>222</v>
      </c>
      <c r="AW2025" t="s">
        <v>561</v>
      </c>
      <c r="AX2025" t="s">
        <v>223</v>
      </c>
      <c r="BA2025" s="57">
        <v>46252.541666666664</v>
      </c>
      <c r="BB2025" t="s">
        <v>10100</v>
      </c>
      <c r="BC2025">
        <v>2026</v>
      </c>
      <c r="BD2025">
        <v>8</v>
      </c>
      <c r="BE2025">
        <v>18</v>
      </c>
      <c r="BF2025" s="6">
        <f t="shared" si="93"/>
        <v>46252</v>
      </c>
      <c r="BG2025">
        <f t="shared" si="94"/>
        <v>-0.54166666666424135</v>
      </c>
      <c r="BH2025" t="str">
        <f t="shared" si="95"/>
        <v>COMPLY</v>
      </c>
      <c r="BI2025" t="str">
        <f>VLOOKUP(H2025,Sheet2!$A$1:$B$270,2,FALSE)</f>
        <v>MOJOKERTO</v>
      </c>
    </row>
    <row r="2026" spans="1:61">
      <c r="A2026">
        <v>2025</v>
      </c>
      <c r="B2026">
        <v>1002505679</v>
      </c>
      <c r="C2026">
        <v>3</v>
      </c>
      <c r="D2026" t="s">
        <v>55</v>
      </c>
      <c r="E2026">
        <v>5</v>
      </c>
      <c r="F2026" t="s">
        <v>228</v>
      </c>
      <c r="G2026" t="s">
        <v>127</v>
      </c>
      <c r="H2026" t="s">
        <v>495</v>
      </c>
      <c r="I2026" t="s">
        <v>213</v>
      </c>
      <c r="J2026" t="s">
        <v>214</v>
      </c>
      <c r="K2026" t="s">
        <v>149</v>
      </c>
      <c r="M2026" t="s">
        <v>76</v>
      </c>
      <c r="N2026" t="s">
        <v>216</v>
      </c>
      <c r="O2026" s="57">
        <v>46237.414479166669</v>
      </c>
      <c r="P2026" s="57">
        <v>46238.60528935185</v>
      </c>
      <c r="Q2026">
        <v>69357272</v>
      </c>
      <c r="S2026">
        <v>152429209308</v>
      </c>
      <c r="T2026" t="s">
        <v>3791</v>
      </c>
      <c r="U2026" t="s">
        <v>3792</v>
      </c>
      <c r="V2026" t="s">
        <v>3793</v>
      </c>
      <c r="Z2026">
        <v>113.69773859999999</v>
      </c>
      <c r="AA2026">
        <v>-6.8875342000000002</v>
      </c>
      <c r="AB2026" t="s">
        <v>3794</v>
      </c>
      <c r="AC2026" t="s">
        <v>230</v>
      </c>
      <c r="AL2026" t="s">
        <v>218</v>
      </c>
      <c r="AM2026" t="s">
        <v>1309</v>
      </c>
      <c r="AN2026" t="s">
        <v>6</v>
      </c>
      <c r="AO2026" s="57">
        <v>46089.424085648148</v>
      </c>
      <c r="AP2026" s="57">
        <v>46238.541666666664</v>
      </c>
      <c r="AR2026" t="s">
        <v>219</v>
      </c>
      <c r="AS2026" t="s">
        <v>495</v>
      </c>
      <c r="AT2026" t="s">
        <v>231</v>
      </c>
      <c r="AU2026">
        <v>20260804</v>
      </c>
      <c r="AV2026" t="s">
        <v>222</v>
      </c>
      <c r="AW2026" t="s">
        <v>561</v>
      </c>
      <c r="AX2026" t="s">
        <v>223</v>
      </c>
      <c r="BA2026" s="57">
        <v>46238.541666666664</v>
      </c>
      <c r="BB2026" t="s">
        <v>1309</v>
      </c>
      <c r="BC2026">
        <v>2026</v>
      </c>
      <c r="BD2026">
        <v>8</v>
      </c>
      <c r="BE2026">
        <v>4</v>
      </c>
      <c r="BF2026" s="6">
        <f t="shared" si="93"/>
        <v>46238</v>
      </c>
      <c r="BG2026">
        <f t="shared" si="94"/>
        <v>-0.54166666666424135</v>
      </c>
      <c r="BH2026" t="str">
        <f t="shared" si="95"/>
        <v>COMPLY</v>
      </c>
      <c r="BI2026" t="str">
        <f>VLOOKUP(H2026,Sheet2!$A$1:$B$270,2,FALSE)</f>
        <v>MADURA</v>
      </c>
    </row>
    <row r="2027" spans="1:61">
      <c r="A2027">
        <v>2026</v>
      </c>
      <c r="B2027">
        <v>1002519117</v>
      </c>
      <c r="C2027">
        <v>3</v>
      </c>
      <c r="D2027" t="s">
        <v>38</v>
      </c>
      <c r="E2027">
        <v>5</v>
      </c>
      <c r="F2027" t="s">
        <v>90</v>
      </c>
      <c r="G2027" t="s">
        <v>93</v>
      </c>
      <c r="H2027" t="s">
        <v>431</v>
      </c>
      <c r="I2027" t="s">
        <v>213</v>
      </c>
      <c r="J2027" t="s">
        <v>214</v>
      </c>
      <c r="K2027" t="s">
        <v>149</v>
      </c>
      <c r="L2027" t="s">
        <v>215</v>
      </c>
      <c r="M2027" t="s">
        <v>76</v>
      </c>
      <c r="N2027" t="s">
        <v>216</v>
      </c>
      <c r="O2027" s="57">
        <v>46245.411770833336</v>
      </c>
      <c r="P2027" s="57">
        <v>46245.723425925928</v>
      </c>
      <c r="Q2027">
        <v>69362990</v>
      </c>
      <c r="S2027">
        <v>152628206862</v>
      </c>
      <c r="T2027" t="s">
        <v>958</v>
      </c>
      <c r="U2027" t="s">
        <v>7378</v>
      </c>
      <c r="V2027" t="s">
        <v>7379</v>
      </c>
      <c r="Z2027">
        <v>112.003330998122</v>
      </c>
      <c r="AA2027">
        <v>-7.5368859730167701</v>
      </c>
      <c r="AB2027" t="s">
        <v>7380</v>
      </c>
      <c r="AC2027" t="s">
        <v>217</v>
      </c>
      <c r="AL2027" t="s">
        <v>218</v>
      </c>
      <c r="AM2027" t="s">
        <v>7103</v>
      </c>
      <c r="AN2027" t="s">
        <v>6</v>
      </c>
      <c r="AO2027" s="57">
        <v>46334.41300925926</v>
      </c>
      <c r="AP2027" s="57">
        <v>46246.333333333336</v>
      </c>
      <c r="AR2027" t="s">
        <v>219</v>
      </c>
      <c r="AS2027" t="s">
        <v>431</v>
      </c>
      <c r="AT2027" t="s">
        <v>231</v>
      </c>
      <c r="AU2027">
        <v>20260811</v>
      </c>
      <c r="AV2027" t="s">
        <v>222</v>
      </c>
      <c r="AW2027" t="s">
        <v>1020</v>
      </c>
      <c r="AX2027" t="s">
        <v>223</v>
      </c>
      <c r="BA2027" s="57">
        <v>46246.333333333336</v>
      </c>
      <c r="BB2027" t="s">
        <v>7103</v>
      </c>
      <c r="BC2027">
        <v>2026</v>
      </c>
      <c r="BD2027">
        <v>8</v>
      </c>
      <c r="BE2027">
        <v>11</v>
      </c>
      <c r="BF2027" s="6">
        <f t="shared" si="93"/>
        <v>46245</v>
      </c>
      <c r="BG2027">
        <f t="shared" si="94"/>
        <v>-1.3333333333357587</v>
      </c>
      <c r="BH2027" t="str">
        <f t="shared" si="95"/>
        <v>COMPLY</v>
      </c>
      <c r="BI2027" t="str">
        <f>VLOOKUP(H2027,Sheet2!$A$1:$B$270,2,FALSE)</f>
        <v>NGANJUK</v>
      </c>
    </row>
    <row r="2028" spans="1:61">
      <c r="A2028">
        <v>2027</v>
      </c>
      <c r="B2028">
        <v>1002527863</v>
      </c>
      <c r="C2028">
        <v>3</v>
      </c>
      <c r="D2028" t="s">
        <v>55</v>
      </c>
      <c r="E2028">
        <v>5</v>
      </c>
      <c r="F2028" t="s">
        <v>228</v>
      </c>
      <c r="G2028" t="s">
        <v>127</v>
      </c>
      <c r="H2028" t="s">
        <v>496</v>
      </c>
      <c r="I2028" t="s">
        <v>213</v>
      </c>
      <c r="J2028" t="s">
        <v>214</v>
      </c>
      <c r="K2028" t="s">
        <v>149</v>
      </c>
      <c r="L2028" t="s">
        <v>215</v>
      </c>
      <c r="M2028" t="s">
        <v>76</v>
      </c>
      <c r="N2028" t="s">
        <v>216</v>
      </c>
      <c r="O2028" s="57">
        <v>46249.426342592589</v>
      </c>
      <c r="P2028" s="57">
        <v>46249.637997685182</v>
      </c>
      <c r="Q2028">
        <v>69366656</v>
      </c>
      <c r="S2028">
        <v>152428208955</v>
      </c>
      <c r="T2028" t="s">
        <v>11250</v>
      </c>
      <c r="U2028" t="s">
        <v>8965</v>
      </c>
      <c r="V2028" t="s">
        <v>11251</v>
      </c>
      <c r="Z2028">
        <v>113.744182549417</v>
      </c>
      <c r="AA2028">
        <v>-7.11462850396991</v>
      </c>
      <c r="AB2028" t="s">
        <v>11252</v>
      </c>
      <c r="AC2028" t="s">
        <v>217</v>
      </c>
      <c r="AL2028" t="s">
        <v>218</v>
      </c>
      <c r="AM2028" t="s">
        <v>11253</v>
      </c>
      <c r="AN2028" t="s">
        <v>6</v>
      </c>
      <c r="AO2028" t="s">
        <v>10477</v>
      </c>
      <c r="AP2028" s="57">
        <v>46250.333333333336</v>
      </c>
      <c r="AR2028" t="s">
        <v>219</v>
      </c>
      <c r="AS2028" t="s">
        <v>496</v>
      </c>
      <c r="AT2028" t="s">
        <v>231</v>
      </c>
      <c r="AU2028">
        <v>20260815</v>
      </c>
      <c r="AV2028" t="s">
        <v>222</v>
      </c>
      <c r="AW2028" t="s">
        <v>1015</v>
      </c>
      <c r="AX2028" t="s">
        <v>223</v>
      </c>
      <c r="BA2028" s="57">
        <v>46250.333333333336</v>
      </c>
      <c r="BB2028" t="s">
        <v>11253</v>
      </c>
      <c r="BC2028">
        <v>2026</v>
      </c>
      <c r="BD2028">
        <v>8</v>
      </c>
      <c r="BE2028">
        <v>15</v>
      </c>
      <c r="BF2028" s="6">
        <f t="shared" si="93"/>
        <v>46249</v>
      </c>
      <c r="BG2028">
        <f t="shared" si="94"/>
        <v>-1.3333333333357587</v>
      </c>
      <c r="BH2028" t="str">
        <f t="shared" si="95"/>
        <v>COMPLY</v>
      </c>
      <c r="BI2028" t="str">
        <f>VLOOKUP(H2028,Sheet2!$A$1:$B$270,2,FALSE)</f>
        <v>MADURA</v>
      </c>
    </row>
    <row r="2029" spans="1:61">
      <c r="A2029">
        <v>2028</v>
      </c>
      <c r="B2029">
        <v>1002533584</v>
      </c>
      <c r="C2029">
        <v>3</v>
      </c>
      <c r="D2029" t="s">
        <v>55</v>
      </c>
      <c r="E2029">
        <v>5</v>
      </c>
      <c r="F2029" t="s">
        <v>228</v>
      </c>
      <c r="G2029" t="s">
        <v>127</v>
      </c>
      <c r="H2029" t="s">
        <v>229</v>
      </c>
      <c r="I2029" t="s">
        <v>213</v>
      </c>
      <c r="J2029" t="s">
        <v>214</v>
      </c>
      <c r="K2029" t="s">
        <v>149</v>
      </c>
      <c r="M2029" t="s">
        <v>602</v>
      </c>
      <c r="N2029" t="s">
        <v>216</v>
      </c>
      <c r="O2029" s="57">
        <v>46252.614120370374</v>
      </c>
      <c r="P2029" s="57">
        <v>46252.657916666663</v>
      </c>
      <c r="Q2029">
        <v>69369188</v>
      </c>
      <c r="S2029">
        <v>152426928318</v>
      </c>
      <c r="T2029" t="s">
        <v>13738</v>
      </c>
      <c r="U2029" t="s">
        <v>13739</v>
      </c>
      <c r="Z2029">
        <v>113.56073619999999</v>
      </c>
      <c r="AA2029">
        <v>-7.1241570999999997</v>
      </c>
      <c r="AB2029" t="s">
        <v>13740</v>
      </c>
      <c r="AC2029" t="s">
        <v>230</v>
      </c>
      <c r="AO2029" t="s">
        <v>13520</v>
      </c>
      <c r="AR2029" t="s">
        <v>5</v>
      </c>
      <c r="AS2029" t="s">
        <v>229</v>
      </c>
      <c r="AT2029" t="s">
        <v>231</v>
      </c>
      <c r="AV2029" t="s">
        <v>13743</v>
      </c>
      <c r="AW2029" t="s">
        <v>560</v>
      </c>
      <c r="AX2029" t="s">
        <v>223</v>
      </c>
      <c r="BF2029" s="6" t="e">
        <f t="shared" si="93"/>
        <v>#NUM!</v>
      </c>
      <c r="BG2029" t="e">
        <f t="shared" si="94"/>
        <v>#NUM!</v>
      </c>
      <c r="BH2029" t="e">
        <f t="shared" si="95"/>
        <v>#NUM!</v>
      </c>
      <c r="BI2029" t="str">
        <f>VLOOKUP(H2029,Sheet2!$A$1:$B$270,2,FALSE)</f>
        <v>MADURA</v>
      </c>
    </row>
    <row r="2030" spans="1:61">
      <c r="A2030">
        <v>2029</v>
      </c>
      <c r="B2030">
        <v>1002530038</v>
      </c>
      <c r="C2030">
        <v>3</v>
      </c>
      <c r="D2030" t="s">
        <v>34</v>
      </c>
      <c r="E2030">
        <v>5</v>
      </c>
      <c r="F2030" t="s">
        <v>585</v>
      </c>
      <c r="G2030" t="s">
        <v>81</v>
      </c>
      <c r="H2030" t="s">
        <v>358</v>
      </c>
      <c r="I2030" t="s">
        <v>213</v>
      </c>
      <c r="J2030" t="s">
        <v>214</v>
      </c>
      <c r="K2030" t="s">
        <v>149</v>
      </c>
      <c r="M2030" t="s">
        <v>602</v>
      </c>
      <c r="N2030" t="s">
        <v>608</v>
      </c>
      <c r="O2030" s="57">
        <v>46250.745416666665</v>
      </c>
      <c r="P2030" s="57">
        <v>46252.725439814814</v>
      </c>
      <c r="Q2030">
        <v>69367747</v>
      </c>
      <c r="R2030">
        <v>3619598924</v>
      </c>
      <c r="S2030">
        <v>172416429276</v>
      </c>
      <c r="T2030" t="s">
        <v>11260</v>
      </c>
      <c r="U2030" t="s">
        <v>11261</v>
      </c>
      <c r="Z2030">
        <v>115.167289</v>
      </c>
      <c r="AA2030">
        <v>-8.7335550000000008</v>
      </c>
      <c r="AB2030" t="s">
        <v>11262</v>
      </c>
      <c r="AC2030" t="s">
        <v>230</v>
      </c>
      <c r="AO2030" t="s">
        <v>10891</v>
      </c>
      <c r="AR2030" t="s">
        <v>5</v>
      </c>
      <c r="AS2030" t="s">
        <v>358</v>
      </c>
      <c r="AT2030" t="s">
        <v>231</v>
      </c>
      <c r="AV2030" t="s">
        <v>11263</v>
      </c>
      <c r="AW2030" t="s">
        <v>927</v>
      </c>
      <c r="AX2030" t="s">
        <v>223</v>
      </c>
      <c r="BF2030" s="6" t="e">
        <f t="shared" si="93"/>
        <v>#NUM!</v>
      </c>
      <c r="BG2030" t="e">
        <f t="shared" si="94"/>
        <v>#NUM!</v>
      </c>
      <c r="BH2030" t="e">
        <f t="shared" si="95"/>
        <v>#NUM!</v>
      </c>
      <c r="BI2030" t="str">
        <f>VLOOKUP(H2030,Sheet2!$A$1:$B$270,2,FALSE)</f>
        <v>JIMBARAN</v>
      </c>
    </row>
    <row r="2031" spans="1:61">
      <c r="A2031">
        <v>2030</v>
      </c>
      <c r="B2031">
        <v>1002506648</v>
      </c>
      <c r="C2031">
        <v>3</v>
      </c>
      <c r="D2031" t="s">
        <v>45</v>
      </c>
      <c r="E2031">
        <v>5</v>
      </c>
      <c r="F2031" t="s">
        <v>211</v>
      </c>
      <c r="G2031" t="s">
        <v>112</v>
      </c>
      <c r="H2031" t="s">
        <v>267</v>
      </c>
      <c r="I2031" t="s">
        <v>213</v>
      </c>
      <c r="J2031" t="s">
        <v>214</v>
      </c>
      <c r="K2031" t="s">
        <v>149</v>
      </c>
      <c r="L2031" t="s">
        <v>215</v>
      </c>
      <c r="M2031" t="s">
        <v>76</v>
      </c>
      <c r="N2031" t="s">
        <v>216</v>
      </c>
      <c r="O2031" s="57">
        <v>46237.828425925924</v>
      </c>
      <c r="P2031" s="57">
        <v>46239.886643518519</v>
      </c>
      <c r="Q2031">
        <v>69357853</v>
      </c>
      <c r="S2031">
        <v>172601796773</v>
      </c>
      <c r="T2031" t="s">
        <v>3825</v>
      </c>
      <c r="U2031" t="s">
        <v>3826</v>
      </c>
      <c r="V2031" t="s">
        <v>3827</v>
      </c>
      <c r="Z2031">
        <v>116.136936274242</v>
      </c>
      <c r="AA2031">
        <v>-8.6075239768913701</v>
      </c>
      <c r="AB2031" t="s">
        <v>3828</v>
      </c>
      <c r="AC2031" t="s">
        <v>217</v>
      </c>
      <c r="AL2031" t="s">
        <v>218</v>
      </c>
      <c r="AM2031" t="s">
        <v>3829</v>
      </c>
      <c r="AN2031" t="s">
        <v>6</v>
      </c>
      <c r="AO2031" s="57">
        <v>46089.829675925925</v>
      </c>
      <c r="AP2031" s="57">
        <v>46239.625</v>
      </c>
      <c r="AR2031" t="s">
        <v>219</v>
      </c>
      <c r="AS2031" t="s">
        <v>267</v>
      </c>
      <c r="AT2031" t="s">
        <v>231</v>
      </c>
      <c r="AU2031">
        <v>20260805</v>
      </c>
      <c r="AV2031" t="s">
        <v>222</v>
      </c>
      <c r="AW2031" t="s">
        <v>1020</v>
      </c>
      <c r="AX2031" t="s">
        <v>223</v>
      </c>
      <c r="BA2031" s="57">
        <v>46239.625</v>
      </c>
      <c r="BB2031" t="s">
        <v>3829</v>
      </c>
      <c r="BC2031">
        <v>2026</v>
      </c>
      <c r="BD2031">
        <v>8</v>
      </c>
      <c r="BE2031">
        <v>5</v>
      </c>
      <c r="BF2031" s="6">
        <f t="shared" si="93"/>
        <v>46239</v>
      </c>
      <c r="BG2031">
        <f t="shared" si="94"/>
        <v>-0.625</v>
      </c>
      <c r="BH2031" t="str">
        <f t="shared" si="95"/>
        <v>COMPLY</v>
      </c>
      <c r="BI2031" t="str">
        <f>VLOOKUP(H2031,Sheet2!$A$1:$B$270,2,FALSE)</f>
        <v>MATARAM</v>
      </c>
    </row>
    <row r="2032" spans="1:61">
      <c r="A2032">
        <v>2031</v>
      </c>
      <c r="B2032">
        <v>1002513949</v>
      </c>
      <c r="C2032">
        <v>3</v>
      </c>
      <c r="D2032" t="s">
        <v>59</v>
      </c>
      <c r="E2032">
        <v>4</v>
      </c>
      <c r="F2032" t="s">
        <v>224</v>
      </c>
      <c r="G2032" t="s">
        <v>607</v>
      </c>
      <c r="H2032" t="s">
        <v>913</v>
      </c>
      <c r="I2032" t="s">
        <v>213</v>
      </c>
      <c r="J2032" t="s">
        <v>214</v>
      </c>
      <c r="K2032" t="s">
        <v>149</v>
      </c>
      <c r="L2032" t="s">
        <v>215</v>
      </c>
      <c r="M2032" t="s">
        <v>76</v>
      </c>
      <c r="N2032" t="s">
        <v>216</v>
      </c>
      <c r="O2032" s="57">
        <v>46241.411759259259</v>
      </c>
      <c r="P2032" s="57">
        <v>46241.615104166667</v>
      </c>
      <c r="Q2032">
        <v>69360505</v>
      </c>
      <c r="S2032">
        <v>143385101124</v>
      </c>
      <c r="T2032" t="s">
        <v>4949</v>
      </c>
      <c r="U2032" t="s">
        <v>5284</v>
      </c>
      <c r="V2032" t="s">
        <v>5887</v>
      </c>
      <c r="Z2032">
        <v>109.353478</v>
      </c>
      <c r="AA2032">
        <v>-7.6089570000000002</v>
      </c>
      <c r="AB2032" t="s">
        <v>5888</v>
      </c>
      <c r="AC2032" t="s">
        <v>237</v>
      </c>
      <c r="AL2032" t="s">
        <v>218</v>
      </c>
      <c r="AM2032" t="s">
        <v>5889</v>
      </c>
      <c r="AN2032" t="s">
        <v>6</v>
      </c>
      <c r="AO2032" s="57">
        <v>46211.413402777776</v>
      </c>
      <c r="AP2032" s="57">
        <v>46244.333333333336</v>
      </c>
      <c r="AR2032" t="s">
        <v>219</v>
      </c>
      <c r="AS2032" t="s">
        <v>913</v>
      </c>
      <c r="AT2032" t="s">
        <v>231</v>
      </c>
      <c r="AU2032">
        <v>20260807</v>
      </c>
      <c r="AV2032" t="s">
        <v>222</v>
      </c>
      <c r="AW2032" t="s">
        <v>1023</v>
      </c>
      <c r="AX2032" t="s">
        <v>223</v>
      </c>
      <c r="BA2032" s="57">
        <v>46244.333333333336</v>
      </c>
      <c r="BB2032" t="s">
        <v>5889</v>
      </c>
      <c r="BC2032">
        <v>2026</v>
      </c>
      <c r="BD2032">
        <v>8</v>
      </c>
      <c r="BE2032">
        <v>7</v>
      </c>
      <c r="BF2032" s="6">
        <f t="shared" si="93"/>
        <v>46241</v>
      </c>
      <c r="BG2032">
        <f t="shared" si="94"/>
        <v>-3.3333333333357587</v>
      </c>
      <c r="BH2032" t="str">
        <f t="shared" si="95"/>
        <v>COMPLY</v>
      </c>
      <c r="BI2032" t="e">
        <f>VLOOKUP(H2032,Sheet2!$A$1:$B$270,2,FALSE)</f>
        <v>#N/A</v>
      </c>
    </row>
    <row r="2033" spans="1:61">
      <c r="A2033">
        <v>2032</v>
      </c>
      <c r="B2033">
        <v>1002520759</v>
      </c>
      <c r="C2033">
        <v>3</v>
      </c>
      <c r="D2033" t="s">
        <v>59</v>
      </c>
      <c r="E2033">
        <v>4</v>
      </c>
      <c r="F2033" t="s">
        <v>243</v>
      </c>
      <c r="G2033" t="s">
        <v>635</v>
      </c>
      <c r="H2033" t="s">
        <v>5074</v>
      </c>
      <c r="I2033" t="s">
        <v>213</v>
      </c>
      <c r="J2033" t="s">
        <v>214</v>
      </c>
      <c r="K2033" t="s">
        <v>149</v>
      </c>
      <c r="L2033" t="s">
        <v>215</v>
      </c>
      <c r="M2033" t="s">
        <v>76</v>
      </c>
      <c r="N2033" t="s">
        <v>216</v>
      </c>
      <c r="O2033" s="57">
        <v>46245.691631944443</v>
      </c>
      <c r="P2033" s="57">
        <v>46246.683425925927</v>
      </c>
      <c r="Q2033">
        <v>69363624</v>
      </c>
      <c r="S2033">
        <v>146149124361</v>
      </c>
      <c r="T2033" t="s">
        <v>7382</v>
      </c>
      <c r="U2033" t="s">
        <v>7383</v>
      </c>
      <c r="V2033" t="s">
        <v>7384</v>
      </c>
      <c r="Z2033">
        <v>110.1855217</v>
      </c>
      <c r="AA2033">
        <v>-7.2659386000000001</v>
      </c>
      <c r="AB2033" t="s">
        <v>7385</v>
      </c>
      <c r="AC2033" t="s">
        <v>237</v>
      </c>
      <c r="AL2033" t="s">
        <v>218</v>
      </c>
      <c r="AM2033" t="s">
        <v>7386</v>
      </c>
      <c r="AN2033" t="s">
        <v>6</v>
      </c>
      <c r="AO2033" s="57">
        <v>46334.694293981483</v>
      </c>
      <c r="AP2033" s="57">
        <v>46246.541666666664</v>
      </c>
      <c r="AR2033" t="s">
        <v>219</v>
      </c>
      <c r="AS2033" t="s">
        <v>5074</v>
      </c>
      <c r="AT2033" t="s">
        <v>231</v>
      </c>
      <c r="AU2033">
        <v>20260812</v>
      </c>
      <c r="AV2033" t="s">
        <v>222</v>
      </c>
      <c r="AW2033" t="s">
        <v>1014</v>
      </c>
      <c r="AX2033" t="s">
        <v>223</v>
      </c>
      <c r="BA2033" s="57">
        <v>46246.541666666664</v>
      </c>
      <c r="BB2033" t="s">
        <v>7386</v>
      </c>
      <c r="BC2033">
        <v>2026</v>
      </c>
      <c r="BD2033">
        <v>8</v>
      </c>
      <c r="BE2033">
        <v>12</v>
      </c>
      <c r="BF2033" s="6">
        <f t="shared" si="93"/>
        <v>46246</v>
      </c>
      <c r="BG2033">
        <f t="shared" si="94"/>
        <v>-0.54166666666424135</v>
      </c>
      <c r="BH2033" t="str">
        <f t="shared" si="95"/>
        <v>COMPLY</v>
      </c>
      <c r="BI2033" t="e">
        <f>VLOOKUP(H2033,Sheet2!$A$1:$B$270,2,FALSE)</f>
        <v>#N/A</v>
      </c>
    </row>
    <row r="2034" spans="1:61">
      <c r="A2034">
        <v>2033</v>
      </c>
      <c r="B2034">
        <v>1002513451</v>
      </c>
      <c r="C2034">
        <v>3</v>
      </c>
      <c r="D2034" t="s">
        <v>38</v>
      </c>
      <c r="E2034">
        <v>5</v>
      </c>
      <c r="F2034" t="s">
        <v>90</v>
      </c>
      <c r="G2034" t="s">
        <v>98</v>
      </c>
      <c r="H2034" t="s">
        <v>301</v>
      </c>
      <c r="I2034" t="s">
        <v>213</v>
      </c>
      <c r="J2034" t="s">
        <v>214</v>
      </c>
      <c r="K2034" t="s">
        <v>149</v>
      </c>
      <c r="L2034" t="s">
        <v>215</v>
      </c>
      <c r="M2034" t="s">
        <v>76</v>
      </c>
      <c r="N2034" t="s">
        <v>216</v>
      </c>
      <c r="O2034" s="57">
        <v>46240.778437499997</v>
      </c>
      <c r="P2034" s="57">
        <v>46242.262094907404</v>
      </c>
      <c r="Q2034">
        <v>69360333</v>
      </c>
      <c r="S2034">
        <v>152606246392</v>
      </c>
      <c r="T2034" t="s">
        <v>3839</v>
      </c>
      <c r="U2034" t="s">
        <v>3840</v>
      </c>
      <c r="V2034" t="s">
        <v>3841</v>
      </c>
      <c r="Z2034">
        <v>111.88695144232599</v>
      </c>
      <c r="AA2034">
        <v>-8.0530011151930907</v>
      </c>
      <c r="AB2034" t="s">
        <v>3842</v>
      </c>
      <c r="AC2034" t="s">
        <v>237</v>
      </c>
      <c r="AL2034" t="s">
        <v>218</v>
      </c>
      <c r="AM2034" t="s">
        <v>3749</v>
      </c>
      <c r="AN2034" t="s">
        <v>6</v>
      </c>
      <c r="AO2034" s="57">
        <v>46181.788773148146</v>
      </c>
      <c r="AP2034" s="57">
        <v>46241.625</v>
      </c>
      <c r="AR2034" t="s">
        <v>219</v>
      </c>
      <c r="AS2034" t="s">
        <v>301</v>
      </c>
      <c r="AT2034" t="s">
        <v>231</v>
      </c>
      <c r="AU2034">
        <v>20260808</v>
      </c>
      <c r="AV2034" t="s">
        <v>222</v>
      </c>
      <c r="AW2034" t="s">
        <v>1010</v>
      </c>
      <c r="AX2034" t="s">
        <v>223</v>
      </c>
      <c r="BA2034" s="57">
        <v>46241.625</v>
      </c>
      <c r="BB2034" t="s">
        <v>3749</v>
      </c>
      <c r="BC2034">
        <v>2026</v>
      </c>
      <c r="BD2034">
        <v>8</v>
      </c>
      <c r="BE2034">
        <v>8</v>
      </c>
      <c r="BF2034" s="6">
        <f t="shared" si="93"/>
        <v>46242</v>
      </c>
      <c r="BG2034">
        <f t="shared" si="94"/>
        <v>0.375</v>
      </c>
      <c r="BH2034" t="str">
        <f t="shared" si="95"/>
        <v>COMPLY</v>
      </c>
      <c r="BI2034" t="str">
        <f>VLOOKUP(H2034,Sheet2!$A$1:$B$270,2,FALSE)</f>
        <v>BLITAR</v>
      </c>
    </row>
    <row r="2035" spans="1:61">
      <c r="A2035">
        <v>2034</v>
      </c>
      <c r="B2035">
        <v>1002530710</v>
      </c>
      <c r="C2035">
        <v>3</v>
      </c>
      <c r="D2035" t="s">
        <v>59</v>
      </c>
      <c r="E2035">
        <v>4</v>
      </c>
      <c r="F2035" t="s">
        <v>567</v>
      </c>
      <c r="G2035" t="s">
        <v>609</v>
      </c>
      <c r="H2035" t="s">
        <v>610</v>
      </c>
      <c r="I2035" t="s">
        <v>213</v>
      </c>
      <c r="J2035" t="s">
        <v>214</v>
      </c>
      <c r="K2035" t="s">
        <v>149</v>
      </c>
      <c r="M2035" t="s">
        <v>76</v>
      </c>
      <c r="N2035" t="s">
        <v>216</v>
      </c>
      <c r="O2035" s="57">
        <v>46251.488449074073</v>
      </c>
      <c r="P2035" s="57">
        <v>46251.563518518517</v>
      </c>
      <c r="Q2035">
        <v>69367168</v>
      </c>
      <c r="S2035">
        <v>146130138590</v>
      </c>
      <c r="T2035" t="s">
        <v>11264</v>
      </c>
      <c r="U2035" t="s">
        <v>11265</v>
      </c>
      <c r="V2035" t="s">
        <v>11266</v>
      </c>
      <c r="Z2035">
        <v>110.43449141000001</v>
      </c>
      <c r="AA2035">
        <v>-7.7389175540000004</v>
      </c>
      <c r="AB2035" t="s">
        <v>11267</v>
      </c>
      <c r="AC2035" t="s">
        <v>290</v>
      </c>
      <c r="AL2035" t="s">
        <v>218</v>
      </c>
      <c r="AM2035" t="s">
        <v>11268</v>
      </c>
      <c r="AN2035" t="s">
        <v>6</v>
      </c>
      <c r="AO2035" t="s">
        <v>10118</v>
      </c>
      <c r="AR2035" t="s">
        <v>219</v>
      </c>
      <c r="AS2035" t="s">
        <v>610</v>
      </c>
      <c r="AT2035" t="s">
        <v>231</v>
      </c>
      <c r="AU2035">
        <v>20260817</v>
      </c>
      <c r="AV2035" t="s">
        <v>222</v>
      </c>
      <c r="AW2035" t="s">
        <v>582</v>
      </c>
      <c r="AX2035" t="s">
        <v>223</v>
      </c>
      <c r="BA2035" s="57">
        <v>46251.291666666664</v>
      </c>
      <c r="BB2035" t="s">
        <v>11268</v>
      </c>
      <c r="BC2035">
        <v>2026</v>
      </c>
      <c r="BD2035">
        <v>8</v>
      </c>
      <c r="BE2035">
        <v>17</v>
      </c>
      <c r="BF2035" s="6">
        <f t="shared" si="93"/>
        <v>46251</v>
      </c>
      <c r="BG2035">
        <f t="shared" si="94"/>
        <v>-0.29166666666424135</v>
      </c>
      <c r="BH2035" t="str">
        <f t="shared" si="95"/>
        <v>COMPLY</v>
      </c>
      <c r="BI2035" t="e">
        <f>VLOOKUP(H2035,Sheet2!$A$1:$B$270,2,FALSE)</f>
        <v>#N/A</v>
      </c>
    </row>
    <row r="2036" spans="1:61">
      <c r="A2036">
        <v>2035</v>
      </c>
      <c r="B2036">
        <v>1002522357</v>
      </c>
      <c r="C2036">
        <v>3</v>
      </c>
      <c r="D2036" t="s">
        <v>49</v>
      </c>
      <c r="E2036">
        <v>4</v>
      </c>
      <c r="F2036" t="s">
        <v>252</v>
      </c>
      <c r="G2036" t="s">
        <v>553</v>
      </c>
      <c r="H2036" t="s">
        <v>559</v>
      </c>
      <c r="I2036" t="s">
        <v>213</v>
      </c>
      <c r="J2036" t="s">
        <v>214</v>
      </c>
      <c r="K2036" t="s">
        <v>149</v>
      </c>
      <c r="L2036" t="s">
        <v>215</v>
      </c>
      <c r="M2036" t="s">
        <v>575</v>
      </c>
      <c r="N2036" t="s">
        <v>216</v>
      </c>
      <c r="O2036" s="57">
        <v>46246.595104166663</v>
      </c>
      <c r="P2036" s="57">
        <v>46250.639074074075</v>
      </c>
      <c r="Q2036">
        <v>69364332</v>
      </c>
      <c r="S2036">
        <v>146281108098</v>
      </c>
      <c r="T2036" t="s">
        <v>8278</v>
      </c>
      <c r="U2036" t="s">
        <v>8279</v>
      </c>
      <c r="V2036" t="s">
        <v>8280</v>
      </c>
      <c r="Z2036">
        <v>109.06238</v>
      </c>
      <c r="AA2036">
        <v>-7.3315140000000003</v>
      </c>
      <c r="AB2036" t="s">
        <v>8281</v>
      </c>
      <c r="AC2036" t="s">
        <v>237</v>
      </c>
      <c r="AL2036" t="s">
        <v>218</v>
      </c>
      <c r="AM2036" t="s">
        <v>7985</v>
      </c>
      <c r="AN2036" t="s">
        <v>6</v>
      </c>
      <c r="AO2036" s="57">
        <v>46364.61109953704</v>
      </c>
      <c r="AP2036" s="57">
        <v>46247.625</v>
      </c>
      <c r="AQ2036" t="s">
        <v>564</v>
      </c>
      <c r="AR2036" t="s">
        <v>14</v>
      </c>
      <c r="AS2036" t="s">
        <v>559</v>
      </c>
      <c r="AT2036" t="s">
        <v>231</v>
      </c>
      <c r="AV2036" t="s">
        <v>11269</v>
      </c>
      <c r="AW2036" t="s">
        <v>1012</v>
      </c>
      <c r="AX2036" t="s">
        <v>223</v>
      </c>
      <c r="BA2036" s="57">
        <v>46247.625</v>
      </c>
      <c r="BB2036" t="s">
        <v>7985</v>
      </c>
      <c r="BF2036" s="6" t="e">
        <f t="shared" si="93"/>
        <v>#NUM!</v>
      </c>
      <c r="BG2036" t="e">
        <f t="shared" si="94"/>
        <v>#NUM!</v>
      </c>
      <c r="BH2036" t="e">
        <f t="shared" si="95"/>
        <v>#NUM!</v>
      </c>
      <c r="BI2036" t="e">
        <f>VLOOKUP(H2036,Sheet2!$A$1:$B$270,2,FALSE)</f>
        <v>#N/A</v>
      </c>
    </row>
    <row r="2037" spans="1:61">
      <c r="A2037">
        <v>2036</v>
      </c>
      <c r="B2037">
        <v>1002519093</v>
      </c>
      <c r="C2037">
        <v>3</v>
      </c>
      <c r="D2037" t="s">
        <v>38</v>
      </c>
      <c r="E2037">
        <v>5</v>
      </c>
      <c r="F2037" t="s">
        <v>92</v>
      </c>
      <c r="G2037" t="s">
        <v>89</v>
      </c>
      <c r="H2037" t="s">
        <v>409</v>
      </c>
      <c r="I2037" t="s">
        <v>213</v>
      </c>
      <c r="J2037" t="s">
        <v>214</v>
      </c>
      <c r="K2037" t="s">
        <v>149</v>
      </c>
      <c r="L2037" t="s">
        <v>215</v>
      </c>
      <c r="M2037" t="s">
        <v>76</v>
      </c>
      <c r="N2037" t="s">
        <v>216</v>
      </c>
      <c r="O2037" s="57">
        <v>46245.407592592594</v>
      </c>
      <c r="P2037" s="57">
        <v>46246.612893518519</v>
      </c>
      <c r="Q2037">
        <v>69362964</v>
      </c>
      <c r="S2037">
        <v>152609258566</v>
      </c>
      <c r="T2037" t="s">
        <v>7387</v>
      </c>
      <c r="U2037" t="s">
        <v>7388</v>
      </c>
      <c r="V2037" t="s">
        <v>7389</v>
      </c>
      <c r="Z2037">
        <v>111.875527792753</v>
      </c>
      <c r="AA2037">
        <v>-7.1705596571788597</v>
      </c>
      <c r="AB2037" t="s">
        <v>7390</v>
      </c>
      <c r="AC2037" t="s">
        <v>237</v>
      </c>
      <c r="AL2037" t="s">
        <v>218</v>
      </c>
      <c r="AM2037" t="s">
        <v>7391</v>
      </c>
      <c r="AN2037" t="s">
        <v>6</v>
      </c>
      <c r="AO2037" s="57">
        <v>46334.41300925926</v>
      </c>
      <c r="AP2037" s="57">
        <v>46247.333333333336</v>
      </c>
      <c r="AR2037" t="s">
        <v>219</v>
      </c>
      <c r="AS2037" t="s">
        <v>409</v>
      </c>
      <c r="AT2037" t="s">
        <v>231</v>
      </c>
      <c r="AU2037">
        <v>20260812</v>
      </c>
      <c r="AV2037" t="s">
        <v>222</v>
      </c>
      <c r="AW2037" t="s">
        <v>1014</v>
      </c>
      <c r="AX2037" t="s">
        <v>223</v>
      </c>
      <c r="BA2037" s="57">
        <v>46247.333333333336</v>
      </c>
      <c r="BB2037" t="s">
        <v>7391</v>
      </c>
      <c r="BC2037">
        <v>2026</v>
      </c>
      <c r="BD2037">
        <v>8</v>
      </c>
      <c r="BE2037">
        <v>12</v>
      </c>
      <c r="BF2037" s="6">
        <f t="shared" si="93"/>
        <v>46246</v>
      </c>
      <c r="BG2037">
        <f t="shared" si="94"/>
        <v>-1.3333333333357587</v>
      </c>
      <c r="BH2037" t="str">
        <f t="shared" si="95"/>
        <v>COMPLY</v>
      </c>
      <c r="BI2037" t="str">
        <f>VLOOKUP(H2037,Sheet2!$A$1:$B$270,2,FALSE)</f>
        <v>BOJONEGORO</v>
      </c>
    </row>
    <row r="2038" spans="1:61">
      <c r="A2038">
        <v>2037</v>
      </c>
      <c r="B2038">
        <v>1002522023</v>
      </c>
      <c r="C2038">
        <v>3</v>
      </c>
      <c r="D2038" t="s">
        <v>42</v>
      </c>
      <c r="E2038">
        <v>5</v>
      </c>
      <c r="F2038" t="s">
        <v>233</v>
      </c>
      <c r="G2038" t="s">
        <v>101</v>
      </c>
      <c r="H2038" t="s">
        <v>437</v>
      </c>
      <c r="I2038" t="s">
        <v>213</v>
      </c>
      <c r="J2038" t="s">
        <v>214</v>
      </c>
      <c r="K2038" t="s">
        <v>149</v>
      </c>
      <c r="L2038" t="s">
        <v>215</v>
      </c>
      <c r="M2038" t="s">
        <v>76</v>
      </c>
      <c r="N2038" t="s">
        <v>216</v>
      </c>
      <c r="O2038" s="57">
        <v>46246.529120370367</v>
      </c>
      <c r="P2038" s="57">
        <v>46247.86891203704</v>
      </c>
      <c r="Q2038">
        <v>69364190</v>
      </c>
      <c r="S2038">
        <v>152331251044</v>
      </c>
      <c r="T2038" t="s">
        <v>8282</v>
      </c>
      <c r="U2038" t="s">
        <v>8283</v>
      </c>
      <c r="V2038" t="s">
        <v>8284</v>
      </c>
      <c r="Z2038">
        <v>112.5898785</v>
      </c>
      <c r="AA2038">
        <v>-7.3726282999999997</v>
      </c>
      <c r="AB2038" t="s">
        <v>8285</v>
      </c>
      <c r="AC2038" t="s">
        <v>217</v>
      </c>
      <c r="AL2038" t="s">
        <v>218</v>
      </c>
      <c r="AM2038" t="s">
        <v>8286</v>
      </c>
      <c r="AN2038" t="s">
        <v>6</v>
      </c>
      <c r="AO2038" s="57">
        <v>46364.538194444445</v>
      </c>
      <c r="AP2038" s="57">
        <v>46247.541666666664</v>
      </c>
      <c r="AR2038" t="s">
        <v>219</v>
      </c>
      <c r="AS2038" t="s">
        <v>437</v>
      </c>
      <c r="AT2038" t="s">
        <v>231</v>
      </c>
      <c r="AU2038">
        <v>20260813</v>
      </c>
      <c r="AV2038" t="s">
        <v>222</v>
      </c>
      <c r="AW2038" t="s">
        <v>1014</v>
      </c>
      <c r="AX2038" t="s">
        <v>223</v>
      </c>
      <c r="BA2038" s="57">
        <v>46247.541666666664</v>
      </c>
      <c r="BB2038" t="s">
        <v>8286</v>
      </c>
      <c r="BC2038">
        <v>2026</v>
      </c>
      <c r="BD2038">
        <v>8</v>
      </c>
      <c r="BE2038">
        <v>13</v>
      </c>
      <c r="BF2038" s="6">
        <f t="shared" si="93"/>
        <v>46247</v>
      </c>
      <c r="BG2038">
        <f t="shared" si="94"/>
        <v>-0.54166666666424135</v>
      </c>
      <c r="BH2038" t="str">
        <f t="shared" si="95"/>
        <v>COMPLY</v>
      </c>
      <c r="BI2038" t="str">
        <f>VLOOKUP(H2038,Sheet2!$A$1:$B$270,2,FALSE)</f>
        <v>SIDOARJO</v>
      </c>
    </row>
    <row r="2039" spans="1:61">
      <c r="A2039">
        <v>2038</v>
      </c>
      <c r="B2039">
        <v>1002506114</v>
      </c>
      <c r="C2039">
        <v>3</v>
      </c>
      <c r="D2039" t="s">
        <v>59</v>
      </c>
      <c r="E2039">
        <v>4</v>
      </c>
      <c r="F2039" t="s">
        <v>567</v>
      </c>
      <c r="G2039" t="s">
        <v>1001</v>
      </c>
      <c r="H2039" t="s">
        <v>1002</v>
      </c>
      <c r="I2039" t="s">
        <v>213</v>
      </c>
      <c r="J2039" t="s">
        <v>214</v>
      </c>
      <c r="K2039" t="s">
        <v>149</v>
      </c>
      <c r="M2039" t="s">
        <v>555</v>
      </c>
      <c r="N2039" t="s">
        <v>216</v>
      </c>
      <c r="O2039" s="57">
        <v>46237.565509259257</v>
      </c>
      <c r="P2039" s="57">
        <v>46238.480115740742</v>
      </c>
      <c r="Q2039">
        <v>69357518</v>
      </c>
      <c r="S2039">
        <v>143135115014</v>
      </c>
      <c r="T2039" t="s">
        <v>1047</v>
      </c>
      <c r="Z2039">
        <v>110.550892668388</v>
      </c>
      <c r="AA2039">
        <v>-8.1311061982196406</v>
      </c>
      <c r="AB2039" t="s">
        <v>3846</v>
      </c>
      <c r="AC2039" t="s">
        <v>291</v>
      </c>
      <c r="AO2039" s="57">
        <v>46089.569618055553</v>
      </c>
      <c r="AR2039" t="s">
        <v>6</v>
      </c>
      <c r="AS2039" t="s">
        <v>1002</v>
      </c>
      <c r="AT2039" t="s">
        <v>231</v>
      </c>
      <c r="AV2039" t="s">
        <v>3847</v>
      </c>
      <c r="AW2039" t="s">
        <v>561</v>
      </c>
      <c r="AX2039" t="s">
        <v>223</v>
      </c>
      <c r="BF2039" s="6" t="e">
        <f t="shared" si="93"/>
        <v>#NUM!</v>
      </c>
      <c r="BG2039" t="e">
        <f t="shared" si="94"/>
        <v>#NUM!</v>
      </c>
      <c r="BH2039" t="e">
        <f t="shared" si="95"/>
        <v>#NUM!</v>
      </c>
      <c r="BI2039" t="e">
        <f>VLOOKUP(H2039,Sheet2!$A$1:$B$270,2,FALSE)</f>
        <v>#N/A</v>
      </c>
    </row>
    <row r="2040" spans="1:61">
      <c r="A2040">
        <v>2039</v>
      </c>
      <c r="B2040">
        <v>1002522396</v>
      </c>
      <c r="C2040">
        <v>3</v>
      </c>
      <c r="D2040" t="s">
        <v>34</v>
      </c>
      <c r="E2040">
        <v>5</v>
      </c>
      <c r="F2040" t="s">
        <v>573</v>
      </c>
      <c r="G2040" t="s">
        <v>79</v>
      </c>
      <c r="H2040" t="s">
        <v>288</v>
      </c>
      <c r="I2040" t="s">
        <v>213</v>
      </c>
      <c r="J2040" t="s">
        <v>214</v>
      </c>
      <c r="K2040" t="s">
        <v>149</v>
      </c>
      <c r="M2040" t="s">
        <v>76</v>
      </c>
      <c r="N2040" t="s">
        <v>216</v>
      </c>
      <c r="O2040" s="57">
        <v>46246.602870370371</v>
      </c>
      <c r="P2040" s="57">
        <v>46247.559201388889</v>
      </c>
      <c r="Q2040">
        <v>69364350</v>
      </c>
      <c r="S2040">
        <v>172408247929</v>
      </c>
      <c r="T2040" t="s">
        <v>8287</v>
      </c>
      <c r="U2040" t="s">
        <v>8288</v>
      </c>
      <c r="V2040" t="s">
        <v>8289</v>
      </c>
      <c r="Z2040">
        <v>115.29506120000001</v>
      </c>
      <c r="AA2040">
        <v>-8.5262794999999993</v>
      </c>
      <c r="AB2040" t="s">
        <v>8290</v>
      </c>
      <c r="AC2040" t="s">
        <v>230</v>
      </c>
      <c r="AL2040" t="s">
        <v>218</v>
      </c>
      <c r="AM2040" t="s">
        <v>8291</v>
      </c>
      <c r="AN2040" t="s">
        <v>6</v>
      </c>
      <c r="AO2040" s="57">
        <v>46364.61109953704</v>
      </c>
      <c r="AP2040" s="57">
        <v>46248.333333333336</v>
      </c>
      <c r="AR2040" t="s">
        <v>219</v>
      </c>
      <c r="AS2040" t="s">
        <v>288</v>
      </c>
      <c r="AT2040" t="s">
        <v>231</v>
      </c>
      <c r="AU2040">
        <v>20260813</v>
      </c>
      <c r="AV2040" t="s">
        <v>222</v>
      </c>
      <c r="AW2040" t="s">
        <v>595</v>
      </c>
      <c r="AX2040" t="s">
        <v>223</v>
      </c>
      <c r="BA2040" s="57">
        <v>46248.333333333336</v>
      </c>
      <c r="BB2040" t="s">
        <v>8291</v>
      </c>
      <c r="BC2040">
        <v>2026</v>
      </c>
      <c r="BD2040">
        <v>8</v>
      </c>
      <c r="BE2040">
        <v>13</v>
      </c>
      <c r="BF2040" s="6">
        <f t="shared" si="93"/>
        <v>46247</v>
      </c>
      <c r="BG2040">
        <f t="shared" si="94"/>
        <v>-1.3333333333357587</v>
      </c>
      <c r="BH2040" t="str">
        <f t="shared" si="95"/>
        <v>COMPLY</v>
      </c>
      <c r="BI2040" t="str">
        <f>VLOOKUP(H2040,Sheet2!$A$1:$B$270,2,FALSE)</f>
        <v>GIANYAR</v>
      </c>
    </row>
    <row r="2041" spans="1:61">
      <c r="A2041">
        <v>2040</v>
      </c>
      <c r="B2041">
        <v>1002511892</v>
      </c>
      <c r="C2041">
        <v>3</v>
      </c>
      <c r="D2041" t="s">
        <v>38</v>
      </c>
      <c r="E2041">
        <v>5</v>
      </c>
      <c r="F2041" t="s">
        <v>92</v>
      </c>
      <c r="G2041" t="s">
        <v>94</v>
      </c>
      <c r="H2041" t="s">
        <v>476</v>
      </c>
      <c r="I2041" t="s">
        <v>213</v>
      </c>
      <c r="J2041" t="s">
        <v>214</v>
      </c>
      <c r="K2041" t="s">
        <v>149</v>
      </c>
      <c r="L2041" t="s">
        <v>215</v>
      </c>
      <c r="M2041" t="s">
        <v>76</v>
      </c>
      <c r="N2041" t="s">
        <v>216</v>
      </c>
      <c r="O2041" s="57">
        <v>46240.4534375</v>
      </c>
      <c r="P2041" s="57">
        <v>46241.702233796299</v>
      </c>
      <c r="Q2041">
        <v>69359761</v>
      </c>
      <c r="S2041">
        <v>152634208061</v>
      </c>
      <c r="T2041" t="s">
        <v>3848</v>
      </c>
      <c r="U2041" t="s">
        <v>3849</v>
      </c>
      <c r="V2041" t="s">
        <v>3850</v>
      </c>
      <c r="Z2041">
        <v>111.338809724364</v>
      </c>
      <c r="AA2041">
        <v>-7.3958621855318603</v>
      </c>
      <c r="AB2041" t="s">
        <v>3851</v>
      </c>
      <c r="AC2041" t="s">
        <v>237</v>
      </c>
      <c r="AL2041" t="s">
        <v>218</v>
      </c>
      <c r="AM2041" t="s">
        <v>2369</v>
      </c>
      <c r="AN2041" t="s">
        <v>6</v>
      </c>
      <c r="AO2041" s="57">
        <v>46181.455231481479</v>
      </c>
      <c r="AP2041" s="57">
        <v>46241.333333333336</v>
      </c>
      <c r="AR2041" t="s">
        <v>219</v>
      </c>
      <c r="AS2041" t="s">
        <v>476</v>
      </c>
      <c r="AT2041" t="s">
        <v>231</v>
      </c>
      <c r="AU2041">
        <v>20260807</v>
      </c>
      <c r="AV2041" t="s">
        <v>222</v>
      </c>
      <c r="AW2041" t="s">
        <v>1010</v>
      </c>
      <c r="AX2041" t="s">
        <v>223</v>
      </c>
      <c r="BA2041" s="57">
        <v>46241.333333333336</v>
      </c>
      <c r="BB2041" t="s">
        <v>2369</v>
      </c>
      <c r="BC2041">
        <v>2026</v>
      </c>
      <c r="BD2041">
        <v>8</v>
      </c>
      <c r="BE2041">
        <v>7</v>
      </c>
      <c r="BF2041" s="6">
        <f t="shared" si="93"/>
        <v>46241</v>
      </c>
      <c r="BG2041">
        <f t="shared" si="94"/>
        <v>-0.33333333333575865</v>
      </c>
      <c r="BH2041" t="str">
        <f t="shared" si="95"/>
        <v>COMPLY</v>
      </c>
      <c r="BI2041" t="str">
        <f>VLOOKUP(H2041,Sheet2!$A$1:$B$270,2,FALSE)</f>
        <v>MADIUN</v>
      </c>
    </row>
    <row r="2042" spans="1:61">
      <c r="A2042">
        <v>2041</v>
      </c>
      <c r="B2042">
        <v>1002509467</v>
      </c>
      <c r="C2042">
        <v>3</v>
      </c>
      <c r="D2042" t="s">
        <v>38</v>
      </c>
      <c r="E2042">
        <v>5</v>
      </c>
      <c r="F2042" t="s">
        <v>250</v>
      </c>
      <c r="G2042" t="s">
        <v>87</v>
      </c>
      <c r="H2042" t="s">
        <v>251</v>
      </c>
      <c r="I2042" t="s">
        <v>213</v>
      </c>
      <c r="J2042" t="s">
        <v>214</v>
      </c>
      <c r="K2042" t="s">
        <v>149</v>
      </c>
      <c r="L2042" t="s">
        <v>215</v>
      </c>
      <c r="M2042" t="s">
        <v>76</v>
      </c>
      <c r="N2042" t="s">
        <v>216</v>
      </c>
      <c r="O2042" s="57">
        <v>46238.818020833336</v>
      </c>
      <c r="P2042" s="57">
        <v>46239.700266203705</v>
      </c>
      <c r="Q2042">
        <v>69358698</v>
      </c>
      <c r="S2042">
        <v>152702232103</v>
      </c>
      <c r="T2042" t="s">
        <v>3856</v>
      </c>
      <c r="U2042" t="s">
        <v>3857</v>
      </c>
      <c r="V2042" t="s">
        <v>3858</v>
      </c>
      <c r="Z2042">
        <v>112.625164</v>
      </c>
      <c r="AA2042">
        <v>-7.93628</v>
      </c>
      <c r="AB2042" t="s">
        <v>3859</v>
      </c>
      <c r="AC2042" t="s">
        <v>237</v>
      </c>
      <c r="AL2042" t="s">
        <v>218</v>
      </c>
      <c r="AM2042" t="s">
        <v>3860</v>
      </c>
      <c r="AN2042" t="s">
        <v>6</v>
      </c>
      <c r="AO2042" s="57">
        <v>46120.81925925926</v>
      </c>
      <c r="AP2042" s="57">
        <v>46240.333333333336</v>
      </c>
      <c r="AR2042" t="s">
        <v>219</v>
      </c>
      <c r="AS2042" t="s">
        <v>251</v>
      </c>
      <c r="AT2042" t="s">
        <v>231</v>
      </c>
      <c r="AU2042">
        <v>20260805</v>
      </c>
      <c r="AV2042" t="s">
        <v>222</v>
      </c>
      <c r="AW2042" t="s">
        <v>1021</v>
      </c>
      <c r="AX2042" t="s">
        <v>223</v>
      </c>
      <c r="BA2042" s="57">
        <v>46240.333333333336</v>
      </c>
      <c r="BB2042" t="s">
        <v>3860</v>
      </c>
      <c r="BC2042">
        <v>2026</v>
      </c>
      <c r="BD2042">
        <v>8</v>
      </c>
      <c r="BE2042">
        <v>5</v>
      </c>
      <c r="BF2042" s="6">
        <f t="shared" si="93"/>
        <v>46239</v>
      </c>
      <c r="BG2042">
        <f t="shared" si="94"/>
        <v>-1.3333333333357587</v>
      </c>
      <c r="BH2042" t="str">
        <f t="shared" si="95"/>
        <v>COMPLY</v>
      </c>
      <c r="BI2042" t="str">
        <f>VLOOKUP(H2042,Sheet2!$A$1:$B$270,2,FALSE)</f>
        <v>BATU</v>
      </c>
    </row>
    <row r="2043" spans="1:61">
      <c r="A2043">
        <v>2042</v>
      </c>
      <c r="B2043">
        <v>1002514045</v>
      </c>
      <c r="C2043">
        <v>3</v>
      </c>
      <c r="D2043" t="s">
        <v>49</v>
      </c>
      <c r="E2043">
        <v>4</v>
      </c>
      <c r="F2043" t="s">
        <v>246</v>
      </c>
      <c r="G2043" t="s">
        <v>549</v>
      </c>
      <c r="H2043" t="s">
        <v>928</v>
      </c>
      <c r="I2043" t="s">
        <v>213</v>
      </c>
      <c r="J2043" t="s">
        <v>214</v>
      </c>
      <c r="K2043" t="s">
        <v>149</v>
      </c>
      <c r="L2043" t="s">
        <v>215</v>
      </c>
      <c r="M2043" t="s">
        <v>76</v>
      </c>
      <c r="N2043" t="s">
        <v>216</v>
      </c>
      <c r="O2043" s="57">
        <v>46241.426342592589</v>
      </c>
      <c r="P2043" s="57">
        <v>46242.507731481484</v>
      </c>
      <c r="Q2043">
        <v>69360528</v>
      </c>
      <c r="S2043">
        <v>146457106144</v>
      </c>
      <c r="T2043" t="s">
        <v>5908</v>
      </c>
      <c r="U2043" t="s">
        <v>5909</v>
      </c>
      <c r="V2043" t="s">
        <v>5910</v>
      </c>
      <c r="Z2043">
        <v>110.2568344</v>
      </c>
      <c r="AA2043">
        <v>-6.9712294999999997</v>
      </c>
      <c r="AB2043" t="s">
        <v>5911</v>
      </c>
      <c r="AC2043" t="s">
        <v>237</v>
      </c>
      <c r="AL2043" t="s">
        <v>218</v>
      </c>
      <c r="AM2043" t="s">
        <v>2994</v>
      </c>
      <c r="AN2043" t="s">
        <v>6</v>
      </c>
      <c r="AO2043" s="57">
        <v>46211.434212962966</v>
      </c>
      <c r="AP2043" s="57">
        <v>46242.333333333336</v>
      </c>
      <c r="AR2043" t="s">
        <v>219</v>
      </c>
      <c r="AS2043" t="s">
        <v>928</v>
      </c>
      <c r="AT2043" t="s">
        <v>231</v>
      </c>
      <c r="AU2043">
        <v>20260808</v>
      </c>
      <c r="AV2043" t="s">
        <v>222</v>
      </c>
      <c r="AW2043" t="s">
        <v>1010</v>
      </c>
      <c r="AX2043" t="s">
        <v>223</v>
      </c>
      <c r="BA2043" s="57">
        <v>46242.333333333336</v>
      </c>
      <c r="BB2043" t="s">
        <v>2994</v>
      </c>
      <c r="BC2043">
        <v>2026</v>
      </c>
      <c r="BD2043">
        <v>8</v>
      </c>
      <c r="BE2043">
        <v>8</v>
      </c>
      <c r="BF2043" s="6">
        <f t="shared" si="93"/>
        <v>46242</v>
      </c>
      <c r="BG2043">
        <f t="shared" si="94"/>
        <v>-0.33333333333575865</v>
      </c>
      <c r="BH2043" t="str">
        <f t="shared" si="95"/>
        <v>COMPLY</v>
      </c>
      <c r="BI2043" t="e">
        <f>VLOOKUP(H2043,Sheet2!$A$1:$B$270,2,FALSE)</f>
        <v>#N/A</v>
      </c>
    </row>
    <row r="2044" spans="1:61">
      <c r="A2044">
        <v>2043</v>
      </c>
      <c r="B2044">
        <v>1002520313</v>
      </c>
      <c r="C2044">
        <v>3</v>
      </c>
      <c r="D2044" t="s">
        <v>38</v>
      </c>
      <c r="E2044">
        <v>5</v>
      </c>
      <c r="F2044" t="s">
        <v>90</v>
      </c>
      <c r="G2044" t="s">
        <v>90</v>
      </c>
      <c r="H2044" t="s">
        <v>419</v>
      </c>
      <c r="I2044" t="s">
        <v>213</v>
      </c>
      <c r="J2044" t="s">
        <v>214</v>
      </c>
      <c r="K2044" t="s">
        <v>149</v>
      </c>
      <c r="L2044" t="s">
        <v>215</v>
      </c>
      <c r="M2044" t="s">
        <v>76</v>
      </c>
      <c r="N2044" t="s">
        <v>216</v>
      </c>
      <c r="O2044" s="57">
        <v>46245.6249537037</v>
      </c>
      <c r="P2044" s="57">
        <v>46246.504837962966</v>
      </c>
      <c r="Q2044">
        <v>69363500</v>
      </c>
      <c r="S2044">
        <v>152610241488</v>
      </c>
      <c r="T2044" t="s">
        <v>7392</v>
      </c>
      <c r="U2044" t="s">
        <v>7393</v>
      </c>
      <c r="V2044" t="s">
        <v>7394</v>
      </c>
      <c r="Z2044">
        <v>112.0626973</v>
      </c>
      <c r="AA2044">
        <v>-7.8447984000000002</v>
      </c>
      <c r="AB2044" t="s">
        <v>7395</v>
      </c>
      <c r="AC2044" t="s">
        <v>237</v>
      </c>
      <c r="AL2044" t="s">
        <v>218</v>
      </c>
      <c r="AM2044" t="s">
        <v>7396</v>
      </c>
      <c r="AN2044" t="s">
        <v>6</v>
      </c>
      <c r="AO2044" s="57">
        <v>46334.632141203707</v>
      </c>
      <c r="AP2044" s="57">
        <v>46246.541666666664</v>
      </c>
      <c r="AR2044" t="s">
        <v>219</v>
      </c>
      <c r="AS2044" t="s">
        <v>419</v>
      </c>
      <c r="AT2044" t="s">
        <v>231</v>
      </c>
      <c r="AU2044">
        <v>20260812</v>
      </c>
      <c r="AV2044" t="s">
        <v>222</v>
      </c>
      <c r="AW2044" t="s">
        <v>1010</v>
      </c>
      <c r="AX2044" t="s">
        <v>223</v>
      </c>
      <c r="BA2044" s="57">
        <v>46246.541666666664</v>
      </c>
      <c r="BB2044" t="s">
        <v>7396</v>
      </c>
      <c r="BC2044">
        <v>2026</v>
      </c>
      <c r="BD2044">
        <v>8</v>
      </c>
      <c r="BE2044">
        <v>12</v>
      </c>
      <c r="BF2044" s="6">
        <f t="shared" si="93"/>
        <v>46246</v>
      </c>
      <c r="BG2044">
        <f t="shared" si="94"/>
        <v>-0.54166666666424135</v>
      </c>
      <c r="BH2044" t="str">
        <f t="shared" si="95"/>
        <v>COMPLY</v>
      </c>
      <c r="BI2044" t="str">
        <f>VLOOKUP(H2044,Sheet2!$A$1:$B$270,2,FALSE)</f>
        <v>KEDIRI</v>
      </c>
    </row>
    <row r="2045" spans="1:61">
      <c r="A2045">
        <v>2044</v>
      </c>
      <c r="B2045">
        <v>1002512020</v>
      </c>
      <c r="C2045">
        <v>3</v>
      </c>
      <c r="D2045" t="s">
        <v>38</v>
      </c>
      <c r="E2045">
        <v>5</v>
      </c>
      <c r="F2045" t="s">
        <v>250</v>
      </c>
      <c r="G2045" t="s">
        <v>87</v>
      </c>
      <c r="H2045" t="s">
        <v>362</v>
      </c>
      <c r="I2045" t="s">
        <v>213</v>
      </c>
      <c r="J2045" t="s">
        <v>214</v>
      </c>
      <c r="K2045" t="s">
        <v>149</v>
      </c>
      <c r="M2045" t="s">
        <v>76</v>
      </c>
      <c r="N2045" t="s">
        <v>608</v>
      </c>
      <c r="O2045" s="57">
        <v>46240.474166666667</v>
      </c>
      <c r="P2045" s="57">
        <v>46243.764872685184</v>
      </c>
      <c r="Q2045">
        <v>69359814</v>
      </c>
      <c r="S2045">
        <v>152707239196</v>
      </c>
      <c r="T2045" t="s">
        <v>5912</v>
      </c>
      <c r="U2045" t="s">
        <v>3861</v>
      </c>
      <c r="V2045" t="s">
        <v>5913</v>
      </c>
      <c r="Z2045">
        <v>112.52364676072099</v>
      </c>
      <c r="AA2045">
        <v>-7.8809069308708697</v>
      </c>
      <c r="AB2045" t="s">
        <v>3862</v>
      </c>
      <c r="AC2045" t="s">
        <v>616</v>
      </c>
      <c r="AL2045" t="s">
        <v>218</v>
      </c>
      <c r="AM2045" t="s">
        <v>4539</v>
      </c>
      <c r="AN2045" t="s">
        <v>6</v>
      </c>
      <c r="AO2045" s="57">
        <v>46181.476226851853</v>
      </c>
      <c r="AP2045" s="57">
        <v>46243.333333333336</v>
      </c>
      <c r="AR2045" t="s">
        <v>219</v>
      </c>
      <c r="AS2045" t="s">
        <v>362</v>
      </c>
      <c r="AT2045" t="s">
        <v>231</v>
      </c>
      <c r="AU2045">
        <v>20260809</v>
      </c>
      <c r="AV2045" t="s">
        <v>222</v>
      </c>
      <c r="AW2045" t="s">
        <v>561</v>
      </c>
      <c r="AX2045" t="s">
        <v>223</v>
      </c>
      <c r="BA2045" s="57">
        <v>46243.333333333336</v>
      </c>
      <c r="BB2045" t="s">
        <v>4539</v>
      </c>
      <c r="BC2045">
        <v>2026</v>
      </c>
      <c r="BD2045">
        <v>8</v>
      </c>
      <c r="BE2045">
        <v>9</v>
      </c>
      <c r="BF2045" s="6">
        <f t="shared" si="93"/>
        <v>46243</v>
      </c>
      <c r="BG2045">
        <f t="shared" si="94"/>
        <v>-0.33333333333575865</v>
      </c>
      <c r="BH2045" t="str">
        <f t="shared" si="95"/>
        <v>COMPLY</v>
      </c>
      <c r="BI2045" t="str">
        <f>VLOOKUP(H2045,Sheet2!$A$1:$B$270,2,FALSE)</f>
        <v>BATU</v>
      </c>
    </row>
    <row r="2046" spans="1:61">
      <c r="A2046">
        <v>2045</v>
      </c>
      <c r="B2046">
        <v>1002531515</v>
      </c>
      <c r="C2046">
        <v>3</v>
      </c>
      <c r="D2046" t="s">
        <v>51</v>
      </c>
      <c r="E2046">
        <v>4</v>
      </c>
      <c r="F2046" t="s">
        <v>273</v>
      </c>
      <c r="G2046" t="s">
        <v>339</v>
      </c>
      <c r="H2046" t="s">
        <v>4681</v>
      </c>
      <c r="I2046" t="s">
        <v>213</v>
      </c>
      <c r="J2046" t="s">
        <v>214</v>
      </c>
      <c r="K2046" t="s">
        <v>149</v>
      </c>
      <c r="L2046" t="s">
        <v>215</v>
      </c>
      <c r="M2046" t="s">
        <v>277</v>
      </c>
      <c r="N2046" t="s">
        <v>216</v>
      </c>
      <c r="O2046" s="57">
        <v>46251.793703703705</v>
      </c>
      <c r="P2046" s="57">
        <v>46252.710277777776</v>
      </c>
      <c r="Q2046">
        <v>69368413</v>
      </c>
      <c r="S2046">
        <v>142519105207</v>
      </c>
      <c r="T2046" t="s">
        <v>11282</v>
      </c>
      <c r="U2046" t="s">
        <v>11283</v>
      </c>
      <c r="V2046" t="s">
        <v>11284</v>
      </c>
      <c r="Z2046">
        <v>111.1441159</v>
      </c>
      <c r="AA2046">
        <v>-6.9181242999999997</v>
      </c>
      <c r="AB2046" t="s">
        <v>11285</v>
      </c>
      <c r="AC2046" t="s">
        <v>237</v>
      </c>
      <c r="AL2046" t="s">
        <v>218</v>
      </c>
      <c r="AM2046" t="s">
        <v>11286</v>
      </c>
      <c r="AN2046" t="s">
        <v>6</v>
      </c>
      <c r="AO2046" t="s">
        <v>10433</v>
      </c>
      <c r="AP2046" s="57">
        <v>46252.625</v>
      </c>
      <c r="AQ2046" t="s">
        <v>903</v>
      </c>
      <c r="AR2046" t="s">
        <v>278</v>
      </c>
      <c r="AS2046" t="s">
        <v>4681</v>
      </c>
      <c r="AT2046" t="s">
        <v>231</v>
      </c>
      <c r="AV2046" t="s">
        <v>13744</v>
      </c>
      <c r="AW2046" t="s">
        <v>642</v>
      </c>
      <c r="AX2046" t="s">
        <v>223</v>
      </c>
      <c r="BA2046" s="57">
        <v>46252.625</v>
      </c>
      <c r="BB2046" t="s">
        <v>11286</v>
      </c>
      <c r="BF2046" s="6" t="e">
        <f t="shared" si="93"/>
        <v>#NUM!</v>
      </c>
      <c r="BG2046" t="e">
        <f t="shared" si="94"/>
        <v>#NUM!</v>
      </c>
      <c r="BH2046" t="e">
        <f t="shared" si="95"/>
        <v>#NUM!</v>
      </c>
      <c r="BI2046" t="e">
        <f>VLOOKUP(H2046,Sheet2!$A$1:$B$270,2,FALSE)</f>
        <v>#N/A</v>
      </c>
    </row>
    <row r="2047" spans="1:61">
      <c r="A2047">
        <v>2046</v>
      </c>
      <c r="B2047">
        <v>1002532436</v>
      </c>
      <c r="C2047">
        <v>3</v>
      </c>
      <c r="D2047" t="s">
        <v>45</v>
      </c>
      <c r="E2047">
        <v>5</v>
      </c>
      <c r="F2047" t="s">
        <v>211</v>
      </c>
      <c r="G2047" t="s">
        <v>110</v>
      </c>
      <c r="H2047" t="s">
        <v>455</v>
      </c>
      <c r="I2047" t="s">
        <v>213</v>
      </c>
      <c r="J2047" t="s">
        <v>214</v>
      </c>
      <c r="K2047" t="s">
        <v>149</v>
      </c>
      <c r="M2047" t="s">
        <v>258</v>
      </c>
      <c r="N2047" t="s">
        <v>216</v>
      </c>
      <c r="O2047" s="57">
        <v>46252.424953703703</v>
      </c>
      <c r="P2047" s="57">
        <v>46252.518125000002</v>
      </c>
      <c r="Q2047">
        <v>69361211</v>
      </c>
      <c r="S2047">
        <v>172610305738</v>
      </c>
      <c r="T2047" t="s">
        <v>4540</v>
      </c>
      <c r="U2047" t="s">
        <v>13745</v>
      </c>
      <c r="V2047" t="s">
        <v>13746</v>
      </c>
      <c r="Z2047">
        <v>119.01255070000001</v>
      </c>
      <c r="AA2047">
        <v>-8.585483</v>
      </c>
      <c r="AB2047" t="s">
        <v>4543</v>
      </c>
      <c r="AC2047" t="s">
        <v>290</v>
      </c>
      <c r="AL2047" t="s">
        <v>218</v>
      </c>
      <c r="AM2047" t="s">
        <v>7696</v>
      </c>
      <c r="AN2047" t="s">
        <v>6</v>
      </c>
      <c r="AO2047" t="s">
        <v>13184</v>
      </c>
      <c r="AR2047" t="s">
        <v>259</v>
      </c>
      <c r="AS2047" t="s">
        <v>455</v>
      </c>
      <c r="AT2047" t="s">
        <v>570</v>
      </c>
      <c r="AV2047" t="s">
        <v>260</v>
      </c>
      <c r="AW2047" t="s">
        <v>942</v>
      </c>
      <c r="AX2047" t="s">
        <v>223</v>
      </c>
      <c r="BA2047" s="57">
        <v>46252.291666666664</v>
      </c>
      <c r="BB2047" t="s">
        <v>7696</v>
      </c>
      <c r="BF2047" s="6" t="e">
        <f t="shared" si="93"/>
        <v>#NUM!</v>
      </c>
      <c r="BG2047" t="e">
        <f t="shared" si="94"/>
        <v>#NUM!</v>
      </c>
      <c r="BH2047" t="e">
        <f t="shared" si="95"/>
        <v>#NUM!</v>
      </c>
      <c r="BI2047" t="str">
        <f>VLOOKUP(H2047,Sheet2!$A$1:$B$270,2,FALSE)</f>
        <v>BIMA</v>
      </c>
    </row>
    <row r="2048" spans="1:61">
      <c r="A2048">
        <v>2047</v>
      </c>
      <c r="B2048">
        <v>1002524596</v>
      </c>
      <c r="C2048">
        <v>3</v>
      </c>
      <c r="D2048" t="s">
        <v>42</v>
      </c>
      <c r="E2048">
        <v>5</v>
      </c>
      <c r="F2048" t="s">
        <v>233</v>
      </c>
      <c r="G2048" t="s">
        <v>101</v>
      </c>
      <c r="H2048" t="s">
        <v>390</v>
      </c>
      <c r="I2048" t="s">
        <v>213</v>
      </c>
      <c r="J2048" t="s">
        <v>214</v>
      </c>
      <c r="K2048" t="s">
        <v>149</v>
      </c>
      <c r="M2048" t="s">
        <v>76</v>
      </c>
      <c r="N2048" t="s">
        <v>216</v>
      </c>
      <c r="O2048" s="57">
        <v>46247.622881944444</v>
      </c>
      <c r="P2048" s="57">
        <v>46247.697824074072</v>
      </c>
      <c r="Q2048">
        <v>69357539</v>
      </c>
      <c r="R2048">
        <v>3135910054</v>
      </c>
      <c r="S2048">
        <v>152317261893</v>
      </c>
      <c r="T2048" t="s">
        <v>1007</v>
      </c>
      <c r="U2048" t="s">
        <v>2610</v>
      </c>
      <c r="V2048" t="s">
        <v>9228</v>
      </c>
      <c r="Z2048">
        <v>112.730961063397</v>
      </c>
      <c r="AA2048">
        <v>-7.3945807003909101</v>
      </c>
      <c r="AB2048" t="s">
        <v>1008</v>
      </c>
      <c r="AC2048" t="s">
        <v>291</v>
      </c>
      <c r="AL2048" t="s">
        <v>218</v>
      </c>
      <c r="AM2048" t="s">
        <v>9229</v>
      </c>
      <c r="AN2048" t="s">
        <v>6</v>
      </c>
      <c r="AO2048" t="s">
        <v>9230</v>
      </c>
      <c r="AR2048" t="s">
        <v>219</v>
      </c>
      <c r="AS2048" t="s">
        <v>390</v>
      </c>
      <c r="AT2048" t="s">
        <v>231</v>
      </c>
      <c r="AU2048">
        <v>20260813</v>
      </c>
      <c r="AV2048" t="s">
        <v>222</v>
      </c>
      <c r="AW2048" t="s">
        <v>613</v>
      </c>
      <c r="AX2048" t="s">
        <v>223</v>
      </c>
      <c r="BA2048" s="57">
        <v>46247.291666666664</v>
      </c>
      <c r="BB2048" t="s">
        <v>9229</v>
      </c>
      <c r="BC2048">
        <v>2026</v>
      </c>
      <c r="BD2048">
        <v>8</v>
      </c>
      <c r="BE2048">
        <v>13</v>
      </c>
      <c r="BF2048" s="6">
        <f t="shared" si="93"/>
        <v>46247</v>
      </c>
      <c r="BG2048">
        <f t="shared" si="94"/>
        <v>-0.29166666666424135</v>
      </c>
      <c r="BH2048" t="str">
        <f t="shared" si="95"/>
        <v>COMPLY</v>
      </c>
      <c r="BI2048" t="str">
        <f>VLOOKUP(H2048,Sheet2!$A$1:$B$270,2,FALSE)</f>
        <v>SIDOARJO</v>
      </c>
    </row>
    <row r="2049" spans="1:61">
      <c r="A2049">
        <v>2048</v>
      </c>
      <c r="B2049">
        <v>1002529661</v>
      </c>
      <c r="C2049">
        <v>3</v>
      </c>
      <c r="D2049" t="s">
        <v>42</v>
      </c>
      <c r="E2049">
        <v>5</v>
      </c>
      <c r="F2049" t="s">
        <v>102</v>
      </c>
      <c r="G2049" t="s">
        <v>100</v>
      </c>
      <c r="H2049" t="s">
        <v>282</v>
      </c>
      <c r="I2049" t="s">
        <v>213</v>
      </c>
      <c r="J2049" t="s">
        <v>214</v>
      </c>
      <c r="K2049" t="s">
        <v>149</v>
      </c>
      <c r="M2049" t="s">
        <v>76</v>
      </c>
      <c r="N2049" t="s">
        <v>216</v>
      </c>
      <c r="O2049" s="57">
        <v>46250.568541666667</v>
      </c>
      <c r="P2049" s="57">
        <v>46252.694571759261</v>
      </c>
      <c r="Q2049">
        <v>69367525</v>
      </c>
      <c r="S2049">
        <v>152507223719</v>
      </c>
      <c r="T2049" t="s">
        <v>11287</v>
      </c>
      <c r="U2049" t="s">
        <v>11288</v>
      </c>
      <c r="V2049" t="s">
        <v>11289</v>
      </c>
      <c r="Z2049">
        <v>113.72039959999999</v>
      </c>
      <c r="AA2049">
        <v>-7.8906220999999999</v>
      </c>
      <c r="AB2049" t="s">
        <v>11290</v>
      </c>
      <c r="AC2049" t="s">
        <v>230</v>
      </c>
      <c r="AL2049" t="s">
        <v>218</v>
      </c>
      <c r="AM2049" t="s">
        <v>11291</v>
      </c>
      <c r="AN2049" t="s">
        <v>6</v>
      </c>
      <c r="AO2049" t="s">
        <v>9814</v>
      </c>
      <c r="AP2049" s="57">
        <v>46251.625</v>
      </c>
      <c r="AR2049" t="s">
        <v>219</v>
      </c>
      <c r="AS2049" t="s">
        <v>282</v>
      </c>
      <c r="AT2049" t="s">
        <v>966</v>
      </c>
      <c r="AU2049">
        <v>20260818</v>
      </c>
      <c r="AV2049" t="s">
        <v>222</v>
      </c>
      <c r="AW2049" t="s">
        <v>590</v>
      </c>
      <c r="AX2049" t="s">
        <v>223</v>
      </c>
      <c r="BA2049" s="57">
        <v>46251.625</v>
      </c>
      <c r="BB2049" t="s">
        <v>11291</v>
      </c>
      <c r="BC2049">
        <v>2026</v>
      </c>
      <c r="BD2049">
        <v>8</v>
      </c>
      <c r="BE2049">
        <v>18</v>
      </c>
      <c r="BF2049" s="6">
        <f t="shared" si="93"/>
        <v>46252</v>
      </c>
      <c r="BG2049">
        <f t="shared" si="94"/>
        <v>0.375</v>
      </c>
      <c r="BH2049" t="str">
        <f t="shared" si="95"/>
        <v>COMPLY</v>
      </c>
      <c r="BI2049" t="str">
        <f>VLOOKUP(H2049,Sheet2!$A$1:$B$270,2,FALSE)</f>
        <v>JEMBER</v>
      </c>
    </row>
    <row r="2050" spans="1:61">
      <c r="A2050">
        <v>2049</v>
      </c>
      <c r="B2050">
        <v>1002508632</v>
      </c>
      <c r="C2050">
        <v>3</v>
      </c>
      <c r="D2050" t="s">
        <v>42</v>
      </c>
      <c r="E2050">
        <v>5</v>
      </c>
      <c r="F2050" t="s">
        <v>102</v>
      </c>
      <c r="G2050" t="s">
        <v>102</v>
      </c>
      <c r="H2050" t="s">
        <v>503</v>
      </c>
      <c r="I2050" t="s">
        <v>213</v>
      </c>
      <c r="J2050" t="s">
        <v>214</v>
      </c>
      <c r="K2050" t="s">
        <v>149</v>
      </c>
      <c r="L2050" t="s">
        <v>215</v>
      </c>
      <c r="M2050" t="s">
        <v>76</v>
      </c>
      <c r="N2050" t="s">
        <v>216</v>
      </c>
      <c r="O2050" s="57">
        <v>46238.610381944447</v>
      </c>
      <c r="P2050" s="57">
        <v>46239.634675925925</v>
      </c>
      <c r="Q2050">
        <v>69358363</v>
      </c>
      <c r="S2050">
        <v>152514214842</v>
      </c>
      <c r="T2050" t="s">
        <v>3899</v>
      </c>
      <c r="U2050" t="s">
        <v>3900</v>
      </c>
      <c r="V2050" t="s">
        <v>3901</v>
      </c>
      <c r="Z2050">
        <v>113.6773975</v>
      </c>
      <c r="AA2050">
        <v>-8.3396560999999991</v>
      </c>
      <c r="AB2050" t="s">
        <v>3902</v>
      </c>
      <c r="AC2050" t="s">
        <v>1013</v>
      </c>
      <c r="AL2050" t="s">
        <v>218</v>
      </c>
      <c r="AM2050" t="s">
        <v>1458</v>
      </c>
      <c r="AN2050" t="s">
        <v>6</v>
      </c>
      <c r="AO2050" s="57">
        <v>46120.611273148148</v>
      </c>
      <c r="AP2050" s="57">
        <v>46239.541666666664</v>
      </c>
      <c r="AR2050" t="s">
        <v>219</v>
      </c>
      <c r="AS2050" t="s">
        <v>503</v>
      </c>
      <c r="AT2050" t="s">
        <v>231</v>
      </c>
      <c r="AU2050">
        <v>20260805</v>
      </c>
      <c r="AV2050" t="s">
        <v>222</v>
      </c>
      <c r="AW2050" t="s">
        <v>3903</v>
      </c>
      <c r="AX2050" t="s">
        <v>223</v>
      </c>
      <c r="BA2050" s="57">
        <v>46239.541666666664</v>
      </c>
      <c r="BB2050" t="s">
        <v>1458</v>
      </c>
      <c r="BC2050">
        <v>2026</v>
      </c>
      <c r="BD2050">
        <v>8</v>
      </c>
      <c r="BE2050">
        <v>5</v>
      </c>
      <c r="BF2050" s="6">
        <f t="shared" si="93"/>
        <v>46239</v>
      </c>
      <c r="BG2050">
        <f t="shared" si="94"/>
        <v>-0.54166666666424135</v>
      </c>
      <c r="BH2050" t="str">
        <f t="shared" si="95"/>
        <v>COMPLY</v>
      </c>
      <c r="BI2050" t="str">
        <f>VLOOKUP(H2050,Sheet2!$A$1:$B$270,2,FALSE)</f>
        <v>JEMBER</v>
      </c>
    </row>
    <row r="2051" spans="1:61">
      <c r="A2051">
        <v>2050</v>
      </c>
      <c r="B2051">
        <v>1002515978</v>
      </c>
      <c r="C2051">
        <v>3</v>
      </c>
      <c r="D2051" t="s">
        <v>42</v>
      </c>
      <c r="E2051">
        <v>5</v>
      </c>
      <c r="F2051" t="s">
        <v>233</v>
      </c>
      <c r="G2051" t="s">
        <v>103</v>
      </c>
      <c r="H2051" t="s">
        <v>401</v>
      </c>
      <c r="I2051" t="s">
        <v>213</v>
      </c>
      <c r="J2051" t="s">
        <v>214</v>
      </c>
      <c r="K2051" t="s">
        <v>149</v>
      </c>
      <c r="M2051" t="s">
        <v>76</v>
      </c>
      <c r="N2051" t="s">
        <v>216</v>
      </c>
      <c r="O2051" s="57">
        <v>46242.572546296295</v>
      </c>
      <c r="P2051" s="57">
        <v>46242.70275462963</v>
      </c>
      <c r="Q2051">
        <v>69361487</v>
      </c>
      <c r="S2051">
        <v>152318240698</v>
      </c>
      <c r="T2051" t="s">
        <v>5940</v>
      </c>
      <c r="U2051" t="s">
        <v>4249</v>
      </c>
      <c r="V2051" t="s">
        <v>5941</v>
      </c>
      <c r="Z2051">
        <v>112.2464648</v>
      </c>
      <c r="AA2051">
        <v>-7.6131174000000001</v>
      </c>
      <c r="AB2051" t="s">
        <v>5942</v>
      </c>
      <c r="AC2051" t="s">
        <v>230</v>
      </c>
      <c r="AL2051" t="s">
        <v>218</v>
      </c>
      <c r="AM2051" t="s">
        <v>5943</v>
      </c>
      <c r="AN2051" t="s">
        <v>6</v>
      </c>
      <c r="AO2051" s="57">
        <v>46242.579872685186</v>
      </c>
      <c r="AP2051" s="57">
        <v>46243.541666666664</v>
      </c>
      <c r="AR2051" t="s">
        <v>219</v>
      </c>
      <c r="AS2051" t="s">
        <v>401</v>
      </c>
      <c r="AT2051" t="s">
        <v>231</v>
      </c>
      <c r="AU2051">
        <v>20260808</v>
      </c>
      <c r="AV2051" t="s">
        <v>222</v>
      </c>
      <c r="AW2051" t="s">
        <v>561</v>
      </c>
      <c r="AX2051" t="s">
        <v>223</v>
      </c>
      <c r="BA2051" s="57">
        <v>46243.541666666664</v>
      </c>
      <c r="BB2051" t="s">
        <v>5943</v>
      </c>
      <c r="BC2051">
        <v>2026</v>
      </c>
      <c r="BD2051">
        <v>8</v>
      </c>
      <c r="BE2051">
        <v>8</v>
      </c>
      <c r="BF2051" s="6">
        <f t="shared" ref="BF2051:BF2114" si="96">DATE(BC2051,BD2051,BE2051)</f>
        <v>46242</v>
      </c>
      <c r="BG2051">
        <f t="shared" ref="BG2051:BG2114" si="97">BF2051-BA2051</f>
        <v>-1.5416666666642413</v>
      </c>
      <c r="BH2051" t="str">
        <f t="shared" ref="BH2051:BH2114" si="98">IF(BG2051=1,"COMPLY",IF(BG2051&lt;1,"COMPLY","NOT COMPLY"))</f>
        <v>COMPLY</v>
      </c>
      <c r="BI2051" t="str">
        <f>VLOOKUP(H2051,Sheet2!$A$1:$B$270,2,FALSE)</f>
        <v>MOJOKERTO</v>
      </c>
    </row>
    <row r="2052" spans="1:61">
      <c r="A2052">
        <v>2051</v>
      </c>
      <c r="B2052">
        <v>1002518658</v>
      </c>
      <c r="C2052">
        <v>3</v>
      </c>
      <c r="D2052" t="s">
        <v>45</v>
      </c>
      <c r="E2052">
        <v>5</v>
      </c>
      <c r="F2052" t="s">
        <v>211</v>
      </c>
      <c r="G2052" t="s">
        <v>116</v>
      </c>
      <c r="H2052" t="s">
        <v>272</v>
      </c>
      <c r="I2052" t="s">
        <v>213</v>
      </c>
      <c r="J2052" t="s">
        <v>214</v>
      </c>
      <c r="K2052" t="s">
        <v>149</v>
      </c>
      <c r="M2052" t="s">
        <v>76</v>
      </c>
      <c r="N2052" t="s">
        <v>216</v>
      </c>
      <c r="O2052" s="57">
        <v>46244.753981481481</v>
      </c>
      <c r="P2052" s="57">
        <v>46245.846030092594</v>
      </c>
      <c r="Q2052">
        <v>69361748</v>
      </c>
      <c r="S2052">
        <v>172604213762</v>
      </c>
      <c r="T2052" t="s">
        <v>5834</v>
      </c>
      <c r="U2052" t="s">
        <v>6803</v>
      </c>
      <c r="V2052" t="s">
        <v>6804</v>
      </c>
      <c r="Z2052">
        <v>116.03887589999999</v>
      </c>
      <c r="AA2052">
        <v>-8.4577933999999999</v>
      </c>
      <c r="AB2052" t="s">
        <v>5837</v>
      </c>
      <c r="AC2052" t="s">
        <v>217</v>
      </c>
      <c r="AL2052" t="s">
        <v>218</v>
      </c>
      <c r="AM2052" t="s">
        <v>6805</v>
      </c>
      <c r="AN2052" t="s">
        <v>6</v>
      </c>
      <c r="AO2052" s="57">
        <v>46303.777662037035</v>
      </c>
      <c r="AQ2052" t="s">
        <v>903</v>
      </c>
      <c r="AR2052" t="s">
        <v>219</v>
      </c>
      <c r="AS2052" t="s">
        <v>272</v>
      </c>
      <c r="AT2052" t="s">
        <v>231</v>
      </c>
      <c r="AU2052">
        <v>20260811</v>
      </c>
      <c r="AV2052" t="s">
        <v>222</v>
      </c>
      <c r="AW2052" t="s">
        <v>562</v>
      </c>
      <c r="AX2052" t="s">
        <v>223</v>
      </c>
      <c r="BA2052" s="57">
        <v>46244.291666666664</v>
      </c>
      <c r="BB2052" t="s">
        <v>6805</v>
      </c>
      <c r="BC2052">
        <v>2026</v>
      </c>
      <c r="BD2052">
        <v>8</v>
      </c>
      <c r="BE2052">
        <v>11</v>
      </c>
      <c r="BF2052" s="6">
        <f t="shared" si="96"/>
        <v>46245</v>
      </c>
      <c r="BG2052">
        <f t="shared" si="97"/>
        <v>0.70833333333575865</v>
      </c>
      <c r="BH2052" t="str">
        <f t="shared" si="98"/>
        <v>COMPLY</v>
      </c>
      <c r="BI2052" t="str">
        <f>VLOOKUP(H2052,Sheet2!$A$1:$B$270,2,FALSE)</f>
        <v>SELONG</v>
      </c>
    </row>
    <row r="2053" spans="1:61">
      <c r="A2053">
        <v>2052</v>
      </c>
      <c r="B2053">
        <v>1002516149</v>
      </c>
      <c r="C2053">
        <v>3</v>
      </c>
      <c r="D2053" t="s">
        <v>38</v>
      </c>
      <c r="E2053">
        <v>5</v>
      </c>
      <c r="F2053" t="s">
        <v>90</v>
      </c>
      <c r="G2053" t="s">
        <v>88</v>
      </c>
      <c r="H2053" t="s">
        <v>514</v>
      </c>
      <c r="I2053" t="s">
        <v>213</v>
      </c>
      <c r="J2053" t="s">
        <v>214</v>
      </c>
      <c r="K2053" t="s">
        <v>149</v>
      </c>
      <c r="L2053" t="s">
        <v>215</v>
      </c>
      <c r="M2053" t="s">
        <v>76</v>
      </c>
      <c r="N2053" t="s">
        <v>216</v>
      </c>
      <c r="O2053" s="57">
        <v>46242.682592592595</v>
      </c>
      <c r="P2053" s="57">
        <v>46244.324143518519</v>
      </c>
      <c r="Q2053">
        <v>69361591</v>
      </c>
      <c r="S2053">
        <v>152732202761</v>
      </c>
      <c r="T2053" t="s">
        <v>5949</v>
      </c>
      <c r="U2053" t="s">
        <v>5950</v>
      </c>
      <c r="V2053" t="s">
        <v>5951</v>
      </c>
      <c r="Z2053">
        <v>112.41648600000001</v>
      </c>
      <c r="AA2053">
        <v>-8.1351139999999997</v>
      </c>
      <c r="AB2053" t="s">
        <v>5952</v>
      </c>
      <c r="AC2053" t="s">
        <v>237</v>
      </c>
      <c r="AL2053" t="s">
        <v>218</v>
      </c>
      <c r="AM2053" t="s">
        <v>4516</v>
      </c>
      <c r="AN2053" t="s">
        <v>6</v>
      </c>
      <c r="AO2053" s="57">
        <v>46242.684166666666</v>
      </c>
      <c r="AP2053" s="57">
        <v>46243.541666666664</v>
      </c>
      <c r="AR2053" t="s">
        <v>219</v>
      </c>
      <c r="AS2053" t="s">
        <v>514</v>
      </c>
      <c r="AT2053" t="s">
        <v>231</v>
      </c>
      <c r="AU2053">
        <v>20260810</v>
      </c>
      <c r="AV2053" t="s">
        <v>222</v>
      </c>
      <c r="AW2053" t="s">
        <v>1014</v>
      </c>
      <c r="AX2053" t="s">
        <v>223</v>
      </c>
      <c r="BA2053" s="57">
        <v>46243.541666666664</v>
      </c>
      <c r="BB2053" t="s">
        <v>4516</v>
      </c>
      <c r="BC2053">
        <v>2026</v>
      </c>
      <c r="BD2053">
        <v>8</v>
      </c>
      <c r="BE2053">
        <v>10</v>
      </c>
      <c r="BF2053" s="6">
        <f t="shared" si="96"/>
        <v>46244</v>
      </c>
      <c r="BG2053">
        <f t="shared" si="97"/>
        <v>0.45833333333575865</v>
      </c>
      <c r="BH2053" t="str">
        <f t="shared" si="98"/>
        <v>COMPLY</v>
      </c>
      <c r="BI2053" t="str">
        <f>VLOOKUP(H2053,Sheet2!$A$1:$B$270,2,FALSE)</f>
        <v>BLITAR</v>
      </c>
    </row>
    <row r="2054" spans="1:61">
      <c r="A2054">
        <v>2053</v>
      </c>
      <c r="B2054">
        <v>1002533163</v>
      </c>
      <c r="C2054">
        <v>3</v>
      </c>
      <c r="D2054" t="s">
        <v>59</v>
      </c>
      <c r="E2054">
        <v>4</v>
      </c>
      <c r="F2054" t="s">
        <v>243</v>
      </c>
      <c r="G2054" t="s">
        <v>243</v>
      </c>
      <c r="H2054" t="s">
        <v>7980</v>
      </c>
      <c r="I2054" t="s">
        <v>213</v>
      </c>
      <c r="J2054" t="s">
        <v>214</v>
      </c>
      <c r="K2054" t="s">
        <v>149</v>
      </c>
      <c r="M2054" t="s">
        <v>76</v>
      </c>
      <c r="N2054" t="s">
        <v>216</v>
      </c>
      <c r="O2054" s="57">
        <v>46252.561828703707</v>
      </c>
      <c r="P2054" s="57">
        <v>46252.697129629632</v>
      </c>
      <c r="Q2054">
        <v>69366335</v>
      </c>
      <c r="S2054">
        <v>146175114884</v>
      </c>
      <c r="T2054" t="s">
        <v>12092</v>
      </c>
      <c r="U2054" t="s">
        <v>13747</v>
      </c>
      <c r="V2054" t="s">
        <v>13748</v>
      </c>
      <c r="Z2054">
        <v>110.22531499999999</v>
      </c>
      <c r="AA2054">
        <v>-7.510256</v>
      </c>
      <c r="AB2054" t="s">
        <v>12095</v>
      </c>
      <c r="AC2054" t="s">
        <v>290</v>
      </c>
      <c r="AL2054" t="s">
        <v>218</v>
      </c>
      <c r="AM2054" t="s">
        <v>13749</v>
      </c>
      <c r="AN2054" t="s">
        <v>6</v>
      </c>
      <c r="AO2054" t="s">
        <v>13011</v>
      </c>
      <c r="AR2054" t="s">
        <v>219</v>
      </c>
      <c r="AS2054" t="s">
        <v>7980</v>
      </c>
      <c r="AT2054" t="s">
        <v>231</v>
      </c>
      <c r="AU2054">
        <v>20260818</v>
      </c>
      <c r="AV2054" t="s">
        <v>222</v>
      </c>
      <c r="AW2054" t="s">
        <v>562</v>
      </c>
      <c r="AX2054" t="s">
        <v>223</v>
      </c>
      <c r="BA2054" s="57">
        <v>46252.291666666664</v>
      </c>
      <c r="BB2054" t="s">
        <v>13749</v>
      </c>
      <c r="BC2054">
        <v>2026</v>
      </c>
      <c r="BD2054">
        <v>8</v>
      </c>
      <c r="BE2054">
        <v>18</v>
      </c>
      <c r="BF2054" s="6">
        <f t="shared" si="96"/>
        <v>46252</v>
      </c>
      <c r="BG2054">
        <f t="shared" si="97"/>
        <v>-0.29166666666424135</v>
      </c>
      <c r="BH2054" t="str">
        <f t="shared" si="98"/>
        <v>COMPLY</v>
      </c>
      <c r="BI2054" t="e">
        <f>VLOOKUP(H2054,Sheet2!$A$1:$B$270,2,FALSE)</f>
        <v>#N/A</v>
      </c>
    </row>
    <row r="2055" spans="1:61">
      <c r="A2055">
        <v>2054</v>
      </c>
      <c r="B2055">
        <v>1002518598</v>
      </c>
      <c r="C2055">
        <v>3</v>
      </c>
      <c r="D2055" t="s">
        <v>42</v>
      </c>
      <c r="E2055">
        <v>5</v>
      </c>
      <c r="F2055" t="s">
        <v>102</v>
      </c>
      <c r="G2055" t="s">
        <v>100</v>
      </c>
      <c r="H2055" t="s">
        <v>443</v>
      </c>
      <c r="I2055" t="s">
        <v>213</v>
      </c>
      <c r="J2055" t="s">
        <v>214</v>
      </c>
      <c r="K2055" t="s">
        <v>149</v>
      </c>
      <c r="L2055" t="s">
        <v>215</v>
      </c>
      <c r="M2055" t="s">
        <v>76</v>
      </c>
      <c r="N2055" t="s">
        <v>216</v>
      </c>
      <c r="O2055" s="57">
        <v>46244.7187037037</v>
      </c>
      <c r="P2055" s="57">
        <v>46246.413530092592</v>
      </c>
      <c r="Q2055">
        <v>69362741</v>
      </c>
      <c r="S2055">
        <v>152526201935</v>
      </c>
      <c r="T2055" t="s">
        <v>6814</v>
      </c>
      <c r="U2055" t="s">
        <v>6815</v>
      </c>
      <c r="V2055" t="s">
        <v>6816</v>
      </c>
      <c r="Z2055">
        <v>113.965574</v>
      </c>
      <c r="AA2055">
        <v>-7.8181960000000004</v>
      </c>
      <c r="AB2055" t="s">
        <v>6817</v>
      </c>
      <c r="AC2055" t="s">
        <v>237</v>
      </c>
      <c r="AL2055" t="s">
        <v>218</v>
      </c>
      <c r="AM2055" t="s">
        <v>6818</v>
      </c>
      <c r="AN2055" t="s">
        <v>6</v>
      </c>
      <c r="AO2055" s="57">
        <v>46303.736030092594</v>
      </c>
      <c r="AP2055" s="57">
        <v>46245.625</v>
      </c>
      <c r="AQ2055" t="s">
        <v>248</v>
      </c>
      <c r="AR2055" t="s">
        <v>219</v>
      </c>
      <c r="AS2055" t="s">
        <v>443</v>
      </c>
      <c r="AT2055" t="s">
        <v>231</v>
      </c>
      <c r="AU2055">
        <v>20260812</v>
      </c>
      <c r="AV2055" t="s">
        <v>222</v>
      </c>
      <c r="AW2055" t="s">
        <v>1010</v>
      </c>
      <c r="AX2055" t="s">
        <v>223</v>
      </c>
      <c r="BA2055" s="57">
        <v>46245.625</v>
      </c>
      <c r="BB2055" t="s">
        <v>6818</v>
      </c>
      <c r="BC2055">
        <v>2026</v>
      </c>
      <c r="BD2055">
        <v>8</v>
      </c>
      <c r="BE2055">
        <v>12</v>
      </c>
      <c r="BF2055" s="6">
        <f t="shared" si="96"/>
        <v>46246</v>
      </c>
      <c r="BG2055">
        <f t="shared" si="97"/>
        <v>0.375</v>
      </c>
      <c r="BH2055" t="str">
        <f t="shared" si="98"/>
        <v>COMPLY</v>
      </c>
      <c r="BI2055" t="str">
        <f>VLOOKUP(H2055,Sheet2!$A$1:$B$270,2,FALSE)</f>
        <v>JEMBER</v>
      </c>
    </row>
    <row r="2056" spans="1:61">
      <c r="A2056">
        <v>2055</v>
      </c>
      <c r="B2056">
        <v>1002530492</v>
      </c>
      <c r="C2056">
        <v>3</v>
      </c>
      <c r="D2056" t="s">
        <v>55</v>
      </c>
      <c r="E2056">
        <v>5</v>
      </c>
      <c r="F2056" t="s">
        <v>228</v>
      </c>
      <c r="G2056" t="s">
        <v>127</v>
      </c>
      <c r="H2056" t="s">
        <v>229</v>
      </c>
      <c r="I2056" t="s">
        <v>213</v>
      </c>
      <c r="J2056" t="s">
        <v>214</v>
      </c>
      <c r="K2056" t="s">
        <v>149</v>
      </c>
      <c r="M2056" t="s">
        <v>76</v>
      </c>
      <c r="N2056" t="s">
        <v>216</v>
      </c>
      <c r="O2056" s="57">
        <v>46251.400347222225</v>
      </c>
      <c r="P2056" s="57">
        <v>46252.545162037037</v>
      </c>
      <c r="Q2056">
        <v>69367850</v>
      </c>
      <c r="S2056">
        <v>152426928252</v>
      </c>
      <c r="T2056" t="s">
        <v>11331</v>
      </c>
      <c r="U2056" t="s">
        <v>11332</v>
      </c>
      <c r="V2056" t="s">
        <v>11333</v>
      </c>
      <c r="Z2056">
        <v>113.54480289999999</v>
      </c>
      <c r="AA2056">
        <v>-7.2326401999999996</v>
      </c>
      <c r="AB2056" t="s">
        <v>11334</v>
      </c>
      <c r="AC2056" t="s">
        <v>230</v>
      </c>
      <c r="AL2056" t="s">
        <v>218</v>
      </c>
      <c r="AM2056" t="s">
        <v>11335</v>
      </c>
      <c r="AN2056" t="s">
        <v>6</v>
      </c>
      <c r="AO2056" t="s">
        <v>10702</v>
      </c>
      <c r="AP2056" s="57">
        <v>46252.541666666664</v>
      </c>
      <c r="AR2056" t="s">
        <v>219</v>
      </c>
      <c r="AS2056" t="s">
        <v>229</v>
      </c>
      <c r="AT2056" t="s">
        <v>221</v>
      </c>
      <c r="AU2056">
        <v>20260818</v>
      </c>
      <c r="AV2056" t="s">
        <v>222</v>
      </c>
      <c r="AW2056" t="s">
        <v>633</v>
      </c>
      <c r="AX2056" t="s">
        <v>223</v>
      </c>
      <c r="BA2056" s="57">
        <v>46252.541666666664</v>
      </c>
      <c r="BB2056" t="s">
        <v>11335</v>
      </c>
      <c r="BC2056">
        <v>2026</v>
      </c>
      <c r="BD2056">
        <v>8</v>
      </c>
      <c r="BE2056">
        <v>18</v>
      </c>
      <c r="BF2056" s="6">
        <f t="shared" si="96"/>
        <v>46252</v>
      </c>
      <c r="BG2056">
        <f t="shared" si="97"/>
        <v>-0.54166666666424135</v>
      </c>
      <c r="BH2056" t="str">
        <f t="shared" si="98"/>
        <v>COMPLY</v>
      </c>
      <c r="BI2056" t="str">
        <f>VLOOKUP(H2056,Sheet2!$A$1:$B$270,2,FALSE)</f>
        <v>MADURA</v>
      </c>
    </row>
    <row r="2057" spans="1:61">
      <c r="A2057">
        <v>2056</v>
      </c>
      <c r="B2057">
        <v>1002515408</v>
      </c>
      <c r="C2057">
        <v>3</v>
      </c>
      <c r="D2057" t="s">
        <v>59</v>
      </c>
      <c r="E2057">
        <v>4</v>
      </c>
      <c r="F2057" t="s">
        <v>224</v>
      </c>
      <c r="G2057" t="s">
        <v>320</v>
      </c>
      <c r="H2057" t="s">
        <v>321</v>
      </c>
      <c r="I2057" t="s">
        <v>213</v>
      </c>
      <c r="J2057" t="s">
        <v>214</v>
      </c>
      <c r="K2057" t="s">
        <v>149</v>
      </c>
      <c r="L2057" t="s">
        <v>215</v>
      </c>
      <c r="M2057" t="s">
        <v>575</v>
      </c>
      <c r="N2057" t="s">
        <v>216</v>
      </c>
      <c r="O2057" s="57">
        <v>46241.728425925925</v>
      </c>
      <c r="P2057" s="57">
        <v>46243.577916666669</v>
      </c>
      <c r="Q2057">
        <v>69361112</v>
      </c>
      <c r="S2057">
        <v>146372102428</v>
      </c>
      <c r="T2057" t="s">
        <v>5863</v>
      </c>
      <c r="U2057" t="s">
        <v>5953</v>
      </c>
      <c r="V2057" t="s">
        <v>5954</v>
      </c>
      <c r="Z2057">
        <v>109.593497</v>
      </c>
      <c r="AA2057">
        <v>-7.4143350000000003</v>
      </c>
      <c r="AB2057" t="s">
        <v>5866</v>
      </c>
      <c r="AC2057" t="s">
        <v>237</v>
      </c>
      <c r="AL2057" t="s">
        <v>218</v>
      </c>
      <c r="AM2057" t="s">
        <v>5955</v>
      </c>
      <c r="AN2057" t="s">
        <v>6</v>
      </c>
      <c r="AO2057" s="57">
        <v>46211.736238425925</v>
      </c>
      <c r="AP2057" s="57">
        <v>46243.541666666664</v>
      </c>
      <c r="AR2057" t="s">
        <v>14</v>
      </c>
      <c r="AS2057" t="s">
        <v>321</v>
      </c>
      <c r="AT2057" t="s">
        <v>231</v>
      </c>
      <c r="AV2057" t="s">
        <v>5956</v>
      </c>
      <c r="AW2057" t="s">
        <v>1014</v>
      </c>
      <c r="AX2057" t="s">
        <v>223</v>
      </c>
      <c r="BA2057" s="57">
        <v>46243.541666666664</v>
      </c>
      <c r="BB2057" t="s">
        <v>5955</v>
      </c>
      <c r="BF2057" s="6" t="e">
        <f t="shared" si="96"/>
        <v>#NUM!</v>
      </c>
      <c r="BG2057" t="e">
        <f t="shared" si="97"/>
        <v>#NUM!</v>
      </c>
      <c r="BH2057" t="e">
        <f t="shared" si="98"/>
        <v>#NUM!</v>
      </c>
      <c r="BI2057" t="e">
        <f>VLOOKUP(H2057,Sheet2!$A$1:$B$270,2,FALSE)</f>
        <v>#N/A</v>
      </c>
    </row>
    <row r="2058" spans="1:61">
      <c r="A2058">
        <v>2057</v>
      </c>
      <c r="B2058">
        <v>1002518599</v>
      </c>
      <c r="C2058">
        <v>3</v>
      </c>
      <c r="D2058" t="s">
        <v>51</v>
      </c>
      <c r="E2058">
        <v>4</v>
      </c>
      <c r="F2058" t="s">
        <v>235</v>
      </c>
      <c r="G2058" t="s">
        <v>957</v>
      </c>
      <c r="H2058" t="s">
        <v>5574</v>
      </c>
      <c r="I2058" t="s">
        <v>213</v>
      </c>
      <c r="J2058" t="s">
        <v>214</v>
      </c>
      <c r="K2058" t="s">
        <v>149</v>
      </c>
      <c r="L2058" t="s">
        <v>215</v>
      </c>
      <c r="M2058" t="s">
        <v>76</v>
      </c>
      <c r="N2058" t="s">
        <v>216</v>
      </c>
      <c r="O2058" s="57">
        <v>46244.7187037037</v>
      </c>
      <c r="P2058" s="57">
        <v>46246.592129629629</v>
      </c>
      <c r="Q2058">
        <v>69362747</v>
      </c>
      <c r="S2058">
        <v>143554101384</v>
      </c>
      <c r="T2058" t="s">
        <v>6826</v>
      </c>
      <c r="U2058" t="s">
        <v>6827</v>
      </c>
      <c r="V2058" t="s">
        <v>6828</v>
      </c>
      <c r="Z2058">
        <v>110.7360347</v>
      </c>
      <c r="AA2058">
        <v>-7.7964516000000001</v>
      </c>
      <c r="AB2058" t="s">
        <v>6829</v>
      </c>
      <c r="AC2058" t="s">
        <v>237</v>
      </c>
      <c r="AL2058" t="s">
        <v>218</v>
      </c>
      <c r="AM2058" t="s">
        <v>6561</v>
      </c>
      <c r="AN2058" t="s">
        <v>6</v>
      </c>
      <c r="AO2058" s="57">
        <v>46303.736030092594</v>
      </c>
      <c r="AP2058" s="57">
        <v>46245.541666666664</v>
      </c>
      <c r="AR2058" t="s">
        <v>219</v>
      </c>
      <c r="AS2058" t="s">
        <v>5574</v>
      </c>
      <c r="AT2058" t="s">
        <v>231</v>
      </c>
      <c r="AU2058">
        <v>20260812</v>
      </c>
      <c r="AV2058" t="s">
        <v>222</v>
      </c>
      <c r="AW2058" t="s">
        <v>1014</v>
      </c>
      <c r="AX2058" t="s">
        <v>223</v>
      </c>
      <c r="BA2058" s="57">
        <v>46245.541666666664</v>
      </c>
      <c r="BB2058" t="s">
        <v>6561</v>
      </c>
      <c r="BC2058">
        <v>2026</v>
      </c>
      <c r="BD2058">
        <v>8</v>
      </c>
      <c r="BE2058">
        <v>12</v>
      </c>
      <c r="BF2058" s="6">
        <f t="shared" si="96"/>
        <v>46246</v>
      </c>
      <c r="BG2058">
        <f t="shared" si="97"/>
        <v>0.45833333333575865</v>
      </c>
      <c r="BH2058" t="str">
        <f t="shared" si="98"/>
        <v>COMPLY</v>
      </c>
      <c r="BI2058" t="e">
        <f>VLOOKUP(H2058,Sheet2!$A$1:$B$270,2,FALSE)</f>
        <v>#N/A</v>
      </c>
    </row>
    <row r="2059" spans="1:61">
      <c r="A2059">
        <v>2058</v>
      </c>
      <c r="B2059">
        <v>1002506431</v>
      </c>
      <c r="C2059">
        <v>3</v>
      </c>
      <c r="D2059" t="s">
        <v>49</v>
      </c>
      <c r="E2059">
        <v>4</v>
      </c>
      <c r="F2059" t="s">
        <v>252</v>
      </c>
      <c r="G2059" t="s">
        <v>255</v>
      </c>
      <c r="H2059" t="s">
        <v>912</v>
      </c>
      <c r="I2059" t="s">
        <v>213</v>
      </c>
      <c r="J2059" t="s">
        <v>214</v>
      </c>
      <c r="K2059" t="s">
        <v>149</v>
      </c>
      <c r="L2059" t="s">
        <v>215</v>
      </c>
      <c r="M2059" t="s">
        <v>76</v>
      </c>
      <c r="N2059" t="s">
        <v>216</v>
      </c>
      <c r="O2059" s="57">
        <v>46237.657592592594</v>
      </c>
      <c r="P2059" s="57">
        <v>46238.473819444444</v>
      </c>
      <c r="Q2059">
        <v>69357717</v>
      </c>
      <c r="S2059">
        <v>146282105509</v>
      </c>
      <c r="T2059" t="s">
        <v>3946</v>
      </c>
      <c r="U2059" t="s">
        <v>3947</v>
      </c>
      <c r="V2059" t="s">
        <v>3948</v>
      </c>
      <c r="Z2059">
        <v>109.1778205</v>
      </c>
      <c r="AA2059">
        <v>-6.9307309000000004</v>
      </c>
      <c r="AB2059" t="s">
        <v>3949</v>
      </c>
      <c r="AC2059" t="s">
        <v>237</v>
      </c>
      <c r="AL2059" t="s">
        <v>218</v>
      </c>
      <c r="AM2059" t="s">
        <v>3950</v>
      </c>
      <c r="AN2059" t="s">
        <v>6</v>
      </c>
      <c r="AO2059" s="57">
        <v>46089.674050925925</v>
      </c>
      <c r="AP2059" s="57">
        <v>46238.541666666664</v>
      </c>
      <c r="AR2059" t="s">
        <v>219</v>
      </c>
      <c r="AS2059" t="s">
        <v>912</v>
      </c>
      <c r="AT2059" t="s">
        <v>231</v>
      </c>
      <c r="AU2059">
        <v>20260804</v>
      </c>
      <c r="AV2059" t="s">
        <v>222</v>
      </c>
      <c r="AW2059" t="s">
        <v>1014</v>
      </c>
      <c r="AX2059" t="s">
        <v>223</v>
      </c>
      <c r="BA2059" s="57">
        <v>46238.541666666664</v>
      </c>
      <c r="BB2059" t="s">
        <v>3950</v>
      </c>
      <c r="BC2059">
        <v>2026</v>
      </c>
      <c r="BD2059">
        <v>8</v>
      </c>
      <c r="BE2059">
        <v>4</v>
      </c>
      <c r="BF2059" s="6">
        <f t="shared" si="96"/>
        <v>46238</v>
      </c>
      <c r="BG2059">
        <f t="shared" si="97"/>
        <v>-0.54166666666424135</v>
      </c>
      <c r="BH2059" t="str">
        <f t="shared" si="98"/>
        <v>COMPLY</v>
      </c>
      <c r="BI2059" t="e">
        <f>VLOOKUP(H2059,Sheet2!$A$1:$B$270,2,FALSE)</f>
        <v>#N/A</v>
      </c>
    </row>
    <row r="2060" spans="1:61">
      <c r="A2060">
        <v>2059</v>
      </c>
      <c r="B2060">
        <v>1002516411</v>
      </c>
      <c r="C2060">
        <v>3</v>
      </c>
      <c r="D2060" t="s">
        <v>45</v>
      </c>
      <c r="E2060">
        <v>5</v>
      </c>
      <c r="F2060" t="s">
        <v>211</v>
      </c>
      <c r="G2060" t="s">
        <v>118</v>
      </c>
      <c r="H2060" t="s">
        <v>283</v>
      </c>
      <c r="I2060" t="s">
        <v>213</v>
      </c>
      <c r="J2060" t="s">
        <v>214</v>
      </c>
      <c r="K2060" t="s">
        <v>149</v>
      </c>
      <c r="L2060" t="s">
        <v>215</v>
      </c>
      <c r="M2060" t="s">
        <v>76</v>
      </c>
      <c r="N2060" t="s">
        <v>216</v>
      </c>
      <c r="O2060" s="57">
        <v>46243.478425925925</v>
      </c>
      <c r="P2060" s="57">
        <v>46244.869780092595</v>
      </c>
      <c r="Q2060">
        <v>69361804</v>
      </c>
      <c r="S2060">
        <v>172610203619</v>
      </c>
      <c r="T2060" t="s">
        <v>5965</v>
      </c>
      <c r="U2060" t="s">
        <v>5966</v>
      </c>
      <c r="V2060" t="s">
        <v>5967</v>
      </c>
      <c r="Z2060">
        <v>116.85646088735101</v>
      </c>
      <c r="AA2060">
        <v>-8.7449102709905908</v>
      </c>
      <c r="AB2060" t="s">
        <v>5968</v>
      </c>
      <c r="AC2060" t="s">
        <v>237</v>
      </c>
      <c r="AL2060" t="s">
        <v>218</v>
      </c>
      <c r="AM2060" t="s">
        <v>4829</v>
      </c>
      <c r="AN2060" t="s">
        <v>6</v>
      </c>
      <c r="AO2060" s="57">
        <v>46273.485925925925</v>
      </c>
      <c r="AP2060" s="57">
        <v>46244.333333333336</v>
      </c>
      <c r="AR2060" t="s">
        <v>219</v>
      </c>
      <c r="AS2060" t="s">
        <v>283</v>
      </c>
      <c r="AT2060" t="s">
        <v>221</v>
      </c>
      <c r="AU2060">
        <v>20260810</v>
      </c>
      <c r="AV2060" t="s">
        <v>222</v>
      </c>
      <c r="AW2060" t="s">
        <v>947</v>
      </c>
      <c r="AX2060" t="s">
        <v>223</v>
      </c>
      <c r="BA2060" s="57">
        <v>46244.333333333336</v>
      </c>
      <c r="BB2060" t="s">
        <v>4829</v>
      </c>
      <c r="BC2060">
        <v>2026</v>
      </c>
      <c r="BD2060">
        <v>8</v>
      </c>
      <c r="BE2060">
        <v>10</v>
      </c>
      <c r="BF2060" s="6">
        <f t="shared" si="96"/>
        <v>46244</v>
      </c>
      <c r="BG2060">
        <f t="shared" si="97"/>
        <v>-0.33333333333575865</v>
      </c>
      <c r="BH2060" t="str">
        <f t="shared" si="98"/>
        <v>COMPLY</v>
      </c>
      <c r="BI2060" t="str">
        <f>VLOOKUP(H2060,Sheet2!$A$1:$B$270,2,FALSE)</f>
        <v>SUMBAWA</v>
      </c>
    </row>
    <row r="2061" spans="1:61">
      <c r="A2061">
        <v>2060</v>
      </c>
      <c r="B2061">
        <v>1002530821</v>
      </c>
      <c r="C2061">
        <v>3</v>
      </c>
      <c r="D2061" t="s">
        <v>45</v>
      </c>
      <c r="E2061">
        <v>5</v>
      </c>
      <c r="F2061" t="s">
        <v>211</v>
      </c>
      <c r="G2061" t="s">
        <v>112</v>
      </c>
      <c r="H2061" t="s">
        <v>244</v>
      </c>
      <c r="I2061" t="s">
        <v>213</v>
      </c>
      <c r="J2061" t="s">
        <v>214</v>
      </c>
      <c r="K2061" t="s">
        <v>149</v>
      </c>
      <c r="L2061" t="s">
        <v>215</v>
      </c>
      <c r="M2061" t="s">
        <v>76</v>
      </c>
      <c r="N2061" t="s">
        <v>216</v>
      </c>
      <c r="O2061" s="57">
        <v>46251.53328703704</v>
      </c>
      <c r="P2061" s="57">
        <v>46252.841481481482</v>
      </c>
      <c r="Q2061">
        <v>69368054</v>
      </c>
      <c r="S2061">
        <v>172605804170</v>
      </c>
      <c r="T2061" t="s">
        <v>11336</v>
      </c>
      <c r="U2061" t="s">
        <v>11337</v>
      </c>
      <c r="V2061" t="s">
        <v>11338</v>
      </c>
      <c r="Z2061">
        <v>116.207173829536</v>
      </c>
      <c r="AA2061">
        <v>-8.57756283527298</v>
      </c>
      <c r="AB2061" t="s">
        <v>11339</v>
      </c>
      <c r="AC2061" t="s">
        <v>237</v>
      </c>
      <c r="AL2061" t="s">
        <v>218</v>
      </c>
      <c r="AM2061" t="s">
        <v>11313</v>
      </c>
      <c r="AN2061" t="s">
        <v>6</v>
      </c>
      <c r="AO2061" t="s">
        <v>10869</v>
      </c>
      <c r="AP2061" s="57">
        <v>46252.541666666664</v>
      </c>
      <c r="AR2061" t="s">
        <v>219</v>
      </c>
      <c r="AS2061" t="s">
        <v>244</v>
      </c>
      <c r="AT2061" t="s">
        <v>231</v>
      </c>
      <c r="AU2061">
        <v>20260818</v>
      </c>
      <c r="AV2061" t="s">
        <v>222</v>
      </c>
      <c r="AW2061" t="s">
        <v>1023</v>
      </c>
      <c r="AX2061" t="s">
        <v>223</v>
      </c>
      <c r="BA2061" s="57">
        <v>46252.541666666664</v>
      </c>
      <c r="BB2061" t="s">
        <v>11313</v>
      </c>
      <c r="BC2061">
        <v>2026</v>
      </c>
      <c r="BD2061">
        <v>8</v>
      </c>
      <c r="BE2061">
        <v>18</v>
      </c>
      <c r="BF2061" s="6">
        <f t="shared" si="96"/>
        <v>46252</v>
      </c>
      <c r="BG2061">
        <f t="shared" si="97"/>
        <v>-0.54166666666424135</v>
      </c>
      <c r="BH2061" t="str">
        <f t="shared" si="98"/>
        <v>COMPLY</v>
      </c>
      <c r="BI2061" t="str">
        <f>VLOOKUP(H2061,Sheet2!$A$1:$B$270,2,FALSE)</f>
        <v>MATARAM</v>
      </c>
    </row>
    <row r="2062" spans="1:61">
      <c r="A2062">
        <v>2061</v>
      </c>
      <c r="B2062">
        <v>1002526347</v>
      </c>
      <c r="C2062">
        <v>3</v>
      </c>
      <c r="D2062" t="s">
        <v>55</v>
      </c>
      <c r="E2062">
        <v>5</v>
      </c>
      <c r="F2062" t="s">
        <v>228</v>
      </c>
      <c r="G2062" t="s">
        <v>127</v>
      </c>
      <c r="H2062" t="s">
        <v>229</v>
      </c>
      <c r="I2062" t="s">
        <v>213</v>
      </c>
      <c r="J2062" t="s">
        <v>214</v>
      </c>
      <c r="K2062" t="s">
        <v>149</v>
      </c>
      <c r="L2062" t="s">
        <v>215</v>
      </c>
      <c r="M2062" t="s">
        <v>76</v>
      </c>
      <c r="N2062" t="s">
        <v>216</v>
      </c>
      <c r="O2062" s="57">
        <v>46248.536759259259</v>
      </c>
      <c r="P2062" s="57">
        <v>46249.760671296295</v>
      </c>
      <c r="Q2062">
        <v>69366018</v>
      </c>
      <c r="S2062">
        <v>152426928218</v>
      </c>
      <c r="T2062" t="s">
        <v>11340</v>
      </c>
      <c r="U2062" t="s">
        <v>11341</v>
      </c>
      <c r="V2062" t="s">
        <v>11342</v>
      </c>
      <c r="Z2062">
        <v>113.50992880761601</v>
      </c>
      <c r="AA2062">
        <v>-7.2203715643033304</v>
      </c>
      <c r="AB2062" t="s">
        <v>11343</v>
      </c>
      <c r="AC2062" t="s">
        <v>217</v>
      </c>
      <c r="AL2062" t="s">
        <v>218</v>
      </c>
      <c r="AM2062" t="s">
        <v>10052</v>
      </c>
      <c r="AN2062" t="s">
        <v>6</v>
      </c>
      <c r="AO2062" t="s">
        <v>11132</v>
      </c>
      <c r="AP2062" s="57">
        <v>46249.541666666664</v>
      </c>
      <c r="AR2062" t="s">
        <v>219</v>
      </c>
      <c r="AS2062" t="s">
        <v>229</v>
      </c>
      <c r="AT2062" t="s">
        <v>231</v>
      </c>
      <c r="AU2062">
        <v>20260815</v>
      </c>
      <c r="AV2062" t="s">
        <v>222</v>
      </c>
      <c r="AW2062" t="s">
        <v>1023</v>
      </c>
      <c r="AX2062" t="s">
        <v>223</v>
      </c>
      <c r="BA2062" s="57">
        <v>46249.541666666664</v>
      </c>
      <c r="BB2062" t="s">
        <v>10052</v>
      </c>
      <c r="BC2062">
        <v>2026</v>
      </c>
      <c r="BD2062">
        <v>8</v>
      </c>
      <c r="BE2062">
        <v>15</v>
      </c>
      <c r="BF2062" s="6">
        <f t="shared" si="96"/>
        <v>46249</v>
      </c>
      <c r="BG2062">
        <f t="shared" si="97"/>
        <v>-0.54166666666424135</v>
      </c>
      <c r="BH2062" t="str">
        <f t="shared" si="98"/>
        <v>COMPLY</v>
      </c>
      <c r="BI2062" t="str">
        <f>VLOOKUP(H2062,Sheet2!$A$1:$B$270,2,FALSE)</f>
        <v>MADURA</v>
      </c>
    </row>
    <row r="2063" spans="1:61">
      <c r="A2063">
        <v>2062</v>
      </c>
      <c r="B2063">
        <v>1002521210</v>
      </c>
      <c r="C2063">
        <v>3</v>
      </c>
      <c r="D2063" t="s">
        <v>38</v>
      </c>
      <c r="E2063">
        <v>5</v>
      </c>
      <c r="F2063" t="s">
        <v>92</v>
      </c>
      <c r="G2063" t="s">
        <v>95</v>
      </c>
      <c r="H2063" t="s">
        <v>245</v>
      </c>
      <c r="I2063" t="s">
        <v>213</v>
      </c>
      <c r="J2063" t="s">
        <v>214</v>
      </c>
      <c r="K2063" t="s">
        <v>149</v>
      </c>
      <c r="L2063" t="s">
        <v>215</v>
      </c>
      <c r="M2063" t="s">
        <v>76</v>
      </c>
      <c r="N2063" t="s">
        <v>216</v>
      </c>
      <c r="O2063" s="57">
        <v>46246.349259259259</v>
      </c>
      <c r="P2063" s="57">
        <v>46247.777314814812</v>
      </c>
      <c r="Q2063">
        <v>69363794</v>
      </c>
      <c r="S2063">
        <v>152604231089</v>
      </c>
      <c r="T2063" t="s">
        <v>8298</v>
      </c>
      <c r="U2063" t="s">
        <v>8299</v>
      </c>
      <c r="V2063" t="s">
        <v>8300</v>
      </c>
      <c r="Z2063">
        <v>111.46005700000001</v>
      </c>
      <c r="AA2063">
        <v>-7.8568040000000003</v>
      </c>
      <c r="AB2063" t="s">
        <v>8301</v>
      </c>
      <c r="AC2063" t="s">
        <v>237</v>
      </c>
      <c r="AL2063" t="s">
        <v>218</v>
      </c>
      <c r="AM2063" t="s">
        <v>8302</v>
      </c>
      <c r="AN2063" t="s">
        <v>6</v>
      </c>
      <c r="AO2063" s="57">
        <v>46364.361018518517</v>
      </c>
      <c r="AP2063" s="57">
        <v>46247.333333333336</v>
      </c>
      <c r="AR2063" t="s">
        <v>219</v>
      </c>
      <c r="AS2063" t="s">
        <v>245</v>
      </c>
      <c r="AT2063" t="s">
        <v>231</v>
      </c>
      <c r="AU2063">
        <v>20260813</v>
      </c>
      <c r="AV2063" t="s">
        <v>222</v>
      </c>
      <c r="AW2063" t="s">
        <v>1010</v>
      </c>
      <c r="AX2063" t="s">
        <v>223</v>
      </c>
      <c r="BA2063" s="57">
        <v>46247.333333333336</v>
      </c>
      <c r="BB2063" t="s">
        <v>8302</v>
      </c>
      <c r="BC2063">
        <v>2026</v>
      </c>
      <c r="BD2063">
        <v>8</v>
      </c>
      <c r="BE2063">
        <v>13</v>
      </c>
      <c r="BF2063" s="6">
        <f t="shared" si="96"/>
        <v>46247</v>
      </c>
      <c r="BG2063">
        <f t="shared" si="97"/>
        <v>-0.33333333333575865</v>
      </c>
      <c r="BH2063" t="str">
        <f t="shared" si="98"/>
        <v>COMPLY</v>
      </c>
      <c r="BI2063" t="str">
        <f>VLOOKUP(H2063,Sheet2!$A$1:$B$270,2,FALSE)</f>
        <v>PONOROGO</v>
      </c>
    </row>
    <row r="2064" spans="1:61">
      <c r="A2064">
        <v>2063</v>
      </c>
      <c r="B2064">
        <v>1002529406</v>
      </c>
      <c r="C2064">
        <v>3</v>
      </c>
      <c r="D2064" t="s">
        <v>38</v>
      </c>
      <c r="E2064">
        <v>5</v>
      </c>
      <c r="F2064" t="s">
        <v>250</v>
      </c>
      <c r="G2064" t="s">
        <v>91</v>
      </c>
      <c r="H2064" t="s">
        <v>344</v>
      </c>
      <c r="I2064" t="s">
        <v>213</v>
      </c>
      <c r="J2064" t="s">
        <v>214</v>
      </c>
      <c r="K2064" t="s">
        <v>149</v>
      </c>
      <c r="L2064" t="s">
        <v>215</v>
      </c>
      <c r="M2064" t="s">
        <v>76</v>
      </c>
      <c r="N2064" t="s">
        <v>216</v>
      </c>
      <c r="O2064" s="57">
        <v>46250.443726851852</v>
      </c>
      <c r="P2064" s="57">
        <v>46250.632523148146</v>
      </c>
      <c r="Q2064">
        <v>69367350</v>
      </c>
      <c r="S2064">
        <v>152716202871</v>
      </c>
      <c r="T2064" t="s">
        <v>11344</v>
      </c>
      <c r="U2064" t="s">
        <v>11345</v>
      </c>
      <c r="V2064" t="s">
        <v>11346</v>
      </c>
      <c r="Z2064">
        <v>112.471955157816</v>
      </c>
      <c r="AA2064">
        <v>-8.1536486182817391</v>
      </c>
      <c r="AB2064" t="s">
        <v>11347</v>
      </c>
      <c r="AC2064" t="s">
        <v>217</v>
      </c>
      <c r="AL2064" t="s">
        <v>218</v>
      </c>
      <c r="AM2064" t="s">
        <v>11348</v>
      </c>
      <c r="AN2064" t="s">
        <v>6</v>
      </c>
      <c r="AO2064" t="s">
        <v>11349</v>
      </c>
      <c r="AP2064" s="57">
        <v>46251.333333333336</v>
      </c>
      <c r="AR2064" t="s">
        <v>219</v>
      </c>
      <c r="AS2064" t="s">
        <v>344</v>
      </c>
      <c r="AT2064" t="s">
        <v>231</v>
      </c>
      <c r="AU2064">
        <v>20260816</v>
      </c>
      <c r="AV2064" t="s">
        <v>222</v>
      </c>
      <c r="AW2064" t="s">
        <v>1015</v>
      </c>
      <c r="AX2064" t="s">
        <v>223</v>
      </c>
      <c r="BA2064" s="57">
        <v>46251.333333333336</v>
      </c>
      <c r="BB2064" t="s">
        <v>11348</v>
      </c>
      <c r="BC2064">
        <v>2026</v>
      </c>
      <c r="BD2064">
        <v>8</v>
      </c>
      <c r="BE2064">
        <v>16</v>
      </c>
      <c r="BF2064" s="6">
        <f t="shared" si="96"/>
        <v>46250</v>
      </c>
      <c r="BG2064">
        <f t="shared" si="97"/>
        <v>-1.3333333333357587</v>
      </c>
      <c r="BH2064" t="str">
        <f t="shared" si="98"/>
        <v>COMPLY</v>
      </c>
      <c r="BI2064" t="str">
        <f>VLOOKUP(H2064,Sheet2!$A$1:$B$270,2,FALSE)</f>
        <v>MALANG</v>
      </c>
    </row>
    <row r="2065" spans="1:61">
      <c r="A2065">
        <v>2064</v>
      </c>
      <c r="B2065">
        <v>1002504366</v>
      </c>
      <c r="C2065">
        <v>3</v>
      </c>
      <c r="D2065" t="s">
        <v>45</v>
      </c>
      <c r="E2065">
        <v>5</v>
      </c>
      <c r="F2065" t="s">
        <v>211</v>
      </c>
      <c r="G2065" t="s">
        <v>116</v>
      </c>
      <c r="H2065" t="s">
        <v>366</v>
      </c>
      <c r="I2065" t="s">
        <v>213</v>
      </c>
      <c r="J2065" t="s">
        <v>214</v>
      </c>
      <c r="K2065" t="s">
        <v>149</v>
      </c>
      <c r="L2065" t="s">
        <v>215</v>
      </c>
      <c r="M2065" t="s">
        <v>76</v>
      </c>
      <c r="N2065" t="s">
        <v>216</v>
      </c>
      <c r="O2065" s="57">
        <v>46235.440925925926</v>
      </c>
      <c r="P2065" s="57">
        <v>46237.53738425926</v>
      </c>
      <c r="Q2065">
        <v>69356619</v>
      </c>
      <c r="S2065">
        <v>172619203228</v>
      </c>
      <c r="T2065" t="s">
        <v>3969</v>
      </c>
      <c r="U2065" t="s">
        <v>3970</v>
      </c>
      <c r="V2065" t="s">
        <v>3971</v>
      </c>
      <c r="Z2065">
        <v>116.523908302187</v>
      </c>
      <c r="AA2065">
        <v>-8.6500519354867897</v>
      </c>
      <c r="AB2065" t="s">
        <v>3972</v>
      </c>
      <c r="AC2065" t="s">
        <v>217</v>
      </c>
      <c r="AL2065" t="s">
        <v>218</v>
      </c>
      <c r="AM2065" t="s">
        <v>3973</v>
      </c>
      <c r="AN2065" t="s">
        <v>6</v>
      </c>
      <c r="AO2065" s="57">
        <v>46030.444282407407</v>
      </c>
      <c r="AP2065" s="57">
        <v>46240.625</v>
      </c>
      <c r="AR2065" t="s">
        <v>219</v>
      </c>
      <c r="AS2065" t="s">
        <v>366</v>
      </c>
      <c r="AT2065" t="s">
        <v>231</v>
      </c>
      <c r="AU2065">
        <v>20260803</v>
      </c>
      <c r="AV2065" t="s">
        <v>222</v>
      </c>
      <c r="AW2065" t="s">
        <v>1010</v>
      </c>
      <c r="AX2065" t="s">
        <v>223</v>
      </c>
      <c r="BA2065" s="57">
        <v>46240.625</v>
      </c>
      <c r="BB2065" t="s">
        <v>3973</v>
      </c>
      <c r="BC2065">
        <v>2026</v>
      </c>
      <c r="BD2065">
        <v>8</v>
      </c>
      <c r="BE2065">
        <v>3</v>
      </c>
      <c r="BF2065" s="6">
        <f t="shared" si="96"/>
        <v>46237</v>
      </c>
      <c r="BG2065">
        <f t="shared" si="97"/>
        <v>-3.625</v>
      </c>
      <c r="BH2065" t="str">
        <f t="shared" si="98"/>
        <v>COMPLY</v>
      </c>
      <c r="BI2065" t="str">
        <f>VLOOKUP(H2065,Sheet2!$A$1:$B$270,2,FALSE)</f>
        <v>SELONG</v>
      </c>
    </row>
    <row r="2066" spans="1:61">
      <c r="A2066">
        <v>2065</v>
      </c>
      <c r="B2066">
        <v>1002529976</v>
      </c>
      <c r="C2066">
        <v>3</v>
      </c>
      <c r="D2066" t="s">
        <v>38</v>
      </c>
      <c r="E2066">
        <v>5</v>
      </c>
      <c r="F2066" t="s">
        <v>90</v>
      </c>
      <c r="G2066" t="s">
        <v>93</v>
      </c>
      <c r="H2066" t="s">
        <v>431</v>
      </c>
      <c r="I2066" t="s">
        <v>213</v>
      </c>
      <c r="J2066" t="s">
        <v>214</v>
      </c>
      <c r="K2066" t="s">
        <v>149</v>
      </c>
      <c r="L2066" t="s">
        <v>215</v>
      </c>
      <c r="M2066" t="s">
        <v>76</v>
      </c>
      <c r="N2066" t="s">
        <v>216</v>
      </c>
      <c r="O2066" s="57">
        <v>46250.702037037037</v>
      </c>
      <c r="P2066" s="57">
        <v>46251.575324074074</v>
      </c>
      <c r="Q2066">
        <v>69367713</v>
      </c>
      <c r="S2066">
        <v>152628204190</v>
      </c>
      <c r="T2066" t="s">
        <v>11350</v>
      </c>
      <c r="U2066" t="s">
        <v>11351</v>
      </c>
      <c r="V2066" t="s">
        <v>11352</v>
      </c>
      <c r="Z2066">
        <v>111.95070505142201</v>
      </c>
      <c r="AA2066">
        <v>-7.5463839468588203</v>
      </c>
      <c r="AB2066" t="s">
        <v>11353</v>
      </c>
      <c r="AC2066" t="s">
        <v>217</v>
      </c>
      <c r="AL2066" t="s">
        <v>218</v>
      </c>
      <c r="AM2066" t="s">
        <v>10087</v>
      </c>
      <c r="AN2066" t="s">
        <v>6</v>
      </c>
      <c r="AO2066" t="s">
        <v>11022</v>
      </c>
      <c r="AP2066" s="57">
        <v>46251.541666666664</v>
      </c>
      <c r="AR2066" t="s">
        <v>219</v>
      </c>
      <c r="AS2066" t="s">
        <v>431</v>
      </c>
      <c r="AT2066" t="s">
        <v>231</v>
      </c>
      <c r="AU2066">
        <v>20260817</v>
      </c>
      <c r="AV2066" t="s">
        <v>222</v>
      </c>
      <c r="AW2066" t="s">
        <v>1015</v>
      </c>
      <c r="AX2066" t="s">
        <v>223</v>
      </c>
      <c r="BA2066" s="57">
        <v>46251.541666666664</v>
      </c>
      <c r="BB2066" t="s">
        <v>10087</v>
      </c>
      <c r="BC2066">
        <v>2026</v>
      </c>
      <c r="BD2066">
        <v>8</v>
      </c>
      <c r="BE2066">
        <v>17</v>
      </c>
      <c r="BF2066" s="6">
        <f t="shared" si="96"/>
        <v>46251</v>
      </c>
      <c r="BG2066">
        <f t="shared" si="97"/>
        <v>-0.54166666666424135</v>
      </c>
      <c r="BH2066" t="str">
        <f t="shared" si="98"/>
        <v>COMPLY</v>
      </c>
      <c r="BI2066" t="str">
        <f>VLOOKUP(H2066,Sheet2!$A$1:$B$270,2,FALSE)</f>
        <v>NGANJUK</v>
      </c>
    </row>
    <row r="2067" spans="1:61">
      <c r="A2067">
        <v>2066</v>
      </c>
      <c r="B2067">
        <v>1002512806</v>
      </c>
      <c r="C2067">
        <v>3</v>
      </c>
      <c r="D2067" t="s">
        <v>51</v>
      </c>
      <c r="E2067">
        <v>4</v>
      </c>
      <c r="F2067" t="s">
        <v>235</v>
      </c>
      <c r="G2067" t="s">
        <v>952</v>
      </c>
      <c r="H2067" t="s">
        <v>953</v>
      </c>
      <c r="I2067" t="s">
        <v>213</v>
      </c>
      <c r="J2067" t="s">
        <v>214</v>
      </c>
      <c r="K2067" t="s">
        <v>149</v>
      </c>
      <c r="L2067" t="s">
        <v>215</v>
      </c>
      <c r="M2067" t="s">
        <v>277</v>
      </c>
      <c r="N2067" t="s">
        <v>216</v>
      </c>
      <c r="O2067" s="57">
        <v>46240.627071759256</v>
      </c>
      <c r="P2067" s="57">
        <v>46244.677835648145</v>
      </c>
      <c r="Q2067">
        <v>69360127</v>
      </c>
      <c r="S2067">
        <v>143553212588</v>
      </c>
      <c r="T2067" t="s">
        <v>3977</v>
      </c>
      <c r="U2067" t="s">
        <v>3978</v>
      </c>
      <c r="V2067" t="s">
        <v>3979</v>
      </c>
      <c r="Z2067">
        <v>110.56755054742</v>
      </c>
      <c r="AA2067">
        <v>-7.52270343786972</v>
      </c>
      <c r="AB2067" t="s">
        <v>3980</v>
      </c>
      <c r="AC2067" t="s">
        <v>217</v>
      </c>
      <c r="AL2067" t="s">
        <v>218</v>
      </c>
      <c r="AM2067" t="s">
        <v>2069</v>
      </c>
      <c r="AN2067" t="s">
        <v>6</v>
      </c>
      <c r="AO2067" s="57">
        <v>46181.642870370371</v>
      </c>
      <c r="AP2067" s="57">
        <v>46241.541666666664</v>
      </c>
      <c r="AQ2067" t="s">
        <v>564</v>
      </c>
      <c r="AR2067" t="s">
        <v>278</v>
      </c>
      <c r="AS2067" t="s">
        <v>953</v>
      </c>
      <c r="AT2067" t="s">
        <v>231</v>
      </c>
      <c r="AV2067" t="s">
        <v>6832</v>
      </c>
      <c r="AW2067" t="s">
        <v>1014</v>
      </c>
      <c r="AX2067" t="s">
        <v>223</v>
      </c>
      <c r="BA2067" s="57">
        <v>46241.541666666664</v>
      </c>
      <c r="BB2067" t="s">
        <v>2069</v>
      </c>
      <c r="BF2067" s="6" t="e">
        <f t="shared" si="96"/>
        <v>#NUM!</v>
      </c>
      <c r="BG2067" t="e">
        <f t="shared" si="97"/>
        <v>#NUM!</v>
      </c>
      <c r="BH2067" t="e">
        <f t="shared" si="98"/>
        <v>#NUM!</v>
      </c>
      <c r="BI2067" t="e">
        <f>VLOOKUP(H2067,Sheet2!$A$1:$B$270,2,FALSE)</f>
        <v>#N/A</v>
      </c>
    </row>
    <row r="2068" spans="1:61">
      <c r="A2068">
        <v>2067</v>
      </c>
      <c r="B2068">
        <v>1002528566</v>
      </c>
      <c r="C2068">
        <v>3</v>
      </c>
      <c r="D2068" t="s">
        <v>51</v>
      </c>
      <c r="E2068">
        <v>4</v>
      </c>
      <c r="F2068" t="s">
        <v>235</v>
      </c>
      <c r="G2068" t="s">
        <v>6372</v>
      </c>
      <c r="H2068" t="s">
        <v>6373</v>
      </c>
      <c r="I2068" t="s">
        <v>213</v>
      </c>
      <c r="J2068" t="s">
        <v>214</v>
      </c>
      <c r="K2068" t="s">
        <v>149</v>
      </c>
      <c r="L2068" t="s">
        <v>215</v>
      </c>
      <c r="M2068" t="s">
        <v>76</v>
      </c>
      <c r="N2068" t="s">
        <v>216</v>
      </c>
      <c r="O2068" s="57">
        <v>46249.647881944446</v>
      </c>
      <c r="P2068" s="57">
        <v>46250.533043981479</v>
      </c>
      <c r="Q2068">
        <v>69367062</v>
      </c>
      <c r="S2068">
        <v>146565009609</v>
      </c>
      <c r="T2068" t="s">
        <v>11354</v>
      </c>
      <c r="U2068" t="s">
        <v>11355</v>
      </c>
      <c r="V2068" t="s">
        <v>11356</v>
      </c>
      <c r="Z2068">
        <v>110.8853743</v>
      </c>
      <c r="AA2068">
        <v>-7.4233361000000002</v>
      </c>
      <c r="AB2068" t="s">
        <v>11357</v>
      </c>
      <c r="AC2068" t="s">
        <v>237</v>
      </c>
      <c r="AL2068" t="s">
        <v>218</v>
      </c>
      <c r="AM2068" t="s">
        <v>11358</v>
      </c>
      <c r="AN2068" t="s">
        <v>6</v>
      </c>
      <c r="AO2068" t="s">
        <v>10527</v>
      </c>
      <c r="AP2068" s="57">
        <v>46250.541666666664</v>
      </c>
      <c r="AR2068" t="s">
        <v>219</v>
      </c>
      <c r="AS2068" t="s">
        <v>6373</v>
      </c>
      <c r="AT2068" t="s">
        <v>231</v>
      </c>
      <c r="AU2068">
        <v>20260816</v>
      </c>
      <c r="AV2068" t="s">
        <v>222</v>
      </c>
      <c r="AW2068" t="s">
        <v>1025</v>
      </c>
      <c r="AX2068" t="s">
        <v>223</v>
      </c>
      <c r="BA2068" s="57">
        <v>46250.541666666664</v>
      </c>
      <c r="BB2068" t="s">
        <v>11358</v>
      </c>
      <c r="BC2068">
        <v>2026</v>
      </c>
      <c r="BD2068">
        <v>8</v>
      </c>
      <c r="BE2068">
        <v>16</v>
      </c>
      <c r="BF2068" s="6">
        <f t="shared" si="96"/>
        <v>46250</v>
      </c>
      <c r="BG2068">
        <f t="shared" si="97"/>
        <v>-0.54166666666424135</v>
      </c>
      <c r="BH2068" t="str">
        <f t="shared" si="98"/>
        <v>COMPLY</v>
      </c>
      <c r="BI2068" t="e">
        <f>VLOOKUP(H2068,Sheet2!$A$1:$B$270,2,FALSE)</f>
        <v>#N/A</v>
      </c>
    </row>
    <row r="2069" spans="1:61">
      <c r="A2069">
        <v>2068</v>
      </c>
      <c r="B2069">
        <v>1002508351</v>
      </c>
      <c r="C2069">
        <v>3</v>
      </c>
      <c r="D2069" t="s">
        <v>38</v>
      </c>
      <c r="E2069">
        <v>5</v>
      </c>
      <c r="F2069" t="s">
        <v>250</v>
      </c>
      <c r="G2069" t="s">
        <v>87</v>
      </c>
      <c r="H2069" t="s">
        <v>430</v>
      </c>
      <c r="I2069" t="s">
        <v>213</v>
      </c>
      <c r="J2069" t="s">
        <v>214</v>
      </c>
      <c r="K2069" t="s">
        <v>149</v>
      </c>
      <c r="L2069" t="s">
        <v>215</v>
      </c>
      <c r="M2069" t="s">
        <v>575</v>
      </c>
      <c r="N2069" t="s">
        <v>216</v>
      </c>
      <c r="O2069" s="57">
        <v>46238.576354166667</v>
      </c>
      <c r="P2069" s="57">
        <v>46240.559027777781</v>
      </c>
      <c r="Q2069">
        <v>69358315</v>
      </c>
      <c r="S2069">
        <v>152721299531</v>
      </c>
      <c r="T2069" t="s">
        <v>3223</v>
      </c>
      <c r="U2069" t="s">
        <v>3991</v>
      </c>
      <c r="V2069" t="s">
        <v>3992</v>
      </c>
      <c r="Z2069">
        <v>112.738888</v>
      </c>
      <c r="AA2069">
        <v>-7.9155660000000001</v>
      </c>
      <c r="AB2069" t="s">
        <v>3226</v>
      </c>
      <c r="AC2069" t="s">
        <v>237</v>
      </c>
      <c r="AL2069" t="s">
        <v>218</v>
      </c>
      <c r="AM2069" t="s">
        <v>3993</v>
      </c>
      <c r="AN2069" t="s">
        <v>6</v>
      </c>
      <c r="AO2069" s="57">
        <v>46120.579826388886</v>
      </c>
      <c r="AP2069" s="57">
        <v>46239.541666666664</v>
      </c>
      <c r="AR2069" t="s">
        <v>14</v>
      </c>
      <c r="AS2069" t="s">
        <v>430</v>
      </c>
      <c r="AT2069" t="s">
        <v>231</v>
      </c>
      <c r="AV2069" t="s">
        <v>3994</v>
      </c>
      <c r="AW2069" t="s">
        <v>1015</v>
      </c>
      <c r="AX2069" t="s">
        <v>223</v>
      </c>
      <c r="BA2069" s="57">
        <v>46239.541666666664</v>
      </c>
      <c r="BB2069" t="s">
        <v>3993</v>
      </c>
      <c r="BF2069" s="6" t="e">
        <f t="shared" si="96"/>
        <v>#NUM!</v>
      </c>
      <c r="BG2069" t="e">
        <f t="shared" si="97"/>
        <v>#NUM!</v>
      </c>
      <c r="BH2069" t="e">
        <f t="shared" si="98"/>
        <v>#NUM!</v>
      </c>
      <c r="BI2069" t="str">
        <f>VLOOKUP(H2069,Sheet2!$A$1:$B$270,2,FALSE)</f>
        <v>BATU</v>
      </c>
    </row>
    <row r="2070" spans="1:61">
      <c r="A2070">
        <v>2069</v>
      </c>
      <c r="B2070">
        <v>1002512445</v>
      </c>
      <c r="C2070">
        <v>3</v>
      </c>
      <c r="D2070" t="s">
        <v>51</v>
      </c>
      <c r="E2070">
        <v>4</v>
      </c>
      <c r="F2070" t="s">
        <v>273</v>
      </c>
      <c r="G2070" t="s">
        <v>569</v>
      </c>
      <c r="H2070" t="s">
        <v>1050</v>
      </c>
      <c r="I2070" t="s">
        <v>213</v>
      </c>
      <c r="J2070" t="s">
        <v>214</v>
      </c>
      <c r="K2070" t="s">
        <v>149</v>
      </c>
      <c r="L2070" t="s">
        <v>215</v>
      </c>
      <c r="M2070" t="s">
        <v>76</v>
      </c>
      <c r="N2070" t="s">
        <v>216</v>
      </c>
      <c r="O2070" s="57">
        <v>46240.568020833336</v>
      </c>
      <c r="P2070" s="57">
        <v>46241.70003472222</v>
      </c>
      <c r="Q2070">
        <v>69359978</v>
      </c>
      <c r="S2070">
        <v>142521103420</v>
      </c>
      <c r="T2070" t="s">
        <v>4000</v>
      </c>
      <c r="U2070" t="s">
        <v>4001</v>
      </c>
      <c r="V2070" t="s">
        <v>4002</v>
      </c>
      <c r="Z2070">
        <v>110.781368</v>
      </c>
      <c r="AA2070">
        <v>-7.0262019999999996</v>
      </c>
      <c r="AB2070" t="s">
        <v>4003</v>
      </c>
      <c r="AC2070" t="s">
        <v>237</v>
      </c>
      <c r="AL2070" t="s">
        <v>218</v>
      </c>
      <c r="AM2070" t="s">
        <v>3248</v>
      </c>
      <c r="AN2070" t="s">
        <v>6</v>
      </c>
      <c r="AO2070" s="57">
        <v>46181.569502314815</v>
      </c>
      <c r="AP2070" s="57">
        <v>46241.541666666664</v>
      </c>
      <c r="AR2070" t="s">
        <v>219</v>
      </c>
      <c r="AS2070" t="s">
        <v>1050</v>
      </c>
      <c r="AT2070" t="s">
        <v>231</v>
      </c>
      <c r="AU2070">
        <v>20260807</v>
      </c>
      <c r="AV2070" t="s">
        <v>222</v>
      </c>
      <c r="AW2070" t="s">
        <v>1010</v>
      </c>
      <c r="AX2070" t="s">
        <v>223</v>
      </c>
      <c r="BA2070" s="57">
        <v>46241.541666666664</v>
      </c>
      <c r="BB2070" t="s">
        <v>3248</v>
      </c>
      <c r="BC2070">
        <v>2026</v>
      </c>
      <c r="BD2070">
        <v>8</v>
      </c>
      <c r="BE2070">
        <v>7</v>
      </c>
      <c r="BF2070" s="6">
        <f t="shared" si="96"/>
        <v>46241</v>
      </c>
      <c r="BG2070">
        <f t="shared" si="97"/>
        <v>-0.54166666666424135</v>
      </c>
      <c r="BH2070" t="str">
        <f t="shared" si="98"/>
        <v>COMPLY</v>
      </c>
      <c r="BI2070" t="e">
        <f>VLOOKUP(H2070,Sheet2!$A$1:$B$270,2,FALSE)</f>
        <v>#N/A</v>
      </c>
    </row>
    <row r="2071" spans="1:61">
      <c r="A2071">
        <v>2070</v>
      </c>
      <c r="B2071">
        <v>1002533539</v>
      </c>
      <c r="C2071">
        <v>3</v>
      </c>
      <c r="D2071" t="s">
        <v>51</v>
      </c>
      <c r="E2071">
        <v>4</v>
      </c>
      <c r="F2071" t="s">
        <v>235</v>
      </c>
      <c r="G2071" t="s">
        <v>584</v>
      </c>
      <c r="H2071" t="s">
        <v>990</v>
      </c>
      <c r="I2071" t="s">
        <v>213</v>
      </c>
      <c r="J2071" t="s">
        <v>214</v>
      </c>
      <c r="K2071" t="s">
        <v>149</v>
      </c>
      <c r="M2071" t="s">
        <v>76</v>
      </c>
      <c r="N2071" t="s">
        <v>216</v>
      </c>
      <c r="O2071" s="57">
        <v>46252.609618055554</v>
      </c>
      <c r="P2071" s="57">
        <v>46252.695740740739</v>
      </c>
      <c r="Q2071">
        <v>69366553</v>
      </c>
      <c r="S2071">
        <v>146514602316</v>
      </c>
      <c r="T2071" t="s">
        <v>10960</v>
      </c>
      <c r="U2071" t="s">
        <v>13750</v>
      </c>
      <c r="V2071" t="s">
        <v>13751</v>
      </c>
      <c r="Z2071">
        <v>110.8375793</v>
      </c>
      <c r="AA2071">
        <v>-7.5599189999999998</v>
      </c>
      <c r="AB2071" t="s">
        <v>10963</v>
      </c>
      <c r="AC2071" t="s">
        <v>217</v>
      </c>
      <c r="AL2071" t="s">
        <v>218</v>
      </c>
      <c r="AM2071" t="s">
        <v>13752</v>
      </c>
      <c r="AN2071" t="s">
        <v>6</v>
      </c>
      <c r="AO2071" t="s">
        <v>12948</v>
      </c>
      <c r="AR2071" t="s">
        <v>219</v>
      </c>
      <c r="AS2071" t="s">
        <v>990</v>
      </c>
      <c r="AT2071" t="s">
        <v>231</v>
      </c>
      <c r="AU2071">
        <v>20260818</v>
      </c>
      <c r="AV2071" t="s">
        <v>222</v>
      </c>
      <c r="AW2071" t="s">
        <v>561</v>
      </c>
      <c r="AX2071" t="s">
        <v>223</v>
      </c>
      <c r="BA2071" s="57">
        <v>46252.291666666664</v>
      </c>
      <c r="BB2071" t="s">
        <v>13752</v>
      </c>
      <c r="BC2071">
        <v>2026</v>
      </c>
      <c r="BD2071">
        <v>8</v>
      </c>
      <c r="BE2071">
        <v>18</v>
      </c>
      <c r="BF2071" s="6">
        <f t="shared" si="96"/>
        <v>46252</v>
      </c>
      <c r="BG2071">
        <f t="shared" si="97"/>
        <v>-0.29166666666424135</v>
      </c>
      <c r="BH2071" t="str">
        <f t="shared" si="98"/>
        <v>COMPLY</v>
      </c>
      <c r="BI2071" t="e">
        <f>VLOOKUP(H2071,Sheet2!$A$1:$B$270,2,FALSE)</f>
        <v>#N/A</v>
      </c>
    </row>
    <row r="2072" spans="1:61">
      <c r="A2072">
        <v>2071</v>
      </c>
      <c r="B2072">
        <v>1002524772</v>
      </c>
      <c r="C2072">
        <v>3</v>
      </c>
      <c r="D2072" t="s">
        <v>59</v>
      </c>
      <c r="E2072">
        <v>4</v>
      </c>
      <c r="F2072" t="s">
        <v>243</v>
      </c>
      <c r="G2072" t="s">
        <v>896</v>
      </c>
      <c r="H2072" t="s">
        <v>914</v>
      </c>
      <c r="I2072" t="s">
        <v>213</v>
      </c>
      <c r="J2072" t="s">
        <v>214</v>
      </c>
      <c r="K2072" t="s">
        <v>149</v>
      </c>
      <c r="L2072" t="s">
        <v>215</v>
      </c>
      <c r="M2072" t="s">
        <v>286</v>
      </c>
      <c r="N2072" t="s">
        <v>216</v>
      </c>
      <c r="O2072" s="57">
        <v>46247.656215277777</v>
      </c>
      <c r="P2072" s="57">
        <v>46248.667581018519</v>
      </c>
      <c r="Q2072">
        <v>69365372</v>
      </c>
      <c r="S2072">
        <v>141146114830</v>
      </c>
      <c r="T2072" t="s">
        <v>9246</v>
      </c>
      <c r="U2072" t="s">
        <v>9247</v>
      </c>
      <c r="V2072" t="s">
        <v>9248</v>
      </c>
      <c r="Z2072">
        <v>110.282983</v>
      </c>
      <c r="AA2072">
        <v>-7.5797819999999998</v>
      </c>
      <c r="AB2072" t="s">
        <v>9249</v>
      </c>
      <c r="AC2072" t="s">
        <v>237</v>
      </c>
      <c r="AL2072" t="s">
        <v>218</v>
      </c>
      <c r="AM2072" t="s">
        <v>9250</v>
      </c>
      <c r="AN2072" t="s">
        <v>6</v>
      </c>
      <c r="AO2072" t="s">
        <v>9098</v>
      </c>
      <c r="AP2072" s="57">
        <v>46249.458333333336</v>
      </c>
      <c r="AR2072" t="s">
        <v>241</v>
      </c>
      <c r="AS2072" t="s">
        <v>914</v>
      </c>
      <c r="AT2072" t="s">
        <v>231</v>
      </c>
      <c r="AV2072" t="s">
        <v>8917</v>
      </c>
      <c r="AW2072" t="s">
        <v>1014</v>
      </c>
      <c r="AX2072" t="s">
        <v>223</v>
      </c>
      <c r="BA2072" s="57">
        <v>46249.458333333336</v>
      </c>
      <c r="BB2072" t="s">
        <v>9250</v>
      </c>
      <c r="BF2072" s="6" t="e">
        <f t="shared" si="96"/>
        <v>#NUM!</v>
      </c>
      <c r="BG2072" t="e">
        <f t="shared" si="97"/>
        <v>#NUM!</v>
      </c>
      <c r="BH2072" t="e">
        <f t="shared" si="98"/>
        <v>#NUM!</v>
      </c>
      <c r="BI2072" t="e">
        <f>VLOOKUP(H2072,Sheet2!$A$1:$B$270,2,FALSE)</f>
        <v>#N/A</v>
      </c>
    </row>
    <row r="2073" spans="1:61">
      <c r="A2073">
        <v>2072</v>
      </c>
      <c r="B2073">
        <v>1002509725</v>
      </c>
      <c r="C2073">
        <v>3</v>
      </c>
      <c r="D2073" t="s">
        <v>49</v>
      </c>
      <c r="E2073">
        <v>4</v>
      </c>
      <c r="F2073" t="s">
        <v>252</v>
      </c>
      <c r="G2073" t="s">
        <v>931</v>
      </c>
      <c r="H2073" t="s">
        <v>932</v>
      </c>
      <c r="I2073" t="s">
        <v>213</v>
      </c>
      <c r="J2073" t="s">
        <v>214</v>
      </c>
      <c r="K2073" t="s">
        <v>149</v>
      </c>
      <c r="L2073" t="s">
        <v>215</v>
      </c>
      <c r="M2073" t="s">
        <v>76</v>
      </c>
      <c r="N2073" t="s">
        <v>216</v>
      </c>
      <c r="O2073" s="57">
        <v>46239.388842592591</v>
      </c>
      <c r="P2073" s="57">
        <v>46240.554467592592</v>
      </c>
      <c r="Q2073">
        <v>69358807</v>
      </c>
      <c r="S2073">
        <v>142212126650</v>
      </c>
      <c r="T2073" t="s">
        <v>4007</v>
      </c>
      <c r="U2073" t="s">
        <v>4008</v>
      </c>
      <c r="V2073" t="s">
        <v>4009</v>
      </c>
      <c r="Z2073">
        <v>109.110699668526</v>
      </c>
      <c r="AA2073">
        <v>-6.8671715460380298</v>
      </c>
      <c r="AB2073" t="s">
        <v>4010</v>
      </c>
      <c r="AC2073" t="s">
        <v>217</v>
      </c>
      <c r="AL2073" t="s">
        <v>218</v>
      </c>
      <c r="AM2073" t="s">
        <v>4011</v>
      </c>
      <c r="AN2073" t="s">
        <v>6</v>
      </c>
      <c r="AO2073" s="57">
        <v>46150.392326388886</v>
      </c>
      <c r="AP2073" s="57">
        <v>46240.333333333336</v>
      </c>
      <c r="AR2073" t="s">
        <v>219</v>
      </c>
      <c r="AS2073" t="s">
        <v>932</v>
      </c>
      <c r="AT2073" t="s">
        <v>231</v>
      </c>
      <c r="AU2073">
        <v>20260806</v>
      </c>
      <c r="AV2073" t="s">
        <v>222</v>
      </c>
      <c r="AW2073" t="s">
        <v>1023</v>
      </c>
      <c r="AX2073" t="s">
        <v>223</v>
      </c>
      <c r="BA2073" s="57">
        <v>46240.333333333336</v>
      </c>
      <c r="BB2073" t="s">
        <v>4011</v>
      </c>
      <c r="BC2073">
        <v>2026</v>
      </c>
      <c r="BD2073">
        <v>8</v>
      </c>
      <c r="BE2073">
        <v>6</v>
      </c>
      <c r="BF2073" s="6">
        <f t="shared" si="96"/>
        <v>46240</v>
      </c>
      <c r="BG2073">
        <f t="shared" si="97"/>
        <v>-0.33333333333575865</v>
      </c>
      <c r="BH2073" t="str">
        <f t="shared" si="98"/>
        <v>COMPLY</v>
      </c>
      <c r="BI2073" t="e">
        <f>VLOOKUP(H2073,Sheet2!$A$1:$B$270,2,FALSE)</f>
        <v>#N/A</v>
      </c>
    </row>
    <row r="2074" spans="1:61">
      <c r="A2074">
        <v>2073</v>
      </c>
      <c r="B2074">
        <v>1002529831</v>
      </c>
      <c r="C2074">
        <v>3</v>
      </c>
      <c r="D2074" t="s">
        <v>45</v>
      </c>
      <c r="E2074">
        <v>5</v>
      </c>
      <c r="F2074" t="s">
        <v>211</v>
      </c>
      <c r="G2074" t="s">
        <v>112</v>
      </c>
      <c r="H2074" t="s">
        <v>267</v>
      </c>
      <c r="I2074" t="s">
        <v>213</v>
      </c>
      <c r="J2074" t="s">
        <v>214</v>
      </c>
      <c r="K2074" t="s">
        <v>149</v>
      </c>
      <c r="M2074" t="s">
        <v>586</v>
      </c>
      <c r="N2074" t="s">
        <v>216</v>
      </c>
      <c r="O2074" s="57">
        <v>46250.631689814814</v>
      </c>
      <c r="P2074" s="57">
        <v>46250.764537037037</v>
      </c>
      <c r="Q2074">
        <v>69366818</v>
      </c>
      <c r="S2074">
        <v>172601795537</v>
      </c>
      <c r="T2074" t="s">
        <v>11012</v>
      </c>
      <c r="U2074" t="s">
        <v>11361</v>
      </c>
      <c r="V2074" t="s">
        <v>11362</v>
      </c>
      <c r="Z2074">
        <v>116.14937810000001</v>
      </c>
      <c r="AA2074">
        <v>-8.5638907999999994</v>
      </c>
      <c r="AB2074" t="s">
        <v>11015</v>
      </c>
      <c r="AC2074" t="s">
        <v>290</v>
      </c>
      <c r="AL2074" t="s">
        <v>218</v>
      </c>
      <c r="AM2074" t="s">
        <v>11363</v>
      </c>
      <c r="AN2074" t="s">
        <v>6</v>
      </c>
      <c r="AO2074" t="s">
        <v>11364</v>
      </c>
      <c r="AQ2074" t="s">
        <v>903</v>
      </c>
      <c r="AR2074" t="s">
        <v>14</v>
      </c>
      <c r="AS2074" t="s">
        <v>267</v>
      </c>
      <c r="AT2074" t="s">
        <v>231</v>
      </c>
      <c r="AV2074" t="s">
        <v>587</v>
      </c>
      <c r="AW2074" t="s">
        <v>561</v>
      </c>
      <c r="AX2074" t="s">
        <v>223</v>
      </c>
      <c r="BA2074" s="57">
        <v>46250.291666666664</v>
      </c>
      <c r="BB2074" t="s">
        <v>11363</v>
      </c>
      <c r="BF2074" s="6" t="e">
        <f t="shared" si="96"/>
        <v>#NUM!</v>
      </c>
      <c r="BG2074" t="e">
        <f t="shared" si="97"/>
        <v>#NUM!</v>
      </c>
      <c r="BH2074" t="e">
        <f t="shared" si="98"/>
        <v>#NUM!</v>
      </c>
      <c r="BI2074" t="str">
        <f>VLOOKUP(H2074,Sheet2!$A$1:$B$270,2,FALSE)</f>
        <v>MATARAM</v>
      </c>
    </row>
    <row r="2075" spans="1:61">
      <c r="A2075">
        <v>2074</v>
      </c>
      <c r="B2075">
        <v>1002529241</v>
      </c>
      <c r="C2075">
        <v>3</v>
      </c>
      <c r="D2075" t="s">
        <v>55</v>
      </c>
      <c r="E2075">
        <v>5</v>
      </c>
      <c r="F2075" t="s">
        <v>228</v>
      </c>
      <c r="G2075" t="s">
        <v>127</v>
      </c>
      <c r="H2075" t="s">
        <v>229</v>
      </c>
      <c r="I2075" t="s">
        <v>213</v>
      </c>
      <c r="J2075" t="s">
        <v>214</v>
      </c>
      <c r="K2075" t="s">
        <v>149</v>
      </c>
      <c r="M2075" t="s">
        <v>258</v>
      </c>
      <c r="N2075" t="s">
        <v>216</v>
      </c>
      <c r="O2075" s="57">
        <v>46250.365474537037</v>
      </c>
      <c r="P2075" s="57">
        <v>46252.606273148151</v>
      </c>
      <c r="Q2075">
        <v>69367278</v>
      </c>
      <c r="S2075">
        <v>152426928228</v>
      </c>
      <c r="T2075" t="s">
        <v>11365</v>
      </c>
      <c r="U2075" t="s">
        <v>11366</v>
      </c>
      <c r="V2075" t="s">
        <v>11367</v>
      </c>
      <c r="Z2075">
        <v>113.5043951</v>
      </c>
      <c r="AA2075">
        <v>-7.2293791000000001</v>
      </c>
      <c r="AB2075" t="s">
        <v>11368</v>
      </c>
      <c r="AC2075" t="s">
        <v>230</v>
      </c>
      <c r="AL2075" t="s">
        <v>218</v>
      </c>
      <c r="AM2075" t="s">
        <v>11369</v>
      </c>
      <c r="AN2075" t="s">
        <v>6</v>
      </c>
      <c r="AO2075" t="s">
        <v>10847</v>
      </c>
      <c r="AP2075" s="57">
        <v>46252.625</v>
      </c>
      <c r="AR2075" t="s">
        <v>259</v>
      </c>
      <c r="AS2075" t="s">
        <v>229</v>
      </c>
      <c r="AT2075" t="s">
        <v>221</v>
      </c>
      <c r="AV2075" t="s">
        <v>260</v>
      </c>
      <c r="AW2075" t="s">
        <v>561</v>
      </c>
      <c r="AX2075" t="s">
        <v>223</v>
      </c>
      <c r="BA2075" s="57">
        <v>46252.625</v>
      </c>
      <c r="BB2075" t="s">
        <v>11369</v>
      </c>
      <c r="BF2075" s="6" t="e">
        <f t="shared" si="96"/>
        <v>#NUM!</v>
      </c>
      <c r="BG2075" t="e">
        <f t="shared" si="97"/>
        <v>#NUM!</v>
      </c>
      <c r="BH2075" t="e">
        <f t="shared" si="98"/>
        <v>#NUM!</v>
      </c>
      <c r="BI2075" t="str">
        <f>VLOOKUP(H2075,Sheet2!$A$1:$B$270,2,FALSE)</f>
        <v>MADURA</v>
      </c>
    </row>
    <row r="2076" spans="1:61">
      <c r="A2076">
        <v>2075</v>
      </c>
      <c r="B2076">
        <v>1002527665</v>
      </c>
      <c r="C2076">
        <v>3</v>
      </c>
      <c r="D2076" t="s">
        <v>55</v>
      </c>
      <c r="E2076">
        <v>5</v>
      </c>
      <c r="F2076" t="s">
        <v>228</v>
      </c>
      <c r="G2076" t="s">
        <v>121</v>
      </c>
      <c r="H2076" t="s">
        <v>342</v>
      </c>
      <c r="I2076" t="s">
        <v>213</v>
      </c>
      <c r="J2076" t="s">
        <v>214</v>
      </c>
      <c r="K2076" t="s">
        <v>149</v>
      </c>
      <c r="L2076" t="s">
        <v>215</v>
      </c>
      <c r="M2076" t="s">
        <v>76</v>
      </c>
      <c r="N2076" t="s">
        <v>216</v>
      </c>
      <c r="O2076" s="57">
        <v>46249.341631944444</v>
      </c>
      <c r="P2076" s="57">
        <v>46250.858715277776</v>
      </c>
      <c r="Q2076">
        <v>69366532</v>
      </c>
      <c r="S2076">
        <v>152434913697</v>
      </c>
      <c r="T2076" t="s">
        <v>11373</v>
      </c>
      <c r="U2076" t="s">
        <v>11374</v>
      </c>
      <c r="V2076" t="s">
        <v>11375</v>
      </c>
      <c r="Z2076">
        <v>113.205697908997</v>
      </c>
      <c r="AA2076">
        <v>-7.2194488826591696</v>
      </c>
      <c r="AB2076" t="s">
        <v>11376</v>
      </c>
      <c r="AC2076" t="s">
        <v>217</v>
      </c>
      <c r="AL2076" t="s">
        <v>218</v>
      </c>
      <c r="AM2076" t="s">
        <v>11377</v>
      </c>
      <c r="AN2076" t="s">
        <v>6</v>
      </c>
      <c r="AO2076" t="s">
        <v>10036</v>
      </c>
      <c r="AP2076" s="57">
        <v>46250.541666666664</v>
      </c>
      <c r="AR2076" t="s">
        <v>219</v>
      </c>
      <c r="AS2076" t="s">
        <v>342</v>
      </c>
      <c r="AT2076" t="s">
        <v>221</v>
      </c>
      <c r="AU2076">
        <v>20260816</v>
      </c>
      <c r="AV2076" t="s">
        <v>222</v>
      </c>
      <c r="AW2076" t="s">
        <v>979</v>
      </c>
      <c r="AX2076" t="s">
        <v>223</v>
      </c>
      <c r="BA2076" s="57">
        <v>46250.541666666664</v>
      </c>
      <c r="BB2076" t="s">
        <v>11377</v>
      </c>
      <c r="BC2076">
        <v>2026</v>
      </c>
      <c r="BD2076">
        <v>8</v>
      </c>
      <c r="BE2076">
        <v>16</v>
      </c>
      <c r="BF2076" s="6">
        <f t="shared" si="96"/>
        <v>46250</v>
      </c>
      <c r="BG2076">
        <f t="shared" si="97"/>
        <v>-0.54166666666424135</v>
      </c>
      <c r="BH2076" t="str">
        <f t="shared" si="98"/>
        <v>COMPLY</v>
      </c>
      <c r="BI2076" t="str">
        <f>VLOOKUP(H2076,Sheet2!$A$1:$B$270,2,FALSE)</f>
        <v>MADURA</v>
      </c>
    </row>
    <row r="2077" spans="1:61">
      <c r="A2077">
        <v>2076</v>
      </c>
      <c r="B2077">
        <v>1002530975</v>
      </c>
      <c r="C2077">
        <v>3</v>
      </c>
      <c r="D2077" t="s">
        <v>45</v>
      </c>
      <c r="E2077">
        <v>5</v>
      </c>
      <c r="F2077" t="s">
        <v>211</v>
      </c>
      <c r="G2077" t="s">
        <v>115</v>
      </c>
      <c r="H2077" t="s">
        <v>279</v>
      </c>
      <c r="I2077" t="s">
        <v>213</v>
      </c>
      <c r="J2077" t="s">
        <v>214</v>
      </c>
      <c r="K2077" t="s">
        <v>149</v>
      </c>
      <c r="L2077" t="s">
        <v>215</v>
      </c>
      <c r="M2077" t="s">
        <v>225</v>
      </c>
      <c r="N2077" t="s">
        <v>216</v>
      </c>
      <c r="O2077" s="57">
        <v>46251.59579861111</v>
      </c>
      <c r="P2077" s="57">
        <v>46252.545636574076</v>
      </c>
      <c r="Q2077">
        <v>69368158</v>
      </c>
      <c r="S2077">
        <v>172603791598</v>
      </c>
      <c r="T2077" t="s">
        <v>11378</v>
      </c>
      <c r="U2077" t="s">
        <v>11379</v>
      </c>
      <c r="V2077" t="s">
        <v>11380</v>
      </c>
      <c r="Z2077">
        <v>116.2631633</v>
      </c>
      <c r="AA2077">
        <v>-8.8072096999999996</v>
      </c>
      <c r="AB2077" t="s">
        <v>11381</v>
      </c>
      <c r="AC2077" t="s">
        <v>217</v>
      </c>
      <c r="AL2077" t="s">
        <v>218</v>
      </c>
      <c r="AM2077" t="s">
        <v>11382</v>
      </c>
      <c r="AN2077" t="s">
        <v>6</v>
      </c>
      <c r="AO2077" t="s">
        <v>10810</v>
      </c>
      <c r="AP2077" s="57">
        <v>46252.541666666664</v>
      </c>
      <c r="AR2077" t="s">
        <v>18</v>
      </c>
      <c r="AS2077" t="s">
        <v>279</v>
      </c>
      <c r="AT2077" t="s">
        <v>231</v>
      </c>
      <c r="AV2077" t="s">
        <v>227</v>
      </c>
      <c r="AW2077" t="s">
        <v>551</v>
      </c>
      <c r="AX2077" t="s">
        <v>223</v>
      </c>
      <c r="BA2077" s="57">
        <v>46252.541666666664</v>
      </c>
      <c r="BB2077" t="s">
        <v>11382</v>
      </c>
      <c r="BF2077" s="6" t="e">
        <f t="shared" si="96"/>
        <v>#NUM!</v>
      </c>
      <c r="BG2077" t="e">
        <f t="shared" si="97"/>
        <v>#NUM!</v>
      </c>
      <c r="BH2077" t="e">
        <f t="shared" si="98"/>
        <v>#NUM!</v>
      </c>
      <c r="BI2077" t="str">
        <f>VLOOKUP(H2077,Sheet2!$A$1:$B$270,2,FALSE)</f>
        <v>SELONG</v>
      </c>
    </row>
    <row r="2078" spans="1:61">
      <c r="A2078">
        <v>2077</v>
      </c>
      <c r="B2078">
        <v>1002504252</v>
      </c>
      <c r="C2078">
        <v>3</v>
      </c>
      <c r="D2078" t="s">
        <v>55</v>
      </c>
      <c r="E2078">
        <v>5</v>
      </c>
      <c r="F2078" t="s">
        <v>265</v>
      </c>
      <c r="G2078" t="s">
        <v>122</v>
      </c>
      <c r="H2078" t="s">
        <v>484</v>
      </c>
      <c r="I2078" t="s">
        <v>213</v>
      </c>
      <c r="J2078" t="s">
        <v>214</v>
      </c>
      <c r="K2078" t="s">
        <v>149</v>
      </c>
      <c r="L2078" t="s">
        <v>215</v>
      </c>
      <c r="M2078" t="s">
        <v>575</v>
      </c>
      <c r="N2078" t="s">
        <v>216</v>
      </c>
      <c r="O2078" s="57">
        <v>46235.363842592589</v>
      </c>
      <c r="P2078" s="57">
        <v>46246.411192129628</v>
      </c>
      <c r="Q2078">
        <v>69356566</v>
      </c>
      <c r="S2078">
        <v>152453208254</v>
      </c>
      <c r="T2078" t="s">
        <v>4038</v>
      </c>
      <c r="U2078" t="s">
        <v>4039</v>
      </c>
      <c r="V2078" t="s">
        <v>4040</v>
      </c>
      <c r="Z2078">
        <v>112.653609775006</v>
      </c>
      <c r="AA2078">
        <v>-5.8513405730318997</v>
      </c>
      <c r="AB2078" t="s">
        <v>4041</v>
      </c>
      <c r="AC2078" t="s">
        <v>217</v>
      </c>
      <c r="AL2078" t="s">
        <v>218</v>
      </c>
      <c r="AM2078" t="s">
        <v>4042</v>
      </c>
      <c r="AN2078" t="s">
        <v>6</v>
      </c>
      <c r="AO2078" s="57">
        <v>46030.371377314812</v>
      </c>
      <c r="AP2078" s="57">
        <v>46236.333333333336</v>
      </c>
      <c r="AR2078" t="s">
        <v>14</v>
      </c>
      <c r="AS2078" t="s">
        <v>484</v>
      </c>
      <c r="AT2078" t="s">
        <v>231</v>
      </c>
      <c r="AV2078" t="s">
        <v>8308</v>
      </c>
      <c r="AW2078" t="s">
        <v>1018</v>
      </c>
      <c r="AX2078" t="s">
        <v>223</v>
      </c>
      <c r="BA2078" s="57">
        <v>46236.333333333336</v>
      </c>
      <c r="BB2078" t="s">
        <v>4042</v>
      </c>
      <c r="BF2078" s="6" t="e">
        <f t="shared" si="96"/>
        <v>#NUM!</v>
      </c>
      <c r="BG2078" t="e">
        <f t="shared" si="97"/>
        <v>#NUM!</v>
      </c>
      <c r="BH2078" t="e">
        <f t="shared" si="98"/>
        <v>#NUM!</v>
      </c>
      <c r="BI2078" t="str">
        <f>VLOOKUP(H2078,Sheet2!$A$1:$B$270,2,FALSE)</f>
        <v>GRESIK</v>
      </c>
    </row>
    <row r="2079" spans="1:61">
      <c r="A2079">
        <v>2078</v>
      </c>
      <c r="B2079">
        <v>1002506647</v>
      </c>
      <c r="C2079">
        <v>3</v>
      </c>
      <c r="D2079" t="s">
        <v>49</v>
      </c>
      <c r="E2079">
        <v>4</v>
      </c>
      <c r="F2079" t="s">
        <v>246</v>
      </c>
      <c r="G2079" t="s">
        <v>324</v>
      </c>
      <c r="H2079" t="s">
        <v>976</v>
      </c>
      <c r="I2079" t="s">
        <v>213</v>
      </c>
      <c r="J2079" t="s">
        <v>214</v>
      </c>
      <c r="K2079" t="s">
        <v>149</v>
      </c>
      <c r="L2079" t="s">
        <v>215</v>
      </c>
      <c r="M2079" t="s">
        <v>575</v>
      </c>
      <c r="N2079" t="s">
        <v>216</v>
      </c>
      <c r="O2079" s="57">
        <v>46237.827037037037</v>
      </c>
      <c r="P2079" s="57">
        <v>46240.484120370369</v>
      </c>
      <c r="Q2079">
        <v>69357852</v>
      </c>
      <c r="S2079">
        <v>141459106897</v>
      </c>
      <c r="T2079" t="s">
        <v>2113</v>
      </c>
      <c r="U2079" t="s">
        <v>4046</v>
      </c>
      <c r="V2079" t="s">
        <v>4047</v>
      </c>
      <c r="Z2079">
        <v>110.44102102518001</v>
      </c>
      <c r="AA2079">
        <v>-7.1743858719772904</v>
      </c>
      <c r="AB2079" t="s">
        <v>2116</v>
      </c>
      <c r="AC2079" t="s">
        <v>217</v>
      </c>
      <c r="AL2079" t="s">
        <v>218</v>
      </c>
      <c r="AM2079" t="s">
        <v>4048</v>
      </c>
      <c r="AN2079" t="s">
        <v>6</v>
      </c>
      <c r="AO2079" s="57">
        <v>46089.829675925925</v>
      </c>
      <c r="AP2079" s="57">
        <v>46239.333333333336</v>
      </c>
      <c r="AQ2079" t="s">
        <v>248</v>
      </c>
      <c r="AR2079" t="s">
        <v>14</v>
      </c>
      <c r="AS2079" t="s">
        <v>976</v>
      </c>
      <c r="AT2079" t="s">
        <v>231</v>
      </c>
      <c r="AV2079" t="s">
        <v>4049</v>
      </c>
      <c r="AW2079" t="s">
        <v>1018</v>
      </c>
      <c r="AX2079" t="s">
        <v>223</v>
      </c>
      <c r="BA2079" s="57">
        <v>46239.333333333336</v>
      </c>
      <c r="BB2079" t="s">
        <v>4048</v>
      </c>
      <c r="BF2079" s="6" t="e">
        <f t="shared" si="96"/>
        <v>#NUM!</v>
      </c>
      <c r="BG2079" t="e">
        <f t="shared" si="97"/>
        <v>#NUM!</v>
      </c>
      <c r="BH2079" t="e">
        <f t="shared" si="98"/>
        <v>#NUM!</v>
      </c>
      <c r="BI2079" t="e">
        <f>VLOOKUP(H2079,Sheet2!$A$1:$B$270,2,FALSE)</f>
        <v>#N/A</v>
      </c>
    </row>
    <row r="2080" spans="1:61">
      <c r="A2080">
        <v>2079</v>
      </c>
      <c r="B2080">
        <v>1002507960</v>
      </c>
      <c r="C2080">
        <v>3</v>
      </c>
      <c r="D2080" t="s">
        <v>34</v>
      </c>
      <c r="E2080">
        <v>5</v>
      </c>
      <c r="F2080" t="s">
        <v>573</v>
      </c>
      <c r="G2080" t="s">
        <v>82</v>
      </c>
      <c r="H2080" t="s">
        <v>268</v>
      </c>
      <c r="I2080" t="s">
        <v>213</v>
      </c>
      <c r="J2080" t="s">
        <v>214</v>
      </c>
      <c r="K2080" t="s">
        <v>149</v>
      </c>
      <c r="L2080" t="s">
        <v>215</v>
      </c>
      <c r="M2080" t="s">
        <v>586</v>
      </c>
      <c r="N2080" t="s">
        <v>216</v>
      </c>
      <c r="O2080" s="57">
        <v>46238.503437500003</v>
      </c>
      <c r="P2080" s="57">
        <v>46241.404131944444</v>
      </c>
      <c r="Q2080">
        <v>69358201</v>
      </c>
      <c r="S2080">
        <v>172428815927</v>
      </c>
      <c r="T2080" t="s">
        <v>1831</v>
      </c>
      <c r="U2080" t="s">
        <v>1832</v>
      </c>
      <c r="V2080" t="s">
        <v>4043</v>
      </c>
      <c r="Z2080">
        <v>115.44473290000001</v>
      </c>
      <c r="AA2080">
        <v>-8.7001319000000006</v>
      </c>
      <c r="AB2080" t="s">
        <v>4044</v>
      </c>
      <c r="AC2080" t="s">
        <v>237</v>
      </c>
      <c r="AL2080" t="s">
        <v>218</v>
      </c>
      <c r="AM2080" t="s">
        <v>4045</v>
      </c>
      <c r="AN2080" t="s">
        <v>6</v>
      </c>
      <c r="AO2080" s="57">
        <v>46120.506863425922</v>
      </c>
      <c r="AP2080" s="57">
        <v>46239.625</v>
      </c>
      <c r="AQ2080" t="s">
        <v>903</v>
      </c>
      <c r="AR2080" t="s">
        <v>14</v>
      </c>
      <c r="AS2080" t="s">
        <v>268</v>
      </c>
      <c r="AT2080" t="s">
        <v>231</v>
      </c>
      <c r="AV2080" t="s">
        <v>587</v>
      </c>
      <c r="AW2080" t="s">
        <v>1014</v>
      </c>
      <c r="AX2080" t="s">
        <v>223</v>
      </c>
      <c r="BA2080" s="57">
        <v>46239.625</v>
      </c>
      <c r="BB2080" t="s">
        <v>4045</v>
      </c>
      <c r="BF2080" s="6" t="e">
        <f t="shared" si="96"/>
        <v>#NUM!</v>
      </c>
      <c r="BG2080" t="e">
        <f t="shared" si="97"/>
        <v>#NUM!</v>
      </c>
      <c r="BH2080" t="e">
        <f t="shared" si="98"/>
        <v>#NUM!</v>
      </c>
      <c r="BI2080" t="str">
        <f>VLOOKUP(H2080,Sheet2!$A$1:$B$270,2,FALSE)</f>
        <v>KLUNGKUNG</v>
      </c>
    </row>
    <row r="2081" spans="1:61">
      <c r="A2081">
        <v>2080</v>
      </c>
      <c r="B2081">
        <v>1002533039</v>
      </c>
      <c r="C2081">
        <v>3</v>
      </c>
      <c r="D2081" t="s">
        <v>45</v>
      </c>
      <c r="E2081">
        <v>5</v>
      </c>
      <c r="F2081" t="s">
        <v>211</v>
      </c>
      <c r="G2081" t="s">
        <v>116</v>
      </c>
      <c r="H2081" t="s">
        <v>272</v>
      </c>
      <c r="I2081" t="s">
        <v>213</v>
      </c>
      <c r="J2081" t="s">
        <v>214</v>
      </c>
      <c r="K2081" t="s">
        <v>149</v>
      </c>
      <c r="L2081" t="s">
        <v>215</v>
      </c>
      <c r="M2081" t="s">
        <v>240</v>
      </c>
      <c r="N2081" t="s">
        <v>216</v>
      </c>
      <c r="O2081" s="57">
        <v>46252.539548611108</v>
      </c>
      <c r="P2081" s="57">
        <v>46252.540289351855</v>
      </c>
      <c r="Q2081">
        <v>69368941</v>
      </c>
      <c r="S2081">
        <v>172604214124</v>
      </c>
      <c r="T2081" t="s">
        <v>13753</v>
      </c>
      <c r="U2081" t="s">
        <v>13754</v>
      </c>
      <c r="V2081" t="s">
        <v>13755</v>
      </c>
      <c r="Z2081">
        <v>116.281151287257</v>
      </c>
      <c r="AA2081">
        <v>-8.3026956418614102</v>
      </c>
      <c r="AB2081" t="s">
        <v>13756</v>
      </c>
      <c r="AC2081" t="s">
        <v>217</v>
      </c>
      <c r="AL2081" t="s">
        <v>218</v>
      </c>
      <c r="AM2081" t="s">
        <v>13757</v>
      </c>
      <c r="AN2081" t="s">
        <v>6</v>
      </c>
      <c r="AO2081" t="s">
        <v>12830</v>
      </c>
      <c r="AP2081" s="57">
        <v>46254.333333333336</v>
      </c>
      <c r="AR2081" t="s">
        <v>241</v>
      </c>
      <c r="AS2081" t="s">
        <v>272</v>
      </c>
      <c r="AT2081" t="s">
        <v>231</v>
      </c>
      <c r="AV2081" t="s">
        <v>240</v>
      </c>
      <c r="AW2081" t="s">
        <v>1018</v>
      </c>
      <c r="AX2081" t="s">
        <v>223</v>
      </c>
      <c r="BA2081" s="57">
        <v>46254.333333333336</v>
      </c>
      <c r="BB2081" t="s">
        <v>13757</v>
      </c>
      <c r="BF2081" s="6" t="e">
        <f t="shared" si="96"/>
        <v>#NUM!</v>
      </c>
      <c r="BG2081" t="e">
        <f t="shared" si="97"/>
        <v>#NUM!</v>
      </c>
      <c r="BH2081" t="e">
        <f t="shared" si="98"/>
        <v>#NUM!</v>
      </c>
      <c r="BI2081" t="str">
        <f>VLOOKUP(H2081,Sheet2!$A$1:$B$270,2,FALSE)</f>
        <v>SELONG</v>
      </c>
    </row>
    <row r="2082" spans="1:61">
      <c r="A2082">
        <v>2081</v>
      </c>
      <c r="B2082">
        <v>1002506433</v>
      </c>
      <c r="C2082">
        <v>3</v>
      </c>
      <c r="D2082" t="s">
        <v>51</v>
      </c>
      <c r="E2082">
        <v>4</v>
      </c>
      <c r="F2082" t="s">
        <v>235</v>
      </c>
      <c r="G2082" t="s">
        <v>584</v>
      </c>
      <c r="H2082" t="s">
        <v>895</v>
      </c>
      <c r="I2082" t="s">
        <v>213</v>
      </c>
      <c r="J2082" t="s">
        <v>214</v>
      </c>
      <c r="K2082" t="s">
        <v>149</v>
      </c>
      <c r="L2082" t="s">
        <v>2296</v>
      </c>
      <c r="M2082" t="s">
        <v>236</v>
      </c>
      <c r="N2082" t="s">
        <v>216</v>
      </c>
      <c r="O2082" s="57">
        <v>46237.659131944441</v>
      </c>
      <c r="P2082" s="57">
        <v>46240.403819444444</v>
      </c>
      <c r="Q2082">
        <v>69357726</v>
      </c>
      <c r="R2082">
        <v>2715722888</v>
      </c>
      <c r="T2082" t="s">
        <v>4064</v>
      </c>
      <c r="U2082" t="s">
        <v>2298</v>
      </c>
      <c r="Z2082">
        <v>110.808212</v>
      </c>
      <c r="AA2082">
        <v>-7.6113644000000003</v>
      </c>
      <c r="AB2082" t="s">
        <v>2300</v>
      </c>
      <c r="AC2082" t="s">
        <v>230</v>
      </c>
      <c r="AO2082" s="57">
        <v>46089.674050925925</v>
      </c>
      <c r="AR2082" t="s">
        <v>312</v>
      </c>
      <c r="AS2082" t="s">
        <v>895</v>
      </c>
      <c r="AT2082" t="s">
        <v>231</v>
      </c>
      <c r="AV2082" t="s">
        <v>1040</v>
      </c>
      <c r="AW2082" t="s">
        <v>2302</v>
      </c>
      <c r="AX2082" t="s">
        <v>223</v>
      </c>
      <c r="BF2082" s="6" t="e">
        <f t="shared" si="96"/>
        <v>#NUM!</v>
      </c>
      <c r="BG2082" t="e">
        <f t="shared" si="97"/>
        <v>#NUM!</v>
      </c>
      <c r="BH2082" t="e">
        <f t="shared" si="98"/>
        <v>#NUM!</v>
      </c>
      <c r="BI2082" t="e">
        <f>VLOOKUP(H2082,Sheet2!$A$1:$B$270,2,FALSE)</f>
        <v>#N/A</v>
      </c>
    </row>
    <row r="2083" spans="1:61">
      <c r="A2083">
        <v>2082</v>
      </c>
      <c r="B2083">
        <v>1002509551</v>
      </c>
      <c r="C2083">
        <v>3</v>
      </c>
      <c r="D2083" t="s">
        <v>38</v>
      </c>
      <c r="E2083">
        <v>5</v>
      </c>
      <c r="F2083" t="s">
        <v>250</v>
      </c>
      <c r="G2083" t="s">
        <v>91</v>
      </c>
      <c r="H2083" t="s">
        <v>331</v>
      </c>
      <c r="I2083" t="s">
        <v>213</v>
      </c>
      <c r="J2083" t="s">
        <v>214</v>
      </c>
      <c r="K2083" t="s">
        <v>149</v>
      </c>
      <c r="M2083" t="s">
        <v>76</v>
      </c>
      <c r="N2083" t="s">
        <v>216</v>
      </c>
      <c r="O2083" s="57">
        <v>46239.351631944446</v>
      </c>
      <c r="P2083" s="57">
        <v>46242.788182870368</v>
      </c>
      <c r="Q2083">
        <v>69358749</v>
      </c>
      <c r="S2083">
        <v>152704231399</v>
      </c>
      <c r="T2083" t="s">
        <v>4065</v>
      </c>
      <c r="U2083" t="s">
        <v>4066</v>
      </c>
      <c r="V2083" t="s">
        <v>5999</v>
      </c>
      <c r="Z2083">
        <v>112.61334739999999</v>
      </c>
      <c r="AA2083">
        <v>-8.0333251000000008</v>
      </c>
      <c r="AB2083" t="s">
        <v>4067</v>
      </c>
      <c r="AC2083" t="s">
        <v>226</v>
      </c>
      <c r="AL2083" t="s">
        <v>218</v>
      </c>
      <c r="AM2083" t="s">
        <v>6000</v>
      </c>
      <c r="AN2083" t="s">
        <v>6</v>
      </c>
      <c r="AO2083" s="57">
        <v>46150.360949074071</v>
      </c>
      <c r="AP2083" s="57">
        <v>46244.333333333336</v>
      </c>
      <c r="AR2083" t="s">
        <v>219</v>
      </c>
      <c r="AS2083" t="s">
        <v>331</v>
      </c>
      <c r="AT2083" t="s">
        <v>231</v>
      </c>
      <c r="AU2083">
        <v>20260808</v>
      </c>
      <c r="AV2083" t="s">
        <v>222</v>
      </c>
      <c r="AW2083" t="s">
        <v>560</v>
      </c>
      <c r="AX2083" t="s">
        <v>223</v>
      </c>
      <c r="BA2083" s="57">
        <v>46244.333333333336</v>
      </c>
      <c r="BB2083" t="s">
        <v>6000</v>
      </c>
      <c r="BC2083">
        <v>2026</v>
      </c>
      <c r="BD2083">
        <v>8</v>
      </c>
      <c r="BE2083">
        <v>8</v>
      </c>
      <c r="BF2083" s="6">
        <f t="shared" si="96"/>
        <v>46242</v>
      </c>
      <c r="BG2083">
        <f t="shared" si="97"/>
        <v>-2.3333333333357587</v>
      </c>
      <c r="BH2083" t="str">
        <f t="shared" si="98"/>
        <v>COMPLY</v>
      </c>
      <c r="BI2083" t="str">
        <f>VLOOKUP(H2083,Sheet2!$A$1:$B$270,2,FALSE)</f>
        <v>MALANG</v>
      </c>
    </row>
    <row r="2084" spans="1:61">
      <c r="A2084">
        <v>2083</v>
      </c>
      <c r="B2084">
        <v>1002505711</v>
      </c>
      <c r="C2084">
        <v>3</v>
      </c>
      <c r="D2084" t="s">
        <v>51</v>
      </c>
      <c r="E2084">
        <v>4</v>
      </c>
      <c r="F2084" t="s">
        <v>235</v>
      </c>
      <c r="G2084" t="s">
        <v>584</v>
      </c>
      <c r="H2084" t="s">
        <v>617</v>
      </c>
      <c r="I2084" t="s">
        <v>213</v>
      </c>
      <c r="J2084" t="s">
        <v>214</v>
      </c>
      <c r="K2084" t="s">
        <v>149</v>
      </c>
      <c r="M2084" t="s">
        <v>236</v>
      </c>
      <c r="N2084" t="s">
        <v>216</v>
      </c>
      <c r="O2084" s="57">
        <v>46237.423333333332</v>
      </c>
      <c r="P2084" s="57">
        <v>46251.474814814814</v>
      </c>
      <c r="Q2084">
        <v>69357305</v>
      </c>
      <c r="T2084" t="s">
        <v>4068</v>
      </c>
      <c r="Z2084">
        <v>110.7651979</v>
      </c>
      <c r="AA2084">
        <v>-7.5410035000000004</v>
      </c>
      <c r="AB2084" t="s">
        <v>3909</v>
      </c>
      <c r="AC2084" t="s">
        <v>230</v>
      </c>
      <c r="AL2084" t="s">
        <v>218</v>
      </c>
      <c r="AM2084" s="58">
        <v>25569</v>
      </c>
      <c r="AN2084" t="s">
        <v>6</v>
      </c>
      <c r="AO2084" s="57">
        <v>46089.424085648148</v>
      </c>
      <c r="AR2084" t="s">
        <v>312</v>
      </c>
      <c r="AS2084" t="s">
        <v>617</v>
      </c>
      <c r="AT2084" t="s">
        <v>231</v>
      </c>
      <c r="AV2084" t="s">
        <v>5537</v>
      </c>
      <c r="AW2084" t="s">
        <v>634</v>
      </c>
      <c r="AX2084" t="s">
        <v>223</v>
      </c>
      <c r="BA2084" s="57">
        <v>25569</v>
      </c>
      <c r="BB2084" s="58">
        <v>25569</v>
      </c>
      <c r="BF2084" s="6" t="e">
        <f t="shared" si="96"/>
        <v>#NUM!</v>
      </c>
      <c r="BG2084" t="e">
        <f t="shared" si="97"/>
        <v>#NUM!</v>
      </c>
      <c r="BH2084" t="e">
        <f t="shared" si="98"/>
        <v>#NUM!</v>
      </c>
      <c r="BI2084" t="e">
        <f>VLOOKUP(H2084,Sheet2!$A$1:$B$270,2,FALSE)</f>
        <v>#N/A</v>
      </c>
    </row>
    <row r="2085" spans="1:61">
      <c r="A2085">
        <v>2084</v>
      </c>
      <c r="B2085">
        <v>1002511078</v>
      </c>
      <c r="C2085">
        <v>3</v>
      </c>
      <c r="D2085" t="s">
        <v>49</v>
      </c>
      <c r="E2085">
        <v>4</v>
      </c>
      <c r="F2085" t="s">
        <v>246</v>
      </c>
      <c r="G2085" t="s">
        <v>247</v>
      </c>
      <c r="H2085" t="s">
        <v>675</v>
      </c>
      <c r="I2085" t="s">
        <v>213</v>
      </c>
      <c r="J2085" t="s">
        <v>214</v>
      </c>
      <c r="K2085" t="s">
        <v>149</v>
      </c>
      <c r="M2085" t="s">
        <v>76</v>
      </c>
      <c r="N2085" t="s">
        <v>216</v>
      </c>
      <c r="O2085" s="57">
        <v>46239.659201388888</v>
      </c>
      <c r="P2085" s="57">
        <v>46239.760046296295</v>
      </c>
      <c r="Q2085">
        <v>69357504</v>
      </c>
      <c r="S2085">
        <v>141408117897</v>
      </c>
      <c r="T2085" t="s">
        <v>4075</v>
      </c>
      <c r="U2085" t="s">
        <v>4076</v>
      </c>
      <c r="V2085" t="s">
        <v>4077</v>
      </c>
      <c r="Z2085">
        <v>110.42967899999999</v>
      </c>
      <c r="AA2085">
        <v>-6.9892561000000004</v>
      </c>
      <c r="AB2085" t="s">
        <v>4078</v>
      </c>
      <c r="AC2085" t="s">
        <v>217</v>
      </c>
      <c r="AL2085" t="s">
        <v>218</v>
      </c>
      <c r="AM2085" t="s">
        <v>4079</v>
      </c>
      <c r="AN2085" t="s">
        <v>6</v>
      </c>
      <c r="AO2085" s="57">
        <v>46150.663530092592</v>
      </c>
      <c r="AR2085" t="s">
        <v>219</v>
      </c>
      <c r="AS2085" t="s">
        <v>675</v>
      </c>
      <c r="AT2085" t="s">
        <v>231</v>
      </c>
      <c r="AU2085">
        <v>20260805</v>
      </c>
      <c r="AV2085" t="s">
        <v>222</v>
      </c>
      <c r="AW2085" t="s">
        <v>561</v>
      </c>
      <c r="AX2085" t="s">
        <v>223</v>
      </c>
      <c r="BA2085" s="57">
        <v>46239.291666666664</v>
      </c>
      <c r="BB2085" t="s">
        <v>4079</v>
      </c>
      <c r="BC2085">
        <v>2026</v>
      </c>
      <c r="BD2085">
        <v>8</v>
      </c>
      <c r="BE2085">
        <v>5</v>
      </c>
      <c r="BF2085" s="6">
        <f t="shared" si="96"/>
        <v>46239</v>
      </c>
      <c r="BG2085">
        <f t="shared" si="97"/>
        <v>-0.29166666666424135</v>
      </c>
      <c r="BH2085" t="str">
        <f t="shared" si="98"/>
        <v>COMPLY</v>
      </c>
      <c r="BI2085" t="e">
        <f>VLOOKUP(H2085,Sheet2!$A$1:$B$270,2,FALSE)</f>
        <v>#N/A</v>
      </c>
    </row>
    <row r="2086" spans="1:61">
      <c r="A2086">
        <v>2085</v>
      </c>
      <c r="B2086">
        <v>1002532351</v>
      </c>
      <c r="C2086">
        <v>3</v>
      </c>
      <c r="D2086" t="s">
        <v>38</v>
      </c>
      <c r="E2086">
        <v>5</v>
      </c>
      <c r="F2086" t="s">
        <v>90</v>
      </c>
      <c r="G2086" t="s">
        <v>90</v>
      </c>
      <c r="H2086" t="s">
        <v>419</v>
      </c>
      <c r="I2086" t="s">
        <v>213</v>
      </c>
      <c r="J2086" t="s">
        <v>214</v>
      </c>
      <c r="K2086" t="s">
        <v>149</v>
      </c>
      <c r="L2086" t="s">
        <v>215</v>
      </c>
      <c r="M2086" t="s">
        <v>240</v>
      </c>
      <c r="N2086" t="s">
        <v>216</v>
      </c>
      <c r="O2086" s="57">
        <v>46252.415925925925</v>
      </c>
      <c r="P2086" s="57">
        <v>46252.416678240741</v>
      </c>
      <c r="Q2086">
        <v>69368655</v>
      </c>
      <c r="S2086">
        <v>152610241390</v>
      </c>
      <c r="T2086" t="s">
        <v>13071</v>
      </c>
      <c r="U2086" t="s">
        <v>13758</v>
      </c>
      <c r="V2086" t="s">
        <v>13759</v>
      </c>
      <c r="Z2086">
        <v>112.02685852150201</v>
      </c>
      <c r="AA2086">
        <v>-7.7318265779761797</v>
      </c>
      <c r="AB2086" t="s">
        <v>13760</v>
      </c>
      <c r="AC2086" t="s">
        <v>237</v>
      </c>
      <c r="AL2086" t="s">
        <v>218</v>
      </c>
      <c r="AM2086" t="s">
        <v>12909</v>
      </c>
      <c r="AN2086" t="s">
        <v>6</v>
      </c>
      <c r="AO2086" t="s">
        <v>12944</v>
      </c>
      <c r="AP2086" s="57">
        <v>46253.333333333336</v>
      </c>
      <c r="AR2086" t="s">
        <v>241</v>
      </c>
      <c r="AS2086" t="s">
        <v>419</v>
      </c>
      <c r="AT2086" t="s">
        <v>231</v>
      </c>
      <c r="AV2086" t="s">
        <v>240</v>
      </c>
      <c r="AW2086" t="s">
        <v>1015</v>
      </c>
      <c r="AX2086" t="s">
        <v>223</v>
      </c>
      <c r="BA2086" s="57">
        <v>46253.333333333336</v>
      </c>
      <c r="BB2086" t="s">
        <v>12909</v>
      </c>
      <c r="BF2086" s="6" t="e">
        <f t="shared" si="96"/>
        <v>#NUM!</v>
      </c>
      <c r="BG2086" t="e">
        <f t="shared" si="97"/>
        <v>#NUM!</v>
      </c>
      <c r="BH2086" t="e">
        <f t="shared" si="98"/>
        <v>#NUM!</v>
      </c>
      <c r="BI2086" t="str">
        <f>VLOOKUP(H2086,Sheet2!$A$1:$B$270,2,FALSE)</f>
        <v>KEDIRI</v>
      </c>
    </row>
    <row r="2087" spans="1:61">
      <c r="A2087">
        <v>2086</v>
      </c>
      <c r="B2087">
        <v>1002510210</v>
      </c>
      <c r="C2087">
        <v>3</v>
      </c>
      <c r="D2087" t="s">
        <v>55</v>
      </c>
      <c r="E2087">
        <v>5</v>
      </c>
      <c r="F2087" t="s">
        <v>265</v>
      </c>
      <c r="G2087" t="s">
        <v>125</v>
      </c>
      <c r="H2087" t="s">
        <v>357</v>
      </c>
      <c r="I2087" t="s">
        <v>213</v>
      </c>
      <c r="J2087" t="s">
        <v>214</v>
      </c>
      <c r="K2087" t="s">
        <v>149</v>
      </c>
      <c r="L2087" t="s">
        <v>215</v>
      </c>
      <c r="M2087" t="s">
        <v>76</v>
      </c>
      <c r="N2087" t="s">
        <v>216</v>
      </c>
      <c r="O2087" s="57">
        <v>46239.476354166669</v>
      </c>
      <c r="P2087" s="57">
        <v>46239.771377314813</v>
      </c>
      <c r="Q2087">
        <v>69359003</v>
      </c>
      <c r="S2087">
        <v>152457201370</v>
      </c>
      <c r="T2087" t="s">
        <v>4094</v>
      </c>
      <c r="U2087" t="s">
        <v>4095</v>
      </c>
      <c r="V2087" t="s">
        <v>4096</v>
      </c>
      <c r="Z2087">
        <v>112.362749017775</v>
      </c>
      <c r="AA2087">
        <v>-7.01041411780791</v>
      </c>
      <c r="AB2087" t="s">
        <v>4097</v>
      </c>
      <c r="AC2087" t="s">
        <v>217</v>
      </c>
      <c r="AL2087" t="s">
        <v>218</v>
      </c>
      <c r="AM2087" t="s">
        <v>4098</v>
      </c>
      <c r="AN2087" t="s">
        <v>6</v>
      </c>
      <c r="AO2087" s="57">
        <v>46150.486030092594</v>
      </c>
      <c r="AP2087" s="57">
        <v>46240.416666666664</v>
      </c>
      <c r="AR2087" t="s">
        <v>219</v>
      </c>
      <c r="AS2087" t="s">
        <v>357</v>
      </c>
      <c r="AT2087" t="s">
        <v>231</v>
      </c>
      <c r="AU2087">
        <v>20260805</v>
      </c>
      <c r="AV2087" t="s">
        <v>222</v>
      </c>
      <c r="AW2087" t="s">
        <v>1010</v>
      </c>
      <c r="AX2087" t="s">
        <v>223</v>
      </c>
      <c r="BA2087" s="57">
        <v>46240.416666666664</v>
      </c>
      <c r="BB2087" t="s">
        <v>4098</v>
      </c>
      <c r="BC2087">
        <v>2026</v>
      </c>
      <c r="BD2087">
        <v>8</v>
      </c>
      <c r="BE2087">
        <v>5</v>
      </c>
      <c r="BF2087" s="6">
        <f t="shared" si="96"/>
        <v>46239</v>
      </c>
      <c r="BG2087">
        <f t="shared" si="97"/>
        <v>-1.4166666666642413</v>
      </c>
      <c r="BH2087" t="str">
        <f t="shared" si="98"/>
        <v>COMPLY</v>
      </c>
      <c r="BI2087" t="str">
        <f>VLOOKUP(H2087,Sheet2!$A$1:$B$270,2,FALSE)</f>
        <v>GRESIK</v>
      </c>
    </row>
    <row r="2088" spans="1:61">
      <c r="A2088">
        <v>2087</v>
      </c>
      <c r="B2088">
        <v>1002512303</v>
      </c>
      <c r="C2088">
        <v>3</v>
      </c>
      <c r="D2088" t="s">
        <v>55</v>
      </c>
      <c r="E2088">
        <v>5</v>
      </c>
      <c r="F2088" t="s">
        <v>313</v>
      </c>
      <c r="G2088" t="s">
        <v>126</v>
      </c>
      <c r="H2088" t="s">
        <v>314</v>
      </c>
      <c r="I2088" t="s">
        <v>213</v>
      </c>
      <c r="J2088" t="s">
        <v>214</v>
      </c>
      <c r="K2088" t="s">
        <v>149</v>
      </c>
      <c r="L2088" t="s">
        <v>215</v>
      </c>
      <c r="M2088" t="s">
        <v>76</v>
      </c>
      <c r="N2088" t="s">
        <v>216</v>
      </c>
      <c r="O2088" s="57">
        <v>46240.540925925925</v>
      </c>
      <c r="P2088" s="57">
        <v>46241.641446759262</v>
      </c>
      <c r="Q2088">
        <v>69359950</v>
      </c>
      <c r="S2088">
        <v>152320246220</v>
      </c>
      <c r="T2088" t="s">
        <v>4099</v>
      </c>
      <c r="U2088" t="s">
        <v>4100</v>
      </c>
      <c r="V2088" t="s">
        <v>4101</v>
      </c>
      <c r="Z2088">
        <v>112.7576342</v>
      </c>
      <c r="AA2088">
        <v>-7.2787804999999999</v>
      </c>
      <c r="AB2088" t="s">
        <v>4102</v>
      </c>
      <c r="AC2088" t="s">
        <v>1013</v>
      </c>
      <c r="AL2088" t="s">
        <v>218</v>
      </c>
      <c r="AM2088" t="s">
        <v>4103</v>
      </c>
      <c r="AN2088" t="s">
        <v>6</v>
      </c>
      <c r="AO2088" s="57">
        <v>46181.549212962964</v>
      </c>
      <c r="AP2088" s="57">
        <v>46245.333333333336</v>
      </c>
      <c r="AR2088" t="s">
        <v>219</v>
      </c>
      <c r="AS2088" t="s">
        <v>314</v>
      </c>
      <c r="AT2088" t="s">
        <v>231</v>
      </c>
      <c r="AU2088">
        <v>20260807</v>
      </c>
      <c r="AV2088" t="s">
        <v>222</v>
      </c>
      <c r="AW2088" t="s">
        <v>1027</v>
      </c>
      <c r="AX2088" t="s">
        <v>223</v>
      </c>
      <c r="BA2088" s="57">
        <v>46245.333333333336</v>
      </c>
      <c r="BB2088" t="s">
        <v>4103</v>
      </c>
      <c r="BC2088">
        <v>2026</v>
      </c>
      <c r="BD2088">
        <v>8</v>
      </c>
      <c r="BE2088">
        <v>7</v>
      </c>
      <c r="BF2088" s="6">
        <f t="shared" si="96"/>
        <v>46241</v>
      </c>
      <c r="BG2088">
        <f t="shared" si="97"/>
        <v>-4.3333333333357587</v>
      </c>
      <c r="BH2088" t="str">
        <f t="shared" si="98"/>
        <v>COMPLY</v>
      </c>
      <c r="BI2088" t="str">
        <f>VLOOKUP(H2088,Sheet2!$A$1:$B$270,2,FALSE)</f>
        <v>SURABAYA SELATAN</v>
      </c>
    </row>
    <row r="2089" spans="1:61">
      <c r="A2089">
        <v>2088</v>
      </c>
      <c r="B2089">
        <v>1002514539</v>
      </c>
      <c r="C2089">
        <v>3</v>
      </c>
      <c r="D2089" t="s">
        <v>45</v>
      </c>
      <c r="E2089">
        <v>5</v>
      </c>
      <c r="F2089" t="s">
        <v>211</v>
      </c>
      <c r="G2089" t="s">
        <v>110</v>
      </c>
      <c r="H2089" t="s">
        <v>479</v>
      </c>
      <c r="I2089" t="s">
        <v>213</v>
      </c>
      <c r="J2089" t="s">
        <v>214</v>
      </c>
      <c r="K2089" t="s">
        <v>149</v>
      </c>
      <c r="M2089" t="s">
        <v>76</v>
      </c>
      <c r="N2089" t="s">
        <v>216</v>
      </c>
      <c r="O2089" s="57">
        <v>46241.548807870371</v>
      </c>
      <c r="P2089" s="57">
        <v>46241.618113425924</v>
      </c>
      <c r="Q2089">
        <v>69356983</v>
      </c>
      <c r="S2089">
        <v>172617203048</v>
      </c>
      <c r="T2089" t="s">
        <v>1460</v>
      </c>
      <c r="U2089" t="s">
        <v>6008</v>
      </c>
      <c r="V2089" t="s">
        <v>6009</v>
      </c>
      <c r="Z2089">
        <v>118.6272788</v>
      </c>
      <c r="AA2089">
        <v>-8.5061937000000007</v>
      </c>
      <c r="AB2089" t="s">
        <v>1463</v>
      </c>
      <c r="AC2089" t="s">
        <v>217</v>
      </c>
      <c r="AL2089" t="s">
        <v>218</v>
      </c>
      <c r="AM2089" t="s">
        <v>6010</v>
      </c>
      <c r="AN2089" t="s">
        <v>6</v>
      </c>
      <c r="AO2089" s="57">
        <v>46211.559479166666</v>
      </c>
      <c r="AR2089" t="s">
        <v>219</v>
      </c>
      <c r="AS2089" t="s">
        <v>479</v>
      </c>
      <c r="AT2089" t="s">
        <v>231</v>
      </c>
      <c r="AU2089">
        <v>20260807</v>
      </c>
      <c r="AV2089" t="s">
        <v>222</v>
      </c>
      <c r="AW2089" t="s">
        <v>984</v>
      </c>
      <c r="AX2089" t="s">
        <v>223</v>
      </c>
      <c r="BA2089" s="57">
        <v>46241.291666666664</v>
      </c>
      <c r="BB2089" t="s">
        <v>6010</v>
      </c>
      <c r="BC2089">
        <v>2026</v>
      </c>
      <c r="BD2089">
        <v>8</v>
      </c>
      <c r="BE2089">
        <v>7</v>
      </c>
      <c r="BF2089" s="6">
        <f t="shared" si="96"/>
        <v>46241</v>
      </c>
      <c r="BG2089">
        <f t="shared" si="97"/>
        <v>-0.29166666666424135</v>
      </c>
      <c r="BH2089" t="str">
        <f t="shared" si="98"/>
        <v>COMPLY</v>
      </c>
      <c r="BI2089" t="str">
        <f>VLOOKUP(H2089,Sheet2!$A$1:$B$270,2,FALSE)</f>
        <v>BIMA</v>
      </c>
    </row>
    <row r="2090" spans="1:61">
      <c r="A2090">
        <v>2089</v>
      </c>
      <c r="B2090">
        <v>1002533374</v>
      </c>
      <c r="C2090">
        <v>3</v>
      </c>
      <c r="D2090" t="s">
        <v>45</v>
      </c>
      <c r="E2090">
        <v>5</v>
      </c>
      <c r="F2090" t="s">
        <v>211</v>
      </c>
      <c r="G2090" t="s">
        <v>115</v>
      </c>
      <c r="H2090" t="s">
        <v>279</v>
      </c>
      <c r="I2090" t="s">
        <v>213</v>
      </c>
      <c r="J2090" t="s">
        <v>214</v>
      </c>
      <c r="K2090" t="s">
        <v>149</v>
      </c>
      <c r="L2090" t="s">
        <v>215</v>
      </c>
      <c r="M2090" t="s">
        <v>240</v>
      </c>
      <c r="N2090" t="s">
        <v>216</v>
      </c>
      <c r="O2090" s="57">
        <v>46252.587453703702</v>
      </c>
      <c r="P2090" s="57">
        <v>46252.588900462964</v>
      </c>
      <c r="Q2090">
        <v>69369088</v>
      </c>
      <c r="S2090">
        <v>172603791628</v>
      </c>
      <c r="T2090" t="s">
        <v>13761</v>
      </c>
      <c r="U2090" t="s">
        <v>10214</v>
      </c>
      <c r="V2090" t="s">
        <v>13762</v>
      </c>
      <c r="Z2090">
        <v>116.373955719172</v>
      </c>
      <c r="AA2090">
        <v>-8.6496306464310599</v>
      </c>
      <c r="AB2090" t="s">
        <v>13763</v>
      </c>
      <c r="AC2090" t="s">
        <v>217</v>
      </c>
      <c r="AL2090" t="s">
        <v>218</v>
      </c>
      <c r="AM2090" t="s">
        <v>13764</v>
      </c>
      <c r="AN2090" t="s">
        <v>6</v>
      </c>
      <c r="AO2090" t="s">
        <v>12948</v>
      </c>
      <c r="AP2090" s="57">
        <v>46255.625</v>
      </c>
      <c r="AR2090" t="s">
        <v>241</v>
      </c>
      <c r="AS2090" t="s">
        <v>279</v>
      </c>
      <c r="AT2090" t="s">
        <v>231</v>
      </c>
      <c r="AV2090" t="s">
        <v>240</v>
      </c>
      <c r="AW2090" t="s">
        <v>924</v>
      </c>
      <c r="AX2090" t="s">
        <v>223</v>
      </c>
      <c r="BA2090" s="57">
        <v>46255.625</v>
      </c>
      <c r="BB2090" t="s">
        <v>13764</v>
      </c>
      <c r="BF2090" s="6" t="e">
        <f t="shared" si="96"/>
        <v>#NUM!</v>
      </c>
      <c r="BG2090" t="e">
        <f t="shared" si="97"/>
        <v>#NUM!</v>
      </c>
      <c r="BH2090" t="e">
        <f t="shared" si="98"/>
        <v>#NUM!</v>
      </c>
      <c r="BI2090" t="str">
        <f>VLOOKUP(H2090,Sheet2!$A$1:$B$270,2,FALSE)</f>
        <v>SELONG</v>
      </c>
    </row>
    <row r="2091" spans="1:61">
      <c r="A2091">
        <v>2090</v>
      </c>
      <c r="B2091">
        <v>1002524957</v>
      </c>
      <c r="C2091">
        <v>3</v>
      </c>
      <c r="D2091" t="s">
        <v>55</v>
      </c>
      <c r="E2091">
        <v>5</v>
      </c>
      <c r="F2091" t="s">
        <v>228</v>
      </c>
      <c r="G2091" t="s">
        <v>121</v>
      </c>
      <c r="H2091" t="s">
        <v>447</v>
      </c>
      <c r="I2091" t="s">
        <v>213</v>
      </c>
      <c r="J2091" t="s">
        <v>214</v>
      </c>
      <c r="K2091" t="s">
        <v>149</v>
      </c>
      <c r="M2091" t="s">
        <v>76</v>
      </c>
      <c r="N2091" t="s">
        <v>216</v>
      </c>
      <c r="O2091" s="57">
        <v>46247.689560185187</v>
      </c>
      <c r="P2091" s="57">
        <v>46249.638136574074</v>
      </c>
      <c r="Q2091">
        <v>69365446</v>
      </c>
      <c r="S2091">
        <v>152438208869</v>
      </c>
      <c r="T2091" t="s">
        <v>9252</v>
      </c>
      <c r="U2091" t="s">
        <v>9253</v>
      </c>
      <c r="V2091" t="s">
        <v>11391</v>
      </c>
      <c r="Z2091">
        <v>113.3889619</v>
      </c>
      <c r="AA2091">
        <v>-7.0361934000000002</v>
      </c>
      <c r="AB2091" t="s">
        <v>9254</v>
      </c>
      <c r="AC2091" t="s">
        <v>230</v>
      </c>
      <c r="AL2091" t="s">
        <v>218</v>
      </c>
      <c r="AM2091" t="s">
        <v>11392</v>
      </c>
      <c r="AN2091" t="s">
        <v>6</v>
      </c>
      <c r="AO2091" t="s">
        <v>8876</v>
      </c>
      <c r="AP2091" s="57">
        <v>46249.333333333336</v>
      </c>
      <c r="AR2091" t="s">
        <v>219</v>
      </c>
      <c r="AS2091" t="s">
        <v>447</v>
      </c>
      <c r="AT2091" t="s">
        <v>221</v>
      </c>
      <c r="AU2091">
        <v>20260815</v>
      </c>
      <c r="AV2091" t="s">
        <v>222</v>
      </c>
      <c r="AW2091" t="s">
        <v>561</v>
      </c>
      <c r="AX2091" t="s">
        <v>223</v>
      </c>
      <c r="BA2091" s="57">
        <v>46249.333333333336</v>
      </c>
      <c r="BB2091" t="s">
        <v>11392</v>
      </c>
      <c r="BC2091">
        <v>2026</v>
      </c>
      <c r="BD2091">
        <v>8</v>
      </c>
      <c r="BE2091">
        <v>15</v>
      </c>
      <c r="BF2091" s="6">
        <f t="shared" si="96"/>
        <v>46249</v>
      </c>
      <c r="BG2091">
        <f t="shared" si="97"/>
        <v>-0.33333333333575865</v>
      </c>
      <c r="BH2091" t="str">
        <f t="shared" si="98"/>
        <v>COMPLY</v>
      </c>
      <c r="BI2091" t="str">
        <f>VLOOKUP(H2091,Sheet2!$A$1:$B$270,2,FALSE)</f>
        <v>MADURA</v>
      </c>
    </row>
    <row r="2092" spans="1:61">
      <c r="A2092">
        <v>2091</v>
      </c>
      <c r="B2092">
        <v>1002505643</v>
      </c>
      <c r="C2092">
        <v>3</v>
      </c>
      <c r="D2092" t="s">
        <v>55</v>
      </c>
      <c r="E2092">
        <v>5</v>
      </c>
      <c r="F2092" t="s">
        <v>265</v>
      </c>
      <c r="G2092" t="s">
        <v>128</v>
      </c>
      <c r="H2092" t="s">
        <v>360</v>
      </c>
      <c r="I2092" t="s">
        <v>213</v>
      </c>
      <c r="J2092" t="s">
        <v>214</v>
      </c>
      <c r="K2092" t="s">
        <v>149</v>
      </c>
      <c r="L2092" t="s">
        <v>215</v>
      </c>
      <c r="M2092" t="s">
        <v>76</v>
      </c>
      <c r="N2092" t="s">
        <v>216</v>
      </c>
      <c r="O2092" s="57">
        <v>46237.403437499997</v>
      </c>
      <c r="P2092" s="57">
        <v>46237.881643518522</v>
      </c>
      <c r="Q2092">
        <v>69357260</v>
      </c>
      <c r="S2092">
        <v>152412248025</v>
      </c>
      <c r="T2092" t="s">
        <v>4119</v>
      </c>
      <c r="U2092" t="s">
        <v>4120</v>
      </c>
      <c r="V2092" t="s">
        <v>4121</v>
      </c>
      <c r="Z2092">
        <v>112.61867199093101</v>
      </c>
      <c r="AA2092">
        <v>-7.2456401350052904</v>
      </c>
      <c r="AB2092" t="s">
        <v>4122</v>
      </c>
      <c r="AC2092" t="s">
        <v>217</v>
      </c>
      <c r="AL2092" t="s">
        <v>218</v>
      </c>
      <c r="AM2092" t="s">
        <v>4123</v>
      </c>
      <c r="AN2092" t="s">
        <v>6</v>
      </c>
      <c r="AO2092" s="57">
        <v>46089.413414351853</v>
      </c>
      <c r="AP2092" s="57">
        <v>46238.333333333336</v>
      </c>
      <c r="AR2092" t="s">
        <v>219</v>
      </c>
      <c r="AS2092" t="s">
        <v>360</v>
      </c>
      <c r="AT2092" t="s">
        <v>221</v>
      </c>
      <c r="AU2092">
        <v>20260803</v>
      </c>
      <c r="AV2092" t="s">
        <v>222</v>
      </c>
      <c r="AW2092" t="s">
        <v>1037</v>
      </c>
      <c r="AX2092" t="s">
        <v>223</v>
      </c>
      <c r="BA2092" s="57">
        <v>46238.333333333336</v>
      </c>
      <c r="BB2092" t="s">
        <v>4123</v>
      </c>
      <c r="BC2092">
        <v>2026</v>
      </c>
      <c r="BD2092">
        <v>8</v>
      </c>
      <c r="BE2092">
        <v>3</v>
      </c>
      <c r="BF2092" s="6">
        <f t="shared" si="96"/>
        <v>46237</v>
      </c>
      <c r="BG2092">
        <f t="shared" si="97"/>
        <v>-1.3333333333357587</v>
      </c>
      <c r="BH2092" t="str">
        <f t="shared" si="98"/>
        <v>COMPLY</v>
      </c>
      <c r="BI2092" t="str">
        <f>VLOOKUP(H2092,Sheet2!$A$1:$B$270,2,FALSE)</f>
        <v>SURABAYA UTARA</v>
      </c>
    </row>
    <row r="2093" spans="1:61">
      <c r="A2093">
        <v>2092</v>
      </c>
      <c r="B2093">
        <v>1002532548</v>
      </c>
      <c r="C2093">
        <v>3</v>
      </c>
      <c r="D2093" t="s">
        <v>59</v>
      </c>
      <c r="E2093">
        <v>4</v>
      </c>
      <c r="F2093" t="s">
        <v>567</v>
      </c>
      <c r="G2093" t="s">
        <v>609</v>
      </c>
      <c r="H2093" t="s">
        <v>610</v>
      </c>
      <c r="I2093" t="s">
        <v>213</v>
      </c>
      <c r="J2093" t="s">
        <v>214</v>
      </c>
      <c r="K2093" t="s">
        <v>149</v>
      </c>
      <c r="M2093" t="s">
        <v>76</v>
      </c>
      <c r="N2093" t="s">
        <v>216</v>
      </c>
      <c r="O2093" s="57">
        <v>46252.442962962959</v>
      </c>
      <c r="P2093" s="57">
        <v>46252.500798611109</v>
      </c>
      <c r="Q2093">
        <v>69367614</v>
      </c>
      <c r="S2093">
        <v>146130138596</v>
      </c>
      <c r="T2093" t="s">
        <v>11066</v>
      </c>
      <c r="U2093" t="s">
        <v>13765</v>
      </c>
      <c r="V2093" t="s">
        <v>13766</v>
      </c>
      <c r="Z2093">
        <v>110.39596581358499</v>
      </c>
      <c r="AA2093">
        <v>-7.7106898558756196</v>
      </c>
      <c r="AB2093" t="s">
        <v>11069</v>
      </c>
      <c r="AC2093" t="s">
        <v>290</v>
      </c>
      <c r="AL2093" t="s">
        <v>218</v>
      </c>
      <c r="AM2093" t="s">
        <v>13767</v>
      </c>
      <c r="AN2093" t="s">
        <v>6</v>
      </c>
      <c r="AO2093" t="s">
        <v>12935</v>
      </c>
      <c r="AR2093" t="s">
        <v>219</v>
      </c>
      <c r="AS2093" t="s">
        <v>610</v>
      </c>
      <c r="AT2093" t="s">
        <v>231</v>
      </c>
      <c r="AU2093">
        <v>20260818</v>
      </c>
      <c r="AV2093" t="s">
        <v>222</v>
      </c>
      <c r="AW2093" t="s">
        <v>561</v>
      </c>
      <c r="AX2093" t="s">
        <v>223</v>
      </c>
      <c r="BA2093" s="57">
        <v>46252.291666666664</v>
      </c>
      <c r="BB2093" t="s">
        <v>13767</v>
      </c>
      <c r="BC2093">
        <v>2026</v>
      </c>
      <c r="BD2093">
        <v>8</v>
      </c>
      <c r="BE2093">
        <v>18</v>
      </c>
      <c r="BF2093" s="6">
        <f t="shared" si="96"/>
        <v>46252</v>
      </c>
      <c r="BG2093">
        <f t="shared" si="97"/>
        <v>-0.29166666666424135</v>
      </c>
      <c r="BH2093" t="str">
        <f t="shared" si="98"/>
        <v>COMPLY</v>
      </c>
      <c r="BI2093" t="e">
        <f>VLOOKUP(H2093,Sheet2!$A$1:$B$270,2,FALSE)</f>
        <v>#N/A</v>
      </c>
    </row>
    <row r="2094" spans="1:61">
      <c r="A2094">
        <v>2093</v>
      </c>
      <c r="B2094">
        <v>1002524115</v>
      </c>
      <c r="C2094">
        <v>3</v>
      </c>
      <c r="D2094" t="s">
        <v>49</v>
      </c>
      <c r="E2094">
        <v>4</v>
      </c>
      <c r="F2094" t="s">
        <v>252</v>
      </c>
      <c r="G2094" t="s">
        <v>931</v>
      </c>
      <c r="H2094" t="s">
        <v>932</v>
      </c>
      <c r="I2094" t="s">
        <v>213</v>
      </c>
      <c r="J2094" t="s">
        <v>214</v>
      </c>
      <c r="K2094" t="s">
        <v>149</v>
      </c>
      <c r="L2094" t="s">
        <v>215</v>
      </c>
      <c r="M2094" t="s">
        <v>76</v>
      </c>
      <c r="N2094" t="s">
        <v>216</v>
      </c>
      <c r="O2094" s="57">
        <v>46247.524953703702</v>
      </c>
      <c r="P2094" s="57">
        <v>46248.653263888889</v>
      </c>
      <c r="Q2094">
        <v>69365079</v>
      </c>
      <c r="S2094">
        <v>142212126734</v>
      </c>
      <c r="T2094" t="s">
        <v>9259</v>
      </c>
      <c r="U2094" t="s">
        <v>9260</v>
      </c>
      <c r="V2094" t="s">
        <v>9261</v>
      </c>
      <c r="Z2094">
        <v>109.230712093412</v>
      </c>
      <c r="AA2094">
        <v>-6.89576895241711</v>
      </c>
      <c r="AB2094" t="s">
        <v>9262</v>
      </c>
      <c r="AC2094" t="s">
        <v>217</v>
      </c>
      <c r="AL2094" t="s">
        <v>218</v>
      </c>
      <c r="AM2094" t="s">
        <v>9263</v>
      </c>
      <c r="AN2094" t="s">
        <v>6</v>
      </c>
      <c r="AO2094" t="s">
        <v>9074</v>
      </c>
      <c r="AP2094" s="57">
        <v>46248.541666666664</v>
      </c>
      <c r="AR2094" t="s">
        <v>219</v>
      </c>
      <c r="AS2094" t="s">
        <v>932</v>
      </c>
      <c r="AT2094" t="s">
        <v>231</v>
      </c>
      <c r="AU2094">
        <v>20260814</v>
      </c>
      <c r="AV2094" t="s">
        <v>222</v>
      </c>
      <c r="AW2094" t="s">
        <v>1010</v>
      </c>
      <c r="AX2094" t="s">
        <v>223</v>
      </c>
      <c r="BA2094" s="57">
        <v>46248.541666666664</v>
      </c>
      <c r="BB2094" t="s">
        <v>9263</v>
      </c>
      <c r="BC2094">
        <v>2026</v>
      </c>
      <c r="BD2094">
        <v>8</v>
      </c>
      <c r="BE2094">
        <v>14</v>
      </c>
      <c r="BF2094" s="6">
        <f t="shared" si="96"/>
        <v>46248</v>
      </c>
      <c r="BG2094">
        <f t="shared" si="97"/>
        <v>-0.54166666666424135</v>
      </c>
      <c r="BH2094" t="str">
        <f t="shared" si="98"/>
        <v>COMPLY</v>
      </c>
      <c r="BI2094" t="e">
        <f>VLOOKUP(H2094,Sheet2!$A$1:$B$270,2,FALSE)</f>
        <v>#N/A</v>
      </c>
    </row>
    <row r="2095" spans="1:61">
      <c r="A2095">
        <v>2094</v>
      </c>
      <c r="B2095">
        <v>1002521777</v>
      </c>
      <c r="C2095">
        <v>3</v>
      </c>
      <c r="D2095" t="s">
        <v>59</v>
      </c>
      <c r="E2095">
        <v>4</v>
      </c>
      <c r="F2095" t="s">
        <v>224</v>
      </c>
      <c r="G2095" t="s">
        <v>224</v>
      </c>
      <c r="H2095" t="s">
        <v>975</v>
      </c>
      <c r="I2095" t="s">
        <v>213</v>
      </c>
      <c r="J2095" t="s">
        <v>214</v>
      </c>
      <c r="K2095" t="s">
        <v>149</v>
      </c>
      <c r="M2095" t="s">
        <v>76</v>
      </c>
      <c r="N2095" t="s">
        <v>216</v>
      </c>
      <c r="O2095" s="57">
        <v>46246.476574074077</v>
      </c>
      <c r="P2095" s="57">
        <v>46246.555358796293</v>
      </c>
      <c r="Q2095">
        <v>69360725</v>
      </c>
      <c r="S2095">
        <v>143387116070</v>
      </c>
      <c r="T2095" t="s">
        <v>5665</v>
      </c>
      <c r="U2095" t="s">
        <v>8309</v>
      </c>
      <c r="V2095" t="s">
        <v>8310</v>
      </c>
      <c r="Z2095">
        <v>109.08292926689001</v>
      </c>
      <c r="AA2095">
        <v>-7.3875530732921204</v>
      </c>
      <c r="AB2095" t="s">
        <v>5668</v>
      </c>
      <c r="AC2095" t="s">
        <v>290</v>
      </c>
      <c r="AL2095" t="s">
        <v>218</v>
      </c>
      <c r="AM2095" t="s">
        <v>8311</v>
      </c>
      <c r="AN2095" t="s">
        <v>6</v>
      </c>
      <c r="AO2095" s="57">
        <v>46364.486018518517</v>
      </c>
      <c r="AR2095" t="s">
        <v>219</v>
      </c>
      <c r="AS2095" t="s">
        <v>975</v>
      </c>
      <c r="AT2095" t="s">
        <v>231</v>
      </c>
      <c r="AU2095">
        <v>20260812</v>
      </c>
      <c r="AV2095" t="s">
        <v>222</v>
      </c>
      <c r="AW2095" t="s">
        <v>560</v>
      </c>
      <c r="AX2095" t="s">
        <v>223</v>
      </c>
      <c r="BA2095" s="57">
        <v>46246.291666666664</v>
      </c>
      <c r="BB2095" t="s">
        <v>8311</v>
      </c>
      <c r="BC2095">
        <v>2026</v>
      </c>
      <c r="BD2095">
        <v>8</v>
      </c>
      <c r="BE2095">
        <v>12</v>
      </c>
      <c r="BF2095" s="6">
        <f t="shared" si="96"/>
        <v>46246</v>
      </c>
      <c r="BG2095">
        <f t="shared" si="97"/>
        <v>-0.29166666666424135</v>
      </c>
      <c r="BH2095" t="str">
        <f t="shared" si="98"/>
        <v>COMPLY</v>
      </c>
      <c r="BI2095" t="e">
        <f>VLOOKUP(H2095,Sheet2!$A$1:$B$270,2,FALSE)</f>
        <v>#N/A</v>
      </c>
    </row>
    <row r="2096" spans="1:61">
      <c r="A2096">
        <v>2095</v>
      </c>
      <c r="B2096">
        <v>1002516095</v>
      </c>
      <c r="C2096">
        <v>3</v>
      </c>
      <c r="D2096" t="s">
        <v>38</v>
      </c>
      <c r="E2096">
        <v>5</v>
      </c>
      <c r="F2096" t="s">
        <v>92</v>
      </c>
      <c r="G2096" t="s">
        <v>92</v>
      </c>
      <c r="H2096" t="s">
        <v>482</v>
      </c>
      <c r="I2096" t="s">
        <v>213</v>
      </c>
      <c r="J2096" t="s">
        <v>214</v>
      </c>
      <c r="K2096" t="s">
        <v>149</v>
      </c>
      <c r="L2096" t="s">
        <v>215</v>
      </c>
      <c r="M2096" t="s">
        <v>575</v>
      </c>
      <c r="N2096" t="s">
        <v>216</v>
      </c>
      <c r="O2096" s="57">
        <v>46242.645104166666</v>
      </c>
      <c r="P2096" s="57">
        <v>46246.419745370367</v>
      </c>
      <c r="Q2096">
        <v>69361565</v>
      </c>
      <c r="S2096">
        <v>152632209838</v>
      </c>
      <c r="T2096" t="s">
        <v>6030</v>
      </c>
      <c r="U2096" t="s">
        <v>6031</v>
      </c>
      <c r="V2096" t="s">
        <v>6032</v>
      </c>
      <c r="Z2096">
        <v>111.620149</v>
      </c>
      <c r="AA2096">
        <v>-7.5787680000000002</v>
      </c>
      <c r="AB2096" t="s">
        <v>6033</v>
      </c>
      <c r="AC2096" t="s">
        <v>237</v>
      </c>
      <c r="AL2096" t="s">
        <v>218</v>
      </c>
      <c r="AM2096" t="s">
        <v>4480</v>
      </c>
      <c r="AN2096" t="s">
        <v>6</v>
      </c>
      <c r="AO2096" s="57">
        <v>46242.652824074074</v>
      </c>
      <c r="AP2096" s="57">
        <v>46244.333333333336</v>
      </c>
      <c r="AQ2096" t="s">
        <v>903</v>
      </c>
      <c r="AR2096" t="s">
        <v>14</v>
      </c>
      <c r="AS2096" t="s">
        <v>482</v>
      </c>
      <c r="AT2096" t="s">
        <v>231</v>
      </c>
      <c r="AV2096" t="s">
        <v>8312</v>
      </c>
      <c r="AW2096" t="s">
        <v>1010</v>
      </c>
      <c r="AX2096" t="s">
        <v>223</v>
      </c>
      <c r="BA2096" s="57">
        <v>46244.333333333336</v>
      </c>
      <c r="BB2096" t="s">
        <v>4480</v>
      </c>
      <c r="BF2096" s="6" t="e">
        <f t="shared" si="96"/>
        <v>#NUM!</v>
      </c>
      <c r="BG2096" t="e">
        <f t="shared" si="97"/>
        <v>#NUM!</v>
      </c>
      <c r="BH2096" t="e">
        <f t="shared" si="98"/>
        <v>#NUM!</v>
      </c>
      <c r="BI2096" t="str">
        <f>VLOOKUP(H2096,Sheet2!$A$1:$B$270,2,FALSE)</f>
        <v>MADIUN</v>
      </c>
    </row>
    <row r="2097" spans="1:61">
      <c r="A2097">
        <v>2096</v>
      </c>
      <c r="B2097">
        <v>1002531546</v>
      </c>
      <c r="C2097">
        <v>3</v>
      </c>
      <c r="D2097" t="s">
        <v>42</v>
      </c>
      <c r="E2097">
        <v>5</v>
      </c>
      <c r="F2097" t="s">
        <v>102</v>
      </c>
      <c r="G2097" t="s">
        <v>99</v>
      </c>
      <c r="H2097" t="s">
        <v>416</v>
      </c>
      <c r="I2097" t="s">
        <v>213</v>
      </c>
      <c r="J2097" t="s">
        <v>214</v>
      </c>
      <c r="K2097" t="s">
        <v>149</v>
      </c>
      <c r="L2097" t="s">
        <v>215</v>
      </c>
      <c r="M2097" t="s">
        <v>76</v>
      </c>
      <c r="N2097" t="s">
        <v>216</v>
      </c>
      <c r="O2097" s="57">
        <v>46251.808298611111</v>
      </c>
      <c r="P2097" s="57">
        <v>46252.603090277778</v>
      </c>
      <c r="Q2097">
        <v>69368428</v>
      </c>
      <c r="S2097">
        <v>152522205342</v>
      </c>
      <c r="T2097" t="s">
        <v>11393</v>
      </c>
      <c r="U2097" t="s">
        <v>11394</v>
      </c>
      <c r="V2097" t="s">
        <v>11395</v>
      </c>
      <c r="Z2097">
        <v>114.3275625</v>
      </c>
      <c r="AA2097">
        <v>-8.4666874999999902</v>
      </c>
      <c r="AB2097" t="s">
        <v>11396</v>
      </c>
      <c r="AC2097" t="s">
        <v>217</v>
      </c>
      <c r="AL2097" t="s">
        <v>218</v>
      </c>
      <c r="AM2097" t="s">
        <v>11397</v>
      </c>
      <c r="AN2097" t="s">
        <v>6</v>
      </c>
      <c r="AO2097" t="s">
        <v>11398</v>
      </c>
      <c r="AP2097" s="57">
        <v>46253.333333333336</v>
      </c>
      <c r="AR2097" t="s">
        <v>219</v>
      </c>
      <c r="AS2097" t="s">
        <v>416</v>
      </c>
      <c r="AT2097" t="s">
        <v>221</v>
      </c>
      <c r="AU2097">
        <v>20260818</v>
      </c>
      <c r="AV2097" t="s">
        <v>222</v>
      </c>
      <c r="AW2097" t="s">
        <v>5948</v>
      </c>
      <c r="AX2097" t="s">
        <v>223</v>
      </c>
      <c r="BA2097" s="57">
        <v>46253.333333333336</v>
      </c>
      <c r="BB2097" t="s">
        <v>11397</v>
      </c>
      <c r="BC2097">
        <v>2026</v>
      </c>
      <c r="BD2097">
        <v>8</v>
      </c>
      <c r="BE2097">
        <v>18</v>
      </c>
      <c r="BF2097" s="6">
        <f t="shared" si="96"/>
        <v>46252</v>
      </c>
      <c r="BG2097">
        <f t="shared" si="97"/>
        <v>-1.3333333333357587</v>
      </c>
      <c r="BH2097" t="str">
        <f t="shared" si="98"/>
        <v>COMPLY</v>
      </c>
      <c r="BI2097" t="str">
        <f>VLOOKUP(H2097,Sheet2!$A$1:$B$270,2,FALSE)</f>
        <v>BANYUWANGI</v>
      </c>
    </row>
    <row r="2098" spans="1:61">
      <c r="A2098">
        <v>2097</v>
      </c>
      <c r="B2098">
        <v>1002530809</v>
      </c>
      <c r="C2098">
        <v>3</v>
      </c>
      <c r="D2098" t="s">
        <v>45</v>
      </c>
      <c r="E2098">
        <v>5</v>
      </c>
      <c r="F2098" t="s">
        <v>211</v>
      </c>
      <c r="G2098" t="s">
        <v>112</v>
      </c>
      <c r="H2098" t="s">
        <v>267</v>
      </c>
      <c r="I2098" t="s">
        <v>213</v>
      </c>
      <c r="J2098" t="s">
        <v>214</v>
      </c>
      <c r="K2098" t="s">
        <v>149</v>
      </c>
      <c r="L2098" t="s">
        <v>215</v>
      </c>
      <c r="M2098" t="s">
        <v>76</v>
      </c>
      <c r="N2098" t="s">
        <v>216</v>
      </c>
      <c r="O2098" s="57">
        <v>46251.527037037034</v>
      </c>
      <c r="P2098" s="57">
        <v>46251.855891203704</v>
      </c>
      <c r="Q2098">
        <v>69368043</v>
      </c>
      <c r="S2098">
        <v>172601797048</v>
      </c>
      <c r="T2098" t="s">
        <v>11399</v>
      </c>
      <c r="U2098" t="s">
        <v>11400</v>
      </c>
      <c r="V2098" t="s">
        <v>11401</v>
      </c>
      <c r="Z2098">
        <v>116.072828</v>
      </c>
      <c r="AA2098">
        <v>-8.5749309999999994</v>
      </c>
      <c r="AB2098" t="s">
        <v>11402</v>
      </c>
      <c r="AC2098" t="s">
        <v>237</v>
      </c>
      <c r="AL2098" t="s">
        <v>218</v>
      </c>
      <c r="AM2098" t="s">
        <v>10040</v>
      </c>
      <c r="AN2098" t="s">
        <v>6</v>
      </c>
      <c r="AO2098" t="s">
        <v>10485</v>
      </c>
      <c r="AP2098" s="57">
        <v>46252.541666666664</v>
      </c>
      <c r="AR2098" t="s">
        <v>219</v>
      </c>
      <c r="AS2098" t="s">
        <v>267</v>
      </c>
      <c r="AT2098" t="s">
        <v>231</v>
      </c>
      <c r="AU2098">
        <v>20260817</v>
      </c>
      <c r="AV2098" t="s">
        <v>222</v>
      </c>
      <c r="AW2098" t="s">
        <v>10348</v>
      </c>
      <c r="AX2098" t="s">
        <v>223</v>
      </c>
      <c r="BA2098" s="57">
        <v>46252.541666666664</v>
      </c>
      <c r="BB2098" t="s">
        <v>10040</v>
      </c>
      <c r="BC2098">
        <v>2026</v>
      </c>
      <c r="BD2098">
        <v>8</v>
      </c>
      <c r="BE2098">
        <v>17</v>
      </c>
      <c r="BF2098" s="6">
        <f t="shared" si="96"/>
        <v>46251</v>
      </c>
      <c r="BG2098">
        <f t="shared" si="97"/>
        <v>-1.5416666666642413</v>
      </c>
      <c r="BH2098" t="str">
        <f t="shared" si="98"/>
        <v>COMPLY</v>
      </c>
      <c r="BI2098" t="str">
        <f>VLOOKUP(H2098,Sheet2!$A$1:$B$270,2,FALSE)</f>
        <v>MATARAM</v>
      </c>
    </row>
    <row r="2099" spans="1:61">
      <c r="A2099">
        <v>2098</v>
      </c>
      <c r="B2099">
        <v>1002509609</v>
      </c>
      <c r="C2099">
        <v>3</v>
      </c>
      <c r="D2099" t="s">
        <v>59</v>
      </c>
      <c r="E2099">
        <v>4</v>
      </c>
      <c r="F2099" t="s">
        <v>243</v>
      </c>
      <c r="G2099" t="s">
        <v>261</v>
      </c>
      <c r="H2099" t="s">
        <v>262</v>
      </c>
      <c r="I2099" t="s">
        <v>213</v>
      </c>
      <c r="J2099" t="s">
        <v>214</v>
      </c>
      <c r="K2099" t="s">
        <v>149</v>
      </c>
      <c r="L2099" t="s">
        <v>215</v>
      </c>
      <c r="M2099" t="s">
        <v>76</v>
      </c>
      <c r="N2099" t="s">
        <v>216</v>
      </c>
      <c r="O2099" s="57">
        <v>46239.363854166666</v>
      </c>
      <c r="P2099" s="57">
        <v>46239.562094907407</v>
      </c>
      <c r="Q2099">
        <v>69358758</v>
      </c>
      <c r="S2099">
        <v>141373127392</v>
      </c>
      <c r="T2099" t="s">
        <v>4133</v>
      </c>
      <c r="U2099" t="s">
        <v>4134</v>
      </c>
      <c r="V2099" t="s">
        <v>4135</v>
      </c>
      <c r="Z2099">
        <v>109.9509</v>
      </c>
      <c r="AA2099">
        <v>-7.4011448999999896</v>
      </c>
      <c r="AB2099" t="s">
        <v>4136</v>
      </c>
      <c r="AC2099" t="s">
        <v>237</v>
      </c>
      <c r="AL2099" t="s">
        <v>218</v>
      </c>
      <c r="AM2099" t="s">
        <v>4137</v>
      </c>
      <c r="AN2099" t="s">
        <v>6</v>
      </c>
      <c r="AO2099" s="57">
        <v>46150.371412037035</v>
      </c>
      <c r="AP2099" s="57">
        <v>46240.541666666664</v>
      </c>
      <c r="AR2099" t="s">
        <v>219</v>
      </c>
      <c r="AS2099" t="s">
        <v>262</v>
      </c>
      <c r="AT2099" t="s">
        <v>231</v>
      </c>
      <c r="AU2099">
        <v>20260805</v>
      </c>
      <c r="AV2099" t="s">
        <v>222</v>
      </c>
      <c r="AW2099" t="s">
        <v>1010</v>
      </c>
      <c r="AX2099" t="s">
        <v>223</v>
      </c>
      <c r="BA2099" s="57">
        <v>46240.541666666664</v>
      </c>
      <c r="BB2099" t="s">
        <v>4137</v>
      </c>
      <c r="BC2099">
        <v>2026</v>
      </c>
      <c r="BD2099">
        <v>8</v>
      </c>
      <c r="BE2099">
        <v>5</v>
      </c>
      <c r="BF2099" s="6">
        <f t="shared" si="96"/>
        <v>46239</v>
      </c>
      <c r="BG2099">
        <f t="shared" si="97"/>
        <v>-1.5416666666642413</v>
      </c>
      <c r="BH2099" t="str">
        <f t="shared" si="98"/>
        <v>COMPLY</v>
      </c>
      <c r="BI2099" t="e">
        <f>VLOOKUP(H2099,Sheet2!$A$1:$B$270,2,FALSE)</f>
        <v>#N/A</v>
      </c>
    </row>
    <row r="2100" spans="1:61">
      <c r="A2100">
        <v>2099</v>
      </c>
      <c r="B2100">
        <v>1002523237</v>
      </c>
      <c r="C2100">
        <v>3</v>
      </c>
      <c r="D2100" t="s">
        <v>45</v>
      </c>
      <c r="E2100">
        <v>5</v>
      </c>
      <c r="F2100" t="s">
        <v>113</v>
      </c>
      <c r="G2100" t="s">
        <v>111</v>
      </c>
      <c r="H2100" t="s">
        <v>257</v>
      </c>
      <c r="I2100" t="s">
        <v>213</v>
      </c>
      <c r="J2100" t="s">
        <v>214</v>
      </c>
      <c r="K2100" t="s">
        <v>149</v>
      </c>
      <c r="L2100" t="s">
        <v>215</v>
      </c>
      <c r="M2100" t="s">
        <v>258</v>
      </c>
      <c r="N2100" t="s">
        <v>216</v>
      </c>
      <c r="O2100" s="57">
        <v>46247.309675925928</v>
      </c>
      <c r="P2100" s="57">
        <v>46252.518738425926</v>
      </c>
      <c r="Q2100">
        <v>69364644</v>
      </c>
      <c r="S2100">
        <v>172506788993</v>
      </c>
      <c r="T2100" t="s">
        <v>9274</v>
      </c>
      <c r="U2100" t="s">
        <v>9275</v>
      </c>
      <c r="V2100" t="s">
        <v>9276</v>
      </c>
      <c r="Z2100">
        <v>121.68520169999999</v>
      </c>
      <c r="AA2100">
        <v>-8.8355034000000003</v>
      </c>
      <c r="AB2100" t="s">
        <v>9277</v>
      </c>
      <c r="AC2100" t="s">
        <v>237</v>
      </c>
      <c r="AL2100" t="s">
        <v>218</v>
      </c>
      <c r="AM2100" t="s">
        <v>9278</v>
      </c>
      <c r="AN2100" t="s">
        <v>6</v>
      </c>
      <c r="AO2100" t="s">
        <v>9227</v>
      </c>
      <c r="AP2100" s="57">
        <v>46254.333333333336</v>
      </c>
      <c r="AR2100" t="s">
        <v>259</v>
      </c>
      <c r="AS2100" t="s">
        <v>257</v>
      </c>
      <c r="AT2100" t="s">
        <v>231</v>
      </c>
      <c r="AV2100" t="s">
        <v>260</v>
      </c>
      <c r="AW2100" t="s">
        <v>1010</v>
      </c>
      <c r="AX2100" t="s">
        <v>223</v>
      </c>
      <c r="BA2100" s="57">
        <v>46254.333333333336</v>
      </c>
      <c r="BB2100" t="s">
        <v>9278</v>
      </c>
      <c r="BF2100" s="6" t="e">
        <f t="shared" si="96"/>
        <v>#NUM!</v>
      </c>
      <c r="BG2100" t="e">
        <f t="shared" si="97"/>
        <v>#NUM!</v>
      </c>
      <c r="BH2100" t="e">
        <f t="shared" si="98"/>
        <v>#NUM!</v>
      </c>
      <c r="BI2100" t="str">
        <f>VLOOKUP(H2100,Sheet2!$A$1:$B$270,2,FALSE)</f>
        <v>ENDE</v>
      </c>
    </row>
    <row r="2101" spans="1:61">
      <c r="A2101">
        <v>2100</v>
      </c>
      <c r="B2101">
        <v>1002505732</v>
      </c>
      <c r="C2101">
        <v>3</v>
      </c>
      <c r="D2101" t="s">
        <v>34</v>
      </c>
      <c r="E2101">
        <v>5</v>
      </c>
      <c r="F2101" t="s">
        <v>585</v>
      </c>
      <c r="G2101" t="s">
        <v>83</v>
      </c>
      <c r="H2101" t="s">
        <v>325</v>
      </c>
      <c r="I2101" t="s">
        <v>213</v>
      </c>
      <c r="J2101" t="s">
        <v>214</v>
      </c>
      <c r="K2101" t="s">
        <v>149</v>
      </c>
      <c r="L2101" t="s">
        <v>215</v>
      </c>
      <c r="M2101" t="s">
        <v>575</v>
      </c>
      <c r="N2101" t="s">
        <v>216</v>
      </c>
      <c r="O2101" s="57">
        <v>46237.427037037036</v>
      </c>
      <c r="P2101" s="57">
        <v>46239.570231481484</v>
      </c>
      <c r="Q2101">
        <v>69357309</v>
      </c>
      <c r="S2101">
        <v>172401793343</v>
      </c>
      <c r="T2101" t="s">
        <v>3922</v>
      </c>
      <c r="U2101" t="s">
        <v>4142</v>
      </c>
      <c r="V2101" t="s">
        <v>4143</v>
      </c>
      <c r="Z2101">
        <v>115.2388043</v>
      </c>
      <c r="AA2101">
        <v>-8.6736056999999995</v>
      </c>
      <c r="AB2101" t="s">
        <v>3925</v>
      </c>
      <c r="AC2101" t="s">
        <v>237</v>
      </c>
      <c r="AL2101" t="s">
        <v>218</v>
      </c>
      <c r="AM2101" t="s">
        <v>4144</v>
      </c>
      <c r="AN2101" t="s">
        <v>6</v>
      </c>
      <c r="AO2101" s="57">
        <v>46089.444699074076</v>
      </c>
      <c r="AP2101" s="57">
        <v>46238.333333333336</v>
      </c>
      <c r="AQ2101" t="s">
        <v>248</v>
      </c>
      <c r="AR2101" t="s">
        <v>14</v>
      </c>
      <c r="AS2101" t="s">
        <v>325</v>
      </c>
      <c r="AT2101" t="s">
        <v>231</v>
      </c>
      <c r="AV2101" t="s">
        <v>4145</v>
      </c>
      <c r="AW2101" t="s">
        <v>238</v>
      </c>
      <c r="AX2101" t="s">
        <v>223</v>
      </c>
      <c r="BA2101" s="57">
        <v>46238.333333333336</v>
      </c>
      <c r="BB2101" t="s">
        <v>4144</v>
      </c>
      <c r="BF2101" s="6" t="e">
        <f t="shared" si="96"/>
        <v>#NUM!</v>
      </c>
      <c r="BG2101" t="e">
        <f t="shared" si="97"/>
        <v>#NUM!</v>
      </c>
      <c r="BH2101" t="e">
        <f t="shared" si="98"/>
        <v>#NUM!</v>
      </c>
      <c r="BI2101" t="str">
        <f>VLOOKUP(H2101,Sheet2!$A$1:$B$270,2,FALSE)</f>
        <v>SANUR</v>
      </c>
    </row>
    <row r="2102" spans="1:61">
      <c r="A2102">
        <v>2101</v>
      </c>
      <c r="B2102">
        <v>1002507419</v>
      </c>
      <c r="C2102">
        <v>3</v>
      </c>
      <c r="D2102" t="s">
        <v>42</v>
      </c>
      <c r="E2102">
        <v>5</v>
      </c>
      <c r="F2102" t="s">
        <v>106</v>
      </c>
      <c r="G2102" t="s">
        <v>106</v>
      </c>
      <c r="H2102" t="s">
        <v>345</v>
      </c>
      <c r="I2102" t="s">
        <v>213</v>
      </c>
      <c r="J2102" t="s">
        <v>214</v>
      </c>
      <c r="K2102" t="s">
        <v>149</v>
      </c>
      <c r="M2102" t="s">
        <v>76</v>
      </c>
      <c r="N2102" t="s">
        <v>216</v>
      </c>
      <c r="O2102" s="57">
        <v>46238.440451388888</v>
      </c>
      <c r="P2102" s="57">
        <v>46238.680127314816</v>
      </c>
      <c r="Q2102">
        <v>69358071</v>
      </c>
      <c r="S2102">
        <v>152729256677</v>
      </c>
      <c r="T2102" t="s">
        <v>4148</v>
      </c>
      <c r="U2102" t="s">
        <v>4149</v>
      </c>
      <c r="V2102" t="s">
        <v>4150</v>
      </c>
      <c r="Z2102">
        <v>112.89000350000001</v>
      </c>
      <c r="AA2102">
        <v>-7.6333294</v>
      </c>
      <c r="AB2102" t="s">
        <v>4151</v>
      </c>
      <c r="AC2102" t="s">
        <v>230</v>
      </c>
      <c r="AL2102" t="s">
        <v>218</v>
      </c>
      <c r="AM2102" t="s">
        <v>4152</v>
      </c>
      <c r="AN2102" t="s">
        <v>6</v>
      </c>
      <c r="AO2102" s="57">
        <v>46120.444444444445</v>
      </c>
      <c r="AP2102" s="57">
        <v>46239.333333333336</v>
      </c>
      <c r="AR2102" t="s">
        <v>219</v>
      </c>
      <c r="AS2102" t="s">
        <v>345</v>
      </c>
      <c r="AT2102" t="s">
        <v>231</v>
      </c>
      <c r="AU2102">
        <v>20260804</v>
      </c>
      <c r="AV2102" t="s">
        <v>222</v>
      </c>
      <c r="AW2102" t="s">
        <v>561</v>
      </c>
      <c r="AX2102" t="s">
        <v>223</v>
      </c>
      <c r="BA2102" s="57">
        <v>46239.333333333336</v>
      </c>
      <c r="BB2102" t="s">
        <v>4152</v>
      </c>
      <c r="BC2102">
        <v>2026</v>
      </c>
      <c r="BD2102">
        <v>8</v>
      </c>
      <c r="BE2102">
        <v>4</v>
      </c>
      <c r="BF2102" s="6">
        <f t="shared" si="96"/>
        <v>46238</v>
      </c>
      <c r="BG2102">
        <f t="shared" si="97"/>
        <v>-1.3333333333357587</v>
      </c>
      <c r="BH2102" t="str">
        <f t="shared" si="98"/>
        <v>COMPLY</v>
      </c>
      <c r="BI2102" t="str">
        <f>VLOOKUP(H2102,Sheet2!$A$1:$B$270,2,FALSE)</f>
        <v>PASURUAN</v>
      </c>
    </row>
    <row r="2103" spans="1:61">
      <c r="A2103">
        <v>2102</v>
      </c>
      <c r="B2103">
        <v>1002534129</v>
      </c>
      <c r="C2103">
        <v>3</v>
      </c>
      <c r="D2103" t="s">
        <v>55</v>
      </c>
      <c r="E2103">
        <v>5</v>
      </c>
      <c r="F2103" t="s">
        <v>228</v>
      </c>
      <c r="G2103" t="s">
        <v>121</v>
      </c>
      <c r="H2103" t="s">
        <v>342</v>
      </c>
      <c r="I2103" t="s">
        <v>213</v>
      </c>
      <c r="J2103" t="s">
        <v>214</v>
      </c>
      <c r="K2103" t="s">
        <v>149</v>
      </c>
      <c r="M2103" t="s">
        <v>240</v>
      </c>
      <c r="N2103" t="s">
        <v>216</v>
      </c>
      <c r="O2103" s="57">
        <v>46252.680752314816</v>
      </c>
      <c r="P2103" s="57">
        <v>46252.730567129627</v>
      </c>
      <c r="Q2103">
        <v>69369338</v>
      </c>
      <c r="S2103">
        <v>152434913770</v>
      </c>
      <c r="T2103" t="s">
        <v>13768</v>
      </c>
      <c r="U2103" t="s">
        <v>13769</v>
      </c>
      <c r="V2103" t="s">
        <v>13770</v>
      </c>
      <c r="Z2103">
        <v>113.3852502</v>
      </c>
      <c r="AA2103">
        <v>-6.9905115000000002</v>
      </c>
      <c r="AB2103" t="s">
        <v>13771</v>
      </c>
      <c r="AC2103" t="s">
        <v>230</v>
      </c>
      <c r="AL2103" t="s">
        <v>218</v>
      </c>
      <c r="AM2103" t="s">
        <v>13772</v>
      </c>
      <c r="AN2103" t="s">
        <v>6</v>
      </c>
      <c r="AO2103" t="s">
        <v>12914</v>
      </c>
      <c r="AP2103" s="57">
        <v>46253.625</v>
      </c>
      <c r="AR2103" t="s">
        <v>241</v>
      </c>
      <c r="AS2103" t="s">
        <v>342</v>
      </c>
      <c r="AT2103" t="s">
        <v>221</v>
      </c>
      <c r="AV2103" t="s">
        <v>240</v>
      </c>
      <c r="AW2103" t="s">
        <v>561</v>
      </c>
      <c r="AX2103" t="s">
        <v>223</v>
      </c>
      <c r="BA2103" s="57">
        <v>46253.625</v>
      </c>
      <c r="BB2103" t="s">
        <v>13772</v>
      </c>
      <c r="BF2103" s="6" t="e">
        <f t="shared" si="96"/>
        <v>#NUM!</v>
      </c>
      <c r="BG2103" t="e">
        <f t="shared" si="97"/>
        <v>#NUM!</v>
      </c>
      <c r="BH2103" t="e">
        <f t="shared" si="98"/>
        <v>#NUM!</v>
      </c>
      <c r="BI2103" t="str">
        <f>VLOOKUP(H2103,Sheet2!$A$1:$B$270,2,FALSE)</f>
        <v>MADURA</v>
      </c>
    </row>
    <row r="2104" spans="1:61">
      <c r="A2104">
        <v>2103</v>
      </c>
      <c r="B2104">
        <v>1002504831</v>
      </c>
      <c r="C2104">
        <v>3</v>
      </c>
      <c r="D2104" t="s">
        <v>49</v>
      </c>
      <c r="E2104">
        <v>4</v>
      </c>
      <c r="F2104" t="s">
        <v>246</v>
      </c>
      <c r="G2104" t="s">
        <v>247</v>
      </c>
      <c r="H2104" t="s">
        <v>624</v>
      </c>
      <c r="I2104" t="s">
        <v>213</v>
      </c>
      <c r="J2104" t="s">
        <v>214</v>
      </c>
      <c r="K2104" t="s">
        <v>149</v>
      </c>
      <c r="L2104" t="s">
        <v>215</v>
      </c>
      <c r="M2104" t="s">
        <v>575</v>
      </c>
      <c r="N2104" t="s">
        <v>216</v>
      </c>
      <c r="O2104" s="57">
        <v>46235.697175925925</v>
      </c>
      <c r="P2104" s="57">
        <v>46241.707604166666</v>
      </c>
      <c r="Q2104">
        <v>69356866</v>
      </c>
      <c r="S2104">
        <v>143424112999</v>
      </c>
      <c r="T2104" t="s">
        <v>4158</v>
      </c>
      <c r="U2104" t="s">
        <v>4159</v>
      </c>
      <c r="V2104" t="s">
        <v>4160</v>
      </c>
      <c r="Z2104">
        <v>110.546378</v>
      </c>
      <c r="AA2104">
        <v>-6.928884</v>
      </c>
      <c r="AB2104" t="s">
        <v>4161</v>
      </c>
      <c r="AC2104" t="s">
        <v>237</v>
      </c>
      <c r="AL2104" t="s">
        <v>218</v>
      </c>
      <c r="AM2104" t="s">
        <v>4162</v>
      </c>
      <c r="AN2104" t="s">
        <v>6</v>
      </c>
      <c r="AO2104" s="57">
        <v>46030.70480324074</v>
      </c>
      <c r="AP2104" s="57">
        <v>46236.541666666664</v>
      </c>
      <c r="AR2104" t="s">
        <v>14</v>
      </c>
      <c r="AS2104" t="s">
        <v>624</v>
      </c>
      <c r="AT2104" t="s">
        <v>231</v>
      </c>
      <c r="AV2104" t="s">
        <v>6047</v>
      </c>
      <c r="AW2104" t="s">
        <v>1018</v>
      </c>
      <c r="AX2104" t="s">
        <v>223</v>
      </c>
      <c r="BA2104" s="57">
        <v>46236.541666666664</v>
      </c>
      <c r="BB2104" t="s">
        <v>4162</v>
      </c>
      <c r="BF2104" s="6" t="e">
        <f t="shared" si="96"/>
        <v>#NUM!</v>
      </c>
      <c r="BG2104" t="e">
        <f t="shared" si="97"/>
        <v>#NUM!</v>
      </c>
      <c r="BH2104" t="e">
        <f t="shared" si="98"/>
        <v>#NUM!</v>
      </c>
      <c r="BI2104" t="e">
        <f>VLOOKUP(H2104,Sheet2!$A$1:$B$270,2,FALSE)</f>
        <v>#N/A</v>
      </c>
    </row>
    <row r="2105" spans="1:61">
      <c r="A2105">
        <v>2104</v>
      </c>
      <c r="B2105">
        <v>1002505989</v>
      </c>
      <c r="C2105">
        <v>3</v>
      </c>
      <c r="D2105" t="s">
        <v>59</v>
      </c>
      <c r="E2105">
        <v>4</v>
      </c>
      <c r="F2105" t="s">
        <v>224</v>
      </c>
      <c r="G2105" t="s">
        <v>224</v>
      </c>
      <c r="H2105" t="s">
        <v>975</v>
      </c>
      <c r="I2105" t="s">
        <v>213</v>
      </c>
      <c r="J2105" t="s">
        <v>214</v>
      </c>
      <c r="K2105" t="s">
        <v>149</v>
      </c>
      <c r="L2105" t="s">
        <v>215</v>
      </c>
      <c r="M2105" t="s">
        <v>76</v>
      </c>
      <c r="N2105" t="s">
        <v>216</v>
      </c>
      <c r="O2105" s="57">
        <v>46237.520798611113</v>
      </c>
      <c r="P2105" s="57">
        <v>46238.654664351852</v>
      </c>
      <c r="Q2105">
        <v>69357465</v>
      </c>
      <c r="S2105">
        <v>143387116387</v>
      </c>
      <c r="T2105" t="s">
        <v>4163</v>
      </c>
      <c r="U2105" t="s">
        <v>4164</v>
      </c>
      <c r="V2105" t="s">
        <v>4165</v>
      </c>
      <c r="Z2105">
        <v>109.05594499999999</v>
      </c>
      <c r="AA2105">
        <v>-7.5171530000000004</v>
      </c>
      <c r="AB2105" t="s">
        <v>4166</v>
      </c>
      <c r="AC2105" t="s">
        <v>237</v>
      </c>
      <c r="AL2105" t="s">
        <v>218</v>
      </c>
      <c r="AM2105" t="s">
        <v>2708</v>
      </c>
      <c r="AN2105" t="s">
        <v>6</v>
      </c>
      <c r="AO2105" s="57">
        <v>46089.527777777781</v>
      </c>
      <c r="AP2105" s="57">
        <v>46238.541666666664</v>
      </c>
      <c r="AR2105" t="s">
        <v>219</v>
      </c>
      <c r="AS2105" t="s">
        <v>975</v>
      </c>
      <c r="AT2105" t="s">
        <v>231</v>
      </c>
      <c r="AU2105">
        <v>20260804</v>
      </c>
      <c r="AV2105" t="s">
        <v>222</v>
      </c>
      <c r="AW2105" t="s">
        <v>238</v>
      </c>
      <c r="AX2105" t="s">
        <v>223</v>
      </c>
      <c r="BA2105" s="57">
        <v>46238.541666666664</v>
      </c>
      <c r="BB2105" t="s">
        <v>2708</v>
      </c>
      <c r="BC2105">
        <v>2026</v>
      </c>
      <c r="BD2105">
        <v>8</v>
      </c>
      <c r="BE2105">
        <v>4</v>
      </c>
      <c r="BF2105" s="6">
        <f t="shared" si="96"/>
        <v>46238</v>
      </c>
      <c r="BG2105">
        <f t="shared" si="97"/>
        <v>-0.54166666666424135</v>
      </c>
      <c r="BH2105" t="str">
        <f t="shared" si="98"/>
        <v>COMPLY</v>
      </c>
      <c r="BI2105" t="e">
        <f>VLOOKUP(H2105,Sheet2!$A$1:$B$270,2,FALSE)</f>
        <v>#N/A</v>
      </c>
    </row>
    <row r="2106" spans="1:61">
      <c r="A2106">
        <v>2105</v>
      </c>
      <c r="B2106">
        <v>1002517614</v>
      </c>
      <c r="C2106">
        <v>3</v>
      </c>
      <c r="D2106" t="s">
        <v>49</v>
      </c>
      <c r="E2106">
        <v>4</v>
      </c>
      <c r="F2106" t="s">
        <v>246</v>
      </c>
      <c r="G2106" t="s">
        <v>247</v>
      </c>
      <c r="H2106" t="s">
        <v>630</v>
      </c>
      <c r="I2106" t="s">
        <v>213</v>
      </c>
      <c r="J2106" t="s">
        <v>214</v>
      </c>
      <c r="K2106" t="s">
        <v>149</v>
      </c>
      <c r="L2106" t="s">
        <v>215</v>
      </c>
      <c r="M2106" t="s">
        <v>76</v>
      </c>
      <c r="N2106" t="s">
        <v>216</v>
      </c>
      <c r="O2106" s="57">
        <v>46244.512465277781</v>
      </c>
      <c r="P2106" s="57">
        <v>46245.623877314814</v>
      </c>
      <c r="Q2106">
        <v>69362387</v>
      </c>
      <c r="S2106">
        <v>141423136627</v>
      </c>
      <c r="T2106" t="s">
        <v>5019</v>
      </c>
      <c r="U2106" t="s">
        <v>5020</v>
      </c>
      <c r="V2106" t="s">
        <v>6885</v>
      </c>
      <c r="Z2106">
        <v>110.4114567</v>
      </c>
      <c r="AA2106">
        <v>-7.0806864000000003</v>
      </c>
      <c r="AB2106" t="s">
        <v>6886</v>
      </c>
      <c r="AC2106" t="s">
        <v>237</v>
      </c>
      <c r="AL2106" t="s">
        <v>218</v>
      </c>
      <c r="AM2106" t="s">
        <v>6498</v>
      </c>
      <c r="AN2106" t="s">
        <v>6</v>
      </c>
      <c r="AO2106" s="57">
        <v>46303.527696759258</v>
      </c>
      <c r="AP2106" s="57">
        <v>46245.541666666664</v>
      </c>
      <c r="AR2106" t="s">
        <v>219</v>
      </c>
      <c r="AS2106" t="s">
        <v>630</v>
      </c>
      <c r="AT2106" t="s">
        <v>231</v>
      </c>
      <c r="AU2106">
        <v>20260811</v>
      </c>
      <c r="AV2106" t="s">
        <v>222</v>
      </c>
      <c r="AW2106" t="s">
        <v>1018</v>
      </c>
      <c r="AX2106" t="s">
        <v>223</v>
      </c>
      <c r="BA2106" s="57">
        <v>46245.541666666664</v>
      </c>
      <c r="BB2106" t="s">
        <v>6498</v>
      </c>
      <c r="BC2106">
        <v>2026</v>
      </c>
      <c r="BD2106">
        <v>8</v>
      </c>
      <c r="BE2106">
        <v>11</v>
      </c>
      <c r="BF2106" s="6">
        <f t="shared" si="96"/>
        <v>46245</v>
      </c>
      <c r="BG2106">
        <f t="shared" si="97"/>
        <v>-0.54166666666424135</v>
      </c>
      <c r="BH2106" t="str">
        <f t="shared" si="98"/>
        <v>COMPLY</v>
      </c>
      <c r="BI2106" t="e">
        <f>VLOOKUP(H2106,Sheet2!$A$1:$B$270,2,FALSE)</f>
        <v>#N/A</v>
      </c>
    </row>
    <row r="2107" spans="1:61">
      <c r="A2107">
        <v>2106</v>
      </c>
      <c r="B2107">
        <v>1002522139</v>
      </c>
      <c r="C2107">
        <v>3</v>
      </c>
      <c r="D2107" t="s">
        <v>42</v>
      </c>
      <c r="E2107">
        <v>5</v>
      </c>
      <c r="F2107" t="s">
        <v>233</v>
      </c>
      <c r="G2107" t="s">
        <v>105</v>
      </c>
      <c r="H2107" t="s">
        <v>381</v>
      </c>
      <c r="I2107" t="s">
        <v>213</v>
      </c>
      <c r="J2107" t="s">
        <v>214</v>
      </c>
      <c r="K2107" t="s">
        <v>149</v>
      </c>
      <c r="M2107" t="s">
        <v>575</v>
      </c>
      <c r="N2107" t="s">
        <v>216</v>
      </c>
      <c r="O2107" s="57">
        <v>46246.56150462963</v>
      </c>
      <c r="P2107" s="57">
        <v>46246.81454861111</v>
      </c>
      <c r="Q2107">
        <v>69364222</v>
      </c>
      <c r="S2107">
        <v>152312243266</v>
      </c>
      <c r="T2107" t="s">
        <v>8313</v>
      </c>
      <c r="U2107" t="s">
        <v>8314</v>
      </c>
      <c r="V2107" t="s">
        <v>8315</v>
      </c>
      <c r="Z2107">
        <v>112.43040000000001</v>
      </c>
      <c r="AA2107">
        <v>-7.6643160999999997</v>
      </c>
      <c r="AB2107" t="s">
        <v>8316</v>
      </c>
      <c r="AC2107" t="s">
        <v>230</v>
      </c>
      <c r="AL2107" t="s">
        <v>218</v>
      </c>
      <c r="AM2107" t="s">
        <v>8317</v>
      </c>
      <c r="AN2107" t="s">
        <v>6</v>
      </c>
      <c r="AO2107" s="57">
        <v>46364.569351851853</v>
      </c>
      <c r="AP2107" s="57">
        <v>46247.541666666664</v>
      </c>
      <c r="AQ2107" t="s">
        <v>564</v>
      </c>
      <c r="AR2107" t="s">
        <v>14</v>
      </c>
      <c r="AS2107" t="s">
        <v>381</v>
      </c>
      <c r="AT2107" t="s">
        <v>221</v>
      </c>
      <c r="AV2107" t="s">
        <v>8318</v>
      </c>
      <c r="AW2107" t="s">
        <v>633</v>
      </c>
      <c r="AX2107" t="s">
        <v>223</v>
      </c>
      <c r="BA2107" s="57">
        <v>46247.541666666664</v>
      </c>
      <c r="BB2107" t="s">
        <v>8317</v>
      </c>
      <c r="BF2107" s="6" t="e">
        <f t="shared" si="96"/>
        <v>#NUM!</v>
      </c>
      <c r="BG2107" t="e">
        <f t="shared" si="97"/>
        <v>#NUM!</v>
      </c>
      <c r="BH2107" t="e">
        <f t="shared" si="98"/>
        <v>#NUM!</v>
      </c>
      <c r="BI2107" t="str">
        <f>VLOOKUP(H2107,Sheet2!$A$1:$B$270,2,FALSE)</f>
        <v>MOJOKERTO</v>
      </c>
    </row>
    <row r="2108" spans="1:61">
      <c r="A2108">
        <v>2107</v>
      </c>
      <c r="B2108">
        <v>1002520793</v>
      </c>
      <c r="C2108">
        <v>3</v>
      </c>
      <c r="D2108" t="s">
        <v>34</v>
      </c>
      <c r="E2108">
        <v>5</v>
      </c>
      <c r="F2108" t="s">
        <v>573</v>
      </c>
      <c r="G2108" t="s">
        <v>79</v>
      </c>
      <c r="H2108" t="s">
        <v>471</v>
      </c>
      <c r="I2108" t="s">
        <v>213</v>
      </c>
      <c r="J2108" t="s">
        <v>214</v>
      </c>
      <c r="K2108" t="s">
        <v>149</v>
      </c>
      <c r="M2108" t="s">
        <v>76</v>
      </c>
      <c r="N2108" t="s">
        <v>216</v>
      </c>
      <c r="O2108" s="57">
        <v>46245.698310185187</v>
      </c>
      <c r="P2108" s="57">
        <v>46247.356458333335</v>
      </c>
      <c r="Q2108">
        <v>69363683</v>
      </c>
      <c r="S2108">
        <v>172407214108</v>
      </c>
      <c r="T2108" t="s">
        <v>4721</v>
      </c>
      <c r="U2108" t="s">
        <v>7409</v>
      </c>
      <c r="V2108" t="s">
        <v>7410</v>
      </c>
      <c r="Z2108">
        <v>115.31606979999999</v>
      </c>
      <c r="AA2108">
        <v>-8.5406762999999994</v>
      </c>
      <c r="AB2108" t="s">
        <v>4724</v>
      </c>
      <c r="AC2108" t="s">
        <v>230</v>
      </c>
      <c r="AL2108" t="s">
        <v>218</v>
      </c>
      <c r="AM2108" t="s">
        <v>7411</v>
      </c>
      <c r="AN2108" t="s">
        <v>6</v>
      </c>
      <c r="AO2108" s="57">
        <v>46334.704837962963</v>
      </c>
      <c r="AP2108" s="57">
        <v>46246.625</v>
      </c>
      <c r="AR2108" t="s">
        <v>219</v>
      </c>
      <c r="AS2108" t="s">
        <v>471</v>
      </c>
      <c r="AT2108" t="s">
        <v>231</v>
      </c>
      <c r="AU2108">
        <v>20260813</v>
      </c>
      <c r="AV2108" t="s">
        <v>222</v>
      </c>
      <c r="AW2108" t="s">
        <v>591</v>
      </c>
      <c r="AX2108" t="s">
        <v>223</v>
      </c>
      <c r="BA2108" s="57">
        <v>46246.625</v>
      </c>
      <c r="BB2108" t="s">
        <v>7411</v>
      </c>
      <c r="BC2108">
        <v>2026</v>
      </c>
      <c r="BD2108">
        <v>8</v>
      </c>
      <c r="BE2108">
        <v>13</v>
      </c>
      <c r="BF2108" s="6">
        <f t="shared" si="96"/>
        <v>46247</v>
      </c>
      <c r="BG2108">
        <f t="shared" si="97"/>
        <v>0.375</v>
      </c>
      <c r="BH2108" t="str">
        <f t="shared" si="98"/>
        <v>COMPLY</v>
      </c>
      <c r="BI2108" t="str">
        <f>VLOOKUP(H2108,Sheet2!$A$1:$B$270,2,FALSE)</f>
        <v>GIANYAR</v>
      </c>
    </row>
    <row r="2109" spans="1:61">
      <c r="A2109">
        <v>2108</v>
      </c>
      <c r="B2109">
        <v>1002511522</v>
      </c>
      <c r="C2109">
        <v>3</v>
      </c>
      <c r="D2109" t="s">
        <v>45</v>
      </c>
      <c r="E2109">
        <v>5</v>
      </c>
      <c r="F2109" t="s">
        <v>113</v>
      </c>
      <c r="G2109" t="s">
        <v>113</v>
      </c>
      <c r="H2109" t="s">
        <v>418</v>
      </c>
      <c r="I2109" t="s">
        <v>213</v>
      </c>
      <c r="J2109" t="s">
        <v>214</v>
      </c>
      <c r="K2109" t="s">
        <v>149</v>
      </c>
      <c r="L2109" t="s">
        <v>215</v>
      </c>
      <c r="M2109" t="s">
        <v>76</v>
      </c>
      <c r="N2109" t="s">
        <v>216</v>
      </c>
      <c r="O2109" s="57">
        <v>46240.376354166663</v>
      </c>
      <c r="P2109" s="57">
        <v>46241.742013888892</v>
      </c>
      <c r="Q2109">
        <v>69359602</v>
      </c>
      <c r="S2109">
        <v>172502311337</v>
      </c>
      <c r="T2109" t="s">
        <v>4169</v>
      </c>
      <c r="U2109" t="s">
        <v>4170</v>
      </c>
      <c r="V2109" t="s">
        <v>4171</v>
      </c>
      <c r="Z2109">
        <v>123.61285959999999</v>
      </c>
      <c r="AA2109">
        <v>-10.1477208</v>
      </c>
      <c r="AB2109" t="s">
        <v>4172</v>
      </c>
      <c r="AC2109" t="s">
        <v>237</v>
      </c>
      <c r="AL2109" t="s">
        <v>218</v>
      </c>
      <c r="AM2109" t="s">
        <v>3151</v>
      </c>
      <c r="AN2109" t="s">
        <v>6</v>
      </c>
      <c r="AO2109" s="57">
        <v>46181.382453703707</v>
      </c>
      <c r="AP2109" s="57">
        <v>46241.333333333336</v>
      </c>
      <c r="AR2109" t="s">
        <v>219</v>
      </c>
      <c r="AS2109" t="s">
        <v>418</v>
      </c>
      <c r="AT2109" t="s">
        <v>231</v>
      </c>
      <c r="AU2109">
        <v>20260807</v>
      </c>
      <c r="AV2109" t="s">
        <v>222</v>
      </c>
      <c r="AW2109" t="s">
        <v>1014</v>
      </c>
      <c r="AX2109" t="s">
        <v>223</v>
      </c>
      <c r="BA2109" s="57">
        <v>46241.333333333336</v>
      </c>
      <c r="BB2109" t="s">
        <v>3151</v>
      </c>
      <c r="BC2109">
        <v>2026</v>
      </c>
      <c r="BD2109">
        <v>8</v>
      </c>
      <c r="BE2109">
        <v>7</v>
      </c>
      <c r="BF2109" s="6">
        <f t="shared" si="96"/>
        <v>46241</v>
      </c>
      <c r="BG2109">
        <f t="shared" si="97"/>
        <v>-0.33333333333575865</v>
      </c>
      <c r="BH2109" t="str">
        <f t="shared" si="98"/>
        <v>COMPLY</v>
      </c>
      <c r="BI2109" t="str">
        <f>VLOOKUP(H2109,Sheet2!$A$1:$B$270,2,FALSE)</f>
        <v>KUPANG</v>
      </c>
    </row>
    <row r="2110" spans="1:61">
      <c r="A2110">
        <v>2109</v>
      </c>
      <c r="B2110">
        <v>1002516614</v>
      </c>
      <c r="C2110">
        <v>3</v>
      </c>
      <c r="D2110" t="s">
        <v>42</v>
      </c>
      <c r="E2110">
        <v>5</v>
      </c>
      <c r="F2110" t="s">
        <v>233</v>
      </c>
      <c r="G2110" t="s">
        <v>101</v>
      </c>
      <c r="H2110" t="s">
        <v>234</v>
      </c>
      <c r="I2110" t="s">
        <v>213</v>
      </c>
      <c r="J2110" t="s">
        <v>214</v>
      </c>
      <c r="K2110" t="s">
        <v>149</v>
      </c>
      <c r="L2110" t="s">
        <v>215</v>
      </c>
      <c r="M2110" t="s">
        <v>575</v>
      </c>
      <c r="N2110" t="s">
        <v>216</v>
      </c>
      <c r="O2110" s="57">
        <v>46243.732592592591</v>
      </c>
      <c r="P2110" s="57">
        <v>46246.70884259259</v>
      </c>
      <c r="Q2110">
        <v>69361970</v>
      </c>
      <c r="S2110">
        <v>152327226326</v>
      </c>
      <c r="T2110" t="s">
        <v>6048</v>
      </c>
      <c r="U2110" t="s">
        <v>6049</v>
      </c>
      <c r="V2110" t="s">
        <v>6050</v>
      </c>
      <c r="Z2110">
        <v>112.6497493</v>
      </c>
      <c r="AA2110">
        <v>-7.4657792000000001</v>
      </c>
      <c r="AB2110" t="s">
        <v>6051</v>
      </c>
      <c r="AC2110" t="s">
        <v>217</v>
      </c>
      <c r="AL2110" t="s">
        <v>218</v>
      </c>
      <c r="AM2110" t="s">
        <v>6052</v>
      </c>
      <c r="AN2110" t="s">
        <v>6</v>
      </c>
      <c r="AO2110" s="57">
        <v>46273.735937500001</v>
      </c>
      <c r="AP2110" s="57">
        <v>46244.625</v>
      </c>
      <c r="AR2110" t="s">
        <v>14</v>
      </c>
      <c r="AS2110" t="s">
        <v>234</v>
      </c>
      <c r="AT2110" t="s">
        <v>231</v>
      </c>
      <c r="AV2110" t="s">
        <v>8319</v>
      </c>
      <c r="AW2110" t="s">
        <v>1014</v>
      </c>
      <c r="AX2110" t="s">
        <v>223</v>
      </c>
      <c r="BA2110" s="57">
        <v>46244.625</v>
      </c>
      <c r="BB2110" t="s">
        <v>6052</v>
      </c>
      <c r="BF2110" s="6" t="e">
        <f t="shared" si="96"/>
        <v>#NUM!</v>
      </c>
      <c r="BG2110" t="e">
        <f t="shared" si="97"/>
        <v>#NUM!</v>
      </c>
      <c r="BH2110" t="e">
        <f t="shared" si="98"/>
        <v>#NUM!</v>
      </c>
      <c r="BI2110" t="str">
        <f>VLOOKUP(H2110,Sheet2!$A$1:$B$270,2,FALSE)</f>
        <v>SIDOARJO</v>
      </c>
    </row>
    <row r="2111" spans="1:61">
      <c r="A2111">
        <v>2110</v>
      </c>
      <c r="B2111">
        <v>1002505988</v>
      </c>
      <c r="C2111">
        <v>3</v>
      </c>
      <c r="D2111" t="s">
        <v>42</v>
      </c>
      <c r="E2111">
        <v>5</v>
      </c>
      <c r="F2111" t="s">
        <v>102</v>
      </c>
      <c r="G2111" t="s">
        <v>99</v>
      </c>
      <c r="H2111" t="s">
        <v>500</v>
      </c>
      <c r="I2111" t="s">
        <v>213</v>
      </c>
      <c r="J2111" t="s">
        <v>214</v>
      </c>
      <c r="K2111" t="s">
        <v>149</v>
      </c>
      <c r="L2111" t="s">
        <v>215</v>
      </c>
      <c r="M2111" t="s">
        <v>76</v>
      </c>
      <c r="N2111" t="s">
        <v>216</v>
      </c>
      <c r="O2111" s="57">
        <v>46237.520104166666</v>
      </c>
      <c r="P2111" s="57">
        <v>46238.503298611111</v>
      </c>
      <c r="Q2111">
        <v>69357453</v>
      </c>
      <c r="S2111">
        <v>152521203259</v>
      </c>
      <c r="T2111" t="s">
        <v>4173</v>
      </c>
      <c r="U2111" t="s">
        <v>4174</v>
      </c>
      <c r="V2111" t="s">
        <v>4175</v>
      </c>
      <c r="Z2111">
        <v>114.088618084788</v>
      </c>
      <c r="AA2111">
        <v>-8.5646558934127004</v>
      </c>
      <c r="AB2111" t="s">
        <v>4176</v>
      </c>
      <c r="AC2111" t="s">
        <v>217</v>
      </c>
      <c r="AL2111" t="s">
        <v>218</v>
      </c>
      <c r="AM2111" t="s">
        <v>2017</v>
      </c>
      <c r="AN2111" t="s">
        <v>6</v>
      </c>
      <c r="AO2111" s="57">
        <v>46089.527777777781</v>
      </c>
      <c r="AP2111" s="57">
        <v>46238.541666666664</v>
      </c>
      <c r="AR2111" t="s">
        <v>219</v>
      </c>
      <c r="AS2111" t="s">
        <v>500</v>
      </c>
      <c r="AT2111" t="s">
        <v>231</v>
      </c>
      <c r="AU2111">
        <v>20260804</v>
      </c>
      <c r="AV2111" t="s">
        <v>222</v>
      </c>
      <c r="AW2111" t="s">
        <v>1079</v>
      </c>
      <c r="AX2111" t="s">
        <v>223</v>
      </c>
      <c r="BA2111" s="57">
        <v>46238.541666666664</v>
      </c>
      <c r="BB2111" t="s">
        <v>2017</v>
      </c>
      <c r="BC2111">
        <v>2026</v>
      </c>
      <c r="BD2111">
        <v>8</v>
      </c>
      <c r="BE2111">
        <v>4</v>
      </c>
      <c r="BF2111" s="6">
        <f t="shared" si="96"/>
        <v>46238</v>
      </c>
      <c r="BG2111">
        <f t="shared" si="97"/>
        <v>-0.54166666666424135</v>
      </c>
      <c r="BH2111" t="str">
        <f t="shared" si="98"/>
        <v>COMPLY</v>
      </c>
      <c r="BI2111" t="str">
        <f>VLOOKUP(H2111,Sheet2!$A$1:$B$270,2,FALSE)</f>
        <v>BANYUWANGI</v>
      </c>
    </row>
    <row r="2112" spans="1:61">
      <c r="A2112">
        <v>2111</v>
      </c>
      <c r="B2112">
        <v>1002507229</v>
      </c>
      <c r="C2112">
        <v>3</v>
      </c>
      <c r="D2112" t="s">
        <v>59</v>
      </c>
      <c r="E2112">
        <v>4</v>
      </c>
      <c r="F2112" t="s">
        <v>243</v>
      </c>
      <c r="G2112" t="s">
        <v>261</v>
      </c>
      <c r="H2112" t="s">
        <v>262</v>
      </c>
      <c r="I2112" t="s">
        <v>213</v>
      </c>
      <c r="J2112" t="s">
        <v>214</v>
      </c>
      <c r="K2112" t="s">
        <v>149</v>
      </c>
      <c r="M2112" t="s">
        <v>236</v>
      </c>
      <c r="N2112" t="s">
        <v>216</v>
      </c>
      <c r="O2112" s="57">
        <v>46238.423668981479</v>
      </c>
      <c r="P2112" s="57">
        <v>46242.084131944444</v>
      </c>
      <c r="Q2112">
        <v>69358025</v>
      </c>
      <c r="S2112">
        <v>141373127377</v>
      </c>
      <c r="T2112" t="s">
        <v>2063</v>
      </c>
      <c r="U2112" t="s">
        <v>1863</v>
      </c>
      <c r="Z2112">
        <v>109.92659517334801</v>
      </c>
      <c r="AA2112">
        <v>-7.2733769978902396</v>
      </c>
      <c r="AB2112" t="s">
        <v>2064</v>
      </c>
      <c r="AC2112" t="s">
        <v>291</v>
      </c>
      <c r="AO2112" s="57">
        <v>46120.434398148151</v>
      </c>
      <c r="AR2112" t="s">
        <v>312</v>
      </c>
      <c r="AS2112" t="s">
        <v>262</v>
      </c>
      <c r="AT2112" t="s">
        <v>231</v>
      </c>
      <c r="AV2112" t="s">
        <v>904</v>
      </c>
      <c r="AW2112" t="s">
        <v>561</v>
      </c>
      <c r="AX2112" t="s">
        <v>223</v>
      </c>
      <c r="AZ2112" t="s">
        <v>904</v>
      </c>
      <c r="BF2112" s="6" t="e">
        <f t="shared" si="96"/>
        <v>#NUM!</v>
      </c>
      <c r="BG2112" t="e">
        <f t="shared" si="97"/>
        <v>#NUM!</v>
      </c>
      <c r="BH2112" t="e">
        <f t="shared" si="98"/>
        <v>#NUM!</v>
      </c>
      <c r="BI2112" t="e">
        <f>VLOOKUP(H2112,Sheet2!$A$1:$B$270,2,FALSE)</f>
        <v>#N/A</v>
      </c>
    </row>
    <row r="2113" spans="1:61">
      <c r="A2113">
        <v>2112</v>
      </c>
      <c r="B2113">
        <v>1002529270</v>
      </c>
      <c r="C2113">
        <v>3</v>
      </c>
      <c r="D2113" t="s">
        <v>45</v>
      </c>
      <c r="E2113">
        <v>5</v>
      </c>
      <c r="F2113" t="s">
        <v>211</v>
      </c>
      <c r="G2113" t="s">
        <v>115</v>
      </c>
      <c r="H2113" t="s">
        <v>279</v>
      </c>
      <c r="I2113" t="s">
        <v>213</v>
      </c>
      <c r="J2113" t="s">
        <v>214</v>
      </c>
      <c r="K2113" t="s">
        <v>149</v>
      </c>
      <c r="M2113" t="s">
        <v>76</v>
      </c>
      <c r="N2113" t="s">
        <v>216</v>
      </c>
      <c r="O2113" s="57">
        <v>46250.381203703706</v>
      </c>
      <c r="P2113" s="57">
        <v>46250.596122685187</v>
      </c>
      <c r="Q2113">
        <v>69366469</v>
      </c>
      <c r="S2113">
        <v>172603791405</v>
      </c>
      <c r="T2113" t="s">
        <v>10213</v>
      </c>
      <c r="U2113" t="s">
        <v>11412</v>
      </c>
      <c r="V2113" t="s">
        <v>11413</v>
      </c>
      <c r="Z2113">
        <v>116.37405099999999</v>
      </c>
      <c r="AA2113">
        <v>-8.6503297000000003</v>
      </c>
      <c r="AB2113" t="s">
        <v>10216</v>
      </c>
      <c r="AC2113" t="s">
        <v>217</v>
      </c>
      <c r="AL2113" t="s">
        <v>218</v>
      </c>
      <c r="AM2113" t="s">
        <v>11414</v>
      </c>
      <c r="AN2113" t="s">
        <v>6</v>
      </c>
      <c r="AO2113" t="s">
        <v>11415</v>
      </c>
      <c r="AR2113" t="s">
        <v>219</v>
      </c>
      <c r="AS2113" t="s">
        <v>279</v>
      </c>
      <c r="AT2113" t="s">
        <v>231</v>
      </c>
      <c r="AU2113">
        <v>20260816</v>
      </c>
      <c r="AV2113" t="s">
        <v>222</v>
      </c>
      <c r="AW2113" t="s">
        <v>561</v>
      </c>
      <c r="AX2113" t="s">
        <v>223</v>
      </c>
      <c r="BA2113" s="57">
        <v>46250.291666666664</v>
      </c>
      <c r="BB2113" t="s">
        <v>11414</v>
      </c>
      <c r="BC2113">
        <v>2026</v>
      </c>
      <c r="BD2113">
        <v>8</v>
      </c>
      <c r="BE2113">
        <v>16</v>
      </c>
      <c r="BF2113" s="6">
        <f t="shared" si="96"/>
        <v>46250</v>
      </c>
      <c r="BG2113">
        <f t="shared" si="97"/>
        <v>-0.29166666666424135</v>
      </c>
      <c r="BH2113" t="str">
        <f t="shared" si="98"/>
        <v>COMPLY</v>
      </c>
      <c r="BI2113" t="str">
        <f>VLOOKUP(H2113,Sheet2!$A$1:$B$270,2,FALSE)</f>
        <v>SELONG</v>
      </c>
    </row>
    <row r="2114" spans="1:61">
      <c r="A2114">
        <v>2113</v>
      </c>
      <c r="B2114">
        <v>1002529993</v>
      </c>
      <c r="C2114">
        <v>3</v>
      </c>
      <c r="D2114" t="s">
        <v>51</v>
      </c>
      <c r="E2114">
        <v>4</v>
      </c>
      <c r="F2114" t="s">
        <v>235</v>
      </c>
      <c r="G2114" t="s">
        <v>584</v>
      </c>
      <c r="H2114" t="s">
        <v>1061</v>
      </c>
      <c r="I2114" t="s">
        <v>213</v>
      </c>
      <c r="J2114" t="s">
        <v>214</v>
      </c>
      <c r="K2114" t="s">
        <v>149</v>
      </c>
      <c r="L2114" t="s">
        <v>215</v>
      </c>
      <c r="M2114" t="s">
        <v>258</v>
      </c>
      <c r="N2114" t="s">
        <v>216</v>
      </c>
      <c r="O2114" s="57">
        <v>46250.710381944446</v>
      </c>
      <c r="P2114" s="57">
        <v>46251.748611111114</v>
      </c>
      <c r="Q2114">
        <v>69367716</v>
      </c>
      <c r="S2114">
        <v>142566103186</v>
      </c>
      <c r="T2114" t="s">
        <v>11416</v>
      </c>
      <c r="U2114" t="s">
        <v>11417</v>
      </c>
      <c r="V2114" t="s">
        <v>11418</v>
      </c>
      <c r="Z2114">
        <v>110.88676340000001</v>
      </c>
      <c r="AA2114">
        <v>-7.3106774000000003</v>
      </c>
      <c r="AB2114" t="s">
        <v>11419</v>
      </c>
      <c r="AC2114" t="s">
        <v>237</v>
      </c>
      <c r="AL2114" t="s">
        <v>218</v>
      </c>
      <c r="AM2114" t="s">
        <v>11420</v>
      </c>
      <c r="AN2114" t="s">
        <v>6</v>
      </c>
      <c r="AO2114" t="s">
        <v>11421</v>
      </c>
      <c r="AP2114" s="57">
        <v>46251.541666666664</v>
      </c>
      <c r="AR2114" t="s">
        <v>259</v>
      </c>
      <c r="AS2114" t="s">
        <v>1061</v>
      </c>
      <c r="AT2114" t="s">
        <v>231</v>
      </c>
      <c r="AV2114" t="s">
        <v>260</v>
      </c>
      <c r="AW2114" t="s">
        <v>1020</v>
      </c>
      <c r="AX2114" t="s">
        <v>223</v>
      </c>
      <c r="BA2114" s="57">
        <v>46251.541666666664</v>
      </c>
      <c r="BB2114" t="s">
        <v>11420</v>
      </c>
      <c r="BF2114" s="6" t="e">
        <f t="shared" si="96"/>
        <v>#NUM!</v>
      </c>
      <c r="BG2114" t="e">
        <f t="shared" si="97"/>
        <v>#NUM!</v>
      </c>
      <c r="BH2114" t="e">
        <f t="shared" si="98"/>
        <v>#NUM!</v>
      </c>
      <c r="BI2114" t="e">
        <f>VLOOKUP(H2114,Sheet2!$A$1:$B$270,2,FALSE)</f>
        <v>#N/A</v>
      </c>
    </row>
    <row r="2115" spans="1:61">
      <c r="A2115">
        <v>2114</v>
      </c>
      <c r="B2115">
        <v>1002533573</v>
      </c>
      <c r="C2115">
        <v>3</v>
      </c>
      <c r="D2115" t="s">
        <v>59</v>
      </c>
      <c r="E2115">
        <v>4</v>
      </c>
      <c r="F2115" t="s">
        <v>224</v>
      </c>
      <c r="G2115" t="s">
        <v>224</v>
      </c>
      <c r="H2115" t="s">
        <v>911</v>
      </c>
      <c r="I2115" t="s">
        <v>213</v>
      </c>
      <c r="J2115" t="s">
        <v>214</v>
      </c>
      <c r="K2115" t="s">
        <v>149</v>
      </c>
      <c r="L2115" t="s">
        <v>215</v>
      </c>
      <c r="M2115" t="s">
        <v>240</v>
      </c>
      <c r="N2115" t="s">
        <v>216</v>
      </c>
      <c r="O2115" s="57">
        <v>46252.612476851849</v>
      </c>
      <c r="P2115" s="57">
        <v>46252.613912037035</v>
      </c>
      <c r="Q2115">
        <v>69369165</v>
      </c>
      <c r="S2115">
        <v>146303609898</v>
      </c>
      <c r="T2115" t="s">
        <v>13773</v>
      </c>
      <c r="U2115" t="s">
        <v>13774</v>
      </c>
      <c r="V2115" t="s">
        <v>13775</v>
      </c>
      <c r="Z2115">
        <v>109.2316</v>
      </c>
      <c r="AA2115">
        <v>-7.3957730000000002</v>
      </c>
      <c r="AB2115" t="s">
        <v>13776</v>
      </c>
      <c r="AC2115" t="s">
        <v>237</v>
      </c>
      <c r="AL2115" t="s">
        <v>218</v>
      </c>
      <c r="AM2115" t="s">
        <v>13777</v>
      </c>
      <c r="AN2115" t="s">
        <v>6</v>
      </c>
      <c r="AO2115" t="s">
        <v>13520</v>
      </c>
      <c r="AP2115" s="57">
        <v>46253.541666666664</v>
      </c>
      <c r="AR2115" t="s">
        <v>241</v>
      </c>
      <c r="AS2115" t="s">
        <v>911</v>
      </c>
      <c r="AT2115" t="s">
        <v>231</v>
      </c>
      <c r="AV2115" t="s">
        <v>240</v>
      </c>
      <c r="AW2115" t="s">
        <v>13019</v>
      </c>
      <c r="AX2115" t="s">
        <v>223</v>
      </c>
      <c r="BA2115" s="57">
        <v>46253.541666666664</v>
      </c>
      <c r="BB2115" t="s">
        <v>13777</v>
      </c>
      <c r="BF2115" s="6" t="e">
        <f t="shared" ref="BF2115:BF2178" si="99">DATE(BC2115,BD2115,BE2115)</f>
        <v>#NUM!</v>
      </c>
      <c r="BG2115" t="e">
        <f t="shared" ref="BG2115:BG2178" si="100">BF2115-BA2115</f>
        <v>#NUM!</v>
      </c>
      <c r="BH2115" t="e">
        <f t="shared" ref="BH2115:BH2178" si="101">IF(BG2115=1,"COMPLY",IF(BG2115&lt;1,"COMPLY","NOT COMPLY"))</f>
        <v>#NUM!</v>
      </c>
      <c r="BI2115" t="e">
        <f>VLOOKUP(H2115,Sheet2!$A$1:$B$270,2,FALSE)</f>
        <v>#N/A</v>
      </c>
    </row>
    <row r="2116" spans="1:61">
      <c r="A2116">
        <v>2115</v>
      </c>
      <c r="B2116">
        <v>1002525569</v>
      </c>
      <c r="C2116">
        <v>3</v>
      </c>
      <c r="D2116" t="s">
        <v>42</v>
      </c>
      <c r="E2116">
        <v>5</v>
      </c>
      <c r="F2116" t="s">
        <v>102</v>
      </c>
      <c r="G2116" t="s">
        <v>100</v>
      </c>
      <c r="H2116" t="s">
        <v>282</v>
      </c>
      <c r="I2116" t="s">
        <v>213</v>
      </c>
      <c r="J2116" t="s">
        <v>214</v>
      </c>
      <c r="K2116" t="s">
        <v>149</v>
      </c>
      <c r="L2116" t="s">
        <v>215</v>
      </c>
      <c r="M2116" t="s">
        <v>225</v>
      </c>
      <c r="N2116" t="s">
        <v>216</v>
      </c>
      <c r="O2116" s="57">
        <v>46248.382592592592</v>
      </c>
      <c r="P2116" s="57">
        <v>46249.338194444441</v>
      </c>
      <c r="Q2116">
        <v>69365662</v>
      </c>
      <c r="S2116">
        <v>152507223602</v>
      </c>
      <c r="T2116" t="s">
        <v>11422</v>
      </c>
      <c r="U2116" t="s">
        <v>11224</v>
      </c>
      <c r="V2116" t="s">
        <v>11423</v>
      </c>
      <c r="Z2116">
        <v>113.95661269999999</v>
      </c>
      <c r="AA2116">
        <v>-8.0082848999999996</v>
      </c>
      <c r="AB2116" t="s">
        <v>11424</v>
      </c>
      <c r="AC2116" t="s">
        <v>237</v>
      </c>
      <c r="AL2116" t="s">
        <v>218</v>
      </c>
      <c r="AM2116" t="s">
        <v>9883</v>
      </c>
      <c r="AN2116" t="s">
        <v>6</v>
      </c>
      <c r="AO2116" t="s">
        <v>9808</v>
      </c>
      <c r="AP2116" s="57">
        <v>46249.333333333336</v>
      </c>
      <c r="AR2116" t="s">
        <v>18</v>
      </c>
      <c r="AS2116" t="s">
        <v>282</v>
      </c>
      <c r="AT2116" t="s">
        <v>221</v>
      </c>
      <c r="AV2116" t="s">
        <v>227</v>
      </c>
      <c r="AW2116" t="s">
        <v>890</v>
      </c>
      <c r="AX2116" t="s">
        <v>223</v>
      </c>
      <c r="BA2116" s="57">
        <v>46249.333333333336</v>
      </c>
      <c r="BB2116" t="s">
        <v>9883</v>
      </c>
      <c r="BF2116" s="6" t="e">
        <f t="shared" si="99"/>
        <v>#NUM!</v>
      </c>
      <c r="BG2116" t="e">
        <f t="shared" si="100"/>
        <v>#NUM!</v>
      </c>
      <c r="BH2116" t="e">
        <f t="shared" si="101"/>
        <v>#NUM!</v>
      </c>
      <c r="BI2116" t="str">
        <f>VLOOKUP(H2116,Sheet2!$A$1:$B$270,2,FALSE)</f>
        <v>JEMBER</v>
      </c>
    </row>
    <row r="2117" spans="1:61">
      <c r="A2117">
        <v>2116</v>
      </c>
      <c r="B2117">
        <v>1002516558</v>
      </c>
      <c r="C2117">
        <v>3</v>
      </c>
      <c r="D2117" t="s">
        <v>42</v>
      </c>
      <c r="E2117">
        <v>5</v>
      </c>
      <c r="F2117" t="s">
        <v>233</v>
      </c>
      <c r="G2117" t="s">
        <v>105</v>
      </c>
      <c r="H2117" t="s">
        <v>444</v>
      </c>
      <c r="I2117" t="s">
        <v>213</v>
      </c>
      <c r="J2117" t="s">
        <v>214</v>
      </c>
      <c r="K2117" t="s">
        <v>149</v>
      </c>
      <c r="M2117" t="s">
        <v>76</v>
      </c>
      <c r="N2117" t="s">
        <v>216</v>
      </c>
      <c r="O2117" s="57">
        <v>46243.639884259261</v>
      </c>
      <c r="P2117" s="57">
        <v>46244.670798611114</v>
      </c>
      <c r="Q2117">
        <v>69361911</v>
      </c>
      <c r="S2117">
        <v>152330220687</v>
      </c>
      <c r="T2117" t="s">
        <v>6059</v>
      </c>
      <c r="U2117" t="s">
        <v>6060</v>
      </c>
      <c r="V2117" t="s">
        <v>6897</v>
      </c>
      <c r="Z2117">
        <v>112.53521480000001</v>
      </c>
      <c r="AA2117">
        <v>-7.5666611000000001</v>
      </c>
      <c r="AB2117" t="s">
        <v>6061</v>
      </c>
      <c r="AC2117" t="s">
        <v>230</v>
      </c>
      <c r="AL2117" t="s">
        <v>218</v>
      </c>
      <c r="AM2117" t="s">
        <v>6898</v>
      </c>
      <c r="AN2117" t="s">
        <v>6</v>
      </c>
      <c r="AO2117" s="57">
        <v>46273.642430555556</v>
      </c>
      <c r="AP2117" s="57">
        <v>46245.333333333336</v>
      </c>
      <c r="AR2117" t="s">
        <v>219</v>
      </c>
      <c r="AS2117" t="s">
        <v>444</v>
      </c>
      <c r="AT2117" t="s">
        <v>221</v>
      </c>
      <c r="AU2117">
        <v>20260810</v>
      </c>
      <c r="AV2117" t="s">
        <v>222</v>
      </c>
      <c r="AW2117" t="s">
        <v>633</v>
      </c>
      <c r="AX2117" t="s">
        <v>223</v>
      </c>
      <c r="BA2117" s="57">
        <v>46245.333333333336</v>
      </c>
      <c r="BB2117" t="s">
        <v>6898</v>
      </c>
      <c r="BC2117">
        <v>2026</v>
      </c>
      <c r="BD2117">
        <v>8</v>
      </c>
      <c r="BE2117">
        <v>10</v>
      </c>
      <c r="BF2117" s="6">
        <f t="shared" si="99"/>
        <v>46244</v>
      </c>
      <c r="BG2117">
        <f t="shared" si="100"/>
        <v>-1.3333333333357587</v>
      </c>
      <c r="BH2117" t="str">
        <f t="shared" si="101"/>
        <v>COMPLY</v>
      </c>
      <c r="BI2117" t="str">
        <f>VLOOKUP(H2117,Sheet2!$A$1:$B$270,2,FALSE)</f>
        <v>MOJOKERTO</v>
      </c>
    </row>
    <row r="2118" spans="1:61">
      <c r="A2118">
        <v>2117</v>
      </c>
      <c r="B2118">
        <v>1002529190</v>
      </c>
      <c r="C2118">
        <v>3</v>
      </c>
      <c r="D2118" t="s">
        <v>51</v>
      </c>
      <c r="E2118">
        <v>4</v>
      </c>
      <c r="F2118" t="s">
        <v>273</v>
      </c>
      <c r="G2118" t="s">
        <v>898</v>
      </c>
      <c r="H2118" t="s">
        <v>940</v>
      </c>
      <c r="I2118" t="s">
        <v>213</v>
      </c>
      <c r="J2118" t="s">
        <v>214</v>
      </c>
      <c r="K2118" t="s">
        <v>149</v>
      </c>
      <c r="L2118" t="s">
        <v>215</v>
      </c>
      <c r="M2118" t="s">
        <v>76</v>
      </c>
      <c r="N2118" t="s">
        <v>216</v>
      </c>
      <c r="O2118" s="57">
        <v>46250.301342592589</v>
      </c>
      <c r="P2118" s="57">
        <v>46251.814733796295</v>
      </c>
      <c r="Q2118">
        <v>69367250</v>
      </c>
      <c r="S2118">
        <v>146593115535</v>
      </c>
      <c r="T2118" t="s">
        <v>11430</v>
      </c>
      <c r="U2118" t="s">
        <v>11431</v>
      </c>
      <c r="V2118" t="s">
        <v>11432</v>
      </c>
      <c r="Z2118">
        <v>110.701793</v>
      </c>
      <c r="AA2118">
        <v>-6.693581</v>
      </c>
      <c r="AB2118" t="s">
        <v>11433</v>
      </c>
      <c r="AC2118" t="s">
        <v>237</v>
      </c>
      <c r="AL2118" t="s">
        <v>218</v>
      </c>
      <c r="AM2118" t="s">
        <v>11434</v>
      </c>
      <c r="AN2118" t="s">
        <v>6</v>
      </c>
      <c r="AO2118" t="s">
        <v>10643</v>
      </c>
      <c r="AP2118" s="57">
        <v>46251.333333333336</v>
      </c>
      <c r="AR2118" t="s">
        <v>219</v>
      </c>
      <c r="AS2118" t="s">
        <v>940</v>
      </c>
      <c r="AT2118" t="s">
        <v>231</v>
      </c>
      <c r="AU2118">
        <v>20260817</v>
      </c>
      <c r="AV2118" t="s">
        <v>222</v>
      </c>
      <c r="AW2118" t="s">
        <v>1010</v>
      </c>
      <c r="AX2118" t="s">
        <v>223</v>
      </c>
      <c r="BA2118" s="57">
        <v>46251.333333333336</v>
      </c>
      <c r="BB2118" t="s">
        <v>11434</v>
      </c>
      <c r="BC2118">
        <v>2026</v>
      </c>
      <c r="BD2118">
        <v>8</v>
      </c>
      <c r="BE2118">
        <v>17</v>
      </c>
      <c r="BF2118" s="6">
        <f t="shared" si="99"/>
        <v>46251</v>
      </c>
      <c r="BG2118">
        <f t="shared" si="100"/>
        <v>-0.33333333333575865</v>
      </c>
      <c r="BH2118" t="str">
        <f t="shared" si="101"/>
        <v>COMPLY</v>
      </c>
      <c r="BI2118" t="e">
        <f>VLOOKUP(H2118,Sheet2!$A$1:$B$270,2,FALSE)</f>
        <v>#N/A</v>
      </c>
    </row>
    <row r="2119" spans="1:61">
      <c r="A2119">
        <v>2118</v>
      </c>
      <c r="B2119">
        <v>1002518474</v>
      </c>
      <c r="C2119">
        <v>3</v>
      </c>
      <c r="D2119" t="s">
        <v>45</v>
      </c>
      <c r="E2119">
        <v>5</v>
      </c>
      <c r="F2119" t="s">
        <v>211</v>
      </c>
      <c r="G2119" t="s">
        <v>110</v>
      </c>
      <c r="H2119" t="s">
        <v>249</v>
      </c>
      <c r="I2119" t="s">
        <v>213</v>
      </c>
      <c r="J2119" t="s">
        <v>214</v>
      </c>
      <c r="K2119" t="s">
        <v>149</v>
      </c>
      <c r="L2119" t="s">
        <v>215</v>
      </c>
      <c r="M2119" t="s">
        <v>76</v>
      </c>
      <c r="N2119" t="s">
        <v>216</v>
      </c>
      <c r="O2119" s="57">
        <v>46244.684687499997</v>
      </c>
      <c r="P2119" s="57">
        <v>46246.586446759262</v>
      </c>
      <c r="Q2119">
        <v>69362721</v>
      </c>
      <c r="S2119">
        <v>172616801829</v>
      </c>
      <c r="T2119" t="s">
        <v>6900</v>
      </c>
      <c r="U2119" t="s">
        <v>6901</v>
      </c>
      <c r="V2119" t="s">
        <v>6902</v>
      </c>
      <c r="Z2119">
        <v>118.7789087</v>
      </c>
      <c r="AA2119">
        <v>-8.4685568</v>
      </c>
      <c r="AB2119" t="s">
        <v>6903</v>
      </c>
      <c r="AC2119" t="s">
        <v>237</v>
      </c>
      <c r="AL2119" t="s">
        <v>218</v>
      </c>
      <c r="AM2119" t="s">
        <v>6561</v>
      </c>
      <c r="AN2119" t="s">
        <v>6</v>
      </c>
      <c r="AO2119" s="57">
        <v>46303.694282407407</v>
      </c>
      <c r="AP2119" s="57">
        <v>46245.541666666664</v>
      </c>
      <c r="AR2119" t="s">
        <v>219</v>
      </c>
      <c r="AS2119" t="s">
        <v>249</v>
      </c>
      <c r="AT2119" t="s">
        <v>221</v>
      </c>
      <c r="AU2119">
        <v>20260812</v>
      </c>
      <c r="AV2119" t="s">
        <v>222</v>
      </c>
      <c r="AW2119" t="s">
        <v>6904</v>
      </c>
      <c r="AX2119" t="s">
        <v>223</v>
      </c>
      <c r="BA2119" s="57">
        <v>46245.541666666664</v>
      </c>
      <c r="BB2119" t="s">
        <v>6561</v>
      </c>
      <c r="BC2119">
        <v>2026</v>
      </c>
      <c r="BD2119">
        <v>8</v>
      </c>
      <c r="BE2119">
        <v>12</v>
      </c>
      <c r="BF2119" s="6">
        <f t="shared" si="99"/>
        <v>46246</v>
      </c>
      <c r="BG2119">
        <f t="shared" si="100"/>
        <v>0.45833333333575865</v>
      </c>
      <c r="BH2119" t="str">
        <f t="shared" si="101"/>
        <v>COMPLY</v>
      </c>
      <c r="BI2119" t="str">
        <f>VLOOKUP(H2119,Sheet2!$A$1:$B$270,2,FALSE)</f>
        <v>BIMA</v>
      </c>
    </row>
    <row r="2120" spans="1:61">
      <c r="A2120">
        <v>2119</v>
      </c>
      <c r="B2120">
        <v>1002533363</v>
      </c>
      <c r="C2120">
        <v>3</v>
      </c>
      <c r="D2120" t="s">
        <v>51</v>
      </c>
      <c r="E2120">
        <v>4</v>
      </c>
      <c r="F2120" t="s">
        <v>273</v>
      </c>
      <c r="G2120" t="s">
        <v>295</v>
      </c>
      <c r="H2120" t="s">
        <v>1043</v>
      </c>
      <c r="I2120" t="s">
        <v>213</v>
      </c>
      <c r="J2120" t="s">
        <v>214</v>
      </c>
      <c r="K2120" t="s">
        <v>149</v>
      </c>
      <c r="L2120" t="s">
        <v>215</v>
      </c>
      <c r="M2120" t="s">
        <v>240</v>
      </c>
      <c r="N2120" t="s">
        <v>216</v>
      </c>
      <c r="O2120" s="57">
        <v>46252.585381944446</v>
      </c>
      <c r="P2120" s="57">
        <v>46252.586134259262</v>
      </c>
      <c r="Q2120">
        <v>69369064</v>
      </c>
      <c r="S2120">
        <v>141571105757</v>
      </c>
      <c r="T2120" t="s">
        <v>13778</v>
      </c>
      <c r="U2120" t="s">
        <v>13779</v>
      </c>
      <c r="V2120" t="s">
        <v>13780</v>
      </c>
      <c r="Z2120">
        <v>111.145634</v>
      </c>
      <c r="AA2120">
        <v>-6.7195070000000001</v>
      </c>
      <c r="AB2120" t="s">
        <v>13781</v>
      </c>
      <c r="AC2120" t="s">
        <v>237</v>
      </c>
      <c r="AL2120" t="s">
        <v>218</v>
      </c>
      <c r="AM2120" t="s">
        <v>13010</v>
      </c>
      <c r="AN2120" t="s">
        <v>6</v>
      </c>
      <c r="AO2120" t="s">
        <v>12948</v>
      </c>
      <c r="AP2120" s="57">
        <v>46253.541666666664</v>
      </c>
      <c r="AR2120" t="s">
        <v>241</v>
      </c>
      <c r="AS2120" t="s">
        <v>1043</v>
      </c>
      <c r="AT2120" t="s">
        <v>231</v>
      </c>
      <c r="AV2120" t="s">
        <v>240</v>
      </c>
      <c r="AW2120" t="s">
        <v>980</v>
      </c>
      <c r="AX2120" t="s">
        <v>223</v>
      </c>
      <c r="BA2120" s="57">
        <v>46253.541666666664</v>
      </c>
      <c r="BB2120" t="s">
        <v>13010</v>
      </c>
      <c r="BF2120" s="6" t="e">
        <f t="shared" si="99"/>
        <v>#NUM!</v>
      </c>
      <c r="BG2120" t="e">
        <f t="shared" si="100"/>
        <v>#NUM!</v>
      </c>
      <c r="BH2120" t="e">
        <f t="shared" si="101"/>
        <v>#NUM!</v>
      </c>
      <c r="BI2120" t="e">
        <f>VLOOKUP(H2120,Sheet2!$A$1:$B$270,2,FALSE)</f>
        <v>#N/A</v>
      </c>
    </row>
    <row r="2121" spans="1:61">
      <c r="A2121">
        <v>2120</v>
      </c>
      <c r="B2121">
        <v>1002506140</v>
      </c>
      <c r="C2121">
        <v>3</v>
      </c>
      <c r="D2121" t="s">
        <v>49</v>
      </c>
      <c r="E2121">
        <v>4</v>
      </c>
      <c r="F2121" t="s">
        <v>252</v>
      </c>
      <c r="G2121" t="s">
        <v>252</v>
      </c>
      <c r="H2121" t="s">
        <v>909</v>
      </c>
      <c r="I2121" t="s">
        <v>213</v>
      </c>
      <c r="J2121" t="s">
        <v>214</v>
      </c>
      <c r="K2121" t="s">
        <v>149</v>
      </c>
      <c r="M2121" t="s">
        <v>76</v>
      </c>
      <c r="N2121" t="s">
        <v>608</v>
      </c>
      <c r="O2121" s="57">
        <v>46237.573171296295</v>
      </c>
      <c r="P2121" s="57">
        <v>46244.555613425924</v>
      </c>
      <c r="Q2121">
        <v>69357571</v>
      </c>
      <c r="S2121">
        <v>142202154671</v>
      </c>
      <c r="T2121" t="s">
        <v>4233</v>
      </c>
      <c r="U2121" t="s">
        <v>4234</v>
      </c>
      <c r="V2121" t="s">
        <v>4235</v>
      </c>
      <c r="Z2121">
        <v>109.65184549999999</v>
      </c>
      <c r="AA2121">
        <v>-6.8897579000000002</v>
      </c>
      <c r="AB2121" t="s">
        <v>4236</v>
      </c>
      <c r="AC2121" t="s">
        <v>230</v>
      </c>
      <c r="AL2121" t="s">
        <v>218</v>
      </c>
      <c r="AM2121" t="s">
        <v>4237</v>
      </c>
      <c r="AN2121" t="s">
        <v>6</v>
      </c>
      <c r="AO2121" s="57">
        <v>46089.580300925925</v>
      </c>
      <c r="AP2121" s="57">
        <v>46244.333333333336</v>
      </c>
      <c r="AR2121" t="s">
        <v>219</v>
      </c>
      <c r="AS2121" t="s">
        <v>909</v>
      </c>
      <c r="AT2121" t="s">
        <v>231</v>
      </c>
      <c r="AU2121">
        <v>20260810</v>
      </c>
      <c r="AV2121" t="s">
        <v>222</v>
      </c>
      <c r="AW2121" t="s">
        <v>561</v>
      </c>
      <c r="AX2121" t="s">
        <v>223</v>
      </c>
      <c r="BA2121" s="57">
        <v>46244.333333333336</v>
      </c>
      <c r="BB2121" t="s">
        <v>4237</v>
      </c>
      <c r="BC2121">
        <v>2026</v>
      </c>
      <c r="BD2121">
        <v>8</v>
      </c>
      <c r="BE2121">
        <v>10</v>
      </c>
      <c r="BF2121" s="6">
        <f t="shared" si="99"/>
        <v>46244</v>
      </c>
      <c r="BG2121">
        <f t="shared" si="100"/>
        <v>-0.33333333333575865</v>
      </c>
      <c r="BH2121" t="str">
        <f t="shared" si="101"/>
        <v>COMPLY</v>
      </c>
      <c r="BI2121" t="e">
        <f>VLOOKUP(H2121,Sheet2!$A$1:$B$270,2,FALSE)</f>
        <v>#N/A</v>
      </c>
    </row>
    <row r="2122" spans="1:61">
      <c r="A2122">
        <v>2121</v>
      </c>
      <c r="B2122">
        <v>1002512624</v>
      </c>
      <c r="C2122">
        <v>3</v>
      </c>
      <c r="D2122" t="s">
        <v>45</v>
      </c>
      <c r="E2122">
        <v>5</v>
      </c>
      <c r="F2122" t="s">
        <v>113</v>
      </c>
      <c r="G2122" t="s">
        <v>111</v>
      </c>
      <c r="H2122" t="s">
        <v>257</v>
      </c>
      <c r="I2122" t="s">
        <v>213</v>
      </c>
      <c r="J2122" t="s">
        <v>214</v>
      </c>
      <c r="K2122" t="s">
        <v>149</v>
      </c>
      <c r="L2122" t="s">
        <v>215</v>
      </c>
      <c r="M2122" t="s">
        <v>76</v>
      </c>
      <c r="N2122" t="s">
        <v>216</v>
      </c>
      <c r="O2122" s="57">
        <v>46240.59302083333</v>
      </c>
      <c r="P2122" s="57">
        <v>46245.675740740742</v>
      </c>
      <c r="Q2122">
        <v>69360046</v>
      </c>
      <c r="S2122">
        <v>172506788957</v>
      </c>
      <c r="T2122" t="s">
        <v>4238</v>
      </c>
      <c r="U2122" t="s">
        <v>4239</v>
      </c>
      <c r="V2122" t="s">
        <v>4240</v>
      </c>
      <c r="Z2122">
        <v>121.669308554848</v>
      </c>
      <c r="AA2122">
        <v>-8.8457797551991302</v>
      </c>
      <c r="AB2122" t="s">
        <v>4241</v>
      </c>
      <c r="AC2122" t="s">
        <v>237</v>
      </c>
      <c r="AL2122" t="s">
        <v>218</v>
      </c>
      <c r="AM2122" t="s">
        <v>4242</v>
      </c>
      <c r="AN2122" t="s">
        <v>6</v>
      </c>
      <c r="AO2122" s="57">
        <v>46181.601423611108</v>
      </c>
      <c r="AP2122" s="57">
        <v>46241.541666666664</v>
      </c>
      <c r="AR2122" t="s">
        <v>219</v>
      </c>
      <c r="AS2122" t="s">
        <v>257</v>
      </c>
      <c r="AT2122" t="s">
        <v>231</v>
      </c>
      <c r="AU2122">
        <v>20260811</v>
      </c>
      <c r="AV2122" t="s">
        <v>222</v>
      </c>
      <c r="AW2122" t="s">
        <v>1010</v>
      </c>
      <c r="AX2122" t="s">
        <v>223</v>
      </c>
      <c r="BA2122" s="57">
        <v>46241.541666666664</v>
      </c>
      <c r="BB2122" t="s">
        <v>4242</v>
      </c>
      <c r="BC2122">
        <v>2026</v>
      </c>
      <c r="BD2122">
        <v>8</v>
      </c>
      <c r="BE2122">
        <v>11</v>
      </c>
      <c r="BF2122" s="6">
        <f t="shared" si="99"/>
        <v>46245</v>
      </c>
      <c r="BG2122">
        <f t="shared" si="100"/>
        <v>3.4583333333357587</v>
      </c>
      <c r="BH2122" t="str">
        <f t="shared" si="101"/>
        <v>NOT COMPLY</v>
      </c>
      <c r="BI2122" t="str">
        <f>VLOOKUP(H2122,Sheet2!$A$1:$B$270,2,FALSE)</f>
        <v>ENDE</v>
      </c>
    </row>
    <row r="2123" spans="1:61">
      <c r="A2123">
        <v>2122</v>
      </c>
      <c r="B2123">
        <v>1002512673</v>
      </c>
      <c r="C2123">
        <v>3</v>
      </c>
      <c r="D2123" t="s">
        <v>55</v>
      </c>
      <c r="E2123">
        <v>5</v>
      </c>
      <c r="F2123" t="s">
        <v>265</v>
      </c>
      <c r="G2123" t="s">
        <v>122</v>
      </c>
      <c r="H2123" t="s">
        <v>356</v>
      </c>
      <c r="I2123" t="s">
        <v>213</v>
      </c>
      <c r="J2123" t="s">
        <v>214</v>
      </c>
      <c r="K2123" t="s">
        <v>149</v>
      </c>
      <c r="L2123" t="s">
        <v>215</v>
      </c>
      <c r="M2123" t="s">
        <v>575</v>
      </c>
      <c r="N2123" t="s">
        <v>216</v>
      </c>
      <c r="O2123" s="57">
        <v>46240.603425925925</v>
      </c>
      <c r="P2123" s="57">
        <v>46242.576307870368</v>
      </c>
      <c r="Q2123">
        <v>69360038</v>
      </c>
      <c r="S2123">
        <v>152451212122</v>
      </c>
      <c r="T2123" t="s">
        <v>4243</v>
      </c>
      <c r="U2123" t="s">
        <v>4244</v>
      </c>
      <c r="V2123" t="s">
        <v>4245</v>
      </c>
      <c r="Z2123">
        <v>112.449365928769</v>
      </c>
      <c r="AA2123">
        <v>-6.8832329594571604</v>
      </c>
      <c r="AB2123" t="s">
        <v>4246</v>
      </c>
      <c r="AC2123" t="s">
        <v>217</v>
      </c>
      <c r="AL2123" t="s">
        <v>218</v>
      </c>
      <c r="AM2123" t="s">
        <v>4247</v>
      </c>
      <c r="AN2123" t="s">
        <v>6</v>
      </c>
      <c r="AO2123" s="57">
        <v>46181.611122685186</v>
      </c>
      <c r="AP2123" s="57">
        <v>46241.541666666664</v>
      </c>
      <c r="AQ2123" t="s">
        <v>903</v>
      </c>
      <c r="AR2123" t="s">
        <v>14</v>
      </c>
      <c r="AS2123" t="s">
        <v>356</v>
      </c>
      <c r="AT2123" t="s">
        <v>231</v>
      </c>
      <c r="AV2123" t="s">
        <v>6082</v>
      </c>
      <c r="AW2123" t="s">
        <v>1024</v>
      </c>
      <c r="AX2123" t="s">
        <v>223</v>
      </c>
      <c r="BA2123" s="57">
        <v>46241.541666666664</v>
      </c>
      <c r="BB2123" t="s">
        <v>4247</v>
      </c>
      <c r="BF2123" s="6" t="e">
        <f t="shared" si="99"/>
        <v>#NUM!</v>
      </c>
      <c r="BG2123" t="e">
        <f t="shared" si="100"/>
        <v>#NUM!</v>
      </c>
      <c r="BH2123" t="e">
        <f t="shared" si="101"/>
        <v>#NUM!</v>
      </c>
      <c r="BI2123" t="str">
        <f>VLOOKUP(H2123,Sheet2!$A$1:$B$270,2,FALSE)</f>
        <v>GRESIK</v>
      </c>
    </row>
    <row r="2124" spans="1:61">
      <c r="A2124">
        <v>2123</v>
      </c>
      <c r="B2124">
        <v>1002530958</v>
      </c>
      <c r="C2124">
        <v>3</v>
      </c>
      <c r="D2124" t="s">
        <v>42</v>
      </c>
      <c r="E2124">
        <v>5</v>
      </c>
      <c r="F2124" t="s">
        <v>233</v>
      </c>
      <c r="G2124" t="s">
        <v>105</v>
      </c>
      <c r="H2124" t="s">
        <v>380</v>
      </c>
      <c r="I2124" t="s">
        <v>213</v>
      </c>
      <c r="J2124" t="s">
        <v>214</v>
      </c>
      <c r="K2124" t="s">
        <v>149</v>
      </c>
      <c r="M2124" t="s">
        <v>76</v>
      </c>
      <c r="N2124" t="s">
        <v>216</v>
      </c>
      <c r="O2124" s="57">
        <v>46251.590752314813</v>
      </c>
      <c r="P2124" s="57">
        <v>46251.849976851852</v>
      </c>
      <c r="Q2124">
        <v>69368152</v>
      </c>
      <c r="S2124">
        <v>152329214575</v>
      </c>
      <c r="T2124" t="s">
        <v>11450</v>
      </c>
      <c r="U2124" t="s">
        <v>11451</v>
      </c>
      <c r="V2124" t="s">
        <v>11452</v>
      </c>
      <c r="Z2124">
        <v>112.4636781</v>
      </c>
      <c r="AA2124">
        <v>-7.6019816999999996</v>
      </c>
      <c r="AB2124" t="s">
        <v>11453</v>
      </c>
      <c r="AC2124" t="s">
        <v>230</v>
      </c>
      <c r="AL2124" t="s">
        <v>218</v>
      </c>
      <c r="AM2124" t="s">
        <v>11454</v>
      </c>
      <c r="AN2124" t="s">
        <v>6</v>
      </c>
      <c r="AO2124" t="s">
        <v>10810</v>
      </c>
      <c r="AP2124" s="57">
        <v>46252.541666666664</v>
      </c>
      <c r="AR2124" t="s">
        <v>219</v>
      </c>
      <c r="AS2124" t="s">
        <v>380</v>
      </c>
      <c r="AT2124" t="s">
        <v>231</v>
      </c>
      <c r="AU2124">
        <v>20260817</v>
      </c>
      <c r="AV2124" t="s">
        <v>222</v>
      </c>
      <c r="AW2124" t="s">
        <v>561</v>
      </c>
      <c r="AX2124" t="s">
        <v>223</v>
      </c>
      <c r="BA2124" s="57">
        <v>46252.541666666664</v>
      </c>
      <c r="BB2124" t="s">
        <v>11454</v>
      </c>
      <c r="BC2124">
        <v>2026</v>
      </c>
      <c r="BD2124">
        <v>8</v>
      </c>
      <c r="BE2124">
        <v>17</v>
      </c>
      <c r="BF2124" s="6">
        <f t="shared" si="99"/>
        <v>46251</v>
      </c>
      <c r="BG2124">
        <f t="shared" si="100"/>
        <v>-1.5416666666642413</v>
      </c>
      <c r="BH2124" t="str">
        <f t="shared" si="101"/>
        <v>COMPLY</v>
      </c>
      <c r="BI2124" t="str">
        <f>VLOOKUP(H2124,Sheet2!$A$1:$B$270,2,FALSE)</f>
        <v>MOJOKERTO</v>
      </c>
    </row>
    <row r="2125" spans="1:61">
      <c r="A2125">
        <v>2124</v>
      </c>
      <c r="B2125">
        <v>1002527233</v>
      </c>
      <c r="C2125">
        <v>3</v>
      </c>
      <c r="D2125" t="s">
        <v>55</v>
      </c>
      <c r="E2125">
        <v>5</v>
      </c>
      <c r="F2125" t="s">
        <v>265</v>
      </c>
      <c r="G2125" t="s">
        <v>123</v>
      </c>
      <c r="H2125" t="s">
        <v>395</v>
      </c>
      <c r="I2125" t="s">
        <v>213</v>
      </c>
      <c r="J2125" t="s">
        <v>214</v>
      </c>
      <c r="K2125" t="s">
        <v>149</v>
      </c>
      <c r="L2125" t="s">
        <v>215</v>
      </c>
      <c r="M2125" t="s">
        <v>76</v>
      </c>
      <c r="N2125" t="s">
        <v>216</v>
      </c>
      <c r="O2125" s="57">
        <v>46248.699270833335</v>
      </c>
      <c r="P2125" s="57">
        <v>46249.792442129627</v>
      </c>
      <c r="Q2125">
        <v>69366374</v>
      </c>
      <c r="S2125">
        <v>152404212271</v>
      </c>
      <c r="T2125" t="s">
        <v>11455</v>
      </c>
      <c r="U2125" t="s">
        <v>11456</v>
      </c>
      <c r="V2125" t="s">
        <v>11457</v>
      </c>
      <c r="Z2125">
        <v>112.77711879461999</v>
      </c>
      <c r="AA2125">
        <v>-7.2108190239866703</v>
      </c>
      <c r="AB2125" t="s">
        <v>11458</v>
      </c>
      <c r="AC2125" t="s">
        <v>217</v>
      </c>
      <c r="AL2125" t="s">
        <v>218</v>
      </c>
      <c r="AM2125" t="s">
        <v>11459</v>
      </c>
      <c r="AN2125" t="s">
        <v>6</v>
      </c>
      <c r="AO2125" t="s">
        <v>11169</v>
      </c>
      <c r="AP2125" s="57">
        <v>46249.541666666664</v>
      </c>
      <c r="AR2125" t="s">
        <v>219</v>
      </c>
      <c r="AS2125" t="s">
        <v>395</v>
      </c>
      <c r="AT2125" t="s">
        <v>231</v>
      </c>
      <c r="AU2125">
        <v>20260815</v>
      </c>
      <c r="AV2125" t="s">
        <v>222</v>
      </c>
      <c r="AW2125" t="s">
        <v>1020</v>
      </c>
      <c r="AX2125" t="s">
        <v>223</v>
      </c>
      <c r="BA2125" s="57">
        <v>46249.541666666664</v>
      </c>
      <c r="BB2125" t="s">
        <v>11459</v>
      </c>
      <c r="BC2125">
        <v>2026</v>
      </c>
      <c r="BD2125">
        <v>8</v>
      </c>
      <c r="BE2125">
        <v>15</v>
      </c>
      <c r="BF2125" s="6">
        <f t="shared" si="99"/>
        <v>46249</v>
      </c>
      <c r="BG2125">
        <f t="shared" si="100"/>
        <v>-0.54166666666424135</v>
      </c>
      <c r="BH2125" t="str">
        <f t="shared" si="101"/>
        <v>COMPLY</v>
      </c>
      <c r="BI2125" t="str">
        <f>VLOOKUP(H2125,Sheet2!$A$1:$B$270,2,FALSE)</f>
        <v>SURABAYA UTARA</v>
      </c>
    </row>
    <row r="2126" spans="1:61">
      <c r="A2126">
        <v>2125</v>
      </c>
      <c r="B2126">
        <v>1002527016</v>
      </c>
      <c r="C2126">
        <v>3</v>
      </c>
      <c r="D2126" t="s">
        <v>42</v>
      </c>
      <c r="E2126">
        <v>5</v>
      </c>
      <c r="F2126" t="s">
        <v>233</v>
      </c>
      <c r="G2126" t="s">
        <v>105</v>
      </c>
      <c r="H2126" t="s">
        <v>299</v>
      </c>
      <c r="I2126" t="s">
        <v>213</v>
      </c>
      <c r="J2126" t="s">
        <v>214</v>
      </c>
      <c r="K2126" t="s">
        <v>149</v>
      </c>
      <c r="M2126" t="s">
        <v>76</v>
      </c>
      <c r="N2126" t="s">
        <v>216</v>
      </c>
      <c r="O2126" s="57">
        <v>46248.661782407406</v>
      </c>
      <c r="P2126" s="57">
        <v>46249.780277777776</v>
      </c>
      <c r="Q2126">
        <v>69366306</v>
      </c>
      <c r="S2126">
        <v>152313205128</v>
      </c>
      <c r="T2126" t="s">
        <v>10838</v>
      </c>
      <c r="U2126" t="s">
        <v>10839</v>
      </c>
      <c r="V2126" t="s">
        <v>11460</v>
      </c>
      <c r="Z2126">
        <v>112.4422677</v>
      </c>
      <c r="AA2126">
        <v>-7.4010784999999997</v>
      </c>
      <c r="AB2126" t="s">
        <v>10841</v>
      </c>
      <c r="AC2126" t="s">
        <v>230</v>
      </c>
      <c r="AL2126" t="s">
        <v>218</v>
      </c>
      <c r="AM2126" t="s">
        <v>11461</v>
      </c>
      <c r="AN2126" t="s">
        <v>6</v>
      </c>
      <c r="AO2126" t="s">
        <v>10152</v>
      </c>
      <c r="AP2126" s="57">
        <v>46250.541666666664</v>
      </c>
      <c r="AR2126" t="s">
        <v>219</v>
      </c>
      <c r="AS2126" t="s">
        <v>299</v>
      </c>
      <c r="AT2126" t="s">
        <v>221</v>
      </c>
      <c r="AU2126">
        <v>20260815</v>
      </c>
      <c r="AV2126" t="s">
        <v>222</v>
      </c>
      <c r="AW2126" t="s">
        <v>633</v>
      </c>
      <c r="AX2126" t="s">
        <v>223</v>
      </c>
      <c r="BA2126" s="57">
        <v>46250.541666666664</v>
      </c>
      <c r="BB2126" t="s">
        <v>11461</v>
      </c>
      <c r="BC2126">
        <v>2026</v>
      </c>
      <c r="BD2126">
        <v>8</v>
      </c>
      <c r="BE2126">
        <v>15</v>
      </c>
      <c r="BF2126" s="6">
        <f t="shared" si="99"/>
        <v>46249</v>
      </c>
      <c r="BG2126">
        <f t="shared" si="100"/>
        <v>-1.5416666666642413</v>
      </c>
      <c r="BH2126" t="str">
        <f t="shared" si="101"/>
        <v>COMPLY</v>
      </c>
      <c r="BI2126" t="str">
        <f>VLOOKUP(H2126,Sheet2!$A$1:$B$270,2,FALSE)</f>
        <v>MOJOKERTO</v>
      </c>
    </row>
    <row r="2127" spans="1:61">
      <c r="A2127">
        <v>2126</v>
      </c>
      <c r="B2127">
        <v>1002505613</v>
      </c>
      <c r="C2127">
        <v>3</v>
      </c>
      <c r="D2127" t="s">
        <v>38</v>
      </c>
      <c r="E2127">
        <v>5</v>
      </c>
      <c r="F2127" t="s">
        <v>92</v>
      </c>
      <c r="G2127" t="s">
        <v>92</v>
      </c>
      <c r="H2127" t="s">
        <v>482</v>
      </c>
      <c r="I2127" t="s">
        <v>213</v>
      </c>
      <c r="J2127" t="s">
        <v>214</v>
      </c>
      <c r="K2127" t="s">
        <v>149</v>
      </c>
      <c r="L2127" t="s">
        <v>215</v>
      </c>
      <c r="M2127" t="s">
        <v>76</v>
      </c>
      <c r="N2127" t="s">
        <v>216</v>
      </c>
      <c r="O2127" s="57">
        <v>46237.395092592589</v>
      </c>
      <c r="P2127" s="57">
        <v>46237.727037037039</v>
      </c>
      <c r="Q2127">
        <v>69357234</v>
      </c>
      <c r="S2127">
        <v>152632208473</v>
      </c>
      <c r="T2127" t="s">
        <v>4258</v>
      </c>
      <c r="U2127" t="s">
        <v>4259</v>
      </c>
      <c r="V2127" t="s">
        <v>4260</v>
      </c>
      <c r="Z2127">
        <v>111.712957</v>
      </c>
      <c r="AA2127">
        <v>-7.5515369999999997</v>
      </c>
      <c r="AB2127" t="s">
        <v>4261</v>
      </c>
      <c r="AC2127" t="s">
        <v>237</v>
      </c>
      <c r="AL2127" t="s">
        <v>218</v>
      </c>
      <c r="AM2127" t="s">
        <v>4262</v>
      </c>
      <c r="AN2127" t="s">
        <v>6</v>
      </c>
      <c r="AO2127" s="57">
        <v>46089.402928240743</v>
      </c>
      <c r="AP2127" s="57">
        <v>46238.333333333336</v>
      </c>
      <c r="AR2127" t="s">
        <v>219</v>
      </c>
      <c r="AS2127" t="s">
        <v>482</v>
      </c>
      <c r="AT2127" t="s">
        <v>231</v>
      </c>
      <c r="AU2127">
        <v>20260803</v>
      </c>
      <c r="AV2127" t="s">
        <v>222</v>
      </c>
      <c r="AW2127" t="s">
        <v>551</v>
      </c>
      <c r="AX2127" t="s">
        <v>223</v>
      </c>
      <c r="BA2127" s="57">
        <v>46238.333333333336</v>
      </c>
      <c r="BB2127" t="s">
        <v>4262</v>
      </c>
      <c r="BC2127">
        <v>2026</v>
      </c>
      <c r="BD2127">
        <v>8</v>
      </c>
      <c r="BE2127">
        <v>3</v>
      </c>
      <c r="BF2127" s="6">
        <f t="shared" si="99"/>
        <v>46237</v>
      </c>
      <c r="BG2127">
        <f t="shared" si="100"/>
        <v>-1.3333333333357587</v>
      </c>
      <c r="BH2127" t="str">
        <f t="shared" si="101"/>
        <v>COMPLY</v>
      </c>
      <c r="BI2127" t="str">
        <f>VLOOKUP(H2127,Sheet2!$A$1:$B$270,2,FALSE)</f>
        <v>MADIUN</v>
      </c>
    </row>
    <row r="2128" spans="1:61">
      <c r="A2128">
        <v>2127</v>
      </c>
      <c r="B2128">
        <v>1002513363</v>
      </c>
      <c r="C2128">
        <v>3</v>
      </c>
      <c r="D2128" t="s">
        <v>34</v>
      </c>
      <c r="E2128">
        <v>5</v>
      </c>
      <c r="F2128" t="s">
        <v>573</v>
      </c>
      <c r="G2128" t="s">
        <v>79</v>
      </c>
      <c r="H2128" t="s">
        <v>288</v>
      </c>
      <c r="I2128" t="s">
        <v>213</v>
      </c>
      <c r="J2128" t="s">
        <v>214</v>
      </c>
      <c r="K2128" t="s">
        <v>149</v>
      </c>
      <c r="M2128" t="s">
        <v>76</v>
      </c>
      <c r="N2128" t="s">
        <v>216</v>
      </c>
      <c r="O2128" s="57">
        <v>46240.73332175926</v>
      </c>
      <c r="P2128" s="57">
        <v>46241.262592592589</v>
      </c>
      <c r="Q2128">
        <v>69357310</v>
      </c>
      <c r="S2128">
        <v>172408246816</v>
      </c>
      <c r="T2128" t="s">
        <v>2318</v>
      </c>
      <c r="U2128" t="s">
        <v>4265</v>
      </c>
      <c r="V2128" t="s">
        <v>4266</v>
      </c>
      <c r="Z2128">
        <v>115.25675649999999</v>
      </c>
      <c r="AA2128">
        <v>-8.5225355</v>
      </c>
      <c r="AB2128" t="s">
        <v>2321</v>
      </c>
      <c r="AC2128" t="s">
        <v>230</v>
      </c>
      <c r="AL2128" t="s">
        <v>218</v>
      </c>
      <c r="AM2128" t="s">
        <v>4267</v>
      </c>
      <c r="AN2128" t="s">
        <v>6</v>
      </c>
      <c r="AO2128" s="57">
        <v>46181.735937500001</v>
      </c>
      <c r="AR2128" t="s">
        <v>219</v>
      </c>
      <c r="AS2128" t="s">
        <v>288</v>
      </c>
      <c r="AT2128" t="s">
        <v>231</v>
      </c>
      <c r="AU2128">
        <v>20260807</v>
      </c>
      <c r="AV2128" t="s">
        <v>222</v>
      </c>
      <c r="AW2128" t="s">
        <v>563</v>
      </c>
      <c r="AX2128" t="s">
        <v>223</v>
      </c>
      <c r="BA2128" s="57">
        <v>46240.291666666664</v>
      </c>
      <c r="BB2128" t="s">
        <v>4267</v>
      </c>
      <c r="BC2128">
        <v>2026</v>
      </c>
      <c r="BD2128">
        <v>8</v>
      </c>
      <c r="BE2128">
        <v>7</v>
      </c>
      <c r="BF2128" s="6">
        <f t="shared" si="99"/>
        <v>46241</v>
      </c>
      <c r="BG2128">
        <f t="shared" si="100"/>
        <v>0.70833333333575865</v>
      </c>
      <c r="BH2128" t="str">
        <f t="shared" si="101"/>
        <v>COMPLY</v>
      </c>
      <c r="BI2128" t="str">
        <f>VLOOKUP(H2128,Sheet2!$A$1:$B$270,2,FALSE)</f>
        <v>GIANYAR</v>
      </c>
    </row>
    <row r="2129" spans="1:61">
      <c r="A2129">
        <v>2128</v>
      </c>
      <c r="B2129">
        <v>1002511932</v>
      </c>
      <c r="C2129">
        <v>3</v>
      </c>
      <c r="D2129" t="s">
        <v>38</v>
      </c>
      <c r="E2129">
        <v>5</v>
      </c>
      <c r="F2129" t="s">
        <v>90</v>
      </c>
      <c r="G2129" t="s">
        <v>90</v>
      </c>
      <c r="H2129" t="s">
        <v>480</v>
      </c>
      <c r="I2129" t="s">
        <v>213</v>
      </c>
      <c r="J2129" t="s">
        <v>214</v>
      </c>
      <c r="K2129" t="s">
        <v>149</v>
      </c>
      <c r="L2129" t="s">
        <v>215</v>
      </c>
      <c r="M2129" t="s">
        <v>76</v>
      </c>
      <c r="N2129" t="s">
        <v>216</v>
      </c>
      <c r="O2129" s="57">
        <v>46240.459675925929</v>
      </c>
      <c r="P2129" s="57">
        <v>46240.654004629629</v>
      </c>
      <c r="Q2129">
        <v>69359792</v>
      </c>
      <c r="S2129">
        <v>152625207182</v>
      </c>
      <c r="T2129" t="s">
        <v>4268</v>
      </c>
      <c r="U2129" t="s">
        <v>4269</v>
      </c>
      <c r="V2129" t="s">
        <v>4270</v>
      </c>
      <c r="Z2129">
        <v>112.0644444</v>
      </c>
      <c r="AA2129">
        <v>-7.7832435999999996</v>
      </c>
      <c r="AB2129" t="s">
        <v>4271</v>
      </c>
      <c r="AC2129" t="s">
        <v>237</v>
      </c>
      <c r="AL2129" t="s">
        <v>218</v>
      </c>
      <c r="AM2129" t="s">
        <v>3151</v>
      </c>
      <c r="AN2129" t="s">
        <v>6</v>
      </c>
      <c r="AO2129" s="57">
        <v>46181.46534722222</v>
      </c>
      <c r="AP2129" s="57">
        <v>46241.333333333336</v>
      </c>
      <c r="AR2129" t="s">
        <v>219</v>
      </c>
      <c r="AS2129" t="s">
        <v>480</v>
      </c>
      <c r="AT2129" t="s">
        <v>231</v>
      </c>
      <c r="AU2129">
        <v>20260806</v>
      </c>
      <c r="AV2129" t="s">
        <v>222</v>
      </c>
      <c r="AW2129" t="s">
        <v>1023</v>
      </c>
      <c r="AX2129" t="s">
        <v>223</v>
      </c>
      <c r="BA2129" s="57">
        <v>46241.333333333336</v>
      </c>
      <c r="BB2129" t="s">
        <v>3151</v>
      </c>
      <c r="BC2129">
        <v>2026</v>
      </c>
      <c r="BD2129">
        <v>8</v>
      </c>
      <c r="BE2129">
        <v>6</v>
      </c>
      <c r="BF2129" s="6">
        <f t="shared" si="99"/>
        <v>46240</v>
      </c>
      <c r="BG2129">
        <f t="shared" si="100"/>
        <v>-1.3333333333357587</v>
      </c>
      <c r="BH2129" t="str">
        <f t="shared" si="101"/>
        <v>COMPLY</v>
      </c>
      <c r="BI2129" t="str">
        <f>VLOOKUP(H2129,Sheet2!$A$1:$B$270,2,FALSE)</f>
        <v>KEDIRI</v>
      </c>
    </row>
    <row r="2130" spans="1:61">
      <c r="A2130">
        <v>2129</v>
      </c>
      <c r="B2130">
        <v>1002506390</v>
      </c>
      <c r="C2130">
        <v>3</v>
      </c>
      <c r="D2130" t="s">
        <v>55</v>
      </c>
      <c r="E2130">
        <v>5</v>
      </c>
      <c r="F2130" t="s">
        <v>265</v>
      </c>
      <c r="G2130" t="s">
        <v>122</v>
      </c>
      <c r="H2130" t="s">
        <v>484</v>
      </c>
      <c r="I2130" t="s">
        <v>213</v>
      </c>
      <c r="J2130" t="s">
        <v>214</v>
      </c>
      <c r="K2130" t="s">
        <v>149</v>
      </c>
      <c r="M2130" t="s">
        <v>236</v>
      </c>
      <c r="N2130" t="s">
        <v>216</v>
      </c>
      <c r="O2130" s="57">
        <v>46237.645532407405</v>
      </c>
      <c r="P2130" s="57">
        <v>46237.799305555556</v>
      </c>
      <c r="Q2130">
        <v>69357678</v>
      </c>
      <c r="S2130">
        <v>152453209227</v>
      </c>
      <c r="T2130" t="s">
        <v>3553</v>
      </c>
      <c r="U2130" t="s">
        <v>4275</v>
      </c>
      <c r="Z2130">
        <v>112.65204610000001</v>
      </c>
      <c r="AA2130">
        <v>-5.8493833999999998</v>
      </c>
      <c r="AB2130" t="s">
        <v>4276</v>
      </c>
      <c r="AC2130" t="s">
        <v>230</v>
      </c>
      <c r="AO2130" s="57">
        <v>46089.652627314812</v>
      </c>
      <c r="AR2130" t="s">
        <v>312</v>
      </c>
      <c r="AS2130" t="s">
        <v>484</v>
      </c>
      <c r="AT2130" t="s">
        <v>231</v>
      </c>
      <c r="AV2130" t="s">
        <v>1098</v>
      </c>
      <c r="AW2130" t="s">
        <v>595</v>
      </c>
      <c r="AX2130" t="s">
        <v>223</v>
      </c>
      <c r="AZ2130" t="s">
        <v>1098</v>
      </c>
      <c r="BF2130" s="6" t="e">
        <f t="shared" si="99"/>
        <v>#NUM!</v>
      </c>
      <c r="BG2130" t="e">
        <f t="shared" si="100"/>
        <v>#NUM!</v>
      </c>
      <c r="BH2130" t="e">
        <f t="shared" si="101"/>
        <v>#NUM!</v>
      </c>
      <c r="BI2130" t="str">
        <f>VLOOKUP(H2130,Sheet2!$A$1:$B$270,2,FALSE)</f>
        <v>GRESIK</v>
      </c>
    </row>
    <row r="2131" spans="1:61">
      <c r="A2131">
        <v>2130</v>
      </c>
      <c r="B2131">
        <v>1002517173</v>
      </c>
      <c r="C2131">
        <v>3</v>
      </c>
      <c r="D2131" t="s">
        <v>38</v>
      </c>
      <c r="E2131">
        <v>5</v>
      </c>
      <c r="F2131" t="s">
        <v>90</v>
      </c>
      <c r="G2131" t="s">
        <v>90</v>
      </c>
      <c r="H2131" t="s">
        <v>480</v>
      </c>
      <c r="I2131" t="s">
        <v>213</v>
      </c>
      <c r="J2131" t="s">
        <v>214</v>
      </c>
      <c r="K2131" t="s">
        <v>149</v>
      </c>
      <c r="L2131" t="s">
        <v>215</v>
      </c>
      <c r="M2131" t="s">
        <v>76</v>
      </c>
      <c r="N2131" t="s">
        <v>216</v>
      </c>
      <c r="O2131" s="57">
        <v>46244.424976851849</v>
      </c>
      <c r="P2131" s="57">
        <v>46244.672210648147</v>
      </c>
      <c r="Q2131">
        <v>69362198</v>
      </c>
      <c r="S2131">
        <v>152625207358</v>
      </c>
      <c r="T2131" t="s">
        <v>6910</v>
      </c>
      <c r="U2131" t="s">
        <v>6911</v>
      </c>
      <c r="V2131" t="s">
        <v>6912</v>
      </c>
      <c r="Z2131">
        <v>112.090629860758</v>
      </c>
      <c r="AA2131">
        <v>-7.7692091495822302</v>
      </c>
      <c r="AB2131" t="s">
        <v>6913</v>
      </c>
      <c r="AC2131" t="s">
        <v>217</v>
      </c>
      <c r="AL2131" t="s">
        <v>218</v>
      </c>
      <c r="AM2131" t="s">
        <v>6914</v>
      </c>
      <c r="AN2131" t="s">
        <v>6</v>
      </c>
      <c r="AO2131" s="57">
        <v>46303.433958333335</v>
      </c>
      <c r="AP2131" s="57">
        <v>46245.333333333336</v>
      </c>
      <c r="AR2131" t="s">
        <v>219</v>
      </c>
      <c r="AS2131" t="s">
        <v>480</v>
      </c>
      <c r="AT2131" t="s">
        <v>231</v>
      </c>
      <c r="AU2131">
        <v>20260810</v>
      </c>
      <c r="AV2131" t="s">
        <v>222</v>
      </c>
      <c r="AW2131" t="s">
        <v>1021</v>
      </c>
      <c r="AX2131" t="s">
        <v>223</v>
      </c>
      <c r="BA2131" s="57">
        <v>46245.333333333336</v>
      </c>
      <c r="BB2131" t="s">
        <v>6914</v>
      </c>
      <c r="BC2131">
        <v>2026</v>
      </c>
      <c r="BD2131">
        <v>8</v>
      </c>
      <c r="BE2131">
        <v>10</v>
      </c>
      <c r="BF2131" s="6">
        <f t="shared" si="99"/>
        <v>46244</v>
      </c>
      <c r="BG2131">
        <f t="shared" si="100"/>
        <v>-1.3333333333357587</v>
      </c>
      <c r="BH2131" t="str">
        <f t="shared" si="101"/>
        <v>COMPLY</v>
      </c>
      <c r="BI2131" t="str">
        <f>VLOOKUP(H2131,Sheet2!$A$1:$B$270,2,FALSE)</f>
        <v>KEDIRI</v>
      </c>
    </row>
    <row r="2132" spans="1:61">
      <c r="A2132">
        <v>2131</v>
      </c>
      <c r="B2132">
        <v>1002508874</v>
      </c>
      <c r="C2132">
        <v>3</v>
      </c>
      <c r="D2132" t="s">
        <v>59</v>
      </c>
      <c r="E2132">
        <v>4</v>
      </c>
      <c r="F2132" t="s">
        <v>243</v>
      </c>
      <c r="G2132" t="s">
        <v>896</v>
      </c>
      <c r="H2132" t="s">
        <v>897</v>
      </c>
      <c r="I2132" t="s">
        <v>213</v>
      </c>
      <c r="J2132" t="s">
        <v>214</v>
      </c>
      <c r="K2132" t="s">
        <v>149</v>
      </c>
      <c r="M2132" t="s">
        <v>970</v>
      </c>
      <c r="N2132" t="s">
        <v>216</v>
      </c>
      <c r="O2132" s="57">
        <v>46238.642476851855</v>
      </c>
      <c r="P2132" s="57">
        <v>46238.643229166664</v>
      </c>
      <c r="Q2132">
        <v>69358465</v>
      </c>
      <c r="S2132">
        <v>142164113615</v>
      </c>
      <c r="T2132" t="s">
        <v>4286</v>
      </c>
      <c r="Z2132">
        <v>110.360975</v>
      </c>
      <c r="AA2132">
        <v>-7.5315500000000002</v>
      </c>
      <c r="AB2132" t="s">
        <v>4287</v>
      </c>
      <c r="AC2132" t="s">
        <v>290</v>
      </c>
      <c r="AO2132" s="57">
        <v>46120.652789351851</v>
      </c>
      <c r="AR2132" t="s">
        <v>6</v>
      </c>
      <c r="AS2132" t="s">
        <v>897</v>
      </c>
      <c r="AT2132" t="s">
        <v>231</v>
      </c>
      <c r="AV2132" t="s">
        <v>971</v>
      </c>
      <c r="AW2132" t="s">
        <v>561</v>
      </c>
      <c r="AX2132" t="s">
        <v>223</v>
      </c>
      <c r="BF2132" s="6" t="e">
        <f t="shared" si="99"/>
        <v>#NUM!</v>
      </c>
      <c r="BG2132" t="e">
        <f t="shared" si="100"/>
        <v>#NUM!</v>
      </c>
      <c r="BH2132" t="e">
        <f t="shared" si="101"/>
        <v>#NUM!</v>
      </c>
      <c r="BI2132" t="e">
        <f>VLOOKUP(H2132,Sheet2!$A$1:$B$270,2,FALSE)</f>
        <v>#N/A</v>
      </c>
    </row>
    <row r="2133" spans="1:61">
      <c r="A2133">
        <v>2132</v>
      </c>
      <c r="B2133">
        <v>1002514247</v>
      </c>
      <c r="C2133">
        <v>3</v>
      </c>
      <c r="D2133" t="s">
        <v>55</v>
      </c>
      <c r="E2133">
        <v>5</v>
      </c>
      <c r="F2133" t="s">
        <v>265</v>
      </c>
      <c r="G2133" t="s">
        <v>122</v>
      </c>
      <c r="H2133" t="s">
        <v>484</v>
      </c>
      <c r="I2133" t="s">
        <v>213</v>
      </c>
      <c r="J2133" t="s">
        <v>214</v>
      </c>
      <c r="K2133" t="s">
        <v>149</v>
      </c>
      <c r="M2133" t="s">
        <v>76</v>
      </c>
      <c r="N2133" t="s">
        <v>216</v>
      </c>
      <c r="O2133" s="57">
        <v>46241.460474537038</v>
      </c>
      <c r="P2133" s="57">
        <v>46241.594363425924</v>
      </c>
      <c r="Q2133">
        <v>69350398</v>
      </c>
      <c r="S2133">
        <v>152453209230</v>
      </c>
      <c r="T2133" t="s">
        <v>6090</v>
      </c>
      <c r="U2133" t="s">
        <v>6091</v>
      </c>
      <c r="V2133" t="s">
        <v>6092</v>
      </c>
      <c r="Z2133">
        <v>112.674823</v>
      </c>
      <c r="AA2133">
        <v>-5.8442059999999998</v>
      </c>
      <c r="AB2133" t="s">
        <v>6093</v>
      </c>
      <c r="AC2133" t="s">
        <v>230</v>
      </c>
      <c r="AL2133" t="s">
        <v>218</v>
      </c>
      <c r="AM2133" t="s">
        <v>6094</v>
      </c>
      <c r="AN2133" t="s">
        <v>6</v>
      </c>
      <c r="AO2133" s="57">
        <v>46211.465613425928</v>
      </c>
      <c r="AR2133" t="s">
        <v>219</v>
      </c>
      <c r="AS2133" t="s">
        <v>484</v>
      </c>
      <c r="AT2133" t="s">
        <v>221</v>
      </c>
      <c r="AU2133">
        <v>20260807</v>
      </c>
      <c r="AV2133" t="s">
        <v>222</v>
      </c>
      <c r="AW2133" t="s">
        <v>633</v>
      </c>
      <c r="AX2133" t="s">
        <v>223</v>
      </c>
      <c r="BA2133" s="57">
        <v>46241.291666666664</v>
      </c>
      <c r="BB2133" t="s">
        <v>6094</v>
      </c>
      <c r="BC2133">
        <v>2026</v>
      </c>
      <c r="BD2133">
        <v>8</v>
      </c>
      <c r="BE2133">
        <v>7</v>
      </c>
      <c r="BF2133" s="6">
        <f t="shared" si="99"/>
        <v>46241</v>
      </c>
      <c r="BG2133">
        <f t="shared" si="100"/>
        <v>-0.29166666666424135</v>
      </c>
      <c r="BH2133" t="str">
        <f t="shared" si="101"/>
        <v>COMPLY</v>
      </c>
      <c r="BI2133" t="str">
        <f>VLOOKUP(H2133,Sheet2!$A$1:$B$270,2,FALSE)</f>
        <v>GRESIK</v>
      </c>
    </row>
    <row r="2134" spans="1:61">
      <c r="A2134">
        <v>2133</v>
      </c>
      <c r="B2134">
        <v>1002530734</v>
      </c>
      <c r="C2134">
        <v>3</v>
      </c>
      <c r="D2134" t="s">
        <v>55</v>
      </c>
      <c r="E2134">
        <v>5</v>
      </c>
      <c r="F2134" t="s">
        <v>228</v>
      </c>
      <c r="G2134" t="s">
        <v>127</v>
      </c>
      <c r="H2134" t="s">
        <v>229</v>
      </c>
      <c r="I2134" t="s">
        <v>213</v>
      </c>
      <c r="J2134" t="s">
        <v>214</v>
      </c>
      <c r="K2134" t="s">
        <v>149</v>
      </c>
      <c r="L2134" t="s">
        <v>215</v>
      </c>
      <c r="M2134" t="s">
        <v>258</v>
      </c>
      <c r="N2134" t="s">
        <v>216</v>
      </c>
      <c r="O2134" s="57">
        <v>46251.497870370367</v>
      </c>
      <c r="P2134" s="57">
        <v>46252.522777777776</v>
      </c>
      <c r="Q2134">
        <v>69367994</v>
      </c>
      <c r="S2134">
        <v>152426928266</v>
      </c>
      <c r="T2134" t="s">
        <v>11466</v>
      </c>
      <c r="U2134" t="s">
        <v>11467</v>
      </c>
      <c r="V2134" t="s">
        <v>11468</v>
      </c>
      <c r="Z2134">
        <v>113.508759</v>
      </c>
      <c r="AA2134">
        <v>-7.1615570000000002</v>
      </c>
      <c r="AB2134" t="s">
        <v>11469</v>
      </c>
      <c r="AC2134" t="s">
        <v>237</v>
      </c>
      <c r="AL2134" t="s">
        <v>218</v>
      </c>
      <c r="AM2134" t="s">
        <v>11470</v>
      </c>
      <c r="AN2134" t="s">
        <v>6</v>
      </c>
      <c r="AO2134" t="s">
        <v>10442</v>
      </c>
      <c r="AP2134" s="57">
        <v>46252.625</v>
      </c>
      <c r="AR2134" t="s">
        <v>259</v>
      </c>
      <c r="AS2134" t="s">
        <v>229</v>
      </c>
      <c r="AT2134" t="s">
        <v>231</v>
      </c>
      <c r="AV2134" t="s">
        <v>260</v>
      </c>
      <c r="AW2134" t="s">
        <v>924</v>
      </c>
      <c r="AX2134" t="s">
        <v>223</v>
      </c>
      <c r="BA2134" s="57">
        <v>46252.625</v>
      </c>
      <c r="BB2134" t="s">
        <v>11470</v>
      </c>
      <c r="BF2134" s="6" t="e">
        <f t="shared" si="99"/>
        <v>#NUM!</v>
      </c>
      <c r="BG2134" t="e">
        <f t="shared" si="100"/>
        <v>#NUM!</v>
      </c>
      <c r="BH2134" t="e">
        <f t="shared" si="101"/>
        <v>#NUM!</v>
      </c>
      <c r="BI2134" t="str">
        <f>VLOOKUP(H2134,Sheet2!$A$1:$B$270,2,FALSE)</f>
        <v>MADURA</v>
      </c>
    </row>
    <row r="2135" spans="1:61">
      <c r="A2135">
        <v>2134</v>
      </c>
      <c r="B2135">
        <v>1002526131</v>
      </c>
      <c r="C2135">
        <v>3</v>
      </c>
      <c r="D2135" t="s">
        <v>59</v>
      </c>
      <c r="E2135">
        <v>4</v>
      </c>
      <c r="F2135" t="s">
        <v>224</v>
      </c>
      <c r="G2135" t="s">
        <v>607</v>
      </c>
      <c r="H2135" t="s">
        <v>913</v>
      </c>
      <c r="I2135" t="s">
        <v>213</v>
      </c>
      <c r="J2135" t="s">
        <v>214</v>
      </c>
      <c r="K2135" t="s">
        <v>149</v>
      </c>
      <c r="L2135" t="s">
        <v>215</v>
      </c>
      <c r="M2135" t="s">
        <v>76</v>
      </c>
      <c r="N2135" t="s">
        <v>216</v>
      </c>
      <c r="O2135" s="57">
        <v>46248.474270833336</v>
      </c>
      <c r="P2135" s="57">
        <v>46248.658391203702</v>
      </c>
      <c r="Q2135">
        <v>69365918</v>
      </c>
      <c r="S2135">
        <v>143385101156</v>
      </c>
      <c r="T2135" t="s">
        <v>11471</v>
      </c>
      <c r="U2135" t="s">
        <v>11472</v>
      </c>
      <c r="V2135" t="s">
        <v>11473</v>
      </c>
      <c r="Z2135">
        <v>109.256072</v>
      </c>
      <c r="AA2135">
        <v>-7.6303219999999996</v>
      </c>
      <c r="AB2135" t="s">
        <v>11474</v>
      </c>
      <c r="AC2135" t="s">
        <v>237</v>
      </c>
      <c r="AL2135" t="s">
        <v>218</v>
      </c>
      <c r="AM2135" t="s">
        <v>11475</v>
      </c>
      <c r="AN2135" t="s">
        <v>6</v>
      </c>
      <c r="AO2135" t="s">
        <v>10053</v>
      </c>
      <c r="AP2135" s="57">
        <v>46250.541666666664</v>
      </c>
      <c r="AR2135" t="s">
        <v>219</v>
      </c>
      <c r="AS2135" t="s">
        <v>913</v>
      </c>
      <c r="AT2135" t="s">
        <v>231</v>
      </c>
      <c r="AU2135">
        <v>20260814</v>
      </c>
      <c r="AV2135" t="s">
        <v>222</v>
      </c>
      <c r="AW2135" t="s">
        <v>1010</v>
      </c>
      <c r="AX2135" t="s">
        <v>223</v>
      </c>
      <c r="BA2135" s="57">
        <v>46250.541666666664</v>
      </c>
      <c r="BB2135" t="s">
        <v>11475</v>
      </c>
      <c r="BC2135">
        <v>2026</v>
      </c>
      <c r="BD2135">
        <v>8</v>
      </c>
      <c r="BE2135">
        <v>14</v>
      </c>
      <c r="BF2135" s="6">
        <f t="shared" si="99"/>
        <v>46248</v>
      </c>
      <c r="BG2135">
        <f t="shared" si="100"/>
        <v>-2.5416666666642413</v>
      </c>
      <c r="BH2135" t="str">
        <f t="shared" si="101"/>
        <v>COMPLY</v>
      </c>
      <c r="BI2135" t="e">
        <f>VLOOKUP(H2135,Sheet2!$A$1:$B$270,2,FALSE)</f>
        <v>#N/A</v>
      </c>
    </row>
    <row r="2136" spans="1:61">
      <c r="A2136">
        <v>2135</v>
      </c>
      <c r="B2136">
        <v>1002510615</v>
      </c>
      <c r="C2136">
        <v>3</v>
      </c>
      <c r="D2136" t="s">
        <v>59</v>
      </c>
      <c r="E2136">
        <v>4</v>
      </c>
      <c r="F2136" t="s">
        <v>567</v>
      </c>
      <c r="G2136" t="s">
        <v>906</v>
      </c>
      <c r="H2136" t="s">
        <v>920</v>
      </c>
      <c r="I2136" t="s">
        <v>213</v>
      </c>
      <c r="J2136" t="s">
        <v>214</v>
      </c>
      <c r="K2136" t="s">
        <v>149</v>
      </c>
      <c r="M2136" t="s">
        <v>1039</v>
      </c>
      <c r="N2136" t="s">
        <v>216</v>
      </c>
      <c r="O2136" s="57">
        <v>46239.571840277778</v>
      </c>
      <c r="P2136" s="57">
        <v>46240.572245370371</v>
      </c>
      <c r="Q2136">
        <v>69359226</v>
      </c>
      <c r="S2136">
        <v>146136130061</v>
      </c>
      <c r="T2136" t="s">
        <v>3314</v>
      </c>
      <c r="Z2136">
        <v>110.246041338624</v>
      </c>
      <c r="AA2136">
        <v>-7.8643509765776596</v>
      </c>
      <c r="AB2136" t="s">
        <v>3315</v>
      </c>
      <c r="AC2136" t="s">
        <v>290</v>
      </c>
      <c r="AO2136" s="57">
        <v>46150.579699074071</v>
      </c>
      <c r="AS2136" t="s">
        <v>920</v>
      </c>
      <c r="AT2136" t="s">
        <v>231</v>
      </c>
      <c r="AV2136" t="s">
        <v>1039</v>
      </c>
      <c r="AW2136" t="s">
        <v>1026</v>
      </c>
      <c r="AX2136" t="s">
        <v>223</v>
      </c>
      <c r="BF2136" s="6" t="e">
        <f t="shared" si="99"/>
        <v>#NUM!</v>
      </c>
      <c r="BG2136" t="e">
        <f t="shared" si="100"/>
        <v>#NUM!</v>
      </c>
      <c r="BH2136" t="e">
        <f t="shared" si="101"/>
        <v>#NUM!</v>
      </c>
      <c r="BI2136" t="e">
        <f>VLOOKUP(H2136,Sheet2!$A$1:$B$270,2,FALSE)</f>
        <v>#N/A</v>
      </c>
    </row>
    <row r="2137" spans="1:61">
      <c r="A2137">
        <v>2136</v>
      </c>
      <c r="B2137">
        <v>1002516147</v>
      </c>
      <c r="C2137">
        <v>3</v>
      </c>
      <c r="D2137" t="s">
        <v>49</v>
      </c>
      <c r="E2137">
        <v>4</v>
      </c>
      <c r="F2137" t="s">
        <v>252</v>
      </c>
      <c r="G2137" t="s">
        <v>931</v>
      </c>
      <c r="H2137" t="s">
        <v>932</v>
      </c>
      <c r="I2137" t="s">
        <v>213</v>
      </c>
      <c r="J2137" t="s">
        <v>214</v>
      </c>
      <c r="K2137" t="s">
        <v>149</v>
      </c>
      <c r="L2137" t="s">
        <v>215</v>
      </c>
      <c r="M2137" t="s">
        <v>76</v>
      </c>
      <c r="N2137" t="s">
        <v>216</v>
      </c>
      <c r="O2137" s="57">
        <v>46242.679120370369</v>
      </c>
      <c r="P2137" s="57">
        <v>46244.590532407405</v>
      </c>
      <c r="Q2137">
        <v>69361564</v>
      </c>
      <c r="S2137">
        <v>142212126159</v>
      </c>
      <c r="T2137" t="s">
        <v>5059</v>
      </c>
      <c r="U2137" t="s">
        <v>6920</v>
      </c>
      <c r="V2137" t="s">
        <v>6105</v>
      </c>
      <c r="Z2137">
        <v>109.1395395</v>
      </c>
      <c r="AA2137">
        <v>-6.8724774999999996</v>
      </c>
      <c r="AB2137" t="s">
        <v>6106</v>
      </c>
      <c r="AC2137" t="s">
        <v>237</v>
      </c>
      <c r="AL2137" t="s">
        <v>218</v>
      </c>
      <c r="AM2137" t="s">
        <v>6107</v>
      </c>
      <c r="AN2137" t="s">
        <v>6</v>
      </c>
      <c r="AO2137" s="57">
        <v>46242.684166666666</v>
      </c>
      <c r="AP2137" s="57">
        <v>46244.541666666664</v>
      </c>
      <c r="AR2137" t="s">
        <v>219</v>
      </c>
      <c r="AS2137" t="s">
        <v>932</v>
      </c>
      <c r="AT2137" t="s">
        <v>231</v>
      </c>
      <c r="AU2137">
        <v>20260810</v>
      </c>
      <c r="AV2137" t="s">
        <v>222</v>
      </c>
      <c r="AW2137" t="s">
        <v>1018</v>
      </c>
      <c r="AX2137" t="s">
        <v>223</v>
      </c>
      <c r="BA2137" s="57">
        <v>46244.541666666664</v>
      </c>
      <c r="BB2137" t="s">
        <v>6107</v>
      </c>
      <c r="BC2137">
        <v>2026</v>
      </c>
      <c r="BD2137">
        <v>8</v>
      </c>
      <c r="BE2137">
        <v>10</v>
      </c>
      <c r="BF2137" s="6">
        <f t="shared" si="99"/>
        <v>46244</v>
      </c>
      <c r="BG2137">
        <f t="shared" si="100"/>
        <v>-0.54166666666424135</v>
      </c>
      <c r="BH2137" t="str">
        <f t="shared" si="101"/>
        <v>COMPLY</v>
      </c>
      <c r="BI2137" t="e">
        <f>VLOOKUP(H2137,Sheet2!$A$1:$B$270,2,FALSE)</f>
        <v>#N/A</v>
      </c>
    </row>
    <row r="2138" spans="1:61">
      <c r="A2138">
        <v>2137</v>
      </c>
      <c r="B2138">
        <v>1002521841</v>
      </c>
      <c r="C2138">
        <v>3</v>
      </c>
      <c r="D2138" t="s">
        <v>49</v>
      </c>
      <c r="E2138">
        <v>4</v>
      </c>
      <c r="F2138" t="s">
        <v>246</v>
      </c>
      <c r="G2138" t="s">
        <v>549</v>
      </c>
      <c r="H2138" t="s">
        <v>550</v>
      </c>
      <c r="I2138" t="s">
        <v>213</v>
      </c>
      <c r="J2138" t="s">
        <v>214</v>
      </c>
      <c r="K2138" t="s">
        <v>149</v>
      </c>
      <c r="L2138" t="s">
        <v>215</v>
      </c>
      <c r="M2138" t="s">
        <v>575</v>
      </c>
      <c r="N2138" t="s">
        <v>216</v>
      </c>
      <c r="O2138" s="57">
        <v>46246.484675925924</v>
      </c>
      <c r="P2138" s="57">
        <v>46252.528680555559</v>
      </c>
      <c r="Q2138">
        <v>69364092</v>
      </c>
      <c r="S2138">
        <v>143407106653</v>
      </c>
      <c r="T2138" t="s">
        <v>8330</v>
      </c>
      <c r="U2138" t="s">
        <v>8331</v>
      </c>
      <c r="V2138" t="s">
        <v>8332</v>
      </c>
      <c r="Z2138">
        <v>110.0701158</v>
      </c>
      <c r="AA2138">
        <v>-6.9722002999999999</v>
      </c>
      <c r="AB2138" t="s">
        <v>8333</v>
      </c>
      <c r="AC2138" t="s">
        <v>237</v>
      </c>
      <c r="AL2138" t="s">
        <v>218</v>
      </c>
      <c r="AM2138" t="s">
        <v>8061</v>
      </c>
      <c r="AN2138" t="s">
        <v>6</v>
      </c>
      <c r="AO2138" s="57">
        <v>46364.486018518517</v>
      </c>
      <c r="AP2138" s="57">
        <v>46247.333333333336</v>
      </c>
      <c r="AQ2138" t="s">
        <v>564</v>
      </c>
      <c r="AR2138" t="s">
        <v>14</v>
      </c>
      <c r="AS2138" t="s">
        <v>550</v>
      </c>
      <c r="AT2138" t="s">
        <v>231</v>
      </c>
      <c r="AV2138" t="s">
        <v>13782</v>
      </c>
      <c r="AW2138" t="s">
        <v>1023</v>
      </c>
      <c r="AX2138" t="s">
        <v>223</v>
      </c>
      <c r="BA2138" s="57">
        <v>46247.333333333336</v>
      </c>
      <c r="BB2138" t="s">
        <v>8061</v>
      </c>
      <c r="BF2138" s="6" t="e">
        <f t="shared" si="99"/>
        <v>#NUM!</v>
      </c>
      <c r="BG2138" t="e">
        <f t="shared" si="100"/>
        <v>#NUM!</v>
      </c>
      <c r="BH2138" t="e">
        <f t="shared" si="101"/>
        <v>#NUM!</v>
      </c>
      <c r="BI2138" t="e">
        <f>VLOOKUP(H2138,Sheet2!$A$1:$B$270,2,FALSE)</f>
        <v>#N/A</v>
      </c>
    </row>
    <row r="2139" spans="1:61">
      <c r="A2139">
        <v>2138</v>
      </c>
      <c r="B2139">
        <v>1002504438</v>
      </c>
      <c r="C2139">
        <v>3</v>
      </c>
      <c r="D2139" t="s">
        <v>38</v>
      </c>
      <c r="E2139">
        <v>5</v>
      </c>
      <c r="F2139" t="s">
        <v>92</v>
      </c>
      <c r="G2139" t="s">
        <v>94</v>
      </c>
      <c r="H2139" t="s">
        <v>462</v>
      </c>
      <c r="I2139" t="s">
        <v>213</v>
      </c>
      <c r="J2139" t="s">
        <v>214</v>
      </c>
      <c r="K2139" t="s">
        <v>149</v>
      </c>
      <c r="L2139" t="s">
        <v>215</v>
      </c>
      <c r="M2139" t="s">
        <v>76</v>
      </c>
      <c r="N2139" t="s">
        <v>216</v>
      </c>
      <c r="O2139" s="57">
        <v>46235.482592592591</v>
      </c>
      <c r="P2139" s="57">
        <v>46236.608576388891</v>
      </c>
      <c r="Q2139">
        <v>69356668</v>
      </c>
      <c r="S2139">
        <v>152605224365</v>
      </c>
      <c r="T2139" t="s">
        <v>4300</v>
      </c>
      <c r="U2139" t="s">
        <v>1622</v>
      </c>
      <c r="V2139" t="s">
        <v>4301</v>
      </c>
      <c r="Z2139">
        <v>111.469184112669</v>
      </c>
      <c r="AA2139">
        <v>-7.3852319209550403</v>
      </c>
      <c r="AB2139" t="s">
        <v>4302</v>
      </c>
      <c r="AC2139" t="s">
        <v>237</v>
      </c>
      <c r="AL2139" t="s">
        <v>218</v>
      </c>
      <c r="AM2139" t="s">
        <v>4303</v>
      </c>
      <c r="AN2139" t="s">
        <v>6</v>
      </c>
      <c r="AO2139" s="57">
        <v>46030.485995370371</v>
      </c>
      <c r="AP2139" s="57">
        <v>46236.333333333336</v>
      </c>
      <c r="AR2139" t="s">
        <v>219</v>
      </c>
      <c r="AS2139" t="s">
        <v>462</v>
      </c>
      <c r="AT2139" t="s">
        <v>231</v>
      </c>
      <c r="AU2139">
        <v>20260802</v>
      </c>
      <c r="AV2139" t="s">
        <v>222</v>
      </c>
      <c r="AW2139" t="s">
        <v>1014</v>
      </c>
      <c r="AX2139" t="s">
        <v>223</v>
      </c>
      <c r="BA2139" s="57">
        <v>46236.333333333336</v>
      </c>
      <c r="BB2139" t="s">
        <v>4303</v>
      </c>
      <c r="BC2139">
        <v>2026</v>
      </c>
      <c r="BD2139">
        <v>8</v>
      </c>
      <c r="BE2139">
        <v>2</v>
      </c>
      <c r="BF2139" s="6">
        <f t="shared" si="99"/>
        <v>46236</v>
      </c>
      <c r="BG2139">
        <f t="shared" si="100"/>
        <v>-0.33333333333575865</v>
      </c>
      <c r="BH2139" t="str">
        <f t="shared" si="101"/>
        <v>COMPLY</v>
      </c>
      <c r="BI2139" t="str">
        <f>VLOOKUP(H2139,Sheet2!$A$1:$B$270,2,FALSE)</f>
        <v>MADIUN</v>
      </c>
    </row>
    <row r="2140" spans="1:61">
      <c r="A2140">
        <v>2139</v>
      </c>
      <c r="B2140">
        <v>1002504620</v>
      </c>
      <c r="C2140">
        <v>3</v>
      </c>
      <c r="D2140" t="s">
        <v>42</v>
      </c>
      <c r="E2140">
        <v>5</v>
      </c>
      <c r="F2140" t="s">
        <v>233</v>
      </c>
      <c r="G2140" t="s">
        <v>105</v>
      </c>
      <c r="H2140" t="s">
        <v>381</v>
      </c>
      <c r="I2140" t="s">
        <v>213</v>
      </c>
      <c r="J2140" t="s">
        <v>214</v>
      </c>
      <c r="K2140" t="s">
        <v>149</v>
      </c>
      <c r="M2140" t="s">
        <v>76</v>
      </c>
      <c r="N2140" t="s">
        <v>216</v>
      </c>
      <c r="O2140" s="57">
        <v>46235.588564814818</v>
      </c>
      <c r="P2140" s="57">
        <v>46235.779560185183</v>
      </c>
      <c r="Q2140">
        <v>69356744</v>
      </c>
      <c r="S2140">
        <v>152312243209</v>
      </c>
      <c r="T2140" t="s">
        <v>4304</v>
      </c>
      <c r="U2140" t="s">
        <v>4305</v>
      </c>
      <c r="V2140" t="s">
        <v>4306</v>
      </c>
      <c r="Z2140">
        <v>112.4191838</v>
      </c>
      <c r="AA2140">
        <v>-7.4881346000000004</v>
      </c>
      <c r="AB2140" t="s">
        <v>4307</v>
      </c>
      <c r="AC2140" t="s">
        <v>230</v>
      </c>
      <c r="AL2140" t="s">
        <v>218</v>
      </c>
      <c r="AM2140" t="s">
        <v>4308</v>
      </c>
      <c r="AN2140" t="s">
        <v>6</v>
      </c>
      <c r="AO2140" s="57">
        <v>46030.590185185189</v>
      </c>
      <c r="AP2140" s="57">
        <v>46236.541666666664</v>
      </c>
      <c r="AR2140" t="s">
        <v>219</v>
      </c>
      <c r="AS2140" t="s">
        <v>381</v>
      </c>
      <c r="AT2140" t="s">
        <v>231</v>
      </c>
      <c r="AU2140">
        <v>20260801</v>
      </c>
      <c r="AV2140" t="s">
        <v>222</v>
      </c>
      <c r="AW2140" t="s">
        <v>915</v>
      </c>
      <c r="AX2140" t="s">
        <v>223</v>
      </c>
      <c r="BA2140" s="57">
        <v>46236.541666666664</v>
      </c>
      <c r="BB2140" t="s">
        <v>4308</v>
      </c>
      <c r="BC2140">
        <v>2026</v>
      </c>
      <c r="BD2140">
        <v>8</v>
      </c>
      <c r="BE2140">
        <v>1</v>
      </c>
      <c r="BF2140" s="6">
        <f t="shared" si="99"/>
        <v>46235</v>
      </c>
      <c r="BG2140">
        <f t="shared" si="100"/>
        <v>-1.5416666666642413</v>
      </c>
      <c r="BH2140" t="str">
        <f t="shared" si="101"/>
        <v>COMPLY</v>
      </c>
      <c r="BI2140" t="str">
        <f>VLOOKUP(H2140,Sheet2!$A$1:$B$270,2,FALSE)</f>
        <v>MOJOKERTO</v>
      </c>
    </row>
    <row r="2141" spans="1:61">
      <c r="A2141">
        <v>2140</v>
      </c>
      <c r="B2141">
        <v>1002516386</v>
      </c>
      <c r="C2141">
        <v>3</v>
      </c>
      <c r="D2141" t="s">
        <v>55</v>
      </c>
      <c r="E2141">
        <v>5</v>
      </c>
      <c r="F2141" t="s">
        <v>228</v>
      </c>
      <c r="G2141" t="s">
        <v>127</v>
      </c>
      <c r="H2141" t="s">
        <v>229</v>
      </c>
      <c r="I2141" t="s">
        <v>213</v>
      </c>
      <c r="J2141" t="s">
        <v>214</v>
      </c>
      <c r="K2141" t="s">
        <v>149</v>
      </c>
      <c r="M2141" t="s">
        <v>76</v>
      </c>
      <c r="N2141" t="s">
        <v>216</v>
      </c>
      <c r="O2141" s="57">
        <v>46243.452141203707</v>
      </c>
      <c r="P2141" s="57">
        <v>46243.822546296295</v>
      </c>
      <c r="Q2141">
        <v>69356462</v>
      </c>
      <c r="S2141">
        <v>152426928069</v>
      </c>
      <c r="T2141" t="s">
        <v>6108</v>
      </c>
      <c r="U2141" t="s">
        <v>6109</v>
      </c>
      <c r="V2141" t="s">
        <v>6110</v>
      </c>
      <c r="Z2141">
        <v>113.596837264405</v>
      </c>
      <c r="AA2141">
        <v>-7.1283704842970899</v>
      </c>
      <c r="AB2141" t="s">
        <v>6111</v>
      </c>
      <c r="AC2141" t="s">
        <v>230</v>
      </c>
      <c r="AL2141" t="s">
        <v>218</v>
      </c>
      <c r="AM2141" t="s">
        <v>6112</v>
      </c>
      <c r="AN2141" t="s">
        <v>6</v>
      </c>
      <c r="AO2141" s="57">
        <v>46273.454664351855</v>
      </c>
      <c r="AR2141" t="s">
        <v>219</v>
      </c>
      <c r="AS2141" t="s">
        <v>229</v>
      </c>
      <c r="AT2141" t="s">
        <v>231</v>
      </c>
      <c r="AU2141">
        <v>20260809</v>
      </c>
      <c r="AV2141" t="s">
        <v>222</v>
      </c>
      <c r="AW2141" t="s">
        <v>563</v>
      </c>
      <c r="AX2141" t="s">
        <v>223</v>
      </c>
      <c r="BA2141" s="57">
        <v>46243.291666666664</v>
      </c>
      <c r="BB2141" t="s">
        <v>6112</v>
      </c>
      <c r="BC2141">
        <v>2026</v>
      </c>
      <c r="BD2141">
        <v>8</v>
      </c>
      <c r="BE2141">
        <v>9</v>
      </c>
      <c r="BF2141" s="6">
        <f t="shared" si="99"/>
        <v>46243</v>
      </c>
      <c r="BG2141">
        <f t="shared" si="100"/>
        <v>-0.29166666666424135</v>
      </c>
      <c r="BH2141" t="str">
        <f t="shared" si="101"/>
        <v>COMPLY</v>
      </c>
      <c r="BI2141" t="str">
        <f>VLOOKUP(H2141,Sheet2!$A$1:$B$270,2,FALSE)</f>
        <v>MADURA</v>
      </c>
    </row>
    <row r="2142" spans="1:61">
      <c r="A2142">
        <v>2141</v>
      </c>
      <c r="B2142">
        <v>1002517122</v>
      </c>
      <c r="C2142">
        <v>3</v>
      </c>
      <c r="D2142" t="s">
        <v>45</v>
      </c>
      <c r="E2142">
        <v>5</v>
      </c>
      <c r="F2142" t="s">
        <v>211</v>
      </c>
      <c r="G2142" t="s">
        <v>112</v>
      </c>
      <c r="H2142" t="s">
        <v>267</v>
      </c>
      <c r="I2142" t="s">
        <v>213</v>
      </c>
      <c r="J2142" t="s">
        <v>214</v>
      </c>
      <c r="K2142" t="s">
        <v>149</v>
      </c>
      <c r="L2142" t="s">
        <v>606</v>
      </c>
      <c r="M2142" t="s">
        <v>76</v>
      </c>
      <c r="N2142" t="s">
        <v>216</v>
      </c>
      <c r="O2142" s="57">
        <v>46244.414537037039</v>
      </c>
      <c r="P2142" s="57">
        <v>46244.764305555553</v>
      </c>
      <c r="Q2142">
        <v>69362188</v>
      </c>
      <c r="R2142">
        <v>3707709186</v>
      </c>
      <c r="S2142">
        <v>172601795364</v>
      </c>
      <c r="T2142" t="s">
        <v>6921</v>
      </c>
      <c r="U2142" t="s">
        <v>6922</v>
      </c>
      <c r="V2142" t="s">
        <v>6923</v>
      </c>
      <c r="Z2142">
        <v>116.08923</v>
      </c>
      <c r="AA2142">
        <v>-8.6329790000000006</v>
      </c>
      <c r="AB2142" t="s">
        <v>6924</v>
      </c>
      <c r="AC2142" t="s">
        <v>237</v>
      </c>
      <c r="AL2142" t="s">
        <v>218</v>
      </c>
      <c r="AM2142" t="s">
        <v>6925</v>
      </c>
      <c r="AN2142" t="s">
        <v>6</v>
      </c>
      <c r="AO2142" s="57">
        <v>46303.423703703702</v>
      </c>
      <c r="AP2142" s="57">
        <v>46245.333333333336</v>
      </c>
      <c r="AR2142" t="s">
        <v>219</v>
      </c>
      <c r="AS2142" t="s">
        <v>267</v>
      </c>
      <c r="AT2142" t="s">
        <v>231</v>
      </c>
      <c r="AU2142">
        <v>20260810</v>
      </c>
      <c r="AV2142" t="s">
        <v>222</v>
      </c>
      <c r="AW2142" t="s">
        <v>1046</v>
      </c>
      <c r="AX2142" t="s">
        <v>223</v>
      </c>
      <c r="BA2142" s="57">
        <v>46245.333333333336</v>
      </c>
      <c r="BB2142" t="s">
        <v>6925</v>
      </c>
      <c r="BC2142">
        <v>2026</v>
      </c>
      <c r="BD2142">
        <v>8</v>
      </c>
      <c r="BE2142">
        <v>10</v>
      </c>
      <c r="BF2142" s="6">
        <f t="shared" si="99"/>
        <v>46244</v>
      </c>
      <c r="BG2142">
        <f t="shared" si="100"/>
        <v>-1.3333333333357587</v>
      </c>
      <c r="BH2142" t="str">
        <f t="shared" si="101"/>
        <v>COMPLY</v>
      </c>
      <c r="BI2142" t="str">
        <f>VLOOKUP(H2142,Sheet2!$A$1:$B$270,2,FALSE)</f>
        <v>MATARAM</v>
      </c>
    </row>
    <row r="2143" spans="1:61">
      <c r="A2143">
        <v>2142</v>
      </c>
      <c r="B2143">
        <v>1002516227</v>
      </c>
      <c r="C2143">
        <v>3</v>
      </c>
      <c r="D2143" t="s">
        <v>49</v>
      </c>
      <c r="E2143">
        <v>4</v>
      </c>
      <c r="F2143" t="s">
        <v>246</v>
      </c>
      <c r="G2143" t="s">
        <v>549</v>
      </c>
      <c r="H2143" t="s">
        <v>928</v>
      </c>
      <c r="I2143" t="s">
        <v>213</v>
      </c>
      <c r="J2143" t="s">
        <v>214</v>
      </c>
      <c r="K2143" t="s">
        <v>149</v>
      </c>
      <c r="L2143" t="s">
        <v>215</v>
      </c>
      <c r="M2143" t="s">
        <v>76</v>
      </c>
      <c r="N2143" t="s">
        <v>216</v>
      </c>
      <c r="O2143" s="57">
        <v>46242.799270833333</v>
      </c>
      <c r="P2143" s="57">
        <v>46243.835231481484</v>
      </c>
      <c r="Q2143">
        <v>69361667</v>
      </c>
      <c r="S2143">
        <v>146457106352</v>
      </c>
      <c r="T2143" t="s">
        <v>6113</v>
      </c>
      <c r="U2143" t="s">
        <v>6114</v>
      </c>
      <c r="V2143" t="s">
        <v>6115</v>
      </c>
      <c r="Z2143">
        <v>110.235338</v>
      </c>
      <c r="AA2143">
        <v>-6.9510069999999997</v>
      </c>
      <c r="AB2143" t="s">
        <v>6116</v>
      </c>
      <c r="AC2143" t="s">
        <v>237</v>
      </c>
      <c r="AL2143" t="s">
        <v>218</v>
      </c>
      <c r="AM2143" t="s">
        <v>5111</v>
      </c>
      <c r="AN2143" t="s">
        <v>6</v>
      </c>
      <c r="AO2143" s="57">
        <v>46242.809270833335</v>
      </c>
      <c r="AP2143" s="57">
        <v>46244.333333333336</v>
      </c>
      <c r="AR2143" t="s">
        <v>219</v>
      </c>
      <c r="AS2143" t="s">
        <v>928</v>
      </c>
      <c r="AT2143" t="s">
        <v>231</v>
      </c>
      <c r="AU2143">
        <v>20260809</v>
      </c>
      <c r="AV2143" t="s">
        <v>222</v>
      </c>
      <c r="AW2143" t="s">
        <v>1018</v>
      </c>
      <c r="AX2143" t="s">
        <v>223</v>
      </c>
      <c r="BA2143" s="57">
        <v>46244.333333333336</v>
      </c>
      <c r="BB2143" t="s">
        <v>5111</v>
      </c>
      <c r="BC2143">
        <v>2026</v>
      </c>
      <c r="BD2143">
        <v>8</v>
      </c>
      <c r="BE2143">
        <v>9</v>
      </c>
      <c r="BF2143" s="6">
        <f t="shared" si="99"/>
        <v>46243</v>
      </c>
      <c r="BG2143">
        <f t="shared" si="100"/>
        <v>-1.3333333333357587</v>
      </c>
      <c r="BH2143" t="str">
        <f t="shared" si="101"/>
        <v>COMPLY</v>
      </c>
      <c r="BI2143" t="e">
        <f>VLOOKUP(H2143,Sheet2!$A$1:$B$270,2,FALSE)</f>
        <v>#N/A</v>
      </c>
    </row>
    <row r="2144" spans="1:61">
      <c r="A2144">
        <v>2143</v>
      </c>
      <c r="B2144">
        <v>1002534213</v>
      </c>
      <c r="C2144">
        <v>3</v>
      </c>
      <c r="D2144" t="s">
        <v>55</v>
      </c>
      <c r="E2144">
        <v>5</v>
      </c>
      <c r="F2144" t="s">
        <v>228</v>
      </c>
      <c r="G2144" t="s">
        <v>121</v>
      </c>
      <c r="H2144" t="s">
        <v>284</v>
      </c>
      <c r="I2144" t="s">
        <v>213</v>
      </c>
      <c r="J2144" t="s">
        <v>214</v>
      </c>
      <c r="K2144" t="s">
        <v>149</v>
      </c>
      <c r="L2144" t="s">
        <v>215</v>
      </c>
      <c r="M2144" t="s">
        <v>240</v>
      </c>
      <c r="N2144" t="s">
        <v>216</v>
      </c>
      <c r="O2144" s="57">
        <v>46252.68953703704</v>
      </c>
      <c r="P2144" s="57">
        <v>46252.690300925926</v>
      </c>
      <c r="Q2144">
        <v>69369379</v>
      </c>
      <c r="S2144">
        <v>152437905658</v>
      </c>
      <c r="T2144" t="s">
        <v>13783</v>
      </c>
      <c r="U2144" t="s">
        <v>13784</v>
      </c>
      <c r="V2144" t="s">
        <v>13785</v>
      </c>
      <c r="Z2144">
        <v>113.349822051823</v>
      </c>
      <c r="AA2144">
        <v>-6.8900698465785197</v>
      </c>
      <c r="AB2144" t="s">
        <v>13786</v>
      </c>
      <c r="AC2144" t="s">
        <v>217</v>
      </c>
      <c r="AL2144" t="s">
        <v>218</v>
      </c>
      <c r="AM2144" t="s">
        <v>13787</v>
      </c>
      <c r="AN2144" t="s">
        <v>6</v>
      </c>
      <c r="AO2144" t="s">
        <v>12914</v>
      </c>
      <c r="AP2144" s="57">
        <v>46256.333333333336</v>
      </c>
      <c r="AR2144" t="s">
        <v>241</v>
      </c>
      <c r="AS2144" t="s">
        <v>284</v>
      </c>
      <c r="AT2144" t="s">
        <v>231</v>
      </c>
      <c r="AV2144" t="s">
        <v>240</v>
      </c>
      <c r="AW2144" t="s">
        <v>13214</v>
      </c>
      <c r="AX2144" t="s">
        <v>223</v>
      </c>
      <c r="BA2144" s="57">
        <v>46256.333333333336</v>
      </c>
      <c r="BB2144" t="s">
        <v>13787</v>
      </c>
      <c r="BF2144" s="6" t="e">
        <f t="shared" si="99"/>
        <v>#NUM!</v>
      </c>
      <c r="BG2144" t="e">
        <f t="shared" si="100"/>
        <v>#NUM!</v>
      </c>
      <c r="BH2144" t="e">
        <f t="shared" si="101"/>
        <v>#NUM!</v>
      </c>
      <c r="BI2144" t="str">
        <f>VLOOKUP(H2144,Sheet2!$A$1:$B$270,2,FALSE)</f>
        <v>MADURA</v>
      </c>
    </row>
    <row r="2145" spans="1:61">
      <c r="A2145">
        <v>2144</v>
      </c>
      <c r="B2145">
        <v>1002526294</v>
      </c>
      <c r="C2145">
        <v>3</v>
      </c>
      <c r="D2145" t="s">
        <v>55</v>
      </c>
      <c r="E2145">
        <v>5</v>
      </c>
      <c r="F2145" t="s">
        <v>265</v>
      </c>
      <c r="G2145" t="s">
        <v>128</v>
      </c>
      <c r="H2145" t="s">
        <v>311</v>
      </c>
      <c r="I2145" t="s">
        <v>213</v>
      </c>
      <c r="J2145" t="s">
        <v>214</v>
      </c>
      <c r="K2145" t="s">
        <v>149</v>
      </c>
      <c r="M2145" t="s">
        <v>76</v>
      </c>
      <c r="N2145" t="s">
        <v>216</v>
      </c>
      <c r="O2145" s="57">
        <v>46248.512291666666</v>
      </c>
      <c r="P2145" s="57">
        <v>46252.584016203706</v>
      </c>
      <c r="Q2145">
        <v>69365995</v>
      </c>
      <c r="S2145">
        <v>152417233962</v>
      </c>
      <c r="T2145" t="s">
        <v>11489</v>
      </c>
      <c r="U2145" t="s">
        <v>11490</v>
      </c>
      <c r="V2145" t="s">
        <v>11491</v>
      </c>
      <c r="Z2145">
        <v>112.60078009999999</v>
      </c>
      <c r="AA2145">
        <v>-7.3569788999999997</v>
      </c>
      <c r="AB2145" t="s">
        <v>11492</v>
      </c>
      <c r="AC2145" t="s">
        <v>230</v>
      </c>
      <c r="AL2145" t="s">
        <v>218</v>
      </c>
      <c r="AM2145" t="s">
        <v>11493</v>
      </c>
      <c r="AN2145" t="s">
        <v>6</v>
      </c>
      <c r="AO2145" t="s">
        <v>9918</v>
      </c>
      <c r="AP2145" s="57">
        <v>46252.333333333336</v>
      </c>
      <c r="AR2145" t="s">
        <v>219</v>
      </c>
      <c r="AS2145" t="s">
        <v>311</v>
      </c>
      <c r="AT2145" t="s">
        <v>231</v>
      </c>
      <c r="AU2145">
        <v>20260818</v>
      </c>
      <c r="AV2145" t="s">
        <v>222</v>
      </c>
      <c r="AW2145" t="s">
        <v>561</v>
      </c>
      <c r="AX2145" t="s">
        <v>223</v>
      </c>
      <c r="BA2145" s="57">
        <v>46252.333333333336</v>
      </c>
      <c r="BB2145" t="s">
        <v>11493</v>
      </c>
      <c r="BC2145">
        <v>2026</v>
      </c>
      <c r="BD2145">
        <v>8</v>
      </c>
      <c r="BE2145">
        <v>18</v>
      </c>
      <c r="BF2145" s="6">
        <f t="shared" si="99"/>
        <v>46252</v>
      </c>
      <c r="BG2145">
        <f t="shared" si="100"/>
        <v>-0.33333333333575865</v>
      </c>
      <c r="BH2145" t="str">
        <f t="shared" si="101"/>
        <v>COMPLY</v>
      </c>
      <c r="BI2145" t="str">
        <f>VLOOKUP(H2145,Sheet2!$A$1:$B$270,2,FALSE)</f>
        <v>SURABAYA UTARA</v>
      </c>
    </row>
    <row r="2146" spans="1:61">
      <c r="A2146">
        <v>2145</v>
      </c>
      <c r="B2146">
        <v>1002505902</v>
      </c>
      <c r="C2146">
        <v>3</v>
      </c>
      <c r="D2146" t="s">
        <v>59</v>
      </c>
      <c r="E2146">
        <v>4</v>
      </c>
      <c r="F2146" t="s">
        <v>224</v>
      </c>
      <c r="G2146" t="s">
        <v>607</v>
      </c>
      <c r="H2146" t="s">
        <v>922</v>
      </c>
      <c r="I2146" t="s">
        <v>213</v>
      </c>
      <c r="J2146" t="s">
        <v>214</v>
      </c>
      <c r="K2146" t="s">
        <v>149</v>
      </c>
      <c r="M2146" t="s">
        <v>76</v>
      </c>
      <c r="N2146" t="s">
        <v>216</v>
      </c>
      <c r="O2146" s="57">
        <v>46237.483900462961</v>
      </c>
      <c r="P2146" s="57">
        <v>46237.656805555554</v>
      </c>
      <c r="Q2146">
        <v>69354157</v>
      </c>
      <c r="S2146">
        <v>143361127808</v>
      </c>
      <c r="T2146" t="s">
        <v>1138</v>
      </c>
      <c r="U2146" t="s">
        <v>1139</v>
      </c>
      <c r="V2146" t="s">
        <v>4332</v>
      </c>
      <c r="Z2146">
        <v>109.01555999999999</v>
      </c>
      <c r="AA2146">
        <v>-7.7339485300000002</v>
      </c>
      <c r="AB2146" t="s">
        <v>1140</v>
      </c>
      <c r="AC2146" t="s">
        <v>290</v>
      </c>
      <c r="AL2146" t="s">
        <v>218</v>
      </c>
      <c r="AM2146" t="s">
        <v>4333</v>
      </c>
      <c r="AN2146" t="s">
        <v>6</v>
      </c>
      <c r="AO2146" s="57">
        <v>46089.485972222225</v>
      </c>
      <c r="AR2146" t="s">
        <v>219</v>
      </c>
      <c r="AS2146" t="s">
        <v>922</v>
      </c>
      <c r="AT2146" t="s">
        <v>231</v>
      </c>
      <c r="AU2146">
        <v>20260803</v>
      </c>
      <c r="AV2146" t="s">
        <v>222</v>
      </c>
      <c r="AW2146" t="s">
        <v>571</v>
      </c>
      <c r="AX2146" t="s">
        <v>223</v>
      </c>
      <c r="BA2146" s="57">
        <v>46237.291666666664</v>
      </c>
      <c r="BB2146" t="s">
        <v>4333</v>
      </c>
      <c r="BC2146">
        <v>2026</v>
      </c>
      <c r="BD2146">
        <v>8</v>
      </c>
      <c r="BE2146">
        <v>3</v>
      </c>
      <c r="BF2146" s="6">
        <f t="shared" si="99"/>
        <v>46237</v>
      </c>
      <c r="BG2146">
        <f t="shared" si="100"/>
        <v>-0.29166666666424135</v>
      </c>
      <c r="BH2146" t="str">
        <f t="shared" si="101"/>
        <v>COMPLY</v>
      </c>
      <c r="BI2146" t="e">
        <f>VLOOKUP(H2146,Sheet2!$A$1:$B$270,2,FALSE)</f>
        <v>#N/A</v>
      </c>
    </row>
    <row r="2147" spans="1:61">
      <c r="A2147">
        <v>2146</v>
      </c>
      <c r="B2147">
        <v>1002506416</v>
      </c>
      <c r="C2147">
        <v>3</v>
      </c>
      <c r="D2147" t="s">
        <v>45</v>
      </c>
      <c r="E2147">
        <v>5</v>
      </c>
      <c r="F2147" t="s">
        <v>211</v>
      </c>
      <c r="G2147" t="s">
        <v>112</v>
      </c>
      <c r="H2147" t="s">
        <v>267</v>
      </c>
      <c r="I2147" t="s">
        <v>213</v>
      </c>
      <c r="J2147" t="s">
        <v>214</v>
      </c>
      <c r="K2147" t="s">
        <v>149</v>
      </c>
      <c r="M2147" t="s">
        <v>76</v>
      </c>
      <c r="N2147" t="s">
        <v>608</v>
      </c>
      <c r="O2147" s="57">
        <v>46237.652662037035</v>
      </c>
      <c r="P2147" s="57">
        <v>46238.769375000003</v>
      </c>
      <c r="Q2147">
        <v>69195783</v>
      </c>
      <c r="S2147">
        <v>172601794399</v>
      </c>
      <c r="T2147" t="s">
        <v>892</v>
      </c>
      <c r="U2147" t="s">
        <v>4337</v>
      </c>
      <c r="V2147" t="s">
        <v>4338</v>
      </c>
      <c r="Z2147">
        <v>116.0779185</v>
      </c>
      <c r="AA2147">
        <v>-8.6086945000000004</v>
      </c>
      <c r="AB2147" t="s">
        <v>1143</v>
      </c>
      <c r="AC2147" t="s">
        <v>291</v>
      </c>
      <c r="AL2147" t="s">
        <v>218</v>
      </c>
      <c r="AM2147" t="s">
        <v>4339</v>
      </c>
      <c r="AN2147" t="s">
        <v>6</v>
      </c>
      <c r="AO2147" s="57">
        <v>46089.674050925925</v>
      </c>
      <c r="AR2147" t="s">
        <v>219</v>
      </c>
      <c r="AS2147" t="s">
        <v>267</v>
      </c>
      <c r="AT2147" t="s">
        <v>231</v>
      </c>
      <c r="AU2147">
        <v>20260804</v>
      </c>
      <c r="AV2147" t="s">
        <v>222</v>
      </c>
      <c r="AW2147" t="s">
        <v>935</v>
      </c>
      <c r="AX2147" t="s">
        <v>223</v>
      </c>
      <c r="BA2147" s="57">
        <v>46237.291666666664</v>
      </c>
      <c r="BB2147" t="s">
        <v>4339</v>
      </c>
      <c r="BC2147">
        <v>2026</v>
      </c>
      <c r="BD2147">
        <v>8</v>
      </c>
      <c r="BE2147">
        <v>4</v>
      </c>
      <c r="BF2147" s="6">
        <f t="shared" si="99"/>
        <v>46238</v>
      </c>
      <c r="BG2147">
        <f t="shared" si="100"/>
        <v>0.70833333333575865</v>
      </c>
      <c r="BH2147" t="str">
        <f t="shared" si="101"/>
        <v>COMPLY</v>
      </c>
      <c r="BI2147" t="str">
        <f>VLOOKUP(H2147,Sheet2!$A$1:$B$270,2,FALSE)</f>
        <v>MATARAM</v>
      </c>
    </row>
    <row r="2148" spans="1:61">
      <c r="A2148">
        <v>2147</v>
      </c>
      <c r="B2148">
        <v>1002510011</v>
      </c>
      <c r="C2148">
        <v>3</v>
      </c>
      <c r="D2148" t="s">
        <v>55</v>
      </c>
      <c r="E2148">
        <v>5</v>
      </c>
      <c r="F2148" t="s">
        <v>228</v>
      </c>
      <c r="G2148" t="s">
        <v>121</v>
      </c>
      <c r="H2148" t="s">
        <v>491</v>
      </c>
      <c r="I2148" t="s">
        <v>213</v>
      </c>
      <c r="J2148" t="s">
        <v>214</v>
      </c>
      <c r="K2148" t="s">
        <v>149</v>
      </c>
      <c r="M2148" t="s">
        <v>76</v>
      </c>
      <c r="N2148" t="s">
        <v>216</v>
      </c>
      <c r="O2148" s="57">
        <v>46239.441307870373</v>
      </c>
      <c r="P2148" s="57">
        <v>46241.93072916667</v>
      </c>
      <c r="Q2148">
        <v>69358932</v>
      </c>
      <c r="S2148">
        <v>152458901416</v>
      </c>
      <c r="T2148" t="s">
        <v>4340</v>
      </c>
      <c r="U2148" t="s">
        <v>4341</v>
      </c>
      <c r="V2148" t="s">
        <v>4342</v>
      </c>
      <c r="Z2148">
        <v>113.08561690000001</v>
      </c>
      <c r="AA2148">
        <v>-6.9857598000000003</v>
      </c>
      <c r="AB2148" t="s">
        <v>4343</v>
      </c>
      <c r="AC2148" t="s">
        <v>230</v>
      </c>
      <c r="AL2148" t="s">
        <v>218</v>
      </c>
      <c r="AM2148" t="s">
        <v>4344</v>
      </c>
      <c r="AN2148" t="s">
        <v>6</v>
      </c>
      <c r="AO2148" s="57">
        <v>46150.44427083333</v>
      </c>
      <c r="AP2148" s="57">
        <v>46241.333333333336</v>
      </c>
      <c r="AR2148" t="s">
        <v>219</v>
      </c>
      <c r="AS2148" t="s">
        <v>491</v>
      </c>
      <c r="AT2148" t="s">
        <v>231</v>
      </c>
      <c r="AU2148">
        <v>20260807</v>
      </c>
      <c r="AV2148" t="s">
        <v>222</v>
      </c>
      <c r="AW2148" t="s">
        <v>562</v>
      </c>
      <c r="AX2148" t="s">
        <v>223</v>
      </c>
      <c r="BA2148" s="57">
        <v>46241.333333333336</v>
      </c>
      <c r="BB2148" t="s">
        <v>4344</v>
      </c>
      <c r="BC2148">
        <v>2026</v>
      </c>
      <c r="BD2148">
        <v>8</v>
      </c>
      <c r="BE2148">
        <v>7</v>
      </c>
      <c r="BF2148" s="6">
        <f t="shared" si="99"/>
        <v>46241</v>
      </c>
      <c r="BG2148">
        <f t="shared" si="100"/>
        <v>-0.33333333333575865</v>
      </c>
      <c r="BH2148" t="str">
        <f t="shared" si="101"/>
        <v>COMPLY</v>
      </c>
      <c r="BI2148" t="str">
        <f>VLOOKUP(H2148,Sheet2!$A$1:$B$270,2,FALSE)</f>
        <v>MADURA</v>
      </c>
    </row>
    <row r="2149" spans="1:61">
      <c r="A2149">
        <v>2148</v>
      </c>
      <c r="B2149">
        <v>1002521894</v>
      </c>
      <c r="C2149">
        <v>3</v>
      </c>
      <c r="D2149" t="s">
        <v>38</v>
      </c>
      <c r="E2149">
        <v>5</v>
      </c>
      <c r="F2149" t="s">
        <v>92</v>
      </c>
      <c r="G2149" t="s">
        <v>92</v>
      </c>
      <c r="H2149" t="s">
        <v>482</v>
      </c>
      <c r="I2149" t="s">
        <v>213</v>
      </c>
      <c r="J2149" t="s">
        <v>214</v>
      </c>
      <c r="K2149" t="s">
        <v>149</v>
      </c>
      <c r="M2149" t="s">
        <v>76</v>
      </c>
      <c r="N2149" t="s">
        <v>216</v>
      </c>
      <c r="O2149" s="57">
        <v>46246.49423611111</v>
      </c>
      <c r="P2149" s="57">
        <v>46246.573333333334</v>
      </c>
      <c r="Q2149">
        <v>69361421</v>
      </c>
      <c r="S2149">
        <v>152632206656</v>
      </c>
      <c r="T2149" t="s">
        <v>4803</v>
      </c>
      <c r="U2149" t="s">
        <v>8343</v>
      </c>
      <c r="V2149" t="s">
        <v>8344</v>
      </c>
      <c r="Z2149">
        <v>111.663213</v>
      </c>
      <c r="AA2149">
        <v>-7.515091</v>
      </c>
      <c r="AB2149" t="s">
        <v>4806</v>
      </c>
      <c r="AC2149" t="s">
        <v>217</v>
      </c>
      <c r="AL2149" t="s">
        <v>218</v>
      </c>
      <c r="AM2149" t="s">
        <v>8345</v>
      </c>
      <c r="AN2149" t="s">
        <v>6</v>
      </c>
      <c r="AO2149" s="57">
        <v>46364.496782407405</v>
      </c>
      <c r="AR2149" t="s">
        <v>219</v>
      </c>
      <c r="AS2149" t="s">
        <v>482</v>
      </c>
      <c r="AT2149" t="s">
        <v>231</v>
      </c>
      <c r="AU2149">
        <v>20260812</v>
      </c>
      <c r="AV2149" t="s">
        <v>222</v>
      </c>
      <c r="AW2149" t="s">
        <v>562</v>
      </c>
      <c r="AX2149" t="s">
        <v>223</v>
      </c>
      <c r="BA2149" s="57">
        <v>46246.291666666664</v>
      </c>
      <c r="BB2149" t="s">
        <v>8345</v>
      </c>
      <c r="BC2149">
        <v>2026</v>
      </c>
      <c r="BD2149">
        <v>8</v>
      </c>
      <c r="BE2149">
        <v>12</v>
      </c>
      <c r="BF2149" s="6">
        <f t="shared" si="99"/>
        <v>46246</v>
      </c>
      <c r="BG2149">
        <f t="shared" si="100"/>
        <v>-0.29166666666424135</v>
      </c>
      <c r="BH2149" t="str">
        <f t="shared" si="101"/>
        <v>COMPLY</v>
      </c>
      <c r="BI2149" t="str">
        <f>VLOOKUP(H2149,Sheet2!$A$1:$B$270,2,FALSE)</f>
        <v>MADIUN</v>
      </c>
    </row>
    <row r="2150" spans="1:61">
      <c r="A2150">
        <v>2149</v>
      </c>
      <c r="B2150">
        <v>1002534746</v>
      </c>
      <c r="C2150">
        <v>3</v>
      </c>
      <c r="D2150" t="s">
        <v>38</v>
      </c>
      <c r="E2150">
        <v>5</v>
      </c>
      <c r="F2150" t="s">
        <v>90</v>
      </c>
      <c r="G2150" t="s">
        <v>90</v>
      </c>
      <c r="H2150" t="s">
        <v>309</v>
      </c>
      <c r="I2150" t="s">
        <v>213</v>
      </c>
      <c r="J2150" t="s">
        <v>214</v>
      </c>
      <c r="K2150" t="s">
        <v>149</v>
      </c>
      <c r="L2150" t="s">
        <v>215</v>
      </c>
      <c r="M2150" t="s">
        <v>240</v>
      </c>
      <c r="N2150" t="s">
        <v>216</v>
      </c>
      <c r="O2150" s="57">
        <v>46252.812465277777</v>
      </c>
      <c r="P2150" s="57">
        <v>46252.813900462963</v>
      </c>
      <c r="Q2150">
        <v>69369548</v>
      </c>
      <c r="S2150">
        <v>152650208657</v>
      </c>
      <c r="T2150" t="s">
        <v>13788</v>
      </c>
      <c r="U2150" t="s">
        <v>13789</v>
      </c>
      <c r="V2150" t="s">
        <v>13790</v>
      </c>
      <c r="Z2150">
        <v>112.14496707357</v>
      </c>
      <c r="AA2150">
        <v>-7.9812193667826303</v>
      </c>
      <c r="AB2150" t="s">
        <v>13791</v>
      </c>
      <c r="AC2150" t="s">
        <v>237</v>
      </c>
      <c r="AL2150" t="s">
        <v>218</v>
      </c>
      <c r="AM2150" t="s">
        <v>13792</v>
      </c>
      <c r="AN2150" t="s">
        <v>6</v>
      </c>
      <c r="AO2150" t="s">
        <v>12954</v>
      </c>
      <c r="AP2150" s="57">
        <v>46254.333333333336</v>
      </c>
      <c r="AR2150" t="s">
        <v>241</v>
      </c>
      <c r="AS2150" t="s">
        <v>309</v>
      </c>
      <c r="AT2150" t="s">
        <v>231</v>
      </c>
      <c r="AV2150" t="s">
        <v>240</v>
      </c>
      <c r="AW2150" t="s">
        <v>642</v>
      </c>
      <c r="AX2150" t="s">
        <v>223</v>
      </c>
      <c r="BA2150" s="57">
        <v>46254.333333333336</v>
      </c>
      <c r="BB2150" t="s">
        <v>13792</v>
      </c>
      <c r="BF2150" s="6" t="e">
        <f t="shared" si="99"/>
        <v>#NUM!</v>
      </c>
      <c r="BG2150" t="e">
        <f t="shared" si="100"/>
        <v>#NUM!</v>
      </c>
      <c r="BH2150" t="e">
        <f t="shared" si="101"/>
        <v>#NUM!</v>
      </c>
      <c r="BI2150" t="str">
        <f>VLOOKUP(H2150,Sheet2!$A$1:$B$270,2,FALSE)</f>
        <v>KEDIRI</v>
      </c>
    </row>
    <row r="2151" spans="1:61">
      <c r="A2151">
        <v>2150</v>
      </c>
      <c r="B2151">
        <v>1002522304</v>
      </c>
      <c r="C2151">
        <v>3</v>
      </c>
      <c r="D2151" t="s">
        <v>59</v>
      </c>
      <c r="E2151">
        <v>4</v>
      </c>
      <c r="F2151" t="s">
        <v>224</v>
      </c>
      <c r="G2151" t="s">
        <v>224</v>
      </c>
      <c r="H2151" t="s">
        <v>911</v>
      </c>
      <c r="I2151" t="s">
        <v>213</v>
      </c>
      <c r="J2151" t="s">
        <v>214</v>
      </c>
      <c r="K2151" t="s">
        <v>149</v>
      </c>
      <c r="M2151" t="s">
        <v>76</v>
      </c>
      <c r="N2151" t="s">
        <v>216</v>
      </c>
      <c r="O2151" s="57">
        <v>46246.584363425929</v>
      </c>
      <c r="P2151" s="57">
        <v>46246.680995370371</v>
      </c>
      <c r="Q2151">
        <v>69363531</v>
      </c>
      <c r="R2151">
        <v>2812958466</v>
      </c>
      <c r="S2151">
        <v>146303609246</v>
      </c>
      <c r="T2151" t="s">
        <v>7215</v>
      </c>
      <c r="U2151" t="s">
        <v>8346</v>
      </c>
      <c r="V2151" t="s">
        <v>8347</v>
      </c>
      <c r="Z2151">
        <v>109.20070944</v>
      </c>
      <c r="AA2151">
        <v>-7.4206879800000003</v>
      </c>
      <c r="AB2151" t="s">
        <v>7218</v>
      </c>
      <c r="AC2151" t="s">
        <v>290</v>
      </c>
      <c r="AL2151" t="s">
        <v>218</v>
      </c>
      <c r="AM2151" t="s">
        <v>8348</v>
      </c>
      <c r="AN2151" t="s">
        <v>6</v>
      </c>
      <c r="AO2151" s="57">
        <v>46364.590405092589</v>
      </c>
      <c r="AR2151" t="s">
        <v>219</v>
      </c>
      <c r="AS2151" t="s">
        <v>911</v>
      </c>
      <c r="AT2151" t="s">
        <v>231</v>
      </c>
      <c r="AU2151">
        <v>20260812</v>
      </c>
      <c r="AV2151" t="s">
        <v>222</v>
      </c>
      <c r="AW2151" t="s">
        <v>613</v>
      </c>
      <c r="AX2151" t="s">
        <v>223</v>
      </c>
      <c r="BA2151" s="57">
        <v>46246.291666666664</v>
      </c>
      <c r="BB2151" t="s">
        <v>8348</v>
      </c>
      <c r="BC2151">
        <v>2026</v>
      </c>
      <c r="BD2151">
        <v>8</v>
      </c>
      <c r="BE2151">
        <v>12</v>
      </c>
      <c r="BF2151" s="6">
        <f t="shared" si="99"/>
        <v>46246</v>
      </c>
      <c r="BG2151">
        <f t="shared" si="100"/>
        <v>-0.29166666666424135</v>
      </c>
      <c r="BH2151" t="str">
        <f t="shared" si="101"/>
        <v>COMPLY</v>
      </c>
      <c r="BI2151" t="e">
        <f>VLOOKUP(H2151,Sheet2!$A$1:$B$270,2,FALSE)</f>
        <v>#N/A</v>
      </c>
    </row>
    <row r="2152" spans="1:61">
      <c r="A2152">
        <v>2151</v>
      </c>
      <c r="B2152">
        <v>1002516863</v>
      </c>
      <c r="C2152">
        <v>3</v>
      </c>
      <c r="D2152" t="s">
        <v>55</v>
      </c>
      <c r="E2152">
        <v>5</v>
      </c>
      <c r="F2152" t="s">
        <v>265</v>
      </c>
      <c r="G2152" t="s">
        <v>128</v>
      </c>
      <c r="H2152" t="s">
        <v>360</v>
      </c>
      <c r="I2152" t="s">
        <v>213</v>
      </c>
      <c r="J2152" t="s">
        <v>214</v>
      </c>
      <c r="K2152" t="s">
        <v>149</v>
      </c>
      <c r="M2152" t="s">
        <v>236</v>
      </c>
      <c r="N2152" t="s">
        <v>216</v>
      </c>
      <c r="O2152" s="57">
        <v>46244.366643518515</v>
      </c>
      <c r="P2152" s="57">
        <v>46244.579768518517</v>
      </c>
      <c r="Q2152">
        <v>69362073</v>
      </c>
      <c r="R2152">
        <v>3135923337</v>
      </c>
      <c r="S2152">
        <v>152412248189</v>
      </c>
      <c r="T2152" t="s">
        <v>6499</v>
      </c>
      <c r="U2152" t="s">
        <v>6500</v>
      </c>
      <c r="Z2152">
        <v>112.6627469</v>
      </c>
      <c r="AA2152">
        <v>-7.2827957000000003</v>
      </c>
      <c r="AB2152" t="s">
        <v>6929</v>
      </c>
      <c r="AC2152" t="s">
        <v>230</v>
      </c>
      <c r="AO2152" s="57">
        <v>46303.371365740742</v>
      </c>
      <c r="AR2152" t="s">
        <v>312</v>
      </c>
      <c r="AS2152" t="s">
        <v>360</v>
      </c>
      <c r="AT2152" t="s">
        <v>231</v>
      </c>
      <c r="AV2152" t="s">
        <v>5537</v>
      </c>
      <c r="AW2152" t="s">
        <v>613</v>
      </c>
      <c r="AX2152" t="s">
        <v>223</v>
      </c>
      <c r="BF2152" s="6" t="e">
        <f t="shared" si="99"/>
        <v>#NUM!</v>
      </c>
      <c r="BG2152" t="e">
        <f t="shared" si="100"/>
        <v>#NUM!</v>
      </c>
      <c r="BH2152" t="e">
        <f t="shared" si="101"/>
        <v>#NUM!</v>
      </c>
      <c r="BI2152" t="str">
        <f>VLOOKUP(H2152,Sheet2!$A$1:$B$270,2,FALSE)</f>
        <v>SURABAYA UTARA</v>
      </c>
    </row>
    <row r="2153" spans="1:61">
      <c r="A2153">
        <v>2152</v>
      </c>
      <c r="B2153">
        <v>1002527953</v>
      </c>
      <c r="C2153">
        <v>3</v>
      </c>
      <c r="D2153" t="s">
        <v>49</v>
      </c>
      <c r="E2153">
        <v>4</v>
      </c>
      <c r="F2153" t="s">
        <v>252</v>
      </c>
      <c r="G2153" t="s">
        <v>553</v>
      </c>
      <c r="H2153" t="s">
        <v>559</v>
      </c>
      <c r="I2153" t="s">
        <v>213</v>
      </c>
      <c r="J2153" t="s">
        <v>214</v>
      </c>
      <c r="K2153" t="s">
        <v>149</v>
      </c>
      <c r="M2153" t="s">
        <v>602</v>
      </c>
      <c r="N2153" t="s">
        <v>216</v>
      </c>
      <c r="O2153" s="57">
        <v>46249.450648148151</v>
      </c>
      <c r="P2153" s="57">
        <v>46252.471678240741</v>
      </c>
      <c r="Q2153">
        <v>69366691</v>
      </c>
      <c r="S2153">
        <v>146281108284</v>
      </c>
      <c r="T2153" t="s">
        <v>7538</v>
      </c>
      <c r="U2153" t="s">
        <v>7539</v>
      </c>
      <c r="Z2153">
        <v>109.0238056</v>
      </c>
      <c r="AA2153">
        <v>-7.2643190999999998</v>
      </c>
      <c r="AB2153" t="s">
        <v>7541</v>
      </c>
      <c r="AC2153" t="s">
        <v>226</v>
      </c>
      <c r="AO2153" t="s">
        <v>9807</v>
      </c>
      <c r="AR2153" t="s">
        <v>5</v>
      </c>
      <c r="AS2153" t="s">
        <v>559</v>
      </c>
      <c r="AT2153" t="s">
        <v>231</v>
      </c>
      <c r="AV2153" t="s">
        <v>13793</v>
      </c>
      <c r="AW2153" t="s">
        <v>561</v>
      </c>
      <c r="AX2153" t="s">
        <v>223</v>
      </c>
      <c r="BF2153" s="6" t="e">
        <f t="shared" si="99"/>
        <v>#NUM!</v>
      </c>
      <c r="BG2153" t="e">
        <f t="shared" si="100"/>
        <v>#NUM!</v>
      </c>
      <c r="BH2153" t="e">
        <f t="shared" si="101"/>
        <v>#NUM!</v>
      </c>
      <c r="BI2153" t="e">
        <f>VLOOKUP(H2153,Sheet2!$A$1:$B$270,2,FALSE)</f>
        <v>#N/A</v>
      </c>
    </row>
    <row r="2154" spans="1:61">
      <c r="A2154">
        <v>2153</v>
      </c>
      <c r="B2154">
        <v>1002508299</v>
      </c>
      <c r="C2154">
        <v>3</v>
      </c>
      <c r="D2154" t="s">
        <v>59</v>
      </c>
      <c r="E2154">
        <v>4</v>
      </c>
      <c r="F2154" t="s">
        <v>243</v>
      </c>
      <c r="G2154" t="s">
        <v>896</v>
      </c>
      <c r="H2154" t="s">
        <v>897</v>
      </c>
      <c r="I2154" t="s">
        <v>213</v>
      </c>
      <c r="J2154" t="s">
        <v>214</v>
      </c>
      <c r="K2154" t="s">
        <v>149</v>
      </c>
      <c r="M2154" t="s">
        <v>970</v>
      </c>
      <c r="N2154" t="s">
        <v>216</v>
      </c>
      <c r="O2154" s="57">
        <v>46238.571886574071</v>
      </c>
      <c r="P2154" s="57">
        <v>46238.57309027778</v>
      </c>
      <c r="Q2154">
        <v>69358308</v>
      </c>
      <c r="S2154">
        <v>142164113601</v>
      </c>
      <c r="T2154" t="s">
        <v>4359</v>
      </c>
      <c r="Z2154">
        <v>110.3652417</v>
      </c>
      <c r="AA2154">
        <v>-7.5304416999999999</v>
      </c>
      <c r="AB2154" t="s">
        <v>4360</v>
      </c>
      <c r="AC2154" t="s">
        <v>290</v>
      </c>
      <c r="AO2154" s="57">
        <v>46120.579826388886</v>
      </c>
      <c r="AR2154" t="s">
        <v>6</v>
      </c>
      <c r="AS2154" t="s">
        <v>897</v>
      </c>
      <c r="AT2154" t="s">
        <v>231</v>
      </c>
      <c r="AV2154" t="s">
        <v>971</v>
      </c>
      <c r="AW2154" t="s">
        <v>582</v>
      </c>
      <c r="AX2154" t="s">
        <v>223</v>
      </c>
      <c r="BF2154" s="6" t="e">
        <f t="shared" si="99"/>
        <v>#NUM!</v>
      </c>
      <c r="BG2154" t="e">
        <f t="shared" si="100"/>
        <v>#NUM!</v>
      </c>
      <c r="BH2154" t="e">
        <f t="shared" si="101"/>
        <v>#NUM!</v>
      </c>
      <c r="BI2154" t="e">
        <f>VLOOKUP(H2154,Sheet2!$A$1:$B$270,2,FALSE)</f>
        <v>#N/A</v>
      </c>
    </row>
    <row r="2155" spans="1:61">
      <c r="A2155">
        <v>2154</v>
      </c>
      <c r="B2155">
        <v>1002510412</v>
      </c>
      <c r="C2155">
        <v>3</v>
      </c>
      <c r="D2155" t="s">
        <v>59</v>
      </c>
      <c r="E2155">
        <v>4</v>
      </c>
      <c r="F2155" t="s">
        <v>243</v>
      </c>
      <c r="G2155" t="s">
        <v>635</v>
      </c>
      <c r="H2155" t="s">
        <v>636</v>
      </c>
      <c r="I2155" t="s">
        <v>213</v>
      </c>
      <c r="J2155" t="s">
        <v>214</v>
      </c>
      <c r="K2155" t="s">
        <v>149</v>
      </c>
      <c r="L2155" t="s">
        <v>215</v>
      </c>
      <c r="M2155" t="s">
        <v>76</v>
      </c>
      <c r="N2155" t="s">
        <v>216</v>
      </c>
      <c r="O2155" s="57">
        <v>46239.529120370367</v>
      </c>
      <c r="P2155" s="57">
        <v>46240.453715277778</v>
      </c>
      <c r="Q2155">
        <v>69359083</v>
      </c>
      <c r="S2155">
        <v>141149112897</v>
      </c>
      <c r="T2155" t="s">
        <v>4361</v>
      </c>
      <c r="U2155" t="s">
        <v>4362</v>
      </c>
      <c r="V2155" t="s">
        <v>4363</v>
      </c>
      <c r="Z2155">
        <v>110.1391426</v>
      </c>
      <c r="AA2155">
        <v>-7.2802783</v>
      </c>
      <c r="AB2155" t="s">
        <v>4364</v>
      </c>
      <c r="AC2155" t="s">
        <v>237</v>
      </c>
      <c r="AL2155" t="s">
        <v>218</v>
      </c>
      <c r="AM2155" t="s">
        <v>1321</v>
      </c>
      <c r="AN2155" t="s">
        <v>6</v>
      </c>
      <c r="AO2155" s="57">
        <v>46150.538576388892</v>
      </c>
      <c r="AP2155" s="57">
        <v>46240.541666666664</v>
      </c>
      <c r="AR2155" t="s">
        <v>219</v>
      </c>
      <c r="AS2155" t="s">
        <v>636</v>
      </c>
      <c r="AT2155" t="s">
        <v>231</v>
      </c>
      <c r="AU2155">
        <v>20260806</v>
      </c>
      <c r="AV2155" t="s">
        <v>222</v>
      </c>
      <c r="AW2155" t="s">
        <v>1010</v>
      </c>
      <c r="AX2155" t="s">
        <v>223</v>
      </c>
      <c r="BA2155" s="57">
        <v>46240.541666666664</v>
      </c>
      <c r="BB2155" t="s">
        <v>1321</v>
      </c>
      <c r="BC2155">
        <v>2026</v>
      </c>
      <c r="BD2155">
        <v>8</v>
      </c>
      <c r="BE2155">
        <v>6</v>
      </c>
      <c r="BF2155" s="6">
        <f t="shared" si="99"/>
        <v>46240</v>
      </c>
      <c r="BG2155">
        <f t="shared" si="100"/>
        <v>-0.54166666666424135</v>
      </c>
      <c r="BH2155" t="str">
        <f t="shared" si="101"/>
        <v>COMPLY</v>
      </c>
      <c r="BI2155" t="e">
        <f>VLOOKUP(H2155,Sheet2!$A$1:$B$270,2,FALSE)</f>
        <v>#N/A</v>
      </c>
    </row>
    <row r="2156" spans="1:61">
      <c r="A2156">
        <v>2155</v>
      </c>
      <c r="B2156">
        <v>1002534713</v>
      </c>
      <c r="C2156">
        <v>3</v>
      </c>
      <c r="D2156" t="s">
        <v>38</v>
      </c>
      <c r="E2156">
        <v>5</v>
      </c>
      <c r="F2156" t="s">
        <v>90</v>
      </c>
      <c r="G2156" t="s">
        <v>90</v>
      </c>
      <c r="H2156" t="s">
        <v>392</v>
      </c>
      <c r="I2156" t="s">
        <v>213</v>
      </c>
      <c r="J2156" t="s">
        <v>214</v>
      </c>
      <c r="K2156" t="s">
        <v>149</v>
      </c>
      <c r="L2156" t="s">
        <v>215</v>
      </c>
      <c r="M2156" t="s">
        <v>240</v>
      </c>
      <c r="N2156" t="s">
        <v>216</v>
      </c>
      <c r="O2156" s="57">
        <v>46252.799953703703</v>
      </c>
      <c r="P2156" s="57">
        <v>46252.801400462966</v>
      </c>
      <c r="Q2156">
        <v>69369526</v>
      </c>
      <c r="S2156">
        <v>152626202767</v>
      </c>
      <c r="T2156" t="s">
        <v>13794</v>
      </c>
      <c r="U2156" t="s">
        <v>13795</v>
      </c>
      <c r="V2156" t="s">
        <v>13796</v>
      </c>
      <c r="Z2156">
        <v>112.04553</v>
      </c>
      <c r="AA2156">
        <v>-7.9672210000000003</v>
      </c>
      <c r="AB2156" t="s">
        <v>13797</v>
      </c>
      <c r="AC2156" t="s">
        <v>237</v>
      </c>
      <c r="AL2156" t="s">
        <v>218</v>
      </c>
      <c r="AM2156" t="s">
        <v>12860</v>
      </c>
      <c r="AN2156" t="s">
        <v>6</v>
      </c>
      <c r="AO2156" t="s">
        <v>12954</v>
      </c>
      <c r="AP2156" s="57">
        <v>46254.333333333336</v>
      </c>
      <c r="AR2156" t="s">
        <v>241</v>
      </c>
      <c r="AS2156" t="s">
        <v>392</v>
      </c>
      <c r="AT2156" t="s">
        <v>231</v>
      </c>
      <c r="AV2156" t="s">
        <v>240</v>
      </c>
      <c r="AW2156" t="s">
        <v>12929</v>
      </c>
      <c r="AX2156" t="s">
        <v>223</v>
      </c>
      <c r="BA2156" s="57">
        <v>46254.333333333336</v>
      </c>
      <c r="BB2156" t="s">
        <v>12860</v>
      </c>
      <c r="BF2156" s="6" t="e">
        <f t="shared" si="99"/>
        <v>#NUM!</v>
      </c>
      <c r="BG2156" t="e">
        <f t="shared" si="100"/>
        <v>#NUM!</v>
      </c>
      <c r="BH2156" t="e">
        <f t="shared" si="101"/>
        <v>#NUM!</v>
      </c>
      <c r="BI2156" t="str">
        <f>VLOOKUP(H2156,Sheet2!$A$1:$B$270,2,FALSE)</f>
        <v>KEDIRI</v>
      </c>
    </row>
    <row r="2157" spans="1:61">
      <c r="A2157">
        <v>2156</v>
      </c>
      <c r="B2157">
        <v>1002522585</v>
      </c>
      <c r="C2157">
        <v>3</v>
      </c>
      <c r="D2157" t="s">
        <v>55</v>
      </c>
      <c r="E2157">
        <v>5</v>
      </c>
      <c r="F2157" t="s">
        <v>228</v>
      </c>
      <c r="G2157" t="s">
        <v>127</v>
      </c>
      <c r="H2157" t="s">
        <v>330</v>
      </c>
      <c r="I2157" t="s">
        <v>213</v>
      </c>
      <c r="J2157" t="s">
        <v>214</v>
      </c>
      <c r="K2157" t="s">
        <v>149</v>
      </c>
      <c r="M2157" t="s">
        <v>76</v>
      </c>
      <c r="N2157" t="s">
        <v>216</v>
      </c>
      <c r="O2157" s="57">
        <v>46246.636631944442</v>
      </c>
      <c r="P2157" s="57">
        <v>46246.691087962965</v>
      </c>
      <c r="Q2157">
        <v>69361256</v>
      </c>
      <c r="S2157">
        <v>152431231939</v>
      </c>
      <c r="T2157" t="s">
        <v>4967</v>
      </c>
      <c r="U2157" t="s">
        <v>8349</v>
      </c>
      <c r="V2157" t="s">
        <v>8350</v>
      </c>
      <c r="Z2157">
        <v>113.875034</v>
      </c>
      <c r="AA2157">
        <v>-7.0184850000000001</v>
      </c>
      <c r="AB2157" t="s">
        <v>4970</v>
      </c>
      <c r="AC2157" t="s">
        <v>217</v>
      </c>
      <c r="AL2157" t="s">
        <v>218</v>
      </c>
      <c r="AM2157" t="s">
        <v>8351</v>
      </c>
      <c r="AN2157" t="s">
        <v>6</v>
      </c>
      <c r="AO2157" s="57">
        <v>46364.642789351848</v>
      </c>
      <c r="AR2157" t="s">
        <v>219</v>
      </c>
      <c r="AS2157" t="s">
        <v>330</v>
      </c>
      <c r="AT2157" t="s">
        <v>231</v>
      </c>
      <c r="AU2157">
        <v>20260812</v>
      </c>
      <c r="AV2157" t="s">
        <v>222</v>
      </c>
      <c r="AW2157" t="s">
        <v>572</v>
      </c>
      <c r="AX2157" t="s">
        <v>223</v>
      </c>
      <c r="BA2157" s="57">
        <v>46246.291666666664</v>
      </c>
      <c r="BB2157" t="s">
        <v>8351</v>
      </c>
      <c r="BC2157">
        <v>2026</v>
      </c>
      <c r="BD2157">
        <v>8</v>
      </c>
      <c r="BE2157">
        <v>12</v>
      </c>
      <c r="BF2157" s="6">
        <f t="shared" si="99"/>
        <v>46246</v>
      </c>
      <c r="BG2157">
        <f t="shared" si="100"/>
        <v>-0.29166666666424135</v>
      </c>
      <c r="BH2157" t="str">
        <f t="shared" si="101"/>
        <v>COMPLY</v>
      </c>
      <c r="BI2157" t="str">
        <f>VLOOKUP(H2157,Sheet2!$A$1:$B$270,2,FALSE)</f>
        <v>MADURA</v>
      </c>
    </row>
    <row r="2158" spans="1:61">
      <c r="A2158">
        <v>2157</v>
      </c>
      <c r="B2158">
        <v>1002515095</v>
      </c>
      <c r="C2158">
        <v>3</v>
      </c>
      <c r="D2158" t="s">
        <v>49</v>
      </c>
      <c r="E2158">
        <v>4</v>
      </c>
      <c r="F2158" t="s">
        <v>252</v>
      </c>
      <c r="G2158" t="s">
        <v>929</v>
      </c>
      <c r="H2158" t="s">
        <v>6131</v>
      </c>
      <c r="I2158" t="s">
        <v>213</v>
      </c>
      <c r="J2158" t="s">
        <v>214</v>
      </c>
      <c r="K2158" t="s">
        <v>149</v>
      </c>
      <c r="L2158" t="s">
        <v>215</v>
      </c>
      <c r="M2158" t="s">
        <v>76</v>
      </c>
      <c r="N2158" t="s">
        <v>216</v>
      </c>
      <c r="O2158" s="57">
        <v>46241.649259259262</v>
      </c>
      <c r="P2158" s="57">
        <v>46243.70040509259</v>
      </c>
      <c r="Q2158">
        <v>69360973</v>
      </c>
      <c r="S2158">
        <v>142201107713</v>
      </c>
      <c r="T2158" t="s">
        <v>6132</v>
      </c>
      <c r="U2158" t="s">
        <v>6133</v>
      </c>
      <c r="V2158" t="s">
        <v>6134</v>
      </c>
      <c r="Z2158">
        <v>109.802055</v>
      </c>
      <c r="AA2158">
        <v>-7.0585290000000001</v>
      </c>
      <c r="AB2158" t="s">
        <v>6135</v>
      </c>
      <c r="AC2158" t="s">
        <v>237</v>
      </c>
      <c r="AL2158" t="s">
        <v>218</v>
      </c>
      <c r="AM2158" t="s">
        <v>6136</v>
      </c>
      <c r="AN2158" t="s">
        <v>6</v>
      </c>
      <c r="AO2158" s="57">
        <v>46211.652997685182</v>
      </c>
      <c r="AP2158" s="57">
        <v>46242.541666666664</v>
      </c>
      <c r="AR2158" t="s">
        <v>219</v>
      </c>
      <c r="AS2158" t="s">
        <v>6131</v>
      </c>
      <c r="AT2158" t="s">
        <v>231</v>
      </c>
      <c r="AU2158">
        <v>20260809</v>
      </c>
      <c r="AV2158" t="s">
        <v>222</v>
      </c>
      <c r="AW2158" t="s">
        <v>1010</v>
      </c>
      <c r="AX2158" t="s">
        <v>223</v>
      </c>
      <c r="BA2158" s="57">
        <v>46242.541666666664</v>
      </c>
      <c r="BB2158" t="s">
        <v>6136</v>
      </c>
      <c r="BC2158">
        <v>2026</v>
      </c>
      <c r="BD2158">
        <v>8</v>
      </c>
      <c r="BE2158">
        <v>9</v>
      </c>
      <c r="BF2158" s="6">
        <f t="shared" si="99"/>
        <v>46243</v>
      </c>
      <c r="BG2158">
        <f t="shared" si="100"/>
        <v>0.45833333333575865</v>
      </c>
      <c r="BH2158" t="str">
        <f t="shared" si="101"/>
        <v>COMPLY</v>
      </c>
      <c r="BI2158" t="e">
        <f>VLOOKUP(H2158,Sheet2!$A$1:$B$270,2,FALSE)</f>
        <v>#N/A</v>
      </c>
    </row>
    <row r="2159" spans="1:61">
      <c r="A2159">
        <v>2158</v>
      </c>
      <c r="B2159">
        <v>1002528063</v>
      </c>
      <c r="C2159">
        <v>3</v>
      </c>
      <c r="D2159" t="s">
        <v>59</v>
      </c>
      <c r="E2159">
        <v>4</v>
      </c>
      <c r="F2159" t="s">
        <v>243</v>
      </c>
      <c r="G2159" t="s">
        <v>896</v>
      </c>
      <c r="H2159" t="s">
        <v>897</v>
      </c>
      <c r="I2159" t="s">
        <v>213</v>
      </c>
      <c r="J2159" t="s">
        <v>214</v>
      </c>
      <c r="K2159" t="s">
        <v>149</v>
      </c>
      <c r="M2159" t="s">
        <v>76</v>
      </c>
      <c r="N2159" t="s">
        <v>216</v>
      </c>
      <c r="O2159" s="57">
        <v>46249.478668981479</v>
      </c>
      <c r="P2159" s="57">
        <v>46249.546527777777</v>
      </c>
      <c r="Q2159">
        <v>69364523</v>
      </c>
      <c r="S2159">
        <v>142164113661</v>
      </c>
      <c r="T2159" t="s">
        <v>7981</v>
      </c>
      <c r="U2159" t="s">
        <v>11500</v>
      </c>
      <c r="V2159" t="s">
        <v>11501</v>
      </c>
      <c r="Z2159">
        <v>110.2562212</v>
      </c>
      <c r="AA2159">
        <v>-7.5611049000000001</v>
      </c>
      <c r="AB2159" t="s">
        <v>7984</v>
      </c>
      <c r="AC2159" t="s">
        <v>290</v>
      </c>
      <c r="AL2159" t="s">
        <v>218</v>
      </c>
      <c r="AM2159" t="s">
        <v>9163</v>
      </c>
      <c r="AN2159" t="s">
        <v>6</v>
      </c>
      <c r="AO2159" t="s">
        <v>11028</v>
      </c>
      <c r="AR2159" t="s">
        <v>219</v>
      </c>
      <c r="AS2159" t="s">
        <v>897</v>
      </c>
      <c r="AT2159" t="s">
        <v>231</v>
      </c>
      <c r="AU2159">
        <v>20260815</v>
      </c>
      <c r="AV2159" t="s">
        <v>222</v>
      </c>
      <c r="AW2159" t="s">
        <v>562</v>
      </c>
      <c r="AX2159" t="s">
        <v>223</v>
      </c>
      <c r="BA2159" s="57">
        <v>46249.291666666664</v>
      </c>
      <c r="BB2159" t="s">
        <v>9163</v>
      </c>
      <c r="BC2159">
        <v>2026</v>
      </c>
      <c r="BD2159">
        <v>8</v>
      </c>
      <c r="BE2159">
        <v>15</v>
      </c>
      <c r="BF2159" s="6">
        <f t="shared" si="99"/>
        <v>46249</v>
      </c>
      <c r="BG2159">
        <f t="shared" si="100"/>
        <v>-0.29166666666424135</v>
      </c>
      <c r="BH2159" t="str">
        <f t="shared" si="101"/>
        <v>COMPLY</v>
      </c>
      <c r="BI2159" t="e">
        <f>VLOOKUP(H2159,Sheet2!$A$1:$B$270,2,FALSE)</f>
        <v>#N/A</v>
      </c>
    </row>
    <row r="2160" spans="1:61">
      <c r="A2160">
        <v>2159</v>
      </c>
      <c r="B2160">
        <v>1002512122</v>
      </c>
      <c r="C2160">
        <v>3</v>
      </c>
      <c r="D2160" t="s">
        <v>45</v>
      </c>
      <c r="E2160">
        <v>5</v>
      </c>
      <c r="F2160" t="s">
        <v>211</v>
      </c>
      <c r="G2160" t="s">
        <v>110</v>
      </c>
      <c r="H2160" t="s">
        <v>239</v>
      </c>
      <c r="I2160" t="s">
        <v>213</v>
      </c>
      <c r="J2160" t="s">
        <v>214</v>
      </c>
      <c r="K2160" t="s">
        <v>149</v>
      </c>
      <c r="L2160" t="s">
        <v>215</v>
      </c>
      <c r="M2160" t="s">
        <v>575</v>
      </c>
      <c r="N2160" t="s">
        <v>216</v>
      </c>
      <c r="O2160" s="57">
        <v>46240.488842592589</v>
      </c>
      <c r="P2160" s="57">
        <v>46244.528761574074</v>
      </c>
      <c r="Q2160">
        <v>69359853</v>
      </c>
      <c r="S2160">
        <v>172616790153</v>
      </c>
      <c r="T2160" t="s">
        <v>4394</v>
      </c>
      <c r="U2160" t="s">
        <v>4395</v>
      </c>
      <c r="V2160" t="s">
        <v>4396</v>
      </c>
      <c r="Z2160">
        <v>118.693925701081</v>
      </c>
      <c r="AA2160">
        <v>-8.6567719459668702</v>
      </c>
      <c r="AB2160" t="s">
        <v>4397</v>
      </c>
      <c r="AC2160" t="s">
        <v>217</v>
      </c>
      <c r="AL2160" t="s">
        <v>218</v>
      </c>
      <c r="AM2160" t="s">
        <v>4398</v>
      </c>
      <c r="AN2160" t="s">
        <v>6</v>
      </c>
      <c r="AO2160" s="57">
        <v>46181.496516203704</v>
      </c>
      <c r="AP2160" s="57">
        <v>46241.333333333336</v>
      </c>
      <c r="AR2160" t="s">
        <v>14</v>
      </c>
      <c r="AS2160" t="s">
        <v>239</v>
      </c>
      <c r="AT2160" t="s">
        <v>221</v>
      </c>
      <c r="AV2160" t="s">
        <v>6930</v>
      </c>
      <c r="AW2160" t="s">
        <v>910</v>
      </c>
      <c r="AX2160" t="s">
        <v>223</v>
      </c>
      <c r="BA2160" s="57">
        <v>46241.333333333336</v>
      </c>
      <c r="BB2160" t="s">
        <v>4398</v>
      </c>
      <c r="BF2160" s="6" t="e">
        <f t="shared" si="99"/>
        <v>#NUM!</v>
      </c>
      <c r="BG2160" t="e">
        <f t="shared" si="100"/>
        <v>#NUM!</v>
      </c>
      <c r="BH2160" t="e">
        <f t="shared" si="101"/>
        <v>#NUM!</v>
      </c>
      <c r="BI2160" t="str">
        <f>VLOOKUP(H2160,Sheet2!$A$1:$B$270,2,FALSE)</f>
        <v>BIMA</v>
      </c>
    </row>
    <row r="2161" spans="1:61">
      <c r="A2161">
        <v>2160</v>
      </c>
      <c r="B2161">
        <v>1002511658</v>
      </c>
      <c r="C2161">
        <v>3</v>
      </c>
      <c r="D2161" t="s">
        <v>55</v>
      </c>
      <c r="E2161">
        <v>5</v>
      </c>
      <c r="F2161" t="s">
        <v>265</v>
      </c>
      <c r="G2161" t="s">
        <v>122</v>
      </c>
      <c r="H2161" t="s">
        <v>297</v>
      </c>
      <c r="I2161" t="s">
        <v>213</v>
      </c>
      <c r="J2161" t="s">
        <v>214</v>
      </c>
      <c r="K2161" t="s">
        <v>149</v>
      </c>
      <c r="L2161" t="s">
        <v>215</v>
      </c>
      <c r="M2161" t="s">
        <v>76</v>
      </c>
      <c r="N2161" t="s">
        <v>216</v>
      </c>
      <c r="O2161" s="57">
        <v>46240.40828703704</v>
      </c>
      <c r="P2161" s="57">
        <v>46240.744930555556</v>
      </c>
      <c r="Q2161">
        <v>69359668</v>
      </c>
      <c r="S2161">
        <v>152446246168</v>
      </c>
      <c r="T2161" t="s">
        <v>4399</v>
      </c>
      <c r="U2161" t="s">
        <v>4400</v>
      </c>
      <c r="V2161" t="s">
        <v>4401</v>
      </c>
      <c r="Z2161">
        <v>112.59437385946499</v>
      </c>
      <c r="AA2161">
        <v>-7.24148362868665</v>
      </c>
      <c r="AB2161" t="s">
        <v>4402</v>
      </c>
      <c r="AC2161" t="s">
        <v>217</v>
      </c>
      <c r="AL2161" t="s">
        <v>218</v>
      </c>
      <c r="AM2161" t="s">
        <v>4403</v>
      </c>
      <c r="AN2161" t="s">
        <v>6</v>
      </c>
      <c r="AO2161" s="57">
        <v>46181.413252314815</v>
      </c>
      <c r="AP2161" s="57">
        <v>46241.416666666664</v>
      </c>
      <c r="AR2161" t="s">
        <v>219</v>
      </c>
      <c r="AS2161" t="s">
        <v>297</v>
      </c>
      <c r="AT2161" t="s">
        <v>231</v>
      </c>
      <c r="AU2161">
        <v>20260806</v>
      </c>
      <c r="AV2161" t="s">
        <v>222</v>
      </c>
      <c r="AW2161" t="s">
        <v>1012</v>
      </c>
      <c r="AX2161" t="s">
        <v>223</v>
      </c>
      <c r="BA2161" s="57">
        <v>46241.416666666664</v>
      </c>
      <c r="BB2161" t="s">
        <v>4403</v>
      </c>
      <c r="BC2161">
        <v>2026</v>
      </c>
      <c r="BD2161">
        <v>8</v>
      </c>
      <c r="BE2161">
        <v>6</v>
      </c>
      <c r="BF2161" s="6">
        <f t="shared" si="99"/>
        <v>46240</v>
      </c>
      <c r="BG2161">
        <f t="shared" si="100"/>
        <v>-1.4166666666642413</v>
      </c>
      <c r="BH2161" t="str">
        <f t="shared" si="101"/>
        <v>COMPLY</v>
      </c>
      <c r="BI2161" t="str">
        <f>VLOOKUP(H2161,Sheet2!$A$1:$B$270,2,FALSE)</f>
        <v>GRESIK</v>
      </c>
    </row>
    <row r="2162" spans="1:61">
      <c r="A2162">
        <v>2161</v>
      </c>
      <c r="B2162">
        <v>1002524054</v>
      </c>
      <c r="C2162">
        <v>3</v>
      </c>
      <c r="D2162" t="s">
        <v>34</v>
      </c>
      <c r="E2162">
        <v>5</v>
      </c>
      <c r="F2162" t="s">
        <v>573</v>
      </c>
      <c r="G2162" t="s">
        <v>85</v>
      </c>
      <c r="H2162" t="s">
        <v>285</v>
      </c>
      <c r="I2162" t="s">
        <v>213</v>
      </c>
      <c r="J2162" t="s">
        <v>214</v>
      </c>
      <c r="K2162" t="s">
        <v>149</v>
      </c>
      <c r="M2162" t="s">
        <v>236</v>
      </c>
      <c r="N2162" t="s">
        <v>216</v>
      </c>
      <c r="O2162" s="57">
        <v>46247.508333333331</v>
      </c>
      <c r="P2162" s="57">
        <v>46251.916678240741</v>
      </c>
      <c r="Q2162">
        <v>69365035</v>
      </c>
      <c r="S2162">
        <v>172413244433</v>
      </c>
      <c r="T2162" t="s">
        <v>9295</v>
      </c>
      <c r="U2162" t="s">
        <v>5463</v>
      </c>
      <c r="Z2162">
        <v>115.22262503160201</v>
      </c>
      <c r="AA2162">
        <v>-8.3271809417906493</v>
      </c>
      <c r="AB2162" t="s">
        <v>5465</v>
      </c>
      <c r="AC2162" t="s">
        <v>230</v>
      </c>
      <c r="AO2162" t="s">
        <v>8869</v>
      </c>
      <c r="AR2162" t="s">
        <v>312</v>
      </c>
      <c r="AS2162" t="s">
        <v>285</v>
      </c>
      <c r="AT2162" t="s">
        <v>231</v>
      </c>
      <c r="AV2162" t="s">
        <v>904</v>
      </c>
      <c r="AW2162" t="s">
        <v>1081</v>
      </c>
      <c r="AX2162" t="s">
        <v>223</v>
      </c>
      <c r="AZ2162" t="s">
        <v>904</v>
      </c>
      <c r="BF2162" s="6" t="e">
        <f t="shared" si="99"/>
        <v>#NUM!</v>
      </c>
      <c r="BG2162" t="e">
        <f t="shared" si="100"/>
        <v>#NUM!</v>
      </c>
      <c r="BH2162" t="e">
        <f t="shared" si="101"/>
        <v>#NUM!</v>
      </c>
      <c r="BI2162" t="str">
        <f>VLOOKUP(H2162,Sheet2!$A$1:$B$270,2,FALSE)</f>
        <v>TABANAN</v>
      </c>
    </row>
    <row r="2163" spans="1:61">
      <c r="A2163">
        <v>2162</v>
      </c>
      <c r="B2163">
        <v>1002524166</v>
      </c>
      <c r="C2163">
        <v>3</v>
      </c>
      <c r="D2163" t="s">
        <v>49</v>
      </c>
      <c r="E2163">
        <v>4</v>
      </c>
      <c r="F2163" t="s">
        <v>252</v>
      </c>
      <c r="G2163" t="s">
        <v>553</v>
      </c>
      <c r="H2163" t="s">
        <v>559</v>
      </c>
      <c r="I2163" t="s">
        <v>213</v>
      </c>
      <c r="J2163" t="s">
        <v>214</v>
      </c>
      <c r="K2163" t="s">
        <v>149</v>
      </c>
      <c r="L2163" t="s">
        <v>215</v>
      </c>
      <c r="M2163" t="s">
        <v>277</v>
      </c>
      <c r="N2163" t="s">
        <v>216</v>
      </c>
      <c r="O2163" s="57">
        <v>46247.543009259258</v>
      </c>
      <c r="P2163" s="57">
        <v>46252.35837962963</v>
      </c>
      <c r="Q2163">
        <v>69365099</v>
      </c>
      <c r="S2163">
        <v>146281108192</v>
      </c>
      <c r="T2163" t="s">
        <v>9296</v>
      </c>
      <c r="U2163" t="s">
        <v>9297</v>
      </c>
      <c r="V2163" t="s">
        <v>9298</v>
      </c>
      <c r="Z2163">
        <v>109.019221</v>
      </c>
      <c r="AA2163">
        <v>-7.2742570000000004</v>
      </c>
      <c r="AB2163" t="s">
        <v>9299</v>
      </c>
      <c r="AC2163" t="s">
        <v>237</v>
      </c>
      <c r="AL2163" t="s">
        <v>218</v>
      </c>
      <c r="AM2163" t="s">
        <v>9300</v>
      </c>
      <c r="AN2163" t="s">
        <v>6</v>
      </c>
      <c r="AO2163" t="s">
        <v>8944</v>
      </c>
      <c r="AP2163" s="57">
        <v>46249.333333333336</v>
      </c>
      <c r="AQ2163" t="s">
        <v>248</v>
      </c>
      <c r="AR2163" t="s">
        <v>278</v>
      </c>
      <c r="AS2163" t="s">
        <v>559</v>
      </c>
      <c r="AT2163" t="s">
        <v>231</v>
      </c>
      <c r="AV2163" t="s">
        <v>11502</v>
      </c>
      <c r="AW2163" t="s">
        <v>1012</v>
      </c>
      <c r="AX2163" t="s">
        <v>223</v>
      </c>
      <c r="BA2163" s="57">
        <v>46249.333333333336</v>
      </c>
      <c r="BB2163" t="s">
        <v>9300</v>
      </c>
      <c r="BF2163" s="6" t="e">
        <f t="shared" si="99"/>
        <v>#NUM!</v>
      </c>
      <c r="BG2163" t="e">
        <f t="shared" si="100"/>
        <v>#NUM!</v>
      </c>
      <c r="BH2163" t="e">
        <f t="shared" si="101"/>
        <v>#NUM!</v>
      </c>
      <c r="BI2163" t="e">
        <f>VLOOKUP(H2163,Sheet2!$A$1:$B$270,2,FALSE)</f>
        <v>#N/A</v>
      </c>
    </row>
    <row r="2164" spans="1:61">
      <c r="A2164">
        <v>2163</v>
      </c>
      <c r="B2164">
        <v>1002531232</v>
      </c>
      <c r="C2164">
        <v>3</v>
      </c>
      <c r="D2164" t="s">
        <v>49</v>
      </c>
      <c r="E2164">
        <v>4</v>
      </c>
      <c r="F2164" t="s">
        <v>246</v>
      </c>
      <c r="G2164" t="s">
        <v>247</v>
      </c>
      <c r="H2164" t="s">
        <v>624</v>
      </c>
      <c r="I2164" t="s">
        <v>213</v>
      </c>
      <c r="J2164" t="s">
        <v>214</v>
      </c>
      <c r="K2164" t="s">
        <v>149</v>
      </c>
      <c r="L2164" t="s">
        <v>215</v>
      </c>
      <c r="M2164" t="s">
        <v>76</v>
      </c>
      <c r="N2164" t="s">
        <v>216</v>
      </c>
      <c r="O2164" s="57">
        <v>46251.677037037036</v>
      </c>
      <c r="P2164" s="57">
        <v>46252.620324074072</v>
      </c>
      <c r="Q2164">
        <v>69368287</v>
      </c>
      <c r="S2164">
        <v>143424113849</v>
      </c>
      <c r="T2164" t="s">
        <v>11503</v>
      </c>
      <c r="U2164" t="s">
        <v>13798</v>
      </c>
      <c r="V2164" t="s">
        <v>11504</v>
      </c>
      <c r="Z2164">
        <v>110.527053189284</v>
      </c>
      <c r="AA2164">
        <v>-6.9911658097403899</v>
      </c>
      <c r="AB2164" t="s">
        <v>11505</v>
      </c>
      <c r="AC2164" t="s">
        <v>237</v>
      </c>
      <c r="AL2164" t="s">
        <v>218</v>
      </c>
      <c r="AM2164" t="s">
        <v>11506</v>
      </c>
      <c r="AN2164" t="s">
        <v>6</v>
      </c>
      <c r="AO2164" t="s">
        <v>10364</v>
      </c>
      <c r="AP2164" s="57">
        <v>46252.541666666664</v>
      </c>
      <c r="AR2164" t="s">
        <v>219</v>
      </c>
      <c r="AS2164" t="s">
        <v>624</v>
      </c>
      <c r="AT2164" t="s">
        <v>231</v>
      </c>
      <c r="AU2164">
        <v>20260818</v>
      </c>
      <c r="AV2164" t="s">
        <v>222</v>
      </c>
      <c r="AW2164" t="s">
        <v>1018</v>
      </c>
      <c r="AX2164" t="s">
        <v>223</v>
      </c>
      <c r="BA2164" s="57">
        <v>46252.541666666664</v>
      </c>
      <c r="BB2164" t="s">
        <v>11506</v>
      </c>
      <c r="BC2164">
        <v>2026</v>
      </c>
      <c r="BD2164">
        <v>8</v>
      </c>
      <c r="BE2164">
        <v>18</v>
      </c>
      <c r="BF2164" s="6">
        <f t="shared" si="99"/>
        <v>46252</v>
      </c>
      <c r="BG2164">
        <f t="shared" si="100"/>
        <v>-0.54166666666424135</v>
      </c>
      <c r="BH2164" t="str">
        <f t="shared" si="101"/>
        <v>COMPLY</v>
      </c>
      <c r="BI2164" t="e">
        <f>VLOOKUP(H2164,Sheet2!$A$1:$B$270,2,FALSE)</f>
        <v>#N/A</v>
      </c>
    </row>
    <row r="2165" spans="1:61">
      <c r="A2165">
        <v>2164</v>
      </c>
      <c r="B2165">
        <v>1002511074</v>
      </c>
      <c r="C2165">
        <v>3</v>
      </c>
      <c r="D2165" t="s">
        <v>42</v>
      </c>
      <c r="E2165">
        <v>5</v>
      </c>
      <c r="F2165" t="s">
        <v>233</v>
      </c>
      <c r="G2165" t="s">
        <v>105</v>
      </c>
      <c r="H2165" t="s">
        <v>380</v>
      </c>
      <c r="I2165" t="s">
        <v>213</v>
      </c>
      <c r="J2165" t="s">
        <v>214</v>
      </c>
      <c r="K2165" t="s">
        <v>149</v>
      </c>
      <c r="M2165" t="s">
        <v>76</v>
      </c>
      <c r="N2165" t="s">
        <v>216</v>
      </c>
      <c r="O2165" s="57">
        <v>46239.657407407409</v>
      </c>
      <c r="P2165" s="57">
        <v>46239.907037037039</v>
      </c>
      <c r="Q2165">
        <v>69359371</v>
      </c>
      <c r="S2165">
        <v>152329216766</v>
      </c>
      <c r="T2165" t="s">
        <v>4424</v>
      </c>
      <c r="U2165" t="s">
        <v>1038</v>
      </c>
      <c r="V2165" t="s">
        <v>4425</v>
      </c>
      <c r="Z2165">
        <v>112.491979</v>
      </c>
      <c r="AA2165">
        <v>-7.6178065999999998</v>
      </c>
      <c r="AB2165" t="s">
        <v>4426</v>
      </c>
      <c r="AC2165" t="s">
        <v>230</v>
      </c>
      <c r="AL2165" t="s">
        <v>218</v>
      </c>
      <c r="AM2165" t="s">
        <v>4427</v>
      </c>
      <c r="AN2165" t="s">
        <v>6</v>
      </c>
      <c r="AO2165" s="57">
        <v>46150.663530092592</v>
      </c>
      <c r="AP2165" s="57">
        <v>46240.625</v>
      </c>
      <c r="AR2165" t="s">
        <v>219</v>
      </c>
      <c r="AS2165" t="s">
        <v>380</v>
      </c>
      <c r="AT2165" t="s">
        <v>221</v>
      </c>
      <c r="AU2165">
        <v>20260805</v>
      </c>
      <c r="AV2165" t="s">
        <v>222</v>
      </c>
      <c r="AW2165" t="s">
        <v>950</v>
      </c>
      <c r="AX2165" t="s">
        <v>223</v>
      </c>
      <c r="BA2165" s="57">
        <v>46240.625</v>
      </c>
      <c r="BB2165" t="s">
        <v>4427</v>
      </c>
      <c r="BC2165">
        <v>2026</v>
      </c>
      <c r="BD2165">
        <v>8</v>
      </c>
      <c r="BE2165">
        <v>5</v>
      </c>
      <c r="BF2165" s="6">
        <f t="shared" si="99"/>
        <v>46239</v>
      </c>
      <c r="BG2165">
        <f t="shared" si="100"/>
        <v>-1.625</v>
      </c>
      <c r="BH2165" t="str">
        <f t="shared" si="101"/>
        <v>COMPLY</v>
      </c>
      <c r="BI2165" t="str">
        <f>VLOOKUP(H2165,Sheet2!$A$1:$B$270,2,FALSE)</f>
        <v>MOJOKERTO</v>
      </c>
    </row>
    <row r="2166" spans="1:61">
      <c r="A2166">
        <v>2165</v>
      </c>
      <c r="B2166">
        <v>1002528650</v>
      </c>
      <c r="C2166">
        <v>3</v>
      </c>
      <c r="D2166" t="s">
        <v>42</v>
      </c>
      <c r="E2166">
        <v>5</v>
      </c>
      <c r="F2166" t="s">
        <v>233</v>
      </c>
      <c r="G2166" t="s">
        <v>105</v>
      </c>
      <c r="H2166" t="s">
        <v>444</v>
      </c>
      <c r="I2166" t="s">
        <v>213</v>
      </c>
      <c r="J2166" t="s">
        <v>214</v>
      </c>
      <c r="K2166" t="s">
        <v>149</v>
      </c>
      <c r="M2166" t="s">
        <v>555</v>
      </c>
      <c r="N2166" t="s">
        <v>216</v>
      </c>
      <c r="O2166" s="57">
        <v>46249.672592592593</v>
      </c>
      <c r="P2166" s="57">
        <v>46252.448900462965</v>
      </c>
      <c r="Q2166">
        <v>69367101</v>
      </c>
      <c r="S2166">
        <v>152330220350</v>
      </c>
      <c r="T2166" t="s">
        <v>11507</v>
      </c>
      <c r="U2166" t="s">
        <v>11508</v>
      </c>
      <c r="Z2166">
        <v>112.55395249999999</v>
      </c>
      <c r="AA2166">
        <v>-7.5163510999999996</v>
      </c>
      <c r="AB2166" t="s">
        <v>11509</v>
      </c>
      <c r="AC2166" t="s">
        <v>230</v>
      </c>
      <c r="AO2166" t="s">
        <v>10158</v>
      </c>
      <c r="AR2166" t="s">
        <v>6</v>
      </c>
      <c r="AS2166" t="s">
        <v>444</v>
      </c>
      <c r="AT2166" t="s">
        <v>966</v>
      </c>
      <c r="AV2166" t="s">
        <v>13799</v>
      </c>
      <c r="AW2166" t="s">
        <v>982</v>
      </c>
      <c r="AX2166" t="s">
        <v>223</v>
      </c>
      <c r="BF2166" s="6" t="e">
        <f t="shared" si="99"/>
        <v>#NUM!</v>
      </c>
      <c r="BG2166" t="e">
        <f t="shared" si="100"/>
        <v>#NUM!</v>
      </c>
      <c r="BH2166" t="e">
        <f t="shared" si="101"/>
        <v>#NUM!</v>
      </c>
      <c r="BI2166" t="str">
        <f>VLOOKUP(H2166,Sheet2!$A$1:$B$270,2,FALSE)</f>
        <v>MOJOKERTO</v>
      </c>
    </row>
    <row r="2167" spans="1:61">
      <c r="A2167">
        <v>2166</v>
      </c>
      <c r="B2167">
        <v>1002524392</v>
      </c>
      <c r="C2167">
        <v>3</v>
      </c>
      <c r="D2167" t="s">
        <v>49</v>
      </c>
      <c r="E2167">
        <v>4</v>
      </c>
      <c r="F2167" t="s">
        <v>246</v>
      </c>
      <c r="G2167" t="s">
        <v>247</v>
      </c>
      <c r="H2167" t="s">
        <v>930</v>
      </c>
      <c r="I2167" t="s">
        <v>213</v>
      </c>
      <c r="J2167" t="s">
        <v>214</v>
      </c>
      <c r="K2167" t="s">
        <v>149</v>
      </c>
      <c r="M2167" t="s">
        <v>76</v>
      </c>
      <c r="N2167" t="s">
        <v>216</v>
      </c>
      <c r="O2167" s="57">
        <v>46247.591874999998</v>
      </c>
      <c r="P2167" s="57">
        <v>46250.764305555553</v>
      </c>
      <c r="Q2167">
        <v>69365203</v>
      </c>
      <c r="S2167">
        <v>142410346123</v>
      </c>
      <c r="T2167" t="s">
        <v>9301</v>
      </c>
      <c r="U2167" t="s">
        <v>9302</v>
      </c>
      <c r="V2167" t="s">
        <v>11510</v>
      </c>
      <c r="Z2167">
        <v>110.59235454858501</v>
      </c>
      <c r="AA2167">
        <v>-7.0486151641866703</v>
      </c>
      <c r="AB2167" t="s">
        <v>9303</v>
      </c>
      <c r="AC2167" t="s">
        <v>226</v>
      </c>
      <c r="AL2167" t="s">
        <v>218</v>
      </c>
      <c r="AM2167" t="s">
        <v>11511</v>
      </c>
      <c r="AN2167" t="s">
        <v>6</v>
      </c>
      <c r="AO2167" t="s">
        <v>8882</v>
      </c>
      <c r="AP2167" s="57">
        <v>46250.333333333336</v>
      </c>
      <c r="AR2167" t="s">
        <v>219</v>
      </c>
      <c r="AS2167" t="s">
        <v>930</v>
      </c>
      <c r="AT2167" t="s">
        <v>231</v>
      </c>
      <c r="AU2167">
        <v>20260816</v>
      </c>
      <c r="AV2167" t="s">
        <v>222</v>
      </c>
      <c r="AW2167" t="s">
        <v>9304</v>
      </c>
      <c r="AX2167" t="s">
        <v>223</v>
      </c>
      <c r="BA2167" s="57">
        <v>46250.333333333336</v>
      </c>
      <c r="BB2167" t="s">
        <v>11511</v>
      </c>
      <c r="BC2167">
        <v>2026</v>
      </c>
      <c r="BD2167">
        <v>8</v>
      </c>
      <c r="BE2167">
        <v>16</v>
      </c>
      <c r="BF2167" s="6">
        <f t="shared" si="99"/>
        <v>46250</v>
      </c>
      <c r="BG2167">
        <f t="shared" si="100"/>
        <v>-0.33333333333575865</v>
      </c>
      <c r="BH2167" t="str">
        <f t="shared" si="101"/>
        <v>COMPLY</v>
      </c>
      <c r="BI2167" t="e">
        <f>VLOOKUP(H2167,Sheet2!$A$1:$B$270,2,FALSE)</f>
        <v>#N/A</v>
      </c>
    </row>
    <row r="2168" spans="1:61">
      <c r="A2168">
        <v>2167</v>
      </c>
      <c r="B2168">
        <v>1002504745</v>
      </c>
      <c r="C2168">
        <v>3</v>
      </c>
      <c r="D2168" t="s">
        <v>38</v>
      </c>
      <c r="E2168">
        <v>5</v>
      </c>
      <c r="F2168" t="s">
        <v>90</v>
      </c>
      <c r="G2168" t="s">
        <v>96</v>
      </c>
      <c r="H2168" t="s">
        <v>289</v>
      </c>
      <c r="I2168" t="s">
        <v>213</v>
      </c>
      <c r="J2168" t="s">
        <v>214</v>
      </c>
      <c r="K2168" t="s">
        <v>149</v>
      </c>
      <c r="L2168" t="s">
        <v>215</v>
      </c>
      <c r="M2168" t="s">
        <v>76</v>
      </c>
      <c r="N2168" t="s">
        <v>216</v>
      </c>
      <c r="O2168" s="57">
        <v>46235.649259259262</v>
      </c>
      <c r="P2168" s="57">
        <v>46236.487025462964</v>
      </c>
      <c r="Q2168">
        <v>69356817</v>
      </c>
      <c r="S2168">
        <v>152608208820</v>
      </c>
      <c r="T2168" t="s">
        <v>1009</v>
      </c>
      <c r="U2168" t="s">
        <v>4430</v>
      </c>
      <c r="V2168" t="s">
        <v>4431</v>
      </c>
      <c r="Z2168">
        <v>111.60017888993001</v>
      </c>
      <c r="AA2168">
        <v>-8.3098921592855906</v>
      </c>
      <c r="AB2168" t="s">
        <v>4432</v>
      </c>
      <c r="AC2168" t="s">
        <v>217</v>
      </c>
      <c r="AL2168" t="s">
        <v>218</v>
      </c>
      <c r="AM2168" t="s">
        <v>4433</v>
      </c>
      <c r="AN2168" t="s">
        <v>6</v>
      </c>
      <c r="AO2168" s="57">
        <v>46030.652685185189</v>
      </c>
      <c r="AP2168" s="57">
        <v>46236.541666666664</v>
      </c>
      <c r="AR2168" t="s">
        <v>219</v>
      </c>
      <c r="AS2168" t="s">
        <v>289</v>
      </c>
      <c r="AT2168" t="s">
        <v>231</v>
      </c>
      <c r="AU2168">
        <v>20260802</v>
      </c>
      <c r="AV2168" t="s">
        <v>222</v>
      </c>
      <c r="AW2168" t="s">
        <v>1021</v>
      </c>
      <c r="AX2168" t="s">
        <v>223</v>
      </c>
      <c r="BA2168" s="57">
        <v>46236.541666666664</v>
      </c>
      <c r="BB2168" t="s">
        <v>4433</v>
      </c>
      <c r="BC2168">
        <v>2026</v>
      </c>
      <c r="BD2168">
        <v>8</v>
      </c>
      <c r="BE2168">
        <v>2</v>
      </c>
      <c r="BF2168" s="6">
        <f t="shared" si="99"/>
        <v>46236</v>
      </c>
      <c r="BG2168">
        <f t="shared" si="100"/>
        <v>-0.54166666666424135</v>
      </c>
      <c r="BH2168" t="str">
        <f t="shared" si="101"/>
        <v>COMPLY</v>
      </c>
      <c r="BI2168" t="str">
        <f>VLOOKUP(H2168,Sheet2!$A$1:$B$270,2,FALSE)</f>
        <v>PONOROGO</v>
      </c>
    </row>
    <row r="2169" spans="1:61">
      <c r="A2169">
        <v>2168</v>
      </c>
      <c r="B2169">
        <v>1002531311</v>
      </c>
      <c r="C2169">
        <v>3</v>
      </c>
      <c r="D2169" t="s">
        <v>45</v>
      </c>
      <c r="E2169">
        <v>5</v>
      </c>
      <c r="F2169" t="s">
        <v>211</v>
      </c>
      <c r="G2169" t="s">
        <v>112</v>
      </c>
      <c r="H2169" t="s">
        <v>267</v>
      </c>
      <c r="I2169" t="s">
        <v>213</v>
      </c>
      <c r="J2169" t="s">
        <v>214</v>
      </c>
      <c r="K2169" t="s">
        <v>149</v>
      </c>
      <c r="L2169" t="s">
        <v>215</v>
      </c>
      <c r="M2169" t="s">
        <v>240</v>
      </c>
      <c r="N2169" t="s">
        <v>216</v>
      </c>
      <c r="O2169" s="57">
        <v>46251.699965277781</v>
      </c>
      <c r="P2169" s="57">
        <v>46251.70171296296</v>
      </c>
      <c r="Q2169">
        <v>69368335</v>
      </c>
      <c r="S2169">
        <v>172601797051</v>
      </c>
      <c r="T2169" t="s">
        <v>11515</v>
      </c>
      <c r="U2169" t="s">
        <v>11516</v>
      </c>
      <c r="V2169" t="s">
        <v>11517</v>
      </c>
      <c r="Z2169">
        <v>116.132323995446</v>
      </c>
      <c r="AA2169">
        <v>-8.5901112119680292</v>
      </c>
      <c r="AB2169" t="s">
        <v>11518</v>
      </c>
      <c r="AC2169" t="s">
        <v>237</v>
      </c>
      <c r="AL2169" t="s">
        <v>218</v>
      </c>
      <c r="AM2169" t="s">
        <v>11519</v>
      </c>
      <c r="AN2169" t="s">
        <v>6</v>
      </c>
      <c r="AO2169" t="s">
        <v>10782</v>
      </c>
      <c r="AP2169" s="57">
        <v>46253.541666666664</v>
      </c>
      <c r="AR2169" t="s">
        <v>241</v>
      </c>
      <c r="AS2169" t="s">
        <v>267</v>
      </c>
      <c r="AT2169" t="s">
        <v>231</v>
      </c>
      <c r="AV2169" t="s">
        <v>240</v>
      </c>
      <c r="AW2169" t="s">
        <v>980</v>
      </c>
      <c r="AX2169" t="s">
        <v>223</v>
      </c>
      <c r="BA2169" s="57">
        <v>46253.541666666664</v>
      </c>
      <c r="BB2169" t="s">
        <v>11519</v>
      </c>
      <c r="BF2169" s="6" t="e">
        <f t="shared" si="99"/>
        <v>#NUM!</v>
      </c>
      <c r="BG2169" t="e">
        <f t="shared" si="100"/>
        <v>#NUM!</v>
      </c>
      <c r="BH2169" t="e">
        <f t="shared" si="101"/>
        <v>#NUM!</v>
      </c>
      <c r="BI2169" t="str">
        <f>VLOOKUP(H2169,Sheet2!$A$1:$B$270,2,FALSE)</f>
        <v>MATARAM</v>
      </c>
    </row>
    <row r="2170" spans="1:61">
      <c r="A2170">
        <v>2169</v>
      </c>
      <c r="B2170">
        <v>1002510859</v>
      </c>
      <c r="C2170">
        <v>3</v>
      </c>
      <c r="D2170" t="s">
        <v>38</v>
      </c>
      <c r="E2170">
        <v>5</v>
      </c>
      <c r="F2170" t="s">
        <v>250</v>
      </c>
      <c r="G2170" t="s">
        <v>87</v>
      </c>
      <c r="H2170" t="s">
        <v>435</v>
      </c>
      <c r="I2170" t="s">
        <v>213</v>
      </c>
      <c r="J2170" t="s">
        <v>214</v>
      </c>
      <c r="K2170" t="s">
        <v>149</v>
      </c>
      <c r="L2170" t="s">
        <v>215</v>
      </c>
      <c r="M2170" t="s">
        <v>76</v>
      </c>
      <c r="N2170" t="s">
        <v>216</v>
      </c>
      <c r="O2170" s="57">
        <v>46239.611770833333</v>
      </c>
      <c r="P2170" s="57">
        <v>46241.612662037034</v>
      </c>
      <c r="Q2170">
        <v>69359311</v>
      </c>
      <c r="S2170">
        <v>152717206255</v>
      </c>
      <c r="T2170" t="s">
        <v>1194</v>
      </c>
      <c r="U2170" t="s">
        <v>1195</v>
      </c>
      <c r="V2170" t="s">
        <v>1196</v>
      </c>
      <c r="Z2170">
        <v>112.829096652567</v>
      </c>
      <c r="AA2170">
        <v>-8.0252897816179605</v>
      </c>
      <c r="AB2170" t="s">
        <v>1197</v>
      </c>
      <c r="AC2170" t="s">
        <v>217</v>
      </c>
      <c r="AL2170" t="s">
        <v>218</v>
      </c>
      <c r="AM2170" t="s">
        <v>1198</v>
      </c>
      <c r="AN2170" t="s">
        <v>6</v>
      </c>
      <c r="AO2170" s="57">
        <v>46150.621377314812</v>
      </c>
      <c r="AP2170" s="57">
        <v>46241.333333333336</v>
      </c>
      <c r="AR2170" t="s">
        <v>219</v>
      </c>
      <c r="AS2170" t="s">
        <v>435</v>
      </c>
      <c r="AT2170" t="s">
        <v>231</v>
      </c>
      <c r="AU2170">
        <v>20260807</v>
      </c>
      <c r="AV2170" t="s">
        <v>222</v>
      </c>
      <c r="AW2170" t="s">
        <v>1023</v>
      </c>
      <c r="AX2170" t="s">
        <v>223</v>
      </c>
      <c r="BA2170" s="57">
        <v>46241.333333333336</v>
      </c>
      <c r="BB2170" t="s">
        <v>1198</v>
      </c>
      <c r="BC2170">
        <v>2026</v>
      </c>
      <c r="BD2170">
        <v>8</v>
      </c>
      <c r="BE2170">
        <v>7</v>
      </c>
      <c r="BF2170" s="6">
        <f t="shared" si="99"/>
        <v>46241</v>
      </c>
      <c r="BG2170">
        <f t="shared" si="100"/>
        <v>-0.33333333333575865</v>
      </c>
      <c r="BH2170" t="str">
        <f t="shared" si="101"/>
        <v>COMPLY</v>
      </c>
      <c r="BI2170" t="str">
        <f>VLOOKUP(H2170,Sheet2!$A$1:$B$270,2,FALSE)</f>
        <v>BATU</v>
      </c>
    </row>
    <row r="2171" spans="1:61">
      <c r="A2171">
        <v>2170</v>
      </c>
      <c r="B2171">
        <v>1002531569</v>
      </c>
      <c r="C2171">
        <v>3</v>
      </c>
      <c r="D2171" t="s">
        <v>38</v>
      </c>
      <c r="E2171">
        <v>5</v>
      </c>
      <c r="F2171" t="s">
        <v>90</v>
      </c>
      <c r="G2171" t="s">
        <v>90</v>
      </c>
      <c r="H2171" t="s">
        <v>468</v>
      </c>
      <c r="I2171" t="s">
        <v>213</v>
      </c>
      <c r="J2171" t="s">
        <v>214</v>
      </c>
      <c r="K2171" t="s">
        <v>149</v>
      </c>
      <c r="L2171" t="s">
        <v>215</v>
      </c>
      <c r="M2171" t="s">
        <v>76</v>
      </c>
      <c r="N2171" t="s">
        <v>216</v>
      </c>
      <c r="O2171" s="57">
        <v>46251.822928240741</v>
      </c>
      <c r="P2171" s="57">
        <v>46252.600069444445</v>
      </c>
      <c r="Q2171">
        <v>69368446</v>
      </c>
      <c r="S2171">
        <v>152652204466</v>
      </c>
      <c r="T2171" t="s">
        <v>11520</v>
      </c>
      <c r="U2171" t="s">
        <v>11521</v>
      </c>
      <c r="V2171" t="s">
        <v>11522</v>
      </c>
      <c r="Z2171">
        <v>112.0800885</v>
      </c>
      <c r="AA2171">
        <v>-7.6919918999999899</v>
      </c>
      <c r="AB2171" t="s">
        <v>11523</v>
      </c>
      <c r="AC2171" t="s">
        <v>217</v>
      </c>
      <c r="AL2171" t="s">
        <v>218</v>
      </c>
      <c r="AM2171" t="s">
        <v>11524</v>
      </c>
      <c r="AN2171" t="s">
        <v>6</v>
      </c>
      <c r="AO2171" t="s">
        <v>11525</v>
      </c>
      <c r="AP2171" s="57">
        <v>46253.333333333336</v>
      </c>
      <c r="AR2171" t="s">
        <v>219</v>
      </c>
      <c r="AS2171" t="s">
        <v>468</v>
      </c>
      <c r="AT2171" t="s">
        <v>231</v>
      </c>
      <c r="AU2171">
        <v>20260818</v>
      </c>
      <c r="AV2171" t="s">
        <v>222</v>
      </c>
      <c r="AW2171" t="s">
        <v>1020</v>
      </c>
      <c r="AX2171" t="s">
        <v>223</v>
      </c>
      <c r="BA2171" s="57">
        <v>46253.333333333336</v>
      </c>
      <c r="BB2171" t="s">
        <v>11524</v>
      </c>
      <c r="BC2171">
        <v>2026</v>
      </c>
      <c r="BD2171">
        <v>8</v>
      </c>
      <c r="BE2171">
        <v>18</v>
      </c>
      <c r="BF2171" s="6">
        <f t="shared" si="99"/>
        <v>46252</v>
      </c>
      <c r="BG2171">
        <f t="shared" si="100"/>
        <v>-1.3333333333357587</v>
      </c>
      <c r="BH2171" t="str">
        <f t="shared" si="101"/>
        <v>COMPLY</v>
      </c>
      <c r="BI2171" t="str">
        <f>VLOOKUP(H2171,Sheet2!$A$1:$B$270,2,FALSE)</f>
        <v>KEDIRI</v>
      </c>
    </row>
    <row r="2172" spans="1:61">
      <c r="A2172">
        <v>2171</v>
      </c>
      <c r="B2172">
        <v>1002530706</v>
      </c>
      <c r="C2172">
        <v>3</v>
      </c>
      <c r="D2172" t="s">
        <v>38</v>
      </c>
      <c r="E2172">
        <v>5</v>
      </c>
      <c r="F2172" t="s">
        <v>90</v>
      </c>
      <c r="G2172" t="s">
        <v>93</v>
      </c>
      <c r="H2172" t="s">
        <v>391</v>
      </c>
      <c r="I2172" t="s">
        <v>213</v>
      </c>
      <c r="J2172" t="s">
        <v>214</v>
      </c>
      <c r="K2172" t="s">
        <v>149</v>
      </c>
      <c r="L2172" t="s">
        <v>215</v>
      </c>
      <c r="M2172" t="s">
        <v>76</v>
      </c>
      <c r="N2172" t="s">
        <v>216</v>
      </c>
      <c r="O2172" s="57">
        <v>46251.487453703703</v>
      </c>
      <c r="P2172" s="57">
        <v>46251.860879629632</v>
      </c>
      <c r="Q2172">
        <v>69367979</v>
      </c>
      <c r="S2172">
        <v>152615203361</v>
      </c>
      <c r="T2172" t="s">
        <v>11526</v>
      </c>
      <c r="U2172" t="s">
        <v>11527</v>
      </c>
      <c r="V2172" t="s">
        <v>11528</v>
      </c>
      <c r="Z2172">
        <v>112.109578</v>
      </c>
      <c r="AA2172">
        <v>-7.5666339999999996</v>
      </c>
      <c r="AB2172" t="s">
        <v>11529</v>
      </c>
      <c r="AC2172" t="s">
        <v>237</v>
      </c>
      <c r="AL2172" t="s">
        <v>218</v>
      </c>
      <c r="AM2172" t="s">
        <v>11530</v>
      </c>
      <c r="AN2172" t="s">
        <v>6</v>
      </c>
      <c r="AO2172" t="s">
        <v>10118</v>
      </c>
      <c r="AP2172" s="57">
        <v>46252.333333333336</v>
      </c>
      <c r="AR2172" t="s">
        <v>219</v>
      </c>
      <c r="AS2172" t="s">
        <v>391</v>
      </c>
      <c r="AT2172" t="s">
        <v>231</v>
      </c>
      <c r="AU2172">
        <v>20260817</v>
      </c>
      <c r="AV2172" t="s">
        <v>222</v>
      </c>
      <c r="AW2172" t="s">
        <v>1018</v>
      </c>
      <c r="AX2172" t="s">
        <v>223</v>
      </c>
      <c r="BA2172" s="57">
        <v>46252.333333333336</v>
      </c>
      <c r="BB2172" t="s">
        <v>11530</v>
      </c>
      <c r="BC2172">
        <v>2026</v>
      </c>
      <c r="BD2172">
        <v>8</v>
      </c>
      <c r="BE2172">
        <v>17</v>
      </c>
      <c r="BF2172" s="6">
        <f t="shared" si="99"/>
        <v>46251</v>
      </c>
      <c r="BG2172">
        <f t="shared" si="100"/>
        <v>-1.3333333333357587</v>
      </c>
      <c r="BH2172" t="str">
        <f t="shared" si="101"/>
        <v>COMPLY</v>
      </c>
      <c r="BI2172" t="str">
        <f>VLOOKUP(H2172,Sheet2!$A$1:$B$270,2,FALSE)</f>
        <v>NGANJUK</v>
      </c>
    </row>
    <row r="2173" spans="1:61">
      <c r="A2173">
        <v>2172</v>
      </c>
      <c r="B2173">
        <v>1002523387</v>
      </c>
      <c r="C2173">
        <v>3</v>
      </c>
      <c r="D2173" t="s">
        <v>42</v>
      </c>
      <c r="E2173">
        <v>5</v>
      </c>
      <c r="F2173" t="s">
        <v>233</v>
      </c>
      <c r="G2173" t="s">
        <v>106</v>
      </c>
      <c r="H2173" t="s">
        <v>296</v>
      </c>
      <c r="I2173" t="s">
        <v>213</v>
      </c>
      <c r="J2173" t="s">
        <v>214</v>
      </c>
      <c r="K2173" t="s">
        <v>149</v>
      </c>
      <c r="M2173" t="s">
        <v>76</v>
      </c>
      <c r="N2173" t="s">
        <v>216</v>
      </c>
      <c r="O2173" s="57">
        <v>46247.37903935185</v>
      </c>
      <c r="P2173" s="57">
        <v>46248.53261574074</v>
      </c>
      <c r="Q2173">
        <v>69364741</v>
      </c>
      <c r="S2173">
        <v>152743216449</v>
      </c>
      <c r="T2173" t="s">
        <v>9305</v>
      </c>
      <c r="U2173" t="s">
        <v>9306</v>
      </c>
      <c r="V2173" t="s">
        <v>9307</v>
      </c>
      <c r="Z2173">
        <v>112.68966519999999</v>
      </c>
      <c r="AA2173">
        <v>-7.5993139999999997</v>
      </c>
      <c r="AB2173" t="s">
        <v>9308</v>
      </c>
      <c r="AC2173" t="s">
        <v>230</v>
      </c>
      <c r="AL2173" t="s">
        <v>218</v>
      </c>
      <c r="AM2173" t="s">
        <v>9207</v>
      </c>
      <c r="AN2173" t="s">
        <v>6</v>
      </c>
      <c r="AO2173" t="s">
        <v>8915</v>
      </c>
      <c r="AP2173" s="57">
        <v>46248.333333333336</v>
      </c>
      <c r="AR2173" t="s">
        <v>219</v>
      </c>
      <c r="AS2173" t="s">
        <v>296</v>
      </c>
      <c r="AT2173" t="s">
        <v>231</v>
      </c>
      <c r="AU2173">
        <v>20260814</v>
      </c>
      <c r="AV2173" t="s">
        <v>222</v>
      </c>
      <c r="AW2173" t="s">
        <v>561</v>
      </c>
      <c r="AX2173" t="s">
        <v>223</v>
      </c>
      <c r="BA2173" s="57">
        <v>46248.333333333336</v>
      </c>
      <c r="BB2173" t="s">
        <v>9207</v>
      </c>
      <c r="BC2173">
        <v>2026</v>
      </c>
      <c r="BD2173">
        <v>8</v>
      </c>
      <c r="BE2173">
        <v>14</v>
      </c>
      <c r="BF2173" s="6">
        <f t="shared" si="99"/>
        <v>46248</v>
      </c>
      <c r="BG2173">
        <f t="shared" si="100"/>
        <v>-0.33333333333575865</v>
      </c>
      <c r="BH2173" t="str">
        <f t="shared" si="101"/>
        <v>COMPLY</v>
      </c>
      <c r="BI2173" t="str">
        <f>VLOOKUP(H2173,Sheet2!$A$1:$B$270,2,FALSE)</f>
        <v>PASURUAN</v>
      </c>
    </row>
    <row r="2174" spans="1:61">
      <c r="A2174">
        <v>2173</v>
      </c>
      <c r="B2174">
        <v>1002524010</v>
      </c>
      <c r="C2174">
        <v>3</v>
      </c>
      <c r="D2174" t="s">
        <v>51</v>
      </c>
      <c r="E2174">
        <v>4</v>
      </c>
      <c r="F2174" t="s">
        <v>273</v>
      </c>
      <c r="G2174" t="s">
        <v>273</v>
      </c>
      <c r="H2174" t="s">
        <v>946</v>
      </c>
      <c r="I2174" t="s">
        <v>213</v>
      </c>
      <c r="J2174" t="s">
        <v>214</v>
      </c>
      <c r="K2174" t="s">
        <v>149</v>
      </c>
      <c r="L2174" t="s">
        <v>215</v>
      </c>
      <c r="M2174" t="s">
        <v>933</v>
      </c>
      <c r="N2174" t="s">
        <v>216</v>
      </c>
      <c r="O2174" s="57">
        <v>46247.493703703702</v>
      </c>
      <c r="P2174" s="57">
        <v>46252.431018518517</v>
      </c>
      <c r="Q2174">
        <v>69365025</v>
      </c>
      <c r="S2174">
        <v>142401146029</v>
      </c>
      <c r="T2174" t="s">
        <v>9309</v>
      </c>
      <c r="U2174" t="s">
        <v>9310</v>
      </c>
      <c r="V2174" t="s">
        <v>9311</v>
      </c>
      <c r="Z2174">
        <v>110.846203204415</v>
      </c>
      <c r="AA2174">
        <v>-6.8061317290439298</v>
      </c>
      <c r="AB2174" t="s">
        <v>9312</v>
      </c>
      <c r="AC2174" t="s">
        <v>237</v>
      </c>
      <c r="AL2174" t="s">
        <v>218</v>
      </c>
      <c r="AM2174" t="s">
        <v>9313</v>
      </c>
      <c r="AN2174" t="s">
        <v>6</v>
      </c>
      <c r="AO2174" t="s">
        <v>8835</v>
      </c>
      <c r="AP2174" s="57">
        <v>46248.333333333336</v>
      </c>
      <c r="AQ2174" t="s">
        <v>903</v>
      </c>
      <c r="AR2174" t="s">
        <v>12</v>
      </c>
      <c r="AS2174" t="s">
        <v>946</v>
      </c>
      <c r="AT2174" t="s">
        <v>231</v>
      </c>
      <c r="AV2174" t="s">
        <v>917</v>
      </c>
      <c r="AW2174" t="s">
        <v>1014</v>
      </c>
      <c r="AX2174" t="s">
        <v>223</v>
      </c>
      <c r="BA2174" s="57">
        <v>46248.333333333336</v>
      </c>
      <c r="BB2174" t="s">
        <v>9313</v>
      </c>
      <c r="BF2174" s="6" t="e">
        <f t="shared" si="99"/>
        <v>#NUM!</v>
      </c>
      <c r="BG2174" t="e">
        <f t="shared" si="100"/>
        <v>#NUM!</v>
      </c>
      <c r="BH2174" t="e">
        <f t="shared" si="101"/>
        <v>#NUM!</v>
      </c>
      <c r="BI2174" t="e">
        <f>VLOOKUP(H2174,Sheet2!$A$1:$B$270,2,FALSE)</f>
        <v>#N/A</v>
      </c>
    </row>
    <row r="2175" spans="1:61">
      <c r="A2175">
        <v>2174</v>
      </c>
      <c r="B2175">
        <v>1002506410</v>
      </c>
      <c r="C2175">
        <v>3</v>
      </c>
      <c r="D2175" t="s">
        <v>34</v>
      </c>
      <c r="E2175">
        <v>5</v>
      </c>
      <c r="F2175" t="s">
        <v>573</v>
      </c>
      <c r="G2175" t="s">
        <v>79</v>
      </c>
      <c r="H2175" t="s">
        <v>471</v>
      </c>
      <c r="I2175" t="s">
        <v>213</v>
      </c>
      <c r="J2175" t="s">
        <v>214</v>
      </c>
      <c r="K2175" t="s">
        <v>149</v>
      </c>
      <c r="M2175" t="s">
        <v>76</v>
      </c>
      <c r="N2175" t="s">
        <v>216</v>
      </c>
      <c r="O2175" s="57">
        <v>46237.651307870372</v>
      </c>
      <c r="P2175" s="57">
        <v>46240.348379629628</v>
      </c>
      <c r="Q2175">
        <v>69357681</v>
      </c>
      <c r="S2175">
        <v>172407213022</v>
      </c>
      <c r="T2175" t="s">
        <v>1222</v>
      </c>
      <c r="U2175" t="s">
        <v>1223</v>
      </c>
      <c r="V2175" t="s">
        <v>1224</v>
      </c>
      <c r="Z2175">
        <v>115.2996067</v>
      </c>
      <c r="AA2175">
        <v>-8.5700833999999997</v>
      </c>
      <c r="AB2175" t="s">
        <v>1225</v>
      </c>
      <c r="AC2175" t="s">
        <v>230</v>
      </c>
      <c r="AL2175" t="s">
        <v>218</v>
      </c>
      <c r="AM2175" t="s">
        <v>1226</v>
      </c>
      <c r="AN2175" t="s">
        <v>6</v>
      </c>
      <c r="AO2175" s="57">
        <v>46089.652627314812</v>
      </c>
      <c r="AP2175" s="57">
        <v>46239.333333333336</v>
      </c>
      <c r="AR2175" t="s">
        <v>219</v>
      </c>
      <c r="AS2175" t="s">
        <v>471</v>
      </c>
      <c r="AT2175" t="s">
        <v>231</v>
      </c>
      <c r="AU2175">
        <v>20260806</v>
      </c>
      <c r="AV2175" t="s">
        <v>222</v>
      </c>
      <c r="AW2175" t="s">
        <v>561</v>
      </c>
      <c r="AX2175" t="s">
        <v>223</v>
      </c>
      <c r="BA2175" s="57">
        <v>46239.333333333336</v>
      </c>
      <c r="BB2175" t="s">
        <v>1226</v>
      </c>
      <c r="BC2175">
        <v>2026</v>
      </c>
      <c r="BD2175">
        <v>8</v>
      </c>
      <c r="BE2175">
        <v>6</v>
      </c>
      <c r="BF2175" s="6">
        <f t="shared" si="99"/>
        <v>46240</v>
      </c>
      <c r="BG2175">
        <f t="shared" si="100"/>
        <v>0.66666666666424135</v>
      </c>
      <c r="BH2175" t="str">
        <f t="shared" si="101"/>
        <v>COMPLY</v>
      </c>
      <c r="BI2175" t="str">
        <f>VLOOKUP(H2175,Sheet2!$A$1:$B$270,2,FALSE)</f>
        <v>GIANYAR</v>
      </c>
    </row>
    <row r="2176" spans="1:61">
      <c r="A2176">
        <v>2175</v>
      </c>
      <c r="B2176">
        <v>1002526737</v>
      </c>
      <c r="C2176">
        <v>3</v>
      </c>
      <c r="D2176" t="s">
        <v>55</v>
      </c>
      <c r="E2176">
        <v>5</v>
      </c>
      <c r="F2176" t="s">
        <v>228</v>
      </c>
      <c r="G2176" t="s">
        <v>127</v>
      </c>
      <c r="H2176" t="s">
        <v>495</v>
      </c>
      <c r="I2176" t="s">
        <v>213</v>
      </c>
      <c r="J2176" t="s">
        <v>214</v>
      </c>
      <c r="K2176" t="s">
        <v>149</v>
      </c>
      <c r="L2176" t="s">
        <v>215</v>
      </c>
      <c r="M2176" t="s">
        <v>76</v>
      </c>
      <c r="N2176" t="s">
        <v>216</v>
      </c>
      <c r="O2176" s="57">
        <v>46248.620104166665</v>
      </c>
      <c r="P2176" s="57">
        <v>46248.770891203705</v>
      </c>
      <c r="Q2176">
        <v>69366181</v>
      </c>
      <c r="S2176">
        <v>152429208587</v>
      </c>
      <c r="T2176" t="s">
        <v>11531</v>
      </c>
      <c r="U2176" t="s">
        <v>5822</v>
      </c>
      <c r="V2176" t="s">
        <v>11532</v>
      </c>
      <c r="Z2176">
        <v>113.804000504314</v>
      </c>
      <c r="AA2176">
        <v>-6.8922257422968798</v>
      </c>
      <c r="AB2176" t="s">
        <v>11533</v>
      </c>
      <c r="AC2176" t="s">
        <v>217</v>
      </c>
      <c r="AL2176" t="s">
        <v>218</v>
      </c>
      <c r="AM2176" t="s">
        <v>10070</v>
      </c>
      <c r="AN2176" t="s">
        <v>6</v>
      </c>
      <c r="AO2176" t="s">
        <v>10339</v>
      </c>
      <c r="AP2176" s="57">
        <v>46249.541666666664</v>
      </c>
      <c r="AR2176" t="s">
        <v>219</v>
      </c>
      <c r="AS2176" t="s">
        <v>495</v>
      </c>
      <c r="AT2176" t="s">
        <v>231</v>
      </c>
      <c r="AU2176">
        <v>20260814</v>
      </c>
      <c r="AV2176" t="s">
        <v>222</v>
      </c>
      <c r="AW2176" t="s">
        <v>1015</v>
      </c>
      <c r="AX2176" t="s">
        <v>223</v>
      </c>
      <c r="BA2176" s="57">
        <v>46249.541666666664</v>
      </c>
      <c r="BB2176" t="s">
        <v>10070</v>
      </c>
      <c r="BC2176">
        <v>2026</v>
      </c>
      <c r="BD2176">
        <v>8</v>
      </c>
      <c r="BE2176">
        <v>14</v>
      </c>
      <c r="BF2176" s="6">
        <f t="shared" si="99"/>
        <v>46248</v>
      </c>
      <c r="BG2176">
        <f t="shared" si="100"/>
        <v>-1.5416666666642413</v>
      </c>
      <c r="BH2176" t="str">
        <f t="shared" si="101"/>
        <v>COMPLY</v>
      </c>
      <c r="BI2176" t="str">
        <f>VLOOKUP(H2176,Sheet2!$A$1:$B$270,2,FALSE)</f>
        <v>MADURA</v>
      </c>
    </row>
    <row r="2177" spans="1:61">
      <c r="A2177">
        <v>2176</v>
      </c>
      <c r="B2177">
        <v>1002533597</v>
      </c>
      <c r="C2177">
        <v>3</v>
      </c>
      <c r="D2177" t="s">
        <v>59</v>
      </c>
      <c r="E2177">
        <v>4</v>
      </c>
      <c r="F2177" t="s">
        <v>243</v>
      </c>
      <c r="G2177" t="s">
        <v>557</v>
      </c>
      <c r="H2177" t="s">
        <v>977</v>
      </c>
      <c r="I2177" t="s">
        <v>213</v>
      </c>
      <c r="J2177" t="s">
        <v>214</v>
      </c>
      <c r="K2177" t="s">
        <v>149</v>
      </c>
      <c r="M2177" t="s">
        <v>602</v>
      </c>
      <c r="N2177" t="s">
        <v>608</v>
      </c>
      <c r="O2177" s="57">
        <v>46252.617222222223</v>
      </c>
      <c r="P2177" s="57">
        <v>46252.697951388887</v>
      </c>
      <c r="Q2177">
        <v>66525052</v>
      </c>
      <c r="S2177">
        <v>142141118880</v>
      </c>
      <c r="T2177" t="s">
        <v>1005</v>
      </c>
      <c r="U2177" t="s">
        <v>13800</v>
      </c>
      <c r="Z2177">
        <v>109.661607618396</v>
      </c>
      <c r="AA2177">
        <v>-7.6658117034431799</v>
      </c>
      <c r="AB2177" t="s">
        <v>13801</v>
      </c>
      <c r="AC2177" t="s">
        <v>226</v>
      </c>
      <c r="AO2177" t="s">
        <v>13520</v>
      </c>
      <c r="AR2177" t="s">
        <v>5</v>
      </c>
      <c r="AS2177" t="s">
        <v>977</v>
      </c>
      <c r="AT2177" t="s">
        <v>231</v>
      </c>
      <c r="AV2177" t="s">
        <v>13802</v>
      </c>
      <c r="AW2177" t="s">
        <v>568</v>
      </c>
      <c r="AX2177" t="s">
        <v>223</v>
      </c>
      <c r="BF2177" s="6" t="e">
        <f t="shared" si="99"/>
        <v>#NUM!</v>
      </c>
      <c r="BG2177" t="e">
        <f t="shared" si="100"/>
        <v>#NUM!</v>
      </c>
      <c r="BH2177" t="e">
        <f t="shared" si="101"/>
        <v>#NUM!</v>
      </c>
      <c r="BI2177" t="e">
        <f>VLOOKUP(H2177,Sheet2!$A$1:$B$270,2,FALSE)</f>
        <v>#N/A</v>
      </c>
    </row>
    <row r="2178" spans="1:61">
      <c r="A2178">
        <v>2177</v>
      </c>
      <c r="B2178">
        <v>1002511329</v>
      </c>
      <c r="C2178">
        <v>3</v>
      </c>
      <c r="D2178" t="s">
        <v>45</v>
      </c>
      <c r="E2178">
        <v>5</v>
      </c>
      <c r="F2178" t="s">
        <v>211</v>
      </c>
      <c r="G2178" t="s">
        <v>116</v>
      </c>
      <c r="H2178" t="s">
        <v>366</v>
      </c>
      <c r="I2178" t="s">
        <v>213</v>
      </c>
      <c r="J2178" t="s">
        <v>214</v>
      </c>
      <c r="K2178" t="s">
        <v>149</v>
      </c>
      <c r="L2178" t="s">
        <v>215</v>
      </c>
      <c r="M2178" t="s">
        <v>76</v>
      </c>
      <c r="N2178" t="s">
        <v>216</v>
      </c>
      <c r="O2178" s="57">
        <v>46239.786770833336</v>
      </c>
      <c r="P2178" s="57">
        <v>46240.788541666669</v>
      </c>
      <c r="Q2178">
        <v>69359506</v>
      </c>
      <c r="S2178">
        <v>172619203320</v>
      </c>
      <c r="T2178" t="s">
        <v>1258</v>
      </c>
      <c r="U2178" t="s">
        <v>1259</v>
      </c>
      <c r="V2178" t="s">
        <v>1260</v>
      </c>
      <c r="Z2178">
        <v>116.628341116011</v>
      </c>
      <c r="AA2178">
        <v>-8.5629882572697795</v>
      </c>
      <c r="AB2178" t="s">
        <v>1261</v>
      </c>
      <c r="AC2178" t="s">
        <v>217</v>
      </c>
      <c r="AL2178" t="s">
        <v>218</v>
      </c>
      <c r="AM2178" t="s">
        <v>1262</v>
      </c>
      <c r="AN2178" t="s">
        <v>6</v>
      </c>
      <c r="AO2178" s="57">
        <v>46150.788159722222</v>
      </c>
      <c r="AP2178" s="57">
        <v>46242.625</v>
      </c>
      <c r="AR2178" t="s">
        <v>219</v>
      </c>
      <c r="AS2178" t="s">
        <v>366</v>
      </c>
      <c r="AT2178" t="s">
        <v>231</v>
      </c>
      <c r="AU2178">
        <v>20260806</v>
      </c>
      <c r="AV2178" t="s">
        <v>222</v>
      </c>
      <c r="AW2178" t="s">
        <v>1010</v>
      </c>
      <c r="AX2178" t="s">
        <v>223</v>
      </c>
      <c r="BA2178" s="57">
        <v>46242.625</v>
      </c>
      <c r="BB2178" t="s">
        <v>1262</v>
      </c>
      <c r="BC2178">
        <v>2026</v>
      </c>
      <c r="BD2178">
        <v>8</v>
      </c>
      <c r="BE2178">
        <v>6</v>
      </c>
      <c r="BF2178" s="6">
        <f t="shared" si="99"/>
        <v>46240</v>
      </c>
      <c r="BG2178">
        <f t="shared" si="100"/>
        <v>-2.625</v>
      </c>
      <c r="BH2178" t="str">
        <f t="shared" si="101"/>
        <v>COMPLY</v>
      </c>
      <c r="BI2178" t="str">
        <f>VLOOKUP(H2178,Sheet2!$A$1:$B$270,2,FALSE)</f>
        <v>SELONG</v>
      </c>
    </row>
    <row r="2179" spans="1:61">
      <c r="A2179">
        <v>2178</v>
      </c>
      <c r="B2179">
        <v>1002521466</v>
      </c>
      <c r="C2179">
        <v>3</v>
      </c>
      <c r="D2179" t="s">
        <v>49</v>
      </c>
      <c r="E2179">
        <v>4</v>
      </c>
      <c r="F2179" t="s">
        <v>246</v>
      </c>
      <c r="G2179" t="s">
        <v>324</v>
      </c>
      <c r="H2179" t="s">
        <v>625</v>
      </c>
      <c r="I2179" t="s">
        <v>213</v>
      </c>
      <c r="J2179" t="s">
        <v>214</v>
      </c>
      <c r="K2179" t="s">
        <v>149</v>
      </c>
      <c r="L2179" t="s">
        <v>215</v>
      </c>
      <c r="M2179" t="s">
        <v>76</v>
      </c>
      <c r="N2179" t="s">
        <v>216</v>
      </c>
      <c r="O2179" s="57">
        <v>46246.412476851852</v>
      </c>
      <c r="P2179" s="57">
        <v>46247.539247685185</v>
      </c>
      <c r="Q2179">
        <v>69363928</v>
      </c>
      <c r="S2179">
        <v>141459107806</v>
      </c>
      <c r="T2179" t="s">
        <v>8357</v>
      </c>
      <c r="U2179" t="s">
        <v>8358</v>
      </c>
      <c r="V2179" t="s">
        <v>8359</v>
      </c>
      <c r="Z2179">
        <v>110.49943652004001</v>
      </c>
      <c r="AA2179">
        <v>-7.1794953646011299</v>
      </c>
      <c r="AB2179" t="s">
        <v>8360</v>
      </c>
      <c r="AC2179" t="s">
        <v>217</v>
      </c>
      <c r="AL2179" t="s">
        <v>218</v>
      </c>
      <c r="AM2179" t="s">
        <v>8361</v>
      </c>
      <c r="AN2179" t="s">
        <v>6</v>
      </c>
      <c r="AO2179" s="57">
        <v>46364.413321759261</v>
      </c>
      <c r="AP2179" s="57">
        <v>46247.333333333336</v>
      </c>
      <c r="AR2179" t="s">
        <v>219</v>
      </c>
      <c r="AS2179" t="s">
        <v>625</v>
      </c>
      <c r="AT2179" t="s">
        <v>231</v>
      </c>
      <c r="AU2179">
        <v>20260813</v>
      </c>
      <c r="AV2179" t="s">
        <v>222</v>
      </c>
      <c r="AW2179" t="s">
        <v>1010</v>
      </c>
      <c r="AX2179" t="s">
        <v>223</v>
      </c>
      <c r="BA2179" s="57">
        <v>46247.333333333336</v>
      </c>
      <c r="BB2179" t="s">
        <v>8361</v>
      </c>
      <c r="BC2179">
        <v>2026</v>
      </c>
      <c r="BD2179">
        <v>8</v>
      </c>
      <c r="BE2179">
        <v>13</v>
      </c>
      <c r="BF2179" s="6">
        <f t="shared" ref="BF2179:BF2242" si="102">DATE(BC2179,BD2179,BE2179)</f>
        <v>46247</v>
      </c>
      <c r="BG2179">
        <f t="shared" ref="BG2179:BG2242" si="103">BF2179-BA2179</f>
        <v>-0.33333333333575865</v>
      </c>
      <c r="BH2179" t="str">
        <f t="shared" ref="BH2179:BH2242" si="104">IF(BG2179=1,"COMPLY",IF(BG2179&lt;1,"COMPLY","NOT COMPLY"))</f>
        <v>COMPLY</v>
      </c>
      <c r="BI2179" t="e">
        <f>VLOOKUP(H2179,Sheet2!$A$1:$B$270,2,FALSE)</f>
        <v>#N/A</v>
      </c>
    </row>
    <row r="2180" spans="1:61">
      <c r="A2180">
        <v>2179</v>
      </c>
      <c r="B2180">
        <v>1002522795</v>
      </c>
      <c r="C2180">
        <v>3</v>
      </c>
      <c r="D2180" t="s">
        <v>59</v>
      </c>
      <c r="E2180">
        <v>4</v>
      </c>
      <c r="F2180" t="s">
        <v>567</v>
      </c>
      <c r="G2180" t="s">
        <v>1001</v>
      </c>
      <c r="H2180" t="s">
        <v>1002</v>
      </c>
      <c r="I2180" t="s">
        <v>213</v>
      </c>
      <c r="J2180" t="s">
        <v>214</v>
      </c>
      <c r="K2180" t="s">
        <v>149</v>
      </c>
      <c r="L2180" t="s">
        <v>215</v>
      </c>
      <c r="M2180" t="s">
        <v>76</v>
      </c>
      <c r="N2180" t="s">
        <v>216</v>
      </c>
      <c r="O2180" s="57">
        <v>46246.670104166667</v>
      </c>
      <c r="P2180" s="57">
        <v>46247.519652777781</v>
      </c>
      <c r="Q2180">
        <v>69364458</v>
      </c>
      <c r="S2180">
        <v>143135115083</v>
      </c>
      <c r="T2180" t="s">
        <v>8362</v>
      </c>
      <c r="U2180" t="s">
        <v>8363</v>
      </c>
      <c r="V2180" t="s">
        <v>8364</v>
      </c>
      <c r="Z2180">
        <v>110.5535208</v>
      </c>
      <c r="AA2180">
        <v>-7.9095312999999896</v>
      </c>
      <c r="AB2180" t="s">
        <v>8365</v>
      </c>
      <c r="AC2180" t="s">
        <v>237</v>
      </c>
      <c r="AL2180" t="s">
        <v>218</v>
      </c>
      <c r="AM2180" t="s">
        <v>8366</v>
      </c>
      <c r="AN2180" t="s">
        <v>6</v>
      </c>
      <c r="AO2180" s="57">
        <v>46364.673472222225</v>
      </c>
      <c r="AP2180" s="57">
        <v>46247.541666666664</v>
      </c>
      <c r="AR2180" t="s">
        <v>219</v>
      </c>
      <c r="AS2180" t="s">
        <v>1002</v>
      </c>
      <c r="AT2180" t="s">
        <v>231</v>
      </c>
      <c r="AU2180">
        <v>20260813</v>
      </c>
      <c r="AV2180" t="s">
        <v>222</v>
      </c>
      <c r="AW2180" t="s">
        <v>1018</v>
      </c>
      <c r="AX2180" t="s">
        <v>223</v>
      </c>
      <c r="BA2180" s="57">
        <v>46247.541666666664</v>
      </c>
      <c r="BB2180" t="s">
        <v>8366</v>
      </c>
      <c r="BC2180">
        <v>2026</v>
      </c>
      <c r="BD2180">
        <v>8</v>
      </c>
      <c r="BE2180">
        <v>13</v>
      </c>
      <c r="BF2180" s="6">
        <f t="shared" si="102"/>
        <v>46247</v>
      </c>
      <c r="BG2180">
        <f t="shared" si="103"/>
        <v>-0.54166666666424135</v>
      </c>
      <c r="BH2180" t="str">
        <f t="shared" si="104"/>
        <v>COMPLY</v>
      </c>
      <c r="BI2180" t="e">
        <f>VLOOKUP(H2180,Sheet2!$A$1:$B$270,2,FALSE)</f>
        <v>#N/A</v>
      </c>
    </row>
    <row r="2181" spans="1:61">
      <c r="A2181">
        <v>2180</v>
      </c>
      <c r="B2181">
        <v>1002520886</v>
      </c>
      <c r="C2181">
        <v>3</v>
      </c>
      <c r="D2181" t="s">
        <v>51</v>
      </c>
      <c r="E2181">
        <v>4</v>
      </c>
      <c r="F2181" t="s">
        <v>273</v>
      </c>
      <c r="G2181" t="s">
        <v>339</v>
      </c>
      <c r="H2181" t="s">
        <v>1075</v>
      </c>
      <c r="I2181" t="s">
        <v>213</v>
      </c>
      <c r="J2181" t="s">
        <v>214</v>
      </c>
      <c r="K2181" t="s">
        <v>149</v>
      </c>
      <c r="L2181" t="s">
        <v>215</v>
      </c>
      <c r="M2181" t="s">
        <v>933</v>
      </c>
      <c r="N2181" t="s">
        <v>216</v>
      </c>
      <c r="O2181" s="57">
        <v>46245.715925925928</v>
      </c>
      <c r="P2181" s="57">
        <v>46248.414895833332</v>
      </c>
      <c r="Q2181">
        <v>69363696</v>
      </c>
      <c r="S2181">
        <v>142552107765</v>
      </c>
      <c r="T2181" t="s">
        <v>7457</v>
      </c>
      <c r="U2181" t="s">
        <v>7458</v>
      </c>
      <c r="V2181" t="s">
        <v>7459</v>
      </c>
      <c r="Z2181">
        <v>111.58344510000001</v>
      </c>
      <c r="AA2181">
        <v>-7.1494935999999996</v>
      </c>
      <c r="AB2181" t="s">
        <v>7460</v>
      </c>
      <c r="AC2181" t="s">
        <v>237</v>
      </c>
      <c r="AL2181" t="s">
        <v>218</v>
      </c>
      <c r="AM2181" t="s">
        <v>7461</v>
      </c>
      <c r="AN2181" t="s">
        <v>6</v>
      </c>
      <c r="AO2181" s="57">
        <v>46334.726203703707</v>
      </c>
      <c r="AP2181" s="57">
        <v>46246.625</v>
      </c>
      <c r="AQ2181" t="s">
        <v>903</v>
      </c>
      <c r="AR2181" t="s">
        <v>12</v>
      </c>
      <c r="AS2181" t="s">
        <v>1075</v>
      </c>
      <c r="AT2181" t="s">
        <v>231</v>
      </c>
      <c r="AV2181" t="s">
        <v>917</v>
      </c>
      <c r="AW2181" t="s">
        <v>1020</v>
      </c>
      <c r="AX2181" t="s">
        <v>223</v>
      </c>
      <c r="BA2181" s="57">
        <v>46246.625</v>
      </c>
      <c r="BB2181" t="s">
        <v>7461</v>
      </c>
      <c r="BF2181" s="6" t="e">
        <f t="shared" si="102"/>
        <v>#NUM!</v>
      </c>
      <c r="BG2181" t="e">
        <f t="shared" si="103"/>
        <v>#NUM!</v>
      </c>
      <c r="BH2181" t="e">
        <f t="shared" si="104"/>
        <v>#NUM!</v>
      </c>
      <c r="BI2181" t="e">
        <f>VLOOKUP(H2181,Sheet2!$A$1:$B$270,2,FALSE)</f>
        <v>#N/A</v>
      </c>
    </row>
    <row r="2182" spans="1:61">
      <c r="A2182">
        <v>2181</v>
      </c>
      <c r="B2182">
        <v>1002515441</v>
      </c>
      <c r="C2182">
        <v>3</v>
      </c>
      <c r="D2182" t="s">
        <v>59</v>
      </c>
      <c r="E2182">
        <v>4</v>
      </c>
      <c r="F2182" t="s">
        <v>224</v>
      </c>
      <c r="G2182" t="s">
        <v>224</v>
      </c>
      <c r="H2182" t="s">
        <v>911</v>
      </c>
      <c r="I2182" t="s">
        <v>213</v>
      </c>
      <c r="J2182" t="s">
        <v>214</v>
      </c>
      <c r="K2182" t="s">
        <v>149</v>
      </c>
      <c r="L2182" t="s">
        <v>215</v>
      </c>
      <c r="M2182" t="s">
        <v>76</v>
      </c>
      <c r="N2182" t="s">
        <v>216</v>
      </c>
      <c r="O2182" s="57">
        <v>46241.753425925926</v>
      </c>
      <c r="P2182" s="57">
        <v>46242.643634259257</v>
      </c>
      <c r="Q2182">
        <v>69361128</v>
      </c>
      <c r="S2182">
        <v>146303609753</v>
      </c>
      <c r="T2182" t="s">
        <v>4466</v>
      </c>
      <c r="U2182" t="s">
        <v>4467</v>
      </c>
      <c r="V2182" t="s">
        <v>4468</v>
      </c>
      <c r="Z2182">
        <v>109.267619</v>
      </c>
      <c r="AA2182">
        <v>-7.3416550000000003</v>
      </c>
      <c r="AB2182" t="s">
        <v>4469</v>
      </c>
      <c r="AC2182" t="s">
        <v>237</v>
      </c>
      <c r="AL2182" t="s">
        <v>218</v>
      </c>
      <c r="AM2182" t="s">
        <v>4470</v>
      </c>
      <c r="AN2182" t="s">
        <v>6</v>
      </c>
      <c r="AO2182" s="57">
        <v>46211.757060185184</v>
      </c>
      <c r="AP2182" s="57">
        <v>46242.625</v>
      </c>
      <c r="AR2182" t="s">
        <v>219</v>
      </c>
      <c r="AS2182" t="s">
        <v>911</v>
      </c>
      <c r="AT2182" t="s">
        <v>231</v>
      </c>
      <c r="AU2182">
        <v>20260808</v>
      </c>
      <c r="AV2182" t="s">
        <v>222</v>
      </c>
      <c r="AW2182" t="s">
        <v>1010</v>
      </c>
      <c r="AX2182" t="s">
        <v>223</v>
      </c>
      <c r="BA2182" s="57">
        <v>46242.625</v>
      </c>
      <c r="BB2182" t="s">
        <v>4470</v>
      </c>
      <c r="BC2182">
        <v>2026</v>
      </c>
      <c r="BD2182">
        <v>8</v>
      </c>
      <c r="BE2182">
        <v>8</v>
      </c>
      <c r="BF2182" s="6">
        <f t="shared" si="102"/>
        <v>46242</v>
      </c>
      <c r="BG2182">
        <f t="shared" si="103"/>
        <v>-0.625</v>
      </c>
      <c r="BH2182" t="str">
        <f t="shared" si="104"/>
        <v>COMPLY</v>
      </c>
      <c r="BI2182" t="e">
        <f>VLOOKUP(H2182,Sheet2!$A$1:$B$270,2,FALSE)</f>
        <v>#N/A</v>
      </c>
    </row>
    <row r="2183" spans="1:61">
      <c r="A2183">
        <v>2182</v>
      </c>
      <c r="B2183">
        <v>1002516023</v>
      </c>
      <c r="C2183">
        <v>3</v>
      </c>
      <c r="D2183" t="s">
        <v>55</v>
      </c>
      <c r="E2183">
        <v>5</v>
      </c>
      <c r="F2183" t="s">
        <v>228</v>
      </c>
      <c r="G2183" t="s">
        <v>121</v>
      </c>
      <c r="H2183" t="s">
        <v>447</v>
      </c>
      <c r="I2183" t="s">
        <v>213</v>
      </c>
      <c r="J2183" t="s">
        <v>214</v>
      </c>
      <c r="K2183" t="s">
        <v>149</v>
      </c>
      <c r="M2183" t="s">
        <v>76</v>
      </c>
      <c r="N2183" t="s">
        <v>216</v>
      </c>
      <c r="O2183" s="57">
        <v>46242.596631944441</v>
      </c>
      <c r="P2183" s="57">
        <v>46244.345335648148</v>
      </c>
      <c r="Q2183">
        <v>69361498</v>
      </c>
      <c r="S2183">
        <v>152438901422</v>
      </c>
      <c r="T2183" t="s">
        <v>4471</v>
      </c>
      <c r="U2183" t="s">
        <v>4472</v>
      </c>
      <c r="V2183" t="s">
        <v>4473</v>
      </c>
      <c r="Z2183">
        <v>113.3445475</v>
      </c>
      <c r="AA2183">
        <v>-7.0099692999999998</v>
      </c>
      <c r="AB2183" t="s">
        <v>4474</v>
      </c>
      <c r="AC2183" t="s">
        <v>230</v>
      </c>
      <c r="AL2183" t="s">
        <v>218</v>
      </c>
      <c r="AM2183" t="s">
        <v>4475</v>
      </c>
      <c r="AN2183" t="s">
        <v>6</v>
      </c>
      <c r="AO2183" s="57">
        <v>46242.60119212963</v>
      </c>
      <c r="AP2183" s="57">
        <v>46243.541666666664</v>
      </c>
      <c r="AR2183" t="s">
        <v>219</v>
      </c>
      <c r="AS2183" t="s">
        <v>447</v>
      </c>
      <c r="AT2183" t="s">
        <v>221</v>
      </c>
      <c r="AU2183">
        <v>20260810</v>
      </c>
      <c r="AV2183" t="s">
        <v>222</v>
      </c>
      <c r="AW2183" t="s">
        <v>562</v>
      </c>
      <c r="AX2183" t="s">
        <v>223</v>
      </c>
      <c r="BA2183" s="57">
        <v>46243.541666666664</v>
      </c>
      <c r="BB2183" t="s">
        <v>4475</v>
      </c>
      <c r="BC2183">
        <v>2026</v>
      </c>
      <c r="BD2183">
        <v>8</v>
      </c>
      <c r="BE2183">
        <v>10</v>
      </c>
      <c r="BF2183" s="6">
        <f t="shared" si="102"/>
        <v>46244</v>
      </c>
      <c r="BG2183">
        <f t="shared" si="103"/>
        <v>0.45833333333575865</v>
      </c>
      <c r="BH2183" t="str">
        <f t="shared" si="104"/>
        <v>COMPLY</v>
      </c>
      <c r="BI2183" t="str">
        <f>VLOOKUP(H2183,Sheet2!$A$1:$B$270,2,FALSE)</f>
        <v>MADURA</v>
      </c>
    </row>
    <row r="2184" spans="1:61">
      <c r="A2184">
        <v>2183</v>
      </c>
      <c r="B2184">
        <v>1002522688</v>
      </c>
      <c r="C2184">
        <v>3</v>
      </c>
      <c r="D2184" t="s">
        <v>51</v>
      </c>
      <c r="E2184">
        <v>4</v>
      </c>
      <c r="F2184" t="s">
        <v>273</v>
      </c>
      <c r="G2184" t="s">
        <v>898</v>
      </c>
      <c r="H2184" t="s">
        <v>8372</v>
      </c>
      <c r="I2184" t="s">
        <v>213</v>
      </c>
      <c r="J2184" t="s">
        <v>214</v>
      </c>
      <c r="K2184" t="s">
        <v>149</v>
      </c>
      <c r="L2184" t="s">
        <v>215</v>
      </c>
      <c r="M2184" t="s">
        <v>76</v>
      </c>
      <c r="N2184" t="s">
        <v>216</v>
      </c>
      <c r="O2184" s="57">
        <v>46246.653425925928</v>
      </c>
      <c r="P2184" s="57">
        <v>46247.944374999999</v>
      </c>
      <c r="Q2184">
        <v>69364422</v>
      </c>
      <c r="S2184">
        <v>146508109166</v>
      </c>
      <c r="T2184" t="s">
        <v>8373</v>
      </c>
      <c r="U2184" t="s">
        <v>8374</v>
      </c>
      <c r="V2184" t="s">
        <v>8375</v>
      </c>
      <c r="Z2184">
        <v>110.913061</v>
      </c>
      <c r="AA2184">
        <v>-6.5060169999999999</v>
      </c>
      <c r="AB2184" t="s">
        <v>8376</v>
      </c>
      <c r="AC2184" t="s">
        <v>237</v>
      </c>
      <c r="AL2184" t="s">
        <v>218</v>
      </c>
      <c r="AM2184" t="s">
        <v>8377</v>
      </c>
      <c r="AN2184" t="s">
        <v>6</v>
      </c>
      <c r="AO2184" s="57">
        <v>46364.663321759261</v>
      </c>
      <c r="AP2184" s="57">
        <v>46247.541666666664</v>
      </c>
      <c r="AR2184" t="s">
        <v>219</v>
      </c>
      <c r="AS2184" t="s">
        <v>8372</v>
      </c>
      <c r="AT2184" t="s">
        <v>231</v>
      </c>
      <c r="AU2184">
        <v>20260813</v>
      </c>
      <c r="AV2184" t="s">
        <v>222</v>
      </c>
      <c r="AW2184" t="s">
        <v>1025</v>
      </c>
      <c r="AX2184" t="s">
        <v>223</v>
      </c>
      <c r="BA2184" s="57">
        <v>46247.541666666664</v>
      </c>
      <c r="BB2184" t="s">
        <v>8377</v>
      </c>
      <c r="BC2184">
        <v>2026</v>
      </c>
      <c r="BD2184">
        <v>8</v>
      </c>
      <c r="BE2184">
        <v>13</v>
      </c>
      <c r="BF2184" s="6">
        <f t="shared" si="102"/>
        <v>46247</v>
      </c>
      <c r="BG2184">
        <f t="shared" si="103"/>
        <v>-0.54166666666424135</v>
      </c>
      <c r="BH2184" t="str">
        <f t="shared" si="104"/>
        <v>COMPLY</v>
      </c>
      <c r="BI2184" t="e">
        <f>VLOOKUP(H2184,Sheet2!$A$1:$B$270,2,FALSE)</f>
        <v>#N/A</v>
      </c>
    </row>
    <row r="2185" spans="1:61">
      <c r="A2185">
        <v>2184</v>
      </c>
      <c r="B2185">
        <v>1002531256</v>
      </c>
      <c r="C2185">
        <v>3</v>
      </c>
      <c r="D2185" t="s">
        <v>55</v>
      </c>
      <c r="E2185">
        <v>5</v>
      </c>
      <c r="F2185" t="s">
        <v>228</v>
      </c>
      <c r="G2185" t="s">
        <v>127</v>
      </c>
      <c r="H2185" t="s">
        <v>229</v>
      </c>
      <c r="I2185" t="s">
        <v>213</v>
      </c>
      <c r="J2185" t="s">
        <v>214</v>
      </c>
      <c r="K2185" t="s">
        <v>149</v>
      </c>
      <c r="M2185" t="s">
        <v>555</v>
      </c>
      <c r="N2185" t="s">
        <v>216</v>
      </c>
      <c r="O2185" s="57">
        <v>46251.687511574077</v>
      </c>
      <c r="P2185" s="57">
        <v>46252.576620370368</v>
      </c>
      <c r="Q2185">
        <v>69368293</v>
      </c>
      <c r="S2185">
        <v>152426928278</v>
      </c>
      <c r="T2185" t="s">
        <v>11556</v>
      </c>
      <c r="U2185" t="s">
        <v>11557</v>
      </c>
      <c r="Z2185">
        <v>113.51125690000001</v>
      </c>
      <c r="AA2185">
        <v>-7.2074689999999997</v>
      </c>
      <c r="AB2185" t="s">
        <v>11558</v>
      </c>
      <c r="AC2185" t="s">
        <v>230</v>
      </c>
      <c r="AO2185" t="s">
        <v>11559</v>
      </c>
      <c r="AR2185" t="s">
        <v>6</v>
      </c>
      <c r="AS2185" t="s">
        <v>229</v>
      </c>
      <c r="AT2185" t="s">
        <v>221</v>
      </c>
      <c r="AV2185" t="s">
        <v>8963</v>
      </c>
      <c r="AW2185" t="s">
        <v>633</v>
      </c>
      <c r="AX2185" t="s">
        <v>223</v>
      </c>
      <c r="BF2185" s="6" t="e">
        <f t="shared" si="102"/>
        <v>#NUM!</v>
      </c>
      <c r="BG2185" t="e">
        <f t="shared" si="103"/>
        <v>#NUM!</v>
      </c>
      <c r="BH2185" t="e">
        <f t="shared" si="104"/>
        <v>#NUM!</v>
      </c>
      <c r="BI2185" t="str">
        <f>VLOOKUP(H2185,Sheet2!$A$1:$B$270,2,FALSE)</f>
        <v>MADURA</v>
      </c>
    </row>
    <row r="2186" spans="1:61">
      <c r="A2186">
        <v>2185</v>
      </c>
      <c r="B2186">
        <v>1002516004</v>
      </c>
      <c r="C2186">
        <v>3</v>
      </c>
      <c r="D2186" t="s">
        <v>45</v>
      </c>
      <c r="E2186">
        <v>5</v>
      </c>
      <c r="F2186" t="s">
        <v>211</v>
      </c>
      <c r="G2186" t="s">
        <v>118</v>
      </c>
      <c r="H2186" t="s">
        <v>464</v>
      </c>
      <c r="I2186" t="s">
        <v>213</v>
      </c>
      <c r="J2186" t="s">
        <v>214</v>
      </c>
      <c r="K2186" t="s">
        <v>149</v>
      </c>
      <c r="L2186" t="s">
        <v>215</v>
      </c>
      <c r="M2186" t="s">
        <v>575</v>
      </c>
      <c r="N2186" t="s">
        <v>216</v>
      </c>
      <c r="O2186" s="57">
        <v>46242.586770833332</v>
      </c>
      <c r="P2186" s="57">
        <v>46244.758032407408</v>
      </c>
      <c r="Q2186">
        <v>69361494</v>
      </c>
      <c r="S2186">
        <v>172608206120</v>
      </c>
      <c r="T2186" t="s">
        <v>4481</v>
      </c>
      <c r="U2186" t="s">
        <v>4482</v>
      </c>
      <c r="V2186" t="s">
        <v>4483</v>
      </c>
      <c r="Z2186">
        <v>116.74897325615299</v>
      </c>
      <c r="AA2186">
        <v>-8.9158176995566993</v>
      </c>
      <c r="AB2186" t="s">
        <v>4484</v>
      </c>
      <c r="AC2186" t="s">
        <v>237</v>
      </c>
      <c r="AL2186" t="s">
        <v>218</v>
      </c>
      <c r="AM2186" t="s">
        <v>4485</v>
      </c>
      <c r="AN2186" t="s">
        <v>6</v>
      </c>
      <c r="AO2186" s="57">
        <v>46242.590624999997</v>
      </c>
      <c r="AP2186" s="57">
        <v>46243.541666666664</v>
      </c>
      <c r="AR2186" t="s">
        <v>14</v>
      </c>
      <c r="AS2186" t="s">
        <v>464</v>
      </c>
      <c r="AT2186" t="s">
        <v>231</v>
      </c>
      <c r="AV2186" t="s">
        <v>6195</v>
      </c>
      <c r="AW2186" t="s">
        <v>1014</v>
      </c>
      <c r="AX2186" t="s">
        <v>223</v>
      </c>
      <c r="BA2186" s="57">
        <v>46243.541666666664</v>
      </c>
      <c r="BB2186" t="s">
        <v>4485</v>
      </c>
      <c r="BF2186" s="6" t="e">
        <f t="shared" si="102"/>
        <v>#NUM!</v>
      </c>
      <c r="BG2186" t="e">
        <f t="shared" si="103"/>
        <v>#NUM!</v>
      </c>
      <c r="BH2186" t="e">
        <f t="shared" si="104"/>
        <v>#NUM!</v>
      </c>
      <c r="BI2186" t="str">
        <f>VLOOKUP(H2186,Sheet2!$A$1:$B$270,2,FALSE)</f>
        <v>SUMBAWA</v>
      </c>
    </row>
    <row r="2187" spans="1:61">
      <c r="A2187">
        <v>2186</v>
      </c>
      <c r="B2187">
        <v>1002526364</v>
      </c>
      <c r="C2187">
        <v>3</v>
      </c>
      <c r="D2187" t="s">
        <v>55</v>
      </c>
      <c r="E2187">
        <v>5</v>
      </c>
      <c r="F2187" t="s">
        <v>265</v>
      </c>
      <c r="G2187" t="s">
        <v>128</v>
      </c>
      <c r="H2187" t="s">
        <v>311</v>
      </c>
      <c r="I2187" t="s">
        <v>213</v>
      </c>
      <c r="J2187" t="s">
        <v>214</v>
      </c>
      <c r="K2187" t="s">
        <v>149</v>
      </c>
      <c r="L2187" t="s">
        <v>215</v>
      </c>
      <c r="M2187" t="s">
        <v>236</v>
      </c>
      <c r="N2187" t="s">
        <v>216</v>
      </c>
      <c r="O2187" s="57">
        <v>46248.545787037037</v>
      </c>
      <c r="P2187" s="57">
        <v>46251.11824074074</v>
      </c>
      <c r="Q2187">
        <v>69366024</v>
      </c>
      <c r="S2187">
        <v>152417233963</v>
      </c>
      <c r="T2187" t="s">
        <v>11561</v>
      </c>
      <c r="U2187" t="s">
        <v>11562</v>
      </c>
      <c r="V2187" t="s">
        <v>11563</v>
      </c>
      <c r="Z2187">
        <v>112.6389327</v>
      </c>
      <c r="AA2187">
        <v>-7.3271885000000001</v>
      </c>
      <c r="AB2187" t="s">
        <v>11564</v>
      </c>
      <c r="AC2187" t="s">
        <v>237</v>
      </c>
      <c r="AL2187" t="s">
        <v>218</v>
      </c>
      <c r="AM2187" t="s">
        <v>10052</v>
      </c>
      <c r="AN2187" t="s">
        <v>6</v>
      </c>
      <c r="AO2187" t="s">
        <v>11565</v>
      </c>
      <c r="AP2187" s="57">
        <v>46249.541666666664</v>
      </c>
      <c r="AR2187" t="s">
        <v>12</v>
      </c>
      <c r="AS2187" t="s">
        <v>311</v>
      </c>
      <c r="AT2187" t="s">
        <v>352</v>
      </c>
      <c r="AV2187" t="s">
        <v>917</v>
      </c>
      <c r="AW2187" t="s">
        <v>4517</v>
      </c>
      <c r="AX2187" t="s">
        <v>223</v>
      </c>
      <c r="BA2187" s="57">
        <v>46249.541666666664</v>
      </c>
      <c r="BB2187" t="s">
        <v>10052</v>
      </c>
      <c r="BF2187" s="6" t="e">
        <f t="shared" si="102"/>
        <v>#NUM!</v>
      </c>
      <c r="BG2187" t="e">
        <f t="shared" si="103"/>
        <v>#NUM!</v>
      </c>
      <c r="BH2187" t="e">
        <f t="shared" si="104"/>
        <v>#NUM!</v>
      </c>
      <c r="BI2187" t="str">
        <f>VLOOKUP(H2187,Sheet2!$A$1:$B$270,2,FALSE)</f>
        <v>SURABAYA UTARA</v>
      </c>
    </row>
    <row r="2188" spans="1:61">
      <c r="A2188">
        <v>2187</v>
      </c>
      <c r="B2188">
        <v>1002527787</v>
      </c>
      <c r="C2188">
        <v>3</v>
      </c>
      <c r="D2188" t="s">
        <v>55</v>
      </c>
      <c r="E2188">
        <v>5</v>
      </c>
      <c r="F2188" t="s">
        <v>228</v>
      </c>
      <c r="G2188" t="s">
        <v>121</v>
      </c>
      <c r="H2188" t="s">
        <v>342</v>
      </c>
      <c r="I2188" t="s">
        <v>213</v>
      </c>
      <c r="J2188" t="s">
        <v>214</v>
      </c>
      <c r="K2188" t="s">
        <v>149</v>
      </c>
      <c r="L2188" t="s">
        <v>215</v>
      </c>
      <c r="M2188" t="s">
        <v>76</v>
      </c>
      <c r="N2188" t="s">
        <v>216</v>
      </c>
      <c r="O2188" s="57">
        <v>46249.395787037036</v>
      </c>
      <c r="P2188" s="57">
        <v>46250.72284722222</v>
      </c>
      <c r="Q2188">
        <v>69366609</v>
      </c>
      <c r="S2188">
        <v>152434913669</v>
      </c>
      <c r="T2188" t="s">
        <v>11566</v>
      </c>
      <c r="U2188" t="s">
        <v>5651</v>
      </c>
      <c r="V2188" t="s">
        <v>11567</v>
      </c>
      <c r="Z2188">
        <v>113.178469128906</v>
      </c>
      <c r="AA2188">
        <v>-7.0129741072859302</v>
      </c>
      <c r="AB2188" t="s">
        <v>11568</v>
      </c>
      <c r="AC2188" t="s">
        <v>217</v>
      </c>
      <c r="AL2188" t="s">
        <v>218</v>
      </c>
      <c r="AM2188" t="s">
        <v>10035</v>
      </c>
      <c r="AN2188" t="s">
        <v>6</v>
      </c>
      <c r="AO2188" t="s">
        <v>9906</v>
      </c>
      <c r="AP2188" s="57">
        <v>46250.333333333336</v>
      </c>
      <c r="AR2188" t="s">
        <v>219</v>
      </c>
      <c r="AS2188" t="s">
        <v>342</v>
      </c>
      <c r="AT2188" t="s">
        <v>221</v>
      </c>
      <c r="AU2188">
        <v>20260816</v>
      </c>
      <c r="AV2188" t="s">
        <v>222</v>
      </c>
      <c r="AW2188" t="s">
        <v>979</v>
      </c>
      <c r="AX2188" t="s">
        <v>223</v>
      </c>
      <c r="BA2188" s="57">
        <v>46250.333333333336</v>
      </c>
      <c r="BB2188" t="s">
        <v>10035</v>
      </c>
      <c r="BC2188">
        <v>2026</v>
      </c>
      <c r="BD2188">
        <v>8</v>
      </c>
      <c r="BE2188">
        <v>16</v>
      </c>
      <c r="BF2188" s="6">
        <f t="shared" si="102"/>
        <v>46250</v>
      </c>
      <c r="BG2188">
        <f t="shared" si="103"/>
        <v>-0.33333333333575865</v>
      </c>
      <c r="BH2188" t="str">
        <f t="shared" si="104"/>
        <v>COMPLY</v>
      </c>
      <c r="BI2188" t="str">
        <f>VLOOKUP(H2188,Sheet2!$A$1:$B$270,2,FALSE)</f>
        <v>MADURA</v>
      </c>
    </row>
    <row r="2189" spans="1:61">
      <c r="A2189">
        <v>2188</v>
      </c>
      <c r="B2189">
        <v>1002531118</v>
      </c>
      <c r="C2189">
        <v>3</v>
      </c>
      <c r="D2189" t="s">
        <v>59</v>
      </c>
      <c r="E2189">
        <v>4</v>
      </c>
      <c r="F2189" t="s">
        <v>243</v>
      </c>
      <c r="G2189" t="s">
        <v>899</v>
      </c>
      <c r="H2189" t="s">
        <v>948</v>
      </c>
      <c r="I2189" t="s">
        <v>213</v>
      </c>
      <c r="J2189" t="s">
        <v>214</v>
      </c>
      <c r="K2189" t="s">
        <v>149</v>
      </c>
      <c r="L2189" t="s">
        <v>215</v>
      </c>
      <c r="M2189" t="s">
        <v>240</v>
      </c>
      <c r="N2189" t="s">
        <v>216</v>
      </c>
      <c r="O2189" s="57">
        <v>46251.637465277781</v>
      </c>
      <c r="P2189" s="57">
        <v>46251.638912037037</v>
      </c>
      <c r="Q2189">
        <v>69368202</v>
      </c>
      <c r="S2189">
        <v>142138510589</v>
      </c>
      <c r="T2189" t="s">
        <v>11569</v>
      </c>
      <c r="U2189" t="s">
        <v>11570</v>
      </c>
      <c r="V2189" t="s">
        <v>11571</v>
      </c>
      <c r="Z2189">
        <v>110.035412948732</v>
      </c>
      <c r="AA2189">
        <v>-7.6726847935905997</v>
      </c>
      <c r="AB2189" t="s">
        <v>11572</v>
      </c>
      <c r="AC2189" t="s">
        <v>237</v>
      </c>
      <c r="AL2189" t="s">
        <v>218</v>
      </c>
      <c r="AM2189" t="s">
        <v>11573</v>
      </c>
      <c r="AN2189" t="s">
        <v>6</v>
      </c>
      <c r="AO2189" t="s">
        <v>11574</v>
      </c>
      <c r="AP2189" s="57">
        <v>46253.333333333336</v>
      </c>
      <c r="AR2189" t="s">
        <v>241</v>
      </c>
      <c r="AS2189" t="s">
        <v>948</v>
      </c>
      <c r="AT2189" t="s">
        <v>231</v>
      </c>
      <c r="AV2189" t="s">
        <v>240</v>
      </c>
      <c r="AW2189" t="s">
        <v>1012</v>
      </c>
      <c r="AX2189" t="s">
        <v>223</v>
      </c>
      <c r="BA2189" s="57">
        <v>46253.333333333336</v>
      </c>
      <c r="BB2189" t="s">
        <v>11573</v>
      </c>
      <c r="BF2189" s="6" t="e">
        <f t="shared" si="102"/>
        <v>#NUM!</v>
      </c>
      <c r="BG2189" t="e">
        <f t="shared" si="103"/>
        <v>#NUM!</v>
      </c>
      <c r="BH2189" t="e">
        <f t="shared" si="104"/>
        <v>#NUM!</v>
      </c>
      <c r="BI2189" t="e">
        <f>VLOOKUP(H2189,Sheet2!$A$1:$B$270,2,FALSE)</f>
        <v>#N/A</v>
      </c>
    </row>
    <row r="2190" spans="1:61">
      <c r="A2190">
        <v>2189</v>
      </c>
      <c r="B2190">
        <v>1002525562</v>
      </c>
      <c r="C2190">
        <v>3</v>
      </c>
      <c r="D2190" t="s">
        <v>42</v>
      </c>
      <c r="E2190">
        <v>5</v>
      </c>
      <c r="F2190" t="s">
        <v>233</v>
      </c>
      <c r="G2190" t="s">
        <v>101</v>
      </c>
      <c r="H2190" t="s">
        <v>437</v>
      </c>
      <c r="I2190" t="s">
        <v>213</v>
      </c>
      <c r="J2190" t="s">
        <v>214</v>
      </c>
      <c r="K2190" t="s">
        <v>149</v>
      </c>
      <c r="M2190" t="s">
        <v>76</v>
      </c>
      <c r="N2190" t="s">
        <v>216</v>
      </c>
      <c r="O2190" s="57">
        <v>46248.381863425922</v>
      </c>
      <c r="P2190" s="57">
        <v>46248.529942129629</v>
      </c>
      <c r="Q2190">
        <v>69358844</v>
      </c>
      <c r="S2190">
        <v>152331251061</v>
      </c>
      <c r="T2190" t="s">
        <v>3933</v>
      </c>
      <c r="U2190" t="s">
        <v>2880</v>
      </c>
      <c r="V2190" t="s">
        <v>11575</v>
      </c>
      <c r="Z2190">
        <v>112.62412735773501</v>
      </c>
      <c r="AA2190">
        <v>-7.4490811419691196</v>
      </c>
      <c r="AB2190" t="s">
        <v>3935</v>
      </c>
      <c r="AC2190" t="s">
        <v>230</v>
      </c>
      <c r="AL2190" t="s">
        <v>218</v>
      </c>
      <c r="AM2190" t="s">
        <v>10521</v>
      </c>
      <c r="AN2190" t="s">
        <v>6</v>
      </c>
      <c r="AO2190" t="s">
        <v>9884</v>
      </c>
      <c r="AR2190" t="s">
        <v>219</v>
      </c>
      <c r="AS2190" t="s">
        <v>437</v>
      </c>
      <c r="AT2190" t="s">
        <v>231</v>
      </c>
      <c r="AU2190">
        <v>20260814</v>
      </c>
      <c r="AV2190" t="s">
        <v>222</v>
      </c>
      <c r="AW2190" t="s">
        <v>634</v>
      </c>
      <c r="AX2190" t="s">
        <v>223</v>
      </c>
      <c r="BA2190" s="57">
        <v>46248.291666666664</v>
      </c>
      <c r="BB2190" t="s">
        <v>10521</v>
      </c>
      <c r="BC2190">
        <v>2026</v>
      </c>
      <c r="BD2190">
        <v>8</v>
      </c>
      <c r="BE2190">
        <v>14</v>
      </c>
      <c r="BF2190" s="6">
        <f t="shared" si="102"/>
        <v>46248</v>
      </c>
      <c r="BG2190">
        <f t="shared" si="103"/>
        <v>-0.29166666666424135</v>
      </c>
      <c r="BH2190" t="str">
        <f t="shared" si="104"/>
        <v>COMPLY</v>
      </c>
      <c r="BI2190" t="str">
        <f>VLOOKUP(H2190,Sheet2!$A$1:$B$270,2,FALSE)</f>
        <v>SIDOARJO</v>
      </c>
    </row>
    <row r="2191" spans="1:61">
      <c r="A2191">
        <v>2190</v>
      </c>
      <c r="B2191">
        <v>1002528167</v>
      </c>
      <c r="C2191">
        <v>3</v>
      </c>
      <c r="D2191" t="s">
        <v>51</v>
      </c>
      <c r="E2191">
        <v>4</v>
      </c>
      <c r="F2191" t="s">
        <v>273</v>
      </c>
      <c r="G2191" t="s">
        <v>898</v>
      </c>
      <c r="H2191" t="s">
        <v>940</v>
      </c>
      <c r="I2191" t="s">
        <v>213</v>
      </c>
      <c r="J2191" t="s">
        <v>214</v>
      </c>
      <c r="K2191" t="s">
        <v>149</v>
      </c>
      <c r="L2191" t="s">
        <v>215</v>
      </c>
      <c r="M2191" t="s">
        <v>76</v>
      </c>
      <c r="N2191" t="s">
        <v>216</v>
      </c>
      <c r="O2191" s="57">
        <v>46249.504120370373</v>
      </c>
      <c r="P2191" s="57">
        <v>46250.688032407408</v>
      </c>
      <c r="Q2191">
        <v>69366794</v>
      </c>
      <c r="S2191">
        <v>146593115530</v>
      </c>
      <c r="T2191" t="s">
        <v>11577</v>
      </c>
      <c r="U2191" t="s">
        <v>11578</v>
      </c>
      <c r="V2191" t="s">
        <v>11579</v>
      </c>
      <c r="Z2191">
        <v>110.75255749999999</v>
      </c>
      <c r="AA2191">
        <v>-6.7457591999999904</v>
      </c>
      <c r="AB2191" t="s">
        <v>11580</v>
      </c>
      <c r="AC2191" t="s">
        <v>237</v>
      </c>
      <c r="AL2191" t="s">
        <v>218</v>
      </c>
      <c r="AM2191" t="s">
        <v>11581</v>
      </c>
      <c r="AN2191" t="s">
        <v>6</v>
      </c>
      <c r="AO2191" t="s">
        <v>9840</v>
      </c>
      <c r="AP2191" s="57">
        <v>46250.541666666664</v>
      </c>
      <c r="AR2191" t="s">
        <v>219</v>
      </c>
      <c r="AS2191" t="s">
        <v>940</v>
      </c>
      <c r="AT2191" t="s">
        <v>231</v>
      </c>
      <c r="AU2191">
        <v>20260816</v>
      </c>
      <c r="AV2191" t="s">
        <v>222</v>
      </c>
      <c r="AW2191" t="s">
        <v>1014</v>
      </c>
      <c r="AX2191" t="s">
        <v>223</v>
      </c>
      <c r="BA2191" s="57">
        <v>46250.541666666664</v>
      </c>
      <c r="BB2191" t="s">
        <v>11581</v>
      </c>
      <c r="BC2191">
        <v>2026</v>
      </c>
      <c r="BD2191">
        <v>8</v>
      </c>
      <c r="BE2191">
        <v>16</v>
      </c>
      <c r="BF2191" s="6">
        <f t="shared" si="102"/>
        <v>46250</v>
      </c>
      <c r="BG2191">
        <f t="shared" si="103"/>
        <v>-0.54166666666424135</v>
      </c>
      <c r="BH2191" t="str">
        <f t="shared" si="104"/>
        <v>COMPLY</v>
      </c>
      <c r="BI2191" t="e">
        <f>VLOOKUP(H2191,Sheet2!$A$1:$B$270,2,FALSE)</f>
        <v>#N/A</v>
      </c>
    </row>
    <row r="2192" spans="1:61">
      <c r="A2192">
        <v>2191</v>
      </c>
      <c r="B2192">
        <v>1002521313</v>
      </c>
      <c r="C2192">
        <v>3</v>
      </c>
      <c r="D2192" t="s">
        <v>49</v>
      </c>
      <c r="E2192">
        <v>4</v>
      </c>
      <c r="F2192" t="s">
        <v>252</v>
      </c>
      <c r="G2192" t="s">
        <v>252</v>
      </c>
      <c r="H2192" t="s">
        <v>1063</v>
      </c>
      <c r="I2192" t="s">
        <v>213</v>
      </c>
      <c r="J2192" t="s">
        <v>214</v>
      </c>
      <c r="K2192" t="s">
        <v>149</v>
      </c>
      <c r="L2192" t="s">
        <v>215</v>
      </c>
      <c r="M2192" t="s">
        <v>277</v>
      </c>
      <c r="N2192" t="s">
        <v>216</v>
      </c>
      <c r="O2192" s="57">
        <v>46246.376342592594</v>
      </c>
      <c r="P2192" s="57">
        <v>46248.616203703707</v>
      </c>
      <c r="Q2192">
        <v>69363836</v>
      </c>
      <c r="S2192">
        <v>146219104090</v>
      </c>
      <c r="T2192" t="s">
        <v>8378</v>
      </c>
      <c r="U2192" t="s">
        <v>8379</v>
      </c>
      <c r="V2192" t="s">
        <v>8380</v>
      </c>
      <c r="Z2192">
        <v>109.520803</v>
      </c>
      <c r="AA2192">
        <v>-7.1242729999999996</v>
      </c>
      <c r="AB2192" t="s">
        <v>8381</v>
      </c>
      <c r="AC2192" t="s">
        <v>237</v>
      </c>
      <c r="AL2192" t="s">
        <v>218</v>
      </c>
      <c r="AM2192" t="s">
        <v>8102</v>
      </c>
      <c r="AN2192" t="s">
        <v>6</v>
      </c>
      <c r="AO2192" s="57">
        <v>46364.382175925923</v>
      </c>
      <c r="AP2192" s="57">
        <v>46247.333333333336</v>
      </c>
      <c r="AQ2192" t="s">
        <v>248</v>
      </c>
      <c r="AR2192" t="s">
        <v>278</v>
      </c>
      <c r="AS2192" t="s">
        <v>1063</v>
      </c>
      <c r="AT2192" t="s">
        <v>231</v>
      </c>
      <c r="AV2192" t="s">
        <v>11582</v>
      </c>
      <c r="AW2192" t="s">
        <v>1010</v>
      </c>
      <c r="AX2192" t="s">
        <v>223</v>
      </c>
      <c r="BA2192" s="57">
        <v>46247.333333333336</v>
      </c>
      <c r="BB2192" t="s">
        <v>8102</v>
      </c>
      <c r="BF2192" s="6" t="e">
        <f t="shared" si="102"/>
        <v>#NUM!</v>
      </c>
      <c r="BG2192" t="e">
        <f t="shared" si="103"/>
        <v>#NUM!</v>
      </c>
      <c r="BH2192" t="e">
        <f t="shared" si="104"/>
        <v>#NUM!</v>
      </c>
      <c r="BI2192" t="e">
        <f>VLOOKUP(H2192,Sheet2!$A$1:$B$270,2,FALSE)</f>
        <v>#N/A</v>
      </c>
    </row>
    <row r="2193" spans="1:61">
      <c r="A2193">
        <v>2192</v>
      </c>
      <c r="B2193">
        <v>1002514392</v>
      </c>
      <c r="C2193">
        <v>3</v>
      </c>
      <c r="D2193" t="s">
        <v>38</v>
      </c>
      <c r="E2193">
        <v>5</v>
      </c>
      <c r="F2193" t="s">
        <v>250</v>
      </c>
      <c r="G2193" t="s">
        <v>91</v>
      </c>
      <c r="H2193" t="s">
        <v>422</v>
      </c>
      <c r="I2193" t="s">
        <v>213</v>
      </c>
      <c r="J2193" t="s">
        <v>214</v>
      </c>
      <c r="K2193" t="s">
        <v>149</v>
      </c>
      <c r="L2193" t="s">
        <v>215</v>
      </c>
      <c r="M2193" t="s">
        <v>76</v>
      </c>
      <c r="N2193" t="s">
        <v>216</v>
      </c>
      <c r="O2193" s="57">
        <v>46241.487453703703</v>
      </c>
      <c r="P2193" s="57">
        <v>46242.426238425927</v>
      </c>
      <c r="Q2193">
        <v>69360672</v>
      </c>
      <c r="S2193">
        <v>152715213806</v>
      </c>
      <c r="T2193" t="s">
        <v>4491</v>
      </c>
      <c r="U2193" t="s">
        <v>4492</v>
      </c>
      <c r="V2193" t="s">
        <v>4493</v>
      </c>
      <c r="Z2193">
        <v>112.625091651121</v>
      </c>
      <c r="AA2193">
        <v>-8.1716528285669998</v>
      </c>
      <c r="AB2193" t="s">
        <v>4494</v>
      </c>
      <c r="AC2193" t="s">
        <v>237</v>
      </c>
      <c r="AL2193" t="s">
        <v>218</v>
      </c>
      <c r="AM2193" t="s">
        <v>4495</v>
      </c>
      <c r="AN2193" t="s">
        <v>6</v>
      </c>
      <c r="AO2193" s="57">
        <v>46211.496574074074</v>
      </c>
      <c r="AP2193" s="57">
        <v>46242.333333333336</v>
      </c>
      <c r="AR2193" t="s">
        <v>219</v>
      </c>
      <c r="AS2193" t="s">
        <v>422</v>
      </c>
      <c r="AT2193" t="s">
        <v>231</v>
      </c>
      <c r="AU2193">
        <v>20260808</v>
      </c>
      <c r="AV2193" t="s">
        <v>222</v>
      </c>
      <c r="AW2193" t="s">
        <v>1018</v>
      </c>
      <c r="AX2193" t="s">
        <v>223</v>
      </c>
      <c r="BA2193" s="57">
        <v>46242.333333333336</v>
      </c>
      <c r="BB2193" t="s">
        <v>4495</v>
      </c>
      <c r="BC2193">
        <v>2026</v>
      </c>
      <c r="BD2193">
        <v>8</v>
      </c>
      <c r="BE2193">
        <v>8</v>
      </c>
      <c r="BF2193" s="6">
        <f t="shared" si="102"/>
        <v>46242</v>
      </c>
      <c r="BG2193">
        <f t="shared" si="103"/>
        <v>-0.33333333333575865</v>
      </c>
      <c r="BH2193" t="str">
        <f t="shared" si="104"/>
        <v>COMPLY</v>
      </c>
      <c r="BI2193" t="str">
        <f>VLOOKUP(H2193,Sheet2!$A$1:$B$270,2,FALSE)</f>
        <v>MALANG</v>
      </c>
    </row>
    <row r="2194" spans="1:61">
      <c r="A2194">
        <v>2193</v>
      </c>
      <c r="B2194">
        <v>1002520884</v>
      </c>
      <c r="C2194">
        <v>3</v>
      </c>
      <c r="D2194" t="s">
        <v>42</v>
      </c>
      <c r="E2194">
        <v>5</v>
      </c>
      <c r="F2194" t="s">
        <v>233</v>
      </c>
      <c r="G2194" t="s">
        <v>105</v>
      </c>
      <c r="H2194" t="s">
        <v>444</v>
      </c>
      <c r="I2194" t="s">
        <v>213</v>
      </c>
      <c r="J2194" t="s">
        <v>214</v>
      </c>
      <c r="K2194" t="s">
        <v>149</v>
      </c>
      <c r="M2194" t="s">
        <v>76</v>
      </c>
      <c r="N2194" t="s">
        <v>216</v>
      </c>
      <c r="O2194" s="57">
        <v>46245.717002314814</v>
      </c>
      <c r="P2194" s="57">
        <v>46246.715219907404</v>
      </c>
      <c r="Q2194">
        <v>69363697</v>
      </c>
      <c r="S2194">
        <v>152330220710</v>
      </c>
      <c r="T2194" t="s">
        <v>7462</v>
      </c>
      <c r="U2194" t="s">
        <v>7463</v>
      </c>
      <c r="V2194" t="s">
        <v>7464</v>
      </c>
      <c r="Z2194">
        <v>112.58708919999999</v>
      </c>
      <c r="AA2194">
        <v>-7.5260448000000002</v>
      </c>
      <c r="AB2194" t="s">
        <v>7465</v>
      </c>
      <c r="AC2194" t="s">
        <v>230</v>
      </c>
      <c r="AL2194" t="s">
        <v>218</v>
      </c>
      <c r="AM2194" t="s">
        <v>7466</v>
      </c>
      <c r="AN2194" t="s">
        <v>6</v>
      </c>
      <c r="AO2194" s="57">
        <v>46334.726203703707</v>
      </c>
      <c r="AP2194" s="57">
        <v>46246.625</v>
      </c>
      <c r="AR2194" t="s">
        <v>219</v>
      </c>
      <c r="AS2194" t="s">
        <v>444</v>
      </c>
      <c r="AT2194" t="s">
        <v>352</v>
      </c>
      <c r="AU2194">
        <v>20260812</v>
      </c>
      <c r="AV2194" t="s">
        <v>222</v>
      </c>
      <c r="AW2194" t="s">
        <v>7467</v>
      </c>
      <c r="AX2194" t="s">
        <v>223</v>
      </c>
      <c r="BA2194" s="57">
        <v>46246.625</v>
      </c>
      <c r="BB2194" t="s">
        <v>7466</v>
      </c>
      <c r="BC2194">
        <v>2026</v>
      </c>
      <c r="BD2194">
        <v>8</v>
      </c>
      <c r="BE2194">
        <v>12</v>
      </c>
      <c r="BF2194" s="6">
        <f t="shared" si="102"/>
        <v>46246</v>
      </c>
      <c r="BG2194">
        <f t="shared" si="103"/>
        <v>-0.625</v>
      </c>
      <c r="BH2194" t="str">
        <f t="shared" si="104"/>
        <v>COMPLY</v>
      </c>
      <c r="BI2194" t="str">
        <f>VLOOKUP(H2194,Sheet2!$A$1:$B$270,2,FALSE)</f>
        <v>MOJOKERTO</v>
      </c>
    </row>
    <row r="2195" spans="1:61">
      <c r="A2195">
        <v>2194</v>
      </c>
      <c r="B2195">
        <v>1002521891</v>
      </c>
      <c r="C2195">
        <v>3</v>
      </c>
      <c r="D2195" t="s">
        <v>42</v>
      </c>
      <c r="E2195">
        <v>5</v>
      </c>
      <c r="F2195" t="s">
        <v>102</v>
      </c>
      <c r="G2195" t="s">
        <v>100</v>
      </c>
      <c r="H2195" t="s">
        <v>443</v>
      </c>
      <c r="I2195" t="s">
        <v>213</v>
      </c>
      <c r="J2195" t="s">
        <v>214</v>
      </c>
      <c r="K2195" t="s">
        <v>149</v>
      </c>
      <c r="M2195" t="s">
        <v>277</v>
      </c>
      <c r="N2195" t="s">
        <v>216</v>
      </c>
      <c r="O2195" s="57">
        <v>46246.495208333334</v>
      </c>
      <c r="P2195" s="57">
        <v>46248.744004629632</v>
      </c>
      <c r="Q2195">
        <v>69364132</v>
      </c>
      <c r="S2195">
        <v>152526201936</v>
      </c>
      <c r="T2195" t="s">
        <v>8382</v>
      </c>
      <c r="U2195" t="s">
        <v>8383</v>
      </c>
      <c r="V2195" t="s">
        <v>8384</v>
      </c>
      <c r="Z2195">
        <v>113.9974701</v>
      </c>
      <c r="AA2195">
        <v>-7.8201252999999999</v>
      </c>
      <c r="AB2195" t="s">
        <v>8385</v>
      </c>
      <c r="AC2195" t="s">
        <v>230</v>
      </c>
      <c r="AL2195" t="s">
        <v>218</v>
      </c>
      <c r="AM2195" t="s">
        <v>8107</v>
      </c>
      <c r="AN2195" t="s">
        <v>6</v>
      </c>
      <c r="AO2195" s="57">
        <v>46364.496782407405</v>
      </c>
      <c r="AP2195" s="57">
        <v>46247.541666666664</v>
      </c>
      <c r="AQ2195" t="s">
        <v>564</v>
      </c>
      <c r="AR2195" t="s">
        <v>278</v>
      </c>
      <c r="AS2195" t="s">
        <v>443</v>
      </c>
      <c r="AT2195" t="s">
        <v>966</v>
      </c>
      <c r="AV2195" t="s">
        <v>11583</v>
      </c>
      <c r="AW2195" t="s">
        <v>590</v>
      </c>
      <c r="AX2195" t="s">
        <v>223</v>
      </c>
      <c r="BA2195" s="57">
        <v>46247.541666666664</v>
      </c>
      <c r="BB2195" t="s">
        <v>8107</v>
      </c>
      <c r="BF2195" s="6" t="e">
        <f t="shared" si="102"/>
        <v>#NUM!</v>
      </c>
      <c r="BG2195" t="e">
        <f t="shared" si="103"/>
        <v>#NUM!</v>
      </c>
      <c r="BH2195" t="e">
        <f t="shared" si="104"/>
        <v>#NUM!</v>
      </c>
      <c r="BI2195" t="str">
        <f>VLOOKUP(H2195,Sheet2!$A$1:$B$270,2,FALSE)</f>
        <v>JEMBER</v>
      </c>
    </row>
    <row r="2196" spans="1:61">
      <c r="A2196">
        <v>2195</v>
      </c>
      <c r="B2196">
        <v>1002521987</v>
      </c>
      <c r="C2196">
        <v>3</v>
      </c>
      <c r="D2196" t="s">
        <v>45</v>
      </c>
      <c r="E2196">
        <v>5</v>
      </c>
      <c r="F2196" t="s">
        <v>211</v>
      </c>
      <c r="G2196" t="s">
        <v>118</v>
      </c>
      <c r="H2196" t="s">
        <v>283</v>
      </c>
      <c r="I2196" t="s">
        <v>213</v>
      </c>
      <c r="J2196" t="s">
        <v>214</v>
      </c>
      <c r="K2196" t="s">
        <v>149</v>
      </c>
      <c r="L2196" t="s">
        <v>215</v>
      </c>
      <c r="M2196" t="s">
        <v>76</v>
      </c>
      <c r="N2196" t="s">
        <v>216</v>
      </c>
      <c r="O2196" s="57">
        <v>46246.518020833333</v>
      </c>
      <c r="P2196" s="57">
        <v>46246.800092592595</v>
      </c>
      <c r="Q2196">
        <v>69364165</v>
      </c>
      <c r="S2196">
        <v>172610203537</v>
      </c>
      <c r="T2196" t="s">
        <v>8386</v>
      </c>
      <c r="U2196" t="s">
        <v>8387</v>
      </c>
      <c r="V2196" t="s">
        <v>8388</v>
      </c>
      <c r="Z2196">
        <v>116.864577010273</v>
      </c>
      <c r="AA2196">
        <v>-8.7462701179931699</v>
      </c>
      <c r="AB2196" t="s">
        <v>8389</v>
      </c>
      <c r="AC2196" t="s">
        <v>217</v>
      </c>
      <c r="AL2196" t="s">
        <v>218</v>
      </c>
      <c r="AM2196" t="s">
        <v>8390</v>
      </c>
      <c r="AN2196" t="s">
        <v>6</v>
      </c>
      <c r="AO2196" s="57">
        <v>46364.527696759258</v>
      </c>
      <c r="AP2196" s="57">
        <v>46247.541666666664</v>
      </c>
      <c r="AR2196" t="s">
        <v>219</v>
      </c>
      <c r="AS2196" t="s">
        <v>283</v>
      </c>
      <c r="AT2196" t="s">
        <v>231</v>
      </c>
      <c r="AU2196">
        <v>20260812</v>
      </c>
      <c r="AV2196" t="s">
        <v>222</v>
      </c>
      <c r="AW2196" t="s">
        <v>1012</v>
      </c>
      <c r="AX2196" t="s">
        <v>223</v>
      </c>
      <c r="BA2196" s="57">
        <v>46247.541666666664</v>
      </c>
      <c r="BB2196" t="s">
        <v>8390</v>
      </c>
      <c r="BC2196">
        <v>2026</v>
      </c>
      <c r="BD2196">
        <v>8</v>
      </c>
      <c r="BE2196">
        <v>12</v>
      </c>
      <c r="BF2196" s="6">
        <f t="shared" si="102"/>
        <v>46246</v>
      </c>
      <c r="BG2196">
        <f t="shared" si="103"/>
        <v>-1.5416666666642413</v>
      </c>
      <c r="BH2196" t="str">
        <f t="shared" si="104"/>
        <v>COMPLY</v>
      </c>
      <c r="BI2196" t="str">
        <f>VLOOKUP(H2196,Sheet2!$A$1:$B$270,2,FALSE)</f>
        <v>SUMBAWA</v>
      </c>
    </row>
    <row r="2197" spans="1:61">
      <c r="A2197">
        <v>2196</v>
      </c>
      <c r="B2197">
        <v>1002516144</v>
      </c>
      <c r="C2197">
        <v>3</v>
      </c>
      <c r="D2197" t="s">
        <v>55</v>
      </c>
      <c r="E2197">
        <v>5</v>
      </c>
      <c r="F2197" t="s">
        <v>313</v>
      </c>
      <c r="G2197" t="s">
        <v>128</v>
      </c>
      <c r="H2197" t="s">
        <v>428</v>
      </c>
      <c r="I2197" t="s">
        <v>213</v>
      </c>
      <c r="J2197" t="s">
        <v>214</v>
      </c>
      <c r="K2197" t="s">
        <v>149</v>
      </c>
      <c r="L2197" t="s">
        <v>215</v>
      </c>
      <c r="M2197" t="s">
        <v>575</v>
      </c>
      <c r="N2197" t="s">
        <v>216</v>
      </c>
      <c r="O2197" s="57">
        <v>46242.674259259256</v>
      </c>
      <c r="P2197" s="57">
        <v>46244.572962962964</v>
      </c>
      <c r="Q2197">
        <v>69361588</v>
      </c>
      <c r="S2197">
        <v>152301273010</v>
      </c>
      <c r="T2197" t="s">
        <v>4512</v>
      </c>
      <c r="U2197" t="s">
        <v>4513</v>
      </c>
      <c r="V2197" t="s">
        <v>4514</v>
      </c>
      <c r="Z2197">
        <v>112.71169759999999</v>
      </c>
      <c r="AA2197">
        <v>-7.2704519999999899</v>
      </c>
      <c r="AB2197" t="s">
        <v>4515</v>
      </c>
      <c r="AC2197" t="s">
        <v>237</v>
      </c>
      <c r="AL2197" t="s">
        <v>218</v>
      </c>
      <c r="AM2197" t="s">
        <v>4516</v>
      </c>
      <c r="AN2197" t="s">
        <v>6</v>
      </c>
      <c r="AO2197" s="57">
        <v>46242.684166666666</v>
      </c>
      <c r="AP2197" s="57">
        <v>46243.541666666664</v>
      </c>
      <c r="AQ2197" t="s">
        <v>248</v>
      </c>
      <c r="AR2197" t="s">
        <v>14</v>
      </c>
      <c r="AS2197" t="s">
        <v>428</v>
      </c>
      <c r="AT2197" t="s">
        <v>352</v>
      </c>
      <c r="AV2197" t="s">
        <v>6207</v>
      </c>
      <c r="AW2197" t="s">
        <v>4517</v>
      </c>
      <c r="AX2197" t="s">
        <v>223</v>
      </c>
      <c r="BA2197" s="57">
        <v>46243.541666666664</v>
      </c>
      <c r="BB2197" t="s">
        <v>4516</v>
      </c>
      <c r="BF2197" s="6" t="e">
        <f t="shared" si="102"/>
        <v>#NUM!</v>
      </c>
      <c r="BG2197" t="e">
        <f t="shared" si="103"/>
        <v>#NUM!</v>
      </c>
      <c r="BH2197" t="e">
        <f t="shared" si="104"/>
        <v>#NUM!</v>
      </c>
      <c r="BI2197" t="str">
        <f>VLOOKUP(H2197,Sheet2!$A$1:$B$270,2,FALSE)</f>
        <v>SURABAYA UTARA</v>
      </c>
    </row>
    <row r="2198" spans="1:61">
      <c r="A2198">
        <v>2197</v>
      </c>
      <c r="B2198">
        <v>1002514108</v>
      </c>
      <c r="C2198">
        <v>3</v>
      </c>
      <c r="D2198" t="s">
        <v>55</v>
      </c>
      <c r="E2198">
        <v>5</v>
      </c>
      <c r="F2198" t="s">
        <v>265</v>
      </c>
      <c r="G2198" t="s">
        <v>128</v>
      </c>
      <c r="H2198" t="s">
        <v>360</v>
      </c>
      <c r="I2198" t="s">
        <v>213</v>
      </c>
      <c r="J2198" t="s">
        <v>214</v>
      </c>
      <c r="K2198" t="s">
        <v>149</v>
      </c>
      <c r="L2198" t="s">
        <v>215</v>
      </c>
      <c r="M2198" t="s">
        <v>76</v>
      </c>
      <c r="N2198" t="s">
        <v>216</v>
      </c>
      <c r="O2198" s="57">
        <v>46241.438842592594</v>
      </c>
      <c r="P2198" s="57">
        <v>46244.371446759258</v>
      </c>
      <c r="Q2198">
        <v>69360561</v>
      </c>
      <c r="S2198">
        <v>152412248754</v>
      </c>
      <c r="T2198" t="s">
        <v>4518</v>
      </c>
      <c r="U2198" t="s">
        <v>4519</v>
      </c>
      <c r="V2198" t="s">
        <v>4520</v>
      </c>
      <c r="Z2198">
        <v>112.6557693</v>
      </c>
      <c r="AA2198">
        <v>-7.2535153000000001</v>
      </c>
      <c r="AB2198" t="s">
        <v>4521</v>
      </c>
      <c r="AC2198" t="s">
        <v>237</v>
      </c>
      <c r="AL2198" t="s">
        <v>218</v>
      </c>
      <c r="AM2198" t="s">
        <v>4522</v>
      </c>
      <c r="AN2198" t="s">
        <v>6</v>
      </c>
      <c r="AO2198" s="57">
        <v>46211.444398148145</v>
      </c>
      <c r="AP2198" s="57">
        <v>46242.333333333336</v>
      </c>
      <c r="AR2198" t="s">
        <v>219</v>
      </c>
      <c r="AS2198" t="s">
        <v>360</v>
      </c>
      <c r="AT2198" t="s">
        <v>231</v>
      </c>
      <c r="AU2198">
        <v>20260810</v>
      </c>
      <c r="AV2198" t="s">
        <v>222</v>
      </c>
      <c r="AW2198" t="s">
        <v>1022</v>
      </c>
      <c r="AX2198" t="s">
        <v>223</v>
      </c>
      <c r="BA2198" s="57">
        <v>46242.333333333336</v>
      </c>
      <c r="BB2198" t="s">
        <v>4522</v>
      </c>
      <c r="BC2198">
        <v>2026</v>
      </c>
      <c r="BD2198">
        <v>8</v>
      </c>
      <c r="BE2198">
        <v>10</v>
      </c>
      <c r="BF2198" s="6">
        <f t="shared" si="102"/>
        <v>46244</v>
      </c>
      <c r="BG2198">
        <f t="shared" si="103"/>
        <v>1.6666666666642413</v>
      </c>
      <c r="BH2198" t="str">
        <f t="shared" si="104"/>
        <v>NOT COMPLY</v>
      </c>
      <c r="BI2198" t="str">
        <f>VLOOKUP(H2198,Sheet2!$A$1:$B$270,2,FALSE)</f>
        <v>SURABAYA UTARA</v>
      </c>
    </row>
    <row r="2199" spans="1:61">
      <c r="A2199">
        <v>2198</v>
      </c>
      <c r="B2199">
        <v>1002522430</v>
      </c>
      <c r="C2199">
        <v>3</v>
      </c>
      <c r="D2199" t="s">
        <v>42</v>
      </c>
      <c r="E2199">
        <v>5</v>
      </c>
      <c r="F2199" t="s">
        <v>106</v>
      </c>
      <c r="G2199" t="s">
        <v>106</v>
      </c>
      <c r="H2199" t="s">
        <v>345</v>
      </c>
      <c r="I2199" t="s">
        <v>213</v>
      </c>
      <c r="J2199" t="s">
        <v>214</v>
      </c>
      <c r="K2199" t="s">
        <v>149</v>
      </c>
      <c r="M2199" t="s">
        <v>76</v>
      </c>
      <c r="N2199" t="s">
        <v>216</v>
      </c>
      <c r="O2199" s="57">
        <v>46246.608252314814</v>
      </c>
      <c r="P2199" s="57">
        <v>46248.369849537034</v>
      </c>
      <c r="Q2199">
        <v>69364353</v>
      </c>
      <c r="S2199">
        <v>152729256743</v>
      </c>
      <c r="T2199" t="s">
        <v>8391</v>
      </c>
      <c r="U2199" t="s">
        <v>8392</v>
      </c>
      <c r="V2199" t="s">
        <v>8393</v>
      </c>
      <c r="Z2199">
        <v>112.9161735</v>
      </c>
      <c r="AA2199">
        <v>-7.6358905000000004</v>
      </c>
      <c r="AB2199" t="s">
        <v>8394</v>
      </c>
      <c r="AC2199" t="s">
        <v>230</v>
      </c>
      <c r="AL2199" t="s">
        <v>218</v>
      </c>
      <c r="AM2199" t="s">
        <v>8395</v>
      </c>
      <c r="AN2199" t="s">
        <v>6</v>
      </c>
      <c r="AO2199" s="57">
        <v>46364.61109953704</v>
      </c>
      <c r="AP2199" s="57">
        <v>46247.541666666664</v>
      </c>
      <c r="AR2199" t="s">
        <v>219</v>
      </c>
      <c r="AS2199" t="s">
        <v>345</v>
      </c>
      <c r="AT2199" t="s">
        <v>231</v>
      </c>
      <c r="AU2199">
        <v>20260814</v>
      </c>
      <c r="AV2199" t="s">
        <v>222</v>
      </c>
      <c r="AW2199" t="s">
        <v>562</v>
      </c>
      <c r="AX2199" t="s">
        <v>223</v>
      </c>
      <c r="BA2199" s="57">
        <v>46247.541666666664</v>
      </c>
      <c r="BB2199" t="s">
        <v>8395</v>
      </c>
      <c r="BC2199">
        <v>2026</v>
      </c>
      <c r="BD2199">
        <v>8</v>
      </c>
      <c r="BE2199">
        <v>14</v>
      </c>
      <c r="BF2199" s="6">
        <f t="shared" si="102"/>
        <v>46248</v>
      </c>
      <c r="BG2199">
        <f t="shared" si="103"/>
        <v>0.45833333333575865</v>
      </c>
      <c r="BH2199" t="str">
        <f t="shared" si="104"/>
        <v>COMPLY</v>
      </c>
      <c r="BI2199" t="str">
        <f>VLOOKUP(H2199,Sheet2!$A$1:$B$270,2,FALSE)</f>
        <v>PASURUAN</v>
      </c>
    </row>
    <row r="2200" spans="1:61">
      <c r="A2200">
        <v>2199</v>
      </c>
      <c r="B2200">
        <v>1002516222</v>
      </c>
      <c r="C2200">
        <v>3</v>
      </c>
      <c r="D2200" t="s">
        <v>45</v>
      </c>
      <c r="E2200">
        <v>5</v>
      </c>
      <c r="F2200" t="s">
        <v>211</v>
      </c>
      <c r="G2200" t="s">
        <v>110</v>
      </c>
      <c r="H2200" t="s">
        <v>479</v>
      </c>
      <c r="I2200" t="s">
        <v>213</v>
      </c>
      <c r="J2200" t="s">
        <v>214</v>
      </c>
      <c r="K2200" t="s">
        <v>149</v>
      </c>
      <c r="M2200" t="s">
        <v>76</v>
      </c>
      <c r="N2200" t="s">
        <v>216</v>
      </c>
      <c r="O2200" s="57">
        <v>46242.792407407411</v>
      </c>
      <c r="P2200" s="57">
        <v>46245.607754629629</v>
      </c>
      <c r="Q2200">
        <v>69360511</v>
      </c>
      <c r="S2200">
        <v>172617203052</v>
      </c>
      <c r="T2200" t="s">
        <v>4523</v>
      </c>
      <c r="U2200" t="s">
        <v>4524</v>
      </c>
      <c r="V2200" t="s">
        <v>4525</v>
      </c>
      <c r="Z2200">
        <v>118.625393863173</v>
      </c>
      <c r="AA2200">
        <v>-8.4993011417142394</v>
      </c>
      <c r="AB2200" t="s">
        <v>4526</v>
      </c>
      <c r="AC2200" t="s">
        <v>217</v>
      </c>
      <c r="AL2200" t="s">
        <v>218</v>
      </c>
      <c r="AM2200" t="s">
        <v>4527</v>
      </c>
      <c r="AN2200" t="s">
        <v>6</v>
      </c>
      <c r="AO2200" s="57">
        <v>46242.798530092594</v>
      </c>
      <c r="AR2200" t="s">
        <v>219</v>
      </c>
      <c r="AS2200" t="s">
        <v>479</v>
      </c>
      <c r="AT2200" t="s">
        <v>221</v>
      </c>
      <c r="AU2200">
        <v>20260811</v>
      </c>
      <c r="AV2200" t="s">
        <v>222</v>
      </c>
      <c r="AW2200" t="s">
        <v>4528</v>
      </c>
      <c r="AX2200" t="s">
        <v>223</v>
      </c>
      <c r="BA2200" s="57">
        <v>46242.291666666664</v>
      </c>
      <c r="BB2200" t="s">
        <v>4527</v>
      </c>
      <c r="BC2200">
        <v>2026</v>
      </c>
      <c r="BD2200">
        <v>8</v>
      </c>
      <c r="BE2200">
        <v>11</v>
      </c>
      <c r="BF2200" s="6">
        <f t="shared" si="102"/>
        <v>46245</v>
      </c>
      <c r="BG2200">
        <f t="shared" si="103"/>
        <v>2.7083333333357587</v>
      </c>
      <c r="BH2200" t="str">
        <f t="shared" si="104"/>
        <v>NOT COMPLY</v>
      </c>
      <c r="BI2200" t="str">
        <f>VLOOKUP(H2200,Sheet2!$A$1:$B$270,2,FALSE)</f>
        <v>BIMA</v>
      </c>
    </row>
    <row r="2201" spans="1:61">
      <c r="A2201">
        <v>2200</v>
      </c>
      <c r="B2201">
        <v>1002519740</v>
      </c>
      <c r="C2201">
        <v>3</v>
      </c>
      <c r="D2201" t="s">
        <v>38</v>
      </c>
      <c r="E2201">
        <v>5</v>
      </c>
      <c r="F2201" t="s">
        <v>92</v>
      </c>
      <c r="G2201" t="s">
        <v>92</v>
      </c>
      <c r="H2201" t="s">
        <v>482</v>
      </c>
      <c r="I2201" t="s">
        <v>213</v>
      </c>
      <c r="J2201" t="s">
        <v>214</v>
      </c>
      <c r="K2201" t="s">
        <v>149</v>
      </c>
      <c r="L2201" t="s">
        <v>215</v>
      </c>
      <c r="M2201" t="s">
        <v>575</v>
      </c>
      <c r="N2201" t="s">
        <v>216</v>
      </c>
      <c r="O2201" s="57">
        <v>46245.525023148148</v>
      </c>
      <c r="P2201" s="57">
        <v>46247.619131944448</v>
      </c>
      <c r="Q2201">
        <v>69363256</v>
      </c>
      <c r="S2201">
        <v>152632208651</v>
      </c>
      <c r="T2201" t="s">
        <v>7469</v>
      </c>
      <c r="U2201" t="s">
        <v>7470</v>
      </c>
      <c r="V2201" t="s">
        <v>7471</v>
      </c>
      <c r="Z2201">
        <v>111.734043</v>
      </c>
      <c r="AA2201">
        <v>-7.5496730000000003</v>
      </c>
      <c r="AB2201" t="s">
        <v>7472</v>
      </c>
      <c r="AC2201" t="s">
        <v>237</v>
      </c>
      <c r="AL2201" t="s">
        <v>218</v>
      </c>
      <c r="AM2201" t="s">
        <v>7473</v>
      </c>
      <c r="AN2201" t="s">
        <v>6</v>
      </c>
      <c r="AO2201" s="57">
        <v>46334.528009259258</v>
      </c>
      <c r="AP2201" s="57">
        <v>46246.541666666664</v>
      </c>
      <c r="AR2201" t="s">
        <v>14</v>
      </c>
      <c r="AS2201" t="s">
        <v>482</v>
      </c>
      <c r="AT2201" t="s">
        <v>231</v>
      </c>
      <c r="AV2201" t="s">
        <v>9321</v>
      </c>
      <c r="AW2201" t="s">
        <v>1010</v>
      </c>
      <c r="AX2201" t="s">
        <v>223</v>
      </c>
      <c r="BA2201" s="57">
        <v>46246.541666666664</v>
      </c>
      <c r="BB2201" t="s">
        <v>7473</v>
      </c>
      <c r="BF2201" s="6" t="e">
        <f t="shared" si="102"/>
        <v>#NUM!</v>
      </c>
      <c r="BG2201" t="e">
        <f t="shared" si="103"/>
        <v>#NUM!</v>
      </c>
      <c r="BH2201" t="e">
        <f t="shared" si="104"/>
        <v>#NUM!</v>
      </c>
      <c r="BI2201" t="str">
        <f>VLOOKUP(H2201,Sheet2!$A$1:$B$270,2,FALSE)</f>
        <v>MADIUN</v>
      </c>
    </row>
    <row r="2202" spans="1:61">
      <c r="A2202">
        <v>2201</v>
      </c>
      <c r="B2202">
        <v>1002517397</v>
      </c>
      <c r="C2202">
        <v>3</v>
      </c>
      <c r="D2202" t="s">
        <v>38</v>
      </c>
      <c r="E2202">
        <v>5</v>
      </c>
      <c r="F2202" t="s">
        <v>250</v>
      </c>
      <c r="G2202" t="s">
        <v>91</v>
      </c>
      <c r="H2202" t="s">
        <v>398</v>
      </c>
      <c r="I2202" t="s">
        <v>213</v>
      </c>
      <c r="J2202" t="s">
        <v>214</v>
      </c>
      <c r="K2202" t="s">
        <v>149</v>
      </c>
      <c r="M2202" t="s">
        <v>76</v>
      </c>
      <c r="N2202" t="s">
        <v>216</v>
      </c>
      <c r="O2202" s="57">
        <v>46244.471759259257</v>
      </c>
      <c r="P2202" s="57">
        <v>46244.680671296293</v>
      </c>
      <c r="Q2202">
        <v>69360390</v>
      </c>
      <c r="S2202">
        <v>152703903045</v>
      </c>
      <c r="T2202" t="s">
        <v>4620</v>
      </c>
      <c r="U2202" t="s">
        <v>6211</v>
      </c>
      <c r="V2202" t="s">
        <v>6212</v>
      </c>
      <c r="Z2202">
        <v>112.6165115</v>
      </c>
      <c r="AA2202">
        <v>-7.9572265</v>
      </c>
      <c r="AB2202" t="s">
        <v>5970</v>
      </c>
      <c r="AC2202" t="s">
        <v>290</v>
      </c>
      <c r="AL2202" t="s">
        <v>218</v>
      </c>
      <c r="AM2202" t="s">
        <v>6213</v>
      </c>
      <c r="AN2202" t="s">
        <v>6</v>
      </c>
      <c r="AO2202" s="57">
        <v>46303.486157407409</v>
      </c>
      <c r="AR2202" t="s">
        <v>219</v>
      </c>
      <c r="AS2202" t="s">
        <v>398</v>
      </c>
      <c r="AT2202" t="s">
        <v>231</v>
      </c>
      <c r="AU2202">
        <v>20260810</v>
      </c>
      <c r="AV2202" t="s">
        <v>222</v>
      </c>
      <c r="AW2202" t="s">
        <v>561</v>
      </c>
      <c r="AX2202" t="s">
        <v>223</v>
      </c>
      <c r="BA2202" s="57">
        <v>46244.291666666664</v>
      </c>
      <c r="BB2202" t="s">
        <v>6213</v>
      </c>
      <c r="BC2202">
        <v>2026</v>
      </c>
      <c r="BD2202">
        <v>8</v>
      </c>
      <c r="BE2202">
        <v>10</v>
      </c>
      <c r="BF2202" s="6">
        <f t="shared" si="102"/>
        <v>46244</v>
      </c>
      <c r="BG2202">
        <f t="shared" si="103"/>
        <v>-0.29166666666424135</v>
      </c>
      <c r="BH2202" t="str">
        <f t="shared" si="104"/>
        <v>COMPLY</v>
      </c>
      <c r="BI2202" t="str">
        <f>VLOOKUP(H2202,Sheet2!$A$1:$B$270,2,FALSE)</f>
        <v>MALANG</v>
      </c>
    </row>
    <row r="2203" spans="1:61">
      <c r="A2203">
        <v>2202</v>
      </c>
      <c r="B2203">
        <v>1002516881</v>
      </c>
      <c r="C2203">
        <v>3</v>
      </c>
      <c r="D2203" t="s">
        <v>38</v>
      </c>
      <c r="E2203">
        <v>5</v>
      </c>
      <c r="F2203" t="s">
        <v>90</v>
      </c>
      <c r="G2203" t="s">
        <v>98</v>
      </c>
      <c r="H2203" t="s">
        <v>404</v>
      </c>
      <c r="I2203" t="s">
        <v>213</v>
      </c>
      <c r="J2203" t="s">
        <v>214</v>
      </c>
      <c r="K2203" t="s">
        <v>149</v>
      </c>
      <c r="L2203" t="s">
        <v>215</v>
      </c>
      <c r="M2203" t="s">
        <v>76</v>
      </c>
      <c r="N2203" t="s">
        <v>216</v>
      </c>
      <c r="O2203" s="57">
        <v>46244.368009259262</v>
      </c>
      <c r="P2203" s="57">
        <v>46245.648935185185</v>
      </c>
      <c r="Q2203">
        <v>69362084</v>
      </c>
      <c r="S2203">
        <v>152622209043</v>
      </c>
      <c r="T2203" t="s">
        <v>6214</v>
      </c>
      <c r="U2203" t="s">
        <v>6215</v>
      </c>
      <c r="V2203" t="s">
        <v>6216</v>
      </c>
      <c r="Z2203">
        <v>111.714094989001</v>
      </c>
      <c r="AA2203">
        <v>-8.1947221578291405</v>
      </c>
      <c r="AB2203" t="s">
        <v>6217</v>
      </c>
      <c r="AC2203" t="s">
        <v>217</v>
      </c>
      <c r="AL2203" t="s">
        <v>218</v>
      </c>
      <c r="AM2203" t="s">
        <v>6218</v>
      </c>
      <c r="AN2203" t="s">
        <v>6</v>
      </c>
      <c r="AO2203" s="57">
        <v>46303.371365740742</v>
      </c>
      <c r="AP2203" s="57">
        <v>46245.625</v>
      </c>
      <c r="AR2203" t="s">
        <v>219</v>
      </c>
      <c r="AS2203" t="s">
        <v>404</v>
      </c>
      <c r="AT2203" t="s">
        <v>231</v>
      </c>
      <c r="AU2203">
        <v>20260811</v>
      </c>
      <c r="AV2203" t="s">
        <v>222</v>
      </c>
      <c r="AW2203" t="s">
        <v>1015</v>
      </c>
      <c r="AX2203" t="s">
        <v>223</v>
      </c>
      <c r="BA2203" s="57">
        <v>46245.625</v>
      </c>
      <c r="BB2203" t="s">
        <v>6218</v>
      </c>
      <c r="BC2203">
        <v>2026</v>
      </c>
      <c r="BD2203">
        <v>8</v>
      </c>
      <c r="BE2203">
        <v>11</v>
      </c>
      <c r="BF2203" s="6">
        <f t="shared" si="102"/>
        <v>46245</v>
      </c>
      <c r="BG2203">
        <f t="shared" si="103"/>
        <v>-0.625</v>
      </c>
      <c r="BH2203" t="str">
        <f t="shared" si="104"/>
        <v>COMPLY</v>
      </c>
      <c r="BI2203" t="str">
        <f>VLOOKUP(H2203,Sheet2!$A$1:$B$270,2,FALSE)</f>
        <v>BLITAR</v>
      </c>
    </row>
    <row r="2204" spans="1:61">
      <c r="A2204">
        <v>2203</v>
      </c>
      <c r="B2204">
        <v>1002534801</v>
      </c>
      <c r="C2204">
        <v>3</v>
      </c>
      <c r="D2204" t="s">
        <v>59</v>
      </c>
      <c r="E2204">
        <v>4</v>
      </c>
      <c r="F2204" t="s">
        <v>567</v>
      </c>
      <c r="G2204" t="s">
        <v>906</v>
      </c>
      <c r="H2204" t="s">
        <v>918</v>
      </c>
      <c r="I2204" t="s">
        <v>213</v>
      </c>
      <c r="J2204" t="s">
        <v>214</v>
      </c>
      <c r="K2204" t="s">
        <v>149</v>
      </c>
      <c r="L2204" t="s">
        <v>215</v>
      </c>
      <c r="M2204" t="s">
        <v>240</v>
      </c>
      <c r="N2204" t="s">
        <v>216</v>
      </c>
      <c r="O2204" s="57">
        <v>46252.839548611111</v>
      </c>
      <c r="P2204" s="57">
        <v>46252.840289351851</v>
      </c>
      <c r="Q2204">
        <v>69369561</v>
      </c>
      <c r="S2204">
        <v>146144118622</v>
      </c>
      <c r="T2204" t="s">
        <v>13803</v>
      </c>
      <c r="U2204" t="s">
        <v>13804</v>
      </c>
      <c r="V2204" t="s">
        <v>13805</v>
      </c>
      <c r="Z2204">
        <v>110.41739010000001</v>
      </c>
      <c r="AA2204">
        <v>-7.6963530000000002</v>
      </c>
      <c r="AB2204" t="s">
        <v>13806</v>
      </c>
      <c r="AC2204" t="s">
        <v>237</v>
      </c>
      <c r="AL2204" t="s">
        <v>218</v>
      </c>
      <c r="AM2204" t="s">
        <v>13807</v>
      </c>
      <c r="AN2204" t="s">
        <v>6</v>
      </c>
      <c r="AO2204" t="s">
        <v>12861</v>
      </c>
      <c r="AP2204" s="57">
        <v>46254.541666666664</v>
      </c>
      <c r="AR2204" t="s">
        <v>241</v>
      </c>
      <c r="AS2204" t="s">
        <v>918</v>
      </c>
      <c r="AT2204" t="s">
        <v>231</v>
      </c>
      <c r="AV2204" t="s">
        <v>240</v>
      </c>
      <c r="AW2204" t="s">
        <v>13660</v>
      </c>
      <c r="AX2204" t="s">
        <v>223</v>
      </c>
      <c r="BA2204" s="57">
        <v>46254.541666666664</v>
      </c>
      <c r="BB2204" t="s">
        <v>13807</v>
      </c>
      <c r="BF2204" s="6" t="e">
        <f t="shared" si="102"/>
        <v>#NUM!</v>
      </c>
      <c r="BG2204" t="e">
        <f t="shared" si="103"/>
        <v>#NUM!</v>
      </c>
      <c r="BH2204" t="e">
        <f t="shared" si="104"/>
        <v>#NUM!</v>
      </c>
      <c r="BI2204" t="e">
        <f>VLOOKUP(H2204,Sheet2!$A$1:$B$270,2,FALSE)</f>
        <v>#N/A</v>
      </c>
    </row>
    <row r="2205" spans="1:61">
      <c r="A2205">
        <v>2204</v>
      </c>
      <c r="B2205">
        <v>1002511885</v>
      </c>
      <c r="C2205">
        <v>3</v>
      </c>
      <c r="D2205" t="s">
        <v>34</v>
      </c>
      <c r="E2205">
        <v>5</v>
      </c>
      <c r="F2205" t="s">
        <v>585</v>
      </c>
      <c r="G2205" t="s">
        <v>81</v>
      </c>
      <c r="H2205" t="s">
        <v>322</v>
      </c>
      <c r="I2205" t="s">
        <v>213</v>
      </c>
      <c r="J2205" t="s">
        <v>214</v>
      </c>
      <c r="K2205" t="s">
        <v>149</v>
      </c>
      <c r="M2205" t="s">
        <v>575</v>
      </c>
      <c r="N2205" t="s">
        <v>216</v>
      </c>
      <c r="O2205" s="57">
        <v>46240.453321759262</v>
      </c>
      <c r="P2205" s="57">
        <v>46244.401238425926</v>
      </c>
      <c r="Q2205">
        <v>69359763</v>
      </c>
      <c r="S2205">
        <v>172415798688</v>
      </c>
      <c r="T2205" t="s">
        <v>1446</v>
      </c>
      <c r="U2205" t="s">
        <v>1447</v>
      </c>
      <c r="V2205" t="s">
        <v>4565</v>
      </c>
      <c r="Z2205">
        <v>115.1826537</v>
      </c>
      <c r="AA2205">
        <v>-8.8199097000000002</v>
      </c>
      <c r="AB2205" t="s">
        <v>1448</v>
      </c>
      <c r="AC2205" t="s">
        <v>230</v>
      </c>
      <c r="AL2205" t="s">
        <v>218</v>
      </c>
      <c r="AM2205" t="s">
        <v>4566</v>
      </c>
      <c r="AN2205" t="s">
        <v>6</v>
      </c>
      <c r="AO2205" s="57">
        <v>46181.455231481479</v>
      </c>
      <c r="AP2205" s="57">
        <v>46242.541666666664</v>
      </c>
      <c r="AQ2205" t="s">
        <v>564</v>
      </c>
      <c r="AR2205" t="s">
        <v>14</v>
      </c>
      <c r="AS2205" t="s">
        <v>322</v>
      </c>
      <c r="AT2205" t="s">
        <v>231</v>
      </c>
      <c r="AV2205" t="s">
        <v>6219</v>
      </c>
      <c r="AW2205" t="s">
        <v>561</v>
      </c>
      <c r="AX2205" t="s">
        <v>223</v>
      </c>
      <c r="BA2205" s="57">
        <v>46242.541666666664</v>
      </c>
      <c r="BB2205" t="s">
        <v>4566</v>
      </c>
      <c r="BF2205" s="6" t="e">
        <f t="shared" si="102"/>
        <v>#NUM!</v>
      </c>
      <c r="BG2205" t="e">
        <f t="shared" si="103"/>
        <v>#NUM!</v>
      </c>
      <c r="BH2205" t="e">
        <f t="shared" si="104"/>
        <v>#NUM!</v>
      </c>
      <c r="BI2205" t="str">
        <f>VLOOKUP(H2205,Sheet2!$A$1:$B$270,2,FALSE)</f>
        <v>JIMBARAN</v>
      </c>
    </row>
    <row r="2206" spans="1:61">
      <c r="A2206">
        <v>2205</v>
      </c>
      <c r="B2206">
        <v>1002522388</v>
      </c>
      <c r="C2206">
        <v>3</v>
      </c>
      <c r="D2206" t="s">
        <v>42</v>
      </c>
      <c r="E2206">
        <v>5</v>
      </c>
      <c r="F2206" t="s">
        <v>233</v>
      </c>
      <c r="G2206" t="s">
        <v>106</v>
      </c>
      <c r="H2206" t="s">
        <v>296</v>
      </c>
      <c r="I2206" t="s">
        <v>213</v>
      </c>
      <c r="J2206" t="s">
        <v>214</v>
      </c>
      <c r="K2206" t="s">
        <v>149</v>
      </c>
      <c r="M2206" t="s">
        <v>76</v>
      </c>
      <c r="N2206" t="s">
        <v>216</v>
      </c>
      <c r="O2206" s="57">
        <v>46246.601076388892</v>
      </c>
      <c r="P2206" s="57">
        <v>46248.736458333333</v>
      </c>
      <c r="Q2206">
        <v>69364342</v>
      </c>
      <c r="S2206">
        <v>152743216448</v>
      </c>
      <c r="T2206" t="s">
        <v>8401</v>
      </c>
      <c r="U2206" t="s">
        <v>8402</v>
      </c>
      <c r="V2206" t="s">
        <v>11603</v>
      </c>
      <c r="Z2206">
        <v>112.6942535</v>
      </c>
      <c r="AA2206">
        <v>-7.5574861000000002</v>
      </c>
      <c r="AB2206" t="s">
        <v>8403</v>
      </c>
      <c r="AC2206" t="s">
        <v>230</v>
      </c>
      <c r="AL2206" t="s">
        <v>218</v>
      </c>
      <c r="AM2206" t="s">
        <v>11604</v>
      </c>
      <c r="AN2206" t="s">
        <v>6</v>
      </c>
      <c r="AO2206" s="57">
        <v>46364.61109953704</v>
      </c>
      <c r="AP2206" s="57">
        <v>46249.541666666664</v>
      </c>
      <c r="AR2206" t="s">
        <v>219</v>
      </c>
      <c r="AS2206" t="s">
        <v>296</v>
      </c>
      <c r="AT2206" t="s">
        <v>231</v>
      </c>
      <c r="AU2206">
        <v>20260814</v>
      </c>
      <c r="AV2206" t="s">
        <v>222</v>
      </c>
      <c r="AW2206" t="s">
        <v>562</v>
      </c>
      <c r="AX2206" t="s">
        <v>223</v>
      </c>
      <c r="BA2206" s="57">
        <v>46249.541666666664</v>
      </c>
      <c r="BB2206" t="s">
        <v>11604</v>
      </c>
      <c r="BC2206">
        <v>2026</v>
      </c>
      <c r="BD2206">
        <v>8</v>
      </c>
      <c r="BE2206">
        <v>14</v>
      </c>
      <c r="BF2206" s="6">
        <f t="shared" si="102"/>
        <v>46248</v>
      </c>
      <c r="BG2206">
        <f t="shared" si="103"/>
        <v>-1.5416666666642413</v>
      </c>
      <c r="BH2206" t="str">
        <f t="shared" si="104"/>
        <v>COMPLY</v>
      </c>
      <c r="BI2206" t="str">
        <f>VLOOKUP(H2206,Sheet2!$A$1:$B$270,2,FALSE)</f>
        <v>PASURUAN</v>
      </c>
    </row>
    <row r="2207" spans="1:61">
      <c r="A2207">
        <v>2206</v>
      </c>
      <c r="B2207">
        <v>1002524071</v>
      </c>
      <c r="C2207">
        <v>3</v>
      </c>
      <c r="D2207" t="s">
        <v>42</v>
      </c>
      <c r="E2207">
        <v>5</v>
      </c>
      <c r="F2207" t="s">
        <v>233</v>
      </c>
      <c r="G2207" t="s">
        <v>101</v>
      </c>
      <c r="H2207" t="s">
        <v>390</v>
      </c>
      <c r="I2207" t="s">
        <v>213</v>
      </c>
      <c r="J2207" t="s">
        <v>214</v>
      </c>
      <c r="K2207" t="s">
        <v>149</v>
      </c>
      <c r="L2207" t="s">
        <v>215</v>
      </c>
      <c r="M2207" t="s">
        <v>76</v>
      </c>
      <c r="N2207" t="s">
        <v>216</v>
      </c>
      <c r="O2207" s="57">
        <v>46247.511759259258</v>
      </c>
      <c r="P2207" s="57">
        <v>46248.581608796296</v>
      </c>
      <c r="Q2207">
        <v>69365058</v>
      </c>
      <c r="S2207">
        <v>152317261891</v>
      </c>
      <c r="T2207" t="s">
        <v>9326</v>
      </c>
      <c r="U2207" t="s">
        <v>9327</v>
      </c>
      <c r="V2207" t="s">
        <v>9328</v>
      </c>
      <c r="Z2207">
        <v>112.74967460000001</v>
      </c>
      <c r="AA2207">
        <v>-7.3898683999999903</v>
      </c>
      <c r="AB2207" t="s">
        <v>9329</v>
      </c>
      <c r="AC2207" t="s">
        <v>237</v>
      </c>
      <c r="AL2207" t="s">
        <v>218</v>
      </c>
      <c r="AM2207" t="s">
        <v>9330</v>
      </c>
      <c r="AN2207" t="s">
        <v>6</v>
      </c>
      <c r="AO2207" t="s">
        <v>8869</v>
      </c>
      <c r="AP2207" s="57">
        <v>46248.541666666664</v>
      </c>
      <c r="AR2207" t="s">
        <v>219</v>
      </c>
      <c r="AS2207" t="s">
        <v>390</v>
      </c>
      <c r="AT2207" t="s">
        <v>231</v>
      </c>
      <c r="AU2207">
        <v>20260814</v>
      </c>
      <c r="AV2207" t="s">
        <v>222</v>
      </c>
      <c r="AW2207" t="s">
        <v>1025</v>
      </c>
      <c r="AX2207" t="s">
        <v>223</v>
      </c>
      <c r="BA2207" s="57">
        <v>46248.541666666664</v>
      </c>
      <c r="BB2207" t="s">
        <v>9330</v>
      </c>
      <c r="BC2207">
        <v>2026</v>
      </c>
      <c r="BD2207">
        <v>8</v>
      </c>
      <c r="BE2207">
        <v>14</v>
      </c>
      <c r="BF2207" s="6">
        <f t="shared" si="102"/>
        <v>46248</v>
      </c>
      <c r="BG2207">
        <f t="shared" si="103"/>
        <v>-0.54166666666424135</v>
      </c>
      <c r="BH2207" t="str">
        <f t="shared" si="104"/>
        <v>COMPLY</v>
      </c>
      <c r="BI2207" t="str">
        <f>VLOOKUP(H2207,Sheet2!$A$1:$B$270,2,FALSE)</f>
        <v>SIDOARJO</v>
      </c>
    </row>
    <row r="2208" spans="1:61">
      <c r="A2208">
        <v>2207</v>
      </c>
      <c r="B2208">
        <v>1002509099</v>
      </c>
      <c r="C2208">
        <v>3</v>
      </c>
      <c r="D2208" t="s">
        <v>51</v>
      </c>
      <c r="E2208">
        <v>4</v>
      </c>
      <c r="F2208" t="s">
        <v>273</v>
      </c>
      <c r="G2208" t="s">
        <v>273</v>
      </c>
      <c r="H2208" t="s">
        <v>946</v>
      </c>
      <c r="I2208" t="s">
        <v>213</v>
      </c>
      <c r="J2208" t="s">
        <v>214</v>
      </c>
      <c r="K2208" t="s">
        <v>149</v>
      </c>
      <c r="L2208" t="s">
        <v>215</v>
      </c>
      <c r="M2208" t="s">
        <v>575</v>
      </c>
      <c r="N2208" t="s">
        <v>216</v>
      </c>
      <c r="O2208" s="57">
        <v>46238.674259259256</v>
      </c>
      <c r="P2208" s="57">
        <v>46240.656400462962</v>
      </c>
      <c r="Q2208">
        <v>69358545</v>
      </c>
      <c r="S2208">
        <v>142401145965</v>
      </c>
      <c r="T2208" t="s">
        <v>1454</v>
      </c>
      <c r="U2208" t="s">
        <v>1455</v>
      </c>
      <c r="V2208" t="s">
        <v>1456</v>
      </c>
      <c r="Z2208">
        <v>110.93001219999999</v>
      </c>
      <c r="AA2208">
        <v>-6.8025639</v>
      </c>
      <c r="AB2208" t="s">
        <v>1457</v>
      </c>
      <c r="AC2208" t="s">
        <v>237</v>
      </c>
      <c r="AL2208" t="s">
        <v>218</v>
      </c>
      <c r="AM2208" t="s">
        <v>1458</v>
      </c>
      <c r="AN2208" t="s">
        <v>6</v>
      </c>
      <c r="AO2208" s="57">
        <v>46120.684421296297</v>
      </c>
      <c r="AP2208" s="57">
        <v>46239.541666666664</v>
      </c>
      <c r="AR2208" t="s">
        <v>14</v>
      </c>
      <c r="AS2208" t="s">
        <v>946</v>
      </c>
      <c r="AT2208" t="s">
        <v>231</v>
      </c>
      <c r="AV2208" t="s">
        <v>1459</v>
      </c>
      <c r="AW2208" t="s">
        <v>1025</v>
      </c>
      <c r="AX2208" t="s">
        <v>223</v>
      </c>
      <c r="BA2208" s="57">
        <v>46239.541666666664</v>
      </c>
      <c r="BB2208" t="s">
        <v>1458</v>
      </c>
      <c r="BF2208" s="6" t="e">
        <f t="shared" si="102"/>
        <v>#NUM!</v>
      </c>
      <c r="BG2208" t="e">
        <f t="shared" si="103"/>
        <v>#NUM!</v>
      </c>
      <c r="BH2208" t="e">
        <f t="shared" si="104"/>
        <v>#NUM!</v>
      </c>
      <c r="BI2208" t="e">
        <f>VLOOKUP(H2208,Sheet2!$A$1:$B$270,2,FALSE)</f>
        <v>#N/A</v>
      </c>
    </row>
    <row r="2209" spans="1:61">
      <c r="A2209">
        <v>2208</v>
      </c>
      <c r="B2209">
        <v>1002504578</v>
      </c>
      <c r="C2209">
        <v>3</v>
      </c>
      <c r="D2209" t="s">
        <v>42</v>
      </c>
      <c r="E2209">
        <v>5</v>
      </c>
      <c r="F2209" t="s">
        <v>233</v>
      </c>
      <c r="G2209" t="s">
        <v>101</v>
      </c>
      <c r="H2209" t="s">
        <v>437</v>
      </c>
      <c r="I2209" t="s">
        <v>213</v>
      </c>
      <c r="J2209" t="s">
        <v>214</v>
      </c>
      <c r="K2209" t="s">
        <v>149</v>
      </c>
      <c r="L2209" t="s">
        <v>215</v>
      </c>
      <c r="M2209" t="s">
        <v>575</v>
      </c>
      <c r="N2209" t="s">
        <v>216</v>
      </c>
      <c r="O2209" s="57">
        <v>46235.561759259261</v>
      </c>
      <c r="P2209" s="57">
        <v>46237.664733796293</v>
      </c>
      <c r="Q2209">
        <v>69356728</v>
      </c>
      <c r="S2209">
        <v>152331250855</v>
      </c>
      <c r="T2209" t="s">
        <v>1478</v>
      </c>
      <c r="U2209" t="s">
        <v>1479</v>
      </c>
      <c r="V2209" t="s">
        <v>1480</v>
      </c>
      <c r="Z2209">
        <v>112.5810862</v>
      </c>
      <c r="AA2209">
        <v>-7.4783685999999996</v>
      </c>
      <c r="AB2209" t="s">
        <v>1481</v>
      </c>
      <c r="AC2209" t="s">
        <v>217</v>
      </c>
      <c r="AL2209" t="s">
        <v>218</v>
      </c>
      <c r="AM2209" t="s">
        <v>1482</v>
      </c>
      <c r="AN2209" t="s">
        <v>6</v>
      </c>
      <c r="AO2209" s="57">
        <v>46030.569282407407</v>
      </c>
      <c r="AP2209" s="57">
        <v>46236.541666666664</v>
      </c>
      <c r="AQ2209" t="s">
        <v>248</v>
      </c>
      <c r="AR2209" t="s">
        <v>14</v>
      </c>
      <c r="AS2209" t="s">
        <v>437</v>
      </c>
      <c r="AT2209" t="s">
        <v>231</v>
      </c>
      <c r="AV2209" t="s">
        <v>1483</v>
      </c>
      <c r="AW2209" t="s">
        <v>1010</v>
      </c>
      <c r="AX2209" t="s">
        <v>223</v>
      </c>
      <c r="BA2209" s="57">
        <v>46236.541666666664</v>
      </c>
      <c r="BB2209" t="s">
        <v>1482</v>
      </c>
      <c r="BF2209" s="6" t="e">
        <f t="shared" si="102"/>
        <v>#NUM!</v>
      </c>
      <c r="BG2209" t="e">
        <f t="shared" si="103"/>
        <v>#NUM!</v>
      </c>
      <c r="BH2209" t="e">
        <f t="shared" si="104"/>
        <v>#NUM!</v>
      </c>
      <c r="BI2209" t="str">
        <f>VLOOKUP(H2209,Sheet2!$A$1:$B$270,2,FALSE)</f>
        <v>SIDOARJO</v>
      </c>
    </row>
    <row r="2210" spans="1:61">
      <c r="A2210">
        <v>2209</v>
      </c>
      <c r="B2210">
        <v>1002530092</v>
      </c>
      <c r="C2210">
        <v>3</v>
      </c>
      <c r="D2210" t="s">
        <v>55</v>
      </c>
      <c r="E2210">
        <v>5</v>
      </c>
      <c r="F2210" t="s">
        <v>265</v>
      </c>
      <c r="G2210" t="s">
        <v>123</v>
      </c>
      <c r="H2210" t="s">
        <v>293</v>
      </c>
      <c r="I2210" t="s">
        <v>213</v>
      </c>
      <c r="J2210" t="s">
        <v>214</v>
      </c>
      <c r="K2210" t="s">
        <v>149</v>
      </c>
      <c r="L2210" t="s">
        <v>215</v>
      </c>
      <c r="M2210" t="s">
        <v>76</v>
      </c>
      <c r="N2210" t="s">
        <v>216</v>
      </c>
      <c r="O2210" s="57">
        <v>46250.797881944447</v>
      </c>
      <c r="P2210" s="57">
        <v>46251.520798611113</v>
      </c>
      <c r="Q2210">
        <v>69367763</v>
      </c>
      <c r="S2210">
        <v>152401227437</v>
      </c>
      <c r="T2210" t="s">
        <v>11605</v>
      </c>
      <c r="U2210" t="s">
        <v>11606</v>
      </c>
      <c r="V2210" t="s">
        <v>11607</v>
      </c>
      <c r="Z2210">
        <v>112.7330408</v>
      </c>
      <c r="AA2210">
        <v>-7.2276275999999999</v>
      </c>
      <c r="AB2210" t="s">
        <v>11608</v>
      </c>
      <c r="AC2210" t="s">
        <v>217</v>
      </c>
      <c r="AL2210" t="s">
        <v>218</v>
      </c>
      <c r="AM2210" t="s">
        <v>10868</v>
      </c>
      <c r="AN2210" t="s">
        <v>6</v>
      </c>
      <c r="AO2210" t="s">
        <v>11609</v>
      </c>
      <c r="AP2210" s="57">
        <v>46253.541666666664</v>
      </c>
      <c r="AR2210" t="s">
        <v>219</v>
      </c>
      <c r="AS2210" t="s">
        <v>293</v>
      </c>
      <c r="AT2210" t="s">
        <v>231</v>
      </c>
      <c r="AU2210">
        <v>20260817</v>
      </c>
      <c r="AV2210" t="s">
        <v>222</v>
      </c>
      <c r="AW2210" t="s">
        <v>1014</v>
      </c>
      <c r="AX2210" t="s">
        <v>223</v>
      </c>
      <c r="BA2210" s="57">
        <v>46253.541666666664</v>
      </c>
      <c r="BB2210" t="s">
        <v>10868</v>
      </c>
      <c r="BC2210">
        <v>2026</v>
      </c>
      <c r="BD2210">
        <v>8</v>
      </c>
      <c r="BE2210">
        <v>17</v>
      </c>
      <c r="BF2210" s="6">
        <f t="shared" si="102"/>
        <v>46251</v>
      </c>
      <c r="BG2210">
        <f t="shared" si="103"/>
        <v>-2.5416666666642413</v>
      </c>
      <c r="BH2210" t="str">
        <f t="shared" si="104"/>
        <v>COMPLY</v>
      </c>
      <c r="BI2210" t="str">
        <f>VLOOKUP(H2210,Sheet2!$A$1:$B$270,2,FALSE)</f>
        <v>SURABAYA UTARA</v>
      </c>
    </row>
    <row r="2211" spans="1:61">
      <c r="A2211">
        <v>2210</v>
      </c>
      <c r="B2211">
        <v>1002517036</v>
      </c>
      <c r="C2211">
        <v>3</v>
      </c>
      <c r="D2211" t="s">
        <v>38</v>
      </c>
      <c r="E2211">
        <v>5</v>
      </c>
      <c r="F2211" t="s">
        <v>92</v>
      </c>
      <c r="G2211" t="s">
        <v>92</v>
      </c>
      <c r="H2211" t="s">
        <v>308</v>
      </c>
      <c r="I2211" t="s">
        <v>213</v>
      </c>
      <c r="J2211" t="s">
        <v>214</v>
      </c>
      <c r="K2211" t="s">
        <v>149</v>
      </c>
      <c r="L2211" t="s">
        <v>215</v>
      </c>
      <c r="M2211" t="s">
        <v>76</v>
      </c>
      <c r="N2211" t="s">
        <v>216</v>
      </c>
      <c r="O2211" s="57">
        <v>46244.395104166666</v>
      </c>
      <c r="P2211" s="57">
        <v>46245.685335648152</v>
      </c>
      <c r="Q2211">
        <v>69362148</v>
      </c>
      <c r="S2211">
        <v>152601214808</v>
      </c>
      <c r="T2211" t="s">
        <v>6228</v>
      </c>
      <c r="U2211" t="s">
        <v>7481</v>
      </c>
      <c r="V2211" t="s">
        <v>6229</v>
      </c>
      <c r="Z2211">
        <v>111.48321079999999</v>
      </c>
      <c r="AA2211">
        <v>-7.6186217000000003</v>
      </c>
      <c r="AB2211" t="s">
        <v>6230</v>
      </c>
      <c r="AC2211" t="s">
        <v>237</v>
      </c>
      <c r="AL2211" t="s">
        <v>218</v>
      </c>
      <c r="AM2211" t="s">
        <v>6231</v>
      </c>
      <c r="AN2211" t="s">
        <v>6</v>
      </c>
      <c r="AO2211" s="57">
        <v>46303.402800925927</v>
      </c>
      <c r="AP2211" s="57">
        <v>46245.625</v>
      </c>
      <c r="AR2211" t="s">
        <v>219</v>
      </c>
      <c r="AS2211" t="s">
        <v>308</v>
      </c>
      <c r="AT2211" t="s">
        <v>231</v>
      </c>
      <c r="AU2211">
        <v>20260811</v>
      </c>
      <c r="AV2211" t="s">
        <v>222</v>
      </c>
      <c r="AW2211" t="s">
        <v>1010</v>
      </c>
      <c r="AX2211" t="s">
        <v>223</v>
      </c>
      <c r="BA2211" s="57">
        <v>46245.625</v>
      </c>
      <c r="BB2211" t="s">
        <v>6231</v>
      </c>
      <c r="BC2211">
        <v>2026</v>
      </c>
      <c r="BD2211">
        <v>8</v>
      </c>
      <c r="BE2211">
        <v>11</v>
      </c>
      <c r="BF2211" s="6">
        <f t="shared" si="102"/>
        <v>46245</v>
      </c>
      <c r="BG2211">
        <f t="shared" si="103"/>
        <v>-0.625</v>
      </c>
      <c r="BH2211" t="str">
        <f t="shared" si="104"/>
        <v>COMPLY</v>
      </c>
      <c r="BI2211" t="str">
        <f>VLOOKUP(H2211,Sheet2!$A$1:$B$270,2,FALSE)</f>
        <v>MADIUN</v>
      </c>
    </row>
    <row r="2212" spans="1:61">
      <c r="A2212">
        <v>2211</v>
      </c>
      <c r="B2212">
        <v>1002506392</v>
      </c>
      <c r="C2212">
        <v>3</v>
      </c>
      <c r="D2212" t="s">
        <v>34</v>
      </c>
      <c r="E2212">
        <v>5</v>
      </c>
      <c r="F2212" t="s">
        <v>573</v>
      </c>
      <c r="G2212" t="s">
        <v>79</v>
      </c>
      <c r="H2212" t="s">
        <v>471</v>
      </c>
      <c r="I2212" t="s">
        <v>213</v>
      </c>
      <c r="J2212" t="s">
        <v>214</v>
      </c>
      <c r="K2212" t="s">
        <v>149</v>
      </c>
      <c r="M2212" t="s">
        <v>76</v>
      </c>
      <c r="N2212" t="s">
        <v>216</v>
      </c>
      <c r="O2212" s="57">
        <v>46237.64502314815</v>
      </c>
      <c r="P2212" s="57">
        <v>46238.868194444447</v>
      </c>
      <c r="Q2212">
        <v>69357702</v>
      </c>
      <c r="S2212">
        <v>172407213018</v>
      </c>
      <c r="T2212" t="s">
        <v>1489</v>
      </c>
      <c r="U2212" t="s">
        <v>1490</v>
      </c>
      <c r="V2212" t="s">
        <v>1491</v>
      </c>
      <c r="Z2212">
        <v>115.29449750000001</v>
      </c>
      <c r="AA2212">
        <v>-8.5681677999999994</v>
      </c>
      <c r="AB2212" t="s">
        <v>1492</v>
      </c>
      <c r="AC2212" t="s">
        <v>230</v>
      </c>
      <c r="AL2212" t="s">
        <v>218</v>
      </c>
      <c r="AM2212" t="s">
        <v>1493</v>
      </c>
      <c r="AN2212" t="s">
        <v>6</v>
      </c>
      <c r="AO2212" s="57">
        <v>46089.652627314812</v>
      </c>
      <c r="AP2212" s="57">
        <v>46239.541666666664</v>
      </c>
      <c r="AR2212" t="s">
        <v>219</v>
      </c>
      <c r="AS2212" t="s">
        <v>471</v>
      </c>
      <c r="AT2212" t="s">
        <v>231</v>
      </c>
      <c r="AU2212">
        <v>20260804</v>
      </c>
      <c r="AV2212" t="s">
        <v>222</v>
      </c>
      <c r="AW2212" t="s">
        <v>561</v>
      </c>
      <c r="AX2212" t="s">
        <v>223</v>
      </c>
      <c r="BA2212" s="57">
        <v>46239.541666666664</v>
      </c>
      <c r="BB2212" t="s">
        <v>1493</v>
      </c>
      <c r="BC2212">
        <v>2026</v>
      </c>
      <c r="BD2212">
        <v>8</v>
      </c>
      <c r="BE2212">
        <v>4</v>
      </c>
      <c r="BF2212" s="6">
        <f t="shared" si="102"/>
        <v>46238</v>
      </c>
      <c r="BG2212">
        <f t="shared" si="103"/>
        <v>-1.5416666666642413</v>
      </c>
      <c r="BH2212" t="str">
        <f t="shared" si="104"/>
        <v>COMPLY</v>
      </c>
      <c r="BI2212" t="str">
        <f>VLOOKUP(H2212,Sheet2!$A$1:$B$270,2,FALSE)</f>
        <v>GIANYAR</v>
      </c>
    </row>
    <row r="2213" spans="1:61">
      <c r="A2213">
        <v>2212</v>
      </c>
      <c r="B2213">
        <v>1002516340</v>
      </c>
      <c r="C2213">
        <v>3</v>
      </c>
      <c r="D2213" t="s">
        <v>55</v>
      </c>
      <c r="E2213">
        <v>5</v>
      </c>
      <c r="F2213" t="s">
        <v>265</v>
      </c>
      <c r="G2213" t="s">
        <v>125</v>
      </c>
      <c r="H2213" t="s">
        <v>417</v>
      </c>
      <c r="I2213" t="s">
        <v>213</v>
      </c>
      <c r="J2213" t="s">
        <v>214</v>
      </c>
      <c r="K2213" t="s">
        <v>149</v>
      </c>
      <c r="M2213" t="s">
        <v>76</v>
      </c>
      <c r="N2213" t="s">
        <v>216</v>
      </c>
      <c r="O2213" s="57">
        <v>46243.415405092594</v>
      </c>
      <c r="P2213" s="57">
        <v>46244.796064814815</v>
      </c>
      <c r="Q2213">
        <v>69361730</v>
      </c>
      <c r="S2213">
        <v>152448204412</v>
      </c>
      <c r="T2213" t="s">
        <v>4579</v>
      </c>
      <c r="U2213" t="s">
        <v>4580</v>
      </c>
      <c r="V2213" t="s">
        <v>4581</v>
      </c>
      <c r="Z2213">
        <v>112.2799067</v>
      </c>
      <c r="AA2213">
        <v>-6.8722193999999996</v>
      </c>
      <c r="AB2213" t="s">
        <v>4582</v>
      </c>
      <c r="AC2213" t="s">
        <v>230</v>
      </c>
      <c r="AL2213" t="s">
        <v>218</v>
      </c>
      <c r="AM2213" t="s">
        <v>4583</v>
      </c>
      <c r="AN2213" t="s">
        <v>6</v>
      </c>
      <c r="AO2213" s="57">
        <v>46273.423506944448</v>
      </c>
      <c r="AP2213" s="57">
        <v>46244.541666666664</v>
      </c>
      <c r="AR2213" t="s">
        <v>219</v>
      </c>
      <c r="AS2213" t="s">
        <v>417</v>
      </c>
      <c r="AT2213" t="s">
        <v>231</v>
      </c>
      <c r="AU2213">
        <v>20260810</v>
      </c>
      <c r="AV2213" t="s">
        <v>222</v>
      </c>
      <c r="AW2213" t="s">
        <v>562</v>
      </c>
      <c r="AX2213" t="s">
        <v>223</v>
      </c>
      <c r="BA2213" s="57">
        <v>46244.541666666664</v>
      </c>
      <c r="BB2213" t="s">
        <v>4583</v>
      </c>
      <c r="BC2213">
        <v>2026</v>
      </c>
      <c r="BD2213">
        <v>8</v>
      </c>
      <c r="BE2213">
        <v>10</v>
      </c>
      <c r="BF2213" s="6">
        <f t="shared" si="102"/>
        <v>46244</v>
      </c>
      <c r="BG2213">
        <f t="shared" si="103"/>
        <v>-0.54166666666424135</v>
      </c>
      <c r="BH2213" t="str">
        <f t="shared" si="104"/>
        <v>COMPLY</v>
      </c>
      <c r="BI2213" t="str">
        <f>VLOOKUP(H2213,Sheet2!$A$1:$B$270,2,FALSE)</f>
        <v>GRESIK</v>
      </c>
    </row>
    <row r="2214" spans="1:61">
      <c r="A2214">
        <v>2213</v>
      </c>
      <c r="B2214">
        <v>1002513294</v>
      </c>
      <c r="C2214">
        <v>3</v>
      </c>
      <c r="D2214" t="s">
        <v>49</v>
      </c>
      <c r="E2214">
        <v>4</v>
      </c>
      <c r="F2214" t="s">
        <v>252</v>
      </c>
      <c r="G2214" t="s">
        <v>255</v>
      </c>
      <c r="H2214" t="s">
        <v>556</v>
      </c>
      <c r="I2214" t="s">
        <v>213</v>
      </c>
      <c r="J2214" t="s">
        <v>214</v>
      </c>
      <c r="K2214" t="s">
        <v>149</v>
      </c>
      <c r="L2214" t="s">
        <v>215</v>
      </c>
      <c r="M2214" t="s">
        <v>586</v>
      </c>
      <c r="N2214" t="s">
        <v>216</v>
      </c>
      <c r="O2214" s="57">
        <v>46240.711759259262</v>
      </c>
      <c r="P2214" s="57">
        <v>46245.492928240739</v>
      </c>
      <c r="Q2214">
        <v>69360291</v>
      </c>
      <c r="S2214">
        <v>142283119916</v>
      </c>
      <c r="T2214" t="s">
        <v>1522</v>
      </c>
      <c r="U2214" t="s">
        <v>1523</v>
      </c>
      <c r="V2214" t="s">
        <v>1524</v>
      </c>
      <c r="Z2214">
        <v>109.137838</v>
      </c>
      <c r="AA2214">
        <v>-6.9882210000000002</v>
      </c>
      <c r="AB2214" t="s">
        <v>1525</v>
      </c>
      <c r="AC2214" t="s">
        <v>237</v>
      </c>
      <c r="AL2214" t="s">
        <v>218</v>
      </c>
      <c r="AM2214" t="s">
        <v>1526</v>
      </c>
      <c r="AN2214" t="s">
        <v>6</v>
      </c>
      <c r="AO2214" s="57">
        <v>46181.726400462961</v>
      </c>
      <c r="AP2214" s="57">
        <v>46241.625</v>
      </c>
      <c r="AQ2214" t="s">
        <v>248</v>
      </c>
      <c r="AR2214" t="s">
        <v>14</v>
      </c>
      <c r="AS2214" t="s">
        <v>556</v>
      </c>
      <c r="AT2214" t="s">
        <v>231</v>
      </c>
      <c r="AV2214" t="s">
        <v>587</v>
      </c>
      <c r="AW2214" t="s">
        <v>1014</v>
      </c>
      <c r="AX2214" t="s">
        <v>223</v>
      </c>
      <c r="BA2214" s="57">
        <v>46241.625</v>
      </c>
      <c r="BB2214" t="s">
        <v>1526</v>
      </c>
      <c r="BF2214" s="6" t="e">
        <f t="shared" si="102"/>
        <v>#NUM!</v>
      </c>
      <c r="BG2214" t="e">
        <f t="shared" si="103"/>
        <v>#NUM!</v>
      </c>
      <c r="BH2214" t="e">
        <f t="shared" si="104"/>
        <v>#NUM!</v>
      </c>
      <c r="BI2214" t="e">
        <f>VLOOKUP(H2214,Sheet2!$A$1:$B$270,2,FALSE)</f>
        <v>#N/A</v>
      </c>
    </row>
    <row r="2215" spans="1:61">
      <c r="A2215">
        <v>2214</v>
      </c>
      <c r="B2215">
        <v>1002527734</v>
      </c>
      <c r="C2215">
        <v>3</v>
      </c>
      <c r="D2215" t="s">
        <v>49</v>
      </c>
      <c r="E2215">
        <v>4</v>
      </c>
      <c r="F2215" t="s">
        <v>252</v>
      </c>
      <c r="G2215" t="s">
        <v>553</v>
      </c>
      <c r="H2215" t="s">
        <v>968</v>
      </c>
      <c r="I2215" t="s">
        <v>213</v>
      </c>
      <c r="J2215" t="s">
        <v>214</v>
      </c>
      <c r="K2215" t="s">
        <v>149</v>
      </c>
      <c r="L2215" t="s">
        <v>215</v>
      </c>
      <c r="M2215" t="s">
        <v>76</v>
      </c>
      <c r="N2215" t="s">
        <v>216</v>
      </c>
      <c r="O2215" s="57">
        <v>46249.372870370367</v>
      </c>
      <c r="P2215" s="57">
        <v>46249.666770833333</v>
      </c>
      <c r="Q2215">
        <v>69366555</v>
      </c>
      <c r="S2215">
        <v>146284106936</v>
      </c>
      <c r="T2215" t="s">
        <v>11612</v>
      </c>
      <c r="U2215" t="s">
        <v>11613</v>
      </c>
      <c r="V2215" t="s">
        <v>11614</v>
      </c>
      <c r="Z2215">
        <v>109.044517837464</v>
      </c>
      <c r="AA2215">
        <v>-6.8789130877903597</v>
      </c>
      <c r="AB2215" t="s">
        <v>11615</v>
      </c>
      <c r="AC2215" t="s">
        <v>217</v>
      </c>
      <c r="AL2215" t="s">
        <v>218</v>
      </c>
      <c r="AM2215" t="s">
        <v>11616</v>
      </c>
      <c r="AN2215" t="s">
        <v>6</v>
      </c>
      <c r="AO2215" t="s">
        <v>9845</v>
      </c>
      <c r="AP2215" s="57">
        <v>46252.333333333336</v>
      </c>
      <c r="AR2215" t="s">
        <v>219</v>
      </c>
      <c r="AS2215" t="s">
        <v>968</v>
      </c>
      <c r="AT2215" t="s">
        <v>231</v>
      </c>
      <c r="AU2215">
        <v>20260815</v>
      </c>
      <c r="AV2215" t="s">
        <v>222</v>
      </c>
      <c r="AW2215" t="s">
        <v>1015</v>
      </c>
      <c r="AX2215" t="s">
        <v>223</v>
      </c>
      <c r="BA2215" s="57">
        <v>46252.333333333336</v>
      </c>
      <c r="BB2215" t="s">
        <v>11616</v>
      </c>
      <c r="BC2215">
        <v>2026</v>
      </c>
      <c r="BD2215">
        <v>8</v>
      </c>
      <c r="BE2215">
        <v>15</v>
      </c>
      <c r="BF2215" s="6">
        <f t="shared" si="102"/>
        <v>46249</v>
      </c>
      <c r="BG2215">
        <f t="shared" si="103"/>
        <v>-3.3333333333357587</v>
      </c>
      <c r="BH2215" t="str">
        <f t="shared" si="104"/>
        <v>COMPLY</v>
      </c>
      <c r="BI2215" t="e">
        <f>VLOOKUP(H2215,Sheet2!$A$1:$B$270,2,FALSE)</f>
        <v>#N/A</v>
      </c>
    </row>
    <row r="2216" spans="1:61">
      <c r="A2216">
        <v>2215</v>
      </c>
      <c r="B2216">
        <v>1002529583</v>
      </c>
      <c r="C2216">
        <v>3</v>
      </c>
      <c r="D2216" t="s">
        <v>42</v>
      </c>
      <c r="E2216">
        <v>5</v>
      </c>
      <c r="F2216" t="s">
        <v>102</v>
      </c>
      <c r="G2216" t="s">
        <v>99</v>
      </c>
      <c r="H2216" t="s">
        <v>475</v>
      </c>
      <c r="I2216" t="s">
        <v>213</v>
      </c>
      <c r="J2216" t="s">
        <v>214</v>
      </c>
      <c r="K2216" t="s">
        <v>149</v>
      </c>
      <c r="L2216" t="s">
        <v>606</v>
      </c>
      <c r="M2216" t="s">
        <v>76</v>
      </c>
      <c r="N2216" t="s">
        <v>216</v>
      </c>
      <c r="O2216" s="57">
        <v>46250.518009259256</v>
      </c>
      <c r="P2216" s="57">
        <v>46250.848622685182</v>
      </c>
      <c r="Q2216">
        <v>69367454</v>
      </c>
      <c r="R2216">
        <v>3332812005</v>
      </c>
      <c r="S2216">
        <v>152523202547</v>
      </c>
      <c r="T2216" t="s">
        <v>11617</v>
      </c>
      <c r="U2216" t="s">
        <v>11618</v>
      </c>
      <c r="V2216" t="s">
        <v>11619</v>
      </c>
      <c r="Z2216">
        <v>114.117234908044</v>
      </c>
      <c r="AA2216">
        <v>-8.3374425323157997</v>
      </c>
      <c r="AB2216" t="s">
        <v>11620</v>
      </c>
      <c r="AC2216" t="s">
        <v>217</v>
      </c>
      <c r="AL2216" t="s">
        <v>218</v>
      </c>
      <c r="AM2216" t="s">
        <v>9775</v>
      </c>
      <c r="AN2216" t="s">
        <v>6</v>
      </c>
      <c r="AO2216" t="s">
        <v>10480</v>
      </c>
      <c r="AP2216" s="57">
        <v>46251.541666666664</v>
      </c>
      <c r="AR2216" t="s">
        <v>219</v>
      </c>
      <c r="AS2216" t="s">
        <v>475</v>
      </c>
      <c r="AT2216" t="s">
        <v>231</v>
      </c>
      <c r="AU2216">
        <v>20260816</v>
      </c>
      <c r="AV2216" t="s">
        <v>222</v>
      </c>
      <c r="AW2216" t="s">
        <v>995</v>
      </c>
      <c r="AX2216" t="s">
        <v>223</v>
      </c>
      <c r="BA2216" s="57">
        <v>46251.541666666664</v>
      </c>
      <c r="BB2216" t="s">
        <v>9775</v>
      </c>
      <c r="BC2216">
        <v>2026</v>
      </c>
      <c r="BD2216">
        <v>8</v>
      </c>
      <c r="BE2216">
        <v>16</v>
      </c>
      <c r="BF2216" s="6">
        <f t="shared" si="102"/>
        <v>46250</v>
      </c>
      <c r="BG2216">
        <f t="shared" si="103"/>
        <v>-1.5416666666642413</v>
      </c>
      <c r="BH2216" t="str">
        <f t="shared" si="104"/>
        <v>COMPLY</v>
      </c>
      <c r="BI2216" t="str">
        <f>VLOOKUP(H2216,Sheet2!$A$1:$B$270,2,FALSE)</f>
        <v>BANYUWANGI</v>
      </c>
    </row>
    <row r="2217" spans="1:61">
      <c r="A2217">
        <v>2216</v>
      </c>
      <c r="B2217">
        <v>1002511358</v>
      </c>
      <c r="C2217">
        <v>3</v>
      </c>
      <c r="D2217" t="s">
        <v>38</v>
      </c>
      <c r="E2217">
        <v>5</v>
      </c>
      <c r="F2217" t="s">
        <v>90</v>
      </c>
      <c r="G2217" t="s">
        <v>90</v>
      </c>
      <c r="H2217" t="s">
        <v>440</v>
      </c>
      <c r="I2217" t="s">
        <v>213</v>
      </c>
      <c r="J2217" t="s">
        <v>214</v>
      </c>
      <c r="K2217" t="s">
        <v>149</v>
      </c>
      <c r="L2217" t="s">
        <v>215</v>
      </c>
      <c r="M2217" t="s">
        <v>76</v>
      </c>
      <c r="N2217" t="s">
        <v>216</v>
      </c>
      <c r="O2217" s="57">
        <v>46239.815925925926</v>
      </c>
      <c r="P2217" s="57">
        <v>46240.645879629628</v>
      </c>
      <c r="Q2217">
        <v>69359494</v>
      </c>
      <c r="S2217">
        <v>152651206912</v>
      </c>
      <c r="T2217" t="s">
        <v>1537</v>
      </c>
      <c r="U2217" t="s">
        <v>1538</v>
      </c>
      <c r="V2217" t="s">
        <v>1539</v>
      </c>
      <c r="Z2217">
        <v>111.9534045</v>
      </c>
      <c r="AA2217">
        <v>-7.9291676999999998</v>
      </c>
      <c r="AB2217" t="s">
        <v>1540</v>
      </c>
      <c r="AC2217" t="s">
        <v>237</v>
      </c>
      <c r="AL2217" t="s">
        <v>218</v>
      </c>
      <c r="AM2217" t="s">
        <v>1541</v>
      </c>
      <c r="AN2217" t="s">
        <v>6</v>
      </c>
      <c r="AO2217" s="57">
        <v>46150.819328703707</v>
      </c>
      <c r="AP2217" s="57">
        <v>46241.333333333336</v>
      </c>
      <c r="AR2217" t="s">
        <v>219</v>
      </c>
      <c r="AS2217" t="s">
        <v>440</v>
      </c>
      <c r="AT2217" t="s">
        <v>231</v>
      </c>
      <c r="AU2217">
        <v>20260806</v>
      </c>
      <c r="AV2217" t="s">
        <v>222</v>
      </c>
      <c r="AW2217" t="s">
        <v>1023</v>
      </c>
      <c r="AX2217" t="s">
        <v>223</v>
      </c>
      <c r="BA2217" s="57">
        <v>46241.333333333336</v>
      </c>
      <c r="BB2217" t="s">
        <v>1541</v>
      </c>
      <c r="BC2217">
        <v>2026</v>
      </c>
      <c r="BD2217">
        <v>8</v>
      </c>
      <c r="BE2217">
        <v>6</v>
      </c>
      <c r="BF2217" s="6">
        <f t="shared" si="102"/>
        <v>46240</v>
      </c>
      <c r="BG2217">
        <f t="shared" si="103"/>
        <v>-1.3333333333357587</v>
      </c>
      <c r="BH2217" t="str">
        <f t="shared" si="104"/>
        <v>COMPLY</v>
      </c>
      <c r="BI2217" t="str">
        <f>VLOOKUP(H2217,Sheet2!$A$1:$B$270,2,FALSE)</f>
        <v>KEDIRI</v>
      </c>
    </row>
    <row r="2218" spans="1:61">
      <c r="A2218">
        <v>2217</v>
      </c>
      <c r="B2218">
        <v>1002529259</v>
      </c>
      <c r="C2218">
        <v>3</v>
      </c>
      <c r="D2218" t="s">
        <v>45</v>
      </c>
      <c r="E2218">
        <v>5</v>
      </c>
      <c r="F2218" t="s">
        <v>211</v>
      </c>
      <c r="G2218" t="s">
        <v>118</v>
      </c>
      <c r="H2218" t="s">
        <v>464</v>
      </c>
      <c r="I2218" t="s">
        <v>213</v>
      </c>
      <c r="J2218" t="s">
        <v>214</v>
      </c>
      <c r="K2218" t="s">
        <v>149</v>
      </c>
      <c r="M2218" t="s">
        <v>76</v>
      </c>
      <c r="N2218" t="s">
        <v>216</v>
      </c>
      <c r="O2218" s="57">
        <v>46250.373715277776</v>
      </c>
      <c r="P2218" s="57">
        <v>46251.896412037036</v>
      </c>
      <c r="Q2218">
        <v>69365271</v>
      </c>
      <c r="S2218">
        <v>172608206064</v>
      </c>
      <c r="T2218" t="s">
        <v>9045</v>
      </c>
      <c r="U2218" t="s">
        <v>10989</v>
      </c>
      <c r="V2218" t="s">
        <v>11621</v>
      </c>
      <c r="Z2218">
        <v>116.74579230000001</v>
      </c>
      <c r="AA2218">
        <v>-8.9673186000000005</v>
      </c>
      <c r="AB2218" t="s">
        <v>9048</v>
      </c>
      <c r="AC2218" t="s">
        <v>290</v>
      </c>
      <c r="AL2218" t="s">
        <v>218</v>
      </c>
      <c r="AM2218" t="s">
        <v>10991</v>
      </c>
      <c r="AN2218" t="s">
        <v>6</v>
      </c>
      <c r="AO2218" t="s">
        <v>11415</v>
      </c>
      <c r="AR2218" t="s">
        <v>219</v>
      </c>
      <c r="AS2218" t="s">
        <v>464</v>
      </c>
      <c r="AT2218" t="s">
        <v>570</v>
      </c>
      <c r="AU2218">
        <v>20260817</v>
      </c>
      <c r="AV2218" t="s">
        <v>222</v>
      </c>
      <c r="AW2218" t="s">
        <v>942</v>
      </c>
      <c r="AX2218" t="s">
        <v>223</v>
      </c>
      <c r="BA2218" s="57">
        <v>46250.291666666664</v>
      </c>
      <c r="BB2218" t="s">
        <v>10991</v>
      </c>
      <c r="BC2218">
        <v>2026</v>
      </c>
      <c r="BD2218">
        <v>8</v>
      </c>
      <c r="BE2218">
        <v>17</v>
      </c>
      <c r="BF2218" s="6">
        <f t="shared" si="102"/>
        <v>46251</v>
      </c>
      <c r="BG2218">
        <f t="shared" si="103"/>
        <v>0.70833333333575865</v>
      </c>
      <c r="BH2218" t="str">
        <f t="shared" si="104"/>
        <v>COMPLY</v>
      </c>
      <c r="BI2218" t="str">
        <f>VLOOKUP(H2218,Sheet2!$A$1:$B$270,2,FALSE)</f>
        <v>SUMBAWA</v>
      </c>
    </row>
    <row r="2219" spans="1:61">
      <c r="A2219">
        <v>2218</v>
      </c>
      <c r="B2219">
        <v>1002504908</v>
      </c>
      <c r="C2219">
        <v>3</v>
      </c>
      <c r="D2219" t="s">
        <v>49</v>
      </c>
      <c r="E2219">
        <v>4</v>
      </c>
      <c r="F2219" t="s">
        <v>252</v>
      </c>
      <c r="G2219" t="s">
        <v>252</v>
      </c>
      <c r="H2219" t="s">
        <v>676</v>
      </c>
      <c r="I2219" t="s">
        <v>213</v>
      </c>
      <c r="J2219" t="s">
        <v>214</v>
      </c>
      <c r="K2219" t="s">
        <v>149</v>
      </c>
      <c r="L2219" t="s">
        <v>215</v>
      </c>
      <c r="M2219" t="s">
        <v>76</v>
      </c>
      <c r="N2219" t="s">
        <v>216</v>
      </c>
      <c r="O2219" s="57">
        <v>46235.762465277781</v>
      </c>
      <c r="P2219" s="57">
        <v>46236.626458333332</v>
      </c>
      <c r="Q2219">
        <v>69356882</v>
      </c>
      <c r="S2219">
        <v>146285103738</v>
      </c>
      <c r="T2219" t="s">
        <v>1555</v>
      </c>
      <c r="U2219" t="s">
        <v>1556</v>
      </c>
      <c r="V2219" t="s">
        <v>1557</v>
      </c>
      <c r="Z2219">
        <v>109.657574030394</v>
      </c>
      <c r="AA2219">
        <v>-6.9703843751397603</v>
      </c>
      <c r="AB2219" t="s">
        <v>1558</v>
      </c>
      <c r="AC2219" t="s">
        <v>237</v>
      </c>
      <c r="AL2219" t="s">
        <v>218</v>
      </c>
      <c r="AM2219" t="s">
        <v>1559</v>
      </c>
      <c r="AN2219" t="s">
        <v>6</v>
      </c>
      <c r="AO2219" s="57">
        <v>46030.76766203704</v>
      </c>
      <c r="AP2219" s="57">
        <v>46236.625</v>
      </c>
      <c r="AR2219" t="s">
        <v>219</v>
      </c>
      <c r="AS2219" t="s">
        <v>676</v>
      </c>
      <c r="AT2219" t="s">
        <v>231</v>
      </c>
      <c r="AU2219">
        <v>20260802</v>
      </c>
      <c r="AV2219" t="s">
        <v>222</v>
      </c>
      <c r="AW2219" t="s">
        <v>1023</v>
      </c>
      <c r="AX2219" t="s">
        <v>223</v>
      </c>
      <c r="BA2219" s="57">
        <v>46236.625</v>
      </c>
      <c r="BB2219" t="s">
        <v>1559</v>
      </c>
      <c r="BC2219">
        <v>2026</v>
      </c>
      <c r="BD2219">
        <v>8</v>
      </c>
      <c r="BE2219">
        <v>2</v>
      </c>
      <c r="BF2219" s="6">
        <f t="shared" si="102"/>
        <v>46236</v>
      </c>
      <c r="BG2219">
        <f t="shared" si="103"/>
        <v>-0.625</v>
      </c>
      <c r="BH2219" t="str">
        <f t="shared" si="104"/>
        <v>COMPLY</v>
      </c>
      <c r="BI2219" t="e">
        <f>VLOOKUP(H2219,Sheet2!$A$1:$B$270,2,FALSE)</f>
        <v>#N/A</v>
      </c>
    </row>
    <row r="2220" spans="1:61">
      <c r="A2220">
        <v>2219</v>
      </c>
      <c r="B2220">
        <v>1002523277</v>
      </c>
      <c r="C2220">
        <v>3</v>
      </c>
      <c r="D2220" t="s">
        <v>55</v>
      </c>
      <c r="E2220">
        <v>5</v>
      </c>
      <c r="F2220" t="s">
        <v>265</v>
      </c>
      <c r="G2220" t="s">
        <v>123</v>
      </c>
      <c r="H2220" t="s">
        <v>293</v>
      </c>
      <c r="I2220" t="s">
        <v>213</v>
      </c>
      <c r="J2220" t="s">
        <v>214</v>
      </c>
      <c r="K2220" t="s">
        <v>149</v>
      </c>
      <c r="M2220" t="s">
        <v>76</v>
      </c>
      <c r="N2220" t="s">
        <v>216</v>
      </c>
      <c r="O2220" s="57">
        <v>46247.347430555557</v>
      </c>
      <c r="P2220" s="57">
        <v>46247.891226851854</v>
      </c>
      <c r="Q2220">
        <v>69364684</v>
      </c>
      <c r="S2220">
        <v>152401227405</v>
      </c>
      <c r="T2220" t="s">
        <v>9333</v>
      </c>
      <c r="U2220" t="s">
        <v>9334</v>
      </c>
      <c r="V2220" t="s">
        <v>9335</v>
      </c>
      <c r="Z2220">
        <v>112.73247259999999</v>
      </c>
      <c r="AA2220">
        <v>-7.2233419000000003</v>
      </c>
      <c r="AB2220" t="s">
        <v>9336</v>
      </c>
      <c r="AC2220" t="s">
        <v>230</v>
      </c>
      <c r="AL2220" t="s">
        <v>218</v>
      </c>
      <c r="AM2220" t="s">
        <v>9337</v>
      </c>
      <c r="AN2220" t="s">
        <v>6</v>
      </c>
      <c r="AO2220" t="s">
        <v>9169</v>
      </c>
      <c r="AP2220" s="57">
        <v>46248.458333333336</v>
      </c>
      <c r="AR2220" t="s">
        <v>219</v>
      </c>
      <c r="AS2220" t="s">
        <v>293</v>
      </c>
      <c r="AT2220" t="s">
        <v>231</v>
      </c>
      <c r="AU2220">
        <v>20260813</v>
      </c>
      <c r="AV2220" t="s">
        <v>222</v>
      </c>
      <c r="AW2220" t="s">
        <v>1026</v>
      </c>
      <c r="AX2220" t="s">
        <v>223</v>
      </c>
      <c r="BA2220" s="57">
        <v>46248.458333333336</v>
      </c>
      <c r="BB2220" t="s">
        <v>9337</v>
      </c>
      <c r="BC2220">
        <v>2026</v>
      </c>
      <c r="BD2220">
        <v>8</v>
      </c>
      <c r="BE2220">
        <v>13</v>
      </c>
      <c r="BF2220" s="6">
        <f t="shared" si="102"/>
        <v>46247</v>
      </c>
      <c r="BG2220">
        <f t="shared" si="103"/>
        <v>-1.4583333333357587</v>
      </c>
      <c r="BH2220" t="str">
        <f t="shared" si="104"/>
        <v>COMPLY</v>
      </c>
      <c r="BI2220" t="str">
        <f>VLOOKUP(H2220,Sheet2!$A$1:$B$270,2,FALSE)</f>
        <v>SURABAYA UTARA</v>
      </c>
    </row>
    <row r="2221" spans="1:61">
      <c r="A2221">
        <v>2220</v>
      </c>
      <c r="B2221">
        <v>1002524861</v>
      </c>
      <c r="C2221">
        <v>3</v>
      </c>
      <c r="D2221" t="s">
        <v>49</v>
      </c>
      <c r="E2221">
        <v>4</v>
      </c>
      <c r="F2221" t="s">
        <v>246</v>
      </c>
      <c r="G2221" t="s">
        <v>549</v>
      </c>
      <c r="H2221" t="s">
        <v>928</v>
      </c>
      <c r="I2221" t="s">
        <v>213</v>
      </c>
      <c r="J2221" t="s">
        <v>214</v>
      </c>
      <c r="K2221" t="s">
        <v>149</v>
      </c>
      <c r="L2221" t="s">
        <v>215</v>
      </c>
      <c r="M2221" t="s">
        <v>76</v>
      </c>
      <c r="N2221" t="s">
        <v>216</v>
      </c>
      <c r="O2221" s="57">
        <v>46247.672175925924</v>
      </c>
      <c r="P2221" s="57">
        <v>46248.618217592593</v>
      </c>
      <c r="Q2221">
        <v>69365398</v>
      </c>
      <c r="S2221">
        <v>146457106173</v>
      </c>
      <c r="T2221" t="s">
        <v>9338</v>
      </c>
      <c r="U2221" t="s">
        <v>9339</v>
      </c>
      <c r="V2221" t="s">
        <v>9340</v>
      </c>
      <c r="Z2221">
        <v>110.178022</v>
      </c>
      <c r="AA2221">
        <v>-6.9227410000000003</v>
      </c>
      <c r="AB2221" t="s">
        <v>9341</v>
      </c>
      <c r="AC2221" t="s">
        <v>237</v>
      </c>
      <c r="AL2221" t="s">
        <v>218</v>
      </c>
      <c r="AM2221" t="s">
        <v>9342</v>
      </c>
      <c r="AN2221" t="s">
        <v>6</v>
      </c>
      <c r="AO2221" t="s">
        <v>8969</v>
      </c>
      <c r="AP2221" s="57">
        <v>46248.541666666664</v>
      </c>
      <c r="AR2221" t="s">
        <v>219</v>
      </c>
      <c r="AS2221" t="s">
        <v>928</v>
      </c>
      <c r="AT2221" t="s">
        <v>231</v>
      </c>
      <c r="AU2221">
        <v>20260814</v>
      </c>
      <c r="AV2221" t="s">
        <v>222</v>
      </c>
      <c r="AW2221" t="s">
        <v>1027</v>
      </c>
      <c r="AX2221" t="s">
        <v>223</v>
      </c>
      <c r="BA2221" s="57">
        <v>46248.541666666664</v>
      </c>
      <c r="BB2221" t="s">
        <v>9342</v>
      </c>
      <c r="BC2221">
        <v>2026</v>
      </c>
      <c r="BD2221">
        <v>8</v>
      </c>
      <c r="BE2221">
        <v>14</v>
      </c>
      <c r="BF2221" s="6">
        <f t="shared" si="102"/>
        <v>46248</v>
      </c>
      <c r="BG2221">
        <f t="shared" si="103"/>
        <v>-0.54166666666424135</v>
      </c>
      <c r="BH2221" t="str">
        <f t="shared" si="104"/>
        <v>COMPLY</v>
      </c>
      <c r="BI2221" t="e">
        <f>VLOOKUP(H2221,Sheet2!$A$1:$B$270,2,FALSE)</f>
        <v>#N/A</v>
      </c>
    </row>
    <row r="2222" spans="1:61">
      <c r="A2222">
        <v>2221</v>
      </c>
      <c r="B2222">
        <v>1002520458</v>
      </c>
      <c r="C2222">
        <v>3</v>
      </c>
      <c r="D2222" t="s">
        <v>34</v>
      </c>
      <c r="E2222">
        <v>5</v>
      </c>
      <c r="F2222" t="s">
        <v>573</v>
      </c>
      <c r="G2222" t="s">
        <v>82</v>
      </c>
      <c r="H2222" t="s">
        <v>410</v>
      </c>
      <c r="I2222" t="s">
        <v>213</v>
      </c>
      <c r="J2222" t="s">
        <v>214</v>
      </c>
      <c r="K2222" t="s">
        <v>149</v>
      </c>
      <c r="M2222" t="s">
        <v>76</v>
      </c>
      <c r="N2222" t="s">
        <v>216</v>
      </c>
      <c r="O2222" s="57">
        <v>46245.643136574072</v>
      </c>
      <c r="P2222" s="57">
        <v>46247.844861111109</v>
      </c>
      <c r="Q2222">
        <v>69363545</v>
      </c>
      <c r="S2222">
        <v>172404209329</v>
      </c>
      <c r="T2222" t="s">
        <v>7491</v>
      </c>
      <c r="U2222" t="s">
        <v>6634</v>
      </c>
      <c r="V2222" t="s">
        <v>8412</v>
      </c>
      <c r="Z2222">
        <v>115.6157618</v>
      </c>
      <c r="AA2222">
        <v>-8.4771365999999997</v>
      </c>
      <c r="AB2222" t="s">
        <v>6635</v>
      </c>
      <c r="AC2222" t="s">
        <v>230</v>
      </c>
      <c r="AL2222" t="s">
        <v>218</v>
      </c>
      <c r="AM2222" t="s">
        <v>7924</v>
      </c>
      <c r="AN2222" t="s">
        <v>6</v>
      </c>
      <c r="AO2222" s="57">
        <v>46334.652650462966</v>
      </c>
      <c r="AP2222" s="57">
        <v>46247.333333333336</v>
      </c>
      <c r="AR2222" t="s">
        <v>219</v>
      </c>
      <c r="AS2222" t="s">
        <v>410</v>
      </c>
      <c r="AT2222" t="s">
        <v>231</v>
      </c>
      <c r="AU2222">
        <v>20260813</v>
      </c>
      <c r="AV2222" t="s">
        <v>222</v>
      </c>
      <c r="AW2222" t="s">
        <v>595</v>
      </c>
      <c r="AX2222" t="s">
        <v>223</v>
      </c>
      <c r="BA2222" s="57">
        <v>46247.333333333336</v>
      </c>
      <c r="BB2222" t="s">
        <v>7924</v>
      </c>
      <c r="BC2222">
        <v>2026</v>
      </c>
      <c r="BD2222">
        <v>8</v>
      </c>
      <c r="BE2222">
        <v>13</v>
      </c>
      <c r="BF2222" s="6">
        <f t="shared" si="102"/>
        <v>46247</v>
      </c>
      <c r="BG2222">
        <f t="shared" si="103"/>
        <v>-0.33333333333575865</v>
      </c>
      <c r="BH2222" t="str">
        <f t="shared" si="104"/>
        <v>COMPLY</v>
      </c>
      <c r="BI2222" t="str">
        <f>VLOOKUP(H2222,Sheet2!$A$1:$B$270,2,FALSE)</f>
        <v>KLUNGKUNG</v>
      </c>
    </row>
    <row r="2223" spans="1:61">
      <c r="A2223">
        <v>2222</v>
      </c>
      <c r="B2223">
        <v>1002519656</v>
      </c>
      <c r="C2223">
        <v>3</v>
      </c>
      <c r="D2223" t="s">
        <v>59</v>
      </c>
      <c r="E2223">
        <v>4</v>
      </c>
      <c r="F2223" t="s">
        <v>243</v>
      </c>
      <c r="G2223" t="s">
        <v>635</v>
      </c>
      <c r="H2223" t="s">
        <v>636</v>
      </c>
      <c r="I2223" t="s">
        <v>213</v>
      </c>
      <c r="J2223" t="s">
        <v>214</v>
      </c>
      <c r="K2223" t="s">
        <v>149</v>
      </c>
      <c r="L2223" t="s">
        <v>215</v>
      </c>
      <c r="M2223" t="s">
        <v>76</v>
      </c>
      <c r="N2223" t="s">
        <v>216</v>
      </c>
      <c r="O2223" s="57">
        <v>46245.499259259261</v>
      </c>
      <c r="P2223" s="57">
        <v>46246.500509259262</v>
      </c>
      <c r="Q2223">
        <v>69363213</v>
      </c>
      <c r="S2223">
        <v>141149112789</v>
      </c>
      <c r="T2223" t="s">
        <v>7492</v>
      </c>
      <c r="U2223" t="s">
        <v>7493</v>
      </c>
      <c r="V2223" t="s">
        <v>7494</v>
      </c>
      <c r="Z2223">
        <v>110.05897520000001</v>
      </c>
      <c r="AA2223">
        <v>-7.2269578000000001</v>
      </c>
      <c r="AB2223" t="s">
        <v>7495</v>
      </c>
      <c r="AC2223" t="s">
        <v>237</v>
      </c>
      <c r="AL2223" t="s">
        <v>218</v>
      </c>
      <c r="AM2223" t="s">
        <v>6738</v>
      </c>
      <c r="AN2223" t="s">
        <v>6</v>
      </c>
      <c r="AO2223" s="57">
        <v>46334.507453703707</v>
      </c>
      <c r="AP2223" s="57">
        <v>46246.333333333336</v>
      </c>
      <c r="AR2223" t="s">
        <v>219</v>
      </c>
      <c r="AS2223" t="s">
        <v>636</v>
      </c>
      <c r="AT2223" t="s">
        <v>231</v>
      </c>
      <c r="AU2223">
        <v>20260812</v>
      </c>
      <c r="AV2223" t="s">
        <v>222</v>
      </c>
      <c r="AW2223" t="s">
        <v>1027</v>
      </c>
      <c r="AX2223" t="s">
        <v>223</v>
      </c>
      <c r="BA2223" s="57">
        <v>46246.333333333336</v>
      </c>
      <c r="BB2223" t="s">
        <v>6738</v>
      </c>
      <c r="BC2223">
        <v>2026</v>
      </c>
      <c r="BD2223">
        <v>8</v>
      </c>
      <c r="BE2223">
        <v>12</v>
      </c>
      <c r="BF2223" s="6">
        <f t="shared" si="102"/>
        <v>46246</v>
      </c>
      <c r="BG2223">
        <f t="shared" si="103"/>
        <v>-0.33333333333575865</v>
      </c>
      <c r="BH2223" t="str">
        <f t="shared" si="104"/>
        <v>COMPLY</v>
      </c>
      <c r="BI2223" t="e">
        <f>VLOOKUP(H2223,Sheet2!$A$1:$B$270,2,FALSE)</f>
        <v>#N/A</v>
      </c>
    </row>
    <row r="2224" spans="1:61">
      <c r="A2224">
        <v>2223</v>
      </c>
      <c r="B2224">
        <v>1002518937</v>
      </c>
      <c r="C2224">
        <v>3</v>
      </c>
      <c r="D2224" t="s">
        <v>38</v>
      </c>
      <c r="E2224">
        <v>5</v>
      </c>
      <c r="F2224" t="s">
        <v>92</v>
      </c>
      <c r="G2224" t="s">
        <v>95</v>
      </c>
      <c r="H2224" t="s">
        <v>245</v>
      </c>
      <c r="I2224" t="s">
        <v>213</v>
      </c>
      <c r="J2224" t="s">
        <v>214</v>
      </c>
      <c r="K2224" t="s">
        <v>149</v>
      </c>
      <c r="L2224" t="s">
        <v>215</v>
      </c>
      <c r="M2224" t="s">
        <v>76</v>
      </c>
      <c r="N2224" t="s">
        <v>216</v>
      </c>
      <c r="O2224" s="57">
        <v>46245.378425925926</v>
      </c>
      <c r="P2224" s="57">
        <v>46246.478344907409</v>
      </c>
      <c r="Q2224">
        <v>69362916</v>
      </c>
      <c r="S2224">
        <v>152604231088</v>
      </c>
      <c r="T2224" t="s">
        <v>7496</v>
      </c>
      <c r="U2224" t="s">
        <v>7497</v>
      </c>
      <c r="V2224" t="s">
        <v>7498</v>
      </c>
      <c r="Z2224">
        <v>111.450773</v>
      </c>
      <c r="AA2224">
        <v>-7.8651720000000003</v>
      </c>
      <c r="AB2224" t="s">
        <v>7499</v>
      </c>
      <c r="AC2224" t="s">
        <v>237</v>
      </c>
      <c r="AL2224" t="s">
        <v>218</v>
      </c>
      <c r="AM2224" t="s">
        <v>6971</v>
      </c>
      <c r="AN2224" t="s">
        <v>6</v>
      </c>
      <c r="AO2224" s="57">
        <v>46334.381851851853</v>
      </c>
      <c r="AP2224" s="57">
        <v>46246.333333333336</v>
      </c>
      <c r="AR2224" t="s">
        <v>219</v>
      </c>
      <c r="AS2224" t="s">
        <v>245</v>
      </c>
      <c r="AT2224" t="s">
        <v>231</v>
      </c>
      <c r="AU2224">
        <v>20260812</v>
      </c>
      <c r="AV2224" t="s">
        <v>222</v>
      </c>
      <c r="AW2224" t="s">
        <v>1010</v>
      </c>
      <c r="AX2224" t="s">
        <v>223</v>
      </c>
      <c r="BA2224" s="57">
        <v>46246.333333333336</v>
      </c>
      <c r="BB2224" t="s">
        <v>6971</v>
      </c>
      <c r="BC2224">
        <v>2026</v>
      </c>
      <c r="BD2224">
        <v>8</v>
      </c>
      <c r="BE2224">
        <v>12</v>
      </c>
      <c r="BF2224" s="6">
        <f t="shared" si="102"/>
        <v>46246</v>
      </c>
      <c r="BG2224">
        <f t="shared" si="103"/>
        <v>-0.33333333333575865</v>
      </c>
      <c r="BH2224" t="str">
        <f t="shared" si="104"/>
        <v>COMPLY</v>
      </c>
      <c r="BI2224" t="str">
        <f>VLOOKUP(H2224,Sheet2!$A$1:$B$270,2,FALSE)</f>
        <v>PONOROGO</v>
      </c>
    </row>
    <row r="2225" spans="1:61">
      <c r="A2225">
        <v>2224</v>
      </c>
      <c r="B2225">
        <v>1002504703</v>
      </c>
      <c r="C2225">
        <v>3</v>
      </c>
      <c r="D2225" t="s">
        <v>45</v>
      </c>
      <c r="E2225">
        <v>5</v>
      </c>
      <c r="F2225" t="s">
        <v>211</v>
      </c>
      <c r="G2225" t="s">
        <v>115</v>
      </c>
      <c r="H2225" t="s">
        <v>279</v>
      </c>
      <c r="I2225" t="s">
        <v>213</v>
      </c>
      <c r="J2225" t="s">
        <v>214</v>
      </c>
      <c r="K2225" t="s">
        <v>149</v>
      </c>
      <c r="M2225" t="s">
        <v>76</v>
      </c>
      <c r="N2225" t="s">
        <v>216</v>
      </c>
      <c r="O2225" s="57">
        <v>46235.635335648149</v>
      </c>
      <c r="P2225" s="57">
        <v>46235.775381944448</v>
      </c>
      <c r="Q2225">
        <v>69355267</v>
      </c>
      <c r="S2225">
        <v>172603791294</v>
      </c>
      <c r="T2225" t="s">
        <v>1168</v>
      </c>
      <c r="U2225" t="s">
        <v>1282</v>
      </c>
      <c r="V2225" t="s">
        <v>1608</v>
      </c>
      <c r="Z2225">
        <v>116.35271</v>
      </c>
      <c r="AA2225">
        <v>-8.7611399839999997</v>
      </c>
      <c r="AB2225" t="s">
        <v>1170</v>
      </c>
      <c r="AC2225" t="s">
        <v>217</v>
      </c>
      <c r="AL2225" t="s">
        <v>218</v>
      </c>
      <c r="AM2225" t="s">
        <v>1609</v>
      </c>
      <c r="AN2225" t="s">
        <v>6</v>
      </c>
      <c r="AO2225" s="57">
        <v>46030.642418981479</v>
      </c>
      <c r="AR2225" t="s">
        <v>219</v>
      </c>
      <c r="AS2225" t="s">
        <v>279</v>
      </c>
      <c r="AT2225" t="s">
        <v>231</v>
      </c>
      <c r="AU2225">
        <v>20260801</v>
      </c>
      <c r="AV2225" t="s">
        <v>222</v>
      </c>
      <c r="AW2225" t="s">
        <v>562</v>
      </c>
      <c r="AX2225" t="s">
        <v>223</v>
      </c>
      <c r="BA2225" s="57">
        <v>46235.291666666664</v>
      </c>
      <c r="BB2225" t="s">
        <v>1609</v>
      </c>
      <c r="BC2225">
        <v>2026</v>
      </c>
      <c r="BD2225">
        <v>8</v>
      </c>
      <c r="BE2225">
        <v>1</v>
      </c>
      <c r="BF2225" s="6">
        <f t="shared" si="102"/>
        <v>46235</v>
      </c>
      <c r="BG2225">
        <f t="shared" si="103"/>
        <v>-0.29166666666424135</v>
      </c>
      <c r="BH2225" t="str">
        <f t="shared" si="104"/>
        <v>COMPLY</v>
      </c>
      <c r="BI2225" t="str">
        <f>VLOOKUP(H2225,Sheet2!$A$1:$B$270,2,FALSE)</f>
        <v>SELONG</v>
      </c>
    </row>
    <row r="2226" spans="1:61">
      <c r="A2226">
        <v>2225</v>
      </c>
      <c r="B2226">
        <v>1002511685</v>
      </c>
      <c r="C2226">
        <v>3</v>
      </c>
      <c r="D2226" t="s">
        <v>38</v>
      </c>
      <c r="E2226">
        <v>5</v>
      </c>
      <c r="F2226" t="s">
        <v>90</v>
      </c>
      <c r="G2226" t="s">
        <v>90</v>
      </c>
      <c r="H2226" t="s">
        <v>480</v>
      </c>
      <c r="I2226" t="s">
        <v>213</v>
      </c>
      <c r="J2226" t="s">
        <v>214</v>
      </c>
      <c r="K2226" t="s">
        <v>149</v>
      </c>
      <c r="L2226" t="s">
        <v>215</v>
      </c>
      <c r="M2226" t="s">
        <v>933</v>
      </c>
      <c r="N2226" t="s">
        <v>216</v>
      </c>
      <c r="O2226" s="57">
        <v>46240.413842592592</v>
      </c>
      <c r="P2226" s="57">
        <v>46240.696562500001</v>
      </c>
      <c r="Q2226">
        <v>69359690</v>
      </c>
      <c r="S2226">
        <v>152625207181</v>
      </c>
      <c r="T2226" t="s">
        <v>1616</v>
      </c>
      <c r="U2226" t="s">
        <v>1617</v>
      </c>
      <c r="V2226" t="s">
        <v>1618</v>
      </c>
      <c r="Z2226">
        <v>112.07078788429401</v>
      </c>
      <c r="AA2226">
        <v>-7.7949401242860903</v>
      </c>
      <c r="AB2226" t="s">
        <v>1619</v>
      </c>
      <c r="AC2226" t="s">
        <v>217</v>
      </c>
      <c r="AL2226" t="s">
        <v>218</v>
      </c>
      <c r="AM2226" t="s">
        <v>1620</v>
      </c>
      <c r="AN2226" t="s">
        <v>6</v>
      </c>
      <c r="AO2226" s="57">
        <v>46181.423634259256</v>
      </c>
      <c r="AP2226" s="57">
        <v>46241.333333333336</v>
      </c>
      <c r="AQ2226" t="s">
        <v>564</v>
      </c>
      <c r="AR2226" t="s">
        <v>12</v>
      </c>
      <c r="AS2226" t="s">
        <v>480</v>
      </c>
      <c r="AT2226" t="s">
        <v>231</v>
      </c>
      <c r="AV2226" t="s">
        <v>917</v>
      </c>
      <c r="AW2226" t="s">
        <v>1010</v>
      </c>
      <c r="AX2226" t="s">
        <v>223</v>
      </c>
      <c r="BA2226" s="57">
        <v>46241.333333333336</v>
      </c>
      <c r="BB2226" t="s">
        <v>1620</v>
      </c>
      <c r="BF2226" s="6" t="e">
        <f t="shared" si="102"/>
        <v>#NUM!</v>
      </c>
      <c r="BG2226" t="e">
        <f t="shared" si="103"/>
        <v>#NUM!</v>
      </c>
      <c r="BH2226" t="e">
        <f t="shared" si="104"/>
        <v>#NUM!</v>
      </c>
      <c r="BI2226" t="str">
        <f>VLOOKUP(H2226,Sheet2!$A$1:$B$270,2,FALSE)</f>
        <v>KEDIRI</v>
      </c>
    </row>
    <row r="2227" spans="1:61">
      <c r="A2227">
        <v>2226</v>
      </c>
      <c r="B2227">
        <v>1002524089</v>
      </c>
      <c r="C2227">
        <v>3</v>
      </c>
      <c r="D2227" t="s">
        <v>51</v>
      </c>
      <c r="E2227">
        <v>4</v>
      </c>
      <c r="F2227" t="s">
        <v>273</v>
      </c>
      <c r="G2227" t="s">
        <v>569</v>
      </c>
      <c r="H2227" t="s">
        <v>1050</v>
      </c>
      <c r="I2227" t="s">
        <v>213</v>
      </c>
      <c r="J2227" t="s">
        <v>214</v>
      </c>
      <c r="K2227" t="s">
        <v>149</v>
      </c>
      <c r="M2227" t="s">
        <v>76</v>
      </c>
      <c r="N2227" t="s">
        <v>216</v>
      </c>
      <c r="O2227" s="57">
        <v>46247.517708333333</v>
      </c>
      <c r="P2227" s="57">
        <v>46247.668206018519</v>
      </c>
      <c r="Q2227">
        <v>69363010</v>
      </c>
      <c r="S2227">
        <v>142521103428</v>
      </c>
      <c r="T2227" t="s">
        <v>7522</v>
      </c>
      <c r="U2227" t="s">
        <v>9343</v>
      </c>
      <c r="V2227" t="s">
        <v>9344</v>
      </c>
      <c r="Z2227">
        <v>110.69896666</v>
      </c>
      <c r="AA2227">
        <v>-7.0201833379999998</v>
      </c>
      <c r="AB2227" t="s">
        <v>7525</v>
      </c>
      <c r="AC2227" t="s">
        <v>291</v>
      </c>
      <c r="AL2227" t="s">
        <v>218</v>
      </c>
      <c r="AM2227" t="s">
        <v>9345</v>
      </c>
      <c r="AN2227" t="s">
        <v>6</v>
      </c>
      <c r="AO2227" t="s">
        <v>9074</v>
      </c>
      <c r="AR2227" t="s">
        <v>219</v>
      </c>
      <c r="AS2227" t="s">
        <v>1050</v>
      </c>
      <c r="AT2227" t="s">
        <v>231</v>
      </c>
      <c r="AU2227">
        <v>20260813</v>
      </c>
      <c r="AV2227" t="s">
        <v>222</v>
      </c>
      <c r="AW2227" t="s">
        <v>562</v>
      </c>
      <c r="AX2227" t="s">
        <v>223</v>
      </c>
      <c r="BA2227" s="57">
        <v>46247.291666666664</v>
      </c>
      <c r="BB2227" t="s">
        <v>9345</v>
      </c>
      <c r="BC2227">
        <v>2026</v>
      </c>
      <c r="BD2227">
        <v>8</v>
      </c>
      <c r="BE2227">
        <v>13</v>
      </c>
      <c r="BF2227" s="6">
        <f t="shared" si="102"/>
        <v>46247</v>
      </c>
      <c r="BG2227">
        <f t="shared" si="103"/>
        <v>-0.29166666666424135</v>
      </c>
      <c r="BH2227" t="str">
        <f t="shared" si="104"/>
        <v>COMPLY</v>
      </c>
      <c r="BI2227" t="e">
        <f>VLOOKUP(H2227,Sheet2!$A$1:$B$270,2,FALSE)</f>
        <v>#N/A</v>
      </c>
    </row>
    <row r="2228" spans="1:61">
      <c r="A2228">
        <v>2227</v>
      </c>
      <c r="B2228">
        <v>1002518667</v>
      </c>
      <c r="C2228">
        <v>3</v>
      </c>
      <c r="D2228" t="s">
        <v>45</v>
      </c>
      <c r="E2228">
        <v>5</v>
      </c>
      <c r="F2228" t="s">
        <v>211</v>
      </c>
      <c r="G2228" t="s">
        <v>118</v>
      </c>
      <c r="H2228" t="s">
        <v>464</v>
      </c>
      <c r="I2228" t="s">
        <v>213</v>
      </c>
      <c r="J2228" t="s">
        <v>214</v>
      </c>
      <c r="K2228" t="s">
        <v>149</v>
      </c>
      <c r="M2228" t="s">
        <v>76</v>
      </c>
      <c r="N2228" t="s">
        <v>216</v>
      </c>
      <c r="O2228" s="57">
        <v>46244.758043981485</v>
      </c>
      <c r="P2228" s="57">
        <v>46245.870787037034</v>
      </c>
      <c r="Q2228">
        <v>69361494</v>
      </c>
      <c r="S2228">
        <v>172608206138</v>
      </c>
      <c r="T2228" t="s">
        <v>4481</v>
      </c>
      <c r="U2228" t="s">
        <v>6249</v>
      </c>
      <c r="V2228" t="s">
        <v>6250</v>
      </c>
      <c r="Z2228">
        <v>116.7442223</v>
      </c>
      <c r="AA2228">
        <v>-8.9133095999999998</v>
      </c>
      <c r="AB2228" t="s">
        <v>4484</v>
      </c>
      <c r="AC2228" t="s">
        <v>290</v>
      </c>
      <c r="AL2228" t="s">
        <v>218</v>
      </c>
      <c r="AM2228" t="s">
        <v>6251</v>
      </c>
      <c r="AN2228" t="s">
        <v>6</v>
      </c>
      <c r="AO2228" s="57">
        <v>46303.777662037035</v>
      </c>
      <c r="AR2228" t="s">
        <v>219</v>
      </c>
      <c r="AS2228" t="s">
        <v>464</v>
      </c>
      <c r="AT2228" t="s">
        <v>231</v>
      </c>
      <c r="AU2228">
        <v>20260811</v>
      </c>
      <c r="AV2228" t="s">
        <v>222</v>
      </c>
      <c r="AW2228" t="s">
        <v>561</v>
      </c>
      <c r="AX2228" t="s">
        <v>223</v>
      </c>
      <c r="BA2228" s="57">
        <v>46244.291666666664</v>
      </c>
      <c r="BB2228" t="s">
        <v>6251</v>
      </c>
      <c r="BC2228">
        <v>2026</v>
      </c>
      <c r="BD2228">
        <v>8</v>
      </c>
      <c r="BE2228">
        <v>11</v>
      </c>
      <c r="BF2228" s="6">
        <f t="shared" si="102"/>
        <v>46245</v>
      </c>
      <c r="BG2228">
        <f t="shared" si="103"/>
        <v>0.70833333333575865</v>
      </c>
      <c r="BH2228" t="str">
        <f t="shared" si="104"/>
        <v>COMPLY</v>
      </c>
      <c r="BI2228" t="str">
        <f>VLOOKUP(H2228,Sheet2!$A$1:$B$270,2,FALSE)</f>
        <v>SUMBAWA</v>
      </c>
    </row>
    <row r="2229" spans="1:61">
      <c r="A2229">
        <v>2228</v>
      </c>
      <c r="B2229">
        <v>1002525844</v>
      </c>
      <c r="C2229">
        <v>3</v>
      </c>
      <c r="D2229" t="s">
        <v>55</v>
      </c>
      <c r="E2229">
        <v>5</v>
      </c>
      <c r="F2229" t="s">
        <v>265</v>
      </c>
      <c r="G2229" t="s">
        <v>122</v>
      </c>
      <c r="H2229" t="s">
        <v>297</v>
      </c>
      <c r="I2229" t="s">
        <v>213</v>
      </c>
      <c r="J2229" t="s">
        <v>214</v>
      </c>
      <c r="K2229" t="s">
        <v>149</v>
      </c>
      <c r="L2229" t="s">
        <v>215</v>
      </c>
      <c r="M2229" t="s">
        <v>76</v>
      </c>
      <c r="N2229" t="s">
        <v>216</v>
      </c>
      <c r="O2229" s="57">
        <v>46248.430509259262</v>
      </c>
      <c r="P2229" s="57">
        <v>46248.731469907405</v>
      </c>
      <c r="Q2229">
        <v>69365787</v>
      </c>
      <c r="S2229">
        <v>152446245143</v>
      </c>
      <c r="T2229" t="s">
        <v>11628</v>
      </c>
      <c r="U2229" t="s">
        <v>11629</v>
      </c>
      <c r="V2229" t="s">
        <v>11630</v>
      </c>
      <c r="Z2229">
        <v>112.564652971923</v>
      </c>
      <c r="AA2229">
        <v>-7.2350750104668604</v>
      </c>
      <c r="AB2229" t="s">
        <v>11631</v>
      </c>
      <c r="AC2229" t="s">
        <v>217</v>
      </c>
      <c r="AL2229" t="s">
        <v>218</v>
      </c>
      <c r="AM2229" t="s">
        <v>11632</v>
      </c>
      <c r="AN2229" t="s">
        <v>6</v>
      </c>
      <c r="AO2229" t="s">
        <v>10096</v>
      </c>
      <c r="AP2229" s="57">
        <v>46249.416666666664</v>
      </c>
      <c r="AR2229" t="s">
        <v>219</v>
      </c>
      <c r="AS2229" t="s">
        <v>297</v>
      </c>
      <c r="AT2229" t="s">
        <v>231</v>
      </c>
      <c r="AU2229">
        <v>20260814</v>
      </c>
      <c r="AV2229" t="s">
        <v>222</v>
      </c>
      <c r="AW2229" t="s">
        <v>1015</v>
      </c>
      <c r="AX2229" t="s">
        <v>223</v>
      </c>
      <c r="BA2229" s="57">
        <v>46249.416666666664</v>
      </c>
      <c r="BB2229" t="s">
        <v>11632</v>
      </c>
      <c r="BC2229">
        <v>2026</v>
      </c>
      <c r="BD2229">
        <v>8</v>
      </c>
      <c r="BE2229">
        <v>14</v>
      </c>
      <c r="BF2229" s="6">
        <f t="shared" si="102"/>
        <v>46248</v>
      </c>
      <c r="BG2229">
        <f t="shared" si="103"/>
        <v>-1.4166666666642413</v>
      </c>
      <c r="BH2229" t="str">
        <f t="shared" si="104"/>
        <v>COMPLY</v>
      </c>
      <c r="BI2229" t="str">
        <f>VLOOKUP(H2229,Sheet2!$A$1:$B$270,2,FALSE)</f>
        <v>GRESIK</v>
      </c>
    </row>
    <row r="2230" spans="1:61">
      <c r="A2230">
        <v>2229</v>
      </c>
      <c r="B2230">
        <v>1002531346</v>
      </c>
      <c r="C2230">
        <v>3</v>
      </c>
      <c r="D2230" t="s">
        <v>49</v>
      </c>
      <c r="E2230">
        <v>4</v>
      </c>
      <c r="F2230" t="s">
        <v>252</v>
      </c>
      <c r="G2230" t="s">
        <v>553</v>
      </c>
      <c r="H2230" t="s">
        <v>945</v>
      </c>
      <c r="I2230" t="s">
        <v>213</v>
      </c>
      <c r="J2230" t="s">
        <v>214</v>
      </c>
      <c r="K2230" t="s">
        <v>149</v>
      </c>
      <c r="L2230" t="s">
        <v>215</v>
      </c>
      <c r="M2230" t="s">
        <v>575</v>
      </c>
      <c r="N2230" t="s">
        <v>216</v>
      </c>
      <c r="O2230" s="57">
        <v>46251.718715277777</v>
      </c>
      <c r="P2230" s="57">
        <v>46252.658854166664</v>
      </c>
      <c r="Q2230">
        <v>69368313</v>
      </c>
      <c r="S2230">
        <v>142205105676</v>
      </c>
      <c r="T2230" t="s">
        <v>11633</v>
      </c>
      <c r="U2230" t="s">
        <v>11634</v>
      </c>
      <c r="V2230" t="s">
        <v>11635</v>
      </c>
      <c r="Z2230">
        <v>108.94557215273301</v>
      </c>
      <c r="AA2230">
        <v>-6.91047706838539</v>
      </c>
      <c r="AB2230" t="s">
        <v>11636</v>
      </c>
      <c r="AC2230" t="s">
        <v>217</v>
      </c>
      <c r="AL2230" t="s">
        <v>218</v>
      </c>
      <c r="AM2230" t="s">
        <v>11637</v>
      </c>
      <c r="AN2230" t="s">
        <v>6</v>
      </c>
      <c r="AO2230" t="s">
        <v>10731</v>
      </c>
      <c r="AP2230" s="57">
        <v>46252.625</v>
      </c>
      <c r="AR2230" t="s">
        <v>14</v>
      </c>
      <c r="AS2230" t="s">
        <v>945</v>
      </c>
      <c r="AT2230" t="s">
        <v>231</v>
      </c>
      <c r="AV2230" t="s">
        <v>13808</v>
      </c>
      <c r="AW2230" t="s">
        <v>1015</v>
      </c>
      <c r="AX2230" t="s">
        <v>223</v>
      </c>
      <c r="BA2230" s="57">
        <v>46252.625</v>
      </c>
      <c r="BB2230" t="s">
        <v>11637</v>
      </c>
      <c r="BF2230" s="6" t="e">
        <f t="shared" si="102"/>
        <v>#NUM!</v>
      </c>
      <c r="BG2230" t="e">
        <f t="shared" si="103"/>
        <v>#NUM!</v>
      </c>
      <c r="BH2230" t="e">
        <f t="shared" si="104"/>
        <v>#NUM!</v>
      </c>
      <c r="BI2230" t="e">
        <f>VLOOKUP(H2230,Sheet2!$A$1:$B$270,2,FALSE)</f>
        <v>#N/A</v>
      </c>
    </row>
    <row r="2231" spans="1:61">
      <c r="A2231">
        <v>2230</v>
      </c>
      <c r="B2231">
        <v>1002508551</v>
      </c>
      <c r="C2231">
        <v>3</v>
      </c>
      <c r="D2231" t="s">
        <v>55</v>
      </c>
      <c r="E2231">
        <v>5</v>
      </c>
      <c r="F2231" t="s">
        <v>228</v>
      </c>
      <c r="G2231" t="s">
        <v>121</v>
      </c>
      <c r="H2231" t="s">
        <v>492</v>
      </c>
      <c r="I2231" t="s">
        <v>213</v>
      </c>
      <c r="J2231" t="s">
        <v>214</v>
      </c>
      <c r="K2231" t="s">
        <v>149</v>
      </c>
      <c r="M2231" t="s">
        <v>76</v>
      </c>
      <c r="N2231" t="s">
        <v>216</v>
      </c>
      <c r="O2231" s="57">
        <v>46238.603148148148</v>
      </c>
      <c r="P2231" s="57">
        <v>46238.624745370369</v>
      </c>
      <c r="Q2231">
        <v>69355813</v>
      </c>
      <c r="S2231">
        <v>152439205247</v>
      </c>
      <c r="T2231" t="s">
        <v>1631</v>
      </c>
      <c r="U2231" t="s">
        <v>1632</v>
      </c>
      <c r="V2231" t="s">
        <v>1633</v>
      </c>
      <c r="Z2231">
        <v>112.941172120055</v>
      </c>
      <c r="AA2231">
        <v>-6.9937110643435796</v>
      </c>
      <c r="AB2231" t="s">
        <v>1634</v>
      </c>
      <c r="AC2231" t="s">
        <v>217</v>
      </c>
      <c r="AL2231" t="s">
        <v>218</v>
      </c>
      <c r="AM2231" t="s">
        <v>1635</v>
      </c>
      <c r="AN2231" t="s">
        <v>6</v>
      </c>
      <c r="AO2231" s="57">
        <v>46120.611273148148</v>
      </c>
      <c r="AR2231" t="s">
        <v>219</v>
      </c>
      <c r="AS2231" t="s">
        <v>492</v>
      </c>
      <c r="AT2231" t="s">
        <v>221</v>
      </c>
      <c r="AU2231">
        <v>20260804</v>
      </c>
      <c r="AV2231" t="s">
        <v>222</v>
      </c>
      <c r="AW2231" t="s">
        <v>561</v>
      </c>
      <c r="AX2231" t="s">
        <v>223</v>
      </c>
      <c r="BA2231" s="57">
        <v>46238.291666666664</v>
      </c>
      <c r="BB2231" t="s">
        <v>1635</v>
      </c>
      <c r="BC2231">
        <v>2026</v>
      </c>
      <c r="BD2231">
        <v>8</v>
      </c>
      <c r="BE2231">
        <v>4</v>
      </c>
      <c r="BF2231" s="6">
        <f t="shared" si="102"/>
        <v>46238</v>
      </c>
      <c r="BG2231">
        <f t="shared" si="103"/>
        <v>-0.29166666666424135</v>
      </c>
      <c r="BH2231" t="str">
        <f t="shared" si="104"/>
        <v>COMPLY</v>
      </c>
      <c r="BI2231" t="str">
        <f>VLOOKUP(H2231,Sheet2!$A$1:$B$270,2,FALSE)</f>
        <v>MADURA</v>
      </c>
    </row>
    <row r="2232" spans="1:61">
      <c r="A2232">
        <v>2231</v>
      </c>
      <c r="B2232">
        <v>1002528922</v>
      </c>
      <c r="C2232">
        <v>3</v>
      </c>
      <c r="D2232" t="s">
        <v>55</v>
      </c>
      <c r="E2232">
        <v>5</v>
      </c>
      <c r="F2232" t="s">
        <v>265</v>
      </c>
      <c r="G2232" t="s">
        <v>125</v>
      </c>
      <c r="H2232" t="s">
        <v>415</v>
      </c>
      <c r="I2232" t="s">
        <v>213</v>
      </c>
      <c r="J2232" t="s">
        <v>214</v>
      </c>
      <c r="K2232" t="s">
        <v>149</v>
      </c>
      <c r="L2232" t="s">
        <v>215</v>
      </c>
      <c r="M2232" t="s">
        <v>76</v>
      </c>
      <c r="N2232" t="s">
        <v>216</v>
      </c>
      <c r="O2232" s="57">
        <v>46249.81454861111</v>
      </c>
      <c r="P2232" s="57">
        <v>46250.599594907406</v>
      </c>
      <c r="Q2232">
        <v>69367230</v>
      </c>
      <c r="S2232">
        <v>152433910020</v>
      </c>
      <c r="T2232" t="s">
        <v>11638</v>
      </c>
      <c r="U2232" t="s">
        <v>11639</v>
      </c>
      <c r="V2232" t="s">
        <v>11640</v>
      </c>
      <c r="Z2232">
        <v>112.362261861562</v>
      </c>
      <c r="AA2232">
        <v>-7.2598781317964596</v>
      </c>
      <c r="AB2232" t="s">
        <v>11641</v>
      </c>
      <c r="AC2232" t="s">
        <v>217</v>
      </c>
      <c r="AL2232" t="s">
        <v>218</v>
      </c>
      <c r="AM2232" t="s">
        <v>11642</v>
      </c>
      <c r="AN2232" t="s">
        <v>6</v>
      </c>
      <c r="AO2232" t="s">
        <v>11643</v>
      </c>
      <c r="AP2232" s="57">
        <v>46251.541666666664</v>
      </c>
      <c r="AR2232" t="s">
        <v>219</v>
      </c>
      <c r="AS2232" t="s">
        <v>415</v>
      </c>
      <c r="AT2232" t="s">
        <v>231</v>
      </c>
      <c r="AU2232">
        <v>20260816</v>
      </c>
      <c r="AV2232" t="s">
        <v>222</v>
      </c>
      <c r="AW2232" t="s">
        <v>1021</v>
      </c>
      <c r="AX2232" t="s">
        <v>223</v>
      </c>
      <c r="BA2232" s="57">
        <v>46251.541666666664</v>
      </c>
      <c r="BB2232" t="s">
        <v>11642</v>
      </c>
      <c r="BC2232">
        <v>2026</v>
      </c>
      <c r="BD2232">
        <v>8</v>
      </c>
      <c r="BE2232">
        <v>16</v>
      </c>
      <c r="BF2232" s="6">
        <f t="shared" si="102"/>
        <v>46250</v>
      </c>
      <c r="BG2232">
        <f t="shared" si="103"/>
        <v>-1.5416666666642413</v>
      </c>
      <c r="BH2232" t="str">
        <f t="shared" si="104"/>
        <v>COMPLY</v>
      </c>
      <c r="BI2232" t="str">
        <f>VLOOKUP(H2232,Sheet2!$A$1:$B$270,2,FALSE)</f>
        <v>GRESIK</v>
      </c>
    </row>
    <row r="2233" spans="1:61">
      <c r="A2233">
        <v>2232</v>
      </c>
      <c r="B2233">
        <v>1002534605</v>
      </c>
      <c r="C2233">
        <v>3</v>
      </c>
      <c r="D2233" t="s">
        <v>38</v>
      </c>
      <c r="E2233">
        <v>5</v>
      </c>
      <c r="F2233" t="s">
        <v>250</v>
      </c>
      <c r="G2233" t="s">
        <v>91</v>
      </c>
      <c r="H2233" t="s">
        <v>422</v>
      </c>
      <c r="I2233" t="s">
        <v>213</v>
      </c>
      <c r="J2233" t="s">
        <v>214</v>
      </c>
      <c r="K2233" t="s">
        <v>149</v>
      </c>
      <c r="L2233" t="s">
        <v>215</v>
      </c>
      <c r="M2233" t="s">
        <v>240</v>
      </c>
      <c r="N2233" t="s">
        <v>216</v>
      </c>
      <c r="O2233" s="57">
        <v>46252.758287037039</v>
      </c>
      <c r="P2233" s="57">
        <v>46252.759733796294</v>
      </c>
      <c r="Q2233">
        <v>69369479</v>
      </c>
      <c r="S2233">
        <v>152715213469</v>
      </c>
      <c r="T2233" t="s">
        <v>13809</v>
      </c>
      <c r="U2233" t="s">
        <v>13810</v>
      </c>
      <c r="V2233" t="s">
        <v>13811</v>
      </c>
      <c r="Z2233">
        <v>112.61934558057899</v>
      </c>
      <c r="AA2233">
        <v>-8.1855569122367005</v>
      </c>
      <c r="AB2233" t="s">
        <v>13812</v>
      </c>
      <c r="AC2233" t="s">
        <v>237</v>
      </c>
      <c r="AL2233" t="s">
        <v>218</v>
      </c>
      <c r="AM2233" t="s">
        <v>13813</v>
      </c>
      <c r="AN2233" t="s">
        <v>6</v>
      </c>
      <c r="AO2233" t="s">
        <v>13316</v>
      </c>
      <c r="AP2233" s="57">
        <v>46253.625</v>
      </c>
      <c r="AR2233" t="s">
        <v>241</v>
      </c>
      <c r="AS2233" t="s">
        <v>422</v>
      </c>
      <c r="AT2233" t="s">
        <v>231</v>
      </c>
      <c r="AV2233" t="s">
        <v>240</v>
      </c>
      <c r="AW2233" t="s">
        <v>924</v>
      </c>
      <c r="AX2233" t="s">
        <v>223</v>
      </c>
      <c r="BA2233" s="57">
        <v>46253.625</v>
      </c>
      <c r="BB2233" t="s">
        <v>13813</v>
      </c>
      <c r="BF2233" s="6" t="e">
        <f t="shared" si="102"/>
        <v>#NUM!</v>
      </c>
      <c r="BG2233" t="e">
        <f t="shared" si="103"/>
        <v>#NUM!</v>
      </c>
      <c r="BH2233" t="e">
        <f t="shared" si="104"/>
        <v>#NUM!</v>
      </c>
      <c r="BI2233" t="str">
        <f>VLOOKUP(H2233,Sheet2!$A$1:$B$270,2,FALSE)</f>
        <v>MALANG</v>
      </c>
    </row>
    <row r="2234" spans="1:61">
      <c r="A2234">
        <v>2233</v>
      </c>
      <c r="B2234">
        <v>1002513785</v>
      </c>
      <c r="C2234">
        <v>3</v>
      </c>
      <c r="D2234" t="s">
        <v>51</v>
      </c>
      <c r="E2234">
        <v>4</v>
      </c>
      <c r="F2234" t="s">
        <v>273</v>
      </c>
      <c r="G2234" t="s">
        <v>569</v>
      </c>
      <c r="H2234" t="s">
        <v>907</v>
      </c>
      <c r="I2234" t="s">
        <v>213</v>
      </c>
      <c r="J2234" t="s">
        <v>214</v>
      </c>
      <c r="K2234" t="s">
        <v>149</v>
      </c>
      <c r="L2234" t="s">
        <v>215</v>
      </c>
      <c r="M2234" t="s">
        <v>76</v>
      </c>
      <c r="N2234" t="s">
        <v>216</v>
      </c>
      <c r="O2234" s="57">
        <v>46241.382604166669</v>
      </c>
      <c r="P2234" s="57">
        <v>46243.713807870372</v>
      </c>
      <c r="Q2234">
        <v>69360421</v>
      </c>
      <c r="S2234">
        <v>142509107221</v>
      </c>
      <c r="T2234" t="s">
        <v>4658</v>
      </c>
      <c r="U2234" t="s">
        <v>4659</v>
      </c>
      <c r="V2234" t="s">
        <v>4660</v>
      </c>
      <c r="Z2234">
        <v>111.0093541</v>
      </c>
      <c r="AA2234">
        <v>-7.0867570999999998</v>
      </c>
      <c r="AB2234" t="s">
        <v>4661</v>
      </c>
      <c r="AC2234" t="s">
        <v>237</v>
      </c>
      <c r="AL2234" t="s">
        <v>218</v>
      </c>
      <c r="AM2234" t="s">
        <v>4662</v>
      </c>
      <c r="AN2234" t="s">
        <v>6</v>
      </c>
      <c r="AO2234" s="57">
        <v>46211.39303240741</v>
      </c>
      <c r="AP2234" s="57">
        <v>46242.541666666664</v>
      </c>
      <c r="AR2234" t="s">
        <v>219</v>
      </c>
      <c r="AS2234" t="s">
        <v>907</v>
      </c>
      <c r="AT2234" t="s">
        <v>231</v>
      </c>
      <c r="AU2234">
        <v>20260809</v>
      </c>
      <c r="AV2234" t="s">
        <v>222</v>
      </c>
      <c r="AW2234" t="s">
        <v>1010</v>
      </c>
      <c r="AX2234" t="s">
        <v>223</v>
      </c>
      <c r="BA2234" s="57">
        <v>46242.541666666664</v>
      </c>
      <c r="BB2234" t="s">
        <v>4662</v>
      </c>
      <c r="BC2234">
        <v>2026</v>
      </c>
      <c r="BD2234">
        <v>8</v>
      </c>
      <c r="BE2234">
        <v>9</v>
      </c>
      <c r="BF2234" s="6">
        <f t="shared" si="102"/>
        <v>46243</v>
      </c>
      <c r="BG2234">
        <f t="shared" si="103"/>
        <v>0.45833333333575865</v>
      </c>
      <c r="BH2234" t="str">
        <f t="shared" si="104"/>
        <v>COMPLY</v>
      </c>
      <c r="BI2234" t="e">
        <f>VLOOKUP(H2234,Sheet2!$A$1:$B$270,2,FALSE)</f>
        <v>#N/A</v>
      </c>
    </row>
    <row r="2235" spans="1:61">
      <c r="A2235">
        <v>2234</v>
      </c>
      <c r="B2235">
        <v>1002525302</v>
      </c>
      <c r="C2235">
        <v>3</v>
      </c>
      <c r="D2235" t="s">
        <v>55</v>
      </c>
      <c r="E2235">
        <v>5</v>
      </c>
      <c r="F2235" t="s">
        <v>313</v>
      </c>
      <c r="G2235" t="s">
        <v>126</v>
      </c>
      <c r="H2235" t="s">
        <v>363</v>
      </c>
      <c r="I2235" t="s">
        <v>213</v>
      </c>
      <c r="J2235" t="s">
        <v>214</v>
      </c>
      <c r="K2235" t="s">
        <v>149</v>
      </c>
      <c r="M2235" t="s">
        <v>76</v>
      </c>
      <c r="N2235" t="s">
        <v>608</v>
      </c>
      <c r="O2235" s="57">
        <v>46247.842326388891</v>
      </c>
      <c r="P2235" s="57">
        <v>46248.644699074073</v>
      </c>
      <c r="Q2235">
        <v>69365555</v>
      </c>
      <c r="S2235">
        <v>152310255727</v>
      </c>
      <c r="T2235" t="s">
        <v>9346</v>
      </c>
      <c r="U2235" t="s">
        <v>9347</v>
      </c>
      <c r="V2235" t="s">
        <v>9348</v>
      </c>
      <c r="Z2235">
        <v>112.7850617</v>
      </c>
      <c r="AA2235">
        <v>-7.3317527</v>
      </c>
      <c r="AB2235" t="s">
        <v>9349</v>
      </c>
      <c r="AC2235" t="s">
        <v>230</v>
      </c>
      <c r="AL2235" t="s">
        <v>218</v>
      </c>
      <c r="AM2235" t="s">
        <v>9350</v>
      </c>
      <c r="AN2235" t="s">
        <v>6</v>
      </c>
      <c r="AO2235" t="s">
        <v>9234</v>
      </c>
      <c r="AP2235" s="57">
        <v>46252.541666666664</v>
      </c>
      <c r="AR2235" t="s">
        <v>219</v>
      </c>
      <c r="AS2235" t="s">
        <v>363</v>
      </c>
      <c r="AT2235" t="s">
        <v>231</v>
      </c>
      <c r="AU2235">
        <v>20260814</v>
      </c>
      <c r="AV2235" t="s">
        <v>222</v>
      </c>
      <c r="AW2235" t="s">
        <v>596</v>
      </c>
      <c r="AX2235" t="s">
        <v>223</v>
      </c>
      <c r="BA2235" s="57">
        <v>46252.541666666664</v>
      </c>
      <c r="BB2235" t="s">
        <v>9350</v>
      </c>
      <c r="BC2235">
        <v>2026</v>
      </c>
      <c r="BD2235">
        <v>8</v>
      </c>
      <c r="BE2235">
        <v>14</v>
      </c>
      <c r="BF2235" s="6">
        <f t="shared" si="102"/>
        <v>46248</v>
      </c>
      <c r="BG2235">
        <f t="shared" si="103"/>
        <v>-4.5416666666642413</v>
      </c>
      <c r="BH2235" t="str">
        <f t="shared" si="104"/>
        <v>COMPLY</v>
      </c>
      <c r="BI2235" t="str">
        <f>VLOOKUP(H2235,Sheet2!$A$1:$B$270,2,FALSE)</f>
        <v>SURABAYA SELATAN</v>
      </c>
    </row>
    <row r="2236" spans="1:61">
      <c r="A2236">
        <v>2235</v>
      </c>
      <c r="B2236">
        <v>1002528637</v>
      </c>
      <c r="C2236">
        <v>3</v>
      </c>
      <c r="D2236" t="s">
        <v>55</v>
      </c>
      <c r="E2236">
        <v>5</v>
      </c>
      <c r="F2236" t="s">
        <v>228</v>
      </c>
      <c r="G2236" t="s">
        <v>121</v>
      </c>
      <c r="H2236" t="s">
        <v>342</v>
      </c>
      <c r="I2236" t="s">
        <v>213</v>
      </c>
      <c r="J2236" t="s">
        <v>214</v>
      </c>
      <c r="K2236" t="s">
        <v>149</v>
      </c>
      <c r="L2236" t="s">
        <v>215</v>
      </c>
      <c r="M2236" t="s">
        <v>575</v>
      </c>
      <c r="N2236" t="s">
        <v>216</v>
      </c>
      <c r="O2236" s="57">
        <v>46249.666631944441</v>
      </c>
      <c r="P2236" s="57">
        <v>46252.682800925926</v>
      </c>
      <c r="Q2236">
        <v>69367097</v>
      </c>
      <c r="S2236">
        <v>152434912716</v>
      </c>
      <c r="T2236" t="s">
        <v>10855</v>
      </c>
      <c r="U2236" t="s">
        <v>11648</v>
      </c>
      <c r="V2236" t="s">
        <v>11649</v>
      </c>
      <c r="Z2236">
        <v>113.235447965562</v>
      </c>
      <c r="AA2236">
        <v>-7.0797328375850803</v>
      </c>
      <c r="AB2236" t="s">
        <v>10858</v>
      </c>
      <c r="AC2236" t="s">
        <v>217</v>
      </c>
      <c r="AL2236" t="s">
        <v>218</v>
      </c>
      <c r="AM2236" t="s">
        <v>10574</v>
      </c>
      <c r="AN2236" t="s">
        <v>6</v>
      </c>
      <c r="AO2236" t="s">
        <v>10158</v>
      </c>
      <c r="AP2236" s="57">
        <v>46250.541666666664</v>
      </c>
      <c r="AQ2236" t="s">
        <v>248</v>
      </c>
      <c r="AR2236" t="s">
        <v>14</v>
      </c>
      <c r="AS2236" t="s">
        <v>342</v>
      </c>
      <c r="AT2236" t="s">
        <v>221</v>
      </c>
      <c r="AV2236" t="s">
        <v>13814</v>
      </c>
      <c r="AW2236" t="s">
        <v>947</v>
      </c>
      <c r="AX2236" t="s">
        <v>223</v>
      </c>
      <c r="BA2236" s="57">
        <v>46250.541666666664</v>
      </c>
      <c r="BB2236" t="s">
        <v>10574</v>
      </c>
      <c r="BF2236" s="6" t="e">
        <f t="shared" si="102"/>
        <v>#NUM!</v>
      </c>
      <c r="BG2236" t="e">
        <f t="shared" si="103"/>
        <v>#NUM!</v>
      </c>
      <c r="BH2236" t="e">
        <f t="shared" si="104"/>
        <v>#NUM!</v>
      </c>
      <c r="BI2236" t="str">
        <f>VLOOKUP(H2236,Sheet2!$A$1:$B$270,2,FALSE)</f>
        <v>MADURA</v>
      </c>
    </row>
    <row r="2237" spans="1:61">
      <c r="A2237">
        <v>2236</v>
      </c>
      <c r="B2237">
        <v>1002518622</v>
      </c>
      <c r="C2237">
        <v>3</v>
      </c>
      <c r="D2237" t="s">
        <v>55</v>
      </c>
      <c r="E2237">
        <v>5</v>
      </c>
      <c r="F2237" t="s">
        <v>265</v>
      </c>
      <c r="G2237" t="s">
        <v>128</v>
      </c>
      <c r="H2237" t="s">
        <v>274</v>
      </c>
      <c r="I2237" t="s">
        <v>213</v>
      </c>
      <c r="J2237" t="s">
        <v>214</v>
      </c>
      <c r="K2237" t="s">
        <v>149</v>
      </c>
      <c r="L2237" t="s">
        <v>215</v>
      </c>
      <c r="M2237" t="s">
        <v>76</v>
      </c>
      <c r="N2237" t="s">
        <v>216</v>
      </c>
      <c r="O2237" s="57">
        <v>46244.730520833335</v>
      </c>
      <c r="P2237" s="57">
        <v>46245.727835648147</v>
      </c>
      <c r="Q2237">
        <v>69362753</v>
      </c>
      <c r="S2237">
        <v>152418251413</v>
      </c>
      <c r="T2237" t="s">
        <v>6272</v>
      </c>
      <c r="U2237" t="s">
        <v>6273</v>
      </c>
      <c r="V2237" t="s">
        <v>6274</v>
      </c>
      <c r="Z2237">
        <v>112.670742049813</v>
      </c>
      <c r="AA2237">
        <v>-7.2464629836754497</v>
      </c>
      <c r="AB2237" t="s">
        <v>6275</v>
      </c>
      <c r="AC2237" t="s">
        <v>217</v>
      </c>
      <c r="AL2237" t="s">
        <v>218</v>
      </c>
      <c r="AM2237" t="s">
        <v>6276</v>
      </c>
      <c r="AN2237" t="s">
        <v>6</v>
      </c>
      <c r="AO2237" s="57">
        <v>46303.736030092594</v>
      </c>
      <c r="AP2237" s="57">
        <v>46248.541666666664</v>
      </c>
      <c r="AR2237" t="s">
        <v>219</v>
      </c>
      <c r="AS2237" t="s">
        <v>274</v>
      </c>
      <c r="AT2237" t="s">
        <v>231</v>
      </c>
      <c r="AU2237">
        <v>20260811</v>
      </c>
      <c r="AV2237" t="s">
        <v>222</v>
      </c>
      <c r="AW2237" t="s">
        <v>1010</v>
      </c>
      <c r="AX2237" t="s">
        <v>223</v>
      </c>
      <c r="BA2237" s="57">
        <v>46248.541666666664</v>
      </c>
      <c r="BB2237" t="s">
        <v>6276</v>
      </c>
      <c r="BC2237">
        <v>2026</v>
      </c>
      <c r="BD2237">
        <v>8</v>
      </c>
      <c r="BE2237">
        <v>11</v>
      </c>
      <c r="BF2237" s="6">
        <f t="shared" si="102"/>
        <v>46245</v>
      </c>
      <c r="BG2237">
        <f t="shared" si="103"/>
        <v>-3.5416666666642413</v>
      </c>
      <c r="BH2237" t="str">
        <f t="shared" si="104"/>
        <v>COMPLY</v>
      </c>
      <c r="BI2237" t="str">
        <f>VLOOKUP(H2237,Sheet2!$A$1:$B$270,2,FALSE)</f>
        <v>SURABAYA UTARA</v>
      </c>
    </row>
    <row r="2238" spans="1:61">
      <c r="A2238">
        <v>2237</v>
      </c>
      <c r="B2238">
        <v>1002506599</v>
      </c>
      <c r="C2238">
        <v>3</v>
      </c>
      <c r="D2238" t="s">
        <v>59</v>
      </c>
      <c r="E2238">
        <v>4</v>
      </c>
      <c r="F2238" t="s">
        <v>243</v>
      </c>
      <c r="G2238" t="s">
        <v>896</v>
      </c>
      <c r="H2238" t="s">
        <v>914</v>
      </c>
      <c r="I2238" t="s">
        <v>213</v>
      </c>
      <c r="J2238" t="s">
        <v>214</v>
      </c>
      <c r="K2238" t="s">
        <v>149</v>
      </c>
      <c r="L2238" t="s">
        <v>215</v>
      </c>
      <c r="M2238" t="s">
        <v>76</v>
      </c>
      <c r="N2238" t="s">
        <v>216</v>
      </c>
      <c r="O2238" s="57">
        <v>46237.749259259261</v>
      </c>
      <c r="P2238" s="57">
        <v>46238.593657407408</v>
      </c>
      <c r="Q2238">
        <v>69357820</v>
      </c>
      <c r="S2238">
        <v>141146114793</v>
      </c>
      <c r="T2238" t="s">
        <v>1666</v>
      </c>
      <c r="U2238" t="s">
        <v>1667</v>
      </c>
      <c r="V2238" t="s">
        <v>1668</v>
      </c>
      <c r="Z2238">
        <v>110.34173199999999</v>
      </c>
      <c r="AA2238">
        <v>-7.608924</v>
      </c>
      <c r="AB2238" t="s">
        <v>1669</v>
      </c>
      <c r="AC2238" t="s">
        <v>237</v>
      </c>
      <c r="AL2238" t="s">
        <v>218</v>
      </c>
      <c r="AM2238" t="s">
        <v>1670</v>
      </c>
      <c r="AN2238" t="s">
        <v>6</v>
      </c>
      <c r="AO2238" s="57">
        <v>46089.757118055553</v>
      </c>
      <c r="AP2238" s="57">
        <v>46239.375</v>
      </c>
      <c r="AR2238" t="s">
        <v>219</v>
      </c>
      <c r="AS2238" t="s">
        <v>914</v>
      </c>
      <c r="AT2238" t="s">
        <v>231</v>
      </c>
      <c r="AU2238">
        <v>20260804</v>
      </c>
      <c r="AV2238" t="s">
        <v>222</v>
      </c>
      <c r="AW2238" t="s">
        <v>1012</v>
      </c>
      <c r="AX2238" t="s">
        <v>223</v>
      </c>
      <c r="BA2238" s="57">
        <v>46239.375</v>
      </c>
      <c r="BB2238" t="s">
        <v>1670</v>
      </c>
      <c r="BC2238">
        <v>2026</v>
      </c>
      <c r="BD2238">
        <v>8</v>
      </c>
      <c r="BE2238">
        <v>4</v>
      </c>
      <c r="BF2238" s="6">
        <f t="shared" si="102"/>
        <v>46238</v>
      </c>
      <c r="BG2238">
        <f t="shared" si="103"/>
        <v>-1.375</v>
      </c>
      <c r="BH2238" t="str">
        <f t="shared" si="104"/>
        <v>COMPLY</v>
      </c>
      <c r="BI2238" t="e">
        <f>VLOOKUP(H2238,Sheet2!$A$1:$B$270,2,FALSE)</f>
        <v>#N/A</v>
      </c>
    </row>
    <row r="2239" spans="1:61">
      <c r="A2239">
        <v>2238</v>
      </c>
      <c r="B2239">
        <v>1002530534</v>
      </c>
      <c r="C2239">
        <v>3</v>
      </c>
      <c r="D2239" t="s">
        <v>49</v>
      </c>
      <c r="E2239">
        <v>4</v>
      </c>
      <c r="F2239" t="s">
        <v>246</v>
      </c>
      <c r="G2239" t="s">
        <v>247</v>
      </c>
      <c r="H2239" t="s">
        <v>11658</v>
      </c>
      <c r="I2239" t="s">
        <v>213</v>
      </c>
      <c r="J2239" t="s">
        <v>214</v>
      </c>
      <c r="K2239" t="s">
        <v>149</v>
      </c>
      <c r="L2239" t="s">
        <v>215</v>
      </c>
      <c r="M2239" t="s">
        <v>76</v>
      </c>
      <c r="N2239" t="s">
        <v>216</v>
      </c>
      <c r="O2239" s="57">
        <v>46251.416631944441</v>
      </c>
      <c r="P2239" s="57">
        <v>46252.527002314811</v>
      </c>
      <c r="Q2239">
        <v>69367864</v>
      </c>
      <c r="S2239">
        <v>142426804737</v>
      </c>
      <c r="T2239" t="s">
        <v>11659</v>
      </c>
      <c r="U2239" t="s">
        <v>11660</v>
      </c>
      <c r="V2239" t="s">
        <v>11661</v>
      </c>
      <c r="Z2239">
        <v>110.292468</v>
      </c>
      <c r="AA2239">
        <v>-7.0388419999999998</v>
      </c>
      <c r="AB2239" t="s">
        <v>11662</v>
      </c>
      <c r="AC2239" t="s">
        <v>237</v>
      </c>
      <c r="AL2239" t="s">
        <v>218</v>
      </c>
      <c r="AM2239" t="s">
        <v>11663</v>
      </c>
      <c r="AN2239" t="s">
        <v>6</v>
      </c>
      <c r="AO2239" t="s">
        <v>9930</v>
      </c>
      <c r="AP2239" s="57">
        <v>46252.333333333336</v>
      </c>
      <c r="AR2239" t="s">
        <v>219</v>
      </c>
      <c r="AS2239" t="s">
        <v>11658</v>
      </c>
      <c r="AT2239" t="s">
        <v>231</v>
      </c>
      <c r="AU2239">
        <v>20260818</v>
      </c>
      <c r="AV2239" t="s">
        <v>222</v>
      </c>
      <c r="AW2239" t="s">
        <v>1021</v>
      </c>
      <c r="AX2239" t="s">
        <v>223</v>
      </c>
      <c r="BA2239" s="57">
        <v>46252.333333333336</v>
      </c>
      <c r="BB2239" t="s">
        <v>11663</v>
      </c>
      <c r="BC2239">
        <v>2026</v>
      </c>
      <c r="BD2239">
        <v>8</v>
      </c>
      <c r="BE2239">
        <v>18</v>
      </c>
      <c r="BF2239" s="6">
        <f t="shared" si="102"/>
        <v>46252</v>
      </c>
      <c r="BG2239">
        <f t="shared" si="103"/>
        <v>-0.33333333333575865</v>
      </c>
      <c r="BH2239" t="str">
        <f t="shared" si="104"/>
        <v>COMPLY</v>
      </c>
      <c r="BI2239" t="e">
        <f>VLOOKUP(H2239,Sheet2!$A$1:$B$270,2,FALSE)</f>
        <v>#N/A</v>
      </c>
    </row>
    <row r="2240" spans="1:61">
      <c r="A2240">
        <v>2239</v>
      </c>
      <c r="B2240">
        <v>1002525470</v>
      </c>
      <c r="C2240">
        <v>3</v>
      </c>
      <c r="D2240" t="s">
        <v>42</v>
      </c>
      <c r="E2240">
        <v>5</v>
      </c>
      <c r="F2240" t="s">
        <v>233</v>
      </c>
      <c r="G2240" t="s">
        <v>101</v>
      </c>
      <c r="H2240" t="s">
        <v>437</v>
      </c>
      <c r="I2240" t="s">
        <v>213</v>
      </c>
      <c r="J2240" t="s">
        <v>214</v>
      </c>
      <c r="K2240" t="s">
        <v>149</v>
      </c>
      <c r="M2240" t="s">
        <v>225</v>
      </c>
      <c r="N2240" t="s">
        <v>608</v>
      </c>
      <c r="O2240" s="57">
        <v>46248.359293981484</v>
      </c>
      <c r="P2240" s="57">
        <v>46252.46466435185</v>
      </c>
      <c r="Q2240">
        <v>66525052</v>
      </c>
      <c r="S2240">
        <v>152331251056</v>
      </c>
      <c r="T2240" t="s">
        <v>1005</v>
      </c>
      <c r="U2240" t="s">
        <v>11664</v>
      </c>
      <c r="V2240" t="s">
        <v>11665</v>
      </c>
      <c r="Z2240">
        <v>112.574866178051</v>
      </c>
      <c r="AA2240">
        <v>-7.4112769055391503</v>
      </c>
      <c r="AB2240" t="s">
        <v>11666</v>
      </c>
      <c r="AC2240" t="s">
        <v>226</v>
      </c>
      <c r="AL2240" t="s">
        <v>218</v>
      </c>
      <c r="AM2240" t="s">
        <v>11667</v>
      </c>
      <c r="AN2240" t="s">
        <v>6</v>
      </c>
      <c r="AO2240" t="s">
        <v>9988</v>
      </c>
      <c r="AP2240" s="57">
        <v>46249.541666666664</v>
      </c>
      <c r="AR2240" t="s">
        <v>18</v>
      </c>
      <c r="AS2240" t="s">
        <v>437</v>
      </c>
      <c r="AT2240" t="s">
        <v>231</v>
      </c>
      <c r="AV2240" t="s">
        <v>227</v>
      </c>
      <c r="AW2240" t="s">
        <v>561</v>
      </c>
      <c r="AX2240" t="s">
        <v>223</v>
      </c>
      <c r="BA2240" s="57">
        <v>46249.541666666664</v>
      </c>
      <c r="BB2240" t="s">
        <v>11667</v>
      </c>
      <c r="BF2240" s="6" t="e">
        <f t="shared" si="102"/>
        <v>#NUM!</v>
      </c>
      <c r="BG2240" t="e">
        <f t="shared" si="103"/>
        <v>#NUM!</v>
      </c>
      <c r="BH2240" t="e">
        <f t="shared" si="104"/>
        <v>#NUM!</v>
      </c>
      <c r="BI2240" t="str">
        <f>VLOOKUP(H2240,Sheet2!$A$1:$B$270,2,FALSE)</f>
        <v>SIDOARJO</v>
      </c>
    </row>
    <row r="2241" spans="1:61">
      <c r="A2241">
        <v>2240</v>
      </c>
      <c r="B2241">
        <v>1002517555</v>
      </c>
      <c r="C2241">
        <v>3</v>
      </c>
      <c r="D2241" t="s">
        <v>34</v>
      </c>
      <c r="E2241">
        <v>5</v>
      </c>
      <c r="F2241" t="s">
        <v>585</v>
      </c>
      <c r="G2241" t="s">
        <v>86</v>
      </c>
      <c r="H2241" t="s">
        <v>276</v>
      </c>
      <c r="I2241" t="s">
        <v>213</v>
      </c>
      <c r="J2241" t="s">
        <v>214</v>
      </c>
      <c r="K2241" t="s">
        <v>149</v>
      </c>
      <c r="L2241" t="s">
        <v>215</v>
      </c>
      <c r="M2241" t="s">
        <v>277</v>
      </c>
      <c r="N2241" t="s">
        <v>216</v>
      </c>
      <c r="O2241" s="57">
        <v>46244.497870370367</v>
      </c>
      <c r="P2241" s="57">
        <v>46249.324259259258</v>
      </c>
      <c r="Q2241">
        <v>69362351</v>
      </c>
      <c r="S2241">
        <v>172418758330</v>
      </c>
      <c r="T2241" t="s">
        <v>3448</v>
      </c>
      <c r="U2241" t="s">
        <v>6283</v>
      </c>
      <c r="V2241" t="s">
        <v>6284</v>
      </c>
      <c r="Z2241">
        <v>115.14786770000001</v>
      </c>
      <c r="AA2241">
        <v>-8.6442370000000004</v>
      </c>
      <c r="AB2241" t="s">
        <v>6285</v>
      </c>
      <c r="AC2241" t="s">
        <v>237</v>
      </c>
      <c r="AL2241" t="s">
        <v>218</v>
      </c>
      <c r="AM2241" t="s">
        <v>6286</v>
      </c>
      <c r="AN2241" t="s">
        <v>6</v>
      </c>
      <c r="AO2241" s="57">
        <v>46303.506898148145</v>
      </c>
      <c r="AP2241" s="57">
        <v>46245.333333333336</v>
      </c>
      <c r="AQ2241" t="s">
        <v>564</v>
      </c>
      <c r="AR2241" t="s">
        <v>278</v>
      </c>
      <c r="AS2241" t="s">
        <v>276</v>
      </c>
      <c r="AT2241" t="s">
        <v>231</v>
      </c>
      <c r="AV2241" t="s">
        <v>11673</v>
      </c>
      <c r="AW2241" t="s">
        <v>1020</v>
      </c>
      <c r="AX2241" t="s">
        <v>223</v>
      </c>
      <c r="BA2241" s="57">
        <v>46245.333333333336</v>
      </c>
      <c r="BB2241" t="s">
        <v>6286</v>
      </c>
      <c r="BF2241" s="6" t="e">
        <f t="shared" si="102"/>
        <v>#NUM!</v>
      </c>
      <c r="BG2241" t="e">
        <f t="shared" si="103"/>
        <v>#NUM!</v>
      </c>
      <c r="BH2241" t="e">
        <f t="shared" si="104"/>
        <v>#NUM!</v>
      </c>
      <c r="BI2241" t="str">
        <f>VLOOKUP(H2241,Sheet2!$A$1:$B$270,2,FALSE)</f>
        <v>UBUNG</v>
      </c>
    </row>
    <row r="2242" spans="1:61">
      <c r="A2242">
        <v>2241</v>
      </c>
      <c r="B2242">
        <v>1002533173</v>
      </c>
      <c r="C2242">
        <v>3</v>
      </c>
      <c r="D2242" t="s">
        <v>51</v>
      </c>
      <c r="E2242">
        <v>4</v>
      </c>
      <c r="F2242" t="s">
        <v>273</v>
      </c>
      <c r="G2242" t="s">
        <v>295</v>
      </c>
      <c r="H2242" t="s">
        <v>1043</v>
      </c>
      <c r="I2242" t="s">
        <v>213</v>
      </c>
      <c r="J2242" t="s">
        <v>214</v>
      </c>
      <c r="K2242" t="s">
        <v>149</v>
      </c>
      <c r="L2242" t="s">
        <v>215</v>
      </c>
      <c r="M2242" t="s">
        <v>240</v>
      </c>
      <c r="N2242" t="s">
        <v>216</v>
      </c>
      <c r="O2242" s="57">
        <v>46252.5624537037</v>
      </c>
      <c r="P2242" s="57">
        <v>46252.56391203704</v>
      </c>
      <c r="Q2242">
        <v>69369013</v>
      </c>
      <c r="S2242">
        <v>141571105756</v>
      </c>
      <c r="T2242" t="s">
        <v>13815</v>
      </c>
      <c r="U2242" t="s">
        <v>13816</v>
      </c>
      <c r="V2242" t="s">
        <v>13817</v>
      </c>
      <c r="Z2242">
        <v>111.1184461</v>
      </c>
      <c r="AA2242">
        <v>-6.8438480000000004</v>
      </c>
      <c r="AB2242" t="s">
        <v>13818</v>
      </c>
      <c r="AC2242" t="s">
        <v>237</v>
      </c>
      <c r="AL2242" t="s">
        <v>218</v>
      </c>
      <c r="AM2242" t="s">
        <v>12927</v>
      </c>
      <c r="AN2242" t="s">
        <v>6</v>
      </c>
      <c r="AO2242" t="s">
        <v>13011</v>
      </c>
      <c r="AP2242" s="57">
        <v>46253.541666666664</v>
      </c>
      <c r="AR2242" t="s">
        <v>241</v>
      </c>
      <c r="AS2242" t="s">
        <v>1043</v>
      </c>
      <c r="AT2242" t="s">
        <v>231</v>
      </c>
      <c r="AV2242" t="s">
        <v>240</v>
      </c>
      <c r="AW2242" t="s">
        <v>1021</v>
      </c>
      <c r="AX2242" t="s">
        <v>223</v>
      </c>
      <c r="BA2242" s="57">
        <v>46253.541666666664</v>
      </c>
      <c r="BB2242" t="s">
        <v>12927</v>
      </c>
      <c r="BF2242" s="6" t="e">
        <f t="shared" si="102"/>
        <v>#NUM!</v>
      </c>
      <c r="BG2242" t="e">
        <f t="shared" si="103"/>
        <v>#NUM!</v>
      </c>
      <c r="BH2242" t="e">
        <f t="shared" si="104"/>
        <v>#NUM!</v>
      </c>
      <c r="BI2242" t="e">
        <f>VLOOKUP(H2242,Sheet2!$A$1:$B$270,2,FALSE)</f>
        <v>#N/A</v>
      </c>
    </row>
    <row r="2243" spans="1:61">
      <c r="A2243">
        <v>2242</v>
      </c>
      <c r="B2243">
        <v>1002532491</v>
      </c>
      <c r="C2243">
        <v>3</v>
      </c>
      <c r="D2243" t="s">
        <v>38</v>
      </c>
      <c r="E2243">
        <v>5</v>
      </c>
      <c r="F2243" t="s">
        <v>90</v>
      </c>
      <c r="G2243" t="s">
        <v>96</v>
      </c>
      <c r="H2243" t="s">
        <v>289</v>
      </c>
      <c r="I2243" t="s">
        <v>213</v>
      </c>
      <c r="J2243" t="s">
        <v>214</v>
      </c>
      <c r="K2243" t="s">
        <v>149</v>
      </c>
      <c r="L2243" t="s">
        <v>215</v>
      </c>
      <c r="M2243" t="s">
        <v>76</v>
      </c>
      <c r="N2243" t="s">
        <v>216</v>
      </c>
      <c r="O2243" s="57">
        <v>46252.432604166665</v>
      </c>
      <c r="P2243" s="57">
        <v>46252.848356481481</v>
      </c>
      <c r="Q2243">
        <v>69368687</v>
      </c>
      <c r="S2243">
        <v>152608208111</v>
      </c>
      <c r="T2243" t="s">
        <v>13819</v>
      </c>
      <c r="U2243" t="s">
        <v>13820</v>
      </c>
      <c r="V2243" t="s">
        <v>13821</v>
      </c>
      <c r="Z2243">
        <v>111.758578</v>
      </c>
      <c r="AA2243">
        <v>-8.1198499999999996</v>
      </c>
      <c r="AB2243" t="s">
        <v>13822</v>
      </c>
      <c r="AC2243" t="s">
        <v>237</v>
      </c>
      <c r="AL2243" t="s">
        <v>218</v>
      </c>
      <c r="AM2243" t="s">
        <v>13823</v>
      </c>
      <c r="AN2243" t="s">
        <v>6</v>
      </c>
      <c r="AO2243" t="s">
        <v>13184</v>
      </c>
      <c r="AP2243" s="57">
        <v>46253.333333333336</v>
      </c>
      <c r="AR2243" t="s">
        <v>219</v>
      </c>
      <c r="AS2243" t="s">
        <v>289</v>
      </c>
      <c r="AT2243" t="s">
        <v>231</v>
      </c>
      <c r="AU2243">
        <v>20260818</v>
      </c>
      <c r="AV2243" t="s">
        <v>222</v>
      </c>
      <c r="AW2243" t="s">
        <v>1021</v>
      </c>
      <c r="AX2243" t="s">
        <v>223</v>
      </c>
      <c r="BA2243" s="57">
        <v>46253.333333333336</v>
      </c>
      <c r="BB2243" t="s">
        <v>13823</v>
      </c>
      <c r="BC2243">
        <v>2026</v>
      </c>
      <c r="BD2243">
        <v>8</v>
      </c>
      <c r="BE2243">
        <v>18</v>
      </c>
      <c r="BF2243" s="6">
        <f t="shared" ref="BF2243:BF2306" si="105">DATE(BC2243,BD2243,BE2243)</f>
        <v>46252</v>
      </c>
      <c r="BG2243">
        <f t="shared" ref="BG2243:BG2306" si="106">BF2243-BA2243</f>
        <v>-1.3333333333357587</v>
      </c>
      <c r="BH2243" t="str">
        <f t="shared" ref="BH2243:BH2306" si="107">IF(BG2243=1,"COMPLY",IF(BG2243&lt;1,"COMPLY","NOT COMPLY"))</f>
        <v>COMPLY</v>
      </c>
      <c r="BI2243" t="str">
        <f>VLOOKUP(H2243,Sheet2!$A$1:$B$270,2,FALSE)</f>
        <v>PONOROGO</v>
      </c>
    </row>
    <row r="2244" spans="1:61">
      <c r="A2244">
        <v>2243</v>
      </c>
      <c r="B2244">
        <v>1002512090</v>
      </c>
      <c r="C2244">
        <v>3</v>
      </c>
      <c r="D2244" t="s">
        <v>55</v>
      </c>
      <c r="E2244">
        <v>5</v>
      </c>
      <c r="F2244" t="s">
        <v>265</v>
      </c>
      <c r="G2244" t="s">
        <v>128</v>
      </c>
      <c r="H2244" t="s">
        <v>360</v>
      </c>
      <c r="I2244" t="s">
        <v>213</v>
      </c>
      <c r="J2244" t="s">
        <v>214</v>
      </c>
      <c r="K2244" t="s">
        <v>149</v>
      </c>
      <c r="M2244" t="s">
        <v>76</v>
      </c>
      <c r="N2244" t="s">
        <v>216</v>
      </c>
      <c r="O2244" s="57">
        <v>46240.484861111108</v>
      </c>
      <c r="P2244" s="57">
        <v>46240.776712962965</v>
      </c>
      <c r="Q2244">
        <v>69355019</v>
      </c>
      <c r="R2244">
        <v>3135922804</v>
      </c>
      <c r="S2244">
        <v>152412248739</v>
      </c>
      <c r="T2244" t="s">
        <v>1156</v>
      </c>
      <c r="U2244" t="s">
        <v>1709</v>
      </c>
      <c r="V2244" t="s">
        <v>1710</v>
      </c>
      <c r="Z2244">
        <v>112.66041319999999</v>
      </c>
      <c r="AA2244">
        <v>-7.2507102440000004</v>
      </c>
      <c r="AB2244" t="s">
        <v>1157</v>
      </c>
      <c r="AC2244" t="s">
        <v>217</v>
      </c>
      <c r="AL2244" t="s">
        <v>218</v>
      </c>
      <c r="AM2244" t="s">
        <v>1711</v>
      </c>
      <c r="AN2244" t="s">
        <v>6</v>
      </c>
      <c r="AO2244" s="57">
        <v>46181.486018518517</v>
      </c>
      <c r="AR2244" t="s">
        <v>219</v>
      </c>
      <c r="AS2244" t="s">
        <v>360</v>
      </c>
      <c r="AT2244" t="s">
        <v>231</v>
      </c>
      <c r="AU2244">
        <v>20260806</v>
      </c>
      <c r="AV2244" t="s">
        <v>222</v>
      </c>
      <c r="AW2244" t="s">
        <v>1053</v>
      </c>
      <c r="AX2244" t="s">
        <v>223</v>
      </c>
      <c r="BA2244" s="57">
        <v>46240.291666666664</v>
      </c>
      <c r="BB2244" t="s">
        <v>1711</v>
      </c>
      <c r="BC2244">
        <v>2026</v>
      </c>
      <c r="BD2244">
        <v>8</v>
      </c>
      <c r="BE2244">
        <v>6</v>
      </c>
      <c r="BF2244" s="6">
        <f t="shared" si="105"/>
        <v>46240</v>
      </c>
      <c r="BG2244">
        <f t="shared" si="106"/>
        <v>-0.29166666666424135</v>
      </c>
      <c r="BH2244" t="str">
        <f t="shared" si="107"/>
        <v>COMPLY</v>
      </c>
      <c r="BI2244" t="str">
        <f>VLOOKUP(H2244,Sheet2!$A$1:$B$270,2,FALSE)</f>
        <v>SURABAYA UTARA</v>
      </c>
    </row>
    <row r="2245" spans="1:61">
      <c r="A2245">
        <v>2244</v>
      </c>
      <c r="B2245">
        <v>1002514764</v>
      </c>
      <c r="C2245">
        <v>3</v>
      </c>
      <c r="D2245" t="s">
        <v>38</v>
      </c>
      <c r="E2245">
        <v>5</v>
      </c>
      <c r="F2245" t="s">
        <v>92</v>
      </c>
      <c r="G2245" t="s">
        <v>92</v>
      </c>
      <c r="H2245" t="s">
        <v>256</v>
      </c>
      <c r="I2245" t="s">
        <v>213</v>
      </c>
      <c r="J2245" t="s">
        <v>214</v>
      </c>
      <c r="K2245" t="s">
        <v>149</v>
      </c>
      <c r="L2245" t="s">
        <v>215</v>
      </c>
      <c r="M2245" t="s">
        <v>575</v>
      </c>
      <c r="N2245" t="s">
        <v>216</v>
      </c>
      <c r="O2245" s="57">
        <v>46241.588842592595</v>
      </c>
      <c r="P2245" s="57">
        <v>46244.426006944443</v>
      </c>
      <c r="Q2245">
        <v>69360846</v>
      </c>
      <c r="S2245">
        <v>152631206946</v>
      </c>
      <c r="T2245" t="s">
        <v>4692</v>
      </c>
      <c r="U2245" t="s">
        <v>4693</v>
      </c>
      <c r="V2245" t="s">
        <v>4694</v>
      </c>
      <c r="Z2245">
        <v>111.427063</v>
      </c>
      <c r="AA2245">
        <v>-7.5954069999999998</v>
      </c>
      <c r="AB2245" t="s">
        <v>4695</v>
      </c>
      <c r="AC2245" t="s">
        <v>237</v>
      </c>
      <c r="AL2245" t="s">
        <v>218</v>
      </c>
      <c r="AM2245" t="s">
        <v>4696</v>
      </c>
      <c r="AN2245" t="s">
        <v>6</v>
      </c>
      <c r="AO2245" s="57">
        <v>46211.590300925927</v>
      </c>
      <c r="AP2245" s="57">
        <v>46242.541666666664</v>
      </c>
      <c r="AQ2245" t="s">
        <v>903</v>
      </c>
      <c r="AR2245" t="s">
        <v>14</v>
      </c>
      <c r="AS2245" t="s">
        <v>256</v>
      </c>
      <c r="AT2245" t="s">
        <v>231</v>
      </c>
      <c r="AV2245" t="s">
        <v>6292</v>
      </c>
      <c r="AW2245" t="s">
        <v>1010</v>
      </c>
      <c r="AX2245" t="s">
        <v>223</v>
      </c>
      <c r="BA2245" s="57">
        <v>46242.541666666664</v>
      </c>
      <c r="BB2245" t="s">
        <v>4696</v>
      </c>
      <c r="BF2245" s="6" t="e">
        <f t="shared" si="105"/>
        <v>#NUM!</v>
      </c>
      <c r="BG2245" t="e">
        <f t="shared" si="106"/>
        <v>#NUM!</v>
      </c>
      <c r="BH2245" t="e">
        <f t="shared" si="107"/>
        <v>#NUM!</v>
      </c>
      <c r="BI2245" t="str">
        <f>VLOOKUP(H2245,Sheet2!$A$1:$B$270,2,FALSE)</f>
        <v>MADIUN</v>
      </c>
    </row>
    <row r="2246" spans="1:61">
      <c r="A2246">
        <v>2245</v>
      </c>
      <c r="B2246">
        <v>1002533159</v>
      </c>
      <c r="C2246">
        <v>3</v>
      </c>
      <c r="D2246" t="s">
        <v>49</v>
      </c>
      <c r="E2246">
        <v>4</v>
      </c>
      <c r="F2246" t="s">
        <v>252</v>
      </c>
      <c r="G2246" t="s">
        <v>931</v>
      </c>
      <c r="H2246" t="s">
        <v>932</v>
      </c>
      <c r="I2246" t="s">
        <v>213</v>
      </c>
      <c r="J2246" t="s">
        <v>214</v>
      </c>
      <c r="K2246" t="s">
        <v>149</v>
      </c>
      <c r="L2246" t="s">
        <v>215</v>
      </c>
      <c r="M2246" t="s">
        <v>240</v>
      </c>
      <c r="N2246" t="s">
        <v>216</v>
      </c>
      <c r="O2246" s="57">
        <v>46252.560370370367</v>
      </c>
      <c r="P2246" s="57">
        <v>46252.561122685183</v>
      </c>
      <c r="Q2246">
        <v>69369009</v>
      </c>
      <c r="S2246">
        <v>142212126785</v>
      </c>
      <c r="T2246" t="s">
        <v>13824</v>
      </c>
      <c r="U2246" t="s">
        <v>13825</v>
      </c>
      <c r="V2246" t="s">
        <v>13826</v>
      </c>
      <c r="Z2246">
        <v>109.13614440000001</v>
      </c>
      <c r="AA2246">
        <v>-6.8885303999999996</v>
      </c>
      <c r="AB2246" t="s">
        <v>13827</v>
      </c>
      <c r="AC2246" t="s">
        <v>237</v>
      </c>
      <c r="AL2246" t="s">
        <v>218</v>
      </c>
      <c r="AM2246" t="s">
        <v>12927</v>
      </c>
      <c r="AN2246" t="s">
        <v>6</v>
      </c>
      <c r="AO2246" t="s">
        <v>13011</v>
      </c>
      <c r="AP2246" s="57">
        <v>46253.541666666664</v>
      </c>
      <c r="AR2246" t="s">
        <v>241</v>
      </c>
      <c r="AS2246" t="s">
        <v>932</v>
      </c>
      <c r="AT2246" t="s">
        <v>231</v>
      </c>
      <c r="AV2246" t="s">
        <v>240</v>
      </c>
      <c r="AW2246" t="s">
        <v>1018</v>
      </c>
      <c r="AX2246" t="s">
        <v>223</v>
      </c>
      <c r="BA2246" s="57">
        <v>46253.541666666664</v>
      </c>
      <c r="BB2246" t="s">
        <v>12927</v>
      </c>
      <c r="BF2246" s="6" t="e">
        <f t="shared" si="105"/>
        <v>#NUM!</v>
      </c>
      <c r="BG2246" t="e">
        <f t="shared" si="106"/>
        <v>#NUM!</v>
      </c>
      <c r="BH2246" t="e">
        <f t="shared" si="107"/>
        <v>#NUM!</v>
      </c>
      <c r="BI2246" t="e">
        <f>VLOOKUP(H2246,Sheet2!$A$1:$B$270,2,FALSE)</f>
        <v>#N/A</v>
      </c>
    </row>
    <row r="2247" spans="1:61">
      <c r="A2247">
        <v>2246</v>
      </c>
      <c r="B2247">
        <v>1002526503</v>
      </c>
      <c r="C2247">
        <v>3</v>
      </c>
      <c r="D2247" t="s">
        <v>38</v>
      </c>
      <c r="E2247">
        <v>5</v>
      </c>
      <c r="F2247" t="s">
        <v>250</v>
      </c>
      <c r="G2247" t="s">
        <v>91</v>
      </c>
      <c r="H2247" t="s">
        <v>413</v>
      </c>
      <c r="I2247" t="s">
        <v>213</v>
      </c>
      <c r="J2247" t="s">
        <v>214</v>
      </c>
      <c r="K2247" t="s">
        <v>149</v>
      </c>
      <c r="L2247" t="s">
        <v>215</v>
      </c>
      <c r="M2247" t="s">
        <v>76</v>
      </c>
      <c r="N2247" t="s">
        <v>216</v>
      </c>
      <c r="O2247" s="57">
        <v>46248.593009259261</v>
      </c>
      <c r="P2247" s="57">
        <v>46249.592442129629</v>
      </c>
      <c r="Q2247">
        <v>69366084</v>
      </c>
      <c r="S2247">
        <v>152701239043</v>
      </c>
      <c r="T2247" t="s">
        <v>11687</v>
      </c>
      <c r="U2247" t="s">
        <v>11688</v>
      </c>
      <c r="V2247" t="s">
        <v>11689</v>
      </c>
      <c r="Z2247">
        <v>112.628945378235</v>
      </c>
      <c r="AA2247">
        <v>-7.9677836901845298</v>
      </c>
      <c r="AB2247" t="s">
        <v>11690</v>
      </c>
      <c r="AC2247" t="s">
        <v>237</v>
      </c>
      <c r="AL2247" t="s">
        <v>218</v>
      </c>
      <c r="AM2247" t="s">
        <v>10224</v>
      </c>
      <c r="AN2247" t="s">
        <v>6</v>
      </c>
      <c r="AO2247" t="s">
        <v>10245</v>
      </c>
      <c r="AP2247" s="57">
        <v>46249.541666666664</v>
      </c>
      <c r="AR2247" t="s">
        <v>219</v>
      </c>
      <c r="AS2247" t="s">
        <v>413</v>
      </c>
      <c r="AT2247" t="s">
        <v>231</v>
      </c>
      <c r="AU2247">
        <v>20260815</v>
      </c>
      <c r="AV2247" t="s">
        <v>222</v>
      </c>
      <c r="AW2247" t="s">
        <v>1010</v>
      </c>
      <c r="AX2247" t="s">
        <v>223</v>
      </c>
      <c r="BA2247" s="57">
        <v>46249.541666666664</v>
      </c>
      <c r="BB2247" t="s">
        <v>10224</v>
      </c>
      <c r="BC2247">
        <v>2026</v>
      </c>
      <c r="BD2247">
        <v>8</v>
      </c>
      <c r="BE2247">
        <v>15</v>
      </c>
      <c r="BF2247" s="6">
        <f t="shared" si="105"/>
        <v>46249</v>
      </c>
      <c r="BG2247">
        <f t="shared" si="106"/>
        <v>-0.54166666666424135</v>
      </c>
      <c r="BH2247" t="str">
        <f t="shared" si="107"/>
        <v>COMPLY</v>
      </c>
      <c r="BI2247" t="str">
        <f>VLOOKUP(H2247,Sheet2!$A$1:$B$270,2,FALSE)</f>
        <v>MALANG</v>
      </c>
    </row>
    <row r="2248" spans="1:61">
      <c r="A2248">
        <v>2247</v>
      </c>
      <c r="B2248">
        <v>1002517909</v>
      </c>
      <c r="C2248">
        <v>3</v>
      </c>
      <c r="D2248" t="s">
        <v>45</v>
      </c>
      <c r="E2248">
        <v>5</v>
      </c>
      <c r="F2248" t="s">
        <v>211</v>
      </c>
      <c r="G2248" t="s">
        <v>115</v>
      </c>
      <c r="H2248" t="s">
        <v>279</v>
      </c>
      <c r="I2248" t="s">
        <v>213</v>
      </c>
      <c r="J2248" t="s">
        <v>214</v>
      </c>
      <c r="K2248" t="s">
        <v>149</v>
      </c>
      <c r="M2248" t="s">
        <v>933</v>
      </c>
      <c r="N2248" t="s">
        <v>608</v>
      </c>
      <c r="O2248" s="57">
        <v>46244.587812500002</v>
      </c>
      <c r="P2248" s="57">
        <v>46246.58388888889</v>
      </c>
      <c r="Q2248">
        <v>69362498</v>
      </c>
      <c r="S2248">
        <v>172603791366</v>
      </c>
      <c r="T2248" t="s">
        <v>6298</v>
      </c>
      <c r="U2248" t="s">
        <v>6299</v>
      </c>
      <c r="V2248" t="s">
        <v>6300</v>
      </c>
      <c r="Z2248">
        <v>116.2758211</v>
      </c>
      <c r="AA2248">
        <v>-8.870241</v>
      </c>
      <c r="AB2248" t="s">
        <v>6301</v>
      </c>
      <c r="AC2248" t="s">
        <v>230</v>
      </c>
      <c r="AL2248" t="s">
        <v>218</v>
      </c>
      <c r="AM2248" t="s">
        <v>6302</v>
      </c>
      <c r="AN2248" t="s">
        <v>6</v>
      </c>
      <c r="AO2248" s="57">
        <v>46303.590266203704</v>
      </c>
      <c r="AP2248" s="57">
        <v>46245.541666666664</v>
      </c>
      <c r="AQ2248" t="s">
        <v>564</v>
      </c>
      <c r="AR2248" t="s">
        <v>12</v>
      </c>
      <c r="AS2248" t="s">
        <v>279</v>
      </c>
      <c r="AT2248" t="s">
        <v>231</v>
      </c>
      <c r="AV2248" t="s">
        <v>917</v>
      </c>
      <c r="AW2248" t="s">
        <v>562</v>
      </c>
      <c r="AX2248" t="s">
        <v>223</v>
      </c>
      <c r="BA2248" s="57">
        <v>46245.541666666664</v>
      </c>
      <c r="BB2248" t="s">
        <v>6302</v>
      </c>
      <c r="BF2248" s="6" t="e">
        <f t="shared" si="105"/>
        <v>#NUM!</v>
      </c>
      <c r="BG2248" t="e">
        <f t="shared" si="106"/>
        <v>#NUM!</v>
      </c>
      <c r="BH2248" t="e">
        <f t="shared" si="107"/>
        <v>#NUM!</v>
      </c>
      <c r="BI2248" t="str">
        <f>VLOOKUP(H2248,Sheet2!$A$1:$B$270,2,FALSE)</f>
        <v>SELONG</v>
      </c>
    </row>
    <row r="2249" spans="1:61">
      <c r="A2249">
        <v>2248</v>
      </c>
      <c r="B2249">
        <v>1002512007</v>
      </c>
      <c r="C2249">
        <v>3</v>
      </c>
      <c r="D2249" t="s">
        <v>38</v>
      </c>
      <c r="E2249">
        <v>5</v>
      </c>
      <c r="F2249" t="s">
        <v>90</v>
      </c>
      <c r="G2249" t="s">
        <v>90</v>
      </c>
      <c r="H2249" t="s">
        <v>459</v>
      </c>
      <c r="I2249" t="s">
        <v>213</v>
      </c>
      <c r="J2249" t="s">
        <v>214</v>
      </c>
      <c r="K2249" t="s">
        <v>149</v>
      </c>
      <c r="L2249" t="s">
        <v>215</v>
      </c>
      <c r="M2249" t="s">
        <v>236</v>
      </c>
      <c r="N2249" t="s">
        <v>216</v>
      </c>
      <c r="O2249" s="57">
        <v>46240.47079861111</v>
      </c>
      <c r="P2249" s="57">
        <v>46241.354675925926</v>
      </c>
      <c r="Q2249">
        <v>69359827</v>
      </c>
      <c r="S2249">
        <v>152640225869</v>
      </c>
      <c r="T2249" t="s">
        <v>1322</v>
      </c>
      <c r="U2249" t="s">
        <v>1717</v>
      </c>
      <c r="V2249" t="s">
        <v>1718</v>
      </c>
      <c r="Z2249">
        <v>111.985553987324</v>
      </c>
      <c r="AA2249">
        <v>-7.7998360688922199</v>
      </c>
      <c r="AB2249" t="s">
        <v>1719</v>
      </c>
      <c r="AC2249" t="s">
        <v>217</v>
      </c>
      <c r="AL2249" t="s">
        <v>218</v>
      </c>
      <c r="AM2249" t="s">
        <v>1720</v>
      </c>
      <c r="AN2249" t="s">
        <v>6</v>
      </c>
      <c r="AO2249" s="57">
        <v>46181.476226851853</v>
      </c>
      <c r="AP2249" s="57">
        <v>46241.541666666664</v>
      </c>
      <c r="AR2249" t="s">
        <v>312</v>
      </c>
      <c r="AS2249" t="s">
        <v>459</v>
      </c>
      <c r="AT2249" t="s">
        <v>231</v>
      </c>
      <c r="AV2249" t="s">
        <v>4697</v>
      </c>
      <c r="AW2249" t="s">
        <v>1010</v>
      </c>
      <c r="AX2249" t="s">
        <v>223</v>
      </c>
      <c r="AZ2249" t="s">
        <v>4697</v>
      </c>
      <c r="BA2249" s="57">
        <v>46241.541666666664</v>
      </c>
      <c r="BB2249" t="s">
        <v>1720</v>
      </c>
      <c r="BF2249" s="6" t="e">
        <f t="shared" si="105"/>
        <v>#NUM!</v>
      </c>
      <c r="BG2249" t="e">
        <f t="shared" si="106"/>
        <v>#NUM!</v>
      </c>
      <c r="BH2249" t="e">
        <f t="shared" si="107"/>
        <v>#NUM!</v>
      </c>
      <c r="BI2249" t="str">
        <f>VLOOKUP(H2249,Sheet2!$A$1:$B$270,2,FALSE)</f>
        <v>KEDIRI</v>
      </c>
    </row>
    <row r="2250" spans="1:61">
      <c r="A2250">
        <v>2249</v>
      </c>
      <c r="B2250">
        <v>1002506394</v>
      </c>
      <c r="C2250">
        <v>3</v>
      </c>
      <c r="D2250" t="s">
        <v>51</v>
      </c>
      <c r="E2250">
        <v>4</v>
      </c>
      <c r="F2250" t="s">
        <v>273</v>
      </c>
      <c r="G2250" t="s">
        <v>339</v>
      </c>
      <c r="H2250" t="s">
        <v>962</v>
      </c>
      <c r="I2250" t="s">
        <v>213</v>
      </c>
      <c r="J2250" t="s">
        <v>214</v>
      </c>
      <c r="K2250" t="s">
        <v>149</v>
      </c>
      <c r="L2250" t="s">
        <v>215</v>
      </c>
      <c r="M2250" t="s">
        <v>76</v>
      </c>
      <c r="N2250" t="s">
        <v>216</v>
      </c>
      <c r="O2250" s="57">
        <v>46237.645092592589</v>
      </c>
      <c r="P2250" s="57">
        <v>46238.576041666667</v>
      </c>
      <c r="Q2250">
        <v>69357701</v>
      </c>
      <c r="S2250">
        <v>141569115683</v>
      </c>
      <c r="T2250" t="s">
        <v>1721</v>
      </c>
      <c r="U2250" t="s">
        <v>1722</v>
      </c>
      <c r="V2250" t="s">
        <v>1723</v>
      </c>
      <c r="Z2250">
        <v>111.43859999999999</v>
      </c>
      <c r="AA2250">
        <v>-6.9163550000000003</v>
      </c>
      <c r="AB2250" t="s">
        <v>1724</v>
      </c>
      <c r="AC2250" t="s">
        <v>237</v>
      </c>
      <c r="AL2250" t="s">
        <v>218</v>
      </c>
      <c r="AM2250" t="s">
        <v>1725</v>
      </c>
      <c r="AN2250" t="s">
        <v>6</v>
      </c>
      <c r="AO2250" s="57">
        <v>46089.652627314812</v>
      </c>
      <c r="AP2250" s="57">
        <v>46238.541666666664</v>
      </c>
      <c r="AR2250" t="s">
        <v>219</v>
      </c>
      <c r="AS2250" t="s">
        <v>962</v>
      </c>
      <c r="AT2250" t="s">
        <v>231</v>
      </c>
      <c r="AU2250">
        <v>20260804</v>
      </c>
      <c r="AV2250" t="s">
        <v>222</v>
      </c>
      <c r="AW2250" t="s">
        <v>1014</v>
      </c>
      <c r="AX2250" t="s">
        <v>223</v>
      </c>
      <c r="BA2250" s="57">
        <v>46238.541666666664</v>
      </c>
      <c r="BB2250" t="s">
        <v>1725</v>
      </c>
      <c r="BC2250">
        <v>2026</v>
      </c>
      <c r="BD2250">
        <v>8</v>
      </c>
      <c r="BE2250">
        <v>4</v>
      </c>
      <c r="BF2250" s="6">
        <f t="shared" si="105"/>
        <v>46238</v>
      </c>
      <c r="BG2250">
        <f t="shared" si="106"/>
        <v>-0.54166666666424135</v>
      </c>
      <c r="BH2250" t="str">
        <f t="shared" si="107"/>
        <v>COMPLY</v>
      </c>
      <c r="BI2250" t="e">
        <f>VLOOKUP(H2250,Sheet2!$A$1:$B$270,2,FALSE)</f>
        <v>#N/A</v>
      </c>
    </row>
    <row r="2251" spans="1:61">
      <c r="A2251">
        <v>2250</v>
      </c>
      <c r="B2251">
        <v>1002515995</v>
      </c>
      <c r="C2251">
        <v>3</v>
      </c>
      <c r="D2251" t="s">
        <v>51</v>
      </c>
      <c r="E2251">
        <v>4</v>
      </c>
      <c r="F2251" t="s">
        <v>273</v>
      </c>
      <c r="G2251" t="s">
        <v>569</v>
      </c>
      <c r="H2251" t="s">
        <v>4698</v>
      </c>
      <c r="I2251" t="s">
        <v>213</v>
      </c>
      <c r="J2251" t="s">
        <v>214</v>
      </c>
      <c r="K2251" t="s">
        <v>149</v>
      </c>
      <c r="L2251" t="s">
        <v>215</v>
      </c>
      <c r="M2251" t="s">
        <v>76</v>
      </c>
      <c r="N2251" t="s">
        <v>216</v>
      </c>
      <c r="O2251" s="57">
        <v>46242.580509259256</v>
      </c>
      <c r="P2251" s="57">
        <v>46243.80740740741</v>
      </c>
      <c r="Q2251">
        <v>69361505</v>
      </c>
      <c r="S2251">
        <v>141568113901</v>
      </c>
      <c r="T2251" t="s">
        <v>4699</v>
      </c>
      <c r="U2251" t="s">
        <v>4700</v>
      </c>
      <c r="V2251" t="s">
        <v>4701</v>
      </c>
      <c r="Z2251">
        <v>110.9268</v>
      </c>
      <c r="AA2251">
        <v>-7.0957600000000003</v>
      </c>
      <c r="AB2251" t="s">
        <v>4702</v>
      </c>
      <c r="AC2251" t="s">
        <v>237</v>
      </c>
      <c r="AL2251" t="s">
        <v>218</v>
      </c>
      <c r="AM2251" t="s">
        <v>4485</v>
      </c>
      <c r="AN2251" t="s">
        <v>6</v>
      </c>
      <c r="AO2251" s="57">
        <v>46242.590624999997</v>
      </c>
      <c r="AP2251" s="57">
        <v>46243.541666666664</v>
      </c>
      <c r="AR2251" t="s">
        <v>219</v>
      </c>
      <c r="AS2251" t="s">
        <v>4698</v>
      </c>
      <c r="AT2251" t="s">
        <v>231</v>
      </c>
      <c r="AU2251">
        <v>20260809</v>
      </c>
      <c r="AV2251" t="s">
        <v>222</v>
      </c>
      <c r="AW2251" t="s">
        <v>1018</v>
      </c>
      <c r="AX2251" t="s">
        <v>223</v>
      </c>
      <c r="BA2251" s="57">
        <v>46243.541666666664</v>
      </c>
      <c r="BB2251" t="s">
        <v>4485</v>
      </c>
      <c r="BC2251">
        <v>2026</v>
      </c>
      <c r="BD2251">
        <v>8</v>
      </c>
      <c r="BE2251">
        <v>9</v>
      </c>
      <c r="BF2251" s="6">
        <f t="shared" si="105"/>
        <v>46243</v>
      </c>
      <c r="BG2251">
        <f t="shared" si="106"/>
        <v>-0.54166666666424135</v>
      </c>
      <c r="BH2251" t="str">
        <f t="shared" si="107"/>
        <v>COMPLY</v>
      </c>
      <c r="BI2251" t="e">
        <f>VLOOKUP(H2251,Sheet2!$A$1:$B$270,2,FALSE)</f>
        <v>#N/A</v>
      </c>
    </row>
    <row r="2252" spans="1:61">
      <c r="A2252">
        <v>2251</v>
      </c>
      <c r="B2252">
        <v>1002530562</v>
      </c>
      <c r="C2252">
        <v>3</v>
      </c>
      <c r="D2252" t="s">
        <v>42</v>
      </c>
      <c r="E2252">
        <v>5</v>
      </c>
      <c r="F2252" t="s">
        <v>106</v>
      </c>
      <c r="G2252" t="s">
        <v>107</v>
      </c>
      <c r="H2252" t="s">
        <v>481</v>
      </c>
      <c r="I2252" t="s">
        <v>213</v>
      </c>
      <c r="J2252" t="s">
        <v>214</v>
      </c>
      <c r="K2252" t="s">
        <v>149</v>
      </c>
      <c r="M2252" t="s">
        <v>76</v>
      </c>
      <c r="N2252" t="s">
        <v>216</v>
      </c>
      <c r="O2252" s="57">
        <v>46251.429236111115</v>
      </c>
      <c r="P2252" s="57">
        <v>46252.400810185187</v>
      </c>
      <c r="Q2252">
        <v>69367897</v>
      </c>
      <c r="S2252">
        <v>152530201520</v>
      </c>
      <c r="T2252" t="s">
        <v>11691</v>
      </c>
      <c r="U2252" t="s">
        <v>11692</v>
      </c>
      <c r="V2252" t="s">
        <v>11693</v>
      </c>
      <c r="Z2252">
        <v>113.08668609999999</v>
      </c>
      <c r="AA2252">
        <v>-7.7307066000000004</v>
      </c>
      <c r="AB2252" t="s">
        <v>11694</v>
      </c>
      <c r="AC2252" t="s">
        <v>230</v>
      </c>
      <c r="AL2252" t="s">
        <v>218</v>
      </c>
      <c r="AM2252" t="s">
        <v>11695</v>
      </c>
      <c r="AN2252" t="s">
        <v>6</v>
      </c>
      <c r="AO2252" t="s">
        <v>11592</v>
      </c>
      <c r="AP2252" s="57">
        <v>46252.541666666664</v>
      </c>
      <c r="AR2252" t="s">
        <v>219</v>
      </c>
      <c r="AS2252" t="s">
        <v>481</v>
      </c>
      <c r="AT2252" t="s">
        <v>231</v>
      </c>
      <c r="AU2252">
        <v>20260818</v>
      </c>
      <c r="AV2252" t="s">
        <v>222</v>
      </c>
      <c r="AW2252" t="s">
        <v>561</v>
      </c>
      <c r="AX2252" t="s">
        <v>223</v>
      </c>
      <c r="BA2252" s="57">
        <v>46252.541666666664</v>
      </c>
      <c r="BB2252" t="s">
        <v>11695</v>
      </c>
      <c r="BC2252">
        <v>2026</v>
      </c>
      <c r="BD2252">
        <v>8</v>
      </c>
      <c r="BE2252">
        <v>18</v>
      </c>
      <c r="BF2252" s="6">
        <f t="shared" si="105"/>
        <v>46252</v>
      </c>
      <c r="BG2252">
        <f t="shared" si="106"/>
        <v>-0.54166666666424135</v>
      </c>
      <c r="BH2252" t="str">
        <f t="shared" si="107"/>
        <v>COMPLY</v>
      </c>
      <c r="BI2252" t="str">
        <f>VLOOKUP(H2252,Sheet2!$A$1:$B$270,2,FALSE)</f>
        <v>PROBOLINGGO</v>
      </c>
    </row>
    <row r="2253" spans="1:61">
      <c r="A2253">
        <v>2252</v>
      </c>
      <c r="B2253">
        <v>1002520099</v>
      </c>
      <c r="C2253">
        <v>3</v>
      </c>
      <c r="D2253" t="s">
        <v>55</v>
      </c>
      <c r="E2253">
        <v>5</v>
      </c>
      <c r="F2253" t="s">
        <v>228</v>
      </c>
      <c r="G2253" t="s">
        <v>121</v>
      </c>
      <c r="H2253" t="s">
        <v>333</v>
      </c>
      <c r="I2253" t="s">
        <v>213</v>
      </c>
      <c r="J2253" t="s">
        <v>214</v>
      </c>
      <c r="K2253" t="s">
        <v>149</v>
      </c>
      <c r="L2253" t="s">
        <v>215</v>
      </c>
      <c r="M2253" t="s">
        <v>76</v>
      </c>
      <c r="N2253" t="s">
        <v>216</v>
      </c>
      <c r="O2253" s="57">
        <v>46245.588854166665</v>
      </c>
      <c r="P2253" s="57">
        <v>46247.77511574074</v>
      </c>
      <c r="Q2253">
        <v>69363410</v>
      </c>
      <c r="S2253">
        <v>152459201984</v>
      </c>
      <c r="T2253" t="s">
        <v>7506</v>
      </c>
      <c r="U2253" t="s">
        <v>8428</v>
      </c>
      <c r="V2253" t="s">
        <v>7507</v>
      </c>
      <c r="Z2253">
        <v>113.112162</v>
      </c>
      <c r="AA2253">
        <v>-7.0824509999999998</v>
      </c>
      <c r="AB2253" t="s">
        <v>7508</v>
      </c>
      <c r="AC2253" t="s">
        <v>237</v>
      </c>
      <c r="AL2253" t="s">
        <v>218</v>
      </c>
      <c r="AM2253" t="s">
        <v>7509</v>
      </c>
      <c r="AN2253" t="s">
        <v>6</v>
      </c>
      <c r="AO2253" s="57">
        <v>46334.590532407405</v>
      </c>
      <c r="AP2253" s="57">
        <v>46246.541666666664</v>
      </c>
      <c r="AR2253" t="s">
        <v>219</v>
      </c>
      <c r="AS2253" t="s">
        <v>333</v>
      </c>
      <c r="AT2253" t="s">
        <v>231</v>
      </c>
      <c r="AU2253">
        <v>20260813</v>
      </c>
      <c r="AV2253" t="s">
        <v>222</v>
      </c>
      <c r="AW2253" t="s">
        <v>1021</v>
      </c>
      <c r="AX2253" t="s">
        <v>223</v>
      </c>
      <c r="BA2253" s="57">
        <v>46246.541666666664</v>
      </c>
      <c r="BB2253" t="s">
        <v>7509</v>
      </c>
      <c r="BC2253">
        <v>2026</v>
      </c>
      <c r="BD2253">
        <v>8</v>
      </c>
      <c r="BE2253">
        <v>13</v>
      </c>
      <c r="BF2253" s="6">
        <f t="shared" si="105"/>
        <v>46247</v>
      </c>
      <c r="BG2253">
        <f t="shared" si="106"/>
        <v>0.45833333333575865</v>
      </c>
      <c r="BH2253" t="str">
        <f t="shared" si="107"/>
        <v>COMPLY</v>
      </c>
      <c r="BI2253" t="str">
        <f>VLOOKUP(H2253,Sheet2!$A$1:$B$270,2,FALSE)</f>
        <v>MADURA</v>
      </c>
    </row>
    <row r="2254" spans="1:61">
      <c r="A2254">
        <v>2253</v>
      </c>
      <c r="B2254">
        <v>1002505400</v>
      </c>
      <c r="C2254">
        <v>3</v>
      </c>
      <c r="D2254" t="s">
        <v>49</v>
      </c>
      <c r="E2254">
        <v>4</v>
      </c>
      <c r="F2254" t="s">
        <v>246</v>
      </c>
      <c r="G2254" t="s">
        <v>588</v>
      </c>
      <c r="H2254" t="s">
        <v>589</v>
      </c>
      <c r="I2254" t="s">
        <v>213</v>
      </c>
      <c r="J2254" t="s">
        <v>214</v>
      </c>
      <c r="K2254" t="s">
        <v>149</v>
      </c>
      <c r="L2254" t="s">
        <v>215</v>
      </c>
      <c r="M2254" t="s">
        <v>76</v>
      </c>
      <c r="N2254" t="s">
        <v>216</v>
      </c>
      <c r="O2254" s="57">
        <v>46236.7346875</v>
      </c>
      <c r="P2254" s="57">
        <v>46237.60665509259</v>
      </c>
      <c r="Q2254">
        <v>69357107</v>
      </c>
      <c r="S2254">
        <v>142434111000</v>
      </c>
      <c r="T2254" t="s">
        <v>1735</v>
      </c>
      <c r="U2254" t="s">
        <v>1736</v>
      </c>
      <c r="V2254" t="s">
        <v>1737</v>
      </c>
      <c r="Z2254">
        <v>110.62872230000001</v>
      </c>
      <c r="AA2254">
        <v>-7.3949693999999999</v>
      </c>
      <c r="AB2254" t="s">
        <v>1738</v>
      </c>
      <c r="AC2254" t="s">
        <v>237</v>
      </c>
      <c r="AL2254" t="s">
        <v>218</v>
      </c>
      <c r="AM2254" t="s">
        <v>1692</v>
      </c>
      <c r="AN2254" t="s">
        <v>6</v>
      </c>
      <c r="AO2254" s="57">
        <v>46061.735879629632</v>
      </c>
      <c r="AP2254" s="57">
        <v>46237.625</v>
      </c>
      <c r="AR2254" t="s">
        <v>219</v>
      </c>
      <c r="AS2254" t="s">
        <v>589</v>
      </c>
      <c r="AT2254" t="s">
        <v>231</v>
      </c>
      <c r="AU2254">
        <v>20260803</v>
      </c>
      <c r="AV2254" t="s">
        <v>222</v>
      </c>
      <c r="AW2254" t="s">
        <v>1015</v>
      </c>
      <c r="AX2254" t="s">
        <v>223</v>
      </c>
      <c r="BA2254" s="57">
        <v>46237.625</v>
      </c>
      <c r="BB2254" t="s">
        <v>1692</v>
      </c>
      <c r="BC2254">
        <v>2026</v>
      </c>
      <c r="BD2254">
        <v>8</v>
      </c>
      <c r="BE2254">
        <v>3</v>
      </c>
      <c r="BF2254" s="6">
        <f t="shared" si="105"/>
        <v>46237</v>
      </c>
      <c r="BG2254">
        <f t="shared" si="106"/>
        <v>-0.625</v>
      </c>
      <c r="BH2254" t="str">
        <f t="shared" si="107"/>
        <v>COMPLY</v>
      </c>
      <c r="BI2254" t="e">
        <f>VLOOKUP(H2254,Sheet2!$A$1:$B$270,2,FALSE)</f>
        <v>#N/A</v>
      </c>
    </row>
    <row r="2255" spans="1:61">
      <c r="A2255">
        <v>2254</v>
      </c>
      <c r="B2255">
        <v>1002504435</v>
      </c>
      <c r="C2255">
        <v>3</v>
      </c>
      <c r="D2255" t="s">
        <v>45</v>
      </c>
      <c r="E2255">
        <v>5</v>
      </c>
      <c r="F2255" t="s">
        <v>211</v>
      </c>
      <c r="G2255" t="s">
        <v>118</v>
      </c>
      <c r="H2255" t="s">
        <v>488</v>
      </c>
      <c r="I2255" t="s">
        <v>213</v>
      </c>
      <c r="J2255" t="s">
        <v>214</v>
      </c>
      <c r="K2255" t="s">
        <v>149</v>
      </c>
      <c r="L2255" t="s">
        <v>215</v>
      </c>
      <c r="M2255" t="s">
        <v>575</v>
      </c>
      <c r="N2255" t="s">
        <v>216</v>
      </c>
      <c r="O2255" s="57">
        <v>46235.478425925925</v>
      </c>
      <c r="P2255" s="57">
        <v>46238.689942129633</v>
      </c>
      <c r="Q2255">
        <v>69356663</v>
      </c>
      <c r="S2255">
        <v>172607203848</v>
      </c>
      <c r="T2255" t="s">
        <v>1739</v>
      </c>
      <c r="U2255" t="s">
        <v>1740</v>
      </c>
      <c r="V2255" t="s">
        <v>1741</v>
      </c>
      <c r="Z2255">
        <v>116.99516328701201</v>
      </c>
      <c r="AA2255">
        <v>-8.5227201625672606</v>
      </c>
      <c r="AB2255" t="s">
        <v>1742</v>
      </c>
      <c r="AC2255" t="s">
        <v>237</v>
      </c>
      <c r="AL2255" t="s">
        <v>218</v>
      </c>
      <c r="AM2255" t="s">
        <v>1625</v>
      </c>
      <c r="AN2255" t="s">
        <v>6</v>
      </c>
      <c r="AO2255" s="57">
        <v>46030.485995370371</v>
      </c>
      <c r="AP2255" s="57">
        <v>46236.333333333336</v>
      </c>
      <c r="AQ2255" t="s">
        <v>903</v>
      </c>
      <c r="AR2255" t="s">
        <v>14</v>
      </c>
      <c r="AS2255" t="s">
        <v>488</v>
      </c>
      <c r="AT2255" t="s">
        <v>231</v>
      </c>
      <c r="AV2255" t="s">
        <v>1743</v>
      </c>
      <c r="AW2255" t="s">
        <v>1012</v>
      </c>
      <c r="AX2255" t="s">
        <v>223</v>
      </c>
      <c r="BA2255" s="57">
        <v>46236.333333333336</v>
      </c>
      <c r="BB2255" t="s">
        <v>1625</v>
      </c>
      <c r="BF2255" s="6" t="e">
        <f t="shared" si="105"/>
        <v>#NUM!</v>
      </c>
      <c r="BG2255" t="e">
        <f t="shared" si="106"/>
        <v>#NUM!</v>
      </c>
      <c r="BH2255" t="e">
        <f t="shared" si="107"/>
        <v>#NUM!</v>
      </c>
      <c r="BI2255" t="str">
        <f>VLOOKUP(H2255,Sheet2!$A$1:$B$270,2,FALSE)</f>
        <v>SUMBAWA</v>
      </c>
    </row>
    <row r="2256" spans="1:61">
      <c r="A2256">
        <v>2255</v>
      </c>
      <c r="B2256">
        <v>1002534171</v>
      </c>
      <c r="C2256">
        <v>3</v>
      </c>
      <c r="D2256" t="s">
        <v>38</v>
      </c>
      <c r="E2256">
        <v>5</v>
      </c>
      <c r="F2256" t="s">
        <v>250</v>
      </c>
      <c r="G2256" t="s">
        <v>91</v>
      </c>
      <c r="H2256" t="s">
        <v>524</v>
      </c>
      <c r="I2256" t="s">
        <v>213</v>
      </c>
      <c r="J2256" t="s">
        <v>214</v>
      </c>
      <c r="K2256" t="s">
        <v>149</v>
      </c>
      <c r="L2256" t="s">
        <v>215</v>
      </c>
      <c r="M2256" t="s">
        <v>240</v>
      </c>
      <c r="N2256" t="s">
        <v>216</v>
      </c>
      <c r="O2256" s="57">
        <v>46252.685381944444</v>
      </c>
      <c r="P2256" s="57">
        <v>46252.686122685183</v>
      </c>
      <c r="Q2256">
        <v>69369368</v>
      </c>
      <c r="S2256">
        <v>152712204547</v>
      </c>
      <c r="T2256" t="s">
        <v>13828</v>
      </c>
      <c r="U2256" t="s">
        <v>13829</v>
      </c>
      <c r="V2256" t="s">
        <v>13830</v>
      </c>
      <c r="Z2256">
        <v>112.7645215</v>
      </c>
      <c r="AA2256">
        <v>-8.2094462000000004</v>
      </c>
      <c r="AB2256" t="s">
        <v>13831</v>
      </c>
      <c r="AC2256" t="s">
        <v>237</v>
      </c>
      <c r="AL2256" t="s">
        <v>218</v>
      </c>
      <c r="AM2256" t="s">
        <v>13832</v>
      </c>
      <c r="AN2256" t="s">
        <v>6</v>
      </c>
      <c r="AO2256" t="s">
        <v>12914</v>
      </c>
      <c r="AP2256" s="57">
        <v>46253.541666666664</v>
      </c>
      <c r="AR2256" t="s">
        <v>241</v>
      </c>
      <c r="AS2256" t="s">
        <v>524</v>
      </c>
      <c r="AT2256" t="s">
        <v>231</v>
      </c>
      <c r="AV2256" t="s">
        <v>240</v>
      </c>
      <c r="AW2256" t="s">
        <v>13551</v>
      </c>
      <c r="AX2256" t="s">
        <v>223</v>
      </c>
      <c r="BA2256" s="57">
        <v>46253.541666666664</v>
      </c>
      <c r="BB2256" t="s">
        <v>13832</v>
      </c>
      <c r="BF2256" s="6" t="e">
        <f t="shared" si="105"/>
        <v>#NUM!</v>
      </c>
      <c r="BG2256" t="e">
        <f t="shared" si="106"/>
        <v>#NUM!</v>
      </c>
      <c r="BH2256" t="e">
        <f t="shared" si="107"/>
        <v>#NUM!</v>
      </c>
      <c r="BI2256" t="str">
        <f>VLOOKUP(H2256,Sheet2!$A$1:$B$270,2,FALSE)</f>
        <v>MALANG</v>
      </c>
    </row>
    <row r="2257" spans="1:61">
      <c r="A2257">
        <v>2256</v>
      </c>
      <c r="B2257">
        <v>1002516212</v>
      </c>
      <c r="C2257">
        <v>3</v>
      </c>
      <c r="D2257" t="s">
        <v>59</v>
      </c>
      <c r="E2257">
        <v>4</v>
      </c>
      <c r="F2257" t="s">
        <v>567</v>
      </c>
      <c r="G2257" t="s">
        <v>609</v>
      </c>
      <c r="H2257" t="s">
        <v>936</v>
      </c>
      <c r="I2257" t="s">
        <v>213</v>
      </c>
      <c r="J2257" t="s">
        <v>214</v>
      </c>
      <c r="K2257" t="s">
        <v>149</v>
      </c>
      <c r="L2257" t="s">
        <v>215</v>
      </c>
      <c r="M2257" t="s">
        <v>575</v>
      </c>
      <c r="N2257" t="s">
        <v>216</v>
      </c>
      <c r="O2257" s="57">
        <v>46242.770092592589</v>
      </c>
      <c r="P2257" s="57">
        <v>46245.554965277777</v>
      </c>
      <c r="Q2257">
        <v>69361641</v>
      </c>
      <c r="S2257">
        <v>146113146986</v>
      </c>
      <c r="T2257" t="s">
        <v>4705</v>
      </c>
      <c r="U2257" t="s">
        <v>4706</v>
      </c>
      <c r="V2257" t="s">
        <v>4707</v>
      </c>
      <c r="Z2257">
        <v>110.3428201</v>
      </c>
      <c r="AA2257">
        <v>-7.7463141000000002</v>
      </c>
      <c r="AB2257" t="s">
        <v>4708</v>
      </c>
      <c r="AC2257" t="s">
        <v>237</v>
      </c>
      <c r="AL2257" t="s">
        <v>218</v>
      </c>
      <c r="AM2257" t="s">
        <v>4709</v>
      </c>
      <c r="AN2257" t="s">
        <v>6</v>
      </c>
      <c r="AO2257" s="57">
        <v>46242.777638888889</v>
      </c>
      <c r="AP2257" s="57">
        <v>46244.541666666664</v>
      </c>
      <c r="AR2257" t="s">
        <v>14</v>
      </c>
      <c r="AS2257" t="s">
        <v>936</v>
      </c>
      <c r="AT2257" t="s">
        <v>231</v>
      </c>
      <c r="AV2257" t="s">
        <v>7510</v>
      </c>
      <c r="AW2257" t="s">
        <v>1015</v>
      </c>
      <c r="AX2257" t="s">
        <v>223</v>
      </c>
      <c r="BA2257" s="57">
        <v>46244.541666666664</v>
      </c>
      <c r="BB2257" t="s">
        <v>4709</v>
      </c>
      <c r="BF2257" s="6" t="e">
        <f t="shared" si="105"/>
        <v>#NUM!</v>
      </c>
      <c r="BG2257" t="e">
        <f t="shared" si="106"/>
        <v>#NUM!</v>
      </c>
      <c r="BH2257" t="e">
        <f t="shared" si="107"/>
        <v>#NUM!</v>
      </c>
      <c r="BI2257" t="e">
        <f>VLOOKUP(H2257,Sheet2!$A$1:$B$270,2,FALSE)</f>
        <v>#N/A</v>
      </c>
    </row>
    <row r="2258" spans="1:61">
      <c r="A2258">
        <v>2257</v>
      </c>
      <c r="B2258">
        <v>1002506723</v>
      </c>
      <c r="C2258">
        <v>3</v>
      </c>
      <c r="D2258" t="s">
        <v>55</v>
      </c>
      <c r="E2258">
        <v>5</v>
      </c>
      <c r="F2258" t="s">
        <v>265</v>
      </c>
      <c r="G2258" t="s">
        <v>125</v>
      </c>
      <c r="H2258" t="s">
        <v>417</v>
      </c>
      <c r="I2258" t="s">
        <v>213</v>
      </c>
      <c r="J2258" t="s">
        <v>214</v>
      </c>
      <c r="K2258" t="s">
        <v>149</v>
      </c>
      <c r="L2258" t="s">
        <v>215</v>
      </c>
      <c r="M2258" t="s">
        <v>76</v>
      </c>
      <c r="N2258" t="s">
        <v>216</v>
      </c>
      <c r="O2258" s="57">
        <v>46238.338842592595</v>
      </c>
      <c r="P2258" s="57">
        <v>46238.633483796293</v>
      </c>
      <c r="Q2258">
        <v>69357893</v>
      </c>
      <c r="S2258">
        <v>152448204262</v>
      </c>
      <c r="T2258" t="s">
        <v>1744</v>
      </c>
      <c r="U2258" t="s">
        <v>1745</v>
      </c>
      <c r="V2258" t="s">
        <v>1746</v>
      </c>
      <c r="Z2258">
        <v>112.33412800000001</v>
      </c>
      <c r="AA2258">
        <v>-6.8681450000000002</v>
      </c>
      <c r="AB2258" t="s">
        <v>1747</v>
      </c>
      <c r="AC2258" t="s">
        <v>237</v>
      </c>
      <c r="AL2258" t="s">
        <v>218</v>
      </c>
      <c r="AM2258" t="s">
        <v>1748</v>
      </c>
      <c r="AN2258" t="s">
        <v>6</v>
      </c>
      <c r="AO2258" s="57">
        <v>46120.340289351851</v>
      </c>
      <c r="AP2258" s="57">
        <v>46239.541666666664</v>
      </c>
      <c r="AR2258" t="s">
        <v>219</v>
      </c>
      <c r="AS2258" t="s">
        <v>417</v>
      </c>
      <c r="AT2258" t="s">
        <v>231</v>
      </c>
      <c r="AU2258">
        <v>20260804</v>
      </c>
      <c r="AV2258" t="s">
        <v>222</v>
      </c>
      <c r="AW2258" t="s">
        <v>1010</v>
      </c>
      <c r="AX2258" t="s">
        <v>223</v>
      </c>
      <c r="BA2258" s="57">
        <v>46239.541666666664</v>
      </c>
      <c r="BB2258" t="s">
        <v>1748</v>
      </c>
      <c r="BC2258">
        <v>2026</v>
      </c>
      <c r="BD2258">
        <v>8</v>
      </c>
      <c r="BE2258">
        <v>4</v>
      </c>
      <c r="BF2258" s="6">
        <f t="shared" si="105"/>
        <v>46238</v>
      </c>
      <c r="BG2258">
        <f t="shared" si="106"/>
        <v>-1.5416666666642413</v>
      </c>
      <c r="BH2258" t="str">
        <f t="shared" si="107"/>
        <v>COMPLY</v>
      </c>
      <c r="BI2258" t="str">
        <f>VLOOKUP(H2258,Sheet2!$A$1:$B$270,2,FALSE)</f>
        <v>GRESIK</v>
      </c>
    </row>
    <row r="2259" spans="1:61">
      <c r="A2259">
        <v>2258</v>
      </c>
      <c r="B2259">
        <v>1002524646</v>
      </c>
      <c r="C2259">
        <v>3</v>
      </c>
      <c r="D2259" t="s">
        <v>42</v>
      </c>
      <c r="E2259">
        <v>5</v>
      </c>
      <c r="F2259" t="s">
        <v>102</v>
      </c>
      <c r="G2259" t="s">
        <v>102</v>
      </c>
      <c r="H2259" t="s">
        <v>370</v>
      </c>
      <c r="I2259" t="s">
        <v>213</v>
      </c>
      <c r="J2259" t="s">
        <v>214</v>
      </c>
      <c r="K2259" t="s">
        <v>149</v>
      </c>
      <c r="L2259" t="s">
        <v>215</v>
      </c>
      <c r="M2259" t="s">
        <v>76</v>
      </c>
      <c r="N2259" t="s">
        <v>216</v>
      </c>
      <c r="O2259" s="57">
        <v>46247.632592592592</v>
      </c>
      <c r="P2259" s="57">
        <v>46248.519849537035</v>
      </c>
      <c r="Q2259">
        <v>69365329</v>
      </c>
      <c r="S2259">
        <v>152501280420</v>
      </c>
      <c r="T2259" t="s">
        <v>9356</v>
      </c>
      <c r="U2259" t="s">
        <v>9357</v>
      </c>
      <c r="V2259" t="s">
        <v>9358</v>
      </c>
      <c r="Z2259">
        <v>113.66702309999999</v>
      </c>
      <c r="AA2259">
        <v>-8.1890670999999902</v>
      </c>
      <c r="AB2259" t="s">
        <v>9359</v>
      </c>
      <c r="AC2259" t="s">
        <v>217</v>
      </c>
      <c r="AL2259" t="s">
        <v>218</v>
      </c>
      <c r="AM2259" t="s">
        <v>9360</v>
      </c>
      <c r="AN2259" t="s">
        <v>6</v>
      </c>
      <c r="AO2259" t="s">
        <v>8826</v>
      </c>
      <c r="AP2259" s="57">
        <v>46248.541666666664</v>
      </c>
      <c r="AR2259" t="s">
        <v>219</v>
      </c>
      <c r="AS2259" t="s">
        <v>370</v>
      </c>
      <c r="AT2259" t="s">
        <v>231</v>
      </c>
      <c r="AU2259">
        <v>20260814</v>
      </c>
      <c r="AV2259" t="s">
        <v>222</v>
      </c>
      <c r="AW2259" t="s">
        <v>1021</v>
      </c>
      <c r="AX2259" t="s">
        <v>223</v>
      </c>
      <c r="BA2259" s="57">
        <v>46248.541666666664</v>
      </c>
      <c r="BB2259" t="s">
        <v>9360</v>
      </c>
      <c r="BC2259">
        <v>2026</v>
      </c>
      <c r="BD2259">
        <v>8</v>
      </c>
      <c r="BE2259">
        <v>14</v>
      </c>
      <c r="BF2259" s="6">
        <f t="shared" si="105"/>
        <v>46248</v>
      </c>
      <c r="BG2259">
        <f t="shared" si="106"/>
        <v>-0.54166666666424135</v>
      </c>
      <c r="BH2259" t="str">
        <f t="shared" si="107"/>
        <v>COMPLY</v>
      </c>
      <c r="BI2259" t="str">
        <f>VLOOKUP(H2259,Sheet2!$A$1:$B$270,2,FALSE)</f>
        <v>JEMBER</v>
      </c>
    </row>
    <row r="2260" spans="1:61">
      <c r="A2260">
        <v>2259</v>
      </c>
      <c r="B2260">
        <v>1002533194</v>
      </c>
      <c r="C2260">
        <v>3</v>
      </c>
      <c r="D2260" t="s">
        <v>59</v>
      </c>
      <c r="E2260">
        <v>4</v>
      </c>
      <c r="F2260" t="s">
        <v>567</v>
      </c>
      <c r="G2260" t="s">
        <v>906</v>
      </c>
      <c r="H2260" t="s">
        <v>973</v>
      </c>
      <c r="I2260" t="s">
        <v>213</v>
      </c>
      <c r="J2260" t="s">
        <v>214</v>
      </c>
      <c r="K2260" t="s">
        <v>149</v>
      </c>
      <c r="M2260" t="s">
        <v>76</v>
      </c>
      <c r="N2260" t="s">
        <v>216</v>
      </c>
      <c r="O2260" s="57">
        <v>46252.56758101852</v>
      </c>
      <c r="P2260" s="57">
        <v>46252.708495370367</v>
      </c>
      <c r="Q2260">
        <v>69366096</v>
      </c>
      <c r="S2260">
        <v>146133133033</v>
      </c>
      <c r="T2260" t="s">
        <v>10240</v>
      </c>
      <c r="U2260" t="s">
        <v>10241</v>
      </c>
      <c r="V2260" t="s">
        <v>13833</v>
      </c>
      <c r="Z2260">
        <v>110.36602806373899</v>
      </c>
      <c r="AA2260">
        <v>-7.7456333228189296</v>
      </c>
      <c r="AB2260" t="s">
        <v>10243</v>
      </c>
      <c r="AC2260" t="s">
        <v>291</v>
      </c>
      <c r="AL2260" t="s">
        <v>218</v>
      </c>
      <c r="AM2260" t="s">
        <v>13834</v>
      </c>
      <c r="AN2260" t="s">
        <v>6</v>
      </c>
      <c r="AO2260" t="s">
        <v>13011</v>
      </c>
      <c r="AR2260" t="s">
        <v>219</v>
      </c>
      <c r="AS2260" t="s">
        <v>973</v>
      </c>
      <c r="AT2260" t="s">
        <v>231</v>
      </c>
      <c r="AU2260">
        <v>20260818</v>
      </c>
      <c r="AV2260" t="s">
        <v>222</v>
      </c>
      <c r="AW2260" t="s">
        <v>13835</v>
      </c>
      <c r="AX2260" t="s">
        <v>223</v>
      </c>
      <c r="BA2260" s="57">
        <v>46252.291666666664</v>
      </c>
      <c r="BB2260" t="s">
        <v>13834</v>
      </c>
      <c r="BC2260">
        <v>2026</v>
      </c>
      <c r="BD2260">
        <v>8</v>
      </c>
      <c r="BE2260">
        <v>18</v>
      </c>
      <c r="BF2260" s="6">
        <f t="shared" si="105"/>
        <v>46252</v>
      </c>
      <c r="BG2260">
        <f t="shared" si="106"/>
        <v>-0.29166666666424135</v>
      </c>
      <c r="BH2260" t="str">
        <f t="shared" si="107"/>
        <v>COMPLY</v>
      </c>
      <c r="BI2260" t="e">
        <f>VLOOKUP(H2260,Sheet2!$A$1:$B$270,2,FALSE)</f>
        <v>#N/A</v>
      </c>
    </row>
    <row r="2261" spans="1:61">
      <c r="A2261">
        <v>2260</v>
      </c>
      <c r="B2261">
        <v>1002505975</v>
      </c>
      <c r="C2261">
        <v>3</v>
      </c>
      <c r="D2261" t="s">
        <v>34</v>
      </c>
      <c r="E2261">
        <v>5</v>
      </c>
      <c r="F2261" t="s">
        <v>573</v>
      </c>
      <c r="G2261" t="s">
        <v>79</v>
      </c>
      <c r="H2261" t="s">
        <v>471</v>
      </c>
      <c r="I2261" t="s">
        <v>213</v>
      </c>
      <c r="J2261" t="s">
        <v>214</v>
      </c>
      <c r="K2261" t="s">
        <v>149</v>
      </c>
      <c r="M2261" t="s">
        <v>76</v>
      </c>
      <c r="N2261" t="s">
        <v>216</v>
      </c>
      <c r="O2261" s="57">
        <v>46237.510428240741</v>
      </c>
      <c r="P2261" s="57">
        <v>46238.525358796294</v>
      </c>
      <c r="Q2261">
        <v>69355472</v>
      </c>
      <c r="S2261">
        <v>172407213016</v>
      </c>
      <c r="T2261" t="s">
        <v>1191</v>
      </c>
      <c r="U2261" t="s">
        <v>1192</v>
      </c>
      <c r="V2261" t="s">
        <v>1759</v>
      </c>
      <c r="Z2261">
        <v>115.321342277201</v>
      </c>
      <c r="AA2261">
        <v>-8.5850037778181694</v>
      </c>
      <c r="AB2261" t="s">
        <v>1193</v>
      </c>
      <c r="AC2261" t="s">
        <v>230</v>
      </c>
      <c r="AL2261" t="s">
        <v>218</v>
      </c>
      <c r="AM2261" t="s">
        <v>1760</v>
      </c>
      <c r="AN2261" t="s">
        <v>6</v>
      </c>
      <c r="AO2261" s="57">
        <v>46089.517650462964</v>
      </c>
      <c r="AR2261" t="s">
        <v>219</v>
      </c>
      <c r="AS2261" t="s">
        <v>471</v>
      </c>
      <c r="AT2261" t="s">
        <v>231</v>
      </c>
      <c r="AU2261">
        <v>20260804</v>
      </c>
      <c r="AV2261" t="s">
        <v>222</v>
      </c>
      <c r="AW2261" t="s">
        <v>571</v>
      </c>
      <c r="AX2261" t="s">
        <v>223</v>
      </c>
      <c r="BA2261" s="57">
        <v>46237.291666666664</v>
      </c>
      <c r="BB2261" t="s">
        <v>1760</v>
      </c>
      <c r="BC2261">
        <v>2026</v>
      </c>
      <c r="BD2261">
        <v>8</v>
      </c>
      <c r="BE2261">
        <v>4</v>
      </c>
      <c r="BF2261" s="6">
        <f t="shared" si="105"/>
        <v>46238</v>
      </c>
      <c r="BG2261">
        <f t="shared" si="106"/>
        <v>0.70833333333575865</v>
      </c>
      <c r="BH2261" t="str">
        <f t="shared" si="107"/>
        <v>COMPLY</v>
      </c>
      <c r="BI2261" t="str">
        <f>VLOOKUP(H2261,Sheet2!$A$1:$B$270,2,FALSE)</f>
        <v>GIANYAR</v>
      </c>
    </row>
    <row r="2262" spans="1:61">
      <c r="A2262">
        <v>2261</v>
      </c>
      <c r="B2262">
        <v>1002512533</v>
      </c>
      <c r="C2262">
        <v>3</v>
      </c>
      <c r="D2262" t="s">
        <v>49</v>
      </c>
      <c r="E2262">
        <v>4</v>
      </c>
      <c r="F2262" t="s">
        <v>252</v>
      </c>
      <c r="G2262" t="s">
        <v>255</v>
      </c>
      <c r="H2262" t="s">
        <v>556</v>
      </c>
      <c r="I2262" t="s">
        <v>213</v>
      </c>
      <c r="J2262" t="s">
        <v>214</v>
      </c>
      <c r="K2262" t="s">
        <v>149</v>
      </c>
      <c r="L2262" t="s">
        <v>215</v>
      </c>
      <c r="M2262" t="s">
        <v>76</v>
      </c>
      <c r="N2262" t="s">
        <v>216</v>
      </c>
      <c r="O2262" s="57">
        <v>46240.57912037037</v>
      </c>
      <c r="P2262" s="57">
        <v>46241.478495370371</v>
      </c>
      <c r="Q2262">
        <v>69360009</v>
      </c>
      <c r="S2262">
        <v>142283119731</v>
      </c>
      <c r="T2262" t="s">
        <v>1761</v>
      </c>
      <c r="U2262" t="s">
        <v>4710</v>
      </c>
      <c r="V2262" t="s">
        <v>1762</v>
      </c>
      <c r="Z2262">
        <v>109.167353957891</v>
      </c>
      <c r="AA2262">
        <v>-6.99497102337698</v>
      </c>
      <c r="AB2262" t="s">
        <v>1763</v>
      </c>
      <c r="AC2262" t="s">
        <v>217</v>
      </c>
      <c r="AL2262" t="s">
        <v>218</v>
      </c>
      <c r="AM2262" t="s">
        <v>1764</v>
      </c>
      <c r="AN2262" t="s">
        <v>6</v>
      </c>
      <c r="AO2262" s="57">
        <v>46181.57980324074</v>
      </c>
      <c r="AP2262" s="57">
        <v>46241.541666666664</v>
      </c>
      <c r="AR2262" t="s">
        <v>219</v>
      </c>
      <c r="AS2262" t="s">
        <v>556</v>
      </c>
      <c r="AT2262" t="s">
        <v>231</v>
      </c>
      <c r="AU2262">
        <v>20260807</v>
      </c>
      <c r="AV2262" t="s">
        <v>222</v>
      </c>
      <c r="AW2262" t="s">
        <v>1014</v>
      </c>
      <c r="AX2262" t="s">
        <v>223</v>
      </c>
      <c r="BA2262" s="57">
        <v>46241.541666666664</v>
      </c>
      <c r="BB2262" t="s">
        <v>1764</v>
      </c>
      <c r="BC2262">
        <v>2026</v>
      </c>
      <c r="BD2262">
        <v>8</v>
      </c>
      <c r="BE2262">
        <v>7</v>
      </c>
      <c r="BF2262" s="6">
        <f t="shared" si="105"/>
        <v>46241</v>
      </c>
      <c r="BG2262">
        <f t="shared" si="106"/>
        <v>-0.54166666666424135</v>
      </c>
      <c r="BH2262" t="str">
        <f t="shared" si="107"/>
        <v>COMPLY</v>
      </c>
      <c r="BI2262" t="e">
        <f>VLOOKUP(H2262,Sheet2!$A$1:$B$270,2,FALSE)</f>
        <v>#N/A</v>
      </c>
    </row>
    <row r="2263" spans="1:61">
      <c r="A2263">
        <v>2262</v>
      </c>
      <c r="B2263">
        <v>1002515521</v>
      </c>
      <c r="C2263">
        <v>3</v>
      </c>
      <c r="D2263" t="s">
        <v>38</v>
      </c>
      <c r="E2263">
        <v>5</v>
      </c>
      <c r="F2263" t="s">
        <v>250</v>
      </c>
      <c r="G2263" t="s">
        <v>87</v>
      </c>
      <c r="H2263" t="s">
        <v>292</v>
      </c>
      <c r="I2263" t="s">
        <v>213</v>
      </c>
      <c r="J2263" t="s">
        <v>214</v>
      </c>
      <c r="K2263" t="s">
        <v>149</v>
      </c>
      <c r="L2263" t="s">
        <v>215</v>
      </c>
      <c r="M2263" t="s">
        <v>575</v>
      </c>
      <c r="N2263" t="s">
        <v>216</v>
      </c>
      <c r="O2263" s="57">
        <v>46241.836770833332</v>
      </c>
      <c r="P2263" s="57">
        <v>46245.434131944443</v>
      </c>
      <c r="Q2263">
        <v>69361188</v>
      </c>
      <c r="S2263">
        <v>152711247326</v>
      </c>
      <c r="T2263" t="s">
        <v>4711</v>
      </c>
      <c r="U2263" t="s">
        <v>4712</v>
      </c>
      <c r="V2263" t="s">
        <v>4713</v>
      </c>
      <c r="Z2263">
        <v>112.601358</v>
      </c>
      <c r="AA2263">
        <v>-7.8986140000000002</v>
      </c>
      <c r="AB2263" t="s">
        <v>4714</v>
      </c>
      <c r="AC2263" t="s">
        <v>237</v>
      </c>
      <c r="AL2263" t="s">
        <v>218</v>
      </c>
      <c r="AM2263" t="s">
        <v>4715</v>
      </c>
      <c r="AN2263" t="s">
        <v>6</v>
      </c>
      <c r="AO2263" s="57">
        <v>46211.840891203705</v>
      </c>
      <c r="AP2263" s="57">
        <v>46243.333333333336</v>
      </c>
      <c r="AR2263" t="s">
        <v>14</v>
      </c>
      <c r="AS2263" t="s">
        <v>292</v>
      </c>
      <c r="AT2263" t="s">
        <v>231</v>
      </c>
      <c r="AV2263" t="s">
        <v>7511</v>
      </c>
      <c r="AW2263" t="s">
        <v>1010</v>
      </c>
      <c r="AX2263" t="s">
        <v>223</v>
      </c>
      <c r="BA2263" s="57">
        <v>46243.333333333336</v>
      </c>
      <c r="BB2263" t="s">
        <v>4715</v>
      </c>
      <c r="BF2263" s="6" t="e">
        <f t="shared" si="105"/>
        <v>#NUM!</v>
      </c>
      <c r="BG2263" t="e">
        <f t="shared" si="106"/>
        <v>#NUM!</v>
      </c>
      <c r="BH2263" t="e">
        <f t="shared" si="107"/>
        <v>#NUM!</v>
      </c>
      <c r="BI2263" t="str">
        <f>VLOOKUP(H2263,Sheet2!$A$1:$B$270,2,FALSE)</f>
        <v>BATU</v>
      </c>
    </row>
    <row r="2264" spans="1:61">
      <c r="A2264">
        <v>2263</v>
      </c>
      <c r="B2264">
        <v>1002509877</v>
      </c>
      <c r="C2264">
        <v>3</v>
      </c>
      <c r="D2264" t="s">
        <v>42</v>
      </c>
      <c r="E2264">
        <v>5</v>
      </c>
      <c r="F2264" t="s">
        <v>233</v>
      </c>
      <c r="G2264" t="s">
        <v>101</v>
      </c>
      <c r="H2264" t="s">
        <v>437</v>
      </c>
      <c r="I2264" t="s">
        <v>213</v>
      </c>
      <c r="J2264" t="s">
        <v>214</v>
      </c>
      <c r="K2264" t="s">
        <v>149</v>
      </c>
      <c r="L2264" t="s">
        <v>215</v>
      </c>
      <c r="M2264" t="s">
        <v>76</v>
      </c>
      <c r="N2264" t="s">
        <v>216</v>
      </c>
      <c r="O2264" s="57">
        <v>46239.418032407404</v>
      </c>
      <c r="P2264" s="57">
        <v>46239.660567129627</v>
      </c>
      <c r="Q2264">
        <v>69358856</v>
      </c>
      <c r="S2264">
        <v>152331250914</v>
      </c>
      <c r="T2264" t="s">
        <v>1765</v>
      </c>
      <c r="U2264" t="s">
        <v>1766</v>
      </c>
      <c r="V2264" t="s">
        <v>1767</v>
      </c>
      <c r="Z2264">
        <v>112.586137709384</v>
      </c>
      <c r="AA2264">
        <v>-7.3800250790588997</v>
      </c>
      <c r="AB2264" t="s">
        <v>1768</v>
      </c>
      <c r="AC2264" t="s">
        <v>217</v>
      </c>
      <c r="AL2264" t="s">
        <v>218</v>
      </c>
      <c r="AM2264" t="s">
        <v>1453</v>
      </c>
      <c r="AN2264" t="s">
        <v>6</v>
      </c>
      <c r="AO2264" s="57">
        <v>46150.423564814817</v>
      </c>
      <c r="AP2264" s="57">
        <v>46240.333333333336</v>
      </c>
      <c r="AR2264" t="s">
        <v>219</v>
      </c>
      <c r="AS2264" t="s">
        <v>437</v>
      </c>
      <c r="AT2264" t="s">
        <v>231</v>
      </c>
      <c r="AU2264">
        <v>20260805</v>
      </c>
      <c r="AV2264" t="s">
        <v>222</v>
      </c>
      <c r="AW2264" t="s">
        <v>1012</v>
      </c>
      <c r="AX2264" t="s">
        <v>223</v>
      </c>
      <c r="BA2264" s="57">
        <v>46240.333333333336</v>
      </c>
      <c r="BB2264" t="s">
        <v>1453</v>
      </c>
      <c r="BC2264">
        <v>2026</v>
      </c>
      <c r="BD2264">
        <v>8</v>
      </c>
      <c r="BE2264">
        <v>5</v>
      </c>
      <c r="BF2264" s="6">
        <f t="shared" si="105"/>
        <v>46239</v>
      </c>
      <c r="BG2264">
        <f t="shared" si="106"/>
        <v>-1.3333333333357587</v>
      </c>
      <c r="BH2264" t="str">
        <f t="shared" si="107"/>
        <v>COMPLY</v>
      </c>
      <c r="BI2264" t="str">
        <f>VLOOKUP(H2264,Sheet2!$A$1:$B$270,2,FALSE)</f>
        <v>SIDOARJO</v>
      </c>
    </row>
    <row r="2265" spans="1:61">
      <c r="A2265">
        <v>2264</v>
      </c>
      <c r="B2265">
        <v>1002523120</v>
      </c>
      <c r="C2265">
        <v>3</v>
      </c>
      <c r="D2265" t="s">
        <v>38</v>
      </c>
      <c r="E2265">
        <v>5</v>
      </c>
      <c r="F2265" t="s">
        <v>92</v>
      </c>
      <c r="G2265" t="s">
        <v>94</v>
      </c>
      <c r="H2265" t="s">
        <v>452</v>
      </c>
      <c r="I2265" t="s">
        <v>213</v>
      </c>
      <c r="J2265" t="s">
        <v>214</v>
      </c>
      <c r="K2265" t="s">
        <v>149</v>
      </c>
      <c r="L2265" t="s">
        <v>215</v>
      </c>
      <c r="M2265" t="s">
        <v>76</v>
      </c>
      <c r="N2265" t="s">
        <v>216</v>
      </c>
      <c r="O2265" s="57">
        <v>46246.785381944443</v>
      </c>
      <c r="P2265" s="57">
        <v>46247.82172453704</v>
      </c>
      <c r="Q2265">
        <v>69364629</v>
      </c>
      <c r="S2265">
        <v>152635205070</v>
      </c>
      <c r="T2265" t="s">
        <v>8429</v>
      </c>
      <c r="U2265" t="s">
        <v>8430</v>
      </c>
      <c r="V2265" t="s">
        <v>8431</v>
      </c>
      <c r="Z2265">
        <v>111.288501</v>
      </c>
      <c r="AA2265">
        <v>-7.5656679999999996</v>
      </c>
      <c r="AB2265" t="s">
        <v>8432</v>
      </c>
      <c r="AC2265" t="s">
        <v>237</v>
      </c>
      <c r="AL2265" t="s">
        <v>218</v>
      </c>
      <c r="AM2265" t="s">
        <v>8010</v>
      </c>
      <c r="AN2265" t="s">
        <v>6</v>
      </c>
      <c r="AO2265" s="57">
        <v>46364.788275462961</v>
      </c>
      <c r="AP2265" s="57">
        <v>46247.625</v>
      </c>
      <c r="AR2265" t="s">
        <v>219</v>
      </c>
      <c r="AS2265" t="s">
        <v>452</v>
      </c>
      <c r="AT2265" t="s">
        <v>231</v>
      </c>
      <c r="AU2265">
        <v>20260813</v>
      </c>
      <c r="AV2265" t="s">
        <v>222</v>
      </c>
      <c r="AW2265" t="s">
        <v>1014</v>
      </c>
      <c r="AX2265" t="s">
        <v>223</v>
      </c>
      <c r="BA2265" s="57">
        <v>46247.625</v>
      </c>
      <c r="BB2265" t="s">
        <v>8010</v>
      </c>
      <c r="BC2265">
        <v>2026</v>
      </c>
      <c r="BD2265">
        <v>8</v>
      </c>
      <c r="BE2265">
        <v>13</v>
      </c>
      <c r="BF2265" s="6">
        <f t="shared" si="105"/>
        <v>46247</v>
      </c>
      <c r="BG2265">
        <f t="shared" si="106"/>
        <v>-0.625</v>
      </c>
      <c r="BH2265" t="str">
        <f t="shared" si="107"/>
        <v>COMPLY</v>
      </c>
      <c r="BI2265" t="str">
        <f>VLOOKUP(H2265,Sheet2!$A$1:$B$270,2,FALSE)</f>
        <v>MADIUN</v>
      </c>
    </row>
    <row r="2266" spans="1:61">
      <c r="A2266">
        <v>2265</v>
      </c>
      <c r="B2266">
        <v>1002534598</v>
      </c>
      <c r="C2266">
        <v>3</v>
      </c>
      <c r="D2266" t="s">
        <v>59</v>
      </c>
      <c r="E2266">
        <v>4</v>
      </c>
      <c r="F2266" t="s">
        <v>567</v>
      </c>
      <c r="G2266" t="s">
        <v>906</v>
      </c>
      <c r="H2266" t="s">
        <v>920</v>
      </c>
      <c r="I2266" t="s">
        <v>213</v>
      </c>
      <c r="J2266" t="s">
        <v>214</v>
      </c>
      <c r="K2266" t="s">
        <v>149</v>
      </c>
      <c r="M2266" t="s">
        <v>258</v>
      </c>
      <c r="N2266" t="s">
        <v>216</v>
      </c>
      <c r="O2266" s="57">
        <v>46252.756481481483</v>
      </c>
      <c r="P2266" s="57">
        <v>46252.774456018517</v>
      </c>
      <c r="Q2266">
        <v>69363567</v>
      </c>
      <c r="S2266">
        <v>146136130218</v>
      </c>
      <c r="T2266" t="s">
        <v>7053</v>
      </c>
      <c r="U2266" t="s">
        <v>13836</v>
      </c>
      <c r="V2266" t="s">
        <v>13837</v>
      </c>
      <c r="Z2266">
        <v>110.277579</v>
      </c>
      <c r="AA2266">
        <v>-7.8193720000000004</v>
      </c>
      <c r="AB2266" t="s">
        <v>7056</v>
      </c>
      <c r="AC2266" t="s">
        <v>290</v>
      </c>
      <c r="AL2266" t="s">
        <v>218</v>
      </c>
      <c r="AM2266" t="s">
        <v>13838</v>
      </c>
      <c r="AN2266" t="s">
        <v>6</v>
      </c>
      <c r="AO2266" t="s">
        <v>13140</v>
      </c>
      <c r="AR2266" t="s">
        <v>259</v>
      </c>
      <c r="AS2266" t="s">
        <v>920</v>
      </c>
      <c r="AT2266" t="s">
        <v>231</v>
      </c>
      <c r="AV2266" t="s">
        <v>260</v>
      </c>
      <c r="AW2266" t="s">
        <v>561</v>
      </c>
      <c r="AX2266" t="s">
        <v>223</v>
      </c>
      <c r="BA2266" s="57">
        <v>46252.291666666664</v>
      </c>
      <c r="BB2266" t="s">
        <v>13838</v>
      </c>
      <c r="BF2266" s="6" t="e">
        <f t="shared" si="105"/>
        <v>#NUM!</v>
      </c>
      <c r="BG2266" t="e">
        <f t="shared" si="106"/>
        <v>#NUM!</v>
      </c>
      <c r="BH2266" t="e">
        <f t="shared" si="107"/>
        <v>#NUM!</v>
      </c>
      <c r="BI2266" t="e">
        <f>VLOOKUP(H2266,Sheet2!$A$1:$B$270,2,FALSE)</f>
        <v>#N/A</v>
      </c>
    </row>
    <row r="2267" spans="1:61">
      <c r="A2267">
        <v>2266</v>
      </c>
      <c r="B2267">
        <v>1002510893</v>
      </c>
      <c r="C2267">
        <v>3</v>
      </c>
      <c r="D2267" t="s">
        <v>42</v>
      </c>
      <c r="E2267">
        <v>5</v>
      </c>
      <c r="F2267" t="s">
        <v>106</v>
      </c>
      <c r="G2267" t="s">
        <v>106</v>
      </c>
      <c r="H2267" t="s">
        <v>345</v>
      </c>
      <c r="I2267" t="s">
        <v>213</v>
      </c>
      <c r="J2267" t="s">
        <v>214</v>
      </c>
      <c r="K2267" t="s">
        <v>149</v>
      </c>
      <c r="M2267" t="s">
        <v>933</v>
      </c>
      <c r="N2267" t="s">
        <v>216</v>
      </c>
      <c r="O2267" s="57">
        <v>46239.618634259263</v>
      </c>
      <c r="P2267" s="57">
        <v>46241.408425925925</v>
      </c>
      <c r="Q2267">
        <v>69359320</v>
      </c>
      <c r="S2267">
        <v>152729256695</v>
      </c>
      <c r="T2267" t="s">
        <v>1787</v>
      </c>
      <c r="U2267" t="s">
        <v>1788</v>
      </c>
      <c r="V2267" t="s">
        <v>1789</v>
      </c>
      <c r="Z2267">
        <v>112.9388917</v>
      </c>
      <c r="AA2267">
        <v>-7.6921958000000004</v>
      </c>
      <c r="AB2267" t="s">
        <v>1790</v>
      </c>
      <c r="AC2267" t="s">
        <v>230</v>
      </c>
      <c r="AL2267" t="s">
        <v>218</v>
      </c>
      <c r="AM2267" t="s">
        <v>1791</v>
      </c>
      <c r="AN2267" t="s">
        <v>6</v>
      </c>
      <c r="AO2267" s="57">
        <v>46150.621377314812</v>
      </c>
      <c r="AP2267" s="57">
        <v>46241.333333333336</v>
      </c>
      <c r="AQ2267" t="s">
        <v>248</v>
      </c>
      <c r="AR2267" t="s">
        <v>12</v>
      </c>
      <c r="AS2267" t="s">
        <v>345</v>
      </c>
      <c r="AT2267" t="s">
        <v>231</v>
      </c>
      <c r="AV2267" t="s">
        <v>917</v>
      </c>
      <c r="AW2267" t="s">
        <v>596</v>
      </c>
      <c r="AX2267" t="s">
        <v>223</v>
      </c>
      <c r="BA2267" s="57">
        <v>46241.333333333336</v>
      </c>
      <c r="BB2267" t="s">
        <v>1791</v>
      </c>
      <c r="BF2267" s="6" t="e">
        <f t="shared" si="105"/>
        <v>#NUM!</v>
      </c>
      <c r="BG2267" t="e">
        <f t="shared" si="106"/>
        <v>#NUM!</v>
      </c>
      <c r="BH2267" t="e">
        <f t="shared" si="107"/>
        <v>#NUM!</v>
      </c>
      <c r="BI2267" t="str">
        <f>VLOOKUP(H2267,Sheet2!$A$1:$B$270,2,FALSE)</f>
        <v>PASURUAN</v>
      </c>
    </row>
    <row r="2268" spans="1:61">
      <c r="A2268">
        <v>2267</v>
      </c>
      <c r="B2268">
        <v>1002512136</v>
      </c>
      <c r="C2268">
        <v>3</v>
      </c>
      <c r="D2268" t="s">
        <v>42</v>
      </c>
      <c r="E2268">
        <v>5</v>
      </c>
      <c r="F2268" t="s">
        <v>233</v>
      </c>
      <c r="G2268" t="s">
        <v>105</v>
      </c>
      <c r="H2268" t="s">
        <v>269</v>
      </c>
      <c r="I2268" t="s">
        <v>213</v>
      </c>
      <c r="J2268" t="s">
        <v>214</v>
      </c>
      <c r="K2268" t="s">
        <v>149</v>
      </c>
      <c r="L2268" t="s">
        <v>215</v>
      </c>
      <c r="M2268" t="s">
        <v>277</v>
      </c>
      <c r="N2268" t="s">
        <v>216</v>
      </c>
      <c r="O2268" s="57">
        <v>46240.490937499999</v>
      </c>
      <c r="P2268" s="57">
        <v>46241.598344907405</v>
      </c>
      <c r="Q2268">
        <v>69359881</v>
      </c>
      <c r="S2268">
        <v>152321202947</v>
      </c>
      <c r="T2268" t="s">
        <v>1792</v>
      </c>
      <c r="U2268" t="s">
        <v>1793</v>
      </c>
      <c r="V2268" t="s">
        <v>1794</v>
      </c>
      <c r="Z2268">
        <v>112.616327</v>
      </c>
      <c r="AA2268">
        <v>-7.5584470000000001</v>
      </c>
      <c r="AB2268" t="s">
        <v>1795</v>
      </c>
      <c r="AC2268" t="s">
        <v>237</v>
      </c>
      <c r="AL2268" t="s">
        <v>218</v>
      </c>
      <c r="AM2268" t="s">
        <v>1299</v>
      </c>
      <c r="AN2268" t="s">
        <v>6</v>
      </c>
      <c r="AO2268" s="57">
        <v>46181.496516203704</v>
      </c>
      <c r="AP2268" s="57">
        <v>46241.333333333336</v>
      </c>
      <c r="AQ2268" t="s">
        <v>564</v>
      </c>
      <c r="AR2268" t="s">
        <v>278</v>
      </c>
      <c r="AS2268" t="s">
        <v>269</v>
      </c>
      <c r="AT2268" t="s">
        <v>231</v>
      </c>
      <c r="AV2268" t="s">
        <v>4732</v>
      </c>
      <c r="AW2268" t="s">
        <v>1021</v>
      </c>
      <c r="AX2268" t="s">
        <v>223</v>
      </c>
      <c r="BA2268" s="57">
        <v>46241.333333333336</v>
      </c>
      <c r="BB2268" t="s">
        <v>1299</v>
      </c>
      <c r="BF2268" s="6" t="e">
        <f t="shared" si="105"/>
        <v>#NUM!</v>
      </c>
      <c r="BG2268" t="e">
        <f t="shared" si="106"/>
        <v>#NUM!</v>
      </c>
      <c r="BH2268" t="e">
        <f t="shared" si="107"/>
        <v>#NUM!</v>
      </c>
      <c r="BI2268" t="str">
        <f>VLOOKUP(H2268,Sheet2!$A$1:$B$270,2,FALSE)</f>
        <v>MOJOKERTO</v>
      </c>
    </row>
    <row r="2269" spans="1:61">
      <c r="A2269">
        <v>2268</v>
      </c>
      <c r="B2269">
        <v>1002510481</v>
      </c>
      <c r="C2269">
        <v>3</v>
      </c>
      <c r="D2269" t="s">
        <v>59</v>
      </c>
      <c r="E2269">
        <v>4</v>
      </c>
      <c r="F2269" t="s">
        <v>567</v>
      </c>
      <c r="G2269" t="s">
        <v>609</v>
      </c>
      <c r="H2269" t="s">
        <v>620</v>
      </c>
      <c r="I2269" t="s">
        <v>213</v>
      </c>
      <c r="J2269" t="s">
        <v>214</v>
      </c>
      <c r="K2269" t="s">
        <v>149</v>
      </c>
      <c r="L2269" t="s">
        <v>215</v>
      </c>
      <c r="M2269" t="s">
        <v>76</v>
      </c>
      <c r="N2269" t="s">
        <v>216</v>
      </c>
      <c r="O2269" s="57">
        <v>46239.551354166666</v>
      </c>
      <c r="P2269" s="57">
        <v>46240.69158564815</v>
      </c>
      <c r="Q2269">
        <v>69359123</v>
      </c>
      <c r="S2269">
        <v>146131120536</v>
      </c>
      <c r="T2269" t="s">
        <v>1796</v>
      </c>
      <c r="U2269" t="s">
        <v>1797</v>
      </c>
      <c r="V2269" t="s">
        <v>1798</v>
      </c>
      <c r="Z2269">
        <v>110.4315125</v>
      </c>
      <c r="AA2269">
        <v>-7.7749699000000003</v>
      </c>
      <c r="AB2269" t="s">
        <v>1799</v>
      </c>
      <c r="AC2269" t="s">
        <v>237</v>
      </c>
      <c r="AL2269" t="s">
        <v>218</v>
      </c>
      <c r="AM2269" t="s">
        <v>1800</v>
      </c>
      <c r="AN2269" t="s">
        <v>6</v>
      </c>
      <c r="AO2269" s="57">
        <v>46150.559479166666</v>
      </c>
      <c r="AP2269" s="57">
        <v>46240.541666666664</v>
      </c>
      <c r="AR2269" t="s">
        <v>219</v>
      </c>
      <c r="AS2269" t="s">
        <v>620</v>
      </c>
      <c r="AT2269" t="s">
        <v>231</v>
      </c>
      <c r="AU2269">
        <v>20260806</v>
      </c>
      <c r="AV2269" t="s">
        <v>222</v>
      </c>
      <c r="AW2269" t="s">
        <v>1023</v>
      </c>
      <c r="AX2269" t="s">
        <v>223</v>
      </c>
      <c r="BA2269" s="57">
        <v>46240.541666666664</v>
      </c>
      <c r="BB2269" t="s">
        <v>1800</v>
      </c>
      <c r="BC2269">
        <v>2026</v>
      </c>
      <c r="BD2269">
        <v>8</v>
      </c>
      <c r="BE2269">
        <v>6</v>
      </c>
      <c r="BF2269" s="6">
        <f t="shared" si="105"/>
        <v>46240</v>
      </c>
      <c r="BG2269">
        <f t="shared" si="106"/>
        <v>-0.54166666666424135</v>
      </c>
      <c r="BH2269" t="str">
        <f t="shared" si="107"/>
        <v>COMPLY</v>
      </c>
      <c r="BI2269" t="e">
        <f>VLOOKUP(H2269,Sheet2!$A$1:$B$270,2,FALSE)</f>
        <v>#N/A</v>
      </c>
    </row>
    <row r="2270" spans="1:61">
      <c r="A2270">
        <v>2269</v>
      </c>
      <c r="B2270">
        <v>1002518657</v>
      </c>
      <c r="C2270">
        <v>3</v>
      </c>
      <c r="D2270" t="s">
        <v>42</v>
      </c>
      <c r="E2270">
        <v>5</v>
      </c>
      <c r="F2270" t="s">
        <v>102</v>
      </c>
      <c r="G2270" t="s">
        <v>108</v>
      </c>
      <c r="H2270" t="s">
        <v>393</v>
      </c>
      <c r="I2270" t="s">
        <v>213</v>
      </c>
      <c r="J2270" t="s">
        <v>214</v>
      </c>
      <c r="K2270" t="s">
        <v>149</v>
      </c>
      <c r="L2270" t="s">
        <v>215</v>
      </c>
      <c r="M2270" t="s">
        <v>76</v>
      </c>
      <c r="N2270" t="s">
        <v>216</v>
      </c>
      <c r="O2270" s="57">
        <v>46244.751354166663</v>
      </c>
      <c r="P2270" s="57">
        <v>46245.56621527778</v>
      </c>
      <c r="Q2270">
        <v>69362779</v>
      </c>
      <c r="S2270">
        <v>152506218974</v>
      </c>
      <c r="T2270" t="s">
        <v>6320</v>
      </c>
      <c r="U2270" t="s">
        <v>6321</v>
      </c>
      <c r="V2270" t="s">
        <v>6322</v>
      </c>
      <c r="Z2270">
        <v>113.969787</v>
      </c>
      <c r="AA2270">
        <v>-7.7186789999999998</v>
      </c>
      <c r="AB2270" t="s">
        <v>6323</v>
      </c>
      <c r="AC2270" t="s">
        <v>237</v>
      </c>
      <c r="AL2270" t="s">
        <v>218</v>
      </c>
      <c r="AM2270" t="s">
        <v>6324</v>
      </c>
      <c r="AN2270" t="s">
        <v>6</v>
      </c>
      <c r="AO2270" s="57">
        <v>46303.777662037035</v>
      </c>
      <c r="AP2270" s="57">
        <v>46245.625</v>
      </c>
      <c r="AR2270" t="s">
        <v>219</v>
      </c>
      <c r="AS2270" t="s">
        <v>393</v>
      </c>
      <c r="AT2270" t="s">
        <v>231</v>
      </c>
      <c r="AU2270">
        <v>20260811</v>
      </c>
      <c r="AV2270" t="s">
        <v>222</v>
      </c>
      <c r="AW2270" t="s">
        <v>1018</v>
      </c>
      <c r="AX2270" t="s">
        <v>223</v>
      </c>
      <c r="BA2270" s="57">
        <v>46245.625</v>
      </c>
      <c r="BB2270" t="s">
        <v>6324</v>
      </c>
      <c r="BC2270">
        <v>2026</v>
      </c>
      <c r="BD2270">
        <v>8</v>
      </c>
      <c r="BE2270">
        <v>11</v>
      </c>
      <c r="BF2270" s="6">
        <f t="shared" si="105"/>
        <v>46245</v>
      </c>
      <c r="BG2270">
        <f t="shared" si="106"/>
        <v>-0.625</v>
      </c>
      <c r="BH2270" t="str">
        <f t="shared" si="107"/>
        <v>COMPLY</v>
      </c>
      <c r="BI2270" t="str">
        <f>VLOOKUP(H2270,Sheet2!$A$1:$B$270,2,FALSE)</f>
        <v>BANYUWANGI</v>
      </c>
    </row>
    <row r="2271" spans="1:61">
      <c r="A2271">
        <v>2270</v>
      </c>
      <c r="B2271">
        <v>1002522476</v>
      </c>
      <c r="C2271">
        <v>3</v>
      </c>
      <c r="D2271" t="s">
        <v>59</v>
      </c>
      <c r="E2271">
        <v>4</v>
      </c>
      <c r="F2271" t="s">
        <v>243</v>
      </c>
      <c r="G2271" t="s">
        <v>557</v>
      </c>
      <c r="H2271" t="s">
        <v>7787</v>
      </c>
      <c r="I2271" t="s">
        <v>213</v>
      </c>
      <c r="J2271" t="s">
        <v>214</v>
      </c>
      <c r="K2271" t="s">
        <v>149</v>
      </c>
      <c r="L2271" t="s">
        <v>215</v>
      </c>
      <c r="M2271" t="s">
        <v>76</v>
      </c>
      <c r="N2271" t="s">
        <v>216</v>
      </c>
      <c r="O2271" s="57">
        <v>46246.618009259262</v>
      </c>
      <c r="P2271" s="57">
        <v>46247.527997685182</v>
      </c>
      <c r="Q2271">
        <v>69364378</v>
      </c>
      <c r="S2271">
        <v>141177105420</v>
      </c>
      <c r="T2271" t="s">
        <v>8433</v>
      </c>
      <c r="U2271" t="s">
        <v>8434</v>
      </c>
      <c r="V2271" t="s">
        <v>8435</v>
      </c>
      <c r="Z2271">
        <v>109.5023364</v>
      </c>
      <c r="AA2271">
        <v>-7.7342803</v>
      </c>
      <c r="AB2271" t="s">
        <v>8436</v>
      </c>
      <c r="AC2271" t="s">
        <v>237</v>
      </c>
      <c r="AL2271" t="s">
        <v>218</v>
      </c>
      <c r="AM2271" t="s">
        <v>8437</v>
      </c>
      <c r="AN2271" t="s">
        <v>6</v>
      </c>
      <c r="AO2271" s="57">
        <v>46364.632418981484</v>
      </c>
      <c r="AP2271" s="57">
        <v>46248.333333333336</v>
      </c>
      <c r="AR2271" t="s">
        <v>219</v>
      </c>
      <c r="AS2271" t="s">
        <v>7787</v>
      </c>
      <c r="AT2271" t="s">
        <v>231</v>
      </c>
      <c r="AU2271">
        <v>20260813</v>
      </c>
      <c r="AV2271" t="s">
        <v>222</v>
      </c>
      <c r="AW2271" t="s">
        <v>1014</v>
      </c>
      <c r="AX2271" t="s">
        <v>223</v>
      </c>
      <c r="BA2271" s="57">
        <v>46248.333333333336</v>
      </c>
      <c r="BB2271" t="s">
        <v>8437</v>
      </c>
      <c r="BC2271">
        <v>2026</v>
      </c>
      <c r="BD2271">
        <v>8</v>
      </c>
      <c r="BE2271">
        <v>13</v>
      </c>
      <c r="BF2271" s="6">
        <f t="shared" si="105"/>
        <v>46247</v>
      </c>
      <c r="BG2271">
        <f t="shared" si="106"/>
        <v>-1.3333333333357587</v>
      </c>
      <c r="BH2271" t="str">
        <f t="shared" si="107"/>
        <v>COMPLY</v>
      </c>
      <c r="BI2271" t="e">
        <f>VLOOKUP(H2271,Sheet2!$A$1:$B$270,2,FALSE)</f>
        <v>#N/A</v>
      </c>
    </row>
    <row r="2272" spans="1:61">
      <c r="A2272">
        <v>2271</v>
      </c>
      <c r="B2272">
        <v>1002506451</v>
      </c>
      <c r="C2272">
        <v>3</v>
      </c>
      <c r="D2272" t="s">
        <v>45</v>
      </c>
      <c r="E2272">
        <v>5</v>
      </c>
      <c r="F2272" t="s">
        <v>211</v>
      </c>
      <c r="G2272" t="s">
        <v>118</v>
      </c>
      <c r="H2272" t="s">
        <v>212</v>
      </c>
      <c r="I2272" t="s">
        <v>213</v>
      </c>
      <c r="J2272" t="s">
        <v>214</v>
      </c>
      <c r="K2272" t="s">
        <v>149</v>
      </c>
      <c r="M2272" t="s">
        <v>76</v>
      </c>
      <c r="N2272" t="s">
        <v>216</v>
      </c>
      <c r="O2272" s="57">
        <v>46237.666307870371</v>
      </c>
      <c r="P2272" s="57">
        <v>46237.71738425926</v>
      </c>
      <c r="Q2272">
        <v>69356869</v>
      </c>
      <c r="S2272">
        <v>172606792076</v>
      </c>
      <c r="T2272" t="s">
        <v>1214</v>
      </c>
      <c r="U2272" t="s">
        <v>1809</v>
      </c>
      <c r="V2272" t="s">
        <v>1810</v>
      </c>
      <c r="Z2272">
        <v>117.4524673</v>
      </c>
      <c r="AA2272">
        <v>-8.5887779000000002</v>
      </c>
      <c r="AB2272" t="s">
        <v>1217</v>
      </c>
      <c r="AC2272" t="s">
        <v>290</v>
      </c>
      <c r="AL2272" t="s">
        <v>218</v>
      </c>
      <c r="AM2272" t="s">
        <v>1811</v>
      </c>
      <c r="AN2272" t="s">
        <v>6</v>
      </c>
      <c r="AO2272" s="57">
        <v>46089.674050925925</v>
      </c>
      <c r="AR2272" t="s">
        <v>219</v>
      </c>
      <c r="AS2272" t="s">
        <v>212</v>
      </c>
      <c r="AT2272" t="s">
        <v>231</v>
      </c>
      <c r="AU2272">
        <v>20260803</v>
      </c>
      <c r="AV2272" t="s">
        <v>222</v>
      </c>
      <c r="AW2272" t="s">
        <v>1081</v>
      </c>
      <c r="AX2272" t="s">
        <v>223</v>
      </c>
      <c r="BA2272" s="57">
        <v>46237.291666666664</v>
      </c>
      <c r="BB2272" t="s">
        <v>1811</v>
      </c>
      <c r="BC2272">
        <v>2026</v>
      </c>
      <c r="BD2272">
        <v>8</v>
      </c>
      <c r="BE2272">
        <v>3</v>
      </c>
      <c r="BF2272" s="6">
        <f t="shared" si="105"/>
        <v>46237</v>
      </c>
      <c r="BG2272">
        <f t="shared" si="106"/>
        <v>-0.29166666666424135</v>
      </c>
      <c r="BH2272" t="str">
        <f t="shared" si="107"/>
        <v>COMPLY</v>
      </c>
      <c r="BI2272" t="str">
        <f>VLOOKUP(H2272,Sheet2!$A$1:$B$270,2,FALSE)</f>
        <v>SUMBAWA</v>
      </c>
    </row>
    <row r="2273" spans="1:61">
      <c r="A2273">
        <v>2272</v>
      </c>
      <c r="B2273">
        <v>1002533313</v>
      </c>
      <c r="C2273">
        <v>3</v>
      </c>
      <c r="D2273" t="s">
        <v>49</v>
      </c>
      <c r="E2273">
        <v>4</v>
      </c>
      <c r="F2273" t="s">
        <v>252</v>
      </c>
      <c r="G2273" t="s">
        <v>553</v>
      </c>
      <c r="H2273" t="s">
        <v>559</v>
      </c>
      <c r="I2273" t="s">
        <v>213</v>
      </c>
      <c r="J2273" t="s">
        <v>214</v>
      </c>
      <c r="K2273" t="s">
        <v>149</v>
      </c>
      <c r="M2273" t="s">
        <v>76</v>
      </c>
      <c r="N2273" t="s">
        <v>216</v>
      </c>
      <c r="O2273" s="57">
        <v>46252.580821759257</v>
      </c>
      <c r="P2273" s="57">
        <v>46252.624548611115</v>
      </c>
      <c r="Q2273">
        <v>69365846</v>
      </c>
      <c r="S2273">
        <v>146281108385</v>
      </c>
      <c r="T2273" t="s">
        <v>10935</v>
      </c>
      <c r="U2273" t="s">
        <v>10936</v>
      </c>
      <c r="V2273" t="s">
        <v>13839</v>
      </c>
      <c r="Z2273">
        <v>109.026092253963</v>
      </c>
      <c r="AA2273">
        <v>-7.1753505628643399</v>
      </c>
      <c r="AB2273" t="s">
        <v>10938</v>
      </c>
      <c r="AC2273" t="s">
        <v>226</v>
      </c>
      <c r="AL2273" t="s">
        <v>218</v>
      </c>
      <c r="AM2273" t="s">
        <v>13840</v>
      </c>
      <c r="AN2273" t="s">
        <v>6</v>
      </c>
      <c r="AO2273" t="s">
        <v>12948</v>
      </c>
      <c r="AR2273" t="s">
        <v>219</v>
      </c>
      <c r="AS2273" t="s">
        <v>559</v>
      </c>
      <c r="AT2273" t="s">
        <v>231</v>
      </c>
      <c r="AU2273">
        <v>20260818</v>
      </c>
      <c r="AV2273" t="s">
        <v>222</v>
      </c>
      <c r="AW2273" t="s">
        <v>634</v>
      </c>
      <c r="AX2273" t="s">
        <v>223</v>
      </c>
      <c r="BA2273" s="57">
        <v>46252.291666666664</v>
      </c>
      <c r="BB2273" t="s">
        <v>13840</v>
      </c>
      <c r="BC2273">
        <v>2026</v>
      </c>
      <c r="BD2273">
        <v>8</v>
      </c>
      <c r="BE2273">
        <v>18</v>
      </c>
      <c r="BF2273" s="6">
        <f t="shared" si="105"/>
        <v>46252</v>
      </c>
      <c r="BG2273">
        <f t="shared" si="106"/>
        <v>-0.29166666666424135</v>
      </c>
      <c r="BH2273" t="str">
        <f t="shared" si="107"/>
        <v>COMPLY</v>
      </c>
      <c r="BI2273" t="e">
        <f>VLOOKUP(H2273,Sheet2!$A$1:$B$270,2,FALSE)</f>
        <v>#N/A</v>
      </c>
    </row>
    <row r="2274" spans="1:61">
      <c r="A2274">
        <v>2273</v>
      </c>
      <c r="B2274">
        <v>1002521411</v>
      </c>
      <c r="C2274">
        <v>3</v>
      </c>
      <c r="D2274" t="s">
        <v>55</v>
      </c>
      <c r="E2274">
        <v>5</v>
      </c>
      <c r="F2274" t="s">
        <v>265</v>
      </c>
      <c r="G2274" t="s">
        <v>128</v>
      </c>
      <c r="H2274" t="s">
        <v>274</v>
      </c>
      <c r="I2274" t="s">
        <v>213</v>
      </c>
      <c r="J2274" t="s">
        <v>214</v>
      </c>
      <c r="K2274" t="s">
        <v>149</v>
      </c>
      <c r="L2274" t="s">
        <v>215</v>
      </c>
      <c r="M2274" t="s">
        <v>286</v>
      </c>
      <c r="N2274" t="s">
        <v>216</v>
      </c>
      <c r="O2274" s="57">
        <v>46246.399259259262</v>
      </c>
      <c r="P2274" s="57">
        <v>46246.74291666667</v>
      </c>
      <c r="Q2274">
        <v>69363881</v>
      </c>
      <c r="S2274">
        <v>152418251770</v>
      </c>
      <c r="T2274" t="s">
        <v>8438</v>
      </c>
      <c r="U2274" t="s">
        <v>8439</v>
      </c>
      <c r="V2274" t="s">
        <v>8440</v>
      </c>
      <c r="Z2274">
        <v>112.6937848</v>
      </c>
      <c r="AA2274">
        <v>-7.2470359000000002</v>
      </c>
      <c r="AB2274" t="s">
        <v>8441</v>
      </c>
      <c r="AC2274" t="s">
        <v>217</v>
      </c>
      <c r="AL2274" t="s">
        <v>218</v>
      </c>
      <c r="AM2274" t="s">
        <v>8442</v>
      </c>
      <c r="AN2274" t="s">
        <v>6</v>
      </c>
      <c r="AO2274" s="57">
        <v>46364.403136574074</v>
      </c>
      <c r="AP2274" s="57">
        <v>46247.625</v>
      </c>
      <c r="AR2274" t="s">
        <v>241</v>
      </c>
      <c r="AS2274" t="s">
        <v>274</v>
      </c>
      <c r="AT2274" t="s">
        <v>231</v>
      </c>
      <c r="AV2274" t="s">
        <v>1160</v>
      </c>
      <c r="AW2274" t="s">
        <v>1018</v>
      </c>
      <c r="AX2274" t="s">
        <v>223</v>
      </c>
      <c r="BA2274" s="57">
        <v>46247.625</v>
      </c>
      <c r="BB2274" t="s">
        <v>8442</v>
      </c>
      <c r="BF2274" s="6" t="e">
        <f t="shared" si="105"/>
        <v>#NUM!</v>
      </c>
      <c r="BG2274" t="e">
        <f t="shared" si="106"/>
        <v>#NUM!</v>
      </c>
      <c r="BH2274" t="e">
        <f t="shared" si="107"/>
        <v>#NUM!</v>
      </c>
      <c r="BI2274" t="str">
        <f>VLOOKUP(H2274,Sheet2!$A$1:$B$270,2,FALSE)</f>
        <v>SURABAYA UTARA</v>
      </c>
    </row>
    <row r="2275" spans="1:61">
      <c r="A2275">
        <v>2274</v>
      </c>
      <c r="B2275">
        <v>1002520768</v>
      </c>
      <c r="C2275">
        <v>3</v>
      </c>
      <c r="D2275" t="s">
        <v>51</v>
      </c>
      <c r="E2275">
        <v>4</v>
      </c>
      <c r="F2275" t="s">
        <v>273</v>
      </c>
      <c r="G2275" t="s">
        <v>898</v>
      </c>
      <c r="H2275" t="s">
        <v>4797</v>
      </c>
      <c r="I2275" t="s">
        <v>213</v>
      </c>
      <c r="J2275" t="s">
        <v>214</v>
      </c>
      <c r="K2275" t="s">
        <v>149</v>
      </c>
      <c r="L2275" t="s">
        <v>215</v>
      </c>
      <c r="M2275" t="s">
        <v>76</v>
      </c>
      <c r="N2275" t="s">
        <v>216</v>
      </c>
      <c r="O2275" s="57">
        <v>46245.693032407406</v>
      </c>
      <c r="P2275" s="57">
        <v>46246.55060185185</v>
      </c>
      <c r="Q2275">
        <v>69363644</v>
      </c>
      <c r="S2275">
        <v>142539117240</v>
      </c>
      <c r="T2275" t="s">
        <v>7517</v>
      </c>
      <c r="U2275" t="s">
        <v>7518</v>
      </c>
      <c r="V2275" t="s">
        <v>7519</v>
      </c>
      <c r="Z2275">
        <v>110.644738142299</v>
      </c>
      <c r="AA2275">
        <v>-6.5864040659173204</v>
      </c>
      <c r="AB2275" t="s">
        <v>7520</v>
      </c>
      <c r="AC2275" t="s">
        <v>237</v>
      </c>
      <c r="AL2275" t="s">
        <v>218</v>
      </c>
      <c r="AM2275" t="s">
        <v>7521</v>
      </c>
      <c r="AN2275" t="s">
        <v>6</v>
      </c>
      <c r="AO2275" s="57">
        <v>46334.694293981483</v>
      </c>
      <c r="AP2275" s="57">
        <v>46246.541666666664</v>
      </c>
      <c r="AR2275" t="s">
        <v>219</v>
      </c>
      <c r="AS2275" t="s">
        <v>4797</v>
      </c>
      <c r="AT2275" t="s">
        <v>231</v>
      </c>
      <c r="AU2275">
        <v>20260812</v>
      </c>
      <c r="AV2275" t="s">
        <v>222</v>
      </c>
      <c r="AW2275" t="s">
        <v>1020</v>
      </c>
      <c r="AX2275" t="s">
        <v>223</v>
      </c>
      <c r="BA2275" s="57">
        <v>46246.541666666664</v>
      </c>
      <c r="BB2275" t="s">
        <v>7521</v>
      </c>
      <c r="BC2275">
        <v>2026</v>
      </c>
      <c r="BD2275">
        <v>8</v>
      </c>
      <c r="BE2275">
        <v>12</v>
      </c>
      <c r="BF2275" s="6">
        <f t="shared" si="105"/>
        <v>46246</v>
      </c>
      <c r="BG2275">
        <f t="shared" si="106"/>
        <v>-0.54166666666424135</v>
      </c>
      <c r="BH2275" t="str">
        <f t="shared" si="107"/>
        <v>COMPLY</v>
      </c>
      <c r="BI2275" t="e">
        <f>VLOOKUP(H2275,Sheet2!$A$1:$B$270,2,FALSE)</f>
        <v>#N/A</v>
      </c>
    </row>
    <row r="2276" spans="1:61">
      <c r="A2276">
        <v>2275</v>
      </c>
      <c r="B2276">
        <v>1002533361</v>
      </c>
      <c r="C2276">
        <v>3</v>
      </c>
      <c r="D2276" t="s">
        <v>38</v>
      </c>
      <c r="E2276">
        <v>5</v>
      </c>
      <c r="F2276" t="s">
        <v>250</v>
      </c>
      <c r="G2276" t="s">
        <v>91</v>
      </c>
      <c r="H2276" t="s">
        <v>446</v>
      </c>
      <c r="I2276" t="s">
        <v>213</v>
      </c>
      <c r="J2276" t="s">
        <v>214</v>
      </c>
      <c r="K2276" t="s">
        <v>149</v>
      </c>
      <c r="L2276" t="s">
        <v>215</v>
      </c>
      <c r="M2276" t="s">
        <v>240</v>
      </c>
      <c r="N2276" t="s">
        <v>216</v>
      </c>
      <c r="O2276" s="57">
        <v>46252.585381944446</v>
      </c>
      <c r="P2276" s="57">
        <v>46252.586134259262</v>
      </c>
      <c r="Q2276">
        <v>69369082</v>
      </c>
      <c r="S2276">
        <v>152708208130</v>
      </c>
      <c r="T2276" t="s">
        <v>13841</v>
      </c>
      <c r="U2276" t="s">
        <v>13842</v>
      </c>
      <c r="V2276" t="s">
        <v>13843</v>
      </c>
      <c r="Z2276">
        <v>112.665078230202</v>
      </c>
      <c r="AA2276">
        <v>-8.0405501994064199</v>
      </c>
      <c r="AB2276" t="s">
        <v>13844</v>
      </c>
      <c r="AC2276" t="s">
        <v>217</v>
      </c>
      <c r="AL2276" t="s">
        <v>218</v>
      </c>
      <c r="AM2276" t="s">
        <v>13845</v>
      </c>
      <c r="AN2276" t="s">
        <v>6</v>
      </c>
      <c r="AO2276" t="s">
        <v>12948</v>
      </c>
      <c r="AP2276" s="57">
        <v>46253.541666666664</v>
      </c>
      <c r="AR2276" t="s">
        <v>241</v>
      </c>
      <c r="AS2276" t="s">
        <v>446</v>
      </c>
      <c r="AT2276" t="s">
        <v>231</v>
      </c>
      <c r="AV2276" t="s">
        <v>240</v>
      </c>
      <c r="AW2276" t="s">
        <v>12837</v>
      </c>
      <c r="AX2276" t="s">
        <v>223</v>
      </c>
      <c r="BA2276" s="57">
        <v>46253.541666666664</v>
      </c>
      <c r="BB2276" t="s">
        <v>13845</v>
      </c>
      <c r="BF2276" s="6" t="e">
        <f t="shared" si="105"/>
        <v>#NUM!</v>
      </c>
      <c r="BG2276" t="e">
        <f t="shared" si="106"/>
        <v>#NUM!</v>
      </c>
      <c r="BH2276" t="e">
        <f t="shared" si="107"/>
        <v>#NUM!</v>
      </c>
      <c r="BI2276" t="str">
        <f>VLOOKUP(H2276,Sheet2!$A$1:$B$270,2,FALSE)</f>
        <v>MALANG</v>
      </c>
    </row>
    <row r="2277" spans="1:61">
      <c r="A2277">
        <v>2276</v>
      </c>
      <c r="B2277">
        <v>1002519185</v>
      </c>
      <c r="C2277">
        <v>3</v>
      </c>
      <c r="D2277" t="s">
        <v>51</v>
      </c>
      <c r="E2277">
        <v>4</v>
      </c>
      <c r="F2277" t="s">
        <v>273</v>
      </c>
      <c r="G2277" t="s">
        <v>569</v>
      </c>
      <c r="H2277" t="s">
        <v>632</v>
      </c>
      <c r="I2277" t="s">
        <v>213</v>
      </c>
      <c r="J2277" t="s">
        <v>214</v>
      </c>
      <c r="K2277" t="s">
        <v>149</v>
      </c>
      <c r="L2277" t="s">
        <v>215</v>
      </c>
      <c r="M2277" t="s">
        <v>575</v>
      </c>
      <c r="N2277" t="s">
        <v>216</v>
      </c>
      <c r="O2277" s="57">
        <v>46245.4221875</v>
      </c>
      <c r="P2277" s="57">
        <v>46247.517708333333</v>
      </c>
      <c r="Q2277">
        <v>69363010</v>
      </c>
      <c r="S2277">
        <v>142516104729</v>
      </c>
      <c r="T2277" t="s">
        <v>7522</v>
      </c>
      <c r="U2277" t="s">
        <v>7523</v>
      </c>
      <c r="V2277" t="s">
        <v>7524</v>
      </c>
      <c r="Z2277">
        <v>110.69862999999999</v>
      </c>
      <c r="AA2277">
        <v>-7.0201919999999998</v>
      </c>
      <c r="AB2277" t="s">
        <v>7525</v>
      </c>
      <c r="AC2277" t="s">
        <v>237</v>
      </c>
      <c r="AL2277" t="s">
        <v>218</v>
      </c>
      <c r="AM2277" t="s">
        <v>7526</v>
      </c>
      <c r="AN2277" t="s">
        <v>6</v>
      </c>
      <c r="AO2277" s="57">
        <v>46334.42396990741</v>
      </c>
      <c r="AP2277" s="57">
        <v>46246.333333333336</v>
      </c>
      <c r="AQ2277" t="s">
        <v>903</v>
      </c>
      <c r="AR2277" t="s">
        <v>14</v>
      </c>
      <c r="AS2277" t="s">
        <v>632</v>
      </c>
      <c r="AT2277" t="s">
        <v>231</v>
      </c>
      <c r="AV2277" t="s">
        <v>9362</v>
      </c>
      <c r="AW2277" t="s">
        <v>1010</v>
      </c>
      <c r="AX2277" t="s">
        <v>223</v>
      </c>
      <c r="BA2277" s="57">
        <v>46246.333333333336</v>
      </c>
      <c r="BB2277" t="s">
        <v>7526</v>
      </c>
      <c r="BF2277" s="6" t="e">
        <f t="shared" si="105"/>
        <v>#NUM!</v>
      </c>
      <c r="BG2277" t="e">
        <f t="shared" si="106"/>
        <v>#NUM!</v>
      </c>
      <c r="BH2277" t="e">
        <f t="shared" si="107"/>
        <v>#NUM!</v>
      </c>
      <c r="BI2277" t="e">
        <f>VLOOKUP(H2277,Sheet2!$A$1:$B$270,2,FALSE)</f>
        <v>#N/A</v>
      </c>
    </row>
    <row r="2278" spans="1:61">
      <c r="A2278">
        <v>2277</v>
      </c>
      <c r="B2278">
        <v>1002525772</v>
      </c>
      <c r="C2278">
        <v>3</v>
      </c>
      <c r="D2278" t="s">
        <v>42</v>
      </c>
      <c r="E2278">
        <v>5</v>
      </c>
      <c r="F2278" t="s">
        <v>102</v>
      </c>
      <c r="G2278" t="s">
        <v>102</v>
      </c>
      <c r="H2278" t="s">
        <v>370</v>
      </c>
      <c r="I2278" t="s">
        <v>213</v>
      </c>
      <c r="J2278" t="s">
        <v>214</v>
      </c>
      <c r="K2278" t="s">
        <v>149</v>
      </c>
      <c r="L2278" t="s">
        <v>215</v>
      </c>
      <c r="M2278" t="s">
        <v>76</v>
      </c>
      <c r="N2278" t="s">
        <v>216</v>
      </c>
      <c r="O2278" s="57">
        <v>46248.420092592591</v>
      </c>
      <c r="P2278" s="57">
        <v>46252.879525462966</v>
      </c>
      <c r="Q2278">
        <v>69365753</v>
      </c>
      <c r="S2278">
        <v>152501280919</v>
      </c>
      <c r="T2278" t="s">
        <v>11711</v>
      </c>
      <c r="U2278" t="s">
        <v>11712</v>
      </c>
      <c r="V2278" t="s">
        <v>11713</v>
      </c>
      <c r="Z2278">
        <v>113.6943287</v>
      </c>
      <c r="AA2278">
        <v>-8.1719679000000003</v>
      </c>
      <c r="AB2278" t="s">
        <v>11714</v>
      </c>
      <c r="AC2278" t="s">
        <v>217</v>
      </c>
      <c r="AL2278" t="s">
        <v>218</v>
      </c>
      <c r="AM2278" t="s">
        <v>10900</v>
      </c>
      <c r="AN2278" t="s">
        <v>6</v>
      </c>
      <c r="AO2278" t="s">
        <v>9788</v>
      </c>
      <c r="AP2278" s="57">
        <v>46249.333333333336</v>
      </c>
      <c r="AR2278" t="s">
        <v>219</v>
      </c>
      <c r="AS2278" t="s">
        <v>370</v>
      </c>
      <c r="AT2278" t="s">
        <v>231</v>
      </c>
      <c r="AU2278">
        <v>20260818</v>
      </c>
      <c r="AV2278" t="s">
        <v>222</v>
      </c>
      <c r="AW2278" t="s">
        <v>1012</v>
      </c>
      <c r="AX2278" t="s">
        <v>223</v>
      </c>
      <c r="BA2278" s="57">
        <v>46249.333333333336</v>
      </c>
      <c r="BB2278" t="s">
        <v>10900</v>
      </c>
      <c r="BC2278">
        <v>2026</v>
      </c>
      <c r="BD2278">
        <v>8</v>
      </c>
      <c r="BE2278">
        <v>18</v>
      </c>
      <c r="BF2278" s="6">
        <f t="shared" si="105"/>
        <v>46252</v>
      </c>
      <c r="BG2278">
        <f t="shared" si="106"/>
        <v>2.6666666666642413</v>
      </c>
      <c r="BH2278" t="str">
        <f t="shared" si="107"/>
        <v>NOT COMPLY</v>
      </c>
      <c r="BI2278" t="str">
        <f>VLOOKUP(H2278,Sheet2!$A$1:$B$270,2,FALSE)</f>
        <v>JEMBER</v>
      </c>
    </row>
    <row r="2279" spans="1:61">
      <c r="A2279">
        <v>2278</v>
      </c>
      <c r="B2279">
        <v>1002514918</v>
      </c>
      <c r="C2279">
        <v>3</v>
      </c>
      <c r="D2279" t="s">
        <v>55</v>
      </c>
      <c r="E2279">
        <v>5</v>
      </c>
      <c r="F2279" t="s">
        <v>228</v>
      </c>
      <c r="G2279" t="s">
        <v>127</v>
      </c>
      <c r="H2279" t="s">
        <v>229</v>
      </c>
      <c r="I2279" t="s">
        <v>213</v>
      </c>
      <c r="J2279" t="s">
        <v>214</v>
      </c>
      <c r="K2279" t="s">
        <v>149</v>
      </c>
      <c r="L2279" t="s">
        <v>215</v>
      </c>
      <c r="M2279" t="s">
        <v>76</v>
      </c>
      <c r="N2279" t="s">
        <v>216</v>
      </c>
      <c r="O2279" s="57">
        <v>46241.620104166665</v>
      </c>
      <c r="P2279" s="57">
        <v>46242.699930555558</v>
      </c>
      <c r="Q2279">
        <v>69360913</v>
      </c>
      <c r="S2279">
        <v>152426928035</v>
      </c>
      <c r="T2279" t="s">
        <v>4765</v>
      </c>
      <c r="U2279" t="s">
        <v>4766</v>
      </c>
      <c r="V2279" t="s">
        <v>4767</v>
      </c>
      <c r="Z2279">
        <v>113.4739604</v>
      </c>
      <c r="AA2279">
        <v>-7.1592028999999897</v>
      </c>
      <c r="AB2279" t="s">
        <v>4768</v>
      </c>
      <c r="AC2279" t="s">
        <v>217</v>
      </c>
      <c r="AL2279" t="s">
        <v>218</v>
      </c>
      <c r="AM2279" t="s">
        <v>4769</v>
      </c>
      <c r="AN2279" t="s">
        <v>6</v>
      </c>
      <c r="AO2279" s="57">
        <v>46211.622291666667</v>
      </c>
      <c r="AP2279" s="57">
        <v>46242.541666666664</v>
      </c>
      <c r="AR2279" t="s">
        <v>219</v>
      </c>
      <c r="AS2279" t="s">
        <v>229</v>
      </c>
      <c r="AT2279" t="s">
        <v>231</v>
      </c>
      <c r="AU2279">
        <v>20260808</v>
      </c>
      <c r="AV2279" t="s">
        <v>222</v>
      </c>
      <c r="AW2279" t="s">
        <v>1020</v>
      </c>
      <c r="AX2279" t="s">
        <v>223</v>
      </c>
      <c r="BA2279" s="57">
        <v>46242.541666666664</v>
      </c>
      <c r="BB2279" t="s">
        <v>4769</v>
      </c>
      <c r="BC2279">
        <v>2026</v>
      </c>
      <c r="BD2279">
        <v>8</v>
      </c>
      <c r="BE2279">
        <v>8</v>
      </c>
      <c r="BF2279" s="6">
        <f t="shared" si="105"/>
        <v>46242</v>
      </c>
      <c r="BG2279">
        <f t="shared" si="106"/>
        <v>-0.54166666666424135</v>
      </c>
      <c r="BH2279" t="str">
        <f t="shared" si="107"/>
        <v>COMPLY</v>
      </c>
      <c r="BI2279" t="str">
        <f>VLOOKUP(H2279,Sheet2!$A$1:$B$270,2,FALSE)</f>
        <v>MADURA</v>
      </c>
    </row>
    <row r="2280" spans="1:61">
      <c r="A2280">
        <v>2279</v>
      </c>
      <c r="B2280">
        <v>1002523028</v>
      </c>
      <c r="C2280">
        <v>3</v>
      </c>
      <c r="D2280" t="s">
        <v>45</v>
      </c>
      <c r="E2280">
        <v>5</v>
      </c>
      <c r="F2280" t="s">
        <v>211</v>
      </c>
      <c r="G2280" t="s">
        <v>110</v>
      </c>
      <c r="H2280" t="s">
        <v>249</v>
      </c>
      <c r="I2280" t="s">
        <v>213</v>
      </c>
      <c r="J2280" t="s">
        <v>214</v>
      </c>
      <c r="K2280" t="s">
        <v>149</v>
      </c>
      <c r="L2280" t="s">
        <v>215</v>
      </c>
      <c r="M2280" t="s">
        <v>76</v>
      </c>
      <c r="N2280" t="s">
        <v>216</v>
      </c>
      <c r="O2280" s="57">
        <v>46246.722175925926</v>
      </c>
      <c r="P2280" s="57">
        <v>46247.590266203704</v>
      </c>
      <c r="Q2280">
        <v>69364577</v>
      </c>
      <c r="S2280">
        <v>172616801856</v>
      </c>
      <c r="T2280" t="s">
        <v>8443</v>
      </c>
      <c r="U2280" t="s">
        <v>8444</v>
      </c>
      <c r="V2280" t="s">
        <v>8445</v>
      </c>
      <c r="Z2280">
        <v>118.7479805</v>
      </c>
      <c r="AA2280">
        <v>-8.4586960999999992</v>
      </c>
      <c r="AB2280" t="s">
        <v>8446</v>
      </c>
      <c r="AC2280" t="s">
        <v>217</v>
      </c>
      <c r="AL2280" t="s">
        <v>218</v>
      </c>
      <c r="AM2280" t="s">
        <v>8031</v>
      </c>
      <c r="AN2280" t="s">
        <v>6</v>
      </c>
      <c r="AO2280" s="57">
        <v>46364.736030092594</v>
      </c>
      <c r="AP2280" s="57">
        <v>46247.625</v>
      </c>
      <c r="AR2280" t="s">
        <v>219</v>
      </c>
      <c r="AS2280" t="s">
        <v>249</v>
      </c>
      <c r="AT2280" t="s">
        <v>221</v>
      </c>
      <c r="AU2280">
        <v>20260813</v>
      </c>
      <c r="AV2280" t="s">
        <v>222</v>
      </c>
      <c r="AW2280" t="s">
        <v>8447</v>
      </c>
      <c r="AX2280" t="s">
        <v>223</v>
      </c>
      <c r="BA2280" s="57">
        <v>46247.625</v>
      </c>
      <c r="BB2280" t="s">
        <v>8031</v>
      </c>
      <c r="BC2280">
        <v>2026</v>
      </c>
      <c r="BD2280">
        <v>8</v>
      </c>
      <c r="BE2280">
        <v>13</v>
      </c>
      <c r="BF2280" s="6">
        <f t="shared" si="105"/>
        <v>46247</v>
      </c>
      <c r="BG2280">
        <f t="shared" si="106"/>
        <v>-0.625</v>
      </c>
      <c r="BH2280" t="str">
        <f t="shared" si="107"/>
        <v>COMPLY</v>
      </c>
      <c r="BI2280" t="str">
        <f>VLOOKUP(H2280,Sheet2!$A$1:$B$270,2,FALSE)</f>
        <v>BIMA</v>
      </c>
    </row>
    <row r="2281" spans="1:61">
      <c r="A2281">
        <v>2280</v>
      </c>
      <c r="B2281">
        <v>1002507876</v>
      </c>
      <c r="C2281">
        <v>3</v>
      </c>
      <c r="D2281" t="s">
        <v>38</v>
      </c>
      <c r="E2281">
        <v>5</v>
      </c>
      <c r="F2281" t="s">
        <v>90</v>
      </c>
      <c r="G2281" t="s">
        <v>93</v>
      </c>
      <c r="H2281" t="s">
        <v>302</v>
      </c>
      <c r="I2281" t="s">
        <v>213</v>
      </c>
      <c r="J2281" t="s">
        <v>214</v>
      </c>
      <c r="K2281" t="s">
        <v>149</v>
      </c>
      <c r="L2281" t="s">
        <v>215</v>
      </c>
      <c r="M2281" t="s">
        <v>76</v>
      </c>
      <c r="N2281" t="s">
        <v>216</v>
      </c>
      <c r="O2281" s="57">
        <v>46238.493009259262</v>
      </c>
      <c r="P2281" s="57">
        <v>46238.683842592596</v>
      </c>
      <c r="Q2281">
        <v>69358181</v>
      </c>
      <c r="S2281">
        <v>152611229839</v>
      </c>
      <c r="T2281" t="s">
        <v>1826</v>
      </c>
      <c r="U2281" t="s">
        <v>1827</v>
      </c>
      <c r="V2281" t="s">
        <v>1828</v>
      </c>
      <c r="Z2281">
        <v>111.8638883</v>
      </c>
      <c r="AA2281">
        <v>-7.6605178999999897</v>
      </c>
      <c r="AB2281" t="s">
        <v>1829</v>
      </c>
      <c r="AC2281" t="s">
        <v>217</v>
      </c>
      <c r="AL2281" t="s">
        <v>218</v>
      </c>
      <c r="AM2281" t="s">
        <v>1830</v>
      </c>
      <c r="AN2281" t="s">
        <v>6</v>
      </c>
      <c r="AO2281" s="57">
        <v>46120.496689814812</v>
      </c>
      <c r="AP2281" s="57">
        <v>46239.333333333336</v>
      </c>
      <c r="AR2281" t="s">
        <v>219</v>
      </c>
      <c r="AS2281" t="s">
        <v>302</v>
      </c>
      <c r="AT2281" t="s">
        <v>231</v>
      </c>
      <c r="AU2281">
        <v>20260804</v>
      </c>
      <c r="AV2281" t="s">
        <v>222</v>
      </c>
      <c r="AW2281" t="s">
        <v>1014</v>
      </c>
      <c r="AX2281" t="s">
        <v>223</v>
      </c>
      <c r="BA2281" s="57">
        <v>46239.333333333336</v>
      </c>
      <c r="BB2281" t="s">
        <v>1830</v>
      </c>
      <c r="BC2281">
        <v>2026</v>
      </c>
      <c r="BD2281">
        <v>8</v>
      </c>
      <c r="BE2281">
        <v>4</v>
      </c>
      <c r="BF2281" s="6">
        <f t="shared" si="105"/>
        <v>46238</v>
      </c>
      <c r="BG2281">
        <f t="shared" si="106"/>
        <v>-1.3333333333357587</v>
      </c>
      <c r="BH2281" t="str">
        <f t="shared" si="107"/>
        <v>COMPLY</v>
      </c>
      <c r="BI2281" t="str">
        <f>VLOOKUP(H2281,Sheet2!$A$1:$B$270,2,FALSE)</f>
        <v>NGANJUK</v>
      </c>
    </row>
    <row r="2282" spans="1:61">
      <c r="A2282">
        <v>2281</v>
      </c>
      <c r="B2282">
        <v>1002530705</v>
      </c>
      <c r="C2282">
        <v>3</v>
      </c>
      <c r="D2282" t="s">
        <v>38</v>
      </c>
      <c r="E2282">
        <v>5</v>
      </c>
      <c r="F2282" t="s">
        <v>90</v>
      </c>
      <c r="G2282" t="s">
        <v>93</v>
      </c>
      <c r="H2282" t="s">
        <v>302</v>
      </c>
      <c r="I2282" t="s">
        <v>213</v>
      </c>
      <c r="J2282" t="s">
        <v>214</v>
      </c>
      <c r="K2282" t="s">
        <v>149</v>
      </c>
      <c r="L2282" t="s">
        <v>215</v>
      </c>
      <c r="M2282" t="s">
        <v>76</v>
      </c>
      <c r="N2282" t="s">
        <v>216</v>
      </c>
      <c r="O2282" s="57">
        <v>46251.487453703703</v>
      </c>
      <c r="P2282" s="57">
        <v>46252.716157407405</v>
      </c>
      <c r="Q2282">
        <v>69367956</v>
      </c>
      <c r="S2282">
        <v>152611229904</v>
      </c>
      <c r="T2282" t="s">
        <v>11715</v>
      </c>
      <c r="U2282" t="s">
        <v>11716</v>
      </c>
      <c r="V2282" t="s">
        <v>11717</v>
      </c>
      <c r="Z2282">
        <v>111.81496515870001</v>
      </c>
      <c r="AA2282">
        <v>-7.72976802992609</v>
      </c>
      <c r="AB2282" t="s">
        <v>11718</v>
      </c>
      <c r="AC2282" t="s">
        <v>217</v>
      </c>
      <c r="AL2282" t="s">
        <v>218</v>
      </c>
      <c r="AM2282" t="s">
        <v>9799</v>
      </c>
      <c r="AN2282" t="s">
        <v>6</v>
      </c>
      <c r="AO2282" t="s">
        <v>10118</v>
      </c>
      <c r="AP2282" s="57">
        <v>46252.333333333336</v>
      </c>
      <c r="AR2282" t="s">
        <v>219</v>
      </c>
      <c r="AS2282" t="s">
        <v>302</v>
      </c>
      <c r="AT2282" t="s">
        <v>231</v>
      </c>
      <c r="AU2282">
        <v>20260818</v>
      </c>
      <c r="AV2282" t="s">
        <v>222</v>
      </c>
      <c r="AW2282" t="s">
        <v>1018</v>
      </c>
      <c r="AX2282" t="s">
        <v>223</v>
      </c>
      <c r="BA2282" s="57">
        <v>46252.333333333336</v>
      </c>
      <c r="BB2282" t="s">
        <v>9799</v>
      </c>
      <c r="BC2282">
        <v>2026</v>
      </c>
      <c r="BD2282">
        <v>8</v>
      </c>
      <c r="BE2282">
        <v>18</v>
      </c>
      <c r="BF2282" s="6">
        <f t="shared" si="105"/>
        <v>46252</v>
      </c>
      <c r="BG2282">
        <f t="shared" si="106"/>
        <v>-0.33333333333575865</v>
      </c>
      <c r="BH2282" t="str">
        <f t="shared" si="107"/>
        <v>COMPLY</v>
      </c>
      <c r="BI2282" t="str">
        <f>VLOOKUP(H2282,Sheet2!$A$1:$B$270,2,FALSE)</f>
        <v>NGANJUK</v>
      </c>
    </row>
    <row r="2283" spans="1:61">
      <c r="A2283">
        <v>2282</v>
      </c>
      <c r="B2283">
        <v>1002523600</v>
      </c>
      <c r="C2283">
        <v>3</v>
      </c>
      <c r="D2283" t="s">
        <v>59</v>
      </c>
      <c r="E2283">
        <v>4</v>
      </c>
      <c r="F2283" t="s">
        <v>243</v>
      </c>
      <c r="G2283" t="s">
        <v>896</v>
      </c>
      <c r="H2283" t="s">
        <v>914</v>
      </c>
      <c r="I2283" t="s">
        <v>213</v>
      </c>
      <c r="J2283" t="s">
        <v>214</v>
      </c>
      <c r="K2283" t="s">
        <v>149</v>
      </c>
      <c r="L2283" t="s">
        <v>215</v>
      </c>
      <c r="M2283" t="s">
        <v>76</v>
      </c>
      <c r="N2283" t="s">
        <v>216</v>
      </c>
      <c r="O2283" s="57">
        <v>46247.418020833335</v>
      </c>
      <c r="P2283" s="57">
        <v>46248.347581018519</v>
      </c>
      <c r="Q2283">
        <v>69364840</v>
      </c>
      <c r="S2283">
        <v>141146114828</v>
      </c>
      <c r="T2283" t="s">
        <v>9363</v>
      </c>
      <c r="U2283" t="s">
        <v>9364</v>
      </c>
      <c r="V2283" t="s">
        <v>9365</v>
      </c>
      <c r="Z2283">
        <v>110.26189770000001</v>
      </c>
      <c r="AA2283">
        <v>-7.5990089000000003</v>
      </c>
      <c r="AB2283" t="s">
        <v>9366</v>
      </c>
      <c r="AC2283" t="s">
        <v>237</v>
      </c>
      <c r="AL2283" t="s">
        <v>218</v>
      </c>
      <c r="AM2283" t="s">
        <v>9367</v>
      </c>
      <c r="AN2283" t="s">
        <v>6</v>
      </c>
      <c r="AO2283" t="s">
        <v>8894</v>
      </c>
      <c r="AP2283" s="57">
        <v>46248.625</v>
      </c>
      <c r="AR2283" t="s">
        <v>219</v>
      </c>
      <c r="AS2283" t="s">
        <v>914</v>
      </c>
      <c r="AT2283" t="s">
        <v>231</v>
      </c>
      <c r="AU2283">
        <v>20260814</v>
      </c>
      <c r="AV2283" t="s">
        <v>222</v>
      </c>
      <c r="AW2283" t="s">
        <v>1014</v>
      </c>
      <c r="AX2283" t="s">
        <v>223</v>
      </c>
      <c r="BA2283" s="57">
        <v>46248.625</v>
      </c>
      <c r="BB2283" t="s">
        <v>9367</v>
      </c>
      <c r="BC2283">
        <v>2026</v>
      </c>
      <c r="BD2283">
        <v>8</v>
      </c>
      <c r="BE2283">
        <v>14</v>
      </c>
      <c r="BF2283" s="6">
        <f t="shared" si="105"/>
        <v>46248</v>
      </c>
      <c r="BG2283">
        <f t="shared" si="106"/>
        <v>-0.625</v>
      </c>
      <c r="BH2283" t="str">
        <f t="shared" si="107"/>
        <v>COMPLY</v>
      </c>
      <c r="BI2283" t="e">
        <f>VLOOKUP(H2283,Sheet2!$A$1:$B$270,2,FALSE)</f>
        <v>#N/A</v>
      </c>
    </row>
    <row r="2284" spans="1:61">
      <c r="A2284">
        <v>2283</v>
      </c>
      <c r="B2284">
        <v>1002514156</v>
      </c>
      <c r="C2284">
        <v>3</v>
      </c>
      <c r="D2284" t="s">
        <v>55</v>
      </c>
      <c r="E2284">
        <v>5</v>
      </c>
      <c r="F2284" t="s">
        <v>265</v>
      </c>
      <c r="G2284" t="s">
        <v>125</v>
      </c>
      <c r="H2284" t="s">
        <v>415</v>
      </c>
      <c r="I2284" t="s">
        <v>213</v>
      </c>
      <c r="J2284" t="s">
        <v>214</v>
      </c>
      <c r="K2284" t="s">
        <v>149</v>
      </c>
      <c r="M2284" t="s">
        <v>76</v>
      </c>
      <c r="N2284" t="s">
        <v>216</v>
      </c>
      <c r="O2284" s="57">
        <v>46241.445486111108</v>
      </c>
      <c r="P2284" s="57">
        <v>46243.874293981484</v>
      </c>
      <c r="Q2284">
        <v>69360591</v>
      </c>
      <c r="S2284">
        <v>152433910086</v>
      </c>
      <c r="T2284" t="s">
        <v>4771</v>
      </c>
      <c r="U2284" t="s">
        <v>3163</v>
      </c>
      <c r="V2284" t="s">
        <v>4772</v>
      </c>
      <c r="Z2284">
        <v>112.40271540000001</v>
      </c>
      <c r="AA2284">
        <v>-7.1229563000000002</v>
      </c>
      <c r="AB2284" t="s">
        <v>4773</v>
      </c>
      <c r="AC2284" t="s">
        <v>230</v>
      </c>
      <c r="AL2284" t="s">
        <v>218</v>
      </c>
      <c r="AM2284" t="s">
        <v>4774</v>
      </c>
      <c r="AN2284" t="s">
        <v>6</v>
      </c>
      <c r="AO2284" s="57">
        <v>46211.455092592594</v>
      </c>
      <c r="AP2284" s="57">
        <v>46243.416666666664</v>
      </c>
      <c r="AR2284" t="s">
        <v>219</v>
      </c>
      <c r="AS2284" t="s">
        <v>415</v>
      </c>
      <c r="AT2284" t="s">
        <v>231</v>
      </c>
      <c r="AU2284">
        <v>20260809</v>
      </c>
      <c r="AV2284" t="s">
        <v>222</v>
      </c>
      <c r="AW2284" t="s">
        <v>972</v>
      </c>
      <c r="AX2284" t="s">
        <v>223</v>
      </c>
      <c r="BA2284" s="57">
        <v>46243.416666666664</v>
      </c>
      <c r="BB2284" t="s">
        <v>4774</v>
      </c>
      <c r="BC2284">
        <v>2026</v>
      </c>
      <c r="BD2284">
        <v>8</v>
      </c>
      <c r="BE2284">
        <v>9</v>
      </c>
      <c r="BF2284" s="6">
        <f t="shared" si="105"/>
        <v>46243</v>
      </c>
      <c r="BG2284">
        <f t="shared" si="106"/>
        <v>-0.41666666666424135</v>
      </c>
      <c r="BH2284" t="str">
        <f t="shared" si="107"/>
        <v>COMPLY</v>
      </c>
      <c r="BI2284" t="str">
        <f>VLOOKUP(H2284,Sheet2!$A$1:$B$270,2,FALSE)</f>
        <v>GRESIK</v>
      </c>
    </row>
    <row r="2285" spans="1:61">
      <c r="A2285">
        <v>2284</v>
      </c>
      <c r="B2285">
        <v>1002509444</v>
      </c>
      <c r="C2285">
        <v>3</v>
      </c>
      <c r="D2285" t="s">
        <v>45</v>
      </c>
      <c r="E2285">
        <v>5</v>
      </c>
      <c r="F2285" t="s">
        <v>211</v>
      </c>
      <c r="G2285" t="s">
        <v>110</v>
      </c>
      <c r="H2285" t="s">
        <v>319</v>
      </c>
      <c r="I2285" t="s">
        <v>213</v>
      </c>
      <c r="J2285" t="s">
        <v>214</v>
      </c>
      <c r="K2285" t="s">
        <v>149</v>
      </c>
      <c r="L2285" t="s">
        <v>215</v>
      </c>
      <c r="M2285" t="s">
        <v>575</v>
      </c>
      <c r="N2285" t="s">
        <v>216</v>
      </c>
      <c r="O2285" s="57">
        <v>46238.784675925926</v>
      </c>
      <c r="P2285" s="57">
        <v>46241.378495370373</v>
      </c>
      <c r="Q2285">
        <v>69358680</v>
      </c>
      <c r="S2285">
        <v>172611786068</v>
      </c>
      <c r="T2285" t="s">
        <v>1846</v>
      </c>
      <c r="U2285" t="s">
        <v>1847</v>
      </c>
      <c r="V2285" t="s">
        <v>1848</v>
      </c>
      <c r="Z2285">
        <v>118.460622817253</v>
      </c>
      <c r="AA2285">
        <v>-8.5288489031855708</v>
      </c>
      <c r="AB2285" t="s">
        <v>1849</v>
      </c>
      <c r="AC2285" t="s">
        <v>237</v>
      </c>
      <c r="AL2285" t="s">
        <v>218</v>
      </c>
      <c r="AM2285" t="s">
        <v>1850</v>
      </c>
      <c r="AN2285" t="s">
        <v>6</v>
      </c>
      <c r="AO2285" s="57">
        <v>46120.788576388892</v>
      </c>
      <c r="AP2285" s="57">
        <v>46239.625</v>
      </c>
      <c r="AR2285" t="s">
        <v>14</v>
      </c>
      <c r="AS2285" t="s">
        <v>319</v>
      </c>
      <c r="AT2285" t="s">
        <v>231</v>
      </c>
      <c r="AV2285" t="s">
        <v>4780</v>
      </c>
      <c r="AW2285" t="s">
        <v>1010</v>
      </c>
      <c r="AX2285" t="s">
        <v>223</v>
      </c>
      <c r="BA2285" s="57">
        <v>46239.625</v>
      </c>
      <c r="BB2285" t="s">
        <v>1850</v>
      </c>
      <c r="BF2285" s="6" t="e">
        <f t="shared" si="105"/>
        <v>#NUM!</v>
      </c>
      <c r="BG2285" t="e">
        <f t="shared" si="106"/>
        <v>#NUM!</v>
      </c>
      <c r="BH2285" t="e">
        <f t="shared" si="107"/>
        <v>#NUM!</v>
      </c>
      <c r="BI2285" t="str">
        <f>VLOOKUP(H2285,Sheet2!$A$1:$B$270,2,FALSE)</f>
        <v>BIMA</v>
      </c>
    </row>
    <row r="2286" spans="1:61">
      <c r="A2286">
        <v>2285</v>
      </c>
      <c r="B2286">
        <v>1002519725</v>
      </c>
      <c r="C2286">
        <v>3</v>
      </c>
      <c r="D2286" t="s">
        <v>38</v>
      </c>
      <c r="E2286">
        <v>5</v>
      </c>
      <c r="F2286" t="s">
        <v>250</v>
      </c>
      <c r="G2286" t="s">
        <v>87</v>
      </c>
      <c r="H2286" t="s">
        <v>362</v>
      </c>
      <c r="I2286" t="s">
        <v>213</v>
      </c>
      <c r="J2286" t="s">
        <v>214</v>
      </c>
      <c r="K2286" t="s">
        <v>149</v>
      </c>
      <c r="L2286" t="s">
        <v>215</v>
      </c>
      <c r="M2286" t="s">
        <v>286</v>
      </c>
      <c r="N2286" t="s">
        <v>216</v>
      </c>
      <c r="O2286" s="57">
        <v>46245.518020833333</v>
      </c>
      <c r="P2286" s="57">
        <v>46249.508773148147</v>
      </c>
      <c r="Q2286">
        <v>69363249</v>
      </c>
      <c r="S2286">
        <v>152707239231</v>
      </c>
      <c r="T2286" t="s">
        <v>7527</v>
      </c>
      <c r="U2286" t="s">
        <v>7528</v>
      </c>
      <c r="V2286" t="s">
        <v>7529</v>
      </c>
      <c r="Z2286">
        <v>112.51716513186599</v>
      </c>
      <c r="AA2286">
        <v>-7.8847198626386099</v>
      </c>
      <c r="AB2286" t="s">
        <v>7530</v>
      </c>
      <c r="AC2286" t="s">
        <v>217</v>
      </c>
      <c r="AL2286" t="s">
        <v>218</v>
      </c>
      <c r="AM2286" t="s">
        <v>7531</v>
      </c>
      <c r="AN2286" t="s">
        <v>6</v>
      </c>
      <c r="AO2286" s="57">
        <v>46334.528009259258</v>
      </c>
      <c r="AP2286" s="57">
        <v>46251.541666666664</v>
      </c>
      <c r="AR2286" t="s">
        <v>241</v>
      </c>
      <c r="AS2286" t="s">
        <v>362</v>
      </c>
      <c r="AT2286" t="s">
        <v>231</v>
      </c>
      <c r="AV2286" t="s">
        <v>905</v>
      </c>
      <c r="AW2286" t="s">
        <v>1012</v>
      </c>
      <c r="AX2286" t="s">
        <v>223</v>
      </c>
      <c r="BA2286" s="57">
        <v>46251.541666666664</v>
      </c>
      <c r="BB2286" t="s">
        <v>7531</v>
      </c>
      <c r="BF2286" s="6" t="e">
        <f t="shared" si="105"/>
        <v>#NUM!</v>
      </c>
      <c r="BG2286" t="e">
        <f t="shared" si="106"/>
        <v>#NUM!</v>
      </c>
      <c r="BH2286" t="e">
        <f t="shared" si="107"/>
        <v>#NUM!</v>
      </c>
      <c r="BI2286" t="str">
        <f>VLOOKUP(H2286,Sheet2!$A$1:$B$270,2,FALSE)</f>
        <v>BATU</v>
      </c>
    </row>
    <row r="2287" spans="1:61">
      <c r="A2287">
        <v>2286</v>
      </c>
      <c r="B2287">
        <v>1002521138</v>
      </c>
      <c r="C2287">
        <v>3</v>
      </c>
      <c r="D2287" t="s">
        <v>45</v>
      </c>
      <c r="E2287">
        <v>5</v>
      </c>
      <c r="F2287" t="s">
        <v>211</v>
      </c>
      <c r="G2287" t="s">
        <v>115</v>
      </c>
      <c r="H2287" t="s">
        <v>279</v>
      </c>
      <c r="I2287" t="s">
        <v>213</v>
      </c>
      <c r="J2287" t="s">
        <v>214</v>
      </c>
      <c r="K2287" t="s">
        <v>149</v>
      </c>
      <c r="L2287" t="s">
        <v>215</v>
      </c>
      <c r="M2287" t="s">
        <v>76</v>
      </c>
      <c r="N2287" t="s">
        <v>216</v>
      </c>
      <c r="O2287" s="57">
        <v>46246.299270833333</v>
      </c>
      <c r="P2287" s="57">
        <v>46246.824432870373</v>
      </c>
      <c r="Q2287">
        <v>69363759</v>
      </c>
      <c r="S2287">
        <v>172603791573</v>
      </c>
      <c r="T2287" t="s">
        <v>8452</v>
      </c>
      <c r="U2287" t="s">
        <v>8453</v>
      </c>
      <c r="V2287" t="s">
        <v>8454</v>
      </c>
      <c r="Z2287">
        <v>116.2783302</v>
      </c>
      <c r="AA2287">
        <v>-8.8854896999999902</v>
      </c>
      <c r="AB2287" t="s">
        <v>8455</v>
      </c>
      <c r="AC2287" t="s">
        <v>237</v>
      </c>
      <c r="AL2287" t="s">
        <v>218</v>
      </c>
      <c r="AM2287" t="s">
        <v>8015</v>
      </c>
      <c r="AN2287" t="s">
        <v>6</v>
      </c>
      <c r="AO2287" s="57">
        <v>46364.30908564815</v>
      </c>
      <c r="AP2287" s="57">
        <v>46247.333333333336</v>
      </c>
      <c r="AR2287" t="s">
        <v>219</v>
      </c>
      <c r="AS2287" t="s">
        <v>279</v>
      </c>
      <c r="AT2287" t="s">
        <v>231</v>
      </c>
      <c r="AU2287">
        <v>20260812</v>
      </c>
      <c r="AV2287" t="s">
        <v>222</v>
      </c>
      <c r="AW2287" t="s">
        <v>1024</v>
      </c>
      <c r="AX2287" t="s">
        <v>223</v>
      </c>
      <c r="BA2287" s="57">
        <v>46247.333333333336</v>
      </c>
      <c r="BB2287" t="s">
        <v>8015</v>
      </c>
      <c r="BC2287">
        <v>2026</v>
      </c>
      <c r="BD2287">
        <v>8</v>
      </c>
      <c r="BE2287">
        <v>12</v>
      </c>
      <c r="BF2287" s="6">
        <f t="shared" si="105"/>
        <v>46246</v>
      </c>
      <c r="BG2287">
        <f t="shared" si="106"/>
        <v>-1.3333333333357587</v>
      </c>
      <c r="BH2287" t="str">
        <f t="shared" si="107"/>
        <v>COMPLY</v>
      </c>
      <c r="BI2287" t="str">
        <f>VLOOKUP(H2287,Sheet2!$A$1:$B$270,2,FALSE)</f>
        <v>SELONG</v>
      </c>
    </row>
    <row r="2288" spans="1:61">
      <c r="A2288">
        <v>2287</v>
      </c>
      <c r="B2288">
        <v>1002528188</v>
      </c>
      <c r="C2288">
        <v>3</v>
      </c>
      <c r="D2288" t="s">
        <v>59</v>
      </c>
      <c r="E2288">
        <v>4</v>
      </c>
      <c r="F2288" t="s">
        <v>243</v>
      </c>
      <c r="G2288" t="s">
        <v>261</v>
      </c>
      <c r="H2288" t="s">
        <v>262</v>
      </c>
      <c r="I2288" t="s">
        <v>213</v>
      </c>
      <c r="J2288" t="s">
        <v>214</v>
      </c>
      <c r="K2288" t="s">
        <v>149</v>
      </c>
      <c r="L2288" t="s">
        <v>215</v>
      </c>
      <c r="M2288" t="s">
        <v>76</v>
      </c>
      <c r="N2288" t="s">
        <v>216</v>
      </c>
      <c r="O2288" s="57">
        <v>46249.511770833335</v>
      </c>
      <c r="P2288" s="57">
        <v>46249.757893518516</v>
      </c>
      <c r="Q2288">
        <v>69366800</v>
      </c>
      <c r="S2288">
        <v>141373127264</v>
      </c>
      <c r="T2288" t="s">
        <v>11729</v>
      </c>
      <c r="U2288" t="s">
        <v>11730</v>
      </c>
      <c r="V2288" t="s">
        <v>11731</v>
      </c>
      <c r="Z2288">
        <v>109.875707184577</v>
      </c>
      <c r="AA2288">
        <v>-7.34053206946807</v>
      </c>
      <c r="AB2288" t="s">
        <v>11732</v>
      </c>
      <c r="AC2288" t="s">
        <v>237</v>
      </c>
      <c r="AL2288" t="s">
        <v>218</v>
      </c>
      <c r="AM2288" t="s">
        <v>10574</v>
      </c>
      <c r="AN2288" t="s">
        <v>6</v>
      </c>
      <c r="AO2288" t="s">
        <v>10602</v>
      </c>
      <c r="AP2288" s="57">
        <v>46250.541666666664</v>
      </c>
      <c r="AR2288" t="s">
        <v>219</v>
      </c>
      <c r="AS2288" t="s">
        <v>262</v>
      </c>
      <c r="AT2288" t="s">
        <v>231</v>
      </c>
      <c r="AU2288">
        <v>20260815</v>
      </c>
      <c r="AV2288" t="s">
        <v>222</v>
      </c>
      <c r="AW2288" t="s">
        <v>1012</v>
      </c>
      <c r="AX2288" t="s">
        <v>223</v>
      </c>
      <c r="BA2288" s="57">
        <v>46250.541666666664</v>
      </c>
      <c r="BB2288" t="s">
        <v>10574</v>
      </c>
      <c r="BC2288">
        <v>2026</v>
      </c>
      <c r="BD2288">
        <v>8</v>
      </c>
      <c r="BE2288">
        <v>15</v>
      </c>
      <c r="BF2288" s="6">
        <f t="shared" si="105"/>
        <v>46249</v>
      </c>
      <c r="BG2288">
        <f t="shared" si="106"/>
        <v>-1.5416666666642413</v>
      </c>
      <c r="BH2288" t="str">
        <f t="shared" si="107"/>
        <v>COMPLY</v>
      </c>
      <c r="BI2288" t="e">
        <f>VLOOKUP(H2288,Sheet2!$A$1:$B$270,2,FALSE)</f>
        <v>#N/A</v>
      </c>
    </row>
    <row r="2289" spans="1:61">
      <c r="A2289">
        <v>2288</v>
      </c>
      <c r="B2289">
        <v>1002529957</v>
      </c>
      <c r="C2289">
        <v>3</v>
      </c>
      <c r="D2289" t="s">
        <v>38</v>
      </c>
      <c r="E2289">
        <v>5</v>
      </c>
      <c r="F2289" t="s">
        <v>90</v>
      </c>
      <c r="G2289" t="s">
        <v>90</v>
      </c>
      <c r="H2289" t="s">
        <v>468</v>
      </c>
      <c r="I2289" t="s">
        <v>213</v>
      </c>
      <c r="J2289" t="s">
        <v>214</v>
      </c>
      <c r="K2289" t="s">
        <v>149</v>
      </c>
      <c r="L2289" t="s">
        <v>215</v>
      </c>
      <c r="M2289" t="s">
        <v>76</v>
      </c>
      <c r="N2289" t="s">
        <v>216</v>
      </c>
      <c r="O2289" s="57">
        <v>46250.690937500003</v>
      </c>
      <c r="P2289" s="57">
        <v>46251.595266203702</v>
      </c>
      <c r="Q2289">
        <v>69367684</v>
      </c>
      <c r="S2289">
        <v>152652204459</v>
      </c>
      <c r="T2289" t="s">
        <v>11737</v>
      </c>
      <c r="U2289" t="s">
        <v>11738</v>
      </c>
      <c r="V2289" t="s">
        <v>11739</v>
      </c>
      <c r="Z2289">
        <v>112.0745349</v>
      </c>
      <c r="AA2289">
        <v>-7.7282510999999996</v>
      </c>
      <c r="AB2289" t="s">
        <v>11740</v>
      </c>
      <c r="AC2289" t="s">
        <v>237</v>
      </c>
      <c r="AL2289" t="s">
        <v>218</v>
      </c>
      <c r="AM2289" t="s">
        <v>9813</v>
      </c>
      <c r="AN2289" t="s">
        <v>6</v>
      </c>
      <c r="AO2289" t="s">
        <v>10607</v>
      </c>
      <c r="AP2289" s="57">
        <v>46251.541666666664</v>
      </c>
      <c r="AR2289" t="s">
        <v>219</v>
      </c>
      <c r="AS2289" t="s">
        <v>468</v>
      </c>
      <c r="AT2289" t="s">
        <v>231</v>
      </c>
      <c r="AU2289">
        <v>20260817</v>
      </c>
      <c r="AV2289" t="s">
        <v>222</v>
      </c>
      <c r="AW2289" t="s">
        <v>1021</v>
      </c>
      <c r="AX2289" t="s">
        <v>223</v>
      </c>
      <c r="BA2289" s="57">
        <v>46251.541666666664</v>
      </c>
      <c r="BB2289" t="s">
        <v>9813</v>
      </c>
      <c r="BC2289">
        <v>2026</v>
      </c>
      <c r="BD2289">
        <v>8</v>
      </c>
      <c r="BE2289">
        <v>17</v>
      </c>
      <c r="BF2289" s="6">
        <f t="shared" si="105"/>
        <v>46251</v>
      </c>
      <c r="BG2289">
        <f t="shared" si="106"/>
        <v>-0.54166666666424135</v>
      </c>
      <c r="BH2289" t="str">
        <f t="shared" si="107"/>
        <v>COMPLY</v>
      </c>
      <c r="BI2289" t="str">
        <f>VLOOKUP(H2289,Sheet2!$A$1:$B$270,2,FALSE)</f>
        <v>KEDIRI</v>
      </c>
    </row>
    <row r="2290" spans="1:61">
      <c r="A2290">
        <v>2289</v>
      </c>
      <c r="B2290">
        <v>1002516660</v>
      </c>
      <c r="C2290">
        <v>3</v>
      </c>
      <c r="D2290" t="s">
        <v>49</v>
      </c>
      <c r="E2290">
        <v>4</v>
      </c>
      <c r="F2290" t="s">
        <v>246</v>
      </c>
      <c r="G2290" t="s">
        <v>247</v>
      </c>
      <c r="H2290" t="s">
        <v>969</v>
      </c>
      <c r="I2290" t="s">
        <v>213</v>
      </c>
      <c r="J2290" t="s">
        <v>214</v>
      </c>
      <c r="K2290" t="s">
        <v>149</v>
      </c>
      <c r="L2290" t="s">
        <v>215</v>
      </c>
      <c r="M2290" t="s">
        <v>76</v>
      </c>
      <c r="N2290" t="s">
        <v>216</v>
      </c>
      <c r="O2290" s="57">
        <v>46243.822175925925</v>
      </c>
      <c r="P2290" s="57">
        <v>46248.519965277781</v>
      </c>
      <c r="Q2290">
        <v>69362012</v>
      </c>
      <c r="S2290">
        <v>146422108950</v>
      </c>
      <c r="T2290" t="s">
        <v>4783</v>
      </c>
      <c r="U2290" t="s">
        <v>4784</v>
      </c>
      <c r="V2290" t="s">
        <v>4785</v>
      </c>
      <c r="Z2290">
        <v>110.40173102170201</v>
      </c>
      <c r="AA2290">
        <v>-7.0066714431188402</v>
      </c>
      <c r="AB2290" t="s">
        <v>4786</v>
      </c>
      <c r="AC2290" t="s">
        <v>217</v>
      </c>
      <c r="AL2290" t="s">
        <v>218</v>
      </c>
      <c r="AM2290" t="s">
        <v>4787</v>
      </c>
      <c r="AN2290" t="s">
        <v>6</v>
      </c>
      <c r="AO2290" s="57">
        <v>46273.829629629632</v>
      </c>
      <c r="AP2290" s="57">
        <v>46247.333333333336</v>
      </c>
      <c r="AR2290" t="s">
        <v>219</v>
      </c>
      <c r="AS2290" t="s">
        <v>969</v>
      </c>
      <c r="AT2290" t="s">
        <v>231</v>
      </c>
      <c r="AU2290">
        <v>20260814</v>
      </c>
      <c r="AV2290" t="s">
        <v>222</v>
      </c>
      <c r="AW2290" t="s">
        <v>1020</v>
      </c>
      <c r="AX2290" t="s">
        <v>223</v>
      </c>
      <c r="BA2290" s="57">
        <v>46247.333333333336</v>
      </c>
      <c r="BB2290" t="s">
        <v>4787</v>
      </c>
      <c r="BC2290">
        <v>2026</v>
      </c>
      <c r="BD2290">
        <v>8</v>
      </c>
      <c r="BE2290">
        <v>14</v>
      </c>
      <c r="BF2290" s="6">
        <f t="shared" si="105"/>
        <v>46248</v>
      </c>
      <c r="BG2290">
        <f t="shared" si="106"/>
        <v>0.66666666666424135</v>
      </c>
      <c r="BH2290" t="str">
        <f t="shared" si="107"/>
        <v>COMPLY</v>
      </c>
      <c r="BI2290" t="e">
        <f>VLOOKUP(H2290,Sheet2!$A$1:$B$270,2,FALSE)</f>
        <v>#N/A</v>
      </c>
    </row>
    <row r="2291" spans="1:61">
      <c r="A2291">
        <v>2290</v>
      </c>
      <c r="B2291">
        <v>1002509300</v>
      </c>
      <c r="C2291">
        <v>3</v>
      </c>
      <c r="D2291" t="s">
        <v>51</v>
      </c>
      <c r="E2291">
        <v>4</v>
      </c>
      <c r="F2291" t="s">
        <v>273</v>
      </c>
      <c r="G2291" t="s">
        <v>569</v>
      </c>
      <c r="H2291" t="s">
        <v>907</v>
      </c>
      <c r="I2291" t="s">
        <v>213</v>
      </c>
      <c r="J2291" t="s">
        <v>214</v>
      </c>
      <c r="K2291" t="s">
        <v>149</v>
      </c>
      <c r="L2291" t="s">
        <v>215</v>
      </c>
      <c r="M2291" t="s">
        <v>76</v>
      </c>
      <c r="N2291" t="s">
        <v>216</v>
      </c>
      <c r="O2291" s="57">
        <v>46238.707592592589</v>
      </c>
      <c r="P2291" s="57">
        <v>46240.607465277775</v>
      </c>
      <c r="Q2291">
        <v>69358570</v>
      </c>
      <c r="S2291">
        <v>142509107212</v>
      </c>
      <c r="T2291" t="s">
        <v>1896</v>
      </c>
      <c r="U2291" t="s">
        <v>1897</v>
      </c>
      <c r="V2291" t="s">
        <v>1898</v>
      </c>
      <c r="Z2291">
        <v>111.205994</v>
      </c>
      <c r="AA2291">
        <v>-7.0491840000000003</v>
      </c>
      <c r="AB2291" t="s">
        <v>1899</v>
      </c>
      <c r="AC2291" t="s">
        <v>237</v>
      </c>
      <c r="AL2291" t="s">
        <v>218</v>
      </c>
      <c r="AM2291" t="s">
        <v>1900</v>
      </c>
      <c r="AN2291" t="s">
        <v>6</v>
      </c>
      <c r="AO2291" s="57">
        <v>46120.71539351852</v>
      </c>
      <c r="AP2291" s="57">
        <v>46239.625</v>
      </c>
      <c r="AR2291" t="s">
        <v>219</v>
      </c>
      <c r="AS2291" t="s">
        <v>907</v>
      </c>
      <c r="AT2291" t="s">
        <v>231</v>
      </c>
      <c r="AU2291">
        <v>20260806</v>
      </c>
      <c r="AV2291" t="s">
        <v>222</v>
      </c>
      <c r="AW2291" t="s">
        <v>1010</v>
      </c>
      <c r="AX2291" t="s">
        <v>223</v>
      </c>
      <c r="BA2291" s="57">
        <v>46239.625</v>
      </c>
      <c r="BB2291" t="s">
        <v>1900</v>
      </c>
      <c r="BC2291">
        <v>2026</v>
      </c>
      <c r="BD2291">
        <v>8</v>
      </c>
      <c r="BE2291">
        <v>6</v>
      </c>
      <c r="BF2291" s="6">
        <f t="shared" si="105"/>
        <v>46240</v>
      </c>
      <c r="BG2291">
        <f t="shared" si="106"/>
        <v>0.375</v>
      </c>
      <c r="BH2291" t="str">
        <f t="shared" si="107"/>
        <v>COMPLY</v>
      </c>
      <c r="BI2291" t="e">
        <f>VLOOKUP(H2291,Sheet2!$A$1:$B$270,2,FALSE)</f>
        <v>#N/A</v>
      </c>
    </row>
    <row r="2292" spans="1:61">
      <c r="A2292">
        <v>2291</v>
      </c>
      <c r="B2292">
        <v>1002519934</v>
      </c>
      <c r="C2292">
        <v>3</v>
      </c>
      <c r="D2292" t="s">
        <v>49</v>
      </c>
      <c r="E2292">
        <v>4</v>
      </c>
      <c r="F2292" t="s">
        <v>252</v>
      </c>
      <c r="G2292" t="s">
        <v>553</v>
      </c>
      <c r="H2292" t="s">
        <v>559</v>
      </c>
      <c r="I2292" t="s">
        <v>213</v>
      </c>
      <c r="J2292" t="s">
        <v>214</v>
      </c>
      <c r="K2292" t="s">
        <v>149</v>
      </c>
      <c r="M2292" t="s">
        <v>555</v>
      </c>
      <c r="N2292" t="s">
        <v>216</v>
      </c>
      <c r="O2292" s="57">
        <v>46245.5700462963</v>
      </c>
      <c r="P2292" s="57">
        <v>46252.661817129629</v>
      </c>
      <c r="Q2292">
        <v>69363341</v>
      </c>
      <c r="S2292">
        <v>146281108016</v>
      </c>
      <c r="T2292" t="s">
        <v>7545</v>
      </c>
      <c r="U2292" t="s">
        <v>7546</v>
      </c>
      <c r="Z2292">
        <v>108.9867514</v>
      </c>
      <c r="AA2292">
        <v>-7.1551226999999997</v>
      </c>
      <c r="AB2292" t="s">
        <v>7547</v>
      </c>
      <c r="AC2292" t="s">
        <v>226</v>
      </c>
      <c r="AO2292" s="57">
        <v>46334.579965277779</v>
      </c>
      <c r="AR2292" t="s">
        <v>6</v>
      </c>
      <c r="AS2292" t="s">
        <v>559</v>
      </c>
      <c r="AT2292" t="s">
        <v>231</v>
      </c>
      <c r="AV2292" t="s">
        <v>10443</v>
      </c>
      <c r="AW2292" t="s">
        <v>561</v>
      </c>
      <c r="AX2292" t="s">
        <v>223</v>
      </c>
      <c r="BF2292" s="6" t="e">
        <f t="shared" si="105"/>
        <v>#NUM!</v>
      </c>
      <c r="BG2292" t="e">
        <f t="shared" si="106"/>
        <v>#NUM!</v>
      </c>
      <c r="BH2292" t="e">
        <f t="shared" si="107"/>
        <v>#NUM!</v>
      </c>
      <c r="BI2292" t="e">
        <f>VLOOKUP(H2292,Sheet2!$A$1:$B$270,2,FALSE)</f>
        <v>#N/A</v>
      </c>
    </row>
    <row r="2293" spans="1:61">
      <c r="A2293">
        <v>2292</v>
      </c>
      <c r="B2293">
        <v>1002516381</v>
      </c>
      <c r="C2293">
        <v>3</v>
      </c>
      <c r="D2293" t="s">
        <v>49</v>
      </c>
      <c r="E2293">
        <v>4</v>
      </c>
      <c r="F2293" t="s">
        <v>252</v>
      </c>
      <c r="G2293" t="s">
        <v>553</v>
      </c>
      <c r="H2293" t="s">
        <v>1076</v>
      </c>
      <c r="I2293" t="s">
        <v>213</v>
      </c>
      <c r="J2293" t="s">
        <v>214</v>
      </c>
      <c r="K2293" t="s">
        <v>149</v>
      </c>
      <c r="L2293" t="s">
        <v>215</v>
      </c>
      <c r="M2293" t="s">
        <v>580</v>
      </c>
      <c r="N2293" t="s">
        <v>216</v>
      </c>
      <c r="O2293" s="57">
        <v>46243.447187500002</v>
      </c>
      <c r="P2293" s="57">
        <v>46245.385451388887</v>
      </c>
      <c r="Q2293">
        <v>69361764</v>
      </c>
      <c r="S2293">
        <v>142204107625</v>
      </c>
      <c r="T2293" t="s">
        <v>1161</v>
      </c>
      <c r="U2293" t="s">
        <v>4793</v>
      </c>
      <c r="V2293" t="s">
        <v>4794</v>
      </c>
      <c r="Z2293">
        <v>108.87956</v>
      </c>
      <c r="AA2293">
        <v>-6.8732230000000003</v>
      </c>
      <c r="AB2293" t="s">
        <v>4795</v>
      </c>
      <c r="AC2293" t="s">
        <v>237</v>
      </c>
      <c r="AL2293" t="s">
        <v>218</v>
      </c>
      <c r="AM2293" t="s">
        <v>4796</v>
      </c>
      <c r="AN2293" t="s">
        <v>6</v>
      </c>
      <c r="AO2293" s="57">
        <v>46273.454664351855</v>
      </c>
      <c r="AP2293" s="57">
        <v>46244.333333333336</v>
      </c>
      <c r="AR2293" t="s">
        <v>566</v>
      </c>
      <c r="AS2293" t="s">
        <v>1076</v>
      </c>
      <c r="AT2293" t="s">
        <v>231</v>
      </c>
      <c r="AV2293" t="s">
        <v>989</v>
      </c>
      <c r="AW2293" t="s">
        <v>1018</v>
      </c>
      <c r="AX2293" t="s">
        <v>223</v>
      </c>
      <c r="BA2293" s="57">
        <v>46244.333333333336</v>
      </c>
      <c r="BB2293" t="s">
        <v>4796</v>
      </c>
      <c r="BF2293" s="6" t="e">
        <f t="shared" si="105"/>
        <v>#NUM!</v>
      </c>
      <c r="BG2293" t="e">
        <f t="shared" si="106"/>
        <v>#NUM!</v>
      </c>
      <c r="BH2293" t="e">
        <f t="shared" si="107"/>
        <v>#NUM!</v>
      </c>
      <c r="BI2293" t="e">
        <f>VLOOKUP(H2293,Sheet2!$A$1:$B$270,2,FALSE)</f>
        <v>#N/A</v>
      </c>
    </row>
    <row r="2294" spans="1:61">
      <c r="A2294">
        <v>2293</v>
      </c>
      <c r="B2294">
        <v>1002506175</v>
      </c>
      <c r="C2294">
        <v>3</v>
      </c>
      <c r="D2294" t="s">
        <v>59</v>
      </c>
      <c r="E2294">
        <v>4</v>
      </c>
      <c r="F2294" t="s">
        <v>243</v>
      </c>
      <c r="G2294" t="s">
        <v>896</v>
      </c>
      <c r="H2294" t="s">
        <v>914</v>
      </c>
      <c r="I2294" t="s">
        <v>213</v>
      </c>
      <c r="J2294" t="s">
        <v>214</v>
      </c>
      <c r="K2294" t="s">
        <v>149</v>
      </c>
      <c r="M2294" t="s">
        <v>76</v>
      </c>
      <c r="N2294" t="s">
        <v>216</v>
      </c>
      <c r="O2294" s="57">
        <v>46237.583067129628</v>
      </c>
      <c r="P2294" s="57">
        <v>46237.881631944445</v>
      </c>
      <c r="Q2294">
        <v>69353932</v>
      </c>
      <c r="S2294">
        <v>141146114787</v>
      </c>
      <c r="T2294" t="s">
        <v>1146</v>
      </c>
      <c r="U2294" t="s">
        <v>1907</v>
      </c>
      <c r="V2294" t="s">
        <v>1908</v>
      </c>
      <c r="Z2294">
        <v>110.275694</v>
      </c>
      <c r="AA2294">
        <v>-7.5718529999999999</v>
      </c>
      <c r="AB2294" t="s">
        <v>1147</v>
      </c>
      <c r="AC2294" t="s">
        <v>290</v>
      </c>
      <c r="AL2294" t="s">
        <v>218</v>
      </c>
      <c r="AM2294" t="s">
        <v>1909</v>
      </c>
      <c r="AN2294" t="s">
        <v>6</v>
      </c>
      <c r="AO2294" s="57">
        <v>46089.590624999997</v>
      </c>
      <c r="AR2294" t="s">
        <v>219</v>
      </c>
      <c r="AS2294" t="s">
        <v>914</v>
      </c>
      <c r="AT2294" t="s">
        <v>231</v>
      </c>
      <c r="AU2294">
        <v>20260803</v>
      </c>
      <c r="AV2294" t="s">
        <v>222</v>
      </c>
      <c r="AW2294" t="s">
        <v>561</v>
      </c>
      <c r="AX2294" t="s">
        <v>223</v>
      </c>
      <c r="BA2294" s="57">
        <v>46237.291666666664</v>
      </c>
      <c r="BB2294" t="s">
        <v>1909</v>
      </c>
      <c r="BC2294">
        <v>2026</v>
      </c>
      <c r="BD2294">
        <v>8</v>
      </c>
      <c r="BE2294">
        <v>3</v>
      </c>
      <c r="BF2294" s="6">
        <f t="shared" si="105"/>
        <v>46237</v>
      </c>
      <c r="BG2294">
        <f t="shared" si="106"/>
        <v>-0.29166666666424135</v>
      </c>
      <c r="BH2294" t="str">
        <f t="shared" si="107"/>
        <v>COMPLY</v>
      </c>
      <c r="BI2294" t="e">
        <f>VLOOKUP(H2294,Sheet2!$A$1:$B$270,2,FALSE)</f>
        <v>#N/A</v>
      </c>
    </row>
    <row r="2295" spans="1:61">
      <c r="A2295">
        <v>2294</v>
      </c>
      <c r="B2295">
        <v>1002528673</v>
      </c>
      <c r="C2295">
        <v>3</v>
      </c>
      <c r="D2295" t="s">
        <v>42</v>
      </c>
      <c r="E2295">
        <v>5</v>
      </c>
      <c r="F2295" t="s">
        <v>233</v>
      </c>
      <c r="G2295" t="s">
        <v>105</v>
      </c>
      <c r="H2295" t="s">
        <v>299</v>
      </c>
      <c r="I2295" t="s">
        <v>213</v>
      </c>
      <c r="J2295" t="s">
        <v>214</v>
      </c>
      <c r="K2295" t="s">
        <v>149</v>
      </c>
      <c r="M2295" t="s">
        <v>236</v>
      </c>
      <c r="N2295" t="s">
        <v>216</v>
      </c>
      <c r="O2295" s="57">
        <v>46249.680798611109</v>
      </c>
      <c r="P2295" s="57">
        <v>46250.634004629632</v>
      </c>
      <c r="Q2295">
        <v>69367127</v>
      </c>
      <c r="S2295">
        <v>152313206387</v>
      </c>
      <c r="T2295" t="s">
        <v>10282</v>
      </c>
      <c r="U2295" t="s">
        <v>10283</v>
      </c>
      <c r="Z2295">
        <v>112.4643732</v>
      </c>
      <c r="AA2295">
        <v>-7.3771496000000001</v>
      </c>
      <c r="AB2295" t="s">
        <v>11741</v>
      </c>
      <c r="AC2295" t="s">
        <v>230</v>
      </c>
      <c r="AO2295" t="s">
        <v>10008</v>
      </c>
      <c r="AR2295" t="s">
        <v>312</v>
      </c>
      <c r="AS2295" t="s">
        <v>299</v>
      </c>
      <c r="AT2295" t="s">
        <v>221</v>
      </c>
      <c r="AV2295" t="s">
        <v>5038</v>
      </c>
      <c r="AW2295" t="s">
        <v>561</v>
      </c>
      <c r="AX2295" t="s">
        <v>223</v>
      </c>
      <c r="BF2295" s="6" t="e">
        <f t="shared" si="105"/>
        <v>#NUM!</v>
      </c>
      <c r="BG2295" t="e">
        <f t="shared" si="106"/>
        <v>#NUM!</v>
      </c>
      <c r="BH2295" t="e">
        <f t="shared" si="107"/>
        <v>#NUM!</v>
      </c>
      <c r="BI2295" t="str">
        <f>VLOOKUP(H2295,Sheet2!$A$1:$B$270,2,FALSE)</f>
        <v>MOJOKERTO</v>
      </c>
    </row>
    <row r="2296" spans="1:61">
      <c r="A2296">
        <v>2295</v>
      </c>
      <c r="B2296">
        <v>1002528009</v>
      </c>
      <c r="C2296">
        <v>3</v>
      </c>
      <c r="D2296" t="s">
        <v>38</v>
      </c>
      <c r="E2296">
        <v>5</v>
      </c>
      <c r="F2296" t="s">
        <v>92</v>
      </c>
      <c r="G2296" t="s">
        <v>95</v>
      </c>
      <c r="H2296" t="s">
        <v>532</v>
      </c>
      <c r="I2296" t="s">
        <v>213</v>
      </c>
      <c r="J2296" t="s">
        <v>214</v>
      </c>
      <c r="K2296" t="s">
        <v>149</v>
      </c>
      <c r="M2296" t="s">
        <v>76</v>
      </c>
      <c r="N2296" t="s">
        <v>216</v>
      </c>
      <c r="O2296" s="57">
        <v>46249.465613425928</v>
      </c>
      <c r="P2296" s="57">
        <v>46249.584560185183</v>
      </c>
      <c r="Q2296">
        <v>69364932</v>
      </c>
      <c r="S2296">
        <v>152618204335</v>
      </c>
      <c r="T2296" t="s">
        <v>9496</v>
      </c>
      <c r="U2296" t="s">
        <v>11746</v>
      </c>
      <c r="V2296" t="s">
        <v>11747</v>
      </c>
      <c r="Z2296">
        <v>111.515744</v>
      </c>
      <c r="AA2296">
        <v>-7.921621</v>
      </c>
      <c r="AB2296" t="s">
        <v>9498</v>
      </c>
      <c r="AC2296" t="s">
        <v>217</v>
      </c>
      <c r="AL2296" t="s">
        <v>218</v>
      </c>
      <c r="AM2296" t="s">
        <v>11748</v>
      </c>
      <c r="AN2296" t="s">
        <v>6</v>
      </c>
      <c r="AO2296" t="s">
        <v>9948</v>
      </c>
      <c r="AR2296" t="s">
        <v>219</v>
      </c>
      <c r="AS2296" t="s">
        <v>532</v>
      </c>
      <c r="AT2296" t="s">
        <v>231</v>
      </c>
      <c r="AU2296">
        <v>20260815</v>
      </c>
      <c r="AV2296" t="s">
        <v>222</v>
      </c>
      <c r="AW2296" t="s">
        <v>596</v>
      </c>
      <c r="AX2296" t="s">
        <v>223</v>
      </c>
      <c r="BA2296" s="57">
        <v>46249.291666666664</v>
      </c>
      <c r="BB2296" t="s">
        <v>11748</v>
      </c>
      <c r="BC2296">
        <v>2026</v>
      </c>
      <c r="BD2296">
        <v>8</v>
      </c>
      <c r="BE2296">
        <v>15</v>
      </c>
      <c r="BF2296" s="6">
        <f t="shared" si="105"/>
        <v>46249</v>
      </c>
      <c r="BG2296">
        <f t="shared" si="106"/>
        <v>-0.29166666666424135</v>
      </c>
      <c r="BH2296" t="str">
        <f t="shared" si="107"/>
        <v>COMPLY</v>
      </c>
      <c r="BI2296" t="str">
        <f>VLOOKUP(H2296,Sheet2!$A$1:$B$270,2,FALSE)</f>
        <v>PONOROGO</v>
      </c>
    </row>
    <row r="2297" spans="1:61">
      <c r="A2297">
        <v>2296</v>
      </c>
      <c r="B2297">
        <v>1002530935</v>
      </c>
      <c r="C2297">
        <v>3</v>
      </c>
      <c r="D2297" t="s">
        <v>42</v>
      </c>
      <c r="E2297">
        <v>5</v>
      </c>
      <c r="F2297" t="s">
        <v>102</v>
      </c>
      <c r="G2297" t="s">
        <v>99</v>
      </c>
      <c r="H2297" t="s">
        <v>416</v>
      </c>
      <c r="I2297" t="s">
        <v>213</v>
      </c>
      <c r="J2297" t="s">
        <v>214</v>
      </c>
      <c r="K2297" t="s">
        <v>149</v>
      </c>
      <c r="L2297" t="s">
        <v>215</v>
      </c>
      <c r="M2297" t="s">
        <v>76</v>
      </c>
      <c r="N2297" t="s">
        <v>216</v>
      </c>
      <c r="O2297" s="57">
        <v>46251.577037037037</v>
      </c>
      <c r="P2297" s="57">
        <v>46252.680833333332</v>
      </c>
      <c r="Q2297">
        <v>69368134</v>
      </c>
      <c r="S2297">
        <v>152522205167</v>
      </c>
      <c r="T2297" t="s">
        <v>11754</v>
      </c>
      <c r="U2297" t="s">
        <v>11755</v>
      </c>
      <c r="V2297" t="s">
        <v>11756</v>
      </c>
      <c r="Z2297">
        <v>114.33564749999999</v>
      </c>
      <c r="AA2297">
        <v>-8.4347554000000002</v>
      </c>
      <c r="AB2297" t="s">
        <v>11757</v>
      </c>
      <c r="AC2297" t="s">
        <v>217</v>
      </c>
      <c r="AL2297" t="s">
        <v>218</v>
      </c>
      <c r="AM2297" t="s">
        <v>10040</v>
      </c>
      <c r="AN2297" t="s">
        <v>6</v>
      </c>
      <c r="AO2297" t="s">
        <v>10249</v>
      </c>
      <c r="AP2297" s="57">
        <v>46252.541666666664</v>
      </c>
      <c r="AR2297" t="s">
        <v>219</v>
      </c>
      <c r="AS2297" t="s">
        <v>416</v>
      </c>
      <c r="AT2297" t="s">
        <v>221</v>
      </c>
      <c r="AU2297">
        <v>20260818</v>
      </c>
      <c r="AV2297" t="s">
        <v>222</v>
      </c>
      <c r="AW2297" t="s">
        <v>11214</v>
      </c>
      <c r="AX2297" t="s">
        <v>223</v>
      </c>
      <c r="BA2297" s="57">
        <v>46252.541666666664</v>
      </c>
      <c r="BB2297" t="s">
        <v>10040</v>
      </c>
      <c r="BC2297">
        <v>2026</v>
      </c>
      <c r="BD2297">
        <v>8</v>
      </c>
      <c r="BE2297">
        <v>18</v>
      </c>
      <c r="BF2297" s="6">
        <f t="shared" si="105"/>
        <v>46252</v>
      </c>
      <c r="BG2297">
        <f t="shared" si="106"/>
        <v>-0.54166666666424135</v>
      </c>
      <c r="BH2297" t="str">
        <f t="shared" si="107"/>
        <v>COMPLY</v>
      </c>
      <c r="BI2297" t="str">
        <f>VLOOKUP(H2297,Sheet2!$A$1:$B$270,2,FALSE)</f>
        <v>BANYUWANGI</v>
      </c>
    </row>
    <row r="2298" spans="1:61">
      <c r="A2298">
        <v>2297</v>
      </c>
      <c r="B2298">
        <v>1002507579</v>
      </c>
      <c r="C2298">
        <v>3</v>
      </c>
      <c r="D2298" t="s">
        <v>59</v>
      </c>
      <c r="E2298">
        <v>4</v>
      </c>
      <c r="F2298" t="s">
        <v>243</v>
      </c>
      <c r="G2298" t="s">
        <v>896</v>
      </c>
      <c r="H2298" t="s">
        <v>897</v>
      </c>
      <c r="I2298" t="s">
        <v>213</v>
      </c>
      <c r="J2298" t="s">
        <v>214</v>
      </c>
      <c r="K2298" t="s">
        <v>149</v>
      </c>
      <c r="M2298" t="s">
        <v>555</v>
      </c>
      <c r="N2298" t="s">
        <v>216</v>
      </c>
      <c r="O2298" s="57">
        <v>46238.457557870373</v>
      </c>
      <c r="P2298" s="57">
        <v>46239.496296296296</v>
      </c>
      <c r="Q2298">
        <v>69358084</v>
      </c>
      <c r="S2298">
        <v>142164113591</v>
      </c>
      <c r="T2298" t="s">
        <v>1941</v>
      </c>
      <c r="Z2298">
        <v>110.36689440000001</v>
      </c>
      <c r="AA2298">
        <v>-7.5307750000000002</v>
      </c>
      <c r="AB2298" t="s">
        <v>1942</v>
      </c>
      <c r="AC2298" t="s">
        <v>290</v>
      </c>
      <c r="AO2298" s="57">
        <v>46120.465902777774</v>
      </c>
      <c r="AR2298" t="s">
        <v>6</v>
      </c>
      <c r="AS2298" t="s">
        <v>897</v>
      </c>
      <c r="AT2298" t="s">
        <v>231</v>
      </c>
      <c r="AV2298" t="s">
        <v>1943</v>
      </c>
      <c r="AW2298" t="s">
        <v>595</v>
      </c>
      <c r="AX2298" t="s">
        <v>223</v>
      </c>
      <c r="BF2298" s="6" t="e">
        <f t="shared" si="105"/>
        <v>#NUM!</v>
      </c>
      <c r="BG2298" t="e">
        <f t="shared" si="106"/>
        <v>#NUM!</v>
      </c>
      <c r="BH2298" t="e">
        <f t="shared" si="107"/>
        <v>#NUM!</v>
      </c>
      <c r="BI2298" t="e">
        <f>VLOOKUP(H2298,Sheet2!$A$1:$B$270,2,FALSE)</f>
        <v>#N/A</v>
      </c>
    </row>
    <row r="2299" spans="1:61">
      <c r="A2299">
        <v>2298</v>
      </c>
      <c r="B2299">
        <v>1002506598</v>
      </c>
      <c r="C2299">
        <v>3</v>
      </c>
      <c r="D2299" t="s">
        <v>42</v>
      </c>
      <c r="E2299">
        <v>5</v>
      </c>
      <c r="F2299" t="s">
        <v>102</v>
      </c>
      <c r="G2299" t="s">
        <v>102</v>
      </c>
      <c r="H2299" t="s">
        <v>370</v>
      </c>
      <c r="I2299" t="s">
        <v>213</v>
      </c>
      <c r="J2299" t="s">
        <v>214</v>
      </c>
      <c r="K2299" t="s">
        <v>149</v>
      </c>
      <c r="L2299" t="s">
        <v>215</v>
      </c>
      <c r="M2299" t="s">
        <v>76</v>
      </c>
      <c r="N2299" t="s">
        <v>216</v>
      </c>
      <c r="O2299" s="57">
        <v>46237.745787037034</v>
      </c>
      <c r="P2299" s="57">
        <v>46239.878171296295</v>
      </c>
      <c r="Q2299">
        <v>69357825</v>
      </c>
      <c r="S2299">
        <v>152501280827</v>
      </c>
      <c r="T2299" t="s">
        <v>1950</v>
      </c>
      <c r="U2299" t="s">
        <v>1951</v>
      </c>
      <c r="V2299" t="s">
        <v>1952</v>
      </c>
      <c r="Z2299">
        <v>113.677196</v>
      </c>
      <c r="AA2299">
        <v>-8.1773179999999996</v>
      </c>
      <c r="AB2299" t="s">
        <v>1953</v>
      </c>
      <c r="AC2299" t="s">
        <v>237</v>
      </c>
      <c r="AL2299" t="s">
        <v>218</v>
      </c>
      <c r="AM2299" t="s">
        <v>1954</v>
      </c>
      <c r="AN2299" t="s">
        <v>6</v>
      </c>
      <c r="AO2299" s="57">
        <v>46089.746388888889</v>
      </c>
      <c r="AP2299" s="57">
        <v>46239.333333333336</v>
      </c>
      <c r="AR2299" t="s">
        <v>219</v>
      </c>
      <c r="AS2299" t="s">
        <v>370</v>
      </c>
      <c r="AT2299" t="s">
        <v>221</v>
      </c>
      <c r="AU2299">
        <v>20260805</v>
      </c>
      <c r="AV2299" t="s">
        <v>222</v>
      </c>
      <c r="AW2299" t="s">
        <v>947</v>
      </c>
      <c r="AX2299" t="s">
        <v>223</v>
      </c>
      <c r="BA2299" s="57">
        <v>46239.333333333336</v>
      </c>
      <c r="BB2299" t="s">
        <v>1954</v>
      </c>
      <c r="BC2299">
        <v>2026</v>
      </c>
      <c r="BD2299">
        <v>8</v>
      </c>
      <c r="BE2299">
        <v>5</v>
      </c>
      <c r="BF2299" s="6">
        <f t="shared" si="105"/>
        <v>46239</v>
      </c>
      <c r="BG2299">
        <f t="shared" si="106"/>
        <v>-0.33333333333575865</v>
      </c>
      <c r="BH2299" t="str">
        <f t="shared" si="107"/>
        <v>COMPLY</v>
      </c>
      <c r="BI2299" t="str">
        <f>VLOOKUP(H2299,Sheet2!$A$1:$B$270,2,FALSE)</f>
        <v>JEMBER</v>
      </c>
    </row>
    <row r="2300" spans="1:61">
      <c r="A2300">
        <v>2299</v>
      </c>
      <c r="B2300">
        <v>1002512672</v>
      </c>
      <c r="C2300">
        <v>3</v>
      </c>
      <c r="D2300" t="s">
        <v>38</v>
      </c>
      <c r="E2300">
        <v>5</v>
      </c>
      <c r="F2300" t="s">
        <v>250</v>
      </c>
      <c r="G2300" t="s">
        <v>91</v>
      </c>
      <c r="H2300" t="s">
        <v>331</v>
      </c>
      <c r="I2300" t="s">
        <v>213</v>
      </c>
      <c r="J2300" t="s">
        <v>214</v>
      </c>
      <c r="K2300" t="s">
        <v>149</v>
      </c>
      <c r="L2300" t="s">
        <v>215</v>
      </c>
      <c r="M2300" t="s">
        <v>76</v>
      </c>
      <c r="N2300" t="s">
        <v>216</v>
      </c>
      <c r="O2300" s="57">
        <v>46240.603437500002</v>
      </c>
      <c r="P2300" s="57">
        <v>46241.570914351854</v>
      </c>
      <c r="Q2300">
        <v>69360040</v>
      </c>
      <c r="S2300">
        <v>152704231413</v>
      </c>
      <c r="T2300" t="s">
        <v>1965</v>
      </c>
      <c r="U2300" t="s">
        <v>1966</v>
      </c>
      <c r="V2300" t="s">
        <v>1967</v>
      </c>
      <c r="Z2300">
        <v>112.58985903113999</v>
      </c>
      <c r="AA2300">
        <v>-8.0713069912773108</v>
      </c>
      <c r="AB2300" t="s">
        <v>1968</v>
      </c>
      <c r="AC2300" t="s">
        <v>217</v>
      </c>
      <c r="AL2300" t="s">
        <v>218</v>
      </c>
      <c r="AM2300" t="s">
        <v>1969</v>
      </c>
      <c r="AN2300" t="s">
        <v>6</v>
      </c>
      <c r="AO2300" s="57">
        <v>46181.611122685186</v>
      </c>
      <c r="AP2300" s="57">
        <v>46243.333333333336</v>
      </c>
      <c r="AR2300" t="s">
        <v>219</v>
      </c>
      <c r="AS2300" t="s">
        <v>331</v>
      </c>
      <c r="AT2300" t="s">
        <v>231</v>
      </c>
      <c r="AU2300">
        <v>20260807</v>
      </c>
      <c r="AV2300" t="s">
        <v>222</v>
      </c>
      <c r="AW2300" t="s">
        <v>1023</v>
      </c>
      <c r="AX2300" t="s">
        <v>223</v>
      </c>
      <c r="BA2300" s="57">
        <v>46243.333333333336</v>
      </c>
      <c r="BB2300" t="s">
        <v>1969</v>
      </c>
      <c r="BC2300">
        <v>2026</v>
      </c>
      <c r="BD2300">
        <v>8</v>
      </c>
      <c r="BE2300">
        <v>7</v>
      </c>
      <c r="BF2300" s="6">
        <f t="shared" si="105"/>
        <v>46241</v>
      </c>
      <c r="BG2300">
        <f t="shared" si="106"/>
        <v>-2.3333333333357587</v>
      </c>
      <c r="BH2300" t="str">
        <f t="shared" si="107"/>
        <v>COMPLY</v>
      </c>
      <c r="BI2300" t="str">
        <f>VLOOKUP(H2300,Sheet2!$A$1:$B$270,2,FALSE)</f>
        <v>MALANG</v>
      </c>
    </row>
    <row r="2301" spans="1:61">
      <c r="A2301">
        <v>2300</v>
      </c>
      <c r="B2301">
        <v>1002516452</v>
      </c>
      <c r="C2301">
        <v>3</v>
      </c>
      <c r="D2301" t="s">
        <v>55</v>
      </c>
      <c r="E2301">
        <v>5</v>
      </c>
      <c r="F2301" t="s">
        <v>265</v>
      </c>
      <c r="G2301" t="s">
        <v>123</v>
      </c>
      <c r="H2301" t="s">
        <v>293</v>
      </c>
      <c r="I2301" t="s">
        <v>213</v>
      </c>
      <c r="J2301" t="s">
        <v>214</v>
      </c>
      <c r="K2301" t="s">
        <v>149</v>
      </c>
      <c r="L2301" t="s">
        <v>215</v>
      </c>
      <c r="M2301" t="s">
        <v>76</v>
      </c>
      <c r="N2301" t="s">
        <v>216</v>
      </c>
      <c r="O2301" s="57">
        <v>46243.508287037039</v>
      </c>
      <c r="P2301" s="57">
        <v>46243.853958333333</v>
      </c>
      <c r="Q2301">
        <v>69361824</v>
      </c>
      <c r="S2301">
        <v>152401227017</v>
      </c>
      <c r="T2301" t="s">
        <v>4830</v>
      </c>
      <c r="U2301" t="s">
        <v>4831</v>
      </c>
      <c r="V2301" t="s">
        <v>4832</v>
      </c>
      <c r="Z2301">
        <v>112.742069028317</v>
      </c>
      <c r="AA2301">
        <v>-7.2251549100140702</v>
      </c>
      <c r="AB2301" t="s">
        <v>4833</v>
      </c>
      <c r="AC2301" t="s">
        <v>217</v>
      </c>
      <c r="AL2301" t="s">
        <v>218</v>
      </c>
      <c r="AM2301" t="s">
        <v>4834</v>
      </c>
      <c r="AN2301" t="s">
        <v>6</v>
      </c>
      <c r="AO2301" s="57">
        <v>46273.517500000002</v>
      </c>
      <c r="AP2301" s="57">
        <v>46244.583333333336</v>
      </c>
      <c r="AR2301" t="s">
        <v>219</v>
      </c>
      <c r="AS2301" t="s">
        <v>293</v>
      </c>
      <c r="AT2301" t="s">
        <v>231</v>
      </c>
      <c r="AU2301">
        <v>20260809</v>
      </c>
      <c r="AV2301" t="s">
        <v>222</v>
      </c>
      <c r="AW2301" t="s">
        <v>1018</v>
      </c>
      <c r="AX2301" t="s">
        <v>223</v>
      </c>
      <c r="BA2301" s="57">
        <v>46244.583333333336</v>
      </c>
      <c r="BB2301" t="s">
        <v>4834</v>
      </c>
      <c r="BC2301">
        <v>2026</v>
      </c>
      <c r="BD2301">
        <v>8</v>
      </c>
      <c r="BE2301">
        <v>9</v>
      </c>
      <c r="BF2301" s="6">
        <f t="shared" si="105"/>
        <v>46243</v>
      </c>
      <c r="BG2301">
        <f t="shared" si="106"/>
        <v>-1.5833333333357587</v>
      </c>
      <c r="BH2301" t="str">
        <f t="shared" si="107"/>
        <v>COMPLY</v>
      </c>
      <c r="BI2301" t="str">
        <f>VLOOKUP(H2301,Sheet2!$A$1:$B$270,2,FALSE)</f>
        <v>SURABAYA UTARA</v>
      </c>
    </row>
    <row r="2302" spans="1:61">
      <c r="A2302">
        <v>2301</v>
      </c>
      <c r="B2302">
        <v>1002505230</v>
      </c>
      <c r="C2302">
        <v>3</v>
      </c>
      <c r="D2302" t="s">
        <v>45</v>
      </c>
      <c r="E2302">
        <v>5</v>
      </c>
      <c r="F2302" t="s">
        <v>211</v>
      </c>
      <c r="G2302" t="s">
        <v>118</v>
      </c>
      <c r="H2302" t="s">
        <v>212</v>
      </c>
      <c r="I2302" t="s">
        <v>213</v>
      </c>
      <c r="J2302" t="s">
        <v>214</v>
      </c>
      <c r="K2302" t="s">
        <v>149</v>
      </c>
      <c r="M2302" t="s">
        <v>76</v>
      </c>
      <c r="N2302" t="s">
        <v>216</v>
      </c>
      <c r="O2302" s="57">
        <v>46236.537847222222</v>
      </c>
      <c r="P2302" s="57">
        <v>46236.759722222225</v>
      </c>
      <c r="Q2302">
        <v>69356142</v>
      </c>
      <c r="S2302">
        <v>172606792062</v>
      </c>
      <c r="T2302" t="s">
        <v>1985</v>
      </c>
      <c r="U2302" t="s">
        <v>1986</v>
      </c>
      <c r="V2302" t="s">
        <v>1987</v>
      </c>
      <c r="Z2302">
        <v>117.7733044</v>
      </c>
      <c r="AA2302">
        <v>-8.7926877999999995</v>
      </c>
      <c r="AB2302" t="s">
        <v>1988</v>
      </c>
      <c r="AC2302" t="s">
        <v>290</v>
      </c>
      <c r="AL2302" t="s">
        <v>218</v>
      </c>
      <c r="AM2302" t="s">
        <v>1989</v>
      </c>
      <c r="AN2302" t="s">
        <v>6</v>
      </c>
      <c r="AO2302" s="57">
        <v>46061.548530092594</v>
      </c>
      <c r="AR2302" t="s">
        <v>219</v>
      </c>
      <c r="AS2302" t="s">
        <v>212</v>
      </c>
      <c r="AT2302" t="s">
        <v>231</v>
      </c>
      <c r="AU2302">
        <v>20260802</v>
      </c>
      <c r="AV2302" t="s">
        <v>222</v>
      </c>
      <c r="AW2302" t="s">
        <v>582</v>
      </c>
      <c r="AX2302" t="s">
        <v>223</v>
      </c>
      <c r="BA2302" s="57">
        <v>46236.291666666664</v>
      </c>
      <c r="BB2302" t="s">
        <v>1989</v>
      </c>
      <c r="BC2302">
        <v>2026</v>
      </c>
      <c r="BD2302">
        <v>8</v>
      </c>
      <c r="BE2302">
        <v>2</v>
      </c>
      <c r="BF2302" s="6">
        <f t="shared" si="105"/>
        <v>46236</v>
      </c>
      <c r="BG2302">
        <f t="shared" si="106"/>
        <v>-0.29166666666424135</v>
      </c>
      <c r="BH2302" t="str">
        <f t="shared" si="107"/>
        <v>COMPLY</v>
      </c>
      <c r="BI2302" t="str">
        <f>VLOOKUP(H2302,Sheet2!$A$1:$B$270,2,FALSE)</f>
        <v>SUMBAWA</v>
      </c>
    </row>
    <row r="2303" spans="1:61">
      <c r="A2303">
        <v>2302</v>
      </c>
      <c r="B2303">
        <v>1002517872</v>
      </c>
      <c r="C2303">
        <v>3</v>
      </c>
      <c r="D2303" t="s">
        <v>59</v>
      </c>
      <c r="E2303">
        <v>4</v>
      </c>
      <c r="F2303" t="s">
        <v>567</v>
      </c>
      <c r="G2303" t="s">
        <v>906</v>
      </c>
      <c r="H2303" t="s">
        <v>920</v>
      </c>
      <c r="I2303" t="s">
        <v>213</v>
      </c>
      <c r="J2303" t="s">
        <v>214</v>
      </c>
      <c r="K2303" t="s">
        <v>149</v>
      </c>
      <c r="M2303" t="s">
        <v>586</v>
      </c>
      <c r="N2303" t="s">
        <v>216</v>
      </c>
      <c r="O2303" s="57">
        <v>46244.579594907409</v>
      </c>
      <c r="P2303" s="57">
        <v>46245.553020833337</v>
      </c>
      <c r="Q2303">
        <v>69361641</v>
      </c>
      <c r="S2303">
        <v>146136130124</v>
      </c>
      <c r="T2303" t="s">
        <v>4705</v>
      </c>
      <c r="U2303" t="s">
        <v>6335</v>
      </c>
      <c r="V2303" t="s">
        <v>6336</v>
      </c>
      <c r="Z2303">
        <v>110.342620791575</v>
      </c>
      <c r="AA2303">
        <v>-7.7467784255493699</v>
      </c>
      <c r="AB2303" t="s">
        <v>4708</v>
      </c>
      <c r="AC2303" t="s">
        <v>290</v>
      </c>
      <c r="AL2303" t="s">
        <v>218</v>
      </c>
      <c r="AM2303" t="s">
        <v>6337</v>
      </c>
      <c r="AN2303" t="s">
        <v>6</v>
      </c>
      <c r="AO2303" s="57">
        <v>46303.590266203704</v>
      </c>
      <c r="AR2303" t="s">
        <v>14</v>
      </c>
      <c r="AS2303" t="s">
        <v>920</v>
      </c>
      <c r="AT2303" t="s">
        <v>231</v>
      </c>
      <c r="AV2303" t="s">
        <v>587</v>
      </c>
      <c r="AW2303" t="s">
        <v>561</v>
      </c>
      <c r="AX2303" t="s">
        <v>223</v>
      </c>
      <c r="BA2303" s="57">
        <v>46244.291666666664</v>
      </c>
      <c r="BB2303" t="s">
        <v>6337</v>
      </c>
      <c r="BF2303" s="6" t="e">
        <f t="shared" si="105"/>
        <v>#NUM!</v>
      </c>
      <c r="BG2303" t="e">
        <f t="shared" si="106"/>
        <v>#NUM!</v>
      </c>
      <c r="BH2303" t="e">
        <f t="shared" si="107"/>
        <v>#NUM!</v>
      </c>
      <c r="BI2303" t="e">
        <f>VLOOKUP(H2303,Sheet2!$A$1:$B$270,2,FALSE)</f>
        <v>#N/A</v>
      </c>
    </row>
    <row r="2304" spans="1:61">
      <c r="A2304">
        <v>2303</v>
      </c>
      <c r="B2304">
        <v>1002525425</v>
      </c>
      <c r="C2304">
        <v>3</v>
      </c>
      <c r="D2304" t="s">
        <v>59</v>
      </c>
      <c r="E2304">
        <v>4</v>
      </c>
      <c r="F2304" t="s">
        <v>224</v>
      </c>
      <c r="G2304" t="s">
        <v>607</v>
      </c>
      <c r="H2304" t="s">
        <v>5934</v>
      </c>
      <c r="I2304" t="s">
        <v>213</v>
      </c>
      <c r="J2304" t="s">
        <v>214</v>
      </c>
      <c r="K2304" t="s">
        <v>149</v>
      </c>
      <c r="L2304" t="s">
        <v>215</v>
      </c>
      <c r="M2304" t="s">
        <v>76</v>
      </c>
      <c r="N2304" t="s">
        <v>216</v>
      </c>
      <c r="O2304" s="57">
        <v>46248.343009259261</v>
      </c>
      <c r="P2304" s="57">
        <v>46249.500347222223</v>
      </c>
      <c r="Q2304">
        <v>69365593</v>
      </c>
      <c r="S2304">
        <v>143390113032</v>
      </c>
      <c r="T2304" t="s">
        <v>11767</v>
      </c>
      <c r="U2304" t="s">
        <v>11768</v>
      </c>
      <c r="V2304" t="s">
        <v>11769</v>
      </c>
      <c r="Z2304">
        <v>108.90772800000001</v>
      </c>
      <c r="AA2304">
        <v>-7.5427949999999999</v>
      </c>
      <c r="AB2304" t="s">
        <v>11770</v>
      </c>
      <c r="AC2304" t="s">
        <v>237</v>
      </c>
      <c r="AL2304" t="s">
        <v>218</v>
      </c>
      <c r="AM2304" t="s">
        <v>11771</v>
      </c>
      <c r="AN2304" t="s">
        <v>6</v>
      </c>
      <c r="AO2304" t="s">
        <v>11772</v>
      </c>
      <c r="AP2304" s="57">
        <v>46249.625</v>
      </c>
      <c r="AR2304" t="s">
        <v>219</v>
      </c>
      <c r="AS2304" t="s">
        <v>5934</v>
      </c>
      <c r="AT2304" t="s">
        <v>231</v>
      </c>
      <c r="AU2304">
        <v>20260815</v>
      </c>
      <c r="AV2304" t="s">
        <v>222</v>
      </c>
      <c r="AW2304" t="s">
        <v>1015</v>
      </c>
      <c r="AX2304" t="s">
        <v>223</v>
      </c>
      <c r="BA2304" s="57">
        <v>46249.625</v>
      </c>
      <c r="BB2304" t="s">
        <v>11771</v>
      </c>
      <c r="BC2304">
        <v>2026</v>
      </c>
      <c r="BD2304">
        <v>8</v>
      </c>
      <c r="BE2304">
        <v>15</v>
      </c>
      <c r="BF2304" s="6">
        <f t="shared" si="105"/>
        <v>46249</v>
      </c>
      <c r="BG2304">
        <f t="shared" si="106"/>
        <v>-0.625</v>
      </c>
      <c r="BH2304" t="str">
        <f t="shared" si="107"/>
        <v>COMPLY</v>
      </c>
      <c r="BI2304" t="e">
        <f>VLOOKUP(H2304,Sheet2!$A$1:$B$270,2,FALSE)</f>
        <v>#N/A</v>
      </c>
    </row>
    <row r="2305" spans="1:61">
      <c r="A2305">
        <v>2304</v>
      </c>
      <c r="B2305">
        <v>1002532810</v>
      </c>
      <c r="C2305">
        <v>3</v>
      </c>
      <c r="D2305" t="s">
        <v>45</v>
      </c>
      <c r="E2305">
        <v>5</v>
      </c>
      <c r="F2305" t="s">
        <v>211</v>
      </c>
      <c r="G2305" t="s">
        <v>115</v>
      </c>
      <c r="H2305" t="s">
        <v>279</v>
      </c>
      <c r="I2305" t="s">
        <v>213</v>
      </c>
      <c r="J2305" t="s">
        <v>214</v>
      </c>
      <c r="K2305" t="s">
        <v>149</v>
      </c>
      <c r="L2305" t="s">
        <v>215</v>
      </c>
      <c r="M2305" t="s">
        <v>575</v>
      </c>
      <c r="N2305" t="s">
        <v>216</v>
      </c>
      <c r="O2305" s="57">
        <v>46252.484699074077</v>
      </c>
      <c r="P2305" s="57">
        <v>46252.727060185185</v>
      </c>
      <c r="Q2305">
        <v>69368838</v>
      </c>
      <c r="S2305">
        <v>172603791618</v>
      </c>
      <c r="T2305" t="s">
        <v>13846</v>
      </c>
      <c r="U2305" t="s">
        <v>13847</v>
      </c>
      <c r="V2305" t="s">
        <v>13848</v>
      </c>
      <c r="Z2305">
        <v>116.34232040494599</v>
      </c>
      <c r="AA2305">
        <v>-8.5882208323279006</v>
      </c>
      <c r="AB2305" t="s">
        <v>13849</v>
      </c>
      <c r="AC2305" t="s">
        <v>217</v>
      </c>
      <c r="AL2305" t="s">
        <v>218</v>
      </c>
      <c r="AM2305" t="s">
        <v>13850</v>
      </c>
      <c r="AN2305" t="s">
        <v>6</v>
      </c>
      <c r="AO2305" t="s">
        <v>12881</v>
      </c>
      <c r="AP2305" s="57">
        <v>46254.625</v>
      </c>
      <c r="AR2305" t="s">
        <v>14</v>
      </c>
      <c r="AS2305" t="s">
        <v>279</v>
      </c>
      <c r="AT2305" t="s">
        <v>231</v>
      </c>
      <c r="AV2305" t="s">
        <v>13851</v>
      </c>
      <c r="AW2305" t="s">
        <v>924</v>
      </c>
      <c r="AX2305" t="s">
        <v>223</v>
      </c>
      <c r="BA2305" s="57">
        <v>46254.625</v>
      </c>
      <c r="BB2305" t="s">
        <v>13850</v>
      </c>
      <c r="BF2305" s="6" t="e">
        <f t="shared" si="105"/>
        <v>#NUM!</v>
      </c>
      <c r="BG2305" t="e">
        <f t="shared" si="106"/>
        <v>#NUM!</v>
      </c>
      <c r="BH2305" t="e">
        <f t="shared" si="107"/>
        <v>#NUM!</v>
      </c>
      <c r="BI2305" t="str">
        <f>VLOOKUP(H2305,Sheet2!$A$1:$B$270,2,FALSE)</f>
        <v>SELONG</v>
      </c>
    </row>
    <row r="2306" spans="1:61">
      <c r="A2306">
        <v>2305</v>
      </c>
      <c r="B2306">
        <v>1002516007</v>
      </c>
      <c r="C2306">
        <v>3</v>
      </c>
      <c r="D2306" t="s">
        <v>55</v>
      </c>
      <c r="E2306">
        <v>5</v>
      </c>
      <c r="F2306" t="s">
        <v>228</v>
      </c>
      <c r="G2306" t="s">
        <v>127</v>
      </c>
      <c r="H2306" t="s">
        <v>432</v>
      </c>
      <c r="I2306" t="s">
        <v>213</v>
      </c>
      <c r="J2306" t="s">
        <v>214</v>
      </c>
      <c r="K2306" t="s">
        <v>149</v>
      </c>
      <c r="M2306" t="s">
        <v>76</v>
      </c>
      <c r="N2306" t="s">
        <v>216</v>
      </c>
      <c r="O2306" s="57">
        <v>46242.589386574073</v>
      </c>
      <c r="P2306" s="57">
        <v>46243.780659722222</v>
      </c>
      <c r="Q2306">
        <v>69361507</v>
      </c>
      <c r="S2306">
        <v>152427205344</v>
      </c>
      <c r="T2306" t="s">
        <v>4837</v>
      </c>
      <c r="U2306" t="s">
        <v>4838</v>
      </c>
      <c r="V2306" t="s">
        <v>4839</v>
      </c>
      <c r="Z2306">
        <v>113.4906132</v>
      </c>
      <c r="AA2306">
        <v>-7.0316340999999998</v>
      </c>
      <c r="AB2306" t="s">
        <v>4840</v>
      </c>
      <c r="AC2306" t="s">
        <v>230</v>
      </c>
      <c r="AL2306" t="s">
        <v>218</v>
      </c>
      <c r="AM2306" t="s">
        <v>4841</v>
      </c>
      <c r="AN2306" t="s">
        <v>6</v>
      </c>
      <c r="AO2306" s="57">
        <v>46242.590624999997</v>
      </c>
      <c r="AP2306" s="57">
        <v>46244.333333333336</v>
      </c>
      <c r="AR2306" t="s">
        <v>219</v>
      </c>
      <c r="AS2306" t="s">
        <v>432</v>
      </c>
      <c r="AT2306" t="s">
        <v>221</v>
      </c>
      <c r="AU2306">
        <v>20260809</v>
      </c>
      <c r="AV2306" t="s">
        <v>222</v>
      </c>
      <c r="AW2306" t="s">
        <v>950</v>
      </c>
      <c r="AX2306" t="s">
        <v>223</v>
      </c>
      <c r="BA2306" s="57">
        <v>46244.333333333336</v>
      </c>
      <c r="BB2306" t="s">
        <v>4841</v>
      </c>
      <c r="BC2306">
        <v>2026</v>
      </c>
      <c r="BD2306">
        <v>8</v>
      </c>
      <c r="BE2306">
        <v>9</v>
      </c>
      <c r="BF2306" s="6">
        <f t="shared" si="105"/>
        <v>46243</v>
      </c>
      <c r="BG2306">
        <f t="shared" si="106"/>
        <v>-1.3333333333357587</v>
      </c>
      <c r="BH2306" t="str">
        <f t="shared" si="107"/>
        <v>COMPLY</v>
      </c>
      <c r="BI2306" t="str">
        <f>VLOOKUP(H2306,Sheet2!$A$1:$B$270,2,FALSE)</f>
        <v>MADURA</v>
      </c>
    </row>
    <row r="2307" spans="1:61">
      <c r="A2307">
        <v>2306</v>
      </c>
      <c r="B2307">
        <v>1002513147</v>
      </c>
      <c r="C2307">
        <v>3</v>
      </c>
      <c r="D2307" t="s">
        <v>38</v>
      </c>
      <c r="E2307">
        <v>5</v>
      </c>
      <c r="F2307" t="s">
        <v>250</v>
      </c>
      <c r="G2307" t="s">
        <v>91</v>
      </c>
      <c r="H2307" t="s">
        <v>524</v>
      </c>
      <c r="I2307" t="s">
        <v>213</v>
      </c>
      <c r="J2307" t="s">
        <v>214</v>
      </c>
      <c r="K2307" t="s">
        <v>149</v>
      </c>
      <c r="L2307" t="s">
        <v>215</v>
      </c>
      <c r="M2307" t="s">
        <v>236</v>
      </c>
      <c r="N2307" t="s">
        <v>216</v>
      </c>
      <c r="O2307" s="57">
        <v>46240.686759259261</v>
      </c>
      <c r="P2307" s="57">
        <v>46243.93074074074</v>
      </c>
      <c r="Q2307">
        <v>69360230</v>
      </c>
      <c r="S2307">
        <v>152712204371</v>
      </c>
      <c r="T2307" t="s">
        <v>2004</v>
      </c>
      <c r="U2307" t="s">
        <v>2005</v>
      </c>
      <c r="V2307" t="s">
        <v>2006</v>
      </c>
      <c r="Z2307">
        <v>112.7235148</v>
      </c>
      <c r="AA2307">
        <v>-8.1976198999999994</v>
      </c>
      <c r="AB2307" t="s">
        <v>2007</v>
      </c>
      <c r="AC2307" t="s">
        <v>237</v>
      </c>
      <c r="AL2307" t="s">
        <v>218</v>
      </c>
      <c r="AM2307" t="s">
        <v>1440</v>
      </c>
      <c r="AN2307" t="s">
        <v>6</v>
      </c>
      <c r="AO2307" s="57">
        <v>46181.695405092592</v>
      </c>
      <c r="AP2307" s="57">
        <v>46241.541666666664</v>
      </c>
      <c r="AR2307" t="s">
        <v>12</v>
      </c>
      <c r="AS2307" t="s">
        <v>524</v>
      </c>
      <c r="AT2307" t="s">
        <v>231</v>
      </c>
      <c r="AV2307" t="s">
        <v>917</v>
      </c>
      <c r="AW2307" t="s">
        <v>1021</v>
      </c>
      <c r="AX2307" t="s">
        <v>223</v>
      </c>
      <c r="AZ2307" t="s">
        <v>917</v>
      </c>
      <c r="BA2307" s="57">
        <v>46241.541666666664</v>
      </c>
      <c r="BB2307" t="s">
        <v>1440</v>
      </c>
      <c r="BF2307" s="6" t="e">
        <f t="shared" ref="BF2307:BF2370" si="108">DATE(BC2307,BD2307,BE2307)</f>
        <v>#NUM!</v>
      </c>
      <c r="BG2307" t="e">
        <f t="shared" ref="BG2307:BG2370" si="109">BF2307-BA2307</f>
        <v>#NUM!</v>
      </c>
      <c r="BH2307" t="e">
        <f t="shared" ref="BH2307:BH2370" si="110">IF(BG2307=1,"COMPLY",IF(BG2307&lt;1,"COMPLY","NOT COMPLY"))</f>
        <v>#NUM!</v>
      </c>
      <c r="BI2307" t="str">
        <f>VLOOKUP(H2307,Sheet2!$A$1:$B$270,2,FALSE)</f>
        <v>MALANG</v>
      </c>
    </row>
    <row r="2308" spans="1:61">
      <c r="A2308">
        <v>2307</v>
      </c>
      <c r="B2308">
        <v>1002517936</v>
      </c>
      <c r="C2308">
        <v>3</v>
      </c>
      <c r="D2308" t="s">
        <v>59</v>
      </c>
      <c r="E2308">
        <v>4</v>
      </c>
      <c r="F2308" t="s">
        <v>224</v>
      </c>
      <c r="G2308" t="s">
        <v>224</v>
      </c>
      <c r="H2308" t="s">
        <v>911</v>
      </c>
      <c r="I2308" t="s">
        <v>213</v>
      </c>
      <c r="J2308" t="s">
        <v>214</v>
      </c>
      <c r="K2308" t="s">
        <v>149</v>
      </c>
      <c r="L2308" t="s">
        <v>215</v>
      </c>
      <c r="M2308" t="s">
        <v>933</v>
      </c>
      <c r="N2308" t="s">
        <v>216</v>
      </c>
      <c r="O2308" s="57">
        <v>46244.586770833332</v>
      </c>
      <c r="P2308" s="57">
        <v>46246.427118055559</v>
      </c>
      <c r="Q2308">
        <v>69362515</v>
      </c>
      <c r="S2308">
        <v>146303609784</v>
      </c>
      <c r="T2308" t="s">
        <v>6343</v>
      </c>
      <c r="U2308" t="s">
        <v>5414</v>
      </c>
      <c r="V2308" t="s">
        <v>6344</v>
      </c>
      <c r="Z2308">
        <v>109.18186860340199</v>
      </c>
      <c r="AA2308">
        <v>-7.4169153963199097</v>
      </c>
      <c r="AB2308" t="s">
        <v>6345</v>
      </c>
      <c r="AC2308" t="s">
        <v>237</v>
      </c>
      <c r="AL2308" t="s">
        <v>218</v>
      </c>
      <c r="AM2308" t="s">
        <v>6346</v>
      </c>
      <c r="AN2308" t="s">
        <v>6</v>
      </c>
      <c r="AO2308" s="57">
        <v>46303.590266203704</v>
      </c>
      <c r="AP2308" s="57">
        <v>46245.541666666664</v>
      </c>
      <c r="AQ2308" t="s">
        <v>248</v>
      </c>
      <c r="AR2308" t="s">
        <v>12</v>
      </c>
      <c r="AS2308" t="s">
        <v>911</v>
      </c>
      <c r="AT2308" t="s">
        <v>231</v>
      </c>
      <c r="AV2308" t="s">
        <v>917</v>
      </c>
      <c r="AW2308" t="s">
        <v>1018</v>
      </c>
      <c r="AX2308" t="s">
        <v>223</v>
      </c>
      <c r="BA2308" s="57">
        <v>46245.541666666664</v>
      </c>
      <c r="BB2308" t="s">
        <v>6346</v>
      </c>
      <c r="BF2308" s="6" t="e">
        <f t="shared" si="108"/>
        <v>#NUM!</v>
      </c>
      <c r="BG2308" t="e">
        <f t="shared" si="109"/>
        <v>#NUM!</v>
      </c>
      <c r="BH2308" t="e">
        <f t="shared" si="110"/>
        <v>#NUM!</v>
      </c>
      <c r="BI2308" t="e">
        <f>VLOOKUP(H2308,Sheet2!$A$1:$B$270,2,FALSE)</f>
        <v>#N/A</v>
      </c>
    </row>
    <row r="2309" spans="1:61">
      <c r="A2309">
        <v>2308</v>
      </c>
      <c r="B2309">
        <v>1002520199</v>
      </c>
      <c r="C2309">
        <v>3</v>
      </c>
      <c r="D2309" t="s">
        <v>49</v>
      </c>
      <c r="E2309">
        <v>4</v>
      </c>
      <c r="F2309" t="s">
        <v>252</v>
      </c>
      <c r="G2309" t="s">
        <v>553</v>
      </c>
      <c r="H2309" t="s">
        <v>559</v>
      </c>
      <c r="I2309" t="s">
        <v>213</v>
      </c>
      <c r="J2309" t="s">
        <v>214</v>
      </c>
      <c r="K2309" t="s">
        <v>149</v>
      </c>
      <c r="M2309" t="s">
        <v>575</v>
      </c>
      <c r="N2309" t="s">
        <v>216</v>
      </c>
      <c r="O2309" s="57">
        <v>46245.605057870373</v>
      </c>
      <c r="P2309" s="57">
        <v>46249.699629629627</v>
      </c>
      <c r="Q2309">
        <v>69363445</v>
      </c>
      <c r="S2309">
        <v>146281108021</v>
      </c>
      <c r="T2309" t="s">
        <v>7548</v>
      </c>
      <c r="U2309" t="s">
        <v>7549</v>
      </c>
      <c r="V2309" t="s">
        <v>8460</v>
      </c>
      <c r="Z2309">
        <v>109.0154947</v>
      </c>
      <c r="AA2309">
        <v>-7.2368182000000001</v>
      </c>
      <c r="AB2309" t="s">
        <v>7550</v>
      </c>
      <c r="AC2309" t="s">
        <v>226</v>
      </c>
      <c r="AL2309" t="s">
        <v>218</v>
      </c>
      <c r="AM2309" t="s">
        <v>8461</v>
      </c>
      <c r="AN2309" t="s">
        <v>6</v>
      </c>
      <c r="AO2309" s="57">
        <v>46334.610983796294</v>
      </c>
      <c r="AP2309" s="57">
        <v>46248.541666666664</v>
      </c>
      <c r="AR2309" t="s">
        <v>14</v>
      </c>
      <c r="AS2309" t="s">
        <v>559</v>
      </c>
      <c r="AT2309" t="s">
        <v>231</v>
      </c>
      <c r="AV2309" t="s">
        <v>11773</v>
      </c>
      <c r="AW2309" t="s">
        <v>561</v>
      </c>
      <c r="AX2309" t="s">
        <v>223</v>
      </c>
      <c r="BA2309" s="57">
        <v>46248.541666666664</v>
      </c>
      <c r="BB2309" t="s">
        <v>8461</v>
      </c>
      <c r="BF2309" s="6" t="e">
        <f t="shared" si="108"/>
        <v>#NUM!</v>
      </c>
      <c r="BG2309" t="e">
        <f t="shared" si="109"/>
        <v>#NUM!</v>
      </c>
      <c r="BH2309" t="e">
        <f t="shared" si="110"/>
        <v>#NUM!</v>
      </c>
      <c r="BI2309" t="e">
        <f>VLOOKUP(H2309,Sheet2!$A$1:$B$270,2,FALSE)</f>
        <v>#N/A</v>
      </c>
    </row>
    <row r="2310" spans="1:61">
      <c r="A2310">
        <v>2309</v>
      </c>
      <c r="B2310">
        <v>1002519919</v>
      </c>
      <c r="C2310">
        <v>3</v>
      </c>
      <c r="D2310" t="s">
        <v>42</v>
      </c>
      <c r="E2310">
        <v>5</v>
      </c>
      <c r="F2310" t="s">
        <v>106</v>
      </c>
      <c r="G2310" t="s">
        <v>107</v>
      </c>
      <c r="H2310" t="s">
        <v>264</v>
      </c>
      <c r="I2310" t="s">
        <v>213</v>
      </c>
      <c r="J2310" t="s">
        <v>214</v>
      </c>
      <c r="K2310" t="s">
        <v>149</v>
      </c>
      <c r="M2310" t="s">
        <v>76</v>
      </c>
      <c r="N2310" t="s">
        <v>216</v>
      </c>
      <c r="O2310" s="57">
        <v>46245.567916666667</v>
      </c>
      <c r="P2310" s="57">
        <v>46246.616608796299</v>
      </c>
      <c r="Q2310">
        <v>69363339</v>
      </c>
      <c r="S2310">
        <v>152505340821</v>
      </c>
      <c r="T2310" t="s">
        <v>7551</v>
      </c>
      <c r="U2310" t="s">
        <v>7552</v>
      </c>
      <c r="V2310" t="s">
        <v>7553</v>
      </c>
      <c r="Z2310">
        <v>113.176455</v>
      </c>
      <c r="AA2310">
        <v>-7.7715585999999997</v>
      </c>
      <c r="AB2310" t="s">
        <v>7554</v>
      </c>
      <c r="AC2310" t="s">
        <v>230</v>
      </c>
      <c r="AL2310" t="s">
        <v>218</v>
      </c>
      <c r="AM2310" t="s">
        <v>7447</v>
      </c>
      <c r="AN2310" t="s">
        <v>6</v>
      </c>
      <c r="AO2310" s="57">
        <v>46334.569282407407</v>
      </c>
      <c r="AP2310" s="57">
        <v>46246.541666666664</v>
      </c>
      <c r="AR2310" t="s">
        <v>219</v>
      </c>
      <c r="AS2310" t="s">
        <v>264</v>
      </c>
      <c r="AT2310" t="s">
        <v>231</v>
      </c>
      <c r="AU2310">
        <v>20260812</v>
      </c>
      <c r="AV2310" t="s">
        <v>222</v>
      </c>
      <c r="AW2310" t="s">
        <v>562</v>
      </c>
      <c r="AX2310" t="s">
        <v>223</v>
      </c>
      <c r="BA2310" s="57">
        <v>46246.541666666664</v>
      </c>
      <c r="BB2310" t="s">
        <v>7447</v>
      </c>
      <c r="BC2310">
        <v>2026</v>
      </c>
      <c r="BD2310">
        <v>8</v>
      </c>
      <c r="BE2310">
        <v>12</v>
      </c>
      <c r="BF2310" s="6">
        <f t="shared" si="108"/>
        <v>46246</v>
      </c>
      <c r="BG2310">
        <f t="shared" si="109"/>
        <v>-0.54166666666424135</v>
      </c>
      <c r="BH2310" t="str">
        <f t="shared" si="110"/>
        <v>COMPLY</v>
      </c>
      <c r="BI2310" t="str">
        <f>VLOOKUP(H2310,Sheet2!$A$1:$B$270,2,FALSE)</f>
        <v>PROBOLINGGO</v>
      </c>
    </row>
    <row r="2311" spans="1:61">
      <c r="A2311">
        <v>2310</v>
      </c>
      <c r="B2311">
        <v>1002529616</v>
      </c>
      <c r="C2311">
        <v>3</v>
      </c>
      <c r="D2311" t="s">
        <v>38</v>
      </c>
      <c r="E2311">
        <v>5</v>
      </c>
      <c r="F2311" t="s">
        <v>250</v>
      </c>
      <c r="G2311" t="s">
        <v>87</v>
      </c>
      <c r="H2311" t="s">
        <v>435</v>
      </c>
      <c r="I2311" t="s">
        <v>213</v>
      </c>
      <c r="J2311" t="s">
        <v>214</v>
      </c>
      <c r="K2311" t="s">
        <v>149</v>
      </c>
      <c r="L2311" t="s">
        <v>215</v>
      </c>
      <c r="M2311" t="s">
        <v>76</v>
      </c>
      <c r="N2311" t="s">
        <v>216</v>
      </c>
      <c r="O2311" s="57">
        <v>46250.541620370372</v>
      </c>
      <c r="P2311" s="57">
        <v>46251.570451388892</v>
      </c>
      <c r="Q2311">
        <v>69367484</v>
      </c>
      <c r="S2311">
        <v>152717206271</v>
      </c>
      <c r="T2311" t="s">
        <v>11785</v>
      </c>
      <c r="U2311" t="s">
        <v>11786</v>
      </c>
      <c r="V2311" t="s">
        <v>11787</v>
      </c>
      <c r="Z2311">
        <v>112.771496884524</v>
      </c>
      <c r="AA2311">
        <v>-8.05020605864682</v>
      </c>
      <c r="AB2311" t="s">
        <v>11788</v>
      </c>
      <c r="AC2311" t="s">
        <v>217</v>
      </c>
      <c r="AL2311" t="s">
        <v>218</v>
      </c>
      <c r="AM2311" t="s">
        <v>11789</v>
      </c>
      <c r="AN2311" t="s">
        <v>6</v>
      </c>
      <c r="AO2311" t="s">
        <v>10726</v>
      </c>
      <c r="AP2311" s="57">
        <v>46251.541666666664</v>
      </c>
      <c r="AR2311" t="s">
        <v>219</v>
      </c>
      <c r="AS2311" t="s">
        <v>435</v>
      </c>
      <c r="AT2311" t="s">
        <v>221</v>
      </c>
      <c r="AU2311">
        <v>20260817</v>
      </c>
      <c r="AV2311" t="s">
        <v>222</v>
      </c>
      <c r="AW2311" t="s">
        <v>1052</v>
      </c>
      <c r="AX2311" t="s">
        <v>223</v>
      </c>
      <c r="BA2311" s="57">
        <v>46251.541666666664</v>
      </c>
      <c r="BB2311" t="s">
        <v>11789</v>
      </c>
      <c r="BC2311">
        <v>2026</v>
      </c>
      <c r="BD2311">
        <v>8</v>
      </c>
      <c r="BE2311">
        <v>17</v>
      </c>
      <c r="BF2311" s="6">
        <f t="shared" si="108"/>
        <v>46251</v>
      </c>
      <c r="BG2311">
        <f t="shared" si="109"/>
        <v>-0.54166666666424135</v>
      </c>
      <c r="BH2311" t="str">
        <f t="shared" si="110"/>
        <v>COMPLY</v>
      </c>
      <c r="BI2311" t="str">
        <f>VLOOKUP(H2311,Sheet2!$A$1:$B$270,2,FALSE)</f>
        <v>BATU</v>
      </c>
    </row>
    <row r="2312" spans="1:61">
      <c r="A2312">
        <v>2311</v>
      </c>
      <c r="B2312">
        <v>1002534677</v>
      </c>
      <c r="C2312">
        <v>3</v>
      </c>
      <c r="D2312" t="s">
        <v>59</v>
      </c>
      <c r="E2312">
        <v>4</v>
      </c>
      <c r="F2312" t="s">
        <v>243</v>
      </c>
      <c r="G2312" t="s">
        <v>261</v>
      </c>
      <c r="H2312" t="s">
        <v>262</v>
      </c>
      <c r="I2312" t="s">
        <v>213</v>
      </c>
      <c r="J2312" t="s">
        <v>214</v>
      </c>
      <c r="K2312" t="s">
        <v>149</v>
      </c>
      <c r="L2312" t="s">
        <v>215</v>
      </c>
      <c r="M2312" t="s">
        <v>240</v>
      </c>
      <c r="N2312" t="s">
        <v>216</v>
      </c>
      <c r="O2312" s="57">
        <v>46252.787465277775</v>
      </c>
      <c r="P2312" s="57">
        <v>46252.788900462961</v>
      </c>
      <c r="Q2312">
        <v>69369516</v>
      </c>
      <c r="S2312">
        <v>141373127473</v>
      </c>
      <c r="T2312" t="s">
        <v>13852</v>
      </c>
      <c r="U2312" t="s">
        <v>13853</v>
      </c>
      <c r="V2312" t="s">
        <v>13854</v>
      </c>
      <c r="Z2312">
        <v>109.923807159565</v>
      </c>
      <c r="AA2312">
        <v>-7.2083528951622098</v>
      </c>
      <c r="AB2312" t="s">
        <v>13855</v>
      </c>
      <c r="AC2312" t="s">
        <v>237</v>
      </c>
      <c r="AL2312" t="s">
        <v>218</v>
      </c>
      <c r="AM2312" t="s">
        <v>12860</v>
      </c>
      <c r="AN2312" t="s">
        <v>6</v>
      </c>
      <c r="AO2312" t="s">
        <v>13550</v>
      </c>
      <c r="AP2312" s="57">
        <v>46254.333333333336</v>
      </c>
      <c r="AR2312" t="s">
        <v>241</v>
      </c>
      <c r="AS2312" t="s">
        <v>262</v>
      </c>
      <c r="AT2312" t="s">
        <v>231</v>
      </c>
      <c r="AV2312" t="s">
        <v>240</v>
      </c>
      <c r="AW2312" t="s">
        <v>13019</v>
      </c>
      <c r="AX2312" t="s">
        <v>223</v>
      </c>
      <c r="BA2312" s="57">
        <v>46254.333333333336</v>
      </c>
      <c r="BB2312" t="s">
        <v>12860</v>
      </c>
      <c r="BF2312" s="6" t="e">
        <f t="shared" si="108"/>
        <v>#NUM!</v>
      </c>
      <c r="BG2312" t="e">
        <f t="shared" si="109"/>
        <v>#NUM!</v>
      </c>
      <c r="BH2312" t="e">
        <f t="shared" si="110"/>
        <v>#NUM!</v>
      </c>
      <c r="BI2312" t="e">
        <f>VLOOKUP(H2312,Sheet2!$A$1:$B$270,2,FALSE)</f>
        <v>#N/A</v>
      </c>
    </row>
    <row r="2313" spans="1:61">
      <c r="A2313">
        <v>2312</v>
      </c>
      <c r="B2313">
        <v>1002510050</v>
      </c>
      <c r="C2313">
        <v>3</v>
      </c>
      <c r="D2313" t="s">
        <v>59</v>
      </c>
      <c r="E2313">
        <v>4</v>
      </c>
      <c r="F2313" t="s">
        <v>243</v>
      </c>
      <c r="G2313" t="s">
        <v>261</v>
      </c>
      <c r="H2313" t="s">
        <v>262</v>
      </c>
      <c r="I2313" t="s">
        <v>213</v>
      </c>
      <c r="J2313" t="s">
        <v>214</v>
      </c>
      <c r="K2313" t="s">
        <v>149</v>
      </c>
      <c r="L2313" t="s">
        <v>215</v>
      </c>
      <c r="M2313" t="s">
        <v>76</v>
      </c>
      <c r="N2313" t="s">
        <v>216</v>
      </c>
      <c r="O2313" s="57">
        <v>46239.447175925925</v>
      </c>
      <c r="P2313" s="57">
        <v>46240.426469907405</v>
      </c>
      <c r="Q2313">
        <v>69358937</v>
      </c>
      <c r="S2313">
        <v>141373127397</v>
      </c>
      <c r="T2313" t="s">
        <v>2043</v>
      </c>
      <c r="U2313" t="s">
        <v>2044</v>
      </c>
      <c r="V2313" t="s">
        <v>2045</v>
      </c>
      <c r="Z2313">
        <v>109.96163</v>
      </c>
      <c r="AA2313">
        <v>-7.3874529999999998</v>
      </c>
      <c r="AB2313" t="s">
        <v>2046</v>
      </c>
      <c r="AC2313" t="s">
        <v>237</v>
      </c>
      <c r="AL2313" t="s">
        <v>218</v>
      </c>
      <c r="AM2313" t="s">
        <v>2047</v>
      </c>
      <c r="AN2313" t="s">
        <v>6</v>
      </c>
      <c r="AO2313" s="57">
        <v>46150.454826388886</v>
      </c>
      <c r="AP2313" s="57">
        <v>46240.541666666664</v>
      </c>
      <c r="AR2313" t="s">
        <v>219</v>
      </c>
      <c r="AS2313" t="s">
        <v>262</v>
      </c>
      <c r="AT2313" t="s">
        <v>231</v>
      </c>
      <c r="AU2313">
        <v>20260806</v>
      </c>
      <c r="AV2313" t="s">
        <v>222</v>
      </c>
      <c r="AW2313" t="s">
        <v>1018</v>
      </c>
      <c r="AX2313" t="s">
        <v>223</v>
      </c>
      <c r="BA2313" s="57">
        <v>46240.541666666664</v>
      </c>
      <c r="BB2313" t="s">
        <v>2047</v>
      </c>
      <c r="BC2313">
        <v>2026</v>
      </c>
      <c r="BD2313">
        <v>8</v>
      </c>
      <c r="BE2313">
        <v>6</v>
      </c>
      <c r="BF2313" s="6">
        <f t="shared" si="108"/>
        <v>46240</v>
      </c>
      <c r="BG2313">
        <f t="shared" si="109"/>
        <v>-0.54166666666424135</v>
      </c>
      <c r="BH2313" t="str">
        <f t="shared" si="110"/>
        <v>COMPLY</v>
      </c>
      <c r="BI2313" t="e">
        <f>VLOOKUP(H2313,Sheet2!$A$1:$B$270,2,FALSE)</f>
        <v>#N/A</v>
      </c>
    </row>
    <row r="2314" spans="1:61">
      <c r="A2314">
        <v>2313</v>
      </c>
      <c r="B2314">
        <v>1002529205</v>
      </c>
      <c r="C2314">
        <v>3</v>
      </c>
      <c r="D2314" t="s">
        <v>55</v>
      </c>
      <c r="E2314">
        <v>5</v>
      </c>
      <c r="F2314" t="s">
        <v>228</v>
      </c>
      <c r="G2314" t="s">
        <v>127</v>
      </c>
      <c r="H2314" t="s">
        <v>432</v>
      </c>
      <c r="I2314" t="s">
        <v>213</v>
      </c>
      <c r="J2314" t="s">
        <v>214</v>
      </c>
      <c r="K2314" t="s">
        <v>149</v>
      </c>
      <c r="L2314" t="s">
        <v>215</v>
      </c>
      <c r="M2314" t="s">
        <v>277</v>
      </c>
      <c r="N2314" t="s">
        <v>216</v>
      </c>
      <c r="O2314" s="57">
        <v>46250.335370370369</v>
      </c>
      <c r="P2314" s="57">
        <v>46252.698472222219</v>
      </c>
      <c r="Q2314">
        <v>69367256</v>
      </c>
      <c r="S2314">
        <v>152427202991</v>
      </c>
      <c r="T2314" t="s">
        <v>11794</v>
      </c>
      <c r="U2314" t="s">
        <v>11795</v>
      </c>
      <c r="V2314" t="s">
        <v>11796</v>
      </c>
      <c r="Z2314">
        <v>113.485855981707</v>
      </c>
      <c r="AA2314">
        <v>-6.9826739522939096</v>
      </c>
      <c r="AB2314" t="s">
        <v>11797</v>
      </c>
      <c r="AC2314" t="s">
        <v>217</v>
      </c>
      <c r="AL2314" t="s">
        <v>218</v>
      </c>
      <c r="AM2314" t="s">
        <v>11798</v>
      </c>
      <c r="AN2314" t="s">
        <v>6</v>
      </c>
      <c r="AO2314" t="s">
        <v>11799</v>
      </c>
      <c r="AP2314" s="57">
        <v>46251.333333333336</v>
      </c>
      <c r="AQ2314" t="s">
        <v>248</v>
      </c>
      <c r="AR2314" t="s">
        <v>278</v>
      </c>
      <c r="AS2314" t="s">
        <v>432</v>
      </c>
      <c r="AT2314" t="s">
        <v>231</v>
      </c>
      <c r="AV2314" t="s">
        <v>11668</v>
      </c>
      <c r="AW2314" t="s">
        <v>1010</v>
      </c>
      <c r="AX2314" t="s">
        <v>223</v>
      </c>
      <c r="BA2314" s="57">
        <v>46251.333333333336</v>
      </c>
      <c r="BB2314" t="s">
        <v>11798</v>
      </c>
      <c r="BF2314" s="6" t="e">
        <f t="shared" si="108"/>
        <v>#NUM!</v>
      </c>
      <c r="BG2314" t="e">
        <f t="shared" si="109"/>
        <v>#NUM!</v>
      </c>
      <c r="BH2314" t="e">
        <f t="shared" si="110"/>
        <v>#NUM!</v>
      </c>
      <c r="BI2314" t="str">
        <f>VLOOKUP(H2314,Sheet2!$A$1:$B$270,2,FALSE)</f>
        <v>MADURA</v>
      </c>
    </row>
    <row r="2315" spans="1:61">
      <c r="A2315">
        <v>2314</v>
      </c>
      <c r="B2315">
        <v>1002512800</v>
      </c>
      <c r="C2315">
        <v>3</v>
      </c>
      <c r="D2315" t="s">
        <v>55</v>
      </c>
      <c r="E2315">
        <v>5</v>
      </c>
      <c r="F2315" t="s">
        <v>265</v>
      </c>
      <c r="G2315" t="s">
        <v>125</v>
      </c>
      <c r="H2315" t="s">
        <v>417</v>
      </c>
      <c r="I2315" t="s">
        <v>213</v>
      </c>
      <c r="J2315" t="s">
        <v>214</v>
      </c>
      <c r="K2315" t="s">
        <v>149</v>
      </c>
      <c r="L2315" t="s">
        <v>215</v>
      </c>
      <c r="M2315" t="s">
        <v>575</v>
      </c>
      <c r="N2315" t="s">
        <v>216</v>
      </c>
      <c r="O2315" s="57">
        <v>46240.626342592594</v>
      </c>
      <c r="P2315" s="57">
        <v>46242.572581018518</v>
      </c>
      <c r="Q2315">
        <v>69360083</v>
      </c>
      <c r="S2315">
        <v>152448204407</v>
      </c>
      <c r="T2315" t="s">
        <v>2065</v>
      </c>
      <c r="U2315" t="s">
        <v>2066</v>
      </c>
      <c r="V2315" t="s">
        <v>2067</v>
      </c>
      <c r="Z2315">
        <v>112.248246392149</v>
      </c>
      <c r="AA2315">
        <v>-6.8891544881861497</v>
      </c>
      <c r="AB2315" t="s">
        <v>2068</v>
      </c>
      <c r="AC2315" t="s">
        <v>916</v>
      </c>
      <c r="AL2315" t="s">
        <v>218</v>
      </c>
      <c r="AM2315" t="s">
        <v>2069</v>
      </c>
      <c r="AN2315" t="s">
        <v>6</v>
      </c>
      <c r="AO2315" s="57">
        <v>46181.642870370371</v>
      </c>
      <c r="AP2315" s="57">
        <v>46241.541666666664</v>
      </c>
      <c r="AQ2315" t="s">
        <v>564</v>
      </c>
      <c r="AR2315" t="s">
        <v>14</v>
      </c>
      <c r="AS2315" t="s">
        <v>417</v>
      </c>
      <c r="AT2315" t="s">
        <v>231</v>
      </c>
      <c r="AV2315" t="s">
        <v>4899</v>
      </c>
      <c r="AW2315" t="s">
        <v>1078</v>
      </c>
      <c r="AX2315" t="s">
        <v>223</v>
      </c>
      <c r="BA2315" s="57">
        <v>46241.541666666664</v>
      </c>
      <c r="BB2315" t="s">
        <v>2069</v>
      </c>
      <c r="BF2315" s="6" t="e">
        <f t="shared" si="108"/>
        <v>#NUM!</v>
      </c>
      <c r="BG2315" t="e">
        <f t="shared" si="109"/>
        <v>#NUM!</v>
      </c>
      <c r="BH2315" t="e">
        <f t="shared" si="110"/>
        <v>#NUM!</v>
      </c>
      <c r="BI2315" t="str">
        <f>VLOOKUP(H2315,Sheet2!$A$1:$B$270,2,FALSE)</f>
        <v>GRESIK</v>
      </c>
    </row>
    <row r="2316" spans="1:61">
      <c r="A2316">
        <v>2315</v>
      </c>
      <c r="B2316">
        <v>1002529904</v>
      </c>
      <c r="C2316">
        <v>3</v>
      </c>
      <c r="D2316" t="s">
        <v>45</v>
      </c>
      <c r="E2316">
        <v>5</v>
      </c>
      <c r="F2316" t="s">
        <v>211</v>
      </c>
      <c r="G2316" t="s">
        <v>112</v>
      </c>
      <c r="H2316" t="s">
        <v>267</v>
      </c>
      <c r="I2316" t="s">
        <v>213</v>
      </c>
      <c r="J2316" t="s">
        <v>214</v>
      </c>
      <c r="K2316" t="s">
        <v>149</v>
      </c>
      <c r="L2316" t="s">
        <v>215</v>
      </c>
      <c r="M2316" t="s">
        <v>76</v>
      </c>
      <c r="N2316" t="s">
        <v>216</v>
      </c>
      <c r="O2316" s="57">
        <v>46250.666620370372</v>
      </c>
      <c r="P2316" s="57">
        <v>46251.798101851855</v>
      </c>
      <c r="Q2316">
        <v>69367669</v>
      </c>
      <c r="S2316">
        <v>172601796368</v>
      </c>
      <c r="T2316" t="s">
        <v>11800</v>
      </c>
      <c r="U2316" t="s">
        <v>11801</v>
      </c>
      <c r="V2316" t="s">
        <v>11802</v>
      </c>
      <c r="Z2316">
        <v>116.1086866</v>
      </c>
      <c r="AA2316">
        <v>-8.5987928</v>
      </c>
      <c r="AB2316" t="s">
        <v>11803</v>
      </c>
      <c r="AC2316" t="s">
        <v>217</v>
      </c>
      <c r="AL2316" t="s">
        <v>218</v>
      </c>
      <c r="AM2316" t="s">
        <v>11804</v>
      </c>
      <c r="AN2316" t="s">
        <v>6</v>
      </c>
      <c r="AO2316" t="s">
        <v>10406</v>
      </c>
      <c r="AP2316" s="57">
        <v>46252.625</v>
      </c>
      <c r="AR2316" t="s">
        <v>219</v>
      </c>
      <c r="AS2316" t="s">
        <v>267</v>
      </c>
      <c r="AT2316" t="s">
        <v>231</v>
      </c>
      <c r="AU2316">
        <v>20260817</v>
      </c>
      <c r="AV2316" t="s">
        <v>222</v>
      </c>
      <c r="AW2316" t="s">
        <v>1012</v>
      </c>
      <c r="AX2316" t="s">
        <v>223</v>
      </c>
      <c r="BA2316" s="57">
        <v>46252.625</v>
      </c>
      <c r="BB2316" t="s">
        <v>11804</v>
      </c>
      <c r="BC2316">
        <v>2026</v>
      </c>
      <c r="BD2316">
        <v>8</v>
      </c>
      <c r="BE2316">
        <v>17</v>
      </c>
      <c r="BF2316" s="6">
        <f t="shared" si="108"/>
        <v>46251</v>
      </c>
      <c r="BG2316">
        <f t="shared" si="109"/>
        <v>-1.625</v>
      </c>
      <c r="BH2316" t="str">
        <f t="shared" si="110"/>
        <v>COMPLY</v>
      </c>
      <c r="BI2316" t="str">
        <f>VLOOKUP(H2316,Sheet2!$A$1:$B$270,2,FALSE)</f>
        <v>MATARAM</v>
      </c>
    </row>
    <row r="2317" spans="1:61">
      <c r="A2317">
        <v>2316</v>
      </c>
      <c r="B2317">
        <v>1002528220</v>
      </c>
      <c r="C2317">
        <v>3</v>
      </c>
      <c r="D2317" t="s">
        <v>34</v>
      </c>
      <c r="E2317">
        <v>5</v>
      </c>
      <c r="F2317" t="s">
        <v>573</v>
      </c>
      <c r="G2317" t="s">
        <v>79</v>
      </c>
      <c r="H2317" t="s">
        <v>288</v>
      </c>
      <c r="I2317" t="s">
        <v>213</v>
      </c>
      <c r="J2317" t="s">
        <v>214</v>
      </c>
      <c r="K2317" t="s">
        <v>149</v>
      </c>
      <c r="M2317" t="s">
        <v>76</v>
      </c>
      <c r="N2317" t="s">
        <v>216</v>
      </c>
      <c r="O2317" s="57">
        <v>46249.522523148145</v>
      </c>
      <c r="P2317" s="57">
        <v>46250.582129629627</v>
      </c>
      <c r="Q2317">
        <v>69366832</v>
      </c>
      <c r="S2317">
        <v>172408247773</v>
      </c>
      <c r="T2317" t="s">
        <v>11810</v>
      </c>
      <c r="U2317" t="s">
        <v>11811</v>
      </c>
      <c r="V2317" t="s">
        <v>11812</v>
      </c>
      <c r="Z2317">
        <v>115.25326680000001</v>
      </c>
      <c r="AA2317">
        <v>-8.5643632000000007</v>
      </c>
      <c r="AB2317" t="s">
        <v>11813</v>
      </c>
      <c r="AC2317" t="s">
        <v>230</v>
      </c>
      <c r="AL2317" t="s">
        <v>218</v>
      </c>
      <c r="AM2317" t="s">
        <v>11814</v>
      </c>
      <c r="AN2317" t="s">
        <v>6</v>
      </c>
      <c r="AO2317" t="s">
        <v>10297</v>
      </c>
      <c r="AP2317" s="57">
        <v>46250.541666666664</v>
      </c>
      <c r="AR2317" t="s">
        <v>219</v>
      </c>
      <c r="AS2317" t="s">
        <v>288</v>
      </c>
      <c r="AT2317" t="s">
        <v>231</v>
      </c>
      <c r="AU2317">
        <v>20260816</v>
      </c>
      <c r="AV2317" t="s">
        <v>222</v>
      </c>
      <c r="AW2317" t="s">
        <v>561</v>
      </c>
      <c r="AX2317" t="s">
        <v>223</v>
      </c>
      <c r="BA2317" s="57">
        <v>46250.541666666664</v>
      </c>
      <c r="BB2317" t="s">
        <v>11814</v>
      </c>
      <c r="BC2317">
        <v>2026</v>
      </c>
      <c r="BD2317">
        <v>8</v>
      </c>
      <c r="BE2317">
        <v>16</v>
      </c>
      <c r="BF2317" s="6">
        <f t="shared" si="108"/>
        <v>46250</v>
      </c>
      <c r="BG2317">
        <f t="shared" si="109"/>
        <v>-0.54166666666424135</v>
      </c>
      <c r="BH2317" t="str">
        <f t="shared" si="110"/>
        <v>COMPLY</v>
      </c>
      <c r="BI2317" t="str">
        <f>VLOOKUP(H2317,Sheet2!$A$1:$B$270,2,FALSE)</f>
        <v>GIANYAR</v>
      </c>
    </row>
    <row r="2318" spans="1:61">
      <c r="A2318">
        <v>2317</v>
      </c>
      <c r="B2318">
        <v>1002516310</v>
      </c>
      <c r="C2318">
        <v>3</v>
      </c>
      <c r="D2318" t="s">
        <v>42</v>
      </c>
      <c r="E2318">
        <v>5</v>
      </c>
      <c r="F2318" t="s">
        <v>106</v>
      </c>
      <c r="G2318" t="s">
        <v>107</v>
      </c>
      <c r="H2318" t="s">
        <v>298</v>
      </c>
      <c r="I2318" t="s">
        <v>213</v>
      </c>
      <c r="J2318" t="s">
        <v>214</v>
      </c>
      <c r="K2318" t="s">
        <v>149</v>
      </c>
      <c r="M2318" t="s">
        <v>76</v>
      </c>
      <c r="N2318" t="s">
        <v>216</v>
      </c>
      <c r="O2318" s="57">
        <v>46243.384247685186</v>
      </c>
      <c r="P2318" s="57">
        <v>46244.899236111109</v>
      </c>
      <c r="Q2318">
        <v>69361702</v>
      </c>
      <c r="S2318">
        <v>152510205862</v>
      </c>
      <c r="T2318" t="s">
        <v>4917</v>
      </c>
      <c r="U2318" t="s">
        <v>4918</v>
      </c>
      <c r="V2318" t="s">
        <v>4919</v>
      </c>
      <c r="Z2318">
        <v>113.4892717</v>
      </c>
      <c r="AA2318">
        <v>-7.9548569999999996</v>
      </c>
      <c r="AB2318" t="s">
        <v>4920</v>
      </c>
      <c r="AC2318" t="s">
        <v>230</v>
      </c>
      <c r="AL2318" t="s">
        <v>218</v>
      </c>
      <c r="AM2318" t="s">
        <v>4921</v>
      </c>
      <c r="AN2318" t="s">
        <v>6</v>
      </c>
      <c r="AO2318" s="57">
        <v>46273.392638888887</v>
      </c>
      <c r="AP2318" s="57">
        <v>46244.333333333336</v>
      </c>
      <c r="AQ2318" t="s">
        <v>248</v>
      </c>
      <c r="AR2318" t="s">
        <v>219</v>
      </c>
      <c r="AS2318" t="s">
        <v>298</v>
      </c>
      <c r="AT2318" t="s">
        <v>231</v>
      </c>
      <c r="AU2318">
        <v>20260810</v>
      </c>
      <c r="AV2318" t="s">
        <v>222</v>
      </c>
      <c r="AW2318" t="s">
        <v>560</v>
      </c>
      <c r="AX2318" t="s">
        <v>223</v>
      </c>
      <c r="BA2318" s="57">
        <v>46244.333333333336</v>
      </c>
      <c r="BB2318" t="s">
        <v>4921</v>
      </c>
      <c r="BC2318">
        <v>2026</v>
      </c>
      <c r="BD2318">
        <v>8</v>
      </c>
      <c r="BE2318">
        <v>10</v>
      </c>
      <c r="BF2318" s="6">
        <f t="shared" si="108"/>
        <v>46244</v>
      </c>
      <c r="BG2318">
        <f t="shared" si="109"/>
        <v>-0.33333333333575865</v>
      </c>
      <c r="BH2318" t="str">
        <f t="shared" si="110"/>
        <v>COMPLY</v>
      </c>
      <c r="BI2318" t="str">
        <f>VLOOKUP(H2318,Sheet2!$A$1:$B$270,2,FALSE)</f>
        <v>PROBOLINGGO</v>
      </c>
    </row>
    <row r="2319" spans="1:61">
      <c r="A2319">
        <v>2318</v>
      </c>
      <c r="B2319">
        <v>1002510711</v>
      </c>
      <c r="C2319">
        <v>3</v>
      </c>
      <c r="D2319" t="s">
        <v>59</v>
      </c>
      <c r="E2319">
        <v>4</v>
      </c>
      <c r="F2319" t="s">
        <v>243</v>
      </c>
      <c r="G2319" t="s">
        <v>557</v>
      </c>
      <c r="H2319" t="s">
        <v>921</v>
      </c>
      <c r="I2319" t="s">
        <v>213</v>
      </c>
      <c r="J2319" t="s">
        <v>214</v>
      </c>
      <c r="K2319" t="s">
        <v>149</v>
      </c>
      <c r="L2319" t="s">
        <v>215</v>
      </c>
      <c r="M2319" t="s">
        <v>76</v>
      </c>
      <c r="N2319" t="s">
        <v>216</v>
      </c>
      <c r="O2319" s="57">
        <v>46239.589548611111</v>
      </c>
      <c r="P2319" s="57">
        <v>46240.63753472222</v>
      </c>
      <c r="Q2319">
        <v>69359244</v>
      </c>
      <c r="S2319">
        <v>141176104621</v>
      </c>
      <c r="T2319" t="s">
        <v>2099</v>
      </c>
      <c r="U2319" t="s">
        <v>2100</v>
      </c>
      <c r="V2319" t="s">
        <v>2101</v>
      </c>
      <c r="Z2319">
        <v>109.72766912057099</v>
      </c>
      <c r="AA2319">
        <v>-7.7876271455769004</v>
      </c>
      <c r="AB2319" t="s">
        <v>2102</v>
      </c>
      <c r="AC2319" t="s">
        <v>237</v>
      </c>
      <c r="AL2319" t="s">
        <v>218</v>
      </c>
      <c r="AM2319" t="s">
        <v>2103</v>
      </c>
      <c r="AN2319" t="s">
        <v>6</v>
      </c>
      <c r="AO2319" s="57">
        <v>46150.59070601852</v>
      </c>
      <c r="AP2319" s="57">
        <v>46241.541666666664</v>
      </c>
      <c r="AR2319" t="s">
        <v>219</v>
      </c>
      <c r="AS2319" t="s">
        <v>921</v>
      </c>
      <c r="AT2319" t="s">
        <v>231</v>
      </c>
      <c r="AU2319">
        <v>20260806</v>
      </c>
      <c r="AV2319" t="s">
        <v>222</v>
      </c>
      <c r="AW2319" t="s">
        <v>1014</v>
      </c>
      <c r="AX2319" t="s">
        <v>223</v>
      </c>
      <c r="BA2319" s="57">
        <v>46241.541666666664</v>
      </c>
      <c r="BB2319" t="s">
        <v>2103</v>
      </c>
      <c r="BC2319">
        <v>2026</v>
      </c>
      <c r="BD2319">
        <v>8</v>
      </c>
      <c r="BE2319">
        <v>6</v>
      </c>
      <c r="BF2319" s="6">
        <f t="shared" si="108"/>
        <v>46240</v>
      </c>
      <c r="BG2319">
        <f t="shared" si="109"/>
        <v>-1.5416666666642413</v>
      </c>
      <c r="BH2319" t="str">
        <f t="shared" si="110"/>
        <v>COMPLY</v>
      </c>
      <c r="BI2319" t="e">
        <f>VLOOKUP(H2319,Sheet2!$A$1:$B$270,2,FALSE)</f>
        <v>#N/A</v>
      </c>
    </row>
    <row r="2320" spans="1:61">
      <c r="A2320">
        <v>2319</v>
      </c>
      <c r="B2320">
        <v>1002517340</v>
      </c>
      <c r="C2320">
        <v>3</v>
      </c>
      <c r="D2320" t="s">
        <v>51</v>
      </c>
      <c r="E2320">
        <v>4</v>
      </c>
      <c r="F2320" t="s">
        <v>235</v>
      </c>
      <c r="G2320" t="s">
        <v>6372</v>
      </c>
      <c r="H2320" t="s">
        <v>6373</v>
      </c>
      <c r="I2320" t="s">
        <v>213</v>
      </c>
      <c r="J2320" t="s">
        <v>214</v>
      </c>
      <c r="K2320" t="s">
        <v>149</v>
      </c>
      <c r="L2320" t="s">
        <v>215</v>
      </c>
      <c r="M2320" t="s">
        <v>76</v>
      </c>
      <c r="N2320" t="s">
        <v>216</v>
      </c>
      <c r="O2320" s="57">
        <v>46244.459699074076</v>
      </c>
      <c r="P2320" s="57">
        <v>46247.702418981484</v>
      </c>
      <c r="Q2320">
        <v>69362269</v>
      </c>
      <c r="S2320">
        <v>146565009930</v>
      </c>
      <c r="T2320" t="s">
        <v>6374</v>
      </c>
      <c r="U2320" t="s">
        <v>6375</v>
      </c>
      <c r="V2320" t="s">
        <v>6376</v>
      </c>
      <c r="Z2320">
        <v>110.8796437</v>
      </c>
      <c r="AA2320">
        <v>-7.4663994000000002</v>
      </c>
      <c r="AB2320" t="s">
        <v>6377</v>
      </c>
      <c r="AC2320" t="s">
        <v>237</v>
      </c>
      <c r="AL2320" t="s">
        <v>218</v>
      </c>
      <c r="AM2320" t="s">
        <v>6378</v>
      </c>
      <c r="AN2320" t="s">
        <v>6</v>
      </c>
      <c r="AO2320" s="57">
        <v>46303.465555555558</v>
      </c>
      <c r="AP2320" s="57">
        <v>46247.333333333336</v>
      </c>
      <c r="AR2320" t="s">
        <v>219</v>
      </c>
      <c r="AS2320" t="s">
        <v>6373</v>
      </c>
      <c r="AT2320" t="s">
        <v>231</v>
      </c>
      <c r="AU2320">
        <v>20260813</v>
      </c>
      <c r="AV2320" t="s">
        <v>222</v>
      </c>
      <c r="AW2320" t="s">
        <v>1010</v>
      </c>
      <c r="AX2320" t="s">
        <v>223</v>
      </c>
      <c r="BA2320" s="57">
        <v>46247.333333333336</v>
      </c>
      <c r="BB2320" t="s">
        <v>6378</v>
      </c>
      <c r="BC2320">
        <v>2026</v>
      </c>
      <c r="BD2320">
        <v>8</v>
      </c>
      <c r="BE2320">
        <v>13</v>
      </c>
      <c r="BF2320" s="6">
        <f t="shared" si="108"/>
        <v>46247</v>
      </c>
      <c r="BG2320">
        <f t="shared" si="109"/>
        <v>-0.33333333333575865</v>
      </c>
      <c r="BH2320" t="str">
        <f t="shared" si="110"/>
        <v>COMPLY</v>
      </c>
      <c r="BI2320" t="e">
        <f>VLOOKUP(H2320,Sheet2!$A$1:$B$270,2,FALSE)</f>
        <v>#N/A</v>
      </c>
    </row>
    <row r="2321" spans="1:61">
      <c r="A2321">
        <v>2320</v>
      </c>
      <c r="B2321">
        <v>1002507542</v>
      </c>
      <c r="C2321">
        <v>3</v>
      </c>
      <c r="D2321" t="s">
        <v>49</v>
      </c>
      <c r="E2321">
        <v>4</v>
      </c>
      <c r="F2321" t="s">
        <v>246</v>
      </c>
      <c r="G2321" t="s">
        <v>247</v>
      </c>
      <c r="H2321" t="s">
        <v>969</v>
      </c>
      <c r="I2321" t="s">
        <v>213</v>
      </c>
      <c r="J2321" t="s">
        <v>214</v>
      </c>
      <c r="K2321" t="s">
        <v>149</v>
      </c>
      <c r="M2321" t="s">
        <v>76</v>
      </c>
      <c r="N2321" t="s">
        <v>216</v>
      </c>
      <c r="O2321" s="57">
        <v>46238.453090277777</v>
      </c>
      <c r="P2321" s="57">
        <v>46238.554456018515</v>
      </c>
      <c r="Q2321">
        <v>69356840</v>
      </c>
      <c r="S2321">
        <v>146422108916</v>
      </c>
      <c r="T2321" t="s">
        <v>2118</v>
      </c>
      <c r="U2321" t="s">
        <v>2119</v>
      </c>
      <c r="V2321" t="s">
        <v>2120</v>
      </c>
      <c r="Z2321">
        <v>110.42763394263299</v>
      </c>
      <c r="AA2321">
        <v>-7.0173349492092996</v>
      </c>
      <c r="AB2321" t="s">
        <v>2121</v>
      </c>
      <c r="AC2321" t="s">
        <v>217</v>
      </c>
      <c r="AL2321" t="s">
        <v>218</v>
      </c>
      <c r="AM2321" t="s">
        <v>2122</v>
      </c>
      <c r="AN2321" t="s">
        <v>6</v>
      </c>
      <c r="AO2321" s="57">
        <v>46120.454953703702</v>
      </c>
      <c r="AR2321" t="s">
        <v>219</v>
      </c>
      <c r="AS2321" t="s">
        <v>969</v>
      </c>
      <c r="AT2321" t="s">
        <v>231</v>
      </c>
      <c r="AU2321">
        <v>20260804</v>
      </c>
      <c r="AV2321" t="s">
        <v>222</v>
      </c>
      <c r="AW2321" t="s">
        <v>561</v>
      </c>
      <c r="AX2321" t="s">
        <v>223</v>
      </c>
      <c r="BA2321" s="57">
        <v>46238.291666666664</v>
      </c>
      <c r="BB2321" t="s">
        <v>2122</v>
      </c>
      <c r="BC2321">
        <v>2026</v>
      </c>
      <c r="BD2321">
        <v>8</v>
      </c>
      <c r="BE2321">
        <v>4</v>
      </c>
      <c r="BF2321" s="6">
        <f t="shared" si="108"/>
        <v>46238</v>
      </c>
      <c r="BG2321">
        <f t="shared" si="109"/>
        <v>-0.29166666666424135</v>
      </c>
      <c r="BH2321" t="str">
        <f t="shared" si="110"/>
        <v>COMPLY</v>
      </c>
      <c r="BI2321" t="e">
        <f>VLOOKUP(H2321,Sheet2!$A$1:$B$270,2,FALSE)</f>
        <v>#N/A</v>
      </c>
    </row>
    <row r="2322" spans="1:61">
      <c r="A2322">
        <v>2321</v>
      </c>
      <c r="B2322">
        <v>1002520704</v>
      </c>
      <c r="C2322">
        <v>3</v>
      </c>
      <c r="D2322" t="s">
        <v>38</v>
      </c>
      <c r="E2322">
        <v>5</v>
      </c>
      <c r="F2322" t="s">
        <v>92</v>
      </c>
      <c r="G2322" t="s">
        <v>89</v>
      </c>
      <c r="H2322" t="s">
        <v>409</v>
      </c>
      <c r="I2322" t="s">
        <v>213</v>
      </c>
      <c r="J2322" t="s">
        <v>214</v>
      </c>
      <c r="K2322" t="s">
        <v>149</v>
      </c>
      <c r="L2322" t="s">
        <v>215</v>
      </c>
      <c r="M2322" t="s">
        <v>76</v>
      </c>
      <c r="N2322" t="s">
        <v>216</v>
      </c>
      <c r="O2322" s="57">
        <v>46245.680509259262</v>
      </c>
      <c r="P2322" s="57">
        <v>46246.345254629632</v>
      </c>
      <c r="Q2322">
        <v>69363619</v>
      </c>
      <c r="S2322">
        <v>152609258576</v>
      </c>
      <c r="T2322" t="s">
        <v>7556</v>
      </c>
      <c r="U2322" t="s">
        <v>7557</v>
      </c>
      <c r="V2322" t="s">
        <v>7558</v>
      </c>
      <c r="Z2322">
        <v>111.891118079308</v>
      </c>
      <c r="AA2322">
        <v>-7.1398436956224201</v>
      </c>
      <c r="AB2322" t="s">
        <v>7559</v>
      </c>
      <c r="AC2322" t="s">
        <v>237</v>
      </c>
      <c r="AL2322" t="s">
        <v>218</v>
      </c>
      <c r="AM2322" t="s">
        <v>7560</v>
      </c>
      <c r="AN2322" t="s">
        <v>6</v>
      </c>
      <c r="AO2322" s="57">
        <v>46334.694293981483</v>
      </c>
      <c r="AP2322" s="57">
        <v>46248.333333333336</v>
      </c>
      <c r="AR2322" t="s">
        <v>219</v>
      </c>
      <c r="AS2322" t="s">
        <v>409</v>
      </c>
      <c r="AT2322" t="s">
        <v>231</v>
      </c>
      <c r="AU2322">
        <v>20260812</v>
      </c>
      <c r="AV2322" t="s">
        <v>222</v>
      </c>
      <c r="AW2322" t="s">
        <v>1023</v>
      </c>
      <c r="AX2322" t="s">
        <v>223</v>
      </c>
      <c r="BA2322" s="57">
        <v>46248.333333333336</v>
      </c>
      <c r="BB2322" t="s">
        <v>7560</v>
      </c>
      <c r="BC2322">
        <v>2026</v>
      </c>
      <c r="BD2322">
        <v>8</v>
      </c>
      <c r="BE2322">
        <v>12</v>
      </c>
      <c r="BF2322" s="6">
        <f t="shared" si="108"/>
        <v>46246</v>
      </c>
      <c r="BG2322">
        <f t="shared" si="109"/>
        <v>-2.3333333333357587</v>
      </c>
      <c r="BH2322" t="str">
        <f t="shared" si="110"/>
        <v>COMPLY</v>
      </c>
      <c r="BI2322" t="str">
        <f>VLOOKUP(H2322,Sheet2!$A$1:$B$270,2,FALSE)</f>
        <v>BOJONEGORO</v>
      </c>
    </row>
    <row r="2323" spans="1:61">
      <c r="A2323">
        <v>2322</v>
      </c>
      <c r="B2323">
        <v>1002528546</v>
      </c>
      <c r="C2323">
        <v>3</v>
      </c>
      <c r="D2323" t="s">
        <v>51</v>
      </c>
      <c r="E2323">
        <v>4</v>
      </c>
      <c r="F2323" t="s">
        <v>273</v>
      </c>
      <c r="G2323" t="s">
        <v>295</v>
      </c>
      <c r="H2323" t="s">
        <v>901</v>
      </c>
      <c r="I2323" t="s">
        <v>213</v>
      </c>
      <c r="J2323" t="s">
        <v>214</v>
      </c>
      <c r="K2323" t="s">
        <v>149</v>
      </c>
      <c r="L2323" t="s">
        <v>215</v>
      </c>
      <c r="M2323" t="s">
        <v>76</v>
      </c>
      <c r="N2323" t="s">
        <v>216</v>
      </c>
      <c r="O2323" s="57">
        <v>46249.639537037037</v>
      </c>
      <c r="P2323" s="57">
        <v>46252.687384259261</v>
      </c>
      <c r="Q2323">
        <v>69367051</v>
      </c>
      <c r="S2323">
        <v>142551119340</v>
      </c>
      <c r="T2323" t="s">
        <v>11823</v>
      </c>
      <c r="U2323" t="s">
        <v>11824</v>
      </c>
      <c r="V2323" t="s">
        <v>11825</v>
      </c>
      <c r="Z2323">
        <v>111.04701900000001</v>
      </c>
      <c r="AA2323">
        <v>-6.8673729999999997</v>
      </c>
      <c r="AB2323" t="s">
        <v>11826</v>
      </c>
      <c r="AC2323" t="s">
        <v>237</v>
      </c>
      <c r="AL2323" t="s">
        <v>218</v>
      </c>
      <c r="AM2323" t="s">
        <v>11827</v>
      </c>
      <c r="AN2323" t="s">
        <v>6</v>
      </c>
      <c r="AO2323" t="s">
        <v>10527</v>
      </c>
      <c r="AP2323" s="57">
        <v>46252.625</v>
      </c>
      <c r="AR2323" t="s">
        <v>219</v>
      </c>
      <c r="AS2323" t="s">
        <v>901</v>
      </c>
      <c r="AT2323" t="s">
        <v>231</v>
      </c>
      <c r="AU2323">
        <v>20260818</v>
      </c>
      <c r="AV2323" t="s">
        <v>222</v>
      </c>
      <c r="AW2323" t="s">
        <v>1010</v>
      </c>
      <c r="AX2323" t="s">
        <v>223</v>
      </c>
      <c r="BA2323" s="57">
        <v>46252.625</v>
      </c>
      <c r="BB2323" t="s">
        <v>11827</v>
      </c>
      <c r="BC2323">
        <v>2026</v>
      </c>
      <c r="BD2323">
        <v>8</v>
      </c>
      <c r="BE2323">
        <v>18</v>
      </c>
      <c r="BF2323" s="6">
        <f t="shared" si="108"/>
        <v>46252</v>
      </c>
      <c r="BG2323">
        <f t="shared" si="109"/>
        <v>-0.625</v>
      </c>
      <c r="BH2323" t="str">
        <f t="shared" si="110"/>
        <v>COMPLY</v>
      </c>
      <c r="BI2323" t="e">
        <f>VLOOKUP(H2323,Sheet2!$A$1:$B$270,2,FALSE)</f>
        <v>#N/A</v>
      </c>
    </row>
    <row r="2324" spans="1:61">
      <c r="A2324">
        <v>2323</v>
      </c>
      <c r="B2324">
        <v>1002516582</v>
      </c>
      <c r="C2324">
        <v>3</v>
      </c>
      <c r="D2324" t="s">
        <v>45</v>
      </c>
      <c r="E2324">
        <v>5</v>
      </c>
      <c r="F2324" t="s">
        <v>211</v>
      </c>
      <c r="G2324" t="s">
        <v>110</v>
      </c>
      <c r="H2324" t="s">
        <v>239</v>
      </c>
      <c r="I2324" t="s">
        <v>213</v>
      </c>
      <c r="J2324" t="s">
        <v>214</v>
      </c>
      <c r="K2324" t="s">
        <v>149</v>
      </c>
      <c r="M2324" t="s">
        <v>76</v>
      </c>
      <c r="N2324" t="s">
        <v>216</v>
      </c>
      <c r="O2324" s="57">
        <v>46243.670393518521</v>
      </c>
      <c r="P2324" s="57">
        <v>46244.329351851855</v>
      </c>
      <c r="Q2324">
        <v>69360666</v>
      </c>
      <c r="S2324">
        <v>172616220037</v>
      </c>
      <c r="T2324" t="s">
        <v>4939</v>
      </c>
      <c r="U2324" t="s">
        <v>4940</v>
      </c>
      <c r="V2324" t="s">
        <v>4941</v>
      </c>
      <c r="Z2324">
        <v>118.6704647</v>
      </c>
      <c r="AA2324">
        <v>-8.6860423999999998</v>
      </c>
      <c r="AB2324" t="s">
        <v>4942</v>
      </c>
      <c r="AC2324" t="s">
        <v>217</v>
      </c>
      <c r="AL2324" t="s">
        <v>218</v>
      </c>
      <c r="AM2324" t="s">
        <v>4943</v>
      </c>
      <c r="AN2324" t="s">
        <v>6</v>
      </c>
      <c r="AO2324" s="57">
        <v>46273.673402777778</v>
      </c>
      <c r="AR2324" t="s">
        <v>219</v>
      </c>
      <c r="AS2324" t="s">
        <v>239</v>
      </c>
      <c r="AT2324" t="s">
        <v>221</v>
      </c>
      <c r="AU2324">
        <v>20260810</v>
      </c>
      <c r="AV2324" t="s">
        <v>222</v>
      </c>
      <c r="AW2324" t="s">
        <v>1026</v>
      </c>
      <c r="AX2324" t="s">
        <v>223</v>
      </c>
      <c r="BA2324" s="57">
        <v>46243.291666666664</v>
      </c>
      <c r="BB2324" t="s">
        <v>4943</v>
      </c>
      <c r="BC2324">
        <v>2026</v>
      </c>
      <c r="BD2324">
        <v>8</v>
      </c>
      <c r="BE2324">
        <v>10</v>
      </c>
      <c r="BF2324" s="6">
        <f t="shared" si="108"/>
        <v>46244</v>
      </c>
      <c r="BG2324">
        <f t="shared" si="109"/>
        <v>0.70833333333575865</v>
      </c>
      <c r="BH2324" t="str">
        <f t="shared" si="110"/>
        <v>COMPLY</v>
      </c>
      <c r="BI2324" t="str">
        <f>VLOOKUP(H2324,Sheet2!$A$1:$B$270,2,FALSE)</f>
        <v>BIMA</v>
      </c>
    </row>
    <row r="2325" spans="1:61">
      <c r="A2325">
        <v>2324</v>
      </c>
      <c r="B2325">
        <v>1002526569</v>
      </c>
      <c r="C2325">
        <v>3</v>
      </c>
      <c r="D2325" t="s">
        <v>45</v>
      </c>
      <c r="E2325">
        <v>5</v>
      </c>
      <c r="F2325" t="s">
        <v>113</v>
      </c>
      <c r="G2325" t="s">
        <v>114</v>
      </c>
      <c r="H2325" t="s">
        <v>367</v>
      </c>
      <c r="I2325" t="s">
        <v>213</v>
      </c>
      <c r="J2325" t="s">
        <v>214</v>
      </c>
      <c r="K2325" t="s">
        <v>149</v>
      </c>
      <c r="L2325" t="s">
        <v>215</v>
      </c>
      <c r="M2325" t="s">
        <v>76</v>
      </c>
      <c r="N2325" t="s">
        <v>216</v>
      </c>
      <c r="O2325" s="57">
        <v>46248.601365740738</v>
      </c>
      <c r="P2325" s="57">
        <v>46248.74050925926</v>
      </c>
      <c r="Q2325">
        <v>69366117</v>
      </c>
      <c r="S2325">
        <v>172514216949</v>
      </c>
      <c r="T2325" t="s">
        <v>11836</v>
      </c>
      <c r="U2325" t="s">
        <v>11837</v>
      </c>
      <c r="V2325" t="s">
        <v>11838</v>
      </c>
      <c r="Z2325">
        <v>120.6063032</v>
      </c>
      <c r="AA2325">
        <v>-8.8056684000000001</v>
      </c>
      <c r="AB2325" t="s">
        <v>11839</v>
      </c>
      <c r="AC2325" t="s">
        <v>237</v>
      </c>
      <c r="AL2325" t="s">
        <v>218</v>
      </c>
      <c r="AM2325" t="s">
        <v>11840</v>
      </c>
      <c r="AN2325" t="s">
        <v>6</v>
      </c>
      <c r="AO2325" t="s">
        <v>10245</v>
      </c>
      <c r="AP2325" s="57">
        <v>46249.541666666664</v>
      </c>
      <c r="AR2325" t="s">
        <v>219</v>
      </c>
      <c r="AS2325" t="s">
        <v>367</v>
      </c>
      <c r="AT2325" t="s">
        <v>231</v>
      </c>
      <c r="AU2325">
        <v>20260814</v>
      </c>
      <c r="AV2325" t="s">
        <v>222</v>
      </c>
      <c r="AW2325" t="s">
        <v>1014</v>
      </c>
      <c r="AX2325" t="s">
        <v>223</v>
      </c>
      <c r="BA2325" s="57">
        <v>46249.541666666664</v>
      </c>
      <c r="BB2325" t="s">
        <v>11840</v>
      </c>
      <c r="BC2325">
        <v>2026</v>
      </c>
      <c r="BD2325">
        <v>8</v>
      </c>
      <c r="BE2325">
        <v>14</v>
      </c>
      <c r="BF2325" s="6">
        <f t="shared" si="108"/>
        <v>46248</v>
      </c>
      <c r="BG2325">
        <f t="shared" si="109"/>
        <v>-1.5416666666642413</v>
      </c>
      <c r="BH2325" t="str">
        <f t="shared" si="110"/>
        <v>COMPLY</v>
      </c>
      <c r="BI2325" t="str">
        <f>VLOOKUP(H2325,Sheet2!$A$1:$B$270,2,FALSE)</f>
        <v>LABOAN BAJO</v>
      </c>
    </row>
    <row r="2326" spans="1:61">
      <c r="A2326">
        <v>2325</v>
      </c>
      <c r="B2326">
        <v>1002525903</v>
      </c>
      <c r="C2326">
        <v>3</v>
      </c>
      <c r="D2326" t="s">
        <v>55</v>
      </c>
      <c r="E2326">
        <v>5</v>
      </c>
      <c r="F2326" t="s">
        <v>265</v>
      </c>
      <c r="G2326" t="s">
        <v>126</v>
      </c>
      <c r="H2326" t="s">
        <v>266</v>
      </c>
      <c r="I2326" t="s">
        <v>213</v>
      </c>
      <c r="J2326" t="s">
        <v>214</v>
      </c>
      <c r="K2326" t="s">
        <v>149</v>
      </c>
      <c r="L2326" t="s">
        <v>215</v>
      </c>
      <c r="M2326" t="s">
        <v>286</v>
      </c>
      <c r="N2326" t="s">
        <v>216</v>
      </c>
      <c r="O2326" s="57">
        <v>46248.438842592594</v>
      </c>
      <c r="P2326" s="57">
        <v>46249.533993055556</v>
      </c>
      <c r="Q2326">
        <v>69365795</v>
      </c>
      <c r="S2326">
        <v>152413167136</v>
      </c>
      <c r="T2326" t="s">
        <v>11841</v>
      </c>
      <c r="U2326" t="s">
        <v>11842</v>
      </c>
      <c r="V2326" t="s">
        <v>11843</v>
      </c>
      <c r="Z2326">
        <v>112.730887569487</v>
      </c>
      <c r="AA2326">
        <v>-7.24568503584051</v>
      </c>
      <c r="AB2326" t="s">
        <v>11844</v>
      </c>
      <c r="AC2326" t="s">
        <v>217</v>
      </c>
      <c r="AL2326" t="s">
        <v>218</v>
      </c>
      <c r="AM2326" t="s">
        <v>11845</v>
      </c>
      <c r="AN2326" t="s">
        <v>6</v>
      </c>
      <c r="AO2326" t="s">
        <v>10096</v>
      </c>
      <c r="AP2326" s="57">
        <v>46251.625</v>
      </c>
      <c r="AR2326" t="s">
        <v>241</v>
      </c>
      <c r="AS2326" t="s">
        <v>266</v>
      </c>
      <c r="AT2326" t="s">
        <v>231</v>
      </c>
      <c r="AV2326" t="s">
        <v>905</v>
      </c>
      <c r="AW2326" t="s">
        <v>1014</v>
      </c>
      <c r="AX2326" t="s">
        <v>223</v>
      </c>
      <c r="BA2326" s="57">
        <v>46251.625</v>
      </c>
      <c r="BB2326" t="s">
        <v>11845</v>
      </c>
      <c r="BF2326" s="6" t="e">
        <f t="shared" si="108"/>
        <v>#NUM!</v>
      </c>
      <c r="BG2326" t="e">
        <f t="shared" si="109"/>
        <v>#NUM!</v>
      </c>
      <c r="BH2326" t="e">
        <f t="shared" si="110"/>
        <v>#NUM!</v>
      </c>
      <c r="BI2326" t="str">
        <f>VLOOKUP(H2326,Sheet2!$A$1:$B$270,2,FALSE)</f>
        <v>SURABAYA SELATAN</v>
      </c>
    </row>
    <row r="2327" spans="1:61">
      <c r="A2327">
        <v>2326</v>
      </c>
      <c r="B2327">
        <v>1002510772</v>
      </c>
      <c r="C2327">
        <v>3</v>
      </c>
      <c r="D2327" t="s">
        <v>49</v>
      </c>
      <c r="E2327">
        <v>4</v>
      </c>
      <c r="F2327" t="s">
        <v>252</v>
      </c>
      <c r="G2327" t="s">
        <v>255</v>
      </c>
      <c r="H2327" t="s">
        <v>886</v>
      </c>
      <c r="I2327" t="s">
        <v>213</v>
      </c>
      <c r="J2327" t="s">
        <v>214</v>
      </c>
      <c r="K2327" t="s">
        <v>149</v>
      </c>
      <c r="L2327" t="s">
        <v>215</v>
      </c>
      <c r="M2327" t="s">
        <v>76</v>
      </c>
      <c r="N2327" t="s">
        <v>216</v>
      </c>
      <c r="O2327" s="57">
        <v>46239.599259259259</v>
      </c>
      <c r="P2327" s="57">
        <v>46240.717106481483</v>
      </c>
      <c r="Q2327">
        <v>69359264</v>
      </c>
      <c r="S2327">
        <v>142206131307</v>
      </c>
      <c r="T2327" t="s">
        <v>2152</v>
      </c>
      <c r="U2327" t="s">
        <v>2153</v>
      </c>
      <c r="V2327" t="s">
        <v>2154</v>
      </c>
      <c r="Z2327">
        <v>109.08673815429199</v>
      </c>
      <c r="AA2327">
        <v>-7.08829097806563</v>
      </c>
      <c r="AB2327" t="s">
        <v>2155</v>
      </c>
      <c r="AC2327" t="s">
        <v>217</v>
      </c>
      <c r="AL2327" t="s">
        <v>218</v>
      </c>
      <c r="AM2327" t="s">
        <v>2156</v>
      </c>
      <c r="AN2327" t="s">
        <v>6</v>
      </c>
      <c r="AO2327" s="57">
        <v>46150.601111111115</v>
      </c>
      <c r="AP2327" s="57">
        <v>46240.541666666664</v>
      </c>
      <c r="AR2327" t="s">
        <v>219</v>
      </c>
      <c r="AS2327" t="s">
        <v>886</v>
      </c>
      <c r="AT2327" t="s">
        <v>231</v>
      </c>
      <c r="AU2327">
        <v>20260806</v>
      </c>
      <c r="AV2327" t="s">
        <v>222</v>
      </c>
      <c r="AW2327" t="s">
        <v>1014</v>
      </c>
      <c r="AX2327" t="s">
        <v>223</v>
      </c>
      <c r="BA2327" s="57">
        <v>46240.541666666664</v>
      </c>
      <c r="BB2327" t="s">
        <v>2156</v>
      </c>
      <c r="BC2327">
        <v>2026</v>
      </c>
      <c r="BD2327">
        <v>8</v>
      </c>
      <c r="BE2327">
        <v>6</v>
      </c>
      <c r="BF2327" s="6">
        <f t="shared" si="108"/>
        <v>46240</v>
      </c>
      <c r="BG2327">
        <f t="shared" si="109"/>
        <v>-0.54166666666424135</v>
      </c>
      <c r="BH2327" t="str">
        <f t="shared" si="110"/>
        <v>COMPLY</v>
      </c>
      <c r="BI2327" t="e">
        <f>VLOOKUP(H2327,Sheet2!$A$1:$B$270,2,FALSE)</f>
        <v>#N/A</v>
      </c>
    </row>
    <row r="2328" spans="1:61">
      <c r="A2328">
        <v>2327</v>
      </c>
      <c r="B2328">
        <v>1002512110</v>
      </c>
      <c r="C2328">
        <v>3</v>
      </c>
      <c r="D2328" t="s">
        <v>59</v>
      </c>
      <c r="E2328">
        <v>4</v>
      </c>
      <c r="F2328" t="s">
        <v>567</v>
      </c>
      <c r="G2328" t="s">
        <v>609</v>
      </c>
      <c r="H2328" t="s">
        <v>610</v>
      </c>
      <c r="I2328" t="s">
        <v>213</v>
      </c>
      <c r="J2328" t="s">
        <v>214</v>
      </c>
      <c r="K2328" t="s">
        <v>149</v>
      </c>
      <c r="M2328" t="s">
        <v>76</v>
      </c>
      <c r="N2328" t="s">
        <v>216</v>
      </c>
      <c r="O2328" s="57">
        <v>46240.487013888887</v>
      </c>
      <c r="P2328" s="57">
        <v>46240.515370370369</v>
      </c>
      <c r="Q2328">
        <v>69356387</v>
      </c>
      <c r="S2328">
        <v>146130138414</v>
      </c>
      <c r="T2328" t="s">
        <v>2157</v>
      </c>
      <c r="U2328" t="s">
        <v>2158</v>
      </c>
      <c r="V2328" t="s">
        <v>2159</v>
      </c>
      <c r="Z2328">
        <v>110.414720358895</v>
      </c>
      <c r="AA2328">
        <v>-7.76147078141428</v>
      </c>
      <c r="AB2328" t="s">
        <v>2160</v>
      </c>
      <c r="AC2328" t="s">
        <v>290</v>
      </c>
      <c r="AL2328" t="s">
        <v>218</v>
      </c>
      <c r="AM2328" t="s">
        <v>2161</v>
      </c>
      <c r="AN2328" t="s">
        <v>6</v>
      </c>
      <c r="AO2328" s="57">
        <v>46181.496516203704</v>
      </c>
      <c r="AR2328" t="s">
        <v>219</v>
      </c>
      <c r="AS2328" t="s">
        <v>610</v>
      </c>
      <c r="AT2328" t="s">
        <v>231</v>
      </c>
      <c r="AU2328">
        <v>20260806</v>
      </c>
      <c r="AV2328" t="s">
        <v>222</v>
      </c>
      <c r="AW2328" t="s">
        <v>563</v>
      </c>
      <c r="AX2328" t="s">
        <v>223</v>
      </c>
      <c r="BA2328" s="57">
        <v>46240.291666666664</v>
      </c>
      <c r="BB2328" t="s">
        <v>2161</v>
      </c>
      <c r="BC2328">
        <v>2026</v>
      </c>
      <c r="BD2328">
        <v>8</v>
      </c>
      <c r="BE2328">
        <v>6</v>
      </c>
      <c r="BF2328" s="6">
        <f t="shared" si="108"/>
        <v>46240</v>
      </c>
      <c r="BG2328">
        <f t="shared" si="109"/>
        <v>-0.29166666666424135</v>
      </c>
      <c r="BH2328" t="str">
        <f t="shared" si="110"/>
        <v>COMPLY</v>
      </c>
      <c r="BI2328" t="e">
        <f>VLOOKUP(H2328,Sheet2!$A$1:$B$270,2,FALSE)</f>
        <v>#N/A</v>
      </c>
    </row>
    <row r="2329" spans="1:61">
      <c r="A2329">
        <v>2328</v>
      </c>
      <c r="B2329">
        <v>1002514579</v>
      </c>
      <c r="C2329">
        <v>3</v>
      </c>
      <c r="D2329" t="s">
        <v>34</v>
      </c>
      <c r="E2329">
        <v>5</v>
      </c>
      <c r="F2329" t="s">
        <v>585</v>
      </c>
      <c r="G2329" t="s">
        <v>83</v>
      </c>
      <c r="H2329" t="s">
        <v>325</v>
      </c>
      <c r="I2329" t="s">
        <v>213</v>
      </c>
      <c r="J2329" t="s">
        <v>214</v>
      </c>
      <c r="K2329" t="s">
        <v>149</v>
      </c>
      <c r="L2329" t="s">
        <v>215</v>
      </c>
      <c r="M2329" t="s">
        <v>575</v>
      </c>
      <c r="N2329" t="s">
        <v>216</v>
      </c>
      <c r="O2329" s="57">
        <v>46241.555509259262</v>
      </c>
      <c r="P2329" s="57">
        <v>46243.681307870371</v>
      </c>
      <c r="Q2329">
        <v>69360741</v>
      </c>
      <c r="S2329">
        <v>172401793415</v>
      </c>
      <c r="T2329" t="s">
        <v>4733</v>
      </c>
      <c r="U2329" t="s">
        <v>4953</v>
      </c>
      <c r="V2329" t="s">
        <v>4954</v>
      </c>
      <c r="Z2329">
        <v>115.23094810000001</v>
      </c>
      <c r="AA2329">
        <v>-8.6773299999999995</v>
      </c>
      <c r="AB2329" t="s">
        <v>4736</v>
      </c>
      <c r="AC2329" t="s">
        <v>237</v>
      </c>
      <c r="AL2329" t="s">
        <v>218</v>
      </c>
      <c r="AM2329" t="s">
        <v>4955</v>
      </c>
      <c r="AN2329" t="s">
        <v>6</v>
      </c>
      <c r="AO2329" s="57">
        <v>46211.559479166666</v>
      </c>
      <c r="AP2329" s="57">
        <v>46242.541666666664</v>
      </c>
      <c r="AQ2329" t="s">
        <v>248</v>
      </c>
      <c r="AR2329" t="s">
        <v>14</v>
      </c>
      <c r="AS2329" t="s">
        <v>325</v>
      </c>
      <c r="AT2329" t="s">
        <v>231</v>
      </c>
      <c r="AV2329" t="s">
        <v>4956</v>
      </c>
      <c r="AW2329" t="s">
        <v>1018</v>
      </c>
      <c r="AX2329" t="s">
        <v>223</v>
      </c>
      <c r="BA2329" s="57">
        <v>46242.541666666664</v>
      </c>
      <c r="BB2329" t="s">
        <v>4955</v>
      </c>
      <c r="BF2329" s="6" t="e">
        <f t="shared" si="108"/>
        <v>#NUM!</v>
      </c>
      <c r="BG2329" t="e">
        <f t="shared" si="109"/>
        <v>#NUM!</v>
      </c>
      <c r="BH2329" t="e">
        <f t="shared" si="110"/>
        <v>#NUM!</v>
      </c>
      <c r="BI2329" t="str">
        <f>VLOOKUP(H2329,Sheet2!$A$1:$B$270,2,FALSE)</f>
        <v>SANUR</v>
      </c>
    </row>
    <row r="2330" spans="1:61">
      <c r="A2330">
        <v>2329</v>
      </c>
      <c r="B2330">
        <v>1002520090</v>
      </c>
      <c r="C2330">
        <v>3</v>
      </c>
      <c r="D2330" t="s">
        <v>55</v>
      </c>
      <c r="E2330">
        <v>5</v>
      </c>
      <c r="F2330" t="s">
        <v>265</v>
      </c>
      <c r="G2330" t="s">
        <v>122</v>
      </c>
      <c r="H2330" t="s">
        <v>348</v>
      </c>
      <c r="I2330" t="s">
        <v>213</v>
      </c>
      <c r="J2330" t="s">
        <v>214</v>
      </c>
      <c r="K2330" t="s">
        <v>149</v>
      </c>
      <c r="M2330" t="s">
        <v>76</v>
      </c>
      <c r="N2330" t="s">
        <v>216</v>
      </c>
      <c r="O2330" s="57">
        <v>46245.588564814818</v>
      </c>
      <c r="P2330" s="57">
        <v>46245.926504629628</v>
      </c>
      <c r="Q2330">
        <v>69361282</v>
      </c>
      <c r="S2330">
        <v>152443208733</v>
      </c>
      <c r="T2330" t="s">
        <v>5713</v>
      </c>
      <c r="U2330" t="s">
        <v>7561</v>
      </c>
      <c r="V2330" t="s">
        <v>7562</v>
      </c>
      <c r="Z2330">
        <v>112.42520500000001</v>
      </c>
      <c r="AA2330">
        <v>-7.3288700000000002</v>
      </c>
      <c r="AB2330" t="s">
        <v>5716</v>
      </c>
      <c r="AC2330" t="s">
        <v>217</v>
      </c>
      <c r="AL2330" t="s">
        <v>218</v>
      </c>
      <c r="AM2330" t="s">
        <v>7563</v>
      </c>
      <c r="AN2330" t="s">
        <v>6</v>
      </c>
      <c r="AO2330" s="57">
        <v>46334.590532407405</v>
      </c>
      <c r="AR2330" t="s">
        <v>219</v>
      </c>
      <c r="AS2330" t="s">
        <v>348</v>
      </c>
      <c r="AT2330" t="s">
        <v>231</v>
      </c>
      <c r="AU2330">
        <v>20260811</v>
      </c>
      <c r="AV2330" t="s">
        <v>222</v>
      </c>
      <c r="AW2330" t="s">
        <v>560</v>
      </c>
      <c r="AX2330" t="s">
        <v>223</v>
      </c>
      <c r="BA2330" s="57">
        <v>46245.291666666664</v>
      </c>
      <c r="BB2330" t="s">
        <v>7563</v>
      </c>
      <c r="BC2330">
        <v>2026</v>
      </c>
      <c r="BD2330">
        <v>8</v>
      </c>
      <c r="BE2330">
        <v>11</v>
      </c>
      <c r="BF2330" s="6">
        <f t="shared" si="108"/>
        <v>46245</v>
      </c>
      <c r="BG2330">
        <f t="shared" si="109"/>
        <v>-0.29166666666424135</v>
      </c>
      <c r="BH2330" t="str">
        <f t="shared" si="110"/>
        <v>COMPLY</v>
      </c>
      <c r="BI2330" t="str">
        <f>VLOOKUP(H2330,Sheet2!$A$1:$B$270,2,FALSE)</f>
        <v>GRESIK</v>
      </c>
    </row>
    <row r="2331" spans="1:61">
      <c r="A2331">
        <v>2330</v>
      </c>
      <c r="B2331">
        <v>1002515647</v>
      </c>
      <c r="C2331">
        <v>3</v>
      </c>
      <c r="D2331" t="s">
        <v>55</v>
      </c>
      <c r="E2331">
        <v>5</v>
      </c>
      <c r="F2331" t="s">
        <v>228</v>
      </c>
      <c r="G2331" t="s">
        <v>127</v>
      </c>
      <c r="H2331" t="s">
        <v>330</v>
      </c>
      <c r="I2331" t="s">
        <v>213</v>
      </c>
      <c r="J2331" t="s">
        <v>214</v>
      </c>
      <c r="K2331" t="s">
        <v>149</v>
      </c>
      <c r="L2331" t="s">
        <v>215</v>
      </c>
      <c r="M2331" t="s">
        <v>575</v>
      </c>
      <c r="N2331" t="s">
        <v>216</v>
      </c>
      <c r="O2331" s="57">
        <v>46242.397187499999</v>
      </c>
      <c r="P2331" s="57">
        <v>46246.636620370373</v>
      </c>
      <c r="Q2331">
        <v>69361256</v>
      </c>
      <c r="S2331">
        <v>152431232338</v>
      </c>
      <c r="T2331" t="s">
        <v>4967</v>
      </c>
      <c r="U2331" t="s">
        <v>4968</v>
      </c>
      <c r="V2331" t="s">
        <v>4969</v>
      </c>
      <c r="Z2331">
        <v>113.91540102660601</v>
      </c>
      <c r="AA2331">
        <v>-7.1790439618669497</v>
      </c>
      <c r="AB2331" t="s">
        <v>4970</v>
      </c>
      <c r="AC2331" t="s">
        <v>217</v>
      </c>
      <c r="AL2331" t="s">
        <v>218</v>
      </c>
      <c r="AM2331" t="s">
        <v>4971</v>
      </c>
      <c r="AN2331" t="s">
        <v>6</v>
      </c>
      <c r="AO2331" s="57">
        <v>46242.402685185189</v>
      </c>
      <c r="AP2331" s="57">
        <v>46243.333333333336</v>
      </c>
      <c r="AQ2331" t="s">
        <v>248</v>
      </c>
      <c r="AR2331" t="s">
        <v>14</v>
      </c>
      <c r="AS2331" t="s">
        <v>330</v>
      </c>
      <c r="AT2331" t="s">
        <v>231</v>
      </c>
      <c r="AV2331" t="s">
        <v>8487</v>
      </c>
      <c r="AW2331" t="s">
        <v>1010</v>
      </c>
      <c r="AX2331" t="s">
        <v>223</v>
      </c>
      <c r="BA2331" s="57">
        <v>46243.333333333336</v>
      </c>
      <c r="BB2331" t="s">
        <v>4971</v>
      </c>
      <c r="BF2331" s="6" t="e">
        <f t="shared" si="108"/>
        <v>#NUM!</v>
      </c>
      <c r="BG2331" t="e">
        <f t="shared" si="109"/>
        <v>#NUM!</v>
      </c>
      <c r="BH2331" t="e">
        <f t="shared" si="110"/>
        <v>#NUM!</v>
      </c>
      <c r="BI2331" t="str">
        <f>VLOOKUP(H2331,Sheet2!$A$1:$B$270,2,FALSE)</f>
        <v>MADURA</v>
      </c>
    </row>
    <row r="2332" spans="1:61">
      <c r="A2332">
        <v>2331</v>
      </c>
      <c r="B2332">
        <v>1002505585</v>
      </c>
      <c r="C2332">
        <v>3</v>
      </c>
      <c r="D2332" t="s">
        <v>42</v>
      </c>
      <c r="E2332">
        <v>5</v>
      </c>
      <c r="F2332" t="s">
        <v>233</v>
      </c>
      <c r="G2332" t="s">
        <v>101</v>
      </c>
      <c r="H2332" t="s">
        <v>437</v>
      </c>
      <c r="I2332" t="s">
        <v>213</v>
      </c>
      <c r="J2332" t="s">
        <v>214</v>
      </c>
      <c r="K2332" t="s">
        <v>149</v>
      </c>
      <c r="M2332" t="s">
        <v>76</v>
      </c>
      <c r="N2332" t="s">
        <v>216</v>
      </c>
      <c r="O2332" s="57">
        <v>46237.386562500003</v>
      </c>
      <c r="P2332" s="57">
        <v>46237.659259259257</v>
      </c>
      <c r="Q2332">
        <v>69357203</v>
      </c>
      <c r="S2332">
        <v>152331250891</v>
      </c>
      <c r="T2332" t="s">
        <v>2162</v>
      </c>
      <c r="U2332" t="s">
        <v>2163</v>
      </c>
      <c r="V2332" t="s">
        <v>2164</v>
      </c>
      <c r="Z2332">
        <v>112.4925449</v>
      </c>
      <c r="AA2332">
        <v>-7.4150343999999997</v>
      </c>
      <c r="AB2332" t="s">
        <v>2165</v>
      </c>
      <c r="AC2332" t="s">
        <v>230</v>
      </c>
      <c r="AL2332" t="s">
        <v>218</v>
      </c>
      <c r="AM2332" t="s">
        <v>2166</v>
      </c>
      <c r="AN2332" t="s">
        <v>6</v>
      </c>
      <c r="AO2332" s="57">
        <v>46089.392812500002</v>
      </c>
      <c r="AP2332" s="57">
        <v>46238.333333333336</v>
      </c>
      <c r="AR2332" t="s">
        <v>219</v>
      </c>
      <c r="AS2332" t="s">
        <v>437</v>
      </c>
      <c r="AT2332" t="s">
        <v>231</v>
      </c>
      <c r="AU2332">
        <v>20260803</v>
      </c>
      <c r="AV2332" t="s">
        <v>222</v>
      </c>
      <c r="AW2332" t="s">
        <v>562</v>
      </c>
      <c r="AX2332" t="s">
        <v>223</v>
      </c>
      <c r="BA2332" s="57">
        <v>46238.333333333336</v>
      </c>
      <c r="BB2332" t="s">
        <v>2166</v>
      </c>
      <c r="BC2332">
        <v>2026</v>
      </c>
      <c r="BD2332">
        <v>8</v>
      </c>
      <c r="BE2332">
        <v>3</v>
      </c>
      <c r="BF2332" s="6">
        <f t="shared" si="108"/>
        <v>46237</v>
      </c>
      <c r="BG2332">
        <f t="shared" si="109"/>
        <v>-1.3333333333357587</v>
      </c>
      <c r="BH2332" t="str">
        <f t="shared" si="110"/>
        <v>COMPLY</v>
      </c>
      <c r="BI2332" t="str">
        <f>VLOOKUP(H2332,Sheet2!$A$1:$B$270,2,FALSE)</f>
        <v>SIDOARJO</v>
      </c>
    </row>
    <row r="2333" spans="1:61">
      <c r="A2333">
        <v>2332</v>
      </c>
      <c r="B2333">
        <v>1002527835</v>
      </c>
      <c r="C2333">
        <v>3</v>
      </c>
      <c r="D2333" t="s">
        <v>38</v>
      </c>
      <c r="E2333">
        <v>5</v>
      </c>
      <c r="F2333" t="s">
        <v>250</v>
      </c>
      <c r="G2333" t="s">
        <v>91</v>
      </c>
      <c r="H2333" t="s">
        <v>408</v>
      </c>
      <c r="I2333" t="s">
        <v>213</v>
      </c>
      <c r="J2333" t="s">
        <v>214</v>
      </c>
      <c r="K2333" t="s">
        <v>149</v>
      </c>
      <c r="L2333" t="s">
        <v>215</v>
      </c>
      <c r="M2333" t="s">
        <v>76</v>
      </c>
      <c r="N2333" t="s">
        <v>216</v>
      </c>
      <c r="O2333" s="57">
        <v>46249.415925925925</v>
      </c>
      <c r="P2333" s="57">
        <v>46249.61515046296</v>
      </c>
      <c r="Q2333">
        <v>69366622</v>
      </c>
      <c r="S2333">
        <v>152718219109</v>
      </c>
      <c r="T2333" t="s">
        <v>11854</v>
      </c>
      <c r="U2333" t="s">
        <v>11855</v>
      </c>
      <c r="V2333" t="s">
        <v>11856</v>
      </c>
      <c r="Z2333">
        <v>112.5292129</v>
      </c>
      <c r="AA2333">
        <v>-8.1402958999999999</v>
      </c>
      <c r="AB2333" t="s">
        <v>11857</v>
      </c>
      <c r="AC2333" t="s">
        <v>237</v>
      </c>
      <c r="AL2333" t="s">
        <v>218</v>
      </c>
      <c r="AM2333" t="s">
        <v>10035</v>
      </c>
      <c r="AN2333" t="s">
        <v>6</v>
      </c>
      <c r="AO2333" t="s">
        <v>11858</v>
      </c>
      <c r="AP2333" s="57">
        <v>46250.333333333336</v>
      </c>
      <c r="AR2333" t="s">
        <v>219</v>
      </c>
      <c r="AS2333" t="s">
        <v>408</v>
      </c>
      <c r="AT2333" t="s">
        <v>231</v>
      </c>
      <c r="AU2333">
        <v>20260815</v>
      </c>
      <c r="AV2333" t="s">
        <v>222</v>
      </c>
      <c r="AW2333" t="s">
        <v>1023</v>
      </c>
      <c r="AX2333" t="s">
        <v>223</v>
      </c>
      <c r="BA2333" s="57">
        <v>46250.333333333336</v>
      </c>
      <c r="BB2333" t="s">
        <v>10035</v>
      </c>
      <c r="BC2333">
        <v>2026</v>
      </c>
      <c r="BD2333">
        <v>8</v>
      </c>
      <c r="BE2333">
        <v>15</v>
      </c>
      <c r="BF2333" s="6">
        <f t="shared" si="108"/>
        <v>46249</v>
      </c>
      <c r="BG2333">
        <f t="shared" si="109"/>
        <v>-1.3333333333357587</v>
      </c>
      <c r="BH2333" t="str">
        <f t="shared" si="110"/>
        <v>COMPLY</v>
      </c>
      <c r="BI2333" t="str">
        <f>VLOOKUP(H2333,Sheet2!$A$1:$B$270,2,FALSE)</f>
        <v>MALANG</v>
      </c>
    </row>
    <row r="2334" spans="1:61">
      <c r="A2334">
        <v>2333</v>
      </c>
      <c r="B2334">
        <v>1002524026</v>
      </c>
      <c r="C2334">
        <v>3</v>
      </c>
      <c r="D2334" t="s">
        <v>51</v>
      </c>
      <c r="E2334">
        <v>4</v>
      </c>
      <c r="F2334" t="s">
        <v>273</v>
      </c>
      <c r="G2334" t="s">
        <v>273</v>
      </c>
      <c r="H2334" t="s">
        <v>939</v>
      </c>
      <c r="I2334" t="s">
        <v>213</v>
      </c>
      <c r="J2334" t="s">
        <v>214</v>
      </c>
      <c r="K2334" t="s">
        <v>149</v>
      </c>
      <c r="M2334" t="s">
        <v>76</v>
      </c>
      <c r="N2334" t="s">
        <v>216</v>
      </c>
      <c r="O2334" s="57">
        <v>46247.499351851853</v>
      </c>
      <c r="P2334" s="57">
        <v>46248.324745370373</v>
      </c>
      <c r="Q2334">
        <v>69362784</v>
      </c>
      <c r="S2334">
        <v>141456115409</v>
      </c>
      <c r="T2334" t="s">
        <v>6725</v>
      </c>
      <c r="U2334" t="s">
        <v>9392</v>
      </c>
      <c r="V2334" t="s">
        <v>9393</v>
      </c>
      <c r="Z2334">
        <v>110.656704879073</v>
      </c>
      <c r="AA2334">
        <v>-6.8965009604495702</v>
      </c>
      <c r="AB2334" t="s">
        <v>6728</v>
      </c>
      <c r="AC2334" t="s">
        <v>290</v>
      </c>
      <c r="AL2334" t="s">
        <v>218</v>
      </c>
      <c r="AM2334" t="s">
        <v>9394</v>
      </c>
      <c r="AN2334" t="s">
        <v>6</v>
      </c>
      <c r="AO2334" t="s">
        <v>9244</v>
      </c>
      <c r="AR2334" t="s">
        <v>219</v>
      </c>
      <c r="AS2334" t="s">
        <v>939</v>
      </c>
      <c r="AT2334" t="s">
        <v>231</v>
      </c>
      <c r="AU2334">
        <v>20260814</v>
      </c>
      <c r="AV2334" t="s">
        <v>222</v>
      </c>
      <c r="AW2334" t="s">
        <v>561</v>
      </c>
      <c r="AX2334" t="s">
        <v>223</v>
      </c>
      <c r="BA2334" s="57">
        <v>46247.291666666664</v>
      </c>
      <c r="BB2334" t="s">
        <v>9394</v>
      </c>
      <c r="BC2334">
        <v>2026</v>
      </c>
      <c r="BD2334">
        <v>8</v>
      </c>
      <c r="BE2334">
        <v>14</v>
      </c>
      <c r="BF2334" s="6">
        <f t="shared" si="108"/>
        <v>46248</v>
      </c>
      <c r="BG2334">
        <f t="shared" si="109"/>
        <v>0.70833333333575865</v>
      </c>
      <c r="BH2334" t="str">
        <f t="shared" si="110"/>
        <v>COMPLY</v>
      </c>
      <c r="BI2334" t="e">
        <f>VLOOKUP(H2334,Sheet2!$A$1:$B$270,2,FALSE)</f>
        <v>#N/A</v>
      </c>
    </row>
    <row r="2335" spans="1:61">
      <c r="A2335">
        <v>2334</v>
      </c>
      <c r="B2335">
        <v>1002511654</v>
      </c>
      <c r="C2335">
        <v>3</v>
      </c>
      <c r="D2335" t="s">
        <v>55</v>
      </c>
      <c r="E2335">
        <v>5</v>
      </c>
      <c r="F2335" t="s">
        <v>265</v>
      </c>
      <c r="G2335" t="s">
        <v>122</v>
      </c>
      <c r="H2335" t="s">
        <v>297</v>
      </c>
      <c r="I2335" t="s">
        <v>213</v>
      </c>
      <c r="J2335" t="s">
        <v>214</v>
      </c>
      <c r="K2335" t="s">
        <v>149</v>
      </c>
      <c r="L2335" t="s">
        <v>215</v>
      </c>
      <c r="M2335" t="s">
        <v>76</v>
      </c>
      <c r="N2335" t="s">
        <v>216</v>
      </c>
      <c r="O2335" s="57">
        <v>46240.407604166663</v>
      </c>
      <c r="P2335" s="57">
        <v>46241.566018518519</v>
      </c>
      <c r="Q2335">
        <v>69359665</v>
      </c>
      <c r="S2335">
        <v>152446246167</v>
      </c>
      <c r="T2335" t="s">
        <v>2172</v>
      </c>
      <c r="U2335" t="s">
        <v>2173</v>
      </c>
      <c r="V2335" t="s">
        <v>2174</v>
      </c>
      <c r="Z2335">
        <v>112.583199106156</v>
      </c>
      <c r="AA2335">
        <v>-7.1738093872094097</v>
      </c>
      <c r="AB2335" t="s">
        <v>2175</v>
      </c>
      <c r="AC2335" t="s">
        <v>217</v>
      </c>
      <c r="AL2335" t="s">
        <v>218</v>
      </c>
      <c r="AM2335" t="s">
        <v>2176</v>
      </c>
      <c r="AN2335" t="s">
        <v>6</v>
      </c>
      <c r="AO2335" s="57">
        <v>46181.413252314815</v>
      </c>
      <c r="AP2335" s="57">
        <v>46241.416666666664</v>
      </c>
      <c r="AQ2335" t="s">
        <v>248</v>
      </c>
      <c r="AR2335" t="s">
        <v>219</v>
      </c>
      <c r="AS2335" t="s">
        <v>297</v>
      </c>
      <c r="AT2335" t="s">
        <v>231</v>
      </c>
      <c r="AU2335">
        <v>20260807</v>
      </c>
      <c r="AV2335" t="s">
        <v>222</v>
      </c>
      <c r="AW2335" t="s">
        <v>1010</v>
      </c>
      <c r="AX2335" t="s">
        <v>223</v>
      </c>
      <c r="BA2335" s="57">
        <v>46241.416666666664</v>
      </c>
      <c r="BB2335" t="s">
        <v>2176</v>
      </c>
      <c r="BC2335">
        <v>2026</v>
      </c>
      <c r="BD2335">
        <v>8</v>
      </c>
      <c r="BE2335">
        <v>7</v>
      </c>
      <c r="BF2335" s="6">
        <f t="shared" si="108"/>
        <v>46241</v>
      </c>
      <c r="BG2335">
        <f t="shared" si="109"/>
        <v>-0.41666666666424135</v>
      </c>
      <c r="BH2335" t="str">
        <f t="shared" si="110"/>
        <v>COMPLY</v>
      </c>
      <c r="BI2335" t="str">
        <f>VLOOKUP(H2335,Sheet2!$A$1:$B$270,2,FALSE)</f>
        <v>GRESIK</v>
      </c>
    </row>
    <row r="2336" spans="1:61">
      <c r="A2336">
        <v>2335</v>
      </c>
      <c r="B2336">
        <v>1002524394</v>
      </c>
      <c r="C2336">
        <v>3</v>
      </c>
      <c r="D2336" t="s">
        <v>49</v>
      </c>
      <c r="E2336">
        <v>4</v>
      </c>
      <c r="F2336" t="s">
        <v>252</v>
      </c>
      <c r="G2336" t="s">
        <v>931</v>
      </c>
      <c r="H2336" t="s">
        <v>932</v>
      </c>
      <c r="I2336" t="s">
        <v>213</v>
      </c>
      <c r="J2336" t="s">
        <v>214</v>
      </c>
      <c r="K2336" t="s">
        <v>149</v>
      </c>
      <c r="L2336" t="s">
        <v>215</v>
      </c>
      <c r="M2336" t="s">
        <v>76</v>
      </c>
      <c r="N2336" t="s">
        <v>216</v>
      </c>
      <c r="O2336" s="57">
        <v>46247.586770833332</v>
      </c>
      <c r="P2336" s="57">
        <v>46248.529479166667</v>
      </c>
      <c r="Q2336">
        <v>69365225</v>
      </c>
      <c r="S2336">
        <v>142212126738</v>
      </c>
      <c r="T2336" t="s">
        <v>9395</v>
      </c>
      <c r="U2336" t="s">
        <v>9396</v>
      </c>
      <c r="V2336" t="s">
        <v>9397</v>
      </c>
      <c r="Z2336">
        <v>109.159308336675</v>
      </c>
      <c r="AA2336">
        <v>-6.8954124690654401</v>
      </c>
      <c r="AB2336" t="s">
        <v>9398</v>
      </c>
      <c r="AC2336" t="s">
        <v>217</v>
      </c>
      <c r="AL2336" t="s">
        <v>218</v>
      </c>
      <c r="AM2336" t="s">
        <v>9399</v>
      </c>
      <c r="AN2336" t="s">
        <v>6</v>
      </c>
      <c r="AO2336" t="s">
        <v>8882</v>
      </c>
      <c r="AP2336" s="57">
        <v>46248.541666666664</v>
      </c>
      <c r="AR2336" t="s">
        <v>219</v>
      </c>
      <c r="AS2336" t="s">
        <v>932</v>
      </c>
      <c r="AT2336" t="s">
        <v>231</v>
      </c>
      <c r="AU2336">
        <v>20260814</v>
      </c>
      <c r="AV2336" t="s">
        <v>222</v>
      </c>
      <c r="AW2336" t="s">
        <v>1010</v>
      </c>
      <c r="AX2336" t="s">
        <v>223</v>
      </c>
      <c r="BA2336" s="57">
        <v>46248.541666666664</v>
      </c>
      <c r="BB2336" t="s">
        <v>9399</v>
      </c>
      <c r="BC2336">
        <v>2026</v>
      </c>
      <c r="BD2336">
        <v>8</v>
      </c>
      <c r="BE2336">
        <v>14</v>
      </c>
      <c r="BF2336" s="6">
        <f t="shared" si="108"/>
        <v>46248</v>
      </c>
      <c r="BG2336">
        <f t="shared" si="109"/>
        <v>-0.54166666666424135</v>
      </c>
      <c r="BH2336" t="str">
        <f t="shared" si="110"/>
        <v>COMPLY</v>
      </c>
      <c r="BI2336" t="e">
        <f>VLOOKUP(H2336,Sheet2!$A$1:$B$270,2,FALSE)</f>
        <v>#N/A</v>
      </c>
    </row>
    <row r="2337" spans="1:61">
      <c r="A2337">
        <v>2336</v>
      </c>
      <c r="B2337">
        <v>1002519051</v>
      </c>
      <c r="C2337">
        <v>3</v>
      </c>
      <c r="D2337" t="s">
        <v>59</v>
      </c>
      <c r="E2337">
        <v>4</v>
      </c>
      <c r="F2337" t="s">
        <v>224</v>
      </c>
      <c r="G2337" t="s">
        <v>224</v>
      </c>
      <c r="H2337" t="s">
        <v>975</v>
      </c>
      <c r="I2337" t="s">
        <v>213</v>
      </c>
      <c r="J2337" t="s">
        <v>214</v>
      </c>
      <c r="K2337" t="s">
        <v>149</v>
      </c>
      <c r="L2337" t="s">
        <v>215</v>
      </c>
      <c r="M2337" t="s">
        <v>575</v>
      </c>
      <c r="N2337" t="s">
        <v>216</v>
      </c>
      <c r="O2337" s="57">
        <v>46245.401354166665</v>
      </c>
      <c r="P2337" s="57">
        <v>46247.744050925925</v>
      </c>
      <c r="Q2337">
        <v>69362958</v>
      </c>
      <c r="S2337">
        <v>143387115922</v>
      </c>
      <c r="T2337" t="s">
        <v>7564</v>
      </c>
      <c r="U2337" t="s">
        <v>7565</v>
      </c>
      <c r="V2337" t="s">
        <v>7566</v>
      </c>
      <c r="Z2337">
        <v>109.062595</v>
      </c>
      <c r="AA2337">
        <v>-7.4956149999999999</v>
      </c>
      <c r="AB2337" t="s">
        <v>7567</v>
      </c>
      <c r="AC2337" t="s">
        <v>237</v>
      </c>
      <c r="AL2337" t="s">
        <v>218</v>
      </c>
      <c r="AM2337" t="s">
        <v>6971</v>
      </c>
      <c r="AN2337" t="s">
        <v>6</v>
      </c>
      <c r="AO2337" s="57">
        <v>46334.402962962966</v>
      </c>
      <c r="AP2337" s="57">
        <v>46246.333333333336</v>
      </c>
      <c r="AQ2337" t="s">
        <v>903</v>
      </c>
      <c r="AR2337" t="s">
        <v>14</v>
      </c>
      <c r="AS2337" t="s">
        <v>975</v>
      </c>
      <c r="AT2337" t="s">
        <v>231</v>
      </c>
      <c r="AV2337" t="s">
        <v>9400</v>
      </c>
      <c r="AW2337" t="s">
        <v>1020</v>
      </c>
      <c r="AX2337" t="s">
        <v>223</v>
      </c>
      <c r="BA2337" s="57">
        <v>46246.333333333336</v>
      </c>
      <c r="BB2337" t="s">
        <v>6971</v>
      </c>
      <c r="BF2337" s="6" t="e">
        <f t="shared" si="108"/>
        <v>#NUM!</v>
      </c>
      <c r="BG2337" t="e">
        <f t="shared" si="109"/>
        <v>#NUM!</v>
      </c>
      <c r="BH2337" t="e">
        <f t="shared" si="110"/>
        <v>#NUM!</v>
      </c>
      <c r="BI2337" t="e">
        <f>VLOOKUP(H2337,Sheet2!$A$1:$B$270,2,FALSE)</f>
        <v>#N/A</v>
      </c>
    </row>
    <row r="2338" spans="1:61">
      <c r="A2338">
        <v>2337</v>
      </c>
      <c r="B2338">
        <v>1002530375</v>
      </c>
      <c r="C2338">
        <v>3</v>
      </c>
      <c r="D2338" t="s">
        <v>38</v>
      </c>
      <c r="E2338">
        <v>5</v>
      </c>
      <c r="F2338" t="s">
        <v>90</v>
      </c>
      <c r="G2338" t="s">
        <v>90</v>
      </c>
      <c r="H2338" t="s">
        <v>354</v>
      </c>
      <c r="I2338" t="s">
        <v>213</v>
      </c>
      <c r="J2338" t="s">
        <v>214</v>
      </c>
      <c r="K2338" t="s">
        <v>149</v>
      </c>
      <c r="L2338" t="s">
        <v>215</v>
      </c>
      <c r="M2338" t="s">
        <v>277</v>
      </c>
      <c r="N2338" t="s">
        <v>216</v>
      </c>
      <c r="O2338" s="57">
        <v>46251.324953703705</v>
      </c>
      <c r="P2338" s="57">
        <v>46252.673946759256</v>
      </c>
      <c r="Q2338">
        <v>69367793</v>
      </c>
      <c r="S2338">
        <v>152639219504</v>
      </c>
      <c r="T2338" t="s">
        <v>11864</v>
      </c>
      <c r="U2338" t="s">
        <v>11865</v>
      </c>
      <c r="V2338" t="s">
        <v>11866</v>
      </c>
      <c r="Z2338">
        <v>112.215031</v>
      </c>
      <c r="AA2338">
        <v>-7.7059810000000004</v>
      </c>
      <c r="AB2338" t="s">
        <v>11867</v>
      </c>
      <c r="AC2338" t="s">
        <v>237</v>
      </c>
      <c r="AL2338" t="s">
        <v>218</v>
      </c>
      <c r="AM2338" t="s">
        <v>9799</v>
      </c>
      <c r="AN2338" t="s">
        <v>6</v>
      </c>
      <c r="AO2338" t="s">
        <v>11323</v>
      </c>
      <c r="AP2338" s="57">
        <v>46252.333333333336</v>
      </c>
      <c r="AQ2338" t="s">
        <v>248</v>
      </c>
      <c r="AR2338" t="s">
        <v>278</v>
      </c>
      <c r="AS2338" t="s">
        <v>354</v>
      </c>
      <c r="AT2338" t="s">
        <v>231</v>
      </c>
      <c r="AV2338" t="s">
        <v>13856</v>
      </c>
      <c r="AW2338" t="s">
        <v>1023</v>
      </c>
      <c r="AX2338" t="s">
        <v>223</v>
      </c>
      <c r="BA2338" s="57">
        <v>46252.333333333336</v>
      </c>
      <c r="BB2338" t="s">
        <v>9799</v>
      </c>
      <c r="BF2338" s="6" t="e">
        <f t="shared" si="108"/>
        <v>#NUM!</v>
      </c>
      <c r="BG2338" t="e">
        <f t="shared" si="109"/>
        <v>#NUM!</v>
      </c>
      <c r="BH2338" t="e">
        <f t="shared" si="110"/>
        <v>#NUM!</v>
      </c>
      <c r="BI2338" t="str">
        <f>VLOOKUP(H2338,Sheet2!$A$1:$B$270,2,FALSE)</f>
        <v>KEDIRI</v>
      </c>
    </row>
    <row r="2339" spans="1:61">
      <c r="A2339">
        <v>2338</v>
      </c>
      <c r="B2339">
        <v>1002519243</v>
      </c>
      <c r="C2339">
        <v>3</v>
      </c>
      <c r="D2339" t="s">
        <v>34</v>
      </c>
      <c r="E2339">
        <v>5</v>
      </c>
      <c r="F2339" t="s">
        <v>573</v>
      </c>
      <c r="G2339" t="s">
        <v>82</v>
      </c>
      <c r="H2339" t="s">
        <v>410</v>
      </c>
      <c r="I2339" t="s">
        <v>213</v>
      </c>
      <c r="J2339" t="s">
        <v>214</v>
      </c>
      <c r="K2339" t="s">
        <v>149</v>
      </c>
      <c r="M2339" t="s">
        <v>236</v>
      </c>
      <c r="N2339" t="s">
        <v>216</v>
      </c>
      <c r="O2339" s="57">
        <v>46245.433009259257</v>
      </c>
      <c r="P2339" s="57">
        <v>46245.506921296299</v>
      </c>
      <c r="Q2339">
        <v>69363029</v>
      </c>
      <c r="S2339">
        <v>172404209325</v>
      </c>
      <c r="T2339" t="s">
        <v>7192</v>
      </c>
      <c r="U2339" t="s">
        <v>7568</v>
      </c>
      <c r="Z2339">
        <v>115.60172439999999</v>
      </c>
      <c r="AA2339">
        <v>-8.4147517000000001</v>
      </c>
      <c r="AB2339" t="s">
        <v>7195</v>
      </c>
      <c r="AC2339" t="s">
        <v>230</v>
      </c>
      <c r="AO2339" s="57">
        <v>46334.444328703707</v>
      </c>
      <c r="AR2339" t="s">
        <v>312</v>
      </c>
      <c r="AS2339" t="s">
        <v>410</v>
      </c>
      <c r="AT2339" t="s">
        <v>231</v>
      </c>
      <c r="AV2339" t="s">
        <v>6952</v>
      </c>
      <c r="AW2339" t="s">
        <v>972</v>
      </c>
      <c r="AX2339" t="s">
        <v>223</v>
      </c>
      <c r="BF2339" s="6" t="e">
        <f t="shared" si="108"/>
        <v>#NUM!</v>
      </c>
      <c r="BG2339" t="e">
        <f t="shared" si="109"/>
        <v>#NUM!</v>
      </c>
      <c r="BH2339" t="e">
        <f t="shared" si="110"/>
        <v>#NUM!</v>
      </c>
      <c r="BI2339" t="str">
        <f>VLOOKUP(H2339,Sheet2!$A$1:$B$270,2,FALSE)</f>
        <v>KLUNGKUNG</v>
      </c>
    </row>
    <row r="2340" spans="1:61">
      <c r="A2340">
        <v>2339</v>
      </c>
      <c r="B2340">
        <v>1002512894</v>
      </c>
      <c r="C2340">
        <v>3</v>
      </c>
      <c r="D2340" t="s">
        <v>55</v>
      </c>
      <c r="E2340">
        <v>5</v>
      </c>
      <c r="F2340" t="s">
        <v>228</v>
      </c>
      <c r="G2340" t="s">
        <v>121</v>
      </c>
      <c r="H2340" t="s">
        <v>342</v>
      </c>
      <c r="I2340" t="s">
        <v>213</v>
      </c>
      <c r="J2340" t="s">
        <v>214</v>
      </c>
      <c r="K2340" t="s">
        <v>149</v>
      </c>
      <c r="M2340" t="s">
        <v>76</v>
      </c>
      <c r="N2340" t="s">
        <v>216</v>
      </c>
      <c r="O2340" s="57">
        <v>46240.643657407411</v>
      </c>
      <c r="P2340" s="57">
        <v>46240.727766203701</v>
      </c>
      <c r="Q2340">
        <v>69298619</v>
      </c>
      <c r="S2340">
        <v>152434913493</v>
      </c>
      <c r="T2340" t="s">
        <v>2184</v>
      </c>
      <c r="U2340" t="s">
        <v>2185</v>
      </c>
      <c r="V2340" t="s">
        <v>2186</v>
      </c>
      <c r="Z2340">
        <v>113.209640110584</v>
      </c>
      <c r="AA2340">
        <v>-7.06344143783154</v>
      </c>
      <c r="AB2340" t="s">
        <v>2187</v>
      </c>
      <c r="AC2340" t="s">
        <v>230</v>
      </c>
      <c r="AL2340" t="s">
        <v>218</v>
      </c>
      <c r="AM2340" t="s">
        <v>2188</v>
      </c>
      <c r="AN2340" t="s">
        <v>6</v>
      </c>
      <c r="AO2340" s="57">
        <v>46181.652824074074</v>
      </c>
      <c r="AR2340" t="s">
        <v>219</v>
      </c>
      <c r="AS2340" t="s">
        <v>342</v>
      </c>
      <c r="AT2340" t="s">
        <v>231</v>
      </c>
      <c r="AU2340">
        <v>20260806</v>
      </c>
      <c r="AV2340" t="s">
        <v>222</v>
      </c>
      <c r="AW2340" t="s">
        <v>563</v>
      </c>
      <c r="AX2340" t="s">
        <v>223</v>
      </c>
      <c r="BA2340" s="57">
        <v>46240.291666666664</v>
      </c>
      <c r="BB2340" t="s">
        <v>2188</v>
      </c>
      <c r="BC2340">
        <v>2026</v>
      </c>
      <c r="BD2340">
        <v>8</v>
      </c>
      <c r="BE2340">
        <v>6</v>
      </c>
      <c r="BF2340" s="6">
        <f t="shared" si="108"/>
        <v>46240</v>
      </c>
      <c r="BG2340">
        <f t="shared" si="109"/>
        <v>-0.29166666666424135</v>
      </c>
      <c r="BH2340" t="str">
        <f t="shared" si="110"/>
        <v>COMPLY</v>
      </c>
      <c r="BI2340" t="str">
        <f>VLOOKUP(H2340,Sheet2!$A$1:$B$270,2,FALSE)</f>
        <v>MADURA</v>
      </c>
    </row>
    <row r="2341" spans="1:61">
      <c r="A2341">
        <v>2340</v>
      </c>
      <c r="B2341">
        <v>1002513933</v>
      </c>
      <c r="C2341">
        <v>3</v>
      </c>
      <c r="D2341" t="s">
        <v>45</v>
      </c>
      <c r="E2341">
        <v>5</v>
      </c>
      <c r="F2341" t="s">
        <v>113</v>
      </c>
      <c r="G2341" t="s">
        <v>109</v>
      </c>
      <c r="H2341" t="s">
        <v>327</v>
      </c>
      <c r="I2341" t="s">
        <v>213</v>
      </c>
      <c r="J2341" t="s">
        <v>214</v>
      </c>
      <c r="K2341" t="s">
        <v>149</v>
      </c>
      <c r="L2341" t="s">
        <v>215</v>
      </c>
      <c r="M2341" t="s">
        <v>76</v>
      </c>
      <c r="N2341" t="s">
        <v>216</v>
      </c>
      <c r="O2341" s="57">
        <v>46241.409675925926</v>
      </c>
      <c r="P2341" s="57">
        <v>46244.679270833331</v>
      </c>
      <c r="Q2341">
        <v>69360488</v>
      </c>
      <c r="S2341">
        <v>172520214431</v>
      </c>
      <c r="T2341" t="s">
        <v>4985</v>
      </c>
      <c r="U2341" t="s">
        <v>4986</v>
      </c>
      <c r="V2341" t="s">
        <v>4987</v>
      </c>
      <c r="Z2341">
        <v>124.3112177</v>
      </c>
      <c r="AA2341">
        <v>-9.8968697999999993</v>
      </c>
      <c r="AB2341" t="s">
        <v>4988</v>
      </c>
      <c r="AC2341" t="s">
        <v>237</v>
      </c>
      <c r="AL2341" t="s">
        <v>218</v>
      </c>
      <c r="AM2341" t="s">
        <v>4989</v>
      </c>
      <c r="AN2341" t="s">
        <v>6</v>
      </c>
      <c r="AO2341" s="57">
        <v>46211.413402777776</v>
      </c>
      <c r="AP2341" s="57">
        <v>46244.333333333336</v>
      </c>
      <c r="AR2341" t="s">
        <v>219</v>
      </c>
      <c r="AS2341" t="s">
        <v>327</v>
      </c>
      <c r="AT2341" t="s">
        <v>221</v>
      </c>
      <c r="AU2341">
        <v>20260810</v>
      </c>
      <c r="AV2341" t="s">
        <v>222</v>
      </c>
      <c r="AW2341" t="s">
        <v>4990</v>
      </c>
      <c r="AX2341" t="s">
        <v>223</v>
      </c>
      <c r="BA2341" s="57">
        <v>46244.333333333336</v>
      </c>
      <c r="BB2341" t="s">
        <v>4989</v>
      </c>
      <c r="BC2341">
        <v>2026</v>
      </c>
      <c r="BD2341">
        <v>8</v>
      </c>
      <c r="BE2341">
        <v>10</v>
      </c>
      <c r="BF2341" s="6">
        <f t="shared" si="108"/>
        <v>46244</v>
      </c>
      <c r="BG2341">
        <f t="shared" si="109"/>
        <v>-0.33333333333575865</v>
      </c>
      <c r="BH2341" t="str">
        <f t="shared" si="110"/>
        <v>COMPLY</v>
      </c>
      <c r="BI2341" t="str">
        <f>VLOOKUP(H2341,Sheet2!$A$1:$B$270,2,FALSE)</f>
        <v>ATAMBUA</v>
      </c>
    </row>
    <row r="2342" spans="1:61">
      <c r="A2342">
        <v>2341</v>
      </c>
      <c r="B2342">
        <v>1002527675</v>
      </c>
      <c r="C2342">
        <v>3</v>
      </c>
      <c r="D2342" t="s">
        <v>42</v>
      </c>
      <c r="E2342">
        <v>5</v>
      </c>
      <c r="F2342" t="s">
        <v>102</v>
      </c>
      <c r="G2342" t="s">
        <v>99</v>
      </c>
      <c r="H2342" t="s">
        <v>287</v>
      </c>
      <c r="I2342" t="s">
        <v>213</v>
      </c>
      <c r="J2342" t="s">
        <v>214</v>
      </c>
      <c r="K2342" t="s">
        <v>149</v>
      </c>
      <c r="L2342" t="s">
        <v>215</v>
      </c>
      <c r="M2342" t="s">
        <v>76</v>
      </c>
      <c r="N2342" t="s">
        <v>216</v>
      </c>
      <c r="O2342" s="57">
        <v>46249.34579861111</v>
      </c>
      <c r="P2342" s="57">
        <v>46250.718402777777</v>
      </c>
      <c r="Q2342">
        <v>69366488</v>
      </c>
      <c r="S2342">
        <v>152519203806</v>
      </c>
      <c r="T2342" t="s">
        <v>11868</v>
      </c>
      <c r="U2342" t="s">
        <v>11869</v>
      </c>
      <c r="V2342" t="s">
        <v>11870</v>
      </c>
      <c r="Z2342">
        <v>114.16127108037399</v>
      </c>
      <c r="AA2342">
        <v>-8.3891704913751202</v>
      </c>
      <c r="AB2342" t="s">
        <v>11871</v>
      </c>
      <c r="AC2342" t="s">
        <v>217</v>
      </c>
      <c r="AL2342" t="s">
        <v>218</v>
      </c>
      <c r="AM2342" t="s">
        <v>11872</v>
      </c>
      <c r="AN2342" t="s">
        <v>6</v>
      </c>
      <c r="AO2342" t="s">
        <v>10036</v>
      </c>
      <c r="AP2342" s="57">
        <v>46252.541666666664</v>
      </c>
      <c r="AR2342" t="s">
        <v>219</v>
      </c>
      <c r="AS2342" t="s">
        <v>287</v>
      </c>
      <c r="AT2342" t="s">
        <v>231</v>
      </c>
      <c r="AU2342">
        <v>20260816</v>
      </c>
      <c r="AV2342" t="s">
        <v>222</v>
      </c>
      <c r="AW2342" t="s">
        <v>1015</v>
      </c>
      <c r="AX2342" t="s">
        <v>223</v>
      </c>
      <c r="BA2342" s="57">
        <v>46252.541666666664</v>
      </c>
      <c r="BB2342" t="s">
        <v>11872</v>
      </c>
      <c r="BC2342">
        <v>2026</v>
      </c>
      <c r="BD2342">
        <v>8</v>
      </c>
      <c r="BE2342">
        <v>16</v>
      </c>
      <c r="BF2342" s="6">
        <f t="shared" si="108"/>
        <v>46250</v>
      </c>
      <c r="BG2342">
        <f t="shared" si="109"/>
        <v>-2.5416666666642413</v>
      </c>
      <c r="BH2342" t="str">
        <f t="shared" si="110"/>
        <v>COMPLY</v>
      </c>
      <c r="BI2342" t="str">
        <f>VLOOKUP(H2342,Sheet2!$A$1:$B$270,2,FALSE)</f>
        <v>BANYUWANGI</v>
      </c>
    </row>
    <row r="2343" spans="1:61">
      <c r="A2343">
        <v>2342</v>
      </c>
      <c r="B2343">
        <v>1002518620</v>
      </c>
      <c r="C2343">
        <v>3</v>
      </c>
      <c r="D2343" t="s">
        <v>34</v>
      </c>
      <c r="E2343">
        <v>5</v>
      </c>
      <c r="F2343" t="s">
        <v>573</v>
      </c>
      <c r="G2343" t="s">
        <v>82</v>
      </c>
      <c r="H2343" t="s">
        <v>534</v>
      </c>
      <c r="I2343" t="s">
        <v>213</v>
      </c>
      <c r="J2343" t="s">
        <v>214</v>
      </c>
      <c r="K2343" t="s">
        <v>149</v>
      </c>
      <c r="M2343" t="s">
        <v>76</v>
      </c>
      <c r="N2343" t="s">
        <v>216</v>
      </c>
      <c r="O2343" s="57">
        <v>46244.729467592595</v>
      </c>
      <c r="P2343" s="57">
        <v>46244.859907407408</v>
      </c>
      <c r="Q2343">
        <v>69358353</v>
      </c>
      <c r="S2343">
        <v>172404695128</v>
      </c>
      <c r="T2343" t="s">
        <v>3285</v>
      </c>
      <c r="U2343" t="s">
        <v>3286</v>
      </c>
      <c r="V2343" t="s">
        <v>6401</v>
      </c>
      <c r="Z2343">
        <v>115.5149833</v>
      </c>
      <c r="AA2343">
        <v>-8.4994475000000005</v>
      </c>
      <c r="AB2343" t="s">
        <v>3288</v>
      </c>
      <c r="AC2343" t="s">
        <v>230</v>
      </c>
      <c r="AL2343" t="s">
        <v>218</v>
      </c>
      <c r="AM2343" t="s">
        <v>6402</v>
      </c>
      <c r="AN2343" t="s">
        <v>6</v>
      </c>
      <c r="AO2343" s="57">
        <v>46303.736030092594</v>
      </c>
      <c r="AR2343" t="s">
        <v>219</v>
      </c>
      <c r="AS2343" t="s">
        <v>534</v>
      </c>
      <c r="AT2343" t="s">
        <v>231</v>
      </c>
      <c r="AU2343">
        <v>20260810</v>
      </c>
      <c r="AV2343" t="s">
        <v>222</v>
      </c>
      <c r="AW2343" t="s">
        <v>634</v>
      </c>
      <c r="AX2343" t="s">
        <v>223</v>
      </c>
      <c r="BA2343" s="57">
        <v>46244.291666666664</v>
      </c>
      <c r="BB2343" t="s">
        <v>6402</v>
      </c>
      <c r="BC2343">
        <v>2026</v>
      </c>
      <c r="BD2343">
        <v>8</v>
      </c>
      <c r="BE2343">
        <v>10</v>
      </c>
      <c r="BF2343" s="6">
        <f t="shared" si="108"/>
        <v>46244</v>
      </c>
      <c r="BG2343">
        <f t="shared" si="109"/>
        <v>-0.29166666666424135</v>
      </c>
      <c r="BH2343" t="str">
        <f t="shared" si="110"/>
        <v>COMPLY</v>
      </c>
      <c r="BI2343" t="str">
        <f>VLOOKUP(H2343,Sheet2!$A$1:$B$270,2,FALSE)</f>
        <v>KLUNGKUNG</v>
      </c>
    </row>
    <row r="2344" spans="1:61">
      <c r="A2344">
        <v>2343</v>
      </c>
      <c r="B2344">
        <v>1002528465</v>
      </c>
      <c r="C2344">
        <v>3</v>
      </c>
      <c r="D2344" t="s">
        <v>55</v>
      </c>
      <c r="E2344">
        <v>5</v>
      </c>
      <c r="F2344" t="s">
        <v>228</v>
      </c>
      <c r="G2344" t="s">
        <v>127</v>
      </c>
      <c r="H2344" t="s">
        <v>374</v>
      </c>
      <c r="I2344" t="s">
        <v>213</v>
      </c>
      <c r="J2344" t="s">
        <v>214</v>
      </c>
      <c r="K2344" t="s">
        <v>149</v>
      </c>
      <c r="L2344" t="s">
        <v>215</v>
      </c>
      <c r="M2344" t="s">
        <v>76</v>
      </c>
      <c r="N2344" t="s">
        <v>216</v>
      </c>
      <c r="O2344" s="57">
        <v>46249.604131944441</v>
      </c>
      <c r="P2344" s="57">
        <v>46250.605092592596</v>
      </c>
      <c r="Q2344">
        <v>69366972</v>
      </c>
      <c r="S2344">
        <v>152430203852</v>
      </c>
      <c r="T2344" t="s">
        <v>11873</v>
      </c>
      <c r="U2344" t="s">
        <v>11874</v>
      </c>
      <c r="V2344" t="s">
        <v>11875</v>
      </c>
      <c r="Z2344">
        <v>114.066630005836</v>
      </c>
      <c r="AA2344">
        <v>-6.9932784981045</v>
      </c>
      <c r="AB2344" t="s">
        <v>11876</v>
      </c>
      <c r="AC2344" t="s">
        <v>217</v>
      </c>
      <c r="AL2344" t="s">
        <v>218</v>
      </c>
      <c r="AM2344" t="s">
        <v>10601</v>
      </c>
      <c r="AN2344" t="s">
        <v>6</v>
      </c>
      <c r="AO2344" t="s">
        <v>10002</v>
      </c>
      <c r="AP2344" s="57">
        <v>46250.541666666664</v>
      </c>
      <c r="AR2344" t="s">
        <v>219</v>
      </c>
      <c r="AS2344" t="s">
        <v>374</v>
      </c>
      <c r="AT2344" t="s">
        <v>231</v>
      </c>
      <c r="AU2344">
        <v>20260816</v>
      </c>
      <c r="AV2344" t="s">
        <v>222</v>
      </c>
      <c r="AW2344" t="s">
        <v>1015</v>
      </c>
      <c r="AX2344" t="s">
        <v>223</v>
      </c>
      <c r="BA2344" s="57">
        <v>46250.541666666664</v>
      </c>
      <c r="BB2344" t="s">
        <v>10601</v>
      </c>
      <c r="BC2344">
        <v>2026</v>
      </c>
      <c r="BD2344">
        <v>8</v>
      </c>
      <c r="BE2344">
        <v>16</v>
      </c>
      <c r="BF2344" s="6">
        <f t="shared" si="108"/>
        <v>46250</v>
      </c>
      <c r="BG2344">
        <f t="shared" si="109"/>
        <v>-0.54166666666424135</v>
      </c>
      <c r="BH2344" t="str">
        <f t="shared" si="110"/>
        <v>COMPLY</v>
      </c>
      <c r="BI2344" t="str">
        <f>VLOOKUP(H2344,Sheet2!$A$1:$B$270,2,FALSE)</f>
        <v>MADURA</v>
      </c>
    </row>
    <row r="2345" spans="1:61">
      <c r="A2345">
        <v>2344</v>
      </c>
      <c r="B2345">
        <v>1002510485</v>
      </c>
      <c r="C2345">
        <v>3</v>
      </c>
      <c r="D2345" t="s">
        <v>59</v>
      </c>
      <c r="E2345">
        <v>4</v>
      </c>
      <c r="F2345" t="s">
        <v>243</v>
      </c>
      <c r="G2345" t="s">
        <v>261</v>
      </c>
      <c r="H2345" t="s">
        <v>262</v>
      </c>
      <c r="I2345" t="s">
        <v>213</v>
      </c>
      <c r="J2345" t="s">
        <v>214</v>
      </c>
      <c r="K2345" t="s">
        <v>149</v>
      </c>
      <c r="L2345" t="s">
        <v>215</v>
      </c>
      <c r="M2345" t="s">
        <v>76</v>
      </c>
      <c r="N2345" t="s">
        <v>216</v>
      </c>
      <c r="O2345" s="57">
        <v>46239.552037037036</v>
      </c>
      <c r="P2345" s="57">
        <v>46240.618854166663</v>
      </c>
      <c r="Q2345">
        <v>69359150</v>
      </c>
      <c r="S2345">
        <v>141373127400</v>
      </c>
      <c r="T2345" t="s">
        <v>2203</v>
      </c>
      <c r="U2345" t="s">
        <v>2204</v>
      </c>
      <c r="V2345" t="s">
        <v>2205</v>
      </c>
      <c r="Z2345">
        <v>109.9151334</v>
      </c>
      <c r="AA2345">
        <v>-7.3044403000000004</v>
      </c>
      <c r="AB2345" t="s">
        <v>2206</v>
      </c>
      <c r="AC2345" t="s">
        <v>237</v>
      </c>
      <c r="AL2345" t="s">
        <v>218</v>
      </c>
      <c r="AM2345" t="s">
        <v>2207</v>
      </c>
      <c r="AN2345" t="s">
        <v>6</v>
      </c>
      <c r="AO2345" s="57">
        <v>46150.559479166666</v>
      </c>
      <c r="AP2345" s="57">
        <v>46240.541666666664</v>
      </c>
      <c r="AR2345" t="s">
        <v>219</v>
      </c>
      <c r="AS2345" t="s">
        <v>262</v>
      </c>
      <c r="AT2345" t="s">
        <v>231</v>
      </c>
      <c r="AU2345">
        <v>20260806</v>
      </c>
      <c r="AV2345" t="s">
        <v>222</v>
      </c>
      <c r="AW2345" t="s">
        <v>1010</v>
      </c>
      <c r="AX2345" t="s">
        <v>223</v>
      </c>
      <c r="BA2345" s="57">
        <v>46240.541666666664</v>
      </c>
      <c r="BB2345" t="s">
        <v>2207</v>
      </c>
      <c r="BC2345">
        <v>2026</v>
      </c>
      <c r="BD2345">
        <v>8</v>
      </c>
      <c r="BE2345">
        <v>6</v>
      </c>
      <c r="BF2345" s="6">
        <f t="shared" si="108"/>
        <v>46240</v>
      </c>
      <c r="BG2345">
        <f t="shared" si="109"/>
        <v>-0.54166666666424135</v>
      </c>
      <c r="BH2345" t="str">
        <f t="shared" si="110"/>
        <v>COMPLY</v>
      </c>
      <c r="BI2345" t="e">
        <f>VLOOKUP(H2345,Sheet2!$A$1:$B$270,2,FALSE)</f>
        <v>#N/A</v>
      </c>
    </row>
    <row r="2346" spans="1:61">
      <c r="A2346">
        <v>2345</v>
      </c>
      <c r="B2346">
        <v>1002506129</v>
      </c>
      <c r="C2346">
        <v>3</v>
      </c>
      <c r="D2346" t="s">
        <v>55</v>
      </c>
      <c r="E2346">
        <v>5</v>
      </c>
      <c r="F2346" t="s">
        <v>265</v>
      </c>
      <c r="G2346" t="s">
        <v>122</v>
      </c>
      <c r="H2346" t="s">
        <v>348</v>
      </c>
      <c r="I2346" t="s">
        <v>213</v>
      </c>
      <c r="J2346" t="s">
        <v>214</v>
      </c>
      <c r="K2346" t="s">
        <v>149</v>
      </c>
      <c r="M2346" t="s">
        <v>76</v>
      </c>
      <c r="N2346" t="s">
        <v>216</v>
      </c>
      <c r="O2346" s="57">
        <v>46237.57267361111</v>
      </c>
      <c r="P2346" s="57">
        <v>46237.667222222219</v>
      </c>
      <c r="Q2346">
        <v>69356780</v>
      </c>
      <c r="S2346">
        <v>152443206745</v>
      </c>
      <c r="T2346" t="s">
        <v>2208</v>
      </c>
      <c r="U2346" t="s">
        <v>2209</v>
      </c>
      <c r="V2346" t="s">
        <v>2210</v>
      </c>
      <c r="Z2346">
        <v>112.4450432</v>
      </c>
      <c r="AA2346">
        <v>-7.2681991999999997</v>
      </c>
      <c r="AB2346" t="s">
        <v>2211</v>
      </c>
      <c r="AC2346" t="s">
        <v>217</v>
      </c>
      <c r="AL2346" t="s">
        <v>218</v>
      </c>
      <c r="AM2346" t="s">
        <v>2212</v>
      </c>
      <c r="AN2346" t="s">
        <v>6</v>
      </c>
      <c r="AO2346" s="57">
        <v>46089.580300925925</v>
      </c>
      <c r="AR2346" t="s">
        <v>219</v>
      </c>
      <c r="AS2346" t="s">
        <v>348</v>
      </c>
      <c r="AT2346" t="s">
        <v>231</v>
      </c>
      <c r="AU2346">
        <v>20260803</v>
      </c>
      <c r="AV2346" t="s">
        <v>222</v>
      </c>
      <c r="AW2346" t="s">
        <v>562</v>
      </c>
      <c r="AX2346" t="s">
        <v>223</v>
      </c>
      <c r="BA2346" s="57">
        <v>46237.291666666664</v>
      </c>
      <c r="BB2346" t="s">
        <v>2212</v>
      </c>
      <c r="BC2346">
        <v>2026</v>
      </c>
      <c r="BD2346">
        <v>8</v>
      </c>
      <c r="BE2346">
        <v>3</v>
      </c>
      <c r="BF2346" s="6">
        <f t="shared" si="108"/>
        <v>46237</v>
      </c>
      <c r="BG2346">
        <f t="shared" si="109"/>
        <v>-0.29166666666424135</v>
      </c>
      <c r="BH2346" t="str">
        <f t="shared" si="110"/>
        <v>COMPLY</v>
      </c>
      <c r="BI2346" t="str">
        <f>VLOOKUP(H2346,Sheet2!$A$1:$B$270,2,FALSE)</f>
        <v>GRESIK</v>
      </c>
    </row>
    <row r="2347" spans="1:61">
      <c r="A2347">
        <v>2346</v>
      </c>
      <c r="B2347">
        <v>1002529642</v>
      </c>
      <c r="C2347">
        <v>3</v>
      </c>
      <c r="D2347" t="s">
        <v>38</v>
      </c>
      <c r="E2347">
        <v>5</v>
      </c>
      <c r="F2347" t="s">
        <v>90</v>
      </c>
      <c r="G2347" t="s">
        <v>90</v>
      </c>
      <c r="H2347" t="s">
        <v>468</v>
      </c>
      <c r="I2347" t="s">
        <v>213</v>
      </c>
      <c r="J2347" t="s">
        <v>214</v>
      </c>
      <c r="K2347" t="s">
        <v>149</v>
      </c>
      <c r="L2347" t="s">
        <v>215</v>
      </c>
      <c r="M2347" t="s">
        <v>586</v>
      </c>
      <c r="N2347" t="s">
        <v>216</v>
      </c>
      <c r="O2347" s="57">
        <v>46250.555520833332</v>
      </c>
      <c r="P2347" s="57">
        <v>46252.450567129628</v>
      </c>
      <c r="Q2347">
        <v>69367512</v>
      </c>
      <c r="S2347">
        <v>152652209194</v>
      </c>
      <c r="T2347" t="s">
        <v>11877</v>
      </c>
      <c r="U2347" t="s">
        <v>11878</v>
      </c>
      <c r="V2347" t="s">
        <v>11879</v>
      </c>
      <c r="Z2347">
        <v>112.1445061</v>
      </c>
      <c r="AA2347">
        <v>-7.6765584000000002</v>
      </c>
      <c r="AB2347" t="s">
        <v>11880</v>
      </c>
      <c r="AC2347" t="s">
        <v>237</v>
      </c>
      <c r="AL2347" t="s">
        <v>218</v>
      </c>
      <c r="AM2347" t="s">
        <v>9813</v>
      </c>
      <c r="AN2347" t="s">
        <v>6</v>
      </c>
      <c r="AO2347" t="s">
        <v>9814</v>
      </c>
      <c r="AP2347" s="57">
        <v>46251.541666666664</v>
      </c>
      <c r="AQ2347" t="s">
        <v>248</v>
      </c>
      <c r="AR2347" t="s">
        <v>14</v>
      </c>
      <c r="AS2347" t="s">
        <v>468</v>
      </c>
      <c r="AT2347" t="s">
        <v>231</v>
      </c>
      <c r="AV2347" t="s">
        <v>587</v>
      </c>
      <c r="AW2347" t="s">
        <v>642</v>
      </c>
      <c r="AX2347" t="s">
        <v>223</v>
      </c>
      <c r="BA2347" s="57">
        <v>46251.541666666664</v>
      </c>
      <c r="BB2347" t="s">
        <v>9813</v>
      </c>
      <c r="BF2347" s="6" t="e">
        <f t="shared" si="108"/>
        <v>#NUM!</v>
      </c>
      <c r="BG2347" t="e">
        <f t="shared" si="109"/>
        <v>#NUM!</v>
      </c>
      <c r="BH2347" t="e">
        <f t="shared" si="110"/>
        <v>#NUM!</v>
      </c>
      <c r="BI2347" t="str">
        <f>VLOOKUP(H2347,Sheet2!$A$1:$B$270,2,FALSE)</f>
        <v>KEDIRI</v>
      </c>
    </row>
    <row r="2348" spans="1:61">
      <c r="A2348">
        <v>2347</v>
      </c>
      <c r="B2348">
        <v>1002514147</v>
      </c>
      <c r="C2348">
        <v>3</v>
      </c>
      <c r="D2348" t="s">
        <v>34</v>
      </c>
      <c r="E2348">
        <v>5</v>
      </c>
      <c r="F2348" t="s">
        <v>585</v>
      </c>
      <c r="G2348" t="s">
        <v>81</v>
      </c>
      <c r="H2348" t="s">
        <v>358</v>
      </c>
      <c r="I2348" t="s">
        <v>213</v>
      </c>
      <c r="J2348" t="s">
        <v>214</v>
      </c>
      <c r="K2348" t="s">
        <v>149</v>
      </c>
      <c r="M2348" t="s">
        <v>575</v>
      </c>
      <c r="N2348" t="s">
        <v>216</v>
      </c>
      <c r="O2348" s="57">
        <v>46241.444166666668</v>
      </c>
      <c r="P2348" s="57">
        <v>46243.685706018521</v>
      </c>
      <c r="Q2348">
        <v>69360590</v>
      </c>
      <c r="S2348">
        <v>172416429234</v>
      </c>
      <c r="T2348" t="s">
        <v>4721</v>
      </c>
      <c r="U2348" t="s">
        <v>5002</v>
      </c>
      <c r="V2348" t="s">
        <v>5003</v>
      </c>
      <c r="Z2348">
        <v>115.17276699999999</v>
      </c>
      <c r="AA2348">
        <v>-8.6546070000000004</v>
      </c>
      <c r="AB2348" t="s">
        <v>4724</v>
      </c>
      <c r="AC2348" t="s">
        <v>230</v>
      </c>
      <c r="AL2348" t="s">
        <v>218</v>
      </c>
      <c r="AM2348" t="s">
        <v>5004</v>
      </c>
      <c r="AN2348" t="s">
        <v>6</v>
      </c>
      <c r="AO2348" s="57">
        <v>46211.455092592594</v>
      </c>
      <c r="AP2348" s="57">
        <v>46242.541666666664</v>
      </c>
      <c r="AR2348" t="s">
        <v>14</v>
      </c>
      <c r="AS2348" t="s">
        <v>358</v>
      </c>
      <c r="AT2348" t="s">
        <v>231</v>
      </c>
      <c r="AV2348" t="s">
        <v>5005</v>
      </c>
      <c r="AW2348" t="s">
        <v>561</v>
      </c>
      <c r="AX2348" t="s">
        <v>223</v>
      </c>
      <c r="BA2348" s="57">
        <v>46242.541666666664</v>
      </c>
      <c r="BB2348" t="s">
        <v>5004</v>
      </c>
      <c r="BF2348" s="6" t="e">
        <f t="shared" si="108"/>
        <v>#NUM!</v>
      </c>
      <c r="BG2348" t="e">
        <f t="shared" si="109"/>
        <v>#NUM!</v>
      </c>
      <c r="BH2348" t="e">
        <f t="shared" si="110"/>
        <v>#NUM!</v>
      </c>
      <c r="BI2348" t="str">
        <f>VLOOKUP(H2348,Sheet2!$A$1:$B$270,2,FALSE)</f>
        <v>JIMBARAN</v>
      </c>
    </row>
    <row r="2349" spans="1:61">
      <c r="A2349">
        <v>2348</v>
      </c>
      <c r="B2349">
        <v>1002526295</v>
      </c>
      <c r="C2349">
        <v>3</v>
      </c>
      <c r="D2349" t="s">
        <v>38</v>
      </c>
      <c r="E2349">
        <v>5</v>
      </c>
      <c r="F2349" t="s">
        <v>90</v>
      </c>
      <c r="G2349" t="s">
        <v>93</v>
      </c>
      <c r="H2349" t="s">
        <v>302</v>
      </c>
      <c r="I2349" t="s">
        <v>213</v>
      </c>
      <c r="J2349" t="s">
        <v>214</v>
      </c>
      <c r="K2349" t="s">
        <v>149</v>
      </c>
      <c r="L2349" t="s">
        <v>215</v>
      </c>
      <c r="M2349" t="s">
        <v>586</v>
      </c>
      <c r="N2349" t="s">
        <v>216</v>
      </c>
      <c r="O2349" s="57">
        <v>46248.511759259258</v>
      </c>
      <c r="P2349" s="57">
        <v>46252.448182870372</v>
      </c>
      <c r="Q2349">
        <v>69365973</v>
      </c>
      <c r="S2349">
        <v>152611229890</v>
      </c>
      <c r="T2349" t="s">
        <v>1064</v>
      </c>
      <c r="U2349" t="s">
        <v>11881</v>
      </c>
      <c r="V2349" t="s">
        <v>11882</v>
      </c>
      <c r="Z2349">
        <v>111.95304896682499</v>
      </c>
      <c r="AA2349">
        <v>-7.5856469579924397</v>
      </c>
      <c r="AB2349" t="s">
        <v>11883</v>
      </c>
      <c r="AC2349" t="s">
        <v>217</v>
      </c>
      <c r="AL2349" t="s">
        <v>218</v>
      </c>
      <c r="AM2349" t="s">
        <v>10052</v>
      </c>
      <c r="AN2349" t="s">
        <v>6</v>
      </c>
      <c r="AO2349" t="s">
        <v>9918</v>
      </c>
      <c r="AP2349" s="57">
        <v>46249.541666666664</v>
      </c>
      <c r="AQ2349" t="s">
        <v>564</v>
      </c>
      <c r="AR2349" t="s">
        <v>14</v>
      </c>
      <c r="AS2349" t="s">
        <v>302</v>
      </c>
      <c r="AT2349" t="s">
        <v>231</v>
      </c>
      <c r="AV2349" t="s">
        <v>587</v>
      </c>
      <c r="AW2349" t="s">
        <v>10348</v>
      </c>
      <c r="AX2349" t="s">
        <v>223</v>
      </c>
      <c r="BA2349" s="57">
        <v>46249.541666666664</v>
      </c>
      <c r="BB2349" t="s">
        <v>10052</v>
      </c>
      <c r="BF2349" s="6" t="e">
        <f t="shared" si="108"/>
        <v>#NUM!</v>
      </c>
      <c r="BG2349" t="e">
        <f t="shared" si="109"/>
        <v>#NUM!</v>
      </c>
      <c r="BH2349" t="e">
        <f t="shared" si="110"/>
        <v>#NUM!</v>
      </c>
      <c r="BI2349" t="str">
        <f>VLOOKUP(H2349,Sheet2!$A$1:$B$270,2,FALSE)</f>
        <v>NGANJUK</v>
      </c>
    </row>
    <row r="2350" spans="1:61">
      <c r="A2350">
        <v>2349</v>
      </c>
      <c r="B2350">
        <v>1002512336</v>
      </c>
      <c r="C2350">
        <v>3</v>
      </c>
      <c r="D2350" t="s">
        <v>51</v>
      </c>
      <c r="E2350">
        <v>4</v>
      </c>
      <c r="F2350" t="s">
        <v>273</v>
      </c>
      <c r="G2350" t="s">
        <v>569</v>
      </c>
      <c r="H2350" t="s">
        <v>632</v>
      </c>
      <c r="I2350" t="s">
        <v>213</v>
      </c>
      <c r="J2350" t="s">
        <v>214</v>
      </c>
      <c r="K2350" t="s">
        <v>149</v>
      </c>
      <c r="M2350" t="s">
        <v>76</v>
      </c>
      <c r="N2350" t="s">
        <v>216</v>
      </c>
      <c r="O2350" s="57">
        <v>46240.549907407411</v>
      </c>
      <c r="P2350" s="57">
        <v>46240.606562499997</v>
      </c>
      <c r="Q2350">
        <v>69358101</v>
      </c>
      <c r="S2350">
        <v>142516104973</v>
      </c>
      <c r="T2350" t="s">
        <v>2223</v>
      </c>
      <c r="U2350" t="s">
        <v>2224</v>
      </c>
      <c r="V2350" t="s">
        <v>2225</v>
      </c>
      <c r="Z2350">
        <v>110.625400927041</v>
      </c>
      <c r="AA2350">
        <v>-7.0507905047561996</v>
      </c>
      <c r="AB2350" t="s">
        <v>2226</v>
      </c>
      <c r="AC2350" t="s">
        <v>291</v>
      </c>
      <c r="AL2350" t="s">
        <v>218</v>
      </c>
      <c r="AM2350" t="s">
        <v>2227</v>
      </c>
      <c r="AN2350" t="s">
        <v>6</v>
      </c>
      <c r="AO2350" s="57">
        <v>46181.559259259258</v>
      </c>
      <c r="AR2350" t="s">
        <v>219</v>
      </c>
      <c r="AS2350" t="s">
        <v>632</v>
      </c>
      <c r="AT2350" t="s">
        <v>231</v>
      </c>
      <c r="AU2350">
        <v>20260806</v>
      </c>
      <c r="AV2350" t="s">
        <v>222</v>
      </c>
      <c r="AW2350" t="s">
        <v>915</v>
      </c>
      <c r="AX2350" t="s">
        <v>223</v>
      </c>
      <c r="BA2350" s="57">
        <v>46240.291666666664</v>
      </c>
      <c r="BB2350" t="s">
        <v>2227</v>
      </c>
      <c r="BC2350">
        <v>2026</v>
      </c>
      <c r="BD2350">
        <v>8</v>
      </c>
      <c r="BE2350">
        <v>6</v>
      </c>
      <c r="BF2350" s="6">
        <f t="shared" si="108"/>
        <v>46240</v>
      </c>
      <c r="BG2350">
        <f t="shared" si="109"/>
        <v>-0.29166666666424135</v>
      </c>
      <c r="BH2350" t="str">
        <f t="shared" si="110"/>
        <v>COMPLY</v>
      </c>
      <c r="BI2350" t="e">
        <f>VLOOKUP(H2350,Sheet2!$A$1:$B$270,2,FALSE)</f>
        <v>#N/A</v>
      </c>
    </row>
    <row r="2351" spans="1:61">
      <c r="A2351">
        <v>2350</v>
      </c>
      <c r="B2351">
        <v>1002505942</v>
      </c>
      <c r="C2351">
        <v>3</v>
      </c>
      <c r="D2351" t="s">
        <v>55</v>
      </c>
      <c r="E2351">
        <v>5</v>
      </c>
      <c r="F2351" t="s">
        <v>228</v>
      </c>
      <c r="G2351" t="s">
        <v>121</v>
      </c>
      <c r="H2351" t="s">
        <v>387</v>
      </c>
      <c r="I2351" t="s">
        <v>213</v>
      </c>
      <c r="J2351" t="s">
        <v>214</v>
      </c>
      <c r="K2351" t="s">
        <v>149</v>
      </c>
      <c r="M2351" t="s">
        <v>575</v>
      </c>
      <c r="N2351" t="s">
        <v>216</v>
      </c>
      <c r="O2351" s="57">
        <v>46237.496840277781</v>
      </c>
      <c r="P2351" s="57">
        <v>46240.591400462959</v>
      </c>
      <c r="Q2351">
        <v>69357423</v>
      </c>
      <c r="S2351">
        <v>152435221607</v>
      </c>
      <c r="T2351" t="s">
        <v>2233</v>
      </c>
      <c r="U2351" t="s">
        <v>2234</v>
      </c>
      <c r="V2351" t="s">
        <v>2235</v>
      </c>
      <c r="Z2351">
        <v>112.72248449999999</v>
      </c>
      <c r="AA2351">
        <v>-7.1712109000000002</v>
      </c>
      <c r="AB2351" t="s">
        <v>2236</v>
      </c>
      <c r="AC2351" t="s">
        <v>230</v>
      </c>
      <c r="AL2351" t="s">
        <v>218</v>
      </c>
      <c r="AM2351" t="s">
        <v>2237</v>
      </c>
      <c r="AN2351" t="s">
        <v>6</v>
      </c>
      <c r="AO2351" s="57">
        <v>46089.507256944446</v>
      </c>
      <c r="AP2351" s="57">
        <v>46238.541666666664</v>
      </c>
      <c r="AQ2351" t="s">
        <v>903</v>
      </c>
      <c r="AR2351" t="s">
        <v>14</v>
      </c>
      <c r="AS2351" t="s">
        <v>387</v>
      </c>
      <c r="AT2351" t="s">
        <v>231</v>
      </c>
      <c r="AV2351" t="s">
        <v>2238</v>
      </c>
      <c r="AW2351" t="s">
        <v>560</v>
      </c>
      <c r="AX2351" t="s">
        <v>223</v>
      </c>
      <c r="BA2351" s="57">
        <v>46238.541666666664</v>
      </c>
      <c r="BB2351" t="s">
        <v>2237</v>
      </c>
      <c r="BF2351" s="6" t="e">
        <f t="shared" si="108"/>
        <v>#NUM!</v>
      </c>
      <c r="BG2351" t="e">
        <f t="shared" si="109"/>
        <v>#NUM!</v>
      </c>
      <c r="BH2351" t="e">
        <f t="shared" si="110"/>
        <v>#NUM!</v>
      </c>
      <c r="BI2351" t="str">
        <f>VLOOKUP(H2351,Sheet2!$A$1:$B$270,2,FALSE)</f>
        <v>MADURA</v>
      </c>
    </row>
    <row r="2352" spans="1:61">
      <c r="A2352">
        <v>2351</v>
      </c>
      <c r="B2352">
        <v>1002517395</v>
      </c>
      <c r="C2352">
        <v>3</v>
      </c>
      <c r="D2352" t="s">
        <v>49</v>
      </c>
      <c r="E2352">
        <v>4</v>
      </c>
      <c r="F2352" t="s">
        <v>246</v>
      </c>
      <c r="G2352" t="s">
        <v>588</v>
      </c>
      <c r="H2352" t="s">
        <v>589</v>
      </c>
      <c r="I2352" t="s">
        <v>213</v>
      </c>
      <c r="J2352" t="s">
        <v>214</v>
      </c>
      <c r="K2352" t="s">
        <v>149</v>
      </c>
      <c r="M2352" t="s">
        <v>76</v>
      </c>
      <c r="N2352" t="s">
        <v>216</v>
      </c>
      <c r="O2352" s="57">
        <v>46244.471342592595</v>
      </c>
      <c r="P2352" s="57">
        <v>46244.551458333335</v>
      </c>
      <c r="Q2352">
        <v>69361228</v>
      </c>
      <c r="S2352">
        <v>142434111364</v>
      </c>
      <c r="T2352" t="s">
        <v>5093</v>
      </c>
      <c r="U2352" t="s">
        <v>6411</v>
      </c>
      <c r="V2352" t="s">
        <v>6412</v>
      </c>
      <c r="Z2352">
        <v>110.507481</v>
      </c>
      <c r="AA2352">
        <v>-7.3395080000000004</v>
      </c>
      <c r="AB2352" t="s">
        <v>5096</v>
      </c>
      <c r="AC2352" t="s">
        <v>217</v>
      </c>
      <c r="AL2352" t="s">
        <v>218</v>
      </c>
      <c r="AM2352" t="s">
        <v>6413</v>
      </c>
      <c r="AN2352" t="s">
        <v>6</v>
      </c>
      <c r="AO2352" s="57">
        <v>46303.486157407409</v>
      </c>
      <c r="AR2352" t="s">
        <v>219</v>
      </c>
      <c r="AS2352" t="s">
        <v>589</v>
      </c>
      <c r="AT2352" t="s">
        <v>231</v>
      </c>
      <c r="AU2352">
        <v>20260810</v>
      </c>
      <c r="AV2352" t="s">
        <v>222</v>
      </c>
      <c r="AW2352" t="s">
        <v>561</v>
      </c>
      <c r="AX2352" t="s">
        <v>223</v>
      </c>
      <c r="BA2352" s="57">
        <v>46244.291666666664</v>
      </c>
      <c r="BB2352" t="s">
        <v>6413</v>
      </c>
      <c r="BC2352">
        <v>2026</v>
      </c>
      <c r="BD2352">
        <v>8</v>
      </c>
      <c r="BE2352">
        <v>10</v>
      </c>
      <c r="BF2352" s="6">
        <f t="shared" si="108"/>
        <v>46244</v>
      </c>
      <c r="BG2352">
        <f t="shared" si="109"/>
        <v>-0.29166666666424135</v>
      </c>
      <c r="BH2352" t="str">
        <f t="shared" si="110"/>
        <v>COMPLY</v>
      </c>
      <c r="BI2352" t="e">
        <f>VLOOKUP(H2352,Sheet2!$A$1:$B$270,2,FALSE)</f>
        <v>#N/A</v>
      </c>
    </row>
    <row r="2353" spans="1:61">
      <c r="A2353">
        <v>2352</v>
      </c>
      <c r="B2353">
        <v>1002517248</v>
      </c>
      <c r="C2353">
        <v>3</v>
      </c>
      <c r="D2353" t="s">
        <v>45</v>
      </c>
      <c r="E2353">
        <v>5</v>
      </c>
      <c r="F2353" t="s">
        <v>211</v>
      </c>
      <c r="G2353" t="s">
        <v>115</v>
      </c>
      <c r="H2353" t="s">
        <v>279</v>
      </c>
      <c r="I2353" t="s">
        <v>213</v>
      </c>
      <c r="J2353" t="s">
        <v>214</v>
      </c>
      <c r="K2353" t="s">
        <v>149</v>
      </c>
      <c r="L2353" t="s">
        <v>215</v>
      </c>
      <c r="M2353" t="s">
        <v>76</v>
      </c>
      <c r="N2353" t="s">
        <v>216</v>
      </c>
      <c r="O2353" s="57">
        <v>46244.43954861111</v>
      </c>
      <c r="P2353" s="57">
        <v>46244.762442129628</v>
      </c>
      <c r="Q2353">
        <v>69362237</v>
      </c>
      <c r="S2353">
        <v>172603791357</v>
      </c>
      <c r="T2353" t="s">
        <v>6414</v>
      </c>
      <c r="U2353" t="s">
        <v>6415</v>
      </c>
      <c r="V2353" t="s">
        <v>6416</v>
      </c>
      <c r="Z2353">
        <v>116.345808282494</v>
      </c>
      <c r="AA2353">
        <v>-8.6511543781027402</v>
      </c>
      <c r="AB2353" t="s">
        <v>6417</v>
      </c>
      <c r="AC2353" t="s">
        <v>217</v>
      </c>
      <c r="AL2353" t="s">
        <v>218</v>
      </c>
      <c r="AM2353" t="s">
        <v>6418</v>
      </c>
      <c r="AN2353" t="s">
        <v>6</v>
      </c>
      <c r="AO2353" s="57">
        <v>46303.444293981483</v>
      </c>
      <c r="AP2353" s="57">
        <v>46245.333333333336</v>
      </c>
      <c r="AR2353" t="s">
        <v>219</v>
      </c>
      <c r="AS2353" t="s">
        <v>279</v>
      </c>
      <c r="AT2353" t="s">
        <v>231</v>
      </c>
      <c r="AU2353">
        <v>20260810</v>
      </c>
      <c r="AV2353" t="s">
        <v>222</v>
      </c>
      <c r="AW2353" t="s">
        <v>924</v>
      </c>
      <c r="AX2353" t="s">
        <v>223</v>
      </c>
      <c r="BA2353" s="57">
        <v>46245.333333333336</v>
      </c>
      <c r="BB2353" t="s">
        <v>6418</v>
      </c>
      <c r="BC2353">
        <v>2026</v>
      </c>
      <c r="BD2353">
        <v>8</v>
      </c>
      <c r="BE2353">
        <v>10</v>
      </c>
      <c r="BF2353" s="6">
        <f t="shared" si="108"/>
        <v>46244</v>
      </c>
      <c r="BG2353">
        <f t="shared" si="109"/>
        <v>-1.3333333333357587</v>
      </c>
      <c r="BH2353" t="str">
        <f t="shared" si="110"/>
        <v>COMPLY</v>
      </c>
      <c r="BI2353" t="str">
        <f>VLOOKUP(H2353,Sheet2!$A$1:$B$270,2,FALSE)</f>
        <v>SELONG</v>
      </c>
    </row>
    <row r="2354" spans="1:61">
      <c r="A2354">
        <v>2353</v>
      </c>
      <c r="B2354">
        <v>1002529586</v>
      </c>
      <c r="C2354">
        <v>3</v>
      </c>
      <c r="D2354" t="s">
        <v>51</v>
      </c>
      <c r="E2354">
        <v>4</v>
      </c>
      <c r="F2354" t="s">
        <v>235</v>
      </c>
      <c r="G2354" t="s">
        <v>584</v>
      </c>
      <c r="H2354" t="s">
        <v>617</v>
      </c>
      <c r="I2354" t="s">
        <v>213</v>
      </c>
      <c r="J2354" t="s">
        <v>214</v>
      </c>
      <c r="K2354" t="s">
        <v>149</v>
      </c>
      <c r="M2354" t="s">
        <v>76</v>
      </c>
      <c r="N2354" t="s">
        <v>216</v>
      </c>
      <c r="O2354" s="57">
        <v>46250.525231481479</v>
      </c>
      <c r="P2354" s="57">
        <v>46250.892395833333</v>
      </c>
      <c r="Q2354">
        <v>69366366</v>
      </c>
      <c r="R2354">
        <v>2716011973</v>
      </c>
      <c r="S2354">
        <v>142505403045</v>
      </c>
      <c r="T2354" t="s">
        <v>11884</v>
      </c>
      <c r="U2354" t="s">
        <v>11885</v>
      </c>
      <c r="V2354" t="s">
        <v>11886</v>
      </c>
      <c r="Z2354">
        <v>110.7685</v>
      </c>
      <c r="AA2354">
        <v>-7.5533999999999999</v>
      </c>
      <c r="AB2354" t="s">
        <v>11887</v>
      </c>
      <c r="AC2354" t="s">
        <v>217</v>
      </c>
      <c r="AL2354" t="s">
        <v>218</v>
      </c>
      <c r="AM2354" t="s">
        <v>11888</v>
      </c>
      <c r="AN2354" t="s">
        <v>6</v>
      </c>
      <c r="AO2354" t="s">
        <v>10480</v>
      </c>
      <c r="AR2354" t="s">
        <v>219</v>
      </c>
      <c r="AS2354" t="s">
        <v>617</v>
      </c>
      <c r="AT2354" t="s">
        <v>231</v>
      </c>
      <c r="AU2354">
        <v>20260816</v>
      </c>
      <c r="AV2354" t="s">
        <v>222</v>
      </c>
      <c r="AW2354" t="s">
        <v>596</v>
      </c>
      <c r="AX2354" t="s">
        <v>223</v>
      </c>
      <c r="BA2354" s="57">
        <v>46250.291666666664</v>
      </c>
      <c r="BB2354" t="s">
        <v>11888</v>
      </c>
      <c r="BC2354">
        <v>2026</v>
      </c>
      <c r="BD2354">
        <v>8</v>
      </c>
      <c r="BE2354">
        <v>16</v>
      </c>
      <c r="BF2354" s="6">
        <f t="shared" si="108"/>
        <v>46250</v>
      </c>
      <c r="BG2354">
        <f t="shared" si="109"/>
        <v>-0.29166666666424135</v>
      </c>
      <c r="BH2354" t="str">
        <f t="shared" si="110"/>
        <v>COMPLY</v>
      </c>
      <c r="BI2354" t="e">
        <f>VLOOKUP(H2354,Sheet2!$A$1:$B$270,2,FALSE)</f>
        <v>#N/A</v>
      </c>
    </row>
    <row r="2355" spans="1:61">
      <c r="A2355">
        <v>2354</v>
      </c>
      <c r="B2355">
        <v>1002528747</v>
      </c>
      <c r="C2355">
        <v>3</v>
      </c>
      <c r="D2355" t="s">
        <v>59</v>
      </c>
      <c r="E2355">
        <v>4</v>
      </c>
      <c r="F2355" t="s">
        <v>567</v>
      </c>
      <c r="G2355" t="s">
        <v>609</v>
      </c>
      <c r="H2355" t="s">
        <v>610</v>
      </c>
      <c r="I2355" t="s">
        <v>213</v>
      </c>
      <c r="J2355" t="s">
        <v>214</v>
      </c>
      <c r="K2355" t="s">
        <v>149</v>
      </c>
      <c r="L2355" t="s">
        <v>215</v>
      </c>
      <c r="M2355" t="s">
        <v>575</v>
      </c>
      <c r="N2355" t="s">
        <v>216</v>
      </c>
      <c r="O2355" s="57">
        <v>46249.707592592589</v>
      </c>
      <c r="P2355" s="57">
        <v>46251.488449074073</v>
      </c>
      <c r="Q2355">
        <v>69367168</v>
      </c>
      <c r="S2355">
        <v>146130138582</v>
      </c>
      <c r="T2355" t="s">
        <v>11264</v>
      </c>
      <c r="U2355" t="s">
        <v>11889</v>
      </c>
      <c r="V2355" t="s">
        <v>11890</v>
      </c>
      <c r="Z2355">
        <v>110.4351126</v>
      </c>
      <c r="AA2355">
        <v>-7.7388512</v>
      </c>
      <c r="AB2355" t="s">
        <v>11267</v>
      </c>
      <c r="AC2355" t="s">
        <v>237</v>
      </c>
      <c r="AL2355" t="s">
        <v>218</v>
      </c>
      <c r="AM2355" t="s">
        <v>11891</v>
      </c>
      <c r="AN2355" t="s">
        <v>6</v>
      </c>
      <c r="AO2355" t="s">
        <v>11892</v>
      </c>
      <c r="AP2355" s="57">
        <v>46250.541666666664</v>
      </c>
      <c r="AQ2355" t="s">
        <v>564</v>
      </c>
      <c r="AR2355" t="s">
        <v>14</v>
      </c>
      <c r="AS2355" t="s">
        <v>610</v>
      </c>
      <c r="AT2355" t="s">
        <v>231</v>
      </c>
      <c r="AV2355" t="s">
        <v>11893</v>
      </c>
      <c r="AW2355" t="s">
        <v>1014</v>
      </c>
      <c r="AX2355" t="s">
        <v>223</v>
      </c>
      <c r="BA2355" s="57">
        <v>46250.541666666664</v>
      </c>
      <c r="BB2355" t="s">
        <v>11891</v>
      </c>
      <c r="BF2355" s="6" t="e">
        <f t="shared" si="108"/>
        <v>#NUM!</v>
      </c>
      <c r="BG2355" t="e">
        <f t="shared" si="109"/>
        <v>#NUM!</v>
      </c>
      <c r="BH2355" t="e">
        <f t="shared" si="110"/>
        <v>#NUM!</v>
      </c>
      <c r="BI2355" t="e">
        <f>VLOOKUP(H2355,Sheet2!$A$1:$B$270,2,FALSE)</f>
        <v>#N/A</v>
      </c>
    </row>
    <row r="2356" spans="1:61">
      <c r="A2356">
        <v>2355</v>
      </c>
      <c r="B2356">
        <v>1002524704</v>
      </c>
      <c r="C2356">
        <v>3</v>
      </c>
      <c r="D2356" t="s">
        <v>49</v>
      </c>
      <c r="E2356">
        <v>4</v>
      </c>
      <c r="F2356" t="s">
        <v>246</v>
      </c>
      <c r="G2356" t="s">
        <v>247</v>
      </c>
      <c r="H2356" t="s">
        <v>925</v>
      </c>
      <c r="I2356" t="s">
        <v>213</v>
      </c>
      <c r="J2356" t="s">
        <v>214</v>
      </c>
      <c r="K2356" t="s">
        <v>149</v>
      </c>
      <c r="M2356" t="s">
        <v>602</v>
      </c>
      <c r="N2356" t="s">
        <v>608</v>
      </c>
      <c r="O2356" s="57">
        <v>46247.645266203705</v>
      </c>
      <c r="P2356" s="57">
        <v>46248.712812500002</v>
      </c>
      <c r="Q2356">
        <v>68988943</v>
      </c>
      <c r="S2356">
        <v>142406122744</v>
      </c>
      <c r="T2356" t="s">
        <v>3257</v>
      </c>
      <c r="U2356" t="s">
        <v>9413</v>
      </c>
      <c r="Z2356">
        <v>110.415910208426</v>
      </c>
      <c r="AA2356">
        <v>-6.9788112100569002</v>
      </c>
      <c r="AB2356" t="s">
        <v>9414</v>
      </c>
      <c r="AC2356" t="s">
        <v>226</v>
      </c>
      <c r="AO2356" t="s">
        <v>8949</v>
      </c>
      <c r="AR2356" t="s">
        <v>5</v>
      </c>
      <c r="AS2356" t="s">
        <v>925</v>
      </c>
      <c r="AT2356" t="s">
        <v>231</v>
      </c>
      <c r="AV2356" t="s">
        <v>9438</v>
      </c>
      <c r="AW2356" t="s">
        <v>568</v>
      </c>
      <c r="AX2356" t="s">
        <v>223</v>
      </c>
      <c r="BF2356" s="6" t="e">
        <f t="shared" si="108"/>
        <v>#NUM!</v>
      </c>
      <c r="BG2356" t="e">
        <f t="shared" si="109"/>
        <v>#NUM!</v>
      </c>
      <c r="BH2356" t="e">
        <f t="shared" si="110"/>
        <v>#NUM!</v>
      </c>
      <c r="BI2356" t="e">
        <f>VLOOKUP(H2356,Sheet2!$A$1:$B$270,2,FALSE)</f>
        <v>#N/A</v>
      </c>
    </row>
    <row r="2357" spans="1:61">
      <c r="A2357">
        <v>2356</v>
      </c>
      <c r="B2357">
        <v>1002520042</v>
      </c>
      <c r="C2357">
        <v>3</v>
      </c>
      <c r="D2357" t="s">
        <v>42</v>
      </c>
      <c r="E2357">
        <v>5</v>
      </c>
      <c r="F2357" t="s">
        <v>233</v>
      </c>
      <c r="G2357" t="s">
        <v>101</v>
      </c>
      <c r="H2357" t="s">
        <v>263</v>
      </c>
      <c r="I2357" t="s">
        <v>213</v>
      </c>
      <c r="J2357" t="s">
        <v>214</v>
      </c>
      <c r="K2357" t="s">
        <v>149</v>
      </c>
      <c r="M2357" t="s">
        <v>76</v>
      </c>
      <c r="N2357" t="s">
        <v>216</v>
      </c>
      <c r="O2357" s="57">
        <v>46245.582048611112</v>
      </c>
      <c r="P2357" s="57">
        <v>46246.522766203707</v>
      </c>
      <c r="Q2357">
        <v>69363390</v>
      </c>
      <c r="S2357">
        <v>152316232062</v>
      </c>
      <c r="T2357" t="s">
        <v>7569</v>
      </c>
      <c r="U2357" t="s">
        <v>7570</v>
      </c>
      <c r="V2357" t="s">
        <v>7571</v>
      </c>
      <c r="Z2357">
        <v>112.6644804</v>
      </c>
      <c r="AA2357">
        <v>-7.4511836000000002</v>
      </c>
      <c r="AB2357" t="s">
        <v>7572</v>
      </c>
      <c r="AC2357" t="s">
        <v>291</v>
      </c>
      <c r="AL2357" t="s">
        <v>218</v>
      </c>
      <c r="AM2357" t="s">
        <v>7573</v>
      </c>
      <c r="AN2357" t="s">
        <v>6</v>
      </c>
      <c r="AO2357" s="57">
        <v>46334.590532407405</v>
      </c>
      <c r="AP2357" s="57">
        <v>46246.625</v>
      </c>
      <c r="AR2357" t="s">
        <v>219</v>
      </c>
      <c r="AS2357" t="s">
        <v>263</v>
      </c>
      <c r="AT2357" t="s">
        <v>231</v>
      </c>
      <c r="AU2357">
        <v>20260812</v>
      </c>
      <c r="AV2357" t="s">
        <v>222</v>
      </c>
      <c r="AW2357" t="s">
        <v>561</v>
      </c>
      <c r="AX2357" t="s">
        <v>223</v>
      </c>
      <c r="BA2357" s="57">
        <v>46246.625</v>
      </c>
      <c r="BB2357" t="s">
        <v>7573</v>
      </c>
      <c r="BC2357">
        <v>2026</v>
      </c>
      <c r="BD2357">
        <v>8</v>
      </c>
      <c r="BE2357">
        <v>12</v>
      </c>
      <c r="BF2357" s="6">
        <f t="shared" si="108"/>
        <v>46246</v>
      </c>
      <c r="BG2357">
        <f t="shared" si="109"/>
        <v>-0.625</v>
      </c>
      <c r="BH2357" t="str">
        <f t="shared" si="110"/>
        <v>COMPLY</v>
      </c>
      <c r="BI2357" t="str">
        <f>VLOOKUP(H2357,Sheet2!$A$1:$B$270,2,FALSE)</f>
        <v>SIDOARJO</v>
      </c>
    </row>
    <row r="2358" spans="1:61">
      <c r="A2358">
        <v>2357</v>
      </c>
      <c r="B2358">
        <v>1002507818</v>
      </c>
      <c r="C2358">
        <v>3</v>
      </c>
      <c r="D2358" t="s">
        <v>59</v>
      </c>
      <c r="E2358">
        <v>4</v>
      </c>
      <c r="F2358" t="s">
        <v>243</v>
      </c>
      <c r="G2358" t="s">
        <v>557</v>
      </c>
      <c r="H2358" t="s">
        <v>977</v>
      </c>
      <c r="I2358" t="s">
        <v>213</v>
      </c>
      <c r="J2358" t="s">
        <v>214</v>
      </c>
      <c r="K2358" t="s">
        <v>149</v>
      </c>
      <c r="M2358" t="s">
        <v>76</v>
      </c>
      <c r="N2358" t="s">
        <v>608</v>
      </c>
      <c r="O2358" s="57">
        <v>46238.488564814812</v>
      </c>
      <c r="P2358" s="57">
        <v>46241.707569444443</v>
      </c>
      <c r="Q2358">
        <v>69232724</v>
      </c>
      <c r="S2358">
        <v>142141120151</v>
      </c>
      <c r="T2358" t="s">
        <v>2255</v>
      </c>
      <c r="U2358" t="s">
        <v>2256</v>
      </c>
      <c r="V2358" t="s">
        <v>2257</v>
      </c>
      <c r="Z2358">
        <v>109.6849694</v>
      </c>
      <c r="AA2358">
        <v>-7.6910796000000001</v>
      </c>
      <c r="AB2358" t="s">
        <v>2258</v>
      </c>
      <c r="AC2358" t="s">
        <v>290</v>
      </c>
      <c r="AL2358" t="s">
        <v>218</v>
      </c>
      <c r="AM2358" t="s">
        <v>2259</v>
      </c>
      <c r="AN2358" t="s">
        <v>6</v>
      </c>
      <c r="AO2358" s="57">
        <v>46120.496689814812</v>
      </c>
      <c r="AP2358" s="57">
        <v>46241.541666666664</v>
      </c>
      <c r="AR2358" t="s">
        <v>219</v>
      </c>
      <c r="AS2358" t="s">
        <v>977</v>
      </c>
      <c r="AT2358" t="s">
        <v>231</v>
      </c>
      <c r="AU2358">
        <v>20260807</v>
      </c>
      <c r="AV2358" t="s">
        <v>222</v>
      </c>
      <c r="AW2358" t="s">
        <v>561</v>
      </c>
      <c r="AX2358" t="s">
        <v>223</v>
      </c>
      <c r="BA2358" s="57">
        <v>46241.541666666664</v>
      </c>
      <c r="BB2358" t="s">
        <v>2259</v>
      </c>
      <c r="BC2358">
        <v>2026</v>
      </c>
      <c r="BD2358">
        <v>8</v>
      </c>
      <c r="BE2358">
        <v>7</v>
      </c>
      <c r="BF2358" s="6">
        <f t="shared" si="108"/>
        <v>46241</v>
      </c>
      <c r="BG2358">
        <f t="shared" si="109"/>
        <v>-0.54166666666424135</v>
      </c>
      <c r="BH2358" t="str">
        <f t="shared" si="110"/>
        <v>COMPLY</v>
      </c>
      <c r="BI2358" t="e">
        <f>VLOOKUP(H2358,Sheet2!$A$1:$B$270,2,FALSE)</f>
        <v>#N/A</v>
      </c>
    </row>
    <row r="2359" spans="1:61">
      <c r="A2359">
        <v>2358</v>
      </c>
      <c r="B2359">
        <v>1002505203</v>
      </c>
      <c r="C2359">
        <v>3</v>
      </c>
      <c r="D2359" t="s">
        <v>59</v>
      </c>
      <c r="E2359">
        <v>4</v>
      </c>
      <c r="F2359" t="s">
        <v>243</v>
      </c>
      <c r="G2359" t="s">
        <v>261</v>
      </c>
      <c r="H2359" t="s">
        <v>262</v>
      </c>
      <c r="I2359" t="s">
        <v>213</v>
      </c>
      <c r="J2359" t="s">
        <v>214</v>
      </c>
      <c r="K2359" t="s">
        <v>149</v>
      </c>
      <c r="L2359" t="s">
        <v>215</v>
      </c>
      <c r="M2359" t="s">
        <v>76</v>
      </c>
      <c r="N2359" t="s">
        <v>216</v>
      </c>
      <c r="O2359" s="57">
        <v>46236.508287037039</v>
      </c>
      <c r="P2359" s="57">
        <v>46236.705949074072</v>
      </c>
      <c r="Q2359">
        <v>69357011</v>
      </c>
      <c r="S2359">
        <v>141373127180</v>
      </c>
      <c r="T2359" t="s">
        <v>2265</v>
      </c>
      <c r="U2359" t="s">
        <v>2266</v>
      </c>
      <c r="V2359" t="s">
        <v>2267</v>
      </c>
      <c r="Z2359">
        <v>109.900926004458</v>
      </c>
      <c r="AA2359">
        <v>-7.3623733819532102</v>
      </c>
      <c r="AB2359" t="s">
        <v>2268</v>
      </c>
      <c r="AC2359" t="s">
        <v>237</v>
      </c>
      <c r="AL2359" t="s">
        <v>218</v>
      </c>
      <c r="AM2359" t="s">
        <v>2269</v>
      </c>
      <c r="AN2359" t="s">
        <v>6</v>
      </c>
      <c r="AO2359" s="57">
        <v>46061.517291666663</v>
      </c>
      <c r="AP2359" s="57">
        <v>46237.541666666664</v>
      </c>
      <c r="AR2359" t="s">
        <v>219</v>
      </c>
      <c r="AS2359" t="s">
        <v>262</v>
      </c>
      <c r="AT2359" t="s">
        <v>231</v>
      </c>
      <c r="AU2359">
        <v>20260802</v>
      </c>
      <c r="AV2359" t="s">
        <v>222</v>
      </c>
      <c r="AW2359" t="s">
        <v>1010</v>
      </c>
      <c r="AX2359" t="s">
        <v>223</v>
      </c>
      <c r="BA2359" s="57">
        <v>46237.541666666664</v>
      </c>
      <c r="BB2359" t="s">
        <v>2269</v>
      </c>
      <c r="BC2359">
        <v>2026</v>
      </c>
      <c r="BD2359">
        <v>8</v>
      </c>
      <c r="BE2359">
        <v>2</v>
      </c>
      <c r="BF2359" s="6">
        <f t="shared" si="108"/>
        <v>46236</v>
      </c>
      <c r="BG2359">
        <f t="shared" si="109"/>
        <v>-1.5416666666642413</v>
      </c>
      <c r="BH2359" t="str">
        <f t="shared" si="110"/>
        <v>COMPLY</v>
      </c>
      <c r="BI2359" t="e">
        <f>VLOOKUP(H2359,Sheet2!$A$1:$B$270,2,FALSE)</f>
        <v>#N/A</v>
      </c>
    </row>
    <row r="2360" spans="1:61">
      <c r="A2360">
        <v>2359</v>
      </c>
      <c r="B2360">
        <v>1002527577</v>
      </c>
      <c r="C2360">
        <v>3</v>
      </c>
      <c r="D2360" t="s">
        <v>42</v>
      </c>
      <c r="E2360">
        <v>5</v>
      </c>
      <c r="F2360" t="s">
        <v>233</v>
      </c>
      <c r="G2360" t="s">
        <v>101</v>
      </c>
      <c r="H2360" t="s">
        <v>263</v>
      </c>
      <c r="I2360" t="s">
        <v>213</v>
      </c>
      <c r="J2360" t="s">
        <v>214</v>
      </c>
      <c r="K2360" t="s">
        <v>149</v>
      </c>
      <c r="M2360" t="s">
        <v>555</v>
      </c>
      <c r="N2360" t="s">
        <v>216</v>
      </c>
      <c r="O2360" s="57">
        <v>46249.061469907407</v>
      </c>
      <c r="P2360" s="57">
        <v>46252.78193287037</v>
      </c>
      <c r="Q2360">
        <v>69366503</v>
      </c>
      <c r="S2360">
        <v>152316232148</v>
      </c>
      <c r="T2360" t="s">
        <v>11894</v>
      </c>
      <c r="U2360" t="s">
        <v>11895</v>
      </c>
      <c r="Z2360">
        <v>112.70334219999999</v>
      </c>
      <c r="AA2360">
        <v>-7.4407699000000003</v>
      </c>
      <c r="AB2360" t="s">
        <v>11896</v>
      </c>
      <c r="AC2360" t="s">
        <v>230</v>
      </c>
      <c r="AO2360" t="s">
        <v>10417</v>
      </c>
      <c r="AR2360" t="s">
        <v>6</v>
      </c>
      <c r="AS2360" t="s">
        <v>263</v>
      </c>
      <c r="AT2360" t="s">
        <v>231</v>
      </c>
      <c r="AV2360" t="s">
        <v>9483</v>
      </c>
      <c r="AW2360" t="s">
        <v>561</v>
      </c>
      <c r="AX2360" t="s">
        <v>223</v>
      </c>
      <c r="BF2360" s="6" t="e">
        <f t="shared" si="108"/>
        <v>#NUM!</v>
      </c>
      <c r="BG2360" t="e">
        <f t="shared" si="109"/>
        <v>#NUM!</v>
      </c>
      <c r="BH2360" t="e">
        <f t="shared" si="110"/>
        <v>#NUM!</v>
      </c>
      <c r="BI2360" t="str">
        <f>VLOOKUP(H2360,Sheet2!$A$1:$B$270,2,FALSE)</f>
        <v>SIDOARJO</v>
      </c>
    </row>
    <row r="2361" spans="1:61">
      <c r="A2361">
        <v>2360</v>
      </c>
      <c r="B2361">
        <v>1002524584</v>
      </c>
      <c r="C2361">
        <v>3</v>
      </c>
      <c r="D2361" t="s">
        <v>59</v>
      </c>
      <c r="E2361">
        <v>4</v>
      </c>
      <c r="F2361" t="s">
        <v>224</v>
      </c>
      <c r="G2361" t="s">
        <v>224</v>
      </c>
      <c r="H2361" t="s">
        <v>911</v>
      </c>
      <c r="I2361" t="s">
        <v>213</v>
      </c>
      <c r="J2361" t="s">
        <v>214</v>
      </c>
      <c r="K2361" t="s">
        <v>149</v>
      </c>
      <c r="M2361" t="s">
        <v>76</v>
      </c>
      <c r="N2361" t="s">
        <v>216</v>
      </c>
      <c r="O2361" s="57">
        <v>46247.621203703704</v>
      </c>
      <c r="P2361" s="57">
        <v>46247.684328703705</v>
      </c>
      <c r="Q2361">
        <v>69363570</v>
      </c>
      <c r="S2361">
        <v>146303609844</v>
      </c>
      <c r="T2361" t="s">
        <v>7418</v>
      </c>
      <c r="U2361" t="s">
        <v>9419</v>
      </c>
      <c r="V2361" t="s">
        <v>9420</v>
      </c>
      <c r="Z2361">
        <v>109.190772</v>
      </c>
      <c r="AA2361">
        <v>-7.5299259999999997</v>
      </c>
      <c r="AB2361" t="s">
        <v>7421</v>
      </c>
      <c r="AC2361" t="s">
        <v>290</v>
      </c>
      <c r="AL2361" t="s">
        <v>218</v>
      </c>
      <c r="AM2361" t="s">
        <v>9421</v>
      </c>
      <c r="AN2361" t="s">
        <v>6</v>
      </c>
      <c r="AO2361" t="s">
        <v>8888</v>
      </c>
      <c r="AR2361" t="s">
        <v>219</v>
      </c>
      <c r="AS2361" t="s">
        <v>911</v>
      </c>
      <c r="AT2361" t="s">
        <v>231</v>
      </c>
      <c r="AU2361">
        <v>20260813</v>
      </c>
      <c r="AV2361" t="s">
        <v>222</v>
      </c>
      <c r="AW2361" t="s">
        <v>595</v>
      </c>
      <c r="AX2361" t="s">
        <v>223</v>
      </c>
      <c r="BA2361" s="57">
        <v>46247.291666666664</v>
      </c>
      <c r="BB2361" t="s">
        <v>9421</v>
      </c>
      <c r="BC2361">
        <v>2026</v>
      </c>
      <c r="BD2361">
        <v>8</v>
      </c>
      <c r="BE2361">
        <v>13</v>
      </c>
      <c r="BF2361" s="6">
        <f t="shared" si="108"/>
        <v>46247</v>
      </c>
      <c r="BG2361">
        <f t="shared" si="109"/>
        <v>-0.29166666666424135</v>
      </c>
      <c r="BH2361" t="str">
        <f t="shared" si="110"/>
        <v>COMPLY</v>
      </c>
      <c r="BI2361" t="e">
        <f>VLOOKUP(H2361,Sheet2!$A$1:$B$270,2,FALSE)</f>
        <v>#N/A</v>
      </c>
    </row>
    <row r="2362" spans="1:61">
      <c r="A2362">
        <v>2361</v>
      </c>
      <c r="B2362">
        <v>1002517068</v>
      </c>
      <c r="C2362">
        <v>3</v>
      </c>
      <c r="D2362" t="s">
        <v>34</v>
      </c>
      <c r="E2362">
        <v>5</v>
      </c>
      <c r="F2362" t="s">
        <v>585</v>
      </c>
      <c r="G2362" t="s">
        <v>81</v>
      </c>
      <c r="H2362" t="s">
        <v>406</v>
      </c>
      <c r="I2362" t="s">
        <v>213</v>
      </c>
      <c r="J2362" t="s">
        <v>214</v>
      </c>
      <c r="K2362" t="s">
        <v>149</v>
      </c>
      <c r="M2362" t="s">
        <v>76</v>
      </c>
      <c r="N2362" t="s">
        <v>216</v>
      </c>
      <c r="O2362" s="57">
        <v>46244.401238425926</v>
      </c>
      <c r="P2362" s="57">
        <v>46251.352129629631</v>
      </c>
      <c r="Q2362">
        <v>69359763</v>
      </c>
      <c r="S2362">
        <v>172417225457</v>
      </c>
      <c r="T2362" t="s">
        <v>1446</v>
      </c>
      <c r="U2362" t="s">
        <v>6419</v>
      </c>
      <c r="V2362" t="s">
        <v>6420</v>
      </c>
      <c r="Z2362">
        <v>115.186062015069</v>
      </c>
      <c r="AA2362">
        <v>-8.8184369656314203</v>
      </c>
      <c r="AB2362" t="s">
        <v>1448</v>
      </c>
      <c r="AC2362" t="s">
        <v>230</v>
      </c>
      <c r="AL2362" t="s">
        <v>218</v>
      </c>
      <c r="AM2362" t="s">
        <v>6421</v>
      </c>
      <c r="AN2362" t="s">
        <v>6</v>
      </c>
      <c r="AO2362" s="57">
        <v>46303.402800925927</v>
      </c>
      <c r="AR2362" t="s">
        <v>219</v>
      </c>
      <c r="AS2362" t="s">
        <v>406</v>
      </c>
      <c r="AT2362" t="s">
        <v>231</v>
      </c>
      <c r="AU2362">
        <v>20260817</v>
      </c>
      <c r="AV2362" t="s">
        <v>222</v>
      </c>
      <c r="AW2362" t="s">
        <v>560</v>
      </c>
      <c r="AX2362" t="s">
        <v>223</v>
      </c>
      <c r="BA2362" s="57">
        <v>46244.291666666664</v>
      </c>
      <c r="BB2362" t="s">
        <v>6421</v>
      </c>
      <c r="BC2362">
        <v>2026</v>
      </c>
      <c r="BD2362">
        <v>8</v>
      </c>
      <c r="BE2362">
        <v>17</v>
      </c>
      <c r="BF2362" s="6">
        <f t="shared" si="108"/>
        <v>46251</v>
      </c>
      <c r="BG2362">
        <f t="shared" si="109"/>
        <v>6.7083333333357587</v>
      </c>
      <c r="BH2362" t="str">
        <f t="shared" si="110"/>
        <v>NOT COMPLY</v>
      </c>
      <c r="BI2362" t="str">
        <f>VLOOKUP(H2362,Sheet2!$A$1:$B$270,2,FALSE)</f>
        <v>JIMBARAN</v>
      </c>
    </row>
    <row r="2363" spans="1:61">
      <c r="A2363">
        <v>2362</v>
      </c>
      <c r="B2363">
        <v>1002520957</v>
      </c>
      <c r="C2363">
        <v>3</v>
      </c>
      <c r="D2363" t="s">
        <v>55</v>
      </c>
      <c r="E2363">
        <v>5</v>
      </c>
      <c r="F2363" t="s">
        <v>228</v>
      </c>
      <c r="G2363" t="s">
        <v>121</v>
      </c>
      <c r="H2363" t="s">
        <v>447</v>
      </c>
      <c r="I2363" t="s">
        <v>213</v>
      </c>
      <c r="J2363" t="s">
        <v>214</v>
      </c>
      <c r="K2363" t="s">
        <v>149</v>
      </c>
      <c r="M2363" t="s">
        <v>76</v>
      </c>
      <c r="N2363" t="s">
        <v>216</v>
      </c>
      <c r="O2363" s="57">
        <v>46245.761111111111</v>
      </c>
      <c r="P2363" s="57">
        <v>46245.800358796296</v>
      </c>
      <c r="Q2363">
        <v>69361988</v>
      </c>
      <c r="S2363">
        <v>152438208670</v>
      </c>
      <c r="T2363" t="s">
        <v>4594</v>
      </c>
      <c r="U2363" t="s">
        <v>7574</v>
      </c>
      <c r="V2363" t="s">
        <v>7575</v>
      </c>
      <c r="Z2363">
        <v>113.341708447361</v>
      </c>
      <c r="AA2363">
        <v>-7.1201683809366498</v>
      </c>
      <c r="AB2363" t="s">
        <v>4597</v>
      </c>
      <c r="AC2363" t="s">
        <v>217</v>
      </c>
      <c r="AL2363" t="s">
        <v>218</v>
      </c>
      <c r="AM2363" t="s">
        <v>7576</v>
      </c>
      <c r="AN2363" t="s">
        <v>6</v>
      </c>
      <c r="AO2363" s="57">
        <v>46334.777662037035</v>
      </c>
      <c r="AR2363" t="s">
        <v>219</v>
      </c>
      <c r="AS2363" t="s">
        <v>447</v>
      </c>
      <c r="AT2363" t="s">
        <v>221</v>
      </c>
      <c r="AU2363">
        <v>20260811</v>
      </c>
      <c r="AV2363" t="s">
        <v>222</v>
      </c>
      <c r="AW2363" t="s">
        <v>561</v>
      </c>
      <c r="AX2363" t="s">
        <v>223</v>
      </c>
      <c r="BA2363" s="57">
        <v>46245.291666666664</v>
      </c>
      <c r="BB2363" t="s">
        <v>7576</v>
      </c>
      <c r="BC2363">
        <v>2026</v>
      </c>
      <c r="BD2363">
        <v>8</v>
      </c>
      <c r="BE2363">
        <v>11</v>
      </c>
      <c r="BF2363" s="6">
        <f t="shared" si="108"/>
        <v>46245</v>
      </c>
      <c r="BG2363">
        <f t="shared" si="109"/>
        <v>-0.29166666666424135</v>
      </c>
      <c r="BH2363" t="str">
        <f t="shared" si="110"/>
        <v>COMPLY</v>
      </c>
      <c r="BI2363" t="str">
        <f>VLOOKUP(H2363,Sheet2!$A$1:$B$270,2,FALSE)</f>
        <v>MADURA</v>
      </c>
    </row>
    <row r="2364" spans="1:61">
      <c r="A2364">
        <v>2363</v>
      </c>
      <c r="B2364">
        <v>1002515443</v>
      </c>
      <c r="C2364">
        <v>3</v>
      </c>
      <c r="D2364" t="s">
        <v>45</v>
      </c>
      <c r="E2364">
        <v>5</v>
      </c>
      <c r="F2364" t="s">
        <v>211</v>
      </c>
      <c r="G2364" t="s">
        <v>112</v>
      </c>
      <c r="H2364" t="s">
        <v>244</v>
      </c>
      <c r="I2364" t="s">
        <v>213</v>
      </c>
      <c r="J2364" t="s">
        <v>214</v>
      </c>
      <c r="K2364" t="s">
        <v>149</v>
      </c>
      <c r="L2364" t="s">
        <v>215</v>
      </c>
      <c r="M2364" t="s">
        <v>76</v>
      </c>
      <c r="N2364" t="s">
        <v>216</v>
      </c>
      <c r="O2364" s="57">
        <v>46241.757592592592</v>
      </c>
      <c r="P2364" s="57">
        <v>46242.611400462964</v>
      </c>
      <c r="Q2364">
        <v>69361130</v>
      </c>
      <c r="S2364">
        <v>172605804112</v>
      </c>
      <c r="T2364" t="s">
        <v>5053</v>
      </c>
      <c r="U2364" t="s">
        <v>5054</v>
      </c>
      <c r="V2364" t="s">
        <v>5055</v>
      </c>
      <c r="Z2364">
        <v>116.25655576586701</v>
      </c>
      <c r="AA2364">
        <v>-8.5915671472383899</v>
      </c>
      <c r="AB2364" t="s">
        <v>5056</v>
      </c>
      <c r="AC2364" t="s">
        <v>217</v>
      </c>
      <c r="AL2364" t="s">
        <v>218</v>
      </c>
      <c r="AM2364" t="s">
        <v>5057</v>
      </c>
      <c r="AN2364" t="s">
        <v>6</v>
      </c>
      <c r="AO2364" s="57">
        <v>46211.767870370371</v>
      </c>
      <c r="AP2364" s="57">
        <v>46242.625</v>
      </c>
      <c r="AQ2364" t="s">
        <v>903</v>
      </c>
      <c r="AR2364" t="s">
        <v>219</v>
      </c>
      <c r="AS2364" t="s">
        <v>244</v>
      </c>
      <c r="AT2364" t="s">
        <v>221</v>
      </c>
      <c r="AU2364">
        <v>20260808</v>
      </c>
      <c r="AV2364" t="s">
        <v>222</v>
      </c>
      <c r="AW2364" t="s">
        <v>5058</v>
      </c>
      <c r="AX2364" t="s">
        <v>223</v>
      </c>
      <c r="BA2364" s="57">
        <v>46242.625</v>
      </c>
      <c r="BB2364" t="s">
        <v>5057</v>
      </c>
      <c r="BC2364">
        <v>2026</v>
      </c>
      <c r="BD2364">
        <v>8</v>
      </c>
      <c r="BE2364">
        <v>8</v>
      </c>
      <c r="BF2364" s="6">
        <f t="shared" si="108"/>
        <v>46242</v>
      </c>
      <c r="BG2364">
        <f t="shared" si="109"/>
        <v>-0.625</v>
      </c>
      <c r="BH2364" t="str">
        <f t="shared" si="110"/>
        <v>COMPLY</v>
      </c>
      <c r="BI2364" t="str">
        <f>VLOOKUP(H2364,Sheet2!$A$1:$B$270,2,FALSE)</f>
        <v>MATARAM</v>
      </c>
    </row>
    <row r="2365" spans="1:61">
      <c r="A2365">
        <v>2364</v>
      </c>
      <c r="B2365">
        <v>1002511698</v>
      </c>
      <c r="C2365">
        <v>3</v>
      </c>
      <c r="D2365" t="s">
        <v>51</v>
      </c>
      <c r="E2365">
        <v>4</v>
      </c>
      <c r="F2365" t="s">
        <v>235</v>
      </c>
      <c r="G2365" t="s">
        <v>584</v>
      </c>
      <c r="H2365" t="s">
        <v>895</v>
      </c>
      <c r="I2365" t="s">
        <v>213</v>
      </c>
      <c r="J2365" t="s">
        <v>214</v>
      </c>
      <c r="K2365" t="s">
        <v>149</v>
      </c>
      <c r="L2365" t="s">
        <v>2296</v>
      </c>
      <c r="M2365" t="s">
        <v>76</v>
      </c>
      <c r="N2365" t="s">
        <v>216</v>
      </c>
      <c r="O2365" s="57">
        <v>46240.419062499997</v>
      </c>
      <c r="P2365" s="57">
        <v>46241.97314814815</v>
      </c>
      <c r="Q2365">
        <v>69359698</v>
      </c>
      <c r="R2365">
        <v>2715722888</v>
      </c>
      <c r="T2365" t="s">
        <v>2297</v>
      </c>
      <c r="U2365" t="s">
        <v>2298</v>
      </c>
      <c r="V2365" t="s">
        <v>2299</v>
      </c>
      <c r="Z2365">
        <v>110.80818960000001</v>
      </c>
      <c r="AA2365">
        <v>-7.6112785000000001</v>
      </c>
      <c r="AB2365" t="s">
        <v>2300</v>
      </c>
      <c r="AC2365" t="s">
        <v>226</v>
      </c>
      <c r="AL2365" t="s">
        <v>218</v>
      </c>
      <c r="AM2365" t="s">
        <v>2301</v>
      </c>
      <c r="AN2365" t="s">
        <v>6</v>
      </c>
      <c r="AO2365" s="57">
        <v>46181.423634259256</v>
      </c>
      <c r="AR2365" t="s">
        <v>219</v>
      </c>
      <c r="AS2365" t="s">
        <v>895</v>
      </c>
      <c r="AT2365" t="s">
        <v>231</v>
      </c>
      <c r="AU2365">
        <v>20260807</v>
      </c>
      <c r="AV2365" t="s">
        <v>222</v>
      </c>
      <c r="AW2365" t="s">
        <v>2302</v>
      </c>
      <c r="AX2365" t="s">
        <v>223</v>
      </c>
      <c r="BA2365" s="57">
        <v>46241.625</v>
      </c>
      <c r="BB2365" t="s">
        <v>2301</v>
      </c>
      <c r="BC2365">
        <v>2026</v>
      </c>
      <c r="BD2365">
        <v>8</v>
      </c>
      <c r="BE2365">
        <v>7</v>
      </c>
      <c r="BF2365" s="6">
        <f t="shared" si="108"/>
        <v>46241</v>
      </c>
      <c r="BG2365">
        <f t="shared" si="109"/>
        <v>-0.625</v>
      </c>
      <c r="BH2365" t="str">
        <f t="shared" si="110"/>
        <v>COMPLY</v>
      </c>
      <c r="BI2365" t="e">
        <f>VLOOKUP(H2365,Sheet2!$A$1:$B$270,2,FALSE)</f>
        <v>#N/A</v>
      </c>
    </row>
    <row r="2366" spans="1:61">
      <c r="A2366">
        <v>2365</v>
      </c>
      <c r="B2366">
        <v>1002521260</v>
      </c>
      <c r="C2366">
        <v>3</v>
      </c>
      <c r="D2366" t="s">
        <v>55</v>
      </c>
      <c r="E2366">
        <v>5</v>
      </c>
      <c r="F2366" t="s">
        <v>265</v>
      </c>
      <c r="G2366" t="s">
        <v>125</v>
      </c>
      <c r="H2366" t="s">
        <v>332</v>
      </c>
      <c r="I2366" t="s">
        <v>213</v>
      </c>
      <c r="J2366" t="s">
        <v>214</v>
      </c>
      <c r="K2366" t="s">
        <v>149</v>
      </c>
      <c r="L2366" t="s">
        <v>215</v>
      </c>
      <c r="M2366" t="s">
        <v>76</v>
      </c>
      <c r="N2366" t="s">
        <v>216</v>
      </c>
      <c r="O2366" s="57">
        <v>46246.363842592589</v>
      </c>
      <c r="P2366" s="57">
        <v>46246.641898148147</v>
      </c>
      <c r="Q2366">
        <v>69363852</v>
      </c>
      <c r="S2366">
        <v>152441211808</v>
      </c>
      <c r="T2366" t="s">
        <v>8488</v>
      </c>
      <c r="U2366" t="s">
        <v>8489</v>
      </c>
      <c r="V2366" t="s">
        <v>8490</v>
      </c>
      <c r="Z2366">
        <v>112.162963</v>
      </c>
      <c r="AA2366">
        <v>-7.10867</v>
      </c>
      <c r="AB2366" t="s">
        <v>8491</v>
      </c>
      <c r="AC2366" t="s">
        <v>237</v>
      </c>
      <c r="AL2366" t="s">
        <v>218</v>
      </c>
      <c r="AM2366" t="s">
        <v>8492</v>
      </c>
      <c r="AN2366" t="s">
        <v>6</v>
      </c>
      <c r="AO2366" s="57">
        <v>46364.372129629628</v>
      </c>
      <c r="AP2366" s="57">
        <v>46247.416666666664</v>
      </c>
      <c r="AR2366" t="s">
        <v>219</v>
      </c>
      <c r="AS2366" t="s">
        <v>332</v>
      </c>
      <c r="AT2366" t="s">
        <v>231</v>
      </c>
      <c r="AU2366">
        <v>20260812</v>
      </c>
      <c r="AV2366" t="s">
        <v>222</v>
      </c>
      <c r="AW2366" t="s">
        <v>1010</v>
      </c>
      <c r="AX2366" t="s">
        <v>223</v>
      </c>
      <c r="BA2366" s="57">
        <v>46247.416666666664</v>
      </c>
      <c r="BB2366" t="s">
        <v>8492</v>
      </c>
      <c r="BC2366">
        <v>2026</v>
      </c>
      <c r="BD2366">
        <v>8</v>
      </c>
      <c r="BE2366">
        <v>12</v>
      </c>
      <c r="BF2366" s="6">
        <f t="shared" si="108"/>
        <v>46246</v>
      </c>
      <c r="BG2366">
        <f t="shared" si="109"/>
        <v>-1.4166666666642413</v>
      </c>
      <c r="BH2366" t="str">
        <f t="shared" si="110"/>
        <v>COMPLY</v>
      </c>
      <c r="BI2366" t="str">
        <f>VLOOKUP(H2366,Sheet2!$A$1:$B$270,2,FALSE)</f>
        <v>GRESIK</v>
      </c>
    </row>
    <row r="2367" spans="1:61">
      <c r="A2367">
        <v>2366</v>
      </c>
      <c r="B2367">
        <v>1002516021</v>
      </c>
      <c r="C2367">
        <v>3</v>
      </c>
      <c r="D2367" t="s">
        <v>59</v>
      </c>
      <c r="E2367">
        <v>4</v>
      </c>
      <c r="F2367" t="s">
        <v>224</v>
      </c>
      <c r="G2367" t="s">
        <v>607</v>
      </c>
      <c r="H2367" t="s">
        <v>913</v>
      </c>
      <c r="I2367" t="s">
        <v>213</v>
      </c>
      <c r="J2367" t="s">
        <v>214</v>
      </c>
      <c r="K2367" t="s">
        <v>149</v>
      </c>
      <c r="L2367" t="s">
        <v>215</v>
      </c>
      <c r="M2367" t="s">
        <v>575</v>
      </c>
      <c r="N2367" t="s">
        <v>216</v>
      </c>
      <c r="O2367" s="57">
        <v>46242.595092592594</v>
      </c>
      <c r="P2367" s="57">
        <v>46243.469849537039</v>
      </c>
      <c r="Q2367">
        <v>69361512</v>
      </c>
      <c r="S2367">
        <v>143385101825</v>
      </c>
      <c r="T2367" t="s">
        <v>4933</v>
      </c>
      <c r="U2367" t="s">
        <v>5065</v>
      </c>
      <c r="V2367" t="s">
        <v>5066</v>
      </c>
      <c r="Z2367">
        <v>109.289160283906</v>
      </c>
      <c r="AA2367">
        <v>-7.5965705368032399</v>
      </c>
      <c r="AB2367" t="s">
        <v>4936</v>
      </c>
      <c r="AC2367" t="s">
        <v>237</v>
      </c>
      <c r="AL2367" t="s">
        <v>218</v>
      </c>
      <c r="AM2367" t="s">
        <v>5067</v>
      </c>
      <c r="AN2367" t="s">
        <v>6</v>
      </c>
      <c r="AO2367" s="57">
        <v>46242.60119212963</v>
      </c>
      <c r="AP2367" s="57">
        <v>46246.541666666664</v>
      </c>
      <c r="AQ2367" t="s">
        <v>1033</v>
      </c>
      <c r="AR2367" t="s">
        <v>14</v>
      </c>
      <c r="AS2367" t="s">
        <v>913</v>
      </c>
      <c r="AT2367" t="s">
        <v>231</v>
      </c>
      <c r="AV2367" t="s">
        <v>5068</v>
      </c>
      <c r="AW2367" t="s">
        <v>1021</v>
      </c>
      <c r="AX2367" t="s">
        <v>223</v>
      </c>
      <c r="BA2367" s="57">
        <v>46246.541666666664</v>
      </c>
      <c r="BB2367" t="s">
        <v>5067</v>
      </c>
      <c r="BF2367" s="6" t="e">
        <f t="shared" si="108"/>
        <v>#NUM!</v>
      </c>
      <c r="BG2367" t="e">
        <f t="shared" si="109"/>
        <v>#NUM!</v>
      </c>
      <c r="BH2367" t="e">
        <f t="shared" si="110"/>
        <v>#NUM!</v>
      </c>
      <c r="BI2367" t="e">
        <f>VLOOKUP(H2367,Sheet2!$A$1:$B$270,2,FALSE)</f>
        <v>#N/A</v>
      </c>
    </row>
    <row r="2368" spans="1:61">
      <c r="A2368">
        <v>2367</v>
      </c>
      <c r="B2368">
        <v>1002510065</v>
      </c>
      <c r="C2368">
        <v>3</v>
      </c>
      <c r="D2368" t="s">
        <v>38</v>
      </c>
      <c r="E2368">
        <v>5</v>
      </c>
      <c r="F2368" t="s">
        <v>90</v>
      </c>
      <c r="G2368" t="s">
        <v>93</v>
      </c>
      <c r="H2368" t="s">
        <v>302</v>
      </c>
      <c r="I2368" t="s">
        <v>213</v>
      </c>
      <c r="J2368" t="s">
        <v>214</v>
      </c>
      <c r="K2368" t="s">
        <v>149</v>
      </c>
      <c r="L2368" t="s">
        <v>215</v>
      </c>
      <c r="M2368" t="s">
        <v>76</v>
      </c>
      <c r="N2368" t="s">
        <v>216</v>
      </c>
      <c r="O2368" s="57">
        <v>46239.451342592591</v>
      </c>
      <c r="P2368" s="57">
        <v>46239.566631944443</v>
      </c>
      <c r="Q2368">
        <v>69358917</v>
      </c>
      <c r="S2368">
        <v>152611229845</v>
      </c>
      <c r="T2368" t="s">
        <v>1064</v>
      </c>
      <c r="U2368" t="s">
        <v>986</v>
      </c>
      <c r="V2368" t="s">
        <v>2306</v>
      </c>
      <c r="Z2368">
        <v>111.825032159686</v>
      </c>
      <c r="AA2368">
        <v>-7.7098028833542003</v>
      </c>
      <c r="AB2368" t="s">
        <v>2307</v>
      </c>
      <c r="AC2368" t="s">
        <v>217</v>
      </c>
      <c r="AL2368" t="s">
        <v>218</v>
      </c>
      <c r="AM2368" t="s">
        <v>2012</v>
      </c>
      <c r="AN2368" t="s">
        <v>6</v>
      </c>
      <c r="AO2368" s="57">
        <v>46150.454826388886</v>
      </c>
      <c r="AP2368" s="57">
        <v>46240.333333333336</v>
      </c>
      <c r="AR2368" t="s">
        <v>219</v>
      </c>
      <c r="AS2368" t="s">
        <v>302</v>
      </c>
      <c r="AT2368" t="s">
        <v>231</v>
      </c>
      <c r="AU2368">
        <v>20260805</v>
      </c>
      <c r="AV2368" t="s">
        <v>222</v>
      </c>
      <c r="AW2368" t="s">
        <v>1023</v>
      </c>
      <c r="AX2368" t="s">
        <v>223</v>
      </c>
      <c r="BA2368" s="57">
        <v>46240.333333333336</v>
      </c>
      <c r="BB2368" t="s">
        <v>2012</v>
      </c>
      <c r="BC2368">
        <v>2026</v>
      </c>
      <c r="BD2368">
        <v>8</v>
      </c>
      <c r="BE2368">
        <v>5</v>
      </c>
      <c r="BF2368" s="6">
        <f t="shared" si="108"/>
        <v>46239</v>
      </c>
      <c r="BG2368">
        <f t="shared" si="109"/>
        <v>-1.3333333333357587</v>
      </c>
      <c r="BH2368" t="str">
        <f t="shared" si="110"/>
        <v>COMPLY</v>
      </c>
      <c r="BI2368" t="str">
        <f>VLOOKUP(H2368,Sheet2!$A$1:$B$270,2,FALSE)</f>
        <v>NGANJUK</v>
      </c>
    </row>
    <row r="2369" spans="1:61">
      <c r="A2369">
        <v>2368</v>
      </c>
      <c r="B2369">
        <v>1002524380</v>
      </c>
      <c r="C2369">
        <v>3</v>
      </c>
      <c r="D2369" t="s">
        <v>42</v>
      </c>
      <c r="E2369">
        <v>5</v>
      </c>
      <c r="F2369" t="s">
        <v>233</v>
      </c>
      <c r="G2369" t="s">
        <v>105</v>
      </c>
      <c r="H2369" t="s">
        <v>381</v>
      </c>
      <c r="I2369" t="s">
        <v>213</v>
      </c>
      <c r="J2369" t="s">
        <v>214</v>
      </c>
      <c r="K2369" t="s">
        <v>149</v>
      </c>
      <c r="M2369" t="s">
        <v>76</v>
      </c>
      <c r="N2369" t="s">
        <v>216</v>
      </c>
      <c r="O2369" s="57">
        <v>46247.585300925923</v>
      </c>
      <c r="P2369" s="57">
        <v>46248.774606481478</v>
      </c>
      <c r="Q2369">
        <v>69365201</v>
      </c>
      <c r="S2369">
        <v>152312243273</v>
      </c>
      <c r="T2369" t="s">
        <v>9425</v>
      </c>
      <c r="U2369" t="s">
        <v>9426</v>
      </c>
      <c r="V2369" t="s">
        <v>11906</v>
      </c>
      <c r="Z2369">
        <v>112.4654173</v>
      </c>
      <c r="AA2369">
        <v>-7.4815414999999996</v>
      </c>
      <c r="AB2369" t="s">
        <v>9427</v>
      </c>
      <c r="AC2369" t="s">
        <v>230</v>
      </c>
      <c r="AL2369" t="s">
        <v>218</v>
      </c>
      <c r="AM2369" t="s">
        <v>11907</v>
      </c>
      <c r="AN2369" t="s">
        <v>6</v>
      </c>
      <c r="AO2369" t="s">
        <v>8882</v>
      </c>
      <c r="AP2369" s="57">
        <v>46249.541666666664</v>
      </c>
      <c r="AR2369" t="s">
        <v>219</v>
      </c>
      <c r="AS2369" t="s">
        <v>381</v>
      </c>
      <c r="AT2369" t="s">
        <v>231</v>
      </c>
      <c r="AU2369">
        <v>20260814</v>
      </c>
      <c r="AV2369" t="s">
        <v>222</v>
      </c>
      <c r="AW2369" t="s">
        <v>561</v>
      </c>
      <c r="AX2369" t="s">
        <v>223</v>
      </c>
      <c r="BA2369" s="57">
        <v>46249.541666666664</v>
      </c>
      <c r="BB2369" t="s">
        <v>11907</v>
      </c>
      <c r="BC2369">
        <v>2026</v>
      </c>
      <c r="BD2369">
        <v>8</v>
      </c>
      <c r="BE2369">
        <v>14</v>
      </c>
      <c r="BF2369" s="6">
        <f t="shared" si="108"/>
        <v>46248</v>
      </c>
      <c r="BG2369">
        <f t="shared" si="109"/>
        <v>-1.5416666666642413</v>
      </c>
      <c r="BH2369" t="str">
        <f t="shared" si="110"/>
        <v>COMPLY</v>
      </c>
      <c r="BI2369" t="str">
        <f>VLOOKUP(H2369,Sheet2!$A$1:$B$270,2,FALSE)</f>
        <v>MOJOKERTO</v>
      </c>
    </row>
    <row r="2370" spans="1:61">
      <c r="A2370">
        <v>2369</v>
      </c>
      <c r="B2370">
        <v>1002525181</v>
      </c>
      <c r="C2370">
        <v>3</v>
      </c>
      <c r="D2370" t="s">
        <v>55</v>
      </c>
      <c r="E2370">
        <v>5</v>
      </c>
      <c r="F2370" t="s">
        <v>265</v>
      </c>
      <c r="G2370" t="s">
        <v>123</v>
      </c>
      <c r="H2370" t="s">
        <v>293</v>
      </c>
      <c r="I2370" t="s">
        <v>213</v>
      </c>
      <c r="J2370" t="s">
        <v>214</v>
      </c>
      <c r="K2370" t="s">
        <v>149</v>
      </c>
      <c r="L2370" t="s">
        <v>215</v>
      </c>
      <c r="M2370" t="s">
        <v>76</v>
      </c>
      <c r="N2370" t="s">
        <v>216</v>
      </c>
      <c r="O2370" s="57">
        <v>46247.757592592592</v>
      </c>
      <c r="P2370" s="57">
        <v>46248.924837962964</v>
      </c>
      <c r="Q2370">
        <v>69365525</v>
      </c>
      <c r="S2370">
        <v>152401227428</v>
      </c>
      <c r="T2370" t="s">
        <v>9428</v>
      </c>
      <c r="U2370" t="s">
        <v>11908</v>
      </c>
      <c r="V2370" t="s">
        <v>9429</v>
      </c>
      <c r="Z2370">
        <v>112.7364699</v>
      </c>
      <c r="AA2370">
        <v>-7.2463784999999996</v>
      </c>
      <c r="AB2370" t="s">
        <v>9430</v>
      </c>
      <c r="AC2370" t="s">
        <v>237</v>
      </c>
      <c r="AL2370" t="s">
        <v>218</v>
      </c>
      <c r="AM2370" t="s">
        <v>9431</v>
      </c>
      <c r="AN2370" t="s">
        <v>6</v>
      </c>
      <c r="AO2370" t="s">
        <v>9004</v>
      </c>
      <c r="AP2370" s="57">
        <v>46248.625</v>
      </c>
      <c r="AR2370" t="s">
        <v>219</v>
      </c>
      <c r="AS2370" t="s">
        <v>293</v>
      </c>
      <c r="AT2370" t="s">
        <v>352</v>
      </c>
      <c r="AU2370">
        <v>20260814</v>
      </c>
      <c r="AV2370" t="s">
        <v>222</v>
      </c>
      <c r="AW2370" t="s">
        <v>4517</v>
      </c>
      <c r="AX2370" t="s">
        <v>223</v>
      </c>
      <c r="BA2370" s="57">
        <v>46248.625</v>
      </c>
      <c r="BB2370" t="s">
        <v>9431</v>
      </c>
      <c r="BC2370">
        <v>2026</v>
      </c>
      <c r="BD2370">
        <v>8</v>
      </c>
      <c r="BE2370">
        <v>14</v>
      </c>
      <c r="BF2370" s="6">
        <f t="shared" si="108"/>
        <v>46248</v>
      </c>
      <c r="BG2370">
        <f t="shared" si="109"/>
        <v>-0.625</v>
      </c>
      <c r="BH2370" t="str">
        <f t="shared" si="110"/>
        <v>COMPLY</v>
      </c>
      <c r="BI2370" t="str">
        <f>VLOOKUP(H2370,Sheet2!$A$1:$B$270,2,FALSE)</f>
        <v>SURABAYA UTARA</v>
      </c>
    </row>
    <row r="2371" spans="1:61">
      <c r="A2371">
        <v>2370</v>
      </c>
      <c r="B2371">
        <v>1002528383</v>
      </c>
      <c r="C2371">
        <v>3</v>
      </c>
      <c r="D2371" t="s">
        <v>42</v>
      </c>
      <c r="E2371">
        <v>5</v>
      </c>
      <c r="F2371" t="s">
        <v>102</v>
      </c>
      <c r="G2371" t="s">
        <v>100</v>
      </c>
      <c r="H2371" t="s">
        <v>282</v>
      </c>
      <c r="I2371" t="s">
        <v>213</v>
      </c>
      <c r="J2371" t="s">
        <v>214</v>
      </c>
      <c r="K2371" t="s">
        <v>149</v>
      </c>
      <c r="L2371" t="s">
        <v>215</v>
      </c>
      <c r="M2371" t="s">
        <v>225</v>
      </c>
      <c r="N2371" t="s">
        <v>216</v>
      </c>
      <c r="O2371" s="57">
        <v>46249.574965277781</v>
      </c>
      <c r="P2371" s="57">
        <v>46250.547326388885</v>
      </c>
      <c r="Q2371">
        <v>69366931</v>
      </c>
      <c r="S2371">
        <v>152507223627</v>
      </c>
      <c r="T2371" t="s">
        <v>11909</v>
      </c>
      <c r="U2371" t="s">
        <v>11910</v>
      </c>
      <c r="V2371" t="s">
        <v>11911</v>
      </c>
      <c r="Z2371">
        <v>113.904833</v>
      </c>
      <c r="AA2371">
        <v>-7.8723890000000001</v>
      </c>
      <c r="AB2371" t="s">
        <v>11912</v>
      </c>
      <c r="AC2371" t="s">
        <v>237</v>
      </c>
      <c r="AL2371" t="s">
        <v>218</v>
      </c>
      <c r="AM2371" t="s">
        <v>11913</v>
      </c>
      <c r="AN2371" t="s">
        <v>6</v>
      </c>
      <c r="AO2371" t="s">
        <v>10750</v>
      </c>
      <c r="AP2371" s="57">
        <v>46250.541666666664</v>
      </c>
      <c r="AR2371" t="s">
        <v>18</v>
      </c>
      <c r="AS2371" t="s">
        <v>282</v>
      </c>
      <c r="AT2371" t="s">
        <v>231</v>
      </c>
      <c r="AV2371" t="s">
        <v>227</v>
      </c>
      <c r="AW2371" t="s">
        <v>1014</v>
      </c>
      <c r="AX2371" t="s">
        <v>223</v>
      </c>
      <c r="BA2371" s="57">
        <v>46250.541666666664</v>
      </c>
      <c r="BB2371" t="s">
        <v>11913</v>
      </c>
      <c r="BF2371" s="6" t="e">
        <f t="shared" ref="BF2371:BF2434" si="111">DATE(BC2371,BD2371,BE2371)</f>
        <v>#NUM!</v>
      </c>
      <c r="BG2371" t="e">
        <f t="shared" ref="BG2371:BG2434" si="112">BF2371-BA2371</f>
        <v>#NUM!</v>
      </c>
      <c r="BH2371" t="e">
        <f t="shared" ref="BH2371:BH2434" si="113">IF(BG2371=1,"COMPLY",IF(BG2371&lt;1,"COMPLY","NOT COMPLY"))</f>
        <v>#NUM!</v>
      </c>
      <c r="BI2371" t="str">
        <f>VLOOKUP(H2371,Sheet2!$A$1:$B$270,2,FALSE)</f>
        <v>JEMBER</v>
      </c>
    </row>
    <row r="2372" spans="1:61">
      <c r="A2372">
        <v>2371</v>
      </c>
      <c r="B2372">
        <v>1002531168</v>
      </c>
      <c r="C2372">
        <v>3</v>
      </c>
      <c r="D2372" t="s">
        <v>45</v>
      </c>
      <c r="E2372">
        <v>5</v>
      </c>
      <c r="F2372" t="s">
        <v>211</v>
      </c>
      <c r="G2372" t="s">
        <v>115</v>
      </c>
      <c r="H2372" t="s">
        <v>405</v>
      </c>
      <c r="I2372" t="s">
        <v>213</v>
      </c>
      <c r="J2372" t="s">
        <v>214</v>
      </c>
      <c r="K2372" t="s">
        <v>149</v>
      </c>
      <c r="L2372" t="s">
        <v>215</v>
      </c>
      <c r="M2372" t="s">
        <v>225</v>
      </c>
      <c r="N2372" t="s">
        <v>216</v>
      </c>
      <c r="O2372" s="57">
        <v>46251.654131944444</v>
      </c>
      <c r="P2372" s="57">
        <v>46252.651099537034</v>
      </c>
      <c r="Q2372">
        <v>69368258</v>
      </c>
      <c r="S2372">
        <v>172602204110</v>
      </c>
      <c r="T2372" t="s">
        <v>11914</v>
      </c>
      <c r="U2372" t="s">
        <v>11915</v>
      </c>
      <c r="V2372" t="s">
        <v>11916</v>
      </c>
      <c r="Z2372">
        <v>116.184095554053</v>
      </c>
      <c r="AA2372">
        <v>-8.7222067072436698</v>
      </c>
      <c r="AB2372" t="s">
        <v>11917</v>
      </c>
      <c r="AC2372" t="s">
        <v>217</v>
      </c>
      <c r="AL2372" t="s">
        <v>218</v>
      </c>
      <c r="AM2372" t="s">
        <v>11470</v>
      </c>
      <c r="AN2372" t="s">
        <v>6</v>
      </c>
      <c r="AO2372" t="s">
        <v>11076</v>
      </c>
      <c r="AP2372" s="57">
        <v>46252.625</v>
      </c>
      <c r="AR2372" t="s">
        <v>18</v>
      </c>
      <c r="AS2372" t="s">
        <v>405</v>
      </c>
      <c r="AT2372" t="s">
        <v>231</v>
      </c>
      <c r="AV2372" t="s">
        <v>227</v>
      </c>
      <c r="AW2372" t="s">
        <v>1018</v>
      </c>
      <c r="AX2372" t="s">
        <v>223</v>
      </c>
      <c r="BA2372" s="57">
        <v>46252.625</v>
      </c>
      <c r="BB2372" t="s">
        <v>11470</v>
      </c>
      <c r="BF2372" s="6" t="e">
        <f t="shared" si="111"/>
        <v>#NUM!</v>
      </c>
      <c r="BG2372" t="e">
        <f t="shared" si="112"/>
        <v>#NUM!</v>
      </c>
      <c r="BH2372" t="e">
        <f t="shared" si="113"/>
        <v>#NUM!</v>
      </c>
      <c r="BI2372" t="str">
        <f>VLOOKUP(H2372,Sheet2!$A$1:$B$270,2,FALSE)</f>
        <v>SELONG</v>
      </c>
    </row>
    <row r="2373" spans="1:61">
      <c r="A2373">
        <v>2372</v>
      </c>
      <c r="B2373">
        <v>1002506461</v>
      </c>
      <c r="C2373">
        <v>3</v>
      </c>
      <c r="D2373" t="s">
        <v>49</v>
      </c>
      <c r="E2373">
        <v>4</v>
      </c>
      <c r="F2373" t="s">
        <v>246</v>
      </c>
      <c r="G2373" t="s">
        <v>247</v>
      </c>
      <c r="H2373" t="s">
        <v>675</v>
      </c>
      <c r="I2373" t="s">
        <v>213</v>
      </c>
      <c r="J2373" t="s">
        <v>214</v>
      </c>
      <c r="K2373" t="s">
        <v>149</v>
      </c>
      <c r="L2373" t="s">
        <v>215</v>
      </c>
      <c r="M2373" t="s">
        <v>76</v>
      </c>
      <c r="N2373" t="s">
        <v>216</v>
      </c>
      <c r="O2373" s="57">
        <v>46237.666620370372</v>
      </c>
      <c r="P2373" s="57">
        <v>46238.582881944443</v>
      </c>
      <c r="Q2373">
        <v>69357740</v>
      </c>
      <c r="S2373">
        <v>141408117790</v>
      </c>
      <c r="T2373" t="s">
        <v>2328</v>
      </c>
      <c r="U2373" t="s">
        <v>2329</v>
      </c>
      <c r="V2373" t="s">
        <v>2330</v>
      </c>
      <c r="Z2373">
        <v>110.4322815</v>
      </c>
      <c r="AA2373">
        <v>-7.0059246999999996</v>
      </c>
      <c r="AB2373" t="s">
        <v>2331</v>
      </c>
      <c r="AC2373" t="s">
        <v>237</v>
      </c>
      <c r="AL2373" t="s">
        <v>218</v>
      </c>
      <c r="AM2373" t="s">
        <v>1110</v>
      </c>
      <c r="AN2373" t="s">
        <v>6</v>
      </c>
      <c r="AO2373" s="57">
        <v>46089.674050925925</v>
      </c>
      <c r="AP2373" s="57">
        <v>46238.541666666664</v>
      </c>
      <c r="AR2373" t="s">
        <v>219</v>
      </c>
      <c r="AS2373" t="s">
        <v>675</v>
      </c>
      <c r="AT2373" t="s">
        <v>231</v>
      </c>
      <c r="AU2373">
        <v>20260804</v>
      </c>
      <c r="AV2373" t="s">
        <v>222</v>
      </c>
      <c r="AW2373" t="s">
        <v>1024</v>
      </c>
      <c r="AX2373" t="s">
        <v>223</v>
      </c>
      <c r="BA2373" s="57">
        <v>46238.541666666664</v>
      </c>
      <c r="BB2373" t="s">
        <v>1110</v>
      </c>
      <c r="BC2373">
        <v>2026</v>
      </c>
      <c r="BD2373">
        <v>8</v>
      </c>
      <c r="BE2373">
        <v>4</v>
      </c>
      <c r="BF2373" s="6">
        <f t="shared" si="111"/>
        <v>46238</v>
      </c>
      <c r="BG2373">
        <f t="shared" si="112"/>
        <v>-0.54166666666424135</v>
      </c>
      <c r="BH2373" t="str">
        <f t="shared" si="113"/>
        <v>COMPLY</v>
      </c>
      <c r="BI2373" t="e">
        <f>VLOOKUP(H2373,Sheet2!$A$1:$B$270,2,FALSE)</f>
        <v>#N/A</v>
      </c>
    </row>
    <row r="2374" spans="1:61">
      <c r="A2374">
        <v>2373</v>
      </c>
      <c r="B2374">
        <v>1002530645</v>
      </c>
      <c r="C2374">
        <v>3</v>
      </c>
      <c r="D2374" t="s">
        <v>42</v>
      </c>
      <c r="E2374">
        <v>5</v>
      </c>
      <c r="F2374" t="s">
        <v>233</v>
      </c>
      <c r="G2374" t="s">
        <v>105</v>
      </c>
      <c r="H2374" t="s">
        <v>299</v>
      </c>
      <c r="I2374" t="s">
        <v>213</v>
      </c>
      <c r="J2374" t="s">
        <v>214</v>
      </c>
      <c r="K2374" t="s">
        <v>149</v>
      </c>
      <c r="M2374" t="s">
        <v>602</v>
      </c>
      <c r="N2374" t="s">
        <v>216</v>
      </c>
      <c r="O2374" s="57">
        <v>46251.463946759257</v>
      </c>
      <c r="P2374" s="57">
        <v>46251.485949074071</v>
      </c>
      <c r="Q2374">
        <v>69367937</v>
      </c>
      <c r="S2374">
        <v>152313204553</v>
      </c>
      <c r="T2374" t="s">
        <v>11922</v>
      </c>
      <c r="U2374" t="s">
        <v>11923</v>
      </c>
      <c r="Z2374">
        <v>112.390987</v>
      </c>
      <c r="AA2374">
        <v>-7.426946</v>
      </c>
      <c r="AB2374" t="s">
        <v>11924</v>
      </c>
      <c r="AC2374" t="s">
        <v>230</v>
      </c>
      <c r="AO2374" t="s">
        <v>10555</v>
      </c>
      <c r="AR2374" t="s">
        <v>5</v>
      </c>
      <c r="AS2374" t="s">
        <v>299</v>
      </c>
      <c r="AT2374" t="s">
        <v>352</v>
      </c>
      <c r="AV2374" t="s">
        <v>11925</v>
      </c>
      <c r="AW2374" t="s">
        <v>561</v>
      </c>
      <c r="AX2374" t="s">
        <v>223</v>
      </c>
      <c r="BF2374" s="6" t="e">
        <f t="shared" si="111"/>
        <v>#NUM!</v>
      </c>
      <c r="BG2374" t="e">
        <f t="shared" si="112"/>
        <v>#NUM!</v>
      </c>
      <c r="BH2374" t="e">
        <f t="shared" si="113"/>
        <v>#NUM!</v>
      </c>
      <c r="BI2374" t="str">
        <f>VLOOKUP(H2374,Sheet2!$A$1:$B$270,2,FALSE)</f>
        <v>MOJOKERTO</v>
      </c>
    </row>
    <row r="2375" spans="1:61">
      <c r="A2375">
        <v>2374</v>
      </c>
      <c r="B2375">
        <v>1002505973</v>
      </c>
      <c r="C2375">
        <v>3</v>
      </c>
      <c r="D2375" t="s">
        <v>45</v>
      </c>
      <c r="E2375">
        <v>5</v>
      </c>
      <c r="F2375" t="s">
        <v>113</v>
      </c>
      <c r="G2375" t="s">
        <v>120</v>
      </c>
      <c r="H2375" t="s">
        <v>318</v>
      </c>
      <c r="I2375" t="s">
        <v>213</v>
      </c>
      <c r="J2375" t="s">
        <v>214</v>
      </c>
      <c r="K2375" t="s">
        <v>149</v>
      </c>
      <c r="L2375" t="s">
        <v>215</v>
      </c>
      <c r="M2375" t="s">
        <v>76</v>
      </c>
      <c r="N2375" t="s">
        <v>216</v>
      </c>
      <c r="O2375" s="57">
        <v>46237.509675925925</v>
      </c>
      <c r="P2375" s="57">
        <v>46238.621296296296</v>
      </c>
      <c r="Q2375">
        <v>69357447</v>
      </c>
      <c r="S2375">
        <v>172517222495</v>
      </c>
      <c r="T2375" t="s">
        <v>2332</v>
      </c>
      <c r="U2375" t="s">
        <v>2333</v>
      </c>
      <c r="V2375" t="s">
        <v>2334</v>
      </c>
      <c r="Z2375">
        <v>120.2604204</v>
      </c>
      <c r="AA2375">
        <v>-9.6529159</v>
      </c>
      <c r="AB2375" t="s">
        <v>2335</v>
      </c>
      <c r="AC2375" t="s">
        <v>237</v>
      </c>
      <c r="AL2375" t="s">
        <v>218</v>
      </c>
      <c r="AM2375" t="s">
        <v>2336</v>
      </c>
      <c r="AN2375" t="s">
        <v>6</v>
      </c>
      <c r="AO2375" s="57">
        <v>46089.517650462964</v>
      </c>
      <c r="AP2375" s="57">
        <v>46239.333333333336</v>
      </c>
      <c r="AR2375" t="s">
        <v>219</v>
      </c>
      <c r="AS2375" t="s">
        <v>318</v>
      </c>
      <c r="AT2375" t="s">
        <v>231</v>
      </c>
      <c r="AU2375">
        <v>20260804</v>
      </c>
      <c r="AV2375" t="s">
        <v>222</v>
      </c>
      <c r="AW2375" t="s">
        <v>1010</v>
      </c>
      <c r="AX2375" t="s">
        <v>223</v>
      </c>
      <c r="BA2375" s="57">
        <v>46239.333333333336</v>
      </c>
      <c r="BB2375" t="s">
        <v>2336</v>
      </c>
      <c r="BC2375">
        <v>2026</v>
      </c>
      <c r="BD2375">
        <v>8</v>
      </c>
      <c r="BE2375">
        <v>4</v>
      </c>
      <c r="BF2375" s="6">
        <f t="shared" si="111"/>
        <v>46238</v>
      </c>
      <c r="BG2375">
        <f t="shared" si="112"/>
        <v>-1.3333333333357587</v>
      </c>
      <c r="BH2375" t="str">
        <f t="shared" si="113"/>
        <v>COMPLY</v>
      </c>
      <c r="BI2375" t="str">
        <f>VLOOKUP(H2375,Sheet2!$A$1:$B$270,2,FALSE)</f>
        <v>WAINGAPU</v>
      </c>
    </row>
    <row r="2376" spans="1:61">
      <c r="A2376">
        <v>2375</v>
      </c>
      <c r="B2376">
        <v>1002512160</v>
      </c>
      <c r="C2376">
        <v>3</v>
      </c>
      <c r="D2376" t="s">
        <v>51</v>
      </c>
      <c r="E2376">
        <v>4</v>
      </c>
      <c r="F2376" t="s">
        <v>273</v>
      </c>
      <c r="G2376" t="s">
        <v>339</v>
      </c>
      <c r="H2376" t="s">
        <v>1075</v>
      </c>
      <c r="I2376" t="s">
        <v>213</v>
      </c>
      <c r="J2376" t="s">
        <v>214</v>
      </c>
      <c r="K2376" t="s">
        <v>149</v>
      </c>
      <c r="L2376" t="s">
        <v>215</v>
      </c>
      <c r="M2376" t="s">
        <v>76</v>
      </c>
      <c r="N2376" t="s">
        <v>216</v>
      </c>
      <c r="O2376" s="57">
        <v>46240.495092592595</v>
      </c>
      <c r="P2376" s="57">
        <v>46242.380219907405</v>
      </c>
      <c r="Q2376">
        <v>69359888</v>
      </c>
      <c r="S2376">
        <v>142552107745</v>
      </c>
      <c r="T2376" t="s">
        <v>2342</v>
      </c>
      <c r="U2376" t="s">
        <v>2343</v>
      </c>
      <c r="V2376" t="s">
        <v>2344</v>
      </c>
      <c r="Z2376">
        <v>111.594678</v>
      </c>
      <c r="AA2376">
        <v>-7.1478570000000001</v>
      </c>
      <c r="AB2376" t="s">
        <v>2345</v>
      </c>
      <c r="AC2376" t="s">
        <v>237</v>
      </c>
      <c r="AL2376" t="s">
        <v>218</v>
      </c>
      <c r="AM2376" t="s">
        <v>2346</v>
      </c>
      <c r="AN2376" t="s">
        <v>6</v>
      </c>
      <c r="AO2376" s="57">
        <v>46181.496516203704</v>
      </c>
      <c r="AP2376" s="57">
        <v>46241.333333333336</v>
      </c>
      <c r="AR2376" t="s">
        <v>219</v>
      </c>
      <c r="AS2376" t="s">
        <v>1075</v>
      </c>
      <c r="AT2376" t="s">
        <v>231</v>
      </c>
      <c r="AU2376">
        <v>20260808</v>
      </c>
      <c r="AV2376" t="s">
        <v>222</v>
      </c>
      <c r="AW2376" t="s">
        <v>238</v>
      </c>
      <c r="AX2376" t="s">
        <v>223</v>
      </c>
      <c r="BA2376" s="57">
        <v>46241.333333333336</v>
      </c>
      <c r="BB2376" t="s">
        <v>2346</v>
      </c>
      <c r="BC2376">
        <v>2026</v>
      </c>
      <c r="BD2376">
        <v>8</v>
      </c>
      <c r="BE2376">
        <v>8</v>
      </c>
      <c r="BF2376" s="6">
        <f t="shared" si="111"/>
        <v>46242</v>
      </c>
      <c r="BG2376">
        <f t="shared" si="112"/>
        <v>0.66666666666424135</v>
      </c>
      <c r="BH2376" t="str">
        <f t="shared" si="113"/>
        <v>COMPLY</v>
      </c>
      <c r="BI2376" t="e">
        <f>VLOOKUP(H2376,Sheet2!$A$1:$B$270,2,FALSE)</f>
        <v>#N/A</v>
      </c>
    </row>
    <row r="2377" spans="1:61">
      <c r="A2377">
        <v>2376</v>
      </c>
      <c r="B2377">
        <v>1002534493</v>
      </c>
      <c r="C2377">
        <v>3</v>
      </c>
      <c r="D2377" t="s">
        <v>45</v>
      </c>
      <c r="E2377">
        <v>5</v>
      </c>
      <c r="F2377" t="s">
        <v>211</v>
      </c>
      <c r="G2377" t="s">
        <v>115</v>
      </c>
      <c r="H2377" t="s">
        <v>279</v>
      </c>
      <c r="I2377" t="s">
        <v>213</v>
      </c>
      <c r="J2377" t="s">
        <v>214</v>
      </c>
      <c r="K2377" t="s">
        <v>149</v>
      </c>
      <c r="M2377" t="s">
        <v>76</v>
      </c>
      <c r="N2377" t="s">
        <v>216</v>
      </c>
      <c r="O2377" s="57">
        <v>46252.727071759262</v>
      </c>
      <c r="P2377" s="57">
        <v>46252.816666666666</v>
      </c>
      <c r="Q2377">
        <v>69368838</v>
      </c>
      <c r="S2377">
        <v>172603791437</v>
      </c>
      <c r="T2377" t="s">
        <v>13846</v>
      </c>
      <c r="U2377" t="s">
        <v>13857</v>
      </c>
      <c r="V2377" t="s">
        <v>13858</v>
      </c>
      <c r="Z2377">
        <v>116.334663837525</v>
      </c>
      <c r="AA2377">
        <v>-8.5880992022480207</v>
      </c>
      <c r="AB2377" t="s">
        <v>13849</v>
      </c>
      <c r="AC2377" t="s">
        <v>217</v>
      </c>
      <c r="AL2377" t="s">
        <v>218</v>
      </c>
      <c r="AM2377" t="s">
        <v>13859</v>
      </c>
      <c r="AN2377" t="s">
        <v>6</v>
      </c>
      <c r="AO2377" t="s">
        <v>12836</v>
      </c>
      <c r="AR2377" t="s">
        <v>219</v>
      </c>
      <c r="AS2377" t="s">
        <v>279</v>
      </c>
      <c r="AT2377" t="s">
        <v>231</v>
      </c>
      <c r="AU2377">
        <v>20260818</v>
      </c>
      <c r="AV2377" t="s">
        <v>222</v>
      </c>
      <c r="AW2377" t="s">
        <v>561</v>
      </c>
      <c r="AX2377" t="s">
        <v>223</v>
      </c>
      <c r="BA2377" s="57">
        <v>46252.291666666664</v>
      </c>
      <c r="BB2377" t="s">
        <v>13859</v>
      </c>
      <c r="BC2377">
        <v>2026</v>
      </c>
      <c r="BD2377">
        <v>8</v>
      </c>
      <c r="BE2377">
        <v>18</v>
      </c>
      <c r="BF2377" s="6">
        <f t="shared" si="111"/>
        <v>46252</v>
      </c>
      <c r="BG2377">
        <f t="shared" si="112"/>
        <v>-0.29166666666424135</v>
      </c>
      <c r="BH2377" t="str">
        <f t="shared" si="113"/>
        <v>COMPLY</v>
      </c>
      <c r="BI2377" t="str">
        <f>VLOOKUP(H2377,Sheet2!$A$1:$B$270,2,FALSE)</f>
        <v>SELONG</v>
      </c>
    </row>
    <row r="2378" spans="1:61">
      <c r="A2378">
        <v>2377</v>
      </c>
      <c r="B2378">
        <v>1002518804</v>
      </c>
      <c r="C2378">
        <v>3</v>
      </c>
      <c r="D2378" t="s">
        <v>55</v>
      </c>
      <c r="E2378">
        <v>5</v>
      </c>
      <c r="F2378" t="s">
        <v>265</v>
      </c>
      <c r="G2378" t="s">
        <v>128</v>
      </c>
      <c r="H2378" t="s">
        <v>386</v>
      </c>
      <c r="I2378" t="s">
        <v>213</v>
      </c>
      <c r="J2378" t="s">
        <v>214</v>
      </c>
      <c r="K2378" t="s">
        <v>149</v>
      </c>
      <c r="L2378" t="s">
        <v>215</v>
      </c>
      <c r="M2378" t="s">
        <v>76</v>
      </c>
      <c r="N2378" t="s">
        <v>216</v>
      </c>
      <c r="O2378" s="57">
        <v>46245.336782407408</v>
      </c>
      <c r="P2378" s="57">
        <v>46245.933796296296</v>
      </c>
      <c r="Q2378">
        <v>69362846</v>
      </c>
      <c r="S2378">
        <v>152409278340</v>
      </c>
      <c r="T2378" t="s">
        <v>7577</v>
      </c>
      <c r="U2378" t="s">
        <v>7578</v>
      </c>
      <c r="V2378" t="s">
        <v>7579</v>
      </c>
      <c r="Z2378">
        <v>112.69767109999999</v>
      </c>
      <c r="AA2378">
        <v>-7.2659530999999999</v>
      </c>
      <c r="AB2378" t="s">
        <v>7580</v>
      </c>
      <c r="AC2378" t="s">
        <v>217</v>
      </c>
      <c r="AL2378" t="s">
        <v>218</v>
      </c>
      <c r="AM2378" t="s">
        <v>7581</v>
      </c>
      <c r="AN2378" t="s">
        <v>6</v>
      </c>
      <c r="AO2378" s="57">
        <v>46334.340717592589</v>
      </c>
      <c r="AP2378" s="57">
        <v>46246.541666666664</v>
      </c>
      <c r="AR2378" t="s">
        <v>219</v>
      </c>
      <c r="AS2378" t="s">
        <v>386</v>
      </c>
      <c r="AT2378" t="s">
        <v>231</v>
      </c>
      <c r="AU2378">
        <v>20260811</v>
      </c>
      <c r="AV2378" t="s">
        <v>222</v>
      </c>
      <c r="AW2378" t="s">
        <v>1010</v>
      </c>
      <c r="AX2378" t="s">
        <v>223</v>
      </c>
      <c r="BA2378" s="57">
        <v>46246.541666666664</v>
      </c>
      <c r="BB2378" t="s">
        <v>7581</v>
      </c>
      <c r="BC2378">
        <v>2026</v>
      </c>
      <c r="BD2378">
        <v>8</v>
      </c>
      <c r="BE2378">
        <v>11</v>
      </c>
      <c r="BF2378" s="6">
        <f t="shared" si="111"/>
        <v>46245</v>
      </c>
      <c r="BG2378">
        <f t="shared" si="112"/>
        <v>-1.5416666666642413</v>
      </c>
      <c r="BH2378" t="str">
        <f t="shared" si="113"/>
        <v>COMPLY</v>
      </c>
      <c r="BI2378" t="str">
        <f>VLOOKUP(H2378,Sheet2!$A$1:$B$270,2,FALSE)</f>
        <v>SURABAYA UTARA</v>
      </c>
    </row>
    <row r="2379" spans="1:61">
      <c r="A2379">
        <v>2378</v>
      </c>
      <c r="B2379">
        <v>1002505987</v>
      </c>
      <c r="C2379">
        <v>3</v>
      </c>
      <c r="D2379" t="s">
        <v>38</v>
      </c>
      <c r="E2379">
        <v>5</v>
      </c>
      <c r="F2379" t="s">
        <v>90</v>
      </c>
      <c r="G2379" t="s">
        <v>98</v>
      </c>
      <c r="H2379" t="s">
        <v>301</v>
      </c>
      <c r="I2379" t="s">
        <v>213</v>
      </c>
      <c r="J2379" t="s">
        <v>214</v>
      </c>
      <c r="K2379" t="s">
        <v>149</v>
      </c>
      <c r="L2379" t="s">
        <v>215</v>
      </c>
      <c r="M2379" t="s">
        <v>76</v>
      </c>
      <c r="N2379" t="s">
        <v>216</v>
      </c>
      <c r="O2379" s="57">
        <v>46237.520104166666</v>
      </c>
      <c r="P2379" s="57">
        <v>46238.649143518516</v>
      </c>
      <c r="Q2379">
        <v>69357452</v>
      </c>
      <c r="S2379">
        <v>152606246370</v>
      </c>
      <c r="T2379" t="s">
        <v>1917</v>
      </c>
      <c r="U2379" t="s">
        <v>2351</v>
      </c>
      <c r="V2379" t="s">
        <v>2352</v>
      </c>
      <c r="Z2379">
        <v>111.900997012853</v>
      </c>
      <c r="AA2379">
        <v>-8.0732220346341208</v>
      </c>
      <c r="AB2379" t="s">
        <v>2353</v>
      </c>
      <c r="AC2379" t="s">
        <v>217</v>
      </c>
      <c r="AL2379" t="s">
        <v>218</v>
      </c>
      <c r="AM2379" t="s">
        <v>2354</v>
      </c>
      <c r="AN2379" t="s">
        <v>6</v>
      </c>
      <c r="AO2379" s="57">
        <v>46089.527777777781</v>
      </c>
      <c r="AP2379" s="57">
        <v>46238.541666666664</v>
      </c>
      <c r="AR2379" t="s">
        <v>219</v>
      </c>
      <c r="AS2379" t="s">
        <v>301</v>
      </c>
      <c r="AT2379" t="s">
        <v>231</v>
      </c>
      <c r="AU2379">
        <v>20260804</v>
      </c>
      <c r="AV2379" t="s">
        <v>222</v>
      </c>
      <c r="AW2379" t="s">
        <v>955</v>
      </c>
      <c r="AX2379" t="s">
        <v>223</v>
      </c>
      <c r="BA2379" s="57">
        <v>46238.541666666664</v>
      </c>
      <c r="BB2379" t="s">
        <v>2354</v>
      </c>
      <c r="BC2379">
        <v>2026</v>
      </c>
      <c r="BD2379">
        <v>8</v>
      </c>
      <c r="BE2379">
        <v>4</v>
      </c>
      <c r="BF2379" s="6">
        <f t="shared" si="111"/>
        <v>46238</v>
      </c>
      <c r="BG2379">
        <f t="shared" si="112"/>
        <v>-0.54166666666424135</v>
      </c>
      <c r="BH2379" t="str">
        <f t="shared" si="113"/>
        <v>COMPLY</v>
      </c>
      <c r="BI2379" t="str">
        <f>VLOOKUP(H2379,Sheet2!$A$1:$B$270,2,FALSE)</f>
        <v>BLITAR</v>
      </c>
    </row>
    <row r="2380" spans="1:61">
      <c r="A2380">
        <v>2379</v>
      </c>
      <c r="B2380">
        <v>1002504347</v>
      </c>
      <c r="C2380">
        <v>3</v>
      </c>
      <c r="D2380" t="s">
        <v>34</v>
      </c>
      <c r="E2380">
        <v>5</v>
      </c>
      <c r="F2380" t="s">
        <v>585</v>
      </c>
      <c r="G2380" t="s">
        <v>83</v>
      </c>
      <c r="H2380" t="s">
        <v>325</v>
      </c>
      <c r="I2380" t="s">
        <v>213</v>
      </c>
      <c r="J2380" t="s">
        <v>214</v>
      </c>
      <c r="K2380" t="s">
        <v>149</v>
      </c>
      <c r="L2380" t="s">
        <v>215</v>
      </c>
      <c r="M2380" t="s">
        <v>76</v>
      </c>
      <c r="N2380" t="s">
        <v>216</v>
      </c>
      <c r="O2380" s="57">
        <v>46235.430520833332</v>
      </c>
      <c r="P2380" s="57">
        <v>46236.748252314814</v>
      </c>
      <c r="Q2380">
        <v>69356625</v>
      </c>
      <c r="S2380">
        <v>172401793316</v>
      </c>
      <c r="T2380" t="s">
        <v>2355</v>
      </c>
      <c r="U2380" t="s">
        <v>2356</v>
      </c>
      <c r="V2380" t="s">
        <v>2357</v>
      </c>
      <c r="Z2380">
        <v>115.2305997</v>
      </c>
      <c r="AA2380">
        <v>-8.6845496000000004</v>
      </c>
      <c r="AB2380" t="s">
        <v>2358</v>
      </c>
      <c r="AC2380" t="s">
        <v>237</v>
      </c>
      <c r="AL2380" t="s">
        <v>218</v>
      </c>
      <c r="AM2380" t="s">
        <v>2359</v>
      </c>
      <c r="AN2380" t="s">
        <v>6</v>
      </c>
      <c r="AO2380" s="57">
        <v>46030.434212962966</v>
      </c>
      <c r="AP2380" s="57">
        <v>46236.333333333336</v>
      </c>
      <c r="AR2380" t="s">
        <v>219</v>
      </c>
      <c r="AS2380" t="s">
        <v>325</v>
      </c>
      <c r="AT2380" t="s">
        <v>231</v>
      </c>
      <c r="AU2380">
        <v>20260802</v>
      </c>
      <c r="AV2380" t="s">
        <v>222</v>
      </c>
      <c r="AW2380" t="s">
        <v>1022</v>
      </c>
      <c r="AX2380" t="s">
        <v>223</v>
      </c>
      <c r="BA2380" s="57">
        <v>46236.333333333336</v>
      </c>
      <c r="BB2380" t="s">
        <v>2359</v>
      </c>
      <c r="BC2380">
        <v>2026</v>
      </c>
      <c r="BD2380">
        <v>8</v>
      </c>
      <c r="BE2380">
        <v>2</v>
      </c>
      <c r="BF2380" s="6">
        <f t="shared" si="111"/>
        <v>46236</v>
      </c>
      <c r="BG2380">
        <f t="shared" si="112"/>
        <v>-0.33333333333575865</v>
      </c>
      <c r="BH2380" t="str">
        <f t="shared" si="113"/>
        <v>COMPLY</v>
      </c>
      <c r="BI2380" t="str">
        <f>VLOOKUP(H2380,Sheet2!$A$1:$B$270,2,FALSE)</f>
        <v>SANUR</v>
      </c>
    </row>
    <row r="2381" spans="1:61">
      <c r="A2381">
        <v>2380</v>
      </c>
      <c r="B2381">
        <v>1002517415</v>
      </c>
      <c r="C2381">
        <v>3</v>
      </c>
      <c r="D2381" t="s">
        <v>59</v>
      </c>
      <c r="E2381">
        <v>4</v>
      </c>
      <c r="F2381" t="s">
        <v>567</v>
      </c>
      <c r="G2381" t="s">
        <v>609</v>
      </c>
      <c r="H2381" t="s">
        <v>620</v>
      </c>
      <c r="I2381" t="s">
        <v>213</v>
      </c>
      <c r="J2381" t="s">
        <v>214</v>
      </c>
      <c r="K2381" t="s">
        <v>149</v>
      </c>
      <c r="M2381" t="s">
        <v>586</v>
      </c>
      <c r="N2381" t="s">
        <v>608</v>
      </c>
      <c r="O2381" s="57">
        <v>46244.476412037038</v>
      </c>
      <c r="P2381" s="57">
        <v>46247.458807870367</v>
      </c>
      <c r="Q2381">
        <v>68988943</v>
      </c>
      <c r="S2381">
        <v>146131120575</v>
      </c>
      <c r="T2381" t="s">
        <v>3257</v>
      </c>
      <c r="U2381" t="s">
        <v>3270</v>
      </c>
      <c r="V2381" t="s">
        <v>6426</v>
      </c>
      <c r="Z2381">
        <v>110.4013092</v>
      </c>
      <c r="AA2381">
        <v>-7.7817561</v>
      </c>
      <c r="AB2381" t="s">
        <v>6427</v>
      </c>
      <c r="AC2381" t="s">
        <v>226</v>
      </c>
      <c r="AL2381" t="s">
        <v>218</v>
      </c>
      <c r="AM2381" t="s">
        <v>6428</v>
      </c>
      <c r="AN2381" t="s">
        <v>6</v>
      </c>
      <c r="AO2381" s="57">
        <v>46303.486157407409</v>
      </c>
      <c r="AP2381" s="57">
        <v>46245.625</v>
      </c>
      <c r="AQ2381" t="s">
        <v>564</v>
      </c>
      <c r="AR2381" t="s">
        <v>14</v>
      </c>
      <c r="AS2381" t="s">
        <v>620</v>
      </c>
      <c r="AT2381" t="s">
        <v>231</v>
      </c>
      <c r="AV2381" t="s">
        <v>587</v>
      </c>
      <c r="AW2381" t="s">
        <v>561</v>
      </c>
      <c r="AX2381" t="s">
        <v>223</v>
      </c>
      <c r="BA2381" s="57">
        <v>46245.625</v>
      </c>
      <c r="BB2381" t="s">
        <v>6428</v>
      </c>
      <c r="BF2381" s="6" t="e">
        <f t="shared" si="111"/>
        <v>#NUM!</v>
      </c>
      <c r="BG2381" t="e">
        <f t="shared" si="112"/>
        <v>#NUM!</v>
      </c>
      <c r="BH2381" t="e">
        <f t="shared" si="113"/>
        <v>#NUM!</v>
      </c>
      <c r="BI2381" t="e">
        <f>VLOOKUP(H2381,Sheet2!$A$1:$B$270,2,FALSE)</f>
        <v>#N/A</v>
      </c>
    </row>
    <row r="2382" spans="1:61">
      <c r="A2382">
        <v>2381</v>
      </c>
      <c r="B2382">
        <v>1002513766</v>
      </c>
      <c r="C2382">
        <v>3</v>
      </c>
      <c r="D2382" t="s">
        <v>45</v>
      </c>
      <c r="E2382">
        <v>5</v>
      </c>
      <c r="F2382" t="s">
        <v>211</v>
      </c>
      <c r="G2382" t="s">
        <v>110</v>
      </c>
      <c r="H2382" t="s">
        <v>319</v>
      </c>
      <c r="I2382" t="s">
        <v>213</v>
      </c>
      <c r="J2382" t="s">
        <v>214</v>
      </c>
      <c r="K2382" t="s">
        <v>149</v>
      </c>
      <c r="M2382" t="s">
        <v>76</v>
      </c>
      <c r="N2382" t="s">
        <v>216</v>
      </c>
      <c r="O2382" s="57">
        <v>46241.378506944442</v>
      </c>
      <c r="P2382" s="57">
        <v>46241.577037037037</v>
      </c>
      <c r="Q2382">
        <v>69358680</v>
      </c>
      <c r="S2382">
        <v>172611786194</v>
      </c>
      <c r="T2382" t="s">
        <v>1846</v>
      </c>
      <c r="U2382" t="s">
        <v>5080</v>
      </c>
      <c r="V2382" t="s">
        <v>5081</v>
      </c>
      <c r="Z2382">
        <v>118.46000119999999</v>
      </c>
      <c r="AA2382">
        <v>-8.5314552999999993</v>
      </c>
      <c r="AB2382" t="s">
        <v>1849</v>
      </c>
      <c r="AC2382" t="s">
        <v>290</v>
      </c>
      <c r="AL2382" t="s">
        <v>218</v>
      </c>
      <c r="AM2382" t="s">
        <v>5082</v>
      </c>
      <c r="AN2382" t="s">
        <v>6</v>
      </c>
      <c r="AO2382" s="57">
        <v>46211.382592592592</v>
      </c>
      <c r="AR2382" t="s">
        <v>219</v>
      </c>
      <c r="AS2382" t="s">
        <v>319</v>
      </c>
      <c r="AT2382" t="s">
        <v>231</v>
      </c>
      <c r="AU2382">
        <v>20260807</v>
      </c>
      <c r="AV2382" t="s">
        <v>222</v>
      </c>
      <c r="AW2382" t="s">
        <v>561</v>
      </c>
      <c r="AX2382" t="s">
        <v>223</v>
      </c>
      <c r="BA2382" s="57">
        <v>46241.291666666664</v>
      </c>
      <c r="BB2382" t="s">
        <v>5082</v>
      </c>
      <c r="BC2382">
        <v>2026</v>
      </c>
      <c r="BD2382">
        <v>8</v>
      </c>
      <c r="BE2382">
        <v>7</v>
      </c>
      <c r="BF2382" s="6">
        <f t="shared" si="111"/>
        <v>46241</v>
      </c>
      <c r="BG2382">
        <f t="shared" si="112"/>
        <v>-0.29166666666424135</v>
      </c>
      <c r="BH2382" t="str">
        <f t="shared" si="113"/>
        <v>COMPLY</v>
      </c>
      <c r="BI2382" t="str">
        <f>VLOOKUP(H2382,Sheet2!$A$1:$B$270,2,FALSE)</f>
        <v>BIMA</v>
      </c>
    </row>
    <row r="2383" spans="1:61">
      <c r="A2383">
        <v>2382</v>
      </c>
      <c r="B2383">
        <v>1002506207</v>
      </c>
      <c r="C2383">
        <v>3</v>
      </c>
      <c r="D2383" t="s">
        <v>45</v>
      </c>
      <c r="E2383">
        <v>5</v>
      </c>
      <c r="F2383" t="s">
        <v>211</v>
      </c>
      <c r="G2383" t="s">
        <v>115</v>
      </c>
      <c r="H2383" t="s">
        <v>279</v>
      </c>
      <c r="I2383" t="s">
        <v>213</v>
      </c>
      <c r="J2383" t="s">
        <v>214</v>
      </c>
      <c r="K2383" t="s">
        <v>149</v>
      </c>
      <c r="L2383" t="s">
        <v>215</v>
      </c>
      <c r="M2383" t="s">
        <v>76</v>
      </c>
      <c r="N2383" t="s">
        <v>216</v>
      </c>
      <c r="O2383" s="57">
        <v>46237.59302083333</v>
      </c>
      <c r="P2383" s="57">
        <v>46238.605370370373</v>
      </c>
      <c r="Q2383">
        <v>69357593</v>
      </c>
      <c r="S2383">
        <v>172603791527</v>
      </c>
      <c r="T2383" t="s">
        <v>2360</v>
      </c>
      <c r="U2383" t="s">
        <v>2361</v>
      </c>
      <c r="V2383" t="s">
        <v>2362</v>
      </c>
      <c r="Z2383">
        <v>116.34333360940199</v>
      </c>
      <c r="AA2383">
        <v>-8.6760711724175295</v>
      </c>
      <c r="AB2383" t="s">
        <v>2363</v>
      </c>
      <c r="AC2383" t="s">
        <v>217</v>
      </c>
      <c r="AL2383" t="s">
        <v>218</v>
      </c>
      <c r="AM2383" t="s">
        <v>2364</v>
      </c>
      <c r="AN2383" t="s">
        <v>6</v>
      </c>
      <c r="AO2383" s="57">
        <v>46089.611215277779</v>
      </c>
      <c r="AP2383" s="57">
        <v>46238.541666666664</v>
      </c>
      <c r="AR2383" t="s">
        <v>219</v>
      </c>
      <c r="AS2383" t="s">
        <v>279</v>
      </c>
      <c r="AT2383" t="s">
        <v>231</v>
      </c>
      <c r="AU2383">
        <v>20260804</v>
      </c>
      <c r="AV2383" t="s">
        <v>222</v>
      </c>
      <c r="AW2383" t="s">
        <v>924</v>
      </c>
      <c r="AX2383" t="s">
        <v>223</v>
      </c>
      <c r="BA2383" s="57">
        <v>46238.541666666664</v>
      </c>
      <c r="BB2383" t="s">
        <v>2364</v>
      </c>
      <c r="BC2383">
        <v>2026</v>
      </c>
      <c r="BD2383">
        <v>8</v>
      </c>
      <c r="BE2383">
        <v>4</v>
      </c>
      <c r="BF2383" s="6">
        <f t="shared" si="111"/>
        <v>46238</v>
      </c>
      <c r="BG2383">
        <f t="shared" si="112"/>
        <v>-0.54166666666424135</v>
      </c>
      <c r="BH2383" t="str">
        <f t="shared" si="113"/>
        <v>COMPLY</v>
      </c>
      <c r="BI2383" t="str">
        <f>VLOOKUP(H2383,Sheet2!$A$1:$B$270,2,FALSE)</f>
        <v>SELONG</v>
      </c>
    </row>
    <row r="2384" spans="1:61">
      <c r="A2384">
        <v>2383</v>
      </c>
      <c r="B2384">
        <v>1002506060</v>
      </c>
      <c r="C2384">
        <v>3</v>
      </c>
      <c r="D2384" t="s">
        <v>38</v>
      </c>
      <c r="E2384">
        <v>5</v>
      </c>
      <c r="F2384" t="s">
        <v>92</v>
      </c>
      <c r="G2384" t="s">
        <v>97</v>
      </c>
      <c r="H2384" t="s">
        <v>350</v>
      </c>
      <c r="I2384" t="s">
        <v>213</v>
      </c>
      <c r="J2384" t="s">
        <v>214</v>
      </c>
      <c r="K2384" t="s">
        <v>149</v>
      </c>
      <c r="L2384" t="s">
        <v>215</v>
      </c>
      <c r="M2384" t="s">
        <v>76</v>
      </c>
      <c r="N2384" t="s">
        <v>216</v>
      </c>
      <c r="O2384" s="57">
        <v>46237.551365740743</v>
      </c>
      <c r="P2384" s="57">
        <v>46238.620138888888</v>
      </c>
      <c r="Q2384">
        <v>69357479</v>
      </c>
      <c r="S2384">
        <v>152648206699</v>
      </c>
      <c r="T2384" t="s">
        <v>2379</v>
      </c>
      <c r="U2384" t="s">
        <v>2380</v>
      </c>
      <c r="V2384" t="s">
        <v>2381</v>
      </c>
      <c r="Z2384">
        <v>111.801662072539</v>
      </c>
      <c r="AA2384">
        <v>-6.7924671514779904</v>
      </c>
      <c r="AB2384" t="s">
        <v>2382</v>
      </c>
      <c r="AC2384" t="s">
        <v>217</v>
      </c>
      <c r="AL2384" t="s">
        <v>218</v>
      </c>
      <c r="AM2384" t="s">
        <v>2383</v>
      </c>
      <c r="AN2384" t="s">
        <v>6</v>
      </c>
      <c r="AO2384" s="57">
        <v>46089.559490740743</v>
      </c>
      <c r="AP2384" s="57">
        <v>46238.541666666664</v>
      </c>
      <c r="AR2384" t="s">
        <v>219</v>
      </c>
      <c r="AS2384" t="s">
        <v>350</v>
      </c>
      <c r="AT2384" t="s">
        <v>231</v>
      </c>
      <c r="AU2384">
        <v>20260804</v>
      </c>
      <c r="AV2384" t="s">
        <v>222</v>
      </c>
      <c r="AW2384" t="s">
        <v>1010</v>
      </c>
      <c r="AX2384" t="s">
        <v>223</v>
      </c>
      <c r="BA2384" s="57">
        <v>46238.541666666664</v>
      </c>
      <c r="BB2384" t="s">
        <v>2383</v>
      </c>
      <c r="BC2384">
        <v>2026</v>
      </c>
      <c r="BD2384">
        <v>8</v>
      </c>
      <c r="BE2384">
        <v>4</v>
      </c>
      <c r="BF2384" s="6">
        <f t="shared" si="111"/>
        <v>46238</v>
      </c>
      <c r="BG2384">
        <f t="shared" si="112"/>
        <v>-0.54166666666424135</v>
      </c>
      <c r="BH2384" t="str">
        <f t="shared" si="113"/>
        <v>COMPLY</v>
      </c>
      <c r="BI2384" t="str">
        <f>VLOOKUP(H2384,Sheet2!$A$1:$B$270,2,FALSE)</f>
        <v>BOJONEGORO</v>
      </c>
    </row>
    <row r="2385" spans="1:61">
      <c r="A2385">
        <v>2384</v>
      </c>
      <c r="B2385">
        <v>1002520175</v>
      </c>
      <c r="C2385">
        <v>3</v>
      </c>
      <c r="D2385" t="s">
        <v>55</v>
      </c>
      <c r="E2385">
        <v>5</v>
      </c>
      <c r="F2385" t="s">
        <v>313</v>
      </c>
      <c r="G2385" t="s">
        <v>124</v>
      </c>
      <c r="H2385" t="s">
        <v>397</v>
      </c>
      <c r="I2385" t="s">
        <v>213</v>
      </c>
      <c r="J2385" t="s">
        <v>214</v>
      </c>
      <c r="K2385" t="s">
        <v>149</v>
      </c>
      <c r="L2385" t="s">
        <v>215</v>
      </c>
      <c r="M2385" t="s">
        <v>586</v>
      </c>
      <c r="N2385" t="s">
        <v>216</v>
      </c>
      <c r="O2385" s="57">
        <v>46245.599270833336</v>
      </c>
      <c r="P2385" s="57">
        <v>46252.357025462959</v>
      </c>
      <c r="Q2385">
        <v>69363447</v>
      </c>
      <c r="S2385">
        <v>152302236728</v>
      </c>
      <c r="T2385" t="s">
        <v>7583</v>
      </c>
      <c r="U2385" t="s">
        <v>7584</v>
      </c>
      <c r="V2385" t="s">
        <v>7585</v>
      </c>
      <c r="Z2385">
        <v>112.7191832</v>
      </c>
      <c r="AA2385">
        <v>-7.3804387</v>
      </c>
      <c r="AB2385" t="s">
        <v>7586</v>
      </c>
      <c r="AC2385" t="s">
        <v>237</v>
      </c>
      <c r="AL2385" t="s">
        <v>218</v>
      </c>
      <c r="AM2385" t="s">
        <v>7108</v>
      </c>
      <c r="AN2385" t="s">
        <v>6</v>
      </c>
      <c r="AO2385" s="57">
        <v>46334.610983796294</v>
      </c>
      <c r="AP2385" s="57">
        <v>46246.541666666664</v>
      </c>
      <c r="AQ2385" t="s">
        <v>248</v>
      </c>
      <c r="AR2385" t="s">
        <v>14</v>
      </c>
      <c r="AS2385" t="s">
        <v>397</v>
      </c>
      <c r="AT2385" t="s">
        <v>231</v>
      </c>
      <c r="AV2385" t="s">
        <v>587</v>
      </c>
      <c r="AW2385" t="s">
        <v>1014</v>
      </c>
      <c r="AX2385" t="s">
        <v>223</v>
      </c>
      <c r="BA2385" s="57">
        <v>46246.541666666664</v>
      </c>
      <c r="BB2385" t="s">
        <v>7108</v>
      </c>
      <c r="BF2385" s="6" t="e">
        <f t="shared" si="111"/>
        <v>#NUM!</v>
      </c>
      <c r="BG2385" t="e">
        <f t="shared" si="112"/>
        <v>#NUM!</v>
      </c>
      <c r="BH2385" t="e">
        <f t="shared" si="113"/>
        <v>#NUM!</v>
      </c>
      <c r="BI2385" t="str">
        <f>VLOOKUP(H2385,Sheet2!$A$1:$B$270,2,FALSE)</f>
        <v>SURABAYA SELATAN</v>
      </c>
    </row>
    <row r="2386" spans="1:61">
      <c r="A2386">
        <v>2385</v>
      </c>
      <c r="B2386">
        <v>1002520733</v>
      </c>
      <c r="C2386">
        <v>3</v>
      </c>
      <c r="D2386" t="s">
        <v>55</v>
      </c>
      <c r="E2386">
        <v>5</v>
      </c>
      <c r="F2386" t="s">
        <v>265</v>
      </c>
      <c r="G2386" t="s">
        <v>128</v>
      </c>
      <c r="H2386" t="s">
        <v>311</v>
      </c>
      <c r="I2386" t="s">
        <v>213</v>
      </c>
      <c r="J2386" t="s">
        <v>214</v>
      </c>
      <c r="K2386" t="s">
        <v>149</v>
      </c>
      <c r="M2386" t="s">
        <v>236</v>
      </c>
      <c r="N2386" t="s">
        <v>216</v>
      </c>
      <c r="O2386" s="57">
        <v>46245.686828703707</v>
      </c>
      <c r="P2386" s="57">
        <v>46249.005740740744</v>
      </c>
      <c r="Q2386">
        <v>69363631</v>
      </c>
      <c r="S2386">
        <v>152417233945</v>
      </c>
      <c r="T2386" t="s">
        <v>7589</v>
      </c>
      <c r="U2386" t="s">
        <v>7590</v>
      </c>
      <c r="V2386" t="s">
        <v>8509</v>
      </c>
      <c r="Z2386">
        <v>112.5748854</v>
      </c>
      <c r="AA2386">
        <v>-7.3779021</v>
      </c>
      <c r="AB2386" t="s">
        <v>7591</v>
      </c>
      <c r="AC2386" t="s">
        <v>291</v>
      </c>
      <c r="AL2386" t="s">
        <v>218</v>
      </c>
      <c r="AM2386" t="s">
        <v>8510</v>
      </c>
      <c r="AN2386" t="s">
        <v>6</v>
      </c>
      <c r="AO2386" s="57">
        <v>46334.694293981483</v>
      </c>
      <c r="AP2386" s="57">
        <v>46247.333333333336</v>
      </c>
      <c r="AR2386" t="s">
        <v>12</v>
      </c>
      <c r="AS2386" t="s">
        <v>311</v>
      </c>
      <c r="AT2386" t="s">
        <v>231</v>
      </c>
      <c r="AV2386" t="s">
        <v>917</v>
      </c>
      <c r="AW2386" t="s">
        <v>560</v>
      </c>
      <c r="AX2386" t="s">
        <v>223</v>
      </c>
      <c r="BA2386" s="57">
        <v>46247.333333333336</v>
      </c>
      <c r="BB2386" t="s">
        <v>8510</v>
      </c>
      <c r="BF2386" s="6" t="e">
        <f t="shared" si="111"/>
        <v>#NUM!</v>
      </c>
      <c r="BG2386" t="e">
        <f t="shared" si="112"/>
        <v>#NUM!</v>
      </c>
      <c r="BH2386" t="e">
        <f t="shared" si="113"/>
        <v>#NUM!</v>
      </c>
      <c r="BI2386" t="str">
        <f>VLOOKUP(H2386,Sheet2!$A$1:$B$270,2,FALSE)</f>
        <v>SURABAYA UTARA</v>
      </c>
    </row>
    <row r="2387" spans="1:61">
      <c r="A2387">
        <v>2386</v>
      </c>
      <c r="B2387">
        <v>1002519962</v>
      </c>
      <c r="C2387">
        <v>3</v>
      </c>
      <c r="D2387" t="s">
        <v>38</v>
      </c>
      <c r="E2387">
        <v>5</v>
      </c>
      <c r="F2387" t="s">
        <v>90</v>
      </c>
      <c r="G2387" t="s">
        <v>90</v>
      </c>
      <c r="H2387" t="s">
        <v>459</v>
      </c>
      <c r="I2387" t="s">
        <v>213</v>
      </c>
      <c r="J2387" t="s">
        <v>214</v>
      </c>
      <c r="K2387" t="s">
        <v>149</v>
      </c>
      <c r="L2387" t="s">
        <v>215</v>
      </c>
      <c r="M2387" t="s">
        <v>76</v>
      </c>
      <c r="N2387" t="s">
        <v>216</v>
      </c>
      <c r="O2387" s="57">
        <v>46245.572870370372</v>
      </c>
      <c r="P2387" s="57">
        <v>46245.826157407406</v>
      </c>
      <c r="Q2387">
        <v>69363353</v>
      </c>
      <c r="S2387">
        <v>152640225882</v>
      </c>
      <c r="T2387" t="s">
        <v>7592</v>
      </c>
      <c r="U2387" t="s">
        <v>7593</v>
      </c>
      <c r="V2387" t="s">
        <v>7594</v>
      </c>
      <c r="Z2387">
        <v>111.987056024372</v>
      </c>
      <c r="AA2387">
        <v>-7.7741479156884701</v>
      </c>
      <c r="AB2387" t="s">
        <v>7595</v>
      </c>
      <c r="AC2387" t="s">
        <v>217</v>
      </c>
      <c r="AL2387" t="s">
        <v>218</v>
      </c>
      <c r="AM2387" t="s">
        <v>7098</v>
      </c>
      <c r="AN2387" t="s">
        <v>6</v>
      </c>
      <c r="AO2387" s="57">
        <v>46334.579965277779</v>
      </c>
      <c r="AP2387" s="57">
        <v>46246.541666666664</v>
      </c>
      <c r="AR2387" t="s">
        <v>219</v>
      </c>
      <c r="AS2387" t="s">
        <v>459</v>
      </c>
      <c r="AT2387" t="s">
        <v>231</v>
      </c>
      <c r="AU2387">
        <v>20260811</v>
      </c>
      <c r="AV2387" t="s">
        <v>222</v>
      </c>
      <c r="AW2387" t="s">
        <v>1010</v>
      </c>
      <c r="AX2387" t="s">
        <v>223</v>
      </c>
      <c r="BA2387" s="57">
        <v>46246.541666666664</v>
      </c>
      <c r="BB2387" t="s">
        <v>7098</v>
      </c>
      <c r="BC2387">
        <v>2026</v>
      </c>
      <c r="BD2387">
        <v>8</v>
      </c>
      <c r="BE2387">
        <v>11</v>
      </c>
      <c r="BF2387" s="6">
        <f t="shared" si="111"/>
        <v>46245</v>
      </c>
      <c r="BG2387">
        <f t="shared" si="112"/>
        <v>-1.5416666666642413</v>
      </c>
      <c r="BH2387" t="str">
        <f t="shared" si="113"/>
        <v>COMPLY</v>
      </c>
      <c r="BI2387" t="str">
        <f>VLOOKUP(H2387,Sheet2!$A$1:$B$270,2,FALSE)</f>
        <v>KEDIRI</v>
      </c>
    </row>
    <row r="2388" spans="1:61">
      <c r="A2388">
        <v>2387</v>
      </c>
      <c r="B2388">
        <v>1002515578</v>
      </c>
      <c r="C2388">
        <v>3</v>
      </c>
      <c r="D2388" t="s">
        <v>49</v>
      </c>
      <c r="E2388">
        <v>4</v>
      </c>
      <c r="F2388" t="s">
        <v>246</v>
      </c>
      <c r="G2388" t="s">
        <v>588</v>
      </c>
      <c r="H2388" t="s">
        <v>589</v>
      </c>
      <c r="I2388" t="s">
        <v>213</v>
      </c>
      <c r="J2388" t="s">
        <v>214</v>
      </c>
      <c r="K2388" t="s">
        <v>149</v>
      </c>
      <c r="L2388" t="s">
        <v>215</v>
      </c>
      <c r="M2388" t="s">
        <v>575</v>
      </c>
      <c r="N2388" t="s">
        <v>216</v>
      </c>
      <c r="O2388" s="57">
        <v>46242.353437500002</v>
      </c>
      <c r="P2388" s="57">
        <v>46244.471342592595</v>
      </c>
      <c r="Q2388">
        <v>69361228</v>
      </c>
      <c r="S2388">
        <v>142434111349</v>
      </c>
      <c r="T2388" t="s">
        <v>5093</v>
      </c>
      <c r="U2388" t="s">
        <v>5094</v>
      </c>
      <c r="V2388" t="s">
        <v>5095</v>
      </c>
      <c r="Z2388">
        <v>110.50780930000001</v>
      </c>
      <c r="AA2388">
        <v>-7.3395962999999904</v>
      </c>
      <c r="AB2388" t="s">
        <v>5096</v>
      </c>
      <c r="AC2388" t="s">
        <v>237</v>
      </c>
      <c r="AL2388" t="s">
        <v>218</v>
      </c>
      <c r="AM2388" t="s">
        <v>5097</v>
      </c>
      <c r="AN2388" t="s">
        <v>6</v>
      </c>
      <c r="AO2388" s="57">
        <v>46242.360983796294</v>
      </c>
      <c r="AP2388" s="57">
        <v>46243.333333333336</v>
      </c>
      <c r="AQ2388" t="s">
        <v>248</v>
      </c>
      <c r="AR2388" t="s">
        <v>14</v>
      </c>
      <c r="AS2388" t="s">
        <v>589</v>
      </c>
      <c r="AT2388" t="s">
        <v>231</v>
      </c>
      <c r="AV2388" t="s">
        <v>6434</v>
      </c>
      <c r="AW2388" t="s">
        <v>1018</v>
      </c>
      <c r="AX2388" t="s">
        <v>223</v>
      </c>
      <c r="BA2388" s="57">
        <v>46243.333333333336</v>
      </c>
      <c r="BB2388" t="s">
        <v>5097</v>
      </c>
      <c r="BF2388" s="6" t="e">
        <f t="shared" si="111"/>
        <v>#NUM!</v>
      </c>
      <c r="BG2388" t="e">
        <f t="shared" si="112"/>
        <v>#NUM!</v>
      </c>
      <c r="BH2388" t="e">
        <f t="shared" si="113"/>
        <v>#NUM!</v>
      </c>
      <c r="BI2388" t="e">
        <f>VLOOKUP(H2388,Sheet2!$A$1:$B$270,2,FALSE)</f>
        <v>#N/A</v>
      </c>
    </row>
    <row r="2389" spans="1:61">
      <c r="A2389">
        <v>2388</v>
      </c>
      <c r="B2389">
        <v>1002528397</v>
      </c>
      <c r="C2389">
        <v>3</v>
      </c>
      <c r="D2389" t="s">
        <v>55</v>
      </c>
      <c r="E2389">
        <v>5</v>
      </c>
      <c r="F2389" t="s">
        <v>265</v>
      </c>
      <c r="G2389" t="s">
        <v>123</v>
      </c>
      <c r="H2389" t="s">
        <v>271</v>
      </c>
      <c r="I2389" t="s">
        <v>213</v>
      </c>
      <c r="J2389" t="s">
        <v>214</v>
      </c>
      <c r="K2389" t="s">
        <v>149</v>
      </c>
      <c r="M2389" t="s">
        <v>258</v>
      </c>
      <c r="N2389" t="s">
        <v>216</v>
      </c>
      <c r="O2389" s="57">
        <v>46249.58017361111</v>
      </c>
      <c r="P2389" s="57">
        <v>46252.489791666667</v>
      </c>
      <c r="Q2389">
        <v>69366947</v>
      </c>
      <c r="S2389">
        <v>152407282124</v>
      </c>
      <c r="T2389" t="s">
        <v>11934</v>
      </c>
      <c r="U2389" t="s">
        <v>13860</v>
      </c>
      <c r="V2389" t="s">
        <v>11935</v>
      </c>
      <c r="Z2389">
        <v>112.76832404</v>
      </c>
      <c r="AA2389">
        <v>-7.2590782320000002</v>
      </c>
      <c r="AB2389" t="s">
        <v>11936</v>
      </c>
      <c r="AC2389" t="s">
        <v>230</v>
      </c>
      <c r="AL2389" t="s">
        <v>218</v>
      </c>
      <c r="AM2389" t="s">
        <v>11937</v>
      </c>
      <c r="AN2389" t="s">
        <v>6</v>
      </c>
      <c r="AO2389" t="s">
        <v>9782</v>
      </c>
      <c r="AP2389" s="57">
        <v>46252.541666666664</v>
      </c>
      <c r="AR2389" t="s">
        <v>259</v>
      </c>
      <c r="AS2389" t="s">
        <v>271</v>
      </c>
      <c r="AT2389" t="s">
        <v>231</v>
      </c>
      <c r="AV2389" t="s">
        <v>260</v>
      </c>
      <c r="AW2389" t="s">
        <v>561</v>
      </c>
      <c r="AX2389" t="s">
        <v>223</v>
      </c>
      <c r="BA2389" s="57">
        <v>46252.541666666664</v>
      </c>
      <c r="BB2389" t="s">
        <v>11937</v>
      </c>
      <c r="BF2389" s="6" t="e">
        <f t="shared" si="111"/>
        <v>#NUM!</v>
      </c>
      <c r="BG2389" t="e">
        <f t="shared" si="112"/>
        <v>#NUM!</v>
      </c>
      <c r="BH2389" t="e">
        <f t="shared" si="113"/>
        <v>#NUM!</v>
      </c>
      <c r="BI2389" t="str">
        <f>VLOOKUP(H2389,Sheet2!$A$1:$B$270,2,FALSE)</f>
        <v>SURABAYA UTARA</v>
      </c>
    </row>
    <row r="2390" spans="1:61">
      <c r="A2390">
        <v>2389</v>
      </c>
      <c r="B2390">
        <v>1002519081</v>
      </c>
      <c r="C2390">
        <v>3</v>
      </c>
      <c r="D2390" t="s">
        <v>51</v>
      </c>
      <c r="E2390">
        <v>4</v>
      </c>
      <c r="F2390" t="s">
        <v>235</v>
      </c>
      <c r="G2390" t="s">
        <v>584</v>
      </c>
      <c r="H2390" t="s">
        <v>1061</v>
      </c>
      <c r="I2390" t="s">
        <v>213</v>
      </c>
      <c r="J2390" t="s">
        <v>214</v>
      </c>
      <c r="K2390" t="s">
        <v>149</v>
      </c>
      <c r="M2390" t="s">
        <v>76</v>
      </c>
      <c r="N2390" t="s">
        <v>216</v>
      </c>
      <c r="O2390" s="57">
        <v>46245.406469907408</v>
      </c>
      <c r="P2390" s="57">
        <v>46248.545717592591</v>
      </c>
      <c r="Q2390">
        <v>69362963</v>
      </c>
      <c r="S2390">
        <v>142566102281</v>
      </c>
      <c r="T2390" t="s">
        <v>7253</v>
      </c>
      <c r="U2390" t="s">
        <v>7254</v>
      </c>
      <c r="V2390" t="s">
        <v>9434</v>
      </c>
      <c r="Z2390">
        <v>110.82818589999999</v>
      </c>
      <c r="AA2390">
        <v>-7.5403699</v>
      </c>
      <c r="AB2390" t="s">
        <v>7255</v>
      </c>
      <c r="AC2390" t="s">
        <v>291</v>
      </c>
      <c r="AL2390" t="s">
        <v>218</v>
      </c>
      <c r="AM2390" t="s">
        <v>9087</v>
      </c>
      <c r="AN2390" t="s">
        <v>6</v>
      </c>
      <c r="AO2390" s="57">
        <v>46334.41300925926</v>
      </c>
      <c r="AP2390" s="57">
        <v>46248.333333333336</v>
      </c>
      <c r="AR2390" t="s">
        <v>219</v>
      </c>
      <c r="AS2390" t="s">
        <v>1061</v>
      </c>
      <c r="AT2390" t="s">
        <v>231</v>
      </c>
      <c r="AU2390">
        <v>20260814</v>
      </c>
      <c r="AV2390" t="s">
        <v>222</v>
      </c>
      <c r="AW2390" t="s">
        <v>561</v>
      </c>
      <c r="AX2390" t="s">
        <v>223</v>
      </c>
      <c r="BA2390" s="57">
        <v>46248.333333333336</v>
      </c>
      <c r="BB2390" t="s">
        <v>9087</v>
      </c>
      <c r="BC2390">
        <v>2026</v>
      </c>
      <c r="BD2390">
        <v>8</v>
      </c>
      <c r="BE2390">
        <v>14</v>
      </c>
      <c r="BF2390" s="6">
        <f t="shared" si="111"/>
        <v>46248</v>
      </c>
      <c r="BG2390">
        <f t="shared" si="112"/>
        <v>-0.33333333333575865</v>
      </c>
      <c r="BH2390" t="str">
        <f t="shared" si="113"/>
        <v>COMPLY</v>
      </c>
      <c r="BI2390" t="e">
        <f>VLOOKUP(H2390,Sheet2!$A$1:$B$270,2,FALSE)</f>
        <v>#N/A</v>
      </c>
    </row>
    <row r="2391" spans="1:61">
      <c r="A2391">
        <v>2390</v>
      </c>
      <c r="B2391">
        <v>1002507103</v>
      </c>
      <c r="C2391">
        <v>3</v>
      </c>
      <c r="D2391" t="s">
        <v>38</v>
      </c>
      <c r="E2391">
        <v>5</v>
      </c>
      <c r="F2391" t="s">
        <v>92</v>
      </c>
      <c r="G2391" t="s">
        <v>97</v>
      </c>
      <c r="H2391" t="s">
        <v>400</v>
      </c>
      <c r="I2391" t="s">
        <v>213</v>
      </c>
      <c r="J2391" t="s">
        <v>214</v>
      </c>
      <c r="K2391" t="s">
        <v>149</v>
      </c>
      <c r="L2391" t="s">
        <v>215</v>
      </c>
      <c r="M2391" t="s">
        <v>575</v>
      </c>
      <c r="N2391" t="s">
        <v>216</v>
      </c>
      <c r="O2391" s="57">
        <v>46238.407592592594</v>
      </c>
      <c r="P2391" s="57">
        <v>46242.517534722225</v>
      </c>
      <c r="Q2391">
        <v>69358013</v>
      </c>
      <c r="S2391">
        <v>152645203670</v>
      </c>
      <c r="T2391" t="s">
        <v>2393</v>
      </c>
      <c r="U2391" t="s">
        <v>2394</v>
      </c>
      <c r="V2391" t="s">
        <v>2395</v>
      </c>
      <c r="Z2391">
        <v>111.722955049638</v>
      </c>
      <c r="AA2391">
        <v>-7.0150902159156399</v>
      </c>
      <c r="AB2391" t="s">
        <v>2396</v>
      </c>
      <c r="AC2391" t="s">
        <v>237</v>
      </c>
      <c r="AL2391" t="s">
        <v>218</v>
      </c>
      <c r="AM2391" t="s">
        <v>2397</v>
      </c>
      <c r="AN2391" t="s">
        <v>6</v>
      </c>
      <c r="AO2391" s="57">
        <v>46120.413553240738</v>
      </c>
      <c r="AP2391" s="57">
        <v>46239.333333333336</v>
      </c>
      <c r="AQ2391" t="s">
        <v>564</v>
      </c>
      <c r="AR2391" t="s">
        <v>14</v>
      </c>
      <c r="AS2391" t="s">
        <v>400</v>
      </c>
      <c r="AT2391" t="s">
        <v>231</v>
      </c>
      <c r="AV2391" t="s">
        <v>5098</v>
      </c>
      <c r="AW2391" t="s">
        <v>1045</v>
      </c>
      <c r="AX2391" t="s">
        <v>223</v>
      </c>
      <c r="BA2391" s="57">
        <v>46239.333333333336</v>
      </c>
      <c r="BB2391" t="s">
        <v>2397</v>
      </c>
      <c r="BF2391" s="6" t="e">
        <f t="shared" si="111"/>
        <v>#NUM!</v>
      </c>
      <c r="BG2391" t="e">
        <f t="shared" si="112"/>
        <v>#NUM!</v>
      </c>
      <c r="BH2391" t="e">
        <f t="shared" si="113"/>
        <v>#NUM!</v>
      </c>
      <c r="BI2391" t="str">
        <f>VLOOKUP(H2391,Sheet2!$A$1:$B$270,2,FALSE)</f>
        <v>BOJONEGORO</v>
      </c>
    </row>
    <row r="2392" spans="1:61">
      <c r="A2392">
        <v>2391</v>
      </c>
      <c r="B2392">
        <v>1002522844</v>
      </c>
      <c r="C2392">
        <v>3</v>
      </c>
      <c r="D2392" t="s">
        <v>55</v>
      </c>
      <c r="E2392">
        <v>5</v>
      </c>
      <c r="F2392" t="s">
        <v>313</v>
      </c>
      <c r="G2392" t="s">
        <v>126</v>
      </c>
      <c r="H2392" t="s">
        <v>314</v>
      </c>
      <c r="I2392" t="s">
        <v>213</v>
      </c>
      <c r="J2392" t="s">
        <v>214</v>
      </c>
      <c r="K2392" t="s">
        <v>149</v>
      </c>
      <c r="L2392" t="s">
        <v>215</v>
      </c>
      <c r="M2392" t="s">
        <v>76</v>
      </c>
      <c r="N2392" t="s">
        <v>216</v>
      </c>
      <c r="O2392" s="57">
        <v>46246.680532407408</v>
      </c>
      <c r="P2392" s="57">
        <v>46247.575266203705</v>
      </c>
      <c r="Q2392">
        <v>69364502</v>
      </c>
      <c r="S2392">
        <v>152320246260</v>
      </c>
      <c r="T2392" t="s">
        <v>8515</v>
      </c>
      <c r="U2392" t="s">
        <v>8516</v>
      </c>
      <c r="V2392" t="s">
        <v>8517</v>
      </c>
      <c r="Z2392">
        <v>112.75926200000001</v>
      </c>
      <c r="AA2392">
        <v>-7.3012714000000001</v>
      </c>
      <c r="AB2392" t="s">
        <v>8518</v>
      </c>
      <c r="AC2392" t="s">
        <v>237</v>
      </c>
      <c r="AL2392" t="s">
        <v>218</v>
      </c>
      <c r="AM2392" t="s">
        <v>8519</v>
      </c>
      <c r="AN2392" t="s">
        <v>6</v>
      </c>
      <c r="AO2392" s="57">
        <v>46364.684687499997</v>
      </c>
      <c r="AP2392" s="57">
        <v>46251.541666666664</v>
      </c>
      <c r="AR2392" t="s">
        <v>219</v>
      </c>
      <c r="AS2392" t="s">
        <v>314</v>
      </c>
      <c r="AT2392" t="s">
        <v>231</v>
      </c>
      <c r="AU2392">
        <v>20260813</v>
      </c>
      <c r="AV2392" t="s">
        <v>222</v>
      </c>
      <c r="AW2392" t="s">
        <v>974</v>
      </c>
      <c r="AX2392" t="s">
        <v>223</v>
      </c>
      <c r="BA2392" s="57">
        <v>46251.541666666664</v>
      </c>
      <c r="BB2392" t="s">
        <v>8519</v>
      </c>
      <c r="BC2392">
        <v>2026</v>
      </c>
      <c r="BD2392">
        <v>8</v>
      </c>
      <c r="BE2392">
        <v>13</v>
      </c>
      <c r="BF2392" s="6">
        <f t="shared" si="111"/>
        <v>46247</v>
      </c>
      <c r="BG2392">
        <f t="shared" si="112"/>
        <v>-4.5416666666642413</v>
      </c>
      <c r="BH2392" t="str">
        <f t="shared" si="113"/>
        <v>COMPLY</v>
      </c>
      <c r="BI2392" t="str">
        <f>VLOOKUP(H2392,Sheet2!$A$1:$B$270,2,FALSE)</f>
        <v>SURABAYA SELATAN</v>
      </c>
    </row>
    <row r="2393" spans="1:61">
      <c r="A2393">
        <v>2392</v>
      </c>
      <c r="B2393">
        <v>1002530374</v>
      </c>
      <c r="C2393">
        <v>3</v>
      </c>
      <c r="D2393" t="s">
        <v>55</v>
      </c>
      <c r="E2393">
        <v>5</v>
      </c>
      <c r="F2393" t="s">
        <v>228</v>
      </c>
      <c r="G2393" t="s">
        <v>121</v>
      </c>
      <c r="H2393" t="s">
        <v>284</v>
      </c>
      <c r="I2393" t="s">
        <v>213</v>
      </c>
      <c r="J2393" t="s">
        <v>214</v>
      </c>
      <c r="K2393" t="s">
        <v>149</v>
      </c>
      <c r="L2393" t="s">
        <v>215</v>
      </c>
      <c r="M2393" t="s">
        <v>286</v>
      </c>
      <c r="N2393" t="s">
        <v>216</v>
      </c>
      <c r="O2393" s="57">
        <v>46251.324953703705</v>
      </c>
      <c r="P2393" s="57">
        <v>46252.567777777775</v>
      </c>
      <c r="Q2393">
        <v>69367794</v>
      </c>
      <c r="S2393">
        <v>152437905638</v>
      </c>
      <c r="T2393" t="s">
        <v>11942</v>
      </c>
      <c r="U2393" t="s">
        <v>11943</v>
      </c>
      <c r="V2393" t="s">
        <v>11944</v>
      </c>
      <c r="Z2393">
        <v>113.236959055066</v>
      </c>
      <c r="AA2393">
        <v>-7.0389981482099699</v>
      </c>
      <c r="AB2393" t="s">
        <v>11945</v>
      </c>
      <c r="AC2393" t="s">
        <v>217</v>
      </c>
      <c r="AL2393" t="s">
        <v>218</v>
      </c>
      <c r="AM2393" t="s">
        <v>9865</v>
      </c>
      <c r="AN2393" t="s">
        <v>6</v>
      </c>
      <c r="AO2393" t="s">
        <v>11323</v>
      </c>
      <c r="AP2393" s="57">
        <v>46252.625</v>
      </c>
      <c r="AR2393" t="s">
        <v>241</v>
      </c>
      <c r="AS2393" t="s">
        <v>284</v>
      </c>
      <c r="AT2393" t="s">
        <v>231</v>
      </c>
      <c r="AV2393" t="s">
        <v>905</v>
      </c>
      <c r="AW2393" t="s">
        <v>1021</v>
      </c>
      <c r="AX2393" t="s">
        <v>223</v>
      </c>
      <c r="BA2393" s="57">
        <v>46252.625</v>
      </c>
      <c r="BB2393" t="s">
        <v>9865</v>
      </c>
      <c r="BF2393" s="6" t="e">
        <f t="shared" si="111"/>
        <v>#NUM!</v>
      </c>
      <c r="BG2393" t="e">
        <f t="shared" si="112"/>
        <v>#NUM!</v>
      </c>
      <c r="BH2393" t="e">
        <f t="shared" si="113"/>
        <v>#NUM!</v>
      </c>
      <c r="BI2393" t="str">
        <f>VLOOKUP(H2393,Sheet2!$A$1:$B$270,2,FALSE)</f>
        <v>MADURA</v>
      </c>
    </row>
    <row r="2394" spans="1:61">
      <c r="A2394">
        <v>2393</v>
      </c>
      <c r="B2394">
        <v>1002522517</v>
      </c>
      <c r="C2394">
        <v>3</v>
      </c>
      <c r="D2394" t="s">
        <v>42</v>
      </c>
      <c r="E2394">
        <v>5</v>
      </c>
      <c r="F2394" t="s">
        <v>102</v>
      </c>
      <c r="G2394" t="s">
        <v>102</v>
      </c>
      <c r="H2394" t="s">
        <v>370</v>
      </c>
      <c r="I2394" t="s">
        <v>213</v>
      </c>
      <c r="J2394" t="s">
        <v>214</v>
      </c>
      <c r="K2394" t="s">
        <v>149</v>
      </c>
      <c r="M2394" t="s">
        <v>76</v>
      </c>
      <c r="N2394" t="s">
        <v>216</v>
      </c>
      <c r="O2394" s="57">
        <v>46246.624525462961</v>
      </c>
      <c r="P2394" s="57">
        <v>46246.786979166667</v>
      </c>
      <c r="Q2394">
        <v>69364407</v>
      </c>
      <c r="S2394">
        <v>152501280901</v>
      </c>
      <c r="T2394" t="s">
        <v>8520</v>
      </c>
      <c r="U2394" t="s">
        <v>8521</v>
      </c>
      <c r="V2394" t="s">
        <v>8522</v>
      </c>
      <c r="Z2394">
        <v>113.65709529999999</v>
      </c>
      <c r="AA2394">
        <v>-8.1932024000000006</v>
      </c>
      <c r="AB2394" t="s">
        <v>8523</v>
      </c>
      <c r="AC2394" t="s">
        <v>230</v>
      </c>
      <c r="AL2394" t="s">
        <v>218</v>
      </c>
      <c r="AM2394" t="s">
        <v>8524</v>
      </c>
      <c r="AN2394" t="s">
        <v>6</v>
      </c>
      <c r="AO2394" s="57">
        <v>46364.632418981484</v>
      </c>
      <c r="AP2394" s="57">
        <v>46247.541666666664</v>
      </c>
      <c r="AR2394" t="s">
        <v>219</v>
      </c>
      <c r="AS2394" t="s">
        <v>370</v>
      </c>
      <c r="AT2394" t="s">
        <v>231</v>
      </c>
      <c r="AU2394">
        <v>20260812</v>
      </c>
      <c r="AV2394" t="s">
        <v>222</v>
      </c>
      <c r="AW2394" t="s">
        <v>582</v>
      </c>
      <c r="AX2394" t="s">
        <v>223</v>
      </c>
      <c r="BA2394" s="57">
        <v>46247.541666666664</v>
      </c>
      <c r="BB2394" t="s">
        <v>8524</v>
      </c>
      <c r="BC2394">
        <v>2026</v>
      </c>
      <c r="BD2394">
        <v>8</v>
      </c>
      <c r="BE2394">
        <v>12</v>
      </c>
      <c r="BF2394" s="6">
        <f t="shared" si="111"/>
        <v>46246</v>
      </c>
      <c r="BG2394">
        <f t="shared" si="112"/>
        <v>-1.5416666666642413</v>
      </c>
      <c r="BH2394" t="str">
        <f t="shared" si="113"/>
        <v>COMPLY</v>
      </c>
      <c r="BI2394" t="str">
        <f>VLOOKUP(H2394,Sheet2!$A$1:$B$270,2,FALSE)</f>
        <v>JEMBER</v>
      </c>
    </row>
    <row r="2395" spans="1:61">
      <c r="A2395">
        <v>2394</v>
      </c>
      <c r="B2395">
        <v>1002520589</v>
      </c>
      <c r="C2395">
        <v>3</v>
      </c>
      <c r="D2395" t="s">
        <v>34</v>
      </c>
      <c r="E2395">
        <v>5</v>
      </c>
      <c r="F2395" t="s">
        <v>573</v>
      </c>
      <c r="G2395" t="s">
        <v>85</v>
      </c>
      <c r="H2395" t="s">
        <v>285</v>
      </c>
      <c r="I2395" t="s">
        <v>213</v>
      </c>
      <c r="J2395" t="s">
        <v>214</v>
      </c>
      <c r="K2395" t="s">
        <v>149</v>
      </c>
      <c r="M2395" t="s">
        <v>76</v>
      </c>
      <c r="N2395" t="s">
        <v>216</v>
      </c>
      <c r="O2395" s="57">
        <v>46245.661261574074</v>
      </c>
      <c r="P2395" s="57">
        <v>46246.396724537037</v>
      </c>
      <c r="Q2395">
        <v>69360940</v>
      </c>
      <c r="S2395">
        <v>172413244411</v>
      </c>
      <c r="T2395" t="s">
        <v>4727</v>
      </c>
      <c r="U2395" t="s">
        <v>4728</v>
      </c>
      <c r="V2395" t="s">
        <v>7602</v>
      </c>
      <c r="Z2395">
        <v>115.199639056949</v>
      </c>
      <c r="AA2395">
        <v>-8.5484513543408092</v>
      </c>
      <c r="AB2395" t="s">
        <v>4730</v>
      </c>
      <c r="AC2395" t="s">
        <v>230</v>
      </c>
      <c r="AL2395" t="s">
        <v>218</v>
      </c>
      <c r="AM2395" t="s">
        <v>7603</v>
      </c>
      <c r="AN2395" t="s">
        <v>6</v>
      </c>
      <c r="AO2395" s="57">
        <v>46334.663356481484</v>
      </c>
      <c r="AR2395" t="s">
        <v>219</v>
      </c>
      <c r="AS2395" t="s">
        <v>285</v>
      </c>
      <c r="AT2395" t="s">
        <v>231</v>
      </c>
      <c r="AU2395">
        <v>20260812</v>
      </c>
      <c r="AV2395" t="s">
        <v>222</v>
      </c>
      <c r="AW2395" t="s">
        <v>5367</v>
      </c>
      <c r="AX2395" t="s">
        <v>223</v>
      </c>
      <c r="BA2395" s="57">
        <v>46245.291666666664</v>
      </c>
      <c r="BB2395" t="s">
        <v>7603</v>
      </c>
      <c r="BC2395">
        <v>2026</v>
      </c>
      <c r="BD2395">
        <v>8</v>
      </c>
      <c r="BE2395">
        <v>12</v>
      </c>
      <c r="BF2395" s="6">
        <f t="shared" si="111"/>
        <v>46246</v>
      </c>
      <c r="BG2395">
        <f t="shared" si="112"/>
        <v>0.70833333333575865</v>
      </c>
      <c r="BH2395" t="str">
        <f t="shared" si="113"/>
        <v>COMPLY</v>
      </c>
      <c r="BI2395" t="str">
        <f>VLOOKUP(H2395,Sheet2!$A$1:$B$270,2,FALSE)</f>
        <v>TABANAN</v>
      </c>
    </row>
    <row r="2396" spans="1:61">
      <c r="A2396">
        <v>2395</v>
      </c>
      <c r="B2396">
        <v>1002508966</v>
      </c>
      <c r="C2396">
        <v>3</v>
      </c>
      <c r="D2396" t="s">
        <v>45</v>
      </c>
      <c r="E2396">
        <v>5</v>
      </c>
      <c r="F2396" t="s">
        <v>211</v>
      </c>
      <c r="G2396" t="s">
        <v>112</v>
      </c>
      <c r="H2396" t="s">
        <v>267</v>
      </c>
      <c r="I2396" t="s">
        <v>213</v>
      </c>
      <c r="J2396" t="s">
        <v>214</v>
      </c>
      <c r="K2396" t="s">
        <v>149</v>
      </c>
      <c r="L2396" t="s">
        <v>215</v>
      </c>
      <c r="M2396" t="s">
        <v>76</v>
      </c>
      <c r="N2396" t="s">
        <v>216</v>
      </c>
      <c r="O2396" s="57">
        <v>46238.652037037034</v>
      </c>
      <c r="P2396" s="57">
        <v>46240.409571759257</v>
      </c>
      <c r="Q2396">
        <v>69358481</v>
      </c>
      <c r="S2396">
        <v>172601796803</v>
      </c>
      <c r="T2396" t="s">
        <v>2434</v>
      </c>
      <c r="U2396" t="s">
        <v>2435</v>
      </c>
      <c r="V2396" t="s">
        <v>2436</v>
      </c>
      <c r="Z2396">
        <v>116.093574</v>
      </c>
      <c r="AA2396">
        <v>-8.5835260000000009</v>
      </c>
      <c r="AB2396" t="s">
        <v>2437</v>
      </c>
      <c r="AC2396" t="s">
        <v>237</v>
      </c>
      <c r="AL2396" t="s">
        <v>218</v>
      </c>
      <c r="AM2396" t="s">
        <v>2438</v>
      </c>
      <c r="AN2396" t="s">
        <v>6</v>
      </c>
      <c r="AO2396" s="57">
        <v>46120.652789351851</v>
      </c>
      <c r="AP2396" s="57">
        <v>46241.541666666664</v>
      </c>
      <c r="AR2396" t="s">
        <v>219</v>
      </c>
      <c r="AS2396" t="s">
        <v>267</v>
      </c>
      <c r="AT2396" t="s">
        <v>231</v>
      </c>
      <c r="AU2396">
        <v>20260806</v>
      </c>
      <c r="AV2396" t="s">
        <v>222</v>
      </c>
      <c r="AW2396" t="s">
        <v>1010</v>
      </c>
      <c r="AX2396" t="s">
        <v>223</v>
      </c>
      <c r="BA2396" s="57">
        <v>46241.541666666664</v>
      </c>
      <c r="BB2396" t="s">
        <v>2438</v>
      </c>
      <c r="BC2396">
        <v>2026</v>
      </c>
      <c r="BD2396">
        <v>8</v>
      </c>
      <c r="BE2396">
        <v>6</v>
      </c>
      <c r="BF2396" s="6">
        <f t="shared" si="111"/>
        <v>46240</v>
      </c>
      <c r="BG2396">
        <f t="shared" si="112"/>
        <v>-1.5416666666642413</v>
      </c>
      <c r="BH2396" t="str">
        <f t="shared" si="113"/>
        <v>COMPLY</v>
      </c>
      <c r="BI2396" t="str">
        <f>VLOOKUP(H2396,Sheet2!$A$1:$B$270,2,FALSE)</f>
        <v>MATARAM</v>
      </c>
    </row>
    <row r="2397" spans="1:61">
      <c r="A2397">
        <v>2396</v>
      </c>
      <c r="B2397">
        <v>1002527735</v>
      </c>
      <c r="C2397">
        <v>3</v>
      </c>
      <c r="D2397" t="s">
        <v>45</v>
      </c>
      <c r="E2397">
        <v>5</v>
      </c>
      <c r="F2397" t="s">
        <v>211</v>
      </c>
      <c r="G2397" t="s">
        <v>112</v>
      </c>
      <c r="H2397" t="s">
        <v>244</v>
      </c>
      <c r="I2397" t="s">
        <v>213</v>
      </c>
      <c r="J2397" t="s">
        <v>214</v>
      </c>
      <c r="K2397" t="s">
        <v>149</v>
      </c>
      <c r="L2397" t="s">
        <v>215</v>
      </c>
      <c r="M2397" t="s">
        <v>575</v>
      </c>
      <c r="N2397" t="s">
        <v>216</v>
      </c>
      <c r="O2397" s="57">
        <v>46249.372870370367</v>
      </c>
      <c r="P2397" s="57">
        <v>46250.516458333332</v>
      </c>
      <c r="Q2397">
        <v>69366556</v>
      </c>
      <c r="S2397">
        <v>172605804154</v>
      </c>
      <c r="T2397" t="s">
        <v>11950</v>
      </c>
      <c r="U2397" t="s">
        <v>11951</v>
      </c>
      <c r="V2397" t="s">
        <v>11952</v>
      </c>
      <c r="Z2397">
        <v>116.158783212304</v>
      </c>
      <c r="AA2397">
        <v>-8.6605564980489405</v>
      </c>
      <c r="AB2397" t="s">
        <v>11953</v>
      </c>
      <c r="AC2397" t="s">
        <v>217</v>
      </c>
      <c r="AL2397" t="s">
        <v>218</v>
      </c>
      <c r="AM2397" t="s">
        <v>11954</v>
      </c>
      <c r="AN2397" t="s">
        <v>6</v>
      </c>
      <c r="AO2397" t="s">
        <v>9845</v>
      </c>
      <c r="AP2397" s="57">
        <v>46250.333333333336</v>
      </c>
      <c r="AQ2397" t="s">
        <v>903</v>
      </c>
      <c r="AR2397" t="s">
        <v>14</v>
      </c>
      <c r="AS2397" t="s">
        <v>244</v>
      </c>
      <c r="AT2397" t="s">
        <v>231</v>
      </c>
      <c r="AV2397" t="s">
        <v>11955</v>
      </c>
      <c r="AW2397" t="s">
        <v>551</v>
      </c>
      <c r="AX2397" t="s">
        <v>223</v>
      </c>
      <c r="BA2397" s="57">
        <v>46250.333333333336</v>
      </c>
      <c r="BB2397" t="s">
        <v>11954</v>
      </c>
      <c r="BF2397" s="6" t="e">
        <f t="shared" si="111"/>
        <v>#NUM!</v>
      </c>
      <c r="BG2397" t="e">
        <f t="shared" si="112"/>
        <v>#NUM!</v>
      </c>
      <c r="BH2397" t="e">
        <f t="shared" si="113"/>
        <v>#NUM!</v>
      </c>
      <c r="BI2397" t="str">
        <f>VLOOKUP(H2397,Sheet2!$A$1:$B$270,2,FALSE)</f>
        <v>MATARAM</v>
      </c>
    </row>
    <row r="2398" spans="1:61">
      <c r="A2398">
        <v>2397</v>
      </c>
      <c r="B2398">
        <v>1002526007</v>
      </c>
      <c r="C2398">
        <v>3</v>
      </c>
      <c r="D2398" t="s">
        <v>38</v>
      </c>
      <c r="E2398">
        <v>5</v>
      </c>
      <c r="F2398" t="s">
        <v>250</v>
      </c>
      <c r="G2398" t="s">
        <v>91</v>
      </c>
      <c r="H2398" t="s">
        <v>408</v>
      </c>
      <c r="I2398" t="s">
        <v>213</v>
      </c>
      <c r="J2398" t="s">
        <v>214</v>
      </c>
      <c r="K2398" t="s">
        <v>149</v>
      </c>
      <c r="L2398" t="s">
        <v>215</v>
      </c>
      <c r="M2398" t="s">
        <v>575</v>
      </c>
      <c r="N2398" t="s">
        <v>216</v>
      </c>
      <c r="O2398" s="57">
        <v>46248.456203703703</v>
      </c>
      <c r="P2398" s="57">
        <v>46249.61141203704</v>
      </c>
      <c r="Q2398">
        <v>69365852</v>
      </c>
      <c r="S2398">
        <v>152718203207</v>
      </c>
      <c r="T2398" t="s">
        <v>11956</v>
      </c>
      <c r="U2398" t="s">
        <v>11957</v>
      </c>
      <c r="V2398" t="s">
        <v>11958</v>
      </c>
      <c r="Z2398">
        <v>112.5710673131</v>
      </c>
      <c r="AA2398">
        <v>-8.1388622573827103</v>
      </c>
      <c r="AB2398" t="s">
        <v>11959</v>
      </c>
      <c r="AC2398" t="s">
        <v>237</v>
      </c>
      <c r="AL2398" t="s">
        <v>218</v>
      </c>
      <c r="AM2398" t="s">
        <v>11960</v>
      </c>
      <c r="AN2398" t="s">
        <v>6</v>
      </c>
      <c r="AO2398" t="s">
        <v>10636</v>
      </c>
      <c r="AP2398" s="57">
        <v>46249.333333333336</v>
      </c>
      <c r="AR2398" t="s">
        <v>14</v>
      </c>
      <c r="AS2398" t="s">
        <v>408</v>
      </c>
      <c r="AT2398" t="s">
        <v>231</v>
      </c>
      <c r="AV2398" t="s">
        <v>11961</v>
      </c>
      <c r="AW2398" t="s">
        <v>1023</v>
      </c>
      <c r="AX2398" t="s">
        <v>223</v>
      </c>
      <c r="BA2398" s="57">
        <v>46249.333333333336</v>
      </c>
      <c r="BB2398" t="s">
        <v>11960</v>
      </c>
      <c r="BF2398" s="6" t="e">
        <f t="shared" si="111"/>
        <v>#NUM!</v>
      </c>
      <c r="BG2398" t="e">
        <f t="shared" si="112"/>
        <v>#NUM!</v>
      </c>
      <c r="BH2398" t="e">
        <f t="shared" si="113"/>
        <v>#NUM!</v>
      </c>
      <c r="BI2398" t="str">
        <f>VLOOKUP(H2398,Sheet2!$A$1:$B$270,2,FALSE)</f>
        <v>MALANG</v>
      </c>
    </row>
    <row r="2399" spans="1:61">
      <c r="A2399">
        <v>2398</v>
      </c>
      <c r="B2399">
        <v>1002527656</v>
      </c>
      <c r="C2399">
        <v>3</v>
      </c>
      <c r="D2399" t="s">
        <v>55</v>
      </c>
      <c r="E2399">
        <v>5</v>
      </c>
      <c r="F2399" t="s">
        <v>228</v>
      </c>
      <c r="G2399" t="s">
        <v>121</v>
      </c>
      <c r="H2399" t="s">
        <v>284</v>
      </c>
      <c r="I2399" t="s">
        <v>213</v>
      </c>
      <c r="J2399" t="s">
        <v>214</v>
      </c>
      <c r="K2399" t="s">
        <v>149</v>
      </c>
      <c r="L2399" t="s">
        <v>215</v>
      </c>
      <c r="M2399" t="s">
        <v>76</v>
      </c>
      <c r="N2399" t="s">
        <v>216</v>
      </c>
      <c r="O2399" s="57">
        <v>46249.336759259262</v>
      </c>
      <c r="P2399" s="57">
        <v>46250.696759259263</v>
      </c>
      <c r="Q2399">
        <v>69366531</v>
      </c>
      <c r="S2399">
        <v>152437905629</v>
      </c>
      <c r="T2399" t="s">
        <v>11962</v>
      </c>
      <c r="U2399" t="s">
        <v>11963</v>
      </c>
      <c r="V2399" t="s">
        <v>11964</v>
      </c>
      <c r="Z2399">
        <v>113.336961865425</v>
      </c>
      <c r="AA2399">
        <v>-7.0106071241343404</v>
      </c>
      <c r="AB2399" t="s">
        <v>11965</v>
      </c>
      <c r="AC2399" t="s">
        <v>217</v>
      </c>
      <c r="AL2399" t="s">
        <v>218</v>
      </c>
      <c r="AM2399" t="s">
        <v>11966</v>
      </c>
      <c r="AN2399" t="s">
        <v>6</v>
      </c>
      <c r="AO2399" t="s">
        <v>10138</v>
      </c>
      <c r="AP2399" s="57">
        <v>46250.541666666664</v>
      </c>
      <c r="AR2399" t="s">
        <v>219</v>
      </c>
      <c r="AS2399" t="s">
        <v>284</v>
      </c>
      <c r="AT2399" t="s">
        <v>221</v>
      </c>
      <c r="AU2399">
        <v>20260816</v>
      </c>
      <c r="AV2399" t="s">
        <v>222</v>
      </c>
      <c r="AW2399" t="s">
        <v>947</v>
      </c>
      <c r="AX2399" t="s">
        <v>223</v>
      </c>
      <c r="BA2399" s="57">
        <v>46250.541666666664</v>
      </c>
      <c r="BB2399" t="s">
        <v>11966</v>
      </c>
      <c r="BC2399">
        <v>2026</v>
      </c>
      <c r="BD2399">
        <v>8</v>
      </c>
      <c r="BE2399">
        <v>16</v>
      </c>
      <c r="BF2399" s="6">
        <f t="shared" si="111"/>
        <v>46250</v>
      </c>
      <c r="BG2399">
        <f t="shared" si="112"/>
        <v>-0.54166666666424135</v>
      </c>
      <c r="BH2399" t="str">
        <f t="shared" si="113"/>
        <v>COMPLY</v>
      </c>
      <c r="BI2399" t="str">
        <f>VLOOKUP(H2399,Sheet2!$A$1:$B$270,2,FALSE)</f>
        <v>MADURA</v>
      </c>
    </row>
    <row r="2400" spans="1:61">
      <c r="A2400">
        <v>2399</v>
      </c>
      <c r="B2400">
        <v>1002530725</v>
      </c>
      <c r="C2400">
        <v>3</v>
      </c>
      <c r="D2400" t="s">
        <v>42</v>
      </c>
      <c r="E2400">
        <v>5</v>
      </c>
      <c r="F2400" t="s">
        <v>102</v>
      </c>
      <c r="G2400" t="s">
        <v>100</v>
      </c>
      <c r="H2400" t="s">
        <v>282</v>
      </c>
      <c r="I2400" t="s">
        <v>213</v>
      </c>
      <c r="J2400" t="s">
        <v>214</v>
      </c>
      <c r="K2400" t="s">
        <v>149</v>
      </c>
      <c r="L2400" t="s">
        <v>215</v>
      </c>
      <c r="M2400" t="s">
        <v>76</v>
      </c>
      <c r="N2400" t="s">
        <v>216</v>
      </c>
      <c r="O2400" s="57">
        <v>46251.493715277778</v>
      </c>
      <c r="P2400" s="57">
        <v>46252.846585648149</v>
      </c>
      <c r="Q2400">
        <v>69367991</v>
      </c>
      <c r="S2400">
        <v>152507224160</v>
      </c>
      <c r="T2400" t="s">
        <v>11967</v>
      </c>
      <c r="U2400" t="s">
        <v>11968</v>
      </c>
      <c r="V2400" t="s">
        <v>11969</v>
      </c>
      <c r="Z2400">
        <v>113.93628881914699</v>
      </c>
      <c r="AA2400">
        <v>-7.9915905652136603</v>
      </c>
      <c r="AB2400" t="s">
        <v>11970</v>
      </c>
      <c r="AC2400" t="s">
        <v>237</v>
      </c>
      <c r="AL2400" t="s">
        <v>218</v>
      </c>
      <c r="AM2400" t="s">
        <v>9799</v>
      </c>
      <c r="AN2400" t="s">
        <v>6</v>
      </c>
      <c r="AO2400" t="s">
        <v>10118</v>
      </c>
      <c r="AP2400" s="57">
        <v>46252.333333333336</v>
      </c>
      <c r="AR2400" t="s">
        <v>219</v>
      </c>
      <c r="AS2400" t="s">
        <v>282</v>
      </c>
      <c r="AT2400" t="s">
        <v>231</v>
      </c>
      <c r="AU2400">
        <v>20260818</v>
      </c>
      <c r="AV2400" t="s">
        <v>222</v>
      </c>
      <c r="AW2400" t="s">
        <v>943</v>
      </c>
      <c r="AX2400" t="s">
        <v>223</v>
      </c>
      <c r="BA2400" s="57">
        <v>46252.333333333336</v>
      </c>
      <c r="BB2400" t="s">
        <v>9799</v>
      </c>
      <c r="BC2400">
        <v>2026</v>
      </c>
      <c r="BD2400">
        <v>8</v>
      </c>
      <c r="BE2400">
        <v>18</v>
      </c>
      <c r="BF2400" s="6">
        <f t="shared" si="111"/>
        <v>46252</v>
      </c>
      <c r="BG2400">
        <f t="shared" si="112"/>
        <v>-0.33333333333575865</v>
      </c>
      <c r="BH2400" t="str">
        <f t="shared" si="113"/>
        <v>COMPLY</v>
      </c>
      <c r="BI2400" t="str">
        <f>VLOOKUP(H2400,Sheet2!$A$1:$B$270,2,FALSE)</f>
        <v>JEMBER</v>
      </c>
    </row>
    <row r="2401" spans="1:61">
      <c r="A2401">
        <v>2400</v>
      </c>
      <c r="B2401">
        <v>1002509440</v>
      </c>
      <c r="C2401">
        <v>3</v>
      </c>
      <c r="D2401" t="s">
        <v>45</v>
      </c>
      <c r="E2401">
        <v>5</v>
      </c>
      <c r="F2401" t="s">
        <v>211</v>
      </c>
      <c r="G2401" t="s">
        <v>115</v>
      </c>
      <c r="H2401" t="s">
        <v>279</v>
      </c>
      <c r="I2401" t="s">
        <v>213</v>
      </c>
      <c r="J2401" t="s">
        <v>214</v>
      </c>
      <c r="K2401" t="s">
        <v>149</v>
      </c>
      <c r="L2401" t="s">
        <v>215</v>
      </c>
      <c r="M2401" t="s">
        <v>76</v>
      </c>
      <c r="N2401" t="s">
        <v>216</v>
      </c>
      <c r="O2401" s="57">
        <v>46238.778425925928</v>
      </c>
      <c r="P2401" s="57">
        <v>46239.867465277777</v>
      </c>
      <c r="Q2401">
        <v>69358678</v>
      </c>
      <c r="S2401">
        <v>172603791541</v>
      </c>
      <c r="T2401" t="s">
        <v>2447</v>
      </c>
      <c r="U2401" t="s">
        <v>2448</v>
      </c>
      <c r="V2401" t="s">
        <v>2449</v>
      </c>
      <c r="Z2401">
        <v>116.27560640486</v>
      </c>
      <c r="AA2401">
        <v>-8.7088697400020791</v>
      </c>
      <c r="AB2401" t="s">
        <v>2450</v>
      </c>
      <c r="AC2401" t="s">
        <v>237</v>
      </c>
      <c r="AL2401" t="s">
        <v>218</v>
      </c>
      <c r="AM2401" t="s">
        <v>2451</v>
      </c>
      <c r="AN2401" t="s">
        <v>6</v>
      </c>
      <c r="AO2401" s="57">
        <v>46120.788576388892</v>
      </c>
      <c r="AP2401" s="57">
        <v>46239.625</v>
      </c>
      <c r="AR2401" t="s">
        <v>219</v>
      </c>
      <c r="AS2401" t="s">
        <v>279</v>
      </c>
      <c r="AT2401" t="s">
        <v>231</v>
      </c>
      <c r="AU2401">
        <v>20260805</v>
      </c>
      <c r="AV2401" t="s">
        <v>222</v>
      </c>
      <c r="AW2401" t="s">
        <v>1021</v>
      </c>
      <c r="AX2401" t="s">
        <v>223</v>
      </c>
      <c r="BA2401" s="57">
        <v>46239.625</v>
      </c>
      <c r="BB2401" t="s">
        <v>2451</v>
      </c>
      <c r="BC2401">
        <v>2026</v>
      </c>
      <c r="BD2401">
        <v>8</v>
      </c>
      <c r="BE2401">
        <v>5</v>
      </c>
      <c r="BF2401" s="6">
        <f t="shared" si="111"/>
        <v>46239</v>
      </c>
      <c r="BG2401">
        <f t="shared" si="112"/>
        <v>-0.625</v>
      </c>
      <c r="BH2401" t="str">
        <f t="shared" si="113"/>
        <v>COMPLY</v>
      </c>
      <c r="BI2401" t="str">
        <f>VLOOKUP(H2401,Sheet2!$A$1:$B$270,2,FALSE)</f>
        <v>SELONG</v>
      </c>
    </row>
    <row r="2402" spans="1:61">
      <c r="A2402">
        <v>2401</v>
      </c>
      <c r="B2402">
        <v>1002529837</v>
      </c>
      <c r="C2402">
        <v>3</v>
      </c>
      <c r="D2402" t="s">
        <v>55</v>
      </c>
      <c r="E2402">
        <v>5</v>
      </c>
      <c r="F2402" t="s">
        <v>228</v>
      </c>
      <c r="G2402" t="s">
        <v>121</v>
      </c>
      <c r="H2402" t="s">
        <v>342</v>
      </c>
      <c r="I2402" t="s">
        <v>213</v>
      </c>
      <c r="J2402" t="s">
        <v>214</v>
      </c>
      <c r="K2402" t="s">
        <v>149</v>
      </c>
      <c r="L2402" t="s">
        <v>215</v>
      </c>
      <c r="M2402" t="s">
        <v>76</v>
      </c>
      <c r="N2402" t="s">
        <v>216</v>
      </c>
      <c r="O2402" s="57">
        <v>46250.632592592592</v>
      </c>
      <c r="P2402" s="57">
        <v>46251.783379629633</v>
      </c>
      <c r="Q2402">
        <v>69367625</v>
      </c>
      <c r="S2402">
        <v>152434913724</v>
      </c>
      <c r="T2402" t="s">
        <v>11976</v>
      </c>
      <c r="U2402" t="s">
        <v>11211</v>
      </c>
      <c r="V2402" t="s">
        <v>11977</v>
      </c>
      <c r="Z2402">
        <v>113.347348049283</v>
      </c>
      <c r="AA2402">
        <v>-7.1739281437965996</v>
      </c>
      <c r="AB2402" t="s">
        <v>11978</v>
      </c>
      <c r="AC2402" t="s">
        <v>217</v>
      </c>
      <c r="AL2402" t="s">
        <v>218</v>
      </c>
      <c r="AM2402" t="s">
        <v>11979</v>
      </c>
      <c r="AN2402" t="s">
        <v>6</v>
      </c>
      <c r="AO2402" t="s">
        <v>11980</v>
      </c>
      <c r="AP2402" s="57">
        <v>46251.541666666664</v>
      </c>
      <c r="AR2402" t="s">
        <v>219</v>
      </c>
      <c r="AS2402" t="s">
        <v>342</v>
      </c>
      <c r="AT2402" t="s">
        <v>231</v>
      </c>
      <c r="AU2402">
        <v>20260817</v>
      </c>
      <c r="AV2402" t="s">
        <v>222</v>
      </c>
      <c r="AW2402" t="s">
        <v>1018</v>
      </c>
      <c r="AX2402" t="s">
        <v>223</v>
      </c>
      <c r="BA2402" s="57">
        <v>46251.541666666664</v>
      </c>
      <c r="BB2402" t="s">
        <v>11979</v>
      </c>
      <c r="BC2402">
        <v>2026</v>
      </c>
      <c r="BD2402">
        <v>8</v>
      </c>
      <c r="BE2402">
        <v>17</v>
      </c>
      <c r="BF2402" s="6">
        <f t="shared" si="111"/>
        <v>46251</v>
      </c>
      <c r="BG2402">
        <f t="shared" si="112"/>
        <v>-0.54166666666424135</v>
      </c>
      <c r="BH2402" t="str">
        <f t="shared" si="113"/>
        <v>COMPLY</v>
      </c>
      <c r="BI2402" t="str">
        <f>VLOOKUP(H2402,Sheet2!$A$1:$B$270,2,FALSE)</f>
        <v>MADURA</v>
      </c>
    </row>
    <row r="2403" spans="1:61">
      <c r="A2403">
        <v>2402</v>
      </c>
      <c r="B2403">
        <v>1002530779</v>
      </c>
      <c r="C2403">
        <v>3</v>
      </c>
      <c r="D2403" t="s">
        <v>45</v>
      </c>
      <c r="E2403">
        <v>5</v>
      </c>
      <c r="F2403" t="s">
        <v>211</v>
      </c>
      <c r="G2403" t="s">
        <v>112</v>
      </c>
      <c r="H2403" t="s">
        <v>267</v>
      </c>
      <c r="I2403" t="s">
        <v>213</v>
      </c>
      <c r="J2403" t="s">
        <v>214</v>
      </c>
      <c r="K2403" t="s">
        <v>149</v>
      </c>
      <c r="M2403" t="s">
        <v>76</v>
      </c>
      <c r="N2403" t="s">
        <v>216</v>
      </c>
      <c r="O2403" s="57">
        <v>46251.516273148147</v>
      </c>
      <c r="P2403" s="57">
        <v>46251.652071759258</v>
      </c>
      <c r="Q2403">
        <v>69366085</v>
      </c>
      <c r="S2403">
        <v>172601797046</v>
      </c>
      <c r="T2403" t="s">
        <v>9852</v>
      </c>
      <c r="U2403" t="s">
        <v>11981</v>
      </c>
      <c r="V2403" t="s">
        <v>11982</v>
      </c>
      <c r="Z2403">
        <v>116.111975970168</v>
      </c>
      <c r="AA2403">
        <v>-8.6390640413035804</v>
      </c>
      <c r="AB2403" t="s">
        <v>9855</v>
      </c>
      <c r="AC2403" t="s">
        <v>217</v>
      </c>
      <c r="AL2403" t="s">
        <v>218</v>
      </c>
      <c r="AM2403" t="s">
        <v>11983</v>
      </c>
      <c r="AN2403" t="s">
        <v>6</v>
      </c>
      <c r="AO2403" t="s">
        <v>10485</v>
      </c>
      <c r="AR2403" t="s">
        <v>219</v>
      </c>
      <c r="AS2403" t="s">
        <v>267</v>
      </c>
      <c r="AT2403" t="s">
        <v>231</v>
      </c>
      <c r="AU2403">
        <v>20260817</v>
      </c>
      <c r="AV2403" t="s">
        <v>222</v>
      </c>
      <c r="AW2403" t="s">
        <v>950</v>
      </c>
      <c r="AX2403" t="s">
        <v>223</v>
      </c>
      <c r="BA2403" s="57">
        <v>46251.291666666664</v>
      </c>
      <c r="BB2403" t="s">
        <v>11983</v>
      </c>
      <c r="BC2403">
        <v>2026</v>
      </c>
      <c r="BD2403">
        <v>8</v>
      </c>
      <c r="BE2403">
        <v>17</v>
      </c>
      <c r="BF2403" s="6">
        <f t="shared" si="111"/>
        <v>46251</v>
      </c>
      <c r="BG2403">
        <f t="shared" si="112"/>
        <v>-0.29166666666424135</v>
      </c>
      <c r="BH2403" t="str">
        <f t="shared" si="113"/>
        <v>COMPLY</v>
      </c>
      <c r="BI2403" t="str">
        <f>VLOOKUP(H2403,Sheet2!$A$1:$B$270,2,FALSE)</f>
        <v>MATARAM</v>
      </c>
    </row>
    <row r="2404" spans="1:61">
      <c r="A2404">
        <v>2403</v>
      </c>
      <c r="B2404">
        <v>1002521419</v>
      </c>
      <c r="C2404">
        <v>3</v>
      </c>
      <c r="D2404" t="s">
        <v>45</v>
      </c>
      <c r="E2404">
        <v>5</v>
      </c>
      <c r="F2404" t="s">
        <v>211</v>
      </c>
      <c r="G2404" t="s">
        <v>110</v>
      </c>
      <c r="H2404" t="s">
        <v>249</v>
      </c>
      <c r="I2404" t="s">
        <v>213</v>
      </c>
      <c r="J2404" t="s">
        <v>214</v>
      </c>
      <c r="K2404" t="s">
        <v>149</v>
      </c>
      <c r="M2404" t="s">
        <v>76</v>
      </c>
      <c r="N2404" t="s">
        <v>216</v>
      </c>
      <c r="O2404" s="57">
        <v>46246.402453703704</v>
      </c>
      <c r="P2404" s="57">
        <v>46246.578657407408</v>
      </c>
      <c r="Q2404">
        <v>69356981</v>
      </c>
      <c r="S2404">
        <v>172616801850</v>
      </c>
      <c r="T2404" t="s">
        <v>1253</v>
      </c>
      <c r="U2404" t="s">
        <v>8525</v>
      </c>
      <c r="V2404" t="s">
        <v>8526</v>
      </c>
      <c r="Z2404">
        <v>118.7165505</v>
      </c>
      <c r="AA2404">
        <v>-8.4636201</v>
      </c>
      <c r="AB2404" t="s">
        <v>1256</v>
      </c>
      <c r="AC2404" t="s">
        <v>290</v>
      </c>
      <c r="AL2404" t="s">
        <v>218</v>
      </c>
      <c r="AM2404" t="s">
        <v>1257</v>
      </c>
      <c r="AN2404" t="s">
        <v>6</v>
      </c>
      <c r="AO2404" s="57">
        <v>46364.403136574074</v>
      </c>
      <c r="AR2404" t="s">
        <v>219</v>
      </c>
      <c r="AS2404" t="s">
        <v>249</v>
      </c>
      <c r="AT2404" t="s">
        <v>231</v>
      </c>
      <c r="AU2404">
        <v>20260812</v>
      </c>
      <c r="AV2404" t="s">
        <v>222</v>
      </c>
      <c r="AW2404" t="s">
        <v>563</v>
      </c>
      <c r="AX2404" t="s">
        <v>223</v>
      </c>
      <c r="BA2404" s="57">
        <v>46246.291666666664</v>
      </c>
      <c r="BB2404" t="s">
        <v>1257</v>
      </c>
      <c r="BC2404">
        <v>2026</v>
      </c>
      <c r="BD2404">
        <v>8</v>
      </c>
      <c r="BE2404">
        <v>12</v>
      </c>
      <c r="BF2404" s="6">
        <f t="shared" si="111"/>
        <v>46246</v>
      </c>
      <c r="BG2404">
        <f t="shared" si="112"/>
        <v>-0.29166666666424135</v>
      </c>
      <c r="BH2404" t="str">
        <f t="shared" si="113"/>
        <v>COMPLY</v>
      </c>
      <c r="BI2404" t="str">
        <f>VLOOKUP(H2404,Sheet2!$A$1:$B$270,2,FALSE)</f>
        <v>BIMA</v>
      </c>
    </row>
    <row r="2405" spans="1:61">
      <c r="A2405">
        <v>2404</v>
      </c>
      <c r="B2405">
        <v>1002523782</v>
      </c>
      <c r="C2405">
        <v>3</v>
      </c>
      <c r="D2405" t="s">
        <v>55</v>
      </c>
      <c r="E2405">
        <v>5</v>
      </c>
      <c r="F2405" t="s">
        <v>228</v>
      </c>
      <c r="G2405" t="s">
        <v>121</v>
      </c>
      <c r="H2405" t="s">
        <v>447</v>
      </c>
      <c r="I2405" t="s">
        <v>213</v>
      </c>
      <c r="J2405" t="s">
        <v>214</v>
      </c>
      <c r="K2405" t="s">
        <v>149</v>
      </c>
      <c r="M2405" t="s">
        <v>575</v>
      </c>
      <c r="N2405" t="s">
        <v>216</v>
      </c>
      <c r="O2405" s="57">
        <v>46247.452141203707</v>
      </c>
      <c r="P2405" s="57">
        <v>46249.382175925923</v>
      </c>
      <c r="Q2405">
        <v>69364878</v>
      </c>
      <c r="S2405">
        <v>152438209340</v>
      </c>
      <c r="T2405" t="s">
        <v>9439</v>
      </c>
      <c r="U2405" t="s">
        <v>11984</v>
      </c>
      <c r="V2405" t="s">
        <v>9440</v>
      </c>
      <c r="Z2405">
        <v>113.37155</v>
      </c>
      <c r="AA2405">
        <v>-7.1305319999999996</v>
      </c>
      <c r="AB2405" t="s">
        <v>9441</v>
      </c>
      <c r="AC2405" t="s">
        <v>230</v>
      </c>
      <c r="AL2405" t="s">
        <v>218</v>
      </c>
      <c r="AM2405" t="s">
        <v>8862</v>
      </c>
      <c r="AN2405" t="s">
        <v>6</v>
      </c>
      <c r="AO2405" t="s">
        <v>9437</v>
      </c>
      <c r="AP2405" s="57">
        <v>46248.333333333336</v>
      </c>
      <c r="AQ2405" t="s">
        <v>248</v>
      </c>
      <c r="AR2405" t="s">
        <v>14</v>
      </c>
      <c r="AS2405" t="s">
        <v>447</v>
      </c>
      <c r="AT2405" t="s">
        <v>231</v>
      </c>
      <c r="AV2405" t="s">
        <v>11985</v>
      </c>
      <c r="AW2405" t="s">
        <v>634</v>
      </c>
      <c r="AX2405" t="s">
        <v>223</v>
      </c>
      <c r="BA2405" s="57">
        <v>46248.333333333336</v>
      </c>
      <c r="BB2405" t="s">
        <v>8862</v>
      </c>
      <c r="BF2405" s="6" t="e">
        <f t="shared" si="111"/>
        <v>#NUM!</v>
      </c>
      <c r="BG2405" t="e">
        <f t="shared" si="112"/>
        <v>#NUM!</v>
      </c>
      <c r="BH2405" t="e">
        <f t="shared" si="113"/>
        <v>#NUM!</v>
      </c>
      <c r="BI2405" t="str">
        <f>VLOOKUP(H2405,Sheet2!$A$1:$B$270,2,FALSE)</f>
        <v>MADURA</v>
      </c>
    </row>
    <row r="2406" spans="1:61">
      <c r="A2406">
        <v>2405</v>
      </c>
      <c r="B2406">
        <v>1002531915</v>
      </c>
      <c r="C2406">
        <v>3</v>
      </c>
      <c r="D2406" t="s">
        <v>55</v>
      </c>
      <c r="E2406">
        <v>5</v>
      </c>
      <c r="F2406" t="s">
        <v>265</v>
      </c>
      <c r="G2406" t="s">
        <v>125</v>
      </c>
      <c r="H2406" t="s">
        <v>332</v>
      </c>
      <c r="I2406" t="s">
        <v>213</v>
      </c>
      <c r="J2406" t="s">
        <v>214</v>
      </c>
      <c r="K2406" t="s">
        <v>149</v>
      </c>
      <c r="L2406" t="s">
        <v>215</v>
      </c>
      <c r="M2406" t="s">
        <v>76</v>
      </c>
      <c r="N2406" t="s">
        <v>216</v>
      </c>
      <c r="O2406" s="57">
        <v>46252.320787037039</v>
      </c>
      <c r="P2406" s="57">
        <v>46252.784780092596</v>
      </c>
      <c r="Q2406">
        <v>69368465</v>
      </c>
      <c r="S2406">
        <v>152441211121</v>
      </c>
      <c r="T2406" t="s">
        <v>13612</v>
      </c>
      <c r="U2406" t="s">
        <v>13613</v>
      </c>
      <c r="V2406" t="s">
        <v>13861</v>
      </c>
      <c r="Z2406">
        <v>112.172974</v>
      </c>
      <c r="AA2406">
        <v>-7.0892400000000002</v>
      </c>
      <c r="AB2406" t="s">
        <v>13862</v>
      </c>
      <c r="AC2406" t="s">
        <v>237</v>
      </c>
      <c r="AL2406" t="s">
        <v>218</v>
      </c>
      <c r="AM2406" t="s">
        <v>13863</v>
      </c>
      <c r="AN2406" t="s">
        <v>6</v>
      </c>
      <c r="AO2406" t="s">
        <v>12910</v>
      </c>
      <c r="AP2406" s="57">
        <v>46253.416666666664</v>
      </c>
      <c r="AR2406" t="s">
        <v>219</v>
      </c>
      <c r="AS2406" t="s">
        <v>332</v>
      </c>
      <c r="AT2406" t="s">
        <v>231</v>
      </c>
      <c r="AU2406">
        <v>20260818</v>
      </c>
      <c r="AV2406" t="s">
        <v>222</v>
      </c>
      <c r="AW2406" t="s">
        <v>1012</v>
      </c>
      <c r="AX2406" t="s">
        <v>223</v>
      </c>
      <c r="BA2406" s="57">
        <v>46253.416666666664</v>
      </c>
      <c r="BB2406" t="s">
        <v>13863</v>
      </c>
      <c r="BC2406">
        <v>2026</v>
      </c>
      <c r="BD2406">
        <v>8</v>
      </c>
      <c r="BE2406">
        <v>18</v>
      </c>
      <c r="BF2406" s="6">
        <f t="shared" si="111"/>
        <v>46252</v>
      </c>
      <c r="BG2406">
        <f t="shared" si="112"/>
        <v>-1.4166666666642413</v>
      </c>
      <c r="BH2406" t="str">
        <f t="shared" si="113"/>
        <v>COMPLY</v>
      </c>
      <c r="BI2406" t="str">
        <f>VLOOKUP(H2406,Sheet2!$A$1:$B$270,2,FALSE)</f>
        <v>GRESIK</v>
      </c>
    </row>
    <row r="2407" spans="1:61">
      <c r="A2407">
        <v>2406</v>
      </c>
      <c r="B2407">
        <v>1002514448</v>
      </c>
      <c r="C2407">
        <v>3</v>
      </c>
      <c r="D2407" t="s">
        <v>59</v>
      </c>
      <c r="E2407">
        <v>4</v>
      </c>
      <c r="F2407" t="s">
        <v>567</v>
      </c>
      <c r="G2407" t="s">
        <v>609</v>
      </c>
      <c r="H2407" t="s">
        <v>610</v>
      </c>
      <c r="I2407" t="s">
        <v>213</v>
      </c>
      <c r="J2407" t="s">
        <v>214</v>
      </c>
      <c r="K2407" t="s">
        <v>149</v>
      </c>
      <c r="L2407" t="s">
        <v>215</v>
      </c>
      <c r="M2407" t="s">
        <v>76</v>
      </c>
      <c r="N2407" t="s">
        <v>216</v>
      </c>
      <c r="O2407" s="57">
        <v>46241.49927083333</v>
      </c>
      <c r="P2407" s="57">
        <v>46242.667013888888</v>
      </c>
      <c r="Q2407">
        <v>69360692</v>
      </c>
      <c r="S2407">
        <v>146130138433</v>
      </c>
      <c r="T2407" t="s">
        <v>5114</v>
      </c>
      <c r="U2407" t="s">
        <v>5115</v>
      </c>
      <c r="V2407" t="s">
        <v>5116</v>
      </c>
      <c r="Z2407">
        <v>110.38864700000001</v>
      </c>
      <c r="AA2407">
        <v>-7.7112689999999997</v>
      </c>
      <c r="AB2407" t="s">
        <v>5117</v>
      </c>
      <c r="AC2407" t="s">
        <v>237</v>
      </c>
      <c r="AL2407" t="s">
        <v>218</v>
      </c>
      <c r="AM2407" t="s">
        <v>5118</v>
      </c>
      <c r="AN2407" t="s">
        <v>6</v>
      </c>
      <c r="AO2407" s="57">
        <v>46211.50708333333</v>
      </c>
      <c r="AP2407" s="57">
        <v>46242.625</v>
      </c>
      <c r="AR2407" t="s">
        <v>219</v>
      </c>
      <c r="AS2407" t="s">
        <v>610</v>
      </c>
      <c r="AT2407" t="s">
        <v>231</v>
      </c>
      <c r="AU2407">
        <v>20260808</v>
      </c>
      <c r="AV2407" t="s">
        <v>222</v>
      </c>
      <c r="AW2407" t="s">
        <v>1014</v>
      </c>
      <c r="AX2407" t="s">
        <v>223</v>
      </c>
      <c r="BA2407" s="57">
        <v>46242.625</v>
      </c>
      <c r="BB2407" t="s">
        <v>5118</v>
      </c>
      <c r="BC2407">
        <v>2026</v>
      </c>
      <c r="BD2407">
        <v>8</v>
      </c>
      <c r="BE2407">
        <v>8</v>
      </c>
      <c r="BF2407" s="6">
        <f t="shared" si="111"/>
        <v>46242</v>
      </c>
      <c r="BG2407">
        <f t="shared" si="112"/>
        <v>-0.625</v>
      </c>
      <c r="BH2407" t="str">
        <f t="shared" si="113"/>
        <v>COMPLY</v>
      </c>
      <c r="BI2407" t="e">
        <f>VLOOKUP(H2407,Sheet2!$A$1:$B$270,2,FALSE)</f>
        <v>#N/A</v>
      </c>
    </row>
    <row r="2408" spans="1:61">
      <c r="A2408">
        <v>2407</v>
      </c>
      <c r="B2408">
        <v>1002522619</v>
      </c>
      <c r="C2408">
        <v>3</v>
      </c>
      <c r="D2408" t="s">
        <v>42</v>
      </c>
      <c r="E2408">
        <v>5</v>
      </c>
      <c r="F2408" t="s">
        <v>102</v>
      </c>
      <c r="G2408" t="s">
        <v>102</v>
      </c>
      <c r="H2408" t="s">
        <v>370</v>
      </c>
      <c r="I2408" t="s">
        <v>213</v>
      </c>
      <c r="J2408" t="s">
        <v>214</v>
      </c>
      <c r="K2408" t="s">
        <v>149</v>
      </c>
      <c r="M2408" t="s">
        <v>76</v>
      </c>
      <c r="N2408" t="s">
        <v>216</v>
      </c>
      <c r="O2408" s="57">
        <v>46246.642511574071</v>
      </c>
      <c r="P2408" s="57">
        <v>46247.556076388886</v>
      </c>
      <c r="Q2408">
        <v>69364436</v>
      </c>
      <c r="S2408">
        <v>152501280910</v>
      </c>
      <c r="T2408" t="s">
        <v>8527</v>
      </c>
      <c r="U2408" t="s">
        <v>8521</v>
      </c>
      <c r="V2408" t="s">
        <v>8528</v>
      </c>
      <c r="Z2408">
        <v>113.65709529999999</v>
      </c>
      <c r="AA2408">
        <v>-8.1932024000000006</v>
      </c>
      <c r="AB2408" t="s">
        <v>8529</v>
      </c>
      <c r="AC2408" t="s">
        <v>230</v>
      </c>
      <c r="AL2408" t="s">
        <v>218</v>
      </c>
      <c r="AM2408" t="s">
        <v>8107</v>
      </c>
      <c r="AN2408" t="s">
        <v>6</v>
      </c>
      <c r="AO2408" s="57">
        <v>46364.652662037035</v>
      </c>
      <c r="AP2408" s="57">
        <v>46247.541666666664</v>
      </c>
      <c r="AR2408" t="s">
        <v>219</v>
      </c>
      <c r="AS2408" t="s">
        <v>370</v>
      </c>
      <c r="AT2408" t="s">
        <v>231</v>
      </c>
      <c r="AU2408">
        <v>20260813</v>
      </c>
      <c r="AV2408" t="s">
        <v>222</v>
      </c>
      <c r="AW2408" t="s">
        <v>582</v>
      </c>
      <c r="AX2408" t="s">
        <v>223</v>
      </c>
      <c r="BA2408" s="57">
        <v>46247.541666666664</v>
      </c>
      <c r="BB2408" t="s">
        <v>8107</v>
      </c>
      <c r="BC2408">
        <v>2026</v>
      </c>
      <c r="BD2408">
        <v>8</v>
      </c>
      <c r="BE2408">
        <v>13</v>
      </c>
      <c r="BF2408" s="6">
        <f t="shared" si="111"/>
        <v>46247</v>
      </c>
      <c r="BG2408">
        <f t="shared" si="112"/>
        <v>-0.54166666666424135</v>
      </c>
      <c r="BH2408" t="str">
        <f t="shared" si="113"/>
        <v>COMPLY</v>
      </c>
      <c r="BI2408" t="str">
        <f>VLOOKUP(H2408,Sheet2!$A$1:$B$270,2,FALSE)</f>
        <v>JEMBER</v>
      </c>
    </row>
    <row r="2409" spans="1:61">
      <c r="A2409">
        <v>2408</v>
      </c>
      <c r="B2409">
        <v>1002520052</v>
      </c>
      <c r="C2409">
        <v>3</v>
      </c>
      <c r="D2409" t="s">
        <v>51</v>
      </c>
      <c r="E2409">
        <v>4</v>
      </c>
      <c r="F2409" t="s">
        <v>235</v>
      </c>
      <c r="G2409" t="s">
        <v>6372</v>
      </c>
      <c r="H2409" t="s">
        <v>6373</v>
      </c>
      <c r="I2409" t="s">
        <v>213</v>
      </c>
      <c r="J2409" t="s">
        <v>214</v>
      </c>
      <c r="K2409" t="s">
        <v>149</v>
      </c>
      <c r="L2409" t="s">
        <v>215</v>
      </c>
      <c r="M2409" t="s">
        <v>76</v>
      </c>
      <c r="N2409" t="s">
        <v>216</v>
      </c>
      <c r="O2409" s="57">
        <v>46245.582592592589</v>
      </c>
      <c r="P2409" s="57">
        <v>46247.588969907411</v>
      </c>
      <c r="Q2409">
        <v>69363383</v>
      </c>
      <c r="S2409">
        <v>146565009779</v>
      </c>
      <c r="T2409" t="s">
        <v>7604</v>
      </c>
      <c r="U2409" t="s">
        <v>7605</v>
      </c>
      <c r="V2409" t="s">
        <v>7606</v>
      </c>
      <c r="Z2409">
        <v>110.8866654</v>
      </c>
      <c r="AA2409">
        <v>-7.4192309999999999</v>
      </c>
      <c r="AB2409" t="s">
        <v>7607</v>
      </c>
      <c r="AC2409" t="s">
        <v>237</v>
      </c>
      <c r="AL2409" t="s">
        <v>218</v>
      </c>
      <c r="AM2409" t="s">
        <v>7422</v>
      </c>
      <c r="AN2409" t="s">
        <v>6</v>
      </c>
      <c r="AO2409" s="57">
        <v>46334.590532407405</v>
      </c>
      <c r="AP2409" s="57">
        <v>46246.541666666664</v>
      </c>
      <c r="AR2409" t="s">
        <v>219</v>
      </c>
      <c r="AS2409" t="s">
        <v>6373</v>
      </c>
      <c r="AT2409" t="s">
        <v>231</v>
      </c>
      <c r="AU2409">
        <v>20260813</v>
      </c>
      <c r="AV2409" t="s">
        <v>222</v>
      </c>
      <c r="AW2409" t="s">
        <v>1014</v>
      </c>
      <c r="AX2409" t="s">
        <v>223</v>
      </c>
      <c r="BA2409" s="57">
        <v>46246.541666666664</v>
      </c>
      <c r="BB2409" t="s">
        <v>7422</v>
      </c>
      <c r="BC2409">
        <v>2026</v>
      </c>
      <c r="BD2409">
        <v>8</v>
      </c>
      <c r="BE2409">
        <v>13</v>
      </c>
      <c r="BF2409" s="6">
        <f t="shared" si="111"/>
        <v>46247</v>
      </c>
      <c r="BG2409">
        <f t="shared" si="112"/>
        <v>0.45833333333575865</v>
      </c>
      <c r="BH2409" t="str">
        <f t="shared" si="113"/>
        <v>COMPLY</v>
      </c>
      <c r="BI2409" t="e">
        <f>VLOOKUP(H2409,Sheet2!$A$1:$B$270,2,FALSE)</f>
        <v>#N/A</v>
      </c>
    </row>
    <row r="2410" spans="1:61">
      <c r="A2410">
        <v>2409</v>
      </c>
      <c r="B2410">
        <v>1002533574</v>
      </c>
      <c r="C2410">
        <v>3</v>
      </c>
      <c r="D2410" t="s">
        <v>55</v>
      </c>
      <c r="E2410">
        <v>5</v>
      </c>
      <c r="F2410" t="s">
        <v>265</v>
      </c>
      <c r="G2410" t="s">
        <v>122</v>
      </c>
      <c r="H2410" t="s">
        <v>356</v>
      </c>
      <c r="I2410" t="s">
        <v>213</v>
      </c>
      <c r="J2410" t="s">
        <v>214</v>
      </c>
      <c r="K2410" t="s">
        <v>149</v>
      </c>
      <c r="L2410" t="s">
        <v>215</v>
      </c>
      <c r="M2410" t="s">
        <v>240</v>
      </c>
      <c r="N2410" t="s">
        <v>216</v>
      </c>
      <c r="O2410" s="57">
        <v>46252.612476851849</v>
      </c>
      <c r="P2410" s="57">
        <v>46252.613900462966</v>
      </c>
      <c r="Q2410">
        <v>69369167</v>
      </c>
      <c r="S2410">
        <v>152451212051</v>
      </c>
      <c r="T2410" t="s">
        <v>13864</v>
      </c>
      <c r="U2410" t="s">
        <v>13865</v>
      </c>
      <c r="V2410" t="s">
        <v>13866</v>
      </c>
      <c r="Z2410">
        <v>112.418582886457</v>
      </c>
      <c r="AA2410">
        <v>-6.9700251230165398</v>
      </c>
      <c r="AB2410" t="s">
        <v>13867</v>
      </c>
      <c r="AC2410" t="s">
        <v>217</v>
      </c>
      <c r="AL2410" t="s">
        <v>218</v>
      </c>
      <c r="AM2410" t="s">
        <v>13868</v>
      </c>
      <c r="AN2410" t="s">
        <v>6</v>
      </c>
      <c r="AO2410" t="s">
        <v>13520</v>
      </c>
      <c r="AP2410" s="57">
        <v>46253.541666666664</v>
      </c>
      <c r="AR2410" t="s">
        <v>241</v>
      </c>
      <c r="AS2410" t="s">
        <v>356</v>
      </c>
      <c r="AT2410" t="s">
        <v>231</v>
      </c>
      <c r="AV2410" t="s">
        <v>240</v>
      </c>
      <c r="AW2410" t="s">
        <v>12862</v>
      </c>
      <c r="AX2410" t="s">
        <v>223</v>
      </c>
      <c r="BA2410" s="57">
        <v>46253.541666666664</v>
      </c>
      <c r="BB2410" t="s">
        <v>13868</v>
      </c>
      <c r="BF2410" s="6" t="e">
        <f t="shared" si="111"/>
        <v>#NUM!</v>
      </c>
      <c r="BG2410" t="e">
        <f t="shared" si="112"/>
        <v>#NUM!</v>
      </c>
      <c r="BH2410" t="e">
        <f t="shared" si="113"/>
        <v>#NUM!</v>
      </c>
      <c r="BI2410" t="str">
        <f>VLOOKUP(H2410,Sheet2!$A$1:$B$270,2,FALSE)</f>
        <v>GRESIK</v>
      </c>
    </row>
    <row r="2411" spans="1:61">
      <c r="A2411">
        <v>2410</v>
      </c>
      <c r="B2411">
        <v>1002515512</v>
      </c>
      <c r="C2411">
        <v>3</v>
      </c>
      <c r="D2411" t="s">
        <v>42</v>
      </c>
      <c r="E2411">
        <v>5</v>
      </c>
      <c r="F2411" t="s">
        <v>102</v>
      </c>
      <c r="G2411" t="s">
        <v>102</v>
      </c>
      <c r="H2411" t="s">
        <v>370</v>
      </c>
      <c r="I2411" t="s">
        <v>213</v>
      </c>
      <c r="J2411" t="s">
        <v>214</v>
      </c>
      <c r="K2411" t="s">
        <v>149</v>
      </c>
      <c r="L2411" t="s">
        <v>215</v>
      </c>
      <c r="M2411" t="s">
        <v>76</v>
      </c>
      <c r="N2411" t="s">
        <v>216</v>
      </c>
      <c r="O2411" s="57">
        <v>46241.818009259259</v>
      </c>
      <c r="P2411" s="57">
        <v>46241.9059375</v>
      </c>
      <c r="Q2411">
        <v>69361163</v>
      </c>
      <c r="S2411">
        <v>152501280888</v>
      </c>
      <c r="T2411" t="s">
        <v>5119</v>
      </c>
      <c r="U2411" t="s">
        <v>5120</v>
      </c>
      <c r="V2411" t="s">
        <v>5121</v>
      </c>
      <c r="Z2411">
        <v>113.643553107976</v>
      </c>
      <c r="AA2411">
        <v>-8.1936041443613803</v>
      </c>
      <c r="AB2411" t="s">
        <v>5122</v>
      </c>
      <c r="AC2411" t="s">
        <v>217</v>
      </c>
      <c r="AL2411" t="s">
        <v>218</v>
      </c>
      <c r="AM2411" t="s">
        <v>5123</v>
      </c>
      <c r="AN2411" t="s">
        <v>6</v>
      </c>
      <c r="AO2411" s="57">
        <v>46211.819525462961</v>
      </c>
      <c r="AP2411" s="57">
        <v>46243.333333333336</v>
      </c>
      <c r="AR2411" t="s">
        <v>219</v>
      </c>
      <c r="AS2411" t="s">
        <v>370</v>
      </c>
      <c r="AT2411" t="s">
        <v>231</v>
      </c>
      <c r="AU2411">
        <v>20260807</v>
      </c>
      <c r="AV2411" t="s">
        <v>222</v>
      </c>
      <c r="AW2411" t="s">
        <v>1010</v>
      </c>
      <c r="AX2411" t="s">
        <v>223</v>
      </c>
      <c r="BA2411" s="57">
        <v>46243.333333333336</v>
      </c>
      <c r="BB2411" t="s">
        <v>5123</v>
      </c>
      <c r="BC2411">
        <v>2026</v>
      </c>
      <c r="BD2411">
        <v>8</v>
      </c>
      <c r="BE2411">
        <v>7</v>
      </c>
      <c r="BF2411" s="6">
        <f t="shared" si="111"/>
        <v>46241</v>
      </c>
      <c r="BG2411">
        <f t="shared" si="112"/>
        <v>-2.3333333333357587</v>
      </c>
      <c r="BH2411" t="str">
        <f t="shared" si="113"/>
        <v>COMPLY</v>
      </c>
      <c r="BI2411" t="str">
        <f>VLOOKUP(H2411,Sheet2!$A$1:$B$270,2,FALSE)</f>
        <v>JEMBER</v>
      </c>
    </row>
    <row r="2412" spans="1:61">
      <c r="A2412">
        <v>2411</v>
      </c>
      <c r="B2412">
        <v>1002518525</v>
      </c>
      <c r="C2412">
        <v>3</v>
      </c>
      <c r="D2412" t="s">
        <v>59</v>
      </c>
      <c r="E2412">
        <v>4</v>
      </c>
      <c r="F2412" t="s">
        <v>224</v>
      </c>
      <c r="G2412" t="s">
        <v>224</v>
      </c>
      <c r="H2412" t="s">
        <v>911</v>
      </c>
      <c r="I2412" t="s">
        <v>213</v>
      </c>
      <c r="J2412" t="s">
        <v>214</v>
      </c>
      <c r="K2412" t="s">
        <v>149</v>
      </c>
      <c r="M2412" t="s">
        <v>76</v>
      </c>
      <c r="N2412" t="s">
        <v>216</v>
      </c>
      <c r="O2412" s="57">
        <v>46244.699143518519</v>
      </c>
      <c r="P2412" s="57">
        <v>46244.781342592592</v>
      </c>
      <c r="Q2412">
        <v>69361427</v>
      </c>
      <c r="S2412">
        <v>146303609786</v>
      </c>
      <c r="T2412" t="s">
        <v>5413</v>
      </c>
      <c r="U2412" t="s">
        <v>6443</v>
      </c>
      <c r="V2412" t="s">
        <v>6444</v>
      </c>
      <c r="Z2412">
        <v>109.182956581889</v>
      </c>
      <c r="AA2412">
        <v>-7.41658743935385</v>
      </c>
      <c r="AB2412" t="s">
        <v>5416</v>
      </c>
      <c r="AC2412" t="s">
        <v>290</v>
      </c>
      <c r="AL2412" t="s">
        <v>218</v>
      </c>
      <c r="AM2412" t="s">
        <v>6445</v>
      </c>
      <c r="AN2412" t="s">
        <v>6</v>
      </c>
      <c r="AO2412" s="57">
        <v>46303.705127314817</v>
      </c>
      <c r="AR2412" t="s">
        <v>219</v>
      </c>
      <c r="AS2412" t="s">
        <v>911</v>
      </c>
      <c r="AT2412" t="s">
        <v>231</v>
      </c>
      <c r="AU2412">
        <v>20260810</v>
      </c>
      <c r="AV2412" t="s">
        <v>222</v>
      </c>
      <c r="AW2412" t="s">
        <v>634</v>
      </c>
      <c r="AX2412" t="s">
        <v>223</v>
      </c>
      <c r="BA2412" s="57">
        <v>46244.291666666664</v>
      </c>
      <c r="BB2412" t="s">
        <v>6445</v>
      </c>
      <c r="BC2412">
        <v>2026</v>
      </c>
      <c r="BD2412">
        <v>8</v>
      </c>
      <c r="BE2412">
        <v>10</v>
      </c>
      <c r="BF2412" s="6">
        <f t="shared" si="111"/>
        <v>46244</v>
      </c>
      <c r="BG2412">
        <f t="shared" si="112"/>
        <v>-0.29166666666424135</v>
      </c>
      <c r="BH2412" t="str">
        <f t="shared" si="113"/>
        <v>COMPLY</v>
      </c>
      <c r="BI2412" t="e">
        <f>VLOOKUP(H2412,Sheet2!$A$1:$B$270,2,FALSE)</f>
        <v>#N/A</v>
      </c>
    </row>
    <row r="2413" spans="1:61">
      <c r="A2413">
        <v>2412</v>
      </c>
      <c r="B2413">
        <v>1002510128</v>
      </c>
      <c r="C2413">
        <v>3</v>
      </c>
      <c r="D2413" t="s">
        <v>55</v>
      </c>
      <c r="E2413">
        <v>5</v>
      </c>
      <c r="F2413" t="s">
        <v>313</v>
      </c>
      <c r="G2413" t="s">
        <v>124</v>
      </c>
      <c r="H2413" t="s">
        <v>315</v>
      </c>
      <c r="I2413" t="s">
        <v>213</v>
      </c>
      <c r="J2413" t="s">
        <v>214</v>
      </c>
      <c r="K2413" t="s">
        <v>149</v>
      </c>
      <c r="M2413" t="s">
        <v>76</v>
      </c>
      <c r="N2413" t="s">
        <v>216</v>
      </c>
      <c r="O2413" s="57">
        <v>46239.463784722226</v>
      </c>
      <c r="P2413" s="57">
        <v>46239.59615740741</v>
      </c>
      <c r="Q2413">
        <v>69357389</v>
      </c>
      <c r="S2413">
        <v>152308242977</v>
      </c>
      <c r="T2413" t="s">
        <v>2485</v>
      </c>
      <c r="U2413" t="s">
        <v>2486</v>
      </c>
      <c r="V2413" t="s">
        <v>2487</v>
      </c>
      <c r="Z2413">
        <v>112.73573810000001</v>
      </c>
      <c r="AA2413">
        <v>-7.3183878919999996</v>
      </c>
      <c r="AB2413" t="s">
        <v>2488</v>
      </c>
      <c r="AC2413" t="s">
        <v>217</v>
      </c>
      <c r="AL2413" t="s">
        <v>218</v>
      </c>
      <c r="AM2413" t="s">
        <v>2489</v>
      </c>
      <c r="AN2413" t="s">
        <v>6</v>
      </c>
      <c r="AO2413" s="57">
        <v>46150.475636574076</v>
      </c>
      <c r="AR2413" t="s">
        <v>219</v>
      </c>
      <c r="AS2413" t="s">
        <v>315</v>
      </c>
      <c r="AT2413" t="s">
        <v>231</v>
      </c>
      <c r="AU2413">
        <v>20260805</v>
      </c>
      <c r="AV2413" t="s">
        <v>222</v>
      </c>
      <c r="AW2413" t="s">
        <v>582</v>
      </c>
      <c r="AX2413" t="s">
        <v>223</v>
      </c>
      <c r="BA2413" s="57">
        <v>46239.291666666664</v>
      </c>
      <c r="BB2413" t="s">
        <v>2489</v>
      </c>
      <c r="BC2413">
        <v>2026</v>
      </c>
      <c r="BD2413">
        <v>8</v>
      </c>
      <c r="BE2413">
        <v>5</v>
      </c>
      <c r="BF2413" s="6">
        <f t="shared" si="111"/>
        <v>46239</v>
      </c>
      <c r="BG2413">
        <f t="shared" si="112"/>
        <v>-0.29166666666424135</v>
      </c>
      <c r="BH2413" t="str">
        <f t="shared" si="113"/>
        <v>COMPLY</v>
      </c>
      <c r="BI2413" t="str">
        <f>VLOOKUP(H2413,Sheet2!$A$1:$B$270,2,FALSE)</f>
        <v>SURABAYA SELATAN</v>
      </c>
    </row>
    <row r="2414" spans="1:61">
      <c r="A2414">
        <v>2413</v>
      </c>
      <c r="B2414">
        <v>1002507692</v>
      </c>
      <c r="C2414">
        <v>3</v>
      </c>
      <c r="D2414" t="s">
        <v>38</v>
      </c>
      <c r="E2414">
        <v>5</v>
      </c>
      <c r="F2414" t="s">
        <v>90</v>
      </c>
      <c r="G2414" t="s">
        <v>90</v>
      </c>
      <c r="H2414" t="s">
        <v>419</v>
      </c>
      <c r="I2414" t="s">
        <v>213</v>
      </c>
      <c r="J2414" t="s">
        <v>214</v>
      </c>
      <c r="K2414" t="s">
        <v>149</v>
      </c>
      <c r="L2414" t="s">
        <v>215</v>
      </c>
      <c r="M2414" t="s">
        <v>76</v>
      </c>
      <c r="N2414" t="s">
        <v>216</v>
      </c>
      <c r="O2414" s="57">
        <v>46238.470092592594</v>
      </c>
      <c r="P2414" s="57">
        <v>46238.655069444445</v>
      </c>
      <c r="Q2414">
        <v>69358122</v>
      </c>
      <c r="S2414">
        <v>152610241452</v>
      </c>
      <c r="T2414" t="s">
        <v>2500</v>
      </c>
      <c r="U2414" t="s">
        <v>2501</v>
      </c>
      <c r="V2414" t="s">
        <v>2502</v>
      </c>
      <c r="Z2414">
        <v>112.02931087464</v>
      </c>
      <c r="AA2414">
        <v>-7.8403035584790599</v>
      </c>
      <c r="AB2414" t="s">
        <v>2503</v>
      </c>
      <c r="AC2414" t="s">
        <v>217</v>
      </c>
      <c r="AL2414" t="s">
        <v>218</v>
      </c>
      <c r="AM2414" t="s">
        <v>2504</v>
      </c>
      <c r="AN2414" t="s">
        <v>6</v>
      </c>
      <c r="AO2414" s="57">
        <v>46120.476157407407</v>
      </c>
      <c r="AP2414" s="57">
        <v>46239.541666666664</v>
      </c>
      <c r="AR2414" t="s">
        <v>219</v>
      </c>
      <c r="AS2414" t="s">
        <v>419</v>
      </c>
      <c r="AT2414" t="s">
        <v>231</v>
      </c>
      <c r="AU2414">
        <v>20260804</v>
      </c>
      <c r="AV2414" t="s">
        <v>222</v>
      </c>
      <c r="AW2414" t="s">
        <v>1015</v>
      </c>
      <c r="AX2414" t="s">
        <v>223</v>
      </c>
      <c r="BA2414" s="57">
        <v>46239.541666666664</v>
      </c>
      <c r="BB2414" t="s">
        <v>2504</v>
      </c>
      <c r="BC2414">
        <v>2026</v>
      </c>
      <c r="BD2414">
        <v>8</v>
      </c>
      <c r="BE2414">
        <v>4</v>
      </c>
      <c r="BF2414" s="6">
        <f t="shared" si="111"/>
        <v>46238</v>
      </c>
      <c r="BG2414">
        <f t="shared" si="112"/>
        <v>-1.5416666666642413</v>
      </c>
      <c r="BH2414" t="str">
        <f t="shared" si="113"/>
        <v>COMPLY</v>
      </c>
      <c r="BI2414" t="str">
        <f>VLOOKUP(H2414,Sheet2!$A$1:$B$270,2,FALSE)</f>
        <v>KEDIRI</v>
      </c>
    </row>
    <row r="2415" spans="1:61">
      <c r="A2415">
        <v>2414</v>
      </c>
      <c r="B2415">
        <v>1002523271</v>
      </c>
      <c r="C2415">
        <v>3</v>
      </c>
      <c r="D2415" t="s">
        <v>34</v>
      </c>
      <c r="E2415">
        <v>5</v>
      </c>
      <c r="F2415" t="s">
        <v>585</v>
      </c>
      <c r="G2415" t="s">
        <v>83</v>
      </c>
      <c r="H2415" t="s">
        <v>389</v>
      </c>
      <c r="I2415" t="s">
        <v>213</v>
      </c>
      <c r="J2415" t="s">
        <v>214</v>
      </c>
      <c r="K2415" t="s">
        <v>149</v>
      </c>
      <c r="M2415" t="s">
        <v>277</v>
      </c>
      <c r="N2415" t="s">
        <v>216</v>
      </c>
      <c r="O2415" s="57">
        <v>46247.346018518518</v>
      </c>
      <c r="P2415" s="57">
        <v>46248.58997685185</v>
      </c>
      <c r="Q2415">
        <v>69364693</v>
      </c>
      <c r="S2415">
        <v>172422212718</v>
      </c>
      <c r="T2415" t="s">
        <v>9443</v>
      </c>
      <c r="U2415" t="s">
        <v>9444</v>
      </c>
      <c r="V2415" t="s">
        <v>9445</v>
      </c>
      <c r="Z2415">
        <v>115.2321053</v>
      </c>
      <c r="AA2415">
        <v>-8.6343876999999996</v>
      </c>
      <c r="AB2415" t="s">
        <v>9446</v>
      </c>
      <c r="AC2415" t="s">
        <v>230</v>
      </c>
      <c r="AL2415" t="s">
        <v>218</v>
      </c>
      <c r="AM2415" t="s">
        <v>9447</v>
      </c>
      <c r="AN2415" t="s">
        <v>6</v>
      </c>
      <c r="AO2415" t="s">
        <v>9169</v>
      </c>
      <c r="AP2415" s="57">
        <v>46248.541666666664</v>
      </c>
      <c r="AQ2415" t="s">
        <v>564</v>
      </c>
      <c r="AR2415" t="s">
        <v>278</v>
      </c>
      <c r="AS2415" t="s">
        <v>389</v>
      </c>
      <c r="AT2415" t="s">
        <v>231</v>
      </c>
      <c r="AV2415" t="s">
        <v>11998</v>
      </c>
      <c r="AW2415" t="s">
        <v>561</v>
      </c>
      <c r="AX2415" t="s">
        <v>223</v>
      </c>
      <c r="BA2415" s="57">
        <v>46248.541666666664</v>
      </c>
      <c r="BB2415" t="s">
        <v>9447</v>
      </c>
      <c r="BF2415" s="6" t="e">
        <f t="shared" si="111"/>
        <v>#NUM!</v>
      </c>
      <c r="BG2415" t="e">
        <f t="shared" si="112"/>
        <v>#NUM!</v>
      </c>
      <c r="BH2415" t="e">
        <f t="shared" si="113"/>
        <v>#NUM!</v>
      </c>
      <c r="BI2415" t="str">
        <f>VLOOKUP(H2415,Sheet2!$A$1:$B$270,2,FALSE)</f>
        <v>SANUR</v>
      </c>
    </row>
    <row r="2416" spans="1:61">
      <c r="A2416">
        <v>2415</v>
      </c>
      <c r="B2416">
        <v>1002518415</v>
      </c>
      <c r="C2416">
        <v>3</v>
      </c>
      <c r="D2416" t="s">
        <v>34</v>
      </c>
      <c r="E2416">
        <v>5</v>
      </c>
      <c r="F2416" t="s">
        <v>573</v>
      </c>
      <c r="G2416" t="s">
        <v>79</v>
      </c>
      <c r="H2416" t="s">
        <v>471</v>
      </c>
      <c r="I2416" t="s">
        <v>213</v>
      </c>
      <c r="J2416" t="s">
        <v>214</v>
      </c>
      <c r="K2416" t="s">
        <v>149</v>
      </c>
      <c r="M2416" t="s">
        <v>76</v>
      </c>
      <c r="N2416" t="s">
        <v>216</v>
      </c>
      <c r="O2416" s="57">
        <v>46244.671770833331</v>
      </c>
      <c r="P2416" s="57">
        <v>46246.595138888886</v>
      </c>
      <c r="Q2416">
        <v>69362707</v>
      </c>
      <c r="S2416">
        <v>172407213929</v>
      </c>
      <c r="T2416" t="s">
        <v>6201</v>
      </c>
      <c r="U2416" t="s">
        <v>6202</v>
      </c>
      <c r="V2416" t="s">
        <v>6451</v>
      </c>
      <c r="Z2416">
        <v>115.3020191</v>
      </c>
      <c r="AA2416">
        <v>-8.5440394000000008</v>
      </c>
      <c r="AB2416" t="s">
        <v>6204</v>
      </c>
      <c r="AC2416" t="s">
        <v>230</v>
      </c>
      <c r="AL2416" t="s">
        <v>218</v>
      </c>
      <c r="AM2416" t="s">
        <v>6205</v>
      </c>
      <c r="AN2416" t="s">
        <v>6</v>
      </c>
      <c r="AO2416" s="57">
        <v>46303.673692129632</v>
      </c>
      <c r="AP2416" s="57">
        <v>46245.625</v>
      </c>
      <c r="AR2416" t="s">
        <v>219</v>
      </c>
      <c r="AS2416" t="s">
        <v>471</v>
      </c>
      <c r="AT2416" t="s">
        <v>231</v>
      </c>
      <c r="AU2416">
        <v>20260812</v>
      </c>
      <c r="AV2416" t="s">
        <v>222</v>
      </c>
      <c r="AW2416" t="s">
        <v>561</v>
      </c>
      <c r="AX2416" t="s">
        <v>223</v>
      </c>
      <c r="BA2416" s="57">
        <v>46245.625</v>
      </c>
      <c r="BB2416" t="s">
        <v>6205</v>
      </c>
      <c r="BC2416">
        <v>2026</v>
      </c>
      <c r="BD2416">
        <v>8</v>
      </c>
      <c r="BE2416">
        <v>12</v>
      </c>
      <c r="BF2416" s="6">
        <f t="shared" si="111"/>
        <v>46246</v>
      </c>
      <c r="BG2416">
        <f t="shared" si="112"/>
        <v>0.375</v>
      </c>
      <c r="BH2416" t="str">
        <f t="shared" si="113"/>
        <v>COMPLY</v>
      </c>
      <c r="BI2416" t="str">
        <f>VLOOKUP(H2416,Sheet2!$A$1:$B$270,2,FALSE)</f>
        <v>GIANYAR</v>
      </c>
    </row>
    <row r="2417" spans="1:61">
      <c r="A2417">
        <v>2416</v>
      </c>
      <c r="B2417">
        <v>1002505702</v>
      </c>
      <c r="C2417">
        <v>3</v>
      </c>
      <c r="D2417" t="s">
        <v>55</v>
      </c>
      <c r="E2417">
        <v>5</v>
      </c>
      <c r="F2417" t="s">
        <v>265</v>
      </c>
      <c r="G2417" t="s">
        <v>126</v>
      </c>
      <c r="H2417" t="s">
        <v>266</v>
      </c>
      <c r="I2417" t="s">
        <v>213</v>
      </c>
      <c r="J2417" t="s">
        <v>214</v>
      </c>
      <c r="K2417" t="s">
        <v>149</v>
      </c>
      <c r="M2417" t="s">
        <v>76</v>
      </c>
      <c r="N2417" t="s">
        <v>216</v>
      </c>
      <c r="O2417" s="57">
        <v>46237.420115740744</v>
      </c>
      <c r="P2417" s="57">
        <v>46239.678055555552</v>
      </c>
      <c r="Q2417">
        <v>69357300</v>
      </c>
      <c r="S2417">
        <v>152413166948</v>
      </c>
      <c r="T2417" t="s">
        <v>2514</v>
      </c>
      <c r="U2417" t="s">
        <v>2515</v>
      </c>
      <c r="V2417" t="s">
        <v>2516</v>
      </c>
      <c r="Z2417">
        <v>112.7337153</v>
      </c>
      <c r="AA2417">
        <v>-7.2573363000000004</v>
      </c>
      <c r="AB2417" t="s">
        <v>2517</v>
      </c>
      <c r="AC2417" t="s">
        <v>230</v>
      </c>
      <c r="AL2417" t="s">
        <v>218</v>
      </c>
      <c r="AM2417" t="s">
        <v>2518</v>
      </c>
      <c r="AN2417" t="s">
        <v>6</v>
      </c>
      <c r="AO2417" s="57">
        <v>46089.424085648148</v>
      </c>
      <c r="AP2417" s="57">
        <v>46239.333333333336</v>
      </c>
      <c r="AR2417" t="s">
        <v>219</v>
      </c>
      <c r="AS2417" t="s">
        <v>266</v>
      </c>
      <c r="AT2417" t="s">
        <v>231</v>
      </c>
      <c r="AU2417">
        <v>20260805</v>
      </c>
      <c r="AV2417" t="s">
        <v>222</v>
      </c>
      <c r="AW2417" t="s">
        <v>561</v>
      </c>
      <c r="AX2417" t="s">
        <v>223</v>
      </c>
      <c r="BA2417" s="57">
        <v>46239.333333333336</v>
      </c>
      <c r="BB2417" t="s">
        <v>2518</v>
      </c>
      <c r="BC2417">
        <v>2026</v>
      </c>
      <c r="BD2417">
        <v>8</v>
      </c>
      <c r="BE2417">
        <v>5</v>
      </c>
      <c r="BF2417" s="6">
        <f t="shared" si="111"/>
        <v>46239</v>
      </c>
      <c r="BG2417">
        <f t="shared" si="112"/>
        <v>-0.33333333333575865</v>
      </c>
      <c r="BH2417" t="str">
        <f t="shared" si="113"/>
        <v>COMPLY</v>
      </c>
      <c r="BI2417" t="str">
        <f>VLOOKUP(H2417,Sheet2!$A$1:$B$270,2,FALSE)</f>
        <v>SURABAYA SELATAN</v>
      </c>
    </row>
    <row r="2418" spans="1:61">
      <c r="A2418">
        <v>2417</v>
      </c>
      <c r="B2418">
        <v>1002512014</v>
      </c>
      <c r="C2418">
        <v>3</v>
      </c>
      <c r="D2418" t="s">
        <v>38</v>
      </c>
      <c r="E2418">
        <v>5</v>
      </c>
      <c r="F2418" t="s">
        <v>90</v>
      </c>
      <c r="G2418" t="s">
        <v>98</v>
      </c>
      <c r="H2418" t="s">
        <v>301</v>
      </c>
      <c r="I2418" t="s">
        <v>213</v>
      </c>
      <c r="J2418" t="s">
        <v>214</v>
      </c>
      <c r="K2418" t="s">
        <v>149</v>
      </c>
      <c r="L2418" t="s">
        <v>215</v>
      </c>
      <c r="M2418" t="s">
        <v>76</v>
      </c>
      <c r="N2418" t="s">
        <v>216</v>
      </c>
      <c r="O2418" s="57">
        <v>46240.472175925926</v>
      </c>
      <c r="P2418" s="57">
        <v>46240.836296296293</v>
      </c>
      <c r="Q2418">
        <v>69359813</v>
      </c>
      <c r="S2418">
        <v>152606246204</v>
      </c>
      <c r="T2418" t="s">
        <v>2519</v>
      </c>
      <c r="U2418" t="s">
        <v>2520</v>
      </c>
      <c r="V2418" t="s">
        <v>2521</v>
      </c>
      <c r="Z2418">
        <v>111.899716435584</v>
      </c>
      <c r="AA2418">
        <v>-8.0913445215996394</v>
      </c>
      <c r="AB2418" t="s">
        <v>2522</v>
      </c>
      <c r="AC2418" t="s">
        <v>237</v>
      </c>
      <c r="AL2418" t="s">
        <v>218</v>
      </c>
      <c r="AM2418" t="s">
        <v>2523</v>
      </c>
      <c r="AN2418" t="s">
        <v>6</v>
      </c>
      <c r="AO2418" s="57">
        <v>46181.476226851853</v>
      </c>
      <c r="AP2418" s="57">
        <v>46241.333333333336</v>
      </c>
      <c r="AR2418" t="s">
        <v>219</v>
      </c>
      <c r="AS2418" t="s">
        <v>301</v>
      </c>
      <c r="AT2418" t="s">
        <v>231</v>
      </c>
      <c r="AU2418">
        <v>20260806</v>
      </c>
      <c r="AV2418" t="s">
        <v>222</v>
      </c>
      <c r="AW2418" t="s">
        <v>1010</v>
      </c>
      <c r="AX2418" t="s">
        <v>223</v>
      </c>
      <c r="BA2418" s="57">
        <v>46241.333333333336</v>
      </c>
      <c r="BB2418" t="s">
        <v>2523</v>
      </c>
      <c r="BC2418">
        <v>2026</v>
      </c>
      <c r="BD2418">
        <v>8</v>
      </c>
      <c r="BE2418">
        <v>6</v>
      </c>
      <c r="BF2418" s="6">
        <f t="shared" si="111"/>
        <v>46240</v>
      </c>
      <c r="BG2418">
        <f t="shared" si="112"/>
        <v>-1.3333333333357587</v>
      </c>
      <c r="BH2418" t="str">
        <f t="shared" si="113"/>
        <v>COMPLY</v>
      </c>
      <c r="BI2418" t="str">
        <f>VLOOKUP(H2418,Sheet2!$A$1:$B$270,2,FALSE)</f>
        <v>BLITAR</v>
      </c>
    </row>
    <row r="2419" spans="1:61">
      <c r="A2419">
        <v>2418</v>
      </c>
      <c r="B2419">
        <v>1002514427</v>
      </c>
      <c r="C2419">
        <v>3</v>
      </c>
      <c r="D2419" t="s">
        <v>59</v>
      </c>
      <c r="E2419">
        <v>4</v>
      </c>
      <c r="F2419" t="s">
        <v>224</v>
      </c>
      <c r="G2419" t="s">
        <v>607</v>
      </c>
      <c r="H2419" t="s">
        <v>4529</v>
      </c>
      <c r="I2419" t="s">
        <v>213</v>
      </c>
      <c r="J2419" t="s">
        <v>214</v>
      </c>
      <c r="K2419" t="s">
        <v>149</v>
      </c>
      <c r="L2419" t="s">
        <v>215</v>
      </c>
      <c r="M2419" t="s">
        <v>76</v>
      </c>
      <c r="N2419" t="s">
        <v>216</v>
      </c>
      <c r="O2419" s="57">
        <v>46241.495104166665</v>
      </c>
      <c r="P2419" s="57">
        <v>46242.483877314815</v>
      </c>
      <c r="Q2419">
        <v>69360685</v>
      </c>
      <c r="S2419">
        <v>146389104313</v>
      </c>
      <c r="T2419" t="s">
        <v>5137</v>
      </c>
      <c r="U2419" t="s">
        <v>5138</v>
      </c>
      <c r="V2419" t="s">
        <v>5139</v>
      </c>
      <c r="Z2419">
        <v>109.20383959999999</v>
      </c>
      <c r="AA2419">
        <v>-7.5618238</v>
      </c>
      <c r="AB2419" t="s">
        <v>5140</v>
      </c>
      <c r="AC2419" t="s">
        <v>237</v>
      </c>
      <c r="AL2419" t="s">
        <v>218</v>
      </c>
      <c r="AM2419" t="s">
        <v>5141</v>
      </c>
      <c r="AN2419" t="s">
        <v>6</v>
      </c>
      <c r="AO2419" s="57">
        <v>46211.496574074074</v>
      </c>
      <c r="AP2419" s="57">
        <v>46242.333333333336</v>
      </c>
      <c r="AR2419" t="s">
        <v>219</v>
      </c>
      <c r="AS2419" t="s">
        <v>4529</v>
      </c>
      <c r="AT2419" t="s">
        <v>231</v>
      </c>
      <c r="AU2419">
        <v>20260808</v>
      </c>
      <c r="AV2419" t="s">
        <v>222</v>
      </c>
      <c r="AW2419" t="s">
        <v>1010</v>
      </c>
      <c r="AX2419" t="s">
        <v>223</v>
      </c>
      <c r="BA2419" s="57">
        <v>46242.333333333336</v>
      </c>
      <c r="BB2419" t="s">
        <v>5141</v>
      </c>
      <c r="BC2419">
        <v>2026</v>
      </c>
      <c r="BD2419">
        <v>8</v>
      </c>
      <c r="BE2419">
        <v>8</v>
      </c>
      <c r="BF2419" s="6">
        <f t="shared" si="111"/>
        <v>46242</v>
      </c>
      <c r="BG2419">
        <f t="shared" si="112"/>
        <v>-0.33333333333575865</v>
      </c>
      <c r="BH2419" t="str">
        <f t="shared" si="113"/>
        <v>COMPLY</v>
      </c>
      <c r="BI2419" t="e">
        <f>VLOOKUP(H2419,Sheet2!$A$1:$B$270,2,FALSE)</f>
        <v>#N/A</v>
      </c>
    </row>
    <row r="2420" spans="1:61">
      <c r="A2420">
        <v>2419</v>
      </c>
      <c r="B2420">
        <v>1002506290</v>
      </c>
      <c r="C2420">
        <v>3</v>
      </c>
      <c r="D2420" t="s">
        <v>38</v>
      </c>
      <c r="E2420">
        <v>5</v>
      </c>
      <c r="F2420" t="s">
        <v>92</v>
      </c>
      <c r="G2420" t="s">
        <v>97</v>
      </c>
      <c r="H2420" t="s">
        <v>350</v>
      </c>
      <c r="I2420" t="s">
        <v>213</v>
      </c>
      <c r="J2420" t="s">
        <v>214</v>
      </c>
      <c r="K2420" t="s">
        <v>149</v>
      </c>
      <c r="L2420" t="s">
        <v>215</v>
      </c>
      <c r="M2420" t="s">
        <v>76</v>
      </c>
      <c r="N2420" t="s">
        <v>216</v>
      </c>
      <c r="O2420" s="57">
        <v>46237.611770833333</v>
      </c>
      <c r="P2420" s="57">
        <v>46238.552129629628</v>
      </c>
      <c r="Q2420">
        <v>69357654</v>
      </c>
      <c r="S2420">
        <v>152648206870</v>
      </c>
      <c r="T2420" t="s">
        <v>2524</v>
      </c>
      <c r="U2420" t="s">
        <v>2525</v>
      </c>
      <c r="V2420" t="s">
        <v>2526</v>
      </c>
      <c r="Z2420">
        <v>111.773783063468</v>
      </c>
      <c r="AA2420">
        <v>-6.8162836291817799</v>
      </c>
      <c r="AB2420" t="s">
        <v>2527</v>
      </c>
      <c r="AC2420" t="s">
        <v>237</v>
      </c>
      <c r="AL2420" t="s">
        <v>218</v>
      </c>
      <c r="AM2420" t="s">
        <v>2528</v>
      </c>
      <c r="AN2420" t="s">
        <v>6</v>
      </c>
      <c r="AO2420" s="57">
        <v>46089.621736111112</v>
      </c>
      <c r="AP2420" s="57">
        <v>46239.625</v>
      </c>
      <c r="AR2420" t="s">
        <v>219</v>
      </c>
      <c r="AS2420" t="s">
        <v>350</v>
      </c>
      <c r="AT2420" t="s">
        <v>231</v>
      </c>
      <c r="AU2420">
        <v>20260804</v>
      </c>
      <c r="AV2420" t="s">
        <v>222</v>
      </c>
      <c r="AW2420" t="s">
        <v>1014</v>
      </c>
      <c r="AX2420" t="s">
        <v>223</v>
      </c>
      <c r="BA2420" s="57">
        <v>46239.625</v>
      </c>
      <c r="BB2420" t="s">
        <v>2528</v>
      </c>
      <c r="BC2420">
        <v>2026</v>
      </c>
      <c r="BD2420">
        <v>8</v>
      </c>
      <c r="BE2420">
        <v>4</v>
      </c>
      <c r="BF2420" s="6">
        <f t="shared" si="111"/>
        <v>46238</v>
      </c>
      <c r="BG2420">
        <f t="shared" si="112"/>
        <v>-1.625</v>
      </c>
      <c r="BH2420" t="str">
        <f t="shared" si="113"/>
        <v>COMPLY</v>
      </c>
      <c r="BI2420" t="str">
        <f>VLOOKUP(H2420,Sheet2!$A$1:$B$270,2,FALSE)</f>
        <v>BOJONEGORO</v>
      </c>
    </row>
    <row r="2421" spans="1:61">
      <c r="A2421">
        <v>2420</v>
      </c>
      <c r="B2421">
        <v>1002512070</v>
      </c>
      <c r="C2421">
        <v>3</v>
      </c>
      <c r="D2421" t="s">
        <v>55</v>
      </c>
      <c r="E2421">
        <v>5</v>
      </c>
      <c r="F2421" t="s">
        <v>265</v>
      </c>
      <c r="G2421" t="s">
        <v>123</v>
      </c>
      <c r="H2421" t="s">
        <v>293</v>
      </c>
      <c r="I2421" t="s">
        <v>213</v>
      </c>
      <c r="J2421" t="s">
        <v>214</v>
      </c>
      <c r="K2421" t="s">
        <v>149</v>
      </c>
      <c r="L2421" t="s">
        <v>215</v>
      </c>
      <c r="M2421" t="s">
        <v>76</v>
      </c>
      <c r="N2421" t="s">
        <v>216</v>
      </c>
      <c r="O2421" s="57">
        <v>46240.480509259258</v>
      </c>
      <c r="P2421" s="57">
        <v>46240.721504629626</v>
      </c>
      <c r="Q2421">
        <v>69359824</v>
      </c>
      <c r="S2421">
        <v>152401227334</v>
      </c>
      <c r="T2421" t="s">
        <v>2529</v>
      </c>
      <c r="U2421" t="s">
        <v>2530</v>
      </c>
      <c r="V2421" t="s">
        <v>2531</v>
      </c>
      <c r="Z2421">
        <v>112.72704999893899</v>
      </c>
      <c r="AA2421">
        <v>-7.2329230407138203</v>
      </c>
      <c r="AB2421" t="s">
        <v>2532</v>
      </c>
      <c r="AC2421" t="s">
        <v>217</v>
      </c>
      <c r="AL2421" t="s">
        <v>218</v>
      </c>
      <c r="AM2421" t="s">
        <v>2533</v>
      </c>
      <c r="AN2421" t="s">
        <v>6</v>
      </c>
      <c r="AO2421" s="57">
        <v>46181.486018518517</v>
      </c>
      <c r="AP2421" s="57">
        <v>46245.333333333336</v>
      </c>
      <c r="AR2421" t="s">
        <v>219</v>
      </c>
      <c r="AS2421" t="s">
        <v>293</v>
      </c>
      <c r="AT2421" t="s">
        <v>221</v>
      </c>
      <c r="AU2421">
        <v>20260806</v>
      </c>
      <c r="AV2421" t="s">
        <v>222</v>
      </c>
      <c r="AW2421" t="s">
        <v>981</v>
      </c>
      <c r="AX2421" t="s">
        <v>223</v>
      </c>
      <c r="BA2421" s="57">
        <v>46245.333333333336</v>
      </c>
      <c r="BB2421" t="s">
        <v>2533</v>
      </c>
      <c r="BC2421">
        <v>2026</v>
      </c>
      <c r="BD2421">
        <v>8</v>
      </c>
      <c r="BE2421">
        <v>6</v>
      </c>
      <c r="BF2421" s="6">
        <f t="shared" si="111"/>
        <v>46240</v>
      </c>
      <c r="BG2421">
        <f t="shared" si="112"/>
        <v>-5.3333333333357587</v>
      </c>
      <c r="BH2421" t="str">
        <f t="shared" si="113"/>
        <v>COMPLY</v>
      </c>
      <c r="BI2421" t="str">
        <f>VLOOKUP(H2421,Sheet2!$A$1:$B$270,2,FALSE)</f>
        <v>SURABAYA UTARA</v>
      </c>
    </row>
    <row r="2422" spans="1:61">
      <c r="A2422">
        <v>2421</v>
      </c>
      <c r="B2422">
        <v>1002519031</v>
      </c>
      <c r="C2422">
        <v>3</v>
      </c>
      <c r="D2422" t="s">
        <v>45</v>
      </c>
      <c r="E2422">
        <v>5</v>
      </c>
      <c r="F2422" t="s">
        <v>211</v>
      </c>
      <c r="G2422" t="s">
        <v>115</v>
      </c>
      <c r="H2422" t="s">
        <v>279</v>
      </c>
      <c r="I2422" t="s">
        <v>213</v>
      </c>
      <c r="J2422" t="s">
        <v>214</v>
      </c>
      <c r="K2422" t="s">
        <v>149</v>
      </c>
      <c r="L2422" t="s">
        <v>215</v>
      </c>
      <c r="M2422" t="s">
        <v>76</v>
      </c>
      <c r="N2422" t="s">
        <v>216</v>
      </c>
      <c r="O2422" s="57">
        <v>46245.397870370369</v>
      </c>
      <c r="P2422" s="57">
        <v>46245.87096064815</v>
      </c>
      <c r="Q2422">
        <v>69362955</v>
      </c>
      <c r="S2422">
        <v>172603791552</v>
      </c>
      <c r="T2422" t="s">
        <v>7613</v>
      </c>
      <c r="U2422" t="s">
        <v>7614</v>
      </c>
      <c r="V2422" t="s">
        <v>7615</v>
      </c>
      <c r="Z2422">
        <v>116.315898299217</v>
      </c>
      <c r="AA2422">
        <v>-8.6114852980139194</v>
      </c>
      <c r="AB2422" t="s">
        <v>7616</v>
      </c>
      <c r="AC2422" t="s">
        <v>217</v>
      </c>
      <c r="AL2422" t="s">
        <v>218</v>
      </c>
      <c r="AM2422" t="s">
        <v>7403</v>
      </c>
      <c r="AN2422" t="s">
        <v>6</v>
      </c>
      <c r="AO2422" s="57">
        <v>46334.402962962966</v>
      </c>
      <c r="AP2422" s="57">
        <v>46246.333333333336</v>
      </c>
      <c r="AR2422" t="s">
        <v>219</v>
      </c>
      <c r="AS2422" t="s">
        <v>279</v>
      </c>
      <c r="AT2422" t="s">
        <v>231</v>
      </c>
      <c r="AU2422">
        <v>20260811</v>
      </c>
      <c r="AV2422" t="s">
        <v>222</v>
      </c>
      <c r="AW2422" t="s">
        <v>1018</v>
      </c>
      <c r="AX2422" t="s">
        <v>223</v>
      </c>
      <c r="BA2422" s="57">
        <v>46246.333333333336</v>
      </c>
      <c r="BB2422" t="s">
        <v>7403</v>
      </c>
      <c r="BC2422">
        <v>2026</v>
      </c>
      <c r="BD2422">
        <v>8</v>
      </c>
      <c r="BE2422">
        <v>11</v>
      </c>
      <c r="BF2422" s="6">
        <f t="shared" si="111"/>
        <v>46245</v>
      </c>
      <c r="BG2422">
        <f t="shared" si="112"/>
        <v>-1.3333333333357587</v>
      </c>
      <c r="BH2422" t="str">
        <f t="shared" si="113"/>
        <v>COMPLY</v>
      </c>
      <c r="BI2422" t="str">
        <f>VLOOKUP(H2422,Sheet2!$A$1:$B$270,2,FALSE)</f>
        <v>SELONG</v>
      </c>
    </row>
    <row r="2423" spans="1:61">
      <c r="A2423">
        <v>2422</v>
      </c>
      <c r="B2423">
        <v>1002523889</v>
      </c>
      <c r="C2423">
        <v>3</v>
      </c>
      <c r="D2423" t="s">
        <v>51</v>
      </c>
      <c r="E2423">
        <v>4</v>
      </c>
      <c r="F2423" t="s">
        <v>273</v>
      </c>
      <c r="G2423" t="s">
        <v>273</v>
      </c>
      <c r="H2423" t="s">
        <v>946</v>
      </c>
      <c r="I2423" t="s">
        <v>213</v>
      </c>
      <c r="J2423" t="s">
        <v>214</v>
      </c>
      <c r="K2423" t="s">
        <v>149</v>
      </c>
      <c r="L2423" t="s">
        <v>215</v>
      </c>
      <c r="M2423" t="s">
        <v>76</v>
      </c>
      <c r="N2423" t="s">
        <v>216</v>
      </c>
      <c r="O2423" s="57">
        <v>46247.470092592594</v>
      </c>
      <c r="P2423" s="57">
        <v>46248.455995370372</v>
      </c>
      <c r="Q2423">
        <v>69364948</v>
      </c>
      <c r="S2423">
        <v>142401145776</v>
      </c>
      <c r="T2423" t="s">
        <v>9456</v>
      </c>
      <c r="U2423" t="s">
        <v>9457</v>
      </c>
      <c r="V2423" t="s">
        <v>9458</v>
      </c>
      <c r="Z2423">
        <v>110.91049599999999</v>
      </c>
      <c r="AA2423">
        <v>-6.7915900000000002</v>
      </c>
      <c r="AB2423" t="s">
        <v>9459</v>
      </c>
      <c r="AC2423" t="s">
        <v>237</v>
      </c>
      <c r="AL2423" t="s">
        <v>218</v>
      </c>
      <c r="AM2423" t="s">
        <v>9460</v>
      </c>
      <c r="AN2423" t="s">
        <v>6</v>
      </c>
      <c r="AO2423" t="s">
        <v>8845</v>
      </c>
      <c r="AP2423" s="57">
        <v>46248.333333333336</v>
      </c>
      <c r="AR2423" t="s">
        <v>219</v>
      </c>
      <c r="AS2423" t="s">
        <v>946</v>
      </c>
      <c r="AT2423" t="s">
        <v>231</v>
      </c>
      <c r="AU2423">
        <v>20260814</v>
      </c>
      <c r="AV2423" t="s">
        <v>222</v>
      </c>
      <c r="AW2423" t="s">
        <v>1010</v>
      </c>
      <c r="AX2423" t="s">
        <v>223</v>
      </c>
      <c r="BA2423" s="57">
        <v>46248.333333333336</v>
      </c>
      <c r="BB2423" t="s">
        <v>9460</v>
      </c>
      <c r="BC2423">
        <v>2026</v>
      </c>
      <c r="BD2423">
        <v>8</v>
      </c>
      <c r="BE2423">
        <v>14</v>
      </c>
      <c r="BF2423" s="6">
        <f t="shared" si="111"/>
        <v>46248</v>
      </c>
      <c r="BG2423">
        <f t="shared" si="112"/>
        <v>-0.33333333333575865</v>
      </c>
      <c r="BH2423" t="str">
        <f t="shared" si="113"/>
        <v>COMPLY</v>
      </c>
      <c r="BI2423" t="e">
        <f>VLOOKUP(H2423,Sheet2!$A$1:$B$270,2,FALSE)</f>
        <v>#N/A</v>
      </c>
    </row>
    <row r="2424" spans="1:61">
      <c r="A2424">
        <v>2423</v>
      </c>
      <c r="B2424">
        <v>1002534157</v>
      </c>
      <c r="C2424">
        <v>3</v>
      </c>
      <c r="D2424" t="s">
        <v>42</v>
      </c>
      <c r="E2424">
        <v>5</v>
      </c>
      <c r="F2424" t="s">
        <v>102</v>
      </c>
      <c r="G2424" t="s">
        <v>99</v>
      </c>
      <c r="H2424" t="s">
        <v>316</v>
      </c>
      <c r="I2424" t="s">
        <v>213</v>
      </c>
      <c r="J2424" t="s">
        <v>214</v>
      </c>
      <c r="K2424" t="s">
        <v>149</v>
      </c>
      <c r="L2424" t="s">
        <v>215</v>
      </c>
      <c r="M2424" t="s">
        <v>240</v>
      </c>
      <c r="N2424" t="s">
        <v>216</v>
      </c>
      <c r="O2424" s="57">
        <v>46252.683298611111</v>
      </c>
      <c r="P2424" s="57">
        <v>46252.684733796297</v>
      </c>
      <c r="Q2424">
        <v>69369352</v>
      </c>
      <c r="S2424">
        <v>152503269671</v>
      </c>
      <c r="T2424" t="s">
        <v>13869</v>
      </c>
      <c r="U2424" t="s">
        <v>13870</v>
      </c>
      <c r="V2424" t="s">
        <v>13871</v>
      </c>
      <c r="Z2424">
        <v>114.3692267</v>
      </c>
      <c r="AA2424">
        <v>-8.2192334999999996</v>
      </c>
      <c r="AB2424" t="s">
        <v>13872</v>
      </c>
      <c r="AC2424" t="s">
        <v>217</v>
      </c>
      <c r="AL2424" t="s">
        <v>218</v>
      </c>
      <c r="AM2424" t="s">
        <v>13659</v>
      </c>
      <c r="AN2424" t="s">
        <v>6</v>
      </c>
      <c r="AO2424" t="s">
        <v>12914</v>
      </c>
      <c r="AP2424" s="57">
        <v>46253.541666666664</v>
      </c>
      <c r="AR2424" t="s">
        <v>241</v>
      </c>
      <c r="AS2424" t="s">
        <v>316</v>
      </c>
      <c r="AT2424" t="s">
        <v>231</v>
      </c>
      <c r="AV2424" t="s">
        <v>240</v>
      </c>
      <c r="AW2424" t="s">
        <v>12955</v>
      </c>
      <c r="AX2424" t="s">
        <v>223</v>
      </c>
      <c r="BA2424" s="57">
        <v>46253.541666666664</v>
      </c>
      <c r="BB2424" t="s">
        <v>13659</v>
      </c>
      <c r="BF2424" s="6" t="e">
        <f t="shared" si="111"/>
        <v>#NUM!</v>
      </c>
      <c r="BG2424" t="e">
        <f t="shared" si="112"/>
        <v>#NUM!</v>
      </c>
      <c r="BH2424" t="e">
        <f t="shared" si="113"/>
        <v>#NUM!</v>
      </c>
      <c r="BI2424" t="str">
        <f>VLOOKUP(H2424,Sheet2!$A$1:$B$270,2,FALSE)</f>
        <v>BANYUWANGI</v>
      </c>
    </row>
    <row r="2425" spans="1:61">
      <c r="A2425">
        <v>2424</v>
      </c>
      <c r="B2425">
        <v>1002525727</v>
      </c>
      <c r="C2425">
        <v>3</v>
      </c>
      <c r="D2425" t="s">
        <v>59</v>
      </c>
      <c r="E2425">
        <v>4</v>
      </c>
      <c r="F2425" t="s">
        <v>224</v>
      </c>
      <c r="G2425" t="s">
        <v>320</v>
      </c>
      <c r="H2425" t="s">
        <v>321</v>
      </c>
      <c r="I2425" t="s">
        <v>213</v>
      </c>
      <c r="J2425" t="s">
        <v>214</v>
      </c>
      <c r="K2425" t="s">
        <v>149</v>
      </c>
      <c r="L2425" t="s">
        <v>215</v>
      </c>
      <c r="M2425" t="s">
        <v>76</v>
      </c>
      <c r="N2425" t="s">
        <v>216</v>
      </c>
      <c r="O2425" s="57">
        <v>46248.413854166669</v>
      </c>
      <c r="P2425" s="57">
        <v>46249.446180555555</v>
      </c>
      <c r="Q2425">
        <v>69365735</v>
      </c>
      <c r="S2425">
        <v>146372102961</v>
      </c>
      <c r="T2425" t="s">
        <v>12007</v>
      </c>
      <c r="U2425" t="s">
        <v>12008</v>
      </c>
      <c r="V2425" t="s">
        <v>12009</v>
      </c>
      <c r="Z2425">
        <v>109.71178999999999</v>
      </c>
      <c r="AA2425">
        <v>-7.3172629999999996</v>
      </c>
      <c r="AB2425" t="s">
        <v>12010</v>
      </c>
      <c r="AC2425" t="s">
        <v>237</v>
      </c>
      <c r="AL2425" t="s">
        <v>218</v>
      </c>
      <c r="AM2425" t="s">
        <v>12011</v>
      </c>
      <c r="AN2425" t="s">
        <v>6</v>
      </c>
      <c r="AO2425" t="s">
        <v>9788</v>
      </c>
      <c r="AP2425" s="57">
        <v>46250.541666666664</v>
      </c>
      <c r="AR2425" t="s">
        <v>219</v>
      </c>
      <c r="AS2425" t="s">
        <v>321</v>
      </c>
      <c r="AT2425" t="s">
        <v>231</v>
      </c>
      <c r="AU2425">
        <v>20260815</v>
      </c>
      <c r="AV2425" t="s">
        <v>222</v>
      </c>
      <c r="AW2425" t="s">
        <v>1015</v>
      </c>
      <c r="AX2425" t="s">
        <v>223</v>
      </c>
      <c r="BA2425" s="57">
        <v>46250.541666666664</v>
      </c>
      <c r="BB2425" t="s">
        <v>12011</v>
      </c>
      <c r="BC2425">
        <v>2026</v>
      </c>
      <c r="BD2425">
        <v>8</v>
      </c>
      <c r="BE2425">
        <v>15</v>
      </c>
      <c r="BF2425" s="6">
        <f t="shared" si="111"/>
        <v>46249</v>
      </c>
      <c r="BG2425">
        <f t="shared" si="112"/>
        <v>-1.5416666666642413</v>
      </c>
      <c r="BH2425" t="str">
        <f t="shared" si="113"/>
        <v>COMPLY</v>
      </c>
      <c r="BI2425" t="e">
        <f>VLOOKUP(H2425,Sheet2!$A$1:$B$270,2,FALSE)</f>
        <v>#N/A</v>
      </c>
    </row>
    <row r="2426" spans="1:61">
      <c r="A2426">
        <v>2425</v>
      </c>
      <c r="B2426">
        <v>1002534125</v>
      </c>
      <c r="C2426">
        <v>3</v>
      </c>
      <c r="D2426" t="s">
        <v>42</v>
      </c>
      <c r="E2426">
        <v>5</v>
      </c>
      <c r="F2426" t="s">
        <v>102</v>
      </c>
      <c r="G2426" t="s">
        <v>99</v>
      </c>
      <c r="H2426" t="s">
        <v>287</v>
      </c>
      <c r="I2426" t="s">
        <v>213</v>
      </c>
      <c r="J2426" t="s">
        <v>214</v>
      </c>
      <c r="K2426" t="s">
        <v>149</v>
      </c>
      <c r="L2426" t="s">
        <v>215</v>
      </c>
      <c r="M2426" t="s">
        <v>240</v>
      </c>
      <c r="N2426" t="s">
        <v>216</v>
      </c>
      <c r="O2426" s="57">
        <v>46252.679120370369</v>
      </c>
      <c r="P2426" s="57">
        <v>46252.680567129632</v>
      </c>
      <c r="Q2426">
        <v>69369348</v>
      </c>
      <c r="S2426">
        <v>152519204170</v>
      </c>
      <c r="T2426" t="s">
        <v>13873</v>
      </c>
      <c r="U2426" t="s">
        <v>13874</v>
      </c>
      <c r="V2426" t="s">
        <v>13875</v>
      </c>
      <c r="Z2426">
        <v>114.11470122635301</v>
      </c>
      <c r="AA2426">
        <v>-8.3998085956645205</v>
      </c>
      <c r="AB2426" t="s">
        <v>13876</v>
      </c>
      <c r="AC2426" t="s">
        <v>217</v>
      </c>
      <c r="AL2426" t="s">
        <v>218</v>
      </c>
      <c r="AM2426" t="s">
        <v>13659</v>
      </c>
      <c r="AN2426" t="s">
        <v>6</v>
      </c>
      <c r="AO2426" t="s">
        <v>12914</v>
      </c>
      <c r="AP2426" s="57">
        <v>46253.541666666664</v>
      </c>
      <c r="AR2426" t="s">
        <v>241</v>
      </c>
      <c r="AS2426" t="s">
        <v>287</v>
      </c>
      <c r="AT2426" t="s">
        <v>221</v>
      </c>
      <c r="AV2426" t="s">
        <v>240</v>
      </c>
      <c r="AW2426" t="s">
        <v>979</v>
      </c>
      <c r="AX2426" t="s">
        <v>223</v>
      </c>
      <c r="BA2426" s="57">
        <v>46253.541666666664</v>
      </c>
      <c r="BB2426" t="s">
        <v>13659</v>
      </c>
      <c r="BF2426" s="6" t="e">
        <f t="shared" si="111"/>
        <v>#NUM!</v>
      </c>
      <c r="BG2426" t="e">
        <f t="shared" si="112"/>
        <v>#NUM!</v>
      </c>
      <c r="BH2426" t="e">
        <f t="shared" si="113"/>
        <v>#NUM!</v>
      </c>
      <c r="BI2426" t="str">
        <f>VLOOKUP(H2426,Sheet2!$A$1:$B$270,2,FALSE)</f>
        <v>BANYUWANGI</v>
      </c>
    </row>
    <row r="2427" spans="1:61">
      <c r="A2427">
        <v>2426</v>
      </c>
      <c r="B2427">
        <v>1002505691</v>
      </c>
      <c r="C2427">
        <v>3</v>
      </c>
      <c r="D2427" t="s">
        <v>59</v>
      </c>
      <c r="E2427">
        <v>4</v>
      </c>
      <c r="F2427" t="s">
        <v>567</v>
      </c>
      <c r="G2427" t="s">
        <v>609</v>
      </c>
      <c r="H2427" t="s">
        <v>936</v>
      </c>
      <c r="I2427" t="s">
        <v>213</v>
      </c>
      <c r="J2427" t="s">
        <v>214</v>
      </c>
      <c r="K2427" t="s">
        <v>149</v>
      </c>
      <c r="M2427" t="s">
        <v>586</v>
      </c>
      <c r="N2427" t="s">
        <v>216</v>
      </c>
      <c r="O2427" s="57">
        <v>46237.417048611111</v>
      </c>
      <c r="P2427" s="57">
        <v>46245.407824074071</v>
      </c>
      <c r="Q2427">
        <v>69357297</v>
      </c>
      <c r="S2427">
        <v>146113146871</v>
      </c>
      <c r="T2427" t="s">
        <v>2573</v>
      </c>
      <c r="U2427" t="s">
        <v>2574</v>
      </c>
      <c r="V2427" t="s">
        <v>2575</v>
      </c>
      <c r="Z2427">
        <v>110.366873</v>
      </c>
      <c r="AA2427">
        <v>-7.7908432999999997</v>
      </c>
      <c r="AB2427" t="s">
        <v>2576</v>
      </c>
      <c r="AC2427" t="s">
        <v>290</v>
      </c>
      <c r="AL2427" t="s">
        <v>218</v>
      </c>
      <c r="AM2427" t="s">
        <v>2577</v>
      </c>
      <c r="AN2427" t="s">
        <v>6</v>
      </c>
      <c r="AO2427" s="57">
        <v>46089.424085648148</v>
      </c>
      <c r="AP2427" s="57">
        <v>46239.541666666664</v>
      </c>
      <c r="AQ2427" t="s">
        <v>248</v>
      </c>
      <c r="AR2427" t="s">
        <v>14</v>
      </c>
      <c r="AS2427" t="s">
        <v>936</v>
      </c>
      <c r="AT2427" t="s">
        <v>231</v>
      </c>
      <c r="AV2427" t="s">
        <v>587</v>
      </c>
      <c r="AW2427" t="s">
        <v>561</v>
      </c>
      <c r="AX2427" t="s">
        <v>223</v>
      </c>
      <c r="BA2427" s="57">
        <v>46239.541666666664</v>
      </c>
      <c r="BB2427" t="s">
        <v>2577</v>
      </c>
      <c r="BF2427" s="6" t="e">
        <f t="shared" si="111"/>
        <v>#NUM!</v>
      </c>
      <c r="BG2427" t="e">
        <f t="shared" si="112"/>
        <v>#NUM!</v>
      </c>
      <c r="BH2427" t="e">
        <f t="shared" si="113"/>
        <v>#NUM!</v>
      </c>
      <c r="BI2427" t="e">
        <f>VLOOKUP(H2427,Sheet2!$A$1:$B$270,2,FALSE)</f>
        <v>#N/A</v>
      </c>
    </row>
    <row r="2428" spans="1:61">
      <c r="A2428">
        <v>2427</v>
      </c>
      <c r="B2428">
        <v>1002520743</v>
      </c>
      <c r="C2428">
        <v>3</v>
      </c>
      <c r="D2428" t="s">
        <v>49</v>
      </c>
      <c r="E2428">
        <v>4</v>
      </c>
      <c r="F2428" t="s">
        <v>252</v>
      </c>
      <c r="G2428" t="s">
        <v>252</v>
      </c>
      <c r="H2428" t="s">
        <v>1063</v>
      </c>
      <c r="I2428" t="s">
        <v>213</v>
      </c>
      <c r="J2428" t="s">
        <v>214</v>
      </c>
      <c r="K2428" t="s">
        <v>149</v>
      </c>
      <c r="M2428" t="s">
        <v>602</v>
      </c>
      <c r="N2428" t="s">
        <v>216</v>
      </c>
      <c r="O2428" s="57">
        <v>46245.690995370373</v>
      </c>
      <c r="P2428" s="57">
        <v>46247.728692129633</v>
      </c>
      <c r="Q2428">
        <v>69363621</v>
      </c>
      <c r="S2428">
        <v>146219104085</v>
      </c>
      <c r="T2428" t="s">
        <v>7617</v>
      </c>
      <c r="U2428" t="s">
        <v>7019</v>
      </c>
      <c r="Z2428">
        <v>109.607975</v>
      </c>
      <c r="AA2428">
        <v>-7.0326461</v>
      </c>
      <c r="AB2428" t="s">
        <v>7021</v>
      </c>
      <c r="AC2428" t="s">
        <v>226</v>
      </c>
      <c r="AO2428" s="57">
        <v>46334.694293981483</v>
      </c>
      <c r="AR2428" t="s">
        <v>5</v>
      </c>
      <c r="AS2428" t="s">
        <v>1063</v>
      </c>
      <c r="AT2428" t="s">
        <v>231</v>
      </c>
      <c r="AV2428" t="s">
        <v>9238</v>
      </c>
      <c r="AW2428" t="s">
        <v>561</v>
      </c>
      <c r="AX2428" t="s">
        <v>223</v>
      </c>
      <c r="BF2428" s="6" t="e">
        <f t="shared" si="111"/>
        <v>#NUM!</v>
      </c>
      <c r="BG2428" t="e">
        <f t="shared" si="112"/>
        <v>#NUM!</v>
      </c>
      <c r="BH2428" t="e">
        <f t="shared" si="113"/>
        <v>#NUM!</v>
      </c>
      <c r="BI2428" t="e">
        <f>VLOOKUP(H2428,Sheet2!$A$1:$B$270,2,FALSE)</f>
        <v>#N/A</v>
      </c>
    </row>
    <row r="2429" spans="1:61">
      <c r="A2429">
        <v>2428</v>
      </c>
      <c r="B2429">
        <v>1002522508</v>
      </c>
      <c r="C2429">
        <v>3</v>
      </c>
      <c r="D2429" t="s">
        <v>49</v>
      </c>
      <c r="E2429">
        <v>4</v>
      </c>
      <c r="F2429" t="s">
        <v>246</v>
      </c>
      <c r="G2429" t="s">
        <v>588</v>
      </c>
      <c r="H2429" t="s">
        <v>589</v>
      </c>
      <c r="I2429" t="s">
        <v>213</v>
      </c>
      <c r="J2429" t="s">
        <v>214</v>
      </c>
      <c r="K2429" t="s">
        <v>149</v>
      </c>
      <c r="L2429" t="s">
        <v>215</v>
      </c>
      <c r="M2429" t="s">
        <v>76</v>
      </c>
      <c r="N2429" t="s">
        <v>216</v>
      </c>
      <c r="O2429" s="57">
        <v>46246.622199074074</v>
      </c>
      <c r="P2429" s="57">
        <v>46248.533078703702</v>
      </c>
      <c r="Q2429">
        <v>69364388</v>
      </c>
      <c r="S2429">
        <v>142434111387</v>
      </c>
      <c r="T2429" t="s">
        <v>8547</v>
      </c>
      <c r="U2429" t="s">
        <v>8548</v>
      </c>
      <c r="V2429" t="s">
        <v>8549</v>
      </c>
      <c r="Z2429">
        <v>110.49893299999999</v>
      </c>
      <c r="AA2429">
        <v>-7.3405969999999998</v>
      </c>
      <c r="AB2429" t="s">
        <v>8550</v>
      </c>
      <c r="AC2429" t="s">
        <v>237</v>
      </c>
      <c r="AL2429" t="s">
        <v>218</v>
      </c>
      <c r="AM2429" t="s">
        <v>8551</v>
      </c>
      <c r="AN2429" t="s">
        <v>6</v>
      </c>
      <c r="AO2429" s="57">
        <v>46364.632418981484</v>
      </c>
      <c r="AP2429" s="57">
        <v>46248.333333333336</v>
      </c>
      <c r="AR2429" t="s">
        <v>219</v>
      </c>
      <c r="AS2429" t="s">
        <v>589</v>
      </c>
      <c r="AT2429" t="s">
        <v>231</v>
      </c>
      <c r="AU2429">
        <v>20260814</v>
      </c>
      <c r="AV2429" t="s">
        <v>222</v>
      </c>
      <c r="AW2429" t="s">
        <v>1010</v>
      </c>
      <c r="AX2429" t="s">
        <v>223</v>
      </c>
      <c r="BA2429" s="57">
        <v>46248.333333333336</v>
      </c>
      <c r="BB2429" t="s">
        <v>8551</v>
      </c>
      <c r="BC2429">
        <v>2026</v>
      </c>
      <c r="BD2429">
        <v>8</v>
      </c>
      <c r="BE2429">
        <v>14</v>
      </c>
      <c r="BF2429" s="6">
        <f t="shared" si="111"/>
        <v>46248</v>
      </c>
      <c r="BG2429">
        <f t="shared" si="112"/>
        <v>-0.33333333333575865</v>
      </c>
      <c r="BH2429" t="str">
        <f t="shared" si="113"/>
        <v>COMPLY</v>
      </c>
      <c r="BI2429" t="e">
        <f>VLOOKUP(H2429,Sheet2!$A$1:$B$270,2,FALSE)</f>
        <v>#N/A</v>
      </c>
    </row>
    <row r="2430" spans="1:61">
      <c r="A2430">
        <v>2429</v>
      </c>
      <c r="B2430">
        <v>1002516230</v>
      </c>
      <c r="C2430">
        <v>3</v>
      </c>
      <c r="D2430" t="s">
        <v>38</v>
      </c>
      <c r="E2430">
        <v>5</v>
      </c>
      <c r="F2430" t="s">
        <v>92</v>
      </c>
      <c r="G2430" t="s">
        <v>92</v>
      </c>
      <c r="H2430" t="s">
        <v>308</v>
      </c>
      <c r="I2430" t="s">
        <v>213</v>
      </c>
      <c r="J2430" t="s">
        <v>214</v>
      </c>
      <c r="K2430" t="s">
        <v>149</v>
      </c>
      <c r="L2430" t="s">
        <v>215</v>
      </c>
      <c r="M2430" t="s">
        <v>76</v>
      </c>
      <c r="N2430" t="s">
        <v>216</v>
      </c>
      <c r="O2430" s="57">
        <v>46242.813854166663</v>
      </c>
      <c r="P2430" s="57">
        <v>46245.366157407407</v>
      </c>
      <c r="Q2430">
        <v>69361668</v>
      </c>
      <c r="S2430">
        <v>152601214986</v>
      </c>
      <c r="T2430" t="s">
        <v>5170</v>
      </c>
      <c r="U2430" t="s">
        <v>5171</v>
      </c>
      <c r="V2430" t="s">
        <v>5172</v>
      </c>
      <c r="Z2430">
        <v>111.53434900000001</v>
      </c>
      <c r="AA2430">
        <v>-7.6062919999999998</v>
      </c>
      <c r="AB2430" t="s">
        <v>5173</v>
      </c>
      <c r="AC2430" t="s">
        <v>237</v>
      </c>
      <c r="AL2430" t="s">
        <v>218</v>
      </c>
      <c r="AM2430" t="s">
        <v>5111</v>
      </c>
      <c r="AN2430" t="s">
        <v>6</v>
      </c>
      <c r="AO2430" s="57">
        <v>46242.819247685184</v>
      </c>
      <c r="AP2430" s="57">
        <v>46244.333333333336</v>
      </c>
      <c r="AR2430" t="s">
        <v>219</v>
      </c>
      <c r="AS2430" t="s">
        <v>308</v>
      </c>
      <c r="AT2430" t="s">
        <v>231</v>
      </c>
      <c r="AU2430">
        <v>20260811</v>
      </c>
      <c r="AV2430" t="s">
        <v>222</v>
      </c>
      <c r="AW2430" t="s">
        <v>1010</v>
      </c>
      <c r="AX2430" t="s">
        <v>223</v>
      </c>
      <c r="BA2430" s="57">
        <v>46244.333333333336</v>
      </c>
      <c r="BB2430" t="s">
        <v>5111</v>
      </c>
      <c r="BC2430">
        <v>2026</v>
      </c>
      <c r="BD2430">
        <v>8</v>
      </c>
      <c r="BE2430">
        <v>11</v>
      </c>
      <c r="BF2430" s="6">
        <f t="shared" si="111"/>
        <v>46245</v>
      </c>
      <c r="BG2430">
        <f t="shared" si="112"/>
        <v>0.66666666666424135</v>
      </c>
      <c r="BH2430" t="str">
        <f t="shared" si="113"/>
        <v>COMPLY</v>
      </c>
      <c r="BI2430" t="str">
        <f>VLOOKUP(H2430,Sheet2!$A$1:$B$270,2,FALSE)</f>
        <v>MADIUN</v>
      </c>
    </row>
    <row r="2431" spans="1:61">
      <c r="A2431">
        <v>2430</v>
      </c>
      <c r="B2431">
        <v>1002526959</v>
      </c>
      <c r="C2431">
        <v>3</v>
      </c>
      <c r="D2431" t="s">
        <v>55</v>
      </c>
      <c r="E2431">
        <v>5</v>
      </c>
      <c r="F2431" t="s">
        <v>313</v>
      </c>
      <c r="G2431" t="s">
        <v>124</v>
      </c>
      <c r="H2431" t="s">
        <v>397</v>
      </c>
      <c r="I2431" t="s">
        <v>213</v>
      </c>
      <c r="J2431" t="s">
        <v>214</v>
      </c>
      <c r="K2431" t="s">
        <v>149</v>
      </c>
      <c r="L2431" t="s">
        <v>215</v>
      </c>
      <c r="M2431" t="s">
        <v>586</v>
      </c>
      <c r="N2431" t="s">
        <v>216</v>
      </c>
      <c r="O2431" s="57">
        <v>46248.651342592595</v>
      </c>
      <c r="P2431" s="57">
        <v>46252.357870370368</v>
      </c>
      <c r="Q2431">
        <v>69366269</v>
      </c>
      <c r="S2431">
        <v>152302236765</v>
      </c>
      <c r="T2431" t="s">
        <v>7583</v>
      </c>
      <c r="U2431" t="s">
        <v>12033</v>
      </c>
      <c r="V2431" t="s">
        <v>12034</v>
      </c>
      <c r="Z2431">
        <v>112.716719</v>
      </c>
      <c r="AA2431">
        <v>-7.3806709000000001</v>
      </c>
      <c r="AB2431" t="s">
        <v>12035</v>
      </c>
      <c r="AC2431" t="s">
        <v>237</v>
      </c>
      <c r="AL2431" t="s">
        <v>218</v>
      </c>
      <c r="AM2431" t="s">
        <v>12036</v>
      </c>
      <c r="AN2431" t="s">
        <v>6</v>
      </c>
      <c r="AO2431" t="s">
        <v>9826</v>
      </c>
      <c r="AP2431" s="57">
        <v>46249.541666666664</v>
      </c>
      <c r="AQ2431" t="s">
        <v>564</v>
      </c>
      <c r="AR2431" t="s">
        <v>14</v>
      </c>
      <c r="AS2431" t="s">
        <v>397</v>
      </c>
      <c r="AT2431" t="s">
        <v>231</v>
      </c>
      <c r="AV2431" t="s">
        <v>587</v>
      </c>
      <c r="AW2431" t="s">
        <v>1014</v>
      </c>
      <c r="AX2431" t="s">
        <v>223</v>
      </c>
      <c r="BA2431" s="57">
        <v>46249.541666666664</v>
      </c>
      <c r="BB2431" t="s">
        <v>12036</v>
      </c>
      <c r="BF2431" s="6" t="e">
        <f t="shared" si="111"/>
        <v>#NUM!</v>
      </c>
      <c r="BG2431" t="e">
        <f t="shared" si="112"/>
        <v>#NUM!</v>
      </c>
      <c r="BH2431" t="e">
        <f t="shared" si="113"/>
        <v>#NUM!</v>
      </c>
      <c r="BI2431" t="str">
        <f>VLOOKUP(H2431,Sheet2!$A$1:$B$270,2,FALSE)</f>
        <v>SURABAYA SELATAN</v>
      </c>
    </row>
    <row r="2432" spans="1:61">
      <c r="A2432">
        <v>2431</v>
      </c>
      <c r="B2432">
        <v>1002522773</v>
      </c>
      <c r="C2432">
        <v>3</v>
      </c>
      <c r="D2432" t="s">
        <v>34</v>
      </c>
      <c r="E2432">
        <v>5</v>
      </c>
      <c r="F2432" t="s">
        <v>585</v>
      </c>
      <c r="G2432" t="s">
        <v>86</v>
      </c>
      <c r="H2432" t="s">
        <v>276</v>
      </c>
      <c r="I2432" t="s">
        <v>213</v>
      </c>
      <c r="J2432" t="s">
        <v>214</v>
      </c>
      <c r="K2432" t="s">
        <v>149</v>
      </c>
      <c r="M2432" t="s">
        <v>76</v>
      </c>
      <c r="N2432" t="s">
        <v>216</v>
      </c>
      <c r="O2432" s="57">
        <v>46246.667638888888</v>
      </c>
      <c r="P2432" s="57">
        <v>46247.663252314815</v>
      </c>
      <c r="Q2432">
        <v>69364484</v>
      </c>
      <c r="S2432">
        <v>172418757502</v>
      </c>
      <c r="T2432" t="s">
        <v>8552</v>
      </c>
      <c r="U2432" t="s">
        <v>8553</v>
      </c>
      <c r="V2432" t="s">
        <v>8554</v>
      </c>
      <c r="Z2432">
        <v>115.1946403</v>
      </c>
      <c r="AA2432">
        <v>-8.6226292000000004</v>
      </c>
      <c r="AB2432" t="s">
        <v>8555</v>
      </c>
      <c r="AC2432" t="s">
        <v>230</v>
      </c>
      <c r="AL2432" t="s">
        <v>218</v>
      </c>
      <c r="AM2432" t="s">
        <v>8556</v>
      </c>
      <c r="AN2432" t="s">
        <v>6</v>
      </c>
      <c r="AO2432" s="57">
        <v>46364.673472222225</v>
      </c>
      <c r="AP2432" s="57">
        <v>46247.625</v>
      </c>
      <c r="AR2432" t="s">
        <v>219</v>
      </c>
      <c r="AS2432" t="s">
        <v>276</v>
      </c>
      <c r="AT2432" t="s">
        <v>231</v>
      </c>
      <c r="AU2432">
        <v>20260813</v>
      </c>
      <c r="AV2432" t="s">
        <v>222</v>
      </c>
      <c r="AW2432" t="s">
        <v>561</v>
      </c>
      <c r="AX2432" t="s">
        <v>223</v>
      </c>
      <c r="BA2432" s="57">
        <v>46247.625</v>
      </c>
      <c r="BB2432" t="s">
        <v>8556</v>
      </c>
      <c r="BC2432">
        <v>2026</v>
      </c>
      <c r="BD2432">
        <v>8</v>
      </c>
      <c r="BE2432">
        <v>13</v>
      </c>
      <c r="BF2432" s="6">
        <f t="shared" si="111"/>
        <v>46247</v>
      </c>
      <c r="BG2432">
        <f t="shared" si="112"/>
        <v>-0.625</v>
      </c>
      <c r="BH2432" t="str">
        <f t="shared" si="113"/>
        <v>COMPLY</v>
      </c>
      <c r="BI2432" t="str">
        <f>VLOOKUP(H2432,Sheet2!$A$1:$B$270,2,FALSE)</f>
        <v>UBUNG</v>
      </c>
    </row>
    <row r="2433" spans="1:61">
      <c r="A2433">
        <v>2432</v>
      </c>
      <c r="B2433">
        <v>1002517886</v>
      </c>
      <c r="C2433">
        <v>3</v>
      </c>
      <c r="D2433" t="s">
        <v>51</v>
      </c>
      <c r="E2433">
        <v>4</v>
      </c>
      <c r="F2433" t="s">
        <v>235</v>
      </c>
      <c r="G2433" t="s">
        <v>584</v>
      </c>
      <c r="H2433" t="s">
        <v>617</v>
      </c>
      <c r="I2433" t="s">
        <v>213</v>
      </c>
      <c r="J2433" t="s">
        <v>214</v>
      </c>
      <c r="K2433" t="s">
        <v>149</v>
      </c>
      <c r="M2433" t="s">
        <v>76</v>
      </c>
      <c r="N2433" t="s">
        <v>216</v>
      </c>
      <c r="O2433" s="57">
        <v>46244.581145833334</v>
      </c>
      <c r="P2433" s="57">
        <v>46246.600127314814</v>
      </c>
      <c r="Q2433">
        <v>69362508</v>
      </c>
      <c r="S2433">
        <v>142505403180</v>
      </c>
      <c r="T2433" t="s">
        <v>6463</v>
      </c>
      <c r="U2433" t="s">
        <v>8557</v>
      </c>
      <c r="V2433" t="s">
        <v>7618</v>
      </c>
      <c r="Z2433">
        <v>110.814350631216</v>
      </c>
      <c r="AA2433">
        <v>-7.5820766089246296</v>
      </c>
      <c r="AB2433" t="s">
        <v>6464</v>
      </c>
      <c r="AC2433" t="s">
        <v>291</v>
      </c>
      <c r="AL2433" t="s">
        <v>218</v>
      </c>
      <c r="AM2433" t="s">
        <v>7619</v>
      </c>
      <c r="AN2433" t="s">
        <v>6</v>
      </c>
      <c r="AO2433" s="57">
        <v>46303.590266203704</v>
      </c>
      <c r="AP2433" s="57">
        <v>46246.541666666664</v>
      </c>
      <c r="AR2433" t="s">
        <v>219</v>
      </c>
      <c r="AS2433" t="s">
        <v>617</v>
      </c>
      <c r="AT2433" t="s">
        <v>231</v>
      </c>
      <c r="AU2433">
        <v>20260812</v>
      </c>
      <c r="AV2433" t="s">
        <v>222</v>
      </c>
      <c r="AW2433" t="s">
        <v>561</v>
      </c>
      <c r="AX2433" t="s">
        <v>223</v>
      </c>
      <c r="BA2433" s="57">
        <v>46246.541666666664</v>
      </c>
      <c r="BB2433" t="s">
        <v>7619</v>
      </c>
      <c r="BC2433">
        <v>2026</v>
      </c>
      <c r="BD2433">
        <v>8</v>
      </c>
      <c r="BE2433">
        <v>12</v>
      </c>
      <c r="BF2433" s="6">
        <f t="shared" si="111"/>
        <v>46246</v>
      </c>
      <c r="BG2433">
        <f t="shared" si="112"/>
        <v>-0.54166666666424135</v>
      </c>
      <c r="BH2433" t="str">
        <f t="shared" si="113"/>
        <v>COMPLY</v>
      </c>
      <c r="BI2433" t="e">
        <f>VLOOKUP(H2433,Sheet2!$A$1:$B$270,2,FALSE)</f>
        <v>#N/A</v>
      </c>
    </row>
    <row r="2434" spans="1:61">
      <c r="A2434">
        <v>2433</v>
      </c>
      <c r="B2434">
        <v>1002514843</v>
      </c>
      <c r="C2434">
        <v>3</v>
      </c>
      <c r="D2434" t="s">
        <v>45</v>
      </c>
      <c r="E2434">
        <v>5</v>
      </c>
      <c r="F2434" t="s">
        <v>113</v>
      </c>
      <c r="G2434" t="s">
        <v>113</v>
      </c>
      <c r="H2434" t="s">
        <v>418</v>
      </c>
      <c r="I2434" t="s">
        <v>213</v>
      </c>
      <c r="J2434" t="s">
        <v>214</v>
      </c>
      <c r="K2434" t="s">
        <v>149</v>
      </c>
      <c r="L2434" t="s">
        <v>215</v>
      </c>
      <c r="M2434" t="s">
        <v>277</v>
      </c>
      <c r="N2434" t="s">
        <v>216</v>
      </c>
      <c r="O2434" s="57">
        <v>46241.603425925925</v>
      </c>
      <c r="P2434" s="57">
        <v>46244.563368055555</v>
      </c>
      <c r="Q2434">
        <v>69360888</v>
      </c>
      <c r="S2434">
        <v>172502311392</v>
      </c>
      <c r="T2434" t="s">
        <v>5185</v>
      </c>
      <c r="U2434" t="s">
        <v>5186</v>
      </c>
      <c r="V2434" t="s">
        <v>5187</v>
      </c>
      <c r="Z2434">
        <v>123.609710410237</v>
      </c>
      <c r="AA2434">
        <v>-10.169551645376099</v>
      </c>
      <c r="AB2434" t="s">
        <v>5188</v>
      </c>
      <c r="AC2434" t="s">
        <v>217</v>
      </c>
      <c r="AL2434" t="s">
        <v>218</v>
      </c>
      <c r="AM2434" t="s">
        <v>5189</v>
      </c>
      <c r="AN2434" t="s">
        <v>6</v>
      </c>
      <c r="AO2434" s="57">
        <v>46211.611134259256</v>
      </c>
      <c r="AP2434" s="57">
        <v>46242.541666666664</v>
      </c>
      <c r="AQ2434" t="s">
        <v>564</v>
      </c>
      <c r="AR2434" t="s">
        <v>278</v>
      </c>
      <c r="AS2434" t="s">
        <v>418</v>
      </c>
      <c r="AT2434" t="s">
        <v>231</v>
      </c>
      <c r="AV2434" t="s">
        <v>6465</v>
      </c>
      <c r="AW2434" t="s">
        <v>1010</v>
      </c>
      <c r="AX2434" t="s">
        <v>223</v>
      </c>
      <c r="BA2434" s="57">
        <v>46242.541666666664</v>
      </c>
      <c r="BB2434" t="s">
        <v>5189</v>
      </c>
      <c r="BF2434" s="6" t="e">
        <f t="shared" si="111"/>
        <v>#NUM!</v>
      </c>
      <c r="BG2434" t="e">
        <f t="shared" si="112"/>
        <v>#NUM!</v>
      </c>
      <c r="BH2434" t="e">
        <f t="shared" si="113"/>
        <v>#NUM!</v>
      </c>
      <c r="BI2434" t="str">
        <f>VLOOKUP(H2434,Sheet2!$A$1:$B$270,2,FALSE)</f>
        <v>KUPANG</v>
      </c>
    </row>
    <row r="2435" spans="1:61">
      <c r="A2435">
        <v>2434</v>
      </c>
      <c r="B2435">
        <v>1002510341</v>
      </c>
      <c r="C2435">
        <v>3</v>
      </c>
      <c r="D2435" t="s">
        <v>45</v>
      </c>
      <c r="E2435">
        <v>5</v>
      </c>
      <c r="F2435" t="s">
        <v>113</v>
      </c>
      <c r="G2435" t="s">
        <v>111</v>
      </c>
      <c r="H2435" t="s">
        <v>257</v>
      </c>
      <c r="I2435" t="s">
        <v>213</v>
      </c>
      <c r="J2435" t="s">
        <v>214</v>
      </c>
      <c r="K2435" t="s">
        <v>149</v>
      </c>
      <c r="L2435" t="s">
        <v>215</v>
      </c>
      <c r="M2435" t="s">
        <v>76</v>
      </c>
      <c r="N2435" t="s">
        <v>216</v>
      </c>
      <c r="O2435" s="57">
        <v>46239.50203703704</v>
      </c>
      <c r="P2435" s="57">
        <v>46240.926678240743</v>
      </c>
      <c r="Q2435">
        <v>69359071</v>
      </c>
      <c r="S2435">
        <v>172506788951</v>
      </c>
      <c r="T2435" t="s">
        <v>2578</v>
      </c>
      <c r="U2435" t="s">
        <v>2579</v>
      </c>
      <c r="V2435" t="s">
        <v>2580</v>
      </c>
      <c r="Z2435">
        <v>121.657813</v>
      </c>
      <c r="AA2435">
        <v>-8.8376468999999993</v>
      </c>
      <c r="AB2435" t="s">
        <v>2581</v>
      </c>
      <c r="AC2435" t="s">
        <v>237</v>
      </c>
      <c r="AL2435" t="s">
        <v>218</v>
      </c>
      <c r="AM2435" t="s">
        <v>2582</v>
      </c>
      <c r="AN2435" t="s">
        <v>6</v>
      </c>
      <c r="AO2435" s="57">
        <v>46150.506828703707</v>
      </c>
      <c r="AP2435" s="57">
        <v>46240.333333333336</v>
      </c>
      <c r="AR2435" t="s">
        <v>219</v>
      </c>
      <c r="AS2435" t="s">
        <v>257</v>
      </c>
      <c r="AT2435" t="s">
        <v>231</v>
      </c>
      <c r="AU2435">
        <v>20260806</v>
      </c>
      <c r="AV2435" t="s">
        <v>222</v>
      </c>
      <c r="AW2435" t="s">
        <v>1021</v>
      </c>
      <c r="AX2435" t="s">
        <v>223</v>
      </c>
      <c r="BA2435" s="57">
        <v>46240.333333333336</v>
      </c>
      <c r="BB2435" t="s">
        <v>2582</v>
      </c>
      <c r="BC2435">
        <v>2026</v>
      </c>
      <c r="BD2435">
        <v>8</v>
      </c>
      <c r="BE2435">
        <v>6</v>
      </c>
      <c r="BF2435" s="6">
        <f t="shared" ref="BF2435:BF2498" si="114">DATE(BC2435,BD2435,BE2435)</f>
        <v>46240</v>
      </c>
      <c r="BG2435">
        <f t="shared" ref="BG2435:BG2498" si="115">BF2435-BA2435</f>
        <v>-0.33333333333575865</v>
      </c>
      <c r="BH2435" t="str">
        <f t="shared" ref="BH2435:BH2498" si="116">IF(BG2435=1,"COMPLY",IF(BG2435&lt;1,"COMPLY","NOT COMPLY"))</f>
        <v>COMPLY</v>
      </c>
      <c r="BI2435" t="str">
        <f>VLOOKUP(H2435,Sheet2!$A$1:$B$270,2,FALSE)</f>
        <v>ENDE</v>
      </c>
    </row>
    <row r="2436" spans="1:61">
      <c r="A2436">
        <v>2435</v>
      </c>
      <c r="B2436">
        <v>1002517902</v>
      </c>
      <c r="C2436">
        <v>3</v>
      </c>
      <c r="D2436" t="s">
        <v>42</v>
      </c>
      <c r="E2436">
        <v>5</v>
      </c>
      <c r="F2436" t="s">
        <v>102</v>
      </c>
      <c r="G2436" t="s">
        <v>108</v>
      </c>
      <c r="H2436" t="s">
        <v>341</v>
      </c>
      <c r="I2436" t="s">
        <v>213</v>
      </c>
      <c r="J2436" t="s">
        <v>214</v>
      </c>
      <c r="K2436" t="s">
        <v>149</v>
      </c>
      <c r="L2436" t="s">
        <v>215</v>
      </c>
      <c r="M2436" t="s">
        <v>76</v>
      </c>
      <c r="N2436" t="s">
        <v>216</v>
      </c>
      <c r="O2436" s="57">
        <v>46244.582592592589</v>
      </c>
      <c r="P2436" s="57">
        <v>46245.733460648145</v>
      </c>
      <c r="Q2436">
        <v>69362464</v>
      </c>
      <c r="S2436">
        <v>152527209095</v>
      </c>
      <c r="T2436" t="s">
        <v>6471</v>
      </c>
      <c r="U2436" t="s">
        <v>6472</v>
      </c>
      <c r="V2436" t="s">
        <v>6473</v>
      </c>
      <c r="Z2436">
        <v>114.275181</v>
      </c>
      <c r="AA2436">
        <v>-7.7532899999999998</v>
      </c>
      <c r="AB2436" t="s">
        <v>6474</v>
      </c>
      <c r="AC2436" t="s">
        <v>237</v>
      </c>
      <c r="AL2436" t="s">
        <v>218</v>
      </c>
      <c r="AM2436" t="s">
        <v>6475</v>
      </c>
      <c r="AN2436" t="s">
        <v>6</v>
      </c>
      <c r="AO2436" s="57">
        <v>46303.590266203704</v>
      </c>
      <c r="AP2436" s="57">
        <v>46245.541666666664</v>
      </c>
      <c r="AR2436" t="s">
        <v>219</v>
      </c>
      <c r="AS2436" t="s">
        <v>341</v>
      </c>
      <c r="AT2436" t="s">
        <v>231</v>
      </c>
      <c r="AU2436">
        <v>20260811</v>
      </c>
      <c r="AV2436" t="s">
        <v>222</v>
      </c>
      <c r="AW2436" t="s">
        <v>1012</v>
      </c>
      <c r="AX2436" t="s">
        <v>223</v>
      </c>
      <c r="BA2436" s="57">
        <v>46245.541666666664</v>
      </c>
      <c r="BB2436" t="s">
        <v>6475</v>
      </c>
      <c r="BC2436">
        <v>2026</v>
      </c>
      <c r="BD2436">
        <v>8</v>
      </c>
      <c r="BE2436">
        <v>11</v>
      </c>
      <c r="BF2436" s="6">
        <f t="shared" si="114"/>
        <v>46245</v>
      </c>
      <c r="BG2436">
        <f t="shared" si="115"/>
        <v>-0.54166666666424135</v>
      </c>
      <c r="BH2436" t="str">
        <f t="shared" si="116"/>
        <v>COMPLY</v>
      </c>
      <c r="BI2436" t="str">
        <f>VLOOKUP(H2436,Sheet2!$A$1:$B$270,2,FALSE)</f>
        <v>BANYUWANGI</v>
      </c>
    </row>
    <row r="2437" spans="1:61">
      <c r="A2437">
        <v>2436</v>
      </c>
      <c r="B2437">
        <v>1002534920</v>
      </c>
      <c r="C2437">
        <v>3</v>
      </c>
      <c r="D2437" t="s">
        <v>59</v>
      </c>
      <c r="E2437">
        <v>4</v>
      </c>
      <c r="F2437" t="s">
        <v>567</v>
      </c>
      <c r="G2437" t="s">
        <v>906</v>
      </c>
      <c r="H2437" t="s">
        <v>973</v>
      </c>
      <c r="I2437" t="s">
        <v>213</v>
      </c>
      <c r="J2437" t="s">
        <v>214</v>
      </c>
      <c r="K2437" t="s">
        <v>149</v>
      </c>
      <c r="M2437" t="s">
        <v>6601</v>
      </c>
      <c r="N2437" t="s">
        <v>216</v>
      </c>
      <c r="O2437" s="57">
        <v>46252.922592592593</v>
      </c>
      <c r="P2437" s="57">
        <v>46252.934733796297</v>
      </c>
      <c r="Q2437">
        <v>69369592</v>
      </c>
      <c r="S2437">
        <v>146133133038</v>
      </c>
      <c r="T2437" t="s">
        <v>13877</v>
      </c>
      <c r="U2437" t="s">
        <v>13878</v>
      </c>
      <c r="Z2437">
        <v>110.347715602246</v>
      </c>
      <c r="AA2437">
        <v>-7.7310986736872298</v>
      </c>
      <c r="AB2437" t="s">
        <v>13879</v>
      </c>
      <c r="AC2437" t="s">
        <v>290</v>
      </c>
      <c r="AO2437" t="s">
        <v>13880</v>
      </c>
      <c r="AR2437" t="s">
        <v>5</v>
      </c>
      <c r="AS2437" t="s">
        <v>973</v>
      </c>
      <c r="AT2437" t="s">
        <v>231</v>
      </c>
      <c r="AV2437" t="s">
        <v>6601</v>
      </c>
      <c r="AW2437" t="s">
        <v>561</v>
      </c>
      <c r="AX2437" t="s">
        <v>223</v>
      </c>
      <c r="BF2437" s="6" t="e">
        <f t="shared" si="114"/>
        <v>#NUM!</v>
      </c>
      <c r="BG2437" t="e">
        <f t="shared" si="115"/>
        <v>#NUM!</v>
      </c>
      <c r="BH2437" t="e">
        <f t="shared" si="116"/>
        <v>#NUM!</v>
      </c>
      <c r="BI2437" t="e">
        <f>VLOOKUP(H2437,Sheet2!$A$1:$B$270,2,FALSE)</f>
        <v>#N/A</v>
      </c>
    </row>
    <row r="2438" spans="1:61">
      <c r="A2438">
        <v>2437</v>
      </c>
      <c r="B2438">
        <v>1002522377</v>
      </c>
      <c r="C2438">
        <v>3</v>
      </c>
      <c r="D2438" t="s">
        <v>34</v>
      </c>
      <c r="E2438">
        <v>5</v>
      </c>
      <c r="F2438" t="s">
        <v>573</v>
      </c>
      <c r="G2438" t="s">
        <v>79</v>
      </c>
      <c r="H2438" t="s">
        <v>288</v>
      </c>
      <c r="I2438" t="s">
        <v>213</v>
      </c>
      <c r="J2438" t="s">
        <v>214</v>
      </c>
      <c r="K2438" t="s">
        <v>149</v>
      </c>
      <c r="M2438" t="s">
        <v>76</v>
      </c>
      <c r="N2438" t="s">
        <v>216</v>
      </c>
      <c r="O2438" s="57">
        <v>46246.599236111113</v>
      </c>
      <c r="P2438" s="57">
        <v>46247.525949074072</v>
      </c>
      <c r="Q2438">
        <v>69364340</v>
      </c>
      <c r="S2438">
        <v>172408247752</v>
      </c>
      <c r="T2438" t="s">
        <v>8462</v>
      </c>
      <c r="U2438" t="s">
        <v>8463</v>
      </c>
      <c r="V2438" t="s">
        <v>8558</v>
      </c>
      <c r="Z2438">
        <v>115.2902917</v>
      </c>
      <c r="AA2438">
        <v>-8.5277806999999992</v>
      </c>
      <c r="AB2438" t="s">
        <v>8465</v>
      </c>
      <c r="AC2438" t="s">
        <v>230</v>
      </c>
      <c r="AL2438" t="s">
        <v>218</v>
      </c>
      <c r="AM2438" t="s">
        <v>8559</v>
      </c>
      <c r="AN2438" t="s">
        <v>6</v>
      </c>
      <c r="AO2438" s="57">
        <v>46364.61109953704</v>
      </c>
      <c r="AP2438" s="57">
        <v>46247.541666666664</v>
      </c>
      <c r="AR2438" t="s">
        <v>219</v>
      </c>
      <c r="AS2438" t="s">
        <v>288</v>
      </c>
      <c r="AT2438" t="s">
        <v>231</v>
      </c>
      <c r="AU2438">
        <v>20260813</v>
      </c>
      <c r="AV2438" t="s">
        <v>222</v>
      </c>
      <c r="AW2438" t="s">
        <v>561</v>
      </c>
      <c r="AX2438" t="s">
        <v>223</v>
      </c>
      <c r="BA2438" s="57">
        <v>46247.541666666664</v>
      </c>
      <c r="BB2438" t="s">
        <v>8559</v>
      </c>
      <c r="BC2438">
        <v>2026</v>
      </c>
      <c r="BD2438">
        <v>8</v>
      </c>
      <c r="BE2438">
        <v>13</v>
      </c>
      <c r="BF2438" s="6">
        <f t="shared" si="114"/>
        <v>46247</v>
      </c>
      <c r="BG2438">
        <f t="shared" si="115"/>
        <v>-0.54166666666424135</v>
      </c>
      <c r="BH2438" t="str">
        <f t="shared" si="116"/>
        <v>COMPLY</v>
      </c>
      <c r="BI2438" t="str">
        <f>VLOOKUP(H2438,Sheet2!$A$1:$B$270,2,FALSE)</f>
        <v>GIANYAR</v>
      </c>
    </row>
    <row r="2439" spans="1:61">
      <c r="A2439">
        <v>2438</v>
      </c>
      <c r="B2439">
        <v>1002515400</v>
      </c>
      <c r="C2439">
        <v>3</v>
      </c>
      <c r="D2439" t="s">
        <v>59</v>
      </c>
      <c r="E2439">
        <v>4</v>
      </c>
      <c r="F2439" t="s">
        <v>567</v>
      </c>
      <c r="G2439" t="s">
        <v>609</v>
      </c>
      <c r="H2439" t="s">
        <v>936</v>
      </c>
      <c r="I2439" t="s">
        <v>213</v>
      </c>
      <c r="J2439" t="s">
        <v>214</v>
      </c>
      <c r="K2439" t="s">
        <v>149</v>
      </c>
      <c r="L2439" t="s">
        <v>215</v>
      </c>
      <c r="M2439" t="s">
        <v>575</v>
      </c>
      <c r="N2439" t="s">
        <v>216</v>
      </c>
      <c r="O2439" s="57">
        <v>46241.726365740738</v>
      </c>
      <c r="P2439" s="57">
        <v>46245.637685185182</v>
      </c>
      <c r="Q2439">
        <v>69361092</v>
      </c>
      <c r="S2439">
        <v>146113146974</v>
      </c>
      <c r="T2439" t="s">
        <v>5204</v>
      </c>
      <c r="U2439" t="s">
        <v>5205</v>
      </c>
      <c r="V2439" t="s">
        <v>5206</v>
      </c>
      <c r="Z2439">
        <v>110.376828</v>
      </c>
      <c r="AA2439">
        <v>-7.7809100000000004</v>
      </c>
      <c r="AB2439" t="s">
        <v>5207</v>
      </c>
      <c r="AC2439" t="s">
        <v>237</v>
      </c>
      <c r="AL2439" t="s">
        <v>218</v>
      </c>
      <c r="AM2439" t="s">
        <v>5208</v>
      </c>
      <c r="AN2439" t="s">
        <v>6</v>
      </c>
      <c r="AO2439" s="57">
        <v>46211.736238425925</v>
      </c>
      <c r="AP2439" s="57">
        <v>46243.583333333336</v>
      </c>
      <c r="AQ2439" t="s">
        <v>248</v>
      </c>
      <c r="AR2439" t="s">
        <v>14</v>
      </c>
      <c r="AS2439" t="s">
        <v>936</v>
      </c>
      <c r="AT2439" t="s">
        <v>231</v>
      </c>
      <c r="AV2439" t="s">
        <v>7620</v>
      </c>
      <c r="AW2439" t="s">
        <v>1010</v>
      </c>
      <c r="AX2439" t="s">
        <v>223</v>
      </c>
      <c r="BA2439" s="57">
        <v>46243.583333333336</v>
      </c>
      <c r="BB2439" t="s">
        <v>5208</v>
      </c>
      <c r="BF2439" s="6" t="e">
        <f t="shared" si="114"/>
        <v>#NUM!</v>
      </c>
      <c r="BG2439" t="e">
        <f t="shared" si="115"/>
        <v>#NUM!</v>
      </c>
      <c r="BH2439" t="e">
        <f t="shared" si="116"/>
        <v>#NUM!</v>
      </c>
      <c r="BI2439" t="e">
        <f>VLOOKUP(H2439,Sheet2!$A$1:$B$270,2,FALSE)</f>
        <v>#N/A</v>
      </c>
    </row>
    <row r="2440" spans="1:61">
      <c r="A2440">
        <v>2439</v>
      </c>
      <c r="B2440">
        <v>1002523588</v>
      </c>
      <c r="C2440">
        <v>3</v>
      </c>
      <c r="D2440" t="s">
        <v>34</v>
      </c>
      <c r="E2440">
        <v>5</v>
      </c>
      <c r="F2440" t="s">
        <v>585</v>
      </c>
      <c r="G2440" t="s">
        <v>86</v>
      </c>
      <c r="H2440" t="s">
        <v>426</v>
      </c>
      <c r="I2440" t="s">
        <v>213</v>
      </c>
      <c r="J2440" t="s">
        <v>214</v>
      </c>
      <c r="K2440" t="s">
        <v>149</v>
      </c>
      <c r="L2440" t="s">
        <v>215</v>
      </c>
      <c r="M2440" t="s">
        <v>575</v>
      </c>
      <c r="N2440" t="s">
        <v>216</v>
      </c>
      <c r="O2440" s="57">
        <v>46247.416620370372</v>
      </c>
      <c r="P2440" s="57">
        <v>46250.739699074074</v>
      </c>
      <c r="Q2440">
        <v>69364819</v>
      </c>
      <c r="S2440">
        <v>172419207148</v>
      </c>
      <c r="T2440" t="s">
        <v>9466</v>
      </c>
      <c r="U2440" t="s">
        <v>9467</v>
      </c>
      <c r="V2440" t="s">
        <v>9468</v>
      </c>
      <c r="Z2440">
        <v>115.187797062098</v>
      </c>
      <c r="AA2440">
        <v>-8.6671579942048904</v>
      </c>
      <c r="AB2440" t="s">
        <v>9469</v>
      </c>
      <c r="AC2440" t="s">
        <v>217</v>
      </c>
      <c r="AL2440" t="s">
        <v>218</v>
      </c>
      <c r="AM2440" t="s">
        <v>9470</v>
      </c>
      <c r="AN2440" t="s">
        <v>6</v>
      </c>
      <c r="AO2440" t="s">
        <v>8894</v>
      </c>
      <c r="AP2440" s="57">
        <v>46248.333333333336</v>
      </c>
      <c r="AQ2440" t="s">
        <v>564</v>
      </c>
      <c r="AR2440" t="s">
        <v>14</v>
      </c>
      <c r="AS2440" t="s">
        <v>426</v>
      </c>
      <c r="AT2440" t="s">
        <v>231</v>
      </c>
      <c r="AV2440" t="s">
        <v>12045</v>
      </c>
      <c r="AW2440" t="s">
        <v>1010</v>
      </c>
      <c r="AX2440" t="s">
        <v>223</v>
      </c>
      <c r="BA2440" s="57">
        <v>46248.333333333336</v>
      </c>
      <c r="BB2440" t="s">
        <v>9470</v>
      </c>
      <c r="BF2440" s="6" t="e">
        <f t="shared" si="114"/>
        <v>#NUM!</v>
      </c>
      <c r="BG2440" t="e">
        <f t="shared" si="115"/>
        <v>#NUM!</v>
      </c>
      <c r="BH2440" t="e">
        <f t="shared" si="116"/>
        <v>#NUM!</v>
      </c>
      <c r="BI2440" t="str">
        <f>VLOOKUP(H2440,Sheet2!$A$1:$B$270,2,FALSE)</f>
        <v>UBUNG</v>
      </c>
    </row>
    <row r="2441" spans="1:61">
      <c r="A2441">
        <v>2440</v>
      </c>
      <c r="B2441">
        <v>1002516470</v>
      </c>
      <c r="C2441">
        <v>3</v>
      </c>
      <c r="D2441" t="s">
        <v>49</v>
      </c>
      <c r="E2441">
        <v>4</v>
      </c>
      <c r="F2441" t="s">
        <v>252</v>
      </c>
      <c r="G2441" t="s">
        <v>252</v>
      </c>
      <c r="H2441" t="s">
        <v>1063</v>
      </c>
      <c r="I2441" t="s">
        <v>213</v>
      </c>
      <c r="J2441" t="s">
        <v>214</v>
      </c>
      <c r="K2441" t="s">
        <v>149</v>
      </c>
      <c r="M2441" t="s">
        <v>76</v>
      </c>
      <c r="N2441" t="s">
        <v>216</v>
      </c>
      <c r="O2441" s="57">
        <v>46243.534062500003</v>
      </c>
      <c r="P2441" s="57">
        <v>46243.792187500003</v>
      </c>
      <c r="Q2441">
        <v>69360724</v>
      </c>
      <c r="S2441">
        <v>146219104015</v>
      </c>
      <c r="T2441" t="s">
        <v>4749</v>
      </c>
      <c r="U2441" t="s">
        <v>5215</v>
      </c>
      <c r="V2441" t="s">
        <v>5216</v>
      </c>
      <c r="Z2441">
        <v>109.57646200000001</v>
      </c>
      <c r="AA2441">
        <v>-7.0226421212957604</v>
      </c>
      <c r="AB2441" t="s">
        <v>4752</v>
      </c>
      <c r="AC2441" t="s">
        <v>217</v>
      </c>
      <c r="AL2441" t="s">
        <v>218</v>
      </c>
      <c r="AM2441" t="s">
        <v>5217</v>
      </c>
      <c r="AN2441" t="s">
        <v>6</v>
      </c>
      <c r="AO2441" s="57">
        <v>46273.549039351848</v>
      </c>
      <c r="AR2441" t="s">
        <v>219</v>
      </c>
      <c r="AS2441" t="s">
        <v>1063</v>
      </c>
      <c r="AT2441" t="s">
        <v>231</v>
      </c>
      <c r="AU2441">
        <v>20260809</v>
      </c>
      <c r="AV2441" t="s">
        <v>222</v>
      </c>
      <c r="AW2441" t="s">
        <v>561</v>
      </c>
      <c r="AX2441" t="s">
        <v>223</v>
      </c>
      <c r="BA2441" s="57">
        <v>46243.291666666664</v>
      </c>
      <c r="BB2441" t="s">
        <v>5217</v>
      </c>
      <c r="BC2441">
        <v>2026</v>
      </c>
      <c r="BD2441">
        <v>8</v>
      </c>
      <c r="BE2441">
        <v>9</v>
      </c>
      <c r="BF2441" s="6">
        <f t="shared" si="114"/>
        <v>46243</v>
      </c>
      <c r="BG2441">
        <f t="shared" si="115"/>
        <v>-0.29166666666424135</v>
      </c>
      <c r="BH2441" t="str">
        <f t="shared" si="116"/>
        <v>COMPLY</v>
      </c>
      <c r="BI2441" t="e">
        <f>VLOOKUP(H2441,Sheet2!$A$1:$B$270,2,FALSE)</f>
        <v>#N/A</v>
      </c>
    </row>
    <row r="2442" spans="1:61">
      <c r="A2442">
        <v>2441</v>
      </c>
      <c r="B2442">
        <v>1002524013</v>
      </c>
      <c r="C2442">
        <v>3</v>
      </c>
      <c r="D2442" t="s">
        <v>49</v>
      </c>
      <c r="E2442">
        <v>4</v>
      </c>
      <c r="F2442" t="s">
        <v>246</v>
      </c>
      <c r="G2442" t="s">
        <v>247</v>
      </c>
      <c r="H2442" t="s">
        <v>615</v>
      </c>
      <c r="I2442" t="s">
        <v>213</v>
      </c>
      <c r="J2442" t="s">
        <v>214</v>
      </c>
      <c r="K2442" t="s">
        <v>149</v>
      </c>
      <c r="L2442" t="s">
        <v>215</v>
      </c>
      <c r="M2442" t="s">
        <v>76</v>
      </c>
      <c r="N2442" t="s">
        <v>216</v>
      </c>
      <c r="O2442" s="57">
        <v>46247.495787037034</v>
      </c>
      <c r="P2442" s="57">
        <v>46248.457037037035</v>
      </c>
      <c r="Q2442">
        <v>69365026</v>
      </c>
      <c r="S2442">
        <v>141420142179</v>
      </c>
      <c r="T2442" t="s">
        <v>9473</v>
      </c>
      <c r="U2442" t="s">
        <v>9474</v>
      </c>
      <c r="V2442" t="s">
        <v>9475</v>
      </c>
      <c r="Z2442">
        <v>110.36762338131599</v>
      </c>
      <c r="AA2442">
        <v>-6.9919992830347804</v>
      </c>
      <c r="AB2442" t="s">
        <v>9476</v>
      </c>
      <c r="AC2442" t="s">
        <v>217</v>
      </c>
      <c r="AL2442" t="s">
        <v>218</v>
      </c>
      <c r="AM2442" t="s">
        <v>9477</v>
      </c>
      <c r="AN2442" t="s">
        <v>6</v>
      </c>
      <c r="AO2442" t="s">
        <v>8835</v>
      </c>
      <c r="AP2442" s="57">
        <v>46248.333333333336</v>
      </c>
      <c r="AR2442" t="s">
        <v>219</v>
      </c>
      <c r="AS2442" t="s">
        <v>615</v>
      </c>
      <c r="AT2442" t="s">
        <v>231</v>
      </c>
      <c r="AU2442">
        <v>20260814</v>
      </c>
      <c r="AV2442" t="s">
        <v>222</v>
      </c>
      <c r="AW2442" t="s">
        <v>1010</v>
      </c>
      <c r="AX2442" t="s">
        <v>223</v>
      </c>
      <c r="BA2442" s="57">
        <v>46248.333333333336</v>
      </c>
      <c r="BB2442" t="s">
        <v>9477</v>
      </c>
      <c r="BC2442">
        <v>2026</v>
      </c>
      <c r="BD2442">
        <v>8</v>
      </c>
      <c r="BE2442">
        <v>14</v>
      </c>
      <c r="BF2442" s="6">
        <f t="shared" si="114"/>
        <v>46248</v>
      </c>
      <c r="BG2442">
        <f t="shared" si="115"/>
        <v>-0.33333333333575865</v>
      </c>
      <c r="BH2442" t="str">
        <f t="shared" si="116"/>
        <v>COMPLY</v>
      </c>
      <c r="BI2442" t="e">
        <f>VLOOKUP(H2442,Sheet2!$A$1:$B$270,2,FALSE)</f>
        <v>#N/A</v>
      </c>
    </row>
    <row r="2443" spans="1:61">
      <c r="A2443">
        <v>2442</v>
      </c>
      <c r="B2443">
        <v>1002533193</v>
      </c>
      <c r="C2443">
        <v>3</v>
      </c>
      <c r="D2443" t="s">
        <v>42</v>
      </c>
      <c r="E2443">
        <v>5</v>
      </c>
      <c r="F2443" t="s">
        <v>233</v>
      </c>
      <c r="G2443" t="s">
        <v>105</v>
      </c>
      <c r="H2443" t="s">
        <v>299</v>
      </c>
      <c r="I2443" t="s">
        <v>213</v>
      </c>
      <c r="J2443" t="s">
        <v>214</v>
      </c>
      <c r="K2443" t="s">
        <v>149</v>
      </c>
      <c r="M2443" t="s">
        <v>76</v>
      </c>
      <c r="N2443" t="s">
        <v>216</v>
      </c>
      <c r="O2443" s="57">
        <v>46252.565787037034</v>
      </c>
      <c r="P2443" s="57">
        <v>46252.902638888889</v>
      </c>
      <c r="Q2443">
        <v>69369001</v>
      </c>
      <c r="S2443">
        <v>152313205308</v>
      </c>
      <c r="T2443" t="s">
        <v>13881</v>
      </c>
      <c r="U2443" t="s">
        <v>13882</v>
      </c>
      <c r="V2443" t="s">
        <v>13883</v>
      </c>
      <c r="Z2443">
        <v>112.392652729425</v>
      </c>
      <c r="AA2443">
        <v>-7.4256255855324902</v>
      </c>
      <c r="AB2443" t="s">
        <v>13884</v>
      </c>
      <c r="AC2443" t="s">
        <v>230</v>
      </c>
      <c r="AL2443" t="s">
        <v>218</v>
      </c>
      <c r="AM2443" t="s">
        <v>13885</v>
      </c>
      <c r="AN2443" t="s">
        <v>6</v>
      </c>
      <c r="AO2443" t="s">
        <v>13011</v>
      </c>
      <c r="AP2443" s="57">
        <v>46253.541666666664</v>
      </c>
      <c r="AR2443" t="s">
        <v>219</v>
      </c>
      <c r="AS2443" t="s">
        <v>299</v>
      </c>
      <c r="AT2443" t="s">
        <v>352</v>
      </c>
      <c r="AU2443">
        <v>20260818</v>
      </c>
      <c r="AV2443" t="s">
        <v>222</v>
      </c>
      <c r="AW2443" t="s">
        <v>13886</v>
      </c>
      <c r="AX2443" t="s">
        <v>223</v>
      </c>
      <c r="BA2443" s="57">
        <v>46253.541666666664</v>
      </c>
      <c r="BB2443" t="s">
        <v>13885</v>
      </c>
      <c r="BC2443">
        <v>2026</v>
      </c>
      <c r="BD2443">
        <v>8</v>
      </c>
      <c r="BE2443">
        <v>18</v>
      </c>
      <c r="BF2443" s="6">
        <f t="shared" si="114"/>
        <v>46252</v>
      </c>
      <c r="BG2443">
        <f t="shared" si="115"/>
        <v>-1.5416666666642413</v>
      </c>
      <c r="BH2443" t="str">
        <f t="shared" si="116"/>
        <v>COMPLY</v>
      </c>
      <c r="BI2443" t="str">
        <f>VLOOKUP(H2443,Sheet2!$A$1:$B$270,2,FALSE)</f>
        <v>MOJOKERTO</v>
      </c>
    </row>
    <row r="2444" spans="1:61">
      <c r="A2444">
        <v>2443</v>
      </c>
      <c r="B2444">
        <v>1002511998</v>
      </c>
      <c r="C2444">
        <v>3</v>
      </c>
      <c r="D2444" t="s">
        <v>42</v>
      </c>
      <c r="E2444">
        <v>5</v>
      </c>
      <c r="F2444" t="s">
        <v>106</v>
      </c>
      <c r="G2444" t="s">
        <v>106</v>
      </c>
      <c r="H2444" t="s">
        <v>338</v>
      </c>
      <c r="I2444" t="s">
        <v>213</v>
      </c>
      <c r="J2444" t="s">
        <v>214</v>
      </c>
      <c r="K2444" t="s">
        <v>149</v>
      </c>
      <c r="M2444" t="s">
        <v>586</v>
      </c>
      <c r="N2444" t="s">
        <v>216</v>
      </c>
      <c r="O2444" s="57">
        <v>46240.470312500001</v>
      </c>
      <c r="P2444" s="57">
        <v>46244.449131944442</v>
      </c>
      <c r="Q2444">
        <v>69359810</v>
      </c>
      <c r="S2444">
        <v>152744222130</v>
      </c>
      <c r="T2444" t="s">
        <v>2615</v>
      </c>
      <c r="U2444" t="s">
        <v>2616</v>
      </c>
      <c r="V2444" t="s">
        <v>2617</v>
      </c>
      <c r="Z2444">
        <v>112.7719518</v>
      </c>
      <c r="AA2444">
        <v>-7.6037894000000001</v>
      </c>
      <c r="AB2444" t="s">
        <v>2618</v>
      </c>
      <c r="AC2444" t="s">
        <v>230</v>
      </c>
      <c r="AL2444" t="s">
        <v>218</v>
      </c>
      <c r="AM2444" t="s">
        <v>2619</v>
      </c>
      <c r="AN2444" t="s">
        <v>6</v>
      </c>
      <c r="AO2444" s="57">
        <v>46181.476226851853</v>
      </c>
      <c r="AP2444" s="57">
        <v>46241.625</v>
      </c>
      <c r="AQ2444" t="s">
        <v>564</v>
      </c>
      <c r="AR2444" t="s">
        <v>14</v>
      </c>
      <c r="AS2444" t="s">
        <v>338</v>
      </c>
      <c r="AT2444" t="s">
        <v>231</v>
      </c>
      <c r="AV2444" t="s">
        <v>587</v>
      </c>
      <c r="AW2444" t="s">
        <v>562</v>
      </c>
      <c r="AX2444" t="s">
        <v>223</v>
      </c>
      <c r="BA2444" s="57">
        <v>46241.625</v>
      </c>
      <c r="BB2444" t="s">
        <v>2619</v>
      </c>
      <c r="BF2444" s="6" t="e">
        <f t="shared" si="114"/>
        <v>#NUM!</v>
      </c>
      <c r="BG2444" t="e">
        <f t="shared" si="115"/>
        <v>#NUM!</v>
      </c>
      <c r="BH2444" t="e">
        <f t="shared" si="116"/>
        <v>#NUM!</v>
      </c>
      <c r="BI2444" t="str">
        <f>VLOOKUP(H2444,Sheet2!$A$1:$B$270,2,FALSE)</f>
        <v>PASURUAN</v>
      </c>
    </row>
    <row r="2445" spans="1:61">
      <c r="A2445">
        <v>2444</v>
      </c>
      <c r="B2445">
        <v>1002504615</v>
      </c>
      <c r="C2445">
        <v>3</v>
      </c>
      <c r="D2445" t="s">
        <v>42</v>
      </c>
      <c r="E2445">
        <v>5</v>
      </c>
      <c r="F2445" t="s">
        <v>233</v>
      </c>
      <c r="G2445" t="s">
        <v>101</v>
      </c>
      <c r="H2445" t="s">
        <v>263</v>
      </c>
      <c r="I2445" t="s">
        <v>213</v>
      </c>
      <c r="J2445" t="s">
        <v>214</v>
      </c>
      <c r="K2445" t="s">
        <v>149</v>
      </c>
      <c r="L2445" t="s">
        <v>215</v>
      </c>
      <c r="M2445" t="s">
        <v>76</v>
      </c>
      <c r="N2445" t="s">
        <v>216</v>
      </c>
      <c r="O2445" s="57">
        <v>46235.584675925929</v>
      </c>
      <c r="P2445" s="57">
        <v>46236.737384259257</v>
      </c>
      <c r="Q2445">
        <v>69356771</v>
      </c>
      <c r="S2445">
        <v>152316231788</v>
      </c>
      <c r="T2445" t="s">
        <v>2620</v>
      </c>
      <c r="U2445" t="s">
        <v>2621</v>
      </c>
      <c r="V2445" t="s">
        <v>2622</v>
      </c>
      <c r="Z2445">
        <v>112.69931760028101</v>
      </c>
      <c r="AA2445">
        <v>-7.4548780867412701</v>
      </c>
      <c r="AB2445" t="s">
        <v>2623</v>
      </c>
      <c r="AC2445" t="s">
        <v>217</v>
      </c>
      <c r="AL2445" t="s">
        <v>218</v>
      </c>
      <c r="AM2445" t="s">
        <v>2624</v>
      </c>
      <c r="AN2445" t="s">
        <v>6</v>
      </c>
      <c r="AO2445" s="57">
        <v>46030.590185185189</v>
      </c>
      <c r="AP2445" s="57">
        <v>46236.541666666664</v>
      </c>
      <c r="AR2445" t="s">
        <v>219</v>
      </c>
      <c r="AS2445" t="s">
        <v>263</v>
      </c>
      <c r="AT2445" t="s">
        <v>231</v>
      </c>
      <c r="AU2445">
        <v>20260802</v>
      </c>
      <c r="AV2445" t="s">
        <v>222</v>
      </c>
      <c r="AW2445" t="s">
        <v>1012</v>
      </c>
      <c r="AX2445" t="s">
        <v>223</v>
      </c>
      <c r="BA2445" s="57">
        <v>46236.541666666664</v>
      </c>
      <c r="BB2445" t="s">
        <v>2624</v>
      </c>
      <c r="BC2445">
        <v>2026</v>
      </c>
      <c r="BD2445">
        <v>8</v>
      </c>
      <c r="BE2445">
        <v>2</v>
      </c>
      <c r="BF2445" s="6">
        <f t="shared" si="114"/>
        <v>46236</v>
      </c>
      <c r="BG2445">
        <f t="shared" si="115"/>
        <v>-0.54166666666424135</v>
      </c>
      <c r="BH2445" t="str">
        <f t="shared" si="116"/>
        <v>COMPLY</v>
      </c>
      <c r="BI2445" t="str">
        <f>VLOOKUP(H2445,Sheet2!$A$1:$B$270,2,FALSE)</f>
        <v>SIDOARJO</v>
      </c>
    </row>
    <row r="2446" spans="1:61">
      <c r="A2446">
        <v>2445</v>
      </c>
      <c r="B2446">
        <v>1002513701</v>
      </c>
      <c r="C2446">
        <v>3</v>
      </c>
      <c r="D2446" t="s">
        <v>34</v>
      </c>
      <c r="E2446">
        <v>5</v>
      </c>
      <c r="F2446" t="s">
        <v>573</v>
      </c>
      <c r="G2446" t="s">
        <v>82</v>
      </c>
      <c r="H2446" t="s">
        <v>534</v>
      </c>
      <c r="I2446" t="s">
        <v>213</v>
      </c>
      <c r="J2446" t="s">
        <v>214</v>
      </c>
      <c r="K2446" t="s">
        <v>149</v>
      </c>
      <c r="M2446" t="s">
        <v>76</v>
      </c>
      <c r="N2446" t="s">
        <v>216</v>
      </c>
      <c r="O2446" s="57">
        <v>46241.358171296299</v>
      </c>
      <c r="P2446" s="57">
        <v>46242.259571759256</v>
      </c>
      <c r="Q2446">
        <v>69360400</v>
      </c>
      <c r="S2446">
        <v>172404695124</v>
      </c>
      <c r="T2446" t="s">
        <v>5223</v>
      </c>
      <c r="U2446" t="s">
        <v>5224</v>
      </c>
      <c r="V2446" t="s">
        <v>5225</v>
      </c>
      <c r="Z2446">
        <v>115.519049</v>
      </c>
      <c r="AA2446">
        <v>-8.4828019000000001</v>
      </c>
      <c r="AB2446" t="s">
        <v>5226</v>
      </c>
      <c r="AC2446" t="s">
        <v>230</v>
      </c>
      <c r="AL2446" t="s">
        <v>218</v>
      </c>
      <c r="AM2446" t="s">
        <v>5227</v>
      </c>
      <c r="AN2446" t="s">
        <v>6</v>
      </c>
      <c r="AO2446" s="57">
        <v>46211.361435185187</v>
      </c>
      <c r="AP2446" s="57">
        <v>46242.333333333336</v>
      </c>
      <c r="AR2446" t="s">
        <v>219</v>
      </c>
      <c r="AS2446" t="s">
        <v>534</v>
      </c>
      <c r="AT2446" t="s">
        <v>231</v>
      </c>
      <c r="AU2446">
        <v>20260808</v>
      </c>
      <c r="AV2446" t="s">
        <v>222</v>
      </c>
      <c r="AW2446" t="s">
        <v>561</v>
      </c>
      <c r="AX2446" t="s">
        <v>223</v>
      </c>
      <c r="BA2446" s="57">
        <v>46242.333333333336</v>
      </c>
      <c r="BB2446" t="s">
        <v>5227</v>
      </c>
      <c r="BC2446">
        <v>2026</v>
      </c>
      <c r="BD2446">
        <v>8</v>
      </c>
      <c r="BE2446">
        <v>8</v>
      </c>
      <c r="BF2446" s="6">
        <f t="shared" si="114"/>
        <v>46242</v>
      </c>
      <c r="BG2446">
        <f t="shared" si="115"/>
        <v>-0.33333333333575865</v>
      </c>
      <c r="BH2446" t="str">
        <f t="shared" si="116"/>
        <v>COMPLY</v>
      </c>
      <c r="BI2446" t="str">
        <f>VLOOKUP(H2446,Sheet2!$A$1:$B$270,2,FALSE)</f>
        <v>KLUNGKUNG</v>
      </c>
    </row>
    <row r="2447" spans="1:61">
      <c r="A2447">
        <v>2446</v>
      </c>
      <c r="B2447">
        <v>1002512273</v>
      </c>
      <c r="C2447">
        <v>3</v>
      </c>
      <c r="D2447" t="s">
        <v>49</v>
      </c>
      <c r="E2447">
        <v>4</v>
      </c>
      <c r="F2447" t="s">
        <v>252</v>
      </c>
      <c r="G2447" t="s">
        <v>252</v>
      </c>
      <c r="H2447" t="s">
        <v>1063</v>
      </c>
      <c r="I2447" t="s">
        <v>213</v>
      </c>
      <c r="J2447" t="s">
        <v>214</v>
      </c>
      <c r="K2447" t="s">
        <v>149</v>
      </c>
      <c r="M2447" t="s">
        <v>76</v>
      </c>
      <c r="N2447" t="s">
        <v>216</v>
      </c>
      <c r="O2447" s="57">
        <v>46240.535370370373</v>
      </c>
      <c r="P2447" s="57">
        <v>46240.572662037041</v>
      </c>
      <c r="Q2447">
        <v>69358326</v>
      </c>
      <c r="S2447">
        <v>146219104079</v>
      </c>
      <c r="T2447" t="s">
        <v>2462</v>
      </c>
      <c r="U2447" t="s">
        <v>2625</v>
      </c>
      <c r="V2447" t="s">
        <v>2626</v>
      </c>
      <c r="Z2447">
        <v>109.63893764718399</v>
      </c>
      <c r="AA2447">
        <v>-7.2212600906906497</v>
      </c>
      <c r="AB2447" t="s">
        <v>2465</v>
      </c>
      <c r="AC2447" t="s">
        <v>290</v>
      </c>
      <c r="AL2447" t="s">
        <v>218</v>
      </c>
      <c r="AM2447" t="s">
        <v>2627</v>
      </c>
      <c r="AN2447" t="s">
        <v>6</v>
      </c>
      <c r="AO2447" s="57">
        <v>46181.538668981484</v>
      </c>
      <c r="AR2447" t="s">
        <v>219</v>
      </c>
      <c r="AS2447" t="s">
        <v>1063</v>
      </c>
      <c r="AT2447" t="s">
        <v>231</v>
      </c>
      <c r="AU2447">
        <v>20260806</v>
      </c>
      <c r="AV2447" t="s">
        <v>222</v>
      </c>
      <c r="AW2447" t="s">
        <v>561</v>
      </c>
      <c r="AX2447" t="s">
        <v>223</v>
      </c>
      <c r="BA2447" s="57">
        <v>46240.291666666664</v>
      </c>
      <c r="BB2447" t="s">
        <v>2627</v>
      </c>
      <c r="BC2447">
        <v>2026</v>
      </c>
      <c r="BD2447">
        <v>8</v>
      </c>
      <c r="BE2447">
        <v>6</v>
      </c>
      <c r="BF2447" s="6">
        <f t="shared" si="114"/>
        <v>46240</v>
      </c>
      <c r="BG2447">
        <f t="shared" si="115"/>
        <v>-0.29166666666424135</v>
      </c>
      <c r="BH2447" t="str">
        <f t="shared" si="116"/>
        <v>COMPLY</v>
      </c>
      <c r="BI2447" t="e">
        <f>VLOOKUP(H2447,Sheet2!$A$1:$B$270,2,FALSE)</f>
        <v>#N/A</v>
      </c>
    </row>
    <row r="2448" spans="1:61">
      <c r="A2448">
        <v>2447</v>
      </c>
      <c r="B2448">
        <v>1002517513</v>
      </c>
      <c r="C2448">
        <v>3</v>
      </c>
      <c r="D2448" t="s">
        <v>38</v>
      </c>
      <c r="E2448">
        <v>5</v>
      </c>
      <c r="F2448" t="s">
        <v>92</v>
      </c>
      <c r="G2448" t="s">
        <v>89</v>
      </c>
      <c r="H2448" t="s">
        <v>407</v>
      </c>
      <c r="I2448" t="s">
        <v>213</v>
      </c>
      <c r="J2448" t="s">
        <v>214</v>
      </c>
      <c r="K2448" t="s">
        <v>149</v>
      </c>
      <c r="L2448" t="s">
        <v>215</v>
      </c>
      <c r="M2448" t="s">
        <v>76</v>
      </c>
      <c r="N2448" t="s">
        <v>216</v>
      </c>
      <c r="O2448" s="57">
        <v>46244.490925925929</v>
      </c>
      <c r="P2448" s="57">
        <v>46245.628287037034</v>
      </c>
      <c r="Q2448">
        <v>69362316</v>
      </c>
      <c r="S2448">
        <v>152642207930</v>
      </c>
      <c r="T2448" t="s">
        <v>6484</v>
      </c>
      <c r="U2448" t="s">
        <v>6485</v>
      </c>
      <c r="V2448" t="s">
        <v>6486</v>
      </c>
      <c r="Z2448">
        <v>112.042487945559</v>
      </c>
      <c r="AA2448">
        <v>-7.1268679460563202</v>
      </c>
      <c r="AB2448" t="s">
        <v>6487</v>
      </c>
      <c r="AC2448" t="s">
        <v>237</v>
      </c>
      <c r="AL2448" t="s">
        <v>218</v>
      </c>
      <c r="AM2448" t="s">
        <v>6488</v>
      </c>
      <c r="AN2448" t="s">
        <v>6</v>
      </c>
      <c r="AO2448" s="57">
        <v>46303.496307870373</v>
      </c>
      <c r="AP2448" s="57">
        <v>46245.333333333336</v>
      </c>
      <c r="AR2448" t="s">
        <v>219</v>
      </c>
      <c r="AS2448" t="s">
        <v>407</v>
      </c>
      <c r="AT2448" t="s">
        <v>231</v>
      </c>
      <c r="AU2448">
        <v>20260811</v>
      </c>
      <c r="AV2448" t="s">
        <v>222</v>
      </c>
      <c r="AW2448" t="s">
        <v>1014</v>
      </c>
      <c r="AX2448" t="s">
        <v>223</v>
      </c>
      <c r="BA2448" s="57">
        <v>46245.333333333336</v>
      </c>
      <c r="BB2448" t="s">
        <v>6488</v>
      </c>
      <c r="BC2448">
        <v>2026</v>
      </c>
      <c r="BD2448">
        <v>8</v>
      </c>
      <c r="BE2448">
        <v>11</v>
      </c>
      <c r="BF2448" s="6">
        <f t="shared" si="114"/>
        <v>46245</v>
      </c>
      <c r="BG2448">
        <f t="shared" si="115"/>
        <v>-0.33333333333575865</v>
      </c>
      <c r="BH2448" t="str">
        <f t="shared" si="116"/>
        <v>COMPLY</v>
      </c>
      <c r="BI2448" t="str">
        <f>VLOOKUP(H2448,Sheet2!$A$1:$B$270,2,FALSE)</f>
        <v>BOJONEGORO</v>
      </c>
    </row>
    <row r="2449" spans="1:61">
      <c r="A2449">
        <v>2448</v>
      </c>
      <c r="B2449">
        <v>1002533504</v>
      </c>
      <c r="C2449">
        <v>3</v>
      </c>
      <c r="D2449" t="s">
        <v>42</v>
      </c>
      <c r="E2449">
        <v>5</v>
      </c>
      <c r="F2449" t="s">
        <v>233</v>
      </c>
      <c r="G2449" t="s">
        <v>103</v>
      </c>
      <c r="H2449" t="s">
        <v>401</v>
      </c>
      <c r="I2449" t="s">
        <v>213</v>
      </c>
      <c r="J2449" t="s">
        <v>214</v>
      </c>
      <c r="K2449" t="s">
        <v>149</v>
      </c>
      <c r="M2449" t="s">
        <v>602</v>
      </c>
      <c r="N2449" t="s">
        <v>216</v>
      </c>
      <c r="O2449" s="57">
        <v>46252.604074074072</v>
      </c>
      <c r="P2449" s="57">
        <v>46252.731770833336</v>
      </c>
      <c r="Q2449">
        <v>69369147</v>
      </c>
      <c r="S2449">
        <v>152318241043</v>
      </c>
      <c r="T2449" t="s">
        <v>13887</v>
      </c>
      <c r="U2449" t="s">
        <v>13888</v>
      </c>
      <c r="Z2449">
        <v>112.1686211</v>
      </c>
      <c r="AA2449">
        <v>-7.5378946999999998</v>
      </c>
      <c r="AB2449" t="s">
        <v>13889</v>
      </c>
      <c r="AC2449" t="s">
        <v>230</v>
      </c>
      <c r="AO2449" t="s">
        <v>12948</v>
      </c>
      <c r="AR2449" t="s">
        <v>5</v>
      </c>
      <c r="AS2449" t="s">
        <v>401</v>
      </c>
      <c r="AT2449" t="s">
        <v>231</v>
      </c>
      <c r="AV2449" t="s">
        <v>13890</v>
      </c>
      <c r="AW2449" t="s">
        <v>591</v>
      </c>
      <c r="AX2449" t="s">
        <v>223</v>
      </c>
      <c r="BF2449" s="6" t="e">
        <f t="shared" si="114"/>
        <v>#NUM!</v>
      </c>
      <c r="BG2449" t="e">
        <f t="shared" si="115"/>
        <v>#NUM!</v>
      </c>
      <c r="BH2449" t="e">
        <f t="shared" si="116"/>
        <v>#NUM!</v>
      </c>
      <c r="BI2449" t="str">
        <f>VLOOKUP(H2449,Sheet2!$A$1:$B$270,2,FALSE)</f>
        <v>MOJOKERTO</v>
      </c>
    </row>
    <row r="2450" spans="1:61">
      <c r="A2450">
        <v>2449</v>
      </c>
      <c r="B2450">
        <v>1002529779</v>
      </c>
      <c r="C2450">
        <v>3</v>
      </c>
      <c r="D2450" t="s">
        <v>55</v>
      </c>
      <c r="E2450">
        <v>5</v>
      </c>
      <c r="F2450" t="s">
        <v>228</v>
      </c>
      <c r="G2450" t="s">
        <v>121</v>
      </c>
      <c r="H2450" t="s">
        <v>447</v>
      </c>
      <c r="I2450" t="s">
        <v>213</v>
      </c>
      <c r="J2450" t="s">
        <v>214</v>
      </c>
      <c r="K2450" t="s">
        <v>149</v>
      </c>
      <c r="L2450" t="s">
        <v>215</v>
      </c>
      <c r="M2450" t="s">
        <v>76</v>
      </c>
      <c r="N2450" t="s">
        <v>216</v>
      </c>
      <c r="O2450" s="57">
        <v>46250.605509259258</v>
      </c>
      <c r="P2450" s="57">
        <v>46251.917233796295</v>
      </c>
      <c r="Q2450">
        <v>69367591</v>
      </c>
      <c r="S2450">
        <v>152438209192</v>
      </c>
      <c r="T2450" t="s">
        <v>12047</v>
      </c>
      <c r="U2450" t="s">
        <v>12013</v>
      </c>
      <c r="V2450" t="s">
        <v>12048</v>
      </c>
      <c r="Z2450">
        <v>113.313695043325</v>
      </c>
      <c r="AA2450">
        <v>-7.1352038737041301</v>
      </c>
      <c r="AB2450" t="s">
        <v>12049</v>
      </c>
      <c r="AC2450" t="s">
        <v>217</v>
      </c>
      <c r="AL2450" t="s">
        <v>218</v>
      </c>
      <c r="AM2450" t="s">
        <v>12050</v>
      </c>
      <c r="AN2450" t="s">
        <v>6</v>
      </c>
      <c r="AO2450" t="s">
        <v>9776</v>
      </c>
      <c r="AP2450" s="57">
        <v>46251.541666666664</v>
      </c>
      <c r="AR2450" t="s">
        <v>219</v>
      </c>
      <c r="AS2450" t="s">
        <v>447</v>
      </c>
      <c r="AT2450" t="s">
        <v>231</v>
      </c>
      <c r="AU2450">
        <v>20260817</v>
      </c>
      <c r="AV2450" t="s">
        <v>222</v>
      </c>
      <c r="AW2450" t="s">
        <v>1018</v>
      </c>
      <c r="AX2450" t="s">
        <v>223</v>
      </c>
      <c r="BA2450" s="57">
        <v>46251.541666666664</v>
      </c>
      <c r="BB2450" t="s">
        <v>12050</v>
      </c>
      <c r="BC2450">
        <v>2026</v>
      </c>
      <c r="BD2450">
        <v>8</v>
      </c>
      <c r="BE2450">
        <v>17</v>
      </c>
      <c r="BF2450" s="6">
        <f t="shared" si="114"/>
        <v>46251</v>
      </c>
      <c r="BG2450">
        <f t="shared" si="115"/>
        <v>-0.54166666666424135</v>
      </c>
      <c r="BH2450" t="str">
        <f t="shared" si="116"/>
        <v>COMPLY</v>
      </c>
      <c r="BI2450" t="str">
        <f>VLOOKUP(H2450,Sheet2!$A$1:$B$270,2,FALSE)</f>
        <v>MADURA</v>
      </c>
    </row>
    <row r="2451" spans="1:61">
      <c r="A2451">
        <v>2450</v>
      </c>
      <c r="B2451">
        <v>1002506595</v>
      </c>
      <c r="C2451">
        <v>3</v>
      </c>
      <c r="D2451" t="s">
        <v>55</v>
      </c>
      <c r="E2451">
        <v>5</v>
      </c>
      <c r="F2451" t="s">
        <v>313</v>
      </c>
      <c r="G2451" t="s">
        <v>128</v>
      </c>
      <c r="H2451" t="s">
        <v>428</v>
      </c>
      <c r="I2451" t="s">
        <v>213</v>
      </c>
      <c r="J2451" t="s">
        <v>214</v>
      </c>
      <c r="K2451" t="s">
        <v>149</v>
      </c>
      <c r="L2451" t="s">
        <v>215</v>
      </c>
      <c r="M2451" t="s">
        <v>76</v>
      </c>
      <c r="N2451" t="s">
        <v>216</v>
      </c>
      <c r="O2451" s="57">
        <v>46237.741620370369</v>
      </c>
      <c r="P2451" s="57">
        <v>46238.584398148145</v>
      </c>
      <c r="Q2451">
        <v>69357804</v>
      </c>
      <c r="S2451">
        <v>152301273517</v>
      </c>
      <c r="T2451" t="s">
        <v>2648</v>
      </c>
      <c r="U2451" t="s">
        <v>2649</v>
      </c>
      <c r="V2451" t="s">
        <v>2650</v>
      </c>
      <c r="Z2451">
        <v>112.7227149</v>
      </c>
      <c r="AA2451">
        <v>-7.2939425</v>
      </c>
      <c r="AB2451" t="s">
        <v>2651</v>
      </c>
      <c r="AC2451" t="s">
        <v>217</v>
      </c>
      <c r="AL2451" t="s">
        <v>218</v>
      </c>
      <c r="AM2451" t="s">
        <v>2652</v>
      </c>
      <c r="AN2451" t="s">
        <v>6</v>
      </c>
      <c r="AO2451" s="57">
        <v>46089.746388888889</v>
      </c>
      <c r="AP2451" s="57">
        <v>46238.625</v>
      </c>
      <c r="AR2451" t="s">
        <v>219</v>
      </c>
      <c r="AS2451" t="s">
        <v>428</v>
      </c>
      <c r="AT2451" t="s">
        <v>231</v>
      </c>
      <c r="AU2451">
        <v>20260804</v>
      </c>
      <c r="AV2451" t="s">
        <v>222</v>
      </c>
      <c r="AW2451" t="s">
        <v>1014</v>
      </c>
      <c r="AX2451" t="s">
        <v>223</v>
      </c>
      <c r="BA2451" s="57">
        <v>46238.625</v>
      </c>
      <c r="BB2451" t="s">
        <v>2652</v>
      </c>
      <c r="BC2451">
        <v>2026</v>
      </c>
      <c r="BD2451">
        <v>8</v>
      </c>
      <c r="BE2451">
        <v>4</v>
      </c>
      <c r="BF2451" s="6">
        <f t="shared" si="114"/>
        <v>46238</v>
      </c>
      <c r="BG2451">
        <f t="shared" si="115"/>
        <v>-0.625</v>
      </c>
      <c r="BH2451" t="str">
        <f t="shared" si="116"/>
        <v>COMPLY</v>
      </c>
      <c r="BI2451" t="str">
        <f>VLOOKUP(H2451,Sheet2!$A$1:$B$270,2,FALSE)</f>
        <v>SURABAYA UTARA</v>
      </c>
    </row>
    <row r="2452" spans="1:61">
      <c r="A2452">
        <v>2451</v>
      </c>
      <c r="B2452">
        <v>1002523753</v>
      </c>
      <c r="C2452">
        <v>3</v>
      </c>
      <c r="D2452" t="s">
        <v>55</v>
      </c>
      <c r="E2452">
        <v>5</v>
      </c>
      <c r="F2452" t="s">
        <v>228</v>
      </c>
      <c r="G2452" t="s">
        <v>121</v>
      </c>
      <c r="H2452" t="s">
        <v>342</v>
      </c>
      <c r="I2452" t="s">
        <v>213</v>
      </c>
      <c r="J2452" t="s">
        <v>214</v>
      </c>
      <c r="K2452" t="s">
        <v>149</v>
      </c>
      <c r="L2452" t="s">
        <v>215</v>
      </c>
      <c r="M2452" t="s">
        <v>76</v>
      </c>
      <c r="N2452" t="s">
        <v>216</v>
      </c>
      <c r="O2452" s="57">
        <v>46247.443009259259</v>
      </c>
      <c r="P2452" s="57">
        <v>46248.8200462963</v>
      </c>
      <c r="Q2452">
        <v>69364897</v>
      </c>
      <c r="S2452">
        <v>152434913651</v>
      </c>
      <c r="T2452" t="s">
        <v>9484</v>
      </c>
      <c r="U2452" t="s">
        <v>12051</v>
      </c>
      <c r="V2452" t="s">
        <v>9485</v>
      </c>
      <c r="Z2452">
        <v>113.310126028954</v>
      </c>
      <c r="AA2452">
        <v>-7.2174189098930599</v>
      </c>
      <c r="AB2452" t="s">
        <v>9486</v>
      </c>
      <c r="AC2452" t="s">
        <v>217</v>
      </c>
      <c r="AL2452" t="s">
        <v>218</v>
      </c>
      <c r="AM2452" t="s">
        <v>9487</v>
      </c>
      <c r="AN2452" t="s">
        <v>6</v>
      </c>
      <c r="AO2452" t="s">
        <v>8841</v>
      </c>
      <c r="AP2452" s="57">
        <v>46248.333333333336</v>
      </c>
      <c r="AR2452" t="s">
        <v>219</v>
      </c>
      <c r="AS2452" t="s">
        <v>342</v>
      </c>
      <c r="AT2452" t="s">
        <v>231</v>
      </c>
      <c r="AU2452">
        <v>20260814</v>
      </c>
      <c r="AV2452" t="s">
        <v>222</v>
      </c>
      <c r="AW2452" t="s">
        <v>1010</v>
      </c>
      <c r="AX2452" t="s">
        <v>223</v>
      </c>
      <c r="BA2452" s="57">
        <v>46248.333333333336</v>
      </c>
      <c r="BB2452" t="s">
        <v>9487</v>
      </c>
      <c r="BC2452">
        <v>2026</v>
      </c>
      <c r="BD2452">
        <v>8</v>
      </c>
      <c r="BE2452">
        <v>14</v>
      </c>
      <c r="BF2452" s="6">
        <f t="shared" si="114"/>
        <v>46248</v>
      </c>
      <c r="BG2452">
        <f t="shared" si="115"/>
        <v>-0.33333333333575865</v>
      </c>
      <c r="BH2452" t="str">
        <f t="shared" si="116"/>
        <v>COMPLY</v>
      </c>
      <c r="BI2452" t="str">
        <f>VLOOKUP(H2452,Sheet2!$A$1:$B$270,2,FALSE)</f>
        <v>MADURA</v>
      </c>
    </row>
    <row r="2453" spans="1:61">
      <c r="A2453">
        <v>2452</v>
      </c>
      <c r="B2453">
        <v>1002523311</v>
      </c>
      <c r="C2453">
        <v>3</v>
      </c>
      <c r="D2453" t="s">
        <v>34</v>
      </c>
      <c r="E2453">
        <v>5</v>
      </c>
      <c r="F2453" t="s">
        <v>573</v>
      </c>
      <c r="G2453" t="s">
        <v>80</v>
      </c>
      <c r="H2453" t="s">
        <v>340</v>
      </c>
      <c r="I2453" t="s">
        <v>213</v>
      </c>
      <c r="J2453" t="s">
        <v>214</v>
      </c>
      <c r="K2453" t="s">
        <v>149</v>
      </c>
      <c r="L2453" t="s">
        <v>215</v>
      </c>
      <c r="M2453" t="s">
        <v>76</v>
      </c>
      <c r="N2453" t="s">
        <v>216</v>
      </c>
      <c r="O2453" s="57">
        <v>46247.356215277781</v>
      </c>
      <c r="P2453" s="57">
        <v>46248.698761574073</v>
      </c>
      <c r="Q2453">
        <v>69364719</v>
      </c>
      <c r="S2453">
        <v>172411226108</v>
      </c>
      <c r="T2453" t="s">
        <v>9488</v>
      </c>
      <c r="U2453" t="s">
        <v>9489</v>
      </c>
      <c r="V2453" t="s">
        <v>9490</v>
      </c>
      <c r="Z2453">
        <v>114.678906097989</v>
      </c>
      <c r="AA2453">
        <v>-8.3717910843062295</v>
      </c>
      <c r="AB2453" t="s">
        <v>9491</v>
      </c>
      <c r="AC2453" t="s">
        <v>237</v>
      </c>
      <c r="AL2453" t="s">
        <v>218</v>
      </c>
      <c r="AM2453" t="s">
        <v>9492</v>
      </c>
      <c r="AN2453" t="s">
        <v>6</v>
      </c>
      <c r="AO2453" t="s">
        <v>8863</v>
      </c>
      <c r="AP2453" s="57">
        <v>46248.333333333336</v>
      </c>
      <c r="AR2453" t="s">
        <v>219</v>
      </c>
      <c r="AS2453" t="s">
        <v>340</v>
      </c>
      <c r="AT2453" t="s">
        <v>231</v>
      </c>
      <c r="AU2453">
        <v>20260814</v>
      </c>
      <c r="AV2453" t="s">
        <v>222</v>
      </c>
      <c r="AW2453" t="s">
        <v>1010</v>
      </c>
      <c r="AX2453" t="s">
        <v>223</v>
      </c>
      <c r="BA2453" s="57">
        <v>46248.333333333336</v>
      </c>
      <c r="BB2453" t="s">
        <v>9492</v>
      </c>
      <c r="BC2453">
        <v>2026</v>
      </c>
      <c r="BD2453">
        <v>8</v>
      </c>
      <c r="BE2453">
        <v>14</v>
      </c>
      <c r="BF2453" s="6">
        <f t="shared" si="114"/>
        <v>46248</v>
      </c>
      <c r="BG2453">
        <f t="shared" si="115"/>
        <v>-0.33333333333575865</v>
      </c>
      <c r="BH2453" t="str">
        <f t="shared" si="116"/>
        <v>COMPLY</v>
      </c>
      <c r="BI2453" t="str">
        <f>VLOOKUP(H2453,Sheet2!$A$1:$B$270,2,FALSE)</f>
        <v>TABANAN</v>
      </c>
    </row>
    <row r="2454" spans="1:61">
      <c r="A2454">
        <v>2453</v>
      </c>
      <c r="B2454">
        <v>1002526112</v>
      </c>
      <c r="C2454">
        <v>3</v>
      </c>
      <c r="D2454" t="s">
        <v>55</v>
      </c>
      <c r="E2454">
        <v>5</v>
      </c>
      <c r="F2454" t="s">
        <v>228</v>
      </c>
      <c r="G2454" t="s">
        <v>127</v>
      </c>
      <c r="H2454" t="s">
        <v>229</v>
      </c>
      <c r="I2454" t="s">
        <v>213</v>
      </c>
      <c r="J2454" t="s">
        <v>214</v>
      </c>
      <c r="K2454" t="s">
        <v>149</v>
      </c>
      <c r="M2454" t="s">
        <v>76</v>
      </c>
      <c r="N2454" t="s">
        <v>216</v>
      </c>
      <c r="O2454" s="57">
        <v>46248.47184027778</v>
      </c>
      <c r="P2454" s="57">
        <v>46249.779594907406</v>
      </c>
      <c r="Q2454">
        <v>69365900</v>
      </c>
      <c r="S2454">
        <v>152426928216</v>
      </c>
      <c r="T2454" t="s">
        <v>12052</v>
      </c>
      <c r="U2454" t="s">
        <v>12053</v>
      </c>
      <c r="V2454" t="s">
        <v>12054</v>
      </c>
      <c r="Z2454">
        <v>113.529182175918</v>
      </c>
      <c r="AA2454">
        <v>-7.2353664990009996</v>
      </c>
      <c r="AB2454" t="s">
        <v>12055</v>
      </c>
      <c r="AC2454" t="s">
        <v>230</v>
      </c>
      <c r="AL2454" t="s">
        <v>218</v>
      </c>
      <c r="AM2454" t="s">
        <v>12056</v>
      </c>
      <c r="AN2454" t="s">
        <v>6</v>
      </c>
      <c r="AO2454" t="s">
        <v>10053</v>
      </c>
      <c r="AP2454" s="57">
        <v>46249.625</v>
      </c>
      <c r="AR2454" t="s">
        <v>219</v>
      </c>
      <c r="AS2454" t="s">
        <v>229</v>
      </c>
      <c r="AT2454" t="s">
        <v>221</v>
      </c>
      <c r="AU2454">
        <v>20260815</v>
      </c>
      <c r="AV2454" t="s">
        <v>222</v>
      </c>
      <c r="AW2454" t="s">
        <v>561</v>
      </c>
      <c r="AX2454" t="s">
        <v>223</v>
      </c>
      <c r="BA2454" s="57">
        <v>46249.625</v>
      </c>
      <c r="BB2454" t="s">
        <v>12056</v>
      </c>
      <c r="BC2454">
        <v>2026</v>
      </c>
      <c r="BD2454">
        <v>8</v>
      </c>
      <c r="BE2454">
        <v>15</v>
      </c>
      <c r="BF2454" s="6">
        <f t="shared" si="114"/>
        <v>46249</v>
      </c>
      <c r="BG2454">
        <f t="shared" si="115"/>
        <v>-0.625</v>
      </c>
      <c r="BH2454" t="str">
        <f t="shared" si="116"/>
        <v>COMPLY</v>
      </c>
      <c r="BI2454" t="str">
        <f>VLOOKUP(H2454,Sheet2!$A$1:$B$270,2,FALSE)</f>
        <v>MADURA</v>
      </c>
    </row>
    <row r="2455" spans="1:61">
      <c r="A2455">
        <v>2454</v>
      </c>
      <c r="B2455">
        <v>1002528839</v>
      </c>
      <c r="C2455">
        <v>3</v>
      </c>
      <c r="D2455" t="s">
        <v>38</v>
      </c>
      <c r="E2455">
        <v>5</v>
      </c>
      <c r="F2455" t="s">
        <v>90</v>
      </c>
      <c r="G2455" t="s">
        <v>93</v>
      </c>
      <c r="H2455" t="s">
        <v>302</v>
      </c>
      <c r="I2455" t="s">
        <v>213</v>
      </c>
      <c r="J2455" t="s">
        <v>214</v>
      </c>
      <c r="K2455" t="s">
        <v>149</v>
      </c>
      <c r="L2455" t="s">
        <v>215</v>
      </c>
      <c r="M2455" t="s">
        <v>76</v>
      </c>
      <c r="N2455" t="s">
        <v>216</v>
      </c>
      <c r="O2455" s="57">
        <v>46249.753437500003</v>
      </c>
      <c r="P2455" s="57">
        <v>46250.677476851852</v>
      </c>
      <c r="Q2455">
        <v>69367191</v>
      </c>
      <c r="S2455">
        <v>152611229767</v>
      </c>
      <c r="T2455" t="s">
        <v>12057</v>
      </c>
      <c r="U2455" t="s">
        <v>12058</v>
      </c>
      <c r="V2455" t="s">
        <v>12059</v>
      </c>
      <c r="Z2455">
        <v>111.9039764</v>
      </c>
      <c r="AA2455">
        <v>-7.6373272999999999</v>
      </c>
      <c r="AB2455" t="s">
        <v>12060</v>
      </c>
      <c r="AC2455" t="s">
        <v>217</v>
      </c>
      <c r="AL2455" t="s">
        <v>218</v>
      </c>
      <c r="AM2455" t="s">
        <v>12061</v>
      </c>
      <c r="AN2455" t="s">
        <v>6</v>
      </c>
      <c r="AO2455" t="s">
        <v>10927</v>
      </c>
      <c r="AP2455" s="57">
        <v>46250.625</v>
      </c>
      <c r="AR2455" t="s">
        <v>219</v>
      </c>
      <c r="AS2455" t="s">
        <v>302</v>
      </c>
      <c r="AT2455" t="s">
        <v>231</v>
      </c>
      <c r="AU2455">
        <v>20260816</v>
      </c>
      <c r="AV2455" t="s">
        <v>222</v>
      </c>
      <c r="AW2455" t="s">
        <v>1023</v>
      </c>
      <c r="AX2455" t="s">
        <v>223</v>
      </c>
      <c r="BA2455" s="57">
        <v>46250.625</v>
      </c>
      <c r="BB2455" t="s">
        <v>12061</v>
      </c>
      <c r="BC2455">
        <v>2026</v>
      </c>
      <c r="BD2455">
        <v>8</v>
      </c>
      <c r="BE2455">
        <v>16</v>
      </c>
      <c r="BF2455" s="6">
        <f t="shared" si="114"/>
        <v>46250</v>
      </c>
      <c r="BG2455">
        <f t="shared" si="115"/>
        <v>-0.625</v>
      </c>
      <c r="BH2455" t="str">
        <f t="shared" si="116"/>
        <v>COMPLY</v>
      </c>
      <c r="BI2455" t="str">
        <f>VLOOKUP(H2455,Sheet2!$A$1:$B$270,2,FALSE)</f>
        <v>NGANJUK</v>
      </c>
    </row>
    <row r="2456" spans="1:61">
      <c r="A2456">
        <v>2455</v>
      </c>
      <c r="B2456">
        <v>1002512205</v>
      </c>
      <c r="C2456">
        <v>3</v>
      </c>
      <c r="D2456" t="s">
        <v>55</v>
      </c>
      <c r="E2456">
        <v>5</v>
      </c>
      <c r="F2456" t="s">
        <v>265</v>
      </c>
      <c r="G2456" t="s">
        <v>126</v>
      </c>
      <c r="H2456" t="s">
        <v>266</v>
      </c>
      <c r="I2456" t="s">
        <v>213</v>
      </c>
      <c r="J2456" t="s">
        <v>214</v>
      </c>
      <c r="K2456" t="s">
        <v>149</v>
      </c>
      <c r="M2456" t="s">
        <v>575</v>
      </c>
      <c r="N2456" t="s">
        <v>216</v>
      </c>
      <c r="O2456" s="57">
        <v>46240.518194444441</v>
      </c>
      <c r="P2456" s="57">
        <v>46245.647974537038</v>
      </c>
      <c r="Q2456">
        <v>69359891</v>
      </c>
      <c r="S2456">
        <v>152413167551</v>
      </c>
      <c r="T2456" t="s">
        <v>2655</v>
      </c>
      <c r="U2456" t="s">
        <v>2656</v>
      </c>
      <c r="V2456" t="s">
        <v>2657</v>
      </c>
      <c r="Z2456">
        <v>112.7384881</v>
      </c>
      <c r="AA2456">
        <v>-7.2670082999999996</v>
      </c>
      <c r="AB2456" t="s">
        <v>2658</v>
      </c>
      <c r="AC2456" t="s">
        <v>291</v>
      </c>
      <c r="AL2456" t="s">
        <v>218</v>
      </c>
      <c r="AM2456" t="s">
        <v>2659</v>
      </c>
      <c r="AN2456" t="s">
        <v>6</v>
      </c>
      <c r="AO2456" s="57">
        <v>46181.52789351852</v>
      </c>
      <c r="AP2456" s="57">
        <v>46244.541666666664</v>
      </c>
      <c r="AQ2456" t="s">
        <v>248</v>
      </c>
      <c r="AR2456" t="s">
        <v>14</v>
      </c>
      <c r="AS2456" t="s">
        <v>266</v>
      </c>
      <c r="AT2456" t="s">
        <v>231</v>
      </c>
      <c r="AV2456" t="s">
        <v>7625</v>
      </c>
      <c r="AW2456" t="s">
        <v>561</v>
      </c>
      <c r="AX2456" t="s">
        <v>223</v>
      </c>
      <c r="BA2456" s="57">
        <v>46244.541666666664</v>
      </c>
      <c r="BB2456" t="s">
        <v>2659</v>
      </c>
      <c r="BF2456" s="6" t="e">
        <f t="shared" si="114"/>
        <v>#NUM!</v>
      </c>
      <c r="BG2456" t="e">
        <f t="shared" si="115"/>
        <v>#NUM!</v>
      </c>
      <c r="BH2456" t="e">
        <f t="shared" si="116"/>
        <v>#NUM!</v>
      </c>
      <c r="BI2456" t="str">
        <f>VLOOKUP(H2456,Sheet2!$A$1:$B$270,2,FALSE)</f>
        <v>SURABAYA SELATAN</v>
      </c>
    </row>
    <row r="2457" spans="1:61">
      <c r="A2457">
        <v>2456</v>
      </c>
      <c r="B2457">
        <v>1002526108</v>
      </c>
      <c r="C2457">
        <v>3</v>
      </c>
      <c r="D2457" t="s">
        <v>42</v>
      </c>
      <c r="E2457">
        <v>5</v>
      </c>
      <c r="F2457" t="s">
        <v>102</v>
      </c>
      <c r="G2457" t="s">
        <v>100</v>
      </c>
      <c r="H2457" t="s">
        <v>282</v>
      </c>
      <c r="I2457" t="s">
        <v>213</v>
      </c>
      <c r="J2457" t="s">
        <v>214</v>
      </c>
      <c r="K2457" t="s">
        <v>149</v>
      </c>
      <c r="L2457" t="s">
        <v>215</v>
      </c>
      <c r="M2457" t="s">
        <v>76</v>
      </c>
      <c r="N2457" t="s">
        <v>216</v>
      </c>
      <c r="O2457" s="57">
        <v>46248.47079861111</v>
      </c>
      <c r="P2457" s="57">
        <v>46249.446180555555</v>
      </c>
      <c r="Q2457">
        <v>69365896</v>
      </c>
      <c r="S2457">
        <v>152507223604</v>
      </c>
      <c r="T2457" t="s">
        <v>12062</v>
      </c>
      <c r="U2457" t="s">
        <v>12063</v>
      </c>
      <c r="V2457" t="s">
        <v>12064</v>
      </c>
      <c r="Z2457">
        <v>113.77542699999999</v>
      </c>
      <c r="AA2457">
        <v>-8.0238219999999991</v>
      </c>
      <c r="AB2457" t="s">
        <v>12065</v>
      </c>
      <c r="AC2457" t="s">
        <v>237</v>
      </c>
      <c r="AL2457" t="s">
        <v>218</v>
      </c>
      <c r="AM2457" t="s">
        <v>12066</v>
      </c>
      <c r="AN2457" t="s">
        <v>6</v>
      </c>
      <c r="AO2457" t="s">
        <v>10053</v>
      </c>
      <c r="AP2457" s="57">
        <v>46249.333333333336</v>
      </c>
      <c r="AR2457" t="s">
        <v>219</v>
      </c>
      <c r="AS2457" t="s">
        <v>282</v>
      </c>
      <c r="AT2457" t="s">
        <v>221</v>
      </c>
      <c r="AU2457">
        <v>20260815</v>
      </c>
      <c r="AV2457" t="s">
        <v>222</v>
      </c>
      <c r="AW2457" t="s">
        <v>1052</v>
      </c>
      <c r="AX2457" t="s">
        <v>223</v>
      </c>
      <c r="BA2457" s="57">
        <v>46249.333333333336</v>
      </c>
      <c r="BB2457" t="s">
        <v>12066</v>
      </c>
      <c r="BC2457">
        <v>2026</v>
      </c>
      <c r="BD2457">
        <v>8</v>
      </c>
      <c r="BE2457">
        <v>15</v>
      </c>
      <c r="BF2457" s="6">
        <f t="shared" si="114"/>
        <v>46249</v>
      </c>
      <c r="BG2457">
        <f t="shared" si="115"/>
        <v>-0.33333333333575865</v>
      </c>
      <c r="BH2457" t="str">
        <f t="shared" si="116"/>
        <v>COMPLY</v>
      </c>
      <c r="BI2457" t="str">
        <f>VLOOKUP(H2457,Sheet2!$A$1:$B$270,2,FALSE)</f>
        <v>JEMBER</v>
      </c>
    </row>
    <row r="2458" spans="1:61">
      <c r="A2458">
        <v>2457</v>
      </c>
      <c r="B2458">
        <v>1002516061</v>
      </c>
      <c r="C2458">
        <v>3</v>
      </c>
      <c r="D2458" t="s">
        <v>42</v>
      </c>
      <c r="E2458">
        <v>5</v>
      </c>
      <c r="F2458" t="s">
        <v>233</v>
      </c>
      <c r="G2458" t="s">
        <v>103</v>
      </c>
      <c r="H2458" t="s">
        <v>401</v>
      </c>
      <c r="I2458" t="s">
        <v>213</v>
      </c>
      <c r="J2458" t="s">
        <v>214</v>
      </c>
      <c r="K2458" t="s">
        <v>149</v>
      </c>
      <c r="M2458" t="s">
        <v>76</v>
      </c>
      <c r="N2458" t="s">
        <v>216</v>
      </c>
      <c r="O2458" s="57">
        <v>46242.622013888889</v>
      </c>
      <c r="P2458" s="57">
        <v>46243.832233796296</v>
      </c>
      <c r="Q2458">
        <v>69361529</v>
      </c>
      <c r="S2458">
        <v>152318240700</v>
      </c>
      <c r="T2458" t="s">
        <v>5246</v>
      </c>
      <c r="U2458" t="s">
        <v>5247</v>
      </c>
      <c r="V2458" t="s">
        <v>5248</v>
      </c>
      <c r="Z2458">
        <v>112.2403523</v>
      </c>
      <c r="AA2458">
        <v>-7.6107962999999996</v>
      </c>
      <c r="AB2458" t="s">
        <v>5249</v>
      </c>
      <c r="AC2458" t="s">
        <v>230</v>
      </c>
      <c r="AL2458" t="s">
        <v>218</v>
      </c>
      <c r="AM2458" t="s">
        <v>5250</v>
      </c>
      <c r="AN2458" t="s">
        <v>6</v>
      </c>
      <c r="AO2458" s="57">
        <v>46242.631979166668</v>
      </c>
      <c r="AP2458" s="57">
        <v>46244.541666666664</v>
      </c>
      <c r="AR2458" t="s">
        <v>219</v>
      </c>
      <c r="AS2458" t="s">
        <v>401</v>
      </c>
      <c r="AT2458" t="s">
        <v>231</v>
      </c>
      <c r="AU2458">
        <v>20260809</v>
      </c>
      <c r="AV2458" t="s">
        <v>222</v>
      </c>
      <c r="AW2458" t="s">
        <v>915</v>
      </c>
      <c r="AX2458" t="s">
        <v>223</v>
      </c>
      <c r="BA2458" s="57">
        <v>46244.541666666664</v>
      </c>
      <c r="BB2458" t="s">
        <v>5250</v>
      </c>
      <c r="BC2458">
        <v>2026</v>
      </c>
      <c r="BD2458">
        <v>8</v>
      </c>
      <c r="BE2458">
        <v>9</v>
      </c>
      <c r="BF2458" s="6">
        <f t="shared" si="114"/>
        <v>46243</v>
      </c>
      <c r="BG2458">
        <f t="shared" si="115"/>
        <v>-1.5416666666642413</v>
      </c>
      <c r="BH2458" t="str">
        <f t="shared" si="116"/>
        <v>COMPLY</v>
      </c>
      <c r="BI2458" t="str">
        <f>VLOOKUP(H2458,Sheet2!$A$1:$B$270,2,FALSE)</f>
        <v>MOJOKERTO</v>
      </c>
    </row>
    <row r="2459" spans="1:61">
      <c r="A2459">
        <v>2458</v>
      </c>
      <c r="B2459">
        <v>1002530035</v>
      </c>
      <c r="C2459">
        <v>3</v>
      </c>
      <c r="D2459" t="s">
        <v>55</v>
      </c>
      <c r="E2459">
        <v>5</v>
      </c>
      <c r="F2459" t="s">
        <v>228</v>
      </c>
      <c r="G2459" t="s">
        <v>121</v>
      </c>
      <c r="H2459" t="s">
        <v>447</v>
      </c>
      <c r="I2459" t="s">
        <v>213</v>
      </c>
      <c r="J2459" t="s">
        <v>214</v>
      </c>
      <c r="K2459" t="s">
        <v>149</v>
      </c>
      <c r="L2459" t="s">
        <v>215</v>
      </c>
      <c r="M2459" t="s">
        <v>76</v>
      </c>
      <c r="N2459" t="s">
        <v>216</v>
      </c>
      <c r="O2459" s="57">
        <v>46250.743703703702</v>
      </c>
      <c r="P2459" s="57">
        <v>46252.544166666667</v>
      </c>
      <c r="Q2459">
        <v>69367734</v>
      </c>
      <c r="S2459">
        <v>152438209356</v>
      </c>
      <c r="T2459" t="s">
        <v>12067</v>
      </c>
      <c r="U2459" t="s">
        <v>13891</v>
      </c>
      <c r="V2459" t="s">
        <v>12068</v>
      </c>
      <c r="Z2459">
        <v>113.357399962842</v>
      </c>
      <c r="AA2459">
        <v>-7.0551528375906303</v>
      </c>
      <c r="AB2459" t="s">
        <v>12069</v>
      </c>
      <c r="AC2459" t="s">
        <v>217</v>
      </c>
      <c r="AL2459" t="s">
        <v>218</v>
      </c>
      <c r="AM2459" t="s">
        <v>12070</v>
      </c>
      <c r="AN2459" t="s">
        <v>6</v>
      </c>
      <c r="AO2459" t="s">
        <v>10891</v>
      </c>
      <c r="AP2459" s="57">
        <v>46251.625</v>
      </c>
      <c r="AR2459" t="s">
        <v>219</v>
      </c>
      <c r="AS2459" t="s">
        <v>447</v>
      </c>
      <c r="AT2459" t="s">
        <v>231</v>
      </c>
      <c r="AU2459">
        <v>20260818</v>
      </c>
      <c r="AV2459" t="s">
        <v>222</v>
      </c>
      <c r="AW2459" t="s">
        <v>1018</v>
      </c>
      <c r="AX2459" t="s">
        <v>223</v>
      </c>
      <c r="BA2459" s="57">
        <v>46251.625</v>
      </c>
      <c r="BB2459" t="s">
        <v>12070</v>
      </c>
      <c r="BC2459">
        <v>2026</v>
      </c>
      <c r="BD2459">
        <v>8</v>
      </c>
      <c r="BE2459">
        <v>18</v>
      </c>
      <c r="BF2459" s="6">
        <f t="shared" si="114"/>
        <v>46252</v>
      </c>
      <c r="BG2459">
        <f t="shared" si="115"/>
        <v>0.375</v>
      </c>
      <c r="BH2459" t="str">
        <f t="shared" si="116"/>
        <v>COMPLY</v>
      </c>
      <c r="BI2459" t="str">
        <f>VLOOKUP(H2459,Sheet2!$A$1:$B$270,2,FALSE)</f>
        <v>MADURA</v>
      </c>
    </row>
    <row r="2460" spans="1:61">
      <c r="A2460">
        <v>2459</v>
      </c>
      <c r="B2460">
        <v>1002521676</v>
      </c>
      <c r="C2460">
        <v>3</v>
      </c>
      <c r="D2460" t="s">
        <v>34</v>
      </c>
      <c r="E2460">
        <v>5</v>
      </c>
      <c r="F2460" t="s">
        <v>573</v>
      </c>
      <c r="G2460" t="s">
        <v>82</v>
      </c>
      <c r="H2460" t="s">
        <v>268</v>
      </c>
      <c r="I2460" t="s">
        <v>213</v>
      </c>
      <c r="J2460" t="s">
        <v>214</v>
      </c>
      <c r="K2460" t="s">
        <v>149</v>
      </c>
      <c r="M2460" t="s">
        <v>76</v>
      </c>
      <c r="N2460" t="s">
        <v>216</v>
      </c>
      <c r="O2460" s="57">
        <v>46246.45815972222</v>
      </c>
      <c r="P2460" s="57">
        <v>46248.698067129626</v>
      </c>
      <c r="Q2460">
        <v>69364002</v>
      </c>
      <c r="S2460">
        <v>172428815490</v>
      </c>
      <c r="T2460" t="s">
        <v>8498</v>
      </c>
      <c r="U2460" t="s">
        <v>11905</v>
      </c>
      <c r="V2460" t="s">
        <v>8567</v>
      </c>
      <c r="Z2460">
        <v>115.4005705</v>
      </c>
      <c r="AA2460">
        <v>-8.5313443000000007</v>
      </c>
      <c r="AB2460" t="s">
        <v>8500</v>
      </c>
      <c r="AC2460" t="s">
        <v>230</v>
      </c>
      <c r="AL2460" t="s">
        <v>218</v>
      </c>
      <c r="AM2460" t="s">
        <v>8568</v>
      </c>
      <c r="AN2460" t="s">
        <v>6</v>
      </c>
      <c r="AO2460" s="57">
        <v>46364.465601851851</v>
      </c>
      <c r="AP2460" s="57">
        <v>46248.625</v>
      </c>
      <c r="AR2460" t="s">
        <v>219</v>
      </c>
      <c r="AS2460" t="s">
        <v>268</v>
      </c>
      <c r="AT2460" t="s">
        <v>231</v>
      </c>
      <c r="AU2460">
        <v>20260814</v>
      </c>
      <c r="AV2460" t="s">
        <v>222</v>
      </c>
      <c r="AW2460" t="s">
        <v>582</v>
      </c>
      <c r="AX2460" t="s">
        <v>223</v>
      </c>
      <c r="BA2460" s="57">
        <v>46248.625</v>
      </c>
      <c r="BB2460" t="s">
        <v>8568</v>
      </c>
      <c r="BC2460">
        <v>2026</v>
      </c>
      <c r="BD2460">
        <v>8</v>
      </c>
      <c r="BE2460">
        <v>14</v>
      </c>
      <c r="BF2460" s="6">
        <f t="shared" si="114"/>
        <v>46248</v>
      </c>
      <c r="BG2460">
        <f t="shared" si="115"/>
        <v>-0.625</v>
      </c>
      <c r="BH2460" t="str">
        <f t="shared" si="116"/>
        <v>COMPLY</v>
      </c>
      <c r="BI2460" t="str">
        <f>VLOOKUP(H2460,Sheet2!$A$1:$B$270,2,FALSE)</f>
        <v>KLUNGKUNG</v>
      </c>
    </row>
    <row r="2461" spans="1:61">
      <c r="A2461">
        <v>2460</v>
      </c>
      <c r="B2461">
        <v>1002529454</v>
      </c>
      <c r="C2461">
        <v>3</v>
      </c>
      <c r="D2461" t="s">
        <v>59</v>
      </c>
      <c r="E2461">
        <v>4</v>
      </c>
      <c r="F2461" t="s">
        <v>243</v>
      </c>
      <c r="G2461" t="s">
        <v>557</v>
      </c>
      <c r="H2461" t="s">
        <v>8870</v>
      </c>
      <c r="I2461" t="s">
        <v>213</v>
      </c>
      <c r="J2461" t="s">
        <v>214</v>
      </c>
      <c r="K2461" t="s">
        <v>149</v>
      </c>
      <c r="L2461" t="s">
        <v>215</v>
      </c>
      <c r="M2461" t="s">
        <v>76</v>
      </c>
      <c r="N2461" t="s">
        <v>216</v>
      </c>
      <c r="O2461" s="57">
        <v>46250.459687499999</v>
      </c>
      <c r="P2461" s="57">
        <v>46252.505439814813</v>
      </c>
      <c r="Q2461">
        <v>69367358</v>
      </c>
      <c r="S2461">
        <v>146140112181</v>
      </c>
      <c r="T2461" t="s">
        <v>12076</v>
      </c>
      <c r="U2461" t="s">
        <v>12077</v>
      </c>
      <c r="V2461" t="s">
        <v>12078</v>
      </c>
      <c r="Z2461">
        <v>109.5209674</v>
      </c>
      <c r="AA2461">
        <v>-7.6095490999999997</v>
      </c>
      <c r="AB2461" t="s">
        <v>12079</v>
      </c>
      <c r="AC2461" t="s">
        <v>237</v>
      </c>
      <c r="AL2461" t="s">
        <v>218</v>
      </c>
      <c r="AM2461" t="s">
        <v>12080</v>
      </c>
      <c r="AN2461" t="s">
        <v>6</v>
      </c>
      <c r="AO2461" t="s">
        <v>11997</v>
      </c>
      <c r="AP2461" s="57">
        <v>46255.333333333336</v>
      </c>
      <c r="AR2461" t="s">
        <v>219</v>
      </c>
      <c r="AS2461" t="s">
        <v>8870</v>
      </c>
      <c r="AT2461" t="s">
        <v>231</v>
      </c>
      <c r="AU2461">
        <v>20260818</v>
      </c>
      <c r="AV2461" t="s">
        <v>222</v>
      </c>
      <c r="AW2461" t="s">
        <v>1021</v>
      </c>
      <c r="AX2461" t="s">
        <v>223</v>
      </c>
      <c r="BA2461" s="57">
        <v>46255.333333333336</v>
      </c>
      <c r="BB2461" t="s">
        <v>12080</v>
      </c>
      <c r="BC2461">
        <v>2026</v>
      </c>
      <c r="BD2461">
        <v>8</v>
      </c>
      <c r="BE2461">
        <v>18</v>
      </c>
      <c r="BF2461" s="6">
        <f t="shared" si="114"/>
        <v>46252</v>
      </c>
      <c r="BG2461">
        <f t="shared" si="115"/>
        <v>-3.3333333333357587</v>
      </c>
      <c r="BH2461" t="str">
        <f t="shared" si="116"/>
        <v>COMPLY</v>
      </c>
      <c r="BI2461" t="e">
        <f>VLOOKUP(H2461,Sheet2!$A$1:$B$270,2,FALSE)</f>
        <v>#N/A</v>
      </c>
    </row>
    <row r="2462" spans="1:61">
      <c r="A2462">
        <v>2461</v>
      </c>
      <c r="B2462">
        <v>1002519042</v>
      </c>
      <c r="C2462">
        <v>3</v>
      </c>
      <c r="D2462" t="s">
        <v>55</v>
      </c>
      <c r="E2462">
        <v>5</v>
      </c>
      <c r="F2462" t="s">
        <v>265</v>
      </c>
      <c r="G2462" t="s">
        <v>123</v>
      </c>
      <c r="H2462" t="s">
        <v>271</v>
      </c>
      <c r="I2462" t="s">
        <v>213</v>
      </c>
      <c r="J2462" t="s">
        <v>214</v>
      </c>
      <c r="K2462" t="s">
        <v>149</v>
      </c>
      <c r="M2462" t="s">
        <v>76</v>
      </c>
      <c r="N2462" t="s">
        <v>216</v>
      </c>
      <c r="O2462" s="57">
        <v>46245.403298611112</v>
      </c>
      <c r="P2462" s="57">
        <v>46245.827546296299</v>
      </c>
      <c r="Q2462">
        <v>69362900</v>
      </c>
      <c r="S2462">
        <v>152407282063</v>
      </c>
      <c r="T2462" t="s">
        <v>7626</v>
      </c>
      <c r="U2462" t="s">
        <v>7627</v>
      </c>
      <c r="V2462" t="s">
        <v>7628</v>
      </c>
      <c r="Z2462">
        <v>112.7792422</v>
      </c>
      <c r="AA2462">
        <v>-7.2132356</v>
      </c>
      <c r="AB2462" t="s">
        <v>7629</v>
      </c>
      <c r="AC2462" t="s">
        <v>230</v>
      </c>
      <c r="AL2462" t="s">
        <v>218</v>
      </c>
      <c r="AM2462" t="s">
        <v>7630</v>
      </c>
      <c r="AN2462" t="s">
        <v>6</v>
      </c>
      <c r="AO2462" s="57">
        <v>46334.41300925926</v>
      </c>
      <c r="AP2462" s="57">
        <v>46246.416666666664</v>
      </c>
      <c r="AR2462" t="s">
        <v>219</v>
      </c>
      <c r="AS2462" t="s">
        <v>271</v>
      </c>
      <c r="AT2462" t="s">
        <v>231</v>
      </c>
      <c r="AU2462">
        <v>20260811</v>
      </c>
      <c r="AV2462" t="s">
        <v>222</v>
      </c>
      <c r="AW2462" t="s">
        <v>568</v>
      </c>
      <c r="AX2462" t="s">
        <v>223</v>
      </c>
      <c r="BA2462" s="57">
        <v>46246.416666666664</v>
      </c>
      <c r="BB2462" t="s">
        <v>7630</v>
      </c>
      <c r="BC2462">
        <v>2026</v>
      </c>
      <c r="BD2462">
        <v>8</v>
      </c>
      <c r="BE2462">
        <v>11</v>
      </c>
      <c r="BF2462" s="6">
        <f t="shared" si="114"/>
        <v>46245</v>
      </c>
      <c r="BG2462">
        <f t="shared" si="115"/>
        <v>-1.4166666666642413</v>
      </c>
      <c r="BH2462" t="str">
        <f t="shared" si="116"/>
        <v>COMPLY</v>
      </c>
      <c r="BI2462" t="str">
        <f>VLOOKUP(H2462,Sheet2!$A$1:$B$270,2,FALSE)</f>
        <v>SURABAYA UTARA</v>
      </c>
    </row>
    <row r="2463" spans="1:61">
      <c r="A2463">
        <v>2462</v>
      </c>
      <c r="B2463">
        <v>1002506139</v>
      </c>
      <c r="C2463">
        <v>3</v>
      </c>
      <c r="D2463" t="s">
        <v>49</v>
      </c>
      <c r="E2463">
        <v>4</v>
      </c>
      <c r="F2463" t="s">
        <v>246</v>
      </c>
      <c r="G2463" t="s">
        <v>247</v>
      </c>
      <c r="H2463" t="s">
        <v>615</v>
      </c>
      <c r="I2463" t="s">
        <v>213</v>
      </c>
      <c r="J2463" t="s">
        <v>214</v>
      </c>
      <c r="K2463" t="s">
        <v>149</v>
      </c>
      <c r="L2463" t="s">
        <v>215</v>
      </c>
      <c r="M2463" t="s">
        <v>76</v>
      </c>
      <c r="N2463" t="s">
        <v>216</v>
      </c>
      <c r="O2463" s="57">
        <v>46237.572187500002</v>
      </c>
      <c r="P2463" s="57">
        <v>46238.822766203702</v>
      </c>
      <c r="Q2463">
        <v>69357570</v>
      </c>
      <c r="S2463">
        <v>141420144914</v>
      </c>
      <c r="T2463" t="s">
        <v>2695</v>
      </c>
      <c r="U2463" t="s">
        <v>2696</v>
      </c>
      <c r="V2463" t="s">
        <v>2697</v>
      </c>
      <c r="Z2463">
        <v>110.3768634</v>
      </c>
      <c r="AA2463">
        <v>-6.9914904999999896</v>
      </c>
      <c r="AB2463" t="s">
        <v>2698</v>
      </c>
      <c r="AC2463" t="s">
        <v>237</v>
      </c>
      <c r="AL2463" t="s">
        <v>218</v>
      </c>
      <c r="AM2463" t="s">
        <v>2383</v>
      </c>
      <c r="AN2463" t="s">
        <v>6</v>
      </c>
      <c r="AO2463" s="57">
        <v>46089.580300925925</v>
      </c>
      <c r="AP2463" s="57">
        <v>46238.541666666664</v>
      </c>
      <c r="AR2463" t="s">
        <v>219</v>
      </c>
      <c r="AS2463" t="s">
        <v>615</v>
      </c>
      <c r="AT2463" t="s">
        <v>231</v>
      </c>
      <c r="AU2463">
        <v>20260804</v>
      </c>
      <c r="AV2463" t="s">
        <v>222</v>
      </c>
      <c r="AW2463" t="s">
        <v>238</v>
      </c>
      <c r="AX2463" t="s">
        <v>223</v>
      </c>
      <c r="BA2463" s="57">
        <v>46238.541666666664</v>
      </c>
      <c r="BB2463" t="s">
        <v>2383</v>
      </c>
      <c r="BC2463">
        <v>2026</v>
      </c>
      <c r="BD2463">
        <v>8</v>
      </c>
      <c r="BE2463">
        <v>4</v>
      </c>
      <c r="BF2463" s="6">
        <f t="shared" si="114"/>
        <v>46238</v>
      </c>
      <c r="BG2463">
        <f t="shared" si="115"/>
        <v>-0.54166666666424135</v>
      </c>
      <c r="BH2463" t="str">
        <f t="shared" si="116"/>
        <v>COMPLY</v>
      </c>
      <c r="BI2463" t="e">
        <f>VLOOKUP(H2463,Sheet2!$A$1:$B$270,2,FALSE)</f>
        <v>#N/A</v>
      </c>
    </row>
    <row r="2464" spans="1:61">
      <c r="A2464">
        <v>2463</v>
      </c>
      <c r="B2464">
        <v>1002505991</v>
      </c>
      <c r="C2464">
        <v>3</v>
      </c>
      <c r="D2464" t="s">
        <v>59</v>
      </c>
      <c r="E2464">
        <v>4</v>
      </c>
      <c r="F2464" t="s">
        <v>243</v>
      </c>
      <c r="G2464" t="s">
        <v>261</v>
      </c>
      <c r="H2464" t="s">
        <v>262</v>
      </c>
      <c r="I2464" t="s">
        <v>213</v>
      </c>
      <c r="J2464" t="s">
        <v>214</v>
      </c>
      <c r="K2464" t="s">
        <v>149</v>
      </c>
      <c r="L2464" t="s">
        <v>215</v>
      </c>
      <c r="M2464" t="s">
        <v>76</v>
      </c>
      <c r="N2464" t="s">
        <v>216</v>
      </c>
      <c r="O2464" s="57">
        <v>46237.522175925929</v>
      </c>
      <c r="P2464" s="57">
        <v>46238.537870370368</v>
      </c>
      <c r="Q2464">
        <v>69357455</v>
      </c>
      <c r="S2464">
        <v>141373127384</v>
      </c>
      <c r="T2464" t="s">
        <v>2704</v>
      </c>
      <c r="U2464" t="s">
        <v>2705</v>
      </c>
      <c r="V2464" t="s">
        <v>2706</v>
      </c>
      <c r="Z2464">
        <v>109.96109300000001</v>
      </c>
      <c r="AA2464">
        <v>-7.3871729999999998</v>
      </c>
      <c r="AB2464" t="s">
        <v>2707</v>
      </c>
      <c r="AC2464" t="s">
        <v>237</v>
      </c>
      <c r="AL2464" t="s">
        <v>218</v>
      </c>
      <c r="AM2464" t="s">
        <v>2708</v>
      </c>
      <c r="AN2464" t="s">
        <v>6</v>
      </c>
      <c r="AO2464" s="57">
        <v>46089.527777777781</v>
      </c>
      <c r="AP2464" s="57">
        <v>46238.541666666664</v>
      </c>
      <c r="AR2464" t="s">
        <v>219</v>
      </c>
      <c r="AS2464" t="s">
        <v>262</v>
      </c>
      <c r="AT2464" t="s">
        <v>231</v>
      </c>
      <c r="AU2464">
        <v>20260804</v>
      </c>
      <c r="AV2464" t="s">
        <v>222</v>
      </c>
      <c r="AW2464" t="s">
        <v>238</v>
      </c>
      <c r="AX2464" t="s">
        <v>223</v>
      </c>
      <c r="BA2464" s="57">
        <v>46238.541666666664</v>
      </c>
      <c r="BB2464" t="s">
        <v>2708</v>
      </c>
      <c r="BC2464">
        <v>2026</v>
      </c>
      <c r="BD2464">
        <v>8</v>
      </c>
      <c r="BE2464">
        <v>4</v>
      </c>
      <c r="BF2464" s="6">
        <f t="shared" si="114"/>
        <v>46238</v>
      </c>
      <c r="BG2464">
        <f t="shared" si="115"/>
        <v>-0.54166666666424135</v>
      </c>
      <c r="BH2464" t="str">
        <f t="shared" si="116"/>
        <v>COMPLY</v>
      </c>
      <c r="BI2464" t="e">
        <f>VLOOKUP(H2464,Sheet2!$A$1:$B$270,2,FALSE)</f>
        <v>#N/A</v>
      </c>
    </row>
    <row r="2465" spans="1:61">
      <c r="A2465">
        <v>2464</v>
      </c>
      <c r="B2465">
        <v>1002528294</v>
      </c>
      <c r="C2465">
        <v>3</v>
      </c>
      <c r="D2465" t="s">
        <v>55</v>
      </c>
      <c r="E2465">
        <v>5</v>
      </c>
      <c r="F2465" t="s">
        <v>228</v>
      </c>
      <c r="G2465" t="s">
        <v>127</v>
      </c>
      <c r="H2465" t="s">
        <v>374</v>
      </c>
      <c r="I2465" t="s">
        <v>213</v>
      </c>
      <c r="J2465" t="s">
        <v>214</v>
      </c>
      <c r="K2465" t="s">
        <v>149</v>
      </c>
      <c r="L2465" t="s">
        <v>215</v>
      </c>
      <c r="M2465" t="s">
        <v>586</v>
      </c>
      <c r="N2465" t="s">
        <v>216</v>
      </c>
      <c r="O2465" s="57">
        <v>46249.545104166667</v>
      </c>
      <c r="P2465" s="57">
        <v>46252.699664351851</v>
      </c>
      <c r="Q2465">
        <v>69366870</v>
      </c>
      <c r="S2465">
        <v>152430203851</v>
      </c>
      <c r="T2465" t="s">
        <v>11873</v>
      </c>
      <c r="U2465" t="s">
        <v>11874</v>
      </c>
      <c r="V2465" t="s">
        <v>12090</v>
      </c>
      <c r="Z2465">
        <v>114.066617265343</v>
      </c>
      <c r="AA2465">
        <v>-6.9932146039905803</v>
      </c>
      <c r="AB2465" t="s">
        <v>12091</v>
      </c>
      <c r="AC2465" t="s">
        <v>217</v>
      </c>
      <c r="AL2465" t="s">
        <v>218</v>
      </c>
      <c r="AM2465" t="s">
        <v>10574</v>
      </c>
      <c r="AN2465" t="s">
        <v>6</v>
      </c>
      <c r="AO2465" t="s">
        <v>9878</v>
      </c>
      <c r="AP2465" s="57">
        <v>46250.541666666664</v>
      </c>
      <c r="AQ2465" t="s">
        <v>248</v>
      </c>
      <c r="AR2465" t="s">
        <v>14</v>
      </c>
      <c r="AS2465" t="s">
        <v>374</v>
      </c>
      <c r="AT2465" t="s">
        <v>231</v>
      </c>
      <c r="AV2465" t="s">
        <v>587</v>
      </c>
      <c r="AW2465" t="s">
        <v>1015</v>
      </c>
      <c r="AX2465" t="s">
        <v>223</v>
      </c>
      <c r="BA2465" s="57">
        <v>46250.541666666664</v>
      </c>
      <c r="BB2465" t="s">
        <v>10574</v>
      </c>
      <c r="BF2465" s="6" t="e">
        <f t="shared" si="114"/>
        <v>#NUM!</v>
      </c>
      <c r="BG2465" t="e">
        <f t="shared" si="115"/>
        <v>#NUM!</v>
      </c>
      <c r="BH2465" t="e">
        <f t="shared" si="116"/>
        <v>#NUM!</v>
      </c>
      <c r="BI2465" t="str">
        <f>VLOOKUP(H2465,Sheet2!$A$1:$B$270,2,FALSE)</f>
        <v>MADURA</v>
      </c>
    </row>
    <row r="2466" spans="1:61">
      <c r="A2466">
        <v>2465</v>
      </c>
      <c r="B2466">
        <v>1002504426</v>
      </c>
      <c r="C2466">
        <v>3</v>
      </c>
      <c r="D2466" t="s">
        <v>38</v>
      </c>
      <c r="E2466">
        <v>5</v>
      </c>
      <c r="F2466" t="s">
        <v>250</v>
      </c>
      <c r="G2466" t="s">
        <v>87</v>
      </c>
      <c r="H2466" t="s">
        <v>292</v>
      </c>
      <c r="I2466" t="s">
        <v>213</v>
      </c>
      <c r="J2466" t="s">
        <v>214</v>
      </c>
      <c r="K2466" t="s">
        <v>149</v>
      </c>
      <c r="L2466" t="s">
        <v>215</v>
      </c>
      <c r="M2466" t="s">
        <v>76</v>
      </c>
      <c r="N2466" t="s">
        <v>216</v>
      </c>
      <c r="O2466" s="57">
        <v>46235.476342592592</v>
      </c>
      <c r="P2466" s="57">
        <v>46235.775277777779</v>
      </c>
      <c r="Q2466">
        <v>69356638</v>
      </c>
      <c r="S2466">
        <v>152711247262</v>
      </c>
      <c r="T2466" t="s">
        <v>2709</v>
      </c>
      <c r="U2466" t="s">
        <v>2710</v>
      </c>
      <c r="V2466" t="s">
        <v>2711</v>
      </c>
      <c r="Z2466">
        <v>112.61902259999999</v>
      </c>
      <c r="AA2466">
        <v>-7.9082356999999996</v>
      </c>
      <c r="AB2466" t="s">
        <v>2712</v>
      </c>
      <c r="AC2466" t="s">
        <v>217</v>
      </c>
      <c r="AL2466" t="s">
        <v>218</v>
      </c>
      <c r="AM2466" t="s">
        <v>2713</v>
      </c>
      <c r="AN2466" t="s">
        <v>6</v>
      </c>
      <c r="AO2466" s="57">
        <v>46030.485995370371</v>
      </c>
      <c r="AP2466" s="57">
        <v>46236.333333333336</v>
      </c>
      <c r="AR2466" t="s">
        <v>219</v>
      </c>
      <c r="AS2466" t="s">
        <v>292</v>
      </c>
      <c r="AT2466" t="s">
        <v>231</v>
      </c>
      <c r="AU2466">
        <v>20260801</v>
      </c>
      <c r="AV2466" t="s">
        <v>222</v>
      </c>
      <c r="AW2466" t="s">
        <v>1010</v>
      </c>
      <c r="AX2466" t="s">
        <v>223</v>
      </c>
      <c r="BA2466" s="57">
        <v>46236.333333333336</v>
      </c>
      <c r="BB2466" t="s">
        <v>2713</v>
      </c>
      <c r="BC2466">
        <v>2026</v>
      </c>
      <c r="BD2466">
        <v>8</v>
      </c>
      <c r="BE2466">
        <v>1</v>
      </c>
      <c r="BF2466" s="6">
        <f t="shared" si="114"/>
        <v>46235</v>
      </c>
      <c r="BG2466">
        <f t="shared" si="115"/>
        <v>-1.3333333333357587</v>
      </c>
      <c r="BH2466" t="str">
        <f t="shared" si="116"/>
        <v>COMPLY</v>
      </c>
      <c r="BI2466" t="str">
        <f>VLOOKUP(H2466,Sheet2!$A$1:$B$270,2,FALSE)</f>
        <v>BATU</v>
      </c>
    </row>
    <row r="2467" spans="1:61">
      <c r="A2467">
        <v>2466</v>
      </c>
      <c r="B2467">
        <v>1002527144</v>
      </c>
      <c r="C2467">
        <v>3</v>
      </c>
      <c r="D2467" t="s">
        <v>59</v>
      </c>
      <c r="E2467">
        <v>4</v>
      </c>
      <c r="F2467" t="s">
        <v>243</v>
      </c>
      <c r="G2467" t="s">
        <v>243</v>
      </c>
      <c r="H2467" t="s">
        <v>7980</v>
      </c>
      <c r="I2467" t="s">
        <v>213</v>
      </c>
      <c r="J2467" t="s">
        <v>214</v>
      </c>
      <c r="K2467" t="s">
        <v>149</v>
      </c>
      <c r="L2467" t="s">
        <v>215</v>
      </c>
      <c r="M2467" t="s">
        <v>575</v>
      </c>
      <c r="N2467" t="s">
        <v>216</v>
      </c>
      <c r="O2467" s="57">
        <v>46248.682604166665</v>
      </c>
      <c r="P2467" s="57">
        <v>46252.56181712963</v>
      </c>
      <c r="Q2467">
        <v>69366335</v>
      </c>
      <c r="S2467">
        <v>146175114877</v>
      </c>
      <c r="T2467" t="s">
        <v>12092</v>
      </c>
      <c r="U2467" t="s">
        <v>12093</v>
      </c>
      <c r="V2467" t="s">
        <v>12094</v>
      </c>
      <c r="Z2467">
        <v>110.2251371</v>
      </c>
      <c r="AA2467">
        <v>-7.5103572999999999</v>
      </c>
      <c r="AB2467" t="s">
        <v>12095</v>
      </c>
      <c r="AC2467" t="s">
        <v>237</v>
      </c>
      <c r="AL2467" t="s">
        <v>218</v>
      </c>
      <c r="AM2467" t="s">
        <v>12096</v>
      </c>
      <c r="AN2467" t="s">
        <v>6</v>
      </c>
      <c r="AO2467" t="s">
        <v>9949</v>
      </c>
      <c r="AP2467" s="57">
        <v>46249.625</v>
      </c>
      <c r="AQ2467" t="s">
        <v>248</v>
      </c>
      <c r="AR2467" t="s">
        <v>14</v>
      </c>
      <c r="AS2467" t="s">
        <v>7980</v>
      </c>
      <c r="AT2467" t="s">
        <v>231</v>
      </c>
      <c r="AV2467" t="s">
        <v>13892</v>
      </c>
      <c r="AW2467" t="s">
        <v>1021</v>
      </c>
      <c r="AX2467" t="s">
        <v>223</v>
      </c>
      <c r="BA2467" s="57">
        <v>46249.625</v>
      </c>
      <c r="BB2467" t="s">
        <v>12096</v>
      </c>
      <c r="BF2467" s="6" t="e">
        <f t="shared" si="114"/>
        <v>#NUM!</v>
      </c>
      <c r="BG2467" t="e">
        <f t="shared" si="115"/>
        <v>#NUM!</v>
      </c>
      <c r="BH2467" t="e">
        <f t="shared" si="116"/>
        <v>#NUM!</v>
      </c>
      <c r="BI2467" t="e">
        <f>VLOOKUP(H2467,Sheet2!$A$1:$B$270,2,FALSE)</f>
        <v>#N/A</v>
      </c>
    </row>
    <row r="2468" spans="1:61">
      <c r="A2468">
        <v>2467</v>
      </c>
      <c r="B2468">
        <v>1002518675</v>
      </c>
      <c r="C2468">
        <v>3</v>
      </c>
      <c r="D2468" t="s">
        <v>38</v>
      </c>
      <c r="E2468">
        <v>5</v>
      </c>
      <c r="F2468" t="s">
        <v>92</v>
      </c>
      <c r="G2468" t="s">
        <v>95</v>
      </c>
      <c r="H2468" t="s">
        <v>532</v>
      </c>
      <c r="I2468" t="s">
        <v>213</v>
      </c>
      <c r="J2468" t="s">
        <v>214</v>
      </c>
      <c r="K2468" t="s">
        <v>149</v>
      </c>
      <c r="L2468" t="s">
        <v>215</v>
      </c>
      <c r="M2468" t="s">
        <v>76</v>
      </c>
      <c r="N2468" t="s">
        <v>216</v>
      </c>
      <c r="O2468" s="57">
        <v>46244.764548611114</v>
      </c>
      <c r="P2468" s="57">
        <v>46245.560196759259</v>
      </c>
      <c r="Q2468">
        <v>69362787</v>
      </c>
      <c r="S2468">
        <v>152618204327</v>
      </c>
      <c r="T2468" t="s">
        <v>6514</v>
      </c>
      <c r="U2468" t="s">
        <v>7635</v>
      </c>
      <c r="V2468" t="s">
        <v>6515</v>
      </c>
      <c r="Z2468">
        <v>111.486725807189</v>
      </c>
      <c r="AA2468">
        <v>-7.98715764775715</v>
      </c>
      <c r="AB2468" t="s">
        <v>6516</v>
      </c>
      <c r="AC2468" t="s">
        <v>217</v>
      </c>
      <c r="AL2468" t="s">
        <v>218</v>
      </c>
      <c r="AM2468" t="s">
        <v>6517</v>
      </c>
      <c r="AN2468" t="s">
        <v>6</v>
      </c>
      <c r="AO2468" s="57">
        <v>46303.777662037035</v>
      </c>
      <c r="AP2468" s="57">
        <v>46245.625</v>
      </c>
      <c r="AR2468" t="s">
        <v>219</v>
      </c>
      <c r="AS2468" t="s">
        <v>532</v>
      </c>
      <c r="AT2468" t="s">
        <v>231</v>
      </c>
      <c r="AU2468">
        <v>20260811</v>
      </c>
      <c r="AV2468" t="s">
        <v>222</v>
      </c>
      <c r="AW2468" t="s">
        <v>1023</v>
      </c>
      <c r="AX2468" t="s">
        <v>223</v>
      </c>
      <c r="BA2468" s="57">
        <v>46245.625</v>
      </c>
      <c r="BB2468" t="s">
        <v>6517</v>
      </c>
      <c r="BC2468">
        <v>2026</v>
      </c>
      <c r="BD2468">
        <v>8</v>
      </c>
      <c r="BE2468">
        <v>11</v>
      </c>
      <c r="BF2468" s="6">
        <f t="shared" si="114"/>
        <v>46245</v>
      </c>
      <c r="BG2468">
        <f t="shared" si="115"/>
        <v>-0.625</v>
      </c>
      <c r="BH2468" t="str">
        <f t="shared" si="116"/>
        <v>COMPLY</v>
      </c>
      <c r="BI2468" t="str">
        <f>VLOOKUP(H2468,Sheet2!$A$1:$B$270,2,FALSE)</f>
        <v>PONOROGO</v>
      </c>
    </row>
    <row r="2469" spans="1:61">
      <c r="A2469">
        <v>2468</v>
      </c>
      <c r="B2469">
        <v>1002518467</v>
      </c>
      <c r="C2469">
        <v>3</v>
      </c>
      <c r="D2469" t="s">
        <v>45</v>
      </c>
      <c r="E2469">
        <v>5</v>
      </c>
      <c r="F2469" t="s">
        <v>113</v>
      </c>
      <c r="G2469" t="s">
        <v>114</v>
      </c>
      <c r="H2469" t="s">
        <v>367</v>
      </c>
      <c r="I2469" t="s">
        <v>213</v>
      </c>
      <c r="J2469" t="s">
        <v>214</v>
      </c>
      <c r="K2469" t="s">
        <v>149</v>
      </c>
      <c r="L2469" t="s">
        <v>215</v>
      </c>
      <c r="M2469" t="s">
        <v>76</v>
      </c>
      <c r="N2469" t="s">
        <v>216</v>
      </c>
      <c r="O2469" s="57">
        <v>46244.682592592595</v>
      </c>
      <c r="P2469" s="57">
        <v>46245.692766203705</v>
      </c>
      <c r="Q2469">
        <v>69362689</v>
      </c>
      <c r="S2469">
        <v>172514216917</v>
      </c>
      <c r="T2469" t="s">
        <v>6518</v>
      </c>
      <c r="U2469" t="s">
        <v>6519</v>
      </c>
      <c r="V2469" t="s">
        <v>6520</v>
      </c>
      <c r="Z2469">
        <v>120.4713756</v>
      </c>
      <c r="AA2469">
        <v>-8.6111687999999997</v>
      </c>
      <c r="AB2469" t="s">
        <v>6521</v>
      </c>
      <c r="AC2469" t="s">
        <v>237</v>
      </c>
      <c r="AL2469" t="s">
        <v>218</v>
      </c>
      <c r="AM2469" t="s">
        <v>6522</v>
      </c>
      <c r="AN2469" t="s">
        <v>6</v>
      </c>
      <c r="AO2469" s="57">
        <v>46303.684467592589</v>
      </c>
      <c r="AP2469" s="57">
        <v>46245.541666666664</v>
      </c>
      <c r="AR2469" t="s">
        <v>219</v>
      </c>
      <c r="AS2469" t="s">
        <v>367</v>
      </c>
      <c r="AT2469" t="s">
        <v>231</v>
      </c>
      <c r="AU2469">
        <v>20260811</v>
      </c>
      <c r="AV2469" t="s">
        <v>222</v>
      </c>
      <c r="AW2469" t="s">
        <v>1014</v>
      </c>
      <c r="AX2469" t="s">
        <v>223</v>
      </c>
      <c r="BA2469" s="57">
        <v>46245.541666666664</v>
      </c>
      <c r="BB2469" t="s">
        <v>6522</v>
      </c>
      <c r="BC2469">
        <v>2026</v>
      </c>
      <c r="BD2469">
        <v>8</v>
      </c>
      <c r="BE2469">
        <v>11</v>
      </c>
      <c r="BF2469" s="6">
        <f t="shared" si="114"/>
        <v>46245</v>
      </c>
      <c r="BG2469">
        <f t="shared" si="115"/>
        <v>-0.54166666666424135</v>
      </c>
      <c r="BH2469" t="str">
        <f t="shared" si="116"/>
        <v>COMPLY</v>
      </c>
      <c r="BI2469" t="str">
        <f>VLOOKUP(H2469,Sheet2!$A$1:$B$270,2,FALSE)</f>
        <v>LABOAN BAJO</v>
      </c>
    </row>
    <row r="2470" spans="1:61">
      <c r="A2470">
        <v>2469</v>
      </c>
      <c r="B2470">
        <v>1002529643</v>
      </c>
      <c r="C2470">
        <v>3</v>
      </c>
      <c r="D2470" t="s">
        <v>55</v>
      </c>
      <c r="E2470">
        <v>5</v>
      </c>
      <c r="F2470" t="s">
        <v>228</v>
      </c>
      <c r="G2470" t="s">
        <v>121</v>
      </c>
      <c r="H2470" t="s">
        <v>447</v>
      </c>
      <c r="I2470" t="s">
        <v>213</v>
      </c>
      <c r="J2470" t="s">
        <v>214</v>
      </c>
      <c r="K2470" t="s">
        <v>149</v>
      </c>
      <c r="L2470" t="s">
        <v>215</v>
      </c>
      <c r="M2470" t="s">
        <v>76</v>
      </c>
      <c r="N2470" t="s">
        <v>216</v>
      </c>
      <c r="O2470" s="57">
        <v>46250.555532407408</v>
      </c>
      <c r="P2470" s="57">
        <v>46252.47115740741</v>
      </c>
      <c r="Q2470">
        <v>69367509</v>
      </c>
      <c r="S2470">
        <v>152438209353</v>
      </c>
      <c r="T2470" t="s">
        <v>12103</v>
      </c>
      <c r="U2470" t="s">
        <v>12104</v>
      </c>
      <c r="V2470" t="s">
        <v>12105</v>
      </c>
      <c r="Z2470">
        <v>113.36547609418599</v>
      </c>
      <c r="AA2470">
        <v>-7.04116201082969</v>
      </c>
      <c r="AB2470" t="s">
        <v>12106</v>
      </c>
      <c r="AC2470" t="s">
        <v>217</v>
      </c>
      <c r="AL2470" t="s">
        <v>218</v>
      </c>
      <c r="AM2470" t="s">
        <v>12107</v>
      </c>
      <c r="AN2470" t="s">
        <v>6</v>
      </c>
      <c r="AO2470" t="s">
        <v>9814</v>
      </c>
      <c r="AP2470" s="57">
        <v>46251.541666666664</v>
      </c>
      <c r="AR2470" t="s">
        <v>219</v>
      </c>
      <c r="AS2470" t="s">
        <v>447</v>
      </c>
      <c r="AT2470" t="s">
        <v>231</v>
      </c>
      <c r="AU2470">
        <v>20260818</v>
      </c>
      <c r="AV2470" t="s">
        <v>222</v>
      </c>
      <c r="AW2470" t="s">
        <v>1023</v>
      </c>
      <c r="AX2470" t="s">
        <v>223</v>
      </c>
      <c r="BA2470" s="57">
        <v>46251.541666666664</v>
      </c>
      <c r="BB2470" t="s">
        <v>12107</v>
      </c>
      <c r="BC2470">
        <v>2026</v>
      </c>
      <c r="BD2470">
        <v>8</v>
      </c>
      <c r="BE2470">
        <v>18</v>
      </c>
      <c r="BF2470" s="6">
        <f t="shared" si="114"/>
        <v>46252</v>
      </c>
      <c r="BG2470">
        <f t="shared" si="115"/>
        <v>0.45833333333575865</v>
      </c>
      <c r="BH2470" t="str">
        <f t="shared" si="116"/>
        <v>COMPLY</v>
      </c>
      <c r="BI2470" t="str">
        <f>VLOOKUP(H2470,Sheet2!$A$1:$B$270,2,FALSE)</f>
        <v>MADURA</v>
      </c>
    </row>
    <row r="2471" spans="1:61">
      <c r="A2471">
        <v>2470</v>
      </c>
      <c r="B2471">
        <v>1002508720</v>
      </c>
      <c r="C2471">
        <v>3</v>
      </c>
      <c r="D2471" t="s">
        <v>59</v>
      </c>
      <c r="E2471">
        <v>4</v>
      </c>
      <c r="F2471" t="s">
        <v>243</v>
      </c>
      <c r="G2471" t="s">
        <v>896</v>
      </c>
      <c r="H2471" t="s">
        <v>897</v>
      </c>
      <c r="I2471" t="s">
        <v>213</v>
      </c>
      <c r="J2471" t="s">
        <v>214</v>
      </c>
      <c r="K2471" t="s">
        <v>149</v>
      </c>
      <c r="M2471" t="s">
        <v>970</v>
      </c>
      <c r="N2471" t="s">
        <v>216</v>
      </c>
      <c r="O2471" s="57">
        <v>46238.620763888888</v>
      </c>
      <c r="P2471" s="57">
        <v>46238.621759259258</v>
      </c>
      <c r="Q2471">
        <v>69358420</v>
      </c>
      <c r="S2471">
        <v>142164113610</v>
      </c>
      <c r="T2471" t="s">
        <v>2718</v>
      </c>
      <c r="Z2471">
        <v>110.36181670000001</v>
      </c>
      <c r="AA2471">
        <v>-7.5316444000000002</v>
      </c>
      <c r="AB2471" t="s">
        <v>2719</v>
      </c>
      <c r="AC2471" t="s">
        <v>290</v>
      </c>
      <c r="AO2471" s="57">
        <v>46120.621724537035</v>
      </c>
      <c r="AR2471" t="s">
        <v>6</v>
      </c>
      <c r="AS2471" t="s">
        <v>897</v>
      </c>
      <c r="AT2471" t="s">
        <v>231</v>
      </c>
      <c r="AV2471" t="s">
        <v>971</v>
      </c>
      <c r="AW2471" t="s">
        <v>582</v>
      </c>
      <c r="AX2471" t="s">
        <v>223</v>
      </c>
      <c r="BF2471" s="6" t="e">
        <f t="shared" si="114"/>
        <v>#NUM!</v>
      </c>
      <c r="BG2471" t="e">
        <f t="shared" si="115"/>
        <v>#NUM!</v>
      </c>
      <c r="BH2471" t="e">
        <f t="shared" si="116"/>
        <v>#NUM!</v>
      </c>
      <c r="BI2471" t="e">
        <f>VLOOKUP(H2471,Sheet2!$A$1:$B$270,2,FALSE)</f>
        <v>#N/A</v>
      </c>
    </row>
    <row r="2472" spans="1:61">
      <c r="A2472">
        <v>2471</v>
      </c>
      <c r="B2472">
        <v>1002526951</v>
      </c>
      <c r="C2472">
        <v>3</v>
      </c>
      <c r="D2472" t="s">
        <v>38</v>
      </c>
      <c r="E2472">
        <v>5</v>
      </c>
      <c r="F2472" t="s">
        <v>250</v>
      </c>
      <c r="G2472" t="s">
        <v>87</v>
      </c>
      <c r="H2472" t="s">
        <v>528</v>
      </c>
      <c r="I2472" t="s">
        <v>213</v>
      </c>
      <c r="J2472" t="s">
        <v>214</v>
      </c>
      <c r="K2472" t="s">
        <v>149</v>
      </c>
      <c r="M2472" t="s">
        <v>76</v>
      </c>
      <c r="N2472" t="s">
        <v>216</v>
      </c>
      <c r="O2472" s="57">
        <v>46248.650543981479</v>
      </c>
      <c r="P2472" s="57">
        <v>46248.678923611114</v>
      </c>
      <c r="Q2472">
        <v>69364593</v>
      </c>
      <c r="S2472">
        <v>152724202008</v>
      </c>
      <c r="T2472" t="s">
        <v>8680</v>
      </c>
      <c r="U2472" t="s">
        <v>12113</v>
      </c>
      <c r="V2472" t="s">
        <v>12114</v>
      </c>
      <c r="Z2472">
        <v>112.3769033</v>
      </c>
      <c r="AA2472">
        <v>-7.8712147999999997</v>
      </c>
      <c r="AB2472" t="s">
        <v>8683</v>
      </c>
      <c r="AC2472" t="s">
        <v>290</v>
      </c>
      <c r="AL2472" t="s">
        <v>218</v>
      </c>
      <c r="AM2472" t="s">
        <v>12115</v>
      </c>
      <c r="AN2472" t="s">
        <v>6</v>
      </c>
      <c r="AO2472" t="s">
        <v>9826</v>
      </c>
      <c r="AR2472" t="s">
        <v>219</v>
      </c>
      <c r="AS2472" t="s">
        <v>528</v>
      </c>
      <c r="AT2472" t="s">
        <v>231</v>
      </c>
      <c r="AU2472">
        <v>20260814</v>
      </c>
      <c r="AV2472" t="s">
        <v>222</v>
      </c>
      <c r="AW2472" t="s">
        <v>562</v>
      </c>
      <c r="AX2472" t="s">
        <v>223</v>
      </c>
      <c r="BA2472" s="57">
        <v>46248.291666666664</v>
      </c>
      <c r="BB2472" t="s">
        <v>12115</v>
      </c>
      <c r="BC2472">
        <v>2026</v>
      </c>
      <c r="BD2472">
        <v>8</v>
      </c>
      <c r="BE2472">
        <v>14</v>
      </c>
      <c r="BF2472" s="6">
        <f t="shared" si="114"/>
        <v>46248</v>
      </c>
      <c r="BG2472">
        <f t="shared" si="115"/>
        <v>-0.29166666666424135</v>
      </c>
      <c r="BH2472" t="str">
        <f t="shared" si="116"/>
        <v>COMPLY</v>
      </c>
      <c r="BI2472" t="str">
        <f>VLOOKUP(H2472,Sheet2!$A$1:$B$270,2,FALSE)</f>
        <v>BATU</v>
      </c>
    </row>
    <row r="2473" spans="1:61">
      <c r="A2473">
        <v>2472</v>
      </c>
      <c r="B2473">
        <v>1002527916</v>
      </c>
      <c r="C2473">
        <v>3</v>
      </c>
      <c r="D2473" t="s">
        <v>38</v>
      </c>
      <c r="E2473">
        <v>5</v>
      </c>
      <c r="F2473" t="s">
        <v>250</v>
      </c>
      <c r="G2473" t="s">
        <v>87</v>
      </c>
      <c r="H2473" t="s">
        <v>362</v>
      </c>
      <c r="I2473" t="s">
        <v>213</v>
      </c>
      <c r="J2473" t="s">
        <v>214</v>
      </c>
      <c r="K2473" t="s">
        <v>149</v>
      </c>
      <c r="L2473" t="s">
        <v>215</v>
      </c>
      <c r="M2473" t="s">
        <v>76</v>
      </c>
      <c r="N2473" t="s">
        <v>216</v>
      </c>
      <c r="O2473" s="57">
        <v>46249.440925925926</v>
      </c>
      <c r="P2473" s="57">
        <v>46250.516099537039</v>
      </c>
      <c r="Q2473">
        <v>69366679</v>
      </c>
      <c r="S2473">
        <v>152707239259</v>
      </c>
      <c r="T2473" t="s">
        <v>12116</v>
      </c>
      <c r="U2473" t="s">
        <v>12117</v>
      </c>
      <c r="V2473" t="s">
        <v>12118</v>
      </c>
      <c r="Z2473">
        <v>112.5275436</v>
      </c>
      <c r="AA2473">
        <v>-7.8526680000000004</v>
      </c>
      <c r="AB2473" t="s">
        <v>12119</v>
      </c>
      <c r="AC2473" t="s">
        <v>237</v>
      </c>
      <c r="AL2473" t="s">
        <v>218</v>
      </c>
      <c r="AM2473" t="s">
        <v>12120</v>
      </c>
      <c r="AN2473" t="s">
        <v>6</v>
      </c>
      <c r="AO2473" t="s">
        <v>10477</v>
      </c>
      <c r="AP2473" s="57">
        <v>46252.625</v>
      </c>
      <c r="AR2473" t="s">
        <v>219</v>
      </c>
      <c r="AS2473" t="s">
        <v>362</v>
      </c>
      <c r="AT2473" t="s">
        <v>231</v>
      </c>
      <c r="AU2473">
        <v>20260816</v>
      </c>
      <c r="AV2473" t="s">
        <v>222</v>
      </c>
      <c r="AW2473" t="s">
        <v>1012</v>
      </c>
      <c r="AX2473" t="s">
        <v>223</v>
      </c>
      <c r="BA2473" s="57">
        <v>46252.625</v>
      </c>
      <c r="BB2473" t="s">
        <v>12120</v>
      </c>
      <c r="BC2473">
        <v>2026</v>
      </c>
      <c r="BD2473">
        <v>8</v>
      </c>
      <c r="BE2473">
        <v>16</v>
      </c>
      <c r="BF2473" s="6">
        <f t="shared" si="114"/>
        <v>46250</v>
      </c>
      <c r="BG2473">
        <f t="shared" si="115"/>
        <v>-2.625</v>
      </c>
      <c r="BH2473" t="str">
        <f t="shared" si="116"/>
        <v>COMPLY</v>
      </c>
      <c r="BI2473" t="str">
        <f>VLOOKUP(H2473,Sheet2!$A$1:$B$270,2,FALSE)</f>
        <v>BATU</v>
      </c>
    </row>
    <row r="2474" spans="1:61">
      <c r="A2474">
        <v>2473</v>
      </c>
      <c r="B2474">
        <v>1002525434</v>
      </c>
      <c r="C2474">
        <v>3</v>
      </c>
      <c r="D2474" t="s">
        <v>38</v>
      </c>
      <c r="E2474">
        <v>5</v>
      </c>
      <c r="F2474" t="s">
        <v>90</v>
      </c>
      <c r="G2474" t="s">
        <v>96</v>
      </c>
      <c r="H2474" t="s">
        <v>489</v>
      </c>
      <c r="I2474" t="s">
        <v>213</v>
      </c>
      <c r="J2474" t="s">
        <v>214</v>
      </c>
      <c r="K2474" t="s">
        <v>149</v>
      </c>
      <c r="L2474" t="s">
        <v>215</v>
      </c>
      <c r="M2474" t="s">
        <v>76</v>
      </c>
      <c r="N2474" t="s">
        <v>216</v>
      </c>
      <c r="O2474" s="57">
        <v>46248.347175925926</v>
      </c>
      <c r="P2474" s="57">
        <v>46248.571006944447</v>
      </c>
      <c r="Q2474">
        <v>69365597</v>
      </c>
      <c r="S2474">
        <v>152638204279</v>
      </c>
      <c r="T2474" t="s">
        <v>12121</v>
      </c>
      <c r="U2474" t="s">
        <v>12122</v>
      </c>
      <c r="V2474" t="s">
        <v>12123</v>
      </c>
      <c r="Z2474">
        <v>111.799316485942</v>
      </c>
      <c r="AA2474">
        <v>-8.0708862934772796</v>
      </c>
      <c r="AB2474" t="s">
        <v>12124</v>
      </c>
      <c r="AC2474" t="s">
        <v>217</v>
      </c>
      <c r="AL2474" t="s">
        <v>218</v>
      </c>
      <c r="AM2474" t="s">
        <v>12125</v>
      </c>
      <c r="AN2474" t="s">
        <v>6</v>
      </c>
      <c r="AO2474" t="s">
        <v>11772</v>
      </c>
      <c r="AP2474" s="57">
        <v>46249.333333333336</v>
      </c>
      <c r="AR2474" t="s">
        <v>219</v>
      </c>
      <c r="AS2474" t="s">
        <v>489</v>
      </c>
      <c r="AT2474" t="s">
        <v>231</v>
      </c>
      <c r="AU2474">
        <v>20260814</v>
      </c>
      <c r="AV2474" t="s">
        <v>222</v>
      </c>
      <c r="AW2474" t="s">
        <v>1015</v>
      </c>
      <c r="AX2474" t="s">
        <v>223</v>
      </c>
      <c r="BA2474" s="57">
        <v>46249.333333333336</v>
      </c>
      <c r="BB2474" t="s">
        <v>12125</v>
      </c>
      <c r="BC2474">
        <v>2026</v>
      </c>
      <c r="BD2474">
        <v>8</v>
      </c>
      <c r="BE2474">
        <v>14</v>
      </c>
      <c r="BF2474" s="6">
        <f t="shared" si="114"/>
        <v>46248</v>
      </c>
      <c r="BG2474">
        <f t="shared" si="115"/>
        <v>-1.3333333333357587</v>
      </c>
      <c r="BH2474" t="str">
        <f t="shared" si="116"/>
        <v>COMPLY</v>
      </c>
      <c r="BI2474" t="str">
        <f>VLOOKUP(H2474,Sheet2!$A$1:$B$270,2,FALSE)</f>
        <v>PONOROGO</v>
      </c>
    </row>
    <row r="2475" spans="1:61">
      <c r="A2475">
        <v>2474</v>
      </c>
      <c r="B2475">
        <v>1002505202</v>
      </c>
      <c r="C2475">
        <v>3</v>
      </c>
      <c r="D2475" t="s">
        <v>59</v>
      </c>
      <c r="E2475">
        <v>4</v>
      </c>
      <c r="F2475" t="s">
        <v>243</v>
      </c>
      <c r="G2475" t="s">
        <v>261</v>
      </c>
      <c r="H2475" t="s">
        <v>262</v>
      </c>
      <c r="I2475" t="s">
        <v>213</v>
      </c>
      <c r="J2475" t="s">
        <v>214</v>
      </c>
      <c r="K2475" t="s">
        <v>149</v>
      </c>
      <c r="L2475" t="s">
        <v>215</v>
      </c>
      <c r="M2475" t="s">
        <v>76</v>
      </c>
      <c r="N2475" t="s">
        <v>216</v>
      </c>
      <c r="O2475" s="57">
        <v>46236.507592592592</v>
      </c>
      <c r="P2475" s="57">
        <v>46237.65520833333</v>
      </c>
      <c r="Q2475">
        <v>69357010</v>
      </c>
      <c r="S2475">
        <v>141373127174</v>
      </c>
      <c r="T2475" t="s">
        <v>2729</v>
      </c>
      <c r="U2475" t="s">
        <v>2730</v>
      </c>
      <c r="V2475" t="s">
        <v>2731</v>
      </c>
      <c r="Z2475">
        <v>109.85920900000001</v>
      </c>
      <c r="AA2475">
        <v>-7.3038100000000004</v>
      </c>
      <c r="AB2475" t="s">
        <v>2732</v>
      </c>
      <c r="AC2475" t="s">
        <v>237</v>
      </c>
      <c r="AL2475" t="s">
        <v>218</v>
      </c>
      <c r="AM2475" t="s">
        <v>2733</v>
      </c>
      <c r="AN2475" t="s">
        <v>6</v>
      </c>
      <c r="AO2475" s="57">
        <v>46061.517291666663</v>
      </c>
      <c r="AP2475" s="57">
        <v>46237.541666666664</v>
      </c>
      <c r="AR2475" t="s">
        <v>219</v>
      </c>
      <c r="AS2475" t="s">
        <v>262</v>
      </c>
      <c r="AT2475" t="s">
        <v>231</v>
      </c>
      <c r="AU2475">
        <v>20260803</v>
      </c>
      <c r="AV2475" t="s">
        <v>222</v>
      </c>
      <c r="AW2475" t="s">
        <v>1023</v>
      </c>
      <c r="AX2475" t="s">
        <v>223</v>
      </c>
      <c r="BA2475" s="57">
        <v>46237.541666666664</v>
      </c>
      <c r="BB2475" t="s">
        <v>2733</v>
      </c>
      <c r="BC2475">
        <v>2026</v>
      </c>
      <c r="BD2475">
        <v>8</v>
      </c>
      <c r="BE2475">
        <v>3</v>
      </c>
      <c r="BF2475" s="6">
        <f t="shared" si="114"/>
        <v>46237</v>
      </c>
      <c r="BG2475">
        <f t="shared" si="115"/>
        <v>-0.54166666666424135</v>
      </c>
      <c r="BH2475" t="str">
        <f t="shared" si="116"/>
        <v>COMPLY</v>
      </c>
      <c r="BI2475" t="e">
        <f>VLOOKUP(H2475,Sheet2!$A$1:$B$270,2,FALSE)</f>
        <v>#N/A</v>
      </c>
    </row>
    <row r="2476" spans="1:61">
      <c r="A2476">
        <v>2475</v>
      </c>
      <c r="B2476">
        <v>1002516474</v>
      </c>
      <c r="C2476">
        <v>3</v>
      </c>
      <c r="D2476" t="s">
        <v>59</v>
      </c>
      <c r="E2476">
        <v>4</v>
      </c>
      <c r="F2476" t="s">
        <v>243</v>
      </c>
      <c r="G2476" t="s">
        <v>243</v>
      </c>
      <c r="H2476" t="s">
        <v>294</v>
      </c>
      <c r="I2476" t="s">
        <v>213</v>
      </c>
      <c r="J2476" t="s">
        <v>214</v>
      </c>
      <c r="K2476" t="s">
        <v>149</v>
      </c>
      <c r="L2476" t="s">
        <v>215</v>
      </c>
      <c r="M2476" t="s">
        <v>76</v>
      </c>
      <c r="N2476" t="s">
        <v>216</v>
      </c>
      <c r="O2476" s="57">
        <v>46243.539537037039</v>
      </c>
      <c r="P2476" s="57">
        <v>46244.525949074072</v>
      </c>
      <c r="Q2476">
        <v>69361859</v>
      </c>
      <c r="S2476">
        <v>146137149690</v>
      </c>
      <c r="T2476" t="s">
        <v>5271</v>
      </c>
      <c r="U2476" t="s">
        <v>5272</v>
      </c>
      <c r="V2476" t="s">
        <v>5273</v>
      </c>
      <c r="Z2476">
        <v>110.2285598</v>
      </c>
      <c r="AA2476">
        <v>-7.4346449999999997</v>
      </c>
      <c r="AB2476" t="s">
        <v>5274</v>
      </c>
      <c r="AC2476" t="s">
        <v>237</v>
      </c>
      <c r="AL2476" t="s">
        <v>218</v>
      </c>
      <c r="AM2476" t="s">
        <v>5275</v>
      </c>
      <c r="AN2476" t="s">
        <v>6</v>
      </c>
      <c r="AO2476" s="57">
        <v>46273.549039351848</v>
      </c>
      <c r="AP2476" s="57">
        <v>46244.375</v>
      </c>
      <c r="AR2476" t="s">
        <v>219</v>
      </c>
      <c r="AS2476" t="s">
        <v>294</v>
      </c>
      <c r="AT2476" t="s">
        <v>231</v>
      </c>
      <c r="AU2476">
        <v>20260810</v>
      </c>
      <c r="AV2476" t="s">
        <v>222</v>
      </c>
      <c r="AW2476" t="s">
        <v>1027</v>
      </c>
      <c r="AX2476" t="s">
        <v>223</v>
      </c>
      <c r="BA2476" s="57">
        <v>46244.375</v>
      </c>
      <c r="BB2476" t="s">
        <v>5275</v>
      </c>
      <c r="BC2476">
        <v>2026</v>
      </c>
      <c r="BD2476">
        <v>8</v>
      </c>
      <c r="BE2476">
        <v>10</v>
      </c>
      <c r="BF2476" s="6">
        <f t="shared" si="114"/>
        <v>46244</v>
      </c>
      <c r="BG2476">
        <f t="shared" si="115"/>
        <v>-0.375</v>
      </c>
      <c r="BH2476" t="str">
        <f t="shared" si="116"/>
        <v>COMPLY</v>
      </c>
      <c r="BI2476" t="e">
        <f>VLOOKUP(H2476,Sheet2!$A$1:$B$270,2,FALSE)</f>
        <v>#N/A</v>
      </c>
    </row>
    <row r="2477" spans="1:61">
      <c r="A2477">
        <v>2476</v>
      </c>
      <c r="B2477">
        <v>1002510365</v>
      </c>
      <c r="C2477">
        <v>3</v>
      </c>
      <c r="D2477" t="s">
        <v>42</v>
      </c>
      <c r="E2477">
        <v>5</v>
      </c>
      <c r="F2477" t="s">
        <v>102</v>
      </c>
      <c r="G2477" t="s">
        <v>102</v>
      </c>
      <c r="H2477" t="s">
        <v>370</v>
      </c>
      <c r="I2477" t="s">
        <v>213</v>
      </c>
      <c r="J2477" t="s">
        <v>214</v>
      </c>
      <c r="K2477" t="s">
        <v>149</v>
      </c>
      <c r="L2477" t="s">
        <v>215</v>
      </c>
      <c r="M2477" t="s">
        <v>76</v>
      </c>
      <c r="N2477" t="s">
        <v>216</v>
      </c>
      <c r="O2477" s="57">
        <v>46239.511805555558</v>
      </c>
      <c r="P2477" s="57">
        <v>46239.795057870368</v>
      </c>
      <c r="Q2477">
        <v>69359061</v>
      </c>
      <c r="S2477">
        <v>152501280161</v>
      </c>
      <c r="T2477" t="s">
        <v>2744</v>
      </c>
      <c r="U2477" t="s">
        <v>2745</v>
      </c>
      <c r="V2477" t="s">
        <v>2746</v>
      </c>
      <c r="Z2477">
        <v>113.705505095422</v>
      </c>
      <c r="AA2477">
        <v>-8.1649478805913205</v>
      </c>
      <c r="AB2477" t="s">
        <v>2747</v>
      </c>
      <c r="AC2477" t="s">
        <v>217</v>
      </c>
      <c r="AL2477" t="s">
        <v>218</v>
      </c>
      <c r="AM2477" t="s">
        <v>2156</v>
      </c>
      <c r="AN2477" t="s">
        <v>6</v>
      </c>
      <c r="AO2477" s="57">
        <v>46150.528032407405</v>
      </c>
      <c r="AP2477" s="57">
        <v>46240.541666666664</v>
      </c>
      <c r="AR2477" t="s">
        <v>219</v>
      </c>
      <c r="AS2477" t="s">
        <v>370</v>
      </c>
      <c r="AT2477" t="s">
        <v>231</v>
      </c>
      <c r="AU2477">
        <v>20260805</v>
      </c>
      <c r="AV2477" t="s">
        <v>222</v>
      </c>
      <c r="AW2477" t="s">
        <v>1010</v>
      </c>
      <c r="AX2477" t="s">
        <v>223</v>
      </c>
      <c r="BA2477" s="57">
        <v>46240.541666666664</v>
      </c>
      <c r="BB2477" t="s">
        <v>2156</v>
      </c>
      <c r="BC2477">
        <v>2026</v>
      </c>
      <c r="BD2477">
        <v>8</v>
      </c>
      <c r="BE2477">
        <v>5</v>
      </c>
      <c r="BF2477" s="6">
        <f t="shared" si="114"/>
        <v>46239</v>
      </c>
      <c r="BG2477">
        <f t="shared" si="115"/>
        <v>-1.5416666666642413</v>
      </c>
      <c r="BH2477" t="str">
        <f t="shared" si="116"/>
        <v>COMPLY</v>
      </c>
      <c r="BI2477" t="str">
        <f>VLOOKUP(H2477,Sheet2!$A$1:$B$270,2,FALSE)</f>
        <v>JEMBER</v>
      </c>
    </row>
    <row r="2478" spans="1:61">
      <c r="A2478">
        <v>2477</v>
      </c>
      <c r="B2478">
        <v>1002506014</v>
      </c>
      <c r="C2478">
        <v>3</v>
      </c>
      <c r="D2478" t="s">
        <v>45</v>
      </c>
      <c r="E2478">
        <v>5</v>
      </c>
      <c r="F2478" t="s">
        <v>211</v>
      </c>
      <c r="G2478" t="s">
        <v>116</v>
      </c>
      <c r="H2478" t="s">
        <v>272</v>
      </c>
      <c r="I2478" t="s">
        <v>213</v>
      </c>
      <c r="J2478" t="s">
        <v>214</v>
      </c>
      <c r="K2478" t="s">
        <v>149</v>
      </c>
      <c r="M2478" t="s">
        <v>76</v>
      </c>
      <c r="N2478" t="s">
        <v>216</v>
      </c>
      <c r="O2478" s="57">
        <v>46237.5391087963</v>
      </c>
      <c r="P2478" s="57">
        <v>46237.653101851851</v>
      </c>
      <c r="Q2478">
        <v>69356496</v>
      </c>
      <c r="S2478">
        <v>172604214071</v>
      </c>
      <c r="T2478" t="s">
        <v>2752</v>
      </c>
      <c r="U2478" t="s">
        <v>2753</v>
      </c>
      <c r="V2478" t="s">
        <v>2754</v>
      </c>
      <c r="Z2478">
        <v>116.15921289000001</v>
      </c>
      <c r="AA2478">
        <v>-8.350918021</v>
      </c>
      <c r="AB2478" t="s">
        <v>2755</v>
      </c>
      <c r="AC2478" t="s">
        <v>217</v>
      </c>
      <c r="AL2478" t="s">
        <v>218</v>
      </c>
      <c r="AM2478" t="s">
        <v>2756</v>
      </c>
      <c r="AN2478" t="s">
        <v>6</v>
      </c>
      <c r="AO2478" s="57">
        <v>46089.549050925925</v>
      </c>
      <c r="AR2478" t="s">
        <v>219</v>
      </c>
      <c r="AS2478" t="s">
        <v>272</v>
      </c>
      <c r="AT2478" t="s">
        <v>231</v>
      </c>
      <c r="AU2478">
        <v>20260803</v>
      </c>
      <c r="AV2478" t="s">
        <v>222</v>
      </c>
      <c r="AW2478" t="s">
        <v>561</v>
      </c>
      <c r="AX2478" t="s">
        <v>223</v>
      </c>
      <c r="BA2478" s="57">
        <v>46237.291666666664</v>
      </c>
      <c r="BB2478" t="s">
        <v>2756</v>
      </c>
      <c r="BC2478">
        <v>2026</v>
      </c>
      <c r="BD2478">
        <v>8</v>
      </c>
      <c r="BE2478">
        <v>3</v>
      </c>
      <c r="BF2478" s="6">
        <f t="shared" si="114"/>
        <v>46237</v>
      </c>
      <c r="BG2478">
        <f t="shared" si="115"/>
        <v>-0.29166666666424135</v>
      </c>
      <c r="BH2478" t="str">
        <f t="shared" si="116"/>
        <v>COMPLY</v>
      </c>
      <c r="BI2478" t="str">
        <f>VLOOKUP(H2478,Sheet2!$A$1:$B$270,2,FALSE)</f>
        <v>SELONG</v>
      </c>
    </row>
    <row r="2479" spans="1:61">
      <c r="A2479">
        <v>2478</v>
      </c>
      <c r="B2479">
        <v>1002519684</v>
      </c>
      <c r="C2479">
        <v>3</v>
      </c>
      <c r="D2479" t="s">
        <v>55</v>
      </c>
      <c r="E2479">
        <v>5</v>
      </c>
      <c r="F2479" t="s">
        <v>265</v>
      </c>
      <c r="G2479" t="s">
        <v>126</v>
      </c>
      <c r="H2479" t="s">
        <v>266</v>
      </c>
      <c r="I2479" t="s">
        <v>213</v>
      </c>
      <c r="J2479" t="s">
        <v>214</v>
      </c>
      <c r="K2479" t="s">
        <v>149</v>
      </c>
      <c r="M2479" t="s">
        <v>76</v>
      </c>
      <c r="N2479" t="s">
        <v>216</v>
      </c>
      <c r="O2479" s="57">
        <v>46245.505671296298</v>
      </c>
      <c r="P2479" s="57">
        <v>46248.344108796293</v>
      </c>
      <c r="Q2479">
        <v>69363201</v>
      </c>
      <c r="S2479">
        <v>152413167617</v>
      </c>
      <c r="T2479" t="s">
        <v>7636</v>
      </c>
      <c r="U2479" t="s">
        <v>7637</v>
      </c>
      <c r="V2479" t="s">
        <v>7638</v>
      </c>
      <c r="Z2479">
        <v>112.7306169</v>
      </c>
      <c r="AA2479">
        <v>-7.2599831000000004</v>
      </c>
      <c r="AB2479" t="s">
        <v>7639</v>
      </c>
      <c r="AC2479" t="s">
        <v>230</v>
      </c>
      <c r="AL2479" t="s">
        <v>218</v>
      </c>
      <c r="AM2479" t="s">
        <v>7640</v>
      </c>
      <c r="AN2479" t="s">
        <v>6</v>
      </c>
      <c r="AO2479" s="57">
        <v>46334.507453703707</v>
      </c>
      <c r="AP2479" s="57">
        <v>46247.333333333336</v>
      </c>
      <c r="AR2479" t="s">
        <v>219</v>
      </c>
      <c r="AS2479" t="s">
        <v>266</v>
      </c>
      <c r="AT2479" t="s">
        <v>231</v>
      </c>
      <c r="AU2479">
        <v>20260814</v>
      </c>
      <c r="AV2479" t="s">
        <v>222</v>
      </c>
      <c r="AW2479" t="s">
        <v>561</v>
      </c>
      <c r="AX2479" t="s">
        <v>223</v>
      </c>
      <c r="BA2479" s="57">
        <v>46247.333333333336</v>
      </c>
      <c r="BB2479" t="s">
        <v>7640</v>
      </c>
      <c r="BC2479">
        <v>2026</v>
      </c>
      <c r="BD2479">
        <v>8</v>
      </c>
      <c r="BE2479">
        <v>14</v>
      </c>
      <c r="BF2479" s="6">
        <f t="shared" si="114"/>
        <v>46248</v>
      </c>
      <c r="BG2479">
        <f t="shared" si="115"/>
        <v>0.66666666666424135</v>
      </c>
      <c r="BH2479" t="str">
        <f t="shared" si="116"/>
        <v>COMPLY</v>
      </c>
      <c r="BI2479" t="str">
        <f>VLOOKUP(H2479,Sheet2!$A$1:$B$270,2,FALSE)</f>
        <v>SURABAYA SELATAN</v>
      </c>
    </row>
    <row r="2480" spans="1:61">
      <c r="A2480">
        <v>2479</v>
      </c>
      <c r="B2480">
        <v>1002531262</v>
      </c>
      <c r="C2480">
        <v>3</v>
      </c>
      <c r="D2480" t="s">
        <v>51</v>
      </c>
      <c r="E2480">
        <v>4</v>
      </c>
      <c r="F2480" t="s">
        <v>235</v>
      </c>
      <c r="G2480" t="s">
        <v>584</v>
      </c>
      <c r="H2480" t="s">
        <v>617</v>
      </c>
      <c r="I2480" t="s">
        <v>213</v>
      </c>
      <c r="J2480" t="s">
        <v>214</v>
      </c>
      <c r="K2480" t="s">
        <v>149</v>
      </c>
      <c r="L2480" t="s">
        <v>215</v>
      </c>
      <c r="M2480" t="s">
        <v>76</v>
      </c>
      <c r="N2480" t="s">
        <v>216</v>
      </c>
      <c r="O2480" s="57">
        <v>46251.687465277777</v>
      </c>
      <c r="P2480" s="57">
        <v>46252.919687499998</v>
      </c>
      <c r="Q2480">
        <v>69368297</v>
      </c>
      <c r="S2480">
        <v>142505403211</v>
      </c>
      <c r="T2480" t="s">
        <v>12126</v>
      </c>
      <c r="U2480" t="s">
        <v>12127</v>
      </c>
      <c r="V2480" t="s">
        <v>12128</v>
      </c>
      <c r="Z2480">
        <v>110.767556088253</v>
      </c>
      <c r="AA2480">
        <v>-7.5542061870282398</v>
      </c>
      <c r="AB2480" t="s">
        <v>12129</v>
      </c>
      <c r="AC2480" t="s">
        <v>237</v>
      </c>
      <c r="AL2480" t="s">
        <v>218</v>
      </c>
      <c r="AM2480" t="s">
        <v>12130</v>
      </c>
      <c r="AN2480" t="s">
        <v>6</v>
      </c>
      <c r="AO2480" t="s">
        <v>11559</v>
      </c>
      <c r="AP2480" s="57">
        <v>46254.333333333336</v>
      </c>
      <c r="AR2480" t="s">
        <v>219</v>
      </c>
      <c r="AS2480" t="s">
        <v>617</v>
      </c>
      <c r="AT2480" t="s">
        <v>231</v>
      </c>
      <c r="AU2480">
        <v>20260818</v>
      </c>
      <c r="AV2480" t="s">
        <v>222</v>
      </c>
      <c r="AW2480" t="s">
        <v>1020</v>
      </c>
      <c r="AX2480" t="s">
        <v>223</v>
      </c>
      <c r="BA2480" s="57">
        <v>46254.333333333336</v>
      </c>
      <c r="BB2480" t="s">
        <v>12130</v>
      </c>
      <c r="BC2480">
        <v>2026</v>
      </c>
      <c r="BD2480">
        <v>8</v>
      </c>
      <c r="BE2480">
        <v>18</v>
      </c>
      <c r="BF2480" s="6">
        <f t="shared" si="114"/>
        <v>46252</v>
      </c>
      <c r="BG2480">
        <f t="shared" si="115"/>
        <v>-2.3333333333357587</v>
      </c>
      <c r="BH2480" t="str">
        <f t="shared" si="116"/>
        <v>COMPLY</v>
      </c>
      <c r="BI2480" t="e">
        <f>VLOOKUP(H2480,Sheet2!$A$1:$B$270,2,FALSE)</f>
        <v>#N/A</v>
      </c>
    </row>
    <row r="2481" spans="1:61">
      <c r="A2481">
        <v>2480</v>
      </c>
      <c r="B2481">
        <v>1002513148</v>
      </c>
      <c r="C2481">
        <v>3</v>
      </c>
      <c r="D2481" t="s">
        <v>59</v>
      </c>
      <c r="E2481">
        <v>4</v>
      </c>
      <c r="F2481" t="s">
        <v>224</v>
      </c>
      <c r="G2481" t="s">
        <v>607</v>
      </c>
      <c r="H2481" t="s">
        <v>913</v>
      </c>
      <c r="I2481" t="s">
        <v>213</v>
      </c>
      <c r="J2481" t="s">
        <v>214</v>
      </c>
      <c r="K2481" t="s">
        <v>149</v>
      </c>
      <c r="L2481" t="s">
        <v>215</v>
      </c>
      <c r="M2481" t="s">
        <v>76</v>
      </c>
      <c r="N2481" t="s">
        <v>216</v>
      </c>
      <c r="O2481" s="57">
        <v>46240.686759259261</v>
      </c>
      <c r="P2481" s="57">
        <v>46241.555486111109</v>
      </c>
      <c r="Q2481">
        <v>69360248</v>
      </c>
      <c r="S2481">
        <v>143385101937</v>
      </c>
      <c r="T2481" t="s">
        <v>2761</v>
      </c>
      <c r="U2481" t="s">
        <v>5284</v>
      </c>
      <c r="V2481" t="s">
        <v>2763</v>
      </c>
      <c r="Z2481">
        <v>109.353478</v>
      </c>
      <c r="AA2481">
        <v>-7.6089570000000002</v>
      </c>
      <c r="AB2481" t="s">
        <v>2764</v>
      </c>
      <c r="AC2481" t="s">
        <v>237</v>
      </c>
      <c r="AL2481" t="s">
        <v>218</v>
      </c>
      <c r="AM2481" t="s">
        <v>2765</v>
      </c>
      <c r="AN2481" t="s">
        <v>6</v>
      </c>
      <c r="AO2481" s="57">
        <v>46181.695405092592</v>
      </c>
      <c r="AP2481" s="57">
        <v>46243.333333333336</v>
      </c>
      <c r="AR2481" t="s">
        <v>219</v>
      </c>
      <c r="AS2481" t="s">
        <v>913</v>
      </c>
      <c r="AT2481" t="s">
        <v>231</v>
      </c>
      <c r="AU2481">
        <v>20260807</v>
      </c>
      <c r="AV2481" t="s">
        <v>222</v>
      </c>
      <c r="AW2481" t="s">
        <v>1023</v>
      </c>
      <c r="AX2481" t="s">
        <v>223</v>
      </c>
      <c r="BA2481" s="57">
        <v>46243.333333333336</v>
      </c>
      <c r="BB2481" t="s">
        <v>2765</v>
      </c>
      <c r="BC2481">
        <v>2026</v>
      </c>
      <c r="BD2481">
        <v>8</v>
      </c>
      <c r="BE2481">
        <v>7</v>
      </c>
      <c r="BF2481" s="6">
        <f t="shared" si="114"/>
        <v>46241</v>
      </c>
      <c r="BG2481">
        <f t="shared" si="115"/>
        <v>-2.3333333333357587</v>
      </c>
      <c r="BH2481" t="str">
        <f t="shared" si="116"/>
        <v>COMPLY</v>
      </c>
      <c r="BI2481" t="e">
        <f>VLOOKUP(H2481,Sheet2!$A$1:$B$270,2,FALSE)</f>
        <v>#N/A</v>
      </c>
    </row>
    <row r="2482" spans="1:61">
      <c r="A2482">
        <v>2481</v>
      </c>
      <c r="B2482">
        <v>1002522328</v>
      </c>
      <c r="C2482">
        <v>3</v>
      </c>
      <c r="D2482" t="s">
        <v>42</v>
      </c>
      <c r="E2482">
        <v>5</v>
      </c>
      <c r="F2482" t="s">
        <v>233</v>
      </c>
      <c r="G2482" t="s">
        <v>105</v>
      </c>
      <c r="H2482" t="s">
        <v>381</v>
      </c>
      <c r="I2482" t="s">
        <v>213</v>
      </c>
      <c r="J2482" t="s">
        <v>214</v>
      </c>
      <c r="K2482" t="s">
        <v>149</v>
      </c>
      <c r="M2482" t="s">
        <v>76</v>
      </c>
      <c r="N2482" t="s">
        <v>216</v>
      </c>
      <c r="O2482" s="57">
        <v>46246.590277777781</v>
      </c>
      <c r="P2482" s="57">
        <v>46246.803576388891</v>
      </c>
      <c r="Q2482">
        <v>69364325</v>
      </c>
      <c r="S2482">
        <v>152312243268</v>
      </c>
      <c r="T2482" t="s">
        <v>8574</v>
      </c>
      <c r="U2482" t="s">
        <v>8575</v>
      </c>
      <c r="V2482" t="s">
        <v>8576</v>
      </c>
      <c r="Z2482">
        <v>112.48319619999999</v>
      </c>
      <c r="AA2482">
        <v>-7.5173069000000003</v>
      </c>
      <c r="AB2482" t="s">
        <v>8577</v>
      </c>
      <c r="AC2482" t="s">
        <v>230</v>
      </c>
      <c r="AL2482" t="s">
        <v>218</v>
      </c>
      <c r="AM2482" t="s">
        <v>8578</v>
      </c>
      <c r="AN2482" t="s">
        <v>6</v>
      </c>
      <c r="AO2482" s="57">
        <v>46364.61109953704</v>
      </c>
      <c r="AP2482" s="57">
        <v>46247.541666666664</v>
      </c>
      <c r="AR2482" t="s">
        <v>219</v>
      </c>
      <c r="AS2482" t="s">
        <v>381</v>
      </c>
      <c r="AT2482" t="s">
        <v>966</v>
      </c>
      <c r="AU2482">
        <v>20260812</v>
      </c>
      <c r="AV2482" t="s">
        <v>222</v>
      </c>
      <c r="AW2482" t="s">
        <v>590</v>
      </c>
      <c r="AX2482" t="s">
        <v>223</v>
      </c>
      <c r="BA2482" s="57">
        <v>46247.541666666664</v>
      </c>
      <c r="BB2482" t="s">
        <v>8578</v>
      </c>
      <c r="BC2482">
        <v>2026</v>
      </c>
      <c r="BD2482">
        <v>8</v>
      </c>
      <c r="BE2482">
        <v>12</v>
      </c>
      <c r="BF2482" s="6">
        <f t="shared" si="114"/>
        <v>46246</v>
      </c>
      <c r="BG2482">
        <f t="shared" si="115"/>
        <v>-1.5416666666642413</v>
      </c>
      <c r="BH2482" t="str">
        <f t="shared" si="116"/>
        <v>COMPLY</v>
      </c>
      <c r="BI2482" t="str">
        <f>VLOOKUP(H2482,Sheet2!$A$1:$B$270,2,FALSE)</f>
        <v>MOJOKERTO</v>
      </c>
    </row>
    <row r="2483" spans="1:61">
      <c r="A2483">
        <v>2482</v>
      </c>
      <c r="B2483">
        <v>1002519128</v>
      </c>
      <c r="C2483">
        <v>3</v>
      </c>
      <c r="D2483" t="s">
        <v>49</v>
      </c>
      <c r="E2483">
        <v>4</v>
      </c>
      <c r="F2483" t="s">
        <v>252</v>
      </c>
      <c r="G2483" t="s">
        <v>553</v>
      </c>
      <c r="H2483" t="s">
        <v>559</v>
      </c>
      <c r="I2483" t="s">
        <v>213</v>
      </c>
      <c r="J2483" t="s">
        <v>214</v>
      </c>
      <c r="K2483" t="s">
        <v>149</v>
      </c>
      <c r="M2483" t="s">
        <v>555</v>
      </c>
      <c r="N2483" t="s">
        <v>216</v>
      </c>
      <c r="O2483" s="57">
        <v>46245.414467592593</v>
      </c>
      <c r="P2483" s="57">
        <v>46248.703923611109</v>
      </c>
      <c r="Q2483">
        <v>69362974</v>
      </c>
      <c r="S2483">
        <v>146281107958</v>
      </c>
      <c r="T2483" t="s">
        <v>7646</v>
      </c>
      <c r="U2483" t="s">
        <v>7546</v>
      </c>
      <c r="Z2483">
        <v>108.9867514</v>
      </c>
      <c r="AA2483">
        <v>-7.1551226999999997</v>
      </c>
      <c r="AB2483" t="s">
        <v>7647</v>
      </c>
      <c r="AC2483" t="s">
        <v>226</v>
      </c>
      <c r="AO2483" s="57">
        <v>46334.42396990741</v>
      </c>
      <c r="AR2483" t="s">
        <v>6</v>
      </c>
      <c r="AS2483" t="s">
        <v>559</v>
      </c>
      <c r="AT2483" t="s">
        <v>231</v>
      </c>
      <c r="AV2483" t="s">
        <v>8963</v>
      </c>
      <c r="AW2483" t="s">
        <v>561</v>
      </c>
      <c r="AX2483" t="s">
        <v>223</v>
      </c>
      <c r="BF2483" s="6" t="e">
        <f t="shared" si="114"/>
        <v>#NUM!</v>
      </c>
      <c r="BG2483" t="e">
        <f t="shared" si="115"/>
        <v>#NUM!</v>
      </c>
      <c r="BH2483" t="e">
        <f t="shared" si="116"/>
        <v>#NUM!</v>
      </c>
      <c r="BI2483" t="e">
        <f>VLOOKUP(H2483,Sheet2!$A$1:$B$270,2,FALSE)</f>
        <v>#N/A</v>
      </c>
    </row>
    <row r="2484" spans="1:61">
      <c r="A2484">
        <v>2483</v>
      </c>
      <c r="B2484">
        <v>1002526103</v>
      </c>
      <c r="C2484">
        <v>3</v>
      </c>
      <c r="D2484" t="s">
        <v>38</v>
      </c>
      <c r="E2484">
        <v>5</v>
      </c>
      <c r="F2484" t="s">
        <v>250</v>
      </c>
      <c r="G2484" t="s">
        <v>91</v>
      </c>
      <c r="H2484" t="s">
        <v>408</v>
      </c>
      <c r="I2484" t="s">
        <v>213</v>
      </c>
      <c r="J2484" t="s">
        <v>214</v>
      </c>
      <c r="K2484" t="s">
        <v>149</v>
      </c>
      <c r="L2484" t="s">
        <v>215</v>
      </c>
      <c r="M2484" t="s">
        <v>76</v>
      </c>
      <c r="N2484" t="s">
        <v>216</v>
      </c>
      <c r="O2484" s="57">
        <v>46248.47078703704</v>
      </c>
      <c r="P2484" s="57">
        <v>46248.664166666669</v>
      </c>
      <c r="Q2484">
        <v>69365906</v>
      </c>
      <c r="S2484">
        <v>152718219107</v>
      </c>
      <c r="T2484" t="s">
        <v>12131</v>
      </c>
      <c r="U2484" t="s">
        <v>12132</v>
      </c>
      <c r="V2484" t="s">
        <v>12133</v>
      </c>
      <c r="Z2484">
        <v>112.5753127</v>
      </c>
      <c r="AA2484">
        <v>-8.1320823999999998</v>
      </c>
      <c r="AB2484" t="s">
        <v>12134</v>
      </c>
      <c r="AC2484" t="s">
        <v>237</v>
      </c>
      <c r="AL2484" t="s">
        <v>218</v>
      </c>
      <c r="AM2484" t="s">
        <v>12066</v>
      </c>
      <c r="AN2484" t="s">
        <v>6</v>
      </c>
      <c r="AO2484" t="s">
        <v>10053</v>
      </c>
      <c r="AP2484" s="57">
        <v>46249.333333333336</v>
      </c>
      <c r="AR2484" t="s">
        <v>219</v>
      </c>
      <c r="AS2484" t="s">
        <v>408</v>
      </c>
      <c r="AT2484" t="s">
        <v>231</v>
      </c>
      <c r="AU2484">
        <v>20260814</v>
      </c>
      <c r="AV2484" t="s">
        <v>222</v>
      </c>
      <c r="AW2484" t="s">
        <v>1023</v>
      </c>
      <c r="AX2484" t="s">
        <v>223</v>
      </c>
      <c r="BA2484" s="57">
        <v>46249.333333333336</v>
      </c>
      <c r="BB2484" t="s">
        <v>12066</v>
      </c>
      <c r="BC2484">
        <v>2026</v>
      </c>
      <c r="BD2484">
        <v>8</v>
      </c>
      <c r="BE2484">
        <v>14</v>
      </c>
      <c r="BF2484" s="6">
        <f t="shared" si="114"/>
        <v>46248</v>
      </c>
      <c r="BG2484">
        <f t="shared" si="115"/>
        <v>-1.3333333333357587</v>
      </c>
      <c r="BH2484" t="str">
        <f t="shared" si="116"/>
        <v>COMPLY</v>
      </c>
      <c r="BI2484" t="str">
        <f>VLOOKUP(H2484,Sheet2!$A$1:$B$270,2,FALSE)</f>
        <v>MALANG</v>
      </c>
    </row>
    <row r="2485" spans="1:61">
      <c r="A2485">
        <v>2484</v>
      </c>
      <c r="B2485">
        <v>1002530742</v>
      </c>
      <c r="C2485">
        <v>3</v>
      </c>
      <c r="D2485" t="s">
        <v>45</v>
      </c>
      <c r="E2485">
        <v>5</v>
      </c>
      <c r="F2485" t="s">
        <v>211</v>
      </c>
      <c r="G2485" t="s">
        <v>110</v>
      </c>
      <c r="H2485" t="s">
        <v>249</v>
      </c>
      <c r="I2485" t="s">
        <v>213</v>
      </c>
      <c r="J2485" t="s">
        <v>214</v>
      </c>
      <c r="K2485" t="s">
        <v>149</v>
      </c>
      <c r="L2485" t="s">
        <v>215</v>
      </c>
      <c r="M2485" t="s">
        <v>76</v>
      </c>
      <c r="N2485" t="s">
        <v>216</v>
      </c>
      <c r="O2485" s="57">
        <v>46251.499965277777</v>
      </c>
      <c r="P2485" s="57">
        <v>46252.613067129627</v>
      </c>
      <c r="Q2485">
        <v>69367998</v>
      </c>
      <c r="S2485">
        <v>172616801892</v>
      </c>
      <c r="T2485" t="s">
        <v>12135</v>
      </c>
      <c r="U2485" t="s">
        <v>12136</v>
      </c>
      <c r="V2485" t="s">
        <v>12137</v>
      </c>
      <c r="Z2485">
        <v>118.732635</v>
      </c>
      <c r="AA2485">
        <v>-8.4748439999999992</v>
      </c>
      <c r="AB2485" t="s">
        <v>12138</v>
      </c>
      <c r="AC2485" t="s">
        <v>237</v>
      </c>
      <c r="AL2485" t="s">
        <v>218</v>
      </c>
      <c r="AM2485" t="s">
        <v>10117</v>
      </c>
      <c r="AN2485" t="s">
        <v>6</v>
      </c>
      <c r="AO2485" t="s">
        <v>10442</v>
      </c>
      <c r="AP2485" s="57">
        <v>46252.333333333336</v>
      </c>
      <c r="AR2485" t="s">
        <v>219</v>
      </c>
      <c r="AS2485" t="s">
        <v>249</v>
      </c>
      <c r="AT2485" t="s">
        <v>570</v>
      </c>
      <c r="AU2485">
        <v>20260818</v>
      </c>
      <c r="AV2485" t="s">
        <v>222</v>
      </c>
      <c r="AW2485" t="s">
        <v>4545</v>
      </c>
      <c r="AX2485" t="s">
        <v>223</v>
      </c>
      <c r="BA2485" s="57">
        <v>46252.333333333336</v>
      </c>
      <c r="BB2485" t="s">
        <v>10117</v>
      </c>
      <c r="BC2485">
        <v>2026</v>
      </c>
      <c r="BD2485">
        <v>8</v>
      </c>
      <c r="BE2485">
        <v>18</v>
      </c>
      <c r="BF2485" s="6">
        <f t="shared" si="114"/>
        <v>46252</v>
      </c>
      <c r="BG2485">
        <f t="shared" si="115"/>
        <v>-0.33333333333575865</v>
      </c>
      <c r="BH2485" t="str">
        <f t="shared" si="116"/>
        <v>COMPLY</v>
      </c>
      <c r="BI2485" t="str">
        <f>VLOOKUP(H2485,Sheet2!$A$1:$B$270,2,FALSE)</f>
        <v>BIMA</v>
      </c>
    </row>
    <row r="2486" spans="1:61">
      <c r="A2486">
        <v>2485</v>
      </c>
      <c r="B2486">
        <v>1002525010</v>
      </c>
      <c r="C2486">
        <v>3</v>
      </c>
      <c r="D2486" t="s">
        <v>51</v>
      </c>
      <c r="E2486">
        <v>4</v>
      </c>
      <c r="F2486" t="s">
        <v>235</v>
      </c>
      <c r="G2486" t="s">
        <v>4877</v>
      </c>
      <c r="H2486" t="s">
        <v>9501</v>
      </c>
      <c r="I2486" t="s">
        <v>213</v>
      </c>
      <c r="J2486" t="s">
        <v>214</v>
      </c>
      <c r="K2486" t="s">
        <v>149</v>
      </c>
      <c r="M2486" t="s">
        <v>225</v>
      </c>
      <c r="N2486" t="s">
        <v>216</v>
      </c>
      <c r="O2486" s="57">
        <v>46247.700312499997</v>
      </c>
      <c r="P2486" s="57">
        <v>46252.577361111114</v>
      </c>
      <c r="Q2486">
        <v>69365458</v>
      </c>
      <c r="S2486">
        <v>146550124286</v>
      </c>
      <c r="T2486" t="s">
        <v>9502</v>
      </c>
      <c r="U2486" t="s">
        <v>9503</v>
      </c>
      <c r="V2486" t="s">
        <v>13893</v>
      </c>
      <c r="Z2486">
        <v>110.6030023</v>
      </c>
      <c r="AA2486">
        <v>-7.6865955000000001</v>
      </c>
      <c r="AB2486" t="s">
        <v>9504</v>
      </c>
      <c r="AC2486" t="s">
        <v>230</v>
      </c>
      <c r="AL2486" t="s">
        <v>218</v>
      </c>
      <c r="AM2486" t="s">
        <v>13894</v>
      </c>
      <c r="AN2486" t="s">
        <v>6</v>
      </c>
      <c r="AO2486" t="s">
        <v>9505</v>
      </c>
      <c r="AP2486" s="57">
        <v>46253.333333333336</v>
      </c>
      <c r="AR2486" t="s">
        <v>18</v>
      </c>
      <c r="AS2486" t="s">
        <v>9501</v>
      </c>
      <c r="AT2486" t="s">
        <v>231</v>
      </c>
      <c r="AV2486" t="s">
        <v>227</v>
      </c>
      <c r="AW2486" t="s">
        <v>959</v>
      </c>
      <c r="AX2486" t="s">
        <v>223</v>
      </c>
      <c r="BA2486" s="57">
        <v>46253.333333333336</v>
      </c>
      <c r="BB2486" t="s">
        <v>13894</v>
      </c>
      <c r="BF2486" s="6" t="e">
        <f t="shared" si="114"/>
        <v>#NUM!</v>
      </c>
      <c r="BG2486" t="e">
        <f t="shared" si="115"/>
        <v>#NUM!</v>
      </c>
      <c r="BH2486" t="e">
        <f t="shared" si="116"/>
        <v>#NUM!</v>
      </c>
      <c r="BI2486" t="e">
        <f>VLOOKUP(H2486,Sheet2!$A$1:$B$270,2,FALSE)</f>
        <v>#N/A</v>
      </c>
    </row>
    <row r="2487" spans="1:61">
      <c r="A2487">
        <v>2486</v>
      </c>
      <c r="B2487">
        <v>1002510890</v>
      </c>
      <c r="C2487">
        <v>3</v>
      </c>
      <c r="D2487" t="s">
        <v>45</v>
      </c>
      <c r="E2487">
        <v>5</v>
      </c>
      <c r="F2487" t="s">
        <v>211</v>
      </c>
      <c r="G2487" t="s">
        <v>112</v>
      </c>
      <c r="H2487" t="s">
        <v>267</v>
      </c>
      <c r="I2487" t="s">
        <v>213</v>
      </c>
      <c r="J2487" t="s">
        <v>214</v>
      </c>
      <c r="K2487" t="s">
        <v>149</v>
      </c>
      <c r="L2487" t="s">
        <v>215</v>
      </c>
      <c r="M2487" t="s">
        <v>565</v>
      </c>
      <c r="N2487" t="s">
        <v>216</v>
      </c>
      <c r="O2487" s="57">
        <v>46239.617685185185</v>
      </c>
      <c r="P2487" s="57">
        <v>46239.617685185185</v>
      </c>
      <c r="Q2487">
        <v>69355300</v>
      </c>
      <c r="T2487" t="s">
        <v>1180</v>
      </c>
      <c r="V2487" t="s">
        <v>1181</v>
      </c>
      <c r="Z2487">
        <v>116.08622</v>
      </c>
      <c r="AA2487">
        <v>-8.5436499999999995</v>
      </c>
      <c r="AB2487" t="s">
        <v>1182</v>
      </c>
      <c r="AC2487" t="s">
        <v>237</v>
      </c>
      <c r="AL2487" t="s">
        <v>218</v>
      </c>
      <c r="AM2487" t="s">
        <v>1183</v>
      </c>
      <c r="AN2487" t="s">
        <v>6</v>
      </c>
      <c r="AO2487" s="57">
        <v>46150.621377314812</v>
      </c>
      <c r="AP2487" s="57">
        <v>46234</v>
      </c>
      <c r="AR2487" t="s">
        <v>566</v>
      </c>
      <c r="AS2487" t="s">
        <v>267</v>
      </c>
      <c r="AT2487" t="s">
        <v>231</v>
      </c>
      <c r="AV2487" t="s">
        <v>2795</v>
      </c>
      <c r="AW2487" t="s">
        <v>919</v>
      </c>
      <c r="AX2487" t="s">
        <v>223</v>
      </c>
      <c r="BA2487" s="57">
        <v>46234.416666666664</v>
      </c>
      <c r="BB2487" t="s">
        <v>1183</v>
      </c>
      <c r="BF2487" s="6" t="e">
        <f t="shared" si="114"/>
        <v>#NUM!</v>
      </c>
      <c r="BG2487" t="e">
        <f t="shared" si="115"/>
        <v>#NUM!</v>
      </c>
      <c r="BH2487" t="e">
        <f t="shared" si="116"/>
        <v>#NUM!</v>
      </c>
      <c r="BI2487" t="str">
        <f>VLOOKUP(H2487,Sheet2!$A$1:$B$270,2,FALSE)</f>
        <v>MATARAM</v>
      </c>
    </row>
    <row r="2488" spans="1:61">
      <c r="A2488">
        <v>2487</v>
      </c>
      <c r="B2488">
        <v>1002514414</v>
      </c>
      <c r="C2488">
        <v>3</v>
      </c>
      <c r="D2488" t="s">
        <v>42</v>
      </c>
      <c r="E2488">
        <v>5</v>
      </c>
      <c r="F2488" t="s">
        <v>102</v>
      </c>
      <c r="G2488" t="s">
        <v>100</v>
      </c>
      <c r="H2488" t="s">
        <v>282</v>
      </c>
      <c r="I2488" t="s">
        <v>213</v>
      </c>
      <c r="J2488" t="s">
        <v>214</v>
      </c>
      <c r="K2488" t="s">
        <v>149</v>
      </c>
      <c r="L2488" t="s">
        <v>215</v>
      </c>
      <c r="M2488" t="s">
        <v>76</v>
      </c>
      <c r="N2488" t="s">
        <v>216</v>
      </c>
      <c r="O2488" s="57">
        <v>46241.491631944446</v>
      </c>
      <c r="P2488" s="57">
        <v>46242.644861111112</v>
      </c>
      <c r="Q2488">
        <v>69360678</v>
      </c>
      <c r="S2488">
        <v>152507225606</v>
      </c>
      <c r="T2488" t="s">
        <v>5306</v>
      </c>
      <c r="U2488" t="s">
        <v>5307</v>
      </c>
      <c r="V2488" t="s">
        <v>5308</v>
      </c>
      <c r="Z2488">
        <v>113.81268583238101</v>
      </c>
      <c r="AA2488">
        <v>-7.9142809290876599</v>
      </c>
      <c r="AB2488" t="s">
        <v>5309</v>
      </c>
      <c r="AC2488" t="s">
        <v>217</v>
      </c>
      <c r="AL2488" t="s">
        <v>218</v>
      </c>
      <c r="AM2488" t="s">
        <v>5310</v>
      </c>
      <c r="AN2488" t="s">
        <v>6</v>
      </c>
      <c r="AO2488" s="57">
        <v>46211.496574074074</v>
      </c>
      <c r="AP2488" s="57">
        <v>46242.333333333336</v>
      </c>
      <c r="AR2488" t="s">
        <v>219</v>
      </c>
      <c r="AS2488" t="s">
        <v>282</v>
      </c>
      <c r="AT2488" t="s">
        <v>231</v>
      </c>
      <c r="AU2488">
        <v>20260808</v>
      </c>
      <c r="AV2488" t="s">
        <v>222</v>
      </c>
      <c r="AW2488" t="s">
        <v>1018</v>
      </c>
      <c r="AX2488" t="s">
        <v>223</v>
      </c>
      <c r="BA2488" s="57">
        <v>46242.333333333336</v>
      </c>
      <c r="BB2488" t="s">
        <v>5310</v>
      </c>
      <c r="BC2488">
        <v>2026</v>
      </c>
      <c r="BD2488">
        <v>8</v>
      </c>
      <c r="BE2488">
        <v>8</v>
      </c>
      <c r="BF2488" s="6">
        <f t="shared" si="114"/>
        <v>46242</v>
      </c>
      <c r="BG2488">
        <f t="shared" si="115"/>
        <v>-0.33333333333575865</v>
      </c>
      <c r="BH2488" t="str">
        <f t="shared" si="116"/>
        <v>COMPLY</v>
      </c>
      <c r="BI2488" t="str">
        <f>VLOOKUP(H2488,Sheet2!$A$1:$B$270,2,FALSE)</f>
        <v>JEMBER</v>
      </c>
    </row>
    <row r="2489" spans="1:61">
      <c r="A2489">
        <v>2488</v>
      </c>
      <c r="B2489">
        <v>1002513464</v>
      </c>
      <c r="C2489">
        <v>3</v>
      </c>
      <c r="D2489" t="s">
        <v>38</v>
      </c>
      <c r="E2489">
        <v>5</v>
      </c>
      <c r="F2489" t="s">
        <v>92</v>
      </c>
      <c r="G2489" t="s">
        <v>92</v>
      </c>
      <c r="H2489" t="s">
        <v>256</v>
      </c>
      <c r="I2489" t="s">
        <v>213</v>
      </c>
      <c r="J2489" t="s">
        <v>214</v>
      </c>
      <c r="K2489" t="s">
        <v>149</v>
      </c>
      <c r="L2489" t="s">
        <v>215</v>
      </c>
      <c r="M2489" t="s">
        <v>76</v>
      </c>
      <c r="N2489" t="s">
        <v>216</v>
      </c>
      <c r="O2489" s="57">
        <v>46240.793078703704</v>
      </c>
      <c r="P2489" s="57">
        <v>46241.687280092592</v>
      </c>
      <c r="Q2489">
        <v>69360347</v>
      </c>
      <c r="S2489">
        <v>152631206949</v>
      </c>
      <c r="T2489" t="s">
        <v>2806</v>
      </c>
      <c r="U2489" t="s">
        <v>5316</v>
      </c>
      <c r="V2489" t="s">
        <v>2807</v>
      </c>
      <c r="Z2489">
        <v>111.42734299999999</v>
      </c>
      <c r="AA2489">
        <v>-7.5500769999999999</v>
      </c>
      <c r="AB2489" t="s">
        <v>2808</v>
      </c>
      <c r="AC2489" t="s">
        <v>237</v>
      </c>
      <c r="AL2489" t="s">
        <v>218</v>
      </c>
      <c r="AM2489" t="s">
        <v>2093</v>
      </c>
      <c r="AN2489" t="s">
        <v>6</v>
      </c>
      <c r="AO2489" s="57">
        <v>46181.79886574074</v>
      </c>
      <c r="AP2489" s="57">
        <v>46241.625</v>
      </c>
      <c r="AR2489" t="s">
        <v>219</v>
      </c>
      <c r="AS2489" t="s">
        <v>256</v>
      </c>
      <c r="AT2489" t="s">
        <v>231</v>
      </c>
      <c r="AU2489">
        <v>20260807</v>
      </c>
      <c r="AV2489" t="s">
        <v>222</v>
      </c>
      <c r="AW2489" t="s">
        <v>1010</v>
      </c>
      <c r="AX2489" t="s">
        <v>223</v>
      </c>
      <c r="BA2489" s="57">
        <v>46241.625</v>
      </c>
      <c r="BB2489" t="s">
        <v>2093</v>
      </c>
      <c r="BC2489">
        <v>2026</v>
      </c>
      <c r="BD2489">
        <v>8</v>
      </c>
      <c r="BE2489">
        <v>7</v>
      </c>
      <c r="BF2489" s="6">
        <f t="shared" si="114"/>
        <v>46241</v>
      </c>
      <c r="BG2489">
        <f t="shared" si="115"/>
        <v>-0.625</v>
      </c>
      <c r="BH2489" t="str">
        <f t="shared" si="116"/>
        <v>COMPLY</v>
      </c>
      <c r="BI2489" t="str">
        <f>VLOOKUP(H2489,Sheet2!$A$1:$B$270,2,FALSE)</f>
        <v>MADIUN</v>
      </c>
    </row>
    <row r="2490" spans="1:61">
      <c r="A2490">
        <v>2489</v>
      </c>
      <c r="B2490">
        <v>1002504815</v>
      </c>
      <c r="C2490">
        <v>3</v>
      </c>
      <c r="D2490" t="s">
        <v>49</v>
      </c>
      <c r="E2490">
        <v>4</v>
      </c>
      <c r="F2490" t="s">
        <v>246</v>
      </c>
      <c r="G2490" t="s">
        <v>247</v>
      </c>
      <c r="H2490" t="s">
        <v>969</v>
      </c>
      <c r="I2490" t="s">
        <v>213</v>
      </c>
      <c r="J2490" t="s">
        <v>214</v>
      </c>
      <c r="K2490" t="s">
        <v>149</v>
      </c>
      <c r="L2490" t="s">
        <v>215</v>
      </c>
      <c r="M2490" t="s">
        <v>575</v>
      </c>
      <c r="N2490" t="s">
        <v>216</v>
      </c>
      <c r="O2490" s="57">
        <v>46235.682592592595</v>
      </c>
      <c r="P2490" s="57">
        <v>46238.4530787037</v>
      </c>
      <c r="Q2490">
        <v>69356840</v>
      </c>
      <c r="S2490">
        <v>146422108899</v>
      </c>
      <c r="T2490" t="s">
        <v>2118</v>
      </c>
      <c r="U2490" t="s">
        <v>2812</v>
      </c>
      <c r="V2490" t="s">
        <v>2813</v>
      </c>
      <c r="Z2490">
        <v>110.427595</v>
      </c>
      <c r="AA2490">
        <v>-7.0173350000000001</v>
      </c>
      <c r="AB2490" t="s">
        <v>2121</v>
      </c>
      <c r="AC2490" t="s">
        <v>237</v>
      </c>
      <c r="AL2490" t="s">
        <v>218</v>
      </c>
      <c r="AM2490" t="s">
        <v>2814</v>
      </c>
      <c r="AN2490" t="s">
        <v>6</v>
      </c>
      <c r="AO2490" s="57">
        <v>46030.68409722222</v>
      </c>
      <c r="AP2490" s="57">
        <v>46236.541666666664</v>
      </c>
      <c r="AR2490" t="s">
        <v>14</v>
      </c>
      <c r="AS2490" t="s">
        <v>969</v>
      </c>
      <c r="AT2490" t="s">
        <v>231</v>
      </c>
      <c r="AV2490" t="s">
        <v>2815</v>
      </c>
      <c r="AW2490" t="s">
        <v>1018</v>
      </c>
      <c r="AX2490" t="s">
        <v>223</v>
      </c>
      <c r="BA2490" s="57">
        <v>46236.541666666664</v>
      </c>
      <c r="BB2490" t="s">
        <v>2814</v>
      </c>
      <c r="BF2490" s="6" t="e">
        <f t="shared" si="114"/>
        <v>#NUM!</v>
      </c>
      <c r="BG2490" t="e">
        <f t="shared" si="115"/>
        <v>#NUM!</v>
      </c>
      <c r="BH2490" t="e">
        <f t="shared" si="116"/>
        <v>#NUM!</v>
      </c>
      <c r="BI2490" t="e">
        <f>VLOOKUP(H2490,Sheet2!$A$1:$B$270,2,FALSE)</f>
        <v>#N/A</v>
      </c>
    </row>
    <row r="2491" spans="1:61">
      <c r="A2491">
        <v>2490</v>
      </c>
      <c r="B2491">
        <v>1002507259</v>
      </c>
      <c r="C2491">
        <v>3</v>
      </c>
      <c r="D2491" t="s">
        <v>45</v>
      </c>
      <c r="E2491">
        <v>5</v>
      </c>
      <c r="F2491" t="s">
        <v>113</v>
      </c>
      <c r="G2491" t="s">
        <v>117</v>
      </c>
      <c r="H2491" t="s">
        <v>421</v>
      </c>
      <c r="I2491" t="s">
        <v>213</v>
      </c>
      <c r="J2491" t="s">
        <v>214</v>
      </c>
      <c r="K2491" t="s">
        <v>149</v>
      </c>
      <c r="L2491" t="s">
        <v>215</v>
      </c>
      <c r="M2491" t="s">
        <v>565</v>
      </c>
      <c r="N2491" t="s">
        <v>216</v>
      </c>
      <c r="O2491" s="57">
        <v>46238.4218287037</v>
      </c>
      <c r="P2491" s="57">
        <v>46238.421840277777</v>
      </c>
      <c r="Q2491">
        <v>69355302</v>
      </c>
      <c r="T2491" t="s">
        <v>1175</v>
      </c>
      <c r="V2491" t="s">
        <v>1176</v>
      </c>
      <c r="Z2491">
        <v>122.93213799999999</v>
      </c>
      <c r="AA2491">
        <v>-8.3319700000000001</v>
      </c>
      <c r="AB2491" t="s">
        <v>1177</v>
      </c>
      <c r="AC2491" t="s">
        <v>237</v>
      </c>
      <c r="AL2491" t="s">
        <v>218</v>
      </c>
      <c r="AM2491" t="s">
        <v>1111</v>
      </c>
      <c r="AN2491" t="s">
        <v>6</v>
      </c>
      <c r="AO2491" s="57">
        <v>46120.423993055556</v>
      </c>
      <c r="AP2491" s="57">
        <v>46234</v>
      </c>
      <c r="AR2491" t="s">
        <v>566</v>
      </c>
      <c r="AS2491" t="s">
        <v>421</v>
      </c>
      <c r="AT2491" t="s">
        <v>221</v>
      </c>
      <c r="AV2491" t="s">
        <v>2816</v>
      </c>
      <c r="AW2491" t="s">
        <v>965</v>
      </c>
      <c r="AX2491" t="s">
        <v>223</v>
      </c>
      <c r="BA2491" s="57">
        <v>46234.541666666664</v>
      </c>
      <c r="BB2491" t="s">
        <v>1111</v>
      </c>
      <c r="BF2491" s="6" t="e">
        <f t="shared" si="114"/>
        <v>#NUM!</v>
      </c>
      <c r="BG2491" t="e">
        <f t="shared" si="115"/>
        <v>#NUM!</v>
      </c>
      <c r="BH2491" t="e">
        <f t="shared" si="116"/>
        <v>#NUM!</v>
      </c>
      <c r="BI2491" t="str">
        <f>VLOOKUP(H2491,Sheet2!$A$1:$B$270,2,FALSE)</f>
        <v>MAUMERE</v>
      </c>
    </row>
    <row r="2492" spans="1:61">
      <c r="A2492">
        <v>2491</v>
      </c>
      <c r="B2492">
        <v>1002517354</v>
      </c>
      <c r="C2492">
        <v>3</v>
      </c>
      <c r="D2492" t="s">
        <v>42</v>
      </c>
      <c r="E2492">
        <v>5</v>
      </c>
      <c r="F2492" t="s">
        <v>102</v>
      </c>
      <c r="G2492" t="s">
        <v>102</v>
      </c>
      <c r="H2492" t="s">
        <v>376</v>
      </c>
      <c r="I2492" t="s">
        <v>213</v>
      </c>
      <c r="J2492" t="s">
        <v>214</v>
      </c>
      <c r="K2492" t="s">
        <v>149</v>
      </c>
      <c r="M2492" t="s">
        <v>76</v>
      </c>
      <c r="N2492" t="s">
        <v>216</v>
      </c>
      <c r="O2492" s="57">
        <v>46244.464548611111</v>
      </c>
      <c r="P2492" s="57">
        <v>46244.70689814815</v>
      </c>
      <c r="Q2492">
        <v>69360737</v>
      </c>
      <c r="S2492">
        <v>152513202841</v>
      </c>
      <c r="T2492" t="s">
        <v>4653</v>
      </c>
      <c r="U2492" t="s">
        <v>6542</v>
      </c>
      <c r="V2492" t="s">
        <v>6543</v>
      </c>
      <c r="Z2492">
        <v>113.4261643</v>
      </c>
      <c r="AA2492">
        <v>-8.2553830999999995</v>
      </c>
      <c r="AB2492" t="s">
        <v>4656</v>
      </c>
      <c r="AC2492" t="s">
        <v>217</v>
      </c>
      <c r="AL2492" t="s">
        <v>218</v>
      </c>
      <c r="AM2492" t="s">
        <v>6544</v>
      </c>
      <c r="AN2492" t="s">
        <v>6</v>
      </c>
      <c r="AO2492" s="57">
        <v>46303.465555555558</v>
      </c>
      <c r="AR2492" t="s">
        <v>219</v>
      </c>
      <c r="AS2492" t="s">
        <v>376</v>
      </c>
      <c r="AT2492" t="s">
        <v>231</v>
      </c>
      <c r="AU2492">
        <v>20260810</v>
      </c>
      <c r="AV2492" t="s">
        <v>222</v>
      </c>
      <c r="AW2492" t="s">
        <v>595</v>
      </c>
      <c r="AX2492" t="s">
        <v>223</v>
      </c>
      <c r="BA2492" s="57">
        <v>46244.291666666664</v>
      </c>
      <c r="BB2492" t="s">
        <v>6544</v>
      </c>
      <c r="BC2492">
        <v>2026</v>
      </c>
      <c r="BD2492">
        <v>8</v>
      </c>
      <c r="BE2492">
        <v>10</v>
      </c>
      <c r="BF2492" s="6">
        <f t="shared" si="114"/>
        <v>46244</v>
      </c>
      <c r="BG2492">
        <f t="shared" si="115"/>
        <v>-0.29166666666424135</v>
      </c>
      <c r="BH2492" t="str">
        <f t="shared" si="116"/>
        <v>COMPLY</v>
      </c>
      <c r="BI2492" t="str">
        <f>VLOOKUP(H2492,Sheet2!$A$1:$B$270,2,FALSE)</f>
        <v>JEMBER</v>
      </c>
    </row>
    <row r="2493" spans="1:61">
      <c r="A2493">
        <v>2492</v>
      </c>
      <c r="B2493">
        <v>1002520619</v>
      </c>
      <c r="C2493">
        <v>3</v>
      </c>
      <c r="D2493" t="s">
        <v>38</v>
      </c>
      <c r="E2493">
        <v>5</v>
      </c>
      <c r="F2493" t="s">
        <v>250</v>
      </c>
      <c r="G2493" t="s">
        <v>91</v>
      </c>
      <c r="H2493" t="s">
        <v>398</v>
      </c>
      <c r="I2493" t="s">
        <v>213</v>
      </c>
      <c r="J2493" t="s">
        <v>214</v>
      </c>
      <c r="K2493" t="s">
        <v>149</v>
      </c>
      <c r="L2493" t="s">
        <v>215</v>
      </c>
      <c r="M2493" t="s">
        <v>286</v>
      </c>
      <c r="N2493" t="s">
        <v>216</v>
      </c>
      <c r="O2493" s="57">
        <v>46245.666620370372</v>
      </c>
      <c r="P2493" s="57">
        <v>46246.488553240742</v>
      </c>
      <c r="Q2493">
        <v>69363581</v>
      </c>
      <c r="S2493">
        <v>152703903065</v>
      </c>
      <c r="T2493" t="s">
        <v>7657</v>
      </c>
      <c r="U2493" t="s">
        <v>7658</v>
      </c>
      <c r="V2493" t="s">
        <v>7659</v>
      </c>
      <c r="Z2493">
        <v>112.5975167</v>
      </c>
      <c r="AA2493">
        <v>-7.9672351999999904</v>
      </c>
      <c r="AB2493" t="s">
        <v>7660</v>
      </c>
      <c r="AC2493" t="s">
        <v>237</v>
      </c>
      <c r="AL2493" t="s">
        <v>218</v>
      </c>
      <c r="AM2493" t="s">
        <v>7661</v>
      </c>
      <c r="AN2493" t="s">
        <v>6</v>
      </c>
      <c r="AO2493" s="57">
        <v>46334.673483796294</v>
      </c>
      <c r="AP2493" s="57">
        <v>46246.625</v>
      </c>
      <c r="AR2493" t="s">
        <v>241</v>
      </c>
      <c r="AS2493" t="s">
        <v>398</v>
      </c>
      <c r="AT2493" t="s">
        <v>231</v>
      </c>
      <c r="AV2493" t="s">
        <v>905</v>
      </c>
      <c r="AW2493" t="s">
        <v>1023</v>
      </c>
      <c r="AX2493" t="s">
        <v>223</v>
      </c>
      <c r="BA2493" s="57">
        <v>46246.625</v>
      </c>
      <c r="BB2493" t="s">
        <v>7661</v>
      </c>
      <c r="BF2493" s="6" t="e">
        <f t="shared" si="114"/>
        <v>#NUM!</v>
      </c>
      <c r="BG2493" t="e">
        <f t="shared" si="115"/>
        <v>#NUM!</v>
      </c>
      <c r="BH2493" t="e">
        <f t="shared" si="116"/>
        <v>#NUM!</v>
      </c>
      <c r="BI2493" t="str">
        <f>VLOOKUP(H2493,Sheet2!$A$1:$B$270,2,FALSE)</f>
        <v>MALANG</v>
      </c>
    </row>
    <row r="2494" spans="1:61">
      <c r="A2494">
        <v>2493</v>
      </c>
      <c r="B2494">
        <v>1002532660</v>
      </c>
      <c r="C2494">
        <v>3</v>
      </c>
      <c r="D2494" t="s">
        <v>42</v>
      </c>
      <c r="E2494">
        <v>5</v>
      </c>
      <c r="F2494" t="s">
        <v>106</v>
      </c>
      <c r="G2494" t="s">
        <v>104</v>
      </c>
      <c r="H2494" t="s">
        <v>508</v>
      </c>
      <c r="I2494" t="s">
        <v>213</v>
      </c>
      <c r="J2494" t="s">
        <v>214</v>
      </c>
      <c r="K2494" t="s">
        <v>149</v>
      </c>
      <c r="M2494" t="s">
        <v>76</v>
      </c>
      <c r="N2494" t="s">
        <v>216</v>
      </c>
      <c r="O2494" s="57">
        <v>46252.460185185184</v>
      </c>
      <c r="P2494" s="57">
        <v>46252.758842592593</v>
      </c>
      <c r="Q2494">
        <v>69368742</v>
      </c>
      <c r="S2494">
        <v>152543206025</v>
      </c>
      <c r="T2494" t="s">
        <v>13895</v>
      </c>
      <c r="U2494" t="s">
        <v>13896</v>
      </c>
      <c r="V2494" t="s">
        <v>13897</v>
      </c>
      <c r="Z2494">
        <v>113.22667869999999</v>
      </c>
      <c r="AA2494">
        <v>-8.2199629999999999</v>
      </c>
      <c r="AB2494" t="s">
        <v>13898</v>
      </c>
      <c r="AC2494" t="s">
        <v>230</v>
      </c>
      <c r="AL2494" t="s">
        <v>218</v>
      </c>
      <c r="AM2494" t="s">
        <v>13899</v>
      </c>
      <c r="AN2494" t="s">
        <v>6</v>
      </c>
      <c r="AO2494" t="s">
        <v>12849</v>
      </c>
      <c r="AP2494" s="57">
        <v>46253.541666666664</v>
      </c>
      <c r="AR2494" t="s">
        <v>219</v>
      </c>
      <c r="AS2494" t="s">
        <v>508</v>
      </c>
      <c r="AT2494" t="s">
        <v>352</v>
      </c>
      <c r="AU2494">
        <v>20260818</v>
      </c>
      <c r="AV2494" t="s">
        <v>222</v>
      </c>
      <c r="AW2494" t="s">
        <v>13886</v>
      </c>
      <c r="AX2494" t="s">
        <v>223</v>
      </c>
      <c r="BA2494" s="57">
        <v>46253.541666666664</v>
      </c>
      <c r="BB2494" t="s">
        <v>13899</v>
      </c>
      <c r="BC2494">
        <v>2026</v>
      </c>
      <c r="BD2494">
        <v>8</v>
      </c>
      <c r="BE2494">
        <v>18</v>
      </c>
      <c r="BF2494" s="6">
        <f t="shared" si="114"/>
        <v>46252</v>
      </c>
      <c r="BG2494">
        <f t="shared" si="115"/>
        <v>-1.5416666666642413</v>
      </c>
      <c r="BH2494" t="str">
        <f t="shared" si="116"/>
        <v>COMPLY</v>
      </c>
      <c r="BI2494" t="str">
        <f>VLOOKUP(H2494,Sheet2!$A$1:$B$270,2,FALSE)</f>
        <v>PROBOLINGGO</v>
      </c>
    </row>
    <row r="2495" spans="1:61">
      <c r="A2495">
        <v>2494</v>
      </c>
      <c r="B2495">
        <v>1002513953</v>
      </c>
      <c r="C2495">
        <v>3</v>
      </c>
      <c r="D2495" t="s">
        <v>49</v>
      </c>
      <c r="E2495">
        <v>4</v>
      </c>
      <c r="F2495" t="s">
        <v>246</v>
      </c>
      <c r="G2495" t="s">
        <v>324</v>
      </c>
      <c r="H2495" t="s">
        <v>934</v>
      </c>
      <c r="I2495" t="s">
        <v>213</v>
      </c>
      <c r="J2495" t="s">
        <v>214</v>
      </c>
      <c r="K2495" t="s">
        <v>149</v>
      </c>
      <c r="L2495" t="s">
        <v>215</v>
      </c>
      <c r="M2495" t="s">
        <v>76</v>
      </c>
      <c r="N2495" t="s">
        <v>216</v>
      </c>
      <c r="O2495" s="57">
        <v>46241.412453703706</v>
      </c>
      <c r="P2495" s="57">
        <v>46241.910324074073</v>
      </c>
      <c r="Q2495">
        <v>69360509</v>
      </c>
      <c r="S2495">
        <v>141411101909</v>
      </c>
      <c r="T2495" t="s">
        <v>5317</v>
      </c>
      <c r="U2495" t="s">
        <v>5318</v>
      </c>
      <c r="V2495" t="s">
        <v>5319</v>
      </c>
      <c r="Z2495">
        <v>110.385673977434</v>
      </c>
      <c r="AA2495">
        <v>-7.2096624873537403</v>
      </c>
      <c r="AB2495" t="s">
        <v>5320</v>
      </c>
      <c r="AC2495" t="s">
        <v>217</v>
      </c>
      <c r="AL2495" t="s">
        <v>218</v>
      </c>
      <c r="AM2495" t="s">
        <v>5321</v>
      </c>
      <c r="AN2495" t="s">
        <v>6</v>
      </c>
      <c r="AO2495" s="57">
        <v>46211.413402777776</v>
      </c>
      <c r="AP2495" s="57">
        <v>46243.333333333336</v>
      </c>
      <c r="AR2495" t="s">
        <v>219</v>
      </c>
      <c r="AS2495" t="s">
        <v>934</v>
      </c>
      <c r="AT2495" t="s">
        <v>231</v>
      </c>
      <c r="AU2495">
        <v>20260807</v>
      </c>
      <c r="AV2495" t="s">
        <v>222</v>
      </c>
      <c r="AW2495" t="s">
        <v>1012</v>
      </c>
      <c r="AX2495" t="s">
        <v>223</v>
      </c>
      <c r="BA2495" s="57">
        <v>46243.333333333336</v>
      </c>
      <c r="BB2495" t="s">
        <v>5321</v>
      </c>
      <c r="BC2495">
        <v>2026</v>
      </c>
      <c r="BD2495">
        <v>8</v>
      </c>
      <c r="BE2495">
        <v>7</v>
      </c>
      <c r="BF2495" s="6">
        <f t="shared" si="114"/>
        <v>46241</v>
      </c>
      <c r="BG2495">
        <f t="shared" si="115"/>
        <v>-2.3333333333357587</v>
      </c>
      <c r="BH2495" t="str">
        <f t="shared" si="116"/>
        <v>COMPLY</v>
      </c>
      <c r="BI2495" t="e">
        <f>VLOOKUP(H2495,Sheet2!$A$1:$B$270,2,FALSE)</f>
        <v>#N/A</v>
      </c>
    </row>
    <row r="2496" spans="1:61">
      <c r="A2496">
        <v>2495</v>
      </c>
      <c r="B2496">
        <v>1002516358</v>
      </c>
      <c r="C2496">
        <v>3</v>
      </c>
      <c r="D2496" t="s">
        <v>38</v>
      </c>
      <c r="E2496">
        <v>5</v>
      </c>
      <c r="F2496" t="s">
        <v>90</v>
      </c>
      <c r="G2496" t="s">
        <v>90</v>
      </c>
      <c r="H2496" t="s">
        <v>354</v>
      </c>
      <c r="I2496" t="s">
        <v>213</v>
      </c>
      <c r="J2496" t="s">
        <v>214</v>
      </c>
      <c r="K2496" t="s">
        <v>149</v>
      </c>
      <c r="M2496" t="s">
        <v>76</v>
      </c>
      <c r="N2496" t="s">
        <v>216</v>
      </c>
      <c r="O2496" s="57">
        <v>46243.426307870373</v>
      </c>
      <c r="P2496" s="57">
        <v>46243.759884259256</v>
      </c>
      <c r="Q2496">
        <v>69351005</v>
      </c>
      <c r="S2496">
        <v>152639219402</v>
      </c>
      <c r="T2496" t="s">
        <v>5327</v>
      </c>
      <c r="U2496" t="s">
        <v>5328</v>
      </c>
      <c r="V2496" t="s">
        <v>5329</v>
      </c>
      <c r="Z2496">
        <v>112.236242931213</v>
      </c>
      <c r="AA2496">
        <v>-7.7515946976328003</v>
      </c>
      <c r="AB2496" t="s">
        <v>5330</v>
      </c>
      <c r="AC2496" t="s">
        <v>230</v>
      </c>
      <c r="AL2496" t="s">
        <v>218</v>
      </c>
      <c r="AM2496" t="s">
        <v>5331</v>
      </c>
      <c r="AN2496" t="s">
        <v>6</v>
      </c>
      <c r="AO2496" s="57">
        <v>46273.434502314813</v>
      </c>
      <c r="AR2496" t="s">
        <v>219</v>
      </c>
      <c r="AS2496" t="s">
        <v>354</v>
      </c>
      <c r="AT2496" t="s">
        <v>231</v>
      </c>
      <c r="AU2496">
        <v>20260809</v>
      </c>
      <c r="AV2496" t="s">
        <v>222</v>
      </c>
      <c r="AW2496" t="s">
        <v>634</v>
      </c>
      <c r="AX2496" t="s">
        <v>223</v>
      </c>
      <c r="BA2496" s="57">
        <v>46243.291666666664</v>
      </c>
      <c r="BB2496" t="s">
        <v>5331</v>
      </c>
      <c r="BC2496">
        <v>2026</v>
      </c>
      <c r="BD2496">
        <v>8</v>
      </c>
      <c r="BE2496">
        <v>9</v>
      </c>
      <c r="BF2496" s="6">
        <f t="shared" si="114"/>
        <v>46243</v>
      </c>
      <c r="BG2496">
        <f t="shared" si="115"/>
        <v>-0.29166666666424135</v>
      </c>
      <c r="BH2496" t="str">
        <f t="shared" si="116"/>
        <v>COMPLY</v>
      </c>
      <c r="BI2496" t="str">
        <f>VLOOKUP(H2496,Sheet2!$A$1:$B$270,2,FALSE)</f>
        <v>KEDIRI</v>
      </c>
    </row>
    <row r="2497" spans="1:61">
      <c r="A2497">
        <v>2496</v>
      </c>
      <c r="B2497">
        <v>1002519145</v>
      </c>
      <c r="C2497">
        <v>3</v>
      </c>
      <c r="D2497" t="s">
        <v>38</v>
      </c>
      <c r="E2497">
        <v>5</v>
      </c>
      <c r="F2497" t="s">
        <v>90</v>
      </c>
      <c r="G2497" t="s">
        <v>90</v>
      </c>
      <c r="H2497" t="s">
        <v>480</v>
      </c>
      <c r="I2497" t="s">
        <v>213</v>
      </c>
      <c r="J2497" t="s">
        <v>214</v>
      </c>
      <c r="K2497" t="s">
        <v>149</v>
      </c>
      <c r="L2497" t="s">
        <v>215</v>
      </c>
      <c r="M2497" t="s">
        <v>76</v>
      </c>
      <c r="N2497" t="s">
        <v>216</v>
      </c>
      <c r="O2497" s="57">
        <v>46245.415925925925</v>
      </c>
      <c r="P2497" s="57">
        <v>46245.6796875</v>
      </c>
      <c r="Q2497">
        <v>69362993</v>
      </c>
      <c r="S2497">
        <v>152625207359</v>
      </c>
      <c r="T2497" t="s">
        <v>7663</v>
      </c>
      <c r="U2497" t="s">
        <v>7664</v>
      </c>
      <c r="V2497" t="s">
        <v>7665</v>
      </c>
      <c r="Z2497">
        <v>112.09904899999999</v>
      </c>
      <c r="AA2497">
        <v>-7.7564820000000001</v>
      </c>
      <c r="AB2497" t="s">
        <v>7666</v>
      </c>
      <c r="AC2497" t="s">
        <v>237</v>
      </c>
      <c r="AL2497" t="s">
        <v>218</v>
      </c>
      <c r="AM2497" t="s">
        <v>7667</v>
      </c>
      <c r="AN2497" t="s">
        <v>6</v>
      </c>
      <c r="AO2497" s="57">
        <v>46334.42396990741</v>
      </c>
      <c r="AP2497" s="57">
        <v>46248.333333333336</v>
      </c>
      <c r="AR2497" t="s">
        <v>219</v>
      </c>
      <c r="AS2497" t="s">
        <v>480</v>
      </c>
      <c r="AT2497" t="s">
        <v>231</v>
      </c>
      <c r="AU2497">
        <v>20260811</v>
      </c>
      <c r="AV2497" t="s">
        <v>222</v>
      </c>
      <c r="AW2497" t="s">
        <v>1010</v>
      </c>
      <c r="AX2497" t="s">
        <v>223</v>
      </c>
      <c r="BA2497" s="57">
        <v>46248.333333333336</v>
      </c>
      <c r="BB2497" t="s">
        <v>7667</v>
      </c>
      <c r="BC2497">
        <v>2026</v>
      </c>
      <c r="BD2497">
        <v>8</v>
      </c>
      <c r="BE2497">
        <v>11</v>
      </c>
      <c r="BF2497" s="6">
        <f t="shared" si="114"/>
        <v>46245</v>
      </c>
      <c r="BG2497">
        <f t="shared" si="115"/>
        <v>-3.3333333333357587</v>
      </c>
      <c r="BH2497" t="str">
        <f t="shared" si="116"/>
        <v>COMPLY</v>
      </c>
      <c r="BI2497" t="str">
        <f>VLOOKUP(H2497,Sheet2!$A$1:$B$270,2,FALSE)</f>
        <v>KEDIRI</v>
      </c>
    </row>
    <row r="2498" spans="1:61">
      <c r="A2498">
        <v>2497</v>
      </c>
      <c r="B2498">
        <v>1002524369</v>
      </c>
      <c r="C2498">
        <v>3</v>
      </c>
      <c r="D2498" t="s">
        <v>49</v>
      </c>
      <c r="E2498">
        <v>4</v>
      </c>
      <c r="F2498" t="s">
        <v>246</v>
      </c>
      <c r="G2498" t="s">
        <v>247</v>
      </c>
      <c r="H2498" t="s">
        <v>930</v>
      </c>
      <c r="I2498" t="s">
        <v>213</v>
      </c>
      <c r="J2498" t="s">
        <v>214</v>
      </c>
      <c r="K2498" t="s">
        <v>149</v>
      </c>
      <c r="M2498" t="s">
        <v>76</v>
      </c>
      <c r="N2498" t="s">
        <v>216</v>
      </c>
      <c r="O2498" s="57">
        <v>46247.582974537036</v>
      </c>
      <c r="P2498" s="57">
        <v>46252.624444444446</v>
      </c>
      <c r="Q2498">
        <v>69365218</v>
      </c>
      <c r="S2498">
        <v>142410346122</v>
      </c>
      <c r="T2498" t="s">
        <v>9506</v>
      </c>
      <c r="U2498" t="s">
        <v>9302</v>
      </c>
      <c r="V2498" t="s">
        <v>12147</v>
      </c>
      <c r="Z2498">
        <v>110.50471916697001</v>
      </c>
      <c r="AA2498">
        <v>-7.02306447049539</v>
      </c>
      <c r="AB2498" t="s">
        <v>9507</v>
      </c>
      <c r="AC2498" t="s">
        <v>226</v>
      </c>
      <c r="AL2498" t="s">
        <v>218</v>
      </c>
      <c r="AM2498" t="s">
        <v>12148</v>
      </c>
      <c r="AN2498" t="s">
        <v>6</v>
      </c>
      <c r="AO2498" t="s">
        <v>8882</v>
      </c>
      <c r="AP2498" s="57">
        <v>46252.458333333336</v>
      </c>
      <c r="AR2498" t="s">
        <v>219</v>
      </c>
      <c r="AS2498" t="s">
        <v>930</v>
      </c>
      <c r="AT2498" t="s">
        <v>231</v>
      </c>
      <c r="AU2498">
        <v>20260818</v>
      </c>
      <c r="AV2498" t="s">
        <v>222</v>
      </c>
      <c r="AW2498" t="s">
        <v>561</v>
      </c>
      <c r="AX2498" t="s">
        <v>223</v>
      </c>
      <c r="BA2498" s="57">
        <v>46252.458333333336</v>
      </c>
      <c r="BB2498" t="s">
        <v>12148</v>
      </c>
      <c r="BC2498">
        <v>2026</v>
      </c>
      <c r="BD2498">
        <v>8</v>
      </c>
      <c r="BE2498">
        <v>18</v>
      </c>
      <c r="BF2498" s="6">
        <f t="shared" si="114"/>
        <v>46252</v>
      </c>
      <c r="BG2498">
        <f t="shared" si="115"/>
        <v>-0.45833333333575865</v>
      </c>
      <c r="BH2498" t="str">
        <f t="shared" si="116"/>
        <v>COMPLY</v>
      </c>
      <c r="BI2498" t="e">
        <f>VLOOKUP(H2498,Sheet2!$A$1:$B$270,2,FALSE)</f>
        <v>#N/A</v>
      </c>
    </row>
    <row r="2499" spans="1:61">
      <c r="A2499">
        <v>2498</v>
      </c>
      <c r="B2499">
        <v>1002511183</v>
      </c>
      <c r="C2499">
        <v>3</v>
      </c>
      <c r="D2499" t="s">
        <v>42</v>
      </c>
      <c r="E2499">
        <v>5</v>
      </c>
      <c r="F2499" t="s">
        <v>233</v>
      </c>
      <c r="G2499" t="s">
        <v>105</v>
      </c>
      <c r="H2499" t="s">
        <v>299</v>
      </c>
      <c r="I2499" t="s">
        <v>213</v>
      </c>
      <c r="J2499" t="s">
        <v>214</v>
      </c>
      <c r="K2499" t="s">
        <v>149</v>
      </c>
      <c r="M2499" t="s">
        <v>575</v>
      </c>
      <c r="N2499" t="s">
        <v>216</v>
      </c>
      <c r="O2499" s="57">
        <v>46239.700416666667</v>
      </c>
      <c r="P2499" s="57">
        <v>46241.801550925928</v>
      </c>
      <c r="Q2499">
        <v>69359412</v>
      </c>
      <c r="S2499">
        <v>152313206023</v>
      </c>
      <c r="T2499" t="s">
        <v>1104</v>
      </c>
      <c r="U2499" t="s">
        <v>1080</v>
      </c>
      <c r="V2499" t="s">
        <v>2824</v>
      </c>
      <c r="Z2499">
        <v>112.40062810000001</v>
      </c>
      <c r="AA2499">
        <v>-7.4250100999999997</v>
      </c>
      <c r="AB2499" t="s">
        <v>2825</v>
      </c>
      <c r="AC2499" t="s">
        <v>230</v>
      </c>
      <c r="AL2499" t="s">
        <v>218</v>
      </c>
      <c r="AM2499" t="s">
        <v>2826</v>
      </c>
      <c r="AN2499" t="s">
        <v>6</v>
      </c>
      <c r="AO2499" s="57">
        <v>46150.705266203702</v>
      </c>
      <c r="AP2499" s="57">
        <v>46241.541666666664</v>
      </c>
      <c r="AQ2499" t="s">
        <v>564</v>
      </c>
      <c r="AR2499" t="s">
        <v>14</v>
      </c>
      <c r="AS2499" t="s">
        <v>299</v>
      </c>
      <c r="AT2499" t="s">
        <v>352</v>
      </c>
      <c r="AV2499" t="s">
        <v>5332</v>
      </c>
      <c r="AW2499" t="s">
        <v>561</v>
      </c>
      <c r="AX2499" t="s">
        <v>223</v>
      </c>
      <c r="BA2499" s="57">
        <v>46241.541666666664</v>
      </c>
      <c r="BB2499" t="s">
        <v>2826</v>
      </c>
      <c r="BF2499" s="6" t="e">
        <f t="shared" ref="BF2499:BF2562" si="117">DATE(BC2499,BD2499,BE2499)</f>
        <v>#NUM!</v>
      </c>
      <c r="BG2499" t="e">
        <f t="shared" ref="BG2499:BG2562" si="118">BF2499-BA2499</f>
        <v>#NUM!</v>
      </c>
      <c r="BH2499" t="e">
        <f t="shared" ref="BH2499:BH2562" si="119">IF(BG2499=1,"COMPLY",IF(BG2499&lt;1,"COMPLY","NOT COMPLY"))</f>
        <v>#NUM!</v>
      </c>
      <c r="BI2499" t="str">
        <f>VLOOKUP(H2499,Sheet2!$A$1:$B$270,2,FALSE)</f>
        <v>MOJOKERTO</v>
      </c>
    </row>
    <row r="2500" spans="1:61">
      <c r="A2500">
        <v>2499</v>
      </c>
      <c r="B2500">
        <v>1002505967</v>
      </c>
      <c r="C2500">
        <v>3</v>
      </c>
      <c r="D2500" t="s">
        <v>42</v>
      </c>
      <c r="E2500">
        <v>5</v>
      </c>
      <c r="F2500" t="s">
        <v>106</v>
      </c>
      <c r="G2500" t="s">
        <v>104</v>
      </c>
      <c r="H2500" t="s">
        <v>485</v>
      </c>
      <c r="I2500" t="s">
        <v>213</v>
      </c>
      <c r="J2500" t="s">
        <v>214</v>
      </c>
      <c r="K2500" t="s">
        <v>149</v>
      </c>
      <c r="L2500" t="s">
        <v>215</v>
      </c>
      <c r="M2500" t="s">
        <v>76</v>
      </c>
      <c r="N2500" t="s">
        <v>216</v>
      </c>
      <c r="O2500" s="57">
        <v>46237.505520833336</v>
      </c>
      <c r="P2500" s="57">
        <v>46237.650081018517</v>
      </c>
      <c r="Q2500">
        <v>69357436</v>
      </c>
      <c r="S2500">
        <v>152534203448</v>
      </c>
      <c r="T2500" t="s">
        <v>2827</v>
      </c>
      <c r="U2500" t="s">
        <v>2828</v>
      </c>
      <c r="V2500" t="s">
        <v>2829</v>
      </c>
      <c r="Z2500">
        <v>113.14289800822699</v>
      </c>
      <c r="AA2500">
        <v>-8.1303610952687304</v>
      </c>
      <c r="AB2500" t="s">
        <v>2830</v>
      </c>
      <c r="AC2500" t="s">
        <v>217</v>
      </c>
      <c r="AL2500" t="s">
        <v>218</v>
      </c>
      <c r="AM2500" t="s">
        <v>2017</v>
      </c>
      <c r="AN2500" t="s">
        <v>6</v>
      </c>
      <c r="AO2500" s="57">
        <v>46089.507256944446</v>
      </c>
      <c r="AP2500" s="57">
        <v>46238.541666666664</v>
      </c>
      <c r="AR2500" t="s">
        <v>219</v>
      </c>
      <c r="AS2500" t="s">
        <v>485</v>
      </c>
      <c r="AT2500" t="s">
        <v>221</v>
      </c>
      <c r="AU2500">
        <v>20260803</v>
      </c>
      <c r="AV2500" t="s">
        <v>222</v>
      </c>
      <c r="AW2500" t="s">
        <v>1086</v>
      </c>
      <c r="AX2500" t="s">
        <v>223</v>
      </c>
      <c r="BA2500" s="57">
        <v>46238.541666666664</v>
      </c>
      <c r="BB2500" t="s">
        <v>2017</v>
      </c>
      <c r="BC2500">
        <v>2026</v>
      </c>
      <c r="BD2500">
        <v>8</v>
      </c>
      <c r="BE2500">
        <v>3</v>
      </c>
      <c r="BF2500" s="6">
        <f t="shared" si="117"/>
        <v>46237</v>
      </c>
      <c r="BG2500">
        <f t="shared" si="118"/>
        <v>-1.5416666666642413</v>
      </c>
      <c r="BH2500" t="str">
        <f t="shared" si="119"/>
        <v>COMPLY</v>
      </c>
      <c r="BI2500" t="str">
        <f>VLOOKUP(H2500,Sheet2!$A$1:$B$270,2,FALSE)</f>
        <v>PROBOLINGGO</v>
      </c>
    </row>
    <row r="2501" spans="1:61">
      <c r="A2501">
        <v>2500</v>
      </c>
      <c r="B2501">
        <v>1002526711</v>
      </c>
      <c r="C2501">
        <v>3</v>
      </c>
      <c r="D2501" t="s">
        <v>59</v>
      </c>
      <c r="E2501">
        <v>4</v>
      </c>
      <c r="F2501" t="s">
        <v>224</v>
      </c>
      <c r="G2501" t="s">
        <v>581</v>
      </c>
      <c r="H2501" t="s">
        <v>647</v>
      </c>
      <c r="I2501" t="s">
        <v>213</v>
      </c>
      <c r="J2501" t="s">
        <v>214</v>
      </c>
      <c r="K2501" t="s">
        <v>149</v>
      </c>
      <c r="M2501" t="s">
        <v>236</v>
      </c>
      <c r="N2501" t="s">
        <v>216</v>
      </c>
      <c r="O2501" s="57">
        <v>46248.619351851848</v>
      </c>
      <c r="P2501" s="57">
        <v>46252.084155092591</v>
      </c>
      <c r="Q2501">
        <v>69366177</v>
      </c>
      <c r="S2501">
        <v>143363111750</v>
      </c>
      <c r="T2501" t="s">
        <v>10054</v>
      </c>
      <c r="U2501" t="s">
        <v>12149</v>
      </c>
      <c r="Z2501">
        <v>109.34751707116401</v>
      </c>
      <c r="AA2501">
        <v>-7.3726583591926804</v>
      </c>
      <c r="AB2501" t="s">
        <v>12150</v>
      </c>
      <c r="AC2501" t="s">
        <v>217</v>
      </c>
      <c r="AO2501" t="s">
        <v>10339</v>
      </c>
      <c r="AR2501" t="s">
        <v>312</v>
      </c>
      <c r="AS2501" t="s">
        <v>647</v>
      </c>
      <c r="AT2501" t="s">
        <v>231</v>
      </c>
      <c r="AV2501" t="s">
        <v>904</v>
      </c>
      <c r="AW2501" t="s">
        <v>634</v>
      </c>
      <c r="AX2501" t="s">
        <v>223</v>
      </c>
      <c r="AZ2501" t="s">
        <v>904</v>
      </c>
      <c r="BF2501" s="6" t="e">
        <f t="shared" si="117"/>
        <v>#NUM!</v>
      </c>
      <c r="BG2501" t="e">
        <f t="shared" si="118"/>
        <v>#NUM!</v>
      </c>
      <c r="BH2501" t="e">
        <f t="shared" si="119"/>
        <v>#NUM!</v>
      </c>
      <c r="BI2501" t="e">
        <f>VLOOKUP(H2501,Sheet2!$A$1:$B$270,2,FALSE)</f>
        <v>#N/A</v>
      </c>
    </row>
    <row r="2502" spans="1:61">
      <c r="A2502">
        <v>2501</v>
      </c>
      <c r="B2502">
        <v>1002519438</v>
      </c>
      <c r="C2502">
        <v>3</v>
      </c>
      <c r="D2502" t="s">
        <v>42</v>
      </c>
      <c r="E2502">
        <v>5</v>
      </c>
      <c r="F2502" t="s">
        <v>233</v>
      </c>
      <c r="G2502" t="s">
        <v>101</v>
      </c>
      <c r="H2502" t="s">
        <v>234</v>
      </c>
      <c r="I2502" t="s">
        <v>213</v>
      </c>
      <c r="J2502" t="s">
        <v>214</v>
      </c>
      <c r="K2502" t="s">
        <v>149</v>
      </c>
      <c r="M2502" t="s">
        <v>286</v>
      </c>
      <c r="N2502" t="s">
        <v>216</v>
      </c>
      <c r="O2502" s="57">
        <v>46245.465914351851</v>
      </c>
      <c r="P2502" s="57">
        <v>46246.410069444442</v>
      </c>
      <c r="Q2502">
        <v>69363108</v>
      </c>
      <c r="S2502">
        <v>152327226345</v>
      </c>
      <c r="T2502" t="s">
        <v>6982</v>
      </c>
      <c r="U2502" t="s">
        <v>7668</v>
      </c>
      <c r="V2502" t="s">
        <v>7669</v>
      </c>
      <c r="Z2502">
        <v>112.64543329999999</v>
      </c>
      <c r="AA2502">
        <v>-7.4735848999999996</v>
      </c>
      <c r="AB2502" t="s">
        <v>6985</v>
      </c>
      <c r="AC2502" t="s">
        <v>230</v>
      </c>
      <c r="AL2502" t="s">
        <v>218</v>
      </c>
      <c r="AM2502" t="s">
        <v>7670</v>
      </c>
      <c r="AN2502" t="s">
        <v>6</v>
      </c>
      <c r="AO2502" s="57">
        <v>46334.486145833333</v>
      </c>
      <c r="AP2502" s="57">
        <v>46246.541666666664</v>
      </c>
      <c r="AR2502" t="s">
        <v>241</v>
      </c>
      <c r="AS2502" t="s">
        <v>234</v>
      </c>
      <c r="AT2502" t="s">
        <v>231</v>
      </c>
      <c r="AV2502" t="s">
        <v>1055</v>
      </c>
      <c r="AW2502" t="s">
        <v>561</v>
      </c>
      <c r="AX2502" t="s">
        <v>223</v>
      </c>
      <c r="BA2502" s="57">
        <v>46246.541666666664</v>
      </c>
      <c r="BB2502" t="s">
        <v>7670</v>
      </c>
      <c r="BF2502" s="6" t="e">
        <f t="shared" si="117"/>
        <v>#NUM!</v>
      </c>
      <c r="BG2502" t="e">
        <f t="shared" si="118"/>
        <v>#NUM!</v>
      </c>
      <c r="BH2502" t="e">
        <f t="shared" si="119"/>
        <v>#NUM!</v>
      </c>
      <c r="BI2502" t="str">
        <f>VLOOKUP(H2502,Sheet2!$A$1:$B$270,2,FALSE)</f>
        <v>SIDOARJO</v>
      </c>
    </row>
    <row r="2503" spans="1:61">
      <c r="A2503">
        <v>2502</v>
      </c>
      <c r="B2503">
        <v>1002521867</v>
      </c>
      <c r="C2503">
        <v>3</v>
      </c>
      <c r="D2503" t="s">
        <v>49</v>
      </c>
      <c r="E2503">
        <v>4</v>
      </c>
      <c r="F2503" t="s">
        <v>246</v>
      </c>
      <c r="G2503" t="s">
        <v>247</v>
      </c>
      <c r="H2503" t="s">
        <v>630</v>
      </c>
      <c r="I2503" t="s">
        <v>213</v>
      </c>
      <c r="J2503" t="s">
        <v>214</v>
      </c>
      <c r="K2503" t="s">
        <v>149</v>
      </c>
      <c r="M2503" t="s">
        <v>76</v>
      </c>
      <c r="N2503" t="s">
        <v>608</v>
      </c>
      <c r="O2503" s="57">
        <v>46246.49150462963</v>
      </c>
      <c r="P2503" s="57">
        <v>46249.676863425928</v>
      </c>
      <c r="Q2503">
        <v>69364103</v>
      </c>
      <c r="S2503">
        <v>141423136360</v>
      </c>
      <c r="T2503" t="s">
        <v>8581</v>
      </c>
      <c r="U2503" t="s">
        <v>8582</v>
      </c>
      <c r="V2503" t="s">
        <v>12159</v>
      </c>
      <c r="Z2503">
        <v>110.4374365</v>
      </c>
      <c r="AA2503">
        <v>-7.0574035000000004</v>
      </c>
      <c r="AB2503" t="s">
        <v>8583</v>
      </c>
      <c r="AC2503" t="s">
        <v>616</v>
      </c>
      <c r="AL2503" t="s">
        <v>218</v>
      </c>
      <c r="AM2503" t="s">
        <v>10832</v>
      </c>
      <c r="AN2503" t="s">
        <v>6</v>
      </c>
      <c r="AO2503" s="57">
        <v>46364.496782407405</v>
      </c>
      <c r="AP2503" s="57">
        <v>46249.541666666664</v>
      </c>
      <c r="AR2503" t="s">
        <v>219</v>
      </c>
      <c r="AS2503" t="s">
        <v>630</v>
      </c>
      <c r="AT2503" t="s">
        <v>231</v>
      </c>
      <c r="AU2503">
        <v>20260815</v>
      </c>
      <c r="AV2503" t="s">
        <v>222</v>
      </c>
      <c r="AW2503" t="s">
        <v>562</v>
      </c>
      <c r="AX2503" t="s">
        <v>223</v>
      </c>
      <c r="BA2503" s="57">
        <v>46249.541666666664</v>
      </c>
      <c r="BB2503" t="s">
        <v>10832</v>
      </c>
      <c r="BC2503">
        <v>2026</v>
      </c>
      <c r="BD2503">
        <v>8</v>
      </c>
      <c r="BE2503">
        <v>15</v>
      </c>
      <c r="BF2503" s="6">
        <f t="shared" si="117"/>
        <v>46249</v>
      </c>
      <c r="BG2503">
        <f t="shared" si="118"/>
        <v>-0.54166666666424135</v>
      </c>
      <c r="BH2503" t="str">
        <f t="shared" si="119"/>
        <v>COMPLY</v>
      </c>
      <c r="BI2503" t="e">
        <f>VLOOKUP(H2503,Sheet2!$A$1:$B$270,2,FALSE)</f>
        <v>#N/A</v>
      </c>
    </row>
    <row r="2504" spans="1:61">
      <c r="A2504">
        <v>2503</v>
      </c>
      <c r="B2504">
        <v>1002521954</v>
      </c>
      <c r="C2504">
        <v>3</v>
      </c>
      <c r="D2504" t="s">
        <v>59</v>
      </c>
      <c r="E2504">
        <v>4</v>
      </c>
      <c r="F2504" t="s">
        <v>224</v>
      </c>
      <c r="G2504" t="s">
        <v>607</v>
      </c>
      <c r="H2504" t="s">
        <v>5934</v>
      </c>
      <c r="I2504" t="s">
        <v>213</v>
      </c>
      <c r="J2504" t="s">
        <v>214</v>
      </c>
      <c r="K2504" t="s">
        <v>149</v>
      </c>
      <c r="L2504" t="s">
        <v>215</v>
      </c>
      <c r="M2504" t="s">
        <v>76</v>
      </c>
      <c r="N2504" t="s">
        <v>216</v>
      </c>
      <c r="O2504" s="57">
        <v>46246.505509259259</v>
      </c>
      <c r="P2504" s="57">
        <v>46247.528460648151</v>
      </c>
      <c r="Q2504">
        <v>69364113</v>
      </c>
      <c r="S2504">
        <v>143390112851</v>
      </c>
      <c r="T2504" t="s">
        <v>8584</v>
      </c>
      <c r="U2504" t="s">
        <v>8585</v>
      </c>
      <c r="V2504" t="s">
        <v>8586</v>
      </c>
      <c r="Z2504">
        <v>108.795159</v>
      </c>
      <c r="AA2504">
        <v>-7.4868189999999997</v>
      </c>
      <c r="AB2504" t="s">
        <v>8587</v>
      </c>
      <c r="AC2504" t="s">
        <v>237</v>
      </c>
      <c r="AL2504" t="s">
        <v>218</v>
      </c>
      <c r="AM2504" t="s">
        <v>8117</v>
      </c>
      <c r="AN2504" t="s">
        <v>6</v>
      </c>
      <c r="AO2504" s="57">
        <v>46364.507094907407</v>
      </c>
      <c r="AP2504" s="57">
        <v>46248.333333333336</v>
      </c>
      <c r="AR2504" t="s">
        <v>219</v>
      </c>
      <c r="AS2504" t="s">
        <v>5934</v>
      </c>
      <c r="AT2504" t="s">
        <v>231</v>
      </c>
      <c r="AU2504">
        <v>20260813</v>
      </c>
      <c r="AV2504" t="s">
        <v>222</v>
      </c>
      <c r="AW2504" t="s">
        <v>1015</v>
      </c>
      <c r="AX2504" t="s">
        <v>223</v>
      </c>
      <c r="BA2504" s="57">
        <v>46248.333333333336</v>
      </c>
      <c r="BB2504" t="s">
        <v>8117</v>
      </c>
      <c r="BC2504">
        <v>2026</v>
      </c>
      <c r="BD2504">
        <v>8</v>
      </c>
      <c r="BE2504">
        <v>13</v>
      </c>
      <c r="BF2504" s="6">
        <f t="shared" si="117"/>
        <v>46247</v>
      </c>
      <c r="BG2504">
        <f t="shared" si="118"/>
        <v>-1.3333333333357587</v>
      </c>
      <c r="BH2504" t="str">
        <f t="shared" si="119"/>
        <v>COMPLY</v>
      </c>
      <c r="BI2504" t="e">
        <f>VLOOKUP(H2504,Sheet2!$A$1:$B$270,2,FALSE)</f>
        <v>#N/A</v>
      </c>
    </row>
    <row r="2505" spans="1:61">
      <c r="A2505">
        <v>2504</v>
      </c>
      <c r="B2505">
        <v>1002532782</v>
      </c>
      <c r="C2505">
        <v>3</v>
      </c>
      <c r="D2505" t="s">
        <v>34</v>
      </c>
      <c r="E2505">
        <v>5</v>
      </c>
      <c r="F2505" t="s">
        <v>585</v>
      </c>
      <c r="G2505" t="s">
        <v>83</v>
      </c>
      <c r="H2505" t="s">
        <v>325</v>
      </c>
      <c r="I2505" t="s">
        <v>213</v>
      </c>
      <c r="J2505" t="s">
        <v>214</v>
      </c>
      <c r="K2505" t="s">
        <v>149</v>
      </c>
      <c r="M2505" t="s">
        <v>240</v>
      </c>
      <c r="N2505" t="s">
        <v>216</v>
      </c>
      <c r="O2505" s="57">
        <v>46252.482951388891</v>
      </c>
      <c r="P2505" s="57">
        <v>46252.744456018518</v>
      </c>
      <c r="Q2505">
        <v>69368798</v>
      </c>
      <c r="S2505">
        <v>172401793096</v>
      </c>
      <c r="T2505" t="s">
        <v>12844</v>
      </c>
      <c r="U2505" t="s">
        <v>12845</v>
      </c>
      <c r="V2505" t="s">
        <v>13900</v>
      </c>
      <c r="Z2505">
        <v>115.23341809999999</v>
      </c>
      <c r="AA2505">
        <v>-8.6455610000000007</v>
      </c>
      <c r="AB2505" t="s">
        <v>13901</v>
      </c>
      <c r="AC2505" t="s">
        <v>230</v>
      </c>
      <c r="AL2505" t="s">
        <v>218</v>
      </c>
      <c r="AM2505" t="s">
        <v>12848</v>
      </c>
      <c r="AN2505" t="s">
        <v>6</v>
      </c>
      <c r="AO2505" t="s">
        <v>12881</v>
      </c>
      <c r="AP2505" s="57">
        <v>46253.625</v>
      </c>
      <c r="AR2505" t="s">
        <v>241</v>
      </c>
      <c r="AS2505" t="s">
        <v>325</v>
      </c>
      <c r="AT2505" t="s">
        <v>231</v>
      </c>
      <c r="AV2505" t="s">
        <v>240</v>
      </c>
      <c r="AW2505" t="s">
        <v>596</v>
      </c>
      <c r="AX2505" t="s">
        <v>223</v>
      </c>
      <c r="BA2505" s="57">
        <v>46253.625</v>
      </c>
      <c r="BB2505" t="s">
        <v>12848</v>
      </c>
      <c r="BF2505" s="6" t="e">
        <f t="shared" si="117"/>
        <v>#NUM!</v>
      </c>
      <c r="BG2505" t="e">
        <f t="shared" si="118"/>
        <v>#NUM!</v>
      </c>
      <c r="BH2505" t="e">
        <f t="shared" si="119"/>
        <v>#NUM!</v>
      </c>
      <c r="BI2505" t="str">
        <f>VLOOKUP(H2505,Sheet2!$A$1:$B$270,2,FALSE)</f>
        <v>SANUR</v>
      </c>
    </row>
    <row r="2506" spans="1:61">
      <c r="A2506">
        <v>2505</v>
      </c>
      <c r="B2506">
        <v>1002530085</v>
      </c>
      <c r="C2506">
        <v>3</v>
      </c>
      <c r="D2506" t="s">
        <v>34</v>
      </c>
      <c r="E2506">
        <v>5</v>
      </c>
      <c r="F2506" t="s">
        <v>573</v>
      </c>
      <c r="G2506" t="s">
        <v>85</v>
      </c>
      <c r="H2506" t="s">
        <v>285</v>
      </c>
      <c r="I2506" t="s">
        <v>213</v>
      </c>
      <c r="J2506" t="s">
        <v>214</v>
      </c>
      <c r="K2506" t="s">
        <v>149</v>
      </c>
      <c r="L2506" t="s">
        <v>215</v>
      </c>
      <c r="M2506" t="s">
        <v>258</v>
      </c>
      <c r="N2506" t="s">
        <v>216</v>
      </c>
      <c r="O2506" s="57">
        <v>46250.790925925925</v>
      </c>
      <c r="P2506" s="57">
        <v>46252.564560185187</v>
      </c>
      <c r="Q2506">
        <v>69367771</v>
      </c>
      <c r="S2506">
        <v>172413244471</v>
      </c>
      <c r="T2506" t="s">
        <v>12165</v>
      </c>
      <c r="U2506" t="s">
        <v>12166</v>
      </c>
      <c r="V2506" t="s">
        <v>12167</v>
      </c>
      <c r="Z2506">
        <v>115.1864965</v>
      </c>
      <c r="AA2506">
        <v>-8.4912195999999902</v>
      </c>
      <c r="AB2506" t="s">
        <v>12168</v>
      </c>
      <c r="AC2506" t="s">
        <v>237</v>
      </c>
      <c r="AL2506" t="s">
        <v>218</v>
      </c>
      <c r="AM2506" t="s">
        <v>12169</v>
      </c>
      <c r="AN2506" t="s">
        <v>6</v>
      </c>
      <c r="AO2506" t="s">
        <v>11609</v>
      </c>
      <c r="AP2506" s="57">
        <v>46252.333333333336</v>
      </c>
      <c r="AR2506" t="s">
        <v>259</v>
      </c>
      <c r="AS2506" t="s">
        <v>285</v>
      </c>
      <c r="AT2506" t="s">
        <v>231</v>
      </c>
      <c r="AV2506" t="s">
        <v>260</v>
      </c>
      <c r="AW2506" t="s">
        <v>1010</v>
      </c>
      <c r="AX2506" t="s">
        <v>223</v>
      </c>
      <c r="BA2506" s="57">
        <v>46252.333333333336</v>
      </c>
      <c r="BB2506" t="s">
        <v>12169</v>
      </c>
      <c r="BF2506" s="6" t="e">
        <f t="shared" si="117"/>
        <v>#NUM!</v>
      </c>
      <c r="BG2506" t="e">
        <f t="shared" si="118"/>
        <v>#NUM!</v>
      </c>
      <c r="BH2506" t="e">
        <f t="shared" si="119"/>
        <v>#NUM!</v>
      </c>
      <c r="BI2506" t="str">
        <f>VLOOKUP(H2506,Sheet2!$A$1:$B$270,2,FALSE)</f>
        <v>TABANAN</v>
      </c>
    </row>
    <row r="2507" spans="1:61">
      <c r="A2507">
        <v>2506</v>
      </c>
      <c r="B2507">
        <v>1002518990</v>
      </c>
      <c r="C2507">
        <v>3</v>
      </c>
      <c r="D2507" t="s">
        <v>55</v>
      </c>
      <c r="E2507">
        <v>5</v>
      </c>
      <c r="F2507" t="s">
        <v>265</v>
      </c>
      <c r="G2507" t="s">
        <v>122</v>
      </c>
      <c r="H2507" t="s">
        <v>484</v>
      </c>
      <c r="I2507" t="s">
        <v>213</v>
      </c>
      <c r="J2507" t="s">
        <v>214</v>
      </c>
      <c r="K2507" t="s">
        <v>149</v>
      </c>
      <c r="L2507" t="s">
        <v>215</v>
      </c>
      <c r="M2507" t="s">
        <v>76</v>
      </c>
      <c r="N2507" t="s">
        <v>216</v>
      </c>
      <c r="O2507" s="57">
        <v>46245.3909375</v>
      </c>
      <c r="P2507" s="57">
        <v>46247.475439814814</v>
      </c>
      <c r="Q2507">
        <v>69362929</v>
      </c>
      <c r="S2507">
        <v>152453209408</v>
      </c>
      <c r="T2507" t="s">
        <v>7671</v>
      </c>
      <c r="U2507" t="s">
        <v>7672</v>
      </c>
      <c r="V2507" t="s">
        <v>7673</v>
      </c>
      <c r="Z2507">
        <v>112.6618996</v>
      </c>
      <c r="AA2507">
        <v>-5.8468058000000003</v>
      </c>
      <c r="AB2507" t="s">
        <v>7674</v>
      </c>
      <c r="AC2507" t="s">
        <v>217</v>
      </c>
      <c r="AL2507" t="s">
        <v>218</v>
      </c>
      <c r="AM2507" t="s">
        <v>7422</v>
      </c>
      <c r="AN2507" t="s">
        <v>6</v>
      </c>
      <c r="AO2507" s="57">
        <v>46334.402962962966</v>
      </c>
      <c r="AP2507" s="57">
        <v>46246.541666666664</v>
      </c>
      <c r="AQ2507" t="s">
        <v>248</v>
      </c>
      <c r="AR2507" t="s">
        <v>219</v>
      </c>
      <c r="AS2507" t="s">
        <v>484</v>
      </c>
      <c r="AT2507" t="s">
        <v>231</v>
      </c>
      <c r="AU2507">
        <v>20260813</v>
      </c>
      <c r="AV2507" t="s">
        <v>222</v>
      </c>
      <c r="AW2507" t="s">
        <v>1014</v>
      </c>
      <c r="AX2507" t="s">
        <v>223</v>
      </c>
      <c r="BA2507" s="57">
        <v>46246.541666666664</v>
      </c>
      <c r="BB2507" t="s">
        <v>7422</v>
      </c>
      <c r="BC2507">
        <v>2026</v>
      </c>
      <c r="BD2507">
        <v>8</v>
      </c>
      <c r="BE2507">
        <v>13</v>
      </c>
      <c r="BF2507" s="6">
        <f t="shared" si="117"/>
        <v>46247</v>
      </c>
      <c r="BG2507">
        <f t="shared" si="118"/>
        <v>0.45833333333575865</v>
      </c>
      <c r="BH2507" t="str">
        <f t="shared" si="119"/>
        <v>COMPLY</v>
      </c>
      <c r="BI2507" t="str">
        <f>VLOOKUP(H2507,Sheet2!$A$1:$B$270,2,FALSE)</f>
        <v>GRESIK</v>
      </c>
    </row>
    <row r="2508" spans="1:61">
      <c r="A2508">
        <v>2507</v>
      </c>
      <c r="B2508">
        <v>1002531503</v>
      </c>
      <c r="C2508">
        <v>3</v>
      </c>
      <c r="D2508" t="s">
        <v>49</v>
      </c>
      <c r="E2508">
        <v>4</v>
      </c>
      <c r="F2508" t="s">
        <v>252</v>
      </c>
      <c r="G2508" t="s">
        <v>554</v>
      </c>
      <c r="H2508" t="s">
        <v>640</v>
      </c>
      <c r="I2508" t="s">
        <v>213</v>
      </c>
      <c r="J2508" t="s">
        <v>214</v>
      </c>
      <c r="K2508" t="s">
        <v>149</v>
      </c>
      <c r="L2508" t="s">
        <v>215</v>
      </c>
      <c r="M2508" t="s">
        <v>225</v>
      </c>
      <c r="N2508" t="s">
        <v>216</v>
      </c>
      <c r="O2508" s="57">
        <v>46251.789548611108</v>
      </c>
      <c r="P2508" s="57">
        <v>46252.64435185185</v>
      </c>
      <c r="Q2508">
        <v>69368409</v>
      </c>
      <c r="S2508">
        <v>142213107400</v>
      </c>
      <c r="T2508" t="s">
        <v>10234</v>
      </c>
      <c r="U2508" t="s">
        <v>12179</v>
      </c>
      <c r="V2508" t="s">
        <v>12180</v>
      </c>
      <c r="Z2508">
        <v>109.326224</v>
      </c>
      <c r="AA2508">
        <v>-7.1000529999999999</v>
      </c>
      <c r="AB2508" t="s">
        <v>12181</v>
      </c>
      <c r="AC2508" t="s">
        <v>237</v>
      </c>
      <c r="AL2508" t="s">
        <v>218</v>
      </c>
      <c r="AM2508" t="s">
        <v>11822</v>
      </c>
      <c r="AN2508" t="s">
        <v>6</v>
      </c>
      <c r="AO2508" t="s">
        <v>10433</v>
      </c>
      <c r="AP2508" s="57">
        <v>46252.625</v>
      </c>
      <c r="AR2508" t="s">
        <v>18</v>
      </c>
      <c r="AS2508" t="s">
        <v>640</v>
      </c>
      <c r="AT2508" t="s">
        <v>231</v>
      </c>
      <c r="AV2508" t="s">
        <v>227</v>
      </c>
      <c r="AW2508" t="s">
        <v>1010</v>
      </c>
      <c r="AX2508" t="s">
        <v>223</v>
      </c>
      <c r="BA2508" s="57">
        <v>46252.625</v>
      </c>
      <c r="BB2508" t="s">
        <v>11822</v>
      </c>
      <c r="BF2508" s="6" t="e">
        <f t="shared" si="117"/>
        <v>#NUM!</v>
      </c>
      <c r="BG2508" t="e">
        <f t="shared" si="118"/>
        <v>#NUM!</v>
      </c>
      <c r="BH2508" t="e">
        <f t="shared" si="119"/>
        <v>#NUM!</v>
      </c>
      <c r="BI2508" t="e">
        <f>VLOOKUP(H2508,Sheet2!$A$1:$B$270,2,FALSE)</f>
        <v>#N/A</v>
      </c>
    </row>
    <row r="2509" spans="1:61">
      <c r="A2509">
        <v>2508</v>
      </c>
      <c r="B2509">
        <v>1002509805</v>
      </c>
      <c r="C2509">
        <v>3</v>
      </c>
      <c r="D2509" t="s">
        <v>42</v>
      </c>
      <c r="E2509">
        <v>5</v>
      </c>
      <c r="F2509" t="s">
        <v>233</v>
      </c>
      <c r="G2509" t="s">
        <v>101</v>
      </c>
      <c r="H2509" t="s">
        <v>437</v>
      </c>
      <c r="I2509" t="s">
        <v>213</v>
      </c>
      <c r="J2509" t="s">
        <v>214</v>
      </c>
      <c r="K2509" t="s">
        <v>149</v>
      </c>
      <c r="M2509" t="s">
        <v>575</v>
      </c>
      <c r="N2509" t="s">
        <v>216</v>
      </c>
      <c r="O2509" s="57">
        <v>46239.404328703706</v>
      </c>
      <c r="P2509" s="57">
        <v>46248.380324074074</v>
      </c>
      <c r="Q2509">
        <v>69358841</v>
      </c>
      <c r="S2509">
        <v>152331250912</v>
      </c>
      <c r="T2509" t="s">
        <v>2879</v>
      </c>
      <c r="U2509" t="s">
        <v>2880</v>
      </c>
      <c r="V2509" t="s">
        <v>2881</v>
      </c>
      <c r="Z2509">
        <v>112.62424470000001</v>
      </c>
      <c r="AA2509">
        <v>-7.4491252000000001</v>
      </c>
      <c r="AB2509" t="s">
        <v>2882</v>
      </c>
      <c r="AC2509" t="s">
        <v>230</v>
      </c>
      <c r="AL2509" t="s">
        <v>218</v>
      </c>
      <c r="AM2509" t="s">
        <v>1791</v>
      </c>
      <c r="AN2509" t="s">
        <v>6</v>
      </c>
      <c r="AO2509" s="57">
        <v>46150.413344907407</v>
      </c>
      <c r="AP2509" s="57">
        <v>46241.333333333336</v>
      </c>
      <c r="AQ2509" t="s">
        <v>564</v>
      </c>
      <c r="AR2509" t="s">
        <v>14</v>
      </c>
      <c r="AS2509" t="s">
        <v>437</v>
      </c>
      <c r="AT2509" t="s">
        <v>231</v>
      </c>
      <c r="AV2509" t="s">
        <v>9518</v>
      </c>
      <c r="AW2509" t="s">
        <v>591</v>
      </c>
      <c r="AX2509" t="s">
        <v>223</v>
      </c>
      <c r="BA2509" s="57">
        <v>46241.333333333336</v>
      </c>
      <c r="BB2509" t="s">
        <v>1791</v>
      </c>
      <c r="BF2509" s="6" t="e">
        <f t="shared" si="117"/>
        <v>#NUM!</v>
      </c>
      <c r="BG2509" t="e">
        <f t="shared" si="118"/>
        <v>#NUM!</v>
      </c>
      <c r="BH2509" t="e">
        <f t="shared" si="119"/>
        <v>#NUM!</v>
      </c>
      <c r="BI2509" t="str">
        <f>VLOOKUP(H2509,Sheet2!$A$1:$B$270,2,FALSE)</f>
        <v>SIDOARJO</v>
      </c>
    </row>
    <row r="2510" spans="1:61">
      <c r="A2510">
        <v>2509</v>
      </c>
      <c r="B2510">
        <v>1002529479</v>
      </c>
      <c r="C2510">
        <v>3</v>
      </c>
      <c r="D2510" t="s">
        <v>42</v>
      </c>
      <c r="E2510">
        <v>5</v>
      </c>
      <c r="F2510" t="s">
        <v>233</v>
      </c>
      <c r="G2510" t="s">
        <v>105</v>
      </c>
      <c r="H2510" t="s">
        <v>381</v>
      </c>
      <c r="I2510" t="s">
        <v>213</v>
      </c>
      <c r="J2510" t="s">
        <v>214</v>
      </c>
      <c r="K2510" t="s">
        <v>149</v>
      </c>
      <c r="M2510" t="s">
        <v>372</v>
      </c>
      <c r="N2510" t="s">
        <v>216</v>
      </c>
      <c r="O2510" s="57">
        <v>46250.471030092594</v>
      </c>
      <c r="P2510" s="57">
        <v>46250.472280092596</v>
      </c>
      <c r="Q2510">
        <v>69367393</v>
      </c>
      <c r="S2510">
        <v>152312243067</v>
      </c>
      <c r="T2510" t="s">
        <v>10373</v>
      </c>
      <c r="U2510" t="s">
        <v>11996</v>
      </c>
      <c r="Z2510">
        <v>112.42235639369299</v>
      </c>
      <c r="AA2510">
        <v>-7.5144349147699296</v>
      </c>
      <c r="AB2510" t="s">
        <v>10375</v>
      </c>
      <c r="AC2510" t="s">
        <v>226</v>
      </c>
      <c r="AO2510" t="s">
        <v>10130</v>
      </c>
      <c r="AR2510" t="s">
        <v>334</v>
      </c>
      <c r="AS2510" t="s">
        <v>381</v>
      </c>
      <c r="AT2510" t="s">
        <v>231</v>
      </c>
      <c r="AV2510" t="s">
        <v>373</v>
      </c>
      <c r="AW2510" t="s">
        <v>561</v>
      </c>
      <c r="AX2510" t="s">
        <v>223</v>
      </c>
      <c r="BF2510" s="6" t="e">
        <f t="shared" si="117"/>
        <v>#NUM!</v>
      </c>
      <c r="BG2510" t="e">
        <f t="shared" si="118"/>
        <v>#NUM!</v>
      </c>
      <c r="BH2510" t="e">
        <f t="shared" si="119"/>
        <v>#NUM!</v>
      </c>
      <c r="BI2510" t="str">
        <f>VLOOKUP(H2510,Sheet2!$A$1:$B$270,2,FALSE)</f>
        <v>MOJOKERTO</v>
      </c>
    </row>
    <row r="2511" spans="1:61">
      <c r="A2511">
        <v>2510</v>
      </c>
      <c r="B2511">
        <v>1002510872</v>
      </c>
      <c r="C2511">
        <v>3</v>
      </c>
      <c r="D2511" t="s">
        <v>45</v>
      </c>
      <c r="E2511">
        <v>5</v>
      </c>
      <c r="F2511" t="s">
        <v>211</v>
      </c>
      <c r="G2511" t="s">
        <v>118</v>
      </c>
      <c r="H2511" t="s">
        <v>283</v>
      </c>
      <c r="I2511" t="s">
        <v>213</v>
      </c>
      <c r="J2511" t="s">
        <v>214</v>
      </c>
      <c r="K2511" t="s">
        <v>149</v>
      </c>
      <c r="L2511" t="s">
        <v>215</v>
      </c>
      <c r="M2511" t="s">
        <v>236</v>
      </c>
      <c r="N2511" t="s">
        <v>216</v>
      </c>
      <c r="O2511" s="57">
        <v>46239.614675925928</v>
      </c>
      <c r="P2511" s="57">
        <v>46250.468923611108</v>
      </c>
      <c r="Q2511">
        <v>69333730</v>
      </c>
      <c r="S2511">
        <v>172610203612</v>
      </c>
      <c r="T2511" t="s">
        <v>1029</v>
      </c>
      <c r="U2511" t="s">
        <v>1030</v>
      </c>
      <c r="V2511" t="s">
        <v>1031</v>
      </c>
      <c r="Z2511">
        <v>116.83274</v>
      </c>
      <c r="AA2511">
        <v>-8.7546210000000002</v>
      </c>
      <c r="AB2511" t="s">
        <v>1032</v>
      </c>
      <c r="AC2511" t="s">
        <v>217</v>
      </c>
      <c r="AL2511" t="s">
        <v>218</v>
      </c>
      <c r="AM2511" t="s">
        <v>1100</v>
      </c>
      <c r="AN2511" t="s">
        <v>6</v>
      </c>
      <c r="AO2511" s="57">
        <v>46150.621377314812</v>
      </c>
      <c r="AP2511" s="57">
        <v>46228</v>
      </c>
      <c r="AR2511" t="s">
        <v>312</v>
      </c>
      <c r="AS2511" t="s">
        <v>283</v>
      </c>
      <c r="AT2511" t="s">
        <v>231</v>
      </c>
      <c r="AV2511" t="s">
        <v>12182</v>
      </c>
      <c r="AW2511" t="s">
        <v>985</v>
      </c>
      <c r="AX2511" t="s">
        <v>223</v>
      </c>
      <c r="BA2511" s="57">
        <v>46228.541666666664</v>
      </c>
      <c r="BB2511" t="s">
        <v>1100</v>
      </c>
      <c r="BF2511" s="6" t="e">
        <f t="shared" si="117"/>
        <v>#NUM!</v>
      </c>
      <c r="BG2511" t="e">
        <f t="shared" si="118"/>
        <v>#NUM!</v>
      </c>
      <c r="BH2511" t="e">
        <f t="shared" si="119"/>
        <v>#NUM!</v>
      </c>
      <c r="BI2511" t="str">
        <f>VLOOKUP(H2511,Sheet2!$A$1:$B$270,2,FALSE)</f>
        <v>SUMBAWA</v>
      </c>
    </row>
    <row r="2512" spans="1:61">
      <c r="A2512">
        <v>2511</v>
      </c>
      <c r="B2512">
        <v>1002531567</v>
      </c>
      <c r="C2512">
        <v>3</v>
      </c>
      <c r="D2512" t="s">
        <v>38</v>
      </c>
      <c r="E2512">
        <v>5</v>
      </c>
      <c r="F2512" t="s">
        <v>90</v>
      </c>
      <c r="G2512" t="s">
        <v>90</v>
      </c>
      <c r="H2512" t="s">
        <v>354</v>
      </c>
      <c r="I2512" t="s">
        <v>213</v>
      </c>
      <c r="J2512" t="s">
        <v>214</v>
      </c>
      <c r="K2512" t="s">
        <v>149</v>
      </c>
      <c r="M2512" t="s">
        <v>76</v>
      </c>
      <c r="N2512" t="s">
        <v>216</v>
      </c>
      <c r="O2512" s="57">
        <v>46251.822951388887</v>
      </c>
      <c r="P2512" s="57">
        <v>46251.848298611112</v>
      </c>
      <c r="Q2512">
        <v>69366716</v>
      </c>
      <c r="S2512">
        <v>152639219425</v>
      </c>
      <c r="T2512" t="s">
        <v>11481</v>
      </c>
      <c r="U2512" t="s">
        <v>12183</v>
      </c>
      <c r="V2512" t="s">
        <v>12184</v>
      </c>
      <c r="Z2512">
        <v>112.2672221</v>
      </c>
      <c r="AA2512">
        <v>-7.865049</v>
      </c>
      <c r="AB2512" t="s">
        <v>11484</v>
      </c>
      <c r="AC2512" t="s">
        <v>217</v>
      </c>
      <c r="AL2512" t="s">
        <v>218</v>
      </c>
      <c r="AM2512" t="s">
        <v>12185</v>
      </c>
      <c r="AN2512" t="s">
        <v>6</v>
      </c>
      <c r="AO2512" t="s">
        <v>11525</v>
      </c>
      <c r="AR2512" t="s">
        <v>219</v>
      </c>
      <c r="AS2512" t="s">
        <v>354</v>
      </c>
      <c r="AT2512" t="s">
        <v>231</v>
      </c>
      <c r="AU2512">
        <v>20260817</v>
      </c>
      <c r="AV2512" t="s">
        <v>222</v>
      </c>
      <c r="AW2512" t="s">
        <v>604</v>
      </c>
      <c r="AX2512" t="s">
        <v>223</v>
      </c>
      <c r="BA2512" s="57">
        <v>46251.291666666664</v>
      </c>
      <c r="BB2512" t="s">
        <v>12185</v>
      </c>
      <c r="BC2512">
        <v>2026</v>
      </c>
      <c r="BD2512">
        <v>8</v>
      </c>
      <c r="BE2512">
        <v>17</v>
      </c>
      <c r="BF2512" s="6">
        <f t="shared" si="117"/>
        <v>46251</v>
      </c>
      <c r="BG2512">
        <f t="shared" si="118"/>
        <v>-0.29166666666424135</v>
      </c>
      <c r="BH2512" t="str">
        <f t="shared" si="119"/>
        <v>COMPLY</v>
      </c>
      <c r="BI2512" t="str">
        <f>VLOOKUP(H2512,Sheet2!$A$1:$B$270,2,FALSE)</f>
        <v>KEDIRI</v>
      </c>
    </row>
    <row r="2513" spans="1:61">
      <c r="A2513">
        <v>2512</v>
      </c>
      <c r="B2513">
        <v>1002525504</v>
      </c>
      <c r="C2513">
        <v>3</v>
      </c>
      <c r="D2513" t="s">
        <v>55</v>
      </c>
      <c r="E2513">
        <v>5</v>
      </c>
      <c r="F2513" t="s">
        <v>228</v>
      </c>
      <c r="G2513" t="s">
        <v>121</v>
      </c>
      <c r="H2513" t="s">
        <v>454</v>
      </c>
      <c r="I2513" t="s">
        <v>213</v>
      </c>
      <c r="J2513" t="s">
        <v>214</v>
      </c>
      <c r="K2513" t="s">
        <v>149</v>
      </c>
      <c r="M2513" t="s">
        <v>575</v>
      </c>
      <c r="N2513" t="s">
        <v>216</v>
      </c>
      <c r="O2513" s="57">
        <v>46248.368009259262</v>
      </c>
      <c r="P2513" s="57">
        <v>46252.553148148145</v>
      </c>
      <c r="Q2513">
        <v>69365643</v>
      </c>
      <c r="S2513">
        <v>152436202079</v>
      </c>
      <c r="T2513" t="s">
        <v>12186</v>
      </c>
      <c r="U2513" t="s">
        <v>12187</v>
      </c>
      <c r="V2513" t="s">
        <v>12188</v>
      </c>
      <c r="Z2513">
        <v>112.72248449999999</v>
      </c>
      <c r="AA2513">
        <v>-7.1712109000000002</v>
      </c>
      <c r="AB2513" t="s">
        <v>12189</v>
      </c>
      <c r="AC2513" t="s">
        <v>230</v>
      </c>
      <c r="AL2513" t="s">
        <v>218</v>
      </c>
      <c r="AM2513" t="s">
        <v>12190</v>
      </c>
      <c r="AN2513" t="s">
        <v>6</v>
      </c>
      <c r="AO2513" t="s">
        <v>9884</v>
      </c>
      <c r="AP2513" s="57">
        <v>46249.333333333336</v>
      </c>
      <c r="AQ2513" t="s">
        <v>248</v>
      </c>
      <c r="AR2513" t="s">
        <v>14</v>
      </c>
      <c r="AS2513" t="s">
        <v>454</v>
      </c>
      <c r="AT2513" t="s">
        <v>231</v>
      </c>
      <c r="AV2513" t="s">
        <v>13902</v>
      </c>
      <c r="AW2513" t="s">
        <v>562</v>
      </c>
      <c r="AX2513" t="s">
        <v>223</v>
      </c>
      <c r="BA2513" s="57">
        <v>46249.333333333336</v>
      </c>
      <c r="BB2513" t="s">
        <v>12190</v>
      </c>
      <c r="BF2513" s="6" t="e">
        <f t="shared" si="117"/>
        <v>#NUM!</v>
      </c>
      <c r="BG2513" t="e">
        <f t="shared" si="118"/>
        <v>#NUM!</v>
      </c>
      <c r="BH2513" t="e">
        <f t="shared" si="119"/>
        <v>#NUM!</v>
      </c>
      <c r="BI2513" t="str">
        <f>VLOOKUP(H2513,Sheet2!$A$1:$B$270,2,FALSE)</f>
        <v>MADURA</v>
      </c>
    </row>
    <row r="2514" spans="1:61">
      <c r="A2514">
        <v>2513</v>
      </c>
      <c r="B2514">
        <v>1002529602</v>
      </c>
      <c r="C2514">
        <v>3</v>
      </c>
      <c r="D2514" t="s">
        <v>55</v>
      </c>
      <c r="E2514">
        <v>5</v>
      </c>
      <c r="F2514" t="s">
        <v>265</v>
      </c>
      <c r="G2514" t="s">
        <v>125</v>
      </c>
      <c r="H2514" t="s">
        <v>417</v>
      </c>
      <c r="I2514" t="s">
        <v>213</v>
      </c>
      <c r="J2514" t="s">
        <v>214</v>
      </c>
      <c r="K2514" t="s">
        <v>149</v>
      </c>
      <c r="L2514" t="s">
        <v>215</v>
      </c>
      <c r="M2514" t="s">
        <v>76</v>
      </c>
      <c r="N2514" t="s">
        <v>216</v>
      </c>
      <c r="O2514" s="57">
        <v>46250.534675925926</v>
      </c>
      <c r="P2514" s="57">
        <v>46251.809467592589</v>
      </c>
      <c r="Q2514">
        <v>69367459</v>
      </c>
      <c r="S2514">
        <v>152448204711</v>
      </c>
      <c r="T2514" t="s">
        <v>12191</v>
      </c>
      <c r="U2514" t="s">
        <v>12192</v>
      </c>
      <c r="V2514" t="s">
        <v>12193</v>
      </c>
      <c r="Z2514">
        <v>112.387642</v>
      </c>
      <c r="AA2514">
        <v>-6.8819189999999999</v>
      </c>
      <c r="AB2514" t="s">
        <v>12194</v>
      </c>
      <c r="AC2514" t="s">
        <v>237</v>
      </c>
      <c r="AL2514" t="s">
        <v>218</v>
      </c>
      <c r="AM2514" t="s">
        <v>9775</v>
      </c>
      <c r="AN2514" t="s">
        <v>6</v>
      </c>
      <c r="AO2514" t="s">
        <v>10191</v>
      </c>
      <c r="AP2514" s="57">
        <v>46251.541666666664</v>
      </c>
      <c r="AQ2514" t="s">
        <v>248</v>
      </c>
      <c r="AR2514" t="s">
        <v>219</v>
      </c>
      <c r="AS2514" t="s">
        <v>417</v>
      </c>
      <c r="AT2514" t="s">
        <v>231</v>
      </c>
      <c r="AU2514">
        <v>20260817</v>
      </c>
      <c r="AV2514" t="s">
        <v>222</v>
      </c>
      <c r="AW2514" t="s">
        <v>1012</v>
      </c>
      <c r="AX2514" t="s">
        <v>223</v>
      </c>
      <c r="BA2514" s="57">
        <v>46251.541666666664</v>
      </c>
      <c r="BB2514" t="s">
        <v>9775</v>
      </c>
      <c r="BC2514">
        <v>2026</v>
      </c>
      <c r="BD2514">
        <v>8</v>
      </c>
      <c r="BE2514">
        <v>17</v>
      </c>
      <c r="BF2514" s="6">
        <f t="shared" si="117"/>
        <v>46251</v>
      </c>
      <c r="BG2514">
        <f t="shared" si="118"/>
        <v>-0.54166666666424135</v>
      </c>
      <c r="BH2514" t="str">
        <f t="shared" si="119"/>
        <v>COMPLY</v>
      </c>
      <c r="BI2514" t="str">
        <f>VLOOKUP(H2514,Sheet2!$A$1:$B$270,2,FALSE)</f>
        <v>GRESIK</v>
      </c>
    </row>
    <row r="2515" spans="1:61">
      <c r="A2515">
        <v>2514</v>
      </c>
      <c r="B2515">
        <v>1002516813</v>
      </c>
      <c r="C2515">
        <v>3</v>
      </c>
      <c r="D2515" t="s">
        <v>34</v>
      </c>
      <c r="E2515">
        <v>5</v>
      </c>
      <c r="F2515" t="s">
        <v>573</v>
      </c>
      <c r="G2515" t="s">
        <v>79</v>
      </c>
      <c r="H2515" t="s">
        <v>471</v>
      </c>
      <c r="I2515" t="s">
        <v>213</v>
      </c>
      <c r="J2515" t="s">
        <v>214</v>
      </c>
      <c r="K2515" t="s">
        <v>149</v>
      </c>
      <c r="M2515" t="s">
        <v>76</v>
      </c>
      <c r="N2515" t="s">
        <v>216</v>
      </c>
      <c r="O2515" s="57">
        <v>46244.354004629633</v>
      </c>
      <c r="P2515" s="57">
        <v>46246.396921296298</v>
      </c>
      <c r="Q2515">
        <v>69362051</v>
      </c>
      <c r="S2515">
        <v>172407213194</v>
      </c>
      <c r="T2515" t="s">
        <v>6567</v>
      </c>
      <c r="U2515" t="s">
        <v>6568</v>
      </c>
      <c r="V2515" t="s">
        <v>6569</v>
      </c>
      <c r="Z2515">
        <v>115.3355323</v>
      </c>
      <c r="AA2515">
        <v>-8.5723724000000008</v>
      </c>
      <c r="AB2515" t="s">
        <v>6570</v>
      </c>
      <c r="AC2515" t="s">
        <v>230</v>
      </c>
      <c r="AL2515" t="s">
        <v>218</v>
      </c>
      <c r="AM2515" t="s">
        <v>6571</v>
      </c>
      <c r="AN2515" t="s">
        <v>6</v>
      </c>
      <c r="AO2515" s="57">
        <v>46303.361180555556</v>
      </c>
      <c r="AP2515" s="57">
        <v>46245.333333333336</v>
      </c>
      <c r="AR2515" t="s">
        <v>219</v>
      </c>
      <c r="AS2515" t="s">
        <v>471</v>
      </c>
      <c r="AT2515" t="s">
        <v>231</v>
      </c>
      <c r="AU2515">
        <v>20260812</v>
      </c>
      <c r="AV2515" t="s">
        <v>222</v>
      </c>
      <c r="AW2515" t="s">
        <v>561</v>
      </c>
      <c r="AX2515" t="s">
        <v>223</v>
      </c>
      <c r="BA2515" s="57">
        <v>46245.333333333336</v>
      </c>
      <c r="BB2515" t="s">
        <v>6571</v>
      </c>
      <c r="BC2515">
        <v>2026</v>
      </c>
      <c r="BD2515">
        <v>8</v>
      </c>
      <c r="BE2515">
        <v>12</v>
      </c>
      <c r="BF2515" s="6">
        <f t="shared" si="117"/>
        <v>46246</v>
      </c>
      <c r="BG2515">
        <f t="shared" si="118"/>
        <v>0.66666666666424135</v>
      </c>
      <c r="BH2515" t="str">
        <f t="shared" si="119"/>
        <v>COMPLY</v>
      </c>
      <c r="BI2515" t="str">
        <f>VLOOKUP(H2515,Sheet2!$A$1:$B$270,2,FALSE)</f>
        <v>GIANYAR</v>
      </c>
    </row>
    <row r="2516" spans="1:61">
      <c r="A2516">
        <v>2515</v>
      </c>
      <c r="B2516">
        <v>1002524688</v>
      </c>
      <c r="C2516">
        <v>3</v>
      </c>
      <c r="D2516" t="s">
        <v>59</v>
      </c>
      <c r="E2516">
        <v>4</v>
      </c>
      <c r="F2516" t="s">
        <v>567</v>
      </c>
      <c r="G2516" t="s">
        <v>906</v>
      </c>
      <c r="H2516" t="s">
        <v>918</v>
      </c>
      <c r="I2516" t="s">
        <v>213</v>
      </c>
      <c r="J2516" t="s">
        <v>214</v>
      </c>
      <c r="K2516" t="s">
        <v>149</v>
      </c>
      <c r="L2516" t="s">
        <v>215</v>
      </c>
      <c r="M2516" t="s">
        <v>76</v>
      </c>
      <c r="N2516" t="s">
        <v>216</v>
      </c>
      <c r="O2516" s="57">
        <v>46247.640925925924</v>
      </c>
      <c r="P2516" s="57">
        <v>46248.750254629631</v>
      </c>
      <c r="Q2516">
        <v>69365345</v>
      </c>
      <c r="S2516">
        <v>146144119894</v>
      </c>
      <c r="T2516" t="s">
        <v>9519</v>
      </c>
      <c r="U2516" t="s">
        <v>9520</v>
      </c>
      <c r="V2516" t="s">
        <v>9521</v>
      </c>
      <c r="Z2516">
        <v>110.4179738</v>
      </c>
      <c r="AA2516">
        <v>-7.7086901999999897</v>
      </c>
      <c r="AB2516" t="s">
        <v>9522</v>
      </c>
      <c r="AC2516" t="s">
        <v>237</v>
      </c>
      <c r="AL2516" t="s">
        <v>218</v>
      </c>
      <c r="AM2516" t="s">
        <v>9523</v>
      </c>
      <c r="AN2516" t="s">
        <v>6</v>
      </c>
      <c r="AO2516" t="s">
        <v>8826</v>
      </c>
      <c r="AP2516" s="57">
        <v>46248.5</v>
      </c>
      <c r="AR2516" t="s">
        <v>219</v>
      </c>
      <c r="AS2516" t="s">
        <v>918</v>
      </c>
      <c r="AT2516" t="s">
        <v>231</v>
      </c>
      <c r="AU2516">
        <v>20260814</v>
      </c>
      <c r="AV2516" t="s">
        <v>222</v>
      </c>
      <c r="AW2516" t="s">
        <v>1027</v>
      </c>
      <c r="AX2516" t="s">
        <v>223</v>
      </c>
      <c r="BA2516" s="57">
        <v>46248.5</v>
      </c>
      <c r="BB2516" t="s">
        <v>9523</v>
      </c>
      <c r="BC2516">
        <v>2026</v>
      </c>
      <c r="BD2516">
        <v>8</v>
      </c>
      <c r="BE2516">
        <v>14</v>
      </c>
      <c r="BF2516" s="6">
        <f t="shared" si="117"/>
        <v>46248</v>
      </c>
      <c r="BG2516">
        <f t="shared" si="118"/>
        <v>-0.5</v>
      </c>
      <c r="BH2516" t="str">
        <f t="shared" si="119"/>
        <v>COMPLY</v>
      </c>
      <c r="BI2516" t="e">
        <f>VLOOKUP(H2516,Sheet2!$A$1:$B$270,2,FALSE)</f>
        <v>#N/A</v>
      </c>
    </row>
    <row r="2517" spans="1:61">
      <c r="A2517">
        <v>2516</v>
      </c>
      <c r="B2517">
        <v>1002528303</v>
      </c>
      <c r="C2517">
        <v>3</v>
      </c>
      <c r="D2517" t="s">
        <v>59</v>
      </c>
      <c r="E2517">
        <v>4</v>
      </c>
      <c r="F2517" t="s">
        <v>567</v>
      </c>
      <c r="G2517" t="s">
        <v>609</v>
      </c>
      <c r="H2517" t="s">
        <v>936</v>
      </c>
      <c r="I2517" t="s">
        <v>213</v>
      </c>
      <c r="J2517" t="s">
        <v>214</v>
      </c>
      <c r="K2517" t="s">
        <v>149</v>
      </c>
      <c r="M2517" t="s">
        <v>76</v>
      </c>
      <c r="N2517" t="s">
        <v>216</v>
      </c>
      <c r="O2517" s="57">
        <v>46249.550486111111</v>
      </c>
      <c r="P2517" s="57">
        <v>46249.599953703706</v>
      </c>
      <c r="Q2517">
        <v>69364986</v>
      </c>
      <c r="S2517">
        <v>146113147015</v>
      </c>
      <c r="T2517" t="s">
        <v>8985</v>
      </c>
      <c r="U2517" t="s">
        <v>12200</v>
      </c>
      <c r="V2517" t="s">
        <v>12201</v>
      </c>
      <c r="Z2517">
        <v>110.36206900000001</v>
      </c>
      <c r="AA2517">
        <v>-7.7976720000000004</v>
      </c>
      <c r="AB2517" t="s">
        <v>8988</v>
      </c>
      <c r="AC2517" t="s">
        <v>226</v>
      </c>
      <c r="AL2517" t="s">
        <v>218</v>
      </c>
      <c r="AM2517" t="s">
        <v>12202</v>
      </c>
      <c r="AN2517" t="s">
        <v>6</v>
      </c>
      <c r="AO2517" t="s">
        <v>9851</v>
      </c>
      <c r="AR2517" t="s">
        <v>219</v>
      </c>
      <c r="AS2517" t="s">
        <v>936</v>
      </c>
      <c r="AT2517" t="s">
        <v>231</v>
      </c>
      <c r="AU2517">
        <v>20260815</v>
      </c>
      <c r="AV2517" t="s">
        <v>222</v>
      </c>
      <c r="AW2517" t="s">
        <v>561</v>
      </c>
      <c r="AX2517" t="s">
        <v>223</v>
      </c>
      <c r="BA2517" s="57">
        <v>46249.291666666664</v>
      </c>
      <c r="BB2517" t="s">
        <v>12202</v>
      </c>
      <c r="BC2517">
        <v>2026</v>
      </c>
      <c r="BD2517">
        <v>8</v>
      </c>
      <c r="BE2517">
        <v>15</v>
      </c>
      <c r="BF2517" s="6">
        <f t="shared" si="117"/>
        <v>46249</v>
      </c>
      <c r="BG2517">
        <f t="shared" si="118"/>
        <v>-0.29166666666424135</v>
      </c>
      <c r="BH2517" t="str">
        <f t="shared" si="119"/>
        <v>COMPLY</v>
      </c>
      <c r="BI2517" t="e">
        <f>VLOOKUP(H2517,Sheet2!$A$1:$B$270,2,FALSE)</f>
        <v>#N/A</v>
      </c>
    </row>
    <row r="2518" spans="1:61">
      <c r="A2518">
        <v>2517</v>
      </c>
      <c r="B2518">
        <v>1002529188</v>
      </c>
      <c r="C2518">
        <v>3</v>
      </c>
      <c r="D2518" t="s">
        <v>49</v>
      </c>
      <c r="E2518">
        <v>4</v>
      </c>
      <c r="F2518" t="s">
        <v>246</v>
      </c>
      <c r="G2518" t="s">
        <v>247</v>
      </c>
      <c r="H2518" t="s">
        <v>930</v>
      </c>
      <c r="I2518" t="s">
        <v>213</v>
      </c>
      <c r="J2518" t="s">
        <v>214</v>
      </c>
      <c r="K2518" t="s">
        <v>149</v>
      </c>
      <c r="M2518" t="s">
        <v>602</v>
      </c>
      <c r="N2518" t="s">
        <v>216</v>
      </c>
      <c r="O2518" s="57">
        <v>46250.297731481478</v>
      </c>
      <c r="P2518" s="57">
        <v>46250.313796296294</v>
      </c>
      <c r="Q2518">
        <v>69367265</v>
      </c>
      <c r="S2518">
        <v>142410346160</v>
      </c>
      <c r="T2518" t="s">
        <v>11155</v>
      </c>
      <c r="U2518" t="s">
        <v>12203</v>
      </c>
      <c r="Z2518">
        <v>110.563886</v>
      </c>
      <c r="AA2518">
        <v>-7.0405720000000001</v>
      </c>
      <c r="AB2518" t="s">
        <v>12204</v>
      </c>
      <c r="AC2518" t="s">
        <v>226</v>
      </c>
      <c r="AO2518" t="s">
        <v>12205</v>
      </c>
      <c r="AR2518" t="s">
        <v>5</v>
      </c>
      <c r="AS2518" t="s">
        <v>930</v>
      </c>
      <c r="AT2518" t="s">
        <v>231</v>
      </c>
      <c r="AV2518" t="s">
        <v>12206</v>
      </c>
      <c r="AW2518" t="s">
        <v>561</v>
      </c>
      <c r="AX2518" t="s">
        <v>223</v>
      </c>
      <c r="BF2518" s="6" t="e">
        <f t="shared" si="117"/>
        <v>#NUM!</v>
      </c>
      <c r="BG2518" t="e">
        <f t="shared" si="118"/>
        <v>#NUM!</v>
      </c>
      <c r="BH2518" t="e">
        <f t="shared" si="119"/>
        <v>#NUM!</v>
      </c>
      <c r="BI2518" t="e">
        <f>VLOOKUP(H2518,Sheet2!$A$1:$B$270,2,FALSE)</f>
        <v>#N/A</v>
      </c>
    </row>
    <row r="2519" spans="1:61">
      <c r="A2519">
        <v>2518</v>
      </c>
      <c r="B2519">
        <v>1002524422</v>
      </c>
      <c r="C2519">
        <v>3</v>
      </c>
      <c r="D2519" t="s">
        <v>49</v>
      </c>
      <c r="E2519">
        <v>4</v>
      </c>
      <c r="F2519" t="s">
        <v>246</v>
      </c>
      <c r="G2519" t="s">
        <v>549</v>
      </c>
      <c r="H2519" t="s">
        <v>5680</v>
      </c>
      <c r="I2519" t="s">
        <v>213</v>
      </c>
      <c r="J2519" t="s">
        <v>214</v>
      </c>
      <c r="K2519" t="s">
        <v>149</v>
      </c>
      <c r="L2519" t="s">
        <v>215</v>
      </c>
      <c r="M2519" t="s">
        <v>76</v>
      </c>
      <c r="N2519" t="s">
        <v>216</v>
      </c>
      <c r="O2519" s="57">
        <v>46247.590937499997</v>
      </c>
      <c r="P2519" s="57">
        <v>46248.877893518518</v>
      </c>
      <c r="Q2519">
        <v>69365233</v>
      </c>
      <c r="S2519">
        <v>141409102268</v>
      </c>
      <c r="T2519" t="s">
        <v>9524</v>
      </c>
      <c r="U2519" t="s">
        <v>9525</v>
      </c>
      <c r="V2519" t="s">
        <v>9526</v>
      </c>
      <c r="Z2519">
        <v>110.04906941811601</v>
      </c>
      <c r="AA2519">
        <v>-7.0864599348386497</v>
      </c>
      <c r="AB2519" t="s">
        <v>9527</v>
      </c>
      <c r="AC2519" t="s">
        <v>237</v>
      </c>
      <c r="AL2519" t="s">
        <v>218</v>
      </c>
      <c r="AM2519" t="s">
        <v>9186</v>
      </c>
      <c r="AN2519" t="s">
        <v>6</v>
      </c>
      <c r="AO2519" t="s">
        <v>8882</v>
      </c>
      <c r="AP2519" s="57">
        <v>46248.541666666664</v>
      </c>
      <c r="AR2519" t="s">
        <v>219</v>
      </c>
      <c r="AS2519" t="s">
        <v>5680</v>
      </c>
      <c r="AT2519" t="s">
        <v>231</v>
      </c>
      <c r="AU2519">
        <v>20260814</v>
      </c>
      <c r="AV2519" t="s">
        <v>222</v>
      </c>
      <c r="AW2519" t="s">
        <v>1021</v>
      </c>
      <c r="AX2519" t="s">
        <v>223</v>
      </c>
      <c r="BA2519" s="57">
        <v>46248.541666666664</v>
      </c>
      <c r="BB2519" t="s">
        <v>9186</v>
      </c>
      <c r="BC2519">
        <v>2026</v>
      </c>
      <c r="BD2519">
        <v>8</v>
      </c>
      <c r="BE2519">
        <v>14</v>
      </c>
      <c r="BF2519" s="6">
        <f t="shared" si="117"/>
        <v>46248</v>
      </c>
      <c r="BG2519">
        <f t="shared" si="118"/>
        <v>-0.54166666666424135</v>
      </c>
      <c r="BH2519" t="str">
        <f t="shared" si="119"/>
        <v>COMPLY</v>
      </c>
      <c r="BI2519" t="e">
        <f>VLOOKUP(H2519,Sheet2!$A$1:$B$270,2,FALSE)</f>
        <v>#N/A</v>
      </c>
    </row>
    <row r="2520" spans="1:61">
      <c r="A2520">
        <v>2519</v>
      </c>
      <c r="B2520">
        <v>1002525644</v>
      </c>
      <c r="C2520">
        <v>3</v>
      </c>
      <c r="D2520" t="s">
        <v>42</v>
      </c>
      <c r="E2520">
        <v>5</v>
      </c>
      <c r="F2520" t="s">
        <v>102</v>
      </c>
      <c r="G2520" t="s">
        <v>102</v>
      </c>
      <c r="H2520" t="s">
        <v>458</v>
      </c>
      <c r="I2520" t="s">
        <v>213</v>
      </c>
      <c r="J2520" t="s">
        <v>214</v>
      </c>
      <c r="K2520" t="s">
        <v>149</v>
      </c>
      <c r="L2520" t="s">
        <v>215</v>
      </c>
      <c r="M2520" t="s">
        <v>76</v>
      </c>
      <c r="N2520" t="s">
        <v>216</v>
      </c>
      <c r="O2520" s="57">
        <v>46248.397870370369</v>
      </c>
      <c r="P2520" s="57">
        <v>46249.533043981479</v>
      </c>
      <c r="Q2520">
        <v>69365701</v>
      </c>
      <c r="S2520">
        <v>152538203666</v>
      </c>
      <c r="T2520" t="s">
        <v>12207</v>
      </c>
      <c r="U2520" t="s">
        <v>12208</v>
      </c>
      <c r="V2520" t="s">
        <v>12209</v>
      </c>
      <c r="Z2520">
        <v>113.890311</v>
      </c>
      <c r="AA2520">
        <v>-8.0999970000000001</v>
      </c>
      <c r="AB2520" t="s">
        <v>12210</v>
      </c>
      <c r="AC2520" t="s">
        <v>237</v>
      </c>
      <c r="AL2520" t="s">
        <v>218</v>
      </c>
      <c r="AM2520" t="s">
        <v>10900</v>
      </c>
      <c r="AN2520" t="s">
        <v>6</v>
      </c>
      <c r="AO2520" t="s">
        <v>9808</v>
      </c>
      <c r="AP2520" s="57">
        <v>46249.333333333336</v>
      </c>
      <c r="AR2520" t="s">
        <v>219</v>
      </c>
      <c r="AS2520" t="s">
        <v>458</v>
      </c>
      <c r="AT2520" t="s">
        <v>221</v>
      </c>
      <c r="AU2520">
        <v>20260815</v>
      </c>
      <c r="AV2520" t="s">
        <v>222</v>
      </c>
      <c r="AW2520" t="s">
        <v>890</v>
      </c>
      <c r="AX2520" t="s">
        <v>223</v>
      </c>
      <c r="BA2520" s="57">
        <v>46249.333333333336</v>
      </c>
      <c r="BB2520" t="s">
        <v>10900</v>
      </c>
      <c r="BC2520">
        <v>2026</v>
      </c>
      <c r="BD2520">
        <v>8</v>
      </c>
      <c r="BE2520">
        <v>15</v>
      </c>
      <c r="BF2520" s="6">
        <f t="shared" si="117"/>
        <v>46249</v>
      </c>
      <c r="BG2520">
        <f t="shared" si="118"/>
        <v>-0.33333333333575865</v>
      </c>
      <c r="BH2520" t="str">
        <f t="shared" si="119"/>
        <v>COMPLY</v>
      </c>
      <c r="BI2520" t="str">
        <f>VLOOKUP(H2520,Sheet2!$A$1:$B$270,2,FALSE)</f>
        <v>JEMBER</v>
      </c>
    </row>
    <row r="2521" spans="1:61">
      <c r="A2521">
        <v>2520</v>
      </c>
      <c r="B2521">
        <v>1002511405</v>
      </c>
      <c r="C2521">
        <v>3</v>
      </c>
      <c r="D2521" t="s">
        <v>55</v>
      </c>
      <c r="E2521">
        <v>5</v>
      </c>
      <c r="F2521" t="s">
        <v>265</v>
      </c>
      <c r="G2521" t="s">
        <v>128</v>
      </c>
      <c r="H2521" t="s">
        <v>274</v>
      </c>
      <c r="I2521" t="s">
        <v>213</v>
      </c>
      <c r="J2521" t="s">
        <v>214</v>
      </c>
      <c r="K2521" t="s">
        <v>149</v>
      </c>
      <c r="L2521" t="s">
        <v>215</v>
      </c>
      <c r="M2521" t="s">
        <v>76</v>
      </c>
      <c r="N2521" t="s">
        <v>216</v>
      </c>
      <c r="O2521" s="57">
        <v>46240.318703703706</v>
      </c>
      <c r="P2521" s="57">
        <v>46244.566770833335</v>
      </c>
      <c r="Q2521">
        <v>69359530</v>
      </c>
      <c r="S2521">
        <v>152418250708</v>
      </c>
      <c r="T2521" t="s">
        <v>2902</v>
      </c>
      <c r="U2521" t="s">
        <v>2903</v>
      </c>
      <c r="V2521" t="s">
        <v>2904</v>
      </c>
      <c r="Z2521">
        <v>112.6863508</v>
      </c>
      <c r="AA2521">
        <v>-7.2367782999999903</v>
      </c>
      <c r="AB2521" t="s">
        <v>2905</v>
      </c>
      <c r="AC2521" t="s">
        <v>237</v>
      </c>
      <c r="AL2521" t="s">
        <v>218</v>
      </c>
      <c r="AM2521" t="s">
        <v>2906</v>
      </c>
      <c r="AN2521" t="s">
        <v>6</v>
      </c>
      <c r="AO2521" s="57">
        <v>46181.319456018522</v>
      </c>
      <c r="AP2521" s="57">
        <v>46245.333333333336</v>
      </c>
      <c r="AR2521" t="s">
        <v>219</v>
      </c>
      <c r="AS2521" t="s">
        <v>274</v>
      </c>
      <c r="AT2521" t="s">
        <v>231</v>
      </c>
      <c r="AU2521">
        <v>20260810</v>
      </c>
      <c r="AV2521" t="s">
        <v>222</v>
      </c>
      <c r="AW2521" t="s">
        <v>1023</v>
      </c>
      <c r="AX2521" t="s">
        <v>223</v>
      </c>
      <c r="BA2521" s="57">
        <v>46245.333333333336</v>
      </c>
      <c r="BB2521" t="s">
        <v>2906</v>
      </c>
      <c r="BC2521">
        <v>2026</v>
      </c>
      <c r="BD2521">
        <v>8</v>
      </c>
      <c r="BE2521">
        <v>10</v>
      </c>
      <c r="BF2521" s="6">
        <f t="shared" si="117"/>
        <v>46244</v>
      </c>
      <c r="BG2521">
        <f t="shared" si="118"/>
        <v>-1.3333333333357587</v>
      </c>
      <c r="BH2521" t="str">
        <f t="shared" si="119"/>
        <v>COMPLY</v>
      </c>
      <c r="BI2521" t="str">
        <f>VLOOKUP(H2521,Sheet2!$A$1:$B$270,2,FALSE)</f>
        <v>SURABAYA UTARA</v>
      </c>
    </row>
    <row r="2522" spans="1:61">
      <c r="A2522">
        <v>2521</v>
      </c>
      <c r="B2522">
        <v>1002519391</v>
      </c>
      <c r="C2522">
        <v>3</v>
      </c>
      <c r="D2522" t="s">
        <v>49</v>
      </c>
      <c r="E2522">
        <v>4</v>
      </c>
      <c r="F2522" t="s">
        <v>252</v>
      </c>
      <c r="G2522" t="s">
        <v>554</v>
      </c>
      <c r="H2522" t="s">
        <v>558</v>
      </c>
      <c r="I2522" t="s">
        <v>213</v>
      </c>
      <c r="J2522" t="s">
        <v>214</v>
      </c>
      <c r="K2522" t="s">
        <v>149</v>
      </c>
      <c r="L2522" t="s">
        <v>215</v>
      </c>
      <c r="M2522" t="s">
        <v>933</v>
      </c>
      <c r="N2522" t="s">
        <v>216</v>
      </c>
      <c r="O2522" s="57">
        <v>46245.455520833333</v>
      </c>
      <c r="P2522" s="57">
        <v>46247.360752314817</v>
      </c>
      <c r="Q2522">
        <v>69363041</v>
      </c>
      <c r="S2522">
        <v>142278112666</v>
      </c>
      <c r="T2522" t="s">
        <v>6278</v>
      </c>
      <c r="U2522" t="s">
        <v>6279</v>
      </c>
      <c r="V2522" t="s">
        <v>7679</v>
      </c>
      <c r="Z2522">
        <v>109.331064</v>
      </c>
      <c r="AA2522">
        <v>-6.9062650000000003</v>
      </c>
      <c r="AB2522" t="s">
        <v>7680</v>
      </c>
      <c r="AC2522" t="s">
        <v>237</v>
      </c>
      <c r="AL2522" t="s">
        <v>218</v>
      </c>
      <c r="AM2522" t="s">
        <v>7681</v>
      </c>
      <c r="AN2522" t="s">
        <v>6</v>
      </c>
      <c r="AO2522" s="57">
        <v>46334.465520833335</v>
      </c>
      <c r="AP2522" s="57">
        <v>46246.333333333336</v>
      </c>
      <c r="AQ2522" t="s">
        <v>248</v>
      </c>
      <c r="AR2522" t="s">
        <v>12</v>
      </c>
      <c r="AS2522" t="s">
        <v>558</v>
      </c>
      <c r="AT2522" t="s">
        <v>231</v>
      </c>
      <c r="AV2522" t="s">
        <v>917</v>
      </c>
      <c r="AW2522" t="s">
        <v>1020</v>
      </c>
      <c r="AX2522" t="s">
        <v>223</v>
      </c>
      <c r="BA2522" s="57">
        <v>46246.333333333336</v>
      </c>
      <c r="BB2522" t="s">
        <v>7681</v>
      </c>
      <c r="BF2522" s="6" t="e">
        <f t="shared" si="117"/>
        <v>#NUM!</v>
      </c>
      <c r="BG2522" t="e">
        <f t="shared" si="118"/>
        <v>#NUM!</v>
      </c>
      <c r="BH2522" t="e">
        <f t="shared" si="119"/>
        <v>#NUM!</v>
      </c>
      <c r="BI2522" t="e">
        <f>VLOOKUP(H2522,Sheet2!$A$1:$B$270,2,FALSE)</f>
        <v>#N/A</v>
      </c>
    </row>
    <row r="2523" spans="1:61">
      <c r="A2523">
        <v>2522</v>
      </c>
      <c r="B2523">
        <v>1002512799</v>
      </c>
      <c r="C2523">
        <v>3</v>
      </c>
      <c r="D2523" t="s">
        <v>59</v>
      </c>
      <c r="E2523">
        <v>4</v>
      </c>
      <c r="F2523" t="s">
        <v>567</v>
      </c>
      <c r="G2523" t="s">
        <v>906</v>
      </c>
      <c r="H2523" t="s">
        <v>920</v>
      </c>
      <c r="I2523" t="s">
        <v>213</v>
      </c>
      <c r="J2523" t="s">
        <v>214</v>
      </c>
      <c r="K2523" t="s">
        <v>149</v>
      </c>
      <c r="M2523" t="s">
        <v>970</v>
      </c>
      <c r="N2523" t="s">
        <v>216</v>
      </c>
      <c r="O2523" s="57">
        <v>46240.626886574071</v>
      </c>
      <c r="P2523" s="57">
        <v>46240.628217592595</v>
      </c>
      <c r="Q2523">
        <v>69360084</v>
      </c>
      <c r="S2523">
        <v>146136128911</v>
      </c>
      <c r="T2523" t="s">
        <v>1494</v>
      </c>
      <c r="Z2523">
        <v>110.249332241266</v>
      </c>
      <c r="AA2523">
        <v>-7.8075403090454598</v>
      </c>
      <c r="AB2523" t="s">
        <v>1497</v>
      </c>
      <c r="AC2523" t="s">
        <v>291</v>
      </c>
      <c r="AO2523" s="57">
        <v>46181.642870370371</v>
      </c>
      <c r="AR2523" t="s">
        <v>6</v>
      </c>
      <c r="AS2523" t="s">
        <v>920</v>
      </c>
      <c r="AT2523" t="s">
        <v>231</v>
      </c>
      <c r="AV2523" t="s">
        <v>971</v>
      </c>
      <c r="AW2523" t="s">
        <v>582</v>
      </c>
      <c r="AX2523" t="s">
        <v>223</v>
      </c>
      <c r="BF2523" s="6" t="e">
        <f t="shared" si="117"/>
        <v>#NUM!</v>
      </c>
      <c r="BG2523" t="e">
        <f t="shared" si="118"/>
        <v>#NUM!</v>
      </c>
      <c r="BH2523" t="e">
        <f t="shared" si="119"/>
        <v>#NUM!</v>
      </c>
      <c r="BI2523" t="e">
        <f>VLOOKUP(H2523,Sheet2!$A$1:$B$270,2,FALSE)</f>
        <v>#N/A</v>
      </c>
    </row>
    <row r="2524" spans="1:61">
      <c r="A2524">
        <v>2523</v>
      </c>
      <c r="B2524">
        <v>1002523448</v>
      </c>
      <c r="C2524">
        <v>3</v>
      </c>
      <c r="D2524" t="s">
        <v>59</v>
      </c>
      <c r="E2524">
        <v>4</v>
      </c>
      <c r="F2524" t="s">
        <v>567</v>
      </c>
      <c r="G2524" t="s">
        <v>609</v>
      </c>
      <c r="H2524" t="s">
        <v>611</v>
      </c>
      <c r="I2524" t="s">
        <v>213</v>
      </c>
      <c r="J2524" t="s">
        <v>214</v>
      </c>
      <c r="K2524" t="s">
        <v>149</v>
      </c>
      <c r="L2524" t="s">
        <v>606</v>
      </c>
      <c r="M2524" t="s">
        <v>575</v>
      </c>
      <c r="N2524" t="s">
        <v>216</v>
      </c>
      <c r="O2524" s="57">
        <v>46247.388854166667</v>
      </c>
      <c r="P2524" s="57">
        <v>46247.624016203707</v>
      </c>
      <c r="Q2524">
        <v>69364787</v>
      </c>
      <c r="R2524">
        <v>2745060873</v>
      </c>
      <c r="S2524">
        <v>141114227918</v>
      </c>
      <c r="T2524" t="s">
        <v>9529</v>
      </c>
      <c r="U2524" t="s">
        <v>9530</v>
      </c>
      <c r="V2524" t="s">
        <v>9531</v>
      </c>
      <c r="Z2524">
        <v>110.357856</v>
      </c>
      <c r="AA2524">
        <v>-7.8092240000000004</v>
      </c>
      <c r="AB2524" t="s">
        <v>9532</v>
      </c>
      <c r="AC2524" t="s">
        <v>237</v>
      </c>
      <c r="AL2524" t="s">
        <v>218</v>
      </c>
      <c r="AM2524" t="s">
        <v>9533</v>
      </c>
      <c r="AN2524" t="s">
        <v>6</v>
      </c>
      <c r="AO2524" t="s">
        <v>8858</v>
      </c>
      <c r="AP2524" s="57">
        <v>46248.333333333336</v>
      </c>
      <c r="AR2524" t="s">
        <v>14</v>
      </c>
      <c r="AS2524" t="s">
        <v>611</v>
      </c>
      <c r="AT2524" t="s">
        <v>231</v>
      </c>
      <c r="AV2524" t="s">
        <v>9534</v>
      </c>
      <c r="AW2524" t="s">
        <v>9535</v>
      </c>
      <c r="AX2524" t="s">
        <v>223</v>
      </c>
      <c r="BA2524" s="57">
        <v>46248.333333333336</v>
      </c>
      <c r="BB2524" t="s">
        <v>9533</v>
      </c>
      <c r="BF2524" s="6" t="e">
        <f t="shared" si="117"/>
        <v>#NUM!</v>
      </c>
      <c r="BG2524" t="e">
        <f t="shared" si="118"/>
        <v>#NUM!</v>
      </c>
      <c r="BH2524" t="e">
        <f t="shared" si="119"/>
        <v>#NUM!</v>
      </c>
      <c r="BI2524" t="e">
        <f>VLOOKUP(H2524,Sheet2!$A$1:$B$270,2,FALSE)</f>
        <v>#N/A</v>
      </c>
    </row>
    <row r="2525" spans="1:61">
      <c r="A2525">
        <v>2524</v>
      </c>
      <c r="B2525">
        <v>1002517816</v>
      </c>
      <c r="C2525">
        <v>3</v>
      </c>
      <c r="D2525" t="s">
        <v>38</v>
      </c>
      <c r="E2525">
        <v>5</v>
      </c>
      <c r="F2525" t="s">
        <v>92</v>
      </c>
      <c r="G2525" t="s">
        <v>92</v>
      </c>
      <c r="H2525" t="s">
        <v>519</v>
      </c>
      <c r="I2525" t="s">
        <v>213</v>
      </c>
      <c r="J2525" t="s">
        <v>214</v>
      </c>
      <c r="K2525" t="s">
        <v>149</v>
      </c>
      <c r="M2525" t="s">
        <v>76</v>
      </c>
      <c r="N2525" t="s">
        <v>216</v>
      </c>
      <c r="O2525" s="57">
        <v>46244.570509259262</v>
      </c>
      <c r="P2525" s="57">
        <v>46244.699814814812</v>
      </c>
      <c r="Q2525">
        <v>69359801</v>
      </c>
      <c r="S2525">
        <v>152630205415</v>
      </c>
      <c r="T2525" t="s">
        <v>4207</v>
      </c>
      <c r="U2525" t="s">
        <v>6576</v>
      </c>
      <c r="V2525" t="s">
        <v>6577</v>
      </c>
      <c r="Z2525">
        <v>111.5326754</v>
      </c>
      <c r="AA2525">
        <v>-7.7295334999999996</v>
      </c>
      <c r="AB2525" t="s">
        <v>4210</v>
      </c>
      <c r="AC2525" t="s">
        <v>217</v>
      </c>
      <c r="AL2525" t="s">
        <v>218</v>
      </c>
      <c r="AM2525" t="s">
        <v>6578</v>
      </c>
      <c r="AN2525" t="s">
        <v>6</v>
      </c>
      <c r="AO2525" s="57">
        <v>46303.579675925925</v>
      </c>
      <c r="AR2525" t="s">
        <v>219</v>
      </c>
      <c r="AS2525" t="s">
        <v>519</v>
      </c>
      <c r="AT2525" t="s">
        <v>231</v>
      </c>
      <c r="AU2525">
        <v>20260810</v>
      </c>
      <c r="AV2525" t="s">
        <v>222</v>
      </c>
      <c r="AW2525" t="s">
        <v>562</v>
      </c>
      <c r="AX2525" t="s">
        <v>223</v>
      </c>
      <c r="BA2525" s="57">
        <v>46244.291666666664</v>
      </c>
      <c r="BB2525" t="s">
        <v>6578</v>
      </c>
      <c r="BC2525">
        <v>2026</v>
      </c>
      <c r="BD2525">
        <v>8</v>
      </c>
      <c r="BE2525">
        <v>10</v>
      </c>
      <c r="BF2525" s="6">
        <f t="shared" si="117"/>
        <v>46244</v>
      </c>
      <c r="BG2525">
        <f t="shared" si="118"/>
        <v>-0.29166666666424135</v>
      </c>
      <c r="BH2525" t="str">
        <f t="shared" si="119"/>
        <v>COMPLY</v>
      </c>
      <c r="BI2525" t="str">
        <f>VLOOKUP(H2525,Sheet2!$A$1:$B$270,2,FALSE)</f>
        <v>MADIUN</v>
      </c>
    </row>
    <row r="2526" spans="1:61">
      <c r="A2526">
        <v>2525</v>
      </c>
      <c r="B2526">
        <v>1002505626</v>
      </c>
      <c r="C2526">
        <v>3</v>
      </c>
      <c r="D2526" t="s">
        <v>49</v>
      </c>
      <c r="E2526">
        <v>4</v>
      </c>
      <c r="F2526" t="s">
        <v>252</v>
      </c>
      <c r="G2526" t="s">
        <v>931</v>
      </c>
      <c r="H2526" t="s">
        <v>932</v>
      </c>
      <c r="I2526" t="s">
        <v>213</v>
      </c>
      <c r="J2526" t="s">
        <v>214</v>
      </c>
      <c r="K2526" t="s">
        <v>149</v>
      </c>
      <c r="M2526" t="s">
        <v>76</v>
      </c>
      <c r="N2526" t="s">
        <v>216</v>
      </c>
      <c r="O2526" s="57">
        <v>46237.398842592593</v>
      </c>
      <c r="P2526" s="57">
        <v>46238.553877314815</v>
      </c>
      <c r="Q2526">
        <v>69357235</v>
      </c>
      <c r="S2526">
        <v>142212126634</v>
      </c>
      <c r="T2526" t="s">
        <v>2916</v>
      </c>
      <c r="U2526" t="s">
        <v>2917</v>
      </c>
      <c r="V2526" t="s">
        <v>2918</v>
      </c>
      <c r="Z2526">
        <v>109.189907312393</v>
      </c>
      <c r="AA2526">
        <v>-6.89574875935919</v>
      </c>
      <c r="AB2526" t="s">
        <v>2919</v>
      </c>
      <c r="AC2526" t="s">
        <v>226</v>
      </c>
      <c r="AL2526" t="s">
        <v>218</v>
      </c>
      <c r="AM2526" t="s">
        <v>2920</v>
      </c>
      <c r="AN2526" t="s">
        <v>6</v>
      </c>
      <c r="AO2526" s="57">
        <v>46089.402928240743</v>
      </c>
      <c r="AP2526" s="57">
        <v>46238.541666666664</v>
      </c>
      <c r="AR2526" t="s">
        <v>219</v>
      </c>
      <c r="AS2526" t="s">
        <v>932</v>
      </c>
      <c r="AT2526" t="s">
        <v>231</v>
      </c>
      <c r="AU2526">
        <v>20260804</v>
      </c>
      <c r="AV2526" t="s">
        <v>222</v>
      </c>
      <c r="AW2526" t="s">
        <v>561</v>
      </c>
      <c r="AX2526" t="s">
        <v>223</v>
      </c>
      <c r="BA2526" s="57">
        <v>46238.541666666664</v>
      </c>
      <c r="BB2526" t="s">
        <v>2920</v>
      </c>
      <c r="BC2526">
        <v>2026</v>
      </c>
      <c r="BD2526">
        <v>8</v>
      </c>
      <c r="BE2526">
        <v>4</v>
      </c>
      <c r="BF2526" s="6">
        <f t="shared" si="117"/>
        <v>46238</v>
      </c>
      <c r="BG2526">
        <f t="shared" si="118"/>
        <v>-0.54166666666424135</v>
      </c>
      <c r="BH2526" t="str">
        <f t="shared" si="119"/>
        <v>COMPLY</v>
      </c>
      <c r="BI2526" t="e">
        <f>VLOOKUP(H2526,Sheet2!$A$1:$B$270,2,FALSE)</f>
        <v>#N/A</v>
      </c>
    </row>
    <row r="2527" spans="1:61">
      <c r="A2527">
        <v>2526</v>
      </c>
      <c r="B2527">
        <v>1002520723</v>
      </c>
      <c r="C2527">
        <v>3</v>
      </c>
      <c r="D2527" t="s">
        <v>42</v>
      </c>
      <c r="E2527">
        <v>5</v>
      </c>
      <c r="F2527" t="s">
        <v>233</v>
      </c>
      <c r="G2527" t="s">
        <v>105</v>
      </c>
      <c r="H2527" t="s">
        <v>299</v>
      </c>
      <c r="I2527" t="s">
        <v>213</v>
      </c>
      <c r="J2527" t="s">
        <v>214</v>
      </c>
      <c r="K2527" t="s">
        <v>149</v>
      </c>
      <c r="M2527" t="s">
        <v>76</v>
      </c>
      <c r="N2527" t="s">
        <v>216</v>
      </c>
      <c r="O2527" s="57">
        <v>46245.684999999998</v>
      </c>
      <c r="P2527" s="57">
        <v>46247.454143518517</v>
      </c>
      <c r="Q2527">
        <v>69363633</v>
      </c>
      <c r="R2527">
        <v>3215215032</v>
      </c>
      <c r="S2527">
        <v>152313204940</v>
      </c>
      <c r="T2527" t="s">
        <v>7682</v>
      </c>
      <c r="U2527" t="s">
        <v>7683</v>
      </c>
      <c r="V2527" t="s">
        <v>8596</v>
      </c>
      <c r="Z2527">
        <v>112.46213590000001</v>
      </c>
      <c r="AA2527">
        <v>-7.4041848999999997</v>
      </c>
      <c r="AB2527" t="s">
        <v>7684</v>
      </c>
      <c r="AC2527" t="s">
        <v>230</v>
      </c>
      <c r="AL2527" t="s">
        <v>218</v>
      </c>
      <c r="AM2527" t="s">
        <v>8597</v>
      </c>
      <c r="AN2527" t="s">
        <v>6</v>
      </c>
      <c r="AO2527" s="57">
        <v>46334.694293981483</v>
      </c>
      <c r="AP2527" s="57">
        <v>46247.541666666664</v>
      </c>
      <c r="AR2527" t="s">
        <v>219</v>
      </c>
      <c r="AS2527" t="s">
        <v>299</v>
      </c>
      <c r="AT2527" t="s">
        <v>231</v>
      </c>
      <c r="AU2527">
        <v>20260813</v>
      </c>
      <c r="AV2527" t="s">
        <v>222</v>
      </c>
      <c r="AW2527" t="s">
        <v>927</v>
      </c>
      <c r="AX2527" t="s">
        <v>223</v>
      </c>
      <c r="BA2527" s="57">
        <v>46247.541666666664</v>
      </c>
      <c r="BB2527" t="s">
        <v>8597</v>
      </c>
      <c r="BC2527">
        <v>2026</v>
      </c>
      <c r="BD2527">
        <v>8</v>
      </c>
      <c r="BE2527">
        <v>13</v>
      </c>
      <c r="BF2527" s="6">
        <f t="shared" si="117"/>
        <v>46247</v>
      </c>
      <c r="BG2527">
        <f t="shared" si="118"/>
        <v>-0.54166666666424135</v>
      </c>
      <c r="BH2527" t="str">
        <f t="shared" si="119"/>
        <v>COMPLY</v>
      </c>
      <c r="BI2527" t="str">
        <f>VLOOKUP(H2527,Sheet2!$A$1:$B$270,2,FALSE)</f>
        <v>MOJOKERTO</v>
      </c>
    </row>
    <row r="2528" spans="1:61">
      <c r="A2528">
        <v>2527</v>
      </c>
      <c r="B2528">
        <v>1002519686</v>
      </c>
      <c r="C2528">
        <v>3</v>
      </c>
      <c r="D2528" t="s">
        <v>59</v>
      </c>
      <c r="E2528">
        <v>4</v>
      </c>
      <c r="F2528" t="s">
        <v>224</v>
      </c>
      <c r="G2528" t="s">
        <v>224</v>
      </c>
      <c r="H2528" t="s">
        <v>911</v>
      </c>
      <c r="I2528" t="s">
        <v>213</v>
      </c>
      <c r="J2528" t="s">
        <v>214</v>
      </c>
      <c r="K2528" t="s">
        <v>149</v>
      </c>
      <c r="M2528" t="s">
        <v>236</v>
      </c>
      <c r="N2528" t="s">
        <v>216</v>
      </c>
      <c r="O2528" s="57">
        <v>46245.50640046296</v>
      </c>
      <c r="P2528" s="57">
        <v>46249.084282407406</v>
      </c>
      <c r="Q2528">
        <v>69363227</v>
      </c>
      <c r="S2528">
        <v>146303609809</v>
      </c>
      <c r="T2528" t="s">
        <v>7685</v>
      </c>
      <c r="U2528" t="s">
        <v>7686</v>
      </c>
      <c r="Z2528">
        <v>109.286965728835</v>
      </c>
      <c r="AA2528">
        <v>-7.4079166893025699</v>
      </c>
      <c r="AB2528" t="s">
        <v>7687</v>
      </c>
      <c r="AC2528" t="s">
        <v>217</v>
      </c>
      <c r="AO2528" s="57">
        <v>46334.507453703707</v>
      </c>
      <c r="AR2528" t="s">
        <v>312</v>
      </c>
      <c r="AS2528" t="s">
        <v>911</v>
      </c>
      <c r="AT2528" t="s">
        <v>231</v>
      </c>
      <c r="AV2528" t="s">
        <v>904</v>
      </c>
      <c r="AW2528" t="s">
        <v>634</v>
      </c>
      <c r="AX2528" t="s">
        <v>223</v>
      </c>
      <c r="AZ2528" t="s">
        <v>904</v>
      </c>
      <c r="BF2528" s="6" t="e">
        <f t="shared" si="117"/>
        <v>#NUM!</v>
      </c>
      <c r="BG2528" t="e">
        <f t="shared" si="118"/>
        <v>#NUM!</v>
      </c>
      <c r="BH2528" t="e">
        <f t="shared" si="119"/>
        <v>#NUM!</v>
      </c>
      <c r="BI2528" t="e">
        <f>VLOOKUP(H2528,Sheet2!$A$1:$B$270,2,FALSE)</f>
        <v>#N/A</v>
      </c>
    </row>
    <row r="2529" spans="1:61">
      <c r="A2529">
        <v>2528</v>
      </c>
      <c r="B2529">
        <v>1002514242</v>
      </c>
      <c r="C2529">
        <v>3</v>
      </c>
      <c r="D2529" t="s">
        <v>42</v>
      </c>
      <c r="E2529">
        <v>5</v>
      </c>
      <c r="F2529" t="s">
        <v>102</v>
      </c>
      <c r="G2529" t="s">
        <v>99</v>
      </c>
      <c r="H2529" t="s">
        <v>287</v>
      </c>
      <c r="I2529" t="s">
        <v>213</v>
      </c>
      <c r="J2529" t="s">
        <v>214</v>
      </c>
      <c r="K2529" t="s">
        <v>149</v>
      </c>
      <c r="L2529" t="s">
        <v>215</v>
      </c>
      <c r="M2529" t="s">
        <v>76</v>
      </c>
      <c r="N2529" t="s">
        <v>216</v>
      </c>
      <c r="O2529" s="57">
        <v>46241.457592592589</v>
      </c>
      <c r="P2529" s="57">
        <v>46242.519201388888</v>
      </c>
      <c r="Q2529">
        <v>69360576</v>
      </c>
      <c r="S2529">
        <v>152519203436</v>
      </c>
      <c r="T2529" t="s">
        <v>5373</v>
      </c>
      <c r="U2529" t="s">
        <v>5374</v>
      </c>
      <c r="V2529" t="s">
        <v>5375</v>
      </c>
      <c r="Z2529">
        <v>114.1615197</v>
      </c>
      <c r="AA2529">
        <v>-8.3713940000000004</v>
      </c>
      <c r="AB2529" t="s">
        <v>5376</v>
      </c>
      <c r="AC2529" t="s">
        <v>217</v>
      </c>
      <c r="AL2529" t="s">
        <v>218</v>
      </c>
      <c r="AM2529" t="s">
        <v>5377</v>
      </c>
      <c r="AN2529" t="s">
        <v>6</v>
      </c>
      <c r="AO2529" s="57">
        <v>46211.465613425928</v>
      </c>
      <c r="AP2529" s="57">
        <v>46242.541666666664</v>
      </c>
      <c r="AR2529" t="s">
        <v>219</v>
      </c>
      <c r="AS2529" t="s">
        <v>287</v>
      </c>
      <c r="AT2529" t="s">
        <v>221</v>
      </c>
      <c r="AU2529">
        <v>20260808</v>
      </c>
      <c r="AV2529" t="s">
        <v>222</v>
      </c>
      <c r="AW2529" t="s">
        <v>1004</v>
      </c>
      <c r="AX2529" t="s">
        <v>223</v>
      </c>
      <c r="BA2529" s="57">
        <v>46242.541666666664</v>
      </c>
      <c r="BB2529" t="s">
        <v>5377</v>
      </c>
      <c r="BC2529">
        <v>2026</v>
      </c>
      <c r="BD2529">
        <v>8</v>
      </c>
      <c r="BE2529">
        <v>8</v>
      </c>
      <c r="BF2529" s="6">
        <f t="shared" si="117"/>
        <v>46242</v>
      </c>
      <c r="BG2529">
        <f t="shared" si="118"/>
        <v>-0.54166666666424135</v>
      </c>
      <c r="BH2529" t="str">
        <f t="shared" si="119"/>
        <v>COMPLY</v>
      </c>
      <c r="BI2529" t="str">
        <f>VLOOKUP(H2529,Sheet2!$A$1:$B$270,2,FALSE)</f>
        <v>BANYUWANGI</v>
      </c>
    </row>
    <row r="2530" spans="1:61">
      <c r="A2530">
        <v>2529</v>
      </c>
      <c r="B2530">
        <v>1002516163</v>
      </c>
      <c r="C2530">
        <v>3</v>
      </c>
      <c r="D2530" t="s">
        <v>38</v>
      </c>
      <c r="E2530">
        <v>5</v>
      </c>
      <c r="F2530" t="s">
        <v>90</v>
      </c>
      <c r="G2530" t="s">
        <v>98</v>
      </c>
      <c r="H2530" t="s">
        <v>301</v>
      </c>
      <c r="I2530" t="s">
        <v>213</v>
      </c>
      <c r="J2530" t="s">
        <v>214</v>
      </c>
      <c r="K2530" t="s">
        <v>149</v>
      </c>
      <c r="L2530" t="s">
        <v>215</v>
      </c>
      <c r="M2530" t="s">
        <v>575</v>
      </c>
      <c r="N2530" t="s">
        <v>216</v>
      </c>
      <c r="O2530" s="57">
        <v>46242.693009259259</v>
      </c>
      <c r="P2530" s="57">
        <v>46244.466932870368</v>
      </c>
      <c r="Q2530">
        <v>69361598</v>
      </c>
      <c r="S2530">
        <v>152606246410</v>
      </c>
      <c r="T2530" t="s">
        <v>5378</v>
      </c>
      <c r="U2530" t="s">
        <v>5379</v>
      </c>
      <c r="V2530" t="s">
        <v>5380</v>
      </c>
      <c r="Z2530">
        <v>111.87048928221</v>
      </c>
      <c r="AA2530">
        <v>-8.0452815348623403</v>
      </c>
      <c r="AB2530" t="s">
        <v>5381</v>
      </c>
      <c r="AC2530" t="s">
        <v>237</v>
      </c>
      <c r="AL2530" t="s">
        <v>218</v>
      </c>
      <c r="AM2530" t="s">
        <v>5382</v>
      </c>
      <c r="AN2530" t="s">
        <v>6</v>
      </c>
      <c r="AO2530" s="57">
        <v>46242.694560185184</v>
      </c>
      <c r="AP2530" s="57">
        <v>46243.541666666664</v>
      </c>
      <c r="AR2530" t="s">
        <v>14</v>
      </c>
      <c r="AS2530" t="s">
        <v>301</v>
      </c>
      <c r="AT2530" t="s">
        <v>231</v>
      </c>
      <c r="AV2530" t="s">
        <v>6579</v>
      </c>
      <c r="AW2530" t="s">
        <v>1012</v>
      </c>
      <c r="AX2530" t="s">
        <v>223</v>
      </c>
      <c r="BA2530" s="57">
        <v>46243.541666666664</v>
      </c>
      <c r="BB2530" t="s">
        <v>5382</v>
      </c>
      <c r="BF2530" s="6" t="e">
        <f t="shared" si="117"/>
        <v>#NUM!</v>
      </c>
      <c r="BG2530" t="e">
        <f t="shared" si="118"/>
        <v>#NUM!</v>
      </c>
      <c r="BH2530" t="e">
        <f t="shared" si="119"/>
        <v>#NUM!</v>
      </c>
      <c r="BI2530" t="str">
        <f>VLOOKUP(H2530,Sheet2!$A$1:$B$270,2,FALSE)</f>
        <v>BLITAR</v>
      </c>
    </row>
    <row r="2531" spans="1:61">
      <c r="A2531">
        <v>2530</v>
      </c>
      <c r="B2531">
        <v>1002525157</v>
      </c>
      <c r="C2531">
        <v>3</v>
      </c>
      <c r="D2531" t="s">
        <v>59</v>
      </c>
      <c r="E2531">
        <v>4</v>
      </c>
      <c r="F2531" t="s">
        <v>224</v>
      </c>
      <c r="G2531" t="s">
        <v>224</v>
      </c>
      <c r="H2531" t="s">
        <v>975</v>
      </c>
      <c r="I2531" t="s">
        <v>213</v>
      </c>
      <c r="J2531" t="s">
        <v>214</v>
      </c>
      <c r="K2531" t="s">
        <v>149</v>
      </c>
      <c r="M2531" t="s">
        <v>76</v>
      </c>
      <c r="N2531" t="s">
        <v>216</v>
      </c>
      <c r="O2531" s="57">
        <v>46247.744050925925</v>
      </c>
      <c r="P2531" s="57">
        <v>46247.836851851855</v>
      </c>
      <c r="Q2531">
        <v>69362958</v>
      </c>
      <c r="S2531">
        <v>143387116072</v>
      </c>
      <c r="T2531" t="s">
        <v>7564</v>
      </c>
      <c r="U2531" t="s">
        <v>9536</v>
      </c>
      <c r="V2531" t="s">
        <v>9537</v>
      </c>
      <c r="Z2531">
        <v>109.062558</v>
      </c>
      <c r="AA2531">
        <v>-7.4956230000000001</v>
      </c>
      <c r="AB2531" t="s">
        <v>7567</v>
      </c>
      <c r="AC2531" t="s">
        <v>290</v>
      </c>
      <c r="AL2531" t="s">
        <v>218</v>
      </c>
      <c r="AM2531" t="s">
        <v>9538</v>
      </c>
      <c r="AN2531" t="s">
        <v>6</v>
      </c>
      <c r="AO2531" t="s">
        <v>9539</v>
      </c>
      <c r="AR2531" t="s">
        <v>219</v>
      </c>
      <c r="AS2531" t="s">
        <v>975</v>
      </c>
      <c r="AT2531" t="s">
        <v>231</v>
      </c>
      <c r="AU2531">
        <v>20260813</v>
      </c>
      <c r="AV2531" t="s">
        <v>222</v>
      </c>
      <c r="AW2531" t="s">
        <v>634</v>
      </c>
      <c r="AX2531" t="s">
        <v>223</v>
      </c>
      <c r="BA2531" s="57">
        <v>46247.291666666664</v>
      </c>
      <c r="BB2531" t="s">
        <v>9538</v>
      </c>
      <c r="BC2531">
        <v>2026</v>
      </c>
      <c r="BD2531">
        <v>8</v>
      </c>
      <c r="BE2531">
        <v>13</v>
      </c>
      <c r="BF2531" s="6">
        <f t="shared" si="117"/>
        <v>46247</v>
      </c>
      <c r="BG2531">
        <f t="shared" si="118"/>
        <v>-0.29166666666424135</v>
      </c>
      <c r="BH2531" t="str">
        <f t="shared" si="119"/>
        <v>COMPLY</v>
      </c>
      <c r="BI2531" t="e">
        <f>VLOOKUP(H2531,Sheet2!$A$1:$B$270,2,FALSE)</f>
        <v>#N/A</v>
      </c>
    </row>
    <row r="2532" spans="1:61">
      <c r="A2532">
        <v>2531</v>
      </c>
      <c r="B2532">
        <v>1002524427</v>
      </c>
      <c r="C2532">
        <v>3</v>
      </c>
      <c r="D2532" t="s">
        <v>49</v>
      </c>
      <c r="E2532">
        <v>4</v>
      </c>
      <c r="F2532" t="s">
        <v>252</v>
      </c>
      <c r="G2532" t="s">
        <v>255</v>
      </c>
      <c r="H2532" t="s">
        <v>886</v>
      </c>
      <c r="I2532" t="s">
        <v>213</v>
      </c>
      <c r="J2532" t="s">
        <v>214</v>
      </c>
      <c r="K2532" t="s">
        <v>149</v>
      </c>
      <c r="M2532" t="s">
        <v>76</v>
      </c>
      <c r="N2532" t="s">
        <v>216</v>
      </c>
      <c r="O2532" s="57">
        <v>46247.593194444446</v>
      </c>
      <c r="P2532" s="57">
        <v>46247.766886574071</v>
      </c>
      <c r="Q2532">
        <v>69364532</v>
      </c>
      <c r="S2532">
        <v>142206131321</v>
      </c>
      <c r="T2532" t="s">
        <v>8032</v>
      </c>
      <c r="U2532" t="s">
        <v>9547</v>
      </c>
      <c r="V2532" t="s">
        <v>9548</v>
      </c>
      <c r="Z2532">
        <v>109.150856</v>
      </c>
      <c r="AA2532">
        <v>-7.1566169999999998</v>
      </c>
      <c r="AB2532" t="s">
        <v>8035</v>
      </c>
      <c r="AC2532" t="s">
        <v>217</v>
      </c>
      <c r="AL2532" t="s">
        <v>218</v>
      </c>
      <c r="AM2532" t="s">
        <v>9549</v>
      </c>
      <c r="AN2532" t="s">
        <v>6</v>
      </c>
      <c r="AO2532" t="s">
        <v>8882</v>
      </c>
      <c r="AR2532" t="s">
        <v>219</v>
      </c>
      <c r="AS2532" t="s">
        <v>886</v>
      </c>
      <c r="AT2532" t="s">
        <v>231</v>
      </c>
      <c r="AU2532">
        <v>20260813</v>
      </c>
      <c r="AV2532" t="s">
        <v>222</v>
      </c>
      <c r="AW2532" t="s">
        <v>560</v>
      </c>
      <c r="AX2532" t="s">
        <v>223</v>
      </c>
      <c r="BA2532" s="57">
        <v>46247.291666666664</v>
      </c>
      <c r="BB2532" t="s">
        <v>9549</v>
      </c>
      <c r="BC2532">
        <v>2026</v>
      </c>
      <c r="BD2532">
        <v>8</v>
      </c>
      <c r="BE2532">
        <v>13</v>
      </c>
      <c r="BF2532" s="6">
        <f t="shared" si="117"/>
        <v>46247</v>
      </c>
      <c r="BG2532">
        <f t="shared" si="118"/>
        <v>-0.29166666666424135</v>
      </c>
      <c r="BH2532" t="str">
        <f t="shared" si="119"/>
        <v>COMPLY</v>
      </c>
      <c r="BI2532" t="e">
        <f>VLOOKUP(H2532,Sheet2!$A$1:$B$270,2,FALSE)</f>
        <v>#N/A</v>
      </c>
    </row>
    <row r="2533" spans="1:61">
      <c r="A2533">
        <v>2532</v>
      </c>
      <c r="B2533">
        <v>1002532824</v>
      </c>
      <c r="C2533">
        <v>3</v>
      </c>
      <c r="D2533" t="s">
        <v>45</v>
      </c>
      <c r="E2533">
        <v>5</v>
      </c>
      <c r="F2533" t="s">
        <v>113</v>
      </c>
      <c r="G2533" t="s">
        <v>111</v>
      </c>
      <c r="H2533" t="s">
        <v>257</v>
      </c>
      <c r="I2533" t="s">
        <v>213</v>
      </c>
      <c r="J2533" t="s">
        <v>214</v>
      </c>
      <c r="K2533" t="s">
        <v>149</v>
      </c>
      <c r="L2533" t="s">
        <v>215</v>
      </c>
      <c r="M2533" t="s">
        <v>240</v>
      </c>
      <c r="N2533" t="s">
        <v>216</v>
      </c>
      <c r="O2533" s="57">
        <v>46252.486759259256</v>
      </c>
      <c r="P2533" s="57">
        <v>46252.487511574072</v>
      </c>
      <c r="Q2533">
        <v>69368812</v>
      </c>
      <c r="S2533">
        <v>172506789046</v>
      </c>
      <c r="T2533" t="s">
        <v>13903</v>
      </c>
      <c r="U2533" t="s">
        <v>13904</v>
      </c>
      <c r="V2533" t="s">
        <v>13905</v>
      </c>
      <c r="Z2533">
        <v>121.6622928</v>
      </c>
      <c r="AA2533">
        <v>-8.8443100999999995</v>
      </c>
      <c r="AB2533" t="s">
        <v>13906</v>
      </c>
      <c r="AC2533" t="s">
        <v>237</v>
      </c>
      <c r="AL2533" t="s">
        <v>218</v>
      </c>
      <c r="AM2533" t="s">
        <v>13907</v>
      </c>
      <c r="AN2533" t="s">
        <v>6</v>
      </c>
      <c r="AO2533" t="s">
        <v>12824</v>
      </c>
      <c r="AP2533" s="57">
        <v>46254.333333333336</v>
      </c>
      <c r="AR2533" t="s">
        <v>241</v>
      </c>
      <c r="AS2533" t="s">
        <v>257</v>
      </c>
      <c r="AT2533" t="s">
        <v>231</v>
      </c>
      <c r="AV2533" t="s">
        <v>240</v>
      </c>
      <c r="AW2533" t="s">
        <v>1012</v>
      </c>
      <c r="AX2533" t="s">
        <v>223</v>
      </c>
      <c r="BA2533" s="57">
        <v>46254.333333333336</v>
      </c>
      <c r="BB2533" t="s">
        <v>13907</v>
      </c>
      <c r="BF2533" s="6" t="e">
        <f t="shared" si="117"/>
        <v>#NUM!</v>
      </c>
      <c r="BG2533" t="e">
        <f t="shared" si="118"/>
        <v>#NUM!</v>
      </c>
      <c r="BH2533" t="e">
        <f t="shared" si="119"/>
        <v>#NUM!</v>
      </c>
      <c r="BI2533" t="str">
        <f>VLOOKUP(H2533,Sheet2!$A$1:$B$270,2,FALSE)</f>
        <v>ENDE</v>
      </c>
    </row>
    <row r="2534" spans="1:61">
      <c r="A2534">
        <v>2533</v>
      </c>
      <c r="B2534">
        <v>1002514969</v>
      </c>
      <c r="C2534">
        <v>3</v>
      </c>
      <c r="D2534" t="s">
        <v>49</v>
      </c>
      <c r="E2534">
        <v>4</v>
      </c>
      <c r="F2534" t="s">
        <v>252</v>
      </c>
      <c r="G2534" t="s">
        <v>553</v>
      </c>
      <c r="H2534" t="s">
        <v>603</v>
      </c>
      <c r="I2534" t="s">
        <v>213</v>
      </c>
      <c r="J2534" t="s">
        <v>214</v>
      </c>
      <c r="K2534" t="s">
        <v>149</v>
      </c>
      <c r="L2534" t="s">
        <v>215</v>
      </c>
      <c r="M2534" t="s">
        <v>575</v>
      </c>
      <c r="N2534" t="s">
        <v>216</v>
      </c>
      <c r="O2534" s="57">
        <v>46241.628437500003</v>
      </c>
      <c r="P2534" s="57">
        <v>46244.692083333335</v>
      </c>
      <c r="Q2534">
        <v>69360947</v>
      </c>
      <c r="S2534">
        <v>142214106567</v>
      </c>
      <c r="T2534" t="s">
        <v>5399</v>
      </c>
      <c r="U2534" t="s">
        <v>5400</v>
      </c>
      <c r="V2534" t="s">
        <v>5401</v>
      </c>
      <c r="Z2534">
        <v>108.88763899999999</v>
      </c>
      <c r="AA2534">
        <v>-6.9416589999999996</v>
      </c>
      <c r="AB2534" t="s">
        <v>5402</v>
      </c>
      <c r="AC2534" t="s">
        <v>237</v>
      </c>
      <c r="AL2534" t="s">
        <v>218</v>
      </c>
      <c r="AM2534" t="s">
        <v>5403</v>
      </c>
      <c r="AN2534" t="s">
        <v>6</v>
      </c>
      <c r="AO2534" s="57">
        <v>46211.642800925925</v>
      </c>
      <c r="AP2534" s="57">
        <v>46242.541666666664</v>
      </c>
      <c r="AQ2534" t="s">
        <v>564</v>
      </c>
      <c r="AR2534" t="s">
        <v>14</v>
      </c>
      <c r="AS2534" t="s">
        <v>603</v>
      </c>
      <c r="AT2534" t="s">
        <v>231</v>
      </c>
      <c r="AV2534" t="s">
        <v>6594</v>
      </c>
      <c r="AW2534" t="s">
        <v>1018</v>
      </c>
      <c r="AX2534" t="s">
        <v>223</v>
      </c>
      <c r="BA2534" s="57">
        <v>46242.541666666664</v>
      </c>
      <c r="BB2534" t="s">
        <v>5403</v>
      </c>
      <c r="BF2534" s="6" t="e">
        <f t="shared" si="117"/>
        <v>#NUM!</v>
      </c>
      <c r="BG2534" t="e">
        <f t="shared" si="118"/>
        <v>#NUM!</v>
      </c>
      <c r="BH2534" t="e">
        <f t="shared" si="119"/>
        <v>#NUM!</v>
      </c>
      <c r="BI2534" t="e">
        <f>VLOOKUP(H2534,Sheet2!$A$1:$B$270,2,FALSE)</f>
        <v>#N/A</v>
      </c>
    </row>
    <row r="2535" spans="1:61">
      <c r="A2535">
        <v>2534</v>
      </c>
      <c r="B2535">
        <v>1002529345</v>
      </c>
      <c r="C2535">
        <v>3</v>
      </c>
      <c r="D2535" t="s">
        <v>55</v>
      </c>
      <c r="E2535">
        <v>5</v>
      </c>
      <c r="F2535" t="s">
        <v>228</v>
      </c>
      <c r="G2535" t="s">
        <v>121</v>
      </c>
      <c r="H2535" t="s">
        <v>342</v>
      </c>
      <c r="I2535" t="s">
        <v>213</v>
      </c>
      <c r="J2535" t="s">
        <v>214</v>
      </c>
      <c r="K2535" t="s">
        <v>149</v>
      </c>
      <c r="M2535" t="s">
        <v>286</v>
      </c>
      <c r="N2535" t="s">
        <v>216</v>
      </c>
      <c r="O2535" s="57">
        <v>46250.425497685188</v>
      </c>
      <c r="P2535" s="57">
        <v>46251.604189814818</v>
      </c>
      <c r="Q2535">
        <v>69367322</v>
      </c>
      <c r="S2535">
        <v>152434913100</v>
      </c>
      <c r="T2535" t="s">
        <v>12222</v>
      </c>
      <c r="U2535" t="s">
        <v>12223</v>
      </c>
      <c r="V2535" t="s">
        <v>12224</v>
      </c>
      <c r="Z2535">
        <v>113.3218936</v>
      </c>
      <c r="AA2535">
        <v>-7.1118223</v>
      </c>
      <c r="AB2535" t="s">
        <v>12225</v>
      </c>
      <c r="AC2535" t="s">
        <v>230</v>
      </c>
      <c r="AL2535" t="s">
        <v>218</v>
      </c>
      <c r="AM2535" t="s">
        <v>12226</v>
      </c>
      <c r="AN2535" t="s">
        <v>6</v>
      </c>
      <c r="AO2535" t="s">
        <v>11686</v>
      </c>
      <c r="AP2535" s="57">
        <v>46252.333333333336</v>
      </c>
      <c r="AR2535" t="s">
        <v>241</v>
      </c>
      <c r="AS2535" t="s">
        <v>342</v>
      </c>
      <c r="AT2535" t="s">
        <v>231</v>
      </c>
      <c r="AV2535" t="s">
        <v>905</v>
      </c>
      <c r="AW2535" t="s">
        <v>562</v>
      </c>
      <c r="AX2535" t="s">
        <v>223</v>
      </c>
      <c r="BA2535" s="57">
        <v>46252.333333333336</v>
      </c>
      <c r="BB2535" t="s">
        <v>12226</v>
      </c>
      <c r="BF2535" s="6" t="e">
        <f t="shared" si="117"/>
        <v>#NUM!</v>
      </c>
      <c r="BG2535" t="e">
        <f t="shared" si="118"/>
        <v>#NUM!</v>
      </c>
      <c r="BH2535" t="e">
        <f t="shared" si="119"/>
        <v>#NUM!</v>
      </c>
      <c r="BI2535" t="str">
        <f>VLOOKUP(H2535,Sheet2!$A$1:$B$270,2,FALSE)</f>
        <v>MADURA</v>
      </c>
    </row>
    <row r="2536" spans="1:61">
      <c r="A2536">
        <v>2535</v>
      </c>
      <c r="B2536">
        <v>1002523742</v>
      </c>
      <c r="C2536">
        <v>3</v>
      </c>
      <c r="D2536" t="s">
        <v>42</v>
      </c>
      <c r="E2536">
        <v>5</v>
      </c>
      <c r="F2536" t="s">
        <v>233</v>
      </c>
      <c r="G2536" t="s">
        <v>103</v>
      </c>
      <c r="H2536" t="s">
        <v>300</v>
      </c>
      <c r="I2536" t="s">
        <v>213</v>
      </c>
      <c r="J2536" t="s">
        <v>214</v>
      </c>
      <c r="K2536" t="s">
        <v>149</v>
      </c>
      <c r="M2536" t="s">
        <v>76</v>
      </c>
      <c r="N2536" t="s">
        <v>216</v>
      </c>
      <c r="O2536" s="57">
        <v>46247.442048611112</v>
      </c>
      <c r="P2536" s="57">
        <v>46247.901261574072</v>
      </c>
      <c r="Q2536">
        <v>69364896</v>
      </c>
      <c r="S2536">
        <v>152319208888</v>
      </c>
      <c r="T2536" t="s">
        <v>9550</v>
      </c>
      <c r="U2536" t="s">
        <v>9551</v>
      </c>
      <c r="V2536" t="s">
        <v>9552</v>
      </c>
      <c r="Z2536">
        <v>112.3433189</v>
      </c>
      <c r="AA2536">
        <v>-7.5704522000000001</v>
      </c>
      <c r="AB2536" t="s">
        <v>9553</v>
      </c>
      <c r="AC2536" t="s">
        <v>230</v>
      </c>
      <c r="AL2536" t="s">
        <v>218</v>
      </c>
      <c r="AM2536" t="s">
        <v>9554</v>
      </c>
      <c r="AN2536" t="s">
        <v>6</v>
      </c>
      <c r="AO2536" t="s">
        <v>8841</v>
      </c>
      <c r="AP2536" s="57">
        <v>46248.541666666664</v>
      </c>
      <c r="AR2536" t="s">
        <v>219</v>
      </c>
      <c r="AS2536" t="s">
        <v>300</v>
      </c>
      <c r="AT2536" t="s">
        <v>231</v>
      </c>
      <c r="AU2536">
        <v>20260813</v>
      </c>
      <c r="AV2536" t="s">
        <v>222</v>
      </c>
      <c r="AW2536" t="s">
        <v>560</v>
      </c>
      <c r="AX2536" t="s">
        <v>223</v>
      </c>
      <c r="BA2536" s="57">
        <v>46248.541666666664</v>
      </c>
      <c r="BB2536" t="s">
        <v>9554</v>
      </c>
      <c r="BC2536">
        <v>2026</v>
      </c>
      <c r="BD2536">
        <v>8</v>
      </c>
      <c r="BE2536">
        <v>13</v>
      </c>
      <c r="BF2536" s="6">
        <f t="shared" si="117"/>
        <v>46247</v>
      </c>
      <c r="BG2536">
        <f t="shared" si="118"/>
        <v>-1.5416666666642413</v>
      </c>
      <c r="BH2536" t="str">
        <f t="shared" si="119"/>
        <v>COMPLY</v>
      </c>
      <c r="BI2536" t="str">
        <f>VLOOKUP(H2536,Sheet2!$A$1:$B$270,2,FALSE)</f>
        <v>MOJOKERTO</v>
      </c>
    </row>
    <row r="2537" spans="1:61">
      <c r="A2537">
        <v>2536</v>
      </c>
      <c r="B2537">
        <v>1002534974</v>
      </c>
      <c r="C2537">
        <v>3</v>
      </c>
      <c r="D2537" t="s">
        <v>42</v>
      </c>
      <c r="E2537">
        <v>5</v>
      </c>
      <c r="F2537" t="s">
        <v>106</v>
      </c>
      <c r="G2537" t="s">
        <v>107</v>
      </c>
      <c r="H2537" t="s">
        <v>481</v>
      </c>
      <c r="I2537" t="s">
        <v>213</v>
      </c>
      <c r="J2537" t="s">
        <v>214</v>
      </c>
      <c r="K2537" t="s">
        <v>149</v>
      </c>
      <c r="M2537" t="s">
        <v>6601</v>
      </c>
      <c r="N2537" t="s">
        <v>216</v>
      </c>
      <c r="O2537" s="57">
        <v>46252.987395833334</v>
      </c>
      <c r="P2537" s="57">
        <v>46252.991678240738</v>
      </c>
      <c r="Q2537">
        <v>69369594</v>
      </c>
      <c r="S2537">
        <v>152530201819</v>
      </c>
      <c r="T2537" t="s">
        <v>13908</v>
      </c>
      <c r="U2537" t="s">
        <v>13909</v>
      </c>
      <c r="Z2537">
        <v>113.10398848681599</v>
      </c>
      <c r="AA2537">
        <v>-7.7709642308818099</v>
      </c>
      <c r="AB2537" t="s">
        <v>13910</v>
      </c>
      <c r="AC2537" t="s">
        <v>230</v>
      </c>
      <c r="AO2537" t="s">
        <v>13911</v>
      </c>
      <c r="AR2537" t="s">
        <v>5</v>
      </c>
      <c r="AS2537" t="s">
        <v>481</v>
      </c>
      <c r="AT2537" t="s">
        <v>352</v>
      </c>
      <c r="AV2537" t="s">
        <v>6601</v>
      </c>
      <c r="AW2537" t="s">
        <v>561</v>
      </c>
      <c r="AX2537" t="s">
        <v>223</v>
      </c>
      <c r="BF2537" s="6" t="e">
        <f t="shared" si="117"/>
        <v>#NUM!</v>
      </c>
      <c r="BG2537" t="e">
        <f t="shared" si="118"/>
        <v>#NUM!</v>
      </c>
      <c r="BH2537" t="e">
        <f t="shared" si="119"/>
        <v>#NUM!</v>
      </c>
      <c r="BI2537" t="str">
        <f>VLOOKUP(H2537,Sheet2!$A$1:$B$270,2,FALSE)</f>
        <v>PROBOLINGGO</v>
      </c>
    </row>
    <row r="2538" spans="1:61">
      <c r="A2538">
        <v>2537</v>
      </c>
      <c r="B2538">
        <v>1002525060</v>
      </c>
      <c r="C2538">
        <v>3</v>
      </c>
      <c r="D2538" t="s">
        <v>55</v>
      </c>
      <c r="E2538">
        <v>5</v>
      </c>
      <c r="F2538" t="s">
        <v>228</v>
      </c>
      <c r="G2538" t="s">
        <v>127</v>
      </c>
      <c r="H2538" t="s">
        <v>496</v>
      </c>
      <c r="I2538" t="s">
        <v>213</v>
      </c>
      <c r="J2538" t="s">
        <v>214</v>
      </c>
      <c r="K2538" t="s">
        <v>149</v>
      </c>
      <c r="L2538" t="s">
        <v>215</v>
      </c>
      <c r="M2538" t="s">
        <v>76</v>
      </c>
      <c r="N2538" t="s">
        <v>216</v>
      </c>
      <c r="O2538" s="57">
        <v>46247.709699074076</v>
      </c>
      <c r="P2538" s="57">
        <v>46248.511203703703</v>
      </c>
      <c r="Q2538">
        <v>69365461</v>
      </c>
      <c r="S2538">
        <v>152428209681</v>
      </c>
      <c r="T2538" t="s">
        <v>8964</v>
      </c>
      <c r="U2538" t="s">
        <v>8965</v>
      </c>
      <c r="V2538" t="s">
        <v>9555</v>
      </c>
      <c r="Z2538">
        <v>113.744212053716</v>
      </c>
      <c r="AA2538">
        <v>-7.1146328289999303</v>
      </c>
      <c r="AB2538" t="s">
        <v>9556</v>
      </c>
      <c r="AC2538" t="s">
        <v>217</v>
      </c>
      <c r="AL2538" t="s">
        <v>218</v>
      </c>
      <c r="AM2538" t="s">
        <v>9557</v>
      </c>
      <c r="AN2538" t="s">
        <v>6</v>
      </c>
      <c r="AO2538" t="s">
        <v>9117</v>
      </c>
      <c r="AP2538" s="57">
        <v>46248.541666666664</v>
      </c>
      <c r="AR2538" t="s">
        <v>219</v>
      </c>
      <c r="AS2538" t="s">
        <v>496</v>
      </c>
      <c r="AT2538" t="s">
        <v>231</v>
      </c>
      <c r="AU2538">
        <v>20260814</v>
      </c>
      <c r="AV2538" t="s">
        <v>222</v>
      </c>
      <c r="AW2538" t="s">
        <v>1015</v>
      </c>
      <c r="AX2538" t="s">
        <v>223</v>
      </c>
      <c r="BA2538" s="57">
        <v>46248.541666666664</v>
      </c>
      <c r="BB2538" t="s">
        <v>9557</v>
      </c>
      <c r="BC2538">
        <v>2026</v>
      </c>
      <c r="BD2538">
        <v>8</v>
      </c>
      <c r="BE2538">
        <v>14</v>
      </c>
      <c r="BF2538" s="6">
        <f t="shared" si="117"/>
        <v>46248</v>
      </c>
      <c r="BG2538">
        <f t="shared" si="118"/>
        <v>-0.54166666666424135</v>
      </c>
      <c r="BH2538" t="str">
        <f t="shared" si="119"/>
        <v>COMPLY</v>
      </c>
      <c r="BI2538" t="str">
        <f>VLOOKUP(H2538,Sheet2!$A$1:$B$270,2,FALSE)</f>
        <v>MADURA</v>
      </c>
    </row>
    <row r="2539" spans="1:61">
      <c r="A2539">
        <v>2538</v>
      </c>
      <c r="B2539">
        <v>1002522616</v>
      </c>
      <c r="C2539">
        <v>3</v>
      </c>
      <c r="D2539" t="s">
        <v>55</v>
      </c>
      <c r="E2539">
        <v>5</v>
      </c>
      <c r="F2539" t="s">
        <v>265</v>
      </c>
      <c r="G2539" t="s">
        <v>128</v>
      </c>
      <c r="H2539" t="s">
        <v>274</v>
      </c>
      <c r="I2539" t="s">
        <v>213</v>
      </c>
      <c r="J2539" t="s">
        <v>214</v>
      </c>
      <c r="K2539" t="s">
        <v>149</v>
      </c>
      <c r="L2539" t="s">
        <v>215</v>
      </c>
      <c r="M2539" t="s">
        <v>76</v>
      </c>
      <c r="N2539" t="s">
        <v>216</v>
      </c>
      <c r="O2539" s="57">
        <v>46246.641631944447</v>
      </c>
      <c r="P2539" s="57">
        <v>46247.681423611109</v>
      </c>
      <c r="Q2539">
        <v>69364434</v>
      </c>
      <c r="S2539">
        <v>152418251773</v>
      </c>
      <c r="T2539" t="s">
        <v>8598</v>
      </c>
      <c r="U2539" t="s">
        <v>8599</v>
      </c>
      <c r="V2539" t="s">
        <v>8600</v>
      </c>
      <c r="Z2539">
        <v>112.6898894</v>
      </c>
      <c r="AA2539">
        <v>-7.2567634999999999</v>
      </c>
      <c r="AB2539" t="s">
        <v>8601</v>
      </c>
      <c r="AC2539" t="s">
        <v>237</v>
      </c>
      <c r="AL2539" t="s">
        <v>218</v>
      </c>
      <c r="AM2539" t="s">
        <v>8602</v>
      </c>
      <c r="AN2539" t="s">
        <v>6</v>
      </c>
      <c r="AO2539" s="57">
        <v>46364.642789351848</v>
      </c>
      <c r="AP2539" s="57">
        <v>46249.333333333336</v>
      </c>
      <c r="AR2539" t="s">
        <v>219</v>
      </c>
      <c r="AS2539" t="s">
        <v>274</v>
      </c>
      <c r="AT2539" t="s">
        <v>231</v>
      </c>
      <c r="AU2539">
        <v>20260813</v>
      </c>
      <c r="AV2539" t="s">
        <v>222</v>
      </c>
      <c r="AW2539" t="s">
        <v>1014</v>
      </c>
      <c r="AX2539" t="s">
        <v>223</v>
      </c>
      <c r="BA2539" s="57">
        <v>46249.333333333336</v>
      </c>
      <c r="BB2539" t="s">
        <v>8602</v>
      </c>
      <c r="BC2539">
        <v>2026</v>
      </c>
      <c r="BD2539">
        <v>8</v>
      </c>
      <c r="BE2539">
        <v>13</v>
      </c>
      <c r="BF2539" s="6">
        <f t="shared" si="117"/>
        <v>46247</v>
      </c>
      <c r="BG2539">
        <f t="shared" si="118"/>
        <v>-2.3333333333357587</v>
      </c>
      <c r="BH2539" t="str">
        <f t="shared" si="119"/>
        <v>COMPLY</v>
      </c>
      <c r="BI2539" t="str">
        <f>VLOOKUP(H2539,Sheet2!$A$1:$B$270,2,FALSE)</f>
        <v>SURABAYA UTARA</v>
      </c>
    </row>
    <row r="2540" spans="1:61">
      <c r="A2540">
        <v>2539</v>
      </c>
      <c r="B2540">
        <v>1002531419</v>
      </c>
      <c r="C2540">
        <v>3</v>
      </c>
      <c r="D2540" t="s">
        <v>38</v>
      </c>
      <c r="E2540">
        <v>5</v>
      </c>
      <c r="F2540" t="s">
        <v>90</v>
      </c>
      <c r="G2540" t="s">
        <v>96</v>
      </c>
      <c r="H2540" t="s">
        <v>517</v>
      </c>
      <c r="I2540" t="s">
        <v>213</v>
      </c>
      <c r="J2540" t="s">
        <v>214</v>
      </c>
      <c r="K2540" t="s">
        <v>149</v>
      </c>
      <c r="L2540" t="s">
        <v>215</v>
      </c>
      <c r="M2540" t="s">
        <v>76</v>
      </c>
      <c r="N2540" t="s">
        <v>216</v>
      </c>
      <c r="O2540" s="57">
        <v>46251.75204861111</v>
      </c>
      <c r="P2540" s="57">
        <v>46252.722881944443</v>
      </c>
      <c r="Q2540">
        <v>69368386</v>
      </c>
      <c r="S2540">
        <v>152623202443</v>
      </c>
      <c r="T2540" t="s">
        <v>12231</v>
      </c>
      <c r="U2540" t="s">
        <v>13912</v>
      </c>
      <c r="V2540" t="s">
        <v>12232</v>
      </c>
      <c r="Z2540">
        <v>111.72655820846499</v>
      </c>
      <c r="AA2540">
        <v>-8.2853569295531209</v>
      </c>
      <c r="AB2540" t="s">
        <v>12233</v>
      </c>
      <c r="AC2540" t="s">
        <v>237</v>
      </c>
      <c r="AL2540" t="s">
        <v>218</v>
      </c>
      <c r="AM2540" t="s">
        <v>12234</v>
      </c>
      <c r="AN2540" t="s">
        <v>6</v>
      </c>
      <c r="AO2540" t="s">
        <v>9936</v>
      </c>
      <c r="AP2540" s="57">
        <v>46252.625</v>
      </c>
      <c r="AR2540" t="s">
        <v>219</v>
      </c>
      <c r="AS2540" t="s">
        <v>517</v>
      </c>
      <c r="AT2540" t="s">
        <v>231</v>
      </c>
      <c r="AU2540">
        <v>20260818</v>
      </c>
      <c r="AV2540" t="s">
        <v>222</v>
      </c>
      <c r="AW2540" t="s">
        <v>1010</v>
      </c>
      <c r="AX2540" t="s">
        <v>223</v>
      </c>
      <c r="BA2540" s="57">
        <v>46252.625</v>
      </c>
      <c r="BB2540" t="s">
        <v>12234</v>
      </c>
      <c r="BC2540">
        <v>2026</v>
      </c>
      <c r="BD2540">
        <v>8</v>
      </c>
      <c r="BE2540">
        <v>18</v>
      </c>
      <c r="BF2540" s="6">
        <f t="shared" si="117"/>
        <v>46252</v>
      </c>
      <c r="BG2540">
        <f t="shared" si="118"/>
        <v>-0.625</v>
      </c>
      <c r="BH2540" t="str">
        <f t="shared" si="119"/>
        <v>COMPLY</v>
      </c>
      <c r="BI2540" t="str">
        <f>VLOOKUP(H2540,Sheet2!$A$1:$B$270,2,FALSE)</f>
        <v>PONOROGO</v>
      </c>
    </row>
    <row r="2541" spans="1:61">
      <c r="A2541">
        <v>2540</v>
      </c>
      <c r="B2541">
        <v>1002528479</v>
      </c>
      <c r="C2541">
        <v>3</v>
      </c>
      <c r="D2541" t="s">
        <v>38</v>
      </c>
      <c r="E2541">
        <v>5</v>
      </c>
      <c r="F2541" t="s">
        <v>250</v>
      </c>
      <c r="G2541" t="s">
        <v>91</v>
      </c>
      <c r="H2541" t="s">
        <v>408</v>
      </c>
      <c r="I2541" t="s">
        <v>213</v>
      </c>
      <c r="J2541" t="s">
        <v>214</v>
      </c>
      <c r="K2541" t="s">
        <v>149</v>
      </c>
      <c r="M2541" t="s">
        <v>76</v>
      </c>
      <c r="N2541" t="s">
        <v>216</v>
      </c>
      <c r="O2541" s="57">
        <v>46249.61142361111</v>
      </c>
      <c r="P2541" s="57">
        <v>46249.70585648148</v>
      </c>
      <c r="Q2541">
        <v>69365852</v>
      </c>
      <c r="S2541">
        <v>152718219056</v>
      </c>
      <c r="T2541" t="s">
        <v>11956</v>
      </c>
      <c r="U2541" t="s">
        <v>12235</v>
      </c>
      <c r="V2541" t="s">
        <v>12236</v>
      </c>
      <c r="Z2541">
        <v>112.5476316</v>
      </c>
      <c r="AA2541">
        <v>-8.1417306000000007</v>
      </c>
      <c r="AB2541" t="s">
        <v>11959</v>
      </c>
      <c r="AC2541" t="s">
        <v>290</v>
      </c>
      <c r="AL2541" t="s">
        <v>218</v>
      </c>
      <c r="AM2541" t="s">
        <v>12237</v>
      </c>
      <c r="AN2541" t="s">
        <v>6</v>
      </c>
      <c r="AO2541" t="s">
        <v>11209</v>
      </c>
      <c r="AR2541" t="s">
        <v>219</v>
      </c>
      <c r="AS2541" t="s">
        <v>408</v>
      </c>
      <c r="AT2541" t="s">
        <v>231</v>
      </c>
      <c r="AU2541">
        <v>20260815</v>
      </c>
      <c r="AV2541" t="s">
        <v>222</v>
      </c>
      <c r="AW2541" t="s">
        <v>1026</v>
      </c>
      <c r="AX2541" t="s">
        <v>223</v>
      </c>
      <c r="BA2541" s="57">
        <v>46249.291666666664</v>
      </c>
      <c r="BB2541" t="s">
        <v>12237</v>
      </c>
      <c r="BC2541">
        <v>2026</v>
      </c>
      <c r="BD2541">
        <v>8</v>
      </c>
      <c r="BE2541">
        <v>15</v>
      </c>
      <c r="BF2541" s="6">
        <f t="shared" si="117"/>
        <v>46249</v>
      </c>
      <c r="BG2541">
        <f t="shared" si="118"/>
        <v>-0.29166666666424135</v>
      </c>
      <c r="BH2541" t="str">
        <f t="shared" si="119"/>
        <v>COMPLY</v>
      </c>
      <c r="BI2541" t="str">
        <f>VLOOKUP(H2541,Sheet2!$A$1:$B$270,2,FALSE)</f>
        <v>MALANG</v>
      </c>
    </row>
    <row r="2542" spans="1:61">
      <c r="A2542">
        <v>2541</v>
      </c>
      <c r="B2542">
        <v>1002521472</v>
      </c>
      <c r="C2542">
        <v>3</v>
      </c>
      <c r="D2542" t="s">
        <v>49</v>
      </c>
      <c r="E2542">
        <v>4</v>
      </c>
      <c r="F2542" t="s">
        <v>246</v>
      </c>
      <c r="G2542" t="s">
        <v>247</v>
      </c>
      <c r="H2542" t="s">
        <v>8603</v>
      </c>
      <c r="I2542" t="s">
        <v>213</v>
      </c>
      <c r="J2542" t="s">
        <v>214</v>
      </c>
      <c r="K2542" t="s">
        <v>149</v>
      </c>
      <c r="L2542" t="s">
        <v>215</v>
      </c>
      <c r="M2542" t="s">
        <v>76</v>
      </c>
      <c r="N2542" t="s">
        <v>216</v>
      </c>
      <c r="O2542" s="57">
        <v>46246.413842592592</v>
      </c>
      <c r="P2542" s="57">
        <v>46247.77685185185</v>
      </c>
      <c r="Q2542">
        <v>69363930</v>
      </c>
      <c r="S2542">
        <v>143415115325</v>
      </c>
      <c r="T2542" t="s">
        <v>8604</v>
      </c>
      <c r="U2542" t="s">
        <v>8605</v>
      </c>
      <c r="V2542" t="s">
        <v>8606</v>
      </c>
      <c r="Z2542">
        <v>110.281769</v>
      </c>
      <c r="AA2542">
        <v>-7.1044799999999997</v>
      </c>
      <c r="AB2542" t="s">
        <v>8607</v>
      </c>
      <c r="AC2542" t="s">
        <v>237</v>
      </c>
      <c r="AL2542" t="s">
        <v>218</v>
      </c>
      <c r="AM2542" t="s">
        <v>8608</v>
      </c>
      <c r="AN2542" t="s">
        <v>6</v>
      </c>
      <c r="AO2542" s="57">
        <v>46364.444363425922</v>
      </c>
      <c r="AP2542" s="57">
        <v>46247.333333333336</v>
      </c>
      <c r="AR2542" t="s">
        <v>219</v>
      </c>
      <c r="AS2542" t="s">
        <v>8603</v>
      </c>
      <c r="AT2542" t="s">
        <v>231</v>
      </c>
      <c r="AU2542">
        <v>20260813</v>
      </c>
      <c r="AV2542" t="s">
        <v>222</v>
      </c>
      <c r="AW2542" t="s">
        <v>1010</v>
      </c>
      <c r="AX2542" t="s">
        <v>223</v>
      </c>
      <c r="BA2542" s="57">
        <v>46247.333333333336</v>
      </c>
      <c r="BB2542" t="s">
        <v>8608</v>
      </c>
      <c r="BC2542">
        <v>2026</v>
      </c>
      <c r="BD2542">
        <v>8</v>
      </c>
      <c r="BE2542">
        <v>13</v>
      </c>
      <c r="BF2542" s="6">
        <f t="shared" si="117"/>
        <v>46247</v>
      </c>
      <c r="BG2542">
        <f t="shared" si="118"/>
        <v>-0.33333333333575865</v>
      </c>
      <c r="BH2542" t="str">
        <f t="shared" si="119"/>
        <v>COMPLY</v>
      </c>
      <c r="BI2542" t="e">
        <f>VLOOKUP(H2542,Sheet2!$A$1:$B$270,2,FALSE)</f>
        <v>#N/A</v>
      </c>
    </row>
    <row r="2543" spans="1:61">
      <c r="A2543">
        <v>2542</v>
      </c>
      <c r="B2543">
        <v>1002528753</v>
      </c>
      <c r="C2543">
        <v>3</v>
      </c>
      <c r="D2543" t="s">
        <v>45</v>
      </c>
      <c r="E2543">
        <v>5</v>
      </c>
      <c r="F2543" t="s">
        <v>211</v>
      </c>
      <c r="G2543" t="s">
        <v>116</v>
      </c>
      <c r="H2543" t="s">
        <v>272</v>
      </c>
      <c r="I2543" t="s">
        <v>213</v>
      </c>
      <c r="J2543" t="s">
        <v>214</v>
      </c>
      <c r="K2543" t="s">
        <v>149</v>
      </c>
      <c r="M2543" t="s">
        <v>76</v>
      </c>
      <c r="N2543" t="s">
        <v>216</v>
      </c>
      <c r="O2543" s="57">
        <v>46249.711435185185</v>
      </c>
      <c r="P2543" s="57">
        <v>46249.836643518516</v>
      </c>
      <c r="Q2543">
        <v>69365514</v>
      </c>
      <c r="S2543">
        <v>172604214109</v>
      </c>
      <c r="T2543" t="s">
        <v>8999</v>
      </c>
      <c r="U2543" t="s">
        <v>12242</v>
      </c>
      <c r="V2543" t="s">
        <v>12243</v>
      </c>
      <c r="Z2543">
        <v>116.285967513446</v>
      </c>
      <c r="AA2543">
        <v>-8.2668767125524507</v>
      </c>
      <c r="AB2543" t="s">
        <v>9002</v>
      </c>
      <c r="AC2543" t="s">
        <v>217</v>
      </c>
      <c r="AL2543" t="s">
        <v>218</v>
      </c>
      <c r="AM2543" t="s">
        <v>12244</v>
      </c>
      <c r="AN2543" t="s">
        <v>6</v>
      </c>
      <c r="AO2543" t="s">
        <v>11892</v>
      </c>
      <c r="AR2543" t="s">
        <v>219</v>
      </c>
      <c r="AS2543" t="s">
        <v>272</v>
      </c>
      <c r="AT2543" t="s">
        <v>231</v>
      </c>
      <c r="AU2543">
        <v>20260815</v>
      </c>
      <c r="AV2543" t="s">
        <v>222</v>
      </c>
      <c r="AW2543" t="s">
        <v>561</v>
      </c>
      <c r="AX2543" t="s">
        <v>223</v>
      </c>
      <c r="BA2543" s="57">
        <v>46249.291666666664</v>
      </c>
      <c r="BB2543" t="s">
        <v>12244</v>
      </c>
      <c r="BC2543">
        <v>2026</v>
      </c>
      <c r="BD2543">
        <v>8</v>
      </c>
      <c r="BE2543">
        <v>15</v>
      </c>
      <c r="BF2543" s="6">
        <f t="shared" si="117"/>
        <v>46249</v>
      </c>
      <c r="BG2543">
        <f t="shared" si="118"/>
        <v>-0.29166666666424135</v>
      </c>
      <c r="BH2543" t="str">
        <f t="shared" si="119"/>
        <v>COMPLY</v>
      </c>
      <c r="BI2543" t="str">
        <f>VLOOKUP(H2543,Sheet2!$A$1:$B$270,2,FALSE)</f>
        <v>SELONG</v>
      </c>
    </row>
    <row r="2544" spans="1:61">
      <c r="A2544">
        <v>2543</v>
      </c>
      <c r="B2544">
        <v>1002532863</v>
      </c>
      <c r="C2544">
        <v>3</v>
      </c>
      <c r="D2544" t="s">
        <v>34</v>
      </c>
      <c r="E2544">
        <v>5</v>
      </c>
      <c r="F2544" t="s">
        <v>585</v>
      </c>
      <c r="G2544" t="s">
        <v>86</v>
      </c>
      <c r="H2544" t="s">
        <v>276</v>
      </c>
      <c r="I2544" t="s">
        <v>213</v>
      </c>
      <c r="J2544" t="s">
        <v>214</v>
      </c>
      <c r="K2544" t="s">
        <v>149</v>
      </c>
      <c r="M2544" t="s">
        <v>555</v>
      </c>
      <c r="N2544" t="s">
        <v>216</v>
      </c>
      <c r="O2544" s="57">
        <v>46252.492476851854</v>
      </c>
      <c r="P2544" s="57">
        <v>46252.750821759262</v>
      </c>
      <c r="Q2544">
        <v>69368849</v>
      </c>
      <c r="S2544">
        <v>172418758465</v>
      </c>
      <c r="T2544" t="s">
        <v>13913</v>
      </c>
      <c r="U2544" t="s">
        <v>13914</v>
      </c>
      <c r="Z2544">
        <v>115.1871306</v>
      </c>
      <c r="AA2544">
        <v>-8.5940778000000009</v>
      </c>
      <c r="AB2544" t="s">
        <v>13915</v>
      </c>
      <c r="AC2544" t="s">
        <v>230</v>
      </c>
      <c r="AO2544" t="s">
        <v>12824</v>
      </c>
      <c r="AR2544" t="s">
        <v>6</v>
      </c>
      <c r="AS2544" t="s">
        <v>276</v>
      </c>
      <c r="AT2544" t="s">
        <v>231</v>
      </c>
      <c r="AV2544" t="s">
        <v>13916</v>
      </c>
      <c r="AW2544" t="s">
        <v>561</v>
      </c>
      <c r="AX2544" t="s">
        <v>223</v>
      </c>
      <c r="BF2544" s="6" t="e">
        <f t="shared" si="117"/>
        <v>#NUM!</v>
      </c>
      <c r="BG2544" t="e">
        <f t="shared" si="118"/>
        <v>#NUM!</v>
      </c>
      <c r="BH2544" t="e">
        <f t="shared" si="119"/>
        <v>#NUM!</v>
      </c>
      <c r="BI2544" t="str">
        <f>VLOOKUP(H2544,Sheet2!$A$1:$B$270,2,FALSE)</f>
        <v>UBUNG</v>
      </c>
    </row>
    <row r="2545" spans="1:61">
      <c r="A2545">
        <v>2544</v>
      </c>
      <c r="B2545">
        <v>1002520590</v>
      </c>
      <c r="C2545">
        <v>3</v>
      </c>
      <c r="D2545" t="s">
        <v>34</v>
      </c>
      <c r="E2545">
        <v>5</v>
      </c>
      <c r="F2545" t="s">
        <v>573</v>
      </c>
      <c r="G2545" t="s">
        <v>79</v>
      </c>
      <c r="H2545" t="s">
        <v>471</v>
      </c>
      <c r="I2545" t="s">
        <v>213</v>
      </c>
      <c r="J2545" t="s">
        <v>214</v>
      </c>
      <c r="K2545" t="s">
        <v>149</v>
      </c>
      <c r="M2545" t="s">
        <v>277</v>
      </c>
      <c r="N2545" t="s">
        <v>216</v>
      </c>
      <c r="O2545" s="57">
        <v>46245.661678240744</v>
      </c>
      <c r="P2545" s="57">
        <v>46246.718449074076</v>
      </c>
      <c r="Q2545">
        <v>69363562</v>
      </c>
      <c r="S2545">
        <v>172407213934</v>
      </c>
      <c r="T2545" t="s">
        <v>7689</v>
      </c>
      <c r="U2545" t="s">
        <v>7690</v>
      </c>
      <c r="V2545" t="s">
        <v>7691</v>
      </c>
      <c r="Z2545">
        <v>115.3063915</v>
      </c>
      <c r="AA2545">
        <v>-8.5350055999999999</v>
      </c>
      <c r="AB2545" t="s">
        <v>7692</v>
      </c>
      <c r="AC2545" t="s">
        <v>230</v>
      </c>
      <c r="AL2545" t="s">
        <v>218</v>
      </c>
      <c r="AM2545" t="s">
        <v>7693</v>
      </c>
      <c r="AN2545" t="s">
        <v>6</v>
      </c>
      <c r="AO2545" s="57">
        <v>46334.663356481484</v>
      </c>
      <c r="AP2545" s="57">
        <v>46246.625</v>
      </c>
      <c r="AQ2545" t="s">
        <v>564</v>
      </c>
      <c r="AR2545" t="s">
        <v>278</v>
      </c>
      <c r="AS2545" t="s">
        <v>471</v>
      </c>
      <c r="AT2545" t="s">
        <v>231</v>
      </c>
      <c r="AV2545" t="s">
        <v>8609</v>
      </c>
      <c r="AW2545" t="s">
        <v>582</v>
      </c>
      <c r="AX2545" t="s">
        <v>223</v>
      </c>
      <c r="BA2545" s="57">
        <v>46246.625</v>
      </c>
      <c r="BB2545" t="s">
        <v>7693</v>
      </c>
      <c r="BF2545" s="6" t="e">
        <f t="shared" si="117"/>
        <v>#NUM!</v>
      </c>
      <c r="BG2545" t="e">
        <f t="shared" si="118"/>
        <v>#NUM!</v>
      </c>
      <c r="BH2545" t="e">
        <f t="shared" si="119"/>
        <v>#NUM!</v>
      </c>
      <c r="BI2545" t="str">
        <f>VLOOKUP(H2545,Sheet2!$A$1:$B$270,2,FALSE)</f>
        <v>GIANYAR</v>
      </c>
    </row>
    <row r="2546" spans="1:61">
      <c r="A2546">
        <v>2545</v>
      </c>
      <c r="B2546">
        <v>1002520399</v>
      </c>
      <c r="C2546">
        <v>3</v>
      </c>
      <c r="D2546" t="s">
        <v>45</v>
      </c>
      <c r="E2546">
        <v>5</v>
      </c>
      <c r="F2546" t="s">
        <v>211</v>
      </c>
      <c r="G2546" t="s">
        <v>110</v>
      </c>
      <c r="H2546" t="s">
        <v>455</v>
      </c>
      <c r="I2546" t="s">
        <v>213</v>
      </c>
      <c r="J2546" t="s">
        <v>214</v>
      </c>
      <c r="K2546" t="s">
        <v>149</v>
      </c>
      <c r="M2546" t="s">
        <v>586</v>
      </c>
      <c r="N2546" t="s">
        <v>216</v>
      </c>
      <c r="O2546" s="57">
        <v>46245.637881944444</v>
      </c>
      <c r="P2546" s="57">
        <v>46252.417916666665</v>
      </c>
      <c r="Q2546">
        <v>69361211</v>
      </c>
      <c r="S2546">
        <v>172610305721</v>
      </c>
      <c r="T2546" t="s">
        <v>4540</v>
      </c>
      <c r="U2546" t="s">
        <v>7694</v>
      </c>
      <c r="V2546" t="s">
        <v>7695</v>
      </c>
      <c r="Z2546">
        <v>119.0125233</v>
      </c>
      <c r="AA2546">
        <v>-8.5866559999999996</v>
      </c>
      <c r="AB2546" t="s">
        <v>4543</v>
      </c>
      <c r="AC2546" t="s">
        <v>290</v>
      </c>
      <c r="AL2546" t="s">
        <v>218</v>
      </c>
      <c r="AM2546" t="s">
        <v>7696</v>
      </c>
      <c r="AN2546" t="s">
        <v>6</v>
      </c>
      <c r="AO2546" s="57">
        <v>46334.642939814818</v>
      </c>
      <c r="AR2546" t="s">
        <v>14</v>
      </c>
      <c r="AS2546" t="s">
        <v>455</v>
      </c>
      <c r="AT2546" t="s">
        <v>570</v>
      </c>
      <c r="AV2546" t="s">
        <v>587</v>
      </c>
      <c r="AW2546" t="s">
        <v>561</v>
      </c>
      <c r="AX2546" t="s">
        <v>223</v>
      </c>
      <c r="BA2546" s="57">
        <v>46245.291666666664</v>
      </c>
      <c r="BB2546" t="s">
        <v>7696</v>
      </c>
      <c r="BF2546" s="6" t="e">
        <f t="shared" si="117"/>
        <v>#NUM!</v>
      </c>
      <c r="BG2546" t="e">
        <f t="shared" si="118"/>
        <v>#NUM!</v>
      </c>
      <c r="BH2546" t="e">
        <f t="shared" si="119"/>
        <v>#NUM!</v>
      </c>
      <c r="BI2546" t="str">
        <f>VLOOKUP(H2546,Sheet2!$A$1:$B$270,2,FALSE)</f>
        <v>BIMA</v>
      </c>
    </row>
    <row r="2547" spans="1:61">
      <c r="A2547">
        <v>2546</v>
      </c>
      <c r="B2547">
        <v>1002514823</v>
      </c>
      <c r="C2547">
        <v>3</v>
      </c>
      <c r="D2547" t="s">
        <v>59</v>
      </c>
      <c r="E2547">
        <v>4</v>
      </c>
      <c r="F2547" t="s">
        <v>243</v>
      </c>
      <c r="G2547" t="s">
        <v>243</v>
      </c>
      <c r="H2547" t="s">
        <v>294</v>
      </c>
      <c r="I2547" t="s">
        <v>213</v>
      </c>
      <c r="J2547" t="s">
        <v>214</v>
      </c>
      <c r="K2547" t="s">
        <v>149</v>
      </c>
      <c r="L2547" t="s">
        <v>215</v>
      </c>
      <c r="M2547" t="s">
        <v>76</v>
      </c>
      <c r="N2547" t="s">
        <v>216</v>
      </c>
      <c r="O2547" s="57">
        <v>46241.599976851852</v>
      </c>
      <c r="P2547" s="57">
        <v>46242.608564814815</v>
      </c>
      <c r="Q2547">
        <v>69360875</v>
      </c>
      <c r="S2547">
        <v>146137149234</v>
      </c>
      <c r="T2547" t="s">
        <v>5430</v>
      </c>
      <c r="U2547" t="s">
        <v>5431</v>
      </c>
      <c r="V2547" t="s">
        <v>5432</v>
      </c>
      <c r="Z2547">
        <v>110.22133100000001</v>
      </c>
      <c r="AA2547">
        <v>-7.4565130000000002</v>
      </c>
      <c r="AB2547" t="s">
        <v>5433</v>
      </c>
      <c r="AC2547" t="s">
        <v>237</v>
      </c>
      <c r="AL2547" t="s">
        <v>218</v>
      </c>
      <c r="AM2547" t="s">
        <v>5434</v>
      </c>
      <c r="AN2547" t="s">
        <v>6</v>
      </c>
      <c r="AO2547" s="57">
        <v>46211.601087962961</v>
      </c>
      <c r="AP2547" s="57">
        <v>46247.541666666664</v>
      </c>
      <c r="AR2547" t="s">
        <v>219</v>
      </c>
      <c r="AS2547" t="s">
        <v>294</v>
      </c>
      <c r="AT2547" t="s">
        <v>231</v>
      </c>
      <c r="AU2547">
        <v>20260808</v>
      </c>
      <c r="AV2547" t="s">
        <v>222</v>
      </c>
      <c r="AW2547" t="s">
        <v>1022</v>
      </c>
      <c r="AX2547" t="s">
        <v>223</v>
      </c>
      <c r="BA2547" s="57">
        <v>46247.541666666664</v>
      </c>
      <c r="BB2547" t="s">
        <v>5434</v>
      </c>
      <c r="BC2547">
        <v>2026</v>
      </c>
      <c r="BD2547">
        <v>8</v>
      </c>
      <c r="BE2547">
        <v>8</v>
      </c>
      <c r="BF2547" s="6">
        <f t="shared" si="117"/>
        <v>46242</v>
      </c>
      <c r="BG2547">
        <f t="shared" si="118"/>
        <v>-5.5416666666642413</v>
      </c>
      <c r="BH2547" t="str">
        <f t="shared" si="119"/>
        <v>COMPLY</v>
      </c>
      <c r="BI2547" t="e">
        <f>VLOOKUP(H2547,Sheet2!$A$1:$B$270,2,FALSE)</f>
        <v>#N/A</v>
      </c>
    </row>
    <row r="2548" spans="1:61">
      <c r="A2548">
        <v>2547</v>
      </c>
      <c r="B2548">
        <v>1002521905</v>
      </c>
      <c r="C2548">
        <v>3</v>
      </c>
      <c r="D2548" t="s">
        <v>45</v>
      </c>
      <c r="E2548">
        <v>5</v>
      </c>
      <c r="F2548" t="s">
        <v>211</v>
      </c>
      <c r="G2548" t="s">
        <v>118</v>
      </c>
      <c r="H2548" t="s">
        <v>212</v>
      </c>
      <c r="I2548" t="s">
        <v>213</v>
      </c>
      <c r="J2548" t="s">
        <v>214</v>
      </c>
      <c r="K2548" t="s">
        <v>149</v>
      </c>
      <c r="L2548" t="s">
        <v>215</v>
      </c>
      <c r="M2548" t="s">
        <v>76</v>
      </c>
      <c r="N2548" t="s">
        <v>216</v>
      </c>
      <c r="O2548" s="57">
        <v>46246.495092592595</v>
      </c>
      <c r="P2548" s="57">
        <v>46247.5237037037</v>
      </c>
      <c r="Q2548">
        <v>69364134</v>
      </c>
      <c r="S2548">
        <v>172606791485</v>
      </c>
      <c r="T2548" t="s">
        <v>8610</v>
      </c>
      <c r="U2548" t="s">
        <v>8611</v>
      </c>
      <c r="V2548" t="s">
        <v>8612</v>
      </c>
      <c r="Z2548">
        <v>117.490567432391</v>
      </c>
      <c r="AA2548">
        <v>-8.5242771774300792</v>
      </c>
      <c r="AB2548" t="s">
        <v>8613</v>
      </c>
      <c r="AC2548" t="s">
        <v>237</v>
      </c>
      <c r="AL2548" t="s">
        <v>218</v>
      </c>
      <c r="AM2548" t="s">
        <v>8061</v>
      </c>
      <c r="AN2548" t="s">
        <v>6</v>
      </c>
      <c r="AO2548" s="57">
        <v>46364.496782407405</v>
      </c>
      <c r="AP2548" s="57">
        <v>46247.333333333336</v>
      </c>
      <c r="AR2548" t="s">
        <v>219</v>
      </c>
      <c r="AS2548" t="s">
        <v>212</v>
      </c>
      <c r="AT2548" t="s">
        <v>231</v>
      </c>
      <c r="AU2548">
        <v>20260813</v>
      </c>
      <c r="AV2548" t="s">
        <v>222</v>
      </c>
      <c r="AW2548" t="s">
        <v>1018</v>
      </c>
      <c r="AX2548" t="s">
        <v>223</v>
      </c>
      <c r="BA2548" s="57">
        <v>46247.333333333336</v>
      </c>
      <c r="BB2548" t="s">
        <v>8061</v>
      </c>
      <c r="BC2548">
        <v>2026</v>
      </c>
      <c r="BD2548">
        <v>8</v>
      </c>
      <c r="BE2548">
        <v>13</v>
      </c>
      <c r="BF2548" s="6">
        <f t="shared" si="117"/>
        <v>46247</v>
      </c>
      <c r="BG2548">
        <f t="shared" si="118"/>
        <v>-0.33333333333575865</v>
      </c>
      <c r="BH2548" t="str">
        <f t="shared" si="119"/>
        <v>COMPLY</v>
      </c>
      <c r="BI2548" t="str">
        <f>VLOOKUP(H2548,Sheet2!$A$1:$B$270,2,FALSE)</f>
        <v>SUMBAWA</v>
      </c>
    </row>
    <row r="2549" spans="1:61">
      <c r="A2549">
        <v>2548</v>
      </c>
      <c r="B2549">
        <v>1002524153</v>
      </c>
      <c r="C2549">
        <v>3</v>
      </c>
      <c r="D2549" t="s">
        <v>55</v>
      </c>
      <c r="E2549">
        <v>5</v>
      </c>
      <c r="F2549" t="s">
        <v>228</v>
      </c>
      <c r="G2549" t="s">
        <v>121</v>
      </c>
      <c r="H2549" t="s">
        <v>447</v>
      </c>
      <c r="I2549" t="s">
        <v>213</v>
      </c>
      <c r="J2549" t="s">
        <v>214</v>
      </c>
      <c r="K2549" t="s">
        <v>149</v>
      </c>
      <c r="L2549" t="s">
        <v>215</v>
      </c>
      <c r="M2549" t="s">
        <v>76</v>
      </c>
      <c r="N2549" t="s">
        <v>216</v>
      </c>
      <c r="O2549" s="57">
        <v>46247.540937500002</v>
      </c>
      <c r="P2549" s="57">
        <v>46248.880324074074</v>
      </c>
      <c r="Q2549">
        <v>69365096</v>
      </c>
      <c r="S2549">
        <v>152438209187</v>
      </c>
      <c r="T2549" t="s">
        <v>9558</v>
      </c>
      <c r="U2549" t="s">
        <v>2126</v>
      </c>
      <c r="V2549" t="s">
        <v>9559</v>
      </c>
      <c r="Z2549">
        <v>113.331013396382</v>
      </c>
      <c r="AA2549">
        <v>-7.1178825784872597</v>
      </c>
      <c r="AB2549" t="s">
        <v>9560</v>
      </c>
      <c r="AC2549" t="s">
        <v>217</v>
      </c>
      <c r="AL2549" t="s">
        <v>218</v>
      </c>
      <c r="AM2549" t="s">
        <v>9330</v>
      </c>
      <c r="AN2549" t="s">
        <v>6</v>
      </c>
      <c r="AO2549" t="s">
        <v>8944</v>
      </c>
      <c r="AP2549" s="57">
        <v>46248.541666666664</v>
      </c>
      <c r="AR2549" t="s">
        <v>219</v>
      </c>
      <c r="AS2549" t="s">
        <v>447</v>
      </c>
      <c r="AT2549" t="s">
        <v>221</v>
      </c>
      <c r="AU2549">
        <v>20260814</v>
      </c>
      <c r="AV2549" t="s">
        <v>222</v>
      </c>
      <c r="AW2549" t="s">
        <v>979</v>
      </c>
      <c r="AX2549" t="s">
        <v>223</v>
      </c>
      <c r="BA2549" s="57">
        <v>46248.541666666664</v>
      </c>
      <c r="BB2549" t="s">
        <v>9330</v>
      </c>
      <c r="BC2549">
        <v>2026</v>
      </c>
      <c r="BD2549">
        <v>8</v>
      </c>
      <c r="BE2549">
        <v>14</v>
      </c>
      <c r="BF2549" s="6">
        <f t="shared" si="117"/>
        <v>46248</v>
      </c>
      <c r="BG2549">
        <f t="shared" si="118"/>
        <v>-0.54166666666424135</v>
      </c>
      <c r="BH2549" t="str">
        <f t="shared" si="119"/>
        <v>COMPLY</v>
      </c>
      <c r="BI2549" t="str">
        <f>VLOOKUP(H2549,Sheet2!$A$1:$B$270,2,FALSE)</f>
        <v>MADURA</v>
      </c>
    </row>
    <row r="2550" spans="1:61">
      <c r="A2550">
        <v>2549</v>
      </c>
      <c r="B2550">
        <v>1002533017</v>
      </c>
      <c r="C2550">
        <v>3</v>
      </c>
      <c r="D2550" t="s">
        <v>55</v>
      </c>
      <c r="E2550">
        <v>5</v>
      </c>
      <c r="F2550" t="s">
        <v>228</v>
      </c>
      <c r="G2550" t="s">
        <v>121</v>
      </c>
      <c r="H2550" t="s">
        <v>284</v>
      </c>
      <c r="I2550" t="s">
        <v>213</v>
      </c>
      <c r="J2550" t="s">
        <v>214</v>
      </c>
      <c r="K2550" t="s">
        <v>149</v>
      </c>
      <c r="L2550" t="s">
        <v>215</v>
      </c>
      <c r="M2550" t="s">
        <v>240</v>
      </c>
      <c r="N2550" t="s">
        <v>216</v>
      </c>
      <c r="O2550" s="57">
        <v>46252.535370370373</v>
      </c>
      <c r="P2550" s="57">
        <v>46252.536122685182</v>
      </c>
      <c r="Q2550">
        <v>69368902</v>
      </c>
      <c r="S2550">
        <v>152437905654</v>
      </c>
      <c r="T2550" t="s">
        <v>13917</v>
      </c>
      <c r="U2550" t="s">
        <v>13918</v>
      </c>
      <c r="V2550" t="s">
        <v>13919</v>
      </c>
      <c r="Z2550">
        <v>113.26754093170101</v>
      </c>
      <c r="AA2550">
        <v>-7.0236039195241702</v>
      </c>
      <c r="AB2550" t="s">
        <v>13920</v>
      </c>
      <c r="AC2550" t="s">
        <v>217</v>
      </c>
      <c r="AL2550" t="s">
        <v>218</v>
      </c>
      <c r="AM2550" t="s">
        <v>13921</v>
      </c>
      <c r="AN2550" t="s">
        <v>6</v>
      </c>
      <c r="AO2550" t="s">
        <v>12868</v>
      </c>
      <c r="AP2550" s="57">
        <v>46255.541666666664</v>
      </c>
      <c r="AR2550" t="s">
        <v>241</v>
      </c>
      <c r="AS2550" t="s">
        <v>284</v>
      </c>
      <c r="AT2550" t="s">
        <v>231</v>
      </c>
      <c r="AV2550" t="s">
        <v>240</v>
      </c>
      <c r="AW2550" t="s">
        <v>1021</v>
      </c>
      <c r="AX2550" t="s">
        <v>223</v>
      </c>
      <c r="BA2550" s="57">
        <v>46255.541666666664</v>
      </c>
      <c r="BB2550" t="s">
        <v>13921</v>
      </c>
      <c r="BF2550" s="6" t="e">
        <f t="shared" si="117"/>
        <v>#NUM!</v>
      </c>
      <c r="BG2550" t="e">
        <f t="shared" si="118"/>
        <v>#NUM!</v>
      </c>
      <c r="BH2550" t="e">
        <f t="shared" si="119"/>
        <v>#NUM!</v>
      </c>
      <c r="BI2550" t="str">
        <f>VLOOKUP(H2550,Sheet2!$A$1:$B$270,2,FALSE)</f>
        <v>MADURA</v>
      </c>
    </row>
    <row r="2551" spans="1:61">
      <c r="A2551">
        <v>2550</v>
      </c>
      <c r="B2551">
        <v>1002514722</v>
      </c>
      <c r="C2551">
        <v>3</v>
      </c>
      <c r="D2551" t="s">
        <v>34</v>
      </c>
      <c r="E2551">
        <v>5</v>
      </c>
      <c r="F2551" t="s">
        <v>573</v>
      </c>
      <c r="G2551" t="s">
        <v>84</v>
      </c>
      <c r="H2551" t="s">
        <v>329</v>
      </c>
      <c r="I2551" t="s">
        <v>213</v>
      </c>
      <c r="J2551" t="s">
        <v>214</v>
      </c>
      <c r="K2551" t="s">
        <v>149</v>
      </c>
      <c r="M2551" t="s">
        <v>225</v>
      </c>
      <c r="N2551" t="s">
        <v>216</v>
      </c>
      <c r="O2551" s="57">
        <v>46241.583101851851</v>
      </c>
      <c r="P2551" s="57">
        <v>46252.548229166663</v>
      </c>
      <c r="Q2551">
        <v>69360829</v>
      </c>
      <c r="S2551">
        <v>172405798387</v>
      </c>
      <c r="T2551" t="s">
        <v>5440</v>
      </c>
      <c r="U2551" t="s">
        <v>5441</v>
      </c>
      <c r="V2551" t="s">
        <v>12245</v>
      </c>
      <c r="Z2551">
        <v>115.3523768</v>
      </c>
      <c r="AA2551">
        <v>-8.4671231999999996</v>
      </c>
      <c r="AB2551" t="s">
        <v>5442</v>
      </c>
      <c r="AC2551" t="s">
        <v>230</v>
      </c>
      <c r="AL2551" t="s">
        <v>218</v>
      </c>
      <c r="AM2551" t="s">
        <v>10676</v>
      </c>
      <c r="AN2551" t="s">
        <v>6</v>
      </c>
      <c r="AO2551" s="57">
        <v>46211.590300925927</v>
      </c>
      <c r="AP2551" s="57">
        <v>46252.541666666664</v>
      </c>
      <c r="AR2551" t="s">
        <v>18</v>
      </c>
      <c r="AS2551" t="s">
        <v>329</v>
      </c>
      <c r="AT2551" t="s">
        <v>231</v>
      </c>
      <c r="AV2551" t="s">
        <v>227</v>
      </c>
      <c r="AW2551" t="s">
        <v>1081</v>
      </c>
      <c r="AX2551" t="s">
        <v>223</v>
      </c>
      <c r="BA2551" s="57">
        <v>46252.541666666664</v>
      </c>
      <c r="BB2551" t="s">
        <v>10676</v>
      </c>
      <c r="BF2551" s="6" t="e">
        <f t="shared" si="117"/>
        <v>#NUM!</v>
      </c>
      <c r="BG2551" t="e">
        <f t="shared" si="118"/>
        <v>#NUM!</v>
      </c>
      <c r="BH2551" t="e">
        <f t="shared" si="119"/>
        <v>#NUM!</v>
      </c>
      <c r="BI2551" t="str">
        <f>VLOOKUP(H2551,Sheet2!$A$1:$B$270,2,FALSE)</f>
        <v>SINGARAJA</v>
      </c>
    </row>
    <row r="2552" spans="1:61">
      <c r="A2552">
        <v>2551</v>
      </c>
      <c r="B2552">
        <v>1002504359</v>
      </c>
      <c r="C2552">
        <v>3</v>
      </c>
      <c r="D2552" t="s">
        <v>51</v>
      </c>
      <c r="E2552">
        <v>4</v>
      </c>
      <c r="F2552" t="s">
        <v>235</v>
      </c>
      <c r="G2552" t="s">
        <v>584</v>
      </c>
      <c r="H2552" t="s">
        <v>895</v>
      </c>
      <c r="I2552" t="s">
        <v>213</v>
      </c>
      <c r="J2552" t="s">
        <v>214</v>
      </c>
      <c r="K2552" t="s">
        <v>149</v>
      </c>
      <c r="M2552" t="s">
        <v>76</v>
      </c>
      <c r="N2552" t="s">
        <v>216</v>
      </c>
      <c r="O2552" s="57">
        <v>46235.43818287037</v>
      </c>
      <c r="P2552" s="57">
        <v>46235.599421296298</v>
      </c>
      <c r="Q2552">
        <v>69355729</v>
      </c>
      <c r="S2552">
        <v>146527604804</v>
      </c>
      <c r="T2552" t="s">
        <v>1188</v>
      </c>
      <c r="U2552" t="s">
        <v>3008</v>
      </c>
      <c r="V2552" t="s">
        <v>3009</v>
      </c>
      <c r="Z2552">
        <v>110.8105</v>
      </c>
      <c r="AA2552">
        <v>-7.6069000000000004</v>
      </c>
      <c r="AB2552" t="s">
        <v>1189</v>
      </c>
      <c r="AC2552" t="s">
        <v>291</v>
      </c>
      <c r="AL2552" t="s">
        <v>218</v>
      </c>
      <c r="AM2552" t="s">
        <v>3010</v>
      </c>
      <c r="AN2552" t="s">
        <v>6</v>
      </c>
      <c r="AO2552" s="57">
        <v>46030.444282407407</v>
      </c>
      <c r="AR2552" t="s">
        <v>219</v>
      </c>
      <c r="AS2552" t="s">
        <v>895</v>
      </c>
      <c r="AT2552" t="s">
        <v>231</v>
      </c>
      <c r="AU2552">
        <v>20260801</v>
      </c>
      <c r="AV2552" t="s">
        <v>222</v>
      </c>
      <c r="AW2552" t="s">
        <v>596</v>
      </c>
      <c r="AX2552" t="s">
        <v>223</v>
      </c>
      <c r="BA2552" s="57">
        <v>46235.291666666664</v>
      </c>
      <c r="BB2552" t="s">
        <v>3010</v>
      </c>
      <c r="BC2552">
        <v>2026</v>
      </c>
      <c r="BD2552">
        <v>8</v>
      </c>
      <c r="BE2552">
        <v>1</v>
      </c>
      <c r="BF2552" s="6">
        <f t="shared" si="117"/>
        <v>46235</v>
      </c>
      <c r="BG2552">
        <f t="shared" si="118"/>
        <v>-0.29166666666424135</v>
      </c>
      <c r="BH2552" t="str">
        <f t="shared" si="119"/>
        <v>COMPLY</v>
      </c>
      <c r="BI2552" t="e">
        <f>VLOOKUP(H2552,Sheet2!$A$1:$B$270,2,FALSE)</f>
        <v>#N/A</v>
      </c>
    </row>
    <row r="2553" spans="1:61">
      <c r="A2553">
        <v>2552</v>
      </c>
      <c r="B2553">
        <v>1002504544</v>
      </c>
      <c r="C2553">
        <v>3</v>
      </c>
      <c r="D2553" t="s">
        <v>42</v>
      </c>
      <c r="E2553">
        <v>5</v>
      </c>
      <c r="F2553" t="s">
        <v>233</v>
      </c>
      <c r="G2553" t="s">
        <v>103</v>
      </c>
      <c r="H2553" t="s">
        <v>371</v>
      </c>
      <c r="I2553" t="s">
        <v>213</v>
      </c>
      <c r="J2553" t="s">
        <v>214</v>
      </c>
      <c r="K2553" t="s">
        <v>149</v>
      </c>
      <c r="M2553" t="s">
        <v>76</v>
      </c>
      <c r="N2553" t="s">
        <v>1016</v>
      </c>
      <c r="O2553" s="57">
        <v>46235.541342592594</v>
      </c>
      <c r="P2553" s="57">
        <v>46237.83457175926</v>
      </c>
      <c r="Q2553">
        <v>69356702</v>
      </c>
      <c r="S2553">
        <v>152333218438</v>
      </c>
      <c r="T2553" t="s">
        <v>1105</v>
      </c>
      <c r="U2553" t="s">
        <v>3016</v>
      </c>
      <c r="V2553" t="s">
        <v>3017</v>
      </c>
      <c r="Z2553">
        <v>112.2683546</v>
      </c>
      <c r="AA2553">
        <v>-7.4190288000000004</v>
      </c>
      <c r="AB2553" t="s">
        <v>3018</v>
      </c>
      <c r="AC2553" t="s">
        <v>226</v>
      </c>
      <c r="AL2553" t="s">
        <v>218</v>
      </c>
      <c r="AM2553" t="s">
        <v>3019</v>
      </c>
      <c r="AN2553" t="s">
        <v>6</v>
      </c>
      <c r="AO2553" s="57">
        <v>46030.548541666663</v>
      </c>
      <c r="AP2553" s="57">
        <v>46238.333333333336</v>
      </c>
      <c r="AR2553" t="s">
        <v>219</v>
      </c>
      <c r="AS2553" t="s">
        <v>371</v>
      </c>
      <c r="AT2553" t="s">
        <v>231</v>
      </c>
      <c r="AU2553">
        <v>20260803</v>
      </c>
      <c r="AV2553" t="s">
        <v>222</v>
      </c>
      <c r="AW2553" t="s">
        <v>560</v>
      </c>
      <c r="AX2553" t="s">
        <v>223</v>
      </c>
      <c r="BA2553" s="57">
        <v>46238.333333333336</v>
      </c>
      <c r="BB2553" t="s">
        <v>3019</v>
      </c>
      <c r="BC2553">
        <v>2026</v>
      </c>
      <c r="BD2553">
        <v>8</v>
      </c>
      <c r="BE2553">
        <v>3</v>
      </c>
      <c r="BF2553" s="6">
        <f t="shared" si="117"/>
        <v>46237</v>
      </c>
      <c r="BG2553">
        <f t="shared" si="118"/>
        <v>-1.3333333333357587</v>
      </c>
      <c r="BH2553" t="str">
        <f t="shared" si="119"/>
        <v>COMPLY</v>
      </c>
      <c r="BI2553" t="str">
        <f>VLOOKUP(H2553,Sheet2!$A$1:$B$270,2,FALSE)</f>
        <v>MOJOKERTO</v>
      </c>
    </row>
    <row r="2554" spans="1:61">
      <c r="A2554">
        <v>2553</v>
      </c>
      <c r="B2554">
        <v>1002523847</v>
      </c>
      <c r="C2554">
        <v>3</v>
      </c>
      <c r="D2554" t="s">
        <v>38</v>
      </c>
      <c r="E2554">
        <v>5</v>
      </c>
      <c r="F2554" t="s">
        <v>250</v>
      </c>
      <c r="G2554" t="s">
        <v>91</v>
      </c>
      <c r="H2554" t="s">
        <v>398</v>
      </c>
      <c r="I2554" t="s">
        <v>213</v>
      </c>
      <c r="J2554" t="s">
        <v>214</v>
      </c>
      <c r="K2554" t="s">
        <v>149</v>
      </c>
      <c r="M2554" t="s">
        <v>76</v>
      </c>
      <c r="N2554" t="s">
        <v>216</v>
      </c>
      <c r="O2554" s="57">
        <v>46247.462187500001</v>
      </c>
      <c r="P2554" s="57">
        <v>46247.677870370368</v>
      </c>
      <c r="Q2554">
        <v>69362183</v>
      </c>
      <c r="S2554">
        <v>152703903526</v>
      </c>
      <c r="T2554" t="s">
        <v>6623</v>
      </c>
      <c r="U2554" t="s">
        <v>9561</v>
      </c>
      <c r="V2554" t="s">
        <v>9562</v>
      </c>
      <c r="Z2554">
        <v>112.58058432259</v>
      </c>
      <c r="AA2554">
        <v>-7.9681756861570703</v>
      </c>
      <c r="AB2554" t="s">
        <v>6626</v>
      </c>
      <c r="AC2554" t="s">
        <v>217</v>
      </c>
      <c r="AL2554" t="s">
        <v>218</v>
      </c>
      <c r="AM2554" t="s">
        <v>9563</v>
      </c>
      <c r="AN2554" t="s">
        <v>6</v>
      </c>
      <c r="AO2554" t="s">
        <v>9033</v>
      </c>
      <c r="AR2554" t="s">
        <v>219</v>
      </c>
      <c r="AS2554" t="s">
        <v>398</v>
      </c>
      <c r="AT2554" t="s">
        <v>231</v>
      </c>
      <c r="AU2554">
        <v>20260813</v>
      </c>
      <c r="AV2554" t="s">
        <v>222</v>
      </c>
      <c r="AW2554" t="s">
        <v>561</v>
      </c>
      <c r="AX2554" t="s">
        <v>223</v>
      </c>
      <c r="BA2554" s="57">
        <v>46247.291666666664</v>
      </c>
      <c r="BB2554" t="s">
        <v>9563</v>
      </c>
      <c r="BC2554">
        <v>2026</v>
      </c>
      <c r="BD2554">
        <v>8</v>
      </c>
      <c r="BE2554">
        <v>13</v>
      </c>
      <c r="BF2554" s="6">
        <f t="shared" si="117"/>
        <v>46247</v>
      </c>
      <c r="BG2554">
        <f t="shared" si="118"/>
        <v>-0.29166666666424135</v>
      </c>
      <c r="BH2554" t="str">
        <f t="shared" si="119"/>
        <v>COMPLY</v>
      </c>
      <c r="BI2554" t="str">
        <f>VLOOKUP(H2554,Sheet2!$A$1:$B$270,2,FALSE)</f>
        <v>MALANG</v>
      </c>
    </row>
    <row r="2555" spans="1:61">
      <c r="A2555">
        <v>2554</v>
      </c>
      <c r="B2555">
        <v>1002519207</v>
      </c>
      <c r="C2555">
        <v>3</v>
      </c>
      <c r="D2555" t="s">
        <v>45</v>
      </c>
      <c r="E2555">
        <v>5</v>
      </c>
      <c r="F2555" t="s">
        <v>211</v>
      </c>
      <c r="G2555" t="s">
        <v>115</v>
      </c>
      <c r="H2555" t="s">
        <v>279</v>
      </c>
      <c r="I2555" t="s">
        <v>213</v>
      </c>
      <c r="J2555" t="s">
        <v>214</v>
      </c>
      <c r="K2555" t="s">
        <v>149</v>
      </c>
      <c r="L2555" t="s">
        <v>215</v>
      </c>
      <c r="M2555" t="s">
        <v>76</v>
      </c>
      <c r="N2555" t="s">
        <v>216</v>
      </c>
      <c r="O2555" s="57">
        <v>46245.426342592589</v>
      </c>
      <c r="P2555" s="57">
        <v>46245.629687499997</v>
      </c>
      <c r="Q2555">
        <v>69363017</v>
      </c>
      <c r="S2555">
        <v>172603791553</v>
      </c>
      <c r="T2555" t="s">
        <v>7704</v>
      </c>
      <c r="U2555" t="s">
        <v>7705</v>
      </c>
      <c r="V2555" t="s">
        <v>7706</v>
      </c>
      <c r="Z2555">
        <v>116.326938606798</v>
      </c>
      <c r="AA2555">
        <v>-8.6596516296268007</v>
      </c>
      <c r="AB2555" t="s">
        <v>7707</v>
      </c>
      <c r="AC2555" t="s">
        <v>217</v>
      </c>
      <c r="AL2555" t="s">
        <v>218</v>
      </c>
      <c r="AM2555" t="s">
        <v>7708</v>
      </c>
      <c r="AN2555" t="s">
        <v>6</v>
      </c>
      <c r="AO2555" s="57">
        <v>46334.444328703707</v>
      </c>
      <c r="AP2555" s="57">
        <v>46246.333333333336</v>
      </c>
      <c r="AR2555" t="s">
        <v>219</v>
      </c>
      <c r="AS2555" t="s">
        <v>279</v>
      </c>
      <c r="AT2555" t="s">
        <v>231</v>
      </c>
      <c r="AU2555">
        <v>20260811</v>
      </c>
      <c r="AV2555" t="s">
        <v>222</v>
      </c>
      <c r="AW2555" t="s">
        <v>924</v>
      </c>
      <c r="AX2555" t="s">
        <v>223</v>
      </c>
      <c r="BA2555" s="57">
        <v>46246.333333333336</v>
      </c>
      <c r="BB2555" t="s">
        <v>7708</v>
      </c>
      <c r="BC2555">
        <v>2026</v>
      </c>
      <c r="BD2555">
        <v>8</v>
      </c>
      <c r="BE2555">
        <v>11</v>
      </c>
      <c r="BF2555" s="6">
        <f t="shared" si="117"/>
        <v>46245</v>
      </c>
      <c r="BG2555">
        <f t="shared" si="118"/>
        <v>-1.3333333333357587</v>
      </c>
      <c r="BH2555" t="str">
        <f t="shared" si="119"/>
        <v>COMPLY</v>
      </c>
      <c r="BI2555" t="str">
        <f>VLOOKUP(H2555,Sheet2!$A$1:$B$270,2,FALSE)</f>
        <v>SELONG</v>
      </c>
    </row>
    <row r="2556" spans="1:61">
      <c r="A2556">
        <v>2555</v>
      </c>
      <c r="B2556">
        <v>1002504901</v>
      </c>
      <c r="C2556">
        <v>3</v>
      </c>
      <c r="D2556" t="s">
        <v>55</v>
      </c>
      <c r="E2556">
        <v>5</v>
      </c>
      <c r="F2556" t="s">
        <v>265</v>
      </c>
      <c r="G2556" t="s">
        <v>128</v>
      </c>
      <c r="H2556" t="s">
        <v>311</v>
      </c>
      <c r="I2556" t="s">
        <v>213</v>
      </c>
      <c r="J2556" t="s">
        <v>214</v>
      </c>
      <c r="K2556" t="s">
        <v>149</v>
      </c>
      <c r="L2556" t="s">
        <v>215</v>
      </c>
      <c r="M2556" t="s">
        <v>76</v>
      </c>
      <c r="N2556" t="s">
        <v>216</v>
      </c>
      <c r="O2556" s="57">
        <v>46235.753425925926</v>
      </c>
      <c r="P2556" s="57">
        <v>46236.824421296296</v>
      </c>
      <c r="Q2556">
        <v>69356897</v>
      </c>
      <c r="S2556">
        <v>152417233628</v>
      </c>
      <c r="T2556" t="s">
        <v>3028</v>
      </c>
      <c r="U2556" t="s">
        <v>3029</v>
      </c>
      <c r="V2556" t="s">
        <v>3030</v>
      </c>
      <c r="Z2556">
        <v>112.61263599999999</v>
      </c>
      <c r="AA2556">
        <v>-7.3531412999999999</v>
      </c>
      <c r="AB2556" t="s">
        <v>3031</v>
      </c>
      <c r="AC2556" t="s">
        <v>1067</v>
      </c>
      <c r="AL2556" t="s">
        <v>218</v>
      </c>
      <c r="AM2556" t="s">
        <v>3032</v>
      </c>
      <c r="AN2556" t="s">
        <v>6</v>
      </c>
      <c r="AO2556" s="57">
        <v>46030.757187499999</v>
      </c>
      <c r="AP2556" s="57">
        <v>46236.625</v>
      </c>
      <c r="AR2556" t="s">
        <v>219</v>
      </c>
      <c r="AS2556" t="s">
        <v>311</v>
      </c>
      <c r="AT2556" t="s">
        <v>231</v>
      </c>
      <c r="AU2556">
        <v>20260802</v>
      </c>
      <c r="AV2556" t="s">
        <v>222</v>
      </c>
      <c r="AW2556" t="s">
        <v>1025</v>
      </c>
      <c r="AX2556" t="s">
        <v>223</v>
      </c>
      <c r="BA2556" s="57">
        <v>46236.625</v>
      </c>
      <c r="BB2556" t="s">
        <v>3032</v>
      </c>
      <c r="BC2556">
        <v>2026</v>
      </c>
      <c r="BD2556">
        <v>8</v>
      </c>
      <c r="BE2556">
        <v>2</v>
      </c>
      <c r="BF2556" s="6">
        <f t="shared" si="117"/>
        <v>46236</v>
      </c>
      <c r="BG2556">
        <f t="shared" si="118"/>
        <v>-0.625</v>
      </c>
      <c r="BH2556" t="str">
        <f t="shared" si="119"/>
        <v>COMPLY</v>
      </c>
      <c r="BI2556" t="str">
        <f>VLOOKUP(H2556,Sheet2!$A$1:$B$270,2,FALSE)</f>
        <v>SURABAYA UTARA</v>
      </c>
    </row>
    <row r="2557" spans="1:61">
      <c r="A2557">
        <v>2556</v>
      </c>
      <c r="B2557">
        <v>1002525150</v>
      </c>
      <c r="C2557">
        <v>3</v>
      </c>
      <c r="D2557" t="s">
        <v>49</v>
      </c>
      <c r="E2557">
        <v>4</v>
      </c>
      <c r="F2557" t="s">
        <v>246</v>
      </c>
      <c r="G2557" t="s">
        <v>247</v>
      </c>
      <c r="H2557" t="s">
        <v>630</v>
      </c>
      <c r="I2557" t="s">
        <v>213</v>
      </c>
      <c r="J2557" t="s">
        <v>214</v>
      </c>
      <c r="K2557" t="s">
        <v>149</v>
      </c>
      <c r="L2557" t="s">
        <v>215</v>
      </c>
      <c r="M2557" t="s">
        <v>277</v>
      </c>
      <c r="N2557" t="s">
        <v>216</v>
      </c>
      <c r="O2557" s="57">
        <v>46247.738842592589</v>
      </c>
      <c r="P2557" s="57">
        <v>46248.601018518515</v>
      </c>
      <c r="Q2557">
        <v>69365498</v>
      </c>
      <c r="S2557">
        <v>141423136380</v>
      </c>
      <c r="T2557" t="s">
        <v>9564</v>
      </c>
      <c r="U2557" t="s">
        <v>9565</v>
      </c>
      <c r="V2557" t="s">
        <v>9566</v>
      </c>
      <c r="Z2557">
        <v>110.437667</v>
      </c>
      <c r="AA2557">
        <v>-7.0662229999999999</v>
      </c>
      <c r="AB2557" t="s">
        <v>9567</v>
      </c>
      <c r="AC2557" t="s">
        <v>237</v>
      </c>
      <c r="AL2557" t="s">
        <v>218</v>
      </c>
      <c r="AM2557" t="s">
        <v>9085</v>
      </c>
      <c r="AN2557" t="s">
        <v>6</v>
      </c>
      <c r="AO2557" t="s">
        <v>9539</v>
      </c>
      <c r="AP2557" s="57">
        <v>46248.625</v>
      </c>
      <c r="AQ2557" t="s">
        <v>248</v>
      </c>
      <c r="AR2557" t="s">
        <v>278</v>
      </c>
      <c r="AS2557" t="s">
        <v>630</v>
      </c>
      <c r="AT2557" t="s">
        <v>231</v>
      </c>
      <c r="AV2557" t="s">
        <v>12246</v>
      </c>
      <c r="AW2557" t="s">
        <v>1010</v>
      </c>
      <c r="AX2557" t="s">
        <v>223</v>
      </c>
      <c r="BA2557" s="57">
        <v>46248.625</v>
      </c>
      <c r="BB2557" t="s">
        <v>9085</v>
      </c>
      <c r="BF2557" s="6" t="e">
        <f t="shared" si="117"/>
        <v>#NUM!</v>
      </c>
      <c r="BG2557" t="e">
        <f t="shared" si="118"/>
        <v>#NUM!</v>
      </c>
      <c r="BH2557" t="e">
        <f t="shared" si="119"/>
        <v>#NUM!</v>
      </c>
      <c r="BI2557" t="e">
        <f>VLOOKUP(H2557,Sheet2!$A$1:$B$270,2,FALSE)</f>
        <v>#N/A</v>
      </c>
    </row>
    <row r="2558" spans="1:61">
      <c r="A2558">
        <v>2557</v>
      </c>
      <c r="B2558">
        <v>1002513377</v>
      </c>
      <c r="C2558">
        <v>3</v>
      </c>
      <c r="D2558" t="s">
        <v>34</v>
      </c>
      <c r="E2558">
        <v>5</v>
      </c>
      <c r="F2558" t="s">
        <v>573</v>
      </c>
      <c r="G2558" t="s">
        <v>84</v>
      </c>
      <c r="H2558" t="s">
        <v>242</v>
      </c>
      <c r="I2558" t="s">
        <v>213</v>
      </c>
      <c r="J2558" t="s">
        <v>214</v>
      </c>
      <c r="K2558" t="s">
        <v>149</v>
      </c>
      <c r="L2558" t="s">
        <v>215</v>
      </c>
      <c r="M2558" t="s">
        <v>575</v>
      </c>
      <c r="N2558" t="s">
        <v>216</v>
      </c>
      <c r="O2558" s="57">
        <v>46240.738842592589</v>
      </c>
      <c r="P2558" s="57">
        <v>46244.50340277778</v>
      </c>
      <c r="Q2558">
        <v>69360310</v>
      </c>
      <c r="S2558">
        <v>172424836833</v>
      </c>
      <c r="T2558" t="s">
        <v>3046</v>
      </c>
      <c r="U2558" t="s">
        <v>3047</v>
      </c>
      <c r="V2558" t="s">
        <v>3048</v>
      </c>
      <c r="Z2558">
        <v>115.31634630000001</v>
      </c>
      <c r="AA2558">
        <v>-8.1173664999999993</v>
      </c>
      <c r="AB2558" t="s">
        <v>3049</v>
      </c>
      <c r="AC2558" t="s">
        <v>237</v>
      </c>
      <c r="AL2558" t="s">
        <v>218</v>
      </c>
      <c r="AM2558" t="s">
        <v>3050</v>
      </c>
      <c r="AN2558" t="s">
        <v>6</v>
      </c>
      <c r="AO2558" s="57">
        <v>46181.746898148151</v>
      </c>
      <c r="AP2558" s="57">
        <v>46241.625</v>
      </c>
      <c r="AQ2558" t="s">
        <v>248</v>
      </c>
      <c r="AR2558" t="s">
        <v>14</v>
      </c>
      <c r="AS2558" t="s">
        <v>242</v>
      </c>
      <c r="AT2558" t="s">
        <v>231</v>
      </c>
      <c r="AV2558" t="s">
        <v>6620</v>
      </c>
      <c r="AW2558" t="s">
        <v>1010</v>
      </c>
      <c r="AX2558" t="s">
        <v>223</v>
      </c>
      <c r="BA2558" s="57">
        <v>46241.625</v>
      </c>
      <c r="BB2558" t="s">
        <v>3050</v>
      </c>
      <c r="BF2558" s="6" t="e">
        <f t="shared" si="117"/>
        <v>#NUM!</v>
      </c>
      <c r="BG2558" t="e">
        <f t="shared" si="118"/>
        <v>#NUM!</v>
      </c>
      <c r="BH2558" t="e">
        <f t="shared" si="119"/>
        <v>#NUM!</v>
      </c>
      <c r="BI2558" t="str">
        <f>VLOOKUP(H2558,Sheet2!$A$1:$B$270,2,FALSE)</f>
        <v>SINGARAJA</v>
      </c>
    </row>
    <row r="2559" spans="1:61">
      <c r="A2559">
        <v>2558</v>
      </c>
      <c r="B2559">
        <v>1002514447</v>
      </c>
      <c r="C2559">
        <v>3</v>
      </c>
      <c r="D2559" t="s">
        <v>49</v>
      </c>
      <c r="E2559">
        <v>4</v>
      </c>
      <c r="F2559" t="s">
        <v>246</v>
      </c>
      <c r="G2559" t="s">
        <v>247</v>
      </c>
      <c r="H2559" t="s">
        <v>630</v>
      </c>
      <c r="I2559" t="s">
        <v>213</v>
      </c>
      <c r="J2559" t="s">
        <v>214</v>
      </c>
      <c r="K2559" t="s">
        <v>149</v>
      </c>
      <c r="L2559" t="s">
        <v>215</v>
      </c>
      <c r="M2559" t="s">
        <v>76</v>
      </c>
      <c r="N2559" t="s">
        <v>216</v>
      </c>
      <c r="O2559" s="57">
        <v>46241.499259259261</v>
      </c>
      <c r="P2559" s="57">
        <v>46242.477013888885</v>
      </c>
      <c r="Q2559">
        <v>69360706</v>
      </c>
      <c r="S2559">
        <v>141423136616</v>
      </c>
      <c r="T2559" t="s">
        <v>5467</v>
      </c>
      <c r="U2559" t="s">
        <v>5468</v>
      </c>
      <c r="V2559" t="s">
        <v>5469</v>
      </c>
      <c r="Z2559">
        <v>110.4248197</v>
      </c>
      <c r="AA2559">
        <v>-7.0689788</v>
      </c>
      <c r="AB2559" t="s">
        <v>5470</v>
      </c>
      <c r="AC2559" t="s">
        <v>237</v>
      </c>
      <c r="AL2559" t="s">
        <v>218</v>
      </c>
      <c r="AM2559" t="s">
        <v>5471</v>
      </c>
      <c r="AN2559" t="s">
        <v>6</v>
      </c>
      <c r="AO2559" s="57">
        <v>46211.50708333333</v>
      </c>
      <c r="AP2559" s="57">
        <v>46242.333333333336</v>
      </c>
      <c r="AR2559" t="s">
        <v>219</v>
      </c>
      <c r="AS2559" t="s">
        <v>630</v>
      </c>
      <c r="AT2559" t="s">
        <v>231</v>
      </c>
      <c r="AU2559">
        <v>20260808</v>
      </c>
      <c r="AV2559" t="s">
        <v>222</v>
      </c>
      <c r="AW2559" t="s">
        <v>1018</v>
      </c>
      <c r="AX2559" t="s">
        <v>223</v>
      </c>
      <c r="BA2559" s="57">
        <v>46242.333333333336</v>
      </c>
      <c r="BB2559" t="s">
        <v>5471</v>
      </c>
      <c r="BC2559">
        <v>2026</v>
      </c>
      <c r="BD2559">
        <v>8</v>
      </c>
      <c r="BE2559">
        <v>8</v>
      </c>
      <c r="BF2559" s="6">
        <f t="shared" si="117"/>
        <v>46242</v>
      </c>
      <c r="BG2559">
        <f t="shared" si="118"/>
        <v>-0.33333333333575865</v>
      </c>
      <c r="BH2559" t="str">
        <f t="shared" si="119"/>
        <v>COMPLY</v>
      </c>
      <c r="BI2559" t="e">
        <f>VLOOKUP(H2559,Sheet2!$A$1:$B$270,2,FALSE)</f>
        <v>#N/A</v>
      </c>
    </row>
    <row r="2560" spans="1:61">
      <c r="A2560">
        <v>2559</v>
      </c>
      <c r="B2560">
        <v>1002511579</v>
      </c>
      <c r="C2560">
        <v>3</v>
      </c>
      <c r="D2560" t="s">
        <v>34</v>
      </c>
      <c r="E2560">
        <v>5</v>
      </c>
      <c r="F2560" t="s">
        <v>585</v>
      </c>
      <c r="G2560" t="s">
        <v>83</v>
      </c>
      <c r="H2560" t="s">
        <v>325</v>
      </c>
      <c r="I2560" t="s">
        <v>213</v>
      </c>
      <c r="J2560" t="s">
        <v>214</v>
      </c>
      <c r="K2560" t="s">
        <v>149</v>
      </c>
      <c r="M2560" t="s">
        <v>76</v>
      </c>
      <c r="N2560" t="s">
        <v>216</v>
      </c>
      <c r="O2560" s="57">
        <v>46240.394062500003</v>
      </c>
      <c r="P2560" s="57">
        <v>46242.746655092589</v>
      </c>
      <c r="Q2560">
        <v>69359635</v>
      </c>
      <c r="R2560">
        <v>3612108221</v>
      </c>
      <c r="S2560">
        <v>172401792899</v>
      </c>
      <c r="T2560" t="s">
        <v>1116</v>
      </c>
      <c r="U2560" t="s">
        <v>3056</v>
      </c>
      <c r="V2560" t="s">
        <v>3057</v>
      </c>
      <c r="Z2560">
        <v>115.2377549</v>
      </c>
      <c r="AA2560">
        <v>-8.6363982999999998</v>
      </c>
      <c r="AB2560" t="s">
        <v>3058</v>
      </c>
      <c r="AC2560" t="s">
        <v>230</v>
      </c>
      <c r="AL2560" t="s">
        <v>218</v>
      </c>
      <c r="AM2560" t="s">
        <v>3059</v>
      </c>
      <c r="AN2560" t="s">
        <v>6</v>
      </c>
      <c r="AO2560" s="57">
        <v>46181.402685185189</v>
      </c>
      <c r="AP2560" s="57">
        <v>46241.541666666664</v>
      </c>
      <c r="AQ2560" t="s">
        <v>248</v>
      </c>
      <c r="AR2560" t="s">
        <v>219</v>
      </c>
      <c r="AS2560" t="s">
        <v>325</v>
      </c>
      <c r="AT2560" t="s">
        <v>231</v>
      </c>
      <c r="AU2560">
        <v>20260808</v>
      </c>
      <c r="AV2560" t="s">
        <v>222</v>
      </c>
      <c r="AW2560" t="s">
        <v>984</v>
      </c>
      <c r="AX2560" t="s">
        <v>223</v>
      </c>
      <c r="BA2560" s="57">
        <v>46241.541666666664</v>
      </c>
      <c r="BB2560" t="s">
        <v>3059</v>
      </c>
      <c r="BC2560">
        <v>2026</v>
      </c>
      <c r="BD2560">
        <v>8</v>
      </c>
      <c r="BE2560">
        <v>8</v>
      </c>
      <c r="BF2560" s="6">
        <f t="shared" si="117"/>
        <v>46242</v>
      </c>
      <c r="BG2560">
        <f t="shared" si="118"/>
        <v>0.45833333333575865</v>
      </c>
      <c r="BH2560" t="str">
        <f t="shared" si="119"/>
        <v>COMPLY</v>
      </c>
      <c r="BI2560" t="str">
        <f>VLOOKUP(H2560,Sheet2!$A$1:$B$270,2,FALSE)</f>
        <v>SANUR</v>
      </c>
    </row>
    <row r="2561" spans="1:61">
      <c r="A2561">
        <v>2560</v>
      </c>
      <c r="B2561">
        <v>1002522351</v>
      </c>
      <c r="C2561">
        <v>3</v>
      </c>
      <c r="D2561" t="s">
        <v>45</v>
      </c>
      <c r="E2561">
        <v>5</v>
      </c>
      <c r="F2561" t="s">
        <v>211</v>
      </c>
      <c r="G2561" t="s">
        <v>115</v>
      </c>
      <c r="H2561" t="s">
        <v>279</v>
      </c>
      <c r="I2561" t="s">
        <v>213</v>
      </c>
      <c r="J2561" t="s">
        <v>214</v>
      </c>
      <c r="K2561" t="s">
        <v>149</v>
      </c>
      <c r="L2561" t="s">
        <v>215</v>
      </c>
      <c r="M2561" t="s">
        <v>76</v>
      </c>
      <c r="N2561" t="s">
        <v>216</v>
      </c>
      <c r="O2561" s="57">
        <v>46246.59302083333</v>
      </c>
      <c r="P2561" s="57">
        <v>46247.642025462963</v>
      </c>
      <c r="Q2561">
        <v>69364321</v>
      </c>
      <c r="S2561">
        <v>172603791564</v>
      </c>
      <c r="T2561" t="s">
        <v>8615</v>
      </c>
      <c r="U2561" t="s">
        <v>8616</v>
      </c>
      <c r="V2561" t="s">
        <v>8617</v>
      </c>
      <c r="Z2561">
        <v>116.37182060000001</v>
      </c>
      <c r="AA2561">
        <v>-8.6352674999999994</v>
      </c>
      <c r="AB2561" t="s">
        <v>8618</v>
      </c>
      <c r="AC2561" t="s">
        <v>217</v>
      </c>
      <c r="AL2561" t="s">
        <v>218</v>
      </c>
      <c r="AM2561" t="s">
        <v>8027</v>
      </c>
      <c r="AN2561" t="s">
        <v>6</v>
      </c>
      <c r="AO2561" s="57">
        <v>46364.61109953704</v>
      </c>
      <c r="AP2561" s="57">
        <v>46247.541666666664</v>
      </c>
      <c r="AR2561" t="s">
        <v>219</v>
      </c>
      <c r="AS2561" t="s">
        <v>279</v>
      </c>
      <c r="AT2561" t="s">
        <v>231</v>
      </c>
      <c r="AU2561">
        <v>20260813</v>
      </c>
      <c r="AV2561" t="s">
        <v>222</v>
      </c>
      <c r="AW2561" t="s">
        <v>1012</v>
      </c>
      <c r="AX2561" t="s">
        <v>223</v>
      </c>
      <c r="BA2561" s="57">
        <v>46247.541666666664</v>
      </c>
      <c r="BB2561" t="s">
        <v>8027</v>
      </c>
      <c r="BC2561">
        <v>2026</v>
      </c>
      <c r="BD2561">
        <v>8</v>
      </c>
      <c r="BE2561">
        <v>13</v>
      </c>
      <c r="BF2561" s="6">
        <f t="shared" si="117"/>
        <v>46247</v>
      </c>
      <c r="BG2561">
        <f t="shared" si="118"/>
        <v>-0.54166666666424135</v>
      </c>
      <c r="BH2561" t="str">
        <f t="shared" si="119"/>
        <v>COMPLY</v>
      </c>
      <c r="BI2561" t="str">
        <f>VLOOKUP(H2561,Sheet2!$A$1:$B$270,2,FALSE)</f>
        <v>SELONG</v>
      </c>
    </row>
    <row r="2562" spans="1:61">
      <c r="A2562">
        <v>2561</v>
      </c>
      <c r="B2562">
        <v>1002517570</v>
      </c>
      <c r="C2562">
        <v>3</v>
      </c>
      <c r="D2562" t="s">
        <v>38</v>
      </c>
      <c r="E2562">
        <v>5</v>
      </c>
      <c r="F2562" t="s">
        <v>250</v>
      </c>
      <c r="G2562" t="s">
        <v>91</v>
      </c>
      <c r="H2562" t="s">
        <v>527</v>
      </c>
      <c r="I2562" t="s">
        <v>213</v>
      </c>
      <c r="J2562" t="s">
        <v>214</v>
      </c>
      <c r="K2562" t="s">
        <v>149</v>
      </c>
      <c r="M2562" t="s">
        <v>76</v>
      </c>
      <c r="N2562" t="s">
        <v>216</v>
      </c>
      <c r="O2562" s="57">
        <v>46244.501631944448</v>
      </c>
      <c r="P2562" s="57">
        <v>46244.595543981479</v>
      </c>
      <c r="Q2562">
        <v>69359794</v>
      </c>
      <c r="S2562">
        <v>152705284873</v>
      </c>
      <c r="T2562" t="s">
        <v>3564</v>
      </c>
      <c r="U2562" t="s">
        <v>6621</v>
      </c>
      <c r="V2562" t="s">
        <v>6622</v>
      </c>
      <c r="Z2562">
        <v>112.66998769999999</v>
      </c>
      <c r="AA2562">
        <v>-7.9717034</v>
      </c>
      <c r="AB2562" t="s">
        <v>3622</v>
      </c>
      <c r="AC2562" t="s">
        <v>290</v>
      </c>
      <c r="AL2562" t="s">
        <v>218</v>
      </c>
      <c r="AM2562" t="s">
        <v>6478</v>
      </c>
      <c r="AN2562" t="s">
        <v>6</v>
      </c>
      <c r="AO2562" s="57">
        <v>46303.506898148145</v>
      </c>
      <c r="AR2562" t="s">
        <v>219</v>
      </c>
      <c r="AS2562" t="s">
        <v>527</v>
      </c>
      <c r="AT2562" t="s">
        <v>231</v>
      </c>
      <c r="AU2562">
        <v>20260810</v>
      </c>
      <c r="AV2562" t="s">
        <v>222</v>
      </c>
      <c r="AW2562" t="s">
        <v>561</v>
      </c>
      <c r="AX2562" t="s">
        <v>223</v>
      </c>
      <c r="BA2562" s="57">
        <v>46244.291666666664</v>
      </c>
      <c r="BB2562" t="s">
        <v>6478</v>
      </c>
      <c r="BC2562">
        <v>2026</v>
      </c>
      <c r="BD2562">
        <v>8</v>
      </c>
      <c r="BE2562">
        <v>10</v>
      </c>
      <c r="BF2562" s="6">
        <f t="shared" si="117"/>
        <v>46244</v>
      </c>
      <c r="BG2562">
        <f t="shared" si="118"/>
        <v>-0.29166666666424135</v>
      </c>
      <c r="BH2562" t="str">
        <f t="shared" si="119"/>
        <v>COMPLY</v>
      </c>
      <c r="BI2562" t="str">
        <f>VLOOKUP(H2562,Sheet2!$A$1:$B$270,2,FALSE)</f>
        <v>MALANG</v>
      </c>
    </row>
    <row r="2563" spans="1:61">
      <c r="A2563">
        <v>2562</v>
      </c>
      <c r="B2563">
        <v>1002514390</v>
      </c>
      <c r="C2563">
        <v>3</v>
      </c>
      <c r="D2563" t="s">
        <v>51</v>
      </c>
      <c r="E2563">
        <v>4</v>
      </c>
      <c r="F2563" t="s">
        <v>273</v>
      </c>
      <c r="G2563" t="s">
        <v>569</v>
      </c>
      <c r="H2563" t="s">
        <v>632</v>
      </c>
      <c r="I2563" t="s">
        <v>213</v>
      </c>
      <c r="J2563" t="s">
        <v>214</v>
      </c>
      <c r="K2563" t="s">
        <v>149</v>
      </c>
      <c r="L2563" t="s">
        <v>215</v>
      </c>
      <c r="M2563" t="s">
        <v>76</v>
      </c>
      <c r="N2563" t="s">
        <v>216</v>
      </c>
      <c r="O2563" s="57">
        <v>46241.486759259256</v>
      </c>
      <c r="P2563" s="57">
        <v>46241.659768518519</v>
      </c>
      <c r="Q2563">
        <v>69360642</v>
      </c>
      <c r="S2563">
        <v>142516104725</v>
      </c>
      <c r="T2563" t="s">
        <v>5472</v>
      </c>
      <c r="U2563" t="s">
        <v>5473</v>
      </c>
      <c r="V2563" t="s">
        <v>5474</v>
      </c>
      <c r="Z2563">
        <v>110.660107</v>
      </c>
      <c r="AA2563">
        <v>-7.0517044999999996</v>
      </c>
      <c r="AB2563" t="s">
        <v>5475</v>
      </c>
      <c r="AC2563" t="s">
        <v>237</v>
      </c>
      <c r="AL2563" t="s">
        <v>218</v>
      </c>
      <c r="AM2563" t="s">
        <v>5476</v>
      </c>
      <c r="AN2563" t="s">
        <v>6</v>
      </c>
      <c r="AO2563" s="57">
        <v>46211.496574074074</v>
      </c>
      <c r="AP2563" s="57">
        <v>46244.333333333336</v>
      </c>
      <c r="AR2563" t="s">
        <v>219</v>
      </c>
      <c r="AS2563" t="s">
        <v>632</v>
      </c>
      <c r="AT2563" t="s">
        <v>231</v>
      </c>
      <c r="AU2563">
        <v>20260807</v>
      </c>
      <c r="AV2563" t="s">
        <v>222</v>
      </c>
      <c r="AW2563" t="s">
        <v>1010</v>
      </c>
      <c r="AX2563" t="s">
        <v>223</v>
      </c>
      <c r="BA2563" s="57">
        <v>46244.333333333336</v>
      </c>
      <c r="BB2563" t="s">
        <v>5476</v>
      </c>
      <c r="BC2563">
        <v>2026</v>
      </c>
      <c r="BD2563">
        <v>8</v>
      </c>
      <c r="BE2563">
        <v>7</v>
      </c>
      <c r="BF2563" s="6">
        <f t="shared" ref="BF2563:BF2626" si="120">DATE(BC2563,BD2563,BE2563)</f>
        <v>46241</v>
      </c>
      <c r="BG2563">
        <f t="shared" ref="BG2563:BG2626" si="121">BF2563-BA2563</f>
        <v>-3.3333333333357587</v>
      </c>
      <c r="BH2563" t="str">
        <f t="shared" ref="BH2563:BH2626" si="122">IF(BG2563=1,"COMPLY",IF(BG2563&lt;1,"COMPLY","NOT COMPLY"))</f>
        <v>COMPLY</v>
      </c>
      <c r="BI2563" t="e">
        <f>VLOOKUP(H2563,Sheet2!$A$1:$B$270,2,FALSE)</f>
        <v>#N/A</v>
      </c>
    </row>
    <row r="2564" spans="1:61">
      <c r="A2564">
        <v>2563</v>
      </c>
      <c r="B2564">
        <v>1002517507</v>
      </c>
      <c r="C2564">
        <v>3</v>
      </c>
      <c r="D2564" t="s">
        <v>59</v>
      </c>
      <c r="E2564">
        <v>4</v>
      </c>
      <c r="F2564" t="s">
        <v>567</v>
      </c>
      <c r="G2564" t="s">
        <v>609</v>
      </c>
      <c r="H2564" t="s">
        <v>610</v>
      </c>
      <c r="I2564" t="s">
        <v>213</v>
      </c>
      <c r="J2564" t="s">
        <v>214</v>
      </c>
      <c r="K2564" t="s">
        <v>149</v>
      </c>
      <c r="L2564" t="s">
        <v>215</v>
      </c>
      <c r="M2564" t="s">
        <v>580</v>
      </c>
      <c r="N2564" t="s">
        <v>216</v>
      </c>
      <c r="O2564" s="57">
        <v>46244.490034722221</v>
      </c>
      <c r="P2564" s="57">
        <v>46244.547951388886</v>
      </c>
      <c r="Q2564">
        <v>69360675</v>
      </c>
      <c r="T2564" t="s">
        <v>5899</v>
      </c>
      <c r="V2564" t="s">
        <v>5900</v>
      </c>
      <c r="Z2564">
        <v>110.38863000000001</v>
      </c>
      <c r="AA2564">
        <v>-7.7110519999999996</v>
      </c>
      <c r="AB2564" t="s">
        <v>5901</v>
      </c>
      <c r="AC2564" t="s">
        <v>237</v>
      </c>
      <c r="AL2564" t="s">
        <v>218</v>
      </c>
      <c r="AM2564" t="s">
        <v>5902</v>
      </c>
      <c r="AN2564" t="s">
        <v>6</v>
      </c>
      <c r="AO2564" s="57">
        <v>46303.496307870373</v>
      </c>
      <c r="AP2564" s="57">
        <v>46242</v>
      </c>
      <c r="AR2564" t="s">
        <v>566</v>
      </c>
      <c r="AS2564" t="s">
        <v>610</v>
      </c>
      <c r="AT2564" t="s">
        <v>231</v>
      </c>
      <c r="AV2564" t="s">
        <v>989</v>
      </c>
      <c r="AW2564" t="s">
        <v>1014</v>
      </c>
      <c r="AX2564" t="s">
        <v>223</v>
      </c>
      <c r="BA2564" s="57">
        <v>46242.333333333336</v>
      </c>
      <c r="BB2564" t="s">
        <v>5902</v>
      </c>
      <c r="BF2564" s="6" t="e">
        <f t="shared" si="120"/>
        <v>#NUM!</v>
      </c>
      <c r="BG2564" t="e">
        <f t="shared" si="121"/>
        <v>#NUM!</v>
      </c>
      <c r="BH2564" t="e">
        <f t="shared" si="122"/>
        <v>#NUM!</v>
      </c>
      <c r="BI2564" t="e">
        <f>VLOOKUP(H2564,Sheet2!$A$1:$B$270,2,FALSE)</f>
        <v>#N/A</v>
      </c>
    </row>
    <row r="2565" spans="1:61">
      <c r="A2565">
        <v>2564</v>
      </c>
      <c r="B2565">
        <v>1002526374</v>
      </c>
      <c r="C2565">
        <v>3</v>
      </c>
      <c r="D2565" t="s">
        <v>42</v>
      </c>
      <c r="E2565">
        <v>5</v>
      </c>
      <c r="F2565" t="s">
        <v>102</v>
      </c>
      <c r="G2565" t="s">
        <v>108</v>
      </c>
      <c r="H2565" t="s">
        <v>506</v>
      </c>
      <c r="I2565" t="s">
        <v>213</v>
      </c>
      <c r="J2565" t="s">
        <v>214</v>
      </c>
      <c r="K2565" t="s">
        <v>149</v>
      </c>
      <c r="L2565" t="s">
        <v>215</v>
      </c>
      <c r="M2565" t="s">
        <v>76</v>
      </c>
      <c r="N2565" t="s">
        <v>216</v>
      </c>
      <c r="O2565" s="57">
        <v>46248.552060185182</v>
      </c>
      <c r="P2565" s="57">
        <v>46249.456620370373</v>
      </c>
      <c r="Q2565">
        <v>69366050</v>
      </c>
      <c r="S2565">
        <v>152529201005</v>
      </c>
      <c r="T2565" t="s">
        <v>12250</v>
      </c>
      <c r="U2565" t="s">
        <v>12251</v>
      </c>
      <c r="V2565" t="s">
        <v>12252</v>
      </c>
      <c r="Z2565">
        <v>113.801372</v>
      </c>
      <c r="AA2565">
        <v>-7.7767080000000002</v>
      </c>
      <c r="AB2565" t="s">
        <v>12253</v>
      </c>
      <c r="AC2565" t="s">
        <v>237</v>
      </c>
      <c r="AL2565" t="s">
        <v>218</v>
      </c>
      <c r="AM2565" t="s">
        <v>9954</v>
      </c>
      <c r="AN2565" t="s">
        <v>6</v>
      </c>
      <c r="AO2565" t="s">
        <v>9955</v>
      </c>
      <c r="AP2565" s="57">
        <v>46249.541666666664</v>
      </c>
      <c r="AR2565" t="s">
        <v>219</v>
      </c>
      <c r="AS2565" t="s">
        <v>506</v>
      </c>
      <c r="AT2565" t="s">
        <v>221</v>
      </c>
      <c r="AU2565">
        <v>20260815</v>
      </c>
      <c r="AV2565" t="s">
        <v>222</v>
      </c>
      <c r="AW2565" t="s">
        <v>1052</v>
      </c>
      <c r="AX2565" t="s">
        <v>223</v>
      </c>
      <c r="BA2565" s="57">
        <v>46249.541666666664</v>
      </c>
      <c r="BB2565" t="s">
        <v>9954</v>
      </c>
      <c r="BC2565">
        <v>2026</v>
      </c>
      <c r="BD2565">
        <v>8</v>
      </c>
      <c r="BE2565">
        <v>15</v>
      </c>
      <c r="BF2565" s="6">
        <f t="shared" si="120"/>
        <v>46249</v>
      </c>
      <c r="BG2565">
        <f t="shared" si="121"/>
        <v>-0.54166666666424135</v>
      </c>
      <c r="BH2565" t="str">
        <f t="shared" si="122"/>
        <v>COMPLY</v>
      </c>
      <c r="BI2565" t="str">
        <f>VLOOKUP(H2565,Sheet2!$A$1:$B$270,2,FALSE)</f>
        <v>BANYUWANGI</v>
      </c>
    </row>
    <row r="2566" spans="1:61">
      <c r="A2566">
        <v>2565</v>
      </c>
      <c r="B2566">
        <v>1002514785</v>
      </c>
      <c r="C2566">
        <v>3</v>
      </c>
      <c r="D2566" t="s">
        <v>42</v>
      </c>
      <c r="E2566">
        <v>5</v>
      </c>
      <c r="F2566" t="s">
        <v>106</v>
      </c>
      <c r="G2566" t="s">
        <v>104</v>
      </c>
      <c r="H2566" t="s">
        <v>507</v>
      </c>
      <c r="I2566" t="s">
        <v>213</v>
      </c>
      <c r="J2566" t="s">
        <v>214</v>
      </c>
      <c r="K2566" t="s">
        <v>149</v>
      </c>
      <c r="L2566" t="s">
        <v>215</v>
      </c>
      <c r="M2566" t="s">
        <v>76</v>
      </c>
      <c r="N2566" t="s">
        <v>216</v>
      </c>
      <c r="O2566" s="57">
        <v>46241.593032407407</v>
      </c>
      <c r="P2566" s="57">
        <v>46242.702719907407</v>
      </c>
      <c r="Q2566">
        <v>69360822</v>
      </c>
      <c r="S2566">
        <v>152542208065</v>
      </c>
      <c r="T2566" t="s">
        <v>5487</v>
      </c>
      <c r="U2566" t="s">
        <v>5488</v>
      </c>
      <c r="V2566" t="s">
        <v>5489</v>
      </c>
      <c r="Z2566">
        <v>112.99661602824899</v>
      </c>
      <c r="AA2566">
        <v>-8.1810568909643901</v>
      </c>
      <c r="AB2566" t="s">
        <v>5490</v>
      </c>
      <c r="AC2566" t="s">
        <v>217</v>
      </c>
      <c r="AL2566" t="s">
        <v>218</v>
      </c>
      <c r="AM2566" t="s">
        <v>5491</v>
      </c>
      <c r="AN2566" t="s">
        <v>6</v>
      </c>
      <c r="AO2566" s="57">
        <v>46211.601087962961</v>
      </c>
      <c r="AP2566" s="57">
        <v>46242.541666666664</v>
      </c>
      <c r="AR2566" t="s">
        <v>219</v>
      </c>
      <c r="AS2566" t="s">
        <v>507</v>
      </c>
      <c r="AT2566" t="s">
        <v>221</v>
      </c>
      <c r="AU2566">
        <v>20260808</v>
      </c>
      <c r="AV2566" t="s">
        <v>222</v>
      </c>
      <c r="AW2566" t="s">
        <v>926</v>
      </c>
      <c r="AX2566" t="s">
        <v>223</v>
      </c>
      <c r="BA2566" s="57">
        <v>46242.541666666664</v>
      </c>
      <c r="BB2566" t="s">
        <v>5491</v>
      </c>
      <c r="BC2566">
        <v>2026</v>
      </c>
      <c r="BD2566">
        <v>8</v>
      </c>
      <c r="BE2566">
        <v>8</v>
      </c>
      <c r="BF2566" s="6">
        <f t="shared" si="120"/>
        <v>46242</v>
      </c>
      <c r="BG2566">
        <f t="shared" si="121"/>
        <v>-0.54166666666424135</v>
      </c>
      <c r="BH2566" t="str">
        <f t="shared" si="122"/>
        <v>COMPLY</v>
      </c>
      <c r="BI2566" t="str">
        <f>VLOOKUP(H2566,Sheet2!$A$1:$B$270,2,FALSE)</f>
        <v>PROBOLINGGO</v>
      </c>
    </row>
    <row r="2567" spans="1:61">
      <c r="A2567">
        <v>2566</v>
      </c>
      <c r="B2567">
        <v>1002505939</v>
      </c>
      <c r="C2567">
        <v>3</v>
      </c>
      <c r="D2567" t="s">
        <v>59</v>
      </c>
      <c r="E2567">
        <v>4</v>
      </c>
      <c r="F2567" t="s">
        <v>224</v>
      </c>
      <c r="G2567" t="s">
        <v>320</v>
      </c>
      <c r="H2567" t="s">
        <v>321</v>
      </c>
      <c r="I2567" t="s">
        <v>213</v>
      </c>
      <c r="J2567" t="s">
        <v>214</v>
      </c>
      <c r="K2567" t="s">
        <v>149</v>
      </c>
      <c r="L2567" t="s">
        <v>215</v>
      </c>
      <c r="M2567" t="s">
        <v>76</v>
      </c>
      <c r="N2567" t="s">
        <v>216</v>
      </c>
      <c r="O2567" s="57">
        <v>46237.495104166665</v>
      </c>
      <c r="P2567" s="57">
        <v>46238.511990740742</v>
      </c>
      <c r="Q2567">
        <v>69357425</v>
      </c>
      <c r="S2567">
        <v>146372103877</v>
      </c>
      <c r="T2567" t="s">
        <v>3065</v>
      </c>
      <c r="U2567" t="s">
        <v>3066</v>
      </c>
      <c r="V2567" t="s">
        <v>3067</v>
      </c>
      <c r="Z2567">
        <v>109.597503</v>
      </c>
      <c r="AA2567">
        <v>-7.4142950000000001</v>
      </c>
      <c r="AB2567" t="s">
        <v>3068</v>
      </c>
      <c r="AC2567" t="s">
        <v>237</v>
      </c>
      <c r="AL2567" t="s">
        <v>218</v>
      </c>
      <c r="AM2567" t="s">
        <v>2017</v>
      </c>
      <c r="AN2567" t="s">
        <v>6</v>
      </c>
      <c r="AO2567" s="57">
        <v>46089.496550925927</v>
      </c>
      <c r="AP2567" s="57">
        <v>46238.541666666664</v>
      </c>
      <c r="AR2567" t="s">
        <v>219</v>
      </c>
      <c r="AS2567" t="s">
        <v>321</v>
      </c>
      <c r="AT2567" t="s">
        <v>231</v>
      </c>
      <c r="AU2567">
        <v>20260804</v>
      </c>
      <c r="AV2567" t="s">
        <v>222</v>
      </c>
      <c r="AW2567" t="s">
        <v>1010</v>
      </c>
      <c r="AX2567" t="s">
        <v>223</v>
      </c>
      <c r="BA2567" s="57">
        <v>46238.541666666664</v>
      </c>
      <c r="BB2567" t="s">
        <v>2017</v>
      </c>
      <c r="BC2567">
        <v>2026</v>
      </c>
      <c r="BD2567">
        <v>8</v>
      </c>
      <c r="BE2567">
        <v>4</v>
      </c>
      <c r="BF2567" s="6">
        <f t="shared" si="120"/>
        <v>46238</v>
      </c>
      <c r="BG2567">
        <f t="shared" si="121"/>
        <v>-0.54166666666424135</v>
      </c>
      <c r="BH2567" t="str">
        <f t="shared" si="122"/>
        <v>COMPLY</v>
      </c>
      <c r="BI2567" t="e">
        <f>VLOOKUP(H2567,Sheet2!$A$1:$B$270,2,FALSE)</f>
        <v>#N/A</v>
      </c>
    </row>
    <row r="2568" spans="1:61">
      <c r="A2568">
        <v>2567</v>
      </c>
      <c r="B2568">
        <v>1002506073</v>
      </c>
      <c r="C2568">
        <v>3</v>
      </c>
      <c r="D2568" t="s">
        <v>49</v>
      </c>
      <c r="E2568">
        <v>4</v>
      </c>
      <c r="F2568" t="s">
        <v>252</v>
      </c>
      <c r="G2568" t="s">
        <v>553</v>
      </c>
      <c r="H2568" t="s">
        <v>968</v>
      </c>
      <c r="I2568" t="s">
        <v>213</v>
      </c>
      <c r="J2568" t="s">
        <v>214</v>
      </c>
      <c r="K2568" t="s">
        <v>149</v>
      </c>
      <c r="M2568" t="s">
        <v>76</v>
      </c>
      <c r="N2568" t="s">
        <v>216</v>
      </c>
      <c r="O2568" s="57">
        <v>46237.555289351854</v>
      </c>
      <c r="P2568" s="57">
        <v>46237.809537037036</v>
      </c>
      <c r="Q2568">
        <v>69355738</v>
      </c>
      <c r="S2568">
        <v>146284108497</v>
      </c>
      <c r="T2568" t="s">
        <v>1161</v>
      </c>
      <c r="U2568" t="s">
        <v>3071</v>
      </c>
      <c r="V2568" t="s">
        <v>3072</v>
      </c>
      <c r="Z2568">
        <v>109.051605</v>
      </c>
      <c r="AA2568">
        <v>-6.873977</v>
      </c>
      <c r="AB2568" t="s">
        <v>1190</v>
      </c>
      <c r="AC2568" t="s">
        <v>290</v>
      </c>
      <c r="AL2568" t="s">
        <v>218</v>
      </c>
      <c r="AM2568" t="s">
        <v>3073</v>
      </c>
      <c r="AN2568" t="s">
        <v>6</v>
      </c>
      <c r="AO2568" s="57">
        <v>46089.559490740743</v>
      </c>
      <c r="AR2568" t="s">
        <v>219</v>
      </c>
      <c r="AS2568" t="s">
        <v>968</v>
      </c>
      <c r="AT2568" t="s">
        <v>231</v>
      </c>
      <c r="AU2568">
        <v>20260803</v>
      </c>
      <c r="AV2568" t="s">
        <v>222</v>
      </c>
      <c r="AW2568" t="s">
        <v>561</v>
      </c>
      <c r="AX2568" t="s">
        <v>223</v>
      </c>
      <c r="BA2568" s="57">
        <v>46237.291666666664</v>
      </c>
      <c r="BB2568" t="s">
        <v>3073</v>
      </c>
      <c r="BC2568">
        <v>2026</v>
      </c>
      <c r="BD2568">
        <v>8</v>
      </c>
      <c r="BE2568">
        <v>3</v>
      </c>
      <c r="BF2568" s="6">
        <f t="shared" si="120"/>
        <v>46237</v>
      </c>
      <c r="BG2568">
        <f t="shared" si="121"/>
        <v>-0.29166666666424135</v>
      </c>
      <c r="BH2568" t="str">
        <f t="shared" si="122"/>
        <v>COMPLY</v>
      </c>
      <c r="BI2568" t="e">
        <f>VLOOKUP(H2568,Sheet2!$A$1:$B$270,2,FALSE)</f>
        <v>#N/A</v>
      </c>
    </row>
    <row r="2569" spans="1:61">
      <c r="A2569">
        <v>2568</v>
      </c>
      <c r="B2569">
        <v>1002505710</v>
      </c>
      <c r="C2569">
        <v>3</v>
      </c>
      <c r="D2569" t="s">
        <v>59</v>
      </c>
      <c r="E2569">
        <v>4</v>
      </c>
      <c r="F2569" t="s">
        <v>567</v>
      </c>
      <c r="G2569" t="s">
        <v>609</v>
      </c>
      <c r="H2569" t="s">
        <v>610</v>
      </c>
      <c r="I2569" t="s">
        <v>213</v>
      </c>
      <c r="J2569" t="s">
        <v>214</v>
      </c>
      <c r="K2569" t="s">
        <v>149</v>
      </c>
      <c r="L2569" t="s">
        <v>215</v>
      </c>
      <c r="M2569" t="s">
        <v>76</v>
      </c>
      <c r="N2569" t="s">
        <v>216</v>
      </c>
      <c r="O2569" s="57">
        <v>46237.4221875</v>
      </c>
      <c r="P2569" s="57">
        <v>46237.718194444446</v>
      </c>
      <c r="Q2569">
        <v>69357303</v>
      </c>
      <c r="S2569">
        <v>146130138354</v>
      </c>
      <c r="T2569" t="s">
        <v>3074</v>
      </c>
      <c r="U2569" t="s">
        <v>3075</v>
      </c>
      <c r="V2569" t="s">
        <v>3076</v>
      </c>
      <c r="Z2569">
        <v>110.39970819</v>
      </c>
      <c r="AA2569">
        <v>-7.7535689290000001</v>
      </c>
      <c r="AB2569" t="s">
        <v>3077</v>
      </c>
      <c r="AC2569" t="s">
        <v>237</v>
      </c>
      <c r="AL2569" t="s">
        <v>218</v>
      </c>
      <c r="AM2569" t="s">
        <v>3078</v>
      </c>
      <c r="AN2569" t="s">
        <v>6</v>
      </c>
      <c r="AO2569" s="57">
        <v>46089.424085648148</v>
      </c>
      <c r="AP2569" s="57">
        <v>46239.625</v>
      </c>
      <c r="AR2569" t="s">
        <v>219</v>
      </c>
      <c r="AS2569" t="s">
        <v>610</v>
      </c>
      <c r="AT2569" t="s">
        <v>231</v>
      </c>
      <c r="AU2569">
        <v>20260803</v>
      </c>
      <c r="AV2569" t="s">
        <v>222</v>
      </c>
      <c r="AW2569" t="s">
        <v>974</v>
      </c>
      <c r="AX2569" t="s">
        <v>223</v>
      </c>
      <c r="BA2569" s="57">
        <v>46239.625</v>
      </c>
      <c r="BB2569" t="s">
        <v>3078</v>
      </c>
      <c r="BC2569">
        <v>2026</v>
      </c>
      <c r="BD2569">
        <v>8</v>
      </c>
      <c r="BE2569">
        <v>3</v>
      </c>
      <c r="BF2569" s="6">
        <f t="shared" si="120"/>
        <v>46237</v>
      </c>
      <c r="BG2569">
        <f t="shared" si="121"/>
        <v>-2.625</v>
      </c>
      <c r="BH2569" t="str">
        <f t="shared" si="122"/>
        <v>COMPLY</v>
      </c>
      <c r="BI2569" t="e">
        <f>VLOOKUP(H2569,Sheet2!$A$1:$B$270,2,FALSE)</f>
        <v>#N/A</v>
      </c>
    </row>
    <row r="2570" spans="1:61">
      <c r="A2570">
        <v>2569</v>
      </c>
      <c r="B2570">
        <v>1002504474</v>
      </c>
      <c r="C2570">
        <v>3</v>
      </c>
      <c r="D2570" t="s">
        <v>34</v>
      </c>
      <c r="E2570">
        <v>5</v>
      </c>
      <c r="F2570" t="s">
        <v>573</v>
      </c>
      <c r="G2570" t="s">
        <v>84</v>
      </c>
      <c r="H2570" t="s">
        <v>536</v>
      </c>
      <c r="I2570" t="s">
        <v>213</v>
      </c>
      <c r="J2570" t="s">
        <v>214</v>
      </c>
      <c r="K2570" t="s">
        <v>149</v>
      </c>
      <c r="M2570" t="s">
        <v>76</v>
      </c>
      <c r="N2570" t="s">
        <v>216</v>
      </c>
      <c r="O2570" s="57">
        <v>46235.496539351851</v>
      </c>
      <c r="P2570" s="57">
        <v>46236.48909722222</v>
      </c>
      <c r="Q2570">
        <v>69349184</v>
      </c>
      <c r="S2570">
        <v>172426206472</v>
      </c>
      <c r="T2570" t="s">
        <v>1099</v>
      </c>
      <c r="U2570" t="s">
        <v>3079</v>
      </c>
      <c r="V2570" t="s">
        <v>3080</v>
      </c>
      <c r="Z2570">
        <v>115.03358028836</v>
      </c>
      <c r="AA2570">
        <v>-8.1555806872343695</v>
      </c>
      <c r="AB2570" t="s">
        <v>1095</v>
      </c>
      <c r="AC2570" t="s">
        <v>230</v>
      </c>
      <c r="AL2570" t="s">
        <v>218</v>
      </c>
      <c r="AM2570" t="s">
        <v>3081</v>
      </c>
      <c r="AN2570" t="s">
        <v>6</v>
      </c>
      <c r="AO2570" s="57">
        <v>46030.506851851853</v>
      </c>
      <c r="AR2570" t="s">
        <v>219</v>
      </c>
      <c r="AS2570" t="s">
        <v>536</v>
      </c>
      <c r="AT2570" t="s">
        <v>221</v>
      </c>
      <c r="AU2570">
        <v>20260802</v>
      </c>
      <c r="AV2570" t="s">
        <v>222</v>
      </c>
      <c r="AW2570" t="s">
        <v>560</v>
      </c>
      <c r="AX2570" t="s">
        <v>223</v>
      </c>
      <c r="BA2570" s="57">
        <v>46235.291666666664</v>
      </c>
      <c r="BB2570" t="s">
        <v>3081</v>
      </c>
      <c r="BC2570">
        <v>2026</v>
      </c>
      <c r="BD2570">
        <v>8</v>
      </c>
      <c r="BE2570">
        <v>2</v>
      </c>
      <c r="BF2570" s="6">
        <f t="shared" si="120"/>
        <v>46236</v>
      </c>
      <c r="BG2570">
        <f t="shared" si="121"/>
        <v>0.70833333333575865</v>
      </c>
      <c r="BH2570" t="str">
        <f t="shared" si="122"/>
        <v>COMPLY</v>
      </c>
      <c r="BI2570" t="str">
        <f>VLOOKUP(H2570,Sheet2!$A$1:$B$270,2,FALSE)</f>
        <v>SINGARAJA</v>
      </c>
    </row>
    <row r="2571" spans="1:61">
      <c r="A2571">
        <v>2570</v>
      </c>
      <c r="B2571">
        <v>1002516002</v>
      </c>
      <c r="C2571">
        <v>3</v>
      </c>
      <c r="D2571" t="s">
        <v>49</v>
      </c>
      <c r="E2571">
        <v>4</v>
      </c>
      <c r="F2571" t="s">
        <v>246</v>
      </c>
      <c r="G2571" t="s">
        <v>324</v>
      </c>
      <c r="H2571" t="s">
        <v>625</v>
      </c>
      <c r="I2571" t="s">
        <v>213</v>
      </c>
      <c r="J2571" t="s">
        <v>214</v>
      </c>
      <c r="K2571" t="s">
        <v>149</v>
      </c>
      <c r="L2571" t="s">
        <v>215</v>
      </c>
      <c r="M2571" t="s">
        <v>933</v>
      </c>
      <c r="N2571" t="s">
        <v>216</v>
      </c>
      <c r="O2571" s="57">
        <v>46242.585381944446</v>
      </c>
      <c r="P2571" s="57">
        <v>46244.446932870371</v>
      </c>
      <c r="Q2571">
        <v>69361493</v>
      </c>
      <c r="S2571">
        <v>141459107617</v>
      </c>
      <c r="T2571" t="s">
        <v>5492</v>
      </c>
      <c r="U2571" t="s">
        <v>5493</v>
      </c>
      <c r="V2571" t="s">
        <v>5494</v>
      </c>
      <c r="Z2571">
        <v>110.28978634625599</v>
      </c>
      <c r="AA2571">
        <v>-7.30687604846403</v>
      </c>
      <c r="AB2571" t="s">
        <v>5495</v>
      </c>
      <c r="AC2571" t="s">
        <v>217</v>
      </c>
      <c r="AL2571" t="s">
        <v>218</v>
      </c>
      <c r="AM2571" t="s">
        <v>5496</v>
      </c>
      <c r="AN2571" t="s">
        <v>6</v>
      </c>
      <c r="AO2571" s="57">
        <v>46242.590624999997</v>
      </c>
      <c r="AP2571" s="57">
        <v>46243.541666666664</v>
      </c>
      <c r="AQ2571" t="s">
        <v>248</v>
      </c>
      <c r="AR2571" t="s">
        <v>12</v>
      </c>
      <c r="AS2571" t="s">
        <v>625</v>
      </c>
      <c r="AT2571" t="s">
        <v>231</v>
      </c>
      <c r="AV2571" t="s">
        <v>917</v>
      </c>
      <c r="AW2571" t="s">
        <v>1012</v>
      </c>
      <c r="AX2571" t="s">
        <v>223</v>
      </c>
      <c r="BA2571" s="57">
        <v>46243.541666666664</v>
      </c>
      <c r="BB2571" t="s">
        <v>5496</v>
      </c>
      <c r="BF2571" s="6" t="e">
        <f t="shared" si="120"/>
        <v>#NUM!</v>
      </c>
      <c r="BG2571" t="e">
        <f t="shared" si="121"/>
        <v>#NUM!</v>
      </c>
      <c r="BH2571" t="e">
        <f t="shared" si="122"/>
        <v>#NUM!</v>
      </c>
      <c r="BI2571" t="e">
        <f>VLOOKUP(H2571,Sheet2!$A$1:$B$270,2,FALSE)</f>
        <v>#N/A</v>
      </c>
    </row>
    <row r="2572" spans="1:61">
      <c r="A2572">
        <v>2571</v>
      </c>
      <c r="B2572">
        <v>1002522147</v>
      </c>
      <c r="C2572">
        <v>3</v>
      </c>
      <c r="D2572" t="s">
        <v>38</v>
      </c>
      <c r="E2572">
        <v>5</v>
      </c>
      <c r="F2572" t="s">
        <v>90</v>
      </c>
      <c r="G2572" t="s">
        <v>98</v>
      </c>
      <c r="H2572" t="s">
        <v>301</v>
      </c>
      <c r="I2572" t="s">
        <v>213</v>
      </c>
      <c r="J2572" t="s">
        <v>214</v>
      </c>
      <c r="K2572" t="s">
        <v>149</v>
      </c>
      <c r="L2572" t="s">
        <v>215</v>
      </c>
      <c r="M2572" t="s">
        <v>76</v>
      </c>
      <c r="N2572" t="s">
        <v>216</v>
      </c>
      <c r="O2572" s="57">
        <v>46246.561759259261</v>
      </c>
      <c r="P2572" s="57">
        <v>46247.735752314817</v>
      </c>
      <c r="Q2572">
        <v>69364241</v>
      </c>
      <c r="S2572">
        <v>152606246233</v>
      </c>
      <c r="T2572" t="s">
        <v>8619</v>
      </c>
      <c r="U2572" t="s">
        <v>8620</v>
      </c>
      <c r="V2572" t="s">
        <v>8621</v>
      </c>
      <c r="Z2572">
        <v>111.88957499999999</v>
      </c>
      <c r="AA2572">
        <v>-8.0598919999999996</v>
      </c>
      <c r="AB2572" t="s">
        <v>8622</v>
      </c>
      <c r="AC2572" t="s">
        <v>237</v>
      </c>
      <c r="AL2572" t="s">
        <v>218</v>
      </c>
      <c r="AM2572" t="s">
        <v>8258</v>
      </c>
      <c r="AN2572" t="s">
        <v>6</v>
      </c>
      <c r="AO2572" s="57">
        <v>46364.569351851853</v>
      </c>
      <c r="AP2572" s="57">
        <v>46247.541666666664</v>
      </c>
      <c r="AR2572" t="s">
        <v>219</v>
      </c>
      <c r="AS2572" t="s">
        <v>301</v>
      </c>
      <c r="AT2572" t="s">
        <v>231</v>
      </c>
      <c r="AU2572">
        <v>20260813</v>
      </c>
      <c r="AV2572" t="s">
        <v>222</v>
      </c>
      <c r="AW2572" t="s">
        <v>1012</v>
      </c>
      <c r="AX2572" t="s">
        <v>223</v>
      </c>
      <c r="BA2572" s="57">
        <v>46247.541666666664</v>
      </c>
      <c r="BB2572" t="s">
        <v>8258</v>
      </c>
      <c r="BC2572">
        <v>2026</v>
      </c>
      <c r="BD2572">
        <v>8</v>
      </c>
      <c r="BE2572">
        <v>13</v>
      </c>
      <c r="BF2572" s="6">
        <f t="shared" si="120"/>
        <v>46247</v>
      </c>
      <c r="BG2572">
        <f t="shared" si="121"/>
        <v>-0.54166666666424135</v>
      </c>
      <c r="BH2572" t="str">
        <f t="shared" si="122"/>
        <v>COMPLY</v>
      </c>
      <c r="BI2572" t="str">
        <f>VLOOKUP(H2572,Sheet2!$A$1:$B$270,2,FALSE)</f>
        <v>BLITAR</v>
      </c>
    </row>
    <row r="2573" spans="1:61">
      <c r="A2573">
        <v>2572</v>
      </c>
      <c r="B2573">
        <v>1002513622</v>
      </c>
      <c r="C2573">
        <v>3</v>
      </c>
      <c r="D2573" t="s">
        <v>38</v>
      </c>
      <c r="E2573">
        <v>5</v>
      </c>
      <c r="F2573" t="s">
        <v>250</v>
      </c>
      <c r="G2573" t="s">
        <v>91</v>
      </c>
      <c r="H2573" t="s">
        <v>398</v>
      </c>
      <c r="I2573" t="s">
        <v>213</v>
      </c>
      <c r="J2573" t="s">
        <v>214</v>
      </c>
      <c r="K2573" t="s">
        <v>149</v>
      </c>
      <c r="L2573" t="s">
        <v>215</v>
      </c>
      <c r="M2573" t="s">
        <v>575</v>
      </c>
      <c r="N2573" t="s">
        <v>216</v>
      </c>
      <c r="O2573" s="57">
        <v>46241.315925925926</v>
      </c>
      <c r="P2573" s="57">
        <v>46247.539293981485</v>
      </c>
      <c r="Q2573">
        <v>69360378</v>
      </c>
      <c r="S2573">
        <v>152703903454</v>
      </c>
      <c r="T2573" t="s">
        <v>5499</v>
      </c>
      <c r="U2573" t="s">
        <v>5500</v>
      </c>
      <c r="V2573" t="s">
        <v>5501</v>
      </c>
      <c r="Z2573">
        <v>112.610063</v>
      </c>
      <c r="AA2573">
        <v>-7.9408779999999899</v>
      </c>
      <c r="AB2573" t="s">
        <v>5502</v>
      </c>
      <c r="AC2573" t="s">
        <v>237</v>
      </c>
      <c r="AL2573" t="s">
        <v>218</v>
      </c>
      <c r="AM2573" t="s">
        <v>5503</v>
      </c>
      <c r="AN2573" t="s">
        <v>6</v>
      </c>
      <c r="AO2573" s="57">
        <v>46211.31927083333</v>
      </c>
      <c r="AP2573" s="57">
        <v>46242.333333333336</v>
      </c>
      <c r="AR2573" t="s">
        <v>14</v>
      </c>
      <c r="AS2573" t="s">
        <v>398</v>
      </c>
      <c r="AT2573" t="s">
        <v>231</v>
      </c>
      <c r="AV2573" t="s">
        <v>9576</v>
      </c>
      <c r="AW2573" t="s">
        <v>1010</v>
      </c>
      <c r="AX2573" t="s">
        <v>223</v>
      </c>
      <c r="BA2573" s="57">
        <v>46242.333333333336</v>
      </c>
      <c r="BB2573" t="s">
        <v>5503</v>
      </c>
      <c r="BF2573" s="6" t="e">
        <f t="shared" si="120"/>
        <v>#NUM!</v>
      </c>
      <c r="BG2573" t="e">
        <f t="shared" si="121"/>
        <v>#NUM!</v>
      </c>
      <c r="BH2573" t="e">
        <f t="shared" si="122"/>
        <v>#NUM!</v>
      </c>
      <c r="BI2573" t="str">
        <f>VLOOKUP(H2573,Sheet2!$A$1:$B$270,2,FALSE)</f>
        <v>MALANG</v>
      </c>
    </row>
    <row r="2574" spans="1:61">
      <c r="A2574">
        <v>2573</v>
      </c>
      <c r="B2574">
        <v>1002534122</v>
      </c>
      <c r="C2574">
        <v>3</v>
      </c>
      <c r="D2574" t="s">
        <v>55</v>
      </c>
      <c r="E2574">
        <v>5</v>
      </c>
      <c r="F2574" t="s">
        <v>228</v>
      </c>
      <c r="G2574" t="s">
        <v>127</v>
      </c>
      <c r="H2574" t="s">
        <v>229</v>
      </c>
      <c r="I2574" t="s">
        <v>213</v>
      </c>
      <c r="J2574" t="s">
        <v>214</v>
      </c>
      <c r="K2574" t="s">
        <v>149</v>
      </c>
      <c r="M2574" t="s">
        <v>236</v>
      </c>
      <c r="N2574" t="s">
        <v>216</v>
      </c>
      <c r="O2574" s="57">
        <v>46252.680185185185</v>
      </c>
      <c r="P2574" s="57">
        <v>46252.741493055553</v>
      </c>
      <c r="Q2574">
        <v>69369347</v>
      </c>
      <c r="S2574">
        <v>152426928327</v>
      </c>
      <c r="T2574" t="s">
        <v>13922</v>
      </c>
      <c r="U2574" t="s">
        <v>13923</v>
      </c>
      <c r="Z2574">
        <v>113.416309</v>
      </c>
      <c r="AA2574">
        <v>-7.1643894000000001</v>
      </c>
      <c r="AB2574" t="s">
        <v>13924</v>
      </c>
      <c r="AC2574" t="s">
        <v>230</v>
      </c>
      <c r="AO2574" t="s">
        <v>12914</v>
      </c>
      <c r="AR2574" t="s">
        <v>312</v>
      </c>
      <c r="AS2574" t="s">
        <v>229</v>
      </c>
      <c r="AT2574" t="s">
        <v>221</v>
      </c>
      <c r="AV2574" t="s">
        <v>1074</v>
      </c>
      <c r="AW2574" t="s">
        <v>561</v>
      </c>
      <c r="AX2574" t="s">
        <v>223</v>
      </c>
      <c r="BF2574" s="6" t="e">
        <f t="shared" si="120"/>
        <v>#NUM!</v>
      </c>
      <c r="BG2574" t="e">
        <f t="shared" si="121"/>
        <v>#NUM!</v>
      </c>
      <c r="BH2574" t="e">
        <f t="shared" si="122"/>
        <v>#NUM!</v>
      </c>
      <c r="BI2574" t="str">
        <f>VLOOKUP(H2574,Sheet2!$A$1:$B$270,2,FALSE)</f>
        <v>MADURA</v>
      </c>
    </row>
    <row r="2575" spans="1:61">
      <c r="A2575">
        <v>2574</v>
      </c>
      <c r="B2575">
        <v>1002520698</v>
      </c>
      <c r="C2575">
        <v>3</v>
      </c>
      <c r="D2575" t="s">
        <v>34</v>
      </c>
      <c r="E2575">
        <v>5</v>
      </c>
      <c r="F2575" t="s">
        <v>585</v>
      </c>
      <c r="G2575" t="s">
        <v>86</v>
      </c>
      <c r="H2575" t="s">
        <v>276</v>
      </c>
      <c r="I2575" t="s">
        <v>213</v>
      </c>
      <c r="J2575" t="s">
        <v>214</v>
      </c>
      <c r="K2575" t="s">
        <v>149</v>
      </c>
      <c r="M2575" t="s">
        <v>236</v>
      </c>
      <c r="N2575" t="s">
        <v>216</v>
      </c>
      <c r="O2575" s="57">
        <v>46245.681018518517</v>
      </c>
      <c r="P2575" s="57">
        <v>46247.551238425927</v>
      </c>
      <c r="Q2575">
        <v>69363617</v>
      </c>
      <c r="S2575">
        <v>172418757475</v>
      </c>
      <c r="T2575" t="s">
        <v>7709</v>
      </c>
      <c r="U2575" t="s">
        <v>7710</v>
      </c>
      <c r="Z2575">
        <v>115.18095601121099</v>
      </c>
      <c r="AA2575">
        <v>-8.6345891867194702</v>
      </c>
      <c r="AB2575" t="s">
        <v>7711</v>
      </c>
      <c r="AC2575" t="s">
        <v>230</v>
      </c>
      <c r="AO2575" s="57">
        <v>46334.694293981483</v>
      </c>
      <c r="AR2575" t="s">
        <v>312</v>
      </c>
      <c r="AS2575" t="s">
        <v>276</v>
      </c>
      <c r="AT2575" t="s">
        <v>231</v>
      </c>
      <c r="AV2575" t="s">
        <v>1089</v>
      </c>
      <c r="AW2575" t="s">
        <v>568</v>
      </c>
      <c r="AX2575" t="s">
        <v>223</v>
      </c>
      <c r="BF2575" s="6" t="e">
        <f t="shared" si="120"/>
        <v>#NUM!</v>
      </c>
      <c r="BG2575" t="e">
        <f t="shared" si="121"/>
        <v>#NUM!</v>
      </c>
      <c r="BH2575" t="e">
        <f t="shared" si="122"/>
        <v>#NUM!</v>
      </c>
      <c r="BI2575" t="str">
        <f>VLOOKUP(H2575,Sheet2!$A$1:$B$270,2,FALSE)</f>
        <v>UBUNG</v>
      </c>
    </row>
    <row r="2576" spans="1:61">
      <c r="A2576">
        <v>2575</v>
      </c>
      <c r="B2576">
        <v>1002530703</v>
      </c>
      <c r="C2576">
        <v>3</v>
      </c>
      <c r="D2576" t="s">
        <v>49</v>
      </c>
      <c r="E2576">
        <v>4</v>
      </c>
      <c r="F2576" t="s">
        <v>246</v>
      </c>
      <c r="G2576" t="s">
        <v>549</v>
      </c>
      <c r="H2576" t="s">
        <v>550</v>
      </c>
      <c r="I2576" t="s">
        <v>213</v>
      </c>
      <c r="J2576" t="s">
        <v>214</v>
      </c>
      <c r="K2576" t="s">
        <v>149</v>
      </c>
      <c r="L2576" t="s">
        <v>215</v>
      </c>
      <c r="M2576" t="s">
        <v>76</v>
      </c>
      <c r="N2576" t="s">
        <v>216</v>
      </c>
      <c r="O2576" s="57">
        <v>46251.487453703703</v>
      </c>
      <c r="P2576" s="57">
        <v>46252.558078703703</v>
      </c>
      <c r="Q2576">
        <v>69367980</v>
      </c>
      <c r="S2576">
        <v>143407106669</v>
      </c>
      <c r="T2576" t="s">
        <v>5908</v>
      </c>
      <c r="U2576" t="s">
        <v>12267</v>
      </c>
      <c r="V2576" t="s">
        <v>12268</v>
      </c>
      <c r="Z2576">
        <v>110.064123055065</v>
      </c>
      <c r="AA2576">
        <v>-6.9323295335919601</v>
      </c>
      <c r="AB2576" t="s">
        <v>12269</v>
      </c>
      <c r="AC2576" t="s">
        <v>237</v>
      </c>
      <c r="AL2576" t="s">
        <v>218</v>
      </c>
      <c r="AM2576" t="s">
        <v>10117</v>
      </c>
      <c r="AN2576" t="s">
        <v>6</v>
      </c>
      <c r="AO2576" t="s">
        <v>10118</v>
      </c>
      <c r="AP2576" s="57">
        <v>46252.333333333336</v>
      </c>
      <c r="AR2576" t="s">
        <v>219</v>
      </c>
      <c r="AS2576" t="s">
        <v>550</v>
      </c>
      <c r="AT2576" t="s">
        <v>231</v>
      </c>
      <c r="AU2576">
        <v>20260818</v>
      </c>
      <c r="AV2576" t="s">
        <v>222</v>
      </c>
      <c r="AW2576" t="s">
        <v>1023</v>
      </c>
      <c r="AX2576" t="s">
        <v>223</v>
      </c>
      <c r="BA2576" s="57">
        <v>46252.333333333336</v>
      </c>
      <c r="BB2576" t="s">
        <v>10117</v>
      </c>
      <c r="BC2576">
        <v>2026</v>
      </c>
      <c r="BD2576">
        <v>8</v>
      </c>
      <c r="BE2576">
        <v>18</v>
      </c>
      <c r="BF2576" s="6">
        <f t="shared" si="120"/>
        <v>46252</v>
      </c>
      <c r="BG2576">
        <f t="shared" si="121"/>
        <v>-0.33333333333575865</v>
      </c>
      <c r="BH2576" t="str">
        <f t="shared" si="122"/>
        <v>COMPLY</v>
      </c>
      <c r="BI2576" t="e">
        <f>VLOOKUP(H2576,Sheet2!$A$1:$B$270,2,FALSE)</f>
        <v>#N/A</v>
      </c>
    </row>
    <row r="2577" spans="1:61">
      <c r="A2577">
        <v>2576</v>
      </c>
      <c r="B2577">
        <v>1002524986</v>
      </c>
      <c r="C2577">
        <v>3</v>
      </c>
      <c r="D2577" t="s">
        <v>55</v>
      </c>
      <c r="E2577">
        <v>5</v>
      </c>
      <c r="F2577" t="s">
        <v>265</v>
      </c>
      <c r="G2577" t="s">
        <v>128</v>
      </c>
      <c r="H2577" t="s">
        <v>360</v>
      </c>
      <c r="I2577" t="s">
        <v>213</v>
      </c>
      <c r="J2577" t="s">
        <v>214</v>
      </c>
      <c r="K2577" t="s">
        <v>149</v>
      </c>
      <c r="L2577" t="s">
        <v>215</v>
      </c>
      <c r="M2577" t="s">
        <v>586</v>
      </c>
      <c r="N2577" t="s">
        <v>216</v>
      </c>
      <c r="O2577" s="57">
        <v>46247.693715277775</v>
      </c>
      <c r="P2577" s="57">
        <v>46252.700671296298</v>
      </c>
      <c r="Q2577">
        <v>69365455</v>
      </c>
      <c r="S2577">
        <v>152412248844</v>
      </c>
      <c r="T2577" t="s">
        <v>9577</v>
      </c>
      <c r="U2577" t="s">
        <v>9578</v>
      </c>
      <c r="V2577" t="s">
        <v>9579</v>
      </c>
      <c r="Z2577">
        <v>112.64260396082901</v>
      </c>
      <c r="AA2577">
        <v>-7.2773569950387103</v>
      </c>
      <c r="AB2577" t="s">
        <v>9580</v>
      </c>
      <c r="AC2577" t="s">
        <v>1067</v>
      </c>
      <c r="AL2577" t="s">
        <v>218</v>
      </c>
      <c r="AM2577" t="s">
        <v>9581</v>
      </c>
      <c r="AN2577" t="s">
        <v>6</v>
      </c>
      <c r="AO2577" t="s">
        <v>8876</v>
      </c>
      <c r="AP2577" s="57">
        <v>46249.5</v>
      </c>
      <c r="AQ2577" t="s">
        <v>248</v>
      </c>
      <c r="AR2577" t="s">
        <v>14</v>
      </c>
      <c r="AS2577" t="s">
        <v>360</v>
      </c>
      <c r="AT2577" t="s">
        <v>231</v>
      </c>
      <c r="AV2577" t="s">
        <v>587</v>
      </c>
      <c r="AW2577" t="s">
        <v>1027</v>
      </c>
      <c r="AX2577" t="s">
        <v>223</v>
      </c>
      <c r="BA2577" s="57">
        <v>46249.5</v>
      </c>
      <c r="BB2577" t="s">
        <v>9581</v>
      </c>
      <c r="BF2577" s="6" t="e">
        <f t="shared" si="120"/>
        <v>#NUM!</v>
      </c>
      <c r="BG2577" t="e">
        <f t="shared" si="121"/>
        <v>#NUM!</v>
      </c>
      <c r="BH2577" t="e">
        <f t="shared" si="122"/>
        <v>#NUM!</v>
      </c>
      <c r="BI2577" t="str">
        <f>VLOOKUP(H2577,Sheet2!$A$1:$B$270,2,FALSE)</f>
        <v>SURABAYA UTARA</v>
      </c>
    </row>
    <row r="2578" spans="1:61">
      <c r="A2578">
        <v>2577</v>
      </c>
      <c r="B2578">
        <v>1002515787</v>
      </c>
      <c r="C2578">
        <v>3</v>
      </c>
      <c r="D2578" t="s">
        <v>55</v>
      </c>
      <c r="E2578">
        <v>5</v>
      </c>
      <c r="F2578" t="s">
        <v>228</v>
      </c>
      <c r="G2578" t="s">
        <v>127</v>
      </c>
      <c r="H2578" t="s">
        <v>229</v>
      </c>
      <c r="I2578" t="s">
        <v>213</v>
      </c>
      <c r="J2578" t="s">
        <v>214</v>
      </c>
      <c r="K2578" t="s">
        <v>149</v>
      </c>
      <c r="L2578" t="s">
        <v>215</v>
      </c>
      <c r="M2578" t="s">
        <v>76</v>
      </c>
      <c r="N2578" t="s">
        <v>216</v>
      </c>
      <c r="O2578" s="57">
        <v>46242.466620370367</v>
      </c>
      <c r="P2578" s="57">
        <v>46243.888437499998</v>
      </c>
      <c r="Q2578">
        <v>69361357</v>
      </c>
      <c r="S2578">
        <v>152426928056</v>
      </c>
      <c r="T2578" t="s">
        <v>5508</v>
      </c>
      <c r="U2578" t="s">
        <v>5509</v>
      </c>
      <c r="V2578" t="s">
        <v>5510</v>
      </c>
      <c r="Z2578">
        <v>113.46332542598201</v>
      </c>
      <c r="AA2578">
        <v>-7.1380190005300497</v>
      </c>
      <c r="AB2578" t="s">
        <v>5511</v>
      </c>
      <c r="AC2578" t="s">
        <v>217</v>
      </c>
      <c r="AL2578" t="s">
        <v>218</v>
      </c>
      <c r="AM2578" t="s">
        <v>5512</v>
      </c>
      <c r="AN2578" t="s">
        <v>6</v>
      </c>
      <c r="AO2578" s="57">
        <v>46242.476041666669</v>
      </c>
      <c r="AP2578" s="57">
        <v>46243.333333333336</v>
      </c>
      <c r="AR2578" t="s">
        <v>219</v>
      </c>
      <c r="AS2578" t="s">
        <v>229</v>
      </c>
      <c r="AT2578" t="s">
        <v>231</v>
      </c>
      <c r="AU2578">
        <v>20260809</v>
      </c>
      <c r="AV2578" t="s">
        <v>222</v>
      </c>
      <c r="AW2578" t="s">
        <v>1021</v>
      </c>
      <c r="AX2578" t="s">
        <v>223</v>
      </c>
      <c r="BA2578" s="57">
        <v>46243.333333333336</v>
      </c>
      <c r="BB2578" t="s">
        <v>5512</v>
      </c>
      <c r="BC2578">
        <v>2026</v>
      </c>
      <c r="BD2578">
        <v>8</v>
      </c>
      <c r="BE2578">
        <v>9</v>
      </c>
      <c r="BF2578" s="6">
        <f t="shared" si="120"/>
        <v>46243</v>
      </c>
      <c r="BG2578">
        <f t="shared" si="121"/>
        <v>-0.33333333333575865</v>
      </c>
      <c r="BH2578" t="str">
        <f t="shared" si="122"/>
        <v>COMPLY</v>
      </c>
      <c r="BI2578" t="str">
        <f>VLOOKUP(H2578,Sheet2!$A$1:$B$270,2,FALSE)</f>
        <v>MADURA</v>
      </c>
    </row>
    <row r="2579" spans="1:61">
      <c r="A2579">
        <v>2578</v>
      </c>
      <c r="B2579">
        <v>1002520989</v>
      </c>
      <c r="C2579">
        <v>3</v>
      </c>
      <c r="D2579" t="s">
        <v>51</v>
      </c>
      <c r="E2579">
        <v>4</v>
      </c>
      <c r="F2579" t="s">
        <v>273</v>
      </c>
      <c r="G2579" t="s">
        <v>273</v>
      </c>
      <c r="H2579" t="s">
        <v>939</v>
      </c>
      <c r="I2579" t="s">
        <v>213</v>
      </c>
      <c r="J2579" t="s">
        <v>214</v>
      </c>
      <c r="K2579" t="s">
        <v>149</v>
      </c>
      <c r="L2579" t="s">
        <v>215</v>
      </c>
      <c r="M2579" t="s">
        <v>76</v>
      </c>
      <c r="N2579" t="s">
        <v>216</v>
      </c>
      <c r="O2579" s="57">
        <v>46245.778425925928</v>
      </c>
      <c r="P2579" s="57">
        <v>46246.790590277778</v>
      </c>
      <c r="Q2579">
        <v>69363742</v>
      </c>
      <c r="S2579">
        <v>141456115397</v>
      </c>
      <c r="T2579" t="s">
        <v>7712</v>
      </c>
      <c r="U2579" t="s">
        <v>7713</v>
      </c>
      <c r="V2579" t="s">
        <v>7714</v>
      </c>
      <c r="Z2579">
        <v>110.613349</v>
      </c>
      <c r="AA2579">
        <v>-6.9114990000000001</v>
      </c>
      <c r="AB2579" t="s">
        <v>7715</v>
      </c>
      <c r="AC2579" t="s">
        <v>237</v>
      </c>
      <c r="AL2579" t="s">
        <v>218</v>
      </c>
      <c r="AM2579" t="s">
        <v>7716</v>
      </c>
      <c r="AN2579" t="s">
        <v>6</v>
      </c>
      <c r="AO2579" s="57">
        <v>46334.788518518515</v>
      </c>
      <c r="AP2579" s="57">
        <v>46246.625</v>
      </c>
      <c r="AR2579" t="s">
        <v>219</v>
      </c>
      <c r="AS2579" t="s">
        <v>939</v>
      </c>
      <c r="AT2579" t="s">
        <v>231</v>
      </c>
      <c r="AU2579">
        <v>20260812</v>
      </c>
      <c r="AV2579" t="s">
        <v>222</v>
      </c>
      <c r="AW2579" t="s">
        <v>1010</v>
      </c>
      <c r="AX2579" t="s">
        <v>223</v>
      </c>
      <c r="BA2579" s="57">
        <v>46246.625</v>
      </c>
      <c r="BB2579" t="s">
        <v>7716</v>
      </c>
      <c r="BC2579">
        <v>2026</v>
      </c>
      <c r="BD2579">
        <v>8</v>
      </c>
      <c r="BE2579">
        <v>12</v>
      </c>
      <c r="BF2579" s="6">
        <f t="shared" si="120"/>
        <v>46246</v>
      </c>
      <c r="BG2579">
        <f t="shared" si="121"/>
        <v>-0.625</v>
      </c>
      <c r="BH2579" t="str">
        <f t="shared" si="122"/>
        <v>COMPLY</v>
      </c>
      <c r="BI2579" t="e">
        <f>VLOOKUP(H2579,Sheet2!$A$1:$B$270,2,FALSE)</f>
        <v>#N/A</v>
      </c>
    </row>
    <row r="2580" spans="1:61">
      <c r="A2580">
        <v>2579</v>
      </c>
      <c r="B2580">
        <v>1002522997</v>
      </c>
      <c r="C2580">
        <v>3</v>
      </c>
      <c r="D2580" t="s">
        <v>38</v>
      </c>
      <c r="E2580">
        <v>5</v>
      </c>
      <c r="F2580" t="s">
        <v>90</v>
      </c>
      <c r="G2580" t="s">
        <v>90</v>
      </c>
      <c r="H2580" t="s">
        <v>354</v>
      </c>
      <c r="I2580" t="s">
        <v>213</v>
      </c>
      <c r="J2580" t="s">
        <v>214</v>
      </c>
      <c r="K2580" t="s">
        <v>149</v>
      </c>
      <c r="L2580" t="s">
        <v>215</v>
      </c>
      <c r="M2580" t="s">
        <v>76</v>
      </c>
      <c r="N2580" t="s">
        <v>216</v>
      </c>
      <c r="O2580" s="57">
        <v>46246.712453703702</v>
      </c>
      <c r="P2580" s="57">
        <v>46247.849722222221</v>
      </c>
      <c r="Q2580">
        <v>69364561</v>
      </c>
      <c r="S2580">
        <v>152639219489</v>
      </c>
      <c r="T2580" t="s">
        <v>8623</v>
      </c>
      <c r="U2580" t="s">
        <v>8624</v>
      </c>
      <c r="V2580" t="s">
        <v>8625</v>
      </c>
      <c r="Z2580">
        <v>112.123064</v>
      </c>
      <c r="AA2580">
        <v>-7.7805470000000003</v>
      </c>
      <c r="AB2580" t="s">
        <v>8626</v>
      </c>
      <c r="AC2580" t="s">
        <v>237</v>
      </c>
      <c r="AL2580" t="s">
        <v>218</v>
      </c>
      <c r="AM2580" t="s">
        <v>8031</v>
      </c>
      <c r="AN2580" t="s">
        <v>6</v>
      </c>
      <c r="AO2580" s="57">
        <v>46364.715636574074</v>
      </c>
      <c r="AP2580" s="57">
        <v>46247.625</v>
      </c>
      <c r="AR2580" t="s">
        <v>219</v>
      </c>
      <c r="AS2580" t="s">
        <v>354</v>
      </c>
      <c r="AT2580" t="s">
        <v>231</v>
      </c>
      <c r="AU2580">
        <v>20260813</v>
      </c>
      <c r="AV2580" t="s">
        <v>222</v>
      </c>
      <c r="AW2580" t="s">
        <v>1010</v>
      </c>
      <c r="AX2580" t="s">
        <v>223</v>
      </c>
      <c r="BA2580" s="57">
        <v>46247.625</v>
      </c>
      <c r="BB2580" t="s">
        <v>8031</v>
      </c>
      <c r="BC2580">
        <v>2026</v>
      </c>
      <c r="BD2580">
        <v>8</v>
      </c>
      <c r="BE2580">
        <v>13</v>
      </c>
      <c r="BF2580" s="6">
        <f t="shared" si="120"/>
        <v>46247</v>
      </c>
      <c r="BG2580">
        <f t="shared" si="121"/>
        <v>-0.625</v>
      </c>
      <c r="BH2580" t="str">
        <f t="shared" si="122"/>
        <v>COMPLY</v>
      </c>
      <c r="BI2580" t="str">
        <f>VLOOKUP(H2580,Sheet2!$A$1:$B$270,2,FALSE)</f>
        <v>KEDIRI</v>
      </c>
    </row>
    <row r="2581" spans="1:61">
      <c r="A2581">
        <v>2580</v>
      </c>
      <c r="B2581">
        <v>1002515948</v>
      </c>
      <c r="C2581">
        <v>3</v>
      </c>
      <c r="D2581" t="s">
        <v>55</v>
      </c>
      <c r="E2581">
        <v>5</v>
      </c>
      <c r="F2581" t="s">
        <v>228</v>
      </c>
      <c r="G2581" t="s">
        <v>121</v>
      </c>
      <c r="H2581" t="s">
        <v>387</v>
      </c>
      <c r="I2581" t="s">
        <v>213</v>
      </c>
      <c r="J2581" t="s">
        <v>214</v>
      </c>
      <c r="K2581" t="s">
        <v>149</v>
      </c>
      <c r="M2581" t="s">
        <v>586</v>
      </c>
      <c r="N2581" t="s">
        <v>216</v>
      </c>
      <c r="O2581" s="57">
        <v>46242.561041666668</v>
      </c>
      <c r="P2581" s="57">
        <v>46245.577465277776</v>
      </c>
      <c r="Q2581">
        <v>69361470</v>
      </c>
      <c r="S2581">
        <v>152435910022</v>
      </c>
      <c r="T2581" t="s">
        <v>5532</v>
      </c>
      <c r="U2581" t="s">
        <v>5533</v>
      </c>
      <c r="V2581" t="s">
        <v>5534</v>
      </c>
      <c r="Z2581">
        <v>112.73725520000001</v>
      </c>
      <c r="AA2581">
        <v>-7.0491945999999999</v>
      </c>
      <c r="AB2581" t="s">
        <v>5535</v>
      </c>
      <c r="AC2581" t="s">
        <v>230</v>
      </c>
      <c r="AL2581" t="s">
        <v>218</v>
      </c>
      <c r="AM2581" t="s">
        <v>5536</v>
      </c>
      <c r="AN2581" t="s">
        <v>6</v>
      </c>
      <c r="AO2581" s="57">
        <v>46242.569351851853</v>
      </c>
      <c r="AP2581" s="57">
        <v>46243.541666666664</v>
      </c>
      <c r="AQ2581" t="s">
        <v>248</v>
      </c>
      <c r="AR2581" t="s">
        <v>14</v>
      </c>
      <c r="AS2581" t="s">
        <v>387</v>
      </c>
      <c r="AT2581" t="s">
        <v>231</v>
      </c>
      <c r="AV2581" t="s">
        <v>587</v>
      </c>
      <c r="AW2581" t="s">
        <v>561</v>
      </c>
      <c r="AX2581" t="s">
        <v>223</v>
      </c>
      <c r="BA2581" s="57">
        <v>46243.541666666664</v>
      </c>
      <c r="BB2581" t="s">
        <v>5536</v>
      </c>
      <c r="BF2581" s="6" t="e">
        <f t="shared" si="120"/>
        <v>#NUM!</v>
      </c>
      <c r="BG2581" t="e">
        <f t="shared" si="121"/>
        <v>#NUM!</v>
      </c>
      <c r="BH2581" t="e">
        <f t="shared" si="122"/>
        <v>#NUM!</v>
      </c>
      <c r="BI2581" t="str">
        <f>VLOOKUP(H2581,Sheet2!$A$1:$B$270,2,FALSE)</f>
        <v>MADURA</v>
      </c>
    </row>
    <row r="2582" spans="1:61">
      <c r="A2582">
        <v>2581</v>
      </c>
      <c r="B2582">
        <v>1002520750</v>
      </c>
      <c r="C2582">
        <v>3</v>
      </c>
      <c r="D2582" t="s">
        <v>59</v>
      </c>
      <c r="E2582">
        <v>4</v>
      </c>
      <c r="F2582" t="s">
        <v>243</v>
      </c>
      <c r="G2582" t="s">
        <v>635</v>
      </c>
      <c r="H2582" t="s">
        <v>636</v>
      </c>
      <c r="I2582" t="s">
        <v>213</v>
      </c>
      <c r="J2582" t="s">
        <v>214</v>
      </c>
      <c r="K2582" t="s">
        <v>149</v>
      </c>
      <c r="L2582" t="s">
        <v>215</v>
      </c>
      <c r="M2582" t="s">
        <v>76</v>
      </c>
      <c r="N2582" t="s">
        <v>216</v>
      </c>
      <c r="O2582" s="57">
        <v>46245.688854166663</v>
      </c>
      <c r="P2582" s="57">
        <v>46246.481956018521</v>
      </c>
      <c r="Q2582">
        <v>69363622</v>
      </c>
      <c r="S2582">
        <v>141149112906</v>
      </c>
      <c r="T2582" t="s">
        <v>7718</v>
      </c>
      <c r="U2582" t="s">
        <v>7719</v>
      </c>
      <c r="V2582" t="s">
        <v>7720</v>
      </c>
      <c r="Z2582">
        <v>110.07258040000001</v>
      </c>
      <c r="AA2582">
        <v>-7.2578883999999899</v>
      </c>
      <c r="AB2582" t="s">
        <v>7721</v>
      </c>
      <c r="AC2582" t="s">
        <v>237</v>
      </c>
      <c r="AL2582" t="s">
        <v>218</v>
      </c>
      <c r="AM2582" t="s">
        <v>7722</v>
      </c>
      <c r="AN2582" t="s">
        <v>6</v>
      </c>
      <c r="AO2582" s="57">
        <v>46334.694293981483</v>
      </c>
      <c r="AP2582" s="57">
        <v>46246.541666666664</v>
      </c>
      <c r="AR2582" t="s">
        <v>219</v>
      </c>
      <c r="AS2582" t="s">
        <v>636</v>
      </c>
      <c r="AT2582" t="s">
        <v>231</v>
      </c>
      <c r="AU2582">
        <v>20260812</v>
      </c>
      <c r="AV2582" t="s">
        <v>222</v>
      </c>
      <c r="AW2582" t="s">
        <v>1014</v>
      </c>
      <c r="AX2582" t="s">
        <v>223</v>
      </c>
      <c r="BA2582" s="57">
        <v>46246.541666666664</v>
      </c>
      <c r="BB2582" t="s">
        <v>7722</v>
      </c>
      <c r="BC2582">
        <v>2026</v>
      </c>
      <c r="BD2582">
        <v>8</v>
      </c>
      <c r="BE2582">
        <v>12</v>
      </c>
      <c r="BF2582" s="6">
        <f t="shared" si="120"/>
        <v>46246</v>
      </c>
      <c r="BG2582">
        <f t="shared" si="121"/>
        <v>-0.54166666666424135</v>
      </c>
      <c r="BH2582" t="str">
        <f t="shared" si="122"/>
        <v>COMPLY</v>
      </c>
      <c r="BI2582" t="e">
        <f>VLOOKUP(H2582,Sheet2!$A$1:$B$270,2,FALSE)</f>
        <v>#N/A</v>
      </c>
    </row>
    <row r="2583" spans="1:61">
      <c r="A2583">
        <v>2582</v>
      </c>
      <c r="B2583">
        <v>1002532013</v>
      </c>
      <c r="C2583">
        <v>3</v>
      </c>
      <c r="D2583" t="s">
        <v>45</v>
      </c>
      <c r="E2583">
        <v>5</v>
      </c>
      <c r="F2583" t="s">
        <v>211</v>
      </c>
      <c r="G2583" t="s">
        <v>118</v>
      </c>
      <c r="H2583" t="s">
        <v>283</v>
      </c>
      <c r="I2583" t="s">
        <v>213</v>
      </c>
      <c r="J2583" t="s">
        <v>214</v>
      </c>
      <c r="K2583" t="s">
        <v>149</v>
      </c>
      <c r="L2583" t="s">
        <v>215</v>
      </c>
      <c r="M2583" t="s">
        <v>240</v>
      </c>
      <c r="N2583" t="s">
        <v>216</v>
      </c>
      <c r="O2583" s="57">
        <v>46252.3596875</v>
      </c>
      <c r="P2583" s="57">
        <v>46252.361122685186</v>
      </c>
      <c r="Q2583">
        <v>69368507</v>
      </c>
      <c r="S2583">
        <v>172610203640</v>
      </c>
      <c r="T2583" t="s">
        <v>13925</v>
      </c>
      <c r="U2583" t="s">
        <v>13926</v>
      </c>
      <c r="V2583" t="s">
        <v>13927</v>
      </c>
      <c r="Z2583">
        <v>116.86809219698399</v>
      </c>
      <c r="AA2583">
        <v>-8.6260205303937703</v>
      </c>
      <c r="AB2583" t="s">
        <v>13928</v>
      </c>
      <c r="AC2583" t="s">
        <v>237</v>
      </c>
      <c r="AL2583" t="s">
        <v>218</v>
      </c>
      <c r="AM2583" t="s">
        <v>13374</v>
      </c>
      <c r="AN2583" t="s">
        <v>6</v>
      </c>
      <c r="AO2583" t="s">
        <v>13375</v>
      </c>
      <c r="AP2583" s="57">
        <v>46253.333333333336</v>
      </c>
      <c r="AR2583" t="s">
        <v>241</v>
      </c>
      <c r="AS2583" t="s">
        <v>283</v>
      </c>
      <c r="AT2583" t="s">
        <v>231</v>
      </c>
      <c r="AV2583" t="s">
        <v>240</v>
      </c>
      <c r="AW2583" t="s">
        <v>1021</v>
      </c>
      <c r="AX2583" t="s">
        <v>223</v>
      </c>
      <c r="BA2583" s="57">
        <v>46253.333333333336</v>
      </c>
      <c r="BB2583" t="s">
        <v>13374</v>
      </c>
      <c r="BF2583" s="6" t="e">
        <f t="shared" si="120"/>
        <v>#NUM!</v>
      </c>
      <c r="BG2583" t="e">
        <f t="shared" si="121"/>
        <v>#NUM!</v>
      </c>
      <c r="BH2583" t="e">
        <f t="shared" si="122"/>
        <v>#NUM!</v>
      </c>
      <c r="BI2583" t="str">
        <f>VLOOKUP(H2583,Sheet2!$A$1:$B$270,2,FALSE)</f>
        <v>SUMBAWA</v>
      </c>
    </row>
    <row r="2584" spans="1:61">
      <c r="A2584">
        <v>2583</v>
      </c>
      <c r="B2584">
        <v>1002512805</v>
      </c>
      <c r="C2584">
        <v>3</v>
      </c>
      <c r="D2584" t="s">
        <v>55</v>
      </c>
      <c r="E2584">
        <v>5</v>
      </c>
      <c r="F2584" t="s">
        <v>265</v>
      </c>
      <c r="G2584" t="s">
        <v>128</v>
      </c>
      <c r="H2584" t="s">
        <v>412</v>
      </c>
      <c r="I2584" t="s">
        <v>213</v>
      </c>
      <c r="J2584" t="s">
        <v>214</v>
      </c>
      <c r="K2584" t="s">
        <v>149</v>
      </c>
      <c r="L2584" t="s">
        <v>215</v>
      </c>
      <c r="M2584" t="s">
        <v>76</v>
      </c>
      <c r="N2584" t="s">
        <v>216</v>
      </c>
      <c r="O2584" s="57">
        <v>46240.627060185187</v>
      </c>
      <c r="P2584" s="57">
        <v>46241.58216435185</v>
      </c>
      <c r="Q2584">
        <v>69360125</v>
      </c>
      <c r="S2584">
        <v>152424212991</v>
      </c>
      <c r="T2584" t="s">
        <v>3152</v>
      </c>
      <c r="U2584" t="s">
        <v>3153</v>
      </c>
      <c r="V2584" t="s">
        <v>3154</v>
      </c>
      <c r="Z2584">
        <v>112.65170406550099</v>
      </c>
      <c r="AA2584">
        <v>-7.3160850226120697</v>
      </c>
      <c r="AB2584" t="s">
        <v>3155</v>
      </c>
      <c r="AC2584" t="s">
        <v>217</v>
      </c>
      <c r="AL2584" t="s">
        <v>218</v>
      </c>
      <c r="AM2584" t="s">
        <v>3156</v>
      </c>
      <c r="AN2584" t="s">
        <v>6</v>
      </c>
      <c r="AO2584" s="57">
        <v>46181.642870370371</v>
      </c>
      <c r="AP2584" s="57">
        <v>46241.5</v>
      </c>
      <c r="AR2584" t="s">
        <v>219</v>
      </c>
      <c r="AS2584" t="s">
        <v>412</v>
      </c>
      <c r="AT2584" t="s">
        <v>221</v>
      </c>
      <c r="AU2584">
        <v>20260807</v>
      </c>
      <c r="AV2584" t="s">
        <v>222</v>
      </c>
      <c r="AW2584" t="s">
        <v>1037</v>
      </c>
      <c r="AX2584" t="s">
        <v>223</v>
      </c>
      <c r="BA2584" s="57">
        <v>46241.5</v>
      </c>
      <c r="BB2584" t="s">
        <v>3156</v>
      </c>
      <c r="BC2584">
        <v>2026</v>
      </c>
      <c r="BD2584">
        <v>8</v>
      </c>
      <c r="BE2584">
        <v>7</v>
      </c>
      <c r="BF2584" s="6">
        <f t="shared" si="120"/>
        <v>46241</v>
      </c>
      <c r="BG2584">
        <f t="shared" si="121"/>
        <v>-0.5</v>
      </c>
      <c r="BH2584" t="str">
        <f t="shared" si="122"/>
        <v>COMPLY</v>
      </c>
      <c r="BI2584" t="str">
        <f>VLOOKUP(H2584,Sheet2!$A$1:$B$270,2,FALSE)</f>
        <v>SURABAYA UTARA</v>
      </c>
    </row>
    <row r="2585" spans="1:61">
      <c r="A2585">
        <v>2584</v>
      </c>
      <c r="B2585">
        <v>1002515804</v>
      </c>
      <c r="C2585">
        <v>3</v>
      </c>
      <c r="D2585" t="s">
        <v>55</v>
      </c>
      <c r="E2585">
        <v>5</v>
      </c>
      <c r="F2585" t="s">
        <v>228</v>
      </c>
      <c r="G2585" t="s">
        <v>127</v>
      </c>
      <c r="H2585" t="s">
        <v>496</v>
      </c>
      <c r="I2585" t="s">
        <v>213</v>
      </c>
      <c r="J2585" t="s">
        <v>214</v>
      </c>
      <c r="K2585" t="s">
        <v>149</v>
      </c>
      <c r="M2585" t="s">
        <v>76</v>
      </c>
      <c r="N2585" t="s">
        <v>216</v>
      </c>
      <c r="O2585" s="57">
        <v>46242.474016203705</v>
      </c>
      <c r="P2585" s="57">
        <v>46242.699004629627</v>
      </c>
      <c r="Q2585">
        <v>69361145</v>
      </c>
      <c r="S2585">
        <v>152428209498</v>
      </c>
      <c r="T2585" t="s">
        <v>5538</v>
      </c>
      <c r="U2585" t="s">
        <v>5539</v>
      </c>
      <c r="V2585" t="s">
        <v>5540</v>
      </c>
      <c r="Z2585">
        <v>113.687455</v>
      </c>
      <c r="AA2585">
        <v>-7.0253519999999998</v>
      </c>
      <c r="AB2585" t="s">
        <v>5541</v>
      </c>
      <c r="AC2585" t="s">
        <v>217</v>
      </c>
      <c r="AL2585" t="s">
        <v>218</v>
      </c>
      <c r="AM2585" t="s">
        <v>5542</v>
      </c>
      <c r="AN2585" t="s">
        <v>6</v>
      </c>
      <c r="AO2585" s="57">
        <v>46242.476041666669</v>
      </c>
      <c r="AR2585" t="s">
        <v>219</v>
      </c>
      <c r="AS2585" t="s">
        <v>496</v>
      </c>
      <c r="AT2585" t="s">
        <v>231</v>
      </c>
      <c r="AU2585">
        <v>20260808</v>
      </c>
      <c r="AV2585" t="s">
        <v>222</v>
      </c>
      <c r="AW2585" t="s">
        <v>591</v>
      </c>
      <c r="AX2585" t="s">
        <v>223</v>
      </c>
      <c r="BA2585" s="57">
        <v>46242.291666666664</v>
      </c>
      <c r="BB2585" t="s">
        <v>5542</v>
      </c>
      <c r="BC2585">
        <v>2026</v>
      </c>
      <c r="BD2585">
        <v>8</v>
      </c>
      <c r="BE2585">
        <v>8</v>
      </c>
      <c r="BF2585" s="6">
        <f t="shared" si="120"/>
        <v>46242</v>
      </c>
      <c r="BG2585">
        <f t="shared" si="121"/>
        <v>-0.29166666666424135</v>
      </c>
      <c r="BH2585" t="str">
        <f t="shared" si="122"/>
        <v>COMPLY</v>
      </c>
      <c r="BI2585" t="str">
        <f>VLOOKUP(H2585,Sheet2!$A$1:$B$270,2,FALSE)</f>
        <v>MADURA</v>
      </c>
    </row>
    <row r="2586" spans="1:61">
      <c r="A2586">
        <v>2585</v>
      </c>
      <c r="B2586">
        <v>1002515631</v>
      </c>
      <c r="C2586">
        <v>3</v>
      </c>
      <c r="D2586" t="s">
        <v>55</v>
      </c>
      <c r="E2586">
        <v>5</v>
      </c>
      <c r="F2586" t="s">
        <v>228</v>
      </c>
      <c r="G2586" t="s">
        <v>121</v>
      </c>
      <c r="H2586" t="s">
        <v>284</v>
      </c>
      <c r="I2586" t="s">
        <v>213</v>
      </c>
      <c r="J2586" t="s">
        <v>214</v>
      </c>
      <c r="K2586" t="s">
        <v>149</v>
      </c>
      <c r="L2586" t="s">
        <v>215</v>
      </c>
      <c r="M2586" t="s">
        <v>76</v>
      </c>
      <c r="N2586" t="s">
        <v>216</v>
      </c>
      <c r="O2586" s="57">
        <v>46242.386770833335</v>
      </c>
      <c r="P2586" s="57">
        <v>46243.437939814816</v>
      </c>
      <c r="Q2586">
        <v>69361240</v>
      </c>
      <c r="S2586">
        <v>152437905586</v>
      </c>
      <c r="T2586" t="s">
        <v>5543</v>
      </c>
      <c r="U2586" t="s">
        <v>5544</v>
      </c>
      <c r="V2586" t="s">
        <v>5545</v>
      </c>
      <c r="Z2586">
        <v>113.275085315108</v>
      </c>
      <c r="AA2586">
        <v>-7.0632842062431296</v>
      </c>
      <c r="AB2586" t="s">
        <v>5546</v>
      </c>
      <c r="AC2586" t="s">
        <v>217</v>
      </c>
      <c r="AL2586" t="s">
        <v>218</v>
      </c>
      <c r="AM2586" t="s">
        <v>5547</v>
      </c>
      <c r="AN2586" t="s">
        <v>6</v>
      </c>
      <c r="AO2586" s="57">
        <v>46242.39266203704</v>
      </c>
      <c r="AP2586" s="57">
        <v>46243.333333333336</v>
      </c>
      <c r="AR2586" t="s">
        <v>219</v>
      </c>
      <c r="AS2586" t="s">
        <v>284</v>
      </c>
      <c r="AT2586" t="s">
        <v>221</v>
      </c>
      <c r="AU2586">
        <v>20260809</v>
      </c>
      <c r="AV2586" t="s">
        <v>222</v>
      </c>
      <c r="AW2586" t="s">
        <v>979</v>
      </c>
      <c r="AX2586" t="s">
        <v>223</v>
      </c>
      <c r="BA2586" s="57">
        <v>46243.333333333336</v>
      </c>
      <c r="BB2586" t="s">
        <v>5547</v>
      </c>
      <c r="BC2586">
        <v>2026</v>
      </c>
      <c r="BD2586">
        <v>8</v>
      </c>
      <c r="BE2586">
        <v>9</v>
      </c>
      <c r="BF2586" s="6">
        <f t="shared" si="120"/>
        <v>46243</v>
      </c>
      <c r="BG2586">
        <f t="shared" si="121"/>
        <v>-0.33333333333575865</v>
      </c>
      <c r="BH2586" t="str">
        <f t="shared" si="122"/>
        <v>COMPLY</v>
      </c>
      <c r="BI2586" t="str">
        <f>VLOOKUP(H2586,Sheet2!$A$1:$B$270,2,FALSE)</f>
        <v>MADURA</v>
      </c>
    </row>
    <row r="2587" spans="1:61">
      <c r="A2587">
        <v>2586</v>
      </c>
      <c r="B2587">
        <v>1002522728</v>
      </c>
      <c r="C2587">
        <v>3</v>
      </c>
      <c r="D2587" t="s">
        <v>42</v>
      </c>
      <c r="E2587">
        <v>5</v>
      </c>
      <c r="F2587" t="s">
        <v>233</v>
      </c>
      <c r="G2587" t="s">
        <v>103</v>
      </c>
      <c r="H2587" t="s">
        <v>401</v>
      </c>
      <c r="I2587" t="s">
        <v>213</v>
      </c>
      <c r="J2587" t="s">
        <v>214</v>
      </c>
      <c r="K2587" t="s">
        <v>149</v>
      </c>
      <c r="M2587" t="s">
        <v>76</v>
      </c>
      <c r="N2587" t="s">
        <v>216</v>
      </c>
      <c r="O2587" s="57">
        <v>46246.662175925929</v>
      </c>
      <c r="P2587" s="57">
        <v>46247.913888888892</v>
      </c>
      <c r="Q2587">
        <v>69364478</v>
      </c>
      <c r="S2587">
        <v>152318240866</v>
      </c>
      <c r="T2587" t="s">
        <v>8627</v>
      </c>
      <c r="U2587" t="s">
        <v>8628</v>
      </c>
      <c r="V2587" t="s">
        <v>9582</v>
      </c>
      <c r="Z2587">
        <v>112.2461531</v>
      </c>
      <c r="AA2587">
        <v>-7.6142173</v>
      </c>
      <c r="AB2587" t="s">
        <v>8629</v>
      </c>
      <c r="AC2587" t="s">
        <v>230</v>
      </c>
      <c r="AL2587" t="s">
        <v>218</v>
      </c>
      <c r="AM2587" t="s">
        <v>9583</v>
      </c>
      <c r="AN2587" t="s">
        <v>6</v>
      </c>
      <c r="AO2587" s="57">
        <v>46364.663321759261</v>
      </c>
      <c r="AP2587" s="57">
        <v>46248.333333333336</v>
      </c>
      <c r="AR2587" t="s">
        <v>219</v>
      </c>
      <c r="AS2587" t="s">
        <v>401</v>
      </c>
      <c r="AT2587" t="s">
        <v>231</v>
      </c>
      <c r="AU2587">
        <v>20260813</v>
      </c>
      <c r="AV2587" t="s">
        <v>222</v>
      </c>
      <c r="AW2587" t="s">
        <v>560</v>
      </c>
      <c r="AX2587" t="s">
        <v>223</v>
      </c>
      <c r="BA2587" s="57">
        <v>46248.333333333336</v>
      </c>
      <c r="BB2587" t="s">
        <v>9583</v>
      </c>
      <c r="BC2587">
        <v>2026</v>
      </c>
      <c r="BD2587">
        <v>8</v>
      </c>
      <c r="BE2587">
        <v>13</v>
      </c>
      <c r="BF2587" s="6">
        <f t="shared" si="120"/>
        <v>46247</v>
      </c>
      <c r="BG2587">
        <f t="shared" si="121"/>
        <v>-1.3333333333357587</v>
      </c>
      <c r="BH2587" t="str">
        <f t="shared" si="122"/>
        <v>COMPLY</v>
      </c>
      <c r="BI2587" t="str">
        <f>VLOOKUP(H2587,Sheet2!$A$1:$B$270,2,FALSE)</f>
        <v>MOJOKERTO</v>
      </c>
    </row>
    <row r="2588" spans="1:61">
      <c r="A2588">
        <v>2587</v>
      </c>
      <c r="B2588">
        <v>1002521245</v>
      </c>
      <c r="C2588">
        <v>3</v>
      </c>
      <c r="D2588" t="s">
        <v>49</v>
      </c>
      <c r="E2588">
        <v>4</v>
      </c>
      <c r="F2588" t="s">
        <v>252</v>
      </c>
      <c r="G2588" t="s">
        <v>553</v>
      </c>
      <c r="H2588" t="s">
        <v>559</v>
      </c>
      <c r="I2588" t="s">
        <v>213</v>
      </c>
      <c r="J2588" t="s">
        <v>214</v>
      </c>
      <c r="K2588" t="s">
        <v>149</v>
      </c>
      <c r="L2588" t="s">
        <v>215</v>
      </c>
      <c r="M2588" t="s">
        <v>575</v>
      </c>
      <c r="N2588" t="s">
        <v>216</v>
      </c>
      <c r="O2588" s="57">
        <v>46246.3596875</v>
      </c>
      <c r="P2588" s="57">
        <v>46248.666087962964</v>
      </c>
      <c r="Q2588">
        <v>69363832</v>
      </c>
      <c r="S2588">
        <v>146281108024</v>
      </c>
      <c r="T2588" t="s">
        <v>8630</v>
      </c>
      <c r="U2588" t="s">
        <v>8631</v>
      </c>
      <c r="V2588" t="s">
        <v>8632</v>
      </c>
      <c r="Z2588">
        <v>109.01260259999999</v>
      </c>
      <c r="AA2588">
        <v>-7.2654399999999999</v>
      </c>
      <c r="AB2588" t="s">
        <v>8633</v>
      </c>
      <c r="AC2588" t="s">
        <v>217</v>
      </c>
      <c r="AL2588" t="s">
        <v>218</v>
      </c>
      <c r="AM2588" t="s">
        <v>8634</v>
      </c>
      <c r="AN2588" t="s">
        <v>6</v>
      </c>
      <c r="AO2588" s="57">
        <v>46364.361018518517</v>
      </c>
      <c r="AP2588" s="57">
        <v>46247.333333333336</v>
      </c>
      <c r="AQ2588" t="s">
        <v>564</v>
      </c>
      <c r="AR2588" t="s">
        <v>14</v>
      </c>
      <c r="AS2588" t="s">
        <v>559</v>
      </c>
      <c r="AT2588" t="s">
        <v>231</v>
      </c>
      <c r="AV2588" t="s">
        <v>12296</v>
      </c>
      <c r="AW2588" t="s">
        <v>1018</v>
      </c>
      <c r="AX2588" t="s">
        <v>223</v>
      </c>
      <c r="BA2588" s="57">
        <v>46247.333333333336</v>
      </c>
      <c r="BB2588" t="s">
        <v>8634</v>
      </c>
      <c r="BF2588" s="6" t="e">
        <f t="shared" si="120"/>
        <v>#NUM!</v>
      </c>
      <c r="BG2588" t="e">
        <f t="shared" si="121"/>
        <v>#NUM!</v>
      </c>
      <c r="BH2588" t="e">
        <f t="shared" si="122"/>
        <v>#NUM!</v>
      </c>
      <c r="BI2588" t="e">
        <f>VLOOKUP(H2588,Sheet2!$A$1:$B$270,2,FALSE)</f>
        <v>#N/A</v>
      </c>
    </row>
    <row r="2589" spans="1:61">
      <c r="A2589">
        <v>2588</v>
      </c>
      <c r="B2589">
        <v>1002504436</v>
      </c>
      <c r="C2589">
        <v>3</v>
      </c>
      <c r="D2589" t="s">
        <v>45</v>
      </c>
      <c r="E2589">
        <v>5</v>
      </c>
      <c r="F2589" t="s">
        <v>211</v>
      </c>
      <c r="G2589" t="s">
        <v>118</v>
      </c>
      <c r="H2589" t="s">
        <v>212</v>
      </c>
      <c r="I2589" t="s">
        <v>213</v>
      </c>
      <c r="J2589" t="s">
        <v>214</v>
      </c>
      <c r="K2589" t="s">
        <v>149</v>
      </c>
      <c r="L2589" t="s">
        <v>215</v>
      </c>
      <c r="M2589" t="s">
        <v>575</v>
      </c>
      <c r="N2589" t="s">
        <v>216</v>
      </c>
      <c r="O2589" s="57">
        <v>46235.480520833335</v>
      </c>
      <c r="P2589" s="57">
        <v>46237.564421296294</v>
      </c>
      <c r="Q2589">
        <v>69356666</v>
      </c>
      <c r="S2589">
        <v>172606810517</v>
      </c>
      <c r="T2589" t="s">
        <v>1214</v>
      </c>
      <c r="U2589" t="s">
        <v>1215</v>
      </c>
      <c r="V2589" t="s">
        <v>3165</v>
      </c>
      <c r="Z2589">
        <v>117.4378584</v>
      </c>
      <c r="AA2589">
        <v>-8.6448596000000002</v>
      </c>
      <c r="AB2589" t="s">
        <v>2944</v>
      </c>
      <c r="AC2589" t="s">
        <v>237</v>
      </c>
      <c r="AL2589" t="s">
        <v>218</v>
      </c>
      <c r="AM2589" t="s">
        <v>2359</v>
      </c>
      <c r="AN2589" t="s">
        <v>6</v>
      </c>
      <c r="AO2589" s="57">
        <v>46030.485995370371</v>
      </c>
      <c r="AP2589" s="57">
        <v>46236.333333333336</v>
      </c>
      <c r="AQ2589" t="s">
        <v>903</v>
      </c>
      <c r="AR2589" t="s">
        <v>14</v>
      </c>
      <c r="AS2589" t="s">
        <v>212</v>
      </c>
      <c r="AT2589" t="s">
        <v>231</v>
      </c>
      <c r="AV2589" t="s">
        <v>3166</v>
      </c>
      <c r="AW2589" t="s">
        <v>1010</v>
      </c>
      <c r="AX2589" t="s">
        <v>223</v>
      </c>
      <c r="BA2589" s="57">
        <v>46236.333333333336</v>
      </c>
      <c r="BB2589" t="s">
        <v>2359</v>
      </c>
      <c r="BF2589" s="6" t="e">
        <f t="shared" si="120"/>
        <v>#NUM!</v>
      </c>
      <c r="BG2589" t="e">
        <f t="shared" si="121"/>
        <v>#NUM!</v>
      </c>
      <c r="BH2589" t="e">
        <f t="shared" si="122"/>
        <v>#NUM!</v>
      </c>
      <c r="BI2589" t="str">
        <f>VLOOKUP(H2589,Sheet2!$A$1:$B$270,2,FALSE)</f>
        <v>SUMBAWA</v>
      </c>
    </row>
    <row r="2590" spans="1:61">
      <c r="A2590">
        <v>2589</v>
      </c>
      <c r="B2590">
        <v>1002520201</v>
      </c>
      <c r="C2590">
        <v>3</v>
      </c>
      <c r="D2590" t="s">
        <v>42</v>
      </c>
      <c r="E2590">
        <v>5</v>
      </c>
      <c r="F2590" t="s">
        <v>106</v>
      </c>
      <c r="G2590" t="s">
        <v>106</v>
      </c>
      <c r="H2590" t="s">
        <v>474</v>
      </c>
      <c r="I2590" t="s">
        <v>213</v>
      </c>
      <c r="J2590" t="s">
        <v>214</v>
      </c>
      <c r="K2590" t="s">
        <v>149</v>
      </c>
      <c r="M2590" t="s">
        <v>76</v>
      </c>
      <c r="N2590" t="s">
        <v>216</v>
      </c>
      <c r="O2590" s="57">
        <v>46245.604722222219</v>
      </c>
      <c r="P2590" s="57">
        <v>46246.600474537037</v>
      </c>
      <c r="Q2590">
        <v>69363469</v>
      </c>
      <c r="S2590">
        <v>152738203176</v>
      </c>
      <c r="T2590" t="s">
        <v>7728</v>
      </c>
      <c r="U2590" t="s">
        <v>7729</v>
      </c>
      <c r="V2590" t="s">
        <v>7730</v>
      </c>
      <c r="Z2590">
        <v>113.0707646</v>
      </c>
      <c r="AA2590">
        <v>-7.7184077000000002</v>
      </c>
      <c r="AB2590" t="s">
        <v>7731</v>
      </c>
      <c r="AC2590" t="s">
        <v>230</v>
      </c>
      <c r="AL2590" t="s">
        <v>218</v>
      </c>
      <c r="AM2590" t="s">
        <v>7732</v>
      </c>
      <c r="AN2590" t="s">
        <v>6</v>
      </c>
      <c r="AO2590" s="57">
        <v>46334.610983796294</v>
      </c>
      <c r="AP2590" s="57">
        <v>46246.541666666664</v>
      </c>
      <c r="AR2590" t="s">
        <v>219</v>
      </c>
      <c r="AS2590" t="s">
        <v>474</v>
      </c>
      <c r="AT2590" t="s">
        <v>231</v>
      </c>
      <c r="AU2590">
        <v>20260812</v>
      </c>
      <c r="AV2590" t="s">
        <v>222</v>
      </c>
      <c r="AW2590" t="s">
        <v>562</v>
      </c>
      <c r="AX2590" t="s">
        <v>223</v>
      </c>
      <c r="BA2590" s="57">
        <v>46246.541666666664</v>
      </c>
      <c r="BB2590" t="s">
        <v>7732</v>
      </c>
      <c r="BC2590">
        <v>2026</v>
      </c>
      <c r="BD2590">
        <v>8</v>
      </c>
      <c r="BE2590">
        <v>12</v>
      </c>
      <c r="BF2590" s="6">
        <f t="shared" si="120"/>
        <v>46246</v>
      </c>
      <c r="BG2590">
        <f t="shared" si="121"/>
        <v>-0.54166666666424135</v>
      </c>
      <c r="BH2590" t="str">
        <f t="shared" si="122"/>
        <v>COMPLY</v>
      </c>
      <c r="BI2590" t="str">
        <f>VLOOKUP(H2590,Sheet2!$A$1:$B$270,2,FALSE)</f>
        <v>PASURUAN</v>
      </c>
    </row>
    <row r="2591" spans="1:61">
      <c r="A2591">
        <v>2590</v>
      </c>
      <c r="B2591">
        <v>1002519837</v>
      </c>
      <c r="C2591">
        <v>3</v>
      </c>
      <c r="D2591" t="s">
        <v>38</v>
      </c>
      <c r="E2591">
        <v>5</v>
      </c>
      <c r="F2591" t="s">
        <v>92</v>
      </c>
      <c r="G2591" t="s">
        <v>97</v>
      </c>
      <c r="H2591" t="s">
        <v>350</v>
      </c>
      <c r="I2591" t="s">
        <v>213</v>
      </c>
      <c r="J2591" t="s">
        <v>214</v>
      </c>
      <c r="K2591" t="s">
        <v>149</v>
      </c>
      <c r="L2591" t="s">
        <v>215</v>
      </c>
      <c r="M2591" t="s">
        <v>277</v>
      </c>
      <c r="N2591" t="s">
        <v>216</v>
      </c>
      <c r="O2591" s="57">
        <v>46245.553425925929</v>
      </c>
      <c r="P2591" s="57">
        <v>46246.814421296294</v>
      </c>
      <c r="Q2591">
        <v>69363313</v>
      </c>
      <c r="S2591">
        <v>152648207051</v>
      </c>
      <c r="T2591" t="s">
        <v>7733</v>
      </c>
      <c r="U2591" t="s">
        <v>7734</v>
      </c>
      <c r="V2591" t="s">
        <v>7735</v>
      </c>
      <c r="Z2591">
        <v>111.756662186893</v>
      </c>
      <c r="AA2591">
        <v>-6.7776431502374201</v>
      </c>
      <c r="AB2591" t="s">
        <v>7736</v>
      </c>
      <c r="AC2591" t="s">
        <v>237</v>
      </c>
      <c r="AL2591" t="s">
        <v>218</v>
      </c>
      <c r="AM2591" t="s">
        <v>7737</v>
      </c>
      <c r="AN2591" t="s">
        <v>6</v>
      </c>
      <c r="AO2591" s="57">
        <v>46334.569282407407</v>
      </c>
      <c r="AP2591" s="57">
        <v>46246.625</v>
      </c>
      <c r="AQ2591" t="s">
        <v>564</v>
      </c>
      <c r="AR2591" t="s">
        <v>278</v>
      </c>
      <c r="AS2591" t="s">
        <v>350</v>
      </c>
      <c r="AT2591" t="s">
        <v>231</v>
      </c>
      <c r="AV2591" t="s">
        <v>8639</v>
      </c>
      <c r="AW2591" t="s">
        <v>1014</v>
      </c>
      <c r="AX2591" t="s">
        <v>223</v>
      </c>
      <c r="BA2591" s="57">
        <v>46246.625</v>
      </c>
      <c r="BB2591" t="s">
        <v>7737</v>
      </c>
      <c r="BF2591" s="6" t="e">
        <f t="shared" si="120"/>
        <v>#NUM!</v>
      </c>
      <c r="BG2591" t="e">
        <f t="shared" si="121"/>
        <v>#NUM!</v>
      </c>
      <c r="BH2591" t="e">
        <f t="shared" si="122"/>
        <v>#NUM!</v>
      </c>
      <c r="BI2591" t="str">
        <f>VLOOKUP(H2591,Sheet2!$A$1:$B$270,2,FALSE)</f>
        <v>BOJONEGORO</v>
      </c>
    </row>
    <row r="2592" spans="1:61">
      <c r="A2592">
        <v>2591</v>
      </c>
      <c r="B2592">
        <v>1002526479</v>
      </c>
      <c r="C2592">
        <v>3</v>
      </c>
      <c r="D2592" t="s">
        <v>38</v>
      </c>
      <c r="E2592">
        <v>5</v>
      </c>
      <c r="F2592" t="s">
        <v>92</v>
      </c>
      <c r="G2592" t="s">
        <v>97</v>
      </c>
      <c r="H2592" t="s">
        <v>254</v>
      </c>
      <c r="I2592" t="s">
        <v>213</v>
      </c>
      <c r="J2592" t="s">
        <v>214</v>
      </c>
      <c r="K2592" t="s">
        <v>149</v>
      </c>
      <c r="L2592" t="s">
        <v>215</v>
      </c>
      <c r="M2592" t="s">
        <v>76</v>
      </c>
      <c r="N2592" t="s">
        <v>216</v>
      </c>
      <c r="O2592" s="57">
        <v>46248.588842592595</v>
      </c>
      <c r="P2592" s="57">
        <v>46249.667442129627</v>
      </c>
      <c r="Q2592">
        <v>69366073</v>
      </c>
      <c r="S2592">
        <v>152612240327</v>
      </c>
      <c r="T2592" t="s">
        <v>12301</v>
      </c>
      <c r="U2592" t="s">
        <v>12302</v>
      </c>
      <c r="V2592" t="s">
        <v>12303</v>
      </c>
      <c r="Z2592">
        <v>112.05316809999999</v>
      </c>
      <c r="AA2592">
        <v>-6.8929875999999997</v>
      </c>
      <c r="AB2592" t="s">
        <v>12304</v>
      </c>
      <c r="AC2592" t="s">
        <v>237</v>
      </c>
      <c r="AL2592" t="s">
        <v>218</v>
      </c>
      <c r="AM2592" t="s">
        <v>12305</v>
      </c>
      <c r="AN2592" t="s">
        <v>6</v>
      </c>
      <c r="AO2592" t="s">
        <v>9857</v>
      </c>
      <c r="AP2592" s="57">
        <v>46254.541666666664</v>
      </c>
      <c r="AR2592" t="s">
        <v>219</v>
      </c>
      <c r="AS2592" t="s">
        <v>254</v>
      </c>
      <c r="AT2592" t="s">
        <v>231</v>
      </c>
      <c r="AU2592">
        <v>20260815</v>
      </c>
      <c r="AV2592" t="s">
        <v>222</v>
      </c>
      <c r="AW2592" t="s">
        <v>1010</v>
      </c>
      <c r="AX2592" t="s">
        <v>223</v>
      </c>
      <c r="BA2592" s="57">
        <v>46254.541666666664</v>
      </c>
      <c r="BB2592" t="s">
        <v>12305</v>
      </c>
      <c r="BC2592">
        <v>2026</v>
      </c>
      <c r="BD2592">
        <v>8</v>
      </c>
      <c r="BE2592">
        <v>15</v>
      </c>
      <c r="BF2592" s="6">
        <f t="shared" si="120"/>
        <v>46249</v>
      </c>
      <c r="BG2592">
        <f t="shared" si="121"/>
        <v>-5.5416666666642413</v>
      </c>
      <c r="BH2592" t="str">
        <f t="shared" si="122"/>
        <v>COMPLY</v>
      </c>
      <c r="BI2592" t="str">
        <f>VLOOKUP(H2592,Sheet2!$A$1:$B$270,2,FALSE)</f>
        <v>BOJONEGORO</v>
      </c>
    </row>
    <row r="2593" spans="1:61">
      <c r="A2593">
        <v>2592</v>
      </c>
      <c r="B2593">
        <v>1002505928</v>
      </c>
      <c r="C2593">
        <v>3</v>
      </c>
      <c r="D2593" t="s">
        <v>59</v>
      </c>
      <c r="E2593">
        <v>4</v>
      </c>
      <c r="F2593" t="s">
        <v>224</v>
      </c>
      <c r="G2593" t="s">
        <v>224</v>
      </c>
      <c r="H2593" t="s">
        <v>975</v>
      </c>
      <c r="I2593" t="s">
        <v>213</v>
      </c>
      <c r="J2593" t="s">
        <v>214</v>
      </c>
      <c r="K2593" t="s">
        <v>149</v>
      </c>
      <c r="M2593" t="s">
        <v>76</v>
      </c>
      <c r="N2593" t="s">
        <v>216</v>
      </c>
      <c r="O2593" s="57">
        <v>46237.493391203701</v>
      </c>
      <c r="P2593" s="57">
        <v>46237.564479166664</v>
      </c>
      <c r="Q2593">
        <v>69355234</v>
      </c>
      <c r="S2593">
        <v>143387117685</v>
      </c>
      <c r="T2593" t="s">
        <v>1158</v>
      </c>
      <c r="U2593" t="s">
        <v>3194</v>
      </c>
      <c r="V2593" t="s">
        <v>3195</v>
      </c>
      <c r="Z2593">
        <v>109.06545164266601</v>
      </c>
      <c r="AA2593">
        <v>-7.5101454762065396</v>
      </c>
      <c r="AB2593" t="s">
        <v>1159</v>
      </c>
      <c r="AC2593" t="s">
        <v>290</v>
      </c>
      <c r="AL2593" t="s">
        <v>218</v>
      </c>
      <c r="AM2593" t="s">
        <v>3196</v>
      </c>
      <c r="AN2593" t="s">
        <v>6</v>
      </c>
      <c r="AO2593" s="57">
        <v>46089.496550925927</v>
      </c>
      <c r="AR2593" t="s">
        <v>219</v>
      </c>
      <c r="AS2593" t="s">
        <v>975</v>
      </c>
      <c r="AT2593" t="s">
        <v>231</v>
      </c>
      <c r="AU2593">
        <v>20260803</v>
      </c>
      <c r="AV2593" t="s">
        <v>222</v>
      </c>
      <c r="AW2593" t="s">
        <v>571</v>
      </c>
      <c r="AX2593" t="s">
        <v>223</v>
      </c>
      <c r="BA2593" s="57">
        <v>46237.291666666664</v>
      </c>
      <c r="BB2593" t="s">
        <v>3196</v>
      </c>
      <c r="BC2593">
        <v>2026</v>
      </c>
      <c r="BD2593">
        <v>8</v>
      </c>
      <c r="BE2593">
        <v>3</v>
      </c>
      <c r="BF2593" s="6">
        <f t="shared" si="120"/>
        <v>46237</v>
      </c>
      <c r="BG2593">
        <f t="shared" si="121"/>
        <v>-0.29166666666424135</v>
      </c>
      <c r="BH2593" t="str">
        <f t="shared" si="122"/>
        <v>COMPLY</v>
      </c>
      <c r="BI2593" t="e">
        <f>VLOOKUP(H2593,Sheet2!$A$1:$B$270,2,FALSE)</f>
        <v>#N/A</v>
      </c>
    </row>
    <row r="2594" spans="1:61">
      <c r="A2594">
        <v>2593</v>
      </c>
      <c r="B2594">
        <v>1002532662</v>
      </c>
      <c r="C2594">
        <v>3</v>
      </c>
      <c r="D2594" t="s">
        <v>55</v>
      </c>
      <c r="E2594">
        <v>5</v>
      </c>
      <c r="F2594" t="s">
        <v>228</v>
      </c>
      <c r="G2594" t="s">
        <v>121</v>
      </c>
      <c r="H2594" t="s">
        <v>284</v>
      </c>
      <c r="I2594" t="s">
        <v>213</v>
      </c>
      <c r="J2594" t="s">
        <v>214</v>
      </c>
      <c r="K2594" t="s">
        <v>149</v>
      </c>
      <c r="M2594" t="s">
        <v>240</v>
      </c>
      <c r="N2594" t="s">
        <v>216</v>
      </c>
      <c r="O2594" s="57">
        <v>46252.460034722222</v>
      </c>
      <c r="P2594" s="57">
        <v>46252.509733796294</v>
      </c>
      <c r="Q2594">
        <v>69368754</v>
      </c>
      <c r="S2594">
        <v>152437905646</v>
      </c>
      <c r="T2594" t="s">
        <v>13929</v>
      </c>
      <c r="U2594" t="s">
        <v>13930</v>
      </c>
      <c r="V2594" t="s">
        <v>13931</v>
      </c>
      <c r="Z2594">
        <v>113.3663562</v>
      </c>
      <c r="AA2594">
        <v>-6.9145073999999997</v>
      </c>
      <c r="AB2594" t="s">
        <v>13932</v>
      </c>
      <c r="AC2594" t="s">
        <v>230</v>
      </c>
      <c r="AL2594" t="s">
        <v>218</v>
      </c>
      <c r="AM2594" t="s">
        <v>13311</v>
      </c>
      <c r="AN2594" t="s">
        <v>6</v>
      </c>
      <c r="AO2594" t="s">
        <v>12849</v>
      </c>
      <c r="AP2594" s="57">
        <v>46254.541666666664</v>
      </c>
      <c r="AR2594" t="s">
        <v>241</v>
      </c>
      <c r="AS2594" t="s">
        <v>284</v>
      </c>
      <c r="AT2594" t="s">
        <v>221</v>
      </c>
      <c r="AV2594" t="s">
        <v>240</v>
      </c>
      <c r="AW2594" t="s">
        <v>633</v>
      </c>
      <c r="AX2594" t="s">
        <v>223</v>
      </c>
      <c r="BA2594" s="57">
        <v>46254.541666666664</v>
      </c>
      <c r="BB2594" t="s">
        <v>13311</v>
      </c>
      <c r="BF2594" s="6" t="e">
        <f t="shared" si="120"/>
        <v>#NUM!</v>
      </c>
      <c r="BG2594" t="e">
        <f t="shared" si="121"/>
        <v>#NUM!</v>
      </c>
      <c r="BH2594" t="e">
        <f t="shared" si="122"/>
        <v>#NUM!</v>
      </c>
      <c r="BI2594" t="str">
        <f>VLOOKUP(H2594,Sheet2!$A$1:$B$270,2,FALSE)</f>
        <v>MADURA</v>
      </c>
    </row>
    <row r="2595" spans="1:61">
      <c r="A2595">
        <v>2594</v>
      </c>
      <c r="B2595">
        <v>1002514449</v>
      </c>
      <c r="C2595">
        <v>3</v>
      </c>
      <c r="D2595" t="s">
        <v>59</v>
      </c>
      <c r="E2595">
        <v>4</v>
      </c>
      <c r="F2595" t="s">
        <v>567</v>
      </c>
      <c r="G2595" t="s">
        <v>609</v>
      </c>
      <c r="H2595" t="s">
        <v>610</v>
      </c>
      <c r="I2595" t="s">
        <v>213</v>
      </c>
      <c r="J2595" t="s">
        <v>214</v>
      </c>
      <c r="K2595" t="s">
        <v>149</v>
      </c>
      <c r="L2595" t="s">
        <v>215</v>
      </c>
      <c r="M2595" t="s">
        <v>933</v>
      </c>
      <c r="N2595" t="s">
        <v>216</v>
      </c>
      <c r="O2595" s="57">
        <v>46241.49927083333</v>
      </c>
      <c r="P2595" s="57">
        <v>46244.489849537036</v>
      </c>
      <c r="Q2595">
        <v>69360708</v>
      </c>
      <c r="S2595">
        <v>146130138434</v>
      </c>
      <c r="T2595" t="s">
        <v>5552</v>
      </c>
      <c r="U2595" t="s">
        <v>5115</v>
      </c>
      <c r="V2595" t="s">
        <v>5553</v>
      </c>
      <c r="Z2595">
        <v>110.38862570000001</v>
      </c>
      <c r="AA2595">
        <v>-7.7112805999999896</v>
      </c>
      <c r="AB2595" t="s">
        <v>5554</v>
      </c>
      <c r="AC2595" t="s">
        <v>237</v>
      </c>
      <c r="AL2595" t="s">
        <v>218</v>
      </c>
      <c r="AM2595" t="s">
        <v>5555</v>
      </c>
      <c r="AN2595" t="s">
        <v>6</v>
      </c>
      <c r="AO2595" s="57">
        <v>46211.50708333333</v>
      </c>
      <c r="AP2595" s="57">
        <v>46243.541666666664</v>
      </c>
      <c r="AQ2595" t="s">
        <v>564</v>
      </c>
      <c r="AR2595" t="s">
        <v>12</v>
      </c>
      <c r="AS2595" t="s">
        <v>610</v>
      </c>
      <c r="AT2595" t="s">
        <v>231</v>
      </c>
      <c r="AV2595" t="s">
        <v>917</v>
      </c>
      <c r="AW2595" t="s">
        <v>1014</v>
      </c>
      <c r="AX2595" t="s">
        <v>223</v>
      </c>
      <c r="BA2595" s="57">
        <v>46243.541666666664</v>
      </c>
      <c r="BB2595" t="s">
        <v>5555</v>
      </c>
      <c r="BF2595" s="6" t="e">
        <f t="shared" si="120"/>
        <v>#NUM!</v>
      </c>
      <c r="BG2595" t="e">
        <f t="shared" si="121"/>
        <v>#NUM!</v>
      </c>
      <c r="BH2595" t="e">
        <f t="shared" si="122"/>
        <v>#NUM!</v>
      </c>
      <c r="BI2595" t="e">
        <f>VLOOKUP(H2595,Sheet2!$A$1:$B$270,2,FALSE)</f>
        <v>#N/A</v>
      </c>
    </row>
    <row r="2596" spans="1:61">
      <c r="A2596">
        <v>2595</v>
      </c>
      <c r="B2596">
        <v>1002530001</v>
      </c>
      <c r="C2596">
        <v>3</v>
      </c>
      <c r="D2596" t="s">
        <v>55</v>
      </c>
      <c r="E2596">
        <v>5</v>
      </c>
      <c r="F2596" t="s">
        <v>228</v>
      </c>
      <c r="G2596" t="s">
        <v>127</v>
      </c>
      <c r="H2596" t="s">
        <v>229</v>
      </c>
      <c r="I2596" t="s">
        <v>213</v>
      </c>
      <c r="J2596" t="s">
        <v>214</v>
      </c>
      <c r="K2596" t="s">
        <v>149</v>
      </c>
      <c r="L2596" t="s">
        <v>215</v>
      </c>
      <c r="M2596" t="s">
        <v>76</v>
      </c>
      <c r="N2596" t="s">
        <v>216</v>
      </c>
      <c r="O2596" s="57">
        <v>46250.722187500003</v>
      </c>
      <c r="P2596" s="57">
        <v>46251.476979166669</v>
      </c>
      <c r="Q2596">
        <v>69367720</v>
      </c>
      <c r="S2596">
        <v>152426928241</v>
      </c>
      <c r="T2596" t="s">
        <v>12312</v>
      </c>
      <c r="U2596" t="s">
        <v>12313</v>
      </c>
      <c r="V2596" t="s">
        <v>12314</v>
      </c>
      <c r="Z2596">
        <v>113.41527801007</v>
      </c>
      <c r="AA2596">
        <v>-7.1342151486160104</v>
      </c>
      <c r="AB2596" t="s">
        <v>12315</v>
      </c>
      <c r="AC2596" t="s">
        <v>217</v>
      </c>
      <c r="AL2596" t="s">
        <v>218</v>
      </c>
      <c r="AM2596" t="s">
        <v>12316</v>
      </c>
      <c r="AN2596" t="s">
        <v>6</v>
      </c>
      <c r="AO2596" t="s">
        <v>11421</v>
      </c>
      <c r="AP2596" s="57">
        <v>46251.625</v>
      </c>
      <c r="AR2596" t="s">
        <v>219</v>
      </c>
      <c r="AS2596" t="s">
        <v>229</v>
      </c>
      <c r="AT2596" t="s">
        <v>231</v>
      </c>
      <c r="AU2596">
        <v>20260817</v>
      </c>
      <c r="AV2596" t="s">
        <v>222</v>
      </c>
      <c r="AW2596" t="s">
        <v>1018</v>
      </c>
      <c r="AX2596" t="s">
        <v>223</v>
      </c>
      <c r="BA2596" s="57">
        <v>46251.625</v>
      </c>
      <c r="BB2596" t="s">
        <v>12316</v>
      </c>
      <c r="BC2596">
        <v>2026</v>
      </c>
      <c r="BD2596">
        <v>8</v>
      </c>
      <c r="BE2596">
        <v>17</v>
      </c>
      <c r="BF2596" s="6">
        <f t="shared" si="120"/>
        <v>46251</v>
      </c>
      <c r="BG2596">
        <f t="shared" si="121"/>
        <v>-0.625</v>
      </c>
      <c r="BH2596" t="str">
        <f t="shared" si="122"/>
        <v>COMPLY</v>
      </c>
      <c r="BI2596" t="str">
        <f>VLOOKUP(H2596,Sheet2!$A$1:$B$270,2,FALSE)</f>
        <v>MADURA</v>
      </c>
    </row>
    <row r="2597" spans="1:61">
      <c r="A2597">
        <v>2596</v>
      </c>
      <c r="B2597">
        <v>1002524496</v>
      </c>
      <c r="C2597">
        <v>3</v>
      </c>
      <c r="D2597" t="s">
        <v>42</v>
      </c>
      <c r="E2597">
        <v>5</v>
      </c>
      <c r="F2597" t="s">
        <v>102</v>
      </c>
      <c r="G2597" t="s">
        <v>99</v>
      </c>
      <c r="H2597" t="s">
        <v>349</v>
      </c>
      <c r="I2597" t="s">
        <v>213</v>
      </c>
      <c r="J2597" t="s">
        <v>214</v>
      </c>
      <c r="K2597" t="s">
        <v>149</v>
      </c>
      <c r="L2597" t="s">
        <v>606</v>
      </c>
      <c r="M2597" t="s">
        <v>76</v>
      </c>
      <c r="N2597" t="s">
        <v>216</v>
      </c>
      <c r="O2597" s="57">
        <v>46247.604131944441</v>
      </c>
      <c r="P2597" s="57">
        <v>46248.72184027778</v>
      </c>
      <c r="Q2597">
        <v>69365250</v>
      </c>
      <c r="R2597">
        <v>3332817007</v>
      </c>
      <c r="S2597">
        <v>152516206919</v>
      </c>
      <c r="T2597" t="s">
        <v>9585</v>
      </c>
      <c r="U2597" t="s">
        <v>9586</v>
      </c>
      <c r="V2597" t="s">
        <v>9587</v>
      </c>
      <c r="Z2597">
        <v>114.249541573226</v>
      </c>
      <c r="AA2597">
        <v>-8.3563315976011801</v>
      </c>
      <c r="AB2597" t="s">
        <v>9588</v>
      </c>
      <c r="AC2597" t="s">
        <v>217</v>
      </c>
      <c r="AL2597" t="s">
        <v>218</v>
      </c>
      <c r="AM2597" t="s">
        <v>8479</v>
      </c>
      <c r="AN2597" t="s">
        <v>6</v>
      </c>
      <c r="AO2597" t="s">
        <v>8882</v>
      </c>
      <c r="AP2597" s="57">
        <v>46248.541666666664</v>
      </c>
      <c r="AR2597" t="s">
        <v>219</v>
      </c>
      <c r="AS2597" t="s">
        <v>349</v>
      </c>
      <c r="AT2597" t="s">
        <v>231</v>
      </c>
      <c r="AU2597">
        <v>20260814</v>
      </c>
      <c r="AV2597" t="s">
        <v>222</v>
      </c>
      <c r="AW2597" t="s">
        <v>941</v>
      </c>
      <c r="AX2597" t="s">
        <v>223</v>
      </c>
      <c r="BA2597" s="57">
        <v>46248.541666666664</v>
      </c>
      <c r="BB2597" t="s">
        <v>8479</v>
      </c>
      <c r="BC2597">
        <v>2026</v>
      </c>
      <c r="BD2597">
        <v>8</v>
      </c>
      <c r="BE2597">
        <v>14</v>
      </c>
      <c r="BF2597" s="6">
        <f t="shared" si="120"/>
        <v>46248</v>
      </c>
      <c r="BG2597">
        <f t="shared" si="121"/>
        <v>-0.54166666666424135</v>
      </c>
      <c r="BH2597" t="str">
        <f t="shared" si="122"/>
        <v>COMPLY</v>
      </c>
      <c r="BI2597" t="str">
        <f>VLOOKUP(H2597,Sheet2!$A$1:$B$270,2,FALSE)</f>
        <v>BANYUWANGI</v>
      </c>
    </row>
    <row r="2598" spans="1:61">
      <c r="A2598">
        <v>2597</v>
      </c>
      <c r="B2598">
        <v>1002519223</v>
      </c>
      <c r="C2598">
        <v>3</v>
      </c>
      <c r="D2598" t="s">
        <v>38</v>
      </c>
      <c r="E2598">
        <v>5</v>
      </c>
      <c r="F2598" t="s">
        <v>90</v>
      </c>
      <c r="G2598" t="s">
        <v>90</v>
      </c>
      <c r="H2598" t="s">
        <v>459</v>
      </c>
      <c r="I2598" t="s">
        <v>213</v>
      </c>
      <c r="J2598" t="s">
        <v>214</v>
      </c>
      <c r="K2598" t="s">
        <v>149</v>
      </c>
      <c r="L2598" t="s">
        <v>215</v>
      </c>
      <c r="M2598" t="s">
        <v>76</v>
      </c>
      <c r="N2598" t="s">
        <v>216</v>
      </c>
      <c r="O2598" s="57">
        <v>46245.428425925929</v>
      </c>
      <c r="P2598" s="57">
        <v>46245.692800925928</v>
      </c>
      <c r="Q2598">
        <v>69363004</v>
      </c>
      <c r="S2598">
        <v>152640225877</v>
      </c>
      <c r="T2598" t="s">
        <v>7748</v>
      </c>
      <c r="U2598" t="s">
        <v>7749</v>
      </c>
      <c r="V2598" t="s">
        <v>7750</v>
      </c>
      <c r="Z2598">
        <v>111.93897843360899</v>
      </c>
      <c r="AA2598">
        <v>-7.71024476939676</v>
      </c>
      <c r="AB2598" t="s">
        <v>7751</v>
      </c>
      <c r="AC2598" t="s">
        <v>217</v>
      </c>
      <c r="AL2598" t="s">
        <v>218</v>
      </c>
      <c r="AM2598" t="s">
        <v>6971</v>
      </c>
      <c r="AN2598" t="s">
        <v>6</v>
      </c>
      <c r="AO2598" s="57">
        <v>46334.444328703707</v>
      </c>
      <c r="AP2598" s="57">
        <v>46246.333333333336</v>
      </c>
      <c r="AR2598" t="s">
        <v>219</v>
      </c>
      <c r="AS2598" t="s">
        <v>459</v>
      </c>
      <c r="AT2598" t="s">
        <v>231</v>
      </c>
      <c r="AU2598">
        <v>20260811</v>
      </c>
      <c r="AV2598" t="s">
        <v>222</v>
      </c>
      <c r="AW2598" t="s">
        <v>1010</v>
      </c>
      <c r="AX2598" t="s">
        <v>223</v>
      </c>
      <c r="BA2598" s="57">
        <v>46246.333333333336</v>
      </c>
      <c r="BB2598" t="s">
        <v>6971</v>
      </c>
      <c r="BC2598">
        <v>2026</v>
      </c>
      <c r="BD2598">
        <v>8</v>
      </c>
      <c r="BE2598">
        <v>11</v>
      </c>
      <c r="BF2598" s="6">
        <f t="shared" si="120"/>
        <v>46245</v>
      </c>
      <c r="BG2598">
        <f t="shared" si="121"/>
        <v>-1.3333333333357587</v>
      </c>
      <c r="BH2598" t="str">
        <f t="shared" si="122"/>
        <v>COMPLY</v>
      </c>
      <c r="BI2598" t="str">
        <f>VLOOKUP(H2598,Sheet2!$A$1:$B$270,2,FALSE)</f>
        <v>KEDIRI</v>
      </c>
    </row>
    <row r="2599" spans="1:61">
      <c r="A2599">
        <v>2598</v>
      </c>
      <c r="B2599">
        <v>1002508902</v>
      </c>
      <c r="C2599">
        <v>3</v>
      </c>
      <c r="D2599" t="s">
        <v>34</v>
      </c>
      <c r="E2599">
        <v>5</v>
      </c>
      <c r="F2599" t="s">
        <v>573</v>
      </c>
      <c r="G2599" t="s">
        <v>79</v>
      </c>
      <c r="H2599" t="s">
        <v>471</v>
      </c>
      <c r="I2599" t="s">
        <v>213</v>
      </c>
      <c r="J2599" t="s">
        <v>214</v>
      </c>
      <c r="K2599" t="s">
        <v>149</v>
      </c>
      <c r="M2599" t="s">
        <v>76</v>
      </c>
      <c r="N2599" t="s">
        <v>216</v>
      </c>
      <c r="O2599" s="57">
        <v>46238.645381944443</v>
      </c>
      <c r="P2599" s="57">
        <v>46241.33452546296</v>
      </c>
      <c r="Q2599">
        <v>69358460</v>
      </c>
      <c r="S2599">
        <v>172407213204</v>
      </c>
      <c r="T2599" t="s">
        <v>3208</v>
      </c>
      <c r="U2599" t="s">
        <v>3209</v>
      </c>
      <c r="V2599" t="s">
        <v>3210</v>
      </c>
      <c r="Z2599">
        <v>115.3215168</v>
      </c>
      <c r="AA2599">
        <v>-8.5734911</v>
      </c>
      <c r="AB2599" t="s">
        <v>3211</v>
      </c>
      <c r="AC2599" t="s">
        <v>230</v>
      </c>
      <c r="AL2599" t="s">
        <v>218</v>
      </c>
      <c r="AM2599" t="s">
        <v>2289</v>
      </c>
      <c r="AN2599" t="s">
        <v>6</v>
      </c>
      <c r="AO2599" s="57">
        <v>46120.652789351851</v>
      </c>
      <c r="AP2599" s="57">
        <v>46239.541666666664</v>
      </c>
      <c r="AR2599" t="s">
        <v>219</v>
      </c>
      <c r="AS2599" t="s">
        <v>471</v>
      </c>
      <c r="AT2599" t="s">
        <v>231</v>
      </c>
      <c r="AU2599">
        <v>20260807</v>
      </c>
      <c r="AV2599" t="s">
        <v>222</v>
      </c>
      <c r="AW2599" t="s">
        <v>591</v>
      </c>
      <c r="AX2599" t="s">
        <v>223</v>
      </c>
      <c r="BA2599" s="57">
        <v>46239.541666666664</v>
      </c>
      <c r="BB2599" t="s">
        <v>2289</v>
      </c>
      <c r="BC2599">
        <v>2026</v>
      </c>
      <c r="BD2599">
        <v>8</v>
      </c>
      <c r="BE2599">
        <v>7</v>
      </c>
      <c r="BF2599" s="6">
        <f t="shared" si="120"/>
        <v>46241</v>
      </c>
      <c r="BG2599">
        <f t="shared" si="121"/>
        <v>1.4583333333357587</v>
      </c>
      <c r="BH2599" t="str">
        <f t="shared" si="122"/>
        <v>NOT COMPLY</v>
      </c>
      <c r="BI2599" t="str">
        <f>VLOOKUP(H2599,Sheet2!$A$1:$B$270,2,FALSE)</f>
        <v>GIANYAR</v>
      </c>
    </row>
    <row r="2600" spans="1:61">
      <c r="A2600">
        <v>2599</v>
      </c>
      <c r="B2600">
        <v>1002505592</v>
      </c>
      <c r="C2600">
        <v>3</v>
      </c>
      <c r="D2600" t="s">
        <v>49</v>
      </c>
      <c r="E2600">
        <v>4</v>
      </c>
      <c r="F2600" t="s">
        <v>252</v>
      </c>
      <c r="G2600" t="s">
        <v>553</v>
      </c>
      <c r="H2600" t="s">
        <v>1076</v>
      </c>
      <c r="I2600" t="s">
        <v>213</v>
      </c>
      <c r="J2600" t="s">
        <v>214</v>
      </c>
      <c r="K2600" t="s">
        <v>149</v>
      </c>
      <c r="L2600" t="s">
        <v>215</v>
      </c>
      <c r="M2600" t="s">
        <v>236</v>
      </c>
      <c r="N2600" t="s">
        <v>216</v>
      </c>
      <c r="O2600" s="57">
        <v>46237.38789351852</v>
      </c>
      <c r="P2600" s="57">
        <v>46239.37877314815</v>
      </c>
      <c r="Q2600">
        <v>69355675</v>
      </c>
      <c r="T2600" t="s">
        <v>1161</v>
      </c>
      <c r="V2600" t="s">
        <v>1164</v>
      </c>
      <c r="Z2600">
        <v>108.87929</v>
      </c>
      <c r="AA2600">
        <v>-6.8726000000000003</v>
      </c>
      <c r="AB2600" t="s">
        <v>1165</v>
      </c>
      <c r="AC2600" t="s">
        <v>237</v>
      </c>
      <c r="AL2600" t="s">
        <v>218</v>
      </c>
      <c r="AM2600" t="s">
        <v>1166</v>
      </c>
      <c r="AN2600" t="s">
        <v>6</v>
      </c>
      <c r="AO2600" s="57">
        <v>46089.392812500002</v>
      </c>
      <c r="AP2600" s="57">
        <v>46235</v>
      </c>
      <c r="AR2600" t="s">
        <v>312</v>
      </c>
      <c r="AS2600" t="s">
        <v>1076</v>
      </c>
      <c r="AT2600" t="s">
        <v>231</v>
      </c>
      <c r="AV2600" t="s">
        <v>3212</v>
      </c>
      <c r="AW2600" t="s">
        <v>1018</v>
      </c>
      <c r="AX2600" t="s">
        <v>223</v>
      </c>
      <c r="AZ2600" t="s">
        <v>3212</v>
      </c>
      <c r="BA2600" s="57">
        <v>46235.333333333336</v>
      </c>
      <c r="BB2600" t="s">
        <v>1166</v>
      </c>
      <c r="BF2600" s="6" t="e">
        <f t="shared" si="120"/>
        <v>#NUM!</v>
      </c>
      <c r="BG2600" t="e">
        <f t="shared" si="121"/>
        <v>#NUM!</v>
      </c>
      <c r="BH2600" t="e">
        <f t="shared" si="122"/>
        <v>#NUM!</v>
      </c>
      <c r="BI2600" t="e">
        <f>VLOOKUP(H2600,Sheet2!$A$1:$B$270,2,FALSE)</f>
        <v>#N/A</v>
      </c>
    </row>
    <row r="2601" spans="1:61">
      <c r="A2601">
        <v>2600</v>
      </c>
      <c r="B2601">
        <v>1002512387</v>
      </c>
      <c r="C2601">
        <v>3</v>
      </c>
      <c r="D2601" t="s">
        <v>38</v>
      </c>
      <c r="E2601">
        <v>5</v>
      </c>
      <c r="F2601" t="s">
        <v>250</v>
      </c>
      <c r="G2601" t="s">
        <v>87</v>
      </c>
      <c r="H2601" t="s">
        <v>430</v>
      </c>
      <c r="I2601" t="s">
        <v>213</v>
      </c>
      <c r="J2601" t="s">
        <v>214</v>
      </c>
      <c r="K2601" t="s">
        <v>149</v>
      </c>
      <c r="M2601" t="s">
        <v>76</v>
      </c>
      <c r="N2601" t="s">
        <v>216</v>
      </c>
      <c r="O2601" s="57">
        <v>46240.559039351851</v>
      </c>
      <c r="P2601" s="57">
        <v>46240.630798611113</v>
      </c>
      <c r="Q2601">
        <v>69358315</v>
      </c>
      <c r="S2601">
        <v>152721299700</v>
      </c>
      <c r="T2601" t="s">
        <v>3223</v>
      </c>
      <c r="U2601" t="s">
        <v>3224</v>
      </c>
      <c r="V2601" t="s">
        <v>3225</v>
      </c>
      <c r="Z2601">
        <v>112.73863489999999</v>
      </c>
      <c r="AA2601">
        <v>-7.9160344</v>
      </c>
      <c r="AB2601" t="s">
        <v>3226</v>
      </c>
      <c r="AC2601" t="s">
        <v>290</v>
      </c>
      <c r="AL2601" t="s">
        <v>218</v>
      </c>
      <c r="AM2601" t="s">
        <v>3227</v>
      </c>
      <c r="AN2601" t="s">
        <v>6</v>
      </c>
      <c r="AO2601" s="57">
        <v>46181.569502314815</v>
      </c>
      <c r="AR2601" t="s">
        <v>219</v>
      </c>
      <c r="AS2601" t="s">
        <v>430</v>
      </c>
      <c r="AT2601" t="s">
        <v>231</v>
      </c>
      <c r="AU2601">
        <v>20260806</v>
      </c>
      <c r="AV2601" t="s">
        <v>222</v>
      </c>
      <c r="AW2601" t="s">
        <v>561</v>
      </c>
      <c r="AX2601" t="s">
        <v>223</v>
      </c>
      <c r="BA2601" s="57">
        <v>46240.291666666664</v>
      </c>
      <c r="BB2601" t="s">
        <v>3227</v>
      </c>
      <c r="BC2601">
        <v>2026</v>
      </c>
      <c r="BD2601">
        <v>8</v>
      </c>
      <c r="BE2601">
        <v>6</v>
      </c>
      <c r="BF2601" s="6">
        <f t="shared" si="120"/>
        <v>46240</v>
      </c>
      <c r="BG2601">
        <f t="shared" si="121"/>
        <v>-0.29166666666424135</v>
      </c>
      <c r="BH2601" t="str">
        <f t="shared" si="122"/>
        <v>COMPLY</v>
      </c>
      <c r="BI2601" t="str">
        <f>VLOOKUP(H2601,Sheet2!$A$1:$B$270,2,FALSE)</f>
        <v>BATU</v>
      </c>
    </row>
    <row r="2602" spans="1:61">
      <c r="A2602">
        <v>2601</v>
      </c>
      <c r="B2602">
        <v>1002520314</v>
      </c>
      <c r="C2602">
        <v>3</v>
      </c>
      <c r="D2602" t="s">
        <v>42</v>
      </c>
      <c r="E2602">
        <v>5</v>
      </c>
      <c r="F2602" t="s">
        <v>106</v>
      </c>
      <c r="G2602" t="s">
        <v>107</v>
      </c>
      <c r="H2602" t="s">
        <v>264</v>
      </c>
      <c r="I2602" t="s">
        <v>213</v>
      </c>
      <c r="J2602" t="s">
        <v>214</v>
      </c>
      <c r="K2602" t="s">
        <v>149</v>
      </c>
      <c r="M2602" t="s">
        <v>76</v>
      </c>
      <c r="N2602" t="s">
        <v>216</v>
      </c>
      <c r="O2602" s="57">
        <v>46245.626192129632</v>
      </c>
      <c r="P2602" s="57">
        <v>46246.473252314812</v>
      </c>
      <c r="Q2602">
        <v>69363511</v>
      </c>
      <c r="S2602">
        <v>152505340825</v>
      </c>
      <c r="T2602" t="s">
        <v>7752</v>
      </c>
      <c r="U2602" t="s">
        <v>7753</v>
      </c>
      <c r="V2602" t="s">
        <v>7754</v>
      </c>
      <c r="Z2602">
        <v>113.2203813</v>
      </c>
      <c r="AA2602">
        <v>-7.7702065999999999</v>
      </c>
      <c r="AB2602" t="s">
        <v>7755</v>
      </c>
      <c r="AC2602" t="s">
        <v>230</v>
      </c>
      <c r="AL2602" t="s">
        <v>218</v>
      </c>
      <c r="AM2602" t="s">
        <v>7756</v>
      </c>
      <c r="AN2602" t="s">
        <v>6</v>
      </c>
      <c r="AO2602" s="57">
        <v>46334.632141203707</v>
      </c>
      <c r="AP2602" s="57">
        <v>46246.541666666664</v>
      </c>
      <c r="AR2602" t="s">
        <v>219</v>
      </c>
      <c r="AS2602" t="s">
        <v>264</v>
      </c>
      <c r="AT2602" t="s">
        <v>231</v>
      </c>
      <c r="AU2602">
        <v>20260812</v>
      </c>
      <c r="AV2602" t="s">
        <v>222</v>
      </c>
      <c r="AW2602" t="s">
        <v>561</v>
      </c>
      <c r="AX2602" t="s">
        <v>223</v>
      </c>
      <c r="BA2602" s="57">
        <v>46246.541666666664</v>
      </c>
      <c r="BB2602" t="s">
        <v>7756</v>
      </c>
      <c r="BC2602">
        <v>2026</v>
      </c>
      <c r="BD2602">
        <v>8</v>
      </c>
      <c r="BE2602">
        <v>12</v>
      </c>
      <c r="BF2602" s="6">
        <f t="shared" si="120"/>
        <v>46246</v>
      </c>
      <c r="BG2602">
        <f t="shared" si="121"/>
        <v>-0.54166666666424135</v>
      </c>
      <c r="BH2602" t="str">
        <f t="shared" si="122"/>
        <v>COMPLY</v>
      </c>
      <c r="BI2602" t="str">
        <f>VLOOKUP(H2602,Sheet2!$A$1:$B$270,2,FALSE)</f>
        <v>PROBOLINGGO</v>
      </c>
    </row>
    <row r="2603" spans="1:61">
      <c r="A2603">
        <v>2602</v>
      </c>
      <c r="B2603">
        <v>1002517433</v>
      </c>
      <c r="C2603">
        <v>3</v>
      </c>
      <c r="D2603" t="s">
        <v>49</v>
      </c>
      <c r="E2603">
        <v>4</v>
      </c>
      <c r="F2603" t="s">
        <v>246</v>
      </c>
      <c r="G2603" t="s">
        <v>247</v>
      </c>
      <c r="H2603" t="s">
        <v>925</v>
      </c>
      <c r="I2603" t="s">
        <v>213</v>
      </c>
      <c r="J2603" t="s">
        <v>214</v>
      </c>
      <c r="K2603" t="s">
        <v>149</v>
      </c>
      <c r="M2603" t="s">
        <v>933</v>
      </c>
      <c r="N2603" t="s">
        <v>608</v>
      </c>
      <c r="O2603" s="57">
        <v>46244.478622685187</v>
      </c>
      <c r="P2603" s="57">
        <v>46247.434756944444</v>
      </c>
      <c r="Q2603">
        <v>68988943</v>
      </c>
      <c r="S2603">
        <v>142406122706</v>
      </c>
      <c r="T2603" t="s">
        <v>3257</v>
      </c>
      <c r="U2603" t="s">
        <v>6679</v>
      </c>
      <c r="V2603" t="s">
        <v>6680</v>
      </c>
      <c r="Z2603">
        <v>110.41603619999999</v>
      </c>
      <c r="AA2603">
        <v>-6.978529</v>
      </c>
      <c r="AB2603" t="s">
        <v>6681</v>
      </c>
      <c r="AC2603" t="s">
        <v>226</v>
      </c>
      <c r="AL2603" t="s">
        <v>218</v>
      </c>
      <c r="AM2603" t="s">
        <v>6682</v>
      </c>
      <c r="AN2603" t="s">
        <v>6</v>
      </c>
      <c r="AO2603" s="57">
        <v>46303.486157407409</v>
      </c>
      <c r="AP2603" s="57">
        <v>46245.541666666664</v>
      </c>
      <c r="AQ2603" t="s">
        <v>248</v>
      </c>
      <c r="AR2603" t="s">
        <v>12</v>
      </c>
      <c r="AS2603" t="s">
        <v>925</v>
      </c>
      <c r="AT2603" t="s">
        <v>231</v>
      </c>
      <c r="AV2603" t="s">
        <v>917</v>
      </c>
      <c r="AW2603" t="s">
        <v>561</v>
      </c>
      <c r="AX2603" t="s">
        <v>223</v>
      </c>
      <c r="BA2603" s="57">
        <v>46245.541666666664</v>
      </c>
      <c r="BB2603" t="s">
        <v>6682</v>
      </c>
      <c r="BF2603" s="6" t="e">
        <f t="shared" si="120"/>
        <v>#NUM!</v>
      </c>
      <c r="BG2603" t="e">
        <f t="shared" si="121"/>
        <v>#NUM!</v>
      </c>
      <c r="BH2603" t="e">
        <f t="shared" si="122"/>
        <v>#NUM!</v>
      </c>
      <c r="BI2603" t="e">
        <f>VLOOKUP(H2603,Sheet2!$A$1:$B$270,2,FALSE)</f>
        <v>#N/A</v>
      </c>
    </row>
    <row r="2604" spans="1:61">
      <c r="A2604">
        <v>2603</v>
      </c>
      <c r="B2604">
        <v>1002510709</v>
      </c>
      <c r="C2604">
        <v>3</v>
      </c>
      <c r="D2604" t="s">
        <v>59</v>
      </c>
      <c r="E2604">
        <v>4</v>
      </c>
      <c r="F2604" t="s">
        <v>243</v>
      </c>
      <c r="G2604" t="s">
        <v>243</v>
      </c>
      <c r="H2604" t="s">
        <v>294</v>
      </c>
      <c r="I2604" t="s">
        <v>213</v>
      </c>
      <c r="J2604" t="s">
        <v>214</v>
      </c>
      <c r="K2604" t="s">
        <v>149</v>
      </c>
      <c r="M2604" t="s">
        <v>76</v>
      </c>
      <c r="N2604" t="s">
        <v>216</v>
      </c>
      <c r="O2604" s="57">
        <v>46239.591111111113</v>
      </c>
      <c r="P2604" s="57">
        <v>46241.312916666669</v>
      </c>
      <c r="Q2604">
        <v>69359242</v>
      </c>
      <c r="S2604">
        <v>146137149183</v>
      </c>
      <c r="T2604" t="s">
        <v>3231</v>
      </c>
      <c r="U2604" t="s">
        <v>3232</v>
      </c>
      <c r="V2604" t="s">
        <v>3233</v>
      </c>
      <c r="Z2604">
        <v>110.32652330000001</v>
      </c>
      <c r="AA2604">
        <v>-7.3696593000000004</v>
      </c>
      <c r="AB2604" t="s">
        <v>3234</v>
      </c>
      <c r="AC2604" t="s">
        <v>226</v>
      </c>
      <c r="AL2604" t="s">
        <v>218</v>
      </c>
      <c r="AM2604" t="s">
        <v>3235</v>
      </c>
      <c r="AN2604" t="s">
        <v>6</v>
      </c>
      <c r="AO2604" s="57">
        <v>46150.601111111115</v>
      </c>
      <c r="AP2604" s="57">
        <v>46247.333333333336</v>
      </c>
      <c r="AR2604" t="s">
        <v>219</v>
      </c>
      <c r="AS2604" t="s">
        <v>294</v>
      </c>
      <c r="AT2604" t="s">
        <v>231</v>
      </c>
      <c r="AU2604">
        <v>20260807</v>
      </c>
      <c r="AV2604" t="s">
        <v>222</v>
      </c>
      <c r="AW2604" t="s">
        <v>561</v>
      </c>
      <c r="AX2604" t="s">
        <v>223</v>
      </c>
      <c r="BA2604" s="57">
        <v>46247.333333333336</v>
      </c>
      <c r="BB2604" t="s">
        <v>3235</v>
      </c>
      <c r="BC2604">
        <v>2026</v>
      </c>
      <c r="BD2604">
        <v>8</v>
      </c>
      <c r="BE2604">
        <v>7</v>
      </c>
      <c r="BF2604" s="6">
        <f t="shared" si="120"/>
        <v>46241</v>
      </c>
      <c r="BG2604">
        <f t="shared" si="121"/>
        <v>-6.3333333333357587</v>
      </c>
      <c r="BH2604" t="str">
        <f t="shared" si="122"/>
        <v>COMPLY</v>
      </c>
      <c r="BI2604" t="e">
        <f>VLOOKUP(H2604,Sheet2!$A$1:$B$270,2,FALSE)</f>
        <v>#N/A</v>
      </c>
    </row>
    <row r="2605" spans="1:61">
      <c r="A2605">
        <v>2604</v>
      </c>
      <c r="B2605">
        <v>1002530694</v>
      </c>
      <c r="C2605">
        <v>3</v>
      </c>
      <c r="D2605" t="s">
        <v>55</v>
      </c>
      <c r="E2605">
        <v>5</v>
      </c>
      <c r="F2605" t="s">
        <v>228</v>
      </c>
      <c r="G2605" t="s">
        <v>121</v>
      </c>
      <c r="H2605" t="s">
        <v>387</v>
      </c>
      <c r="I2605" t="s">
        <v>213</v>
      </c>
      <c r="J2605" t="s">
        <v>214</v>
      </c>
      <c r="K2605" t="s">
        <v>149</v>
      </c>
      <c r="L2605" t="s">
        <v>215</v>
      </c>
      <c r="M2605" t="s">
        <v>76</v>
      </c>
      <c r="N2605" t="s">
        <v>216</v>
      </c>
      <c r="O2605" s="57">
        <v>46251.48537037037</v>
      </c>
      <c r="P2605" s="57">
        <v>46252.795104166667</v>
      </c>
      <c r="Q2605">
        <v>69367975</v>
      </c>
      <c r="S2605">
        <v>152435222811</v>
      </c>
      <c r="T2605" t="s">
        <v>12321</v>
      </c>
      <c r="U2605" t="s">
        <v>12322</v>
      </c>
      <c r="V2605" t="s">
        <v>12323</v>
      </c>
      <c r="Z2605">
        <v>112.741118855774</v>
      </c>
      <c r="AA2605">
        <v>-7.0992810448970802</v>
      </c>
      <c r="AB2605" t="s">
        <v>12324</v>
      </c>
      <c r="AC2605" t="s">
        <v>217</v>
      </c>
      <c r="AL2605" t="s">
        <v>218</v>
      </c>
      <c r="AM2605" t="s">
        <v>12325</v>
      </c>
      <c r="AN2605" t="s">
        <v>6</v>
      </c>
      <c r="AO2605" t="s">
        <v>10471</v>
      </c>
      <c r="AP2605" s="57">
        <v>46252.541666666664</v>
      </c>
      <c r="AR2605" t="s">
        <v>219</v>
      </c>
      <c r="AS2605" t="s">
        <v>387</v>
      </c>
      <c r="AT2605" t="s">
        <v>221</v>
      </c>
      <c r="AU2605">
        <v>20260818</v>
      </c>
      <c r="AV2605" t="s">
        <v>222</v>
      </c>
      <c r="AW2605" t="s">
        <v>947</v>
      </c>
      <c r="AX2605" t="s">
        <v>223</v>
      </c>
      <c r="BA2605" s="57">
        <v>46252.541666666664</v>
      </c>
      <c r="BB2605" t="s">
        <v>12325</v>
      </c>
      <c r="BC2605">
        <v>2026</v>
      </c>
      <c r="BD2605">
        <v>8</v>
      </c>
      <c r="BE2605">
        <v>18</v>
      </c>
      <c r="BF2605" s="6">
        <f t="shared" si="120"/>
        <v>46252</v>
      </c>
      <c r="BG2605">
        <f t="shared" si="121"/>
        <v>-0.54166666666424135</v>
      </c>
      <c r="BH2605" t="str">
        <f t="shared" si="122"/>
        <v>COMPLY</v>
      </c>
      <c r="BI2605" t="str">
        <f>VLOOKUP(H2605,Sheet2!$A$1:$B$270,2,FALSE)</f>
        <v>MADURA</v>
      </c>
    </row>
    <row r="2606" spans="1:61">
      <c r="A2606">
        <v>2605</v>
      </c>
      <c r="B2606">
        <v>1002515583</v>
      </c>
      <c r="C2606">
        <v>3</v>
      </c>
      <c r="D2606" t="s">
        <v>59</v>
      </c>
      <c r="E2606">
        <v>4</v>
      </c>
      <c r="F2606" t="s">
        <v>224</v>
      </c>
      <c r="G2606" t="s">
        <v>581</v>
      </c>
      <c r="H2606" t="s">
        <v>1069</v>
      </c>
      <c r="I2606" t="s">
        <v>213</v>
      </c>
      <c r="J2606" t="s">
        <v>214</v>
      </c>
      <c r="K2606" t="s">
        <v>149</v>
      </c>
      <c r="L2606" t="s">
        <v>215</v>
      </c>
      <c r="M2606" t="s">
        <v>575</v>
      </c>
      <c r="N2606" t="s">
        <v>216</v>
      </c>
      <c r="O2606" s="57">
        <v>46242.357592592591</v>
      </c>
      <c r="P2606" s="57">
        <v>46244.539131944446</v>
      </c>
      <c r="Q2606">
        <v>69361219</v>
      </c>
      <c r="S2606">
        <v>146394104897</v>
      </c>
      <c r="T2606" t="s">
        <v>5569</v>
      </c>
      <c r="U2606" t="s">
        <v>5570</v>
      </c>
      <c r="V2606" t="s">
        <v>5571</v>
      </c>
      <c r="Z2606">
        <v>109.335966</v>
      </c>
      <c r="AA2606">
        <v>-7.2959639999999997</v>
      </c>
      <c r="AB2606" t="s">
        <v>5572</v>
      </c>
      <c r="AC2606" t="s">
        <v>237</v>
      </c>
      <c r="AL2606" t="s">
        <v>218</v>
      </c>
      <c r="AM2606" t="s">
        <v>5573</v>
      </c>
      <c r="AN2606" t="s">
        <v>6</v>
      </c>
      <c r="AO2606" s="57">
        <v>46242.360983796294</v>
      </c>
      <c r="AP2606" s="57">
        <v>46243.625</v>
      </c>
      <c r="AQ2606" t="s">
        <v>248</v>
      </c>
      <c r="AR2606" t="s">
        <v>14</v>
      </c>
      <c r="AS2606" t="s">
        <v>1069</v>
      </c>
      <c r="AT2606" t="s">
        <v>231</v>
      </c>
      <c r="AV2606" t="s">
        <v>6683</v>
      </c>
      <c r="AW2606" t="s">
        <v>1014</v>
      </c>
      <c r="AX2606" t="s">
        <v>223</v>
      </c>
      <c r="BA2606" s="57">
        <v>46243.625</v>
      </c>
      <c r="BB2606" t="s">
        <v>5573</v>
      </c>
      <c r="BF2606" s="6" t="e">
        <f t="shared" si="120"/>
        <v>#NUM!</v>
      </c>
      <c r="BG2606" t="e">
        <f t="shared" si="121"/>
        <v>#NUM!</v>
      </c>
      <c r="BH2606" t="e">
        <f t="shared" si="122"/>
        <v>#NUM!</v>
      </c>
      <c r="BI2606" t="e">
        <f>VLOOKUP(H2606,Sheet2!$A$1:$B$270,2,FALSE)</f>
        <v>#N/A</v>
      </c>
    </row>
    <row r="2607" spans="1:61">
      <c r="A2607">
        <v>2606</v>
      </c>
      <c r="B2607">
        <v>1002522637</v>
      </c>
      <c r="C2607">
        <v>3</v>
      </c>
      <c r="D2607" t="s">
        <v>49</v>
      </c>
      <c r="E2607">
        <v>4</v>
      </c>
      <c r="F2607" t="s">
        <v>252</v>
      </c>
      <c r="G2607" t="s">
        <v>252</v>
      </c>
      <c r="H2607" t="s">
        <v>676</v>
      </c>
      <c r="I2607" t="s">
        <v>213</v>
      </c>
      <c r="J2607" t="s">
        <v>214</v>
      </c>
      <c r="K2607" t="s">
        <v>149</v>
      </c>
      <c r="L2607" t="s">
        <v>215</v>
      </c>
      <c r="M2607" t="s">
        <v>76</v>
      </c>
      <c r="N2607" t="s">
        <v>216</v>
      </c>
      <c r="O2607" s="57">
        <v>46246.645092592589</v>
      </c>
      <c r="P2607" s="57">
        <v>46247.577743055554</v>
      </c>
      <c r="Q2607">
        <v>69364438</v>
      </c>
      <c r="S2607">
        <v>146285103793</v>
      </c>
      <c r="T2607" t="s">
        <v>8645</v>
      </c>
      <c r="U2607" t="s">
        <v>8646</v>
      </c>
      <c r="V2607" t="s">
        <v>8647</v>
      </c>
      <c r="Z2607">
        <v>109.6441954</v>
      </c>
      <c r="AA2607">
        <v>-6.9931412999999996</v>
      </c>
      <c r="AB2607" t="s">
        <v>8648</v>
      </c>
      <c r="AC2607" t="s">
        <v>237</v>
      </c>
      <c r="AL2607" t="s">
        <v>218</v>
      </c>
      <c r="AM2607" t="s">
        <v>8649</v>
      </c>
      <c r="AN2607" t="s">
        <v>6</v>
      </c>
      <c r="AO2607" s="57">
        <v>46364.652662037035</v>
      </c>
      <c r="AP2607" s="57">
        <v>46247.625</v>
      </c>
      <c r="AR2607" t="s">
        <v>219</v>
      </c>
      <c r="AS2607" t="s">
        <v>676</v>
      </c>
      <c r="AT2607" t="s">
        <v>231</v>
      </c>
      <c r="AU2607">
        <v>20260813</v>
      </c>
      <c r="AV2607" t="s">
        <v>222</v>
      </c>
      <c r="AW2607" t="s">
        <v>1010</v>
      </c>
      <c r="AX2607" t="s">
        <v>223</v>
      </c>
      <c r="BA2607" s="57">
        <v>46247.625</v>
      </c>
      <c r="BB2607" t="s">
        <v>8649</v>
      </c>
      <c r="BC2607">
        <v>2026</v>
      </c>
      <c r="BD2607">
        <v>8</v>
      </c>
      <c r="BE2607">
        <v>13</v>
      </c>
      <c r="BF2607" s="6">
        <f t="shared" si="120"/>
        <v>46247</v>
      </c>
      <c r="BG2607">
        <f t="shared" si="121"/>
        <v>-0.625</v>
      </c>
      <c r="BH2607" t="str">
        <f t="shared" si="122"/>
        <v>COMPLY</v>
      </c>
      <c r="BI2607" t="e">
        <f>VLOOKUP(H2607,Sheet2!$A$1:$B$270,2,FALSE)</f>
        <v>#N/A</v>
      </c>
    </row>
    <row r="2608" spans="1:61">
      <c r="A2608">
        <v>2607</v>
      </c>
      <c r="B2608">
        <v>1002527184</v>
      </c>
      <c r="C2608">
        <v>3</v>
      </c>
      <c r="D2608" t="s">
        <v>49</v>
      </c>
      <c r="E2608">
        <v>4</v>
      </c>
      <c r="F2608" t="s">
        <v>252</v>
      </c>
      <c r="G2608" t="s">
        <v>255</v>
      </c>
      <c r="H2608" t="s">
        <v>556</v>
      </c>
      <c r="I2608" t="s">
        <v>213</v>
      </c>
      <c r="J2608" t="s">
        <v>214</v>
      </c>
      <c r="K2608" t="s">
        <v>149</v>
      </c>
      <c r="L2608" t="s">
        <v>215</v>
      </c>
      <c r="M2608" t="s">
        <v>76</v>
      </c>
      <c r="N2608" t="s">
        <v>216</v>
      </c>
      <c r="O2608" s="57">
        <v>46248.690937500003</v>
      </c>
      <c r="P2608" s="57">
        <v>46249.615983796299</v>
      </c>
      <c r="Q2608">
        <v>69366350</v>
      </c>
      <c r="S2608">
        <v>142283119607</v>
      </c>
      <c r="T2608" t="s">
        <v>12326</v>
      </c>
      <c r="U2608" t="s">
        <v>12327</v>
      </c>
      <c r="V2608" t="s">
        <v>12328</v>
      </c>
      <c r="Z2608">
        <v>109.1268804</v>
      </c>
      <c r="AA2608">
        <v>-6.9630562999999999</v>
      </c>
      <c r="AB2608" t="s">
        <v>12329</v>
      </c>
      <c r="AC2608" t="s">
        <v>237</v>
      </c>
      <c r="AL2608" t="s">
        <v>218</v>
      </c>
      <c r="AM2608" t="s">
        <v>10070</v>
      </c>
      <c r="AN2608" t="s">
        <v>6</v>
      </c>
      <c r="AO2608" t="s">
        <v>9949</v>
      </c>
      <c r="AP2608" s="57">
        <v>46249.541666666664</v>
      </c>
      <c r="AR2608" t="s">
        <v>219</v>
      </c>
      <c r="AS2608" t="s">
        <v>556</v>
      </c>
      <c r="AT2608" t="s">
        <v>231</v>
      </c>
      <c r="AU2608">
        <v>20260815</v>
      </c>
      <c r="AV2608" t="s">
        <v>222</v>
      </c>
      <c r="AW2608" t="s">
        <v>1021</v>
      </c>
      <c r="AX2608" t="s">
        <v>223</v>
      </c>
      <c r="BA2608" s="57">
        <v>46249.541666666664</v>
      </c>
      <c r="BB2608" t="s">
        <v>10070</v>
      </c>
      <c r="BC2608">
        <v>2026</v>
      </c>
      <c r="BD2608">
        <v>8</v>
      </c>
      <c r="BE2608">
        <v>15</v>
      </c>
      <c r="BF2608" s="6">
        <f t="shared" si="120"/>
        <v>46249</v>
      </c>
      <c r="BG2608">
        <f t="shared" si="121"/>
        <v>-0.54166666666424135</v>
      </c>
      <c r="BH2608" t="str">
        <f t="shared" si="122"/>
        <v>COMPLY</v>
      </c>
      <c r="BI2608" t="e">
        <f>VLOOKUP(H2608,Sheet2!$A$1:$B$270,2,FALSE)</f>
        <v>#N/A</v>
      </c>
    </row>
    <row r="2609" spans="1:61">
      <c r="A2609">
        <v>2608</v>
      </c>
      <c r="B2609">
        <v>1002514430</v>
      </c>
      <c r="C2609">
        <v>3</v>
      </c>
      <c r="D2609" t="s">
        <v>59</v>
      </c>
      <c r="E2609">
        <v>4</v>
      </c>
      <c r="F2609" t="s">
        <v>224</v>
      </c>
      <c r="G2609" t="s">
        <v>224</v>
      </c>
      <c r="H2609" t="s">
        <v>1044</v>
      </c>
      <c r="I2609" t="s">
        <v>213</v>
      </c>
      <c r="J2609" t="s">
        <v>214</v>
      </c>
      <c r="K2609" t="s">
        <v>149</v>
      </c>
      <c r="M2609" t="s">
        <v>76</v>
      </c>
      <c r="N2609" t="s">
        <v>216</v>
      </c>
      <c r="O2609" s="57">
        <v>46241.496018518519</v>
      </c>
      <c r="P2609" s="57">
        <v>46241.59097222222</v>
      </c>
      <c r="Q2609">
        <v>69359347</v>
      </c>
      <c r="S2609">
        <v>146374601254</v>
      </c>
      <c r="T2609" t="s">
        <v>3020</v>
      </c>
      <c r="U2609" t="s">
        <v>5595</v>
      </c>
      <c r="V2609" t="s">
        <v>5596</v>
      </c>
      <c r="Z2609">
        <v>109.2979445</v>
      </c>
      <c r="AA2609">
        <v>-7.4742898999999996</v>
      </c>
      <c r="AB2609" t="s">
        <v>3023</v>
      </c>
      <c r="AC2609" t="s">
        <v>290</v>
      </c>
      <c r="AL2609" t="s">
        <v>218</v>
      </c>
      <c r="AM2609" t="s">
        <v>5597</v>
      </c>
      <c r="AN2609" t="s">
        <v>6</v>
      </c>
      <c r="AO2609" s="57">
        <v>46211.496574074074</v>
      </c>
      <c r="AR2609" t="s">
        <v>219</v>
      </c>
      <c r="AS2609" t="s">
        <v>1044</v>
      </c>
      <c r="AT2609" t="s">
        <v>231</v>
      </c>
      <c r="AU2609">
        <v>20260807</v>
      </c>
      <c r="AV2609" t="s">
        <v>222</v>
      </c>
      <c r="AW2609" t="s">
        <v>560</v>
      </c>
      <c r="AX2609" t="s">
        <v>223</v>
      </c>
      <c r="BA2609" s="57">
        <v>46241.291666666664</v>
      </c>
      <c r="BB2609" t="s">
        <v>5597</v>
      </c>
      <c r="BC2609">
        <v>2026</v>
      </c>
      <c r="BD2609">
        <v>8</v>
      </c>
      <c r="BE2609">
        <v>7</v>
      </c>
      <c r="BF2609" s="6">
        <f t="shared" si="120"/>
        <v>46241</v>
      </c>
      <c r="BG2609">
        <f t="shared" si="121"/>
        <v>-0.29166666666424135</v>
      </c>
      <c r="BH2609" t="str">
        <f t="shared" si="122"/>
        <v>COMPLY</v>
      </c>
      <c r="BI2609" t="e">
        <f>VLOOKUP(H2609,Sheet2!$A$1:$B$270,2,FALSE)</f>
        <v>#N/A</v>
      </c>
    </row>
    <row r="2610" spans="1:61">
      <c r="A2610">
        <v>2609</v>
      </c>
      <c r="B2610">
        <v>1002516361</v>
      </c>
      <c r="C2610">
        <v>3</v>
      </c>
      <c r="D2610" t="s">
        <v>34</v>
      </c>
      <c r="E2610">
        <v>5</v>
      </c>
      <c r="F2610" t="s">
        <v>573</v>
      </c>
      <c r="G2610" t="s">
        <v>85</v>
      </c>
      <c r="H2610" t="s">
        <v>285</v>
      </c>
      <c r="I2610" t="s">
        <v>213</v>
      </c>
      <c r="J2610" t="s">
        <v>214</v>
      </c>
      <c r="K2610" t="s">
        <v>149</v>
      </c>
      <c r="M2610" t="s">
        <v>76</v>
      </c>
      <c r="N2610" t="s">
        <v>216</v>
      </c>
      <c r="O2610" s="57">
        <v>46243.426793981482</v>
      </c>
      <c r="P2610" s="57">
        <v>46245.332268518519</v>
      </c>
      <c r="Q2610">
        <v>69360552</v>
      </c>
      <c r="S2610">
        <v>172413244382</v>
      </c>
      <c r="T2610" t="s">
        <v>4721</v>
      </c>
      <c r="U2610" t="s">
        <v>5598</v>
      </c>
      <c r="V2610" t="s">
        <v>5599</v>
      </c>
      <c r="Z2610">
        <v>115.1337</v>
      </c>
      <c r="AA2610">
        <v>-8.5526999999999997</v>
      </c>
      <c r="AB2610" t="s">
        <v>4724</v>
      </c>
      <c r="AC2610" t="s">
        <v>230</v>
      </c>
      <c r="AL2610" t="s">
        <v>218</v>
      </c>
      <c r="AM2610" t="s">
        <v>5600</v>
      </c>
      <c r="AN2610" t="s">
        <v>6</v>
      </c>
      <c r="AO2610" s="57">
        <v>46273.434502314813</v>
      </c>
      <c r="AR2610" t="s">
        <v>219</v>
      </c>
      <c r="AS2610" t="s">
        <v>285</v>
      </c>
      <c r="AT2610" t="s">
        <v>231</v>
      </c>
      <c r="AU2610">
        <v>20260811</v>
      </c>
      <c r="AV2610" t="s">
        <v>222</v>
      </c>
      <c r="AW2610" t="s">
        <v>634</v>
      </c>
      <c r="AX2610" t="s">
        <v>223</v>
      </c>
      <c r="BA2610" s="57">
        <v>46243.291666666664</v>
      </c>
      <c r="BB2610" t="s">
        <v>5600</v>
      </c>
      <c r="BC2610">
        <v>2026</v>
      </c>
      <c r="BD2610">
        <v>8</v>
      </c>
      <c r="BE2610">
        <v>11</v>
      </c>
      <c r="BF2610" s="6">
        <f t="shared" si="120"/>
        <v>46245</v>
      </c>
      <c r="BG2610">
        <f t="shared" si="121"/>
        <v>1.7083333333357587</v>
      </c>
      <c r="BH2610" t="str">
        <f t="shared" si="122"/>
        <v>NOT COMPLY</v>
      </c>
      <c r="BI2610" t="str">
        <f>VLOOKUP(H2610,Sheet2!$A$1:$B$270,2,FALSE)</f>
        <v>TABANAN</v>
      </c>
    </row>
    <row r="2611" spans="1:61">
      <c r="A2611">
        <v>2610</v>
      </c>
      <c r="B2611">
        <v>1002512024</v>
      </c>
      <c r="C2611">
        <v>3</v>
      </c>
      <c r="D2611" t="s">
        <v>59</v>
      </c>
      <c r="E2611">
        <v>4</v>
      </c>
      <c r="F2611" t="s">
        <v>567</v>
      </c>
      <c r="G2611" t="s">
        <v>609</v>
      </c>
      <c r="H2611" t="s">
        <v>620</v>
      </c>
      <c r="I2611" t="s">
        <v>213</v>
      </c>
      <c r="J2611" t="s">
        <v>214</v>
      </c>
      <c r="K2611" t="s">
        <v>149</v>
      </c>
      <c r="M2611" t="s">
        <v>236</v>
      </c>
      <c r="N2611" t="s">
        <v>608</v>
      </c>
      <c r="O2611" s="57">
        <v>46240.477569444447</v>
      </c>
      <c r="P2611" s="57">
        <v>46244.084155092591</v>
      </c>
      <c r="Q2611">
        <v>68988943</v>
      </c>
      <c r="S2611">
        <v>146131120549</v>
      </c>
      <c r="T2611" t="s">
        <v>3257</v>
      </c>
      <c r="U2611" t="s">
        <v>3270</v>
      </c>
      <c r="Z2611">
        <v>110.40086100000001</v>
      </c>
      <c r="AA2611">
        <v>-7.7831450000000002</v>
      </c>
      <c r="AB2611" t="s">
        <v>3271</v>
      </c>
      <c r="AC2611" t="s">
        <v>226</v>
      </c>
      <c r="AO2611" s="57">
        <v>46181.486018518517</v>
      </c>
      <c r="AR2611" t="s">
        <v>312</v>
      </c>
      <c r="AS2611" t="s">
        <v>620</v>
      </c>
      <c r="AT2611" t="s">
        <v>231</v>
      </c>
      <c r="AV2611" t="s">
        <v>904</v>
      </c>
      <c r="AW2611" t="s">
        <v>604</v>
      </c>
      <c r="AX2611" t="s">
        <v>223</v>
      </c>
      <c r="AZ2611" t="s">
        <v>904</v>
      </c>
      <c r="BF2611" s="6" t="e">
        <f t="shared" si="120"/>
        <v>#NUM!</v>
      </c>
      <c r="BG2611" t="e">
        <f t="shared" si="121"/>
        <v>#NUM!</v>
      </c>
      <c r="BH2611" t="e">
        <f t="shared" si="122"/>
        <v>#NUM!</v>
      </c>
      <c r="BI2611" t="e">
        <f>VLOOKUP(H2611,Sheet2!$A$1:$B$270,2,FALSE)</f>
        <v>#N/A</v>
      </c>
    </row>
    <row r="2612" spans="1:61">
      <c r="A2612">
        <v>2611</v>
      </c>
      <c r="B2612">
        <v>1002518529</v>
      </c>
      <c r="C2612">
        <v>3</v>
      </c>
      <c r="D2612" t="s">
        <v>51</v>
      </c>
      <c r="E2612">
        <v>4</v>
      </c>
      <c r="F2612" t="s">
        <v>235</v>
      </c>
      <c r="G2612" t="s">
        <v>584</v>
      </c>
      <c r="H2612" t="s">
        <v>908</v>
      </c>
      <c r="I2612" t="s">
        <v>213</v>
      </c>
      <c r="J2612" t="s">
        <v>214</v>
      </c>
      <c r="K2612" t="s">
        <v>149</v>
      </c>
      <c r="L2612" t="s">
        <v>215</v>
      </c>
      <c r="M2612" t="s">
        <v>76</v>
      </c>
      <c r="N2612" t="s">
        <v>216</v>
      </c>
      <c r="O2612" s="57">
        <v>46244.697881944441</v>
      </c>
      <c r="P2612" s="57">
        <v>46246.591435185182</v>
      </c>
      <c r="Q2612">
        <v>69362733</v>
      </c>
      <c r="S2612">
        <v>143555101853</v>
      </c>
      <c r="T2612" t="s">
        <v>6684</v>
      </c>
      <c r="U2612" t="s">
        <v>6685</v>
      </c>
      <c r="V2612" t="s">
        <v>6686</v>
      </c>
      <c r="Z2612">
        <v>110.796819</v>
      </c>
      <c r="AA2612">
        <v>-7.73529</v>
      </c>
      <c r="AB2612" t="s">
        <v>6687</v>
      </c>
      <c r="AC2612" t="s">
        <v>237</v>
      </c>
      <c r="AL2612" t="s">
        <v>218</v>
      </c>
      <c r="AM2612" t="s">
        <v>6266</v>
      </c>
      <c r="AN2612" t="s">
        <v>6</v>
      </c>
      <c r="AO2612" s="57">
        <v>46303.705127314817</v>
      </c>
      <c r="AP2612" s="57">
        <v>46245.541666666664</v>
      </c>
      <c r="AR2612" t="s">
        <v>219</v>
      </c>
      <c r="AS2612" t="s">
        <v>908</v>
      </c>
      <c r="AT2612" t="s">
        <v>231</v>
      </c>
      <c r="AU2612">
        <v>20260812</v>
      </c>
      <c r="AV2612" t="s">
        <v>222</v>
      </c>
      <c r="AW2612" t="s">
        <v>238</v>
      </c>
      <c r="AX2612" t="s">
        <v>223</v>
      </c>
      <c r="BA2612" s="57">
        <v>46245.541666666664</v>
      </c>
      <c r="BB2612" t="s">
        <v>6266</v>
      </c>
      <c r="BC2612">
        <v>2026</v>
      </c>
      <c r="BD2612">
        <v>8</v>
      </c>
      <c r="BE2612">
        <v>12</v>
      </c>
      <c r="BF2612" s="6">
        <f t="shared" si="120"/>
        <v>46246</v>
      </c>
      <c r="BG2612">
        <f t="shared" si="121"/>
        <v>0.45833333333575865</v>
      </c>
      <c r="BH2612" t="str">
        <f t="shared" si="122"/>
        <v>COMPLY</v>
      </c>
      <c r="BI2612" t="e">
        <f>VLOOKUP(H2612,Sheet2!$A$1:$B$270,2,FALSE)</f>
        <v>#N/A</v>
      </c>
    </row>
    <row r="2613" spans="1:61">
      <c r="A2613">
        <v>2612</v>
      </c>
      <c r="B2613">
        <v>1002516650</v>
      </c>
      <c r="C2613">
        <v>3</v>
      </c>
      <c r="D2613" t="s">
        <v>45</v>
      </c>
      <c r="E2613">
        <v>5</v>
      </c>
      <c r="F2613" t="s">
        <v>211</v>
      </c>
      <c r="G2613" t="s">
        <v>112</v>
      </c>
      <c r="H2613" t="s">
        <v>267</v>
      </c>
      <c r="I2613" t="s">
        <v>213</v>
      </c>
      <c r="J2613" t="s">
        <v>214</v>
      </c>
      <c r="K2613" t="s">
        <v>149</v>
      </c>
      <c r="L2613" t="s">
        <v>215</v>
      </c>
      <c r="M2613" t="s">
        <v>225</v>
      </c>
      <c r="N2613" t="s">
        <v>216</v>
      </c>
      <c r="O2613" s="57">
        <v>46243.804120370369</v>
      </c>
      <c r="P2613" s="57">
        <v>46245.546851851854</v>
      </c>
      <c r="Q2613">
        <v>69361984</v>
      </c>
      <c r="S2613">
        <v>172601795352</v>
      </c>
      <c r="T2613" t="s">
        <v>5601</v>
      </c>
      <c r="U2613" t="s">
        <v>5602</v>
      </c>
      <c r="V2613" t="s">
        <v>5603</v>
      </c>
      <c r="Z2613">
        <v>116.1337049</v>
      </c>
      <c r="AA2613">
        <v>-8.5692354999999996</v>
      </c>
      <c r="AB2613" t="s">
        <v>5604</v>
      </c>
      <c r="AC2613" t="s">
        <v>237</v>
      </c>
      <c r="AL2613" t="s">
        <v>218</v>
      </c>
      <c r="AM2613" t="s">
        <v>5605</v>
      </c>
      <c r="AN2613" t="s">
        <v>6</v>
      </c>
      <c r="AO2613" s="57">
        <v>46273.809166666666</v>
      </c>
      <c r="AP2613" s="57">
        <v>46245.541666666664</v>
      </c>
      <c r="AR2613" t="s">
        <v>18</v>
      </c>
      <c r="AS2613" t="s">
        <v>267</v>
      </c>
      <c r="AT2613" t="s">
        <v>231</v>
      </c>
      <c r="AV2613" t="s">
        <v>227</v>
      </c>
      <c r="AW2613" t="s">
        <v>1010</v>
      </c>
      <c r="AX2613" t="s">
        <v>223</v>
      </c>
      <c r="BA2613" s="57">
        <v>46245.541666666664</v>
      </c>
      <c r="BB2613" t="s">
        <v>5605</v>
      </c>
      <c r="BF2613" s="6" t="e">
        <f t="shared" si="120"/>
        <v>#NUM!</v>
      </c>
      <c r="BG2613" t="e">
        <f t="shared" si="121"/>
        <v>#NUM!</v>
      </c>
      <c r="BH2613" t="e">
        <f t="shared" si="122"/>
        <v>#NUM!</v>
      </c>
      <c r="BI2613" t="str">
        <f>VLOOKUP(H2613,Sheet2!$A$1:$B$270,2,FALSE)</f>
        <v>MATARAM</v>
      </c>
    </row>
    <row r="2614" spans="1:61">
      <c r="A2614">
        <v>2613</v>
      </c>
      <c r="B2614">
        <v>1002509157</v>
      </c>
      <c r="C2614">
        <v>3</v>
      </c>
      <c r="D2614" t="s">
        <v>55</v>
      </c>
      <c r="E2614">
        <v>5</v>
      </c>
      <c r="F2614" t="s">
        <v>228</v>
      </c>
      <c r="G2614" t="s">
        <v>127</v>
      </c>
      <c r="H2614" t="s">
        <v>330</v>
      </c>
      <c r="I2614" t="s">
        <v>213</v>
      </c>
      <c r="J2614" t="s">
        <v>214</v>
      </c>
      <c r="K2614" t="s">
        <v>149</v>
      </c>
      <c r="L2614" t="s">
        <v>215</v>
      </c>
      <c r="M2614" t="s">
        <v>575</v>
      </c>
      <c r="N2614" t="s">
        <v>216</v>
      </c>
      <c r="O2614" s="57">
        <v>46238.683287037034</v>
      </c>
      <c r="P2614" s="57">
        <v>46241.565740740742</v>
      </c>
      <c r="Q2614">
        <v>69358552</v>
      </c>
      <c r="S2614">
        <v>152431232303</v>
      </c>
      <c r="T2614" t="s">
        <v>3272</v>
      </c>
      <c r="U2614" t="s">
        <v>3273</v>
      </c>
      <c r="V2614" t="s">
        <v>3274</v>
      </c>
      <c r="Z2614">
        <v>113.869573809206</v>
      </c>
      <c r="AA2614">
        <v>-7.0706787763099204</v>
      </c>
      <c r="AB2614" t="s">
        <v>3275</v>
      </c>
      <c r="AC2614" t="s">
        <v>217</v>
      </c>
      <c r="AL2614" t="s">
        <v>218</v>
      </c>
      <c r="AM2614" t="s">
        <v>3276</v>
      </c>
      <c r="AN2614" t="s">
        <v>6</v>
      </c>
      <c r="AO2614" s="57">
        <v>46120.684421296297</v>
      </c>
      <c r="AP2614" s="57">
        <v>46239.541666666664</v>
      </c>
      <c r="AQ2614" t="s">
        <v>248</v>
      </c>
      <c r="AR2614" t="s">
        <v>14</v>
      </c>
      <c r="AS2614" t="s">
        <v>330</v>
      </c>
      <c r="AT2614" t="s">
        <v>231</v>
      </c>
      <c r="AV2614" t="s">
        <v>5606</v>
      </c>
      <c r="AW2614" t="s">
        <v>1015</v>
      </c>
      <c r="AX2614" t="s">
        <v>223</v>
      </c>
      <c r="BA2614" s="57">
        <v>46239.541666666664</v>
      </c>
      <c r="BB2614" t="s">
        <v>3276</v>
      </c>
      <c r="BF2614" s="6" t="e">
        <f t="shared" si="120"/>
        <v>#NUM!</v>
      </c>
      <c r="BG2614" t="e">
        <f t="shared" si="121"/>
        <v>#NUM!</v>
      </c>
      <c r="BH2614" t="e">
        <f t="shared" si="122"/>
        <v>#NUM!</v>
      </c>
      <c r="BI2614" t="str">
        <f>VLOOKUP(H2614,Sheet2!$A$1:$B$270,2,FALSE)</f>
        <v>MADURA</v>
      </c>
    </row>
    <row r="2615" spans="1:61">
      <c r="A2615">
        <v>2614</v>
      </c>
      <c r="B2615">
        <v>1002529578</v>
      </c>
      <c r="C2615">
        <v>3</v>
      </c>
      <c r="D2615" t="s">
        <v>45</v>
      </c>
      <c r="E2615">
        <v>5</v>
      </c>
      <c r="F2615" t="s">
        <v>211</v>
      </c>
      <c r="G2615" t="s">
        <v>112</v>
      </c>
      <c r="H2615" t="s">
        <v>244</v>
      </c>
      <c r="I2615" t="s">
        <v>213</v>
      </c>
      <c r="J2615" t="s">
        <v>214</v>
      </c>
      <c r="K2615" t="s">
        <v>149</v>
      </c>
      <c r="M2615" t="s">
        <v>76</v>
      </c>
      <c r="N2615" t="s">
        <v>216</v>
      </c>
      <c r="O2615" s="57">
        <v>46250.516469907408</v>
      </c>
      <c r="P2615" s="57">
        <v>46250.818020833336</v>
      </c>
      <c r="Q2615">
        <v>69366556</v>
      </c>
      <c r="S2615">
        <v>172605804161</v>
      </c>
      <c r="T2615" t="s">
        <v>11950</v>
      </c>
      <c r="U2615" t="s">
        <v>12333</v>
      </c>
      <c r="V2615" t="s">
        <v>12334</v>
      </c>
      <c r="Z2615">
        <v>116.15997249999999</v>
      </c>
      <c r="AA2615">
        <v>-8.6660261999999992</v>
      </c>
      <c r="AB2615" t="s">
        <v>11953</v>
      </c>
      <c r="AC2615" t="s">
        <v>217</v>
      </c>
      <c r="AL2615" t="s">
        <v>218</v>
      </c>
      <c r="AM2615" t="s">
        <v>12335</v>
      </c>
      <c r="AN2615" t="s">
        <v>6</v>
      </c>
      <c r="AO2615" t="s">
        <v>11011</v>
      </c>
      <c r="AR2615" t="s">
        <v>219</v>
      </c>
      <c r="AS2615" t="s">
        <v>244</v>
      </c>
      <c r="AT2615" t="s">
        <v>231</v>
      </c>
      <c r="AU2615">
        <v>20260816</v>
      </c>
      <c r="AV2615" t="s">
        <v>222</v>
      </c>
      <c r="AW2615" t="s">
        <v>561</v>
      </c>
      <c r="AX2615" t="s">
        <v>223</v>
      </c>
      <c r="BA2615" s="57">
        <v>46250.291666666664</v>
      </c>
      <c r="BB2615" t="s">
        <v>12335</v>
      </c>
      <c r="BC2615">
        <v>2026</v>
      </c>
      <c r="BD2615">
        <v>8</v>
      </c>
      <c r="BE2615">
        <v>16</v>
      </c>
      <c r="BF2615" s="6">
        <f t="shared" si="120"/>
        <v>46250</v>
      </c>
      <c r="BG2615">
        <f t="shared" si="121"/>
        <v>-0.29166666666424135</v>
      </c>
      <c r="BH2615" t="str">
        <f t="shared" si="122"/>
        <v>COMPLY</v>
      </c>
      <c r="BI2615" t="str">
        <f>VLOOKUP(H2615,Sheet2!$A$1:$B$270,2,FALSE)</f>
        <v>MATARAM</v>
      </c>
    </row>
    <row r="2616" spans="1:61">
      <c r="A2616">
        <v>2615</v>
      </c>
      <c r="B2616">
        <v>1002522176</v>
      </c>
      <c r="C2616">
        <v>3</v>
      </c>
      <c r="D2616" t="s">
        <v>49</v>
      </c>
      <c r="E2616">
        <v>4</v>
      </c>
      <c r="F2616" t="s">
        <v>252</v>
      </c>
      <c r="G2616" t="s">
        <v>255</v>
      </c>
      <c r="H2616" t="s">
        <v>886</v>
      </c>
      <c r="I2616" t="s">
        <v>213</v>
      </c>
      <c r="J2616" t="s">
        <v>214</v>
      </c>
      <c r="K2616" t="s">
        <v>149</v>
      </c>
      <c r="M2616" t="s">
        <v>933</v>
      </c>
      <c r="N2616" t="s">
        <v>216</v>
      </c>
      <c r="O2616" s="57">
        <v>46246.569108796299</v>
      </c>
      <c r="P2616" s="57">
        <v>46248.37</v>
      </c>
      <c r="Q2616">
        <v>69364249</v>
      </c>
      <c r="S2616">
        <v>142206131318</v>
      </c>
      <c r="T2616" t="s">
        <v>8650</v>
      </c>
      <c r="U2616" t="s">
        <v>8651</v>
      </c>
      <c r="V2616" t="s">
        <v>8652</v>
      </c>
      <c r="Z2616">
        <v>109.0895076</v>
      </c>
      <c r="AA2616">
        <v>-7.0709571999999996</v>
      </c>
      <c r="AB2616" t="s">
        <v>8653</v>
      </c>
      <c r="AC2616" t="s">
        <v>226</v>
      </c>
      <c r="AL2616" t="s">
        <v>218</v>
      </c>
      <c r="AM2616" t="s">
        <v>8654</v>
      </c>
      <c r="AN2616" t="s">
        <v>6</v>
      </c>
      <c r="AO2616" s="57">
        <v>46364.579872685186</v>
      </c>
      <c r="AP2616" s="57">
        <v>46247.541666666664</v>
      </c>
      <c r="AQ2616" t="s">
        <v>248</v>
      </c>
      <c r="AR2616" t="s">
        <v>12</v>
      </c>
      <c r="AS2616" t="s">
        <v>886</v>
      </c>
      <c r="AT2616" t="s">
        <v>231</v>
      </c>
      <c r="AV2616" t="s">
        <v>917</v>
      </c>
      <c r="AW2616" t="s">
        <v>561</v>
      </c>
      <c r="AX2616" t="s">
        <v>223</v>
      </c>
      <c r="BA2616" s="57">
        <v>46247.541666666664</v>
      </c>
      <c r="BB2616" t="s">
        <v>8654</v>
      </c>
      <c r="BF2616" s="6" t="e">
        <f t="shared" si="120"/>
        <v>#NUM!</v>
      </c>
      <c r="BG2616" t="e">
        <f t="shared" si="121"/>
        <v>#NUM!</v>
      </c>
      <c r="BH2616" t="e">
        <f t="shared" si="122"/>
        <v>#NUM!</v>
      </c>
      <c r="BI2616" t="e">
        <f>VLOOKUP(H2616,Sheet2!$A$1:$B$270,2,FALSE)</f>
        <v>#N/A</v>
      </c>
    </row>
    <row r="2617" spans="1:61">
      <c r="A2617">
        <v>2616</v>
      </c>
      <c r="B2617">
        <v>1002532873</v>
      </c>
      <c r="C2617">
        <v>3</v>
      </c>
      <c r="D2617" t="s">
        <v>55</v>
      </c>
      <c r="E2617">
        <v>5</v>
      </c>
      <c r="F2617" t="s">
        <v>228</v>
      </c>
      <c r="G2617" t="s">
        <v>127</v>
      </c>
      <c r="H2617" t="s">
        <v>229</v>
      </c>
      <c r="I2617" t="s">
        <v>213</v>
      </c>
      <c r="J2617" t="s">
        <v>214</v>
      </c>
      <c r="K2617" t="s">
        <v>149</v>
      </c>
      <c r="L2617" t="s">
        <v>215</v>
      </c>
      <c r="M2617" t="s">
        <v>286</v>
      </c>
      <c r="N2617" t="s">
        <v>216</v>
      </c>
      <c r="O2617" s="57">
        <v>46252.493020833332</v>
      </c>
      <c r="P2617" s="57">
        <v>46252.865231481483</v>
      </c>
      <c r="Q2617">
        <v>69368865</v>
      </c>
      <c r="S2617">
        <v>152426928301</v>
      </c>
      <c r="T2617" t="s">
        <v>13933</v>
      </c>
      <c r="U2617" t="s">
        <v>13934</v>
      </c>
      <c r="V2617" t="s">
        <v>13935</v>
      </c>
      <c r="Z2617">
        <v>113.418348133564</v>
      </c>
      <c r="AA2617">
        <v>-7.2136173847006804</v>
      </c>
      <c r="AB2617" t="s">
        <v>13936</v>
      </c>
      <c r="AC2617" t="s">
        <v>217</v>
      </c>
      <c r="AL2617" t="s">
        <v>218</v>
      </c>
      <c r="AM2617" t="s">
        <v>13937</v>
      </c>
      <c r="AN2617" t="s">
        <v>6</v>
      </c>
      <c r="AO2617" t="s">
        <v>12824</v>
      </c>
      <c r="AP2617" s="57">
        <v>46253.333333333336</v>
      </c>
      <c r="AR2617" t="s">
        <v>241</v>
      </c>
      <c r="AS2617" t="s">
        <v>229</v>
      </c>
      <c r="AT2617" t="s">
        <v>231</v>
      </c>
      <c r="AV2617" t="s">
        <v>905</v>
      </c>
      <c r="AW2617" t="s">
        <v>1021</v>
      </c>
      <c r="AX2617" t="s">
        <v>223</v>
      </c>
      <c r="BA2617" s="57">
        <v>46253.333333333336</v>
      </c>
      <c r="BB2617" t="s">
        <v>13937</v>
      </c>
      <c r="BF2617" s="6" t="e">
        <f t="shared" si="120"/>
        <v>#NUM!</v>
      </c>
      <c r="BG2617" t="e">
        <f t="shared" si="121"/>
        <v>#NUM!</v>
      </c>
      <c r="BH2617" t="e">
        <f t="shared" si="122"/>
        <v>#NUM!</v>
      </c>
      <c r="BI2617" t="str">
        <f>VLOOKUP(H2617,Sheet2!$A$1:$B$270,2,FALSE)</f>
        <v>MADURA</v>
      </c>
    </row>
    <row r="2618" spans="1:61">
      <c r="A2618">
        <v>2617</v>
      </c>
      <c r="B2618">
        <v>1002510278</v>
      </c>
      <c r="C2618">
        <v>3</v>
      </c>
      <c r="D2618" t="s">
        <v>38</v>
      </c>
      <c r="E2618">
        <v>5</v>
      </c>
      <c r="F2618" t="s">
        <v>250</v>
      </c>
      <c r="G2618" t="s">
        <v>87</v>
      </c>
      <c r="H2618" t="s">
        <v>251</v>
      </c>
      <c r="I2618" t="s">
        <v>213</v>
      </c>
      <c r="J2618" t="s">
        <v>214</v>
      </c>
      <c r="K2618" t="s">
        <v>149</v>
      </c>
      <c r="M2618" t="s">
        <v>76</v>
      </c>
      <c r="N2618" t="s">
        <v>608</v>
      </c>
      <c r="O2618" s="57">
        <v>46239.492152777777</v>
      </c>
      <c r="P2618" s="57">
        <v>46240.680914351855</v>
      </c>
      <c r="Q2618">
        <v>68937486</v>
      </c>
      <c r="S2618">
        <v>152702232113</v>
      </c>
      <c r="T2618" t="s">
        <v>3295</v>
      </c>
      <c r="U2618" t="s">
        <v>3296</v>
      </c>
      <c r="V2618" t="s">
        <v>3297</v>
      </c>
      <c r="Z2618">
        <v>112.6377789</v>
      </c>
      <c r="AA2618">
        <v>-7.9402726000000001</v>
      </c>
      <c r="AB2618" t="s">
        <v>3298</v>
      </c>
      <c r="AC2618" t="s">
        <v>291</v>
      </c>
      <c r="AL2618" t="s">
        <v>218</v>
      </c>
      <c r="AM2618" t="s">
        <v>3299</v>
      </c>
      <c r="AN2618" t="s">
        <v>6</v>
      </c>
      <c r="AO2618" s="57">
        <v>46150.49690972222</v>
      </c>
      <c r="AP2618" s="57">
        <v>46240.541666666664</v>
      </c>
      <c r="AR2618" t="s">
        <v>219</v>
      </c>
      <c r="AS2618" t="s">
        <v>251</v>
      </c>
      <c r="AT2618" t="s">
        <v>221</v>
      </c>
      <c r="AU2618">
        <v>20260806</v>
      </c>
      <c r="AV2618" t="s">
        <v>222</v>
      </c>
      <c r="AW2618" t="s">
        <v>3300</v>
      </c>
      <c r="AX2618" t="s">
        <v>223</v>
      </c>
      <c r="BA2618" s="57">
        <v>46240.541666666664</v>
      </c>
      <c r="BB2618" t="s">
        <v>3299</v>
      </c>
      <c r="BC2618">
        <v>2026</v>
      </c>
      <c r="BD2618">
        <v>8</v>
      </c>
      <c r="BE2618">
        <v>6</v>
      </c>
      <c r="BF2618" s="6">
        <f t="shared" si="120"/>
        <v>46240</v>
      </c>
      <c r="BG2618">
        <f t="shared" si="121"/>
        <v>-0.54166666666424135</v>
      </c>
      <c r="BH2618" t="str">
        <f t="shared" si="122"/>
        <v>COMPLY</v>
      </c>
      <c r="BI2618" t="str">
        <f>VLOOKUP(H2618,Sheet2!$A$1:$B$270,2,FALSE)</f>
        <v>BATU</v>
      </c>
    </row>
    <row r="2619" spans="1:61">
      <c r="A2619">
        <v>2618</v>
      </c>
      <c r="B2619">
        <v>1002534707</v>
      </c>
      <c r="C2619">
        <v>3</v>
      </c>
      <c r="D2619" t="s">
        <v>42</v>
      </c>
      <c r="E2619">
        <v>5</v>
      </c>
      <c r="F2619" t="s">
        <v>106</v>
      </c>
      <c r="G2619" t="s">
        <v>104</v>
      </c>
      <c r="H2619" t="s">
        <v>425</v>
      </c>
      <c r="I2619" t="s">
        <v>213</v>
      </c>
      <c r="J2619" t="s">
        <v>214</v>
      </c>
      <c r="K2619" t="s">
        <v>149</v>
      </c>
      <c r="L2619" t="s">
        <v>215</v>
      </c>
      <c r="M2619" t="s">
        <v>240</v>
      </c>
      <c r="N2619" t="s">
        <v>216</v>
      </c>
      <c r="O2619" s="57">
        <v>46252.79787037037</v>
      </c>
      <c r="P2619" s="57">
        <v>46252.798622685186</v>
      </c>
      <c r="Q2619">
        <v>69369520</v>
      </c>
      <c r="S2619">
        <v>152504261422</v>
      </c>
      <c r="T2619" t="s">
        <v>13938</v>
      </c>
      <c r="U2619" t="s">
        <v>13939</v>
      </c>
      <c r="V2619" t="s">
        <v>13940</v>
      </c>
      <c r="Z2619">
        <v>113.237605581732</v>
      </c>
      <c r="AA2619">
        <v>-8.1720160549209595</v>
      </c>
      <c r="AB2619" t="s">
        <v>13941</v>
      </c>
      <c r="AC2619" t="s">
        <v>237</v>
      </c>
      <c r="AL2619" t="s">
        <v>218</v>
      </c>
      <c r="AM2619" t="s">
        <v>12860</v>
      </c>
      <c r="AN2619" t="s">
        <v>6</v>
      </c>
      <c r="AO2619" t="s">
        <v>13307</v>
      </c>
      <c r="AP2619" s="57">
        <v>46254.333333333336</v>
      </c>
      <c r="AR2619" t="s">
        <v>241</v>
      </c>
      <c r="AS2619" t="s">
        <v>425</v>
      </c>
      <c r="AT2619" t="s">
        <v>231</v>
      </c>
      <c r="AV2619" t="s">
        <v>240</v>
      </c>
      <c r="AW2619" t="s">
        <v>12955</v>
      </c>
      <c r="AX2619" t="s">
        <v>223</v>
      </c>
      <c r="BA2619" s="57">
        <v>46254.333333333336</v>
      </c>
      <c r="BB2619" t="s">
        <v>12860</v>
      </c>
      <c r="BF2619" s="6" t="e">
        <f t="shared" si="120"/>
        <v>#NUM!</v>
      </c>
      <c r="BG2619" t="e">
        <f t="shared" si="121"/>
        <v>#NUM!</v>
      </c>
      <c r="BH2619" t="e">
        <f t="shared" si="122"/>
        <v>#NUM!</v>
      </c>
      <c r="BI2619" t="str">
        <f>VLOOKUP(H2619,Sheet2!$A$1:$B$270,2,FALSE)</f>
        <v>PROBOLINGGO</v>
      </c>
    </row>
    <row r="2620" spans="1:61">
      <c r="A2620">
        <v>2619</v>
      </c>
      <c r="B2620">
        <v>1002529656</v>
      </c>
      <c r="C2620">
        <v>3</v>
      </c>
      <c r="D2620" t="s">
        <v>55</v>
      </c>
      <c r="E2620">
        <v>5</v>
      </c>
      <c r="F2620" t="s">
        <v>228</v>
      </c>
      <c r="G2620" t="s">
        <v>121</v>
      </c>
      <c r="H2620" t="s">
        <v>342</v>
      </c>
      <c r="I2620" t="s">
        <v>213</v>
      </c>
      <c r="J2620" t="s">
        <v>214</v>
      </c>
      <c r="K2620" t="s">
        <v>149</v>
      </c>
      <c r="L2620" t="s">
        <v>215</v>
      </c>
      <c r="M2620" t="s">
        <v>76</v>
      </c>
      <c r="N2620" t="s">
        <v>216</v>
      </c>
      <c r="O2620" s="57">
        <v>46250.561759259261</v>
      </c>
      <c r="P2620" s="57">
        <v>46251.520682870374</v>
      </c>
      <c r="Q2620">
        <v>69367518</v>
      </c>
      <c r="S2620">
        <v>152434913722</v>
      </c>
      <c r="T2620" t="s">
        <v>12341</v>
      </c>
      <c r="U2620" t="s">
        <v>12342</v>
      </c>
      <c r="V2620" t="s">
        <v>12343</v>
      </c>
      <c r="Z2620">
        <v>113.158331103622</v>
      </c>
      <c r="AA2620">
        <v>-7.0577804585147401</v>
      </c>
      <c r="AB2620" t="s">
        <v>12344</v>
      </c>
      <c r="AC2620" t="s">
        <v>217</v>
      </c>
      <c r="AL2620" t="s">
        <v>218</v>
      </c>
      <c r="AM2620" t="s">
        <v>9775</v>
      </c>
      <c r="AN2620" t="s">
        <v>6</v>
      </c>
      <c r="AO2620" t="s">
        <v>9814</v>
      </c>
      <c r="AP2620" s="57">
        <v>46251.541666666664</v>
      </c>
      <c r="AR2620" t="s">
        <v>219</v>
      </c>
      <c r="AS2620" t="s">
        <v>342</v>
      </c>
      <c r="AT2620" t="s">
        <v>231</v>
      </c>
      <c r="AU2620">
        <v>20260817</v>
      </c>
      <c r="AV2620" t="s">
        <v>222</v>
      </c>
      <c r="AW2620" t="s">
        <v>1010</v>
      </c>
      <c r="AX2620" t="s">
        <v>223</v>
      </c>
      <c r="BA2620" s="57">
        <v>46251.541666666664</v>
      </c>
      <c r="BB2620" t="s">
        <v>9775</v>
      </c>
      <c r="BC2620">
        <v>2026</v>
      </c>
      <c r="BD2620">
        <v>8</v>
      </c>
      <c r="BE2620">
        <v>17</v>
      </c>
      <c r="BF2620" s="6">
        <f t="shared" si="120"/>
        <v>46251</v>
      </c>
      <c r="BG2620">
        <f t="shared" si="121"/>
        <v>-0.54166666666424135</v>
      </c>
      <c r="BH2620" t="str">
        <f t="shared" si="122"/>
        <v>COMPLY</v>
      </c>
      <c r="BI2620" t="str">
        <f>VLOOKUP(H2620,Sheet2!$A$1:$B$270,2,FALSE)</f>
        <v>MADURA</v>
      </c>
    </row>
    <row r="2621" spans="1:61">
      <c r="A2621">
        <v>2620</v>
      </c>
      <c r="B2621">
        <v>1002505808</v>
      </c>
      <c r="C2621">
        <v>3</v>
      </c>
      <c r="D2621" t="s">
        <v>45</v>
      </c>
      <c r="E2621">
        <v>5</v>
      </c>
      <c r="F2621" t="s">
        <v>211</v>
      </c>
      <c r="G2621" t="s">
        <v>116</v>
      </c>
      <c r="H2621" t="s">
        <v>366</v>
      </c>
      <c r="I2621" t="s">
        <v>213</v>
      </c>
      <c r="J2621" t="s">
        <v>214</v>
      </c>
      <c r="K2621" t="s">
        <v>149</v>
      </c>
      <c r="L2621" t="s">
        <v>215</v>
      </c>
      <c r="M2621" t="s">
        <v>76</v>
      </c>
      <c r="N2621" t="s">
        <v>216</v>
      </c>
      <c r="O2621" s="57">
        <v>46237.453425925924</v>
      </c>
      <c r="P2621" s="57">
        <v>46237.779513888891</v>
      </c>
      <c r="Q2621">
        <v>69357366</v>
      </c>
      <c r="S2621">
        <v>172619203316</v>
      </c>
      <c r="T2621" t="s">
        <v>3321</v>
      </c>
      <c r="U2621" t="s">
        <v>3322</v>
      </c>
      <c r="V2621" t="s">
        <v>3323</v>
      </c>
      <c r="Z2621">
        <v>116.518315896391</v>
      </c>
      <c r="AA2621">
        <v>-8.5526921828589799</v>
      </c>
      <c r="AB2621" t="s">
        <v>3324</v>
      </c>
      <c r="AC2621" t="s">
        <v>217</v>
      </c>
      <c r="AL2621" t="s">
        <v>218</v>
      </c>
      <c r="AM2621" t="s">
        <v>3325</v>
      </c>
      <c r="AN2621" t="s">
        <v>6</v>
      </c>
      <c r="AO2621" s="57">
        <v>46089.454942129632</v>
      </c>
      <c r="AP2621" s="57">
        <v>46238.625</v>
      </c>
      <c r="AR2621" t="s">
        <v>219</v>
      </c>
      <c r="AS2621" t="s">
        <v>366</v>
      </c>
      <c r="AT2621" t="s">
        <v>231</v>
      </c>
      <c r="AU2621">
        <v>20260803</v>
      </c>
      <c r="AV2621" t="s">
        <v>222</v>
      </c>
      <c r="AW2621" t="s">
        <v>1018</v>
      </c>
      <c r="AX2621" t="s">
        <v>223</v>
      </c>
      <c r="BA2621" s="57">
        <v>46238.625</v>
      </c>
      <c r="BB2621" t="s">
        <v>3325</v>
      </c>
      <c r="BC2621">
        <v>2026</v>
      </c>
      <c r="BD2621">
        <v>8</v>
      </c>
      <c r="BE2621">
        <v>3</v>
      </c>
      <c r="BF2621" s="6">
        <f t="shared" si="120"/>
        <v>46237</v>
      </c>
      <c r="BG2621">
        <f t="shared" si="121"/>
        <v>-1.625</v>
      </c>
      <c r="BH2621" t="str">
        <f t="shared" si="122"/>
        <v>COMPLY</v>
      </c>
      <c r="BI2621" t="str">
        <f>VLOOKUP(H2621,Sheet2!$A$1:$B$270,2,FALSE)</f>
        <v>SELONG</v>
      </c>
    </row>
    <row r="2622" spans="1:61">
      <c r="A2622">
        <v>2621</v>
      </c>
      <c r="B2622">
        <v>1002526038</v>
      </c>
      <c r="C2622">
        <v>3</v>
      </c>
      <c r="D2622" t="s">
        <v>38</v>
      </c>
      <c r="E2622">
        <v>5</v>
      </c>
      <c r="F2622" t="s">
        <v>90</v>
      </c>
      <c r="G2622" t="s">
        <v>93</v>
      </c>
      <c r="H2622" t="s">
        <v>302</v>
      </c>
      <c r="I2622" t="s">
        <v>213</v>
      </c>
      <c r="J2622" t="s">
        <v>214</v>
      </c>
      <c r="K2622" t="s">
        <v>149</v>
      </c>
      <c r="L2622" t="s">
        <v>215</v>
      </c>
      <c r="M2622" t="s">
        <v>76</v>
      </c>
      <c r="N2622" t="s">
        <v>216</v>
      </c>
      <c r="O2622" s="57">
        <v>46248.459675925929</v>
      </c>
      <c r="P2622" s="57">
        <v>46248.681932870371</v>
      </c>
      <c r="Q2622">
        <v>69365866</v>
      </c>
      <c r="S2622">
        <v>152611229889</v>
      </c>
      <c r="T2622" t="s">
        <v>1064</v>
      </c>
      <c r="U2622" t="s">
        <v>12345</v>
      </c>
      <c r="V2622" t="s">
        <v>12346</v>
      </c>
      <c r="Z2622">
        <v>111.95304896682499</v>
      </c>
      <c r="AA2622">
        <v>-7.5856469579924397</v>
      </c>
      <c r="AB2622" t="s">
        <v>12347</v>
      </c>
      <c r="AC2622" t="s">
        <v>217</v>
      </c>
      <c r="AL2622" t="s">
        <v>218</v>
      </c>
      <c r="AM2622" t="s">
        <v>10900</v>
      </c>
      <c r="AN2622" t="s">
        <v>6</v>
      </c>
      <c r="AO2622" t="s">
        <v>10636</v>
      </c>
      <c r="AP2622" s="57">
        <v>46249.333333333336</v>
      </c>
      <c r="AR2622" t="s">
        <v>219</v>
      </c>
      <c r="AS2622" t="s">
        <v>302</v>
      </c>
      <c r="AT2622" t="s">
        <v>231</v>
      </c>
      <c r="AU2622">
        <v>20260814</v>
      </c>
      <c r="AV2622" t="s">
        <v>222</v>
      </c>
      <c r="AW2622" t="s">
        <v>10348</v>
      </c>
      <c r="AX2622" t="s">
        <v>223</v>
      </c>
      <c r="BA2622" s="57">
        <v>46249.333333333336</v>
      </c>
      <c r="BB2622" t="s">
        <v>10900</v>
      </c>
      <c r="BC2622">
        <v>2026</v>
      </c>
      <c r="BD2622">
        <v>8</v>
      </c>
      <c r="BE2622">
        <v>14</v>
      </c>
      <c r="BF2622" s="6">
        <f t="shared" si="120"/>
        <v>46248</v>
      </c>
      <c r="BG2622">
        <f t="shared" si="121"/>
        <v>-1.3333333333357587</v>
      </c>
      <c r="BH2622" t="str">
        <f t="shared" si="122"/>
        <v>COMPLY</v>
      </c>
      <c r="BI2622" t="str">
        <f>VLOOKUP(H2622,Sheet2!$A$1:$B$270,2,FALSE)</f>
        <v>NGANJUK</v>
      </c>
    </row>
    <row r="2623" spans="1:61">
      <c r="A2623">
        <v>2622</v>
      </c>
      <c r="B2623">
        <v>1002518299</v>
      </c>
      <c r="C2623">
        <v>3</v>
      </c>
      <c r="D2623" t="s">
        <v>38</v>
      </c>
      <c r="E2623">
        <v>5</v>
      </c>
      <c r="F2623" t="s">
        <v>90</v>
      </c>
      <c r="G2623" t="s">
        <v>98</v>
      </c>
      <c r="H2623" t="s">
        <v>301</v>
      </c>
      <c r="I2623" t="s">
        <v>213</v>
      </c>
      <c r="J2623" t="s">
        <v>214</v>
      </c>
      <c r="K2623" t="s">
        <v>149</v>
      </c>
      <c r="L2623" t="s">
        <v>215</v>
      </c>
      <c r="M2623" t="s">
        <v>76</v>
      </c>
      <c r="N2623" t="s">
        <v>216</v>
      </c>
      <c r="O2623" s="57">
        <v>46244.647187499999</v>
      </c>
      <c r="P2623" s="57">
        <v>46245.578402777777</v>
      </c>
      <c r="Q2623">
        <v>69362665</v>
      </c>
      <c r="S2623">
        <v>152606246419</v>
      </c>
      <c r="T2623" t="s">
        <v>6694</v>
      </c>
      <c r="U2623" t="s">
        <v>6695</v>
      </c>
      <c r="V2623" t="s">
        <v>6696</v>
      </c>
      <c r="Z2623">
        <v>111.83997658896</v>
      </c>
      <c r="AA2623">
        <v>-8.0846277665930302</v>
      </c>
      <c r="AB2623" t="s">
        <v>6697</v>
      </c>
      <c r="AC2623" t="s">
        <v>237</v>
      </c>
      <c r="AL2623" t="s">
        <v>218</v>
      </c>
      <c r="AM2623" t="s">
        <v>6475</v>
      </c>
      <c r="AN2623" t="s">
        <v>6</v>
      </c>
      <c r="AO2623" s="57">
        <v>46303.652731481481</v>
      </c>
      <c r="AP2623" s="57">
        <v>46245.541666666664</v>
      </c>
      <c r="AR2623" t="s">
        <v>219</v>
      </c>
      <c r="AS2623" t="s">
        <v>301</v>
      </c>
      <c r="AT2623" t="s">
        <v>231</v>
      </c>
      <c r="AU2623">
        <v>20260811</v>
      </c>
      <c r="AV2623" t="s">
        <v>222</v>
      </c>
      <c r="AW2623" t="s">
        <v>1010</v>
      </c>
      <c r="AX2623" t="s">
        <v>223</v>
      </c>
      <c r="BA2623" s="57">
        <v>46245.541666666664</v>
      </c>
      <c r="BB2623" t="s">
        <v>6475</v>
      </c>
      <c r="BC2623">
        <v>2026</v>
      </c>
      <c r="BD2623">
        <v>8</v>
      </c>
      <c r="BE2623">
        <v>11</v>
      </c>
      <c r="BF2623" s="6">
        <f t="shared" si="120"/>
        <v>46245</v>
      </c>
      <c r="BG2623">
        <f t="shared" si="121"/>
        <v>-0.54166666666424135</v>
      </c>
      <c r="BH2623" t="str">
        <f t="shared" si="122"/>
        <v>COMPLY</v>
      </c>
      <c r="BI2623" t="str">
        <f>VLOOKUP(H2623,Sheet2!$A$1:$B$270,2,FALSE)</f>
        <v>BLITAR</v>
      </c>
    </row>
    <row r="2624" spans="1:61">
      <c r="A2624">
        <v>2623</v>
      </c>
      <c r="B2624">
        <v>1002534225</v>
      </c>
      <c r="C2624">
        <v>3</v>
      </c>
      <c r="D2624" t="s">
        <v>55</v>
      </c>
      <c r="E2624">
        <v>5</v>
      </c>
      <c r="F2624" t="s">
        <v>228</v>
      </c>
      <c r="G2624" t="s">
        <v>121</v>
      </c>
      <c r="H2624" t="s">
        <v>284</v>
      </c>
      <c r="I2624" t="s">
        <v>213</v>
      </c>
      <c r="J2624" t="s">
        <v>214</v>
      </c>
      <c r="K2624" t="s">
        <v>149</v>
      </c>
      <c r="M2624" t="s">
        <v>240</v>
      </c>
      <c r="N2624" t="s">
        <v>608</v>
      </c>
      <c r="O2624" s="57">
        <v>46252.691782407404</v>
      </c>
      <c r="P2624" s="57">
        <v>46252.797233796293</v>
      </c>
      <c r="Q2624">
        <v>69369355</v>
      </c>
      <c r="S2624">
        <v>152437905657</v>
      </c>
      <c r="T2624" t="s">
        <v>13942</v>
      </c>
      <c r="U2624" t="s">
        <v>13308</v>
      </c>
      <c r="V2624" t="s">
        <v>13943</v>
      </c>
      <c r="Z2624">
        <v>113.42541</v>
      </c>
      <c r="AA2624">
        <v>-6.9202484999999996</v>
      </c>
      <c r="AB2624" t="s">
        <v>13944</v>
      </c>
      <c r="AC2624" t="s">
        <v>230</v>
      </c>
      <c r="AL2624" t="s">
        <v>218</v>
      </c>
      <c r="AM2624" t="s">
        <v>13945</v>
      </c>
      <c r="AN2624" t="s">
        <v>6</v>
      </c>
      <c r="AO2624" t="s">
        <v>12914</v>
      </c>
      <c r="AP2624" s="57">
        <v>46256.541666666664</v>
      </c>
      <c r="AR2624" t="s">
        <v>241</v>
      </c>
      <c r="AS2624" t="s">
        <v>284</v>
      </c>
      <c r="AT2624" t="s">
        <v>231</v>
      </c>
      <c r="AV2624" t="s">
        <v>240</v>
      </c>
      <c r="AW2624" t="s">
        <v>560</v>
      </c>
      <c r="AX2624" t="s">
        <v>223</v>
      </c>
      <c r="BA2624" s="57">
        <v>46256.541666666664</v>
      </c>
      <c r="BB2624" t="s">
        <v>13945</v>
      </c>
      <c r="BF2624" s="6" t="e">
        <f t="shared" si="120"/>
        <v>#NUM!</v>
      </c>
      <c r="BG2624" t="e">
        <f t="shared" si="121"/>
        <v>#NUM!</v>
      </c>
      <c r="BH2624" t="e">
        <f t="shared" si="122"/>
        <v>#NUM!</v>
      </c>
      <c r="BI2624" t="str">
        <f>VLOOKUP(H2624,Sheet2!$A$1:$B$270,2,FALSE)</f>
        <v>MADURA</v>
      </c>
    </row>
    <row r="2625" spans="1:61">
      <c r="A2625">
        <v>2624</v>
      </c>
      <c r="B2625">
        <v>1002528942</v>
      </c>
      <c r="C2625">
        <v>3</v>
      </c>
      <c r="D2625" t="s">
        <v>42</v>
      </c>
      <c r="E2625">
        <v>5</v>
      </c>
      <c r="F2625" t="s">
        <v>233</v>
      </c>
      <c r="G2625" t="s">
        <v>106</v>
      </c>
      <c r="H2625" t="s">
        <v>424</v>
      </c>
      <c r="I2625" t="s">
        <v>213</v>
      </c>
      <c r="J2625" t="s">
        <v>214</v>
      </c>
      <c r="K2625" t="s">
        <v>149</v>
      </c>
      <c r="M2625" t="s">
        <v>76</v>
      </c>
      <c r="N2625" t="s">
        <v>216</v>
      </c>
      <c r="O2625" s="57">
        <v>46249.830509259256</v>
      </c>
      <c r="P2625" s="57">
        <v>46250.552129629628</v>
      </c>
      <c r="Q2625">
        <v>69367219</v>
      </c>
      <c r="S2625">
        <v>152740208015</v>
      </c>
      <c r="T2625" t="s">
        <v>12355</v>
      </c>
      <c r="U2625" t="s">
        <v>12356</v>
      </c>
      <c r="V2625" t="s">
        <v>12357</v>
      </c>
      <c r="Z2625">
        <v>112.7419491</v>
      </c>
      <c r="AA2625">
        <v>-7.7728443</v>
      </c>
      <c r="AB2625" t="s">
        <v>12358</v>
      </c>
      <c r="AC2625" t="s">
        <v>230</v>
      </c>
      <c r="AL2625" t="s">
        <v>218</v>
      </c>
      <c r="AM2625" t="s">
        <v>12359</v>
      </c>
      <c r="AN2625" t="s">
        <v>6</v>
      </c>
      <c r="AO2625" t="s">
        <v>12259</v>
      </c>
      <c r="AP2625" s="57">
        <v>46251.333333333336</v>
      </c>
      <c r="AR2625" t="s">
        <v>219</v>
      </c>
      <c r="AS2625" t="s">
        <v>424</v>
      </c>
      <c r="AT2625" t="s">
        <v>231</v>
      </c>
      <c r="AU2625">
        <v>20260816</v>
      </c>
      <c r="AV2625" t="s">
        <v>222</v>
      </c>
      <c r="AW2625" t="s">
        <v>561</v>
      </c>
      <c r="AX2625" t="s">
        <v>223</v>
      </c>
      <c r="BA2625" s="57">
        <v>46251.333333333336</v>
      </c>
      <c r="BB2625" t="s">
        <v>12359</v>
      </c>
      <c r="BC2625">
        <v>2026</v>
      </c>
      <c r="BD2625">
        <v>8</v>
      </c>
      <c r="BE2625">
        <v>16</v>
      </c>
      <c r="BF2625" s="6">
        <f t="shared" si="120"/>
        <v>46250</v>
      </c>
      <c r="BG2625">
        <f t="shared" si="121"/>
        <v>-1.3333333333357587</v>
      </c>
      <c r="BH2625" t="str">
        <f t="shared" si="122"/>
        <v>COMPLY</v>
      </c>
      <c r="BI2625" t="str">
        <f>VLOOKUP(H2625,Sheet2!$A$1:$B$270,2,FALSE)</f>
        <v>PASURUAN</v>
      </c>
    </row>
    <row r="2626" spans="1:61">
      <c r="A2626">
        <v>2625</v>
      </c>
      <c r="B2626">
        <v>1002511891</v>
      </c>
      <c r="C2626">
        <v>3</v>
      </c>
      <c r="D2626" t="s">
        <v>55</v>
      </c>
      <c r="E2626">
        <v>5</v>
      </c>
      <c r="F2626" t="s">
        <v>265</v>
      </c>
      <c r="G2626" t="s">
        <v>126</v>
      </c>
      <c r="H2626" t="s">
        <v>266</v>
      </c>
      <c r="I2626" t="s">
        <v>213</v>
      </c>
      <c r="J2626" t="s">
        <v>214</v>
      </c>
      <c r="K2626" t="s">
        <v>149</v>
      </c>
      <c r="L2626" t="s">
        <v>215</v>
      </c>
      <c r="M2626" t="s">
        <v>586</v>
      </c>
      <c r="N2626" t="s">
        <v>216</v>
      </c>
      <c r="O2626" s="57">
        <v>46240.4534375</v>
      </c>
      <c r="P2626" s="57">
        <v>46247.377916666665</v>
      </c>
      <c r="Q2626">
        <v>69359764</v>
      </c>
      <c r="S2626">
        <v>152413166990</v>
      </c>
      <c r="T2626" t="s">
        <v>2408</v>
      </c>
      <c r="U2626" t="s">
        <v>3310</v>
      </c>
      <c r="V2626" t="s">
        <v>3365</v>
      </c>
      <c r="Z2626">
        <v>112.75182599999999</v>
      </c>
      <c r="AA2626">
        <v>-7.2598849999999997</v>
      </c>
      <c r="AB2626" t="s">
        <v>3366</v>
      </c>
      <c r="AC2626" t="s">
        <v>217</v>
      </c>
      <c r="AL2626" t="s">
        <v>218</v>
      </c>
      <c r="AM2626" t="s">
        <v>3367</v>
      </c>
      <c r="AN2626" t="s">
        <v>6</v>
      </c>
      <c r="AO2626" s="57">
        <v>46181.455231481479</v>
      </c>
      <c r="AP2626" s="57">
        <v>46241.333333333336</v>
      </c>
      <c r="AQ2626" t="s">
        <v>248</v>
      </c>
      <c r="AR2626" t="s">
        <v>14</v>
      </c>
      <c r="AS2626" t="s">
        <v>266</v>
      </c>
      <c r="AT2626" t="s">
        <v>231</v>
      </c>
      <c r="AV2626" t="s">
        <v>587</v>
      </c>
      <c r="AW2626" t="s">
        <v>1023</v>
      </c>
      <c r="AX2626" t="s">
        <v>223</v>
      </c>
      <c r="BA2626" s="57">
        <v>46241.333333333336</v>
      </c>
      <c r="BB2626" t="s">
        <v>3367</v>
      </c>
      <c r="BF2626" s="6" t="e">
        <f t="shared" si="120"/>
        <v>#NUM!</v>
      </c>
      <c r="BG2626" t="e">
        <f t="shared" si="121"/>
        <v>#NUM!</v>
      </c>
      <c r="BH2626" t="e">
        <f t="shared" si="122"/>
        <v>#NUM!</v>
      </c>
      <c r="BI2626" t="str">
        <f>VLOOKUP(H2626,Sheet2!$A$1:$B$270,2,FALSE)</f>
        <v>SURABAYA SELATAN</v>
      </c>
    </row>
    <row r="2627" spans="1:61">
      <c r="A2627">
        <v>2626</v>
      </c>
      <c r="B2627">
        <v>1002515642</v>
      </c>
      <c r="C2627">
        <v>3</v>
      </c>
      <c r="D2627" t="s">
        <v>51</v>
      </c>
      <c r="E2627">
        <v>4</v>
      </c>
      <c r="F2627" t="s">
        <v>273</v>
      </c>
      <c r="G2627" t="s">
        <v>339</v>
      </c>
      <c r="H2627" t="s">
        <v>962</v>
      </c>
      <c r="I2627" t="s">
        <v>213</v>
      </c>
      <c r="J2627" t="s">
        <v>214</v>
      </c>
      <c r="K2627" t="s">
        <v>149</v>
      </c>
      <c r="L2627" t="s">
        <v>215</v>
      </c>
      <c r="M2627" t="s">
        <v>76</v>
      </c>
      <c r="N2627" t="s">
        <v>216</v>
      </c>
      <c r="O2627" s="57">
        <v>46242.39371527778</v>
      </c>
      <c r="P2627" s="57">
        <v>46245.681747685187</v>
      </c>
      <c r="Q2627">
        <v>69361265</v>
      </c>
      <c r="S2627">
        <v>141569115697</v>
      </c>
      <c r="T2627" t="s">
        <v>5174</v>
      </c>
      <c r="U2627" t="s">
        <v>5632</v>
      </c>
      <c r="V2627" t="s">
        <v>5633</v>
      </c>
      <c r="Z2627">
        <v>111.4781053</v>
      </c>
      <c r="AA2627">
        <v>-6.9687655999999896</v>
      </c>
      <c r="AB2627" t="s">
        <v>5634</v>
      </c>
      <c r="AC2627" t="s">
        <v>237</v>
      </c>
      <c r="AL2627" t="s">
        <v>218</v>
      </c>
      <c r="AM2627" t="s">
        <v>5635</v>
      </c>
      <c r="AN2627" t="s">
        <v>6</v>
      </c>
      <c r="AO2627" s="57">
        <v>46242.402685185189</v>
      </c>
      <c r="AP2627" s="57">
        <v>46245.333333333336</v>
      </c>
      <c r="AR2627" t="s">
        <v>219</v>
      </c>
      <c r="AS2627" t="s">
        <v>962</v>
      </c>
      <c r="AT2627" t="s">
        <v>231</v>
      </c>
      <c r="AU2627">
        <v>20260811</v>
      </c>
      <c r="AV2627" t="s">
        <v>222</v>
      </c>
      <c r="AW2627" t="s">
        <v>1021</v>
      </c>
      <c r="AX2627" t="s">
        <v>223</v>
      </c>
      <c r="BA2627" s="57">
        <v>46245.333333333336</v>
      </c>
      <c r="BB2627" t="s">
        <v>5635</v>
      </c>
      <c r="BC2627">
        <v>2026</v>
      </c>
      <c r="BD2627">
        <v>8</v>
      </c>
      <c r="BE2627">
        <v>11</v>
      </c>
      <c r="BF2627" s="6">
        <f t="shared" ref="BF2627:BF2690" si="123">DATE(BC2627,BD2627,BE2627)</f>
        <v>46245</v>
      </c>
      <c r="BG2627">
        <f t="shared" ref="BG2627:BG2690" si="124">BF2627-BA2627</f>
        <v>-0.33333333333575865</v>
      </c>
      <c r="BH2627" t="str">
        <f t="shared" ref="BH2627:BH2690" si="125">IF(BG2627=1,"COMPLY",IF(BG2627&lt;1,"COMPLY","NOT COMPLY"))</f>
        <v>COMPLY</v>
      </c>
      <c r="BI2627" t="e">
        <f>VLOOKUP(H2627,Sheet2!$A$1:$B$270,2,FALSE)</f>
        <v>#N/A</v>
      </c>
    </row>
    <row r="2628" spans="1:61">
      <c r="A2628">
        <v>2627</v>
      </c>
      <c r="B2628">
        <v>1002525659</v>
      </c>
      <c r="C2628">
        <v>3</v>
      </c>
      <c r="D2628" t="s">
        <v>49</v>
      </c>
      <c r="E2628">
        <v>4</v>
      </c>
      <c r="F2628" t="s">
        <v>246</v>
      </c>
      <c r="G2628" t="s">
        <v>549</v>
      </c>
      <c r="H2628" t="s">
        <v>5680</v>
      </c>
      <c r="I2628" t="s">
        <v>213</v>
      </c>
      <c r="J2628" t="s">
        <v>214</v>
      </c>
      <c r="K2628" t="s">
        <v>149</v>
      </c>
      <c r="L2628" t="s">
        <v>215</v>
      </c>
      <c r="M2628" t="s">
        <v>277</v>
      </c>
      <c r="N2628" t="s">
        <v>216</v>
      </c>
      <c r="O2628" s="57">
        <v>46248.399965277778</v>
      </c>
      <c r="P2628" s="57">
        <v>46249.729479166665</v>
      </c>
      <c r="Q2628">
        <v>69365678</v>
      </c>
      <c r="S2628">
        <v>141409102270</v>
      </c>
      <c r="T2628" t="s">
        <v>12369</v>
      </c>
      <c r="U2628" t="s">
        <v>12370</v>
      </c>
      <c r="V2628" t="s">
        <v>12371</v>
      </c>
      <c r="Z2628">
        <v>110.00635</v>
      </c>
      <c r="AA2628">
        <v>-7.1218120000000003</v>
      </c>
      <c r="AB2628" t="s">
        <v>12372</v>
      </c>
      <c r="AC2628" t="s">
        <v>237</v>
      </c>
      <c r="AL2628" t="s">
        <v>218</v>
      </c>
      <c r="AM2628" t="s">
        <v>12373</v>
      </c>
      <c r="AN2628" t="s">
        <v>6</v>
      </c>
      <c r="AO2628" t="s">
        <v>9808</v>
      </c>
      <c r="AP2628" s="57">
        <v>46249.333333333336</v>
      </c>
      <c r="AQ2628" t="s">
        <v>564</v>
      </c>
      <c r="AR2628" t="s">
        <v>278</v>
      </c>
      <c r="AS2628" t="s">
        <v>5680</v>
      </c>
      <c r="AT2628" t="s">
        <v>231</v>
      </c>
      <c r="AV2628" t="s">
        <v>12374</v>
      </c>
      <c r="AW2628" t="s">
        <v>1010</v>
      </c>
      <c r="AX2628" t="s">
        <v>223</v>
      </c>
      <c r="BA2628" s="57">
        <v>46249.333333333336</v>
      </c>
      <c r="BB2628" t="s">
        <v>12373</v>
      </c>
      <c r="BF2628" s="6" t="e">
        <f t="shared" si="123"/>
        <v>#NUM!</v>
      </c>
      <c r="BG2628" t="e">
        <f t="shared" si="124"/>
        <v>#NUM!</v>
      </c>
      <c r="BH2628" t="e">
        <f t="shared" si="125"/>
        <v>#NUM!</v>
      </c>
      <c r="BI2628" t="e">
        <f>VLOOKUP(H2628,Sheet2!$A$1:$B$270,2,FALSE)</f>
        <v>#N/A</v>
      </c>
    </row>
    <row r="2629" spans="1:61">
      <c r="A2629">
        <v>2628</v>
      </c>
      <c r="B2629">
        <v>1002516066</v>
      </c>
      <c r="C2629">
        <v>3</v>
      </c>
      <c r="D2629" t="s">
        <v>38</v>
      </c>
      <c r="E2629">
        <v>5</v>
      </c>
      <c r="F2629" t="s">
        <v>90</v>
      </c>
      <c r="G2629" t="s">
        <v>98</v>
      </c>
      <c r="H2629" t="s">
        <v>404</v>
      </c>
      <c r="I2629" t="s">
        <v>213</v>
      </c>
      <c r="J2629" t="s">
        <v>214</v>
      </c>
      <c r="K2629" t="s">
        <v>149</v>
      </c>
      <c r="L2629" t="s">
        <v>215</v>
      </c>
      <c r="M2629" t="s">
        <v>575</v>
      </c>
      <c r="N2629" t="s">
        <v>216</v>
      </c>
      <c r="O2629" s="57">
        <v>46242.626354166663</v>
      </c>
      <c r="P2629" s="57">
        <v>46244.488668981481</v>
      </c>
      <c r="Q2629">
        <v>69361530</v>
      </c>
      <c r="S2629">
        <v>152622208696</v>
      </c>
      <c r="T2629" t="s">
        <v>5636</v>
      </c>
      <c r="U2629" t="s">
        <v>5637</v>
      </c>
      <c r="V2629" t="s">
        <v>5638</v>
      </c>
      <c r="Z2629">
        <v>111.823612317792</v>
      </c>
      <c r="AA2629">
        <v>-8.2103714641529209</v>
      </c>
      <c r="AB2629" t="s">
        <v>5639</v>
      </c>
      <c r="AC2629" t="s">
        <v>237</v>
      </c>
      <c r="AL2629" t="s">
        <v>218</v>
      </c>
      <c r="AM2629" t="s">
        <v>5640</v>
      </c>
      <c r="AN2629" t="s">
        <v>6</v>
      </c>
      <c r="AO2629" s="57">
        <v>46242.631979166668</v>
      </c>
      <c r="AP2629" s="57">
        <v>46243.541666666664</v>
      </c>
      <c r="AR2629" t="s">
        <v>14</v>
      </c>
      <c r="AS2629" t="s">
        <v>404</v>
      </c>
      <c r="AT2629" t="s">
        <v>231</v>
      </c>
      <c r="AV2629" t="s">
        <v>6698</v>
      </c>
      <c r="AW2629" t="s">
        <v>1010</v>
      </c>
      <c r="AX2629" t="s">
        <v>223</v>
      </c>
      <c r="BA2629" s="57">
        <v>46243.541666666664</v>
      </c>
      <c r="BB2629" t="s">
        <v>5640</v>
      </c>
      <c r="BF2629" s="6" t="e">
        <f t="shared" si="123"/>
        <v>#NUM!</v>
      </c>
      <c r="BG2629" t="e">
        <f t="shared" si="124"/>
        <v>#NUM!</v>
      </c>
      <c r="BH2629" t="e">
        <f t="shared" si="125"/>
        <v>#NUM!</v>
      </c>
      <c r="BI2629" t="str">
        <f>VLOOKUP(H2629,Sheet2!$A$1:$B$270,2,FALSE)</f>
        <v>BLITAR</v>
      </c>
    </row>
    <row r="2630" spans="1:61">
      <c r="A2630">
        <v>2629</v>
      </c>
      <c r="B2630">
        <v>1002524852</v>
      </c>
      <c r="C2630">
        <v>3</v>
      </c>
      <c r="D2630" t="s">
        <v>51</v>
      </c>
      <c r="E2630">
        <v>4</v>
      </c>
      <c r="F2630" t="s">
        <v>273</v>
      </c>
      <c r="G2630" t="s">
        <v>339</v>
      </c>
      <c r="H2630" t="s">
        <v>1075</v>
      </c>
      <c r="I2630" t="s">
        <v>213</v>
      </c>
      <c r="J2630" t="s">
        <v>214</v>
      </c>
      <c r="K2630" t="s">
        <v>149</v>
      </c>
      <c r="L2630" t="s">
        <v>215</v>
      </c>
      <c r="M2630" t="s">
        <v>225</v>
      </c>
      <c r="N2630" t="s">
        <v>216</v>
      </c>
      <c r="O2630" s="57">
        <v>46247.670092592591</v>
      </c>
      <c r="P2630" s="57">
        <v>46248.550995370373</v>
      </c>
      <c r="Q2630">
        <v>69365406</v>
      </c>
      <c r="S2630">
        <v>142552107772</v>
      </c>
      <c r="T2630" t="s">
        <v>9593</v>
      </c>
      <c r="U2630" t="s">
        <v>9594</v>
      </c>
      <c r="V2630" t="s">
        <v>9595</v>
      </c>
      <c r="Z2630">
        <v>111.57089000000001</v>
      </c>
      <c r="AA2630">
        <v>-7.1166099999999997</v>
      </c>
      <c r="AB2630" t="s">
        <v>9596</v>
      </c>
      <c r="AC2630" t="s">
        <v>237</v>
      </c>
      <c r="AL2630" t="s">
        <v>218</v>
      </c>
      <c r="AM2630" t="s">
        <v>9597</v>
      </c>
      <c r="AN2630" t="s">
        <v>6</v>
      </c>
      <c r="AO2630" t="s">
        <v>8969</v>
      </c>
      <c r="AP2630" s="57">
        <v>46248.541666666664</v>
      </c>
      <c r="AR2630" t="s">
        <v>18</v>
      </c>
      <c r="AS2630" t="s">
        <v>1075</v>
      </c>
      <c r="AT2630" t="s">
        <v>231</v>
      </c>
      <c r="AV2630" t="s">
        <v>227</v>
      </c>
      <c r="AW2630" t="s">
        <v>974</v>
      </c>
      <c r="AX2630" t="s">
        <v>223</v>
      </c>
      <c r="BA2630" s="57">
        <v>46248.541666666664</v>
      </c>
      <c r="BB2630" t="s">
        <v>9597</v>
      </c>
      <c r="BF2630" s="6" t="e">
        <f t="shared" si="123"/>
        <v>#NUM!</v>
      </c>
      <c r="BG2630" t="e">
        <f t="shared" si="124"/>
        <v>#NUM!</v>
      </c>
      <c r="BH2630" t="e">
        <f t="shared" si="125"/>
        <v>#NUM!</v>
      </c>
      <c r="BI2630" t="e">
        <f>VLOOKUP(H2630,Sheet2!$A$1:$B$270,2,FALSE)</f>
        <v>#N/A</v>
      </c>
    </row>
    <row r="2631" spans="1:61">
      <c r="A2631">
        <v>2630</v>
      </c>
      <c r="B2631">
        <v>1002527989</v>
      </c>
      <c r="C2631">
        <v>3</v>
      </c>
      <c r="D2631" t="s">
        <v>42</v>
      </c>
      <c r="E2631">
        <v>5</v>
      </c>
      <c r="F2631" t="s">
        <v>102</v>
      </c>
      <c r="G2631" t="s">
        <v>100</v>
      </c>
      <c r="H2631" t="s">
        <v>282</v>
      </c>
      <c r="I2631" t="s">
        <v>213</v>
      </c>
      <c r="J2631" t="s">
        <v>214</v>
      </c>
      <c r="K2631" t="s">
        <v>149</v>
      </c>
      <c r="L2631" t="s">
        <v>215</v>
      </c>
      <c r="M2631" t="s">
        <v>76</v>
      </c>
      <c r="N2631" t="s">
        <v>216</v>
      </c>
      <c r="O2631" s="57">
        <v>46249.460381944446</v>
      </c>
      <c r="P2631" s="57">
        <v>46249.68136574074</v>
      </c>
      <c r="Q2631">
        <v>69366727</v>
      </c>
      <c r="S2631">
        <v>152507223623</v>
      </c>
      <c r="T2631" t="s">
        <v>12376</v>
      </c>
      <c r="U2631" t="s">
        <v>12377</v>
      </c>
      <c r="V2631" t="s">
        <v>12378</v>
      </c>
      <c r="Z2631">
        <v>113.922738814453</v>
      </c>
      <c r="AA2631">
        <v>-7.96362185977857</v>
      </c>
      <c r="AB2631" t="s">
        <v>12379</v>
      </c>
      <c r="AC2631" t="s">
        <v>237</v>
      </c>
      <c r="AL2631" t="s">
        <v>218</v>
      </c>
      <c r="AM2631" t="s">
        <v>12380</v>
      </c>
      <c r="AN2631" t="s">
        <v>6</v>
      </c>
      <c r="AO2631" t="s">
        <v>10174</v>
      </c>
      <c r="AP2631" s="57">
        <v>46252.333333333336</v>
      </c>
      <c r="AR2631" t="s">
        <v>219</v>
      </c>
      <c r="AS2631" t="s">
        <v>282</v>
      </c>
      <c r="AT2631" t="s">
        <v>231</v>
      </c>
      <c r="AU2631">
        <v>20260815</v>
      </c>
      <c r="AV2631" t="s">
        <v>222</v>
      </c>
      <c r="AW2631" t="s">
        <v>1015</v>
      </c>
      <c r="AX2631" t="s">
        <v>223</v>
      </c>
      <c r="BA2631" s="57">
        <v>46252.333333333336</v>
      </c>
      <c r="BB2631" t="s">
        <v>12380</v>
      </c>
      <c r="BC2631">
        <v>2026</v>
      </c>
      <c r="BD2631">
        <v>8</v>
      </c>
      <c r="BE2631">
        <v>15</v>
      </c>
      <c r="BF2631" s="6">
        <f t="shared" si="123"/>
        <v>46249</v>
      </c>
      <c r="BG2631">
        <f t="shared" si="124"/>
        <v>-3.3333333333357587</v>
      </c>
      <c r="BH2631" t="str">
        <f t="shared" si="125"/>
        <v>COMPLY</v>
      </c>
      <c r="BI2631" t="str">
        <f>VLOOKUP(H2631,Sheet2!$A$1:$B$270,2,FALSE)</f>
        <v>JEMBER</v>
      </c>
    </row>
    <row r="2632" spans="1:61">
      <c r="A2632">
        <v>2631</v>
      </c>
      <c r="B2632">
        <v>1002532310</v>
      </c>
      <c r="C2632">
        <v>3</v>
      </c>
      <c r="D2632" t="s">
        <v>42</v>
      </c>
      <c r="E2632">
        <v>5</v>
      </c>
      <c r="F2632" t="s">
        <v>102</v>
      </c>
      <c r="G2632" t="s">
        <v>99</v>
      </c>
      <c r="H2632" t="s">
        <v>416</v>
      </c>
      <c r="I2632" t="s">
        <v>213</v>
      </c>
      <c r="J2632" t="s">
        <v>214</v>
      </c>
      <c r="K2632" t="s">
        <v>149</v>
      </c>
      <c r="L2632" t="s">
        <v>215</v>
      </c>
      <c r="M2632" t="s">
        <v>277</v>
      </c>
      <c r="N2632" t="s">
        <v>216</v>
      </c>
      <c r="O2632" s="57">
        <v>46252.409687500003</v>
      </c>
      <c r="P2632" s="57">
        <v>46252.892384259256</v>
      </c>
      <c r="Q2632">
        <v>69368629</v>
      </c>
      <c r="S2632">
        <v>152522205343</v>
      </c>
      <c r="T2632" t="s">
        <v>13946</v>
      </c>
      <c r="U2632" t="s">
        <v>13947</v>
      </c>
      <c r="V2632" t="s">
        <v>13948</v>
      </c>
      <c r="Z2632">
        <v>114.30029469999999</v>
      </c>
      <c r="AA2632">
        <v>-8.5436818999999993</v>
      </c>
      <c r="AB2632" t="s">
        <v>13949</v>
      </c>
      <c r="AC2632" t="s">
        <v>217</v>
      </c>
      <c r="AL2632" t="s">
        <v>218</v>
      </c>
      <c r="AM2632" t="s">
        <v>13950</v>
      </c>
      <c r="AN2632" t="s">
        <v>6</v>
      </c>
      <c r="AO2632" t="s">
        <v>13058</v>
      </c>
      <c r="AP2632" s="57">
        <v>46253.541666666664</v>
      </c>
      <c r="AR2632" t="s">
        <v>9801</v>
      </c>
      <c r="AS2632" t="s">
        <v>416</v>
      </c>
      <c r="AT2632" t="s">
        <v>221</v>
      </c>
      <c r="AV2632" t="s">
        <v>13951</v>
      </c>
      <c r="AW2632" t="s">
        <v>1052</v>
      </c>
      <c r="AX2632" t="s">
        <v>223</v>
      </c>
      <c r="BA2632" s="57">
        <v>46253.541666666664</v>
      </c>
      <c r="BB2632" t="s">
        <v>13950</v>
      </c>
      <c r="BF2632" s="6" t="e">
        <f t="shared" si="123"/>
        <v>#NUM!</v>
      </c>
      <c r="BG2632" t="e">
        <f t="shared" si="124"/>
        <v>#NUM!</v>
      </c>
      <c r="BH2632" t="e">
        <f t="shared" si="125"/>
        <v>#NUM!</v>
      </c>
      <c r="BI2632" t="str">
        <f>VLOOKUP(H2632,Sheet2!$A$1:$B$270,2,FALSE)</f>
        <v>BANYUWANGI</v>
      </c>
    </row>
    <row r="2633" spans="1:61">
      <c r="A2633">
        <v>2632</v>
      </c>
      <c r="B2633">
        <v>1002530041</v>
      </c>
      <c r="C2633">
        <v>3</v>
      </c>
      <c r="D2633" t="s">
        <v>38</v>
      </c>
      <c r="E2633">
        <v>5</v>
      </c>
      <c r="F2633" t="s">
        <v>250</v>
      </c>
      <c r="G2633" t="s">
        <v>91</v>
      </c>
      <c r="H2633" t="s">
        <v>413</v>
      </c>
      <c r="I2633" t="s">
        <v>213</v>
      </c>
      <c r="J2633" t="s">
        <v>214</v>
      </c>
      <c r="K2633" t="s">
        <v>149</v>
      </c>
      <c r="L2633" t="s">
        <v>215</v>
      </c>
      <c r="M2633" t="s">
        <v>575</v>
      </c>
      <c r="N2633" t="s">
        <v>216</v>
      </c>
      <c r="O2633" s="57">
        <v>46250.745787037034</v>
      </c>
      <c r="P2633" s="57">
        <v>46252.676053240742</v>
      </c>
      <c r="Q2633">
        <v>69367735</v>
      </c>
      <c r="S2633">
        <v>152701227219</v>
      </c>
      <c r="T2633" t="s">
        <v>12381</v>
      </c>
      <c r="U2633" t="s">
        <v>12382</v>
      </c>
      <c r="V2633" t="s">
        <v>12383</v>
      </c>
      <c r="Z2633">
        <v>112.63425936761899</v>
      </c>
      <c r="AA2633">
        <v>-7.9920212719270296</v>
      </c>
      <c r="AB2633" t="s">
        <v>12384</v>
      </c>
      <c r="AC2633" t="s">
        <v>237</v>
      </c>
      <c r="AL2633" t="s">
        <v>218</v>
      </c>
      <c r="AM2633" t="s">
        <v>9960</v>
      </c>
      <c r="AN2633" t="s">
        <v>6</v>
      </c>
      <c r="AO2633" t="s">
        <v>10891</v>
      </c>
      <c r="AP2633" s="57">
        <v>46252.333333333336</v>
      </c>
      <c r="AR2633" t="s">
        <v>14</v>
      </c>
      <c r="AS2633" t="s">
        <v>413</v>
      </c>
      <c r="AT2633" t="s">
        <v>231</v>
      </c>
      <c r="AV2633" t="s">
        <v>13952</v>
      </c>
      <c r="AW2633" t="s">
        <v>1018</v>
      </c>
      <c r="AX2633" t="s">
        <v>223</v>
      </c>
      <c r="BA2633" s="57">
        <v>46252.333333333336</v>
      </c>
      <c r="BB2633" t="s">
        <v>9960</v>
      </c>
      <c r="BF2633" s="6" t="e">
        <f t="shared" si="123"/>
        <v>#NUM!</v>
      </c>
      <c r="BG2633" t="e">
        <f t="shared" si="124"/>
        <v>#NUM!</v>
      </c>
      <c r="BH2633" t="e">
        <f t="shared" si="125"/>
        <v>#NUM!</v>
      </c>
      <c r="BI2633" t="str">
        <f>VLOOKUP(H2633,Sheet2!$A$1:$B$270,2,FALSE)</f>
        <v>MALANG</v>
      </c>
    </row>
    <row r="2634" spans="1:61">
      <c r="A2634">
        <v>2633</v>
      </c>
      <c r="B2634">
        <v>1002526080</v>
      </c>
      <c r="C2634">
        <v>3</v>
      </c>
      <c r="D2634" t="s">
        <v>38</v>
      </c>
      <c r="E2634">
        <v>5</v>
      </c>
      <c r="F2634" t="s">
        <v>92</v>
      </c>
      <c r="G2634" t="s">
        <v>92</v>
      </c>
      <c r="H2634" t="s">
        <v>256</v>
      </c>
      <c r="I2634" t="s">
        <v>213</v>
      </c>
      <c r="J2634" t="s">
        <v>214</v>
      </c>
      <c r="K2634" t="s">
        <v>149</v>
      </c>
      <c r="L2634" t="s">
        <v>215</v>
      </c>
      <c r="M2634" t="s">
        <v>76</v>
      </c>
      <c r="N2634" t="s">
        <v>216</v>
      </c>
      <c r="O2634" s="57">
        <v>46248.466631944444</v>
      </c>
      <c r="P2634" s="57">
        <v>46248.641423611109</v>
      </c>
      <c r="Q2634">
        <v>69365881</v>
      </c>
      <c r="R2634" t="s">
        <v>4823</v>
      </c>
      <c r="S2634">
        <v>-152631207308</v>
      </c>
      <c r="T2634" t="s">
        <v>12395</v>
      </c>
      <c r="U2634" t="s">
        <v>12396</v>
      </c>
      <c r="V2634" t="s">
        <v>12397</v>
      </c>
      <c r="Z2634">
        <v>111.439783112469</v>
      </c>
      <c r="AA2634">
        <v>-7.5879619036654002</v>
      </c>
      <c r="AB2634" t="s">
        <v>12398</v>
      </c>
      <c r="AC2634" t="s">
        <v>237</v>
      </c>
      <c r="AL2634" t="s">
        <v>218</v>
      </c>
      <c r="AM2634" t="s">
        <v>12399</v>
      </c>
      <c r="AN2634" t="s">
        <v>6</v>
      </c>
      <c r="AO2634" t="s">
        <v>10053</v>
      </c>
      <c r="AP2634" s="57">
        <v>46249.333333333336</v>
      </c>
      <c r="AR2634" t="s">
        <v>219</v>
      </c>
      <c r="AS2634" t="s">
        <v>256</v>
      </c>
      <c r="AT2634" t="s">
        <v>231</v>
      </c>
      <c r="AU2634">
        <v>20260814</v>
      </c>
      <c r="AV2634" t="s">
        <v>222</v>
      </c>
      <c r="AW2634" t="s">
        <v>1010</v>
      </c>
      <c r="AX2634" t="s">
        <v>223</v>
      </c>
      <c r="BA2634" s="57">
        <v>46249.333333333336</v>
      </c>
      <c r="BB2634" t="s">
        <v>12399</v>
      </c>
      <c r="BC2634">
        <v>2026</v>
      </c>
      <c r="BD2634">
        <v>8</v>
      </c>
      <c r="BE2634">
        <v>14</v>
      </c>
      <c r="BF2634" s="6">
        <f t="shared" si="123"/>
        <v>46248</v>
      </c>
      <c r="BG2634">
        <f t="shared" si="124"/>
        <v>-1.3333333333357587</v>
      </c>
      <c r="BH2634" t="str">
        <f t="shared" si="125"/>
        <v>COMPLY</v>
      </c>
      <c r="BI2634" t="str">
        <f>VLOOKUP(H2634,Sheet2!$A$1:$B$270,2,FALSE)</f>
        <v>MADIUN</v>
      </c>
    </row>
    <row r="2635" spans="1:61">
      <c r="A2635">
        <v>2634</v>
      </c>
      <c r="B2635">
        <v>1002504477</v>
      </c>
      <c r="C2635">
        <v>3</v>
      </c>
      <c r="D2635" t="s">
        <v>51</v>
      </c>
      <c r="E2635">
        <v>4</v>
      </c>
      <c r="F2635" t="s">
        <v>273</v>
      </c>
      <c r="G2635" t="s">
        <v>273</v>
      </c>
      <c r="H2635" t="s">
        <v>939</v>
      </c>
      <c r="I2635" t="s">
        <v>213</v>
      </c>
      <c r="J2635" t="s">
        <v>214</v>
      </c>
      <c r="K2635" t="s">
        <v>149</v>
      </c>
      <c r="L2635" t="s">
        <v>215</v>
      </c>
      <c r="M2635" t="s">
        <v>575</v>
      </c>
      <c r="N2635" t="s">
        <v>216</v>
      </c>
      <c r="O2635" s="57">
        <v>46235.497175925928</v>
      </c>
      <c r="P2635" s="57">
        <v>46237.676805555559</v>
      </c>
      <c r="Q2635">
        <v>69356680</v>
      </c>
      <c r="S2635">
        <v>141456115363</v>
      </c>
      <c r="T2635" t="s">
        <v>2127</v>
      </c>
      <c r="U2635" t="s">
        <v>3397</v>
      </c>
      <c r="V2635" t="s">
        <v>3398</v>
      </c>
      <c r="Z2635">
        <v>110.60361899999999</v>
      </c>
      <c r="AA2635">
        <v>-6.9164899999999996</v>
      </c>
      <c r="AB2635" t="s">
        <v>2130</v>
      </c>
      <c r="AC2635" t="s">
        <v>237</v>
      </c>
      <c r="AL2635" t="s">
        <v>218</v>
      </c>
      <c r="AM2635" t="s">
        <v>3399</v>
      </c>
      <c r="AN2635" t="s">
        <v>6</v>
      </c>
      <c r="AO2635" s="57">
        <v>46030.506851851853</v>
      </c>
      <c r="AP2635" s="57">
        <v>46236.333333333336</v>
      </c>
      <c r="AR2635" t="s">
        <v>14</v>
      </c>
      <c r="AS2635" t="s">
        <v>939</v>
      </c>
      <c r="AT2635" t="s">
        <v>231</v>
      </c>
      <c r="AV2635" t="s">
        <v>3400</v>
      </c>
      <c r="AW2635" t="s">
        <v>1014</v>
      </c>
      <c r="AX2635" t="s">
        <v>223</v>
      </c>
      <c r="BA2635" s="57">
        <v>46236.333333333336</v>
      </c>
      <c r="BB2635" t="s">
        <v>3399</v>
      </c>
      <c r="BF2635" s="6" t="e">
        <f t="shared" si="123"/>
        <v>#NUM!</v>
      </c>
      <c r="BG2635" t="e">
        <f t="shared" si="124"/>
        <v>#NUM!</v>
      </c>
      <c r="BH2635" t="e">
        <f t="shared" si="125"/>
        <v>#NUM!</v>
      </c>
      <c r="BI2635" t="e">
        <f>VLOOKUP(H2635,Sheet2!$A$1:$B$270,2,FALSE)</f>
        <v>#N/A</v>
      </c>
    </row>
    <row r="2636" spans="1:61">
      <c r="A2636">
        <v>2635</v>
      </c>
      <c r="B2636">
        <v>1002511262</v>
      </c>
      <c r="C2636">
        <v>3</v>
      </c>
      <c r="D2636" t="s">
        <v>45</v>
      </c>
      <c r="E2636">
        <v>5</v>
      </c>
      <c r="F2636" t="s">
        <v>211</v>
      </c>
      <c r="G2636" t="s">
        <v>112</v>
      </c>
      <c r="H2636" t="s">
        <v>267</v>
      </c>
      <c r="I2636" t="s">
        <v>213</v>
      </c>
      <c r="J2636" t="s">
        <v>214</v>
      </c>
      <c r="K2636" t="s">
        <v>149</v>
      </c>
      <c r="L2636" t="s">
        <v>215</v>
      </c>
      <c r="M2636" t="s">
        <v>76</v>
      </c>
      <c r="N2636" t="s">
        <v>216</v>
      </c>
      <c r="O2636" s="57">
        <v>46239.726354166669</v>
      </c>
      <c r="P2636" s="57">
        <v>46240.704571759263</v>
      </c>
      <c r="Q2636">
        <v>69359443</v>
      </c>
      <c r="S2636">
        <v>172601796827</v>
      </c>
      <c r="T2636" t="s">
        <v>3401</v>
      </c>
      <c r="U2636" t="s">
        <v>3402</v>
      </c>
      <c r="V2636" t="s">
        <v>3403</v>
      </c>
      <c r="Z2636">
        <v>116.10231667757</v>
      </c>
      <c r="AA2636">
        <v>-8.54190479447389</v>
      </c>
      <c r="AB2636" t="s">
        <v>3404</v>
      </c>
      <c r="AC2636" t="s">
        <v>217</v>
      </c>
      <c r="AL2636" t="s">
        <v>218</v>
      </c>
      <c r="AM2636" t="s">
        <v>3405</v>
      </c>
      <c r="AN2636" t="s">
        <v>6</v>
      </c>
      <c r="AO2636" s="57">
        <v>46150.735949074071</v>
      </c>
      <c r="AP2636" s="57">
        <v>46241.541666666664</v>
      </c>
      <c r="AR2636" t="s">
        <v>219</v>
      </c>
      <c r="AS2636" t="s">
        <v>267</v>
      </c>
      <c r="AT2636" t="s">
        <v>221</v>
      </c>
      <c r="AU2636">
        <v>20260806</v>
      </c>
      <c r="AV2636" t="s">
        <v>222</v>
      </c>
      <c r="AW2636" t="s">
        <v>1004</v>
      </c>
      <c r="AX2636" t="s">
        <v>223</v>
      </c>
      <c r="BA2636" s="57">
        <v>46241.541666666664</v>
      </c>
      <c r="BB2636" t="s">
        <v>3405</v>
      </c>
      <c r="BC2636">
        <v>2026</v>
      </c>
      <c r="BD2636">
        <v>8</v>
      </c>
      <c r="BE2636">
        <v>6</v>
      </c>
      <c r="BF2636" s="6">
        <f t="shared" si="123"/>
        <v>46240</v>
      </c>
      <c r="BG2636">
        <f t="shared" si="124"/>
        <v>-1.5416666666642413</v>
      </c>
      <c r="BH2636" t="str">
        <f t="shared" si="125"/>
        <v>COMPLY</v>
      </c>
      <c r="BI2636" t="str">
        <f>VLOOKUP(H2636,Sheet2!$A$1:$B$270,2,FALSE)</f>
        <v>MATARAM</v>
      </c>
    </row>
    <row r="2637" spans="1:61">
      <c r="A2637">
        <v>2636</v>
      </c>
      <c r="B2637">
        <v>1002520663</v>
      </c>
      <c r="C2637">
        <v>3</v>
      </c>
      <c r="D2637" t="s">
        <v>42</v>
      </c>
      <c r="E2637">
        <v>5</v>
      </c>
      <c r="F2637" t="s">
        <v>233</v>
      </c>
      <c r="G2637" t="s">
        <v>105</v>
      </c>
      <c r="H2637" t="s">
        <v>380</v>
      </c>
      <c r="I2637" t="s">
        <v>213</v>
      </c>
      <c r="J2637" t="s">
        <v>214</v>
      </c>
      <c r="K2637" t="s">
        <v>149</v>
      </c>
      <c r="M2637" t="s">
        <v>76</v>
      </c>
      <c r="N2637" t="s">
        <v>216</v>
      </c>
      <c r="O2637" s="57">
        <v>46245.676944444444</v>
      </c>
      <c r="P2637" s="57">
        <v>46246.729594907411</v>
      </c>
      <c r="Q2637">
        <v>69363611</v>
      </c>
      <c r="S2637">
        <v>152329216949</v>
      </c>
      <c r="T2637" t="s">
        <v>7761</v>
      </c>
      <c r="U2637" t="s">
        <v>7762</v>
      </c>
      <c r="V2637" t="s">
        <v>7763</v>
      </c>
      <c r="Z2637">
        <v>112.519558668136</v>
      </c>
      <c r="AA2637">
        <v>-7.5841850661147996</v>
      </c>
      <c r="AB2637" t="s">
        <v>7764</v>
      </c>
      <c r="AC2637" t="s">
        <v>230</v>
      </c>
      <c r="AL2637" t="s">
        <v>218</v>
      </c>
      <c r="AM2637" t="s">
        <v>7022</v>
      </c>
      <c r="AN2637" t="s">
        <v>6</v>
      </c>
      <c r="AO2637" s="57">
        <v>46334.694293981483</v>
      </c>
      <c r="AP2637" s="57">
        <v>46246.625</v>
      </c>
      <c r="AR2637" t="s">
        <v>219</v>
      </c>
      <c r="AS2637" t="s">
        <v>380</v>
      </c>
      <c r="AT2637" t="s">
        <v>966</v>
      </c>
      <c r="AU2637">
        <v>20260812</v>
      </c>
      <c r="AV2637" t="s">
        <v>222</v>
      </c>
      <c r="AW2637" t="s">
        <v>982</v>
      </c>
      <c r="AX2637" t="s">
        <v>223</v>
      </c>
      <c r="BA2637" s="57">
        <v>46246.625</v>
      </c>
      <c r="BB2637" t="s">
        <v>7022</v>
      </c>
      <c r="BC2637">
        <v>2026</v>
      </c>
      <c r="BD2637">
        <v>8</v>
      </c>
      <c r="BE2637">
        <v>12</v>
      </c>
      <c r="BF2637" s="6">
        <f t="shared" si="123"/>
        <v>46246</v>
      </c>
      <c r="BG2637">
        <f t="shared" si="124"/>
        <v>-0.625</v>
      </c>
      <c r="BH2637" t="str">
        <f t="shared" si="125"/>
        <v>COMPLY</v>
      </c>
      <c r="BI2637" t="str">
        <f>VLOOKUP(H2637,Sheet2!$A$1:$B$270,2,FALSE)</f>
        <v>MOJOKERTO</v>
      </c>
    </row>
    <row r="2638" spans="1:61">
      <c r="A2638">
        <v>2637</v>
      </c>
      <c r="B2638">
        <v>1002527090</v>
      </c>
      <c r="C2638">
        <v>3</v>
      </c>
      <c r="D2638" t="s">
        <v>55</v>
      </c>
      <c r="E2638">
        <v>5</v>
      </c>
      <c r="F2638" t="s">
        <v>228</v>
      </c>
      <c r="G2638" t="s">
        <v>127</v>
      </c>
      <c r="H2638" t="s">
        <v>330</v>
      </c>
      <c r="I2638" t="s">
        <v>213</v>
      </c>
      <c r="J2638" t="s">
        <v>214</v>
      </c>
      <c r="K2638" t="s">
        <v>149</v>
      </c>
      <c r="L2638" t="s">
        <v>215</v>
      </c>
      <c r="M2638" t="s">
        <v>76</v>
      </c>
      <c r="N2638" t="s">
        <v>216</v>
      </c>
      <c r="O2638" s="57">
        <v>46248.672175925924</v>
      </c>
      <c r="P2638" s="57">
        <v>46249.58116898148</v>
      </c>
      <c r="Q2638">
        <v>69366323</v>
      </c>
      <c r="S2638">
        <v>152431232386</v>
      </c>
      <c r="T2638" t="s">
        <v>2833</v>
      </c>
      <c r="U2638" t="s">
        <v>12422</v>
      </c>
      <c r="V2638" t="s">
        <v>12423</v>
      </c>
      <c r="Z2638">
        <v>113.80946215242101</v>
      </c>
      <c r="AA2638">
        <v>-7.10616500760728</v>
      </c>
      <c r="AB2638" t="s">
        <v>12424</v>
      </c>
      <c r="AC2638" t="s">
        <v>217</v>
      </c>
      <c r="AL2638" t="s">
        <v>218</v>
      </c>
      <c r="AM2638" t="s">
        <v>12425</v>
      </c>
      <c r="AN2638" t="s">
        <v>6</v>
      </c>
      <c r="AO2638" t="s">
        <v>9895</v>
      </c>
      <c r="AP2638" s="57">
        <v>46249.541666666664</v>
      </c>
      <c r="AR2638" t="s">
        <v>219</v>
      </c>
      <c r="AS2638" t="s">
        <v>330</v>
      </c>
      <c r="AT2638" t="s">
        <v>231</v>
      </c>
      <c r="AU2638">
        <v>20260815</v>
      </c>
      <c r="AV2638" t="s">
        <v>222</v>
      </c>
      <c r="AW2638" t="s">
        <v>1015</v>
      </c>
      <c r="AX2638" t="s">
        <v>223</v>
      </c>
      <c r="BA2638" s="57">
        <v>46249.541666666664</v>
      </c>
      <c r="BB2638" t="s">
        <v>12425</v>
      </c>
      <c r="BC2638">
        <v>2026</v>
      </c>
      <c r="BD2638">
        <v>8</v>
      </c>
      <c r="BE2638">
        <v>15</v>
      </c>
      <c r="BF2638" s="6">
        <f t="shared" si="123"/>
        <v>46249</v>
      </c>
      <c r="BG2638">
        <f t="shared" si="124"/>
        <v>-0.54166666666424135</v>
      </c>
      <c r="BH2638" t="str">
        <f t="shared" si="125"/>
        <v>COMPLY</v>
      </c>
      <c r="BI2638" t="str">
        <f>VLOOKUP(H2638,Sheet2!$A$1:$B$270,2,FALSE)</f>
        <v>MADURA</v>
      </c>
    </row>
    <row r="2639" spans="1:61">
      <c r="A2639">
        <v>2638</v>
      </c>
      <c r="B2639">
        <v>1002513511</v>
      </c>
      <c r="C2639">
        <v>3</v>
      </c>
      <c r="D2639" t="s">
        <v>42</v>
      </c>
      <c r="E2639">
        <v>5</v>
      </c>
      <c r="F2639" t="s">
        <v>233</v>
      </c>
      <c r="G2639" t="s">
        <v>105</v>
      </c>
      <c r="H2639" t="s">
        <v>269</v>
      </c>
      <c r="I2639" t="s">
        <v>213</v>
      </c>
      <c r="J2639" t="s">
        <v>214</v>
      </c>
      <c r="K2639" t="s">
        <v>149</v>
      </c>
      <c r="M2639" t="s">
        <v>76</v>
      </c>
      <c r="N2639" t="s">
        <v>216</v>
      </c>
      <c r="O2639" s="57">
        <v>46240.864108796297</v>
      </c>
      <c r="P2639" s="57">
        <v>46240.954317129632</v>
      </c>
      <c r="Q2639">
        <v>69359281</v>
      </c>
      <c r="S2639">
        <v>152321202950</v>
      </c>
      <c r="T2639" t="s">
        <v>2628</v>
      </c>
      <c r="U2639" t="s">
        <v>2629</v>
      </c>
      <c r="V2639" t="s">
        <v>3437</v>
      </c>
      <c r="Z2639">
        <v>112.609212</v>
      </c>
      <c r="AA2639">
        <v>-7.5502820000000002</v>
      </c>
      <c r="AB2639" t="s">
        <v>3438</v>
      </c>
      <c r="AC2639" t="s">
        <v>230</v>
      </c>
      <c r="AL2639" t="s">
        <v>218</v>
      </c>
      <c r="AM2639" t="s">
        <v>3439</v>
      </c>
      <c r="AN2639" t="s">
        <v>6</v>
      </c>
      <c r="AO2639" s="57">
        <v>46181.871655092589</v>
      </c>
      <c r="AR2639" t="s">
        <v>219</v>
      </c>
      <c r="AS2639" t="s">
        <v>269</v>
      </c>
      <c r="AT2639" t="s">
        <v>231</v>
      </c>
      <c r="AU2639">
        <v>20260806</v>
      </c>
      <c r="AV2639" t="s">
        <v>222</v>
      </c>
      <c r="AW2639" t="s">
        <v>560</v>
      </c>
      <c r="AX2639" t="s">
        <v>223</v>
      </c>
      <c r="BA2639" s="57">
        <v>46240.291666666664</v>
      </c>
      <c r="BB2639" t="s">
        <v>3439</v>
      </c>
      <c r="BC2639">
        <v>2026</v>
      </c>
      <c r="BD2639">
        <v>8</v>
      </c>
      <c r="BE2639">
        <v>6</v>
      </c>
      <c r="BF2639" s="6">
        <f t="shared" si="123"/>
        <v>46240</v>
      </c>
      <c r="BG2639">
        <f t="shared" si="124"/>
        <v>-0.29166666666424135</v>
      </c>
      <c r="BH2639" t="str">
        <f t="shared" si="125"/>
        <v>COMPLY</v>
      </c>
      <c r="BI2639" t="str">
        <f>VLOOKUP(H2639,Sheet2!$A$1:$B$270,2,FALSE)</f>
        <v>MOJOKERTO</v>
      </c>
    </row>
    <row r="2640" spans="1:61">
      <c r="A2640">
        <v>2639</v>
      </c>
      <c r="B2640">
        <v>1002509866</v>
      </c>
      <c r="C2640">
        <v>3</v>
      </c>
      <c r="D2640" t="s">
        <v>38</v>
      </c>
      <c r="E2640">
        <v>5</v>
      </c>
      <c r="F2640" t="s">
        <v>250</v>
      </c>
      <c r="G2640" t="s">
        <v>91</v>
      </c>
      <c r="H2640" t="s">
        <v>331</v>
      </c>
      <c r="I2640" t="s">
        <v>213</v>
      </c>
      <c r="J2640" t="s">
        <v>214</v>
      </c>
      <c r="K2640" t="s">
        <v>149</v>
      </c>
      <c r="L2640" t="s">
        <v>215</v>
      </c>
      <c r="M2640" t="s">
        <v>76</v>
      </c>
      <c r="N2640" t="s">
        <v>216</v>
      </c>
      <c r="O2640" s="57">
        <v>46239.415925925925</v>
      </c>
      <c r="P2640" s="57">
        <v>46241.613310185188</v>
      </c>
      <c r="Q2640">
        <v>69358853</v>
      </c>
      <c r="S2640">
        <v>152704231400</v>
      </c>
      <c r="T2640" t="s">
        <v>3440</v>
      </c>
      <c r="U2640" t="s">
        <v>3441</v>
      </c>
      <c r="V2640" t="s">
        <v>3442</v>
      </c>
      <c r="Z2640">
        <v>112.59609560784899</v>
      </c>
      <c r="AA2640">
        <v>-8.0549348346724692</v>
      </c>
      <c r="AB2640" t="s">
        <v>3443</v>
      </c>
      <c r="AC2640" t="s">
        <v>237</v>
      </c>
      <c r="AL2640" t="s">
        <v>218</v>
      </c>
      <c r="AM2640" t="s">
        <v>3444</v>
      </c>
      <c r="AN2640" t="s">
        <v>6</v>
      </c>
      <c r="AO2640" s="57">
        <v>46150.423564814817</v>
      </c>
      <c r="AP2640" s="57">
        <v>46242.333333333336</v>
      </c>
      <c r="AR2640" t="s">
        <v>219</v>
      </c>
      <c r="AS2640" t="s">
        <v>331</v>
      </c>
      <c r="AT2640" t="s">
        <v>231</v>
      </c>
      <c r="AU2640">
        <v>20260807</v>
      </c>
      <c r="AV2640" t="s">
        <v>222</v>
      </c>
      <c r="AW2640" t="s">
        <v>1018</v>
      </c>
      <c r="AX2640" t="s">
        <v>223</v>
      </c>
      <c r="BA2640" s="57">
        <v>46242.333333333336</v>
      </c>
      <c r="BB2640" t="s">
        <v>3444</v>
      </c>
      <c r="BC2640">
        <v>2026</v>
      </c>
      <c r="BD2640">
        <v>8</v>
      </c>
      <c r="BE2640">
        <v>7</v>
      </c>
      <c r="BF2640" s="6">
        <f t="shared" si="123"/>
        <v>46241</v>
      </c>
      <c r="BG2640">
        <f t="shared" si="124"/>
        <v>-1.3333333333357587</v>
      </c>
      <c r="BH2640" t="str">
        <f t="shared" si="125"/>
        <v>COMPLY</v>
      </c>
      <c r="BI2640" t="str">
        <f>VLOOKUP(H2640,Sheet2!$A$1:$B$270,2,FALSE)</f>
        <v>MALANG</v>
      </c>
    </row>
    <row r="2641" spans="1:61">
      <c r="A2641">
        <v>2640</v>
      </c>
      <c r="B2641">
        <v>1002508576</v>
      </c>
      <c r="C2641">
        <v>3</v>
      </c>
      <c r="D2641" t="s">
        <v>59</v>
      </c>
      <c r="E2641">
        <v>4</v>
      </c>
      <c r="F2641" t="s">
        <v>243</v>
      </c>
      <c r="G2641" t="s">
        <v>896</v>
      </c>
      <c r="H2641" t="s">
        <v>897</v>
      </c>
      <c r="I2641" t="s">
        <v>213</v>
      </c>
      <c r="J2641" t="s">
        <v>214</v>
      </c>
      <c r="K2641" t="s">
        <v>149</v>
      </c>
      <c r="M2641" t="s">
        <v>236</v>
      </c>
      <c r="N2641" t="s">
        <v>216</v>
      </c>
      <c r="O2641" s="57">
        <v>46238.606273148151</v>
      </c>
      <c r="P2641" s="57">
        <v>46238.767337962963</v>
      </c>
      <c r="Q2641">
        <v>69358354</v>
      </c>
      <c r="S2641">
        <v>142164113606</v>
      </c>
      <c r="T2641" t="s">
        <v>3082</v>
      </c>
      <c r="Z2641">
        <v>110.3618694</v>
      </c>
      <c r="AA2641">
        <v>-7.5320916999999996</v>
      </c>
      <c r="AB2641" t="s">
        <v>3085</v>
      </c>
      <c r="AC2641" t="s">
        <v>290</v>
      </c>
      <c r="AO2641" s="57">
        <v>46120.611273148148</v>
      </c>
      <c r="AR2641" t="s">
        <v>312</v>
      </c>
      <c r="AS2641" t="s">
        <v>897</v>
      </c>
      <c r="AT2641" t="s">
        <v>231</v>
      </c>
      <c r="AV2641" t="s">
        <v>1011</v>
      </c>
      <c r="AW2641" t="s">
        <v>572</v>
      </c>
      <c r="AX2641" t="s">
        <v>223</v>
      </c>
      <c r="BF2641" s="6" t="e">
        <f t="shared" si="123"/>
        <v>#NUM!</v>
      </c>
      <c r="BG2641" t="e">
        <f t="shared" si="124"/>
        <v>#NUM!</v>
      </c>
      <c r="BH2641" t="e">
        <f t="shared" si="125"/>
        <v>#NUM!</v>
      </c>
      <c r="BI2641" t="e">
        <f>VLOOKUP(H2641,Sheet2!$A$1:$B$270,2,FALSE)</f>
        <v>#N/A</v>
      </c>
    </row>
    <row r="2642" spans="1:61">
      <c r="A2642">
        <v>2641</v>
      </c>
      <c r="B2642">
        <v>1002530081</v>
      </c>
      <c r="C2642">
        <v>3</v>
      </c>
      <c r="D2642" t="s">
        <v>38</v>
      </c>
      <c r="E2642">
        <v>5</v>
      </c>
      <c r="F2642" t="s">
        <v>92</v>
      </c>
      <c r="G2642" t="s">
        <v>94</v>
      </c>
      <c r="H2642" t="s">
        <v>452</v>
      </c>
      <c r="I2642" t="s">
        <v>213</v>
      </c>
      <c r="J2642" t="s">
        <v>214</v>
      </c>
      <c r="K2642" t="s">
        <v>149</v>
      </c>
      <c r="L2642" t="s">
        <v>215</v>
      </c>
      <c r="M2642" t="s">
        <v>76</v>
      </c>
      <c r="N2642" t="s">
        <v>216</v>
      </c>
      <c r="O2642" s="57">
        <v>46250.785370370373</v>
      </c>
      <c r="P2642" s="57">
        <v>46252.576006944444</v>
      </c>
      <c r="Q2642">
        <v>69367758</v>
      </c>
      <c r="S2642">
        <v>152635205073</v>
      </c>
      <c r="T2642" t="s">
        <v>12428</v>
      </c>
      <c r="U2642" t="s">
        <v>12429</v>
      </c>
      <c r="V2642" t="s">
        <v>12430</v>
      </c>
      <c r="Z2642">
        <v>111.31110184407299</v>
      </c>
      <c r="AA2642">
        <v>-7.4915197101077498</v>
      </c>
      <c r="AB2642" t="s">
        <v>12431</v>
      </c>
      <c r="AC2642" t="s">
        <v>237</v>
      </c>
      <c r="AL2642" t="s">
        <v>218</v>
      </c>
      <c r="AM2642" t="s">
        <v>12432</v>
      </c>
      <c r="AN2642" t="s">
        <v>6</v>
      </c>
      <c r="AO2642" t="s">
        <v>12433</v>
      </c>
      <c r="AP2642" s="57">
        <v>46252.333333333336</v>
      </c>
      <c r="AR2642" t="s">
        <v>219</v>
      </c>
      <c r="AS2642" t="s">
        <v>452</v>
      </c>
      <c r="AT2642" t="s">
        <v>231</v>
      </c>
      <c r="AU2642">
        <v>20260818</v>
      </c>
      <c r="AV2642" t="s">
        <v>222</v>
      </c>
      <c r="AW2642" t="s">
        <v>1010</v>
      </c>
      <c r="AX2642" t="s">
        <v>223</v>
      </c>
      <c r="BA2642" s="57">
        <v>46252.333333333336</v>
      </c>
      <c r="BB2642" t="s">
        <v>12432</v>
      </c>
      <c r="BC2642">
        <v>2026</v>
      </c>
      <c r="BD2642">
        <v>8</v>
      </c>
      <c r="BE2642">
        <v>18</v>
      </c>
      <c r="BF2642" s="6">
        <f t="shared" si="123"/>
        <v>46252</v>
      </c>
      <c r="BG2642">
        <f t="shared" si="124"/>
        <v>-0.33333333333575865</v>
      </c>
      <c r="BH2642" t="str">
        <f t="shared" si="125"/>
        <v>COMPLY</v>
      </c>
      <c r="BI2642" t="str">
        <f>VLOOKUP(H2642,Sheet2!$A$1:$B$270,2,FALSE)</f>
        <v>MADIUN</v>
      </c>
    </row>
    <row r="2643" spans="1:61">
      <c r="A2643">
        <v>2642</v>
      </c>
      <c r="B2643">
        <v>1002534267</v>
      </c>
      <c r="C2643">
        <v>3</v>
      </c>
      <c r="D2643" t="s">
        <v>49</v>
      </c>
      <c r="E2643">
        <v>4</v>
      </c>
      <c r="F2643" t="s">
        <v>252</v>
      </c>
      <c r="G2643" t="s">
        <v>553</v>
      </c>
      <c r="H2643" t="s">
        <v>603</v>
      </c>
      <c r="I2643" t="s">
        <v>213</v>
      </c>
      <c r="J2643" t="s">
        <v>214</v>
      </c>
      <c r="K2643" t="s">
        <v>149</v>
      </c>
      <c r="M2643" t="s">
        <v>76</v>
      </c>
      <c r="N2643" t="s">
        <v>216</v>
      </c>
      <c r="O2643" s="57">
        <v>46252.697106481479</v>
      </c>
      <c r="P2643" s="57">
        <v>46252.735069444447</v>
      </c>
      <c r="Q2643">
        <v>69368531</v>
      </c>
      <c r="S2643">
        <v>142214106883</v>
      </c>
      <c r="T2643" t="s">
        <v>13378</v>
      </c>
      <c r="U2643" t="s">
        <v>10851</v>
      </c>
      <c r="V2643" t="s">
        <v>13953</v>
      </c>
      <c r="Z2643">
        <v>108.955571626981</v>
      </c>
      <c r="AA2643">
        <v>-6.9446800449683801</v>
      </c>
      <c r="AB2643" t="s">
        <v>13381</v>
      </c>
      <c r="AC2643" t="s">
        <v>217</v>
      </c>
      <c r="AL2643" t="s">
        <v>218</v>
      </c>
      <c r="AM2643" t="s">
        <v>13954</v>
      </c>
      <c r="AN2643" t="s">
        <v>6</v>
      </c>
      <c r="AO2643" t="s">
        <v>12928</v>
      </c>
      <c r="AQ2643" t="s">
        <v>248</v>
      </c>
      <c r="AR2643" t="s">
        <v>219</v>
      </c>
      <c r="AS2643" t="s">
        <v>603</v>
      </c>
      <c r="AT2643" t="s">
        <v>231</v>
      </c>
      <c r="AU2643">
        <v>20260818</v>
      </c>
      <c r="AV2643" t="s">
        <v>222</v>
      </c>
      <c r="AW2643" t="s">
        <v>562</v>
      </c>
      <c r="AX2643" t="s">
        <v>223</v>
      </c>
      <c r="BA2643" s="57">
        <v>46252.291666666664</v>
      </c>
      <c r="BB2643" t="s">
        <v>13954</v>
      </c>
      <c r="BC2643">
        <v>2026</v>
      </c>
      <c r="BD2643">
        <v>8</v>
      </c>
      <c r="BE2643">
        <v>18</v>
      </c>
      <c r="BF2643" s="6">
        <f t="shared" si="123"/>
        <v>46252</v>
      </c>
      <c r="BG2643">
        <f t="shared" si="124"/>
        <v>-0.29166666666424135</v>
      </c>
      <c r="BH2643" t="str">
        <f t="shared" si="125"/>
        <v>COMPLY</v>
      </c>
      <c r="BI2643" t="e">
        <f>VLOOKUP(H2643,Sheet2!$A$1:$B$270,2,FALSE)</f>
        <v>#N/A</v>
      </c>
    </row>
    <row r="2644" spans="1:61">
      <c r="A2644">
        <v>2643</v>
      </c>
      <c r="B2644">
        <v>1002532111</v>
      </c>
      <c r="C2644">
        <v>3</v>
      </c>
      <c r="D2644" t="s">
        <v>45</v>
      </c>
      <c r="E2644">
        <v>5</v>
      </c>
      <c r="F2644" t="s">
        <v>211</v>
      </c>
      <c r="G2644" t="s">
        <v>116</v>
      </c>
      <c r="H2644" t="s">
        <v>366</v>
      </c>
      <c r="I2644" t="s">
        <v>213</v>
      </c>
      <c r="J2644" t="s">
        <v>214</v>
      </c>
      <c r="K2644" t="s">
        <v>149</v>
      </c>
      <c r="L2644" t="s">
        <v>215</v>
      </c>
      <c r="M2644" t="s">
        <v>240</v>
      </c>
      <c r="N2644" t="s">
        <v>216</v>
      </c>
      <c r="O2644" s="57">
        <v>46252.381203703706</v>
      </c>
      <c r="P2644" s="57">
        <v>46252.381956018522</v>
      </c>
      <c r="Q2644">
        <v>69368546</v>
      </c>
      <c r="S2644">
        <v>172619203361</v>
      </c>
      <c r="T2644" t="s">
        <v>13955</v>
      </c>
      <c r="U2644" t="s">
        <v>13956</v>
      </c>
      <c r="V2644" t="s">
        <v>13957</v>
      </c>
      <c r="Z2644">
        <v>116.48034118115901</v>
      </c>
      <c r="AA2644">
        <v>-8.5607838498883098</v>
      </c>
      <c r="AB2644" t="s">
        <v>13958</v>
      </c>
      <c r="AC2644" t="s">
        <v>217</v>
      </c>
      <c r="AL2644" t="s">
        <v>218</v>
      </c>
      <c r="AM2644" t="s">
        <v>13508</v>
      </c>
      <c r="AN2644" t="s">
        <v>6</v>
      </c>
      <c r="AO2644" t="s">
        <v>12897</v>
      </c>
      <c r="AP2644" s="57">
        <v>46255.541666666664</v>
      </c>
      <c r="AR2644" t="s">
        <v>241</v>
      </c>
      <c r="AS2644" t="s">
        <v>366</v>
      </c>
      <c r="AT2644" t="s">
        <v>231</v>
      </c>
      <c r="AV2644" t="s">
        <v>240</v>
      </c>
      <c r="AW2644" t="s">
        <v>1021</v>
      </c>
      <c r="AX2644" t="s">
        <v>223</v>
      </c>
      <c r="BA2644" s="57">
        <v>46255.541666666664</v>
      </c>
      <c r="BB2644" t="s">
        <v>13508</v>
      </c>
      <c r="BF2644" s="6" t="e">
        <f t="shared" si="123"/>
        <v>#NUM!</v>
      </c>
      <c r="BG2644" t="e">
        <f t="shared" si="124"/>
        <v>#NUM!</v>
      </c>
      <c r="BH2644" t="e">
        <f t="shared" si="125"/>
        <v>#NUM!</v>
      </c>
      <c r="BI2644" t="str">
        <f>VLOOKUP(H2644,Sheet2!$A$1:$B$270,2,FALSE)</f>
        <v>SELONG</v>
      </c>
    </row>
    <row r="2645" spans="1:61">
      <c r="A2645">
        <v>2644</v>
      </c>
      <c r="B2645">
        <v>1002530838</v>
      </c>
      <c r="C2645">
        <v>3</v>
      </c>
      <c r="D2645" t="s">
        <v>59</v>
      </c>
      <c r="E2645">
        <v>4</v>
      </c>
      <c r="F2645" t="s">
        <v>567</v>
      </c>
      <c r="G2645" t="s">
        <v>609</v>
      </c>
      <c r="H2645" t="s">
        <v>611</v>
      </c>
      <c r="I2645" t="s">
        <v>213</v>
      </c>
      <c r="J2645" t="s">
        <v>214</v>
      </c>
      <c r="K2645" t="s">
        <v>149</v>
      </c>
      <c r="L2645" t="s">
        <v>215</v>
      </c>
      <c r="M2645" t="s">
        <v>76</v>
      </c>
      <c r="N2645" t="s">
        <v>216</v>
      </c>
      <c r="O2645" s="57">
        <v>46251.541631944441</v>
      </c>
      <c r="P2645" s="57">
        <v>46253.185810185183</v>
      </c>
      <c r="Q2645">
        <v>69368065</v>
      </c>
      <c r="S2645">
        <v>141114228053</v>
      </c>
      <c r="T2645" t="s">
        <v>12434</v>
      </c>
      <c r="U2645" t="s">
        <v>13959</v>
      </c>
      <c r="V2645" t="s">
        <v>12435</v>
      </c>
      <c r="Z2645">
        <v>110.380115865967</v>
      </c>
      <c r="AA2645">
        <v>-7.8401310559175501</v>
      </c>
      <c r="AB2645" t="s">
        <v>12436</v>
      </c>
      <c r="AC2645" t="s">
        <v>237</v>
      </c>
      <c r="AL2645" t="s">
        <v>218</v>
      </c>
      <c r="AM2645" t="s">
        <v>9966</v>
      </c>
      <c r="AN2645" t="s">
        <v>6</v>
      </c>
      <c r="AO2645" t="s">
        <v>9866</v>
      </c>
      <c r="AP2645" s="57">
        <v>46252.541666666664</v>
      </c>
      <c r="AR2645" t="s">
        <v>219</v>
      </c>
      <c r="AS2645" t="s">
        <v>611</v>
      </c>
      <c r="AT2645" t="s">
        <v>231</v>
      </c>
      <c r="AU2645">
        <v>20260819</v>
      </c>
      <c r="AV2645" t="s">
        <v>222</v>
      </c>
      <c r="AW2645" t="s">
        <v>1020</v>
      </c>
      <c r="AX2645" t="s">
        <v>223</v>
      </c>
      <c r="BA2645" s="57">
        <v>46252.541666666664</v>
      </c>
      <c r="BB2645" t="s">
        <v>9966</v>
      </c>
      <c r="BC2645">
        <v>2026</v>
      </c>
      <c r="BD2645">
        <v>8</v>
      </c>
      <c r="BE2645">
        <v>19</v>
      </c>
      <c r="BF2645" s="6">
        <f t="shared" si="123"/>
        <v>46253</v>
      </c>
      <c r="BG2645">
        <f t="shared" si="124"/>
        <v>0.45833333333575865</v>
      </c>
      <c r="BH2645" t="str">
        <f t="shared" si="125"/>
        <v>COMPLY</v>
      </c>
      <c r="BI2645" t="e">
        <f>VLOOKUP(H2645,Sheet2!$A$1:$B$270,2,FALSE)</f>
        <v>#N/A</v>
      </c>
    </row>
    <row r="2646" spans="1:61">
      <c r="A2646">
        <v>2645</v>
      </c>
      <c r="B2646">
        <v>1002525416</v>
      </c>
      <c r="C2646">
        <v>3</v>
      </c>
      <c r="D2646" t="s">
        <v>59</v>
      </c>
      <c r="E2646">
        <v>4</v>
      </c>
      <c r="F2646" t="s">
        <v>224</v>
      </c>
      <c r="G2646" t="s">
        <v>320</v>
      </c>
      <c r="H2646" t="s">
        <v>321</v>
      </c>
      <c r="I2646" t="s">
        <v>213</v>
      </c>
      <c r="J2646" t="s">
        <v>214</v>
      </c>
      <c r="K2646" t="s">
        <v>149</v>
      </c>
      <c r="L2646" t="s">
        <v>215</v>
      </c>
      <c r="M2646" t="s">
        <v>76</v>
      </c>
      <c r="N2646" t="s">
        <v>216</v>
      </c>
      <c r="O2646" s="57">
        <v>46248.338842592595</v>
      </c>
      <c r="P2646" s="57">
        <v>46248.580914351849</v>
      </c>
      <c r="Q2646">
        <v>69365588</v>
      </c>
      <c r="S2646">
        <v>146372102788</v>
      </c>
      <c r="T2646" t="s">
        <v>12437</v>
      </c>
      <c r="U2646" t="s">
        <v>12438</v>
      </c>
      <c r="V2646" t="s">
        <v>12439</v>
      </c>
      <c r="Z2646">
        <v>109.736986</v>
      </c>
      <c r="AA2646">
        <v>-7.350835</v>
      </c>
      <c r="AB2646" t="s">
        <v>12440</v>
      </c>
      <c r="AC2646" t="s">
        <v>237</v>
      </c>
      <c r="AL2646" t="s">
        <v>218</v>
      </c>
      <c r="AM2646" t="s">
        <v>12441</v>
      </c>
      <c r="AN2646" t="s">
        <v>6</v>
      </c>
      <c r="AO2646" t="s">
        <v>10625</v>
      </c>
      <c r="AP2646" s="57">
        <v>46249.625</v>
      </c>
      <c r="AR2646" t="s">
        <v>219</v>
      </c>
      <c r="AS2646" t="s">
        <v>321</v>
      </c>
      <c r="AT2646" t="s">
        <v>231</v>
      </c>
      <c r="AU2646">
        <v>20260814</v>
      </c>
      <c r="AV2646" t="s">
        <v>222</v>
      </c>
      <c r="AW2646" t="s">
        <v>1015</v>
      </c>
      <c r="AX2646" t="s">
        <v>223</v>
      </c>
      <c r="BA2646" s="57">
        <v>46249.625</v>
      </c>
      <c r="BB2646" t="s">
        <v>12441</v>
      </c>
      <c r="BC2646">
        <v>2026</v>
      </c>
      <c r="BD2646">
        <v>8</v>
      </c>
      <c r="BE2646">
        <v>14</v>
      </c>
      <c r="BF2646" s="6">
        <f t="shared" si="123"/>
        <v>46248</v>
      </c>
      <c r="BG2646">
        <f t="shared" si="124"/>
        <v>-1.625</v>
      </c>
      <c r="BH2646" t="str">
        <f t="shared" si="125"/>
        <v>COMPLY</v>
      </c>
      <c r="BI2646" t="e">
        <f>VLOOKUP(H2646,Sheet2!$A$1:$B$270,2,FALSE)</f>
        <v>#N/A</v>
      </c>
    </row>
    <row r="2647" spans="1:61">
      <c r="A2647">
        <v>2646</v>
      </c>
      <c r="B2647">
        <v>1002530383</v>
      </c>
      <c r="C2647">
        <v>3</v>
      </c>
      <c r="D2647" t="s">
        <v>38</v>
      </c>
      <c r="E2647">
        <v>5</v>
      </c>
      <c r="F2647" t="s">
        <v>250</v>
      </c>
      <c r="G2647" t="s">
        <v>87</v>
      </c>
      <c r="H2647" t="s">
        <v>362</v>
      </c>
      <c r="I2647" t="s">
        <v>213</v>
      </c>
      <c r="J2647" t="s">
        <v>214</v>
      </c>
      <c r="K2647" t="s">
        <v>149</v>
      </c>
      <c r="L2647" t="s">
        <v>215</v>
      </c>
      <c r="M2647" t="s">
        <v>76</v>
      </c>
      <c r="N2647" t="s">
        <v>216</v>
      </c>
      <c r="O2647" s="57">
        <v>46251.33121527778</v>
      </c>
      <c r="P2647" s="57">
        <v>46252.616377314815</v>
      </c>
      <c r="Q2647">
        <v>69367808</v>
      </c>
      <c r="S2647">
        <v>152707239265</v>
      </c>
      <c r="T2647" t="s">
        <v>11319</v>
      </c>
      <c r="U2647" t="s">
        <v>11320</v>
      </c>
      <c r="V2647" t="s">
        <v>12442</v>
      </c>
      <c r="Z2647">
        <v>112.5300441</v>
      </c>
      <c r="AA2647">
        <v>-7.8345248999999999</v>
      </c>
      <c r="AB2647" t="s">
        <v>12443</v>
      </c>
      <c r="AC2647" t="s">
        <v>237</v>
      </c>
      <c r="AL2647" t="s">
        <v>218</v>
      </c>
      <c r="AM2647" t="s">
        <v>9799</v>
      </c>
      <c r="AN2647" t="s">
        <v>6</v>
      </c>
      <c r="AO2647" t="s">
        <v>9800</v>
      </c>
      <c r="AP2647" s="57">
        <v>46252.333333333336</v>
      </c>
      <c r="AR2647" t="s">
        <v>219</v>
      </c>
      <c r="AS2647" t="s">
        <v>362</v>
      </c>
      <c r="AT2647" t="s">
        <v>231</v>
      </c>
      <c r="AU2647">
        <v>20260818</v>
      </c>
      <c r="AV2647" t="s">
        <v>222</v>
      </c>
      <c r="AW2647" t="s">
        <v>1014</v>
      </c>
      <c r="AX2647" t="s">
        <v>223</v>
      </c>
      <c r="BA2647" s="57">
        <v>46252.333333333336</v>
      </c>
      <c r="BB2647" t="s">
        <v>9799</v>
      </c>
      <c r="BC2647">
        <v>2026</v>
      </c>
      <c r="BD2647">
        <v>8</v>
      </c>
      <c r="BE2647">
        <v>18</v>
      </c>
      <c r="BF2647" s="6">
        <f t="shared" si="123"/>
        <v>46252</v>
      </c>
      <c r="BG2647">
        <f t="shared" si="124"/>
        <v>-0.33333333333575865</v>
      </c>
      <c r="BH2647" t="str">
        <f t="shared" si="125"/>
        <v>COMPLY</v>
      </c>
      <c r="BI2647" t="str">
        <f>VLOOKUP(H2647,Sheet2!$A$1:$B$270,2,FALSE)</f>
        <v>BATU</v>
      </c>
    </row>
    <row r="2648" spans="1:61">
      <c r="A2648">
        <v>2647</v>
      </c>
      <c r="B2648">
        <v>1002532511</v>
      </c>
      <c r="C2648">
        <v>3</v>
      </c>
      <c r="D2648" t="s">
        <v>38</v>
      </c>
      <c r="E2648">
        <v>5</v>
      </c>
      <c r="F2648" t="s">
        <v>92</v>
      </c>
      <c r="G2648" t="s">
        <v>95</v>
      </c>
      <c r="H2648" t="s">
        <v>469</v>
      </c>
      <c r="I2648" t="s">
        <v>213</v>
      </c>
      <c r="J2648" t="s">
        <v>214</v>
      </c>
      <c r="K2648" t="s">
        <v>149</v>
      </c>
      <c r="L2648" t="s">
        <v>215</v>
      </c>
      <c r="M2648" t="s">
        <v>76</v>
      </c>
      <c r="N2648" t="s">
        <v>216</v>
      </c>
      <c r="O2648" s="57">
        <v>46252.43677083333</v>
      </c>
      <c r="P2648" s="57">
        <v>46252.619097222225</v>
      </c>
      <c r="Q2648">
        <v>69368684</v>
      </c>
      <c r="S2648">
        <v>152620220518</v>
      </c>
      <c r="T2648" t="s">
        <v>13960</v>
      </c>
      <c r="U2648" t="s">
        <v>13961</v>
      </c>
      <c r="V2648" t="s">
        <v>13962</v>
      </c>
      <c r="Z2648">
        <v>111.438549980521</v>
      </c>
      <c r="AA2648">
        <v>-7.9610919607960602</v>
      </c>
      <c r="AB2648" t="s">
        <v>13963</v>
      </c>
      <c r="AC2648" t="s">
        <v>217</v>
      </c>
      <c r="AL2648" t="s">
        <v>218</v>
      </c>
      <c r="AM2648" t="s">
        <v>11573</v>
      </c>
      <c r="AN2648" t="s">
        <v>6</v>
      </c>
      <c r="AO2648" t="s">
        <v>12935</v>
      </c>
      <c r="AP2648" s="57">
        <v>46253.333333333336</v>
      </c>
      <c r="AR2648" t="s">
        <v>219</v>
      </c>
      <c r="AS2648" t="s">
        <v>469</v>
      </c>
      <c r="AT2648" t="s">
        <v>231</v>
      </c>
      <c r="AU2648">
        <v>20260818</v>
      </c>
      <c r="AV2648" t="s">
        <v>222</v>
      </c>
      <c r="AW2648" t="s">
        <v>1023</v>
      </c>
      <c r="AX2648" t="s">
        <v>223</v>
      </c>
      <c r="BA2648" s="57">
        <v>46253.333333333336</v>
      </c>
      <c r="BB2648" t="s">
        <v>11573</v>
      </c>
      <c r="BC2648">
        <v>2026</v>
      </c>
      <c r="BD2648">
        <v>8</v>
      </c>
      <c r="BE2648">
        <v>18</v>
      </c>
      <c r="BF2648" s="6">
        <f t="shared" si="123"/>
        <v>46252</v>
      </c>
      <c r="BG2648">
        <f t="shared" si="124"/>
        <v>-1.3333333333357587</v>
      </c>
      <c r="BH2648" t="str">
        <f t="shared" si="125"/>
        <v>COMPLY</v>
      </c>
      <c r="BI2648" t="str">
        <f>VLOOKUP(H2648,Sheet2!$A$1:$B$270,2,FALSE)</f>
        <v>PONOROGO</v>
      </c>
    </row>
    <row r="2649" spans="1:61">
      <c r="A2649">
        <v>2648</v>
      </c>
      <c r="B2649">
        <v>1002532106</v>
      </c>
      <c r="C2649">
        <v>3</v>
      </c>
      <c r="D2649" t="s">
        <v>38</v>
      </c>
      <c r="E2649">
        <v>5</v>
      </c>
      <c r="F2649" t="s">
        <v>92</v>
      </c>
      <c r="G2649" t="s">
        <v>89</v>
      </c>
      <c r="H2649" t="s">
        <v>368</v>
      </c>
      <c r="I2649" t="s">
        <v>213</v>
      </c>
      <c r="J2649" t="s">
        <v>214</v>
      </c>
      <c r="K2649" t="s">
        <v>149</v>
      </c>
      <c r="L2649" t="s">
        <v>215</v>
      </c>
      <c r="M2649" t="s">
        <v>240</v>
      </c>
      <c r="N2649" t="s">
        <v>216</v>
      </c>
      <c r="O2649" s="57">
        <v>46252.380509259259</v>
      </c>
      <c r="P2649" s="57">
        <v>46252.381967592592</v>
      </c>
      <c r="Q2649">
        <v>69368524</v>
      </c>
      <c r="S2649">
        <v>152644205689</v>
      </c>
      <c r="T2649" t="s">
        <v>13964</v>
      </c>
      <c r="U2649" t="s">
        <v>13965</v>
      </c>
      <c r="V2649" t="s">
        <v>13966</v>
      </c>
      <c r="Z2649">
        <v>111.612427</v>
      </c>
      <c r="AA2649">
        <v>-7.1629569999999996</v>
      </c>
      <c r="AB2649" t="s">
        <v>13967</v>
      </c>
      <c r="AC2649" t="s">
        <v>237</v>
      </c>
      <c r="AL2649" t="s">
        <v>218</v>
      </c>
      <c r="AM2649" t="s">
        <v>13968</v>
      </c>
      <c r="AN2649" t="s">
        <v>6</v>
      </c>
      <c r="AO2649" t="s">
        <v>12897</v>
      </c>
      <c r="AP2649" s="57">
        <v>46255.625</v>
      </c>
      <c r="AR2649" t="s">
        <v>241</v>
      </c>
      <c r="AS2649" t="s">
        <v>368</v>
      </c>
      <c r="AT2649" t="s">
        <v>231</v>
      </c>
      <c r="AV2649" t="s">
        <v>240</v>
      </c>
      <c r="AW2649" t="s">
        <v>1015</v>
      </c>
      <c r="AX2649" t="s">
        <v>223</v>
      </c>
      <c r="BA2649" s="57">
        <v>46255.625</v>
      </c>
      <c r="BB2649" t="s">
        <v>13968</v>
      </c>
      <c r="BF2649" s="6" t="e">
        <f t="shared" si="123"/>
        <v>#NUM!</v>
      </c>
      <c r="BG2649" t="e">
        <f t="shared" si="124"/>
        <v>#NUM!</v>
      </c>
      <c r="BH2649" t="e">
        <f t="shared" si="125"/>
        <v>#NUM!</v>
      </c>
      <c r="BI2649" t="str">
        <f>VLOOKUP(H2649,Sheet2!$A$1:$B$270,2,FALSE)</f>
        <v>BOJONEGORO</v>
      </c>
    </row>
    <row r="2650" spans="1:61">
      <c r="A2650">
        <v>2649</v>
      </c>
      <c r="B2650">
        <v>1002516979</v>
      </c>
      <c r="C2650">
        <v>3</v>
      </c>
      <c r="D2650" t="s">
        <v>49</v>
      </c>
      <c r="E2650">
        <v>4</v>
      </c>
      <c r="F2650" t="s">
        <v>252</v>
      </c>
      <c r="G2650" t="s">
        <v>553</v>
      </c>
      <c r="H2650" t="s">
        <v>603</v>
      </c>
      <c r="I2650" t="s">
        <v>213</v>
      </c>
      <c r="J2650" t="s">
        <v>214</v>
      </c>
      <c r="K2650" t="s">
        <v>149</v>
      </c>
      <c r="L2650" t="s">
        <v>215</v>
      </c>
      <c r="M2650" t="s">
        <v>76</v>
      </c>
      <c r="N2650" t="s">
        <v>216</v>
      </c>
      <c r="O2650" s="57">
        <v>46244.385370370372</v>
      </c>
      <c r="P2650" s="57">
        <v>46245.563761574071</v>
      </c>
      <c r="Q2650">
        <v>69362120</v>
      </c>
      <c r="S2650">
        <v>142214106571</v>
      </c>
      <c r="T2650" t="s">
        <v>6718</v>
      </c>
      <c r="U2650" t="s">
        <v>6719</v>
      </c>
      <c r="V2650" t="s">
        <v>6720</v>
      </c>
      <c r="Z2650">
        <v>108.86221500000001</v>
      </c>
      <c r="AA2650">
        <v>-6.9548930000000002</v>
      </c>
      <c r="AB2650" t="s">
        <v>6721</v>
      </c>
      <c r="AC2650" t="s">
        <v>237</v>
      </c>
      <c r="AL2650" t="s">
        <v>218</v>
      </c>
      <c r="AM2650" t="s">
        <v>6627</v>
      </c>
      <c r="AN2650" t="s">
        <v>6</v>
      </c>
      <c r="AO2650" s="57">
        <v>46303.392835648148</v>
      </c>
      <c r="AP2650" s="57">
        <v>46245.333333333336</v>
      </c>
      <c r="AR2650" t="s">
        <v>219</v>
      </c>
      <c r="AS2650" t="s">
        <v>603</v>
      </c>
      <c r="AT2650" t="s">
        <v>231</v>
      </c>
      <c r="AU2650">
        <v>20260811</v>
      </c>
      <c r="AV2650" t="s">
        <v>222</v>
      </c>
      <c r="AW2650" t="s">
        <v>1014</v>
      </c>
      <c r="AX2650" t="s">
        <v>223</v>
      </c>
      <c r="BA2650" s="57">
        <v>46245.333333333336</v>
      </c>
      <c r="BB2650" t="s">
        <v>6627</v>
      </c>
      <c r="BC2650">
        <v>2026</v>
      </c>
      <c r="BD2650">
        <v>8</v>
      </c>
      <c r="BE2650">
        <v>11</v>
      </c>
      <c r="BF2650" s="6">
        <f t="shared" si="123"/>
        <v>46245</v>
      </c>
      <c r="BG2650">
        <f t="shared" si="124"/>
        <v>-0.33333333333575865</v>
      </c>
      <c r="BH2650" t="str">
        <f t="shared" si="125"/>
        <v>COMPLY</v>
      </c>
      <c r="BI2650" t="e">
        <f>VLOOKUP(H2650,Sheet2!$A$1:$B$270,2,FALSE)</f>
        <v>#N/A</v>
      </c>
    </row>
    <row r="2651" spans="1:61">
      <c r="A2651">
        <v>2650</v>
      </c>
      <c r="B2651">
        <v>1002523123</v>
      </c>
      <c r="C2651">
        <v>3</v>
      </c>
      <c r="D2651" t="s">
        <v>55</v>
      </c>
      <c r="E2651">
        <v>5</v>
      </c>
      <c r="F2651" t="s">
        <v>228</v>
      </c>
      <c r="G2651" t="s">
        <v>127</v>
      </c>
      <c r="H2651" t="s">
        <v>330</v>
      </c>
      <c r="I2651" t="s">
        <v>213</v>
      </c>
      <c r="J2651" t="s">
        <v>214</v>
      </c>
      <c r="K2651" t="s">
        <v>149</v>
      </c>
      <c r="L2651" t="s">
        <v>215</v>
      </c>
      <c r="M2651" t="s">
        <v>76</v>
      </c>
      <c r="N2651" t="s">
        <v>216</v>
      </c>
      <c r="O2651" s="57">
        <v>46246.788842592592</v>
      </c>
      <c r="P2651" s="57">
        <v>46248.341053240743</v>
      </c>
      <c r="Q2651">
        <v>69364630</v>
      </c>
      <c r="S2651">
        <v>152431232362</v>
      </c>
      <c r="T2651" t="s">
        <v>8667</v>
      </c>
      <c r="U2651" t="s">
        <v>8668</v>
      </c>
      <c r="V2651" t="s">
        <v>8669</v>
      </c>
      <c r="Z2651">
        <v>113.85424733161901</v>
      </c>
      <c r="AA2651">
        <v>-7.02678443033557</v>
      </c>
      <c r="AB2651" t="s">
        <v>8670</v>
      </c>
      <c r="AC2651" t="s">
        <v>217</v>
      </c>
      <c r="AL2651" t="s">
        <v>218</v>
      </c>
      <c r="AM2651" t="s">
        <v>8671</v>
      </c>
      <c r="AN2651" t="s">
        <v>6</v>
      </c>
      <c r="AO2651" s="57">
        <v>46364.798796296294</v>
      </c>
      <c r="AP2651" s="57">
        <v>46247.625</v>
      </c>
      <c r="AR2651" t="s">
        <v>219</v>
      </c>
      <c r="AS2651" t="s">
        <v>330</v>
      </c>
      <c r="AT2651" t="s">
        <v>231</v>
      </c>
      <c r="AU2651">
        <v>20260814</v>
      </c>
      <c r="AV2651" t="s">
        <v>222</v>
      </c>
      <c r="AW2651" t="s">
        <v>1018</v>
      </c>
      <c r="AX2651" t="s">
        <v>223</v>
      </c>
      <c r="BA2651" s="57">
        <v>46247.625</v>
      </c>
      <c r="BB2651" t="s">
        <v>8671</v>
      </c>
      <c r="BC2651">
        <v>2026</v>
      </c>
      <c r="BD2651">
        <v>8</v>
      </c>
      <c r="BE2651">
        <v>14</v>
      </c>
      <c r="BF2651" s="6">
        <f t="shared" si="123"/>
        <v>46248</v>
      </c>
      <c r="BG2651">
        <f t="shared" si="124"/>
        <v>0.375</v>
      </c>
      <c r="BH2651" t="str">
        <f t="shared" si="125"/>
        <v>COMPLY</v>
      </c>
      <c r="BI2651" t="str">
        <f>VLOOKUP(H2651,Sheet2!$A$1:$B$270,2,FALSE)</f>
        <v>MADURA</v>
      </c>
    </row>
    <row r="2652" spans="1:61">
      <c r="A2652">
        <v>2651</v>
      </c>
      <c r="B2652">
        <v>1002513643</v>
      </c>
      <c r="C2652">
        <v>3</v>
      </c>
      <c r="D2652" t="s">
        <v>49</v>
      </c>
      <c r="E2652">
        <v>4</v>
      </c>
      <c r="F2652" t="s">
        <v>246</v>
      </c>
      <c r="G2652" t="s">
        <v>549</v>
      </c>
      <c r="H2652" t="s">
        <v>5680</v>
      </c>
      <c r="I2652" t="s">
        <v>213</v>
      </c>
      <c r="J2652" t="s">
        <v>214</v>
      </c>
      <c r="K2652" t="s">
        <v>149</v>
      </c>
      <c r="L2652" t="s">
        <v>215</v>
      </c>
      <c r="M2652" t="s">
        <v>76</v>
      </c>
      <c r="N2652" t="s">
        <v>216</v>
      </c>
      <c r="O2652" s="57">
        <v>46241.329131944447</v>
      </c>
      <c r="P2652" s="57">
        <v>46241.858055555553</v>
      </c>
      <c r="Q2652">
        <v>69360394</v>
      </c>
      <c r="S2652">
        <v>141409102108</v>
      </c>
      <c r="T2652" t="s">
        <v>5681</v>
      </c>
      <c r="U2652" t="s">
        <v>5682</v>
      </c>
      <c r="V2652" t="s">
        <v>5683</v>
      </c>
      <c r="Z2652">
        <v>110.04719073426099</v>
      </c>
      <c r="AA2652">
        <v>-7.0794245506639601</v>
      </c>
      <c r="AB2652" t="s">
        <v>5684</v>
      </c>
      <c r="AC2652" t="s">
        <v>237</v>
      </c>
      <c r="AL2652" t="s">
        <v>218</v>
      </c>
      <c r="AM2652" t="s">
        <v>5685</v>
      </c>
      <c r="AN2652" t="s">
        <v>6</v>
      </c>
      <c r="AO2652" s="57">
        <v>46211.330023148148</v>
      </c>
      <c r="AP2652" s="57">
        <v>46242.333333333336</v>
      </c>
      <c r="AR2652" t="s">
        <v>219</v>
      </c>
      <c r="AS2652" t="s">
        <v>5680</v>
      </c>
      <c r="AT2652" t="s">
        <v>231</v>
      </c>
      <c r="AU2652">
        <v>20260807</v>
      </c>
      <c r="AV2652" t="s">
        <v>222</v>
      </c>
      <c r="AW2652" t="s">
        <v>1018</v>
      </c>
      <c r="AX2652" t="s">
        <v>223</v>
      </c>
      <c r="BA2652" s="57">
        <v>46242.333333333336</v>
      </c>
      <c r="BB2652" t="s">
        <v>5685</v>
      </c>
      <c r="BC2652">
        <v>2026</v>
      </c>
      <c r="BD2652">
        <v>8</v>
      </c>
      <c r="BE2652">
        <v>7</v>
      </c>
      <c r="BF2652" s="6">
        <f t="shared" si="123"/>
        <v>46241</v>
      </c>
      <c r="BG2652">
        <f t="shared" si="124"/>
        <v>-1.3333333333357587</v>
      </c>
      <c r="BH2652" t="str">
        <f t="shared" si="125"/>
        <v>COMPLY</v>
      </c>
      <c r="BI2652" t="e">
        <f>VLOOKUP(H2652,Sheet2!$A$1:$B$270,2,FALSE)</f>
        <v>#N/A</v>
      </c>
    </row>
    <row r="2653" spans="1:61">
      <c r="A2653">
        <v>2652</v>
      </c>
      <c r="B2653">
        <v>1002510546</v>
      </c>
      <c r="C2653">
        <v>3</v>
      </c>
      <c r="D2653" t="s">
        <v>45</v>
      </c>
      <c r="E2653">
        <v>5</v>
      </c>
      <c r="F2653" t="s">
        <v>113</v>
      </c>
      <c r="G2653" t="s">
        <v>113</v>
      </c>
      <c r="H2653" t="s">
        <v>418</v>
      </c>
      <c r="I2653" t="s">
        <v>213</v>
      </c>
      <c r="J2653" t="s">
        <v>214</v>
      </c>
      <c r="K2653" t="s">
        <v>149</v>
      </c>
      <c r="L2653" t="s">
        <v>215</v>
      </c>
      <c r="M2653" t="s">
        <v>76</v>
      </c>
      <c r="N2653" t="s">
        <v>216</v>
      </c>
      <c r="O2653" s="57">
        <v>46239.56177083333</v>
      </c>
      <c r="P2653" s="57">
        <v>46244.670682870368</v>
      </c>
      <c r="Q2653">
        <v>69359152</v>
      </c>
      <c r="S2653">
        <v>172502311369</v>
      </c>
      <c r="T2653" t="s">
        <v>3469</v>
      </c>
      <c r="U2653" t="s">
        <v>1318</v>
      </c>
      <c r="V2653" t="s">
        <v>3470</v>
      </c>
      <c r="Z2653">
        <v>123.616453818976</v>
      </c>
      <c r="AA2653">
        <v>-10.158361841174999</v>
      </c>
      <c r="AB2653" t="s">
        <v>3471</v>
      </c>
      <c r="AC2653" t="s">
        <v>217</v>
      </c>
      <c r="AL2653" t="s">
        <v>218</v>
      </c>
      <c r="AM2653" t="s">
        <v>1321</v>
      </c>
      <c r="AN2653" t="s">
        <v>6</v>
      </c>
      <c r="AO2653" s="57">
        <v>46150.56925925926</v>
      </c>
      <c r="AP2653" s="57">
        <v>46240.541666666664</v>
      </c>
      <c r="AR2653" t="s">
        <v>219</v>
      </c>
      <c r="AS2653" t="s">
        <v>418</v>
      </c>
      <c r="AT2653" t="s">
        <v>231</v>
      </c>
      <c r="AU2653">
        <v>20260810</v>
      </c>
      <c r="AV2653" t="s">
        <v>222</v>
      </c>
      <c r="AW2653" t="s">
        <v>1010</v>
      </c>
      <c r="AX2653" t="s">
        <v>223</v>
      </c>
      <c r="BA2653" s="57">
        <v>46240.541666666664</v>
      </c>
      <c r="BB2653" t="s">
        <v>1321</v>
      </c>
      <c r="BC2653">
        <v>2026</v>
      </c>
      <c r="BD2653">
        <v>8</v>
      </c>
      <c r="BE2653">
        <v>10</v>
      </c>
      <c r="BF2653" s="6">
        <f t="shared" si="123"/>
        <v>46244</v>
      </c>
      <c r="BG2653">
        <f t="shared" si="124"/>
        <v>3.4583333333357587</v>
      </c>
      <c r="BH2653" t="str">
        <f t="shared" si="125"/>
        <v>NOT COMPLY</v>
      </c>
      <c r="BI2653" t="str">
        <f>VLOOKUP(H2653,Sheet2!$A$1:$B$270,2,FALSE)</f>
        <v>KUPANG</v>
      </c>
    </row>
    <row r="2654" spans="1:61">
      <c r="A2654">
        <v>2653</v>
      </c>
      <c r="B2654">
        <v>1002520038</v>
      </c>
      <c r="C2654">
        <v>3</v>
      </c>
      <c r="D2654" t="s">
        <v>59</v>
      </c>
      <c r="E2654">
        <v>4</v>
      </c>
      <c r="F2654" t="s">
        <v>224</v>
      </c>
      <c r="G2654" t="s">
        <v>224</v>
      </c>
      <c r="H2654" t="s">
        <v>975</v>
      </c>
      <c r="I2654" t="s">
        <v>213</v>
      </c>
      <c r="J2654" t="s">
        <v>214</v>
      </c>
      <c r="K2654" t="s">
        <v>149</v>
      </c>
      <c r="M2654" t="s">
        <v>76</v>
      </c>
      <c r="N2654" t="s">
        <v>216</v>
      </c>
      <c r="O2654" s="57">
        <v>46245.582187499997</v>
      </c>
      <c r="P2654" s="57">
        <v>46245.869803240741</v>
      </c>
      <c r="Q2654">
        <v>69361613</v>
      </c>
      <c r="S2654">
        <v>143387116069</v>
      </c>
      <c r="T2654" t="s">
        <v>4997</v>
      </c>
      <c r="U2654" t="s">
        <v>7765</v>
      </c>
      <c r="V2654" t="s">
        <v>7766</v>
      </c>
      <c r="Z2654">
        <v>109.0979607</v>
      </c>
      <c r="AA2654">
        <v>-7.5302166000000001</v>
      </c>
      <c r="AB2654" t="s">
        <v>5000</v>
      </c>
      <c r="AC2654" t="s">
        <v>290</v>
      </c>
      <c r="AL2654" t="s">
        <v>218</v>
      </c>
      <c r="AM2654" t="s">
        <v>7767</v>
      </c>
      <c r="AN2654" t="s">
        <v>6</v>
      </c>
      <c r="AO2654" s="57">
        <v>46334.590532407405</v>
      </c>
      <c r="AR2654" t="s">
        <v>219</v>
      </c>
      <c r="AS2654" t="s">
        <v>975</v>
      </c>
      <c r="AT2654" t="s">
        <v>231</v>
      </c>
      <c r="AU2654">
        <v>20260811</v>
      </c>
      <c r="AV2654" t="s">
        <v>222</v>
      </c>
      <c r="AW2654" t="s">
        <v>591</v>
      </c>
      <c r="AX2654" t="s">
        <v>223</v>
      </c>
      <c r="BA2654" s="57">
        <v>46245.291666666664</v>
      </c>
      <c r="BB2654" t="s">
        <v>7767</v>
      </c>
      <c r="BC2654">
        <v>2026</v>
      </c>
      <c r="BD2654">
        <v>8</v>
      </c>
      <c r="BE2654">
        <v>11</v>
      </c>
      <c r="BF2654" s="6">
        <f t="shared" si="123"/>
        <v>46245</v>
      </c>
      <c r="BG2654">
        <f t="shared" si="124"/>
        <v>-0.29166666666424135</v>
      </c>
      <c r="BH2654" t="str">
        <f t="shared" si="125"/>
        <v>COMPLY</v>
      </c>
      <c r="BI2654" t="e">
        <f>VLOOKUP(H2654,Sheet2!$A$1:$B$270,2,FALSE)</f>
        <v>#N/A</v>
      </c>
    </row>
    <row r="2655" spans="1:61">
      <c r="A2655">
        <v>2654</v>
      </c>
      <c r="B2655">
        <v>1002507969</v>
      </c>
      <c r="C2655">
        <v>3</v>
      </c>
      <c r="D2655" t="s">
        <v>59</v>
      </c>
      <c r="E2655">
        <v>4</v>
      </c>
      <c r="F2655" t="s">
        <v>243</v>
      </c>
      <c r="G2655" t="s">
        <v>899</v>
      </c>
      <c r="H2655" t="s">
        <v>948</v>
      </c>
      <c r="I2655" t="s">
        <v>213</v>
      </c>
      <c r="J2655" t="s">
        <v>214</v>
      </c>
      <c r="K2655" t="s">
        <v>149</v>
      </c>
      <c r="L2655" t="s">
        <v>215</v>
      </c>
      <c r="M2655" t="s">
        <v>76</v>
      </c>
      <c r="N2655" t="s">
        <v>216</v>
      </c>
      <c r="O2655" s="57">
        <v>46238.505509259259</v>
      </c>
      <c r="P2655" s="57">
        <v>46239.925115740742</v>
      </c>
      <c r="Q2655">
        <v>69358215</v>
      </c>
      <c r="S2655">
        <v>142138510520</v>
      </c>
      <c r="T2655" t="s">
        <v>3472</v>
      </c>
      <c r="U2655" t="s">
        <v>3473</v>
      </c>
      <c r="V2655" t="s">
        <v>3474</v>
      </c>
      <c r="Z2655">
        <v>110.03760370000001</v>
      </c>
      <c r="AA2655">
        <v>-7.6728223</v>
      </c>
      <c r="AB2655" t="s">
        <v>3475</v>
      </c>
      <c r="AC2655" t="s">
        <v>237</v>
      </c>
      <c r="AL2655" t="s">
        <v>218</v>
      </c>
      <c r="AM2655" t="s">
        <v>3476</v>
      </c>
      <c r="AN2655" t="s">
        <v>6</v>
      </c>
      <c r="AO2655" s="57">
        <v>46120.506863425922</v>
      </c>
      <c r="AP2655" s="57">
        <v>46242.625</v>
      </c>
      <c r="AR2655" t="s">
        <v>219</v>
      </c>
      <c r="AS2655" t="s">
        <v>948</v>
      </c>
      <c r="AT2655" t="s">
        <v>231</v>
      </c>
      <c r="AU2655">
        <v>20260805</v>
      </c>
      <c r="AV2655" t="s">
        <v>222</v>
      </c>
      <c r="AW2655" t="s">
        <v>1027</v>
      </c>
      <c r="AX2655" t="s">
        <v>223</v>
      </c>
      <c r="BA2655" s="57">
        <v>46242.625</v>
      </c>
      <c r="BB2655" t="s">
        <v>3476</v>
      </c>
      <c r="BC2655">
        <v>2026</v>
      </c>
      <c r="BD2655">
        <v>8</v>
      </c>
      <c r="BE2655">
        <v>5</v>
      </c>
      <c r="BF2655" s="6">
        <f t="shared" si="123"/>
        <v>46239</v>
      </c>
      <c r="BG2655">
        <f t="shared" si="124"/>
        <v>-3.625</v>
      </c>
      <c r="BH2655" t="str">
        <f t="shared" si="125"/>
        <v>COMPLY</v>
      </c>
      <c r="BI2655" t="e">
        <f>VLOOKUP(H2655,Sheet2!$A$1:$B$270,2,FALSE)</f>
        <v>#N/A</v>
      </c>
    </row>
    <row r="2656" spans="1:61">
      <c r="A2656">
        <v>2655</v>
      </c>
      <c r="B2656">
        <v>1002507748</v>
      </c>
      <c r="C2656">
        <v>3</v>
      </c>
      <c r="D2656" t="s">
        <v>38</v>
      </c>
      <c r="E2656">
        <v>5</v>
      </c>
      <c r="F2656" t="s">
        <v>250</v>
      </c>
      <c r="G2656" t="s">
        <v>91</v>
      </c>
      <c r="H2656" t="s">
        <v>446</v>
      </c>
      <c r="I2656" t="s">
        <v>213</v>
      </c>
      <c r="J2656" t="s">
        <v>214</v>
      </c>
      <c r="K2656" t="s">
        <v>149</v>
      </c>
      <c r="L2656" t="s">
        <v>215</v>
      </c>
      <c r="M2656" t="s">
        <v>76</v>
      </c>
      <c r="N2656" t="s">
        <v>216</v>
      </c>
      <c r="O2656" s="57">
        <v>46238.476354166669</v>
      </c>
      <c r="P2656" s="57">
        <v>46238.657916666663</v>
      </c>
      <c r="Q2656">
        <v>69358154</v>
      </c>
      <c r="S2656">
        <v>152708209566</v>
      </c>
      <c r="T2656" t="s">
        <v>3486</v>
      </c>
      <c r="U2656" t="s">
        <v>3487</v>
      </c>
      <c r="V2656" t="s">
        <v>3488</v>
      </c>
      <c r="Z2656">
        <v>112.6346786</v>
      </c>
      <c r="AA2656">
        <v>-8.0158488000000006</v>
      </c>
      <c r="AB2656" t="s">
        <v>3489</v>
      </c>
      <c r="AC2656" t="s">
        <v>237</v>
      </c>
      <c r="AL2656" t="s">
        <v>218</v>
      </c>
      <c r="AM2656" t="s">
        <v>3490</v>
      </c>
      <c r="AN2656" t="s">
        <v>6</v>
      </c>
      <c r="AO2656" s="57">
        <v>46120.48636574074</v>
      </c>
      <c r="AP2656" s="57">
        <v>46239.541666666664</v>
      </c>
      <c r="AR2656" t="s">
        <v>219</v>
      </c>
      <c r="AS2656" t="s">
        <v>446</v>
      </c>
      <c r="AT2656" t="s">
        <v>231</v>
      </c>
      <c r="AU2656">
        <v>20260804</v>
      </c>
      <c r="AV2656" t="s">
        <v>222</v>
      </c>
      <c r="AW2656" t="s">
        <v>1010</v>
      </c>
      <c r="AX2656" t="s">
        <v>223</v>
      </c>
      <c r="BA2656" s="57">
        <v>46239.541666666664</v>
      </c>
      <c r="BB2656" t="s">
        <v>3490</v>
      </c>
      <c r="BC2656">
        <v>2026</v>
      </c>
      <c r="BD2656">
        <v>8</v>
      </c>
      <c r="BE2656">
        <v>4</v>
      </c>
      <c r="BF2656" s="6">
        <f t="shared" si="123"/>
        <v>46238</v>
      </c>
      <c r="BG2656">
        <f t="shared" si="124"/>
        <v>-1.5416666666642413</v>
      </c>
      <c r="BH2656" t="str">
        <f t="shared" si="125"/>
        <v>COMPLY</v>
      </c>
      <c r="BI2656" t="str">
        <f>VLOOKUP(H2656,Sheet2!$A$1:$B$270,2,FALSE)</f>
        <v>MALANG</v>
      </c>
    </row>
    <row r="2657" spans="1:61">
      <c r="A2657">
        <v>2656</v>
      </c>
      <c r="B2657">
        <v>1002511215</v>
      </c>
      <c r="C2657">
        <v>3</v>
      </c>
      <c r="D2657" t="s">
        <v>49</v>
      </c>
      <c r="E2657">
        <v>4</v>
      </c>
      <c r="F2657" t="s">
        <v>246</v>
      </c>
      <c r="G2657" t="s">
        <v>247</v>
      </c>
      <c r="H2657" t="s">
        <v>969</v>
      </c>
      <c r="I2657" t="s">
        <v>213</v>
      </c>
      <c r="J2657" t="s">
        <v>214</v>
      </c>
      <c r="K2657" t="s">
        <v>149</v>
      </c>
      <c r="L2657" t="s">
        <v>215</v>
      </c>
      <c r="M2657" t="s">
        <v>575</v>
      </c>
      <c r="N2657" t="s">
        <v>216</v>
      </c>
      <c r="O2657" s="57">
        <v>46239.705509259256</v>
      </c>
      <c r="P2657" s="57">
        <v>46241.6953587963</v>
      </c>
      <c r="Q2657">
        <v>69359416</v>
      </c>
      <c r="S2657">
        <v>146422108928</v>
      </c>
      <c r="T2657" t="s">
        <v>3491</v>
      </c>
      <c r="U2657" t="s">
        <v>3492</v>
      </c>
      <c r="V2657" t="s">
        <v>3493</v>
      </c>
      <c r="Z2657">
        <v>110.432676</v>
      </c>
      <c r="AA2657">
        <v>-7.0021639999999996</v>
      </c>
      <c r="AB2657" t="s">
        <v>3494</v>
      </c>
      <c r="AC2657" t="s">
        <v>237</v>
      </c>
      <c r="AL2657" t="s">
        <v>218</v>
      </c>
      <c r="AM2657" t="s">
        <v>3495</v>
      </c>
      <c r="AN2657" t="s">
        <v>6</v>
      </c>
      <c r="AO2657" s="57">
        <v>46150.715601851851</v>
      </c>
      <c r="AP2657" s="57">
        <v>46240.541666666664</v>
      </c>
      <c r="AR2657" t="s">
        <v>14</v>
      </c>
      <c r="AS2657" t="s">
        <v>969</v>
      </c>
      <c r="AT2657" t="s">
        <v>231</v>
      </c>
      <c r="AV2657" t="s">
        <v>5699</v>
      </c>
      <c r="AW2657" t="s">
        <v>999</v>
      </c>
      <c r="AX2657" t="s">
        <v>223</v>
      </c>
      <c r="BA2657" s="57">
        <v>46240.541666666664</v>
      </c>
      <c r="BB2657" t="s">
        <v>3495</v>
      </c>
      <c r="BF2657" s="6" t="e">
        <f t="shared" si="123"/>
        <v>#NUM!</v>
      </c>
      <c r="BG2657" t="e">
        <f t="shared" si="124"/>
        <v>#NUM!</v>
      </c>
      <c r="BH2657" t="e">
        <f t="shared" si="125"/>
        <v>#NUM!</v>
      </c>
      <c r="BI2657" t="e">
        <f>VLOOKUP(H2657,Sheet2!$A$1:$B$270,2,FALSE)</f>
        <v>#N/A</v>
      </c>
    </row>
    <row r="2658" spans="1:61">
      <c r="A2658">
        <v>2657</v>
      </c>
      <c r="B2658">
        <v>1002515872</v>
      </c>
      <c r="C2658">
        <v>3</v>
      </c>
      <c r="D2658" t="s">
        <v>38</v>
      </c>
      <c r="E2658">
        <v>5</v>
      </c>
      <c r="F2658" t="s">
        <v>92</v>
      </c>
      <c r="G2658" t="s">
        <v>97</v>
      </c>
      <c r="H2658" t="s">
        <v>400</v>
      </c>
      <c r="I2658" t="s">
        <v>213</v>
      </c>
      <c r="J2658" t="s">
        <v>214</v>
      </c>
      <c r="K2658" t="s">
        <v>149</v>
      </c>
      <c r="M2658" t="s">
        <v>76</v>
      </c>
      <c r="N2658" t="s">
        <v>216</v>
      </c>
      <c r="O2658" s="57">
        <v>46242.517546296294</v>
      </c>
      <c r="P2658" s="57">
        <v>46242.771608796298</v>
      </c>
      <c r="Q2658">
        <v>69358013</v>
      </c>
      <c r="S2658">
        <v>152645204490</v>
      </c>
      <c r="T2658" t="s">
        <v>2393</v>
      </c>
      <c r="U2658" t="s">
        <v>5700</v>
      </c>
      <c r="V2658" t="s">
        <v>5701</v>
      </c>
      <c r="Z2658">
        <v>111.721199</v>
      </c>
      <c r="AA2658">
        <v>-7.0123540000000002</v>
      </c>
      <c r="AB2658" t="s">
        <v>2396</v>
      </c>
      <c r="AC2658" t="s">
        <v>230</v>
      </c>
      <c r="AL2658" t="s">
        <v>218</v>
      </c>
      <c r="AM2658" t="s">
        <v>5702</v>
      </c>
      <c r="AN2658" t="s">
        <v>6</v>
      </c>
      <c r="AO2658" s="57">
        <v>46242.527673611112</v>
      </c>
      <c r="AR2658" t="s">
        <v>219</v>
      </c>
      <c r="AS2658" t="s">
        <v>400</v>
      </c>
      <c r="AT2658" t="s">
        <v>231</v>
      </c>
      <c r="AU2658">
        <v>20260808</v>
      </c>
      <c r="AV2658" t="s">
        <v>222</v>
      </c>
      <c r="AW2658" t="s">
        <v>591</v>
      </c>
      <c r="AX2658" t="s">
        <v>223</v>
      </c>
      <c r="BA2658" s="57">
        <v>46242.291666666664</v>
      </c>
      <c r="BB2658" t="s">
        <v>5702</v>
      </c>
      <c r="BC2658">
        <v>2026</v>
      </c>
      <c r="BD2658">
        <v>8</v>
      </c>
      <c r="BE2658">
        <v>8</v>
      </c>
      <c r="BF2658" s="6">
        <f t="shared" si="123"/>
        <v>46242</v>
      </c>
      <c r="BG2658">
        <f t="shared" si="124"/>
        <v>-0.29166666666424135</v>
      </c>
      <c r="BH2658" t="str">
        <f t="shared" si="125"/>
        <v>COMPLY</v>
      </c>
      <c r="BI2658" t="str">
        <f>VLOOKUP(H2658,Sheet2!$A$1:$B$270,2,FALSE)</f>
        <v>BOJONEGORO</v>
      </c>
    </row>
    <row r="2659" spans="1:61">
      <c r="A2659">
        <v>2658</v>
      </c>
      <c r="B2659">
        <v>1002518665</v>
      </c>
      <c r="C2659">
        <v>3</v>
      </c>
      <c r="D2659" t="s">
        <v>51</v>
      </c>
      <c r="E2659">
        <v>4</v>
      </c>
      <c r="F2659" t="s">
        <v>273</v>
      </c>
      <c r="G2659" t="s">
        <v>273</v>
      </c>
      <c r="H2659" t="s">
        <v>939</v>
      </c>
      <c r="I2659" t="s">
        <v>213</v>
      </c>
      <c r="J2659" t="s">
        <v>214</v>
      </c>
      <c r="K2659" t="s">
        <v>149</v>
      </c>
      <c r="L2659" t="s">
        <v>215</v>
      </c>
      <c r="M2659" t="s">
        <v>575</v>
      </c>
      <c r="N2659" t="s">
        <v>216</v>
      </c>
      <c r="O2659" s="57">
        <v>46244.756215277775</v>
      </c>
      <c r="P2659" s="57">
        <v>46247.499340277776</v>
      </c>
      <c r="Q2659">
        <v>69362784</v>
      </c>
      <c r="S2659">
        <v>141456115297</v>
      </c>
      <c r="T2659" t="s">
        <v>6725</v>
      </c>
      <c r="U2659" t="s">
        <v>6726</v>
      </c>
      <c r="V2659" t="s">
        <v>6727</v>
      </c>
      <c r="Z2659">
        <v>110.656087</v>
      </c>
      <c r="AA2659">
        <v>-6.8962630000000003</v>
      </c>
      <c r="AB2659" t="s">
        <v>6728</v>
      </c>
      <c r="AC2659" t="s">
        <v>237</v>
      </c>
      <c r="AL2659" t="s">
        <v>218</v>
      </c>
      <c r="AM2659" t="s">
        <v>6729</v>
      </c>
      <c r="AN2659" t="s">
        <v>6</v>
      </c>
      <c r="AO2659" s="57">
        <v>46303.777662037035</v>
      </c>
      <c r="AP2659" s="57">
        <v>46245.625</v>
      </c>
      <c r="AQ2659" t="s">
        <v>248</v>
      </c>
      <c r="AR2659" t="s">
        <v>14</v>
      </c>
      <c r="AS2659" t="s">
        <v>939</v>
      </c>
      <c r="AT2659" t="s">
        <v>231</v>
      </c>
      <c r="AV2659" t="s">
        <v>9605</v>
      </c>
      <c r="AW2659" t="s">
        <v>1018</v>
      </c>
      <c r="AX2659" t="s">
        <v>223</v>
      </c>
      <c r="BA2659" s="57">
        <v>46245.625</v>
      </c>
      <c r="BB2659" t="s">
        <v>6729</v>
      </c>
      <c r="BF2659" s="6" t="e">
        <f t="shared" si="123"/>
        <v>#NUM!</v>
      </c>
      <c r="BG2659" t="e">
        <f t="shared" si="124"/>
        <v>#NUM!</v>
      </c>
      <c r="BH2659" t="e">
        <f t="shared" si="125"/>
        <v>#NUM!</v>
      </c>
      <c r="BI2659" t="e">
        <f>VLOOKUP(H2659,Sheet2!$A$1:$B$270,2,FALSE)</f>
        <v>#N/A</v>
      </c>
    </row>
    <row r="2660" spans="1:61">
      <c r="A2660">
        <v>2659</v>
      </c>
      <c r="B2660">
        <v>1002524343</v>
      </c>
      <c r="C2660">
        <v>3</v>
      </c>
      <c r="D2660" t="s">
        <v>55</v>
      </c>
      <c r="E2660">
        <v>5</v>
      </c>
      <c r="F2660" t="s">
        <v>228</v>
      </c>
      <c r="G2660" t="s">
        <v>121</v>
      </c>
      <c r="H2660" t="s">
        <v>284</v>
      </c>
      <c r="I2660" t="s">
        <v>213</v>
      </c>
      <c r="J2660" t="s">
        <v>214</v>
      </c>
      <c r="K2660" t="s">
        <v>149</v>
      </c>
      <c r="L2660" t="s">
        <v>215</v>
      </c>
      <c r="M2660" t="s">
        <v>76</v>
      </c>
      <c r="N2660" t="s">
        <v>216</v>
      </c>
      <c r="O2660" s="57">
        <v>46247.576354166667</v>
      </c>
      <c r="P2660" s="57">
        <v>46248.731006944443</v>
      </c>
      <c r="Q2660">
        <v>69365193</v>
      </c>
      <c r="S2660">
        <v>152437905623</v>
      </c>
      <c r="T2660" t="s">
        <v>9606</v>
      </c>
      <c r="U2660" t="s">
        <v>12456</v>
      </c>
      <c r="V2660" t="s">
        <v>9607</v>
      </c>
      <c r="Z2660">
        <v>113.15019596368001</v>
      </c>
      <c r="AA2660">
        <v>-6.9185270793189204</v>
      </c>
      <c r="AB2660" t="s">
        <v>9608</v>
      </c>
      <c r="AC2660" t="s">
        <v>217</v>
      </c>
      <c r="AL2660" t="s">
        <v>218</v>
      </c>
      <c r="AM2660" t="s">
        <v>9609</v>
      </c>
      <c r="AN2660" t="s">
        <v>6</v>
      </c>
      <c r="AO2660" t="s">
        <v>9027</v>
      </c>
      <c r="AP2660" s="57">
        <v>46248.541666666664</v>
      </c>
      <c r="AR2660" t="s">
        <v>219</v>
      </c>
      <c r="AS2660" t="s">
        <v>284</v>
      </c>
      <c r="AT2660" t="s">
        <v>221</v>
      </c>
      <c r="AU2660">
        <v>20260814</v>
      </c>
      <c r="AV2660" t="s">
        <v>222</v>
      </c>
      <c r="AW2660" t="s">
        <v>979</v>
      </c>
      <c r="AX2660" t="s">
        <v>223</v>
      </c>
      <c r="BA2660" s="57">
        <v>46248.541666666664</v>
      </c>
      <c r="BB2660" t="s">
        <v>9609</v>
      </c>
      <c r="BC2660">
        <v>2026</v>
      </c>
      <c r="BD2660">
        <v>8</v>
      </c>
      <c r="BE2660">
        <v>14</v>
      </c>
      <c r="BF2660" s="6">
        <f t="shared" si="123"/>
        <v>46248</v>
      </c>
      <c r="BG2660">
        <f t="shared" si="124"/>
        <v>-0.54166666666424135</v>
      </c>
      <c r="BH2660" t="str">
        <f t="shared" si="125"/>
        <v>COMPLY</v>
      </c>
      <c r="BI2660" t="str">
        <f>VLOOKUP(H2660,Sheet2!$A$1:$B$270,2,FALSE)</f>
        <v>MADURA</v>
      </c>
    </row>
    <row r="2661" spans="1:61">
      <c r="A2661">
        <v>2660</v>
      </c>
      <c r="B2661">
        <v>1002523134</v>
      </c>
      <c r="C2661">
        <v>3</v>
      </c>
      <c r="D2661" t="s">
        <v>49</v>
      </c>
      <c r="E2661">
        <v>4</v>
      </c>
      <c r="F2661" t="s">
        <v>252</v>
      </c>
      <c r="G2661" t="s">
        <v>931</v>
      </c>
      <c r="H2661" t="s">
        <v>932</v>
      </c>
      <c r="I2661" t="s">
        <v>213</v>
      </c>
      <c r="J2661" t="s">
        <v>214</v>
      </c>
      <c r="K2661" t="s">
        <v>149</v>
      </c>
      <c r="M2661" t="s">
        <v>76</v>
      </c>
      <c r="N2661" t="s">
        <v>216</v>
      </c>
      <c r="O2661" s="57">
        <v>46246.798530092594</v>
      </c>
      <c r="P2661" s="57">
        <v>46247.648865740739</v>
      </c>
      <c r="Q2661">
        <v>69364652</v>
      </c>
      <c r="S2661">
        <v>142212126213</v>
      </c>
      <c r="T2661" t="s">
        <v>8672</v>
      </c>
      <c r="U2661" t="s">
        <v>9610</v>
      </c>
      <c r="V2661" t="s">
        <v>8673</v>
      </c>
      <c r="Z2661">
        <v>109.131389</v>
      </c>
      <c r="AA2661">
        <v>-6.8846920999999996</v>
      </c>
      <c r="AB2661" t="s">
        <v>8674</v>
      </c>
      <c r="AC2661" t="s">
        <v>226</v>
      </c>
      <c r="AL2661" t="s">
        <v>218</v>
      </c>
      <c r="AM2661" t="s">
        <v>8675</v>
      </c>
      <c r="AN2661" t="s">
        <v>6</v>
      </c>
      <c r="AO2661" s="57">
        <v>46364.809502314813</v>
      </c>
      <c r="AP2661" s="57">
        <v>46248.333333333336</v>
      </c>
      <c r="AR2661" t="s">
        <v>219</v>
      </c>
      <c r="AS2661" t="s">
        <v>932</v>
      </c>
      <c r="AT2661" t="s">
        <v>231</v>
      </c>
      <c r="AU2661">
        <v>20260813</v>
      </c>
      <c r="AV2661" t="s">
        <v>222</v>
      </c>
      <c r="AW2661" t="s">
        <v>561</v>
      </c>
      <c r="AX2661" t="s">
        <v>223</v>
      </c>
      <c r="BA2661" s="57">
        <v>46248.333333333336</v>
      </c>
      <c r="BB2661" t="s">
        <v>8675</v>
      </c>
      <c r="BC2661">
        <v>2026</v>
      </c>
      <c r="BD2661">
        <v>8</v>
      </c>
      <c r="BE2661">
        <v>13</v>
      </c>
      <c r="BF2661" s="6">
        <f t="shared" si="123"/>
        <v>46247</v>
      </c>
      <c r="BG2661">
        <f t="shared" si="124"/>
        <v>-1.3333333333357587</v>
      </c>
      <c r="BH2661" t="str">
        <f t="shared" si="125"/>
        <v>COMPLY</v>
      </c>
      <c r="BI2661" t="e">
        <f>VLOOKUP(H2661,Sheet2!$A$1:$B$270,2,FALSE)</f>
        <v>#N/A</v>
      </c>
    </row>
    <row r="2662" spans="1:61">
      <c r="A2662">
        <v>2661</v>
      </c>
      <c r="B2662">
        <v>1002505943</v>
      </c>
      <c r="C2662">
        <v>3</v>
      </c>
      <c r="D2662" t="s">
        <v>42</v>
      </c>
      <c r="E2662">
        <v>5</v>
      </c>
      <c r="F2662" t="s">
        <v>233</v>
      </c>
      <c r="G2662" t="s">
        <v>101</v>
      </c>
      <c r="H2662" t="s">
        <v>263</v>
      </c>
      <c r="I2662" t="s">
        <v>213</v>
      </c>
      <c r="J2662" t="s">
        <v>214</v>
      </c>
      <c r="K2662" t="s">
        <v>149</v>
      </c>
      <c r="M2662" t="s">
        <v>76</v>
      </c>
      <c r="N2662" t="s">
        <v>216</v>
      </c>
      <c r="O2662" s="57">
        <v>46237.497256944444</v>
      </c>
      <c r="P2662" s="57">
        <v>46238.512604166666</v>
      </c>
      <c r="Q2662">
        <v>69357403</v>
      </c>
      <c r="S2662">
        <v>152316231839</v>
      </c>
      <c r="T2662" t="s">
        <v>3521</v>
      </c>
      <c r="U2662" t="s">
        <v>3522</v>
      </c>
      <c r="V2662" t="s">
        <v>3523</v>
      </c>
      <c r="Z2662">
        <v>112.72986899999999</v>
      </c>
      <c r="AA2662">
        <v>-7.4494984000000004</v>
      </c>
      <c r="AB2662" t="s">
        <v>3524</v>
      </c>
      <c r="AC2662" t="s">
        <v>230</v>
      </c>
      <c r="AL2662" t="s">
        <v>218</v>
      </c>
      <c r="AM2662" t="s">
        <v>3525</v>
      </c>
      <c r="AN2662" t="s">
        <v>6</v>
      </c>
      <c r="AO2662" s="57">
        <v>46089.507256944446</v>
      </c>
      <c r="AP2662" s="57">
        <v>46239.333333333336</v>
      </c>
      <c r="AR2662" t="s">
        <v>219</v>
      </c>
      <c r="AS2662" t="s">
        <v>263</v>
      </c>
      <c r="AT2662" t="s">
        <v>231</v>
      </c>
      <c r="AU2662">
        <v>20260804</v>
      </c>
      <c r="AV2662" t="s">
        <v>222</v>
      </c>
      <c r="AW2662" t="s">
        <v>561</v>
      </c>
      <c r="AX2662" t="s">
        <v>223</v>
      </c>
      <c r="BA2662" s="57">
        <v>46239.333333333336</v>
      </c>
      <c r="BB2662" t="s">
        <v>3525</v>
      </c>
      <c r="BC2662">
        <v>2026</v>
      </c>
      <c r="BD2662">
        <v>8</v>
      </c>
      <c r="BE2662">
        <v>4</v>
      </c>
      <c r="BF2662" s="6">
        <f t="shared" si="123"/>
        <v>46238</v>
      </c>
      <c r="BG2662">
        <f t="shared" si="124"/>
        <v>-1.3333333333357587</v>
      </c>
      <c r="BH2662" t="str">
        <f t="shared" si="125"/>
        <v>COMPLY</v>
      </c>
      <c r="BI2662" t="str">
        <f>VLOOKUP(H2662,Sheet2!$A$1:$B$270,2,FALSE)</f>
        <v>SIDOARJO</v>
      </c>
    </row>
    <row r="2663" spans="1:61">
      <c r="A2663">
        <v>2662</v>
      </c>
      <c r="B2663">
        <v>1002512848</v>
      </c>
      <c r="C2663">
        <v>3</v>
      </c>
      <c r="D2663" t="s">
        <v>59</v>
      </c>
      <c r="E2663">
        <v>4</v>
      </c>
      <c r="F2663" t="s">
        <v>567</v>
      </c>
      <c r="G2663" t="s">
        <v>1001</v>
      </c>
      <c r="H2663" t="s">
        <v>1002</v>
      </c>
      <c r="I2663" t="s">
        <v>213</v>
      </c>
      <c r="J2663" t="s">
        <v>214</v>
      </c>
      <c r="K2663" t="s">
        <v>149</v>
      </c>
      <c r="M2663" t="s">
        <v>970</v>
      </c>
      <c r="N2663" t="s">
        <v>216</v>
      </c>
      <c r="O2663" s="57">
        <v>46240.63521990741</v>
      </c>
      <c r="P2663" s="57">
        <v>46240.636284722219</v>
      </c>
      <c r="Q2663">
        <v>69360119</v>
      </c>
      <c r="S2663">
        <v>143135115039</v>
      </c>
      <c r="T2663" t="s">
        <v>1494</v>
      </c>
      <c r="Z2663">
        <v>110.614745325736</v>
      </c>
      <c r="AA2663">
        <v>-7.92819645991176</v>
      </c>
      <c r="AB2663" t="s">
        <v>2930</v>
      </c>
      <c r="AC2663" t="s">
        <v>291</v>
      </c>
      <c r="AO2663" s="57">
        <v>46181.642870370371</v>
      </c>
      <c r="AR2663" t="s">
        <v>6</v>
      </c>
      <c r="AS2663" t="s">
        <v>1002</v>
      </c>
      <c r="AT2663" t="s">
        <v>231</v>
      </c>
      <c r="AV2663" t="s">
        <v>971</v>
      </c>
      <c r="AW2663" t="s">
        <v>582</v>
      </c>
      <c r="AX2663" t="s">
        <v>223</v>
      </c>
      <c r="BF2663" s="6" t="e">
        <f t="shared" si="123"/>
        <v>#NUM!</v>
      </c>
      <c r="BG2663" t="e">
        <f t="shared" si="124"/>
        <v>#NUM!</v>
      </c>
      <c r="BH2663" t="e">
        <f t="shared" si="125"/>
        <v>#NUM!</v>
      </c>
      <c r="BI2663" t="e">
        <f>VLOOKUP(H2663,Sheet2!$A$1:$B$270,2,FALSE)</f>
        <v>#N/A</v>
      </c>
    </row>
    <row r="2664" spans="1:61">
      <c r="A2664">
        <v>2663</v>
      </c>
      <c r="B2664">
        <v>1002507513</v>
      </c>
      <c r="C2664">
        <v>3</v>
      </c>
      <c r="D2664" t="s">
        <v>49</v>
      </c>
      <c r="E2664">
        <v>4</v>
      </c>
      <c r="F2664" t="s">
        <v>252</v>
      </c>
      <c r="G2664" t="s">
        <v>931</v>
      </c>
      <c r="H2664" t="s">
        <v>932</v>
      </c>
      <c r="I2664" t="s">
        <v>213</v>
      </c>
      <c r="J2664" t="s">
        <v>214</v>
      </c>
      <c r="K2664" t="s">
        <v>149</v>
      </c>
      <c r="L2664" t="s">
        <v>215</v>
      </c>
      <c r="M2664" t="s">
        <v>575</v>
      </c>
      <c r="N2664" t="s">
        <v>216</v>
      </c>
      <c r="O2664" s="57">
        <v>46238.449270833335</v>
      </c>
      <c r="P2664" s="57">
        <v>46244.465787037036</v>
      </c>
      <c r="Q2664">
        <v>69358089</v>
      </c>
      <c r="S2664">
        <v>142212126632</v>
      </c>
      <c r="T2664" t="s">
        <v>3544</v>
      </c>
      <c r="U2664" t="s">
        <v>3545</v>
      </c>
      <c r="V2664" t="s">
        <v>3546</v>
      </c>
      <c r="Z2664">
        <v>109.1320296</v>
      </c>
      <c r="AA2664">
        <v>-6.8582051000000002</v>
      </c>
      <c r="AB2664" t="s">
        <v>3547</v>
      </c>
      <c r="AC2664" t="s">
        <v>237</v>
      </c>
      <c r="AL2664" t="s">
        <v>218</v>
      </c>
      <c r="AM2664" t="s">
        <v>3548</v>
      </c>
      <c r="AN2664" t="s">
        <v>6</v>
      </c>
      <c r="AO2664" s="57">
        <v>46120.454953703702</v>
      </c>
      <c r="AP2664" s="57">
        <v>46239.333333333336</v>
      </c>
      <c r="AQ2664" t="s">
        <v>248</v>
      </c>
      <c r="AR2664" t="s">
        <v>14</v>
      </c>
      <c r="AS2664" t="s">
        <v>932</v>
      </c>
      <c r="AT2664" t="s">
        <v>231</v>
      </c>
      <c r="AV2664" t="s">
        <v>6733</v>
      </c>
      <c r="AW2664" t="s">
        <v>1018</v>
      </c>
      <c r="AX2664" t="s">
        <v>223</v>
      </c>
      <c r="BA2664" s="57">
        <v>46239.333333333336</v>
      </c>
      <c r="BB2664" t="s">
        <v>3548</v>
      </c>
      <c r="BF2664" s="6" t="e">
        <f t="shared" si="123"/>
        <v>#NUM!</v>
      </c>
      <c r="BG2664" t="e">
        <f t="shared" si="124"/>
        <v>#NUM!</v>
      </c>
      <c r="BH2664" t="e">
        <f t="shared" si="125"/>
        <v>#NUM!</v>
      </c>
      <c r="BI2664" t="e">
        <f>VLOOKUP(H2664,Sheet2!$A$1:$B$270,2,FALSE)</f>
        <v>#N/A</v>
      </c>
    </row>
    <row r="2665" spans="1:61">
      <c r="A2665">
        <v>2664</v>
      </c>
      <c r="B2665">
        <v>1002507753</v>
      </c>
      <c r="C2665">
        <v>3</v>
      </c>
      <c r="D2665" t="s">
        <v>51</v>
      </c>
      <c r="E2665">
        <v>4</v>
      </c>
      <c r="F2665" t="s">
        <v>273</v>
      </c>
      <c r="G2665" t="s">
        <v>273</v>
      </c>
      <c r="H2665" t="s">
        <v>946</v>
      </c>
      <c r="I2665" t="s">
        <v>213</v>
      </c>
      <c r="J2665" t="s">
        <v>214</v>
      </c>
      <c r="K2665" t="s">
        <v>149</v>
      </c>
      <c r="M2665" t="s">
        <v>236</v>
      </c>
      <c r="N2665" t="s">
        <v>216</v>
      </c>
      <c r="O2665" s="57">
        <v>46238.480092592596</v>
      </c>
      <c r="P2665" s="57">
        <v>46241.64135416667</v>
      </c>
      <c r="Q2665">
        <v>69358150</v>
      </c>
      <c r="T2665" t="s">
        <v>949</v>
      </c>
      <c r="Z2665">
        <v>110.922179684658</v>
      </c>
      <c r="AA2665">
        <v>-6.8085195694748801</v>
      </c>
      <c r="AB2665" t="s">
        <v>3549</v>
      </c>
      <c r="AC2665" t="s">
        <v>226</v>
      </c>
      <c r="AL2665" t="s">
        <v>218</v>
      </c>
      <c r="AM2665" s="58">
        <v>25569</v>
      </c>
      <c r="AN2665" t="s">
        <v>6</v>
      </c>
      <c r="AO2665" s="57">
        <v>46120.48636574074</v>
      </c>
      <c r="AR2665" t="s">
        <v>312</v>
      </c>
      <c r="AS2665" t="s">
        <v>946</v>
      </c>
      <c r="AT2665" t="s">
        <v>231</v>
      </c>
      <c r="AV2665" t="s">
        <v>1167</v>
      </c>
      <c r="AW2665" t="s">
        <v>613</v>
      </c>
      <c r="AX2665" t="s">
        <v>223</v>
      </c>
      <c r="BA2665" s="57">
        <v>25569</v>
      </c>
      <c r="BB2665" s="58">
        <v>25569</v>
      </c>
      <c r="BF2665" s="6" t="e">
        <f t="shared" si="123"/>
        <v>#NUM!</v>
      </c>
      <c r="BG2665" t="e">
        <f t="shared" si="124"/>
        <v>#NUM!</v>
      </c>
      <c r="BH2665" t="e">
        <f t="shared" si="125"/>
        <v>#NUM!</v>
      </c>
      <c r="BI2665" t="e">
        <f>VLOOKUP(H2665,Sheet2!$A$1:$B$270,2,FALSE)</f>
        <v>#N/A</v>
      </c>
    </row>
    <row r="2666" spans="1:61">
      <c r="A2666">
        <v>2665</v>
      </c>
      <c r="B2666">
        <v>1002504618</v>
      </c>
      <c r="C2666">
        <v>3</v>
      </c>
      <c r="D2666" t="s">
        <v>55</v>
      </c>
      <c r="E2666">
        <v>5</v>
      </c>
      <c r="F2666" t="s">
        <v>265</v>
      </c>
      <c r="G2666" t="s">
        <v>122</v>
      </c>
      <c r="H2666" t="s">
        <v>484</v>
      </c>
      <c r="I2666" t="s">
        <v>213</v>
      </c>
      <c r="J2666" t="s">
        <v>214</v>
      </c>
      <c r="K2666" t="s">
        <v>149</v>
      </c>
      <c r="M2666" t="s">
        <v>236</v>
      </c>
      <c r="N2666" t="s">
        <v>216</v>
      </c>
      <c r="O2666" s="57">
        <v>46235.589583333334</v>
      </c>
      <c r="P2666" s="57">
        <v>46237.427928240744</v>
      </c>
      <c r="Q2666">
        <v>69356769</v>
      </c>
      <c r="S2666">
        <v>152453209051</v>
      </c>
      <c r="T2666" t="s">
        <v>3553</v>
      </c>
      <c r="U2666" t="s">
        <v>3554</v>
      </c>
      <c r="Z2666">
        <v>112.65204610000001</v>
      </c>
      <c r="AA2666">
        <v>-5.8493833999999998</v>
      </c>
      <c r="AB2666" t="s">
        <v>3555</v>
      </c>
      <c r="AC2666" t="s">
        <v>230</v>
      </c>
      <c r="AO2666" s="57">
        <v>46030.590185185189</v>
      </c>
      <c r="AR2666" t="s">
        <v>312</v>
      </c>
      <c r="AS2666" t="s">
        <v>484</v>
      </c>
      <c r="AT2666" t="s">
        <v>231</v>
      </c>
      <c r="AV2666" t="s">
        <v>1054</v>
      </c>
      <c r="AW2666" t="s">
        <v>595</v>
      </c>
      <c r="AX2666" t="s">
        <v>223</v>
      </c>
      <c r="AZ2666" t="s">
        <v>1054</v>
      </c>
      <c r="BF2666" s="6" t="e">
        <f t="shared" si="123"/>
        <v>#NUM!</v>
      </c>
      <c r="BG2666" t="e">
        <f t="shared" si="124"/>
        <v>#NUM!</v>
      </c>
      <c r="BH2666" t="e">
        <f t="shared" si="125"/>
        <v>#NUM!</v>
      </c>
      <c r="BI2666" t="str">
        <f>VLOOKUP(H2666,Sheet2!$A$1:$B$270,2,FALSE)</f>
        <v>GRESIK</v>
      </c>
    </row>
    <row r="2667" spans="1:61">
      <c r="A2667">
        <v>2666</v>
      </c>
      <c r="B2667">
        <v>1002518717</v>
      </c>
      <c r="C2667">
        <v>3</v>
      </c>
      <c r="D2667" t="s">
        <v>55</v>
      </c>
      <c r="E2667">
        <v>5</v>
      </c>
      <c r="F2667" t="s">
        <v>265</v>
      </c>
      <c r="G2667" t="s">
        <v>128</v>
      </c>
      <c r="H2667" t="s">
        <v>386</v>
      </c>
      <c r="I2667" t="s">
        <v>213</v>
      </c>
      <c r="J2667" t="s">
        <v>214</v>
      </c>
      <c r="K2667" t="s">
        <v>149</v>
      </c>
      <c r="L2667" t="s">
        <v>215</v>
      </c>
      <c r="M2667" t="s">
        <v>76</v>
      </c>
      <c r="N2667" t="s">
        <v>216</v>
      </c>
      <c r="O2667" s="57">
        <v>46244.805520833332</v>
      </c>
      <c r="P2667" s="57">
        <v>46245.601597222223</v>
      </c>
      <c r="Q2667">
        <v>69362802</v>
      </c>
      <c r="S2667">
        <v>152409278329</v>
      </c>
      <c r="T2667" t="s">
        <v>6734</v>
      </c>
      <c r="U2667" t="s">
        <v>6735</v>
      </c>
      <c r="V2667" t="s">
        <v>6736</v>
      </c>
      <c r="Z2667">
        <v>112.66074380000001</v>
      </c>
      <c r="AA2667">
        <v>-7.2865918000000001</v>
      </c>
      <c r="AB2667" t="s">
        <v>6737</v>
      </c>
      <c r="AC2667" t="s">
        <v>237</v>
      </c>
      <c r="AL2667" t="s">
        <v>218</v>
      </c>
      <c r="AM2667" t="s">
        <v>6738</v>
      </c>
      <c r="AN2667" t="s">
        <v>6</v>
      </c>
      <c r="AO2667" s="57">
        <v>46303.809363425928</v>
      </c>
      <c r="AP2667" s="57">
        <v>46246.333333333336</v>
      </c>
      <c r="AR2667" t="s">
        <v>219</v>
      </c>
      <c r="AS2667" t="s">
        <v>386</v>
      </c>
      <c r="AT2667" t="s">
        <v>231</v>
      </c>
      <c r="AU2667">
        <v>20260811</v>
      </c>
      <c r="AV2667" t="s">
        <v>222</v>
      </c>
      <c r="AW2667" t="s">
        <v>1010</v>
      </c>
      <c r="AX2667" t="s">
        <v>223</v>
      </c>
      <c r="BA2667" s="57">
        <v>46246.333333333336</v>
      </c>
      <c r="BB2667" t="s">
        <v>6738</v>
      </c>
      <c r="BC2667">
        <v>2026</v>
      </c>
      <c r="BD2667">
        <v>8</v>
      </c>
      <c r="BE2667">
        <v>11</v>
      </c>
      <c r="BF2667" s="6">
        <f t="shared" si="123"/>
        <v>46245</v>
      </c>
      <c r="BG2667">
        <f t="shared" si="124"/>
        <v>-1.3333333333357587</v>
      </c>
      <c r="BH2667" t="str">
        <f t="shared" si="125"/>
        <v>COMPLY</v>
      </c>
      <c r="BI2667" t="str">
        <f>VLOOKUP(H2667,Sheet2!$A$1:$B$270,2,FALSE)</f>
        <v>SURABAYA UTARA</v>
      </c>
    </row>
    <row r="2668" spans="1:61">
      <c r="A2668">
        <v>2667</v>
      </c>
      <c r="B2668">
        <v>1002520649</v>
      </c>
      <c r="C2668">
        <v>3</v>
      </c>
      <c r="D2668" t="s">
        <v>34</v>
      </c>
      <c r="E2668">
        <v>5</v>
      </c>
      <c r="F2668" t="s">
        <v>573</v>
      </c>
      <c r="G2668" t="s">
        <v>79</v>
      </c>
      <c r="H2668" t="s">
        <v>471</v>
      </c>
      <c r="I2668" t="s">
        <v>213</v>
      </c>
      <c r="J2668" t="s">
        <v>214</v>
      </c>
      <c r="K2668" t="s">
        <v>149</v>
      </c>
      <c r="M2668" t="s">
        <v>76</v>
      </c>
      <c r="N2668" t="s">
        <v>216</v>
      </c>
      <c r="O2668" s="57">
        <v>46245.672638888886</v>
      </c>
      <c r="P2668" s="57">
        <v>46248.508298611108</v>
      </c>
      <c r="Q2668">
        <v>69363597</v>
      </c>
      <c r="S2668">
        <v>172407213935</v>
      </c>
      <c r="T2668" t="s">
        <v>7769</v>
      </c>
      <c r="U2668" t="s">
        <v>7770</v>
      </c>
      <c r="V2668" t="s">
        <v>8676</v>
      </c>
      <c r="Z2668">
        <v>115.3048615</v>
      </c>
      <c r="AA2668">
        <v>-8.5316741999999994</v>
      </c>
      <c r="AB2668" t="s">
        <v>7771</v>
      </c>
      <c r="AC2668" t="s">
        <v>230</v>
      </c>
      <c r="AL2668" t="s">
        <v>218</v>
      </c>
      <c r="AM2668" t="s">
        <v>8677</v>
      </c>
      <c r="AN2668" t="s">
        <v>6</v>
      </c>
      <c r="AO2668" s="57">
        <v>46334.673483796294</v>
      </c>
      <c r="AP2668" s="57">
        <v>46248.333333333336</v>
      </c>
      <c r="AR2668" t="s">
        <v>219</v>
      </c>
      <c r="AS2668" t="s">
        <v>471</v>
      </c>
      <c r="AT2668" t="s">
        <v>231</v>
      </c>
      <c r="AU2668">
        <v>20260814</v>
      </c>
      <c r="AV2668" t="s">
        <v>222</v>
      </c>
      <c r="AW2668" t="s">
        <v>562</v>
      </c>
      <c r="AX2668" t="s">
        <v>223</v>
      </c>
      <c r="BA2668" s="57">
        <v>46248.333333333336</v>
      </c>
      <c r="BB2668" t="s">
        <v>8677</v>
      </c>
      <c r="BC2668">
        <v>2026</v>
      </c>
      <c r="BD2668">
        <v>8</v>
      </c>
      <c r="BE2668">
        <v>14</v>
      </c>
      <c r="BF2668" s="6">
        <f t="shared" si="123"/>
        <v>46248</v>
      </c>
      <c r="BG2668">
        <f t="shared" si="124"/>
        <v>-0.33333333333575865</v>
      </c>
      <c r="BH2668" t="str">
        <f t="shared" si="125"/>
        <v>COMPLY</v>
      </c>
      <c r="BI2668" t="str">
        <f>VLOOKUP(H2668,Sheet2!$A$1:$B$270,2,FALSE)</f>
        <v>GIANYAR</v>
      </c>
    </row>
    <row r="2669" spans="1:61">
      <c r="A2669">
        <v>2668</v>
      </c>
      <c r="B2669">
        <v>1002511457</v>
      </c>
      <c r="C2669">
        <v>3</v>
      </c>
      <c r="D2669" t="s">
        <v>34</v>
      </c>
      <c r="E2669">
        <v>5</v>
      </c>
      <c r="F2669" t="s">
        <v>585</v>
      </c>
      <c r="G2669" t="s">
        <v>86</v>
      </c>
      <c r="H2669" t="s">
        <v>305</v>
      </c>
      <c r="I2669" t="s">
        <v>213</v>
      </c>
      <c r="J2669" t="s">
        <v>214</v>
      </c>
      <c r="K2669" t="s">
        <v>149</v>
      </c>
      <c r="M2669" t="s">
        <v>76</v>
      </c>
      <c r="N2669" t="s">
        <v>216</v>
      </c>
      <c r="O2669" s="57">
        <v>46240.357349537036</v>
      </c>
      <c r="P2669" s="57">
        <v>46244.563518518517</v>
      </c>
      <c r="Q2669">
        <v>69359566</v>
      </c>
      <c r="R2669">
        <v>3619596940</v>
      </c>
      <c r="S2669">
        <v>172416797805</v>
      </c>
      <c r="T2669" t="s">
        <v>3594</v>
      </c>
      <c r="U2669" t="s">
        <v>3595</v>
      </c>
      <c r="V2669" t="s">
        <v>3596</v>
      </c>
      <c r="Z2669">
        <v>115.1828069</v>
      </c>
      <c r="AA2669">
        <v>-8.6849582000000005</v>
      </c>
      <c r="AB2669" t="s">
        <v>3597</v>
      </c>
      <c r="AC2669" t="s">
        <v>230</v>
      </c>
      <c r="AL2669" t="s">
        <v>218</v>
      </c>
      <c r="AM2669" t="s">
        <v>3598</v>
      </c>
      <c r="AN2669" t="s">
        <v>6</v>
      </c>
      <c r="AO2669" s="57">
        <v>46181.361018518517</v>
      </c>
      <c r="AP2669" s="57">
        <v>46241.541666666664</v>
      </c>
      <c r="AQ2669" t="s">
        <v>248</v>
      </c>
      <c r="AR2669" t="s">
        <v>219</v>
      </c>
      <c r="AS2669" t="s">
        <v>305</v>
      </c>
      <c r="AT2669" t="s">
        <v>231</v>
      </c>
      <c r="AU2669">
        <v>20260810</v>
      </c>
      <c r="AV2669" t="s">
        <v>222</v>
      </c>
      <c r="AW2669" t="s">
        <v>1049</v>
      </c>
      <c r="AX2669" t="s">
        <v>223</v>
      </c>
      <c r="BA2669" s="57">
        <v>46241.541666666664</v>
      </c>
      <c r="BB2669" t="s">
        <v>3598</v>
      </c>
      <c r="BC2669">
        <v>2026</v>
      </c>
      <c r="BD2669">
        <v>8</v>
      </c>
      <c r="BE2669">
        <v>10</v>
      </c>
      <c r="BF2669" s="6">
        <f t="shared" si="123"/>
        <v>46244</v>
      </c>
      <c r="BG2669">
        <f t="shared" si="124"/>
        <v>2.4583333333357587</v>
      </c>
      <c r="BH2669" t="str">
        <f t="shared" si="125"/>
        <v>NOT COMPLY</v>
      </c>
      <c r="BI2669" t="str">
        <f>VLOOKUP(H2669,Sheet2!$A$1:$B$270,2,FALSE)</f>
        <v>UBUNG</v>
      </c>
    </row>
    <row r="2670" spans="1:61">
      <c r="A2670">
        <v>2669</v>
      </c>
      <c r="B2670">
        <v>1002514736</v>
      </c>
      <c r="C2670">
        <v>3</v>
      </c>
      <c r="D2670" t="s">
        <v>51</v>
      </c>
      <c r="E2670">
        <v>4</v>
      </c>
      <c r="F2670" t="s">
        <v>273</v>
      </c>
      <c r="G2670" t="s">
        <v>273</v>
      </c>
      <c r="H2670" t="s">
        <v>939</v>
      </c>
      <c r="I2670" t="s">
        <v>213</v>
      </c>
      <c r="J2670" t="s">
        <v>214</v>
      </c>
      <c r="K2670" t="s">
        <v>149</v>
      </c>
      <c r="L2670" t="s">
        <v>215</v>
      </c>
      <c r="M2670" t="s">
        <v>933</v>
      </c>
      <c r="N2670" t="s">
        <v>216</v>
      </c>
      <c r="O2670" s="57">
        <v>46241.584687499999</v>
      </c>
      <c r="P2670" s="57">
        <v>46244.388807870368</v>
      </c>
      <c r="Q2670">
        <v>69360835</v>
      </c>
      <c r="S2670">
        <v>141456115388</v>
      </c>
      <c r="T2670" t="s">
        <v>5727</v>
      </c>
      <c r="U2670" t="s">
        <v>5728</v>
      </c>
      <c r="V2670" t="s">
        <v>5729</v>
      </c>
      <c r="Z2670">
        <v>110.61332747340199</v>
      </c>
      <c r="AA2670">
        <v>-6.7991515299220104</v>
      </c>
      <c r="AB2670" t="s">
        <v>5730</v>
      </c>
      <c r="AC2670" t="s">
        <v>217</v>
      </c>
      <c r="AL2670" t="s">
        <v>218</v>
      </c>
      <c r="AM2670" t="s">
        <v>5023</v>
      </c>
      <c r="AN2670" t="s">
        <v>6</v>
      </c>
      <c r="AO2670" s="57">
        <v>46211.590300925927</v>
      </c>
      <c r="AP2670" s="57">
        <v>46242.541666666664</v>
      </c>
      <c r="AQ2670" t="s">
        <v>903</v>
      </c>
      <c r="AR2670" t="s">
        <v>12</v>
      </c>
      <c r="AS2670" t="s">
        <v>939</v>
      </c>
      <c r="AT2670" t="s">
        <v>231</v>
      </c>
      <c r="AV2670" t="s">
        <v>917</v>
      </c>
      <c r="AW2670" t="s">
        <v>1021</v>
      </c>
      <c r="AX2670" t="s">
        <v>223</v>
      </c>
      <c r="BA2670" s="57">
        <v>46242.541666666664</v>
      </c>
      <c r="BB2670" t="s">
        <v>5023</v>
      </c>
      <c r="BF2670" s="6" t="e">
        <f t="shared" si="123"/>
        <v>#NUM!</v>
      </c>
      <c r="BG2670" t="e">
        <f t="shared" si="124"/>
        <v>#NUM!</v>
      </c>
      <c r="BH2670" t="e">
        <f t="shared" si="125"/>
        <v>#NUM!</v>
      </c>
      <c r="BI2670" t="e">
        <f>VLOOKUP(H2670,Sheet2!$A$1:$B$270,2,FALSE)</f>
        <v>#N/A</v>
      </c>
    </row>
    <row r="2671" spans="1:61">
      <c r="A2671">
        <v>2670</v>
      </c>
      <c r="B2671">
        <v>1002516175</v>
      </c>
      <c r="C2671">
        <v>3</v>
      </c>
      <c r="D2671" t="s">
        <v>34</v>
      </c>
      <c r="E2671">
        <v>5</v>
      </c>
      <c r="F2671" t="s">
        <v>585</v>
      </c>
      <c r="G2671" t="s">
        <v>83</v>
      </c>
      <c r="H2671" t="s">
        <v>402</v>
      </c>
      <c r="I2671" t="s">
        <v>213</v>
      </c>
      <c r="J2671" t="s">
        <v>214</v>
      </c>
      <c r="K2671" t="s">
        <v>149</v>
      </c>
      <c r="L2671" t="s">
        <v>215</v>
      </c>
      <c r="M2671" t="s">
        <v>575</v>
      </c>
      <c r="N2671" t="s">
        <v>216</v>
      </c>
      <c r="O2671" s="57">
        <v>46242.702037037037</v>
      </c>
      <c r="P2671" s="57">
        <v>46244.517418981479</v>
      </c>
      <c r="Q2671">
        <v>69361627</v>
      </c>
      <c r="S2671">
        <v>172401298255</v>
      </c>
      <c r="T2671" t="s">
        <v>5731</v>
      </c>
      <c r="U2671" t="s">
        <v>5732</v>
      </c>
      <c r="V2671" t="s">
        <v>5733</v>
      </c>
      <c r="Z2671">
        <v>115.2514189</v>
      </c>
      <c r="AA2671">
        <v>-8.6707909999999995</v>
      </c>
      <c r="AB2671" t="s">
        <v>5734</v>
      </c>
      <c r="AC2671" t="s">
        <v>237</v>
      </c>
      <c r="AL2671" t="s">
        <v>218</v>
      </c>
      <c r="AM2671" t="s">
        <v>4485</v>
      </c>
      <c r="AN2671" t="s">
        <v>6</v>
      </c>
      <c r="AO2671" s="57">
        <v>46242.704918981479</v>
      </c>
      <c r="AP2671" s="57">
        <v>46243.541666666664</v>
      </c>
      <c r="AR2671" t="s">
        <v>14</v>
      </c>
      <c r="AS2671" t="s">
        <v>402</v>
      </c>
      <c r="AT2671" t="s">
        <v>231</v>
      </c>
      <c r="AV2671" t="s">
        <v>6740</v>
      </c>
      <c r="AW2671" t="s">
        <v>1023</v>
      </c>
      <c r="AX2671" t="s">
        <v>223</v>
      </c>
      <c r="BA2671" s="57">
        <v>46243.541666666664</v>
      </c>
      <c r="BB2671" t="s">
        <v>4485</v>
      </c>
      <c r="BF2671" s="6" t="e">
        <f t="shared" si="123"/>
        <v>#NUM!</v>
      </c>
      <c r="BG2671" t="e">
        <f t="shared" si="124"/>
        <v>#NUM!</v>
      </c>
      <c r="BH2671" t="e">
        <f t="shared" si="125"/>
        <v>#NUM!</v>
      </c>
      <c r="BI2671" t="str">
        <f>VLOOKUP(H2671,Sheet2!$A$1:$B$270,2,FALSE)</f>
        <v>SANUR</v>
      </c>
    </row>
    <row r="2672" spans="1:61">
      <c r="A2672">
        <v>2671</v>
      </c>
      <c r="B2672">
        <v>1002504315</v>
      </c>
      <c r="C2672">
        <v>3</v>
      </c>
      <c r="D2672" t="s">
        <v>45</v>
      </c>
      <c r="E2672">
        <v>5</v>
      </c>
      <c r="F2672" t="s">
        <v>211</v>
      </c>
      <c r="G2672" t="s">
        <v>118</v>
      </c>
      <c r="H2672" t="s">
        <v>212</v>
      </c>
      <c r="I2672" t="s">
        <v>213</v>
      </c>
      <c r="J2672" t="s">
        <v>214</v>
      </c>
      <c r="K2672" t="s">
        <v>149</v>
      </c>
      <c r="L2672" t="s">
        <v>215</v>
      </c>
      <c r="M2672" t="s">
        <v>575</v>
      </c>
      <c r="N2672" t="s">
        <v>216</v>
      </c>
      <c r="O2672" s="57">
        <v>46235.413854166669</v>
      </c>
      <c r="P2672" s="57">
        <v>46237.752557870372</v>
      </c>
      <c r="Q2672">
        <v>69356609</v>
      </c>
      <c r="S2672">
        <v>172606810502</v>
      </c>
      <c r="T2672" t="s">
        <v>1214</v>
      </c>
      <c r="U2672" t="s">
        <v>1215</v>
      </c>
      <c r="V2672" t="s">
        <v>3604</v>
      </c>
      <c r="Z2672">
        <v>117.4378584</v>
      </c>
      <c r="AA2672">
        <v>-8.6448596000000002</v>
      </c>
      <c r="AB2672" t="s">
        <v>2445</v>
      </c>
      <c r="AC2672" t="s">
        <v>237</v>
      </c>
      <c r="AL2672" t="s">
        <v>218</v>
      </c>
      <c r="AM2672" t="s">
        <v>1625</v>
      </c>
      <c r="AN2672" t="s">
        <v>6</v>
      </c>
      <c r="AO2672" s="57">
        <v>46030.423437500001</v>
      </c>
      <c r="AP2672" s="57">
        <v>46236.333333333336</v>
      </c>
      <c r="AQ2672" t="s">
        <v>903</v>
      </c>
      <c r="AR2672" t="s">
        <v>14</v>
      </c>
      <c r="AS2672" t="s">
        <v>212</v>
      </c>
      <c r="AT2672" t="s">
        <v>231</v>
      </c>
      <c r="AV2672" t="s">
        <v>3605</v>
      </c>
      <c r="AW2672" t="s">
        <v>1010</v>
      </c>
      <c r="AX2672" t="s">
        <v>223</v>
      </c>
      <c r="BA2672" s="57">
        <v>46236.333333333336</v>
      </c>
      <c r="BB2672" t="s">
        <v>1625</v>
      </c>
      <c r="BF2672" s="6" t="e">
        <f t="shared" si="123"/>
        <v>#NUM!</v>
      </c>
      <c r="BG2672" t="e">
        <f t="shared" si="124"/>
        <v>#NUM!</v>
      </c>
      <c r="BH2672" t="e">
        <f t="shared" si="125"/>
        <v>#NUM!</v>
      </c>
      <c r="BI2672" t="str">
        <f>VLOOKUP(H2672,Sheet2!$A$1:$B$270,2,FALSE)</f>
        <v>SUMBAWA</v>
      </c>
    </row>
    <row r="2673" spans="1:61">
      <c r="A2673">
        <v>2672</v>
      </c>
      <c r="B2673">
        <v>1002529319</v>
      </c>
      <c r="C2673">
        <v>3</v>
      </c>
      <c r="D2673" t="s">
        <v>42</v>
      </c>
      <c r="E2673">
        <v>5</v>
      </c>
      <c r="F2673" t="s">
        <v>106</v>
      </c>
      <c r="G2673" t="s">
        <v>107</v>
      </c>
      <c r="H2673" t="s">
        <v>264</v>
      </c>
      <c r="I2673" t="s">
        <v>213</v>
      </c>
      <c r="J2673" t="s">
        <v>214</v>
      </c>
      <c r="K2673" t="s">
        <v>149</v>
      </c>
      <c r="M2673" t="s">
        <v>76</v>
      </c>
      <c r="N2673" t="s">
        <v>216</v>
      </c>
      <c r="O2673" s="57">
        <v>46250.418344907404</v>
      </c>
      <c r="P2673" s="57">
        <v>46250.663252314815</v>
      </c>
      <c r="Q2673">
        <v>69367336</v>
      </c>
      <c r="S2673">
        <v>152505340232</v>
      </c>
      <c r="T2673" t="s">
        <v>1527</v>
      </c>
      <c r="U2673" t="s">
        <v>12467</v>
      </c>
      <c r="V2673" t="s">
        <v>12468</v>
      </c>
      <c r="Z2673">
        <v>113.21584009999999</v>
      </c>
      <c r="AA2673">
        <v>-7.7441461</v>
      </c>
      <c r="AB2673" t="s">
        <v>12469</v>
      </c>
      <c r="AC2673" t="s">
        <v>230</v>
      </c>
      <c r="AL2673" t="s">
        <v>218</v>
      </c>
      <c r="AM2673" t="s">
        <v>12470</v>
      </c>
      <c r="AN2673" t="s">
        <v>6</v>
      </c>
      <c r="AO2673" t="s">
        <v>11686</v>
      </c>
      <c r="AP2673" s="57">
        <v>46251.333333333336</v>
      </c>
      <c r="AR2673" t="s">
        <v>219</v>
      </c>
      <c r="AS2673" t="s">
        <v>264</v>
      </c>
      <c r="AT2673" t="s">
        <v>221</v>
      </c>
      <c r="AU2673">
        <v>20260816</v>
      </c>
      <c r="AV2673" t="s">
        <v>222</v>
      </c>
      <c r="AW2673" t="s">
        <v>561</v>
      </c>
      <c r="AX2673" t="s">
        <v>223</v>
      </c>
      <c r="BA2673" s="57">
        <v>46251.333333333336</v>
      </c>
      <c r="BB2673" t="s">
        <v>12470</v>
      </c>
      <c r="BC2673">
        <v>2026</v>
      </c>
      <c r="BD2673">
        <v>8</v>
      </c>
      <c r="BE2673">
        <v>16</v>
      </c>
      <c r="BF2673" s="6">
        <f t="shared" si="123"/>
        <v>46250</v>
      </c>
      <c r="BG2673">
        <f t="shared" si="124"/>
        <v>-1.3333333333357587</v>
      </c>
      <c r="BH2673" t="str">
        <f t="shared" si="125"/>
        <v>COMPLY</v>
      </c>
      <c r="BI2673" t="str">
        <f>VLOOKUP(H2673,Sheet2!$A$1:$B$270,2,FALSE)</f>
        <v>PROBOLINGGO</v>
      </c>
    </row>
    <row r="2674" spans="1:61">
      <c r="A2674">
        <v>2673</v>
      </c>
      <c r="B2674">
        <v>1002514536</v>
      </c>
      <c r="C2674">
        <v>3</v>
      </c>
      <c r="D2674" t="s">
        <v>59</v>
      </c>
      <c r="E2674">
        <v>4</v>
      </c>
      <c r="F2674" t="s">
        <v>567</v>
      </c>
      <c r="G2674" t="s">
        <v>609</v>
      </c>
      <c r="H2674" t="s">
        <v>956</v>
      </c>
      <c r="I2674" t="s">
        <v>213</v>
      </c>
      <c r="J2674" t="s">
        <v>214</v>
      </c>
      <c r="K2674" t="s">
        <v>149</v>
      </c>
      <c r="L2674" t="s">
        <v>215</v>
      </c>
      <c r="M2674" t="s">
        <v>575</v>
      </c>
      <c r="N2674" t="s">
        <v>216</v>
      </c>
      <c r="O2674" s="57">
        <v>46241.547175925924</v>
      </c>
      <c r="P2674" s="57">
        <v>46245.444340277776</v>
      </c>
      <c r="Q2674">
        <v>69360738</v>
      </c>
      <c r="S2674">
        <v>143132123533</v>
      </c>
      <c r="T2674" t="s">
        <v>5735</v>
      </c>
      <c r="U2674" t="s">
        <v>5736</v>
      </c>
      <c r="V2674" t="s">
        <v>5737</v>
      </c>
      <c r="Z2674">
        <v>110.3960871</v>
      </c>
      <c r="AA2674">
        <v>-7.8257329000000002</v>
      </c>
      <c r="AB2674" t="s">
        <v>5738</v>
      </c>
      <c r="AC2674" t="s">
        <v>237</v>
      </c>
      <c r="AL2674" t="s">
        <v>218</v>
      </c>
      <c r="AM2674" t="s">
        <v>5739</v>
      </c>
      <c r="AN2674" t="s">
        <v>6</v>
      </c>
      <c r="AO2674" s="57">
        <v>46211.548773148148</v>
      </c>
      <c r="AP2674" s="57">
        <v>46243.625</v>
      </c>
      <c r="AQ2674" t="s">
        <v>248</v>
      </c>
      <c r="AR2674" t="s">
        <v>14</v>
      </c>
      <c r="AS2674" t="s">
        <v>956</v>
      </c>
      <c r="AT2674" t="s">
        <v>231</v>
      </c>
      <c r="AV2674" t="s">
        <v>7772</v>
      </c>
      <c r="AW2674" t="s">
        <v>1025</v>
      </c>
      <c r="AX2674" t="s">
        <v>223</v>
      </c>
      <c r="BA2674" s="57">
        <v>46243.625</v>
      </c>
      <c r="BB2674" t="s">
        <v>5739</v>
      </c>
      <c r="BF2674" s="6" t="e">
        <f t="shared" si="123"/>
        <v>#NUM!</v>
      </c>
      <c r="BG2674" t="e">
        <f t="shared" si="124"/>
        <v>#NUM!</v>
      </c>
      <c r="BH2674" t="e">
        <f t="shared" si="125"/>
        <v>#NUM!</v>
      </c>
      <c r="BI2674" t="e">
        <f>VLOOKUP(H2674,Sheet2!$A$1:$B$270,2,FALSE)</f>
        <v>#N/A</v>
      </c>
    </row>
    <row r="2675" spans="1:61">
      <c r="A2675">
        <v>2674</v>
      </c>
      <c r="B2675">
        <v>1002511361</v>
      </c>
      <c r="C2675">
        <v>3</v>
      </c>
      <c r="D2675" t="s">
        <v>38</v>
      </c>
      <c r="E2675">
        <v>5</v>
      </c>
      <c r="F2675" t="s">
        <v>92</v>
      </c>
      <c r="G2675" t="s">
        <v>97</v>
      </c>
      <c r="H2675" t="s">
        <v>254</v>
      </c>
      <c r="I2675" t="s">
        <v>213</v>
      </c>
      <c r="J2675" t="s">
        <v>214</v>
      </c>
      <c r="K2675" t="s">
        <v>149</v>
      </c>
      <c r="L2675" t="s">
        <v>215</v>
      </c>
      <c r="M2675" t="s">
        <v>76</v>
      </c>
      <c r="N2675" t="s">
        <v>216</v>
      </c>
      <c r="O2675" s="57">
        <v>46239.818703703706</v>
      </c>
      <c r="P2675" s="57">
        <v>46241.477453703701</v>
      </c>
      <c r="Q2675">
        <v>69359513</v>
      </c>
      <c r="S2675">
        <v>152612222882</v>
      </c>
      <c r="T2675" t="s">
        <v>3608</v>
      </c>
      <c r="U2675" t="s">
        <v>3609</v>
      </c>
      <c r="V2675" t="s">
        <v>3610</v>
      </c>
      <c r="Z2675">
        <v>112.07901094508399</v>
      </c>
      <c r="AA2675">
        <v>-6.9143568979543302</v>
      </c>
      <c r="AB2675" t="s">
        <v>3611</v>
      </c>
      <c r="AC2675" t="s">
        <v>237</v>
      </c>
      <c r="AL2675" t="s">
        <v>218</v>
      </c>
      <c r="AM2675" t="s">
        <v>3612</v>
      </c>
      <c r="AN2675" t="s">
        <v>6</v>
      </c>
      <c r="AO2675" s="57">
        <v>46150.819328703707</v>
      </c>
      <c r="AP2675" s="57">
        <v>46241.625</v>
      </c>
      <c r="AR2675" t="s">
        <v>219</v>
      </c>
      <c r="AS2675" t="s">
        <v>254</v>
      </c>
      <c r="AT2675" t="s">
        <v>231</v>
      </c>
      <c r="AU2675">
        <v>20260807</v>
      </c>
      <c r="AV2675" t="s">
        <v>222</v>
      </c>
      <c r="AW2675" t="s">
        <v>1025</v>
      </c>
      <c r="AX2675" t="s">
        <v>223</v>
      </c>
      <c r="BA2675" s="57">
        <v>46241.625</v>
      </c>
      <c r="BB2675" t="s">
        <v>3612</v>
      </c>
      <c r="BC2675">
        <v>2026</v>
      </c>
      <c r="BD2675">
        <v>8</v>
      </c>
      <c r="BE2675">
        <v>7</v>
      </c>
      <c r="BF2675" s="6">
        <f t="shared" si="123"/>
        <v>46241</v>
      </c>
      <c r="BG2675">
        <f t="shared" si="124"/>
        <v>-0.625</v>
      </c>
      <c r="BH2675" t="str">
        <f t="shared" si="125"/>
        <v>COMPLY</v>
      </c>
      <c r="BI2675" t="str">
        <f>VLOOKUP(H2675,Sheet2!$A$1:$B$270,2,FALSE)</f>
        <v>BOJONEGORO</v>
      </c>
    </row>
    <row r="2676" spans="1:61">
      <c r="A2676">
        <v>2675</v>
      </c>
      <c r="B2676">
        <v>1002522559</v>
      </c>
      <c r="C2676">
        <v>3</v>
      </c>
      <c r="D2676" t="s">
        <v>34</v>
      </c>
      <c r="E2676">
        <v>5</v>
      </c>
      <c r="F2676" t="s">
        <v>573</v>
      </c>
      <c r="G2676" t="s">
        <v>79</v>
      </c>
      <c r="H2676" t="s">
        <v>471</v>
      </c>
      <c r="I2676" t="s">
        <v>213</v>
      </c>
      <c r="J2676" t="s">
        <v>214</v>
      </c>
      <c r="K2676" t="s">
        <v>149</v>
      </c>
      <c r="M2676" t="s">
        <v>76</v>
      </c>
      <c r="N2676" t="s">
        <v>216</v>
      </c>
      <c r="O2676" s="57">
        <v>46246.632430555554</v>
      </c>
      <c r="P2676" s="57">
        <v>46247.357916666668</v>
      </c>
      <c r="Q2676">
        <v>69362670</v>
      </c>
      <c r="S2676">
        <v>172407214117</v>
      </c>
      <c r="T2676" t="s">
        <v>6201</v>
      </c>
      <c r="U2676" t="s">
        <v>6838</v>
      </c>
      <c r="V2676" t="s">
        <v>8678</v>
      </c>
      <c r="Z2676">
        <v>115.302030589059</v>
      </c>
      <c r="AA2676">
        <v>-8.5438805827079296</v>
      </c>
      <c r="AB2676" t="s">
        <v>6204</v>
      </c>
      <c r="AC2676" t="s">
        <v>230</v>
      </c>
      <c r="AL2676" t="s">
        <v>218</v>
      </c>
      <c r="AM2676" t="s">
        <v>8679</v>
      </c>
      <c r="AN2676" t="s">
        <v>6</v>
      </c>
      <c r="AO2676" s="57">
        <v>46364.642789351848</v>
      </c>
      <c r="AR2676" t="s">
        <v>219</v>
      </c>
      <c r="AS2676" t="s">
        <v>471</v>
      </c>
      <c r="AT2676" t="s">
        <v>231</v>
      </c>
      <c r="AU2676">
        <v>20260813</v>
      </c>
      <c r="AV2676" t="s">
        <v>222</v>
      </c>
      <c r="AW2676" t="s">
        <v>595</v>
      </c>
      <c r="AX2676" t="s">
        <v>223</v>
      </c>
      <c r="BA2676" s="57">
        <v>46246.291666666664</v>
      </c>
      <c r="BB2676" t="s">
        <v>8679</v>
      </c>
      <c r="BC2676">
        <v>2026</v>
      </c>
      <c r="BD2676">
        <v>8</v>
      </c>
      <c r="BE2676">
        <v>13</v>
      </c>
      <c r="BF2676" s="6">
        <f t="shared" si="123"/>
        <v>46247</v>
      </c>
      <c r="BG2676">
        <f t="shared" si="124"/>
        <v>0.70833333333575865</v>
      </c>
      <c r="BH2676" t="str">
        <f t="shared" si="125"/>
        <v>COMPLY</v>
      </c>
      <c r="BI2676" t="str">
        <f>VLOOKUP(H2676,Sheet2!$A$1:$B$270,2,FALSE)</f>
        <v>GIANYAR</v>
      </c>
    </row>
    <row r="2677" spans="1:61">
      <c r="A2677">
        <v>2676</v>
      </c>
      <c r="B2677">
        <v>1002520758</v>
      </c>
      <c r="C2677">
        <v>3</v>
      </c>
      <c r="D2677" t="s">
        <v>51</v>
      </c>
      <c r="E2677">
        <v>4</v>
      </c>
      <c r="F2677" t="s">
        <v>273</v>
      </c>
      <c r="G2677" t="s">
        <v>569</v>
      </c>
      <c r="H2677" t="s">
        <v>4698</v>
      </c>
      <c r="I2677" t="s">
        <v>213</v>
      </c>
      <c r="J2677" t="s">
        <v>214</v>
      </c>
      <c r="K2677" t="s">
        <v>149</v>
      </c>
      <c r="M2677" t="s">
        <v>76</v>
      </c>
      <c r="N2677" t="s">
        <v>216</v>
      </c>
      <c r="O2677" s="57">
        <v>46245.692974537036</v>
      </c>
      <c r="P2677" s="57">
        <v>46245.848703703705</v>
      </c>
      <c r="Q2677">
        <v>69361390</v>
      </c>
      <c r="S2677">
        <v>141568113914</v>
      </c>
      <c r="T2677" t="s">
        <v>5083</v>
      </c>
      <c r="U2677" t="s">
        <v>7776</v>
      </c>
      <c r="V2677" t="s">
        <v>7777</v>
      </c>
      <c r="Z2677">
        <v>110.9211</v>
      </c>
      <c r="AA2677">
        <v>-7.0257399999999999</v>
      </c>
      <c r="AB2677" t="s">
        <v>5086</v>
      </c>
      <c r="AC2677" t="s">
        <v>291</v>
      </c>
      <c r="AL2677" t="s">
        <v>218</v>
      </c>
      <c r="AM2677" t="s">
        <v>7778</v>
      </c>
      <c r="AN2677" t="s">
        <v>6</v>
      </c>
      <c r="AO2677" s="57">
        <v>46334.694293981483</v>
      </c>
      <c r="AR2677" t="s">
        <v>219</v>
      </c>
      <c r="AS2677" t="s">
        <v>4698</v>
      </c>
      <c r="AT2677" t="s">
        <v>231</v>
      </c>
      <c r="AU2677">
        <v>20260811</v>
      </c>
      <c r="AV2677" t="s">
        <v>222</v>
      </c>
      <c r="AW2677" t="s">
        <v>562</v>
      </c>
      <c r="AX2677" t="s">
        <v>223</v>
      </c>
      <c r="BA2677" s="57">
        <v>46245.291666666664</v>
      </c>
      <c r="BB2677" t="s">
        <v>7778</v>
      </c>
      <c r="BC2677">
        <v>2026</v>
      </c>
      <c r="BD2677">
        <v>8</v>
      </c>
      <c r="BE2677">
        <v>11</v>
      </c>
      <c r="BF2677" s="6">
        <f t="shared" si="123"/>
        <v>46245</v>
      </c>
      <c r="BG2677">
        <f t="shared" si="124"/>
        <v>-0.29166666666424135</v>
      </c>
      <c r="BH2677" t="str">
        <f t="shared" si="125"/>
        <v>COMPLY</v>
      </c>
      <c r="BI2677" t="e">
        <f>VLOOKUP(H2677,Sheet2!$A$1:$B$270,2,FALSE)</f>
        <v>#N/A</v>
      </c>
    </row>
    <row r="2678" spans="1:61">
      <c r="A2678">
        <v>2677</v>
      </c>
      <c r="B2678">
        <v>1002530098</v>
      </c>
      <c r="C2678">
        <v>3</v>
      </c>
      <c r="D2678" t="s">
        <v>45</v>
      </c>
      <c r="E2678">
        <v>5</v>
      </c>
      <c r="F2678" t="s">
        <v>211</v>
      </c>
      <c r="G2678" t="s">
        <v>112</v>
      </c>
      <c r="H2678" t="s">
        <v>267</v>
      </c>
      <c r="I2678" t="s">
        <v>213</v>
      </c>
      <c r="J2678" t="s">
        <v>214</v>
      </c>
      <c r="K2678" t="s">
        <v>149</v>
      </c>
      <c r="M2678" t="s">
        <v>76</v>
      </c>
      <c r="N2678" t="s">
        <v>216</v>
      </c>
      <c r="O2678" s="57">
        <v>46250.807303240741</v>
      </c>
      <c r="P2678" s="57">
        <v>46251.351736111108</v>
      </c>
      <c r="Q2678">
        <v>69366818</v>
      </c>
      <c r="S2678">
        <v>172601796366</v>
      </c>
      <c r="T2678" t="s">
        <v>11012</v>
      </c>
      <c r="U2678" t="s">
        <v>11361</v>
      </c>
      <c r="V2678" t="s">
        <v>12471</v>
      </c>
      <c r="Z2678">
        <v>116.14937810000001</v>
      </c>
      <c r="AA2678">
        <v>-8.5638907999999994</v>
      </c>
      <c r="AB2678" t="s">
        <v>11015</v>
      </c>
      <c r="AC2678" t="s">
        <v>290</v>
      </c>
      <c r="AL2678" t="s">
        <v>218</v>
      </c>
      <c r="AM2678" t="s">
        <v>11363</v>
      </c>
      <c r="AN2678" t="s">
        <v>6</v>
      </c>
      <c r="AO2678" t="s">
        <v>11112</v>
      </c>
      <c r="AR2678" t="s">
        <v>219</v>
      </c>
      <c r="AS2678" t="s">
        <v>267</v>
      </c>
      <c r="AT2678" t="s">
        <v>231</v>
      </c>
      <c r="AU2678">
        <v>20260817</v>
      </c>
      <c r="AV2678" t="s">
        <v>222</v>
      </c>
      <c r="AW2678" t="s">
        <v>604</v>
      </c>
      <c r="AX2678" t="s">
        <v>223</v>
      </c>
      <c r="BA2678" s="57">
        <v>46250.291666666664</v>
      </c>
      <c r="BB2678" t="s">
        <v>11363</v>
      </c>
      <c r="BC2678">
        <v>2026</v>
      </c>
      <c r="BD2678">
        <v>8</v>
      </c>
      <c r="BE2678">
        <v>17</v>
      </c>
      <c r="BF2678" s="6">
        <f t="shared" si="123"/>
        <v>46251</v>
      </c>
      <c r="BG2678">
        <f t="shared" si="124"/>
        <v>0.70833333333575865</v>
      </c>
      <c r="BH2678" t="str">
        <f t="shared" si="125"/>
        <v>COMPLY</v>
      </c>
      <c r="BI2678" t="str">
        <f>VLOOKUP(H2678,Sheet2!$A$1:$B$270,2,FALSE)</f>
        <v>MATARAM</v>
      </c>
    </row>
    <row r="2679" spans="1:61">
      <c r="A2679">
        <v>2678</v>
      </c>
      <c r="B2679">
        <v>1002514667</v>
      </c>
      <c r="C2679">
        <v>3</v>
      </c>
      <c r="D2679" t="s">
        <v>59</v>
      </c>
      <c r="E2679">
        <v>4</v>
      </c>
      <c r="F2679" t="s">
        <v>243</v>
      </c>
      <c r="G2679" t="s">
        <v>557</v>
      </c>
      <c r="H2679" t="s">
        <v>977</v>
      </c>
      <c r="I2679" t="s">
        <v>213</v>
      </c>
      <c r="J2679" t="s">
        <v>214</v>
      </c>
      <c r="K2679" t="s">
        <v>149</v>
      </c>
      <c r="M2679" t="s">
        <v>76</v>
      </c>
      <c r="N2679" t="s">
        <v>216</v>
      </c>
      <c r="O2679" s="57">
        <v>46241.615115740744</v>
      </c>
      <c r="P2679" s="57">
        <v>46243.501631944448</v>
      </c>
      <c r="Q2679">
        <v>69360793</v>
      </c>
      <c r="S2679">
        <v>142141120175</v>
      </c>
      <c r="T2679" t="s">
        <v>5746</v>
      </c>
      <c r="U2679" t="s">
        <v>5747</v>
      </c>
      <c r="V2679" t="s">
        <v>5748</v>
      </c>
      <c r="Z2679">
        <v>109.659964442253</v>
      </c>
      <c r="AA2679">
        <v>-7.6639983991637202</v>
      </c>
      <c r="AB2679" t="s">
        <v>5749</v>
      </c>
      <c r="AC2679" t="s">
        <v>291</v>
      </c>
      <c r="AL2679" t="s">
        <v>218</v>
      </c>
      <c r="AM2679" t="s">
        <v>4454</v>
      </c>
      <c r="AN2679" t="s">
        <v>6</v>
      </c>
      <c r="AO2679" s="57">
        <v>46211.622291666667</v>
      </c>
      <c r="AP2679" s="57">
        <v>46243.541666666664</v>
      </c>
      <c r="AR2679" t="s">
        <v>219</v>
      </c>
      <c r="AS2679" t="s">
        <v>977</v>
      </c>
      <c r="AT2679" t="s">
        <v>231</v>
      </c>
      <c r="AU2679">
        <v>20260809</v>
      </c>
      <c r="AV2679" t="s">
        <v>222</v>
      </c>
      <c r="AW2679" t="s">
        <v>915</v>
      </c>
      <c r="AX2679" t="s">
        <v>223</v>
      </c>
      <c r="BA2679" s="57">
        <v>46243.541666666664</v>
      </c>
      <c r="BB2679" t="s">
        <v>4454</v>
      </c>
      <c r="BC2679">
        <v>2026</v>
      </c>
      <c r="BD2679">
        <v>8</v>
      </c>
      <c r="BE2679">
        <v>9</v>
      </c>
      <c r="BF2679" s="6">
        <f t="shared" si="123"/>
        <v>46243</v>
      </c>
      <c r="BG2679">
        <f t="shared" si="124"/>
        <v>-0.54166666666424135</v>
      </c>
      <c r="BH2679" t="str">
        <f t="shared" si="125"/>
        <v>COMPLY</v>
      </c>
      <c r="BI2679" t="e">
        <f>VLOOKUP(H2679,Sheet2!$A$1:$B$270,2,FALSE)</f>
        <v>#N/A</v>
      </c>
    </row>
    <row r="2680" spans="1:61">
      <c r="A2680">
        <v>2679</v>
      </c>
      <c r="B2680">
        <v>1002512969</v>
      </c>
      <c r="C2680">
        <v>3</v>
      </c>
      <c r="D2680" t="s">
        <v>51</v>
      </c>
      <c r="E2680">
        <v>4</v>
      </c>
      <c r="F2680" t="s">
        <v>273</v>
      </c>
      <c r="G2680" t="s">
        <v>273</v>
      </c>
      <c r="H2680" t="s">
        <v>946</v>
      </c>
      <c r="I2680" t="s">
        <v>213</v>
      </c>
      <c r="J2680" t="s">
        <v>214</v>
      </c>
      <c r="K2680" t="s">
        <v>149</v>
      </c>
      <c r="M2680" t="s">
        <v>76</v>
      </c>
      <c r="N2680" t="s">
        <v>216</v>
      </c>
      <c r="O2680" s="57">
        <v>46240.656412037039</v>
      </c>
      <c r="P2680" s="57">
        <v>46241.479305555556</v>
      </c>
      <c r="Q2680">
        <v>69358545</v>
      </c>
      <c r="S2680">
        <v>142401145988</v>
      </c>
      <c r="T2680" t="s">
        <v>1454</v>
      </c>
      <c r="U2680" t="s">
        <v>3623</v>
      </c>
      <c r="V2680" t="s">
        <v>3624</v>
      </c>
      <c r="Z2680">
        <v>110.930300992233</v>
      </c>
      <c r="AA2680">
        <v>-6.8027469760415196</v>
      </c>
      <c r="AB2680" t="s">
        <v>1457</v>
      </c>
      <c r="AC2680" t="s">
        <v>290</v>
      </c>
      <c r="AL2680" t="s">
        <v>218</v>
      </c>
      <c r="AM2680" t="s">
        <v>3625</v>
      </c>
      <c r="AN2680" t="s">
        <v>6</v>
      </c>
      <c r="AO2680" s="57">
        <v>46181.673981481479</v>
      </c>
      <c r="AR2680" t="s">
        <v>219</v>
      </c>
      <c r="AS2680" t="s">
        <v>946</v>
      </c>
      <c r="AT2680" t="s">
        <v>231</v>
      </c>
      <c r="AU2680">
        <v>20260807</v>
      </c>
      <c r="AV2680" t="s">
        <v>222</v>
      </c>
      <c r="AW2680" t="s">
        <v>582</v>
      </c>
      <c r="AX2680" t="s">
        <v>223</v>
      </c>
      <c r="BA2680" s="57">
        <v>46240.291666666664</v>
      </c>
      <c r="BB2680" t="s">
        <v>3625</v>
      </c>
      <c r="BC2680">
        <v>2026</v>
      </c>
      <c r="BD2680">
        <v>8</v>
      </c>
      <c r="BE2680">
        <v>7</v>
      </c>
      <c r="BF2680" s="6">
        <f t="shared" si="123"/>
        <v>46241</v>
      </c>
      <c r="BG2680">
        <f t="shared" si="124"/>
        <v>0.70833333333575865</v>
      </c>
      <c r="BH2680" t="str">
        <f t="shared" si="125"/>
        <v>COMPLY</v>
      </c>
      <c r="BI2680" t="e">
        <f>VLOOKUP(H2680,Sheet2!$A$1:$B$270,2,FALSE)</f>
        <v>#N/A</v>
      </c>
    </row>
    <row r="2681" spans="1:61">
      <c r="A2681">
        <v>2680</v>
      </c>
      <c r="B2681">
        <v>1002531960</v>
      </c>
      <c r="C2681">
        <v>3</v>
      </c>
      <c r="D2681" t="s">
        <v>55</v>
      </c>
      <c r="E2681">
        <v>5</v>
      </c>
      <c r="F2681" t="s">
        <v>228</v>
      </c>
      <c r="G2681" t="s">
        <v>121</v>
      </c>
      <c r="H2681" t="s">
        <v>284</v>
      </c>
      <c r="I2681" t="s">
        <v>213</v>
      </c>
      <c r="J2681" t="s">
        <v>214</v>
      </c>
      <c r="K2681" t="s">
        <v>149</v>
      </c>
      <c r="L2681" t="s">
        <v>215</v>
      </c>
      <c r="M2681" t="s">
        <v>240</v>
      </c>
      <c r="N2681" t="s">
        <v>216</v>
      </c>
      <c r="O2681" s="57">
        <v>46252.343009259261</v>
      </c>
      <c r="P2681" s="57">
        <v>46252.344456018516</v>
      </c>
      <c r="Q2681">
        <v>69368489</v>
      </c>
      <c r="S2681">
        <v>152437905644</v>
      </c>
      <c r="T2681" t="s">
        <v>13969</v>
      </c>
      <c r="U2681" t="s">
        <v>13970</v>
      </c>
      <c r="V2681" t="s">
        <v>13971</v>
      </c>
      <c r="Z2681">
        <v>113.2775599882</v>
      </c>
      <c r="AA2681">
        <v>-6.9095690787234103</v>
      </c>
      <c r="AB2681" t="s">
        <v>13972</v>
      </c>
      <c r="AC2681" t="s">
        <v>217</v>
      </c>
      <c r="AL2681" t="s">
        <v>218</v>
      </c>
      <c r="AM2681" t="s">
        <v>13163</v>
      </c>
      <c r="AN2681" t="s">
        <v>6</v>
      </c>
      <c r="AO2681" t="s">
        <v>13393</v>
      </c>
      <c r="AP2681" s="57">
        <v>46254.333333333336</v>
      </c>
      <c r="AR2681" t="s">
        <v>241</v>
      </c>
      <c r="AS2681" t="s">
        <v>284</v>
      </c>
      <c r="AT2681" t="s">
        <v>231</v>
      </c>
      <c r="AV2681" t="s">
        <v>240</v>
      </c>
      <c r="AW2681" t="s">
        <v>1018</v>
      </c>
      <c r="AX2681" t="s">
        <v>223</v>
      </c>
      <c r="BA2681" s="57">
        <v>46254.333333333336</v>
      </c>
      <c r="BB2681" t="s">
        <v>13163</v>
      </c>
      <c r="BF2681" s="6" t="e">
        <f t="shared" si="123"/>
        <v>#NUM!</v>
      </c>
      <c r="BG2681" t="e">
        <f t="shared" si="124"/>
        <v>#NUM!</v>
      </c>
      <c r="BH2681" t="e">
        <f t="shared" si="125"/>
        <v>#NUM!</v>
      </c>
      <c r="BI2681" t="str">
        <f>VLOOKUP(H2681,Sheet2!$A$1:$B$270,2,FALSE)</f>
        <v>MADURA</v>
      </c>
    </row>
    <row r="2682" spans="1:61">
      <c r="A2682">
        <v>2681</v>
      </c>
      <c r="B2682">
        <v>1002516387</v>
      </c>
      <c r="C2682">
        <v>3</v>
      </c>
      <c r="D2682" t="s">
        <v>51</v>
      </c>
      <c r="E2682">
        <v>4</v>
      </c>
      <c r="F2682" t="s">
        <v>273</v>
      </c>
      <c r="G2682" t="s">
        <v>295</v>
      </c>
      <c r="H2682" t="s">
        <v>901</v>
      </c>
      <c r="I2682" t="s">
        <v>213</v>
      </c>
      <c r="J2682" t="s">
        <v>214</v>
      </c>
      <c r="K2682" t="s">
        <v>149</v>
      </c>
      <c r="L2682" t="s">
        <v>215</v>
      </c>
      <c r="M2682" t="s">
        <v>76</v>
      </c>
      <c r="N2682" t="s">
        <v>216</v>
      </c>
      <c r="O2682" s="57">
        <v>46243.453425925924</v>
      </c>
      <c r="P2682" s="57">
        <v>46243.80127314815</v>
      </c>
      <c r="Q2682">
        <v>69361769</v>
      </c>
      <c r="S2682">
        <v>142551119471</v>
      </c>
      <c r="T2682" t="s">
        <v>5750</v>
      </c>
      <c r="U2682" t="s">
        <v>5751</v>
      </c>
      <c r="V2682" t="s">
        <v>5752</v>
      </c>
      <c r="Z2682">
        <v>110.98999000000001</v>
      </c>
      <c r="AA2682">
        <v>-6.781517</v>
      </c>
      <c r="AB2682" t="s">
        <v>5753</v>
      </c>
      <c r="AC2682" t="s">
        <v>237</v>
      </c>
      <c r="AL2682" t="s">
        <v>218</v>
      </c>
      <c r="AM2682" t="s">
        <v>4829</v>
      </c>
      <c r="AN2682" t="s">
        <v>6</v>
      </c>
      <c r="AO2682" s="57">
        <v>46273.454664351855</v>
      </c>
      <c r="AP2682" s="57">
        <v>46244.333333333336</v>
      </c>
      <c r="AR2682" t="s">
        <v>219</v>
      </c>
      <c r="AS2682" t="s">
        <v>901</v>
      </c>
      <c r="AT2682" t="s">
        <v>231</v>
      </c>
      <c r="AU2682">
        <v>20260809</v>
      </c>
      <c r="AV2682" t="s">
        <v>222</v>
      </c>
      <c r="AW2682" t="s">
        <v>1010</v>
      </c>
      <c r="AX2682" t="s">
        <v>223</v>
      </c>
      <c r="BA2682" s="57">
        <v>46244.333333333336</v>
      </c>
      <c r="BB2682" t="s">
        <v>4829</v>
      </c>
      <c r="BC2682">
        <v>2026</v>
      </c>
      <c r="BD2682">
        <v>8</v>
      </c>
      <c r="BE2682">
        <v>9</v>
      </c>
      <c r="BF2682" s="6">
        <f t="shared" si="123"/>
        <v>46243</v>
      </c>
      <c r="BG2682">
        <f t="shared" si="124"/>
        <v>-1.3333333333357587</v>
      </c>
      <c r="BH2682" t="str">
        <f t="shared" si="125"/>
        <v>COMPLY</v>
      </c>
      <c r="BI2682" t="e">
        <f>VLOOKUP(H2682,Sheet2!$A$1:$B$270,2,FALSE)</f>
        <v>#N/A</v>
      </c>
    </row>
    <row r="2683" spans="1:61">
      <c r="A2683">
        <v>2682</v>
      </c>
      <c r="B2683">
        <v>1002514892</v>
      </c>
      <c r="C2683">
        <v>3</v>
      </c>
      <c r="D2683" t="s">
        <v>55</v>
      </c>
      <c r="E2683">
        <v>5</v>
      </c>
      <c r="F2683" t="s">
        <v>265</v>
      </c>
      <c r="G2683" t="s">
        <v>125</v>
      </c>
      <c r="H2683" t="s">
        <v>415</v>
      </c>
      <c r="I2683" t="s">
        <v>213</v>
      </c>
      <c r="J2683" t="s">
        <v>214</v>
      </c>
      <c r="K2683" t="s">
        <v>149</v>
      </c>
      <c r="M2683" t="s">
        <v>76</v>
      </c>
      <c r="N2683" t="s">
        <v>216</v>
      </c>
      <c r="O2683" s="57">
        <v>46241.61383101852</v>
      </c>
      <c r="P2683" s="57">
        <v>46242.638715277775</v>
      </c>
      <c r="Q2683">
        <v>69360904</v>
      </c>
      <c r="S2683">
        <v>152433910087</v>
      </c>
      <c r="T2683" t="s">
        <v>5754</v>
      </c>
      <c r="U2683" t="s">
        <v>5755</v>
      </c>
      <c r="V2683" t="s">
        <v>5756</v>
      </c>
      <c r="Z2683">
        <v>112.32563810000001</v>
      </c>
      <c r="AA2683">
        <v>-7.1735312000000002</v>
      </c>
      <c r="AB2683" t="s">
        <v>5757</v>
      </c>
      <c r="AC2683" t="s">
        <v>230</v>
      </c>
      <c r="AL2683" t="s">
        <v>218</v>
      </c>
      <c r="AM2683" t="s">
        <v>4782</v>
      </c>
      <c r="AN2683" t="s">
        <v>6</v>
      </c>
      <c r="AO2683" s="57">
        <v>46211.622291666667</v>
      </c>
      <c r="AP2683" s="57">
        <v>46242.541666666664</v>
      </c>
      <c r="AR2683" t="s">
        <v>219</v>
      </c>
      <c r="AS2683" t="s">
        <v>415</v>
      </c>
      <c r="AT2683" t="s">
        <v>231</v>
      </c>
      <c r="AU2683">
        <v>20260808</v>
      </c>
      <c r="AV2683" t="s">
        <v>222</v>
      </c>
      <c r="AW2683" t="s">
        <v>591</v>
      </c>
      <c r="AX2683" t="s">
        <v>223</v>
      </c>
      <c r="BA2683" s="57">
        <v>46242.541666666664</v>
      </c>
      <c r="BB2683" t="s">
        <v>4782</v>
      </c>
      <c r="BC2683">
        <v>2026</v>
      </c>
      <c r="BD2683">
        <v>8</v>
      </c>
      <c r="BE2683">
        <v>8</v>
      </c>
      <c r="BF2683" s="6">
        <f t="shared" si="123"/>
        <v>46242</v>
      </c>
      <c r="BG2683">
        <f t="shared" si="124"/>
        <v>-0.54166666666424135</v>
      </c>
      <c r="BH2683" t="str">
        <f t="shared" si="125"/>
        <v>COMPLY</v>
      </c>
      <c r="BI2683" t="str">
        <f>VLOOKUP(H2683,Sheet2!$A$1:$B$270,2,FALSE)</f>
        <v>GRESIK</v>
      </c>
    </row>
    <row r="2684" spans="1:61">
      <c r="A2684">
        <v>2683</v>
      </c>
      <c r="B2684">
        <v>1002533011</v>
      </c>
      <c r="C2684">
        <v>3</v>
      </c>
      <c r="D2684" t="s">
        <v>45</v>
      </c>
      <c r="E2684">
        <v>5</v>
      </c>
      <c r="F2684" t="s">
        <v>211</v>
      </c>
      <c r="G2684" t="s">
        <v>115</v>
      </c>
      <c r="H2684" t="s">
        <v>279</v>
      </c>
      <c r="I2684" t="s">
        <v>213</v>
      </c>
      <c r="J2684" t="s">
        <v>214</v>
      </c>
      <c r="K2684" t="s">
        <v>149</v>
      </c>
      <c r="L2684" t="s">
        <v>215</v>
      </c>
      <c r="M2684" t="s">
        <v>240</v>
      </c>
      <c r="N2684" t="s">
        <v>216</v>
      </c>
      <c r="O2684" s="57">
        <v>46252.53328703704</v>
      </c>
      <c r="P2684" s="57">
        <v>46252.534733796296</v>
      </c>
      <c r="Q2684">
        <v>69368934</v>
      </c>
      <c r="S2684">
        <v>172603791621</v>
      </c>
      <c r="T2684" t="s">
        <v>13973</v>
      </c>
      <c r="U2684" t="s">
        <v>13974</v>
      </c>
      <c r="V2684" t="s">
        <v>13975</v>
      </c>
      <c r="Z2684">
        <v>116.310684800517</v>
      </c>
      <c r="AA2684">
        <v>-8.6132236364719095</v>
      </c>
      <c r="AB2684" t="s">
        <v>13976</v>
      </c>
      <c r="AC2684" t="s">
        <v>237</v>
      </c>
      <c r="AL2684" t="s">
        <v>218</v>
      </c>
      <c r="AM2684" t="s">
        <v>13977</v>
      </c>
      <c r="AN2684" t="s">
        <v>6</v>
      </c>
      <c r="AO2684" t="s">
        <v>12868</v>
      </c>
      <c r="AP2684" s="57">
        <v>46255.333333333336</v>
      </c>
      <c r="AR2684" t="s">
        <v>241</v>
      </c>
      <c r="AS2684" t="s">
        <v>279</v>
      </c>
      <c r="AT2684" t="s">
        <v>231</v>
      </c>
      <c r="AV2684" t="s">
        <v>240</v>
      </c>
      <c r="AW2684" t="s">
        <v>1023</v>
      </c>
      <c r="AX2684" t="s">
        <v>223</v>
      </c>
      <c r="BA2684" s="57">
        <v>46255.333333333336</v>
      </c>
      <c r="BB2684" t="s">
        <v>13977</v>
      </c>
      <c r="BF2684" s="6" t="e">
        <f t="shared" si="123"/>
        <v>#NUM!</v>
      </c>
      <c r="BG2684" t="e">
        <f t="shared" si="124"/>
        <v>#NUM!</v>
      </c>
      <c r="BH2684" t="e">
        <f t="shared" si="125"/>
        <v>#NUM!</v>
      </c>
      <c r="BI2684" t="str">
        <f>VLOOKUP(H2684,Sheet2!$A$1:$B$270,2,FALSE)</f>
        <v>SELONG</v>
      </c>
    </row>
    <row r="2685" spans="1:61">
      <c r="A2685">
        <v>2684</v>
      </c>
      <c r="B2685">
        <v>1002514648</v>
      </c>
      <c r="C2685">
        <v>3</v>
      </c>
      <c r="D2685" t="s">
        <v>55</v>
      </c>
      <c r="E2685">
        <v>5</v>
      </c>
      <c r="F2685" t="s">
        <v>265</v>
      </c>
      <c r="G2685" t="s">
        <v>122</v>
      </c>
      <c r="H2685" t="s">
        <v>356</v>
      </c>
      <c r="I2685" t="s">
        <v>213</v>
      </c>
      <c r="J2685" t="s">
        <v>214</v>
      </c>
      <c r="K2685" t="s">
        <v>149</v>
      </c>
      <c r="L2685" t="s">
        <v>215</v>
      </c>
      <c r="M2685" t="s">
        <v>575</v>
      </c>
      <c r="N2685" t="s">
        <v>216</v>
      </c>
      <c r="O2685" s="57">
        <v>46241.570092592592</v>
      </c>
      <c r="P2685" s="57">
        <v>46245.395787037036</v>
      </c>
      <c r="Q2685">
        <v>69360788</v>
      </c>
      <c r="S2685">
        <v>152451212126</v>
      </c>
      <c r="T2685" t="s">
        <v>5759</v>
      </c>
      <c r="U2685" t="s">
        <v>5760</v>
      </c>
      <c r="V2685" t="s">
        <v>5761</v>
      </c>
      <c r="Z2685">
        <v>112.47927222400899</v>
      </c>
      <c r="AA2685">
        <v>-6.9733407813484698</v>
      </c>
      <c r="AB2685" t="s">
        <v>5762</v>
      </c>
      <c r="AC2685" t="s">
        <v>217</v>
      </c>
      <c r="AL2685" t="s">
        <v>218</v>
      </c>
      <c r="AM2685" t="s">
        <v>5763</v>
      </c>
      <c r="AN2685" t="s">
        <v>6</v>
      </c>
      <c r="AO2685" s="57">
        <v>46211.579745370371</v>
      </c>
      <c r="AP2685" s="57">
        <v>46242.416666666664</v>
      </c>
      <c r="AQ2685" t="s">
        <v>248</v>
      </c>
      <c r="AR2685" t="s">
        <v>14</v>
      </c>
      <c r="AS2685" t="s">
        <v>356</v>
      </c>
      <c r="AT2685" t="s">
        <v>231</v>
      </c>
      <c r="AV2685" t="s">
        <v>7779</v>
      </c>
      <c r="AW2685" t="s">
        <v>1010</v>
      </c>
      <c r="AX2685" t="s">
        <v>223</v>
      </c>
      <c r="BA2685" s="57">
        <v>46242.416666666664</v>
      </c>
      <c r="BB2685" t="s">
        <v>5763</v>
      </c>
      <c r="BF2685" s="6" t="e">
        <f t="shared" si="123"/>
        <v>#NUM!</v>
      </c>
      <c r="BG2685" t="e">
        <f t="shared" si="124"/>
        <v>#NUM!</v>
      </c>
      <c r="BH2685" t="e">
        <f t="shared" si="125"/>
        <v>#NUM!</v>
      </c>
      <c r="BI2685" t="str">
        <f>VLOOKUP(H2685,Sheet2!$A$1:$B$270,2,FALSE)</f>
        <v>GRESIK</v>
      </c>
    </row>
    <row r="2686" spans="1:61">
      <c r="A2686">
        <v>2685</v>
      </c>
      <c r="B2686">
        <v>1002528612</v>
      </c>
      <c r="C2686">
        <v>3</v>
      </c>
      <c r="D2686" t="s">
        <v>38</v>
      </c>
      <c r="E2686">
        <v>5</v>
      </c>
      <c r="F2686" t="s">
        <v>90</v>
      </c>
      <c r="G2686" t="s">
        <v>90</v>
      </c>
      <c r="H2686" t="s">
        <v>354</v>
      </c>
      <c r="I2686" t="s">
        <v>213</v>
      </c>
      <c r="J2686" t="s">
        <v>214</v>
      </c>
      <c r="K2686" t="s">
        <v>149</v>
      </c>
      <c r="L2686" t="s">
        <v>215</v>
      </c>
      <c r="M2686" t="s">
        <v>76</v>
      </c>
      <c r="N2686" t="s">
        <v>216</v>
      </c>
      <c r="O2686" s="57">
        <v>46249.659687500003</v>
      </c>
      <c r="P2686" s="57">
        <v>46249.816562499997</v>
      </c>
      <c r="Q2686">
        <v>69367094</v>
      </c>
      <c r="S2686">
        <v>152639219500</v>
      </c>
      <c r="T2686" t="s">
        <v>12476</v>
      </c>
      <c r="U2686" t="s">
        <v>12477</v>
      </c>
      <c r="V2686" t="s">
        <v>12478</v>
      </c>
      <c r="Z2686">
        <v>112.210559906375</v>
      </c>
      <c r="AA2686">
        <v>-7.7943408069003803</v>
      </c>
      <c r="AB2686" t="s">
        <v>12479</v>
      </c>
      <c r="AC2686" t="s">
        <v>237</v>
      </c>
      <c r="AL2686" t="s">
        <v>218</v>
      </c>
      <c r="AM2686" t="s">
        <v>12480</v>
      </c>
      <c r="AN2686" t="s">
        <v>6</v>
      </c>
      <c r="AO2686" t="s">
        <v>10667</v>
      </c>
      <c r="AP2686" s="57">
        <v>46250.541666666664</v>
      </c>
      <c r="AR2686" t="s">
        <v>219</v>
      </c>
      <c r="AS2686" t="s">
        <v>354</v>
      </c>
      <c r="AT2686" t="s">
        <v>231</v>
      </c>
      <c r="AU2686">
        <v>20260815</v>
      </c>
      <c r="AV2686" t="s">
        <v>222</v>
      </c>
      <c r="AW2686" t="s">
        <v>642</v>
      </c>
      <c r="AX2686" t="s">
        <v>223</v>
      </c>
      <c r="BA2686" s="57">
        <v>46250.541666666664</v>
      </c>
      <c r="BB2686" t="s">
        <v>12480</v>
      </c>
      <c r="BC2686">
        <v>2026</v>
      </c>
      <c r="BD2686">
        <v>8</v>
      </c>
      <c r="BE2686">
        <v>15</v>
      </c>
      <c r="BF2686" s="6">
        <f t="shared" si="123"/>
        <v>46249</v>
      </c>
      <c r="BG2686">
        <f t="shared" si="124"/>
        <v>-1.5416666666642413</v>
      </c>
      <c r="BH2686" t="str">
        <f t="shared" si="125"/>
        <v>COMPLY</v>
      </c>
      <c r="BI2686" t="str">
        <f>VLOOKUP(H2686,Sheet2!$A$1:$B$270,2,FALSE)</f>
        <v>KEDIRI</v>
      </c>
    </row>
    <row r="2687" spans="1:61">
      <c r="A2687">
        <v>2686</v>
      </c>
      <c r="B2687">
        <v>1002511781</v>
      </c>
      <c r="C2687">
        <v>3</v>
      </c>
      <c r="D2687" t="s">
        <v>45</v>
      </c>
      <c r="E2687">
        <v>5</v>
      </c>
      <c r="F2687" t="s">
        <v>113</v>
      </c>
      <c r="G2687" t="s">
        <v>117</v>
      </c>
      <c r="H2687" t="s">
        <v>421</v>
      </c>
      <c r="I2687" t="s">
        <v>213</v>
      </c>
      <c r="J2687" t="s">
        <v>214</v>
      </c>
      <c r="K2687" t="s">
        <v>149</v>
      </c>
      <c r="M2687" t="s">
        <v>76</v>
      </c>
      <c r="N2687" t="s">
        <v>216</v>
      </c>
      <c r="O2687" s="57">
        <v>46240.436689814815</v>
      </c>
      <c r="P2687" s="57">
        <v>46252.647696759261</v>
      </c>
      <c r="Q2687">
        <v>69359722</v>
      </c>
      <c r="S2687">
        <v>172509796584</v>
      </c>
      <c r="T2687" t="s">
        <v>3641</v>
      </c>
      <c r="U2687" t="s">
        <v>3642</v>
      </c>
      <c r="V2687" t="s">
        <v>3643</v>
      </c>
      <c r="Z2687">
        <v>123.0191166</v>
      </c>
      <c r="AA2687">
        <v>-8.3128781000000007</v>
      </c>
      <c r="AB2687" t="s">
        <v>3644</v>
      </c>
      <c r="AC2687" t="s">
        <v>230</v>
      </c>
      <c r="AL2687" t="s">
        <v>218</v>
      </c>
      <c r="AM2687" t="s">
        <v>2567</v>
      </c>
      <c r="AN2687" t="s">
        <v>6</v>
      </c>
      <c r="AO2687" s="57">
        <v>46181.444374999999</v>
      </c>
      <c r="AP2687" s="57">
        <v>46242.333333333336</v>
      </c>
      <c r="AR2687" t="s">
        <v>219</v>
      </c>
      <c r="AS2687" t="s">
        <v>421</v>
      </c>
      <c r="AT2687" t="s">
        <v>221</v>
      </c>
      <c r="AU2687">
        <v>20260818</v>
      </c>
      <c r="AV2687" t="s">
        <v>222</v>
      </c>
      <c r="AW2687" t="s">
        <v>562</v>
      </c>
      <c r="AX2687" t="s">
        <v>223</v>
      </c>
      <c r="BA2687" s="57">
        <v>46242.333333333336</v>
      </c>
      <c r="BB2687" t="s">
        <v>2567</v>
      </c>
      <c r="BC2687">
        <v>2026</v>
      </c>
      <c r="BD2687">
        <v>8</v>
      </c>
      <c r="BE2687">
        <v>18</v>
      </c>
      <c r="BF2687" s="6">
        <f t="shared" si="123"/>
        <v>46252</v>
      </c>
      <c r="BG2687">
        <f t="shared" si="124"/>
        <v>9.6666666666642413</v>
      </c>
      <c r="BH2687" t="str">
        <f t="shared" si="125"/>
        <v>NOT COMPLY</v>
      </c>
      <c r="BI2687" t="str">
        <f>VLOOKUP(H2687,Sheet2!$A$1:$B$270,2,FALSE)</f>
        <v>MAUMERE</v>
      </c>
    </row>
    <row r="2688" spans="1:61">
      <c r="A2688">
        <v>2687</v>
      </c>
      <c r="B2688">
        <v>1002514770</v>
      </c>
      <c r="C2688">
        <v>3</v>
      </c>
      <c r="D2688" t="s">
        <v>38</v>
      </c>
      <c r="E2688">
        <v>5</v>
      </c>
      <c r="F2688" t="s">
        <v>90</v>
      </c>
      <c r="G2688" t="s">
        <v>90</v>
      </c>
      <c r="H2688" t="s">
        <v>419</v>
      </c>
      <c r="I2688" t="s">
        <v>213</v>
      </c>
      <c r="J2688" t="s">
        <v>214</v>
      </c>
      <c r="K2688" t="s">
        <v>149</v>
      </c>
      <c r="L2688" t="s">
        <v>215</v>
      </c>
      <c r="M2688" t="s">
        <v>76</v>
      </c>
      <c r="N2688" t="s">
        <v>216</v>
      </c>
      <c r="O2688" s="57">
        <v>46241.589537037034</v>
      </c>
      <c r="P2688" s="57">
        <v>46242.565798611111</v>
      </c>
      <c r="Q2688">
        <v>69360847</v>
      </c>
      <c r="S2688">
        <v>152610241478</v>
      </c>
      <c r="T2688" t="s">
        <v>5766</v>
      </c>
      <c r="U2688" t="s">
        <v>5767</v>
      </c>
      <c r="V2688" t="s">
        <v>5768</v>
      </c>
      <c r="Z2688">
        <v>112.01673869043501</v>
      </c>
      <c r="AA2688">
        <v>-7.7782943481436098</v>
      </c>
      <c r="AB2688" t="s">
        <v>5769</v>
      </c>
      <c r="AC2688" t="s">
        <v>217</v>
      </c>
      <c r="AL2688" t="s">
        <v>218</v>
      </c>
      <c r="AM2688" t="s">
        <v>5770</v>
      </c>
      <c r="AN2688" t="s">
        <v>6</v>
      </c>
      <c r="AO2688" s="57">
        <v>46211.590300925927</v>
      </c>
      <c r="AP2688" s="57">
        <v>46242.541666666664</v>
      </c>
      <c r="AR2688" t="s">
        <v>219</v>
      </c>
      <c r="AS2688" t="s">
        <v>419</v>
      </c>
      <c r="AT2688" t="s">
        <v>231</v>
      </c>
      <c r="AU2688">
        <v>20260808</v>
      </c>
      <c r="AV2688" t="s">
        <v>222</v>
      </c>
      <c r="AW2688" t="s">
        <v>1010</v>
      </c>
      <c r="AX2688" t="s">
        <v>223</v>
      </c>
      <c r="BA2688" s="57">
        <v>46242.541666666664</v>
      </c>
      <c r="BB2688" t="s">
        <v>5770</v>
      </c>
      <c r="BC2688">
        <v>2026</v>
      </c>
      <c r="BD2688">
        <v>8</v>
      </c>
      <c r="BE2688">
        <v>8</v>
      </c>
      <c r="BF2688" s="6">
        <f t="shared" si="123"/>
        <v>46242</v>
      </c>
      <c r="BG2688">
        <f t="shared" si="124"/>
        <v>-0.54166666666424135</v>
      </c>
      <c r="BH2688" t="str">
        <f t="shared" si="125"/>
        <v>COMPLY</v>
      </c>
      <c r="BI2688" t="str">
        <f>VLOOKUP(H2688,Sheet2!$A$1:$B$270,2,FALSE)</f>
        <v>KEDIRI</v>
      </c>
    </row>
    <row r="2689" spans="1:61">
      <c r="A2689">
        <v>2688</v>
      </c>
      <c r="B2689">
        <v>1002528826</v>
      </c>
      <c r="C2689">
        <v>3</v>
      </c>
      <c r="D2689" t="s">
        <v>38</v>
      </c>
      <c r="E2689">
        <v>5</v>
      </c>
      <c r="F2689" t="s">
        <v>250</v>
      </c>
      <c r="G2689" t="s">
        <v>91</v>
      </c>
      <c r="H2689" t="s">
        <v>522</v>
      </c>
      <c r="I2689" t="s">
        <v>213</v>
      </c>
      <c r="J2689" t="s">
        <v>214</v>
      </c>
      <c r="K2689" t="s">
        <v>149</v>
      </c>
      <c r="L2689" t="s">
        <v>215</v>
      </c>
      <c r="M2689" t="s">
        <v>76</v>
      </c>
      <c r="N2689" t="s">
        <v>216</v>
      </c>
      <c r="O2689" s="57">
        <v>46249.745787037034</v>
      </c>
      <c r="P2689" s="57">
        <v>46250.631365740737</v>
      </c>
      <c r="Q2689">
        <v>69367187</v>
      </c>
      <c r="S2689">
        <v>152722205147</v>
      </c>
      <c r="T2689" t="s">
        <v>12481</v>
      </c>
      <c r="U2689" t="s">
        <v>12482</v>
      </c>
      <c r="V2689" t="s">
        <v>12483</v>
      </c>
      <c r="Z2689">
        <v>112.560414075851</v>
      </c>
      <c r="AA2689">
        <v>-8.2565219327422898</v>
      </c>
      <c r="AB2689" t="s">
        <v>12484</v>
      </c>
      <c r="AC2689" t="s">
        <v>217</v>
      </c>
      <c r="AL2689" t="s">
        <v>218</v>
      </c>
      <c r="AM2689" t="s">
        <v>12485</v>
      </c>
      <c r="AN2689" t="s">
        <v>6</v>
      </c>
      <c r="AO2689" t="s">
        <v>12486</v>
      </c>
      <c r="AP2689" s="57">
        <v>46250.625</v>
      </c>
      <c r="AR2689" t="s">
        <v>219</v>
      </c>
      <c r="AS2689" t="s">
        <v>522</v>
      </c>
      <c r="AT2689" t="s">
        <v>231</v>
      </c>
      <c r="AU2689">
        <v>20260816</v>
      </c>
      <c r="AV2689" t="s">
        <v>222</v>
      </c>
      <c r="AW2689" t="s">
        <v>1015</v>
      </c>
      <c r="AX2689" t="s">
        <v>223</v>
      </c>
      <c r="BA2689" s="57">
        <v>46250.625</v>
      </c>
      <c r="BB2689" t="s">
        <v>12485</v>
      </c>
      <c r="BC2689">
        <v>2026</v>
      </c>
      <c r="BD2689">
        <v>8</v>
      </c>
      <c r="BE2689">
        <v>16</v>
      </c>
      <c r="BF2689" s="6">
        <f t="shared" si="123"/>
        <v>46250</v>
      </c>
      <c r="BG2689">
        <f t="shared" si="124"/>
        <v>-0.625</v>
      </c>
      <c r="BH2689" t="str">
        <f t="shared" si="125"/>
        <v>COMPLY</v>
      </c>
      <c r="BI2689" t="str">
        <f>VLOOKUP(H2689,Sheet2!$A$1:$B$270,2,FALSE)</f>
        <v>MALANG</v>
      </c>
    </row>
    <row r="2690" spans="1:61">
      <c r="A2690">
        <v>2689</v>
      </c>
      <c r="B2690">
        <v>1002515473</v>
      </c>
      <c r="C2690">
        <v>3</v>
      </c>
      <c r="D2690" t="s">
        <v>55</v>
      </c>
      <c r="E2690">
        <v>5</v>
      </c>
      <c r="F2690" t="s">
        <v>228</v>
      </c>
      <c r="G2690" t="s">
        <v>127</v>
      </c>
      <c r="H2690" t="s">
        <v>495</v>
      </c>
      <c r="I2690" t="s">
        <v>213</v>
      </c>
      <c r="J2690" t="s">
        <v>214</v>
      </c>
      <c r="K2690" t="s">
        <v>149</v>
      </c>
      <c r="L2690" t="s">
        <v>215</v>
      </c>
      <c r="M2690" t="s">
        <v>575</v>
      </c>
      <c r="N2690" t="s">
        <v>216</v>
      </c>
      <c r="O2690" s="57">
        <v>46241.777037037034</v>
      </c>
      <c r="P2690" s="57">
        <v>46242.474004629628</v>
      </c>
      <c r="Q2690">
        <v>69361145</v>
      </c>
      <c r="S2690">
        <v>152429209473</v>
      </c>
      <c r="T2690" t="s">
        <v>5538</v>
      </c>
      <c r="U2690" t="s">
        <v>5771</v>
      </c>
      <c r="V2690" t="s">
        <v>5772</v>
      </c>
      <c r="Z2690">
        <v>113.653525225818</v>
      </c>
      <c r="AA2690">
        <v>-6.8891921076257701</v>
      </c>
      <c r="AB2690" t="s">
        <v>5541</v>
      </c>
      <c r="AC2690" t="s">
        <v>217</v>
      </c>
      <c r="AL2690" t="s">
        <v>218</v>
      </c>
      <c r="AM2690" t="s">
        <v>4572</v>
      </c>
      <c r="AN2690" t="s">
        <v>6</v>
      </c>
      <c r="AO2690" s="57">
        <v>46211.777650462966</v>
      </c>
      <c r="AP2690" s="57">
        <v>46242.625</v>
      </c>
      <c r="AQ2690" t="s">
        <v>248</v>
      </c>
      <c r="AR2690" t="s">
        <v>14</v>
      </c>
      <c r="AS2690" t="s">
        <v>495</v>
      </c>
      <c r="AT2690" t="s">
        <v>231</v>
      </c>
      <c r="AV2690" t="s">
        <v>5773</v>
      </c>
      <c r="AW2690" t="s">
        <v>1015</v>
      </c>
      <c r="AX2690" t="s">
        <v>223</v>
      </c>
      <c r="BA2690" s="57">
        <v>46242.625</v>
      </c>
      <c r="BB2690" t="s">
        <v>4572</v>
      </c>
      <c r="BF2690" s="6" t="e">
        <f t="shared" si="123"/>
        <v>#NUM!</v>
      </c>
      <c r="BG2690" t="e">
        <f t="shared" si="124"/>
        <v>#NUM!</v>
      </c>
      <c r="BH2690" t="e">
        <f t="shared" si="125"/>
        <v>#NUM!</v>
      </c>
      <c r="BI2690" t="str">
        <f>VLOOKUP(H2690,Sheet2!$A$1:$B$270,2,FALSE)</f>
        <v>MADURA</v>
      </c>
    </row>
    <row r="2691" spans="1:61">
      <c r="A2691">
        <v>2690</v>
      </c>
      <c r="B2691">
        <v>1002514403</v>
      </c>
      <c r="C2691">
        <v>3</v>
      </c>
      <c r="D2691" t="s">
        <v>38</v>
      </c>
      <c r="E2691">
        <v>5</v>
      </c>
      <c r="F2691" t="s">
        <v>90</v>
      </c>
      <c r="G2691" t="s">
        <v>96</v>
      </c>
      <c r="H2691" t="s">
        <v>289</v>
      </c>
      <c r="I2691" t="s">
        <v>213</v>
      </c>
      <c r="J2691" t="s">
        <v>214</v>
      </c>
      <c r="K2691" t="s">
        <v>149</v>
      </c>
      <c r="L2691" t="s">
        <v>215</v>
      </c>
      <c r="M2691" t="s">
        <v>76</v>
      </c>
      <c r="N2691" t="s">
        <v>216</v>
      </c>
      <c r="O2691" s="57">
        <v>46241.488854166666</v>
      </c>
      <c r="P2691" s="57">
        <v>46242.762060185189</v>
      </c>
      <c r="Q2691">
        <v>69360643</v>
      </c>
      <c r="S2691">
        <v>152608207744</v>
      </c>
      <c r="T2691" t="s">
        <v>5779</v>
      </c>
      <c r="U2691" t="s">
        <v>5780</v>
      </c>
      <c r="V2691" t="s">
        <v>5781</v>
      </c>
      <c r="Z2691">
        <v>111.70748709175599</v>
      </c>
      <c r="AA2691">
        <v>-8.0617793118047505</v>
      </c>
      <c r="AB2691" t="s">
        <v>5782</v>
      </c>
      <c r="AC2691" t="s">
        <v>237</v>
      </c>
      <c r="AL2691" t="s">
        <v>218</v>
      </c>
      <c r="AM2691" t="s">
        <v>5783</v>
      </c>
      <c r="AN2691" t="s">
        <v>6</v>
      </c>
      <c r="AO2691" s="57">
        <v>46211.496574074074</v>
      </c>
      <c r="AP2691" s="57">
        <v>46242.333333333336</v>
      </c>
      <c r="AR2691" t="s">
        <v>219</v>
      </c>
      <c r="AS2691" t="s">
        <v>289</v>
      </c>
      <c r="AT2691" t="s">
        <v>231</v>
      </c>
      <c r="AU2691">
        <v>20260808</v>
      </c>
      <c r="AV2691" t="s">
        <v>222</v>
      </c>
      <c r="AW2691" t="s">
        <v>1010</v>
      </c>
      <c r="AX2691" t="s">
        <v>223</v>
      </c>
      <c r="BA2691" s="57">
        <v>46242.333333333336</v>
      </c>
      <c r="BB2691" t="s">
        <v>5783</v>
      </c>
      <c r="BC2691">
        <v>2026</v>
      </c>
      <c r="BD2691">
        <v>8</v>
      </c>
      <c r="BE2691">
        <v>8</v>
      </c>
      <c r="BF2691" s="6">
        <f t="shared" ref="BF2691:BF2754" si="126">DATE(BC2691,BD2691,BE2691)</f>
        <v>46242</v>
      </c>
      <c r="BG2691">
        <f t="shared" ref="BG2691:BG2754" si="127">BF2691-BA2691</f>
        <v>-0.33333333333575865</v>
      </c>
      <c r="BH2691" t="str">
        <f t="shared" ref="BH2691:BH2754" si="128">IF(BG2691=1,"COMPLY",IF(BG2691&lt;1,"COMPLY","NOT COMPLY"))</f>
        <v>COMPLY</v>
      </c>
      <c r="BI2691" t="str">
        <f>VLOOKUP(H2691,Sheet2!$A$1:$B$270,2,FALSE)</f>
        <v>PONOROGO</v>
      </c>
    </row>
    <row r="2692" spans="1:61">
      <c r="A2692">
        <v>2691</v>
      </c>
      <c r="B2692">
        <v>1002529693</v>
      </c>
      <c r="C2692">
        <v>3</v>
      </c>
      <c r="D2692" t="s">
        <v>38</v>
      </c>
      <c r="E2692">
        <v>5</v>
      </c>
      <c r="F2692" t="s">
        <v>250</v>
      </c>
      <c r="G2692" t="s">
        <v>91</v>
      </c>
      <c r="H2692" t="s">
        <v>398</v>
      </c>
      <c r="I2692" t="s">
        <v>213</v>
      </c>
      <c r="J2692" t="s">
        <v>214</v>
      </c>
      <c r="K2692" t="s">
        <v>149</v>
      </c>
      <c r="L2692" t="s">
        <v>215</v>
      </c>
      <c r="M2692" t="s">
        <v>76</v>
      </c>
      <c r="N2692" t="s">
        <v>216</v>
      </c>
      <c r="O2692" s="57">
        <v>46250.574965277781</v>
      </c>
      <c r="P2692" s="57">
        <v>46252.735497685186</v>
      </c>
      <c r="Q2692">
        <v>69367540</v>
      </c>
      <c r="S2692">
        <v>152703903571</v>
      </c>
      <c r="T2692" t="s">
        <v>12493</v>
      </c>
      <c r="U2692" t="s">
        <v>12494</v>
      </c>
      <c r="V2692" t="s">
        <v>12495</v>
      </c>
      <c r="Z2692">
        <v>112.61200426668201</v>
      </c>
      <c r="AA2692">
        <v>-7.9450593526609099</v>
      </c>
      <c r="AB2692" t="s">
        <v>12496</v>
      </c>
      <c r="AC2692" t="s">
        <v>237</v>
      </c>
      <c r="AL2692" t="s">
        <v>218</v>
      </c>
      <c r="AM2692" t="s">
        <v>12497</v>
      </c>
      <c r="AN2692" t="s">
        <v>6</v>
      </c>
      <c r="AO2692" t="s">
        <v>10112</v>
      </c>
      <c r="AP2692" s="57">
        <v>46251.541666666664</v>
      </c>
      <c r="AR2692" t="s">
        <v>219</v>
      </c>
      <c r="AS2692" t="s">
        <v>398</v>
      </c>
      <c r="AT2692" t="s">
        <v>231</v>
      </c>
      <c r="AU2692">
        <v>20260818</v>
      </c>
      <c r="AV2692" t="s">
        <v>222</v>
      </c>
      <c r="AW2692" t="s">
        <v>1021</v>
      </c>
      <c r="AX2692" t="s">
        <v>223</v>
      </c>
      <c r="BA2692" s="57">
        <v>46251.541666666664</v>
      </c>
      <c r="BB2692" t="s">
        <v>12497</v>
      </c>
      <c r="BC2692">
        <v>2026</v>
      </c>
      <c r="BD2692">
        <v>8</v>
      </c>
      <c r="BE2692">
        <v>18</v>
      </c>
      <c r="BF2692" s="6">
        <f t="shared" si="126"/>
        <v>46252</v>
      </c>
      <c r="BG2692">
        <f t="shared" si="127"/>
        <v>0.45833333333575865</v>
      </c>
      <c r="BH2692" t="str">
        <f t="shared" si="128"/>
        <v>COMPLY</v>
      </c>
      <c r="BI2692" t="str">
        <f>VLOOKUP(H2692,Sheet2!$A$1:$B$270,2,FALSE)</f>
        <v>MALANG</v>
      </c>
    </row>
    <row r="2693" spans="1:61">
      <c r="A2693">
        <v>2692</v>
      </c>
      <c r="B2693">
        <v>1002512195</v>
      </c>
      <c r="C2693">
        <v>3</v>
      </c>
      <c r="D2693" t="s">
        <v>34</v>
      </c>
      <c r="E2693">
        <v>5</v>
      </c>
      <c r="F2693" t="s">
        <v>585</v>
      </c>
      <c r="G2693" t="s">
        <v>81</v>
      </c>
      <c r="H2693" t="s">
        <v>322</v>
      </c>
      <c r="I2693" t="s">
        <v>213</v>
      </c>
      <c r="J2693" t="s">
        <v>214</v>
      </c>
      <c r="K2693" t="s">
        <v>149</v>
      </c>
      <c r="M2693" t="s">
        <v>575</v>
      </c>
      <c r="N2693" t="s">
        <v>216</v>
      </c>
      <c r="O2693" s="57">
        <v>46240.503391203703</v>
      </c>
      <c r="P2693" s="57">
        <v>46243.581701388888</v>
      </c>
      <c r="Q2693">
        <v>69359907</v>
      </c>
      <c r="S2693">
        <v>172415798690</v>
      </c>
      <c r="T2693" t="s">
        <v>3653</v>
      </c>
      <c r="U2693" t="s">
        <v>3654</v>
      </c>
      <c r="V2693" t="s">
        <v>5784</v>
      </c>
      <c r="Z2693">
        <v>115.1409503</v>
      </c>
      <c r="AA2693">
        <v>-8.8218001000000008</v>
      </c>
      <c r="AB2693" t="s">
        <v>3655</v>
      </c>
      <c r="AC2693" t="s">
        <v>230</v>
      </c>
      <c r="AL2693" t="s">
        <v>218</v>
      </c>
      <c r="AM2693" t="s">
        <v>5785</v>
      </c>
      <c r="AN2693" t="s">
        <v>6</v>
      </c>
      <c r="AO2693" s="57">
        <v>46181.507314814815</v>
      </c>
      <c r="AP2693" s="57">
        <v>46242.541666666664</v>
      </c>
      <c r="AR2693" t="s">
        <v>14</v>
      </c>
      <c r="AS2693" t="s">
        <v>322</v>
      </c>
      <c r="AT2693" t="s">
        <v>231</v>
      </c>
      <c r="AV2693" t="s">
        <v>5786</v>
      </c>
      <c r="AW2693" t="s">
        <v>595</v>
      </c>
      <c r="AX2693" t="s">
        <v>223</v>
      </c>
      <c r="BA2693" s="57">
        <v>46242.541666666664</v>
      </c>
      <c r="BB2693" t="s">
        <v>5785</v>
      </c>
      <c r="BF2693" s="6" t="e">
        <f t="shared" si="126"/>
        <v>#NUM!</v>
      </c>
      <c r="BG2693" t="e">
        <f t="shared" si="127"/>
        <v>#NUM!</v>
      </c>
      <c r="BH2693" t="e">
        <f t="shared" si="128"/>
        <v>#NUM!</v>
      </c>
      <c r="BI2693" t="str">
        <f>VLOOKUP(H2693,Sheet2!$A$1:$B$270,2,FALSE)</f>
        <v>JIMBARAN</v>
      </c>
    </row>
    <row r="2694" spans="1:61">
      <c r="A2694">
        <v>2693</v>
      </c>
      <c r="B2694">
        <v>1002519473</v>
      </c>
      <c r="C2694">
        <v>3</v>
      </c>
      <c r="D2694" t="s">
        <v>42</v>
      </c>
      <c r="E2694">
        <v>5</v>
      </c>
      <c r="F2694" t="s">
        <v>233</v>
      </c>
      <c r="G2694" t="s">
        <v>101</v>
      </c>
      <c r="H2694" t="s">
        <v>234</v>
      </c>
      <c r="I2694" t="s">
        <v>213</v>
      </c>
      <c r="J2694" t="s">
        <v>214</v>
      </c>
      <c r="K2694" t="s">
        <v>149</v>
      </c>
      <c r="M2694" t="s">
        <v>286</v>
      </c>
      <c r="N2694" t="s">
        <v>216</v>
      </c>
      <c r="O2694" s="57">
        <v>46245.470486111109</v>
      </c>
      <c r="P2694" s="57">
        <v>46246.412256944444</v>
      </c>
      <c r="Q2694">
        <v>69363119</v>
      </c>
      <c r="S2694">
        <v>152327226347</v>
      </c>
      <c r="T2694" t="s">
        <v>6982</v>
      </c>
      <c r="U2694" t="s">
        <v>6983</v>
      </c>
      <c r="V2694" t="s">
        <v>7785</v>
      </c>
      <c r="Z2694">
        <v>112.64730691909701</v>
      </c>
      <c r="AA2694">
        <v>-7.4741363238329699</v>
      </c>
      <c r="AB2694" t="s">
        <v>6985</v>
      </c>
      <c r="AC2694" t="s">
        <v>230</v>
      </c>
      <c r="AL2694" t="s">
        <v>218</v>
      </c>
      <c r="AM2694" t="s">
        <v>7786</v>
      </c>
      <c r="AN2694" t="s">
        <v>6</v>
      </c>
      <c r="AO2694" s="57">
        <v>46334.486145833333</v>
      </c>
      <c r="AP2694" s="57">
        <v>46246.625</v>
      </c>
      <c r="AR2694" t="s">
        <v>241</v>
      </c>
      <c r="AS2694" t="s">
        <v>234</v>
      </c>
      <c r="AT2694" t="s">
        <v>231</v>
      </c>
      <c r="AV2694" t="s">
        <v>1055</v>
      </c>
      <c r="AW2694" t="s">
        <v>561</v>
      </c>
      <c r="AX2694" t="s">
        <v>223</v>
      </c>
      <c r="BA2694" s="57">
        <v>46246.625</v>
      </c>
      <c r="BB2694" t="s">
        <v>7786</v>
      </c>
      <c r="BF2694" s="6" t="e">
        <f t="shared" si="126"/>
        <v>#NUM!</v>
      </c>
      <c r="BG2694" t="e">
        <f t="shared" si="127"/>
        <v>#NUM!</v>
      </c>
      <c r="BH2694" t="e">
        <f t="shared" si="128"/>
        <v>#NUM!</v>
      </c>
      <c r="BI2694" t="str">
        <f>VLOOKUP(H2694,Sheet2!$A$1:$B$270,2,FALSE)</f>
        <v>SIDOARJO</v>
      </c>
    </row>
    <row r="2695" spans="1:61">
      <c r="A2695">
        <v>2694</v>
      </c>
      <c r="B2695">
        <v>1002525242</v>
      </c>
      <c r="C2695">
        <v>3</v>
      </c>
      <c r="D2695" t="s">
        <v>51</v>
      </c>
      <c r="E2695">
        <v>4</v>
      </c>
      <c r="F2695" t="s">
        <v>235</v>
      </c>
      <c r="G2695" t="s">
        <v>952</v>
      </c>
      <c r="H2695" t="s">
        <v>953</v>
      </c>
      <c r="I2695" t="s">
        <v>213</v>
      </c>
      <c r="J2695" t="s">
        <v>214</v>
      </c>
      <c r="K2695" t="s">
        <v>149</v>
      </c>
      <c r="L2695" t="s">
        <v>215</v>
      </c>
      <c r="M2695" t="s">
        <v>76</v>
      </c>
      <c r="N2695" t="s">
        <v>216</v>
      </c>
      <c r="O2695" s="57">
        <v>46247.797175925924</v>
      </c>
      <c r="P2695" s="57">
        <v>46248.583229166667</v>
      </c>
      <c r="Q2695">
        <v>69365536</v>
      </c>
      <c r="S2695">
        <v>143553212617</v>
      </c>
      <c r="T2695" t="s">
        <v>9620</v>
      </c>
      <c r="U2695" t="s">
        <v>12498</v>
      </c>
      <c r="V2695" t="s">
        <v>9621</v>
      </c>
      <c r="Z2695">
        <v>110.542330741882</v>
      </c>
      <c r="AA2695">
        <v>-7.4500391527858998</v>
      </c>
      <c r="AB2695" t="s">
        <v>9622</v>
      </c>
      <c r="AC2695" t="s">
        <v>237</v>
      </c>
      <c r="AL2695" t="s">
        <v>218</v>
      </c>
      <c r="AM2695" t="s">
        <v>9623</v>
      </c>
      <c r="AN2695" t="s">
        <v>6</v>
      </c>
      <c r="AO2695" t="s">
        <v>9624</v>
      </c>
      <c r="AP2695" s="57">
        <v>46249.333333333336</v>
      </c>
      <c r="AR2695" t="s">
        <v>219</v>
      </c>
      <c r="AS2695" t="s">
        <v>953</v>
      </c>
      <c r="AT2695" t="s">
        <v>231</v>
      </c>
      <c r="AU2695">
        <v>20260814</v>
      </c>
      <c r="AV2695" t="s">
        <v>222</v>
      </c>
      <c r="AW2695" t="s">
        <v>1020</v>
      </c>
      <c r="AX2695" t="s">
        <v>223</v>
      </c>
      <c r="BA2695" s="57">
        <v>46249.333333333336</v>
      </c>
      <c r="BB2695" t="s">
        <v>9623</v>
      </c>
      <c r="BC2695">
        <v>2026</v>
      </c>
      <c r="BD2695">
        <v>8</v>
      </c>
      <c r="BE2695">
        <v>14</v>
      </c>
      <c r="BF2695" s="6">
        <f t="shared" si="126"/>
        <v>46248</v>
      </c>
      <c r="BG2695">
        <f t="shared" si="127"/>
        <v>-1.3333333333357587</v>
      </c>
      <c r="BH2695" t="str">
        <f t="shared" si="128"/>
        <v>COMPLY</v>
      </c>
      <c r="BI2695" t="e">
        <f>VLOOKUP(H2695,Sheet2!$A$1:$B$270,2,FALSE)</f>
        <v>#N/A</v>
      </c>
    </row>
    <row r="2696" spans="1:61">
      <c r="A2696">
        <v>2695</v>
      </c>
      <c r="B2696">
        <v>1002508987</v>
      </c>
      <c r="C2696">
        <v>3</v>
      </c>
      <c r="D2696" t="s">
        <v>55</v>
      </c>
      <c r="E2696">
        <v>5</v>
      </c>
      <c r="F2696" t="s">
        <v>228</v>
      </c>
      <c r="G2696" t="s">
        <v>121</v>
      </c>
      <c r="H2696" t="s">
        <v>454</v>
      </c>
      <c r="I2696" t="s">
        <v>213</v>
      </c>
      <c r="J2696" t="s">
        <v>214</v>
      </c>
      <c r="K2696" t="s">
        <v>149</v>
      </c>
      <c r="M2696" t="s">
        <v>236</v>
      </c>
      <c r="N2696" t="s">
        <v>216</v>
      </c>
      <c r="O2696" s="57">
        <v>46238.655694444446</v>
      </c>
      <c r="P2696" s="57">
        <v>46241.65898148148</v>
      </c>
      <c r="Q2696">
        <v>69358464</v>
      </c>
      <c r="S2696">
        <v>152436204011</v>
      </c>
      <c r="T2696" t="s">
        <v>1640</v>
      </c>
      <c r="U2696" t="s">
        <v>3671</v>
      </c>
      <c r="Z2696">
        <v>112.7226233</v>
      </c>
      <c r="AA2696">
        <v>-7.1128659000000001</v>
      </c>
      <c r="AB2696" t="s">
        <v>3672</v>
      </c>
      <c r="AC2696" t="s">
        <v>230</v>
      </c>
      <c r="AO2696" s="57">
        <v>46120.663356481484</v>
      </c>
      <c r="AR2696" t="s">
        <v>312</v>
      </c>
      <c r="AS2696" t="s">
        <v>454</v>
      </c>
      <c r="AT2696" t="s">
        <v>231</v>
      </c>
      <c r="AV2696" t="s">
        <v>5790</v>
      </c>
      <c r="AW2696" t="s">
        <v>560</v>
      </c>
      <c r="AX2696" t="s">
        <v>223</v>
      </c>
      <c r="BF2696" s="6" t="e">
        <f t="shared" si="126"/>
        <v>#NUM!</v>
      </c>
      <c r="BG2696" t="e">
        <f t="shared" si="127"/>
        <v>#NUM!</v>
      </c>
      <c r="BH2696" t="e">
        <f t="shared" si="128"/>
        <v>#NUM!</v>
      </c>
      <c r="BI2696" t="str">
        <f>VLOOKUP(H2696,Sheet2!$A$1:$B$270,2,FALSE)</f>
        <v>MADURA</v>
      </c>
    </row>
    <row r="2697" spans="1:61">
      <c r="A2697">
        <v>2696</v>
      </c>
      <c r="B2697">
        <v>1002527049</v>
      </c>
      <c r="C2697">
        <v>3</v>
      </c>
      <c r="D2697" t="s">
        <v>51</v>
      </c>
      <c r="E2697">
        <v>4</v>
      </c>
      <c r="F2697" t="s">
        <v>273</v>
      </c>
      <c r="G2697" t="s">
        <v>569</v>
      </c>
      <c r="H2697" t="s">
        <v>907</v>
      </c>
      <c r="I2697" t="s">
        <v>213</v>
      </c>
      <c r="J2697" t="s">
        <v>214</v>
      </c>
      <c r="K2697" t="s">
        <v>149</v>
      </c>
      <c r="M2697" t="s">
        <v>76</v>
      </c>
      <c r="N2697" t="s">
        <v>216</v>
      </c>
      <c r="O2697" s="57">
        <v>46248.667581018519</v>
      </c>
      <c r="P2697" s="57">
        <v>46249.388171296298</v>
      </c>
      <c r="Q2697">
        <v>69362839</v>
      </c>
      <c r="S2697">
        <v>142509107252</v>
      </c>
      <c r="T2697" t="s">
        <v>6967</v>
      </c>
      <c r="U2697" t="s">
        <v>12499</v>
      </c>
      <c r="V2697" t="s">
        <v>12500</v>
      </c>
      <c r="Z2697">
        <v>111.14060000000001</v>
      </c>
      <c r="AA2697">
        <v>-7.1637199999999996</v>
      </c>
      <c r="AB2697" t="s">
        <v>6970</v>
      </c>
      <c r="AC2697" t="s">
        <v>291</v>
      </c>
      <c r="AL2697" t="s">
        <v>218</v>
      </c>
      <c r="AM2697" t="s">
        <v>9538</v>
      </c>
      <c r="AN2697" t="s">
        <v>6</v>
      </c>
      <c r="AO2697" t="s">
        <v>9895</v>
      </c>
      <c r="AR2697" t="s">
        <v>219</v>
      </c>
      <c r="AS2697" t="s">
        <v>907</v>
      </c>
      <c r="AT2697" t="s">
        <v>231</v>
      </c>
      <c r="AU2697">
        <v>20260815</v>
      </c>
      <c r="AV2697" t="s">
        <v>222</v>
      </c>
      <c r="AW2697" t="s">
        <v>561</v>
      </c>
      <c r="AX2697" t="s">
        <v>223</v>
      </c>
      <c r="BA2697" s="57">
        <v>46248.291666666664</v>
      </c>
      <c r="BB2697" t="s">
        <v>9538</v>
      </c>
      <c r="BC2697">
        <v>2026</v>
      </c>
      <c r="BD2697">
        <v>8</v>
      </c>
      <c r="BE2697">
        <v>15</v>
      </c>
      <c r="BF2697" s="6">
        <f t="shared" si="126"/>
        <v>46249</v>
      </c>
      <c r="BG2697">
        <f t="shared" si="127"/>
        <v>0.70833333333575865</v>
      </c>
      <c r="BH2697" t="str">
        <f t="shared" si="128"/>
        <v>COMPLY</v>
      </c>
      <c r="BI2697" t="e">
        <f>VLOOKUP(H2697,Sheet2!$A$1:$B$270,2,FALSE)</f>
        <v>#N/A</v>
      </c>
    </row>
    <row r="2698" spans="1:61">
      <c r="A2698">
        <v>2697</v>
      </c>
      <c r="B2698">
        <v>1002524252</v>
      </c>
      <c r="C2698">
        <v>3</v>
      </c>
      <c r="D2698" t="s">
        <v>59</v>
      </c>
      <c r="E2698">
        <v>4</v>
      </c>
      <c r="F2698" t="s">
        <v>243</v>
      </c>
      <c r="G2698" t="s">
        <v>557</v>
      </c>
      <c r="H2698" t="s">
        <v>921</v>
      </c>
      <c r="I2698" t="s">
        <v>213</v>
      </c>
      <c r="J2698" t="s">
        <v>214</v>
      </c>
      <c r="K2698" t="s">
        <v>149</v>
      </c>
      <c r="L2698" t="s">
        <v>215</v>
      </c>
      <c r="M2698" t="s">
        <v>76</v>
      </c>
      <c r="N2698" t="s">
        <v>216</v>
      </c>
      <c r="O2698" s="57">
        <v>46247.559675925928</v>
      </c>
      <c r="P2698" s="57">
        <v>46248.481932870367</v>
      </c>
      <c r="Q2698">
        <v>69365150</v>
      </c>
      <c r="S2698">
        <v>141176104629</v>
      </c>
      <c r="T2698" t="s">
        <v>9625</v>
      </c>
      <c r="U2698" t="s">
        <v>9626</v>
      </c>
      <c r="V2698" t="s">
        <v>9627</v>
      </c>
      <c r="Z2698">
        <v>109.7312804</v>
      </c>
      <c r="AA2698">
        <v>-7.7212239999999897</v>
      </c>
      <c r="AB2698" t="s">
        <v>9628</v>
      </c>
      <c r="AC2698" t="s">
        <v>237</v>
      </c>
      <c r="AL2698" t="s">
        <v>218</v>
      </c>
      <c r="AM2698" t="s">
        <v>9629</v>
      </c>
      <c r="AN2698" t="s">
        <v>6</v>
      </c>
      <c r="AO2698" t="s">
        <v>9135</v>
      </c>
      <c r="AP2698" s="57">
        <v>46248.541666666664</v>
      </c>
      <c r="AR2698" t="s">
        <v>219</v>
      </c>
      <c r="AS2698" t="s">
        <v>921</v>
      </c>
      <c r="AT2698" t="s">
        <v>231</v>
      </c>
      <c r="AU2698">
        <v>20260814</v>
      </c>
      <c r="AV2698" t="s">
        <v>222</v>
      </c>
      <c r="AW2698" t="s">
        <v>1021</v>
      </c>
      <c r="AX2698" t="s">
        <v>223</v>
      </c>
      <c r="BA2698" s="57">
        <v>46248.541666666664</v>
      </c>
      <c r="BB2698" t="s">
        <v>9629</v>
      </c>
      <c r="BC2698">
        <v>2026</v>
      </c>
      <c r="BD2698">
        <v>8</v>
      </c>
      <c r="BE2698">
        <v>14</v>
      </c>
      <c r="BF2698" s="6">
        <f t="shared" si="126"/>
        <v>46248</v>
      </c>
      <c r="BG2698">
        <f t="shared" si="127"/>
        <v>-0.54166666666424135</v>
      </c>
      <c r="BH2698" t="str">
        <f t="shared" si="128"/>
        <v>COMPLY</v>
      </c>
      <c r="BI2698" t="e">
        <f>VLOOKUP(H2698,Sheet2!$A$1:$B$270,2,FALSE)</f>
        <v>#N/A</v>
      </c>
    </row>
    <row r="2699" spans="1:61">
      <c r="A2699">
        <v>2698</v>
      </c>
      <c r="B2699">
        <v>1002510416</v>
      </c>
      <c r="C2699">
        <v>3</v>
      </c>
      <c r="D2699" t="s">
        <v>34</v>
      </c>
      <c r="E2699">
        <v>5</v>
      </c>
      <c r="F2699" t="s">
        <v>585</v>
      </c>
      <c r="G2699" t="s">
        <v>81</v>
      </c>
      <c r="H2699" t="s">
        <v>322</v>
      </c>
      <c r="I2699" t="s">
        <v>213</v>
      </c>
      <c r="J2699" t="s">
        <v>214</v>
      </c>
      <c r="K2699" t="s">
        <v>149</v>
      </c>
      <c r="M2699" t="s">
        <v>602</v>
      </c>
      <c r="N2699" t="s">
        <v>216</v>
      </c>
      <c r="O2699" s="57">
        <v>46239.532361111109</v>
      </c>
      <c r="P2699" s="57">
        <v>46246.789143518516</v>
      </c>
      <c r="Q2699">
        <v>69359109</v>
      </c>
      <c r="S2699">
        <v>172415798687</v>
      </c>
      <c r="T2699" t="s">
        <v>3653</v>
      </c>
      <c r="U2699" t="s">
        <v>3673</v>
      </c>
      <c r="Z2699">
        <v>115.140953236957</v>
      </c>
      <c r="AA2699">
        <v>-8.8217404720708608</v>
      </c>
      <c r="AB2699" t="s">
        <v>3674</v>
      </c>
      <c r="AC2699" t="s">
        <v>230</v>
      </c>
      <c r="AO2699" s="57">
        <v>46150.538576388892</v>
      </c>
      <c r="AR2699" t="s">
        <v>5</v>
      </c>
      <c r="AS2699" t="s">
        <v>322</v>
      </c>
      <c r="AT2699" t="s">
        <v>231</v>
      </c>
      <c r="AV2699" t="s">
        <v>8696</v>
      </c>
      <c r="AW2699" t="s">
        <v>582</v>
      </c>
      <c r="AX2699" t="s">
        <v>223</v>
      </c>
      <c r="BF2699" s="6" t="e">
        <f t="shared" si="126"/>
        <v>#NUM!</v>
      </c>
      <c r="BG2699" t="e">
        <f t="shared" si="127"/>
        <v>#NUM!</v>
      </c>
      <c r="BH2699" t="e">
        <f t="shared" si="128"/>
        <v>#NUM!</v>
      </c>
      <c r="BI2699" t="str">
        <f>VLOOKUP(H2699,Sheet2!$A$1:$B$270,2,FALSE)</f>
        <v>JIMBARAN</v>
      </c>
    </row>
    <row r="2700" spans="1:61">
      <c r="A2700">
        <v>2699</v>
      </c>
      <c r="B2700">
        <v>1002515891</v>
      </c>
      <c r="C2700">
        <v>3</v>
      </c>
      <c r="D2700" t="s">
        <v>38</v>
      </c>
      <c r="E2700">
        <v>5</v>
      </c>
      <c r="F2700" t="s">
        <v>90</v>
      </c>
      <c r="G2700" t="s">
        <v>98</v>
      </c>
      <c r="H2700" t="s">
        <v>301</v>
      </c>
      <c r="I2700" t="s">
        <v>213</v>
      </c>
      <c r="J2700" t="s">
        <v>214</v>
      </c>
      <c r="K2700" t="s">
        <v>149</v>
      </c>
      <c r="L2700" t="s">
        <v>215</v>
      </c>
      <c r="M2700" t="s">
        <v>76</v>
      </c>
      <c r="N2700" t="s">
        <v>216</v>
      </c>
      <c r="O2700" s="57">
        <v>46242.528425925928</v>
      </c>
      <c r="P2700" s="57">
        <v>46244.417488425926</v>
      </c>
      <c r="Q2700">
        <v>69361430</v>
      </c>
      <c r="S2700">
        <v>152606246406</v>
      </c>
      <c r="T2700" t="s">
        <v>5791</v>
      </c>
      <c r="U2700" t="s">
        <v>5792</v>
      </c>
      <c r="V2700" t="s">
        <v>5793</v>
      </c>
      <c r="Z2700">
        <v>111.87668556195</v>
      </c>
      <c r="AA2700">
        <v>-8.0668669997057592</v>
      </c>
      <c r="AB2700" t="s">
        <v>5794</v>
      </c>
      <c r="AC2700" t="s">
        <v>237</v>
      </c>
      <c r="AL2700" t="s">
        <v>218</v>
      </c>
      <c r="AM2700" t="s">
        <v>5795</v>
      </c>
      <c r="AN2700" t="s">
        <v>6</v>
      </c>
      <c r="AO2700" s="57">
        <v>46242.538217592592</v>
      </c>
      <c r="AP2700" s="57">
        <v>46243.541666666664</v>
      </c>
      <c r="AR2700" t="s">
        <v>219</v>
      </c>
      <c r="AS2700" t="s">
        <v>301</v>
      </c>
      <c r="AT2700" t="s">
        <v>231</v>
      </c>
      <c r="AU2700">
        <v>20260810</v>
      </c>
      <c r="AV2700" t="s">
        <v>222</v>
      </c>
      <c r="AW2700" t="s">
        <v>1010</v>
      </c>
      <c r="AX2700" t="s">
        <v>223</v>
      </c>
      <c r="BA2700" s="57">
        <v>46243.541666666664</v>
      </c>
      <c r="BB2700" t="s">
        <v>5795</v>
      </c>
      <c r="BC2700">
        <v>2026</v>
      </c>
      <c r="BD2700">
        <v>8</v>
      </c>
      <c r="BE2700">
        <v>10</v>
      </c>
      <c r="BF2700" s="6">
        <f t="shared" si="126"/>
        <v>46244</v>
      </c>
      <c r="BG2700">
        <f t="shared" si="127"/>
        <v>0.45833333333575865</v>
      </c>
      <c r="BH2700" t="str">
        <f t="shared" si="128"/>
        <v>COMPLY</v>
      </c>
      <c r="BI2700" t="str">
        <f>VLOOKUP(H2700,Sheet2!$A$1:$B$270,2,FALSE)</f>
        <v>BLITAR</v>
      </c>
    </row>
    <row r="2701" spans="1:61">
      <c r="A2701">
        <v>2700</v>
      </c>
      <c r="B2701">
        <v>1002529691</v>
      </c>
      <c r="C2701">
        <v>3</v>
      </c>
      <c r="D2701" t="s">
        <v>49</v>
      </c>
      <c r="E2701">
        <v>4</v>
      </c>
      <c r="F2701" t="s">
        <v>252</v>
      </c>
      <c r="G2701" t="s">
        <v>553</v>
      </c>
      <c r="H2701" t="s">
        <v>945</v>
      </c>
      <c r="I2701" t="s">
        <v>213</v>
      </c>
      <c r="J2701" t="s">
        <v>214</v>
      </c>
      <c r="K2701" t="s">
        <v>149</v>
      </c>
      <c r="M2701" t="s">
        <v>76</v>
      </c>
      <c r="N2701" t="s">
        <v>216</v>
      </c>
      <c r="O2701" s="57">
        <v>46250.574594907404</v>
      </c>
      <c r="P2701" s="57">
        <v>46250.603310185186</v>
      </c>
      <c r="Q2701">
        <v>69366784</v>
      </c>
      <c r="S2701">
        <v>142205105761</v>
      </c>
      <c r="T2701" t="s">
        <v>10434</v>
      </c>
      <c r="U2701" t="s">
        <v>12501</v>
      </c>
      <c r="V2701" t="s">
        <v>12502</v>
      </c>
      <c r="Z2701">
        <v>108.943833542327</v>
      </c>
      <c r="AA2701">
        <v>-6.9124891086698801</v>
      </c>
      <c r="AB2701" t="s">
        <v>10437</v>
      </c>
      <c r="AC2701" t="s">
        <v>217</v>
      </c>
      <c r="AL2701" t="s">
        <v>218</v>
      </c>
      <c r="AM2701" t="s">
        <v>12503</v>
      </c>
      <c r="AN2701" t="s">
        <v>6</v>
      </c>
      <c r="AO2701" t="s">
        <v>10112</v>
      </c>
      <c r="AR2701" t="s">
        <v>219</v>
      </c>
      <c r="AS2701" t="s">
        <v>945</v>
      </c>
      <c r="AT2701" t="s">
        <v>231</v>
      </c>
      <c r="AU2701">
        <v>20260816</v>
      </c>
      <c r="AV2701" t="s">
        <v>222</v>
      </c>
      <c r="AW2701" t="s">
        <v>604</v>
      </c>
      <c r="AX2701" t="s">
        <v>223</v>
      </c>
      <c r="BA2701" s="57">
        <v>46250.291666666664</v>
      </c>
      <c r="BB2701" t="s">
        <v>12503</v>
      </c>
      <c r="BC2701">
        <v>2026</v>
      </c>
      <c r="BD2701">
        <v>8</v>
      </c>
      <c r="BE2701">
        <v>16</v>
      </c>
      <c r="BF2701" s="6">
        <f t="shared" si="126"/>
        <v>46250</v>
      </c>
      <c r="BG2701">
        <f t="shared" si="127"/>
        <v>-0.29166666666424135</v>
      </c>
      <c r="BH2701" t="str">
        <f t="shared" si="128"/>
        <v>COMPLY</v>
      </c>
      <c r="BI2701" t="e">
        <f>VLOOKUP(H2701,Sheet2!$A$1:$B$270,2,FALSE)</f>
        <v>#N/A</v>
      </c>
    </row>
    <row r="2702" spans="1:61">
      <c r="A2702">
        <v>2701</v>
      </c>
      <c r="B2702">
        <v>1002509901</v>
      </c>
      <c r="C2702">
        <v>3</v>
      </c>
      <c r="D2702" t="s">
        <v>55</v>
      </c>
      <c r="E2702">
        <v>5</v>
      </c>
      <c r="F2702" t="s">
        <v>265</v>
      </c>
      <c r="G2702" t="s">
        <v>122</v>
      </c>
      <c r="H2702" t="s">
        <v>348</v>
      </c>
      <c r="I2702" t="s">
        <v>213</v>
      </c>
      <c r="J2702" t="s">
        <v>214</v>
      </c>
      <c r="K2702" t="s">
        <v>149</v>
      </c>
      <c r="L2702" t="s">
        <v>215</v>
      </c>
      <c r="M2702" t="s">
        <v>76</v>
      </c>
      <c r="N2702" t="s">
        <v>216</v>
      </c>
      <c r="O2702" s="57">
        <v>46239.422881944447</v>
      </c>
      <c r="P2702" s="57">
        <v>46239.773958333331</v>
      </c>
      <c r="Q2702">
        <v>69358863</v>
      </c>
      <c r="S2702">
        <v>152443206746</v>
      </c>
      <c r="T2702" t="s">
        <v>3692</v>
      </c>
      <c r="U2702" t="s">
        <v>3693</v>
      </c>
      <c r="V2702" t="s">
        <v>3694</v>
      </c>
      <c r="Z2702">
        <v>112.499221153557</v>
      </c>
      <c r="AA2702">
        <v>-7.2514319732109804</v>
      </c>
      <c r="AB2702" t="s">
        <v>3695</v>
      </c>
      <c r="AC2702" t="s">
        <v>217</v>
      </c>
      <c r="AL2702" t="s">
        <v>218</v>
      </c>
      <c r="AM2702" t="s">
        <v>1821</v>
      </c>
      <c r="AN2702" t="s">
        <v>6</v>
      </c>
      <c r="AO2702" s="57">
        <v>46150.423564814817</v>
      </c>
      <c r="AP2702" s="57">
        <v>46240.333333333336</v>
      </c>
      <c r="AR2702" t="s">
        <v>219</v>
      </c>
      <c r="AS2702" t="s">
        <v>348</v>
      </c>
      <c r="AT2702" t="s">
        <v>231</v>
      </c>
      <c r="AU2702">
        <v>20260805</v>
      </c>
      <c r="AV2702" t="s">
        <v>222</v>
      </c>
      <c r="AW2702" t="s">
        <v>1021</v>
      </c>
      <c r="AX2702" t="s">
        <v>223</v>
      </c>
      <c r="BA2702" s="57">
        <v>46240.333333333336</v>
      </c>
      <c r="BB2702" t="s">
        <v>1821</v>
      </c>
      <c r="BC2702">
        <v>2026</v>
      </c>
      <c r="BD2702">
        <v>8</v>
      </c>
      <c r="BE2702">
        <v>5</v>
      </c>
      <c r="BF2702" s="6">
        <f t="shared" si="126"/>
        <v>46239</v>
      </c>
      <c r="BG2702">
        <f t="shared" si="127"/>
        <v>-1.3333333333357587</v>
      </c>
      <c r="BH2702" t="str">
        <f t="shared" si="128"/>
        <v>COMPLY</v>
      </c>
      <c r="BI2702" t="str">
        <f>VLOOKUP(H2702,Sheet2!$A$1:$B$270,2,FALSE)</f>
        <v>GRESIK</v>
      </c>
    </row>
    <row r="2703" spans="1:61">
      <c r="A2703">
        <v>2702</v>
      </c>
      <c r="B2703">
        <v>1002509255</v>
      </c>
      <c r="C2703">
        <v>3</v>
      </c>
      <c r="D2703" t="s">
        <v>59</v>
      </c>
      <c r="E2703">
        <v>4</v>
      </c>
      <c r="F2703" t="s">
        <v>243</v>
      </c>
      <c r="G2703" t="s">
        <v>261</v>
      </c>
      <c r="H2703" t="s">
        <v>262</v>
      </c>
      <c r="I2703" t="s">
        <v>213</v>
      </c>
      <c r="J2703" t="s">
        <v>214</v>
      </c>
      <c r="K2703" t="s">
        <v>149</v>
      </c>
      <c r="M2703" t="s">
        <v>970</v>
      </c>
      <c r="N2703" t="s">
        <v>216</v>
      </c>
      <c r="O2703" s="57">
        <v>46238.700150462966</v>
      </c>
      <c r="P2703" s="57">
        <v>46238.700856481482</v>
      </c>
      <c r="Q2703">
        <v>69358594</v>
      </c>
      <c r="S2703">
        <v>141373127388</v>
      </c>
      <c r="T2703" t="s">
        <v>2063</v>
      </c>
      <c r="Z2703">
        <v>109.970172317775</v>
      </c>
      <c r="AA2703">
        <v>-7.3364796434300503</v>
      </c>
      <c r="AB2703" t="s">
        <v>2064</v>
      </c>
      <c r="AC2703" t="s">
        <v>291</v>
      </c>
      <c r="AO2703" s="57">
        <v>46120.70517361111</v>
      </c>
      <c r="AR2703" t="s">
        <v>6</v>
      </c>
      <c r="AS2703" t="s">
        <v>262</v>
      </c>
      <c r="AT2703" t="s">
        <v>231</v>
      </c>
      <c r="AV2703" t="s">
        <v>971</v>
      </c>
      <c r="AW2703" t="s">
        <v>604</v>
      </c>
      <c r="AX2703" t="s">
        <v>223</v>
      </c>
      <c r="BF2703" s="6" t="e">
        <f t="shared" si="126"/>
        <v>#NUM!</v>
      </c>
      <c r="BG2703" t="e">
        <f t="shared" si="127"/>
        <v>#NUM!</v>
      </c>
      <c r="BH2703" t="e">
        <f t="shared" si="128"/>
        <v>#NUM!</v>
      </c>
      <c r="BI2703" t="e">
        <f>VLOOKUP(H2703,Sheet2!$A$1:$B$270,2,FALSE)</f>
        <v>#N/A</v>
      </c>
    </row>
    <row r="2704" spans="1:61">
      <c r="A2704">
        <v>2703</v>
      </c>
      <c r="B2704">
        <v>1002519528</v>
      </c>
      <c r="C2704">
        <v>3</v>
      </c>
      <c r="D2704" t="s">
        <v>42</v>
      </c>
      <c r="E2704">
        <v>5</v>
      </c>
      <c r="F2704" t="s">
        <v>233</v>
      </c>
      <c r="G2704" t="s">
        <v>106</v>
      </c>
      <c r="H2704" t="s">
        <v>424</v>
      </c>
      <c r="I2704" t="s">
        <v>213</v>
      </c>
      <c r="J2704" t="s">
        <v>214</v>
      </c>
      <c r="K2704" t="s">
        <v>149</v>
      </c>
      <c r="L2704" t="s">
        <v>215</v>
      </c>
      <c r="M2704" t="s">
        <v>277</v>
      </c>
      <c r="N2704" t="s">
        <v>216</v>
      </c>
      <c r="O2704" s="57">
        <v>46245.476342592592</v>
      </c>
      <c r="P2704" s="57">
        <v>46247.605590277781</v>
      </c>
      <c r="Q2704">
        <v>69363135</v>
      </c>
      <c r="S2704">
        <v>152740208090</v>
      </c>
      <c r="T2704" t="s">
        <v>7793</v>
      </c>
      <c r="U2704" t="s">
        <v>7794</v>
      </c>
      <c r="V2704" t="s">
        <v>7795</v>
      </c>
      <c r="Z2704">
        <v>112.7279127</v>
      </c>
      <c r="AA2704">
        <v>-7.7418033999999896</v>
      </c>
      <c r="AB2704" t="s">
        <v>7796</v>
      </c>
      <c r="AC2704" t="s">
        <v>237</v>
      </c>
      <c r="AL2704" t="s">
        <v>218</v>
      </c>
      <c r="AM2704" t="s">
        <v>7210</v>
      </c>
      <c r="AN2704" t="s">
        <v>6</v>
      </c>
      <c r="AO2704" s="57">
        <v>46334.486145833333</v>
      </c>
      <c r="AP2704" s="57">
        <v>46246.333333333336</v>
      </c>
      <c r="AQ2704" t="s">
        <v>6864</v>
      </c>
      <c r="AR2704" t="s">
        <v>278</v>
      </c>
      <c r="AS2704" t="s">
        <v>424</v>
      </c>
      <c r="AT2704" t="s">
        <v>231</v>
      </c>
      <c r="AV2704" t="s">
        <v>9631</v>
      </c>
      <c r="AW2704" t="s">
        <v>1010</v>
      </c>
      <c r="AX2704" t="s">
        <v>223</v>
      </c>
      <c r="BA2704" s="57">
        <v>46246.333333333336</v>
      </c>
      <c r="BB2704" t="s">
        <v>7210</v>
      </c>
      <c r="BF2704" s="6" t="e">
        <f t="shared" si="126"/>
        <v>#NUM!</v>
      </c>
      <c r="BG2704" t="e">
        <f t="shared" si="127"/>
        <v>#NUM!</v>
      </c>
      <c r="BH2704" t="e">
        <f t="shared" si="128"/>
        <v>#NUM!</v>
      </c>
      <c r="BI2704" t="str">
        <f>VLOOKUP(H2704,Sheet2!$A$1:$B$270,2,FALSE)</f>
        <v>PASURUAN</v>
      </c>
    </row>
    <row r="2705" spans="1:61">
      <c r="A2705">
        <v>2704</v>
      </c>
      <c r="B2705">
        <v>1002516335</v>
      </c>
      <c r="C2705">
        <v>3</v>
      </c>
      <c r="D2705" t="s">
        <v>55</v>
      </c>
      <c r="E2705">
        <v>5</v>
      </c>
      <c r="F2705" t="s">
        <v>228</v>
      </c>
      <c r="G2705" t="s">
        <v>121</v>
      </c>
      <c r="H2705" t="s">
        <v>447</v>
      </c>
      <c r="I2705" t="s">
        <v>213</v>
      </c>
      <c r="J2705" t="s">
        <v>214</v>
      </c>
      <c r="K2705" t="s">
        <v>149</v>
      </c>
      <c r="L2705" t="s">
        <v>215</v>
      </c>
      <c r="M2705" t="s">
        <v>76</v>
      </c>
      <c r="N2705" t="s">
        <v>216</v>
      </c>
      <c r="O2705" s="57">
        <v>46243.407592592594</v>
      </c>
      <c r="P2705" s="57">
        <v>46244.983159722222</v>
      </c>
      <c r="Q2705">
        <v>69361727</v>
      </c>
      <c r="S2705">
        <v>152438901624</v>
      </c>
      <c r="T2705" t="s">
        <v>5806</v>
      </c>
      <c r="U2705" t="s">
        <v>5807</v>
      </c>
      <c r="V2705" t="s">
        <v>5808</v>
      </c>
      <c r="Z2705">
        <v>113.387063518166</v>
      </c>
      <c r="AA2705">
        <v>-6.9797071256527898</v>
      </c>
      <c r="AB2705" t="s">
        <v>5809</v>
      </c>
      <c r="AC2705" t="s">
        <v>217</v>
      </c>
      <c r="AL2705" t="s">
        <v>218</v>
      </c>
      <c r="AM2705" t="s">
        <v>5810</v>
      </c>
      <c r="AN2705" t="s">
        <v>6</v>
      </c>
      <c r="AO2705" s="57">
        <v>46273.413229166668</v>
      </c>
      <c r="AP2705" s="57">
        <v>46244.333333333336</v>
      </c>
      <c r="AR2705" t="s">
        <v>219</v>
      </c>
      <c r="AS2705" t="s">
        <v>447</v>
      </c>
      <c r="AT2705" t="s">
        <v>221</v>
      </c>
      <c r="AU2705">
        <v>20260810</v>
      </c>
      <c r="AV2705" t="s">
        <v>222</v>
      </c>
      <c r="AW2705" t="s">
        <v>1004</v>
      </c>
      <c r="AX2705" t="s">
        <v>223</v>
      </c>
      <c r="BA2705" s="57">
        <v>46244.333333333336</v>
      </c>
      <c r="BB2705" t="s">
        <v>5810</v>
      </c>
      <c r="BC2705">
        <v>2026</v>
      </c>
      <c r="BD2705">
        <v>8</v>
      </c>
      <c r="BE2705">
        <v>10</v>
      </c>
      <c r="BF2705" s="6">
        <f t="shared" si="126"/>
        <v>46244</v>
      </c>
      <c r="BG2705">
        <f t="shared" si="127"/>
        <v>-0.33333333333575865</v>
      </c>
      <c r="BH2705" t="str">
        <f t="shared" si="128"/>
        <v>COMPLY</v>
      </c>
      <c r="BI2705" t="str">
        <f>VLOOKUP(H2705,Sheet2!$A$1:$B$270,2,FALSE)</f>
        <v>MADURA</v>
      </c>
    </row>
    <row r="2706" spans="1:61">
      <c r="A2706">
        <v>2705</v>
      </c>
      <c r="B2706">
        <v>1002515843</v>
      </c>
      <c r="C2706">
        <v>3</v>
      </c>
      <c r="D2706" t="s">
        <v>38</v>
      </c>
      <c r="E2706">
        <v>5</v>
      </c>
      <c r="F2706" t="s">
        <v>250</v>
      </c>
      <c r="G2706" t="s">
        <v>87</v>
      </c>
      <c r="H2706" t="s">
        <v>362</v>
      </c>
      <c r="I2706" t="s">
        <v>213</v>
      </c>
      <c r="J2706" t="s">
        <v>214</v>
      </c>
      <c r="K2706" t="s">
        <v>149</v>
      </c>
      <c r="L2706" t="s">
        <v>215</v>
      </c>
      <c r="M2706" t="s">
        <v>76</v>
      </c>
      <c r="N2706" t="s">
        <v>216</v>
      </c>
      <c r="O2706" s="57">
        <v>46242.499259259261</v>
      </c>
      <c r="P2706" s="57">
        <v>46242.732743055552</v>
      </c>
      <c r="Q2706">
        <v>69361389</v>
      </c>
      <c r="S2706">
        <v>152707239213</v>
      </c>
      <c r="T2706" t="s">
        <v>5811</v>
      </c>
      <c r="U2706" t="s">
        <v>5812</v>
      </c>
      <c r="V2706" t="s">
        <v>5813</v>
      </c>
      <c r="Z2706">
        <v>112.52765530000001</v>
      </c>
      <c r="AA2706">
        <v>-7.8930937999999999</v>
      </c>
      <c r="AB2706" t="s">
        <v>5814</v>
      </c>
      <c r="AC2706" t="s">
        <v>237</v>
      </c>
      <c r="AL2706" t="s">
        <v>218</v>
      </c>
      <c r="AM2706" t="s">
        <v>5321</v>
      </c>
      <c r="AN2706" t="s">
        <v>6</v>
      </c>
      <c r="AO2706" s="57">
        <v>46242.506747685184</v>
      </c>
      <c r="AP2706" s="57">
        <v>46243.333333333336</v>
      </c>
      <c r="AR2706" t="s">
        <v>219</v>
      </c>
      <c r="AS2706" t="s">
        <v>362</v>
      </c>
      <c r="AT2706" t="s">
        <v>231</v>
      </c>
      <c r="AU2706">
        <v>20260808</v>
      </c>
      <c r="AV2706" t="s">
        <v>222</v>
      </c>
      <c r="AW2706" t="s">
        <v>1010</v>
      </c>
      <c r="AX2706" t="s">
        <v>223</v>
      </c>
      <c r="BA2706" s="57">
        <v>46243.333333333336</v>
      </c>
      <c r="BB2706" t="s">
        <v>5321</v>
      </c>
      <c r="BC2706">
        <v>2026</v>
      </c>
      <c r="BD2706">
        <v>8</v>
      </c>
      <c r="BE2706">
        <v>8</v>
      </c>
      <c r="BF2706" s="6">
        <f t="shared" si="126"/>
        <v>46242</v>
      </c>
      <c r="BG2706">
        <f t="shared" si="127"/>
        <v>-1.3333333333357587</v>
      </c>
      <c r="BH2706" t="str">
        <f t="shared" si="128"/>
        <v>COMPLY</v>
      </c>
      <c r="BI2706" t="str">
        <f>VLOOKUP(H2706,Sheet2!$A$1:$B$270,2,FALSE)</f>
        <v>BATU</v>
      </c>
    </row>
    <row r="2707" spans="1:61">
      <c r="A2707">
        <v>2706</v>
      </c>
      <c r="B2707">
        <v>1002504919</v>
      </c>
      <c r="C2707">
        <v>3</v>
      </c>
      <c r="D2707" t="s">
        <v>55</v>
      </c>
      <c r="E2707">
        <v>5</v>
      </c>
      <c r="F2707" t="s">
        <v>228</v>
      </c>
      <c r="G2707" t="s">
        <v>121</v>
      </c>
      <c r="H2707" t="s">
        <v>387</v>
      </c>
      <c r="I2707" t="s">
        <v>213</v>
      </c>
      <c r="J2707" t="s">
        <v>214</v>
      </c>
      <c r="K2707" t="s">
        <v>149</v>
      </c>
      <c r="L2707" t="s">
        <v>215</v>
      </c>
      <c r="M2707" t="s">
        <v>586</v>
      </c>
      <c r="N2707" t="s">
        <v>216</v>
      </c>
      <c r="O2707" s="57">
        <v>46235.772175925929</v>
      </c>
      <c r="P2707" s="57">
        <v>46244.397962962961</v>
      </c>
      <c r="Q2707">
        <v>69356884</v>
      </c>
      <c r="S2707">
        <v>152435221230</v>
      </c>
      <c r="T2707" t="s">
        <v>3712</v>
      </c>
      <c r="U2707" t="s">
        <v>3713</v>
      </c>
      <c r="V2707" t="s">
        <v>3714</v>
      </c>
      <c r="Z2707">
        <v>112.799309572461</v>
      </c>
      <c r="AA2707">
        <v>-7.0604328102094396</v>
      </c>
      <c r="AB2707" t="s">
        <v>3715</v>
      </c>
      <c r="AC2707" t="s">
        <v>237</v>
      </c>
      <c r="AL2707" t="s">
        <v>218</v>
      </c>
      <c r="AM2707" t="s">
        <v>3716</v>
      </c>
      <c r="AN2707" t="s">
        <v>6</v>
      </c>
      <c r="AO2707" s="57">
        <v>46030.777662037035</v>
      </c>
      <c r="AP2707" s="57">
        <v>46236.625</v>
      </c>
      <c r="AQ2707" t="s">
        <v>248</v>
      </c>
      <c r="AR2707" t="s">
        <v>14</v>
      </c>
      <c r="AS2707" t="s">
        <v>387</v>
      </c>
      <c r="AT2707" t="s">
        <v>231</v>
      </c>
      <c r="AV2707" t="s">
        <v>587</v>
      </c>
      <c r="AW2707" t="s">
        <v>1014</v>
      </c>
      <c r="AX2707" t="s">
        <v>223</v>
      </c>
      <c r="BA2707" s="57">
        <v>46236.625</v>
      </c>
      <c r="BB2707" t="s">
        <v>3716</v>
      </c>
      <c r="BF2707" s="6" t="e">
        <f t="shared" si="126"/>
        <v>#NUM!</v>
      </c>
      <c r="BG2707" t="e">
        <f t="shared" si="127"/>
        <v>#NUM!</v>
      </c>
      <c r="BH2707" t="e">
        <f t="shared" si="128"/>
        <v>#NUM!</v>
      </c>
      <c r="BI2707" t="str">
        <f>VLOOKUP(H2707,Sheet2!$A$1:$B$270,2,FALSE)</f>
        <v>MADURA</v>
      </c>
    </row>
    <row r="2708" spans="1:61">
      <c r="A2708">
        <v>2707</v>
      </c>
      <c r="B2708">
        <v>1002518170</v>
      </c>
      <c r="C2708">
        <v>3</v>
      </c>
      <c r="D2708" t="s">
        <v>49</v>
      </c>
      <c r="E2708">
        <v>4</v>
      </c>
      <c r="F2708" t="s">
        <v>252</v>
      </c>
      <c r="G2708" t="s">
        <v>252</v>
      </c>
      <c r="H2708" t="s">
        <v>676</v>
      </c>
      <c r="I2708" t="s">
        <v>213</v>
      </c>
      <c r="J2708" t="s">
        <v>214</v>
      </c>
      <c r="K2708" t="s">
        <v>149</v>
      </c>
      <c r="L2708" t="s">
        <v>215</v>
      </c>
      <c r="M2708" t="s">
        <v>76</v>
      </c>
      <c r="N2708" t="s">
        <v>216</v>
      </c>
      <c r="O2708" s="57">
        <v>46244.6249537037</v>
      </c>
      <c r="P2708" s="57">
        <v>46246.475219907406</v>
      </c>
      <c r="Q2708">
        <v>69362598</v>
      </c>
      <c r="S2708">
        <v>146285103775</v>
      </c>
      <c r="T2708" t="s">
        <v>6763</v>
      </c>
      <c r="U2708" t="s">
        <v>6764</v>
      </c>
      <c r="V2708" t="s">
        <v>6765</v>
      </c>
      <c r="Z2708">
        <v>109.608548</v>
      </c>
      <c r="AA2708">
        <v>-6.9500789999999997</v>
      </c>
      <c r="AB2708" t="s">
        <v>6766</v>
      </c>
      <c r="AC2708" t="s">
        <v>237</v>
      </c>
      <c r="AL2708" t="s">
        <v>218</v>
      </c>
      <c r="AM2708" t="s">
        <v>6767</v>
      </c>
      <c r="AN2708" t="s">
        <v>6</v>
      </c>
      <c r="AO2708" s="57">
        <v>46303.631851851853</v>
      </c>
      <c r="AP2708" s="57">
        <v>46245.541666666664</v>
      </c>
      <c r="AR2708" t="s">
        <v>219</v>
      </c>
      <c r="AS2708" t="s">
        <v>676</v>
      </c>
      <c r="AT2708" t="s">
        <v>231</v>
      </c>
      <c r="AU2708">
        <v>20260812</v>
      </c>
      <c r="AV2708" t="s">
        <v>222</v>
      </c>
      <c r="AW2708" t="s">
        <v>1018</v>
      </c>
      <c r="AX2708" t="s">
        <v>223</v>
      </c>
      <c r="BA2708" s="57">
        <v>46245.541666666664</v>
      </c>
      <c r="BB2708" t="s">
        <v>6767</v>
      </c>
      <c r="BC2708">
        <v>2026</v>
      </c>
      <c r="BD2708">
        <v>8</v>
      </c>
      <c r="BE2708">
        <v>12</v>
      </c>
      <c r="BF2708" s="6">
        <f t="shared" si="126"/>
        <v>46246</v>
      </c>
      <c r="BG2708">
        <f t="shared" si="127"/>
        <v>0.45833333333575865</v>
      </c>
      <c r="BH2708" t="str">
        <f t="shared" si="128"/>
        <v>COMPLY</v>
      </c>
      <c r="BI2708" t="e">
        <f>VLOOKUP(H2708,Sheet2!$A$1:$B$270,2,FALSE)</f>
        <v>#N/A</v>
      </c>
    </row>
    <row r="2709" spans="1:61">
      <c r="A2709">
        <v>2708</v>
      </c>
      <c r="B2709">
        <v>1002514383</v>
      </c>
      <c r="C2709">
        <v>3</v>
      </c>
      <c r="D2709" t="s">
        <v>49</v>
      </c>
      <c r="E2709">
        <v>4</v>
      </c>
      <c r="F2709" t="s">
        <v>252</v>
      </c>
      <c r="G2709" t="s">
        <v>255</v>
      </c>
      <c r="H2709" t="s">
        <v>556</v>
      </c>
      <c r="I2709" t="s">
        <v>213</v>
      </c>
      <c r="J2709" t="s">
        <v>214</v>
      </c>
      <c r="K2709" t="s">
        <v>149</v>
      </c>
      <c r="M2709" t="s">
        <v>602</v>
      </c>
      <c r="N2709" t="s">
        <v>216</v>
      </c>
      <c r="O2709" s="57">
        <v>46241.486030092594</v>
      </c>
      <c r="P2709" s="57">
        <v>46246.743657407409</v>
      </c>
      <c r="Q2709">
        <v>69360663</v>
      </c>
      <c r="S2709">
        <v>142283119732</v>
      </c>
      <c r="T2709" t="s">
        <v>4992</v>
      </c>
      <c r="U2709" t="s">
        <v>5819</v>
      </c>
      <c r="Z2709">
        <v>109.124222</v>
      </c>
      <c r="AA2709">
        <v>-7.002014</v>
      </c>
      <c r="AB2709" t="s">
        <v>5820</v>
      </c>
      <c r="AC2709" t="s">
        <v>290</v>
      </c>
      <c r="AO2709" s="57">
        <v>46211.496574074074</v>
      </c>
      <c r="AR2709" t="s">
        <v>5</v>
      </c>
      <c r="AS2709" t="s">
        <v>556</v>
      </c>
      <c r="AT2709" t="s">
        <v>231</v>
      </c>
      <c r="AV2709" t="s">
        <v>8707</v>
      </c>
      <c r="AW2709" t="s">
        <v>561</v>
      </c>
      <c r="AX2709" t="s">
        <v>223</v>
      </c>
      <c r="BF2709" s="6" t="e">
        <f t="shared" si="126"/>
        <v>#NUM!</v>
      </c>
      <c r="BG2709" t="e">
        <f t="shared" si="127"/>
        <v>#NUM!</v>
      </c>
      <c r="BH2709" t="e">
        <f t="shared" si="128"/>
        <v>#NUM!</v>
      </c>
      <c r="BI2709" t="e">
        <f>VLOOKUP(H2709,Sheet2!$A$1:$B$270,2,FALSE)</f>
        <v>#N/A</v>
      </c>
    </row>
    <row r="2710" spans="1:61">
      <c r="A2710">
        <v>2709</v>
      </c>
      <c r="B2710">
        <v>1002509390</v>
      </c>
      <c r="C2710">
        <v>3</v>
      </c>
      <c r="D2710" t="s">
        <v>34</v>
      </c>
      <c r="E2710">
        <v>5</v>
      </c>
      <c r="F2710" t="s">
        <v>585</v>
      </c>
      <c r="G2710" t="s">
        <v>83</v>
      </c>
      <c r="H2710" t="s">
        <v>325</v>
      </c>
      <c r="I2710" t="s">
        <v>213</v>
      </c>
      <c r="J2710" t="s">
        <v>214</v>
      </c>
      <c r="K2710" t="s">
        <v>149</v>
      </c>
      <c r="M2710" t="s">
        <v>76</v>
      </c>
      <c r="N2710" t="s">
        <v>216</v>
      </c>
      <c r="O2710" s="57">
        <v>46238.745567129627</v>
      </c>
      <c r="P2710" s="57">
        <v>46241.356840277775</v>
      </c>
      <c r="Q2710">
        <v>69358646</v>
      </c>
      <c r="S2710">
        <v>172401793385</v>
      </c>
      <c r="T2710" t="s">
        <v>3732</v>
      </c>
      <c r="U2710" t="s">
        <v>3733</v>
      </c>
      <c r="V2710" t="s">
        <v>3734</v>
      </c>
      <c r="Z2710">
        <v>115.225009</v>
      </c>
      <c r="AA2710">
        <v>-8.6527449999999995</v>
      </c>
      <c r="AB2710" t="s">
        <v>3735</v>
      </c>
      <c r="AC2710" t="s">
        <v>230</v>
      </c>
      <c r="AL2710" t="s">
        <v>218</v>
      </c>
      <c r="AM2710" t="s">
        <v>3736</v>
      </c>
      <c r="AN2710" t="s">
        <v>6</v>
      </c>
      <c r="AO2710" s="57">
        <v>46120.746469907404</v>
      </c>
      <c r="AP2710" s="57">
        <v>46240.541666666664</v>
      </c>
      <c r="AR2710" t="s">
        <v>219</v>
      </c>
      <c r="AS2710" t="s">
        <v>325</v>
      </c>
      <c r="AT2710" t="s">
        <v>646</v>
      </c>
      <c r="AU2710">
        <v>20260807</v>
      </c>
      <c r="AV2710" t="s">
        <v>222</v>
      </c>
      <c r="AW2710" t="s">
        <v>561</v>
      </c>
      <c r="AX2710" t="s">
        <v>223</v>
      </c>
      <c r="BA2710" s="57">
        <v>46240.541666666664</v>
      </c>
      <c r="BB2710" t="s">
        <v>3736</v>
      </c>
      <c r="BC2710">
        <v>2026</v>
      </c>
      <c r="BD2710">
        <v>8</v>
      </c>
      <c r="BE2710">
        <v>7</v>
      </c>
      <c r="BF2710" s="6">
        <f t="shared" si="126"/>
        <v>46241</v>
      </c>
      <c r="BG2710">
        <f t="shared" si="127"/>
        <v>0.45833333333575865</v>
      </c>
      <c r="BH2710" t="str">
        <f t="shared" si="128"/>
        <v>COMPLY</v>
      </c>
      <c r="BI2710" t="str">
        <f>VLOOKUP(H2710,Sheet2!$A$1:$B$270,2,FALSE)</f>
        <v>SANUR</v>
      </c>
    </row>
    <row r="2711" spans="1:61">
      <c r="A2711">
        <v>2710</v>
      </c>
      <c r="B2711">
        <v>1002510331</v>
      </c>
      <c r="C2711">
        <v>3</v>
      </c>
      <c r="D2711" t="s">
        <v>59</v>
      </c>
      <c r="E2711">
        <v>4</v>
      </c>
      <c r="F2711" t="s">
        <v>243</v>
      </c>
      <c r="G2711" t="s">
        <v>896</v>
      </c>
      <c r="H2711" t="s">
        <v>914</v>
      </c>
      <c r="I2711" t="s">
        <v>213</v>
      </c>
      <c r="J2711" t="s">
        <v>214</v>
      </c>
      <c r="K2711" t="s">
        <v>149</v>
      </c>
      <c r="L2711" t="s">
        <v>215</v>
      </c>
      <c r="M2711" t="s">
        <v>76</v>
      </c>
      <c r="N2711" t="s">
        <v>216</v>
      </c>
      <c r="O2711" s="57">
        <v>46239.499259259261</v>
      </c>
      <c r="P2711" s="57">
        <v>46240.601215277777</v>
      </c>
      <c r="Q2711">
        <v>69359049</v>
      </c>
      <c r="S2711">
        <v>141146114676</v>
      </c>
      <c r="T2711" t="s">
        <v>3737</v>
      </c>
      <c r="U2711" t="s">
        <v>3738</v>
      </c>
      <c r="V2711" t="s">
        <v>3739</v>
      </c>
      <c r="Z2711">
        <v>110.33840840000001</v>
      </c>
      <c r="AA2711">
        <v>-7.5934204000000003</v>
      </c>
      <c r="AB2711" t="s">
        <v>3740</v>
      </c>
      <c r="AC2711" t="s">
        <v>237</v>
      </c>
      <c r="AL2711" t="s">
        <v>218</v>
      </c>
      <c r="AM2711" t="s">
        <v>3741</v>
      </c>
      <c r="AN2711" t="s">
        <v>6</v>
      </c>
      <c r="AO2711" s="57">
        <v>46150.506828703707</v>
      </c>
      <c r="AP2711" s="57">
        <v>46240.541666666664</v>
      </c>
      <c r="AR2711" t="s">
        <v>219</v>
      </c>
      <c r="AS2711" t="s">
        <v>914</v>
      </c>
      <c r="AT2711" t="s">
        <v>231</v>
      </c>
      <c r="AU2711">
        <v>20260806</v>
      </c>
      <c r="AV2711" t="s">
        <v>222</v>
      </c>
      <c r="AW2711" t="s">
        <v>1014</v>
      </c>
      <c r="AX2711" t="s">
        <v>223</v>
      </c>
      <c r="BA2711" s="57">
        <v>46240.541666666664</v>
      </c>
      <c r="BB2711" t="s">
        <v>3741</v>
      </c>
      <c r="BC2711">
        <v>2026</v>
      </c>
      <c r="BD2711">
        <v>8</v>
      </c>
      <c r="BE2711">
        <v>6</v>
      </c>
      <c r="BF2711" s="6">
        <f t="shared" si="126"/>
        <v>46240</v>
      </c>
      <c r="BG2711">
        <f t="shared" si="127"/>
        <v>-0.54166666666424135</v>
      </c>
      <c r="BH2711" t="str">
        <f t="shared" si="128"/>
        <v>COMPLY</v>
      </c>
      <c r="BI2711" t="e">
        <f>VLOOKUP(H2711,Sheet2!$A$1:$B$270,2,FALSE)</f>
        <v>#N/A</v>
      </c>
    </row>
    <row r="2712" spans="1:61">
      <c r="A2712">
        <v>2711</v>
      </c>
      <c r="B2712">
        <v>1002527050</v>
      </c>
      <c r="C2712">
        <v>3</v>
      </c>
      <c r="D2712" t="s">
        <v>59</v>
      </c>
      <c r="E2712">
        <v>4</v>
      </c>
      <c r="F2712" t="s">
        <v>567</v>
      </c>
      <c r="G2712" t="s">
        <v>902</v>
      </c>
      <c r="H2712" t="s">
        <v>923</v>
      </c>
      <c r="I2712" t="s">
        <v>213</v>
      </c>
      <c r="J2712" t="s">
        <v>214</v>
      </c>
      <c r="K2712" t="s">
        <v>149</v>
      </c>
      <c r="L2712" t="s">
        <v>215</v>
      </c>
      <c r="M2712" t="s">
        <v>575</v>
      </c>
      <c r="N2712" t="s">
        <v>216</v>
      </c>
      <c r="O2712" s="57">
        <v>46248.666631944441</v>
      </c>
      <c r="P2712" s="57">
        <v>46251.612060185187</v>
      </c>
      <c r="Q2712">
        <v>69366310</v>
      </c>
      <c r="S2712">
        <v>146129128612</v>
      </c>
      <c r="T2712" t="s">
        <v>10703</v>
      </c>
      <c r="U2712" t="s">
        <v>12527</v>
      </c>
      <c r="V2712" t="s">
        <v>12528</v>
      </c>
      <c r="Z2712">
        <v>110.34189859999999</v>
      </c>
      <c r="AA2712">
        <v>-7.8528533999999999</v>
      </c>
      <c r="AB2712" t="s">
        <v>10706</v>
      </c>
      <c r="AC2712" t="s">
        <v>237</v>
      </c>
      <c r="AL2712" t="s">
        <v>218</v>
      </c>
      <c r="AM2712" t="s">
        <v>12529</v>
      </c>
      <c r="AN2712" t="s">
        <v>6</v>
      </c>
      <c r="AO2712" t="s">
        <v>9895</v>
      </c>
      <c r="AP2712" s="57">
        <v>46250.333333333336</v>
      </c>
      <c r="AR2712" t="s">
        <v>14</v>
      </c>
      <c r="AS2712" t="s">
        <v>923</v>
      </c>
      <c r="AT2712" t="s">
        <v>231</v>
      </c>
      <c r="AV2712" t="s">
        <v>12530</v>
      </c>
      <c r="AW2712" t="s">
        <v>1010</v>
      </c>
      <c r="AX2712" t="s">
        <v>223</v>
      </c>
      <c r="BA2712" s="57">
        <v>46250.333333333336</v>
      </c>
      <c r="BB2712" t="s">
        <v>12529</v>
      </c>
      <c r="BF2712" s="6" t="e">
        <f t="shared" si="126"/>
        <v>#NUM!</v>
      </c>
      <c r="BG2712" t="e">
        <f t="shared" si="127"/>
        <v>#NUM!</v>
      </c>
      <c r="BH2712" t="e">
        <f t="shared" si="128"/>
        <v>#NUM!</v>
      </c>
      <c r="BI2712" t="e">
        <f>VLOOKUP(H2712,Sheet2!$A$1:$B$270,2,FALSE)</f>
        <v>#N/A</v>
      </c>
    </row>
    <row r="2713" spans="1:61">
      <c r="A2713">
        <v>2712</v>
      </c>
      <c r="B2713">
        <v>1002521229</v>
      </c>
      <c r="C2713">
        <v>3</v>
      </c>
      <c r="D2713" t="s">
        <v>34</v>
      </c>
      <c r="E2713">
        <v>5</v>
      </c>
      <c r="F2713" t="s">
        <v>585</v>
      </c>
      <c r="G2713" t="s">
        <v>86</v>
      </c>
      <c r="H2713" t="s">
        <v>276</v>
      </c>
      <c r="I2713" t="s">
        <v>213</v>
      </c>
      <c r="J2713" t="s">
        <v>214</v>
      </c>
      <c r="K2713" t="s">
        <v>149</v>
      </c>
      <c r="M2713" t="s">
        <v>76</v>
      </c>
      <c r="N2713" t="s">
        <v>1016</v>
      </c>
      <c r="O2713" s="57">
        <v>46246.356990740744</v>
      </c>
      <c r="P2713" s="57">
        <v>46247.794768518521</v>
      </c>
      <c r="Q2713">
        <v>69363827</v>
      </c>
      <c r="S2713">
        <v>172418758371</v>
      </c>
      <c r="T2713" t="s">
        <v>8708</v>
      </c>
      <c r="U2713" t="s">
        <v>8709</v>
      </c>
      <c r="V2713" t="s">
        <v>8710</v>
      </c>
      <c r="Z2713">
        <v>115.20093</v>
      </c>
      <c r="AA2713">
        <v>-8.6287427999999995</v>
      </c>
      <c r="AB2713" t="s">
        <v>8711</v>
      </c>
      <c r="AC2713" t="s">
        <v>226</v>
      </c>
      <c r="AL2713" t="s">
        <v>218</v>
      </c>
      <c r="AM2713" t="s">
        <v>8712</v>
      </c>
      <c r="AN2713" t="s">
        <v>6</v>
      </c>
      <c r="AO2713" s="57">
        <v>46364.361018518517</v>
      </c>
      <c r="AP2713" s="57">
        <v>46247.541666666664</v>
      </c>
      <c r="AR2713" t="s">
        <v>219</v>
      </c>
      <c r="AS2713" t="s">
        <v>276</v>
      </c>
      <c r="AT2713" t="s">
        <v>221</v>
      </c>
      <c r="AU2713">
        <v>20260813</v>
      </c>
      <c r="AV2713" t="s">
        <v>222</v>
      </c>
      <c r="AW2713" t="s">
        <v>561</v>
      </c>
      <c r="AX2713" t="s">
        <v>223</v>
      </c>
      <c r="BA2713" s="57">
        <v>46247.541666666664</v>
      </c>
      <c r="BB2713" t="s">
        <v>8712</v>
      </c>
      <c r="BC2713">
        <v>2026</v>
      </c>
      <c r="BD2713">
        <v>8</v>
      </c>
      <c r="BE2713">
        <v>13</v>
      </c>
      <c r="BF2713" s="6">
        <f t="shared" si="126"/>
        <v>46247</v>
      </c>
      <c r="BG2713">
        <f t="shared" si="127"/>
        <v>-0.54166666666424135</v>
      </c>
      <c r="BH2713" t="str">
        <f t="shared" si="128"/>
        <v>COMPLY</v>
      </c>
      <c r="BI2713" t="str">
        <f>VLOOKUP(H2713,Sheet2!$A$1:$B$270,2,FALSE)</f>
        <v>UBUNG</v>
      </c>
    </row>
    <row r="2714" spans="1:61">
      <c r="A2714">
        <v>2713</v>
      </c>
      <c r="B2714">
        <v>1002505610</v>
      </c>
      <c r="C2714">
        <v>3</v>
      </c>
      <c r="D2714" t="s">
        <v>45</v>
      </c>
      <c r="E2714">
        <v>5</v>
      </c>
      <c r="F2714" t="s">
        <v>211</v>
      </c>
      <c r="G2714" t="s">
        <v>116</v>
      </c>
      <c r="H2714" t="s">
        <v>272</v>
      </c>
      <c r="I2714" t="s">
        <v>213</v>
      </c>
      <c r="J2714" t="s">
        <v>214</v>
      </c>
      <c r="K2714" t="s">
        <v>149</v>
      </c>
      <c r="M2714" t="s">
        <v>575</v>
      </c>
      <c r="N2714" t="s">
        <v>216</v>
      </c>
      <c r="O2714" s="57">
        <v>46237.395532407405</v>
      </c>
      <c r="P2714" s="57">
        <v>46248.680879629632</v>
      </c>
      <c r="Q2714">
        <v>69357231</v>
      </c>
      <c r="S2714">
        <v>172604214069</v>
      </c>
      <c r="T2714" t="s">
        <v>3750</v>
      </c>
      <c r="U2714" t="s">
        <v>3751</v>
      </c>
      <c r="V2714" t="s">
        <v>6778</v>
      </c>
      <c r="Z2714">
        <v>116.04406620624</v>
      </c>
      <c r="AA2714">
        <v>-8.3513482703951194</v>
      </c>
      <c r="AB2714" t="s">
        <v>3752</v>
      </c>
      <c r="AC2714" t="s">
        <v>291</v>
      </c>
      <c r="AL2714" t="s">
        <v>218</v>
      </c>
      <c r="AM2714" t="s">
        <v>6779</v>
      </c>
      <c r="AN2714" t="s">
        <v>6</v>
      </c>
      <c r="AO2714" s="57">
        <v>46089.402928240743</v>
      </c>
      <c r="AP2714" s="57">
        <v>46245.333333333336</v>
      </c>
      <c r="AR2714" t="s">
        <v>14</v>
      </c>
      <c r="AS2714" t="s">
        <v>272</v>
      </c>
      <c r="AT2714" t="s">
        <v>231</v>
      </c>
      <c r="AV2714" t="s">
        <v>12536</v>
      </c>
      <c r="AW2714" t="s">
        <v>561</v>
      </c>
      <c r="AX2714" t="s">
        <v>223</v>
      </c>
      <c r="BA2714" s="57">
        <v>46245.333333333336</v>
      </c>
      <c r="BB2714" t="s">
        <v>6779</v>
      </c>
      <c r="BF2714" s="6" t="e">
        <f t="shared" si="126"/>
        <v>#NUM!</v>
      </c>
      <c r="BG2714" t="e">
        <f t="shared" si="127"/>
        <v>#NUM!</v>
      </c>
      <c r="BH2714" t="e">
        <f t="shared" si="128"/>
        <v>#NUM!</v>
      </c>
      <c r="BI2714" t="str">
        <f>VLOOKUP(H2714,Sheet2!$A$1:$B$270,2,FALSE)</f>
        <v>SELONG</v>
      </c>
    </row>
    <row r="2715" spans="1:61">
      <c r="A2715">
        <v>2714</v>
      </c>
      <c r="B2715">
        <v>1002534684</v>
      </c>
      <c r="C2715">
        <v>3</v>
      </c>
      <c r="D2715" t="s">
        <v>49</v>
      </c>
      <c r="E2715">
        <v>4</v>
      </c>
      <c r="F2715" t="s">
        <v>252</v>
      </c>
      <c r="G2715" t="s">
        <v>931</v>
      </c>
      <c r="H2715" t="s">
        <v>932</v>
      </c>
      <c r="I2715" t="s">
        <v>213</v>
      </c>
      <c r="J2715" t="s">
        <v>214</v>
      </c>
      <c r="K2715" t="s">
        <v>149</v>
      </c>
      <c r="L2715" t="s">
        <v>215</v>
      </c>
      <c r="M2715" t="s">
        <v>240</v>
      </c>
      <c r="N2715" t="s">
        <v>216</v>
      </c>
      <c r="O2715" s="57">
        <v>46252.789537037039</v>
      </c>
      <c r="P2715" s="57">
        <v>46252.790289351855</v>
      </c>
      <c r="Q2715">
        <v>69369518</v>
      </c>
      <c r="S2715">
        <v>142212126793</v>
      </c>
      <c r="T2715" t="s">
        <v>13978</v>
      </c>
      <c r="U2715" t="s">
        <v>13979</v>
      </c>
      <c r="V2715" t="s">
        <v>13980</v>
      </c>
      <c r="Z2715">
        <v>109.317756</v>
      </c>
      <c r="AA2715">
        <v>-6.8719229999999998</v>
      </c>
      <c r="AB2715" t="s">
        <v>13981</v>
      </c>
      <c r="AC2715" t="s">
        <v>237</v>
      </c>
      <c r="AL2715" t="s">
        <v>218</v>
      </c>
      <c r="AM2715" t="s">
        <v>13982</v>
      </c>
      <c r="AN2715" t="s">
        <v>6</v>
      </c>
      <c r="AO2715" t="s">
        <v>13307</v>
      </c>
      <c r="AP2715" s="57">
        <v>46253.625</v>
      </c>
      <c r="AR2715" t="s">
        <v>241</v>
      </c>
      <c r="AS2715" t="s">
        <v>932</v>
      </c>
      <c r="AT2715" t="s">
        <v>231</v>
      </c>
      <c r="AV2715" t="s">
        <v>240</v>
      </c>
      <c r="AW2715" t="s">
        <v>238</v>
      </c>
      <c r="AX2715" t="s">
        <v>223</v>
      </c>
      <c r="BA2715" s="57">
        <v>46253.625</v>
      </c>
      <c r="BB2715" t="s">
        <v>13982</v>
      </c>
      <c r="BF2715" s="6" t="e">
        <f t="shared" si="126"/>
        <v>#NUM!</v>
      </c>
      <c r="BG2715" t="e">
        <f t="shared" si="127"/>
        <v>#NUM!</v>
      </c>
      <c r="BH2715" t="e">
        <f t="shared" si="128"/>
        <v>#NUM!</v>
      </c>
      <c r="BI2715" t="e">
        <f>VLOOKUP(H2715,Sheet2!$A$1:$B$270,2,FALSE)</f>
        <v>#N/A</v>
      </c>
    </row>
    <row r="2716" spans="1:61">
      <c r="A2716">
        <v>2715</v>
      </c>
      <c r="B2716">
        <v>1002519670</v>
      </c>
      <c r="C2716">
        <v>3</v>
      </c>
      <c r="D2716" t="s">
        <v>59</v>
      </c>
      <c r="E2716">
        <v>4</v>
      </c>
      <c r="F2716" t="s">
        <v>567</v>
      </c>
      <c r="G2716" t="s">
        <v>609</v>
      </c>
      <c r="H2716" t="s">
        <v>611</v>
      </c>
      <c r="I2716" t="s">
        <v>213</v>
      </c>
      <c r="J2716" t="s">
        <v>214</v>
      </c>
      <c r="K2716" t="s">
        <v>149</v>
      </c>
      <c r="L2716" t="s">
        <v>606</v>
      </c>
      <c r="M2716" t="s">
        <v>76</v>
      </c>
      <c r="N2716" t="s">
        <v>216</v>
      </c>
      <c r="O2716" s="57">
        <v>46245.50203703704</v>
      </c>
      <c r="P2716" s="57">
        <v>46246.608124999999</v>
      </c>
      <c r="Q2716">
        <v>69363222</v>
      </c>
      <c r="R2716">
        <v>2742252324</v>
      </c>
      <c r="S2716">
        <v>141114227894</v>
      </c>
      <c r="T2716" t="s">
        <v>7806</v>
      </c>
      <c r="U2716" t="s">
        <v>8713</v>
      </c>
      <c r="V2716" t="s">
        <v>7807</v>
      </c>
      <c r="Z2716">
        <v>110.374210340951</v>
      </c>
      <c r="AA2716">
        <v>-7.8410032862288297</v>
      </c>
      <c r="AB2716" t="s">
        <v>7808</v>
      </c>
      <c r="AC2716" t="s">
        <v>237</v>
      </c>
      <c r="AL2716" t="s">
        <v>218</v>
      </c>
      <c r="AM2716" t="s">
        <v>7809</v>
      </c>
      <c r="AN2716" t="s">
        <v>6</v>
      </c>
      <c r="AO2716" s="57">
        <v>46334.507453703707</v>
      </c>
      <c r="AP2716" s="57">
        <v>46246.541666666664</v>
      </c>
      <c r="AR2716" t="s">
        <v>219</v>
      </c>
      <c r="AS2716" t="s">
        <v>611</v>
      </c>
      <c r="AT2716" t="s">
        <v>231</v>
      </c>
      <c r="AU2716">
        <v>20260812</v>
      </c>
      <c r="AV2716" t="s">
        <v>222</v>
      </c>
      <c r="AW2716" t="s">
        <v>983</v>
      </c>
      <c r="AX2716" t="s">
        <v>223</v>
      </c>
      <c r="BA2716" s="57">
        <v>46246.541666666664</v>
      </c>
      <c r="BB2716" t="s">
        <v>7809</v>
      </c>
      <c r="BC2716">
        <v>2026</v>
      </c>
      <c r="BD2716">
        <v>8</v>
      </c>
      <c r="BE2716">
        <v>12</v>
      </c>
      <c r="BF2716" s="6">
        <f t="shared" si="126"/>
        <v>46246</v>
      </c>
      <c r="BG2716">
        <f t="shared" si="127"/>
        <v>-0.54166666666424135</v>
      </c>
      <c r="BH2716" t="str">
        <f t="shared" si="128"/>
        <v>COMPLY</v>
      </c>
      <c r="BI2716" t="e">
        <f>VLOOKUP(H2716,Sheet2!$A$1:$B$270,2,FALSE)</f>
        <v>#N/A</v>
      </c>
    </row>
    <row r="2717" spans="1:61">
      <c r="A2717">
        <v>2716</v>
      </c>
      <c r="B2717">
        <v>1002528792</v>
      </c>
      <c r="C2717">
        <v>3</v>
      </c>
      <c r="D2717" t="s">
        <v>38</v>
      </c>
      <c r="E2717">
        <v>5</v>
      </c>
      <c r="F2717" t="s">
        <v>90</v>
      </c>
      <c r="G2717" t="s">
        <v>90</v>
      </c>
      <c r="H2717" t="s">
        <v>516</v>
      </c>
      <c r="I2717" t="s">
        <v>213</v>
      </c>
      <c r="J2717" t="s">
        <v>214</v>
      </c>
      <c r="K2717" t="s">
        <v>149</v>
      </c>
      <c r="L2717" t="s">
        <v>215</v>
      </c>
      <c r="M2717" t="s">
        <v>76</v>
      </c>
      <c r="N2717" t="s">
        <v>216</v>
      </c>
      <c r="O2717" s="57">
        <v>46249.728425925925</v>
      </c>
      <c r="P2717" s="57">
        <v>46251.585844907408</v>
      </c>
      <c r="Q2717">
        <v>69367173</v>
      </c>
      <c r="S2717">
        <v>152653205949</v>
      </c>
      <c r="T2717" t="s">
        <v>12543</v>
      </c>
      <c r="U2717" t="s">
        <v>12544</v>
      </c>
      <c r="V2717" t="s">
        <v>12545</v>
      </c>
      <c r="Z2717">
        <v>112.2767913</v>
      </c>
      <c r="AA2717">
        <v>-7.7633348</v>
      </c>
      <c r="AB2717" t="s">
        <v>12546</v>
      </c>
      <c r="AC2717" t="s">
        <v>237</v>
      </c>
      <c r="AL2717" t="s">
        <v>218</v>
      </c>
      <c r="AM2717" t="s">
        <v>11043</v>
      </c>
      <c r="AN2717" t="s">
        <v>6</v>
      </c>
      <c r="AO2717" t="s">
        <v>10802</v>
      </c>
      <c r="AP2717" s="57">
        <v>46250.625</v>
      </c>
      <c r="AR2717" t="s">
        <v>219</v>
      </c>
      <c r="AS2717" t="s">
        <v>516</v>
      </c>
      <c r="AT2717" t="s">
        <v>231</v>
      </c>
      <c r="AU2717">
        <v>20260817</v>
      </c>
      <c r="AV2717" t="s">
        <v>222</v>
      </c>
      <c r="AW2717" t="s">
        <v>1015</v>
      </c>
      <c r="AX2717" t="s">
        <v>223</v>
      </c>
      <c r="BA2717" s="57">
        <v>46250.625</v>
      </c>
      <c r="BB2717" t="s">
        <v>11043</v>
      </c>
      <c r="BC2717">
        <v>2026</v>
      </c>
      <c r="BD2717">
        <v>8</v>
      </c>
      <c r="BE2717">
        <v>17</v>
      </c>
      <c r="BF2717" s="6">
        <f t="shared" si="126"/>
        <v>46251</v>
      </c>
      <c r="BG2717">
        <f t="shared" si="127"/>
        <v>0.375</v>
      </c>
      <c r="BH2717" t="str">
        <f t="shared" si="128"/>
        <v>COMPLY</v>
      </c>
      <c r="BI2717" t="str">
        <f>VLOOKUP(H2717,Sheet2!$A$1:$B$270,2,FALSE)</f>
        <v>KEDIRI</v>
      </c>
    </row>
    <row r="2718" spans="1:61">
      <c r="A2718">
        <v>2717</v>
      </c>
      <c r="B2718">
        <v>1002519132</v>
      </c>
      <c r="C2718">
        <v>3</v>
      </c>
      <c r="D2718" t="s">
        <v>45</v>
      </c>
      <c r="E2718">
        <v>5</v>
      </c>
      <c r="F2718" t="s">
        <v>211</v>
      </c>
      <c r="G2718" t="s">
        <v>112</v>
      </c>
      <c r="H2718" t="s">
        <v>244</v>
      </c>
      <c r="I2718" t="s">
        <v>213</v>
      </c>
      <c r="J2718" t="s">
        <v>214</v>
      </c>
      <c r="K2718" t="s">
        <v>149</v>
      </c>
      <c r="L2718" t="s">
        <v>215</v>
      </c>
      <c r="M2718" t="s">
        <v>575</v>
      </c>
      <c r="N2718" t="s">
        <v>216</v>
      </c>
      <c r="O2718" s="57">
        <v>46245.413842592592</v>
      </c>
      <c r="P2718" s="57">
        <v>46246.692442129628</v>
      </c>
      <c r="Q2718">
        <v>69362976</v>
      </c>
      <c r="S2718">
        <v>172605804129</v>
      </c>
      <c r="T2718" t="s">
        <v>7813</v>
      </c>
      <c r="U2718" t="s">
        <v>7814</v>
      </c>
      <c r="V2718" t="s">
        <v>7815</v>
      </c>
      <c r="Z2718">
        <v>116.178678162395</v>
      </c>
      <c r="AA2718">
        <v>-8.5979019912372205</v>
      </c>
      <c r="AB2718" t="s">
        <v>7816</v>
      </c>
      <c r="AC2718" t="s">
        <v>217</v>
      </c>
      <c r="AL2718" t="s">
        <v>218</v>
      </c>
      <c r="AM2718" t="s">
        <v>7403</v>
      </c>
      <c r="AN2718" t="s">
        <v>6</v>
      </c>
      <c r="AO2718" s="57">
        <v>46334.42396990741</v>
      </c>
      <c r="AP2718" s="57">
        <v>46246.333333333336</v>
      </c>
      <c r="AR2718" t="s">
        <v>14</v>
      </c>
      <c r="AS2718" t="s">
        <v>244</v>
      </c>
      <c r="AT2718" t="s">
        <v>231</v>
      </c>
      <c r="AV2718" t="s">
        <v>8714</v>
      </c>
      <c r="AW2718" t="s">
        <v>238</v>
      </c>
      <c r="AX2718" t="s">
        <v>223</v>
      </c>
      <c r="BA2718" s="57">
        <v>46246.333333333336</v>
      </c>
      <c r="BB2718" t="s">
        <v>7403</v>
      </c>
      <c r="BF2718" s="6" t="e">
        <f t="shared" si="126"/>
        <v>#NUM!</v>
      </c>
      <c r="BG2718" t="e">
        <f t="shared" si="127"/>
        <v>#NUM!</v>
      </c>
      <c r="BH2718" t="e">
        <f t="shared" si="128"/>
        <v>#NUM!</v>
      </c>
      <c r="BI2718" t="str">
        <f>VLOOKUP(H2718,Sheet2!$A$1:$B$270,2,FALSE)</f>
        <v>MATARAM</v>
      </c>
    </row>
    <row r="2719" spans="1:61">
      <c r="A2719">
        <v>2718</v>
      </c>
      <c r="B2719">
        <v>1002512590</v>
      </c>
      <c r="C2719">
        <v>3</v>
      </c>
      <c r="D2719" t="s">
        <v>42</v>
      </c>
      <c r="E2719">
        <v>5</v>
      </c>
      <c r="F2719" t="s">
        <v>233</v>
      </c>
      <c r="G2719" t="s">
        <v>101</v>
      </c>
      <c r="H2719" t="s">
        <v>511</v>
      </c>
      <c r="I2719" t="s">
        <v>213</v>
      </c>
      <c r="J2719" t="s">
        <v>214</v>
      </c>
      <c r="K2719" t="s">
        <v>149</v>
      </c>
      <c r="M2719" t="s">
        <v>76</v>
      </c>
      <c r="N2719" t="s">
        <v>216</v>
      </c>
      <c r="O2719" s="57">
        <v>46240.58934027778</v>
      </c>
      <c r="P2719" s="57">
        <v>46240.941331018519</v>
      </c>
      <c r="Q2719">
        <v>69360032</v>
      </c>
      <c r="S2719">
        <v>152328218205</v>
      </c>
      <c r="T2719" t="s">
        <v>3761</v>
      </c>
      <c r="U2719" t="s">
        <v>3762</v>
      </c>
      <c r="V2719" t="s">
        <v>3763</v>
      </c>
      <c r="Z2719">
        <v>112.6683032</v>
      </c>
      <c r="AA2719">
        <v>-7.4264871000000001</v>
      </c>
      <c r="AB2719" t="s">
        <v>3764</v>
      </c>
      <c r="AC2719" t="s">
        <v>230</v>
      </c>
      <c r="AL2719" t="s">
        <v>218</v>
      </c>
      <c r="AM2719" t="s">
        <v>3333</v>
      </c>
      <c r="AN2719" t="s">
        <v>6</v>
      </c>
      <c r="AO2719" s="57">
        <v>46181.590578703705</v>
      </c>
      <c r="AP2719" s="57">
        <v>46241.541666666664</v>
      </c>
      <c r="AR2719" t="s">
        <v>219</v>
      </c>
      <c r="AS2719" t="s">
        <v>511</v>
      </c>
      <c r="AT2719" t="s">
        <v>231</v>
      </c>
      <c r="AU2719">
        <v>20260806</v>
      </c>
      <c r="AV2719" t="s">
        <v>222</v>
      </c>
      <c r="AW2719" t="s">
        <v>562</v>
      </c>
      <c r="AX2719" t="s">
        <v>223</v>
      </c>
      <c r="BA2719" s="57">
        <v>46241.541666666664</v>
      </c>
      <c r="BB2719" t="s">
        <v>3333</v>
      </c>
      <c r="BC2719">
        <v>2026</v>
      </c>
      <c r="BD2719">
        <v>8</v>
      </c>
      <c r="BE2719">
        <v>6</v>
      </c>
      <c r="BF2719" s="6">
        <f t="shared" si="126"/>
        <v>46240</v>
      </c>
      <c r="BG2719">
        <f t="shared" si="127"/>
        <v>-1.5416666666642413</v>
      </c>
      <c r="BH2719" t="str">
        <f t="shared" si="128"/>
        <v>COMPLY</v>
      </c>
      <c r="BI2719" t="str">
        <f>VLOOKUP(H2719,Sheet2!$A$1:$B$270,2,FALSE)</f>
        <v>SIDOARJO</v>
      </c>
    </row>
    <row r="2720" spans="1:61">
      <c r="A2720">
        <v>2719</v>
      </c>
      <c r="B2720">
        <v>1002524821</v>
      </c>
      <c r="C2720">
        <v>3</v>
      </c>
      <c r="D2720" t="s">
        <v>49</v>
      </c>
      <c r="E2720">
        <v>4</v>
      </c>
      <c r="F2720" t="s">
        <v>246</v>
      </c>
      <c r="G2720" t="s">
        <v>247</v>
      </c>
      <c r="H2720" t="s">
        <v>925</v>
      </c>
      <c r="I2720" t="s">
        <v>213</v>
      </c>
      <c r="J2720" t="s">
        <v>214</v>
      </c>
      <c r="K2720" t="s">
        <v>149</v>
      </c>
      <c r="L2720" t="s">
        <v>215</v>
      </c>
      <c r="M2720" t="s">
        <v>76</v>
      </c>
      <c r="N2720" t="s">
        <v>216</v>
      </c>
      <c r="O2720" s="57">
        <v>46247.664537037039</v>
      </c>
      <c r="P2720" s="57">
        <v>46248.714999999997</v>
      </c>
      <c r="Q2720">
        <v>69365385</v>
      </c>
      <c r="S2720">
        <v>142406122745</v>
      </c>
      <c r="T2720" t="s">
        <v>9634</v>
      </c>
      <c r="U2720" t="s">
        <v>9635</v>
      </c>
      <c r="V2720" t="s">
        <v>9636</v>
      </c>
      <c r="Z2720">
        <v>110.41121200000001</v>
      </c>
      <c r="AA2720">
        <v>-6.965319</v>
      </c>
      <c r="AB2720" t="s">
        <v>9637</v>
      </c>
      <c r="AC2720" t="s">
        <v>237</v>
      </c>
      <c r="AL2720" t="s">
        <v>218</v>
      </c>
      <c r="AM2720" t="s">
        <v>9638</v>
      </c>
      <c r="AN2720" t="s">
        <v>6</v>
      </c>
      <c r="AO2720" t="s">
        <v>8969</v>
      </c>
      <c r="AP2720" s="57">
        <v>46248.541666666664</v>
      </c>
      <c r="AR2720" t="s">
        <v>219</v>
      </c>
      <c r="AS2720" t="s">
        <v>925</v>
      </c>
      <c r="AT2720" t="s">
        <v>231</v>
      </c>
      <c r="AU2720">
        <v>20260814</v>
      </c>
      <c r="AV2720" t="s">
        <v>222</v>
      </c>
      <c r="AW2720" t="s">
        <v>1010</v>
      </c>
      <c r="AX2720" t="s">
        <v>223</v>
      </c>
      <c r="BA2720" s="57">
        <v>46248.541666666664</v>
      </c>
      <c r="BB2720" t="s">
        <v>9638</v>
      </c>
      <c r="BC2720">
        <v>2026</v>
      </c>
      <c r="BD2720">
        <v>8</v>
      </c>
      <c r="BE2720">
        <v>14</v>
      </c>
      <c r="BF2720" s="6">
        <f t="shared" si="126"/>
        <v>46248</v>
      </c>
      <c r="BG2720">
        <f t="shared" si="127"/>
        <v>-0.54166666666424135</v>
      </c>
      <c r="BH2720" t="str">
        <f t="shared" si="128"/>
        <v>COMPLY</v>
      </c>
      <c r="BI2720" t="e">
        <f>VLOOKUP(H2720,Sheet2!$A$1:$B$270,2,FALSE)</f>
        <v>#N/A</v>
      </c>
    </row>
    <row r="2721" spans="1:61">
      <c r="A2721">
        <v>2720</v>
      </c>
      <c r="B2721">
        <v>1002529923</v>
      </c>
      <c r="C2721">
        <v>3</v>
      </c>
      <c r="D2721" t="s">
        <v>45</v>
      </c>
      <c r="E2721">
        <v>5</v>
      </c>
      <c r="F2721" t="s">
        <v>211</v>
      </c>
      <c r="G2721" t="s">
        <v>110</v>
      </c>
      <c r="H2721" t="s">
        <v>239</v>
      </c>
      <c r="I2721" t="s">
        <v>213</v>
      </c>
      <c r="J2721" t="s">
        <v>214</v>
      </c>
      <c r="K2721" t="s">
        <v>149</v>
      </c>
      <c r="M2721" t="s">
        <v>76</v>
      </c>
      <c r="N2721" t="s">
        <v>216</v>
      </c>
      <c r="O2721" s="57">
        <v>46250.67796296296</v>
      </c>
      <c r="P2721" s="57">
        <v>46251.426435185182</v>
      </c>
      <c r="Q2721">
        <v>69365657</v>
      </c>
      <c r="S2721">
        <v>172616790195</v>
      </c>
      <c r="T2721" t="s">
        <v>9879</v>
      </c>
      <c r="U2721" t="s">
        <v>12549</v>
      </c>
      <c r="V2721" t="s">
        <v>12550</v>
      </c>
      <c r="Z2721">
        <v>118.6929185</v>
      </c>
      <c r="AA2721">
        <v>-8.6547058000000003</v>
      </c>
      <c r="AB2721" t="s">
        <v>9882</v>
      </c>
      <c r="AC2721" t="s">
        <v>217</v>
      </c>
      <c r="AL2721" t="s">
        <v>218</v>
      </c>
      <c r="AM2721" t="s">
        <v>12089</v>
      </c>
      <c r="AN2721" t="s">
        <v>6</v>
      </c>
      <c r="AO2721" t="s">
        <v>10607</v>
      </c>
      <c r="AR2721" t="s">
        <v>219</v>
      </c>
      <c r="AS2721" t="s">
        <v>239</v>
      </c>
      <c r="AT2721" t="s">
        <v>221</v>
      </c>
      <c r="AU2721">
        <v>20260817</v>
      </c>
      <c r="AV2721" t="s">
        <v>222</v>
      </c>
      <c r="AW2721" t="s">
        <v>561</v>
      </c>
      <c r="AX2721" t="s">
        <v>223</v>
      </c>
      <c r="BA2721" s="57">
        <v>46250.291666666664</v>
      </c>
      <c r="BB2721" t="s">
        <v>12089</v>
      </c>
      <c r="BC2721">
        <v>2026</v>
      </c>
      <c r="BD2721">
        <v>8</v>
      </c>
      <c r="BE2721">
        <v>17</v>
      </c>
      <c r="BF2721" s="6">
        <f t="shared" si="126"/>
        <v>46251</v>
      </c>
      <c r="BG2721">
        <f t="shared" si="127"/>
        <v>0.70833333333575865</v>
      </c>
      <c r="BH2721" t="str">
        <f t="shared" si="128"/>
        <v>COMPLY</v>
      </c>
      <c r="BI2721" t="str">
        <f>VLOOKUP(H2721,Sheet2!$A$1:$B$270,2,FALSE)</f>
        <v>BIMA</v>
      </c>
    </row>
    <row r="2722" spans="1:61">
      <c r="A2722">
        <v>2721</v>
      </c>
      <c r="B2722">
        <v>1002512367</v>
      </c>
      <c r="C2722">
        <v>3</v>
      </c>
      <c r="D2722" t="s">
        <v>55</v>
      </c>
      <c r="E2722">
        <v>5</v>
      </c>
      <c r="F2722" t="s">
        <v>313</v>
      </c>
      <c r="G2722" t="s">
        <v>124</v>
      </c>
      <c r="H2722" t="s">
        <v>397</v>
      </c>
      <c r="I2722" t="s">
        <v>213</v>
      </c>
      <c r="J2722" t="s">
        <v>214</v>
      </c>
      <c r="K2722" t="s">
        <v>149</v>
      </c>
      <c r="L2722" t="s">
        <v>215</v>
      </c>
      <c r="M2722" t="s">
        <v>586</v>
      </c>
      <c r="N2722" t="s">
        <v>216</v>
      </c>
      <c r="O2722" s="57">
        <v>46240.555520833332</v>
      </c>
      <c r="P2722" s="57">
        <v>46244.450787037036</v>
      </c>
      <c r="Q2722">
        <v>69359956</v>
      </c>
      <c r="S2722">
        <v>152302236654</v>
      </c>
      <c r="T2722" t="s">
        <v>3765</v>
      </c>
      <c r="U2722" t="s">
        <v>3766</v>
      </c>
      <c r="V2722" t="s">
        <v>3767</v>
      </c>
      <c r="Z2722">
        <v>112.7160377</v>
      </c>
      <c r="AA2722">
        <v>-7.3787247999999996</v>
      </c>
      <c r="AB2722" t="s">
        <v>3768</v>
      </c>
      <c r="AC2722" t="s">
        <v>237</v>
      </c>
      <c r="AL2722" t="s">
        <v>218</v>
      </c>
      <c r="AM2722" t="s">
        <v>3769</v>
      </c>
      <c r="AN2722" t="s">
        <v>6</v>
      </c>
      <c r="AO2722" s="57">
        <v>46181.559259259258</v>
      </c>
      <c r="AP2722" s="57">
        <v>46241.541666666664</v>
      </c>
      <c r="AQ2722" t="s">
        <v>564</v>
      </c>
      <c r="AR2722" t="s">
        <v>14</v>
      </c>
      <c r="AS2722" t="s">
        <v>397</v>
      </c>
      <c r="AT2722" t="s">
        <v>231</v>
      </c>
      <c r="AV2722" t="s">
        <v>587</v>
      </c>
      <c r="AW2722" t="s">
        <v>1010</v>
      </c>
      <c r="AX2722" t="s">
        <v>223</v>
      </c>
      <c r="BA2722" s="57">
        <v>46241.541666666664</v>
      </c>
      <c r="BB2722" t="s">
        <v>3769</v>
      </c>
      <c r="BF2722" s="6" t="e">
        <f t="shared" si="126"/>
        <v>#NUM!</v>
      </c>
      <c r="BG2722" t="e">
        <f t="shared" si="127"/>
        <v>#NUM!</v>
      </c>
      <c r="BH2722" t="e">
        <f t="shared" si="128"/>
        <v>#NUM!</v>
      </c>
      <c r="BI2722" t="str">
        <f>VLOOKUP(H2722,Sheet2!$A$1:$B$270,2,FALSE)</f>
        <v>SURABAYA SELATAN</v>
      </c>
    </row>
    <row r="2723" spans="1:61">
      <c r="A2723">
        <v>2722</v>
      </c>
      <c r="B2723">
        <v>1002505514</v>
      </c>
      <c r="C2723">
        <v>3</v>
      </c>
      <c r="D2723" t="s">
        <v>34</v>
      </c>
      <c r="E2723">
        <v>5</v>
      </c>
      <c r="F2723" t="s">
        <v>573</v>
      </c>
      <c r="G2723" t="s">
        <v>85</v>
      </c>
      <c r="H2723" t="s">
        <v>285</v>
      </c>
      <c r="I2723" t="s">
        <v>213</v>
      </c>
      <c r="J2723" t="s">
        <v>214</v>
      </c>
      <c r="K2723" t="s">
        <v>149</v>
      </c>
      <c r="L2723" t="s">
        <v>215</v>
      </c>
      <c r="M2723" t="s">
        <v>575</v>
      </c>
      <c r="N2723" t="s">
        <v>216</v>
      </c>
      <c r="O2723" s="57">
        <v>46237.361759259256</v>
      </c>
      <c r="P2723" s="57">
        <v>46239.609131944446</v>
      </c>
      <c r="Q2723">
        <v>69357177</v>
      </c>
      <c r="S2723">
        <v>172413244258</v>
      </c>
      <c r="T2723" t="s">
        <v>3770</v>
      </c>
      <c r="U2723" t="s">
        <v>3771</v>
      </c>
      <c r="V2723" t="s">
        <v>3772</v>
      </c>
      <c r="Z2723">
        <v>115.18002300000001</v>
      </c>
      <c r="AA2723">
        <v>-8.5135369000000001</v>
      </c>
      <c r="AB2723" t="s">
        <v>3773</v>
      </c>
      <c r="AC2723" t="s">
        <v>237</v>
      </c>
      <c r="AL2723" t="s">
        <v>218</v>
      </c>
      <c r="AM2723" t="s">
        <v>3774</v>
      </c>
      <c r="AN2723" t="s">
        <v>6</v>
      </c>
      <c r="AO2723" s="57">
        <v>46089.371631944443</v>
      </c>
      <c r="AP2723" s="57">
        <v>46238.333333333336</v>
      </c>
      <c r="AQ2723" t="s">
        <v>564</v>
      </c>
      <c r="AR2723" t="s">
        <v>14</v>
      </c>
      <c r="AS2723" t="s">
        <v>285</v>
      </c>
      <c r="AT2723" t="s">
        <v>231</v>
      </c>
      <c r="AV2723" t="s">
        <v>3775</v>
      </c>
      <c r="AW2723" t="s">
        <v>1014</v>
      </c>
      <c r="AX2723" t="s">
        <v>223</v>
      </c>
      <c r="BA2723" s="57">
        <v>46238.333333333336</v>
      </c>
      <c r="BB2723" t="s">
        <v>3774</v>
      </c>
      <c r="BF2723" s="6" t="e">
        <f t="shared" si="126"/>
        <v>#NUM!</v>
      </c>
      <c r="BG2723" t="e">
        <f t="shared" si="127"/>
        <v>#NUM!</v>
      </c>
      <c r="BH2723" t="e">
        <f t="shared" si="128"/>
        <v>#NUM!</v>
      </c>
      <c r="BI2723" t="str">
        <f>VLOOKUP(H2723,Sheet2!$A$1:$B$270,2,FALSE)</f>
        <v>TABANAN</v>
      </c>
    </row>
    <row r="2724" spans="1:61">
      <c r="A2724">
        <v>2723</v>
      </c>
      <c r="B2724">
        <v>1002534646</v>
      </c>
      <c r="C2724">
        <v>3</v>
      </c>
      <c r="D2724" t="s">
        <v>55</v>
      </c>
      <c r="E2724">
        <v>5</v>
      </c>
      <c r="F2724" t="s">
        <v>228</v>
      </c>
      <c r="G2724" t="s">
        <v>127</v>
      </c>
      <c r="H2724" t="s">
        <v>229</v>
      </c>
      <c r="I2724" t="s">
        <v>213</v>
      </c>
      <c r="J2724" t="s">
        <v>214</v>
      </c>
      <c r="K2724" t="s">
        <v>149</v>
      </c>
      <c r="L2724" t="s">
        <v>215</v>
      </c>
      <c r="M2724" t="s">
        <v>240</v>
      </c>
      <c r="N2724" t="s">
        <v>216</v>
      </c>
      <c r="O2724" s="57">
        <v>46252.777048611111</v>
      </c>
      <c r="P2724" s="57">
        <v>46252.777789351851</v>
      </c>
      <c r="Q2724">
        <v>69369512</v>
      </c>
      <c r="S2724">
        <v>152426928334</v>
      </c>
      <c r="T2724" t="s">
        <v>13983</v>
      </c>
      <c r="U2724" t="s">
        <v>12632</v>
      </c>
      <c r="V2724" t="s">
        <v>13984</v>
      </c>
      <c r="Z2724">
        <v>113.41325430000001</v>
      </c>
      <c r="AA2724">
        <v>-7.057658</v>
      </c>
      <c r="AB2724" t="s">
        <v>13985</v>
      </c>
      <c r="AC2724" t="s">
        <v>217</v>
      </c>
      <c r="AL2724" t="s">
        <v>218</v>
      </c>
      <c r="AM2724" t="s">
        <v>13986</v>
      </c>
      <c r="AN2724" t="s">
        <v>6</v>
      </c>
      <c r="AO2724" t="s">
        <v>13048</v>
      </c>
      <c r="AP2724" s="57">
        <v>46254.541666666664</v>
      </c>
      <c r="AR2724" t="s">
        <v>241</v>
      </c>
      <c r="AS2724" t="s">
        <v>229</v>
      </c>
      <c r="AT2724" t="s">
        <v>231</v>
      </c>
      <c r="AV2724" t="s">
        <v>240</v>
      </c>
      <c r="AW2724" t="s">
        <v>12862</v>
      </c>
      <c r="AX2724" t="s">
        <v>223</v>
      </c>
      <c r="BA2724" s="57">
        <v>46254.541666666664</v>
      </c>
      <c r="BB2724" t="s">
        <v>13986</v>
      </c>
      <c r="BF2724" s="6" t="e">
        <f t="shared" si="126"/>
        <v>#NUM!</v>
      </c>
      <c r="BG2724" t="e">
        <f t="shared" si="127"/>
        <v>#NUM!</v>
      </c>
      <c r="BH2724" t="e">
        <f t="shared" si="128"/>
        <v>#NUM!</v>
      </c>
      <c r="BI2724" t="str">
        <f>VLOOKUP(H2724,Sheet2!$A$1:$B$270,2,FALSE)</f>
        <v>MADURA</v>
      </c>
    </row>
    <row r="2725" spans="1:61">
      <c r="A2725">
        <v>2724</v>
      </c>
      <c r="B2725">
        <v>1002505152</v>
      </c>
      <c r="C2725">
        <v>3</v>
      </c>
      <c r="D2725" t="s">
        <v>34</v>
      </c>
      <c r="E2725">
        <v>5</v>
      </c>
      <c r="F2725" t="s">
        <v>585</v>
      </c>
      <c r="G2725" t="s">
        <v>81</v>
      </c>
      <c r="H2725" t="s">
        <v>358</v>
      </c>
      <c r="I2725" t="s">
        <v>213</v>
      </c>
      <c r="J2725" t="s">
        <v>214</v>
      </c>
      <c r="K2725" t="s">
        <v>149</v>
      </c>
      <c r="M2725" t="s">
        <v>76</v>
      </c>
      <c r="N2725" t="s">
        <v>216</v>
      </c>
      <c r="O2725" s="57">
        <v>46236.460856481484</v>
      </c>
      <c r="P2725" s="57">
        <v>46237.650659722225</v>
      </c>
      <c r="Q2725">
        <v>69356987</v>
      </c>
      <c r="S2725">
        <v>172416429200</v>
      </c>
      <c r="T2725" t="s">
        <v>3776</v>
      </c>
      <c r="U2725" t="s">
        <v>3777</v>
      </c>
      <c r="V2725" t="s">
        <v>3778</v>
      </c>
      <c r="Z2725">
        <v>115.17259919999999</v>
      </c>
      <c r="AA2725">
        <v>-8.7120022000000006</v>
      </c>
      <c r="AB2725" t="s">
        <v>3779</v>
      </c>
      <c r="AC2725" t="s">
        <v>290</v>
      </c>
      <c r="AL2725" t="s">
        <v>218</v>
      </c>
      <c r="AM2725" t="s">
        <v>3780</v>
      </c>
      <c r="AN2725" t="s">
        <v>6</v>
      </c>
      <c r="AO2725" s="57">
        <v>46061.465439814812</v>
      </c>
      <c r="AP2725" s="57">
        <v>46237.541666666664</v>
      </c>
      <c r="AR2725" t="s">
        <v>219</v>
      </c>
      <c r="AS2725" t="s">
        <v>358</v>
      </c>
      <c r="AT2725" t="s">
        <v>231</v>
      </c>
      <c r="AU2725">
        <v>20260803</v>
      </c>
      <c r="AV2725" t="s">
        <v>222</v>
      </c>
      <c r="AW2725" t="s">
        <v>561</v>
      </c>
      <c r="AX2725" t="s">
        <v>223</v>
      </c>
      <c r="BA2725" s="57">
        <v>46237.541666666664</v>
      </c>
      <c r="BB2725" t="s">
        <v>3780</v>
      </c>
      <c r="BC2725">
        <v>2026</v>
      </c>
      <c r="BD2725">
        <v>8</v>
      </c>
      <c r="BE2725">
        <v>3</v>
      </c>
      <c r="BF2725" s="6">
        <f t="shared" si="126"/>
        <v>46237</v>
      </c>
      <c r="BG2725">
        <f t="shared" si="127"/>
        <v>-0.54166666666424135</v>
      </c>
      <c r="BH2725" t="str">
        <f t="shared" si="128"/>
        <v>COMPLY</v>
      </c>
      <c r="BI2725" t="str">
        <f>VLOOKUP(H2725,Sheet2!$A$1:$B$270,2,FALSE)</f>
        <v>JIMBARAN</v>
      </c>
    </row>
    <row r="2726" spans="1:61">
      <c r="A2726">
        <v>2725</v>
      </c>
      <c r="B2726">
        <v>1002530854</v>
      </c>
      <c r="C2726">
        <v>3</v>
      </c>
      <c r="D2726" t="s">
        <v>38</v>
      </c>
      <c r="E2726">
        <v>5</v>
      </c>
      <c r="F2726" t="s">
        <v>92</v>
      </c>
      <c r="G2726" t="s">
        <v>94</v>
      </c>
      <c r="H2726" t="s">
        <v>476</v>
      </c>
      <c r="I2726" t="s">
        <v>213</v>
      </c>
      <c r="J2726" t="s">
        <v>214</v>
      </c>
      <c r="K2726" t="s">
        <v>149</v>
      </c>
      <c r="L2726" t="s">
        <v>215</v>
      </c>
      <c r="M2726" t="s">
        <v>76</v>
      </c>
      <c r="N2726" t="s">
        <v>216</v>
      </c>
      <c r="O2726" s="57">
        <v>46251.54787037037</v>
      </c>
      <c r="P2726" s="57">
        <v>46252.732476851852</v>
      </c>
      <c r="Q2726">
        <v>69368090</v>
      </c>
      <c r="S2726">
        <v>152634206961</v>
      </c>
      <c r="T2726" t="s">
        <v>12557</v>
      </c>
      <c r="U2726" t="s">
        <v>12558</v>
      </c>
      <c r="V2726" t="s">
        <v>12559</v>
      </c>
      <c r="Z2726">
        <v>111.26969320579001</v>
      </c>
      <c r="AA2726">
        <v>-7.4726446742129999</v>
      </c>
      <c r="AB2726" t="s">
        <v>12560</v>
      </c>
      <c r="AC2726" t="s">
        <v>237</v>
      </c>
      <c r="AL2726" t="s">
        <v>218</v>
      </c>
      <c r="AM2726" t="s">
        <v>12561</v>
      </c>
      <c r="AN2726" t="s">
        <v>6</v>
      </c>
      <c r="AO2726" t="s">
        <v>9866</v>
      </c>
      <c r="AP2726" s="57">
        <v>46252.541666666664</v>
      </c>
      <c r="AR2726" t="s">
        <v>219</v>
      </c>
      <c r="AS2726" t="s">
        <v>476</v>
      </c>
      <c r="AT2726" t="s">
        <v>231</v>
      </c>
      <c r="AU2726">
        <v>20260818</v>
      </c>
      <c r="AV2726" t="s">
        <v>222</v>
      </c>
      <c r="AW2726" t="s">
        <v>943</v>
      </c>
      <c r="AX2726" t="s">
        <v>223</v>
      </c>
      <c r="BA2726" s="57">
        <v>46252.541666666664</v>
      </c>
      <c r="BB2726" t="s">
        <v>12561</v>
      </c>
      <c r="BC2726">
        <v>2026</v>
      </c>
      <c r="BD2726">
        <v>8</v>
      </c>
      <c r="BE2726">
        <v>18</v>
      </c>
      <c r="BF2726" s="6">
        <f t="shared" si="126"/>
        <v>46252</v>
      </c>
      <c r="BG2726">
        <f t="shared" si="127"/>
        <v>-0.54166666666424135</v>
      </c>
      <c r="BH2726" t="str">
        <f t="shared" si="128"/>
        <v>COMPLY</v>
      </c>
      <c r="BI2726" t="str">
        <f>VLOOKUP(H2726,Sheet2!$A$1:$B$270,2,FALSE)</f>
        <v>MADIUN</v>
      </c>
    </row>
    <row r="2727" spans="1:61">
      <c r="A2727">
        <v>2726</v>
      </c>
      <c r="B2727">
        <v>1002517175</v>
      </c>
      <c r="C2727">
        <v>3</v>
      </c>
      <c r="D2727" t="s">
        <v>38</v>
      </c>
      <c r="E2727">
        <v>5</v>
      </c>
      <c r="F2727" t="s">
        <v>92</v>
      </c>
      <c r="G2727" t="s">
        <v>92</v>
      </c>
      <c r="H2727" t="s">
        <v>256</v>
      </c>
      <c r="I2727" t="s">
        <v>213</v>
      </c>
      <c r="J2727" t="s">
        <v>214</v>
      </c>
      <c r="K2727" t="s">
        <v>149</v>
      </c>
      <c r="M2727" t="s">
        <v>76</v>
      </c>
      <c r="N2727" t="s">
        <v>216</v>
      </c>
      <c r="O2727" s="57">
        <v>46244.426018518519</v>
      </c>
      <c r="P2727" s="57">
        <v>46244.671851851854</v>
      </c>
      <c r="Q2727">
        <v>69360846</v>
      </c>
      <c r="S2727">
        <v>152631206955</v>
      </c>
      <c r="T2727" t="s">
        <v>4692</v>
      </c>
      <c r="U2727" t="s">
        <v>6785</v>
      </c>
      <c r="V2727" t="s">
        <v>6786</v>
      </c>
      <c r="Z2727">
        <v>111.42711</v>
      </c>
      <c r="AA2727">
        <v>-7.5956219999999997</v>
      </c>
      <c r="AB2727" t="s">
        <v>4695</v>
      </c>
      <c r="AC2727" t="s">
        <v>1067</v>
      </c>
      <c r="AL2727" t="s">
        <v>218</v>
      </c>
      <c r="AM2727" t="s">
        <v>6787</v>
      </c>
      <c r="AN2727" t="s">
        <v>6</v>
      </c>
      <c r="AO2727" s="57">
        <v>46303.433958333335</v>
      </c>
      <c r="AR2727" t="s">
        <v>219</v>
      </c>
      <c r="AS2727" t="s">
        <v>256</v>
      </c>
      <c r="AT2727" t="s">
        <v>231</v>
      </c>
      <c r="AU2727">
        <v>20260810</v>
      </c>
      <c r="AV2727" t="s">
        <v>222</v>
      </c>
      <c r="AW2727" t="s">
        <v>562</v>
      </c>
      <c r="AX2727" t="s">
        <v>223</v>
      </c>
      <c r="BA2727" s="57">
        <v>46244.291666666664</v>
      </c>
      <c r="BB2727" t="s">
        <v>6787</v>
      </c>
      <c r="BC2727">
        <v>2026</v>
      </c>
      <c r="BD2727">
        <v>8</v>
      </c>
      <c r="BE2727">
        <v>10</v>
      </c>
      <c r="BF2727" s="6">
        <f t="shared" si="126"/>
        <v>46244</v>
      </c>
      <c r="BG2727">
        <f t="shared" si="127"/>
        <v>-0.29166666666424135</v>
      </c>
      <c r="BH2727" t="str">
        <f t="shared" si="128"/>
        <v>COMPLY</v>
      </c>
      <c r="BI2727" t="str">
        <f>VLOOKUP(H2727,Sheet2!$A$1:$B$270,2,FALSE)</f>
        <v>MADIUN</v>
      </c>
    </row>
    <row r="2728" spans="1:61">
      <c r="A2728">
        <v>2727</v>
      </c>
      <c r="B2728">
        <v>1002509689</v>
      </c>
      <c r="C2728">
        <v>3</v>
      </c>
      <c r="D2728" t="s">
        <v>42</v>
      </c>
      <c r="E2728">
        <v>5</v>
      </c>
      <c r="F2728" t="s">
        <v>106</v>
      </c>
      <c r="G2728" t="s">
        <v>106</v>
      </c>
      <c r="H2728" t="s">
        <v>345</v>
      </c>
      <c r="I2728" t="s">
        <v>213</v>
      </c>
      <c r="J2728" t="s">
        <v>214</v>
      </c>
      <c r="K2728" t="s">
        <v>149</v>
      </c>
      <c r="M2728" t="s">
        <v>933</v>
      </c>
      <c r="N2728" t="s">
        <v>608</v>
      </c>
      <c r="O2728" s="57">
        <v>46239.379155092596</v>
      </c>
      <c r="P2728" s="57">
        <v>46245.423009259262</v>
      </c>
      <c r="Q2728">
        <v>69358790</v>
      </c>
      <c r="S2728">
        <v>152729256690</v>
      </c>
      <c r="T2728" t="s">
        <v>3445</v>
      </c>
      <c r="U2728" t="s">
        <v>3781</v>
      </c>
      <c r="V2728" t="s">
        <v>3782</v>
      </c>
      <c r="Z2728">
        <v>106.82380199432301</v>
      </c>
      <c r="AA2728">
        <v>-6.1811742288990903</v>
      </c>
      <c r="AB2728" t="s">
        <v>3783</v>
      </c>
      <c r="AC2728" t="s">
        <v>290</v>
      </c>
      <c r="AL2728" t="s">
        <v>218</v>
      </c>
      <c r="AM2728" t="s">
        <v>2852</v>
      </c>
      <c r="AN2728" t="s">
        <v>6</v>
      </c>
      <c r="AO2728" s="57">
        <v>46150.392326388886</v>
      </c>
      <c r="AP2728" s="57">
        <v>46240.333333333336</v>
      </c>
      <c r="AQ2728" t="s">
        <v>248</v>
      </c>
      <c r="AR2728" t="s">
        <v>12</v>
      </c>
      <c r="AS2728" t="s">
        <v>345</v>
      </c>
      <c r="AT2728" t="s">
        <v>231</v>
      </c>
      <c r="AV2728" t="s">
        <v>917</v>
      </c>
      <c r="AW2728" t="s">
        <v>561</v>
      </c>
      <c r="AX2728" t="s">
        <v>223</v>
      </c>
      <c r="BA2728" s="57">
        <v>46240.333333333336</v>
      </c>
      <c r="BB2728" t="s">
        <v>2852</v>
      </c>
      <c r="BF2728" s="6" t="e">
        <f t="shared" si="126"/>
        <v>#NUM!</v>
      </c>
      <c r="BG2728" t="e">
        <f t="shared" si="127"/>
        <v>#NUM!</v>
      </c>
      <c r="BH2728" t="e">
        <f t="shared" si="128"/>
        <v>#NUM!</v>
      </c>
      <c r="BI2728" t="str">
        <f>VLOOKUP(H2728,Sheet2!$A$1:$B$270,2,FALSE)</f>
        <v>PASURUAN</v>
      </c>
    </row>
    <row r="2729" spans="1:61">
      <c r="A2729">
        <v>2728</v>
      </c>
      <c r="B2729">
        <v>1002522993</v>
      </c>
      <c r="C2729">
        <v>3</v>
      </c>
      <c r="D2729" t="s">
        <v>55</v>
      </c>
      <c r="E2729">
        <v>5</v>
      </c>
      <c r="F2729" t="s">
        <v>265</v>
      </c>
      <c r="G2729" t="s">
        <v>122</v>
      </c>
      <c r="H2729" t="s">
        <v>355</v>
      </c>
      <c r="I2729" t="s">
        <v>213</v>
      </c>
      <c r="J2729" t="s">
        <v>214</v>
      </c>
      <c r="K2729" t="s">
        <v>149</v>
      </c>
      <c r="L2729" t="s">
        <v>215</v>
      </c>
      <c r="M2729" t="s">
        <v>575</v>
      </c>
      <c r="N2729" t="s">
        <v>216</v>
      </c>
      <c r="O2729" s="57">
        <v>46246.710393518515</v>
      </c>
      <c r="P2729" s="57">
        <v>46248.589236111111</v>
      </c>
      <c r="Q2729">
        <v>69364558</v>
      </c>
      <c r="S2729">
        <v>152421262295</v>
      </c>
      <c r="T2729" t="s">
        <v>8715</v>
      </c>
      <c r="U2729" t="s">
        <v>8716</v>
      </c>
      <c r="V2729" t="s">
        <v>8717</v>
      </c>
      <c r="Z2729">
        <v>112.6444604</v>
      </c>
      <c r="AA2729">
        <v>-7.1992704999999901</v>
      </c>
      <c r="AB2729" t="s">
        <v>8718</v>
      </c>
      <c r="AC2729" t="s">
        <v>217</v>
      </c>
      <c r="AL2729" t="s">
        <v>218</v>
      </c>
      <c r="AM2729" t="s">
        <v>8719</v>
      </c>
      <c r="AN2729" t="s">
        <v>6</v>
      </c>
      <c r="AO2729" s="57">
        <v>46364.715636574074</v>
      </c>
      <c r="AP2729" s="57">
        <v>46247.541666666664</v>
      </c>
      <c r="AR2729" t="s">
        <v>14</v>
      </c>
      <c r="AS2729" t="s">
        <v>355</v>
      </c>
      <c r="AT2729" t="s">
        <v>231</v>
      </c>
      <c r="AV2729" t="s">
        <v>12562</v>
      </c>
      <c r="AW2729" t="s">
        <v>1027</v>
      </c>
      <c r="AX2729" t="s">
        <v>223</v>
      </c>
      <c r="BA2729" s="57">
        <v>46247.541666666664</v>
      </c>
      <c r="BB2729" t="s">
        <v>8719</v>
      </c>
      <c r="BF2729" s="6" t="e">
        <f t="shared" si="126"/>
        <v>#NUM!</v>
      </c>
      <c r="BG2729" t="e">
        <f t="shared" si="127"/>
        <v>#NUM!</v>
      </c>
      <c r="BH2729" t="e">
        <f t="shared" si="128"/>
        <v>#NUM!</v>
      </c>
      <c r="BI2729" t="str">
        <f>VLOOKUP(H2729,Sheet2!$A$1:$B$270,2,FALSE)</f>
        <v>GRESIK</v>
      </c>
    </row>
    <row r="2730" spans="1:61">
      <c r="A2730">
        <v>2729</v>
      </c>
      <c r="B2730">
        <v>1002530760</v>
      </c>
      <c r="C2730">
        <v>3</v>
      </c>
      <c r="D2730" t="s">
        <v>38</v>
      </c>
      <c r="E2730">
        <v>5</v>
      </c>
      <c r="F2730" t="s">
        <v>90</v>
      </c>
      <c r="G2730" t="s">
        <v>93</v>
      </c>
      <c r="H2730" t="s">
        <v>302</v>
      </c>
      <c r="I2730" t="s">
        <v>213</v>
      </c>
      <c r="J2730" t="s">
        <v>214</v>
      </c>
      <c r="K2730" t="s">
        <v>149</v>
      </c>
      <c r="L2730" t="s">
        <v>215</v>
      </c>
      <c r="M2730" t="s">
        <v>76</v>
      </c>
      <c r="N2730" t="s">
        <v>216</v>
      </c>
      <c r="O2730" s="57">
        <v>46251.508298611108</v>
      </c>
      <c r="P2730" s="57">
        <v>46252.321446759262</v>
      </c>
      <c r="Q2730">
        <v>69368006</v>
      </c>
      <c r="S2730">
        <v>152611229906</v>
      </c>
      <c r="T2730" t="s">
        <v>11724</v>
      </c>
      <c r="U2730" t="s">
        <v>11725</v>
      </c>
      <c r="V2730" t="s">
        <v>12563</v>
      </c>
      <c r="Z2730">
        <v>111.9314471</v>
      </c>
      <c r="AA2730">
        <v>-7.6698537999999896</v>
      </c>
      <c r="AB2730" t="s">
        <v>12564</v>
      </c>
      <c r="AC2730" t="s">
        <v>237</v>
      </c>
      <c r="AL2730" t="s">
        <v>218</v>
      </c>
      <c r="AM2730" t="s">
        <v>12565</v>
      </c>
      <c r="AN2730" t="s">
        <v>6</v>
      </c>
      <c r="AO2730" t="s">
        <v>10485</v>
      </c>
      <c r="AP2730" s="57">
        <v>46252.541666666664</v>
      </c>
      <c r="AR2730" t="s">
        <v>219</v>
      </c>
      <c r="AS2730" t="s">
        <v>302</v>
      </c>
      <c r="AT2730" t="s">
        <v>231</v>
      </c>
      <c r="AU2730">
        <v>20260818</v>
      </c>
      <c r="AV2730" t="s">
        <v>222</v>
      </c>
      <c r="AW2730" t="s">
        <v>1015</v>
      </c>
      <c r="AX2730" t="s">
        <v>223</v>
      </c>
      <c r="BA2730" s="57">
        <v>46252.541666666664</v>
      </c>
      <c r="BB2730" t="s">
        <v>12565</v>
      </c>
      <c r="BC2730">
        <v>2026</v>
      </c>
      <c r="BD2730">
        <v>8</v>
      </c>
      <c r="BE2730">
        <v>18</v>
      </c>
      <c r="BF2730" s="6">
        <f t="shared" si="126"/>
        <v>46252</v>
      </c>
      <c r="BG2730">
        <f t="shared" si="127"/>
        <v>-0.54166666666424135</v>
      </c>
      <c r="BH2730" t="str">
        <f t="shared" si="128"/>
        <v>COMPLY</v>
      </c>
      <c r="BI2730" t="str">
        <f>VLOOKUP(H2730,Sheet2!$A$1:$B$270,2,FALSE)</f>
        <v>NGANJUK</v>
      </c>
    </row>
    <row r="2731" spans="1:61">
      <c r="A2731">
        <v>2730</v>
      </c>
      <c r="B2731">
        <v>1002512942</v>
      </c>
      <c r="C2731">
        <v>3</v>
      </c>
      <c r="D2731" t="s">
        <v>51</v>
      </c>
      <c r="E2731">
        <v>4</v>
      </c>
      <c r="F2731" t="s">
        <v>273</v>
      </c>
      <c r="G2731" t="s">
        <v>295</v>
      </c>
      <c r="H2731" t="s">
        <v>901</v>
      </c>
      <c r="I2731" t="s">
        <v>213</v>
      </c>
      <c r="J2731" t="s">
        <v>214</v>
      </c>
      <c r="K2731" t="s">
        <v>149</v>
      </c>
      <c r="M2731" t="s">
        <v>76</v>
      </c>
      <c r="N2731" t="s">
        <v>216</v>
      </c>
      <c r="O2731" s="57">
        <v>46240.652638888889</v>
      </c>
      <c r="P2731" s="57">
        <v>46249.52412037037</v>
      </c>
      <c r="Q2731">
        <v>69360172</v>
      </c>
      <c r="S2731">
        <v>142551119320</v>
      </c>
      <c r="T2731" t="s">
        <v>3786</v>
      </c>
      <c r="U2731" t="s">
        <v>11305</v>
      </c>
      <c r="V2731" t="s">
        <v>12566</v>
      </c>
      <c r="Z2731">
        <v>111.015390240481</v>
      </c>
      <c r="AA2731">
        <v>-6.7921805440204901</v>
      </c>
      <c r="AB2731" t="s">
        <v>3787</v>
      </c>
      <c r="AC2731" t="s">
        <v>290</v>
      </c>
      <c r="AL2731" t="s">
        <v>218</v>
      </c>
      <c r="AM2731" t="s">
        <v>11307</v>
      </c>
      <c r="AN2731" t="s">
        <v>6</v>
      </c>
      <c r="AO2731" s="57">
        <v>46181.673981481479</v>
      </c>
      <c r="AP2731" s="57">
        <v>46249.333333333336</v>
      </c>
      <c r="AR2731" t="s">
        <v>219</v>
      </c>
      <c r="AS2731" t="s">
        <v>901</v>
      </c>
      <c r="AT2731" t="s">
        <v>231</v>
      </c>
      <c r="AU2731">
        <v>20260815</v>
      </c>
      <c r="AV2731" t="s">
        <v>222</v>
      </c>
      <c r="AW2731" t="s">
        <v>591</v>
      </c>
      <c r="AX2731" t="s">
        <v>223</v>
      </c>
      <c r="BA2731" s="57">
        <v>46249.333333333336</v>
      </c>
      <c r="BB2731" t="s">
        <v>11307</v>
      </c>
      <c r="BC2731">
        <v>2026</v>
      </c>
      <c r="BD2731">
        <v>8</v>
      </c>
      <c r="BE2731">
        <v>15</v>
      </c>
      <c r="BF2731" s="6">
        <f t="shared" si="126"/>
        <v>46249</v>
      </c>
      <c r="BG2731">
        <f t="shared" si="127"/>
        <v>-0.33333333333575865</v>
      </c>
      <c r="BH2731" t="str">
        <f t="shared" si="128"/>
        <v>COMPLY</v>
      </c>
      <c r="BI2731" t="e">
        <f>VLOOKUP(H2731,Sheet2!$A$1:$B$270,2,FALSE)</f>
        <v>#N/A</v>
      </c>
    </row>
    <row r="2732" spans="1:61">
      <c r="A2732">
        <v>2731</v>
      </c>
      <c r="B2732">
        <v>1002525143</v>
      </c>
      <c r="C2732">
        <v>3</v>
      </c>
      <c r="D2732" t="s">
        <v>55</v>
      </c>
      <c r="E2732">
        <v>5</v>
      </c>
      <c r="F2732" t="s">
        <v>265</v>
      </c>
      <c r="G2732" t="s">
        <v>125</v>
      </c>
      <c r="H2732" t="s">
        <v>332</v>
      </c>
      <c r="I2732" t="s">
        <v>213</v>
      </c>
      <c r="J2732" t="s">
        <v>214</v>
      </c>
      <c r="K2732" t="s">
        <v>149</v>
      </c>
      <c r="L2732" t="s">
        <v>215</v>
      </c>
      <c r="M2732" t="s">
        <v>76</v>
      </c>
      <c r="N2732" t="s">
        <v>216</v>
      </c>
      <c r="O2732" s="57">
        <v>46247.73537037037</v>
      </c>
      <c r="P2732" s="57">
        <v>46248.840474537035</v>
      </c>
      <c r="Q2732">
        <v>69365507</v>
      </c>
      <c r="S2732">
        <v>152441211983</v>
      </c>
      <c r="T2732" t="s">
        <v>9641</v>
      </c>
      <c r="U2732" t="s">
        <v>12567</v>
      </c>
      <c r="V2732" t="s">
        <v>9642</v>
      </c>
      <c r="Z2732">
        <v>112.163845114409</v>
      </c>
      <c r="AA2732">
        <v>-7.1419518986506301</v>
      </c>
      <c r="AB2732" t="s">
        <v>9643</v>
      </c>
      <c r="AC2732" t="s">
        <v>217</v>
      </c>
      <c r="AL2732" t="s">
        <v>218</v>
      </c>
      <c r="AM2732" t="s">
        <v>9644</v>
      </c>
      <c r="AN2732" t="s">
        <v>6</v>
      </c>
      <c r="AO2732" t="s">
        <v>9645</v>
      </c>
      <c r="AP2732" s="57">
        <v>46248.625</v>
      </c>
      <c r="AR2732" t="s">
        <v>219</v>
      </c>
      <c r="AS2732" t="s">
        <v>332</v>
      </c>
      <c r="AT2732" t="s">
        <v>231</v>
      </c>
      <c r="AU2732">
        <v>20260814</v>
      </c>
      <c r="AV2732" t="s">
        <v>222</v>
      </c>
      <c r="AW2732" t="s">
        <v>1010</v>
      </c>
      <c r="AX2732" t="s">
        <v>223</v>
      </c>
      <c r="BA2732" s="57">
        <v>46248.625</v>
      </c>
      <c r="BB2732" t="s">
        <v>9644</v>
      </c>
      <c r="BC2732">
        <v>2026</v>
      </c>
      <c r="BD2732">
        <v>8</v>
      </c>
      <c r="BE2732">
        <v>14</v>
      </c>
      <c r="BF2732" s="6">
        <f t="shared" si="126"/>
        <v>46248</v>
      </c>
      <c r="BG2732">
        <f t="shared" si="127"/>
        <v>-0.625</v>
      </c>
      <c r="BH2732" t="str">
        <f t="shared" si="128"/>
        <v>COMPLY</v>
      </c>
      <c r="BI2732" t="str">
        <f>VLOOKUP(H2732,Sheet2!$A$1:$B$270,2,FALSE)</f>
        <v>GRESIK</v>
      </c>
    </row>
    <row r="2733" spans="1:61">
      <c r="A2733">
        <v>2732</v>
      </c>
      <c r="B2733">
        <v>1002505636</v>
      </c>
      <c r="C2733">
        <v>3</v>
      </c>
      <c r="D2733" t="s">
        <v>42</v>
      </c>
      <c r="E2733">
        <v>5</v>
      </c>
      <c r="F2733" t="s">
        <v>233</v>
      </c>
      <c r="G2733" t="s">
        <v>103</v>
      </c>
      <c r="H2733" t="s">
        <v>401</v>
      </c>
      <c r="I2733" t="s">
        <v>213</v>
      </c>
      <c r="J2733" t="s">
        <v>214</v>
      </c>
      <c r="K2733" t="s">
        <v>149</v>
      </c>
      <c r="M2733" t="s">
        <v>76</v>
      </c>
      <c r="N2733" t="s">
        <v>1016</v>
      </c>
      <c r="O2733" s="57">
        <v>46237.402129629627</v>
      </c>
      <c r="P2733" s="57">
        <v>46241.742824074077</v>
      </c>
      <c r="Q2733">
        <v>69357258</v>
      </c>
      <c r="S2733">
        <v>152318240364</v>
      </c>
      <c r="T2733" t="s">
        <v>1247</v>
      </c>
      <c r="U2733" t="s">
        <v>3795</v>
      </c>
      <c r="V2733" t="s">
        <v>3796</v>
      </c>
      <c r="Z2733">
        <v>112.2517919</v>
      </c>
      <c r="AA2733">
        <v>-7.537452</v>
      </c>
      <c r="AB2733" t="s">
        <v>3797</v>
      </c>
      <c r="AC2733" t="s">
        <v>226</v>
      </c>
      <c r="AL2733" t="s">
        <v>218</v>
      </c>
      <c r="AM2733" t="s">
        <v>3798</v>
      </c>
      <c r="AN2733" t="s">
        <v>6</v>
      </c>
      <c r="AO2733" s="57">
        <v>46089.402928240743</v>
      </c>
      <c r="AP2733" s="57">
        <v>46242.333333333336</v>
      </c>
      <c r="AR2733" t="s">
        <v>219</v>
      </c>
      <c r="AS2733" t="s">
        <v>401</v>
      </c>
      <c r="AT2733" t="s">
        <v>231</v>
      </c>
      <c r="AU2733">
        <v>20260807</v>
      </c>
      <c r="AV2733" t="s">
        <v>222</v>
      </c>
      <c r="AW2733" t="s">
        <v>596</v>
      </c>
      <c r="AX2733" t="s">
        <v>223</v>
      </c>
      <c r="BA2733" s="57">
        <v>46242.333333333336</v>
      </c>
      <c r="BB2733" t="s">
        <v>3798</v>
      </c>
      <c r="BC2733">
        <v>2026</v>
      </c>
      <c r="BD2733">
        <v>8</v>
      </c>
      <c r="BE2733">
        <v>7</v>
      </c>
      <c r="BF2733" s="6">
        <f t="shared" si="126"/>
        <v>46241</v>
      </c>
      <c r="BG2733">
        <f t="shared" si="127"/>
        <v>-1.3333333333357587</v>
      </c>
      <c r="BH2733" t="str">
        <f t="shared" si="128"/>
        <v>COMPLY</v>
      </c>
      <c r="BI2733" t="str">
        <f>VLOOKUP(H2733,Sheet2!$A$1:$B$270,2,FALSE)</f>
        <v>MOJOKERTO</v>
      </c>
    </row>
    <row r="2734" spans="1:61">
      <c r="A2734">
        <v>2733</v>
      </c>
      <c r="B2734">
        <v>1002509584</v>
      </c>
      <c r="C2734">
        <v>3</v>
      </c>
      <c r="D2734" t="s">
        <v>42</v>
      </c>
      <c r="E2734">
        <v>5</v>
      </c>
      <c r="F2734" t="s">
        <v>233</v>
      </c>
      <c r="G2734" t="s">
        <v>101</v>
      </c>
      <c r="H2734" t="s">
        <v>437</v>
      </c>
      <c r="I2734" t="s">
        <v>213</v>
      </c>
      <c r="J2734" t="s">
        <v>214</v>
      </c>
      <c r="K2734" t="s">
        <v>149</v>
      </c>
      <c r="L2734" t="s">
        <v>215</v>
      </c>
      <c r="M2734" t="s">
        <v>76</v>
      </c>
      <c r="N2734" t="s">
        <v>216</v>
      </c>
      <c r="O2734" s="57">
        <v>46239.358287037037</v>
      </c>
      <c r="P2734" s="57">
        <v>46239.577025462961</v>
      </c>
      <c r="Q2734">
        <v>69358755</v>
      </c>
      <c r="S2734">
        <v>152331250908</v>
      </c>
      <c r="T2734" t="s">
        <v>3802</v>
      </c>
      <c r="U2734" t="s">
        <v>3803</v>
      </c>
      <c r="V2734" t="s">
        <v>3804</v>
      </c>
      <c r="Z2734">
        <v>112.61096835136399</v>
      </c>
      <c r="AA2734">
        <v>-7.3851329556472098</v>
      </c>
      <c r="AB2734" t="s">
        <v>3805</v>
      </c>
      <c r="AC2734" t="s">
        <v>217</v>
      </c>
      <c r="AL2734" t="s">
        <v>218</v>
      </c>
      <c r="AM2734" t="s">
        <v>3806</v>
      </c>
      <c r="AN2734" t="s">
        <v>6</v>
      </c>
      <c r="AO2734" s="57">
        <v>46150.360949074071</v>
      </c>
      <c r="AP2734" s="57">
        <v>46240.333333333336</v>
      </c>
      <c r="AR2734" t="s">
        <v>219</v>
      </c>
      <c r="AS2734" t="s">
        <v>437</v>
      </c>
      <c r="AT2734" t="s">
        <v>231</v>
      </c>
      <c r="AU2734">
        <v>20260805</v>
      </c>
      <c r="AV2734" t="s">
        <v>222</v>
      </c>
      <c r="AW2734" t="s">
        <v>1012</v>
      </c>
      <c r="AX2734" t="s">
        <v>223</v>
      </c>
      <c r="BA2734" s="57">
        <v>46240.333333333336</v>
      </c>
      <c r="BB2734" t="s">
        <v>3806</v>
      </c>
      <c r="BC2734">
        <v>2026</v>
      </c>
      <c r="BD2734">
        <v>8</v>
      </c>
      <c r="BE2734">
        <v>5</v>
      </c>
      <c r="BF2734" s="6">
        <f t="shared" si="126"/>
        <v>46239</v>
      </c>
      <c r="BG2734">
        <f t="shared" si="127"/>
        <v>-1.3333333333357587</v>
      </c>
      <c r="BH2734" t="str">
        <f t="shared" si="128"/>
        <v>COMPLY</v>
      </c>
      <c r="BI2734" t="str">
        <f>VLOOKUP(H2734,Sheet2!$A$1:$B$270,2,FALSE)</f>
        <v>SIDOARJO</v>
      </c>
    </row>
    <row r="2735" spans="1:61">
      <c r="A2735">
        <v>2734</v>
      </c>
      <c r="B2735">
        <v>1002505798</v>
      </c>
      <c r="C2735">
        <v>3</v>
      </c>
      <c r="D2735" t="s">
        <v>45</v>
      </c>
      <c r="E2735">
        <v>5</v>
      </c>
      <c r="F2735" t="s">
        <v>211</v>
      </c>
      <c r="G2735" t="s">
        <v>112</v>
      </c>
      <c r="H2735" t="s">
        <v>267</v>
      </c>
      <c r="I2735" t="s">
        <v>213</v>
      </c>
      <c r="J2735" t="s">
        <v>214</v>
      </c>
      <c r="K2735" t="s">
        <v>149</v>
      </c>
      <c r="M2735" t="s">
        <v>76</v>
      </c>
      <c r="N2735" t="s">
        <v>216</v>
      </c>
      <c r="O2735" s="57">
        <v>46237.449004629627</v>
      </c>
      <c r="P2735" s="57">
        <v>46237.5237037037</v>
      </c>
      <c r="Q2735">
        <v>69354442</v>
      </c>
      <c r="S2735">
        <v>172601796038</v>
      </c>
      <c r="T2735" t="s">
        <v>1144</v>
      </c>
      <c r="U2735" t="s">
        <v>3807</v>
      </c>
      <c r="V2735" t="s">
        <v>3808</v>
      </c>
      <c r="Z2735">
        <v>116.1460489</v>
      </c>
      <c r="AA2735">
        <v>-8.5499922999999995</v>
      </c>
      <c r="AB2735" t="s">
        <v>1145</v>
      </c>
      <c r="AC2735" t="s">
        <v>290</v>
      </c>
      <c r="AL2735" t="s">
        <v>218</v>
      </c>
      <c r="AM2735" t="s">
        <v>3809</v>
      </c>
      <c r="AN2735" t="s">
        <v>6</v>
      </c>
      <c r="AO2735" s="57">
        <v>46089.454942129632</v>
      </c>
      <c r="AR2735" t="s">
        <v>219</v>
      </c>
      <c r="AS2735" t="s">
        <v>267</v>
      </c>
      <c r="AT2735" t="s">
        <v>231</v>
      </c>
      <c r="AU2735">
        <v>20260803</v>
      </c>
      <c r="AV2735" t="s">
        <v>222</v>
      </c>
      <c r="AW2735" t="s">
        <v>561</v>
      </c>
      <c r="AX2735" t="s">
        <v>223</v>
      </c>
      <c r="BA2735" s="57">
        <v>46237.291666666664</v>
      </c>
      <c r="BB2735" t="s">
        <v>3809</v>
      </c>
      <c r="BC2735">
        <v>2026</v>
      </c>
      <c r="BD2735">
        <v>8</v>
      </c>
      <c r="BE2735">
        <v>3</v>
      </c>
      <c r="BF2735" s="6">
        <f t="shared" si="126"/>
        <v>46237</v>
      </c>
      <c r="BG2735">
        <f t="shared" si="127"/>
        <v>-0.29166666666424135</v>
      </c>
      <c r="BH2735" t="str">
        <f t="shared" si="128"/>
        <v>COMPLY</v>
      </c>
      <c r="BI2735" t="str">
        <f>VLOOKUP(H2735,Sheet2!$A$1:$B$270,2,FALSE)</f>
        <v>MATARAM</v>
      </c>
    </row>
    <row r="2736" spans="1:61">
      <c r="A2736">
        <v>2735</v>
      </c>
      <c r="B2736">
        <v>1002515525</v>
      </c>
      <c r="C2736">
        <v>3</v>
      </c>
      <c r="D2736" t="s">
        <v>34</v>
      </c>
      <c r="E2736">
        <v>5</v>
      </c>
      <c r="F2736" t="s">
        <v>585</v>
      </c>
      <c r="G2736" t="s">
        <v>83</v>
      </c>
      <c r="H2736" t="s">
        <v>389</v>
      </c>
      <c r="I2736" t="s">
        <v>213</v>
      </c>
      <c r="J2736" t="s">
        <v>214</v>
      </c>
      <c r="K2736" t="s">
        <v>149</v>
      </c>
      <c r="M2736" t="s">
        <v>76</v>
      </c>
      <c r="N2736" t="s">
        <v>216</v>
      </c>
      <c r="O2736" s="57">
        <v>46241.849490740744</v>
      </c>
      <c r="P2736" s="57">
        <v>46245.333425925928</v>
      </c>
      <c r="Q2736">
        <v>69361182</v>
      </c>
      <c r="S2736">
        <v>172422212693</v>
      </c>
      <c r="T2736" t="s">
        <v>5873</v>
      </c>
      <c r="U2736" t="s">
        <v>5874</v>
      </c>
      <c r="V2736" t="s">
        <v>5875</v>
      </c>
      <c r="Z2736">
        <v>115.25141910000001</v>
      </c>
      <c r="AA2736">
        <v>-8.6425538999999993</v>
      </c>
      <c r="AB2736" t="s">
        <v>5876</v>
      </c>
      <c r="AC2736" t="s">
        <v>230</v>
      </c>
      <c r="AL2736" t="s">
        <v>218</v>
      </c>
      <c r="AM2736" t="s">
        <v>5877</v>
      </c>
      <c r="AN2736" t="s">
        <v>6</v>
      </c>
      <c r="AO2736" s="57">
        <v>46211.851064814815</v>
      </c>
      <c r="AP2736" s="57">
        <v>46244.541666666664</v>
      </c>
      <c r="AR2736" t="s">
        <v>219</v>
      </c>
      <c r="AS2736" t="s">
        <v>389</v>
      </c>
      <c r="AT2736" t="s">
        <v>231</v>
      </c>
      <c r="AU2736">
        <v>20260811</v>
      </c>
      <c r="AV2736" t="s">
        <v>222</v>
      </c>
      <c r="AW2736" t="s">
        <v>561</v>
      </c>
      <c r="AX2736" t="s">
        <v>223</v>
      </c>
      <c r="BA2736" s="57">
        <v>46244.541666666664</v>
      </c>
      <c r="BB2736" t="s">
        <v>5877</v>
      </c>
      <c r="BC2736">
        <v>2026</v>
      </c>
      <c r="BD2736">
        <v>8</v>
      </c>
      <c r="BE2736">
        <v>11</v>
      </c>
      <c r="BF2736" s="6">
        <f t="shared" si="126"/>
        <v>46245</v>
      </c>
      <c r="BG2736">
        <f t="shared" si="127"/>
        <v>0.45833333333575865</v>
      </c>
      <c r="BH2736" t="str">
        <f t="shared" si="128"/>
        <v>COMPLY</v>
      </c>
      <c r="BI2736" t="str">
        <f>VLOOKUP(H2736,Sheet2!$A$1:$B$270,2,FALSE)</f>
        <v>SANUR</v>
      </c>
    </row>
    <row r="2737" spans="1:61">
      <c r="A2737">
        <v>2736</v>
      </c>
      <c r="B2737">
        <v>1002504880</v>
      </c>
      <c r="C2737">
        <v>3</v>
      </c>
      <c r="D2737" t="s">
        <v>42</v>
      </c>
      <c r="E2737">
        <v>5</v>
      </c>
      <c r="F2737" t="s">
        <v>102</v>
      </c>
      <c r="G2737" t="s">
        <v>108</v>
      </c>
      <c r="H2737" t="s">
        <v>346</v>
      </c>
      <c r="I2737" t="s">
        <v>213</v>
      </c>
      <c r="J2737" t="s">
        <v>214</v>
      </c>
      <c r="K2737" t="s">
        <v>149</v>
      </c>
      <c r="L2737" t="s">
        <v>215</v>
      </c>
      <c r="M2737" t="s">
        <v>76</v>
      </c>
      <c r="N2737" t="s">
        <v>216</v>
      </c>
      <c r="O2737" s="57">
        <v>46235.728449074071</v>
      </c>
      <c r="P2737" s="57">
        <v>46236.828483796293</v>
      </c>
      <c r="Q2737">
        <v>69356893</v>
      </c>
      <c r="S2737">
        <v>152531208020</v>
      </c>
      <c r="T2737" t="s">
        <v>3810</v>
      </c>
      <c r="U2737" t="s">
        <v>3811</v>
      </c>
      <c r="V2737" t="s">
        <v>3812</v>
      </c>
      <c r="Z2737">
        <v>113.679743</v>
      </c>
      <c r="AA2737">
        <v>-7.7849649999999997</v>
      </c>
      <c r="AB2737" t="s">
        <v>3813</v>
      </c>
      <c r="AC2737" t="s">
        <v>237</v>
      </c>
      <c r="AL2737" t="s">
        <v>218</v>
      </c>
      <c r="AM2737" t="s">
        <v>3814</v>
      </c>
      <c r="AN2737" t="s">
        <v>6</v>
      </c>
      <c r="AO2737" s="57">
        <v>46030.735995370371</v>
      </c>
      <c r="AP2737" s="57">
        <v>46236.625</v>
      </c>
      <c r="AR2737" t="s">
        <v>219</v>
      </c>
      <c r="AS2737" t="s">
        <v>346</v>
      </c>
      <c r="AT2737" t="s">
        <v>221</v>
      </c>
      <c r="AU2737">
        <v>20260802</v>
      </c>
      <c r="AV2737" t="s">
        <v>222</v>
      </c>
      <c r="AW2737" t="s">
        <v>890</v>
      </c>
      <c r="AX2737" t="s">
        <v>223</v>
      </c>
      <c r="BA2737" s="57">
        <v>46236.625</v>
      </c>
      <c r="BB2737" t="s">
        <v>3814</v>
      </c>
      <c r="BC2737">
        <v>2026</v>
      </c>
      <c r="BD2737">
        <v>8</v>
      </c>
      <c r="BE2737">
        <v>2</v>
      </c>
      <c r="BF2737" s="6">
        <f t="shared" si="126"/>
        <v>46236</v>
      </c>
      <c r="BG2737">
        <f t="shared" si="127"/>
        <v>-0.625</v>
      </c>
      <c r="BH2737" t="str">
        <f t="shared" si="128"/>
        <v>COMPLY</v>
      </c>
      <c r="BI2737" t="str">
        <f>VLOOKUP(H2737,Sheet2!$A$1:$B$270,2,FALSE)</f>
        <v>BANYUWANGI</v>
      </c>
    </row>
    <row r="2738" spans="1:61">
      <c r="A2738">
        <v>2737</v>
      </c>
      <c r="B2738">
        <v>1002511091</v>
      </c>
      <c r="C2738">
        <v>3</v>
      </c>
      <c r="D2738" t="s">
        <v>42</v>
      </c>
      <c r="E2738">
        <v>5</v>
      </c>
      <c r="F2738" t="s">
        <v>233</v>
      </c>
      <c r="G2738" t="s">
        <v>105</v>
      </c>
      <c r="H2738" t="s">
        <v>444</v>
      </c>
      <c r="I2738" t="s">
        <v>213</v>
      </c>
      <c r="J2738" t="s">
        <v>214</v>
      </c>
      <c r="K2738" t="s">
        <v>149</v>
      </c>
      <c r="M2738" t="s">
        <v>76</v>
      </c>
      <c r="N2738" t="s">
        <v>216</v>
      </c>
      <c r="O2738" s="57">
        <v>46239.663425925923</v>
      </c>
      <c r="P2738" s="57">
        <v>46240.695416666669</v>
      </c>
      <c r="Q2738">
        <v>69359399</v>
      </c>
      <c r="S2738">
        <v>152330220509</v>
      </c>
      <c r="T2738" t="s">
        <v>3815</v>
      </c>
      <c r="U2738" t="s">
        <v>3816</v>
      </c>
      <c r="V2738" t="s">
        <v>3817</v>
      </c>
      <c r="Z2738">
        <v>112.5310657</v>
      </c>
      <c r="AA2738">
        <v>-7.5017598000000003</v>
      </c>
      <c r="AB2738" t="s">
        <v>3818</v>
      </c>
      <c r="AC2738" t="s">
        <v>230</v>
      </c>
      <c r="AL2738" t="s">
        <v>218</v>
      </c>
      <c r="AM2738" t="s">
        <v>3598</v>
      </c>
      <c r="AN2738" t="s">
        <v>6</v>
      </c>
      <c r="AO2738" s="57">
        <v>46150.673819444448</v>
      </c>
      <c r="AP2738" s="57">
        <v>46241.541666666664</v>
      </c>
      <c r="AR2738" t="s">
        <v>219</v>
      </c>
      <c r="AS2738" t="s">
        <v>444</v>
      </c>
      <c r="AT2738" t="s">
        <v>231</v>
      </c>
      <c r="AU2738">
        <v>20260806</v>
      </c>
      <c r="AV2738" t="s">
        <v>222</v>
      </c>
      <c r="AW2738" t="s">
        <v>560</v>
      </c>
      <c r="AX2738" t="s">
        <v>223</v>
      </c>
      <c r="BA2738" s="57">
        <v>46241.541666666664</v>
      </c>
      <c r="BB2738" t="s">
        <v>3598</v>
      </c>
      <c r="BC2738">
        <v>2026</v>
      </c>
      <c r="BD2738">
        <v>8</v>
      </c>
      <c r="BE2738">
        <v>6</v>
      </c>
      <c r="BF2738" s="6">
        <f t="shared" si="126"/>
        <v>46240</v>
      </c>
      <c r="BG2738">
        <f t="shared" si="127"/>
        <v>-1.5416666666642413</v>
      </c>
      <c r="BH2738" t="str">
        <f t="shared" si="128"/>
        <v>COMPLY</v>
      </c>
      <c r="BI2738" t="str">
        <f>VLOOKUP(H2738,Sheet2!$A$1:$B$270,2,FALSE)</f>
        <v>MOJOKERTO</v>
      </c>
    </row>
    <row r="2739" spans="1:61">
      <c r="A2739">
        <v>2738</v>
      </c>
      <c r="B2739">
        <v>1002527089</v>
      </c>
      <c r="C2739">
        <v>3</v>
      </c>
      <c r="D2739" t="s">
        <v>55</v>
      </c>
      <c r="E2739">
        <v>5</v>
      </c>
      <c r="F2739" t="s">
        <v>228</v>
      </c>
      <c r="G2739" t="s">
        <v>127</v>
      </c>
      <c r="H2739" t="s">
        <v>496</v>
      </c>
      <c r="I2739" t="s">
        <v>213</v>
      </c>
      <c r="J2739" t="s">
        <v>214</v>
      </c>
      <c r="K2739" t="s">
        <v>149</v>
      </c>
      <c r="L2739" t="s">
        <v>215</v>
      </c>
      <c r="M2739" t="s">
        <v>575</v>
      </c>
      <c r="N2739" t="s">
        <v>216</v>
      </c>
      <c r="O2739" s="57">
        <v>46248.672175925924</v>
      </c>
      <c r="P2739" s="57">
        <v>46250.672615740739</v>
      </c>
      <c r="Q2739">
        <v>69366322</v>
      </c>
      <c r="S2739">
        <v>152428208952</v>
      </c>
      <c r="T2739" t="s">
        <v>10401</v>
      </c>
      <c r="U2739" t="s">
        <v>12576</v>
      </c>
      <c r="V2739" t="s">
        <v>12577</v>
      </c>
      <c r="Z2739">
        <v>113.6116203</v>
      </c>
      <c r="AA2739">
        <v>-7.1047598999999897</v>
      </c>
      <c r="AB2739" t="s">
        <v>10404</v>
      </c>
      <c r="AC2739" t="s">
        <v>217</v>
      </c>
      <c r="AL2739" t="s">
        <v>218</v>
      </c>
      <c r="AM2739" t="s">
        <v>9954</v>
      </c>
      <c r="AN2739" t="s">
        <v>6</v>
      </c>
      <c r="AO2739" t="s">
        <v>9895</v>
      </c>
      <c r="AP2739" s="57">
        <v>46249.541666666664</v>
      </c>
      <c r="AQ2739" t="s">
        <v>248</v>
      </c>
      <c r="AR2739" t="s">
        <v>14</v>
      </c>
      <c r="AS2739" t="s">
        <v>496</v>
      </c>
      <c r="AT2739" t="s">
        <v>231</v>
      </c>
      <c r="AV2739" t="s">
        <v>12578</v>
      </c>
      <c r="AW2739" t="s">
        <v>1010</v>
      </c>
      <c r="AX2739" t="s">
        <v>223</v>
      </c>
      <c r="BA2739" s="57">
        <v>46249.541666666664</v>
      </c>
      <c r="BB2739" t="s">
        <v>9954</v>
      </c>
      <c r="BF2739" s="6" t="e">
        <f t="shared" si="126"/>
        <v>#NUM!</v>
      </c>
      <c r="BG2739" t="e">
        <f t="shared" si="127"/>
        <v>#NUM!</v>
      </c>
      <c r="BH2739" t="e">
        <f t="shared" si="128"/>
        <v>#NUM!</v>
      </c>
      <c r="BI2739" t="str">
        <f>VLOOKUP(H2739,Sheet2!$A$1:$B$270,2,FALSE)</f>
        <v>MADURA</v>
      </c>
    </row>
    <row r="2740" spans="1:61">
      <c r="A2740">
        <v>2739</v>
      </c>
      <c r="B2740">
        <v>1002524076</v>
      </c>
      <c r="C2740">
        <v>3</v>
      </c>
      <c r="D2740" t="s">
        <v>45</v>
      </c>
      <c r="E2740">
        <v>5</v>
      </c>
      <c r="F2740" t="s">
        <v>211</v>
      </c>
      <c r="G2740" t="s">
        <v>112</v>
      </c>
      <c r="H2740" t="s">
        <v>267</v>
      </c>
      <c r="I2740" t="s">
        <v>213</v>
      </c>
      <c r="J2740" t="s">
        <v>214</v>
      </c>
      <c r="K2740" t="s">
        <v>149</v>
      </c>
      <c r="L2740" t="s">
        <v>215</v>
      </c>
      <c r="M2740" t="s">
        <v>76</v>
      </c>
      <c r="N2740" t="s">
        <v>216</v>
      </c>
      <c r="O2740" s="57">
        <v>46247.513854166667</v>
      </c>
      <c r="P2740" s="57">
        <v>46247.804907407408</v>
      </c>
      <c r="Q2740">
        <v>69365060</v>
      </c>
      <c r="S2740">
        <v>172601796978</v>
      </c>
      <c r="T2740" t="s">
        <v>9649</v>
      </c>
      <c r="U2740" t="s">
        <v>9650</v>
      </c>
      <c r="V2740" t="s">
        <v>9651</v>
      </c>
      <c r="Z2740">
        <v>116.08535740000001</v>
      </c>
      <c r="AA2740">
        <v>-8.5393690000000007</v>
      </c>
      <c r="AB2740" t="s">
        <v>9652</v>
      </c>
      <c r="AC2740" t="s">
        <v>237</v>
      </c>
      <c r="AL2740" t="s">
        <v>218</v>
      </c>
      <c r="AM2740" t="s">
        <v>9653</v>
      </c>
      <c r="AN2740" t="s">
        <v>6</v>
      </c>
      <c r="AO2740" t="s">
        <v>8869</v>
      </c>
      <c r="AP2740" s="57">
        <v>46248.541666666664</v>
      </c>
      <c r="AR2740" t="s">
        <v>219</v>
      </c>
      <c r="AS2740" t="s">
        <v>267</v>
      </c>
      <c r="AT2740" t="s">
        <v>231</v>
      </c>
      <c r="AU2740">
        <v>20260813</v>
      </c>
      <c r="AV2740" t="s">
        <v>222</v>
      </c>
      <c r="AW2740" t="s">
        <v>1014</v>
      </c>
      <c r="AX2740" t="s">
        <v>223</v>
      </c>
      <c r="BA2740" s="57">
        <v>46248.541666666664</v>
      </c>
      <c r="BB2740" t="s">
        <v>9653</v>
      </c>
      <c r="BC2740">
        <v>2026</v>
      </c>
      <c r="BD2740">
        <v>8</v>
      </c>
      <c r="BE2740">
        <v>13</v>
      </c>
      <c r="BF2740" s="6">
        <f t="shared" si="126"/>
        <v>46247</v>
      </c>
      <c r="BG2740">
        <f t="shared" si="127"/>
        <v>-1.5416666666642413</v>
      </c>
      <c r="BH2740" t="str">
        <f t="shared" si="128"/>
        <v>COMPLY</v>
      </c>
      <c r="BI2740" t="str">
        <f>VLOOKUP(H2740,Sheet2!$A$1:$B$270,2,FALSE)</f>
        <v>MATARAM</v>
      </c>
    </row>
    <row r="2741" spans="1:61">
      <c r="A2741">
        <v>2740</v>
      </c>
      <c r="B2741">
        <v>1002528355</v>
      </c>
      <c r="C2741">
        <v>3</v>
      </c>
      <c r="D2741" t="s">
        <v>42</v>
      </c>
      <c r="E2741">
        <v>5</v>
      </c>
      <c r="F2741" t="s">
        <v>102</v>
      </c>
      <c r="G2741" t="s">
        <v>102</v>
      </c>
      <c r="H2741" t="s">
        <v>445</v>
      </c>
      <c r="I2741" t="s">
        <v>213</v>
      </c>
      <c r="J2741" t="s">
        <v>214</v>
      </c>
      <c r="K2741" t="s">
        <v>149</v>
      </c>
      <c r="L2741" t="s">
        <v>215</v>
      </c>
      <c r="M2741" t="s">
        <v>76</v>
      </c>
      <c r="N2741" t="s">
        <v>216</v>
      </c>
      <c r="O2741" s="57">
        <v>46249.565925925926</v>
      </c>
      <c r="P2741" s="57">
        <v>46249.811689814815</v>
      </c>
      <c r="Q2741">
        <v>69366892</v>
      </c>
      <c r="S2741">
        <v>152537204460</v>
      </c>
      <c r="T2741" t="s">
        <v>12579</v>
      </c>
      <c r="U2741" t="s">
        <v>12580</v>
      </c>
      <c r="V2741" t="s">
        <v>12581</v>
      </c>
      <c r="Z2741">
        <v>113.82305700000001</v>
      </c>
      <c r="AA2741">
        <v>-8.0311430000000001</v>
      </c>
      <c r="AB2741" t="s">
        <v>12582</v>
      </c>
      <c r="AC2741" t="s">
        <v>237</v>
      </c>
      <c r="AL2741" t="s">
        <v>218</v>
      </c>
      <c r="AM2741" t="s">
        <v>12583</v>
      </c>
      <c r="AN2741" t="s">
        <v>6</v>
      </c>
      <c r="AO2741" t="s">
        <v>9851</v>
      </c>
      <c r="AP2741" s="57">
        <v>46250.541666666664</v>
      </c>
      <c r="AR2741" t="s">
        <v>219</v>
      </c>
      <c r="AS2741" t="s">
        <v>445</v>
      </c>
      <c r="AT2741" t="s">
        <v>221</v>
      </c>
      <c r="AU2741">
        <v>20260815</v>
      </c>
      <c r="AV2741" t="s">
        <v>222</v>
      </c>
      <c r="AW2741" t="s">
        <v>1052</v>
      </c>
      <c r="AX2741" t="s">
        <v>223</v>
      </c>
      <c r="BA2741" s="57">
        <v>46250.541666666664</v>
      </c>
      <c r="BB2741" t="s">
        <v>12583</v>
      </c>
      <c r="BC2741">
        <v>2026</v>
      </c>
      <c r="BD2741">
        <v>8</v>
      </c>
      <c r="BE2741">
        <v>15</v>
      </c>
      <c r="BF2741" s="6">
        <f t="shared" si="126"/>
        <v>46249</v>
      </c>
      <c r="BG2741">
        <f t="shared" si="127"/>
        <v>-1.5416666666642413</v>
      </c>
      <c r="BH2741" t="str">
        <f t="shared" si="128"/>
        <v>COMPLY</v>
      </c>
      <c r="BI2741" t="str">
        <f>VLOOKUP(H2741,Sheet2!$A$1:$B$270,2,FALSE)</f>
        <v>JEMBER</v>
      </c>
    </row>
    <row r="2742" spans="1:61">
      <c r="A2742">
        <v>2741</v>
      </c>
      <c r="B2742">
        <v>1002516288</v>
      </c>
      <c r="C2742">
        <v>3</v>
      </c>
      <c r="D2742" t="s">
        <v>55</v>
      </c>
      <c r="E2742">
        <v>5</v>
      </c>
      <c r="F2742" t="s">
        <v>265</v>
      </c>
      <c r="G2742" t="s">
        <v>122</v>
      </c>
      <c r="H2742" t="s">
        <v>356</v>
      </c>
      <c r="I2742" t="s">
        <v>213</v>
      </c>
      <c r="J2742" t="s">
        <v>214</v>
      </c>
      <c r="K2742" t="s">
        <v>149</v>
      </c>
      <c r="L2742" t="s">
        <v>215</v>
      </c>
      <c r="M2742" t="s">
        <v>76</v>
      </c>
      <c r="N2742" t="s">
        <v>216</v>
      </c>
      <c r="O2742" s="57">
        <v>46243.361770833333</v>
      </c>
      <c r="P2742" s="57">
        <v>46244.883321759262</v>
      </c>
      <c r="Q2742">
        <v>69361698</v>
      </c>
      <c r="S2742">
        <v>152451212131</v>
      </c>
      <c r="T2742" t="s">
        <v>5878</v>
      </c>
      <c r="U2742" t="s">
        <v>5879</v>
      </c>
      <c r="V2742" t="s">
        <v>5880</v>
      </c>
      <c r="Z2742">
        <v>112.57840400000001</v>
      </c>
      <c r="AA2742">
        <v>-7.0550620000000004</v>
      </c>
      <c r="AB2742" t="s">
        <v>5881</v>
      </c>
      <c r="AC2742" t="s">
        <v>237</v>
      </c>
      <c r="AL2742" t="s">
        <v>218</v>
      </c>
      <c r="AM2742" t="s">
        <v>5882</v>
      </c>
      <c r="AN2742" t="s">
        <v>6</v>
      </c>
      <c r="AO2742" s="57">
        <v>46273.371516203704</v>
      </c>
      <c r="AP2742" s="57">
        <v>46244.333333333336</v>
      </c>
      <c r="AQ2742" t="s">
        <v>248</v>
      </c>
      <c r="AR2742" t="s">
        <v>219</v>
      </c>
      <c r="AS2742" t="s">
        <v>356</v>
      </c>
      <c r="AT2742" t="s">
        <v>231</v>
      </c>
      <c r="AU2742">
        <v>20260810</v>
      </c>
      <c r="AV2742" t="s">
        <v>222</v>
      </c>
      <c r="AW2742" t="s">
        <v>1010</v>
      </c>
      <c r="AX2742" t="s">
        <v>223</v>
      </c>
      <c r="BA2742" s="57">
        <v>46244.333333333336</v>
      </c>
      <c r="BB2742" t="s">
        <v>5882</v>
      </c>
      <c r="BC2742">
        <v>2026</v>
      </c>
      <c r="BD2742">
        <v>8</v>
      </c>
      <c r="BE2742">
        <v>10</v>
      </c>
      <c r="BF2742" s="6">
        <f t="shared" si="126"/>
        <v>46244</v>
      </c>
      <c r="BG2742">
        <f t="shared" si="127"/>
        <v>-0.33333333333575865</v>
      </c>
      <c r="BH2742" t="str">
        <f t="shared" si="128"/>
        <v>COMPLY</v>
      </c>
      <c r="BI2742" t="str">
        <f>VLOOKUP(H2742,Sheet2!$A$1:$B$270,2,FALSE)</f>
        <v>GRESIK</v>
      </c>
    </row>
    <row r="2743" spans="1:61">
      <c r="A2743">
        <v>2742</v>
      </c>
      <c r="B2743">
        <v>1002519267</v>
      </c>
      <c r="C2743">
        <v>3</v>
      </c>
      <c r="D2743" t="s">
        <v>55</v>
      </c>
      <c r="E2743">
        <v>5</v>
      </c>
      <c r="F2743" t="s">
        <v>265</v>
      </c>
      <c r="G2743" t="s">
        <v>128</v>
      </c>
      <c r="H2743" t="s">
        <v>360</v>
      </c>
      <c r="I2743" t="s">
        <v>213</v>
      </c>
      <c r="J2743" t="s">
        <v>214</v>
      </c>
      <c r="K2743" t="s">
        <v>149</v>
      </c>
      <c r="M2743" t="s">
        <v>236</v>
      </c>
      <c r="N2743" t="s">
        <v>216</v>
      </c>
      <c r="O2743" s="57">
        <v>46245.438356481478</v>
      </c>
      <c r="P2743" s="57">
        <v>46245.501851851855</v>
      </c>
      <c r="Q2743">
        <v>69363049</v>
      </c>
      <c r="S2743">
        <v>152412248791</v>
      </c>
      <c r="T2743" t="s">
        <v>7266</v>
      </c>
      <c r="U2743" t="s">
        <v>7830</v>
      </c>
      <c r="Z2743">
        <v>112.6329863</v>
      </c>
      <c r="AA2743">
        <v>-7.2439662</v>
      </c>
      <c r="AB2743" t="s">
        <v>7268</v>
      </c>
      <c r="AC2743" t="s">
        <v>230</v>
      </c>
      <c r="AO2743" s="57">
        <v>46334.444328703707</v>
      </c>
      <c r="AR2743" t="s">
        <v>312</v>
      </c>
      <c r="AS2743" t="s">
        <v>360</v>
      </c>
      <c r="AT2743" t="s">
        <v>231</v>
      </c>
      <c r="AV2743" t="s">
        <v>5537</v>
      </c>
      <c r="AW2743" t="s">
        <v>560</v>
      </c>
      <c r="AX2743" t="s">
        <v>223</v>
      </c>
      <c r="AZ2743" t="s">
        <v>5537</v>
      </c>
      <c r="BF2743" s="6" t="e">
        <f t="shared" si="126"/>
        <v>#NUM!</v>
      </c>
      <c r="BG2743" t="e">
        <f t="shared" si="127"/>
        <v>#NUM!</v>
      </c>
      <c r="BH2743" t="e">
        <f t="shared" si="128"/>
        <v>#NUM!</v>
      </c>
      <c r="BI2743" t="str">
        <f>VLOOKUP(H2743,Sheet2!$A$1:$B$270,2,FALSE)</f>
        <v>SURABAYA UTARA</v>
      </c>
    </row>
    <row r="2744" spans="1:61">
      <c r="A2744">
        <v>2743</v>
      </c>
      <c r="B2744">
        <v>1002519859</v>
      </c>
      <c r="C2744">
        <v>3</v>
      </c>
      <c r="D2744" t="s">
        <v>59</v>
      </c>
      <c r="E2744">
        <v>4</v>
      </c>
      <c r="F2744" t="s">
        <v>243</v>
      </c>
      <c r="G2744" t="s">
        <v>899</v>
      </c>
      <c r="H2744" t="s">
        <v>948</v>
      </c>
      <c r="I2744" t="s">
        <v>213</v>
      </c>
      <c r="J2744" t="s">
        <v>214</v>
      </c>
      <c r="K2744" t="s">
        <v>149</v>
      </c>
      <c r="M2744" t="s">
        <v>76</v>
      </c>
      <c r="N2744" t="s">
        <v>216</v>
      </c>
      <c r="O2744" s="57">
        <v>46245.559745370374</v>
      </c>
      <c r="P2744" s="57">
        <v>46246.612662037034</v>
      </c>
      <c r="Q2744">
        <v>69363316</v>
      </c>
      <c r="S2744">
        <v>142138510552</v>
      </c>
      <c r="T2744" t="s">
        <v>7831</v>
      </c>
      <c r="U2744" t="s">
        <v>7832</v>
      </c>
      <c r="V2744" t="s">
        <v>8720</v>
      </c>
      <c r="Z2744">
        <v>109.95320100000001</v>
      </c>
      <c r="AA2744">
        <v>-7.6811663000000001</v>
      </c>
      <c r="AB2744" t="s">
        <v>7833</v>
      </c>
      <c r="AC2744" t="s">
        <v>290</v>
      </c>
      <c r="AL2744" t="s">
        <v>218</v>
      </c>
      <c r="AM2744" t="s">
        <v>8721</v>
      </c>
      <c r="AN2744" t="s">
        <v>6</v>
      </c>
      <c r="AO2744" s="57">
        <v>46334.569282407407</v>
      </c>
      <c r="AP2744" s="57">
        <v>46247.333333333336</v>
      </c>
      <c r="AR2744" t="s">
        <v>219</v>
      </c>
      <c r="AS2744" t="s">
        <v>948</v>
      </c>
      <c r="AT2744" t="s">
        <v>231</v>
      </c>
      <c r="AU2744">
        <v>20260812</v>
      </c>
      <c r="AV2744" t="s">
        <v>222</v>
      </c>
      <c r="AW2744" t="s">
        <v>561</v>
      </c>
      <c r="AX2744" t="s">
        <v>223</v>
      </c>
      <c r="BA2744" s="57">
        <v>46247.333333333336</v>
      </c>
      <c r="BB2744" t="s">
        <v>8721</v>
      </c>
      <c r="BC2744">
        <v>2026</v>
      </c>
      <c r="BD2744">
        <v>8</v>
      </c>
      <c r="BE2744">
        <v>12</v>
      </c>
      <c r="BF2744" s="6">
        <f t="shared" si="126"/>
        <v>46246</v>
      </c>
      <c r="BG2744">
        <f t="shared" si="127"/>
        <v>-1.3333333333357587</v>
      </c>
      <c r="BH2744" t="str">
        <f t="shared" si="128"/>
        <v>COMPLY</v>
      </c>
      <c r="BI2744" t="e">
        <f>VLOOKUP(H2744,Sheet2!$A$1:$B$270,2,FALSE)</f>
        <v>#N/A</v>
      </c>
    </row>
    <row r="2745" spans="1:61">
      <c r="A2745">
        <v>2744</v>
      </c>
      <c r="B2745">
        <v>1002532920</v>
      </c>
      <c r="C2745">
        <v>3</v>
      </c>
      <c r="D2745" t="s">
        <v>45</v>
      </c>
      <c r="E2745">
        <v>5</v>
      </c>
      <c r="F2745" t="s">
        <v>211</v>
      </c>
      <c r="G2745" t="s">
        <v>116</v>
      </c>
      <c r="H2745" t="s">
        <v>272</v>
      </c>
      <c r="I2745" t="s">
        <v>213</v>
      </c>
      <c r="J2745" t="s">
        <v>214</v>
      </c>
      <c r="K2745" t="s">
        <v>149</v>
      </c>
      <c r="M2745" t="s">
        <v>76</v>
      </c>
      <c r="N2745" t="s">
        <v>216</v>
      </c>
      <c r="O2745" s="57">
        <v>46252.504942129628</v>
      </c>
      <c r="P2745" s="57">
        <v>46252.97042824074</v>
      </c>
      <c r="Q2745">
        <v>69357254</v>
      </c>
      <c r="S2745">
        <v>172604214122</v>
      </c>
      <c r="T2745" t="s">
        <v>2817</v>
      </c>
      <c r="U2745" t="s">
        <v>2818</v>
      </c>
      <c r="V2745" t="s">
        <v>13987</v>
      </c>
      <c r="Z2745">
        <v>116.0407</v>
      </c>
      <c r="AA2745">
        <v>-8.3534000000000006</v>
      </c>
      <c r="AB2745" t="s">
        <v>2819</v>
      </c>
      <c r="AC2745" t="s">
        <v>291</v>
      </c>
      <c r="AL2745" t="s">
        <v>218</v>
      </c>
      <c r="AM2745" t="s">
        <v>13988</v>
      </c>
      <c r="AN2745" t="s">
        <v>6</v>
      </c>
      <c r="AO2745" t="s">
        <v>12893</v>
      </c>
      <c r="AR2745" t="s">
        <v>219</v>
      </c>
      <c r="AS2745" t="s">
        <v>272</v>
      </c>
      <c r="AT2745" t="s">
        <v>231</v>
      </c>
      <c r="AU2745">
        <v>20260818</v>
      </c>
      <c r="AV2745" t="s">
        <v>222</v>
      </c>
      <c r="AW2745" t="s">
        <v>563</v>
      </c>
      <c r="AX2745" t="s">
        <v>223</v>
      </c>
      <c r="BA2745" s="57">
        <v>46252.291666666664</v>
      </c>
      <c r="BB2745" t="s">
        <v>13988</v>
      </c>
      <c r="BC2745">
        <v>2026</v>
      </c>
      <c r="BD2745">
        <v>8</v>
      </c>
      <c r="BE2745">
        <v>18</v>
      </c>
      <c r="BF2745" s="6">
        <f t="shared" si="126"/>
        <v>46252</v>
      </c>
      <c r="BG2745">
        <f t="shared" si="127"/>
        <v>-0.29166666666424135</v>
      </c>
      <c r="BH2745" t="str">
        <f t="shared" si="128"/>
        <v>COMPLY</v>
      </c>
      <c r="BI2745" t="str">
        <f>VLOOKUP(H2745,Sheet2!$A$1:$B$270,2,FALSE)</f>
        <v>SELONG</v>
      </c>
    </row>
    <row r="2746" spans="1:61">
      <c r="A2746">
        <v>2745</v>
      </c>
      <c r="B2746">
        <v>1002532835</v>
      </c>
      <c r="C2746">
        <v>3</v>
      </c>
      <c r="D2746" t="s">
        <v>55</v>
      </c>
      <c r="E2746">
        <v>5</v>
      </c>
      <c r="F2746" t="s">
        <v>228</v>
      </c>
      <c r="G2746" t="s">
        <v>121</v>
      </c>
      <c r="H2746" t="s">
        <v>342</v>
      </c>
      <c r="I2746" t="s">
        <v>213</v>
      </c>
      <c r="J2746" t="s">
        <v>214</v>
      </c>
      <c r="K2746" t="s">
        <v>149</v>
      </c>
      <c r="L2746" t="s">
        <v>215</v>
      </c>
      <c r="M2746" t="s">
        <v>286</v>
      </c>
      <c r="N2746" t="s">
        <v>216</v>
      </c>
      <c r="O2746" s="57">
        <v>46252.48746527778</v>
      </c>
      <c r="P2746" s="57">
        <v>46252.866574074076</v>
      </c>
      <c r="Q2746">
        <v>69368817</v>
      </c>
      <c r="S2746">
        <v>152434913751</v>
      </c>
      <c r="T2746" t="s">
        <v>13989</v>
      </c>
      <c r="U2746" t="s">
        <v>13990</v>
      </c>
      <c r="V2746" t="s">
        <v>13991</v>
      </c>
      <c r="Z2746">
        <v>113.33288155496101</v>
      </c>
      <c r="AA2746">
        <v>-7.2133559434361203</v>
      </c>
      <c r="AB2746" t="s">
        <v>13992</v>
      </c>
      <c r="AC2746" t="s">
        <v>217</v>
      </c>
      <c r="AL2746" t="s">
        <v>218</v>
      </c>
      <c r="AM2746" t="s">
        <v>13993</v>
      </c>
      <c r="AN2746" t="s">
        <v>6</v>
      </c>
      <c r="AO2746" t="s">
        <v>12824</v>
      </c>
      <c r="AP2746" s="57">
        <v>46253.333333333336</v>
      </c>
      <c r="AR2746" t="s">
        <v>241</v>
      </c>
      <c r="AS2746" t="s">
        <v>342</v>
      </c>
      <c r="AT2746" t="s">
        <v>231</v>
      </c>
      <c r="AV2746" t="s">
        <v>905</v>
      </c>
      <c r="AW2746" t="s">
        <v>1020</v>
      </c>
      <c r="AX2746" t="s">
        <v>223</v>
      </c>
      <c r="BA2746" s="57">
        <v>46253.333333333336</v>
      </c>
      <c r="BB2746" t="s">
        <v>13993</v>
      </c>
      <c r="BF2746" s="6" t="e">
        <f t="shared" si="126"/>
        <v>#NUM!</v>
      </c>
      <c r="BG2746" t="e">
        <f t="shared" si="127"/>
        <v>#NUM!</v>
      </c>
      <c r="BH2746" t="e">
        <f t="shared" si="128"/>
        <v>#NUM!</v>
      </c>
      <c r="BI2746" t="str">
        <f>VLOOKUP(H2746,Sheet2!$A$1:$B$270,2,FALSE)</f>
        <v>MADURA</v>
      </c>
    </row>
    <row r="2747" spans="1:61">
      <c r="A2747">
        <v>2746</v>
      </c>
      <c r="B2747">
        <v>1002530622</v>
      </c>
      <c r="C2747">
        <v>3</v>
      </c>
      <c r="D2747" t="s">
        <v>55</v>
      </c>
      <c r="E2747">
        <v>5</v>
      </c>
      <c r="F2747" t="s">
        <v>265</v>
      </c>
      <c r="G2747" t="s">
        <v>122</v>
      </c>
      <c r="H2747" t="s">
        <v>297</v>
      </c>
      <c r="I2747" t="s">
        <v>213</v>
      </c>
      <c r="J2747" t="s">
        <v>214</v>
      </c>
      <c r="K2747" t="s">
        <v>149</v>
      </c>
      <c r="L2747" t="s">
        <v>215</v>
      </c>
      <c r="M2747" t="s">
        <v>258</v>
      </c>
      <c r="N2747" t="s">
        <v>216</v>
      </c>
      <c r="O2747" s="57">
        <v>46251.454131944447</v>
      </c>
      <c r="P2747" s="57">
        <v>46252.641932870371</v>
      </c>
      <c r="Q2747">
        <v>69367920</v>
      </c>
      <c r="S2747">
        <v>152446246210</v>
      </c>
      <c r="T2747" t="s">
        <v>12594</v>
      </c>
      <c r="U2747" t="s">
        <v>12595</v>
      </c>
      <c r="V2747" t="s">
        <v>12596</v>
      </c>
      <c r="Z2747">
        <v>112.601707</v>
      </c>
      <c r="AA2747">
        <v>-7.2468415999999998</v>
      </c>
      <c r="AB2747" t="s">
        <v>12597</v>
      </c>
      <c r="AC2747" t="s">
        <v>237</v>
      </c>
      <c r="AL2747" t="s">
        <v>218</v>
      </c>
      <c r="AM2747" t="s">
        <v>11663</v>
      </c>
      <c r="AN2747" t="s">
        <v>6</v>
      </c>
      <c r="AO2747" t="s">
        <v>10427</v>
      </c>
      <c r="AP2747" s="57">
        <v>46252.333333333336</v>
      </c>
      <c r="AR2747" t="s">
        <v>259</v>
      </c>
      <c r="AS2747" t="s">
        <v>297</v>
      </c>
      <c r="AT2747" t="s">
        <v>231</v>
      </c>
      <c r="AV2747" t="s">
        <v>260</v>
      </c>
      <c r="AW2747" t="s">
        <v>1012</v>
      </c>
      <c r="AX2747" t="s">
        <v>223</v>
      </c>
      <c r="BA2747" s="57">
        <v>46252.333333333336</v>
      </c>
      <c r="BB2747" t="s">
        <v>11663</v>
      </c>
      <c r="BF2747" s="6" t="e">
        <f t="shared" si="126"/>
        <v>#NUM!</v>
      </c>
      <c r="BG2747" t="e">
        <f t="shared" si="127"/>
        <v>#NUM!</v>
      </c>
      <c r="BH2747" t="e">
        <f t="shared" si="128"/>
        <v>#NUM!</v>
      </c>
      <c r="BI2747" t="str">
        <f>VLOOKUP(H2747,Sheet2!$A$1:$B$270,2,FALSE)</f>
        <v>GRESIK</v>
      </c>
    </row>
    <row r="2748" spans="1:61">
      <c r="A2748">
        <v>2747</v>
      </c>
      <c r="B2748">
        <v>1002515666</v>
      </c>
      <c r="C2748">
        <v>3</v>
      </c>
      <c r="D2748" t="s">
        <v>55</v>
      </c>
      <c r="E2748">
        <v>5</v>
      </c>
      <c r="F2748" t="s">
        <v>265</v>
      </c>
      <c r="G2748" t="s">
        <v>122</v>
      </c>
      <c r="H2748" t="s">
        <v>348</v>
      </c>
      <c r="I2748" t="s">
        <v>213</v>
      </c>
      <c r="J2748" t="s">
        <v>214</v>
      </c>
      <c r="K2748" t="s">
        <v>149</v>
      </c>
      <c r="L2748" t="s">
        <v>215</v>
      </c>
      <c r="M2748" t="s">
        <v>76</v>
      </c>
      <c r="N2748" t="s">
        <v>216</v>
      </c>
      <c r="O2748" s="57">
        <v>46242.407592592594</v>
      </c>
      <c r="P2748" s="57">
        <v>46244.711527777778</v>
      </c>
      <c r="Q2748">
        <v>69361287</v>
      </c>
      <c r="S2748">
        <v>152443206921</v>
      </c>
      <c r="T2748" t="s">
        <v>5890</v>
      </c>
      <c r="U2748" t="s">
        <v>5714</v>
      </c>
      <c r="V2748" t="s">
        <v>5891</v>
      </c>
      <c r="Z2748">
        <v>112.424809</v>
      </c>
      <c r="AA2748">
        <v>-7.3290348999999999</v>
      </c>
      <c r="AB2748" t="s">
        <v>5892</v>
      </c>
      <c r="AC2748" t="s">
        <v>217</v>
      </c>
      <c r="AL2748" t="s">
        <v>218</v>
      </c>
      <c r="AM2748" t="s">
        <v>4480</v>
      </c>
      <c r="AN2748" t="s">
        <v>6</v>
      </c>
      <c r="AO2748" s="57">
        <v>46242.413252314815</v>
      </c>
      <c r="AP2748" s="57">
        <v>46244.333333333336</v>
      </c>
      <c r="AR2748" t="s">
        <v>219</v>
      </c>
      <c r="AS2748" t="s">
        <v>348</v>
      </c>
      <c r="AT2748" t="s">
        <v>231</v>
      </c>
      <c r="AU2748">
        <v>20260810</v>
      </c>
      <c r="AV2748" t="s">
        <v>222</v>
      </c>
      <c r="AW2748" t="s">
        <v>1010</v>
      </c>
      <c r="AX2748" t="s">
        <v>223</v>
      </c>
      <c r="BA2748" s="57">
        <v>46244.333333333336</v>
      </c>
      <c r="BB2748" t="s">
        <v>4480</v>
      </c>
      <c r="BC2748">
        <v>2026</v>
      </c>
      <c r="BD2748">
        <v>8</v>
      </c>
      <c r="BE2748">
        <v>10</v>
      </c>
      <c r="BF2748" s="6">
        <f t="shared" si="126"/>
        <v>46244</v>
      </c>
      <c r="BG2748">
        <f t="shared" si="127"/>
        <v>-0.33333333333575865</v>
      </c>
      <c r="BH2748" t="str">
        <f t="shared" si="128"/>
        <v>COMPLY</v>
      </c>
      <c r="BI2748" t="str">
        <f>VLOOKUP(H2748,Sheet2!$A$1:$B$270,2,FALSE)</f>
        <v>GRESIK</v>
      </c>
    </row>
    <row r="2749" spans="1:61">
      <c r="A2749">
        <v>2748</v>
      </c>
      <c r="B2749">
        <v>1002524600</v>
      </c>
      <c r="C2749">
        <v>3</v>
      </c>
      <c r="D2749" t="s">
        <v>59</v>
      </c>
      <c r="E2749">
        <v>4</v>
      </c>
      <c r="F2749" t="s">
        <v>567</v>
      </c>
      <c r="G2749" t="s">
        <v>609</v>
      </c>
      <c r="H2749" t="s">
        <v>611</v>
      </c>
      <c r="I2749" t="s">
        <v>213</v>
      </c>
      <c r="J2749" t="s">
        <v>214</v>
      </c>
      <c r="K2749" t="s">
        <v>149</v>
      </c>
      <c r="M2749" t="s">
        <v>76</v>
      </c>
      <c r="N2749" t="s">
        <v>216</v>
      </c>
      <c r="O2749" s="57">
        <v>46247.624027777776</v>
      </c>
      <c r="P2749" s="57">
        <v>46247.681817129633</v>
      </c>
      <c r="Q2749">
        <v>69364787</v>
      </c>
      <c r="R2749">
        <v>2745060358</v>
      </c>
      <c r="S2749">
        <v>141114227925</v>
      </c>
      <c r="T2749" t="s">
        <v>9529</v>
      </c>
      <c r="U2749" t="s">
        <v>9654</v>
      </c>
      <c r="V2749" t="s">
        <v>9655</v>
      </c>
      <c r="Z2749">
        <v>110.35768299999999</v>
      </c>
      <c r="AA2749">
        <v>-7.8096459999999999</v>
      </c>
      <c r="AB2749" t="s">
        <v>9532</v>
      </c>
      <c r="AC2749" t="s">
        <v>290</v>
      </c>
      <c r="AL2749" t="s">
        <v>218</v>
      </c>
      <c r="AM2749" t="s">
        <v>9656</v>
      </c>
      <c r="AN2749" t="s">
        <v>6</v>
      </c>
      <c r="AO2749" t="s">
        <v>9230</v>
      </c>
      <c r="AR2749" t="s">
        <v>219</v>
      </c>
      <c r="AS2749" t="s">
        <v>611</v>
      </c>
      <c r="AT2749" t="s">
        <v>231</v>
      </c>
      <c r="AU2749">
        <v>20260813</v>
      </c>
      <c r="AV2749" t="s">
        <v>222</v>
      </c>
      <c r="AW2749" t="s">
        <v>561</v>
      </c>
      <c r="AX2749" t="s">
        <v>223</v>
      </c>
      <c r="BA2749" s="57">
        <v>46247.291666666664</v>
      </c>
      <c r="BB2749" t="s">
        <v>9656</v>
      </c>
      <c r="BC2749">
        <v>2026</v>
      </c>
      <c r="BD2749">
        <v>8</v>
      </c>
      <c r="BE2749">
        <v>13</v>
      </c>
      <c r="BF2749" s="6">
        <f t="shared" si="126"/>
        <v>46247</v>
      </c>
      <c r="BG2749">
        <f t="shared" si="127"/>
        <v>-0.29166666666424135</v>
      </c>
      <c r="BH2749" t="str">
        <f t="shared" si="128"/>
        <v>COMPLY</v>
      </c>
      <c r="BI2749" t="e">
        <f>VLOOKUP(H2749,Sheet2!$A$1:$B$270,2,FALSE)</f>
        <v>#N/A</v>
      </c>
    </row>
    <row r="2750" spans="1:61">
      <c r="A2750">
        <v>2749</v>
      </c>
      <c r="B2750">
        <v>1002519133</v>
      </c>
      <c r="C2750">
        <v>3</v>
      </c>
      <c r="D2750" t="s">
        <v>51</v>
      </c>
      <c r="E2750">
        <v>4</v>
      </c>
      <c r="F2750" t="s">
        <v>273</v>
      </c>
      <c r="G2750" t="s">
        <v>339</v>
      </c>
      <c r="H2750" t="s">
        <v>1075</v>
      </c>
      <c r="I2750" t="s">
        <v>213</v>
      </c>
      <c r="J2750" t="s">
        <v>214</v>
      </c>
      <c r="K2750" t="s">
        <v>149</v>
      </c>
      <c r="L2750" t="s">
        <v>215</v>
      </c>
      <c r="M2750" t="s">
        <v>76</v>
      </c>
      <c r="N2750" t="s">
        <v>216</v>
      </c>
      <c r="O2750" s="57">
        <v>46245.413854166669</v>
      </c>
      <c r="P2750" s="57">
        <v>46247.592106481483</v>
      </c>
      <c r="Q2750">
        <v>69362970</v>
      </c>
      <c r="S2750">
        <v>142552107758</v>
      </c>
      <c r="T2750" t="s">
        <v>2342</v>
      </c>
      <c r="U2750" t="s">
        <v>7834</v>
      </c>
      <c r="V2750" t="s">
        <v>7835</v>
      </c>
      <c r="Z2750">
        <v>111.594678</v>
      </c>
      <c r="AA2750">
        <v>-7.1478570000000001</v>
      </c>
      <c r="AB2750" t="s">
        <v>7836</v>
      </c>
      <c r="AC2750" t="s">
        <v>237</v>
      </c>
      <c r="AL2750" t="s">
        <v>218</v>
      </c>
      <c r="AM2750" t="s">
        <v>7837</v>
      </c>
      <c r="AN2750" t="s">
        <v>6</v>
      </c>
      <c r="AO2750" s="57">
        <v>46334.42396990741</v>
      </c>
      <c r="AP2750" s="57">
        <v>46246.333333333336</v>
      </c>
      <c r="AR2750" t="s">
        <v>219</v>
      </c>
      <c r="AS2750" t="s">
        <v>1075</v>
      </c>
      <c r="AT2750" t="s">
        <v>231</v>
      </c>
      <c r="AU2750">
        <v>20260813</v>
      </c>
      <c r="AV2750" t="s">
        <v>222</v>
      </c>
      <c r="AW2750" t="s">
        <v>551</v>
      </c>
      <c r="AX2750" t="s">
        <v>223</v>
      </c>
      <c r="BA2750" s="57">
        <v>46246.333333333336</v>
      </c>
      <c r="BB2750" t="s">
        <v>7837</v>
      </c>
      <c r="BC2750">
        <v>2026</v>
      </c>
      <c r="BD2750">
        <v>8</v>
      </c>
      <c r="BE2750">
        <v>13</v>
      </c>
      <c r="BF2750" s="6">
        <f t="shared" si="126"/>
        <v>46247</v>
      </c>
      <c r="BG2750">
        <f t="shared" si="127"/>
        <v>0.66666666666424135</v>
      </c>
      <c r="BH2750" t="str">
        <f t="shared" si="128"/>
        <v>COMPLY</v>
      </c>
      <c r="BI2750" t="e">
        <f>VLOOKUP(H2750,Sheet2!$A$1:$B$270,2,FALSE)</f>
        <v>#N/A</v>
      </c>
    </row>
    <row r="2751" spans="1:61">
      <c r="A2751">
        <v>2750</v>
      </c>
      <c r="B2751">
        <v>1002528172</v>
      </c>
      <c r="C2751">
        <v>3</v>
      </c>
      <c r="D2751" t="s">
        <v>45</v>
      </c>
      <c r="E2751">
        <v>5</v>
      </c>
      <c r="F2751" t="s">
        <v>211</v>
      </c>
      <c r="G2751" t="s">
        <v>112</v>
      </c>
      <c r="H2751" t="s">
        <v>244</v>
      </c>
      <c r="I2751" t="s">
        <v>213</v>
      </c>
      <c r="J2751" t="s">
        <v>214</v>
      </c>
      <c r="K2751" t="s">
        <v>149</v>
      </c>
      <c r="L2751" t="s">
        <v>215</v>
      </c>
      <c r="M2751" t="s">
        <v>225</v>
      </c>
      <c r="N2751" t="s">
        <v>216</v>
      </c>
      <c r="O2751" s="57">
        <v>46249.506203703706</v>
      </c>
      <c r="P2751" s="57">
        <v>46250.546469907407</v>
      </c>
      <c r="Q2751">
        <v>69366797</v>
      </c>
      <c r="S2751">
        <v>172605804157</v>
      </c>
      <c r="T2751" t="s">
        <v>12603</v>
      </c>
      <c r="U2751" t="s">
        <v>12604</v>
      </c>
      <c r="V2751" t="s">
        <v>12605</v>
      </c>
      <c r="Z2751">
        <v>116.23456985619001</v>
      </c>
      <c r="AA2751">
        <v>-8.5934738728102893</v>
      </c>
      <c r="AB2751" t="s">
        <v>12606</v>
      </c>
      <c r="AC2751" t="s">
        <v>237</v>
      </c>
      <c r="AL2751" t="s">
        <v>218</v>
      </c>
      <c r="AM2751" t="s">
        <v>11439</v>
      </c>
      <c r="AN2751" t="s">
        <v>6</v>
      </c>
      <c r="AO2751" t="s">
        <v>9840</v>
      </c>
      <c r="AP2751" s="57">
        <v>46250.541666666664</v>
      </c>
      <c r="AR2751" t="s">
        <v>18</v>
      </c>
      <c r="AS2751" t="s">
        <v>244</v>
      </c>
      <c r="AT2751" t="s">
        <v>231</v>
      </c>
      <c r="AV2751" t="s">
        <v>227</v>
      </c>
      <c r="AW2751" t="s">
        <v>1021</v>
      </c>
      <c r="AX2751" t="s">
        <v>223</v>
      </c>
      <c r="BA2751" s="57">
        <v>46250.541666666664</v>
      </c>
      <c r="BB2751" t="s">
        <v>11439</v>
      </c>
      <c r="BF2751" s="6" t="e">
        <f t="shared" si="126"/>
        <v>#NUM!</v>
      </c>
      <c r="BG2751" t="e">
        <f t="shared" si="127"/>
        <v>#NUM!</v>
      </c>
      <c r="BH2751" t="e">
        <f t="shared" si="128"/>
        <v>#NUM!</v>
      </c>
      <c r="BI2751" t="str">
        <f>VLOOKUP(H2751,Sheet2!$A$1:$B$270,2,FALSE)</f>
        <v>MATARAM</v>
      </c>
    </row>
    <row r="2752" spans="1:61">
      <c r="A2752">
        <v>2751</v>
      </c>
      <c r="B2752">
        <v>1002514010</v>
      </c>
      <c r="C2752">
        <v>3</v>
      </c>
      <c r="D2752" t="s">
        <v>51</v>
      </c>
      <c r="E2752">
        <v>4</v>
      </c>
      <c r="F2752" t="s">
        <v>273</v>
      </c>
      <c r="G2752" t="s">
        <v>273</v>
      </c>
      <c r="H2752" t="s">
        <v>946</v>
      </c>
      <c r="I2752" t="s">
        <v>213</v>
      </c>
      <c r="J2752" t="s">
        <v>214</v>
      </c>
      <c r="K2752" t="s">
        <v>149</v>
      </c>
      <c r="L2752" t="s">
        <v>215</v>
      </c>
      <c r="M2752" t="s">
        <v>933</v>
      </c>
      <c r="N2752" t="s">
        <v>216</v>
      </c>
      <c r="O2752" s="57">
        <v>46241.420810185184</v>
      </c>
      <c r="P2752" s="57">
        <v>46244.425092592595</v>
      </c>
      <c r="Q2752">
        <v>69360504</v>
      </c>
      <c r="S2752">
        <v>142401145992</v>
      </c>
      <c r="T2752" t="s">
        <v>5893</v>
      </c>
      <c r="U2752" t="s">
        <v>5894</v>
      </c>
      <c r="V2752" t="s">
        <v>5895</v>
      </c>
      <c r="Z2752">
        <v>110.897185207616</v>
      </c>
      <c r="AA2752">
        <v>-6.7436210606213001</v>
      </c>
      <c r="AB2752" t="s">
        <v>5896</v>
      </c>
      <c r="AC2752" t="s">
        <v>1067</v>
      </c>
      <c r="AL2752" t="s">
        <v>218</v>
      </c>
      <c r="AM2752" t="s">
        <v>5897</v>
      </c>
      <c r="AN2752" t="s">
        <v>6</v>
      </c>
      <c r="AO2752" s="57">
        <v>46211.423703703702</v>
      </c>
      <c r="AP2752" s="57">
        <v>46242.333333333336</v>
      </c>
      <c r="AQ2752" t="s">
        <v>903</v>
      </c>
      <c r="AR2752" t="s">
        <v>12</v>
      </c>
      <c r="AS2752" t="s">
        <v>946</v>
      </c>
      <c r="AT2752" t="s">
        <v>231</v>
      </c>
      <c r="AV2752" t="s">
        <v>917</v>
      </c>
      <c r="AW2752" t="s">
        <v>5898</v>
      </c>
      <c r="AX2752" t="s">
        <v>223</v>
      </c>
      <c r="BA2752" s="57">
        <v>46242.333333333336</v>
      </c>
      <c r="BB2752" t="s">
        <v>5897</v>
      </c>
      <c r="BF2752" s="6" t="e">
        <f t="shared" si="126"/>
        <v>#NUM!</v>
      </c>
      <c r="BG2752" t="e">
        <f t="shared" si="127"/>
        <v>#NUM!</v>
      </c>
      <c r="BH2752" t="e">
        <f t="shared" si="128"/>
        <v>#NUM!</v>
      </c>
      <c r="BI2752" t="e">
        <f>VLOOKUP(H2752,Sheet2!$A$1:$B$270,2,FALSE)</f>
        <v>#N/A</v>
      </c>
    </row>
    <row r="2753" spans="1:61">
      <c r="A2753">
        <v>2752</v>
      </c>
      <c r="B2753">
        <v>1002514402</v>
      </c>
      <c r="C2753">
        <v>3</v>
      </c>
      <c r="D2753" t="s">
        <v>59</v>
      </c>
      <c r="E2753">
        <v>4</v>
      </c>
      <c r="F2753" t="s">
        <v>567</v>
      </c>
      <c r="G2753" t="s">
        <v>609</v>
      </c>
      <c r="H2753" t="s">
        <v>610</v>
      </c>
      <c r="I2753" t="s">
        <v>213</v>
      </c>
      <c r="J2753" t="s">
        <v>214</v>
      </c>
      <c r="K2753" t="s">
        <v>149</v>
      </c>
      <c r="L2753" t="s">
        <v>215</v>
      </c>
      <c r="M2753" t="s">
        <v>933</v>
      </c>
      <c r="N2753" t="s">
        <v>216</v>
      </c>
      <c r="O2753" s="57">
        <v>46241.488842592589</v>
      </c>
      <c r="P2753" s="57">
        <v>46244.490648148145</v>
      </c>
      <c r="Q2753">
        <v>69360675</v>
      </c>
      <c r="S2753">
        <v>146130138396</v>
      </c>
      <c r="T2753" t="s">
        <v>5899</v>
      </c>
      <c r="U2753" t="s">
        <v>5115</v>
      </c>
      <c r="V2753" t="s">
        <v>5900</v>
      </c>
      <c r="Z2753">
        <v>110.38864700000001</v>
      </c>
      <c r="AA2753">
        <v>-7.7112689999999997</v>
      </c>
      <c r="AB2753" t="s">
        <v>5901</v>
      </c>
      <c r="AC2753" t="s">
        <v>237</v>
      </c>
      <c r="AL2753" t="s">
        <v>218</v>
      </c>
      <c r="AM2753" t="s">
        <v>5902</v>
      </c>
      <c r="AN2753" t="s">
        <v>6</v>
      </c>
      <c r="AO2753" s="57">
        <v>46211.496574074074</v>
      </c>
      <c r="AP2753" s="57">
        <v>46242.333333333336</v>
      </c>
      <c r="AQ2753" t="s">
        <v>564</v>
      </c>
      <c r="AR2753" t="s">
        <v>12</v>
      </c>
      <c r="AS2753" t="s">
        <v>610</v>
      </c>
      <c r="AT2753" t="s">
        <v>231</v>
      </c>
      <c r="AV2753" t="s">
        <v>917</v>
      </c>
      <c r="AW2753" t="s">
        <v>1014</v>
      </c>
      <c r="AX2753" t="s">
        <v>223</v>
      </c>
      <c r="BA2753" s="57">
        <v>46242.333333333336</v>
      </c>
      <c r="BB2753" t="s">
        <v>5902</v>
      </c>
      <c r="BF2753" s="6" t="e">
        <f t="shared" si="126"/>
        <v>#NUM!</v>
      </c>
      <c r="BG2753" t="e">
        <f t="shared" si="127"/>
        <v>#NUM!</v>
      </c>
      <c r="BH2753" t="e">
        <f t="shared" si="128"/>
        <v>#NUM!</v>
      </c>
      <c r="BI2753" t="e">
        <f>VLOOKUP(H2753,Sheet2!$A$1:$B$270,2,FALSE)</f>
        <v>#N/A</v>
      </c>
    </row>
    <row r="2754" spans="1:61">
      <c r="A2754">
        <v>2753</v>
      </c>
      <c r="B2754">
        <v>1002509826</v>
      </c>
      <c r="C2754">
        <v>3</v>
      </c>
      <c r="D2754" t="s">
        <v>34</v>
      </c>
      <c r="E2754">
        <v>5</v>
      </c>
      <c r="F2754" t="s">
        <v>573</v>
      </c>
      <c r="G2754" t="s">
        <v>84</v>
      </c>
      <c r="H2754" t="s">
        <v>253</v>
      </c>
      <c r="I2754" t="s">
        <v>213</v>
      </c>
      <c r="J2754" t="s">
        <v>214</v>
      </c>
      <c r="K2754" t="s">
        <v>149</v>
      </c>
      <c r="L2754" t="s">
        <v>215</v>
      </c>
      <c r="M2754" t="s">
        <v>76</v>
      </c>
      <c r="N2754" t="s">
        <v>216</v>
      </c>
      <c r="O2754" s="57">
        <v>46239.407604166663</v>
      </c>
      <c r="P2754" s="57">
        <v>46240.565717592595</v>
      </c>
      <c r="Q2754">
        <v>69358843</v>
      </c>
      <c r="S2754">
        <v>172425707971</v>
      </c>
      <c r="T2754" t="s">
        <v>3852</v>
      </c>
      <c r="U2754" t="s">
        <v>3853</v>
      </c>
      <c r="V2754" t="s">
        <v>3854</v>
      </c>
      <c r="Z2754">
        <v>114.77651419999999</v>
      </c>
      <c r="AA2754">
        <v>-8.1833846000000001</v>
      </c>
      <c r="AB2754" t="s">
        <v>3855</v>
      </c>
      <c r="AC2754" t="s">
        <v>217</v>
      </c>
      <c r="AL2754" t="s">
        <v>218</v>
      </c>
      <c r="AM2754" t="s">
        <v>1821</v>
      </c>
      <c r="AN2754" t="s">
        <v>6</v>
      </c>
      <c r="AO2754" s="57">
        <v>46150.413344907407</v>
      </c>
      <c r="AP2754" s="57">
        <v>46240.333333333336</v>
      </c>
      <c r="AR2754" t="s">
        <v>219</v>
      </c>
      <c r="AS2754" t="s">
        <v>253</v>
      </c>
      <c r="AT2754" t="s">
        <v>231</v>
      </c>
      <c r="AU2754">
        <v>20260806</v>
      </c>
      <c r="AV2754" t="s">
        <v>222</v>
      </c>
      <c r="AW2754" t="s">
        <v>1018</v>
      </c>
      <c r="AX2754" t="s">
        <v>223</v>
      </c>
      <c r="BA2754" s="57">
        <v>46240.333333333336</v>
      </c>
      <c r="BB2754" t="s">
        <v>1821</v>
      </c>
      <c r="BC2754">
        <v>2026</v>
      </c>
      <c r="BD2754">
        <v>8</v>
      </c>
      <c r="BE2754">
        <v>6</v>
      </c>
      <c r="BF2754" s="6">
        <f t="shared" si="126"/>
        <v>46240</v>
      </c>
      <c r="BG2754">
        <f t="shared" si="127"/>
        <v>-0.33333333333575865</v>
      </c>
      <c r="BH2754" t="str">
        <f t="shared" si="128"/>
        <v>COMPLY</v>
      </c>
      <c r="BI2754" t="str">
        <f>VLOOKUP(H2754,Sheet2!$A$1:$B$270,2,FALSE)</f>
        <v>SINGARAJA</v>
      </c>
    </row>
    <row r="2755" spans="1:61">
      <c r="A2755">
        <v>2754</v>
      </c>
      <c r="B2755">
        <v>1002527208</v>
      </c>
      <c r="C2755">
        <v>3</v>
      </c>
      <c r="D2755" t="s">
        <v>51</v>
      </c>
      <c r="E2755">
        <v>4</v>
      </c>
      <c r="F2755" t="s">
        <v>235</v>
      </c>
      <c r="G2755" t="s">
        <v>584</v>
      </c>
      <c r="H2755" t="s">
        <v>617</v>
      </c>
      <c r="I2755" t="s">
        <v>213</v>
      </c>
      <c r="J2755" t="s">
        <v>214</v>
      </c>
      <c r="K2755" t="s">
        <v>149</v>
      </c>
      <c r="L2755" t="s">
        <v>606</v>
      </c>
      <c r="M2755" t="s">
        <v>575</v>
      </c>
      <c r="N2755" t="s">
        <v>216</v>
      </c>
      <c r="O2755" s="57">
        <v>46248.695092592592</v>
      </c>
      <c r="P2755" s="57">
        <v>46250.525231481479</v>
      </c>
      <c r="Q2755">
        <v>69366366</v>
      </c>
      <c r="R2755">
        <v>2716011086</v>
      </c>
      <c r="S2755">
        <v>142505404801</v>
      </c>
      <c r="T2755" t="s">
        <v>11884</v>
      </c>
      <c r="U2755" t="s">
        <v>12611</v>
      </c>
      <c r="V2755" t="s">
        <v>12612</v>
      </c>
      <c r="Z2755">
        <v>110.768031589686</v>
      </c>
      <c r="AA2755">
        <v>-7.55307288677621</v>
      </c>
      <c r="AB2755" t="s">
        <v>11887</v>
      </c>
      <c r="AC2755" t="s">
        <v>217</v>
      </c>
      <c r="AL2755" t="s">
        <v>218</v>
      </c>
      <c r="AM2755" t="s">
        <v>10070</v>
      </c>
      <c r="AN2755" t="s">
        <v>6</v>
      </c>
      <c r="AO2755" t="s">
        <v>11169</v>
      </c>
      <c r="AP2755" s="57">
        <v>46249.541666666664</v>
      </c>
      <c r="AR2755" t="s">
        <v>14</v>
      </c>
      <c r="AS2755" t="s">
        <v>617</v>
      </c>
      <c r="AT2755" t="s">
        <v>231</v>
      </c>
      <c r="AV2755" t="s">
        <v>12613</v>
      </c>
      <c r="AW2755" t="s">
        <v>11784</v>
      </c>
      <c r="AX2755" t="s">
        <v>223</v>
      </c>
      <c r="BA2755" s="57">
        <v>46249.541666666664</v>
      </c>
      <c r="BB2755" t="s">
        <v>10070</v>
      </c>
      <c r="BF2755" s="6" t="e">
        <f t="shared" ref="BF2755:BF2818" si="129">DATE(BC2755,BD2755,BE2755)</f>
        <v>#NUM!</v>
      </c>
      <c r="BG2755" t="e">
        <f t="shared" ref="BG2755:BG2818" si="130">BF2755-BA2755</f>
        <v>#NUM!</v>
      </c>
      <c r="BH2755" t="e">
        <f t="shared" ref="BH2755:BH2818" si="131">IF(BG2755=1,"COMPLY",IF(BG2755&lt;1,"COMPLY","NOT COMPLY"))</f>
        <v>#NUM!</v>
      </c>
      <c r="BI2755" t="e">
        <f>VLOOKUP(H2755,Sheet2!$A$1:$B$270,2,FALSE)</f>
        <v>#N/A</v>
      </c>
    </row>
    <row r="2756" spans="1:61">
      <c r="A2756">
        <v>2755</v>
      </c>
      <c r="B2756">
        <v>1002533798</v>
      </c>
      <c r="C2756">
        <v>3</v>
      </c>
      <c r="D2756" t="s">
        <v>42</v>
      </c>
      <c r="E2756">
        <v>5</v>
      </c>
      <c r="F2756" t="s">
        <v>233</v>
      </c>
      <c r="G2756" t="s">
        <v>105</v>
      </c>
      <c r="H2756" t="s">
        <v>444</v>
      </c>
      <c r="I2756" t="s">
        <v>213</v>
      </c>
      <c r="J2756" t="s">
        <v>214</v>
      </c>
      <c r="K2756" t="s">
        <v>149</v>
      </c>
      <c r="M2756" t="s">
        <v>76</v>
      </c>
      <c r="N2756" t="s">
        <v>216</v>
      </c>
      <c r="O2756" s="57">
        <v>46252.639826388891</v>
      </c>
      <c r="P2756" s="57">
        <v>46252.795451388891</v>
      </c>
      <c r="Q2756">
        <v>69367304</v>
      </c>
      <c r="S2756">
        <v>152330220746</v>
      </c>
      <c r="T2756" t="s">
        <v>9937</v>
      </c>
      <c r="U2756" t="s">
        <v>13994</v>
      </c>
      <c r="V2756" t="s">
        <v>13995</v>
      </c>
      <c r="Z2756">
        <v>112.53407764000001</v>
      </c>
      <c r="AA2756">
        <v>-7.5755440600000004</v>
      </c>
      <c r="AB2756" t="s">
        <v>9940</v>
      </c>
      <c r="AC2756" t="s">
        <v>230</v>
      </c>
      <c r="AL2756" t="s">
        <v>218</v>
      </c>
      <c r="AM2756" t="s">
        <v>13996</v>
      </c>
      <c r="AN2756" t="s">
        <v>6</v>
      </c>
      <c r="AO2756" t="s">
        <v>12887</v>
      </c>
      <c r="AR2756" t="s">
        <v>219</v>
      </c>
      <c r="AS2756" t="s">
        <v>444</v>
      </c>
      <c r="AT2756" t="s">
        <v>231</v>
      </c>
      <c r="AU2756">
        <v>20260818</v>
      </c>
      <c r="AV2756" t="s">
        <v>222</v>
      </c>
      <c r="AW2756" t="s">
        <v>563</v>
      </c>
      <c r="AX2756" t="s">
        <v>223</v>
      </c>
      <c r="BA2756" s="57">
        <v>46252.291666666664</v>
      </c>
      <c r="BB2756" t="s">
        <v>13996</v>
      </c>
      <c r="BC2756">
        <v>2026</v>
      </c>
      <c r="BD2756">
        <v>8</v>
      </c>
      <c r="BE2756">
        <v>18</v>
      </c>
      <c r="BF2756" s="6">
        <f t="shared" si="129"/>
        <v>46252</v>
      </c>
      <c r="BG2756">
        <f t="shared" si="130"/>
        <v>-0.29166666666424135</v>
      </c>
      <c r="BH2756" t="str">
        <f t="shared" si="131"/>
        <v>COMPLY</v>
      </c>
      <c r="BI2756" t="str">
        <f>VLOOKUP(H2756,Sheet2!$A$1:$B$270,2,FALSE)</f>
        <v>MOJOKERTO</v>
      </c>
    </row>
    <row r="2757" spans="1:61">
      <c r="A2757">
        <v>2756</v>
      </c>
      <c r="B2757">
        <v>1002522576</v>
      </c>
      <c r="C2757">
        <v>3</v>
      </c>
      <c r="D2757" t="s">
        <v>51</v>
      </c>
      <c r="E2757">
        <v>4</v>
      </c>
      <c r="F2757" t="s">
        <v>273</v>
      </c>
      <c r="G2757" t="s">
        <v>569</v>
      </c>
      <c r="H2757" t="s">
        <v>1050</v>
      </c>
      <c r="I2757" t="s">
        <v>213</v>
      </c>
      <c r="J2757" t="s">
        <v>214</v>
      </c>
      <c r="K2757" t="s">
        <v>149</v>
      </c>
      <c r="L2757" t="s">
        <v>215</v>
      </c>
      <c r="M2757" t="s">
        <v>76</v>
      </c>
      <c r="N2757" t="s">
        <v>216</v>
      </c>
      <c r="O2757" s="57">
        <v>46246.634675925925</v>
      </c>
      <c r="P2757" s="57">
        <v>46247.666805555556</v>
      </c>
      <c r="Q2757">
        <v>69364403</v>
      </c>
      <c r="S2757">
        <v>142521103427</v>
      </c>
      <c r="T2757" t="s">
        <v>8723</v>
      </c>
      <c r="U2757" t="s">
        <v>8724</v>
      </c>
      <c r="V2757" t="s">
        <v>8725</v>
      </c>
      <c r="Z2757">
        <v>110.8622</v>
      </c>
      <c r="AA2757">
        <v>-7.0557059999999998</v>
      </c>
      <c r="AB2757" t="s">
        <v>8726</v>
      </c>
      <c r="AC2757" t="s">
        <v>237</v>
      </c>
      <c r="AL2757" t="s">
        <v>218</v>
      </c>
      <c r="AM2757" t="s">
        <v>8258</v>
      </c>
      <c r="AN2757" t="s">
        <v>6</v>
      </c>
      <c r="AO2757" s="57">
        <v>46364.642789351848</v>
      </c>
      <c r="AP2757" s="57">
        <v>46247.541666666664</v>
      </c>
      <c r="AR2757" t="s">
        <v>219</v>
      </c>
      <c r="AS2757" t="s">
        <v>1050</v>
      </c>
      <c r="AT2757" t="s">
        <v>231</v>
      </c>
      <c r="AU2757">
        <v>20260813</v>
      </c>
      <c r="AV2757" t="s">
        <v>222</v>
      </c>
      <c r="AW2757" t="s">
        <v>1010</v>
      </c>
      <c r="AX2757" t="s">
        <v>223</v>
      </c>
      <c r="BA2757" s="57">
        <v>46247.541666666664</v>
      </c>
      <c r="BB2757" t="s">
        <v>8258</v>
      </c>
      <c r="BC2757">
        <v>2026</v>
      </c>
      <c r="BD2757">
        <v>8</v>
      </c>
      <c r="BE2757">
        <v>13</v>
      </c>
      <c r="BF2757" s="6">
        <f t="shared" si="129"/>
        <v>46247</v>
      </c>
      <c r="BG2757">
        <f t="shared" si="130"/>
        <v>-0.54166666666424135</v>
      </c>
      <c r="BH2757" t="str">
        <f t="shared" si="131"/>
        <v>COMPLY</v>
      </c>
      <c r="BI2757" t="e">
        <f>VLOOKUP(H2757,Sheet2!$A$1:$B$270,2,FALSE)</f>
        <v>#N/A</v>
      </c>
    </row>
    <row r="2758" spans="1:61">
      <c r="A2758">
        <v>2757</v>
      </c>
      <c r="B2758">
        <v>1002506573</v>
      </c>
      <c r="C2758">
        <v>3</v>
      </c>
      <c r="D2758" t="s">
        <v>49</v>
      </c>
      <c r="E2758">
        <v>4</v>
      </c>
      <c r="F2758" t="s">
        <v>246</v>
      </c>
      <c r="G2758" t="s">
        <v>247</v>
      </c>
      <c r="H2758" t="s">
        <v>624</v>
      </c>
      <c r="I2758" t="s">
        <v>213</v>
      </c>
      <c r="J2758" t="s">
        <v>214</v>
      </c>
      <c r="K2758" t="s">
        <v>149</v>
      </c>
      <c r="L2758" t="s">
        <v>215</v>
      </c>
      <c r="M2758" t="s">
        <v>76</v>
      </c>
      <c r="N2758" t="s">
        <v>216</v>
      </c>
      <c r="O2758" s="57">
        <v>46237.7187037037</v>
      </c>
      <c r="P2758" s="57">
        <v>46239.488854166666</v>
      </c>
      <c r="Q2758">
        <v>69357811</v>
      </c>
      <c r="S2758">
        <v>143424113003</v>
      </c>
      <c r="T2758" t="s">
        <v>3875</v>
      </c>
      <c r="U2758" t="s">
        <v>3876</v>
      </c>
      <c r="V2758" t="s">
        <v>3877</v>
      </c>
      <c r="Z2758">
        <v>110.4736679</v>
      </c>
      <c r="AA2758">
        <v>-6.9502135999999997</v>
      </c>
      <c r="AB2758" t="s">
        <v>3878</v>
      </c>
      <c r="AC2758" t="s">
        <v>217</v>
      </c>
      <c r="AL2758" t="s">
        <v>218</v>
      </c>
      <c r="AM2758" t="s">
        <v>3879</v>
      </c>
      <c r="AN2758" t="s">
        <v>6</v>
      </c>
      <c r="AO2758" s="57">
        <v>46089.725613425922</v>
      </c>
      <c r="AP2758" s="57">
        <v>46238.625</v>
      </c>
      <c r="AR2758" t="s">
        <v>219</v>
      </c>
      <c r="AS2758" t="s">
        <v>624</v>
      </c>
      <c r="AT2758" t="s">
        <v>231</v>
      </c>
      <c r="AU2758">
        <v>20260805</v>
      </c>
      <c r="AV2758" t="s">
        <v>222</v>
      </c>
      <c r="AW2758" t="s">
        <v>1022</v>
      </c>
      <c r="AX2758" t="s">
        <v>223</v>
      </c>
      <c r="BA2758" s="57">
        <v>46238.625</v>
      </c>
      <c r="BB2758" t="s">
        <v>3879</v>
      </c>
      <c r="BC2758">
        <v>2026</v>
      </c>
      <c r="BD2758">
        <v>8</v>
      </c>
      <c r="BE2758">
        <v>5</v>
      </c>
      <c r="BF2758" s="6">
        <f t="shared" si="129"/>
        <v>46239</v>
      </c>
      <c r="BG2758">
        <f t="shared" si="130"/>
        <v>0.375</v>
      </c>
      <c r="BH2758" t="str">
        <f t="shared" si="131"/>
        <v>COMPLY</v>
      </c>
      <c r="BI2758" t="e">
        <f>VLOOKUP(H2758,Sheet2!$A$1:$B$270,2,FALSE)</f>
        <v>#N/A</v>
      </c>
    </row>
    <row r="2759" spans="1:61">
      <c r="A2759">
        <v>2758</v>
      </c>
      <c r="B2759">
        <v>1002506384</v>
      </c>
      <c r="C2759">
        <v>3</v>
      </c>
      <c r="D2759" t="s">
        <v>38</v>
      </c>
      <c r="E2759">
        <v>5</v>
      </c>
      <c r="F2759" t="s">
        <v>92</v>
      </c>
      <c r="G2759" t="s">
        <v>94</v>
      </c>
      <c r="H2759" t="s">
        <v>462</v>
      </c>
      <c r="I2759" t="s">
        <v>213</v>
      </c>
      <c r="J2759" t="s">
        <v>214</v>
      </c>
      <c r="K2759" t="s">
        <v>149</v>
      </c>
      <c r="L2759" t="s">
        <v>215</v>
      </c>
      <c r="M2759" t="s">
        <v>76</v>
      </c>
      <c r="N2759" t="s">
        <v>216</v>
      </c>
      <c r="O2759" s="57">
        <v>46237.6409375</v>
      </c>
      <c r="P2759" s="57">
        <v>46238.562002314815</v>
      </c>
      <c r="Q2759">
        <v>69357677</v>
      </c>
      <c r="S2759">
        <v>152605224368</v>
      </c>
      <c r="T2759" t="s">
        <v>3880</v>
      </c>
      <c r="U2759" t="s">
        <v>3881</v>
      </c>
      <c r="V2759" t="s">
        <v>3882</v>
      </c>
      <c r="Z2759">
        <v>111.442250508209</v>
      </c>
      <c r="AA2759">
        <v>-7.4167566663802598</v>
      </c>
      <c r="AB2759" t="s">
        <v>3883</v>
      </c>
      <c r="AC2759" t="s">
        <v>237</v>
      </c>
      <c r="AL2759" t="s">
        <v>218</v>
      </c>
      <c r="AM2759" t="s">
        <v>3884</v>
      </c>
      <c r="AN2759" t="s">
        <v>6</v>
      </c>
      <c r="AO2759" s="57">
        <v>46089.642777777779</v>
      </c>
      <c r="AP2759" s="57">
        <v>46238.541666666664</v>
      </c>
      <c r="AR2759" t="s">
        <v>219</v>
      </c>
      <c r="AS2759" t="s">
        <v>462</v>
      </c>
      <c r="AT2759" t="s">
        <v>231</v>
      </c>
      <c r="AU2759">
        <v>20260804</v>
      </c>
      <c r="AV2759" t="s">
        <v>222</v>
      </c>
      <c r="AW2759" t="s">
        <v>1014</v>
      </c>
      <c r="AX2759" t="s">
        <v>223</v>
      </c>
      <c r="BA2759" s="57">
        <v>46238.541666666664</v>
      </c>
      <c r="BB2759" t="s">
        <v>3884</v>
      </c>
      <c r="BC2759">
        <v>2026</v>
      </c>
      <c r="BD2759">
        <v>8</v>
      </c>
      <c r="BE2759">
        <v>4</v>
      </c>
      <c r="BF2759" s="6">
        <f t="shared" si="129"/>
        <v>46238</v>
      </c>
      <c r="BG2759">
        <f t="shared" si="130"/>
        <v>-0.54166666666424135</v>
      </c>
      <c r="BH2759" t="str">
        <f t="shared" si="131"/>
        <v>COMPLY</v>
      </c>
      <c r="BI2759" t="str">
        <f>VLOOKUP(H2759,Sheet2!$A$1:$B$270,2,FALSE)</f>
        <v>MADIUN</v>
      </c>
    </row>
    <row r="2760" spans="1:61">
      <c r="A2760">
        <v>2759</v>
      </c>
      <c r="B2760">
        <v>1002528221</v>
      </c>
      <c r="C2760">
        <v>3</v>
      </c>
      <c r="D2760" t="s">
        <v>55</v>
      </c>
      <c r="E2760">
        <v>5</v>
      </c>
      <c r="F2760" t="s">
        <v>228</v>
      </c>
      <c r="G2760" t="s">
        <v>127</v>
      </c>
      <c r="H2760" t="s">
        <v>495</v>
      </c>
      <c r="I2760" t="s">
        <v>213</v>
      </c>
      <c r="J2760" t="s">
        <v>214</v>
      </c>
      <c r="K2760" t="s">
        <v>149</v>
      </c>
      <c r="L2760" t="s">
        <v>215</v>
      </c>
      <c r="M2760" t="s">
        <v>76</v>
      </c>
      <c r="N2760" t="s">
        <v>216</v>
      </c>
      <c r="O2760" s="57">
        <v>46249.522175925929</v>
      </c>
      <c r="P2760" s="57">
        <v>46249.786874999998</v>
      </c>
      <c r="Q2760">
        <v>69366831</v>
      </c>
      <c r="S2760">
        <v>152429208592</v>
      </c>
      <c r="T2760" t="s">
        <v>12624</v>
      </c>
      <c r="U2760" t="s">
        <v>12625</v>
      </c>
      <c r="V2760" t="s">
        <v>12626</v>
      </c>
      <c r="Z2760">
        <v>113.751652166247</v>
      </c>
      <c r="AA2760">
        <v>-6.9027627619972902</v>
      </c>
      <c r="AB2760" t="s">
        <v>12627</v>
      </c>
      <c r="AC2760" t="s">
        <v>217</v>
      </c>
      <c r="AL2760" t="s">
        <v>218</v>
      </c>
      <c r="AM2760" t="s">
        <v>12628</v>
      </c>
      <c r="AN2760" t="s">
        <v>6</v>
      </c>
      <c r="AO2760" t="s">
        <v>10297</v>
      </c>
      <c r="AP2760" s="57">
        <v>46250.541666666664</v>
      </c>
      <c r="AR2760" t="s">
        <v>219</v>
      </c>
      <c r="AS2760" t="s">
        <v>495</v>
      </c>
      <c r="AT2760" t="s">
        <v>231</v>
      </c>
      <c r="AU2760">
        <v>20260815</v>
      </c>
      <c r="AV2760" t="s">
        <v>222</v>
      </c>
      <c r="AW2760" t="s">
        <v>1023</v>
      </c>
      <c r="AX2760" t="s">
        <v>223</v>
      </c>
      <c r="BA2760" s="57">
        <v>46250.541666666664</v>
      </c>
      <c r="BB2760" t="s">
        <v>12628</v>
      </c>
      <c r="BC2760">
        <v>2026</v>
      </c>
      <c r="BD2760">
        <v>8</v>
      </c>
      <c r="BE2760">
        <v>15</v>
      </c>
      <c r="BF2760" s="6">
        <f t="shared" si="129"/>
        <v>46249</v>
      </c>
      <c r="BG2760">
        <f t="shared" si="130"/>
        <v>-1.5416666666642413</v>
      </c>
      <c r="BH2760" t="str">
        <f t="shared" si="131"/>
        <v>COMPLY</v>
      </c>
      <c r="BI2760" t="str">
        <f>VLOOKUP(H2760,Sheet2!$A$1:$B$270,2,FALSE)</f>
        <v>MADURA</v>
      </c>
    </row>
    <row r="2761" spans="1:61">
      <c r="A2761">
        <v>2760</v>
      </c>
      <c r="B2761">
        <v>1002520964</v>
      </c>
      <c r="C2761">
        <v>3</v>
      </c>
      <c r="D2761" t="s">
        <v>59</v>
      </c>
      <c r="E2761">
        <v>4</v>
      </c>
      <c r="F2761" t="s">
        <v>567</v>
      </c>
      <c r="G2761" t="s">
        <v>609</v>
      </c>
      <c r="H2761" t="s">
        <v>610</v>
      </c>
      <c r="I2761" t="s">
        <v>213</v>
      </c>
      <c r="J2761" t="s">
        <v>214</v>
      </c>
      <c r="K2761" t="s">
        <v>149</v>
      </c>
      <c r="L2761" t="s">
        <v>215</v>
      </c>
      <c r="M2761" t="s">
        <v>76</v>
      </c>
      <c r="N2761" t="s">
        <v>216</v>
      </c>
      <c r="O2761" s="57">
        <v>46245.765925925924</v>
      </c>
      <c r="P2761" s="57">
        <v>46246.599768518521</v>
      </c>
      <c r="Q2761">
        <v>69363735</v>
      </c>
      <c r="S2761">
        <v>146130138521</v>
      </c>
      <c r="T2761" t="s">
        <v>7842</v>
      </c>
      <c r="U2761" t="s">
        <v>8727</v>
      </c>
      <c r="V2761" t="s">
        <v>7843</v>
      </c>
      <c r="Z2761">
        <v>110.43164640000001</v>
      </c>
      <c r="AA2761">
        <v>-7.7662468999999996</v>
      </c>
      <c r="AB2761" t="s">
        <v>7844</v>
      </c>
      <c r="AC2761" t="s">
        <v>237</v>
      </c>
      <c r="AL2761" t="s">
        <v>218</v>
      </c>
      <c r="AM2761" t="s">
        <v>7845</v>
      </c>
      <c r="AN2761" t="s">
        <v>6</v>
      </c>
      <c r="AO2761" s="57">
        <v>46334.777662037035</v>
      </c>
      <c r="AP2761" s="57">
        <v>46247.541666666664</v>
      </c>
      <c r="AR2761" t="s">
        <v>219</v>
      </c>
      <c r="AS2761" t="s">
        <v>610</v>
      </c>
      <c r="AT2761" t="s">
        <v>231</v>
      </c>
      <c r="AU2761">
        <v>20260812</v>
      </c>
      <c r="AV2761" t="s">
        <v>222</v>
      </c>
      <c r="AW2761" t="s">
        <v>1010</v>
      </c>
      <c r="AX2761" t="s">
        <v>223</v>
      </c>
      <c r="BA2761" s="57">
        <v>46247.541666666664</v>
      </c>
      <c r="BB2761" t="s">
        <v>7845</v>
      </c>
      <c r="BC2761">
        <v>2026</v>
      </c>
      <c r="BD2761">
        <v>8</v>
      </c>
      <c r="BE2761">
        <v>12</v>
      </c>
      <c r="BF2761" s="6">
        <f t="shared" si="129"/>
        <v>46246</v>
      </c>
      <c r="BG2761">
        <f t="shared" si="130"/>
        <v>-1.5416666666642413</v>
      </c>
      <c r="BH2761" t="str">
        <f t="shared" si="131"/>
        <v>COMPLY</v>
      </c>
      <c r="BI2761" t="e">
        <f>VLOOKUP(H2761,Sheet2!$A$1:$B$270,2,FALSE)</f>
        <v>#N/A</v>
      </c>
    </row>
    <row r="2762" spans="1:61">
      <c r="A2762">
        <v>2761</v>
      </c>
      <c r="B2762">
        <v>1002507520</v>
      </c>
      <c r="C2762">
        <v>3</v>
      </c>
      <c r="D2762" t="s">
        <v>59</v>
      </c>
      <c r="E2762">
        <v>4</v>
      </c>
      <c r="F2762" t="s">
        <v>243</v>
      </c>
      <c r="G2762" t="s">
        <v>896</v>
      </c>
      <c r="H2762" t="s">
        <v>897</v>
      </c>
      <c r="I2762" t="s">
        <v>213</v>
      </c>
      <c r="J2762" t="s">
        <v>214</v>
      </c>
      <c r="K2762" t="s">
        <v>149</v>
      </c>
      <c r="M2762" t="s">
        <v>565</v>
      </c>
      <c r="N2762" t="s">
        <v>216</v>
      </c>
      <c r="O2762" s="57">
        <v>46238.451817129629</v>
      </c>
      <c r="P2762" s="57">
        <v>46239.465856481482</v>
      </c>
      <c r="Q2762">
        <v>69358079</v>
      </c>
      <c r="S2762">
        <v>142164113590</v>
      </c>
      <c r="T2762" t="s">
        <v>3885</v>
      </c>
      <c r="U2762" t="s">
        <v>3886</v>
      </c>
      <c r="V2762" t="s">
        <v>3887</v>
      </c>
      <c r="Z2762">
        <v>110.3660648</v>
      </c>
      <c r="AA2762">
        <v>-7.5305109000000003</v>
      </c>
      <c r="AB2762" t="s">
        <v>3888</v>
      </c>
      <c r="AC2762" t="s">
        <v>290</v>
      </c>
      <c r="AL2762" t="s">
        <v>218</v>
      </c>
      <c r="AM2762" t="s">
        <v>3598</v>
      </c>
      <c r="AN2762" t="s">
        <v>6</v>
      </c>
      <c r="AO2762" s="57">
        <v>46120.454953703702</v>
      </c>
      <c r="AP2762" s="57">
        <v>46241.541666666664</v>
      </c>
      <c r="AR2762" t="s">
        <v>566</v>
      </c>
      <c r="AS2762" t="s">
        <v>897</v>
      </c>
      <c r="AT2762" t="s">
        <v>231</v>
      </c>
      <c r="AV2762" t="s">
        <v>891</v>
      </c>
      <c r="AW2762" t="s">
        <v>595</v>
      </c>
      <c r="AX2762" t="s">
        <v>223</v>
      </c>
      <c r="BA2762" s="57">
        <v>46241.541666666664</v>
      </c>
      <c r="BB2762" t="s">
        <v>3598</v>
      </c>
      <c r="BF2762" s="6" t="e">
        <f t="shared" si="129"/>
        <v>#NUM!</v>
      </c>
      <c r="BG2762" t="e">
        <f t="shared" si="130"/>
        <v>#NUM!</v>
      </c>
      <c r="BH2762" t="e">
        <f t="shared" si="131"/>
        <v>#NUM!</v>
      </c>
      <c r="BI2762" t="e">
        <f>VLOOKUP(H2762,Sheet2!$A$1:$B$270,2,FALSE)</f>
        <v>#N/A</v>
      </c>
    </row>
    <row r="2763" spans="1:61">
      <c r="A2763">
        <v>2762</v>
      </c>
      <c r="B2763">
        <v>1002514224</v>
      </c>
      <c r="C2763">
        <v>3</v>
      </c>
      <c r="D2763" t="s">
        <v>42</v>
      </c>
      <c r="E2763">
        <v>5</v>
      </c>
      <c r="F2763" t="s">
        <v>102</v>
      </c>
      <c r="G2763" t="s">
        <v>102</v>
      </c>
      <c r="H2763" t="s">
        <v>429</v>
      </c>
      <c r="I2763" t="s">
        <v>213</v>
      </c>
      <c r="J2763" t="s">
        <v>214</v>
      </c>
      <c r="K2763" t="s">
        <v>149</v>
      </c>
      <c r="L2763" t="s">
        <v>215</v>
      </c>
      <c r="M2763" t="s">
        <v>76</v>
      </c>
      <c r="N2763" t="s">
        <v>216</v>
      </c>
      <c r="O2763" s="57">
        <v>46241.4534375</v>
      </c>
      <c r="P2763" s="57">
        <v>46241.609606481485</v>
      </c>
      <c r="Q2763">
        <v>69360616</v>
      </c>
      <c r="S2763">
        <v>152502216729</v>
      </c>
      <c r="T2763" t="s">
        <v>5919</v>
      </c>
      <c r="U2763" t="s">
        <v>5920</v>
      </c>
      <c r="V2763" t="s">
        <v>5921</v>
      </c>
      <c r="Z2763">
        <v>113.7242911</v>
      </c>
      <c r="AA2763">
        <v>-8.1676392999999994</v>
      </c>
      <c r="AB2763" t="s">
        <v>5922</v>
      </c>
      <c r="AC2763" t="s">
        <v>237</v>
      </c>
      <c r="AL2763" t="s">
        <v>218</v>
      </c>
      <c r="AM2763" t="s">
        <v>5923</v>
      </c>
      <c r="AN2763" t="s">
        <v>6</v>
      </c>
      <c r="AO2763" s="57">
        <v>46211.455092592594</v>
      </c>
      <c r="AP2763" s="57">
        <v>46242.333333333336</v>
      </c>
      <c r="AR2763" t="s">
        <v>219</v>
      </c>
      <c r="AS2763" t="s">
        <v>429</v>
      </c>
      <c r="AT2763" t="s">
        <v>231</v>
      </c>
      <c r="AU2763">
        <v>20260807</v>
      </c>
      <c r="AV2763" t="s">
        <v>222</v>
      </c>
      <c r="AW2763" t="s">
        <v>1010</v>
      </c>
      <c r="AX2763" t="s">
        <v>223</v>
      </c>
      <c r="BA2763" s="57">
        <v>46242.333333333336</v>
      </c>
      <c r="BB2763" t="s">
        <v>5923</v>
      </c>
      <c r="BC2763">
        <v>2026</v>
      </c>
      <c r="BD2763">
        <v>8</v>
      </c>
      <c r="BE2763">
        <v>7</v>
      </c>
      <c r="BF2763" s="6">
        <f t="shared" si="129"/>
        <v>46241</v>
      </c>
      <c r="BG2763">
        <f t="shared" si="130"/>
        <v>-1.3333333333357587</v>
      </c>
      <c r="BH2763" t="str">
        <f t="shared" si="131"/>
        <v>COMPLY</v>
      </c>
      <c r="BI2763" t="str">
        <f>VLOOKUP(H2763,Sheet2!$A$1:$B$270,2,FALSE)</f>
        <v>JEMBER</v>
      </c>
    </row>
    <row r="2764" spans="1:61">
      <c r="A2764">
        <v>2763</v>
      </c>
      <c r="B2764">
        <v>1002523731</v>
      </c>
      <c r="C2764">
        <v>3</v>
      </c>
      <c r="D2764" t="s">
        <v>51</v>
      </c>
      <c r="E2764">
        <v>4</v>
      </c>
      <c r="F2764" t="s">
        <v>273</v>
      </c>
      <c r="G2764" t="s">
        <v>600</v>
      </c>
      <c r="H2764" t="s">
        <v>601</v>
      </c>
      <c r="I2764" t="s">
        <v>213</v>
      </c>
      <c r="J2764" t="s">
        <v>214</v>
      </c>
      <c r="K2764" t="s">
        <v>149</v>
      </c>
      <c r="L2764" t="s">
        <v>215</v>
      </c>
      <c r="M2764" t="s">
        <v>76</v>
      </c>
      <c r="N2764" t="s">
        <v>216</v>
      </c>
      <c r="O2764" s="57">
        <v>46247.440243055556</v>
      </c>
      <c r="P2764" s="57">
        <v>46249.509363425925</v>
      </c>
      <c r="Q2764">
        <v>69364892</v>
      </c>
      <c r="S2764">
        <v>142570111871</v>
      </c>
      <c r="T2764" t="s">
        <v>9666</v>
      </c>
      <c r="U2764" t="s">
        <v>9667</v>
      </c>
      <c r="V2764" t="s">
        <v>9668</v>
      </c>
      <c r="Z2764">
        <v>111.388127</v>
      </c>
      <c r="AA2764">
        <v>-6.8077810000000003</v>
      </c>
      <c r="AB2764" t="s">
        <v>9669</v>
      </c>
      <c r="AC2764" t="s">
        <v>237</v>
      </c>
      <c r="AL2764" t="s">
        <v>218</v>
      </c>
      <c r="AM2764" t="s">
        <v>9670</v>
      </c>
      <c r="AN2764" t="s">
        <v>6</v>
      </c>
      <c r="AO2764" t="s">
        <v>8841</v>
      </c>
      <c r="AP2764" s="57">
        <v>46249.541666666664</v>
      </c>
      <c r="AR2764" t="s">
        <v>219</v>
      </c>
      <c r="AS2764" t="s">
        <v>601</v>
      </c>
      <c r="AT2764" t="s">
        <v>231</v>
      </c>
      <c r="AU2764">
        <v>20260815</v>
      </c>
      <c r="AV2764" t="s">
        <v>222</v>
      </c>
      <c r="AW2764" t="s">
        <v>1015</v>
      </c>
      <c r="AX2764" t="s">
        <v>223</v>
      </c>
      <c r="BA2764" s="57">
        <v>46249.541666666664</v>
      </c>
      <c r="BB2764" t="s">
        <v>9670</v>
      </c>
      <c r="BC2764">
        <v>2026</v>
      </c>
      <c r="BD2764">
        <v>8</v>
      </c>
      <c r="BE2764">
        <v>15</v>
      </c>
      <c r="BF2764" s="6">
        <f t="shared" si="129"/>
        <v>46249</v>
      </c>
      <c r="BG2764">
        <f t="shared" si="130"/>
        <v>-0.54166666666424135</v>
      </c>
      <c r="BH2764" t="str">
        <f t="shared" si="131"/>
        <v>COMPLY</v>
      </c>
      <c r="BI2764" t="e">
        <f>VLOOKUP(H2764,Sheet2!$A$1:$B$270,2,FALSE)</f>
        <v>#N/A</v>
      </c>
    </row>
    <row r="2765" spans="1:61">
      <c r="A2765">
        <v>2764</v>
      </c>
      <c r="B2765">
        <v>1002518279</v>
      </c>
      <c r="C2765">
        <v>3</v>
      </c>
      <c r="D2765" t="s">
        <v>45</v>
      </c>
      <c r="E2765">
        <v>5</v>
      </c>
      <c r="F2765" t="s">
        <v>113</v>
      </c>
      <c r="G2765" t="s">
        <v>114</v>
      </c>
      <c r="H2765" t="s">
        <v>367</v>
      </c>
      <c r="I2765" t="s">
        <v>213</v>
      </c>
      <c r="J2765" t="s">
        <v>214</v>
      </c>
      <c r="K2765" t="s">
        <v>149</v>
      </c>
      <c r="L2765" t="s">
        <v>215</v>
      </c>
      <c r="M2765" t="s">
        <v>76</v>
      </c>
      <c r="N2765" t="s">
        <v>216</v>
      </c>
      <c r="O2765" s="57">
        <v>46244.64303240741</v>
      </c>
      <c r="P2765" s="57">
        <v>46247.640046296299</v>
      </c>
      <c r="Q2765">
        <v>69362623</v>
      </c>
      <c r="S2765">
        <v>172514216915</v>
      </c>
      <c r="T2765" t="s">
        <v>6797</v>
      </c>
      <c r="U2765" t="s">
        <v>6798</v>
      </c>
      <c r="V2765" t="s">
        <v>6799</v>
      </c>
      <c r="Z2765">
        <v>120.6082067</v>
      </c>
      <c r="AA2765">
        <v>-8.8148406000000001</v>
      </c>
      <c r="AB2765" t="s">
        <v>6800</v>
      </c>
      <c r="AC2765" t="s">
        <v>237</v>
      </c>
      <c r="AL2765" t="s">
        <v>218</v>
      </c>
      <c r="AM2765" t="s">
        <v>6801</v>
      </c>
      <c r="AN2765" t="s">
        <v>6</v>
      </c>
      <c r="AO2765" s="57">
        <v>46303.652731481481</v>
      </c>
      <c r="AP2765" s="57">
        <v>46245.541666666664</v>
      </c>
      <c r="AR2765" t="s">
        <v>219</v>
      </c>
      <c r="AS2765" t="s">
        <v>367</v>
      </c>
      <c r="AT2765" t="s">
        <v>231</v>
      </c>
      <c r="AU2765">
        <v>20260813</v>
      </c>
      <c r="AV2765" t="s">
        <v>222</v>
      </c>
      <c r="AW2765" t="s">
        <v>1010</v>
      </c>
      <c r="AX2765" t="s">
        <v>223</v>
      </c>
      <c r="BA2765" s="57">
        <v>46245.541666666664</v>
      </c>
      <c r="BB2765" t="s">
        <v>6801</v>
      </c>
      <c r="BC2765">
        <v>2026</v>
      </c>
      <c r="BD2765">
        <v>8</v>
      </c>
      <c r="BE2765">
        <v>13</v>
      </c>
      <c r="BF2765" s="6">
        <f t="shared" si="129"/>
        <v>46247</v>
      </c>
      <c r="BG2765">
        <f t="shared" si="130"/>
        <v>1.4583333333357587</v>
      </c>
      <c r="BH2765" t="str">
        <f t="shared" si="131"/>
        <v>NOT COMPLY</v>
      </c>
      <c r="BI2765" t="str">
        <f>VLOOKUP(H2765,Sheet2!$A$1:$B$270,2,FALSE)</f>
        <v>LABOAN BAJO</v>
      </c>
    </row>
    <row r="2766" spans="1:61">
      <c r="A2766">
        <v>2765</v>
      </c>
      <c r="B2766">
        <v>1002516285</v>
      </c>
      <c r="C2766">
        <v>3</v>
      </c>
      <c r="D2766" t="s">
        <v>42</v>
      </c>
      <c r="E2766">
        <v>5</v>
      </c>
      <c r="F2766" t="s">
        <v>102</v>
      </c>
      <c r="G2766" t="s">
        <v>100</v>
      </c>
      <c r="H2766" t="s">
        <v>282</v>
      </c>
      <c r="I2766" t="s">
        <v>213</v>
      </c>
      <c r="J2766" t="s">
        <v>214</v>
      </c>
      <c r="K2766" t="s">
        <v>149</v>
      </c>
      <c r="L2766" t="s">
        <v>215</v>
      </c>
      <c r="M2766" t="s">
        <v>76</v>
      </c>
      <c r="N2766" t="s">
        <v>216</v>
      </c>
      <c r="O2766" s="57">
        <v>46243.359675925924</v>
      </c>
      <c r="P2766" s="57">
        <v>46243.803298611114</v>
      </c>
      <c r="Q2766">
        <v>69361697</v>
      </c>
      <c r="S2766">
        <v>152507225782</v>
      </c>
      <c r="T2766" t="s">
        <v>5927</v>
      </c>
      <c r="U2766" t="s">
        <v>5928</v>
      </c>
      <c r="V2766" t="s">
        <v>5929</v>
      </c>
      <c r="Z2766">
        <v>113.77626718542101</v>
      </c>
      <c r="AA2766">
        <v>-7.8535140023004502</v>
      </c>
      <c r="AB2766" t="s">
        <v>5930</v>
      </c>
      <c r="AC2766" t="s">
        <v>237</v>
      </c>
      <c r="AL2766" t="s">
        <v>218</v>
      </c>
      <c r="AM2766" t="s">
        <v>5931</v>
      </c>
      <c r="AN2766" t="s">
        <v>6</v>
      </c>
      <c r="AO2766" s="57">
        <v>46273.360937500001</v>
      </c>
      <c r="AP2766" s="57">
        <v>46244.541666666664</v>
      </c>
      <c r="AR2766" t="s">
        <v>219</v>
      </c>
      <c r="AS2766" t="s">
        <v>282</v>
      </c>
      <c r="AT2766" t="s">
        <v>221</v>
      </c>
      <c r="AU2766">
        <v>20260809</v>
      </c>
      <c r="AV2766" t="s">
        <v>222</v>
      </c>
      <c r="AW2766" t="s">
        <v>890</v>
      </c>
      <c r="AX2766" t="s">
        <v>223</v>
      </c>
      <c r="BA2766" s="57">
        <v>46244.541666666664</v>
      </c>
      <c r="BB2766" t="s">
        <v>5931</v>
      </c>
      <c r="BC2766">
        <v>2026</v>
      </c>
      <c r="BD2766">
        <v>8</v>
      </c>
      <c r="BE2766">
        <v>9</v>
      </c>
      <c r="BF2766" s="6">
        <f t="shared" si="129"/>
        <v>46243</v>
      </c>
      <c r="BG2766">
        <f t="shared" si="130"/>
        <v>-1.5416666666642413</v>
      </c>
      <c r="BH2766" t="str">
        <f t="shared" si="131"/>
        <v>COMPLY</v>
      </c>
      <c r="BI2766" t="str">
        <f>VLOOKUP(H2766,Sheet2!$A$1:$B$270,2,FALSE)</f>
        <v>JEMBER</v>
      </c>
    </row>
    <row r="2767" spans="1:61">
      <c r="A2767">
        <v>2766</v>
      </c>
      <c r="B2767">
        <v>1002522971</v>
      </c>
      <c r="C2767">
        <v>3</v>
      </c>
      <c r="D2767" t="s">
        <v>55</v>
      </c>
      <c r="E2767">
        <v>5</v>
      </c>
      <c r="F2767" t="s">
        <v>265</v>
      </c>
      <c r="G2767" t="s">
        <v>126</v>
      </c>
      <c r="H2767" t="s">
        <v>266</v>
      </c>
      <c r="I2767" t="s">
        <v>213</v>
      </c>
      <c r="J2767" t="s">
        <v>214</v>
      </c>
      <c r="K2767" t="s">
        <v>149</v>
      </c>
      <c r="L2767" t="s">
        <v>215</v>
      </c>
      <c r="M2767" t="s">
        <v>76</v>
      </c>
      <c r="N2767" t="s">
        <v>216</v>
      </c>
      <c r="O2767" s="57">
        <v>46246.704143518517</v>
      </c>
      <c r="P2767" s="57">
        <v>46248.413564814815</v>
      </c>
      <c r="Q2767">
        <v>69364515</v>
      </c>
      <c r="S2767">
        <v>152413167656</v>
      </c>
      <c r="T2767" t="s">
        <v>8734</v>
      </c>
      <c r="U2767" t="s">
        <v>9671</v>
      </c>
      <c r="V2767" t="s">
        <v>8735</v>
      </c>
      <c r="Z2767">
        <v>112.7295445</v>
      </c>
      <c r="AA2767">
        <v>-7.2557663999999997</v>
      </c>
      <c r="AB2767" t="s">
        <v>8736</v>
      </c>
      <c r="AC2767" t="s">
        <v>217</v>
      </c>
      <c r="AL2767" t="s">
        <v>218</v>
      </c>
      <c r="AM2767" t="s">
        <v>8010</v>
      </c>
      <c r="AN2767" t="s">
        <v>6</v>
      </c>
      <c r="AO2767" s="57">
        <v>46364.704791666663</v>
      </c>
      <c r="AP2767" s="57">
        <v>46247.625</v>
      </c>
      <c r="AR2767" t="s">
        <v>219</v>
      </c>
      <c r="AS2767" t="s">
        <v>266</v>
      </c>
      <c r="AT2767" t="s">
        <v>231</v>
      </c>
      <c r="AU2767">
        <v>20260814</v>
      </c>
      <c r="AV2767" t="s">
        <v>222</v>
      </c>
      <c r="AW2767" t="s">
        <v>1023</v>
      </c>
      <c r="AX2767" t="s">
        <v>223</v>
      </c>
      <c r="BA2767" s="57">
        <v>46247.625</v>
      </c>
      <c r="BB2767" t="s">
        <v>8010</v>
      </c>
      <c r="BC2767">
        <v>2026</v>
      </c>
      <c r="BD2767">
        <v>8</v>
      </c>
      <c r="BE2767">
        <v>14</v>
      </c>
      <c r="BF2767" s="6">
        <f t="shared" si="129"/>
        <v>46248</v>
      </c>
      <c r="BG2767">
        <f t="shared" si="130"/>
        <v>0.375</v>
      </c>
      <c r="BH2767" t="str">
        <f t="shared" si="131"/>
        <v>COMPLY</v>
      </c>
      <c r="BI2767" t="str">
        <f>VLOOKUP(H2767,Sheet2!$A$1:$B$270,2,FALSE)</f>
        <v>SURABAYA SELATAN</v>
      </c>
    </row>
    <row r="2768" spans="1:61">
      <c r="A2768">
        <v>2767</v>
      </c>
      <c r="B2768">
        <v>1002526780</v>
      </c>
      <c r="C2768">
        <v>3</v>
      </c>
      <c r="D2768" t="s">
        <v>45</v>
      </c>
      <c r="E2768">
        <v>5</v>
      </c>
      <c r="F2768" t="s">
        <v>113</v>
      </c>
      <c r="G2768" t="s">
        <v>109</v>
      </c>
      <c r="H2768" t="s">
        <v>423</v>
      </c>
      <c r="I2768" t="s">
        <v>213</v>
      </c>
      <c r="J2768" t="s">
        <v>214</v>
      </c>
      <c r="K2768" t="s">
        <v>149</v>
      </c>
      <c r="L2768" t="s">
        <v>215</v>
      </c>
      <c r="M2768" t="s">
        <v>225</v>
      </c>
      <c r="N2768" t="s">
        <v>216</v>
      </c>
      <c r="O2768" s="57">
        <v>46248.626342592594</v>
      </c>
      <c r="P2768" s="57">
        <v>46249.645578703705</v>
      </c>
      <c r="Q2768">
        <v>69366212</v>
      </c>
      <c r="S2768">
        <v>172518796988</v>
      </c>
      <c r="T2768" t="s">
        <v>12635</v>
      </c>
      <c r="U2768" t="s">
        <v>12636</v>
      </c>
      <c r="V2768" t="s">
        <v>12637</v>
      </c>
      <c r="Z2768">
        <v>124.505983576367</v>
      </c>
      <c r="AA2768">
        <v>-9.5136698416327992</v>
      </c>
      <c r="AB2768" t="s">
        <v>12638</v>
      </c>
      <c r="AC2768" t="s">
        <v>237</v>
      </c>
      <c r="AL2768" t="s">
        <v>218</v>
      </c>
      <c r="AM2768" t="s">
        <v>12602</v>
      </c>
      <c r="AN2768" t="s">
        <v>6</v>
      </c>
      <c r="AO2768" t="s">
        <v>10071</v>
      </c>
      <c r="AP2768" s="57">
        <v>46249.625</v>
      </c>
      <c r="AR2768" t="s">
        <v>18</v>
      </c>
      <c r="AS2768" t="s">
        <v>423</v>
      </c>
      <c r="AT2768" t="s">
        <v>231</v>
      </c>
      <c r="AV2768" t="s">
        <v>227</v>
      </c>
      <c r="AW2768" t="s">
        <v>1014</v>
      </c>
      <c r="AX2768" t="s">
        <v>223</v>
      </c>
      <c r="BA2768" s="57">
        <v>46249.625</v>
      </c>
      <c r="BB2768" t="s">
        <v>12602</v>
      </c>
      <c r="BF2768" s="6" t="e">
        <f t="shared" si="129"/>
        <v>#NUM!</v>
      </c>
      <c r="BG2768" t="e">
        <f t="shared" si="130"/>
        <v>#NUM!</v>
      </c>
      <c r="BH2768" t="e">
        <f t="shared" si="131"/>
        <v>#NUM!</v>
      </c>
      <c r="BI2768" t="str">
        <f>VLOOKUP(H2768,Sheet2!$A$1:$B$270,2,FALSE)</f>
        <v>ATAMBUA</v>
      </c>
    </row>
    <row r="2769" spans="1:61">
      <c r="A2769">
        <v>2768</v>
      </c>
      <c r="B2769">
        <v>1002522843</v>
      </c>
      <c r="C2769">
        <v>3</v>
      </c>
      <c r="D2769" t="s">
        <v>38</v>
      </c>
      <c r="E2769">
        <v>5</v>
      </c>
      <c r="F2769" t="s">
        <v>92</v>
      </c>
      <c r="G2769" t="s">
        <v>89</v>
      </c>
      <c r="H2769" t="s">
        <v>409</v>
      </c>
      <c r="I2769" t="s">
        <v>213</v>
      </c>
      <c r="J2769" t="s">
        <v>214</v>
      </c>
      <c r="K2769" t="s">
        <v>149</v>
      </c>
      <c r="L2769" t="s">
        <v>215</v>
      </c>
      <c r="M2769" t="s">
        <v>76</v>
      </c>
      <c r="N2769" t="s">
        <v>216</v>
      </c>
      <c r="O2769" s="57">
        <v>46246.680520833332</v>
      </c>
      <c r="P2769" s="57">
        <v>46247.608032407406</v>
      </c>
      <c r="Q2769">
        <v>69364501</v>
      </c>
      <c r="S2769">
        <v>152609258583</v>
      </c>
      <c r="T2769" t="s">
        <v>8737</v>
      </c>
      <c r="U2769" t="s">
        <v>8397</v>
      </c>
      <c r="V2769" t="s">
        <v>8738</v>
      </c>
      <c r="Z2769">
        <v>111.8772115</v>
      </c>
      <c r="AA2769">
        <v>-7.1664307999999899</v>
      </c>
      <c r="AB2769" t="s">
        <v>8739</v>
      </c>
      <c r="AC2769" t="s">
        <v>237</v>
      </c>
      <c r="AL2769" t="s">
        <v>218</v>
      </c>
      <c r="AM2769" t="s">
        <v>8740</v>
      </c>
      <c r="AN2769" t="s">
        <v>6</v>
      </c>
      <c r="AO2769" s="57">
        <v>46364.684687499997</v>
      </c>
      <c r="AP2769" s="57">
        <v>46248.625</v>
      </c>
      <c r="AR2769" t="s">
        <v>219</v>
      </c>
      <c r="AS2769" t="s">
        <v>409</v>
      </c>
      <c r="AT2769" t="s">
        <v>231</v>
      </c>
      <c r="AU2769">
        <v>20260813</v>
      </c>
      <c r="AV2769" t="s">
        <v>222</v>
      </c>
      <c r="AW2769" t="s">
        <v>1010</v>
      </c>
      <c r="AX2769" t="s">
        <v>223</v>
      </c>
      <c r="BA2769" s="57">
        <v>46248.625</v>
      </c>
      <c r="BB2769" t="s">
        <v>8740</v>
      </c>
      <c r="BC2769">
        <v>2026</v>
      </c>
      <c r="BD2769">
        <v>8</v>
      </c>
      <c r="BE2769">
        <v>13</v>
      </c>
      <c r="BF2769" s="6">
        <f t="shared" si="129"/>
        <v>46247</v>
      </c>
      <c r="BG2769">
        <f t="shared" si="130"/>
        <v>-1.625</v>
      </c>
      <c r="BH2769" t="str">
        <f t="shared" si="131"/>
        <v>COMPLY</v>
      </c>
      <c r="BI2769" t="str">
        <f>VLOOKUP(H2769,Sheet2!$A$1:$B$270,2,FALSE)</f>
        <v>BOJONEGORO</v>
      </c>
    </row>
    <row r="2770" spans="1:61">
      <c r="A2770">
        <v>2769</v>
      </c>
      <c r="B2770">
        <v>1002505398</v>
      </c>
      <c r="C2770">
        <v>3</v>
      </c>
      <c r="D2770" t="s">
        <v>45</v>
      </c>
      <c r="E2770">
        <v>5</v>
      </c>
      <c r="F2770" t="s">
        <v>211</v>
      </c>
      <c r="G2770" t="s">
        <v>116</v>
      </c>
      <c r="H2770" t="s">
        <v>272</v>
      </c>
      <c r="I2770" t="s">
        <v>213</v>
      </c>
      <c r="J2770" t="s">
        <v>214</v>
      </c>
      <c r="K2770" t="s">
        <v>149</v>
      </c>
      <c r="L2770" t="s">
        <v>215</v>
      </c>
      <c r="M2770" t="s">
        <v>575</v>
      </c>
      <c r="N2770" t="s">
        <v>216</v>
      </c>
      <c r="O2770" s="57">
        <v>46236.730520833335</v>
      </c>
      <c r="P2770" s="57">
        <v>46239.441319444442</v>
      </c>
      <c r="Q2770">
        <v>69357083</v>
      </c>
      <c r="S2770">
        <v>172604213894</v>
      </c>
      <c r="T2770" t="s">
        <v>3578</v>
      </c>
      <c r="U2770" t="s">
        <v>3912</v>
      </c>
      <c r="V2770" t="s">
        <v>3913</v>
      </c>
      <c r="Z2770">
        <v>116.497641764581</v>
      </c>
      <c r="AA2770">
        <v>-8.3319874821678201</v>
      </c>
      <c r="AB2770" t="s">
        <v>3581</v>
      </c>
      <c r="AC2770" t="s">
        <v>217</v>
      </c>
      <c r="AL2770" t="s">
        <v>218</v>
      </c>
      <c r="AM2770" t="s">
        <v>1692</v>
      </c>
      <c r="AN2770" t="s">
        <v>6</v>
      </c>
      <c r="AO2770" s="57">
        <v>46061.735879629632</v>
      </c>
      <c r="AP2770" s="57">
        <v>46237.625</v>
      </c>
      <c r="AR2770" t="s">
        <v>14</v>
      </c>
      <c r="AS2770" t="s">
        <v>272</v>
      </c>
      <c r="AT2770" t="s">
        <v>231</v>
      </c>
      <c r="AV2770" t="s">
        <v>3914</v>
      </c>
      <c r="AW2770" t="s">
        <v>1021</v>
      </c>
      <c r="AX2770" t="s">
        <v>223</v>
      </c>
      <c r="BA2770" s="57">
        <v>46237.625</v>
      </c>
      <c r="BB2770" t="s">
        <v>1692</v>
      </c>
      <c r="BF2770" s="6" t="e">
        <f t="shared" si="129"/>
        <v>#NUM!</v>
      </c>
      <c r="BG2770" t="e">
        <f t="shared" si="130"/>
        <v>#NUM!</v>
      </c>
      <c r="BH2770" t="e">
        <f t="shared" si="131"/>
        <v>#NUM!</v>
      </c>
      <c r="BI2770" t="str">
        <f>VLOOKUP(H2770,Sheet2!$A$1:$B$270,2,FALSE)</f>
        <v>SELONG</v>
      </c>
    </row>
    <row r="2771" spans="1:61">
      <c r="A2771">
        <v>2770</v>
      </c>
      <c r="B2771">
        <v>1002525169</v>
      </c>
      <c r="C2771">
        <v>3</v>
      </c>
      <c r="D2771" t="s">
        <v>55</v>
      </c>
      <c r="E2771">
        <v>5</v>
      </c>
      <c r="F2771" t="s">
        <v>228</v>
      </c>
      <c r="G2771" t="s">
        <v>121</v>
      </c>
      <c r="H2771" t="s">
        <v>284</v>
      </c>
      <c r="I2771" t="s">
        <v>213</v>
      </c>
      <c r="J2771" t="s">
        <v>214</v>
      </c>
      <c r="K2771" t="s">
        <v>149</v>
      </c>
      <c r="L2771" t="s">
        <v>215</v>
      </c>
      <c r="M2771" t="s">
        <v>76</v>
      </c>
      <c r="N2771" t="s">
        <v>216</v>
      </c>
      <c r="O2771" s="57">
        <v>46247.75204861111</v>
      </c>
      <c r="P2771" s="57">
        <v>46248.731006944443</v>
      </c>
      <c r="Q2771">
        <v>69365513</v>
      </c>
      <c r="S2771">
        <v>152437905624</v>
      </c>
      <c r="T2771" t="s">
        <v>9672</v>
      </c>
      <c r="U2771" t="s">
        <v>12644</v>
      </c>
      <c r="V2771" t="s">
        <v>9673</v>
      </c>
      <c r="Z2771">
        <v>113.212201930582</v>
      </c>
      <c r="AA2771">
        <v>-6.8978129848316403</v>
      </c>
      <c r="AB2771" t="s">
        <v>9674</v>
      </c>
      <c r="AC2771" t="s">
        <v>217</v>
      </c>
      <c r="AL2771" t="s">
        <v>218</v>
      </c>
      <c r="AM2771" t="s">
        <v>9116</v>
      </c>
      <c r="AN2771" t="s">
        <v>6</v>
      </c>
      <c r="AO2771" t="s">
        <v>9004</v>
      </c>
      <c r="AP2771" s="57">
        <v>46248.625</v>
      </c>
      <c r="AR2771" t="s">
        <v>219</v>
      </c>
      <c r="AS2771" t="s">
        <v>284</v>
      </c>
      <c r="AT2771" t="s">
        <v>231</v>
      </c>
      <c r="AU2771">
        <v>20260814</v>
      </c>
      <c r="AV2771" t="s">
        <v>222</v>
      </c>
      <c r="AW2771" t="s">
        <v>1018</v>
      </c>
      <c r="AX2771" t="s">
        <v>223</v>
      </c>
      <c r="BA2771" s="57">
        <v>46248.625</v>
      </c>
      <c r="BB2771" t="s">
        <v>9116</v>
      </c>
      <c r="BC2771">
        <v>2026</v>
      </c>
      <c r="BD2771">
        <v>8</v>
      </c>
      <c r="BE2771">
        <v>14</v>
      </c>
      <c r="BF2771" s="6">
        <f t="shared" si="129"/>
        <v>46248</v>
      </c>
      <c r="BG2771">
        <f t="shared" si="130"/>
        <v>-0.625</v>
      </c>
      <c r="BH2771" t="str">
        <f t="shared" si="131"/>
        <v>COMPLY</v>
      </c>
      <c r="BI2771" t="str">
        <f>VLOOKUP(H2771,Sheet2!$A$1:$B$270,2,FALSE)</f>
        <v>MADURA</v>
      </c>
    </row>
    <row r="2772" spans="1:61">
      <c r="A2772">
        <v>2771</v>
      </c>
      <c r="B2772">
        <v>1002526204</v>
      </c>
      <c r="C2772">
        <v>3</v>
      </c>
      <c r="D2772" t="s">
        <v>49</v>
      </c>
      <c r="E2772">
        <v>4</v>
      </c>
      <c r="F2772" t="s">
        <v>246</v>
      </c>
      <c r="G2772" t="s">
        <v>247</v>
      </c>
      <c r="H2772" t="s">
        <v>624</v>
      </c>
      <c r="I2772" t="s">
        <v>213</v>
      </c>
      <c r="J2772" t="s">
        <v>214</v>
      </c>
      <c r="K2772" t="s">
        <v>149</v>
      </c>
      <c r="M2772" t="s">
        <v>76</v>
      </c>
      <c r="N2772" t="s">
        <v>216</v>
      </c>
      <c r="O2772" s="57">
        <v>46248.485300925924</v>
      </c>
      <c r="P2772" s="57">
        <v>46249.508472222224</v>
      </c>
      <c r="Q2772">
        <v>69365950</v>
      </c>
      <c r="S2772">
        <v>143424113706</v>
      </c>
      <c r="T2772" t="s">
        <v>12645</v>
      </c>
      <c r="U2772" t="s">
        <v>12646</v>
      </c>
      <c r="V2772" t="s">
        <v>12647</v>
      </c>
      <c r="Z2772">
        <v>106.847913583159</v>
      </c>
      <c r="AA2772">
        <v>-6.1762045227519202</v>
      </c>
      <c r="AB2772" t="s">
        <v>12648</v>
      </c>
      <c r="AC2772" t="s">
        <v>226</v>
      </c>
      <c r="AL2772" t="s">
        <v>218</v>
      </c>
      <c r="AM2772" t="s">
        <v>12649</v>
      </c>
      <c r="AN2772" t="s">
        <v>6</v>
      </c>
      <c r="AO2772" t="s">
        <v>10053</v>
      </c>
      <c r="AP2772" s="57">
        <v>46250.333333333336</v>
      </c>
      <c r="AR2772" t="s">
        <v>219</v>
      </c>
      <c r="AS2772" t="s">
        <v>624</v>
      </c>
      <c r="AT2772" t="s">
        <v>231</v>
      </c>
      <c r="AU2772">
        <v>20260815</v>
      </c>
      <c r="AV2772" t="s">
        <v>222</v>
      </c>
      <c r="AW2772" t="s">
        <v>561</v>
      </c>
      <c r="AX2772" t="s">
        <v>223</v>
      </c>
      <c r="BA2772" s="57">
        <v>46250.333333333336</v>
      </c>
      <c r="BB2772" t="s">
        <v>12649</v>
      </c>
      <c r="BC2772">
        <v>2026</v>
      </c>
      <c r="BD2772">
        <v>8</v>
      </c>
      <c r="BE2772">
        <v>15</v>
      </c>
      <c r="BF2772" s="6">
        <f t="shared" si="129"/>
        <v>46249</v>
      </c>
      <c r="BG2772">
        <f t="shared" si="130"/>
        <v>-1.3333333333357587</v>
      </c>
      <c r="BH2772" t="str">
        <f t="shared" si="131"/>
        <v>COMPLY</v>
      </c>
      <c r="BI2772" t="e">
        <f>VLOOKUP(H2772,Sheet2!$A$1:$B$270,2,FALSE)</f>
        <v>#N/A</v>
      </c>
    </row>
    <row r="2773" spans="1:61">
      <c r="A2773">
        <v>2772</v>
      </c>
      <c r="B2773">
        <v>1002521375</v>
      </c>
      <c r="C2773">
        <v>3</v>
      </c>
      <c r="D2773" t="s">
        <v>49</v>
      </c>
      <c r="E2773">
        <v>4</v>
      </c>
      <c r="F2773" t="s">
        <v>252</v>
      </c>
      <c r="G2773" t="s">
        <v>255</v>
      </c>
      <c r="H2773" t="s">
        <v>912</v>
      </c>
      <c r="I2773" t="s">
        <v>213</v>
      </c>
      <c r="J2773" t="s">
        <v>214</v>
      </c>
      <c r="K2773" t="s">
        <v>149</v>
      </c>
      <c r="L2773" t="s">
        <v>215</v>
      </c>
      <c r="M2773" t="s">
        <v>76</v>
      </c>
      <c r="N2773" t="s">
        <v>216</v>
      </c>
      <c r="O2773" s="57">
        <v>46246.3909375</v>
      </c>
      <c r="P2773" s="57">
        <v>46246.792893518519</v>
      </c>
      <c r="Q2773">
        <v>69363890</v>
      </c>
      <c r="S2773">
        <v>146282105545</v>
      </c>
      <c r="T2773" t="s">
        <v>8741</v>
      </c>
      <c r="U2773" t="s">
        <v>8742</v>
      </c>
      <c r="V2773" t="s">
        <v>8743</v>
      </c>
      <c r="Z2773">
        <v>109.12540799999999</v>
      </c>
      <c r="AA2773">
        <v>-6.9307619999999996</v>
      </c>
      <c r="AB2773" t="s">
        <v>8744</v>
      </c>
      <c r="AC2773" t="s">
        <v>237</v>
      </c>
      <c r="AL2773" t="s">
        <v>218</v>
      </c>
      <c r="AM2773" t="s">
        <v>8745</v>
      </c>
      <c r="AN2773" t="s">
        <v>6</v>
      </c>
      <c r="AO2773" s="57">
        <v>46364.403136574074</v>
      </c>
      <c r="AP2773" s="57">
        <v>46247.333333333336</v>
      </c>
      <c r="AR2773" t="s">
        <v>219</v>
      </c>
      <c r="AS2773" t="s">
        <v>912</v>
      </c>
      <c r="AT2773" t="s">
        <v>231</v>
      </c>
      <c r="AU2773">
        <v>20260812</v>
      </c>
      <c r="AV2773" t="s">
        <v>222</v>
      </c>
      <c r="AW2773" t="s">
        <v>1018</v>
      </c>
      <c r="AX2773" t="s">
        <v>223</v>
      </c>
      <c r="BA2773" s="57">
        <v>46247.333333333336</v>
      </c>
      <c r="BB2773" t="s">
        <v>8745</v>
      </c>
      <c r="BC2773">
        <v>2026</v>
      </c>
      <c r="BD2773">
        <v>8</v>
      </c>
      <c r="BE2773">
        <v>12</v>
      </c>
      <c r="BF2773" s="6">
        <f t="shared" si="129"/>
        <v>46246</v>
      </c>
      <c r="BG2773">
        <f t="shared" si="130"/>
        <v>-1.3333333333357587</v>
      </c>
      <c r="BH2773" t="str">
        <f t="shared" si="131"/>
        <v>COMPLY</v>
      </c>
      <c r="BI2773" t="e">
        <f>VLOOKUP(H2773,Sheet2!$A$1:$B$270,2,FALSE)</f>
        <v>#N/A</v>
      </c>
    </row>
    <row r="2774" spans="1:61">
      <c r="A2774">
        <v>2773</v>
      </c>
      <c r="B2774">
        <v>1002511623</v>
      </c>
      <c r="C2774">
        <v>3</v>
      </c>
      <c r="D2774" t="s">
        <v>59</v>
      </c>
      <c r="E2774">
        <v>4</v>
      </c>
      <c r="F2774" t="s">
        <v>224</v>
      </c>
      <c r="G2774" t="s">
        <v>607</v>
      </c>
      <c r="H2774" t="s">
        <v>964</v>
      </c>
      <c r="I2774" t="s">
        <v>213</v>
      </c>
      <c r="J2774" t="s">
        <v>214</v>
      </c>
      <c r="K2774" t="s">
        <v>149</v>
      </c>
      <c r="M2774" t="s">
        <v>236</v>
      </c>
      <c r="N2774" t="s">
        <v>216</v>
      </c>
      <c r="O2774" s="57">
        <v>46240.404548611114</v>
      </c>
      <c r="P2774" s="57">
        <v>46244.084085648145</v>
      </c>
      <c r="Q2774">
        <v>69359649</v>
      </c>
      <c r="S2774">
        <v>141362105046</v>
      </c>
      <c r="T2774" t="s">
        <v>3927</v>
      </c>
      <c r="U2774" t="s">
        <v>3928</v>
      </c>
      <c r="Z2774">
        <v>109.090851681036</v>
      </c>
      <c r="AA2774">
        <v>-7.66257153173835</v>
      </c>
      <c r="AB2774" t="s">
        <v>3929</v>
      </c>
      <c r="AC2774" t="s">
        <v>290</v>
      </c>
      <c r="AO2774" s="57">
        <v>46181.413252314815</v>
      </c>
      <c r="AR2774" t="s">
        <v>312</v>
      </c>
      <c r="AS2774" t="s">
        <v>964</v>
      </c>
      <c r="AT2774" t="s">
        <v>231</v>
      </c>
      <c r="AV2774" t="s">
        <v>904</v>
      </c>
      <c r="AW2774" t="s">
        <v>560</v>
      </c>
      <c r="AX2774" t="s">
        <v>223</v>
      </c>
      <c r="AZ2774" t="s">
        <v>904</v>
      </c>
      <c r="BF2774" s="6" t="e">
        <f t="shared" si="129"/>
        <v>#NUM!</v>
      </c>
      <c r="BG2774" t="e">
        <f t="shared" si="130"/>
        <v>#NUM!</v>
      </c>
      <c r="BH2774" t="e">
        <f t="shared" si="131"/>
        <v>#NUM!</v>
      </c>
      <c r="BI2774" t="e">
        <f>VLOOKUP(H2774,Sheet2!$A$1:$B$270,2,FALSE)</f>
        <v>#N/A</v>
      </c>
    </row>
    <row r="2775" spans="1:61">
      <c r="A2775">
        <v>2774</v>
      </c>
      <c r="B2775">
        <v>1002516799</v>
      </c>
      <c r="C2775">
        <v>3</v>
      </c>
      <c r="D2775" t="s">
        <v>55</v>
      </c>
      <c r="E2775">
        <v>5</v>
      </c>
      <c r="F2775" t="s">
        <v>228</v>
      </c>
      <c r="G2775" t="s">
        <v>121</v>
      </c>
      <c r="H2775" t="s">
        <v>447</v>
      </c>
      <c r="I2775" t="s">
        <v>213</v>
      </c>
      <c r="J2775" t="s">
        <v>214</v>
      </c>
      <c r="K2775" t="s">
        <v>149</v>
      </c>
      <c r="L2775" t="s">
        <v>215</v>
      </c>
      <c r="M2775" t="s">
        <v>76</v>
      </c>
      <c r="N2775" t="s">
        <v>216</v>
      </c>
      <c r="O2775" s="57">
        <v>46244.349953703706</v>
      </c>
      <c r="P2775" s="57">
        <v>46244.781226851854</v>
      </c>
      <c r="Q2775">
        <v>69362047</v>
      </c>
      <c r="S2775">
        <v>152438901628</v>
      </c>
      <c r="T2775" t="s">
        <v>6819</v>
      </c>
      <c r="U2775" t="s">
        <v>6820</v>
      </c>
      <c r="V2775" t="s">
        <v>6821</v>
      </c>
      <c r="Z2775">
        <v>113.347449973225</v>
      </c>
      <c r="AA2775">
        <v>-7.0618371538331601</v>
      </c>
      <c r="AB2775" t="s">
        <v>6822</v>
      </c>
      <c r="AC2775" t="s">
        <v>217</v>
      </c>
      <c r="AL2775" t="s">
        <v>218</v>
      </c>
      <c r="AM2775" t="s">
        <v>6748</v>
      </c>
      <c r="AN2775" t="s">
        <v>6</v>
      </c>
      <c r="AO2775" s="57">
        <v>46303.361180555556</v>
      </c>
      <c r="AP2775" s="57">
        <v>46245.333333333336</v>
      </c>
      <c r="AR2775" t="s">
        <v>219</v>
      </c>
      <c r="AS2775" t="s">
        <v>447</v>
      </c>
      <c r="AT2775" t="s">
        <v>221</v>
      </c>
      <c r="AU2775">
        <v>20260810</v>
      </c>
      <c r="AV2775" t="s">
        <v>222</v>
      </c>
      <c r="AW2775" t="s">
        <v>979</v>
      </c>
      <c r="AX2775" t="s">
        <v>223</v>
      </c>
      <c r="BA2775" s="57">
        <v>46245.333333333336</v>
      </c>
      <c r="BB2775" t="s">
        <v>6748</v>
      </c>
      <c r="BC2775">
        <v>2026</v>
      </c>
      <c r="BD2775">
        <v>8</v>
      </c>
      <c r="BE2775">
        <v>10</v>
      </c>
      <c r="BF2775" s="6">
        <f t="shared" si="129"/>
        <v>46244</v>
      </c>
      <c r="BG2775">
        <f t="shared" si="130"/>
        <v>-1.3333333333357587</v>
      </c>
      <c r="BH2775" t="str">
        <f t="shared" si="131"/>
        <v>COMPLY</v>
      </c>
      <c r="BI2775" t="str">
        <f>VLOOKUP(H2775,Sheet2!$A$1:$B$270,2,FALSE)</f>
        <v>MADURA</v>
      </c>
    </row>
    <row r="2776" spans="1:61">
      <c r="A2776">
        <v>2775</v>
      </c>
      <c r="B2776">
        <v>1002507239</v>
      </c>
      <c r="C2776">
        <v>3</v>
      </c>
      <c r="D2776" t="s">
        <v>42</v>
      </c>
      <c r="E2776">
        <v>5</v>
      </c>
      <c r="F2776" t="s">
        <v>233</v>
      </c>
      <c r="G2776" t="s">
        <v>105</v>
      </c>
      <c r="H2776" t="s">
        <v>444</v>
      </c>
      <c r="I2776" t="s">
        <v>213</v>
      </c>
      <c r="J2776" t="s">
        <v>214</v>
      </c>
      <c r="K2776" t="s">
        <v>149</v>
      </c>
      <c r="M2776" t="s">
        <v>277</v>
      </c>
      <c r="N2776" t="s">
        <v>216</v>
      </c>
      <c r="O2776" s="57">
        <v>46238.420289351852</v>
      </c>
      <c r="P2776" s="57">
        <v>46247.64744212963</v>
      </c>
      <c r="Q2776">
        <v>69358024</v>
      </c>
      <c r="S2776">
        <v>152330220670</v>
      </c>
      <c r="T2776" t="s">
        <v>3936</v>
      </c>
      <c r="U2776" t="s">
        <v>3937</v>
      </c>
      <c r="V2776" t="s">
        <v>3938</v>
      </c>
      <c r="Z2776">
        <v>112.5595477</v>
      </c>
      <c r="AA2776">
        <v>-7.5436052</v>
      </c>
      <c r="AB2776" t="s">
        <v>3939</v>
      </c>
      <c r="AC2776" t="s">
        <v>230</v>
      </c>
      <c r="AL2776" t="s">
        <v>218</v>
      </c>
      <c r="AM2776" t="s">
        <v>3940</v>
      </c>
      <c r="AN2776" t="s">
        <v>6</v>
      </c>
      <c r="AO2776" s="57">
        <v>46120.423993055556</v>
      </c>
      <c r="AP2776" s="57">
        <v>46239.333333333336</v>
      </c>
      <c r="AQ2776" t="s">
        <v>6864</v>
      </c>
      <c r="AR2776" t="s">
        <v>278</v>
      </c>
      <c r="AS2776" t="s">
        <v>444</v>
      </c>
      <c r="AT2776" t="s">
        <v>231</v>
      </c>
      <c r="AV2776" t="s">
        <v>9679</v>
      </c>
      <c r="AW2776" t="s">
        <v>561</v>
      </c>
      <c r="AX2776" t="s">
        <v>223</v>
      </c>
      <c r="BA2776" s="57">
        <v>46239.333333333336</v>
      </c>
      <c r="BB2776" t="s">
        <v>3940</v>
      </c>
      <c r="BF2776" s="6" t="e">
        <f t="shared" si="129"/>
        <v>#NUM!</v>
      </c>
      <c r="BG2776" t="e">
        <f t="shared" si="130"/>
        <v>#NUM!</v>
      </c>
      <c r="BH2776" t="e">
        <f t="shared" si="131"/>
        <v>#NUM!</v>
      </c>
      <c r="BI2776" t="str">
        <f>VLOOKUP(H2776,Sheet2!$A$1:$B$270,2,FALSE)</f>
        <v>MOJOKERTO</v>
      </c>
    </row>
    <row r="2777" spans="1:61">
      <c r="A2777">
        <v>2776</v>
      </c>
      <c r="B2777">
        <v>1002517668</v>
      </c>
      <c r="C2777">
        <v>3</v>
      </c>
      <c r="D2777" t="s">
        <v>38</v>
      </c>
      <c r="E2777">
        <v>5</v>
      </c>
      <c r="F2777" t="s">
        <v>250</v>
      </c>
      <c r="G2777" t="s">
        <v>87</v>
      </c>
      <c r="H2777" t="s">
        <v>251</v>
      </c>
      <c r="I2777" t="s">
        <v>213</v>
      </c>
      <c r="J2777" t="s">
        <v>214</v>
      </c>
      <c r="K2777" t="s">
        <v>149</v>
      </c>
      <c r="M2777" t="s">
        <v>76</v>
      </c>
      <c r="N2777" t="s">
        <v>216</v>
      </c>
      <c r="O2777" s="57">
        <v>46244.539652777778</v>
      </c>
      <c r="P2777" s="57">
        <v>46244.596921296295</v>
      </c>
      <c r="Q2777">
        <v>69361415</v>
      </c>
      <c r="S2777">
        <v>152702232179</v>
      </c>
      <c r="T2777" t="s">
        <v>4666</v>
      </c>
      <c r="U2777" t="s">
        <v>6823</v>
      </c>
      <c r="V2777" t="s">
        <v>6824</v>
      </c>
      <c r="Z2777">
        <v>112.6529309</v>
      </c>
      <c r="AA2777">
        <v>-7.9227030999999997</v>
      </c>
      <c r="AB2777" t="s">
        <v>4669</v>
      </c>
      <c r="AC2777" t="s">
        <v>290</v>
      </c>
      <c r="AL2777" t="s">
        <v>218</v>
      </c>
      <c r="AM2777" t="s">
        <v>6825</v>
      </c>
      <c r="AN2777" t="s">
        <v>6</v>
      </c>
      <c r="AO2777" s="57">
        <v>46303.548472222225</v>
      </c>
      <c r="AR2777" t="s">
        <v>219</v>
      </c>
      <c r="AS2777" t="s">
        <v>251</v>
      </c>
      <c r="AT2777" t="s">
        <v>231</v>
      </c>
      <c r="AU2777">
        <v>20260810</v>
      </c>
      <c r="AV2777" t="s">
        <v>222</v>
      </c>
      <c r="AW2777" t="s">
        <v>1026</v>
      </c>
      <c r="AX2777" t="s">
        <v>223</v>
      </c>
      <c r="BA2777" s="57">
        <v>46244.291666666664</v>
      </c>
      <c r="BB2777" t="s">
        <v>6825</v>
      </c>
      <c r="BC2777">
        <v>2026</v>
      </c>
      <c r="BD2777">
        <v>8</v>
      </c>
      <c r="BE2777">
        <v>10</v>
      </c>
      <c r="BF2777" s="6">
        <f t="shared" si="129"/>
        <v>46244</v>
      </c>
      <c r="BG2777">
        <f t="shared" si="130"/>
        <v>-0.29166666666424135</v>
      </c>
      <c r="BH2777" t="str">
        <f t="shared" si="131"/>
        <v>COMPLY</v>
      </c>
      <c r="BI2777" t="str">
        <f>VLOOKUP(H2777,Sheet2!$A$1:$B$270,2,FALSE)</f>
        <v>BATU</v>
      </c>
    </row>
    <row r="2778" spans="1:61">
      <c r="A2778">
        <v>2777</v>
      </c>
      <c r="B2778">
        <v>1002509462</v>
      </c>
      <c r="C2778">
        <v>3</v>
      </c>
      <c r="D2778" t="s">
        <v>38</v>
      </c>
      <c r="E2778">
        <v>5</v>
      </c>
      <c r="F2778" t="s">
        <v>90</v>
      </c>
      <c r="G2778" t="s">
        <v>88</v>
      </c>
      <c r="H2778" t="s">
        <v>351</v>
      </c>
      <c r="I2778" t="s">
        <v>213</v>
      </c>
      <c r="J2778" t="s">
        <v>214</v>
      </c>
      <c r="K2778" t="s">
        <v>149</v>
      </c>
      <c r="L2778" t="s">
        <v>215</v>
      </c>
      <c r="M2778" t="s">
        <v>76</v>
      </c>
      <c r="N2778" t="s">
        <v>216</v>
      </c>
      <c r="O2778" s="57">
        <v>46238.802037037036</v>
      </c>
      <c r="P2778" s="57">
        <v>46239.773726851854</v>
      </c>
      <c r="Q2778">
        <v>69358694</v>
      </c>
      <c r="S2778">
        <v>152736209282</v>
      </c>
      <c r="T2778" t="s">
        <v>3941</v>
      </c>
      <c r="U2778" t="s">
        <v>3942</v>
      </c>
      <c r="V2778" t="s">
        <v>3943</v>
      </c>
      <c r="Z2778">
        <v>112.012428</v>
      </c>
      <c r="AA2778">
        <v>-8.0506139999999995</v>
      </c>
      <c r="AB2778" t="s">
        <v>3944</v>
      </c>
      <c r="AC2778" t="s">
        <v>237</v>
      </c>
      <c r="AL2778" t="s">
        <v>218</v>
      </c>
      <c r="AM2778" t="s">
        <v>3945</v>
      </c>
      <c r="AN2778" t="s">
        <v>6</v>
      </c>
      <c r="AO2778" s="57">
        <v>46120.809166666666</v>
      </c>
      <c r="AP2778" s="57">
        <v>46240.333333333336</v>
      </c>
      <c r="AR2778" t="s">
        <v>219</v>
      </c>
      <c r="AS2778" t="s">
        <v>351</v>
      </c>
      <c r="AT2778" t="s">
        <v>231</v>
      </c>
      <c r="AU2778">
        <v>20260805</v>
      </c>
      <c r="AV2778" t="s">
        <v>222</v>
      </c>
      <c r="AW2778" t="s">
        <v>1014</v>
      </c>
      <c r="AX2778" t="s">
        <v>223</v>
      </c>
      <c r="BA2778" s="57">
        <v>46240.333333333336</v>
      </c>
      <c r="BB2778" t="s">
        <v>3945</v>
      </c>
      <c r="BC2778">
        <v>2026</v>
      </c>
      <c r="BD2778">
        <v>8</v>
      </c>
      <c r="BE2778">
        <v>5</v>
      </c>
      <c r="BF2778" s="6">
        <f t="shared" si="129"/>
        <v>46239</v>
      </c>
      <c r="BG2778">
        <f t="shared" si="130"/>
        <v>-1.3333333333357587</v>
      </c>
      <c r="BH2778" t="str">
        <f t="shared" si="131"/>
        <v>COMPLY</v>
      </c>
      <c r="BI2778" t="str">
        <f>VLOOKUP(H2778,Sheet2!$A$1:$B$270,2,FALSE)</f>
        <v>BLITAR</v>
      </c>
    </row>
    <row r="2779" spans="1:61">
      <c r="A2779">
        <v>2778</v>
      </c>
      <c r="B2779">
        <v>1002510594</v>
      </c>
      <c r="C2779">
        <v>3</v>
      </c>
      <c r="D2779" t="s">
        <v>59</v>
      </c>
      <c r="E2779">
        <v>4</v>
      </c>
      <c r="F2779" t="s">
        <v>567</v>
      </c>
      <c r="G2779" t="s">
        <v>906</v>
      </c>
      <c r="H2779" t="s">
        <v>920</v>
      </c>
      <c r="I2779" t="s">
        <v>213</v>
      </c>
      <c r="J2779" t="s">
        <v>214</v>
      </c>
      <c r="K2779" t="s">
        <v>149</v>
      </c>
      <c r="M2779" t="s">
        <v>1039</v>
      </c>
      <c r="N2779" t="s">
        <v>216</v>
      </c>
      <c r="O2779" s="57">
        <v>46239.568472222221</v>
      </c>
      <c r="P2779" s="57">
        <v>46240.572939814818</v>
      </c>
      <c r="Q2779">
        <v>69359162</v>
      </c>
      <c r="S2779">
        <v>146136130059</v>
      </c>
      <c r="T2779" t="s">
        <v>3314</v>
      </c>
      <c r="Z2779">
        <v>110.246213</v>
      </c>
      <c r="AA2779">
        <v>-7.8644360000000004</v>
      </c>
      <c r="AB2779" t="s">
        <v>3315</v>
      </c>
      <c r="AC2779" t="s">
        <v>290</v>
      </c>
      <c r="AO2779" s="57">
        <v>46150.56925925926</v>
      </c>
      <c r="AS2779" t="s">
        <v>920</v>
      </c>
      <c r="AT2779" t="s">
        <v>231</v>
      </c>
      <c r="AV2779" t="s">
        <v>1039</v>
      </c>
      <c r="AW2779" t="s">
        <v>915</v>
      </c>
      <c r="AX2779" t="s">
        <v>223</v>
      </c>
      <c r="BF2779" s="6" t="e">
        <f t="shared" si="129"/>
        <v>#NUM!</v>
      </c>
      <c r="BG2779" t="e">
        <f t="shared" si="130"/>
        <v>#NUM!</v>
      </c>
      <c r="BH2779" t="e">
        <f t="shared" si="131"/>
        <v>#NUM!</v>
      </c>
      <c r="BI2779" t="e">
        <f>VLOOKUP(H2779,Sheet2!$A$1:$B$270,2,FALSE)</f>
        <v>#N/A</v>
      </c>
    </row>
    <row r="2780" spans="1:61">
      <c r="A2780">
        <v>2779</v>
      </c>
      <c r="B2780">
        <v>1002504602</v>
      </c>
      <c r="C2780">
        <v>3</v>
      </c>
      <c r="D2780" t="s">
        <v>42</v>
      </c>
      <c r="E2780">
        <v>5</v>
      </c>
      <c r="F2780" t="s">
        <v>233</v>
      </c>
      <c r="G2780" t="s">
        <v>105</v>
      </c>
      <c r="H2780" t="s">
        <v>299</v>
      </c>
      <c r="I2780" t="s">
        <v>213</v>
      </c>
      <c r="J2780" t="s">
        <v>214</v>
      </c>
      <c r="K2780" t="s">
        <v>149</v>
      </c>
      <c r="M2780" t="s">
        <v>76</v>
      </c>
      <c r="N2780" t="s">
        <v>216</v>
      </c>
      <c r="O2780" s="57">
        <v>46235.58016203704</v>
      </c>
      <c r="P2780" s="57">
        <v>46235.827893518515</v>
      </c>
      <c r="Q2780">
        <v>69356740</v>
      </c>
      <c r="S2780">
        <v>152313207113</v>
      </c>
      <c r="T2780" t="s">
        <v>3951</v>
      </c>
      <c r="U2780" t="s">
        <v>3952</v>
      </c>
      <c r="V2780" t="s">
        <v>3953</v>
      </c>
      <c r="Z2780">
        <v>112.3360168</v>
      </c>
      <c r="AA2780">
        <v>-7.4538650999999998</v>
      </c>
      <c r="AB2780" t="s">
        <v>3954</v>
      </c>
      <c r="AC2780" t="s">
        <v>230</v>
      </c>
      <c r="AL2780" t="s">
        <v>218</v>
      </c>
      <c r="AM2780" t="s">
        <v>3955</v>
      </c>
      <c r="AN2780" t="s">
        <v>6</v>
      </c>
      <c r="AO2780" s="57">
        <v>46030.590185185189</v>
      </c>
      <c r="AP2780" s="57">
        <v>46236.541666666664</v>
      </c>
      <c r="AR2780" t="s">
        <v>219</v>
      </c>
      <c r="AS2780" t="s">
        <v>299</v>
      </c>
      <c r="AT2780" t="s">
        <v>231</v>
      </c>
      <c r="AU2780">
        <v>20260801</v>
      </c>
      <c r="AV2780" t="s">
        <v>222</v>
      </c>
      <c r="AW2780" t="s">
        <v>561</v>
      </c>
      <c r="AX2780" t="s">
        <v>223</v>
      </c>
      <c r="BA2780" s="57">
        <v>46236.541666666664</v>
      </c>
      <c r="BB2780" t="s">
        <v>3955</v>
      </c>
      <c r="BC2780">
        <v>2026</v>
      </c>
      <c r="BD2780">
        <v>8</v>
      </c>
      <c r="BE2780">
        <v>1</v>
      </c>
      <c r="BF2780" s="6">
        <f t="shared" si="129"/>
        <v>46235</v>
      </c>
      <c r="BG2780">
        <f t="shared" si="130"/>
        <v>-1.5416666666642413</v>
      </c>
      <c r="BH2780" t="str">
        <f t="shared" si="131"/>
        <v>COMPLY</v>
      </c>
      <c r="BI2780" t="str">
        <f>VLOOKUP(H2780,Sheet2!$A$1:$B$270,2,FALSE)</f>
        <v>MOJOKERTO</v>
      </c>
    </row>
    <row r="2781" spans="1:61">
      <c r="A2781">
        <v>2780</v>
      </c>
      <c r="B2781">
        <v>1002526100</v>
      </c>
      <c r="C2781">
        <v>3</v>
      </c>
      <c r="D2781" t="s">
        <v>42</v>
      </c>
      <c r="E2781">
        <v>5</v>
      </c>
      <c r="F2781" t="s">
        <v>106</v>
      </c>
      <c r="G2781" t="s">
        <v>107</v>
      </c>
      <c r="H2781" t="s">
        <v>353</v>
      </c>
      <c r="I2781" t="s">
        <v>213</v>
      </c>
      <c r="J2781" t="s">
        <v>214</v>
      </c>
      <c r="K2781" t="s">
        <v>149</v>
      </c>
      <c r="M2781" t="s">
        <v>76</v>
      </c>
      <c r="N2781" t="s">
        <v>216</v>
      </c>
      <c r="O2781" s="57">
        <v>46248.471435185187</v>
      </c>
      <c r="P2781" s="57">
        <v>46248.643078703702</v>
      </c>
      <c r="Q2781">
        <v>69365911</v>
      </c>
      <c r="S2781">
        <v>152509216317</v>
      </c>
      <c r="T2781" t="s">
        <v>12658</v>
      </c>
      <c r="U2781" t="s">
        <v>12659</v>
      </c>
      <c r="V2781" t="s">
        <v>12660</v>
      </c>
      <c r="Z2781">
        <v>113.3878206</v>
      </c>
      <c r="AA2781">
        <v>-7.8115274000000001</v>
      </c>
      <c r="AB2781" t="s">
        <v>12661</v>
      </c>
      <c r="AC2781" t="s">
        <v>230</v>
      </c>
      <c r="AL2781" t="s">
        <v>218</v>
      </c>
      <c r="AM2781" t="s">
        <v>12662</v>
      </c>
      <c r="AN2781" t="s">
        <v>6</v>
      </c>
      <c r="AO2781" t="s">
        <v>10053</v>
      </c>
      <c r="AP2781" s="57">
        <v>46249.541666666664</v>
      </c>
      <c r="AR2781" t="s">
        <v>219</v>
      </c>
      <c r="AS2781" t="s">
        <v>353</v>
      </c>
      <c r="AT2781" t="s">
        <v>231</v>
      </c>
      <c r="AU2781">
        <v>20260814</v>
      </c>
      <c r="AV2781" t="s">
        <v>222</v>
      </c>
      <c r="AW2781" t="s">
        <v>561</v>
      </c>
      <c r="AX2781" t="s">
        <v>223</v>
      </c>
      <c r="BA2781" s="57">
        <v>46249.541666666664</v>
      </c>
      <c r="BB2781" t="s">
        <v>12662</v>
      </c>
      <c r="BC2781">
        <v>2026</v>
      </c>
      <c r="BD2781">
        <v>8</v>
      </c>
      <c r="BE2781">
        <v>14</v>
      </c>
      <c r="BF2781" s="6">
        <f t="shared" si="129"/>
        <v>46248</v>
      </c>
      <c r="BG2781">
        <f t="shared" si="130"/>
        <v>-1.5416666666642413</v>
      </c>
      <c r="BH2781" t="str">
        <f t="shared" si="131"/>
        <v>COMPLY</v>
      </c>
      <c r="BI2781" t="str">
        <f>VLOOKUP(H2781,Sheet2!$A$1:$B$270,2,FALSE)</f>
        <v>PROBOLINGGO</v>
      </c>
    </row>
    <row r="2782" spans="1:61">
      <c r="A2782">
        <v>2781</v>
      </c>
      <c r="B2782">
        <v>1002513629</v>
      </c>
      <c r="C2782">
        <v>3</v>
      </c>
      <c r="D2782" t="s">
        <v>38</v>
      </c>
      <c r="E2782">
        <v>5</v>
      </c>
      <c r="F2782" t="s">
        <v>250</v>
      </c>
      <c r="G2782" t="s">
        <v>91</v>
      </c>
      <c r="H2782" t="s">
        <v>398</v>
      </c>
      <c r="I2782" t="s">
        <v>213</v>
      </c>
      <c r="J2782" t="s">
        <v>214</v>
      </c>
      <c r="K2782" t="s">
        <v>149</v>
      </c>
      <c r="L2782" t="s">
        <v>215</v>
      </c>
      <c r="M2782" t="s">
        <v>575</v>
      </c>
      <c r="N2782" t="s">
        <v>216</v>
      </c>
      <c r="O2782" s="57">
        <v>46241.318726851852</v>
      </c>
      <c r="P2782" s="57">
        <v>46244.471759259257</v>
      </c>
      <c r="Q2782">
        <v>69360390</v>
      </c>
      <c r="S2782">
        <v>152703903455</v>
      </c>
      <c r="T2782" t="s">
        <v>4620</v>
      </c>
      <c r="U2782" t="s">
        <v>4621</v>
      </c>
      <c r="V2782" t="s">
        <v>5969</v>
      </c>
      <c r="Z2782">
        <v>112.6161731</v>
      </c>
      <c r="AA2782">
        <v>-7.9575198</v>
      </c>
      <c r="AB2782" t="s">
        <v>5970</v>
      </c>
      <c r="AC2782" t="s">
        <v>237</v>
      </c>
      <c r="AL2782" t="s">
        <v>218</v>
      </c>
      <c r="AM2782" t="s">
        <v>5971</v>
      </c>
      <c r="AN2782" t="s">
        <v>6</v>
      </c>
      <c r="AO2782" s="57">
        <v>46211.31927083333</v>
      </c>
      <c r="AP2782" s="57">
        <v>46242.333333333336</v>
      </c>
      <c r="AQ2782" t="s">
        <v>903</v>
      </c>
      <c r="AR2782" t="s">
        <v>14</v>
      </c>
      <c r="AS2782" t="s">
        <v>398</v>
      </c>
      <c r="AT2782" t="s">
        <v>231</v>
      </c>
      <c r="AV2782" t="s">
        <v>6830</v>
      </c>
      <c r="AW2782" t="s">
        <v>1014</v>
      </c>
      <c r="AX2782" t="s">
        <v>223</v>
      </c>
      <c r="BA2782" s="57">
        <v>46242.333333333336</v>
      </c>
      <c r="BB2782" t="s">
        <v>5971</v>
      </c>
      <c r="BF2782" s="6" t="e">
        <f t="shared" si="129"/>
        <v>#NUM!</v>
      </c>
      <c r="BG2782" t="e">
        <f t="shared" si="130"/>
        <v>#NUM!</v>
      </c>
      <c r="BH2782" t="e">
        <f t="shared" si="131"/>
        <v>#NUM!</v>
      </c>
      <c r="BI2782" t="str">
        <f>VLOOKUP(H2782,Sheet2!$A$1:$B$270,2,FALSE)</f>
        <v>MALANG</v>
      </c>
    </row>
    <row r="2783" spans="1:61">
      <c r="A2783">
        <v>2782</v>
      </c>
      <c r="B2783">
        <v>1002525257</v>
      </c>
      <c r="C2783">
        <v>3</v>
      </c>
      <c r="D2783" t="s">
        <v>55</v>
      </c>
      <c r="E2783">
        <v>5</v>
      </c>
      <c r="F2783" t="s">
        <v>265</v>
      </c>
      <c r="G2783" t="s">
        <v>123</v>
      </c>
      <c r="H2783" t="s">
        <v>395</v>
      </c>
      <c r="I2783" t="s">
        <v>213</v>
      </c>
      <c r="J2783" t="s">
        <v>214</v>
      </c>
      <c r="K2783" t="s">
        <v>149</v>
      </c>
      <c r="L2783" t="s">
        <v>215</v>
      </c>
      <c r="M2783" t="s">
        <v>76</v>
      </c>
      <c r="N2783" t="s">
        <v>216</v>
      </c>
      <c r="O2783" s="57">
        <v>46247.807615740741</v>
      </c>
      <c r="P2783" s="57">
        <v>46248.706875000003</v>
      </c>
      <c r="Q2783">
        <v>69365540</v>
      </c>
      <c r="S2783">
        <v>152404213651</v>
      </c>
      <c r="T2783" t="s">
        <v>9681</v>
      </c>
      <c r="U2783" t="s">
        <v>12665</v>
      </c>
      <c r="V2783" t="s">
        <v>9682</v>
      </c>
      <c r="Z2783">
        <v>112.7727143</v>
      </c>
      <c r="AA2783">
        <v>-7.2078534000000003</v>
      </c>
      <c r="AB2783" t="s">
        <v>9683</v>
      </c>
      <c r="AC2783" t="s">
        <v>237</v>
      </c>
      <c r="AL2783" t="s">
        <v>218</v>
      </c>
      <c r="AM2783" t="s">
        <v>9684</v>
      </c>
      <c r="AN2783" t="s">
        <v>6</v>
      </c>
      <c r="AO2783" t="s">
        <v>9063</v>
      </c>
      <c r="AP2783" s="57">
        <v>46248.708333333336</v>
      </c>
      <c r="AR2783" t="s">
        <v>219</v>
      </c>
      <c r="AS2783" t="s">
        <v>395</v>
      </c>
      <c r="AT2783" t="s">
        <v>231</v>
      </c>
      <c r="AU2783">
        <v>20260814</v>
      </c>
      <c r="AV2783" t="s">
        <v>222</v>
      </c>
      <c r="AW2783" t="s">
        <v>1021</v>
      </c>
      <c r="AX2783" t="s">
        <v>223</v>
      </c>
      <c r="BA2783" s="57">
        <v>46248.708333333336</v>
      </c>
      <c r="BB2783" t="s">
        <v>9684</v>
      </c>
      <c r="BC2783">
        <v>2026</v>
      </c>
      <c r="BD2783">
        <v>8</v>
      </c>
      <c r="BE2783">
        <v>14</v>
      </c>
      <c r="BF2783" s="6">
        <f t="shared" si="129"/>
        <v>46248</v>
      </c>
      <c r="BG2783">
        <f t="shared" si="130"/>
        <v>-0.70833333333575865</v>
      </c>
      <c r="BH2783" t="str">
        <f t="shared" si="131"/>
        <v>COMPLY</v>
      </c>
      <c r="BI2783" t="str">
        <f>VLOOKUP(H2783,Sheet2!$A$1:$B$270,2,FALSE)</f>
        <v>SURABAYA UTARA</v>
      </c>
    </row>
    <row r="2784" spans="1:61">
      <c r="A2784">
        <v>2783</v>
      </c>
      <c r="B2784">
        <v>1002533663</v>
      </c>
      <c r="C2784">
        <v>3</v>
      </c>
      <c r="D2784" t="s">
        <v>55</v>
      </c>
      <c r="E2784">
        <v>5</v>
      </c>
      <c r="F2784" t="s">
        <v>228</v>
      </c>
      <c r="G2784" t="s">
        <v>127</v>
      </c>
      <c r="H2784" t="s">
        <v>229</v>
      </c>
      <c r="I2784" t="s">
        <v>213</v>
      </c>
      <c r="J2784" t="s">
        <v>214</v>
      </c>
      <c r="K2784" t="s">
        <v>149</v>
      </c>
      <c r="M2784" t="s">
        <v>602</v>
      </c>
      <c r="N2784" t="s">
        <v>216</v>
      </c>
      <c r="O2784" s="57">
        <v>46252.622430555559</v>
      </c>
      <c r="P2784" s="57">
        <v>46252.65289351852</v>
      </c>
      <c r="Q2784">
        <v>69369183</v>
      </c>
      <c r="S2784">
        <v>152426928323</v>
      </c>
      <c r="T2784" t="s">
        <v>13738</v>
      </c>
      <c r="U2784" t="s">
        <v>13739</v>
      </c>
      <c r="Z2784">
        <v>113.56073619999999</v>
      </c>
      <c r="AA2784">
        <v>-7.1241570999999997</v>
      </c>
      <c r="AB2784" t="s">
        <v>13740</v>
      </c>
      <c r="AC2784" t="s">
        <v>230</v>
      </c>
      <c r="AO2784" t="s">
        <v>12984</v>
      </c>
      <c r="AR2784" t="s">
        <v>5</v>
      </c>
      <c r="AS2784" t="s">
        <v>229</v>
      </c>
      <c r="AT2784" t="s">
        <v>231</v>
      </c>
      <c r="AV2784" t="s">
        <v>13997</v>
      </c>
      <c r="AW2784" t="s">
        <v>560</v>
      </c>
      <c r="AX2784" t="s">
        <v>223</v>
      </c>
      <c r="BF2784" s="6" t="e">
        <f t="shared" si="129"/>
        <v>#NUM!</v>
      </c>
      <c r="BG2784" t="e">
        <f t="shared" si="130"/>
        <v>#NUM!</v>
      </c>
      <c r="BH2784" t="e">
        <f t="shared" si="131"/>
        <v>#NUM!</v>
      </c>
      <c r="BI2784" t="str">
        <f>VLOOKUP(H2784,Sheet2!$A$1:$B$270,2,FALSE)</f>
        <v>MADURA</v>
      </c>
    </row>
    <row r="2785" spans="1:61">
      <c r="A2785">
        <v>2784</v>
      </c>
      <c r="B2785">
        <v>1002521548</v>
      </c>
      <c r="C2785">
        <v>3</v>
      </c>
      <c r="D2785" t="s">
        <v>55</v>
      </c>
      <c r="E2785">
        <v>5</v>
      </c>
      <c r="F2785" t="s">
        <v>228</v>
      </c>
      <c r="G2785" t="s">
        <v>127</v>
      </c>
      <c r="H2785" t="s">
        <v>330</v>
      </c>
      <c r="I2785" t="s">
        <v>213</v>
      </c>
      <c r="J2785" t="s">
        <v>214</v>
      </c>
      <c r="K2785" t="s">
        <v>149</v>
      </c>
      <c r="L2785" t="s">
        <v>215</v>
      </c>
      <c r="M2785" t="s">
        <v>286</v>
      </c>
      <c r="N2785" t="s">
        <v>216</v>
      </c>
      <c r="O2785" s="57">
        <v>46246.430520833332</v>
      </c>
      <c r="P2785" s="57">
        <v>46246.807187500002</v>
      </c>
      <c r="Q2785">
        <v>69363923</v>
      </c>
      <c r="S2785">
        <v>152431232361</v>
      </c>
      <c r="T2785" t="s">
        <v>8755</v>
      </c>
      <c r="U2785" t="s">
        <v>8756</v>
      </c>
      <c r="V2785" t="s">
        <v>8757</v>
      </c>
      <c r="Z2785">
        <v>113.793541900813</v>
      </c>
      <c r="AA2785">
        <v>-6.9606963593801101</v>
      </c>
      <c r="AB2785" t="s">
        <v>8758</v>
      </c>
      <c r="AC2785" t="s">
        <v>217</v>
      </c>
      <c r="AL2785" t="s">
        <v>218</v>
      </c>
      <c r="AM2785" t="s">
        <v>8759</v>
      </c>
      <c r="AN2785" t="s">
        <v>6</v>
      </c>
      <c r="AO2785" s="57">
        <v>46364.444363425922</v>
      </c>
      <c r="AP2785" s="57">
        <v>46247.333333333336</v>
      </c>
      <c r="AR2785" t="s">
        <v>241</v>
      </c>
      <c r="AS2785" t="s">
        <v>330</v>
      </c>
      <c r="AT2785" t="s">
        <v>231</v>
      </c>
      <c r="AV2785" t="s">
        <v>905</v>
      </c>
      <c r="AW2785" t="s">
        <v>1010</v>
      </c>
      <c r="AX2785" t="s">
        <v>223</v>
      </c>
      <c r="BA2785" s="57">
        <v>46247.333333333336</v>
      </c>
      <c r="BB2785" t="s">
        <v>8759</v>
      </c>
      <c r="BF2785" s="6" t="e">
        <f t="shared" si="129"/>
        <v>#NUM!</v>
      </c>
      <c r="BG2785" t="e">
        <f t="shared" si="130"/>
        <v>#NUM!</v>
      </c>
      <c r="BH2785" t="e">
        <f t="shared" si="131"/>
        <v>#NUM!</v>
      </c>
      <c r="BI2785" t="str">
        <f>VLOOKUP(H2785,Sheet2!$A$1:$B$270,2,FALSE)</f>
        <v>MADURA</v>
      </c>
    </row>
    <row r="2786" spans="1:61">
      <c r="A2786">
        <v>2785</v>
      </c>
      <c r="B2786">
        <v>1002529510</v>
      </c>
      <c r="C2786">
        <v>3</v>
      </c>
      <c r="D2786" t="s">
        <v>38</v>
      </c>
      <c r="E2786">
        <v>5</v>
      </c>
      <c r="F2786" t="s">
        <v>90</v>
      </c>
      <c r="G2786" t="s">
        <v>93</v>
      </c>
      <c r="H2786" t="s">
        <v>317</v>
      </c>
      <c r="I2786" t="s">
        <v>213</v>
      </c>
      <c r="J2786" t="s">
        <v>214</v>
      </c>
      <c r="K2786" t="s">
        <v>149</v>
      </c>
      <c r="L2786" t="s">
        <v>215</v>
      </c>
      <c r="M2786" t="s">
        <v>76</v>
      </c>
      <c r="N2786" t="s">
        <v>216</v>
      </c>
      <c r="O2786" s="57">
        <v>46250.482604166667</v>
      </c>
      <c r="P2786" s="57">
        <v>46251.879791666666</v>
      </c>
      <c r="Q2786">
        <v>69367434</v>
      </c>
      <c r="S2786">
        <v>152641205610</v>
      </c>
      <c r="T2786" t="s">
        <v>12412</v>
      </c>
      <c r="U2786" t="s">
        <v>12413</v>
      </c>
      <c r="V2786" t="s">
        <v>12671</v>
      </c>
      <c r="Z2786">
        <v>112.03703179999999</v>
      </c>
      <c r="AA2786">
        <v>-7.6380673999999997</v>
      </c>
      <c r="AB2786" t="s">
        <v>12672</v>
      </c>
      <c r="AC2786" t="s">
        <v>237</v>
      </c>
      <c r="AL2786" t="s">
        <v>218</v>
      </c>
      <c r="AM2786" t="s">
        <v>10980</v>
      </c>
      <c r="AN2786" t="s">
        <v>6</v>
      </c>
      <c r="AO2786" t="s">
        <v>10130</v>
      </c>
      <c r="AP2786" s="57">
        <v>46251.333333333336</v>
      </c>
      <c r="AR2786" t="s">
        <v>219</v>
      </c>
      <c r="AS2786" t="s">
        <v>317</v>
      </c>
      <c r="AT2786" t="s">
        <v>231</v>
      </c>
      <c r="AU2786">
        <v>20260817</v>
      </c>
      <c r="AV2786" t="s">
        <v>222</v>
      </c>
      <c r="AW2786" t="s">
        <v>1015</v>
      </c>
      <c r="AX2786" t="s">
        <v>223</v>
      </c>
      <c r="BA2786" s="57">
        <v>46251.333333333336</v>
      </c>
      <c r="BB2786" t="s">
        <v>10980</v>
      </c>
      <c r="BC2786">
        <v>2026</v>
      </c>
      <c r="BD2786">
        <v>8</v>
      </c>
      <c r="BE2786">
        <v>17</v>
      </c>
      <c r="BF2786" s="6">
        <f t="shared" si="129"/>
        <v>46251</v>
      </c>
      <c r="BG2786">
        <f t="shared" si="130"/>
        <v>-0.33333333333575865</v>
      </c>
      <c r="BH2786" t="str">
        <f t="shared" si="131"/>
        <v>COMPLY</v>
      </c>
      <c r="BI2786" t="str">
        <f>VLOOKUP(H2786,Sheet2!$A$1:$B$270,2,FALSE)</f>
        <v>NGANJUK</v>
      </c>
    </row>
    <row r="2787" spans="1:61">
      <c r="A2787">
        <v>2786</v>
      </c>
      <c r="B2787">
        <v>1002528379</v>
      </c>
      <c r="C2787">
        <v>3</v>
      </c>
      <c r="D2787" t="s">
        <v>38</v>
      </c>
      <c r="E2787">
        <v>5</v>
      </c>
      <c r="F2787" t="s">
        <v>92</v>
      </c>
      <c r="G2787" t="s">
        <v>89</v>
      </c>
      <c r="H2787" t="s">
        <v>409</v>
      </c>
      <c r="I2787" t="s">
        <v>213</v>
      </c>
      <c r="J2787" t="s">
        <v>214</v>
      </c>
      <c r="K2787" t="s">
        <v>149</v>
      </c>
      <c r="L2787" t="s">
        <v>215</v>
      </c>
      <c r="M2787" t="s">
        <v>76</v>
      </c>
      <c r="N2787" t="s">
        <v>216</v>
      </c>
      <c r="O2787" s="57">
        <v>46249.574270833335</v>
      </c>
      <c r="P2787" s="57">
        <v>46250.598634259259</v>
      </c>
      <c r="Q2787">
        <v>69366927</v>
      </c>
      <c r="S2787">
        <v>152609258602</v>
      </c>
      <c r="T2787" t="s">
        <v>12673</v>
      </c>
      <c r="U2787" t="s">
        <v>12674</v>
      </c>
      <c r="V2787" t="s">
        <v>12675</v>
      </c>
      <c r="Z2787">
        <v>111.91269019197399</v>
      </c>
      <c r="AA2787">
        <v>-7.1847572612772703</v>
      </c>
      <c r="AB2787" t="s">
        <v>12676</v>
      </c>
      <c r="AC2787" t="s">
        <v>237</v>
      </c>
      <c r="AL2787" t="s">
        <v>218</v>
      </c>
      <c r="AM2787" t="s">
        <v>12677</v>
      </c>
      <c r="AN2787" t="s">
        <v>6</v>
      </c>
      <c r="AO2787" t="s">
        <v>10750</v>
      </c>
      <c r="AP2787" s="57">
        <v>46250.625</v>
      </c>
      <c r="AR2787" t="s">
        <v>219</v>
      </c>
      <c r="AS2787" t="s">
        <v>409</v>
      </c>
      <c r="AT2787" t="s">
        <v>231</v>
      </c>
      <c r="AU2787">
        <v>20260816</v>
      </c>
      <c r="AV2787" t="s">
        <v>222</v>
      </c>
      <c r="AW2787" t="s">
        <v>1014</v>
      </c>
      <c r="AX2787" t="s">
        <v>223</v>
      </c>
      <c r="BA2787" s="57">
        <v>46250.625</v>
      </c>
      <c r="BB2787" t="s">
        <v>12677</v>
      </c>
      <c r="BC2787">
        <v>2026</v>
      </c>
      <c r="BD2787">
        <v>8</v>
      </c>
      <c r="BE2787">
        <v>16</v>
      </c>
      <c r="BF2787" s="6">
        <f t="shared" si="129"/>
        <v>46250</v>
      </c>
      <c r="BG2787">
        <f t="shared" si="130"/>
        <v>-0.625</v>
      </c>
      <c r="BH2787" t="str">
        <f t="shared" si="131"/>
        <v>COMPLY</v>
      </c>
      <c r="BI2787" t="str">
        <f>VLOOKUP(H2787,Sheet2!$A$1:$B$270,2,FALSE)</f>
        <v>BOJONEGORO</v>
      </c>
    </row>
    <row r="2788" spans="1:61">
      <c r="A2788">
        <v>2787</v>
      </c>
      <c r="B2788">
        <v>1002530808</v>
      </c>
      <c r="C2788">
        <v>3</v>
      </c>
      <c r="D2788" t="s">
        <v>55</v>
      </c>
      <c r="E2788">
        <v>5</v>
      </c>
      <c r="F2788" t="s">
        <v>313</v>
      </c>
      <c r="G2788" t="s">
        <v>126</v>
      </c>
      <c r="H2788" t="s">
        <v>314</v>
      </c>
      <c r="I2788" t="s">
        <v>213</v>
      </c>
      <c r="J2788" t="s">
        <v>214</v>
      </c>
      <c r="K2788" t="s">
        <v>149</v>
      </c>
      <c r="L2788" t="s">
        <v>215</v>
      </c>
      <c r="M2788" t="s">
        <v>286</v>
      </c>
      <c r="N2788" t="s">
        <v>216</v>
      </c>
      <c r="O2788" s="57">
        <v>46251.527037037034</v>
      </c>
      <c r="P2788" s="57">
        <v>46252.491643518515</v>
      </c>
      <c r="Q2788">
        <v>69368039</v>
      </c>
      <c r="S2788">
        <v>152320245700</v>
      </c>
      <c r="T2788" t="s">
        <v>12678</v>
      </c>
      <c r="U2788" t="s">
        <v>12679</v>
      </c>
      <c r="V2788" t="s">
        <v>12680</v>
      </c>
      <c r="Z2788">
        <v>112.7550136</v>
      </c>
      <c r="AA2788">
        <v>-7.2702318999999997</v>
      </c>
      <c r="AB2788" t="s">
        <v>12681</v>
      </c>
      <c r="AC2788" t="s">
        <v>237</v>
      </c>
      <c r="AL2788" t="s">
        <v>218</v>
      </c>
      <c r="AM2788" t="s">
        <v>10040</v>
      </c>
      <c r="AN2788" t="s">
        <v>6</v>
      </c>
      <c r="AO2788" t="s">
        <v>10485</v>
      </c>
      <c r="AP2788" s="57">
        <v>46252.541666666664</v>
      </c>
      <c r="AR2788" t="s">
        <v>241</v>
      </c>
      <c r="AS2788" t="s">
        <v>314</v>
      </c>
      <c r="AT2788" t="s">
        <v>231</v>
      </c>
      <c r="AV2788" t="s">
        <v>905</v>
      </c>
      <c r="AW2788" t="s">
        <v>1022</v>
      </c>
      <c r="AX2788" t="s">
        <v>223</v>
      </c>
      <c r="BA2788" s="57">
        <v>46252.541666666664</v>
      </c>
      <c r="BB2788" t="s">
        <v>10040</v>
      </c>
      <c r="BF2788" s="6" t="e">
        <f t="shared" si="129"/>
        <v>#NUM!</v>
      </c>
      <c r="BG2788" t="e">
        <f t="shared" si="130"/>
        <v>#NUM!</v>
      </c>
      <c r="BH2788" t="e">
        <f t="shared" si="131"/>
        <v>#NUM!</v>
      </c>
      <c r="BI2788" t="str">
        <f>VLOOKUP(H2788,Sheet2!$A$1:$B$270,2,FALSE)</f>
        <v>SURABAYA SELATAN</v>
      </c>
    </row>
    <row r="2789" spans="1:61">
      <c r="A2789">
        <v>2788</v>
      </c>
      <c r="B2789">
        <v>1002521582</v>
      </c>
      <c r="C2789">
        <v>3</v>
      </c>
      <c r="D2789" t="s">
        <v>59</v>
      </c>
      <c r="E2789">
        <v>4</v>
      </c>
      <c r="F2789" t="s">
        <v>243</v>
      </c>
      <c r="G2789" t="s">
        <v>635</v>
      </c>
      <c r="H2789" t="s">
        <v>636</v>
      </c>
      <c r="I2789" t="s">
        <v>213</v>
      </c>
      <c r="J2789" t="s">
        <v>214</v>
      </c>
      <c r="K2789" t="s">
        <v>149</v>
      </c>
      <c r="L2789" t="s">
        <v>215</v>
      </c>
      <c r="M2789" t="s">
        <v>76</v>
      </c>
      <c r="N2789" t="s">
        <v>216</v>
      </c>
      <c r="O2789" s="57">
        <v>46246.438854166663</v>
      </c>
      <c r="P2789" s="57">
        <v>46247.669594907406</v>
      </c>
      <c r="Q2789">
        <v>69363960</v>
      </c>
      <c r="S2789">
        <v>141149112910</v>
      </c>
      <c r="T2789" t="s">
        <v>8760</v>
      </c>
      <c r="U2789" t="s">
        <v>8761</v>
      </c>
      <c r="V2789" t="s">
        <v>8762</v>
      </c>
      <c r="Z2789">
        <v>110.064064</v>
      </c>
      <c r="AA2789">
        <v>-7.184361</v>
      </c>
      <c r="AB2789" t="s">
        <v>8763</v>
      </c>
      <c r="AC2789" t="s">
        <v>237</v>
      </c>
      <c r="AL2789" t="s">
        <v>218</v>
      </c>
      <c r="AM2789" t="s">
        <v>8764</v>
      </c>
      <c r="AN2789" t="s">
        <v>6</v>
      </c>
      <c r="AO2789" s="57">
        <v>46364.444363425922</v>
      </c>
      <c r="AP2789" s="57">
        <v>46247.333333333336</v>
      </c>
      <c r="AR2789" t="s">
        <v>219</v>
      </c>
      <c r="AS2789" t="s">
        <v>636</v>
      </c>
      <c r="AT2789" t="s">
        <v>231</v>
      </c>
      <c r="AU2789">
        <v>20260813</v>
      </c>
      <c r="AV2789" t="s">
        <v>222</v>
      </c>
      <c r="AW2789" t="s">
        <v>1014</v>
      </c>
      <c r="AX2789" t="s">
        <v>223</v>
      </c>
      <c r="BA2789" s="57">
        <v>46247.333333333336</v>
      </c>
      <c r="BB2789" t="s">
        <v>8764</v>
      </c>
      <c r="BC2789">
        <v>2026</v>
      </c>
      <c r="BD2789">
        <v>8</v>
      </c>
      <c r="BE2789">
        <v>13</v>
      </c>
      <c r="BF2789" s="6">
        <f t="shared" si="129"/>
        <v>46247</v>
      </c>
      <c r="BG2789">
        <f t="shared" si="130"/>
        <v>-0.33333333333575865</v>
      </c>
      <c r="BH2789" t="str">
        <f t="shared" si="131"/>
        <v>COMPLY</v>
      </c>
      <c r="BI2789" t="e">
        <f>VLOOKUP(H2789,Sheet2!$A$1:$B$270,2,FALSE)</f>
        <v>#N/A</v>
      </c>
    </row>
    <row r="2790" spans="1:61">
      <c r="A2790">
        <v>2789</v>
      </c>
      <c r="B2790">
        <v>1002516553</v>
      </c>
      <c r="C2790">
        <v>3</v>
      </c>
      <c r="D2790" t="s">
        <v>49</v>
      </c>
      <c r="E2790">
        <v>4</v>
      </c>
      <c r="F2790" t="s">
        <v>246</v>
      </c>
      <c r="G2790" t="s">
        <v>324</v>
      </c>
      <c r="H2790" t="s">
        <v>625</v>
      </c>
      <c r="I2790" t="s">
        <v>213</v>
      </c>
      <c r="J2790" t="s">
        <v>214</v>
      </c>
      <c r="K2790" t="s">
        <v>149</v>
      </c>
      <c r="L2790" t="s">
        <v>215</v>
      </c>
      <c r="M2790" t="s">
        <v>76</v>
      </c>
      <c r="N2790" t="s">
        <v>216</v>
      </c>
      <c r="O2790" s="57">
        <v>46243.634687500002</v>
      </c>
      <c r="P2790" s="57">
        <v>46244.820428240739</v>
      </c>
      <c r="Q2790">
        <v>69361929</v>
      </c>
      <c r="S2790">
        <v>141459107620</v>
      </c>
      <c r="T2790" t="s">
        <v>5492</v>
      </c>
      <c r="U2790" t="s">
        <v>5493</v>
      </c>
      <c r="V2790" t="s">
        <v>5985</v>
      </c>
      <c r="Z2790">
        <v>110.289786311066</v>
      </c>
      <c r="AA2790">
        <v>-7.3068760328006102</v>
      </c>
      <c r="AB2790" t="s">
        <v>5986</v>
      </c>
      <c r="AC2790" t="s">
        <v>1067</v>
      </c>
      <c r="AL2790" t="s">
        <v>218</v>
      </c>
      <c r="AM2790" t="s">
        <v>5987</v>
      </c>
      <c r="AN2790" t="s">
        <v>6</v>
      </c>
      <c r="AO2790" s="57">
        <v>46273.642430555556</v>
      </c>
      <c r="AP2790" s="57">
        <v>46244.541666666664</v>
      </c>
      <c r="AR2790" t="s">
        <v>219</v>
      </c>
      <c r="AS2790" t="s">
        <v>625</v>
      </c>
      <c r="AT2790" t="s">
        <v>231</v>
      </c>
      <c r="AU2790">
        <v>20260810</v>
      </c>
      <c r="AV2790" t="s">
        <v>222</v>
      </c>
      <c r="AW2790" t="s">
        <v>1012</v>
      </c>
      <c r="AX2790" t="s">
        <v>223</v>
      </c>
      <c r="BA2790" s="57">
        <v>46244.541666666664</v>
      </c>
      <c r="BB2790" t="s">
        <v>5987</v>
      </c>
      <c r="BC2790">
        <v>2026</v>
      </c>
      <c r="BD2790">
        <v>8</v>
      </c>
      <c r="BE2790">
        <v>10</v>
      </c>
      <c r="BF2790" s="6">
        <f t="shared" si="129"/>
        <v>46244</v>
      </c>
      <c r="BG2790">
        <f t="shared" si="130"/>
        <v>-0.54166666666424135</v>
      </c>
      <c r="BH2790" t="str">
        <f t="shared" si="131"/>
        <v>COMPLY</v>
      </c>
      <c r="BI2790" t="e">
        <f>VLOOKUP(H2790,Sheet2!$A$1:$B$270,2,FALSE)</f>
        <v>#N/A</v>
      </c>
    </row>
    <row r="2791" spans="1:61">
      <c r="A2791">
        <v>2790</v>
      </c>
      <c r="B2791">
        <v>1002518384</v>
      </c>
      <c r="C2791">
        <v>3</v>
      </c>
      <c r="D2791" t="s">
        <v>34</v>
      </c>
      <c r="E2791">
        <v>5</v>
      </c>
      <c r="F2791" t="s">
        <v>573</v>
      </c>
      <c r="G2791" t="s">
        <v>79</v>
      </c>
      <c r="H2791" t="s">
        <v>471</v>
      </c>
      <c r="I2791" t="s">
        <v>213</v>
      </c>
      <c r="J2791" t="s">
        <v>214</v>
      </c>
      <c r="K2791" t="s">
        <v>149</v>
      </c>
      <c r="M2791" t="s">
        <v>575</v>
      </c>
      <c r="N2791" t="s">
        <v>216</v>
      </c>
      <c r="O2791" s="57">
        <v>46244.665462962963</v>
      </c>
      <c r="P2791" s="57">
        <v>46246.632430555554</v>
      </c>
      <c r="Q2791">
        <v>69362670</v>
      </c>
      <c r="S2791">
        <v>172407213927</v>
      </c>
      <c r="T2791" t="s">
        <v>6201</v>
      </c>
      <c r="U2791" t="s">
        <v>6838</v>
      </c>
      <c r="V2791" t="s">
        <v>6839</v>
      </c>
      <c r="Z2791">
        <v>115.3020191</v>
      </c>
      <c r="AA2791">
        <v>-8.5440394000000008</v>
      </c>
      <c r="AB2791" t="s">
        <v>6204</v>
      </c>
      <c r="AC2791" t="s">
        <v>230</v>
      </c>
      <c r="AL2791" t="s">
        <v>218</v>
      </c>
      <c r="AM2791" t="s">
        <v>6840</v>
      </c>
      <c r="AN2791" t="s">
        <v>6</v>
      </c>
      <c r="AO2791" s="57">
        <v>46303.673692129632</v>
      </c>
      <c r="AP2791" s="57">
        <v>46245.625</v>
      </c>
      <c r="AR2791" t="s">
        <v>14</v>
      </c>
      <c r="AS2791" t="s">
        <v>471</v>
      </c>
      <c r="AT2791" t="s">
        <v>231</v>
      </c>
      <c r="AV2791" t="s">
        <v>8770</v>
      </c>
      <c r="AW2791" t="s">
        <v>582</v>
      </c>
      <c r="AX2791" t="s">
        <v>223</v>
      </c>
      <c r="BA2791" s="57">
        <v>46245.625</v>
      </c>
      <c r="BB2791" t="s">
        <v>6840</v>
      </c>
      <c r="BF2791" s="6" t="e">
        <f t="shared" si="129"/>
        <v>#NUM!</v>
      </c>
      <c r="BG2791" t="e">
        <f t="shared" si="130"/>
        <v>#NUM!</v>
      </c>
      <c r="BH2791" t="e">
        <f t="shared" si="131"/>
        <v>#NUM!</v>
      </c>
      <c r="BI2791" t="str">
        <f>VLOOKUP(H2791,Sheet2!$A$1:$B$270,2,FALSE)</f>
        <v>GIANYAR</v>
      </c>
    </row>
    <row r="2792" spans="1:61">
      <c r="A2792">
        <v>2791</v>
      </c>
      <c r="B2792">
        <v>1002509971</v>
      </c>
      <c r="C2792">
        <v>3</v>
      </c>
      <c r="D2792" t="s">
        <v>38</v>
      </c>
      <c r="E2792">
        <v>5</v>
      </c>
      <c r="F2792" t="s">
        <v>92</v>
      </c>
      <c r="G2792" t="s">
        <v>95</v>
      </c>
      <c r="H2792" t="s">
        <v>396</v>
      </c>
      <c r="I2792" t="s">
        <v>213</v>
      </c>
      <c r="J2792" t="s">
        <v>214</v>
      </c>
      <c r="K2792" t="s">
        <v>149</v>
      </c>
      <c r="M2792" t="s">
        <v>76</v>
      </c>
      <c r="N2792" t="s">
        <v>216</v>
      </c>
      <c r="O2792" s="57">
        <v>46239.435196759259</v>
      </c>
      <c r="P2792" s="57">
        <v>46240.440451388888</v>
      </c>
      <c r="Q2792">
        <v>69347391</v>
      </c>
      <c r="S2792">
        <v>152621201444</v>
      </c>
      <c r="T2792" t="s">
        <v>1083</v>
      </c>
      <c r="U2792" t="s">
        <v>4035</v>
      </c>
      <c r="V2792" t="s">
        <v>4036</v>
      </c>
      <c r="Z2792">
        <v>111.26181800000001</v>
      </c>
      <c r="AA2792">
        <v>-8.1719050000000006</v>
      </c>
      <c r="AB2792" t="s">
        <v>1084</v>
      </c>
      <c r="AC2792" t="s">
        <v>217</v>
      </c>
      <c r="AL2792" t="s">
        <v>218</v>
      </c>
      <c r="AM2792" t="s">
        <v>4037</v>
      </c>
      <c r="AN2792" t="s">
        <v>6</v>
      </c>
      <c r="AO2792" s="57">
        <v>46150.44427083333</v>
      </c>
      <c r="AR2792" t="s">
        <v>219</v>
      </c>
      <c r="AS2792" t="s">
        <v>396</v>
      </c>
      <c r="AT2792" t="s">
        <v>231</v>
      </c>
      <c r="AU2792">
        <v>20260806</v>
      </c>
      <c r="AV2792" t="s">
        <v>222</v>
      </c>
      <c r="AW2792" t="s">
        <v>561</v>
      </c>
      <c r="AX2792" t="s">
        <v>223</v>
      </c>
      <c r="BA2792" s="57">
        <v>46239.291666666664</v>
      </c>
      <c r="BB2792" t="s">
        <v>4037</v>
      </c>
      <c r="BC2792">
        <v>2026</v>
      </c>
      <c r="BD2792">
        <v>8</v>
      </c>
      <c r="BE2792">
        <v>6</v>
      </c>
      <c r="BF2792" s="6">
        <f t="shared" si="129"/>
        <v>46240</v>
      </c>
      <c r="BG2792">
        <f t="shared" si="130"/>
        <v>0.70833333333575865</v>
      </c>
      <c r="BH2792" t="str">
        <f t="shared" si="131"/>
        <v>COMPLY</v>
      </c>
      <c r="BI2792" t="str">
        <f>VLOOKUP(H2792,Sheet2!$A$1:$B$270,2,FALSE)</f>
        <v>PONOROGO</v>
      </c>
    </row>
    <row r="2793" spans="1:61">
      <c r="A2793">
        <v>2792</v>
      </c>
      <c r="B2793">
        <v>1002516329</v>
      </c>
      <c r="C2793">
        <v>3</v>
      </c>
      <c r="D2793" t="s">
        <v>49</v>
      </c>
      <c r="E2793">
        <v>4</v>
      </c>
      <c r="F2793" t="s">
        <v>252</v>
      </c>
      <c r="G2793" t="s">
        <v>929</v>
      </c>
      <c r="H2793" t="s">
        <v>951</v>
      </c>
      <c r="I2793" t="s">
        <v>213</v>
      </c>
      <c r="J2793" t="s">
        <v>214</v>
      </c>
      <c r="K2793" t="s">
        <v>149</v>
      </c>
      <c r="L2793" t="s">
        <v>215</v>
      </c>
      <c r="M2793" t="s">
        <v>76</v>
      </c>
      <c r="N2793" t="s">
        <v>216</v>
      </c>
      <c r="O2793" s="57">
        <v>46243.401342592595</v>
      </c>
      <c r="P2793" s="57">
        <v>46244.679513888892</v>
      </c>
      <c r="Q2793">
        <v>69361746</v>
      </c>
      <c r="S2793">
        <v>146279105481</v>
      </c>
      <c r="T2793" t="s">
        <v>5988</v>
      </c>
      <c r="U2793" t="s">
        <v>5989</v>
      </c>
      <c r="V2793" t="s">
        <v>5990</v>
      </c>
      <c r="Z2793">
        <v>109.68969</v>
      </c>
      <c r="AA2793">
        <v>-6.9304670000000002</v>
      </c>
      <c r="AB2793" t="s">
        <v>5991</v>
      </c>
      <c r="AC2793" t="s">
        <v>237</v>
      </c>
      <c r="AL2793" t="s">
        <v>218</v>
      </c>
      <c r="AM2793" t="s">
        <v>5992</v>
      </c>
      <c r="AN2793" t="s">
        <v>6</v>
      </c>
      <c r="AO2793" s="57">
        <v>46273.402662037035</v>
      </c>
      <c r="AP2793" s="57">
        <v>46244.541666666664</v>
      </c>
      <c r="AR2793" t="s">
        <v>219</v>
      </c>
      <c r="AS2793" t="s">
        <v>951</v>
      </c>
      <c r="AT2793" t="s">
        <v>231</v>
      </c>
      <c r="AU2793">
        <v>20260810</v>
      </c>
      <c r="AV2793" t="s">
        <v>222</v>
      </c>
      <c r="AW2793" t="s">
        <v>1025</v>
      </c>
      <c r="AX2793" t="s">
        <v>223</v>
      </c>
      <c r="BA2793" s="57">
        <v>46244.541666666664</v>
      </c>
      <c r="BB2793" t="s">
        <v>5992</v>
      </c>
      <c r="BC2793">
        <v>2026</v>
      </c>
      <c r="BD2793">
        <v>8</v>
      </c>
      <c r="BE2793">
        <v>10</v>
      </c>
      <c r="BF2793" s="6">
        <f t="shared" si="129"/>
        <v>46244</v>
      </c>
      <c r="BG2793">
        <f t="shared" si="130"/>
        <v>-0.54166666666424135</v>
      </c>
      <c r="BH2793" t="str">
        <f t="shared" si="131"/>
        <v>COMPLY</v>
      </c>
      <c r="BI2793" t="e">
        <f>VLOOKUP(H2793,Sheet2!$A$1:$B$270,2,FALSE)</f>
        <v>#N/A</v>
      </c>
    </row>
    <row r="2794" spans="1:61">
      <c r="A2794">
        <v>2793</v>
      </c>
      <c r="B2794">
        <v>1002517826</v>
      </c>
      <c r="C2794">
        <v>3</v>
      </c>
      <c r="D2794" t="s">
        <v>55</v>
      </c>
      <c r="E2794">
        <v>5</v>
      </c>
      <c r="F2794" t="s">
        <v>265</v>
      </c>
      <c r="G2794" t="s">
        <v>128</v>
      </c>
      <c r="H2794" t="s">
        <v>412</v>
      </c>
      <c r="I2794" t="s">
        <v>213</v>
      </c>
      <c r="J2794" t="s">
        <v>214</v>
      </c>
      <c r="K2794" t="s">
        <v>149</v>
      </c>
      <c r="L2794" t="s">
        <v>215</v>
      </c>
      <c r="M2794" t="s">
        <v>76</v>
      </c>
      <c r="N2794" t="s">
        <v>216</v>
      </c>
      <c r="O2794" s="57">
        <v>46244.570798611108</v>
      </c>
      <c r="P2794" s="57">
        <v>46245.46638888889</v>
      </c>
      <c r="Q2794">
        <v>69362487</v>
      </c>
      <c r="S2794">
        <v>152424213278</v>
      </c>
      <c r="T2794" t="s">
        <v>6846</v>
      </c>
      <c r="U2794" t="s">
        <v>6847</v>
      </c>
      <c r="V2794" t="s">
        <v>6848</v>
      </c>
      <c r="Z2794">
        <v>112.6777617</v>
      </c>
      <c r="AA2794">
        <v>-7.3129564</v>
      </c>
      <c r="AB2794" t="s">
        <v>6849</v>
      </c>
      <c r="AC2794" t="s">
        <v>237</v>
      </c>
      <c r="AL2794" t="s">
        <v>218</v>
      </c>
      <c r="AM2794" t="s">
        <v>6850</v>
      </c>
      <c r="AN2794" t="s">
        <v>6</v>
      </c>
      <c r="AO2794" s="57">
        <v>46303.579675925925</v>
      </c>
      <c r="AP2794" s="57">
        <v>46250.541666666664</v>
      </c>
      <c r="AR2794" t="s">
        <v>219</v>
      </c>
      <c r="AS2794" t="s">
        <v>412</v>
      </c>
      <c r="AT2794" t="s">
        <v>231</v>
      </c>
      <c r="AU2794">
        <v>20260811</v>
      </c>
      <c r="AV2794" t="s">
        <v>222</v>
      </c>
      <c r="AW2794" t="s">
        <v>1020</v>
      </c>
      <c r="AX2794" t="s">
        <v>223</v>
      </c>
      <c r="BA2794" s="57">
        <v>46250.541666666664</v>
      </c>
      <c r="BB2794" t="s">
        <v>6850</v>
      </c>
      <c r="BC2794">
        <v>2026</v>
      </c>
      <c r="BD2794">
        <v>8</v>
      </c>
      <c r="BE2794">
        <v>11</v>
      </c>
      <c r="BF2794" s="6">
        <f t="shared" si="129"/>
        <v>46245</v>
      </c>
      <c r="BG2794">
        <f t="shared" si="130"/>
        <v>-5.5416666666642413</v>
      </c>
      <c r="BH2794" t="str">
        <f t="shared" si="131"/>
        <v>COMPLY</v>
      </c>
      <c r="BI2794" t="str">
        <f>VLOOKUP(H2794,Sheet2!$A$1:$B$270,2,FALSE)</f>
        <v>SURABAYA UTARA</v>
      </c>
    </row>
    <row r="2795" spans="1:61">
      <c r="A2795">
        <v>2794</v>
      </c>
      <c r="B2795">
        <v>1002533768</v>
      </c>
      <c r="C2795">
        <v>3</v>
      </c>
      <c r="D2795" t="s">
        <v>49</v>
      </c>
      <c r="E2795">
        <v>4</v>
      </c>
      <c r="F2795" t="s">
        <v>252</v>
      </c>
      <c r="G2795" t="s">
        <v>931</v>
      </c>
      <c r="H2795" t="s">
        <v>932</v>
      </c>
      <c r="I2795" t="s">
        <v>213</v>
      </c>
      <c r="J2795" t="s">
        <v>214</v>
      </c>
      <c r="K2795" t="s">
        <v>149</v>
      </c>
      <c r="L2795" t="s">
        <v>215</v>
      </c>
      <c r="M2795" t="s">
        <v>240</v>
      </c>
      <c r="N2795" t="s">
        <v>216</v>
      </c>
      <c r="O2795" s="57">
        <v>46252.635370370372</v>
      </c>
      <c r="P2795" s="57">
        <v>46252.636122685188</v>
      </c>
      <c r="Q2795">
        <v>69369233</v>
      </c>
      <c r="S2795">
        <v>142212126788</v>
      </c>
      <c r="T2795" t="s">
        <v>13998</v>
      </c>
      <c r="U2795" t="s">
        <v>13999</v>
      </c>
      <c r="V2795" t="s">
        <v>14000</v>
      </c>
      <c r="Z2795">
        <v>109.1674326</v>
      </c>
      <c r="AA2795">
        <v>-6.8968685000000001</v>
      </c>
      <c r="AB2795" t="s">
        <v>14001</v>
      </c>
      <c r="AC2795" t="s">
        <v>237</v>
      </c>
      <c r="AL2795" t="s">
        <v>218</v>
      </c>
      <c r="AM2795" t="s">
        <v>14002</v>
      </c>
      <c r="AN2795" t="s">
        <v>6</v>
      </c>
      <c r="AO2795" t="s">
        <v>12887</v>
      </c>
      <c r="AP2795" s="57">
        <v>46254.333333333336</v>
      </c>
      <c r="AR2795" t="s">
        <v>241</v>
      </c>
      <c r="AS2795" t="s">
        <v>932</v>
      </c>
      <c r="AT2795" t="s">
        <v>231</v>
      </c>
      <c r="AV2795" t="s">
        <v>240</v>
      </c>
      <c r="AW2795" t="s">
        <v>13214</v>
      </c>
      <c r="AX2795" t="s">
        <v>223</v>
      </c>
      <c r="BA2795" s="57">
        <v>46254.333333333336</v>
      </c>
      <c r="BB2795" t="s">
        <v>14002</v>
      </c>
      <c r="BF2795" s="6" t="e">
        <f t="shared" si="129"/>
        <v>#NUM!</v>
      </c>
      <c r="BG2795" t="e">
        <f t="shared" si="130"/>
        <v>#NUM!</v>
      </c>
      <c r="BH2795" t="e">
        <f t="shared" si="131"/>
        <v>#NUM!</v>
      </c>
      <c r="BI2795" t="e">
        <f>VLOOKUP(H2795,Sheet2!$A$1:$B$270,2,FALSE)</f>
        <v>#N/A</v>
      </c>
    </row>
    <row r="2796" spans="1:61">
      <c r="A2796">
        <v>2795</v>
      </c>
      <c r="B2796">
        <v>1002525287</v>
      </c>
      <c r="C2796">
        <v>3</v>
      </c>
      <c r="D2796" t="s">
        <v>38</v>
      </c>
      <c r="E2796">
        <v>5</v>
      </c>
      <c r="F2796" t="s">
        <v>250</v>
      </c>
      <c r="G2796" t="s">
        <v>87</v>
      </c>
      <c r="H2796" t="s">
        <v>528</v>
      </c>
      <c r="I2796" t="s">
        <v>213</v>
      </c>
      <c r="J2796" t="s">
        <v>214</v>
      </c>
      <c r="K2796" t="s">
        <v>149</v>
      </c>
      <c r="L2796" t="s">
        <v>215</v>
      </c>
      <c r="M2796" t="s">
        <v>76</v>
      </c>
      <c r="N2796" t="s">
        <v>216</v>
      </c>
      <c r="O2796" s="57">
        <v>46247.824259259258</v>
      </c>
      <c r="P2796" s="57">
        <v>46248.910381944443</v>
      </c>
      <c r="Q2796">
        <v>69365569</v>
      </c>
      <c r="S2796">
        <v>152724202007</v>
      </c>
      <c r="T2796" t="s">
        <v>9695</v>
      </c>
      <c r="U2796" t="s">
        <v>9696</v>
      </c>
      <c r="V2796" t="s">
        <v>9697</v>
      </c>
      <c r="Z2796">
        <v>112.375826463103</v>
      </c>
      <c r="AA2796">
        <v>-7.8894573340773402</v>
      </c>
      <c r="AB2796" t="s">
        <v>9698</v>
      </c>
      <c r="AC2796" t="s">
        <v>217</v>
      </c>
      <c r="AL2796" t="s">
        <v>218</v>
      </c>
      <c r="AM2796" t="s">
        <v>9699</v>
      </c>
      <c r="AN2796" t="s">
        <v>6</v>
      </c>
      <c r="AO2796" t="s">
        <v>9601</v>
      </c>
      <c r="AP2796" s="57">
        <v>46249.333333333336</v>
      </c>
      <c r="AR2796" t="s">
        <v>219</v>
      </c>
      <c r="AS2796" t="s">
        <v>528</v>
      </c>
      <c r="AT2796" t="s">
        <v>221</v>
      </c>
      <c r="AU2796">
        <v>20260814</v>
      </c>
      <c r="AV2796" t="s">
        <v>222</v>
      </c>
      <c r="AW2796" t="s">
        <v>1052</v>
      </c>
      <c r="AX2796" t="s">
        <v>223</v>
      </c>
      <c r="BA2796" s="57">
        <v>46249.333333333336</v>
      </c>
      <c r="BB2796" t="s">
        <v>9699</v>
      </c>
      <c r="BC2796">
        <v>2026</v>
      </c>
      <c r="BD2796">
        <v>8</v>
      </c>
      <c r="BE2796">
        <v>14</v>
      </c>
      <c r="BF2796" s="6">
        <f t="shared" si="129"/>
        <v>46248</v>
      </c>
      <c r="BG2796">
        <f t="shared" si="130"/>
        <v>-1.3333333333357587</v>
      </c>
      <c r="BH2796" t="str">
        <f t="shared" si="131"/>
        <v>COMPLY</v>
      </c>
      <c r="BI2796" t="str">
        <f>VLOOKUP(H2796,Sheet2!$A$1:$B$270,2,FALSE)</f>
        <v>BATU</v>
      </c>
    </row>
    <row r="2797" spans="1:61">
      <c r="A2797">
        <v>2796</v>
      </c>
      <c r="B2797">
        <v>1002508311</v>
      </c>
      <c r="C2797">
        <v>3</v>
      </c>
      <c r="D2797" t="s">
        <v>49</v>
      </c>
      <c r="E2797">
        <v>4</v>
      </c>
      <c r="F2797" t="s">
        <v>252</v>
      </c>
      <c r="G2797" t="s">
        <v>553</v>
      </c>
      <c r="H2797" t="s">
        <v>968</v>
      </c>
      <c r="I2797" t="s">
        <v>213</v>
      </c>
      <c r="J2797" t="s">
        <v>214</v>
      </c>
      <c r="K2797" t="s">
        <v>149</v>
      </c>
      <c r="M2797" t="s">
        <v>76</v>
      </c>
      <c r="N2797" t="s">
        <v>216</v>
      </c>
      <c r="O2797" s="57">
        <v>46238.572002314817</v>
      </c>
      <c r="P2797" s="57">
        <v>46238.60864583333</v>
      </c>
      <c r="Q2797">
        <v>69355882</v>
      </c>
      <c r="S2797">
        <v>146284108647</v>
      </c>
      <c r="T2797" t="s">
        <v>1161</v>
      </c>
      <c r="U2797" t="s">
        <v>1636</v>
      </c>
      <c r="V2797" t="s">
        <v>4069</v>
      </c>
      <c r="Z2797">
        <v>109.0508512</v>
      </c>
      <c r="AA2797">
        <v>-6.9660859000000004</v>
      </c>
      <c r="AB2797" t="s">
        <v>1638</v>
      </c>
      <c r="AC2797" t="s">
        <v>226</v>
      </c>
      <c r="AL2797" t="s">
        <v>218</v>
      </c>
      <c r="AM2797" t="s">
        <v>1639</v>
      </c>
      <c r="AN2797" t="s">
        <v>6</v>
      </c>
      <c r="AO2797" s="57">
        <v>46120.579826388886</v>
      </c>
      <c r="AR2797" t="s">
        <v>219</v>
      </c>
      <c r="AS2797" t="s">
        <v>968</v>
      </c>
      <c r="AT2797" t="s">
        <v>231</v>
      </c>
      <c r="AU2797">
        <v>20260804</v>
      </c>
      <c r="AV2797" t="s">
        <v>222</v>
      </c>
      <c r="AW2797" t="s">
        <v>634</v>
      </c>
      <c r="AX2797" t="s">
        <v>223</v>
      </c>
      <c r="BA2797" s="57">
        <v>46238.291666666664</v>
      </c>
      <c r="BB2797" t="s">
        <v>1639</v>
      </c>
      <c r="BC2797">
        <v>2026</v>
      </c>
      <c r="BD2797">
        <v>8</v>
      </c>
      <c r="BE2797">
        <v>4</v>
      </c>
      <c r="BF2797" s="6">
        <f t="shared" si="129"/>
        <v>46238</v>
      </c>
      <c r="BG2797">
        <f t="shared" si="130"/>
        <v>-0.29166666666424135</v>
      </c>
      <c r="BH2797" t="str">
        <f t="shared" si="131"/>
        <v>COMPLY</v>
      </c>
      <c r="BI2797" t="e">
        <f>VLOOKUP(H2797,Sheet2!$A$1:$B$270,2,FALSE)</f>
        <v>#N/A</v>
      </c>
    </row>
    <row r="2798" spans="1:61">
      <c r="A2798">
        <v>2797</v>
      </c>
      <c r="B2798">
        <v>1002529746</v>
      </c>
      <c r="C2798">
        <v>3</v>
      </c>
      <c r="D2798" t="s">
        <v>55</v>
      </c>
      <c r="E2798">
        <v>5</v>
      </c>
      <c r="F2798" t="s">
        <v>265</v>
      </c>
      <c r="G2798" t="s">
        <v>126</v>
      </c>
      <c r="H2798" t="s">
        <v>266</v>
      </c>
      <c r="I2798" t="s">
        <v>213</v>
      </c>
      <c r="J2798" t="s">
        <v>214</v>
      </c>
      <c r="K2798" t="s">
        <v>149</v>
      </c>
      <c r="M2798" t="s">
        <v>555</v>
      </c>
      <c r="N2798" t="s">
        <v>216</v>
      </c>
      <c r="O2798" s="57">
        <v>46250.593958333331</v>
      </c>
      <c r="P2798" s="57">
        <v>46250.636979166666</v>
      </c>
      <c r="Q2798">
        <v>69367583</v>
      </c>
      <c r="S2798">
        <v>152413167692</v>
      </c>
      <c r="T2798" t="s">
        <v>12682</v>
      </c>
      <c r="U2798" t="s">
        <v>12683</v>
      </c>
      <c r="Z2798">
        <v>112.7339817</v>
      </c>
      <c r="AA2798">
        <v>-7.2544824999999999</v>
      </c>
      <c r="AB2798" t="s">
        <v>12684</v>
      </c>
      <c r="AC2798" t="s">
        <v>230</v>
      </c>
      <c r="AO2798" t="s">
        <v>10088</v>
      </c>
      <c r="AR2798" t="s">
        <v>6</v>
      </c>
      <c r="AS2798" t="s">
        <v>266</v>
      </c>
      <c r="AT2798" t="s">
        <v>231</v>
      </c>
      <c r="AV2798" t="s">
        <v>12685</v>
      </c>
      <c r="AW2798" t="s">
        <v>972</v>
      </c>
      <c r="AX2798" t="s">
        <v>223</v>
      </c>
      <c r="BF2798" s="6" t="e">
        <f t="shared" si="129"/>
        <v>#NUM!</v>
      </c>
      <c r="BG2798" t="e">
        <f t="shared" si="130"/>
        <v>#NUM!</v>
      </c>
      <c r="BH2798" t="e">
        <f t="shared" si="131"/>
        <v>#NUM!</v>
      </c>
      <c r="BI2798" t="str">
        <f>VLOOKUP(H2798,Sheet2!$A$1:$B$270,2,FALSE)</f>
        <v>SURABAYA SELATAN</v>
      </c>
    </row>
    <row r="2799" spans="1:61">
      <c r="A2799">
        <v>2798</v>
      </c>
      <c r="B2799">
        <v>1002530995</v>
      </c>
      <c r="C2799">
        <v>3</v>
      </c>
      <c r="D2799" t="s">
        <v>38</v>
      </c>
      <c r="E2799">
        <v>5</v>
      </c>
      <c r="F2799" t="s">
        <v>90</v>
      </c>
      <c r="G2799" t="s">
        <v>96</v>
      </c>
      <c r="H2799" t="s">
        <v>289</v>
      </c>
      <c r="I2799" t="s">
        <v>213</v>
      </c>
      <c r="J2799" t="s">
        <v>214</v>
      </c>
      <c r="K2799" t="s">
        <v>149</v>
      </c>
      <c r="L2799" t="s">
        <v>215</v>
      </c>
      <c r="M2799" t="s">
        <v>76</v>
      </c>
      <c r="N2799" t="s">
        <v>216</v>
      </c>
      <c r="O2799" s="57">
        <v>46251.602048611108</v>
      </c>
      <c r="P2799" s="57">
        <v>46252.81590277778</v>
      </c>
      <c r="Q2799">
        <v>69368172</v>
      </c>
      <c r="S2799">
        <v>152608208105</v>
      </c>
      <c r="T2799" t="s">
        <v>12694</v>
      </c>
      <c r="U2799" t="s">
        <v>12695</v>
      </c>
      <c r="V2799" t="s">
        <v>12696</v>
      </c>
      <c r="Z2799">
        <v>111.667717170229</v>
      </c>
      <c r="AA2799">
        <v>-8.17921146721919</v>
      </c>
      <c r="AB2799" t="s">
        <v>12697</v>
      </c>
      <c r="AC2799" t="s">
        <v>237</v>
      </c>
      <c r="AL2799" t="s">
        <v>218</v>
      </c>
      <c r="AM2799" t="s">
        <v>12698</v>
      </c>
      <c r="AN2799" t="s">
        <v>6</v>
      </c>
      <c r="AO2799" t="s">
        <v>9967</v>
      </c>
      <c r="AP2799" s="57">
        <v>46252.541666666664</v>
      </c>
      <c r="AR2799" t="s">
        <v>219</v>
      </c>
      <c r="AS2799" t="s">
        <v>289</v>
      </c>
      <c r="AT2799" t="s">
        <v>231</v>
      </c>
      <c r="AU2799">
        <v>20260818</v>
      </c>
      <c r="AV2799" t="s">
        <v>222</v>
      </c>
      <c r="AW2799" t="s">
        <v>1021</v>
      </c>
      <c r="AX2799" t="s">
        <v>223</v>
      </c>
      <c r="BA2799" s="57">
        <v>46252.541666666664</v>
      </c>
      <c r="BB2799" t="s">
        <v>12698</v>
      </c>
      <c r="BC2799">
        <v>2026</v>
      </c>
      <c r="BD2799">
        <v>8</v>
      </c>
      <c r="BE2799">
        <v>18</v>
      </c>
      <c r="BF2799" s="6">
        <f t="shared" si="129"/>
        <v>46252</v>
      </c>
      <c r="BG2799">
        <f t="shared" si="130"/>
        <v>-0.54166666666424135</v>
      </c>
      <c r="BH2799" t="str">
        <f t="shared" si="131"/>
        <v>COMPLY</v>
      </c>
      <c r="BI2799" t="str">
        <f>VLOOKUP(H2799,Sheet2!$A$1:$B$270,2,FALSE)</f>
        <v>PONOROGO</v>
      </c>
    </row>
    <row r="2800" spans="1:61">
      <c r="A2800">
        <v>2799</v>
      </c>
      <c r="B2800">
        <v>1002521565</v>
      </c>
      <c r="C2800">
        <v>3</v>
      </c>
      <c r="D2800" t="s">
        <v>38</v>
      </c>
      <c r="E2800">
        <v>5</v>
      </c>
      <c r="F2800" t="s">
        <v>90</v>
      </c>
      <c r="G2800" t="s">
        <v>93</v>
      </c>
      <c r="H2800" t="s">
        <v>431</v>
      </c>
      <c r="I2800" t="s">
        <v>213</v>
      </c>
      <c r="J2800" t="s">
        <v>214</v>
      </c>
      <c r="K2800" t="s">
        <v>149</v>
      </c>
      <c r="L2800" t="s">
        <v>215</v>
      </c>
      <c r="M2800" t="s">
        <v>76</v>
      </c>
      <c r="N2800" t="s">
        <v>216</v>
      </c>
      <c r="O2800" s="57">
        <v>46246.434687499997</v>
      </c>
      <c r="P2800" s="57">
        <v>46246.68644675926</v>
      </c>
      <c r="Q2800">
        <v>69363968</v>
      </c>
      <c r="S2800">
        <v>152628204186</v>
      </c>
      <c r="T2800" t="s">
        <v>8777</v>
      </c>
      <c r="U2800" t="s">
        <v>8778</v>
      </c>
      <c r="V2800" t="s">
        <v>8779</v>
      </c>
      <c r="Z2800">
        <v>111.949879936873</v>
      </c>
      <c r="AA2800">
        <v>-7.5238568311155403</v>
      </c>
      <c r="AB2800" t="s">
        <v>8780</v>
      </c>
      <c r="AC2800" t="s">
        <v>217</v>
      </c>
      <c r="AL2800" t="s">
        <v>218</v>
      </c>
      <c r="AM2800" t="s">
        <v>8781</v>
      </c>
      <c r="AN2800" t="s">
        <v>6</v>
      </c>
      <c r="AO2800" s="57">
        <v>46364.444363425922</v>
      </c>
      <c r="AP2800" s="57">
        <v>46247.333333333336</v>
      </c>
      <c r="AR2800" t="s">
        <v>219</v>
      </c>
      <c r="AS2800" t="s">
        <v>431</v>
      </c>
      <c r="AT2800" t="s">
        <v>231</v>
      </c>
      <c r="AU2800">
        <v>20260812</v>
      </c>
      <c r="AV2800" t="s">
        <v>222</v>
      </c>
      <c r="AW2800" t="s">
        <v>1010</v>
      </c>
      <c r="AX2800" t="s">
        <v>223</v>
      </c>
      <c r="BA2800" s="57">
        <v>46247.333333333336</v>
      </c>
      <c r="BB2800" t="s">
        <v>8781</v>
      </c>
      <c r="BC2800">
        <v>2026</v>
      </c>
      <c r="BD2800">
        <v>8</v>
      </c>
      <c r="BE2800">
        <v>12</v>
      </c>
      <c r="BF2800" s="6">
        <f t="shared" si="129"/>
        <v>46246</v>
      </c>
      <c r="BG2800">
        <f t="shared" si="130"/>
        <v>-1.3333333333357587</v>
      </c>
      <c r="BH2800" t="str">
        <f t="shared" si="131"/>
        <v>COMPLY</v>
      </c>
      <c r="BI2800" t="str">
        <f>VLOOKUP(H2800,Sheet2!$A$1:$B$270,2,FALSE)</f>
        <v>NGANJUK</v>
      </c>
    </row>
    <row r="2801" spans="1:61">
      <c r="A2801">
        <v>2800</v>
      </c>
      <c r="B2801">
        <v>1002525309</v>
      </c>
      <c r="C2801">
        <v>3</v>
      </c>
      <c r="D2801" t="s">
        <v>42</v>
      </c>
      <c r="E2801">
        <v>5</v>
      </c>
      <c r="F2801" t="s">
        <v>106</v>
      </c>
      <c r="G2801" t="s">
        <v>107</v>
      </c>
      <c r="H2801" t="s">
        <v>264</v>
      </c>
      <c r="I2801" t="s">
        <v>213</v>
      </c>
      <c r="J2801" t="s">
        <v>214</v>
      </c>
      <c r="K2801" t="s">
        <v>149</v>
      </c>
      <c r="M2801" t="s">
        <v>76</v>
      </c>
      <c r="N2801" t="s">
        <v>216</v>
      </c>
      <c r="O2801" s="57">
        <v>46247.858831018515</v>
      </c>
      <c r="P2801" s="57">
        <v>46248.581608796296</v>
      </c>
      <c r="Q2801">
        <v>69365557</v>
      </c>
      <c r="S2801">
        <v>152505340835</v>
      </c>
      <c r="T2801" t="s">
        <v>9700</v>
      </c>
      <c r="U2801" t="s">
        <v>9701</v>
      </c>
      <c r="V2801" t="s">
        <v>9702</v>
      </c>
      <c r="Z2801">
        <v>113.2125588</v>
      </c>
      <c r="AA2801">
        <v>-7.7469384999999997</v>
      </c>
      <c r="AB2801" t="s">
        <v>9703</v>
      </c>
      <c r="AC2801" t="s">
        <v>230</v>
      </c>
      <c r="AL2801" t="s">
        <v>218</v>
      </c>
      <c r="AM2801" t="s">
        <v>9704</v>
      </c>
      <c r="AN2801" t="s">
        <v>6</v>
      </c>
      <c r="AO2801" t="s">
        <v>9705</v>
      </c>
      <c r="AP2801" s="57">
        <v>46249.333333333336</v>
      </c>
      <c r="AR2801" t="s">
        <v>219</v>
      </c>
      <c r="AS2801" t="s">
        <v>264</v>
      </c>
      <c r="AT2801" t="s">
        <v>231</v>
      </c>
      <c r="AU2801">
        <v>20260814</v>
      </c>
      <c r="AV2801" t="s">
        <v>222</v>
      </c>
      <c r="AW2801" t="s">
        <v>571</v>
      </c>
      <c r="AX2801" t="s">
        <v>223</v>
      </c>
      <c r="BA2801" s="57">
        <v>46249.333333333336</v>
      </c>
      <c r="BB2801" t="s">
        <v>9704</v>
      </c>
      <c r="BC2801">
        <v>2026</v>
      </c>
      <c r="BD2801">
        <v>8</v>
      </c>
      <c r="BE2801">
        <v>14</v>
      </c>
      <c r="BF2801" s="6">
        <f t="shared" si="129"/>
        <v>46248</v>
      </c>
      <c r="BG2801">
        <f t="shared" si="130"/>
        <v>-1.3333333333357587</v>
      </c>
      <c r="BH2801" t="str">
        <f t="shared" si="131"/>
        <v>COMPLY</v>
      </c>
      <c r="BI2801" t="str">
        <f>VLOOKUP(H2801,Sheet2!$A$1:$B$270,2,FALSE)</f>
        <v>PROBOLINGGO</v>
      </c>
    </row>
    <row r="2802" spans="1:61">
      <c r="A2802">
        <v>2801</v>
      </c>
      <c r="B2802">
        <v>1002518055</v>
      </c>
      <c r="C2802">
        <v>3</v>
      </c>
      <c r="D2802" t="s">
        <v>49</v>
      </c>
      <c r="E2802">
        <v>4</v>
      </c>
      <c r="F2802" t="s">
        <v>246</v>
      </c>
      <c r="G2802" t="s">
        <v>549</v>
      </c>
      <c r="H2802" t="s">
        <v>928</v>
      </c>
      <c r="I2802" t="s">
        <v>213</v>
      </c>
      <c r="J2802" t="s">
        <v>214</v>
      </c>
      <c r="K2802" t="s">
        <v>149</v>
      </c>
      <c r="L2802" t="s">
        <v>215</v>
      </c>
      <c r="M2802" t="s">
        <v>76</v>
      </c>
      <c r="N2802" t="s">
        <v>216</v>
      </c>
      <c r="O2802" s="57">
        <v>46244.607615740744</v>
      </c>
      <c r="P2802" s="57">
        <v>46245.583368055559</v>
      </c>
      <c r="Q2802">
        <v>69362585</v>
      </c>
      <c r="S2802">
        <v>146457106359</v>
      </c>
      <c r="T2802" t="s">
        <v>6870</v>
      </c>
      <c r="U2802" t="s">
        <v>6871</v>
      </c>
      <c r="V2802" t="s">
        <v>6872</v>
      </c>
      <c r="Z2802">
        <v>110.24968</v>
      </c>
      <c r="AA2802">
        <v>-6.9777250000000004</v>
      </c>
      <c r="AB2802" t="s">
        <v>6873</v>
      </c>
      <c r="AC2802" t="s">
        <v>237</v>
      </c>
      <c r="AL2802" t="s">
        <v>218</v>
      </c>
      <c r="AM2802" t="s">
        <v>6508</v>
      </c>
      <c r="AN2802" t="s">
        <v>6</v>
      </c>
      <c r="AO2802" s="57">
        <v>46303.610879629632</v>
      </c>
      <c r="AP2802" s="57">
        <v>46245.541666666664</v>
      </c>
      <c r="AR2802" t="s">
        <v>219</v>
      </c>
      <c r="AS2802" t="s">
        <v>928</v>
      </c>
      <c r="AT2802" t="s">
        <v>231</v>
      </c>
      <c r="AU2802">
        <v>20260811</v>
      </c>
      <c r="AV2802" t="s">
        <v>222</v>
      </c>
      <c r="AW2802" t="s">
        <v>1018</v>
      </c>
      <c r="AX2802" t="s">
        <v>223</v>
      </c>
      <c r="BA2802" s="57">
        <v>46245.541666666664</v>
      </c>
      <c r="BB2802" t="s">
        <v>6508</v>
      </c>
      <c r="BC2802">
        <v>2026</v>
      </c>
      <c r="BD2802">
        <v>8</v>
      </c>
      <c r="BE2802">
        <v>11</v>
      </c>
      <c r="BF2802" s="6">
        <f t="shared" si="129"/>
        <v>46245</v>
      </c>
      <c r="BG2802">
        <f t="shared" si="130"/>
        <v>-0.54166666666424135</v>
      </c>
      <c r="BH2802" t="str">
        <f t="shared" si="131"/>
        <v>COMPLY</v>
      </c>
      <c r="BI2802" t="e">
        <f>VLOOKUP(H2802,Sheet2!$A$1:$B$270,2,FALSE)</f>
        <v>#N/A</v>
      </c>
    </row>
    <row r="2803" spans="1:61">
      <c r="A2803">
        <v>2802</v>
      </c>
      <c r="B2803">
        <v>1002518080</v>
      </c>
      <c r="C2803">
        <v>3</v>
      </c>
      <c r="D2803" t="s">
        <v>59</v>
      </c>
      <c r="E2803">
        <v>4</v>
      </c>
      <c r="F2803" t="s">
        <v>567</v>
      </c>
      <c r="G2803" t="s">
        <v>1001</v>
      </c>
      <c r="H2803" t="s">
        <v>1002</v>
      </c>
      <c r="I2803" t="s">
        <v>213</v>
      </c>
      <c r="J2803" t="s">
        <v>214</v>
      </c>
      <c r="K2803" t="s">
        <v>149</v>
      </c>
      <c r="M2803" t="s">
        <v>76</v>
      </c>
      <c r="N2803" t="s">
        <v>216</v>
      </c>
      <c r="O2803" s="57">
        <v>46244.612233796295</v>
      </c>
      <c r="P2803" s="57">
        <v>46244.672465277778</v>
      </c>
      <c r="Q2803">
        <v>69360950</v>
      </c>
      <c r="S2803">
        <v>143135115072</v>
      </c>
      <c r="T2803" t="s">
        <v>4862</v>
      </c>
      <c r="U2803" t="s">
        <v>6877</v>
      </c>
      <c r="V2803" t="s">
        <v>6878</v>
      </c>
      <c r="Z2803">
        <v>110.5139851</v>
      </c>
      <c r="AA2803">
        <v>-7.9997522999999999</v>
      </c>
      <c r="AB2803" t="s">
        <v>4865</v>
      </c>
      <c r="AC2803" t="s">
        <v>290</v>
      </c>
      <c r="AL2803" t="s">
        <v>218</v>
      </c>
      <c r="AM2803" t="s">
        <v>6879</v>
      </c>
      <c r="AN2803" t="s">
        <v>6</v>
      </c>
      <c r="AO2803" s="57">
        <v>46303.621886574074</v>
      </c>
      <c r="AR2803" t="s">
        <v>219</v>
      </c>
      <c r="AS2803" t="s">
        <v>1002</v>
      </c>
      <c r="AT2803" t="s">
        <v>231</v>
      </c>
      <c r="AU2803">
        <v>20260810</v>
      </c>
      <c r="AV2803" t="s">
        <v>222</v>
      </c>
      <c r="AW2803" t="s">
        <v>561</v>
      </c>
      <c r="AX2803" t="s">
        <v>223</v>
      </c>
      <c r="BA2803" s="57">
        <v>46244.291666666664</v>
      </c>
      <c r="BB2803" t="s">
        <v>6879</v>
      </c>
      <c r="BC2803">
        <v>2026</v>
      </c>
      <c r="BD2803">
        <v>8</v>
      </c>
      <c r="BE2803">
        <v>10</v>
      </c>
      <c r="BF2803" s="6">
        <f t="shared" si="129"/>
        <v>46244</v>
      </c>
      <c r="BG2803">
        <f t="shared" si="130"/>
        <v>-0.29166666666424135</v>
      </c>
      <c r="BH2803" t="str">
        <f t="shared" si="131"/>
        <v>COMPLY</v>
      </c>
      <c r="BI2803" t="e">
        <f>VLOOKUP(H2803,Sheet2!$A$1:$B$270,2,FALSE)</f>
        <v>#N/A</v>
      </c>
    </row>
    <row r="2804" spans="1:61">
      <c r="A2804">
        <v>2803</v>
      </c>
      <c r="B2804">
        <v>1002519636</v>
      </c>
      <c r="C2804">
        <v>3</v>
      </c>
      <c r="D2804" t="s">
        <v>49</v>
      </c>
      <c r="E2804">
        <v>4</v>
      </c>
      <c r="F2804" t="s">
        <v>246</v>
      </c>
      <c r="G2804" t="s">
        <v>549</v>
      </c>
      <c r="H2804" t="s">
        <v>5680</v>
      </c>
      <c r="I2804" t="s">
        <v>213</v>
      </c>
      <c r="J2804" t="s">
        <v>214</v>
      </c>
      <c r="K2804" t="s">
        <v>149</v>
      </c>
      <c r="L2804" t="s">
        <v>215</v>
      </c>
      <c r="M2804" t="s">
        <v>76</v>
      </c>
      <c r="N2804" t="s">
        <v>216</v>
      </c>
      <c r="O2804" s="57">
        <v>46245.495787037034</v>
      </c>
      <c r="P2804" s="57">
        <v>46246.755324074074</v>
      </c>
      <c r="Q2804">
        <v>69363207</v>
      </c>
      <c r="S2804">
        <v>141409102262</v>
      </c>
      <c r="T2804" t="s">
        <v>7866</v>
      </c>
      <c r="U2804" t="s">
        <v>5682</v>
      </c>
      <c r="V2804" t="s">
        <v>7867</v>
      </c>
      <c r="Z2804">
        <v>110.0475412</v>
      </c>
      <c r="AA2804">
        <v>-7.078684</v>
      </c>
      <c r="AB2804" t="s">
        <v>7868</v>
      </c>
      <c r="AC2804" t="s">
        <v>237</v>
      </c>
      <c r="AL2804" t="s">
        <v>218</v>
      </c>
      <c r="AM2804" t="s">
        <v>7869</v>
      </c>
      <c r="AN2804" t="s">
        <v>6</v>
      </c>
      <c r="AO2804" s="57">
        <v>46334.496863425928</v>
      </c>
      <c r="AP2804" s="57">
        <v>46249.541666666664</v>
      </c>
      <c r="AR2804" t="s">
        <v>219</v>
      </c>
      <c r="AS2804" t="s">
        <v>5680</v>
      </c>
      <c r="AT2804" t="s">
        <v>231</v>
      </c>
      <c r="AU2804">
        <v>20260812</v>
      </c>
      <c r="AV2804" t="s">
        <v>222</v>
      </c>
      <c r="AW2804" t="s">
        <v>1010</v>
      </c>
      <c r="AX2804" t="s">
        <v>223</v>
      </c>
      <c r="BA2804" s="57">
        <v>46249.541666666664</v>
      </c>
      <c r="BB2804" t="s">
        <v>7869</v>
      </c>
      <c r="BC2804">
        <v>2026</v>
      </c>
      <c r="BD2804">
        <v>8</v>
      </c>
      <c r="BE2804">
        <v>12</v>
      </c>
      <c r="BF2804" s="6">
        <f t="shared" si="129"/>
        <v>46246</v>
      </c>
      <c r="BG2804">
        <f t="shared" si="130"/>
        <v>-3.5416666666642413</v>
      </c>
      <c r="BH2804" t="str">
        <f t="shared" si="131"/>
        <v>COMPLY</v>
      </c>
      <c r="BI2804" t="e">
        <f>VLOOKUP(H2804,Sheet2!$A$1:$B$270,2,FALSE)</f>
        <v>#N/A</v>
      </c>
    </row>
    <row r="2805" spans="1:61">
      <c r="A2805">
        <v>2804</v>
      </c>
      <c r="B2805">
        <v>1002530022</v>
      </c>
      <c r="C2805">
        <v>3</v>
      </c>
      <c r="D2805" t="s">
        <v>42</v>
      </c>
      <c r="E2805">
        <v>5</v>
      </c>
      <c r="F2805" t="s">
        <v>106</v>
      </c>
      <c r="G2805" t="s">
        <v>107</v>
      </c>
      <c r="H2805" t="s">
        <v>298</v>
      </c>
      <c r="I2805" t="s">
        <v>213</v>
      </c>
      <c r="J2805" t="s">
        <v>214</v>
      </c>
      <c r="K2805" t="s">
        <v>149</v>
      </c>
      <c r="L2805" t="s">
        <v>215</v>
      </c>
      <c r="M2805" t="s">
        <v>76</v>
      </c>
      <c r="N2805" t="s">
        <v>216</v>
      </c>
      <c r="O2805" s="57">
        <v>46250.736759259256</v>
      </c>
      <c r="P2805" s="57">
        <v>46251.521284722221</v>
      </c>
      <c r="Q2805">
        <v>69367745</v>
      </c>
      <c r="S2805">
        <v>152510206862</v>
      </c>
      <c r="T2805" t="s">
        <v>12699</v>
      </c>
      <c r="U2805" t="s">
        <v>12700</v>
      </c>
      <c r="V2805" t="s">
        <v>12701</v>
      </c>
      <c r="Z2805">
        <v>113.35630226880301</v>
      </c>
      <c r="AA2805">
        <v>-7.8393273919699702</v>
      </c>
      <c r="AB2805" t="s">
        <v>12702</v>
      </c>
      <c r="AC2805" t="s">
        <v>217</v>
      </c>
      <c r="AL2805" t="s">
        <v>218</v>
      </c>
      <c r="AM2805" t="s">
        <v>12703</v>
      </c>
      <c r="AN2805" t="s">
        <v>6</v>
      </c>
      <c r="AO2805" t="s">
        <v>10891</v>
      </c>
      <c r="AP2805" s="57">
        <v>46251.625</v>
      </c>
      <c r="AR2805" t="s">
        <v>219</v>
      </c>
      <c r="AS2805" t="s">
        <v>298</v>
      </c>
      <c r="AT2805" t="s">
        <v>221</v>
      </c>
      <c r="AU2805">
        <v>20260817</v>
      </c>
      <c r="AV2805" t="s">
        <v>222</v>
      </c>
      <c r="AW2805" t="s">
        <v>890</v>
      </c>
      <c r="AX2805" t="s">
        <v>223</v>
      </c>
      <c r="BA2805" s="57">
        <v>46251.625</v>
      </c>
      <c r="BB2805" t="s">
        <v>12703</v>
      </c>
      <c r="BC2805">
        <v>2026</v>
      </c>
      <c r="BD2805">
        <v>8</v>
      </c>
      <c r="BE2805">
        <v>17</v>
      </c>
      <c r="BF2805" s="6">
        <f t="shared" si="129"/>
        <v>46251</v>
      </c>
      <c r="BG2805">
        <f t="shared" si="130"/>
        <v>-0.625</v>
      </c>
      <c r="BH2805" t="str">
        <f t="shared" si="131"/>
        <v>COMPLY</v>
      </c>
      <c r="BI2805" t="str">
        <f>VLOOKUP(H2805,Sheet2!$A$1:$B$270,2,FALSE)</f>
        <v>PROBOLINGGO</v>
      </c>
    </row>
    <row r="2806" spans="1:61">
      <c r="A2806">
        <v>2805</v>
      </c>
      <c r="B2806">
        <v>1002534747</v>
      </c>
      <c r="C2806">
        <v>3</v>
      </c>
      <c r="D2806" t="s">
        <v>42</v>
      </c>
      <c r="E2806">
        <v>5</v>
      </c>
      <c r="F2806" t="s">
        <v>106</v>
      </c>
      <c r="G2806" t="s">
        <v>107</v>
      </c>
      <c r="H2806" t="s">
        <v>298</v>
      </c>
      <c r="I2806" t="s">
        <v>213</v>
      </c>
      <c r="J2806" t="s">
        <v>214</v>
      </c>
      <c r="K2806" t="s">
        <v>149</v>
      </c>
      <c r="L2806" t="s">
        <v>215</v>
      </c>
      <c r="M2806" t="s">
        <v>240</v>
      </c>
      <c r="N2806" t="s">
        <v>216</v>
      </c>
      <c r="O2806" s="57">
        <v>46252.812465277777</v>
      </c>
      <c r="P2806" s="57">
        <v>46252.813900462963</v>
      </c>
      <c r="Q2806">
        <v>69369549</v>
      </c>
      <c r="S2806">
        <v>152510206869</v>
      </c>
      <c r="T2806" t="s">
        <v>1006</v>
      </c>
      <c r="U2806" t="s">
        <v>14003</v>
      </c>
      <c r="V2806" t="s">
        <v>14004</v>
      </c>
      <c r="Z2806">
        <v>113.3989531</v>
      </c>
      <c r="AA2806">
        <v>-7.9654624999999903</v>
      </c>
      <c r="AB2806" t="s">
        <v>14005</v>
      </c>
      <c r="AC2806" t="s">
        <v>217</v>
      </c>
      <c r="AL2806" t="s">
        <v>218</v>
      </c>
      <c r="AM2806" t="s">
        <v>14006</v>
      </c>
      <c r="AN2806" t="s">
        <v>6</v>
      </c>
      <c r="AO2806" t="s">
        <v>12954</v>
      </c>
      <c r="AP2806" s="57">
        <v>46254.333333333336</v>
      </c>
      <c r="AR2806" t="s">
        <v>241</v>
      </c>
      <c r="AS2806" t="s">
        <v>298</v>
      </c>
      <c r="AT2806" t="s">
        <v>221</v>
      </c>
      <c r="AV2806" t="s">
        <v>240</v>
      </c>
      <c r="AW2806" t="s">
        <v>947</v>
      </c>
      <c r="AX2806" t="s">
        <v>223</v>
      </c>
      <c r="BA2806" s="57">
        <v>46254.333333333336</v>
      </c>
      <c r="BB2806" t="s">
        <v>14006</v>
      </c>
      <c r="BF2806" s="6" t="e">
        <f t="shared" si="129"/>
        <v>#NUM!</v>
      </c>
      <c r="BG2806" t="e">
        <f t="shared" si="130"/>
        <v>#NUM!</v>
      </c>
      <c r="BH2806" t="e">
        <f t="shared" si="131"/>
        <v>#NUM!</v>
      </c>
      <c r="BI2806" t="str">
        <f>VLOOKUP(H2806,Sheet2!$A$1:$B$270,2,FALSE)</f>
        <v>PROBOLINGGO</v>
      </c>
    </row>
    <row r="2807" spans="1:61">
      <c r="A2807">
        <v>2806</v>
      </c>
      <c r="B2807">
        <v>1002517877</v>
      </c>
      <c r="C2807">
        <v>3</v>
      </c>
      <c r="D2807" t="s">
        <v>55</v>
      </c>
      <c r="E2807">
        <v>5</v>
      </c>
      <c r="F2807" t="s">
        <v>228</v>
      </c>
      <c r="G2807" t="s">
        <v>121</v>
      </c>
      <c r="H2807" t="s">
        <v>454</v>
      </c>
      <c r="I2807" t="s">
        <v>213</v>
      </c>
      <c r="J2807" t="s">
        <v>214</v>
      </c>
      <c r="K2807" t="s">
        <v>149</v>
      </c>
      <c r="M2807" t="s">
        <v>586</v>
      </c>
      <c r="N2807" t="s">
        <v>216</v>
      </c>
      <c r="O2807" s="57">
        <v>46244.581203703703</v>
      </c>
      <c r="P2807" s="57">
        <v>46245.414293981485</v>
      </c>
      <c r="Q2807">
        <v>69361506</v>
      </c>
      <c r="S2807">
        <v>152436204683</v>
      </c>
      <c r="T2807" t="s">
        <v>1640</v>
      </c>
      <c r="U2807" t="s">
        <v>6880</v>
      </c>
      <c r="V2807" t="s">
        <v>6881</v>
      </c>
      <c r="Z2807">
        <v>112.72676914</v>
      </c>
      <c r="AA2807">
        <v>-7.1258755999999996</v>
      </c>
      <c r="AB2807" t="s">
        <v>5424</v>
      </c>
      <c r="AC2807" t="s">
        <v>230</v>
      </c>
      <c r="AL2807" t="s">
        <v>218</v>
      </c>
      <c r="AM2807" t="s">
        <v>6882</v>
      </c>
      <c r="AN2807" t="s">
        <v>6</v>
      </c>
      <c r="AO2807" s="57">
        <v>46303.590266203704</v>
      </c>
      <c r="AQ2807" t="s">
        <v>248</v>
      </c>
      <c r="AR2807" t="s">
        <v>14</v>
      </c>
      <c r="AS2807" t="s">
        <v>454</v>
      </c>
      <c r="AT2807" t="s">
        <v>231</v>
      </c>
      <c r="AV2807" t="s">
        <v>587</v>
      </c>
      <c r="AW2807" t="s">
        <v>563</v>
      </c>
      <c r="AX2807" t="s">
        <v>223</v>
      </c>
      <c r="BA2807" s="57">
        <v>46244.291666666664</v>
      </c>
      <c r="BB2807" t="s">
        <v>6882</v>
      </c>
      <c r="BF2807" s="6" t="e">
        <f t="shared" si="129"/>
        <v>#NUM!</v>
      </c>
      <c r="BG2807" t="e">
        <f t="shared" si="130"/>
        <v>#NUM!</v>
      </c>
      <c r="BH2807" t="e">
        <f t="shared" si="131"/>
        <v>#NUM!</v>
      </c>
      <c r="BI2807" t="str">
        <f>VLOOKUP(H2807,Sheet2!$A$1:$B$270,2,FALSE)</f>
        <v>MADURA</v>
      </c>
    </row>
    <row r="2808" spans="1:61">
      <c r="A2808">
        <v>2807</v>
      </c>
      <c r="B2808">
        <v>1002510620</v>
      </c>
      <c r="C2808">
        <v>3</v>
      </c>
      <c r="D2808" t="s">
        <v>49</v>
      </c>
      <c r="E2808">
        <v>4</v>
      </c>
      <c r="F2808" t="s">
        <v>246</v>
      </c>
      <c r="G2808" t="s">
        <v>247</v>
      </c>
      <c r="H2808" t="s">
        <v>630</v>
      </c>
      <c r="I2808" t="s">
        <v>213</v>
      </c>
      <c r="J2808" t="s">
        <v>214</v>
      </c>
      <c r="K2808" t="s">
        <v>149</v>
      </c>
      <c r="L2808" t="s">
        <v>215</v>
      </c>
      <c r="M2808" t="s">
        <v>76</v>
      </c>
      <c r="N2808" t="s">
        <v>216</v>
      </c>
      <c r="O2808" s="57">
        <v>46239.572187500002</v>
      </c>
      <c r="P2808" s="57">
        <v>46240.483946759261</v>
      </c>
      <c r="Q2808">
        <v>69359209</v>
      </c>
      <c r="S2808">
        <v>141423136601</v>
      </c>
      <c r="T2808" t="s">
        <v>4124</v>
      </c>
      <c r="U2808" t="s">
        <v>4125</v>
      </c>
      <c r="V2808" t="s">
        <v>4126</v>
      </c>
      <c r="Z2808">
        <v>110.44011812657099</v>
      </c>
      <c r="AA2808">
        <v>-7.0669009856319303</v>
      </c>
      <c r="AB2808" t="s">
        <v>4127</v>
      </c>
      <c r="AC2808" t="s">
        <v>217</v>
      </c>
      <c r="AL2808" t="s">
        <v>218</v>
      </c>
      <c r="AM2808" t="s">
        <v>2156</v>
      </c>
      <c r="AN2808" t="s">
        <v>6</v>
      </c>
      <c r="AO2808" s="57">
        <v>46150.579699074071</v>
      </c>
      <c r="AP2808" s="57">
        <v>46240.541666666664</v>
      </c>
      <c r="AR2808" t="s">
        <v>219</v>
      </c>
      <c r="AS2808" t="s">
        <v>630</v>
      </c>
      <c r="AT2808" t="s">
        <v>231</v>
      </c>
      <c r="AU2808">
        <v>20260806</v>
      </c>
      <c r="AV2808" t="s">
        <v>222</v>
      </c>
      <c r="AW2808" t="s">
        <v>1010</v>
      </c>
      <c r="AX2808" t="s">
        <v>223</v>
      </c>
      <c r="BA2808" s="57">
        <v>46240.541666666664</v>
      </c>
      <c r="BB2808" t="s">
        <v>2156</v>
      </c>
      <c r="BC2808">
        <v>2026</v>
      </c>
      <c r="BD2808">
        <v>8</v>
      </c>
      <c r="BE2808">
        <v>6</v>
      </c>
      <c r="BF2808" s="6">
        <f t="shared" si="129"/>
        <v>46240</v>
      </c>
      <c r="BG2808">
        <f t="shared" si="130"/>
        <v>-0.54166666666424135</v>
      </c>
      <c r="BH2808" t="str">
        <f t="shared" si="131"/>
        <v>COMPLY</v>
      </c>
      <c r="BI2808" t="e">
        <f>VLOOKUP(H2808,Sheet2!$A$1:$B$270,2,FALSE)</f>
        <v>#N/A</v>
      </c>
    </row>
    <row r="2809" spans="1:61">
      <c r="A2809">
        <v>2808</v>
      </c>
      <c r="B2809">
        <v>1002530930</v>
      </c>
      <c r="C2809">
        <v>3</v>
      </c>
      <c r="D2809" t="s">
        <v>55</v>
      </c>
      <c r="E2809">
        <v>5</v>
      </c>
      <c r="F2809" t="s">
        <v>228</v>
      </c>
      <c r="G2809" t="s">
        <v>121</v>
      </c>
      <c r="H2809" t="s">
        <v>342</v>
      </c>
      <c r="I2809" t="s">
        <v>213</v>
      </c>
      <c r="J2809" t="s">
        <v>214</v>
      </c>
      <c r="K2809" t="s">
        <v>149</v>
      </c>
      <c r="L2809" t="s">
        <v>215</v>
      </c>
      <c r="M2809" t="s">
        <v>286</v>
      </c>
      <c r="N2809" t="s">
        <v>216</v>
      </c>
      <c r="O2809" s="57">
        <v>46251.574965277781</v>
      </c>
      <c r="P2809" s="57">
        <v>46252.474305555559</v>
      </c>
      <c r="Q2809">
        <v>69368128</v>
      </c>
      <c r="S2809">
        <v>152434913141</v>
      </c>
      <c r="T2809" t="s">
        <v>12707</v>
      </c>
      <c r="U2809" t="s">
        <v>12708</v>
      </c>
      <c r="V2809" t="s">
        <v>12709</v>
      </c>
      <c r="Z2809">
        <v>113.345409147441</v>
      </c>
      <c r="AA2809">
        <v>-7.1741410406820902</v>
      </c>
      <c r="AB2809" t="s">
        <v>12710</v>
      </c>
      <c r="AC2809" t="s">
        <v>217</v>
      </c>
      <c r="AL2809" t="s">
        <v>218</v>
      </c>
      <c r="AM2809" t="s">
        <v>11313</v>
      </c>
      <c r="AN2809" t="s">
        <v>6</v>
      </c>
      <c r="AO2809" t="s">
        <v>10249</v>
      </c>
      <c r="AP2809" s="57">
        <v>46252.541666666664</v>
      </c>
      <c r="AR2809" t="s">
        <v>241</v>
      </c>
      <c r="AS2809" t="s">
        <v>342</v>
      </c>
      <c r="AT2809" t="s">
        <v>231</v>
      </c>
      <c r="AV2809" t="s">
        <v>905</v>
      </c>
      <c r="AW2809" t="s">
        <v>1018</v>
      </c>
      <c r="AX2809" t="s">
        <v>223</v>
      </c>
      <c r="BA2809" s="57">
        <v>46252.541666666664</v>
      </c>
      <c r="BB2809" t="s">
        <v>11313</v>
      </c>
      <c r="BF2809" s="6" t="e">
        <f t="shared" si="129"/>
        <v>#NUM!</v>
      </c>
      <c r="BG2809" t="e">
        <f t="shared" si="130"/>
        <v>#NUM!</v>
      </c>
      <c r="BH2809" t="e">
        <f t="shared" si="131"/>
        <v>#NUM!</v>
      </c>
      <c r="BI2809" t="str">
        <f>VLOOKUP(H2809,Sheet2!$A$1:$B$270,2,FALSE)</f>
        <v>MADURA</v>
      </c>
    </row>
    <row r="2810" spans="1:61">
      <c r="A2810">
        <v>2809</v>
      </c>
      <c r="B2810">
        <v>1002512917</v>
      </c>
      <c r="C2810">
        <v>3</v>
      </c>
      <c r="D2810" t="s">
        <v>59</v>
      </c>
      <c r="E2810">
        <v>4</v>
      </c>
      <c r="F2810" t="s">
        <v>243</v>
      </c>
      <c r="G2810" t="s">
        <v>896</v>
      </c>
      <c r="H2810" t="s">
        <v>914</v>
      </c>
      <c r="I2810" t="s">
        <v>213</v>
      </c>
      <c r="J2810" t="s">
        <v>214</v>
      </c>
      <c r="K2810" t="s">
        <v>149</v>
      </c>
      <c r="L2810" t="s">
        <v>215</v>
      </c>
      <c r="M2810" t="s">
        <v>277</v>
      </c>
      <c r="N2810" t="s">
        <v>216</v>
      </c>
      <c r="O2810" s="57">
        <v>46240.647187499999</v>
      </c>
      <c r="P2810" s="57">
        <v>46244.388796296298</v>
      </c>
      <c r="Q2810">
        <v>69360154</v>
      </c>
      <c r="S2810">
        <v>141146114805</v>
      </c>
      <c r="T2810" t="s">
        <v>4128</v>
      </c>
      <c r="U2810" t="s">
        <v>4129</v>
      </c>
      <c r="V2810" t="s">
        <v>4130</v>
      </c>
      <c r="Z2810">
        <v>110.285534</v>
      </c>
      <c r="AA2810">
        <v>-7.5739229999999997</v>
      </c>
      <c r="AB2810" t="s">
        <v>4131</v>
      </c>
      <c r="AC2810" t="s">
        <v>237</v>
      </c>
      <c r="AL2810" t="s">
        <v>218</v>
      </c>
      <c r="AM2810" t="s">
        <v>4132</v>
      </c>
      <c r="AN2810" t="s">
        <v>6</v>
      </c>
      <c r="AO2810" s="57">
        <v>46181.652824074074</v>
      </c>
      <c r="AP2810" s="57">
        <v>46244.333333333336</v>
      </c>
      <c r="AQ2810" t="s">
        <v>564</v>
      </c>
      <c r="AR2810" t="s">
        <v>278</v>
      </c>
      <c r="AS2810" t="s">
        <v>914</v>
      </c>
      <c r="AT2810" t="s">
        <v>231</v>
      </c>
      <c r="AV2810" t="s">
        <v>6883</v>
      </c>
      <c r="AW2810" t="s">
        <v>1022</v>
      </c>
      <c r="AX2810" t="s">
        <v>223</v>
      </c>
      <c r="BA2810" s="57">
        <v>46244.333333333336</v>
      </c>
      <c r="BB2810" t="s">
        <v>4132</v>
      </c>
      <c r="BF2810" s="6" t="e">
        <f t="shared" si="129"/>
        <v>#NUM!</v>
      </c>
      <c r="BG2810" t="e">
        <f t="shared" si="130"/>
        <v>#NUM!</v>
      </c>
      <c r="BH2810" t="e">
        <f t="shared" si="131"/>
        <v>#NUM!</v>
      </c>
      <c r="BI2810" t="e">
        <f>VLOOKUP(H2810,Sheet2!$A$1:$B$270,2,FALSE)</f>
        <v>#N/A</v>
      </c>
    </row>
    <row r="2811" spans="1:61">
      <c r="A2811">
        <v>2810</v>
      </c>
      <c r="B2811">
        <v>1002531398</v>
      </c>
      <c r="C2811">
        <v>3</v>
      </c>
      <c r="D2811" t="s">
        <v>55</v>
      </c>
      <c r="E2811">
        <v>5</v>
      </c>
      <c r="F2811" t="s">
        <v>228</v>
      </c>
      <c r="G2811" t="s">
        <v>127</v>
      </c>
      <c r="H2811" t="s">
        <v>229</v>
      </c>
      <c r="I2811" t="s">
        <v>213</v>
      </c>
      <c r="J2811" t="s">
        <v>214</v>
      </c>
      <c r="K2811" t="s">
        <v>149</v>
      </c>
      <c r="L2811" t="s">
        <v>215</v>
      </c>
      <c r="M2811" t="s">
        <v>76</v>
      </c>
      <c r="N2811" t="s">
        <v>216</v>
      </c>
      <c r="O2811" s="57">
        <v>46251.743703703702</v>
      </c>
      <c r="P2811" s="57">
        <v>46252.719722222224</v>
      </c>
      <c r="Q2811">
        <v>69368358</v>
      </c>
      <c r="S2811">
        <v>152426928279</v>
      </c>
      <c r="T2811" t="s">
        <v>12711</v>
      </c>
      <c r="U2811" t="s">
        <v>12712</v>
      </c>
      <c r="V2811" t="s">
        <v>12713</v>
      </c>
      <c r="Z2811">
        <v>113.3999855</v>
      </c>
      <c r="AA2811">
        <v>-7.1215510000000002</v>
      </c>
      <c r="AB2811" t="s">
        <v>12714</v>
      </c>
      <c r="AC2811" t="s">
        <v>217</v>
      </c>
      <c r="AL2811" t="s">
        <v>218</v>
      </c>
      <c r="AM2811" t="s">
        <v>12715</v>
      </c>
      <c r="AN2811" t="s">
        <v>6</v>
      </c>
      <c r="AO2811" t="s">
        <v>10549</v>
      </c>
      <c r="AP2811" s="57">
        <v>46253.333333333336</v>
      </c>
      <c r="AR2811" t="s">
        <v>219</v>
      </c>
      <c r="AS2811" t="s">
        <v>229</v>
      </c>
      <c r="AT2811" t="s">
        <v>231</v>
      </c>
      <c r="AU2811">
        <v>20260818</v>
      </c>
      <c r="AV2811" t="s">
        <v>222</v>
      </c>
      <c r="AW2811" t="s">
        <v>1023</v>
      </c>
      <c r="AX2811" t="s">
        <v>223</v>
      </c>
      <c r="BA2811" s="57">
        <v>46253.333333333336</v>
      </c>
      <c r="BB2811" t="s">
        <v>12715</v>
      </c>
      <c r="BC2811">
        <v>2026</v>
      </c>
      <c r="BD2811">
        <v>8</v>
      </c>
      <c r="BE2811">
        <v>18</v>
      </c>
      <c r="BF2811" s="6">
        <f t="shared" si="129"/>
        <v>46252</v>
      </c>
      <c r="BG2811">
        <f t="shared" si="130"/>
        <v>-1.3333333333357587</v>
      </c>
      <c r="BH2811" t="str">
        <f t="shared" si="131"/>
        <v>COMPLY</v>
      </c>
      <c r="BI2811" t="str">
        <f>VLOOKUP(H2811,Sheet2!$A$1:$B$270,2,FALSE)</f>
        <v>MADURA</v>
      </c>
    </row>
    <row r="2812" spans="1:61">
      <c r="A2812">
        <v>2811</v>
      </c>
      <c r="B2812">
        <v>1002534619</v>
      </c>
      <c r="C2812">
        <v>3</v>
      </c>
      <c r="D2812" t="s">
        <v>38</v>
      </c>
      <c r="E2812">
        <v>5</v>
      </c>
      <c r="F2812" t="s">
        <v>90</v>
      </c>
      <c r="G2812" t="s">
        <v>93</v>
      </c>
      <c r="H2812" t="s">
        <v>431</v>
      </c>
      <c r="I2812" t="s">
        <v>213</v>
      </c>
      <c r="J2812" t="s">
        <v>214</v>
      </c>
      <c r="K2812" t="s">
        <v>149</v>
      </c>
      <c r="L2812" t="s">
        <v>215</v>
      </c>
      <c r="M2812" t="s">
        <v>240</v>
      </c>
      <c r="N2812" t="s">
        <v>216</v>
      </c>
      <c r="O2812" s="57">
        <v>46252.764548611114</v>
      </c>
      <c r="P2812" s="57">
        <v>46252.765289351853</v>
      </c>
      <c r="Q2812">
        <v>69369489</v>
      </c>
      <c r="S2812">
        <v>152628204192</v>
      </c>
      <c r="T2812" t="s">
        <v>14007</v>
      </c>
      <c r="U2812" t="s">
        <v>14008</v>
      </c>
      <c r="V2812" t="s">
        <v>14009</v>
      </c>
      <c r="Z2812">
        <v>111.968993</v>
      </c>
      <c r="AA2812">
        <v>-7.4279679999999999</v>
      </c>
      <c r="AB2812" t="s">
        <v>14010</v>
      </c>
      <c r="AC2812" t="s">
        <v>237</v>
      </c>
      <c r="AL2812" t="s">
        <v>218</v>
      </c>
      <c r="AM2812" t="s">
        <v>14011</v>
      </c>
      <c r="AN2812" t="s">
        <v>6</v>
      </c>
      <c r="AO2812" t="s">
        <v>13316</v>
      </c>
      <c r="AP2812" s="57">
        <v>46253.625</v>
      </c>
      <c r="AR2812" t="s">
        <v>241</v>
      </c>
      <c r="AS2812" t="s">
        <v>431</v>
      </c>
      <c r="AT2812" t="s">
        <v>231</v>
      </c>
      <c r="AV2812" t="s">
        <v>240</v>
      </c>
      <c r="AW2812" t="s">
        <v>12955</v>
      </c>
      <c r="AX2812" t="s">
        <v>223</v>
      </c>
      <c r="BA2812" s="57">
        <v>46253.625</v>
      </c>
      <c r="BB2812" t="s">
        <v>14011</v>
      </c>
      <c r="BF2812" s="6" t="e">
        <f t="shared" si="129"/>
        <v>#NUM!</v>
      </c>
      <c r="BG2812" t="e">
        <f t="shared" si="130"/>
        <v>#NUM!</v>
      </c>
      <c r="BH2812" t="e">
        <f t="shared" si="131"/>
        <v>#NUM!</v>
      </c>
      <c r="BI2812" t="str">
        <f>VLOOKUP(H2812,Sheet2!$A$1:$B$270,2,FALSE)</f>
        <v>NGANJUK</v>
      </c>
    </row>
    <row r="2813" spans="1:61">
      <c r="A2813">
        <v>2812</v>
      </c>
      <c r="B2813">
        <v>1002506069</v>
      </c>
      <c r="C2813">
        <v>3</v>
      </c>
      <c r="D2813" t="s">
        <v>49</v>
      </c>
      <c r="E2813">
        <v>4</v>
      </c>
      <c r="F2813" t="s">
        <v>246</v>
      </c>
      <c r="G2813" t="s">
        <v>247</v>
      </c>
      <c r="H2813" t="s">
        <v>675</v>
      </c>
      <c r="I2813" t="s">
        <v>213</v>
      </c>
      <c r="J2813" t="s">
        <v>214</v>
      </c>
      <c r="K2813" t="s">
        <v>149</v>
      </c>
      <c r="L2813" t="s">
        <v>215</v>
      </c>
      <c r="M2813" t="s">
        <v>575</v>
      </c>
      <c r="N2813" t="s">
        <v>216</v>
      </c>
      <c r="O2813" s="57">
        <v>46237.553425925929</v>
      </c>
      <c r="P2813" s="57">
        <v>46239.659189814818</v>
      </c>
      <c r="Q2813">
        <v>69357504</v>
      </c>
      <c r="S2813">
        <v>141408117782</v>
      </c>
      <c r="T2813" t="s">
        <v>4075</v>
      </c>
      <c r="U2813" t="s">
        <v>4138</v>
      </c>
      <c r="V2813" t="s">
        <v>4139</v>
      </c>
      <c r="Z2813">
        <v>110.428989976644</v>
      </c>
      <c r="AA2813">
        <v>-6.9894890961456202</v>
      </c>
      <c r="AB2813" t="s">
        <v>4078</v>
      </c>
      <c r="AC2813" t="s">
        <v>217</v>
      </c>
      <c r="AL2813" t="s">
        <v>218</v>
      </c>
      <c r="AM2813" t="s">
        <v>4140</v>
      </c>
      <c r="AN2813" t="s">
        <v>6</v>
      </c>
      <c r="AO2813" s="57">
        <v>46089.559490740743</v>
      </c>
      <c r="AP2813" s="57">
        <v>46238.541666666664</v>
      </c>
      <c r="AQ2813" t="s">
        <v>564</v>
      </c>
      <c r="AR2813" t="s">
        <v>14</v>
      </c>
      <c r="AS2813" t="s">
        <v>675</v>
      </c>
      <c r="AT2813" t="s">
        <v>231</v>
      </c>
      <c r="AV2813" t="s">
        <v>4141</v>
      </c>
      <c r="AW2813" t="s">
        <v>1014</v>
      </c>
      <c r="AX2813" t="s">
        <v>223</v>
      </c>
      <c r="BA2813" s="57">
        <v>46238.541666666664</v>
      </c>
      <c r="BB2813" t="s">
        <v>4140</v>
      </c>
      <c r="BF2813" s="6" t="e">
        <f t="shared" si="129"/>
        <v>#NUM!</v>
      </c>
      <c r="BG2813" t="e">
        <f t="shared" si="130"/>
        <v>#NUM!</v>
      </c>
      <c r="BH2813" t="e">
        <f t="shared" si="131"/>
        <v>#NUM!</v>
      </c>
      <c r="BI2813" t="e">
        <f>VLOOKUP(H2813,Sheet2!$A$1:$B$270,2,FALSE)</f>
        <v>#N/A</v>
      </c>
    </row>
    <row r="2814" spans="1:61">
      <c r="A2814">
        <v>2813</v>
      </c>
      <c r="B2814">
        <v>1002521286</v>
      </c>
      <c r="C2814">
        <v>3</v>
      </c>
      <c r="D2814" t="s">
        <v>55</v>
      </c>
      <c r="E2814">
        <v>5</v>
      </c>
      <c r="F2814" t="s">
        <v>313</v>
      </c>
      <c r="G2814" t="s">
        <v>124</v>
      </c>
      <c r="H2814" t="s">
        <v>315</v>
      </c>
      <c r="I2814" t="s">
        <v>213</v>
      </c>
      <c r="J2814" t="s">
        <v>214</v>
      </c>
      <c r="K2814" t="s">
        <v>149</v>
      </c>
      <c r="L2814" t="s">
        <v>215</v>
      </c>
      <c r="M2814" t="s">
        <v>286</v>
      </c>
      <c r="N2814" t="s">
        <v>216</v>
      </c>
      <c r="O2814" s="57">
        <v>46246.370787037034</v>
      </c>
      <c r="P2814" s="57">
        <v>46246.807986111111</v>
      </c>
      <c r="Q2814">
        <v>69363860</v>
      </c>
      <c r="S2814">
        <v>152308243025</v>
      </c>
      <c r="T2814" t="s">
        <v>8787</v>
      </c>
      <c r="U2814" t="s">
        <v>8788</v>
      </c>
      <c r="V2814" t="s">
        <v>8789</v>
      </c>
      <c r="Z2814">
        <v>112.74377800000001</v>
      </c>
      <c r="AA2814">
        <v>-7.3048109999999999</v>
      </c>
      <c r="AB2814" t="s">
        <v>8790</v>
      </c>
      <c r="AC2814" t="s">
        <v>237</v>
      </c>
      <c r="AL2814" t="s">
        <v>218</v>
      </c>
      <c r="AM2814" t="s">
        <v>8102</v>
      </c>
      <c r="AN2814" t="s">
        <v>6</v>
      </c>
      <c r="AO2814" s="57">
        <v>46364.372129629628</v>
      </c>
      <c r="AP2814" s="57">
        <v>46247.333333333336</v>
      </c>
      <c r="AR2814" t="s">
        <v>241</v>
      </c>
      <c r="AS2814" t="s">
        <v>315</v>
      </c>
      <c r="AT2814" t="s">
        <v>231</v>
      </c>
      <c r="AV2814" t="s">
        <v>905</v>
      </c>
      <c r="AW2814" t="s">
        <v>1010</v>
      </c>
      <c r="AX2814" t="s">
        <v>223</v>
      </c>
      <c r="BA2814" s="57">
        <v>46247.333333333336</v>
      </c>
      <c r="BB2814" t="s">
        <v>8102</v>
      </c>
      <c r="BF2814" s="6" t="e">
        <f t="shared" si="129"/>
        <v>#NUM!</v>
      </c>
      <c r="BG2814" t="e">
        <f t="shared" si="130"/>
        <v>#NUM!</v>
      </c>
      <c r="BH2814" t="e">
        <f t="shared" si="131"/>
        <v>#NUM!</v>
      </c>
      <c r="BI2814" t="str">
        <f>VLOOKUP(H2814,Sheet2!$A$1:$B$270,2,FALSE)</f>
        <v>SURABAYA SELATAN</v>
      </c>
    </row>
    <row r="2815" spans="1:61">
      <c r="A2815">
        <v>2814</v>
      </c>
      <c r="B2815">
        <v>1002520322</v>
      </c>
      <c r="C2815">
        <v>3</v>
      </c>
      <c r="D2815" t="s">
        <v>34</v>
      </c>
      <c r="E2815">
        <v>5</v>
      </c>
      <c r="F2815" t="s">
        <v>585</v>
      </c>
      <c r="G2815" t="s">
        <v>83</v>
      </c>
      <c r="H2815" t="s">
        <v>389</v>
      </c>
      <c r="I2815" t="s">
        <v>213</v>
      </c>
      <c r="J2815" t="s">
        <v>214</v>
      </c>
      <c r="K2815" t="s">
        <v>149</v>
      </c>
      <c r="L2815" t="s">
        <v>215</v>
      </c>
      <c r="M2815" t="s">
        <v>575</v>
      </c>
      <c r="N2815" t="s">
        <v>216</v>
      </c>
      <c r="O2815" s="57">
        <v>46245.626342592594</v>
      </c>
      <c r="P2815" s="57">
        <v>46247.468229166669</v>
      </c>
      <c r="Q2815">
        <v>69361068</v>
      </c>
      <c r="S2815">
        <v>122604246781</v>
      </c>
      <c r="T2815" t="s">
        <v>7874</v>
      </c>
      <c r="U2815" t="s">
        <v>7875</v>
      </c>
      <c r="V2815" t="s">
        <v>7876</v>
      </c>
      <c r="Z2815">
        <v>106.827153</v>
      </c>
      <c r="AA2815">
        <v>-6.1753920000000004</v>
      </c>
      <c r="AB2815" t="s">
        <v>7877</v>
      </c>
      <c r="AC2815" t="s">
        <v>1013</v>
      </c>
      <c r="AL2815" t="s">
        <v>218</v>
      </c>
      <c r="AM2815" t="s">
        <v>7878</v>
      </c>
      <c r="AN2815" t="s">
        <v>6</v>
      </c>
      <c r="AO2815" s="57">
        <v>46334.632141203707</v>
      </c>
      <c r="AP2815" s="57">
        <v>46246.541666666664</v>
      </c>
      <c r="AR2815" t="s">
        <v>14</v>
      </c>
      <c r="AS2815" t="s">
        <v>389</v>
      </c>
      <c r="AT2815" t="s">
        <v>646</v>
      </c>
      <c r="AV2815" t="s">
        <v>9706</v>
      </c>
      <c r="AW2815" t="s">
        <v>7879</v>
      </c>
      <c r="AX2815" t="s">
        <v>223</v>
      </c>
      <c r="BA2815" s="57">
        <v>46246.541666666664</v>
      </c>
      <c r="BB2815" t="s">
        <v>7878</v>
      </c>
      <c r="BF2815" s="6" t="e">
        <f t="shared" si="129"/>
        <v>#NUM!</v>
      </c>
      <c r="BG2815" t="e">
        <f t="shared" si="130"/>
        <v>#NUM!</v>
      </c>
      <c r="BH2815" t="e">
        <f t="shared" si="131"/>
        <v>#NUM!</v>
      </c>
      <c r="BI2815" t="str">
        <f>VLOOKUP(H2815,Sheet2!$A$1:$B$270,2,FALSE)</f>
        <v>SANUR</v>
      </c>
    </row>
    <row r="2816" spans="1:61">
      <c r="A2816">
        <v>2815</v>
      </c>
      <c r="B2816">
        <v>1002515754</v>
      </c>
      <c r="C2816">
        <v>3</v>
      </c>
      <c r="D2816" t="s">
        <v>49</v>
      </c>
      <c r="E2816">
        <v>4</v>
      </c>
      <c r="F2816" t="s">
        <v>252</v>
      </c>
      <c r="G2816" t="s">
        <v>931</v>
      </c>
      <c r="H2816" t="s">
        <v>932</v>
      </c>
      <c r="I2816" t="s">
        <v>213</v>
      </c>
      <c r="J2816" t="s">
        <v>214</v>
      </c>
      <c r="K2816" t="s">
        <v>149</v>
      </c>
      <c r="M2816" t="s">
        <v>76</v>
      </c>
      <c r="N2816" t="s">
        <v>216</v>
      </c>
      <c r="O2816" s="57">
        <v>46242.449490740742</v>
      </c>
      <c r="P2816" s="57">
        <v>46242.518703703703</v>
      </c>
      <c r="Q2816">
        <v>69359906</v>
      </c>
      <c r="S2816">
        <v>142212126684</v>
      </c>
      <c r="T2816" t="s">
        <v>1295</v>
      </c>
      <c r="U2816" t="s">
        <v>6044</v>
      </c>
      <c r="V2816" t="s">
        <v>6045</v>
      </c>
      <c r="Z2816">
        <v>109.187371</v>
      </c>
      <c r="AA2816">
        <v>-6.8732620000000004</v>
      </c>
      <c r="AB2816" t="s">
        <v>1298</v>
      </c>
      <c r="AC2816" t="s">
        <v>290</v>
      </c>
      <c r="AL2816" t="s">
        <v>218</v>
      </c>
      <c r="AM2816" t="s">
        <v>6046</v>
      </c>
      <c r="AN2816" t="s">
        <v>6</v>
      </c>
      <c r="AO2816" s="57">
        <v>46242.454826388886</v>
      </c>
      <c r="AR2816" t="s">
        <v>219</v>
      </c>
      <c r="AS2816" t="s">
        <v>932</v>
      </c>
      <c r="AT2816" t="s">
        <v>231</v>
      </c>
      <c r="AU2816">
        <v>20260808</v>
      </c>
      <c r="AV2816" t="s">
        <v>222</v>
      </c>
      <c r="AW2816" t="s">
        <v>562</v>
      </c>
      <c r="AX2816" t="s">
        <v>223</v>
      </c>
      <c r="BA2816" s="57">
        <v>46242.291666666664</v>
      </c>
      <c r="BB2816" t="s">
        <v>6046</v>
      </c>
      <c r="BC2816">
        <v>2026</v>
      </c>
      <c r="BD2816">
        <v>8</v>
      </c>
      <c r="BE2816">
        <v>8</v>
      </c>
      <c r="BF2816" s="6">
        <f t="shared" si="129"/>
        <v>46242</v>
      </c>
      <c r="BG2816">
        <f t="shared" si="130"/>
        <v>-0.29166666666424135</v>
      </c>
      <c r="BH2816" t="str">
        <f t="shared" si="131"/>
        <v>COMPLY</v>
      </c>
      <c r="BI2816" t="e">
        <f>VLOOKUP(H2816,Sheet2!$A$1:$B$270,2,FALSE)</f>
        <v>#N/A</v>
      </c>
    </row>
    <row r="2817" spans="1:61">
      <c r="A2817">
        <v>2816</v>
      </c>
      <c r="B2817">
        <v>1002528409</v>
      </c>
      <c r="C2817">
        <v>3</v>
      </c>
      <c r="D2817" t="s">
        <v>42</v>
      </c>
      <c r="E2817">
        <v>5</v>
      </c>
      <c r="F2817" t="s">
        <v>102</v>
      </c>
      <c r="G2817" t="s">
        <v>100</v>
      </c>
      <c r="H2817" t="s">
        <v>282</v>
      </c>
      <c r="I2817" t="s">
        <v>213</v>
      </c>
      <c r="J2817" t="s">
        <v>214</v>
      </c>
      <c r="K2817" t="s">
        <v>149</v>
      </c>
      <c r="L2817" t="s">
        <v>215</v>
      </c>
      <c r="M2817" t="s">
        <v>76</v>
      </c>
      <c r="N2817" t="s">
        <v>216</v>
      </c>
      <c r="O2817" s="57">
        <v>46249.583298611113</v>
      </c>
      <c r="P2817" s="57">
        <v>46250.879062499997</v>
      </c>
      <c r="Q2817">
        <v>69366941</v>
      </c>
      <c r="S2817">
        <v>152507223628</v>
      </c>
      <c r="T2817" t="s">
        <v>12716</v>
      </c>
      <c r="U2817" t="s">
        <v>12717</v>
      </c>
      <c r="V2817" t="s">
        <v>12718</v>
      </c>
      <c r="Z2817">
        <v>113.7495431</v>
      </c>
      <c r="AA2817">
        <v>-7.8518296999999997</v>
      </c>
      <c r="AB2817" t="s">
        <v>12719</v>
      </c>
      <c r="AC2817" t="s">
        <v>237</v>
      </c>
      <c r="AL2817" t="s">
        <v>218</v>
      </c>
      <c r="AM2817" t="s">
        <v>10021</v>
      </c>
      <c r="AN2817" t="s">
        <v>6</v>
      </c>
      <c r="AO2817" t="s">
        <v>9782</v>
      </c>
      <c r="AP2817" s="57">
        <v>46250.541666666664</v>
      </c>
      <c r="AR2817" t="s">
        <v>219</v>
      </c>
      <c r="AS2817" t="s">
        <v>282</v>
      </c>
      <c r="AT2817" t="s">
        <v>231</v>
      </c>
      <c r="AU2817">
        <v>20260816</v>
      </c>
      <c r="AV2817" t="s">
        <v>222</v>
      </c>
      <c r="AW2817" t="s">
        <v>1015</v>
      </c>
      <c r="AX2817" t="s">
        <v>223</v>
      </c>
      <c r="BA2817" s="57">
        <v>46250.541666666664</v>
      </c>
      <c r="BB2817" t="s">
        <v>10021</v>
      </c>
      <c r="BC2817">
        <v>2026</v>
      </c>
      <c r="BD2817">
        <v>8</v>
      </c>
      <c r="BE2817">
        <v>16</v>
      </c>
      <c r="BF2817" s="6">
        <f t="shared" si="129"/>
        <v>46250</v>
      </c>
      <c r="BG2817">
        <f t="shared" si="130"/>
        <v>-0.54166666666424135</v>
      </c>
      <c r="BH2817" t="str">
        <f t="shared" si="131"/>
        <v>COMPLY</v>
      </c>
      <c r="BI2817" t="str">
        <f>VLOOKUP(H2817,Sheet2!$A$1:$B$270,2,FALSE)</f>
        <v>JEMBER</v>
      </c>
    </row>
    <row r="2818" spans="1:61">
      <c r="A2818">
        <v>2817</v>
      </c>
      <c r="B2818">
        <v>1002524137</v>
      </c>
      <c r="C2818">
        <v>3</v>
      </c>
      <c r="D2818" t="s">
        <v>51</v>
      </c>
      <c r="E2818">
        <v>4</v>
      </c>
      <c r="F2818" t="s">
        <v>273</v>
      </c>
      <c r="G2818" t="s">
        <v>898</v>
      </c>
      <c r="H2818" t="s">
        <v>996</v>
      </c>
      <c r="I2818" t="s">
        <v>213</v>
      </c>
      <c r="J2818" t="s">
        <v>214</v>
      </c>
      <c r="K2818" t="s">
        <v>149</v>
      </c>
      <c r="L2818" t="s">
        <v>215</v>
      </c>
      <c r="M2818" t="s">
        <v>575</v>
      </c>
      <c r="N2818" t="s">
        <v>216</v>
      </c>
      <c r="O2818" s="57">
        <v>46247.532604166663</v>
      </c>
      <c r="P2818" s="57">
        <v>46249.560659722221</v>
      </c>
      <c r="Q2818">
        <v>69365107</v>
      </c>
      <c r="S2818">
        <v>142507105358</v>
      </c>
      <c r="T2818" t="s">
        <v>9707</v>
      </c>
      <c r="U2818" t="s">
        <v>9708</v>
      </c>
      <c r="V2818" t="s">
        <v>9709</v>
      </c>
      <c r="Z2818">
        <v>110.705963</v>
      </c>
      <c r="AA2818">
        <v>-6.527628</v>
      </c>
      <c r="AB2818" t="s">
        <v>9710</v>
      </c>
      <c r="AC2818" t="s">
        <v>237</v>
      </c>
      <c r="AL2818" t="s">
        <v>218</v>
      </c>
      <c r="AM2818" t="s">
        <v>9330</v>
      </c>
      <c r="AN2818" t="s">
        <v>6</v>
      </c>
      <c r="AO2818" t="s">
        <v>9181</v>
      </c>
      <c r="AP2818" s="57">
        <v>46248.541666666664</v>
      </c>
      <c r="AQ2818" t="s">
        <v>248</v>
      </c>
      <c r="AR2818" t="s">
        <v>14</v>
      </c>
      <c r="AS2818" t="s">
        <v>996</v>
      </c>
      <c r="AT2818" t="s">
        <v>231</v>
      </c>
      <c r="AV2818" t="s">
        <v>12720</v>
      </c>
      <c r="AW2818" t="s">
        <v>1010</v>
      </c>
      <c r="AX2818" t="s">
        <v>223</v>
      </c>
      <c r="BA2818" s="57">
        <v>46248.541666666664</v>
      </c>
      <c r="BB2818" t="s">
        <v>9330</v>
      </c>
      <c r="BF2818" s="6" t="e">
        <f t="shared" si="129"/>
        <v>#NUM!</v>
      </c>
      <c r="BG2818" t="e">
        <f t="shared" si="130"/>
        <v>#NUM!</v>
      </c>
      <c r="BH2818" t="e">
        <f t="shared" si="131"/>
        <v>#NUM!</v>
      </c>
      <c r="BI2818" t="e">
        <f>VLOOKUP(H2818,Sheet2!$A$1:$B$270,2,FALSE)</f>
        <v>#N/A</v>
      </c>
    </row>
    <row r="2819" spans="1:61">
      <c r="A2819">
        <v>2818</v>
      </c>
      <c r="B2819">
        <v>1002523987</v>
      </c>
      <c r="C2819">
        <v>3</v>
      </c>
      <c r="D2819" t="s">
        <v>51</v>
      </c>
      <c r="E2819">
        <v>4</v>
      </c>
      <c r="F2819" t="s">
        <v>235</v>
      </c>
      <c r="G2819" t="s">
        <v>6372</v>
      </c>
      <c r="H2819" t="s">
        <v>6373</v>
      </c>
      <c r="I2819" t="s">
        <v>213</v>
      </c>
      <c r="J2819" t="s">
        <v>214</v>
      </c>
      <c r="K2819" t="s">
        <v>149</v>
      </c>
      <c r="M2819" t="s">
        <v>76</v>
      </c>
      <c r="N2819" t="s">
        <v>216</v>
      </c>
      <c r="O2819" s="57">
        <v>46247.489027777781</v>
      </c>
      <c r="P2819" s="57">
        <v>46247.588761574072</v>
      </c>
      <c r="Q2819">
        <v>69363186</v>
      </c>
      <c r="S2819">
        <v>146565009939</v>
      </c>
      <c r="T2819" t="s">
        <v>7631</v>
      </c>
      <c r="U2819" t="s">
        <v>9711</v>
      </c>
      <c r="V2819" t="s">
        <v>9712</v>
      </c>
      <c r="Z2819">
        <v>111.023400771312</v>
      </c>
      <c r="AA2819">
        <v>-7.4191231067782004</v>
      </c>
      <c r="AB2819" t="s">
        <v>7634</v>
      </c>
      <c r="AC2819" t="s">
        <v>291</v>
      </c>
      <c r="AL2819" t="s">
        <v>218</v>
      </c>
      <c r="AM2819" t="s">
        <v>9538</v>
      </c>
      <c r="AN2819" t="s">
        <v>6</v>
      </c>
      <c r="AO2819" t="s">
        <v>8835</v>
      </c>
      <c r="AR2819" t="s">
        <v>219</v>
      </c>
      <c r="AS2819" t="s">
        <v>6373</v>
      </c>
      <c r="AT2819" t="s">
        <v>231</v>
      </c>
      <c r="AU2819">
        <v>20260813</v>
      </c>
      <c r="AV2819" t="s">
        <v>222</v>
      </c>
      <c r="AW2819" t="s">
        <v>561</v>
      </c>
      <c r="AX2819" t="s">
        <v>223</v>
      </c>
      <c r="BA2819" s="57">
        <v>46247.291666666664</v>
      </c>
      <c r="BB2819" t="s">
        <v>9538</v>
      </c>
      <c r="BC2819">
        <v>2026</v>
      </c>
      <c r="BD2819">
        <v>8</v>
      </c>
      <c r="BE2819">
        <v>13</v>
      </c>
      <c r="BF2819" s="6">
        <f t="shared" ref="BF2819:BF2882" si="132">DATE(BC2819,BD2819,BE2819)</f>
        <v>46247</v>
      </c>
      <c r="BG2819">
        <f t="shared" ref="BG2819:BG2882" si="133">BF2819-BA2819</f>
        <v>-0.29166666666424135</v>
      </c>
      <c r="BH2819" t="str">
        <f t="shared" ref="BH2819:BH2882" si="134">IF(BG2819=1,"COMPLY",IF(BG2819&lt;1,"COMPLY","NOT COMPLY"))</f>
        <v>COMPLY</v>
      </c>
      <c r="BI2819" t="e">
        <f>VLOOKUP(H2819,Sheet2!$A$1:$B$270,2,FALSE)</f>
        <v>#N/A</v>
      </c>
    </row>
    <row r="2820" spans="1:61">
      <c r="A2820">
        <v>2819</v>
      </c>
      <c r="B2820">
        <v>1002528865</v>
      </c>
      <c r="C2820">
        <v>3</v>
      </c>
      <c r="D2820" t="s">
        <v>55</v>
      </c>
      <c r="E2820">
        <v>5</v>
      </c>
      <c r="F2820" t="s">
        <v>265</v>
      </c>
      <c r="G2820" t="s">
        <v>123</v>
      </c>
      <c r="H2820" t="s">
        <v>395</v>
      </c>
      <c r="I2820" t="s">
        <v>213</v>
      </c>
      <c r="J2820" t="s">
        <v>214</v>
      </c>
      <c r="K2820" t="s">
        <v>149</v>
      </c>
      <c r="L2820" t="s">
        <v>215</v>
      </c>
      <c r="M2820" t="s">
        <v>76</v>
      </c>
      <c r="N2820" t="s">
        <v>216</v>
      </c>
      <c r="O2820" s="57">
        <v>46249.765925925924</v>
      </c>
      <c r="P2820" s="57">
        <v>46250.719826388886</v>
      </c>
      <c r="Q2820">
        <v>69367208</v>
      </c>
      <c r="S2820">
        <v>152404253644</v>
      </c>
      <c r="T2820" t="s">
        <v>12721</v>
      </c>
      <c r="U2820" t="s">
        <v>12722</v>
      </c>
      <c r="V2820" t="s">
        <v>12723</v>
      </c>
      <c r="Z2820">
        <v>112.7433989</v>
      </c>
      <c r="AA2820">
        <v>-7.2345797999999997</v>
      </c>
      <c r="AB2820" t="s">
        <v>12724</v>
      </c>
      <c r="AC2820" t="s">
        <v>237</v>
      </c>
      <c r="AL2820" t="s">
        <v>218</v>
      </c>
      <c r="AM2820" t="s">
        <v>12725</v>
      </c>
      <c r="AN2820" t="s">
        <v>6</v>
      </c>
      <c r="AO2820" t="s">
        <v>10877</v>
      </c>
      <c r="AP2820" s="57">
        <v>46250.625</v>
      </c>
      <c r="AR2820" t="s">
        <v>219</v>
      </c>
      <c r="AS2820" t="s">
        <v>395</v>
      </c>
      <c r="AT2820" t="s">
        <v>231</v>
      </c>
      <c r="AU2820">
        <v>20260816</v>
      </c>
      <c r="AV2820" t="s">
        <v>222</v>
      </c>
      <c r="AW2820" t="s">
        <v>1018</v>
      </c>
      <c r="AX2820" t="s">
        <v>223</v>
      </c>
      <c r="BA2820" s="57">
        <v>46250.625</v>
      </c>
      <c r="BB2820" t="s">
        <v>12725</v>
      </c>
      <c r="BC2820">
        <v>2026</v>
      </c>
      <c r="BD2820">
        <v>8</v>
      </c>
      <c r="BE2820">
        <v>16</v>
      </c>
      <c r="BF2820" s="6">
        <f t="shared" si="132"/>
        <v>46250</v>
      </c>
      <c r="BG2820">
        <f t="shared" si="133"/>
        <v>-0.625</v>
      </c>
      <c r="BH2820" t="str">
        <f t="shared" si="134"/>
        <v>COMPLY</v>
      </c>
      <c r="BI2820" t="str">
        <f>VLOOKUP(H2820,Sheet2!$A$1:$B$270,2,FALSE)</f>
        <v>SURABAYA UTARA</v>
      </c>
    </row>
    <row r="2821" spans="1:61">
      <c r="A2821">
        <v>2820</v>
      </c>
      <c r="B2821">
        <v>1002526491</v>
      </c>
      <c r="C2821">
        <v>3</v>
      </c>
      <c r="D2821" t="s">
        <v>45</v>
      </c>
      <c r="E2821">
        <v>5</v>
      </c>
      <c r="F2821" t="s">
        <v>211</v>
      </c>
      <c r="G2821" t="s">
        <v>118</v>
      </c>
      <c r="H2821" t="s">
        <v>212</v>
      </c>
      <c r="I2821" t="s">
        <v>213</v>
      </c>
      <c r="J2821" t="s">
        <v>214</v>
      </c>
      <c r="K2821" t="s">
        <v>149</v>
      </c>
      <c r="L2821" t="s">
        <v>215</v>
      </c>
      <c r="M2821" t="s">
        <v>277</v>
      </c>
      <c r="N2821" t="s">
        <v>216</v>
      </c>
      <c r="O2821" s="57">
        <v>46248.590925925928</v>
      </c>
      <c r="P2821" s="57">
        <v>46250.697418981479</v>
      </c>
      <c r="Q2821">
        <v>69366080</v>
      </c>
      <c r="S2821">
        <v>172606792167</v>
      </c>
      <c r="T2821" t="s">
        <v>12726</v>
      </c>
      <c r="U2821" t="s">
        <v>12727</v>
      </c>
      <c r="V2821" t="s">
        <v>12728</v>
      </c>
      <c r="Z2821">
        <v>117.41610456258</v>
      </c>
      <c r="AA2821">
        <v>-8.5211633467029699</v>
      </c>
      <c r="AB2821" t="s">
        <v>12729</v>
      </c>
      <c r="AC2821" t="s">
        <v>217</v>
      </c>
      <c r="AL2821" t="s">
        <v>218</v>
      </c>
      <c r="AM2821" t="s">
        <v>10123</v>
      </c>
      <c r="AN2821" t="s">
        <v>6</v>
      </c>
      <c r="AO2821" t="s">
        <v>10245</v>
      </c>
      <c r="AP2821" s="57">
        <v>46249.541666666664</v>
      </c>
      <c r="AQ2821" t="s">
        <v>564</v>
      </c>
      <c r="AR2821" t="s">
        <v>278</v>
      </c>
      <c r="AS2821" t="s">
        <v>212</v>
      </c>
      <c r="AT2821" t="s">
        <v>231</v>
      </c>
      <c r="AV2821" t="s">
        <v>12730</v>
      </c>
      <c r="AW2821" t="s">
        <v>1014</v>
      </c>
      <c r="AX2821" t="s">
        <v>223</v>
      </c>
      <c r="BA2821" s="57">
        <v>46249.541666666664</v>
      </c>
      <c r="BB2821" t="s">
        <v>10123</v>
      </c>
      <c r="BF2821" s="6" t="e">
        <f t="shared" si="132"/>
        <v>#NUM!</v>
      </c>
      <c r="BG2821" t="e">
        <f t="shared" si="133"/>
        <v>#NUM!</v>
      </c>
      <c r="BH2821" t="e">
        <f t="shared" si="134"/>
        <v>#NUM!</v>
      </c>
      <c r="BI2821" t="str">
        <f>VLOOKUP(H2821,Sheet2!$A$1:$B$270,2,FALSE)</f>
        <v>SUMBAWA</v>
      </c>
    </row>
    <row r="2822" spans="1:61">
      <c r="A2822">
        <v>2821</v>
      </c>
      <c r="B2822">
        <v>1002523151</v>
      </c>
      <c r="C2822">
        <v>3</v>
      </c>
      <c r="D2822" t="s">
        <v>42</v>
      </c>
      <c r="E2822">
        <v>5</v>
      </c>
      <c r="F2822" t="s">
        <v>233</v>
      </c>
      <c r="G2822" t="s">
        <v>105</v>
      </c>
      <c r="H2822" t="s">
        <v>380</v>
      </c>
      <c r="I2822" t="s">
        <v>213</v>
      </c>
      <c r="J2822" t="s">
        <v>214</v>
      </c>
      <c r="K2822" t="s">
        <v>149</v>
      </c>
      <c r="M2822" t="s">
        <v>76</v>
      </c>
      <c r="N2822" t="s">
        <v>216</v>
      </c>
      <c r="O2822" s="57">
        <v>46246.814560185187</v>
      </c>
      <c r="P2822" s="57">
        <v>46246.867106481484</v>
      </c>
      <c r="Q2822">
        <v>69364222</v>
      </c>
      <c r="S2822">
        <v>152329216950</v>
      </c>
      <c r="T2822" t="s">
        <v>8313</v>
      </c>
      <c r="U2822" t="s">
        <v>8791</v>
      </c>
      <c r="V2822" t="s">
        <v>8792</v>
      </c>
      <c r="Z2822">
        <v>112.43407969</v>
      </c>
      <c r="AA2822">
        <v>-7.5611567710000003</v>
      </c>
      <c r="AB2822" t="s">
        <v>8316</v>
      </c>
      <c r="AC2822" t="s">
        <v>230</v>
      </c>
      <c r="AL2822" t="s">
        <v>218</v>
      </c>
      <c r="AM2822" t="s">
        <v>8793</v>
      </c>
      <c r="AN2822" t="s">
        <v>6</v>
      </c>
      <c r="AO2822" s="57">
        <v>46364.819282407407</v>
      </c>
      <c r="AR2822" t="s">
        <v>219</v>
      </c>
      <c r="AS2822" t="s">
        <v>380</v>
      </c>
      <c r="AT2822" t="s">
        <v>221</v>
      </c>
      <c r="AU2822">
        <v>20260812</v>
      </c>
      <c r="AV2822" t="s">
        <v>222</v>
      </c>
      <c r="AW2822" t="s">
        <v>590</v>
      </c>
      <c r="AX2822" t="s">
        <v>223</v>
      </c>
      <c r="BA2822" s="57">
        <v>46246.291666666664</v>
      </c>
      <c r="BB2822" t="s">
        <v>8793</v>
      </c>
      <c r="BC2822">
        <v>2026</v>
      </c>
      <c r="BD2822">
        <v>8</v>
      </c>
      <c r="BE2822">
        <v>12</v>
      </c>
      <c r="BF2822" s="6">
        <f t="shared" si="132"/>
        <v>46246</v>
      </c>
      <c r="BG2822">
        <f t="shared" si="133"/>
        <v>-0.29166666666424135</v>
      </c>
      <c r="BH2822" t="str">
        <f t="shared" si="134"/>
        <v>COMPLY</v>
      </c>
      <c r="BI2822" t="str">
        <f>VLOOKUP(H2822,Sheet2!$A$1:$B$270,2,FALSE)</f>
        <v>MOJOKERTO</v>
      </c>
    </row>
    <row r="2823" spans="1:61">
      <c r="A2823">
        <v>2822</v>
      </c>
      <c r="B2823">
        <v>1002521162</v>
      </c>
      <c r="C2823">
        <v>3</v>
      </c>
      <c r="D2823" t="s">
        <v>51</v>
      </c>
      <c r="E2823">
        <v>4</v>
      </c>
      <c r="F2823" t="s">
        <v>235</v>
      </c>
      <c r="G2823" t="s">
        <v>957</v>
      </c>
      <c r="H2823" t="s">
        <v>4738</v>
      </c>
      <c r="I2823" t="s">
        <v>213</v>
      </c>
      <c r="J2823" t="s">
        <v>214</v>
      </c>
      <c r="K2823" t="s">
        <v>149</v>
      </c>
      <c r="L2823" t="s">
        <v>215</v>
      </c>
      <c r="M2823" t="s">
        <v>76</v>
      </c>
      <c r="N2823" t="s">
        <v>216</v>
      </c>
      <c r="O2823" s="57">
        <v>46246.330520833333</v>
      </c>
      <c r="P2823" s="57">
        <v>46247.536805555559</v>
      </c>
      <c r="Q2823">
        <v>69363785</v>
      </c>
      <c r="S2823">
        <v>142523108546</v>
      </c>
      <c r="T2823" t="s">
        <v>8794</v>
      </c>
      <c r="U2823" t="s">
        <v>8795</v>
      </c>
      <c r="V2823" t="s">
        <v>8796</v>
      </c>
      <c r="Z2823">
        <v>111.186993</v>
      </c>
      <c r="AA2823">
        <v>-7.825869</v>
      </c>
      <c r="AB2823" t="s">
        <v>8797</v>
      </c>
      <c r="AC2823" t="s">
        <v>237</v>
      </c>
      <c r="AL2823" t="s">
        <v>218</v>
      </c>
      <c r="AM2823" t="s">
        <v>8015</v>
      </c>
      <c r="AN2823" t="s">
        <v>6</v>
      </c>
      <c r="AO2823" s="57">
        <v>46364.340682870374</v>
      </c>
      <c r="AP2823" s="57">
        <v>46247.333333333336</v>
      </c>
      <c r="AR2823" t="s">
        <v>219</v>
      </c>
      <c r="AS2823" t="s">
        <v>4738</v>
      </c>
      <c r="AT2823" t="s">
        <v>231</v>
      </c>
      <c r="AU2823">
        <v>20260813</v>
      </c>
      <c r="AV2823" t="s">
        <v>222</v>
      </c>
      <c r="AW2823" t="s">
        <v>1010</v>
      </c>
      <c r="AX2823" t="s">
        <v>223</v>
      </c>
      <c r="BA2823" s="57">
        <v>46247.333333333336</v>
      </c>
      <c r="BB2823" t="s">
        <v>8015</v>
      </c>
      <c r="BC2823">
        <v>2026</v>
      </c>
      <c r="BD2823">
        <v>8</v>
      </c>
      <c r="BE2823">
        <v>13</v>
      </c>
      <c r="BF2823" s="6">
        <f t="shared" si="132"/>
        <v>46247</v>
      </c>
      <c r="BG2823">
        <f t="shared" si="133"/>
        <v>-0.33333333333575865</v>
      </c>
      <c r="BH2823" t="str">
        <f t="shared" si="134"/>
        <v>COMPLY</v>
      </c>
      <c r="BI2823" t="e">
        <f>VLOOKUP(H2823,Sheet2!$A$1:$B$270,2,FALSE)</f>
        <v>#N/A</v>
      </c>
    </row>
    <row r="2824" spans="1:61">
      <c r="A2824">
        <v>2823</v>
      </c>
      <c r="B2824">
        <v>1002521412</v>
      </c>
      <c r="C2824">
        <v>3</v>
      </c>
      <c r="D2824" t="s">
        <v>42</v>
      </c>
      <c r="E2824">
        <v>5</v>
      </c>
      <c r="F2824" t="s">
        <v>102</v>
      </c>
      <c r="G2824" t="s">
        <v>100</v>
      </c>
      <c r="H2824" t="s">
        <v>282</v>
      </c>
      <c r="I2824" t="s">
        <v>213</v>
      </c>
      <c r="J2824" t="s">
        <v>214</v>
      </c>
      <c r="K2824" t="s">
        <v>149</v>
      </c>
      <c r="L2824" t="s">
        <v>215</v>
      </c>
      <c r="M2824" t="s">
        <v>76</v>
      </c>
      <c r="N2824" t="s">
        <v>216</v>
      </c>
      <c r="O2824" s="57">
        <v>46246.399270833332</v>
      </c>
      <c r="P2824" s="57">
        <v>46246.682847222219</v>
      </c>
      <c r="Q2824">
        <v>69363882</v>
      </c>
      <c r="S2824">
        <v>152507225962</v>
      </c>
      <c r="T2824" t="s">
        <v>8798</v>
      </c>
      <c r="U2824" t="s">
        <v>8799</v>
      </c>
      <c r="V2824" t="s">
        <v>8800</v>
      </c>
      <c r="Z2824">
        <v>113.937423033946</v>
      </c>
      <c r="AA2824">
        <v>-8.01180173033584</v>
      </c>
      <c r="AB2824" t="s">
        <v>8801</v>
      </c>
      <c r="AC2824" t="s">
        <v>237</v>
      </c>
      <c r="AL2824" t="s">
        <v>218</v>
      </c>
      <c r="AM2824" t="s">
        <v>7922</v>
      </c>
      <c r="AN2824" t="s">
        <v>6</v>
      </c>
      <c r="AO2824" s="57">
        <v>46364.403136574074</v>
      </c>
      <c r="AP2824" s="57">
        <v>46247.333333333336</v>
      </c>
      <c r="AR2824" t="s">
        <v>219</v>
      </c>
      <c r="AS2824" t="s">
        <v>282</v>
      </c>
      <c r="AT2824" t="s">
        <v>231</v>
      </c>
      <c r="AU2824">
        <v>20260812</v>
      </c>
      <c r="AV2824" t="s">
        <v>222</v>
      </c>
      <c r="AW2824" t="s">
        <v>1015</v>
      </c>
      <c r="AX2824" t="s">
        <v>223</v>
      </c>
      <c r="BA2824" s="57">
        <v>46247.333333333336</v>
      </c>
      <c r="BB2824" t="s">
        <v>7922</v>
      </c>
      <c r="BC2824">
        <v>2026</v>
      </c>
      <c r="BD2824">
        <v>8</v>
      </c>
      <c r="BE2824">
        <v>12</v>
      </c>
      <c r="BF2824" s="6">
        <f t="shared" si="132"/>
        <v>46246</v>
      </c>
      <c r="BG2824">
        <f t="shared" si="133"/>
        <v>-1.3333333333357587</v>
      </c>
      <c r="BH2824" t="str">
        <f t="shared" si="134"/>
        <v>COMPLY</v>
      </c>
      <c r="BI2824" t="str">
        <f>VLOOKUP(H2824,Sheet2!$A$1:$B$270,2,FALSE)</f>
        <v>JEMBER</v>
      </c>
    </row>
    <row r="2825" spans="1:61">
      <c r="A2825">
        <v>2824</v>
      </c>
      <c r="B2825">
        <v>1002520803</v>
      </c>
      <c r="C2825">
        <v>3</v>
      </c>
      <c r="D2825" t="s">
        <v>38</v>
      </c>
      <c r="E2825">
        <v>5</v>
      </c>
      <c r="F2825" t="s">
        <v>92</v>
      </c>
      <c r="G2825" t="s">
        <v>97</v>
      </c>
      <c r="H2825" t="s">
        <v>254</v>
      </c>
      <c r="I2825" t="s">
        <v>213</v>
      </c>
      <c r="J2825" t="s">
        <v>214</v>
      </c>
      <c r="K2825" t="s">
        <v>149</v>
      </c>
      <c r="L2825" t="s">
        <v>215</v>
      </c>
      <c r="M2825" t="s">
        <v>76</v>
      </c>
      <c r="N2825" t="s">
        <v>216</v>
      </c>
      <c r="O2825" s="57">
        <v>46245.699270833335</v>
      </c>
      <c r="P2825" s="57">
        <v>46245.772824074076</v>
      </c>
      <c r="Q2825">
        <v>69363681</v>
      </c>
      <c r="S2825">
        <v>152612240453</v>
      </c>
      <c r="T2825" t="s">
        <v>7880</v>
      </c>
      <c r="U2825" t="s">
        <v>7881</v>
      </c>
      <c r="V2825" t="s">
        <v>7882</v>
      </c>
      <c r="Z2825">
        <v>112.03963771462401</v>
      </c>
      <c r="AA2825">
        <v>-6.8944918021376402</v>
      </c>
      <c r="AB2825" t="s">
        <v>7883</v>
      </c>
      <c r="AC2825" t="s">
        <v>217</v>
      </c>
      <c r="AL2825" t="s">
        <v>218</v>
      </c>
      <c r="AM2825" t="s">
        <v>7884</v>
      </c>
      <c r="AN2825" t="s">
        <v>6</v>
      </c>
      <c r="AO2825" s="57">
        <v>46334.704837962963</v>
      </c>
      <c r="AP2825" s="57">
        <v>46249.333333333336</v>
      </c>
      <c r="AR2825" t="s">
        <v>219</v>
      </c>
      <c r="AS2825" t="s">
        <v>254</v>
      </c>
      <c r="AT2825" t="s">
        <v>231</v>
      </c>
      <c r="AU2825">
        <v>20260811</v>
      </c>
      <c r="AV2825" t="s">
        <v>222</v>
      </c>
      <c r="AW2825" t="s">
        <v>1010</v>
      </c>
      <c r="AX2825" t="s">
        <v>223</v>
      </c>
      <c r="BA2825" s="57">
        <v>46249.333333333336</v>
      </c>
      <c r="BB2825" t="s">
        <v>7884</v>
      </c>
      <c r="BC2825">
        <v>2026</v>
      </c>
      <c r="BD2825">
        <v>8</v>
      </c>
      <c r="BE2825">
        <v>11</v>
      </c>
      <c r="BF2825" s="6">
        <f t="shared" si="132"/>
        <v>46245</v>
      </c>
      <c r="BG2825">
        <f t="shared" si="133"/>
        <v>-4.3333333333357587</v>
      </c>
      <c r="BH2825" t="str">
        <f t="shared" si="134"/>
        <v>COMPLY</v>
      </c>
      <c r="BI2825" t="str">
        <f>VLOOKUP(H2825,Sheet2!$A$1:$B$270,2,FALSE)</f>
        <v>BOJONEGORO</v>
      </c>
    </row>
    <row r="2826" spans="1:61">
      <c r="A2826">
        <v>2825</v>
      </c>
      <c r="B2826">
        <v>1002517831</v>
      </c>
      <c r="C2826">
        <v>3</v>
      </c>
      <c r="D2826" t="s">
        <v>42</v>
      </c>
      <c r="E2826">
        <v>5</v>
      </c>
      <c r="F2826" t="s">
        <v>233</v>
      </c>
      <c r="G2826" t="s">
        <v>103</v>
      </c>
      <c r="H2826" t="s">
        <v>300</v>
      </c>
      <c r="I2826" t="s">
        <v>213</v>
      </c>
      <c r="J2826" t="s">
        <v>214</v>
      </c>
      <c r="K2826" t="s">
        <v>149</v>
      </c>
      <c r="M2826" t="s">
        <v>76</v>
      </c>
      <c r="N2826" t="s">
        <v>216</v>
      </c>
      <c r="O2826" s="57">
        <v>46244.57240740741</v>
      </c>
      <c r="P2826" s="57">
        <v>46245.582488425927</v>
      </c>
      <c r="Q2826">
        <v>69362453</v>
      </c>
      <c r="S2826">
        <v>152319208392</v>
      </c>
      <c r="T2826" t="s">
        <v>6892</v>
      </c>
      <c r="U2826" t="s">
        <v>6893</v>
      </c>
      <c r="V2826" t="s">
        <v>6894</v>
      </c>
      <c r="Z2826">
        <v>112.30106720000001</v>
      </c>
      <c r="AA2826">
        <v>-7.6406204999999998</v>
      </c>
      <c r="AB2826" t="s">
        <v>6895</v>
      </c>
      <c r="AC2826" t="s">
        <v>230</v>
      </c>
      <c r="AL2826" t="s">
        <v>218</v>
      </c>
      <c r="AM2826" t="s">
        <v>6896</v>
      </c>
      <c r="AN2826" t="s">
        <v>6</v>
      </c>
      <c r="AO2826" s="57">
        <v>46303.579675925925</v>
      </c>
      <c r="AP2826" s="57">
        <v>46245.625</v>
      </c>
      <c r="AR2826" t="s">
        <v>219</v>
      </c>
      <c r="AS2826" t="s">
        <v>300</v>
      </c>
      <c r="AT2826" t="s">
        <v>231</v>
      </c>
      <c r="AU2826">
        <v>20260811</v>
      </c>
      <c r="AV2826" t="s">
        <v>222</v>
      </c>
      <c r="AW2826" t="s">
        <v>560</v>
      </c>
      <c r="AX2826" t="s">
        <v>223</v>
      </c>
      <c r="BA2826" s="57">
        <v>46245.625</v>
      </c>
      <c r="BB2826" t="s">
        <v>6896</v>
      </c>
      <c r="BC2826">
        <v>2026</v>
      </c>
      <c r="BD2826">
        <v>8</v>
      </c>
      <c r="BE2826">
        <v>11</v>
      </c>
      <c r="BF2826" s="6">
        <f t="shared" si="132"/>
        <v>46245</v>
      </c>
      <c r="BG2826">
        <f t="shared" si="133"/>
        <v>-0.625</v>
      </c>
      <c r="BH2826" t="str">
        <f t="shared" si="134"/>
        <v>COMPLY</v>
      </c>
      <c r="BI2826" t="str">
        <f>VLOOKUP(H2826,Sheet2!$A$1:$B$270,2,FALSE)</f>
        <v>MOJOKERTO</v>
      </c>
    </row>
    <row r="2827" spans="1:61">
      <c r="A2827">
        <v>2826</v>
      </c>
      <c r="B2827">
        <v>1002523281</v>
      </c>
      <c r="C2827">
        <v>3</v>
      </c>
      <c r="D2827" t="s">
        <v>55</v>
      </c>
      <c r="E2827">
        <v>5</v>
      </c>
      <c r="F2827" t="s">
        <v>265</v>
      </c>
      <c r="G2827" t="s">
        <v>122</v>
      </c>
      <c r="H2827" t="s">
        <v>348</v>
      </c>
      <c r="I2827" t="s">
        <v>213</v>
      </c>
      <c r="J2827" t="s">
        <v>214</v>
      </c>
      <c r="K2827" t="s">
        <v>149</v>
      </c>
      <c r="L2827" t="s">
        <v>215</v>
      </c>
      <c r="M2827" t="s">
        <v>76</v>
      </c>
      <c r="N2827" t="s">
        <v>216</v>
      </c>
      <c r="O2827" s="57">
        <v>46247.347870370373</v>
      </c>
      <c r="P2827" s="57">
        <v>46248.521354166667</v>
      </c>
      <c r="Q2827">
        <v>69364695</v>
      </c>
      <c r="S2827">
        <v>152443206927</v>
      </c>
      <c r="T2827" t="s">
        <v>9713</v>
      </c>
      <c r="U2827" t="s">
        <v>9714</v>
      </c>
      <c r="V2827" t="s">
        <v>9715</v>
      </c>
      <c r="Z2827">
        <v>112.520283535122</v>
      </c>
      <c r="AA2827">
        <v>-7.25108374661413</v>
      </c>
      <c r="AB2827" t="s">
        <v>9716</v>
      </c>
      <c r="AC2827" t="s">
        <v>217</v>
      </c>
      <c r="AL2827" t="s">
        <v>218</v>
      </c>
      <c r="AM2827" t="s">
        <v>9717</v>
      </c>
      <c r="AN2827" t="s">
        <v>6</v>
      </c>
      <c r="AO2827" t="s">
        <v>9169</v>
      </c>
      <c r="AP2827" s="57">
        <v>46248.333333333336</v>
      </c>
      <c r="AQ2827" t="s">
        <v>248</v>
      </c>
      <c r="AR2827" t="s">
        <v>219</v>
      </c>
      <c r="AS2827" t="s">
        <v>348</v>
      </c>
      <c r="AT2827" t="s">
        <v>231</v>
      </c>
      <c r="AU2827">
        <v>20260814</v>
      </c>
      <c r="AV2827" t="s">
        <v>222</v>
      </c>
      <c r="AW2827" t="s">
        <v>1018</v>
      </c>
      <c r="AX2827" t="s">
        <v>223</v>
      </c>
      <c r="BA2827" s="57">
        <v>46248.333333333336</v>
      </c>
      <c r="BB2827" t="s">
        <v>9717</v>
      </c>
      <c r="BC2827">
        <v>2026</v>
      </c>
      <c r="BD2827">
        <v>8</v>
      </c>
      <c r="BE2827">
        <v>14</v>
      </c>
      <c r="BF2827" s="6">
        <f t="shared" si="132"/>
        <v>46248</v>
      </c>
      <c r="BG2827">
        <f t="shared" si="133"/>
        <v>-0.33333333333575865</v>
      </c>
      <c r="BH2827" t="str">
        <f t="shared" si="134"/>
        <v>COMPLY</v>
      </c>
      <c r="BI2827" t="str">
        <f>VLOOKUP(H2827,Sheet2!$A$1:$B$270,2,FALSE)</f>
        <v>GRESIK</v>
      </c>
    </row>
    <row r="2828" spans="1:61">
      <c r="A2828">
        <v>2827</v>
      </c>
      <c r="B2828">
        <v>1002526735</v>
      </c>
      <c r="C2828">
        <v>3</v>
      </c>
      <c r="D2828" t="s">
        <v>42</v>
      </c>
      <c r="E2828">
        <v>5</v>
      </c>
      <c r="F2828" t="s">
        <v>102</v>
      </c>
      <c r="G2828" t="s">
        <v>99</v>
      </c>
      <c r="H2828" t="s">
        <v>316</v>
      </c>
      <c r="I2828" t="s">
        <v>213</v>
      </c>
      <c r="J2828" t="s">
        <v>214</v>
      </c>
      <c r="K2828" t="s">
        <v>149</v>
      </c>
      <c r="L2828" t="s">
        <v>215</v>
      </c>
      <c r="M2828" t="s">
        <v>76</v>
      </c>
      <c r="N2828" t="s">
        <v>216</v>
      </c>
      <c r="O2828" s="57">
        <v>46248.620115740741</v>
      </c>
      <c r="P2828" s="57">
        <v>46249.695763888885</v>
      </c>
      <c r="Q2828">
        <v>69366183</v>
      </c>
      <c r="S2828">
        <v>152503269649</v>
      </c>
      <c r="T2828" t="s">
        <v>12735</v>
      </c>
      <c r="U2828" t="s">
        <v>12736</v>
      </c>
      <c r="V2828" t="s">
        <v>12737</v>
      </c>
      <c r="Z2828">
        <v>114.381612539291</v>
      </c>
      <c r="AA2828">
        <v>-8.2129029584426796</v>
      </c>
      <c r="AB2828" t="s">
        <v>12738</v>
      </c>
      <c r="AC2828" t="s">
        <v>217</v>
      </c>
      <c r="AL2828" t="s">
        <v>218</v>
      </c>
      <c r="AM2828" t="s">
        <v>10123</v>
      </c>
      <c r="AN2828" t="s">
        <v>6</v>
      </c>
      <c r="AO2828" t="s">
        <v>10339</v>
      </c>
      <c r="AP2828" s="57">
        <v>46249.541666666664</v>
      </c>
      <c r="AR2828" t="s">
        <v>219</v>
      </c>
      <c r="AS2828" t="s">
        <v>316</v>
      </c>
      <c r="AT2828" t="s">
        <v>221</v>
      </c>
      <c r="AU2828">
        <v>20260815</v>
      </c>
      <c r="AV2828" t="s">
        <v>222</v>
      </c>
      <c r="AW2828" t="s">
        <v>979</v>
      </c>
      <c r="AX2828" t="s">
        <v>223</v>
      </c>
      <c r="BA2828" s="57">
        <v>46249.541666666664</v>
      </c>
      <c r="BB2828" t="s">
        <v>10123</v>
      </c>
      <c r="BC2828">
        <v>2026</v>
      </c>
      <c r="BD2828">
        <v>8</v>
      </c>
      <c r="BE2828">
        <v>15</v>
      </c>
      <c r="BF2828" s="6">
        <f t="shared" si="132"/>
        <v>46249</v>
      </c>
      <c r="BG2828">
        <f t="shared" si="133"/>
        <v>-0.54166666666424135</v>
      </c>
      <c r="BH2828" t="str">
        <f t="shared" si="134"/>
        <v>COMPLY</v>
      </c>
      <c r="BI2828" t="str">
        <f>VLOOKUP(H2828,Sheet2!$A$1:$B$270,2,FALSE)</f>
        <v>BANYUWANGI</v>
      </c>
    </row>
    <row r="2829" spans="1:61">
      <c r="A2829">
        <v>2828</v>
      </c>
      <c r="B2829">
        <v>1002525603</v>
      </c>
      <c r="C2829">
        <v>3</v>
      </c>
      <c r="D2829" t="s">
        <v>38</v>
      </c>
      <c r="E2829">
        <v>5</v>
      </c>
      <c r="F2829" t="s">
        <v>90</v>
      </c>
      <c r="G2829" t="s">
        <v>93</v>
      </c>
      <c r="H2829" t="s">
        <v>302</v>
      </c>
      <c r="I2829" t="s">
        <v>213</v>
      </c>
      <c r="J2829" t="s">
        <v>214</v>
      </c>
      <c r="K2829" t="s">
        <v>149</v>
      </c>
      <c r="L2829" t="s">
        <v>215</v>
      </c>
      <c r="M2829" t="s">
        <v>76</v>
      </c>
      <c r="N2829" t="s">
        <v>216</v>
      </c>
      <c r="O2829" s="57">
        <v>46248.3909375</v>
      </c>
      <c r="P2829" s="57">
        <v>46248.664166666669</v>
      </c>
      <c r="Q2829">
        <v>69365692</v>
      </c>
      <c r="S2829">
        <v>152611229888</v>
      </c>
      <c r="T2829" t="s">
        <v>1064</v>
      </c>
      <c r="U2829" t="s">
        <v>12345</v>
      </c>
      <c r="V2829" t="s">
        <v>12739</v>
      </c>
      <c r="Z2829">
        <v>111.95304896682499</v>
      </c>
      <c r="AA2829">
        <v>-7.5856469579924397</v>
      </c>
      <c r="AB2829" t="s">
        <v>12740</v>
      </c>
      <c r="AC2829" t="s">
        <v>217</v>
      </c>
      <c r="AL2829" t="s">
        <v>218</v>
      </c>
      <c r="AM2829" t="s">
        <v>9883</v>
      </c>
      <c r="AN2829" t="s">
        <v>6</v>
      </c>
      <c r="AO2829" t="s">
        <v>9808</v>
      </c>
      <c r="AP2829" s="57">
        <v>46249.333333333336</v>
      </c>
      <c r="AR2829" t="s">
        <v>219</v>
      </c>
      <c r="AS2829" t="s">
        <v>302</v>
      </c>
      <c r="AT2829" t="s">
        <v>231</v>
      </c>
      <c r="AU2829">
        <v>20260814</v>
      </c>
      <c r="AV2829" t="s">
        <v>222</v>
      </c>
      <c r="AW2829" t="s">
        <v>10348</v>
      </c>
      <c r="AX2829" t="s">
        <v>223</v>
      </c>
      <c r="BA2829" s="57">
        <v>46249.333333333336</v>
      </c>
      <c r="BB2829" t="s">
        <v>9883</v>
      </c>
      <c r="BC2829">
        <v>2026</v>
      </c>
      <c r="BD2829">
        <v>8</v>
      </c>
      <c r="BE2829">
        <v>14</v>
      </c>
      <c r="BF2829" s="6">
        <f t="shared" si="132"/>
        <v>46248</v>
      </c>
      <c r="BG2829">
        <f t="shared" si="133"/>
        <v>-1.3333333333357587</v>
      </c>
      <c r="BH2829" t="str">
        <f t="shared" si="134"/>
        <v>COMPLY</v>
      </c>
      <c r="BI2829" t="str">
        <f>VLOOKUP(H2829,Sheet2!$A$1:$B$270,2,FALSE)</f>
        <v>NGANJUK</v>
      </c>
    </row>
    <row r="2830" spans="1:61">
      <c r="A2830">
        <v>2829</v>
      </c>
      <c r="B2830">
        <v>1002516220</v>
      </c>
      <c r="C2830">
        <v>3</v>
      </c>
      <c r="D2830" t="s">
        <v>55</v>
      </c>
      <c r="E2830">
        <v>5</v>
      </c>
      <c r="F2830" t="s">
        <v>265</v>
      </c>
      <c r="G2830" t="s">
        <v>122</v>
      </c>
      <c r="H2830" t="s">
        <v>463</v>
      </c>
      <c r="I2830" t="s">
        <v>213</v>
      </c>
      <c r="J2830" t="s">
        <v>214</v>
      </c>
      <c r="K2830" t="s">
        <v>149</v>
      </c>
      <c r="L2830" t="s">
        <v>606</v>
      </c>
      <c r="M2830" t="s">
        <v>277</v>
      </c>
      <c r="N2830" t="s">
        <v>216</v>
      </c>
      <c r="O2830" s="57">
        <v>46242.782604166663</v>
      </c>
      <c r="P2830" s="57">
        <v>46245.841446759259</v>
      </c>
      <c r="Q2830">
        <v>69361651</v>
      </c>
      <c r="R2830">
        <v>3135909017</v>
      </c>
      <c r="S2830">
        <v>152442209479</v>
      </c>
      <c r="T2830" t="s">
        <v>6053</v>
      </c>
      <c r="U2830" t="s">
        <v>6054</v>
      </c>
      <c r="V2830" t="s">
        <v>6055</v>
      </c>
      <c r="Z2830">
        <v>112.569334</v>
      </c>
      <c r="AA2830">
        <v>-7.2903310000000001</v>
      </c>
      <c r="AB2830" t="s">
        <v>6056</v>
      </c>
      <c r="AC2830" t="s">
        <v>237</v>
      </c>
      <c r="AL2830" t="s">
        <v>218</v>
      </c>
      <c r="AM2830" t="s">
        <v>6057</v>
      </c>
      <c r="AN2830" t="s">
        <v>6</v>
      </c>
      <c r="AO2830" s="57">
        <v>46242.788124999999</v>
      </c>
      <c r="AP2830" s="57">
        <v>46245.625</v>
      </c>
      <c r="AQ2830" t="s">
        <v>564</v>
      </c>
      <c r="AR2830" t="s">
        <v>278</v>
      </c>
      <c r="AS2830" t="s">
        <v>463</v>
      </c>
      <c r="AT2830" t="s">
        <v>231</v>
      </c>
      <c r="AV2830" t="s">
        <v>7885</v>
      </c>
      <c r="AW2830" t="s">
        <v>6058</v>
      </c>
      <c r="AX2830" t="s">
        <v>223</v>
      </c>
      <c r="BA2830" s="57">
        <v>46245.625</v>
      </c>
      <c r="BB2830" t="s">
        <v>6057</v>
      </c>
      <c r="BF2830" s="6" t="e">
        <f t="shared" si="132"/>
        <v>#NUM!</v>
      </c>
      <c r="BG2830" t="e">
        <f t="shared" si="133"/>
        <v>#NUM!</v>
      </c>
      <c r="BH2830" t="e">
        <f t="shared" si="134"/>
        <v>#NUM!</v>
      </c>
      <c r="BI2830" t="str">
        <f>VLOOKUP(H2830,Sheet2!$A$1:$B$270,2,FALSE)</f>
        <v>GRESIK</v>
      </c>
    </row>
    <row r="2831" spans="1:61">
      <c r="A2831">
        <v>2830</v>
      </c>
      <c r="B2831">
        <v>1002509419</v>
      </c>
      <c r="C2831">
        <v>3</v>
      </c>
      <c r="D2831" t="s">
        <v>45</v>
      </c>
      <c r="E2831">
        <v>5</v>
      </c>
      <c r="F2831" t="s">
        <v>211</v>
      </c>
      <c r="G2831" t="s">
        <v>115</v>
      </c>
      <c r="H2831" t="s">
        <v>405</v>
      </c>
      <c r="I2831" t="s">
        <v>213</v>
      </c>
      <c r="J2831" t="s">
        <v>214</v>
      </c>
      <c r="K2831" t="s">
        <v>149</v>
      </c>
      <c r="L2831" t="s">
        <v>215</v>
      </c>
      <c r="M2831" t="s">
        <v>76</v>
      </c>
      <c r="N2831" t="s">
        <v>216</v>
      </c>
      <c r="O2831" s="57">
        <v>46238.765925925924</v>
      </c>
      <c r="P2831" s="57">
        <v>46239.707152777781</v>
      </c>
      <c r="Q2831">
        <v>69358659</v>
      </c>
      <c r="S2831">
        <v>172602203751</v>
      </c>
      <c r="T2831" t="s">
        <v>1003</v>
      </c>
      <c r="U2831" t="s">
        <v>4188</v>
      </c>
      <c r="V2831" t="s">
        <v>4189</v>
      </c>
      <c r="Z2831">
        <v>116.06807070000001</v>
      </c>
      <c r="AA2831">
        <v>-8.7139699999999998</v>
      </c>
      <c r="AB2831" t="s">
        <v>4190</v>
      </c>
      <c r="AC2831" t="s">
        <v>217</v>
      </c>
      <c r="AL2831" t="s">
        <v>218</v>
      </c>
      <c r="AM2831" t="s">
        <v>4191</v>
      </c>
      <c r="AN2831" t="s">
        <v>6</v>
      </c>
      <c r="AO2831" s="57">
        <v>46120.767268518517</v>
      </c>
      <c r="AP2831" s="57">
        <v>46240.541666666664</v>
      </c>
      <c r="AR2831" t="s">
        <v>219</v>
      </c>
      <c r="AS2831" t="s">
        <v>405</v>
      </c>
      <c r="AT2831" t="s">
        <v>231</v>
      </c>
      <c r="AU2831">
        <v>20260805</v>
      </c>
      <c r="AV2831" t="s">
        <v>222</v>
      </c>
      <c r="AW2831" t="s">
        <v>1020</v>
      </c>
      <c r="AX2831" t="s">
        <v>223</v>
      </c>
      <c r="BA2831" s="57">
        <v>46240.541666666664</v>
      </c>
      <c r="BB2831" t="s">
        <v>4191</v>
      </c>
      <c r="BC2831">
        <v>2026</v>
      </c>
      <c r="BD2831">
        <v>8</v>
      </c>
      <c r="BE2831">
        <v>5</v>
      </c>
      <c r="BF2831" s="6">
        <f t="shared" si="132"/>
        <v>46239</v>
      </c>
      <c r="BG2831">
        <f t="shared" si="133"/>
        <v>-1.5416666666642413</v>
      </c>
      <c r="BH2831" t="str">
        <f t="shared" si="134"/>
        <v>COMPLY</v>
      </c>
      <c r="BI2831" t="str">
        <f>VLOOKUP(H2831,Sheet2!$A$1:$B$270,2,FALSE)</f>
        <v>SELONG</v>
      </c>
    </row>
    <row r="2832" spans="1:61">
      <c r="A2832">
        <v>2831</v>
      </c>
      <c r="B2832">
        <v>1002523127</v>
      </c>
      <c r="C2832">
        <v>3</v>
      </c>
      <c r="D2832" t="s">
        <v>59</v>
      </c>
      <c r="E2832">
        <v>4</v>
      </c>
      <c r="F2832" t="s">
        <v>224</v>
      </c>
      <c r="G2832" t="s">
        <v>320</v>
      </c>
      <c r="H2832" t="s">
        <v>321</v>
      </c>
      <c r="I2832" t="s">
        <v>213</v>
      </c>
      <c r="J2832" t="s">
        <v>214</v>
      </c>
      <c r="K2832" t="s">
        <v>149</v>
      </c>
      <c r="L2832" t="s">
        <v>215</v>
      </c>
      <c r="M2832" t="s">
        <v>76</v>
      </c>
      <c r="N2832" t="s">
        <v>216</v>
      </c>
      <c r="O2832" s="57">
        <v>46246.793020833335</v>
      </c>
      <c r="P2832" s="57">
        <v>46248.565011574072</v>
      </c>
      <c r="Q2832">
        <v>69364631</v>
      </c>
      <c r="S2832">
        <v>146372103275</v>
      </c>
      <c r="T2832" t="s">
        <v>8806</v>
      </c>
      <c r="U2832" t="s">
        <v>12745</v>
      </c>
      <c r="V2832" t="s">
        <v>8807</v>
      </c>
      <c r="Z2832">
        <v>109.728786</v>
      </c>
      <c r="AA2832">
        <v>-7.3923410000000001</v>
      </c>
      <c r="AB2832" t="s">
        <v>8808</v>
      </c>
      <c r="AC2832" t="s">
        <v>237</v>
      </c>
      <c r="AL2832" t="s">
        <v>218</v>
      </c>
      <c r="AM2832" t="s">
        <v>8809</v>
      </c>
      <c r="AN2832" t="s">
        <v>6</v>
      </c>
      <c r="AO2832" s="57">
        <v>46364.798796296294</v>
      </c>
      <c r="AP2832" s="57">
        <v>46248.541666666664</v>
      </c>
      <c r="AR2832" t="s">
        <v>219</v>
      </c>
      <c r="AS2832" t="s">
        <v>321</v>
      </c>
      <c r="AT2832" t="s">
        <v>231</v>
      </c>
      <c r="AU2832">
        <v>20260814</v>
      </c>
      <c r="AV2832" t="s">
        <v>222</v>
      </c>
      <c r="AW2832" t="s">
        <v>1010</v>
      </c>
      <c r="AX2832" t="s">
        <v>223</v>
      </c>
      <c r="BA2832" s="57">
        <v>46248.541666666664</v>
      </c>
      <c r="BB2832" t="s">
        <v>8809</v>
      </c>
      <c r="BC2832">
        <v>2026</v>
      </c>
      <c r="BD2832">
        <v>8</v>
      </c>
      <c r="BE2832">
        <v>14</v>
      </c>
      <c r="BF2832" s="6">
        <f t="shared" si="132"/>
        <v>46248</v>
      </c>
      <c r="BG2832">
        <f t="shared" si="133"/>
        <v>-0.54166666666424135</v>
      </c>
      <c r="BH2832" t="str">
        <f t="shared" si="134"/>
        <v>COMPLY</v>
      </c>
      <c r="BI2832" t="e">
        <f>VLOOKUP(H2832,Sheet2!$A$1:$B$270,2,FALSE)</f>
        <v>#N/A</v>
      </c>
    </row>
    <row r="2833" spans="1:61">
      <c r="A2833">
        <v>2832</v>
      </c>
      <c r="B2833">
        <v>1002509358</v>
      </c>
      <c r="C2833">
        <v>3</v>
      </c>
      <c r="D2833" t="s">
        <v>59</v>
      </c>
      <c r="E2833">
        <v>4</v>
      </c>
      <c r="F2833" t="s">
        <v>567</v>
      </c>
      <c r="G2833" t="s">
        <v>902</v>
      </c>
      <c r="H2833" t="s">
        <v>923</v>
      </c>
      <c r="I2833" t="s">
        <v>213</v>
      </c>
      <c r="J2833" t="s">
        <v>214</v>
      </c>
      <c r="K2833" t="s">
        <v>149</v>
      </c>
      <c r="L2833" t="s">
        <v>215</v>
      </c>
      <c r="M2833" t="s">
        <v>76</v>
      </c>
      <c r="N2833" t="s">
        <v>216</v>
      </c>
      <c r="O2833" s="57">
        <v>46238.728425925925</v>
      </c>
      <c r="P2833" s="57">
        <v>46239.654386574075</v>
      </c>
      <c r="Q2833">
        <v>69358633</v>
      </c>
      <c r="S2833">
        <v>146129128482</v>
      </c>
      <c r="T2833" t="s">
        <v>1042</v>
      </c>
      <c r="U2833" t="s">
        <v>4192</v>
      </c>
      <c r="V2833" t="s">
        <v>4193</v>
      </c>
      <c r="Z2833">
        <v>110.2862064</v>
      </c>
      <c r="AA2833">
        <v>-7.9126387999999999</v>
      </c>
      <c r="AB2833" t="s">
        <v>4194</v>
      </c>
      <c r="AC2833" t="s">
        <v>237</v>
      </c>
      <c r="AL2833" t="s">
        <v>218</v>
      </c>
      <c r="AM2833" t="s">
        <v>4195</v>
      </c>
      <c r="AN2833" t="s">
        <v>6</v>
      </c>
      <c r="AO2833" s="57">
        <v>46120.735902777778</v>
      </c>
      <c r="AP2833" s="57">
        <v>46240.541666666664</v>
      </c>
      <c r="AR2833" t="s">
        <v>219</v>
      </c>
      <c r="AS2833" t="s">
        <v>923</v>
      </c>
      <c r="AT2833" t="s">
        <v>231</v>
      </c>
      <c r="AU2833">
        <v>20260805</v>
      </c>
      <c r="AV2833" t="s">
        <v>222</v>
      </c>
      <c r="AW2833" t="s">
        <v>1014</v>
      </c>
      <c r="AX2833" t="s">
        <v>223</v>
      </c>
      <c r="BA2833" s="57">
        <v>46240.541666666664</v>
      </c>
      <c r="BB2833" t="s">
        <v>4195</v>
      </c>
      <c r="BC2833">
        <v>2026</v>
      </c>
      <c r="BD2833">
        <v>8</v>
      </c>
      <c r="BE2833">
        <v>5</v>
      </c>
      <c r="BF2833" s="6">
        <f t="shared" si="132"/>
        <v>46239</v>
      </c>
      <c r="BG2833">
        <f t="shared" si="133"/>
        <v>-1.5416666666642413</v>
      </c>
      <c r="BH2833" t="str">
        <f t="shared" si="134"/>
        <v>COMPLY</v>
      </c>
      <c r="BI2833" t="e">
        <f>VLOOKUP(H2833,Sheet2!$A$1:$B$270,2,FALSE)</f>
        <v>#N/A</v>
      </c>
    </row>
    <row r="2834" spans="1:61">
      <c r="A2834">
        <v>2833</v>
      </c>
      <c r="B2834">
        <v>1002520325</v>
      </c>
      <c r="C2834">
        <v>3</v>
      </c>
      <c r="D2834" t="s">
        <v>55</v>
      </c>
      <c r="E2834">
        <v>5</v>
      </c>
      <c r="F2834" t="s">
        <v>265</v>
      </c>
      <c r="G2834" t="s">
        <v>128</v>
      </c>
      <c r="H2834" t="s">
        <v>360</v>
      </c>
      <c r="I2834" t="s">
        <v>213</v>
      </c>
      <c r="J2834" t="s">
        <v>214</v>
      </c>
      <c r="K2834" t="s">
        <v>149</v>
      </c>
      <c r="M2834" t="s">
        <v>76</v>
      </c>
      <c r="N2834" t="s">
        <v>608</v>
      </c>
      <c r="O2834" s="57">
        <v>46245.628194444442</v>
      </c>
      <c r="P2834" s="57">
        <v>46248.438750000001</v>
      </c>
      <c r="Q2834">
        <v>69363504</v>
      </c>
      <c r="S2834">
        <v>152412248834</v>
      </c>
      <c r="T2834" t="s">
        <v>7886</v>
      </c>
      <c r="U2834" t="s">
        <v>9718</v>
      </c>
      <c r="V2834" t="s">
        <v>8810</v>
      </c>
      <c r="Z2834">
        <v>112.63370999999999</v>
      </c>
      <c r="AA2834">
        <v>-7.2799224999999996</v>
      </c>
      <c r="AB2834" t="s">
        <v>7887</v>
      </c>
      <c r="AC2834" t="s">
        <v>616</v>
      </c>
      <c r="AL2834" t="s">
        <v>218</v>
      </c>
      <c r="AM2834" t="s">
        <v>8811</v>
      </c>
      <c r="AN2834" t="s">
        <v>6</v>
      </c>
      <c r="AO2834" s="57">
        <v>46334.632141203707</v>
      </c>
      <c r="AP2834" s="57">
        <v>46247.333333333336</v>
      </c>
      <c r="AR2834" t="s">
        <v>219</v>
      </c>
      <c r="AS2834" t="s">
        <v>360</v>
      </c>
      <c r="AT2834" t="s">
        <v>231</v>
      </c>
      <c r="AU2834">
        <v>20260814</v>
      </c>
      <c r="AV2834" t="s">
        <v>222</v>
      </c>
      <c r="AW2834" t="s">
        <v>561</v>
      </c>
      <c r="AX2834" t="s">
        <v>223</v>
      </c>
      <c r="BA2834" s="57">
        <v>46247.333333333336</v>
      </c>
      <c r="BB2834" t="s">
        <v>8811</v>
      </c>
      <c r="BC2834">
        <v>2026</v>
      </c>
      <c r="BD2834">
        <v>8</v>
      </c>
      <c r="BE2834">
        <v>14</v>
      </c>
      <c r="BF2834" s="6">
        <f t="shared" si="132"/>
        <v>46248</v>
      </c>
      <c r="BG2834">
        <f t="shared" si="133"/>
        <v>0.66666666666424135</v>
      </c>
      <c r="BH2834" t="str">
        <f t="shared" si="134"/>
        <v>COMPLY</v>
      </c>
      <c r="BI2834" t="str">
        <f>VLOOKUP(H2834,Sheet2!$A$1:$B$270,2,FALSE)</f>
        <v>SURABAYA UTARA</v>
      </c>
    </row>
    <row r="2835" spans="1:61">
      <c r="A2835">
        <v>2834</v>
      </c>
      <c r="B2835">
        <v>1002511552</v>
      </c>
      <c r="C2835">
        <v>3</v>
      </c>
      <c r="D2835" t="s">
        <v>42</v>
      </c>
      <c r="E2835">
        <v>5</v>
      </c>
      <c r="F2835" t="s">
        <v>106</v>
      </c>
      <c r="G2835" t="s">
        <v>106</v>
      </c>
      <c r="H2835" t="s">
        <v>345</v>
      </c>
      <c r="I2835" t="s">
        <v>213</v>
      </c>
      <c r="J2835" t="s">
        <v>214</v>
      </c>
      <c r="K2835" t="s">
        <v>149</v>
      </c>
      <c r="M2835" t="s">
        <v>76</v>
      </c>
      <c r="N2835" t="s">
        <v>216</v>
      </c>
      <c r="O2835" s="57">
        <v>46240.383645833332</v>
      </c>
      <c r="P2835" s="57">
        <v>46240.785069444442</v>
      </c>
      <c r="Q2835">
        <v>69359627</v>
      </c>
      <c r="S2835">
        <v>152729256700</v>
      </c>
      <c r="T2835" t="s">
        <v>1403</v>
      </c>
      <c r="U2835" t="s">
        <v>1404</v>
      </c>
      <c r="V2835" t="s">
        <v>4211</v>
      </c>
      <c r="Z2835">
        <v>112.90692900000001</v>
      </c>
      <c r="AA2835">
        <v>-7.6490361</v>
      </c>
      <c r="AB2835" t="s">
        <v>1405</v>
      </c>
      <c r="AC2835" t="s">
        <v>230</v>
      </c>
      <c r="AL2835" t="s">
        <v>218</v>
      </c>
      <c r="AM2835" t="s">
        <v>4212</v>
      </c>
      <c r="AN2835" t="s">
        <v>6</v>
      </c>
      <c r="AO2835" s="57">
        <v>46181.392361111109</v>
      </c>
      <c r="AP2835" s="57">
        <v>46241.333333333336</v>
      </c>
      <c r="AR2835" t="s">
        <v>219</v>
      </c>
      <c r="AS2835" t="s">
        <v>345</v>
      </c>
      <c r="AT2835" t="s">
        <v>231</v>
      </c>
      <c r="AU2835">
        <v>20260806</v>
      </c>
      <c r="AV2835" t="s">
        <v>222</v>
      </c>
      <c r="AW2835" t="s">
        <v>561</v>
      </c>
      <c r="AX2835" t="s">
        <v>223</v>
      </c>
      <c r="BA2835" s="57">
        <v>46241.333333333336</v>
      </c>
      <c r="BB2835" t="s">
        <v>4212</v>
      </c>
      <c r="BC2835">
        <v>2026</v>
      </c>
      <c r="BD2835">
        <v>8</v>
      </c>
      <c r="BE2835">
        <v>6</v>
      </c>
      <c r="BF2835" s="6">
        <f t="shared" si="132"/>
        <v>46240</v>
      </c>
      <c r="BG2835">
        <f t="shared" si="133"/>
        <v>-1.3333333333357587</v>
      </c>
      <c r="BH2835" t="str">
        <f t="shared" si="134"/>
        <v>COMPLY</v>
      </c>
      <c r="BI2835" t="str">
        <f>VLOOKUP(H2835,Sheet2!$A$1:$B$270,2,FALSE)</f>
        <v>PASURUAN</v>
      </c>
    </row>
    <row r="2836" spans="1:61">
      <c r="A2836">
        <v>2835</v>
      </c>
      <c r="B2836">
        <v>1002524807</v>
      </c>
      <c r="C2836">
        <v>3</v>
      </c>
      <c r="D2836" t="s">
        <v>59</v>
      </c>
      <c r="E2836">
        <v>4</v>
      </c>
      <c r="F2836" t="s">
        <v>567</v>
      </c>
      <c r="G2836" t="s">
        <v>609</v>
      </c>
      <c r="H2836" t="s">
        <v>956</v>
      </c>
      <c r="I2836" t="s">
        <v>213</v>
      </c>
      <c r="J2836" t="s">
        <v>214</v>
      </c>
      <c r="K2836" t="s">
        <v>149</v>
      </c>
      <c r="L2836" t="s">
        <v>215</v>
      </c>
      <c r="M2836" t="s">
        <v>286</v>
      </c>
      <c r="N2836" t="s">
        <v>216</v>
      </c>
      <c r="O2836" s="57">
        <v>46247.661759259259</v>
      </c>
      <c r="P2836" s="57">
        <v>46248.452060185184</v>
      </c>
      <c r="Q2836">
        <v>69365381</v>
      </c>
      <c r="S2836">
        <v>143132123287</v>
      </c>
      <c r="T2836" t="s">
        <v>9719</v>
      </c>
      <c r="U2836" t="s">
        <v>9720</v>
      </c>
      <c r="V2836" t="s">
        <v>9721</v>
      </c>
      <c r="Z2836">
        <v>110.40227899999999</v>
      </c>
      <c r="AA2836">
        <v>-7.8095129999999999</v>
      </c>
      <c r="AB2836" t="s">
        <v>9722</v>
      </c>
      <c r="AC2836" t="s">
        <v>237</v>
      </c>
      <c r="AL2836" t="s">
        <v>218</v>
      </c>
      <c r="AM2836" t="s">
        <v>9723</v>
      </c>
      <c r="AN2836" t="s">
        <v>6</v>
      </c>
      <c r="AO2836" t="s">
        <v>9098</v>
      </c>
      <c r="AP2836" s="57">
        <v>46248.625</v>
      </c>
      <c r="AR2836" t="s">
        <v>241</v>
      </c>
      <c r="AS2836" t="s">
        <v>956</v>
      </c>
      <c r="AT2836" t="s">
        <v>231</v>
      </c>
      <c r="AV2836" t="s">
        <v>8917</v>
      </c>
      <c r="AW2836" t="s">
        <v>1010</v>
      </c>
      <c r="AX2836" t="s">
        <v>223</v>
      </c>
      <c r="BA2836" s="57">
        <v>46248.625</v>
      </c>
      <c r="BB2836" t="s">
        <v>9723</v>
      </c>
      <c r="BF2836" s="6" t="e">
        <f t="shared" si="132"/>
        <v>#NUM!</v>
      </c>
      <c r="BG2836" t="e">
        <f t="shared" si="133"/>
        <v>#NUM!</v>
      </c>
      <c r="BH2836" t="e">
        <f t="shared" si="134"/>
        <v>#NUM!</v>
      </c>
      <c r="BI2836" t="e">
        <f>VLOOKUP(H2836,Sheet2!$A$1:$B$270,2,FALSE)</f>
        <v>#N/A</v>
      </c>
    </row>
    <row r="2837" spans="1:61">
      <c r="A2837">
        <v>2836</v>
      </c>
      <c r="B2837">
        <v>1002516532</v>
      </c>
      <c r="C2837">
        <v>3</v>
      </c>
      <c r="D2837" t="s">
        <v>51</v>
      </c>
      <c r="E2837">
        <v>4</v>
      </c>
      <c r="F2837" t="s">
        <v>235</v>
      </c>
      <c r="G2837" t="s">
        <v>957</v>
      </c>
      <c r="H2837" t="s">
        <v>4738</v>
      </c>
      <c r="I2837" t="s">
        <v>213</v>
      </c>
      <c r="J2837" t="s">
        <v>214</v>
      </c>
      <c r="K2837" t="s">
        <v>149</v>
      </c>
      <c r="M2837" t="s">
        <v>76</v>
      </c>
      <c r="N2837" t="s">
        <v>216</v>
      </c>
      <c r="O2837" s="57">
        <v>46243.605150462965</v>
      </c>
      <c r="P2837" s="57">
        <v>46243.861655092594</v>
      </c>
      <c r="Q2837">
        <v>69361152</v>
      </c>
      <c r="S2837">
        <v>142523108545</v>
      </c>
      <c r="T2837" t="s">
        <v>4739</v>
      </c>
      <c r="U2837" t="s">
        <v>6071</v>
      </c>
      <c r="V2837" t="s">
        <v>6072</v>
      </c>
      <c r="Z2837">
        <v>111.256112489766</v>
      </c>
      <c r="AA2837">
        <v>-7.84395035017259</v>
      </c>
      <c r="AB2837" t="s">
        <v>4742</v>
      </c>
      <c r="AC2837" t="s">
        <v>217</v>
      </c>
      <c r="AL2837" t="s">
        <v>218</v>
      </c>
      <c r="AM2837" t="s">
        <v>6073</v>
      </c>
      <c r="AN2837" t="s">
        <v>6</v>
      </c>
      <c r="AO2837" s="57">
        <v>46273.610949074071</v>
      </c>
      <c r="AR2837" t="s">
        <v>219</v>
      </c>
      <c r="AS2837" t="s">
        <v>4738</v>
      </c>
      <c r="AT2837" t="s">
        <v>231</v>
      </c>
      <c r="AU2837">
        <v>20260809</v>
      </c>
      <c r="AV2837" t="s">
        <v>222</v>
      </c>
      <c r="AW2837" t="s">
        <v>561</v>
      </c>
      <c r="AX2837" t="s">
        <v>223</v>
      </c>
      <c r="BA2837" s="57">
        <v>46243.291666666664</v>
      </c>
      <c r="BB2837" t="s">
        <v>6073</v>
      </c>
      <c r="BC2837">
        <v>2026</v>
      </c>
      <c r="BD2837">
        <v>8</v>
      </c>
      <c r="BE2837">
        <v>9</v>
      </c>
      <c r="BF2837" s="6">
        <f t="shared" si="132"/>
        <v>46243</v>
      </c>
      <c r="BG2837">
        <f t="shared" si="133"/>
        <v>-0.29166666666424135</v>
      </c>
      <c r="BH2837" t="str">
        <f t="shared" si="134"/>
        <v>COMPLY</v>
      </c>
      <c r="BI2837" t="e">
        <f>VLOOKUP(H2837,Sheet2!$A$1:$B$270,2,FALSE)</f>
        <v>#N/A</v>
      </c>
    </row>
    <row r="2838" spans="1:61">
      <c r="A2838">
        <v>2837</v>
      </c>
      <c r="B2838">
        <v>1002524244</v>
      </c>
      <c r="C2838">
        <v>3</v>
      </c>
      <c r="D2838" t="s">
        <v>42</v>
      </c>
      <c r="E2838">
        <v>5</v>
      </c>
      <c r="F2838" t="s">
        <v>106</v>
      </c>
      <c r="G2838" t="s">
        <v>107</v>
      </c>
      <c r="H2838" t="s">
        <v>442</v>
      </c>
      <c r="I2838" t="s">
        <v>213</v>
      </c>
      <c r="J2838" t="s">
        <v>214</v>
      </c>
      <c r="K2838" t="s">
        <v>149</v>
      </c>
      <c r="M2838" t="s">
        <v>76</v>
      </c>
      <c r="N2838" t="s">
        <v>216</v>
      </c>
      <c r="O2838" s="57">
        <v>46247.559513888889</v>
      </c>
      <c r="P2838" s="57">
        <v>46247.869143518517</v>
      </c>
      <c r="Q2838">
        <v>69365167</v>
      </c>
      <c r="S2838">
        <v>152511206429</v>
      </c>
      <c r="T2838" t="s">
        <v>9724</v>
      </c>
      <c r="U2838" t="s">
        <v>9725</v>
      </c>
      <c r="V2838" t="s">
        <v>9726</v>
      </c>
      <c r="Z2838">
        <v>113.2275696</v>
      </c>
      <c r="AA2838">
        <v>-7.8509503</v>
      </c>
      <c r="AB2838" t="s">
        <v>9727</v>
      </c>
      <c r="AC2838" t="s">
        <v>230</v>
      </c>
      <c r="AL2838" t="s">
        <v>218</v>
      </c>
      <c r="AM2838" t="s">
        <v>9619</v>
      </c>
      <c r="AN2838" t="s">
        <v>6</v>
      </c>
      <c r="AO2838" t="s">
        <v>9135</v>
      </c>
      <c r="AP2838" s="57">
        <v>46248.541666666664</v>
      </c>
      <c r="AR2838" t="s">
        <v>219</v>
      </c>
      <c r="AS2838" t="s">
        <v>442</v>
      </c>
      <c r="AT2838" t="s">
        <v>231</v>
      </c>
      <c r="AU2838">
        <v>20260813</v>
      </c>
      <c r="AV2838" t="s">
        <v>222</v>
      </c>
      <c r="AW2838" t="s">
        <v>561</v>
      </c>
      <c r="AX2838" t="s">
        <v>223</v>
      </c>
      <c r="BA2838" s="57">
        <v>46248.541666666664</v>
      </c>
      <c r="BB2838" t="s">
        <v>9619</v>
      </c>
      <c r="BC2838">
        <v>2026</v>
      </c>
      <c r="BD2838">
        <v>8</v>
      </c>
      <c r="BE2838">
        <v>13</v>
      </c>
      <c r="BF2838" s="6">
        <f t="shared" si="132"/>
        <v>46247</v>
      </c>
      <c r="BG2838">
        <f t="shared" si="133"/>
        <v>-1.5416666666642413</v>
      </c>
      <c r="BH2838" t="str">
        <f t="shared" si="134"/>
        <v>COMPLY</v>
      </c>
      <c r="BI2838" t="str">
        <f>VLOOKUP(H2838,Sheet2!$A$1:$B$270,2,FALSE)</f>
        <v>PROBOLINGGO</v>
      </c>
    </row>
    <row r="2839" spans="1:61">
      <c r="A2839">
        <v>2838</v>
      </c>
      <c r="B2839">
        <v>1002514350</v>
      </c>
      <c r="C2839">
        <v>3</v>
      </c>
      <c r="D2839" t="s">
        <v>59</v>
      </c>
      <c r="E2839">
        <v>4</v>
      </c>
      <c r="F2839" t="s">
        <v>243</v>
      </c>
      <c r="G2839" t="s">
        <v>243</v>
      </c>
      <c r="H2839" t="s">
        <v>294</v>
      </c>
      <c r="I2839" t="s">
        <v>213</v>
      </c>
      <c r="J2839" t="s">
        <v>214</v>
      </c>
      <c r="K2839" t="s">
        <v>149</v>
      </c>
      <c r="L2839" t="s">
        <v>215</v>
      </c>
      <c r="M2839" t="s">
        <v>76</v>
      </c>
      <c r="N2839" t="s">
        <v>216</v>
      </c>
      <c r="O2839" s="57">
        <v>46241.478425925925</v>
      </c>
      <c r="P2839" s="57">
        <v>46241.694930555554</v>
      </c>
      <c r="Q2839">
        <v>69360661</v>
      </c>
      <c r="S2839">
        <v>146137149681</v>
      </c>
      <c r="T2839" t="s">
        <v>6074</v>
      </c>
      <c r="U2839" t="s">
        <v>6075</v>
      </c>
      <c r="V2839" t="s">
        <v>6076</v>
      </c>
      <c r="Z2839">
        <v>110.2333825</v>
      </c>
      <c r="AA2839">
        <v>-7.4824959999999896</v>
      </c>
      <c r="AB2839" t="s">
        <v>6077</v>
      </c>
      <c r="AC2839" t="s">
        <v>237</v>
      </c>
      <c r="AL2839" t="s">
        <v>218</v>
      </c>
      <c r="AM2839" t="s">
        <v>6078</v>
      </c>
      <c r="AN2839" t="s">
        <v>6</v>
      </c>
      <c r="AO2839" s="57">
        <v>46211.486273148148</v>
      </c>
      <c r="AP2839" s="57">
        <v>46248.541666666664</v>
      </c>
      <c r="AR2839" t="s">
        <v>219</v>
      </c>
      <c r="AS2839" t="s">
        <v>294</v>
      </c>
      <c r="AT2839" t="s">
        <v>231</v>
      </c>
      <c r="AU2839">
        <v>20260807</v>
      </c>
      <c r="AV2839" t="s">
        <v>222</v>
      </c>
      <c r="AW2839" t="s">
        <v>1014</v>
      </c>
      <c r="AX2839" t="s">
        <v>223</v>
      </c>
      <c r="BA2839" s="57">
        <v>46248.541666666664</v>
      </c>
      <c r="BB2839" t="s">
        <v>6078</v>
      </c>
      <c r="BC2839">
        <v>2026</v>
      </c>
      <c r="BD2839">
        <v>8</v>
      </c>
      <c r="BE2839">
        <v>7</v>
      </c>
      <c r="BF2839" s="6">
        <f t="shared" si="132"/>
        <v>46241</v>
      </c>
      <c r="BG2839">
        <f t="shared" si="133"/>
        <v>-7.5416666666642413</v>
      </c>
      <c r="BH2839" t="str">
        <f t="shared" si="134"/>
        <v>COMPLY</v>
      </c>
      <c r="BI2839" t="e">
        <f>VLOOKUP(H2839,Sheet2!$A$1:$B$270,2,FALSE)</f>
        <v>#N/A</v>
      </c>
    </row>
    <row r="2840" spans="1:61">
      <c r="A2840">
        <v>2839</v>
      </c>
      <c r="B2840">
        <v>1002533592</v>
      </c>
      <c r="C2840">
        <v>3</v>
      </c>
      <c r="D2840" t="s">
        <v>38</v>
      </c>
      <c r="E2840">
        <v>5</v>
      </c>
      <c r="F2840" t="s">
        <v>92</v>
      </c>
      <c r="G2840" t="s">
        <v>94</v>
      </c>
      <c r="H2840" t="s">
        <v>533</v>
      </c>
      <c r="I2840" t="s">
        <v>213</v>
      </c>
      <c r="J2840" t="s">
        <v>214</v>
      </c>
      <c r="K2840" t="s">
        <v>149</v>
      </c>
      <c r="L2840" t="s">
        <v>215</v>
      </c>
      <c r="M2840" t="s">
        <v>240</v>
      </c>
      <c r="N2840" t="s">
        <v>216</v>
      </c>
      <c r="O2840" s="57">
        <v>46252.614537037036</v>
      </c>
      <c r="P2840" s="57">
        <v>46252.615289351852</v>
      </c>
      <c r="Q2840">
        <v>69369187</v>
      </c>
      <c r="S2840">
        <v>152633207494</v>
      </c>
      <c r="T2840" t="s">
        <v>14012</v>
      </c>
      <c r="U2840" t="s">
        <v>14013</v>
      </c>
      <c r="V2840" t="s">
        <v>14014</v>
      </c>
      <c r="Z2840">
        <v>111.215912</v>
      </c>
      <c r="AA2840">
        <v>-7.6791109999999998</v>
      </c>
      <c r="AB2840" t="s">
        <v>14015</v>
      </c>
      <c r="AC2840" t="s">
        <v>237</v>
      </c>
      <c r="AL2840" t="s">
        <v>218</v>
      </c>
      <c r="AM2840" t="s">
        <v>13868</v>
      </c>
      <c r="AN2840" t="s">
        <v>6</v>
      </c>
      <c r="AO2840" t="s">
        <v>13520</v>
      </c>
      <c r="AP2840" s="57">
        <v>46253.541666666664</v>
      </c>
      <c r="AR2840" t="s">
        <v>241</v>
      </c>
      <c r="AS2840" t="s">
        <v>533</v>
      </c>
      <c r="AT2840" t="s">
        <v>231</v>
      </c>
      <c r="AV2840" t="s">
        <v>240</v>
      </c>
      <c r="AW2840" t="s">
        <v>14016</v>
      </c>
      <c r="AX2840" t="s">
        <v>223</v>
      </c>
      <c r="BA2840" s="57">
        <v>46253.541666666664</v>
      </c>
      <c r="BB2840" t="s">
        <v>13868</v>
      </c>
      <c r="BF2840" s="6" t="e">
        <f t="shared" si="132"/>
        <v>#NUM!</v>
      </c>
      <c r="BG2840" t="e">
        <f t="shared" si="133"/>
        <v>#NUM!</v>
      </c>
      <c r="BH2840" t="e">
        <f t="shared" si="134"/>
        <v>#NUM!</v>
      </c>
      <c r="BI2840" t="str">
        <f>VLOOKUP(H2840,Sheet2!$A$1:$B$270,2,FALSE)</f>
        <v>MADIUN</v>
      </c>
    </row>
    <row r="2841" spans="1:61">
      <c r="A2841">
        <v>2840</v>
      </c>
      <c r="B2841">
        <v>1002508118</v>
      </c>
      <c r="C2841">
        <v>3</v>
      </c>
      <c r="D2841" t="s">
        <v>42</v>
      </c>
      <c r="E2841">
        <v>5</v>
      </c>
      <c r="F2841" t="s">
        <v>102</v>
      </c>
      <c r="G2841" t="s">
        <v>99</v>
      </c>
      <c r="H2841" t="s">
        <v>281</v>
      </c>
      <c r="I2841" t="s">
        <v>213</v>
      </c>
      <c r="J2841" t="s">
        <v>214</v>
      </c>
      <c r="K2841" t="s">
        <v>149</v>
      </c>
      <c r="L2841" t="s">
        <v>215</v>
      </c>
      <c r="M2841" t="s">
        <v>76</v>
      </c>
      <c r="N2841" t="s">
        <v>216</v>
      </c>
      <c r="O2841" s="57">
        <v>46238.543715277781</v>
      </c>
      <c r="P2841" s="57">
        <v>46238.913807870369</v>
      </c>
      <c r="Q2841">
        <v>69358262</v>
      </c>
      <c r="S2841">
        <v>152517201802</v>
      </c>
      <c r="T2841" t="s">
        <v>4216</v>
      </c>
      <c r="U2841" t="s">
        <v>4217</v>
      </c>
      <c r="V2841" t="s">
        <v>4218</v>
      </c>
      <c r="Z2841">
        <v>114.41667370498099</v>
      </c>
      <c r="AA2841">
        <v>-8.0318744697703792</v>
      </c>
      <c r="AB2841" t="s">
        <v>4219</v>
      </c>
      <c r="AC2841" t="s">
        <v>217</v>
      </c>
      <c r="AL2841" t="s">
        <v>218</v>
      </c>
      <c r="AM2841" t="s">
        <v>4220</v>
      </c>
      <c r="AN2841" t="s">
        <v>6</v>
      </c>
      <c r="AO2841" s="57">
        <v>46120.548877314817</v>
      </c>
      <c r="AP2841" s="57">
        <v>46239.625</v>
      </c>
      <c r="AR2841" t="s">
        <v>219</v>
      </c>
      <c r="AS2841" t="s">
        <v>281</v>
      </c>
      <c r="AT2841" t="s">
        <v>221</v>
      </c>
      <c r="AU2841">
        <v>20260804</v>
      </c>
      <c r="AV2841" t="s">
        <v>222</v>
      </c>
      <c r="AW2841" t="s">
        <v>1052</v>
      </c>
      <c r="AX2841" t="s">
        <v>223</v>
      </c>
      <c r="BA2841" s="57">
        <v>46239.625</v>
      </c>
      <c r="BB2841" t="s">
        <v>4220</v>
      </c>
      <c r="BC2841">
        <v>2026</v>
      </c>
      <c r="BD2841">
        <v>8</v>
      </c>
      <c r="BE2841">
        <v>4</v>
      </c>
      <c r="BF2841" s="6">
        <f t="shared" si="132"/>
        <v>46238</v>
      </c>
      <c r="BG2841">
        <f t="shared" si="133"/>
        <v>-1.625</v>
      </c>
      <c r="BH2841" t="str">
        <f t="shared" si="134"/>
        <v>COMPLY</v>
      </c>
      <c r="BI2841" t="str">
        <f>VLOOKUP(H2841,Sheet2!$A$1:$B$270,2,FALSE)</f>
        <v>BANYUWANGI</v>
      </c>
    </row>
    <row r="2842" spans="1:61">
      <c r="A2842">
        <v>2841</v>
      </c>
      <c r="B2842">
        <v>1002505841</v>
      </c>
      <c r="C2842">
        <v>3</v>
      </c>
      <c r="D2842" t="s">
        <v>42</v>
      </c>
      <c r="E2842">
        <v>5</v>
      </c>
      <c r="F2842" t="s">
        <v>233</v>
      </c>
      <c r="G2842" t="s">
        <v>105</v>
      </c>
      <c r="H2842" t="s">
        <v>380</v>
      </c>
      <c r="I2842" t="s">
        <v>213</v>
      </c>
      <c r="J2842" t="s">
        <v>214</v>
      </c>
      <c r="K2842" t="s">
        <v>149</v>
      </c>
      <c r="M2842" t="s">
        <v>76</v>
      </c>
      <c r="N2842" t="s">
        <v>216</v>
      </c>
      <c r="O2842" s="57">
        <v>46237.463379629633</v>
      </c>
      <c r="P2842" s="57">
        <v>46238.769432870373</v>
      </c>
      <c r="Q2842">
        <v>69357378</v>
      </c>
      <c r="S2842">
        <v>152329215034</v>
      </c>
      <c r="T2842" t="s">
        <v>4221</v>
      </c>
      <c r="U2842" t="s">
        <v>4222</v>
      </c>
      <c r="V2842" t="s">
        <v>4223</v>
      </c>
      <c r="Z2842">
        <v>112.4794677</v>
      </c>
      <c r="AA2842">
        <v>-7.5487387000000004</v>
      </c>
      <c r="AB2842" t="s">
        <v>4224</v>
      </c>
      <c r="AC2842" t="s">
        <v>230</v>
      </c>
      <c r="AL2842" t="s">
        <v>218</v>
      </c>
      <c r="AM2842" t="s">
        <v>4225</v>
      </c>
      <c r="AN2842" t="s">
        <v>6</v>
      </c>
      <c r="AO2842" s="57">
        <v>46089.465671296297</v>
      </c>
      <c r="AP2842" s="57">
        <v>46238.333333333336</v>
      </c>
      <c r="AR2842" t="s">
        <v>219</v>
      </c>
      <c r="AS2842" t="s">
        <v>380</v>
      </c>
      <c r="AT2842" t="s">
        <v>231</v>
      </c>
      <c r="AU2842">
        <v>20260804</v>
      </c>
      <c r="AV2842" t="s">
        <v>222</v>
      </c>
      <c r="AW2842" t="s">
        <v>561</v>
      </c>
      <c r="AX2842" t="s">
        <v>223</v>
      </c>
      <c r="BA2842" s="57">
        <v>46238.333333333336</v>
      </c>
      <c r="BB2842" t="s">
        <v>4225</v>
      </c>
      <c r="BC2842">
        <v>2026</v>
      </c>
      <c r="BD2842">
        <v>8</v>
      </c>
      <c r="BE2842">
        <v>4</v>
      </c>
      <c r="BF2842" s="6">
        <f t="shared" si="132"/>
        <v>46238</v>
      </c>
      <c r="BG2842">
        <f t="shared" si="133"/>
        <v>-0.33333333333575865</v>
      </c>
      <c r="BH2842" t="str">
        <f t="shared" si="134"/>
        <v>COMPLY</v>
      </c>
      <c r="BI2842" t="str">
        <f>VLOOKUP(H2842,Sheet2!$A$1:$B$270,2,FALSE)</f>
        <v>MOJOKERTO</v>
      </c>
    </row>
    <row r="2843" spans="1:61">
      <c r="A2843">
        <v>2842</v>
      </c>
      <c r="B2843">
        <v>1002514688</v>
      </c>
      <c r="C2843">
        <v>3</v>
      </c>
      <c r="D2843" t="s">
        <v>51</v>
      </c>
      <c r="E2843">
        <v>4</v>
      </c>
      <c r="F2843" t="s">
        <v>273</v>
      </c>
      <c r="G2843" t="s">
        <v>339</v>
      </c>
      <c r="H2843" t="s">
        <v>962</v>
      </c>
      <c r="I2843" t="s">
        <v>213</v>
      </c>
      <c r="J2843" t="s">
        <v>214</v>
      </c>
      <c r="K2843" t="s">
        <v>149</v>
      </c>
      <c r="L2843" t="s">
        <v>215</v>
      </c>
      <c r="M2843" t="s">
        <v>76</v>
      </c>
      <c r="N2843" t="s">
        <v>216</v>
      </c>
      <c r="O2843" s="57">
        <v>46241.576354166667</v>
      </c>
      <c r="P2843" s="57">
        <v>46245.67560185185</v>
      </c>
      <c r="Q2843">
        <v>69360810</v>
      </c>
      <c r="S2843">
        <v>141569115558</v>
      </c>
      <c r="T2843" t="s">
        <v>5174</v>
      </c>
      <c r="U2843" t="s">
        <v>5175</v>
      </c>
      <c r="V2843" t="s">
        <v>6079</v>
      </c>
      <c r="Z2843">
        <v>111.4781053</v>
      </c>
      <c r="AA2843">
        <v>-6.9687655999999896</v>
      </c>
      <c r="AB2843" t="s">
        <v>6080</v>
      </c>
      <c r="AC2843" t="s">
        <v>237</v>
      </c>
      <c r="AL2843" t="s">
        <v>218</v>
      </c>
      <c r="AM2843" t="s">
        <v>6081</v>
      </c>
      <c r="AN2843" t="s">
        <v>6</v>
      </c>
      <c r="AO2843" s="57">
        <v>46211.579745370371</v>
      </c>
      <c r="AP2843" s="57">
        <v>46245.333333333336</v>
      </c>
      <c r="AR2843" t="s">
        <v>219</v>
      </c>
      <c r="AS2843" t="s">
        <v>962</v>
      </c>
      <c r="AT2843" t="s">
        <v>231</v>
      </c>
      <c r="AU2843">
        <v>20260811</v>
      </c>
      <c r="AV2843" t="s">
        <v>222</v>
      </c>
      <c r="AW2843" t="s">
        <v>1020</v>
      </c>
      <c r="AX2843" t="s">
        <v>223</v>
      </c>
      <c r="BA2843" s="57">
        <v>46245.333333333336</v>
      </c>
      <c r="BB2843" t="s">
        <v>6081</v>
      </c>
      <c r="BC2843">
        <v>2026</v>
      </c>
      <c r="BD2843">
        <v>8</v>
      </c>
      <c r="BE2843">
        <v>11</v>
      </c>
      <c r="BF2843" s="6">
        <f t="shared" si="132"/>
        <v>46245</v>
      </c>
      <c r="BG2843">
        <f t="shared" si="133"/>
        <v>-0.33333333333575865</v>
      </c>
      <c r="BH2843" t="str">
        <f t="shared" si="134"/>
        <v>COMPLY</v>
      </c>
      <c r="BI2843" t="e">
        <f>VLOOKUP(H2843,Sheet2!$A$1:$B$270,2,FALSE)</f>
        <v>#N/A</v>
      </c>
    </row>
    <row r="2844" spans="1:61">
      <c r="A2844">
        <v>2843</v>
      </c>
      <c r="B2844">
        <v>1002532986</v>
      </c>
      <c r="C2844">
        <v>3</v>
      </c>
      <c r="D2844" t="s">
        <v>49</v>
      </c>
      <c r="E2844">
        <v>4</v>
      </c>
      <c r="F2844" t="s">
        <v>252</v>
      </c>
      <c r="G2844" t="s">
        <v>255</v>
      </c>
      <c r="H2844" t="s">
        <v>912</v>
      </c>
      <c r="I2844" t="s">
        <v>213</v>
      </c>
      <c r="J2844" t="s">
        <v>214</v>
      </c>
      <c r="K2844" t="s">
        <v>149</v>
      </c>
      <c r="L2844" t="s">
        <v>215</v>
      </c>
      <c r="M2844" t="s">
        <v>240</v>
      </c>
      <c r="N2844" t="s">
        <v>216</v>
      </c>
      <c r="O2844" s="57">
        <v>46252.524953703702</v>
      </c>
      <c r="P2844" s="57">
        <v>46252.526400462964</v>
      </c>
      <c r="Q2844">
        <v>69368927</v>
      </c>
      <c r="S2844">
        <v>146282105564</v>
      </c>
      <c r="T2844" t="s">
        <v>13270</v>
      </c>
      <c r="U2844" t="s">
        <v>14017</v>
      </c>
      <c r="V2844" t="s">
        <v>14018</v>
      </c>
      <c r="Z2844">
        <v>109.1364648</v>
      </c>
      <c r="AA2844">
        <v>-6.9192223999999998</v>
      </c>
      <c r="AB2844" t="s">
        <v>14019</v>
      </c>
      <c r="AC2844" t="s">
        <v>237</v>
      </c>
      <c r="AL2844" t="s">
        <v>218</v>
      </c>
      <c r="AM2844" t="s">
        <v>14020</v>
      </c>
      <c r="AN2844" t="s">
        <v>6</v>
      </c>
      <c r="AO2844" t="s">
        <v>13005</v>
      </c>
      <c r="AP2844" s="57">
        <v>46253.541666666664</v>
      </c>
      <c r="AR2844" t="s">
        <v>241</v>
      </c>
      <c r="AS2844" t="s">
        <v>912</v>
      </c>
      <c r="AT2844" t="s">
        <v>231</v>
      </c>
      <c r="AV2844" t="s">
        <v>240</v>
      </c>
      <c r="AW2844" t="s">
        <v>1012</v>
      </c>
      <c r="AX2844" t="s">
        <v>223</v>
      </c>
      <c r="BA2844" s="57">
        <v>46253.541666666664</v>
      </c>
      <c r="BB2844" t="s">
        <v>14020</v>
      </c>
      <c r="BF2844" s="6" t="e">
        <f t="shared" si="132"/>
        <v>#NUM!</v>
      </c>
      <c r="BG2844" t="e">
        <f t="shared" si="133"/>
        <v>#NUM!</v>
      </c>
      <c r="BH2844" t="e">
        <f t="shared" si="134"/>
        <v>#NUM!</v>
      </c>
      <c r="BI2844" t="e">
        <f>VLOOKUP(H2844,Sheet2!$A$1:$B$270,2,FALSE)</f>
        <v>#N/A</v>
      </c>
    </row>
    <row r="2845" spans="1:61">
      <c r="A2845">
        <v>2844</v>
      </c>
      <c r="B2845">
        <v>1002508331</v>
      </c>
      <c r="C2845">
        <v>3</v>
      </c>
      <c r="D2845" t="s">
        <v>59</v>
      </c>
      <c r="E2845">
        <v>4</v>
      </c>
      <c r="F2845" t="s">
        <v>243</v>
      </c>
      <c r="G2845" t="s">
        <v>896</v>
      </c>
      <c r="H2845" t="s">
        <v>897</v>
      </c>
      <c r="I2845" t="s">
        <v>213</v>
      </c>
      <c r="J2845" t="s">
        <v>214</v>
      </c>
      <c r="K2845" t="s">
        <v>149</v>
      </c>
      <c r="M2845" t="s">
        <v>970</v>
      </c>
      <c r="N2845" t="s">
        <v>216</v>
      </c>
      <c r="O2845" s="57">
        <v>46238.57545138889</v>
      </c>
      <c r="P2845" s="57">
        <v>46238.576620370368</v>
      </c>
      <c r="Q2845">
        <v>69358302</v>
      </c>
      <c r="S2845">
        <v>142164113602</v>
      </c>
      <c r="T2845" t="s">
        <v>4263</v>
      </c>
      <c r="Z2845">
        <v>110.36461389999999</v>
      </c>
      <c r="AA2845">
        <v>-7.5307417000000001</v>
      </c>
      <c r="AB2845" t="s">
        <v>4264</v>
      </c>
      <c r="AC2845" t="s">
        <v>290</v>
      </c>
      <c r="AO2845" s="57">
        <v>46120.579826388886</v>
      </c>
      <c r="AR2845" t="s">
        <v>6</v>
      </c>
      <c r="AS2845" t="s">
        <v>897</v>
      </c>
      <c r="AT2845" t="s">
        <v>231</v>
      </c>
      <c r="AV2845" t="s">
        <v>971</v>
      </c>
      <c r="AW2845" t="s">
        <v>596</v>
      </c>
      <c r="AX2845" t="s">
        <v>223</v>
      </c>
      <c r="BF2845" s="6" t="e">
        <f t="shared" si="132"/>
        <v>#NUM!</v>
      </c>
      <c r="BG2845" t="e">
        <f t="shared" si="133"/>
        <v>#NUM!</v>
      </c>
      <c r="BH2845" t="e">
        <f t="shared" si="134"/>
        <v>#NUM!</v>
      </c>
      <c r="BI2845" t="e">
        <f>VLOOKUP(H2845,Sheet2!$A$1:$B$270,2,FALSE)</f>
        <v>#N/A</v>
      </c>
    </row>
    <row r="2846" spans="1:61">
      <c r="A2846">
        <v>2845</v>
      </c>
      <c r="B2846">
        <v>1002532512</v>
      </c>
      <c r="C2846">
        <v>3</v>
      </c>
      <c r="D2846" t="s">
        <v>42</v>
      </c>
      <c r="E2846">
        <v>5</v>
      </c>
      <c r="F2846" t="s">
        <v>102</v>
      </c>
      <c r="G2846" t="s">
        <v>108</v>
      </c>
      <c r="H2846" t="s">
        <v>341</v>
      </c>
      <c r="I2846" t="s">
        <v>213</v>
      </c>
      <c r="J2846" t="s">
        <v>214</v>
      </c>
      <c r="K2846" t="s">
        <v>149</v>
      </c>
      <c r="L2846" t="s">
        <v>215</v>
      </c>
      <c r="M2846" t="s">
        <v>240</v>
      </c>
      <c r="N2846" t="s">
        <v>216</v>
      </c>
      <c r="O2846" s="57">
        <v>46252.43677083333</v>
      </c>
      <c r="P2846" s="57">
        <v>46252.437511574077</v>
      </c>
      <c r="Q2846">
        <v>69368705</v>
      </c>
      <c r="S2846">
        <v>152527209123</v>
      </c>
      <c r="T2846" t="s">
        <v>14021</v>
      </c>
      <c r="U2846" t="s">
        <v>14022</v>
      </c>
      <c r="V2846" t="s">
        <v>14023</v>
      </c>
      <c r="Z2846">
        <v>114.26123</v>
      </c>
      <c r="AA2846">
        <v>-7.7587849999999996</v>
      </c>
      <c r="AB2846" t="s">
        <v>14024</v>
      </c>
      <c r="AC2846" t="s">
        <v>237</v>
      </c>
      <c r="AL2846" t="s">
        <v>218</v>
      </c>
      <c r="AM2846" t="s">
        <v>14025</v>
      </c>
      <c r="AN2846" t="s">
        <v>6</v>
      </c>
      <c r="AO2846" t="s">
        <v>12935</v>
      </c>
      <c r="AP2846" s="57">
        <v>46253.333333333336</v>
      </c>
      <c r="AR2846" t="s">
        <v>241</v>
      </c>
      <c r="AS2846" t="s">
        <v>341</v>
      </c>
      <c r="AT2846" t="s">
        <v>231</v>
      </c>
      <c r="AV2846" t="s">
        <v>240</v>
      </c>
      <c r="AW2846" t="s">
        <v>1010</v>
      </c>
      <c r="AX2846" t="s">
        <v>223</v>
      </c>
      <c r="BA2846" s="57">
        <v>46253.333333333336</v>
      </c>
      <c r="BB2846" t="s">
        <v>14025</v>
      </c>
      <c r="BF2846" s="6" t="e">
        <f t="shared" si="132"/>
        <v>#NUM!</v>
      </c>
      <c r="BG2846" t="e">
        <f t="shared" si="133"/>
        <v>#NUM!</v>
      </c>
      <c r="BH2846" t="e">
        <f t="shared" si="134"/>
        <v>#NUM!</v>
      </c>
      <c r="BI2846" t="str">
        <f>VLOOKUP(H2846,Sheet2!$A$1:$B$270,2,FALSE)</f>
        <v>BANYUWANGI</v>
      </c>
    </row>
    <row r="2847" spans="1:61">
      <c r="A2847">
        <v>2846</v>
      </c>
      <c r="B2847">
        <v>1002523621</v>
      </c>
      <c r="C2847">
        <v>3</v>
      </c>
      <c r="D2847" t="s">
        <v>34</v>
      </c>
      <c r="E2847">
        <v>5</v>
      </c>
      <c r="F2847" t="s">
        <v>573</v>
      </c>
      <c r="G2847" t="s">
        <v>82</v>
      </c>
      <c r="H2847" t="s">
        <v>268</v>
      </c>
      <c r="I2847" t="s">
        <v>213</v>
      </c>
      <c r="J2847" t="s">
        <v>214</v>
      </c>
      <c r="K2847" t="s">
        <v>149</v>
      </c>
      <c r="M2847" t="s">
        <v>970</v>
      </c>
      <c r="N2847" t="s">
        <v>216</v>
      </c>
      <c r="O2847" s="57">
        <v>46247.422210648147</v>
      </c>
      <c r="P2847" s="57">
        <v>46247.423101851855</v>
      </c>
      <c r="Q2847">
        <v>69364846</v>
      </c>
      <c r="T2847" t="s">
        <v>9736</v>
      </c>
      <c r="Z2847">
        <v>115.43560858128301</v>
      </c>
      <c r="AA2847">
        <v>-8.4663902846285595</v>
      </c>
      <c r="AB2847" t="s">
        <v>1554</v>
      </c>
      <c r="AC2847" t="s">
        <v>230</v>
      </c>
      <c r="AL2847" t="s">
        <v>218</v>
      </c>
      <c r="AM2847" s="58">
        <v>25569</v>
      </c>
      <c r="AN2847" t="s">
        <v>6</v>
      </c>
      <c r="AO2847" t="s">
        <v>8894</v>
      </c>
      <c r="AR2847" t="s">
        <v>6</v>
      </c>
      <c r="AS2847" t="s">
        <v>268</v>
      </c>
      <c r="AT2847" t="s">
        <v>231</v>
      </c>
      <c r="AV2847" t="s">
        <v>971</v>
      </c>
      <c r="AW2847" t="s">
        <v>942</v>
      </c>
      <c r="AX2847" t="s">
        <v>223</v>
      </c>
      <c r="BA2847" s="57">
        <v>25569</v>
      </c>
      <c r="BB2847" s="58">
        <v>25569</v>
      </c>
      <c r="BF2847" s="6" t="e">
        <f t="shared" si="132"/>
        <v>#NUM!</v>
      </c>
      <c r="BG2847" t="e">
        <f t="shared" si="133"/>
        <v>#NUM!</v>
      </c>
      <c r="BH2847" t="e">
        <f t="shared" si="134"/>
        <v>#NUM!</v>
      </c>
      <c r="BI2847" t="str">
        <f>VLOOKUP(H2847,Sheet2!$A$1:$B$270,2,FALSE)</f>
        <v>KLUNGKUNG</v>
      </c>
    </row>
    <row r="2848" spans="1:61">
      <c r="A2848">
        <v>2847</v>
      </c>
      <c r="B2848">
        <v>1002525838</v>
      </c>
      <c r="C2848">
        <v>3</v>
      </c>
      <c r="D2848" t="s">
        <v>55</v>
      </c>
      <c r="E2848">
        <v>5</v>
      </c>
      <c r="F2848" t="s">
        <v>228</v>
      </c>
      <c r="G2848" t="s">
        <v>127</v>
      </c>
      <c r="H2848" t="s">
        <v>229</v>
      </c>
      <c r="I2848" t="s">
        <v>213</v>
      </c>
      <c r="J2848" t="s">
        <v>214</v>
      </c>
      <c r="K2848" t="s">
        <v>149</v>
      </c>
      <c r="M2848" t="s">
        <v>575</v>
      </c>
      <c r="N2848" t="s">
        <v>216</v>
      </c>
      <c r="O2848" s="57">
        <v>46248.431689814817</v>
      </c>
      <c r="P2848" s="57">
        <v>46249.447800925926</v>
      </c>
      <c r="Q2848">
        <v>69365776</v>
      </c>
      <c r="S2848">
        <v>152426928162</v>
      </c>
      <c r="T2848" t="s">
        <v>12531</v>
      </c>
      <c r="U2848" t="s">
        <v>12532</v>
      </c>
      <c r="V2848" t="s">
        <v>12753</v>
      </c>
      <c r="Z2848">
        <v>113.4764826</v>
      </c>
      <c r="AA2848">
        <v>-7.2207340999999996</v>
      </c>
      <c r="AB2848" t="s">
        <v>12754</v>
      </c>
      <c r="AC2848" t="s">
        <v>230</v>
      </c>
      <c r="AL2848" t="s">
        <v>218</v>
      </c>
      <c r="AM2848" t="s">
        <v>12755</v>
      </c>
      <c r="AN2848" t="s">
        <v>6</v>
      </c>
      <c r="AO2848" t="s">
        <v>10096</v>
      </c>
      <c r="AP2848" s="57">
        <v>46249.541666666664</v>
      </c>
      <c r="AR2848" t="s">
        <v>14</v>
      </c>
      <c r="AS2848" t="s">
        <v>229</v>
      </c>
      <c r="AT2848" t="s">
        <v>221</v>
      </c>
      <c r="AV2848" t="s">
        <v>12756</v>
      </c>
      <c r="AW2848" t="s">
        <v>561</v>
      </c>
      <c r="AX2848" t="s">
        <v>223</v>
      </c>
      <c r="BA2848" s="57">
        <v>46249.541666666664</v>
      </c>
      <c r="BB2848" t="s">
        <v>12755</v>
      </c>
      <c r="BF2848" s="6" t="e">
        <f t="shared" si="132"/>
        <v>#NUM!</v>
      </c>
      <c r="BG2848" t="e">
        <f t="shared" si="133"/>
        <v>#NUM!</v>
      </c>
      <c r="BH2848" t="e">
        <f t="shared" si="134"/>
        <v>#NUM!</v>
      </c>
      <c r="BI2848" t="str">
        <f>VLOOKUP(H2848,Sheet2!$A$1:$B$270,2,FALSE)</f>
        <v>MADURA</v>
      </c>
    </row>
    <row r="2849" spans="1:61">
      <c r="A2849">
        <v>2848</v>
      </c>
      <c r="B2849">
        <v>1002517486</v>
      </c>
      <c r="C2849">
        <v>3</v>
      </c>
      <c r="D2849" t="s">
        <v>51</v>
      </c>
      <c r="E2849">
        <v>4</v>
      </c>
      <c r="F2849" t="s">
        <v>235</v>
      </c>
      <c r="G2849" t="s">
        <v>584</v>
      </c>
      <c r="H2849" t="s">
        <v>1061</v>
      </c>
      <c r="I2849" t="s">
        <v>213</v>
      </c>
      <c r="J2849" t="s">
        <v>214</v>
      </c>
      <c r="K2849" t="s">
        <v>149</v>
      </c>
      <c r="M2849" t="s">
        <v>76</v>
      </c>
      <c r="N2849" t="s">
        <v>216</v>
      </c>
      <c r="O2849" s="57">
        <v>46244.48641203704</v>
      </c>
      <c r="P2849" s="57">
        <v>46244.57880787037</v>
      </c>
      <c r="Q2849">
        <v>69360972</v>
      </c>
      <c r="S2849">
        <v>142566102106</v>
      </c>
      <c r="T2849" t="s">
        <v>4867</v>
      </c>
      <c r="U2849" t="s">
        <v>6907</v>
      </c>
      <c r="V2849" t="s">
        <v>6908</v>
      </c>
      <c r="Z2849">
        <v>110.83924766</v>
      </c>
      <c r="AA2849">
        <v>-7.5358822200000004</v>
      </c>
      <c r="AB2849" t="s">
        <v>4870</v>
      </c>
      <c r="AC2849" t="s">
        <v>217</v>
      </c>
      <c r="AL2849" t="s">
        <v>218</v>
      </c>
      <c r="AM2849" t="s">
        <v>6909</v>
      </c>
      <c r="AN2849" t="s">
        <v>6</v>
      </c>
      <c r="AO2849" s="57">
        <v>46303.496307870373</v>
      </c>
      <c r="AR2849" t="s">
        <v>219</v>
      </c>
      <c r="AS2849" t="s">
        <v>1061</v>
      </c>
      <c r="AT2849" t="s">
        <v>231</v>
      </c>
      <c r="AU2849">
        <v>20260810</v>
      </c>
      <c r="AV2849" t="s">
        <v>222</v>
      </c>
      <c r="AW2849" t="s">
        <v>572</v>
      </c>
      <c r="AX2849" t="s">
        <v>223</v>
      </c>
      <c r="BA2849" s="57">
        <v>46244.291666666664</v>
      </c>
      <c r="BB2849" t="s">
        <v>6909</v>
      </c>
      <c r="BC2849">
        <v>2026</v>
      </c>
      <c r="BD2849">
        <v>8</v>
      </c>
      <c r="BE2849">
        <v>10</v>
      </c>
      <c r="BF2849" s="6">
        <f t="shared" si="132"/>
        <v>46244</v>
      </c>
      <c r="BG2849">
        <f t="shared" si="133"/>
        <v>-0.29166666666424135</v>
      </c>
      <c r="BH2849" t="str">
        <f t="shared" si="134"/>
        <v>COMPLY</v>
      </c>
      <c r="BI2849" t="e">
        <f>VLOOKUP(H2849,Sheet2!$A$1:$B$270,2,FALSE)</f>
        <v>#N/A</v>
      </c>
    </row>
    <row r="2850" spans="1:61">
      <c r="A2850">
        <v>2849</v>
      </c>
      <c r="B2850">
        <v>1002510390</v>
      </c>
      <c r="C2850">
        <v>3</v>
      </c>
      <c r="D2850" t="s">
        <v>55</v>
      </c>
      <c r="E2850">
        <v>5</v>
      </c>
      <c r="F2850" t="s">
        <v>228</v>
      </c>
      <c r="G2850" t="s">
        <v>127</v>
      </c>
      <c r="H2850" t="s">
        <v>330</v>
      </c>
      <c r="I2850" t="s">
        <v>213</v>
      </c>
      <c r="J2850" t="s">
        <v>214</v>
      </c>
      <c r="K2850" t="s">
        <v>149</v>
      </c>
      <c r="M2850" t="s">
        <v>586</v>
      </c>
      <c r="N2850" t="s">
        <v>216</v>
      </c>
      <c r="O2850" s="57">
        <v>46239.523981481485</v>
      </c>
      <c r="P2850" s="57">
        <v>46244.401817129627</v>
      </c>
      <c r="Q2850">
        <v>69359080</v>
      </c>
      <c r="S2850">
        <v>152431232313</v>
      </c>
      <c r="T2850" t="s">
        <v>4281</v>
      </c>
      <c r="U2850" t="s">
        <v>4282</v>
      </c>
      <c r="V2850" t="s">
        <v>4283</v>
      </c>
      <c r="Z2850">
        <v>113.8145935</v>
      </c>
      <c r="AA2850">
        <v>-6.9023933</v>
      </c>
      <c r="AB2850" t="s">
        <v>4284</v>
      </c>
      <c r="AC2850" t="s">
        <v>230</v>
      </c>
      <c r="AL2850" t="s">
        <v>218</v>
      </c>
      <c r="AM2850" t="s">
        <v>4285</v>
      </c>
      <c r="AN2850" t="s">
        <v>6</v>
      </c>
      <c r="AO2850" s="57">
        <v>46150.528032407405</v>
      </c>
      <c r="AP2850" s="57">
        <v>46241.333333333336</v>
      </c>
      <c r="AQ2850" t="s">
        <v>564</v>
      </c>
      <c r="AR2850" t="s">
        <v>14</v>
      </c>
      <c r="AS2850" t="s">
        <v>330</v>
      </c>
      <c r="AT2850" t="s">
        <v>231</v>
      </c>
      <c r="AV2850" t="s">
        <v>587</v>
      </c>
      <c r="AW2850" t="s">
        <v>561</v>
      </c>
      <c r="AX2850" t="s">
        <v>223</v>
      </c>
      <c r="BA2850" s="57">
        <v>46241.333333333336</v>
      </c>
      <c r="BB2850" t="s">
        <v>4285</v>
      </c>
      <c r="BF2850" s="6" t="e">
        <f t="shared" si="132"/>
        <v>#NUM!</v>
      </c>
      <c r="BG2850" t="e">
        <f t="shared" si="133"/>
        <v>#NUM!</v>
      </c>
      <c r="BH2850" t="e">
        <f t="shared" si="134"/>
        <v>#NUM!</v>
      </c>
      <c r="BI2850" t="str">
        <f>VLOOKUP(H2850,Sheet2!$A$1:$B$270,2,FALSE)</f>
        <v>MADURA</v>
      </c>
    </row>
    <row r="2851" spans="1:61">
      <c r="A2851">
        <v>2850</v>
      </c>
      <c r="B2851">
        <v>1002525441</v>
      </c>
      <c r="C2851">
        <v>3</v>
      </c>
      <c r="D2851" t="s">
        <v>55</v>
      </c>
      <c r="E2851">
        <v>5</v>
      </c>
      <c r="F2851" t="s">
        <v>313</v>
      </c>
      <c r="G2851" t="s">
        <v>126</v>
      </c>
      <c r="H2851" t="s">
        <v>363</v>
      </c>
      <c r="I2851" t="s">
        <v>213</v>
      </c>
      <c r="J2851" t="s">
        <v>214</v>
      </c>
      <c r="K2851" t="s">
        <v>149</v>
      </c>
      <c r="M2851" t="s">
        <v>76</v>
      </c>
      <c r="N2851" t="s">
        <v>216</v>
      </c>
      <c r="O2851" s="57">
        <v>46248.3516087963</v>
      </c>
      <c r="P2851" s="57">
        <v>46248.695034722223</v>
      </c>
      <c r="Q2851">
        <v>69365601</v>
      </c>
      <c r="S2851">
        <v>152310255729</v>
      </c>
      <c r="T2851" t="s">
        <v>12757</v>
      </c>
      <c r="U2851" t="s">
        <v>12758</v>
      </c>
      <c r="V2851" t="s">
        <v>12759</v>
      </c>
      <c r="Z2851">
        <v>112.7789046</v>
      </c>
      <c r="AA2851">
        <v>-7.3325562</v>
      </c>
      <c r="AB2851" t="s">
        <v>12760</v>
      </c>
      <c r="AC2851" t="s">
        <v>230</v>
      </c>
      <c r="AL2851" t="s">
        <v>218</v>
      </c>
      <c r="AM2851" t="s">
        <v>12761</v>
      </c>
      <c r="AN2851" t="s">
        <v>6</v>
      </c>
      <c r="AO2851" t="s">
        <v>9988</v>
      </c>
      <c r="AP2851" s="57">
        <v>46249.333333333336</v>
      </c>
      <c r="AR2851" t="s">
        <v>219</v>
      </c>
      <c r="AS2851" t="s">
        <v>363</v>
      </c>
      <c r="AT2851" t="s">
        <v>231</v>
      </c>
      <c r="AU2851">
        <v>20260814</v>
      </c>
      <c r="AV2851" t="s">
        <v>222</v>
      </c>
      <c r="AW2851" t="s">
        <v>561</v>
      </c>
      <c r="AX2851" t="s">
        <v>223</v>
      </c>
      <c r="BA2851" s="57">
        <v>46249.333333333336</v>
      </c>
      <c r="BB2851" t="s">
        <v>12761</v>
      </c>
      <c r="BC2851">
        <v>2026</v>
      </c>
      <c r="BD2851">
        <v>8</v>
      </c>
      <c r="BE2851">
        <v>14</v>
      </c>
      <c r="BF2851" s="6">
        <f t="shared" si="132"/>
        <v>46248</v>
      </c>
      <c r="BG2851">
        <f t="shared" si="133"/>
        <v>-1.3333333333357587</v>
      </c>
      <c r="BH2851" t="str">
        <f t="shared" si="134"/>
        <v>COMPLY</v>
      </c>
      <c r="BI2851" t="str">
        <f>VLOOKUP(H2851,Sheet2!$A$1:$B$270,2,FALSE)</f>
        <v>SURABAYA SELATAN</v>
      </c>
    </row>
    <row r="2852" spans="1:61">
      <c r="A2852">
        <v>2851</v>
      </c>
      <c r="B2852">
        <v>1002517802</v>
      </c>
      <c r="C2852">
        <v>3</v>
      </c>
      <c r="D2852" t="s">
        <v>38</v>
      </c>
      <c r="E2852">
        <v>5</v>
      </c>
      <c r="F2852" t="s">
        <v>90</v>
      </c>
      <c r="G2852" t="s">
        <v>90</v>
      </c>
      <c r="H2852" t="s">
        <v>354</v>
      </c>
      <c r="I2852" t="s">
        <v>213</v>
      </c>
      <c r="J2852" t="s">
        <v>214</v>
      </c>
      <c r="K2852" t="s">
        <v>149</v>
      </c>
      <c r="L2852" t="s">
        <v>215</v>
      </c>
      <c r="M2852" t="s">
        <v>76</v>
      </c>
      <c r="N2852" t="s">
        <v>216</v>
      </c>
      <c r="O2852" s="57">
        <v>46244.568009259259</v>
      </c>
      <c r="P2852" s="57">
        <v>46245.592905092592</v>
      </c>
      <c r="Q2852">
        <v>69362450</v>
      </c>
      <c r="S2852">
        <v>152639219408</v>
      </c>
      <c r="T2852" t="s">
        <v>6915</v>
      </c>
      <c r="U2852" t="s">
        <v>6916</v>
      </c>
      <c r="V2852" t="s">
        <v>6917</v>
      </c>
      <c r="Z2852">
        <v>112.148356027901</v>
      </c>
      <c r="AA2852">
        <v>-7.7344391525990996</v>
      </c>
      <c r="AB2852" t="s">
        <v>6918</v>
      </c>
      <c r="AC2852" t="s">
        <v>217</v>
      </c>
      <c r="AL2852" t="s">
        <v>218</v>
      </c>
      <c r="AM2852" t="s">
        <v>6919</v>
      </c>
      <c r="AN2852" t="s">
        <v>6</v>
      </c>
      <c r="AO2852" s="57">
        <v>46303.569293981483</v>
      </c>
      <c r="AP2852" s="57">
        <v>46245.541666666664</v>
      </c>
      <c r="AR2852" t="s">
        <v>219</v>
      </c>
      <c r="AS2852" t="s">
        <v>354</v>
      </c>
      <c r="AT2852" t="s">
        <v>231</v>
      </c>
      <c r="AU2852">
        <v>20260811</v>
      </c>
      <c r="AV2852" t="s">
        <v>222</v>
      </c>
      <c r="AW2852" t="s">
        <v>1010</v>
      </c>
      <c r="AX2852" t="s">
        <v>223</v>
      </c>
      <c r="BA2852" s="57">
        <v>46245.541666666664</v>
      </c>
      <c r="BB2852" t="s">
        <v>6919</v>
      </c>
      <c r="BC2852">
        <v>2026</v>
      </c>
      <c r="BD2852">
        <v>8</v>
      </c>
      <c r="BE2852">
        <v>11</v>
      </c>
      <c r="BF2852" s="6">
        <f t="shared" si="132"/>
        <v>46245</v>
      </c>
      <c r="BG2852">
        <f t="shared" si="133"/>
        <v>-0.54166666666424135</v>
      </c>
      <c r="BH2852" t="str">
        <f t="shared" si="134"/>
        <v>COMPLY</v>
      </c>
      <c r="BI2852" t="str">
        <f>VLOOKUP(H2852,Sheet2!$A$1:$B$270,2,FALSE)</f>
        <v>KEDIRI</v>
      </c>
    </row>
    <row r="2853" spans="1:61">
      <c r="A2853">
        <v>2852</v>
      </c>
      <c r="B2853">
        <v>1002532943</v>
      </c>
      <c r="C2853">
        <v>3</v>
      </c>
      <c r="D2853" t="s">
        <v>59</v>
      </c>
      <c r="E2853">
        <v>4</v>
      </c>
      <c r="F2853" t="s">
        <v>224</v>
      </c>
      <c r="G2853" t="s">
        <v>320</v>
      </c>
      <c r="H2853" t="s">
        <v>321</v>
      </c>
      <c r="I2853" t="s">
        <v>213</v>
      </c>
      <c r="J2853" t="s">
        <v>214</v>
      </c>
      <c r="K2853" t="s">
        <v>149</v>
      </c>
      <c r="L2853" t="s">
        <v>215</v>
      </c>
      <c r="M2853" t="s">
        <v>240</v>
      </c>
      <c r="N2853" t="s">
        <v>216</v>
      </c>
      <c r="O2853" s="57">
        <v>46252.510370370372</v>
      </c>
      <c r="P2853" s="57">
        <v>46252.511122685188</v>
      </c>
      <c r="Q2853">
        <v>69368905</v>
      </c>
      <c r="S2853">
        <v>146372103731</v>
      </c>
      <c r="T2853" t="s">
        <v>14026</v>
      </c>
      <c r="U2853" t="s">
        <v>14027</v>
      </c>
      <c r="V2853" t="s">
        <v>14028</v>
      </c>
      <c r="Z2853">
        <v>109.642642</v>
      </c>
      <c r="AA2853">
        <v>-7.3891710000000002</v>
      </c>
      <c r="AB2853" t="s">
        <v>14029</v>
      </c>
      <c r="AC2853" t="s">
        <v>237</v>
      </c>
      <c r="AL2853" t="s">
        <v>218</v>
      </c>
      <c r="AM2853" t="s">
        <v>14030</v>
      </c>
      <c r="AN2853" t="s">
        <v>6</v>
      </c>
      <c r="AO2853" t="s">
        <v>13005</v>
      </c>
      <c r="AP2853" s="57">
        <v>46255.333333333336</v>
      </c>
      <c r="AR2853" t="s">
        <v>241</v>
      </c>
      <c r="AS2853" t="s">
        <v>321</v>
      </c>
      <c r="AT2853" t="s">
        <v>231</v>
      </c>
      <c r="AV2853" t="s">
        <v>240</v>
      </c>
      <c r="AW2853" t="s">
        <v>1010</v>
      </c>
      <c r="AX2853" t="s">
        <v>223</v>
      </c>
      <c r="BA2853" s="57">
        <v>46255.333333333336</v>
      </c>
      <c r="BB2853" t="s">
        <v>14030</v>
      </c>
      <c r="BF2853" s="6" t="e">
        <f t="shared" si="132"/>
        <v>#NUM!</v>
      </c>
      <c r="BG2853" t="e">
        <f t="shared" si="133"/>
        <v>#NUM!</v>
      </c>
      <c r="BH2853" t="e">
        <f t="shared" si="134"/>
        <v>#NUM!</v>
      </c>
      <c r="BI2853" t="e">
        <f>VLOOKUP(H2853,Sheet2!$A$1:$B$270,2,FALSE)</f>
        <v>#N/A</v>
      </c>
    </row>
    <row r="2854" spans="1:61">
      <c r="A2854">
        <v>2853</v>
      </c>
      <c r="B2854">
        <v>1002530720</v>
      </c>
      <c r="C2854">
        <v>3</v>
      </c>
      <c r="D2854" t="s">
        <v>38</v>
      </c>
      <c r="E2854">
        <v>5</v>
      </c>
      <c r="F2854" t="s">
        <v>92</v>
      </c>
      <c r="G2854" t="s">
        <v>95</v>
      </c>
      <c r="H2854" t="s">
        <v>361</v>
      </c>
      <c r="I2854" t="s">
        <v>213</v>
      </c>
      <c r="J2854" t="s">
        <v>214</v>
      </c>
      <c r="K2854" t="s">
        <v>149</v>
      </c>
      <c r="L2854" t="s">
        <v>215</v>
      </c>
      <c r="M2854" t="s">
        <v>76</v>
      </c>
      <c r="N2854" t="s">
        <v>216</v>
      </c>
      <c r="O2854" s="57">
        <v>46251.491631944446</v>
      </c>
      <c r="P2854" s="57">
        <v>46252.478356481479</v>
      </c>
      <c r="Q2854">
        <v>69367984</v>
      </c>
      <c r="S2854">
        <v>152607221716</v>
      </c>
      <c r="T2854" t="s">
        <v>12771</v>
      </c>
      <c r="U2854" t="s">
        <v>12772</v>
      </c>
      <c r="V2854" t="s">
        <v>12773</v>
      </c>
      <c r="Z2854">
        <v>111.23085500000001</v>
      </c>
      <c r="AA2854">
        <v>-8.0676609999999993</v>
      </c>
      <c r="AB2854" t="s">
        <v>12774</v>
      </c>
      <c r="AC2854" t="s">
        <v>237</v>
      </c>
      <c r="AL2854" t="s">
        <v>218</v>
      </c>
      <c r="AM2854" t="s">
        <v>12775</v>
      </c>
      <c r="AN2854" t="s">
        <v>6</v>
      </c>
      <c r="AO2854" t="s">
        <v>10118</v>
      </c>
      <c r="AP2854" s="57">
        <v>46252.333333333336</v>
      </c>
      <c r="AR2854" t="s">
        <v>219</v>
      </c>
      <c r="AS2854" t="s">
        <v>361</v>
      </c>
      <c r="AT2854" t="s">
        <v>231</v>
      </c>
      <c r="AU2854">
        <v>20260818</v>
      </c>
      <c r="AV2854" t="s">
        <v>222</v>
      </c>
      <c r="AW2854" t="s">
        <v>1023</v>
      </c>
      <c r="AX2854" t="s">
        <v>223</v>
      </c>
      <c r="BA2854" s="57">
        <v>46252.333333333336</v>
      </c>
      <c r="BB2854" t="s">
        <v>12775</v>
      </c>
      <c r="BC2854">
        <v>2026</v>
      </c>
      <c r="BD2854">
        <v>8</v>
      </c>
      <c r="BE2854">
        <v>18</v>
      </c>
      <c r="BF2854" s="6">
        <f t="shared" si="132"/>
        <v>46252</v>
      </c>
      <c r="BG2854">
        <f t="shared" si="133"/>
        <v>-0.33333333333575865</v>
      </c>
      <c r="BH2854" t="str">
        <f t="shared" si="134"/>
        <v>COMPLY</v>
      </c>
      <c r="BI2854" t="str">
        <f>VLOOKUP(H2854,Sheet2!$A$1:$B$270,2,FALSE)</f>
        <v>PONOROGO</v>
      </c>
    </row>
    <row r="2855" spans="1:61">
      <c r="A2855">
        <v>2854</v>
      </c>
      <c r="B2855">
        <v>1002519366</v>
      </c>
      <c r="C2855">
        <v>3</v>
      </c>
      <c r="D2855" t="s">
        <v>49</v>
      </c>
      <c r="E2855">
        <v>4</v>
      </c>
      <c r="F2855" t="s">
        <v>252</v>
      </c>
      <c r="G2855" t="s">
        <v>553</v>
      </c>
      <c r="H2855" t="s">
        <v>945</v>
      </c>
      <c r="I2855" t="s">
        <v>213</v>
      </c>
      <c r="J2855" t="s">
        <v>214</v>
      </c>
      <c r="K2855" t="s">
        <v>149</v>
      </c>
      <c r="M2855" t="s">
        <v>236</v>
      </c>
      <c r="N2855" t="s">
        <v>216</v>
      </c>
      <c r="O2855" s="57">
        <v>46245.4531712963</v>
      </c>
      <c r="P2855" s="57">
        <v>46248.583182870374</v>
      </c>
      <c r="Q2855">
        <v>69363076</v>
      </c>
      <c r="S2855">
        <v>142205105791</v>
      </c>
      <c r="T2855" t="s">
        <v>7888</v>
      </c>
      <c r="U2855" t="s">
        <v>7889</v>
      </c>
      <c r="Z2855">
        <v>108.9717311</v>
      </c>
      <c r="AA2855">
        <v>-6.8714279999999999</v>
      </c>
      <c r="AB2855" t="s">
        <v>7890</v>
      </c>
      <c r="AC2855" t="s">
        <v>226</v>
      </c>
      <c r="AO2855" s="57">
        <v>46334.455185185187</v>
      </c>
      <c r="AR2855" t="s">
        <v>312</v>
      </c>
      <c r="AS2855" t="s">
        <v>945</v>
      </c>
      <c r="AT2855" t="s">
        <v>231</v>
      </c>
      <c r="AV2855" t="s">
        <v>12776</v>
      </c>
      <c r="AW2855" t="s">
        <v>561</v>
      </c>
      <c r="AX2855" t="s">
        <v>223</v>
      </c>
      <c r="AZ2855" t="s">
        <v>12776</v>
      </c>
      <c r="BF2855" s="6" t="e">
        <f t="shared" si="132"/>
        <v>#NUM!</v>
      </c>
      <c r="BG2855" t="e">
        <f t="shared" si="133"/>
        <v>#NUM!</v>
      </c>
      <c r="BH2855" t="e">
        <f t="shared" si="134"/>
        <v>#NUM!</v>
      </c>
      <c r="BI2855" t="e">
        <f>VLOOKUP(H2855,Sheet2!$A$1:$B$270,2,FALSE)</f>
        <v>#N/A</v>
      </c>
    </row>
    <row r="2856" spans="1:61">
      <c r="A2856">
        <v>2855</v>
      </c>
      <c r="B2856">
        <v>1002510259</v>
      </c>
      <c r="C2856">
        <v>3</v>
      </c>
      <c r="D2856" t="s">
        <v>49</v>
      </c>
      <c r="E2856">
        <v>4</v>
      </c>
      <c r="F2856" t="s">
        <v>252</v>
      </c>
      <c r="G2856" t="s">
        <v>553</v>
      </c>
      <c r="H2856" t="s">
        <v>559</v>
      </c>
      <c r="I2856" t="s">
        <v>213</v>
      </c>
      <c r="J2856" t="s">
        <v>214</v>
      </c>
      <c r="K2856" t="s">
        <v>149</v>
      </c>
      <c r="L2856" t="s">
        <v>215</v>
      </c>
      <c r="M2856" t="s">
        <v>575</v>
      </c>
      <c r="N2856" t="s">
        <v>216</v>
      </c>
      <c r="O2856" s="57">
        <v>46239.4846875</v>
      </c>
      <c r="P2856" s="57">
        <v>46240.532060185185</v>
      </c>
      <c r="Q2856">
        <v>69359036</v>
      </c>
      <c r="S2856">
        <v>146281107898</v>
      </c>
      <c r="T2856" t="s">
        <v>3088</v>
      </c>
      <c r="U2856" t="s">
        <v>4291</v>
      </c>
      <c r="V2856" t="s">
        <v>4292</v>
      </c>
      <c r="Z2856">
        <v>108.98992</v>
      </c>
      <c r="AA2856">
        <v>-7.2696569999999996</v>
      </c>
      <c r="AB2856" t="s">
        <v>3091</v>
      </c>
      <c r="AC2856" t="s">
        <v>237</v>
      </c>
      <c r="AL2856" t="s">
        <v>218</v>
      </c>
      <c r="AM2856" t="s">
        <v>1453</v>
      </c>
      <c r="AN2856" t="s">
        <v>6</v>
      </c>
      <c r="AO2856" s="57">
        <v>46150.486030092594</v>
      </c>
      <c r="AP2856" s="57">
        <v>46240.333333333336</v>
      </c>
      <c r="AQ2856" t="s">
        <v>564</v>
      </c>
      <c r="AR2856" t="s">
        <v>14</v>
      </c>
      <c r="AS2856" t="s">
        <v>559</v>
      </c>
      <c r="AT2856" t="s">
        <v>231</v>
      </c>
      <c r="AV2856" t="s">
        <v>4293</v>
      </c>
      <c r="AW2856" t="s">
        <v>1018</v>
      </c>
      <c r="AX2856" t="s">
        <v>223</v>
      </c>
      <c r="BA2856" s="57">
        <v>46240.333333333336</v>
      </c>
      <c r="BB2856" t="s">
        <v>1453</v>
      </c>
      <c r="BF2856" s="6" t="e">
        <f t="shared" si="132"/>
        <v>#NUM!</v>
      </c>
      <c r="BG2856" t="e">
        <f t="shared" si="133"/>
        <v>#NUM!</v>
      </c>
      <c r="BH2856" t="e">
        <f t="shared" si="134"/>
        <v>#NUM!</v>
      </c>
      <c r="BI2856" t="e">
        <f>VLOOKUP(H2856,Sheet2!$A$1:$B$270,2,FALSE)</f>
        <v>#N/A</v>
      </c>
    </row>
    <row r="2857" spans="1:61">
      <c r="A2857">
        <v>2856</v>
      </c>
      <c r="B2857">
        <v>1002508832</v>
      </c>
      <c r="C2857">
        <v>3</v>
      </c>
      <c r="D2857" t="s">
        <v>34</v>
      </c>
      <c r="E2857">
        <v>5</v>
      </c>
      <c r="F2857" t="s">
        <v>573</v>
      </c>
      <c r="G2857" t="s">
        <v>79</v>
      </c>
      <c r="H2857" t="s">
        <v>471</v>
      </c>
      <c r="I2857" t="s">
        <v>213</v>
      </c>
      <c r="J2857" t="s">
        <v>214</v>
      </c>
      <c r="K2857" t="s">
        <v>149</v>
      </c>
      <c r="M2857" t="s">
        <v>76</v>
      </c>
      <c r="N2857" t="s">
        <v>216</v>
      </c>
      <c r="O2857" s="57">
        <v>46238.635671296295</v>
      </c>
      <c r="P2857" s="57">
        <v>46241.352754629632</v>
      </c>
      <c r="Q2857">
        <v>69358450</v>
      </c>
      <c r="S2857">
        <v>172407213724</v>
      </c>
      <c r="T2857" t="s">
        <v>4297</v>
      </c>
      <c r="U2857" t="s">
        <v>1108</v>
      </c>
      <c r="V2857" t="s">
        <v>4298</v>
      </c>
      <c r="Z2857">
        <v>115.3041858</v>
      </c>
      <c r="AA2857">
        <v>-8.5647649000000001</v>
      </c>
      <c r="AB2857" t="s">
        <v>4299</v>
      </c>
      <c r="AC2857" t="s">
        <v>230</v>
      </c>
      <c r="AL2857" t="s">
        <v>218</v>
      </c>
      <c r="AM2857" t="s">
        <v>2852</v>
      </c>
      <c r="AN2857" t="s">
        <v>6</v>
      </c>
      <c r="AO2857" s="57">
        <v>46120.64298611111</v>
      </c>
      <c r="AP2857" s="57">
        <v>46240.333333333336</v>
      </c>
      <c r="AR2857" t="s">
        <v>219</v>
      </c>
      <c r="AS2857" t="s">
        <v>471</v>
      </c>
      <c r="AT2857" t="s">
        <v>231</v>
      </c>
      <c r="AU2857">
        <v>20260807</v>
      </c>
      <c r="AV2857" t="s">
        <v>222</v>
      </c>
      <c r="AW2857" t="s">
        <v>582</v>
      </c>
      <c r="AX2857" t="s">
        <v>223</v>
      </c>
      <c r="BA2857" s="57">
        <v>46240.333333333336</v>
      </c>
      <c r="BB2857" t="s">
        <v>2852</v>
      </c>
      <c r="BC2857">
        <v>2026</v>
      </c>
      <c r="BD2857">
        <v>8</v>
      </c>
      <c r="BE2857">
        <v>7</v>
      </c>
      <c r="BF2857" s="6">
        <f t="shared" si="132"/>
        <v>46241</v>
      </c>
      <c r="BG2857">
        <f t="shared" si="133"/>
        <v>0.66666666666424135</v>
      </c>
      <c r="BH2857" t="str">
        <f t="shared" si="134"/>
        <v>COMPLY</v>
      </c>
      <c r="BI2857" t="str">
        <f>VLOOKUP(H2857,Sheet2!$A$1:$B$270,2,FALSE)</f>
        <v>GIANYAR</v>
      </c>
    </row>
    <row r="2858" spans="1:61">
      <c r="A2858">
        <v>2857</v>
      </c>
      <c r="B2858">
        <v>1002520618</v>
      </c>
      <c r="C2858">
        <v>3</v>
      </c>
      <c r="D2858" t="s">
        <v>49</v>
      </c>
      <c r="E2858">
        <v>4</v>
      </c>
      <c r="F2858" t="s">
        <v>246</v>
      </c>
      <c r="G2858" t="s">
        <v>549</v>
      </c>
      <c r="H2858" t="s">
        <v>928</v>
      </c>
      <c r="I2858" t="s">
        <v>213</v>
      </c>
      <c r="J2858" t="s">
        <v>214</v>
      </c>
      <c r="K2858" t="s">
        <v>149</v>
      </c>
      <c r="L2858" t="s">
        <v>215</v>
      </c>
      <c r="M2858" t="s">
        <v>76</v>
      </c>
      <c r="N2858" t="s">
        <v>216</v>
      </c>
      <c r="O2858" s="57">
        <v>46245.666620370372</v>
      </c>
      <c r="P2858" s="57">
        <v>46246.618923611109</v>
      </c>
      <c r="Q2858">
        <v>69363588</v>
      </c>
      <c r="S2858">
        <v>146457106366</v>
      </c>
      <c r="T2858" t="s">
        <v>7891</v>
      </c>
      <c r="U2858" t="s">
        <v>7892</v>
      </c>
      <c r="V2858" t="s">
        <v>7893</v>
      </c>
      <c r="Z2858">
        <v>110.222165</v>
      </c>
      <c r="AA2858">
        <v>-6.9445139999999999</v>
      </c>
      <c r="AB2858" t="s">
        <v>7894</v>
      </c>
      <c r="AC2858" t="s">
        <v>237</v>
      </c>
      <c r="AL2858" t="s">
        <v>218</v>
      </c>
      <c r="AM2858" t="s">
        <v>7895</v>
      </c>
      <c r="AN2858" t="s">
        <v>6</v>
      </c>
      <c r="AO2858" s="57">
        <v>46334.673483796294</v>
      </c>
      <c r="AP2858" s="57">
        <v>46246.541666666664</v>
      </c>
      <c r="AR2858" t="s">
        <v>219</v>
      </c>
      <c r="AS2858" t="s">
        <v>928</v>
      </c>
      <c r="AT2858" t="s">
        <v>231</v>
      </c>
      <c r="AU2858">
        <v>20260812</v>
      </c>
      <c r="AV2858" t="s">
        <v>222</v>
      </c>
      <c r="AW2858" t="s">
        <v>1018</v>
      </c>
      <c r="AX2858" t="s">
        <v>223</v>
      </c>
      <c r="BA2858" s="57">
        <v>46246.541666666664</v>
      </c>
      <c r="BB2858" t="s">
        <v>7895</v>
      </c>
      <c r="BC2858">
        <v>2026</v>
      </c>
      <c r="BD2858">
        <v>8</v>
      </c>
      <c r="BE2858">
        <v>12</v>
      </c>
      <c r="BF2858" s="6">
        <f t="shared" si="132"/>
        <v>46246</v>
      </c>
      <c r="BG2858">
        <f t="shared" si="133"/>
        <v>-0.54166666666424135</v>
      </c>
      <c r="BH2858" t="str">
        <f t="shared" si="134"/>
        <v>COMPLY</v>
      </c>
      <c r="BI2858" t="e">
        <f>VLOOKUP(H2858,Sheet2!$A$1:$B$270,2,FALSE)</f>
        <v>#N/A</v>
      </c>
    </row>
    <row r="2859" spans="1:61">
      <c r="A2859">
        <v>2858</v>
      </c>
      <c r="B2859">
        <v>1002528426</v>
      </c>
      <c r="C2859">
        <v>3</v>
      </c>
      <c r="D2859" t="s">
        <v>42</v>
      </c>
      <c r="E2859">
        <v>5</v>
      </c>
      <c r="F2859" t="s">
        <v>106</v>
      </c>
      <c r="G2859" t="s">
        <v>106</v>
      </c>
      <c r="H2859" t="s">
        <v>375</v>
      </c>
      <c r="I2859" t="s">
        <v>213</v>
      </c>
      <c r="J2859" t="s">
        <v>214</v>
      </c>
      <c r="K2859" t="s">
        <v>149</v>
      </c>
      <c r="M2859" t="s">
        <v>76</v>
      </c>
      <c r="N2859" t="s">
        <v>216</v>
      </c>
      <c r="O2859" s="57">
        <v>46249.591365740744</v>
      </c>
      <c r="P2859" s="57">
        <v>46250.800150462965</v>
      </c>
      <c r="Q2859">
        <v>69366969</v>
      </c>
      <c r="S2859">
        <v>152731203854</v>
      </c>
      <c r="T2859" t="s">
        <v>12777</v>
      </c>
      <c r="U2859" t="s">
        <v>12778</v>
      </c>
      <c r="V2859" t="s">
        <v>12779</v>
      </c>
      <c r="Z2859">
        <v>112.8989796</v>
      </c>
      <c r="AA2859">
        <v>-7.7187235000000003</v>
      </c>
      <c r="AB2859" t="s">
        <v>12780</v>
      </c>
      <c r="AC2859" t="s">
        <v>230</v>
      </c>
      <c r="AL2859" t="s">
        <v>218</v>
      </c>
      <c r="AM2859" t="s">
        <v>12781</v>
      </c>
      <c r="AN2859" t="s">
        <v>6</v>
      </c>
      <c r="AO2859" t="s">
        <v>11195</v>
      </c>
      <c r="AP2859" s="57">
        <v>46251.541666666664</v>
      </c>
      <c r="AR2859" t="s">
        <v>219</v>
      </c>
      <c r="AS2859" t="s">
        <v>375</v>
      </c>
      <c r="AT2859" t="s">
        <v>231</v>
      </c>
      <c r="AU2859">
        <v>20260816</v>
      </c>
      <c r="AV2859" t="s">
        <v>222</v>
      </c>
      <c r="AW2859" t="s">
        <v>595</v>
      </c>
      <c r="AX2859" t="s">
        <v>223</v>
      </c>
      <c r="BA2859" s="57">
        <v>46251.541666666664</v>
      </c>
      <c r="BB2859" t="s">
        <v>12781</v>
      </c>
      <c r="BC2859">
        <v>2026</v>
      </c>
      <c r="BD2859">
        <v>8</v>
      </c>
      <c r="BE2859">
        <v>16</v>
      </c>
      <c r="BF2859" s="6">
        <f t="shared" si="132"/>
        <v>46250</v>
      </c>
      <c r="BG2859">
        <f t="shared" si="133"/>
        <v>-1.5416666666642413</v>
      </c>
      <c r="BH2859" t="str">
        <f t="shared" si="134"/>
        <v>COMPLY</v>
      </c>
      <c r="BI2859" t="str">
        <f>VLOOKUP(H2859,Sheet2!$A$1:$B$270,2,FALSE)</f>
        <v>PASURUAN</v>
      </c>
    </row>
    <row r="2860" spans="1:61">
      <c r="A2860">
        <v>2859</v>
      </c>
      <c r="B2860">
        <v>1002523266</v>
      </c>
      <c r="C2860">
        <v>3</v>
      </c>
      <c r="D2860" t="s">
        <v>55</v>
      </c>
      <c r="E2860">
        <v>5</v>
      </c>
      <c r="F2860" t="s">
        <v>265</v>
      </c>
      <c r="G2860" t="s">
        <v>122</v>
      </c>
      <c r="H2860" t="s">
        <v>356</v>
      </c>
      <c r="I2860" t="s">
        <v>213</v>
      </c>
      <c r="J2860" t="s">
        <v>214</v>
      </c>
      <c r="K2860" t="s">
        <v>149</v>
      </c>
      <c r="M2860" t="s">
        <v>76</v>
      </c>
      <c r="N2860" t="s">
        <v>216</v>
      </c>
      <c r="O2860" s="57">
        <v>46247.341562499998</v>
      </c>
      <c r="P2860" s="57">
        <v>46248.454375000001</v>
      </c>
      <c r="Q2860">
        <v>69364688</v>
      </c>
      <c r="S2860">
        <v>152451212018</v>
      </c>
      <c r="T2860" t="s">
        <v>9737</v>
      </c>
      <c r="U2860" t="s">
        <v>9738</v>
      </c>
      <c r="V2860" t="s">
        <v>9739</v>
      </c>
      <c r="Z2860">
        <v>112.4532281</v>
      </c>
      <c r="AA2860">
        <v>-6.8895689999999998</v>
      </c>
      <c r="AB2860" t="s">
        <v>9740</v>
      </c>
      <c r="AC2860" t="s">
        <v>230</v>
      </c>
      <c r="AL2860" t="s">
        <v>218</v>
      </c>
      <c r="AM2860" t="s">
        <v>9207</v>
      </c>
      <c r="AN2860" t="s">
        <v>6</v>
      </c>
      <c r="AO2860" t="s">
        <v>9169</v>
      </c>
      <c r="AP2860" s="57">
        <v>46248.333333333336</v>
      </c>
      <c r="AQ2860" t="s">
        <v>248</v>
      </c>
      <c r="AR2860" t="s">
        <v>219</v>
      </c>
      <c r="AS2860" t="s">
        <v>356</v>
      </c>
      <c r="AT2860" t="s">
        <v>231</v>
      </c>
      <c r="AU2860">
        <v>20260814</v>
      </c>
      <c r="AV2860" t="s">
        <v>222</v>
      </c>
      <c r="AW2860" t="s">
        <v>562</v>
      </c>
      <c r="AX2860" t="s">
        <v>223</v>
      </c>
      <c r="BA2860" s="57">
        <v>46248.333333333336</v>
      </c>
      <c r="BB2860" t="s">
        <v>9207</v>
      </c>
      <c r="BC2860">
        <v>2026</v>
      </c>
      <c r="BD2860">
        <v>8</v>
      </c>
      <c r="BE2860">
        <v>14</v>
      </c>
      <c r="BF2860" s="6">
        <f t="shared" si="132"/>
        <v>46248</v>
      </c>
      <c r="BG2860">
        <f t="shared" si="133"/>
        <v>-0.33333333333575865</v>
      </c>
      <c r="BH2860" t="str">
        <f t="shared" si="134"/>
        <v>COMPLY</v>
      </c>
      <c r="BI2860" t="str">
        <f>VLOOKUP(H2860,Sheet2!$A$1:$B$270,2,FALSE)</f>
        <v>GRESIK</v>
      </c>
    </row>
    <row r="2861" spans="1:61">
      <c r="A2861">
        <v>2860</v>
      </c>
      <c r="B2861">
        <v>1002532600</v>
      </c>
      <c r="C2861">
        <v>3</v>
      </c>
      <c r="D2861" t="s">
        <v>42</v>
      </c>
      <c r="E2861">
        <v>5</v>
      </c>
      <c r="F2861" t="s">
        <v>102</v>
      </c>
      <c r="G2861" t="s">
        <v>100</v>
      </c>
      <c r="H2861" t="s">
        <v>282</v>
      </c>
      <c r="I2861" t="s">
        <v>213</v>
      </c>
      <c r="J2861" t="s">
        <v>214</v>
      </c>
      <c r="K2861" t="s">
        <v>149</v>
      </c>
      <c r="L2861" t="s">
        <v>215</v>
      </c>
      <c r="M2861" t="s">
        <v>258</v>
      </c>
      <c r="N2861" t="s">
        <v>216</v>
      </c>
      <c r="O2861" s="57">
        <v>46252.449259259258</v>
      </c>
      <c r="P2861" s="57">
        <v>46252.778831018521</v>
      </c>
      <c r="Q2861">
        <v>69368727</v>
      </c>
      <c r="S2861">
        <v>152507224349</v>
      </c>
      <c r="T2861" t="s">
        <v>14031</v>
      </c>
      <c r="U2861" t="s">
        <v>14032</v>
      </c>
      <c r="V2861" t="s">
        <v>14033</v>
      </c>
      <c r="Z2861">
        <v>113.816607</v>
      </c>
      <c r="AA2861">
        <v>-7.9729720000000004</v>
      </c>
      <c r="AB2861" t="s">
        <v>14034</v>
      </c>
      <c r="AC2861" t="s">
        <v>237</v>
      </c>
      <c r="AL2861" t="s">
        <v>218</v>
      </c>
      <c r="AM2861" t="s">
        <v>14035</v>
      </c>
      <c r="AN2861" t="s">
        <v>6</v>
      </c>
      <c r="AO2861" t="s">
        <v>13027</v>
      </c>
      <c r="AP2861" s="57">
        <v>46253.333333333336</v>
      </c>
      <c r="AR2861" t="s">
        <v>259</v>
      </c>
      <c r="AS2861" t="s">
        <v>282</v>
      </c>
      <c r="AT2861" t="s">
        <v>231</v>
      </c>
      <c r="AV2861" t="s">
        <v>260</v>
      </c>
      <c r="AW2861" t="s">
        <v>1010</v>
      </c>
      <c r="AX2861" t="s">
        <v>223</v>
      </c>
      <c r="BA2861" s="57">
        <v>46253.333333333336</v>
      </c>
      <c r="BB2861" t="s">
        <v>14035</v>
      </c>
      <c r="BF2861" s="6" t="e">
        <f t="shared" si="132"/>
        <v>#NUM!</v>
      </c>
      <c r="BG2861" t="e">
        <f t="shared" si="133"/>
        <v>#NUM!</v>
      </c>
      <c r="BH2861" t="e">
        <f t="shared" si="134"/>
        <v>#NUM!</v>
      </c>
      <c r="BI2861" t="str">
        <f>VLOOKUP(H2861,Sheet2!$A$1:$B$270,2,FALSE)</f>
        <v>JEMBER</v>
      </c>
    </row>
    <row r="2862" spans="1:61">
      <c r="A2862">
        <v>2861</v>
      </c>
      <c r="B2862">
        <v>1002530670</v>
      </c>
      <c r="C2862">
        <v>3</v>
      </c>
      <c r="D2862" t="s">
        <v>55</v>
      </c>
      <c r="E2862">
        <v>5</v>
      </c>
      <c r="F2862" t="s">
        <v>265</v>
      </c>
      <c r="G2862" t="s">
        <v>122</v>
      </c>
      <c r="H2862" t="s">
        <v>297</v>
      </c>
      <c r="I2862" t="s">
        <v>213</v>
      </c>
      <c r="J2862" t="s">
        <v>214</v>
      </c>
      <c r="K2862" t="s">
        <v>149</v>
      </c>
      <c r="L2862" t="s">
        <v>215</v>
      </c>
      <c r="M2862" t="s">
        <v>286</v>
      </c>
      <c r="N2862" t="s">
        <v>216</v>
      </c>
      <c r="O2862" s="57">
        <v>46251.477037037039</v>
      </c>
      <c r="P2862" s="57">
        <v>46251.758831018517</v>
      </c>
      <c r="Q2862">
        <v>69367949</v>
      </c>
      <c r="S2862">
        <v>152446246214</v>
      </c>
      <c r="T2862" t="s">
        <v>12594</v>
      </c>
      <c r="U2862" t="s">
        <v>12788</v>
      </c>
      <c r="V2862" t="s">
        <v>12789</v>
      </c>
      <c r="Z2862">
        <v>112.60109919999999</v>
      </c>
      <c r="AA2862">
        <v>-7.2480298999999997</v>
      </c>
      <c r="AB2862" t="s">
        <v>12790</v>
      </c>
      <c r="AC2862" t="s">
        <v>237</v>
      </c>
      <c r="AL2862" t="s">
        <v>218</v>
      </c>
      <c r="AM2862" t="s">
        <v>12791</v>
      </c>
      <c r="AN2862" t="s">
        <v>6</v>
      </c>
      <c r="AO2862" t="s">
        <v>10471</v>
      </c>
      <c r="AP2862" s="57">
        <v>46252.333333333336</v>
      </c>
      <c r="AR2862" t="s">
        <v>241</v>
      </c>
      <c r="AS2862" t="s">
        <v>297</v>
      </c>
      <c r="AT2862" t="s">
        <v>231</v>
      </c>
      <c r="AV2862" t="s">
        <v>9154</v>
      </c>
      <c r="AW2862" t="s">
        <v>1012</v>
      </c>
      <c r="AX2862" t="s">
        <v>223</v>
      </c>
      <c r="BA2862" s="57">
        <v>46252.333333333336</v>
      </c>
      <c r="BB2862" t="s">
        <v>12791</v>
      </c>
      <c r="BF2862" s="6" t="e">
        <f t="shared" si="132"/>
        <v>#NUM!</v>
      </c>
      <c r="BG2862" t="e">
        <f t="shared" si="133"/>
        <v>#NUM!</v>
      </c>
      <c r="BH2862" t="e">
        <f t="shared" si="134"/>
        <v>#NUM!</v>
      </c>
      <c r="BI2862" t="str">
        <f>VLOOKUP(H2862,Sheet2!$A$1:$B$270,2,FALSE)</f>
        <v>GRESIK</v>
      </c>
    </row>
    <row r="2863" spans="1:61">
      <c r="A2863">
        <v>2862</v>
      </c>
      <c r="B2863">
        <v>1002533008</v>
      </c>
      <c r="C2863">
        <v>3</v>
      </c>
      <c r="D2863" t="s">
        <v>38</v>
      </c>
      <c r="E2863">
        <v>5</v>
      </c>
      <c r="F2863" t="s">
        <v>90</v>
      </c>
      <c r="G2863" t="s">
        <v>90</v>
      </c>
      <c r="H2863" t="s">
        <v>459</v>
      </c>
      <c r="I2863" t="s">
        <v>213</v>
      </c>
      <c r="J2863" t="s">
        <v>214</v>
      </c>
      <c r="K2863" t="s">
        <v>149</v>
      </c>
      <c r="L2863" t="s">
        <v>215</v>
      </c>
      <c r="M2863" t="s">
        <v>76</v>
      </c>
      <c r="N2863" t="s">
        <v>216</v>
      </c>
      <c r="O2863" s="57">
        <v>46252.53328703704</v>
      </c>
      <c r="P2863" s="57">
        <v>46252.802210648151</v>
      </c>
      <c r="Q2863">
        <v>69368898</v>
      </c>
      <c r="S2863">
        <v>152640225908</v>
      </c>
      <c r="T2863" t="s">
        <v>14036</v>
      </c>
      <c r="U2863" t="s">
        <v>14037</v>
      </c>
      <c r="V2863" t="s">
        <v>14038</v>
      </c>
      <c r="Z2863">
        <v>111.999635</v>
      </c>
      <c r="AA2863">
        <v>-7.8379969999999997</v>
      </c>
      <c r="AB2863" t="s">
        <v>14039</v>
      </c>
      <c r="AC2863" t="s">
        <v>237</v>
      </c>
      <c r="AL2863" t="s">
        <v>218</v>
      </c>
      <c r="AM2863" t="s">
        <v>12886</v>
      </c>
      <c r="AN2863" t="s">
        <v>6</v>
      </c>
      <c r="AO2863" t="s">
        <v>12868</v>
      </c>
      <c r="AP2863" s="57">
        <v>46253.541666666664</v>
      </c>
      <c r="AR2863" t="s">
        <v>219</v>
      </c>
      <c r="AS2863" t="s">
        <v>459</v>
      </c>
      <c r="AT2863" t="s">
        <v>231</v>
      </c>
      <c r="AU2863">
        <v>20260818</v>
      </c>
      <c r="AV2863" t="s">
        <v>222</v>
      </c>
      <c r="AW2863" t="s">
        <v>1012</v>
      </c>
      <c r="AX2863" t="s">
        <v>223</v>
      </c>
      <c r="BA2863" s="57">
        <v>46253.541666666664</v>
      </c>
      <c r="BB2863" t="s">
        <v>12886</v>
      </c>
      <c r="BC2863">
        <v>2026</v>
      </c>
      <c r="BD2863">
        <v>8</v>
      </c>
      <c r="BE2863">
        <v>18</v>
      </c>
      <c r="BF2863" s="6">
        <f t="shared" si="132"/>
        <v>46252</v>
      </c>
      <c r="BG2863">
        <f t="shared" si="133"/>
        <v>-1.5416666666642413</v>
      </c>
      <c r="BH2863" t="str">
        <f t="shared" si="134"/>
        <v>COMPLY</v>
      </c>
      <c r="BI2863" t="str">
        <f>VLOOKUP(H2863,Sheet2!$A$1:$B$270,2,FALSE)</f>
        <v>KEDIRI</v>
      </c>
    </row>
    <row r="2864" spans="1:61">
      <c r="A2864">
        <v>2863</v>
      </c>
      <c r="B2864">
        <v>1002512802</v>
      </c>
      <c r="C2864">
        <v>3</v>
      </c>
      <c r="D2864" t="s">
        <v>59</v>
      </c>
      <c r="E2864">
        <v>4</v>
      </c>
      <c r="F2864" t="s">
        <v>567</v>
      </c>
      <c r="G2864" t="s">
        <v>902</v>
      </c>
      <c r="H2864" t="s">
        <v>923</v>
      </c>
      <c r="I2864" t="s">
        <v>213</v>
      </c>
      <c r="J2864" t="s">
        <v>214</v>
      </c>
      <c r="K2864" t="s">
        <v>149</v>
      </c>
      <c r="M2864" t="s">
        <v>970</v>
      </c>
      <c r="N2864" t="s">
        <v>216</v>
      </c>
      <c r="O2864" s="57">
        <v>46240.62736111111</v>
      </c>
      <c r="P2864" s="57">
        <v>46240.628645833334</v>
      </c>
      <c r="Q2864">
        <v>69360106</v>
      </c>
      <c r="S2864">
        <v>146129128500</v>
      </c>
      <c r="T2864" t="s">
        <v>1494</v>
      </c>
      <c r="Z2864">
        <v>110.388051797317</v>
      </c>
      <c r="AA2864">
        <v>-7.9642490331298097</v>
      </c>
      <c r="AB2864" t="s">
        <v>2930</v>
      </c>
      <c r="AC2864" t="s">
        <v>291</v>
      </c>
      <c r="AO2864" s="57">
        <v>46181.642870370371</v>
      </c>
      <c r="AR2864" t="s">
        <v>6</v>
      </c>
      <c r="AS2864" t="s">
        <v>923</v>
      </c>
      <c r="AT2864" t="s">
        <v>231</v>
      </c>
      <c r="AV2864" t="s">
        <v>971</v>
      </c>
      <c r="AW2864" t="s">
        <v>561</v>
      </c>
      <c r="AX2864" t="s">
        <v>223</v>
      </c>
      <c r="BF2864" s="6" t="e">
        <f t="shared" si="132"/>
        <v>#NUM!</v>
      </c>
      <c r="BG2864" t="e">
        <f t="shared" si="133"/>
        <v>#NUM!</v>
      </c>
      <c r="BH2864" t="e">
        <f t="shared" si="134"/>
        <v>#NUM!</v>
      </c>
      <c r="BI2864" t="e">
        <f>VLOOKUP(H2864,Sheet2!$A$1:$B$270,2,FALSE)</f>
        <v>#N/A</v>
      </c>
    </row>
    <row r="2865" spans="1:61">
      <c r="A2865">
        <v>2864</v>
      </c>
      <c r="B2865">
        <v>1002513483</v>
      </c>
      <c r="C2865">
        <v>3</v>
      </c>
      <c r="D2865" t="s">
        <v>38</v>
      </c>
      <c r="E2865">
        <v>5</v>
      </c>
      <c r="F2865" t="s">
        <v>90</v>
      </c>
      <c r="G2865" t="s">
        <v>90</v>
      </c>
      <c r="H2865" t="s">
        <v>419</v>
      </c>
      <c r="I2865" t="s">
        <v>213</v>
      </c>
      <c r="J2865" t="s">
        <v>214</v>
      </c>
      <c r="K2865" t="s">
        <v>149</v>
      </c>
      <c r="L2865" t="s">
        <v>215</v>
      </c>
      <c r="M2865" t="s">
        <v>76</v>
      </c>
      <c r="N2865" t="s">
        <v>216</v>
      </c>
      <c r="O2865" s="57">
        <v>46240.809699074074</v>
      </c>
      <c r="P2865" s="57">
        <v>46242.758402777778</v>
      </c>
      <c r="Q2865">
        <v>69360341</v>
      </c>
      <c r="S2865">
        <v>152610241470</v>
      </c>
      <c r="T2865" t="s">
        <v>2058</v>
      </c>
      <c r="U2865" t="s">
        <v>4334</v>
      </c>
      <c r="V2865" t="s">
        <v>4335</v>
      </c>
      <c r="Z2865">
        <v>112.0012292</v>
      </c>
      <c r="AA2865">
        <v>-7.8589176999999903</v>
      </c>
      <c r="AB2865" t="s">
        <v>4336</v>
      </c>
      <c r="AC2865" t="s">
        <v>237</v>
      </c>
      <c r="AL2865" t="s">
        <v>218</v>
      </c>
      <c r="AM2865" t="s">
        <v>1808</v>
      </c>
      <c r="AN2865" t="s">
        <v>6</v>
      </c>
      <c r="AO2865" s="57">
        <v>46181.819328703707</v>
      </c>
      <c r="AP2865" s="57">
        <v>46242.333333333336</v>
      </c>
      <c r="AR2865" t="s">
        <v>219</v>
      </c>
      <c r="AS2865" t="s">
        <v>419</v>
      </c>
      <c r="AT2865" t="s">
        <v>231</v>
      </c>
      <c r="AU2865">
        <v>20260808</v>
      </c>
      <c r="AV2865" t="s">
        <v>222</v>
      </c>
      <c r="AW2865" t="s">
        <v>1015</v>
      </c>
      <c r="AX2865" t="s">
        <v>223</v>
      </c>
      <c r="BA2865" s="57">
        <v>46242.333333333336</v>
      </c>
      <c r="BB2865" t="s">
        <v>1808</v>
      </c>
      <c r="BC2865">
        <v>2026</v>
      </c>
      <c r="BD2865">
        <v>8</v>
      </c>
      <c r="BE2865">
        <v>8</v>
      </c>
      <c r="BF2865" s="6">
        <f t="shared" si="132"/>
        <v>46242</v>
      </c>
      <c r="BG2865">
        <f t="shared" si="133"/>
        <v>-0.33333333333575865</v>
      </c>
      <c r="BH2865" t="str">
        <f t="shared" si="134"/>
        <v>COMPLY</v>
      </c>
      <c r="BI2865" t="str">
        <f>VLOOKUP(H2865,Sheet2!$A$1:$B$270,2,FALSE)</f>
        <v>KEDIRI</v>
      </c>
    </row>
    <row r="2866" spans="1:61">
      <c r="A2866">
        <v>2865</v>
      </c>
      <c r="B2866">
        <v>1002525149</v>
      </c>
      <c r="C2866">
        <v>3</v>
      </c>
      <c r="D2866" t="s">
        <v>49</v>
      </c>
      <c r="E2866">
        <v>4</v>
      </c>
      <c r="F2866" t="s">
        <v>246</v>
      </c>
      <c r="G2866" t="s">
        <v>549</v>
      </c>
      <c r="H2866" t="s">
        <v>550</v>
      </c>
      <c r="I2866" t="s">
        <v>213</v>
      </c>
      <c r="J2866" t="s">
        <v>214</v>
      </c>
      <c r="K2866" t="s">
        <v>149</v>
      </c>
      <c r="L2866" t="s">
        <v>215</v>
      </c>
      <c r="M2866" t="s">
        <v>76</v>
      </c>
      <c r="N2866" t="s">
        <v>216</v>
      </c>
      <c r="O2866" s="57">
        <v>46247.738842592589</v>
      </c>
      <c r="P2866" s="57">
        <v>46249.470405092594</v>
      </c>
      <c r="Q2866">
        <v>69365499</v>
      </c>
      <c r="S2866">
        <v>143407106660</v>
      </c>
      <c r="T2866" t="s">
        <v>9741</v>
      </c>
      <c r="U2866" t="s">
        <v>9742</v>
      </c>
      <c r="V2866" t="s">
        <v>9743</v>
      </c>
      <c r="Z2866">
        <v>110.039703</v>
      </c>
      <c r="AA2866">
        <v>-6.9718260000000001</v>
      </c>
      <c r="AB2866" t="s">
        <v>9744</v>
      </c>
      <c r="AC2866" t="s">
        <v>237</v>
      </c>
      <c r="AL2866" t="s">
        <v>218</v>
      </c>
      <c r="AM2866" t="s">
        <v>9745</v>
      </c>
      <c r="AN2866" t="s">
        <v>6</v>
      </c>
      <c r="AO2866" t="s">
        <v>9539</v>
      </c>
      <c r="AP2866" s="57">
        <v>46248.625</v>
      </c>
      <c r="AQ2866" t="s">
        <v>248</v>
      </c>
      <c r="AR2866" t="s">
        <v>219</v>
      </c>
      <c r="AS2866" t="s">
        <v>550</v>
      </c>
      <c r="AT2866" t="s">
        <v>231</v>
      </c>
      <c r="AU2866">
        <v>20260815</v>
      </c>
      <c r="AV2866" t="s">
        <v>222</v>
      </c>
      <c r="AW2866" t="s">
        <v>5898</v>
      </c>
      <c r="AX2866" t="s">
        <v>223</v>
      </c>
      <c r="BA2866" s="57">
        <v>46248.625</v>
      </c>
      <c r="BB2866" t="s">
        <v>9745</v>
      </c>
      <c r="BC2866">
        <v>2026</v>
      </c>
      <c r="BD2866">
        <v>8</v>
      </c>
      <c r="BE2866">
        <v>15</v>
      </c>
      <c r="BF2866" s="6">
        <f t="shared" si="132"/>
        <v>46249</v>
      </c>
      <c r="BG2866">
        <f t="shared" si="133"/>
        <v>0.375</v>
      </c>
      <c r="BH2866" t="str">
        <f t="shared" si="134"/>
        <v>COMPLY</v>
      </c>
      <c r="BI2866" t="e">
        <f>VLOOKUP(H2866,Sheet2!$A$1:$B$270,2,FALSE)</f>
        <v>#N/A</v>
      </c>
    </row>
    <row r="2867" spans="1:61">
      <c r="A2867">
        <v>2866</v>
      </c>
      <c r="B2867">
        <v>1002511810</v>
      </c>
      <c r="C2867">
        <v>3</v>
      </c>
      <c r="D2867" t="s">
        <v>42</v>
      </c>
      <c r="E2867">
        <v>5</v>
      </c>
      <c r="F2867" t="s">
        <v>233</v>
      </c>
      <c r="G2867" t="s">
        <v>101</v>
      </c>
      <c r="H2867" t="s">
        <v>263</v>
      </c>
      <c r="I2867" t="s">
        <v>213</v>
      </c>
      <c r="J2867" t="s">
        <v>214</v>
      </c>
      <c r="K2867" t="s">
        <v>149</v>
      </c>
      <c r="L2867" t="s">
        <v>215</v>
      </c>
      <c r="M2867" t="s">
        <v>933</v>
      </c>
      <c r="N2867" t="s">
        <v>216</v>
      </c>
      <c r="O2867" s="57">
        <v>46240.438842592594</v>
      </c>
      <c r="P2867" s="57">
        <v>46244.446585648147</v>
      </c>
      <c r="Q2867">
        <v>69359750</v>
      </c>
      <c r="S2867">
        <v>152316231935</v>
      </c>
      <c r="T2867" t="s">
        <v>1077</v>
      </c>
      <c r="U2867" t="s">
        <v>4352</v>
      </c>
      <c r="V2867" t="s">
        <v>4353</v>
      </c>
      <c r="Z2867">
        <v>112.696488</v>
      </c>
      <c r="AA2867">
        <v>-7.474386</v>
      </c>
      <c r="AB2867" t="s">
        <v>4354</v>
      </c>
      <c r="AC2867" t="s">
        <v>237</v>
      </c>
      <c r="AL2867" t="s">
        <v>218</v>
      </c>
      <c r="AM2867" t="s">
        <v>4355</v>
      </c>
      <c r="AN2867" t="s">
        <v>6</v>
      </c>
      <c r="AO2867" s="57">
        <v>46181.444374999999</v>
      </c>
      <c r="AP2867" s="57">
        <v>46241.333333333336</v>
      </c>
      <c r="AQ2867" t="s">
        <v>248</v>
      </c>
      <c r="AR2867" t="s">
        <v>12</v>
      </c>
      <c r="AS2867" t="s">
        <v>263</v>
      </c>
      <c r="AT2867" t="s">
        <v>231</v>
      </c>
      <c r="AV2867" t="s">
        <v>917</v>
      </c>
      <c r="AW2867" t="s">
        <v>1010</v>
      </c>
      <c r="AX2867" t="s">
        <v>223</v>
      </c>
      <c r="BA2867" s="57">
        <v>46241.333333333336</v>
      </c>
      <c r="BB2867" t="s">
        <v>4355</v>
      </c>
      <c r="BF2867" s="6" t="e">
        <f t="shared" si="132"/>
        <v>#NUM!</v>
      </c>
      <c r="BG2867" t="e">
        <f t="shared" si="133"/>
        <v>#NUM!</v>
      </c>
      <c r="BH2867" t="e">
        <f t="shared" si="134"/>
        <v>#NUM!</v>
      </c>
      <c r="BI2867" t="str">
        <f>VLOOKUP(H2867,Sheet2!$A$1:$B$270,2,FALSE)</f>
        <v>SIDOARJO</v>
      </c>
    </row>
    <row r="2868" spans="1:61">
      <c r="A2868">
        <v>2867</v>
      </c>
      <c r="B2868">
        <v>1002533673</v>
      </c>
      <c r="C2868">
        <v>3</v>
      </c>
      <c r="D2868" t="s">
        <v>55</v>
      </c>
      <c r="E2868">
        <v>5</v>
      </c>
      <c r="F2868" t="s">
        <v>228</v>
      </c>
      <c r="G2868" t="s">
        <v>127</v>
      </c>
      <c r="H2868" t="s">
        <v>229</v>
      </c>
      <c r="I2868" t="s">
        <v>213</v>
      </c>
      <c r="J2868" t="s">
        <v>214</v>
      </c>
      <c r="K2868" t="s">
        <v>149</v>
      </c>
      <c r="M2868" t="s">
        <v>602</v>
      </c>
      <c r="N2868" t="s">
        <v>216</v>
      </c>
      <c r="O2868" s="57">
        <v>46252.625138888892</v>
      </c>
      <c r="P2868" s="57">
        <v>46252.662974537037</v>
      </c>
      <c r="Q2868">
        <v>69369206</v>
      </c>
      <c r="S2868">
        <v>152426928324</v>
      </c>
      <c r="T2868" t="s">
        <v>13738</v>
      </c>
      <c r="U2868" t="s">
        <v>13739</v>
      </c>
      <c r="Z2868">
        <v>113.56073619999999</v>
      </c>
      <c r="AA2868">
        <v>-7.1241570999999997</v>
      </c>
      <c r="AB2868" t="s">
        <v>13740</v>
      </c>
      <c r="AC2868" t="s">
        <v>230</v>
      </c>
      <c r="AO2868" t="s">
        <v>12984</v>
      </c>
      <c r="AR2868" t="s">
        <v>5</v>
      </c>
      <c r="AS2868" t="s">
        <v>229</v>
      </c>
      <c r="AT2868" t="s">
        <v>231</v>
      </c>
      <c r="AV2868" t="s">
        <v>14040</v>
      </c>
      <c r="AW2868" t="s">
        <v>560</v>
      </c>
      <c r="AX2868" t="s">
        <v>223</v>
      </c>
      <c r="BF2868" s="6" t="e">
        <f t="shared" si="132"/>
        <v>#NUM!</v>
      </c>
      <c r="BG2868" t="e">
        <f t="shared" si="133"/>
        <v>#NUM!</v>
      </c>
      <c r="BH2868" t="e">
        <f t="shared" si="134"/>
        <v>#NUM!</v>
      </c>
      <c r="BI2868" t="str">
        <f>VLOOKUP(H2868,Sheet2!$A$1:$B$270,2,FALSE)</f>
        <v>MADURA</v>
      </c>
    </row>
    <row r="2869" spans="1:61">
      <c r="A2869">
        <v>2868</v>
      </c>
      <c r="B2869">
        <v>1002520546</v>
      </c>
      <c r="C2869">
        <v>3</v>
      </c>
      <c r="D2869" t="s">
        <v>42</v>
      </c>
      <c r="E2869">
        <v>5</v>
      </c>
      <c r="F2869" t="s">
        <v>233</v>
      </c>
      <c r="G2869" t="s">
        <v>106</v>
      </c>
      <c r="H2869" t="s">
        <v>296</v>
      </c>
      <c r="I2869" t="s">
        <v>213</v>
      </c>
      <c r="J2869" t="s">
        <v>214</v>
      </c>
      <c r="K2869" t="s">
        <v>149</v>
      </c>
      <c r="M2869" t="s">
        <v>76</v>
      </c>
      <c r="N2869" t="s">
        <v>216</v>
      </c>
      <c r="O2869" s="57">
        <v>46245.655162037037</v>
      </c>
      <c r="P2869" s="57">
        <v>46245.854097222225</v>
      </c>
      <c r="Q2869">
        <v>69363558</v>
      </c>
      <c r="S2869">
        <v>152743216447</v>
      </c>
      <c r="T2869" t="s">
        <v>7896</v>
      </c>
      <c r="U2869" t="s">
        <v>7897</v>
      </c>
      <c r="V2869" t="s">
        <v>7898</v>
      </c>
      <c r="Z2869">
        <v>112.655017850666</v>
      </c>
      <c r="AA2869">
        <v>-7.5483493867803197</v>
      </c>
      <c r="AB2869" t="s">
        <v>7899</v>
      </c>
      <c r="AC2869" t="s">
        <v>230</v>
      </c>
      <c r="AL2869" t="s">
        <v>218</v>
      </c>
      <c r="AM2869" t="s">
        <v>7900</v>
      </c>
      <c r="AN2869" t="s">
        <v>6</v>
      </c>
      <c r="AO2869" s="57">
        <v>46334.663356481484</v>
      </c>
      <c r="AP2869" s="57">
        <v>46246.541666666664</v>
      </c>
      <c r="AR2869" t="s">
        <v>219</v>
      </c>
      <c r="AS2869" t="s">
        <v>296</v>
      </c>
      <c r="AT2869" t="s">
        <v>221</v>
      </c>
      <c r="AU2869">
        <v>20260811</v>
      </c>
      <c r="AV2869" t="s">
        <v>222</v>
      </c>
      <c r="AW2869" t="s">
        <v>591</v>
      </c>
      <c r="AX2869" t="s">
        <v>223</v>
      </c>
      <c r="BA2869" s="57">
        <v>46246.541666666664</v>
      </c>
      <c r="BB2869" t="s">
        <v>7900</v>
      </c>
      <c r="BC2869">
        <v>2026</v>
      </c>
      <c r="BD2869">
        <v>8</v>
      </c>
      <c r="BE2869">
        <v>11</v>
      </c>
      <c r="BF2869" s="6">
        <f t="shared" si="132"/>
        <v>46245</v>
      </c>
      <c r="BG2869">
        <f t="shared" si="133"/>
        <v>-1.5416666666642413</v>
      </c>
      <c r="BH2869" t="str">
        <f t="shared" si="134"/>
        <v>COMPLY</v>
      </c>
      <c r="BI2869" t="str">
        <f>VLOOKUP(H2869,Sheet2!$A$1:$B$270,2,FALSE)</f>
        <v>PASURUAN</v>
      </c>
    </row>
    <row r="2870" spans="1:61">
      <c r="A2870">
        <v>2869</v>
      </c>
      <c r="B2870">
        <v>1002524032</v>
      </c>
      <c r="C2870">
        <v>3</v>
      </c>
      <c r="D2870" t="s">
        <v>49</v>
      </c>
      <c r="E2870">
        <v>4</v>
      </c>
      <c r="F2870" t="s">
        <v>252</v>
      </c>
      <c r="G2870" t="s">
        <v>929</v>
      </c>
      <c r="H2870" t="s">
        <v>4775</v>
      </c>
      <c r="I2870" t="s">
        <v>213</v>
      </c>
      <c r="J2870" t="s">
        <v>214</v>
      </c>
      <c r="K2870" t="s">
        <v>149</v>
      </c>
      <c r="L2870" t="s">
        <v>215</v>
      </c>
      <c r="M2870" t="s">
        <v>76</v>
      </c>
      <c r="N2870" t="s">
        <v>216</v>
      </c>
      <c r="O2870" s="57">
        <v>46247.49927083333</v>
      </c>
      <c r="P2870" s="57">
        <v>46248.612303240741</v>
      </c>
      <c r="Q2870">
        <v>69365029</v>
      </c>
      <c r="S2870">
        <v>142200200894</v>
      </c>
      <c r="T2870" t="s">
        <v>9747</v>
      </c>
      <c r="U2870" t="s">
        <v>9748</v>
      </c>
      <c r="V2870" t="s">
        <v>9749</v>
      </c>
      <c r="Z2870">
        <v>109.9178</v>
      </c>
      <c r="AA2870">
        <v>-6.9767999999999999</v>
      </c>
      <c r="AB2870" t="s">
        <v>9750</v>
      </c>
      <c r="AC2870" t="s">
        <v>237</v>
      </c>
      <c r="AL2870" t="s">
        <v>218</v>
      </c>
      <c r="AM2870" t="s">
        <v>9751</v>
      </c>
      <c r="AN2870" t="s">
        <v>6</v>
      </c>
      <c r="AO2870" t="s">
        <v>9244</v>
      </c>
      <c r="AP2870" s="57">
        <v>46248.333333333336</v>
      </c>
      <c r="AR2870" t="s">
        <v>219</v>
      </c>
      <c r="AS2870" t="s">
        <v>4775</v>
      </c>
      <c r="AT2870" t="s">
        <v>231</v>
      </c>
      <c r="AU2870">
        <v>20260814</v>
      </c>
      <c r="AV2870" t="s">
        <v>222</v>
      </c>
      <c r="AW2870" t="s">
        <v>1021</v>
      </c>
      <c r="AX2870" t="s">
        <v>223</v>
      </c>
      <c r="BA2870" s="57">
        <v>46248.333333333336</v>
      </c>
      <c r="BB2870" t="s">
        <v>9751</v>
      </c>
      <c r="BC2870">
        <v>2026</v>
      </c>
      <c r="BD2870">
        <v>8</v>
      </c>
      <c r="BE2870">
        <v>14</v>
      </c>
      <c r="BF2870" s="6">
        <f t="shared" si="132"/>
        <v>46248</v>
      </c>
      <c r="BG2870">
        <f t="shared" si="133"/>
        <v>-0.33333333333575865</v>
      </c>
      <c r="BH2870" t="str">
        <f t="shared" si="134"/>
        <v>COMPLY</v>
      </c>
      <c r="BI2870" t="e">
        <f>VLOOKUP(H2870,Sheet2!$A$1:$B$270,2,FALSE)</f>
        <v>#N/A</v>
      </c>
    </row>
    <row r="2871" spans="1:61">
      <c r="A2871">
        <v>2870</v>
      </c>
      <c r="B2871">
        <v>1002526134</v>
      </c>
      <c r="C2871">
        <v>3</v>
      </c>
      <c r="D2871" t="s">
        <v>49</v>
      </c>
      <c r="E2871">
        <v>4</v>
      </c>
      <c r="F2871" t="s">
        <v>252</v>
      </c>
      <c r="G2871" t="s">
        <v>553</v>
      </c>
      <c r="H2871" t="s">
        <v>559</v>
      </c>
      <c r="I2871" t="s">
        <v>213</v>
      </c>
      <c r="J2871" t="s">
        <v>214</v>
      </c>
      <c r="K2871" t="s">
        <v>149</v>
      </c>
      <c r="L2871" t="s">
        <v>215</v>
      </c>
      <c r="M2871" t="s">
        <v>933</v>
      </c>
      <c r="N2871" t="s">
        <v>216</v>
      </c>
      <c r="O2871" s="57">
        <v>46248.474282407406</v>
      </c>
      <c r="P2871" s="57">
        <v>46252.423483796294</v>
      </c>
      <c r="Q2871">
        <v>69365917</v>
      </c>
      <c r="S2871">
        <v>146281108196</v>
      </c>
      <c r="T2871" t="s">
        <v>12797</v>
      </c>
      <c r="U2871" t="s">
        <v>12798</v>
      </c>
      <c r="V2871" t="s">
        <v>12799</v>
      </c>
      <c r="Z2871">
        <v>109.021051880703</v>
      </c>
      <c r="AA2871">
        <v>-7.2777503923218001</v>
      </c>
      <c r="AB2871" t="s">
        <v>12800</v>
      </c>
      <c r="AC2871" t="s">
        <v>237</v>
      </c>
      <c r="AL2871" t="s">
        <v>218</v>
      </c>
      <c r="AM2871" t="s">
        <v>9871</v>
      </c>
      <c r="AN2871" t="s">
        <v>6</v>
      </c>
      <c r="AO2871" t="s">
        <v>10053</v>
      </c>
      <c r="AP2871" s="57">
        <v>46249.333333333336</v>
      </c>
      <c r="AQ2871" t="s">
        <v>248</v>
      </c>
      <c r="AR2871" t="s">
        <v>12</v>
      </c>
      <c r="AS2871" t="s">
        <v>559</v>
      </c>
      <c r="AT2871" t="s">
        <v>231</v>
      </c>
      <c r="AV2871" t="s">
        <v>917</v>
      </c>
      <c r="AW2871" t="s">
        <v>1023</v>
      </c>
      <c r="AX2871" t="s">
        <v>223</v>
      </c>
      <c r="BA2871" s="57">
        <v>46249.333333333336</v>
      </c>
      <c r="BB2871" t="s">
        <v>9871</v>
      </c>
      <c r="BF2871" s="6" t="e">
        <f t="shared" si="132"/>
        <v>#NUM!</v>
      </c>
      <c r="BG2871" t="e">
        <f t="shared" si="133"/>
        <v>#NUM!</v>
      </c>
      <c r="BH2871" t="e">
        <f t="shared" si="134"/>
        <v>#NUM!</v>
      </c>
      <c r="BI2871" t="e">
        <f>VLOOKUP(H2871,Sheet2!$A$1:$B$270,2,FALSE)</f>
        <v>#N/A</v>
      </c>
    </row>
    <row r="2872" spans="1:61">
      <c r="A2872">
        <v>2871</v>
      </c>
      <c r="B2872">
        <v>1002507032</v>
      </c>
      <c r="C2872">
        <v>3</v>
      </c>
      <c r="D2872" t="s">
        <v>34</v>
      </c>
      <c r="E2872">
        <v>5</v>
      </c>
      <c r="F2872" t="s">
        <v>573</v>
      </c>
      <c r="G2872" t="s">
        <v>84</v>
      </c>
      <c r="H2872" t="s">
        <v>242</v>
      </c>
      <c r="I2872" t="s">
        <v>213</v>
      </c>
      <c r="J2872" t="s">
        <v>214</v>
      </c>
      <c r="K2872" t="s">
        <v>149</v>
      </c>
      <c r="M2872" t="s">
        <v>76</v>
      </c>
      <c r="N2872" t="s">
        <v>216</v>
      </c>
      <c r="O2872" s="57">
        <v>46238.401666666665</v>
      </c>
      <c r="P2872" s="57">
        <v>46239.374525462961</v>
      </c>
      <c r="Q2872">
        <v>69356861</v>
      </c>
      <c r="S2872">
        <v>172424836800</v>
      </c>
      <c r="T2872" t="s">
        <v>4226</v>
      </c>
      <c r="U2872" t="s">
        <v>4383</v>
      </c>
      <c r="V2872" t="s">
        <v>4384</v>
      </c>
      <c r="Z2872">
        <v>115.08346</v>
      </c>
      <c r="AA2872">
        <v>-8.1129820000000006</v>
      </c>
      <c r="AB2872" t="s">
        <v>4229</v>
      </c>
      <c r="AC2872" t="s">
        <v>230</v>
      </c>
      <c r="AL2872" t="s">
        <v>218</v>
      </c>
      <c r="AM2872" t="s">
        <v>4385</v>
      </c>
      <c r="AN2872" t="s">
        <v>6</v>
      </c>
      <c r="AO2872" s="57">
        <v>46120.403333333335</v>
      </c>
      <c r="AR2872" t="s">
        <v>219</v>
      </c>
      <c r="AS2872" t="s">
        <v>242</v>
      </c>
      <c r="AT2872" t="s">
        <v>231</v>
      </c>
      <c r="AU2872">
        <v>20260805</v>
      </c>
      <c r="AV2872" t="s">
        <v>222</v>
      </c>
      <c r="AW2872" t="s">
        <v>560</v>
      </c>
      <c r="AX2872" t="s">
        <v>223</v>
      </c>
      <c r="BA2872" s="57">
        <v>46238.291666666664</v>
      </c>
      <c r="BB2872" t="s">
        <v>4385</v>
      </c>
      <c r="BC2872">
        <v>2026</v>
      </c>
      <c r="BD2872">
        <v>8</v>
      </c>
      <c r="BE2872">
        <v>5</v>
      </c>
      <c r="BF2872" s="6">
        <f t="shared" si="132"/>
        <v>46239</v>
      </c>
      <c r="BG2872">
        <f t="shared" si="133"/>
        <v>0.70833333333575865</v>
      </c>
      <c r="BH2872" t="str">
        <f t="shared" si="134"/>
        <v>COMPLY</v>
      </c>
      <c r="BI2872" t="str">
        <f>VLOOKUP(H2872,Sheet2!$A$1:$B$270,2,FALSE)</f>
        <v>SINGARAJA</v>
      </c>
    </row>
    <row r="2873" spans="1:61">
      <c r="A2873">
        <v>2872</v>
      </c>
      <c r="B2873">
        <v>1002519214</v>
      </c>
      <c r="C2873">
        <v>3</v>
      </c>
      <c r="D2873" t="s">
        <v>42</v>
      </c>
      <c r="E2873">
        <v>5</v>
      </c>
      <c r="F2873" t="s">
        <v>233</v>
      </c>
      <c r="G2873" t="s">
        <v>105</v>
      </c>
      <c r="H2873" t="s">
        <v>299</v>
      </c>
      <c r="I2873" t="s">
        <v>213</v>
      </c>
      <c r="J2873" t="s">
        <v>214</v>
      </c>
      <c r="K2873" t="s">
        <v>149</v>
      </c>
      <c r="M2873" t="s">
        <v>575</v>
      </c>
      <c r="N2873" t="s">
        <v>216</v>
      </c>
      <c r="O2873" s="57">
        <v>46245.428159722222</v>
      </c>
      <c r="P2873" s="57">
        <v>46247.809317129628</v>
      </c>
      <c r="Q2873">
        <v>69363026</v>
      </c>
      <c r="S2873">
        <v>152313204583</v>
      </c>
      <c r="T2873" t="s">
        <v>7901</v>
      </c>
      <c r="U2873" t="s">
        <v>7902</v>
      </c>
      <c r="V2873" t="s">
        <v>7903</v>
      </c>
      <c r="Z2873">
        <v>112.40144340000001</v>
      </c>
      <c r="AA2873">
        <v>-7.4001615999999997</v>
      </c>
      <c r="AB2873" t="s">
        <v>7904</v>
      </c>
      <c r="AC2873" t="s">
        <v>230</v>
      </c>
      <c r="AL2873" t="s">
        <v>218</v>
      </c>
      <c r="AM2873" t="s">
        <v>7905</v>
      </c>
      <c r="AN2873" t="s">
        <v>6</v>
      </c>
      <c r="AO2873" s="57">
        <v>46334.444328703707</v>
      </c>
      <c r="AP2873" s="57">
        <v>46246.333333333336</v>
      </c>
      <c r="AQ2873" t="s">
        <v>6864</v>
      </c>
      <c r="AR2873" t="s">
        <v>14</v>
      </c>
      <c r="AS2873" t="s">
        <v>299</v>
      </c>
      <c r="AT2873" t="s">
        <v>231</v>
      </c>
      <c r="AV2873" t="s">
        <v>9752</v>
      </c>
      <c r="AW2873" t="s">
        <v>562</v>
      </c>
      <c r="AX2873" t="s">
        <v>223</v>
      </c>
      <c r="BA2873" s="57">
        <v>46246.333333333336</v>
      </c>
      <c r="BB2873" t="s">
        <v>7905</v>
      </c>
      <c r="BF2873" s="6" t="e">
        <f t="shared" si="132"/>
        <v>#NUM!</v>
      </c>
      <c r="BG2873" t="e">
        <f t="shared" si="133"/>
        <v>#NUM!</v>
      </c>
      <c r="BH2873" t="e">
        <f t="shared" si="134"/>
        <v>#NUM!</v>
      </c>
      <c r="BI2873" t="str">
        <f>VLOOKUP(H2873,Sheet2!$A$1:$B$270,2,FALSE)</f>
        <v>MOJOKERTO</v>
      </c>
    </row>
    <row r="2874" spans="1:61">
      <c r="A2874">
        <v>2873</v>
      </c>
      <c r="B2874">
        <v>1002506402</v>
      </c>
      <c r="C2874">
        <v>3</v>
      </c>
      <c r="D2874" t="s">
        <v>34</v>
      </c>
      <c r="E2874">
        <v>5</v>
      </c>
      <c r="F2874" t="s">
        <v>573</v>
      </c>
      <c r="G2874" t="s">
        <v>79</v>
      </c>
      <c r="H2874" t="s">
        <v>471</v>
      </c>
      <c r="I2874" t="s">
        <v>213</v>
      </c>
      <c r="J2874" t="s">
        <v>214</v>
      </c>
      <c r="K2874" t="s">
        <v>149</v>
      </c>
      <c r="M2874" t="s">
        <v>76</v>
      </c>
      <c r="N2874" t="s">
        <v>216</v>
      </c>
      <c r="O2874" s="57">
        <v>46237.647916666669</v>
      </c>
      <c r="P2874" s="57">
        <v>46238.863877314812</v>
      </c>
      <c r="Q2874">
        <v>69357708</v>
      </c>
      <c r="S2874">
        <v>172407213020</v>
      </c>
      <c r="T2874" t="s">
        <v>1489</v>
      </c>
      <c r="U2874" t="s">
        <v>1490</v>
      </c>
      <c r="V2874" t="s">
        <v>4386</v>
      </c>
      <c r="Z2874">
        <v>115.29449750000001</v>
      </c>
      <c r="AA2874">
        <v>-8.5681677999999994</v>
      </c>
      <c r="AB2874" t="s">
        <v>1492</v>
      </c>
      <c r="AC2874" t="s">
        <v>230</v>
      </c>
      <c r="AL2874" t="s">
        <v>218</v>
      </c>
      <c r="AM2874" t="s">
        <v>4387</v>
      </c>
      <c r="AN2874" t="s">
        <v>6</v>
      </c>
      <c r="AO2874" s="57">
        <v>46089.652627314812</v>
      </c>
      <c r="AP2874" s="57">
        <v>46239.333333333336</v>
      </c>
      <c r="AR2874" t="s">
        <v>219</v>
      </c>
      <c r="AS2874" t="s">
        <v>471</v>
      </c>
      <c r="AT2874" t="s">
        <v>231</v>
      </c>
      <c r="AU2874">
        <v>20260804</v>
      </c>
      <c r="AV2874" t="s">
        <v>222</v>
      </c>
      <c r="AW2874" t="s">
        <v>561</v>
      </c>
      <c r="AX2874" t="s">
        <v>223</v>
      </c>
      <c r="BA2874" s="57">
        <v>46239.333333333336</v>
      </c>
      <c r="BB2874" t="s">
        <v>4387</v>
      </c>
      <c r="BC2874">
        <v>2026</v>
      </c>
      <c r="BD2874">
        <v>8</v>
      </c>
      <c r="BE2874">
        <v>4</v>
      </c>
      <c r="BF2874" s="6">
        <f t="shared" si="132"/>
        <v>46238</v>
      </c>
      <c r="BG2874">
        <f t="shared" si="133"/>
        <v>-1.3333333333357587</v>
      </c>
      <c r="BH2874" t="str">
        <f t="shared" si="134"/>
        <v>COMPLY</v>
      </c>
      <c r="BI2874" t="str">
        <f>VLOOKUP(H2874,Sheet2!$A$1:$B$270,2,FALSE)</f>
        <v>GIANYAR</v>
      </c>
    </row>
    <row r="2875" spans="1:61">
      <c r="A2875">
        <v>2874</v>
      </c>
      <c r="B2875">
        <v>1002518018</v>
      </c>
      <c r="C2875">
        <v>3</v>
      </c>
      <c r="D2875" t="s">
        <v>49</v>
      </c>
      <c r="E2875">
        <v>4</v>
      </c>
      <c r="F2875" t="s">
        <v>252</v>
      </c>
      <c r="G2875" t="s">
        <v>931</v>
      </c>
      <c r="H2875" t="s">
        <v>932</v>
      </c>
      <c r="I2875" t="s">
        <v>213</v>
      </c>
      <c r="J2875" t="s">
        <v>214</v>
      </c>
      <c r="K2875" t="s">
        <v>149</v>
      </c>
      <c r="M2875" t="s">
        <v>76</v>
      </c>
      <c r="N2875" t="s">
        <v>216</v>
      </c>
      <c r="O2875" s="57">
        <v>46244.602395833332</v>
      </c>
      <c r="P2875" s="57">
        <v>46244.897037037037</v>
      </c>
      <c r="Q2875">
        <v>69361380</v>
      </c>
      <c r="R2875" t="s">
        <v>4823</v>
      </c>
      <c r="S2875">
        <v>-142212126692</v>
      </c>
      <c r="T2875" t="s">
        <v>4648</v>
      </c>
      <c r="U2875" t="s">
        <v>6931</v>
      </c>
      <c r="V2875" t="s">
        <v>6932</v>
      </c>
      <c r="Z2875">
        <v>109.14536433000001</v>
      </c>
      <c r="AA2875">
        <v>-6.8701432540000003</v>
      </c>
      <c r="AB2875" t="s">
        <v>4651</v>
      </c>
      <c r="AC2875" t="s">
        <v>290</v>
      </c>
      <c r="AL2875" t="s">
        <v>218</v>
      </c>
      <c r="AM2875" t="s">
        <v>6933</v>
      </c>
      <c r="AN2875" t="s">
        <v>6</v>
      </c>
      <c r="AO2875" s="57">
        <v>46303.610879629632</v>
      </c>
      <c r="AR2875" t="s">
        <v>219</v>
      </c>
      <c r="AS2875" t="s">
        <v>932</v>
      </c>
      <c r="AT2875" t="s">
        <v>231</v>
      </c>
      <c r="AU2875">
        <v>20260810</v>
      </c>
      <c r="AV2875" t="s">
        <v>222</v>
      </c>
      <c r="AW2875" t="s">
        <v>560</v>
      </c>
      <c r="AX2875" t="s">
        <v>223</v>
      </c>
      <c r="BA2875" s="57">
        <v>46244.291666666664</v>
      </c>
      <c r="BB2875" t="s">
        <v>6933</v>
      </c>
      <c r="BC2875">
        <v>2026</v>
      </c>
      <c r="BD2875">
        <v>8</v>
      </c>
      <c r="BE2875">
        <v>10</v>
      </c>
      <c r="BF2875" s="6">
        <f t="shared" si="132"/>
        <v>46244</v>
      </c>
      <c r="BG2875">
        <f t="shared" si="133"/>
        <v>-0.29166666666424135</v>
      </c>
      <c r="BH2875" t="str">
        <f t="shared" si="134"/>
        <v>COMPLY</v>
      </c>
      <c r="BI2875" t="e">
        <f>VLOOKUP(H2875,Sheet2!$A$1:$B$270,2,FALSE)</f>
        <v>#N/A</v>
      </c>
    </row>
    <row r="2876" spans="1:61">
      <c r="A2876">
        <v>2875</v>
      </c>
      <c r="B2876">
        <v>1002522050</v>
      </c>
      <c r="C2876">
        <v>3</v>
      </c>
      <c r="D2876" t="s">
        <v>45</v>
      </c>
      <c r="E2876">
        <v>5</v>
      </c>
      <c r="F2876" t="s">
        <v>211</v>
      </c>
      <c r="G2876" t="s">
        <v>112</v>
      </c>
      <c r="H2876" t="s">
        <v>267</v>
      </c>
      <c r="I2876" t="s">
        <v>213</v>
      </c>
      <c r="J2876" t="s">
        <v>214</v>
      </c>
      <c r="K2876" t="s">
        <v>149</v>
      </c>
      <c r="L2876" t="s">
        <v>215</v>
      </c>
      <c r="M2876" t="s">
        <v>76</v>
      </c>
      <c r="N2876" t="s">
        <v>216</v>
      </c>
      <c r="O2876" s="57">
        <v>46246.538842592592</v>
      </c>
      <c r="P2876" s="57">
        <v>46246.646886574075</v>
      </c>
      <c r="Q2876">
        <v>69364202</v>
      </c>
      <c r="S2876">
        <v>172601796956</v>
      </c>
      <c r="T2876" t="s">
        <v>8817</v>
      </c>
      <c r="U2876" t="s">
        <v>8818</v>
      </c>
      <c r="V2876" t="s">
        <v>8819</v>
      </c>
      <c r="Z2876">
        <v>116.126247011125</v>
      </c>
      <c r="AA2876">
        <v>-8.5495268838893601</v>
      </c>
      <c r="AB2876" t="s">
        <v>8820</v>
      </c>
      <c r="AC2876" t="s">
        <v>217</v>
      </c>
      <c r="AL2876" t="s">
        <v>218</v>
      </c>
      <c r="AM2876" t="s">
        <v>8821</v>
      </c>
      <c r="AN2876" t="s">
        <v>6</v>
      </c>
      <c r="AO2876" s="57">
        <v>46364.548622685186</v>
      </c>
      <c r="AP2876" s="57">
        <v>46247.625</v>
      </c>
      <c r="AR2876" t="s">
        <v>219</v>
      </c>
      <c r="AS2876" t="s">
        <v>267</v>
      </c>
      <c r="AT2876" t="s">
        <v>231</v>
      </c>
      <c r="AU2876">
        <v>20260812</v>
      </c>
      <c r="AV2876" t="s">
        <v>222</v>
      </c>
      <c r="AW2876" t="s">
        <v>551</v>
      </c>
      <c r="AX2876" t="s">
        <v>223</v>
      </c>
      <c r="BA2876" s="57">
        <v>46247.625</v>
      </c>
      <c r="BB2876" t="s">
        <v>8821</v>
      </c>
      <c r="BC2876">
        <v>2026</v>
      </c>
      <c r="BD2876">
        <v>8</v>
      </c>
      <c r="BE2876">
        <v>12</v>
      </c>
      <c r="BF2876" s="6">
        <f t="shared" si="132"/>
        <v>46246</v>
      </c>
      <c r="BG2876">
        <f t="shared" si="133"/>
        <v>-1.625</v>
      </c>
      <c r="BH2876" t="str">
        <f t="shared" si="134"/>
        <v>COMPLY</v>
      </c>
      <c r="BI2876" t="str">
        <f>VLOOKUP(H2876,Sheet2!$A$1:$B$270,2,FALSE)</f>
        <v>MATARAM</v>
      </c>
    </row>
    <row r="2877" spans="1:61">
      <c r="A2877">
        <v>2876</v>
      </c>
      <c r="B2877">
        <v>1002516160</v>
      </c>
      <c r="C2877">
        <v>3</v>
      </c>
      <c r="D2877" t="s">
        <v>38</v>
      </c>
      <c r="E2877">
        <v>5</v>
      </c>
      <c r="F2877" t="s">
        <v>90</v>
      </c>
      <c r="G2877" t="s">
        <v>88</v>
      </c>
      <c r="H2877" t="s">
        <v>436</v>
      </c>
      <c r="I2877" t="s">
        <v>213</v>
      </c>
      <c r="J2877" t="s">
        <v>214</v>
      </c>
      <c r="K2877" t="s">
        <v>149</v>
      </c>
      <c r="L2877" t="s">
        <v>215</v>
      </c>
      <c r="M2877" t="s">
        <v>76</v>
      </c>
      <c r="N2877" t="s">
        <v>216</v>
      </c>
      <c r="O2877" s="57">
        <v>46242.693009259259</v>
      </c>
      <c r="P2877" s="57">
        <v>46243.763877314814</v>
      </c>
      <c r="Q2877">
        <v>69361607</v>
      </c>
      <c r="S2877">
        <v>152730235357</v>
      </c>
      <c r="T2877" t="s">
        <v>6142</v>
      </c>
      <c r="U2877" t="s">
        <v>6143</v>
      </c>
      <c r="V2877" t="s">
        <v>6144</v>
      </c>
      <c r="Z2877">
        <v>112.14531671779</v>
      </c>
      <c r="AA2877">
        <v>-8.0985713227094198</v>
      </c>
      <c r="AB2877" t="s">
        <v>6145</v>
      </c>
      <c r="AC2877" t="s">
        <v>237</v>
      </c>
      <c r="AL2877" t="s">
        <v>218</v>
      </c>
      <c r="AM2877" t="s">
        <v>5382</v>
      </c>
      <c r="AN2877" t="s">
        <v>6</v>
      </c>
      <c r="AO2877" s="57">
        <v>46242.694560185184</v>
      </c>
      <c r="AP2877" s="57">
        <v>46243.541666666664</v>
      </c>
      <c r="AR2877" t="s">
        <v>219</v>
      </c>
      <c r="AS2877" t="s">
        <v>436</v>
      </c>
      <c r="AT2877" t="s">
        <v>231</v>
      </c>
      <c r="AU2877">
        <v>20260809</v>
      </c>
      <c r="AV2877" t="s">
        <v>222</v>
      </c>
      <c r="AW2877" t="s">
        <v>1010</v>
      </c>
      <c r="AX2877" t="s">
        <v>223</v>
      </c>
      <c r="BA2877" s="57">
        <v>46243.541666666664</v>
      </c>
      <c r="BB2877" t="s">
        <v>5382</v>
      </c>
      <c r="BC2877">
        <v>2026</v>
      </c>
      <c r="BD2877">
        <v>8</v>
      </c>
      <c r="BE2877">
        <v>9</v>
      </c>
      <c r="BF2877" s="6">
        <f t="shared" si="132"/>
        <v>46243</v>
      </c>
      <c r="BG2877">
        <f t="shared" si="133"/>
        <v>-0.54166666666424135</v>
      </c>
      <c r="BH2877" t="str">
        <f t="shared" si="134"/>
        <v>COMPLY</v>
      </c>
      <c r="BI2877" t="str">
        <f>VLOOKUP(H2877,Sheet2!$A$1:$B$270,2,FALSE)</f>
        <v>BLITAR</v>
      </c>
    </row>
    <row r="2878" spans="1:61">
      <c r="A2878">
        <v>2877</v>
      </c>
      <c r="B2878">
        <v>1002518271</v>
      </c>
      <c r="C2878">
        <v>3</v>
      </c>
      <c r="D2878" t="s">
        <v>45</v>
      </c>
      <c r="E2878">
        <v>5</v>
      </c>
      <c r="F2878" t="s">
        <v>211</v>
      </c>
      <c r="G2878" t="s">
        <v>116</v>
      </c>
      <c r="H2878" t="s">
        <v>366</v>
      </c>
      <c r="I2878" t="s">
        <v>213</v>
      </c>
      <c r="J2878" t="s">
        <v>214</v>
      </c>
      <c r="K2878" t="s">
        <v>149</v>
      </c>
      <c r="M2878" t="s">
        <v>76</v>
      </c>
      <c r="N2878" t="s">
        <v>216</v>
      </c>
      <c r="O2878" s="57">
        <v>46244.642152777778</v>
      </c>
      <c r="P2878" s="57">
        <v>46246.692719907405</v>
      </c>
      <c r="Q2878">
        <v>69362639</v>
      </c>
      <c r="S2878">
        <v>172619203339</v>
      </c>
      <c r="T2878" t="s">
        <v>6939</v>
      </c>
      <c r="U2878" t="s">
        <v>8822</v>
      </c>
      <c r="V2878" t="s">
        <v>7906</v>
      </c>
      <c r="Z2878">
        <v>116.555699</v>
      </c>
      <c r="AA2878">
        <v>-8.6600616000000006</v>
      </c>
      <c r="AB2878" t="s">
        <v>6940</v>
      </c>
      <c r="AC2878" t="s">
        <v>230</v>
      </c>
      <c r="AL2878" t="s">
        <v>218</v>
      </c>
      <c r="AM2878" t="s">
        <v>7907</v>
      </c>
      <c r="AN2878" t="s">
        <v>6</v>
      </c>
      <c r="AO2878" s="57">
        <v>46303.642812500002</v>
      </c>
      <c r="AP2878" s="57">
        <v>46248.333333333336</v>
      </c>
      <c r="AR2878" t="s">
        <v>219</v>
      </c>
      <c r="AS2878" t="s">
        <v>366</v>
      </c>
      <c r="AT2878" t="s">
        <v>231</v>
      </c>
      <c r="AU2878">
        <v>20260812</v>
      </c>
      <c r="AV2878" t="s">
        <v>222</v>
      </c>
      <c r="AW2878" t="s">
        <v>561</v>
      </c>
      <c r="AX2878" t="s">
        <v>223</v>
      </c>
      <c r="BA2878" s="57">
        <v>46248.333333333336</v>
      </c>
      <c r="BB2878" t="s">
        <v>7907</v>
      </c>
      <c r="BC2878">
        <v>2026</v>
      </c>
      <c r="BD2878">
        <v>8</v>
      </c>
      <c r="BE2878">
        <v>12</v>
      </c>
      <c r="BF2878" s="6">
        <f t="shared" si="132"/>
        <v>46246</v>
      </c>
      <c r="BG2878">
        <f t="shared" si="133"/>
        <v>-2.3333333333357587</v>
      </c>
      <c r="BH2878" t="str">
        <f t="shared" si="134"/>
        <v>COMPLY</v>
      </c>
      <c r="BI2878" t="str">
        <f>VLOOKUP(H2878,Sheet2!$A$1:$B$270,2,FALSE)</f>
        <v>SELONG</v>
      </c>
    </row>
    <row r="2879" spans="1:61">
      <c r="A2879">
        <v>2878</v>
      </c>
      <c r="B2879">
        <v>1002533018</v>
      </c>
      <c r="C2879">
        <v>3</v>
      </c>
      <c r="D2879" t="s">
        <v>59</v>
      </c>
      <c r="E2879">
        <v>4</v>
      </c>
      <c r="F2879" t="s">
        <v>224</v>
      </c>
      <c r="G2879" t="s">
        <v>224</v>
      </c>
      <c r="H2879" t="s">
        <v>975</v>
      </c>
      <c r="I2879" t="s">
        <v>213</v>
      </c>
      <c r="J2879" t="s">
        <v>214</v>
      </c>
      <c r="K2879" t="s">
        <v>149</v>
      </c>
      <c r="L2879" t="s">
        <v>215</v>
      </c>
      <c r="M2879" t="s">
        <v>240</v>
      </c>
      <c r="N2879" t="s">
        <v>216</v>
      </c>
      <c r="O2879" s="57">
        <v>46252.535370370373</v>
      </c>
      <c r="P2879" s="57">
        <v>46252.536122685182</v>
      </c>
      <c r="Q2879">
        <v>69368900</v>
      </c>
      <c r="S2879">
        <v>143387117226</v>
      </c>
      <c r="T2879" t="s">
        <v>14041</v>
      </c>
      <c r="U2879" t="s">
        <v>14042</v>
      </c>
      <c r="V2879" t="s">
        <v>14043</v>
      </c>
      <c r="Z2879">
        <v>109.15828999999999</v>
      </c>
      <c r="AA2879">
        <v>-7.5482050000000003</v>
      </c>
      <c r="AB2879" t="s">
        <v>14044</v>
      </c>
      <c r="AC2879" t="s">
        <v>237</v>
      </c>
      <c r="AL2879" t="s">
        <v>218</v>
      </c>
      <c r="AM2879" t="s">
        <v>14045</v>
      </c>
      <c r="AN2879" t="s">
        <v>6</v>
      </c>
      <c r="AO2879" t="s">
        <v>12868</v>
      </c>
      <c r="AP2879" s="57">
        <v>46253.541666666664</v>
      </c>
      <c r="AR2879" t="s">
        <v>241</v>
      </c>
      <c r="AS2879" t="s">
        <v>975</v>
      </c>
      <c r="AT2879" t="s">
        <v>231</v>
      </c>
      <c r="AV2879" t="s">
        <v>240</v>
      </c>
      <c r="AW2879" t="s">
        <v>1023</v>
      </c>
      <c r="AX2879" t="s">
        <v>223</v>
      </c>
      <c r="BA2879" s="57">
        <v>46253.541666666664</v>
      </c>
      <c r="BB2879" t="s">
        <v>14045</v>
      </c>
      <c r="BF2879" s="6" t="e">
        <f t="shared" si="132"/>
        <v>#NUM!</v>
      </c>
      <c r="BG2879" t="e">
        <f t="shared" si="133"/>
        <v>#NUM!</v>
      </c>
      <c r="BH2879" t="e">
        <f t="shared" si="134"/>
        <v>#NUM!</v>
      </c>
      <c r="BI2879" t="e">
        <f>VLOOKUP(H2879,Sheet2!$A$1:$B$270,2,FALSE)</f>
        <v>#N/A</v>
      </c>
    </row>
    <row r="2880" spans="1:61">
      <c r="A2880">
        <v>2879</v>
      </c>
      <c r="B2880">
        <v>1002526167</v>
      </c>
      <c r="C2880">
        <v>3</v>
      </c>
      <c r="D2880" t="s">
        <v>49</v>
      </c>
      <c r="E2880">
        <v>4</v>
      </c>
      <c r="F2880" t="s">
        <v>252</v>
      </c>
      <c r="G2880" t="s">
        <v>252</v>
      </c>
      <c r="H2880" t="s">
        <v>909</v>
      </c>
      <c r="I2880" t="s">
        <v>213</v>
      </c>
      <c r="J2880" t="s">
        <v>214</v>
      </c>
      <c r="K2880" t="s">
        <v>149</v>
      </c>
      <c r="M2880" t="s">
        <v>76</v>
      </c>
      <c r="N2880" t="s">
        <v>216</v>
      </c>
      <c r="O2880" s="57">
        <v>46248.480439814812</v>
      </c>
      <c r="P2880" s="57">
        <v>46252.413865740738</v>
      </c>
      <c r="Q2880">
        <v>69365926</v>
      </c>
      <c r="S2880">
        <v>142202154754</v>
      </c>
      <c r="T2880" t="s">
        <v>12808</v>
      </c>
      <c r="U2880" t="s">
        <v>12809</v>
      </c>
      <c r="V2880" t="s">
        <v>12810</v>
      </c>
      <c r="Z2880">
        <v>109.6847058</v>
      </c>
      <c r="AA2880">
        <v>-6.9335288999999998</v>
      </c>
      <c r="AB2880" t="s">
        <v>12811</v>
      </c>
      <c r="AC2880" t="s">
        <v>226</v>
      </c>
      <c r="AL2880" t="s">
        <v>218</v>
      </c>
      <c r="AM2880" t="s">
        <v>12812</v>
      </c>
      <c r="AN2880" t="s">
        <v>6</v>
      </c>
      <c r="AO2880" t="s">
        <v>10053</v>
      </c>
      <c r="AP2880" s="57">
        <v>46252.333333333336</v>
      </c>
      <c r="AR2880" t="s">
        <v>219</v>
      </c>
      <c r="AS2880" t="s">
        <v>909</v>
      </c>
      <c r="AT2880" t="s">
        <v>231</v>
      </c>
      <c r="AU2880">
        <v>20260818</v>
      </c>
      <c r="AV2880" t="s">
        <v>222</v>
      </c>
      <c r="AW2880" t="s">
        <v>561</v>
      </c>
      <c r="AX2880" t="s">
        <v>223</v>
      </c>
      <c r="BA2880" s="57">
        <v>46252.333333333336</v>
      </c>
      <c r="BB2880" t="s">
        <v>12812</v>
      </c>
      <c r="BC2880">
        <v>2026</v>
      </c>
      <c r="BD2880">
        <v>8</v>
      </c>
      <c r="BE2880">
        <v>18</v>
      </c>
      <c r="BF2880" s="6">
        <f t="shared" si="132"/>
        <v>46252</v>
      </c>
      <c r="BG2880">
        <f t="shared" si="133"/>
        <v>-0.33333333333575865</v>
      </c>
      <c r="BH2880" t="str">
        <f t="shared" si="134"/>
        <v>COMPLY</v>
      </c>
      <c r="BI2880" t="e">
        <f>VLOOKUP(H2880,Sheet2!$A$1:$B$270,2,FALSE)</f>
        <v>#N/A</v>
      </c>
    </row>
    <row r="2881" spans="1:61">
      <c r="A2881">
        <v>2880</v>
      </c>
      <c r="B2881">
        <v>1002515061</v>
      </c>
      <c r="C2881">
        <v>3</v>
      </c>
      <c r="D2881" t="s">
        <v>49</v>
      </c>
      <c r="E2881">
        <v>4</v>
      </c>
      <c r="F2881" t="s">
        <v>246</v>
      </c>
      <c r="G2881" t="s">
        <v>247</v>
      </c>
      <c r="H2881" t="s">
        <v>925</v>
      </c>
      <c r="I2881" t="s">
        <v>213</v>
      </c>
      <c r="J2881" t="s">
        <v>214</v>
      </c>
      <c r="K2881" t="s">
        <v>149</v>
      </c>
      <c r="L2881" t="s">
        <v>215</v>
      </c>
      <c r="M2881" t="s">
        <v>76</v>
      </c>
      <c r="N2881" t="s">
        <v>216</v>
      </c>
      <c r="O2881" s="57">
        <v>46241.641631944447</v>
      </c>
      <c r="P2881" s="57">
        <v>46242.778113425928</v>
      </c>
      <c r="Q2881">
        <v>69360985</v>
      </c>
      <c r="S2881">
        <v>142406122516</v>
      </c>
      <c r="T2881" t="s">
        <v>6149</v>
      </c>
      <c r="U2881" t="s">
        <v>6150</v>
      </c>
      <c r="V2881" t="s">
        <v>6151</v>
      </c>
      <c r="Z2881">
        <v>110.4182481</v>
      </c>
      <c r="AA2881">
        <v>-6.9489029999999996</v>
      </c>
      <c r="AB2881" t="s">
        <v>6152</v>
      </c>
      <c r="AC2881" t="s">
        <v>217</v>
      </c>
      <c r="AL2881" t="s">
        <v>218</v>
      </c>
      <c r="AM2881" t="s">
        <v>6153</v>
      </c>
      <c r="AN2881" t="s">
        <v>6</v>
      </c>
      <c r="AO2881" s="57">
        <v>46211.642800925925</v>
      </c>
      <c r="AP2881" s="57">
        <v>46242.541666666664</v>
      </c>
      <c r="AR2881" t="s">
        <v>219</v>
      </c>
      <c r="AS2881" t="s">
        <v>925</v>
      </c>
      <c r="AT2881" t="s">
        <v>231</v>
      </c>
      <c r="AU2881">
        <v>20260808</v>
      </c>
      <c r="AV2881" t="s">
        <v>222</v>
      </c>
      <c r="AW2881" t="s">
        <v>1021</v>
      </c>
      <c r="AX2881" t="s">
        <v>223</v>
      </c>
      <c r="BA2881" s="57">
        <v>46242.541666666664</v>
      </c>
      <c r="BB2881" t="s">
        <v>6153</v>
      </c>
      <c r="BC2881">
        <v>2026</v>
      </c>
      <c r="BD2881">
        <v>8</v>
      </c>
      <c r="BE2881">
        <v>8</v>
      </c>
      <c r="BF2881" s="6">
        <f t="shared" si="132"/>
        <v>46242</v>
      </c>
      <c r="BG2881">
        <f t="shared" si="133"/>
        <v>-0.54166666666424135</v>
      </c>
      <c r="BH2881" t="str">
        <f t="shared" si="134"/>
        <v>COMPLY</v>
      </c>
      <c r="BI2881" t="e">
        <f>VLOOKUP(H2881,Sheet2!$A$1:$B$270,2,FALSE)</f>
        <v>#N/A</v>
      </c>
    </row>
    <row r="2882" spans="1:61">
      <c r="A2882">
        <v>2881</v>
      </c>
      <c r="B2882">
        <v>1002504437</v>
      </c>
      <c r="C2882">
        <v>3</v>
      </c>
      <c r="D2882" t="s">
        <v>51</v>
      </c>
      <c r="E2882">
        <v>4</v>
      </c>
      <c r="F2882" t="s">
        <v>235</v>
      </c>
      <c r="G2882" t="s">
        <v>952</v>
      </c>
      <c r="H2882" t="s">
        <v>953</v>
      </c>
      <c r="I2882" t="s">
        <v>213</v>
      </c>
      <c r="J2882" t="s">
        <v>214</v>
      </c>
      <c r="K2882" t="s">
        <v>149</v>
      </c>
      <c r="L2882" t="s">
        <v>215</v>
      </c>
      <c r="M2882" t="s">
        <v>933</v>
      </c>
      <c r="N2882" t="s">
        <v>216</v>
      </c>
      <c r="O2882" s="57">
        <v>46235.480520833335</v>
      </c>
      <c r="P2882" s="57">
        <v>46239.410752314812</v>
      </c>
      <c r="Q2882">
        <v>69356667</v>
      </c>
      <c r="S2882">
        <v>143553212725</v>
      </c>
      <c r="T2882" t="s">
        <v>2415</v>
      </c>
      <c r="U2882" t="s">
        <v>2614</v>
      </c>
      <c r="V2882" t="s">
        <v>2602</v>
      </c>
      <c r="Z2882">
        <v>110.60347299999999</v>
      </c>
      <c r="AA2882">
        <v>-7.4910819999999996</v>
      </c>
      <c r="AB2882" t="s">
        <v>2603</v>
      </c>
      <c r="AC2882" t="s">
        <v>237</v>
      </c>
      <c r="AL2882" t="s">
        <v>218</v>
      </c>
      <c r="AM2882" t="s">
        <v>1625</v>
      </c>
      <c r="AN2882" t="s">
        <v>6</v>
      </c>
      <c r="AO2882" s="57">
        <v>46030.485995370371</v>
      </c>
      <c r="AP2882" s="57">
        <v>46236.333333333336</v>
      </c>
      <c r="AQ2882" t="s">
        <v>564</v>
      </c>
      <c r="AR2882" t="s">
        <v>12</v>
      </c>
      <c r="AS2882" t="s">
        <v>953</v>
      </c>
      <c r="AT2882" t="s">
        <v>231</v>
      </c>
      <c r="AV2882" t="s">
        <v>917</v>
      </c>
      <c r="AW2882" t="s">
        <v>1018</v>
      </c>
      <c r="AX2882" t="s">
        <v>223</v>
      </c>
      <c r="BA2882" s="57">
        <v>46236.333333333336</v>
      </c>
      <c r="BB2882" t="s">
        <v>1625</v>
      </c>
      <c r="BF2882" s="6" t="e">
        <f t="shared" si="132"/>
        <v>#NUM!</v>
      </c>
      <c r="BG2882" t="e">
        <f t="shared" si="133"/>
        <v>#NUM!</v>
      </c>
      <c r="BH2882" t="e">
        <f t="shared" si="134"/>
        <v>#NUM!</v>
      </c>
      <c r="BI2882" t="e">
        <f>VLOOKUP(H2882,Sheet2!$A$1:$B$270,2,FALSE)</f>
        <v>#N/A</v>
      </c>
    </row>
    <row r="2883" spans="1:61">
      <c r="A2883">
        <v>2882</v>
      </c>
      <c r="B2883">
        <v>1002511731</v>
      </c>
      <c r="C2883">
        <v>3</v>
      </c>
      <c r="D2883" t="s">
        <v>55</v>
      </c>
      <c r="E2883">
        <v>5</v>
      </c>
      <c r="F2883" t="s">
        <v>228</v>
      </c>
      <c r="G2883" t="s">
        <v>121</v>
      </c>
      <c r="H2883" t="s">
        <v>491</v>
      </c>
      <c r="I2883" t="s">
        <v>213</v>
      </c>
      <c r="J2883" t="s">
        <v>214</v>
      </c>
      <c r="K2883" t="s">
        <v>149</v>
      </c>
      <c r="M2883" t="s">
        <v>76</v>
      </c>
      <c r="N2883" t="s">
        <v>216</v>
      </c>
      <c r="O2883" s="57">
        <v>46240.427881944444</v>
      </c>
      <c r="P2883" s="57">
        <v>46240.621747685182</v>
      </c>
      <c r="Q2883">
        <v>69356710</v>
      </c>
      <c r="S2883">
        <v>152458900511</v>
      </c>
      <c r="T2883" t="s">
        <v>1856</v>
      </c>
      <c r="U2883" t="s">
        <v>4418</v>
      </c>
      <c r="V2883" t="s">
        <v>4419</v>
      </c>
      <c r="Z2883">
        <v>113.036381233252</v>
      </c>
      <c r="AA2883">
        <v>-6.96453318153584</v>
      </c>
      <c r="AB2883" t="s">
        <v>1859</v>
      </c>
      <c r="AC2883" t="s">
        <v>217</v>
      </c>
      <c r="AL2883" t="s">
        <v>218</v>
      </c>
      <c r="AM2883" t="s">
        <v>4420</v>
      </c>
      <c r="AN2883" t="s">
        <v>6</v>
      </c>
      <c r="AO2883" s="57">
        <v>46181.434108796297</v>
      </c>
      <c r="AR2883" t="s">
        <v>219</v>
      </c>
      <c r="AS2883" t="s">
        <v>491</v>
      </c>
      <c r="AT2883" t="s">
        <v>221</v>
      </c>
      <c r="AU2883">
        <v>20260806</v>
      </c>
      <c r="AV2883" t="s">
        <v>222</v>
      </c>
      <c r="AW2883" t="s">
        <v>634</v>
      </c>
      <c r="AX2883" t="s">
        <v>223</v>
      </c>
      <c r="BA2883" s="57">
        <v>46240.291666666664</v>
      </c>
      <c r="BB2883" t="s">
        <v>4420</v>
      </c>
      <c r="BC2883">
        <v>2026</v>
      </c>
      <c r="BD2883">
        <v>8</v>
      </c>
      <c r="BE2883">
        <v>6</v>
      </c>
      <c r="BF2883" s="6">
        <f t="shared" ref="BF2883:BF2946" si="135">DATE(BC2883,BD2883,BE2883)</f>
        <v>46240</v>
      </c>
      <c r="BG2883">
        <f t="shared" ref="BG2883:BG2946" si="136">BF2883-BA2883</f>
        <v>-0.29166666666424135</v>
      </c>
      <c r="BH2883" t="str">
        <f t="shared" ref="BH2883:BH2946" si="137">IF(BG2883=1,"COMPLY",IF(BG2883&lt;1,"COMPLY","NOT COMPLY"))</f>
        <v>COMPLY</v>
      </c>
      <c r="BI2883" t="str">
        <f>VLOOKUP(H2883,Sheet2!$A$1:$B$270,2,FALSE)</f>
        <v>MADURA</v>
      </c>
    </row>
    <row r="2884" spans="1:61">
      <c r="A2884">
        <v>2883</v>
      </c>
      <c r="B2884">
        <v>1002519984</v>
      </c>
      <c r="C2884">
        <v>3</v>
      </c>
      <c r="D2884" t="s">
        <v>42</v>
      </c>
      <c r="E2884">
        <v>5</v>
      </c>
      <c r="F2884" t="s">
        <v>233</v>
      </c>
      <c r="G2884" t="s">
        <v>101</v>
      </c>
      <c r="H2884" t="s">
        <v>263</v>
      </c>
      <c r="I2884" t="s">
        <v>213</v>
      </c>
      <c r="J2884" t="s">
        <v>214</v>
      </c>
      <c r="K2884" t="s">
        <v>149</v>
      </c>
      <c r="M2884" t="s">
        <v>76</v>
      </c>
      <c r="N2884" t="s">
        <v>216</v>
      </c>
      <c r="O2884" s="57">
        <v>46245.57607638889</v>
      </c>
      <c r="P2884" s="57">
        <v>46246.930150462962</v>
      </c>
      <c r="Q2884">
        <v>69363364</v>
      </c>
      <c r="S2884">
        <v>152316232061</v>
      </c>
      <c r="T2884" t="s">
        <v>7911</v>
      </c>
      <c r="U2884" t="s">
        <v>7570</v>
      </c>
      <c r="V2884" t="s">
        <v>7912</v>
      </c>
      <c r="Z2884">
        <v>112.6644804</v>
      </c>
      <c r="AA2884">
        <v>-7.4511836000000002</v>
      </c>
      <c r="AB2884" t="s">
        <v>7572</v>
      </c>
      <c r="AC2884" t="s">
        <v>291</v>
      </c>
      <c r="AL2884" t="s">
        <v>218</v>
      </c>
      <c r="AM2884" t="s">
        <v>7573</v>
      </c>
      <c r="AN2884" t="s">
        <v>6</v>
      </c>
      <c r="AO2884" s="57">
        <v>46334.579965277779</v>
      </c>
      <c r="AP2884" s="57">
        <v>46246.625</v>
      </c>
      <c r="AR2884" t="s">
        <v>219</v>
      </c>
      <c r="AS2884" t="s">
        <v>263</v>
      </c>
      <c r="AT2884" t="s">
        <v>231</v>
      </c>
      <c r="AU2884">
        <v>20260812</v>
      </c>
      <c r="AV2884" t="s">
        <v>222</v>
      </c>
      <c r="AW2884" t="s">
        <v>915</v>
      </c>
      <c r="AX2884" t="s">
        <v>223</v>
      </c>
      <c r="BA2884" s="57">
        <v>46246.625</v>
      </c>
      <c r="BB2884" t="s">
        <v>7573</v>
      </c>
      <c r="BC2884">
        <v>2026</v>
      </c>
      <c r="BD2884">
        <v>8</v>
      </c>
      <c r="BE2884">
        <v>12</v>
      </c>
      <c r="BF2884" s="6">
        <f t="shared" si="135"/>
        <v>46246</v>
      </c>
      <c r="BG2884">
        <f t="shared" si="136"/>
        <v>-0.625</v>
      </c>
      <c r="BH2884" t="str">
        <f t="shared" si="137"/>
        <v>COMPLY</v>
      </c>
      <c r="BI2884" t="str">
        <f>VLOOKUP(H2884,Sheet2!$A$1:$B$270,2,FALSE)</f>
        <v>SIDOARJO</v>
      </c>
    </row>
    <row r="2885" spans="1:61">
      <c r="A2885">
        <v>2884</v>
      </c>
      <c r="B2885">
        <v>1002505456</v>
      </c>
      <c r="C2885">
        <v>3</v>
      </c>
      <c r="D2885" t="s">
        <v>45</v>
      </c>
      <c r="E2885">
        <v>5</v>
      </c>
      <c r="F2885" t="s">
        <v>113</v>
      </c>
      <c r="G2885" t="s">
        <v>117</v>
      </c>
      <c r="H2885" t="s">
        <v>421</v>
      </c>
      <c r="I2885" t="s">
        <v>213</v>
      </c>
      <c r="J2885" t="s">
        <v>214</v>
      </c>
      <c r="K2885" t="s">
        <v>149</v>
      </c>
      <c r="M2885" t="s">
        <v>225</v>
      </c>
      <c r="N2885" t="s">
        <v>216</v>
      </c>
      <c r="O2885" s="57">
        <v>46237.336168981485</v>
      </c>
      <c r="P2885" s="57">
        <v>46238.553055555552</v>
      </c>
      <c r="Q2885">
        <v>69357139</v>
      </c>
      <c r="S2885">
        <v>172509796563</v>
      </c>
      <c r="T2885" t="s">
        <v>1056</v>
      </c>
      <c r="U2885" t="s">
        <v>3642</v>
      </c>
      <c r="V2885" t="s">
        <v>4428</v>
      </c>
      <c r="Z2885">
        <v>123.0187663</v>
      </c>
      <c r="AA2885">
        <v>-8.3132269000000001</v>
      </c>
      <c r="AB2885" t="s">
        <v>1057</v>
      </c>
      <c r="AC2885" t="s">
        <v>230</v>
      </c>
      <c r="AL2885" t="s">
        <v>218</v>
      </c>
      <c r="AM2885" t="s">
        <v>4429</v>
      </c>
      <c r="AN2885" t="s">
        <v>6</v>
      </c>
      <c r="AO2885" s="57">
        <v>46089.340578703705</v>
      </c>
      <c r="AP2885" s="57">
        <v>46238.333333333336</v>
      </c>
      <c r="AR2885" t="s">
        <v>18</v>
      </c>
      <c r="AS2885" t="s">
        <v>421</v>
      </c>
      <c r="AT2885" t="s">
        <v>221</v>
      </c>
      <c r="AV2885" t="s">
        <v>227</v>
      </c>
      <c r="AW2885" t="s">
        <v>562</v>
      </c>
      <c r="AX2885" t="s">
        <v>223</v>
      </c>
      <c r="BA2885" s="57">
        <v>46238.333333333336</v>
      </c>
      <c r="BB2885" t="s">
        <v>4429</v>
      </c>
      <c r="BF2885" s="6" t="e">
        <f t="shared" si="135"/>
        <v>#NUM!</v>
      </c>
      <c r="BG2885" t="e">
        <f t="shared" si="136"/>
        <v>#NUM!</v>
      </c>
      <c r="BH2885" t="e">
        <f t="shared" si="137"/>
        <v>#NUM!</v>
      </c>
      <c r="BI2885" t="str">
        <f>VLOOKUP(H2885,Sheet2!$A$1:$B$270,2,FALSE)</f>
        <v>MAUMERE</v>
      </c>
    </row>
    <row r="2886" spans="1:61">
      <c r="A2886">
        <v>2885</v>
      </c>
      <c r="B2886">
        <v>1002517597</v>
      </c>
      <c r="C2886">
        <v>3</v>
      </c>
      <c r="D2886" t="s">
        <v>42</v>
      </c>
      <c r="E2886">
        <v>5</v>
      </c>
      <c r="F2886" t="s">
        <v>233</v>
      </c>
      <c r="G2886" t="s">
        <v>101</v>
      </c>
      <c r="H2886" t="s">
        <v>437</v>
      </c>
      <c r="I2886" t="s">
        <v>213</v>
      </c>
      <c r="J2886" t="s">
        <v>214</v>
      </c>
      <c r="K2886" t="s">
        <v>149</v>
      </c>
      <c r="L2886" t="s">
        <v>215</v>
      </c>
      <c r="M2886" t="s">
        <v>277</v>
      </c>
      <c r="N2886" t="s">
        <v>216</v>
      </c>
      <c r="O2886" s="57">
        <v>46244.507604166669</v>
      </c>
      <c r="P2886" s="57">
        <v>46245.848761574074</v>
      </c>
      <c r="Q2886">
        <v>69362385</v>
      </c>
      <c r="S2886">
        <v>152331251002</v>
      </c>
      <c r="T2886" t="s">
        <v>6944</v>
      </c>
      <c r="U2886" t="s">
        <v>6945</v>
      </c>
      <c r="V2886" t="s">
        <v>6946</v>
      </c>
      <c r="Z2886">
        <v>112.588529326021</v>
      </c>
      <c r="AA2886">
        <v>-7.4021370804800402</v>
      </c>
      <c r="AB2886" t="s">
        <v>6947</v>
      </c>
      <c r="AC2886" t="s">
        <v>217</v>
      </c>
      <c r="AL2886" t="s">
        <v>218</v>
      </c>
      <c r="AM2886" t="s">
        <v>6948</v>
      </c>
      <c r="AN2886" t="s">
        <v>6</v>
      </c>
      <c r="AO2886" s="57">
        <v>46303.527696759258</v>
      </c>
      <c r="AP2886" s="57">
        <v>46245.541666666664</v>
      </c>
      <c r="AQ2886" t="s">
        <v>248</v>
      </c>
      <c r="AR2886" t="s">
        <v>278</v>
      </c>
      <c r="AS2886" t="s">
        <v>437</v>
      </c>
      <c r="AT2886" t="s">
        <v>231</v>
      </c>
      <c r="AV2886" t="s">
        <v>7917</v>
      </c>
      <c r="AW2886" t="s">
        <v>1018</v>
      </c>
      <c r="AX2886" t="s">
        <v>223</v>
      </c>
      <c r="BA2886" s="57">
        <v>46245.541666666664</v>
      </c>
      <c r="BB2886" t="s">
        <v>6948</v>
      </c>
      <c r="BF2886" s="6" t="e">
        <f t="shared" si="135"/>
        <v>#NUM!</v>
      </c>
      <c r="BG2886" t="e">
        <f t="shared" si="136"/>
        <v>#NUM!</v>
      </c>
      <c r="BH2886" t="e">
        <f t="shared" si="137"/>
        <v>#NUM!</v>
      </c>
      <c r="BI2886" t="str">
        <f>VLOOKUP(H2886,Sheet2!$A$1:$B$270,2,FALSE)</f>
        <v>SIDOARJO</v>
      </c>
    </row>
    <row r="2887" spans="1:61">
      <c r="A2887">
        <v>2886</v>
      </c>
      <c r="B2887">
        <v>1002512723</v>
      </c>
      <c r="C2887">
        <v>3</v>
      </c>
      <c r="D2887" t="s">
        <v>55</v>
      </c>
      <c r="E2887">
        <v>5</v>
      </c>
      <c r="F2887" t="s">
        <v>228</v>
      </c>
      <c r="G2887" t="s">
        <v>121</v>
      </c>
      <c r="H2887" t="s">
        <v>342</v>
      </c>
      <c r="I2887" t="s">
        <v>213</v>
      </c>
      <c r="J2887" t="s">
        <v>214</v>
      </c>
      <c r="K2887" t="s">
        <v>149</v>
      </c>
      <c r="M2887" t="s">
        <v>76</v>
      </c>
      <c r="N2887" t="s">
        <v>216</v>
      </c>
      <c r="O2887" s="57">
        <v>46240.612337962964</v>
      </c>
      <c r="P2887" s="57">
        <v>46240.683692129627</v>
      </c>
      <c r="Q2887">
        <v>69298559</v>
      </c>
      <c r="S2887">
        <v>152434913491</v>
      </c>
      <c r="T2887" t="s">
        <v>4434</v>
      </c>
      <c r="U2887" t="s">
        <v>2185</v>
      </c>
      <c r="V2887" t="s">
        <v>4435</v>
      </c>
      <c r="Z2887">
        <v>113.209640110584</v>
      </c>
      <c r="AA2887">
        <v>-7.06344143783154</v>
      </c>
      <c r="AB2887" t="s">
        <v>4436</v>
      </c>
      <c r="AC2887" t="s">
        <v>230</v>
      </c>
      <c r="AL2887" t="s">
        <v>218</v>
      </c>
      <c r="AM2887" t="s">
        <v>2188</v>
      </c>
      <c r="AN2887" t="s">
        <v>6</v>
      </c>
      <c r="AO2887" s="57">
        <v>46181.621979166666</v>
      </c>
      <c r="AR2887" t="s">
        <v>219</v>
      </c>
      <c r="AS2887" t="s">
        <v>342</v>
      </c>
      <c r="AT2887" t="s">
        <v>231</v>
      </c>
      <c r="AU2887">
        <v>20260806</v>
      </c>
      <c r="AV2887" t="s">
        <v>222</v>
      </c>
      <c r="AW2887" t="s">
        <v>563</v>
      </c>
      <c r="AX2887" t="s">
        <v>223</v>
      </c>
      <c r="BA2887" s="57">
        <v>46240.291666666664</v>
      </c>
      <c r="BB2887" t="s">
        <v>2188</v>
      </c>
      <c r="BC2887">
        <v>2026</v>
      </c>
      <c r="BD2887">
        <v>8</v>
      </c>
      <c r="BE2887">
        <v>6</v>
      </c>
      <c r="BF2887" s="6">
        <f t="shared" si="135"/>
        <v>46240</v>
      </c>
      <c r="BG2887">
        <f t="shared" si="136"/>
        <v>-0.29166666666424135</v>
      </c>
      <c r="BH2887" t="str">
        <f t="shared" si="137"/>
        <v>COMPLY</v>
      </c>
      <c r="BI2887" t="str">
        <f>VLOOKUP(H2887,Sheet2!$A$1:$B$270,2,FALSE)</f>
        <v>MADURA</v>
      </c>
    </row>
    <row r="2888" spans="1:61">
      <c r="A2888">
        <v>2887</v>
      </c>
      <c r="B2888">
        <v>1002509461</v>
      </c>
      <c r="C2888">
        <v>3</v>
      </c>
      <c r="D2888" t="s">
        <v>55</v>
      </c>
      <c r="E2888">
        <v>5</v>
      </c>
      <c r="F2888" t="s">
        <v>265</v>
      </c>
      <c r="G2888" t="s">
        <v>122</v>
      </c>
      <c r="H2888" t="s">
        <v>355</v>
      </c>
      <c r="I2888" t="s">
        <v>213</v>
      </c>
      <c r="J2888" t="s">
        <v>214</v>
      </c>
      <c r="K2888" t="s">
        <v>149</v>
      </c>
      <c r="L2888" t="s">
        <v>215</v>
      </c>
      <c r="M2888" t="s">
        <v>76</v>
      </c>
      <c r="N2888" t="s">
        <v>216</v>
      </c>
      <c r="O2888" s="57">
        <v>46238.801342592589</v>
      </c>
      <c r="P2888" s="57">
        <v>46240.842106481483</v>
      </c>
      <c r="Q2888">
        <v>69358706</v>
      </c>
      <c r="S2888">
        <v>152421262123</v>
      </c>
      <c r="T2888" t="s">
        <v>4437</v>
      </c>
      <c r="U2888" t="s">
        <v>4438</v>
      </c>
      <c r="V2888" t="s">
        <v>4439</v>
      </c>
      <c r="Z2888">
        <v>112.61888321489</v>
      </c>
      <c r="AA2888">
        <v>-7.1527763423517303</v>
      </c>
      <c r="AB2888" t="s">
        <v>4440</v>
      </c>
      <c r="AC2888" t="s">
        <v>217</v>
      </c>
      <c r="AL2888" t="s">
        <v>218</v>
      </c>
      <c r="AM2888" t="s">
        <v>4441</v>
      </c>
      <c r="AN2888" t="s">
        <v>6</v>
      </c>
      <c r="AO2888" s="57">
        <v>46120.809166666666</v>
      </c>
      <c r="AP2888" s="57">
        <v>46240.625</v>
      </c>
      <c r="AR2888" t="s">
        <v>219</v>
      </c>
      <c r="AS2888" t="s">
        <v>355</v>
      </c>
      <c r="AT2888" t="s">
        <v>231</v>
      </c>
      <c r="AU2888">
        <v>20260806</v>
      </c>
      <c r="AV2888" t="s">
        <v>222</v>
      </c>
      <c r="AW2888" t="s">
        <v>1014</v>
      </c>
      <c r="AX2888" t="s">
        <v>223</v>
      </c>
      <c r="BA2888" s="57">
        <v>46240.625</v>
      </c>
      <c r="BB2888" t="s">
        <v>4441</v>
      </c>
      <c r="BC2888">
        <v>2026</v>
      </c>
      <c r="BD2888">
        <v>8</v>
      </c>
      <c r="BE2888">
        <v>6</v>
      </c>
      <c r="BF2888" s="6">
        <f t="shared" si="135"/>
        <v>46240</v>
      </c>
      <c r="BG2888">
        <f t="shared" si="136"/>
        <v>-0.625</v>
      </c>
      <c r="BH2888" t="str">
        <f t="shared" si="137"/>
        <v>COMPLY</v>
      </c>
      <c r="BI2888" t="str">
        <f>VLOOKUP(H2888,Sheet2!$A$1:$B$270,2,FALSE)</f>
        <v>GRESIK</v>
      </c>
    </row>
    <row r="2889" spans="1:61">
      <c r="O2889" s="57"/>
      <c r="P2889" s="57"/>
      <c r="AP2889" s="57"/>
      <c r="BA2889" s="57"/>
      <c r="BF2889" s="6" t="e">
        <f t="shared" si="135"/>
        <v>#NUM!</v>
      </c>
      <c r="BG2889" t="e">
        <f t="shared" si="136"/>
        <v>#NUM!</v>
      </c>
      <c r="BH2889" t="e">
        <f t="shared" si="137"/>
        <v>#NUM!</v>
      </c>
      <c r="BI2889" t="e">
        <f>VLOOKUP(H2889,Sheet2!$A$1:$B$270,2,FALSE)</f>
        <v>#N/A</v>
      </c>
    </row>
    <row r="2890" spans="1:61">
      <c r="O2890" s="57"/>
      <c r="P2890" s="57"/>
      <c r="AP2890" s="57"/>
      <c r="BA2890" s="57"/>
      <c r="BF2890" s="6" t="e">
        <f t="shared" si="135"/>
        <v>#NUM!</v>
      </c>
      <c r="BG2890" t="e">
        <f t="shared" si="136"/>
        <v>#NUM!</v>
      </c>
      <c r="BH2890" t="e">
        <f t="shared" si="137"/>
        <v>#NUM!</v>
      </c>
      <c r="BI2890" t="e">
        <f>VLOOKUP(H2890,Sheet2!$A$1:$B$270,2,FALSE)</f>
        <v>#N/A</v>
      </c>
    </row>
    <row r="2891" spans="1:61">
      <c r="O2891" s="57"/>
      <c r="P2891" s="57"/>
      <c r="AP2891" s="57"/>
      <c r="BA2891" s="57"/>
      <c r="BF2891" s="6" t="e">
        <f t="shared" si="135"/>
        <v>#NUM!</v>
      </c>
      <c r="BG2891" t="e">
        <f t="shared" si="136"/>
        <v>#NUM!</v>
      </c>
      <c r="BH2891" t="e">
        <f t="shared" si="137"/>
        <v>#NUM!</v>
      </c>
      <c r="BI2891" t="e">
        <f>VLOOKUP(H2891,Sheet2!$A$1:$B$270,2,FALSE)</f>
        <v>#N/A</v>
      </c>
    </row>
    <row r="2892" spans="1:61">
      <c r="O2892" s="57"/>
      <c r="P2892" s="57"/>
      <c r="AP2892" s="57"/>
      <c r="BA2892" s="57"/>
      <c r="BF2892" s="6" t="e">
        <f t="shared" si="135"/>
        <v>#NUM!</v>
      </c>
      <c r="BG2892" t="e">
        <f t="shared" si="136"/>
        <v>#NUM!</v>
      </c>
      <c r="BH2892" t="e">
        <f t="shared" si="137"/>
        <v>#NUM!</v>
      </c>
      <c r="BI2892" t="e">
        <f>VLOOKUP(H2892,Sheet2!$A$1:$B$270,2,FALSE)</f>
        <v>#N/A</v>
      </c>
    </row>
    <row r="2893" spans="1:61">
      <c r="O2893" s="57"/>
      <c r="P2893" s="57"/>
      <c r="AO2893" s="57"/>
      <c r="AP2893" s="57"/>
      <c r="BA2893" s="57"/>
      <c r="BF2893" s="6" t="e">
        <f t="shared" si="135"/>
        <v>#NUM!</v>
      </c>
      <c r="BG2893" t="e">
        <f t="shared" si="136"/>
        <v>#NUM!</v>
      </c>
      <c r="BH2893" t="e">
        <f t="shared" si="137"/>
        <v>#NUM!</v>
      </c>
      <c r="BI2893" t="e">
        <f>VLOOKUP(H2893,Sheet2!$A$1:$B$270,2,FALSE)</f>
        <v>#N/A</v>
      </c>
    </row>
    <row r="2894" spans="1:61">
      <c r="O2894" s="57"/>
      <c r="P2894" s="57"/>
      <c r="AP2894" s="57"/>
      <c r="BA2894" s="57"/>
      <c r="BF2894" s="6" t="e">
        <f t="shared" si="135"/>
        <v>#NUM!</v>
      </c>
      <c r="BG2894" t="e">
        <f t="shared" si="136"/>
        <v>#NUM!</v>
      </c>
      <c r="BH2894" t="e">
        <f t="shared" si="137"/>
        <v>#NUM!</v>
      </c>
      <c r="BI2894" t="e">
        <f>VLOOKUP(H2894,Sheet2!$A$1:$B$270,2,FALSE)</f>
        <v>#N/A</v>
      </c>
    </row>
    <row r="2895" spans="1:61">
      <c r="O2895" s="57"/>
      <c r="P2895" s="57"/>
      <c r="AP2895" s="57"/>
      <c r="BA2895" s="57"/>
      <c r="BF2895" s="6" t="e">
        <f t="shared" si="135"/>
        <v>#NUM!</v>
      </c>
      <c r="BG2895" t="e">
        <f t="shared" si="136"/>
        <v>#NUM!</v>
      </c>
      <c r="BH2895" t="e">
        <f t="shared" si="137"/>
        <v>#NUM!</v>
      </c>
      <c r="BI2895" t="e">
        <f>VLOOKUP(H2895,Sheet2!$A$1:$B$270,2,FALSE)</f>
        <v>#N/A</v>
      </c>
    </row>
    <row r="2896" spans="1:61">
      <c r="O2896" s="57"/>
      <c r="P2896" s="57"/>
      <c r="AP2896" s="57"/>
      <c r="BA2896" s="57"/>
      <c r="BF2896" s="6" t="e">
        <f t="shared" si="135"/>
        <v>#NUM!</v>
      </c>
      <c r="BG2896" t="e">
        <f t="shared" si="136"/>
        <v>#NUM!</v>
      </c>
      <c r="BH2896" t="e">
        <f t="shared" si="137"/>
        <v>#NUM!</v>
      </c>
      <c r="BI2896" t="e">
        <f>VLOOKUP(H2896,Sheet2!$A$1:$B$270,2,FALSE)</f>
        <v>#N/A</v>
      </c>
    </row>
    <row r="2897" spans="15:61">
      <c r="O2897" s="57"/>
      <c r="P2897" s="57"/>
      <c r="AP2897" s="57"/>
      <c r="BA2897" s="57"/>
      <c r="BF2897" s="6" t="e">
        <f t="shared" si="135"/>
        <v>#NUM!</v>
      </c>
      <c r="BG2897" t="e">
        <f t="shared" si="136"/>
        <v>#NUM!</v>
      </c>
      <c r="BH2897" t="e">
        <f t="shared" si="137"/>
        <v>#NUM!</v>
      </c>
      <c r="BI2897" t="e">
        <f>VLOOKUP(H2897,Sheet2!$A$1:$B$270,2,FALSE)</f>
        <v>#N/A</v>
      </c>
    </row>
    <row r="2898" spans="15:61">
      <c r="O2898" s="57"/>
      <c r="P2898" s="57"/>
      <c r="AP2898" s="57"/>
      <c r="BA2898" s="57"/>
      <c r="BF2898" s="6" t="e">
        <f t="shared" si="135"/>
        <v>#NUM!</v>
      </c>
      <c r="BG2898" t="e">
        <f t="shared" si="136"/>
        <v>#NUM!</v>
      </c>
      <c r="BH2898" t="e">
        <f t="shared" si="137"/>
        <v>#NUM!</v>
      </c>
      <c r="BI2898" t="e">
        <f>VLOOKUP(H2898,Sheet2!$A$1:$B$270,2,FALSE)</f>
        <v>#N/A</v>
      </c>
    </row>
    <row r="2899" spans="15:61">
      <c r="O2899" s="57"/>
      <c r="P2899" s="57"/>
      <c r="AP2899" s="57"/>
      <c r="BA2899" s="57"/>
      <c r="BF2899" s="6" t="e">
        <f t="shared" si="135"/>
        <v>#NUM!</v>
      </c>
      <c r="BG2899" t="e">
        <f t="shared" si="136"/>
        <v>#NUM!</v>
      </c>
      <c r="BH2899" t="e">
        <f t="shared" si="137"/>
        <v>#NUM!</v>
      </c>
      <c r="BI2899" t="e">
        <f>VLOOKUP(H2899,Sheet2!$A$1:$B$270,2,FALSE)</f>
        <v>#N/A</v>
      </c>
    </row>
    <row r="2900" spans="15:61">
      <c r="O2900" s="57"/>
      <c r="P2900" s="57"/>
      <c r="AP2900" s="57"/>
      <c r="BA2900" s="57"/>
      <c r="BF2900" s="6" t="e">
        <f t="shared" si="135"/>
        <v>#NUM!</v>
      </c>
      <c r="BG2900" t="e">
        <f t="shared" si="136"/>
        <v>#NUM!</v>
      </c>
      <c r="BH2900" t="e">
        <f t="shared" si="137"/>
        <v>#NUM!</v>
      </c>
      <c r="BI2900" t="e">
        <f>VLOOKUP(H2900,Sheet2!$A$1:$B$270,2,FALSE)</f>
        <v>#N/A</v>
      </c>
    </row>
    <row r="2901" spans="15:61">
      <c r="O2901" s="57"/>
      <c r="P2901" s="57"/>
      <c r="AP2901" s="57"/>
      <c r="BA2901" s="57"/>
      <c r="BF2901" s="6" t="e">
        <f t="shared" si="135"/>
        <v>#NUM!</v>
      </c>
      <c r="BG2901" t="e">
        <f t="shared" si="136"/>
        <v>#NUM!</v>
      </c>
      <c r="BH2901" t="e">
        <f t="shared" si="137"/>
        <v>#NUM!</v>
      </c>
      <c r="BI2901" t="e">
        <f>VLOOKUP(H2901,Sheet2!$A$1:$B$270,2,FALSE)</f>
        <v>#N/A</v>
      </c>
    </row>
    <row r="2902" spans="15:61">
      <c r="O2902" s="57"/>
      <c r="P2902" s="57"/>
      <c r="AO2902" s="57"/>
      <c r="AP2902" s="57"/>
      <c r="BA2902" s="57"/>
      <c r="BF2902" s="6" t="e">
        <f t="shared" si="135"/>
        <v>#NUM!</v>
      </c>
      <c r="BG2902" t="e">
        <f t="shared" si="136"/>
        <v>#NUM!</v>
      </c>
      <c r="BH2902" t="e">
        <f t="shared" si="137"/>
        <v>#NUM!</v>
      </c>
      <c r="BI2902" t="e">
        <f>VLOOKUP(H2902,Sheet2!$A$1:$B$270,2,FALSE)</f>
        <v>#N/A</v>
      </c>
    </row>
    <row r="2903" spans="15:61">
      <c r="O2903" s="57"/>
      <c r="P2903" s="57"/>
      <c r="AP2903" s="57"/>
      <c r="BA2903" s="57"/>
      <c r="BF2903" s="6" t="e">
        <f t="shared" si="135"/>
        <v>#NUM!</v>
      </c>
      <c r="BG2903" t="e">
        <f t="shared" si="136"/>
        <v>#NUM!</v>
      </c>
      <c r="BH2903" t="e">
        <f t="shared" si="137"/>
        <v>#NUM!</v>
      </c>
      <c r="BI2903" t="e">
        <f>VLOOKUP(H2903,Sheet2!$A$1:$B$270,2,FALSE)</f>
        <v>#N/A</v>
      </c>
    </row>
    <row r="2904" spans="15:61">
      <c r="O2904" s="57"/>
      <c r="P2904" s="57"/>
      <c r="AP2904" s="57"/>
      <c r="BA2904" s="57"/>
      <c r="BF2904" s="6" t="e">
        <f t="shared" si="135"/>
        <v>#NUM!</v>
      </c>
      <c r="BG2904" t="e">
        <f t="shared" si="136"/>
        <v>#NUM!</v>
      </c>
      <c r="BH2904" t="e">
        <f t="shared" si="137"/>
        <v>#NUM!</v>
      </c>
      <c r="BI2904" t="e">
        <f>VLOOKUP(H2904,Sheet2!$A$1:$B$270,2,FALSE)</f>
        <v>#N/A</v>
      </c>
    </row>
    <row r="2905" spans="15:61">
      <c r="O2905" s="57"/>
      <c r="P2905" s="57"/>
      <c r="AO2905" s="57"/>
      <c r="BA2905" s="57"/>
      <c r="BF2905" s="6" t="e">
        <f t="shared" si="135"/>
        <v>#NUM!</v>
      </c>
      <c r="BG2905" t="e">
        <f t="shared" si="136"/>
        <v>#NUM!</v>
      </c>
      <c r="BH2905" t="e">
        <f t="shared" si="137"/>
        <v>#NUM!</v>
      </c>
      <c r="BI2905" t="e">
        <f>VLOOKUP(H2905,Sheet2!$A$1:$B$270,2,FALSE)</f>
        <v>#N/A</v>
      </c>
    </row>
    <row r="2906" spans="15:61">
      <c r="O2906" s="57"/>
      <c r="P2906" s="57"/>
      <c r="AP2906" s="57"/>
      <c r="BA2906" s="57"/>
      <c r="BF2906" s="6" t="e">
        <f t="shared" si="135"/>
        <v>#NUM!</v>
      </c>
      <c r="BG2906" t="e">
        <f t="shared" si="136"/>
        <v>#NUM!</v>
      </c>
      <c r="BH2906" t="e">
        <f t="shared" si="137"/>
        <v>#NUM!</v>
      </c>
      <c r="BI2906" t="e">
        <f>VLOOKUP(H2906,Sheet2!$A$1:$B$270,2,FALSE)</f>
        <v>#N/A</v>
      </c>
    </row>
    <row r="2907" spans="15:61">
      <c r="O2907" s="57"/>
      <c r="P2907" s="57"/>
      <c r="AP2907" s="57"/>
      <c r="BA2907" s="57"/>
      <c r="BF2907" s="6" t="e">
        <f t="shared" si="135"/>
        <v>#NUM!</v>
      </c>
      <c r="BG2907" t="e">
        <f t="shared" si="136"/>
        <v>#NUM!</v>
      </c>
      <c r="BH2907" t="e">
        <f t="shared" si="137"/>
        <v>#NUM!</v>
      </c>
      <c r="BI2907" t="e">
        <f>VLOOKUP(H2907,Sheet2!$A$1:$B$270,2,FALSE)</f>
        <v>#N/A</v>
      </c>
    </row>
    <row r="2908" spans="15:61">
      <c r="O2908" s="57"/>
      <c r="P2908" s="57"/>
      <c r="BF2908" s="6" t="e">
        <f t="shared" si="135"/>
        <v>#NUM!</v>
      </c>
      <c r="BG2908" t="e">
        <f t="shared" si="136"/>
        <v>#NUM!</v>
      </c>
      <c r="BH2908" t="e">
        <f t="shared" si="137"/>
        <v>#NUM!</v>
      </c>
      <c r="BI2908" t="e">
        <f>VLOOKUP(H2908,Sheet2!$A$1:$B$270,2,FALSE)</f>
        <v>#N/A</v>
      </c>
    </row>
    <row r="2909" spans="15:61">
      <c r="O2909" s="57"/>
      <c r="P2909" s="57"/>
      <c r="AP2909" s="57"/>
      <c r="BA2909" s="57"/>
      <c r="BF2909" s="6" t="e">
        <f t="shared" si="135"/>
        <v>#NUM!</v>
      </c>
      <c r="BG2909" t="e">
        <f t="shared" si="136"/>
        <v>#NUM!</v>
      </c>
      <c r="BH2909" t="e">
        <f t="shared" si="137"/>
        <v>#NUM!</v>
      </c>
      <c r="BI2909" t="e">
        <f>VLOOKUP(H2909,Sheet2!$A$1:$B$270,2,FALSE)</f>
        <v>#N/A</v>
      </c>
    </row>
    <row r="2910" spans="15:61">
      <c r="O2910" s="57"/>
      <c r="P2910" s="57"/>
      <c r="AP2910" s="57"/>
      <c r="BA2910" s="57"/>
      <c r="BF2910" s="6" t="e">
        <f t="shared" si="135"/>
        <v>#NUM!</v>
      </c>
      <c r="BG2910" t="e">
        <f t="shared" si="136"/>
        <v>#NUM!</v>
      </c>
      <c r="BH2910" t="e">
        <f t="shared" si="137"/>
        <v>#NUM!</v>
      </c>
      <c r="BI2910" t="e">
        <f>VLOOKUP(H2910,Sheet2!$A$1:$B$270,2,FALSE)</f>
        <v>#N/A</v>
      </c>
    </row>
    <row r="2911" spans="15:61">
      <c r="O2911" s="57"/>
      <c r="P2911" s="57"/>
      <c r="BA2911" s="57"/>
      <c r="BF2911" s="6" t="e">
        <f t="shared" si="135"/>
        <v>#NUM!</v>
      </c>
      <c r="BG2911" t="e">
        <f t="shared" si="136"/>
        <v>#NUM!</v>
      </c>
      <c r="BH2911" t="e">
        <f t="shared" si="137"/>
        <v>#NUM!</v>
      </c>
      <c r="BI2911" t="e">
        <f>VLOOKUP(H2911,Sheet2!$A$1:$B$270,2,FALSE)</f>
        <v>#N/A</v>
      </c>
    </row>
    <row r="2912" spans="15:61">
      <c r="O2912" s="57"/>
      <c r="P2912" s="57"/>
      <c r="AP2912" s="57"/>
      <c r="BA2912" s="57"/>
      <c r="BF2912" s="6" t="e">
        <f t="shared" si="135"/>
        <v>#NUM!</v>
      </c>
      <c r="BG2912" t="e">
        <f t="shared" si="136"/>
        <v>#NUM!</v>
      </c>
      <c r="BH2912" t="e">
        <f t="shared" si="137"/>
        <v>#NUM!</v>
      </c>
      <c r="BI2912" t="e">
        <f>VLOOKUP(H2912,Sheet2!$A$1:$B$270,2,FALSE)</f>
        <v>#N/A</v>
      </c>
    </row>
    <row r="2913" spans="15:61">
      <c r="O2913" s="57"/>
      <c r="P2913" s="57"/>
      <c r="AO2913" s="57"/>
      <c r="AP2913" s="57"/>
      <c r="BA2913" s="57"/>
      <c r="BF2913" s="6" t="e">
        <f t="shared" si="135"/>
        <v>#NUM!</v>
      </c>
      <c r="BG2913" t="e">
        <f t="shared" si="136"/>
        <v>#NUM!</v>
      </c>
      <c r="BH2913" t="e">
        <f t="shared" si="137"/>
        <v>#NUM!</v>
      </c>
      <c r="BI2913" t="e">
        <f>VLOOKUP(H2913,Sheet2!$A$1:$B$270,2,FALSE)</f>
        <v>#N/A</v>
      </c>
    </row>
    <row r="2914" spans="15:61">
      <c r="O2914" s="57"/>
      <c r="P2914" s="57"/>
      <c r="AP2914" s="57"/>
      <c r="BA2914" s="57"/>
      <c r="BF2914" s="6" t="e">
        <f t="shared" si="135"/>
        <v>#NUM!</v>
      </c>
      <c r="BG2914" t="e">
        <f t="shared" si="136"/>
        <v>#NUM!</v>
      </c>
      <c r="BH2914" t="e">
        <f t="shared" si="137"/>
        <v>#NUM!</v>
      </c>
      <c r="BI2914" t="e">
        <f>VLOOKUP(H2914,Sheet2!$A$1:$B$270,2,FALSE)</f>
        <v>#N/A</v>
      </c>
    </row>
    <row r="2915" spans="15:61">
      <c r="O2915" s="57"/>
      <c r="P2915" s="57"/>
      <c r="AO2915" s="57"/>
      <c r="AP2915" s="57"/>
      <c r="BA2915" s="57"/>
      <c r="BF2915" s="6" t="e">
        <f t="shared" si="135"/>
        <v>#NUM!</v>
      </c>
      <c r="BG2915" t="e">
        <f t="shared" si="136"/>
        <v>#NUM!</v>
      </c>
      <c r="BH2915" t="e">
        <f t="shared" si="137"/>
        <v>#NUM!</v>
      </c>
      <c r="BI2915" t="e">
        <f>VLOOKUP(H2915,Sheet2!$A$1:$B$270,2,FALSE)</f>
        <v>#N/A</v>
      </c>
    </row>
    <row r="2916" spans="15:61">
      <c r="O2916" s="57"/>
      <c r="P2916" s="57"/>
      <c r="AO2916" s="57"/>
      <c r="AP2916" s="57"/>
      <c r="BA2916" s="57"/>
      <c r="BF2916" s="6" t="e">
        <f t="shared" si="135"/>
        <v>#NUM!</v>
      </c>
      <c r="BG2916" t="e">
        <f t="shared" si="136"/>
        <v>#NUM!</v>
      </c>
      <c r="BH2916" t="e">
        <f t="shared" si="137"/>
        <v>#NUM!</v>
      </c>
      <c r="BI2916" t="e">
        <f>VLOOKUP(H2916,Sheet2!$A$1:$B$270,2,FALSE)</f>
        <v>#N/A</v>
      </c>
    </row>
    <row r="2917" spans="15:61">
      <c r="O2917" s="57"/>
      <c r="P2917" s="57"/>
      <c r="AO2917" s="57"/>
      <c r="AP2917" s="57"/>
      <c r="BA2917" s="57"/>
      <c r="BF2917" s="6" t="e">
        <f t="shared" si="135"/>
        <v>#NUM!</v>
      </c>
      <c r="BG2917" t="e">
        <f t="shared" si="136"/>
        <v>#NUM!</v>
      </c>
      <c r="BH2917" t="e">
        <f t="shared" si="137"/>
        <v>#NUM!</v>
      </c>
      <c r="BI2917" t="e">
        <f>VLOOKUP(H2917,Sheet2!$A$1:$B$270,2,FALSE)</f>
        <v>#N/A</v>
      </c>
    </row>
    <row r="2918" spans="15:61">
      <c r="O2918" s="57"/>
      <c r="P2918" s="57"/>
      <c r="BA2918" s="57"/>
      <c r="BF2918" s="6" t="e">
        <f t="shared" si="135"/>
        <v>#NUM!</v>
      </c>
      <c r="BG2918" t="e">
        <f t="shared" si="136"/>
        <v>#NUM!</v>
      </c>
      <c r="BH2918" t="e">
        <f t="shared" si="137"/>
        <v>#NUM!</v>
      </c>
      <c r="BI2918" t="e">
        <f>VLOOKUP(H2918,Sheet2!$A$1:$B$270,2,FALSE)</f>
        <v>#N/A</v>
      </c>
    </row>
    <row r="2919" spans="15:61">
      <c r="O2919" s="57"/>
      <c r="P2919" s="57"/>
      <c r="AP2919" s="57"/>
      <c r="BA2919" s="57"/>
      <c r="BF2919" s="6" t="e">
        <f t="shared" si="135"/>
        <v>#NUM!</v>
      </c>
      <c r="BG2919" t="e">
        <f t="shared" si="136"/>
        <v>#NUM!</v>
      </c>
      <c r="BH2919" t="e">
        <f t="shared" si="137"/>
        <v>#NUM!</v>
      </c>
      <c r="BI2919" t="e">
        <f>VLOOKUP(H2919,Sheet2!$A$1:$B$270,2,FALSE)</f>
        <v>#N/A</v>
      </c>
    </row>
    <row r="2920" spans="15:61">
      <c r="O2920" s="57"/>
      <c r="P2920" s="57"/>
      <c r="BF2920" s="6" t="e">
        <f t="shared" si="135"/>
        <v>#NUM!</v>
      </c>
      <c r="BG2920" t="e">
        <f t="shared" si="136"/>
        <v>#NUM!</v>
      </c>
      <c r="BH2920" t="e">
        <f t="shared" si="137"/>
        <v>#NUM!</v>
      </c>
      <c r="BI2920" t="e">
        <f>VLOOKUP(H2920,Sheet2!$A$1:$B$270,2,FALSE)</f>
        <v>#N/A</v>
      </c>
    </row>
    <row r="2921" spans="15:61">
      <c r="O2921" s="57"/>
      <c r="P2921" s="57"/>
      <c r="AP2921" s="57"/>
      <c r="BA2921" s="57"/>
      <c r="BF2921" s="6" t="e">
        <f t="shared" si="135"/>
        <v>#NUM!</v>
      </c>
      <c r="BG2921" t="e">
        <f t="shared" si="136"/>
        <v>#NUM!</v>
      </c>
      <c r="BH2921" t="e">
        <f t="shared" si="137"/>
        <v>#NUM!</v>
      </c>
      <c r="BI2921" t="e">
        <f>VLOOKUP(H2921,Sheet2!$A$1:$B$270,2,FALSE)</f>
        <v>#N/A</v>
      </c>
    </row>
    <row r="2922" spans="15:61">
      <c r="O2922" s="57"/>
      <c r="P2922" s="57"/>
      <c r="AP2922" s="57"/>
      <c r="BA2922" s="57"/>
      <c r="BF2922" s="6" t="e">
        <f t="shared" si="135"/>
        <v>#NUM!</v>
      </c>
      <c r="BG2922" t="e">
        <f t="shared" si="136"/>
        <v>#NUM!</v>
      </c>
      <c r="BH2922" t="e">
        <f t="shared" si="137"/>
        <v>#NUM!</v>
      </c>
      <c r="BI2922" t="e">
        <f>VLOOKUP(H2922,Sheet2!$A$1:$B$270,2,FALSE)</f>
        <v>#N/A</v>
      </c>
    </row>
    <row r="2923" spans="15:61">
      <c r="O2923" s="57"/>
      <c r="P2923" s="57"/>
      <c r="AP2923" s="57"/>
      <c r="BA2923" s="57"/>
      <c r="BF2923" s="6" t="e">
        <f t="shared" si="135"/>
        <v>#NUM!</v>
      </c>
      <c r="BG2923" t="e">
        <f t="shared" si="136"/>
        <v>#NUM!</v>
      </c>
      <c r="BH2923" t="e">
        <f t="shared" si="137"/>
        <v>#NUM!</v>
      </c>
      <c r="BI2923" t="e">
        <f>VLOOKUP(H2923,Sheet2!$A$1:$B$270,2,FALSE)</f>
        <v>#N/A</v>
      </c>
    </row>
    <row r="2924" spans="15:61">
      <c r="O2924" s="57"/>
      <c r="P2924" s="57"/>
      <c r="AO2924" s="57"/>
      <c r="BA2924" s="57"/>
      <c r="BF2924" s="6" t="e">
        <f t="shared" si="135"/>
        <v>#NUM!</v>
      </c>
      <c r="BG2924" t="e">
        <f t="shared" si="136"/>
        <v>#NUM!</v>
      </c>
      <c r="BH2924" t="e">
        <f t="shared" si="137"/>
        <v>#NUM!</v>
      </c>
      <c r="BI2924" t="e">
        <f>VLOOKUP(H2924,Sheet2!$A$1:$B$270,2,FALSE)</f>
        <v>#N/A</v>
      </c>
    </row>
    <row r="2925" spans="15:61">
      <c r="O2925" s="57"/>
      <c r="P2925" s="57"/>
      <c r="AP2925" s="57"/>
      <c r="BA2925" s="57"/>
      <c r="BF2925" s="6" t="e">
        <f t="shared" si="135"/>
        <v>#NUM!</v>
      </c>
      <c r="BG2925" t="e">
        <f t="shared" si="136"/>
        <v>#NUM!</v>
      </c>
      <c r="BH2925" t="e">
        <f t="shared" si="137"/>
        <v>#NUM!</v>
      </c>
      <c r="BI2925" t="e">
        <f>VLOOKUP(H2925,Sheet2!$A$1:$B$270,2,FALSE)</f>
        <v>#N/A</v>
      </c>
    </row>
    <row r="2926" spans="15:61">
      <c r="O2926" s="57"/>
      <c r="P2926" s="57"/>
      <c r="AP2926" s="57"/>
      <c r="BA2926" s="57"/>
      <c r="BF2926" s="6" t="e">
        <f t="shared" si="135"/>
        <v>#NUM!</v>
      </c>
      <c r="BG2926" t="e">
        <f t="shared" si="136"/>
        <v>#NUM!</v>
      </c>
      <c r="BH2926" t="e">
        <f t="shared" si="137"/>
        <v>#NUM!</v>
      </c>
      <c r="BI2926" t="e">
        <f>VLOOKUP(H2926,Sheet2!$A$1:$B$270,2,FALSE)</f>
        <v>#N/A</v>
      </c>
    </row>
    <row r="2927" spans="15:61">
      <c r="O2927" s="57"/>
      <c r="P2927" s="57"/>
      <c r="AP2927" s="57"/>
      <c r="BA2927" s="57"/>
      <c r="BF2927" s="6" t="e">
        <f t="shared" si="135"/>
        <v>#NUM!</v>
      </c>
      <c r="BG2927" t="e">
        <f t="shared" si="136"/>
        <v>#NUM!</v>
      </c>
      <c r="BH2927" t="e">
        <f t="shared" si="137"/>
        <v>#NUM!</v>
      </c>
      <c r="BI2927" t="e">
        <f>VLOOKUP(H2927,Sheet2!$A$1:$B$270,2,FALSE)</f>
        <v>#N/A</v>
      </c>
    </row>
    <row r="2928" spans="15:61">
      <c r="O2928" s="57"/>
      <c r="P2928" s="57"/>
      <c r="AP2928" s="57"/>
      <c r="BA2928" s="57"/>
      <c r="BF2928" s="6" t="e">
        <f t="shared" si="135"/>
        <v>#NUM!</v>
      </c>
      <c r="BG2928" t="e">
        <f t="shared" si="136"/>
        <v>#NUM!</v>
      </c>
      <c r="BH2928" t="e">
        <f t="shared" si="137"/>
        <v>#NUM!</v>
      </c>
      <c r="BI2928" t="e">
        <f>VLOOKUP(H2928,Sheet2!$A$1:$B$270,2,FALSE)</f>
        <v>#N/A</v>
      </c>
    </row>
    <row r="2929" spans="15:61">
      <c r="O2929" s="57"/>
      <c r="P2929" s="57"/>
      <c r="AP2929" s="57"/>
      <c r="BA2929" s="57"/>
      <c r="BF2929" s="6" t="e">
        <f t="shared" si="135"/>
        <v>#NUM!</v>
      </c>
      <c r="BG2929" t="e">
        <f t="shared" si="136"/>
        <v>#NUM!</v>
      </c>
      <c r="BH2929" t="e">
        <f t="shared" si="137"/>
        <v>#NUM!</v>
      </c>
      <c r="BI2929" t="e">
        <f>VLOOKUP(H2929,Sheet2!$A$1:$B$270,2,FALSE)</f>
        <v>#N/A</v>
      </c>
    </row>
    <row r="2930" spans="15:61">
      <c r="O2930" s="57"/>
      <c r="P2930" s="57"/>
      <c r="AP2930" s="57"/>
      <c r="BA2930" s="57"/>
      <c r="BF2930" s="6" t="e">
        <f t="shared" si="135"/>
        <v>#NUM!</v>
      </c>
      <c r="BG2930" t="e">
        <f t="shared" si="136"/>
        <v>#NUM!</v>
      </c>
      <c r="BH2930" t="e">
        <f t="shared" si="137"/>
        <v>#NUM!</v>
      </c>
      <c r="BI2930" t="e">
        <f>VLOOKUP(H2930,Sheet2!$A$1:$B$270,2,FALSE)</f>
        <v>#N/A</v>
      </c>
    </row>
    <row r="2931" spans="15:61">
      <c r="O2931" s="57"/>
      <c r="P2931" s="57"/>
      <c r="BA2931" s="57"/>
      <c r="BF2931" s="6" t="e">
        <f t="shared" si="135"/>
        <v>#NUM!</v>
      </c>
      <c r="BG2931" t="e">
        <f t="shared" si="136"/>
        <v>#NUM!</v>
      </c>
      <c r="BH2931" t="e">
        <f t="shared" si="137"/>
        <v>#NUM!</v>
      </c>
      <c r="BI2931" t="e">
        <f>VLOOKUP(H2931,Sheet2!$A$1:$B$270,2,FALSE)</f>
        <v>#N/A</v>
      </c>
    </row>
    <row r="2932" spans="15:61">
      <c r="O2932" s="57"/>
      <c r="P2932" s="57"/>
      <c r="BF2932" s="6" t="e">
        <f t="shared" si="135"/>
        <v>#NUM!</v>
      </c>
      <c r="BG2932" t="e">
        <f t="shared" si="136"/>
        <v>#NUM!</v>
      </c>
      <c r="BH2932" t="e">
        <f t="shared" si="137"/>
        <v>#NUM!</v>
      </c>
      <c r="BI2932" t="e">
        <f>VLOOKUP(H2932,Sheet2!$A$1:$B$270,2,FALSE)</f>
        <v>#N/A</v>
      </c>
    </row>
    <row r="2933" spans="15:61">
      <c r="O2933" s="57"/>
      <c r="P2933" s="57"/>
      <c r="AP2933" s="57"/>
      <c r="BA2933" s="57"/>
      <c r="BF2933" s="6" t="e">
        <f t="shared" si="135"/>
        <v>#NUM!</v>
      </c>
      <c r="BG2933" t="e">
        <f t="shared" si="136"/>
        <v>#NUM!</v>
      </c>
      <c r="BH2933" t="e">
        <f t="shared" si="137"/>
        <v>#NUM!</v>
      </c>
      <c r="BI2933" t="e">
        <f>VLOOKUP(H2933,Sheet2!$A$1:$B$270,2,FALSE)</f>
        <v>#N/A</v>
      </c>
    </row>
    <row r="2934" spans="15:61">
      <c r="O2934" s="57"/>
      <c r="P2934" s="57"/>
      <c r="AP2934" s="57"/>
      <c r="BA2934" s="57"/>
      <c r="BF2934" s="6" t="e">
        <f t="shared" si="135"/>
        <v>#NUM!</v>
      </c>
      <c r="BG2934" t="e">
        <f t="shared" si="136"/>
        <v>#NUM!</v>
      </c>
      <c r="BH2934" t="e">
        <f t="shared" si="137"/>
        <v>#NUM!</v>
      </c>
      <c r="BI2934" t="e">
        <f>VLOOKUP(H2934,Sheet2!$A$1:$B$270,2,FALSE)</f>
        <v>#N/A</v>
      </c>
    </row>
    <row r="2935" spans="15:61">
      <c r="O2935" s="57"/>
      <c r="P2935" s="57"/>
      <c r="AP2935" s="57"/>
      <c r="BA2935" s="57"/>
      <c r="BF2935" s="6" t="e">
        <f t="shared" si="135"/>
        <v>#NUM!</v>
      </c>
      <c r="BG2935" t="e">
        <f t="shared" si="136"/>
        <v>#NUM!</v>
      </c>
      <c r="BH2935" t="e">
        <f t="shared" si="137"/>
        <v>#NUM!</v>
      </c>
      <c r="BI2935" t="e">
        <f>VLOOKUP(H2935,Sheet2!$A$1:$B$270,2,FALSE)</f>
        <v>#N/A</v>
      </c>
    </row>
    <row r="2936" spans="15:61">
      <c r="O2936" s="57"/>
      <c r="P2936" s="57"/>
      <c r="AO2936" s="57"/>
      <c r="AP2936" s="57"/>
      <c r="BA2936" s="57"/>
      <c r="BF2936" s="6" t="e">
        <f t="shared" si="135"/>
        <v>#NUM!</v>
      </c>
      <c r="BG2936" t="e">
        <f t="shared" si="136"/>
        <v>#NUM!</v>
      </c>
      <c r="BH2936" t="e">
        <f t="shared" si="137"/>
        <v>#NUM!</v>
      </c>
      <c r="BI2936" t="e">
        <f>VLOOKUP(H2936,Sheet2!$A$1:$B$270,2,FALSE)</f>
        <v>#N/A</v>
      </c>
    </row>
    <row r="2937" spans="15:61">
      <c r="O2937" s="57"/>
      <c r="P2937" s="57"/>
      <c r="AO2937" s="57"/>
      <c r="BA2937" s="57"/>
      <c r="BF2937" s="6" t="e">
        <f t="shared" si="135"/>
        <v>#NUM!</v>
      </c>
      <c r="BG2937" t="e">
        <f t="shared" si="136"/>
        <v>#NUM!</v>
      </c>
      <c r="BH2937" t="e">
        <f t="shared" si="137"/>
        <v>#NUM!</v>
      </c>
      <c r="BI2937" t="e">
        <f>VLOOKUP(H2937,Sheet2!$A$1:$B$270,2,FALSE)</f>
        <v>#N/A</v>
      </c>
    </row>
    <row r="2938" spans="15:61">
      <c r="O2938" s="57"/>
      <c r="P2938" s="57"/>
      <c r="AP2938" s="57"/>
      <c r="BA2938" s="57"/>
      <c r="BF2938" s="6" t="e">
        <f t="shared" si="135"/>
        <v>#NUM!</v>
      </c>
      <c r="BG2938" t="e">
        <f t="shared" si="136"/>
        <v>#NUM!</v>
      </c>
      <c r="BH2938" t="e">
        <f t="shared" si="137"/>
        <v>#NUM!</v>
      </c>
      <c r="BI2938" t="e">
        <f>VLOOKUP(H2938,Sheet2!$A$1:$B$270,2,FALSE)</f>
        <v>#N/A</v>
      </c>
    </row>
    <row r="2939" spans="15:61">
      <c r="O2939" s="57"/>
      <c r="P2939" s="57"/>
      <c r="BA2939" s="57"/>
      <c r="BF2939" s="6" t="e">
        <f t="shared" si="135"/>
        <v>#NUM!</v>
      </c>
      <c r="BG2939" t="e">
        <f t="shared" si="136"/>
        <v>#NUM!</v>
      </c>
      <c r="BH2939" t="e">
        <f t="shared" si="137"/>
        <v>#NUM!</v>
      </c>
      <c r="BI2939" t="e">
        <f>VLOOKUP(H2939,Sheet2!$A$1:$B$270,2,FALSE)</f>
        <v>#N/A</v>
      </c>
    </row>
    <row r="2940" spans="15:61">
      <c r="O2940" s="57"/>
      <c r="P2940" s="57"/>
      <c r="AO2940" s="57"/>
      <c r="AP2940" s="57"/>
      <c r="BA2940" s="57"/>
      <c r="BF2940" s="6" t="e">
        <f t="shared" si="135"/>
        <v>#NUM!</v>
      </c>
      <c r="BG2940" t="e">
        <f t="shared" si="136"/>
        <v>#NUM!</v>
      </c>
      <c r="BH2940" t="e">
        <f t="shared" si="137"/>
        <v>#NUM!</v>
      </c>
      <c r="BI2940" t="e">
        <f>VLOOKUP(H2940,Sheet2!$A$1:$B$270,2,FALSE)</f>
        <v>#N/A</v>
      </c>
    </row>
    <row r="2941" spans="15:61">
      <c r="O2941" s="57"/>
      <c r="P2941" s="57"/>
      <c r="AO2941" s="57"/>
      <c r="AP2941" s="57"/>
      <c r="BA2941" s="57"/>
      <c r="BF2941" s="6" t="e">
        <f t="shared" si="135"/>
        <v>#NUM!</v>
      </c>
      <c r="BG2941" t="e">
        <f t="shared" si="136"/>
        <v>#NUM!</v>
      </c>
      <c r="BH2941" t="e">
        <f t="shared" si="137"/>
        <v>#NUM!</v>
      </c>
      <c r="BI2941" t="e">
        <f>VLOOKUP(H2941,Sheet2!$A$1:$B$270,2,FALSE)</f>
        <v>#N/A</v>
      </c>
    </row>
    <row r="2942" spans="15:61">
      <c r="O2942" s="57"/>
      <c r="P2942" s="57"/>
      <c r="AP2942" s="57"/>
      <c r="BA2942" s="57"/>
      <c r="BF2942" s="6" t="e">
        <f t="shared" si="135"/>
        <v>#NUM!</v>
      </c>
      <c r="BG2942" t="e">
        <f t="shared" si="136"/>
        <v>#NUM!</v>
      </c>
      <c r="BH2942" t="e">
        <f t="shared" si="137"/>
        <v>#NUM!</v>
      </c>
      <c r="BI2942" t="e">
        <f>VLOOKUP(H2942,Sheet2!$A$1:$B$270,2,FALSE)</f>
        <v>#N/A</v>
      </c>
    </row>
    <row r="2943" spans="15:61">
      <c r="O2943" s="57"/>
      <c r="P2943" s="57"/>
      <c r="BA2943" s="57"/>
      <c r="BF2943" s="6" t="e">
        <f t="shared" si="135"/>
        <v>#NUM!</v>
      </c>
      <c r="BG2943" t="e">
        <f t="shared" si="136"/>
        <v>#NUM!</v>
      </c>
      <c r="BH2943" t="e">
        <f t="shared" si="137"/>
        <v>#NUM!</v>
      </c>
      <c r="BI2943" t="e">
        <f>VLOOKUP(H2943,Sheet2!$A$1:$B$270,2,FALSE)</f>
        <v>#N/A</v>
      </c>
    </row>
    <row r="2944" spans="15:61">
      <c r="O2944" s="57"/>
      <c r="P2944" s="57"/>
      <c r="AO2944" s="57"/>
      <c r="AP2944" s="57"/>
      <c r="BA2944" s="57"/>
      <c r="BF2944" s="6" t="e">
        <f t="shared" si="135"/>
        <v>#NUM!</v>
      </c>
      <c r="BG2944" t="e">
        <f t="shared" si="136"/>
        <v>#NUM!</v>
      </c>
      <c r="BH2944" t="e">
        <f t="shared" si="137"/>
        <v>#NUM!</v>
      </c>
      <c r="BI2944" t="e">
        <f>VLOOKUP(H2944,Sheet2!$A$1:$B$270,2,FALSE)</f>
        <v>#N/A</v>
      </c>
    </row>
    <row r="2945" spans="15:61">
      <c r="O2945" s="57"/>
      <c r="P2945" s="57"/>
      <c r="AP2945" s="57"/>
      <c r="BA2945" s="57"/>
      <c r="BF2945" s="6" t="e">
        <f t="shared" si="135"/>
        <v>#NUM!</v>
      </c>
      <c r="BG2945" t="e">
        <f t="shared" si="136"/>
        <v>#NUM!</v>
      </c>
      <c r="BH2945" t="e">
        <f t="shared" si="137"/>
        <v>#NUM!</v>
      </c>
      <c r="BI2945" t="e">
        <f>VLOOKUP(H2945,Sheet2!$A$1:$B$270,2,FALSE)</f>
        <v>#N/A</v>
      </c>
    </row>
    <row r="2946" spans="15:61">
      <c r="O2946" s="57"/>
      <c r="P2946" s="57"/>
      <c r="AP2946" s="57"/>
      <c r="BA2946" s="57"/>
      <c r="BF2946" s="6" t="e">
        <f t="shared" si="135"/>
        <v>#NUM!</v>
      </c>
      <c r="BG2946" t="e">
        <f t="shared" si="136"/>
        <v>#NUM!</v>
      </c>
      <c r="BH2946" t="e">
        <f t="shared" si="137"/>
        <v>#NUM!</v>
      </c>
      <c r="BI2946" t="e">
        <f>VLOOKUP(H2946,Sheet2!$A$1:$B$270,2,FALSE)</f>
        <v>#N/A</v>
      </c>
    </row>
    <row r="2947" spans="15:61">
      <c r="O2947" s="57"/>
      <c r="P2947" s="57"/>
      <c r="AP2947" s="57"/>
      <c r="BA2947" s="57"/>
      <c r="BF2947" s="6" t="e">
        <f t="shared" ref="BF2947:BF3010" si="138">DATE(BC2947,BD2947,BE2947)</f>
        <v>#NUM!</v>
      </c>
      <c r="BG2947" t="e">
        <f t="shared" ref="BG2947:BG3010" si="139">BF2947-BA2947</f>
        <v>#NUM!</v>
      </c>
      <c r="BH2947" t="e">
        <f t="shared" ref="BH2947:BH3010" si="140">IF(BG2947=1,"COMPLY",IF(BG2947&lt;1,"COMPLY","NOT COMPLY"))</f>
        <v>#NUM!</v>
      </c>
      <c r="BI2947" t="e">
        <f>VLOOKUP(H2947,Sheet2!$A$1:$B$270,2,FALSE)</f>
        <v>#N/A</v>
      </c>
    </row>
    <row r="2948" spans="15:61">
      <c r="O2948" s="57"/>
      <c r="P2948" s="57"/>
      <c r="AP2948" s="57"/>
      <c r="BA2948" s="57"/>
      <c r="BF2948" s="6" t="e">
        <f t="shared" si="138"/>
        <v>#NUM!</v>
      </c>
      <c r="BG2948" t="e">
        <f t="shared" si="139"/>
        <v>#NUM!</v>
      </c>
      <c r="BH2948" t="e">
        <f t="shared" si="140"/>
        <v>#NUM!</v>
      </c>
      <c r="BI2948" t="e">
        <f>VLOOKUP(H2948,Sheet2!$A$1:$B$270,2,FALSE)</f>
        <v>#N/A</v>
      </c>
    </row>
    <row r="2949" spans="15:61">
      <c r="O2949" s="57"/>
      <c r="P2949" s="57"/>
      <c r="AO2949" s="57"/>
      <c r="AP2949" s="57"/>
      <c r="BA2949" s="57"/>
      <c r="BF2949" s="6" t="e">
        <f t="shared" si="138"/>
        <v>#NUM!</v>
      </c>
      <c r="BG2949" t="e">
        <f t="shared" si="139"/>
        <v>#NUM!</v>
      </c>
      <c r="BH2949" t="e">
        <f t="shared" si="140"/>
        <v>#NUM!</v>
      </c>
      <c r="BI2949" t="e">
        <f>VLOOKUP(H2949,Sheet2!$A$1:$B$270,2,FALSE)</f>
        <v>#N/A</v>
      </c>
    </row>
    <row r="2950" spans="15:61">
      <c r="O2950" s="57"/>
      <c r="P2950" s="57"/>
      <c r="AP2950" s="57"/>
      <c r="BA2950" s="57"/>
      <c r="BF2950" s="6" t="e">
        <f t="shared" si="138"/>
        <v>#NUM!</v>
      </c>
      <c r="BG2950" t="e">
        <f t="shared" si="139"/>
        <v>#NUM!</v>
      </c>
      <c r="BH2950" t="e">
        <f t="shared" si="140"/>
        <v>#NUM!</v>
      </c>
      <c r="BI2950" t="e">
        <f>VLOOKUP(H2950,Sheet2!$A$1:$B$270,2,FALSE)</f>
        <v>#N/A</v>
      </c>
    </row>
    <row r="2951" spans="15:61">
      <c r="O2951" s="57"/>
      <c r="P2951" s="57"/>
      <c r="AP2951" s="57"/>
      <c r="BA2951" s="57"/>
      <c r="BF2951" s="6" t="e">
        <f t="shared" si="138"/>
        <v>#NUM!</v>
      </c>
      <c r="BG2951" t="e">
        <f t="shared" si="139"/>
        <v>#NUM!</v>
      </c>
      <c r="BH2951" t="e">
        <f t="shared" si="140"/>
        <v>#NUM!</v>
      </c>
      <c r="BI2951" t="e">
        <f>VLOOKUP(H2951,Sheet2!$A$1:$B$270,2,FALSE)</f>
        <v>#N/A</v>
      </c>
    </row>
    <row r="2952" spans="15:61">
      <c r="O2952" s="57"/>
      <c r="P2952" s="57"/>
      <c r="AP2952" s="57"/>
      <c r="BA2952" s="57"/>
      <c r="BF2952" s="6" t="e">
        <f t="shared" si="138"/>
        <v>#NUM!</v>
      </c>
      <c r="BG2952" t="e">
        <f t="shared" si="139"/>
        <v>#NUM!</v>
      </c>
      <c r="BH2952" t="e">
        <f t="shared" si="140"/>
        <v>#NUM!</v>
      </c>
      <c r="BI2952" t="e">
        <f>VLOOKUP(H2952,Sheet2!$A$1:$B$270,2,FALSE)</f>
        <v>#N/A</v>
      </c>
    </row>
    <row r="2953" spans="15:61">
      <c r="O2953" s="57"/>
      <c r="P2953" s="57"/>
      <c r="BF2953" s="6" t="e">
        <f t="shared" si="138"/>
        <v>#NUM!</v>
      </c>
      <c r="BG2953" t="e">
        <f t="shared" si="139"/>
        <v>#NUM!</v>
      </c>
      <c r="BH2953" t="e">
        <f t="shared" si="140"/>
        <v>#NUM!</v>
      </c>
      <c r="BI2953" t="e">
        <f>VLOOKUP(H2953,Sheet2!$A$1:$B$270,2,FALSE)</f>
        <v>#N/A</v>
      </c>
    </row>
    <row r="2954" spans="15:61">
      <c r="O2954" s="57"/>
      <c r="P2954" s="57"/>
      <c r="BA2954" s="57"/>
      <c r="BF2954" s="6" t="e">
        <f t="shared" si="138"/>
        <v>#NUM!</v>
      </c>
      <c r="BG2954" t="e">
        <f t="shared" si="139"/>
        <v>#NUM!</v>
      </c>
      <c r="BH2954" t="e">
        <f t="shared" si="140"/>
        <v>#NUM!</v>
      </c>
      <c r="BI2954" t="e">
        <f>VLOOKUP(H2954,Sheet2!$A$1:$B$270,2,FALSE)</f>
        <v>#N/A</v>
      </c>
    </row>
    <row r="2955" spans="15:61">
      <c r="O2955" s="57"/>
      <c r="P2955" s="57"/>
      <c r="AP2955" s="57"/>
      <c r="BA2955" s="57"/>
      <c r="BF2955" s="6" t="e">
        <f t="shared" si="138"/>
        <v>#NUM!</v>
      </c>
      <c r="BG2955" t="e">
        <f t="shared" si="139"/>
        <v>#NUM!</v>
      </c>
      <c r="BH2955" t="e">
        <f t="shared" si="140"/>
        <v>#NUM!</v>
      </c>
      <c r="BI2955" t="e">
        <f>VLOOKUP(H2955,Sheet2!$A$1:$B$270,2,FALSE)</f>
        <v>#N/A</v>
      </c>
    </row>
    <row r="2956" spans="15:61">
      <c r="O2956" s="57"/>
      <c r="P2956" s="57"/>
      <c r="AP2956" s="57"/>
      <c r="BA2956" s="57"/>
      <c r="BF2956" s="6" t="e">
        <f t="shared" si="138"/>
        <v>#NUM!</v>
      </c>
      <c r="BG2956" t="e">
        <f t="shared" si="139"/>
        <v>#NUM!</v>
      </c>
      <c r="BH2956" t="e">
        <f t="shared" si="140"/>
        <v>#NUM!</v>
      </c>
      <c r="BI2956" t="e">
        <f>VLOOKUP(H2956,Sheet2!$A$1:$B$270,2,FALSE)</f>
        <v>#N/A</v>
      </c>
    </row>
    <row r="2957" spans="15:61">
      <c r="O2957" s="57"/>
      <c r="P2957" s="57"/>
      <c r="AP2957" s="57"/>
      <c r="BA2957" s="57"/>
      <c r="BF2957" s="6" t="e">
        <f t="shared" si="138"/>
        <v>#NUM!</v>
      </c>
      <c r="BG2957" t="e">
        <f t="shared" si="139"/>
        <v>#NUM!</v>
      </c>
      <c r="BH2957" t="e">
        <f t="shared" si="140"/>
        <v>#NUM!</v>
      </c>
      <c r="BI2957" t="e">
        <f>VLOOKUP(H2957,Sheet2!$A$1:$B$270,2,FALSE)</f>
        <v>#N/A</v>
      </c>
    </row>
    <row r="2958" spans="15:61">
      <c r="O2958" s="57"/>
      <c r="P2958" s="57"/>
      <c r="AP2958" s="57"/>
      <c r="BA2958" s="57"/>
      <c r="BF2958" s="6" t="e">
        <f t="shared" si="138"/>
        <v>#NUM!</v>
      </c>
      <c r="BG2958" t="e">
        <f t="shared" si="139"/>
        <v>#NUM!</v>
      </c>
      <c r="BH2958" t="e">
        <f t="shared" si="140"/>
        <v>#NUM!</v>
      </c>
      <c r="BI2958" t="e">
        <f>VLOOKUP(H2958,Sheet2!$A$1:$B$270,2,FALSE)</f>
        <v>#N/A</v>
      </c>
    </row>
    <row r="2959" spans="15:61">
      <c r="O2959" s="57"/>
      <c r="P2959" s="57"/>
      <c r="AO2959" s="57"/>
      <c r="AP2959" s="57"/>
      <c r="BA2959" s="57"/>
      <c r="BF2959" s="6" t="e">
        <f t="shared" si="138"/>
        <v>#NUM!</v>
      </c>
      <c r="BG2959" t="e">
        <f t="shared" si="139"/>
        <v>#NUM!</v>
      </c>
      <c r="BH2959" t="e">
        <f t="shared" si="140"/>
        <v>#NUM!</v>
      </c>
      <c r="BI2959" t="e">
        <f>VLOOKUP(H2959,Sheet2!$A$1:$B$270,2,FALSE)</f>
        <v>#N/A</v>
      </c>
    </row>
    <row r="2960" spans="15:61">
      <c r="O2960" s="57"/>
      <c r="P2960" s="57"/>
      <c r="BA2960" s="57"/>
      <c r="BF2960" s="6" t="e">
        <f t="shared" si="138"/>
        <v>#NUM!</v>
      </c>
      <c r="BG2960" t="e">
        <f t="shared" si="139"/>
        <v>#NUM!</v>
      </c>
      <c r="BH2960" t="e">
        <f t="shared" si="140"/>
        <v>#NUM!</v>
      </c>
      <c r="BI2960" t="e">
        <f>VLOOKUP(H2960,Sheet2!$A$1:$B$270,2,FALSE)</f>
        <v>#N/A</v>
      </c>
    </row>
    <row r="2961" spans="15:61">
      <c r="O2961" s="57"/>
      <c r="P2961" s="57"/>
      <c r="AO2961" s="57"/>
      <c r="AP2961" s="57"/>
      <c r="BA2961" s="57"/>
      <c r="BF2961" s="6" t="e">
        <f t="shared" si="138"/>
        <v>#NUM!</v>
      </c>
      <c r="BG2961" t="e">
        <f t="shared" si="139"/>
        <v>#NUM!</v>
      </c>
      <c r="BH2961" t="e">
        <f t="shared" si="140"/>
        <v>#NUM!</v>
      </c>
      <c r="BI2961" t="e">
        <f>VLOOKUP(H2961,Sheet2!$A$1:$B$270,2,FALSE)</f>
        <v>#N/A</v>
      </c>
    </row>
    <row r="2962" spans="15:61">
      <c r="O2962" s="57"/>
      <c r="P2962" s="57"/>
      <c r="AP2962" s="57"/>
      <c r="BA2962" s="57"/>
      <c r="BF2962" s="6" t="e">
        <f t="shared" si="138"/>
        <v>#NUM!</v>
      </c>
      <c r="BG2962" t="e">
        <f t="shared" si="139"/>
        <v>#NUM!</v>
      </c>
      <c r="BH2962" t="e">
        <f t="shared" si="140"/>
        <v>#NUM!</v>
      </c>
      <c r="BI2962" t="e">
        <f>VLOOKUP(H2962,Sheet2!$A$1:$B$270,2,FALSE)</f>
        <v>#N/A</v>
      </c>
    </row>
    <row r="2963" spans="15:61">
      <c r="O2963" s="57"/>
      <c r="P2963" s="57"/>
      <c r="AP2963" s="57"/>
      <c r="BA2963" s="57"/>
      <c r="BF2963" s="6" t="e">
        <f t="shared" si="138"/>
        <v>#NUM!</v>
      </c>
      <c r="BG2963" t="e">
        <f t="shared" si="139"/>
        <v>#NUM!</v>
      </c>
      <c r="BH2963" t="e">
        <f t="shared" si="140"/>
        <v>#NUM!</v>
      </c>
      <c r="BI2963" t="e">
        <f>VLOOKUP(H2963,Sheet2!$A$1:$B$270,2,FALSE)</f>
        <v>#N/A</v>
      </c>
    </row>
    <row r="2964" spans="15:61">
      <c r="O2964" s="57"/>
      <c r="P2964" s="57"/>
      <c r="AP2964" s="57"/>
      <c r="BA2964" s="57"/>
      <c r="BF2964" s="6" t="e">
        <f t="shared" si="138"/>
        <v>#NUM!</v>
      </c>
      <c r="BG2964" t="e">
        <f t="shared" si="139"/>
        <v>#NUM!</v>
      </c>
      <c r="BH2964" t="e">
        <f t="shared" si="140"/>
        <v>#NUM!</v>
      </c>
      <c r="BI2964" t="e">
        <f>VLOOKUP(H2964,Sheet2!$A$1:$B$270,2,FALSE)</f>
        <v>#N/A</v>
      </c>
    </row>
    <row r="2965" spans="15:61">
      <c r="O2965" s="57"/>
      <c r="P2965" s="57"/>
      <c r="BA2965" s="57"/>
      <c r="BF2965" s="6" t="e">
        <f t="shared" si="138"/>
        <v>#NUM!</v>
      </c>
      <c r="BG2965" t="e">
        <f t="shared" si="139"/>
        <v>#NUM!</v>
      </c>
      <c r="BH2965" t="e">
        <f t="shared" si="140"/>
        <v>#NUM!</v>
      </c>
      <c r="BI2965" t="e">
        <f>VLOOKUP(H2965,Sheet2!$A$1:$B$270,2,FALSE)</f>
        <v>#N/A</v>
      </c>
    </row>
    <row r="2966" spans="15:61">
      <c r="O2966" s="57"/>
      <c r="P2966" s="57"/>
      <c r="AP2966" s="57"/>
      <c r="BA2966" s="57"/>
      <c r="BF2966" s="6" t="e">
        <f t="shared" si="138"/>
        <v>#NUM!</v>
      </c>
      <c r="BG2966" t="e">
        <f t="shared" si="139"/>
        <v>#NUM!</v>
      </c>
      <c r="BH2966" t="e">
        <f t="shared" si="140"/>
        <v>#NUM!</v>
      </c>
      <c r="BI2966" t="e">
        <f>VLOOKUP(H2966,Sheet2!$A$1:$B$270,2,FALSE)</f>
        <v>#N/A</v>
      </c>
    </row>
    <row r="2967" spans="15:61">
      <c r="O2967" s="57"/>
      <c r="P2967" s="57"/>
      <c r="AO2967" s="57"/>
      <c r="AP2967" s="57"/>
      <c r="BA2967" s="57"/>
      <c r="BF2967" s="6" t="e">
        <f t="shared" si="138"/>
        <v>#NUM!</v>
      </c>
      <c r="BG2967" t="e">
        <f t="shared" si="139"/>
        <v>#NUM!</v>
      </c>
      <c r="BH2967" t="e">
        <f t="shared" si="140"/>
        <v>#NUM!</v>
      </c>
      <c r="BI2967" t="e">
        <f>VLOOKUP(H2967,Sheet2!$A$1:$B$270,2,FALSE)</f>
        <v>#N/A</v>
      </c>
    </row>
    <row r="2968" spans="15:61">
      <c r="O2968" s="57"/>
      <c r="P2968" s="57"/>
      <c r="AP2968" s="57"/>
      <c r="BA2968" s="57"/>
      <c r="BF2968" s="6" t="e">
        <f t="shared" si="138"/>
        <v>#NUM!</v>
      </c>
      <c r="BG2968" t="e">
        <f t="shared" si="139"/>
        <v>#NUM!</v>
      </c>
      <c r="BH2968" t="e">
        <f t="shared" si="140"/>
        <v>#NUM!</v>
      </c>
      <c r="BI2968" t="e">
        <f>VLOOKUP(H2968,Sheet2!$A$1:$B$270,2,FALSE)</f>
        <v>#N/A</v>
      </c>
    </row>
    <row r="2969" spans="15:61">
      <c r="O2969" s="57"/>
      <c r="P2969" s="57"/>
      <c r="BA2969" s="57"/>
      <c r="BF2969" s="6" t="e">
        <f t="shared" si="138"/>
        <v>#NUM!</v>
      </c>
      <c r="BG2969" t="e">
        <f t="shared" si="139"/>
        <v>#NUM!</v>
      </c>
      <c r="BH2969" t="e">
        <f t="shared" si="140"/>
        <v>#NUM!</v>
      </c>
      <c r="BI2969" t="e">
        <f>VLOOKUP(H2969,Sheet2!$A$1:$B$270,2,FALSE)</f>
        <v>#N/A</v>
      </c>
    </row>
    <row r="2970" spans="15:61">
      <c r="O2970" s="57"/>
      <c r="P2970" s="57"/>
      <c r="AP2970" s="57"/>
      <c r="BA2970" s="57"/>
      <c r="BF2970" s="6" t="e">
        <f t="shared" si="138"/>
        <v>#NUM!</v>
      </c>
      <c r="BG2970" t="e">
        <f t="shared" si="139"/>
        <v>#NUM!</v>
      </c>
      <c r="BH2970" t="e">
        <f t="shared" si="140"/>
        <v>#NUM!</v>
      </c>
      <c r="BI2970" t="e">
        <f>VLOOKUP(H2970,Sheet2!$A$1:$B$270,2,FALSE)</f>
        <v>#N/A</v>
      </c>
    </row>
    <row r="2971" spans="15:61">
      <c r="O2971" s="57"/>
      <c r="P2971" s="57"/>
      <c r="BA2971" s="57"/>
      <c r="BF2971" s="6" t="e">
        <f t="shared" si="138"/>
        <v>#NUM!</v>
      </c>
      <c r="BG2971" t="e">
        <f t="shared" si="139"/>
        <v>#NUM!</v>
      </c>
      <c r="BH2971" t="e">
        <f t="shared" si="140"/>
        <v>#NUM!</v>
      </c>
      <c r="BI2971" t="e">
        <f>VLOOKUP(H2971,Sheet2!$A$1:$B$270,2,FALSE)</f>
        <v>#N/A</v>
      </c>
    </row>
    <row r="2972" spans="15:61">
      <c r="O2972" s="57"/>
      <c r="P2972" s="57"/>
      <c r="AP2972" s="57"/>
      <c r="BA2972" s="57"/>
      <c r="BF2972" s="6" t="e">
        <f t="shared" si="138"/>
        <v>#NUM!</v>
      </c>
      <c r="BG2972" t="e">
        <f t="shared" si="139"/>
        <v>#NUM!</v>
      </c>
      <c r="BH2972" t="e">
        <f t="shared" si="140"/>
        <v>#NUM!</v>
      </c>
      <c r="BI2972" t="e">
        <f>VLOOKUP(H2972,Sheet2!$A$1:$B$270,2,FALSE)</f>
        <v>#N/A</v>
      </c>
    </row>
    <row r="2973" spans="15:61">
      <c r="O2973" s="57"/>
      <c r="P2973" s="57"/>
      <c r="BA2973" s="57"/>
      <c r="BF2973" s="6" t="e">
        <f t="shared" si="138"/>
        <v>#NUM!</v>
      </c>
      <c r="BG2973" t="e">
        <f t="shared" si="139"/>
        <v>#NUM!</v>
      </c>
      <c r="BH2973" t="e">
        <f t="shared" si="140"/>
        <v>#NUM!</v>
      </c>
      <c r="BI2973" t="e">
        <f>VLOOKUP(H2973,Sheet2!$A$1:$B$270,2,FALSE)</f>
        <v>#N/A</v>
      </c>
    </row>
    <row r="2974" spans="15:61">
      <c r="O2974" s="57"/>
      <c r="P2974" s="57"/>
      <c r="AO2974" s="57"/>
      <c r="AP2974" s="57"/>
      <c r="BA2974" s="57"/>
      <c r="BF2974" s="6" t="e">
        <f t="shared" si="138"/>
        <v>#NUM!</v>
      </c>
      <c r="BG2974" t="e">
        <f t="shared" si="139"/>
        <v>#NUM!</v>
      </c>
      <c r="BH2974" t="e">
        <f t="shared" si="140"/>
        <v>#NUM!</v>
      </c>
      <c r="BI2974" t="e">
        <f>VLOOKUP(H2974,Sheet2!$A$1:$B$270,2,FALSE)</f>
        <v>#N/A</v>
      </c>
    </row>
    <row r="2975" spans="15:61">
      <c r="O2975" s="57"/>
      <c r="P2975" s="57"/>
      <c r="AP2975" s="57"/>
      <c r="BA2975" s="57"/>
      <c r="BF2975" s="6" t="e">
        <f t="shared" si="138"/>
        <v>#NUM!</v>
      </c>
      <c r="BG2975" t="e">
        <f t="shared" si="139"/>
        <v>#NUM!</v>
      </c>
      <c r="BH2975" t="e">
        <f t="shared" si="140"/>
        <v>#NUM!</v>
      </c>
      <c r="BI2975" t="e">
        <f>VLOOKUP(H2975,Sheet2!$A$1:$B$270,2,FALSE)</f>
        <v>#N/A</v>
      </c>
    </row>
    <row r="2976" spans="15:61">
      <c r="O2976" s="57"/>
      <c r="P2976" s="57"/>
      <c r="AP2976" s="57"/>
      <c r="BA2976" s="57"/>
      <c r="BF2976" s="6" t="e">
        <f t="shared" si="138"/>
        <v>#NUM!</v>
      </c>
      <c r="BG2976" t="e">
        <f t="shared" si="139"/>
        <v>#NUM!</v>
      </c>
      <c r="BH2976" t="e">
        <f t="shared" si="140"/>
        <v>#NUM!</v>
      </c>
      <c r="BI2976" t="e">
        <f>VLOOKUP(H2976,Sheet2!$A$1:$B$270,2,FALSE)</f>
        <v>#N/A</v>
      </c>
    </row>
    <row r="2977" spans="15:61">
      <c r="O2977" s="57"/>
      <c r="P2977" s="57"/>
      <c r="AP2977" s="57"/>
      <c r="BA2977" s="57"/>
      <c r="BF2977" s="6" t="e">
        <f t="shared" si="138"/>
        <v>#NUM!</v>
      </c>
      <c r="BG2977" t="e">
        <f t="shared" si="139"/>
        <v>#NUM!</v>
      </c>
      <c r="BH2977" t="e">
        <f t="shared" si="140"/>
        <v>#NUM!</v>
      </c>
      <c r="BI2977" t="e">
        <f>VLOOKUP(H2977,Sheet2!$A$1:$B$270,2,FALSE)</f>
        <v>#N/A</v>
      </c>
    </row>
    <row r="2978" spans="15:61">
      <c r="O2978" s="57"/>
      <c r="P2978" s="57"/>
      <c r="AP2978" s="57"/>
      <c r="BA2978" s="57"/>
      <c r="BF2978" s="6" t="e">
        <f t="shared" si="138"/>
        <v>#NUM!</v>
      </c>
      <c r="BG2978" t="e">
        <f t="shared" si="139"/>
        <v>#NUM!</v>
      </c>
      <c r="BH2978" t="e">
        <f t="shared" si="140"/>
        <v>#NUM!</v>
      </c>
      <c r="BI2978" t="e">
        <f>VLOOKUP(H2978,Sheet2!$A$1:$B$270,2,FALSE)</f>
        <v>#N/A</v>
      </c>
    </row>
    <row r="2979" spans="15:61">
      <c r="O2979" s="57"/>
      <c r="P2979" s="57"/>
      <c r="AO2979" s="57"/>
      <c r="BA2979" s="57"/>
      <c r="BF2979" s="6" t="e">
        <f t="shared" si="138"/>
        <v>#NUM!</v>
      </c>
      <c r="BG2979" t="e">
        <f t="shared" si="139"/>
        <v>#NUM!</v>
      </c>
      <c r="BH2979" t="e">
        <f t="shared" si="140"/>
        <v>#NUM!</v>
      </c>
      <c r="BI2979" t="e">
        <f>VLOOKUP(H2979,Sheet2!$A$1:$B$270,2,FALSE)</f>
        <v>#N/A</v>
      </c>
    </row>
    <row r="2980" spans="15:61">
      <c r="O2980" s="57"/>
      <c r="P2980" s="57"/>
      <c r="AP2980" s="57"/>
      <c r="BA2980" s="57"/>
      <c r="BF2980" s="6" t="e">
        <f t="shared" si="138"/>
        <v>#NUM!</v>
      </c>
      <c r="BG2980" t="e">
        <f t="shared" si="139"/>
        <v>#NUM!</v>
      </c>
      <c r="BH2980" t="e">
        <f t="shared" si="140"/>
        <v>#NUM!</v>
      </c>
      <c r="BI2980" t="e">
        <f>VLOOKUP(H2980,Sheet2!$A$1:$B$270,2,FALSE)</f>
        <v>#N/A</v>
      </c>
    </row>
    <row r="2981" spans="15:61">
      <c r="O2981" s="57"/>
      <c r="P2981" s="57"/>
      <c r="AO2981" s="57"/>
      <c r="AP2981" s="57"/>
      <c r="BA2981" s="57"/>
      <c r="BF2981" s="6" t="e">
        <f t="shared" si="138"/>
        <v>#NUM!</v>
      </c>
      <c r="BG2981" t="e">
        <f t="shared" si="139"/>
        <v>#NUM!</v>
      </c>
      <c r="BH2981" t="e">
        <f t="shared" si="140"/>
        <v>#NUM!</v>
      </c>
      <c r="BI2981" t="e">
        <f>VLOOKUP(H2981,Sheet2!$A$1:$B$270,2,FALSE)</f>
        <v>#N/A</v>
      </c>
    </row>
    <row r="2982" spans="15:61">
      <c r="O2982" s="57"/>
      <c r="P2982" s="57"/>
      <c r="AO2982" s="57"/>
      <c r="AP2982" s="57"/>
      <c r="BA2982" s="57"/>
      <c r="BF2982" s="6" t="e">
        <f t="shared" si="138"/>
        <v>#NUM!</v>
      </c>
      <c r="BG2982" t="e">
        <f t="shared" si="139"/>
        <v>#NUM!</v>
      </c>
      <c r="BH2982" t="e">
        <f t="shared" si="140"/>
        <v>#NUM!</v>
      </c>
      <c r="BI2982" t="e">
        <f>VLOOKUP(H2982,Sheet2!$A$1:$B$270,2,FALSE)</f>
        <v>#N/A</v>
      </c>
    </row>
    <row r="2983" spans="15:61">
      <c r="O2983" s="57"/>
      <c r="P2983" s="57"/>
      <c r="AO2983" s="57"/>
      <c r="AP2983" s="57"/>
      <c r="BA2983" s="57"/>
      <c r="BF2983" s="6" t="e">
        <f t="shared" si="138"/>
        <v>#NUM!</v>
      </c>
      <c r="BG2983" t="e">
        <f t="shared" si="139"/>
        <v>#NUM!</v>
      </c>
      <c r="BH2983" t="e">
        <f t="shared" si="140"/>
        <v>#NUM!</v>
      </c>
      <c r="BI2983" t="e">
        <f>VLOOKUP(H2983,Sheet2!$A$1:$B$270,2,FALSE)</f>
        <v>#N/A</v>
      </c>
    </row>
    <row r="2984" spans="15:61">
      <c r="O2984" s="57"/>
      <c r="P2984" s="57"/>
      <c r="AP2984" s="57"/>
      <c r="BA2984" s="57"/>
      <c r="BF2984" s="6" t="e">
        <f t="shared" si="138"/>
        <v>#NUM!</v>
      </c>
      <c r="BG2984" t="e">
        <f t="shared" si="139"/>
        <v>#NUM!</v>
      </c>
      <c r="BH2984" t="e">
        <f t="shared" si="140"/>
        <v>#NUM!</v>
      </c>
      <c r="BI2984" t="e">
        <f>VLOOKUP(H2984,Sheet2!$A$1:$B$270,2,FALSE)</f>
        <v>#N/A</v>
      </c>
    </row>
    <row r="2985" spans="15:61">
      <c r="O2985" s="57"/>
      <c r="P2985" s="57"/>
      <c r="AO2985" s="57"/>
      <c r="AP2985" s="57"/>
      <c r="BA2985" s="57"/>
      <c r="BF2985" s="6" t="e">
        <f t="shared" si="138"/>
        <v>#NUM!</v>
      </c>
      <c r="BG2985" t="e">
        <f t="shared" si="139"/>
        <v>#NUM!</v>
      </c>
      <c r="BH2985" t="e">
        <f t="shared" si="140"/>
        <v>#NUM!</v>
      </c>
      <c r="BI2985" t="e">
        <f>VLOOKUP(H2985,Sheet2!$A$1:$B$270,2,FALSE)</f>
        <v>#N/A</v>
      </c>
    </row>
    <row r="2986" spans="15:61">
      <c r="O2986" s="57"/>
      <c r="P2986" s="57"/>
      <c r="AO2986" s="57"/>
      <c r="AP2986" s="57"/>
      <c r="BA2986" s="57"/>
      <c r="BF2986" s="6" t="e">
        <f t="shared" si="138"/>
        <v>#NUM!</v>
      </c>
      <c r="BG2986" t="e">
        <f t="shared" si="139"/>
        <v>#NUM!</v>
      </c>
      <c r="BH2986" t="e">
        <f t="shared" si="140"/>
        <v>#NUM!</v>
      </c>
      <c r="BI2986" t="e">
        <f>VLOOKUP(H2986,Sheet2!$A$1:$B$270,2,FALSE)</f>
        <v>#N/A</v>
      </c>
    </row>
    <row r="2987" spans="15:61">
      <c r="O2987" s="57"/>
      <c r="P2987" s="57"/>
      <c r="AP2987" s="57"/>
      <c r="BA2987" s="57"/>
      <c r="BF2987" s="6" t="e">
        <f t="shared" si="138"/>
        <v>#NUM!</v>
      </c>
      <c r="BG2987" t="e">
        <f t="shared" si="139"/>
        <v>#NUM!</v>
      </c>
      <c r="BH2987" t="e">
        <f t="shared" si="140"/>
        <v>#NUM!</v>
      </c>
      <c r="BI2987" t="e">
        <f>VLOOKUP(H2987,Sheet2!$A$1:$B$270,2,FALSE)</f>
        <v>#N/A</v>
      </c>
    </row>
    <row r="2988" spans="15:61">
      <c r="O2988" s="57"/>
      <c r="P2988" s="57"/>
      <c r="AP2988" s="57"/>
      <c r="BA2988" s="57"/>
      <c r="BF2988" s="6" t="e">
        <f t="shared" si="138"/>
        <v>#NUM!</v>
      </c>
      <c r="BG2988" t="e">
        <f t="shared" si="139"/>
        <v>#NUM!</v>
      </c>
      <c r="BH2988" t="e">
        <f t="shared" si="140"/>
        <v>#NUM!</v>
      </c>
      <c r="BI2988" t="e">
        <f>VLOOKUP(H2988,Sheet2!$A$1:$B$270,2,FALSE)</f>
        <v>#N/A</v>
      </c>
    </row>
    <row r="2989" spans="15:61">
      <c r="O2989" s="57"/>
      <c r="P2989" s="57"/>
      <c r="AO2989" s="57"/>
      <c r="AP2989" s="57"/>
      <c r="BA2989" s="57"/>
      <c r="BF2989" s="6" t="e">
        <f t="shared" si="138"/>
        <v>#NUM!</v>
      </c>
      <c r="BG2989" t="e">
        <f t="shared" si="139"/>
        <v>#NUM!</v>
      </c>
      <c r="BH2989" t="e">
        <f t="shared" si="140"/>
        <v>#NUM!</v>
      </c>
      <c r="BI2989" t="e">
        <f>VLOOKUP(H2989,Sheet2!$A$1:$B$270,2,FALSE)</f>
        <v>#N/A</v>
      </c>
    </row>
    <row r="2990" spans="15:61">
      <c r="O2990" s="57"/>
      <c r="P2990" s="57"/>
      <c r="AP2990" s="57"/>
      <c r="BA2990" s="57"/>
      <c r="BF2990" s="6" t="e">
        <f t="shared" si="138"/>
        <v>#NUM!</v>
      </c>
      <c r="BG2990" t="e">
        <f t="shared" si="139"/>
        <v>#NUM!</v>
      </c>
      <c r="BH2990" t="e">
        <f t="shared" si="140"/>
        <v>#NUM!</v>
      </c>
      <c r="BI2990" t="e">
        <f>VLOOKUP(H2990,Sheet2!$A$1:$B$270,2,FALSE)</f>
        <v>#N/A</v>
      </c>
    </row>
    <row r="2991" spans="15:61">
      <c r="O2991" s="57"/>
      <c r="P2991" s="57"/>
      <c r="AP2991" s="57"/>
      <c r="BA2991" s="57"/>
      <c r="BF2991" s="6" t="e">
        <f t="shared" si="138"/>
        <v>#NUM!</v>
      </c>
      <c r="BG2991" t="e">
        <f t="shared" si="139"/>
        <v>#NUM!</v>
      </c>
      <c r="BH2991" t="e">
        <f t="shared" si="140"/>
        <v>#NUM!</v>
      </c>
      <c r="BI2991" t="e">
        <f>VLOOKUP(H2991,Sheet2!$A$1:$B$270,2,FALSE)</f>
        <v>#N/A</v>
      </c>
    </row>
    <row r="2992" spans="15:61">
      <c r="O2992" s="57"/>
      <c r="P2992" s="57"/>
      <c r="AO2992" s="57"/>
      <c r="AP2992" s="57"/>
      <c r="BA2992" s="57"/>
      <c r="BF2992" s="6" t="e">
        <f t="shared" si="138"/>
        <v>#NUM!</v>
      </c>
      <c r="BG2992" t="e">
        <f t="shared" si="139"/>
        <v>#NUM!</v>
      </c>
      <c r="BH2992" t="e">
        <f t="shared" si="140"/>
        <v>#NUM!</v>
      </c>
      <c r="BI2992" t="e">
        <f>VLOOKUP(H2992,Sheet2!$A$1:$B$270,2,FALSE)</f>
        <v>#N/A</v>
      </c>
    </row>
    <row r="2993" spans="15:61">
      <c r="O2993" s="57"/>
      <c r="P2993" s="57"/>
      <c r="AP2993" s="57"/>
      <c r="BA2993" s="57"/>
      <c r="BF2993" s="6" t="e">
        <f t="shared" si="138"/>
        <v>#NUM!</v>
      </c>
      <c r="BG2993" t="e">
        <f t="shared" si="139"/>
        <v>#NUM!</v>
      </c>
      <c r="BH2993" t="e">
        <f t="shared" si="140"/>
        <v>#NUM!</v>
      </c>
      <c r="BI2993" t="e">
        <f>VLOOKUP(H2993,Sheet2!$A$1:$B$270,2,FALSE)</f>
        <v>#N/A</v>
      </c>
    </row>
    <row r="2994" spans="15:61">
      <c r="O2994" s="57"/>
      <c r="P2994" s="57"/>
      <c r="BA2994" s="57"/>
      <c r="BF2994" s="6" t="e">
        <f t="shared" si="138"/>
        <v>#NUM!</v>
      </c>
      <c r="BG2994" t="e">
        <f t="shared" si="139"/>
        <v>#NUM!</v>
      </c>
      <c r="BH2994" t="e">
        <f t="shared" si="140"/>
        <v>#NUM!</v>
      </c>
      <c r="BI2994" t="e">
        <f>VLOOKUP(H2994,Sheet2!$A$1:$B$270,2,FALSE)</f>
        <v>#N/A</v>
      </c>
    </row>
    <row r="2995" spans="15:61">
      <c r="O2995" s="57"/>
      <c r="P2995" s="57"/>
      <c r="AP2995" s="57"/>
      <c r="BA2995" s="57"/>
      <c r="BF2995" s="6" t="e">
        <f t="shared" si="138"/>
        <v>#NUM!</v>
      </c>
      <c r="BG2995" t="e">
        <f t="shared" si="139"/>
        <v>#NUM!</v>
      </c>
      <c r="BH2995" t="e">
        <f t="shared" si="140"/>
        <v>#NUM!</v>
      </c>
      <c r="BI2995" t="e">
        <f>VLOOKUP(H2995,Sheet2!$A$1:$B$270,2,FALSE)</f>
        <v>#N/A</v>
      </c>
    </row>
    <row r="2996" spans="15:61">
      <c r="O2996" s="57"/>
      <c r="P2996" s="57"/>
      <c r="AP2996" s="57"/>
      <c r="BA2996" s="57"/>
      <c r="BF2996" s="6" t="e">
        <f t="shared" si="138"/>
        <v>#NUM!</v>
      </c>
      <c r="BG2996" t="e">
        <f t="shared" si="139"/>
        <v>#NUM!</v>
      </c>
      <c r="BH2996" t="e">
        <f t="shared" si="140"/>
        <v>#NUM!</v>
      </c>
      <c r="BI2996" t="e">
        <f>VLOOKUP(H2996,Sheet2!$A$1:$B$270,2,FALSE)</f>
        <v>#N/A</v>
      </c>
    </row>
    <row r="2997" spans="15:61">
      <c r="O2997" s="57"/>
      <c r="P2997" s="57"/>
      <c r="AP2997" s="57"/>
      <c r="BA2997" s="57"/>
      <c r="BF2997" s="6" t="e">
        <f t="shared" si="138"/>
        <v>#NUM!</v>
      </c>
      <c r="BG2997" t="e">
        <f t="shared" si="139"/>
        <v>#NUM!</v>
      </c>
      <c r="BH2997" t="e">
        <f t="shared" si="140"/>
        <v>#NUM!</v>
      </c>
      <c r="BI2997" t="e">
        <f>VLOOKUP(H2997,Sheet2!$A$1:$B$270,2,FALSE)</f>
        <v>#N/A</v>
      </c>
    </row>
    <row r="2998" spans="15:61">
      <c r="O2998" s="57"/>
      <c r="P2998" s="57"/>
      <c r="AP2998" s="57"/>
      <c r="BA2998" s="57"/>
      <c r="BF2998" s="6" t="e">
        <f t="shared" si="138"/>
        <v>#NUM!</v>
      </c>
      <c r="BG2998" t="e">
        <f t="shared" si="139"/>
        <v>#NUM!</v>
      </c>
      <c r="BH2998" t="e">
        <f t="shared" si="140"/>
        <v>#NUM!</v>
      </c>
      <c r="BI2998" t="e">
        <f>VLOOKUP(H2998,Sheet2!$A$1:$B$270,2,FALSE)</f>
        <v>#N/A</v>
      </c>
    </row>
    <row r="2999" spans="15:61">
      <c r="O2999" s="57"/>
      <c r="P2999" s="57"/>
      <c r="BA2999" s="57"/>
      <c r="BF2999" s="6" t="e">
        <f t="shared" si="138"/>
        <v>#NUM!</v>
      </c>
      <c r="BG2999" t="e">
        <f t="shared" si="139"/>
        <v>#NUM!</v>
      </c>
      <c r="BH2999" t="e">
        <f t="shared" si="140"/>
        <v>#NUM!</v>
      </c>
      <c r="BI2999" t="e">
        <f>VLOOKUP(H2999,Sheet2!$A$1:$B$270,2,FALSE)</f>
        <v>#N/A</v>
      </c>
    </row>
    <row r="3000" spans="15:61">
      <c r="O3000" s="57"/>
      <c r="P3000" s="57"/>
      <c r="AP3000" s="57"/>
      <c r="BA3000" s="57"/>
      <c r="BF3000" s="6" t="e">
        <f t="shared" si="138"/>
        <v>#NUM!</v>
      </c>
      <c r="BG3000" t="e">
        <f t="shared" si="139"/>
        <v>#NUM!</v>
      </c>
      <c r="BH3000" t="e">
        <f t="shared" si="140"/>
        <v>#NUM!</v>
      </c>
      <c r="BI3000" t="e">
        <f>VLOOKUP(H3000,Sheet2!$A$1:$B$270,2,FALSE)</f>
        <v>#N/A</v>
      </c>
    </row>
    <row r="3001" spans="15:61">
      <c r="O3001" s="57"/>
      <c r="P3001" s="57"/>
      <c r="AP3001" s="57"/>
      <c r="BA3001" s="57"/>
      <c r="BF3001" s="6" t="e">
        <f t="shared" si="138"/>
        <v>#NUM!</v>
      </c>
      <c r="BG3001" t="e">
        <f t="shared" si="139"/>
        <v>#NUM!</v>
      </c>
      <c r="BH3001" t="e">
        <f t="shared" si="140"/>
        <v>#NUM!</v>
      </c>
      <c r="BI3001" t="e">
        <f>VLOOKUP(H3001,Sheet2!$A$1:$B$270,2,FALSE)</f>
        <v>#N/A</v>
      </c>
    </row>
    <row r="3002" spans="15:61">
      <c r="O3002" s="57"/>
      <c r="P3002" s="57"/>
      <c r="AP3002" s="57"/>
      <c r="BA3002" s="57"/>
      <c r="BF3002" s="6" t="e">
        <f t="shared" si="138"/>
        <v>#NUM!</v>
      </c>
      <c r="BG3002" t="e">
        <f t="shared" si="139"/>
        <v>#NUM!</v>
      </c>
      <c r="BH3002" t="e">
        <f t="shared" si="140"/>
        <v>#NUM!</v>
      </c>
      <c r="BI3002" t="e">
        <f>VLOOKUP(H3002,Sheet2!$A$1:$B$270,2,FALSE)</f>
        <v>#N/A</v>
      </c>
    </row>
    <row r="3003" spans="15:61">
      <c r="O3003" s="57"/>
      <c r="P3003" s="57"/>
      <c r="AP3003" s="57"/>
      <c r="BA3003" s="57"/>
      <c r="BF3003" s="6" t="e">
        <f t="shared" si="138"/>
        <v>#NUM!</v>
      </c>
      <c r="BG3003" t="e">
        <f t="shared" si="139"/>
        <v>#NUM!</v>
      </c>
      <c r="BH3003" t="e">
        <f t="shared" si="140"/>
        <v>#NUM!</v>
      </c>
      <c r="BI3003" t="e">
        <f>VLOOKUP(H3003,Sheet2!$A$1:$B$270,2,FALSE)</f>
        <v>#N/A</v>
      </c>
    </row>
    <row r="3004" spans="15:61">
      <c r="O3004" s="57"/>
      <c r="P3004" s="57"/>
      <c r="AO3004" s="57"/>
      <c r="AP3004" s="57"/>
      <c r="BA3004" s="57"/>
      <c r="BF3004" s="6" t="e">
        <f t="shared" si="138"/>
        <v>#NUM!</v>
      </c>
      <c r="BG3004" t="e">
        <f t="shared" si="139"/>
        <v>#NUM!</v>
      </c>
      <c r="BH3004" t="e">
        <f t="shared" si="140"/>
        <v>#NUM!</v>
      </c>
      <c r="BI3004" t="e">
        <f>VLOOKUP(H3004,Sheet2!$A$1:$B$270,2,FALSE)</f>
        <v>#N/A</v>
      </c>
    </row>
    <row r="3005" spans="15:61">
      <c r="O3005" s="57"/>
      <c r="P3005" s="57"/>
      <c r="AO3005" s="57"/>
      <c r="AP3005" s="57"/>
      <c r="BA3005" s="57"/>
      <c r="BF3005" s="6" t="e">
        <f t="shared" si="138"/>
        <v>#NUM!</v>
      </c>
      <c r="BG3005" t="e">
        <f t="shared" si="139"/>
        <v>#NUM!</v>
      </c>
      <c r="BH3005" t="e">
        <f t="shared" si="140"/>
        <v>#NUM!</v>
      </c>
      <c r="BI3005" t="e">
        <f>VLOOKUP(H3005,Sheet2!$A$1:$B$270,2,FALSE)</f>
        <v>#N/A</v>
      </c>
    </row>
    <row r="3006" spans="15:61">
      <c r="O3006" s="57"/>
      <c r="P3006" s="57"/>
      <c r="AP3006" s="57"/>
      <c r="BA3006" s="57"/>
      <c r="BF3006" s="6" t="e">
        <f t="shared" si="138"/>
        <v>#NUM!</v>
      </c>
      <c r="BG3006" t="e">
        <f t="shared" si="139"/>
        <v>#NUM!</v>
      </c>
      <c r="BH3006" t="e">
        <f t="shared" si="140"/>
        <v>#NUM!</v>
      </c>
      <c r="BI3006" t="e">
        <f>VLOOKUP(H3006,Sheet2!$A$1:$B$270,2,FALSE)</f>
        <v>#N/A</v>
      </c>
    </row>
    <row r="3007" spans="15:61">
      <c r="O3007" s="57"/>
      <c r="P3007" s="57"/>
      <c r="AO3007" s="57"/>
      <c r="BF3007" s="6" t="e">
        <f t="shared" si="138"/>
        <v>#NUM!</v>
      </c>
      <c r="BG3007" t="e">
        <f t="shared" si="139"/>
        <v>#NUM!</v>
      </c>
      <c r="BH3007" t="e">
        <f t="shared" si="140"/>
        <v>#NUM!</v>
      </c>
      <c r="BI3007" t="e">
        <f>VLOOKUP(H3007,Sheet2!$A$1:$B$270,2,FALSE)</f>
        <v>#N/A</v>
      </c>
    </row>
    <row r="3008" spans="15:61">
      <c r="O3008" s="57"/>
      <c r="P3008" s="57"/>
      <c r="AP3008" s="57"/>
      <c r="BA3008" s="57"/>
      <c r="BF3008" s="6" t="e">
        <f t="shared" si="138"/>
        <v>#NUM!</v>
      </c>
      <c r="BG3008" t="e">
        <f t="shared" si="139"/>
        <v>#NUM!</v>
      </c>
      <c r="BH3008" t="e">
        <f t="shared" si="140"/>
        <v>#NUM!</v>
      </c>
      <c r="BI3008" t="e">
        <f>VLOOKUP(H3008,Sheet2!$A$1:$B$270,2,FALSE)</f>
        <v>#N/A</v>
      </c>
    </row>
    <row r="3009" spans="15:61">
      <c r="O3009" s="57"/>
      <c r="P3009" s="57"/>
      <c r="AP3009" s="57"/>
      <c r="BA3009" s="57"/>
      <c r="BF3009" s="6" t="e">
        <f t="shared" si="138"/>
        <v>#NUM!</v>
      </c>
      <c r="BG3009" t="e">
        <f t="shared" si="139"/>
        <v>#NUM!</v>
      </c>
      <c r="BH3009" t="e">
        <f t="shared" si="140"/>
        <v>#NUM!</v>
      </c>
      <c r="BI3009" t="e">
        <f>VLOOKUP(H3009,Sheet2!$A$1:$B$270,2,FALSE)</f>
        <v>#N/A</v>
      </c>
    </row>
    <row r="3010" spans="15:61">
      <c r="O3010" s="57"/>
      <c r="P3010" s="57"/>
      <c r="AP3010" s="57"/>
      <c r="BA3010" s="57"/>
      <c r="BF3010" s="6" t="e">
        <f t="shared" si="138"/>
        <v>#NUM!</v>
      </c>
      <c r="BG3010" t="e">
        <f t="shared" si="139"/>
        <v>#NUM!</v>
      </c>
      <c r="BH3010" t="e">
        <f t="shared" si="140"/>
        <v>#NUM!</v>
      </c>
      <c r="BI3010" t="e">
        <f>VLOOKUP(H3010,Sheet2!$A$1:$B$270,2,FALSE)</f>
        <v>#N/A</v>
      </c>
    </row>
    <row r="3011" spans="15:61">
      <c r="O3011" s="57"/>
      <c r="P3011" s="57"/>
      <c r="BA3011" s="57"/>
      <c r="BF3011" s="6" t="e">
        <f t="shared" ref="BF3011:BF3074" si="141">DATE(BC3011,BD3011,BE3011)</f>
        <v>#NUM!</v>
      </c>
      <c r="BG3011" t="e">
        <f t="shared" ref="BG3011:BG3074" si="142">BF3011-BA3011</f>
        <v>#NUM!</v>
      </c>
      <c r="BH3011" t="e">
        <f t="shared" ref="BH3011:BH3074" si="143">IF(BG3011=1,"COMPLY",IF(BG3011&lt;1,"COMPLY","NOT COMPLY"))</f>
        <v>#NUM!</v>
      </c>
      <c r="BI3011" t="e">
        <f>VLOOKUP(H3011,Sheet2!$A$1:$B$270,2,FALSE)</f>
        <v>#N/A</v>
      </c>
    </row>
    <row r="3012" spans="15:61">
      <c r="O3012" s="57"/>
      <c r="P3012" s="57"/>
      <c r="BA3012" s="57"/>
      <c r="BF3012" s="6" t="e">
        <f t="shared" si="141"/>
        <v>#NUM!</v>
      </c>
      <c r="BG3012" t="e">
        <f t="shared" si="142"/>
        <v>#NUM!</v>
      </c>
      <c r="BH3012" t="e">
        <f t="shared" si="143"/>
        <v>#NUM!</v>
      </c>
      <c r="BI3012" t="e">
        <f>VLOOKUP(H3012,Sheet2!$A$1:$B$270,2,FALSE)</f>
        <v>#N/A</v>
      </c>
    </row>
    <row r="3013" spans="15:61">
      <c r="O3013" s="57"/>
      <c r="P3013" s="57"/>
      <c r="AO3013" s="57"/>
      <c r="BA3013" s="57"/>
      <c r="BF3013" s="6" t="e">
        <f t="shared" si="141"/>
        <v>#NUM!</v>
      </c>
      <c r="BG3013" t="e">
        <f t="shared" si="142"/>
        <v>#NUM!</v>
      </c>
      <c r="BH3013" t="e">
        <f t="shared" si="143"/>
        <v>#NUM!</v>
      </c>
      <c r="BI3013" t="e">
        <f>VLOOKUP(H3013,Sheet2!$A$1:$B$270,2,FALSE)</f>
        <v>#N/A</v>
      </c>
    </row>
    <row r="3014" spans="15:61">
      <c r="O3014" s="57"/>
      <c r="P3014" s="57"/>
      <c r="AP3014" s="57"/>
      <c r="BA3014" s="57"/>
      <c r="BF3014" s="6" t="e">
        <f t="shared" si="141"/>
        <v>#NUM!</v>
      </c>
      <c r="BG3014" t="e">
        <f t="shared" si="142"/>
        <v>#NUM!</v>
      </c>
      <c r="BH3014" t="e">
        <f t="shared" si="143"/>
        <v>#NUM!</v>
      </c>
      <c r="BI3014" t="e">
        <f>VLOOKUP(H3014,Sheet2!$A$1:$B$270,2,FALSE)</f>
        <v>#N/A</v>
      </c>
    </row>
    <row r="3015" spans="15:61">
      <c r="O3015" s="57"/>
      <c r="P3015" s="57"/>
      <c r="AO3015" s="57"/>
      <c r="AP3015" s="57"/>
      <c r="BA3015" s="57"/>
      <c r="BF3015" s="6" t="e">
        <f t="shared" si="141"/>
        <v>#NUM!</v>
      </c>
      <c r="BG3015" t="e">
        <f t="shared" si="142"/>
        <v>#NUM!</v>
      </c>
      <c r="BH3015" t="e">
        <f t="shared" si="143"/>
        <v>#NUM!</v>
      </c>
      <c r="BI3015" t="e">
        <f>VLOOKUP(H3015,Sheet2!$A$1:$B$270,2,FALSE)</f>
        <v>#N/A</v>
      </c>
    </row>
    <row r="3016" spans="15:61">
      <c r="O3016" s="57"/>
      <c r="P3016" s="57"/>
      <c r="AP3016" s="57"/>
      <c r="BA3016" s="57"/>
      <c r="BF3016" s="6" t="e">
        <f t="shared" si="141"/>
        <v>#NUM!</v>
      </c>
      <c r="BG3016" t="e">
        <f t="shared" si="142"/>
        <v>#NUM!</v>
      </c>
      <c r="BH3016" t="e">
        <f t="shared" si="143"/>
        <v>#NUM!</v>
      </c>
      <c r="BI3016" t="e">
        <f>VLOOKUP(H3016,Sheet2!$A$1:$B$270,2,FALSE)</f>
        <v>#N/A</v>
      </c>
    </row>
    <row r="3017" spans="15:61">
      <c r="O3017" s="57"/>
      <c r="P3017" s="57"/>
      <c r="AP3017" s="57"/>
      <c r="BA3017" s="57"/>
      <c r="BF3017" s="6" t="e">
        <f t="shared" si="141"/>
        <v>#NUM!</v>
      </c>
      <c r="BG3017" t="e">
        <f t="shared" si="142"/>
        <v>#NUM!</v>
      </c>
      <c r="BH3017" t="e">
        <f t="shared" si="143"/>
        <v>#NUM!</v>
      </c>
      <c r="BI3017" t="e">
        <f>VLOOKUP(H3017,Sheet2!$A$1:$B$270,2,FALSE)</f>
        <v>#N/A</v>
      </c>
    </row>
    <row r="3018" spans="15:61">
      <c r="O3018" s="57"/>
      <c r="P3018" s="57"/>
      <c r="AO3018" s="57"/>
      <c r="AP3018" s="57"/>
      <c r="BA3018" s="57"/>
      <c r="BF3018" s="6" t="e">
        <f t="shared" si="141"/>
        <v>#NUM!</v>
      </c>
      <c r="BG3018" t="e">
        <f t="shared" si="142"/>
        <v>#NUM!</v>
      </c>
      <c r="BH3018" t="e">
        <f t="shared" si="143"/>
        <v>#NUM!</v>
      </c>
      <c r="BI3018" t="e">
        <f>VLOOKUP(H3018,Sheet2!$A$1:$B$270,2,FALSE)</f>
        <v>#N/A</v>
      </c>
    </row>
    <row r="3019" spans="15:61">
      <c r="O3019" s="57"/>
      <c r="P3019" s="57"/>
      <c r="AP3019" s="57"/>
      <c r="BA3019" s="57"/>
      <c r="BF3019" s="6" t="e">
        <f t="shared" si="141"/>
        <v>#NUM!</v>
      </c>
      <c r="BG3019" t="e">
        <f t="shared" si="142"/>
        <v>#NUM!</v>
      </c>
      <c r="BH3019" t="e">
        <f t="shared" si="143"/>
        <v>#NUM!</v>
      </c>
      <c r="BI3019" t="e">
        <f>VLOOKUP(H3019,Sheet2!$A$1:$B$270,2,FALSE)</f>
        <v>#N/A</v>
      </c>
    </row>
    <row r="3020" spans="15:61">
      <c r="O3020" s="57"/>
      <c r="P3020" s="57"/>
      <c r="AP3020" s="57"/>
      <c r="BA3020" s="57"/>
      <c r="BF3020" s="6" t="e">
        <f t="shared" si="141"/>
        <v>#NUM!</v>
      </c>
      <c r="BG3020" t="e">
        <f t="shared" si="142"/>
        <v>#NUM!</v>
      </c>
      <c r="BH3020" t="e">
        <f t="shared" si="143"/>
        <v>#NUM!</v>
      </c>
      <c r="BI3020" t="e">
        <f>VLOOKUP(H3020,Sheet2!$A$1:$B$270,2,FALSE)</f>
        <v>#N/A</v>
      </c>
    </row>
    <row r="3021" spans="15:61">
      <c r="O3021" s="57"/>
      <c r="P3021" s="57"/>
      <c r="AO3021" s="57"/>
      <c r="AP3021" s="57"/>
      <c r="BA3021" s="57"/>
      <c r="BF3021" s="6" t="e">
        <f t="shared" si="141"/>
        <v>#NUM!</v>
      </c>
      <c r="BG3021" t="e">
        <f t="shared" si="142"/>
        <v>#NUM!</v>
      </c>
      <c r="BH3021" t="e">
        <f t="shared" si="143"/>
        <v>#NUM!</v>
      </c>
      <c r="BI3021" t="e">
        <f>VLOOKUP(H3021,Sheet2!$A$1:$B$270,2,FALSE)</f>
        <v>#N/A</v>
      </c>
    </row>
    <row r="3022" spans="15:61">
      <c r="O3022" s="57"/>
      <c r="P3022" s="57"/>
      <c r="AP3022" s="57"/>
      <c r="BA3022" s="57"/>
      <c r="BF3022" s="6" t="e">
        <f t="shared" si="141"/>
        <v>#NUM!</v>
      </c>
      <c r="BG3022" t="e">
        <f t="shared" si="142"/>
        <v>#NUM!</v>
      </c>
      <c r="BH3022" t="e">
        <f t="shared" si="143"/>
        <v>#NUM!</v>
      </c>
      <c r="BI3022" t="e">
        <f>VLOOKUP(H3022,Sheet2!$A$1:$B$270,2,FALSE)</f>
        <v>#N/A</v>
      </c>
    </row>
    <row r="3023" spans="15:61">
      <c r="O3023" s="57"/>
      <c r="P3023" s="57"/>
      <c r="AP3023" s="57"/>
      <c r="BA3023" s="57"/>
      <c r="BF3023" s="6" t="e">
        <f t="shared" si="141"/>
        <v>#NUM!</v>
      </c>
      <c r="BG3023" t="e">
        <f t="shared" si="142"/>
        <v>#NUM!</v>
      </c>
      <c r="BH3023" t="e">
        <f t="shared" si="143"/>
        <v>#NUM!</v>
      </c>
      <c r="BI3023" t="e">
        <f>VLOOKUP(H3023,Sheet2!$A$1:$B$270,2,FALSE)</f>
        <v>#N/A</v>
      </c>
    </row>
    <row r="3024" spans="15:61">
      <c r="O3024" s="57"/>
      <c r="P3024" s="57"/>
      <c r="AP3024" s="57"/>
      <c r="BA3024" s="57"/>
      <c r="BF3024" s="6" t="e">
        <f t="shared" si="141"/>
        <v>#NUM!</v>
      </c>
      <c r="BG3024" t="e">
        <f t="shared" si="142"/>
        <v>#NUM!</v>
      </c>
      <c r="BH3024" t="e">
        <f t="shared" si="143"/>
        <v>#NUM!</v>
      </c>
      <c r="BI3024" t="e">
        <f>VLOOKUP(H3024,Sheet2!$A$1:$B$270,2,FALSE)</f>
        <v>#N/A</v>
      </c>
    </row>
    <row r="3025" spans="15:61">
      <c r="O3025" s="57"/>
      <c r="P3025" s="57"/>
      <c r="BA3025" s="57"/>
      <c r="BF3025" s="6" t="e">
        <f t="shared" si="141"/>
        <v>#NUM!</v>
      </c>
      <c r="BG3025" t="e">
        <f t="shared" si="142"/>
        <v>#NUM!</v>
      </c>
      <c r="BH3025" t="e">
        <f t="shared" si="143"/>
        <v>#NUM!</v>
      </c>
      <c r="BI3025" t="e">
        <f>VLOOKUP(H3025,Sheet2!$A$1:$B$270,2,FALSE)</f>
        <v>#N/A</v>
      </c>
    </row>
    <row r="3026" spans="15:61">
      <c r="O3026" s="57"/>
      <c r="P3026" s="57"/>
      <c r="AP3026" s="57"/>
      <c r="BA3026" s="57"/>
      <c r="BF3026" s="6" t="e">
        <f t="shared" si="141"/>
        <v>#NUM!</v>
      </c>
      <c r="BG3026" t="e">
        <f t="shared" si="142"/>
        <v>#NUM!</v>
      </c>
      <c r="BH3026" t="e">
        <f t="shared" si="143"/>
        <v>#NUM!</v>
      </c>
      <c r="BI3026" t="e">
        <f>VLOOKUP(H3026,Sheet2!$A$1:$B$270,2,FALSE)</f>
        <v>#N/A</v>
      </c>
    </row>
    <row r="3027" spans="15:61">
      <c r="O3027" s="57"/>
      <c r="P3027" s="57"/>
      <c r="AO3027" s="57"/>
      <c r="AP3027" s="57"/>
      <c r="BA3027" s="57"/>
      <c r="BF3027" s="6" t="e">
        <f t="shared" si="141"/>
        <v>#NUM!</v>
      </c>
      <c r="BG3027" t="e">
        <f t="shared" si="142"/>
        <v>#NUM!</v>
      </c>
      <c r="BH3027" t="e">
        <f t="shared" si="143"/>
        <v>#NUM!</v>
      </c>
      <c r="BI3027" t="e">
        <f>VLOOKUP(H3027,Sheet2!$A$1:$B$270,2,FALSE)</f>
        <v>#N/A</v>
      </c>
    </row>
    <row r="3028" spans="15:61">
      <c r="O3028" s="57"/>
      <c r="P3028" s="57"/>
      <c r="AP3028" s="57"/>
      <c r="BA3028" s="57"/>
      <c r="BF3028" s="6" t="e">
        <f t="shared" si="141"/>
        <v>#NUM!</v>
      </c>
      <c r="BG3028" t="e">
        <f t="shared" si="142"/>
        <v>#NUM!</v>
      </c>
      <c r="BH3028" t="e">
        <f t="shared" si="143"/>
        <v>#NUM!</v>
      </c>
      <c r="BI3028" t="e">
        <f>VLOOKUP(H3028,Sheet2!$A$1:$B$270,2,FALSE)</f>
        <v>#N/A</v>
      </c>
    </row>
    <row r="3029" spans="15:61">
      <c r="O3029" s="57"/>
      <c r="P3029" s="57"/>
      <c r="AP3029" s="57"/>
      <c r="BA3029" s="57"/>
      <c r="BF3029" s="6" t="e">
        <f t="shared" si="141"/>
        <v>#NUM!</v>
      </c>
      <c r="BG3029" t="e">
        <f t="shared" si="142"/>
        <v>#NUM!</v>
      </c>
      <c r="BH3029" t="e">
        <f t="shared" si="143"/>
        <v>#NUM!</v>
      </c>
      <c r="BI3029" t="e">
        <f>VLOOKUP(H3029,Sheet2!$A$1:$B$270,2,FALSE)</f>
        <v>#N/A</v>
      </c>
    </row>
    <row r="3030" spans="15:61">
      <c r="O3030" s="57"/>
      <c r="P3030" s="57"/>
      <c r="AP3030" s="57"/>
      <c r="BA3030" s="57"/>
      <c r="BF3030" s="6" t="e">
        <f t="shared" si="141"/>
        <v>#NUM!</v>
      </c>
      <c r="BG3030" t="e">
        <f t="shared" si="142"/>
        <v>#NUM!</v>
      </c>
      <c r="BH3030" t="e">
        <f t="shared" si="143"/>
        <v>#NUM!</v>
      </c>
      <c r="BI3030" t="e">
        <f>VLOOKUP(H3030,Sheet2!$A$1:$B$270,2,FALSE)</f>
        <v>#N/A</v>
      </c>
    </row>
    <row r="3031" spans="15:61">
      <c r="O3031" s="57"/>
      <c r="P3031" s="57"/>
      <c r="AO3031" s="57"/>
      <c r="AP3031" s="57"/>
      <c r="BA3031" s="57"/>
      <c r="BF3031" s="6" t="e">
        <f t="shared" si="141"/>
        <v>#NUM!</v>
      </c>
      <c r="BG3031" t="e">
        <f t="shared" si="142"/>
        <v>#NUM!</v>
      </c>
      <c r="BH3031" t="e">
        <f t="shared" si="143"/>
        <v>#NUM!</v>
      </c>
      <c r="BI3031" t="e">
        <f>VLOOKUP(H3031,Sheet2!$A$1:$B$270,2,FALSE)</f>
        <v>#N/A</v>
      </c>
    </row>
    <row r="3032" spans="15:61">
      <c r="O3032" s="57"/>
      <c r="P3032" s="57"/>
      <c r="AO3032" s="57"/>
      <c r="AP3032" s="57"/>
      <c r="BA3032" s="57"/>
      <c r="BF3032" s="6" t="e">
        <f t="shared" si="141"/>
        <v>#NUM!</v>
      </c>
      <c r="BG3032" t="e">
        <f t="shared" si="142"/>
        <v>#NUM!</v>
      </c>
      <c r="BH3032" t="e">
        <f t="shared" si="143"/>
        <v>#NUM!</v>
      </c>
      <c r="BI3032" t="e">
        <f>VLOOKUP(H3032,Sheet2!$A$1:$B$270,2,FALSE)</f>
        <v>#N/A</v>
      </c>
    </row>
    <row r="3033" spans="15:61">
      <c r="O3033" s="57"/>
      <c r="P3033" s="57"/>
      <c r="AO3033" s="57"/>
      <c r="BF3033" s="6" t="e">
        <f t="shared" si="141"/>
        <v>#NUM!</v>
      </c>
      <c r="BG3033" t="e">
        <f t="shared" si="142"/>
        <v>#NUM!</v>
      </c>
      <c r="BH3033" t="e">
        <f t="shared" si="143"/>
        <v>#NUM!</v>
      </c>
      <c r="BI3033" t="e">
        <f>VLOOKUP(H3033,Sheet2!$A$1:$B$270,2,FALSE)</f>
        <v>#N/A</v>
      </c>
    </row>
    <row r="3034" spans="15:61">
      <c r="O3034" s="57"/>
      <c r="P3034" s="57"/>
      <c r="AP3034" s="57"/>
      <c r="BA3034" s="57"/>
      <c r="BF3034" s="6" t="e">
        <f t="shared" si="141"/>
        <v>#NUM!</v>
      </c>
      <c r="BG3034" t="e">
        <f t="shared" si="142"/>
        <v>#NUM!</v>
      </c>
      <c r="BH3034" t="e">
        <f t="shared" si="143"/>
        <v>#NUM!</v>
      </c>
      <c r="BI3034" t="e">
        <f>VLOOKUP(H3034,Sheet2!$A$1:$B$270,2,FALSE)</f>
        <v>#N/A</v>
      </c>
    </row>
    <row r="3035" spans="15:61">
      <c r="O3035" s="57"/>
      <c r="P3035" s="57"/>
      <c r="AO3035" s="57"/>
      <c r="AP3035" s="57"/>
      <c r="BA3035" s="57"/>
      <c r="BF3035" s="6" t="e">
        <f t="shared" si="141"/>
        <v>#NUM!</v>
      </c>
      <c r="BG3035" t="e">
        <f t="shared" si="142"/>
        <v>#NUM!</v>
      </c>
      <c r="BH3035" t="e">
        <f t="shared" si="143"/>
        <v>#NUM!</v>
      </c>
      <c r="BI3035" t="e">
        <f>VLOOKUP(H3035,Sheet2!$A$1:$B$270,2,FALSE)</f>
        <v>#N/A</v>
      </c>
    </row>
    <row r="3036" spans="15:61">
      <c r="O3036" s="57"/>
      <c r="P3036" s="57"/>
      <c r="BA3036" s="57"/>
      <c r="BF3036" s="6" t="e">
        <f t="shared" si="141"/>
        <v>#NUM!</v>
      </c>
      <c r="BG3036" t="e">
        <f t="shared" si="142"/>
        <v>#NUM!</v>
      </c>
      <c r="BH3036" t="e">
        <f t="shared" si="143"/>
        <v>#NUM!</v>
      </c>
      <c r="BI3036" t="e">
        <f>VLOOKUP(H3036,Sheet2!$A$1:$B$270,2,FALSE)</f>
        <v>#N/A</v>
      </c>
    </row>
    <row r="3037" spans="15:61">
      <c r="O3037" s="57"/>
      <c r="P3037" s="57"/>
      <c r="AP3037" s="57"/>
      <c r="BA3037" s="57"/>
      <c r="BF3037" s="6" t="e">
        <f t="shared" si="141"/>
        <v>#NUM!</v>
      </c>
      <c r="BG3037" t="e">
        <f t="shared" si="142"/>
        <v>#NUM!</v>
      </c>
      <c r="BH3037" t="e">
        <f t="shared" si="143"/>
        <v>#NUM!</v>
      </c>
      <c r="BI3037" t="e">
        <f>VLOOKUP(H3037,Sheet2!$A$1:$B$270,2,FALSE)</f>
        <v>#N/A</v>
      </c>
    </row>
    <row r="3038" spans="15:61">
      <c r="O3038" s="57"/>
      <c r="P3038" s="57"/>
      <c r="AP3038" s="57"/>
      <c r="BA3038" s="57"/>
      <c r="BF3038" s="6" t="e">
        <f t="shared" si="141"/>
        <v>#NUM!</v>
      </c>
      <c r="BG3038" t="e">
        <f t="shared" si="142"/>
        <v>#NUM!</v>
      </c>
      <c r="BH3038" t="e">
        <f t="shared" si="143"/>
        <v>#NUM!</v>
      </c>
      <c r="BI3038" t="e">
        <f>VLOOKUP(H3038,Sheet2!$A$1:$B$270,2,FALSE)</f>
        <v>#N/A</v>
      </c>
    </row>
    <row r="3039" spans="15:61">
      <c r="O3039" s="57"/>
      <c r="P3039" s="57"/>
      <c r="BA3039" s="57"/>
      <c r="BF3039" s="6" t="e">
        <f t="shared" si="141"/>
        <v>#NUM!</v>
      </c>
      <c r="BG3039" t="e">
        <f t="shared" si="142"/>
        <v>#NUM!</v>
      </c>
      <c r="BH3039" t="e">
        <f t="shared" si="143"/>
        <v>#NUM!</v>
      </c>
      <c r="BI3039" t="e">
        <f>VLOOKUP(H3039,Sheet2!$A$1:$B$270,2,FALSE)</f>
        <v>#N/A</v>
      </c>
    </row>
    <row r="3040" spans="15:61">
      <c r="O3040" s="57"/>
      <c r="P3040" s="57"/>
      <c r="AO3040" s="57"/>
      <c r="AP3040" s="57"/>
      <c r="BA3040" s="57"/>
      <c r="BF3040" s="6" t="e">
        <f t="shared" si="141"/>
        <v>#NUM!</v>
      </c>
      <c r="BG3040" t="e">
        <f t="shared" si="142"/>
        <v>#NUM!</v>
      </c>
      <c r="BH3040" t="e">
        <f t="shared" si="143"/>
        <v>#NUM!</v>
      </c>
      <c r="BI3040" t="e">
        <f>VLOOKUP(H3040,Sheet2!$A$1:$B$270,2,FALSE)</f>
        <v>#N/A</v>
      </c>
    </row>
    <row r="3041" spans="15:61">
      <c r="O3041" s="57"/>
      <c r="P3041" s="57"/>
      <c r="AO3041" s="57"/>
      <c r="BA3041" s="57"/>
      <c r="BF3041" s="6" t="e">
        <f t="shared" si="141"/>
        <v>#NUM!</v>
      </c>
      <c r="BG3041" t="e">
        <f t="shared" si="142"/>
        <v>#NUM!</v>
      </c>
      <c r="BH3041" t="e">
        <f t="shared" si="143"/>
        <v>#NUM!</v>
      </c>
      <c r="BI3041" t="e">
        <f>VLOOKUP(H3041,Sheet2!$A$1:$B$270,2,FALSE)</f>
        <v>#N/A</v>
      </c>
    </row>
    <row r="3042" spans="15:61">
      <c r="O3042" s="57"/>
      <c r="P3042" s="57"/>
      <c r="AP3042" s="57"/>
      <c r="BA3042" s="57"/>
      <c r="BF3042" s="6" t="e">
        <f t="shared" si="141"/>
        <v>#NUM!</v>
      </c>
      <c r="BG3042" t="e">
        <f t="shared" si="142"/>
        <v>#NUM!</v>
      </c>
      <c r="BH3042" t="e">
        <f t="shared" si="143"/>
        <v>#NUM!</v>
      </c>
      <c r="BI3042" t="e">
        <f>VLOOKUP(H3042,Sheet2!$A$1:$B$270,2,FALSE)</f>
        <v>#N/A</v>
      </c>
    </row>
    <row r="3043" spans="15:61">
      <c r="O3043" s="57"/>
      <c r="P3043" s="57"/>
      <c r="AO3043" s="57"/>
      <c r="BA3043" s="57"/>
      <c r="BF3043" s="6" t="e">
        <f t="shared" si="141"/>
        <v>#NUM!</v>
      </c>
      <c r="BG3043" t="e">
        <f t="shared" si="142"/>
        <v>#NUM!</v>
      </c>
      <c r="BH3043" t="e">
        <f t="shared" si="143"/>
        <v>#NUM!</v>
      </c>
      <c r="BI3043" t="e">
        <f>VLOOKUP(H3043,Sheet2!$A$1:$B$270,2,FALSE)</f>
        <v>#N/A</v>
      </c>
    </row>
    <row r="3044" spans="15:61">
      <c r="O3044" s="57"/>
      <c r="P3044" s="57"/>
      <c r="AP3044" s="57"/>
      <c r="BA3044" s="57"/>
      <c r="BF3044" s="6" t="e">
        <f t="shared" si="141"/>
        <v>#NUM!</v>
      </c>
      <c r="BG3044" t="e">
        <f t="shared" si="142"/>
        <v>#NUM!</v>
      </c>
      <c r="BH3044" t="e">
        <f t="shared" si="143"/>
        <v>#NUM!</v>
      </c>
      <c r="BI3044" t="e">
        <f>VLOOKUP(H3044,Sheet2!$A$1:$B$270,2,FALSE)</f>
        <v>#N/A</v>
      </c>
    </row>
    <row r="3045" spans="15:61">
      <c r="O3045" s="57"/>
      <c r="P3045" s="57"/>
      <c r="AO3045" s="57"/>
      <c r="AP3045" s="57"/>
      <c r="BA3045" s="57"/>
      <c r="BF3045" s="6" t="e">
        <f t="shared" si="141"/>
        <v>#NUM!</v>
      </c>
      <c r="BG3045" t="e">
        <f t="shared" si="142"/>
        <v>#NUM!</v>
      </c>
      <c r="BH3045" t="e">
        <f t="shared" si="143"/>
        <v>#NUM!</v>
      </c>
      <c r="BI3045" t="e">
        <f>VLOOKUP(H3045,Sheet2!$A$1:$B$270,2,FALSE)</f>
        <v>#N/A</v>
      </c>
    </row>
    <row r="3046" spans="15:61">
      <c r="O3046" s="57"/>
      <c r="P3046" s="57"/>
      <c r="AP3046" s="57"/>
      <c r="BA3046" s="57"/>
      <c r="BF3046" s="6" t="e">
        <f t="shared" si="141"/>
        <v>#NUM!</v>
      </c>
      <c r="BG3046" t="e">
        <f t="shared" si="142"/>
        <v>#NUM!</v>
      </c>
      <c r="BH3046" t="e">
        <f t="shared" si="143"/>
        <v>#NUM!</v>
      </c>
      <c r="BI3046" t="e">
        <f>VLOOKUP(H3046,Sheet2!$A$1:$B$270,2,FALSE)</f>
        <v>#N/A</v>
      </c>
    </row>
    <row r="3047" spans="15:61">
      <c r="O3047" s="57"/>
      <c r="P3047" s="57"/>
      <c r="AO3047" s="57"/>
      <c r="AP3047" s="57"/>
      <c r="BA3047" s="57"/>
      <c r="BF3047" s="6" t="e">
        <f t="shared" si="141"/>
        <v>#NUM!</v>
      </c>
      <c r="BG3047" t="e">
        <f t="shared" si="142"/>
        <v>#NUM!</v>
      </c>
      <c r="BH3047" t="e">
        <f t="shared" si="143"/>
        <v>#NUM!</v>
      </c>
      <c r="BI3047" t="e">
        <f>VLOOKUP(H3047,Sheet2!$A$1:$B$270,2,FALSE)</f>
        <v>#N/A</v>
      </c>
    </row>
    <row r="3048" spans="15:61">
      <c r="O3048" s="57"/>
      <c r="P3048" s="57"/>
      <c r="AO3048" s="57"/>
      <c r="AP3048" s="57"/>
      <c r="BA3048" s="57"/>
      <c r="BF3048" s="6" t="e">
        <f t="shared" si="141"/>
        <v>#NUM!</v>
      </c>
      <c r="BG3048" t="e">
        <f t="shared" si="142"/>
        <v>#NUM!</v>
      </c>
      <c r="BH3048" t="e">
        <f t="shared" si="143"/>
        <v>#NUM!</v>
      </c>
      <c r="BI3048" t="e">
        <f>VLOOKUP(H3048,Sheet2!$A$1:$B$270,2,FALSE)</f>
        <v>#N/A</v>
      </c>
    </row>
    <row r="3049" spans="15:61">
      <c r="O3049" s="57"/>
      <c r="P3049" s="57"/>
      <c r="AP3049" s="57"/>
      <c r="BA3049" s="57"/>
      <c r="BF3049" s="6" t="e">
        <f t="shared" si="141"/>
        <v>#NUM!</v>
      </c>
      <c r="BG3049" t="e">
        <f t="shared" si="142"/>
        <v>#NUM!</v>
      </c>
      <c r="BH3049" t="e">
        <f t="shared" si="143"/>
        <v>#NUM!</v>
      </c>
      <c r="BI3049" t="e">
        <f>VLOOKUP(H3049,Sheet2!$A$1:$B$270,2,FALSE)</f>
        <v>#N/A</v>
      </c>
    </row>
    <row r="3050" spans="15:61">
      <c r="O3050" s="57"/>
      <c r="P3050" s="57"/>
      <c r="AO3050" s="57"/>
      <c r="AP3050" s="57"/>
      <c r="BA3050" s="57"/>
      <c r="BF3050" s="6" t="e">
        <f t="shared" si="141"/>
        <v>#NUM!</v>
      </c>
      <c r="BG3050" t="e">
        <f t="shared" si="142"/>
        <v>#NUM!</v>
      </c>
      <c r="BH3050" t="e">
        <f t="shared" si="143"/>
        <v>#NUM!</v>
      </c>
      <c r="BI3050" t="e">
        <f>VLOOKUP(H3050,Sheet2!$A$1:$B$270,2,FALSE)</f>
        <v>#N/A</v>
      </c>
    </row>
    <row r="3051" spans="15:61">
      <c r="O3051" s="57"/>
      <c r="P3051" s="57"/>
      <c r="AP3051" s="57"/>
      <c r="BA3051" s="57"/>
      <c r="BF3051" s="6" t="e">
        <f t="shared" si="141"/>
        <v>#NUM!</v>
      </c>
      <c r="BG3051" t="e">
        <f t="shared" si="142"/>
        <v>#NUM!</v>
      </c>
      <c r="BH3051" t="e">
        <f t="shared" si="143"/>
        <v>#NUM!</v>
      </c>
      <c r="BI3051" t="e">
        <f>VLOOKUP(H3051,Sheet2!$A$1:$B$270,2,FALSE)</f>
        <v>#N/A</v>
      </c>
    </row>
    <row r="3052" spans="15:61">
      <c r="O3052" s="57"/>
      <c r="P3052" s="57"/>
      <c r="BA3052" s="57"/>
      <c r="BF3052" s="6" t="e">
        <f t="shared" si="141"/>
        <v>#NUM!</v>
      </c>
      <c r="BG3052" t="e">
        <f t="shared" si="142"/>
        <v>#NUM!</v>
      </c>
      <c r="BH3052" t="e">
        <f t="shared" si="143"/>
        <v>#NUM!</v>
      </c>
      <c r="BI3052" t="e">
        <f>VLOOKUP(H3052,Sheet2!$A$1:$B$270,2,FALSE)</f>
        <v>#N/A</v>
      </c>
    </row>
    <row r="3053" spans="15:61">
      <c r="O3053" s="57"/>
      <c r="P3053" s="57"/>
      <c r="AP3053" s="57"/>
      <c r="BA3053" s="57"/>
      <c r="BF3053" s="6" t="e">
        <f t="shared" si="141"/>
        <v>#NUM!</v>
      </c>
      <c r="BG3053" t="e">
        <f t="shared" si="142"/>
        <v>#NUM!</v>
      </c>
      <c r="BH3053" t="e">
        <f t="shared" si="143"/>
        <v>#NUM!</v>
      </c>
      <c r="BI3053" t="e">
        <f>VLOOKUP(H3053,Sheet2!$A$1:$B$270,2,FALSE)</f>
        <v>#N/A</v>
      </c>
    </row>
    <row r="3054" spans="15:61">
      <c r="O3054" s="57"/>
      <c r="P3054" s="57"/>
      <c r="BA3054" s="57"/>
      <c r="BF3054" s="6" t="e">
        <f t="shared" si="141"/>
        <v>#NUM!</v>
      </c>
      <c r="BG3054" t="e">
        <f t="shared" si="142"/>
        <v>#NUM!</v>
      </c>
      <c r="BH3054" t="e">
        <f t="shared" si="143"/>
        <v>#NUM!</v>
      </c>
      <c r="BI3054" t="e">
        <f>VLOOKUP(H3054,Sheet2!$A$1:$B$270,2,FALSE)</f>
        <v>#N/A</v>
      </c>
    </row>
    <row r="3055" spans="15:61">
      <c r="O3055" s="57"/>
      <c r="P3055" s="57"/>
      <c r="AP3055" s="57"/>
      <c r="BA3055" s="57"/>
      <c r="BF3055" s="6" t="e">
        <f t="shared" si="141"/>
        <v>#NUM!</v>
      </c>
      <c r="BG3055" t="e">
        <f t="shared" si="142"/>
        <v>#NUM!</v>
      </c>
      <c r="BH3055" t="e">
        <f t="shared" si="143"/>
        <v>#NUM!</v>
      </c>
      <c r="BI3055" t="e">
        <f>VLOOKUP(H3055,Sheet2!$A$1:$B$270,2,FALSE)</f>
        <v>#N/A</v>
      </c>
    </row>
    <row r="3056" spans="15:61">
      <c r="O3056" s="57"/>
      <c r="P3056" s="57"/>
      <c r="AP3056" s="57"/>
      <c r="BA3056" s="57"/>
      <c r="BF3056" s="6" t="e">
        <f t="shared" si="141"/>
        <v>#NUM!</v>
      </c>
      <c r="BG3056" t="e">
        <f t="shared" si="142"/>
        <v>#NUM!</v>
      </c>
      <c r="BH3056" t="e">
        <f t="shared" si="143"/>
        <v>#NUM!</v>
      </c>
      <c r="BI3056" t="e">
        <f>VLOOKUP(H3056,Sheet2!$A$1:$B$270,2,FALSE)</f>
        <v>#N/A</v>
      </c>
    </row>
    <row r="3057" spans="15:61">
      <c r="O3057" s="57"/>
      <c r="P3057" s="57"/>
      <c r="AP3057" s="57"/>
      <c r="BA3057" s="57"/>
      <c r="BF3057" s="6" t="e">
        <f t="shared" si="141"/>
        <v>#NUM!</v>
      </c>
      <c r="BG3057" t="e">
        <f t="shared" si="142"/>
        <v>#NUM!</v>
      </c>
      <c r="BH3057" t="e">
        <f t="shared" si="143"/>
        <v>#NUM!</v>
      </c>
      <c r="BI3057" t="e">
        <f>VLOOKUP(H3057,Sheet2!$A$1:$B$270,2,FALSE)</f>
        <v>#N/A</v>
      </c>
    </row>
    <row r="3058" spans="15:61">
      <c r="O3058" s="57"/>
      <c r="P3058" s="57"/>
      <c r="BA3058" s="57"/>
      <c r="BF3058" s="6" t="e">
        <f t="shared" si="141"/>
        <v>#NUM!</v>
      </c>
      <c r="BG3058" t="e">
        <f t="shared" si="142"/>
        <v>#NUM!</v>
      </c>
      <c r="BH3058" t="e">
        <f t="shared" si="143"/>
        <v>#NUM!</v>
      </c>
      <c r="BI3058" t="e">
        <f>VLOOKUP(H3058,Sheet2!$A$1:$B$270,2,FALSE)</f>
        <v>#N/A</v>
      </c>
    </row>
    <row r="3059" spans="15:61">
      <c r="O3059" s="57"/>
      <c r="P3059" s="57"/>
      <c r="AP3059" s="57"/>
      <c r="BA3059" s="57"/>
      <c r="BF3059" s="6" t="e">
        <f t="shared" si="141"/>
        <v>#NUM!</v>
      </c>
      <c r="BG3059" t="e">
        <f t="shared" si="142"/>
        <v>#NUM!</v>
      </c>
      <c r="BH3059" t="e">
        <f t="shared" si="143"/>
        <v>#NUM!</v>
      </c>
      <c r="BI3059" t="e">
        <f>VLOOKUP(H3059,Sheet2!$A$1:$B$270,2,FALSE)</f>
        <v>#N/A</v>
      </c>
    </row>
    <row r="3060" spans="15:61">
      <c r="O3060" s="57"/>
      <c r="P3060" s="57"/>
      <c r="AO3060" s="57"/>
      <c r="AP3060" s="57"/>
      <c r="BA3060" s="57"/>
      <c r="BF3060" s="6" t="e">
        <f t="shared" si="141"/>
        <v>#NUM!</v>
      </c>
      <c r="BG3060" t="e">
        <f t="shared" si="142"/>
        <v>#NUM!</v>
      </c>
      <c r="BH3060" t="e">
        <f t="shared" si="143"/>
        <v>#NUM!</v>
      </c>
      <c r="BI3060" t="e">
        <f>VLOOKUP(H3060,Sheet2!$A$1:$B$270,2,FALSE)</f>
        <v>#N/A</v>
      </c>
    </row>
    <row r="3061" spans="15:61">
      <c r="O3061" s="57"/>
      <c r="P3061" s="57"/>
      <c r="AO3061" s="57"/>
      <c r="AP3061" s="57"/>
      <c r="BA3061" s="57"/>
      <c r="BF3061" s="6" t="e">
        <f t="shared" si="141"/>
        <v>#NUM!</v>
      </c>
      <c r="BG3061" t="e">
        <f t="shared" si="142"/>
        <v>#NUM!</v>
      </c>
      <c r="BH3061" t="e">
        <f t="shared" si="143"/>
        <v>#NUM!</v>
      </c>
      <c r="BI3061" t="e">
        <f>VLOOKUP(H3061,Sheet2!$A$1:$B$270,2,FALSE)</f>
        <v>#N/A</v>
      </c>
    </row>
    <row r="3062" spans="15:61">
      <c r="O3062" s="57"/>
      <c r="P3062" s="57"/>
      <c r="AP3062" s="57"/>
      <c r="BA3062" s="57"/>
      <c r="BF3062" s="6" t="e">
        <f t="shared" si="141"/>
        <v>#NUM!</v>
      </c>
      <c r="BG3062" t="e">
        <f t="shared" si="142"/>
        <v>#NUM!</v>
      </c>
      <c r="BH3062" t="e">
        <f t="shared" si="143"/>
        <v>#NUM!</v>
      </c>
      <c r="BI3062" t="e">
        <f>VLOOKUP(H3062,Sheet2!$A$1:$B$270,2,FALSE)</f>
        <v>#N/A</v>
      </c>
    </row>
    <row r="3063" spans="15:61">
      <c r="O3063" s="57"/>
      <c r="P3063" s="57"/>
      <c r="BA3063" s="57"/>
      <c r="BF3063" s="6" t="e">
        <f t="shared" si="141"/>
        <v>#NUM!</v>
      </c>
      <c r="BG3063" t="e">
        <f t="shared" si="142"/>
        <v>#NUM!</v>
      </c>
      <c r="BH3063" t="e">
        <f t="shared" si="143"/>
        <v>#NUM!</v>
      </c>
      <c r="BI3063" t="e">
        <f>VLOOKUP(H3063,Sheet2!$A$1:$B$270,2,FALSE)</f>
        <v>#N/A</v>
      </c>
    </row>
    <row r="3064" spans="15:61">
      <c r="O3064" s="57"/>
      <c r="P3064" s="57"/>
      <c r="AP3064" s="57"/>
      <c r="BA3064" s="57"/>
      <c r="BF3064" s="6" t="e">
        <f t="shared" si="141"/>
        <v>#NUM!</v>
      </c>
      <c r="BG3064" t="e">
        <f t="shared" si="142"/>
        <v>#NUM!</v>
      </c>
      <c r="BH3064" t="e">
        <f t="shared" si="143"/>
        <v>#NUM!</v>
      </c>
      <c r="BI3064" t="e">
        <f>VLOOKUP(H3064,Sheet2!$A$1:$B$270,2,FALSE)</f>
        <v>#N/A</v>
      </c>
    </row>
    <row r="3065" spans="15:61">
      <c r="O3065" s="57"/>
      <c r="P3065" s="57"/>
      <c r="AO3065" s="57"/>
      <c r="AP3065" s="57"/>
      <c r="BA3065" s="57"/>
      <c r="BF3065" s="6" t="e">
        <f t="shared" si="141"/>
        <v>#NUM!</v>
      </c>
      <c r="BG3065" t="e">
        <f t="shared" si="142"/>
        <v>#NUM!</v>
      </c>
      <c r="BH3065" t="e">
        <f t="shared" si="143"/>
        <v>#NUM!</v>
      </c>
      <c r="BI3065" t="e">
        <f>VLOOKUP(H3065,Sheet2!$A$1:$B$270,2,FALSE)</f>
        <v>#N/A</v>
      </c>
    </row>
    <row r="3066" spans="15:61">
      <c r="O3066" s="57"/>
      <c r="P3066" s="57"/>
      <c r="AP3066" s="57"/>
      <c r="BA3066" s="57"/>
      <c r="BF3066" s="6" t="e">
        <f t="shared" si="141"/>
        <v>#NUM!</v>
      </c>
      <c r="BG3066" t="e">
        <f t="shared" si="142"/>
        <v>#NUM!</v>
      </c>
      <c r="BH3066" t="e">
        <f t="shared" si="143"/>
        <v>#NUM!</v>
      </c>
      <c r="BI3066" t="e">
        <f>VLOOKUP(H3066,Sheet2!$A$1:$B$270,2,FALSE)</f>
        <v>#N/A</v>
      </c>
    </row>
    <row r="3067" spans="15:61">
      <c r="O3067" s="57"/>
      <c r="P3067" s="57"/>
      <c r="AO3067" s="57"/>
      <c r="BA3067" s="57"/>
      <c r="BF3067" s="6" t="e">
        <f t="shared" si="141"/>
        <v>#NUM!</v>
      </c>
      <c r="BG3067" t="e">
        <f t="shared" si="142"/>
        <v>#NUM!</v>
      </c>
      <c r="BH3067" t="e">
        <f t="shared" si="143"/>
        <v>#NUM!</v>
      </c>
      <c r="BI3067" t="e">
        <f>VLOOKUP(H3067,Sheet2!$A$1:$B$270,2,FALSE)</f>
        <v>#N/A</v>
      </c>
    </row>
    <row r="3068" spans="15:61">
      <c r="O3068" s="57"/>
      <c r="P3068" s="57"/>
      <c r="AP3068" s="57"/>
      <c r="BA3068" s="57"/>
      <c r="BF3068" s="6" t="e">
        <f t="shared" si="141"/>
        <v>#NUM!</v>
      </c>
      <c r="BG3068" t="e">
        <f t="shared" si="142"/>
        <v>#NUM!</v>
      </c>
      <c r="BH3068" t="e">
        <f t="shared" si="143"/>
        <v>#NUM!</v>
      </c>
      <c r="BI3068" t="e">
        <f>VLOOKUP(H3068,Sheet2!$A$1:$B$270,2,FALSE)</f>
        <v>#N/A</v>
      </c>
    </row>
    <row r="3069" spans="15:61">
      <c r="O3069" s="57"/>
      <c r="P3069" s="57"/>
      <c r="AO3069" s="57"/>
      <c r="AP3069" s="57"/>
      <c r="BA3069" s="57"/>
      <c r="BF3069" s="6" t="e">
        <f t="shared" si="141"/>
        <v>#NUM!</v>
      </c>
      <c r="BG3069" t="e">
        <f t="shared" si="142"/>
        <v>#NUM!</v>
      </c>
      <c r="BH3069" t="e">
        <f t="shared" si="143"/>
        <v>#NUM!</v>
      </c>
      <c r="BI3069" t="e">
        <f>VLOOKUP(H3069,Sheet2!$A$1:$B$270,2,FALSE)</f>
        <v>#N/A</v>
      </c>
    </row>
    <row r="3070" spans="15:61">
      <c r="O3070" s="57"/>
      <c r="P3070" s="57"/>
      <c r="AP3070" s="57"/>
      <c r="BA3070" s="57"/>
      <c r="BF3070" s="6" t="e">
        <f t="shared" si="141"/>
        <v>#NUM!</v>
      </c>
      <c r="BG3070" t="e">
        <f t="shared" si="142"/>
        <v>#NUM!</v>
      </c>
      <c r="BH3070" t="e">
        <f t="shared" si="143"/>
        <v>#NUM!</v>
      </c>
      <c r="BI3070" t="e">
        <f>VLOOKUP(H3070,Sheet2!$A$1:$B$270,2,FALSE)</f>
        <v>#N/A</v>
      </c>
    </row>
    <row r="3071" spans="15:61">
      <c r="O3071" s="57"/>
      <c r="P3071" s="57"/>
      <c r="AO3071" s="57"/>
      <c r="BA3071" s="57"/>
      <c r="BF3071" s="6" t="e">
        <f t="shared" si="141"/>
        <v>#NUM!</v>
      </c>
      <c r="BG3071" t="e">
        <f t="shared" si="142"/>
        <v>#NUM!</v>
      </c>
      <c r="BH3071" t="e">
        <f t="shared" si="143"/>
        <v>#NUM!</v>
      </c>
      <c r="BI3071" t="e">
        <f>VLOOKUP(H3071,Sheet2!$A$1:$B$270,2,FALSE)</f>
        <v>#N/A</v>
      </c>
    </row>
    <row r="3072" spans="15:61">
      <c r="O3072" s="57"/>
      <c r="P3072" s="57"/>
      <c r="AO3072" s="57"/>
      <c r="AP3072" s="57"/>
      <c r="BA3072" s="57"/>
      <c r="BF3072" s="6" t="e">
        <f t="shared" si="141"/>
        <v>#NUM!</v>
      </c>
      <c r="BG3072" t="e">
        <f t="shared" si="142"/>
        <v>#NUM!</v>
      </c>
      <c r="BH3072" t="e">
        <f t="shared" si="143"/>
        <v>#NUM!</v>
      </c>
      <c r="BI3072" t="e">
        <f>VLOOKUP(H3072,Sheet2!$A$1:$B$270,2,FALSE)</f>
        <v>#N/A</v>
      </c>
    </row>
    <row r="3073" spans="15:61">
      <c r="O3073" s="57"/>
      <c r="P3073" s="57"/>
      <c r="AP3073" s="57"/>
      <c r="BA3073" s="57"/>
      <c r="BF3073" s="6" t="e">
        <f t="shared" si="141"/>
        <v>#NUM!</v>
      </c>
      <c r="BG3073" t="e">
        <f t="shared" si="142"/>
        <v>#NUM!</v>
      </c>
      <c r="BH3073" t="e">
        <f t="shared" si="143"/>
        <v>#NUM!</v>
      </c>
      <c r="BI3073" t="e">
        <f>VLOOKUP(H3073,Sheet2!$A$1:$B$270,2,FALSE)</f>
        <v>#N/A</v>
      </c>
    </row>
    <row r="3074" spans="15:61">
      <c r="O3074" s="57"/>
      <c r="P3074" s="57"/>
      <c r="AO3074" s="57"/>
      <c r="AP3074" s="57"/>
      <c r="BA3074" s="57"/>
      <c r="BF3074" s="6" t="e">
        <f t="shared" si="141"/>
        <v>#NUM!</v>
      </c>
      <c r="BG3074" t="e">
        <f t="shared" si="142"/>
        <v>#NUM!</v>
      </c>
      <c r="BH3074" t="e">
        <f t="shared" si="143"/>
        <v>#NUM!</v>
      </c>
      <c r="BI3074" t="e">
        <f>VLOOKUP(H3074,Sheet2!$A$1:$B$270,2,FALSE)</f>
        <v>#N/A</v>
      </c>
    </row>
    <row r="3075" spans="15:61">
      <c r="O3075" s="57"/>
      <c r="P3075" s="57"/>
      <c r="AO3075" s="57"/>
      <c r="AP3075" s="57"/>
      <c r="BA3075" s="57"/>
      <c r="BF3075" s="6" t="e">
        <f t="shared" ref="BF3075:BF3138" si="144">DATE(BC3075,BD3075,BE3075)</f>
        <v>#NUM!</v>
      </c>
      <c r="BG3075" t="e">
        <f t="shared" ref="BG3075:BG3138" si="145">BF3075-BA3075</f>
        <v>#NUM!</v>
      </c>
      <c r="BH3075" t="e">
        <f t="shared" ref="BH3075:BH3138" si="146">IF(BG3075=1,"COMPLY",IF(BG3075&lt;1,"COMPLY","NOT COMPLY"))</f>
        <v>#NUM!</v>
      </c>
      <c r="BI3075" t="e">
        <f>VLOOKUP(H3075,Sheet2!$A$1:$B$270,2,FALSE)</f>
        <v>#N/A</v>
      </c>
    </row>
    <row r="3076" spans="15:61">
      <c r="O3076" s="57"/>
      <c r="P3076" s="57"/>
      <c r="AO3076" s="57"/>
      <c r="AP3076" s="57"/>
      <c r="BA3076" s="57"/>
      <c r="BF3076" s="6" t="e">
        <f t="shared" si="144"/>
        <v>#NUM!</v>
      </c>
      <c r="BG3076" t="e">
        <f t="shared" si="145"/>
        <v>#NUM!</v>
      </c>
      <c r="BH3076" t="e">
        <f t="shared" si="146"/>
        <v>#NUM!</v>
      </c>
      <c r="BI3076" t="e">
        <f>VLOOKUP(H3076,Sheet2!$A$1:$B$270,2,FALSE)</f>
        <v>#N/A</v>
      </c>
    </row>
    <row r="3077" spans="15:61">
      <c r="O3077" s="57"/>
      <c r="P3077" s="57"/>
      <c r="AP3077" s="57"/>
      <c r="BA3077" s="57"/>
      <c r="BF3077" s="6" t="e">
        <f t="shared" si="144"/>
        <v>#NUM!</v>
      </c>
      <c r="BG3077" t="e">
        <f t="shared" si="145"/>
        <v>#NUM!</v>
      </c>
      <c r="BH3077" t="e">
        <f t="shared" si="146"/>
        <v>#NUM!</v>
      </c>
      <c r="BI3077" t="e">
        <f>VLOOKUP(H3077,Sheet2!$A$1:$B$270,2,FALSE)</f>
        <v>#N/A</v>
      </c>
    </row>
    <row r="3078" spans="15:61">
      <c r="O3078" s="57"/>
      <c r="P3078" s="57"/>
      <c r="AP3078" s="57"/>
      <c r="BA3078" s="57"/>
      <c r="BF3078" s="6" t="e">
        <f t="shared" si="144"/>
        <v>#NUM!</v>
      </c>
      <c r="BG3078" t="e">
        <f t="shared" si="145"/>
        <v>#NUM!</v>
      </c>
      <c r="BH3078" t="e">
        <f t="shared" si="146"/>
        <v>#NUM!</v>
      </c>
      <c r="BI3078" t="e">
        <f>VLOOKUP(H3078,Sheet2!$A$1:$B$270,2,FALSE)</f>
        <v>#N/A</v>
      </c>
    </row>
    <row r="3079" spans="15:61">
      <c r="O3079" s="57"/>
      <c r="P3079" s="57"/>
      <c r="AO3079" s="57"/>
      <c r="AP3079" s="57"/>
      <c r="BA3079" s="57"/>
      <c r="BF3079" s="6" t="e">
        <f t="shared" si="144"/>
        <v>#NUM!</v>
      </c>
      <c r="BG3079" t="e">
        <f t="shared" si="145"/>
        <v>#NUM!</v>
      </c>
      <c r="BH3079" t="e">
        <f t="shared" si="146"/>
        <v>#NUM!</v>
      </c>
      <c r="BI3079" t="e">
        <f>VLOOKUP(H3079,Sheet2!$A$1:$B$270,2,FALSE)</f>
        <v>#N/A</v>
      </c>
    </row>
    <row r="3080" spans="15:61">
      <c r="O3080" s="57"/>
      <c r="P3080" s="57"/>
      <c r="AO3080" s="57"/>
      <c r="AP3080" s="57"/>
      <c r="BA3080" s="57"/>
      <c r="BF3080" s="6" t="e">
        <f t="shared" si="144"/>
        <v>#NUM!</v>
      </c>
      <c r="BG3080" t="e">
        <f t="shared" si="145"/>
        <v>#NUM!</v>
      </c>
      <c r="BH3080" t="e">
        <f t="shared" si="146"/>
        <v>#NUM!</v>
      </c>
      <c r="BI3080" t="e">
        <f>VLOOKUP(H3080,Sheet2!$A$1:$B$270,2,FALSE)</f>
        <v>#N/A</v>
      </c>
    </row>
    <row r="3081" spans="15:61">
      <c r="O3081" s="57"/>
      <c r="P3081" s="57"/>
      <c r="AP3081" s="57"/>
      <c r="BA3081" s="57"/>
      <c r="BF3081" s="6" t="e">
        <f t="shared" si="144"/>
        <v>#NUM!</v>
      </c>
      <c r="BG3081" t="e">
        <f t="shared" si="145"/>
        <v>#NUM!</v>
      </c>
      <c r="BH3081" t="e">
        <f t="shared" si="146"/>
        <v>#NUM!</v>
      </c>
      <c r="BI3081" t="e">
        <f>VLOOKUP(H3081,Sheet2!$A$1:$B$270,2,FALSE)</f>
        <v>#N/A</v>
      </c>
    </row>
    <row r="3082" spans="15:61">
      <c r="O3082" s="57"/>
      <c r="P3082" s="57"/>
      <c r="AP3082" s="57"/>
      <c r="BA3082" s="57"/>
      <c r="BF3082" s="6" t="e">
        <f t="shared" si="144"/>
        <v>#NUM!</v>
      </c>
      <c r="BG3082" t="e">
        <f t="shared" si="145"/>
        <v>#NUM!</v>
      </c>
      <c r="BH3082" t="e">
        <f t="shared" si="146"/>
        <v>#NUM!</v>
      </c>
      <c r="BI3082" t="e">
        <f>VLOOKUP(H3082,Sheet2!$A$1:$B$270,2,FALSE)</f>
        <v>#N/A</v>
      </c>
    </row>
    <row r="3083" spans="15:61">
      <c r="O3083" s="57"/>
      <c r="P3083" s="57"/>
      <c r="AP3083" s="57"/>
      <c r="BA3083" s="57"/>
      <c r="BF3083" s="6" t="e">
        <f t="shared" si="144"/>
        <v>#NUM!</v>
      </c>
      <c r="BG3083" t="e">
        <f t="shared" si="145"/>
        <v>#NUM!</v>
      </c>
      <c r="BH3083" t="e">
        <f t="shared" si="146"/>
        <v>#NUM!</v>
      </c>
      <c r="BI3083" t="e">
        <f>VLOOKUP(H3083,Sheet2!$A$1:$B$270,2,FALSE)</f>
        <v>#N/A</v>
      </c>
    </row>
    <row r="3084" spans="15:61">
      <c r="O3084" s="57"/>
      <c r="P3084" s="57"/>
      <c r="AO3084" s="57"/>
      <c r="AP3084" s="57"/>
      <c r="BA3084" s="57"/>
      <c r="BF3084" s="6" t="e">
        <f t="shared" si="144"/>
        <v>#NUM!</v>
      </c>
      <c r="BG3084" t="e">
        <f t="shared" si="145"/>
        <v>#NUM!</v>
      </c>
      <c r="BH3084" t="e">
        <f t="shared" si="146"/>
        <v>#NUM!</v>
      </c>
      <c r="BI3084" t="e">
        <f>VLOOKUP(H3084,Sheet2!$A$1:$B$270,2,FALSE)</f>
        <v>#N/A</v>
      </c>
    </row>
    <row r="3085" spans="15:61">
      <c r="O3085" s="57"/>
      <c r="P3085" s="57"/>
      <c r="AP3085" s="57"/>
      <c r="BA3085" s="57"/>
      <c r="BF3085" s="6" t="e">
        <f t="shared" si="144"/>
        <v>#NUM!</v>
      </c>
      <c r="BG3085" t="e">
        <f t="shared" si="145"/>
        <v>#NUM!</v>
      </c>
      <c r="BH3085" t="e">
        <f t="shared" si="146"/>
        <v>#NUM!</v>
      </c>
      <c r="BI3085" t="e">
        <f>VLOOKUP(H3085,Sheet2!$A$1:$B$270,2,FALSE)</f>
        <v>#N/A</v>
      </c>
    </row>
    <row r="3086" spans="15:61">
      <c r="O3086" s="57"/>
      <c r="P3086" s="57"/>
      <c r="AP3086" s="57"/>
      <c r="BA3086" s="57"/>
      <c r="BF3086" s="6" t="e">
        <f t="shared" si="144"/>
        <v>#NUM!</v>
      </c>
      <c r="BG3086" t="e">
        <f t="shared" si="145"/>
        <v>#NUM!</v>
      </c>
      <c r="BH3086" t="e">
        <f t="shared" si="146"/>
        <v>#NUM!</v>
      </c>
      <c r="BI3086" t="e">
        <f>VLOOKUP(H3086,Sheet2!$A$1:$B$270,2,FALSE)</f>
        <v>#N/A</v>
      </c>
    </row>
    <row r="3087" spans="15:61">
      <c r="O3087" s="57"/>
      <c r="P3087" s="57"/>
      <c r="AP3087" s="57"/>
      <c r="BA3087" s="57"/>
      <c r="BF3087" s="6" t="e">
        <f t="shared" si="144"/>
        <v>#NUM!</v>
      </c>
      <c r="BG3087" t="e">
        <f t="shared" si="145"/>
        <v>#NUM!</v>
      </c>
      <c r="BH3087" t="e">
        <f t="shared" si="146"/>
        <v>#NUM!</v>
      </c>
      <c r="BI3087" t="e">
        <f>VLOOKUP(H3087,Sheet2!$A$1:$B$270,2,FALSE)</f>
        <v>#N/A</v>
      </c>
    </row>
    <row r="3088" spans="15:61">
      <c r="O3088" s="57"/>
      <c r="P3088" s="57"/>
      <c r="AO3088" s="57"/>
      <c r="AP3088" s="57"/>
      <c r="BA3088" s="57"/>
      <c r="BF3088" s="6" t="e">
        <f t="shared" si="144"/>
        <v>#NUM!</v>
      </c>
      <c r="BG3088" t="e">
        <f t="shared" si="145"/>
        <v>#NUM!</v>
      </c>
      <c r="BH3088" t="e">
        <f t="shared" si="146"/>
        <v>#NUM!</v>
      </c>
      <c r="BI3088" t="e">
        <f>VLOOKUP(H3088,Sheet2!$A$1:$B$270,2,FALSE)</f>
        <v>#N/A</v>
      </c>
    </row>
    <row r="3089" spans="15:61">
      <c r="O3089" s="57"/>
      <c r="P3089" s="57"/>
      <c r="BA3089" s="57"/>
      <c r="BF3089" s="6" t="e">
        <f t="shared" si="144"/>
        <v>#NUM!</v>
      </c>
      <c r="BG3089" t="e">
        <f t="shared" si="145"/>
        <v>#NUM!</v>
      </c>
      <c r="BH3089" t="e">
        <f t="shared" si="146"/>
        <v>#NUM!</v>
      </c>
      <c r="BI3089" t="e">
        <f>VLOOKUP(H3089,Sheet2!$A$1:$B$270,2,FALSE)</f>
        <v>#N/A</v>
      </c>
    </row>
    <row r="3090" spans="15:61">
      <c r="O3090" s="57"/>
      <c r="P3090" s="57"/>
      <c r="AP3090" s="57"/>
      <c r="BA3090" s="57"/>
      <c r="BF3090" s="6" t="e">
        <f t="shared" si="144"/>
        <v>#NUM!</v>
      </c>
      <c r="BG3090" t="e">
        <f t="shared" si="145"/>
        <v>#NUM!</v>
      </c>
      <c r="BH3090" t="e">
        <f t="shared" si="146"/>
        <v>#NUM!</v>
      </c>
      <c r="BI3090" t="e">
        <f>VLOOKUP(H3090,Sheet2!$A$1:$B$270,2,FALSE)</f>
        <v>#N/A</v>
      </c>
    </row>
    <row r="3091" spans="15:61">
      <c r="O3091" s="57"/>
      <c r="P3091" s="57"/>
      <c r="BA3091" s="57"/>
      <c r="BF3091" s="6" t="e">
        <f t="shared" si="144"/>
        <v>#NUM!</v>
      </c>
      <c r="BG3091" t="e">
        <f t="shared" si="145"/>
        <v>#NUM!</v>
      </c>
      <c r="BH3091" t="e">
        <f t="shared" si="146"/>
        <v>#NUM!</v>
      </c>
      <c r="BI3091" t="e">
        <f>VLOOKUP(H3091,Sheet2!$A$1:$B$270,2,FALSE)</f>
        <v>#N/A</v>
      </c>
    </row>
    <row r="3092" spans="15:61">
      <c r="O3092" s="57"/>
      <c r="P3092" s="57"/>
      <c r="AP3092" s="57"/>
      <c r="BA3092" s="57"/>
      <c r="BF3092" s="6" t="e">
        <f t="shared" si="144"/>
        <v>#NUM!</v>
      </c>
      <c r="BG3092" t="e">
        <f t="shared" si="145"/>
        <v>#NUM!</v>
      </c>
      <c r="BH3092" t="e">
        <f t="shared" si="146"/>
        <v>#NUM!</v>
      </c>
      <c r="BI3092" t="e">
        <f>VLOOKUP(H3092,Sheet2!$A$1:$B$270,2,FALSE)</f>
        <v>#N/A</v>
      </c>
    </row>
    <row r="3093" spans="15:61">
      <c r="O3093" s="57"/>
      <c r="P3093" s="57"/>
      <c r="AO3093" s="57"/>
      <c r="AP3093" s="57"/>
      <c r="BA3093" s="57"/>
      <c r="BF3093" s="6" t="e">
        <f t="shared" si="144"/>
        <v>#NUM!</v>
      </c>
      <c r="BG3093" t="e">
        <f t="shared" si="145"/>
        <v>#NUM!</v>
      </c>
      <c r="BH3093" t="e">
        <f t="shared" si="146"/>
        <v>#NUM!</v>
      </c>
      <c r="BI3093" t="e">
        <f>VLOOKUP(H3093,Sheet2!$A$1:$B$270,2,FALSE)</f>
        <v>#N/A</v>
      </c>
    </row>
    <row r="3094" spans="15:61">
      <c r="O3094" s="57"/>
      <c r="P3094" s="57"/>
      <c r="AO3094" s="57"/>
      <c r="AP3094" s="57"/>
      <c r="BA3094" s="57"/>
      <c r="BF3094" s="6" t="e">
        <f t="shared" si="144"/>
        <v>#NUM!</v>
      </c>
      <c r="BG3094" t="e">
        <f t="shared" si="145"/>
        <v>#NUM!</v>
      </c>
      <c r="BH3094" t="e">
        <f t="shared" si="146"/>
        <v>#NUM!</v>
      </c>
      <c r="BI3094" t="e">
        <f>VLOOKUP(H3094,Sheet2!$A$1:$B$270,2,FALSE)</f>
        <v>#N/A</v>
      </c>
    </row>
    <row r="3095" spans="15:61">
      <c r="O3095" s="57"/>
      <c r="P3095" s="57"/>
      <c r="AO3095" s="57"/>
      <c r="AP3095" s="57"/>
      <c r="BA3095" s="57"/>
      <c r="BF3095" s="6" t="e">
        <f t="shared" si="144"/>
        <v>#NUM!</v>
      </c>
      <c r="BG3095" t="e">
        <f t="shared" si="145"/>
        <v>#NUM!</v>
      </c>
      <c r="BH3095" t="e">
        <f t="shared" si="146"/>
        <v>#NUM!</v>
      </c>
      <c r="BI3095" t="e">
        <f>VLOOKUP(H3095,Sheet2!$A$1:$B$270,2,FALSE)</f>
        <v>#N/A</v>
      </c>
    </row>
    <row r="3096" spans="15:61">
      <c r="O3096" s="57"/>
      <c r="P3096" s="57"/>
      <c r="AO3096" s="57"/>
      <c r="AP3096" s="57"/>
      <c r="BA3096" s="57"/>
      <c r="BF3096" s="6" t="e">
        <f t="shared" si="144"/>
        <v>#NUM!</v>
      </c>
      <c r="BG3096" t="e">
        <f t="shared" si="145"/>
        <v>#NUM!</v>
      </c>
      <c r="BH3096" t="e">
        <f t="shared" si="146"/>
        <v>#NUM!</v>
      </c>
      <c r="BI3096" t="e">
        <f>VLOOKUP(H3096,Sheet2!$A$1:$B$270,2,FALSE)</f>
        <v>#N/A</v>
      </c>
    </row>
    <row r="3097" spans="15:61">
      <c r="O3097" s="57"/>
      <c r="P3097" s="57"/>
      <c r="AO3097" s="57"/>
      <c r="AP3097" s="57"/>
      <c r="BA3097" s="57"/>
      <c r="BF3097" s="6" t="e">
        <f t="shared" si="144"/>
        <v>#NUM!</v>
      </c>
      <c r="BG3097" t="e">
        <f t="shared" si="145"/>
        <v>#NUM!</v>
      </c>
      <c r="BH3097" t="e">
        <f t="shared" si="146"/>
        <v>#NUM!</v>
      </c>
      <c r="BI3097" t="e">
        <f>VLOOKUP(H3097,Sheet2!$A$1:$B$270,2,FALSE)</f>
        <v>#N/A</v>
      </c>
    </row>
    <row r="3098" spans="15:61">
      <c r="O3098" s="57"/>
      <c r="P3098" s="57"/>
      <c r="BF3098" s="6" t="e">
        <f t="shared" si="144"/>
        <v>#NUM!</v>
      </c>
      <c r="BG3098" t="e">
        <f t="shared" si="145"/>
        <v>#NUM!</v>
      </c>
      <c r="BH3098" t="e">
        <f t="shared" si="146"/>
        <v>#NUM!</v>
      </c>
      <c r="BI3098" t="e">
        <f>VLOOKUP(H3098,Sheet2!$A$1:$B$270,2,FALSE)</f>
        <v>#N/A</v>
      </c>
    </row>
    <row r="3099" spans="15:61">
      <c r="O3099" s="57"/>
      <c r="P3099" s="57"/>
      <c r="BA3099" s="57"/>
      <c r="BF3099" s="6" t="e">
        <f t="shared" si="144"/>
        <v>#NUM!</v>
      </c>
      <c r="BG3099" t="e">
        <f t="shared" si="145"/>
        <v>#NUM!</v>
      </c>
      <c r="BH3099" t="e">
        <f t="shared" si="146"/>
        <v>#NUM!</v>
      </c>
      <c r="BI3099" t="e">
        <f>VLOOKUP(H3099,Sheet2!$A$1:$B$270,2,FALSE)</f>
        <v>#N/A</v>
      </c>
    </row>
    <row r="3100" spans="15:61">
      <c r="O3100" s="57"/>
      <c r="P3100" s="57"/>
      <c r="AP3100" s="57"/>
      <c r="BA3100" s="57"/>
      <c r="BF3100" s="6" t="e">
        <f t="shared" si="144"/>
        <v>#NUM!</v>
      </c>
      <c r="BG3100" t="e">
        <f t="shared" si="145"/>
        <v>#NUM!</v>
      </c>
      <c r="BH3100" t="e">
        <f t="shared" si="146"/>
        <v>#NUM!</v>
      </c>
      <c r="BI3100" t="e">
        <f>VLOOKUP(H3100,Sheet2!$A$1:$B$270,2,FALSE)</f>
        <v>#N/A</v>
      </c>
    </row>
    <row r="3101" spans="15:61">
      <c r="O3101" s="57"/>
      <c r="P3101" s="57"/>
      <c r="AP3101" s="57"/>
      <c r="BA3101" s="57"/>
      <c r="BF3101" s="6" t="e">
        <f t="shared" si="144"/>
        <v>#NUM!</v>
      </c>
      <c r="BG3101" t="e">
        <f t="shared" si="145"/>
        <v>#NUM!</v>
      </c>
      <c r="BH3101" t="e">
        <f t="shared" si="146"/>
        <v>#NUM!</v>
      </c>
      <c r="BI3101" t="e">
        <f>VLOOKUP(H3101,Sheet2!$A$1:$B$270,2,FALSE)</f>
        <v>#N/A</v>
      </c>
    </row>
    <row r="3102" spans="15:61">
      <c r="O3102" s="57"/>
      <c r="P3102" s="57"/>
      <c r="AP3102" s="57"/>
      <c r="BA3102" s="57"/>
      <c r="BF3102" s="6" t="e">
        <f t="shared" si="144"/>
        <v>#NUM!</v>
      </c>
      <c r="BG3102" t="e">
        <f t="shared" si="145"/>
        <v>#NUM!</v>
      </c>
      <c r="BH3102" t="e">
        <f t="shared" si="146"/>
        <v>#NUM!</v>
      </c>
      <c r="BI3102" t="e">
        <f>VLOOKUP(H3102,Sheet2!$A$1:$B$270,2,FALSE)</f>
        <v>#N/A</v>
      </c>
    </row>
    <row r="3103" spans="15:61">
      <c r="O3103" s="57"/>
      <c r="P3103" s="57"/>
      <c r="AO3103" s="57"/>
      <c r="AP3103" s="57"/>
      <c r="BA3103" s="57"/>
      <c r="BF3103" s="6" t="e">
        <f t="shared" si="144"/>
        <v>#NUM!</v>
      </c>
      <c r="BG3103" t="e">
        <f t="shared" si="145"/>
        <v>#NUM!</v>
      </c>
      <c r="BH3103" t="e">
        <f t="shared" si="146"/>
        <v>#NUM!</v>
      </c>
      <c r="BI3103" t="e">
        <f>VLOOKUP(H3103,Sheet2!$A$1:$B$270,2,FALSE)</f>
        <v>#N/A</v>
      </c>
    </row>
    <row r="3104" spans="15:61">
      <c r="O3104" s="57"/>
      <c r="P3104" s="57"/>
      <c r="AO3104" s="57"/>
      <c r="AP3104" s="57"/>
      <c r="BA3104" s="57"/>
      <c r="BF3104" s="6" t="e">
        <f t="shared" si="144"/>
        <v>#NUM!</v>
      </c>
      <c r="BG3104" t="e">
        <f t="shared" si="145"/>
        <v>#NUM!</v>
      </c>
      <c r="BH3104" t="e">
        <f t="shared" si="146"/>
        <v>#NUM!</v>
      </c>
      <c r="BI3104" t="e">
        <f>VLOOKUP(H3104,Sheet2!$A$1:$B$270,2,FALSE)</f>
        <v>#N/A</v>
      </c>
    </row>
    <row r="3105" spans="15:61">
      <c r="O3105" s="57"/>
      <c r="P3105" s="57"/>
      <c r="AO3105" s="57"/>
      <c r="BA3105" s="57"/>
      <c r="BF3105" s="6" t="e">
        <f t="shared" si="144"/>
        <v>#NUM!</v>
      </c>
      <c r="BG3105" t="e">
        <f t="shared" si="145"/>
        <v>#NUM!</v>
      </c>
      <c r="BH3105" t="e">
        <f t="shared" si="146"/>
        <v>#NUM!</v>
      </c>
      <c r="BI3105" t="e">
        <f>VLOOKUP(H3105,Sheet2!$A$1:$B$270,2,FALSE)</f>
        <v>#N/A</v>
      </c>
    </row>
    <row r="3106" spans="15:61">
      <c r="O3106" s="57"/>
      <c r="P3106" s="57"/>
      <c r="AO3106" s="57"/>
      <c r="AP3106" s="57"/>
      <c r="BA3106" s="57"/>
      <c r="BF3106" s="6" t="e">
        <f t="shared" si="144"/>
        <v>#NUM!</v>
      </c>
      <c r="BG3106" t="e">
        <f t="shared" si="145"/>
        <v>#NUM!</v>
      </c>
      <c r="BH3106" t="e">
        <f t="shared" si="146"/>
        <v>#NUM!</v>
      </c>
      <c r="BI3106" t="e">
        <f>VLOOKUP(H3106,Sheet2!$A$1:$B$270,2,FALSE)</f>
        <v>#N/A</v>
      </c>
    </row>
    <row r="3107" spans="15:61">
      <c r="O3107" s="57"/>
      <c r="P3107" s="57"/>
      <c r="AP3107" s="57"/>
      <c r="BA3107" s="57"/>
      <c r="BF3107" s="6" t="e">
        <f t="shared" si="144"/>
        <v>#NUM!</v>
      </c>
      <c r="BG3107" t="e">
        <f t="shared" si="145"/>
        <v>#NUM!</v>
      </c>
      <c r="BH3107" t="e">
        <f t="shared" si="146"/>
        <v>#NUM!</v>
      </c>
      <c r="BI3107" t="e">
        <f>VLOOKUP(H3107,Sheet2!$A$1:$B$270,2,FALSE)</f>
        <v>#N/A</v>
      </c>
    </row>
    <row r="3108" spans="15:61">
      <c r="O3108" s="57"/>
      <c r="P3108" s="57"/>
      <c r="AP3108" s="57"/>
      <c r="BA3108" s="57"/>
      <c r="BF3108" s="6" t="e">
        <f t="shared" si="144"/>
        <v>#NUM!</v>
      </c>
      <c r="BG3108" t="e">
        <f t="shared" si="145"/>
        <v>#NUM!</v>
      </c>
      <c r="BH3108" t="e">
        <f t="shared" si="146"/>
        <v>#NUM!</v>
      </c>
      <c r="BI3108" t="e">
        <f>VLOOKUP(H3108,Sheet2!$A$1:$B$270,2,FALSE)</f>
        <v>#N/A</v>
      </c>
    </row>
    <row r="3109" spans="15:61">
      <c r="O3109" s="57"/>
      <c r="P3109" s="57"/>
      <c r="AP3109" s="57"/>
      <c r="BA3109" s="57"/>
      <c r="BF3109" s="6" t="e">
        <f t="shared" si="144"/>
        <v>#NUM!</v>
      </c>
      <c r="BG3109" t="e">
        <f t="shared" si="145"/>
        <v>#NUM!</v>
      </c>
      <c r="BH3109" t="e">
        <f t="shared" si="146"/>
        <v>#NUM!</v>
      </c>
      <c r="BI3109" t="e">
        <f>VLOOKUP(H3109,Sheet2!$A$1:$B$270,2,FALSE)</f>
        <v>#N/A</v>
      </c>
    </row>
    <row r="3110" spans="15:61">
      <c r="O3110" s="57"/>
      <c r="P3110" s="57"/>
      <c r="AP3110" s="57"/>
      <c r="BA3110" s="57"/>
      <c r="BF3110" s="6" t="e">
        <f t="shared" si="144"/>
        <v>#NUM!</v>
      </c>
      <c r="BG3110" t="e">
        <f t="shared" si="145"/>
        <v>#NUM!</v>
      </c>
      <c r="BH3110" t="e">
        <f t="shared" si="146"/>
        <v>#NUM!</v>
      </c>
      <c r="BI3110" t="e">
        <f>VLOOKUP(H3110,Sheet2!$A$1:$B$270,2,FALSE)</f>
        <v>#N/A</v>
      </c>
    </row>
    <row r="3111" spans="15:61">
      <c r="O3111" s="57"/>
      <c r="P3111" s="57"/>
      <c r="AP3111" s="57"/>
      <c r="BA3111" s="57"/>
      <c r="BF3111" s="6" t="e">
        <f t="shared" si="144"/>
        <v>#NUM!</v>
      </c>
      <c r="BG3111" t="e">
        <f t="shared" si="145"/>
        <v>#NUM!</v>
      </c>
      <c r="BH3111" t="e">
        <f t="shared" si="146"/>
        <v>#NUM!</v>
      </c>
      <c r="BI3111" t="e">
        <f>VLOOKUP(H3111,Sheet2!$A$1:$B$270,2,FALSE)</f>
        <v>#N/A</v>
      </c>
    </row>
    <row r="3112" spans="15:61">
      <c r="O3112" s="57"/>
      <c r="P3112" s="57"/>
      <c r="AO3112" s="57"/>
      <c r="AP3112" s="57"/>
      <c r="BA3112" s="57"/>
      <c r="BF3112" s="6" t="e">
        <f t="shared" si="144"/>
        <v>#NUM!</v>
      </c>
      <c r="BG3112" t="e">
        <f t="shared" si="145"/>
        <v>#NUM!</v>
      </c>
      <c r="BH3112" t="e">
        <f t="shared" si="146"/>
        <v>#NUM!</v>
      </c>
      <c r="BI3112" t="e">
        <f>VLOOKUP(H3112,Sheet2!$A$1:$B$270,2,FALSE)</f>
        <v>#N/A</v>
      </c>
    </row>
    <row r="3113" spans="15:61">
      <c r="O3113" s="57"/>
      <c r="P3113" s="57"/>
      <c r="AP3113" s="57"/>
      <c r="BA3113" s="57"/>
      <c r="BF3113" s="6" t="e">
        <f t="shared" si="144"/>
        <v>#NUM!</v>
      </c>
      <c r="BG3113" t="e">
        <f t="shared" si="145"/>
        <v>#NUM!</v>
      </c>
      <c r="BH3113" t="e">
        <f t="shared" si="146"/>
        <v>#NUM!</v>
      </c>
      <c r="BI3113" t="e">
        <f>VLOOKUP(H3113,Sheet2!$A$1:$B$270,2,FALSE)</f>
        <v>#N/A</v>
      </c>
    </row>
    <row r="3114" spans="15:61">
      <c r="O3114" s="57"/>
      <c r="P3114" s="57"/>
      <c r="AO3114" s="57"/>
      <c r="AP3114" s="57"/>
      <c r="BA3114" s="57"/>
      <c r="BF3114" s="6" t="e">
        <f t="shared" si="144"/>
        <v>#NUM!</v>
      </c>
      <c r="BG3114" t="e">
        <f t="shared" si="145"/>
        <v>#NUM!</v>
      </c>
      <c r="BH3114" t="e">
        <f t="shared" si="146"/>
        <v>#NUM!</v>
      </c>
      <c r="BI3114" t="e">
        <f>VLOOKUP(H3114,Sheet2!$A$1:$B$270,2,FALSE)</f>
        <v>#N/A</v>
      </c>
    </row>
    <row r="3115" spans="15:61">
      <c r="O3115" s="57"/>
      <c r="P3115" s="57"/>
      <c r="AP3115" s="57"/>
      <c r="BA3115" s="57"/>
      <c r="BF3115" s="6" t="e">
        <f t="shared" si="144"/>
        <v>#NUM!</v>
      </c>
      <c r="BG3115" t="e">
        <f t="shared" si="145"/>
        <v>#NUM!</v>
      </c>
      <c r="BH3115" t="e">
        <f t="shared" si="146"/>
        <v>#NUM!</v>
      </c>
      <c r="BI3115" t="e">
        <f>VLOOKUP(H3115,Sheet2!$A$1:$B$270,2,FALSE)</f>
        <v>#N/A</v>
      </c>
    </row>
    <row r="3116" spans="15:61">
      <c r="O3116" s="57"/>
      <c r="P3116" s="57"/>
      <c r="BF3116" s="6" t="e">
        <f t="shared" si="144"/>
        <v>#NUM!</v>
      </c>
      <c r="BG3116" t="e">
        <f t="shared" si="145"/>
        <v>#NUM!</v>
      </c>
      <c r="BH3116" t="e">
        <f t="shared" si="146"/>
        <v>#NUM!</v>
      </c>
      <c r="BI3116" t="e">
        <f>VLOOKUP(H3116,Sheet2!$A$1:$B$270,2,FALSE)</f>
        <v>#N/A</v>
      </c>
    </row>
    <row r="3117" spans="15:61">
      <c r="O3117" s="57"/>
      <c r="P3117" s="57"/>
      <c r="AO3117" s="57"/>
      <c r="AP3117" s="57"/>
      <c r="BA3117" s="57"/>
      <c r="BF3117" s="6" t="e">
        <f t="shared" si="144"/>
        <v>#NUM!</v>
      </c>
      <c r="BG3117" t="e">
        <f t="shared" si="145"/>
        <v>#NUM!</v>
      </c>
      <c r="BH3117" t="e">
        <f t="shared" si="146"/>
        <v>#NUM!</v>
      </c>
      <c r="BI3117" t="e">
        <f>VLOOKUP(H3117,Sheet2!$A$1:$B$270,2,FALSE)</f>
        <v>#N/A</v>
      </c>
    </row>
    <row r="3118" spans="15:61">
      <c r="O3118" s="57"/>
      <c r="P3118" s="57"/>
      <c r="AP3118" s="57"/>
      <c r="BA3118" s="57"/>
      <c r="BF3118" s="6" t="e">
        <f t="shared" si="144"/>
        <v>#NUM!</v>
      </c>
      <c r="BG3118" t="e">
        <f t="shared" si="145"/>
        <v>#NUM!</v>
      </c>
      <c r="BH3118" t="e">
        <f t="shared" si="146"/>
        <v>#NUM!</v>
      </c>
      <c r="BI3118" t="e">
        <f>VLOOKUP(H3118,Sheet2!$A$1:$B$270,2,FALSE)</f>
        <v>#N/A</v>
      </c>
    </row>
    <row r="3119" spans="15:61">
      <c r="O3119" s="57"/>
      <c r="P3119" s="57"/>
      <c r="BA3119" s="57"/>
      <c r="BF3119" s="6" t="e">
        <f t="shared" si="144"/>
        <v>#NUM!</v>
      </c>
      <c r="BG3119" t="e">
        <f t="shared" si="145"/>
        <v>#NUM!</v>
      </c>
      <c r="BH3119" t="e">
        <f t="shared" si="146"/>
        <v>#NUM!</v>
      </c>
      <c r="BI3119" t="e">
        <f>VLOOKUP(H3119,Sheet2!$A$1:$B$270,2,FALSE)</f>
        <v>#N/A</v>
      </c>
    </row>
    <row r="3120" spans="15:61">
      <c r="O3120" s="57"/>
      <c r="P3120" s="57"/>
      <c r="BA3120" s="57"/>
      <c r="BF3120" s="6" t="e">
        <f t="shared" si="144"/>
        <v>#NUM!</v>
      </c>
      <c r="BG3120" t="e">
        <f t="shared" si="145"/>
        <v>#NUM!</v>
      </c>
      <c r="BH3120" t="e">
        <f t="shared" si="146"/>
        <v>#NUM!</v>
      </c>
      <c r="BI3120" t="e">
        <f>VLOOKUP(H3120,Sheet2!$A$1:$B$270,2,FALSE)</f>
        <v>#N/A</v>
      </c>
    </row>
    <row r="3121" spans="15:61">
      <c r="O3121" s="57"/>
      <c r="P3121" s="57"/>
      <c r="AO3121" s="57"/>
      <c r="BA3121" s="57"/>
      <c r="BF3121" s="6" t="e">
        <f t="shared" si="144"/>
        <v>#NUM!</v>
      </c>
      <c r="BG3121" t="e">
        <f t="shared" si="145"/>
        <v>#NUM!</v>
      </c>
      <c r="BH3121" t="e">
        <f t="shared" si="146"/>
        <v>#NUM!</v>
      </c>
      <c r="BI3121" t="e">
        <f>VLOOKUP(H3121,Sheet2!$A$1:$B$270,2,FALSE)</f>
        <v>#N/A</v>
      </c>
    </row>
    <row r="3122" spans="15:61">
      <c r="O3122" s="57"/>
      <c r="P3122" s="57"/>
      <c r="BA3122" s="57"/>
      <c r="BF3122" s="6" t="e">
        <f t="shared" si="144"/>
        <v>#NUM!</v>
      </c>
      <c r="BG3122" t="e">
        <f t="shared" si="145"/>
        <v>#NUM!</v>
      </c>
      <c r="BH3122" t="e">
        <f t="shared" si="146"/>
        <v>#NUM!</v>
      </c>
      <c r="BI3122" t="e">
        <f>VLOOKUP(H3122,Sheet2!$A$1:$B$270,2,FALSE)</f>
        <v>#N/A</v>
      </c>
    </row>
    <row r="3123" spans="15:61">
      <c r="O3123" s="57"/>
      <c r="P3123" s="57"/>
      <c r="AO3123" s="57"/>
      <c r="AP3123" s="57"/>
      <c r="BA3123" s="57"/>
      <c r="BF3123" s="6" t="e">
        <f t="shared" si="144"/>
        <v>#NUM!</v>
      </c>
      <c r="BG3123" t="e">
        <f t="shared" si="145"/>
        <v>#NUM!</v>
      </c>
      <c r="BH3123" t="e">
        <f t="shared" si="146"/>
        <v>#NUM!</v>
      </c>
      <c r="BI3123" t="e">
        <f>VLOOKUP(H3123,Sheet2!$A$1:$B$270,2,FALSE)</f>
        <v>#N/A</v>
      </c>
    </row>
    <row r="3124" spans="15:61">
      <c r="O3124" s="57"/>
      <c r="P3124" s="57"/>
      <c r="BF3124" s="6" t="e">
        <f t="shared" si="144"/>
        <v>#NUM!</v>
      </c>
      <c r="BG3124" t="e">
        <f t="shared" si="145"/>
        <v>#NUM!</v>
      </c>
      <c r="BH3124" t="e">
        <f t="shared" si="146"/>
        <v>#NUM!</v>
      </c>
      <c r="BI3124" t="e">
        <f>VLOOKUP(H3124,Sheet2!$A$1:$B$270,2,FALSE)</f>
        <v>#N/A</v>
      </c>
    </row>
    <row r="3125" spans="15:61">
      <c r="O3125" s="57"/>
      <c r="P3125" s="57"/>
      <c r="AP3125" s="57"/>
      <c r="BA3125" s="57"/>
      <c r="BF3125" s="6" t="e">
        <f t="shared" si="144"/>
        <v>#NUM!</v>
      </c>
      <c r="BG3125" t="e">
        <f t="shared" si="145"/>
        <v>#NUM!</v>
      </c>
      <c r="BH3125" t="e">
        <f t="shared" si="146"/>
        <v>#NUM!</v>
      </c>
      <c r="BI3125" t="e">
        <f>VLOOKUP(H3125,Sheet2!$A$1:$B$270,2,FALSE)</f>
        <v>#N/A</v>
      </c>
    </row>
    <row r="3126" spans="15:61">
      <c r="O3126" s="57"/>
      <c r="P3126" s="57"/>
      <c r="AP3126" s="57"/>
      <c r="BA3126" s="57"/>
      <c r="BF3126" s="6" t="e">
        <f t="shared" si="144"/>
        <v>#NUM!</v>
      </c>
      <c r="BG3126" t="e">
        <f t="shared" si="145"/>
        <v>#NUM!</v>
      </c>
      <c r="BH3126" t="e">
        <f t="shared" si="146"/>
        <v>#NUM!</v>
      </c>
      <c r="BI3126" t="e">
        <f>VLOOKUP(H3126,Sheet2!$A$1:$B$270,2,FALSE)</f>
        <v>#N/A</v>
      </c>
    </row>
    <row r="3127" spans="15:61">
      <c r="O3127" s="57"/>
      <c r="P3127" s="57"/>
      <c r="AP3127" s="57"/>
      <c r="BA3127" s="57"/>
      <c r="BF3127" s="6" t="e">
        <f t="shared" si="144"/>
        <v>#NUM!</v>
      </c>
      <c r="BG3127" t="e">
        <f t="shared" si="145"/>
        <v>#NUM!</v>
      </c>
      <c r="BH3127" t="e">
        <f t="shared" si="146"/>
        <v>#NUM!</v>
      </c>
      <c r="BI3127" t="e">
        <f>VLOOKUP(H3127,Sheet2!$A$1:$B$270,2,FALSE)</f>
        <v>#N/A</v>
      </c>
    </row>
    <row r="3128" spans="15:61">
      <c r="O3128" s="57"/>
      <c r="P3128" s="57"/>
      <c r="AP3128" s="57"/>
      <c r="BA3128" s="57"/>
      <c r="BF3128" s="6" t="e">
        <f t="shared" si="144"/>
        <v>#NUM!</v>
      </c>
      <c r="BG3128" t="e">
        <f t="shared" si="145"/>
        <v>#NUM!</v>
      </c>
      <c r="BH3128" t="e">
        <f t="shared" si="146"/>
        <v>#NUM!</v>
      </c>
      <c r="BI3128" t="e">
        <f>VLOOKUP(H3128,Sheet2!$A$1:$B$270,2,FALSE)</f>
        <v>#N/A</v>
      </c>
    </row>
    <row r="3129" spans="15:61">
      <c r="O3129" s="57"/>
      <c r="P3129" s="57"/>
      <c r="AP3129" s="57"/>
      <c r="BA3129" s="57"/>
      <c r="BF3129" s="6" t="e">
        <f t="shared" si="144"/>
        <v>#NUM!</v>
      </c>
      <c r="BG3129" t="e">
        <f t="shared" si="145"/>
        <v>#NUM!</v>
      </c>
      <c r="BH3129" t="e">
        <f t="shared" si="146"/>
        <v>#NUM!</v>
      </c>
      <c r="BI3129" t="e">
        <f>VLOOKUP(H3129,Sheet2!$A$1:$B$270,2,FALSE)</f>
        <v>#N/A</v>
      </c>
    </row>
    <row r="3130" spans="15:61">
      <c r="O3130" s="57"/>
      <c r="P3130" s="57"/>
      <c r="AP3130" s="57"/>
      <c r="BA3130" s="57"/>
      <c r="BF3130" s="6" t="e">
        <f t="shared" si="144"/>
        <v>#NUM!</v>
      </c>
      <c r="BG3130" t="e">
        <f t="shared" si="145"/>
        <v>#NUM!</v>
      </c>
      <c r="BH3130" t="e">
        <f t="shared" si="146"/>
        <v>#NUM!</v>
      </c>
      <c r="BI3130" t="e">
        <f>VLOOKUP(H3130,Sheet2!$A$1:$B$270,2,FALSE)</f>
        <v>#N/A</v>
      </c>
    </row>
    <row r="3131" spans="15:61">
      <c r="O3131" s="57"/>
      <c r="P3131" s="57"/>
      <c r="AP3131" s="57"/>
      <c r="BA3131" s="57"/>
      <c r="BF3131" s="6" t="e">
        <f t="shared" si="144"/>
        <v>#NUM!</v>
      </c>
      <c r="BG3131" t="e">
        <f t="shared" si="145"/>
        <v>#NUM!</v>
      </c>
      <c r="BH3131" t="e">
        <f t="shared" si="146"/>
        <v>#NUM!</v>
      </c>
      <c r="BI3131" t="e">
        <f>VLOOKUP(H3131,Sheet2!$A$1:$B$270,2,FALSE)</f>
        <v>#N/A</v>
      </c>
    </row>
    <row r="3132" spans="15:61">
      <c r="O3132" s="57"/>
      <c r="P3132" s="57"/>
      <c r="BA3132" s="57"/>
      <c r="BF3132" s="6" t="e">
        <f t="shared" si="144"/>
        <v>#NUM!</v>
      </c>
      <c r="BG3132" t="e">
        <f t="shared" si="145"/>
        <v>#NUM!</v>
      </c>
      <c r="BH3132" t="e">
        <f t="shared" si="146"/>
        <v>#NUM!</v>
      </c>
      <c r="BI3132" t="e">
        <f>VLOOKUP(H3132,Sheet2!$A$1:$B$270,2,FALSE)</f>
        <v>#N/A</v>
      </c>
    </row>
    <row r="3133" spans="15:61">
      <c r="O3133" s="57"/>
      <c r="P3133" s="57"/>
      <c r="AO3133" s="57"/>
      <c r="AP3133" s="57"/>
      <c r="BA3133" s="57"/>
      <c r="BF3133" s="6" t="e">
        <f t="shared" si="144"/>
        <v>#NUM!</v>
      </c>
      <c r="BG3133" t="e">
        <f t="shared" si="145"/>
        <v>#NUM!</v>
      </c>
      <c r="BH3133" t="e">
        <f t="shared" si="146"/>
        <v>#NUM!</v>
      </c>
      <c r="BI3133" t="e">
        <f>VLOOKUP(H3133,Sheet2!$A$1:$B$270,2,FALSE)</f>
        <v>#N/A</v>
      </c>
    </row>
    <row r="3134" spans="15:61">
      <c r="O3134" s="57"/>
      <c r="P3134" s="57"/>
      <c r="AP3134" s="57"/>
      <c r="BA3134" s="57"/>
      <c r="BF3134" s="6" t="e">
        <f t="shared" si="144"/>
        <v>#NUM!</v>
      </c>
      <c r="BG3134" t="e">
        <f t="shared" si="145"/>
        <v>#NUM!</v>
      </c>
      <c r="BH3134" t="e">
        <f t="shared" si="146"/>
        <v>#NUM!</v>
      </c>
      <c r="BI3134" t="e">
        <f>VLOOKUP(H3134,Sheet2!$A$1:$B$270,2,FALSE)</f>
        <v>#N/A</v>
      </c>
    </row>
    <row r="3135" spans="15:61">
      <c r="O3135" s="57"/>
      <c r="P3135" s="57"/>
      <c r="AP3135" s="57"/>
      <c r="BA3135" s="57"/>
      <c r="BF3135" s="6" t="e">
        <f t="shared" si="144"/>
        <v>#NUM!</v>
      </c>
      <c r="BG3135" t="e">
        <f t="shared" si="145"/>
        <v>#NUM!</v>
      </c>
      <c r="BH3135" t="e">
        <f t="shared" si="146"/>
        <v>#NUM!</v>
      </c>
      <c r="BI3135" t="e">
        <f>VLOOKUP(H3135,Sheet2!$A$1:$B$270,2,FALSE)</f>
        <v>#N/A</v>
      </c>
    </row>
    <row r="3136" spans="15:61">
      <c r="O3136" s="57"/>
      <c r="P3136" s="57"/>
      <c r="AP3136" s="57"/>
      <c r="BA3136" s="57"/>
      <c r="BF3136" s="6" t="e">
        <f t="shared" si="144"/>
        <v>#NUM!</v>
      </c>
      <c r="BG3136" t="e">
        <f t="shared" si="145"/>
        <v>#NUM!</v>
      </c>
      <c r="BH3136" t="e">
        <f t="shared" si="146"/>
        <v>#NUM!</v>
      </c>
      <c r="BI3136" t="e">
        <f>VLOOKUP(H3136,Sheet2!$A$1:$B$270,2,FALSE)</f>
        <v>#N/A</v>
      </c>
    </row>
    <row r="3137" spans="15:61">
      <c r="O3137" s="57"/>
      <c r="P3137" s="57"/>
      <c r="AO3137" s="57"/>
      <c r="AP3137" s="57"/>
      <c r="BA3137" s="57"/>
      <c r="BF3137" s="6" t="e">
        <f t="shared" si="144"/>
        <v>#NUM!</v>
      </c>
      <c r="BG3137" t="e">
        <f t="shared" si="145"/>
        <v>#NUM!</v>
      </c>
      <c r="BH3137" t="e">
        <f t="shared" si="146"/>
        <v>#NUM!</v>
      </c>
      <c r="BI3137" t="e">
        <f>VLOOKUP(H3137,Sheet2!$A$1:$B$270,2,FALSE)</f>
        <v>#N/A</v>
      </c>
    </row>
    <row r="3138" spans="15:61">
      <c r="O3138" s="57"/>
      <c r="P3138" s="57"/>
      <c r="AP3138" s="57"/>
      <c r="BA3138" s="57"/>
      <c r="BF3138" s="6" t="e">
        <f t="shared" si="144"/>
        <v>#NUM!</v>
      </c>
      <c r="BG3138" t="e">
        <f t="shared" si="145"/>
        <v>#NUM!</v>
      </c>
      <c r="BH3138" t="e">
        <f t="shared" si="146"/>
        <v>#NUM!</v>
      </c>
      <c r="BI3138" t="e">
        <f>VLOOKUP(H3138,Sheet2!$A$1:$B$270,2,FALSE)</f>
        <v>#N/A</v>
      </c>
    </row>
    <row r="3139" spans="15:61">
      <c r="O3139" s="57"/>
      <c r="P3139" s="57"/>
      <c r="AO3139" s="57"/>
      <c r="BA3139" s="57"/>
      <c r="BF3139" s="6" t="e">
        <f t="shared" ref="BF3139:BF3202" si="147">DATE(BC3139,BD3139,BE3139)</f>
        <v>#NUM!</v>
      </c>
      <c r="BG3139" t="e">
        <f t="shared" ref="BG3139:BG3202" si="148">BF3139-BA3139</f>
        <v>#NUM!</v>
      </c>
      <c r="BH3139" t="e">
        <f t="shared" ref="BH3139:BH3202" si="149">IF(BG3139=1,"COMPLY",IF(BG3139&lt;1,"COMPLY","NOT COMPLY"))</f>
        <v>#NUM!</v>
      </c>
      <c r="BI3139" t="e">
        <f>VLOOKUP(H3139,Sheet2!$A$1:$B$270,2,FALSE)</f>
        <v>#N/A</v>
      </c>
    </row>
    <row r="3140" spans="15:61">
      <c r="O3140" s="57"/>
      <c r="P3140" s="57"/>
      <c r="AP3140" s="57"/>
      <c r="BA3140" s="57"/>
      <c r="BF3140" s="6" t="e">
        <f t="shared" si="147"/>
        <v>#NUM!</v>
      </c>
      <c r="BG3140" t="e">
        <f t="shared" si="148"/>
        <v>#NUM!</v>
      </c>
      <c r="BH3140" t="e">
        <f t="shared" si="149"/>
        <v>#NUM!</v>
      </c>
      <c r="BI3140" t="e">
        <f>VLOOKUP(H3140,Sheet2!$A$1:$B$270,2,FALSE)</f>
        <v>#N/A</v>
      </c>
    </row>
    <row r="3141" spans="15:61">
      <c r="O3141" s="57"/>
      <c r="P3141" s="57"/>
      <c r="AP3141" s="57"/>
      <c r="BA3141" s="57"/>
      <c r="BF3141" s="6" t="e">
        <f t="shared" si="147"/>
        <v>#NUM!</v>
      </c>
      <c r="BG3141" t="e">
        <f t="shared" si="148"/>
        <v>#NUM!</v>
      </c>
      <c r="BH3141" t="e">
        <f t="shared" si="149"/>
        <v>#NUM!</v>
      </c>
      <c r="BI3141" t="e">
        <f>VLOOKUP(H3141,Sheet2!$A$1:$B$270,2,FALSE)</f>
        <v>#N/A</v>
      </c>
    </row>
    <row r="3142" spans="15:61">
      <c r="O3142" s="57"/>
      <c r="P3142" s="57"/>
      <c r="BA3142" s="57"/>
      <c r="BF3142" s="6" t="e">
        <f t="shared" si="147"/>
        <v>#NUM!</v>
      </c>
      <c r="BG3142" t="e">
        <f t="shared" si="148"/>
        <v>#NUM!</v>
      </c>
      <c r="BH3142" t="e">
        <f t="shared" si="149"/>
        <v>#NUM!</v>
      </c>
      <c r="BI3142" t="e">
        <f>VLOOKUP(H3142,Sheet2!$A$1:$B$270,2,FALSE)</f>
        <v>#N/A</v>
      </c>
    </row>
    <row r="3143" spans="15:61">
      <c r="O3143" s="57"/>
      <c r="P3143" s="57"/>
      <c r="AP3143" s="57"/>
      <c r="BA3143" s="57"/>
      <c r="BF3143" s="6" t="e">
        <f t="shared" si="147"/>
        <v>#NUM!</v>
      </c>
      <c r="BG3143" t="e">
        <f t="shared" si="148"/>
        <v>#NUM!</v>
      </c>
      <c r="BH3143" t="e">
        <f t="shared" si="149"/>
        <v>#NUM!</v>
      </c>
      <c r="BI3143" t="e">
        <f>VLOOKUP(H3143,Sheet2!$A$1:$B$270,2,FALSE)</f>
        <v>#N/A</v>
      </c>
    </row>
    <row r="3144" spans="15:61">
      <c r="O3144" s="57"/>
      <c r="P3144" s="57"/>
      <c r="AP3144" s="57"/>
      <c r="BA3144" s="57"/>
      <c r="BF3144" s="6" t="e">
        <f t="shared" si="147"/>
        <v>#NUM!</v>
      </c>
      <c r="BG3144" t="e">
        <f t="shared" si="148"/>
        <v>#NUM!</v>
      </c>
      <c r="BH3144" t="e">
        <f t="shared" si="149"/>
        <v>#NUM!</v>
      </c>
      <c r="BI3144" t="e">
        <f>VLOOKUP(H3144,Sheet2!$A$1:$B$270,2,FALSE)</f>
        <v>#N/A</v>
      </c>
    </row>
    <row r="3145" spans="15:61">
      <c r="O3145" s="57"/>
      <c r="P3145" s="57"/>
      <c r="AP3145" s="57"/>
      <c r="BA3145" s="57"/>
      <c r="BF3145" s="6" t="e">
        <f t="shared" si="147"/>
        <v>#NUM!</v>
      </c>
      <c r="BG3145" t="e">
        <f t="shared" si="148"/>
        <v>#NUM!</v>
      </c>
      <c r="BH3145" t="e">
        <f t="shared" si="149"/>
        <v>#NUM!</v>
      </c>
      <c r="BI3145" t="e">
        <f>VLOOKUP(H3145,Sheet2!$A$1:$B$270,2,FALSE)</f>
        <v>#N/A</v>
      </c>
    </row>
    <row r="3146" spans="15:61">
      <c r="O3146" s="57"/>
      <c r="P3146" s="57"/>
      <c r="AP3146" s="57"/>
      <c r="BA3146" s="57"/>
      <c r="BF3146" s="6" t="e">
        <f t="shared" si="147"/>
        <v>#NUM!</v>
      </c>
      <c r="BG3146" t="e">
        <f t="shared" si="148"/>
        <v>#NUM!</v>
      </c>
      <c r="BH3146" t="e">
        <f t="shared" si="149"/>
        <v>#NUM!</v>
      </c>
      <c r="BI3146" t="e">
        <f>VLOOKUP(H3146,Sheet2!$A$1:$B$270,2,FALSE)</f>
        <v>#N/A</v>
      </c>
    </row>
    <row r="3147" spans="15:61">
      <c r="O3147" s="57"/>
      <c r="P3147" s="57"/>
      <c r="AO3147" s="57"/>
      <c r="AP3147" s="57"/>
      <c r="BA3147" s="57"/>
      <c r="BF3147" s="6" t="e">
        <f t="shared" si="147"/>
        <v>#NUM!</v>
      </c>
      <c r="BG3147" t="e">
        <f t="shared" si="148"/>
        <v>#NUM!</v>
      </c>
      <c r="BH3147" t="e">
        <f t="shared" si="149"/>
        <v>#NUM!</v>
      </c>
      <c r="BI3147" t="e">
        <f>VLOOKUP(H3147,Sheet2!$A$1:$B$270,2,FALSE)</f>
        <v>#N/A</v>
      </c>
    </row>
    <row r="3148" spans="15:61">
      <c r="O3148" s="57"/>
      <c r="P3148" s="57"/>
      <c r="AO3148" s="57"/>
      <c r="AP3148" s="57"/>
      <c r="BA3148" s="57"/>
      <c r="BF3148" s="6" t="e">
        <f t="shared" si="147"/>
        <v>#NUM!</v>
      </c>
      <c r="BG3148" t="e">
        <f t="shared" si="148"/>
        <v>#NUM!</v>
      </c>
      <c r="BH3148" t="e">
        <f t="shared" si="149"/>
        <v>#NUM!</v>
      </c>
      <c r="BI3148" t="e">
        <f>VLOOKUP(H3148,Sheet2!$A$1:$B$270,2,FALSE)</f>
        <v>#N/A</v>
      </c>
    </row>
    <row r="3149" spans="15:61">
      <c r="O3149" s="57"/>
      <c r="P3149" s="57"/>
      <c r="AP3149" s="57"/>
      <c r="BA3149" s="57"/>
      <c r="BF3149" s="6" t="e">
        <f t="shared" si="147"/>
        <v>#NUM!</v>
      </c>
      <c r="BG3149" t="e">
        <f t="shared" si="148"/>
        <v>#NUM!</v>
      </c>
      <c r="BH3149" t="e">
        <f t="shared" si="149"/>
        <v>#NUM!</v>
      </c>
      <c r="BI3149" t="e">
        <f>VLOOKUP(H3149,Sheet2!$A$1:$B$270,2,FALSE)</f>
        <v>#N/A</v>
      </c>
    </row>
    <row r="3150" spans="15:61">
      <c r="O3150" s="57"/>
      <c r="P3150" s="57"/>
      <c r="AO3150" s="57"/>
      <c r="AP3150" s="57"/>
      <c r="BA3150" s="57"/>
      <c r="BF3150" s="6" t="e">
        <f t="shared" si="147"/>
        <v>#NUM!</v>
      </c>
      <c r="BG3150" t="e">
        <f t="shared" si="148"/>
        <v>#NUM!</v>
      </c>
      <c r="BH3150" t="e">
        <f t="shared" si="149"/>
        <v>#NUM!</v>
      </c>
      <c r="BI3150" t="e">
        <f>VLOOKUP(H3150,Sheet2!$A$1:$B$270,2,FALSE)</f>
        <v>#N/A</v>
      </c>
    </row>
    <row r="3151" spans="15:61">
      <c r="O3151" s="57"/>
      <c r="P3151" s="57"/>
      <c r="AP3151" s="57"/>
      <c r="BA3151" s="57"/>
      <c r="BF3151" s="6" t="e">
        <f t="shared" si="147"/>
        <v>#NUM!</v>
      </c>
      <c r="BG3151" t="e">
        <f t="shared" si="148"/>
        <v>#NUM!</v>
      </c>
      <c r="BH3151" t="e">
        <f t="shared" si="149"/>
        <v>#NUM!</v>
      </c>
      <c r="BI3151" t="e">
        <f>VLOOKUP(H3151,Sheet2!$A$1:$B$270,2,FALSE)</f>
        <v>#N/A</v>
      </c>
    </row>
    <row r="3152" spans="15:61">
      <c r="O3152" s="57"/>
      <c r="P3152" s="57"/>
      <c r="AO3152" s="57"/>
      <c r="AP3152" s="57"/>
      <c r="BA3152" s="57"/>
      <c r="BF3152" s="6" t="e">
        <f t="shared" si="147"/>
        <v>#NUM!</v>
      </c>
      <c r="BG3152" t="e">
        <f t="shared" si="148"/>
        <v>#NUM!</v>
      </c>
      <c r="BH3152" t="e">
        <f t="shared" si="149"/>
        <v>#NUM!</v>
      </c>
      <c r="BI3152" t="e">
        <f>VLOOKUP(H3152,Sheet2!$A$1:$B$270,2,FALSE)</f>
        <v>#N/A</v>
      </c>
    </row>
    <row r="3153" spans="15:61">
      <c r="O3153" s="57"/>
      <c r="P3153" s="57"/>
      <c r="AO3153" s="57"/>
      <c r="AP3153" s="57"/>
      <c r="BA3153" s="57"/>
      <c r="BF3153" s="6" t="e">
        <f t="shared" si="147"/>
        <v>#NUM!</v>
      </c>
      <c r="BG3153" t="e">
        <f t="shared" si="148"/>
        <v>#NUM!</v>
      </c>
      <c r="BH3153" t="e">
        <f t="shared" si="149"/>
        <v>#NUM!</v>
      </c>
      <c r="BI3153" t="e">
        <f>VLOOKUP(H3153,Sheet2!$A$1:$B$270,2,FALSE)</f>
        <v>#N/A</v>
      </c>
    </row>
    <row r="3154" spans="15:61">
      <c r="O3154" s="57"/>
      <c r="P3154" s="57"/>
      <c r="AO3154" s="57"/>
      <c r="AP3154" s="57"/>
      <c r="BA3154" s="57"/>
      <c r="BF3154" s="6" t="e">
        <f t="shared" si="147"/>
        <v>#NUM!</v>
      </c>
      <c r="BG3154" t="e">
        <f t="shared" si="148"/>
        <v>#NUM!</v>
      </c>
      <c r="BH3154" t="e">
        <f t="shared" si="149"/>
        <v>#NUM!</v>
      </c>
      <c r="BI3154" t="e">
        <f>VLOOKUP(H3154,Sheet2!$A$1:$B$270,2,FALSE)</f>
        <v>#N/A</v>
      </c>
    </row>
    <row r="3155" spans="15:61">
      <c r="O3155" s="57"/>
      <c r="P3155" s="57"/>
      <c r="AO3155" s="57"/>
      <c r="AP3155" s="57"/>
      <c r="BA3155" s="57"/>
      <c r="BF3155" s="6" t="e">
        <f t="shared" si="147"/>
        <v>#NUM!</v>
      </c>
      <c r="BG3155" t="e">
        <f t="shared" si="148"/>
        <v>#NUM!</v>
      </c>
      <c r="BH3155" t="e">
        <f t="shared" si="149"/>
        <v>#NUM!</v>
      </c>
      <c r="BI3155" t="e">
        <f>VLOOKUP(H3155,Sheet2!$A$1:$B$270,2,FALSE)</f>
        <v>#N/A</v>
      </c>
    </row>
    <row r="3156" spans="15:61">
      <c r="O3156" s="57"/>
      <c r="P3156" s="57"/>
      <c r="AP3156" s="57"/>
      <c r="BA3156" s="57"/>
      <c r="BF3156" s="6" t="e">
        <f t="shared" si="147"/>
        <v>#NUM!</v>
      </c>
      <c r="BG3156" t="e">
        <f t="shared" si="148"/>
        <v>#NUM!</v>
      </c>
      <c r="BH3156" t="e">
        <f t="shared" si="149"/>
        <v>#NUM!</v>
      </c>
      <c r="BI3156" t="e">
        <f>VLOOKUP(H3156,Sheet2!$A$1:$B$270,2,FALSE)</f>
        <v>#N/A</v>
      </c>
    </row>
    <row r="3157" spans="15:61">
      <c r="O3157" s="57"/>
      <c r="P3157" s="57"/>
      <c r="AO3157" s="57"/>
      <c r="AP3157" s="57"/>
      <c r="BA3157" s="57"/>
      <c r="BF3157" s="6" t="e">
        <f t="shared" si="147"/>
        <v>#NUM!</v>
      </c>
      <c r="BG3157" t="e">
        <f t="shared" si="148"/>
        <v>#NUM!</v>
      </c>
      <c r="BH3157" t="e">
        <f t="shared" si="149"/>
        <v>#NUM!</v>
      </c>
      <c r="BI3157" t="e">
        <f>VLOOKUP(H3157,Sheet2!$A$1:$B$270,2,FALSE)</f>
        <v>#N/A</v>
      </c>
    </row>
    <row r="3158" spans="15:61">
      <c r="O3158" s="57"/>
      <c r="P3158" s="57"/>
      <c r="AP3158" s="57"/>
      <c r="BA3158" s="57"/>
      <c r="BF3158" s="6" t="e">
        <f t="shared" si="147"/>
        <v>#NUM!</v>
      </c>
      <c r="BG3158" t="e">
        <f t="shared" si="148"/>
        <v>#NUM!</v>
      </c>
      <c r="BH3158" t="e">
        <f t="shared" si="149"/>
        <v>#NUM!</v>
      </c>
      <c r="BI3158" t="e">
        <f>VLOOKUP(H3158,Sheet2!$A$1:$B$270,2,FALSE)</f>
        <v>#N/A</v>
      </c>
    </row>
    <row r="3159" spans="15:61">
      <c r="O3159" s="57"/>
      <c r="P3159" s="57"/>
      <c r="BF3159" s="6" t="e">
        <f t="shared" si="147"/>
        <v>#NUM!</v>
      </c>
      <c r="BG3159" t="e">
        <f t="shared" si="148"/>
        <v>#NUM!</v>
      </c>
      <c r="BH3159" t="e">
        <f t="shared" si="149"/>
        <v>#NUM!</v>
      </c>
      <c r="BI3159" t="e">
        <f>VLOOKUP(H3159,Sheet2!$A$1:$B$270,2,FALSE)</f>
        <v>#N/A</v>
      </c>
    </row>
    <row r="3160" spans="15:61">
      <c r="O3160" s="57"/>
      <c r="P3160" s="57"/>
      <c r="AP3160" s="57"/>
      <c r="BA3160" s="57"/>
      <c r="BF3160" s="6" t="e">
        <f t="shared" si="147"/>
        <v>#NUM!</v>
      </c>
      <c r="BG3160" t="e">
        <f t="shared" si="148"/>
        <v>#NUM!</v>
      </c>
      <c r="BH3160" t="e">
        <f t="shared" si="149"/>
        <v>#NUM!</v>
      </c>
      <c r="BI3160" t="e">
        <f>VLOOKUP(H3160,Sheet2!$A$1:$B$270,2,FALSE)</f>
        <v>#N/A</v>
      </c>
    </row>
    <row r="3161" spans="15:61">
      <c r="O3161" s="57"/>
      <c r="P3161" s="57"/>
      <c r="BA3161" s="57"/>
      <c r="BF3161" s="6" t="e">
        <f t="shared" si="147"/>
        <v>#NUM!</v>
      </c>
      <c r="BG3161" t="e">
        <f t="shared" si="148"/>
        <v>#NUM!</v>
      </c>
      <c r="BH3161" t="e">
        <f t="shared" si="149"/>
        <v>#NUM!</v>
      </c>
      <c r="BI3161" t="e">
        <f>VLOOKUP(H3161,Sheet2!$A$1:$B$270,2,FALSE)</f>
        <v>#N/A</v>
      </c>
    </row>
    <row r="3162" spans="15:61">
      <c r="O3162" s="57"/>
      <c r="P3162" s="57"/>
      <c r="AO3162" s="57"/>
      <c r="AP3162" s="57"/>
      <c r="BA3162" s="57"/>
      <c r="BF3162" s="6" t="e">
        <f t="shared" si="147"/>
        <v>#NUM!</v>
      </c>
      <c r="BG3162" t="e">
        <f t="shared" si="148"/>
        <v>#NUM!</v>
      </c>
      <c r="BH3162" t="e">
        <f t="shared" si="149"/>
        <v>#NUM!</v>
      </c>
      <c r="BI3162" t="e">
        <f>VLOOKUP(H3162,Sheet2!$A$1:$B$270,2,FALSE)</f>
        <v>#N/A</v>
      </c>
    </row>
    <row r="3163" spans="15:61">
      <c r="O3163" s="57"/>
      <c r="P3163" s="57"/>
      <c r="AO3163" s="57"/>
      <c r="AP3163" s="57"/>
      <c r="BA3163" s="57"/>
      <c r="BF3163" s="6" t="e">
        <f t="shared" si="147"/>
        <v>#NUM!</v>
      </c>
      <c r="BG3163" t="e">
        <f t="shared" si="148"/>
        <v>#NUM!</v>
      </c>
      <c r="BH3163" t="e">
        <f t="shared" si="149"/>
        <v>#NUM!</v>
      </c>
      <c r="BI3163" t="e">
        <f>VLOOKUP(H3163,Sheet2!$A$1:$B$270,2,FALSE)</f>
        <v>#N/A</v>
      </c>
    </row>
    <row r="3164" spans="15:61">
      <c r="O3164" s="57"/>
      <c r="P3164" s="57"/>
      <c r="AP3164" s="57"/>
      <c r="BA3164" s="57"/>
      <c r="BF3164" s="6" t="e">
        <f t="shared" si="147"/>
        <v>#NUM!</v>
      </c>
      <c r="BG3164" t="e">
        <f t="shared" si="148"/>
        <v>#NUM!</v>
      </c>
      <c r="BH3164" t="e">
        <f t="shared" si="149"/>
        <v>#NUM!</v>
      </c>
      <c r="BI3164" t="e">
        <f>VLOOKUP(H3164,Sheet2!$A$1:$B$270,2,FALSE)</f>
        <v>#N/A</v>
      </c>
    </row>
    <row r="3165" spans="15:61">
      <c r="O3165" s="57"/>
      <c r="P3165" s="57"/>
      <c r="BA3165" s="57"/>
      <c r="BF3165" s="6" t="e">
        <f t="shared" si="147"/>
        <v>#NUM!</v>
      </c>
      <c r="BG3165" t="e">
        <f t="shared" si="148"/>
        <v>#NUM!</v>
      </c>
      <c r="BH3165" t="e">
        <f t="shared" si="149"/>
        <v>#NUM!</v>
      </c>
      <c r="BI3165" t="e">
        <f>VLOOKUP(H3165,Sheet2!$A$1:$B$270,2,FALSE)</f>
        <v>#N/A</v>
      </c>
    </row>
    <row r="3166" spans="15:61">
      <c r="O3166" s="57"/>
      <c r="P3166" s="57"/>
      <c r="BA3166" s="57"/>
      <c r="BF3166" s="6" t="e">
        <f t="shared" si="147"/>
        <v>#NUM!</v>
      </c>
      <c r="BG3166" t="e">
        <f t="shared" si="148"/>
        <v>#NUM!</v>
      </c>
      <c r="BH3166" t="e">
        <f t="shared" si="149"/>
        <v>#NUM!</v>
      </c>
      <c r="BI3166" t="e">
        <f>VLOOKUP(H3166,Sheet2!$A$1:$B$270,2,FALSE)</f>
        <v>#N/A</v>
      </c>
    </row>
    <row r="3167" spans="15:61">
      <c r="O3167" s="57"/>
      <c r="P3167" s="57"/>
      <c r="AP3167" s="57"/>
      <c r="BA3167" s="57"/>
      <c r="BF3167" s="6" t="e">
        <f t="shared" si="147"/>
        <v>#NUM!</v>
      </c>
      <c r="BG3167" t="e">
        <f t="shared" si="148"/>
        <v>#NUM!</v>
      </c>
      <c r="BH3167" t="e">
        <f t="shared" si="149"/>
        <v>#NUM!</v>
      </c>
      <c r="BI3167" t="e">
        <f>VLOOKUP(H3167,Sheet2!$A$1:$B$270,2,FALSE)</f>
        <v>#N/A</v>
      </c>
    </row>
    <row r="3168" spans="15:61">
      <c r="O3168" s="57"/>
      <c r="P3168" s="57"/>
      <c r="AP3168" s="57"/>
      <c r="BA3168" s="57"/>
      <c r="BF3168" s="6" t="e">
        <f t="shared" si="147"/>
        <v>#NUM!</v>
      </c>
      <c r="BG3168" t="e">
        <f t="shared" si="148"/>
        <v>#NUM!</v>
      </c>
      <c r="BH3168" t="e">
        <f t="shared" si="149"/>
        <v>#NUM!</v>
      </c>
      <c r="BI3168" t="e">
        <f>VLOOKUP(H3168,Sheet2!$A$1:$B$270,2,FALSE)</f>
        <v>#N/A</v>
      </c>
    </row>
    <row r="3169" spans="15:61">
      <c r="O3169" s="57"/>
      <c r="P3169" s="57"/>
      <c r="AO3169" s="57"/>
      <c r="AP3169" s="57"/>
      <c r="BA3169" s="57"/>
      <c r="BF3169" s="6" t="e">
        <f t="shared" si="147"/>
        <v>#NUM!</v>
      </c>
      <c r="BG3169" t="e">
        <f t="shared" si="148"/>
        <v>#NUM!</v>
      </c>
      <c r="BH3169" t="e">
        <f t="shared" si="149"/>
        <v>#NUM!</v>
      </c>
      <c r="BI3169" t="e">
        <f>VLOOKUP(H3169,Sheet2!$A$1:$B$270,2,FALSE)</f>
        <v>#N/A</v>
      </c>
    </row>
    <row r="3170" spans="15:61">
      <c r="O3170" s="57"/>
      <c r="P3170" s="57"/>
      <c r="AO3170" s="57"/>
      <c r="AP3170" s="57"/>
      <c r="BA3170" s="57"/>
      <c r="BF3170" s="6" t="e">
        <f t="shared" si="147"/>
        <v>#NUM!</v>
      </c>
      <c r="BG3170" t="e">
        <f t="shared" si="148"/>
        <v>#NUM!</v>
      </c>
      <c r="BH3170" t="e">
        <f t="shared" si="149"/>
        <v>#NUM!</v>
      </c>
      <c r="BI3170" t="e">
        <f>VLOOKUP(H3170,Sheet2!$A$1:$B$270,2,FALSE)</f>
        <v>#N/A</v>
      </c>
    </row>
    <row r="3171" spans="15:61">
      <c r="O3171" s="57"/>
      <c r="P3171" s="57"/>
      <c r="AO3171" s="57"/>
      <c r="AP3171" s="57"/>
      <c r="BA3171" s="57"/>
      <c r="BF3171" s="6" t="e">
        <f t="shared" si="147"/>
        <v>#NUM!</v>
      </c>
      <c r="BG3171" t="e">
        <f t="shared" si="148"/>
        <v>#NUM!</v>
      </c>
      <c r="BH3171" t="e">
        <f t="shared" si="149"/>
        <v>#NUM!</v>
      </c>
      <c r="BI3171" t="e">
        <f>VLOOKUP(H3171,Sheet2!$A$1:$B$270,2,FALSE)</f>
        <v>#N/A</v>
      </c>
    </row>
    <row r="3172" spans="15:61">
      <c r="O3172" s="57"/>
      <c r="P3172" s="57"/>
      <c r="AP3172" s="57"/>
      <c r="BA3172" s="57"/>
      <c r="BF3172" s="6" t="e">
        <f t="shared" si="147"/>
        <v>#NUM!</v>
      </c>
      <c r="BG3172" t="e">
        <f t="shared" si="148"/>
        <v>#NUM!</v>
      </c>
      <c r="BH3172" t="e">
        <f t="shared" si="149"/>
        <v>#NUM!</v>
      </c>
      <c r="BI3172" t="e">
        <f>VLOOKUP(H3172,Sheet2!$A$1:$B$270,2,FALSE)</f>
        <v>#N/A</v>
      </c>
    </row>
    <row r="3173" spans="15:61">
      <c r="O3173" s="57"/>
      <c r="P3173" s="57"/>
      <c r="AP3173" s="57"/>
      <c r="BA3173" s="57"/>
      <c r="BF3173" s="6" t="e">
        <f t="shared" si="147"/>
        <v>#NUM!</v>
      </c>
      <c r="BG3173" t="e">
        <f t="shared" si="148"/>
        <v>#NUM!</v>
      </c>
      <c r="BH3173" t="e">
        <f t="shared" si="149"/>
        <v>#NUM!</v>
      </c>
      <c r="BI3173" t="e">
        <f>VLOOKUP(H3173,Sheet2!$A$1:$B$270,2,FALSE)</f>
        <v>#N/A</v>
      </c>
    </row>
    <row r="3174" spans="15:61">
      <c r="O3174" s="57"/>
      <c r="P3174" s="57"/>
      <c r="AP3174" s="57"/>
      <c r="BA3174" s="57"/>
      <c r="BF3174" s="6" t="e">
        <f t="shared" si="147"/>
        <v>#NUM!</v>
      </c>
      <c r="BG3174" t="e">
        <f t="shared" si="148"/>
        <v>#NUM!</v>
      </c>
      <c r="BH3174" t="e">
        <f t="shared" si="149"/>
        <v>#NUM!</v>
      </c>
      <c r="BI3174" t="e">
        <f>VLOOKUP(H3174,Sheet2!$A$1:$B$270,2,FALSE)</f>
        <v>#N/A</v>
      </c>
    </row>
    <row r="3175" spans="15:61">
      <c r="O3175" s="57"/>
      <c r="P3175" s="57"/>
      <c r="AP3175" s="57"/>
      <c r="BA3175" s="57"/>
      <c r="BF3175" s="6" t="e">
        <f t="shared" si="147"/>
        <v>#NUM!</v>
      </c>
      <c r="BG3175" t="e">
        <f t="shared" si="148"/>
        <v>#NUM!</v>
      </c>
      <c r="BH3175" t="e">
        <f t="shared" si="149"/>
        <v>#NUM!</v>
      </c>
      <c r="BI3175" t="e">
        <f>VLOOKUP(H3175,Sheet2!$A$1:$B$270,2,FALSE)</f>
        <v>#N/A</v>
      </c>
    </row>
    <row r="3176" spans="15:61">
      <c r="O3176" s="57"/>
      <c r="P3176" s="57"/>
      <c r="AP3176" s="57"/>
      <c r="BA3176" s="57"/>
      <c r="BF3176" s="6" t="e">
        <f t="shared" si="147"/>
        <v>#NUM!</v>
      </c>
      <c r="BG3176" t="e">
        <f t="shared" si="148"/>
        <v>#NUM!</v>
      </c>
      <c r="BH3176" t="e">
        <f t="shared" si="149"/>
        <v>#NUM!</v>
      </c>
      <c r="BI3176" t="e">
        <f>VLOOKUP(H3176,Sheet2!$A$1:$B$270,2,FALSE)</f>
        <v>#N/A</v>
      </c>
    </row>
    <row r="3177" spans="15:61">
      <c r="O3177" s="57"/>
      <c r="P3177" s="57"/>
      <c r="AP3177" s="57"/>
      <c r="BA3177" s="57"/>
      <c r="BF3177" s="6" t="e">
        <f t="shared" si="147"/>
        <v>#NUM!</v>
      </c>
      <c r="BG3177" t="e">
        <f t="shared" si="148"/>
        <v>#NUM!</v>
      </c>
      <c r="BH3177" t="e">
        <f t="shared" si="149"/>
        <v>#NUM!</v>
      </c>
      <c r="BI3177" t="e">
        <f>VLOOKUP(H3177,Sheet2!$A$1:$B$270,2,FALSE)</f>
        <v>#N/A</v>
      </c>
    </row>
    <row r="3178" spans="15:61">
      <c r="O3178" s="57"/>
      <c r="P3178" s="57"/>
      <c r="AP3178" s="57"/>
      <c r="BA3178" s="57"/>
      <c r="BF3178" s="6" t="e">
        <f t="shared" si="147"/>
        <v>#NUM!</v>
      </c>
      <c r="BG3178" t="e">
        <f t="shared" si="148"/>
        <v>#NUM!</v>
      </c>
      <c r="BH3178" t="e">
        <f t="shared" si="149"/>
        <v>#NUM!</v>
      </c>
      <c r="BI3178" t="e">
        <f>VLOOKUP(H3178,Sheet2!$A$1:$B$270,2,FALSE)</f>
        <v>#N/A</v>
      </c>
    </row>
    <row r="3179" spans="15:61">
      <c r="O3179" s="57"/>
      <c r="P3179" s="57"/>
      <c r="AO3179" s="57"/>
      <c r="AP3179" s="57"/>
      <c r="BA3179" s="57"/>
      <c r="BF3179" s="6" t="e">
        <f t="shared" si="147"/>
        <v>#NUM!</v>
      </c>
      <c r="BG3179" t="e">
        <f t="shared" si="148"/>
        <v>#NUM!</v>
      </c>
      <c r="BH3179" t="e">
        <f t="shared" si="149"/>
        <v>#NUM!</v>
      </c>
      <c r="BI3179" t="e">
        <f>VLOOKUP(H3179,Sheet2!$A$1:$B$270,2,FALSE)</f>
        <v>#N/A</v>
      </c>
    </row>
    <row r="3180" spans="15:61">
      <c r="O3180" s="57"/>
      <c r="P3180" s="57"/>
      <c r="AP3180" s="57"/>
      <c r="BA3180" s="57"/>
      <c r="BF3180" s="6" t="e">
        <f t="shared" si="147"/>
        <v>#NUM!</v>
      </c>
      <c r="BG3180" t="e">
        <f t="shared" si="148"/>
        <v>#NUM!</v>
      </c>
      <c r="BH3180" t="e">
        <f t="shared" si="149"/>
        <v>#NUM!</v>
      </c>
      <c r="BI3180" t="e">
        <f>VLOOKUP(H3180,Sheet2!$A$1:$B$270,2,FALSE)</f>
        <v>#N/A</v>
      </c>
    </row>
    <row r="3181" spans="15:61">
      <c r="O3181" s="57"/>
      <c r="P3181" s="57"/>
      <c r="BA3181" s="57"/>
      <c r="BF3181" s="6" t="e">
        <f t="shared" si="147"/>
        <v>#NUM!</v>
      </c>
      <c r="BG3181" t="e">
        <f t="shared" si="148"/>
        <v>#NUM!</v>
      </c>
      <c r="BH3181" t="e">
        <f t="shared" si="149"/>
        <v>#NUM!</v>
      </c>
      <c r="BI3181" t="e">
        <f>VLOOKUP(H3181,Sheet2!$A$1:$B$270,2,FALSE)</f>
        <v>#N/A</v>
      </c>
    </row>
    <row r="3182" spans="15:61">
      <c r="O3182" s="57"/>
      <c r="P3182" s="57"/>
      <c r="AP3182" s="57"/>
      <c r="BA3182" s="57"/>
      <c r="BF3182" s="6" t="e">
        <f t="shared" si="147"/>
        <v>#NUM!</v>
      </c>
      <c r="BG3182" t="e">
        <f t="shared" si="148"/>
        <v>#NUM!</v>
      </c>
      <c r="BH3182" t="e">
        <f t="shared" si="149"/>
        <v>#NUM!</v>
      </c>
      <c r="BI3182" t="e">
        <f>VLOOKUP(H3182,Sheet2!$A$1:$B$270,2,FALSE)</f>
        <v>#N/A</v>
      </c>
    </row>
    <row r="3183" spans="15:61">
      <c r="O3183" s="57"/>
      <c r="P3183" s="57"/>
      <c r="AO3183" s="57"/>
      <c r="AP3183" s="57"/>
      <c r="BA3183" s="57"/>
      <c r="BF3183" s="6" t="e">
        <f t="shared" si="147"/>
        <v>#NUM!</v>
      </c>
      <c r="BG3183" t="e">
        <f t="shared" si="148"/>
        <v>#NUM!</v>
      </c>
      <c r="BH3183" t="e">
        <f t="shared" si="149"/>
        <v>#NUM!</v>
      </c>
      <c r="BI3183" t="e">
        <f>VLOOKUP(H3183,Sheet2!$A$1:$B$270,2,FALSE)</f>
        <v>#N/A</v>
      </c>
    </row>
    <row r="3184" spans="15:61">
      <c r="O3184" s="57"/>
      <c r="P3184" s="57"/>
      <c r="AP3184" s="57"/>
      <c r="BA3184" s="57"/>
      <c r="BF3184" s="6" t="e">
        <f t="shared" si="147"/>
        <v>#NUM!</v>
      </c>
      <c r="BG3184" t="e">
        <f t="shared" si="148"/>
        <v>#NUM!</v>
      </c>
      <c r="BH3184" t="e">
        <f t="shared" si="149"/>
        <v>#NUM!</v>
      </c>
      <c r="BI3184" t="e">
        <f>VLOOKUP(H3184,Sheet2!$A$1:$B$270,2,FALSE)</f>
        <v>#N/A</v>
      </c>
    </row>
    <row r="3185" spans="15:61">
      <c r="O3185" s="57"/>
      <c r="P3185" s="57"/>
      <c r="AP3185" s="57"/>
      <c r="BA3185" s="57"/>
      <c r="BF3185" s="6" t="e">
        <f t="shared" si="147"/>
        <v>#NUM!</v>
      </c>
      <c r="BG3185" t="e">
        <f t="shared" si="148"/>
        <v>#NUM!</v>
      </c>
      <c r="BH3185" t="e">
        <f t="shared" si="149"/>
        <v>#NUM!</v>
      </c>
      <c r="BI3185" t="e">
        <f>VLOOKUP(H3185,Sheet2!$A$1:$B$270,2,FALSE)</f>
        <v>#N/A</v>
      </c>
    </row>
    <row r="3186" spans="15:61">
      <c r="O3186" s="57"/>
      <c r="P3186" s="57"/>
      <c r="AO3186" s="57"/>
      <c r="AP3186" s="57"/>
      <c r="BA3186" s="57"/>
      <c r="BF3186" s="6" t="e">
        <f t="shared" si="147"/>
        <v>#NUM!</v>
      </c>
      <c r="BG3186" t="e">
        <f t="shared" si="148"/>
        <v>#NUM!</v>
      </c>
      <c r="BH3186" t="e">
        <f t="shared" si="149"/>
        <v>#NUM!</v>
      </c>
      <c r="BI3186" t="e">
        <f>VLOOKUP(H3186,Sheet2!$A$1:$B$270,2,FALSE)</f>
        <v>#N/A</v>
      </c>
    </row>
    <row r="3187" spans="15:61">
      <c r="O3187" s="57"/>
      <c r="P3187" s="57"/>
      <c r="AO3187" s="57"/>
      <c r="AP3187" s="57"/>
      <c r="BA3187" s="57"/>
      <c r="BF3187" s="6" t="e">
        <f t="shared" si="147"/>
        <v>#NUM!</v>
      </c>
      <c r="BG3187" t="e">
        <f t="shared" si="148"/>
        <v>#NUM!</v>
      </c>
      <c r="BH3187" t="e">
        <f t="shared" si="149"/>
        <v>#NUM!</v>
      </c>
      <c r="BI3187" t="e">
        <f>VLOOKUP(H3187,Sheet2!$A$1:$B$270,2,FALSE)</f>
        <v>#N/A</v>
      </c>
    </row>
    <row r="3188" spans="15:61">
      <c r="O3188" s="57"/>
      <c r="P3188" s="57"/>
      <c r="AO3188" s="57"/>
      <c r="BA3188" s="57"/>
      <c r="BF3188" s="6" t="e">
        <f t="shared" si="147"/>
        <v>#NUM!</v>
      </c>
      <c r="BG3188" t="e">
        <f t="shared" si="148"/>
        <v>#NUM!</v>
      </c>
      <c r="BH3188" t="e">
        <f t="shared" si="149"/>
        <v>#NUM!</v>
      </c>
      <c r="BI3188" t="e">
        <f>VLOOKUP(H3188,Sheet2!$A$1:$B$270,2,FALSE)</f>
        <v>#N/A</v>
      </c>
    </row>
    <row r="3189" spans="15:61">
      <c r="O3189" s="57"/>
      <c r="P3189" s="57"/>
      <c r="AP3189" s="57"/>
      <c r="BA3189" s="57"/>
      <c r="BF3189" s="6" t="e">
        <f t="shared" si="147"/>
        <v>#NUM!</v>
      </c>
      <c r="BG3189" t="e">
        <f t="shared" si="148"/>
        <v>#NUM!</v>
      </c>
      <c r="BH3189" t="e">
        <f t="shared" si="149"/>
        <v>#NUM!</v>
      </c>
      <c r="BI3189" t="e">
        <f>VLOOKUP(H3189,Sheet2!$A$1:$B$270,2,FALSE)</f>
        <v>#N/A</v>
      </c>
    </row>
    <row r="3190" spans="15:61">
      <c r="O3190" s="57"/>
      <c r="P3190" s="57"/>
      <c r="AO3190" s="57"/>
      <c r="AP3190" s="57"/>
      <c r="BA3190" s="57"/>
      <c r="BF3190" s="6" t="e">
        <f t="shared" si="147"/>
        <v>#NUM!</v>
      </c>
      <c r="BG3190" t="e">
        <f t="shared" si="148"/>
        <v>#NUM!</v>
      </c>
      <c r="BH3190" t="e">
        <f t="shared" si="149"/>
        <v>#NUM!</v>
      </c>
      <c r="BI3190" t="e">
        <f>VLOOKUP(H3190,Sheet2!$A$1:$B$270,2,FALSE)</f>
        <v>#N/A</v>
      </c>
    </row>
    <row r="3191" spans="15:61">
      <c r="O3191" s="57"/>
      <c r="P3191" s="57"/>
      <c r="AP3191" s="57"/>
      <c r="BA3191" s="57"/>
      <c r="BF3191" s="6" t="e">
        <f t="shared" si="147"/>
        <v>#NUM!</v>
      </c>
      <c r="BG3191" t="e">
        <f t="shared" si="148"/>
        <v>#NUM!</v>
      </c>
      <c r="BH3191" t="e">
        <f t="shared" si="149"/>
        <v>#NUM!</v>
      </c>
      <c r="BI3191" t="e">
        <f>VLOOKUP(H3191,Sheet2!$A$1:$B$270,2,FALSE)</f>
        <v>#N/A</v>
      </c>
    </row>
    <row r="3192" spans="15:61">
      <c r="O3192" s="57"/>
      <c r="P3192" s="57"/>
      <c r="AP3192" s="57"/>
      <c r="BA3192" s="57"/>
      <c r="BF3192" s="6" t="e">
        <f t="shared" si="147"/>
        <v>#NUM!</v>
      </c>
      <c r="BG3192" t="e">
        <f t="shared" si="148"/>
        <v>#NUM!</v>
      </c>
      <c r="BH3192" t="e">
        <f t="shared" si="149"/>
        <v>#NUM!</v>
      </c>
      <c r="BI3192" t="e">
        <f>VLOOKUP(H3192,Sheet2!$A$1:$B$270,2,FALSE)</f>
        <v>#N/A</v>
      </c>
    </row>
    <row r="3193" spans="15:61">
      <c r="O3193" s="57"/>
      <c r="P3193" s="57"/>
      <c r="BA3193" s="57"/>
      <c r="BF3193" s="6" t="e">
        <f t="shared" si="147"/>
        <v>#NUM!</v>
      </c>
      <c r="BG3193" t="e">
        <f t="shared" si="148"/>
        <v>#NUM!</v>
      </c>
      <c r="BH3193" t="e">
        <f t="shared" si="149"/>
        <v>#NUM!</v>
      </c>
      <c r="BI3193" t="e">
        <f>VLOOKUP(H3193,Sheet2!$A$1:$B$270,2,FALSE)</f>
        <v>#N/A</v>
      </c>
    </row>
    <row r="3194" spans="15:61">
      <c r="O3194" s="57"/>
      <c r="P3194" s="57"/>
      <c r="AP3194" s="57"/>
      <c r="BA3194" s="57"/>
      <c r="BF3194" s="6" t="e">
        <f t="shared" si="147"/>
        <v>#NUM!</v>
      </c>
      <c r="BG3194" t="e">
        <f t="shared" si="148"/>
        <v>#NUM!</v>
      </c>
      <c r="BH3194" t="e">
        <f t="shared" si="149"/>
        <v>#NUM!</v>
      </c>
      <c r="BI3194" t="e">
        <f>VLOOKUP(H3194,Sheet2!$A$1:$B$270,2,FALSE)</f>
        <v>#N/A</v>
      </c>
    </row>
    <row r="3195" spans="15:61">
      <c r="O3195" s="57"/>
      <c r="P3195" s="57"/>
      <c r="AO3195" s="57"/>
      <c r="AP3195" s="57"/>
      <c r="BA3195" s="57"/>
      <c r="BF3195" s="6" t="e">
        <f t="shared" si="147"/>
        <v>#NUM!</v>
      </c>
      <c r="BG3195" t="e">
        <f t="shared" si="148"/>
        <v>#NUM!</v>
      </c>
      <c r="BH3195" t="e">
        <f t="shared" si="149"/>
        <v>#NUM!</v>
      </c>
      <c r="BI3195" t="e">
        <f>VLOOKUP(H3195,Sheet2!$A$1:$B$270,2,FALSE)</f>
        <v>#N/A</v>
      </c>
    </row>
    <row r="3196" spans="15:61">
      <c r="O3196" s="57"/>
      <c r="P3196" s="57"/>
      <c r="AO3196" s="57"/>
      <c r="AP3196" s="57"/>
      <c r="BA3196" s="57"/>
      <c r="BF3196" s="6" t="e">
        <f t="shared" si="147"/>
        <v>#NUM!</v>
      </c>
      <c r="BG3196" t="e">
        <f t="shared" si="148"/>
        <v>#NUM!</v>
      </c>
      <c r="BH3196" t="e">
        <f t="shared" si="149"/>
        <v>#NUM!</v>
      </c>
      <c r="BI3196" t="e">
        <f>VLOOKUP(H3196,Sheet2!$A$1:$B$270,2,FALSE)</f>
        <v>#N/A</v>
      </c>
    </row>
    <row r="3197" spans="15:61">
      <c r="O3197" s="57"/>
      <c r="P3197" s="57"/>
      <c r="AP3197" s="57"/>
      <c r="BA3197" s="57"/>
      <c r="BF3197" s="6" t="e">
        <f t="shared" si="147"/>
        <v>#NUM!</v>
      </c>
      <c r="BG3197" t="e">
        <f t="shared" si="148"/>
        <v>#NUM!</v>
      </c>
      <c r="BH3197" t="e">
        <f t="shared" si="149"/>
        <v>#NUM!</v>
      </c>
      <c r="BI3197" t="e">
        <f>VLOOKUP(H3197,Sheet2!$A$1:$B$270,2,FALSE)</f>
        <v>#N/A</v>
      </c>
    </row>
    <row r="3198" spans="15:61">
      <c r="O3198" s="57"/>
      <c r="P3198" s="57"/>
      <c r="AP3198" s="57"/>
      <c r="BA3198" s="57"/>
      <c r="BF3198" s="6" t="e">
        <f t="shared" si="147"/>
        <v>#NUM!</v>
      </c>
      <c r="BG3198" t="e">
        <f t="shared" si="148"/>
        <v>#NUM!</v>
      </c>
      <c r="BH3198" t="e">
        <f t="shared" si="149"/>
        <v>#NUM!</v>
      </c>
      <c r="BI3198" t="e">
        <f>VLOOKUP(H3198,Sheet2!$A$1:$B$270,2,FALSE)</f>
        <v>#N/A</v>
      </c>
    </row>
    <row r="3199" spans="15:61">
      <c r="O3199" s="57"/>
      <c r="P3199" s="57"/>
      <c r="BA3199" s="57"/>
      <c r="BF3199" s="6" t="e">
        <f t="shared" si="147"/>
        <v>#NUM!</v>
      </c>
      <c r="BG3199" t="e">
        <f t="shared" si="148"/>
        <v>#NUM!</v>
      </c>
      <c r="BH3199" t="e">
        <f t="shared" si="149"/>
        <v>#NUM!</v>
      </c>
      <c r="BI3199" t="e">
        <f>VLOOKUP(H3199,Sheet2!$A$1:$B$270,2,FALSE)</f>
        <v>#N/A</v>
      </c>
    </row>
    <row r="3200" spans="15:61">
      <c r="O3200" s="57"/>
      <c r="P3200" s="57"/>
      <c r="AP3200" s="57"/>
      <c r="BA3200" s="57"/>
      <c r="BF3200" s="6" t="e">
        <f t="shared" si="147"/>
        <v>#NUM!</v>
      </c>
      <c r="BG3200" t="e">
        <f t="shared" si="148"/>
        <v>#NUM!</v>
      </c>
      <c r="BH3200" t="e">
        <f t="shared" si="149"/>
        <v>#NUM!</v>
      </c>
      <c r="BI3200" t="e">
        <f>VLOOKUP(H3200,Sheet2!$A$1:$B$270,2,FALSE)</f>
        <v>#N/A</v>
      </c>
    </row>
    <row r="3201" spans="15:61">
      <c r="O3201" s="57"/>
      <c r="P3201" s="57"/>
      <c r="AP3201" s="57"/>
      <c r="BA3201" s="57"/>
      <c r="BF3201" s="6" t="e">
        <f t="shared" si="147"/>
        <v>#NUM!</v>
      </c>
      <c r="BG3201" t="e">
        <f t="shared" si="148"/>
        <v>#NUM!</v>
      </c>
      <c r="BH3201" t="e">
        <f t="shared" si="149"/>
        <v>#NUM!</v>
      </c>
      <c r="BI3201" t="e">
        <f>VLOOKUP(H3201,Sheet2!$A$1:$B$270,2,FALSE)</f>
        <v>#N/A</v>
      </c>
    </row>
    <row r="3202" spans="15:61">
      <c r="O3202" s="57"/>
      <c r="P3202" s="57"/>
      <c r="AP3202" s="57"/>
      <c r="BA3202" s="57"/>
      <c r="BF3202" s="6" t="e">
        <f t="shared" si="147"/>
        <v>#NUM!</v>
      </c>
      <c r="BG3202" t="e">
        <f t="shared" si="148"/>
        <v>#NUM!</v>
      </c>
      <c r="BH3202" t="e">
        <f t="shared" si="149"/>
        <v>#NUM!</v>
      </c>
      <c r="BI3202" t="e">
        <f>VLOOKUP(H3202,Sheet2!$A$1:$B$270,2,FALSE)</f>
        <v>#N/A</v>
      </c>
    </row>
    <row r="3203" spans="15:61">
      <c r="O3203" s="57"/>
      <c r="P3203" s="57"/>
      <c r="AO3203" s="57"/>
      <c r="AP3203" s="57"/>
      <c r="BA3203" s="57"/>
      <c r="BF3203" s="6" t="e">
        <f t="shared" ref="BF3203:BF3266" si="150">DATE(BC3203,BD3203,BE3203)</f>
        <v>#NUM!</v>
      </c>
      <c r="BG3203" t="e">
        <f t="shared" ref="BG3203:BG3266" si="151">BF3203-BA3203</f>
        <v>#NUM!</v>
      </c>
      <c r="BH3203" t="e">
        <f t="shared" ref="BH3203:BH3266" si="152">IF(BG3203=1,"COMPLY",IF(BG3203&lt;1,"COMPLY","NOT COMPLY"))</f>
        <v>#NUM!</v>
      </c>
      <c r="BI3203" t="e">
        <f>VLOOKUP(H3203,Sheet2!$A$1:$B$270,2,FALSE)</f>
        <v>#N/A</v>
      </c>
    </row>
    <row r="3204" spans="15:61">
      <c r="O3204" s="57"/>
      <c r="P3204" s="57"/>
      <c r="AP3204" s="57"/>
      <c r="BA3204" s="57"/>
      <c r="BF3204" s="6" t="e">
        <f t="shared" si="150"/>
        <v>#NUM!</v>
      </c>
      <c r="BG3204" t="e">
        <f t="shared" si="151"/>
        <v>#NUM!</v>
      </c>
      <c r="BH3204" t="e">
        <f t="shared" si="152"/>
        <v>#NUM!</v>
      </c>
      <c r="BI3204" t="e">
        <f>VLOOKUP(H3204,Sheet2!$A$1:$B$270,2,FALSE)</f>
        <v>#N/A</v>
      </c>
    </row>
    <row r="3205" spans="15:61">
      <c r="O3205" s="57"/>
      <c r="P3205" s="57"/>
      <c r="AO3205" s="57"/>
      <c r="BA3205" s="57"/>
      <c r="BF3205" s="6" t="e">
        <f t="shared" si="150"/>
        <v>#NUM!</v>
      </c>
      <c r="BG3205" t="e">
        <f t="shared" si="151"/>
        <v>#NUM!</v>
      </c>
      <c r="BH3205" t="e">
        <f t="shared" si="152"/>
        <v>#NUM!</v>
      </c>
      <c r="BI3205" t="e">
        <f>VLOOKUP(H3205,Sheet2!$A$1:$B$270,2,FALSE)</f>
        <v>#N/A</v>
      </c>
    </row>
    <row r="3206" spans="15:61">
      <c r="O3206" s="57"/>
      <c r="P3206" s="57"/>
      <c r="AP3206" s="57"/>
      <c r="BA3206" s="57"/>
      <c r="BF3206" s="6" t="e">
        <f t="shared" si="150"/>
        <v>#NUM!</v>
      </c>
      <c r="BG3206" t="e">
        <f t="shared" si="151"/>
        <v>#NUM!</v>
      </c>
      <c r="BH3206" t="e">
        <f t="shared" si="152"/>
        <v>#NUM!</v>
      </c>
      <c r="BI3206" t="e">
        <f>VLOOKUP(H3206,Sheet2!$A$1:$B$270,2,FALSE)</f>
        <v>#N/A</v>
      </c>
    </row>
    <row r="3207" spans="15:61">
      <c r="O3207" s="57"/>
      <c r="P3207" s="57"/>
      <c r="AP3207" s="57"/>
      <c r="BA3207" s="57"/>
      <c r="BF3207" s="6" t="e">
        <f t="shared" si="150"/>
        <v>#NUM!</v>
      </c>
      <c r="BG3207" t="e">
        <f t="shared" si="151"/>
        <v>#NUM!</v>
      </c>
      <c r="BH3207" t="e">
        <f t="shared" si="152"/>
        <v>#NUM!</v>
      </c>
      <c r="BI3207" t="e">
        <f>VLOOKUP(H3207,Sheet2!$A$1:$B$270,2,FALSE)</f>
        <v>#N/A</v>
      </c>
    </row>
    <row r="3208" spans="15:61">
      <c r="O3208" s="57"/>
      <c r="P3208" s="57"/>
      <c r="AO3208" s="57"/>
      <c r="AP3208" s="57"/>
      <c r="BA3208" s="57"/>
      <c r="BF3208" s="6" t="e">
        <f t="shared" si="150"/>
        <v>#NUM!</v>
      </c>
      <c r="BG3208" t="e">
        <f t="shared" si="151"/>
        <v>#NUM!</v>
      </c>
      <c r="BH3208" t="e">
        <f t="shared" si="152"/>
        <v>#NUM!</v>
      </c>
      <c r="BI3208" t="e">
        <f>VLOOKUP(H3208,Sheet2!$A$1:$B$270,2,FALSE)</f>
        <v>#N/A</v>
      </c>
    </row>
    <row r="3209" spans="15:61">
      <c r="O3209" s="57"/>
      <c r="P3209" s="57"/>
      <c r="BF3209" s="6" t="e">
        <f t="shared" si="150"/>
        <v>#NUM!</v>
      </c>
      <c r="BG3209" t="e">
        <f t="shared" si="151"/>
        <v>#NUM!</v>
      </c>
      <c r="BH3209" t="e">
        <f t="shared" si="152"/>
        <v>#NUM!</v>
      </c>
      <c r="BI3209" t="e">
        <f>VLOOKUP(H3209,Sheet2!$A$1:$B$270,2,FALSE)</f>
        <v>#N/A</v>
      </c>
    </row>
    <row r="3210" spans="15:61">
      <c r="O3210" s="57"/>
      <c r="P3210" s="57"/>
      <c r="AP3210" s="57"/>
      <c r="BA3210" s="57"/>
      <c r="BF3210" s="6" t="e">
        <f t="shared" si="150"/>
        <v>#NUM!</v>
      </c>
      <c r="BG3210" t="e">
        <f t="shared" si="151"/>
        <v>#NUM!</v>
      </c>
      <c r="BH3210" t="e">
        <f t="shared" si="152"/>
        <v>#NUM!</v>
      </c>
      <c r="BI3210" t="e">
        <f>VLOOKUP(H3210,Sheet2!$A$1:$B$270,2,FALSE)</f>
        <v>#N/A</v>
      </c>
    </row>
    <row r="3211" spans="15:61">
      <c r="O3211" s="57"/>
      <c r="P3211" s="57"/>
      <c r="AP3211" s="57"/>
      <c r="BA3211" s="57"/>
      <c r="BF3211" s="6" t="e">
        <f t="shared" si="150"/>
        <v>#NUM!</v>
      </c>
      <c r="BG3211" t="e">
        <f t="shared" si="151"/>
        <v>#NUM!</v>
      </c>
      <c r="BH3211" t="e">
        <f t="shared" si="152"/>
        <v>#NUM!</v>
      </c>
      <c r="BI3211" t="e">
        <f>VLOOKUP(H3211,Sheet2!$A$1:$B$270,2,FALSE)</f>
        <v>#N/A</v>
      </c>
    </row>
    <row r="3212" spans="15:61">
      <c r="O3212" s="57"/>
      <c r="P3212" s="57"/>
      <c r="AO3212" s="57"/>
      <c r="AP3212" s="57"/>
      <c r="BA3212" s="57"/>
      <c r="BF3212" s="6" t="e">
        <f t="shared" si="150"/>
        <v>#NUM!</v>
      </c>
      <c r="BG3212" t="e">
        <f t="shared" si="151"/>
        <v>#NUM!</v>
      </c>
      <c r="BH3212" t="e">
        <f t="shared" si="152"/>
        <v>#NUM!</v>
      </c>
      <c r="BI3212" t="e">
        <f>VLOOKUP(H3212,Sheet2!$A$1:$B$270,2,FALSE)</f>
        <v>#N/A</v>
      </c>
    </row>
    <row r="3213" spans="15:61">
      <c r="O3213" s="57"/>
      <c r="P3213" s="57"/>
      <c r="AO3213" s="57"/>
      <c r="AP3213" s="57"/>
      <c r="BA3213" s="57"/>
      <c r="BF3213" s="6" t="e">
        <f t="shared" si="150"/>
        <v>#NUM!</v>
      </c>
      <c r="BG3213" t="e">
        <f t="shared" si="151"/>
        <v>#NUM!</v>
      </c>
      <c r="BH3213" t="e">
        <f t="shared" si="152"/>
        <v>#NUM!</v>
      </c>
      <c r="BI3213" t="e">
        <f>VLOOKUP(H3213,Sheet2!$A$1:$B$270,2,FALSE)</f>
        <v>#N/A</v>
      </c>
    </row>
    <row r="3214" spans="15:61">
      <c r="O3214" s="57"/>
      <c r="P3214" s="57"/>
      <c r="AO3214" s="57"/>
      <c r="AP3214" s="57"/>
      <c r="BA3214" s="57"/>
      <c r="BF3214" s="6" t="e">
        <f t="shared" si="150"/>
        <v>#NUM!</v>
      </c>
      <c r="BG3214" t="e">
        <f t="shared" si="151"/>
        <v>#NUM!</v>
      </c>
      <c r="BH3214" t="e">
        <f t="shared" si="152"/>
        <v>#NUM!</v>
      </c>
      <c r="BI3214" t="e">
        <f>VLOOKUP(H3214,Sheet2!$A$1:$B$270,2,FALSE)</f>
        <v>#N/A</v>
      </c>
    </row>
    <row r="3215" spans="15:61">
      <c r="O3215" s="57"/>
      <c r="P3215" s="57"/>
      <c r="AP3215" s="57"/>
      <c r="BA3215" s="57"/>
      <c r="BF3215" s="6" t="e">
        <f t="shared" si="150"/>
        <v>#NUM!</v>
      </c>
      <c r="BG3215" t="e">
        <f t="shared" si="151"/>
        <v>#NUM!</v>
      </c>
      <c r="BH3215" t="e">
        <f t="shared" si="152"/>
        <v>#NUM!</v>
      </c>
      <c r="BI3215" t="e">
        <f>VLOOKUP(H3215,Sheet2!$A$1:$B$270,2,FALSE)</f>
        <v>#N/A</v>
      </c>
    </row>
    <row r="3216" spans="15:61">
      <c r="O3216" s="57"/>
      <c r="P3216" s="57"/>
      <c r="AP3216" s="57"/>
      <c r="BA3216" s="57"/>
      <c r="BF3216" s="6" t="e">
        <f t="shared" si="150"/>
        <v>#NUM!</v>
      </c>
      <c r="BG3216" t="e">
        <f t="shared" si="151"/>
        <v>#NUM!</v>
      </c>
      <c r="BH3216" t="e">
        <f t="shared" si="152"/>
        <v>#NUM!</v>
      </c>
      <c r="BI3216" t="e">
        <f>VLOOKUP(H3216,Sheet2!$A$1:$B$270,2,FALSE)</f>
        <v>#N/A</v>
      </c>
    </row>
    <row r="3217" spans="15:61">
      <c r="O3217" s="57"/>
      <c r="P3217" s="57"/>
      <c r="AO3217" s="57"/>
      <c r="AP3217" s="57"/>
      <c r="BA3217" s="57"/>
      <c r="BF3217" s="6" t="e">
        <f t="shared" si="150"/>
        <v>#NUM!</v>
      </c>
      <c r="BG3217" t="e">
        <f t="shared" si="151"/>
        <v>#NUM!</v>
      </c>
      <c r="BH3217" t="e">
        <f t="shared" si="152"/>
        <v>#NUM!</v>
      </c>
      <c r="BI3217" t="e">
        <f>VLOOKUP(H3217,Sheet2!$A$1:$B$270,2,FALSE)</f>
        <v>#N/A</v>
      </c>
    </row>
    <row r="3218" spans="15:61">
      <c r="O3218" s="57"/>
      <c r="P3218" s="57"/>
      <c r="AP3218" s="57"/>
      <c r="BA3218" s="57"/>
      <c r="BF3218" s="6" t="e">
        <f t="shared" si="150"/>
        <v>#NUM!</v>
      </c>
      <c r="BG3218" t="e">
        <f t="shared" si="151"/>
        <v>#NUM!</v>
      </c>
      <c r="BH3218" t="e">
        <f t="shared" si="152"/>
        <v>#NUM!</v>
      </c>
      <c r="BI3218" t="e">
        <f>VLOOKUP(H3218,Sheet2!$A$1:$B$270,2,FALSE)</f>
        <v>#N/A</v>
      </c>
    </row>
    <row r="3219" spans="15:61">
      <c r="O3219" s="57"/>
      <c r="P3219" s="57"/>
      <c r="AP3219" s="57"/>
      <c r="BA3219" s="57"/>
      <c r="BF3219" s="6" t="e">
        <f t="shared" si="150"/>
        <v>#NUM!</v>
      </c>
      <c r="BG3219" t="e">
        <f t="shared" si="151"/>
        <v>#NUM!</v>
      </c>
      <c r="BH3219" t="e">
        <f t="shared" si="152"/>
        <v>#NUM!</v>
      </c>
      <c r="BI3219" t="e">
        <f>VLOOKUP(H3219,Sheet2!$A$1:$B$270,2,FALSE)</f>
        <v>#N/A</v>
      </c>
    </row>
    <row r="3220" spans="15:61">
      <c r="O3220" s="57"/>
      <c r="P3220" s="57"/>
      <c r="AP3220" s="57"/>
      <c r="BA3220" s="57"/>
      <c r="BF3220" s="6" t="e">
        <f t="shared" si="150"/>
        <v>#NUM!</v>
      </c>
      <c r="BG3220" t="e">
        <f t="shared" si="151"/>
        <v>#NUM!</v>
      </c>
      <c r="BH3220" t="e">
        <f t="shared" si="152"/>
        <v>#NUM!</v>
      </c>
      <c r="BI3220" t="e">
        <f>VLOOKUP(H3220,Sheet2!$A$1:$B$270,2,FALSE)</f>
        <v>#N/A</v>
      </c>
    </row>
    <row r="3221" spans="15:61">
      <c r="O3221" s="57"/>
      <c r="P3221" s="57"/>
      <c r="BA3221" s="57"/>
      <c r="BF3221" s="6" t="e">
        <f t="shared" si="150"/>
        <v>#NUM!</v>
      </c>
      <c r="BG3221" t="e">
        <f t="shared" si="151"/>
        <v>#NUM!</v>
      </c>
      <c r="BH3221" t="e">
        <f t="shared" si="152"/>
        <v>#NUM!</v>
      </c>
      <c r="BI3221" t="e">
        <f>VLOOKUP(H3221,Sheet2!$A$1:$B$270,2,FALSE)</f>
        <v>#N/A</v>
      </c>
    </row>
    <row r="3222" spans="15:61">
      <c r="O3222" s="57"/>
      <c r="P3222" s="57"/>
      <c r="AP3222" s="57"/>
      <c r="BA3222" s="57"/>
      <c r="BF3222" s="6" t="e">
        <f t="shared" si="150"/>
        <v>#NUM!</v>
      </c>
      <c r="BG3222" t="e">
        <f t="shared" si="151"/>
        <v>#NUM!</v>
      </c>
      <c r="BH3222" t="e">
        <f t="shared" si="152"/>
        <v>#NUM!</v>
      </c>
      <c r="BI3222" t="e">
        <f>VLOOKUP(H3222,Sheet2!$A$1:$B$270,2,FALSE)</f>
        <v>#N/A</v>
      </c>
    </row>
    <row r="3223" spans="15:61">
      <c r="O3223" s="57"/>
      <c r="P3223" s="57"/>
      <c r="AO3223" s="57"/>
      <c r="AP3223" s="57"/>
      <c r="BA3223" s="57"/>
      <c r="BF3223" s="6" t="e">
        <f t="shared" si="150"/>
        <v>#NUM!</v>
      </c>
      <c r="BG3223" t="e">
        <f t="shared" si="151"/>
        <v>#NUM!</v>
      </c>
      <c r="BH3223" t="e">
        <f t="shared" si="152"/>
        <v>#NUM!</v>
      </c>
      <c r="BI3223" t="e">
        <f>VLOOKUP(H3223,Sheet2!$A$1:$B$270,2,FALSE)</f>
        <v>#N/A</v>
      </c>
    </row>
    <row r="3224" spans="15:61">
      <c r="O3224" s="57"/>
      <c r="P3224" s="57"/>
      <c r="AP3224" s="57"/>
      <c r="BA3224" s="57"/>
      <c r="BF3224" s="6" t="e">
        <f t="shared" si="150"/>
        <v>#NUM!</v>
      </c>
      <c r="BG3224" t="e">
        <f t="shared" si="151"/>
        <v>#NUM!</v>
      </c>
      <c r="BH3224" t="e">
        <f t="shared" si="152"/>
        <v>#NUM!</v>
      </c>
      <c r="BI3224" t="e">
        <f>VLOOKUP(H3224,Sheet2!$A$1:$B$270,2,FALSE)</f>
        <v>#N/A</v>
      </c>
    </row>
    <row r="3225" spans="15:61">
      <c r="O3225" s="57"/>
      <c r="P3225" s="57"/>
      <c r="AP3225" s="57"/>
      <c r="BA3225" s="57"/>
      <c r="BF3225" s="6" t="e">
        <f t="shared" si="150"/>
        <v>#NUM!</v>
      </c>
      <c r="BG3225" t="e">
        <f t="shared" si="151"/>
        <v>#NUM!</v>
      </c>
      <c r="BH3225" t="e">
        <f t="shared" si="152"/>
        <v>#NUM!</v>
      </c>
      <c r="BI3225" t="e">
        <f>VLOOKUP(H3225,Sheet2!$A$1:$B$270,2,FALSE)</f>
        <v>#N/A</v>
      </c>
    </row>
    <row r="3226" spans="15:61">
      <c r="O3226" s="57"/>
      <c r="P3226" s="57"/>
      <c r="AP3226" s="57"/>
      <c r="BA3226" s="57"/>
      <c r="BF3226" s="6" t="e">
        <f t="shared" si="150"/>
        <v>#NUM!</v>
      </c>
      <c r="BG3226" t="e">
        <f t="shared" si="151"/>
        <v>#NUM!</v>
      </c>
      <c r="BH3226" t="e">
        <f t="shared" si="152"/>
        <v>#NUM!</v>
      </c>
      <c r="BI3226" t="e">
        <f>VLOOKUP(H3226,Sheet2!$A$1:$B$270,2,FALSE)</f>
        <v>#N/A</v>
      </c>
    </row>
    <row r="3227" spans="15:61">
      <c r="O3227" s="57"/>
      <c r="P3227" s="57"/>
      <c r="AO3227" s="57"/>
      <c r="BF3227" s="6" t="e">
        <f t="shared" si="150"/>
        <v>#NUM!</v>
      </c>
      <c r="BG3227" t="e">
        <f t="shared" si="151"/>
        <v>#NUM!</v>
      </c>
      <c r="BH3227" t="e">
        <f t="shared" si="152"/>
        <v>#NUM!</v>
      </c>
      <c r="BI3227" t="e">
        <f>VLOOKUP(H3227,Sheet2!$A$1:$B$270,2,FALSE)</f>
        <v>#N/A</v>
      </c>
    </row>
    <row r="3228" spans="15:61">
      <c r="O3228" s="57"/>
      <c r="P3228" s="57"/>
      <c r="BA3228" s="57"/>
      <c r="BF3228" s="6" t="e">
        <f t="shared" si="150"/>
        <v>#NUM!</v>
      </c>
      <c r="BG3228" t="e">
        <f t="shared" si="151"/>
        <v>#NUM!</v>
      </c>
      <c r="BH3228" t="e">
        <f t="shared" si="152"/>
        <v>#NUM!</v>
      </c>
      <c r="BI3228" t="e">
        <f>VLOOKUP(H3228,Sheet2!$A$1:$B$270,2,FALSE)</f>
        <v>#N/A</v>
      </c>
    </row>
    <row r="3229" spans="15:61">
      <c r="O3229" s="57"/>
      <c r="P3229" s="57"/>
      <c r="AO3229" s="57"/>
      <c r="AP3229" s="57"/>
      <c r="BA3229" s="57"/>
      <c r="BF3229" s="6" t="e">
        <f t="shared" si="150"/>
        <v>#NUM!</v>
      </c>
      <c r="BG3229" t="e">
        <f t="shared" si="151"/>
        <v>#NUM!</v>
      </c>
      <c r="BH3229" t="e">
        <f t="shared" si="152"/>
        <v>#NUM!</v>
      </c>
      <c r="BI3229" t="e">
        <f>VLOOKUP(H3229,Sheet2!$A$1:$B$270,2,FALSE)</f>
        <v>#N/A</v>
      </c>
    </row>
    <row r="3230" spans="15:61">
      <c r="O3230" s="57"/>
      <c r="P3230" s="57"/>
      <c r="AO3230" s="57"/>
      <c r="AP3230" s="57"/>
      <c r="BA3230" s="57"/>
      <c r="BF3230" s="6" t="e">
        <f t="shared" si="150"/>
        <v>#NUM!</v>
      </c>
      <c r="BG3230" t="e">
        <f t="shared" si="151"/>
        <v>#NUM!</v>
      </c>
      <c r="BH3230" t="e">
        <f t="shared" si="152"/>
        <v>#NUM!</v>
      </c>
      <c r="BI3230" t="e">
        <f>VLOOKUP(H3230,Sheet2!$A$1:$B$270,2,FALSE)</f>
        <v>#N/A</v>
      </c>
    </row>
    <row r="3231" spans="15:61">
      <c r="O3231" s="57"/>
      <c r="P3231" s="57"/>
      <c r="AP3231" s="57"/>
      <c r="BA3231" s="57"/>
      <c r="BF3231" s="6" t="e">
        <f t="shared" si="150"/>
        <v>#NUM!</v>
      </c>
      <c r="BG3231" t="e">
        <f t="shared" si="151"/>
        <v>#NUM!</v>
      </c>
      <c r="BH3231" t="e">
        <f t="shared" si="152"/>
        <v>#NUM!</v>
      </c>
      <c r="BI3231" t="e">
        <f>VLOOKUP(H3231,Sheet2!$A$1:$B$270,2,FALSE)</f>
        <v>#N/A</v>
      </c>
    </row>
    <row r="3232" spans="15:61">
      <c r="O3232" s="57"/>
      <c r="P3232" s="57"/>
      <c r="AP3232" s="57"/>
      <c r="BA3232" s="57"/>
      <c r="BF3232" s="6" t="e">
        <f t="shared" si="150"/>
        <v>#NUM!</v>
      </c>
      <c r="BG3232" t="e">
        <f t="shared" si="151"/>
        <v>#NUM!</v>
      </c>
      <c r="BH3232" t="e">
        <f t="shared" si="152"/>
        <v>#NUM!</v>
      </c>
      <c r="BI3232" t="e">
        <f>VLOOKUP(H3232,Sheet2!$A$1:$B$270,2,FALSE)</f>
        <v>#N/A</v>
      </c>
    </row>
    <row r="3233" spans="15:61">
      <c r="O3233" s="57"/>
      <c r="P3233" s="57"/>
      <c r="BA3233" s="57"/>
      <c r="BF3233" s="6" t="e">
        <f t="shared" si="150"/>
        <v>#NUM!</v>
      </c>
      <c r="BG3233" t="e">
        <f t="shared" si="151"/>
        <v>#NUM!</v>
      </c>
      <c r="BH3233" t="e">
        <f t="shared" si="152"/>
        <v>#NUM!</v>
      </c>
      <c r="BI3233" t="e">
        <f>VLOOKUP(H3233,Sheet2!$A$1:$B$270,2,FALSE)</f>
        <v>#N/A</v>
      </c>
    </row>
    <row r="3234" spans="15:61">
      <c r="O3234" s="57"/>
      <c r="P3234" s="57"/>
      <c r="AP3234" s="57"/>
      <c r="BA3234" s="57"/>
      <c r="BF3234" s="6" t="e">
        <f t="shared" si="150"/>
        <v>#NUM!</v>
      </c>
      <c r="BG3234" t="e">
        <f t="shared" si="151"/>
        <v>#NUM!</v>
      </c>
      <c r="BH3234" t="e">
        <f t="shared" si="152"/>
        <v>#NUM!</v>
      </c>
      <c r="BI3234" t="e">
        <f>VLOOKUP(H3234,Sheet2!$A$1:$B$270,2,FALSE)</f>
        <v>#N/A</v>
      </c>
    </row>
    <row r="3235" spans="15:61">
      <c r="O3235" s="57"/>
      <c r="P3235" s="57"/>
      <c r="AP3235" s="57"/>
      <c r="BA3235" s="57"/>
      <c r="BF3235" s="6" t="e">
        <f t="shared" si="150"/>
        <v>#NUM!</v>
      </c>
      <c r="BG3235" t="e">
        <f t="shared" si="151"/>
        <v>#NUM!</v>
      </c>
      <c r="BH3235" t="e">
        <f t="shared" si="152"/>
        <v>#NUM!</v>
      </c>
      <c r="BI3235" t="e">
        <f>VLOOKUP(H3235,Sheet2!$A$1:$B$270,2,FALSE)</f>
        <v>#N/A</v>
      </c>
    </row>
    <row r="3236" spans="15:61">
      <c r="O3236" s="57"/>
      <c r="P3236" s="57"/>
      <c r="AO3236" s="57"/>
      <c r="BA3236" s="57"/>
      <c r="BF3236" s="6" t="e">
        <f t="shared" si="150"/>
        <v>#NUM!</v>
      </c>
      <c r="BG3236" t="e">
        <f t="shared" si="151"/>
        <v>#NUM!</v>
      </c>
      <c r="BH3236" t="e">
        <f t="shared" si="152"/>
        <v>#NUM!</v>
      </c>
      <c r="BI3236" t="e">
        <f>VLOOKUP(H3236,Sheet2!$A$1:$B$270,2,FALSE)</f>
        <v>#N/A</v>
      </c>
    </row>
    <row r="3237" spans="15:61">
      <c r="O3237" s="57"/>
      <c r="P3237" s="57"/>
      <c r="AO3237" s="57"/>
      <c r="AP3237" s="57"/>
      <c r="BA3237" s="57"/>
      <c r="BF3237" s="6" t="e">
        <f t="shared" si="150"/>
        <v>#NUM!</v>
      </c>
      <c r="BG3237" t="e">
        <f t="shared" si="151"/>
        <v>#NUM!</v>
      </c>
      <c r="BH3237" t="e">
        <f t="shared" si="152"/>
        <v>#NUM!</v>
      </c>
      <c r="BI3237" t="e">
        <f>VLOOKUP(H3237,Sheet2!$A$1:$B$270,2,FALSE)</f>
        <v>#N/A</v>
      </c>
    </row>
    <row r="3238" spans="15:61">
      <c r="O3238" s="57"/>
      <c r="P3238" s="57"/>
      <c r="AO3238" s="57"/>
      <c r="AP3238" s="57"/>
      <c r="BA3238" s="57"/>
      <c r="BF3238" s="6" t="e">
        <f t="shared" si="150"/>
        <v>#NUM!</v>
      </c>
      <c r="BG3238" t="e">
        <f t="shared" si="151"/>
        <v>#NUM!</v>
      </c>
      <c r="BH3238" t="e">
        <f t="shared" si="152"/>
        <v>#NUM!</v>
      </c>
      <c r="BI3238" t="e">
        <f>VLOOKUP(H3238,Sheet2!$A$1:$B$270,2,FALSE)</f>
        <v>#N/A</v>
      </c>
    </row>
    <row r="3239" spans="15:61">
      <c r="O3239" s="57"/>
      <c r="P3239" s="57"/>
      <c r="AO3239" s="57"/>
      <c r="AP3239" s="57"/>
      <c r="BA3239" s="57"/>
      <c r="BF3239" s="6" t="e">
        <f t="shared" si="150"/>
        <v>#NUM!</v>
      </c>
      <c r="BG3239" t="e">
        <f t="shared" si="151"/>
        <v>#NUM!</v>
      </c>
      <c r="BH3239" t="e">
        <f t="shared" si="152"/>
        <v>#NUM!</v>
      </c>
      <c r="BI3239" t="e">
        <f>VLOOKUP(H3239,Sheet2!$A$1:$B$270,2,FALSE)</f>
        <v>#N/A</v>
      </c>
    </row>
    <row r="3240" spans="15:61">
      <c r="O3240" s="57"/>
      <c r="P3240" s="57"/>
      <c r="AO3240" s="57"/>
      <c r="AP3240" s="57"/>
      <c r="BA3240" s="57"/>
      <c r="BF3240" s="6" t="e">
        <f t="shared" si="150"/>
        <v>#NUM!</v>
      </c>
      <c r="BG3240" t="e">
        <f t="shared" si="151"/>
        <v>#NUM!</v>
      </c>
      <c r="BH3240" t="e">
        <f t="shared" si="152"/>
        <v>#NUM!</v>
      </c>
      <c r="BI3240" t="e">
        <f>VLOOKUP(H3240,Sheet2!$A$1:$B$270,2,FALSE)</f>
        <v>#N/A</v>
      </c>
    </row>
    <row r="3241" spans="15:61">
      <c r="O3241" s="57"/>
      <c r="P3241" s="57"/>
      <c r="AO3241" s="57"/>
      <c r="AP3241" s="57"/>
      <c r="BA3241" s="57"/>
      <c r="BF3241" s="6" t="e">
        <f t="shared" si="150"/>
        <v>#NUM!</v>
      </c>
      <c r="BG3241" t="e">
        <f t="shared" si="151"/>
        <v>#NUM!</v>
      </c>
      <c r="BH3241" t="e">
        <f t="shared" si="152"/>
        <v>#NUM!</v>
      </c>
      <c r="BI3241" t="e">
        <f>VLOOKUP(H3241,Sheet2!$A$1:$B$270,2,FALSE)</f>
        <v>#N/A</v>
      </c>
    </row>
    <row r="3242" spans="15:61">
      <c r="O3242" s="57"/>
      <c r="P3242" s="57"/>
      <c r="BA3242" s="57"/>
      <c r="BF3242" s="6" t="e">
        <f t="shared" si="150"/>
        <v>#NUM!</v>
      </c>
      <c r="BG3242" t="e">
        <f t="shared" si="151"/>
        <v>#NUM!</v>
      </c>
      <c r="BH3242" t="e">
        <f t="shared" si="152"/>
        <v>#NUM!</v>
      </c>
      <c r="BI3242" t="e">
        <f>VLOOKUP(H3242,Sheet2!$A$1:$B$270,2,FALSE)</f>
        <v>#N/A</v>
      </c>
    </row>
    <row r="3243" spans="15:61">
      <c r="O3243" s="57"/>
      <c r="P3243" s="57"/>
      <c r="AP3243" s="57"/>
      <c r="BA3243" s="57"/>
      <c r="BF3243" s="6" t="e">
        <f t="shared" si="150"/>
        <v>#NUM!</v>
      </c>
      <c r="BG3243" t="e">
        <f t="shared" si="151"/>
        <v>#NUM!</v>
      </c>
      <c r="BH3243" t="e">
        <f t="shared" si="152"/>
        <v>#NUM!</v>
      </c>
      <c r="BI3243" t="e">
        <f>VLOOKUP(H3243,Sheet2!$A$1:$B$270,2,FALSE)</f>
        <v>#N/A</v>
      </c>
    </row>
    <row r="3244" spans="15:61">
      <c r="O3244" s="57"/>
      <c r="P3244" s="57"/>
      <c r="AP3244" s="57"/>
      <c r="BA3244" s="57"/>
      <c r="BF3244" s="6" t="e">
        <f t="shared" si="150"/>
        <v>#NUM!</v>
      </c>
      <c r="BG3244" t="e">
        <f t="shared" si="151"/>
        <v>#NUM!</v>
      </c>
      <c r="BH3244" t="e">
        <f t="shared" si="152"/>
        <v>#NUM!</v>
      </c>
      <c r="BI3244" t="e">
        <f>VLOOKUP(H3244,Sheet2!$A$1:$B$270,2,FALSE)</f>
        <v>#N/A</v>
      </c>
    </row>
    <row r="3245" spans="15:61">
      <c r="O3245" s="57"/>
      <c r="P3245" s="57"/>
      <c r="AP3245" s="57"/>
      <c r="BA3245" s="57"/>
      <c r="BF3245" s="6" t="e">
        <f t="shared" si="150"/>
        <v>#NUM!</v>
      </c>
      <c r="BG3245" t="e">
        <f t="shared" si="151"/>
        <v>#NUM!</v>
      </c>
      <c r="BH3245" t="e">
        <f t="shared" si="152"/>
        <v>#NUM!</v>
      </c>
      <c r="BI3245" t="e">
        <f>VLOOKUP(H3245,Sheet2!$A$1:$B$270,2,FALSE)</f>
        <v>#N/A</v>
      </c>
    </row>
    <row r="3246" spans="15:61">
      <c r="O3246" s="57"/>
      <c r="P3246" s="57"/>
      <c r="AP3246" s="57"/>
      <c r="BA3246" s="57"/>
      <c r="BF3246" s="6" t="e">
        <f t="shared" si="150"/>
        <v>#NUM!</v>
      </c>
      <c r="BG3246" t="e">
        <f t="shared" si="151"/>
        <v>#NUM!</v>
      </c>
      <c r="BH3246" t="e">
        <f t="shared" si="152"/>
        <v>#NUM!</v>
      </c>
      <c r="BI3246" t="e">
        <f>VLOOKUP(H3246,Sheet2!$A$1:$B$270,2,FALSE)</f>
        <v>#N/A</v>
      </c>
    </row>
    <row r="3247" spans="15:61">
      <c r="O3247" s="57"/>
      <c r="P3247" s="57"/>
      <c r="AO3247" s="57"/>
      <c r="AP3247" s="57"/>
      <c r="BA3247" s="57"/>
      <c r="BF3247" s="6" t="e">
        <f t="shared" si="150"/>
        <v>#NUM!</v>
      </c>
      <c r="BG3247" t="e">
        <f t="shared" si="151"/>
        <v>#NUM!</v>
      </c>
      <c r="BH3247" t="e">
        <f t="shared" si="152"/>
        <v>#NUM!</v>
      </c>
      <c r="BI3247" t="e">
        <f>VLOOKUP(H3247,Sheet2!$A$1:$B$270,2,FALSE)</f>
        <v>#N/A</v>
      </c>
    </row>
    <row r="3248" spans="15:61">
      <c r="O3248" s="57"/>
      <c r="P3248" s="57"/>
      <c r="AP3248" s="57"/>
      <c r="BA3248" s="57"/>
      <c r="BF3248" s="6" t="e">
        <f t="shared" si="150"/>
        <v>#NUM!</v>
      </c>
      <c r="BG3248" t="e">
        <f t="shared" si="151"/>
        <v>#NUM!</v>
      </c>
      <c r="BH3248" t="e">
        <f t="shared" si="152"/>
        <v>#NUM!</v>
      </c>
      <c r="BI3248" t="e">
        <f>VLOOKUP(H3248,Sheet2!$A$1:$B$270,2,FALSE)</f>
        <v>#N/A</v>
      </c>
    </row>
    <row r="3249" spans="15:61">
      <c r="O3249" s="57"/>
      <c r="P3249" s="57"/>
      <c r="AP3249" s="57"/>
      <c r="BA3249" s="57"/>
      <c r="BF3249" s="6" t="e">
        <f t="shared" si="150"/>
        <v>#NUM!</v>
      </c>
      <c r="BG3249" t="e">
        <f t="shared" si="151"/>
        <v>#NUM!</v>
      </c>
      <c r="BH3249" t="e">
        <f t="shared" si="152"/>
        <v>#NUM!</v>
      </c>
      <c r="BI3249" t="e">
        <f>VLOOKUP(H3249,Sheet2!$A$1:$B$270,2,FALSE)</f>
        <v>#N/A</v>
      </c>
    </row>
    <row r="3250" spans="15:61">
      <c r="O3250" s="57"/>
      <c r="P3250" s="57"/>
      <c r="AP3250" s="57"/>
      <c r="BA3250" s="57"/>
      <c r="BF3250" s="6" t="e">
        <f t="shared" si="150"/>
        <v>#NUM!</v>
      </c>
      <c r="BG3250" t="e">
        <f t="shared" si="151"/>
        <v>#NUM!</v>
      </c>
      <c r="BH3250" t="e">
        <f t="shared" si="152"/>
        <v>#NUM!</v>
      </c>
      <c r="BI3250" t="e">
        <f>VLOOKUP(H3250,Sheet2!$A$1:$B$270,2,FALSE)</f>
        <v>#N/A</v>
      </c>
    </row>
    <row r="3251" spans="15:61">
      <c r="O3251" s="57"/>
      <c r="P3251" s="57"/>
      <c r="AO3251" s="57"/>
      <c r="AP3251" s="57"/>
      <c r="BA3251" s="57"/>
      <c r="BF3251" s="6" t="e">
        <f t="shared" si="150"/>
        <v>#NUM!</v>
      </c>
      <c r="BG3251" t="e">
        <f t="shared" si="151"/>
        <v>#NUM!</v>
      </c>
      <c r="BH3251" t="e">
        <f t="shared" si="152"/>
        <v>#NUM!</v>
      </c>
      <c r="BI3251" t="e">
        <f>VLOOKUP(H3251,Sheet2!$A$1:$B$270,2,FALSE)</f>
        <v>#N/A</v>
      </c>
    </row>
    <row r="3252" spans="15:61">
      <c r="O3252" s="57"/>
      <c r="P3252" s="57"/>
      <c r="AP3252" s="57"/>
      <c r="BA3252" s="57"/>
      <c r="BF3252" s="6" t="e">
        <f t="shared" si="150"/>
        <v>#NUM!</v>
      </c>
      <c r="BG3252" t="e">
        <f t="shared" si="151"/>
        <v>#NUM!</v>
      </c>
      <c r="BH3252" t="e">
        <f t="shared" si="152"/>
        <v>#NUM!</v>
      </c>
      <c r="BI3252" t="e">
        <f>VLOOKUP(H3252,Sheet2!$A$1:$B$270,2,FALSE)</f>
        <v>#N/A</v>
      </c>
    </row>
    <row r="3253" spans="15:61">
      <c r="O3253" s="57"/>
      <c r="P3253" s="57"/>
      <c r="AP3253" s="57"/>
      <c r="BA3253" s="57"/>
      <c r="BF3253" s="6" t="e">
        <f t="shared" si="150"/>
        <v>#NUM!</v>
      </c>
      <c r="BG3253" t="e">
        <f t="shared" si="151"/>
        <v>#NUM!</v>
      </c>
      <c r="BH3253" t="e">
        <f t="shared" si="152"/>
        <v>#NUM!</v>
      </c>
      <c r="BI3253" t="e">
        <f>VLOOKUP(H3253,Sheet2!$A$1:$B$270,2,FALSE)</f>
        <v>#N/A</v>
      </c>
    </row>
    <row r="3254" spans="15:61">
      <c r="O3254" s="57"/>
      <c r="P3254" s="57"/>
      <c r="AO3254" s="57"/>
      <c r="AP3254" s="57"/>
      <c r="BA3254" s="57"/>
      <c r="BF3254" s="6" t="e">
        <f t="shared" si="150"/>
        <v>#NUM!</v>
      </c>
      <c r="BG3254" t="e">
        <f t="shared" si="151"/>
        <v>#NUM!</v>
      </c>
      <c r="BH3254" t="e">
        <f t="shared" si="152"/>
        <v>#NUM!</v>
      </c>
      <c r="BI3254" t="e">
        <f>VLOOKUP(H3254,Sheet2!$A$1:$B$270,2,FALSE)</f>
        <v>#N/A</v>
      </c>
    </row>
    <row r="3255" spans="15:61">
      <c r="O3255" s="57"/>
      <c r="P3255" s="57"/>
      <c r="AP3255" s="57"/>
      <c r="BA3255" s="57"/>
      <c r="BF3255" s="6" t="e">
        <f t="shared" si="150"/>
        <v>#NUM!</v>
      </c>
      <c r="BG3255" t="e">
        <f t="shared" si="151"/>
        <v>#NUM!</v>
      </c>
      <c r="BH3255" t="e">
        <f t="shared" si="152"/>
        <v>#NUM!</v>
      </c>
      <c r="BI3255" t="e">
        <f>VLOOKUP(H3255,Sheet2!$A$1:$B$270,2,FALSE)</f>
        <v>#N/A</v>
      </c>
    </row>
    <row r="3256" spans="15:61">
      <c r="O3256" s="57"/>
      <c r="P3256" s="57"/>
      <c r="AP3256" s="57"/>
      <c r="BA3256" s="57"/>
      <c r="BF3256" s="6" t="e">
        <f t="shared" si="150"/>
        <v>#NUM!</v>
      </c>
      <c r="BG3256" t="e">
        <f t="shared" si="151"/>
        <v>#NUM!</v>
      </c>
      <c r="BH3256" t="e">
        <f t="shared" si="152"/>
        <v>#NUM!</v>
      </c>
      <c r="BI3256" t="e">
        <f>VLOOKUP(H3256,Sheet2!$A$1:$B$270,2,FALSE)</f>
        <v>#N/A</v>
      </c>
    </row>
    <row r="3257" spans="15:61">
      <c r="O3257" s="57"/>
      <c r="P3257" s="57"/>
      <c r="AP3257" s="57"/>
      <c r="BA3257" s="57"/>
      <c r="BF3257" s="6" t="e">
        <f t="shared" si="150"/>
        <v>#NUM!</v>
      </c>
      <c r="BG3257" t="e">
        <f t="shared" si="151"/>
        <v>#NUM!</v>
      </c>
      <c r="BH3257" t="e">
        <f t="shared" si="152"/>
        <v>#NUM!</v>
      </c>
      <c r="BI3257" t="e">
        <f>VLOOKUP(H3257,Sheet2!$A$1:$B$270,2,FALSE)</f>
        <v>#N/A</v>
      </c>
    </row>
    <row r="3258" spans="15:61">
      <c r="O3258" s="57"/>
      <c r="P3258" s="57"/>
      <c r="AP3258" s="57"/>
      <c r="BA3258" s="57"/>
      <c r="BF3258" s="6" t="e">
        <f t="shared" si="150"/>
        <v>#NUM!</v>
      </c>
      <c r="BG3258" t="e">
        <f t="shared" si="151"/>
        <v>#NUM!</v>
      </c>
      <c r="BH3258" t="e">
        <f t="shared" si="152"/>
        <v>#NUM!</v>
      </c>
      <c r="BI3258" t="e">
        <f>VLOOKUP(H3258,Sheet2!$A$1:$B$270,2,FALSE)</f>
        <v>#N/A</v>
      </c>
    </row>
    <row r="3259" spans="15:61">
      <c r="O3259" s="57"/>
      <c r="P3259" s="57"/>
      <c r="BA3259" s="57"/>
      <c r="BF3259" s="6" t="e">
        <f t="shared" si="150"/>
        <v>#NUM!</v>
      </c>
      <c r="BG3259" t="e">
        <f t="shared" si="151"/>
        <v>#NUM!</v>
      </c>
      <c r="BH3259" t="e">
        <f t="shared" si="152"/>
        <v>#NUM!</v>
      </c>
      <c r="BI3259" t="e">
        <f>VLOOKUP(H3259,Sheet2!$A$1:$B$270,2,FALSE)</f>
        <v>#N/A</v>
      </c>
    </row>
    <row r="3260" spans="15:61">
      <c r="O3260" s="57"/>
      <c r="P3260" s="57"/>
      <c r="AP3260" s="57"/>
      <c r="BA3260" s="57"/>
      <c r="BF3260" s="6" t="e">
        <f t="shared" si="150"/>
        <v>#NUM!</v>
      </c>
      <c r="BG3260" t="e">
        <f t="shared" si="151"/>
        <v>#NUM!</v>
      </c>
      <c r="BH3260" t="e">
        <f t="shared" si="152"/>
        <v>#NUM!</v>
      </c>
      <c r="BI3260" t="e">
        <f>VLOOKUP(H3260,Sheet2!$A$1:$B$270,2,FALSE)</f>
        <v>#N/A</v>
      </c>
    </row>
    <row r="3261" spans="15:61">
      <c r="O3261" s="57"/>
      <c r="P3261" s="57"/>
      <c r="AO3261" s="57"/>
      <c r="AP3261" s="57"/>
      <c r="BA3261" s="57"/>
      <c r="BF3261" s="6" t="e">
        <f t="shared" si="150"/>
        <v>#NUM!</v>
      </c>
      <c r="BG3261" t="e">
        <f t="shared" si="151"/>
        <v>#NUM!</v>
      </c>
      <c r="BH3261" t="e">
        <f t="shared" si="152"/>
        <v>#NUM!</v>
      </c>
      <c r="BI3261" t="e">
        <f>VLOOKUP(H3261,Sheet2!$A$1:$B$270,2,FALSE)</f>
        <v>#N/A</v>
      </c>
    </row>
    <row r="3262" spans="15:61">
      <c r="O3262" s="57"/>
      <c r="P3262" s="57"/>
      <c r="AP3262" s="57"/>
      <c r="BA3262" s="57"/>
      <c r="BF3262" s="6" t="e">
        <f t="shared" si="150"/>
        <v>#NUM!</v>
      </c>
      <c r="BG3262" t="e">
        <f t="shared" si="151"/>
        <v>#NUM!</v>
      </c>
      <c r="BH3262" t="e">
        <f t="shared" si="152"/>
        <v>#NUM!</v>
      </c>
      <c r="BI3262" t="e">
        <f>VLOOKUP(H3262,Sheet2!$A$1:$B$270,2,FALSE)</f>
        <v>#N/A</v>
      </c>
    </row>
    <row r="3263" spans="15:61">
      <c r="O3263" s="57"/>
      <c r="P3263" s="57"/>
      <c r="AO3263" s="57"/>
      <c r="AP3263" s="57"/>
      <c r="BA3263" s="57"/>
      <c r="BF3263" s="6" t="e">
        <f t="shared" si="150"/>
        <v>#NUM!</v>
      </c>
      <c r="BG3263" t="e">
        <f t="shared" si="151"/>
        <v>#NUM!</v>
      </c>
      <c r="BH3263" t="e">
        <f t="shared" si="152"/>
        <v>#NUM!</v>
      </c>
      <c r="BI3263" t="e">
        <f>VLOOKUP(H3263,Sheet2!$A$1:$B$270,2,FALSE)</f>
        <v>#N/A</v>
      </c>
    </row>
    <row r="3264" spans="15:61">
      <c r="O3264" s="57"/>
      <c r="P3264" s="57"/>
      <c r="AO3264" s="57"/>
      <c r="BA3264" s="57"/>
      <c r="BF3264" s="6" t="e">
        <f t="shared" si="150"/>
        <v>#NUM!</v>
      </c>
      <c r="BG3264" t="e">
        <f t="shared" si="151"/>
        <v>#NUM!</v>
      </c>
      <c r="BH3264" t="e">
        <f t="shared" si="152"/>
        <v>#NUM!</v>
      </c>
      <c r="BI3264" t="e">
        <f>VLOOKUP(H3264,Sheet2!$A$1:$B$270,2,FALSE)</f>
        <v>#N/A</v>
      </c>
    </row>
    <row r="3265" spans="15:61">
      <c r="O3265" s="57"/>
      <c r="P3265" s="57"/>
      <c r="AP3265" s="57"/>
      <c r="BA3265" s="57"/>
      <c r="BF3265" s="6" t="e">
        <f t="shared" si="150"/>
        <v>#NUM!</v>
      </c>
      <c r="BG3265" t="e">
        <f t="shared" si="151"/>
        <v>#NUM!</v>
      </c>
      <c r="BH3265" t="e">
        <f t="shared" si="152"/>
        <v>#NUM!</v>
      </c>
      <c r="BI3265" t="e">
        <f>VLOOKUP(H3265,Sheet2!$A$1:$B$270,2,FALSE)</f>
        <v>#N/A</v>
      </c>
    </row>
    <row r="3266" spans="15:61">
      <c r="O3266" s="57"/>
      <c r="P3266" s="57"/>
      <c r="AP3266" s="57"/>
      <c r="BA3266" s="57"/>
      <c r="BF3266" s="6" t="e">
        <f t="shared" si="150"/>
        <v>#NUM!</v>
      </c>
      <c r="BG3266" t="e">
        <f t="shared" si="151"/>
        <v>#NUM!</v>
      </c>
      <c r="BH3266" t="e">
        <f t="shared" si="152"/>
        <v>#NUM!</v>
      </c>
      <c r="BI3266" t="e">
        <f>VLOOKUP(H3266,Sheet2!$A$1:$B$270,2,FALSE)</f>
        <v>#N/A</v>
      </c>
    </row>
    <row r="3267" spans="15:61">
      <c r="O3267" s="57"/>
      <c r="P3267" s="57"/>
      <c r="AP3267" s="57"/>
      <c r="BA3267" s="57"/>
      <c r="BF3267" s="6" t="e">
        <f t="shared" ref="BF3267:BF3330" si="153">DATE(BC3267,BD3267,BE3267)</f>
        <v>#NUM!</v>
      </c>
      <c r="BG3267" t="e">
        <f t="shared" ref="BG3267:BG3330" si="154">BF3267-BA3267</f>
        <v>#NUM!</v>
      </c>
      <c r="BH3267" t="e">
        <f t="shared" ref="BH3267:BH3330" si="155">IF(BG3267=1,"COMPLY",IF(BG3267&lt;1,"COMPLY","NOT COMPLY"))</f>
        <v>#NUM!</v>
      </c>
      <c r="BI3267" t="e">
        <f>VLOOKUP(H3267,Sheet2!$A$1:$B$270,2,FALSE)</f>
        <v>#N/A</v>
      </c>
    </row>
    <row r="3268" spans="15:61">
      <c r="O3268" s="57"/>
      <c r="P3268" s="57"/>
      <c r="BA3268" s="57"/>
      <c r="BF3268" s="6" t="e">
        <f t="shared" si="153"/>
        <v>#NUM!</v>
      </c>
      <c r="BG3268" t="e">
        <f t="shared" si="154"/>
        <v>#NUM!</v>
      </c>
      <c r="BH3268" t="e">
        <f t="shared" si="155"/>
        <v>#NUM!</v>
      </c>
      <c r="BI3268" t="e">
        <f>VLOOKUP(H3268,Sheet2!$A$1:$B$270,2,FALSE)</f>
        <v>#N/A</v>
      </c>
    </row>
    <row r="3269" spans="15:61">
      <c r="O3269" s="57"/>
      <c r="P3269" s="57"/>
      <c r="BA3269" s="57"/>
      <c r="BF3269" s="6" t="e">
        <f t="shared" si="153"/>
        <v>#NUM!</v>
      </c>
      <c r="BG3269" t="e">
        <f t="shared" si="154"/>
        <v>#NUM!</v>
      </c>
      <c r="BH3269" t="e">
        <f t="shared" si="155"/>
        <v>#NUM!</v>
      </c>
      <c r="BI3269" t="e">
        <f>VLOOKUP(H3269,Sheet2!$A$1:$B$270,2,FALSE)</f>
        <v>#N/A</v>
      </c>
    </row>
    <row r="3270" spans="15:61">
      <c r="O3270" s="57"/>
      <c r="P3270" s="57"/>
      <c r="AM3270" s="58"/>
      <c r="BA3270" s="57"/>
      <c r="BB3270" s="58"/>
      <c r="BF3270" s="6" t="e">
        <f t="shared" si="153"/>
        <v>#NUM!</v>
      </c>
      <c r="BG3270" t="e">
        <f t="shared" si="154"/>
        <v>#NUM!</v>
      </c>
      <c r="BH3270" t="e">
        <f t="shared" si="155"/>
        <v>#NUM!</v>
      </c>
      <c r="BI3270" t="e">
        <f>VLOOKUP(H3270,Sheet2!$A$1:$B$270,2,FALSE)</f>
        <v>#N/A</v>
      </c>
    </row>
    <row r="3271" spans="15:61">
      <c r="O3271" s="57"/>
      <c r="P3271" s="57"/>
      <c r="BA3271" s="57"/>
      <c r="BF3271" s="6" t="e">
        <f t="shared" si="153"/>
        <v>#NUM!</v>
      </c>
      <c r="BG3271" t="e">
        <f t="shared" si="154"/>
        <v>#NUM!</v>
      </c>
      <c r="BH3271" t="e">
        <f t="shared" si="155"/>
        <v>#NUM!</v>
      </c>
      <c r="BI3271" t="e">
        <f>VLOOKUP(H3271,Sheet2!$A$1:$B$270,2,FALSE)</f>
        <v>#N/A</v>
      </c>
    </row>
    <row r="3272" spans="15:61">
      <c r="O3272" s="57"/>
      <c r="P3272" s="57"/>
      <c r="AP3272" s="57"/>
      <c r="BA3272" s="57"/>
      <c r="BF3272" s="6" t="e">
        <f t="shared" si="153"/>
        <v>#NUM!</v>
      </c>
      <c r="BG3272" t="e">
        <f t="shared" si="154"/>
        <v>#NUM!</v>
      </c>
      <c r="BH3272" t="e">
        <f t="shared" si="155"/>
        <v>#NUM!</v>
      </c>
      <c r="BI3272" t="e">
        <f>VLOOKUP(H3272,Sheet2!$A$1:$B$270,2,FALSE)</f>
        <v>#N/A</v>
      </c>
    </row>
    <row r="3273" spans="15:61">
      <c r="O3273" s="57"/>
      <c r="P3273" s="57"/>
      <c r="AO3273" s="57"/>
      <c r="AP3273" s="57"/>
      <c r="BA3273" s="57"/>
      <c r="BF3273" s="6" t="e">
        <f t="shared" si="153"/>
        <v>#NUM!</v>
      </c>
      <c r="BG3273" t="e">
        <f t="shared" si="154"/>
        <v>#NUM!</v>
      </c>
      <c r="BH3273" t="e">
        <f t="shared" si="155"/>
        <v>#NUM!</v>
      </c>
      <c r="BI3273" t="e">
        <f>VLOOKUP(H3273,Sheet2!$A$1:$B$270,2,FALSE)</f>
        <v>#N/A</v>
      </c>
    </row>
    <row r="3274" spans="15:61">
      <c r="O3274" s="57"/>
      <c r="P3274" s="57"/>
      <c r="BA3274" s="57"/>
      <c r="BF3274" s="6" t="e">
        <f t="shared" si="153"/>
        <v>#NUM!</v>
      </c>
      <c r="BG3274" t="e">
        <f t="shared" si="154"/>
        <v>#NUM!</v>
      </c>
      <c r="BH3274" t="e">
        <f t="shared" si="155"/>
        <v>#NUM!</v>
      </c>
      <c r="BI3274" t="e">
        <f>VLOOKUP(H3274,Sheet2!$A$1:$B$270,2,FALSE)</f>
        <v>#N/A</v>
      </c>
    </row>
    <row r="3275" spans="15:61">
      <c r="O3275" s="57"/>
      <c r="P3275" s="57"/>
      <c r="AO3275" s="57"/>
      <c r="AP3275" s="57"/>
      <c r="BA3275" s="57"/>
      <c r="BF3275" s="6" t="e">
        <f t="shared" si="153"/>
        <v>#NUM!</v>
      </c>
      <c r="BG3275" t="e">
        <f t="shared" si="154"/>
        <v>#NUM!</v>
      </c>
      <c r="BH3275" t="e">
        <f t="shared" si="155"/>
        <v>#NUM!</v>
      </c>
      <c r="BI3275" t="e">
        <f>VLOOKUP(H3275,Sheet2!$A$1:$B$270,2,FALSE)</f>
        <v>#N/A</v>
      </c>
    </row>
    <row r="3276" spans="15:61">
      <c r="O3276" s="57"/>
      <c r="P3276" s="57"/>
      <c r="AP3276" s="57"/>
      <c r="BA3276" s="57"/>
      <c r="BF3276" s="6" t="e">
        <f t="shared" si="153"/>
        <v>#NUM!</v>
      </c>
      <c r="BG3276" t="e">
        <f t="shared" si="154"/>
        <v>#NUM!</v>
      </c>
      <c r="BH3276" t="e">
        <f t="shared" si="155"/>
        <v>#NUM!</v>
      </c>
      <c r="BI3276" t="e">
        <f>VLOOKUP(H3276,Sheet2!$A$1:$B$270,2,FALSE)</f>
        <v>#N/A</v>
      </c>
    </row>
    <row r="3277" spans="15:61">
      <c r="O3277" s="57"/>
      <c r="P3277" s="57"/>
      <c r="AP3277" s="57"/>
      <c r="BA3277" s="57"/>
      <c r="BF3277" s="6" t="e">
        <f t="shared" si="153"/>
        <v>#NUM!</v>
      </c>
      <c r="BG3277" t="e">
        <f t="shared" si="154"/>
        <v>#NUM!</v>
      </c>
      <c r="BH3277" t="e">
        <f t="shared" si="155"/>
        <v>#NUM!</v>
      </c>
      <c r="BI3277" t="e">
        <f>VLOOKUP(H3277,Sheet2!$A$1:$B$270,2,FALSE)</f>
        <v>#N/A</v>
      </c>
    </row>
    <row r="3278" spans="15:61">
      <c r="O3278" s="57"/>
      <c r="P3278" s="57"/>
      <c r="AP3278" s="57"/>
      <c r="BA3278" s="57"/>
      <c r="BF3278" s="6" t="e">
        <f t="shared" si="153"/>
        <v>#NUM!</v>
      </c>
      <c r="BG3278" t="e">
        <f t="shared" si="154"/>
        <v>#NUM!</v>
      </c>
      <c r="BH3278" t="e">
        <f t="shared" si="155"/>
        <v>#NUM!</v>
      </c>
      <c r="BI3278" t="e">
        <f>VLOOKUP(H3278,Sheet2!$A$1:$B$270,2,FALSE)</f>
        <v>#N/A</v>
      </c>
    </row>
    <row r="3279" spans="15:61">
      <c r="O3279" s="57"/>
      <c r="P3279" s="57"/>
      <c r="AO3279" s="57"/>
      <c r="AP3279" s="57"/>
      <c r="BA3279" s="57"/>
      <c r="BF3279" s="6" t="e">
        <f t="shared" si="153"/>
        <v>#NUM!</v>
      </c>
      <c r="BG3279" t="e">
        <f t="shared" si="154"/>
        <v>#NUM!</v>
      </c>
      <c r="BH3279" t="e">
        <f t="shared" si="155"/>
        <v>#NUM!</v>
      </c>
      <c r="BI3279" t="e">
        <f>VLOOKUP(H3279,Sheet2!$A$1:$B$270,2,FALSE)</f>
        <v>#N/A</v>
      </c>
    </row>
    <row r="3280" spans="15:61">
      <c r="O3280" s="57"/>
      <c r="P3280" s="57"/>
      <c r="BF3280" s="6" t="e">
        <f t="shared" si="153"/>
        <v>#NUM!</v>
      </c>
      <c r="BG3280" t="e">
        <f t="shared" si="154"/>
        <v>#NUM!</v>
      </c>
      <c r="BH3280" t="e">
        <f t="shared" si="155"/>
        <v>#NUM!</v>
      </c>
      <c r="BI3280" t="e">
        <f>VLOOKUP(H3280,Sheet2!$A$1:$B$270,2,FALSE)</f>
        <v>#N/A</v>
      </c>
    </row>
    <row r="3281" spans="15:61">
      <c r="O3281" s="57"/>
      <c r="P3281" s="57"/>
      <c r="AP3281" s="57"/>
      <c r="BA3281" s="57"/>
      <c r="BF3281" s="6" t="e">
        <f t="shared" si="153"/>
        <v>#NUM!</v>
      </c>
      <c r="BG3281" t="e">
        <f t="shared" si="154"/>
        <v>#NUM!</v>
      </c>
      <c r="BH3281" t="e">
        <f t="shared" si="155"/>
        <v>#NUM!</v>
      </c>
      <c r="BI3281" t="e">
        <f>VLOOKUP(H3281,Sheet2!$A$1:$B$270,2,FALSE)</f>
        <v>#N/A</v>
      </c>
    </row>
    <row r="3282" spans="15:61">
      <c r="O3282" s="57"/>
      <c r="P3282" s="57"/>
      <c r="AP3282" s="57"/>
      <c r="BA3282" s="57"/>
      <c r="BF3282" s="6" t="e">
        <f t="shared" si="153"/>
        <v>#NUM!</v>
      </c>
      <c r="BG3282" t="e">
        <f t="shared" si="154"/>
        <v>#NUM!</v>
      </c>
      <c r="BH3282" t="e">
        <f t="shared" si="155"/>
        <v>#NUM!</v>
      </c>
      <c r="BI3282" t="e">
        <f>VLOOKUP(H3282,Sheet2!$A$1:$B$270,2,FALSE)</f>
        <v>#N/A</v>
      </c>
    </row>
    <row r="3283" spans="15:61">
      <c r="O3283" s="57"/>
      <c r="P3283" s="57"/>
      <c r="AP3283" s="57"/>
      <c r="BA3283" s="57"/>
      <c r="BF3283" s="6" t="e">
        <f t="shared" si="153"/>
        <v>#NUM!</v>
      </c>
      <c r="BG3283" t="e">
        <f t="shared" si="154"/>
        <v>#NUM!</v>
      </c>
      <c r="BH3283" t="e">
        <f t="shared" si="155"/>
        <v>#NUM!</v>
      </c>
      <c r="BI3283" t="e">
        <f>VLOOKUP(H3283,Sheet2!$A$1:$B$270,2,FALSE)</f>
        <v>#N/A</v>
      </c>
    </row>
    <row r="3284" spans="15:61">
      <c r="O3284" s="57"/>
      <c r="P3284" s="57"/>
      <c r="AP3284" s="57"/>
      <c r="BA3284" s="57"/>
      <c r="BF3284" s="6" t="e">
        <f t="shared" si="153"/>
        <v>#NUM!</v>
      </c>
      <c r="BG3284" t="e">
        <f t="shared" si="154"/>
        <v>#NUM!</v>
      </c>
      <c r="BH3284" t="e">
        <f t="shared" si="155"/>
        <v>#NUM!</v>
      </c>
      <c r="BI3284" t="e">
        <f>VLOOKUP(H3284,Sheet2!$A$1:$B$270,2,FALSE)</f>
        <v>#N/A</v>
      </c>
    </row>
    <row r="3285" spans="15:61">
      <c r="O3285" s="57"/>
      <c r="P3285" s="57"/>
      <c r="AP3285" s="57"/>
      <c r="BA3285" s="57"/>
      <c r="BF3285" s="6" t="e">
        <f t="shared" si="153"/>
        <v>#NUM!</v>
      </c>
      <c r="BG3285" t="e">
        <f t="shared" si="154"/>
        <v>#NUM!</v>
      </c>
      <c r="BH3285" t="e">
        <f t="shared" si="155"/>
        <v>#NUM!</v>
      </c>
      <c r="BI3285" t="e">
        <f>VLOOKUP(H3285,Sheet2!$A$1:$B$270,2,FALSE)</f>
        <v>#N/A</v>
      </c>
    </row>
    <row r="3286" spans="15:61">
      <c r="O3286" s="57"/>
      <c r="P3286" s="57"/>
      <c r="AP3286" s="57"/>
      <c r="BA3286" s="57"/>
      <c r="BF3286" s="6" t="e">
        <f t="shared" si="153"/>
        <v>#NUM!</v>
      </c>
      <c r="BG3286" t="e">
        <f t="shared" si="154"/>
        <v>#NUM!</v>
      </c>
      <c r="BH3286" t="e">
        <f t="shared" si="155"/>
        <v>#NUM!</v>
      </c>
      <c r="BI3286" t="e">
        <f>VLOOKUP(H3286,Sheet2!$A$1:$B$270,2,FALSE)</f>
        <v>#N/A</v>
      </c>
    </row>
    <row r="3287" spans="15:61">
      <c r="O3287" s="57"/>
      <c r="P3287" s="57"/>
      <c r="AP3287" s="57"/>
      <c r="BA3287" s="57"/>
      <c r="BF3287" s="6" t="e">
        <f t="shared" si="153"/>
        <v>#NUM!</v>
      </c>
      <c r="BG3287" t="e">
        <f t="shared" si="154"/>
        <v>#NUM!</v>
      </c>
      <c r="BH3287" t="e">
        <f t="shared" si="155"/>
        <v>#NUM!</v>
      </c>
      <c r="BI3287" t="e">
        <f>VLOOKUP(H3287,Sheet2!$A$1:$B$270,2,FALSE)</f>
        <v>#N/A</v>
      </c>
    </row>
    <row r="3288" spans="15:61">
      <c r="O3288" s="57"/>
      <c r="P3288" s="57"/>
      <c r="AP3288" s="57"/>
      <c r="BA3288" s="57"/>
      <c r="BF3288" s="6" t="e">
        <f t="shared" si="153"/>
        <v>#NUM!</v>
      </c>
      <c r="BG3288" t="e">
        <f t="shared" si="154"/>
        <v>#NUM!</v>
      </c>
      <c r="BH3288" t="e">
        <f t="shared" si="155"/>
        <v>#NUM!</v>
      </c>
      <c r="BI3288" t="e">
        <f>VLOOKUP(H3288,Sheet2!$A$1:$B$270,2,FALSE)</f>
        <v>#N/A</v>
      </c>
    </row>
    <row r="3289" spans="15:61">
      <c r="O3289" s="57"/>
      <c r="P3289" s="57"/>
      <c r="AP3289" s="57"/>
      <c r="BA3289" s="57"/>
      <c r="BF3289" s="6" t="e">
        <f t="shared" si="153"/>
        <v>#NUM!</v>
      </c>
      <c r="BG3289" t="e">
        <f t="shared" si="154"/>
        <v>#NUM!</v>
      </c>
      <c r="BH3289" t="e">
        <f t="shared" si="155"/>
        <v>#NUM!</v>
      </c>
      <c r="BI3289" t="e">
        <f>VLOOKUP(H3289,Sheet2!$A$1:$B$270,2,FALSE)</f>
        <v>#N/A</v>
      </c>
    </row>
    <row r="3290" spans="15:61">
      <c r="O3290" s="57"/>
      <c r="P3290" s="57"/>
      <c r="AO3290" s="57"/>
      <c r="BA3290" s="57"/>
      <c r="BF3290" s="6" t="e">
        <f t="shared" si="153"/>
        <v>#NUM!</v>
      </c>
      <c r="BG3290" t="e">
        <f t="shared" si="154"/>
        <v>#NUM!</v>
      </c>
      <c r="BH3290" t="e">
        <f t="shared" si="155"/>
        <v>#NUM!</v>
      </c>
      <c r="BI3290" t="e">
        <f>VLOOKUP(H3290,Sheet2!$A$1:$B$270,2,FALSE)</f>
        <v>#N/A</v>
      </c>
    </row>
    <row r="3291" spans="15:61">
      <c r="O3291" s="57"/>
      <c r="P3291" s="57"/>
      <c r="AP3291" s="57"/>
      <c r="BA3291" s="57"/>
      <c r="BF3291" s="6" t="e">
        <f t="shared" si="153"/>
        <v>#NUM!</v>
      </c>
      <c r="BG3291" t="e">
        <f t="shared" si="154"/>
        <v>#NUM!</v>
      </c>
      <c r="BH3291" t="e">
        <f t="shared" si="155"/>
        <v>#NUM!</v>
      </c>
      <c r="BI3291" t="e">
        <f>VLOOKUP(H3291,Sheet2!$A$1:$B$270,2,FALSE)</f>
        <v>#N/A</v>
      </c>
    </row>
    <row r="3292" spans="15:61">
      <c r="O3292" s="57"/>
      <c r="P3292" s="57"/>
      <c r="AP3292" s="57"/>
      <c r="BA3292" s="57"/>
      <c r="BF3292" s="6" t="e">
        <f t="shared" si="153"/>
        <v>#NUM!</v>
      </c>
      <c r="BG3292" t="e">
        <f t="shared" si="154"/>
        <v>#NUM!</v>
      </c>
      <c r="BH3292" t="e">
        <f t="shared" si="155"/>
        <v>#NUM!</v>
      </c>
      <c r="BI3292" t="e">
        <f>VLOOKUP(H3292,Sheet2!$A$1:$B$270,2,FALSE)</f>
        <v>#N/A</v>
      </c>
    </row>
    <row r="3293" spans="15:61">
      <c r="O3293" s="57"/>
      <c r="P3293" s="57"/>
      <c r="AO3293" s="57"/>
      <c r="AP3293" s="57"/>
      <c r="BA3293" s="57"/>
      <c r="BF3293" s="6" t="e">
        <f t="shared" si="153"/>
        <v>#NUM!</v>
      </c>
      <c r="BG3293" t="e">
        <f t="shared" si="154"/>
        <v>#NUM!</v>
      </c>
      <c r="BH3293" t="e">
        <f t="shared" si="155"/>
        <v>#NUM!</v>
      </c>
      <c r="BI3293" t="e">
        <f>VLOOKUP(H3293,Sheet2!$A$1:$B$270,2,FALSE)</f>
        <v>#N/A</v>
      </c>
    </row>
    <row r="3294" spans="15:61">
      <c r="O3294" s="57"/>
      <c r="P3294" s="57"/>
      <c r="AO3294" s="57"/>
      <c r="AP3294" s="57"/>
      <c r="BA3294" s="57"/>
      <c r="BF3294" s="6" t="e">
        <f t="shared" si="153"/>
        <v>#NUM!</v>
      </c>
      <c r="BG3294" t="e">
        <f t="shared" si="154"/>
        <v>#NUM!</v>
      </c>
      <c r="BH3294" t="e">
        <f t="shared" si="155"/>
        <v>#NUM!</v>
      </c>
      <c r="BI3294" t="e">
        <f>VLOOKUP(H3294,Sheet2!$A$1:$B$270,2,FALSE)</f>
        <v>#N/A</v>
      </c>
    </row>
    <row r="3295" spans="15:61">
      <c r="O3295" s="57"/>
      <c r="P3295" s="57"/>
      <c r="AP3295" s="57"/>
      <c r="BA3295" s="57"/>
      <c r="BF3295" s="6" t="e">
        <f t="shared" si="153"/>
        <v>#NUM!</v>
      </c>
      <c r="BG3295" t="e">
        <f t="shared" si="154"/>
        <v>#NUM!</v>
      </c>
      <c r="BH3295" t="e">
        <f t="shared" si="155"/>
        <v>#NUM!</v>
      </c>
      <c r="BI3295" t="e">
        <f>VLOOKUP(H3295,Sheet2!$A$1:$B$270,2,FALSE)</f>
        <v>#N/A</v>
      </c>
    </row>
    <row r="3296" spans="15:61">
      <c r="O3296" s="57"/>
      <c r="P3296" s="57"/>
      <c r="AP3296" s="57"/>
      <c r="BA3296" s="57"/>
      <c r="BF3296" s="6" t="e">
        <f t="shared" si="153"/>
        <v>#NUM!</v>
      </c>
      <c r="BG3296" t="e">
        <f t="shared" si="154"/>
        <v>#NUM!</v>
      </c>
      <c r="BH3296" t="e">
        <f t="shared" si="155"/>
        <v>#NUM!</v>
      </c>
      <c r="BI3296" t="e">
        <f>VLOOKUP(H3296,Sheet2!$A$1:$B$270,2,FALSE)</f>
        <v>#N/A</v>
      </c>
    </row>
    <row r="3297" spans="15:61">
      <c r="O3297" s="57"/>
      <c r="P3297" s="57"/>
      <c r="AP3297" s="57"/>
      <c r="BA3297" s="57"/>
      <c r="BF3297" s="6" t="e">
        <f t="shared" si="153"/>
        <v>#NUM!</v>
      </c>
      <c r="BG3297" t="e">
        <f t="shared" si="154"/>
        <v>#NUM!</v>
      </c>
      <c r="BH3297" t="e">
        <f t="shared" si="155"/>
        <v>#NUM!</v>
      </c>
      <c r="BI3297" t="e">
        <f>VLOOKUP(H3297,Sheet2!$A$1:$B$270,2,FALSE)</f>
        <v>#N/A</v>
      </c>
    </row>
    <row r="3298" spans="15:61">
      <c r="O3298" s="57"/>
      <c r="P3298" s="57"/>
      <c r="AP3298" s="57"/>
      <c r="BA3298" s="57"/>
      <c r="BF3298" s="6" t="e">
        <f t="shared" si="153"/>
        <v>#NUM!</v>
      </c>
      <c r="BG3298" t="e">
        <f t="shared" si="154"/>
        <v>#NUM!</v>
      </c>
      <c r="BH3298" t="e">
        <f t="shared" si="155"/>
        <v>#NUM!</v>
      </c>
      <c r="BI3298" t="e">
        <f>VLOOKUP(H3298,Sheet2!$A$1:$B$270,2,FALSE)</f>
        <v>#N/A</v>
      </c>
    </row>
    <row r="3299" spans="15:61">
      <c r="O3299" s="57"/>
      <c r="P3299" s="57"/>
      <c r="AP3299" s="57"/>
      <c r="BA3299" s="57"/>
      <c r="BF3299" s="6" t="e">
        <f t="shared" si="153"/>
        <v>#NUM!</v>
      </c>
      <c r="BG3299" t="e">
        <f t="shared" si="154"/>
        <v>#NUM!</v>
      </c>
      <c r="BH3299" t="e">
        <f t="shared" si="155"/>
        <v>#NUM!</v>
      </c>
      <c r="BI3299" t="e">
        <f>VLOOKUP(H3299,Sheet2!$A$1:$B$270,2,FALSE)</f>
        <v>#N/A</v>
      </c>
    </row>
    <row r="3300" spans="15:61">
      <c r="O3300" s="57"/>
      <c r="P3300" s="57"/>
      <c r="AP3300" s="57"/>
      <c r="BA3300" s="57"/>
      <c r="BF3300" s="6" t="e">
        <f t="shared" si="153"/>
        <v>#NUM!</v>
      </c>
      <c r="BG3300" t="e">
        <f t="shared" si="154"/>
        <v>#NUM!</v>
      </c>
      <c r="BH3300" t="e">
        <f t="shared" si="155"/>
        <v>#NUM!</v>
      </c>
      <c r="BI3300" t="e">
        <f>VLOOKUP(H3300,Sheet2!$A$1:$B$270,2,FALSE)</f>
        <v>#N/A</v>
      </c>
    </row>
    <row r="3301" spans="15:61">
      <c r="O3301" s="57"/>
      <c r="P3301" s="57"/>
      <c r="AP3301" s="57"/>
      <c r="BA3301" s="57"/>
      <c r="BF3301" s="6" t="e">
        <f t="shared" si="153"/>
        <v>#NUM!</v>
      </c>
      <c r="BG3301" t="e">
        <f t="shared" si="154"/>
        <v>#NUM!</v>
      </c>
      <c r="BH3301" t="e">
        <f t="shared" si="155"/>
        <v>#NUM!</v>
      </c>
      <c r="BI3301" t="e">
        <f>VLOOKUP(H3301,Sheet2!$A$1:$B$270,2,FALSE)</f>
        <v>#N/A</v>
      </c>
    </row>
    <row r="3302" spans="15:61">
      <c r="O3302" s="57"/>
      <c r="P3302" s="57"/>
      <c r="AP3302" s="57"/>
      <c r="BA3302" s="57"/>
      <c r="BF3302" s="6" t="e">
        <f t="shared" si="153"/>
        <v>#NUM!</v>
      </c>
      <c r="BG3302" t="e">
        <f t="shared" si="154"/>
        <v>#NUM!</v>
      </c>
      <c r="BH3302" t="e">
        <f t="shared" si="155"/>
        <v>#NUM!</v>
      </c>
      <c r="BI3302" t="e">
        <f>VLOOKUP(H3302,Sheet2!$A$1:$B$270,2,FALSE)</f>
        <v>#N/A</v>
      </c>
    </row>
    <row r="3303" spans="15:61">
      <c r="O3303" s="57"/>
      <c r="P3303" s="57"/>
      <c r="BA3303" s="57"/>
      <c r="BF3303" s="6" t="e">
        <f t="shared" si="153"/>
        <v>#NUM!</v>
      </c>
      <c r="BG3303" t="e">
        <f t="shared" si="154"/>
        <v>#NUM!</v>
      </c>
      <c r="BH3303" t="e">
        <f t="shared" si="155"/>
        <v>#NUM!</v>
      </c>
      <c r="BI3303" t="e">
        <f>VLOOKUP(H3303,Sheet2!$A$1:$B$270,2,FALSE)</f>
        <v>#N/A</v>
      </c>
    </row>
    <row r="3304" spans="15:61">
      <c r="O3304" s="57"/>
      <c r="P3304" s="57"/>
      <c r="BA3304" s="57"/>
      <c r="BF3304" s="6" t="e">
        <f t="shared" si="153"/>
        <v>#NUM!</v>
      </c>
      <c r="BG3304" t="e">
        <f t="shared" si="154"/>
        <v>#NUM!</v>
      </c>
      <c r="BH3304" t="e">
        <f t="shared" si="155"/>
        <v>#NUM!</v>
      </c>
      <c r="BI3304" t="e">
        <f>VLOOKUP(H3304,Sheet2!$A$1:$B$270,2,FALSE)</f>
        <v>#N/A</v>
      </c>
    </row>
    <row r="3305" spans="15:61">
      <c r="O3305" s="57"/>
      <c r="P3305" s="57"/>
      <c r="AO3305" s="57"/>
      <c r="AP3305" s="57"/>
      <c r="BA3305" s="57"/>
      <c r="BF3305" s="6" t="e">
        <f t="shared" si="153"/>
        <v>#NUM!</v>
      </c>
      <c r="BG3305" t="e">
        <f t="shared" si="154"/>
        <v>#NUM!</v>
      </c>
      <c r="BH3305" t="e">
        <f t="shared" si="155"/>
        <v>#NUM!</v>
      </c>
      <c r="BI3305" t="e">
        <f>VLOOKUP(H3305,Sheet2!$A$1:$B$270,2,FALSE)</f>
        <v>#N/A</v>
      </c>
    </row>
    <row r="3306" spans="15:61">
      <c r="O3306" s="57"/>
      <c r="P3306" s="57"/>
      <c r="BA3306" s="57"/>
      <c r="BF3306" s="6" t="e">
        <f t="shared" si="153"/>
        <v>#NUM!</v>
      </c>
      <c r="BG3306" t="e">
        <f t="shared" si="154"/>
        <v>#NUM!</v>
      </c>
      <c r="BH3306" t="e">
        <f t="shared" si="155"/>
        <v>#NUM!</v>
      </c>
      <c r="BI3306" t="e">
        <f>VLOOKUP(H3306,Sheet2!$A$1:$B$270,2,FALSE)</f>
        <v>#N/A</v>
      </c>
    </row>
    <row r="3307" spans="15:61">
      <c r="O3307" s="57"/>
      <c r="P3307" s="57"/>
      <c r="AP3307" s="57"/>
      <c r="BA3307" s="57"/>
      <c r="BF3307" s="6" t="e">
        <f t="shared" si="153"/>
        <v>#NUM!</v>
      </c>
      <c r="BG3307" t="e">
        <f t="shared" si="154"/>
        <v>#NUM!</v>
      </c>
      <c r="BH3307" t="e">
        <f t="shared" si="155"/>
        <v>#NUM!</v>
      </c>
      <c r="BI3307" t="e">
        <f>VLOOKUP(H3307,Sheet2!$A$1:$B$270,2,FALSE)</f>
        <v>#N/A</v>
      </c>
    </row>
    <row r="3308" spans="15:61">
      <c r="O3308" s="57"/>
      <c r="P3308" s="57"/>
      <c r="AP3308" s="57"/>
      <c r="BA3308" s="57"/>
      <c r="BF3308" s="6" t="e">
        <f t="shared" si="153"/>
        <v>#NUM!</v>
      </c>
      <c r="BG3308" t="e">
        <f t="shared" si="154"/>
        <v>#NUM!</v>
      </c>
      <c r="BH3308" t="e">
        <f t="shared" si="155"/>
        <v>#NUM!</v>
      </c>
      <c r="BI3308" t="e">
        <f>VLOOKUP(H3308,Sheet2!$A$1:$B$270,2,FALSE)</f>
        <v>#N/A</v>
      </c>
    </row>
    <row r="3309" spans="15:61">
      <c r="O3309" s="57"/>
      <c r="P3309" s="57"/>
      <c r="AO3309" s="57"/>
      <c r="AP3309" s="57"/>
      <c r="BA3309" s="57"/>
      <c r="BF3309" s="6" t="e">
        <f t="shared" si="153"/>
        <v>#NUM!</v>
      </c>
      <c r="BG3309" t="e">
        <f t="shared" si="154"/>
        <v>#NUM!</v>
      </c>
      <c r="BH3309" t="e">
        <f t="shared" si="155"/>
        <v>#NUM!</v>
      </c>
      <c r="BI3309" t="e">
        <f>VLOOKUP(H3309,Sheet2!$A$1:$B$270,2,FALSE)</f>
        <v>#N/A</v>
      </c>
    </row>
    <row r="3310" spans="15:61">
      <c r="O3310" s="57"/>
      <c r="P3310" s="57"/>
      <c r="AP3310" s="57"/>
      <c r="BA3310" s="57"/>
      <c r="BF3310" s="6" t="e">
        <f t="shared" si="153"/>
        <v>#NUM!</v>
      </c>
      <c r="BG3310" t="e">
        <f t="shared" si="154"/>
        <v>#NUM!</v>
      </c>
      <c r="BH3310" t="e">
        <f t="shared" si="155"/>
        <v>#NUM!</v>
      </c>
      <c r="BI3310" t="e">
        <f>VLOOKUP(H3310,Sheet2!$A$1:$B$270,2,FALSE)</f>
        <v>#N/A</v>
      </c>
    </row>
    <row r="3311" spans="15:61">
      <c r="O3311" s="57"/>
      <c r="P3311" s="57"/>
      <c r="AP3311" s="57"/>
      <c r="BA3311" s="57"/>
      <c r="BF3311" s="6" t="e">
        <f t="shared" si="153"/>
        <v>#NUM!</v>
      </c>
      <c r="BG3311" t="e">
        <f t="shared" si="154"/>
        <v>#NUM!</v>
      </c>
      <c r="BH3311" t="e">
        <f t="shared" si="155"/>
        <v>#NUM!</v>
      </c>
      <c r="BI3311" t="e">
        <f>VLOOKUP(H3311,Sheet2!$A$1:$B$270,2,FALSE)</f>
        <v>#N/A</v>
      </c>
    </row>
    <row r="3312" spans="15:61">
      <c r="O3312" s="57"/>
      <c r="P3312" s="57"/>
      <c r="AO3312" s="57"/>
      <c r="AP3312" s="57"/>
      <c r="BA3312" s="57"/>
      <c r="BF3312" s="6" t="e">
        <f t="shared" si="153"/>
        <v>#NUM!</v>
      </c>
      <c r="BG3312" t="e">
        <f t="shared" si="154"/>
        <v>#NUM!</v>
      </c>
      <c r="BH3312" t="e">
        <f t="shared" si="155"/>
        <v>#NUM!</v>
      </c>
      <c r="BI3312" t="e">
        <f>VLOOKUP(H3312,Sheet2!$A$1:$B$270,2,FALSE)</f>
        <v>#N/A</v>
      </c>
    </row>
    <row r="3313" spans="15:61">
      <c r="O3313" s="57"/>
      <c r="P3313" s="57"/>
      <c r="AO3313" s="57"/>
      <c r="AP3313" s="57"/>
      <c r="BA3313" s="57"/>
      <c r="BF3313" s="6" t="e">
        <f t="shared" si="153"/>
        <v>#NUM!</v>
      </c>
      <c r="BG3313" t="e">
        <f t="shared" si="154"/>
        <v>#NUM!</v>
      </c>
      <c r="BH3313" t="e">
        <f t="shared" si="155"/>
        <v>#NUM!</v>
      </c>
      <c r="BI3313" t="e">
        <f>VLOOKUP(H3313,Sheet2!$A$1:$B$270,2,FALSE)</f>
        <v>#N/A</v>
      </c>
    </row>
    <row r="3314" spans="15:61">
      <c r="O3314" s="57"/>
      <c r="P3314" s="57"/>
      <c r="AP3314" s="57"/>
      <c r="BA3314" s="57"/>
      <c r="BF3314" s="6" t="e">
        <f t="shared" si="153"/>
        <v>#NUM!</v>
      </c>
      <c r="BG3314" t="e">
        <f t="shared" si="154"/>
        <v>#NUM!</v>
      </c>
      <c r="BH3314" t="e">
        <f t="shared" si="155"/>
        <v>#NUM!</v>
      </c>
      <c r="BI3314" t="e">
        <f>VLOOKUP(H3314,Sheet2!$A$1:$B$270,2,FALSE)</f>
        <v>#N/A</v>
      </c>
    </row>
    <row r="3315" spans="15:61">
      <c r="O3315" s="57"/>
      <c r="P3315" s="57"/>
      <c r="AP3315" s="57"/>
      <c r="BA3315" s="57"/>
      <c r="BF3315" s="6" t="e">
        <f t="shared" si="153"/>
        <v>#NUM!</v>
      </c>
      <c r="BG3315" t="e">
        <f t="shared" si="154"/>
        <v>#NUM!</v>
      </c>
      <c r="BH3315" t="e">
        <f t="shared" si="155"/>
        <v>#NUM!</v>
      </c>
      <c r="BI3315" t="e">
        <f>VLOOKUP(H3315,Sheet2!$A$1:$B$270,2,FALSE)</f>
        <v>#N/A</v>
      </c>
    </row>
    <row r="3316" spans="15:61">
      <c r="O3316" s="57"/>
      <c r="P3316" s="57"/>
      <c r="AP3316" s="57"/>
      <c r="BA3316" s="57"/>
      <c r="BF3316" s="6" t="e">
        <f t="shared" si="153"/>
        <v>#NUM!</v>
      </c>
      <c r="BG3316" t="e">
        <f t="shared" si="154"/>
        <v>#NUM!</v>
      </c>
      <c r="BH3316" t="e">
        <f t="shared" si="155"/>
        <v>#NUM!</v>
      </c>
      <c r="BI3316" t="e">
        <f>VLOOKUP(H3316,Sheet2!$A$1:$B$270,2,FALSE)</f>
        <v>#N/A</v>
      </c>
    </row>
    <row r="3317" spans="15:61">
      <c r="O3317" s="57"/>
      <c r="P3317" s="57"/>
      <c r="AO3317" s="57"/>
      <c r="AP3317" s="57"/>
      <c r="BA3317" s="57"/>
      <c r="BF3317" s="6" t="e">
        <f t="shared" si="153"/>
        <v>#NUM!</v>
      </c>
      <c r="BG3317" t="e">
        <f t="shared" si="154"/>
        <v>#NUM!</v>
      </c>
      <c r="BH3317" t="e">
        <f t="shared" si="155"/>
        <v>#NUM!</v>
      </c>
      <c r="BI3317" t="e">
        <f>VLOOKUP(H3317,Sheet2!$A$1:$B$270,2,FALSE)</f>
        <v>#N/A</v>
      </c>
    </row>
    <row r="3318" spans="15:61">
      <c r="O3318" s="57"/>
      <c r="P3318" s="57"/>
      <c r="AP3318" s="57"/>
      <c r="BA3318" s="57"/>
      <c r="BF3318" s="6" t="e">
        <f t="shared" si="153"/>
        <v>#NUM!</v>
      </c>
      <c r="BG3318" t="e">
        <f t="shared" si="154"/>
        <v>#NUM!</v>
      </c>
      <c r="BH3318" t="e">
        <f t="shared" si="155"/>
        <v>#NUM!</v>
      </c>
      <c r="BI3318" t="e">
        <f>VLOOKUP(H3318,Sheet2!$A$1:$B$270,2,FALSE)</f>
        <v>#N/A</v>
      </c>
    </row>
    <row r="3319" spans="15:61">
      <c r="O3319" s="57"/>
      <c r="P3319" s="57"/>
      <c r="AO3319" s="57"/>
      <c r="AP3319" s="57"/>
      <c r="BA3319" s="57"/>
      <c r="BF3319" s="6" t="e">
        <f t="shared" si="153"/>
        <v>#NUM!</v>
      </c>
      <c r="BG3319" t="e">
        <f t="shared" si="154"/>
        <v>#NUM!</v>
      </c>
      <c r="BH3319" t="e">
        <f t="shared" si="155"/>
        <v>#NUM!</v>
      </c>
      <c r="BI3319" t="e">
        <f>VLOOKUP(H3319,Sheet2!$A$1:$B$270,2,FALSE)</f>
        <v>#N/A</v>
      </c>
    </row>
    <row r="3320" spans="15:61">
      <c r="O3320" s="57"/>
      <c r="P3320" s="57"/>
      <c r="AP3320" s="57"/>
      <c r="BA3320" s="57"/>
      <c r="BF3320" s="6" t="e">
        <f t="shared" si="153"/>
        <v>#NUM!</v>
      </c>
      <c r="BG3320" t="e">
        <f t="shared" si="154"/>
        <v>#NUM!</v>
      </c>
      <c r="BH3320" t="e">
        <f t="shared" si="155"/>
        <v>#NUM!</v>
      </c>
      <c r="BI3320" t="e">
        <f>VLOOKUP(H3320,Sheet2!$A$1:$B$270,2,FALSE)</f>
        <v>#N/A</v>
      </c>
    </row>
    <row r="3321" spans="15:61">
      <c r="O3321" s="57"/>
      <c r="P3321" s="57"/>
      <c r="BA3321" s="57"/>
      <c r="BF3321" s="6" t="e">
        <f t="shared" si="153"/>
        <v>#NUM!</v>
      </c>
      <c r="BG3321" t="e">
        <f t="shared" si="154"/>
        <v>#NUM!</v>
      </c>
      <c r="BH3321" t="e">
        <f t="shared" si="155"/>
        <v>#NUM!</v>
      </c>
      <c r="BI3321" t="e">
        <f>VLOOKUP(H3321,Sheet2!$A$1:$B$270,2,FALSE)</f>
        <v>#N/A</v>
      </c>
    </row>
    <row r="3322" spans="15:61">
      <c r="O3322" s="57"/>
      <c r="P3322" s="57"/>
      <c r="AO3322" s="57"/>
      <c r="AP3322" s="57"/>
      <c r="BA3322" s="57"/>
      <c r="BF3322" s="6" t="e">
        <f t="shared" si="153"/>
        <v>#NUM!</v>
      </c>
      <c r="BG3322" t="e">
        <f t="shared" si="154"/>
        <v>#NUM!</v>
      </c>
      <c r="BH3322" t="e">
        <f t="shared" si="155"/>
        <v>#NUM!</v>
      </c>
      <c r="BI3322" t="e">
        <f>VLOOKUP(H3322,Sheet2!$A$1:$B$270,2,FALSE)</f>
        <v>#N/A</v>
      </c>
    </row>
    <row r="3323" spans="15:61">
      <c r="O3323" s="57"/>
      <c r="P3323" s="57"/>
      <c r="BA3323" s="57"/>
      <c r="BF3323" s="6" t="e">
        <f t="shared" si="153"/>
        <v>#NUM!</v>
      </c>
      <c r="BG3323" t="e">
        <f t="shared" si="154"/>
        <v>#NUM!</v>
      </c>
      <c r="BH3323" t="e">
        <f t="shared" si="155"/>
        <v>#NUM!</v>
      </c>
      <c r="BI3323" t="e">
        <f>VLOOKUP(H3323,Sheet2!$A$1:$B$270,2,FALSE)</f>
        <v>#N/A</v>
      </c>
    </row>
    <row r="3324" spans="15:61">
      <c r="O3324" s="57"/>
      <c r="P3324" s="57"/>
      <c r="AP3324" s="57"/>
      <c r="BA3324" s="57"/>
      <c r="BF3324" s="6" t="e">
        <f t="shared" si="153"/>
        <v>#NUM!</v>
      </c>
      <c r="BG3324" t="e">
        <f t="shared" si="154"/>
        <v>#NUM!</v>
      </c>
      <c r="BH3324" t="e">
        <f t="shared" si="155"/>
        <v>#NUM!</v>
      </c>
      <c r="BI3324" t="e">
        <f>VLOOKUP(H3324,Sheet2!$A$1:$B$270,2,FALSE)</f>
        <v>#N/A</v>
      </c>
    </row>
    <row r="3325" spans="15:61">
      <c r="O3325" s="57"/>
      <c r="P3325" s="57"/>
      <c r="AP3325" s="57"/>
      <c r="BA3325" s="57"/>
      <c r="BF3325" s="6" t="e">
        <f t="shared" si="153"/>
        <v>#NUM!</v>
      </c>
      <c r="BG3325" t="e">
        <f t="shared" si="154"/>
        <v>#NUM!</v>
      </c>
      <c r="BH3325" t="e">
        <f t="shared" si="155"/>
        <v>#NUM!</v>
      </c>
      <c r="BI3325" t="e">
        <f>VLOOKUP(H3325,Sheet2!$A$1:$B$270,2,FALSE)</f>
        <v>#N/A</v>
      </c>
    </row>
    <row r="3326" spans="15:61">
      <c r="O3326" s="57"/>
      <c r="P3326" s="57"/>
      <c r="AP3326" s="57"/>
      <c r="BA3326" s="57"/>
      <c r="BF3326" s="6" t="e">
        <f t="shared" si="153"/>
        <v>#NUM!</v>
      </c>
      <c r="BG3326" t="e">
        <f t="shared" si="154"/>
        <v>#NUM!</v>
      </c>
      <c r="BH3326" t="e">
        <f t="shared" si="155"/>
        <v>#NUM!</v>
      </c>
      <c r="BI3326" t="e">
        <f>VLOOKUP(H3326,Sheet2!$A$1:$B$270,2,FALSE)</f>
        <v>#N/A</v>
      </c>
    </row>
    <row r="3327" spans="15:61">
      <c r="O3327" s="57"/>
      <c r="P3327" s="57"/>
      <c r="AO3327" s="57"/>
      <c r="AP3327" s="57"/>
      <c r="BA3327" s="57"/>
      <c r="BF3327" s="6" t="e">
        <f t="shared" si="153"/>
        <v>#NUM!</v>
      </c>
      <c r="BG3327" t="e">
        <f t="shared" si="154"/>
        <v>#NUM!</v>
      </c>
      <c r="BH3327" t="e">
        <f t="shared" si="155"/>
        <v>#NUM!</v>
      </c>
      <c r="BI3327" t="e">
        <f>VLOOKUP(H3327,Sheet2!$A$1:$B$270,2,FALSE)</f>
        <v>#N/A</v>
      </c>
    </row>
    <row r="3328" spans="15:61">
      <c r="O3328" s="57"/>
      <c r="P3328" s="57"/>
      <c r="AO3328" s="57"/>
      <c r="AP3328" s="57"/>
      <c r="BA3328" s="57"/>
      <c r="BF3328" s="6" t="e">
        <f t="shared" si="153"/>
        <v>#NUM!</v>
      </c>
      <c r="BG3328" t="e">
        <f t="shared" si="154"/>
        <v>#NUM!</v>
      </c>
      <c r="BH3328" t="e">
        <f t="shared" si="155"/>
        <v>#NUM!</v>
      </c>
      <c r="BI3328" t="e">
        <f>VLOOKUP(H3328,Sheet2!$A$1:$B$270,2,FALSE)</f>
        <v>#N/A</v>
      </c>
    </row>
    <row r="3329" spans="15:61">
      <c r="O3329" s="57"/>
      <c r="P3329" s="57"/>
      <c r="AO3329" s="57"/>
      <c r="BA3329" s="57"/>
      <c r="BF3329" s="6" t="e">
        <f t="shared" si="153"/>
        <v>#NUM!</v>
      </c>
      <c r="BG3329" t="e">
        <f t="shared" si="154"/>
        <v>#NUM!</v>
      </c>
      <c r="BH3329" t="e">
        <f t="shared" si="155"/>
        <v>#NUM!</v>
      </c>
      <c r="BI3329" t="e">
        <f>VLOOKUP(H3329,Sheet2!$A$1:$B$270,2,FALSE)</f>
        <v>#N/A</v>
      </c>
    </row>
    <row r="3330" spans="15:61">
      <c r="O3330" s="57"/>
      <c r="P3330" s="57"/>
      <c r="BA3330" s="57"/>
      <c r="BF3330" s="6" t="e">
        <f t="shared" si="153"/>
        <v>#NUM!</v>
      </c>
      <c r="BG3330" t="e">
        <f t="shared" si="154"/>
        <v>#NUM!</v>
      </c>
      <c r="BH3330" t="e">
        <f t="shared" si="155"/>
        <v>#NUM!</v>
      </c>
      <c r="BI3330" t="e">
        <f>VLOOKUP(H3330,Sheet2!$A$1:$B$270,2,FALSE)</f>
        <v>#N/A</v>
      </c>
    </row>
    <row r="3331" spans="15:61">
      <c r="O3331" s="57"/>
      <c r="P3331" s="57"/>
      <c r="AP3331" s="57"/>
      <c r="BA3331" s="57"/>
      <c r="BF3331" s="6" t="e">
        <f t="shared" ref="BF3331:BF3394" si="156">DATE(BC3331,BD3331,BE3331)</f>
        <v>#NUM!</v>
      </c>
      <c r="BG3331" t="e">
        <f t="shared" ref="BG3331:BG3394" si="157">BF3331-BA3331</f>
        <v>#NUM!</v>
      </c>
      <c r="BH3331" t="e">
        <f t="shared" ref="BH3331:BH3394" si="158">IF(BG3331=1,"COMPLY",IF(BG3331&lt;1,"COMPLY","NOT COMPLY"))</f>
        <v>#NUM!</v>
      </c>
      <c r="BI3331" t="e">
        <f>VLOOKUP(H3331,Sheet2!$A$1:$B$270,2,FALSE)</f>
        <v>#N/A</v>
      </c>
    </row>
    <row r="3332" spans="15:61">
      <c r="O3332" s="57"/>
      <c r="P3332" s="57"/>
      <c r="AP3332" s="57"/>
      <c r="BA3332" s="57"/>
      <c r="BF3332" s="6" t="e">
        <f t="shared" si="156"/>
        <v>#NUM!</v>
      </c>
      <c r="BG3332" t="e">
        <f t="shared" si="157"/>
        <v>#NUM!</v>
      </c>
      <c r="BH3332" t="e">
        <f t="shared" si="158"/>
        <v>#NUM!</v>
      </c>
      <c r="BI3332" t="e">
        <f>VLOOKUP(H3332,Sheet2!$A$1:$B$270,2,FALSE)</f>
        <v>#N/A</v>
      </c>
    </row>
    <row r="3333" spans="15:61">
      <c r="O3333" s="57"/>
      <c r="P3333" s="57"/>
      <c r="BA3333" s="57"/>
      <c r="BF3333" s="6" t="e">
        <f t="shared" si="156"/>
        <v>#NUM!</v>
      </c>
      <c r="BG3333" t="e">
        <f t="shared" si="157"/>
        <v>#NUM!</v>
      </c>
      <c r="BH3333" t="e">
        <f t="shared" si="158"/>
        <v>#NUM!</v>
      </c>
      <c r="BI3333" t="e">
        <f>VLOOKUP(H3333,Sheet2!$A$1:$B$270,2,FALSE)</f>
        <v>#N/A</v>
      </c>
    </row>
    <row r="3334" spans="15:61">
      <c r="O3334" s="57"/>
      <c r="P3334" s="57"/>
      <c r="AO3334" s="57"/>
      <c r="BA3334" s="57"/>
      <c r="BF3334" s="6" t="e">
        <f t="shared" si="156"/>
        <v>#NUM!</v>
      </c>
      <c r="BG3334" t="e">
        <f t="shared" si="157"/>
        <v>#NUM!</v>
      </c>
      <c r="BH3334" t="e">
        <f t="shared" si="158"/>
        <v>#NUM!</v>
      </c>
      <c r="BI3334" t="e">
        <f>VLOOKUP(H3334,Sheet2!$A$1:$B$270,2,FALSE)</f>
        <v>#N/A</v>
      </c>
    </row>
    <row r="3335" spans="15:61">
      <c r="O3335" s="57"/>
      <c r="P3335" s="57"/>
      <c r="AP3335" s="57"/>
      <c r="BA3335" s="57"/>
      <c r="BF3335" s="6" t="e">
        <f t="shared" si="156"/>
        <v>#NUM!</v>
      </c>
      <c r="BG3335" t="e">
        <f t="shared" si="157"/>
        <v>#NUM!</v>
      </c>
      <c r="BH3335" t="e">
        <f t="shared" si="158"/>
        <v>#NUM!</v>
      </c>
      <c r="BI3335" t="e">
        <f>VLOOKUP(H3335,Sheet2!$A$1:$B$270,2,FALSE)</f>
        <v>#N/A</v>
      </c>
    </row>
    <row r="3336" spans="15:61">
      <c r="O3336" s="57"/>
      <c r="P3336" s="57"/>
      <c r="AO3336" s="57"/>
      <c r="AP3336" s="57"/>
      <c r="BA3336" s="57"/>
      <c r="BF3336" s="6" t="e">
        <f t="shared" si="156"/>
        <v>#NUM!</v>
      </c>
      <c r="BG3336" t="e">
        <f t="shared" si="157"/>
        <v>#NUM!</v>
      </c>
      <c r="BH3336" t="e">
        <f t="shared" si="158"/>
        <v>#NUM!</v>
      </c>
      <c r="BI3336" t="e">
        <f>VLOOKUP(H3336,Sheet2!$A$1:$B$270,2,FALSE)</f>
        <v>#N/A</v>
      </c>
    </row>
    <row r="3337" spans="15:61">
      <c r="O3337" s="57"/>
      <c r="P3337" s="57"/>
      <c r="AO3337" s="57"/>
      <c r="AP3337" s="57"/>
      <c r="BA3337" s="57"/>
      <c r="BF3337" s="6" t="e">
        <f t="shared" si="156"/>
        <v>#NUM!</v>
      </c>
      <c r="BG3337" t="e">
        <f t="shared" si="157"/>
        <v>#NUM!</v>
      </c>
      <c r="BH3337" t="e">
        <f t="shared" si="158"/>
        <v>#NUM!</v>
      </c>
      <c r="BI3337" t="e">
        <f>VLOOKUP(H3337,Sheet2!$A$1:$B$270,2,FALSE)</f>
        <v>#N/A</v>
      </c>
    </row>
    <row r="3338" spans="15:61">
      <c r="O3338" s="57"/>
      <c r="P3338" s="57"/>
      <c r="AP3338" s="57"/>
      <c r="BA3338" s="57"/>
      <c r="BF3338" s="6" t="e">
        <f t="shared" si="156"/>
        <v>#NUM!</v>
      </c>
      <c r="BG3338" t="e">
        <f t="shared" si="157"/>
        <v>#NUM!</v>
      </c>
      <c r="BH3338" t="e">
        <f t="shared" si="158"/>
        <v>#NUM!</v>
      </c>
      <c r="BI3338" t="e">
        <f>VLOOKUP(H3338,Sheet2!$A$1:$B$270,2,FALSE)</f>
        <v>#N/A</v>
      </c>
    </row>
    <row r="3339" spans="15:61">
      <c r="O3339" s="57"/>
      <c r="P3339" s="57"/>
      <c r="BA3339" s="57"/>
      <c r="BF3339" s="6" t="e">
        <f t="shared" si="156"/>
        <v>#NUM!</v>
      </c>
      <c r="BG3339" t="e">
        <f t="shared" si="157"/>
        <v>#NUM!</v>
      </c>
      <c r="BH3339" t="e">
        <f t="shared" si="158"/>
        <v>#NUM!</v>
      </c>
      <c r="BI3339" t="e">
        <f>VLOOKUP(H3339,Sheet2!$A$1:$B$270,2,FALSE)</f>
        <v>#N/A</v>
      </c>
    </row>
    <row r="3340" spans="15:61">
      <c r="O3340" s="57"/>
      <c r="P3340" s="57"/>
      <c r="BF3340" s="6" t="e">
        <f t="shared" si="156"/>
        <v>#NUM!</v>
      </c>
      <c r="BG3340" t="e">
        <f t="shared" si="157"/>
        <v>#NUM!</v>
      </c>
      <c r="BH3340" t="e">
        <f t="shared" si="158"/>
        <v>#NUM!</v>
      </c>
      <c r="BI3340" t="e">
        <f>VLOOKUP(H3340,Sheet2!$A$1:$B$270,2,FALSE)</f>
        <v>#N/A</v>
      </c>
    </row>
    <row r="3341" spans="15:61">
      <c r="O3341" s="57"/>
      <c r="P3341" s="57"/>
      <c r="AP3341" s="57"/>
      <c r="BA3341" s="57"/>
      <c r="BF3341" s="6" t="e">
        <f t="shared" si="156"/>
        <v>#NUM!</v>
      </c>
      <c r="BG3341" t="e">
        <f t="shared" si="157"/>
        <v>#NUM!</v>
      </c>
      <c r="BH3341" t="e">
        <f t="shared" si="158"/>
        <v>#NUM!</v>
      </c>
      <c r="BI3341" t="e">
        <f>VLOOKUP(H3341,Sheet2!$A$1:$B$270,2,FALSE)</f>
        <v>#N/A</v>
      </c>
    </row>
    <row r="3342" spans="15:61">
      <c r="O3342" s="57"/>
      <c r="P3342" s="57"/>
      <c r="AP3342" s="57"/>
      <c r="BA3342" s="57"/>
      <c r="BF3342" s="6" t="e">
        <f t="shared" si="156"/>
        <v>#NUM!</v>
      </c>
      <c r="BG3342" t="e">
        <f t="shared" si="157"/>
        <v>#NUM!</v>
      </c>
      <c r="BH3342" t="e">
        <f t="shared" si="158"/>
        <v>#NUM!</v>
      </c>
      <c r="BI3342" t="e">
        <f>VLOOKUP(H3342,Sheet2!$A$1:$B$270,2,FALSE)</f>
        <v>#N/A</v>
      </c>
    </row>
    <row r="3343" spans="15:61">
      <c r="O3343" s="57"/>
      <c r="P3343" s="57"/>
      <c r="AO3343" s="57"/>
      <c r="AP3343" s="57"/>
      <c r="BA3343" s="57"/>
      <c r="BF3343" s="6" t="e">
        <f t="shared" si="156"/>
        <v>#NUM!</v>
      </c>
      <c r="BG3343" t="e">
        <f t="shared" si="157"/>
        <v>#NUM!</v>
      </c>
      <c r="BH3343" t="e">
        <f t="shared" si="158"/>
        <v>#NUM!</v>
      </c>
      <c r="BI3343" t="e">
        <f>VLOOKUP(H3343,Sheet2!$A$1:$B$270,2,FALSE)</f>
        <v>#N/A</v>
      </c>
    </row>
    <row r="3344" spans="15:61">
      <c r="O3344" s="57"/>
      <c r="P3344" s="57"/>
      <c r="AO3344" s="57"/>
      <c r="AP3344" s="57"/>
      <c r="BA3344" s="57"/>
      <c r="BF3344" s="6" t="e">
        <f t="shared" si="156"/>
        <v>#NUM!</v>
      </c>
      <c r="BG3344" t="e">
        <f t="shared" si="157"/>
        <v>#NUM!</v>
      </c>
      <c r="BH3344" t="e">
        <f t="shared" si="158"/>
        <v>#NUM!</v>
      </c>
      <c r="BI3344" t="e">
        <f>VLOOKUP(H3344,Sheet2!$A$1:$B$270,2,FALSE)</f>
        <v>#N/A</v>
      </c>
    </row>
    <row r="3345" spans="15:61">
      <c r="O3345" s="57"/>
      <c r="P3345" s="57"/>
      <c r="AO3345" s="57"/>
      <c r="AP3345" s="57"/>
      <c r="BA3345" s="57"/>
      <c r="BF3345" s="6" t="e">
        <f t="shared" si="156"/>
        <v>#NUM!</v>
      </c>
      <c r="BG3345" t="e">
        <f t="shared" si="157"/>
        <v>#NUM!</v>
      </c>
      <c r="BH3345" t="e">
        <f t="shared" si="158"/>
        <v>#NUM!</v>
      </c>
      <c r="BI3345" t="e">
        <f>VLOOKUP(H3345,Sheet2!$A$1:$B$270,2,FALSE)</f>
        <v>#N/A</v>
      </c>
    </row>
    <row r="3346" spans="15:61">
      <c r="O3346" s="57"/>
      <c r="P3346" s="57"/>
      <c r="AP3346" s="57"/>
      <c r="BA3346" s="57"/>
      <c r="BF3346" s="6" t="e">
        <f t="shared" si="156"/>
        <v>#NUM!</v>
      </c>
      <c r="BG3346" t="e">
        <f t="shared" si="157"/>
        <v>#NUM!</v>
      </c>
      <c r="BH3346" t="e">
        <f t="shared" si="158"/>
        <v>#NUM!</v>
      </c>
      <c r="BI3346" t="e">
        <f>VLOOKUP(H3346,Sheet2!$A$1:$B$270,2,FALSE)</f>
        <v>#N/A</v>
      </c>
    </row>
    <row r="3347" spans="15:61">
      <c r="O3347" s="57"/>
      <c r="P3347" s="57"/>
      <c r="BA3347" s="57"/>
      <c r="BF3347" s="6" t="e">
        <f t="shared" si="156"/>
        <v>#NUM!</v>
      </c>
      <c r="BG3347" t="e">
        <f t="shared" si="157"/>
        <v>#NUM!</v>
      </c>
      <c r="BH3347" t="e">
        <f t="shared" si="158"/>
        <v>#NUM!</v>
      </c>
      <c r="BI3347" t="e">
        <f>VLOOKUP(H3347,Sheet2!$A$1:$B$270,2,FALSE)</f>
        <v>#N/A</v>
      </c>
    </row>
    <row r="3348" spans="15:61">
      <c r="O3348" s="57"/>
      <c r="P3348" s="57"/>
      <c r="AP3348" s="57"/>
      <c r="BA3348" s="57"/>
      <c r="BF3348" s="6" t="e">
        <f t="shared" si="156"/>
        <v>#NUM!</v>
      </c>
      <c r="BG3348" t="e">
        <f t="shared" si="157"/>
        <v>#NUM!</v>
      </c>
      <c r="BH3348" t="e">
        <f t="shared" si="158"/>
        <v>#NUM!</v>
      </c>
      <c r="BI3348" t="e">
        <f>VLOOKUP(H3348,Sheet2!$A$1:$B$270,2,FALSE)</f>
        <v>#N/A</v>
      </c>
    </row>
    <row r="3349" spans="15:61">
      <c r="O3349" s="57"/>
      <c r="P3349" s="57"/>
      <c r="AO3349" s="57"/>
      <c r="AP3349" s="57"/>
      <c r="BA3349" s="57"/>
      <c r="BF3349" s="6" t="e">
        <f t="shared" si="156"/>
        <v>#NUM!</v>
      </c>
      <c r="BG3349" t="e">
        <f t="shared" si="157"/>
        <v>#NUM!</v>
      </c>
      <c r="BH3349" t="e">
        <f t="shared" si="158"/>
        <v>#NUM!</v>
      </c>
      <c r="BI3349" t="e">
        <f>VLOOKUP(H3349,Sheet2!$A$1:$B$270,2,FALSE)</f>
        <v>#N/A</v>
      </c>
    </row>
    <row r="3350" spans="15:61">
      <c r="O3350" s="57"/>
      <c r="P3350" s="57"/>
      <c r="AO3350" s="57"/>
      <c r="AP3350" s="57"/>
      <c r="BA3350" s="57"/>
      <c r="BF3350" s="6" t="e">
        <f t="shared" si="156"/>
        <v>#NUM!</v>
      </c>
      <c r="BG3350" t="e">
        <f t="shared" si="157"/>
        <v>#NUM!</v>
      </c>
      <c r="BH3350" t="e">
        <f t="shared" si="158"/>
        <v>#NUM!</v>
      </c>
      <c r="BI3350" t="e">
        <f>VLOOKUP(H3350,Sheet2!$A$1:$B$270,2,FALSE)</f>
        <v>#N/A</v>
      </c>
    </row>
    <row r="3351" spans="15:61">
      <c r="O3351" s="57"/>
      <c r="P3351" s="57"/>
      <c r="BF3351" s="6" t="e">
        <f t="shared" si="156"/>
        <v>#NUM!</v>
      </c>
      <c r="BG3351" t="e">
        <f t="shared" si="157"/>
        <v>#NUM!</v>
      </c>
      <c r="BH3351" t="e">
        <f t="shared" si="158"/>
        <v>#NUM!</v>
      </c>
      <c r="BI3351" t="e">
        <f>VLOOKUP(H3351,Sheet2!$A$1:$B$270,2,FALSE)</f>
        <v>#N/A</v>
      </c>
    </row>
    <row r="3352" spans="15:61">
      <c r="O3352" s="57"/>
      <c r="P3352" s="57"/>
      <c r="AP3352" s="57"/>
      <c r="BA3352" s="57"/>
      <c r="BF3352" s="6" t="e">
        <f t="shared" si="156"/>
        <v>#NUM!</v>
      </c>
      <c r="BG3352" t="e">
        <f t="shared" si="157"/>
        <v>#NUM!</v>
      </c>
      <c r="BH3352" t="e">
        <f t="shared" si="158"/>
        <v>#NUM!</v>
      </c>
      <c r="BI3352" t="e">
        <f>VLOOKUP(H3352,Sheet2!$A$1:$B$270,2,FALSE)</f>
        <v>#N/A</v>
      </c>
    </row>
    <row r="3353" spans="15:61">
      <c r="O3353" s="57"/>
      <c r="P3353" s="57"/>
      <c r="BA3353" s="57"/>
      <c r="BF3353" s="6" t="e">
        <f t="shared" si="156"/>
        <v>#NUM!</v>
      </c>
      <c r="BG3353" t="e">
        <f t="shared" si="157"/>
        <v>#NUM!</v>
      </c>
      <c r="BH3353" t="e">
        <f t="shared" si="158"/>
        <v>#NUM!</v>
      </c>
      <c r="BI3353" t="e">
        <f>VLOOKUP(H3353,Sheet2!$A$1:$B$270,2,FALSE)</f>
        <v>#N/A</v>
      </c>
    </row>
    <row r="3354" spans="15:61">
      <c r="O3354" s="57"/>
      <c r="P3354" s="57"/>
      <c r="AO3354" s="57"/>
      <c r="AP3354" s="57"/>
      <c r="BA3354" s="57"/>
      <c r="BF3354" s="6" t="e">
        <f t="shared" si="156"/>
        <v>#NUM!</v>
      </c>
      <c r="BG3354" t="e">
        <f t="shared" si="157"/>
        <v>#NUM!</v>
      </c>
      <c r="BH3354" t="e">
        <f t="shared" si="158"/>
        <v>#NUM!</v>
      </c>
      <c r="BI3354" t="e">
        <f>VLOOKUP(H3354,Sheet2!$A$1:$B$270,2,FALSE)</f>
        <v>#N/A</v>
      </c>
    </row>
    <row r="3355" spans="15:61">
      <c r="O3355" s="57"/>
      <c r="P3355" s="57"/>
      <c r="AP3355" s="57"/>
      <c r="BA3355" s="57"/>
      <c r="BF3355" s="6" t="e">
        <f t="shared" si="156"/>
        <v>#NUM!</v>
      </c>
      <c r="BG3355" t="e">
        <f t="shared" si="157"/>
        <v>#NUM!</v>
      </c>
      <c r="BH3355" t="e">
        <f t="shared" si="158"/>
        <v>#NUM!</v>
      </c>
      <c r="BI3355" t="e">
        <f>VLOOKUP(H3355,Sheet2!$A$1:$B$270,2,FALSE)</f>
        <v>#N/A</v>
      </c>
    </row>
    <row r="3356" spans="15:61">
      <c r="O3356" s="57"/>
      <c r="P3356" s="57"/>
      <c r="BF3356" s="6" t="e">
        <f t="shared" si="156"/>
        <v>#NUM!</v>
      </c>
      <c r="BG3356" t="e">
        <f t="shared" si="157"/>
        <v>#NUM!</v>
      </c>
      <c r="BH3356" t="e">
        <f t="shared" si="158"/>
        <v>#NUM!</v>
      </c>
      <c r="BI3356" t="e">
        <f>VLOOKUP(H3356,Sheet2!$A$1:$B$270,2,FALSE)</f>
        <v>#N/A</v>
      </c>
    </row>
    <row r="3357" spans="15:61">
      <c r="O3357" s="57"/>
      <c r="P3357" s="57"/>
      <c r="AP3357" s="57"/>
      <c r="BA3357" s="57"/>
      <c r="BF3357" s="6" t="e">
        <f t="shared" si="156"/>
        <v>#NUM!</v>
      </c>
      <c r="BG3357" t="e">
        <f t="shared" si="157"/>
        <v>#NUM!</v>
      </c>
      <c r="BH3357" t="e">
        <f t="shared" si="158"/>
        <v>#NUM!</v>
      </c>
      <c r="BI3357" t="e">
        <f>VLOOKUP(H3357,Sheet2!$A$1:$B$270,2,FALSE)</f>
        <v>#N/A</v>
      </c>
    </row>
    <row r="3358" spans="15:61">
      <c r="O3358" s="57"/>
      <c r="P3358" s="57"/>
      <c r="BA3358" s="57"/>
      <c r="BF3358" s="6" t="e">
        <f t="shared" si="156"/>
        <v>#NUM!</v>
      </c>
      <c r="BG3358" t="e">
        <f t="shared" si="157"/>
        <v>#NUM!</v>
      </c>
      <c r="BH3358" t="e">
        <f t="shared" si="158"/>
        <v>#NUM!</v>
      </c>
      <c r="BI3358" t="e">
        <f>VLOOKUP(H3358,Sheet2!$A$1:$B$270,2,FALSE)</f>
        <v>#N/A</v>
      </c>
    </row>
    <row r="3359" spans="15:61">
      <c r="O3359" s="57"/>
      <c r="P3359" s="57"/>
      <c r="BF3359" s="6" t="e">
        <f t="shared" si="156"/>
        <v>#NUM!</v>
      </c>
      <c r="BG3359" t="e">
        <f t="shared" si="157"/>
        <v>#NUM!</v>
      </c>
      <c r="BH3359" t="e">
        <f t="shared" si="158"/>
        <v>#NUM!</v>
      </c>
      <c r="BI3359" t="e">
        <f>VLOOKUP(H3359,Sheet2!$A$1:$B$270,2,FALSE)</f>
        <v>#N/A</v>
      </c>
    </row>
    <row r="3360" spans="15:61">
      <c r="O3360" s="57"/>
      <c r="P3360" s="57"/>
      <c r="BA3360" s="57"/>
      <c r="BF3360" s="6" t="e">
        <f t="shared" si="156"/>
        <v>#NUM!</v>
      </c>
      <c r="BG3360" t="e">
        <f t="shared" si="157"/>
        <v>#NUM!</v>
      </c>
      <c r="BH3360" t="e">
        <f t="shared" si="158"/>
        <v>#NUM!</v>
      </c>
      <c r="BI3360" t="e">
        <f>VLOOKUP(H3360,Sheet2!$A$1:$B$270,2,FALSE)</f>
        <v>#N/A</v>
      </c>
    </row>
    <row r="3361" spans="15:61">
      <c r="O3361" s="57"/>
      <c r="P3361" s="57"/>
      <c r="AP3361" s="57"/>
      <c r="BA3361" s="57"/>
      <c r="BF3361" s="6" t="e">
        <f t="shared" si="156"/>
        <v>#NUM!</v>
      </c>
      <c r="BG3361" t="e">
        <f t="shared" si="157"/>
        <v>#NUM!</v>
      </c>
      <c r="BH3361" t="e">
        <f t="shared" si="158"/>
        <v>#NUM!</v>
      </c>
      <c r="BI3361" t="e">
        <f>VLOOKUP(H3361,Sheet2!$A$1:$B$270,2,FALSE)</f>
        <v>#N/A</v>
      </c>
    </row>
    <row r="3362" spans="15:61">
      <c r="O3362" s="57"/>
      <c r="P3362" s="57"/>
      <c r="AO3362" s="57"/>
      <c r="BA3362" s="57"/>
      <c r="BF3362" s="6" t="e">
        <f t="shared" si="156"/>
        <v>#NUM!</v>
      </c>
      <c r="BG3362" t="e">
        <f t="shared" si="157"/>
        <v>#NUM!</v>
      </c>
      <c r="BH3362" t="e">
        <f t="shared" si="158"/>
        <v>#NUM!</v>
      </c>
      <c r="BI3362" t="e">
        <f>VLOOKUP(H3362,Sheet2!$A$1:$B$270,2,FALSE)</f>
        <v>#N/A</v>
      </c>
    </row>
    <row r="3363" spans="15:61">
      <c r="O3363" s="57"/>
      <c r="P3363" s="57"/>
      <c r="AO3363" s="57"/>
      <c r="BA3363" s="57"/>
      <c r="BF3363" s="6" t="e">
        <f t="shared" si="156"/>
        <v>#NUM!</v>
      </c>
      <c r="BG3363" t="e">
        <f t="shared" si="157"/>
        <v>#NUM!</v>
      </c>
      <c r="BH3363" t="e">
        <f t="shared" si="158"/>
        <v>#NUM!</v>
      </c>
      <c r="BI3363" t="e">
        <f>VLOOKUP(H3363,Sheet2!$A$1:$B$270,2,FALSE)</f>
        <v>#N/A</v>
      </c>
    </row>
    <row r="3364" spans="15:61">
      <c r="O3364" s="57"/>
      <c r="P3364" s="57"/>
      <c r="AO3364" s="57"/>
      <c r="BA3364" s="57"/>
      <c r="BF3364" s="6" t="e">
        <f t="shared" si="156"/>
        <v>#NUM!</v>
      </c>
      <c r="BG3364" t="e">
        <f t="shared" si="157"/>
        <v>#NUM!</v>
      </c>
      <c r="BH3364" t="e">
        <f t="shared" si="158"/>
        <v>#NUM!</v>
      </c>
      <c r="BI3364" t="e">
        <f>VLOOKUP(H3364,Sheet2!$A$1:$B$270,2,FALSE)</f>
        <v>#N/A</v>
      </c>
    </row>
    <row r="3365" spans="15:61">
      <c r="O3365" s="57"/>
      <c r="P3365" s="57"/>
      <c r="AP3365" s="57"/>
      <c r="BA3365" s="57"/>
      <c r="BF3365" s="6" t="e">
        <f t="shared" si="156"/>
        <v>#NUM!</v>
      </c>
      <c r="BG3365" t="e">
        <f t="shared" si="157"/>
        <v>#NUM!</v>
      </c>
      <c r="BH3365" t="e">
        <f t="shared" si="158"/>
        <v>#NUM!</v>
      </c>
      <c r="BI3365" t="e">
        <f>VLOOKUP(H3365,Sheet2!$A$1:$B$270,2,FALSE)</f>
        <v>#N/A</v>
      </c>
    </row>
    <row r="3366" spans="15:61">
      <c r="O3366" s="57"/>
      <c r="P3366" s="57"/>
      <c r="AO3366" s="57"/>
      <c r="AP3366" s="57"/>
      <c r="BA3366" s="57"/>
      <c r="BF3366" s="6" t="e">
        <f t="shared" si="156"/>
        <v>#NUM!</v>
      </c>
      <c r="BG3366" t="e">
        <f t="shared" si="157"/>
        <v>#NUM!</v>
      </c>
      <c r="BH3366" t="e">
        <f t="shared" si="158"/>
        <v>#NUM!</v>
      </c>
      <c r="BI3366" t="e">
        <f>VLOOKUP(H3366,Sheet2!$A$1:$B$270,2,FALSE)</f>
        <v>#N/A</v>
      </c>
    </row>
    <row r="3367" spans="15:61">
      <c r="O3367" s="57"/>
      <c r="P3367" s="57"/>
      <c r="AO3367" s="57"/>
      <c r="AP3367" s="57"/>
      <c r="BA3367" s="57"/>
      <c r="BF3367" s="6" t="e">
        <f t="shared" si="156"/>
        <v>#NUM!</v>
      </c>
      <c r="BG3367" t="e">
        <f t="shared" si="157"/>
        <v>#NUM!</v>
      </c>
      <c r="BH3367" t="e">
        <f t="shared" si="158"/>
        <v>#NUM!</v>
      </c>
      <c r="BI3367" t="e">
        <f>VLOOKUP(H3367,Sheet2!$A$1:$B$270,2,FALSE)</f>
        <v>#N/A</v>
      </c>
    </row>
    <row r="3368" spans="15:61">
      <c r="O3368" s="57"/>
      <c r="P3368" s="57"/>
      <c r="AP3368" s="57"/>
      <c r="BA3368" s="57"/>
      <c r="BF3368" s="6" t="e">
        <f t="shared" si="156"/>
        <v>#NUM!</v>
      </c>
      <c r="BG3368" t="e">
        <f t="shared" si="157"/>
        <v>#NUM!</v>
      </c>
      <c r="BH3368" t="e">
        <f t="shared" si="158"/>
        <v>#NUM!</v>
      </c>
      <c r="BI3368" t="e">
        <f>VLOOKUP(H3368,Sheet2!$A$1:$B$270,2,FALSE)</f>
        <v>#N/A</v>
      </c>
    </row>
    <row r="3369" spans="15:61">
      <c r="O3369" s="57"/>
      <c r="P3369" s="57"/>
      <c r="AO3369" s="57"/>
      <c r="AP3369" s="57"/>
      <c r="BA3369" s="57"/>
      <c r="BF3369" s="6" t="e">
        <f t="shared" si="156"/>
        <v>#NUM!</v>
      </c>
      <c r="BG3369" t="e">
        <f t="shared" si="157"/>
        <v>#NUM!</v>
      </c>
      <c r="BH3369" t="e">
        <f t="shared" si="158"/>
        <v>#NUM!</v>
      </c>
      <c r="BI3369" t="e">
        <f>VLOOKUP(H3369,Sheet2!$A$1:$B$270,2,FALSE)</f>
        <v>#N/A</v>
      </c>
    </row>
    <row r="3370" spans="15:61">
      <c r="O3370" s="57"/>
      <c r="P3370" s="57"/>
      <c r="AP3370" s="57"/>
      <c r="BA3370" s="57"/>
      <c r="BF3370" s="6" t="e">
        <f t="shared" si="156"/>
        <v>#NUM!</v>
      </c>
      <c r="BG3370" t="e">
        <f t="shared" si="157"/>
        <v>#NUM!</v>
      </c>
      <c r="BH3370" t="e">
        <f t="shared" si="158"/>
        <v>#NUM!</v>
      </c>
      <c r="BI3370" t="e">
        <f>VLOOKUP(H3370,Sheet2!$A$1:$B$270,2,FALSE)</f>
        <v>#N/A</v>
      </c>
    </row>
    <row r="3371" spans="15:61">
      <c r="O3371" s="57"/>
      <c r="P3371" s="57"/>
      <c r="AO3371" s="57"/>
      <c r="AP3371" s="57"/>
      <c r="BA3371" s="57"/>
      <c r="BF3371" s="6" t="e">
        <f t="shared" si="156"/>
        <v>#NUM!</v>
      </c>
      <c r="BG3371" t="e">
        <f t="shared" si="157"/>
        <v>#NUM!</v>
      </c>
      <c r="BH3371" t="e">
        <f t="shared" si="158"/>
        <v>#NUM!</v>
      </c>
      <c r="BI3371" t="e">
        <f>VLOOKUP(H3371,Sheet2!$A$1:$B$270,2,FALSE)</f>
        <v>#N/A</v>
      </c>
    </row>
    <row r="3372" spans="15:61">
      <c r="O3372" s="57"/>
      <c r="P3372" s="57"/>
      <c r="AO3372" s="57"/>
      <c r="AP3372" s="57"/>
      <c r="BA3372" s="57"/>
      <c r="BF3372" s="6" t="e">
        <f t="shared" si="156"/>
        <v>#NUM!</v>
      </c>
      <c r="BG3372" t="e">
        <f t="shared" si="157"/>
        <v>#NUM!</v>
      </c>
      <c r="BH3372" t="e">
        <f t="shared" si="158"/>
        <v>#NUM!</v>
      </c>
      <c r="BI3372" t="e">
        <f>VLOOKUP(H3372,Sheet2!$A$1:$B$270,2,FALSE)</f>
        <v>#N/A</v>
      </c>
    </row>
    <row r="3373" spans="15:61">
      <c r="O3373" s="57"/>
      <c r="P3373" s="57"/>
      <c r="AO3373" s="57"/>
      <c r="AP3373" s="57"/>
      <c r="BA3373" s="57"/>
      <c r="BF3373" s="6" t="e">
        <f t="shared" si="156"/>
        <v>#NUM!</v>
      </c>
      <c r="BG3373" t="e">
        <f t="shared" si="157"/>
        <v>#NUM!</v>
      </c>
      <c r="BH3373" t="e">
        <f t="shared" si="158"/>
        <v>#NUM!</v>
      </c>
      <c r="BI3373" t="e">
        <f>VLOOKUP(H3373,Sheet2!$A$1:$B$270,2,FALSE)</f>
        <v>#N/A</v>
      </c>
    </row>
    <row r="3374" spans="15:61">
      <c r="O3374" s="57"/>
      <c r="P3374" s="57"/>
      <c r="AO3374" s="57"/>
      <c r="AP3374" s="57"/>
      <c r="BA3374" s="57"/>
      <c r="BF3374" s="6" t="e">
        <f t="shared" si="156"/>
        <v>#NUM!</v>
      </c>
      <c r="BG3374" t="e">
        <f t="shared" si="157"/>
        <v>#NUM!</v>
      </c>
      <c r="BH3374" t="e">
        <f t="shared" si="158"/>
        <v>#NUM!</v>
      </c>
      <c r="BI3374" t="e">
        <f>VLOOKUP(H3374,Sheet2!$A$1:$B$270,2,FALSE)</f>
        <v>#N/A</v>
      </c>
    </row>
    <row r="3375" spans="15:61">
      <c r="O3375" s="57"/>
      <c r="P3375" s="57"/>
      <c r="AO3375" s="57"/>
      <c r="AP3375" s="57"/>
      <c r="BA3375" s="57"/>
      <c r="BF3375" s="6" t="e">
        <f t="shared" si="156"/>
        <v>#NUM!</v>
      </c>
      <c r="BG3375" t="e">
        <f t="shared" si="157"/>
        <v>#NUM!</v>
      </c>
      <c r="BH3375" t="e">
        <f t="shared" si="158"/>
        <v>#NUM!</v>
      </c>
      <c r="BI3375" t="e">
        <f>VLOOKUP(H3375,Sheet2!$A$1:$B$270,2,FALSE)</f>
        <v>#N/A</v>
      </c>
    </row>
    <row r="3376" spans="15:61">
      <c r="O3376" s="57"/>
      <c r="P3376" s="57"/>
      <c r="AP3376" s="57"/>
      <c r="BA3376" s="57"/>
      <c r="BF3376" s="6" t="e">
        <f t="shared" si="156"/>
        <v>#NUM!</v>
      </c>
      <c r="BG3376" t="e">
        <f t="shared" si="157"/>
        <v>#NUM!</v>
      </c>
      <c r="BH3376" t="e">
        <f t="shared" si="158"/>
        <v>#NUM!</v>
      </c>
      <c r="BI3376" t="e">
        <f>VLOOKUP(H3376,Sheet2!$A$1:$B$270,2,FALSE)</f>
        <v>#N/A</v>
      </c>
    </row>
    <row r="3377" spans="15:61">
      <c r="O3377" s="57"/>
      <c r="P3377" s="57"/>
      <c r="AO3377" s="57"/>
      <c r="AP3377" s="57"/>
      <c r="BA3377" s="57"/>
      <c r="BF3377" s="6" t="e">
        <f t="shared" si="156"/>
        <v>#NUM!</v>
      </c>
      <c r="BG3377" t="e">
        <f t="shared" si="157"/>
        <v>#NUM!</v>
      </c>
      <c r="BH3377" t="e">
        <f t="shared" si="158"/>
        <v>#NUM!</v>
      </c>
      <c r="BI3377" t="e">
        <f>VLOOKUP(H3377,Sheet2!$A$1:$B$270,2,FALSE)</f>
        <v>#N/A</v>
      </c>
    </row>
    <row r="3378" spans="15:61">
      <c r="O3378" s="57"/>
      <c r="P3378" s="57"/>
      <c r="AP3378" s="57"/>
      <c r="BA3378" s="57"/>
      <c r="BF3378" s="6" t="e">
        <f t="shared" si="156"/>
        <v>#NUM!</v>
      </c>
      <c r="BG3378" t="e">
        <f t="shared" si="157"/>
        <v>#NUM!</v>
      </c>
      <c r="BH3378" t="e">
        <f t="shared" si="158"/>
        <v>#NUM!</v>
      </c>
      <c r="BI3378" t="e">
        <f>VLOOKUP(H3378,Sheet2!$A$1:$B$270,2,FALSE)</f>
        <v>#N/A</v>
      </c>
    </row>
    <row r="3379" spans="15:61">
      <c r="O3379" s="57"/>
      <c r="P3379" s="57"/>
      <c r="AP3379" s="57"/>
      <c r="BA3379" s="57"/>
      <c r="BF3379" s="6" t="e">
        <f t="shared" si="156"/>
        <v>#NUM!</v>
      </c>
      <c r="BG3379" t="e">
        <f t="shared" si="157"/>
        <v>#NUM!</v>
      </c>
      <c r="BH3379" t="e">
        <f t="shared" si="158"/>
        <v>#NUM!</v>
      </c>
      <c r="BI3379" t="e">
        <f>VLOOKUP(H3379,Sheet2!$A$1:$B$270,2,FALSE)</f>
        <v>#N/A</v>
      </c>
    </row>
    <row r="3380" spans="15:61">
      <c r="O3380" s="57"/>
      <c r="P3380" s="57"/>
      <c r="AO3380" s="57"/>
      <c r="AP3380" s="57"/>
      <c r="BA3380" s="57"/>
      <c r="BF3380" s="6" t="e">
        <f t="shared" si="156"/>
        <v>#NUM!</v>
      </c>
      <c r="BG3380" t="e">
        <f t="shared" si="157"/>
        <v>#NUM!</v>
      </c>
      <c r="BH3380" t="e">
        <f t="shared" si="158"/>
        <v>#NUM!</v>
      </c>
      <c r="BI3380" t="e">
        <f>VLOOKUP(H3380,Sheet2!$A$1:$B$270,2,FALSE)</f>
        <v>#N/A</v>
      </c>
    </row>
    <row r="3381" spans="15:61">
      <c r="O3381" s="57"/>
      <c r="P3381" s="57"/>
      <c r="AP3381" s="57"/>
      <c r="BA3381" s="57"/>
      <c r="BF3381" s="6" t="e">
        <f t="shared" si="156"/>
        <v>#NUM!</v>
      </c>
      <c r="BG3381" t="e">
        <f t="shared" si="157"/>
        <v>#NUM!</v>
      </c>
      <c r="BH3381" t="e">
        <f t="shared" si="158"/>
        <v>#NUM!</v>
      </c>
      <c r="BI3381" t="e">
        <f>VLOOKUP(H3381,Sheet2!$A$1:$B$270,2,FALSE)</f>
        <v>#N/A</v>
      </c>
    </row>
    <row r="3382" spans="15:61">
      <c r="O3382" s="57"/>
      <c r="P3382" s="57"/>
      <c r="BF3382" s="6" t="e">
        <f t="shared" si="156"/>
        <v>#NUM!</v>
      </c>
      <c r="BG3382" t="e">
        <f t="shared" si="157"/>
        <v>#NUM!</v>
      </c>
      <c r="BH3382" t="e">
        <f t="shared" si="158"/>
        <v>#NUM!</v>
      </c>
      <c r="BI3382" t="e">
        <f>VLOOKUP(H3382,Sheet2!$A$1:$B$270,2,FALSE)</f>
        <v>#N/A</v>
      </c>
    </row>
    <row r="3383" spans="15:61">
      <c r="O3383" s="57"/>
      <c r="P3383" s="57"/>
      <c r="AP3383" s="57"/>
      <c r="BA3383" s="57"/>
      <c r="BF3383" s="6" t="e">
        <f t="shared" si="156"/>
        <v>#NUM!</v>
      </c>
      <c r="BG3383" t="e">
        <f t="shared" si="157"/>
        <v>#NUM!</v>
      </c>
      <c r="BH3383" t="e">
        <f t="shared" si="158"/>
        <v>#NUM!</v>
      </c>
      <c r="BI3383" t="e">
        <f>VLOOKUP(H3383,Sheet2!$A$1:$B$270,2,FALSE)</f>
        <v>#N/A</v>
      </c>
    </row>
    <row r="3384" spans="15:61">
      <c r="O3384" s="57"/>
      <c r="P3384" s="57"/>
      <c r="AP3384" s="57"/>
      <c r="BA3384" s="57"/>
      <c r="BF3384" s="6" t="e">
        <f t="shared" si="156"/>
        <v>#NUM!</v>
      </c>
      <c r="BG3384" t="e">
        <f t="shared" si="157"/>
        <v>#NUM!</v>
      </c>
      <c r="BH3384" t="e">
        <f t="shared" si="158"/>
        <v>#NUM!</v>
      </c>
      <c r="BI3384" t="e">
        <f>VLOOKUP(H3384,Sheet2!$A$1:$B$270,2,FALSE)</f>
        <v>#N/A</v>
      </c>
    </row>
    <row r="3385" spans="15:61">
      <c r="O3385" s="57"/>
      <c r="P3385" s="57"/>
      <c r="BA3385" s="57"/>
      <c r="BF3385" s="6" t="e">
        <f t="shared" si="156"/>
        <v>#NUM!</v>
      </c>
      <c r="BG3385" t="e">
        <f t="shared" si="157"/>
        <v>#NUM!</v>
      </c>
      <c r="BH3385" t="e">
        <f t="shared" si="158"/>
        <v>#NUM!</v>
      </c>
      <c r="BI3385" t="e">
        <f>VLOOKUP(H3385,Sheet2!$A$1:$B$270,2,FALSE)</f>
        <v>#N/A</v>
      </c>
    </row>
    <row r="3386" spans="15:61">
      <c r="O3386" s="57"/>
      <c r="P3386" s="57"/>
      <c r="AP3386" s="57"/>
      <c r="BA3386" s="57"/>
      <c r="BF3386" s="6" t="e">
        <f t="shared" si="156"/>
        <v>#NUM!</v>
      </c>
      <c r="BG3386" t="e">
        <f t="shared" si="157"/>
        <v>#NUM!</v>
      </c>
      <c r="BH3386" t="e">
        <f t="shared" si="158"/>
        <v>#NUM!</v>
      </c>
      <c r="BI3386" t="e">
        <f>VLOOKUP(H3386,Sheet2!$A$1:$B$270,2,FALSE)</f>
        <v>#N/A</v>
      </c>
    </row>
    <row r="3387" spans="15:61">
      <c r="O3387" s="57"/>
      <c r="P3387" s="57"/>
      <c r="AP3387" s="57"/>
      <c r="BA3387" s="57"/>
      <c r="BF3387" s="6" t="e">
        <f t="shared" si="156"/>
        <v>#NUM!</v>
      </c>
      <c r="BG3387" t="e">
        <f t="shared" si="157"/>
        <v>#NUM!</v>
      </c>
      <c r="BH3387" t="e">
        <f t="shared" si="158"/>
        <v>#NUM!</v>
      </c>
      <c r="BI3387" t="e">
        <f>VLOOKUP(H3387,Sheet2!$A$1:$B$270,2,FALSE)</f>
        <v>#N/A</v>
      </c>
    </row>
    <row r="3388" spans="15:61">
      <c r="O3388" s="57"/>
      <c r="P3388" s="57"/>
      <c r="AO3388" s="57"/>
      <c r="AP3388" s="57"/>
      <c r="BA3388" s="57"/>
      <c r="BF3388" s="6" t="e">
        <f t="shared" si="156"/>
        <v>#NUM!</v>
      </c>
      <c r="BG3388" t="e">
        <f t="shared" si="157"/>
        <v>#NUM!</v>
      </c>
      <c r="BH3388" t="e">
        <f t="shared" si="158"/>
        <v>#NUM!</v>
      </c>
      <c r="BI3388" t="e">
        <f>VLOOKUP(H3388,Sheet2!$A$1:$B$270,2,FALSE)</f>
        <v>#N/A</v>
      </c>
    </row>
    <row r="3389" spans="15:61">
      <c r="O3389" s="57"/>
      <c r="P3389" s="57"/>
      <c r="BA3389" s="57"/>
      <c r="BF3389" s="6" t="e">
        <f t="shared" si="156"/>
        <v>#NUM!</v>
      </c>
      <c r="BG3389" t="e">
        <f t="shared" si="157"/>
        <v>#NUM!</v>
      </c>
      <c r="BH3389" t="e">
        <f t="shared" si="158"/>
        <v>#NUM!</v>
      </c>
      <c r="BI3389" t="e">
        <f>VLOOKUP(H3389,Sheet2!$A$1:$B$270,2,FALSE)</f>
        <v>#N/A</v>
      </c>
    </row>
    <row r="3390" spans="15:61">
      <c r="O3390" s="57"/>
      <c r="P3390" s="57"/>
      <c r="AO3390" s="57"/>
      <c r="BF3390" s="6" t="e">
        <f t="shared" si="156"/>
        <v>#NUM!</v>
      </c>
      <c r="BG3390" t="e">
        <f t="shared" si="157"/>
        <v>#NUM!</v>
      </c>
      <c r="BH3390" t="e">
        <f t="shared" si="158"/>
        <v>#NUM!</v>
      </c>
      <c r="BI3390" t="e">
        <f>VLOOKUP(H3390,Sheet2!$A$1:$B$270,2,FALSE)</f>
        <v>#N/A</v>
      </c>
    </row>
    <row r="3391" spans="15:61">
      <c r="O3391" s="57"/>
      <c r="P3391" s="57"/>
      <c r="AP3391" s="57"/>
      <c r="BA3391" s="57"/>
      <c r="BF3391" s="6" t="e">
        <f t="shared" si="156"/>
        <v>#NUM!</v>
      </c>
      <c r="BG3391" t="e">
        <f t="shared" si="157"/>
        <v>#NUM!</v>
      </c>
      <c r="BH3391" t="e">
        <f t="shared" si="158"/>
        <v>#NUM!</v>
      </c>
      <c r="BI3391" t="e">
        <f>VLOOKUP(H3391,Sheet2!$A$1:$B$270,2,FALSE)</f>
        <v>#N/A</v>
      </c>
    </row>
    <row r="3392" spans="15:61">
      <c r="O3392" s="57"/>
      <c r="P3392" s="57"/>
      <c r="AO3392" s="57"/>
      <c r="AP3392" s="57"/>
      <c r="BA3392" s="57"/>
      <c r="BF3392" s="6" t="e">
        <f t="shared" si="156"/>
        <v>#NUM!</v>
      </c>
      <c r="BG3392" t="e">
        <f t="shared" si="157"/>
        <v>#NUM!</v>
      </c>
      <c r="BH3392" t="e">
        <f t="shared" si="158"/>
        <v>#NUM!</v>
      </c>
      <c r="BI3392" t="e">
        <f>VLOOKUP(H3392,Sheet2!$A$1:$B$270,2,FALSE)</f>
        <v>#N/A</v>
      </c>
    </row>
    <row r="3393" spans="15:61">
      <c r="O3393" s="57"/>
      <c r="P3393" s="57"/>
      <c r="AO3393" s="57"/>
      <c r="BA3393" s="57"/>
      <c r="BF3393" s="6" t="e">
        <f t="shared" si="156"/>
        <v>#NUM!</v>
      </c>
      <c r="BG3393" t="e">
        <f t="shared" si="157"/>
        <v>#NUM!</v>
      </c>
      <c r="BH3393" t="e">
        <f t="shared" si="158"/>
        <v>#NUM!</v>
      </c>
      <c r="BI3393" t="e">
        <f>VLOOKUP(H3393,Sheet2!$A$1:$B$270,2,FALSE)</f>
        <v>#N/A</v>
      </c>
    </row>
    <row r="3394" spans="15:61">
      <c r="O3394" s="57"/>
      <c r="P3394" s="57"/>
      <c r="AP3394" s="57"/>
      <c r="BA3394" s="57"/>
      <c r="BF3394" s="6" t="e">
        <f t="shared" si="156"/>
        <v>#NUM!</v>
      </c>
      <c r="BG3394" t="e">
        <f t="shared" si="157"/>
        <v>#NUM!</v>
      </c>
      <c r="BH3394" t="e">
        <f t="shared" si="158"/>
        <v>#NUM!</v>
      </c>
      <c r="BI3394" t="e">
        <f>VLOOKUP(H3394,Sheet2!$A$1:$B$270,2,FALSE)</f>
        <v>#N/A</v>
      </c>
    </row>
    <row r="3395" spans="15:61">
      <c r="O3395" s="57"/>
      <c r="P3395" s="57"/>
      <c r="AO3395" s="57"/>
      <c r="AP3395" s="57"/>
      <c r="BA3395" s="57"/>
      <c r="BF3395" s="6" t="e">
        <f t="shared" ref="BF3395:BF3458" si="159">DATE(BC3395,BD3395,BE3395)</f>
        <v>#NUM!</v>
      </c>
      <c r="BG3395" t="e">
        <f t="shared" ref="BG3395:BG3458" si="160">BF3395-BA3395</f>
        <v>#NUM!</v>
      </c>
      <c r="BH3395" t="e">
        <f t="shared" ref="BH3395:BH3458" si="161">IF(BG3395=1,"COMPLY",IF(BG3395&lt;1,"COMPLY","NOT COMPLY"))</f>
        <v>#NUM!</v>
      </c>
      <c r="BI3395" t="e">
        <f>VLOOKUP(H3395,Sheet2!$A$1:$B$270,2,FALSE)</f>
        <v>#N/A</v>
      </c>
    </row>
    <row r="3396" spans="15:61">
      <c r="O3396" s="57"/>
      <c r="P3396" s="57"/>
      <c r="AO3396" s="57"/>
      <c r="BF3396" s="6" t="e">
        <f t="shared" si="159"/>
        <v>#NUM!</v>
      </c>
      <c r="BG3396" t="e">
        <f t="shared" si="160"/>
        <v>#NUM!</v>
      </c>
      <c r="BH3396" t="e">
        <f t="shared" si="161"/>
        <v>#NUM!</v>
      </c>
      <c r="BI3396" t="e">
        <f>VLOOKUP(H3396,Sheet2!$A$1:$B$270,2,FALSE)</f>
        <v>#N/A</v>
      </c>
    </row>
    <row r="3397" spans="15:61">
      <c r="O3397" s="57"/>
      <c r="P3397" s="57"/>
      <c r="AP3397" s="57"/>
      <c r="BA3397" s="57"/>
      <c r="BF3397" s="6" t="e">
        <f t="shared" si="159"/>
        <v>#NUM!</v>
      </c>
      <c r="BG3397" t="e">
        <f t="shared" si="160"/>
        <v>#NUM!</v>
      </c>
      <c r="BH3397" t="e">
        <f t="shared" si="161"/>
        <v>#NUM!</v>
      </c>
      <c r="BI3397" t="e">
        <f>VLOOKUP(H3397,Sheet2!$A$1:$B$270,2,FALSE)</f>
        <v>#N/A</v>
      </c>
    </row>
    <row r="3398" spans="15:61">
      <c r="O3398" s="57"/>
      <c r="P3398" s="57"/>
      <c r="AO3398" s="57"/>
      <c r="AP3398" s="57"/>
      <c r="BA3398" s="57"/>
      <c r="BF3398" s="6" t="e">
        <f t="shared" si="159"/>
        <v>#NUM!</v>
      </c>
      <c r="BG3398" t="e">
        <f t="shared" si="160"/>
        <v>#NUM!</v>
      </c>
      <c r="BH3398" t="e">
        <f t="shared" si="161"/>
        <v>#NUM!</v>
      </c>
      <c r="BI3398" t="e">
        <f>VLOOKUP(H3398,Sheet2!$A$1:$B$270,2,FALSE)</f>
        <v>#N/A</v>
      </c>
    </row>
    <row r="3399" spans="15:61">
      <c r="O3399" s="57"/>
      <c r="P3399" s="57"/>
      <c r="AP3399" s="57"/>
      <c r="BA3399" s="57"/>
      <c r="BF3399" s="6" t="e">
        <f t="shared" si="159"/>
        <v>#NUM!</v>
      </c>
      <c r="BG3399" t="e">
        <f t="shared" si="160"/>
        <v>#NUM!</v>
      </c>
      <c r="BH3399" t="e">
        <f t="shared" si="161"/>
        <v>#NUM!</v>
      </c>
      <c r="BI3399" t="e">
        <f>VLOOKUP(H3399,Sheet2!$A$1:$B$270,2,FALSE)</f>
        <v>#N/A</v>
      </c>
    </row>
    <row r="3400" spans="15:61">
      <c r="O3400" s="57"/>
      <c r="P3400" s="57"/>
      <c r="AP3400" s="57"/>
      <c r="BA3400" s="57"/>
      <c r="BF3400" s="6" t="e">
        <f t="shared" si="159"/>
        <v>#NUM!</v>
      </c>
      <c r="BG3400" t="e">
        <f t="shared" si="160"/>
        <v>#NUM!</v>
      </c>
      <c r="BH3400" t="e">
        <f t="shared" si="161"/>
        <v>#NUM!</v>
      </c>
      <c r="BI3400" t="e">
        <f>VLOOKUP(H3400,Sheet2!$A$1:$B$270,2,FALSE)</f>
        <v>#N/A</v>
      </c>
    </row>
    <row r="3401" spans="15:61">
      <c r="O3401" s="57"/>
      <c r="P3401" s="57"/>
      <c r="AP3401" s="57"/>
      <c r="BA3401" s="57"/>
      <c r="BF3401" s="6" t="e">
        <f t="shared" si="159"/>
        <v>#NUM!</v>
      </c>
      <c r="BG3401" t="e">
        <f t="shared" si="160"/>
        <v>#NUM!</v>
      </c>
      <c r="BH3401" t="e">
        <f t="shared" si="161"/>
        <v>#NUM!</v>
      </c>
      <c r="BI3401" t="e">
        <f>VLOOKUP(H3401,Sheet2!$A$1:$B$270,2,FALSE)</f>
        <v>#N/A</v>
      </c>
    </row>
    <row r="3402" spans="15:61">
      <c r="O3402" s="57"/>
      <c r="P3402" s="57"/>
      <c r="AP3402" s="57"/>
      <c r="BA3402" s="57"/>
      <c r="BF3402" s="6" t="e">
        <f t="shared" si="159"/>
        <v>#NUM!</v>
      </c>
      <c r="BG3402" t="e">
        <f t="shared" si="160"/>
        <v>#NUM!</v>
      </c>
      <c r="BH3402" t="e">
        <f t="shared" si="161"/>
        <v>#NUM!</v>
      </c>
      <c r="BI3402" t="e">
        <f>VLOOKUP(H3402,Sheet2!$A$1:$B$270,2,FALSE)</f>
        <v>#N/A</v>
      </c>
    </row>
    <row r="3403" spans="15:61">
      <c r="O3403" s="57"/>
      <c r="P3403" s="57"/>
      <c r="AP3403" s="57"/>
      <c r="BA3403" s="57"/>
      <c r="BF3403" s="6" t="e">
        <f t="shared" si="159"/>
        <v>#NUM!</v>
      </c>
      <c r="BG3403" t="e">
        <f t="shared" si="160"/>
        <v>#NUM!</v>
      </c>
      <c r="BH3403" t="e">
        <f t="shared" si="161"/>
        <v>#NUM!</v>
      </c>
      <c r="BI3403" t="e">
        <f>VLOOKUP(H3403,Sheet2!$A$1:$B$270,2,FALSE)</f>
        <v>#N/A</v>
      </c>
    </row>
    <row r="3404" spans="15:61">
      <c r="O3404" s="57"/>
      <c r="P3404" s="57"/>
      <c r="AP3404" s="57"/>
      <c r="BA3404" s="57"/>
      <c r="BF3404" s="6" t="e">
        <f t="shared" si="159"/>
        <v>#NUM!</v>
      </c>
      <c r="BG3404" t="e">
        <f t="shared" si="160"/>
        <v>#NUM!</v>
      </c>
      <c r="BH3404" t="e">
        <f t="shared" si="161"/>
        <v>#NUM!</v>
      </c>
      <c r="BI3404" t="e">
        <f>VLOOKUP(H3404,Sheet2!$A$1:$B$270,2,FALSE)</f>
        <v>#N/A</v>
      </c>
    </row>
    <row r="3405" spans="15:61">
      <c r="O3405" s="57"/>
      <c r="P3405" s="57"/>
      <c r="AP3405" s="57"/>
      <c r="BA3405" s="57"/>
      <c r="BF3405" s="6" t="e">
        <f t="shared" si="159"/>
        <v>#NUM!</v>
      </c>
      <c r="BG3405" t="e">
        <f t="shared" si="160"/>
        <v>#NUM!</v>
      </c>
      <c r="BH3405" t="e">
        <f t="shared" si="161"/>
        <v>#NUM!</v>
      </c>
      <c r="BI3405" t="e">
        <f>VLOOKUP(H3405,Sheet2!$A$1:$B$270,2,FALSE)</f>
        <v>#N/A</v>
      </c>
    </row>
    <row r="3406" spans="15:61">
      <c r="O3406" s="57"/>
      <c r="P3406" s="57"/>
      <c r="AP3406" s="57"/>
      <c r="BA3406" s="57"/>
      <c r="BF3406" s="6" t="e">
        <f t="shared" si="159"/>
        <v>#NUM!</v>
      </c>
      <c r="BG3406" t="e">
        <f t="shared" si="160"/>
        <v>#NUM!</v>
      </c>
      <c r="BH3406" t="e">
        <f t="shared" si="161"/>
        <v>#NUM!</v>
      </c>
      <c r="BI3406" t="e">
        <f>VLOOKUP(H3406,Sheet2!$A$1:$B$270,2,FALSE)</f>
        <v>#N/A</v>
      </c>
    </row>
    <row r="3407" spans="15:61">
      <c r="O3407" s="57"/>
      <c r="P3407" s="57"/>
      <c r="AO3407" s="57"/>
      <c r="BA3407" s="57"/>
      <c r="BF3407" s="6" t="e">
        <f t="shared" si="159"/>
        <v>#NUM!</v>
      </c>
      <c r="BG3407" t="e">
        <f t="shared" si="160"/>
        <v>#NUM!</v>
      </c>
      <c r="BH3407" t="e">
        <f t="shared" si="161"/>
        <v>#NUM!</v>
      </c>
      <c r="BI3407" t="e">
        <f>VLOOKUP(H3407,Sheet2!$A$1:$B$270,2,FALSE)</f>
        <v>#N/A</v>
      </c>
    </row>
    <row r="3408" spans="15:61">
      <c r="O3408" s="57"/>
      <c r="P3408" s="57"/>
      <c r="BA3408" s="57"/>
      <c r="BF3408" s="6" t="e">
        <f t="shared" si="159"/>
        <v>#NUM!</v>
      </c>
      <c r="BG3408" t="e">
        <f t="shared" si="160"/>
        <v>#NUM!</v>
      </c>
      <c r="BH3408" t="e">
        <f t="shared" si="161"/>
        <v>#NUM!</v>
      </c>
      <c r="BI3408" t="e">
        <f>VLOOKUP(H3408,Sheet2!$A$1:$B$270,2,FALSE)</f>
        <v>#N/A</v>
      </c>
    </row>
    <row r="3409" spans="15:61">
      <c r="O3409" s="57"/>
      <c r="P3409" s="57"/>
      <c r="AP3409" s="57"/>
      <c r="BA3409" s="57"/>
      <c r="BF3409" s="6" t="e">
        <f t="shared" si="159"/>
        <v>#NUM!</v>
      </c>
      <c r="BG3409" t="e">
        <f t="shared" si="160"/>
        <v>#NUM!</v>
      </c>
      <c r="BH3409" t="e">
        <f t="shared" si="161"/>
        <v>#NUM!</v>
      </c>
      <c r="BI3409" t="e">
        <f>VLOOKUP(H3409,Sheet2!$A$1:$B$270,2,FALSE)</f>
        <v>#N/A</v>
      </c>
    </row>
    <row r="3410" spans="15:61">
      <c r="O3410" s="57"/>
      <c r="P3410" s="57"/>
      <c r="AO3410" s="57"/>
      <c r="AP3410" s="57"/>
      <c r="BA3410" s="57"/>
      <c r="BF3410" s="6" t="e">
        <f t="shared" si="159"/>
        <v>#NUM!</v>
      </c>
      <c r="BG3410" t="e">
        <f t="shared" si="160"/>
        <v>#NUM!</v>
      </c>
      <c r="BH3410" t="e">
        <f t="shared" si="161"/>
        <v>#NUM!</v>
      </c>
      <c r="BI3410" t="e">
        <f>VLOOKUP(H3410,Sheet2!$A$1:$B$270,2,FALSE)</f>
        <v>#N/A</v>
      </c>
    </row>
    <row r="3411" spans="15:61">
      <c r="O3411" s="57"/>
      <c r="P3411" s="57"/>
      <c r="AP3411" s="57"/>
      <c r="BA3411" s="57"/>
      <c r="BF3411" s="6" t="e">
        <f t="shared" si="159"/>
        <v>#NUM!</v>
      </c>
      <c r="BG3411" t="e">
        <f t="shared" si="160"/>
        <v>#NUM!</v>
      </c>
      <c r="BH3411" t="e">
        <f t="shared" si="161"/>
        <v>#NUM!</v>
      </c>
      <c r="BI3411" t="e">
        <f>VLOOKUP(H3411,Sheet2!$A$1:$B$270,2,FALSE)</f>
        <v>#N/A</v>
      </c>
    </row>
    <row r="3412" spans="15:61">
      <c r="O3412" s="57"/>
      <c r="P3412" s="57"/>
      <c r="AP3412" s="57"/>
      <c r="BA3412" s="57"/>
      <c r="BF3412" s="6" t="e">
        <f t="shared" si="159"/>
        <v>#NUM!</v>
      </c>
      <c r="BG3412" t="e">
        <f t="shared" si="160"/>
        <v>#NUM!</v>
      </c>
      <c r="BH3412" t="e">
        <f t="shared" si="161"/>
        <v>#NUM!</v>
      </c>
      <c r="BI3412" t="e">
        <f>VLOOKUP(H3412,Sheet2!$A$1:$B$270,2,FALSE)</f>
        <v>#N/A</v>
      </c>
    </row>
    <row r="3413" spans="15:61">
      <c r="O3413" s="57"/>
      <c r="P3413" s="57"/>
      <c r="AP3413" s="57"/>
      <c r="BA3413" s="57"/>
      <c r="BF3413" s="6" t="e">
        <f t="shared" si="159"/>
        <v>#NUM!</v>
      </c>
      <c r="BG3413" t="e">
        <f t="shared" si="160"/>
        <v>#NUM!</v>
      </c>
      <c r="BH3413" t="e">
        <f t="shared" si="161"/>
        <v>#NUM!</v>
      </c>
      <c r="BI3413" t="e">
        <f>VLOOKUP(H3413,Sheet2!$A$1:$B$270,2,FALSE)</f>
        <v>#N/A</v>
      </c>
    </row>
    <row r="3414" spans="15:61">
      <c r="O3414" s="57"/>
      <c r="P3414" s="57"/>
      <c r="BF3414" s="6" t="e">
        <f t="shared" si="159"/>
        <v>#NUM!</v>
      </c>
      <c r="BG3414" t="e">
        <f t="shared" si="160"/>
        <v>#NUM!</v>
      </c>
      <c r="BH3414" t="e">
        <f t="shared" si="161"/>
        <v>#NUM!</v>
      </c>
      <c r="BI3414" t="e">
        <f>VLOOKUP(H3414,Sheet2!$A$1:$B$270,2,FALSE)</f>
        <v>#N/A</v>
      </c>
    </row>
    <row r="3415" spans="15:61">
      <c r="O3415" s="57"/>
      <c r="P3415" s="57"/>
      <c r="BA3415" s="57"/>
      <c r="BF3415" s="6" t="e">
        <f t="shared" si="159"/>
        <v>#NUM!</v>
      </c>
      <c r="BG3415" t="e">
        <f t="shared" si="160"/>
        <v>#NUM!</v>
      </c>
      <c r="BH3415" t="e">
        <f t="shared" si="161"/>
        <v>#NUM!</v>
      </c>
      <c r="BI3415" t="e">
        <f>VLOOKUP(H3415,Sheet2!$A$1:$B$270,2,FALSE)</f>
        <v>#N/A</v>
      </c>
    </row>
    <row r="3416" spans="15:61">
      <c r="O3416" s="57"/>
      <c r="P3416" s="57"/>
      <c r="AP3416" s="57"/>
      <c r="BA3416" s="57"/>
      <c r="BF3416" s="6" t="e">
        <f t="shared" si="159"/>
        <v>#NUM!</v>
      </c>
      <c r="BG3416" t="e">
        <f t="shared" si="160"/>
        <v>#NUM!</v>
      </c>
      <c r="BH3416" t="e">
        <f t="shared" si="161"/>
        <v>#NUM!</v>
      </c>
      <c r="BI3416" t="e">
        <f>VLOOKUP(H3416,Sheet2!$A$1:$B$270,2,FALSE)</f>
        <v>#N/A</v>
      </c>
    </row>
    <row r="3417" spans="15:61">
      <c r="O3417" s="57"/>
      <c r="P3417" s="57"/>
      <c r="AP3417" s="57"/>
      <c r="BA3417" s="57"/>
      <c r="BF3417" s="6" t="e">
        <f t="shared" si="159"/>
        <v>#NUM!</v>
      </c>
      <c r="BG3417" t="e">
        <f t="shared" si="160"/>
        <v>#NUM!</v>
      </c>
      <c r="BH3417" t="e">
        <f t="shared" si="161"/>
        <v>#NUM!</v>
      </c>
      <c r="BI3417" t="e">
        <f>VLOOKUP(H3417,Sheet2!$A$1:$B$270,2,FALSE)</f>
        <v>#N/A</v>
      </c>
    </row>
    <row r="3418" spans="15:61">
      <c r="O3418" s="57"/>
      <c r="P3418" s="57"/>
      <c r="AO3418" s="57"/>
      <c r="AP3418" s="57"/>
      <c r="BA3418" s="57"/>
      <c r="BF3418" s="6" t="e">
        <f t="shared" si="159"/>
        <v>#NUM!</v>
      </c>
      <c r="BG3418" t="e">
        <f t="shared" si="160"/>
        <v>#NUM!</v>
      </c>
      <c r="BH3418" t="e">
        <f t="shared" si="161"/>
        <v>#NUM!</v>
      </c>
      <c r="BI3418" t="e">
        <f>VLOOKUP(H3418,Sheet2!$A$1:$B$270,2,FALSE)</f>
        <v>#N/A</v>
      </c>
    </row>
    <row r="3419" spans="15:61">
      <c r="O3419" s="57"/>
      <c r="P3419" s="57"/>
      <c r="AO3419" s="57"/>
      <c r="AP3419" s="57"/>
      <c r="BA3419" s="57"/>
      <c r="BF3419" s="6" t="e">
        <f t="shared" si="159"/>
        <v>#NUM!</v>
      </c>
      <c r="BG3419" t="e">
        <f t="shared" si="160"/>
        <v>#NUM!</v>
      </c>
      <c r="BH3419" t="e">
        <f t="shared" si="161"/>
        <v>#NUM!</v>
      </c>
      <c r="BI3419" t="e">
        <f>VLOOKUP(H3419,Sheet2!$A$1:$B$270,2,FALSE)</f>
        <v>#N/A</v>
      </c>
    </row>
    <row r="3420" spans="15:61">
      <c r="O3420" s="57"/>
      <c r="P3420" s="57"/>
      <c r="BA3420" s="57"/>
      <c r="BF3420" s="6" t="e">
        <f t="shared" si="159"/>
        <v>#NUM!</v>
      </c>
      <c r="BG3420" t="e">
        <f t="shared" si="160"/>
        <v>#NUM!</v>
      </c>
      <c r="BH3420" t="e">
        <f t="shared" si="161"/>
        <v>#NUM!</v>
      </c>
      <c r="BI3420" t="e">
        <f>VLOOKUP(H3420,Sheet2!$A$1:$B$270,2,FALSE)</f>
        <v>#N/A</v>
      </c>
    </row>
    <row r="3421" spans="15:61">
      <c r="O3421" s="57"/>
      <c r="P3421" s="57"/>
      <c r="AO3421" s="57"/>
      <c r="BA3421" s="57"/>
      <c r="BF3421" s="6" t="e">
        <f t="shared" si="159"/>
        <v>#NUM!</v>
      </c>
      <c r="BG3421" t="e">
        <f t="shared" si="160"/>
        <v>#NUM!</v>
      </c>
      <c r="BH3421" t="e">
        <f t="shared" si="161"/>
        <v>#NUM!</v>
      </c>
      <c r="BI3421" t="e">
        <f>VLOOKUP(H3421,Sheet2!$A$1:$B$270,2,FALSE)</f>
        <v>#N/A</v>
      </c>
    </row>
    <row r="3422" spans="15:61">
      <c r="O3422" s="57"/>
      <c r="P3422" s="57"/>
      <c r="AP3422" s="57"/>
      <c r="BA3422" s="57"/>
      <c r="BF3422" s="6" t="e">
        <f t="shared" si="159"/>
        <v>#NUM!</v>
      </c>
      <c r="BG3422" t="e">
        <f t="shared" si="160"/>
        <v>#NUM!</v>
      </c>
      <c r="BH3422" t="e">
        <f t="shared" si="161"/>
        <v>#NUM!</v>
      </c>
      <c r="BI3422" t="e">
        <f>VLOOKUP(H3422,Sheet2!$A$1:$B$270,2,FALSE)</f>
        <v>#N/A</v>
      </c>
    </row>
    <row r="3423" spans="15:61">
      <c r="O3423" s="57"/>
      <c r="P3423" s="57"/>
      <c r="AO3423" s="57"/>
      <c r="AP3423" s="57"/>
      <c r="BA3423" s="57"/>
      <c r="BF3423" s="6" t="e">
        <f t="shared" si="159"/>
        <v>#NUM!</v>
      </c>
      <c r="BG3423" t="e">
        <f t="shared" si="160"/>
        <v>#NUM!</v>
      </c>
      <c r="BH3423" t="e">
        <f t="shared" si="161"/>
        <v>#NUM!</v>
      </c>
      <c r="BI3423" t="e">
        <f>VLOOKUP(H3423,Sheet2!$A$1:$B$270,2,FALSE)</f>
        <v>#N/A</v>
      </c>
    </row>
    <row r="3424" spans="15:61">
      <c r="O3424" s="57"/>
      <c r="P3424" s="57"/>
      <c r="BA3424" s="57"/>
      <c r="BF3424" s="6" t="e">
        <f t="shared" si="159"/>
        <v>#NUM!</v>
      </c>
      <c r="BG3424" t="e">
        <f t="shared" si="160"/>
        <v>#NUM!</v>
      </c>
      <c r="BH3424" t="e">
        <f t="shared" si="161"/>
        <v>#NUM!</v>
      </c>
      <c r="BI3424" t="e">
        <f>VLOOKUP(H3424,Sheet2!$A$1:$B$270,2,FALSE)</f>
        <v>#N/A</v>
      </c>
    </row>
    <row r="3425" spans="15:61">
      <c r="O3425" s="57"/>
      <c r="P3425" s="57"/>
      <c r="AP3425" s="57"/>
      <c r="BA3425" s="57"/>
      <c r="BF3425" s="6" t="e">
        <f t="shared" si="159"/>
        <v>#NUM!</v>
      </c>
      <c r="BG3425" t="e">
        <f t="shared" si="160"/>
        <v>#NUM!</v>
      </c>
      <c r="BH3425" t="e">
        <f t="shared" si="161"/>
        <v>#NUM!</v>
      </c>
      <c r="BI3425" t="e">
        <f>VLOOKUP(H3425,Sheet2!$A$1:$B$270,2,FALSE)</f>
        <v>#N/A</v>
      </c>
    </row>
    <row r="3426" spans="15:61">
      <c r="O3426" s="57"/>
      <c r="P3426" s="57"/>
      <c r="AP3426" s="57"/>
      <c r="BA3426" s="57"/>
      <c r="BF3426" s="6" t="e">
        <f t="shared" si="159"/>
        <v>#NUM!</v>
      </c>
      <c r="BG3426" t="e">
        <f t="shared" si="160"/>
        <v>#NUM!</v>
      </c>
      <c r="BH3426" t="e">
        <f t="shared" si="161"/>
        <v>#NUM!</v>
      </c>
      <c r="BI3426" t="e">
        <f>VLOOKUP(H3426,Sheet2!$A$1:$B$270,2,FALSE)</f>
        <v>#N/A</v>
      </c>
    </row>
    <row r="3427" spans="15:61">
      <c r="O3427" s="57"/>
      <c r="P3427" s="57"/>
      <c r="BA3427" s="57"/>
      <c r="BF3427" s="6" t="e">
        <f t="shared" si="159"/>
        <v>#NUM!</v>
      </c>
      <c r="BG3427" t="e">
        <f t="shared" si="160"/>
        <v>#NUM!</v>
      </c>
      <c r="BH3427" t="e">
        <f t="shared" si="161"/>
        <v>#NUM!</v>
      </c>
      <c r="BI3427" t="e">
        <f>VLOOKUP(H3427,Sheet2!$A$1:$B$270,2,FALSE)</f>
        <v>#N/A</v>
      </c>
    </row>
    <row r="3428" spans="15:61">
      <c r="O3428" s="57"/>
      <c r="P3428" s="57"/>
      <c r="AO3428" s="57"/>
      <c r="BA3428" s="57"/>
      <c r="BF3428" s="6" t="e">
        <f t="shared" si="159"/>
        <v>#NUM!</v>
      </c>
      <c r="BG3428" t="e">
        <f t="shared" si="160"/>
        <v>#NUM!</v>
      </c>
      <c r="BH3428" t="e">
        <f t="shared" si="161"/>
        <v>#NUM!</v>
      </c>
      <c r="BI3428" t="e">
        <f>VLOOKUP(H3428,Sheet2!$A$1:$B$270,2,FALSE)</f>
        <v>#N/A</v>
      </c>
    </row>
    <row r="3429" spans="15:61">
      <c r="O3429" s="57"/>
      <c r="P3429" s="57"/>
      <c r="AO3429" s="57"/>
      <c r="AP3429" s="57"/>
      <c r="BA3429" s="57"/>
      <c r="BF3429" s="6" t="e">
        <f t="shared" si="159"/>
        <v>#NUM!</v>
      </c>
      <c r="BG3429" t="e">
        <f t="shared" si="160"/>
        <v>#NUM!</v>
      </c>
      <c r="BH3429" t="e">
        <f t="shared" si="161"/>
        <v>#NUM!</v>
      </c>
      <c r="BI3429" t="e">
        <f>VLOOKUP(H3429,Sheet2!$A$1:$B$270,2,FALSE)</f>
        <v>#N/A</v>
      </c>
    </row>
    <row r="3430" spans="15:61">
      <c r="O3430" s="57"/>
      <c r="P3430" s="57"/>
      <c r="AO3430" s="57"/>
      <c r="AP3430" s="57"/>
      <c r="BA3430" s="57"/>
      <c r="BF3430" s="6" t="e">
        <f t="shared" si="159"/>
        <v>#NUM!</v>
      </c>
      <c r="BG3430" t="e">
        <f t="shared" si="160"/>
        <v>#NUM!</v>
      </c>
      <c r="BH3430" t="e">
        <f t="shared" si="161"/>
        <v>#NUM!</v>
      </c>
      <c r="BI3430" t="e">
        <f>VLOOKUP(H3430,Sheet2!$A$1:$B$270,2,FALSE)</f>
        <v>#N/A</v>
      </c>
    </row>
    <row r="3431" spans="15:61">
      <c r="O3431" s="57"/>
      <c r="P3431" s="57"/>
      <c r="BA3431" s="57"/>
      <c r="BF3431" s="6" t="e">
        <f t="shared" si="159"/>
        <v>#NUM!</v>
      </c>
      <c r="BG3431" t="e">
        <f t="shared" si="160"/>
        <v>#NUM!</v>
      </c>
      <c r="BH3431" t="e">
        <f t="shared" si="161"/>
        <v>#NUM!</v>
      </c>
      <c r="BI3431" t="e">
        <f>VLOOKUP(H3431,Sheet2!$A$1:$B$270,2,FALSE)</f>
        <v>#N/A</v>
      </c>
    </row>
    <row r="3432" spans="15:61">
      <c r="O3432" s="57"/>
      <c r="P3432" s="57"/>
      <c r="AO3432" s="57"/>
      <c r="AP3432" s="57"/>
      <c r="BA3432" s="57"/>
      <c r="BF3432" s="6" t="e">
        <f t="shared" si="159"/>
        <v>#NUM!</v>
      </c>
      <c r="BG3432" t="e">
        <f t="shared" si="160"/>
        <v>#NUM!</v>
      </c>
      <c r="BH3432" t="e">
        <f t="shared" si="161"/>
        <v>#NUM!</v>
      </c>
      <c r="BI3432" t="e">
        <f>VLOOKUP(H3432,Sheet2!$A$1:$B$270,2,FALSE)</f>
        <v>#N/A</v>
      </c>
    </row>
    <row r="3433" spans="15:61">
      <c r="O3433" s="57"/>
      <c r="P3433" s="57"/>
      <c r="BA3433" s="57"/>
      <c r="BF3433" s="6" t="e">
        <f t="shared" si="159"/>
        <v>#NUM!</v>
      </c>
      <c r="BG3433" t="e">
        <f t="shared" si="160"/>
        <v>#NUM!</v>
      </c>
      <c r="BH3433" t="e">
        <f t="shared" si="161"/>
        <v>#NUM!</v>
      </c>
      <c r="BI3433" t="e">
        <f>VLOOKUP(H3433,Sheet2!$A$1:$B$270,2,FALSE)</f>
        <v>#N/A</v>
      </c>
    </row>
    <row r="3434" spans="15:61">
      <c r="O3434" s="57"/>
      <c r="P3434" s="57"/>
      <c r="AO3434" s="57"/>
      <c r="AP3434" s="57"/>
      <c r="BA3434" s="57"/>
      <c r="BF3434" s="6" t="e">
        <f t="shared" si="159"/>
        <v>#NUM!</v>
      </c>
      <c r="BG3434" t="e">
        <f t="shared" si="160"/>
        <v>#NUM!</v>
      </c>
      <c r="BH3434" t="e">
        <f t="shared" si="161"/>
        <v>#NUM!</v>
      </c>
      <c r="BI3434" t="e">
        <f>VLOOKUP(H3434,Sheet2!$A$1:$B$270,2,FALSE)</f>
        <v>#N/A</v>
      </c>
    </row>
    <row r="3435" spans="15:61">
      <c r="O3435" s="57"/>
      <c r="P3435" s="57"/>
      <c r="AP3435" s="57"/>
      <c r="BA3435" s="57"/>
      <c r="BF3435" s="6" t="e">
        <f t="shared" si="159"/>
        <v>#NUM!</v>
      </c>
      <c r="BG3435" t="e">
        <f t="shared" si="160"/>
        <v>#NUM!</v>
      </c>
      <c r="BH3435" t="e">
        <f t="shared" si="161"/>
        <v>#NUM!</v>
      </c>
      <c r="BI3435" t="e">
        <f>VLOOKUP(H3435,Sheet2!$A$1:$B$270,2,FALSE)</f>
        <v>#N/A</v>
      </c>
    </row>
    <row r="3436" spans="15:61">
      <c r="O3436" s="57"/>
      <c r="P3436" s="57"/>
      <c r="AO3436" s="57"/>
      <c r="BA3436" s="57"/>
      <c r="BF3436" s="6" t="e">
        <f t="shared" si="159"/>
        <v>#NUM!</v>
      </c>
      <c r="BG3436" t="e">
        <f t="shared" si="160"/>
        <v>#NUM!</v>
      </c>
      <c r="BH3436" t="e">
        <f t="shared" si="161"/>
        <v>#NUM!</v>
      </c>
      <c r="BI3436" t="e">
        <f>VLOOKUP(H3436,Sheet2!$A$1:$B$270,2,FALSE)</f>
        <v>#N/A</v>
      </c>
    </row>
    <row r="3437" spans="15:61">
      <c r="O3437" s="57"/>
      <c r="P3437" s="57"/>
      <c r="AO3437" s="57"/>
      <c r="AP3437" s="57"/>
      <c r="BA3437" s="57"/>
      <c r="BF3437" s="6" t="e">
        <f t="shared" si="159"/>
        <v>#NUM!</v>
      </c>
      <c r="BG3437" t="e">
        <f t="shared" si="160"/>
        <v>#NUM!</v>
      </c>
      <c r="BH3437" t="e">
        <f t="shared" si="161"/>
        <v>#NUM!</v>
      </c>
      <c r="BI3437" t="e">
        <f>VLOOKUP(H3437,Sheet2!$A$1:$B$270,2,FALSE)</f>
        <v>#N/A</v>
      </c>
    </row>
    <row r="3438" spans="15:61">
      <c r="O3438" s="57"/>
      <c r="P3438" s="57"/>
      <c r="AO3438" s="57"/>
      <c r="AP3438" s="57"/>
      <c r="BA3438" s="57"/>
      <c r="BF3438" s="6" t="e">
        <f t="shared" si="159"/>
        <v>#NUM!</v>
      </c>
      <c r="BG3438" t="e">
        <f t="shared" si="160"/>
        <v>#NUM!</v>
      </c>
      <c r="BH3438" t="e">
        <f t="shared" si="161"/>
        <v>#NUM!</v>
      </c>
      <c r="BI3438" t="e">
        <f>VLOOKUP(H3438,Sheet2!$A$1:$B$270,2,FALSE)</f>
        <v>#N/A</v>
      </c>
    </row>
    <row r="3439" spans="15:61">
      <c r="O3439" s="57"/>
      <c r="P3439" s="57"/>
      <c r="AP3439" s="57"/>
      <c r="BA3439" s="57"/>
      <c r="BF3439" s="6" t="e">
        <f t="shared" si="159"/>
        <v>#NUM!</v>
      </c>
      <c r="BG3439" t="e">
        <f t="shared" si="160"/>
        <v>#NUM!</v>
      </c>
      <c r="BH3439" t="e">
        <f t="shared" si="161"/>
        <v>#NUM!</v>
      </c>
      <c r="BI3439" t="e">
        <f>VLOOKUP(H3439,Sheet2!$A$1:$B$270,2,FALSE)</f>
        <v>#N/A</v>
      </c>
    </row>
    <row r="3440" spans="15:61">
      <c r="O3440" s="57"/>
      <c r="P3440" s="57"/>
      <c r="AP3440" s="57"/>
      <c r="BA3440" s="57"/>
      <c r="BF3440" s="6" t="e">
        <f t="shared" si="159"/>
        <v>#NUM!</v>
      </c>
      <c r="BG3440" t="e">
        <f t="shared" si="160"/>
        <v>#NUM!</v>
      </c>
      <c r="BH3440" t="e">
        <f t="shared" si="161"/>
        <v>#NUM!</v>
      </c>
      <c r="BI3440" t="e">
        <f>VLOOKUP(H3440,Sheet2!$A$1:$B$270,2,FALSE)</f>
        <v>#N/A</v>
      </c>
    </row>
    <row r="3441" spans="15:61">
      <c r="O3441" s="57"/>
      <c r="P3441" s="57"/>
      <c r="AP3441" s="57"/>
      <c r="BA3441" s="57"/>
      <c r="BF3441" s="6" t="e">
        <f t="shared" si="159"/>
        <v>#NUM!</v>
      </c>
      <c r="BG3441" t="e">
        <f t="shared" si="160"/>
        <v>#NUM!</v>
      </c>
      <c r="BH3441" t="e">
        <f t="shared" si="161"/>
        <v>#NUM!</v>
      </c>
      <c r="BI3441" t="e">
        <f>VLOOKUP(H3441,Sheet2!$A$1:$B$270,2,FALSE)</f>
        <v>#N/A</v>
      </c>
    </row>
    <row r="3442" spans="15:61">
      <c r="O3442" s="57"/>
      <c r="P3442" s="57"/>
      <c r="AP3442" s="57"/>
      <c r="BA3442" s="57"/>
      <c r="BF3442" s="6" t="e">
        <f t="shared" si="159"/>
        <v>#NUM!</v>
      </c>
      <c r="BG3442" t="e">
        <f t="shared" si="160"/>
        <v>#NUM!</v>
      </c>
      <c r="BH3442" t="e">
        <f t="shared" si="161"/>
        <v>#NUM!</v>
      </c>
      <c r="BI3442" t="e">
        <f>VLOOKUP(H3442,Sheet2!$A$1:$B$270,2,FALSE)</f>
        <v>#N/A</v>
      </c>
    </row>
    <row r="3443" spans="15:61">
      <c r="O3443" s="57"/>
      <c r="P3443" s="57"/>
      <c r="AP3443" s="57"/>
      <c r="BA3443" s="57"/>
      <c r="BF3443" s="6" t="e">
        <f t="shared" si="159"/>
        <v>#NUM!</v>
      </c>
      <c r="BG3443" t="e">
        <f t="shared" si="160"/>
        <v>#NUM!</v>
      </c>
      <c r="BH3443" t="e">
        <f t="shared" si="161"/>
        <v>#NUM!</v>
      </c>
      <c r="BI3443" t="e">
        <f>VLOOKUP(H3443,Sheet2!$A$1:$B$270,2,FALSE)</f>
        <v>#N/A</v>
      </c>
    </row>
    <row r="3444" spans="15:61">
      <c r="O3444" s="57"/>
      <c r="P3444" s="57"/>
      <c r="AO3444" s="57"/>
      <c r="AP3444" s="57"/>
      <c r="BA3444" s="57"/>
      <c r="BF3444" s="6" t="e">
        <f t="shared" si="159"/>
        <v>#NUM!</v>
      </c>
      <c r="BG3444" t="e">
        <f t="shared" si="160"/>
        <v>#NUM!</v>
      </c>
      <c r="BH3444" t="e">
        <f t="shared" si="161"/>
        <v>#NUM!</v>
      </c>
      <c r="BI3444" t="e">
        <f>VLOOKUP(H3444,Sheet2!$A$1:$B$270,2,FALSE)</f>
        <v>#N/A</v>
      </c>
    </row>
    <row r="3445" spans="15:61">
      <c r="O3445" s="57"/>
      <c r="P3445" s="57"/>
      <c r="AP3445" s="57"/>
      <c r="BA3445" s="57"/>
      <c r="BF3445" s="6" t="e">
        <f t="shared" si="159"/>
        <v>#NUM!</v>
      </c>
      <c r="BG3445" t="e">
        <f t="shared" si="160"/>
        <v>#NUM!</v>
      </c>
      <c r="BH3445" t="e">
        <f t="shared" si="161"/>
        <v>#NUM!</v>
      </c>
      <c r="BI3445" t="e">
        <f>VLOOKUP(H3445,Sheet2!$A$1:$B$270,2,FALSE)</f>
        <v>#N/A</v>
      </c>
    </row>
    <row r="3446" spans="15:61">
      <c r="O3446" s="57"/>
      <c r="P3446" s="57"/>
      <c r="AP3446" s="57"/>
      <c r="BA3446" s="57"/>
      <c r="BF3446" s="6" t="e">
        <f t="shared" si="159"/>
        <v>#NUM!</v>
      </c>
      <c r="BG3446" t="e">
        <f t="shared" si="160"/>
        <v>#NUM!</v>
      </c>
      <c r="BH3446" t="e">
        <f t="shared" si="161"/>
        <v>#NUM!</v>
      </c>
      <c r="BI3446" t="e">
        <f>VLOOKUP(H3446,Sheet2!$A$1:$B$270,2,FALSE)</f>
        <v>#N/A</v>
      </c>
    </row>
    <row r="3447" spans="15:61">
      <c r="O3447" s="57"/>
      <c r="P3447" s="57"/>
      <c r="AO3447" s="57"/>
      <c r="AP3447" s="57"/>
      <c r="BA3447" s="57"/>
      <c r="BF3447" s="6" t="e">
        <f t="shared" si="159"/>
        <v>#NUM!</v>
      </c>
      <c r="BG3447" t="e">
        <f t="shared" si="160"/>
        <v>#NUM!</v>
      </c>
      <c r="BH3447" t="e">
        <f t="shared" si="161"/>
        <v>#NUM!</v>
      </c>
      <c r="BI3447" t="e">
        <f>VLOOKUP(H3447,Sheet2!$A$1:$B$270,2,FALSE)</f>
        <v>#N/A</v>
      </c>
    </row>
    <row r="3448" spans="15:61">
      <c r="O3448" s="57"/>
      <c r="P3448" s="57"/>
      <c r="AP3448" s="57"/>
      <c r="BA3448" s="57"/>
      <c r="BF3448" s="6" t="e">
        <f t="shared" si="159"/>
        <v>#NUM!</v>
      </c>
      <c r="BG3448" t="e">
        <f t="shared" si="160"/>
        <v>#NUM!</v>
      </c>
      <c r="BH3448" t="e">
        <f t="shared" si="161"/>
        <v>#NUM!</v>
      </c>
      <c r="BI3448" t="e">
        <f>VLOOKUP(H3448,Sheet2!$A$1:$B$270,2,FALSE)</f>
        <v>#N/A</v>
      </c>
    </row>
    <row r="3449" spans="15:61">
      <c r="O3449" s="57"/>
      <c r="P3449" s="57"/>
      <c r="AP3449" s="57"/>
      <c r="BA3449" s="57"/>
      <c r="BF3449" s="6" t="e">
        <f t="shared" si="159"/>
        <v>#NUM!</v>
      </c>
      <c r="BG3449" t="e">
        <f t="shared" si="160"/>
        <v>#NUM!</v>
      </c>
      <c r="BH3449" t="e">
        <f t="shared" si="161"/>
        <v>#NUM!</v>
      </c>
      <c r="BI3449" t="e">
        <f>VLOOKUP(H3449,Sheet2!$A$1:$B$270,2,FALSE)</f>
        <v>#N/A</v>
      </c>
    </row>
    <row r="3450" spans="15:61">
      <c r="O3450" s="57"/>
      <c r="P3450" s="57"/>
      <c r="AP3450" s="57"/>
      <c r="BA3450" s="57"/>
      <c r="BF3450" s="6" t="e">
        <f t="shared" si="159"/>
        <v>#NUM!</v>
      </c>
      <c r="BG3450" t="e">
        <f t="shared" si="160"/>
        <v>#NUM!</v>
      </c>
      <c r="BH3450" t="e">
        <f t="shared" si="161"/>
        <v>#NUM!</v>
      </c>
      <c r="BI3450" t="e">
        <f>VLOOKUP(H3450,Sheet2!$A$1:$B$270,2,FALSE)</f>
        <v>#N/A</v>
      </c>
    </row>
    <row r="3451" spans="15:61">
      <c r="O3451" s="57"/>
      <c r="P3451" s="57"/>
      <c r="AO3451" s="57"/>
      <c r="AP3451" s="57"/>
      <c r="BA3451" s="57"/>
      <c r="BF3451" s="6" t="e">
        <f t="shared" si="159"/>
        <v>#NUM!</v>
      </c>
      <c r="BG3451" t="e">
        <f t="shared" si="160"/>
        <v>#NUM!</v>
      </c>
      <c r="BH3451" t="e">
        <f t="shared" si="161"/>
        <v>#NUM!</v>
      </c>
      <c r="BI3451" t="e">
        <f>VLOOKUP(H3451,Sheet2!$A$1:$B$270,2,FALSE)</f>
        <v>#N/A</v>
      </c>
    </row>
    <row r="3452" spans="15:61">
      <c r="O3452" s="57"/>
      <c r="P3452" s="57"/>
      <c r="AO3452" s="57"/>
      <c r="BA3452" s="57"/>
      <c r="BF3452" s="6" t="e">
        <f t="shared" si="159"/>
        <v>#NUM!</v>
      </c>
      <c r="BG3452" t="e">
        <f t="shared" si="160"/>
        <v>#NUM!</v>
      </c>
      <c r="BH3452" t="e">
        <f t="shared" si="161"/>
        <v>#NUM!</v>
      </c>
      <c r="BI3452" t="e">
        <f>VLOOKUP(H3452,Sheet2!$A$1:$B$270,2,FALSE)</f>
        <v>#N/A</v>
      </c>
    </row>
    <row r="3453" spans="15:61">
      <c r="O3453" s="57"/>
      <c r="P3453" s="57"/>
      <c r="AP3453" s="57"/>
      <c r="BA3453" s="57"/>
      <c r="BF3453" s="6" t="e">
        <f t="shared" si="159"/>
        <v>#NUM!</v>
      </c>
      <c r="BG3453" t="e">
        <f t="shared" si="160"/>
        <v>#NUM!</v>
      </c>
      <c r="BH3453" t="e">
        <f t="shared" si="161"/>
        <v>#NUM!</v>
      </c>
      <c r="BI3453" t="e">
        <f>VLOOKUP(H3453,Sheet2!$A$1:$B$270,2,FALSE)</f>
        <v>#N/A</v>
      </c>
    </row>
    <row r="3454" spans="15:61">
      <c r="O3454" s="57"/>
      <c r="P3454" s="57"/>
      <c r="AP3454" s="57"/>
      <c r="BA3454" s="57"/>
      <c r="BF3454" s="6" t="e">
        <f t="shared" si="159"/>
        <v>#NUM!</v>
      </c>
      <c r="BG3454" t="e">
        <f t="shared" si="160"/>
        <v>#NUM!</v>
      </c>
      <c r="BH3454" t="e">
        <f t="shared" si="161"/>
        <v>#NUM!</v>
      </c>
      <c r="BI3454" t="e">
        <f>VLOOKUP(H3454,Sheet2!$A$1:$B$270,2,FALSE)</f>
        <v>#N/A</v>
      </c>
    </row>
    <row r="3455" spans="15:61">
      <c r="O3455" s="57"/>
      <c r="P3455" s="57"/>
      <c r="AP3455" s="57"/>
      <c r="BA3455" s="57"/>
      <c r="BF3455" s="6" t="e">
        <f t="shared" si="159"/>
        <v>#NUM!</v>
      </c>
      <c r="BG3455" t="e">
        <f t="shared" si="160"/>
        <v>#NUM!</v>
      </c>
      <c r="BH3455" t="e">
        <f t="shared" si="161"/>
        <v>#NUM!</v>
      </c>
      <c r="BI3455" t="e">
        <f>VLOOKUP(H3455,Sheet2!$A$1:$B$270,2,FALSE)</f>
        <v>#N/A</v>
      </c>
    </row>
    <row r="3456" spans="15:61">
      <c r="O3456" s="57"/>
      <c r="P3456" s="57"/>
      <c r="AO3456" s="57"/>
      <c r="AP3456" s="57"/>
      <c r="BA3456" s="57"/>
      <c r="BF3456" s="6" t="e">
        <f t="shared" si="159"/>
        <v>#NUM!</v>
      </c>
      <c r="BG3456" t="e">
        <f t="shared" si="160"/>
        <v>#NUM!</v>
      </c>
      <c r="BH3456" t="e">
        <f t="shared" si="161"/>
        <v>#NUM!</v>
      </c>
      <c r="BI3456" t="e">
        <f>VLOOKUP(H3456,Sheet2!$A$1:$B$270,2,FALSE)</f>
        <v>#N/A</v>
      </c>
    </row>
    <row r="3457" spans="15:61">
      <c r="O3457" s="57"/>
      <c r="P3457" s="57"/>
      <c r="AP3457" s="57"/>
      <c r="BA3457" s="57"/>
      <c r="BF3457" s="6" t="e">
        <f t="shared" si="159"/>
        <v>#NUM!</v>
      </c>
      <c r="BG3457" t="e">
        <f t="shared" si="160"/>
        <v>#NUM!</v>
      </c>
      <c r="BH3457" t="e">
        <f t="shared" si="161"/>
        <v>#NUM!</v>
      </c>
      <c r="BI3457" t="e">
        <f>VLOOKUP(H3457,Sheet2!$A$1:$B$270,2,FALSE)</f>
        <v>#N/A</v>
      </c>
    </row>
    <row r="3458" spans="15:61">
      <c r="O3458" s="57"/>
      <c r="P3458" s="57"/>
      <c r="AO3458" s="57"/>
      <c r="AP3458" s="57"/>
      <c r="BA3458" s="57"/>
      <c r="BF3458" s="6" t="e">
        <f t="shared" si="159"/>
        <v>#NUM!</v>
      </c>
      <c r="BG3458" t="e">
        <f t="shared" si="160"/>
        <v>#NUM!</v>
      </c>
      <c r="BH3458" t="e">
        <f t="shared" si="161"/>
        <v>#NUM!</v>
      </c>
      <c r="BI3458" t="e">
        <f>VLOOKUP(H3458,Sheet2!$A$1:$B$270,2,FALSE)</f>
        <v>#N/A</v>
      </c>
    </row>
    <row r="3459" spans="15:61">
      <c r="O3459" s="57"/>
      <c r="P3459" s="57"/>
      <c r="AP3459" s="57"/>
      <c r="BA3459" s="57"/>
      <c r="BF3459" s="6" t="e">
        <f t="shared" ref="BF3459:BF3522" si="162">DATE(BC3459,BD3459,BE3459)</f>
        <v>#NUM!</v>
      </c>
      <c r="BG3459" t="e">
        <f t="shared" ref="BG3459:BG3522" si="163">BF3459-BA3459</f>
        <v>#NUM!</v>
      </c>
      <c r="BH3459" t="e">
        <f t="shared" ref="BH3459:BH3522" si="164">IF(BG3459=1,"COMPLY",IF(BG3459&lt;1,"COMPLY","NOT COMPLY"))</f>
        <v>#NUM!</v>
      </c>
      <c r="BI3459" t="e">
        <f>VLOOKUP(H3459,Sheet2!$A$1:$B$270,2,FALSE)</f>
        <v>#N/A</v>
      </c>
    </row>
    <row r="3460" spans="15:61">
      <c r="O3460" s="57"/>
      <c r="P3460" s="57"/>
      <c r="AP3460" s="57"/>
      <c r="BA3460" s="57"/>
      <c r="BF3460" s="6" t="e">
        <f t="shared" si="162"/>
        <v>#NUM!</v>
      </c>
      <c r="BG3460" t="e">
        <f t="shared" si="163"/>
        <v>#NUM!</v>
      </c>
      <c r="BH3460" t="e">
        <f t="shared" si="164"/>
        <v>#NUM!</v>
      </c>
      <c r="BI3460" t="e">
        <f>VLOOKUP(H3460,Sheet2!$A$1:$B$270,2,FALSE)</f>
        <v>#N/A</v>
      </c>
    </row>
    <row r="3461" spans="15:61">
      <c r="O3461" s="57"/>
      <c r="P3461" s="57"/>
      <c r="AP3461" s="57"/>
      <c r="BA3461" s="57"/>
      <c r="BF3461" s="6" t="e">
        <f t="shared" si="162"/>
        <v>#NUM!</v>
      </c>
      <c r="BG3461" t="e">
        <f t="shared" si="163"/>
        <v>#NUM!</v>
      </c>
      <c r="BH3461" t="e">
        <f t="shared" si="164"/>
        <v>#NUM!</v>
      </c>
      <c r="BI3461" t="e">
        <f>VLOOKUP(H3461,Sheet2!$A$1:$B$270,2,FALSE)</f>
        <v>#N/A</v>
      </c>
    </row>
    <row r="3462" spans="15:61">
      <c r="O3462" s="57"/>
      <c r="P3462" s="57"/>
      <c r="BA3462" s="57"/>
      <c r="BF3462" s="6" t="e">
        <f t="shared" si="162"/>
        <v>#NUM!</v>
      </c>
      <c r="BG3462" t="e">
        <f t="shared" si="163"/>
        <v>#NUM!</v>
      </c>
      <c r="BH3462" t="e">
        <f t="shared" si="164"/>
        <v>#NUM!</v>
      </c>
      <c r="BI3462" t="e">
        <f>VLOOKUP(H3462,Sheet2!$A$1:$B$270,2,FALSE)</f>
        <v>#N/A</v>
      </c>
    </row>
    <row r="3463" spans="15:61">
      <c r="O3463" s="57"/>
      <c r="P3463" s="57"/>
      <c r="AO3463" s="57"/>
      <c r="AP3463" s="57"/>
      <c r="BA3463" s="57"/>
      <c r="BF3463" s="6" t="e">
        <f t="shared" si="162"/>
        <v>#NUM!</v>
      </c>
      <c r="BG3463" t="e">
        <f t="shared" si="163"/>
        <v>#NUM!</v>
      </c>
      <c r="BH3463" t="e">
        <f t="shared" si="164"/>
        <v>#NUM!</v>
      </c>
      <c r="BI3463" t="e">
        <f>VLOOKUP(H3463,Sheet2!$A$1:$B$270,2,FALSE)</f>
        <v>#N/A</v>
      </c>
    </row>
    <row r="3464" spans="15:61">
      <c r="O3464" s="57"/>
      <c r="P3464" s="57"/>
      <c r="AP3464" s="57"/>
      <c r="BA3464" s="57"/>
      <c r="BF3464" s="6" t="e">
        <f t="shared" si="162"/>
        <v>#NUM!</v>
      </c>
      <c r="BG3464" t="e">
        <f t="shared" si="163"/>
        <v>#NUM!</v>
      </c>
      <c r="BH3464" t="e">
        <f t="shared" si="164"/>
        <v>#NUM!</v>
      </c>
      <c r="BI3464" t="e">
        <f>VLOOKUP(H3464,Sheet2!$A$1:$B$270,2,FALSE)</f>
        <v>#N/A</v>
      </c>
    </row>
    <row r="3465" spans="15:61">
      <c r="O3465" s="57"/>
      <c r="P3465" s="57"/>
      <c r="AP3465" s="57"/>
      <c r="BA3465" s="57"/>
      <c r="BF3465" s="6" t="e">
        <f t="shared" si="162"/>
        <v>#NUM!</v>
      </c>
      <c r="BG3465" t="e">
        <f t="shared" si="163"/>
        <v>#NUM!</v>
      </c>
      <c r="BH3465" t="e">
        <f t="shared" si="164"/>
        <v>#NUM!</v>
      </c>
      <c r="BI3465" t="e">
        <f>VLOOKUP(H3465,Sheet2!$A$1:$B$270,2,FALSE)</f>
        <v>#N/A</v>
      </c>
    </row>
    <row r="3466" spans="15:61">
      <c r="O3466" s="57"/>
      <c r="P3466" s="57"/>
      <c r="AP3466" s="57"/>
      <c r="BA3466" s="57"/>
      <c r="BF3466" s="6" t="e">
        <f t="shared" si="162"/>
        <v>#NUM!</v>
      </c>
      <c r="BG3466" t="e">
        <f t="shared" si="163"/>
        <v>#NUM!</v>
      </c>
      <c r="BH3466" t="e">
        <f t="shared" si="164"/>
        <v>#NUM!</v>
      </c>
      <c r="BI3466" t="e">
        <f>VLOOKUP(H3466,Sheet2!$A$1:$B$270,2,FALSE)</f>
        <v>#N/A</v>
      </c>
    </row>
    <row r="3467" spans="15:61">
      <c r="O3467" s="57"/>
      <c r="P3467" s="57"/>
      <c r="AP3467" s="57"/>
      <c r="BA3467" s="57"/>
      <c r="BF3467" s="6" t="e">
        <f t="shared" si="162"/>
        <v>#NUM!</v>
      </c>
      <c r="BG3467" t="e">
        <f t="shared" si="163"/>
        <v>#NUM!</v>
      </c>
      <c r="BH3467" t="e">
        <f t="shared" si="164"/>
        <v>#NUM!</v>
      </c>
      <c r="BI3467" t="e">
        <f>VLOOKUP(H3467,Sheet2!$A$1:$B$270,2,FALSE)</f>
        <v>#N/A</v>
      </c>
    </row>
    <row r="3468" spans="15:61">
      <c r="O3468" s="57"/>
      <c r="P3468" s="57"/>
      <c r="AP3468" s="57"/>
      <c r="BA3468" s="57"/>
      <c r="BF3468" s="6" t="e">
        <f t="shared" si="162"/>
        <v>#NUM!</v>
      </c>
      <c r="BG3468" t="e">
        <f t="shared" si="163"/>
        <v>#NUM!</v>
      </c>
      <c r="BH3468" t="e">
        <f t="shared" si="164"/>
        <v>#NUM!</v>
      </c>
      <c r="BI3468" t="e">
        <f>VLOOKUP(H3468,Sheet2!$A$1:$B$270,2,FALSE)</f>
        <v>#N/A</v>
      </c>
    </row>
    <row r="3469" spans="15:61">
      <c r="O3469" s="57"/>
      <c r="P3469" s="57"/>
      <c r="AP3469" s="57"/>
      <c r="BA3469" s="57"/>
      <c r="BF3469" s="6" t="e">
        <f t="shared" si="162"/>
        <v>#NUM!</v>
      </c>
      <c r="BG3469" t="e">
        <f t="shared" si="163"/>
        <v>#NUM!</v>
      </c>
      <c r="BH3469" t="e">
        <f t="shared" si="164"/>
        <v>#NUM!</v>
      </c>
      <c r="BI3469" t="e">
        <f>VLOOKUP(H3469,Sheet2!$A$1:$B$270,2,FALSE)</f>
        <v>#N/A</v>
      </c>
    </row>
    <row r="3470" spans="15:61">
      <c r="O3470" s="57"/>
      <c r="P3470" s="57"/>
      <c r="AP3470" s="57"/>
      <c r="BA3470" s="57"/>
      <c r="BF3470" s="6" t="e">
        <f t="shared" si="162"/>
        <v>#NUM!</v>
      </c>
      <c r="BG3470" t="e">
        <f t="shared" si="163"/>
        <v>#NUM!</v>
      </c>
      <c r="BH3470" t="e">
        <f t="shared" si="164"/>
        <v>#NUM!</v>
      </c>
      <c r="BI3470" t="e">
        <f>VLOOKUP(H3470,Sheet2!$A$1:$B$270,2,FALSE)</f>
        <v>#N/A</v>
      </c>
    </row>
    <row r="3471" spans="15:61">
      <c r="O3471" s="57"/>
      <c r="P3471" s="57"/>
      <c r="AP3471" s="57"/>
      <c r="BA3471" s="57"/>
      <c r="BF3471" s="6" t="e">
        <f t="shared" si="162"/>
        <v>#NUM!</v>
      </c>
      <c r="BG3471" t="e">
        <f t="shared" si="163"/>
        <v>#NUM!</v>
      </c>
      <c r="BH3471" t="e">
        <f t="shared" si="164"/>
        <v>#NUM!</v>
      </c>
      <c r="BI3471" t="e">
        <f>VLOOKUP(H3471,Sheet2!$A$1:$B$270,2,FALSE)</f>
        <v>#N/A</v>
      </c>
    </row>
    <row r="3472" spans="15:61">
      <c r="O3472" s="57"/>
      <c r="P3472" s="57"/>
      <c r="AO3472" s="57"/>
      <c r="AP3472" s="57"/>
      <c r="BA3472" s="57"/>
      <c r="BF3472" s="6" t="e">
        <f t="shared" si="162"/>
        <v>#NUM!</v>
      </c>
      <c r="BG3472" t="e">
        <f t="shared" si="163"/>
        <v>#NUM!</v>
      </c>
      <c r="BH3472" t="e">
        <f t="shared" si="164"/>
        <v>#NUM!</v>
      </c>
      <c r="BI3472" t="e">
        <f>VLOOKUP(H3472,Sheet2!$A$1:$B$270,2,FALSE)</f>
        <v>#N/A</v>
      </c>
    </row>
    <row r="3473" spans="15:61">
      <c r="O3473" s="57"/>
      <c r="P3473" s="57"/>
      <c r="AO3473" s="57"/>
      <c r="BA3473" s="57"/>
      <c r="BF3473" s="6" t="e">
        <f t="shared" si="162"/>
        <v>#NUM!</v>
      </c>
      <c r="BG3473" t="e">
        <f t="shared" si="163"/>
        <v>#NUM!</v>
      </c>
      <c r="BH3473" t="e">
        <f t="shared" si="164"/>
        <v>#NUM!</v>
      </c>
      <c r="BI3473" t="e">
        <f>VLOOKUP(H3473,Sheet2!$A$1:$B$270,2,FALSE)</f>
        <v>#N/A</v>
      </c>
    </row>
    <row r="3474" spans="15:61">
      <c r="O3474" s="57"/>
      <c r="P3474" s="57"/>
      <c r="AP3474" s="57"/>
      <c r="BA3474" s="57"/>
      <c r="BF3474" s="6" t="e">
        <f t="shared" si="162"/>
        <v>#NUM!</v>
      </c>
      <c r="BG3474" t="e">
        <f t="shared" si="163"/>
        <v>#NUM!</v>
      </c>
      <c r="BH3474" t="e">
        <f t="shared" si="164"/>
        <v>#NUM!</v>
      </c>
      <c r="BI3474" t="e">
        <f>VLOOKUP(H3474,Sheet2!$A$1:$B$270,2,FALSE)</f>
        <v>#N/A</v>
      </c>
    </row>
    <row r="3475" spans="15:61">
      <c r="O3475" s="57"/>
      <c r="P3475" s="57"/>
      <c r="AO3475" s="57"/>
      <c r="AP3475" s="57"/>
      <c r="BA3475" s="57"/>
      <c r="BF3475" s="6" t="e">
        <f t="shared" si="162"/>
        <v>#NUM!</v>
      </c>
      <c r="BG3475" t="e">
        <f t="shared" si="163"/>
        <v>#NUM!</v>
      </c>
      <c r="BH3475" t="e">
        <f t="shared" si="164"/>
        <v>#NUM!</v>
      </c>
      <c r="BI3475" t="e">
        <f>VLOOKUP(H3475,Sheet2!$A$1:$B$270,2,FALSE)</f>
        <v>#N/A</v>
      </c>
    </row>
    <row r="3476" spans="15:61">
      <c r="O3476" s="57"/>
      <c r="P3476" s="57"/>
      <c r="BF3476" s="6" t="e">
        <f t="shared" si="162"/>
        <v>#NUM!</v>
      </c>
      <c r="BG3476" t="e">
        <f t="shared" si="163"/>
        <v>#NUM!</v>
      </c>
      <c r="BH3476" t="e">
        <f t="shared" si="164"/>
        <v>#NUM!</v>
      </c>
      <c r="BI3476" t="e">
        <f>VLOOKUP(H3476,Sheet2!$A$1:$B$270,2,FALSE)</f>
        <v>#N/A</v>
      </c>
    </row>
    <row r="3477" spans="15:61">
      <c r="O3477" s="57"/>
      <c r="P3477" s="57"/>
      <c r="AP3477" s="57"/>
      <c r="BA3477" s="57"/>
      <c r="BF3477" s="6" t="e">
        <f t="shared" si="162"/>
        <v>#NUM!</v>
      </c>
      <c r="BG3477" t="e">
        <f t="shared" si="163"/>
        <v>#NUM!</v>
      </c>
      <c r="BH3477" t="e">
        <f t="shared" si="164"/>
        <v>#NUM!</v>
      </c>
      <c r="BI3477" t="e">
        <f>VLOOKUP(H3477,Sheet2!$A$1:$B$270,2,FALSE)</f>
        <v>#N/A</v>
      </c>
    </row>
    <row r="3478" spans="15:61">
      <c r="O3478" s="57"/>
      <c r="P3478" s="57"/>
      <c r="AO3478" s="57"/>
      <c r="AP3478" s="57"/>
      <c r="BA3478" s="57"/>
      <c r="BF3478" s="6" t="e">
        <f t="shared" si="162"/>
        <v>#NUM!</v>
      </c>
      <c r="BG3478" t="e">
        <f t="shared" si="163"/>
        <v>#NUM!</v>
      </c>
      <c r="BH3478" t="e">
        <f t="shared" si="164"/>
        <v>#NUM!</v>
      </c>
      <c r="BI3478" t="e">
        <f>VLOOKUP(H3478,Sheet2!$A$1:$B$270,2,FALSE)</f>
        <v>#N/A</v>
      </c>
    </row>
    <row r="3479" spans="15:61">
      <c r="O3479" s="57"/>
      <c r="P3479" s="57"/>
      <c r="AO3479" s="57"/>
      <c r="AP3479" s="57"/>
      <c r="BA3479" s="57"/>
      <c r="BF3479" s="6" t="e">
        <f t="shared" si="162"/>
        <v>#NUM!</v>
      </c>
      <c r="BG3479" t="e">
        <f t="shared" si="163"/>
        <v>#NUM!</v>
      </c>
      <c r="BH3479" t="e">
        <f t="shared" si="164"/>
        <v>#NUM!</v>
      </c>
      <c r="BI3479" t="e">
        <f>VLOOKUP(H3479,Sheet2!$A$1:$B$270,2,FALSE)</f>
        <v>#N/A</v>
      </c>
    </row>
    <row r="3480" spans="15:61">
      <c r="O3480" s="57"/>
      <c r="P3480" s="57"/>
      <c r="AO3480" s="57"/>
      <c r="AP3480" s="57"/>
      <c r="BA3480" s="57"/>
      <c r="BF3480" s="6" t="e">
        <f t="shared" si="162"/>
        <v>#NUM!</v>
      </c>
      <c r="BG3480" t="e">
        <f t="shared" si="163"/>
        <v>#NUM!</v>
      </c>
      <c r="BH3480" t="e">
        <f t="shared" si="164"/>
        <v>#NUM!</v>
      </c>
      <c r="BI3480" t="e">
        <f>VLOOKUP(H3480,Sheet2!$A$1:$B$270,2,FALSE)</f>
        <v>#N/A</v>
      </c>
    </row>
    <row r="3481" spans="15:61">
      <c r="O3481" s="57"/>
      <c r="P3481" s="57"/>
      <c r="AP3481" s="57"/>
      <c r="BA3481" s="57"/>
      <c r="BF3481" s="6" t="e">
        <f t="shared" si="162"/>
        <v>#NUM!</v>
      </c>
      <c r="BG3481" t="e">
        <f t="shared" si="163"/>
        <v>#NUM!</v>
      </c>
      <c r="BH3481" t="e">
        <f t="shared" si="164"/>
        <v>#NUM!</v>
      </c>
      <c r="BI3481" t="e">
        <f>VLOOKUP(H3481,Sheet2!$A$1:$B$270,2,FALSE)</f>
        <v>#N/A</v>
      </c>
    </row>
    <row r="3482" spans="15:61">
      <c r="O3482" s="57"/>
      <c r="P3482" s="57"/>
      <c r="AO3482" s="57"/>
      <c r="AP3482" s="57"/>
      <c r="BA3482" s="57"/>
      <c r="BF3482" s="6" t="e">
        <f t="shared" si="162"/>
        <v>#NUM!</v>
      </c>
      <c r="BG3482" t="e">
        <f t="shared" si="163"/>
        <v>#NUM!</v>
      </c>
      <c r="BH3482" t="e">
        <f t="shared" si="164"/>
        <v>#NUM!</v>
      </c>
      <c r="BI3482" t="e">
        <f>VLOOKUP(H3482,Sheet2!$A$1:$B$270,2,FALSE)</f>
        <v>#N/A</v>
      </c>
    </row>
    <row r="3483" spans="15:61">
      <c r="O3483" s="57"/>
      <c r="P3483" s="57"/>
      <c r="AP3483" s="57"/>
      <c r="BA3483" s="57"/>
      <c r="BF3483" s="6" t="e">
        <f t="shared" si="162"/>
        <v>#NUM!</v>
      </c>
      <c r="BG3483" t="e">
        <f t="shared" si="163"/>
        <v>#NUM!</v>
      </c>
      <c r="BH3483" t="e">
        <f t="shared" si="164"/>
        <v>#NUM!</v>
      </c>
      <c r="BI3483" t="e">
        <f>VLOOKUP(H3483,Sheet2!$A$1:$B$270,2,FALSE)</f>
        <v>#N/A</v>
      </c>
    </row>
    <row r="3484" spans="15:61">
      <c r="O3484" s="57"/>
      <c r="P3484" s="57"/>
      <c r="BA3484" s="57"/>
      <c r="BF3484" s="6" t="e">
        <f t="shared" si="162"/>
        <v>#NUM!</v>
      </c>
      <c r="BG3484" t="e">
        <f t="shared" si="163"/>
        <v>#NUM!</v>
      </c>
      <c r="BH3484" t="e">
        <f t="shared" si="164"/>
        <v>#NUM!</v>
      </c>
      <c r="BI3484" t="e">
        <f>VLOOKUP(H3484,Sheet2!$A$1:$B$270,2,FALSE)</f>
        <v>#N/A</v>
      </c>
    </row>
    <row r="3485" spans="15:61">
      <c r="O3485" s="57"/>
      <c r="P3485" s="57"/>
      <c r="AO3485" s="57"/>
      <c r="AP3485" s="57"/>
      <c r="BA3485" s="57"/>
      <c r="BF3485" s="6" t="e">
        <f t="shared" si="162"/>
        <v>#NUM!</v>
      </c>
      <c r="BG3485" t="e">
        <f t="shared" si="163"/>
        <v>#NUM!</v>
      </c>
      <c r="BH3485" t="e">
        <f t="shared" si="164"/>
        <v>#NUM!</v>
      </c>
      <c r="BI3485" t="e">
        <f>VLOOKUP(H3485,Sheet2!$A$1:$B$270,2,FALSE)</f>
        <v>#N/A</v>
      </c>
    </row>
    <row r="3486" spans="15:61">
      <c r="O3486" s="57"/>
      <c r="P3486" s="57"/>
      <c r="AP3486" s="57"/>
      <c r="BA3486" s="57"/>
      <c r="BF3486" s="6" t="e">
        <f t="shared" si="162"/>
        <v>#NUM!</v>
      </c>
      <c r="BG3486" t="e">
        <f t="shared" si="163"/>
        <v>#NUM!</v>
      </c>
      <c r="BH3486" t="e">
        <f t="shared" si="164"/>
        <v>#NUM!</v>
      </c>
      <c r="BI3486" t="e">
        <f>VLOOKUP(H3486,Sheet2!$A$1:$B$270,2,FALSE)</f>
        <v>#N/A</v>
      </c>
    </row>
    <row r="3487" spans="15:61">
      <c r="O3487" s="57"/>
      <c r="P3487" s="57"/>
      <c r="AP3487" s="57"/>
      <c r="BA3487" s="57"/>
      <c r="BF3487" s="6" t="e">
        <f t="shared" si="162"/>
        <v>#NUM!</v>
      </c>
      <c r="BG3487" t="e">
        <f t="shared" si="163"/>
        <v>#NUM!</v>
      </c>
      <c r="BH3487" t="e">
        <f t="shared" si="164"/>
        <v>#NUM!</v>
      </c>
      <c r="BI3487" t="e">
        <f>VLOOKUP(H3487,Sheet2!$A$1:$B$270,2,FALSE)</f>
        <v>#N/A</v>
      </c>
    </row>
    <row r="3488" spans="15:61">
      <c r="O3488" s="57"/>
      <c r="P3488" s="57"/>
      <c r="AO3488" s="57"/>
      <c r="BA3488" s="57"/>
      <c r="BF3488" s="6" t="e">
        <f t="shared" si="162"/>
        <v>#NUM!</v>
      </c>
      <c r="BG3488" t="e">
        <f t="shared" si="163"/>
        <v>#NUM!</v>
      </c>
      <c r="BH3488" t="e">
        <f t="shared" si="164"/>
        <v>#NUM!</v>
      </c>
      <c r="BI3488" t="e">
        <f>VLOOKUP(H3488,Sheet2!$A$1:$B$270,2,FALSE)</f>
        <v>#N/A</v>
      </c>
    </row>
    <row r="3489" spans="15:61">
      <c r="O3489" s="57"/>
      <c r="P3489" s="57"/>
      <c r="AP3489" s="57"/>
      <c r="BA3489" s="57"/>
      <c r="BF3489" s="6" t="e">
        <f t="shared" si="162"/>
        <v>#NUM!</v>
      </c>
      <c r="BG3489" t="e">
        <f t="shared" si="163"/>
        <v>#NUM!</v>
      </c>
      <c r="BH3489" t="e">
        <f t="shared" si="164"/>
        <v>#NUM!</v>
      </c>
      <c r="BI3489" t="e">
        <f>VLOOKUP(H3489,Sheet2!$A$1:$B$270,2,FALSE)</f>
        <v>#N/A</v>
      </c>
    </row>
    <row r="3490" spans="15:61">
      <c r="O3490" s="57"/>
      <c r="P3490" s="57"/>
      <c r="AP3490" s="57"/>
      <c r="BA3490" s="57"/>
      <c r="BF3490" s="6" t="e">
        <f t="shared" si="162"/>
        <v>#NUM!</v>
      </c>
      <c r="BG3490" t="e">
        <f t="shared" si="163"/>
        <v>#NUM!</v>
      </c>
      <c r="BH3490" t="e">
        <f t="shared" si="164"/>
        <v>#NUM!</v>
      </c>
      <c r="BI3490" t="e">
        <f>VLOOKUP(H3490,Sheet2!$A$1:$B$270,2,FALSE)</f>
        <v>#N/A</v>
      </c>
    </row>
    <row r="3491" spans="15:61">
      <c r="O3491" s="57"/>
      <c r="P3491" s="57"/>
      <c r="AO3491" s="57"/>
      <c r="BA3491" s="57"/>
      <c r="BF3491" s="6" t="e">
        <f t="shared" si="162"/>
        <v>#NUM!</v>
      </c>
      <c r="BG3491" t="e">
        <f t="shared" si="163"/>
        <v>#NUM!</v>
      </c>
      <c r="BH3491" t="e">
        <f t="shared" si="164"/>
        <v>#NUM!</v>
      </c>
      <c r="BI3491" t="e">
        <f>VLOOKUP(H3491,Sheet2!$A$1:$B$270,2,FALSE)</f>
        <v>#N/A</v>
      </c>
    </row>
    <row r="3492" spans="15:61">
      <c r="O3492" s="57"/>
      <c r="P3492" s="57"/>
      <c r="AP3492" s="57"/>
      <c r="BA3492" s="57"/>
      <c r="BF3492" s="6" t="e">
        <f t="shared" si="162"/>
        <v>#NUM!</v>
      </c>
      <c r="BG3492" t="e">
        <f t="shared" si="163"/>
        <v>#NUM!</v>
      </c>
      <c r="BH3492" t="e">
        <f t="shared" si="164"/>
        <v>#NUM!</v>
      </c>
      <c r="BI3492" t="e">
        <f>VLOOKUP(H3492,Sheet2!$A$1:$B$270,2,FALSE)</f>
        <v>#N/A</v>
      </c>
    </row>
    <row r="3493" spans="15:61">
      <c r="O3493" s="57"/>
      <c r="P3493" s="57"/>
      <c r="AP3493" s="57"/>
      <c r="BA3493" s="57"/>
      <c r="BF3493" s="6" t="e">
        <f t="shared" si="162"/>
        <v>#NUM!</v>
      </c>
      <c r="BG3493" t="e">
        <f t="shared" si="163"/>
        <v>#NUM!</v>
      </c>
      <c r="BH3493" t="e">
        <f t="shared" si="164"/>
        <v>#NUM!</v>
      </c>
      <c r="BI3493" t="e">
        <f>VLOOKUP(H3493,Sheet2!$A$1:$B$270,2,FALSE)</f>
        <v>#N/A</v>
      </c>
    </row>
    <row r="3494" spans="15:61">
      <c r="O3494" s="57"/>
      <c r="P3494" s="57"/>
      <c r="AP3494" s="57"/>
      <c r="BA3494" s="57"/>
      <c r="BF3494" s="6" t="e">
        <f t="shared" si="162"/>
        <v>#NUM!</v>
      </c>
      <c r="BG3494" t="e">
        <f t="shared" si="163"/>
        <v>#NUM!</v>
      </c>
      <c r="BH3494" t="e">
        <f t="shared" si="164"/>
        <v>#NUM!</v>
      </c>
      <c r="BI3494" t="e">
        <f>VLOOKUP(H3494,Sheet2!$A$1:$B$270,2,FALSE)</f>
        <v>#N/A</v>
      </c>
    </row>
    <row r="3495" spans="15:61">
      <c r="O3495" s="57"/>
      <c r="P3495" s="57"/>
      <c r="AO3495" s="57"/>
      <c r="AP3495" s="57"/>
      <c r="BA3495" s="57"/>
      <c r="BF3495" s="6" t="e">
        <f t="shared" si="162"/>
        <v>#NUM!</v>
      </c>
      <c r="BG3495" t="e">
        <f t="shared" si="163"/>
        <v>#NUM!</v>
      </c>
      <c r="BH3495" t="e">
        <f t="shared" si="164"/>
        <v>#NUM!</v>
      </c>
      <c r="BI3495" t="e">
        <f>VLOOKUP(H3495,Sheet2!$A$1:$B$270,2,FALSE)</f>
        <v>#N/A</v>
      </c>
    </row>
    <row r="3496" spans="15:61">
      <c r="O3496" s="57"/>
      <c r="P3496" s="57"/>
      <c r="AP3496" s="57"/>
      <c r="BA3496" s="57"/>
      <c r="BF3496" s="6" t="e">
        <f t="shared" si="162"/>
        <v>#NUM!</v>
      </c>
      <c r="BG3496" t="e">
        <f t="shared" si="163"/>
        <v>#NUM!</v>
      </c>
      <c r="BH3496" t="e">
        <f t="shared" si="164"/>
        <v>#NUM!</v>
      </c>
      <c r="BI3496" t="e">
        <f>VLOOKUP(H3496,Sheet2!$A$1:$B$270,2,FALSE)</f>
        <v>#N/A</v>
      </c>
    </row>
    <row r="3497" spans="15:61">
      <c r="O3497" s="57"/>
      <c r="P3497" s="57"/>
      <c r="AP3497" s="57"/>
      <c r="BA3497" s="57"/>
      <c r="BF3497" s="6" t="e">
        <f t="shared" si="162"/>
        <v>#NUM!</v>
      </c>
      <c r="BG3497" t="e">
        <f t="shared" si="163"/>
        <v>#NUM!</v>
      </c>
      <c r="BH3497" t="e">
        <f t="shared" si="164"/>
        <v>#NUM!</v>
      </c>
      <c r="BI3497" t="e">
        <f>VLOOKUP(H3497,Sheet2!$A$1:$B$270,2,FALSE)</f>
        <v>#N/A</v>
      </c>
    </row>
    <row r="3498" spans="15:61">
      <c r="O3498" s="57"/>
      <c r="P3498" s="57"/>
      <c r="AP3498" s="57"/>
      <c r="BA3498" s="57"/>
      <c r="BF3498" s="6" t="e">
        <f t="shared" si="162"/>
        <v>#NUM!</v>
      </c>
      <c r="BG3498" t="e">
        <f t="shared" si="163"/>
        <v>#NUM!</v>
      </c>
      <c r="BH3498" t="e">
        <f t="shared" si="164"/>
        <v>#NUM!</v>
      </c>
      <c r="BI3498" t="e">
        <f>VLOOKUP(H3498,Sheet2!$A$1:$B$270,2,FALSE)</f>
        <v>#N/A</v>
      </c>
    </row>
    <row r="3499" spans="15:61">
      <c r="O3499" s="57"/>
      <c r="P3499" s="57"/>
      <c r="AP3499" s="57"/>
      <c r="BA3499" s="57"/>
      <c r="BF3499" s="6" t="e">
        <f t="shared" si="162"/>
        <v>#NUM!</v>
      </c>
      <c r="BG3499" t="e">
        <f t="shared" si="163"/>
        <v>#NUM!</v>
      </c>
      <c r="BH3499" t="e">
        <f t="shared" si="164"/>
        <v>#NUM!</v>
      </c>
      <c r="BI3499" t="e">
        <f>VLOOKUP(H3499,Sheet2!$A$1:$B$270,2,FALSE)</f>
        <v>#N/A</v>
      </c>
    </row>
    <row r="3500" spans="15:61">
      <c r="O3500" s="57"/>
      <c r="P3500" s="57"/>
      <c r="AP3500" s="57"/>
      <c r="BA3500" s="57"/>
      <c r="BF3500" s="6" t="e">
        <f t="shared" si="162"/>
        <v>#NUM!</v>
      </c>
      <c r="BG3500" t="e">
        <f t="shared" si="163"/>
        <v>#NUM!</v>
      </c>
      <c r="BH3500" t="e">
        <f t="shared" si="164"/>
        <v>#NUM!</v>
      </c>
      <c r="BI3500" t="e">
        <f>VLOOKUP(H3500,Sheet2!$A$1:$B$270,2,FALSE)</f>
        <v>#N/A</v>
      </c>
    </row>
    <row r="3501" spans="15:61">
      <c r="O3501" s="57"/>
      <c r="P3501" s="57"/>
      <c r="AP3501" s="57"/>
      <c r="BA3501" s="57"/>
      <c r="BF3501" s="6" t="e">
        <f t="shared" si="162"/>
        <v>#NUM!</v>
      </c>
      <c r="BG3501" t="e">
        <f t="shared" si="163"/>
        <v>#NUM!</v>
      </c>
      <c r="BH3501" t="e">
        <f t="shared" si="164"/>
        <v>#NUM!</v>
      </c>
      <c r="BI3501" t="e">
        <f>VLOOKUP(H3501,Sheet2!$A$1:$B$270,2,FALSE)</f>
        <v>#N/A</v>
      </c>
    </row>
    <row r="3502" spans="15:61">
      <c r="O3502" s="57"/>
      <c r="P3502" s="57"/>
      <c r="AO3502" s="57"/>
      <c r="AP3502" s="57"/>
      <c r="BA3502" s="57"/>
      <c r="BF3502" s="6" t="e">
        <f t="shared" si="162"/>
        <v>#NUM!</v>
      </c>
      <c r="BG3502" t="e">
        <f t="shared" si="163"/>
        <v>#NUM!</v>
      </c>
      <c r="BH3502" t="e">
        <f t="shared" si="164"/>
        <v>#NUM!</v>
      </c>
      <c r="BI3502" t="e">
        <f>VLOOKUP(H3502,Sheet2!$A$1:$B$270,2,FALSE)</f>
        <v>#N/A</v>
      </c>
    </row>
    <row r="3503" spans="15:61">
      <c r="O3503" s="57"/>
      <c r="P3503" s="57"/>
      <c r="BA3503" s="57"/>
      <c r="BF3503" s="6" t="e">
        <f t="shared" si="162"/>
        <v>#NUM!</v>
      </c>
      <c r="BG3503" t="e">
        <f t="shared" si="163"/>
        <v>#NUM!</v>
      </c>
      <c r="BH3503" t="e">
        <f t="shared" si="164"/>
        <v>#NUM!</v>
      </c>
      <c r="BI3503" t="e">
        <f>VLOOKUP(H3503,Sheet2!$A$1:$B$270,2,FALSE)</f>
        <v>#N/A</v>
      </c>
    </row>
    <row r="3504" spans="15:61">
      <c r="O3504" s="57"/>
      <c r="P3504" s="57"/>
      <c r="AP3504" s="57"/>
      <c r="BA3504" s="57"/>
      <c r="BF3504" s="6" t="e">
        <f t="shared" si="162"/>
        <v>#NUM!</v>
      </c>
      <c r="BG3504" t="e">
        <f t="shared" si="163"/>
        <v>#NUM!</v>
      </c>
      <c r="BH3504" t="e">
        <f t="shared" si="164"/>
        <v>#NUM!</v>
      </c>
      <c r="BI3504" t="e">
        <f>VLOOKUP(H3504,Sheet2!$A$1:$B$270,2,FALSE)</f>
        <v>#N/A</v>
      </c>
    </row>
    <row r="3505" spans="15:61">
      <c r="O3505" s="57"/>
      <c r="P3505" s="57"/>
      <c r="AP3505" s="57"/>
      <c r="BA3505" s="57"/>
      <c r="BF3505" s="6" t="e">
        <f t="shared" si="162"/>
        <v>#NUM!</v>
      </c>
      <c r="BG3505" t="e">
        <f t="shared" si="163"/>
        <v>#NUM!</v>
      </c>
      <c r="BH3505" t="e">
        <f t="shared" si="164"/>
        <v>#NUM!</v>
      </c>
      <c r="BI3505" t="e">
        <f>VLOOKUP(H3505,Sheet2!$A$1:$B$270,2,FALSE)</f>
        <v>#N/A</v>
      </c>
    </row>
    <row r="3506" spans="15:61">
      <c r="O3506" s="57"/>
      <c r="P3506" s="57"/>
      <c r="AP3506" s="57"/>
      <c r="BA3506" s="57"/>
      <c r="BF3506" s="6" t="e">
        <f t="shared" si="162"/>
        <v>#NUM!</v>
      </c>
      <c r="BG3506" t="e">
        <f t="shared" si="163"/>
        <v>#NUM!</v>
      </c>
      <c r="BH3506" t="e">
        <f t="shared" si="164"/>
        <v>#NUM!</v>
      </c>
      <c r="BI3506" t="e">
        <f>VLOOKUP(H3506,Sheet2!$A$1:$B$270,2,FALSE)</f>
        <v>#N/A</v>
      </c>
    </row>
    <row r="3507" spans="15:61">
      <c r="O3507" s="57"/>
      <c r="P3507" s="57"/>
      <c r="AP3507" s="57"/>
      <c r="BA3507" s="57"/>
      <c r="BF3507" s="6" t="e">
        <f t="shared" si="162"/>
        <v>#NUM!</v>
      </c>
      <c r="BG3507" t="e">
        <f t="shared" si="163"/>
        <v>#NUM!</v>
      </c>
      <c r="BH3507" t="e">
        <f t="shared" si="164"/>
        <v>#NUM!</v>
      </c>
      <c r="BI3507" t="e">
        <f>VLOOKUP(H3507,Sheet2!$A$1:$B$270,2,FALSE)</f>
        <v>#N/A</v>
      </c>
    </row>
    <row r="3508" spans="15:61">
      <c r="O3508" s="57"/>
      <c r="P3508" s="57"/>
      <c r="AP3508" s="57"/>
      <c r="BA3508" s="57"/>
      <c r="BF3508" s="6" t="e">
        <f t="shared" si="162"/>
        <v>#NUM!</v>
      </c>
      <c r="BG3508" t="e">
        <f t="shared" si="163"/>
        <v>#NUM!</v>
      </c>
      <c r="BH3508" t="e">
        <f t="shared" si="164"/>
        <v>#NUM!</v>
      </c>
      <c r="BI3508" t="e">
        <f>VLOOKUP(H3508,Sheet2!$A$1:$B$270,2,FALSE)</f>
        <v>#N/A</v>
      </c>
    </row>
    <row r="3509" spans="15:61">
      <c r="O3509" s="57"/>
      <c r="P3509" s="57"/>
      <c r="AO3509" s="57"/>
      <c r="AP3509" s="57"/>
      <c r="BA3509" s="57"/>
      <c r="BF3509" s="6" t="e">
        <f t="shared" si="162"/>
        <v>#NUM!</v>
      </c>
      <c r="BG3509" t="e">
        <f t="shared" si="163"/>
        <v>#NUM!</v>
      </c>
      <c r="BH3509" t="e">
        <f t="shared" si="164"/>
        <v>#NUM!</v>
      </c>
      <c r="BI3509" t="e">
        <f>VLOOKUP(H3509,Sheet2!$A$1:$B$270,2,FALSE)</f>
        <v>#N/A</v>
      </c>
    </row>
    <row r="3510" spans="15:61">
      <c r="O3510" s="57"/>
      <c r="P3510" s="57"/>
      <c r="AO3510" s="57"/>
      <c r="BA3510" s="57"/>
      <c r="BF3510" s="6" t="e">
        <f t="shared" si="162"/>
        <v>#NUM!</v>
      </c>
      <c r="BG3510" t="e">
        <f t="shared" si="163"/>
        <v>#NUM!</v>
      </c>
      <c r="BH3510" t="e">
        <f t="shared" si="164"/>
        <v>#NUM!</v>
      </c>
      <c r="BI3510" t="e">
        <f>VLOOKUP(H3510,Sheet2!$A$1:$B$270,2,FALSE)</f>
        <v>#N/A</v>
      </c>
    </row>
    <row r="3511" spans="15:61">
      <c r="O3511" s="57"/>
      <c r="P3511" s="57"/>
      <c r="AP3511" s="57"/>
      <c r="BA3511" s="57"/>
      <c r="BF3511" s="6" t="e">
        <f t="shared" si="162"/>
        <v>#NUM!</v>
      </c>
      <c r="BG3511" t="e">
        <f t="shared" si="163"/>
        <v>#NUM!</v>
      </c>
      <c r="BH3511" t="e">
        <f t="shared" si="164"/>
        <v>#NUM!</v>
      </c>
      <c r="BI3511" t="e">
        <f>VLOOKUP(H3511,Sheet2!$A$1:$B$270,2,FALSE)</f>
        <v>#N/A</v>
      </c>
    </row>
    <row r="3512" spans="15:61">
      <c r="O3512" s="57"/>
      <c r="P3512" s="57"/>
      <c r="AP3512" s="57"/>
      <c r="BA3512" s="57"/>
      <c r="BF3512" s="6" t="e">
        <f t="shared" si="162"/>
        <v>#NUM!</v>
      </c>
      <c r="BG3512" t="e">
        <f t="shared" si="163"/>
        <v>#NUM!</v>
      </c>
      <c r="BH3512" t="e">
        <f t="shared" si="164"/>
        <v>#NUM!</v>
      </c>
      <c r="BI3512" t="e">
        <f>VLOOKUP(H3512,Sheet2!$A$1:$B$270,2,FALSE)</f>
        <v>#N/A</v>
      </c>
    </row>
    <row r="3513" spans="15:61">
      <c r="O3513" s="57"/>
      <c r="P3513" s="57"/>
      <c r="AP3513" s="57"/>
      <c r="BA3513" s="57"/>
      <c r="BF3513" s="6" t="e">
        <f t="shared" si="162"/>
        <v>#NUM!</v>
      </c>
      <c r="BG3513" t="e">
        <f t="shared" si="163"/>
        <v>#NUM!</v>
      </c>
      <c r="BH3513" t="e">
        <f t="shared" si="164"/>
        <v>#NUM!</v>
      </c>
      <c r="BI3513" t="e">
        <f>VLOOKUP(H3513,Sheet2!$A$1:$B$270,2,FALSE)</f>
        <v>#N/A</v>
      </c>
    </row>
    <row r="3514" spans="15:61">
      <c r="O3514" s="57"/>
      <c r="P3514" s="57"/>
      <c r="AP3514" s="57"/>
      <c r="BA3514" s="57"/>
      <c r="BF3514" s="6" t="e">
        <f t="shared" si="162"/>
        <v>#NUM!</v>
      </c>
      <c r="BG3514" t="e">
        <f t="shared" si="163"/>
        <v>#NUM!</v>
      </c>
      <c r="BH3514" t="e">
        <f t="shared" si="164"/>
        <v>#NUM!</v>
      </c>
      <c r="BI3514" t="e">
        <f>VLOOKUP(H3514,Sheet2!$A$1:$B$270,2,FALSE)</f>
        <v>#N/A</v>
      </c>
    </row>
    <row r="3515" spans="15:61">
      <c r="O3515" s="57"/>
      <c r="P3515" s="57"/>
      <c r="AO3515" s="57"/>
      <c r="AP3515" s="57"/>
      <c r="BA3515" s="57"/>
      <c r="BF3515" s="6" t="e">
        <f t="shared" si="162"/>
        <v>#NUM!</v>
      </c>
      <c r="BG3515" t="e">
        <f t="shared" si="163"/>
        <v>#NUM!</v>
      </c>
      <c r="BH3515" t="e">
        <f t="shared" si="164"/>
        <v>#NUM!</v>
      </c>
      <c r="BI3515" t="e">
        <f>VLOOKUP(H3515,Sheet2!$A$1:$B$270,2,FALSE)</f>
        <v>#N/A</v>
      </c>
    </row>
    <row r="3516" spans="15:61">
      <c r="O3516" s="57"/>
      <c r="P3516" s="57"/>
      <c r="AP3516" s="57"/>
      <c r="BA3516" s="57"/>
      <c r="BF3516" s="6" t="e">
        <f t="shared" si="162"/>
        <v>#NUM!</v>
      </c>
      <c r="BG3516" t="e">
        <f t="shared" si="163"/>
        <v>#NUM!</v>
      </c>
      <c r="BH3516" t="e">
        <f t="shared" si="164"/>
        <v>#NUM!</v>
      </c>
      <c r="BI3516" t="e">
        <f>VLOOKUP(H3516,Sheet2!$A$1:$B$270,2,FALSE)</f>
        <v>#N/A</v>
      </c>
    </row>
    <row r="3517" spans="15:61">
      <c r="O3517" s="57"/>
      <c r="P3517" s="57"/>
      <c r="AO3517" s="57"/>
      <c r="BA3517" s="57"/>
      <c r="BF3517" s="6" t="e">
        <f t="shared" si="162"/>
        <v>#NUM!</v>
      </c>
      <c r="BG3517" t="e">
        <f t="shared" si="163"/>
        <v>#NUM!</v>
      </c>
      <c r="BH3517" t="e">
        <f t="shared" si="164"/>
        <v>#NUM!</v>
      </c>
      <c r="BI3517" t="e">
        <f>VLOOKUP(H3517,Sheet2!$A$1:$B$270,2,FALSE)</f>
        <v>#N/A</v>
      </c>
    </row>
    <row r="3518" spans="15:61">
      <c r="O3518" s="57"/>
      <c r="P3518" s="57"/>
      <c r="AP3518" s="57"/>
      <c r="BA3518" s="57"/>
      <c r="BF3518" s="6" t="e">
        <f t="shared" si="162"/>
        <v>#NUM!</v>
      </c>
      <c r="BG3518" t="e">
        <f t="shared" si="163"/>
        <v>#NUM!</v>
      </c>
      <c r="BH3518" t="e">
        <f t="shared" si="164"/>
        <v>#NUM!</v>
      </c>
      <c r="BI3518" t="e">
        <f>VLOOKUP(H3518,Sheet2!$A$1:$B$270,2,FALSE)</f>
        <v>#N/A</v>
      </c>
    </row>
    <row r="3519" spans="15:61">
      <c r="O3519" s="57"/>
      <c r="P3519" s="57"/>
      <c r="AP3519" s="57"/>
      <c r="BA3519" s="57"/>
      <c r="BF3519" s="6" t="e">
        <f t="shared" si="162"/>
        <v>#NUM!</v>
      </c>
      <c r="BG3519" t="e">
        <f t="shared" si="163"/>
        <v>#NUM!</v>
      </c>
      <c r="BH3519" t="e">
        <f t="shared" si="164"/>
        <v>#NUM!</v>
      </c>
      <c r="BI3519" t="e">
        <f>VLOOKUP(H3519,Sheet2!$A$1:$B$270,2,FALSE)</f>
        <v>#N/A</v>
      </c>
    </row>
    <row r="3520" spans="15:61">
      <c r="O3520" s="57"/>
      <c r="P3520" s="57"/>
      <c r="AP3520" s="57"/>
      <c r="BA3520" s="57"/>
      <c r="BF3520" s="6" t="e">
        <f t="shared" si="162"/>
        <v>#NUM!</v>
      </c>
      <c r="BG3520" t="e">
        <f t="shared" si="163"/>
        <v>#NUM!</v>
      </c>
      <c r="BH3520" t="e">
        <f t="shared" si="164"/>
        <v>#NUM!</v>
      </c>
      <c r="BI3520" t="e">
        <f>VLOOKUP(H3520,Sheet2!$A$1:$B$270,2,FALSE)</f>
        <v>#N/A</v>
      </c>
    </row>
    <row r="3521" spans="15:61">
      <c r="O3521" s="57"/>
      <c r="P3521" s="57"/>
      <c r="AP3521" s="57"/>
      <c r="BA3521" s="57"/>
      <c r="BF3521" s="6" t="e">
        <f t="shared" si="162"/>
        <v>#NUM!</v>
      </c>
      <c r="BG3521" t="e">
        <f t="shared" si="163"/>
        <v>#NUM!</v>
      </c>
      <c r="BH3521" t="e">
        <f t="shared" si="164"/>
        <v>#NUM!</v>
      </c>
      <c r="BI3521" t="e">
        <f>VLOOKUP(H3521,Sheet2!$A$1:$B$270,2,FALSE)</f>
        <v>#N/A</v>
      </c>
    </row>
    <row r="3522" spans="15:61">
      <c r="O3522" s="57"/>
      <c r="P3522" s="57"/>
      <c r="AO3522" s="57"/>
      <c r="BF3522" s="6" t="e">
        <f t="shared" si="162"/>
        <v>#NUM!</v>
      </c>
      <c r="BG3522" t="e">
        <f t="shared" si="163"/>
        <v>#NUM!</v>
      </c>
      <c r="BH3522" t="e">
        <f t="shared" si="164"/>
        <v>#NUM!</v>
      </c>
      <c r="BI3522" t="e">
        <f>VLOOKUP(H3522,Sheet2!$A$1:$B$270,2,FALSE)</f>
        <v>#N/A</v>
      </c>
    </row>
    <row r="3523" spans="15:61">
      <c r="O3523" s="57"/>
      <c r="P3523" s="57"/>
      <c r="AP3523" s="57"/>
      <c r="BA3523" s="57"/>
      <c r="BF3523" s="6" t="e">
        <f t="shared" ref="BF3523:BF3586" si="165">DATE(BC3523,BD3523,BE3523)</f>
        <v>#NUM!</v>
      </c>
      <c r="BG3523" t="e">
        <f t="shared" ref="BG3523:BG3586" si="166">BF3523-BA3523</f>
        <v>#NUM!</v>
      </c>
      <c r="BH3523" t="e">
        <f t="shared" ref="BH3523:BH3586" si="167">IF(BG3523=1,"COMPLY",IF(BG3523&lt;1,"COMPLY","NOT COMPLY"))</f>
        <v>#NUM!</v>
      </c>
      <c r="BI3523" t="e">
        <f>VLOOKUP(H3523,Sheet2!$A$1:$B$270,2,FALSE)</f>
        <v>#N/A</v>
      </c>
    </row>
    <row r="3524" spans="15:61">
      <c r="O3524" s="57"/>
      <c r="P3524" s="57"/>
      <c r="BA3524" s="57"/>
      <c r="BF3524" s="6" t="e">
        <f t="shared" si="165"/>
        <v>#NUM!</v>
      </c>
      <c r="BG3524" t="e">
        <f t="shared" si="166"/>
        <v>#NUM!</v>
      </c>
      <c r="BH3524" t="e">
        <f t="shared" si="167"/>
        <v>#NUM!</v>
      </c>
      <c r="BI3524" t="e">
        <f>VLOOKUP(H3524,Sheet2!$A$1:$B$270,2,FALSE)</f>
        <v>#N/A</v>
      </c>
    </row>
    <row r="3525" spans="15:61">
      <c r="O3525" s="57"/>
      <c r="P3525" s="57"/>
      <c r="AP3525" s="57"/>
      <c r="BA3525" s="57"/>
      <c r="BF3525" s="6" t="e">
        <f t="shared" si="165"/>
        <v>#NUM!</v>
      </c>
      <c r="BG3525" t="e">
        <f t="shared" si="166"/>
        <v>#NUM!</v>
      </c>
      <c r="BH3525" t="e">
        <f t="shared" si="167"/>
        <v>#NUM!</v>
      </c>
      <c r="BI3525" t="e">
        <f>VLOOKUP(H3525,Sheet2!$A$1:$B$270,2,FALSE)</f>
        <v>#N/A</v>
      </c>
    </row>
    <row r="3526" spans="15:61">
      <c r="O3526" s="57"/>
      <c r="P3526" s="57"/>
      <c r="AO3526" s="57"/>
      <c r="AP3526" s="57"/>
      <c r="BA3526" s="57"/>
      <c r="BF3526" s="6" t="e">
        <f t="shared" si="165"/>
        <v>#NUM!</v>
      </c>
      <c r="BG3526" t="e">
        <f t="shared" si="166"/>
        <v>#NUM!</v>
      </c>
      <c r="BH3526" t="e">
        <f t="shared" si="167"/>
        <v>#NUM!</v>
      </c>
      <c r="BI3526" t="e">
        <f>VLOOKUP(H3526,Sheet2!$A$1:$B$270,2,FALSE)</f>
        <v>#N/A</v>
      </c>
    </row>
    <row r="3527" spans="15:61">
      <c r="O3527" s="57"/>
      <c r="P3527" s="57"/>
      <c r="AP3527" s="57"/>
      <c r="BA3527" s="57"/>
      <c r="BF3527" s="6" t="e">
        <f t="shared" si="165"/>
        <v>#NUM!</v>
      </c>
      <c r="BG3527" t="e">
        <f t="shared" si="166"/>
        <v>#NUM!</v>
      </c>
      <c r="BH3527" t="e">
        <f t="shared" si="167"/>
        <v>#NUM!</v>
      </c>
      <c r="BI3527" t="e">
        <f>VLOOKUP(H3527,Sheet2!$A$1:$B$270,2,FALSE)</f>
        <v>#N/A</v>
      </c>
    </row>
    <row r="3528" spans="15:61">
      <c r="O3528" s="57"/>
      <c r="P3528" s="57"/>
      <c r="AP3528" s="57"/>
      <c r="BA3528" s="57"/>
      <c r="BF3528" s="6" t="e">
        <f t="shared" si="165"/>
        <v>#NUM!</v>
      </c>
      <c r="BG3528" t="e">
        <f t="shared" si="166"/>
        <v>#NUM!</v>
      </c>
      <c r="BH3528" t="e">
        <f t="shared" si="167"/>
        <v>#NUM!</v>
      </c>
      <c r="BI3528" t="e">
        <f>VLOOKUP(H3528,Sheet2!$A$1:$B$270,2,FALSE)</f>
        <v>#N/A</v>
      </c>
    </row>
    <row r="3529" spans="15:61">
      <c r="O3529" s="57"/>
      <c r="P3529" s="57"/>
      <c r="AO3529" s="57"/>
      <c r="AP3529" s="57"/>
      <c r="BA3529" s="57"/>
      <c r="BF3529" s="6" t="e">
        <f t="shared" si="165"/>
        <v>#NUM!</v>
      </c>
      <c r="BG3529" t="e">
        <f t="shared" si="166"/>
        <v>#NUM!</v>
      </c>
      <c r="BH3529" t="e">
        <f t="shared" si="167"/>
        <v>#NUM!</v>
      </c>
      <c r="BI3529" t="e">
        <f>VLOOKUP(H3529,Sheet2!$A$1:$B$270,2,FALSE)</f>
        <v>#N/A</v>
      </c>
    </row>
    <row r="3530" spans="15:61">
      <c r="O3530" s="57"/>
      <c r="P3530" s="57"/>
      <c r="AO3530" s="57"/>
      <c r="AP3530" s="57"/>
      <c r="BA3530" s="57"/>
      <c r="BF3530" s="6" t="e">
        <f t="shared" si="165"/>
        <v>#NUM!</v>
      </c>
      <c r="BG3530" t="e">
        <f t="shared" si="166"/>
        <v>#NUM!</v>
      </c>
      <c r="BH3530" t="e">
        <f t="shared" si="167"/>
        <v>#NUM!</v>
      </c>
      <c r="BI3530" t="e">
        <f>VLOOKUP(H3530,Sheet2!$A$1:$B$270,2,FALSE)</f>
        <v>#N/A</v>
      </c>
    </row>
    <row r="3531" spans="15:61">
      <c r="O3531" s="57"/>
      <c r="P3531" s="57"/>
      <c r="AP3531" s="57"/>
      <c r="BA3531" s="57"/>
      <c r="BF3531" s="6" t="e">
        <f t="shared" si="165"/>
        <v>#NUM!</v>
      </c>
      <c r="BG3531" t="e">
        <f t="shared" si="166"/>
        <v>#NUM!</v>
      </c>
      <c r="BH3531" t="e">
        <f t="shared" si="167"/>
        <v>#NUM!</v>
      </c>
      <c r="BI3531" t="e">
        <f>VLOOKUP(H3531,Sheet2!$A$1:$B$270,2,FALSE)</f>
        <v>#N/A</v>
      </c>
    </row>
    <row r="3532" spans="15:61">
      <c r="O3532" s="57"/>
      <c r="P3532" s="57"/>
      <c r="BA3532" s="57"/>
      <c r="BF3532" s="6" t="e">
        <f t="shared" si="165"/>
        <v>#NUM!</v>
      </c>
      <c r="BG3532" t="e">
        <f t="shared" si="166"/>
        <v>#NUM!</v>
      </c>
      <c r="BH3532" t="e">
        <f t="shared" si="167"/>
        <v>#NUM!</v>
      </c>
      <c r="BI3532" t="e">
        <f>VLOOKUP(H3532,Sheet2!$A$1:$B$270,2,FALSE)</f>
        <v>#N/A</v>
      </c>
    </row>
    <row r="3533" spans="15:61">
      <c r="O3533" s="57"/>
      <c r="P3533" s="57"/>
      <c r="AO3533" s="57"/>
      <c r="AP3533" s="57"/>
      <c r="BA3533" s="57"/>
      <c r="BF3533" s="6" t="e">
        <f t="shared" si="165"/>
        <v>#NUM!</v>
      </c>
      <c r="BG3533" t="e">
        <f t="shared" si="166"/>
        <v>#NUM!</v>
      </c>
      <c r="BH3533" t="e">
        <f t="shared" si="167"/>
        <v>#NUM!</v>
      </c>
      <c r="BI3533" t="e">
        <f>VLOOKUP(H3533,Sheet2!$A$1:$B$270,2,FALSE)</f>
        <v>#N/A</v>
      </c>
    </row>
    <row r="3534" spans="15:61">
      <c r="O3534" s="57"/>
      <c r="P3534" s="57"/>
      <c r="AO3534" s="57"/>
      <c r="AP3534" s="57"/>
      <c r="BA3534" s="57"/>
      <c r="BF3534" s="6" t="e">
        <f t="shared" si="165"/>
        <v>#NUM!</v>
      </c>
      <c r="BG3534" t="e">
        <f t="shared" si="166"/>
        <v>#NUM!</v>
      </c>
      <c r="BH3534" t="e">
        <f t="shared" si="167"/>
        <v>#NUM!</v>
      </c>
      <c r="BI3534" t="e">
        <f>VLOOKUP(H3534,Sheet2!$A$1:$B$270,2,FALSE)</f>
        <v>#N/A</v>
      </c>
    </row>
    <row r="3535" spans="15:61">
      <c r="O3535" s="57"/>
      <c r="P3535" s="57"/>
      <c r="AO3535" s="57"/>
      <c r="AP3535" s="57"/>
      <c r="BA3535" s="57"/>
      <c r="BF3535" s="6" t="e">
        <f t="shared" si="165"/>
        <v>#NUM!</v>
      </c>
      <c r="BG3535" t="e">
        <f t="shared" si="166"/>
        <v>#NUM!</v>
      </c>
      <c r="BH3535" t="e">
        <f t="shared" si="167"/>
        <v>#NUM!</v>
      </c>
      <c r="BI3535" t="e">
        <f>VLOOKUP(H3535,Sheet2!$A$1:$B$270,2,FALSE)</f>
        <v>#N/A</v>
      </c>
    </row>
    <row r="3536" spans="15:61">
      <c r="O3536" s="57"/>
      <c r="P3536" s="57"/>
      <c r="AP3536" s="57"/>
      <c r="BA3536" s="57"/>
      <c r="BF3536" s="6" t="e">
        <f t="shared" si="165"/>
        <v>#NUM!</v>
      </c>
      <c r="BG3536" t="e">
        <f t="shared" si="166"/>
        <v>#NUM!</v>
      </c>
      <c r="BH3536" t="e">
        <f t="shared" si="167"/>
        <v>#NUM!</v>
      </c>
      <c r="BI3536" t="e">
        <f>VLOOKUP(H3536,Sheet2!$A$1:$B$270,2,FALSE)</f>
        <v>#N/A</v>
      </c>
    </row>
    <row r="3537" spans="15:61">
      <c r="O3537" s="57"/>
      <c r="P3537" s="57"/>
      <c r="AP3537" s="57"/>
      <c r="BA3537" s="57"/>
      <c r="BF3537" s="6" t="e">
        <f t="shared" si="165"/>
        <v>#NUM!</v>
      </c>
      <c r="BG3537" t="e">
        <f t="shared" si="166"/>
        <v>#NUM!</v>
      </c>
      <c r="BH3537" t="e">
        <f t="shared" si="167"/>
        <v>#NUM!</v>
      </c>
      <c r="BI3537" t="e">
        <f>VLOOKUP(H3537,Sheet2!$A$1:$B$270,2,FALSE)</f>
        <v>#N/A</v>
      </c>
    </row>
    <row r="3538" spans="15:61">
      <c r="O3538" s="57"/>
      <c r="P3538" s="57"/>
      <c r="BA3538" s="57"/>
      <c r="BF3538" s="6" t="e">
        <f t="shared" si="165"/>
        <v>#NUM!</v>
      </c>
      <c r="BG3538" t="e">
        <f t="shared" si="166"/>
        <v>#NUM!</v>
      </c>
      <c r="BH3538" t="e">
        <f t="shared" si="167"/>
        <v>#NUM!</v>
      </c>
      <c r="BI3538" t="e">
        <f>VLOOKUP(H3538,Sheet2!$A$1:$B$270,2,FALSE)</f>
        <v>#N/A</v>
      </c>
    </row>
    <row r="3539" spans="15:61">
      <c r="O3539" s="57"/>
      <c r="P3539" s="57"/>
      <c r="AO3539" s="57"/>
      <c r="AP3539" s="57"/>
      <c r="BA3539" s="57"/>
      <c r="BF3539" s="6" t="e">
        <f t="shared" si="165"/>
        <v>#NUM!</v>
      </c>
      <c r="BG3539" t="e">
        <f t="shared" si="166"/>
        <v>#NUM!</v>
      </c>
      <c r="BH3539" t="e">
        <f t="shared" si="167"/>
        <v>#NUM!</v>
      </c>
      <c r="BI3539" t="e">
        <f>VLOOKUP(H3539,Sheet2!$A$1:$B$270,2,FALSE)</f>
        <v>#N/A</v>
      </c>
    </row>
    <row r="3540" spans="15:61">
      <c r="O3540" s="57"/>
      <c r="P3540" s="57"/>
      <c r="AP3540" s="57"/>
      <c r="BA3540" s="57"/>
      <c r="BF3540" s="6" t="e">
        <f t="shared" si="165"/>
        <v>#NUM!</v>
      </c>
      <c r="BG3540" t="e">
        <f t="shared" si="166"/>
        <v>#NUM!</v>
      </c>
      <c r="BH3540" t="e">
        <f t="shared" si="167"/>
        <v>#NUM!</v>
      </c>
      <c r="BI3540" t="e">
        <f>VLOOKUP(H3540,Sheet2!$A$1:$B$270,2,FALSE)</f>
        <v>#N/A</v>
      </c>
    </row>
    <row r="3541" spans="15:61">
      <c r="O3541" s="57"/>
      <c r="P3541" s="57"/>
      <c r="AO3541" s="57"/>
      <c r="AP3541" s="57"/>
      <c r="BA3541" s="57"/>
      <c r="BF3541" s="6" t="e">
        <f t="shared" si="165"/>
        <v>#NUM!</v>
      </c>
      <c r="BG3541" t="e">
        <f t="shared" si="166"/>
        <v>#NUM!</v>
      </c>
      <c r="BH3541" t="e">
        <f t="shared" si="167"/>
        <v>#NUM!</v>
      </c>
      <c r="BI3541" t="e">
        <f>VLOOKUP(H3541,Sheet2!$A$1:$B$270,2,FALSE)</f>
        <v>#N/A</v>
      </c>
    </row>
    <row r="3542" spans="15:61">
      <c r="O3542" s="57"/>
      <c r="P3542" s="57"/>
      <c r="AO3542" s="57"/>
      <c r="BA3542" s="57"/>
      <c r="BF3542" s="6" t="e">
        <f t="shared" si="165"/>
        <v>#NUM!</v>
      </c>
      <c r="BG3542" t="e">
        <f t="shared" si="166"/>
        <v>#NUM!</v>
      </c>
      <c r="BH3542" t="e">
        <f t="shared" si="167"/>
        <v>#NUM!</v>
      </c>
      <c r="BI3542" t="e">
        <f>VLOOKUP(H3542,Sheet2!$A$1:$B$270,2,FALSE)</f>
        <v>#N/A</v>
      </c>
    </row>
    <row r="3543" spans="15:61">
      <c r="O3543" s="57"/>
      <c r="P3543" s="57"/>
      <c r="AP3543" s="57"/>
      <c r="BA3543" s="57"/>
      <c r="BF3543" s="6" t="e">
        <f t="shared" si="165"/>
        <v>#NUM!</v>
      </c>
      <c r="BG3543" t="e">
        <f t="shared" si="166"/>
        <v>#NUM!</v>
      </c>
      <c r="BH3543" t="e">
        <f t="shared" si="167"/>
        <v>#NUM!</v>
      </c>
      <c r="BI3543" t="e">
        <f>VLOOKUP(H3543,Sheet2!$A$1:$B$270,2,FALSE)</f>
        <v>#N/A</v>
      </c>
    </row>
    <row r="3544" spans="15:61">
      <c r="O3544" s="57"/>
      <c r="P3544" s="57"/>
      <c r="AO3544" s="57"/>
      <c r="AP3544" s="57"/>
      <c r="BA3544" s="57"/>
      <c r="BF3544" s="6" t="e">
        <f t="shared" si="165"/>
        <v>#NUM!</v>
      </c>
      <c r="BG3544" t="e">
        <f t="shared" si="166"/>
        <v>#NUM!</v>
      </c>
      <c r="BH3544" t="e">
        <f t="shared" si="167"/>
        <v>#NUM!</v>
      </c>
      <c r="BI3544" t="e">
        <f>VLOOKUP(H3544,Sheet2!$A$1:$B$270,2,FALSE)</f>
        <v>#N/A</v>
      </c>
    </row>
    <row r="3545" spans="15:61">
      <c r="O3545" s="57"/>
      <c r="P3545" s="57"/>
      <c r="AP3545" s="57"/>
      <c r="BA3545" s="57"/>
      <c r="BF3545" s="6" t="e">
        <f t="shared" si="165"/>
        <v>#NUM!</v>
      </c>
      <c r="BG3545" t="e">
        <f t="shared" si="166"/>
        <v>#NUM!</v>
      </c>
      <c r="BH3545" t="e">
        <f t="shared" si="167"/>
        <v>#NUM!</v>
      </c>
      <c r="BI3545" t="e">
        <f>VLOOKUP(H3545,Sheet2!$A$1:$B$270,2,FALSE)</f>
        <v>#N/A</v>
      </c>
    </row>
    <row r="3546" spans="15:61">
      <c r="O3546" s="57"/>
      <c r="P3546" s="57"/>
      <c r="AP3546" s="57"/>
      <c r="BA3546" s="57"/>
      <c r="BF3546" s="6" t="e">
        <f t="shared" si="165"/>
        <v>#NUM!</v>
      </c>
      <c r="BG3546" t="e">
        <f t="shared" si="166"/>
        <v>#NUM!</v>
      </c>
      <c r="BH3546" t="e">
        <f t="shared" si="167"/>
        <v>#NUM!</v>
      </c>
      <c r="BI3546" t="e">
        <f>VLOOKUP(H3546,Sheet2!$A$1:$B$270,2,FALSE)</f>
        <v>#N/A</v>
      </c>
    </row>
    <row r="3547" spans="15:61">
      <c r="O3547" s="57"/>
      <c r="P3547" s="57"/>
      <c r="AP3547" s="57"/>
      <c r="BA3547" s="57"/>
      <c r="BF3547" s="6" t="e">
        <f t="shared" si="165"/>
        <v>#NUM!</v>
      </c>
      <c r="BG3547" t="e">
        <f t="shared" si="166"/>
        <v>#NUM!</v>
      </c>
      <c r="BH3547" t="e">
        <f t="shared" si="167"/>
        <v>#NUM!</v>
      </c>
      <c r="BI3547" t="e">
        <f>VLOOKUP(H3547,Sheet2!$A$1:$B$270,2,FALSE)</f>
        <v>#N/A</v>
      </c>
    </row>
    <row r="3548" spans="15:61">
      <c r="O3548" s="57"/>
      <c r="P3548" s="57"/>
      <c r="BA3548" s="57"/>
      <c r="BF3548" s="6" t="e">
        <f t="shared" si="165"/>
        <v>#NUM!</v>
      </c>
      <c r="BG3548" t="e">
        <f t="shared" si="166"/>
        <v>#NUM!</v>
      </c>
      <c r="BH3548" t="e">
        <f t="shared" si="167"/>
        <v>#NUM!</v>
      </c>
      <c r="BI3548" t="e">
        <f>VLOOKUP(H3548,Sheet2!$A$1:$B$270,2,FALSE)</f>
        <v>#N/A</v>
      </c>
    </row>
    <row r="3549" spans="15:61">
      <c r="O3549" s="57"/>
      <c r="P3549" s="57"/>
      <c r="AP3549" s="57"/>
      <c r="BA3549" s="57"/>
      <c r="BF3549" s="6" t="e">
        <f t="shared" si="165"/>
        <v>#NUM!</v>
      </c>
      <c r="BG3549" t="e">
        <f t="shared" si="166"/>
        <v>#NUM!</v>
      </c>
      <c r="BH3549" t="e">
        <f t="shared" si="167"/>
        <v>#NUM!</v>
      </c>
      <c r="BI3549" t="e">
        <f>VLOOKUP(H3549,Sheet2!$A$1:$B$270,2,FALSE)</f>
        <v>#N/A</v>
      </c>
    </row>
    <row r="3550" spans="15:61">
      <c r="O3550" s="57"/>
      <c r="P3550" s="57"/>
      <c r="BF3550" s="6" t="e">
        <f t="shared" si="165"/>
        <v>#NUM!</v>
      </c>
      <c r="BG3550" t="e">
        <f t="shared" si="166"/>
        <v>#NUM!</v>
      </c>
      <c r="BH3550" t="e">
        <f t="shared" si="167"/>
        <v>#NUM!</v>
      </c>
      <c r="BI3550" t="e">
        <f>VLOOKUP(H3550,Sheet2!$A$1:$B$270,2,FALSE)</f>
        <v>#N/A</v>
      </c>
    </row>
    <row r="3551" spans="15:61">
      <c r="O3551" s="57"/>
      <c r="P3551" s="57"/>
      <c r="AP3551" s="57"/>
      <c r="BA3551" s="57"/>
      <c r="BF3551" s="6" t="e">
        <f t="shared" si="165"/>
        <v>#NUM!</v>
      </c>
      <c r="BG3551" t="e">
        <f t="shared" si="166"/>
        <v>#NUM!</v>
      </c>
      <c r="BH3551" t="e">
        <f t="shared" si="167"/>
        <v>#NUM!</v>
      </c>
      <c r="BI3551" t="e">
        <f>VLOOKUP(H3551,Sheet2!$A$1:$B$270,2,FALSE)</f>
        <v>#N/A</v>
      </c>
    </row>
    <row r="3552" spans="15:61">
      <c r="O3552" s="57"/>
      <c r="P3552" s="57"/>
      <c r="AP3552" s="57"/>
      <c r="BA3552" s="57"/>
      <c r="BF3552" s="6" t="e">
        <f t="shared" si="165"/>
        <v>#NUM!</v>
      </c>
      <c r="BG3552" t="e">
        <f t="shared" si="166"/>
        <v>#NUM!</v>
      </c>
      <c r="BH3552" t="e">
        <f t="shared" si="167"/>
        <v>#NUM!</v>
      </c>
      <c r="BI3552" t="e">
        <f>VLOOKUP(H3552,Sheet2!$A$1:$B$270,2,FALSE)</f>
        <v>#N/A</v>
      </c>
    </row>
    <row r="3553" spans="15:61">
      <c r="O3553" s="57"/>
      <c r="P3553" s="57"/>
      <c r="AP3553" s="57"/>
      <c r="BA3553" s="57"/>
      <c r="BF3553" s="6" t="e">
        <f t="shared" si="165"/>
        <v>#NUM!</v>
      </c>
      <c r="BG3553" t="e">
        <f t="shared" si="166"/>
        <v>#NUM!</v>
      </c>
      <c r="BH3553" t="e">
        <f t="shared" si="167"/>
        <v>#NUM!</v>
      </c>
      <c r="BI3553" t="e">
        <f>VLOOKUP(H3553,Sheet2!$A$1:$B$270,2,FALSE)</f>
        <v>#N/A</v>
      </c>
    </row>
    <row r="3554" spans="15:61">
      <c r="O3554" s="57"/>
      <c r="P3554" s="57"/>
      <c r="AP3554" s="57"/>
      <c r="BA3554" s="57"/>
      <c r="BF3554" s="6" t="e">
        <f t="shared" si="165"/>
        <v>#NUM!</v>
      </c>
      <c r="BG3554" t="e">
        <f t="shared" si="166"/>
        <v>#NUM!</v>
      </c>
      <c r="BH3554" t="e">
        <f t="shared" si="167"/>
        <v>#NUM!</v>
      </c>
      <c r="BI3554" t="e">
        <f>VLOOKUP(H3554,Sheet2!$A$1:$B$270,2,FALSE)</f>
        <v>#N/A</v>
      </c>
    </row>
    <row r="3555" spans="15:61">
      <c r="O3555" s="57"/>
      <c r="P3555" s="57"/>
      <c r="AP3555" s="57"/>
      <c r="BA3555" s="57"/>
      <c r="BF3555" s="6" t="e">
        <f t="shared" si="165"/>
        <v>#NUM!</v>
      </c>
      <c r="BG3555" t="e">
        <f t="shared" si="166"/>
        <v>#NUM!</v>
      </c>
      <c r="BH3555" t="e">
        <f t="shared" si="167"/>
        <v>#NUM!</v>
      </c>
      <c r="BI3555" t="e">
        <f>VLOOKUP(H3555,Sheet2!$A$1:$B$270,2,FALSE)</f>
        <v>#N/A</v>
      </c>
    </row>
    <row r="3556" spans="15:61">
      <c r="O3556" s="57"/>
      <c r="P3556" s="57"/>
      <c r="AP3556" s="57"/>
      <c r="BA3556" s="57"/>
      <c r="BF3556" s="6" t="e">
        <f t="shared" si="165"/>
        <v>#NUM!</v>
      </c>
      <c r="BG3556" t="e">
        <f t="shared" si="166"/>
        <v>#NUM!</v>
      </c>
      <c r="BH3556" t="e">
        <f t="shared" si="167"/>
        <v>#NUM!</v>
      </c>
      <c r="BI3556" t="e">
        <f>VLOOKUP(H3556,Sheet2!$A$1:$B$270,2,FALSE)</f>
        <v>#N/A</v>
      </c>
    </row>
    <row r="3557" spans="15:61">
      <c r="O3557" s="57"/>
      <c r="P3557" s="57"/>
      <c r="BA3557" s="57"/>
      <c r="BF3557" s="6" t="e">
        <f t="shared" si="165"/>
        <v>#NUM!</v>
      </c>
      <c r="BG3557" t="e">
        <f t="shared" si="166"/>
        <v>#NUM!</v>
      </c>
      <c r="BH3557" t="e">
        <f t="shared" si="167"/>
        <v>#NUM!</v>
      </c>
      <c r="BI3557" t="e">
        <f>VLOOKUP(H3557,Sheet2!$A$1:$B$270,2,FALSE)</f>
        <v>#N/A</v>
      </c>
    </row>
    <row r="3558" spans="15:61">
      <c r="O3558" s="57"/>
      <c r="P3558" s="57"/>
      <c r="AO3558" s="57"/>
      <c r="AP3558" s="57"/>
      <c r="BA3558" s="57"/>
      <c r="BF3558" s="6" t="e">
        <f t="shared" si="165"/>
        <v>#NUM!</v>
      </c>
      <c r="BG3558" t="e">
        <f t="shared" si="166"/>
        <v>#NUM!</v>
      </c>
      <c r="BH3558" t="e">
        <f t="shared" si="167"/>
        <v>#NUM!</v>
      </c>
      <c r="BI3558" t="e">
        <f>VLOOKUP(H3558,Sheet2!$A$1:$B$270,2,FALSE)</f>
        <v>#N/A</v>
      </c>
    </row>
    <row r="3559" spans="15:61">
      <c r="O3559" s="57"/>
      <c r="P3559" s="57"/>
      <c r="AP3559" s="57"/>
      <c r="BA3559" s="57"/>
      <c r="BF3559" s="6" t="e">
        <f t="shared" si="165"/>
        <v>#NUM!</v>
      </c>
      <c r="BG3559" t="e">
        <f t="shared" si="166"/>
        <v>#NUM!</v>
      </c>
      <c r="BH3559" t="e">
        <f t="shared" si="167"/>
        <v>#NUM!</v>
      </c>
      <c r="BI3559" t="e">
        <f>VLOOKUP(H3559,Sheet2!$A$1:$B$270,2,FALSE)</f>
        <v>#N/A</v>
      </c>
    </row>
    <row r="3560" spans="15:61">
      <c r="O3560" s="57"/>
      <c r="P3560" s="57"/>
      <c r="AO3560" s="57"/>
      <c r="AP3560" s="57"/>
      <c r="BA3560" s="57"/>
      <c r="BF3560" s="6" t="e">
        <f t="shared" si="165"/>
        <v>#NUM!</v>
      </c>
      <c r="BG3560" t="e">
        <f t="shared" si="166"/>
        <v>#NUM!</v>
      </c>
      <c r="BH3560" t="e">
        <f t="shared" si="167"/>
        <v>#NUM!</v>
      </c>
      <c r="BI3560" t="e">
        <f>VLOOKUP(H3560,Sheet2!$A$1:$B$270,2,FALSE)</f>
        <v>#N/A</v>
      </c>
    </row>
    <row r="3561" spans="15:61">
      <c r="O3561" s="57"/>
      <c r="P3561" s="57"/>
      <c r="AP3561" s="57"/>
      <c r="BA3561" s="57"/>
      <c r="BF3561" s="6" t="e">
        <f t="shared" si="165"/>
        <v>#NUM!</v>
      </c>
      <c r="BG3561" t="e">
        <f t="shared" si="166"/>
        <v>#NUM!</v>
      </c>
      <c r="BH3561" t="e">
        <f t="shared" si="167"/>
        <v>#NUM!</v>
      </c>
      <c r="BI3561" t="e">
        <f>VLOOKUP(H3561,Sheet2!$A$1:$B$270,2,FALSE)</f>
        <v>#N/A</v>
      </c>
    </row>
    <row r="3562" spans="15:61">
      <c r="O3562" s="57"/>
      <c r="P3562" s="57"/>
      <c r="AP3562" s="57"/>
      <c r="BA3562" s="57"/>
      <c r="BF3562" s="6" t="e">
        <f t="shared" si="165"/>
        <v>#NUM!</v>
      </c>
      <c r="BG3562" t="e">
        <f t="shared" si="166"/>
        <v>#NUM!</v>
      </c>
      <c r="BH3562" t="e">
        <f t="shared" si="167"/>
        <v>#NUM!</v>
      </c>
      <c r="BI3562" t="e">
        <f>VLOOKUP(H3562,Sheet2!$A$1:$B$270,2,FALSE)</f>
        <v>#N/A</v>
      </c>
    </row>
    <row r="3563" spans="15:61">
      <c r="O3563" s="57"/>
      <c r="P3563" s="57"/>
      <c r="AP3563" s="57"/>
      <c r="BA3563" s="57"/>
      <c r="BF3563" s="6" t="e">
        <f t="shared" si="165"/>
        <v>#NUM!</v>
      </c>
      <c r="BG3563" t="e">
        <f t="shared" si="166"/>
        <v>#NUM!</v>
      </c>
      <c r="BH3563" t="e">
        <f t="shared" si="167"/>
        <v>#NUM!</v>
      </c>
      <c r="BI3563" t="e">
        <f>VLOOKUP(H3563,Sheet2!$A$1:$B$270,2,FALSE)</f>
        <v>#N/A</v>
      </c>
    </row>
    <row r="3564" spans="15:61">
      <c r="O3564" s="57"/>
      <c r="P3564" s="57"/>
      <c r="AP3564" s="57"/>
      <c r="BA3564" s="57"/>
      <c r="BF3564" s="6" t="e">
        <f t="shared" si="165"/>
        <v>#NUM!</v>
      </c>
      <c r="BG3564" t="e">
        <f t="shared" si="166"/>
        <v>#NUM!</v>
      </c>
      <c r="BH3564" t="e">
        <f t="shared" si="167"/>
        <v>#NUM!</v>
      </c>
      <c r="BI3564" t="e">
        <f>VLOOKUP(H3564,Sheet2!$A$1:$B$270,2,FALSE)</f>
        <v>#N/A</v>
      </c>
    </row>
    <row r="3565" spans="15:61">
      <c r="O3565" s="57"/>
      <c r="P3565" s="57"/>
      <c r="AO3565" s="57"/>
      <c r="AP3565" s="57"/>
      <c r="BA3565" s="57"/>
      <c r="BF3565" s="6" t="e">
        <f t="shared" si="165"/>
        <v>#NUM!</v>
      </c>
      <c r="BG3565" t="e">
        <f t="shared" si="166"/>
        <v>#NUM!</v>
      </c>
      <c r="BH3565" t="e">
        <f t="shared" si="167"/>
        <v>#NUM!</v>
      </c>
      <c r="BI3565" t="e">
        <f>VLOOKUP(H3565,Sheet2!$A$1:$B$270,2,FALSE)</f>
        <v>#N/A</v>
      </c>
    </row>
    <row r="3566" spans="15:61">
      <c r="O3566" s="57"/>
      <c r="P3566" s="57"/>
      <c r="AP3566" s="57"/>
      <c r="BA3566" s="57"/>
      <c r="BF3566" s="6" t="e">
        <f t="shared" si="165"/>
        <v>#NUM!</v>
      </c>
      <c r="BG3566" t="e">
        <f t="shared" si="166"/>
        <v>#NUM!</v>
      </c>
      <c r="BH3566" t="e">
        <f t="shared" si="167"/>
        <v>#NUM!</v>
      </c>
      <c r="BI3566" t="e">
        <f>VLOOKUP(H3566,Sheet2!$A$1:$B$270,2,FALSE)</f>
        <v>#N/A</v>
      </c>
    </row>
    <row r="3567" spans="15:61">
      <c r="O3567" s="57"/>
      <c r="P3567" s="57"/>
      <c r="AP3567" s="57"/>
      <c r="BA3567" s="57"/>
      <c r="BF3567" s="6" t="e">
        <f t="shared" si="165"/>
        <v>#NUM!</v>
      </c>
      <c r="BG3567" t="e">
        <f t="shared" si="166"/>
        <v>#NUM!</v>
      </c>
      <c r="BH3567" t="e">
        <f t="shared" si="167"/>
        <v>#NUM!</v>
      </c>
      <c r="BI3567" t="e">
        <f>VLOOKUP(H3567,Sheet2!$A$1:$B$270,2,FALSE)</f>
        <v>#N/A</v>
      </c>
    </row>
    <row r="3568" spans="15:61">
      <c r="O3568" s="57"/>
      <c r="P3568" s="57"/>
      <c r="AP3568" s="57"/>
      <c r="BA3568" s="57"/>
      <c r="BF3568" s="6" t="e">
        <f t="shared" si="165"/>
        <v>#NUM!</v>
      </c>
      <c r="BG3568" t="e">
        <f t="shared" si="166"/>
        <v>#NUM!</v>
      </c>
      <c r="BH3568" t="e">
        <f t="shared" si="167"/>
        <v>#NUM!</v>
      </c>
      <c r="BI3568" t="e">
        <f>VLOOKUP(H3568,Sheet2!$A$1:$B$270,2,FALSE)</f>
        <v>#N/A</v>
      </c>
    </row>
    <row r="3569" spans="15:61">
      <c r="O3569" s="57"/>
      <c r="P3569" s="57"/>
      <c r="AP3569" s="57"/>
      <c r="BA3569" s="57"/>
      <c r="BF3569" s="6" t="e">
        <f t="shared" si="165"/>
        <v>#NUM!</v>
      </c>
      <c r="BG3569" t="e">
        <f t="shared" si="166"/>
        <v>#NUM!</v>
      </c>
      <c r="BH3569" t="e">
        <f t="shared" si="167"/>
        <v>#NUM!</v>
      </c>
      <c r="BI3569" t="e">
        <f>VLOOKUP(H3569,Sheet2!$A$1:$B$270,2,FALSE)</f>
        <v>#N/A</v>
      </c>
    </row>
    <row r="3570" spans="15:61">
      <c r="O3570" s="57"/>
      <c r="P3570" s="57"/>
      <c r="AP3570" s="57"/>
      <c r="BA3570" s="57"/>
      <c r="BF3570" s="6" t="e">
        <f t="shared" si="165"/>
        <v>#NUM!</v>
      </c>
      <c r="BG3570" t="e">
        <f t="shared" si="166"/>
        <v>#NUM!</v>
      </c>
      <c r="BH3570" t="e">
        <f t="shared" si="167"/>
        <v>#NUM!</v>
      </c>
      <c r="BI3570" t="e">
        <f>VLOOKUP(H3570,Sheet2!$A$1:$B$270,2,FALSE)</f>
        <v>#N/A</v>
      </c>
    </row>
    <row r="3571" spans="15:61">
      <c r="O3571" s="57"/>
      <c r="P3571" s="57"/>
      <c r="AO3571" s="57"/>
      <c r="AP3571" s="57"/>
      <c r="BA3571" s="57"/>
      <c r="BF3571" s="6" t="e">
        <f t="shared" si="165"/>
        <v>#NUM!</v>
      </c>
      <c r="BG3571" t="e">
        <f t="shared" si="166"/>
        <v>#NUM!</v>
      </c>
      <c r="BH3571" t="e">
        <f t="shared" si="167"/>
        <v>#NUM!</v>
      </c>
      <c r="BI3571" t="e">
        <f>VLOOKUP(H3571,Sheet2!$A$1:$B$270,2,FALSE)</f>
        <v>#N/A</v>
      </c>
    </row>
    <row r="3572" spans="15:61">
      <c r="O3572" s="57"/>
      <c r="P3572" s="57"/>
      <c r="BA3572" s="57"/>
      <c r="BF3572" s="6" t="e">
        <f t="shared" si="165"/>
        <v>#NUM!</v>
      </c>
      <c r="BG3572" t="e">
        <f t="shared" si="166"/>
        <v>#NUM!</v>
      </c>
      <c r="BH3572" t="e">
        <f t="shared" si="167"/>
        <v>#NUM!</v>
      </c>
      <c r="BI3572" t="e">
        <f>VLOOKUP(H3572,Sheet2!$A$1:$B$270,2,FALSE)</f>
        <v>#N/A</v>
      </c>
    </row>
    <row r="3573" spans="15:61">
      <c r="O3573" s="57"/>
      <c r="P3573" s="57"/>
      <c r="AP3573" s="57"/>
      <c r="BA3573" s="57"/>
      <c r="BF3573" s="6" t="e">
        <f t="shared" si="165"/>
        <v>#NUM!</v>
      </c>
      <c r="BG3573" t="e">
        <f t="shared" si="166"/>
        <v>#NUM!</v>
      </c>
      <c r="BH3573" t="e">
        <f t="shared" si="167"/>
        <v>#NUM!</v>
      </c>
      <c r="BI3573" t="e">
        <f>VLOOKUP(H3573,Sheet2!$A$1:$B$270,2,FALSE)</f>
        <v>#N/A</v>
      </c>
    </row>
    <row r="3574" spans="15:61">
      <c r="O3574" s="57"/>
      <c r="P3574" s="57"/>
      <c r="AP3574" s="57"/>
      <c r="BA3574" s="57"/>
      <c r="BF3574" s="6" t="e">
        <f t="shared" si="165"/>
        <v>#NUM!</v>
      </c>
      <c r="BG3574" t="e">
        <f t="shared" si="166"/>
        <v>#NUM!</v>
      </c>
      <c r="BH3574" t="e">
        <f t="shared" si="167"/>
        <v>#NUM!</v>
      </c>
      <c r="BI3574" t="e">
        <f>VLOOKUP(H3574,Sheet2!$A$1:$B$270,2,FALSE)</f>
        <v>#N/A</v>
      </c>
    </row>
    <row r="3575" spans="15:61">
      <c r="O3575" s="57"/>
      <c r="P3575" s="57"/>
      <c r="BA3575" s="57"/>
      <c r="BF3575" s="6" t="e">
        <f t="shared" si="165"/>
        <v>#NUM!</v>
      </c>
      <c r="BG3575" t="e">
        <f t="shared" si="166"/>
        <v>#NUM!</v>
      </c>
      <c r="BH3575" t="e">
        <f t="shared" si="167"/>
        <v>#NUM!</v>
      </c>
      <c r="BI3575" t="e">
        <f>VLOOKUP(H3575,Sheet2!$A$1:$B$270,2,FALSE)</f>
        <v>#N/A</v>
      </c>
    </row>
    <row r="3576" spans="15:61">
      <c r="O3576" s="57"/>
      <c r="P3576" s="57"/>
      <c r="BA3576" s="57"/>
      <c r="BF3576" s="6" t="e">
        <f t="shared" si="165"/>
        <v>#NUM!</v>
      </c>
      <c r="BG3576" t="e">
        <f t="shared" si="166"/>
        <v>#NUM!</v>
      </c>
      <c r="BH3576" t="e">
        <f t="shared" si="167"/>
        <v>#NUM!</v>
      </c>
      <c r="BI3576" t="e">
        <f>VLOOKUP(H3576,Sheet2!$A$1:$B$270,2,FALSE)</f>
        <v>#N/A</v>
      </c>
    </row>
    <row r="3577" spans="15:61">
      <c r="O3577" s="57"/>
      <c r="P3577" s="57"/>
      <c r="AP3577" s="57"/>
      <c r="BA3577" s="57"/>
      <c r="BF3577" s="6" t="e">
        <f t="shared" si="165"/>
        <v>#NUM!</v>
      </c>
      <c r="BG3577" t="e">
        <f t="shared" si="166"/>
        <v>#NUM!</v>
      </c>
      <c r="BH3577" t="e">
        <f t="shared" si="167"/>
        <v>#NUM!</v>
      </c>
      <c r="BI3577" t="e">
        <f>VLOOKUP(H3577,Sheet2!$A$1:$B$270,2,FALSE)</f>
        <v>#N/A</v>
      </c>
    </row>
    <row r="3578" spans="15:61">
      <c r="O3578" s="57"/>
      <c r="P3578" s="57"/>
      <c r="AP3578" s="57"/>
      <c r="BA3578" s="57"/>
      <c r="BF3578" s="6" t="e">
        <f t="shared" si="165"/>
        <v>#NUM!</v>
      </c>
      <c r="BG3578" t="e">
        <f t="shared" si="166"/>
        <v>#NUM!</v>
      </c>
      <c r="BH3578" t="e">
        <f t="shared" si="167"/>
        <v>#NUM!</v>
      </c>
      <c r="BI3578" t="e">
        <f>VLOOKUP(H3578,Sheet2!$A$1:$B$270,2,FALSE)</f>
        <v>#N/A</v>
      </c>
    </row>
    <row r="3579" spans="15:61">
      <c r="O3579" s="57"/>
      <c r="P3579" s="57"/>
      <c r="AP3579" s="57"/>
      <c r="BA3579" s="57"/>
      <c r="BF3579" s="6" t="e">
        <f t="shared" si="165"/>
        <v>#NUM!</v>
      </c>
      <c r="BG3579" t="e">
        <f t="shared" si="166"/>
        <v>#NUM!</v>
      </c>
      <c r="BH3579" t="e">
        <f t="shared" si="167"/>
        <v>#NUM!</v>
      </c>
      <c r="BI3579" t="e">
        <f>VLOOKUP(H3579,Sheet2!$A$1:$B$270,2,FALSE)</f>
        <v>#N/A</v>
      </c>
    </row>
    <row r="3580" spans="15:61">
      <c r="O3580" s="57"/>
      <c r="P3580" s="57"/>
      <c r="AP3580" s="57"/>
      <c r="BA3580" s="57"/>
      <c r="BF3580" s="6" t="e">
        <f t="shared" si="165"/>
        <v>#NUM!</v>
      </c>
      <c r="BG3580" t="e">
        <f t="shared" si="166"/>
        <v>#NUM!</v>
      </c>
      <c r="BH3580" t="e">
        <f t="shared" si="167"/>
        <v>#NUM!</v>
      </c>
      <c r="BI3580" t="e">
        <f>VLOOKUP(H3580,Sheet2!$A$1:$B$270,2,FALSE)</f>
        <v>#N/A</v>
      </c>
    </row>
    <row r="3581" spans="15:61">
      <c r="O3581" s="57"/>
      <c r="P3581" s="57"/>
      <c r="AP3581" s="57"/>
      <c r="BA3581" s="57"/>
      <c r="BF3581" s="6" t="e">
        <f t="shared" si="165"/>
        <v>#NUM!</v>
      </c>
      <c r="BG3581" t="e">
        <f t="shared" si="166"/>
        <v>#NUM!</v>
      </c>
      <c r="BH3581" t="e">
        <f t="shared" si="167"/>
        <v>#NUM!</v>
      </c>
      <c r="BI3581" t="e">
        <f>VLOOKUP(H3581,Sheet2!$A$1:$B$270,2,FALSE)</f>
        <v>#N/A</v>
      </c>
    </row>
    <row r="3582" spans="15:61">
      <c r="O3582" s="57"/>
      <c r="P3582" s="57"/>
      <c r="AP3582" s="57"/>
      <c r="BA3582" s="57"/>
      <c r="BF3582" s="6" t="e">
        <f t="shared" si="165"/>
        <v>#NUM!</v>
      </c>
      <c r="BG3582" t="e">
        <f t="shared" si="166"/>
        <v>#NUM!</v>
      </c>
      <c r="BH3582" t="e">
        <f t="shared" si="167"/>
        <v>#NUM!</v>
      </c>
      <c r="BI3582" t="e">
        <f>VLOOKUP(H3582,Sheet2!$A$1:$B$270,2,FALSE)</f>
        <v>#N/A</v>
      </c>
    </row>
    <row r="3583" spans="15:61">
      <c r="O3583" s="57"/>
      <c r="P3583" s="57"/>
      <c r="AO3583" s="57"/>
      <c r="AP3583" s="57"/>
      <c r="BA3583" s="57"/>
      <c r="BF3583" s="6" t="e">
        <f t="shared" si="165"/>
        <v>#NUM!</v>
      </c>
      <c r="BG3583" t="e">
        <f t="shared" si="166"/>
        <v>#NUM!</v>
      </c>
      <c r="BH3583" t="e">
        <f t="shared" si="167"/>
        <v>#NUM!</v>
      </c>
      <c r="BI3583" t="e">
        <f>VLOOKUP(H3583,Sheet2!$A$1:$B$270,2,FALSE)</f>
        <v>#N/A</v>
      </c>
    </row>
    <row r="3584" spans="15:61">
      <c r="O3584" s="57"/>
      <c r="P3584" s="57"/>
      <c r="AP3584" s="57"/>
      <c r="BA3584" s="57"/>
      <c r="BF3584" s="6" t="e">
        <f t="shared" si="165"/>
        <v>#NUM!</v>
      </c>
      <c r="BG3584" t="e">
        <f t="shared" si="166"/>
        <v>#NUM!</v>
      </c>
      <c r="BH3584" t="e">
        <f t="shared" si="167"/>
        <v>#NUM!</v>
      </c>
      <c r="BI3584" t="e">
        <f>VLOOKUP(H3584,Sheet2!$A$1:$B$270,2,FALSE)</f>
        <v>#N/A</v>
      </c>
    </row>
    <row r="3585" spans="15:61">
      <c r="O3585" s="57"/>
      <c r="P3585" s="57"/>
      <c r="AP3585" s="57"/>
      <c r="BA3585" s="57"/>
      <c r="BF3585" s="6" t="e">
        <f t="shared" si="165"/>
        <v>#NUM!</v>
      </c>
      <c r="BG3585" t="e">
        <f t="shared" si="166"/>
        <v>#NUM!</v>
      </c>
      <c r="BH3585" t="e">
        <f t="shared" si="167"/>
        <v>#NUM!</v>
      </c>
      <c r="BI3585" t="e">
        <f>VLOOKUP(H3585,Sheet2!$A$1:$B$270,2,FALSE)</f>
        <v>#N/A</v>
      </c>
    </row>
    <row r="3586" spans="15:61">
      <c r="O3586" s="57"/>
      <c r="P3586" s="57"/>
      <c r="AP3586" s="57"/>
      <c r="BA3586" s="57"/>
      <c r="BF3586" s="6" t="e">
        <f t="shared" si="165"/>
        <v>#NUM!</v>
      </c>
      <c r="BG3586" t="e">
        <f t="shared" si="166"/>
        <v>#NUM!</v>
      </c>
      <c r="BH3586" t="e">
        <f t="shared" si="167"/>
        <v>#NUM!</v>
      </c>
      <c r="BI3586" t="e">
        <f>VLOOKUP(H3586,Sheet2!$A$1:$B$270,2,FALSE)</f>
        <v>#N/A</v>
      </c>
    </row>
    <row r="3587" spans="15:61">
      <c r="O3587" s="57"/>
      <c r="P3587" s="57"/>
      <c r="AO3587" s="57"/>
      <c r="AP3587" s="57"/>
      <c r="BA3587" s="57"/>
      <c r="BF3587" s="6" t="e">
        <f t="shared" ref="BF3587:BF3650" si="168">DATE(BC3587,BD3587,BE3587)</f>
        <v>#NUM!</v>
      </c>
      <c r="BG3587" t="e">
        <f t="shared" ref="BG3587:BG3650" si="169">BF3587-BA3587</f>
        <v>#NUM!</v>
      </c>
      <c r="BH3587" t="e">
        <f t="shared" ref="BH3587:BH3650" si="170">IF(BG3587=1,"COMPLY",IF(BG3587&lt;1,"COMPLY","NOT COMPLY"))</f>
        <v>#NUM!</v>
      </c>
      <c r="BI3587" t="e">
        <f>VLOOKUP(H3587,Sheet2!$A$1:$B$270,2,FALSE)</f>
        <v>#N/A</v>
      </c>
    </row>
    <row r="3588" spans="15:61">
      <c r="O3588" s="57"/>
      <c r="P3588" s="57"/>
      <c r="AP3588" s="57"/>
      <c r="BA3588" s="57"/>
      <c r="BF3588" s="6" t="e">
        <f t="shared" si="168"/>
        <v>#NUM!</v>
      </c>
      <c r="BG3588" t="e">
        <f t="shared" si="169"/>
        <v>#NUM!</v>
      </c>
      <c r="BH3588" t="e">
        <f t="shared" si="170"/>
        <v>#NUM!</v>
      </c>
      <c r="BI3588" t="e">
        <f>VLOOKUP(H3588,Sheet2!$A$1:$B$270,2,FALSE)</f>
        <v>#N/A</v>
      </c>
    </row>
    <row r="3589" spans="15:61">
      <c r="O3589" s="57"/>
      <c r="P3589" s="57"/>
      <c r="AP3589" s="57"/>
      <c r="BA3589" s="57"/>
      <c r="BF3589" s="6" t="e">
        <f t="shared" si="168"/>
        <v>#NUM!</v>
      </c>
      <c r="BG3589" t="e">
        <f t="shared" si="169"/>
        <v>#NUM!</v>
      </c>
      <c r="BH3589" t="e">
        <f t="shared" si="170"/>
        <v>#NUM!</v>
      </c>
      <c r="BI3589" t="e">
        <f>VLOOKUP(H3589,Sheet2!$A$1:$B$270,2,FALSE)</f>
        <v>#N/A</v>
      </c>
    </row>
    <row r="3590" spans="15:61">
      <c r="O3590" s="57"/>
      <c r="P3590" s="57"/>
      <c r="AP3590" s="57"/>
      <c r="BA3590" s="57"/>
      <c r="BF3590" s="6" t="e">
        <f t="shared" si="168"/>
        <v>#NUM!</v>
      </c>
      <c r="BG3590" t="e">
        <f t="shared" si="169"/>
        <v>#NUM!</v>
      </c>
      <c r="BH3590" t="e">
        <f t="shared" si="170"/>
        <v>#NUM!</v>
      </c>
      <c r="BI3590" t="e">
        <f>VLOOKUP(H3590,Sheet2!$A$1:$B$270,2,FALSE)</f>
        <v>#N/A</v>
      </c>
    </row>
    <row r="3591" spans="15:61">
      <c r="O3591" s="57"/>
      <c r="P3591" s="57"/>
      <c r="AO3591" s="57"/>
      <c r="AP3591" s="57"/>
      <c r="BA3591" s="57"/>
      <c r="BF3591" s="6" t="e">
        <f t="shared" si="168"/>
        <v>#NUM!</v>
      </c>
      <c r="BG3591" t="e">
        <f t="shared" si="169"/>
        <v>#NUM!</v>
      </c>
      <c r="BH3591" t="e">
        <f t="shared" si="170"/>
        <v>#NUM!</v>
      </c>
      <c r="BI3591" t="e">
        <f>VLOOKUP(H3591,Sheet2!$A$1:$B$270,2,FALSE)</f>
        <v>#N/A</v>
      </c>
    </row>
    <row r="3592" spans="15:61">
      <c r="O3592" s="57"/>
      <c r="P3592" s="57"/>
      <c r="AP3592" s="57"/>
      <c r="BA3592" s="57"/>
      <c r="BF3592" s="6" t="e">
        <f t="shared" si="168"/>
        <v>#NUM!</v>
      </c>
      <c r="BG3592" t="e">
        <f t="shared" si="169"/>
        <v>#NUM!</v>
      </c>
      <c r="BH3592" t="e">
        <f t="shared" si="170"/>
        <v>#NUM!</v>
      </c>
      <c r="BI3592" t="e">
        <f>VLOOKUP(H3592,Sheet2!$A$1:$B$270,2,FALSE)</f>
        <v>#N/A</v>
      </c>
    </row>
    <row r="3593" spans="15:61">
      <c r="O3593" s="57"/>
      <c r="P3593" s="57"/>
      <c r="AP3593" s="57"/>
      <c r="BA3593" s="57"/>
      <c r="BF3593" s="6" t="e">
        <f t="shared" si="168"/>
        <v>#NUM!</v>
      </c>
      <c r="BG3593" t="e">
        <f t="shared" si="169"/>
        <v>#NUM!</v>
      </c>
      <c r="BH3593" t="e">
        <f t="shared" si="170"/>
        <v>#NUM!</v>
      </c>
      <c r="BI3593" t="e">
        <f>VLOOKUP(H3593,Sheet2!$A$1:$B$270,2,FALSE)</f>
        <v>#N/A</v>
      </c>
    </row>
    <row r="3594" spans="15:61">
      <c r="O3594" s="57"/>
      <c r="P3594" s="57"/>
      <c r="AP3594" s="57"/>
      <c r="BA3594" s="57"/>
      <c r="BF3594" s="6" t="e">
        <f t="shared" si="168"/>
        <v>#NUM!</v>
      </c>
      <c r="BG3594" t="e">
        <f t="shared" si="169"/>
        <v>#NUM!</v>
      </c>
      <c r="BH3594" t="e">
        <f t="shared" si="170"/>
        <v>#NUM!</v>
      </c>
      <c r="BI3594" t="e">
        <f>VLOOKUP(H3594,Sheet2!$A$1:$B$270,2,FALSE)</f>
        <v>#N/A</v>
      </c>
    </row>
    <row r="3595" spans="15:61">
      <c r="O3595" s="57"/>
      <c r="P3595" s="57"/>
      <c r="BF3595" s="6" t="e">
        <f t="shared" si="168"/>
        <v>#NUM!</v>
      </c>
      <c r="BG3595" t="e">
        <f t="shared" si="169"/>
        <v>#NUM!</v>
      </c>
      <c r="BH3595" t="e">
        <f t="shared" si="170"/>
        <v>#NUM!</v>
      </c>
      <c r="BI3595" t="e">
        <f>VLOOKUP(H3595,Sheet2!$A$1:$B$270,2,FALSE)</f>
        <v>#N/A</v>
      </c>
    </row>
    <row r="3596" spans="15:61">
      <c r="O3596" s="57"/>
      <c r="P3596" s="57"/>
      <c r="AP3596" s="57"/>
      <c r="BA3596" s="57"/>
      <c r="BF3596" s="6" t="e">
        <f t="shared" si="168"/>
        <v>#NUM!</v>
      </c>
      <c r="BG3596" t="e">
        <f t="shared" si="169"/>
        <v>#NUM!</v>
      </c>
      <c r="BH3596" t="e">
        <f t="shared" si="170"/>
        <v>#NUM!</v>
      </c>
      <c r="BI3596" t="e">
        <f>VLOOKUP(H3596,Sheet2!$A$1:$B$270,2,FALSE)</f>
        <v>#N/A</v>
      </c>
    </row>
    <row r="3597" spans="15:61">
      <c r="O3597" s="57"/>
      <c r="P3597" s="57"/>
      <c r="AO3597" s="57"/>
      <c r="AP3597" s="57"/>
      <c r="BA3597" s="57"/>
      <c r="BF3597" s="6" t="e">
        <f t="shared" si="168"/>
        <v>#NUM!</v>
      </c>
      <c r="BG3597" t="e">
        <f t="shared" si="169"/>
        <v>#NUM!</v>
      </c>
      <c r="BH3597" t="e">
        <f t="shared" si="170"/>
        <v>#NUM!</v>
      </c>
      <c r="BI3597" t="e">
        <f>VLOOKUP(H3597,Sheet2!$A$1:$B$270,2,FALSE)</f>
        <v>#N/A</v>
      </c>
    </row>
    <row r="3598" spans="15:61">
      <c r="O3598" s="57"/>
      <c r="P3598" s="57"/>
      <c r="AP3598" s="57"/>
      <c r="BA3598" s="57"/>
      <c r="BF3598" s="6" t="e">
        <f t="shared" si="168"/>
        <v>#NUM!</v>
      </c>
      <c r="BG3598" t="e">
        <f t="shared" si="169"/>
        <v>#NUM!</v>
      </c>
      <c r="BH3598" t="e">
        <f t="shared" si="170"/>
        <v>#NUM!</v>
      </c>
      <c r="BI3598" t="e">
        <f>VLOOKUP(H3598,Sheet2!$A$1:$B$270,2,FALSE)</f>
        <v>#N/A</v>
      </c>
    </row>
    <row r="3599" spans="15:61">
      <c r="O3599" s="57"/>
      <c r="P3599" s="57"/>
      <c r="BA3599" s="57"/>
      <c r="BF3599" s="6" t="e">
        <f t="shared" si="168"/>
        <v>#NUM!</v>
      </c>
      <c r="BG3599" t="e">
        <f t="shared" si="169"/>
        <v>#NUM!</v>
      </c>
      <c r="BH3599" t="e">
        <f t="shared" si="170"/>
        <v>#NUM!</v>
      </c>
      <c r="BI3599" t="e">
        <f>VLOOKUP(H3599,Sheet2!$A$1:$B$270,2,FALSE)</f>
        <v>#N/A</v>
      </c>
    </row>
    <row r="3600" spans="15:61">
      <c r="O3600" s="57"/>
      <c r="P3600" s="57"/>
      <c r="AP3600" s="57"/>
      <c r="BA3600" s="57"/>
      <c r="BF3600" s="6" t="e">
        <f t="shared" si="168"/>
        <v>#NUM!</v>
      </c>
      <c r="BG3600" t="e">
        <f t="shared" si="169"/>
        <v>#NUM!</v>
      </c>
      <c r="BH3600" t="e">
        <f t="shared" si="170"/>
        <v>#NUM!</v>
      </c>
      <c r="BI3600" t="e">
        <f>VLOOKUP(H3600,Sheet2!$A$1:$B$270,2,FALSE)</f>
        <v>#N/A</v>
      </c>
    </row>
    <row r="3601" spans="15:61">
      <c r="O3601" s="57"/>
      <c r="P3601" s="57"/>
      <c r="BA3601" s="57"/>
      <c r="BF3601" s="6" t="e">
        <f t="shared" si="168"/>
        <v>#NUM!</v>
      </c>
      <c r="BG3601" t="e">
        <f t="shared" si="169"/>
        <v>#NUM!</v>
      </c>
      <c r="BH3601" t="e">
        <f t="shared" si="170"/>
        <v>#NUM!</v>
      </c>
      <c r="BI3601" t="e">
        <f>VLOOKUP(H3601,Sheet2!$A$1:$B$270,2,FALSE)</f>
        <v>#N/A</v>
      </c>
    </row>
    <row r="3602" spans="15:61">
      <c r="O3602" s="57"/>
      <c r="P3602" s="57"/>
      <c r="AP3602" s="57"/>
      <c r="BA3602" s="57"/>
      <c r="BF3602" s="6" t="e">
        <f t="shared" si="168"/>
        <v>#NUM!</v>
      </c>
      <c r="BG3602" t="e">
        <f t="shared" si="169"/>
        <v>#NUM!</v>
      </c>
      <c r="BH3602" t="e">
        <f t="shared" si="170"/>
        <v>#NUM!</v>
      </c>
      <c r="BI3602" t="e">
        <f>VLOOKUP(H3602,Sheet2!$A$1:$B$270,2,FALSE)</f>
        <v>#N/A</v>
      </c>
    </row>
    <row r="3603" spans="15:61">
      <c r="O3603" s="57"/>
      <c r="P3603" s="57"/>
      <c r="AP3603" s="57"/>
      <c r="BA3603" s="57"/>
      <c r="BF3603" s="6" t="e">
        <f t="shared" si="168"/>
        <v>#NUM!</v>
      </c>
      <c r="BG3603" t="e">
        <f t="shared" si="169"/>
        <v>#NUM!</v>
      </c>
      <c r="BH3603" t="e">
        <f t="shared" si="170"/>
        <v>#NUM!</v>
      </c>
      <c r="BI3603" t="e">
        <f>VLOOKUP(H3603,Sheet2!$A$1:$B$270,2,FALSE)</f>
        <v>#N/A</v>
      </c>
    </row>
    <row r="3604" spans="15:61">
      <c r="O3604" s="57"/>
      <c r="P3604" s="57"/>
      <c r="BA3604" s="57"/>
      <c r="BF3604" s="6" t="e">
        <f t="shared" si="168"/>
        <v>#NUM!</v>
      </c>
      <c r="BG3604" t="e">
        <f t="shared" si="169"/>
        <v>#NUM!</v>
      </c>
      <c r="BH3604" t="e">
        <f t="shared" si="170"/>
        <v>#NUM!</v>
      </c>
      <c r="BI3604" t="e">
        <f>VLOOKUP(H3604,Sheet2!$A$1:$B$270,2,FALSE)</f>
        <v>#N/A</v>
      </c>
    </row>
    <row r="3605" spans="15:61">
      <c r="O3605" s="57"/>
      <c r="P3605" s="57"/>
      <c r="AO3605" s="57"/>
      <c r="AP3605" s="57"/>
      <c r="BA3605" s="57"/>
      <c r="BF3605" s="6" t="e">
        <f t="shared" si="168"/>
        <v>#NUM!</v>
      </c>
      <c r="BG3605" t="e">
        <f t="shared" si="169"/>
        <v>#NUM!</v>
      </c>
      <c r="BH3605" t="e">
        <f t="shared" si="170"/>
        <v>#NUM!</v>
      </c>
      <c r="BI3605" t="e">
        <f>VLOOKUP(H3605,Sheet2!$A$1:$B$270,2,FALSE)</f>
        <v>#N/A</v>
      </c>
    </row>
    <row r="3606" spans="15:61">
      <c r="O3606" s="57"/>
      <c r="P3606" s="57"/>
      <c r="AP3606" s="57"/>
      <c r="BA3606" s="57"/>
      <c r="BF3606" s="6" t="e">
        <f t="shared" si="168"/>
        <v>#NUM!</v>
      </c>
      <c r="BG3606" t="e">
        <f t="shared" si="169"/>
        <v>#NUM!</v>
      </c>
      <c r="BH3606" t="e">
        <f t="shared" si="170"/>
        <v>#NUM!</v>
      </c>
      <c r="BI3606" t="e">
        <f>VLOOKUP(H3606,Sheet2!$A$1:$B$270,2,FALSE)</f>
        <v>#N/A</v>
      </c>
    </row>
    <row r="3607" spans="15:61">
      <c r="O3607" s="57"/>
      <c r="P3607" s="57"/>
      <c r="AP3607" s="57"/>
      <c r="BA3607" s="57"/>
      <c r="BF3607" s="6" t="e">
        <f t="shared" si="168"/>
        <v>#NUM!</v>
      </c>
      <c r="BG3607" t="e">
        <f t="shared" si="169"/>
        <v>#NUM!</v>
      </c>
      <c r="BH3607" t="e">
        <f t="shared" si="170"/>
        <v>#NUM!</v>
      </c>
      <c r="BI3607" t="e">
        <f>VLOOKUP(H3607,Sheet2!$A$1:$B$270,2,FALSE)</f>
        <v>#N/A</v>
      </c>
    </row>
    <row r="3608" spans="15:61">
      <c r="O3608" s="57"/>
      <c r="P3608" s="57"/>
      <c r="BA3608" s="57"/>
      <c r="BF3608" s="6" t="e">
        <f t="shared" si="168"/>
        <v>#NUM!</v>
      </c>
      <c r="BG3608" t="e">
        <f t="shared" si="169"/>
        <v>#NUM!</v>
      </c>
      <c r="BH3608" t="e">
        <f t="shared" si="170"/>
        <v>#NUM!</v>
      </c>
      <c r="BI3608" t="e">
        <f>VLOOKUP(H3608,Sheet2!$A$1:$B$270,2,FALSE)</f>
        <v>#N/A</v>
      </c>
    </row>
    <row r="3609" spans="15:61">
      <c r="O3609" s="57"/>
      <c r="P3609" s="57"/>
      <c r="AO3609" s="57"/>
      <c r="AP3609" s="57"/>
      <c r="BA3609" s="57"/>
      <c r="BF3609" s="6" t="e">
        <f t="shared" si="168"/>
        <v>#NUM!</v>
      </c>
      <c r="BG3609" t="e">
        <f t="shared" si="169"/>
        <v>#NUM!</v>
      </c>
      <c r="BH3609" t="e">
        <f t="shared" si="170"/>
        <v>#NUM!</v>
      </c>
      <c r="BI3609" t="e">
        <f>VLOOKUP(H3609,Sheet2!$A$1:$B$270,2,FALSE)</f>
        <v>#N/A</v>
      </c>
    </row>
    <row r="3610" spans="15:61">
      <c r="O3610" s="57"/>
      <c r="P3610" s="57"/>
      <c r="AP3610" s="57"/>
      <c r="BA3610" s="57"/>
      <c r="BF3610" s="6" t="e">
        <f t="shared" si="168"/>
        <v>#NUM!</v>
      </c>
      <c r="BG3610" t="e">
        <f t="shared" si="169"/>
        <v>#NUM!</v>
      </c>
      <c r="BH3610" t="e">
        <f t="shared" si="170"/>
        <v>#NUM!</v>
      </c>
      <c r="BI3610" t="e">
        <f>VLOOKUP(H3610,Sheet2!$A$1:$B$270,2,FALSE)</f>
        <v>#N/A</v>
      </c>
    </row>
    <row r="3611" spans="15:61">
      <c r="O3611" s="57"/>
      <c r="P3611" s="57"/>
      <c r="AO3611" s="57"/>
      <c r="AP3611" s="57"/>
      <c r="BA3611" s="57"/>
      <c r="BF3611" s="6" t="e">
        <f t="shared" si="168"/>
        <v>#NUM!</v>
      </c>
      <c r="BG3611" t="e">
        <f t="shared" si="169"/>
        <v>#NUM!</v>
      </c>
      <c r="BH3611" t="e">
        <f t="shared" si="170"/>
        <v>#NUM!</v>
      </c>
      <c r="BI3611" t="e">
        <f>VLOOKUP(H3611,Sheet2!$A$1:$B$270,2,FALSE)</f>
        <v>#N/A</v>
      </c>
    </row>
    <row r="3612" spans="15:61">
      <c r="O3612" s="57"/>
      <c r="P3612" s="57"/>
      <c r="AP3612" s="57"/>
      <c r="BA3612" s="57"/>
      <c r="BF3612" s="6" t="e">
        <f t="shared" si="168"/>
        <v>#NUM!</v>
      </c>
      <c r="BG3612" t="e">
        <f t="shared" si="169"/>
        <v>#NUM!</v>
      </c>
      <c r="BH3612" t="e">
        <f t="shared" si="170"/>
        <v>#NUM!</v>
      </c>
      <c r="BI3612" t="e">
        <f>VLOOKUP(H3612,Sheet2!$A$1:$B$270,2,FALSE)</f>
        <v>#N/A</v>
      </c>
    </row>
    <row r="3613" spans="15:61">
      <c r="O3613" s="57"/>
      <c r="P3613" s="57"/>
      <c r="AO3613" s="57"/>
      <c r="BA3613" s="57"/>
      <c r="BF3613" s="6" t="e">
        <f t="shared" si="168"/>
        <v>#NUM!</v>
      </c>
      <c r="BG3613" t="e">
        <f t="shared" si="169"/>
        <v>#NUM!</v>
      </c>
      <c r="BH3613" t="e">
        <f t="shared" si="170"/>
        <v>#NUM!</v>
      </c>
      <c r="BI3613" t="e">
        <f>VLOOKUP(H3613,Sheet2!$A$1:$B$270,2,FALSE)</f>
        <v>#N/A</v>
      </c>
    </row>
    <row r="3614" spans="15:61">
      <c r="O3614" s="57"/>
      <c r="P3614" s="57"/>
      <c r="BA3614" s="57"/>
      <c r="BF3614" s="6" t="e">
        <f t="shared" si="168"/>
        <v>#NUM!</v>
      </c>
      <c r="BG3614" t="e">
        <f t="shared" si="169"/>
        <v>#NUM!</v>
      </c>
      <c r="BH3614" t="e">
        <f t="shared" si="170"/>
        <v>#NUM!</v>
      </c>
      <c r="BI3614" t="e">
        <f>VLOOKUP(H3614,Sheet2!$A$1:$B$270,2,FALSE)</f>
        <v>#N/A</v>
      </c>
    </row>
    <row r="3615" spans="15:61">
      <c r="O3615" s="57"/>
      <c r="P3615" s="57"/>
      <c r="AP3615" s="57"/>
      <c r="BA3615" s="57"/>
      <c r="BF3615" s="6" t="e">
        <f t="shared" si="168"/>
        <v>#NUM!</v>
      </c>
      <c r="BG3615" t="e">
        <f t="shared" si="169"/>
        <v>#NUM!</v>
      </c>
      <c r="BH3615" t="e">
        <f t="shared" si="170"/>
        <v>#NUM!</v>
      </c>
      <c r="BI3615" t="e">
        <f>VLOOKUP(H3615,Sheet2!$A$1:$B$270,2,FALSE)</f>
        <v>#N/A</v>
      </c>
    </row>
    <row r="3616" spans="15:61">
      <c r="O3616" s="57"/>
      <c r="P3616" s="57"/>
      <c r="AP3616" s="57"/>
      <c r="BA3616" s="57"/>
      <c r="BF3616" s="6" t="e">
        <f t="shared" si="168"/>
        <v>#NUM!</v>
      </c>
      <c r="BG3616" t="e">
        <f t="shared" si="169"/>
        <v>#NUM!</v>
      </c>
      <c r="BH3616" t="e">
        <f t="shared" si="170"/>
        <v>#NUM!</v>
      </c>
      <c r="BI3616" t="e">
        <f>VLOOKUP(H3616,Sheet2!$A$1:$B$270,2,FALSE)</f>
        <v>#N/A</v>
      </c>
    </row>
    <row r="3617" spans="15:61">
      <c r="O3617" s="57"/>
      <c r="P3617" s="57"/>
      <c r="AO3617" s="57"/>
      <c r="BA3617" s="57"/>
      <c r="BF3617" s="6" t="e">
        <f t="shared" si="168"/>
        <v>#NUM!</v>
      </c>
      <c r="BG3617" t="e">
        <f t="shared" si="169"/>
        <v>#NUM!</v>
      </c>
      <c r="BH3617" t="e">
        <f t="shared" si="170"/>
        <v>#NUM!</v>
      </c>
      <c r="BI3617" t="e">
        <f>VLOOKUP(H3617,Sheet2!$A$1:$B$270,2,FALSE)</f>
        <v>#N/A</v>
      </c>
    </row>
    <row r="3618" spans="15:61">
      <c r="O3618" s="57"/>
      <c r="P3618" s="57"/>
      <c r="AO3618" s="57"/>
      <c r="BF3618" s="6" t="e">
        <f t="shared" si="168"/>
        <v>#NUM!</v>
      </c>
      <c r="BG3618" t="e">
        <f t="shared" si="169"/>
        <v>#NUM!</v>
      </c>
      <c r="BH3618" t="e">
        <f t="shared" si="170"/>
        <v>#NUM!</v>
      </c>
      <c r="BI3618" t="e">
        <f>VLOOKUP(H3618,Sheet2!$A$1:$B$270,2,FALSE)</f>
        <v>#N/A</v>
      </c>
    </row>
    <row r="3619" spans="15:61">
      <c r="O3619" s="57"/>
      <c r="P3619" s="57"/>
      <c r="AO3619" s="57"/>
      <c r="BA3619" s="57"/>
      <c r="BF3619" s="6" t="e">
        <f t="shared" si="168"/>
        <v>#NUM!</v>
      </c>
      <c r="BG3619" t="e">
        <f t="shared" si="169"/>
        <v>#NUM!</v>
      </c>
      <c r="BH3619" t="e">
        <f t="shared" si="170"/>
        <v>#NUM!</v>
      </c>
      <c r="BI3619" t="e">
        <f>VLOOKUP(H3619,Sheet2!$A$1:$B$270,2,FALSE)</f>
        <v>#N/A</v>
      </c>
    </row>
    <row r="3620" spans="15:61">
      <c r="O3620" s="57"/>
      <c r="P3620" s="57"/>
      <c r="BF3620" s="6" t="e">
        <f t="shared" si="168"/>
        <v>#NUM!</v>
      </c>
      <c r="BG3620" t="e">
        <f t="shared" si="169"/>
        <v>#NUM!</v>
      </c>
      <c r="BH3620" t="e">
        <f t="shared" si="170"/>
        <v>#NUM!</v>
      </c>
      <c r="BI3620" t="e">
        <f>VLOOKUP(H3620,Sheet2!$A$1:$B$270,2,FALSE)</f>
        <v>#N/A</v>
      </c>
    </row>
    <row r="3621" spans="15:61">
      <c r="O3621" s="57"/>
      <c r="P3621" s="57"/>
      <c r="BA3621" s="57"/>
      <c r="BF3621" s="6" t="e">
        <f t="shared" si="168"/>
        <v>#NUM!</v>
      </c>
      <c r="BG3621" t="e">
        <f t="shared" si="169"/>
        <v>#NUM!</v>
      </c>
      <c r="BH3621" t="e">
        <f t="shared" si="170"/>
        <v>#NUM!</v>
      </c>
      <c r="BI3621" t="e">
        <f>VLOOKUP(H3621,Sheet2!$A$1:$B$270,2,FALSE)</f>
        <v>#N/A</v>
      </c>
    </row>
    <row r="3622" spans="15:61">
      <c r="O3622" s="57"/>
      <c r="P3622" s="57"/>
      <c r="AP3622" s="57"/>
      <c r="BA3622" s="57"/>
      <c r="BF3622" s="6" t="e">
        <f t="shared" si="168"/>
        <v>#NUM!</v>
      </c>
      <c r="BG3622" t="e">
        <f t="shared" si="169"/>
        <v>#NUM!</v>
      </c>
      <c r="BH3622" t="e">
        <f t="shared" si="170"/>
        <v>#NUM!</v>
      </c>
      <c r="BI3622" t="e">
        <f>VLOOKUP(H3622,Sheet2!$A$1:$B$270,2,FALSE)</f>
        <v>#N/A</v>
      </c>
    </row>
    <row r="3623" spans="15:61">
      <c r="O3623" s="57"/>
      <c r="P3623" s="57"/>
      <c r="AP3623" s="57"/>
      <c r="BA3623" s="57"/>
      <c r="BF3623" s="6" t="e">
        <f t="shared" si="168"/>
        <v>#NUM!</v>
      </c>
      <c r="BG3623" t="e">
        <f t="shared" si="169"/>
        <v>#NUM!</v>
      </c>
      <c r="BH3623" t="e">
        <f t="shared" si="170"/>
        <v>#NUM!</v>
      </c>
      <c r="BI3623" t="e">
        <f>VLOOKUP(H3623,Sheet2!$A$1:$B$270,2,FALSE)</f>
        <v>#N/A</v>
      </c>
    </row>
    <row r="3624" spans="15:61">
      <c r="O3624" s="57"/>
      <c r="P3624" s="57"/>
      <c r="AP3624" s="57"/>
      <c r="BA3624" s="57"/>
      <c r="BF3624" s="6" t="e">
        <f t="shared" si="168"/>
        <v>#NUM!</v>
      </c>
      <c r="BG3624" t="e">
        <f t="shared" si="169"/>
        <v>#NUM!</v>
      </c>
      <c r="BH3624" t="e">
        <f t="shared" si="170"/>
        <v>#NUM!</v>
      </c>
      <c r="BI3624" t="e">
        <f>VLOOKUP(H3624,Sheet2!$A$1:$B$270,2,FALSE)</f>
        <v>#N/A</v>
      </c>
    </row>
    <row r="3625" spans="15:61">
      <c r="O3625" s="57"/>
      <c r="P3625" s="57"/>
      <c r="AP3625" s="57"/>
      <c r="BA3625" s="57"/>
      <c r="BF3625" s="6" t="e">
        <f t="shared" si="168"/>
        <v>#NUM!</v>
      </c>
      <c r="BG3625" t="e">
        <f t="shared" si="169"/>
        <v>#NUM!</v>
      </c>
      <c r="BH3625" t="e">
        <f t="shared" si="170"/>
        <v>#NUM!</v>
      </c>
      <c r="BI3625" t="e">
        <f>VLOOKUP(H3625,Sheet2!$A$1:$B$270,2,FALSE)</f>
        <v>#N/A</v>
      </c>
    </row>
    <row r="3626" spans="15:61">
      <c r="O3626" s="57"/>
      <c r="P3626" s="57"/>
      <c r="AP3626" s="57"/>
      <c r="BA3626" s="57"/>
      <c r="BF3626" s="6" t="e">
        <f t="shared" si="168"/>
        <v>#NUM!</v>
      </c>
      <c r="BG3626" t="e">
        <f t="shared" si="169"/>
        <v>#NUM!</v>
      </c>
      <c r="BH3626" t="e">
        <f t="shared" si="170"/>
        <v>#NUM!</v>
      </c>
      <c r="BI3626" t="e">
        <f>VLOOKUP(H3626,Sheet2!$A$1:$B$270,2,FALSE)</f>
        <v>#N/A</v>
      </c>
    </row>
    <row r="3627" spans="15:61">
      <c r="O3627" s="57"/>
      <c r="P3627" s="57"/>
      <c r="AP3627" s="57"/>
      <c r="BA3627" s="57"/>
      <c r="BF3627" s="6" t="e">
        <f t="shared" si="168"/>
        <v>#NUM!</v>
      </c>
      <c r="BG3627" t="e">
        <f t="shared" si="169"/>
        <v>#NUM!</v>
      </c>
      <c r="BH3627" t="e">
        <f t="shared" si="170"/>
        <v>#NUM!</v>
      </c>
      <c r="BI3627" t="e">
        <f>VLOOKUP(H3627,Sheet2!$A$1:$B$270,2,FALSE)</f>
        <v>#N/A</v>
      </c>
    </row>
    <row r="3628" spans="15:61">
      <c r="O3628" s="57"/>
      <c r="P3628" s="57"/>
      <c r="AP3628" s="57"/>
      <c r="BA3628" s="57"/>
      <c r="BF3628" s="6" t="e">
        <f t="shared" si="168"/>
        <v>#NUM!</v>
      </c>
      <c r="BG3628" t="e">
        <f t="shared" si="169"/>
        <v>#NUM!</v>
      </c>
      <c r="BH3628" t="e">
        <f t="shared" si="170"/>
        <v>#NUM!</v>
      </c>
      <c r="BI3628" t="e">
        <f>VLOOKUP(H3628,Sheet2!$A$1:$B$270,2,FALSE)</f>
        <v>#N/A</v>
      </c>
    </row>
    <row r="3629" spans="15:61">
      <c r="O3629" s="57"/>
      <c r="P3629" s="57"/>
      <c r="AP3629" s="57"/>
      <c r="BA3629" s="57"/>
      <c r="BF3629" s="6" t="e">
        <f t="shared" si="168"/>
        <v>#NUM!</v>
      </c>
      <c r="BG3629" t="e">
        <f t="shared" si="169"/>
        <v>#NUM!</v>
      </c>
      <c r="BH3629" t="e">
        <f t="shared" si="170"/>
        <v>#NUM!</v>
      </c>
      <c r="BI3629" t="e">
        <f>VLOOKUP(H3629,Sheet2!$A$1:$B$270,2,FALSE)</f>
        <v>#N/A</v>
      </c>
    </row>
    <row r="3630" spans="15:61">
      <c r="O3630" s="57"/>
      <c r="P3630" s="57"/>
      <c r="BF3630" s="6" t="e">
        <f t="shared" si="168"/>
        <v>#NUM!</v>
      </c>
      <c r="BG3630" t="e">
        <f t="shared" si="169"/>
        <v>#NUM!</v>
      </c>
      <c r="BH3630" t="e">
        <f t="shared" si="170"/>
        <v>#NUM!</v>
      </c>
      <c r="BI3630" t="e">
        <f>VLOOKUP(H3630,Sheet2!$A$1:$B$270,2,FALSE)</f>
        <v>#N/A</v>
      </c>
    </row>
    <row r="3631" spans="15:61">
      <c r="O3631" s="57"/>
      <c r="P3631" s="57"/>
      <c r="AO3631" s="57"/>
      <c r="BA3631" s="57"/>
      <c r="BF3631" s="6" t="e">
        <f t="shared" si="168"/>
        <v>#NUM!</v>
      </c>
      <c r="BG3631" t="e">
        <f t="shared" si="169"/>
        <v>#NUM!</v>
      </c>
      <c r="BH3631" t="e">
        <f t="shared" si="170"/>
        <v>#NUM!</v>
      </c>
      <c r="BI3631" t="e">
        <f>VLOOKUP(H3631,Sheet2!$A$1:$B$270,2,FALSE)</f>
        <v>#N/A</v>
      </c>
    </row>
    <row r="3632" spans="15:61">
      <c r="O3632" s="57"/>
      <c r="P3632" s="57"/>
      <c r="AO3632" s="57"/>
      <c r="AP3632" s="57"/>
      <c r="BA3632" s="57"/>
      <c r="BF3632" s="6" t="e">
        <f t="shared" si="168"/>
        <v>#NUM!</v>
      </c>
      <c r="BG3632" t="e">
        <f t="shared" si="169"/>
        <v>#NUM!</v>
      </c>
      <c r="BH3632" t="e">
        <f t="shared" si="170"/>
        <v>#NUM!</v>
      </c>
      <c r="BI3632" t="e">
        <f>VLOOKUP(H3632,Sheet2!$A$1:$B$270,2,FALSE)</f>
        <v>#N/A</v>
      </c>
    </row>
    <row r="3633" spans="15:61">
      <c r="O3633" s="57"/>
      <c r="P3633" s="57"/>
      <c r="AO3633" s="57"/>
      <c r="AP3633" s="57"/>
      <c r="BA3633" s="57"/>
      <c r="BF3633" s="6" t="e">
        <f t="shared" si="168"/>
        <v>#NUM!</v>
      </c>
      <c r="BG3633" t="e">
        <f t="shared" si="169"/>
        <v>#NUM!</v>
      </c>
      <c r="BH3633" t="e">
        <f t="shared" si="170"/>
        <v>#NUM!</v>
      </c>
      <c r="BI3633" t="e">
        <f>VLOOKUP(H3633,Sheet2!$A$1:$B$270,2,FALSE)</f>
        <v>#N/A</v>
      </c>
    </row>
    <row r="3634" spans="15:61">
      <c r="O3634" s="57"/>
      <c r="P3634" s="57"/>
      <c r="BA3634" s="57"/>
      <c r="BF3634" s="6" t="e">
        <f t="shared" si="168"/>
        <v>#NUM!</v>
      </c>
      <c r="BG3634" t="e">
        <f t="shared" si="169"/>
        <v>#NUM!</v>
      </c>
      <c r="BH3634" t="e">
        <f t="shared" si="170"/>
        <v>#NUM!</v>
      </c>
      <c r="BI3634" t="e">
        <f>VLOOKUP(H3634,Sheet2!$A$1:$B$270,2,FALSE)</f>
        <v>#N/A</v>
      </c>
    </row>
    <row r="3635" spans="15:61">
      <c r="O3635" s="57"/>
      <c r="P3635" s="57"/>
      <c r="AP3635" s="57"/>
      <c r="BA3635" s="57"/>
      <c r="BF3635" s="6" t="e">
        <f t="shared" si="168"/>
        <v>#NUM!</v>
      </c>
      <c r="BG3635" t="e">
        <f t="shared" si="169"/>
        <v>#NUM!</v>
      </c>
      <c r="BH3635" t="e">
        <f t="shared" si="170"/>
        <v>#NUM!</v>
      </c>
      <c r="BI3635" t="e">
        <f>VLOOKUP(H3635,Sheet2!$A$1:$B$270,2,FALSE)</f>
        <v>#N/A</v>
      </c>
    </row>
    <row r="3636" spans="15:61">
      <c r="O3636" s="57"/>
      <c r="P3636" s="57"/>
      <c r="BA3636" s="57"/>
      <c r="BF3636" s="6" t="e">
        <f t="shared" si="168"/>
        <v>#NUM!</v>
      </c>
      <c r="BG3636" t="e">
        <f t="shared" si="169"/>
        <v>#NUM!</v>
      </c>
      <c r="BH3636" t="e">
        <f t="shared" si="170"/>
        <v>#NUM!</v>
      </c>
      <c r="BI3636" t="e">
        <f>VLOOKUP(H3636,Sheet2!$A$1:$B$270,2,FALSE)</f>
        <v>#N/A</v>
      </c>
    </row>
    <row r="3637" spans="15:61">
      <c r="O3637" s="57"/>
      <c r="P3637" s="57"/>
      <c r="AP3637" s="57"/>
      <c r="BA3637" s="57"/>
      <c r="BF3637" s="6" t="e">
        <f t="shared" si="168"/>
        <v>#NUM!</v>
      </c>
      <c r="BG3637" t="e">
        <f t="shared" si="169"/>
        <v>#NUM!</v>
      </c>
      <c r="BH3637" t="e">
        <f t="shared" si="170"/>
        <v>#NUM!</v>
      </c>
      <c r="BI3637" t="e">
        <f>VLOOKUP(H3637,Sheet2!$A$1:$B$270,2,FALSE)</f>
        <v>#N/A</v>
      </c>
    </row>
    <row r="3638" spans="15:61">
      <c r="O3638" s="57"/>
      <c r="P3638" s="57"/>
      <c r="AP3638" s="57"/>
      <c r="BA3638" s="57"/>
      <c r="BF3638" s="6" t="e">
        <f t="shared" si="168"/>
        <v>#NUM!</v>
      </c>
      <c r="BG3638" t="e">
        <f t="shared" si="169"/>
        <v>#NUM!</v>
      </c>
      <c r="BH3638" t="e">
        <f t="shared" si="170"/>
        <v>#NUM!</v>
      </c>
      <c r="BI3638" t="e">
        <f>VLOOKUP(H3638,Sheet2!$A$1:$B$270,2,FALSE)</f>
        <v>#N/A</v>
      </c>
    </row>
    <row r="3639" spans="15:61">
      <c r="O3639" s="57"/>
      <c r="P3639" s="57"/>
      <c r="AP3639" s="57"/>
      <c r="BA3639" s="57"/>
      <c r="BF3639" s="6" t="e">
        <f t="shared" si="168"/>
        <v>#NUM!</v>
      </c>
      <c r="BG3639" t="e">
        <f t="shared" si="169"/>
        <v>#NUM!</v>
      </c>
      <c r="BH3639" t="e">
        <f t="shared" si="170"/>
        <v>#NUM!</v>
      </c>
      <c r="BI3639" t="e">
        <f>VLOOKUP(H3639,Sheet2!$A$1:$B$270,2,FALSE)</f>
        <v>#N/A</v>
      </c>
    </row>
    <row r="3640" spans="15:61">
      <c r="O3640" s="57"/>
      <c r="P3640" s="57"/>
      <c r="AP3640" s="57"/>
      <c r="BA3640" s="57"/>
      <c r="BF3640" s="6" t="e">
        <f t="shared" si="168"/>
        <v>#NUM!</v>
      </c>
      <c r="BG3640" t="e">
        <f t="shared" si="169"/>
        <v>#NUM!</v>
      </c>
      <c r="BH3640" t="e">
        <f t="shared" si="170"/>
        <v>#NUM!</v>
      </c>
      <c r="BI3640" t="e">
        <f>VLOOKUP(H3640,Sheet2!$A$1:$B$270,2,FALSE)</f>
        <v>#N/A</v>
      </c>
    </row>
    <row r="3641" spans="15:61">
      <c r="O3641" s="57"/>
      <c r="P3641" s="57"/>
      <c r="AP3641" s="57"/>
      <c r="BA3641" s="57"/>
      <c r="BF3641" s="6" t="e">
        <f t="shared" si="168"/>
        <v>#NUM!</v>
      </c>
      <c r="BG3641" t="e">
        <f t="shared" si="169"/>
        <v>#NUM!</v>
      </c>
      <c r="BH3641" t="e">
        <f t="shared" si="170"/>
        <v>#NUM!</v>
      </c>
      <c r="BI3641" t="e">
        <f>VLOOKUP(H3641,Sheet2!$A$1:$B$270,2,FALSE)</f>
        <v>#N/A</v>
      </c>
    </row>
    <row r="3642" spans="15:61">
      <c r="O3642" s="57"/>
      <c r="P3642" s="57"/>
      <c r="AP3642" s="57"/>
      <c r="BA3642" s="57"/>
      <c r="BF3642" s="6" t="e">
        <f t="shared" si="168"/>
        <v>#NUM!</v>
      </c>
      <c r="BG3642" t="e">
        <f t="shared" si="169"/>
        <v>#NUM!</v>
      </c>
      <c r="BH3642" t="e">
        <f t="shared" si="170"/>
        <v>#NUM!</v>
      </c>
      <c r="BI3642" t="e">
        <f>VLOOKUP(H3642,Sheet2!$A$1:$B$270,2,FALSE)</f>
        <v>#N/A</v>
      </c>
    </row>
    <row r="3643" spans="15:61">
      <c r="O3643" s="57"/>
      <c r="P3643" s="57"/>
      <c r="AP3643" s="57"/>
      <c r="BA3643" s="57"/>
      <c r="BF3643" s="6" t="e">
        <f t="shared" si="168"/>
        <v>#NUM!</v>
      </c>
      <c r="BG3643" t="e">
        <f t="shared" si="169"/>
        <v>#NUM!</v>
      </c>
      <c r="BH3643" t="e">
        <f t="shared" si="170"/>
        <v>#NUM!</v>
      </c>
      <c r="BI3643" t="e">
        <f>VLOOKUP(H3643,Sheet2!$A$1:$B$270,2,FALSE)</f>
        <v>#N/A</v>
      </c>
    </row>
    <row r="3644" spans="15:61">
      <c r="O3644" s="57"/>
      <c r="P3644" s="57"/>
      <c r="BF3644" s="6" t="e">
        <f t="shared" si="168"/>
        <v>#NUM!</v>
      </c>
      <c r="BG3644" t="e">
        <f t="shared" si="169"/>
        <v>#NUM!</v>
      </c>
      <c r="BH3644" t="e">
        <f t="shared" si="170"/>
        <v>#NUM!</v>
      </c>
      <c r="BI3644" t="e">
        <f>VLOOKUP(H3644,Sheet2!$A$1:$B$270,2,FALSE)</f>
        <v>#N/A</v>
      </c>
    </row>
    <row r="3645" spans="15:61">
      <c r="O3645" s="57"/>
      <c r="P3645" s="57"/>
      <c r="AO3645" s="57"/>
      <c r="BA3645" s="57"/>
      <c r="BF3645" s="6" t="e">
        <f t="shared" si="168"/>
        <v>#NUM!</v>
      </c>
      <c r="BG3645" t="e">
        <f t="shared" si="169"/>
        <v>#NUM!</v>
      </c>
      <c r="BH3645" t="e">
        <f t="shared" si="170"/>
        <v>#NUM!</v>
      </c>
      <c r="BI3645" t="e">
        <f>VLOOKUP(H3645,Sheet2!$A$1:$B$270,2,FALSE)</f>
        <v>#N/A</v>
      </c>
    </row>
    <row r="3646" spans="15:61">
      <c r="O3646" s="57"/>
      <c r="P3646" s="57"/>
      <c r="AO3646" s="57"/>
      <c r="BA3646" s="57"/>
      <c r="BF3646" s="6" t="e">
        <f t="shared" si="168"/>
        <v>#NUM!</v>
      </c>
      <c r="BG3646" t="e">
        <f t="shared" si="169"/>
        <v>#NUM!</v>
      </c>
      <c r="BH3646" t="e">
        <f t="shared" si="170"/>
        <v>#NUM!</v>
      </c>
      <c r="BI3646" t="e">
        <f>VLOOKUP(H3646,Sheet2!$A$1:$B$270,2,FALSE)</f>
        <v>#N/A</v>
      </c>
    </row>
    <row r="3647" spans="15:61">
      <c r="O3647" s="57"/>
      <c r="P3647" s="57"/>
      <c r="AP3647" s="57"/>
      <c r="BA3647" s="57"/>
      <c r="BF3647" s="6" t="e">
        <f t="shared" si="168"/>
        <v>#NUM!</v>
      </c>
      <c r="BG3647" t="e">
        <f t="shared" si="169"/>
        <v>#NUM!</v>
      </c>
      <c r="BH3647" t="e">
        <f t="shared" si="170"/>
        <v>#NUM!</v>
      </c>
      <c r="BI3647" t="e">
        <f>VLOOKUP(H3647,Sheet2!$A$1:$B$270,2,FALSE)</f>
        <v>#N/A</v>
      </c>
    </row>
    <row r="3648" spans="15:61">
      <c r="O3648" s="57"/>
      <c r="P3648" s="57"/>
      <c r="AO3648" s="57"/>
      <c r="AP3648" s="57"/>
      <c r="BA3648" s="57"/>
      <c r="BF3648" s="6" t="e">
        <f t="shared" si="168"/>
        <v>#NUM!</v>
      </c>
      <c r="BG3648" t="e">
        <f t="shared" si="169"/>
        <v>#NUM!</v>
      </c>
      <c r="BH3648" t="e">
        <f t="shared" si="170"/>
        <v>#NUM!</v>
      </c>
      <c r="BI3648" t="e">
        <f>VLOOKUP(H3648,Sheet2!$A$1:$B$270,2,FALSE)</f>
        <v>#N/A</v>
      </c>
    </row>
    <row r="3649" spans="15:61">
      <c r="O3649" s="57"/>
      <c r="P3649" s="57"/>
      <c r="AP3649" s="57"/>
      <c r="BA3649" s="57"/>
      <c r="BF3649" s="6" t="e">
        <f t="shared" si="168"/>
        <v>#NUM!</v>
      </c>
      <c r="BG3649" t="e">
        <f t="shared" si="169"/>
        <v>#NUM!</v>
      </c>
      <c r="BH3649" t="e">
        <f t="shared" si="170"/>
        <v>#NUM!</v>
      </c>
      <c r="BI3649" t="e">
        <f>VLOOKUP(H3649,Sheet2!$A$1:$B$270,2,FALSE)</f>
        <v>#N/A</v>
      </c>
    </row>
    <row r="3650" spans="15:61">
      <c r="O3650" s="57"/>
      <c r="P3650" s="57"/>
      <c r="AP3650" s="57"/>
      <c r="BA3650" s="57"/>
      <c r="BF3650" s="6" t="e">
        <f t="shared" si="168"/>
        <v>#NUM!</v>
      </c>
      <c r="BG3650" t="e">
        <f t="shared" si="169"/>
        <v>#NUM!</v>
      </c>
      <c r="BH3650" t="e">
        <f t="shared" si="170"/>
        <v>#NUM!</v>
      </c>
      <c r="BI3650" t="e">
        <f>VLOOKUP(H3650,Sheet2!$A$1:$B$270,2,FALSE)</f>
        <v>#N/A</v>
      </c>
    </row>
    <row r="3651" spans="15:61">
      <c r="O3651" s="57"/>
      <c r="P3651" s="57"/>
      <c r="AP3651" s="57"/>
      <c r="BA3651" s="57"/>
      <c r="BF3651" s="6" t="e">
        <f t="shared" ref="BF3651:BF3714" si="171">DATE(BC3651,BD3651,BE3651)</f>
        <v>#NUM!</v>
      </c>
      <c r="BG3651" t="e">
        <f t="shared" ref="BG3651:BG3714" si="172">BF3651-BA3651</f>
        <v>#NUM!</v>
      </c>
      <c r="BH3651" t="e">
        <f t="shared" ref="BH3651:BH3714" si="173">IF(BG3651=1,"COMPLY",IF(BG3651&lt;1,"COMPLY","NOT COMPLY"))</f>
        <v>#NUM!</v>
      </c>
      <c r="BI3651" t="e">
        <f>VLOOKUP(H3651,Sheet2!$A$1:$B$270,2,FALSE)</f>
        <v>#N/A</v>
      </c>
    </row>
    <row r="3652" spans="15:61">
      <c r="O3652" s="57"/>
      <c r="P3652" s="57"/>
      <c r="AP3652" s="57"/>
      <c r="BA3652" s="57"/>
      <c r="BF3652" s="6" t="e">
        <f t="shared" si="171"/>
        <v>#NUM!</v>
      </c>
      <c r="BG3652" t="e">
        <f t="shared" si="172"/>
        <v>#NUM!</v>
      </c>
      <c r="BH3652" t="e">
        <f t="shared" si="173"/>
        <v>#NUM!</v>
      </c>
      <c r="BI3652" t="e">
        <f>VLOOKUP(H3652,Sheet2!$A$1:$B$270,2,FALSE)</f>
        <v>#N/A</v>
      </c>
    </row>
    <row r="3653" spans="15:61">
      <c r="O3653" s="57"/>
      <c r="P3653" s="57"/>
      <c r="BA3653" s="57"/>
      <c r="BF3653" s="6" t="e">
        <f t="shared" si="171"/>
        <v>#NUM!</v>
      </c>
      <c r="BG3653" t="e">
        <f t="shared" si="172"/>
        <v>#NUM!</v>
      </c>
      <c r="BH3653" t="e">
        <f t="shared" si="173"/>
        <v>#NUM!</v>
      </c>
      <c r="BI3653" t="e">
        <f>VLOOKUP(H3653,Sheet2!$A$1:$B$270,2,FALSE)</f>
        <v>#N/A</v>
      </c>
    </row>
    <row r="3654" spans="15:61">
      <c r="O3654" s="57"/>
      <c r="P3654" s="57"/>
      <c r="AO3654" s="57"/>
      <c r="BA3654" s="57"/>
      <c r="BF3654" s="6" t="e">
        <f t="shared" si="171"/>
        <v>#NUM!</v>
      </c>
      <c r="BG3654" t="e">
        <f t="shared" si="172"/>
        <v>#NUM!</v>
      </c>
      <c r="BH3654" t="e">
        <f t="shared" si="173"/>
        <v>#NUM!</v>
      </c>
      <c r="BI3654" t="e">
        <f>VLOOKUP(H3654,Sheet2!$A$1:$B$270,2,FALSE)</f>
        <v>#N/A</v>
      </c>
    </row>
    <row r="3655" spans="15:61">
      <c r="O3655" s="57"/>
      <c r="P3655" s="57"/>
      <c r="AP3655" s="57"/>
      <c r="BA3655" s="57"/>
      <c r="BF3655" s="6" t="e">
        <f t="shared" si="171"/>
        <v>#NUM!</v>
      </c>
      <c r="BG3655" t="e">
        <f t="shared" si="172"/>
        <v>#NUM!</v>
      </c>
      <c r="BH3655" t="e">
        <f t="shared" si="173"/>
        <v>#NUM!</v>
      </c>
      <c r="BI3655" t="e">
        <f>VLOOKUP(H3655,Sheet2!$A$1:$B$270,2,FALSE)</f>
        <v>#N/A</v>
      </c>
    </row>
    <row r="3656" spans="15:61">
      <c r="O3656" s="57"/>
      <c r="P3656" s="57"/>
      <c r="AP3656" s="57"/>
      <c r="BA3656" s="57"/>
      <c r="BF3656" s="6" t="e">
        <f t="shared" si="171"/>
        <v>#NUM!</v>
      </c>
      <c r="BG3656" t="e">
        <f t="shared" si="172"/>
        <v>#NUM!</v>
      </c>
      <c r="BH3656" t="e">
        <f t="shared" si="173"/>
        <v>#NUM!</v>
      </c>
      <c r="BI3656" t="e">
        <f>VLOOKUP(H3656,Sheet2!$A$1:$B$270,2,FALSE)</f>
        <v>#N/A</v>
      </c>
    </row>
    <row r="3657" spans="15:61">
      <c r="O3657" s="57"/>
      <c r="P3657" s="57"/>
      <c r="AO3657" s="57"/>
      <c r="AP3657" s="57"/>
      <c r="BA3657" s="57"/>
      <c r="BF3657" s="6" t="e">
        <f t="shared" si="171"/>
        <v>#NUM!</v>
      </c>
      <c r="BG3657" t="e">
        <f t="shared" si="172"/>
        <v>#NUM!</v>
      </c>
      <c r="BH3657" t="e">
        <f t="shared" si="173"/>
        <v>#NUM!</v>
      </c>
      <c r="BI3657" t="e">
        <f>VLOOKUP(H3657,Sheet2!$A$1:$B$270,2,FALSE)</f>
        <v>#N/A</v>
      </c>
    </row>
    <row r="3658" spans="15:61">
      <c r="O3658" s="57"/>
      <c r="P3658" s="57"/>
      <c r="AO3658" s="57"/>
      <c r="AP3658" s="57"/>
      <c r="BA3658" s="57"/>
      <c r="BF3658" s="6" t="e">
        <f t="shared" si="171"/>
        <v>#NUM!</v>
      </c>
      <c r="BG3658" t="e">
        <f t="shared" si="172"/>
        <v>#NUM!</v>
      </c>
      <c r="BH3658" t="e">
        <f t="shared" si="173"/>
        <v>#NUM!</v>
      </c>
      <c r="BI3658" t="e">
        <f>VLOOKUP(H3658,Sheet2!$A$1:$B$270,2,FALSE)</f>
        <v>#N/A</v>
      </c>
    </row>
    <row r="3659" spans="15:61">
      <c r="O3659" s="57"/>
      <c r="P3659" s="57"/>
      <c r="AP3659" s="57"/>
      <c r="BA3659" s="57"/>
      <c r="BF3659" s="6" t="e">
        <f t="shared" si="171"/>
        <v>#NUM!</v>
      </c>
      <c r="BG3659" t="e">
        <f t="shared" si="172"/>
        <v>#NUM!</v>
      </c>
      <c r="BH3659" t="e">
        <f t="shared" si="173"/>
        <v>#NUM!</v>
      </c>
      <c r="BI3659" t="e">
        <f>VLOOKUP(H3659,Sheet2!$A$1:$B$270,2,FALSE)</f>
        <v>#N/A</v>
      </c>
    </row>
    <row r="3660" spans="15:61">
      <c r="O3660" s="57"/>
      <c r="P3660" s="57"/>
      <c r="BF3660" s="6" t="e">
        <f t="shared" si="171"/>
        <v>#NUM!</v>
      </c>
      <c r="BG3660" t="e">
        <f t="shared" si="172"/>
        <v>#NUM!</v>
      </c>
      <c r="BH3660" t="e">
        <f t="shared" si="173"/>
        <v>#NUM!</v>
      </c>
      <c r="BI3660" t="e">
        <f>VLOOKUP(H3660,Sheet2!$A$1:$B$270,2,FALSE)</f>
        <v>#N/A</v>
      </c>
    </row>
    <row r="3661" spans="15:61">
      <c r="O3661" s="57"/>
      <c r="P3661" s="57"/>
      <c r="AP3661" s="57"/>
      <c r="BA3661" s="57"/>
      <c r="BF3661" s="6" t="e">
        <f t="shared" si="171"/>
        <v>#NUM!</v>
      </c>
      <c r="BG3661" t="e">
        <f t="shared" si="172"/>
        <v>#NUM!</v>
      </c>
      <c r="BH3661" t="e">
        <f t="shared" si="173"/>
        <v>#NUM!</v>
      </c>
      <c r="BI3661" t="e">
        <f>VLOOKUP(H3661,Sheet2!$A$1:$B$270,2,FALSE)</f>
        <v>#N/A</v>
      </c>
    </row>
    <row r="3662" spans="15:61">
      <c r="O3662" s="57"/>
      <c r="P3662" s="57"/>
      <c r="AO3662" s="57"/>
      <c r="BA3662" s="57"/>
      <c r="BF3662" s="6" t="e">
        <f t="shared" si="171"/>
        <v>#NUM!</v>
      </c>
      <c r="BG3662" t="e">
        <f t="shared" si="172"/>
        <v>#NUM!</v>
      </c>
      <c r="BH3662" t="e">
        <f t="shared" si="173"/>
        <v>#NUM!</v>
      </c>
      <c r="BI3662" t="e">
        <f>VLOOKUP(H3662,Sheet2!$A$1:$B$270,2,FALSE)</f>
        <v>#N/A</v>
      </c>
    </row>
    <row r="3663" spans="15:61">
      <c r="O3663" s="57"/>
      <c r="P3663" s="57"/>
      <c r="BA3663" s="57"/>
      <c r="BF3663" s="6" t="e">
        <f t="shared" si="171"/>
        <v>#NUM!</v>
      </c>
      <c r="BG3663" t="e">
        <f t="shared" si="172"/>
        <v>#NUM!</v>
      </c>
      <c r="BH3663" t="e">
        <f t="shared" si="173"/>
        <v>#NUM!</v>
      </c>
      <c r="BI3663" t="e">
        <f>VLOOKUP(H3663,Sheet2!$A$1:$B$270,2,FALSE)</f>
        <v>#N/A</v>
      </c>
    </row>
    <row r="3664" spans="15:61">
      <c r="O3664" s="57"/>
      <c r="P3664" s="57"/>
      <c r="AP3664" s="57"/>
      <c r="BA3664" s="57"/>
      <c r="BF3664" s="6" t="e">
        <f t="shared" si="171"/>
        <v>#NUM!</v>
      </c>
      <c r="BG3664" t="e">
        <f t="shared" si="172"/>
        <v>#NUM!</v>
      </c>
      <c r="BH3664" t="e">
        <f t="shared" si="173"/>
        <v>#NUM!</v>
      </c>
      <c r="BI3664" t="e">
        <f>VLOOKUP(H3664,Sheet2!$A$1:$B$270,2,FALSE)</f>
        <v>#N/A</v>
      </c>
    </row>
    <row r="3665" spans="15:61">
      <c r="O3665" s="57"/>
      <c r="P3665" s="57"/>
      <c r="AP3665" s="57"/>
      <c r="BA3665" s="57"/>
      <c r="BF3665" s="6" t="e">
        <f t="shared" si="171"/>
        <v>#NUM!</v>
      </c>
      <c r="BG3665" t="e">
        <f t="shared" si="172"/>
        <v>#NUM!</v>
      </c>
      <c r="BH3665" t="e">
        <f t="shared" si="173"/>
        <v>#NUM!</v>
      </c>
      <c r="BI3665" t="e">
        <f>VLOOKUP(H3665,Sheet2!$A$1:$B$270,2,FALSE)</f>
        <v>#N/A</v>
      </c>
    </row>
    <row r="3666" spans="15:61">
      <c r="O3666" s="57"/>
      <c r="P3666" s="57"/>
      <c r="AP3666" s="57"/>
      <c r="BA3666" s="57"/>
      <c r="BF3666" s="6" t="e">
        <f t="shared" si="171"/>
        <v>#NUM!</v>
      </c>
      <c r="BG3666" t="e">
        <f t="shared" si="172"/>
        <v>#NUM!</v>
      </c>
      <c r="BH3666" t="e">
        <f t="shared" si="173"/>
        <v>#NUM!</v>
      </c>
      <c r="BI3666" t="e">
        <f>VLOOKUP(H3666,Sheet2!$A$1:$B$270,2,FALSE)</f>
        <v>#N/A</v>
      </c>
    </row>
    <row r="3667" spans="15:61">
      <c r="O3667" s="57"/>
      <c r="P3667" s="57"/>
      <c r="AP3667" s="57"/>
      <c r="BA3667" s="57"/>
      <c r="BF3667" s="6" t="e">
        <f t="shared" si="171"/>
        <v>#NUM!</v>
      </c>
      <c r="BG3667" t="e">
        <f t="shared" si="172"/>
        <v>#NUM!</v>
      </c>
      <c r="BH3667" t="e">
        <f t="shared" si="173"/>
        <v>#NUM!</v>
      </c>
      <c r="BI3667" t="e">
        <f>VLOOKUP(H3667,Sheet2!$A$1:$B$270,2,FALSE)</f>
        <v>#N/A</v>
      </c>
    </row>
    <row r="3668" spans="15:61">
      <c r="O3668" s="57"/>
      <c r="P3668" s="57"/>
      <c r="BF3668" s="6" t="e">
        <f t="shared" si="171"/>
        <v>#NUM!</v>
      </c>
      <c r="BG3668" t="e">
        <f t="shared" si="172"/>
        <v>#NUM!</v>
      </c>
      <c r="BH3668" t="e">
        <f t="shared" si="173"/>
        <v>#NUM!</v>
      </c>
      <c r="BI3668" t="e">
        <f>VLOOKUP(H3668,Sheet2!$A$1:$B$270,2,FALSE)</f>
        <v>#N/A</v>
      </c>
    </row>
    <row r="3669" spans="15:61">
      <c r="O3669" s="57"/>
      <c r="P3669" s="57"/>
      <c r="AP3669" s="57"/>
      <c r="BA3669" s="57"/>
      <c r="BF3669" s="6" t="e">
        <f t="shared" si="171"/>
        <v>#NUM!</v>
      </c>
      <c r="BG3669" t="e">
        <f t="shared" si="172"/>
        <v>#NUM!</v>
      </c>
      <c r="BH3669" t="e">
        <f t="shared" si="173"/>
        <v>#NUM!</v>
      </c>
      <c r="BI3669" t="e">
        <f>VLOOKUP(H3669,Sheet2!$A$1:$B$270,2,FALSE)</f>
        <v>#N/A</v>
      </c>
    </row>
    <row r="3670" spans="15:61">
      <c r="O3670" s="57"/>
      <c r="P3670" s="57"/>
      <c r="AO3670" s="57"/>
      <c r="AP3670" s="57"/>
      <c r="BA3670" s="57"/>
      <c r="BF3670" s="6" t="e">
        <f t="shared" si="171"/>
        <v>#NUM!</v>
      </c>
      <c r="BG3670" t="e">
        <f t="shared" si="172"/>
        <v>#NUM!</v>
      </c>
      <c r="BH3670" t="e">
        <f t="shared" si="173"/>
        <v>#NUM!</v>
      </c>
      <c r="BI3670" t="e">
        <f>VLOOKUP(H3670,Sheet2!$A$1:$B$270,2,FALSE)</f>
        <v>#N/A</v>
      </c>
    </row>
    <row r="3671" spans="15:61">
      <c r="O3671" s="57"/>
      <c r="P3671" s="57"/>
      <c r="AO3671" s="57"/>
      <c r="AP3671" s="57"/>
      <c r="BA3671" s="57"/>
      <c r="BF3671" s="6" t="e">
        <f t="shared" si="171"/>
        <v>#NUM!</v>
      </c>
      <c r="BG3671" t="e">
        <f t="shared" si="172"/>
        <v>#NUM!</v>
      </c>
      <c r="BH3671" t="e">
        <f t="shared" si="173"/>
        <v>#NUM!</v>
      </c>
      <c r="BI3671" t="e">
        <f>VLOOKUP(H3671,Sheet2!$A$1:$B$270,2,FALSE)</f>
        <v>#N/A</v>
      </c>
    </row>
    <row r="3672" spans="15:61">
      <c r="O3672" s="57"/>
      <c r="P3672" s="57"/>
      <c r="AP3672" s="57"/>
      <c r="BA3672" s="57"/>
      <c r="BF3672" s="6" t="e">
        <f t="shared" si="171"/>
        <v>#NUM!</v>
      </c>
      <c r="BG3672" t="e">
        <f t="shared" si="172"/>
        <v>#NUM!</v>
      </c>
      <c r="BH3672" t="e">
        <f t="shared" si="173"/>
        <v>#NUM!</v>
      </c>
      <c r="BI3672" t="e">
        <f>VLOOKUP(H3672,Sheet2!$A$1:$B$270,2,FALSE)</f>
        <v>#N/A</v>
      </c>
    </row>
    <row r="3673" spans="15:61">
      <c r="O3673" s="57"/>
      <c r="P3673" s="57"/>
      <c r="AO3673" s="57"/>
      <c r="AP3673" s="57"/>
      <c r="BA3673" s="57"/>
      <c r="BF3673" s="6" t="e">
        <f t="shared" si="171"/>
        <v>#NUM!</v>
      </c>
      <c r="BG3673" t="e">
        <f t="shared" si="172"/>
        <v>#NUM!</v>
      </c>
      <c r="BH3673" t="e">
        <f t="shared" si="173"/>
        <v>#NUM!</v>
      </c>
      <c r="BI3673" t="e">
        <f>VLOOKUP(H3673,Sheet2!$A$1:$B$270,2,FALSE)</f>
        <v>#N/A</v>
      </c>
    </row>
    <row r="3674" spans="15:61">
      <c r="O3674" s="57"/>
      <c r="P3674" s="57"/>
      <c r="BA3674" s="57"/>
      <c r="BF3674" s="6" t="e">
        <f t="shared" si="171"/>
        <v>#NUM!</v>
      </c>
      <c r="BG3674" t="e">
        <f t="shared" si="172"/>
        <v>#NUM!</v>
      </c>
      <c r="BH3674" t="e">
        <f t="shared" si="173"/>
        <v>#NUM!</v>
      </c>
      <c r="BI3674" t="e">
        <f>VLOOKUP(H3674,Sheet2!$A$1:$B$270,2,FALSE)</f>
        <v>#N/A</v>
      </c>
    </row>
    <row r="3675" spans="15:61">
      <c r="O3675" s="57"/>
      <c r="P3675" s="57"/>
      <c r="AO3675" s="57"/>
      <c r="AP3675" s="57"/>
      <c r="BA3675" s="57"/>
      <c r="BF3675" s="6" t="e">
        <f t="shared" si="171"/>
        <v>#NUM!</v>
      </c>
      <c r="BG3675" t="e">
        <f t="shared" si="172"/>
        <v>#NUM!</v>
      </c>
      <c r="BH3675" t="e">
        <f t="shared" si="173"/>
        <v>#NUM!</v>
      </c>
      <c r="BI3675" t="e">
        <f>VLOOKUP(H3675,Sheet2!$A$1:$B$270,2,FALSE)</f>
        <v>#N/A</v>
      </c>
    </row>
    <row r="3676" spans="15:61">
      <c r="O3676" s="57"/>
      <c r="P3676" s="57"/>
      <c r="AP3676" s="57"/>
      <c r="BA3676" s="57"/>
      <c r="BF3676" s="6" t="e">
        <f t="shared" si="171"/>
        <v>#NUM!</v>
      </c>
      <c r="BG3676" t="e">
        <f t="shared" si="172"/>
        <v>#NUM!</v>
      </c>
      <c r="BH3676" t="e">
        <f t="shared" si="173"/>
        <v>#NUM!</v>
      </c>
      <c r="BI3676" t="e">
        <f>VLOOKUP(H3676,Sheet2!$A$1:$B$270,2,FALSE)</f>
        <v>#N/A</v>
      </c>
    </row>
    <row r="3677" spans="15:61">
      <c r="O3677" s="57"/>
      <c r="P3677" s="57"/>
      <c r="BF3677" s="6" t="e">
        <f t="shared" si="171"/>
        <v>#NUM!</v>
      </c>
      <c r="BG3677" t="e">
        <f t="shared" si="172"/>
        <v>#NUM!</v>
      </c>
      <c r="BH3677" t="e">
        <f t="shared" si="173"/>
        <v>#NUM!</v>
      </c>
      <c r="BI3677" t="e">
        <f>VLOOKUP(H3677,Sheet2!$A$1:$B$270,2,FALSE)</f>
        <v>#N/A</v>
      </c>
    </row>
    <row r="3678" spans="15:61">
      <c r="O3678" s="57"/>
      <c r="P3678" s="57"/>
      <c r="AO3678" s="57"/>
      <c r="AP3678" s="57"/>
      <c r="BA3678" s="57"/>
      <c r="BF3678" s="6" t="e">
        <f t="shared" si="171"/>
        <v>#NUM!</v>
      </c>
      <c r="BG3678" t="e">
        <f t="shared" si="172"/>
        <v>#NUM!</v>
      </c>
      <c r="BH3678" t="e">
        <f t="shared" si="173"/>
        <v>#NUM!</v>
      </c>
      <c r="BI3678" t="e">
        <f>VLOOKUP(H3678,Sheet2!$A$1:$B$270,2,FALSE)</f>
        <v>#N/A</v>
      </c>
    </row>
    <row r="3679" spans="15:61">
      <c r="O3679" s="57"/>
      <c r="P3679" s="57"/>
      <c r="AO3679" s="57"/>
      <c r="AP3679" s="57"/>
      <c r="BA3679" s="57"/>
      <c r="BF3679" s="6" t="e">
        <f t="shared" si="171"/>
        <v>#NUM!</v>
      </c>
      <c r="BG3679" t="e">
        <f t="shared" si="172"/>
        <v>#NUM!</v>
      </c>
      <c r="BH3679" t="e">
        <f t="shared" si="173"/>
        <v>#NUM!</v>
      </c>
      <c r="BI3679" t="e">
        <f>VLOOKUP(H3679,Sheet2!$A$1:$B$270,2,FALSE)</f>
        <v>#N/A</v>
      </c>
    </row>
    <row r="3680" spans="15:61">
      <c r="O3680" s="57"/>
      <c r="P3680" s="57"/>
      <c r="AO3680" s="57"/>
      <c r="AP3680" s="57"/>
      <c r="BA3680" s="57"/>
      <c r="BF3680" s="6" t="e">
        <f t="shared" si="171"/>
        <v>#NUM!</v>
      </c>
      <c r="BG3680" t="e">
        <f t="shared" si="172"/>
        <v>#NUM!</v>
      </c>
      <c r="BH3680" t="e">
        <f t="shared" si="173"/>
        <v>#NUM!</v>
      </c>
      <c r="BI3680" t="e">
        <f>VLOOKUP(H3680,Sheet2!$A$1:$B$270,2,FALSE)</f>
        <v>#N/A</v>
      </c>
    </row>
    <row r="3681" spans="15:61">
      <c r="O3681" s="57"/>
      <c r="P3681" s="57"/>
      <c r="AO3681" s="57"/>
      <c r="AP3681" s="57"/>
      <c r="BA3681" s="57"/>
      <c r="BF3681" s="6" t="e">
        <f t="shared" si="171"/>
        <v>#NUM!</v>
      </c>
      <c r="BG3681" t="e">
        <f t="shared" si="172"/>
        <v>#NUM!</v>
      </c>
      <c r="BH3681" t="e">
        <f t="shared" si="173"/>
        <v>#NUM!</v>
      </c>
      <c r="BI3681" t="e">
        <f>VLOOKUP(H3681,Sheet2!$A$1:$B$270,2,FALSE)</f>
        <v>#N/A</v>
      </c>
    </row>
    <row r="3682" spans="15:61">
      <c r="O3682" s="57"/>
      <c r="P3682" s="57"/>
      <c r="AO3682" s="57"/>
      <c r="AP3682" s="57"/>
      <c r="BA3682" s="57"/>
      <c r="BF3682" s="6" t="e">
        <f t="shared" si="171"/>
        <v>#NUM!</v>
      </c>
      <c r="BG3682" t="e">
        <f t="shared" si="172"/>
        <v>#NUM!</v>
      </c>
      <c r="BH3682" t="e">
        <f t="shared" si="173"/>
        <v>#NUM!</v>
      </c>
      <c r="BI3682" t="e">
        <f>VLOOKUP(H3682,Sheet2!$A$1:$B$270,2,FALSE)</f>
        <v>#N/A</v>
      </c>
    </row>
    <row r="3683" spans="15:61">
      <c r="O3683" s="57"/>
      <c r="P3683" s="57"/>
      <c r="AP3683" s="57"/>
      <c r="BA3683" s="57"/>
      <c r="BF3683" s="6" t="e">
        <f t="shared" si="171"/>
        <v>#NUM!</v>
      </c>
      <c r="BG3683" t="e">
        <f t="shared" si="172"/>
        <v>#NUM!</v>
      </c>
      <c r="BH3683" t="e">
        <f t="shared" si="173"/>
        <v>#NUM!</v>
      </c>
      <c r="BI3683" t="e">
        <f>VLOOKUP(H3683,Sheet2!$A$1:$B$270,2,FALSE)</f>
        <v>#N/A</v>
      </c>
    </row>
    <row r="3684" spans="15:61">
      <c r="O3684" s="57"/>
      <c r="P3684" s="57"/>
      <c r="AO3684" s="57"/>
      <c r="AP3684" s="57"/>
      <c r="BA3684" s="57"/>
      <c r="BF3684" s="6" t="e">
        <f t="shared" si="171"/>
        <v>#NUM!</v>
      </c>
      <c r="BG3684" t="e">
        <f t="shared" si="172"/>
        <v>#NUM!</v>
      </c>
      <c r="BH3684" t="e">
        <f t="shared" si="173"/>
        <v>#NUM!</v>
      </c>
      <c r="BI3684" t="e">
        <f>VLOOKUP(H3684,Sheet2!$A$1:$B$270,2,FALSE)</f>
        <v>#N/A</v>
      </c>
    </row>
    <row r="3685" spans="15:61">
      <c r="O3685" s="57"/>
      <c r="P3685" s="57"/>
      <c r="BA3685" s="57"/>
      <c r="BF3685" s="6" t="e">
        <f t="shared" si="171"/>
        <v>#NUM!</v>
      </c>
      <c r="BG3685" t="e">
        <f t="shared" si="172"/>
        <v>#NUM!</v>
      </c>
      <c r="BH3685" t="e">
        <f t="shared" si="173"/>
        <v>#NUM!</v>
      </c>
      <c r="BI3685" t="e">
        <f>VLOOKUP(H3685,Sheet2!$A$1:$B$270,2,FALSE)</f>
        <v>#N/A</v>
      </c>
    </row>
    <row r="3686" spans="15:61">
      <c r="O3686" s="57"/>
      <c r="P3686" s="57"/>
      <c r="BA3686" s="57"/>
      <c r="BF3686" s="6" t="e">
        <f t="shared" si="171"/>
        <v>#NUM!</v>
      </c>
      <c r="BG3686" t="e">
        <f t="shared" si="172"/>
        <v>#NUM!</v>
      </c>
      <c r="BH3686" t="e">
        <f t="shared" si="173"/>
        <v>#NUM!</v>
      </c>
      <c r="BI3686" t="e">
        <f>VLOOKUP(H3686,Sheet2!$A$1:$B$270,2,FALSE)</f>
        <v>#N/A</v>
      </c>
    </row>
    <row r="3687" spans="15:61">
      <c r="O3687" s="57"/>
      <c r="P3687" s="57"/>
      <c r="AP3687" s="57"/>
      <c r="BA3687" s="57"/>
      <c r="BF3687" s="6" t="e">
        <f t="shared" si="171"/>
        <v>#NUM!</v>
      </c>
      <c r="BG3687" t="e">
        <f t="shared" si="172"/>
        <v>#NUM!</v>
      </c>
      <c r="BH3687" t="e">
        <f t="shared" si="173"/>
        <v>#NUM!</v>
      </c>
      <c r="BI3687" t="e">
        <f>VLOOKUP(H3687,Sheet2!$A$1:$B$270,2,FALSE)</f>
        <v>#N/A</v>
      </c>
    </row>
    <row r="3688" spans="15:61">
      <c r="O3688" s="57"/>
      <c r="P3688" s="57"/>
      <c r="BF3688" s="6" t="e">
        <f t="shared" si="171"/>
        <v>#NUM!</v>
      </c>
      <c r="BG3688" t="e">
        <f t="shared" si="172"/>
        <v>#NUM!</v>
      </c>
      <c r="BH3688" t="e">
        <f t="shared" si="173"/>
        <v>#NUM!</v>
      </c>
      <c r="BI3688" t="e">
        <f>VLOOKUP(H3688,Sheet2!$A$1:$B$270,2,FALSE)</f>
        <v>#N/A</v>
      </c>
    </row>
    <row r="3689" spans="15:61">
      <c r="O3689" s="57"/>
      <c r="P3689" s="57"/>
      <c r="AP3689" s="57"/>
      <c r="BA3689" s="57"/>
      <c r="BF3689" s="6" t="e">
        <f t="shared" si="171"/>
        <v>#NUM!</v>
      </c>
      <c r="BG3689" t="e">
        <f t="shared" si="172"/>
        <v>#NUM!</v>
      </c>
      <c r="BH3689" t="e">
        <f t="shared" si="173"/>
        <v>#NUM!</v>
      </c>
      <c r="BI3689" t="e">
        <f>VLOOKUP(H3689,Sheet2!$A$1:$B$270,2,FALSE)</f>
        <v>#N/A</v>
      </c>
    </row>
    <row r="3690" spans="15:61">
      <c r="O3690" s="57"/>
      <c r="P3690" s="57"/>
      <c r="AO3690" s="57"/>
      <c r="AP3690" s="57"/>
      <c r="BA3690" s="57"/>
      <c r="BF3690" s="6" t="e">
        <f t="shared" si="171"/>
        <v>#NUM!</v>
      </c>
      <c r="BG3690" t="e">
        <f t="shared" si="172"/>
        <v>#NUM!</v>
      </c>
      <c r="BH3690" t="e">
        <f t="shared" si="173"/>
        <v>#NUM!</v>
      </c>
      <c r="BI3690" t="e">
        <f>VLOOKUP(H3690,Sheet2!$A$1:$B$270,2,FALSE)</f>
        <v>#N/A</v>
      </c>
    </row>
    <row r="3691" spans="15:61">
      <c r="O3691" s="57"/>
      <c r="P3691" s="57"/>
      <c r="AP3691" s="57"/>
      <c r="BA3691" s="57"/>
      <c r="BF3691" s="6" t="e">
        <f t="shared" si="171"/>
        <v>#NUM!</v>
      </c>
      <c r="BG3691" t="e">
        <f t="shared" si="172"/>
        <v>#NUM!</v>
      </c>
      <c r="BH3691" t="e">
        <f t="shared" si="173"/>
        <v>#NUM!</v>
      </c>
      <c r="BI3691" t="e">
        <f>VLOOKUP(H3691,Sheet2!$A$1:$B$270,2,FALSE)</f>
        <v>#N/A</v>
      </c>
    </row>
    <row r="3692" spans="15:61">
      <c r="O3692" s="57"/>
      <c r="P3692" s="57"/>
      <c r="AP3692" s="57"/>
      <c r="BA3692" s="57"/>
      <c r="BF3692" s="6" t="e">
        <f t="shared" si="171"/>
        <v>#NUM!</v>
      </c>
      <c r="BG3692" t="e">
        <f t="shared" si="172"/>
        <v>#NUM!</v>
      </c>
      <c r="BH3692" t="e">
        <f t="shared" si="173"/>
        <v>#NUM!</v>
      </c>
      <c r="BI3692" t="e">
        <f>VLOOKUP(H3692,Sheet2!$A$1:$B$270,2,FALSE)</f>
        <v>#N/A</v>
      </c>
    </row>
    <row r="3693" spans="15:61">
      <c r="O3693" s="57"/>
      <c r="P3693" s="57"/>
      <c r="BF3693" s="6" t="e">
        <f t="shared" si="171"/>
        <v>#NUM!</v>
      </c>
      <c r="BG3693" t="e">
        <f t="shared" si="172"/>
        <v>#NUM!</v>
      </c>
      <c r="BH3693" t="e">
        <f t="shared" si="173"/>
        <v>#NUM!</v>
      </c>
      <c r="BI3693" t="e">
        <f>VLOOKUP(H3693,Sheet2!$A$1:$B$270,2,FALSE)</f>
        <v>#N/A</v>
      </c>
    </row>
    <row r="3694" spans="15:61">
      <c r="O3694" s="57"/>
      <c r="P3694" s="57"/>
      <c r="AP3694" s="57"/>
      <c r="BA3694" s="57"/>
      <c r="BF3694" s="6" t="e">
        <f t="shared" si="171"/>
        <v>#NUM!</v>
      </c>
      <c r="BG3694" t="e">
        <f t="shared" si="172"/>
        <v>#NUM!</v>
      </c>
      <c r="BH3694" t="e">
        <f t="shared" si="173"/>
        <v>#NUM!</v>
      </c>
      <c r="BI3694" t="e">
        <f>VLOOKUP(H3694,Sheet2!$A$1:$B$270,2,FALSE)</f>
        <v>#N/A</v>
      </c>
    </row>
    <row r="3695" spans="15:61">
      <c r="O3695" s="57"/>
      <c r="P3695" s="57"/>
      <c r="AP3695" s="57"/>
      <c r="BA3695" s="57"/>
      <c r="BF3695" s="6" t="e">
        <f t="shared" si="171"/>
        <v>#NUM!</v>
      </c>
      <c r="BG3695" t="e">
        <f t="shared" si="172"/>
        <v>#NUM!</v>
      </c>
      <c r="BH3695" t="e">
        <f t="shared" si="173"/>
        <v>#NUM!</v>
      </c>
      <c r="BI3695" t="e">
        <f>VLOOKUP(H3695,Sheet2!$A$1:$B$270,2,FALSE)</f>
        <v>#N/A</v>
      </c>
    </row>
    <row r="3696" spans="15:61">
      <c r="O3696" s="57"/>
      <c r="P3696" s="57"/>
      <c r="AP3696" s="57"/>
      <c r="BA3696" s="57"/>
      <c r="BF3696" s="6" t="e">
        <f t="shared" si="171"/>
        <v>#NUM!</v>
      </c>
      <c r="BG3696" t="e">
        <f t="shared" si="172"/>
        <v>#NUM!</v>
      </c>
      <c r="BH3696" t="e">
        <f t="shared" si="173"/>
        <v>#NUM!</v>
      </c>
      <c r="BI3696" t="e">
        <f>VLOOKUP(H3696,Sheet2!$A$1:$B$270,2,FALSE)</f>
        <v>#N/A</v>
      </c>
    </row>
    <row r="3697" spans="15:61">
      <c r="O3697" s="57"/>
      <c r="P3697" s="57"/>
      <c r="AP3697" s="57"/>
      <c r="BA3697" s="57"/>
      <c r="BF3697" s="6" t="e">
        <f t="shared" si="171"/>
        <v>#NUM!</v>
      </c>
      <c r="BG3697" t="e">
        <f t="shared" si="172"/>
        <v>#NUM!</v>
      </c>
      <c r="BH3697" t="e">
        <f t="shared" si="173"/>
        <v>#NUM!</v>
      </c>
      <c r="BI3697" t="e">
        <f>VLOOKUP(H3697,Sheet2!$A$1:$B$270,2,FALSE)</f>
        <v>#N/A</v>
      </c>
    </row>
    <row r="3698" spans="15:61">
      <c r="O3698" s="57"/>
      <c r="P3698" s="57"/>
      <c r="AP3698" s="57"/>
      <c r="BA3698" s="57"/>
      <c r="BF3698" s="6" t="e">
        <f t="shared" si="171"/>
        <v>#NUM!</v>
      </c>
      <c r="BG3698" t="e">
        <f t="shared" si="172"/>
        <v>#NUM!</v>
      </c>
      <c r="BH3698" t="e">
        <f t="shared" si="173"/>
        <v>#NUM!</v>
      </c>
      <c r="BI3698" t="e">
        <f>VLOOKUP(H3698,Sheet2!$A$1:$B$270,2,FALSE)</f>
        <v>#N/A</v>
      </c>
    </row>
    <row r="3699" spans="15:61">
      <c r="O3699" s="57"/>
      <c r="P3699" s="57"/>
      <c r="AO3699" s="57"/>
      <c r="AP3699" s="57"/>
      <c r="BA3699" s="57"/>
      <c r="BF3699" s="6" t="e">
        <f t="shared" si="171"/>
        <v>#NUM!</v>
      </c>
      <c r="BG3699" t="e">
        <f t="shared" si="172"/>
        <v>#NUM!</v>
      </c>
      <c r="BH3699" t="e">
        <f t="shared" si="173"/>
        <v>#NUM!</v>
      </c>
      <c r="BI3699" t="e">
        <f>VLOOKUP(H3699,Sheet2!$A$1:$B$270,2,FALSE)</f>
        <v>#N/A</v>
      </c>
    </row>
    <row r="3700" spans="15:61">
      <c r="O3700" s="57"/>
      <c r="P3700" s="57"/>
      <c r="AP3700" s="57"/>
      <c r="BA3700" s="57"/>
      <c r="BF3700" s="6" t="e">
        <f t="shared" si="171"/>
        <v>#NUM!</v>
      </c>
      <c r="BG3700" t="e">
        <f t="shared" si="172"/>
        <v>#NUM!</v>
      </c>
      <c r="BH3700" t="e">
        <f t="shared" si="173"/>
        <v>#NUM!</v>
      </c>
      <c r="BI3700" t="e">
        <f>VLOOKUP(H3700,Sheet2!$A$1:$B$270,2,FALSE)</f>
        <v>#N/A</v>
      </c>
    </row>
    <row r="3701" spans="15:61">
      <c r="O3701" s="57"/>
      <c r="P3701" s="57"/>
      <c r="AP3701" s="57"/>
      <c r="BA3701" s="57"/>
      <c r="BF3701" s="6" t="e">
        <f t="shared" si="171"/>
        <v>#NUM!</v>
      </c>
      <c r="BG3701" t="e">
        <f t="shared" si="172"/>
        <v>#NUM!</v>
      </c>
      <c r="BH3701" t="e">
        <f t="shared" si="173"/>
        <v>#NUM!</v>
      </c>
      <c r="BI3701" t="e">
        <f>VLOOKUP(H3701,Sheet2!$A$1:$B$270,2,FALSE)</f>
        <v>#N/A</v>
      </c>
    </row>
    <row r="3702" spans="15:61">
      <c r="O3702" s="57"/>
      <c r="P3702" s="57"/>
      <c r="AP3702" s="57"/>
      <c r="BA3702" s="57"/>
      <c r="BF3702" s="6" t="e">
        <f t="shared" si="171"/>
        <v>#NUM!</v>
      </c>
      <c r="BG3702" t="e">
        <f t="shared" si="172"/>
        <v>#NUM!</v>
      </c>
      <c r="BH3702" t="e">
        <f t="shared" si="173"/>
        <v>#NUM!</v>
      </c>
      <c r="BI3702" t="e">
        <f>VLOOKUP(H3702,Sheet2!$A$1:$B$270,2,FALSE)</f>
        <v>#N/A</v>
      </c>
    </row>
    <row r="3703" spans="15:61">
      <c r="O3703" s="57"/>
      <c r="P3703" s="57"/>
      <c r="AO3703" s="57"/>
      <c r="AP3703" s="57"/>
      <c r="BA3703" s="57"/>
      <c r="BF3703" s="6" t="e">
        <f t="shared" si="171"/>
        <v>#NUM!</v>
      </c>
      <c r="BG3703" t="e">
        <f t="shared" si="172"/>
        <v>#NUM!</v>
      </c>
      <c r="BH3703" t="e">
        <f t="shared" si="173"/>
        <v>#NUM!</v>
      </c>
      <c r="BI3703" t="e">
        <f>VLOOKUP(H3703,Sheet2!$A$1:$B$270,2,FALSE)</f>
        <v>#N/A</v>
      </c>
    </row>
    <row r="3704" spans="15:61">
      <c r="O3704" s="57"/>
      <c r="P3704" s="57"/>
      <c r="AO3704" s="57"/>
      <c r="AP3704" s="57"/>
      <c r="BA3704" s="57"/>
      <c r="BF3704" s="6" t="e">
        <f t="shared" si="171"/>
        <v>#NUM!</v>
      </c>
      <c r="BG3704" t="e">
        <f t="shared" si="172"/>
        <v>#NUM!</v>
      </c>
      <c r="BH3704" t="e">
        <f t="shared" si="173"/>
        <v>#NUM!</v>
      </c>
      <c r="BI3704" t="e">
        <f>VLOOKUP(H3704,Sheet2!$A$1:$B$270,2,FALSE)</f>
        <v>#N/A</v>
      </c>
    </row>
    <row r="3705" spans="15:61">
      <c r="O3705" s="57"/>
      <c r="P3705" s="57"/>
      <c r="AO3705" s="57"/>
      <c r="AP3705" s="57"/>
      <c r="BA3705" s="57"/>
      <c r="BF3705" s="6" t="e">
        <f t="shared" si="171"/>
        <v>#NUM!</v>
      </c>
      <c r="BG3705" t="e">
        <f t="shared" si="172"/>
        <v>#NUM!</v>
      </c>
      <c r="BH3705" t="e">
        <f t="shared" si="173"/>
        <v>#NUM!</v>
      </c>
      <c r="BI3705" t="e">
        <f>VLOOKUP(H3705,Sheet2!$A$1:$B$270,2,FALSE)</f>
        <v>#N/A</v>
      </c>
    </row>
    <row r="3706" spans="15:61">
      <c r="O3706" s="57"/>
      <c r="P3706" s="57"/>
      <c r="AO3706" s="57"/>
      <c r="AP3706" s="57"/>
      <c r="BA3706" s="57"/>
      <c r="BF3706" s="6" t="e">
        <f t="shared" si="171"/>
        <v>#NUM!</v>
      </c>
      <c r="BG3706" t="e">
        <f t="shared" si="172"/>
        <v>#NUM!</v>
      </c>
      <c r="BH3706" t="e">
        <f t="shared" si="173"/>
        <v>#NUM!</v>
      </c>
      <c r="BI3706" t="e">
        <f>VLOOKUP(H3706,Sheet2!$A$1:$B$270,2,FALSE)</f>
        <v>#N/A</v>
      </c>
    </row>
    <row r="3707" spans="15:61">
      <c r="O3707" s="57"/>
      <c r="P3707" s="57"/>
      <c r="AP3707" s="57"/>
      <c r="BA3707" s="57"/>
      <c r="BF3707" s="6" t="e">
        <f t="shared" si="171"/>
        <v>#NUM!</v>
      </c>
      <c r="BG3707" t="e">
        <f t="shared" si="172"/>
        <v>#NUM!</v>
      </c>
      <c r="BH3707" t="e">
        <f t="shared" si="173"/>
        <v>#NUM!</v>
      </c>
      <c r="BI3707" t="e">
        <f>VLOOKUP(H3707,Sheet2!$A$1:$B$270,2,FALSE)</f>
        <v>#N/A</v>
      </c>
    </row>
    <row r="3708" spans="15:61">
      <c r="O3708" s="57"/>
      <c r="P3708" s="57"/>
      <c r="AO3708" s="57"/>
      <c r="AP3708" s="57"/>
      <c r="BA3708" s="57"/>
      <c r="BF3708" s="6" t="e">
        <f t="shared" si="171"/>
        <v>#NUM!</v>
      </c>
      <c r="BG3708" t="e">
        <f t="shared" si="172"/>
        <v>#NUM!</v>
      </c>
      <c r="BH3708" t="e">
        <f t="shared" si="173"/>
        <v>#NUM!</v>
      </c>
      <c r="BI3708" t="e">
        <f>VLOOKUP(H3708,Sheet2!$A$1:$B$270,2,FALSE)</f>
        <v>#N/A</v>
      </c>
    </row>
    <row r="3709" spans="15:61">
      <c r="O3709" s="57"/>
      <c r="P3709" s="57"/>
      <c r="BA3709" s="57"/>
      <c r="BF3709" s="6" t="e">
        <f t="shared" si="171"/>
        <v>#NUM!</v>
      </c>
      <c r="BG3709" t="e">
        <f t="shared" si="172"/>
        <v>#NUM!</v>
      </c>
      <c r="BH3709" t="e">
        <f t="shared" si="173"/>
        <v>#NUM!</v>
      </c>
      <c r="BI3709" t="e">
        <f>VLOOKUP(H3709,Sheet2!$A$1:$B$270,2,FALSE)</f>
        <v>#N/A</v>
      </c>
    </row>
    <row r="3710" spans="15:61">
      <c r="O3710" s="57"/>
      <c r="P3710" s="57"/>
      <c r="AP3710" s="57"/>
      <c r="BA3710" s="57"/>
      <c r="BF3710" s="6" t="e">
        <f t="shared" si="171"/>
        <v>#NUM!</v>
      </c>
      <c r="BG3710" t="e">
        <f t="shared" si="172"/>
        <v>#NUM!</v>
      </c>
      <c r="BH3710" t="e">
        <f t="shared" si="173"/>
        <v>#NUM!</v>
      </c>
      <c r="BI3710" t="e">
        <f>VLOOKUP(H3710,Sheet2!$A$1:$B$270,2,FALSE)</f>
        <v>#N/A</v>
      </c>
    </row>
    <row r="3711" spans="15:61">
      <c r="O3711" s="57"/>
      <c r="P3711" s="57"/>
      <c r="BA3711" s="57"/>
      <c r="BF3711" s="6" t="e">
        <f t="shared" si="171"/>
        <v>#NUM!</v>
      </c>
      <c r="BG3711" t="e">
        <f t="shared" si="172"/>
        <v>#NUM!</v>
      </c>
      <c r="BH3711" t="e">
        <f t="shared" si="173"/>
        <v>#NUM!</v>
      </c>
      <c r="BI3711" t="e">
        <f>VLOOKUP(H3711,Sheet2!$A$1:$B$270,2,FALSE)</f>
        <v>#N/A</v>
      </c>
    </row>
    <row r="3712" spans="15:61">
      <c r="O3712" s="57"/>
      <c r="P3712" s="57"/>
      <c r="AO3712" s="57"/>
      <c r="AP3712" s="57"/>
      <c r="BA3712" s="57"/>
      <c r="BF3712" s="6" t="e">
        <f t="shared" si="171"/>
        <v>#NUM!</v>
      </c>
      <c r="BG3712" t="e">
        <f t="shared" si="172"/>
        <v>#NUM!</v>
      </c>
      <c r="BH3712" t="e">
        <f t="shared" si="173"/>
        <v>#NUM!</v>
      </c>
      <c r="BI3712" t="e">
        <f>VLOOKUP(H3712,Sheet2!$A$1:$B$270,2,FALSE)</f>
        <v>#N/A</v>
      </c>
    </row>
    <row r="3713" spans="15:61">
      <c r="O3713" s="57"/>
      <c r="P3713" s="57"/>
      <c r="AO3713" s="57"/>
      <c r="BF3713" s="6" t="e">
        <f t="shared" si="171"/>
        <v>#NUM!</v>
      </c>
      <c r="BG3713" t="e">
        <f t="shared" si="172"/>
        <v>#NUM!</v>
      </c>
      <c r="BH3713" t="e">
        <f t="shared" si="173"/>
        <v>#NUM!</v>
      </c>
      <c r="BI3713" t="e">
        <f>VLOOKUP(H3713,Sheet2!$A$1:$B$270,2,FALSE)</f>
        <v>#N/A</v>
      </c>
    </row>
    <row r="3714" spans="15:61">
      <c r="O3714" s="57"/>
      <c r="P3714" s="57"/>
      <c r="BA3714" s="57"/>
      <c r="BF3714" s="6" t="e">
        <f t="shared" si="171"/>
        <v>#NUM!</v>
      </c>
      <c r="BG3714" t="e">
        <f t="shared" si="172"/>
        <v>#NUM!</v>
      </c>
      <c r="BH3714" t="e">
        <f t="shared" si="173"/>
        <v>#NUM!</v>
      </c>
      <c r="BI3714" t="e">
        <f>VLOOKUP(H3714,Sheet2!$A$1:$B$270,2,FALSE)</f>
        <v>#N/A</v>
      </c>
    </row>
    <row r="3715" spans="15:61">
      <c r="O3715" s="57"/>
      <c r="P3715" s="57"/>
      <c r="BA3715" s="57"/>
      <c r="BF3715" s="6" t="e">
        <f t="shared" ref="BF3715:BF3778" si="174">DATE(BC3715,BD3715,BE3715)</f>
        <v>#NUM!</v>
      </c>
      <c r="BG3715" t="e">
        <f t="shared" ref="BG3715:BG3778" si="175">BF3715-BA3715</f>
        <v>#NUM!</v>
      </c>
      <c r="BH3715" t="e">
        <f t="shared" ref="BH3715:BH3778" si="176">IF(BG3715=1,"COMPLY",IF(BG3715&lt;1,"COMPLY","NOT COMPLY"))</f>
        <v>#NUM!</v>
      </c>
      <c r="BI3715" t="e">
        <f>VLOOKUP(H3715,Sheet2!$A$1:$B$270,2,FALSE)</f>
        <v>#N/A</v>
      </c>
    </row>
    <row r="3716" spans="15:61">
      <c r="O3716" s="57"/>
      <c r="P3716" s="57"/>
      <c r="BA3716" s="57"/>
      <c r="BF3716" s="6" t="e">
        <f t="shared" si="174"/>
        <v>#NUM!</v>
      </c>
      <c r="BG3716" t="e">
        <f t="shared" si="175"/>
        <v>#NUM!</v>
      </c>
      <c r="BH3716" t="e">
        <f t="shared" si="176"/>
        <v>#NUM!</v>
      </c>
      <c r="BI3716" t="e">
        <f>VLOOKUP(H3716,Sheet2!$A$1:$B$270,2,FALSE)</f>
        <v>#N/A</v>
      </c>
    </row>
    <row r="3717" spans="15:61">
      <c r="O3717" s="57"/>
      <c r="P3717" s="57"/>
      <c r="AO3717" s="57"/>
      <c r="AP3717" s="57"/>
      <c r="BA3717" s="57"/>
      <c r="BF3717" s="6" t="e">
        <f t="shared" si="174"/>
        <v>#NUM!</v>
      </c>
      <c r="BG3717" t="e">
        <f t="shared" si="175"/>
        <v>#NUM!</v>
      </c>
      <c r="BH3717" t="e">
        <f t="shared" si="176"/>
        <v>#NUM!</v>
      </c>
      <c r="BI3717" t="e">
        <f>VLOOKUP(H3717,Sheet2!$A$1:$B$270,2,FALSE)</f>
        <v>#N/A</v>
      </c>
    </row>
    <row r="3718" spans="15:61">
      <c r="O3718" s="57"/>
      <c r="P3718" s="57"/>
      <c r="AO3718" s="57"/>
      <c r="AP3718" s="57"/>
      <c r="BA3718" s="57"/>
      <c r="BF3718" s="6" t="e">
        <f t="shared" si="174"/>
        <v>#NUM!</v>
      </c>
      <c r="BG3718" t="e">
        <f t="shared" si="175"/>
        <v>#NUM!</v>
      </c>
      <c r="BH3718" t="e">
        <f t="shared" si="176"/>
        <v>#NUM!</v>
      </c>
      <c r="BI3718" t="e">
        <f>VLOOKUP(H3718,Sheet2!$A$1:$B$270,2,FALSE)</f>
        <v>#N/A</v>
      </c>
    </row>
    <row r="3719" spans="15:61">
      <c r="O3719" s="57"/>
      <c r="P3719" s="57"/>
      <c r="AP3719" s="57"/>
      <c r="BA3719" s="57"/>
      <c r="BF3719" s="6" t="e">
        <f t="shared" si="174"/>
        <v>#NUM!</v>
      </c>
      <c r="BG3719" t="e">
        <f t="shared" si="175"/>
        <v>#NUM!</v>
      </c>
      <c r="BH3719" t="e">
        <f t="shared" si="176"/>
        <v>#NUM!</v>
      </c>
      <c r="BI3719" t="e">
        <f>VLOOKUP(H3719,Sheet2!$A$1:$B$270,2,FALSE)</f>
        <v>#N/A</v>
      </c>
    </row>
    <row r="3720" spans="15:61">
      <c r="O3720" s="57"/>
      <c r="P3720" s="57"/>
      <c r="AP3720" s="57"/>
      <c r="BA3720" s="57"/>
      <c r="BF3720" s="6" t="e">
        <f t="shared" si="174"/>
        <v>#NUM!</v>
      </c>
      <c r="BG3720" t="e">
        <f t="shared" si="175"/>
        <v>#NUM!</v>
      </c>
      <c r="BH3720" t="e">
        <f t="shared" si="176"/>
        <v>#NUM!</v>
      </c>
      <c r="BI3720" t="e">
        <f>VLOOKUP(H3720,Sheet2!$A$1:$B$270,2,FALSE)</f>
        <v>#N/A</v>
      </c>
    </row>
    <row r="3721" spans="15:61">
      <c r="O3721" s="57"/>
      <c r="P3721" s="57"/>
      <c r="AO3721" s="57"/>
      <c r="AP3721" s="57"/>
      <c r="BA3721" s="57"/>
      <c r="BF3721" s="6" t="e">
        <f t="shared" si="174"/>
        <v>#NUM!</v>
      </c>
      <c r="BG3721" t="e">
        <f t="shared" si="175"/>
        <v>#NUM!</v>
      </c>
      <c r="BH3721" t="e">
        <f t="shared" si="176"/>
        <v>#NUM!</v>
      </c>
      <c r="BI3721" t="e">
        <f>VLOOKUP(H3721,Sheet2!$A$1:$B$270,2,FALSE)</f>
        <v>#N/A</v>
      </c>
    </row>
    <row r="3722" spans="15:61">
      <c r="O3722" s="57"/>
      <c r="P3722" s="57"/>
      <c r="AP3722" s="57"/>
      <c r="BA3722" s="57"/>
      <c r="BF3722" s="6" t="e">
        <f t="shared" si="174"/>
        <v>#NUM!</v>
      </c>
      <c r="BG3722" t="e">
        <f t="shared" si="175"/>
        <v>#NUM!</v>
      </c>
      <c r="BH3722" t="e">
        <f t="shared" si="176"/>
        <v>#NUM!</v>
      </c>
      <c r="BI3722" t="e">
        <f>VLOOKUP(H3722,Sheet2!$A$1:$B$270,2,FALSE)</f>
        <v>#N/A</v>
      </c>
    </row>
    <row r="3723" spans="15:61">
      <c r="O3723" s="57"/>
      <c r="P3723" s="57"/>
      <c r="AP3723" s="57"/>
      <c r="BA3723" s="57"/>
      <c r="BF3723" s="6" t="e">
        <f t="shared" si="174"/>
        <v>#NUM!</v>
      </c>
      <c r="BG3723" t="e">
        <f t="shared" si="175"/>
        <v>#NUM!</v>
      </c>
      <c r="BH3723" t="e">
        <f t="shared" si="176"/>
        <v>#NUM!</v>
      </c>
      <c r="BI3723" t="e">
        <f>VLOOKUP(H3723,Sheet2!$A$1:$B$270,2,FALSE)</f>
        <v>#N/A</v>
      </c>
    </row>
    <row r="3724" spans="15:61">
      <c r="O3724" s="57"/>
      <c r="P3724" s="57"/>
      <c r="AO3724" s="57"/>
      <c r="BA3724" s="57"/>
      <c r="BF3724" s="6" t="e">
        <f t="shared" si="174"/>
        <v>#NUM!</v>
      </c>
      <c r="BG3724" t="e">
        <f t="shared" si="175"/>
        <v>#NUM!</v>
      </c>
      <c r="BH3724" t="e">
        <f t="shared" si="176"/>
        <v>#NUM!</v>
      </c>
      <c r="BI3724" t="e">
        <f>VLOOKUP(H3724,Sheet2!$A$1:$B$270,2,FALSE)</f>
        <v>#N/A</v>
      </c>
    </row>
    <row r="3725" spans="15:61">
      <c r="O3725" s="57"/>
      <c r="P3725" s="57"/>
      <c r="AP3725" s="57"/>
      <c r="BA3725" s="57"/>
      <c r="BF3725" s="6" t="e">
        <f t="shared" si="174"/>
        <v>#NUM!</v>
      </c>
      <c r="BG3725" t="e">
        <f t="shared" si="175"/>
        <v>#NUM!</v>
      </c>
      <c r="BH3725" t="e">
        <f t="shared" si="176"/>
        <v>#NUM!</v>
      </c>
      <c r="BI3725" t="e">
        <f>VLOOKUP(H3725,Sheet2!$A$1:$B$270,2,FALSE)</f>
        <v>#N/A</v>
      </c>
    </row>
    <row r="3726" spans="15:61">
      <c r="O3726" s="57"/>
      <c r="P3726" s="57"/>
      <c r="AP3726" s="57"/>
      <c r="BA3726" s="57"/>
      <c r="BF3726" s="6" t="e">
        <f t="shared" si="174"/>
        <v>#NUM!</v>
      </c>
      <c r="BG3726" t="e">
        <f t="shared" si="175"/>
        <v>#NUM!</v>
      </c>
      <c r="BH3726" t="e">
        <f t="shared" si="176"/>
        <v>#NUM!</v>
      </c>
      <c r="BI3726" t="e">
        <f>VLOOKUP(H3726,Sheet2!$A$1:$B$270,2,FALSE)</f>
        <v>#N/A</v>
      </c>
    </row>
    <row r="3727" spans="15:61">
      <c r="O3727" s="57"/>
      <c r="P3727" s="57"/>
      <c r="AO3727" s="57"/>
      <c r="BA3727" s="57"/>
      <c r="BF3727" s="6" t="e">
        <f t="shared" si="174"/>
        <v>#NUM!</v>
      </c>
      <c r="BG3727" t="e">
        <f t="shared" si="175"/>
        <v>#NUM!</v>
      </c>
      <c r="BH3727" t="e">
        <f t="shared" si="176"/>
        <v>#NUM!</v>
      </c>
      <c r="BI3727" t="e">
        <f>VLOOKUP(H3727,Sheet2!$A$1:$B$270,2,FALSE)</f>
        <v>#N/A</v>
      </c>
    </row>
    <row r="3728" spans="15:61">
      <c r="O3728" s="57"/>
      <c r="P3728" s="57"/>
      <c r="AP3728" s="57"/>
      <c r="BA3728" s="57"/>
      <c r="BF3728" s="6" t="e">
        <f t="shared" si="174"/>
        <v>#NUM!</v>
      </c>
      <c r="BG3728" t="e">
        <f t="shared" si="175"/>
        <v>#NUM!</v>
      </c>
      <c r="BH3728" t="e">
        <f t="shared" si="176"/>
        <v>#NUM!</v>
      </c>
      <c r="BI3728" t="e">
        <f>VLOOKUP(H3728,Sheet2!$A$1:$B$270,2,FALSE)</f>
        <v>#N/A</v>
      </c>
    </row>
    <row r="3729" spans="15:61">
      <c r="O3729" s="57"/>
      <c r="P3729" s="57"/>
      <c r="AO3729" s="57"/>
      <c r="AP3729" s="57"/>
      <c r="BA3729" s="57"/>
      <c r="BF3729" s="6" t="e">
        <f t="shared" si="174"/>
        <v>#NUM!</v>
      </c>
      <c r="BG3729" t="e">
        <f t="shared" si="175"/>
        <v>#NUM!</v>
      </c>
      <c r="BH3729" t="e">
        <f t="shared" si="176"/>
        <v>#NUM!</v>
      </c>
      <c r="BI3729" t="e">
        <f>VLOOKUP(H3729,Sheet2!$A$1:$B$270,2,FALSE)</f>
        <v>#N/A</v>
      </c>
    </row>
    <row r="3730" spans="15:61">
      <c r="O3730" s="57"/>
      <c r="P3730" s="57"/>
      <c r="BA3730" s="57"/>
      <c r="BF3730" s="6" t="e">
        <f t="shared" si="174"/>
        <v>#NUM!</v>
      </c>
      <c r="BG3730" t="e">
        <f t="shared" si="175"/>
        <v>#NUM!</v>
      </c>
      <c r="BH3730" t="e">
        <f t="shared" si="176"/>
        <v>#NUM!</v>
      </c>
      <c r="BI3730" t="e">
        <f>VLOOKUP(H3730,Sheet2!$A$1:$B$270,2,FALSE)</f>
        <v>#N/A</v>
      </c>
    </row>
    <row r="3731" spans="15:61">
      <c r="O3731" s="57"/>
      <c r="P3731" s="57"/>
      <c r="AP3731" s="57"/>
      <c r="BA3731" s="57"/>
      <c r="BF3731" s="6" t="e">
        <f t="shared" si="174"/>
        <v>#NUM!</v>
      </c>
      <c r="BG3731" t="e">
        <f t="shared" si="175"/>
        <v>#NUM!</v>
      </c>
      <c r="BH3731" t="e">
        <f t="shared" si="176"/>
        <v>#NUM!</v>
      </c>
      <c r="BI3731" t="e">
        <f>VLOOKUP(H3731,Sheet2!$A$1:$B$270,2,FALSE)</f>
        <v>#N/A</v>
      </c>
    </row>
    <row r="3732" spans="15:61">
      <c r="O3732" s="57"/>
      <c r="P3732" s="57"/>
      <c r="AP3732" s="57"/>
      <c r="BA3732" s="57"/>
      <c r="BF3732" s="6" t="e">
        <f t="shared" si="174"/>
        <v>#NUM!</v>
      </c>
      <c r="BG3732" t="e">
        <f t="shared" si="175"/>
        <v>#NUM!</v>
      </c>
      <c r="BH3732" t="e">
        <f t="shared" si="176"/>
        <v>#NUM!</v>
      </c>
      <c r="BI3732" t="e">
        <f>VLOOKUP(H3732,Sheet2!$A$1:$B$270,2,FALSE)</f>
        <v>#N/A</v>
      </c>
    </row>
    <row r="3733" spans="15:61">
      <c r="O3733" s="57"/>
      <c r="P3733" s="57"/>
      <c r="AP3733" s="57"/>
      <c r="BA3733" s="57"/>
      <c r="BF3733" s="6" t="e">
        <f t="shared" si="174"/>
        <v>#NUM!</v>
      </c>
      <c r="BG3733" t="e">
        <f t="shared" si="175"/>
        <v>#NUM!</v>
      </c>
      <c r="BH3733" t="e">
        <f t="shared" si="176"/>
        <v>#NUM!</v>
      </c>
      <c r="BI3733" t="e">
        <f>VLOOKUP(H3733,Sheet2!$A$1:$B$270,2,FALSE)</f>
        <v>#N/A</v>
      </c>
    </row>
    <row r="3734" spans="15:61">
      <c r="O3734" s="57"/>
      <c r="P3734" s="57"/>
      <c r="AO3734" s="57"/>
      <c r="AP3734" s="57"/>
      <c r="BA3734" s="57"/>
      <c r="BF3734" s="6" t="e">
        <f t="shared" si="174"/>
        <v>#NUM!</v>
      </c>
      <c r="BG3734" t="e">
        <f t="shared" si="175"/>
        <v>#NUM!</v>
      </c>
      <c r="BH3734" t="e">
        <f t="shared" si="176"/>
        <v>#NUM!</v>
      </c>
      <c r="BI3734" t="e">
        <f>VLOOKUP(H3734,Sheet2!$A$1:$B$270,2,FALSE)</f>
        <v>#N/A</v>
      </c>
    </row>
    <row r="3735" spans="15:61">
      <c r="O3735" s="57"/>
      <c r="P3735" s="57"/>
      <c r="AO3735" s="57"/>
      <c r="AP3735" s="57"/>
      <c r="BA3735" s="57"/>
      <c r="BF3735" s="6" t="e">
        <f t="shared" si="174"/>
        <v>#NUM!</v>
      </c>
      <c r="BG3735" t="e">
        <f t="shared" si="175"/>
        <v>#NUM!</v>
      </c>
      <c r="BH3735" t="e">
        <f t="shared" si="176"/>
        <v>#NUM!</v>
      </c>
      <c r="BI3735" t="e">
        <f>VLOOKUP(H3735,Sheet2!$A$1:$B$270,2,FALSE)</f>
        <v>#N/A</v>
      </c>
    </row>
    <row r="3736" spans="15:61">
      <c r="O3736" s="57"/>
      <c r="P3736" s="57"/>
      <c r="BA3736" s="57"/>
      <c r="BF3736" s="6" t="e">
        <f t="shared" si="174"/>
        <v>#NUM!</v>
      </c>
      <c r="BG3736" t="e">
        <f t="shared" si="175"/>
        <v>#NUM!</v>
      </c>
      <c r="BH3736" t="e">
        <f t="shared" si="176"/>
        <v>#NUM!</v>
      </c>
      <c r="BI3736" t="e">
        <f>VLOOKUP(H3736,Sheet2!$A$1:$B$270,2,FALSE)</f>
        <v>#N/A</v>
      </c>
    </row>
    <row r="3737" spans="15:61">
      <c r="O3737" s="57"/>
      <c r="P3737" s="57"/>
      <c r="AP3737" s="57"/>
      <c r="BA3737" s="57"/>
      <c r="BF3737" s="6" t="e">
        <f t="shared" si="174"/>
        <v>#NUM!</v>
      </c>
      <c r="BG3737" t="e">
        <f t="shared" si="175"/>
        <v>#NUM!</v>
      </c>
      <c r="BH3737" t="e">
        <f t="shared" si="176"/>
        <v>#NUM!</v>
      </c>
      <c r="BI3737" t="e">
        <f>VLOOKUP(H3737,Sheet2!$A$1:$B$270,2,FALSE)</f>
        <v>#N/A</v>
      </c>
    </row>
    <row r="3738" spans="15:61">
      <c r="O3738" s="57"/>
      <c r="P3738" s="57"/>
      <c r="AP3738" s="57"/>
      <c r="BA3738" s="57"/>
      <c r="BF3738" s="6" t="e">
        <f t="shared" si="174"/>
        <v>#NUM!</v>
      </c>
      <c r="BG3738" t="e">
        <f t="shared" si="175"/>
        <v>#NUM!</v>
      </c>
      <c r="BH3738" t="e">
        <f t="shared" si="176"/>
        <v>#NUM!</v>
      </c>
      <c r="BI3738" t="e">
        <f>VLOOKUP(H3738,Sheet2!$A$1:$B$270,2,FALSE)</f>
        <v>#N/A</v>
      </c>
    </row>
    <row r="3739" spans="15:61">
      <c r="O3739" s="57"/>
      <c r="P3739" s="57"/>
      <c r="BF3739" s="6" t="e">
        <f t="shared" si="174"/>
        <v>#NUM!</v>
      </c>
      <c r="BG3739" t="e">
        <f t="shared" si="175"/>
        <v>#NUM!</v>
      </c>
      <c r="BH3739" t="e">
        <f t="shared" si="176"/>
        <v>#NUM!</v>
      </c>
      <c r="BI3739" t="e">
        <f>VLOOKUP(H3739,Sheet2!$A$1:$B$270,2,FALSE)</f>
        <v>#N/A</v>
      </c>
    </row>
    <row r="3740" spans="15:61">
      <c r="O3740" s="57"/>
      <c r="P3740" s="57"/>
      <c r="AO3740" s="57"/>
      <c r="AP3740" s="57"/>
      <c r="BA3740" s="57"/>
      <c r="BF3740" s="6" t="e">
        <f t="shared" si="174"/>
        <v>#NUM!</v>
      </c>
      <c r="BG3740" t="e">
        <f t="shared" si="175"/>
        <v>#NUM!</v>
      </c>
      <c r="BH3740" t="e">
        <f t="shared" si="176"/>
        <v>#NUM!</v>
      </c>
      <c r="BI3740" t="e">
        <f>VLOOKUP(H3740,Sheet2!$A$1:$B$270,2,FALSE)</f>
        <v>#N/A</v>
      </c>
    </row>
    <row r="3741" spans="15:61">
      <c r="O3741" s="57"/>
      <c r="P3741" s="57"/>
      <c r="AP3741" s="57"/>
      <c r="BA3741" s="57"/>
      <c r="BF3741" s="6" t="e">
        <f t="shared" si="174"/>
        <v>#NUM!</v>
      </c>
      <c r="BG3741" t="e">
        <f t="shared" si="175"/>
        <v>#NUM!</v>
      </c>
      <c r="BH3741" t="e">
        <f t="shared" si="176"/>
        <v>#NUM!</v>
      </c>
      <c r="BI3741" t="e">
        <f>VLOOKUP(H3741,Sheet2!$A$1:$B$270,2,FALSE)</f>
        <v>#N/A</v>
      </c>
    </row>
    <row r="3742" spans="15:61">
      <c r="O3742" s="57"/>
      <c r="P3742" s="57"/>
      <c r="AP3742" s="57"/>
      <c r="BA3742" s="57"/>
      <c r="BF3742" s="6" t="e">
        <f t="shared" si="174"/>
        <v>#NUM!</v>
      </c>
      <c r="BG3742" t="e">
        <f t="shared" si="175"/>
        <v>#NUM!</v>
      </c>
      <c r="BH3742" t="e">
        <f t="shared" si="176"/>
        <v>#NUM!</v>
      </c>
      <c r="BI3742" t="e">
        <f>VLOOKUP(H3742,Sheet2!$A$1:$B$270,2,FALSE)</f>
        <v>#N/A</v>
      </c>
    </row>
    <row r="3743" spans="15:61">
      <c r="O3743" s="57"/>
      <c r="P3743" s="57"/>
      <c r="AP3743" s="57"/>
      <c r="BA3743" s="57"/>
      <c r="BF3743" s="6" t="e">
        <f t="shared" si="174"/>
        <v>#NUM!</v>
      </c>
      <c r="BG3743" t="e">
        <f t="shared" si="175"/>
        <v>#NUM!</v>
      </c>
      <c r="BH3743" t="e">
        <f t="shared" si="176"/>
        <v>#NUM!</v>
      </c>
      <c r="BI3743" t="e">
        <f>VLOOKUP(H3743,Sheet2!$A$1:$B$270,2,FALSE)</f>
        <v>#N/A</v>
      </c>
    </row>
    <row r="3744" spans="15:61">
      <c r="O3744" s="57"/>
      <c r="P3744" s="57"/>
      <c r="BA3744" s="57"/>
      <c r="BF3744" s="6" t="e">
        <f t="shared" si="174"/>
        <v>#NUM!</v>
      </c>
      <c r="BG3744" t="e">
        <f t="shared" si="175"/>
        <v>#NUM!</v>
      </c>
      <c r="BH3744" t="e">
        <f t="shared" si="176"/>
        <v>#NUM!</v>
      </c>
      <c r="BI3744" t="e">
        <f>VLOOKUP(H3744,Sheet2!$A$1:$B$270,2,FALSE)</f>
        <v>#N/A</v>
      </c>
    </row>
    <row r="3745" spans="15:61">
      <c r="O3745" s="57"/>
      <c r="P3745" s="57"/>
      <c r="AO3745" s="57"/>
      <c r="AP3745" s="57"/>
      <c r="BA3745" s="57"/>
      <c r="BF3745" s="6" t="e">
        <f t="shared" si="174"/>
        <v>#NUM!</v>
      </c>
      <c r="BG3745" t="e">
        <f t="shared" si="175"/>
        <v>#NUM!</v>
      </c>
      <c r="BH3745" t="e">
        <f t="shared" si="176"/>
        <v>#NUM!</v>
      </c>
      <c r="BI3745" t="e">
        <f>VLOOKUP(H3745,Sheet2!$A$1:$B$270,2,FALSE)</f>
        <v>#N/A</v>
      </c>
    </row>
    <row r="3746" spans="15:61">
      <c r="O3746" s="57"/>
      <c r="P3746" s="57"/>
      <c r="AP3746" s="57"/>
      <c r="BA3746" s="57"/>
      <c r="BF3746" s="6" t="e">
        <f t="shared" si="174"/>
        <v>#NUM!</v>
      </c>
      <c r="BG3746" t="e">
        <f t="shared" si="175"/>
        <v>#NUM!</v>
      </c>
      <c r="BH3746" t="e">
        <f t="shared" si="176"/>
        <v>#NUM!</v>
      </c>
      <c r="BI3746" t="e">
        <f>VLOOKUP(H3746,Sheet2!$A$1:$B$270,2,FALSE)</f>
        <v>#N/A</v>
      </c>
    </row>
    <row r="3747" spans="15:61">
      <c r="O3747" s="57"/>
      <c r="P3747" s="57"/>
      <c r="AP3747" s="57"/>
      <c r="BA3747" s="57"/>
      <c r="BF3747" s="6" t="e">
        <f t="shared" si="174"/>
        <v>#NUM!</v>
      </c>
      <c r="BG3747" t="e">
        <f t="shared" si="175"/>
        <v>#NUM!</v>
      </c>
      <c r="BH3747" t="e">
        <f t="shared" si="176"/>
        <v>#NUM!</v>
      </c>
      <c r="BI3747" t="e">
        <f>VLOOKUP(H3747,Sheet2!$A$1:$B$270,2,FALSE)</f>
        <v>#N/A</v>
      </c>
    </row>
    <row r="3748" spans="15:61">
      <c r="O3748" s="57"/>
      <c r="P3748" s="57"/>
      <c r="AP3748" s="57"/>
      <c r="BA3748" s="57"/>
      <c r="BF3748" s="6" t="e">
        <f t="shared" si="174"/>
        <v>#NUM!</v>
      </c>
      <c r="BG3748" t="e">
        <f t="shared" si="175"/>
        <v>#NUM!</v>
      </c>
      <c r="BH3748" t="e">
        <f t="shared" si="176"/>
        <v>#NUM!</v>
      </c>
      <c r="BI3748" t="e">
        <f>VLOOKUP(H3748,Sheet2!$A$1:$B$270,2,FALSE)</f>
        <v>#N/A</v>
      </c>
    </row>
    <row r="3749" spans="15:61">
      <c r="O3749" s="57"/>
      <c r="P3749" s="57"/>
      <c r="AO3749" s="57"/>
      <c r="AP3749" s="57"/>
      <c r="BA3749" s="57"/>
      <c r="BF3749" s="6" t="e">
        <f t="shared" si="174"/>
        <v>#NUM!</v>
      </c>
      <c r="BG3749" t="e">
        <f t="shared" si="175"/>
        <v>#NUM!</v>
      </c>
      <c r="BH3749" t="e">
        <f t="shared" si="176"/>
        <v>#NUM!</v>
      </c>
      <c r="BI3749" t="e">
        <f>VLOOKUP(H3749,Sheet2!$A$1:$B$270,2,FALSE)</f>
        <v>#N/A</v>
      </c>
    </row>
    <row r="3750" spans="15:61">
      <c r="O3750" s="57"/>
      <c r="P3750" s="57"/>
      <c r="AP3750" s="57"/>
      <c r="BA3750" s="57"/>
      <c r="BF3750" s="6" t="e">
        <f t="shared" si="174"/>
        <v>#NUM!</v>
      </c>
      <c r="BG3750" t="e">
        <f t="shared" si="175"/>
        <v>#NUM!</v>
      </c>
      <c r="BH3750" t="e">
        <f t="shared" si="176"/>
        <v>#NUM!</v>
      </c>
      <c r="BI3750" t="e">
        <f>VLOOKUP(H3750,Sheet2!$A$1:$B$270,2,FALSE)</f>
        <v>#N/A</v>
      </c>
    </row>
    <row r="3751" spans="15:61">
      <c r="O3751" s="57"/>
      <c r="P3751" s="57"/>
      <c r="AP3751" s="57"/>
      <c r="BA3751" s="57"/>
      <c r="BF3751" s="6" t="e">
        <f t="shared" si="174"/>
        <v>#NUM!</v>
      </c>
      <c r="BG3751" t="e">
        <f t="shared" si="175"/>
        <v>#NUM!</v>
      </c>
      <c r="BH3751" t="e">
        <f t="shared" si="176"/>
        <v>#NUM!</v>
      </c>
      <c r="BI3751" t="e">
        <f>VLOOKUP(H3751,Sheet2!$A$1:$B$270,2,FALSE)</f>
        <v>#N/A</v>
      </c>
    </row>
    <row r="3752" spans="15:61">
      <c r="O3752" s="57"/>
      <c r="P3752" s="57"/>
      <c r="AP3752" s="57"/>
      <c r="BA3752" s="57"/>
      <c r="BF3752" s="6" t="e">
        <f t="shared" si="174"/>
        <v>#NUM!</v>
      </c>
      <c r="BG3752" t="e">
        <f t="shared" si="175"/>
        <v>#NUM!</v>
      </c>
      <c r="BH3752" t="e">
        <f t="shared" si="176"/>
        <v>#NUM!</v>
      </c>
      <c r="BI3752" t="e">
        <f>VLOOKUP(H3752,Sheet2!$A$1:$B$270,2,FALSE)</f>
        <v>#N/A</v>
      </c>
    </row>
    <row r="3753" spans="15:61">
      <c r="O3753" s="57"/>
      <c r="P3753" s="57"/>
      <c r="BA3753" s="57"/>
      <c r="BF3753" s="6" t="e">
        <f t="shared" si="174"/>
        <v>#NUM!</v>
      </c>
      <c r="BG3753" t="e">
        <f t="shared" si="175"/>
        <v>#NUM!</v>
      </c>
      <c r="BH3753" t="e">
        <f t="shared" si="176"/>
        <v>#NUM!</v>
      </c>
      <c r="BI3753" t="e">
        <f>VLOOKUP(H3753,Sheet2!$A$1:$B$270,2,FALSE)</f>
        <v>#N/A</v>
      </c>
    </row>
    <row r="3754" spans="15:61">
      <c r="O3754" s="57"/>
      <c r="P3754" s="57"/>
      <c r="AP3754" s="57"/>
      <c r="BA3754" s="57"/>
      <c r="BF3754" s="6" t="e">
        <f t="shared" si="174"/>
        <v>#NUM!</v>
      </c>
      <c r="BG3754" t="e">
        <f t="shared" si="175"/>
        <v>#NUM!</v>
      </c>
      <c r="BH3754" t="e">
        <f t="shared" si="176"/>
        <v>#NUM!</v>
      </c>
      <c r="BI3754" t="e">
        <f>VLOOKUP(H3754,Sheet2!$A$1:$B$270,2,FALSE)</f>
        <v>#N/A</v>
      </c>
    </row>
    <row r="3755" spans="15:61">
      <c r="O3755" s="57"/>
      <c r="P3755" s="57"/>
      <c r="AP3755" s="57"/>
      <c r="BA3755" s="57"/>
      <c r="BF3755" s="6" t="e">
        <f t="shared" si="174"/>
        <v>#NUM!</v>
      </c>
      <c r="BG3755" t="e">
        <f t="shared" si="175"/>
        <v>#NUM!</v>
      </c>
      <c r="BH3755" t="e">
        <f t="shared" si="176"/>
        <v>#NUM!</v>
      </c>
      <c r="BI3755" t="e">
        <f>VLOOKUP(H3755,Sheet2!$A$1:$B$270,2,FALSE)</f>
        <v>#N/A</v>
      </c>
    </row>
    <row r="3756" spans="15:61">
      <c r="O3756" s="57"/>
      <c r="P3756" s="57"/>
      <c r="AO3756" s="57"/>
      <c r="AP3756" s="57"/>
      <c r="BA3756" s="57"/>
      <c r="BF3756" s="6" t="e">
        <f t="shared" si="174"/>
        <v>#NUM!</v>
      </c>
      <c r="BG3756" t="e">
        <f t="shared" si="175"/>
        <v>#NUM!</v>
      </c>
      <c r="BH3756" t="e">
        <f t="shared" si="176"/>
        <v>#NUM!</v>
      </c>
      <c r="BI3756" t="e">
        <f>VLOOKUP(H3756,Sheet2!$A$1:$B$270,2,FALSE)</f>
        <v>#N/A</v>
      </c>
    </row>
    <row r="3757" spans="15:61">
      <c r="O3757" s="57"/>
      <c r="P3757" s="57"/>
      <c r="AP3757" s="57"/>
      <c r="BA3757" s="57"/>
      <c r="BF3757" s="6" t="e">
        <f t="shared" si="174"/>
        <v>#NUM!</v>
      </c>
      <c r="BG3757" t="e">
        <f t="shared" si="175"/>
        <v>#NUM!</v>
      </c>
      <c r="BH3757" t="e">
        <f t="shared" si="176"/>
        <v>#NUM!</v>
      </c>
      <c r="BI3757" t="e">
        <f>VLOOKUP(H3757,Sheet2!$A$1:$B$270,2,FALSE)</f>
        <v>#N/A</v>
      </c>
    </row>
    <row r="3758" spans="15:61">
      <c r="O3758" s="57"/>
      <c r="P3758" s="57"/>
      <c r="AM3758" s="58"/>
      <c r="BA3758" s="57"/>
      <c r="BB3758" s="58"/>
      <c r="BF3758" s="6" t="e">
        <f t="shared" si="174"/>
        <v>#NUM!</v>
      </c>
      <c r="BG3758" t="e">
        <f t="shared" si="175"/>
        <v>#NUM!</v>
      </c>
      <c r="BH3758" t="e">
        <f t="shared" si="176"/>
        <v>#NUM!</v>
      </c>
      <c r="BI3758" t="e">
        <f>VLOOKUP(H3758,Sheet2!$A$1:$B$270,2,FALSE)</f>
        <v>#N/A</v>
      </c>
    </row>
    <row r="3759" spans="15:61">
      <c r="O3759" s="57"/>
      <c r="P3759" s="57"/>
      <c r="BA3759" s="57"/>
      <c r="BF3759" s="6" t="e">
        <f t="shared" si="174"/>
        <v>#NUM!</v>
      </c>
      <c r="BG3759" t="e">
        <f t="shared" si="175"/>
        <v>#NUM!</v>
      </c>
      <c r="BH3759" t="e">
        <f t="shared" si="176"/>
        <v>#NUM!</v>
      </c>
      <c r="BI3759" t="e">
        <f>VLOOKUP(H3759,Sheet2!$A$1:$B$270,2,FALSE)</f>
        <v>#N/A</v>
      </c>
    </row>
    <row r="3760" spans="15:61">
      <c r="O3760" s="57"/>
      <c r="P3760" s="57"/>
      <c r="AP3760" s="57"/>
      <c r="BA3760" s="57"/>
      <c r="BF3760" s="6" t="e">
        <f t="shared" si="174"/>
        <v>#NUM!</v>
      </c>
      <c r="BG3760" t="e">
        <f t="shared" si="175"/>
        <v>#NUM!</v>
      </c>
      <c r="BH3760" t="e">
        <f t="shared" si="176"/>
        <v>#NUM!</v>
      </c>
      <c r="BI3760" t="e">
        <f>VLOOKUP(H3760,Sheet2!$A$1:$B$270,2,FALSE)</f>
        <v>#N/A</v>
      </c>
    </row>
    <row r="3761" spans="15:61">
      <c r="O3761" s="57"/>
      <c r="P3761" s="57"/>
      <c r="AO3761" s="57"/>
      <c r="AP3761" s="57"/>
      <c r="BA3761" s="57"/>
      <c r="BF3761" s="6" t="e">
        <f t="shared" si="174"/>
        <v>#NUM!</v>
      </c>
      <c r="BG3761" t="e">
        <f t="shared" si="175"/>
        <v>#NUM!</v>
      </c>
      <c r="BH3761" t="e">
        <f t="shared" si="176"/>
        <v>#NUM!</v>
      </c>
      <c r="BI3761" t="e">
        <f>VLOOKUP(H3761,Sheet2!$A$1:$B$270,2,FALSE)</f>
        <v>#N/A</v>
      </c>
    </row>
    <row r="3762" spans="15:61">
      <c r="O3762" s="57"/>
      <c r="P3762" s="57"/>
      <c r="AP3762" s="57"/>
      <c r="BA3762" s="57"/>
      <c r="BF3762" s="6" t="e">
        <f t="shared" si="174"/>
        <v>#NUM!</v>
      </c>
      <c r="BG3762" t="e">
        <f t="shared" si="175"/>
        <v>#NUM!</v>
      </c>
      <c r="BH3762" t="e">
        <f t="shared" si="176"/>
        <v>#NUM!</v>
      </c>
      <c r="BI3762" t="e">
        <f>VLOOKUP(H3762,Sheet2!$A$1:$B$270,2,FALSE)</f>
        <v>#N/A</v>
      </c>
    </row>
    <row r="3763" spans="15:61">
      <c r="O3763" s="57"/>
      <c r="P3763" s="57"/>
      <c r="AO3763" s="57"/>
      <c r="AP3763" s="57"/>
      <c r="BA3763" s="57"/>
      <c r="BF3763" s="6" t="e">
        <f t="shared" si="174"/>
        <v>#NUM!</v>
      </c>
      <c r="BG3763" t="e">
        <f t="shared" si="175"/>
        <v>#NUM!</v>
      </c>
      <c r="BH3763" t="e">
        <f t="shared" si="176"/>
        <v>#NUM!</v>
      </c>
      <c r="BI3763" t="e">
        <f>VLOOKUP(H3763,Sheet2!$A$1:$B$270,2,FALSE)</f>
        <v>#N/A</v>
      </c>
    </row>
    <row r="3764" spans="15:61">
      <c r="O3764" s="57"/>
      <c r="P3764" s="57"/>
      <c r="AP3764" s="57"/>
      <c r="BA3764" s="57"/>
      <c r="BF3764" s="6" t="e">
        <f t="shared" si="174"/>
        <v>#NUM!</v>
      </c>
      <c r="BG3764" t="e">
        <f t="shared" si="175"/>
        <v>#NUM!</v>
      </c>
      <c r="BH3764" t="e">
        <f t="shared" si="176"/>
        <v>#NUM!</v>
      </c>
      <c r="BI3764" t="e">
        <f>VLOOKUP(H3764,Sheet2!$A$1:$B$270,2,FALSE)</f>
        <v>#N/A</v>
      </c>
    </row>
    <row r="3765" spans="15:61">
      <c r="O3765" s="57"/>
      <c r="P3765" s="57"/>
      <c r="AP3765" s="57"/>
      <c r="BA3765" s="57"/>
      <c r="BF3765" s="6" t="e">
        <f t="shared" si="174"/>
        <v>#NUM!</v>
      </c>
      <c r="BG3765" t="e">
        <f t="shared" si="175"/>
        <v>#NUM!</v>
      </c>
      <c r="BH3765" t="e">
        <f t="shared" si="176"/>
        <v>#NUM!</v>
      </c>
      <c r="BI3765" t="e">
        <f>VLOOKUP(H3765,Sheet2!$A$1:$B$270,2,FALSE)</f>
        <v>#N/A</v>
      </c>
    </row>
    <row r="3766" spans="15:61">
      <c r="O3766" s="57"/>
      <c r="P3766" s="57"/>
      <c r="BA3766" s="57"/>
      <c r="BF3766" s="6" t="e">
        <f t="shared" si="174"/>
        <v>#NUM!</v>
      </c>
      <c r="BG3766" t="e">
        <f t="shared" si="175"/>
        <v>#NUM!</v>
      </c>
      <c r="BH3766" t="e">
        <f t="shared" si="176"/>
        <v>#NUM!</v>
      </c>
      <c r="BI3766" t="e">
        <f>VLOOKUP(H3766,Sheet2!$A$1:$B$270,2,FALSE)</f>
        <v>#N/A</v>
      </c>
    </row>
    <row r="3767" spans="15:61">
      <c r="O3767" s="57"/>
      <c r="P3767" s="57"/>
      <c r="AP3767" s="57"/>
      <c r="BA3767" s="57"/>
      <c r="BF3767" s="6" t="e">
        <f t="shared" si="174"/>
        <v>#NUM!</v>
      </c>
      <c r="BG3767" t="e">
        <f t="shared" si="175"/>
        <v>#NUM!</v>
      </c>
      <c r="BH3767" t="e">
        <f t="shared" si="176"/>
        <v>#NUM!</v>
      </c>
      <c r="BI3767" t="e">
        <f>VLOOKUP(H3767,Sheet2!$A$1:$B$270,2,FALSE)</f>
        <v>#N/A</v>
      </c>
    </row>
    <row r="3768" spans="15:61">
      <c r="O3768" s="57"/>
      <c r="P3768" s="57"/>
      <c r="AP3768" s="57"/>
      <c r="BA3768" s="57"/>
      <c r="BF3768" s="6" t="e">
        <f t="shared" si="174"/>
        <v>#NUM!</v>
      </c>
      <c r="BG3768" t="e">
        <f t="shared" si="175"/>
        <v>#NUM!</v>
      </c>
      <c r="BH3768" t="e">
        <f t="shared" si="176"/>
        <v>#NUM!</v>
      </c>
      <c r="BI3768" t="e">
        <f>VLOOKUP(H3768,Sheet2!$A$1:$B$270,2,FALSE)</f>
        <v>#N/A</v>
      </c>
    </row>
    <row r="3769" spans="15:61">
      <c r="O3769" s="57"/>
      <c r="P3769" s="57"/>
      <c r="AO3769" s="57"/>
      <c r="BF3769" s="6" t="e">
        <f t="shared" si="174"/>
        <v>#NUM!</v>
      </c>
      <c r="BG3769" t="e">
        <f t="shared" si="175"/>
        <v>#NUM!</v>
      </c>
      <c r="BH3769" t="e">
        <f t="shared" si="176"/>
        <v>#NUM!</v>
      </c>
      <c r="BI3769" t="e">
        <f>VLOOKUP(H3769,Sheet2!$A$1:$B$270,2,FALSE)</f>
        <v>#N/A</v>
      </c>
    </row>
    <row r="3770" spans="15:61">
      <c r="O3770" s="57"/>
      <c r="P3770" s="57"/>
      <c r="AO3770" s="57"/>
      <c r="AP3770" s="57"/>
      <c r="BA3770" s="57"/>
      <c r="BF3770" s="6" t="e">
        <f t="shared" si="174"/>
        <v>#NUM!</v>
      </c>
      <c r="BG3770" t="e">
        <f t="shared" si="175"/>
        <v>#NUM!</v>
      </c>
      <c r="BH3770" t="e">
        <f t="shared" si="176"/>
        <v>#NUM!</v>
      </c>
      <c r="BI3770" t="e">
        <f>VLOOKUP(H3770,Sheet2!$A$1:$B$270,2,FALSE)</f>
        <v>#N/A</v>
      </c>
    </row>
    <row r="3771" spans="15:61">
      <c r="O3771" s="57"/>
      <c r="P3771" s="57"/>
      <c r="AP3771" s="57"/>
      <c r="BA3771" s="57"/>
      <c r="BF3771" s="6" t="e">
        <f t="shared" si="174"/>
        <v>#NUM!</v>
      </c>
      <c r="BG3771" t="e">
        <f t="shared" si="175"/>
        <v>#NUM!</v>
      </c>
      <c r="BH3771" t="e">
        <f t="shared" si="176"/>
        <v>#NUM!</v>
      </c>
      <c r="BI3771" t="e">
        <f>VLOOKUP(H3771,Sheet2!$A$1:$B$270,2,FALSE)</f>
        <v>#N/A</v>
      </c>
    </row>
    <row r="3772" spans="15:61">
      <c r="O3772" s="57"/>
      <c r="P3772" s="57"/>
      <c r="BA3772" s="57"/>
      <c r="BF3772" s="6" t="e">
        <f t="shared" si="174"/>
        <v>#NUM!</v>
      </c>
      <c r="BG3772" t="e">
        <f t="shared" si="175"/>
        <v>#NUM!</v>
      </c>
      <c r="BH3772" t="e">
        <f t="shared" si="176"/>
        <v>#NUM!</v>
      </c>
      <c r="BI3772" t="e">
        <f>VLOOKUP(H3772,Sheet2!$A$1:$B$270,2,FALSE)</f>
        <v>#N/A</v>
      </c>
    </row>
    <row r="3773" spans="15:61">
      <c r="O3773" s="57"/>
      <c r="P3773" s="57"/>
      <c r="AP3773" s="57"/>
      <c r="BA3773" s="57"/>
      <c r="BF3773" s="6" t="e">
        <f t="shared" si="174"/>
        <v>#NUM!</v>
      </c>
      <c r="BG3773" t="e">
        <f t="shared" si="175"/>
        <v>#NUM!</v>
      </c>
      <c r="BH3773" t="e">
        <f t="shared" si="176"/>
        <v>#NUM!</v>
      </c>
      <c r="BI3773" t="e">
        <f>VLOOKUP(H3773,Sheet2!$A$1:$B$270,2,FALSE)</f>
        <v>#N/A</v>
      </c>
    </row>
    <row r="3774" spans="15:61">
      <c r="O3774" s="57"/>
      <c r="P3774" s="57"/>
      <c r="BF3774" s="6" t="e">
        <f t="shared" si="174"/>
        <v>#NUM!</v>
      </c>
      <c r="BG3774" t="e">
        <f t="shared" si="175"/>
        <v>#NUM!</v>
      </c>
      <c r="BH3774" t="e">
        <f t="shared" si="176"/>
        <v>#NUM!</v>
      </c>
      <c r="BI3774" t="e">
        <f>VLOOKUP(H3774,Sheet2!$A$1:$B$270,2,FALSE)</f>
        <v>#N/A</v>
      </c>
    </row>
    <row r="3775" spans="15:61">
      <c r="O3775" s="57"/>
      <c r="P3775" s="57"/>
      <c r="AO3775" s="57"/>
      <c r="AP3775" s="57"/>
      <c r="BA3775" s="57"/>
      <c r="BF3775" s="6" t="e">
        <f t="shared" si="174"/>
        <v>#NUM!</v>
      </c>
      <c r="BG3775" t="e">
        <f t="shared" si="175"/>
        <v>#NUM!</v>
      </c>
      <c r="BH3775" t="e">
        <f t="shared" si="176"/>
        <v>#NUM!</v>
      </c>
      <c r="BI3775" t="e">
        <f>VLOOKUP(H3775,Sheet2!$A$1:$B$270,2,FALSE)</f>
        <v>#N/A</v>
      </c>
    </row>
    <row r="3776" spans="15:61">
      <c r="O3776" s="57"/>
      <c r="P3776" s="57"/>
      <c r="AP3776" s="57"/>
      <c r="BA3776" s="57"/>
      <c r="BF3776" s="6" t="e">
        <f t="shared" si="174"/>
        <v>#NUM!</v>
      </c>
      <c r="BG3776" t="e">
        <f t="shared" si="175"/>
        <v>#NUM!</v>
      </c>
      <c r="BH3776" t="e">
        <f t="shared" si="176"/>
        <v>#NUM!</v>
      </c>
      <c r="BI3776" t="e">
        <f>VLOOKUP(H3776,Sheet2!$A$1:$B$270,2,FALSE)</f>
        <v>#N/A</v>
      </c>
    </row>
    <row r="3777" spans="15:61">
      <c r="O3777" s="57"/>
      <c r="P3777" s="57"/>
      <c r="BF3777" s="6" t="e">
        <f t="shared" si="174"/>
        <v>#NUM!</v>
      </c>
      <c r="BG3777" t="e">
        <f t="shared" si="175"/>
        <v>#NUM!</v>
      </c>
      <c r="BH3777" t="e">
        <f t="shared" si="176"/>
        <v>#NUM!</v>
      </c>
      <c r="BI3777" t="e">
        <f>VLOOKUP(H3777,Sheet2!$A$1:$B$270,2,FALSE)</f>
        <v>#N/A</v>
      </c>
    </row>
    <row r="3778" spans="15:61">
      <c r="O3778" s="57"/>
      <c r="P3778" s="57"/>
      <c r="AO3778" s="57"/>
      <c r="AP3778" s="57"/>
      <c r="BA3778" s="57"/>
      <c r="BF3778" s="6" t="e">
        <f t="shared" si="174"/>
        <v>#NUM!</v>
      </c>
      <c r="BG3778" t="e">
        <f t="shared" si="175"/>
        <v>#NUM!</v>
      </c>
      <c r="BH3778" t="e">
        <f t="shared" si="176"/>
        <v>#NUM!</v>
      </c>
      <c r="BI3778" t="e">
        <f>VLOOKUP(H3778,Sheet2!$A$1:$B$270,2,FALSE)</f>
        <v>#N/A</v>
      </c>
    </row>
    <row r="3779" spans="15:61">
      <c r="O3779" s="57"/>
      <c r="P3779" s="57"/>
      <c r="AO3779" s="57"/>
      <c r="BA3779" s="57"/>
      <c r="BF3779" s="6" t="e">
        <f t="shared" ref="BF3779:BF3842" si="177">DATE(BC3779,BD3779,BE3779)</f>
        <v>#NUM!</v>
      </c>
      <c r="BG3779" t="e">
        <f t="shared" ref="BG3779:BG3842" si="178">BF3779-BA3779</f>
        <v>#NUM!</v>
      </c>
      <c r="BH3779" t="e">
        <f t="shared" ref="BH3779:BH3842" si="179">IF(BG3779=1,"COMPLY",IF(BG3779&lt;1,"COMPLY","NOT COMPLY"))</f>
        <v>#NUM!</v>
      </c>
      <c r="BI3779" t="e">
        <f>VLOOKUP(H3779,Sheet2!$A$1:$B$270,2,FALSE)</f>
        <v>#N/A</v>
      </c>
    </row>
    <row r="3780" spans="15:61">
      <c r="O3780" s="57"/>
      <c r="P3780" s="57"/>
      <c r="AP3780" s="57"/>
      <c r="BA3780" s="57"/>
      <c r="BF3780" s="6" t="e">
        <f t="shared" si="177"/>
        <v>#NUM!</v>
      </c>
      <c r="BG3780" t="e">
        <f t="shared" si="178"/>
        <v>#NUM!</v>
      </c>
      <c r="BH3780" t="e">
        <f t="shared" si="179"/>
        <v>#NUM!</v>
      </c>
      <c r="BI3780" t="e">
        <f>VLOOKUP(H3780,Sheet2!$A$1:$B$270,2,FALSE)</f>
        <v>#N/A</v>
      </c>
    </row>
    <row r="3781" spans="15:61">
      <c r="O3781" s="57"/>
      <c r="P3781" s="57"/>
      <c r="AP3781" s="57"/>
      <c r="BA3781" s="57"/>
      <c r="BF3781" s="6" t="e">
        <f t="shared" si="177"/>
        <v>#NUM!</v>
      </c>
      <c r="BG3781" t="e">
        <f t="shared" si="178"/>
        <v>#NUM!</v>
      </c>
      <c r="BH3781" t="e">
        <f t="shared" si="179"/>
        <v>#NUM!</v>
      </c>
      <c r="BI3781" t="e">
        <f>VLOOKUP(H3781,Sheet2!$A$1:$B$270,2,FALSE)</f>
        <v>#N/A</v>
      </c>
    </row>
    <row r="3782" spans="15:61">
      <c r="O3782" s="57"/>
      <c r="P3782" s="57"/>
      <c r="AO3782" s="57"/>
      <c r="AP3782" s="57"/>
      <c r="BA3782" s="57"/>
      <c r="BF3782" s="6" t="e">
        <f t="shared" si="177"/>
        <v>#NUM!</v>
      </c>
      <c r="BG3782" t="e">
        <f t="shared" si="178"/>
        <v>#NUM!</v>
      </c>
      <c r="BH3782" t="e">
        <f t="shared" si="179"/>
        <v>#NUM!</v>
      </c>
      <c r="BI3782" t="e">
        <f>VLOOKUP(H3782,Sheet2!$A$1:$B$270,2,FALSE)</f>
        <v>#N/A</v>
      </c>
    </row>
    <row r="3783" spans="15:61">
      <c r="O3783" s="57"/>
      <c r="P3783" s="57"/>
      <c r="AP3783" s="57"/>
      <c r="BA3783" s="57"/>
      <c r="BF3783" s="6" t="e">
        <f t="shared" si="177"/>
        <v>#NUM!</v>
      </c>
      <c r="BG3783" t="e">
        <f t="shared" si="178"/>
        <v>#NUM!</v>
      </c>
      <c r="BH3783" t="e">
        <f t="shared" si="179"/>
        <v>#NUM!</v>
      </c>
      <c r="BI3783" t="e">
        <f>VLOOKUP(H3783,Sheet2!$A$1:$B$270,2,FALSE)</f>
        <v>#N/A</v>
      </c>
    </row>
    <row r="3784" spans="15:61">
      <c r="O3784" s="57"/>
      <c r="P3784" s="57"/>
      <c r="AO3784" s="57"/>
      <c r="BA3784" s="57"/>
      <c r="BF3784" s="6" t="e">
        <f t="shared" si="177"/>
        <v>#NUM!</v>
      </c>
      <c r="BG3784" t="e">
        <f t="shared" si="178"/>
        <v>#NUM!</v>
      </c>
      <c r="BH3784" t="e">
        <f t="shared" si="179"/>
        <v>#NUM!</v>
      </c>
      <c r="BI3784" t="e">
        <f>VLOOKUP(H3784,Sheet2!$A$1:$B$270,2,FALSE)</f>
        <v>#N/A</v>
      </c>
    </row>
    <row r="3785" spans="15:61">
      <c r="O3785" s="57"/>
      <c r="P3785" s="57"/>
      <c r="BA3785" s="57"/>
      <c r="BF3785" s="6" t="e">
        <f t="shared" si="177"/>
        <v>#NUM!</v>
      </c>
      <c r="BG3785" t="e">
        <f t="shared" si="178"/>
        <v>#NUM!</v>
      </c>
      <c r="BH3785" t="e">
        <f t="shared" si="179"/>
        <v>#NUM!</v>
      </c>
      <c r="BI3785" t="e">
        <f>VLOOKUP(H3785,Sheet2!$A$1:$B$270,2,FALSE)</f>
        <v>#N/A</v>
      </c>
    </row>
    <row r="3786" spans="15:61">
      <c r="O3786" s="57"/>
      <c r="P3786" s="57"/>
      <c r="BF3786" s="6" t="e">
        <f t="shared" si="177"/>
        <v>#NUM!</v>
      </c>
      <c r="BG3786" t="e">
        <f t="shared" si="178"/>
        <v>#NUM!</v>
      </c>
      <c r="BH3786" t="e">
        <f t="shared" si="179"/>
        <v>#NUM!</v>
      </c>
      <c r="BI3786" t="e">
        <f>VLOOKUP(H3786,Sheet2!$A$1:$B$270,2,FALSE)</f>
        <v>#N/A</v>
      </c>
    </row>
    <row r="3787" spans="15:61">
      <c r="O3787" s="57"/>
      <c r="P3787" s="57"/>
      <c r="BA3787" s="57"/>
      <c r="BF3787" s="6" t="e">
        <f t="shared" si="177"/>
        <v>#NUM!</v>
      </c>
      <c r="BG3787" t="e">
        <f t="shared" si="178"/>
        <v>#NUM!</v>
      </c>
      <c r="BH3787" t="e">
        <f t="shared" si="179"/>
        <v>#NUM!</v>
      </c>
      <c r="BI3787" t="e">
        <f>VLOOKUP(H3787,Sheet2!$A$1:$B$270,2,FALSE)</f>
        <v>#N/A</v>
      </c>
    </row>
    <row r="3788" spans="15:61">
      <c r="O3788" s="57"/>
      <c r="P3788" s="57"/>
      <c r="AP3788" s="57"/>
      <c r="BA3788" s="57"/>
      <c r="BF3788" s="6" t="e">
        <f t="shared" si="177"/>
        <v>#NUM!</v>
      </c>
      <c r="BG3788" t="e">
        <f t="shared" si="178"/>
        <v>#NUM!</v>
      </c>
      <c r="BH3788" t="e">
        <f t="shared" si="179"/>
        <v>#NUM!</v>
      </c>
      <c r="BI3788" t="e">
        <f>VLOOKUP(H3788,Sheet2!$A$1:$B$270,2,FALSE)</f>
        <v>#N/A</v>
      </c>
    </row>
    <row r="3789" spans="15:61">
      <c r="O3789" s="57"/>
      <c r="P3789" s="57"/>
      <c r="AP3789" s="57"/>
      <c r="BA3789" s="57"/>
      <c r="BF3789" s="6" t="e">
        <f t="shared" si="177"/>
        <v>#NUM!</v>
      </c>
      <c r="BG3789" t="e">
        <f t="shared" si="178"/>
        <v>#NUM!</v>
      </c>
      <c r="BH3789" t="e">
        <f t="shared" si="179"/>
        <v>#NUM!</v>
      </c>
      <c r="BI3789" t="e">
        <f>VLOOKUP(H3789,Sheet2!$A$1:$B$270,2,FALSE)</f>
        <v>#N/A</v>
      </c>
    </row>
    <row r="3790" spans="15:61">
      <c r="O3790" s="57"/>
      <c r="P3790" s="57"/>
      <c r="AP3790" s="57"/>
      <c r="BA3790" s="57"/>
      <c r="BF3790" s="6" t="e">
        <f t="shared" si="177"/>
        <v>#NUM!</v>
      </c>
      <c r="BG3790" t="e">
        <f t="shared" si="178"/>
        <v>#NUM!</v>
      </c>
      <c r="BH3790" t="e">
        <f t="shared" si="179"/>
        <v>#NUM!</v>
      </c>
      <c r="BI3790" t="e">
        <f>VLOOKUP(H3790,Sheet2!$A$1:$B$270,2,FALSE)</f>
        <v>#N/A</v>
      </c>
    </row>
    <row r="3791" spans="15:61">
      <c r="O3791" s="57"/>
      <c r="P3791" s="57"/>
      <c r="AO3791" s="57"/>
      <c r="AP3791" s="57"/>
      <c r="BA3791" s="57"/>
      <c r="BF3791" s="6" t="e">
        <f t="shared" si="177"/>
        <v>#NUM!</v>
      </c>
      <c r="BG3791" t="e">
        <f t="shared" si="178"/>
        <v>#NUM!</v>
      </c>
      <c r="BH3791" t="e">
        <f t="shared" si="179"/>
        <v>#NUM!</v>
      </c>
      <c r="BI3791" t="e">
        <f>VLOOKUP(H3791,Sheet2!$A$1:$B$270,2,FALSE)</f>
        <v>#N/A</v>
      </c>
    </row>
    <row r="3792" spans="15:61">
      <c r="O3792" s="57"/>
      <c r="P3792" s="57"/>
      <c r="BA3792" s="57"/>
      <c r="BF3792" s="6" t="e">
        <f t="shared" si="177"/>
        <v>#NUM!</v>
      </c>
      <c r="BG3792" t="e">
        <f t="shared" si="178"/>
        <v>#NUM!</v>
      </c>
      <c r="BH3792" t="e">
        <f t="shared" si="179"/>
        <v>#NUM!</v>
      </c>
      <c r="BI3792" t="e">
        <f>VLOOKUP(H3792,Sheet2!$A$1:$B$270,2,FALSE)</f>
        <v>#N/A</v>
      </c>
    </row>
    <row r="3793" spans="15:61">
      <c r="O3793" s="57"/>
      <c r="P3793" s="57"/>
      <c r="AP3793" s="57"/>
      <c r="BA3793" s="57"/>
      <c r="BF3793" s="6" t="e">
        <f t="shared" si="177"/>
        <v>#NUM!</v>
      </c>
      <c r="BG3793" t="e">
        <f t="shared" si="178"/>
        <v>#NUM!</v>
      </c>
      <c r="BH3793" t="e">
        <f t="shared" si="179"/>
        <v>#NUM!</v>
      </c>
      <c r="BI3793" t="e">
        <f>VLOOKUP(H3793,Sheet2!$A$1:$B$270,2,FALSE)</f>
        <v>#N/A</v>
      </c>
    </row>
    <row r="3794" spans="15:61">
      <c r="O3794" s="57"/>
      <c r="P3794" s="57"/>
      <c r="AP3794" s="57"/>
      <c r="BA3794" s="57"/>
      <c r="BF3794" s="6" t="e">
        <f t="shared" si="177"/>
        <v>#NUM!</v>
      </c>
      <c r="BG3794" t="e">
        <f t="shared" si="178"/>
        <v>#NUM!</v>
      </c>
      <c r="BH3794" t="e">
        <f t="shared" si="179"/>
        <v>#NUM!</v>
      </c>
      <c r="BI3794" t="e">
        <f>VLOOKUP(H3794,Sheet2!$A$1:$B$270,2,FALSE)</f>
        <v>#N/A</v>
      </c>
    </row>
    <row r="3795" spans="15:61">
      <c r="O3795" s="57"/>
      <c r="P3795" s="57"/>
      <c r="AO3795" s="57"/>
      <c r="BA3795" s="57"/>
      <c r="BF3795" s="6" t="e">
        <f t="shared" si="177"/>
        <v>#NUM!</v>
      </c>
      <c r="BG3795" t="e">
        <f t="shared" si="178"/>
        <v>#NUM!</v>
      </c>
      <c r="BH3795" t="e">
        <f t="shared" si="179"/>
        <v>#NUM!</v>
      </c>
      <c r="BI3795" t="e">
        <f>VLOOKUP(H3795,Sheet2!$A$1:$B$270,2,FALSE)</f>
        <v>#N/A</v>
      </c>
    </row>
    <row r="3796" spans="15:61">
      <c r="O3796" s="57"/>
      <c r="P3796" s="57"/>
      <c r="AO3796" s="57"/>
      <c r="AP3796" s="57"/>
      <c r="BA3796" s="57"/>
      <c r="BF3796" s="6" t="e">
        <f t="shared" si="177"/>
        <v>#NUM!</v>
      </c>
      <c r="BG3796" t="e">
        <f t="shared" si="178"/>
        <v>#NUM!</v>
      </c>
      <c r="BH3796" t="e">
        <f t="shared" si="179"/>
        <v>#NUM!</v>
      </c>
      <c r="BI3796" t="e">
        <f>VLOOKUP(H3796,Sheet2!$A$1:$B$270,2,FALSE)</f>
        <v>#N/A</v>
      </c>
    </row>
    <row r="3797" spans="15:61">
      <c r="O3797" s="57"/>
      <c r="P3797" s="57"/>
      <c r="AP3797" s="57"/>
      <c r="BA3797" s="57"/>
      <c r="BF3797" s="6" t="e">
        <f t="shared" si="177"/>
        <v>#NUM!</v>
      </c>
      <c r="BG3797" t="e">
        <f t="shared" si="178"/>
        <v>#NUM!</v>
      </c>
      <c r="BH3797" t="e">
        <f t="shared" si="179"/>
        <v>#NUM!</v>
      </c>
      <c r="BI3797" t="e">
        <f>VLOOKUP(H3797,Sheet2!$A$1:$B$270,2,FALSE)</f>
        <v>#N/A</v>
      </c>
    </row>
    <row r="3798" spans="15:61">
      <c r="O3798" s="57"/>
      <c r="P3798" s="57"/>
      <c r="AP3798" s="57"/>
      <c r="BA3798" s="57"/>
      <c r="BF3798" s="6" t="e">
        <f t="shared" si="177"/>
        <v>#NUM!</v>
      </c>
      <c r="BG3798" t="e">
        <f t="shared" si="178"/>
        <v>#NUM!</v>
      </c>
      <c r="BH3798" t="e">
        <f t="shared" si="179"/>
        <v>#NUM!</v>
      </c>
      <c r="BI3798" t="e">
        <f>VLOOKUP(H3798,Sheet2!$A$1:$B$270,2,FALSE)</f>
        <v>#N/A</v>
      </c>
    </row>
    <row r="3799" spans="15:61">
      <c r="O3799" s="57"/>
      <c r="P3799" s="57"/>
      <c r="AO3799" s="57"/>
      <c r="AP3799" s="57"/>
      <c r="BA3799" s="57"/>
      <c r="BF3799" s="6" t="e">
        <f t="shared" si="177"/>
        <v>#NUM!</v>
      </c>
      <c r="BG3799" t="e">
        <f t="shared" si="178"/>
        <v>#NUM!</v>
      </c>
      <c r="BH3799" t="e">
        <f t="shared" si="179"/>
        <v>#NUM!</v>
      </c>
      <c r="BI3799" t="e">
        <f>VLOOKUP(H3799,Sheet2!$A$1:$B$270,2,FALSE)</f>
        <v>#N/A</v>
      </c>
    </row>
    <row r="3800" spans="15:61">
      <c r="O3800" s="57"/>
      <c r="P3800" s="57"/>
      <c r="AO3800" s="57"/>
      <c r="AP3800" s="57"/>
      <c r="BA3800" s="57"/>
      <c r="BF3800" s="6" t="e">
        <f t="shared" si="177"/>
        <v>#NUM!</v>
      </c>
      <c r="BG3800" t="e">
        <f t="shared" si="178"/>
        <v>#NUM!</v>
      </c>
      <c r="BH3800" t="e">
        <f t="shared" si="179"/>
        <v>#NUM!</v>
      </c>
      <c r="BI3800" t="e">
        <f>VLOOKUP(H3800,Sheet2!$A$1:$B$270,2,FALSE)</f>
        <v>#N/A</v>
      </c>
    </row>
    <row r="3801" spans="15:61">
      <c r="O3801" s="57"/>
      <c r="P3801" s="57"/>
      <c r="AP3801" s="57"/>
      <c r="BA3801" s="57"/>
      <c r="BF3801" s="6" t="e">
        <f t="shared" si="177"/>
        <v>#NUM!</v>
      </c>
      <c r="BG3801" t="e">
        <f t="shared" si="178"/>
        <v>#NUM!</v>
      </c>
      <c r="BH3801" t="e">
        <f t="shared" si="179"/>
        <v>#NUM!</v>
      </c>
      <c r="BI3801" t="e">
        <f>VLOOKUP(H3801,Sheet2!$A$1:$B$270,2,FALSE)</f>
        <v>#N/A</v>
      </c>
    </row>
    <row r="3802" spans="15:61">
      <c r="O3802" s="57"/>
      <c r="P3802" s="57"/>
      <c r="AO3802" s="57"/>
      <c r="AP3802" s="57"/>
      <c r="BA3802" s="57"/>
      <c r="BF3802" s="6" t="e">
        <f t="shared" si="177"/>
        <v>#NUM!</v>
      </c>
      <c r="BG3802" t="e">
        <f t="shared" si="178"/>
        <v>#NUM!</v>
      </c>
      <c r="BH3802" t="e">
        <f t="shared" si="179"/>
        <v>#NUM!</v>
      </c>
      <c r="BI3802" t="e">
        <f>VLOOKUP(H3802,Sheet2!$A$1:$B$270,2,FALSE)</f>
        <v>#N/A</v>
      </c>
    </row>
    <row r="3803" spans="15:61">
      <c r="O3803" s="57"/>
      <c r="P3803" s="57"/>
      <c r="AO3803" s="57"/>
      <c r="AP3803" s="57"/>
      <c r="BA3803" s="57"/>
      <c r="BF3803" s="6" t="e">
        <f t="shared" si="177"/>
        <v>#NUM!</v>
      </c>
      <c r="BG3803" t="e">
        <f t="shared" si="178"/>
        <v>#NUM!</v>
      </c>
      <c r="BH3803" t="e">
        <f t="shared" si="179"/>
        <v>#NUM!</v>
      </c>
      <c r="BI3803" t="e">
        <f>VLOOKUP(H3803,Sheet2!$A$1:$B$270,2,FALSE)</f>
        <v>#N/A</v>
      </c>
    </row>
    <row r="3804" spans="15:61">
      <c r="O3804" s="57"/>
      <c r="P3804" s="57"/>
      <c r="AP3804" s="57"/>
      <c r="BA3804" s="57"/>
      <c r="BF3804" s="6" t="e">
        <f t="shared" si="177"/>
        <v>#NUM!</v>
      </c>
      <c r="BG3804" t="e">
        <f t="shared" si="178"/>
        <v>#NUM!</v>
      </c>
      <c r="BH3804" t="e">
        <f t="shared" si="179"/>
        <v>#NUM!</v>
      </c>
      <c r="BI3804" t="e">
        <f>VLOOKUP(H3804,Sheet2!$A$1:$B$270,2,FALSE)</f>
        <v>#N/A</v>
      </c>
    </row>
    <row r="3805" spans="15:61">
      <c r="O3805" s="57"/>
      <c r="P3805" s="57"/>
      <c r="BA3805" s="57"/>
      <c r="BF3805" s="6" t="e">
        <f t="shared" si="177"/>
        <v>#NUM!</v>
      </c>
      <c r="BG3805" t="e">
        <f t="shared" si="178"/>
        <v>#NUM!</v>
      </c>
      <c r="BH3805" t="e">
        <f t="shared" si="179"/>
        <v>#NUM!</v>
      </c>
      <c r="BI3805" t="e">
        <f>VLOOKUP(H3805,Sheet2!$A$1:$B$270,2,FALSE)</f>
        <v>#N/A</v>
      </c>
    </row>
    <row r="3806" spans="15:61">
      <c r="O3806" s="57"/>
      <c r="P3806" s="57"/>
      <c r="AP3806" s="57"/>
      <c r="BA3806" s="57"/>
      <c r="BF3806" s="6" t="e">
        <f t="shared" si="177"/>
        <v>#NUM!</v>
      </c>
      <c r="BG3806" t="e">
        <f t="shared" si="178"/>
        <v>#NUM!</v>
      </c>
      <c r="BH3806" t="e">
        <f t="shared" si="179"/>
        <v>#NUM!</v>
      </c>
      <c r="BI3806" t="e">
        <f>VLOOKUP(H3806,Sheet2!$A$1:$B$270,2,FALSE)</f>
        <v>#N/A</v>
      </c>
    </row>
    <row r="3807" spans="15:61">
      <c r="O3807" s="57"/>
      <c r="P3807" s="57"/>
      <c r="AP3807" s="57"/>
      <c r="BA3807" s="57"/>
      <c r="BF3807" s="6" t="e">
        <f t="shared" si="177"/>
        <v>#NUM!</v>
      </c>
      <c r="BG3807" t="e">
        <f t="shared" si="178"/>
        <v>#NUM!</v>
      </c>
      <c r="BH3807" t="e">
        <f t="shared" si="179"/>
        <v>#NUM!</v>
      </c>
      <c r="BI3807" t="e">
        <f>VLOOKUP(H3807,Sheet2!$A$1:$B$270,2,FALSE)</f>
        <v>#N/A</v>
      </c>
    </row>
    <row r="3808" spans="15:61">
      <c r="O3808" s="57"/>
      <c r="P3808" s="57"/>
      <c r="AP3808" s="57"/>
      <c r="BA3808" s="57"/>
      <c r="BF3808" s="6" t="e">
        <f t="shared" si="177"/>
        <v>#NUM!</v>
      </c>
      <c r="BG3808" t="e">
        <f t="shared" si="178"/>
        <v>#NUM!</v>
      </c>
      <c r="BH3808" t="e">
        <f t="shared" si="179"/>
        <v>#NUM!</v>
      </c>
      <c r="BI3808" t="e">
        <f>VLOOKUP(H3808,Sheet2!$A$1:$B$270,2,FALSE)</f>
        <v>#N/A</v>
      </c>
    </row>
    <row r="3809" spans="15:61">
      <c r="O3809" s="57"/>
      <c r="P3809" s="57"/>
      <c r="AP3809" s="57"/>
      <c r="BA3809" s="57"/>
      <c r="BF3809" s="6" t="e">
        <f t="shared" si="177"/>
        <v>#NUM!</v>
      </c>
      <c r="BG3809" t="e">
        <f t="shared" si="178"/>
        <v>#NUM!</v>
      </c>
      <c r="BH3809" t="e">
        <f t="shared" si="179"/>
        <v>#NUM!</v>
      </c>
      <c r="BI3809" t="e">
        <f>VLOOKUP(H3809,Sheet2!$A$1:$B$270,2,FALSE)</f>
        <v>#N/A</v>
      </c>
    </row>
    <row r="3810" spans="15:61">
      <c r="O3810" s="57"/>
      <c r="P3810" s="57"/>
      <c r="AO3810" s="57"/>
      <c r="AP3810" s="57"/>
      <c r="BA3810" s="57"/>
      <c r="BF3810" s="6" t="e">
        <f t="shared" si="177"/>
        <v>#NUM!</v>
      </c>
      <c r="BG3810" t="e">
        <f t="shared" si="178"/>
        <v>#NUM!</v>
      </c>
      <c r="BH3810" t="e">
        <f t="shared" si="179"/>
        <v>#NUM!</v>
      </c>
      <c r="BI3810" t="e">
        <f>VLOOKUP(H3810,Sheet2!$A$1:$B$270,2,FALSE)</f>
        <v>#N/A</v>
      </c>
    </row>
    <row r="3811" spans="15:61">
      <c r="O3811" s="57"/>
      <c r="P3811" s="57"/>
      <c r="AO3811" s="57"/>
      <c r="AP3811" s="57"/>
      <c r="BA3811" s="57"/>
      <c r="BF3811" s="6" t="e">
        <f t="shared" si="177"/>
        <v>#NUM!</v>
      </c>
      <c r="BG3811" t="e">
        <f t="shared" si="178"/>
        <v>#NUM!</v>
      </c>
      <c r="BH3811" t="e">
        <f t="shared" si="179"/>
        <v>#NUM!</v>
      </c>
      <c r="BI3811" t="e">
        <f>VLOOKUP(H3811,Sheet2!$A$1:$B$270,2,FALSE)</f>
        <v>#N/A</v>
      </c>
    </row>
    <row r="3812" spans="15:61">
      <c r="O3812" s="57"/>
      <c r="P3812" s="57"/>
      <c r="AP3812" s="57"/>
      <c r="BA3812" s="57"/>
      <c r="BF3812" s="6" t="e">
        <f t="shared" si="177"/>
        <v>#NUM!</v>
      </c>
      <c r="BG3812" t="e">
        <f t="shared" si="178"/>
        <v>#NUM!</v>
      </c>
      <c r="BH3812" t="e">
        <f t="shared" si="179"/>
        <v>#NUM!</v>
      </c>
      <c r="BI3812" t="e">
        <f>VLOOKUP(H3812,Sheet2!$A$1:$B$270,2,FALSE)</f>
        <v>#N/A</v>
      </c>
    </row>
    <row r="3813" spans="15:61">
      <c r="O3813" s="57"/>
      <c r="P3813" s="57"/>
      <c r="AP3813" s="57"/>
      <c r="BA3813" s="57"/>
      <c r="BF3813" s="6" t="e">
        <f t="shared" si="177"/>
        <v>#NUM!</v>
      </c>
      <c r="BG3813" t="e">
        <f t="shared" si="178"/>
        <v>#NUM!</v>
      </c>
      <c r="BH3813" t="e">
        <f t="shared" si="179"/>
        <v>#NUM!</v>
      </c>
      <c r="BI3813" t="e">
        <f>VLOOKUP(H3813,Sheet2!$A$1:$B$270,2,FALSE)</f>
        <v>#N/A</v>
      </c>
    </row>
    <row r="3814" spans="15:61">
      <c r="O3814" s="57"/>
      <c r="P3814" s="57"/>
      <c r="AO3814" s="57"/>
      <c r="AP3814" s="57"/>
      <c r="BA3814" s="57"/>
      <c r="BF3814" s="6" t="e">
        <f t="shared" si="177"/>
        <v>#NUM!</v>
      </c>
      <c r="BG3814" t="e">
        <f t="shared" si="178"/>
        <v>#NUM!</v>
      </c>
      <c r="BH3814" t="e">
        <f t="shared" si="179"/>
        <v>#NUM!</v>
      </c>
      <c r="BI3814" t="e">
        <f>VLOOKUP(H3814,Sheet2!$A$1:$B$270,2,FALSE)</f>
        <v>#N/A</v>
      </c>
    </row>
    <row r="3815" spans="15:61">
      <c r="O3815" s="57"/>
      <c r="P3815" s="57"/>
      <c r="AP3815" s="57"/>
      <c r="BA3815" s="57"/>
      <c r="BF3815" s="6" t="e">
        <f t="shared" si="177"/>
        <v>#NUM!</v>
      </c>
      <c r="BG3815" t="e">
        <f t="shared" si="178"/>
        <v>#NUM!</v>
      </c>
      <c r="BH3815" t="e">
        <f t="shared" si="179"/>
        <v>#NUM!</v>
      </c>
      <c r="BI3815" t="e">
        <f>VLOOKUP(H3815,Sheet2!$A$1:$B$270,2,FALSE)</f>
        <v>#N/A</v>
      </c>
    </row>
    <row r="3816" spans="15:61">
      <c r="O3816" s="57"/>
      <c r="P3816" s="57"/>
      <c r="AO3816" s="57"/>
      <c r="AP3816" s="57"/>
      <c r="BA3816" s="57"/>
      <c r="BF3816" s="6" t="e">
        <f t="shared" si="177"/>
        <v>#NUM!</v>
      </c>
      <c r="BG3816" t="e">
        <f t="shared" si="178"/>
        <v>#NUM!</v>
      </c>
      <c r="BH3816" t="e">
        <f t="shared" si="179"/>
        <v>#NUM!</v>
      </c>
      <c r="BI3816" t="e">
        <f>VLOOKUP(H3816,Sheet2!$A$1:$B$270,2,FALSE)</f>
        <v>#N/A</v>
      </c>
    </row>
    <row r="3817" spans="15:61">
      <c r="O3817" s="57"/>
      <c r="P3817" s="57"/>
      <c r="AP3817" s="57"/>
      <c r="BA3817" s="57"/>
      <c r="BF3817" s="6" t="e">
        <f t="shared" si="177"/>
        <v>#NUM!</v>
      </c>
      <c r="BG3817" t="e">
        <f t="shared" si="178"/>
        <v>#NUM!</v>
      </c>
      <c r="BH3817" t="e">
        <f t="shared" si="179"/>
        <v>#NUM!</v>
      </c>
      <c r="BI3817" t="e">
        <f>VLOOKUP(H3817,Sheet2!$A$1:$B$270,2,FALSE)</f>
        <v>#N/A</v>
      </c>
    </row>
    <row r="3818" spans="15:61">
      <c r="O3818" s="57"/>
      <c r="P3818" s="57"/>
      <c r="AP3818" s="57"/>
      <c r="BA3818" s="57"/>
      <c r="BF3818" s="6" t="e">
        <f t="shared" si="177"/>
        <v>#NUM!</v>
      </c>
      <c r="BG3818" t="e">
        <f t="shared" si="178"/>
        <v>#NUM!</v>
      </c>
      <c r="BH3818" t="e">
        <f t="shared" si="179"/>
        <v>#NUM!</v>
      </c>
      <c r="BI3818" t="e">
        <f>VLOOKUP(H3818,Sheet2!$A$1:$B$270,2,FALSE)</f>
        <v>#N/A</v>
      </c>
    </row>
    <row r="3819" spans="15:61">
      <c r="O3819" s="57"/>
      <c r="P3819" s="57"/>
      <c r="AO3819" s="57"/>
      <c r="AP3819" s="57"/>
      <c r="BA3819" s="57"/>
      <c r="BF3819" s="6" t="e">
        <f t="shared" si="177"/>
        <v>#NUM!</v>
      </c>
      <c r="BG3819" t="e">
        <f t="shared" si="178"/>
        <v>#NUM!</v>
      </c>
      <c r="BH3819" t="e">
        <f t="shared" si="179"/>
        <v>#NUM!</v>
      </c>
      <c r="BI3819" t="e">
        <f>VLOOKUP(H3819,Sheet2!$A$1:$B$270,2,FALSE)</f>
        <v>#N/A</v>
      </c>
    </row>
    <row r="3820" spans="15:61">
      <c r="O3820" s="57"/>
      <c r="P3820" s="57"/>
      <c r="AO3820" s="57"/>
      <c r="AP3820" s="57"/>
      <c r="BA3820" s="57"/>
      <c r="BF3820" s="6" t="e">
        <f t="shared" si="177"/>
        <v>#NUM!</v>
      </c>
      <c r="BG3820" t="e">
        <f t="shared" si="178"/>
        <v>#NUM!</v>
      </c>
      <c r="BH3820" t="e">
        <f t="shared" si="179"/>
        <v>#NUM!</v>
      </c>
      <c r="BI3820" t="e">
        <f>VLOOKUP(H3820,Sheet2!$A$1:$B$270,2,FALSE)</f>
        <v>#N/A</v>
      </c>
    </row>
    <row r="3821" spans="15:61">
      <c r="O3821" s="57"/>
      <c r="P3821" s="57"/>
      <c r="AO3821" s="57"/>
      <c r="AP3821" s="57"/>
      <c r="BA3821" s="57"/>
      <c r="BF3821" s="6" t="e">
        <f t="shared" si="177"/>
        <v>#NUM!</v>
      </c>
      <c r="BG3821" t="e">
        <f t="shared" si="178"/>
        <v>#NUM!</v>
      </c>
      <c r="BH3821" t="e">
        <f t="shared" si="179"/>
        <v>#NUM!</v>
      </c>
      <c r="BI3821" t="e">
        <f>VLOOKUP(H3821,Sheet2!$A$1:$B$270,2,FALSE)</f>
        <v>#N/A</v>
      </c>
    </row>
    <row r="3822" spans="15:61">
      <c r="O3822" s="57"/>
      <c r="P3822" s="57"/>
      <c r="AO3822" s="57"/>
      <c r="AP3822" s="57"/>
      <c r="BA3822" s="57"/>
      <c r="BF3822" s="6" t="e">
        <f t="shared" si="177"/>
        <v>#NUM!</v>
      </c>
      <c r="BG3822" t="e">
        <f t="shared" si="178"/>
        <v>#NUM!</v>
      </c>
      <c r="BH3822" t="e">
        <f t="shared" si="179"/>
        <v>#NUM!</v>
      </c>
      <c r="BI3822" t="e">
        <f>VLOOKUP(H3822,Sheet2!$A$1:$B$270,2,FALSE)</f>
        <v>#N/A</v>
      </c>
    </row>
    <row r="3823" spans="15:61">
      <c r="O3823" s="57"/>
      <c r="P3823" s="57"/>
      <c r="AP3823" s="57"/>
      <c r="BA3823" s="57"/>
      <c r="BF3823" s="6" t="e">
        <f t="shared" si="177"/>
        <v>#NUM!</v>
      </c>
      <c r="BG3823" t="e">
        <f t="shared" si="178"/>
        <v>#NUM!</v>
      </c>
      <c r="BH3823" t="e">
        <f t="shared" si="179"/>
        <v>#NUM!</v>
      </c>
      <c r="BI3823" t="e">
        <f>VLOOKUP(H3823,Sheet2!$A$1:$B$270,2,FALSE)</f>
        <v>#N/A</v>
      </c>
    </row>
    <row r="3824" spans="15:61">
      <c r="O3824" s="57"/>
      <c r="P3824" s="57"/>
      <c r="BF3824" s="6" t="e">
        <f t="shared" si="177"/>
        <v>#NUM!</v>
      </c>
      <c r="BG3824" t="e">
        <f t="shared" si="178"/>
        <v>#NUM!</v>
      </c>
      <c r="BH3824" t="e">
        <f t="shared" si="179"/>
        <v>#NUM!</v>
      </c>
      <c r="BI3824" t="e">
        <f>VLOOKUP(H3824,Sheet2!$A$1:$B$270,2,FALSE)</f>
        <v>#N/A</v>
      </c>
    </row>
    <row r="3825" spans="15:61">
      <c r="O3825" s="57"/>
      <c r="P3825" s="57"/>
      <c r="BA3825" s="57"/>
      <c r="BF3825" s="6" t="e">
        <f t="shared" si="177"/>
        <v>#NUM!</v>
      </c>
      <c r="BG3825" t="e">
        <f t="shared" si="178"/>
        <v>#NUM!</v>
      </c>
      <c r="BH3825" t="e">
        <f t="shared" si="179"/>
        <v>#NUM!</v>
      </c>
      <c r="BI3825" t="e">
        <f>VLOOKUP(H3825,Sheet2!$A$1:$B$270,2,FALSE)</f>
        <v>#N/A</v>
      </c>
    </row>
    <row r="3826" spans="15:61">
      <c r="O3826" s="57"/>
      <c r="P3826" s="57"/>
      <c r="AP3826" s="57"/>
      <c r="BA3826" s="57"/>
      <c r="BF3826" s="6" t="e">
        <f t="shared" si="177"/>
        <v>#NUM!</v>
      </c>
      <c r="BG3826" t="e">
        <f t="shared" si="178"/>
        <v>#NUM!</v>
      </c>
      <c r="BH3826" t="e">
        <f t="shared" si="179"/>
        <v>#NUM!</v>
      </c>
      <c r="BI3826" t="e">
        <f>VLOOKUP(H3826,Sheet2!$A$1:$B$270,2,FALSE)</f>
        <v>#N/A</v>
      </c>
    </row>
    <row r="3827" spans="15:61">
      <c r="O3827" s="57"/>
      <c r="P3827" s="57"/>
      <c r="AP3827" s="57"/>
      <c r="BA3827" s="57"/>
      <c r="BF3827" s="6" t="e">
        <f t="shared" si="177"/>
        <v>#NUM!</v>
      </c>
      <c r="BG3827" t="e">
        <f t="shared" si="178"/>
        <v>#NUM!</v>
      </c>
      <c r="BH3827" t="e">
        <f t="shared" si="179"/>
        <v>#NUM!</v>
      </c>
      <c r="BI3827" t="e">
        <f>VLOOKUP(H3827,Sheet2!$A$1:$B$270,2,FALSE)</f>
        <v>#N/A</v>
      </c>
    </row>
    <row r="3828" spans="15:61">
      <c r="O3828" s="57"/>
      <c r="P3828" s="57"/>
      <c r="AP3828" s="57"/>
      <c r="BA3828" s="57"/>
      <c r="BF3828" s="6" t="e">
        <f t="shared" si="177"/>
        <v>#NUM!</v>
      </c>
      <c r="BG3828" t="e">
        <f t="shared" si="178"/>
        <v>#NUM!</v>
      </c>
      <c r="BH3828" t="e">
        <f t="shared" si="179"/>
        <v>#NUM!</v>
      </c>
      <c r="BI3828" t="e">
        <f>VLOOKUP(H3828,Sheet2!$A$1:$B$270,2,FALSE)</f>
        <v>#N/A</v>
      </c>
    </row>
    <row r="3829" spans="15:61">
      <c r="O3829" s="57"/>
      <c r="P3829" s="57"/>
      <c r="AO3829" s="57"/>
      <c r="AP3829" s="57"/>
      <c r="BA3829" s="57"/>
      <c r="BF3829" s="6" t="e">
        <f t="shared" si="177"/>
        <v>#NUM!</v>
      </c>
      <c r="BG3829" t="e">
        <f t="shared" si="178"/>
        <v>#NUM!</v>
      </c>
      <c r="BH3829" t="e">
        <f t="shared" si="179"/>
        <v>#NUM!</v>
      </c>
      <c r="BI3829" t="e">
        <f>VLOOKUP(H3829,Sheet2!$A$1:$B$270,2,FALSE)</f>
        <v>#N/A</v>
      </c>
    </row>
    <row r="3830" spans="15:61">
      <c r="O3830" s="57"/>
      <c r="P3830" s="57"/>
      <c r="AP3830" s="57"/>
      <c r="BA3830" s="57"/>
      <c r="BF3830" s="6" t="e">
        <f t="shared" si="177"/>
        <v>#NUM!</v>
      </c>
      <c r="BG3830" t="e">
        <f t="shared" si="178"/>
        <v>#NUM!</v>
      </c>
      <c r="BH3830" t="e">
        <f t="shared" si="179"/>
        <v>#NUM!</v>
      </c>
      <c r="BI3830" t="e">
        <f>VLOOKUP(H3830,Sheet2!$A$1:$B$270,2,FALSE)</f>
        <v>#N/A</v>
      </c>
    </row>
    <row r="3831" spans="15:61">
      <c r="O3831" s="57"/>
      <c r="P3831" s="57"/>
      <c r="AP3831" s="57"/>
      <c r="BA3831" s="57"/>
      <c r="BF3831" s="6" t="e">
        <f t="shared" si="177"/>
        <v>#NUM!</v>
      </c>
      <c r="BG3831" t="e">
        <f t="shared" si="178"/>
        <v>#NUM!</v>
      </c>
      <c r="BH3831" t="e">
        <f t="shared" si="179"/>
        <v>#NUM!</v>
      </c>
      <c r="BI3831" t="e">
        <f>VLOOKUP(H3831,Sheet2!$A$1:$B$270,2,FALSE)</f>
        <v>#N/A</v>
      </c>
    </row>
    <row r="3832" spans="15:61">
      <c r="O3832" s="57"/>
      <c r="P3832" s="57"/>
      <c r="AP3832" s="57"/>
      <c r="BA3832" s="57"/>
      <c r="BF3832" s="6" t="e">
        <f t="shared" si="177"/>
        <v>#NUM!</v>
      </c>
      <c r="BG3832" t="e">
        <f t="shared" si="178"/>
        <v>#NUM!</v>
      </c>
      <c r="BH3832" t="e">
        <f t="shared" si="179"/>
        <v>#NUM!</v>
      </c>
      <c r="BI3832" t="e">
        <f>VLOOKUP(H3832,Sheet2!$A$1:$B$270,2,FALSE)</f>
        <v>#N/A</v>
      </c>
    </row>
    <row r="3833" spans="15:61">
      <c r="O3833" s="57"/>
      <c r="P3833" s="57"/>
      <c r="AO3833" s="57"/>
      <c r="AP3833" s="57"/>
      <c r="BA3833" s="57"/>
      <c r="BF3833" s="6" t="e">
        <f t="shared" si="177"/>
        <v>#NUM!</v>
      </c>
      <c r="BG3833" t="e">
        <f t="shared" si="178"/>
        <v>#NUM!</v>
      </c>
      <c r="BH3833" t="e">
        <f t="shared" si="179"/>
        <v>#NUM!</v>
      </c>
      <c r="BI3833" t="e">
        <f>VLOOKUP(H3833,Sheet2!$A$1:$B$270,2,FALSE)</f>
        <v>#N/A</v>
      </c>
    </row>
    <row r="3834" spans="15:61">
      <c r="O3834" s="57"/>
      <c r="P3834" s="57"/>
      <c r="BA3834" s="57"/>
      <c r="BF3834" s="6" t="e">
        <f t="shared" si="177"/>
        <v>#NUM!</v>
      </c>
      <c r="BG3834" t="e">
        <f t="shared" si="178"/>
        <v>#NUM!</v>
      </c>
      <c r="BH3834" t="e">
        <f t="shared" si="179"/>
        <v>#NUM!</v>
      </c>
      <c r="BI3834" t="e">
        <f>VLOOKUP(H3834,Sheet2!$A$1:$B$270,2,FALSE)</f>
        <v>#N/A</v>
      </c>
    </row>
    <row r="3835" spans="15:61">
      <c r="O3835" s="57"/>
      <c r="P3835" s="57"/>
      <c r="BA3835" s="57"/>
      <c r="BF3835" s="6" t="e">
        <f t="shared" si="177"/>
        <v>#NUM!</v>
      </c>
      <c r="BG3835" t="e">
        <f t="shared" si="178"/>
        <v>#NUM!</v>
      </c>
      <c r="BH3835" t="e">
        <f t="shared" si="179"/>
        <v>#NUM!</v>
      </c>
      <c r="BI3835" t="e">
        <f>VLOOKUP(H3835,Sheet2!$A$1:$B$270,2,FALSE)</f>
        <v>#N/A</v>
      </c>
    </row>
    <row r="3836" spans="15:61">
      <c r="O3836" s="57"/>
      <c r="P3836" s="57"/>
      <c r="AP3836" s="57"/>
      <c r="BA3836" s="57"/>
      <c r="BF3836" s="6" t="e">
        <f t="shared" si="177"/>
        <v>#NUM!</v>
      </c>
      <c r="BG3836" t="e">
        <f t="shared" si="178"/>
        <v>#NUM!</v>
      </c>
      <c r="BH3836" t="e">
        <f t="shared" si="179"/>
        <v>#NUM!</v>
      </c>
      <c r="BI3836" t="e">
        <f>VLOOKUP(H3836,Sheet2!$A$1:$B$270,2,FALSE)</f>
        <v>#N/A</v>
      </c>
    </row>
    <row r="3837" spans="15:61">
      <c r="O3837" s="57"/>
      <c r="P3837" s="57"/>
      <c r="AO3837" s="57"/>
      <c r="AP3837" s="57"/>
      <c r="BA3837" s="57"/>
      <c r="BF3837" s="6" t="e">
        <f t="shared" si="177"/>
        <v>#NUM!</v>
      </c>
      <c r="BG3837" t="e">
        <f t="shared" si="178"/>
        <v>#NUM!</v>
      </c>
      <c r="BH3837" t="e">
        <f t="shared" si="179"/>
        <v>#NUM!</v>
      </c>
      <c r="BI3837" t="e">
        <f>VLOOKUP(H3837,Sheet2!$A$1:$B$270,2,FALSE)</f>
        <v>#N/A</v>
      </c>
    </row>
    <row r="3838" spans="15:61">
      <c r="O3838" s="57"/>
      <c r="P3838" s="57"/>
      <c r="AO3838" s="57"/>
      <c r="AP3838" s="57"/>
      <c r="BA3838" s="57"/>
      <c r="BF3838" s="6" t="e">
        <f t="shared" si="177"/>
        <v>#NUM!</v>
      </c>
      <c r="BG3838" t="e">
        <f t="shared" si="178"/>
        <v>#NUM!</v>
      </c>
      <c r="BH3838" t="e">
        <f t="shared" si="179"/>
        <v>#NUM!</v>
      </c>
      <c r="BI3838" t="e">
        <f>VLOOKUP(H3838,Sheet2!$A$1:$B$270,2,FALSE)</f>
        <v>#N/A</v>
      </c>
    </row>
    <row r="3839" spans="15:61">
      <c r="O3839" s="57"/>
      <c r="P3839" s="57"/>
      <c r="AO3839" s="57"/>
      <c r="BA3839" s="57"/>
      <c r="BF3839" s="6" t="e">
        <f t="shared" si="177"/>
        <v>#NUM!</v>
      </c>
      <c r="BG3839" t="e">
        <f t="shared" si="178"/>
        <v>#NUM!</v>
      </c>
      <c r="BH3839" t="e">
        <f t="shared" si="179"/>
        <v>#NUM!</v>
      </c>
      <c r="BI3839" t="e">
        <f>VLOOKUP(H3839,Sheet2!$A$1:$B$270,2,FALSE)</f>
        <v>#N/A</v>
      </c>
    </row>
    <row r="3840" spans="15:61">
      <c r="O3840" s="57"/>
      <c r="P3840" s="57"/>
      <c r="AP3840" s="57"/>
      <c r="BA3840" s="57"/>
      <c r="BF3840" s="6" t="e">
        <f t="shared" si="177"/>
        <v>#NUM!</v>
      </c>
      <c r="BG3840" t="e">
        <f t="shared" si="178"/>
        <v>#NUM!</v>
      </c>
      <c r="BH3840" t="e">
        <f t="shared" si="179"/>
        <v>#NUM!</v>
      </c>
      <c r="BI3840" t="e">
        <f>VLOOKUP(H3840,Sheet2!$A$1:$B$270,2,FALSE)</f>
        <v>#N/A</v>
      </c>
    </row>
    <row r="3841" spans="15:61">
      <c r="O3841" s="57"/>
      <c r="P3841" s="57"/>
      <c r="AO3841" s="57"/>
      <c r="AP3841" s="57"/>
      <c r="BA3841" s="57"/>
      <c r="BF3841" s="6" t="e">
        <f t="shared" si="177"/>
        <v>#NUM!</v>
      </c>
      <c r="BG3841" t="e">
        <f t="shared" si="178"/>
        <v>#NUM!</v>
      </c>
      <c r="BH3841" t="e">
        <f t="shared" si="179"/>
        <v>#NUM!</v>
      </c>
      <c r="BI3841" t="e">
        <f>VLOOKUP(H3841,Sheet2!$A$1:$B$270,2,FALSE)</f>
        <v>#N/A</v>
      </c>
    </row>
    <row r="3842" spans="15:61">
      <c r="O3842" s="57"/>
      <c r="P3842" s="57"/>
      <c r="AO3842" s="57"/>
      <c r="BA3842" s="57"/>
      <c r="BF3842" s="6" t="e">
        <f t="shared" si="177"/>
        <v>#NUM!</v>
      </c>
      <c r="BG3842" t="e">
        <f t="shared" si="178"/>
        <v>#NUM!</v>
      </c>
      <c r="BH3842" t="e">
        <f t="shared" si="179"/>
        <v>#NUM!</v>
      </c>
      <c r="BI3842" t="e">
        <f>VLOOKUP(H3842,Sheet2!$A$1:$B$270,2,FALSE)</f>
        <v>#N/A</v>
      </c>
    </row>
    <row r="3843" spans="15:61">
      <c r="O3843" s="57"/>
      <c r="P3843" s="57"/>
      <c r="AO3843" s="57"/>
      <c r="AP3843" s="57"/>
      <c r="BA3843" s="57"/>
      <c r="BF3843" s="6" t="e">
        <f t="shared" ref="BF3843:BF3906" si="180">DATE(BC3843,BD3843,BE3843)</f>
        <v>#NUM!</v>
      </c>
      <c r="BG3843" t="e">
        <f t="shared" ref="BG3843:BG3906" si="181">BF3843-BA3843</f>
        <v>#NUM!</v>
      </c>
      <c r="BH3843" t="e">
        <f t="shared" ref="BH3843:BH3906" si="182">IF(BG3843=1,"COMPLY",IF(BG3843&lt;1,"COMPLY","NOT COMPLY"))</f>
        <v>#NUM!</v>
      </c>
      <c r="BI3843" t="e">
        <f>VLOOKUP(H3843,Sheet2!$A$1:$B$270,2,FALSE)</f>
        <v>#N/A</v>
      </c>
    </row>
    <row r="3844" spans="15:61">
      <c r="O3844" s="57"/>
      <c r="P3844" s="57"/>
      <c r="AP3844" s="57"/>
      <c r="BA3844" s="57"/>
      <c r="BF3844" s="6" t="e">
        <f t="shared" si="180"/>
        <v>#NUM!</v>
      </c>
      <c r="BG3844" t="e">
        <f t="shared" si="181"/>
        <v>#NUM!</v>
      </c>
      <c r="BH3844" t="e">
        <f t="shared" si="182"/>
        <v>#NUM!</v>
      </c>
      <c r="BI3844" t="e">
        <f>VLOOKUP(H3844,Sheet2!$A$1:$B$270,2,FALSE)</f>
        <v>#N/A</v>
      </c>
    </row>
    <row r="3845" spans="15:61">
      <c r="O3845" s="57"/>
      <c r="P3845" s="57"/>
      <c r="BA3845" s="57"/>
      <c r="BF3845" s="6" t="e">
        <f t="shared" si="180"/>
        <v>#NUM!</v>
      </c>
      <c r="BG3845" t="e">
        <f t="shared" si="181"/>
        <v>#NUM!</v>
      </c>
      <c r="BH3845" t="e">
        <f t="shared" si="182"/>
        <v>#NUM!</v>
      </c>
      <c r="BI3845" t="e">
        <f>VLOOKUP(H3845,Sheet2!$A$1:$B$270,2,FALSE)</f>
        <v>#N/A</v>
      </c>
    </row>
    <row r="3846" spans="15:61">
      <c r="O3846" s="57"/>
      <c r="P3846" s="57"/>
      <c r="AP3846" s="57"/>
      <c r="BA3846" s="57"/>
      <c r="BF3846" s="6" t="e">
        <f t="shared" si="180"/>
        <v>#NUM!</v>
      </c>
      <c r="BG3846" t="e">
        <f t="shared" si="181"/>
        <v>#NUM!</v>
      </c>
      <c r="BH3846" t="e">
        <f t="shared" si="182"/>
        <v>#NUM!</v>
      </c>
      <c r="BI3846" t="e">
        <f>VLOOKUP(H3846,Sheet2!$A$1:$B$270,2,FALSE)</f>
        <v>#N/A</v>
      </c>
    </row>
    <row r="3847" spans="15:61">
      <c r="O3847" s="57"/>
      <c r="P3847" s="57"/>
      <c r="AP3847" s="57"/>
      <c r="BA3847" s="57"/>
      <c r="BF3847" s="6" t="e">
        <f t="shared" si="180"/>
        <v>#NUM!</v>
      </c>
      <c r="BG3847" t="e">
        <f t="shared" si="181"/>
        <v>#NUM!</v>
      </c>
      <c r="BH3847" t="e">
        <f t="shared" si="182"/>
        <v>#NUM!</v>
      </c>
      <c r="BI3847" t="e">
        <f>VLOOKUP(H3847,Sheet2!$A$1:$B$270,2,FALSE)</f>
        <v>#N/A</v>
      </c>
    </row>
    <row r="3848" spans="15:61">
      <c r="O3848" s="57"/>
      <c r="P3848" s="57"/>
      <c r="BF3848" s="6" t="e">
        <f t="shared" si="180"/>
        <v>#NUM!</v>
      </c>
      <c r="BG3848" t="e">
        <f t="shared" si="181"/>
        <v>#NUM!</v>
      </c>
      <c r="BH3848" t="e">
        <f t="shared" si="182"/>
        <v>#NUM!</v>
      </c>
      <c r="BI3848" t="e">
        <f>VLOOKUP(H3848,Sheet2!$A$1:$B$270,2,FALSE)</f>
        <v>#N/A</v>
      </c>
    </row>
    <row r="3849" spans="15:61">
      <c r="O3849" s="57"/>
      <c r="P3849" s="57"/>
      <c r="AO3849" s="57"/>
      <c r="AP3849" s="57"/>
      <c r="BA3849" s="57"/>
      <c r="BF3849" s="6" t="e">
        <f t="shared" si="180"/>
        <v>#NUM!</v>
      </c>
      <c r="BG3849" t="e">
        <f t="shared" si="181"/>
        <v>#NUM!</v>
      </c>
      <c r="BH3849" t="e">
        <f t="shared" si="182"/>
        <v>#NUM!</v>
      </c>
      <c r="BI3849" t="e">
        <f>VLOOKUP(H3849,Sheet2!$A$1:$B$270,2,FALSE)</f>
        <v>#N/A</v>
      </c>
    </row>
    <row r="3850" spans="15:61">
      <c r="O3850" s="57"/>
      <c r="P3850" s="57"/>
      <c r="AP3850" s="57"/>
      <c r="BA3850" s="57"/>
      <c r="BF3850" s="6" t="e">
        <f t="shared" si="180"/>
        <v>#NUM!</v>
      </c>
      <c r="BG3850" t="e">
        <f t="shared" si="181"/>
        <v>#NUM!</v>
      </c>
      <c r="BH3850" t="e">
        <f t="shared" si="182"/>
        <v>#NUM!</v>
      </c>
      <c r="BI3850" t="e">
        <f>VLOOKUP(H3850,Sheet2!$A$1:$B$270,2,FALSE)</f>
        <v>#N/A</v>
      </c>
    </row>
    <row r="3851" spans="15:61">
      <c r="O3851" s="57"/>
      <c r="P3851" s="57"/>
      <c r="AO3851" s="57"/>
      <c r="AP3851" s="57"/>
      <c r="BA3851" s="57"/>
      <c r="BF3851" s="6" t="e">
        <f t="shared" si="180"/>
        <v>#NUM!</v>
      </c>
      <c r="BG3851" t="e">
        <f t="shared" si="181"/>
        <v>#NUM!</v>
      </c>
      <c r="BH3851" t="e">
        <f t="shared" si="182"/>
        <v>#NUM!</v>
      </c>
      <c r="BI3851" t="e">
        <f>VLOOKUP(H3851,Sheet2!$A$1:$B$270,2,FALSE)</f>
        <v>#N/A</v>
      </c>
    </row>
    <row r="3852" spans="15:61">
      <c r="O3852" s="57"/>
      <c r="P3852" s="57"/>
      <c r="AO3852" s="57"/>
      <c r="BA3852" s="57"/>
      <c r="BF3852" s="6" t="e">
        <f t="shared" si="180"/>
        <v>#NUM!</v>
      </c>
      <c r="BG3852" t="e">
        <f t="shared" si="181"/>
        <v>#NUM!</v>
      </c>
      <c r="BH3852" t="e">
        <f t="shared" si="182"/>
        <v>#NUM!</v>
      </c>
      <c r="BI3852" t="e">
        <f>VLOOKUP(H3852,Sheet2!$A$1:$B$270,2,FALSE)</f>
        <v>#N/A</v>
      </c>
    </row>
    <row r="3853" spans="15:61">
      <c r="O3853" s="57"/>
      <c r="P3853" s="57"/>
      <c r="AO3853" s="57"/>
      <c r="AP3853" s="57"/>
      <c r="BA3853" s="57"/>
      <c r="BF3853" s="6" t="e">
        <f t="shared" si="180"/>
        <v>#NUM!</v>
      </c>
      <c r="BG3853" t="e">
        <f t="shared" si="181"/>
        <v>#NUM!</v>
      </c>
      <c r="BH3853" t="e">
        <f t="shared" si="182"/>
        <v>#NUM!</v>
      </c>
      <c r="BI3853" t="e">
        <f>VLOOKUP(H3853,Sheet2!$A$1:$B$270,2,FALSE)</f>
        <v>#N/A</v>
      </c>
    </row>
    <row r="3854" spans="15:61">
      <c r="O3854" s="57"/>
      <c r="P3854" s="57"/>
      <c r="AO3854" s="57"/>
      <c r="AP3854" s="57"/>
      <c r="BA3854" s="57"/>
      <c r="BF3854" s="6" t="e">
        <f t="shared" si="180"/>
        <v>#NUM!</v>
      </c>
      <c r="BG3854" t="e">
        <f t="shared" si="181"/>
        <v>#NUM!</v>
      </c>
      <c r="BH3854" t="e">
        <f t="shared" si="182"/>
        <v>#NUM!</v>
      </c>
      <c r="BI3854" t="e">
        <f>VLOOKUP(H3854,Sheet2!$A$1:$B$270,2,FALSE)</f>
        <v>#N/A</v>
      </c>
    </row>
    <row r="3855" spans="15:61">
      <c r="O3855" s="57"/>
      <c r="P3855" s="57"/>
      <c r="AO3855" s="57"/>
      <c r="AP3855" s="57"/>
      <c r="BA3855" s="57"/>
      <c r="BF3855" s="6" t="e">
        <f t="shared" si="180"/>
        <v>#NUM!</v>
      </c>
      <c r="BG3855" t="e">
        <f t="shared" si="181"/>
        <v>#NUM!</v>
      </c>
      <c r="BH3855" t="e">
        <f t="shared" si="182"/>
        <v>#NUM!</v>
      </c>
      <c r="BI3855" t="e">
        <f>VLOOKUP(H3855,Sheet2!$A$1:$B$270,2,FALSE)</f>
        <v>#N/A</v>
      </c>
    </row>
    <row r="3856" spans="15:61">
      <c r="O3856" s="57"/>
      <c r="P3856" s="57"/>
      <c r="AP3856" s="57"/>
      <c r="BA3856" s="57"/>
      <c r="BF3856" s="6" t="e">
        <f t="shared" si="180"/>
        <v>#NUM!</v>
      </c>
      <c r="BG3856" t="e">
        <f t="shared" si="181"/>
        <v>#NUM!</v>
      </c>
      <c r="BH3856" t="e">
        <f t="shared" si="182"/>
        <v>#NUM!</v>
      </c>
      <c r="BI3856" t="e">
        <f>VLOOKUP(H3856,Sheet2!$A$1:$B$270,2,FALSE)</f>
        <v>#N/A</v>
      </c>
    </row>
    <row r="3857" spans="15:61">
      <c r="O3857" s="57"/>
      <c r="P3857" s="57"/>
      <c r="AP3857" s="57"/>
      <c r="BA3857" s="57"/>
      <c r="BF3857" s="6" t="e">
        <f t="shared" si="180"/>
        <v>#NUM!</v>
      </c>
      <c r="BG3857" t="e">
        <f t="shared" si="181"/>
        <v>#NUM!</v>
      </c>
      <c r="BH3857" t="e">
        <f t="shared" si="182"/>
        <v>#NUM!</v>
      </c>
      <c r="BI3857" t="e">
        <f>VLOOKUP(H3857,Sheet2!$A$1:$B$270,2,FALSE)</f>
        <v>#N/A</v>
      </c>
    </row>
    <row r="3858" spans="15:61">
      <c r="O3858" s="57"/>
      <c r="P3858" s="57"/>
      <c r="AO3858" s="57"/>
      <c r="BA3858" s="57"/>
      <c r="BF3858" s="6" t="e">
        <f t="shared" si="180"/>
        <v>#NUM!</v>
      </c>
      <c r="BG3858" t="e">
        <f t="shared" si="181"/>
        <v>#NUM!</v>
      </c>
      <c r="BH3858" t="e">
        <f t="shared" si="182"/>
        <v>#NUM!</v>
      </c>
      <c r="BI3858" t="e">
        <f>VLOOKUP(H3858,Sheet2!$A$1:$B$270,2,FALSE)</f>
        <v>#N/A</v>
      </c>
    </row>
    <row r="3859" spans="15:61">
      <c r="O3859" s="57"/>
      <c r="P3859" s="57"/>
      <c r="AP3859" s="57"/>
      <c r="BA3859" s="57"/>
      <c r="BF3859" s="6" t="e">
        <f t="shared" si="180"/>
        <v>#NUM!</v>
      </c>
      <c r="BG3859" t="e">
        <f t="shared" si="181"/>
        <v>#NUM!</v>
      </c>
      <c r="BH3859" t="e">
        <f t="shared" si="182"/>
        <v>#NUM!</v>
      </c>
      <c r="BI3859" t="e">
        <f>VLOOKUP(H3859,Sheet2!$A$1:$B$270,2,FALSE)</f>
        <v>#N/A</v>
      </c>
    </row>
    <row r="3860" spans="15:61">
      <c r="O3860" s="57"/>
      <c r="P3860" s="57"/>
      <c r="AO3860" s="57"/>
      <c r="AP3860" s="57"/>
      <c r="BA3860" s="57"/>
      <c r="BF3860" s="6" t="e">
        <f t="shared" si="180"/>
        <v>#NUM!</v>
      </c>
      <c r="BG3860" t="e">
        <f t="shared" si="181"/>
        <v>#NUM!</v>
      </c>
      <c r="BH3860" t="e">
        <f t="shared" si="182"/>
        <v>#NUM!</v>
      </c>
      <c r="BI3860" t="e">
        <f>VLOOKUP(H3860,Sheet2!$A$1:$B$270,2,FALSE)</f>
        <v>#N/A</v>
      </c>
    </row>
    <row r="3861" spans="15:61">
      <c r="O3861" s="57"/>
      <c r="P3861" s="57"/>
      <c r="AO3861" s="57"/>
      <c r="AP3861" s="57"/>
      <c r="BA3861" s="57"/>
      <c r="BF3861" s="6" t="e">
        <f t="shared" si="180"/>
        <v>#NUM!</v>
      </c>
      <c r="BG3861" t="e">
        <f t="shared" si="181"/>
        <v>#NUM!</v>
      </c>
      <c r="BH3861" t="e">
        <f t="shared" si="182"/>
        <v>#NUM!</v>
      </c>
      <c r="BI3861" t="e">
        <f>VLOOKUP(H3861,Sheet2!$A$1:$B$270,2,FALSE)</f>
        <v>#N/A</v>
      </c>
    </row>
    <row r="3862" spans="15:61">
      <c r="O3862" s="57"/>
      <c r="P3862" s="57"/>
      <c r="AO3862" s="57"/>
      <c r="BA3862" s="57"/>
      <c r="BF3862" s="6" t="e">
        <f t="shared" si="180"/>
        <v>#NUM!</v>
      </c>
      <c r="BG3862" t="e">
        <f t="shared" si="181"/>
        <v>#NUM!</v>
      </c>
      <c r="BH3862" t="e">
        <f t="shared" si="182"/>
        <v>#NUM!</v>
      </c>
      <c r="BI3862" t="e">
        <f>VLOOKUP(H3862,Sheet2!$A$1:$B$270,2,FALSE)</f>
        <v>#N/A</v>
      </c>
    </row>
    <row r="3863" spans="15:61">
      <c r="O3863" s="57"/>
      <c r="P3863" s="57"/>
      <c r="AP3863" s="57"/>
      <c r="BA3863" s="57"/>
      <c r="BF3863" s="6" t="e">
        <f t="shared" si="180"/>
        <v>#NUM!</v>
      </c>
      <c r="BG3863" t="e">
        <f t="shared" si="181"/>
        <v>#NUM!</v>
      </c>
      <c r="BH3863" t="e">
        <f t="shared" si="182"/>
        <v>#NUM!</v>
      </c>
      <c r="BI3863" t="e">
        <f>VLOOKUP(H3863,Sheet2!$A$1:$B$270,2,FALSE)</f>
        <v>#N/A</v>
      </c>
    </row>
    <row r="3864" spans="15:61">
      <c r="O3864" s="57"/>
      <c r="P3864" s="57"/>
      <c r="AO3864" s="57"/>
      <c r="BF3864" s="6" t="e">
        <f t="shared" si="180"/>
        <v>#NUM!</v>
      </c>
      <c r="BG3864" t="e">
        <f t="shared" si="181"/>
        <v>#NUM!</v>
      </c>
      <c r="BH3864" t="e">
        <f t="shared" si="182"/>
        <v>#NUM!</v>
      </c>
      <c r="BI3864" t="e">
        <f>VLOOKUP(H3864,Sheet2!$A$1:$B$270,2,FALSE)</f>
        <v>#N/A</v>
      </c>
    </row>
    <row r="3865" spans="15:61">
      <c r="O3865" s="57"/>
      <c r="P3865" s="57"/>
      <c r="AO3865" s="57"/>
      <c r="AP3865" s="57"/>
      <c r="BA3865" s="57"/>
      <c r="BF3865" s="6" t="e">
        <f t="shared" si="180"/>
        <v>#NUM!</v>
      </c>
      <c r="BG3865" t="e">
        <f t="shared" si="181"/>
        <v>#NUM!</v>
      </c>
      <c r="BH3865" t="e">
        <f t="shared" si="182"/>
        <v>#NUM!</v>
      </c>
      <c r="BI3865" t="e">
        <f>VLOOKUP(H3865,Sheet2!$A$1:$B$270,2,FALSE)</f>
        <v>#N/A</v>
      </c>
    </row>
    <row r="3866" spans="15:61">
      <c r="O3866" s="57"/>
      <c r="P3866" s="57"/>
      <c r="AP3866" s="57"/>
      <c r="BA3866" s="57"/>
      <c r="BF3866" s="6" t="e">
        <f t="shared" si="180"/>
        <v>#NUM!</v>
      </c>
      <c r="BG3866" t="e">
        <f t="shared" si="181"/>
        <v>#NUM!</v>
      </c>
      <c r="BH3866" t="e">
        <f t="shared" si="182"/>
        <v>#NUM!</v>
      </c>
      <c r="BI3866" t="e">
        <f>VLOOKUP(H3866,Sheet2!$A$1:$B$270,2,FALSE)</f>
        <v>#N/A</v>
      </c>
    </row>
    <row r="3867" spans="15:61">
      <c r="O3867" s="57"/>
      <c r="P3867" s="57"/>
      <c r="BF3867" s="6" t="e">
        <f t="shared" si="180"/>
        <v>#NUM!</v>
      </c>
      <c r="BG3867" t="e">
        <f t="shared" si="181"/>
        <v>#NUM!</v>
      </c>
      <c r="BH3867" t="e">
        <f t="shared" si="182"/>
        <v>#NUM!</v>
      </c>
      <c r="BI3867" t="e">
        <f>VLOOKUP(H3867,Sheet2!$A$1:$B$270,2,FALSE)</f>
        <v>#N/A</v>
      </c>
    </row>
    <row r="3868" spans="15:61">
      <c r="O3868" s="57"/>
      <c r="P3868" s="57"/>
      <c r="AO3868" s="57"/>
      <c r="AP3868" s="57"/>
      <c r="BA3868" s="57"/>
      <c r="BF3868" s="6" t="e">
        <f t="shared" si="180"/>
        <v>#NUM!</v>
      </c>
      <c r="BG3868" t="e">
        <f t="shared" si="181"/>
        <v>#NUM!</v>
      </c>
      <c r="BH3868" t="e">
        <f t="shared" si="182"/>
        <v>#NUM!</v>
      </c>
      <c r="BI3868" t="e">
        <f>VLOOKUP(H3868,Sheet2!$A$1:$B$270,2,FALSE)</f>
        <v>#N/A</v>
      </c>
    </row>
    <row r="3869" spans="15:61">
      <c r="O3869" s="57"/>
      <c r="P3869" s="57"/>
      <c r="AP3869" s="57"/>
      <c r="BA3869" s="57"/>
      <c r="BF3869" s="6" t="e">
        <f t="shared" si="180"/>
        <v>#NUM!</v>
      </c>
      <c r="BG3869" t="e">
        <f t="shared" si="181"/>
        <v>#NUM!</v>
      </c>
      <c r="BH3869" t="e">
        <f t="shared" si="182"/>
        <v>#NUM!</v>
      </c>
      <c r="BI3869" t="e">
        <f>VLOOKUP(H3869,Sheet2!$A$1:$B$270,2,FALSE)</f>
        <v>#N/A</v>
      </c>
    </row>
    <row r="3870" spans="15:61">
      <c r="O3870" s="57"/>
      <c r="P3870" s="57"/>
      <c r="AO3870" s="57"/>
      <c r="AP3870" s="57"/>
      <c r="BA3870" s="57"/>
      <c r="BF3870" s="6" t="e">
        <f t="shared" si="180"/>
        <v>#NUM!</v>
      </c>
      <c r="BG3870" t="e">
        <f t="shared" si="181"/>
        <v>#NUM!</v>
      </c>
      <c r="BH3870" t="e">
        <f t="shared" si="182"/>
        <v>#NUM!</v>
      </c>
      <c r="BI3870" t="e">
        <f>VLOOKUP(H3870,Sheet2!$A$1:$B$270,2,FALSE)</f>
        <v>#N/A</v>
      </c>
    </row>
    <row r="3871" spans="15:61">
      <c r="O3871" s="57"/>
      <c r="P3871" s="57"/>
      <c r="AP3871" s="57"/>
      <c r="BA3871" s="57"/>
      <c r="BF3871" s="6" t="e">
        <f t="shared" si="180"/>
        <v>#NUM!</v>
      </c>
      <c r="BG3871" t="e">
        <f t="shared" si="181"/>
        <v>#NUM!</v>
      </c>
      <c r="BH3871" t="e">
        <f t="shared" si="182"/>
        <v>#NUM!</v>
      </c>
      <c r="BI3871" t="e">
        <f>VLOOKUP(H3871,Sheet2!$A$1:$B$270,2,FALSE)</f>
        <v>#N/A</v>
      </c>
    </row>
    <row r="3872" spans="15:61">
      <c r="O3872" s="57"/>
      <c r="P3872" s="57"/>
      <c r="AP3872" s="57"/>
      <c r="BA3872" s="57"/>
      <c r="BF3872" s="6" t="e">
        <f t="shared" si="180"/>
        <v>#NUM!</v>
      </c>
      <c r="BG3872" t="e">
        <f t="shared" si="181"/>
        <v>#NUM!</v>
      </c>
      <c r="BH3872" t="e">
        <f t="shared" si="182"/>
        <v>#NUM!</v>
      </c>
      <c r="BI3872" t="e">
        <f>VLOOKUP(H3872,Sheet2!$A$1:$B$270,2,FALSE)</f>
        <v>#N/A</v>
      </c>
    </row>
    <row r="3873" spans="15:61">
      <c r="O3873" s="57"/>
      <c r="P3873" s="57"/>
      <c r="AP3873" s="57"/>
      <c r="BA3873" s="57"/>
      <c r="BF3873" s="6" t="e">
        <f t="shared" si="180"/>
        <v>#NUM!</v>
      </c>
      <c r="BG3873" t="e">
        <f t="shared" si="181"/>
        <v>#NUM!</v>
      </c>
      <c r="BH3873" t="e">
        <f t="shared" si="182"/>
        <v>#NUM!</v>
      </c>
      <c r="BI3873" t="e">
        <f>VLOOKUP(H3873,Sheet2!$A$1:$B$270,2,FALSE)</f>
        <v>#N/A</v>
      </c>
    </row>
    <row r="3874" spans="15:61">
      <c r="O3874" s="57"/>
      <c r="P3874" s="57"/>
      <c r="AP3874" s="57"/>
      <c r="BA3874" s="57"/>
      <c r="BF3874" s="6" t="e">
        <f t="shared" si="180"/>
        <v>#NUM!</v>
      </c>
      <c r="BG3874" t="e">
        <f t="shared" si="181"/>
        <v>#NUM!</v>
      </c>
      <c r="BH3874" t="e">
        <f t="shared" si="182"/>
        <v>#NUM!</v>
      </c>
      <c r="BI3874" t="e">
        <f>VLOOKUP(H3874,Sheet2!$A$1:$B$270,2,FALSE)</f>
        <v>#N/A</v>
      </c>
    </row>
    <row r="3875" spans="15:61">
      <c r="O3875" s="57"/>
      <c r="P3875" s="57"/>
      <c r="AP3875" s="57"/>
      <c r="BA3875" s="57"/>
      <c r="BF3875" s="6" t="e">
        <f t="shared" si="180"/>
        <v>#NUM!</v>
      </c>
      <c r="BG3875" t="e">
        <f t="shared" si="181"/>
        <v>#NUM!</v>
      </c>
      <c r="BH3875" t="e">
        <f t="shared" si="182"/>
        <v>#NUM!</v>
      </c>
      <c r="BI3875" t="e">
        <f>VLOOKUP(H3875,Sheet2!$A$1:$B$270,2,FALSE)</f>
        <v>#N/A</v>
      </c>
    </row>
    <row r="3876" spans="15:61">
      <c r="O3876" s="57"/>
      <c r="P3876" s="57"/>
      <c r="BA3876" s="57"/>
      <c r="BF3876" s="6" t="e">
        <f t="shared" si="180"/>
        <v>#NUM!</v>
      </c>
      <c r="BG3876" t="e">
        <f t="shared" si="181"/>
        <v>#NUM!</v>
      </c>
      <c r="BH3876" t="e">
        <f t="shared" si="182"/>
        <v>#NUM!</v>
      </c>
      <c r="BI3876" t="e">
        <f>VLOOKUP(H3876,Sheet2!$A$1:$B$270,2,FALSE)</f>
        <v>#N/A</v>
      </c>
    </row>
    <row r="3877" spans="15:61">
      <c r="O3877" s="57"/>
      <c r="P3877" s="57"/>
      <c r="AO3877" s="57"/>
      <c r="AP3877" s="57"/>
      <c r="BA3877" s="57"/>
      <c r="BF3877" s="6" t="e">
        <f t="shared" si="180"/>
        <v>#NUM!</v>
      </c>
      <c r="BG3877" t="e">
        <f t="shared" si="181"/>
        <v>#NUM!</v>
      </c>
      <c r="BH3877" t="e">
        <f t="shared" si="182"/>
        <v>#NUM!</v>
      </c>
      <c r="BI3877" t="e">
        <f>VLOOKUP(H3877,Sheet2!$A$1:$B$270,2,FALSE)</f>
        <v>#N/A</v>
      </c>
    </row>
    <row r="3878" spans="15:61">
      <c r="O3878" s="57"/>
      <c r="P3878" s="57"/>
      <c r="AP3878" s="57"/>
      <c r="BA3878" s="57"/>
      <c r="BF3878" s="6" t="e">
        <f t="shared" si="180"/>
        <v>#NUM!</v>
      </c>
      <c r="BG3878" t="e">
        <f t="shared" si="181"/>
        <v>#NUM!</v>
      </c>
      <c r="BH3878" t="e">
        <f t="shared" si="182"/>
        <v>#NUM!</v>
      </c>
      <c r="BI3878" t="e">
        <f>VLOOKUP(H3878,Sheet2!$A$1:$B$270,2,FALSE)</f>
        <v>#N/A</v>
      </c>
    </row>
    <row r="3879" spans="15:61">
      <c r="O3879" s="57"/>
      <c r="P3879" s="57"/>
      <c r="AP3879" s="57"/>
      <c r="BA3879" s="57"/>
      <c r="BF3879" s="6" t="e">
        <f t="shared" si="180"/>
        <v>#NUM!</v>
      </c>
      <c r="BG3879" t="e">
        <f t="shared" si="181"/>
        <v>#NUM!</v>
      </c>
      <c r="BH3879" t="e">
        <f t="shared" si="182"/>
        <v>#NUM!</v>
      </c>
      <c r="BI3879" t="e">
        <f>VLOOKUP(H3879,Sheet2!$A$1:$B$270,2,FALSE)</f>
        <v>#N/A</v>
      </c>
    </row>
    <row r="3880" spans="15:61">
      <c r="O3880" s="57"/>
      <c r="P3880" s="57"/>
      <c r="AP3880" s="57"/>
      <c r="BA3880" s="57"/>
      <c r="BF3880" s="6" t="e">
        <f t="shared" si="180"/>
        <v>#NUM!</v>
      </c>
      <c r="BG3880" t="e">
        <f t="shared" si="181"/>
        <v>#NUM!</v>
      </c>
      <c r="BH3880" t="e">
        <f t="shared" si="182"/>
        <v>#NUM!</v>
      </c>
      <c r="BI3880" t="e">
        <f>VLOOKUP(H3880,Sheet2!$A$1:$B$270,2,FALSE)</f>
        <v>#N/A</v>
      </c>
    </row>
    <row r="3881" spans="15:61">
      <c r="O3881" s="57"/>
      <c r="P3881" s="57"/>
      <c r="AO3881" s="57"/>
      <c r="BA3881" s="57"/>
      <c r="BF3881" s="6" t="e">
        <f t="shared" si="180"/>
        <v>#NUM!</v>
      </c>
      <c r="BG3881" t="e">
        <f t="shared" si="181"/>
        <v>#NUM!</v>
      </c>
      <c r="BH3881" t="e">
        <f t="shared" si="182"/>
        <v>#NUM!</v>
      </c>
      <c r="BI3881" t="e">
        <f>VLOOKUP(H3881,Sheet2!$A$1:$B$270,2,FALSE)</f>
        <v>#N/A</v>
      </c>
    </row>
    <row r="3882" spans="15:61">
      <c r="O3882" s="57"/>
      <c r="P3882" s="57"/>
      <c r="BA3882" s="57"/>
      <c r="BF3882" s="6" t="e">
        <f t="shared" si="180"/>
        <v>#NUM!</v>
      </c>
      <c r="BG3882" t="e">
        <f t="shared" si="181"/>
        <v>#NUM!</v>
      </c>
      <c r="BH3882" t="e">
        <f t="shared" si="182"/>
        <v>#NUM!</v>
      </c>
      <c r="BI3882" t="e">
        <f>VLOOKUP(H3882,Sheet2!$A$1:$B$270,2,FALSE)</f>
        <v>#N/A</v>
      </c>
    </row>
    <row r="3883" spans="15:61">
      <c r="O3883" s="57"/>
      <c r="P3883" s="57"/>
      <c r="AO3883" s="57"/>
      <c r="AP3883" s="57"/>
      <c r="BA3883" s="57"/>
      <c r="BF3883" s="6" t="e">
        <f t="shared" si="180"/>
        <v>#NUM!</v>
      </c>
      <c r="BG3883" t="e">
        <f t="shared" si="181"/>
        <v>#NUM!</v>
      </c>
      <c r="BH3883" t="e">
        <f t="shared" si="182"/>
        <v>#NUM!</v>
      </c>
      <c r="BI3883" t="e">
        <f>VLOOKUP(H3883,Sheet2!$A$1:$B$270,2,FALSE)</f>
        <v>#N/A</v>
      </c>
    </row>
    <row r="3884" spans="15:61">
      <c r="O3884" s="57"/>
      <c r="P3884" s="57"/>
      <c r="AP3884" s="57"/>
      <c r="BA3884" s="57"/>
      <c r="BF3884" s="6" t="e">
        <f t="shared" si="180"/>
        <v>#NUM!</v>
      </c>
      <c r="BG3884" t="e">
        <f t="shared" si="181"/>
        <v>#NUM!</v>
      </c>
      <c r="BH3884" t="e">
        <f t="shared" si="182"/>
        <v>#NUM!</v>
      </c>
      <c r="BI3884" t="e">
        <f>VLOOKUP(H3884,Sheet2!$A$1:$B$270,2,FALSE)</f>
        <v>#N/A</v>
      </c>
    </row>
    <row r="3885" spans="15:61">
      <c r="O3885" s="57"/>
      <c r="P3885" s="57"/>
      <c r="AO3885" s="57"/>
      <c r="AP3885" s="57"/>
      <c r="BA3885" s="57"/>
      <c r="BF3885" s="6" t="e">
        <f t="shared" si="180"/>
        <v>#NUM!</v>
      </c>
      <c r="BG3885" t="e">
        <f t="shared" si="181"/>
        <v>#NUM!</v>
      </c>
      <c r="BH3885" t="e">
        <f t="shared" si="182"/>
        <v>#NUM!</v>
      </c>
      <c r="BI3885" t="e">
        <f>VLOOKUP(H3885,Sheet2!$A$1:$B$270,2,FALSE)</f>
        <v>#N/A</v>
      </c>
    </row>
    <row r="3886" spans="15:61">
      <c r="O3886" s="57"/>
      <c r="P3886" s="57"/>
      <c r="AP3886" s="57"/>
      <c r="BA3886" s="57"/>
      <c r="BF3886" s="6" t="e">
        <f t="shared" si="180"/>
        <v>#NUM!</v>
      </c>
      <c r="BG3886" t="e">
        <f t="shared" si="181"/>
        <v>#NUM!</v>
      </c>
      <c r="BH3886" t="e">
        <f t="shared" si="182"/>
        <v>#NUM!</v>
      </c>
      <c r="BI3886" t="e">
        <f>VLOOKUP(H3886,Sheet2!$A$1:$B$270,2,FALSE)</f>
        <v>#N/A</v>
      </c>
    </row>
    <row r="3887" spans="15:61">
      <c r="O3887" s="57"/>
      <c r="P3887" s="57"/>
      <c r="AO3887" s="57"/>
      <c r="AP3887" s="57"/>
      <c r="BA3887" s="57"/>
      <c r="BF3887" s="6" t="e">
        <f t="shared" si="180"/>
        <v>#NUM!</v>
      </c>
      <c r="BG3887" t="e">
        <f t="shared" si="181"/>
        <v>#NUM!</v>
      </c>
      <c r="BH3887" t="e">
        <f t="shared" si="182"/>
        <v>#NUM!</v>
      </c>
      <c r="BI3887" t="e">
        <f>VLOOKUP(H3887,Sheet2!$A$1:$B$270,2,FALSE)</f>
        <v>#N/A</v>
      </c>
    </row>
    <row r="3888" spans="15:61">
      <c r="O3888" s="57"/>
      <c r="P3888" s="57"/>
      <c r="AP3888" s="57"/>
      <c r="BA3888" s="57"/>
      <c r="BF3888" s="6" t="e">
        <f t="shared" si="180"/>
        <v>#NUM!</v>
      </c>
      <c r="BG3888" t="e">
        <f t="shared" si="181"/>
        <v>#NUM!</v>
      </c>
      <c r="BH3888" t="e">
        <f t="shared" si="182"/>
        <v>#NUM!</v>
      </c>
      <c r="BI3888" t="e">
        <f>VLOOKUP(H3888,Sheet2!$A$1:$B$270,2,FALSE)</f>
        <v>#N/A</v>
      </c>
    </row>
    <row r="3889" spans="15:61">
      <c r="O3889" s="57"/>
      <c r="P3889" s="57"/>
      <c r="AP3889" s="57"/>
      <c r="BA3889" s="57"/>
      <c r="BF3889" s="6" t="e">
        <f t="shared" si="180"/>
        <v>#NUM!</v>
      </c>
      <c r="BG3889" t="e">
        <f t="shared" si="181"/>
        <v>#NUM!</v>
      </c>
      <c r="BH3889" t="e">
        <f t="shared" si="182"/>
        <v>#NUM!</v>
      </c>
      <c r="BI3889" t="e">
        <f>VLOOKUP(H3889,Sheet2!$A$1:$B$270,2,FALSE)</f>
        <v>#N/A</v>
      </c>
    </row>
    <row r="3890" spans="15:61">
      <c r="O3890" s="57"/>
      <c r="P3890" s="57"/>
      <c r="AP3890" s="57"/>
      <c r="BA3890" s="57"/>
      <c r="BF3890" s="6" t="e">
        <f t="shared" si="180"/>
        <v>#NUM!</v>
      </c>
      <c r="BG3890" t="e">
        <f t="shared" si="181"/>
        <v>#NUM!</v>
      </c>
      <c r="BH3890" t="e">
        <f t="shared" si="182"/>
        <v>#NUM!</v>
      </c>
      <c r="BI3890" t="e">
        <f>VLOOKUP(H3890,Sheet2!$A$1:$B$270,2,FALSE)</f>
        <v>#N/A</v>
      </c>
    </row>
    <row r="3891" spans="15:61">
      <c r="O3891" s="57"/>
      <c r="P3891" s="57"/>
      <c r="AP3891" s="57"/>
      <c r="BA3891" s="57"/>
      <c r="BF3891" s="6" t="e">
        <f t="shared" si="180"/>
        <v>#NUM!</v>
      </c>
      <c r="BG3891" t="e">
        <f t="shared" si="181"/>
        <v>#NUM!</v>
      </c>
      <c r="BH3891" t="e">
        <f t="shared" si="182"/>
        <v>#NUM!</v>
      </c>
      <c r="BI3891" t="e">
        <f>VLOOKUP(H3891,Sheet2!$A$1:$B$270,2,FALSE)</f>
        <v>#N/A</v>
      </c>
    </row>
    <row r="3892" spans="15:61">
      <c r="O3892" s="57"/>
      <c r="P3892" s="57"/>
      <c r="AP3892" s="57"/>
      <c r="BA3892" s="57"/>
      <c r="BF3892" s="6" t="e">
        <f t="shared" si="180"/>
        <v>#NUM!</v>
      </c>
      <c r="BG3892" t="e">
        <f t="shared" si="181"/>
        <v>#NUM!</v>
      </c>
      <c r="BH3892" t="e">
        <f t="shared" si="182"/>
        <v>#NUM!</v>
      </c>
      <c r="BI3892" t="e">
        <f>VLOOKUP(H3892,Sheet2!$A$1:$B$270,2,FALSE)</f>
        <v>#N/A</v>
      </c>
    </row>
    <row r="3893" spans="15:61">
      <c r="O3893" s="57"/>
      <c r="P3893" s="57"/>
      <c r="AP3893" s="57"/>
      <c r="BA3893" s="57"/>
      <c r="BF3893" s="6" t="e">
        <f t="shared" si="180"/>
        <v>#NUM!</v>
      </c>
      <c r="BG3893" t="e">
        <f t="shared" si="181"/>
        <v>#NUM!</v>
      </c>
      <c r="BH3893" t="e">
        <f t="shared" si="182"/>
        <v>#NUM!</v>
      </c>
      <c r="BI3893" t="e">
        <f>VLOOKUP(H3893,Sheet2!$A$1:$B$270,2,FALSE)</f>
        <v>#N/A</v>
      </c>
    </row>
    <row r="3894" spans="15:61">
      <c r="O3894" s="57"/>
      <c r="P3894" s="57"/>
      <c r="AP3894" s="57"/>
      <c r="BA3894" s="57"/>
      <c r="BF3894" s="6" t="e">
        <f t="shared" si="180"/>
        <v>#NUM!</v>
      </c>
      <c r="BG3894" t="e">
        <f t="shared" si="181"/>
        <v>#NUM!</v>
      </c>
      <c r="BH3894" t="e">
        <f t="shared" si="182"/>
        <v>#NUM!</v>
      </c>
      <c r="BI3894" t="e">
        <f>VLOOKUP(H3894,Sheet2!$A$1:$B$270,2,FALSE)</f>
        <v>#N/A</v>
      </c>
    </row>
    <row r="3895" spans="15:61">
      <c r="O3895" s="57"/>
      <c r="P3895" s="57"/>
      <c r="BA3895" s="57"/>
      <c r="BF3895" s="6" t="e">
        <f t="shared" si="180"/>
        <v>#NUM!</v>
      </c>
      <c r="BG3895" t="e">
        <f t="shared" si="181"/>
        <v>#NUM!</v>
      </c>
      <c r="BH3895" t="e">
        <f t="shared" si="182"/>
        <v>#NUM!</v>
      </c>
      <c r="BI3895" t="e">
        <f>VLOOKUP(H3895,Sheet2!$A$1:$B$270,2,FALSE)</f>
        <v>#N/A</v>
      </c>
    </row>
    <row r="3896" spans="15:61">
      <c r="O3896" s="57"/>
      <c r="P3896" s="57"/>
      <c r="AP3896" s="57"/>
      <c r="BA3896" s="57"/>
      <c r="BF3896" s="6" t="e">
        <f t="shared" si="180"/>
        <v>#NUM!</v>
      </c>
      <c r="BG3896" t="e">
        <f t="shared" si="181"/>
        <v>#NUM!</v>
      </c>
      <c r="BH3896" t="e">
        <f t="shared" si="182"/>
        <v>#NUM!</v>
      </c>
      <c r="BI3896" t="e">
        <f>VLOOKUP(H3896,Sheet2!$A$1:$B$270,2,FALSE)</f>
        <v>#N/A</v>
      </c>
    </row>
    <row r="3897" spans="15:61">
      <c r="O3897" s="57"/>
      <c r="P3897" s="57"/>
      <c r="AO3897" s="57"/>
      <c r="AP3897" s="57"/>
      <c r="BA3897" s="57"/>
      <c r="BF3897" s="6" t="e">
        <f t="shared" si="180"/>
        <v>#NUM!</v>
      </c>
      <c r="BG3897" t="e">
        <f t="shared" si="181"/>
        <v>#NUM!</v>
      </c>
      <c r="BH3897" t="e">
        <f t="shared" si="182"/>
        <v>#NUM!</v>
      </c>
      <c r="BI3897" t="e">
        <f>VLOOKUP(H3897,Sheet2!$A$1:$B$270,2,FALSE)</f>
        <v>#N/A</v>
      </c>
    </row>
    <row r="3898" spans="15:61">
      <c r="O3898" s="57"/>
      <c r="P3898" s="57"/>
      <c r="AO3898" s="57"/>
      <c r="AP3898" s="57"/>
      <c r="BA3898" s="57"/>
      <c r="BF3898" s="6" t="e">
        <f t="shared" si="180"/>
        <v>#NUM!</v>
      </c>
      <c r="BG3898" t="e">
        <f t="shared" si="181"/>
        <v>#NUM!</v>
      </c>
      <c r="BH3898" t="e">
        <f t="shared" si="182"/>
        <v>#NUM!</v>
      </c>
      <c r="BI3898" t="e">
        <f>VLOOKUP(H3898,Sheet2!$A$1:$B$270,2,FALSE)</f>
        <v>#N/A</v>
      </c>
    </row>
    <row r="3899" spans="15:61">
      <c r="O3899" s="57"/>
      <c r="P3899" s="57"/>
      <c r="AP3899" s="57"/>
      <c r="BA3899" s="57"/>
      <c r="BF3899" s="6" t="e">
        <f t="shared" si="180"/>
        <v>#NUM!</v>
      </c>
      <c r="BG3899" t="e">
        <f t="shared" si="181"/>
        <v>#NUM!</v>
      </c>
      <c r="BH3899" t="e">
        <f t="shared" si="182"/>
        <v>#NUM!</v>
      </c>
      <c r="BI3899" t="e">
        <f>VLOOKUP(H3899,Sheet2!$A$1:$B$270,2,FALSE)</f>
        <v>#N/A</v>
      </c>
    </row>
    <row r="3900" spans="15:61">
      <c r="O3900" s="57"/>
      <c r="P3900" s="57"/>
      <c r="AP3900" s="57"/>
      <c r="BA3900" s="57"/>
      <c r="BF3900" s="6" t="e">
        <f t="shared" si="180"/>
        <v>#NUM!</v>
      </c>
      <c r="BG3900" t="e">
        <f t="shared" si="181"/>
        <v>#NUM!</v>
      </c>
      <c r="BH3900" t="e">
        <f t="shared" si="182"/>
        <v>#NUM!</v>
      </c>
      <c r="BI3900" t="e">
        <f>VLOOKUP(H3900,Sheet2!$A$1:$B$270,2,FALSE)</f>
        <v>#N/A</v>
      </c>
    </row>
    <row r="3901" spans="15:61">
      <c r="O3901" s="57"/>
      <c r="P3901" s="57"/>
      <c r="BA3901" s="57"/>
      <c r="BF3901" s="6" t="e">
        <f t="shared" si="180"/>
        <v>#NUM!</v>
      </c>
      <c r="BG3901" t="e">
        <f t="shared" si="181"/>
        <v>#NUM!</v>
      </c>
      <c r="BH3901" t="e">
        <f t="shared" si="182"/>
        <v>#NUM!</v>
      </c>
      <c r="BI3901" t="e">
        <f>VLOOKUP(H3901,Sheet2!$A$1:$B$270,2,FALSE)</f>
        <v>#N/A</v>
      </c>
    </row>
    <row r="3902" spans="15:61">
      <c r="O3902" s="57"/>
      <c r="P3902" s="57"/>
      <c r="BA3902" s="57"/>
      <c r="BF3902" s="6" t="e">
        <f t="shared" si="180"/>
        <v>#NUM!</v>
      </c>
      <c r="BG3902" t="e">
        <f t="shared" si="181"/>
        <v>#NUM!</v>
      </c>
      <c r="BH3902" t="e">
        <f t="shared" si="182"/>
        <v>#NUM!</v>
      </c>
      <c r="BI3902" t="e">
        <f>VLOOKUP(H3902,Sheet2!$A$1:$B$270,2,FALSE)</f>
        <v>#N/A</v>
      </c>
    </row>
    <row r="3903" spans="15:61">
      <c r="O3903" s="57"/>
      <c r="P3903" s="57"/>
      <c r="AP3903" s="57"/>
      <c r="BA3903" s="57"/>
      <c r="BF3903" s="6" t="e">
        <f t="shared" si="180"/>
        <v>#NUM!</v>
      </c>
      <c r="BG3903" t="e">
        <f t="shared" si="181"/>
        <v>#NUM!</v>
      </c>
      <c r="BH3903" t="e">
        <f t="shared" si="182"/>
        <v>#NUM!</v>
      </c>
      <c r="BI3903" t="e">
        <f>VLOOKUP(H3903,Sheet2!$A$1:$B$270,2,FALSE)</f>
        <v>#N/A</v>
      </c>
    </row>
    <row r="3904" spans="15:61">
      <c r="O3904" s="57"/>
      <c r="P3904" s="57"/>
      <c r="AO3904" s="57"/>
      <c r="AP3904" s="57"/>
      <c r="BA3904" s="57"/>
      <c r="BF3904" s="6" t="e">
        <f t="shared" si="180"/>
        <v>#NUM!</v>
      </c>
      <c r="BG3904" t="e">
        <f t="shared" si="181"/>
        <v>#NUM!</v>
      </c>
      <c r="BH3904" t="e">
        <f t="shared" si="182"/>
        <v>#NUM!</v>
      </c>
      <c r="BI3904" t="e">
        <f>VLOOKUP(H3904,Sheet2!$A$1:$B$270,2,FALSE)</f>
        <v>#N/A</v>
      </c>
    </row>
    <row r="3905" spans="15:61">
      <c r="O3905" s="57"/>
      <c r="P3905" s="57"/>
      <c r="AO3905" s="57"/>
      <c r="AP3905" s="57"/>
      <c r="BA3905" s="57"/>
      <c r="BF3905" s="6" t="e">
        <f t="shared" si="180"/>
        <v>#NUM!</v>
      </c>
      <c r="BG3905" t="e">
        <f t="shared" si="181"/>
        <v>#NUM!</v>
      </c>
      <c r="BH3905" t="e">
        <f t="shared" si="182"/>
        <v>#NUM!</v>
      </c>
      <c r="BI3905" t="e">
        <f>VLOOKUP(H3905,Sheet2!$A$1:$B$270,2,FALSE)</f>
        <v>#N/A</v>
      </c>
    </row>
    <row r="3906" spans="15:61">
      <c r="O3906" s="57"/>
      <c r="P3906" s="57"/>
      <c r="AP3906" s="57"/>
      <c r="BA3906" s="57"/>
      <c r="BF3906" s="6" t="e">
        <f t="shared" si="180"/>
        <v>#NUM!</v>
      </c>
      <c r="BG3906" t="e">
        <f t="shared" si="181"/>
        <v>#NUM!</v>
      </c>
      <c r="BH3906" t="e">
        <f t="shared" si="182"/>
        <v>#NUM!</v>
      </c>
      <c r="BI3906" t="e">
        <f>VLOOKUP(H3906,Sheet2!$A$1:$B$270,2,FALSE)</f>
        <v>#N/A</v>
      </c>
    </row>
    <row r="3907" spans="15:61">
      <c r="O3907" s="57"/>
      <c r="P3907" s="57"/>
      <c r="AP3907" s="57"/>
      <c r="BA3907" s="57"/>
      <c r="BF3907" s="6" t="e">
        <f t="shared" ref="BF3907:BF3970" si="183">DATE(BC3907,BD3907,BE3907)</f>
        <v>#NUM!</v>
      </c>
      <c r="BG3907" t="e">
        <f t="shared" ref="BG3907:BG3970" si="184">BF3907-BA3907</f>
        <v>#NUM!</v>
      </c>
      <c r="BH3907" t="e">
        <f t="shared" ref="BH3907:BH3970" si="185">IF(BG3907=1,"COMPLY",IF(BG3907&lt;1,"COMPLY","NOT COMPLY"))</f>
        <v>#NUM!</v>
      </c>
      <c r="BI3907" t="e">
        <f>VLOOKUP(H3907,Sheet2!$A$1:$B$270,2,FALSE)</f>
        <v>#N/A</v>
      </c>
    </row>
    <row r="3908" spans="15:61">
      <c r="O3908" s="57"/>
      <c r="P3908" s="57"/>
      <c r="AP3908" s="57"/>
      <c r="BA3908" s="57"/>
      <c r="BF3908" s="6" t="e">
        <f t="shared" si="183"/>
        <v>#NUM!</v>
      </c>
      <c r="BG3908" t="e">
        <f t="shared" si="184"/>
        <v>#NUM!</v>
      </c>
      <c r="BH3908" t="e">
        <f t="shared" si="185"/>
        <v>#NUM!</v>
      </c>
      <c r="BI3908" t="e">
        <f>VLOOKUP(H3908,Sheet2!$A$1:$B$270,2,FALSE)</f>
        <v>#N/A</v>
      </c>
    </row>
    <row r="3909" spans="15:61">
      <c r="O3909" s="57"/>
      <c r="P3909" s="57"/>
      <c r="AP3909" s="57"/>
      <c r="BA3909" s="57"/>
      <c r="BF3909" s="6" t="e">
        <f t="shared" si="183"/>
        <v>#NUM!</v>
      </c>
      <c r="BG3909" t="e">
        <f t="shared" si="184"/>
        <v>#NUM!</v>
      </c>
      <c r="BH3909" t="e">
        <f t="shared" si="185"/>
        <v>#NUM!</v>
      </c>
      <c r="BI3909" t="e">
        <f>VLOOKUP(H3909,Sheet2!$A$1:$B$270,2,FALSE)</f>
        <v>#N/A</v>
      </c>
    </row>
    <row r="3910" spans="15:61">
      <c r="O3910" s="57"/>
      <c r="P3910" s="57"/>
      <c r="AO3910" s="57"/>
      <c r="AP3910" s="57"/>
      <c r="BA3910" s="57"/>
      <c r="BF3910" s="6" t="e">
        <f t="shared" si="183"/>
        <v>#NUM!</v>
      </c>
      <c r="BG3910" t="e">
        <f t="shared" si="184"/>
        <v>#NUM!</v>
      </c>
      <c r="BH3910" t="e">
        <f t="shared" si="185"/>
        <v>#NUM!</v>
      </c>
      <c r="BI3910" t="e">
        <f>VLOOKUP(H3910,Sheet2!$A$1:$B$270,2,FALSE)</f>
        <v>#N/A</v>
      </c>
    </row>
    <row r="3911" spans="15:61">
      <c r="O3911" s="57"/>
      <c r="P3911" s="57"/>
      <c r="AP3911" s="57"/>
      <c r="BA3911" s="57"/>
      <c r="BF3911" s="6" t="e">
        <f t="shared" si="183"/>
        <v>#NUM!</v>
      </c>
      <c r="BG3911" t="e">
        <f t="shared" si="184"/>
        <v>#NUM!</v>
      </c>
      <c r="BH3911" t="e">
        <f t="shared" si="185"/>
        <v>#NUM!</v>
      </c>
      <c r="BI3911" t="e">
        <f>VLOOKUP(H3911,Sheet2!$A$1:$B$270,2,FALSE)</f>
        <v>#N/A</v>
      </c>
    </row>
    <row r="3912" spans="15:61">
      <c r="O3912" s="57"/>
      <c r="P3912" s="57"/>
      <c r="AP3912" s="57"/>
      <c r="BA3912" s="57"/>
      <c r="BF3912" s="6" t="e">
        <f t="shared" si="183"/>
        <v>#NUM!</v>
      </c>
      <c r="BG3912" t="e">
        <f t="shared" si="184"/>
        <v>#NUM!</v>
      </c>
      <c r="BH3912" t="e">
        <f t="shared" si="185"/>
        <v>#NUM!</v>
      </c>
      <c r="BI3912" t="e">
        <f>VLOOKUP(H3912,Sheet2!$A$1:$B$270,2,FALSE)</f>
        <v>#N/A</v>
      </c>
    </row>
    <row r="3913" spans="15:61">
      <c r="O3913" s="57"/>
      <c r="P3913" s="57"/>
      <c r="AO3913" s="57"/>
      <c r="AP3913" s="57"/>
      <c r="BA3913" s="57"/>
      <c r="BF3913" s="6" t="e">
        <f t="shared" si="183"/>
        <v>#NUM!</v>
      </c>
      <c r="BG3913" t="e">
        <f t="shared" si="184"/>
        <v>#NUM!</v>
      </c>
      <c r="BH3913" t="e">
        <f t="shared" si="185"/>
        <v>#NUM!</v>
      </c>
      <c r="BI3913" t="e">
        <f>VLOOKUP(H3913,Sheet2!$A$1:$B$270,2,FALSE)</f>
        <v>#N/A</v>
      </c>
    </row>
    <row r="3914" spans="15:61">
      <c r="O3914" s="57"/>
      <c r="P3914" s="57"/>
      <c r="AP3914" s="57"/>
      <c r="BA3914" s="57"/>
      <c r="BF3914" s="6" t="e">
        <f t="shared" si="183"/>
        <v>#NUM!</v>
      </c>
      <c r="BG3914" t="e">
        <f t="shared" si="184"/>
        <v>#NUM!</v>
      </c>
      <c r="BH3914" t="e">
        <f t="shared" si="185"/>
        <v>#NUM!</v>
      </c>
      <c r="BI3914" t="e">
        <f>VLOOKUP(H3914,Sheet2!$A$1:$B$270,2,FALSE)</f>
        <v>#N/A</v>
      </c>
    </row>
    <row r="3915" spans="15:61">
      <c r="O3915" s="57"/>
      <c r="P3915" s="57"/>
      <c r="AP3915" s="57"/>
      <c r="BA3915" s="57"/>
      <c r="BF3915" s="6" t="e">
        <f t="shared" si="183"/>
        <v>#NUM!</v>
      </c>
      <c r="BG3915" t="e">
        <f t="shared" si="184"/>
        <v>#NUM!</v>
      </c>
      <c r="BH3915" t="e">
        <f t="shared" si="185"/>
        <v>#NUM!</v>
      </c>
      <c r="BI3915" t="e">
        <f>VLOOKUP(H3915,Sheet2!$A$1:$B$270,2,FALSE)</f>
        <v>#N/A</v>
      </c>
    </row>
    <row r="3916" spans="15:61">
      <c r="O3916" s="57"/>
      <c r="P3916" s="57"/>
      <c r="AP3916" s="57"/>
      <c r="BA3916" s="57"/>
      <c r="BF3916" s="6" t="e">
        <f t="shared" si="183"/>
        <v>#NUM!</v>
      </c>
      <c r="BG3916" t="e">
        <f t="shared" si="184"/>
        <v>#NUM!</v>
      </c>
      <c r="BH3916" t="e">
        <f t="shared" si="185"/>
        <v>#NUM!</v>
      </c>
      <c r="BI3916" t="e">
        <f>VLOOKUP(H3916,Sheet2!$A$1:$B$270,2,FALSE)</f>
        <v>#N/A</v>
      </c>
    </row>
    <row r="3917" spans="15:61">
      <c r="O3917" s="57"/>
      <c r="P3917" s="57"/>
      <c r="AP3917" s="57"/>
      <c r="BA3917" s="57"/>
      <c r="BF3917" s="6" t="e">
        <f t="shared" si="183"/>
        <v>#NUM!</v>
      </c>
      <c r="BG3917" t="e">
        <f t="shared" si="184"/>
        <v>#NUM!</v>
      </c>
      <c r="BH3917" t="e">
        <f t="shared" si="185"/>
        <v>#NUM!</v>
      </c>
      <c r="BI3917" t="e">
        <f>VLOOKUP(H3917,Sheet2!$A$1:$B$270,2,FALSE)</f>
        <v>#N/A</v>
      </c>
    </row>
    <row r="3918" spans="15:61">
      <c r="O3918" s="57"/>
      <c r="P3918" s="57"/>
      <c r="AO3918" s="57"/>
      <c r="AP3918" s="57"/>
      <c r="BA3918" s="57"/>
      <c r="BF3918" s="6" t="e">
        <f t="shared" si="183"/>
        <v>#NUM!</v>
      </c>
      <c r="BG3918" t="e">
        <f t="shared" si="184"/>
        <v>#NUM!</v>
      </c>
      <c r="BH3918" t="e">
        <f t="shared" si="185"/>
        <v>#NUM!</v>
      </c>
      <c r="BI3918" t="e">
        <f>VLOOKUP(H3918,Sheet2!$A$1:$B$270,2,FALSE)</f>
        <v>#N/A</v>
      </c>
    </row>
    <row r="3919" spans="15:61">
      <c r="O3919" s="57"/>
      <c r="P3919" s="57"/>
      <c r="AO3919" s="57"/>
      <c r="AP3919" s="57"/>
      <c r="BA3919" s="57"/>
      <c r="BF3919" s="6" t="e">
        <f t="shared" si="183"/>
        <v>#NUM!</v>
      </c>
      <c r="BG3919" t="e">
        <f t="shared" si="184"/>
        <v>#NUM!</v>
      </c>
      <c r="BH3919" t="e">
        <f t="shared" si="185"/>
        <v>#NUM!</v>
      </c>
      <c r="BI3919" t="e">
        <f>VLOOKUP(H3919,Sheet2!$A$1:$B$270,2,FALSE)</f>
        <v>#N/A</v>
      </c>
    </row>
    <row r="3920" spans="15:61">
      <c r="O3920" s="57"/>
      <c r="P3920" s="57"/>
      <c r="AP3920" s="57"/>
      <c r="BA3920" s="57"/>
      <c r="BF3920" s="6" t="e">
        <f t="shared" si="183"/>
        <v>#NUM!</v>
      </c>
      <c r="BG3920" t="e">
        <f t="shared" si="184"/>
        <v>#NUM!</v>
      </c>
      <c r="BH3920" t="e">
        <f t="shared" si="185"/>
        <v>#NUM!</v>
      </c>
      <c r="BI3920" t="e">
        <f>VLOOKUP(H3920,Sheet2!$A$1:$B$270,2,FALSE)</f>
        <v>#N/A</v>
      </c>
    </row>
    <row r="3921" spans="15:61">
      <c r="O3921" s="57"/>
      <c r="P3921" s="57"/>
      <c r="AO3921" s="57"/>
      <c r="AP3921" s="57"/>
      <c r="BA3921" s="57"/>
      <c r="BF3921" s="6" t="e">
        <f t="shared" si="183"/>
        <v>#NUM!</v>
      </c>
      <c r="BG3921" t="e">
        <f t="shared" si="184"/>
        <v>#NUM!</v>
      </c>
      <c r="BH3921" t="e">
        <f t="shared" si="185"/>
        <v>#NUM!</v>
      </c>
      <c r="BI3921" t="e">
        <f>VLOOKUP(H3921,Sheet2!$A$1:$B$270,2,FALSE)</f>
        <v>#N/A</v>
      </c>
    </row>
    <row r="3922" spans="15:61">
      <c r="O3922" s="57"/>
      <c r="P3922" s="57"/>
      <c r="AP3922" s="57"/>
      <c r="BA3922" s="57"/>
      <c r="BF3922" s="6" t="e">
        <f t="shared" si="183"/>
        <v>#NUM!</v>
      </c>
      <c r="BG3922" t="e">
        <f t="shared" si="184"/>
        <v>#NUM!</v>
      </c>
      <c r="BH3922" t="e">
        <f t="shared" si="185"/>
        <v>#NUM!</v>
      </c>
      <c r="BI3922" t="e">
        <f>VLOOKUP(H3922,Sheet2!$A$1:$B$270,2,FALSE)</f>
        <v>#N/A</v>
      </c>
    </row>
    <row r="3923" spans="15:61">
      <c r="O3923" s="57"/>
      <c r="P3923" s="57"/>
      <c r="AO3923" s="57"/>
      <c r="AP3923" s="57"/>
      <c r="BA3923" s="57"/>
      <c r="BF3923" s="6" t="e">
        <f t="shared" si="183"/>
        <v>#NUM!</v>
      </c>
      <c r="BG3923" t="e">
        <f t="shared" si="184"/>
        <v>#NUM!</v>
      </c>
      <c r="BH3923" t="e">
        <f t="shared" si="185"/>
        <v>#NUM!</v>
      </c>
      <c r="BI3923" t="e">
        <f>VLOOKUP(H3923,Sheet2!$A$1:$B$270,2,FALSE)</f>
        <v>#N/A</v>
      </c>
    </row>
    <row r="3924" spans="15:61">
      <c r="O3924" s="57"/>
      <c r="P3924" s="57"/>
      <c r="BF3924" s="6" t="e">
        <f t="shared" si="183"/>
        <v>#NUM!</v>
      </c>
      <c r="BG3924" t="e">
        <f t="shared" si="184"/>
        <v>#NUM!</v>
      </c>
      <c r="BH3924" t="e">
        <f t="shared" si="185"/>
        <v>#NUM!</v>
      </c>
      <c r="BI3924" t="e">
        <f>VLOOKUP(H3924,Sheet2!$A$1:$B$270,2,FALSE)</f>
        <v>#N/A</v>
      </c>
    </row>
    <row r="3925" spans="15:61">
      <c r="O3925" s="57"/>
      <c r="P3925" s="57"/>
      <c r="AP3925" s="57"/>
      <c r="BA3925" s="57"/>
      <c r="BF3925" s="6" t="e">
        <f t="shared" si="183"/>
        <v>#NUM!</v>
      </c>
      <c r="BG3925" t="e">
        <f t="shared" si="184"/>
        <v>#NUM!</v>
      </c>
      <c r="BH3925" t="e">
        <f t="shared" si="185"/>
        <v>#NUM!</v>
      </c>
      <c r="BI3925" t="e">
        <f>VLOOKUP(H3925,Sheet2!$A$1:$B$270,2,FALSE)</f>
        <v>#N/A</v>
      </c>
    </row>
    <row r="3926" spans="15:61">
      <c r="O3926" s="57"/>
      <c r="P3926" s="57"/>
      <c r="AO3926" s="57"/>
      <c r="AP3926" s="57"/>
      <c r="BA3926" s="57"/>
      <c r="BF3926" s="6" t="e">
        <f t="shared" si="183"/>
        <v>#NUM!</v>
      </c>
      <c r="BG3926" t="e">
        <f t="shared" si="184"/>
        <v>#NUM!</v>
      </c>
      <c r="BH3926" t="e">
        <f t="shared" si="185"/>
        <v>#NUM!</v>
      </c>
      <c r="BI3926" t="e">
        <f>VLOOKUP(H3926,Sheet2!$A$1:$B$270,2,FALSE)</f>
        <v>#N/A</v>
      </c>
    </row>
    <row r="3927" spans="15:61">
      <c r="O3927" s="57"/>
      <c r="P3927" s="57"/>
      <c r="AO3927" s="57"/>
      <c r="AP3927" s="57"/>
      <c r="BA3927" s="57"/>
      <c r="BF3927" s="6" t="e">
        <f t="shared" si="183"/>
        <v>#NUM!</v>
      </c>
      <c r="BG3927" t="e">
        <f t="shared" si="184"/>
        <v>#NUM!</v>
      </c>
      <c r="BH3927" t="e">
        <f t="shared" si="185"/>
        <v>#NUM!</v>
      </c>
      <c r="BI3927" t="e">
        <f>VLOOKUP(H3927,Sheet2!$A$1:$B$270,2,FALSE)</f>
        <v>#N/A</v>
      </c>
    </row>
    <row r="3928" spans="15:61">
      <c r="O3928" s="57"/>
      <c r="P3928" s="57"/>
      <c r="AO3928" s="57"/>
      <c r="AP3928" s="57"/>
      <c r="BA3928" s="57"/>
      <c r="BF3928" s="6" t="e">
        <f t="shared" si="183"/>
        <v>#NUM!</v>
      </c>
      <c r="BG3928" t="e">
        <f t="shared" si="184"/>
        <v>#NUM!</v>
      </c>
      <c r="BH3928" t="e">
        <f t="shared" si="185"/>
        <v>#NUM!</v>
      </c>
      <c r="BI3928" t="e">
        <f>VLOOKUP(H3928,Sheet2!$A$1:$B$270,2,FALSE)</f>
        <v>#N/A</v>
      </c>
    </row>
    <row r="3929" spans="15:61">
      <c r="O3929" s="57"/>
      <c r="P3929" s="57"/>
      <c r="AP3929" s="57"/>
      <c r="BA3929" s="57"/>
      <c r="BF3929" s="6" t="e">
        <f t="shared" si="183"/>
        <v>#NUM!</v>
      </c>
      <c r="BG3929" t="e">
        <f t="shared" si="184"/>
        <v>#NUM!</v>
      </c>
      <c r="BH3929" t="e">
        <f t="shared" si="185"/>
        <v>#NUM!</v>
      </c>
      <c r="BI3929" t="e">
        <f>VLOOKUP(H3929,Sheet2!$A$1:$B$270,2,FALSE)</f>
        <v>#N/A</v>
      </c>
    </row>
    <row r="3930" spans="15:61">
      <c r="O3930" s="57"/>
      <c r="P3930" s="57"/>
      <c r="AP3930" s="57"/>
      <c r="BA3930" s="57"/>
      <c r="BF3930" s="6" t="e">
        <f t="shared" si="183"/>
        <v>#NUM!</v>
      </c>
      <c r="BG3930" t="e">
        <f t="shared" si="184"/>
        <v>#NUM!</v>
      </c>
      <c r="BH3930" t="e">
        <f t="shared" si="185"/>
        <v>#NUM!</v>
      </c>
      <c r="BI3930" t="e">
        <f>VLOOKUP(H3930,Sheet2!$A$1:$B$270,2,FALSE)</f>
        <v>#N/A</v>
      </c>
    </row>
    <row r="3931" spans="15:61">
      <c r="O3931" s="57"/>
      <c r="P3931" s="57"/>
      <c r="AP3931" s="57"/>
      <c r="BA3931" s="57"/>
      <c r="BF3931" s="6" t="e">
        <f t="shared" si="183"/>
        <v>#NUM!</v>
      </c>
      <c r="BG3931" t="e">
        <f t="shared" si="184"/>
        <v>#NUM!</v>
      </c>
      <c r="BH3931" t="e">
        <f t="shared" si="185"/>
        <v>#NUM!</v>
      </c>
      <c r="BI3931" t="e">
        <f>VLOOKUP(H3931,Sheet2!$A$1:$B$270,2,FALSE)</f>
        <v>#N/A</v>
      </c>
    </row>
    <row r="3932" spans="15:61">
      <c r="O3932" s="57"/>
      <c r="P3932" s="57"/>
      <c r="AO3932" s="57"/>
      <c r="BA3932" s="57"/>
      <c r="BF3932" s="6" t="e">
        <f t="shared" si="183"/>
        <v>#NUM!</v>
      </c>
      <c r="BG3932" t="e">
        <f t="shared" si="184"/>
        <v>#NUM!</v>
      </c>
      <c r="BH3932" t="e">
        <f t="shared" si="185"/>
        <v>#NUM!</v>
      </c>
      <c r="BI3932" t="e">
        <f>VLOOKUP(H3932,Sheet2!$A$1:$B$270,2,FALSE)</f>
        <v>#N/A</v>
      </c>
    </row>
    <row r="3933" spans="15:61">
      <c r="O3933" s="57"/>
      <c r="P3933" s="57"/>
      <c r="AP3933" s="57"/>
      <c r="BA3933" s="57"/>
      <c r="BF3933" s="6" t="e">
        <f t="shared" si="183"/>
        <v>#NUM!</v>
      </c>
      <c r="BG3933" t="e">
        <f t="shared" si="184"/>
        <v>#NUM!</v>
      </c>
      <c r="BH3933" t="e">
        <f t="shared" si="185"/>
        <v>#NUM!</v>
      </c>
      <c r="BI3933" t="e">
        <f>VLOOKUP(H3933,Sheet2!$A$1:$B$270,2,FALSE)</f>
        <v>#N/A</v>
      </c>
    </row>
    <row r="3934" spans="15:61">
      <c r="O3934" s="57"/>
      <c r="P3934" s="57"/>
      <c r="AP3934" s="57"/>
      <c r="BA3934" s="57"/>
      <c r="BF3934" s="6" t="e">
        <f t="shared" si="183"/>
        <v>#NUM!</v>
      </c>
      <c r="BG3934" t="e">
        <f t="shared" si="184"/>
        <v>#NUM!</v>
      </c>
      <c r="BH3934" t="e">
        <f t="shared" si="185"/>
        <v>#NUM!</v>
      </c>
      <c r="BI3934" t="e">
        <f>VLOOKUP(H3934,Sheet2!$A$1:$B$270,2,FALSE)</f>
        <v>#N/A</v>
      </c>
    </row>
    <row r="3935" spans="15:61">
      <c r="O3935" s="57"/>
      <c r="P3935" s="57"/>
      <c r="AO3935" s="57"/>
      <c r="AP3935" s="57"/>
      <c r="BA3935" s="57"/>
      <c r="BF3935" s="6" t="e">
        <f t="shared" si="183"/>
        <v>#NUM!</v>
      </c>
      <c r="BG3935" t="e">
        <f t="shared" si="184"/>
        <v>#NUM!</v>
      </c>
      <c r="BH3935" t="e">
        <f t="shared" si="185"/>
        <v>#NUM!</v>
      </c>
      <c r="BI3935" t="e">
        <f>VLOOKUP(H3935,Sheet2!$A$1:$B$270,2,FALSE)</f>
        <v>#N/A</v>
      </c>
    </row>
    <row r="3936" spans="15:61">
      <c r="O3936" s="57"/>
      <c r="P3936" s="57"/>
      <c r="AP3936" s="57"/>
      <c r="BA3936" s="57"/>
      <c r="BF3936" s="6" t="e">
        <f t="shared" si="183"/>
        <v>#NUM!</v>
      </c>
      <c r="BG3936" t="e">
        <f t="shared" si="184"/>
        <v>#NUM!</v>
      </c>
      <c r="BH3936" t="e">
        <f t="shared" si="185"/>
        <v>#NUM!</v>
      </c>
      <c r="BI3936" t="e">
        <f>VLOOKUP(H3936,Sheet2!$A$1:$B$270,2,FALSE)</f>
        <v>#N/A</v>
      </c>
    </row>
    <row r="3937" spans="15:61">
      <c r="O3937" s="57"/>
      <c r="P3937" s="57"/>
      <c r="AP3937" s="57"/>
      <c r="BA3937" s="57"/>
      <c r="BF3937" s="6" t="e">
        <f t="shared" si="183"/>
        <v>#NUM!</v>
      </c>
      <c r="BG3937" t="e">
        <f t="shared" si="184"/>
        <v>#NUM!</v>
      </c>
      <c r="BH3937" t="e">
        <f t="shared" si="185"/>
        <v>#NUM!</v>
      </c>
      <c r="BI3937" t="e">
        <f>VLOOKUP(H3937,Sheet2!$A$1:$B$270,2,FALSE)</f>
        <v>#N/A</v>
      </c>
    </row>
    <row r="3938" spans="15:61">
      <c r="O3938" s="57"/>
      <c r="P3938" s="57"/>
      <c r="AP3938" s="57"/>
      <c r="BA3938" s="57"/>
      <c r="BF3938" s="6" t="e">
        <f t="shared" si="183"/>
        <v>#NUM!</v>
      </c>
      <c r="BG3938" t="e">
        <f t="shared" si="184"/>
        <v>#NUM!</v>
      </c>
      <c r="BH3938" t="e">
        <f t="shared" si="185"/>
        <v>#NUM!</v>
      </c>
      <c r="BI3938" t="e">
        <f>VLOOKUP(H3938,Sheet2!$A$1:$B$270,2,FALSE)</f>
        <v>#N/A</v>
      </c>
    </row>
    <row r="3939" spans="15:61">
      <c r="O3939" s="57"/>
      <c r="P3939" s="57"/>
      <c r="AP3939" s="57"/>
      <c r="BA3939" s="57"/>
      <c r="BF3939" s="6" t="e">
        <f t="shared" si="183"/>
        <v>#NUM!</v>
      </c>
      <c r="BG3939" t="e">
        <f t="shared" si="184"/>
        <v>#NUM!</v>
      </c>
      <c r="BH3939" t="e">
        <f t="shared" si="185"/>
        <v>#NUM!</v>
      </c>
      <c r="BI3939" t="e">
        <f>VLOOKUP(H3939,Sheet2!$A$1:$B$270,2,FALSE)</f>
        <v>#N/A</v>
      </c>
    </row>
    <row r="3940" spans="15:61">
      <c r="O3940" s="57"/>
      <c r="P3940" s="57"/>
      <c r="AO3940" s="57"/>
      <c r="AP3940" s="57"/>
      <c r="BA3940" s="57"/>
      <c r="BF3940" s="6" t="e">
        <f t="shared" si="183"/>
        <v>#NUM!</v>
      </c>
      <c r="BG3940" t="e">
        <f t="shared" si="184"/>
        <v>#NUM!</v>
      </c>
      <c r="BH3940" t="e">
        <f t="shared" si="185"/>
        <v>#NUM!</v>
      </c>
      <c r="BI3940" t="e">
        <f>VLOOKUP(H3940,Sheet2!$A$1:$B$270,2,FALSE)</f>
        <v>#N/A</v>
      </c>
    </row>
    <row r="3941" spans="15:61">
      <c r="O3941" s="57"/>
      <c r="P3941" s="57"/>
      <c r="AP3941" s="57"/>
      <c r="BA3941" s="57"/>
      <c r="BF3941" s="6" t="e">
        <f t="shared" si="183"/>
        <v>#NUM!</v>
      </c>
      <c r="BG3941" t="e">
        <f t="shared" si="184"/>
        <v>#NUM!</v>
      </c>
      <c r="BH3941" t="e">
        <f t="shared" si="185"/>
        <v>#NUM!</v>
      </c>
      <c r="BI3941" t="e">
        <f>VLOOKUP(H3941,Sheet2!$A$1:$B$270,2,FALSE)</f>
        <v>#N/A</v>
      </c>
    </row>
    <row r="3942" spans="15:61">
      <c r="O3942" s="57"/>
      <c r="P3942" s="57"/>
      <c r="AO3942" s="57"/>
      <c r="AP3942" s="57"/>
      <c r="BA3942" s="57"/>
      <c r="BF3942" s="6" t="e">
        <f t="shared" si="183"/>
        <v>#NUM!</v>
      </c>
      <c r="BG3942" t="e">
        <f t="shared" si="184"/>
        <v>#NUM!</v>
      </c>
      <c r="BH3942" t="e">
        <f t="shared" si="185"/>
        <v>#NUM!</v>
      </c>
      <c r="BI3942" t="e">
        <f>VLOOKUP(H3942,Sheet2!$A$1:$B$270,2,FALSE)</f>
        <v>#N/A</v>
      </c>
    </row>
    <row r="3943" spans="15:61">
      <c r="O3943" s="57"/>
      <c r="P3943" s="57"/>
      <c r="BA3943" s="57"/>
      <c r="BF3943" s="6" t="e">
        <f t="shared" si="183"/>
        <v>#NUM!</v>
      </c>
      <c r="BG3943" t="e">
        <f t="shared" si="184"/>
        <v>#NUM!</v>
      </c>
      <c r="BH3943" t="e">
        <f t="shared" si="185"/>
        <v>#NUM!</v>
      </c>
      <c r="BI3943" t="e">
        <f>VLOOKUP(H3943,Sheet2!$A$1:$B$270,2,FALSE)</f>
        <v>#N/A</v>
      </c>
    </row>
    <row r="3944" spans="15:61">
      <c r="O3944" s="57"/>
      <c r="P3944" s="57"/>
      <c r="BA3944" s="57"/>
      <c r="BF3944" s="6" t="e">
        <f t="shared" si="183"/>
        <v>#NUM!</v>
      </c>
      <c r="BG3944" t="e">
        <f t="shared" si="184"/>
        <v>#NUM!</v>
      </c>
      <c r="BH3944" t="e">
        <f t="shared" si="185"/>
        <v>#NUM!</v>
      </c>
      <c r="BI3944" t="e">
        <f>VLOOKUP(H3944,Sheet2!$A$1:$B$270,2,FALSE)</f>
        <v>#N/A</v>
      </c>
    </row>
    <row r="3945" spans="15:61">
      <c r="O3945" s="57"/>
      <c r="P3945" s="57"/>
      <c r="AO3945" s="57"/>
      <c r="BF3945" s="6" t="e">
        <f t="shared" si="183"/>
        <v>#NUM!</v>
      </c>
      <c r="BG3945" t="e">
        <f t="shared" si="184"/>
        <v>#NUM!</v>
      </c>
      <c r="BH3945" t="e">
        <f t="shared" si="185"/>
        <v>#NUM!</v>
      </c>
      <c r="BI3945" t="e">
        <f>VLOOKUP(H3945,Sheet2!$A$1:$B$270,2,FALSE)</f>
        <v>#N/A</v>
      </c>
    </row>
    <row r="3946" spans="15:61">
      <c r="O3946" s="57"/>
      <c r="P3946" s="57"/>
      <c r="AO3946" s="57"/>
      <c r="BA3946" s="57"/>
      <c r="BF3946" s="6" t="e">
        <f t="shared" si="183"/>
        <v>#NUM!</v>
      </c>
      <c r="BG3946" t="e">
        <f t="shared" si="184"/>
        <v>#NUM!</v>
      </c>
      <c r="BH3946" t="e">
        <f t="shared" si="185"/>
        <v>#NUM!</v>
      </c>
      <c r="BI3946" t="e">
        <f>VLOOKUP(H3946,Sheet2!$A$1:$B$270,2,FALSE)</f>
        <v>#N/A</v>
      </c>
    </row>
    <row r="3947" spans="15:61">
      <c r="O3947" s="57"/>
      <c r="P3947" s="57"/>
      <c r="BA3947" s="57"/>
      <c r="BF3947" s="6" t="e">
        <f t="shared" si="183"/>
        <v>#NUM!</v>
      </c>
      <c r="BG3947" t="e">
        <f t="shared" si="184"/>
        <v>#NUM!</v>
      </c>
      <c r="BH3947" t="e">
        <f t="shared" si="185"/>
        <v>#NUM!</v>
      </c>
      <c r="BI3947" t="e">
        <f>VLOOKUP(H3947,Sheet2!$A$1:$B$270,2,FALSE)</f>
        <v>#N/A</v>
      </c>
    </row>
    <row r="3948" spans="15:61">
      <c r="O3948" s="57"/>
      <c r="P3948" s="57"/>
      <c r="AP3948" s="57"/>
      <c r="BA3948" s="57"/>
      <c r="BF3948" s="6" t="e">
        <f t="shared" si="183"/>
        <v>#NUM!</v>
      </c>
      <c r="BG3948" t="e">
        <f t="shared" si="184"/>
        <v>#NUM!</v>
      </c>
      <c r="BH3948" t="e">
        <f t="shared" si="185"/>
        <v>#NUM!</v>
      </c>
      <c r="BI3948" t="e">
        <f>VLOOKUP(H3948,Sheet2!$A$1:$B$270,2,FALSE)</f>
        <v>#N/A</v>
      </c>
    </row>
    <row r="3949" spans="15:61">
      <c r="O3949" s="57"/>
      <c r="P3949" s="57"/>
      <c r="AP3949" s="57"/>
      <c r="BA3949" s="57"/>
      <c r="BF3949" s="6" t="e">
        <f t="shared" si="183"/>
        <v>#NUM!</v>
      </c>
      <c r="BG3949" t="e">
        <f t="shared" si="184"/>
        <v>#NUM!</v>
      </c>
      <c r="BH3949" t="e">
        <f t="shared" si="185"/>
        <v>#NUM!</v>
      </c>
      <c r="BI3949" t="e">
        <f>VLOOKUP(H3949,Sheet2!$A$1:$B$270,2,FALSE)</f>
        <v>#N/A</v>
      </c>
    </row>
    <row r="3950" spans="15:61">
      <c r="O3950" s="57"/>
      <c r="P3950" s="57"/>
      <c r="BA3950" s="57"/>
      <c r="BF3950" s="6" t="e">
        <f t="shared" si="183"/>
        <v>#NUM!</v>
      </c>
      <c r="BG3950" t="e">
        <f t="shared" si="184"/>
        <v>#NUM!</v>
      </c>
      <c r="BH3950" t="e">
        <f t="shared" si="185"/>
        <v>#NUM!</v>
      </c>
      <c r="BI3950" t="e">
        <f>VLOOKUP(H3950,Sheet2!$A$1:$B$270,2,FALSE)</f>
        <v>#N/A</v>
      </c>
    </row>
    <row r="3951" spans="15:61">
      <c r="O3951" s="57"/>
      <c r="P3951" s="57"/>
      <c r="AO3951" s="57"/>
      <c r="AP3951" s="57"/>
      <c r="BA3951" s="57"/>
      <c r="BF3951" s="6" t="e">
        <f t="shared" si="183"/>
        <v>#NUM!</v>
      </c>
      <c r="BG3951" t="e">
        <f t="shared" si="184"/>
        <v>#NUM!</v>
      </c>
      <c r="BH3951" t="e">
        <f t="shared" si="185"/>
        <v>#NUM!</v>
      </c>
      <c r="BI3951" t="e">
        <f>VLOOKUP(H3951,Sheet2!$A$1:$B$270,2,FALSE)</f>
        <v>#N/A</v>
      </c>
    </row>
    <row r="3952" spans="15:61">
      <c r="O3952" s="57"/>
      <c r="P3952" s="57"/>
      <c r="BA3952" s="57"/>
      <c r="BF3952" s="6" t="e">
        <f t="shared" si="183"/>
        <v>#NUM!</v>
      </c>
      <c r="BG3952" t="e">
        <f t="shared" si="184"/>
        <v>#NUM!</v>
      </c>
      <c r="BH3952" t="e">
        <f t="shared" si="185"/>
        <v>#NUM!</v>
      </c>
      <c r="BI3952" t="e">
        <f>VLOOKUP(H3952,Sheet2!$A$1:$B$270,2,FALSE)</f>
        <v>#N/A</v>
      </c>
    </row>
    <row r="3953" spans="15:61">
      <c r="O3953" s="57"/>
      <c r="P3953" s="57"/>
      <c r="AP3953" s="57"/>
      <c r="BA3953" s="57"/>
      <c r="BF3953" s="6" t="e">
        <f t="shared" si="183"/>
        <v>#NUM!</v>
      </c>
      <c r="BG3953" t="e">
        <f t="shared" si="184"/>
        <v>#NUM!</v>
      </c>
      <c r="BH3953" t="e">
        <f t="shared" si="185"/>
        <v>#NUM!</v>
      </c>
      <c r="BI3953" t="e">
        <f>VLOOKUP(H3953,Sheet2!$A$1:$B$270,2,FALSE)</f>
        <v>#N/A</v>
      </c>
    </row>
    <row r="3954" spans="15:61">
      <c r="O3954" s="57"/>
      <c r="P3954" s="57"/>
      <c r="AP3954" s="57"/>
      <c r="BA3954" s="57"/>
      <c r="BF3954" s="6" t="e">
        <f t="shared" si="183"/>
        <v>#NUM!</v>
      </c>
      <c r="BG3954" t="e">
        <f t="shared" si="184"/>
        <v>#NUM!</v>
      </c>
      <c r="BH3954" t="e">
        <f t="shared" si="185"/>
        <v>#NUM!</v>
      </c>
      <c r="BI3954" t="e">
        <f>VLOOKUP(H3954,Sheet2!$A$1:$B$270,2,FALSE)</f>
        <v>#N/A</v>
      </c>
    </row>
    <row r="3955" spans="15:61">
      <c r="O3955" s="57"/>
      <c r="P3955" s="57"/>
      <c r="AP3955" s="57"/>
      <c r="BA3955" s="57"/>
      <c r="BF3955" s="6" t="e">
        <f t="shared" si="183"/>
        <v>#NUM!</v>
      </c>
      <c r="BG3955" t="e">
        <f t="shared" si="184"/>
        <v>#NUM!</v>
      </c>
      <c r="BH3955" t="e">
        <f t="shared" si="185"/>
        <v>#NUM!</v>
      </c>
      <c r="BI3955" t="e">
        <f>VLOOKUP(H3955,Sheet2!$A$1:$B$270,2,FALSE)</f>
        <v>#N/A</v>
      </c>
    </row>
    <row r="3956" spans="15:61">
      <c r="O3956" s="57"/>
      <c r="P3956" s="57"/>
      <c r="AP3956" s="57"/>
      <c r="BA3956" s="57"/>
      <c r="BF3956" s="6" t="e">
        <f t="shared" si="183"/>
        <v>#NUM!</v>
      </c>
      <c r="BG3956" t="e">
        <f t="shared" si="184"/>
        <v>#NUM!</v>
      </c>
      <c r="BH3956" t="e">
        <f t="shared" si="185"/>
        <v>#NUM!</v>
      </c>
      <c r="BI3956" t="e">
        <f>VLOOKUP(H3956,Sheet2!$A$1:$B$270,2,FALSE)</f>
        <v>#N/A</v>
      </c>
    </row>
    <row r="3957" spans="15:61">
      <c r="O3957" s="57"/>
      <c r="P3957" s="57"/>
      <c r="AP3957" s="57"/>
      <c r="BA3957" s="57"/>
      <c r="BF3957" s="6" t="e">
        <f t="shared" si="183"/>
        <v>#NUM!</v>
      </c>
      <c r="BG3957" t="e">
        <f t="shared" si="184"/>
        <v>#NUM!</v>
      </c>
      <c r="BH3957" t="e">
        <f t="shared" si="185"/>
        <v>#NUM!</v>
      </c>
      <c r="BI3957" t="e">
        <f>VLOOKUP(H3957,Sheet2!$A$1:$B$270,2,FALSE)</f>
        <v>#N/A</v>
      </c>
    </row>
    <row r="3958" spans="15:61">
      <c r="O3958" s="57"/>
      <c r="P3958" s="57"/>
      <c r="AO3958" s="57"/>
      <c r="AP3958" s="57"/>
      <c r="BA3958" s="57"/>
      <c r="BF3958" s="6" t="e">
        <f t="shared" si="183"/>
        <v>#NUM!</v>
      </c>
      <c r="BG3958" t="e">
        <f t="shared" si="184"/>
        <v>#NUM!</v>
      </c>
      <c r="BH3958" t="e">
        <f t="shared" si="185"/>
        <v>#NUM!</v>
      </c>
      <c r="BI3958" t="e">
        <f>VLOOKUP(H3958,Sheet2!$A$1:$B$270,2,FALSE)</f>
        <v>#N/A</v>
      </c>
    </row>
    <row r="3959" spans="15:61">
      <c r="O3959" s="57"/>
      <c r="P3959" s="57"/>
      <c r="AO3959" s="57"/>
      <c r="AP3959" s="57"/>
      <c r="BA3959" s="57"/>
      <c r="BF3959" s="6" t="e">
        <f t="shared" si="183"/>
        <v>#NUM!</v>
      </c>
      <c r="BG3959" t="e">
        <f t="shared" si="184"/>
        <v>#NUM!</v>
      </c>
      <c r="BH3959" t="e">
        <f t="shared" si="185"/>
        <v>#NUM!</v>
      </c>
      <c r="BI3959" t="e">
        <f>VLOOKUP(H3959,Sheet2!$A$1:$B$270,2,FALSE)</f>
        <v>#N/A</v>
      </c>
    </row>
    <row r="3960" spans="15:61">
      <c r="O3960" s="57"/>
      <c r="P3960" s="57"/>
      <c r="AP3960" s="57"/>
      <c r="BA3960" s="57"/>
      <c r="BF3960" s="6" t="e">
        <f t="shared" si="183"/>
        <v>#NUM!</v>
      </c>
      <c r="BG3960" t="e">
        <f t="shared" si="184"/>
        <v>#NUM!</v>
      </c>
      <c r="BH3960" t="e">
        <f t="shared" si="185"/>
        <v>#NUM!</v>
      </c>
      <c r="BI3960" t="e">
        <f>VLOOKUP(H3960,Sheet2!$A$1:$B$270,2,FALSE)</f>
        <v>#N/A</v>
      </c>
    </row>
    <row r="3961" spans="15:61">
      <c r="O3961" s="57"/>
      <c r="P3961" s="57"/>
      <c r="AO3961" s="57"/>
      <c r="BA3961" s="57"/>
      <c r="BF3961" s="6" t="e">
        <f t="shared" si="183"/>
        <v>#NUM!</v>
      </c>
      <c r="BG3961" t="e">
        <f t="shared" si="184"/>
        <v>#NUM!</v>
      </c>
      <c r="BH3961" t="e">
        <f t="shared" si="185"/>
        <v>#NUM!</v>
      </c>
      <c r="BI3961" t="e">
        <f>VLOOKUP(H3961,Sheet2!$A$1:$B$270,2,FALSE)</f>
        <v>#N/A</v>
      </c>
    </row>
    <row r="3962" spans="15:61">
      <c r="O3962" s="57"/>
      <c r="P3962" s="57"/>
      <c r="AP3962" s="57"/>
      <c r="BA3962" s="57"/>
      <c r="BF3962" s="6" t="e">
        <f t="shared" si="183"/>
        <v>#NUM!</v>
      </c>
      <c r="BG3962" t="e">
        <f t="shared" si="184"/>
        <v>#NUM!</v>
      </c>
      <c r="BH3962" t="e">
        <f t="shared" si="185"/>
        <v>#NUM!</v>
      </c>
      <c r="BI3962" t="e">
        <f>VLOOKUP(H3962,Sheet2!$A$1:$B$270,2,FALSE)</f>
        <v>#N/A</v>
      </c>
    </row>
    <row r="3963" spans="15:61">
      <c r="O3963" s="57"/>
      <c r="P3963" s="57"/>
      <c r="AP3963" s="57"/>
      <c r="BA3963" s="57"/>
      <c r="BF3963" s="6" t="e">
        <f t="shared" si="183"/>
        <v>#NUM!</v>
      </c>
      <c r="BG3963" t="e">
        <f t="shared" si="184"/>
        <v>#NUM!</v>
      </c>
      <c r="BH3963" t="e">
        <f t="shared" si="185"/>
        <v>#NUM!</v>
      </c>
      <c r="BI3963" t="e">
        <f>VLOOKUP(H3963,Sheet2!$A$1:$B$270,2,FALSE)</f>
        <v>#N/A</v>
      </c>
    </row>
    <row r="3964" spans="15:61">
      <c r="O3964" s="57"/>
      <c r="P3964" s="57"/>
      <c r="AP3964" s="57"/>
      <c r="BA3964" s="57"/>
      <c r="BF3964" s="6" t="e">
        <f t="shared" si="183"/>
        <v>#NUM!</v>
      </c>
      <c r="BG3964" t="e">
        <f t="shared" si="184"/>
        <v>#NUM!</v>
      </c>
      <c r="BH3964" t="e">
        <f t="shared" si="185"/>
        <v>#NUM!</v>
      </c>
      <c r="BI3964" t="e">
        <f>VLOOKUP(H3964,Sheet2!$A$1:$B$270,2,FALSE)</f>
        <v>#N/A</v>
      </c>
    </row>
    <row r="3965" spans="15:61">
      <c r="O3965" s="57"/>
      <c r="P3965" s="57"/>
      <c r="AO3965" s="57"/>
      <c r="AP3965" s="57"/>
      <c r="BA3965" s="57"/>
      <c r="BF3965" s="6" t="e">
        <f t="shared" si="183"/>
        <v>#NUM!</v>
      </c>
      <c r="BG3965" t="e">
        <f t="shared" si="184"/>
        <v>#NUM!</v>
      </c>
      <c r="BH3965" t="e">
        <f t="shared" si="185"/>
        <v>#NUM!</v>
      </c>
      <c r="BI3965" t="e">
        <f>VLOOKUP(H3965,Sheet2!$A$1:$B$270,2,FALSE)</f>
        <v>#N/A</v>
      </c>
    </row>
    <row r="3966" spans="15:61">
      <c r="O3966" s="57"/>
      <c r="P3966" s="57"/>
      <c r="BA3966" s="57"/>
      <c r="BF3966" s="6" t="e">
        <f t="shared" si="183"/>
        <v>#NUM!</v>
      </c>
      <c r="BG3966" t="e">
        <f t="shared" si="184"/>
        <v>#NUM!</v>
      </c>
      <c r="BH3966" t="e">
        <f t="shared" si="185"/>
        <v>#NUM!</v>
      </c>
      <c r="BI3966" t="e">
        <f>VLOOKUP(H3966,Sheet2!$A$1:$B$270,2,FALSE)</f>
        <v>#N/A</v>
      </c>
    </row>
    <row r="3967" spans="15:61">
      <c r="O3967" s="57"/>
      <c r="P3967" s="57"/>
      <c r="AP3967" s="57"/>
      <c r="BA3967" s="57"/>
      <c r="BF3967" s="6" t="e">
        <f t="shared" si="183"/>
        <v>#NUM!</v>
      </c>
      <c r="BG3967" t="e">
        <f t="shared" si="184"/>
        <v>#NUM!</v>
      </c>
      <c r="BH3967" t="e">
        <f t="shared" si="185"/>
        <v>#NUM!</v>
      </c>
      <c r="BI3967" t="e">
        <f>VLOOKUP(H3967,Sheet2!$A$1:$B$270,2,FALSE)</f>
        <v>#N/A</v>
      </c>
    </row>
    <row r="3968" spans="15:61">
      <c r="O3968" s="57"/>
      <c r="P3968" s="57"/>
      <c r="BF3968" s="6" t="e">
        <f t="shared" si="183"/>
        <v>#NUM!</v>
      </c>
      <c r="BG3968" t="e">
        <f t="shared" si="184"/>
        <v>#NUM!</v>
      </c>
      <c r="BH3968" t="e">
        <f t="shared" si="185"/>
        <v>#NUM!</v>
      </c>
      <c r="BI3968" t="e">
        <f>VLOOKUP(H3968,Sheet2!$A$1:$B$270,2,FALSE)</f>
        <v>#N/A</v>
      </c>
    </row>
    <row r="3969" spans="15:61">
      <c r="O3969" s="57"/>
      <c r="P3969" s="57"/>
      <c r="AO3969" s="57"/>
      <c r="AP3969" s="57"/>
      <c r="BA3969" s="57"/>
      <c r="BF3969" s="6" t="e">
        <f t="shared" si="183"/>
        <v>#NUM!</v>
      </c>
      <c r="BG3969" t="e">
        <f t="shared" si="184"/>
        <v>#NUM!</v>
      </c>
      <c r="BH3969" t="e">
        <f t="shared" si="185"/>
        <v>#NUM!</v>
      </c>
      <c r="BI3969" t="e">
        <f>VLOOKUP(H3969,Sheet2!$A$1:$B$270,2,FALSE)</f>
        <v>#N/A</v>
      </c>
    </row>
    <row r="3970" spans="15:61">
      <c r="O3970" s="57"/>
      <c r="P3970" s="57"/>
      <c r="AP3970" s="57"/>
      <c r="BA3970" s="57"/>
      <c r="BF3970" s="6" t="e">
        <f t="shared" si="183"/>
        <v>#NUM!</v>
      </c>
      <c r="BG3970" t="e">
        <f t="shared" si="184"/>
        <v>#NUM!</v>
      </c>
      <c r="BH3970" t="e">
        <f t="shared" si="185"/>
        <v>#NUM!</v>
      </c>
      <c r="BI3970" t="e">
        <f>VLOOKUP(H3970,Sheet2!$A$1:$B$270,2,FALSE)</f>
        <v>#N/A</v>
      </c>
    </row>
    <row r="3971" spans="15:61">
      <c r="O3971" s="57"/>
      <c r="P3971" s="57"/>
      <c r="AP3971" s="57"/>
      <c r="BA3971" s="57"/>
      <c r="BF3971" s="6" t="e">
        <f t="shared" ref="BF3971:BF4034" si="186">DATE(BC3971,BD3971,BE3971)</f>
        <v>#NUM!</v>
      </c>
      <c r="BG3971" t="e">
        <f t="shared" ref="BG3971:BG4034" si="187">BF3971-BA3971</f>
        <v>#NUM!</v>
      </c>
      <c r="BH3971" t="e">
        <f t="shared" ref="BH3971:BH4034" si="188">IF(BG3971=1,"COMPLY",IF(BG3971&lt;1,"COMPLY","NOT COMPLY"))</f>
        <v>#NUM!</v>
      </c>
      <c r="BI3971" t="e">
        <f>VLOOKUP(H3971,Sheet2!$A$1:$B$270,2,FALSE)</f>
        <v>#N/A</v>
      </c>
    </row>
    <row r="3972" spans="15:61">
      <c r="O3972" s="57"/>
      <c r="P3972" s="57"/>
      <c r="AO3972" s="57"/>
      <c r="AP3972" s="57"/>
      <c r="BA3972" s="57"/>
      <c r="BF3972" s="6" t="e">
        <f t="shared" si="186"/>
        <v>#NUM!</v>
      </c>
      <c r="BG3972" t="e">
        <f t="shared" si="187"/>
        <v>#NUM!</v>
      </c>
      <c r="BH3972" t="e">
        <f t="shared" si="188"/>
        <v>#NUM!</v>
      </c>
      <c r="BI3972" t="e">
        <f>VLOOKUP(H3972,Sheet2!$A$1:$B$270,2,FALSE)</f>
        <v>#N/A</v>
      </c>
    </row>
    <row r="3973" spans="15:61">
      <c r="O3973" s="57"/>
      <c r="P3973" s="57"/>
      <c r="BA3973" s="57"/>
      <c r="BF3973" s="6" t="e">
        <f t="shared" si="186"/>
        <v>#NUM!</v>
      </c>
      <c r="BG3973" t="e">
        <f t="shared" si="187"/>
        <v>#NUM!</v>
      </c>
      <c r="BH3973" t="e">
        <f t="shared" si="188"/>
        <v>#NUM!</v>
      </c>
      <c r="BI3973" t="e">
        <f>VLOOKUP(H3973,Sheet2!$A$1:$B$270,2,FALSE)</f>
        <v>#N/A</v>
      </c>
    </row>
    <row r="3974" spans="15:61">
      <c r="O3974" s="57"/>
      <c r="P3974" s="57"/>
      <c r="AO3974" s="57"/>
      <c r="AP3974" s="57"/>
      <c r="BA3974" s="57"/>
      <c r="BF3974" s="6" t="e">
        <f t="shared" si="186"/>
        <v>#NUM!</v>
      </c>
      <c r="BG3974" t="e">
        <f t="shared" si="187"/>
        <v>#NUM!</v>
      </c>
      <c r="BH3974" t="e">
        <f t="shared" si="188"/>
        <v>#NUM!</v>
      </c>
      <c r="BI3974" t="e">
        <f>VLOOKUP(H3974,Sheet2!$A$1:$B$270,2,FALSE)</f>
        <v>#N/A</v>
      </c>
    </row>
    <row r="3975" spans="15:61">
      <c r="O3975" s="57"/>
      <c r="P3975" s="57"/>
      <c r="AO3975" s="57"/>
      <c r="AP3975" s="57"/>
      <c r="BA3975" s="57"/>
      <c r="BF3975" s="6" t="e">
        <f t="shared" si="186"/>
        <v>#NUM!</v>
      </c>
      <c r="BG3975" t="e">
        <f t="shared" si="187"/>
        <v>#NUM!</v>
      </c>
      <c r="BH3975" t="e">
        <f t="shared" si="188"/>
        <v>#NUM!</v>
      </c>
      <c r="BI3975" t="e">
        <f>VLOOKUP(H3975,Sheet2!$A$1:$B$270,2,FALSE)</f>
        <v>#N/A</v>
      </c>
    </row>
    <row r="3976" spans="15:61">
      <c r="O3976" s="57"/>
      <c r="P3976" s="57"/>
      <c r="AP3976" s="57"/>
      <c r="BA3976" s="57"/>
      <c r="BF3976" s="6" t="e">
        <f t="shared" si="186"/>
        <v>#NUM!</v>
      </c>
      <c r="BG3976" t="e">
        <f t="shared" si="187"/>
        <v>#NUM!</v>
      </c>
      <c r="BH3976" t="e">
        <f t="shared" si="188"/>
        <v>#NUM!</v>
      </c>
      <c r="BI3976" t="e">
        <f>VLOOKUP(H3976,Sheet2!$A$1:$B$270,2,FALSE)</f>
        <v>#N/A</v>
      </c>
    </row>
    <row r="3977" spans="15:61">
      <c r="O3977" s="57"/>
      <c r="P3977" s="57"/>
      <c r="AO3977" s="57"/>
      <c r="AP3977" s="57"/>
      <c r="BA3977" s="57"/>
      <c r="BF3977" s="6" t="e">
        <f t="shared" si="186"/>
        <v>#NUM!</v>
      </c>
      <c r="BG3977" t="e">
        <f t="shared" si="187"/>
        <v>#NUM!</v>
      </c>
      <c r="BH3977" t="e">
        <f t="shared" si="188"/>
        <v>#NUM!</v>
      </c>
      <c r="BI3977" t="e">
        <f>VLOOKUP(H3977,Sheet2!$A$1:$B$270,2,FALSE)</f>
        <v>#N/A</v>
      </c>
    </row>
    <row r="3978" spans="15:61">
      <c r="O3978" s="57"/>
      <c r="P3978" s="57"/>
      <c r="AP3978" s="57"/>
      <c r="BA3978" s="57"/>
      <c r="BF3978" s="6" t="e">
        <f t="shared" si="186"/>
        <v>#NUM!</v>
      </c>
      <c r="BG3978" t="e">
        <f t="shared" si="187"/>
        <v>#NUM!</v>
      </c>
      <c r="BH3978" t="e">
        <f t="shared" si="188"/>
        <v>#NUM!</v>
      </c>
      <c r="BI3978" t="e">
        <f>VLOOKUP(H3978,Sheet2!$A$1:$B$270,2,FALSE)</f>
        <v>#N/A</v>
      </c>
    </row>
    <row r="3979" spans="15:61">
      <c r="O3979" s="57"/>
      <c r="P3979" s="57"/>
      <c r="AP3979" s="57"/>
      <c r="BA3979" s="57"/>
      <c r="BF3979" s="6" t="e">
        <f t="shared" si="186"/>
        <v>#NUM!</v>
      </c>
      <c r="BG3979" t="e">
        <f t="shared" si="187"/>
        <v>#NUM!</v>
      </c>
      <c r="BH3979" t="e">
        <f t="shared" si="188"/>
        <v>#NUM!</v>
      </c>
      <c r="BI3979" t="e">
        <f>VLOOKUP(H3979,Sheet2!$A$1:$B$270,2,FALSE)</f>
        <v>#N/A</v>
      </c>
    </row>
    <row r="3980" spans="15:61">
      <c r="O3980" s="57"/>
      <c r="P3980" s="57"/>
      <c r="AP3980" s="57"/>
      <c r="BA3980" s="57"/>
      <c r="BF3980" s="6" t="e">
        <f t="shared" si="186"/>
        <v>#NUM!</v>
      </c>
      <c r="BG3980" t="e">
        <f t="shared" si="187"/>
        <v>#NUM!</v>
      </c>
      <c r="BH3980" t="e">
        <f t="shared" si="188"/>
        <v>#NUM!</v>
      </c>
      <c r="BI3980" t="e">
        <f>VLOOKUP(H3980,Sheet2!$A$1:$B$270,2,FALSE)</f>
        <v>#N/A</v>
      </c>
    </row>
    <row r="3981" spans="15:61">
      <c r="O3981" s="57"/>
      <c r="P3981" s="57"/>
      <c r="AP3981" s="57"/>
      <c r="BA3981" s="57"/>
      <c r="BF3981" s="6" t="e">
        <f t="shared" si="186"/>
        <v>#NUM!</v>
      </c>
      <c r="BG3981" t="e">
        <f t="shared" si="187"/>
        <v>#NUM!</v>
      </c>
      <c r="BH3981" t="e">
        <f t="shared" si="188"/>
        <v>#NUM!</v>
      </c>
      <c r="BI3981" t="e">
        <f>VLOOKUP(H3981,Sheet2!$A$1:$B$270,2,FALSE)</f>
        <v>#N/A</v>
      </c>
    </row>
    <row r="3982" spans="15:61">
      <c r="O3982" s="57"/>
      <c r="P3982" s="57"/>
      <c r="AP3982" s="57"/>
      <c r="BA3982" s="57"/>
      <c r="BF3982" s="6" t="e">
        <f t="shared" si="186"/>
        <v>#NUM!</v>
      </c>
      <c r="BG3982" t="e">
        <f t="shared" si="187"/>
        <v>#NUM!</v>
      </c>
      <c r="BH3982" t="e">
        <f t="shared" si="188"/>
        <v>#NUM!</v>
      </c>
      <c r="BI3982" t="e">
        <f>VLOOKUP(H3982,Sheet2!$A$1:$B$270,2,FALSE)</f>
        <v>#N/A</v>
      </c>
    </row>
    <row r="3983" spans="15:61">
      <c r="O3983" s="57"/>
      <c r="P3983" s="57"/>
      <c r="AO3983" s="57"/>
      <c r="AP3983" s="57"/>
      <c r="BA3983" s="57"/>
      <c r="BF3983" s="6" t="e">
        <f t="shared" si="186"/>
        <v>#NUM!</v>
      </c>
      <c r="BG3983" t="e">
        <f t="shared" si="187"/>
        <v>#NUM!</v>
      </c>
      <c r="BH3983" t="e">
        <f t="shared" si="188"/>
        <v>#NUM!</v>
      </c>
      <c r="BI3983" t="e">
        <f>VLOOKUP(H3983,Sheet2!$A$1:$B$270,2,FALSE)</f>
        <v>#N/A</v>
      </c>
    </row>
    <row r="3984" spans="15:61">
      <c r="O3984" s="57"/>
      <c r="P3984" s="57"/>
      <c r="AP3984" s="57"/>
      <c r="BA3984" s="57"/>
      <c r="BF3984" s="6" t="e">
        <f t="shared" si="186"/>
        <v>#NUM!</v>
      </c>
      <c r="BG3984" t="e">
        <f t="shared" si="187"/>
        <v>#NUM!</v>
      </c>
      <c r="BH3984" t="e">
        <f t="shared" si="188"/>
        <v>#NUM!</v>
      </c>
      <c r="BI3984" t="e">
        <f>VLOOKUP(H3984,Sheet2!$A$1:$B$270,2,FALSE)</f>
        <v>#N/A</v>
      </c>
    </row>
    <row r="3985" spans="15:61">
      <c r="O3985" s="57"/>
      <c r="P3985" s="57"/>
      <c r="AP3985" s="57"/>
      <c r="BA3985" s="57"/>
      <c r="BF3985" s="6" t="e">
        <f t="shared" si="186"/>
        <v>#NUM!</v>
      </c>
      <c r="BG3985" t="e">
        <f t="shared" si="187"/>
        <v>#NUM!</v>
      </c>
      <c r="BH3985" t="e">
        <f t="shared" si="188"/>
        <v>#NUM!</v>
      </c>
      <c r="BI3985" t="e">
        <f>VLOOKUP(H3985,Sheet2!$A$1:$B$270,2,FALSE)</f>
        <v>#N/A</v>
      </c>
    </row>
    <row r="3986" spans="15:61">
      <c r="O3986" s="57"/>
      <c r="P3986" s="57"/>
      <c r="AP3986" s="57"/>
      <c r="BA3986" s="57"/>
      <c r="BF3986" s="6" t="e">
        <f t="shared" si="186"/>
        <v>#NUM!</v>
      </c>
      <c r="BG3986" t="e">
        <f t="shared" si="187"/>
        <v>#NUM!</v>
      </c>
      <c r="BH3986" t="e">
        <f t="shared" si="188"/>
        <v>#NUM!</v>
      </c>
      <c r="BI3986" t="e">
        <f>VLOOKUP(H3986,Sheet2!$A$1:$B$270,2,FALSE)</f>
        <v>#N/A</v>
      </c>
    </row>
    <row r="3987" spans="15:61">
      <c r="O3987" s="57"/>
      <c r="P3987" s="57"/>
      <c r="AO3987" s="57"/>
      <c r="AP3987" s="57"/>
      <c r="BA3987" s="57"/>
      <c r="BF3987" s="6" t="e">
        <f t="shared" si="186"/>
        <v>#NUM!</v>
      </c>
      <c r="BG3987" t="e">
        <f t="shared" si="187"/>
        <v>#NUM!</v>
      </c>
      <c r="BH3987" t="e">
        <f t="shared" si="188"/>
        <v>#NUM!</v>
      </c>
      <c r="BI3987" t="e">
        <f>VLOOKUP(H3987,Sheet2!$A$1:$B$270,2,FALSE)</f>
        <v>#N/A</v>
      </c>
    </row>
    <row r="3988" spans="15:61">
      <c r="O3988" s="57"/>
      <c r="P3988" s="57"/>
      <c r="AO3988" s="57"/>
      <c r="AP3988" s="57"/>
      <c r="BA3988" s="57"/>
      <c r="BF3988" s="6" t="e">
        <f t="shared" si="186"/>
        <v>#NUM!</v>
      </c>
      <c r="BG3988" t="e">
        <f t="shared" si="187"/>
        <v>#NUM!</v>
      </c>
      <c r="BH3988" t="e">
        <f t="shared" si="188"/>
        <v>#NUM!</v>
      </c>
      <c r="BI3988" t="e">
        <f>VLOOKUP(H3988,Sheet2!$A$1:$B$270,2,FALSE)</f>
        <v>#N/A</v>
      </c>
    </row>
    <row r="3989" spans="15:61">
      <c r="O3989" s="57"/>
      <c r="P3989" s="57"/>
      <c r="AP3989" s="57"/>
      <c r="BA3989" s="57"/>
      <c r="BF3989" s="6" t="e">
        <f t="shared" si="186"/>
        <v>#NUM!</v>
      </c>
      <c r="BG3989" t="e">
        <f t="shared" si="187"/>
        <v>#NUM!</v>
      </c>
      <c r="BH3989" t="e">
        <f t="shared" si="188"/>
        <v>#NUM!</v>
      </c>
      <c r="BI3989" t="e">
        <f>VLOOKUP(H3989,Sheet2!$A$1:$B$270,2,FALSE)</f>
        <v>#N/A</v>
      </c>
    </row>
    <row r="3990" spans="15:61">
      <c r="O3990" s="57"/>
      <c r="P3990" s="57"/>
      <c r="AP3990" s="57"/>
      <c r="BA3990" s="57"/>
      <c r="BF3990" s="6" t="e">
        <f t="shared" si="186"/>
        <v>#NUM!</v>
      </c>
      <c r="BG3990" t="e">
        <f t="shared" si="187"/>
        <v>#NUM!</v>
      </c>
      <c r="BH3990" t="e">
        <f t="shared" si="188"/>
        <v>#NUM!</v>
      </c>
      <c r="BI3990" t="e">
        <f>VLOOKUP(H3990,Sheet2!$A$1:$B$270,2,FALSE)</f>
        <v>#N/A</v>
      </c>
    </row>
    <row r="3991" spans="15:61">
      <c r="O3991" s="57"/>
      <c r="P3991" s="57"/>
      <c r="AP3991" s="57"/>
      <c r="BA3991" s="57"/>
      <c r="BF3991" s="6" t="e">
        <f t="shared" si="186"/>
        <v>#NUM!</v>
      </c>
      <c r="BG3991" t="e">
        <f t="shared" si="187"/>
        <v>#NUM!</v>
      </c>
      <c r="BH3991" t="e">
        <f t="shared" si="188"/>
        <v>#NUM!</v>
      </c>
      <c r="BI3991" t="e">
        <f>VLOOKUP(H3991,Sheet2!$A$1:$B$270,2,FALSE)</f>
        <v>#N/A</v>
      </c>
    </row>
    <row r="3992" spans="15:61">
      <c r="O3992" s="57"/>
      <c r="P3992" s="57"/>
      <c r="AO3992" s="57"/>
      <c r="AP3992" s="57"/>
      <c r="BA3992" s="57"/>
      <c r="BF3992" s="6" t="e">
        <f t="shared" si="186"/>
        <v>#NUM!</v>
      </c>
      <c r="BG3992" t="e">
        <f t="shared" si="187"/>
        <v>#NUM!</v>
      </c>
      <c r="BH3992" t="e">
        <f t="shared" si="188"/>
        <v>#NUM!</v>
      </c>
      <c r="BI3992" t="e">
        <f>VLOOKUP(H3992,Sheet2!$A$1:$B$270,2,FALSE)</f>
        <v>#N/A</v>
      </c>
    </row>
    <row r="3993" spans="15:61">
      <c r="O3993" s="57"/>
      <c r="P3993" s="57"/>
      <c r="BA3993" s="57"/>
      <c r="BF3993" s="6" t="e">
        <f t="shared" si="186"/>
        <v>#NUM!</v>
      </c>
      <c r="BG3993" t="e">
        <f t="shared" si="187"/>
        <v>#NUM!</v>
      </c>
      <c r="BH3993" t="e">
        <f t="shared" si="188"/>
        <v>#NUM!</v>
      </c>
      <c r="BI3993" t="e">
        <f>VLOOKUP(H3993,Sheet2!$A$1:$B$270,2,FALSE)</f>
        <v>#N/A</v>
      </c>
    </row>
    <row r="3994" spans="15:61">
      <c r="O3994" s="57"/>
      <c r="P3994" s="57"/>
      <c r="BA3994" s="57"/>
      <c r="BF3994" s="6" t="e">
        <f t="shared" si="186"/>
        <v>#NUM!</v>
      </c>
      <c r="BG3994" t="e">
        <f t="shared" si="187"/>
        <v>#NUM!</v>
      </c>
      <c r="BH3994" t="e">
        <f t="shared" si="188"/>
        <v>#NUM!</v>
      </c>
      <c r="BI3994" t="e">
        <f>VLOOKUP(H3994,Sheet2!$A$1:$B$270,2,FALSE)</f>
        <v>#N/A</v>
      </c>
    </row>
    <row r="3995" spans="15:61">
      <c r="O3995" s="57"/>
      <c r="P3995" s="57"/>
      <c r="AP3995" s="57"/>
      <c r="BA3995" s="57"/>
      <c r="BF3995" s="6" t="e">
        <f t="shared" si="186"/>
        <v>#NUM!</v>
      </c>
      <c r="BG3995" t="e">
        <f t="shared" si="187"/>
        <v>#NUM!</v>
      </c>
      <c r="BH3995" t="e">
        <f t="shared" si="188"/>
        <v>#NUM!</v>
      </c>
      <c r="BI3995" t="e">
        <f>VLOOKUP(H3995,Sheet2!$A$1:$B$270,2,FALSE)</f>
        <v>#N/A</v>
      </c>
    </row>
    <row r="3996" spans="15:61">
      <c r="O3996" s="57"/>
      <c r="P3996" s="57"/>
      <c r="AO3996" s="57"/>
      <c r="AP3996" s="57"/>
      <c r="BA3996" s="57"/>
      <c r="BF3996" s="6" t="e">
        <f t="shared" si="186"/>
        <v>#NUM!</v>
      </c>
      <c r="BG3996" t="e">
        <f t="shared" si="187"/>
        <v>#NUM!</v>
      </c>
      <c r="BH3996" t="e">
        <f t="shared" si="188"/>
        <v>#NUM!</v>
      </c>
      <c r="BI3996" t="e">
        <f>VLOOKUP(H3996,Sheet2!$A$1:$B$270,2,FALSE)</f>
        <v>#N/A</v>
      </c>
    </row>
    <row r="3997" spans="15:61">
      <c r="O3997" s="57"/>
      <c r="P3997" s="57"/>
      <c r="AO3997" s="57"/>
      <c r="AP3997" s="57"/>
      <c r="BA3997" s="57"/>
      <c r="BF3997" s="6" t="e">
        <f t="shared" si="186"/>
        <v>#NUM!</v>
      </c>
      <c r="BG3997" t="e">
        <f t="shared" si="187"/>
        <v>#NUM!</v>
      </c>
      <c r="BH3997" t="e">
        <f t="shared" si="188"/>
        <v>#NUM!</v>
      </c>
      <c r="BI3997" t="e">
        <f>VLOOKUP(H3997,Sheet2!$A$1:$B$270,2,FALSE)</f>
        <v>#N/A</v>
      </c>
    </row>
    <row r="3998" spans="15:61">
      <c r="O3998" s="57"/>
      <c r="P3998" s="57"/>
      <c r="AP3998" s="57"/>
      <c r="BA3998" s="57"/>
      <c r="BF3998" s="6" t="e">
        <f t="shared" si="186"/>
        <v>#NUM!</v>
      </c>
      <c r="BG3998" t="e">
        <f t="shared" si="187"/>
        <v>#NUM!</v>
      </c>
      <c r="BH3998" t="e">
        <f t="shared" si="188"/>
        <v>#NUM!</v>
      </c>
      <c r="BI3998" t="e">
        <f>VLOOKUP(H3998,Sheet2!$A$1:$B$270,2,FALSE)</f>
        <v>#N/A</v>
      </c>
    </row>
    <row r="3999" spans="15:61">
      <c r="O3999" s="57"/>
      <c r="P3999" s="57"/>
      <c r="AP3999" s="57"/>
      <c r="BA3999" s="57"/>
      <c r="BF3999" s="6" t="e">
        <f t="shared" si="186"/>
        <v>#NUM!</v>
      </c>
      <c r="BG3999" t="e">
        <f t="shared" si="187"/>
        <v>#NUM!</v>
      </c>
      <c r="BH3999" t="e">
        <f t="shared" si="188"/>
        <v>#NUM!</v>
      </c>
      <c r="BI3999" t="e">
        <f>VLOOKUP(H3999,Sheet2!$A$1:$B$270,2,FALSE)</f>
        <v>#N/A</v>
      </c>
    </row>
    <row r="4000" spans="15:61">
      <c r="O4000" s="57"/>
      <c r="P4000" s="57"/>
      <c r="AO4000" s="57"/>
      <c r="AP4000" s="57"/>
      <c r="BA4000" s="57"/>
      <c r="BF4000" s="6" t="e">
        <f t="shared" si="186"/>
        <v>#NUM!</v>
      </c>
      <c r="BG4000" t="e">
        <f t="shared" si="187"/>
        <v>#NUM!</v>
      </c>
      <c r="BH4000" t="e">
        <f t="shared" si="188"/>
        <v>#NUM!</v>
      </c>
      <c r="BI4000" t="e">
        <f>VLOOKUP(H4000,Sheet2!$A$1:$B$270,2,FALSE)</f>
        <v>#N/A</v>
      </c>
    </row>
    <row r="4001" spans="15:61">
      <c r="O4001" s="57"/>
      <c r="P4001" s="57"/>
      <c r="AP4001" s="57"/>
      <c r="BA4001" s="57"/>
      <c r="BF4001" s="6" t="e">
        <f t="shared" si="186"/>
        <v>#NUM!</v>
      </c>
      <c r="BG4001" t="e">
        <f t="shared" si="187"/>
        <v>#NUM!</v>
      </c>
      <c r="BH4001" t="e">
        <f t="shared" si="188"/>
        <v>#NUM!</v>
      </c>
      <c r="BI4001" t="e">
        <f>VLOOKUP(H4001,Sheet2!$A$1:$B$270,2,FALSE)</f>
        <v>#N/A</v>
      </c>
    </row>
    <row r="4002" spans="15:61">
      <c r="O4002" s="57"/>
      <c r="P4002" s="57"/>
      <c r="AO4002" s="57"/>
      <c r="BF4002" s="6" t="e">
        <f t="shared" si="186"/>
        <v>#NUM!</v>
      </c>
      <c r="BG4002" t="e">
        <f t="shared" si="187"/>
        <v>#NUM!</v>
      </c>
      <c r="BH4002" t="e">
        <f t="shared" si="188"/>
        <v>#NUM!</v>
      </c>
      <c r="BI4002" t="e">
        <f>VLOOKUP(H4002,Sheet2!$A$1:$B$270,2,FALSE)</f>
        <v>#N/A</v>
      </c>
    </row>
    <row r="4003" spans="15:61">
      <c r="O4003" s="57"/>
      <c r="P4003" s="57"/>
      <c r="AP4003" s="57"/>
      <c r="BA4003" s="57"/>
      <c r="BF4003" s="6" t="e">
        <f t="shared" si="186"/>
        <v>#NUM!</v>
      </c>
      <c r="BG4003" t="e">
        <f t="shared" si="187"/>
        <v>#NUM!</v>
      </c>
      <c r="BH4003" t="e">
        <f t="shared" si="188"/>
        <v>#NUM!</v>
      </c>
      <c r="BI4003" t="e">
        <f>VLOOKUP(H4003,Sheet2!$A$1:$B$270,2,FALSE)</f>
        <v>#N/A</v>
      </c>
    </row>
    <row r="4004" spans="15:61">
      <c r="O4004" s="57"/>
      <c r="P4004" s="57"/>
      <c r="AP4004" s="57"/>
      <c r="BA4004" s="57"/>
      <c r="BF4004" s="6" t="e">
        <f t="shared" si="186"/>
        <v>#NUM!</v>
      </c>
      <c r="BG4004" t="e">
        <f t="shared" si="187"/>
        <v>#NUM!</v>
      </c>
      <c r="BH4004" t="e">
        <f t="shared" si="188"/>
        <v>#NUM!</v>
      </c>
      <c r="BI4004" t="e">
        <f>VLOOKUP(H4004,Sheet2!$A$1:$B$270,2,FALSE)</f>
        <v>#N/A</v>
      </c>
    </row>
    <row r="4005" spans="15:61">
      <c r="O4005" s="57"/>
      <c r="P4005" s="57"/>
      <c r="AP4005" s="57"/>
      <c r="BA4005" s="57"/>
      <c r="BF4005" s="6" t="e">
        <f t="shared" si="186"/>
        <v>#NUM!</v>
      </c>
      <c r="BG4005" t="e">
        <f t="shared" si="187"/>
        <v>#NUM!</v>
      </c>
      <c r="BH4005" t="e">
        <f t="shared" si="188"/>
        <v>#NUM!</v>
      </c>
      <c r="BI4005" t="e">
        <f>VLOOKUP(H4005,Sheet2!$A$1:$B$270,2,FALSE)</f>
        <v>#N/A</v>
      </c>
    </row>
    <row r="4006" spans="15:61">
      <c r="O4006" s="57"/>
      <c r="P4006" s="57"/>
      <c r="AO4006" s="57"/>
      <c r="AP4006" s="57"/>
      <c r="BA4006" s="57"/>
      <c r="BF4006" s="6" t="e">
        <f t="shared" si="186"/>
        <v>#NUM!</v>
      </c>
      <c r="BG4006" t="e">
        <f t="shared" si="187"/>
        <v>#NUM!</v>
      </c>
      <c r="BH4006" t="e">
        <f t="shared" si="188"/>
        <v>#NUM!</v>
      </c>
      <c r="BI4006" t="e">
        <f>VLOOKUP(H4006,Sheet2!$A$1:$B$270,2,FALSE)</f>
        <v>#N/A</v>
      </c>
    </row>
    <row r="4007" spans="15:61">
      <c r="O4007" s="57"/>
      <c r="P4007" s="57"/>
      <c r="AO4007" s="57"/>
      <c r="AP4007" s="57"/>
      <c r="BA4007" s="57"/>
      <c r="BF4007" s="6" t="e">
        <f t="shared" si="186"/>
        <v>#NUM!</v>
      </c>
      <c r="BG4007" t="e">
        <f t="shared" si="187"/>
        <v>#NUM!</v>
      </c>
      <c r="BH4007" t="e">
        <f t="shared" si="188"/>
        <v>#NUM!</v>
      </c>
      <c r="BI4007" t="e">
        <f>VLOOKUP(H4007,Sheet2!$A$1:$B$270,2,FALSE)</f>
        <v>#N/A</v>
      </c>
    </row>
    <row r="4008" spans="15:61">
      <c r="O4008" s="57"/>
      <c r="P4008" s="57"/>
      <c r="AO4008" s="57"/>
      <c r="AP4008" s="57"/>
      <c r="BA4008" s="57"/>
      <c r="BF4008" s="6" t="e">
        <f t="shared" si="186"/>
        <v>#NUM!</v>
      </c>
      <c r="BG4008" t="e">
        <f t="shared" si="187"/>
        <v>#NUM!</v>
      </c>
      <c r="BH4008" t="e">
        <f t="shared" si="188"/>
        <v>#NUM!</v>
      </c>
      <c r="BI4008" t="e">
        <f>VLOOKUP(H4008,Sheet2!$A$1:$B$270,2,FALSE)</f>
        <v>#N/A</v>
      </c>
    </row>
    <row r="4009" spans="15:61">
      <c r="O4009" s="57"/>
      <c r="P4009" s="57"/>
      <c r="AP4009" s="57"/>
      <c r="BA4009" s="57"/>
      <c r="BF4009" s="6" t="e">
        <f t="shared" si="186"/>
        <v>#NUM!</v>
      </c>
      <c r="BG4009" t="e">
        <f t="shared" si="187"/>
        <v>#NUM!</v>
      </c>
      <c r="BH4009" t="e">
        <f t="shared" si="188"/>
        <v>#NUM!</v>
      </c>
      <c r="BI4009" t="e">
        <f>VLOOKUP(H4009,Sheet2!$A$1:$B$270,2,FALSE)</f>
        <v>#N/A</v>
      </c>
    </row>
    <row r="4010" spans="15:61">
      <c r="O4010" s="57"/>
      <c r="P4010" s="57"/>
      <c r="AP4010" s="57"/>
      <c r="BA4010" s="57"/>
      <c r="BF4010" s="6" t="e">
        <f t="shared" si="186"/>
        <v>#NUM!</v>
      </c>
      <c r="BG4010" t="e">
        <f t="shared" si="187"/>
        <v>#NUM!</v>
      </c>
      <c r="BH4010" t="e">
        <f t="shared" si="188"/>
        <v>#NUM!</v>
      </c>
      <c r="BI4010" t="e">
        <f>VLOOKUP(H4010,Sheet2!$A$1:$B$270,2,FALSE)</f>
        <v>#N/A</v>
      </c>
    </row>
    <row r="4011" spans="15:61">
      <c r="O4011" s="57"/>
      <c r="P4011" s="57"/>
      <c r="AP4011" s="57"/>
      <c r="BA4011" s="57"/>
      <c r="BF4011" s="6" t="e">
        <f t="shared" si="186"/>
        <v>#NUM!</v>
      </c>
      <c r="BG4011" t="e">
        <f t="shared" si="187"/>
        <v>#NUM!</v>
      </c>
      <c r="BH4011" t="e">
        <f t="shared" si="188"/>
        <v>#NUM!</v>
      </c>
      <c r="BI4011" t="e">
        <f>VLOOKUP(H4011,Sheet2!$A$1:$B$270,2,FALSE)</f>
        <v>#N/A</v>
      </c>
    </row>
    <row r="4012" spans="15:61">
      <c r="O4012" s="57"/>
      <c r="P4012" s="57"/>
      <c r="AP4012" s="57"/>
      <c r="BA4012" s="57"/>
      <c r="BF4012" s="6" t="e">
        <f t="shared" si="186"/>
        <v>#NUM!</v>
      </c>
      <c r="BG4012" t="e">
        <f t="shared" si="187"/>
        <v>#NUM!</v>
      </c>
      <c r="BH4012" t="e">
        <f t="shared" si="188"/>
        <v>#NUM!</v>
      </c>
      <c r="BI4012" t="e">
        <f>VLOOKUP(H4012,Sheet2!$A$1:$B$270,2,FALSE)</f>
        <v>#N/A</v>
      </c>
    </row>
    <row r="4013" spans="15:61">
      <c r="O4013" s="57"/>
      <c r="P4013" s="57"/>
      <c r="BA4013" s="57"/>
      <c r="BF4013" s="6" t="e">
        <f t="shared" si="186"/>
        <v>#NUM!</v>
      </c>
      <c r="BG4013" t="e">
        <f t="shared" si="187"/>
        <v>#NUM!</v>
      </c>
      <c r="BH4013" t="e">
        <f t="shared" si="188"/>
        <v>#NUM!</v>
      </c>
      <c r="BI4013" t="e">
        <f>VLOOKUP(H4013,Sheet2!$A$1:$B$270,2,FALSE)</f>
        <v>#N/A</v>
      </c>
    </row>
    <row r="4014" spans="15:61">
      <c r="O4014" s="57"/>
      <c r="P4014" s="57"/>
      <c r="BF4014" s="6" t="e">
        <f t="shared" si="186"/>
        <v>#NUM!</v>
      </c>
      <c r="BG4014" t="e">
        <f t="shared" si="187"/>
        <v>#NUM!</v>
      </c>
      <c r="BH4014" t="e">
        <f t="shared" si="188"/>
        <v>#NUM!</v>
      </c>
      <c r="BI4014" t="e">
        <f>VLOOKUP(H4014,Sheet2!$A$1:$B$270,2,FALSE)</f>
        <v>#N/A</v>
      </c>
    </row>
    <row r="4015" spans="15:61">
      <c r="O4015" s="57"/>
      <c r="P4015" s="57"/>
      <c r="AP4015" s="57"/>
      <c r="BA4015" s="57"/>
      <c r="BF4015" s="6" t="e">
        <f t="shared" si="186"/>
        <v>#NUM!</v>
      </c>
      <c r="BG4015" t="e">
        <f t="shared" si="187"/>
        <v>#NUM!</v>
      </c>
      <c r="BH4015" t="e">
        <f t="shared" si="188"/>
        <v>#NUM!</v>
      </c>
      <c r="BI4015" t="e">
        <f>VLOOKUP(H4015,Sheet2!$A$1:$B$270,2,FALSE)</f>
        <v>#N/A</v>
      </c>
    </row>
    <row r="4016" spans="15:61">
      <c r="O4016" s="57"/>
      <c r="P4016" s="57"/>
      <c r="AO4016" s="57"/>
      <c r="AP4016" s="57"/>
      <c r="BA4016" s="57"/>
      <c r="BF4016" s="6" t="e">
        <f t="shared" si="186"/>
        <v>#NUM!</v>
      </c>
      <c r="BG4016" t="e">
        <f t="shared" si="187"/>
        <v>#NUM!</v>
      </c>
      <c r="BH4016" t="e">
        <f t="shared" si="188"/>
        <v>#NUM!</v>
      </c>
      <c r="BI4016" t="e">
        <f>VLOOKUP(H4016,Sheet2!$A$1:$B$270,2,FALSE)</f>
        <v>#N/A</v>
      </c>
    </row>
    <row r="4017" spans="15:61">
      <c r="O4017" s="57"/>
      <c r="P4017" s="57"/>
      <c r="AP4017" s="57"/>
      <c r="BA4017" s="57"/>
      <c r="BF4017" s="6" t="e">
        <f t="shared" si="186"/>
        <v>#NUM!</v>
      </c>
      <c r="BG4017" t="e">
        <f t="shared" si="187"/>
        <v>#NUM!</v>
      </c>
      <c r="BH4017" t="e">
        <f t="shared" si="188"/>
        <v>#NUM!</v>
      </c>
      <c r="BI4017" t="e">
        <f>VLOOKUP(H4017,Sheet2!$A$1:$B$270,2,FALSE)</f>
        <v>#N/A</v>
      </c>
    </row>
    <row r="4018" spans="15:61">
      <c r="O4018" s="57"/>
      <c r="P4018" s="57"/>
      <c r="AP4018" s="57"/>
      <c r="BA4018" s="57"/>
      <c r="BF4018" s="6" t="e">
        <f t="shared" si="186"/>
        <v>#NUM!</v>
      </c>
      <c r="BG4018" t="e">
        <f t="shared" si="187"/>
        <v>#NUM!</v>
      </c>
      <c r="BH4018" t="e">
        <f t="shared" si="188"/>
        <v>#NUM!</v>
      </c>
      <c r="BI4018" t="e">
        <f>VLOOKUP(H4018,Sheet2!$A$1:$B$270,2,FALSE)</f>
        <v>#N/A</v>
      </c>
    </row>
    <row r="4019" spans="15:61">
      <c r="O4019" s="57"/>
      <c r="P4019" s="57"/>
      <c r="AP4019" s="57"/>
      <c r="BA4019" s="57"/>
      <c r="BF4019" s="6" t="e">
        <f t="shared" si="186"/>
        <v>#NUM!</v>
      </c>
      <c r="BG4019" t="e">
        <f t="shared" si="187"/>
        <v>#NUM!</v>
      </c>
      <c r="BH4019" t="e">
        <f t="shared" si="188"/>
        <v>#NUM!</v>
      </c>
      <c r="BI4019" t="e">
        <f>VLOOKUP(H4019,Sheet2!$A$1:$B$270,2,FALSE)</f>
        <v>#N/A</v>
      </c>
    </row>
    <row r="4020" spans="15:61">
      <c r="O4020" s="57"/>
      <c r="P4020" s="57"/>
      <c r="AP4020" s="57"/>
      <c r="BA4020" s="57"/>
      <c r="BF4020" s="6" t="e">
        <f t="shared" si="186"/>
        <v>#NUM!</v>
      </c>
      <c r="BG4020" t="e">
        <f t="shared" si="187"/>
        <v>#NUM!</v>
      </c>
      <c r="BH4020" t="e">
        <f t="shared" si="188"/>
        <v>#NUM!</v>
      </c>
      <c r="BI4020" t="e">
        <f>VLOOKUP(H4020,Sheet2!$A$1:$B$270,2,FALSE)</f>
        <v>#N/A</v>
      </c>
    </row>
    <row r="4021" spans="15:61">
      <c r="O4021" s="57"/>
      <c r="P4021" s="57"/>
      <c r="AP4021" s="57"/>
      <c r="BA4021" s="57"/>
      <c r="BF4021" s="6" t="e">
        <f t="shared" si="186"/>
        <v>#NUM!</v>
      </c>
      <c r="BG4021" t="e">
        <f t="shared" si="187"/>
        <v>#NUM!</v>
      </c>
      <c r="BH4021" t="e">
        <f t="shared" si="188"/>
        <v>#NUM!</v>
      </c>
      <c r="BI4021" t="e">
        <f>VLOOKUP(H4021,Sheet2!$A$1:$B$270,2,FALSE)</f>
        <v>#N/A</v>
      </c>
    </row>
    <row r="4022" spans="15:61">
      <c r="O4022" s="57"/>
      <c r="P4022" s="57"/>
      <c r="AO4022" s="57"/>
      <c r="AP4022" s="57"/>
      <c r="BA4022" s="57"/>
      <c r="BF4022" s="6" t="e">
        <f t="shared" si="186"/>
        <v>#NUM!</v>
      </c>
      <c r="BG4022" t="e">
        <f t="shared" si="187"/>
        <v>#NUM!</v>
      </c>
      <c r="BH4022" t="e">
        <f t="shared" si="188"/>
        <v>#NUM!</v>
      </c>
      <c r="BI4022" t="e">
        <f>VLOOKUP(H4022,Sheet2!$A$1:$B$270,2,FALSE)</f>
        <v>#N/A</v>
      </c>
    </row>
    <row r="4023" spans="15:61">
      <c r="O4023" s="57"/>
      <c r="P4023" s="57"/>
      <c r="AP4023" s="57"/>
      <c r="BA4023" s="57"/>
      <c r="BF4023" s="6" t="e">
        <f t="shared" si="186"/>
        <v>#NUM!</v>
      </c>
      <c r="BG4023" t="e">
        <f t="shared" si="187"/>
        <v>#NUM!</v>
      </c>
      <c r="BH4023" t="e">
        <f t="shared" si="188"/>
        <v>#NUM!</v>
      </c>
      <c r="BI4023" t="e">
        <f>VLOOKUP(H4023,Sheet2!$A$1:$B$270,2,FALSE)</f>
        <v>#N/A</v>
      </c>
    </row>
    <row r="4024" spans="15:61">
      <c r="O4024" s="57"/>
      <c r="P4024" s="57"/>
      <c r="BA4024" s="57"/>
      <c r="BF4024" s="6" t="e">
        <f t="shared" si="186"/>
        <v>#NUM!</v>
      </c>
      <c r="BG4024" t="e">
        <f t="shared" si="187"/>
        <v>#NUM!</v>
      </c>
      <c r="BH4024" t="e">
        <f t="shared" si="188"/>
        <v>#NUM!</v>
      </c>
      <c r="BI4024" t="e">
        <f>VLOOKUP(H4024,Sheet2!$A$1:$B$270,2,FALSE)</f>
        <v>#N/A</v>
      </c>
    </row>
    <row r="4025" spans="15:61">
      <c r="O4025" s="57"/>
      <c r="P4025" s="57"/>
      <c r="AP4025" s="57"/>
      <c r="BA4025" s="57"/>
      <c r="BF4025" s="6" t="e">
        <f t="shared" si="186"/>
        <v>#NUM!</v>
      </c>
      <c r="BG4025" t="e">
        <f t="shared" si="187"/>
        <v>#NUM!</v>
      </c>
      <c r="BH4025" t="e">
        <f t="shared" si="188"/>
        <v>#NUM!</v>
      </c>
      <c r="BI4025" t="e">
        <f>VLOOKUP(H4025,Sheet2!$A$1:$B$270,2,FALSE)</f>
        <v>#N/A</v>
      </c>
    </row>
    <row r="4026" spans="15:61">
      <c r="O4026" s="57"/>
      <c r="P4026" s="57"/>
      <c r="AP4026" s="57"/>
      <c r="BA4026" s="57"/>
      <c r="BF4026" s="6" t="e">
        <f t="shared" si="186"/>
        <v>#NUM!</v>
      </c>
      <c r="BG4026" t="e">
        <f t="shared" si="187"/>
        <v>#NUM!</v>
      </c>
      <c r="BH4026" t="e">
        <f t="shared" si="188"/>
        <v>#NUM!</v>
      </c>
      <c r="BI4026" t="e">
        <f>VLOOKUP(H4026,Sheet2!$A$1:$B$270,2,FALSE)</f>
        <v>#N/A</v>
      </c>
    </row>
    <row r="4027" spans="15:61">
      <c r="O4027" s="57"/>
      <c r="P4027" s="57"/>
      <c r="AO4027" s="57"/>
      <c r="AP4027" s="57"/>
      <c r="BA4027" s="57"/>
      <c r="BF4027" s="6" t="e">
        <f t="shared" si="186"/>
        <v>#NUM!</v>
      </c>
      <c r="BG4027" t="e">
        <f t="shared" si="187"/>
        <v>#NUM!</v>
      </c>
      <c r="BH4027" t="e">
        <f t="shared" si="188"/>
        <v>#NUM!</v>
      </c>
      <c r="BI4027" t="e">
        <f>VLOOKUP(H4027,Sheet2!$A$1:$B$270,2,FALSE)</f>
        <v>#N/A</v>
      </c>
    </row>
    <row r="4028" spans="15:61">
      <c r="O4028" s="57"/>
      <c r="P4028" s="57"/>
      <c r="AP4028" s="57"/>
      <c r="BA4028" s="57"/>
      <c r="BF4028" s="6" t="e">
        <f t="shared" si="186"/>
        <v>#NUM!</v>
      </c>
      <c r="BG4028" t="e">
        <f t="shared" si="187"/>
        <v>#NUM!</v>
      </c>
      <c r="BH4028" t="e">
        <f t="shared" si="188"/>
        <v>#NUM!</v>
      </c>
      <c r="BI4028" t="e">
        <f>VLOOKUP(H4028,Sheet2!$A$1:$B$270,2,FALSE)</f>
        <v>#N/A</v>
      </c>
    </row>
    <row r="4029" spans="15:61">
      <c r="O4029" s="57"/>
      <c r="P4029" s="57"/>
      <c r="AO4029" s="57"/>
      <c r="BA4029" s="57"/>
      <c r="BF4029" s="6" t="e">
        <f t="shared" si="186"/>
        <v>#NUM!</v>
      </c>
      <c r="BG4029" t="e">
        <f t="shared" si="187"/>
        <v>#NUM!</v>
      </c>
      <c r="BH4029" t="e">
        <f t="shared" si="188"/>
        <v>#NUM!</v>
      </c>
      <c r="BI4029" t="e">
        <f>VLOOKUP(H4029,Sheet2!$A$1:$B$270,2,FALSE)</f>
        <v>#N/A</v>
      </c>
    </row>
    <row r="4030" spans="15:61">
      <c r="O4030" s="57"/>
      <c r="P4030" s="57"/>
      <c r="AP4030" s="57"/>
      <c r="BA4030" s="57"/>
      <c r="BF4030" s="6" t="e">
        <f t="shared" si="186"/>
        <v>#NUM!</v>
      </c>
      <c r="BG4030" t="e">
        <f t="shared" si="187"/>
        <v>#NUM!</v>
      </c>
      <c r="BH4030" t="e">
        <f t="shared" si="188"/>
        <v>#NUM!</v>
      </c>
      <c r="BI4030" t="e">
        <f>VLOOKUP(H4030,Sheet2!$A$1:$B$270,2,FALSE)</f>
        <v>#N/A</v>
      </c>
    </row>
    <row r="4031" spans="15:61">
      <c r="O4031" s="57"/>
      <c r="P4031" s="57"/>
      <c r="AP4031" s="57"/>
      <c r="BA4031" s="57"/>
      <c r="BF4031" s="6" t="e">
        <f t="shared" si="186"/>
        <v>#NUM!</v>
      </c>
      <c r="BG4031" t="e">
        <f t="shared" si="187"/>
        <v>#NUM!</v>
      </c>
      <c r="BH4031" t="e">
        <f t="shared" si="188"/>
        <v>#NUM!</v>
      </c>
      <c r="BI4031" t="e">
        <f>VLOOKUP(H4031,Sheet2!$A$1:$B$270,2,FALSE)</f>
        <v>#N/A</v>
      </c>
    </row>
    <row r="4032" spans="15:61">
      <c r="O4032" s="57"/>
      <c r="P4032" s="57"/>
      <c r="AP4032" s="57"/>
      <c r="BA4032" s="57"/>
      <c r="BF4032" s="6" t="e">
        <f t="shared" si="186"/>
        <v>#NUM!</v>
      </c>
      <c r="BG4032" t="e">
        <f t="shared" si="187"/>
        <v>#NUM!</v>
      </c>
      <c r="BH4032" t="e">
        <f t="shared" si="188"/>
        <v>#NUM!</v>
      </c>
      <c r="BI4032" t="e">
        <f>VLOOKUP(H4032,Sheet2!$A$1:$B$270,2,FALSE)</f>
        <v>#N/A</v>
      </c>
    </row>
    <row r="4033" spans="15:61">
      <c r="O4033" s="57"/>
      <c r="P4033" s="57"/>
      <c r="AP4033" s="57"/>
      <c r="BA4033" s="57"/>
      <c r="BF4033" s="6" t="e">
        <f t="shared" si="186"/>
        <v>#NUM!</v>
      </c>
      <c r="BG4033" t="e">
        <f t="shared" si="187"/>
        <v>#NUM!</v>
      </c>
      <c r="BH4033" t="e">
        <f t="shared" si="188"/>
        <v>#NUM!</v>
      </c>
      <c r="BI4033" t="e">
        <f>VLOOKUP(H4033,Sheet2!$A$1:$B$270,2,FALSE)</f>
        <v>#N/A</v>
      </c>
    </row>
    <row r="4034" spans="15:61">
      <c r="O4034" s="57"/>
      <c r="P4034" s="57"/>
      <c r="AP4034" s="57"/>
      <c r="BA4034" s="57"/>
      <c r="BF4034" s="6" t="e">
        <f t="shared" si="186"/>
        <v>#NUM!</v>
      </c>
      <c r="BG4034" t="e">
        <f t="shared" si="187"/>
        <v>#NUM!</v>
      </c>
      <c r="BH4034" t="e">
        <f t="shared" si="188"/>
        <v>#NUM!</v>
      </c>
      <c r="BI4034" t="e">
        <f>VLOOKUP(H4034,Sheet2!$A$1:$B$270,2,FALSE)</f>
        <v>#N/A</v>
      </c>
    </row>
    <row r="4035" spans="15:61">
      <c r="O4035" s="57"/>
      <c r="P4035" s="57"/>
      <c r="BF4035" s="6" t="e">
        <f t="shared" ref="BF4035:BF4098" si="189">DATE(BC4035,BD4035,BE4035)</f>
        <v>#NUM!</v>
      </c>
      <c r="BG4035" t="e">
        <f t="shared" ref="BG4035:BG4098" si="190">BF4035-BA4035</f>
        <v>#NUM!</v>
      </c>
      <c r="BH4035" t="e">
        <f t="shared" ref="BH4035:BH4098" si="191">IF(BG4035=1,"COMPLY",IF(BG4035&lt;1,"COMPLY","NOT COMPLY"))</f>
        <v>#NUM!</v>
      </c>
      <c r="BI4035" t="e">
        <f>VLOOKUP(H4035,Sheet2!$A$1:$B$270,2,FALSE)</f>
        <v>#N/A</v>
      </c>
    </row>
    <row r="4036" spans="15:61">
      <c r="O4036" s="57"/>
      <c r="P4036" s="57"/>
      <c r="AP4036" s="57"/>
      <c r="BA4036" s="57"/>
      <c r="BF4036" s="6" t="e">
        <f t="shared" si="189"/>
        <v>#NUM!</v>
      </c>
      <c r="BG4036" t="e">
        <f t="shared" si="190"/>
        <v>#NUM!</v>
      </c>
      <c r="BH4036" t="e">
        <f t="shared" si="191"/>
        <v>#NUM!</v>
      </c>
      <c r="BI4036" t="e">
        <f>VLOOKUP(H4036,Sheet2!$A$1:$B$270,2,FALSE)</f>
        <v>#N/A</v>
      </c>
    </row>
    <row r="4037" spans="15:61">
      <c r="O4037" s="57"/>
      <c r="P4037" s="57"/>
      <c r="AO4037" s="57"/>
      <c r="AP4037" s="57"/>
      <c r="BA4037" s="57"/>
      <c r="BF4037" s="6" t="e">
        <f t="shared" si="189"/>
        <v>#NUM!</v>
      </c>
      <c r="BG4037" t="e">
        <f t="shared" si="190"/>
        <v>#NUM!</v>
      </c>
      <c r="BH4037" t="e">
        <f t="shared" si="191"/>
        <v>#NUM!</v>
      </c>
      <c r="BI4037" t="e">
        <f>VLOOKUP(H4037,Sheet2!$A$1:$B$270,2,FALSE)</f>
        <v>#N/A</v>
      </c>
    </row>
    <row r="4038" spans="15:61">
      <c r="O4038" s="57"/>
      <c r="P4038" s="57"/>
      <c r="AO4038" s="57"/>
      <c r="AP4038" s="57"/>
      <c r="BA4038" s="57"/>
      <c r="BF4038" s="6" t="e">
        <f t="shared" si="189"/>
        <v>#NUM!</v>
      </c>
      <c r="BG4038" t="e">
        <f t="shared" si="190"/>
        <v>#NUM!</v>
      </c>
      <c r="BH4038" t="e">
        <f t="shared" si="191"/>
        <v>#NUM!</v>
      </c>
      <c r="BI4038" t="e">
        <f>VLOOKUP(H4038,Sheet2!$A$1:$B$270,2,FALSE)</f>
        <v>#N/A</v>
      </c>
    </row>
    <row r="4039" spans="15:61">
      <c r="O4039" s="57"/>
      <c r="P4039" s="57"/>
      <c r="AO4039" s="57"/>
      <c r="AP4039" s="57"/>
      <c r="BA4039" s="57"/>
      <c r="BF4039" s="6" t="e">
        <f t="shared" si="189"/>
        <v>#NUM!</v>
      </c>
      <c r="BG4039" t="e">
        <f t="shared" si="190"/>
        <v>#NUM!</v>
      </c>
      <c r="BH4039" t="e">
        <f t="shared" si="191"/>
        <v>#NUM!</v>
      </c>
      <c r="BI4039" t="e">
        <f>VLOOKUP(H4039,Sheet2!$A$1:$B$270,2,FALSE)</f>
        <v>#N/A</v>
      </c>
    </row>
    <row r="4040" spans="15:61">
      <c r="O4040" s="57"/>
      <c r="P4040" s="57"/>
      <c r="AP4040" s="57"/>
      <c r="BA4040" s="57"/>
      <c r="BF4040" s="6" t="e">
        <f t="shared" si="189"/>
        <v>#NUM!</v>
      </c>
      <c r="BG4040" t="e">
        <f t="shared" si="190"/>
        <v>#NUM!</v>
      </c>
      <c r="BH4040" t="e">
        <f t="shared" si="191"/>
        <v>#NUM!</v>
      </c>
      <c r="BI4040" t="e">
        <f>VLOOKUP(H4040,Sheet2!$A$1:$B$270,2,FALSE)</f>
        <v>#N/A</v>
      </c>
    </row>
    <row r="4041" spans="15:61">
      <c r="O4041" s="57"/>
      <c r="P4041" s="57"/>
      <c r="AO4041" s="57"/>
      <c r="AP4041" s="57"/>
      <c r="BA4041" s="57"/>
      <c r="BF4041" s="6" t="e">
        <f t="shared" si="189"/>
        <v>#NUM!</v>
      </c>
      <c r="BG4041" t="e">
        <f t="shared" si="190"/>
        <v>#NUM!</v>
      </c>
      <c r="BH4041" t="e">
        <f t="shared" si="191"/>
        <v>#NUM!</v>
      </c>
      <c r="BI4041" t="e">
        <f>VLOOKUP(H4041,Sheet2!$A$1:$B$270,2,FALSE)</f>
        <v>#N/A</v>
      </c>
    </row>
    <row r="4042" spans="15:61">
      <c r="O4042" s="57"/>
      <c r="P4042" s="57"/>
      <c r="AP4042" s="57"/>
      <c r="BA4042" s="57"/>
      <c r="BF4042" s="6" t="e">
        <f t="shared" si="189"/>
        <v>#NUM!</v>
      </c>
      <c r="BG4042" t="e">
        <f t="shared" si="190"/>
        <v>#NUM!</v>
      </c>
      <c r="BH4042" t="e">
        <f t="shared" si="191"/>
        <v>#NUM!</v>
      </c>
      <c r="BI4042" t="e">
        <f>VLOOKUP(H4042,Sheet2!$A$1:$B$270,2,FALSE)</f>
        <v>#N/A</v>
      </c>
    </row>
    <row r="4043" spans="15:61">
      <c r="O4043" s="57"/>
      <c r="P4043" s="57"/>
      <c r="AO4043" s="57"/>
      <c r="AP4043" s="57"/>
      <c r="BA4043" s="57"/>
      <c r="BF4043" s="6" t="e">
        <f t="shared" si="189"/>
        <v>#NUM!</v>
      </c>
      <c r="BG4043" t="e">
        <f t="shared" si="190"/>
        <v>#NUM!</v>
      </c>
      <c r="BH4043" t="e">
        <f t="shared" si="191"/>
        <v>#NUM!</v>
      </c>
      <c r="BI4043" t="e">
        <f>VLOOKUP(H4043,Sheet2!$A$1:$B$270,2,FALSE)</f>
        <v>#N/A</v>
      </c>
    </row>
    <row r="4044" spans="15:61">
      <c r="O4044" s="57"/>
      <c r="P4044" s="57"/>
      <c r="AP4044" s="57"/>
      <c r="BA4044" s="57"/>
      <c r="BF4044" s="6" t="e">
        <f t="shared" si="189"/>
        <v>#NUM!</v>
      </c>
      <c r="BG4044" t="e">
        <f t="shared" si="190"/>
        <v>#NUM!</v>
      </c>
      <c r="BH4044" t="e">
        <f t="shared" si="191"/>
        <v>#NUM!</v>
      </c>
      <c r="BI4044" t="e">
        <f>VLOOKUP(H4044,Sheet2!$A$1:$B$270,2,FALSE)</f>
        <v>#N/A</v>
      </c>
    </row>
    <row r="4045" spans="15:61">
      <c r="O4045" s="57"/>
      <c r="P4045" s="57"/>
      <c r="AP4045" s="57"/>
      <c r="BA4045" s="57"/>
      <c r="BF4045" s="6" t="e">
        <f t="shared" si="189"/>
        <v>#NUM!</v>
      </c>
      <c r="BG4045" t="e">
        <f t="shared" si="190"/>
        <v>#NUM!</v>
      </c>
      <c r="BH4045" t="e">
        <f t="shared" si="191"/>
        <v>#NUM!</v>
      </c>
      <c r="BI4045" t="e">
        <f>VLOOKUP(H4045,Sheet2!$A$1:$B$270,2,FALSE)</f>
        <v>#N/A</v>
      </c>
    </row>
    <row r="4046" spans="15:61">
      <c r="O4046" s="57"/>
      <c r="P4046" s="57"/>
      <c r="AO4046" s="57"/>
      <c r="AP4046" s="57"/>
      <c r="BA4046" s="57"/>
      <c r="BF4046" s="6" t="e">
        <f t="shared" si="189"/>
        <v>#NUM!</v>
      </c>
      <c r="BG4046" t="e">
        <f t="shared" si="190"/>
        <v>#NUM!</v>
      </c>
      <c r="BH4046" t="e">
        <f t="shared" si="191"/>
        <v>#NUM!</v>
      </c>
      <c r="BI4046" t="e">
        <f>VLOOKUP(H4046,Sheet2!$A$1:$B$270,2,FALSE)</f>
        <v>#N/A</v>
      </c>
    </row>
    <row r="4047" spans="15:61">
      <c r="O4047" s="57"/>
      <c r="P4047" s="57"/>
      <c r="AP4047" s="57"/>
      <c r="BA4047" s="57"/>
      <c r="BF4047" s="6" t="e">
        <f t="shared" si="189"/>
        <v>#NUM!</v>
      </c>
      <c r="BG4047" t="e">
        <f t="shared" si="190"/>
        <v>#NUM!</v>
      </c>
      <c r="BH4047" t="e">
        <f t="shared" si="191"/>
        <v>#NUM!</v>
      </c>
      <c r="BI4047" t="e">
        <f>VLOOKUP(H4047,Sheet2!$A$1:$B$270,2,FALSE)</f>
        <v>#N/A</v>
      </c>
    </row>
    <row r="4048" spans="15:61">
      <c r="O4048" s="57"/>
      <c r="P4048" s="57"/>
      <c r="AO4048" s="57"/>
      <c r="AP4048" s="57"/>
      <c r="BA4048" s="57"/>
      <c r="BF4048" s="6" t="e">
        <f t="shared" si="189"/>
        <v>#NUM!</v>
      </c>
      <c r="BG4048" t="e">
        <f t="shared" si="190"/>
        <v>#NUM!</v>
      </c>
      <c r="BH4048" t="e">
        <f t="shared" si="191"/>
        <v>#NUM!</v>
      </c>
      <c r="BI4048" t="e">
        <f>VLOOKUP(H4048,Sheet2!$A$1:$B$270,2,FALSE)</f>
        <v>#N/A</v>
      </c>
    </row>
    <row r="4049" spans="15:61">
      <c r="O4049" s="57"/>
      <c r="P4049" s="57"/>
      <c r="BA4049" s="57"/>
      <c r="BF4049" s="6" t="e">
        <f t="shared" si="189"/>
        <v>#NUM!</v>
      </c>
      <c r="BG4049" t="e">
        <f t="shared" si="190"/>
        <v>#NUM!</v>
      </c>
      <c r="BH4049" t="e">
        <f t="shared" si="191"/>
        <v>#NUM!</v>
      </c>
      <c r="BI4049" t="e">
        <f>VLOOKUP(H4049,Sheet2!$A$1:$B$270,2,FALSE)</f>
        <v>#N/A</v>
      </c>
    </row>
    <row r="4050" spans="15:61">
      <c r="O4050" s="57"/>
      <c r="P4050" s="57"/>
      <c r="AP4050" s="57"/>
      <c r="BA4050" s="57"/>
      <c r="BF4050" s="6" t="e">
        <f t="shared" si="189"/>
        <v>#NUM!</v>
      </c>
      <c r="BG4050" t="e">
        <f t="shared" si="190"/>
        <v>#NUM!</v>
      </c>
      <c r="BH4050" t="e">
        <f t="shared" si="191"/>
        <v>#NUM!</v>
      </c>
      <c r="BI4050" t="e">
        <f>VLOOKUP(H4050,Sheet2!$A$1:$B$270,2,FALSE)</f>
        <v>#N/A</v>
      </c>
    </row>
    <row r="4051" spans="15:61">
      <c r="O4051" s="57"/>
      <c r="P4051" s="57"/>
      <c r="AP4051" s="57"/>
      <c r="BA4051" s="57"/>
      <c r="BF4051" s="6" t="e">
        <f t="shared" si="189"/>
        <v>#NUM!</v>
      </c>
      <c r="BG4051" t="e">
        <f t="shared" si="190"/>
        <v>#NUM!</v>
      </c>
      <c r="BH4051" t="e">
        <f t="shared" si="191"/>
        <v>#NUM!</v>
      </c>
      <c r="BI4051" t="e">
        <f>VLOOKUP(H4051,Sheet2!$A$1:$B$270,2,FALSE)</f>
        <v>#N/A</v>
      </c>
    </row>
    <row r="4052" spans="15:61">
      <c r="O4052" s="57"/>
      <c r="P4052" s="57"/>
      <c r="AO4052" s="57"/>
      <c r="AP4052" s="57"/>
      <c r="BA4052" s="57"/>
      <c r="BF4052" s="6" t="e">
        <f t="shared" si="189"/>
        <v>#NUM!</v>
      </c>
      <c r="BG4052" t="e">
        <f t="shared" si="190"/>
        <v>#NUM!</v>
      </c>
      <c r="BH4052" t="e">
        <f t="shared" si="191"/>
        <v>#NUM!</v>
      </c>
      <c r="BI4052" t="e">
        <f>VLOOKUP(H4052,Sheet2!$A$1:$B$270,2,FALSE)</f>
        <v>#N/A</v>
      </c>
    </row>
    <row r="4053" spans="15:61">
      <c r="O4053" s="57"/>
      <c r="P4053" s="57"/>
      <c r="AP4053" s="57"/>
      <c r="BA4053" s="57"/>
      <c r="BF4053" s="6" t="e">
        <f t="shared" si="189"/>
        <v>#NUM!</v>
      </c>
      <c r="BG4053" t="e">
        <f t="shared" si="190"/>
        <v>#NUM!</v>
      </c>
      <c r="BH4053" t="e">
        <f t="shared" si="191"/>
        <v>#NUM!</v>
      </c>
      <c r="BI4053" t="e">
        <f>VLOOKUP(H4053,Sheet2!$A$1:$B$270,2,FALSE)</f>
        <v>#N/A</v>
      </c>
    </row>
    <row r="4054" spans="15:61">
      <c r="O4054" s="57"/>
      <c r="P4054" s="57"/>
      <c r="AO4054" s="57"/>
      <c r="AP4054" s="57"/>
      <c r="BA4054" s="57"/>
      <c r="BF4054" s="6" t="e">
        <f t="shared" si="189"/>
        <v>#NUM!</v>
      </c>
      <c r="BG4054" t="e">
        <f t="shared" si="190"/>
        <v>#NUM!</v>
      </c>
      <c r="BH4054" t="e">
        <f t="shared" si="191"/>
        <v>#NUM!</v>
      </c>
      <c r="BI4054" t="e">
        <f>VLOOKUP(H4054,Sheet2!$A$1:$B$270,2,FALSE)</f>
        <v>#N/A</v>
      </c>
    </row>
    <row r="4055" spans="15:61">
      <c r="O4055" s="57"/>
      <c r="P4055" s="57"/>
      <c r="AP4055" s="57"/>
      <c r="BA4055" s="57"/>
      <c r="BF4055" s="6" t="e">
        <f t="shared" si="189"/>
        <v>#NUM!</v>
      </c>
      <c r="BG4055" t="e">
        <f t="shared" si="190"/>
        <v>#NUM!</v>
      </c>
      <c r="BH4055" t="e">
        <f t="shared" si="191"/>
        <v>#NUM!</v>
      </c>
      <c r="BI4055" t="e">
        <f>VLOOKUP(H4055,Sheet2!$A$1:$B$270,2,FALSE)</f>
        <v>#N/A</v>
      </c>
    </row>
    <row r="4056" spans="15:61">
      <c r="O4056" s="57"/>
      <c r="P4056" s="57"/>
      <c r="AP4056" s="57"/>
      <c r="BA4056" s="57"/>
      <c r="BF4056" s="6" t="e">
        <f t="shared" si="189"/>
        <v>#NUM!</v>
      </c>
      <c r="BG4056" t="e">
        <f t="shared" si="190"/>
        <v>#NUM!</v>
      </c>
      <c r="BH4056" t="e">
        <f t="shared" si="191"/>
        <v>#NUM!</v>
      </c>
      <c r="BI4056" t="e">
        <f>VLOOKUP(H4056,Sheet2!$A$1:$B$270,2,FALSE)</f>
        <v>#N/A</v>
      </c>
    </row>
    <row r="4057" spans="15:61">
      <c r="O4057" s="57"/>
      <c r="P4057" s="57"/>
      <c r="BA4057" s="57"/>
      <c r="BF4057" s="6" t="e">
        <f t="shared" si="189"/>
        <v>#NUM!</v>
      </c>
      <c r="BG4057" t="e">
        <f t="shared" si="190"/>
        <v>#NUM!</v>
      </c>
      <c r="BH4057" t="e">
        <f t="shared" si="191"/>
        <v>#NUM!</v>
      </c>
      <c r="BI4057" t="e">
        <f>VLOOKUP(H4057,Sheet2!$A$1:$B$270,2,FALSE)</f>
        <v>#N/A</v>
      </c>
    </row>
    <row r="4058" spans="15:61">
      <c r="O4058" s="57"/>
      <c r="P4058" s="57"/>
      <c r="AP4058" s="57"/>
      <c r="BA4058" s="57"/>
      <c r="BF4058" s="6" t="e">
        <f t="shared" si="189"/>
        <v>#NUM!</v>
      </c>
      <c r="BG4058" t="e">
        <f t="shared" si="190"/>
        <v>#NUM!</v>
      </c>
      <c r="BH4058" t="e">
        <f t="shared" si="191"/>
        <v>#NUM!</v>
      </c>
      <c r="BI4058" t="e">
        <f>VLOOKUP(H4058,Sheet2!$A$1:$B$270,2,FALSE)</f>
        <v>#N/A</v>
      </c>
    </row>
    <row r="4059" spans="15:61">
      <c r="O4059" s="57"/>
      <c r="P4059" s="57"/>
      <c r="BA4059" s="57"/>
      <c r="BF4059" s="6" t="e">
        <f t="shared" si="189"/>
        <v>#NUM!</v>
      </c>
      <c r="BG4059" t="e">
        <f t="shared" si="190"/>
        <v>#NUM!</v>
      </c>
      <c r="BH4059" t="e">
        <f t="shared" si="191"/>
        <v>#NUM!</v>
      </c>
      <c r="BI4059" t="e">
        <f>VLOOKUP(H4059,Sheet2!$A$1:$B$270,2,FALSE)</f>
        <v>#N/A</v>
      </c>
    </row>
    <row r="4060" spans="15:61">
      <c r="O4060" s="57"/>
      <c r="P4060" s="57"/>
      <c r="AP4060" s="57"/>
      <c r="BA4060" s="57"/>
      <c r="BF4060" s="6" t="e">
        <f t="shared" si="189"/>
        <v>#NUM!</v>
      </c>
      <c r="BG4060" t="e">
        <f t="shared" si="190"/>
        <v>#NUM!</v>
      </c>
      <c r="BH4060" t="e">
        <f t="shared" si="191"/>
        <v>#NUM!</v>
      </c>
      <c r="BI4060" t="e">
        <f>VLOOKUP(H4060,Sheet2!$A$1:$B$270,2,FALSE)</f>
        <v>#N/A</v>
      </c>
    </row>
    <row r="4061" spans="15:61">
      <c r="O4061" s="57"/>
      <c r="P4061" s="57"/>
      <c r="AP4061" s="57"/>
      <c r="BA4061" s="57"/>
      <c r="BF4061" s="6" t="e">
        <f t="shared" si="189"/>
        <v>#NUM!</v>
      </c>
      <c r="BG4061" t="e">
        <f t="shared" si="190"/>
        <v>#NUM!</v>
      </c>
      <c r="BH4061" t="e">
        <f t="shared" si="191"/>
        <v>#NUM!</v>
      </c>
      <c r="BI4061" t="e">
        <f>VLOOKUP(H4061,Sheet2!$A$1:$B$270,2,FALSE)</f>
        <v>#N/A</v>
      </c>
    </row>
    <row r="4062" spans="15:61">
      <c r="O4062" s="57"/>
      <c r="P4062" s="57"/>
      <c r="BA4062" s="57"/>
      <c r="BF4062" s="6" t="e">
        <f t="shared" si="189"/>
        <v>#NUM!</v>
      </c>
      <c r="BG4062" t="e">
        <f t="shared" si="190"/>
        <v>#NUM!</v>
      </c>
      <c r="BH4062" t="e">
        <f t="shared" si="191"/>
        <v>#NUM!</v>
      </c>
      <c r="BI4062" t="e">
        <f>VLOOKUP(H4062,Sheet2!$A$1:$B$270,2,FALSE)</f>
        <v>#N/A</v>
      </c>
    </row>
    <row r="4063" spans="15:61">
      <c r="O4063" s="57"/>
      <c r="P4063" s="57"/>
      <c r="AP4063" s="57"/>
      <c r="BA4063" s="57"/>
      <c r="BF4063" s="6" t="e">
        <f t="shared" si="189"/>
        <v>#NUM!</v>
      </c>
      <c r="BG4063" t="e">
        <f t="shared" si="190"/>
        <v>#NUM!</v>
      </c>
      <c r="BH4063" t="e">
        <f t="shared" si="191"/>
        <v>#NUM!</v>
      </c>
      <c r="BI4063" t="e">
        <f>VLOOKUP(H4063,Sheet2!$A$1:$B$270,2,FALSE)</f>
        <v>#N/A</v>
      </c>
    </row>
    <row r="4064" spans="15:61">
      <c r="O4064" s="57"/>
      <c r="P4064" s="57"/>
      <c r="AP4064" s="57"/>
      <c r="BA4064" s="57"/>
      <c r="BF4064" s="6" t="e">
        <f t="shared" si="189"/>
        <v>#NUM!</v>
      </c>
      <c r="BG4064" t="e">
        <f t="shared" si="190"/>
        <v>#NUM!</v>
      </c>
      <c r="BH4064" t="e">
        <f t="shared" si="191"/>
        <v>#NUM!</v>
      </c>
      <c r="BI4064" t="e">
        <f>VLOOKUP(H4064,Sheet2!$A$1:$B$270,2,FALSE)</f>
        <v>#N/A</v>
      </c>
    </row>
    <row r="4065" spans="15:61">
      <c r="O4065" s="57"/>
      <c r="P4065" s="57"/>
      <c r="AP4065" s="57"/>
      <c r="BA4065" s="57"/>
      <c r="BF4065" s="6" t="e">
        <f t="shared" si="189"/>
        <v>#NUM!</v>
      </c>
      <c r="BG4065" t="e">
        <f t="shared" si="190"/>
        <v>#NUM!</v>
      </c>
      <c r="BH4065" t="e">
        <f t="shared" si="191"/>
        <v>#NUM!</v>
      </c>
      <c r="BI4065" t="e">
        <f>VLOOKUP(H4065,Sheet2!$A$1:$B$270,2,FALSE)</f>
        <v>#N/A</v>
      </c>
    </row>
    <row r="4066" spans="15:61">
      <c r="O4066" s="57"/>
      <c r="P4066" s="57"/>
      <c r="AP4066" s="57"/>
      <c r="BA4066" s="57"/>
      <c r="BF4066" s="6" t="e">
        <f t="shared" si="189"/>
        <v>#NUM!</v>
      </c>
      <c r="BG4066" t="e">
        <f t="shared" si="190"/>
        <v>#NUM!</v>
      </c>
      <c r="BH4066" t="e">
        <f t="shared" si="191"/>
        <v>#NUM!</v>
      </c>
      <c r="BI4066" t="e">
        <f>VLOOKUP(H4066,Sheet2!$A$1:$B$270,2,FALSE)</f>
        <v>#N/A</v>
      </c>
    </row>
    <row r="4067" spans="15:61">
      <c r="O4067" s="57"/>
      <c r="P4067" s="57"/>
      <c r="BA4067" s="57"/>
      <c r="BF4067" s="6" t="e">
        <f t="shared" si="189"/>
        <v>#NUM!</v>
      </c>
      <c r="BG4067" t="e">
        <f t="shared" si="190"/>
        <v>#NUM!</v>
      </c>
      <c r="BH4067" t="e">
        <f t="shared" si="191"/>
        <v>#NUM!</v>
      </c>
      <c r="BI4067" t="e">
        <f>VLOOKUP(H4067,Sheet2!$A$1:$B$270,2,FALSE)</f>
        <v>#N/A</v>
      </c>
    </row>
    <row r="4068" spans="15:61">
      <c r="O4068" s="57"/>
      <c r="P4068" s="57"/>
      <c r="AP4068" s="57"/>
      <c r="BA4068" s="57"/>
      <c r="BF4068" s="6" t="e">
        <f t="shared" si="189"/>
        <v>#NUM!</v>
      </c>
      <c r="BG4068" t="e">
        <f t="shared" si="190"/>
        <v>#NUM!</v>
      </c>
      <c r="BH4068" t="e">
        <f t="shared" si="191"/>
        <v>#NUM!</v>
      </c>
      <c r="BI4068" t="e">
        <f>VLOOKUP(H4068,Sheet2!$A$1:$B$270,2,FALSE)</f>
        <v>#N/A</v>
      </c>
    </row>
    <row r="4069" spans="15:61">
      <c r="O4069" s="57"/>
      <c r="P4069" s="57"/>
      <c r="AO4069" s="57"/>
      <c r="AP4069" s="57"/>
      <c r="BA4069" s="57"/>
      <c r="BF4069" s="6" t="e">
        <f t="shared" si="189"/>
        <v>#NUM!</v>
      </c>
      <c r="BG4069" t="e">
        <f t="shared" si="190"/>
        <v>#NUM!</v>
      </c>
      <c r="BH4069" t="e">
        <f t="shared" si="191"/>
        <v>#NUM!</v>
      </c>
      <c r="BI4069" t="e">
        <f>VLOOKUP(H4069,Sheet2!$A$1:$B$270,2,FALSE)</f>
        <v>#N/A</v>
      </c>
    </row>
    <row r="4070" spans="15:61">
      <c r="O4070" s="57"/>
      <c r="P4070" s="57"/>
      <c r="AP4070" s="57"/>
      <c r="BA4070" s="57"/>
      <c r="BF4070" s="6" t="e">
        <f t="shared" si="189"/>
        <v>#NUM!</v>
      </c>
      <c r="BG4070" t="e">
        <f t="shared" si="190"/>
        <v>#NUM!</v>
      </c>
      <c r="BH4070" t="e">
        <f t="shared" si="191"/>
        <v>#NUM!</v>
      </c>
      <c r="BI4070" t="e">
        <f>VLOOKUP(H4070,Sheet2!$A$1:$B$270,2,FALSE)</f>
        <v>#N/A</v>
      </c>
    </row>
    <row r="4071" spans="15:61">
      <c r="O4071" s="57"/>
      <c r="P4071" s="57"/>
      <c r="AP4071" s="57"/>
      <c r="BA4071" s="57"/>
      <c r="BF4071" s="6" t="e">
        <f t="shared" si="189"/>
        <v>#NUM!</v>
      </c>
      <c r="BG4071" t="e">
        <f t="shared" si="190"/>
        <v>#NUM!</v>
      </c>
      <c r="BH4071" t="e">
        <f t="shared" si="191"/>
        <v>#NUM!</v>
      </c>
      <c r="BI4071" t="e">
        <f>VLOOKUP(H4071,Sheet2!$A$1:$B$270,2,FALSE)</f>
        <v>#N/A</v>
      </c>
    </row>
    <row r="4072" spans="15:61">
      <c r="O4072" s="57"/>
      <c r="P4072" s="57"/>
      <c r="BA4072" s="57"/>
      <c r="BF4072" s="6" t="e">
        <f t="shared" si="189"/>
        <v>#NUM!</v>
      </c>
      <c r="BG4072" t="e">
        <f t="shared" si="190"/>
        <v>#NUM!</v>
      </c>
      <c r="BH4072" t="e">
        <f t="shared" si="191"/>
        <v>#NUM!</v>
      </c>
      <c r="BI4072" t="e">
        <f>VLOOKUP(H4072,Sheet2!$A$1:$B$270,2,FALSE)</f>
        <v>#N/A</v>
      </c>
    </row>
    <row r="4073" spans="15:61">
      <c r="O4073" s="57"/>
      <c r="P4073" s="57"/>
      <c r="BF4073" s="6" t="e">
        <f t="shared" si="189"/>
        <v>#NUM!</v>
      </c>
      <c r="BG4073" t="e">
        <f t="shared" si="190"/>
        <v>#NUM!</v>
      </c>
      <c r="BH4073" t="e">
        <f t="shared" si="191"/>
        <v>#NUM!</v>
      </c>
      <c r="BI4073" t="e">
        <f>VLOOKUP(H4073,Sheet2!$A$1:$B$270,2,FALSE)</f>
        <v>#N/A</v>
      </c>
    </row>
    <row r="4074" spans="15:61">
      <c r="O4074" s="57"/>
      <c r="P4074" s="57"/>
      <c r="AP4074" s="57"/>
      <c r="BA4074" s="57"/>
      <c r="BF4074" s="6" t="e">
        <f t="shared" si="189"/>
        <v>#NUM!</v>
      </c>
      <c r="BG4074" t="e">
        <f t="shared" si="190"/>
        <v>#NUM!</v>
      </c>
      <c r="BH4074" t="e">
        <f t="shared" si="191"/>
        <v>#NUM!</v>
      </c>
      <c r="BI4074" t="e">
        <f>VLOOKUP(H4074,Sheet2!$A$1:$B$270,2,FALSE)</f>
        <v>#N/A</v>
      </c>
    </row>
    <row r="4075" spans="15:61">
      <c r="O4075" s="57"/>
      <c r="P4075" s="57"/>
      <c r="AP4075" s="57"/>
      <c r="BA4075" s="57"/>
      <c r="BF4075" s="6" t="e">
        <f t="shared" si="189"/>
        <v>#NUM!</v>
      </c>
      <c r="BG4075" t="e">
        <f t="shared" si="190"/>
        <v>#NUM!</v>
      </c>
      <c r="BH4075" t="e">
        <f t="shared" si="191"/>
        <v>#NUM!</v>
      </c>
      <c r="BI4075" t="e">
        <f>VLOOKUP(H4075,Sheet2!$A$1:$B$270,2,FALSE)</f>
        <v>#N/A</v>
      </c>
    </row>
    <row r="4076" spans="15:61">
      <c r="O4076" s="57"/>
      <c r="P4076" s="57"/>
      <c r="AP4076" s="57"/>
      <c r="BA4076" s="57"/>
      <c r="BF4076" s="6" t="e">
        <f t="shared" si="189"/>
        <v>#NUM!</v>
      </c>
      <c r="BG4076" t="e">
        <f t="shared" si="190"/>
        <v>#NUM!</v>
      </c>
      <c r="BH4076" t="e">
        <f t="shared" si="191"/>
        <v>#NUM!</v>
      </c>
      <c r="BI4076" t="e">
        <f>VLOOKUP(H4076,Sheet2!$A$1:$B$270,2,FALSE)</f>
        <v>#N/A</v>
      </c>
    </row>
    <row r="4077" spans="15:61">
      <c r="O4077" s="57"/>
      <c r="P4077" s="57"/>
      <c r="AP4077" s="57"/>
      <c r="BA4077" s="57"/>
      <c r="BF4077" s="6" t="e">
        <f t="shared" si="189"/>
        <v>#NUM!</v>
      </c>
      <c r="BG4077" t="e">
        <f t="shared" si="190"/>
        <v>#NUM!</v>
      </c>
      <c r="BH4077" t="e">
        <f t="shared" si="191"/>
        <v>#NUM!</v>
      </c>
      <c r="BI4077" t="e">
        <f>VLOOKUP(H4077,Sheet2!$A$1:$B$270,2,FALSE)</f>
        <v>#N/A</v>
      </c>
    </row>
    <row r="4078" spans="15:61">
      <c r="O4078" s="57"/>
      <c r="P4078" s="57"/>
      <c r="AP4078" s="57"/>
      <c r="BA4078" s="57"/>
      <c r="BF4078" s="6" t="e">
        <f t="shared" si="189"/>
        <v>#NUM!</v>
      </c>
      <c r="BG4078" t="e">
        <f t="shared" si="190"/>
        <v>#NUM!</v>
      </c>
      <c r="BH4078" t="e">
        <f t="shared" si="191"/>
        <v>#NUM!</v>
      </c>
      <c r="BI4078" t="e">
        <f>VLOOKUP(H4078,Sheet2!$A$1:$B$270,2,FALSE)</f>
        <v>#N/A</v>
      </c>
    </row>
    <row r="4079" spans="15:61">
      <c r="O4079" s="57"/>
      <c r="P4079" s="57"/>
      <c r="AO4079" s="57"/>
      <c r="AP4079" s="57"/>
      <c r="BA4079" s="57"/>
      <c r="BF4079" s="6" t="e">
        <f t="shared" si="189"/>
        <v>#NUM!</v>
      </c>
      <c r="BG4079" t="e">
        <f t="shared" si="190"/>
        <v>#NUM!</v>
      </c>
      <c r="BH4079" t="e">
        <f t="shared" si="191"/>
        <v>#NUM!</v>
      </c>
      <c r="BI4079" t="e">
        <f>VLOOKUP(H4079,Sheet2!$A$1:$B$270,2,FALSE)</f>
        <v>#N/A</v>
      </c>
    </row>
    <row r="4080" spans="15:61">
      <c r="O4080" s="57"/>
      <c r="P4080" s="57"/>
      <c r="AP4080" s="57"/>
      <c r="BA4080" s="57"/>
      <c r="BF4080" s="6" t="e">
        <f t="shared" si="189"/>
        <v>#NUM!</v>
      </c>
      <c r="BG4080" t="e">
        <f t="shared" si="190"/>
        <v>#NUM!</v>
      </c>
      <c r="BH4080" t="e">
        <f t="shared" si="191"/>
        <v>#NUM!</v>
      </c>
      <c r="BI4080" t="e">
        <f>VLOOKUP(H4080,Sheet2!$A$1:$B$270,2,FALSE)</f>
        <v>#N/A</v>
      </c>
    </row>
    <row r="4081" spans="15:61">
      <c r="O4081" s="57"/>
      <c r="P4081" s="57"/>
      <c r="AP4081" s="57"/>
      <c r="BA4081" s="57"/>
      <c r="BF4081" s="6" t="e">
        <f t="shared" si="189"/>
        <v>#NUM!</v>
      </c>
      <c r="BG4081" t="e">
        <f t="shared" si="190"/>
        <v>#NUM!</v>
      </c>
      <c r="BH4081" t="e">
        <f t="shared" si="191"/>
        <v>#NUM!</v>
      </c>
      <c r="BI4081" t="e">
        <f>VLOOKUP(H4081,Sheet2!$A$1:$B$270,2,FALSE)</f>
        <v>#N/A</v>
      </c>
    </row>
    <row r="4082" spans="15:61">
      <c r="O4082" s="57"/>
      <c r="P4082" s="57"/>
      <c r="AO4082" s="57"/>
      <c r="AP4082" s="57"/>
      <c r="BA4082" s="57"/>
      <c r="BF4082" s="6" t="e">
        <f t="shared" si="189"/>
        <v>#NUM!</v>
      </c>
      <c r="BG4082" t="e">
        <f t="shared" si="190"/>
        <v>#NUM!</v>
      </c>
      <c r="BH4082" t="e">
        <f t="shared" si="191"/>
        <v>#NUM!</v>
      </c>
      <c r="BI4082" t="e">
        <f>VLOOKUP(H4082,Sheet2!$A$1:$B$270,2,FALSE)</f>
        <v>#N/A</v>
      </c>
    </row>
    <row r="4083" spans="15:61">
      <c r="O4083" s="57"/>
      <c r="P4083" s="57"/>
      <c r="AP4083" s="57"/>
      <c r="BA4083" s="57"/>
      <c r="BF4083" s="6" t="e">
        <f t="shared" si="189"/>
        <v>#NUM!</v>
      </c>
      <c r="BG4083" t="e">
        <f t="shared" si="190"/>
        <v>#NUM!</v>
      </c>
      <c r="BH4083" t="e">
        <f t="shared" si="191"/>
        <v>#NUM!</v>
      </c>
      <c r="BI4083" t="e">
        <f>VLOOKUP(H4083,Sheet2!$A$1:$B$270,2,FALSE)</f>
        <v>#N/A</v>
      </c>
    </row>
    <row r="4084" spans="15:61">
      <c r="O4084" s="57"/>
      <c r="P4084" s="57"/>
      <c r="AO4084" s="57"/>
      <c r="BA4084" s="57"/>
      <c r="BF4084" s="6" t="e">
        <f t="shared" si="189"/>
        <v>#NUM!</v>
      </c>
      <c r="BG4084" t="e">
        <f t="shared" si="190"/>
        <v>#NUM!</v>
      </c>
      <c r="BH4084" t="e">
        <f t="shared" si="191"/>
        <v>#NUM!</v>
      </c>
      <c r="BI4084" t="e">
        <f>VLOOKUP(H4084,Sheet2!$A$1:$B$270,2,FALSE)</f>
        <v>#N/A</v>
      </c>
    </row>
    <row r="4085" spans="15:61">
      <c r="O4085" s="57"/>
      <c r="P4085" s="57"/>
      <c r="AP4085" s="57"/>
      <c r="BA4085" s="57"/>
      <c r="BF4085" s="6" t="e">
        <f t="shared" si="189"/>
        <v>#NUM!</v>
      </c>
      <c r="BG4085" t="e">
        <f t="shared" si="190"/>
        <v>#NUM!</v>
      </c>
      <c r="BH4085" t="e">
        <f t="shared" si="191"/>
        <v>#NUM!</v>
      </c>
      <c r="BI4085" t="e">
        <f>VLOOKUP(H4085,Sheet2!$A$1:$B$270,2,FALSE)</f>
        <v>#N/A</v>
      </c>
    </row>
    <row r="4086" spans="15:61">
      <c r="O4086" s="57"/>
      <c r="P4086" s="57"/>
      <c r="AP4086" s="57"/>
      <c r="BA4086" s="57"/>
      <c r="BF4086" s="6" t="e">
        <f t="shared" si="189"/>
        <v>#NUM!</v>
      </c>
      <c r="BG4086" t="e">
        <f t="shared" si="190"/>
        <v>#NUM!</v>
      </c>
      <c r="BH4086" t="e">
        <f t="shared" si="191"/>
        <v>#NUM!</v>
      </c>
      <c r="BI4086" t="e">
        <f>VLOOKUP(H4086,Sheet2!$A$1:$B$270,2,FALSE)</f>
        <v>#N/A</v>
      </c>
    </row>
    <row r="4087" spans="15:61">
      <c r="O4087" s="57"/>
      <c r="P4087" s="57"/>
      <c r="AO4087" s="57"/>
      <c r="AP4087" s="57"/>
      <c r="BA4087" s="57"/>
      <c r="BF4087" s="6" t="e">
        <f t="shared" si="189"/>
        <v>#NUM!</v>
      </c>
      <c r="BG4087" t="e">
        <f t="shared" si="190"/>
        <v>#NUM!</v>
      </c>
      <c r="BH4087" t="e">
        <f t="shared" si="191"/>
        <v>#NUM!</v>
      </c>
      <c r="BI4087" t="e">
        <f>VLOOKUP(H4087,Sheet2!$A$1:$B$270,2,FALSE)</f>
        <v>#N/A</v>
      </c>
    </row>
    <row r="4088" spans="15:61">
      <c r="O4088" s="57"/>
      <c r="P4088" s="57"/>
      <c r="AP4088" s="57"/>
      <c r="BA4088" s="57"/>
      <c r="BF4088" s="6" t="e">
        <f t="shared" si="189"/>
        <v>#NUM!</v>
      </c>
      <c r="BG4088" t="e">
        <f t="shared" si="190"/>
        <v>#NUM!</v>
      </c>
      <c r="BH4088" t="e">
        <f t="shared" si="191"/>
        <v>#NUM!</v>
      </c>
      <c r="BI4088" t="e">
        <f>VLOOKUP(H4088,Sheet2!$A$1:$B$270,2,FALSE)</f>
        <v>#N/A</v>
      </c>
    </row>
    <row r="4089" spans="15:61">
      <c r="O4089" s="57"/>
      <c r="P4089" s="57"/>
      <c r="AP4089" s="57"/>
      <c r="BA4089" s="57"/>
      <c r="BF4089" s="6" t="e">
        <f t="shared" si="189"/>
        <v>#NUM!</v>
      </c>
      <c r="BG4089" t="e">
        <f t="shared" si="190"/>
        <v>#NUM!</v>
      </c>
      <c r="BH4089" t="e">
        <f t="shared" si="191"/>
        <v>#NUM!</v>
      </c>
      <c r="BI4089" t="e">
        <f>VLOOKUP(H4089,Sheet2!$A$1:$B$270,2,FALSE)</f>
        <v>#N/A</v>
      </c>
    </row>
    <row r="4090" spans="15:61">
      <c r="O4090" s="57"/>
      <c r="P4090" s="57"/>
      <c r="AO4090" s="57"/>
      <c r="AP4090" s="57"/>
      <c r="BA4090" s="57"/>
      <c r="BF4090" s="6" t="e">
        <f t="shared" si="189"/>
        <v>#NUM!</v>
      </c>
      <c r="BG4090" t="e">
        <f t="shared" si="190"/>
        <v>#NUM!</v>
      </c>
      <c r="BH4090" t="e">
        <f t="shared" si="191"/>
        <v>#NUM!</v>
      </c>
      <c r="BI4090" t="e">
        <f>VLOOKUP(H4090,Sheet2!$A$1:$B$270,2,FALSE)</f>
        <v>#N/A</v>
      </c>
    </row>
    <row r="4091" spans="15:61">
      <c r="O4091" s="57"/>
      <c r="P4091" s="57"/>
      <c r="BA4091" s="57"/>
      <c r="BF4091" s="6" t="e">
        <f t="shared" si="189"/>
        <v>#NUM!</v>
      </c>
      <c r="BG4091" t="e">
        <f t="shared" si="190"/>
        <v>#NUM!</v>
      </c>
      <c r="BH4091" t="e">
        <f t="shared" si="191"/>
        <v>#NUM!</v>
      </c>
      <c r="BI4091" t="e">
        <f>VLOOKUP(H4091,Sheet2!$A$1:$B$270,2,FALSE)</f>
        <v>#N/A</v>
      </c>
    </row>
    <row r="4092" spans="15:61">
      <c r="O4092" s="57"/>
      <c r="P4092" s="57"/>
      <c r="AP4092" s="57"/>
      <c r="BA4092" s="57"/>
      <c r="BF4092" s="6" t="e">
        <f t="shared" si="189"/>
        <v>#NUM!</v>
      </c>
      <c r="BG4092" t="e">
        <f t="shared" si="190"/>
        <v>#NUM!</v>
      </c>
      <c r="BH4092" t="e">
        <f t="shared" si="191"/>
        <v>#NUM!</v>
      </c>
      <c r="BI4092" t="e">
        <f>VLOOKUP(H4092,Sheet2!$A$1:$B$270,2,FALSE)</f>
        <v>#N/A</v>
      </c>
    </row>
    <row r="4093" spans="15:61">
      <c r="O4093" s="57"/>
      <c r="P4093" s="57"/>
      <c r="AO4093" s="57"/>
      <c r="AP4093" s="57"/>
      <c r="BA4093" s="57"/>
      <c r="BF4093" s="6" t="e">
        <f t="shared" si="189"/>
        <v>#NUM!</v>
      </c>
      <c r="BG4093" t="e">
        <f t="shared" si="190"/>
        <v>#NUM!</v>
      </c>
      <c r="BH4093" t="e">
        <f t="shared" si="191"/>
        <v>#NUM!</v>
      </c>
      <c r="BI4093" t="e">
        <f>VLOOKUP(H4093,Sheet2!$A$1:$B$270,2,FALSE)</f>
        <v>#N/A</v>
      </c>
    </row>
    <row r="4094" spans="15:61">
      <c r="O4094" s="57"/>
      <c r="P4094" s="57"/>
      <c r="AO4094" s="57"/>
      <c r="AP4094" s="57"/>
      <c r="BA4094" s="57"/>
      <c r="BF4094" s="6" t="e">
        <f t="shared" si="189"/>
        <v>#NUM!</v>
      </c>
      <c r="BG4094" t="e">
        <f t="shared" si="190"/>
        <v>#NUM!</v>
      </c>
      <c r="BH4094" t="e">
        <f t="shared" si="191"/>
        <v>#NUM!</v>
      </c>
      <c r="BI4094" t="e">
        <f>VLOOKUP(H4094,Sheet2!$A$1:$B$270,2,FALSE)</f>
        <v>#N/A</v>
      </c>
    </row>
    <row r="4095" spans="15:61">
      <c r="O4095" s="57"/>
      <c r="P4095" s="57"/>
      <c r="AO4095" s="57"/>
      <c r="AP4095" s="57"/>
      <c r="BA4095" s="57"/>
      <c r="BF4095" s="6" t="e">
        <f t="shared" si="189"/>
        <v>#NUM!</v>
      </c>
      <c r="BG4095" t="e">
        <f t="shared" si="190"/>
        <v>#NUM!</v>
      </c>
      <c r="BH4095" t="e">
        <f t="shared" si="191"/>
        <v>#NUM!</v>
      </c>
      <c r="BI4095" t="e">
        <f>VLOOKUP(H4095,Sheet2!$A$1:$B$270,2,FALSE)</f>
        <v>#N/A</v>
      </c>
    </row>
    <row r="4096" spans="15:61">
      <c r="O4096" s="57"/>
      <c r="P4096" s="57"/>
      <c r="AP4096" s="57"/>
      <c r="BA4096" s="57"/>
      <c r="BF4096" s="6" t="e">
        <f t="shared" si="189"/>
        <v>#NUM!</v>
      </c>
      <c r="BG4096" t="e">
        <f t="shared" si="190"/>
        <v>#NUM!</v>
      </c>
      <c r="BH4096" t="e">
        <f t="shared" si="191"/>
        <v>#NUM!</v>
      </c>
      <c r="BI4096" t="e">
        <f>VLOOKUP(H4096,Sheet2!$A$1:$B$270,2,FALSE)</f>
        <v>#N/A</v>
      </c>
    </row>
    <row r="4097" spans="15:61">
      <c r="O4097" s="57"/>
      <c r="P4097" s="57"/>
      <c r="BF4097" s="6" t="e">
        <f t="shared" si="189"/>
        <v>#NUM!</v>
      </c>
      <c r="BG4097" t="e">
        <f t="shared" si="190"/>
        <v>#NUM!</v>
      </c>
      <c r="BH4097" t="e">
        <f t="shared" si="191"/>
        <v>#NUM!</v>
      </c>
      <c r="BI4097" t="e">
        <f>VLOOKUP(H4097,Sheet2!$A$1:$B$270,2,FALSE)</f>
        <v>#N/A</v>
      </c>
    </row>
    <row r="4098" spans="15:61">
      <c r="O4098" s="57"/>
      <c r="P4098" s="57"/>
      <c r="AO4098" s="57"/>
      <c r="AP4098" s="57"/>
      <c r="BA4098" s="57"/>
      <c r="BF4098" s="6" t="e">
        <f t="shared" si="189"/>
        <v>#NUM!</v>
      </c>
      <c r="BG4098" t="e">
        <f t="shared" si="190"/>
        <v>#NUM!</v>
      </c>
      <c r="BH4098" t="e">
        <f t="shared" si="191"/>
        <v>#NUM!</v>
      </c>
      <c r="BI4098" t="e">
        <f>VLOOKUP(H4098,Sheet2!$A$1:$B$270,2,FALSE)</f>
        <v>#N/A</v>
      </c>
    </row>
    <row r="4099" spans="15:61">
      <c r="O4099" s="57"/>
      <c r="P4099" s="57"/>
      <c r="AP4099" s="57"/>
      <c r="BA4099" s="57"/>
      <c r="BF4099" s="6" t="e">
        <f t="shared" ref="BF4099:BF4162" si="192">DATE(BC4099,BD4099,BE4099)</f>
        <v>#NUM!</v>
      </c>
      <c r="BG4099" t="e">
        <f t="shared" ref="BG4099:BG4162" si="193">BF4099-BA4099</f>
        <v>#NUM!</v>
      </c>
      <c r="BH4099" t="e">
        <f t="shared" ref="BH4099:BH4162" si="194">IF(BG4099=1,"COMPLY",IF(BG4099&lt;1,"COMPLY","NOT COMPLY"))</f>
        <v>#NUM!</v>
      </c>
      <c r="BI4099" t="e">
        <f>VLOOKUP(H4099,Sheet2!$A$1:$B$270,2,FALSE)</f>
        <v>#N/A</v>
      </c>
    </row>
    <row r="4100" spans="15:61">
      <c r="O4100" s="57"/>
      <c r="P4100" s="57"/>
      <c r="BF4100" s="6" t="e">
        <f t="shared" si="192"/>
        <v>#NUM!</v>
      </c>
      <c r="BG4100" t="e">
        <f t="shared" si="193"/>
        <v>#NUM!</v>
      </c>
      <c r="BH4100" t="e">
        <f t="shared" si="194"/>
        <v>#NUM!</v>
      </c>
      <c r="BI4100" t="e">
        <f>VLOOKUP(H4100,Sheet2!$A$1:$B$270,2,FALSE)</f>
        <v>#N/A</v>
      </c>
    </row>
    <row r="4101" spans="15:61">
      <c r="O4101" s="57"/>
      <c r="P4101" s="57"/>
      <c r="AP4101" s="57"/>
      <c r="BA4101" s="57"/>
      <c r="BF4101" s="6" t="e">
        <f t="shared" si="192"/>
        <v>#NUM!</v>
      </c>
      <c r="BG4101" t="e">
        <f t="shared" si="193"/>
        <v>#NUM!</v>
      </c>
      <c r="BH4101" t="e">
        <f t="shared" si="194"/>
        <v>#NUM!</v>
      </c>
      <c r="BI4101" t="e">
        <f>VLOOKUP(H4101,Sheet2!$A$1:$B$270,2,FALSE)</f>
        <v>#N/A</v>
      </c>
    </row>
    <row r="4102" spans="15:61">
      <c r="O4102" s="57"/>
      <c r="P4102" s="57"/>
      <c r="BA4102" s="57"/>
      <c r="BF4102" s="6" t="e">
        <f t="shared" si="192"/>
        <v>#NUM!</v>
      </c>
      <c r="BG4102" t="e">
        <f t="shared" si="193"/>
        <v>#NUM!</v>
      </c>
      <c r="BH4102" t="e">
        <f t="shared" si="194"/>
        <v>#NUM!</v>
      </c>
      <c r="BI4102" t="e">
        <f>VLOOKUP(H4102,Sheet2!$A$1:$B$270,2,FALSE)</f>
        <v>#N/A</v>
      </c>
    </row>
    <row r="4103" spans="15:61">
      <c r="O4103" s="57"/>
      <c r="P4103" s="57"/>
      <c r="AO4103" s="57"/>
      <c r="AP4103" s="57"/>
      <c r="BA4103" s="57"/>
      <c r="BF4103" s="6" t="e">
        <f t="shared" si="192"/>
        <v>#NUM!</v>
      </c>
      <c r="BG4103" t="e">
        <f t="shared" si="193"/>
        <v>#NUM!</v>
      </c>
      <c r="BH4103" t="e">
        <f t="shared" si="194"/>
        <v>#NUM!</v>
      </c>
      <c r="BI4103" t="e">
        <f>VLOOKUP(H4103,Sheet2!$A$1:$B$270,2,FALSE)</f>
        <v>#N/A</v>
      </c>
    </row>
    <row r="4104" spans="15:61">
      <c r="O4104" s="57"/>
      <c r="P4104" s="57"/>
      <c r="AO4104" s="57"/>
      <c r="AP4104" s="57"/>
      <c r="BA4104" s="57"/>
      <c r="BF4104" s="6" t="e">
        <f t="shared" si="192"/>
        <v>#NUM!</v>
      </c>
      <c r="BG4104" t="e">
        <f t="shared" si="193"/>
        <v>#NUM!</v>
      </c>
      <c r="BH4104" t="e">
        <f t="shared" si="194"/>
        <v>#NUM!</v>
      </c>
      <c r="BI4104" t="e">
        <f>VLOOKUP(H4104,Sheet2!$A$1:$B$270,2,FALSE)</f>
        <v>#N/A</v>
      </c>
    </row>
    <row r="4105" spans="15:61">
      <c r="O4105" s="57"/>
      <c r="P4105" s="57"/>
      <c r="BA4105" s="57"/>
      <c r="BF4105" s="6" t="e">
        <f t="shared" si="192"/>
        <v>#NUM!</v>
      </c>
      <c r="BG4105" t="e">
        <f t="shared" si="193"/>
        <v>#NUM!</v>
      </c>
      <c r="BH4105" t="e">
        <f t="shared" si="194"/>
        <v>#NUM!</v>
      </c>
      <c r="BI4105" t="e">
        <f>VLOOKUP(H4105,Sheet2!$A$1:$B$270,2,FALSE)</f>
        <v>#N/A</v>
      </c>
    </row>
    <row r="4106" spans="15:61">
      <c r="O4106" s="57"/>
      <c r="P4106" s="57"/>
      <c r="AP4106" s="57"/>
      <c r="BA4106" s="57"/>
      <c r="BF4106" s="6" t="e">
        <f t="shared" si="192"/>
        <v>#NUM!</v>
      </c>
      <c r="BG4106" t="e">
        <f t="shared" si="193"/>
        <v>#NUM!</v>
      </c>
      <c r="BH4106" t="e">
        <f t="shared" si="194"/>
        <v>#NUM!</v>
      </c>
      <c r="BI4106" t="e">
        <f>VLOOKUP(H4106,Sheet2!$A$1:$B$270,2,FALSE)</f>
        <v>#N/A</v>
      </c>
    </row>
    <row r="4107" spans="15:61">
      <c r="O4107" s="57"/>
      <c r="P4107" s="57"/>
      <c r="AP4107" s="57"/>
      <c r="BA4107" s="57"/>
      <c r="BF4107" s="6" t="e">
        <f t="shared" si="192"/>
        <v>#NUM!</v>
      </c>
      <c r="BG4107" t="e">
        <f t="shared" si="193"/>
        <v>#NUM!</v>
      </c>
      <c r="BH4107" t="e">
        <f t="shared" si="194"/>
        <v>#NUM!</v>
      </c>
      <c r="BI4107" t="e">
        <f>VLOOKUP(H4107,Sheet2!$A$1:$B$270,2,FALSE)</f>
        <v>#N/A</v>
      </c>
    </row>
    <row r="4108" spans="15:61">
      <c r="O4108" s="57"/>
      <c r="P4108" s="57"/>
      <c r="AP4108" s="57"/>
      <c r="BA4108" s="57"/>
      <c r="BF4108" s="6" t="e">
        <f t="shared" si="192"/>
        <v>#NUM!</v>
      </c>
      <c r="BG4108" t="e">
        <f t="shared" si="193"/>
        <v>#NUM!</v>
      </c>
      <c r="BH4108" t="e">
        <f t="shared" si="194"/>
        <v>#NUM!</v>
      </c>
      <c r="BI4108" t="e">
        <f>VLOOKUP(H4108,Sheet2!$A$1:$B$270,2,FALSE)</f>
        <v>#N/A</v>
      </c>
    </row>
    <row r="4109" spans="15:61">
      <c r="O4109" s="57"/>
      <c r="P4109" s="57"/>
      <c r="BA4109" s="57"/>
      <c r="BF4109" s="6" t="e">
        <f t="shared" si="192"/>
        <v>#NUM!</v>
      </c>
      <c r="BG4109" t="e">
        <f t="shared" si="193"/>
        <v>#NUM!</v>
      </c>
      <c r="BH4109" t="e">
        <f t="shared" si="194"/>
        <v>#NUM!</v>
      </c>
      <c r="BI4109" t="e">
        <f>VLOOKUP(H4109,Sheet2!$A$1:$B$270,2,FALSE)</f>
        <v>#N/A</v>
      </c>
    </row>
    <row r="4110" spans="15:61">
      <c r="O4110" s="57"/>
      <c r="P4110" s="57"/>
      <c r="AP4110" s="57"/>
      <c r="BA4110" s="57"/>
      <c r="BF4110" s="6" t="e">
        <f t="shared" si="192"/>
        <v>#NUM!</v>
      </c>
      <c r="BG4110" t="e">
        <f t="shared" si="193"/>
        <v>#NUM!</v>
      </c>
      <c r="BH4110" t="e">
        <f t="shared" si="194"/>
        <v>#NUM!</v>
      </c>
      <c r="BI4110" t="e">
        <f>VLOOKUP(H4110,Sheet2!$A$1:$B$270,2,FALSE)</f>
        <v>#N/A</v>
      </c>
    </row>
    <row r="4111" spans="15:61">
      <c r="O4111" s="57"/>
      <c r="P4111" s="57"/>
      <c r="AP4111" s="57"/>
      <c r="BA4111" s="57"/>
      <c r="BF4111" s="6" t="e">
        <f t="shared" si="192"/>
        <v>#NUM!</v>
      </c>
      <c r="BG4111" t="e">
        <f t="shared" si="193"/>
        <v>#NUM!</v>
      </c>
      <c r="BH4111" t="e">
        <f t="shared" si="194"/>
        <v>#NUM!</v>
      </c>
      <c r="BI4111" t="e">
        <f>VLOOKUP(H4111,Sheet2!$A$1:$B$270,2,FALSE)</f>
        <v>#N/A</v>
      </c>
    </row>
    <row r="4112" spans="15:61">
      <c r="O4112" s="57"/>
      <c r="P4112" s="57"/>
      <c r="AP4112" s="57"/>
      <c r="BA4112" s="57"/>
      <c r="BF4112" s="6" t="e">
        <f t="shared" si="192"/>
        <v>#NUM!</v>
      </c>
      <c r="BG4112" t="e">
        <f t="shared" si="193"/>
        <v>#NUM!</v>
      </c>
      <c r="BH4112" t="e">
        <f t="shared" si="194"/>
        <v>#NUM!</v>
      </c>
      <c r="BI4112" t="e">
        <f>VLOOKUP(H4112,Sheet2!$A$1:$B$270,2,FALSE)</f>
        <v>#N/A</v>
      </c>
    </row>
    <row r="4113" spans="15:61">
      <c r="O4113" s="57"/>
      <c r="P4113" s="57"/>
      <c r="AO4113" s="57"/>
      <c r="AP4113" s="57"/>
      <c r="BA4113" s="57"/>
      <c r="BF4113" s="6" t="e">
        <f t="shared" si="192"/>
        <v>#NUM!</v>
      </c>
      <c r="BG4113" t="e">
        <f t="shared" si="193"/>
        <v>#NUM!</v>
      </c>
      <c r="BH4113" t="e">
        <f t="shared" si="194"/>
        <v>#NUM!</v>
      </c>
      <c r="BI4113" t="e">
        <f>VLOOKUP(H4113,Sheet2!$A$1:$B$270,2,FALSE)</f>
        <v>#N/A</v>
      </c>
    </row>
    <row r="4114" spans="15:61">
      <c r="O4114" s="57"/>
      <c r="P4114" s="57"/>
      <c r="AO4114" s="57"/>
      <c r="AP4114" s="57"/>
      <c r="BA4114" s="57"/>
      <c r="BF4114" s="6" t="e">
        <f t="shared" si="192"/>
        <v>#NUM!</v>
      </c>
      <c r="BG4114" t="e">
        <f t="shared" si="193"/>
        <v>#NUM!</v>
      </c>
      <c r="BH4114" t="e">
        <f t="shared" si="194"/>
        <v>#NUM!</v>
      </c>
      <c r="BI4114" t="e">
        <f>VLOOKUP(H4114,Sheet2!$A$1:$B$270,2,FALSE)</f>
        <v>#N/A</v>
      </c>
    </row>
    <row r="4115" spans="15:61">
      <c r="O4115" s="57"/>
      <c r="P4115" s="57"/>
      <c r="AP4115" s="57"/>
      <c r="BA4115" s="57"/>
      <c r="BF4115" s="6" t="e">
        <f t="shared" si="192"/>
        <v>#NUM!</v>
      </c>
      <c r="BG4115" t="e">
        <f t="shared" si="193"/>
        <v>#NUM!</v>
      </c>
      <c r="BH4115" t="e">
        <f t="shared" si="194"/>
        <v>#NUM!</v>
      </c>
      <c r="BI4115" t="e">
        <f>VLOOKUP(H4115,Sheet2!$A$1:$B$270,2,FALSE)</f>
        <v>#N/A</v>
      </c>
    </row>
    <row r="4116" spans="15:61">
      <c r="O4116" s="57"/>
      <c r="P4116" s="57"/>
      <c r="AO4116" s="57"/>
      <c r="AP4116" s="57"/>
      <c r="BA4116" s="57"/>
      <c r="BF4116" s="6" t="e">
        <f t="shared" si="192"/>
        <v>#NUM!</v>
      </c>
      <c r="BG4116" t="e">
        <f t="shared" si="193"/>
        <v>#NUM!</v>
      </c>
      <c r="BH4116" t="e">
        <f t="shared" si="194"/>
        <v>#NUM!</v>
      </c>
      <c r="BI4116" t="e">
        <f>VLOOKUP(H4116,Sheet2!$A$1:$B$270,2,FALSE)</f>
        <v>#N/A</v>
      </c>
    </row>
    <row r="4117" spans="15:61">
      <c r="O4117" s="57"/>
      <c r="P4117" s="57"/>
      <c r="AP4117" s="57"/>
      <c r="BA4117" s="57"/>
      <c r="BF4117" s="6" t="e">
        <f t="shared" si="192"/>
        <v>#NUM!</v>
      </c>
      <c r="BG4117" t="e">
        <f t="shared" si="193"/>
        <v>#NUM!</v>
      </c>
      <c r="BH4117" t="e">
        <f t="shared" si="194"/>
        <v>#NUM!</v>
      </c>
      <c r="BI4117" t="e">
        <f>VLOOKUP(H4117,Sheet2!$A$1:$B$270,2,FALSE)</f>
        <v>#N/A</v>
      </c>
    </row>
    <row r="4118" spans="15:61">
      <c r="O4118" s="57"/>
      <c r="P4118" s="57"/>
      <c r="AO4118" s="57"/>
      <c r="AP4118" s="57"/>
      <c r="BA4118" s="57"/>
      <c r="BF4118" s="6" t="e">
        <f t="shared" si="192"/>
        <v>#NUM!</v>
      </c>
      <c r="BG4118" t="e">
        <f t="shared" si="193"/>
        <v>#NUM!</v>
      </c>
      <c r="BH4118" t="e">
        <f t="shared" si="194"/>
        <v>#NUM!</v>
      </c>
      <c r="BI4118" t="e">
        <f>VLOOKUP(H4118,Sheet2!$A$1:$B$270,2,FALSE)</f>
        <v>#N/A</v>
      </c>
    </row>
    <row r="4119" spans="15:61">
      <c r="O4119" s="57"/>
      <c r="P4119" s="57"/>
      <c r="AP4119" s="57"/>
      <c r="BA4119" s="57"/>
      <c r="BF4119" s="6" t="e">
        <f t="shared" si="192"/>
        <v>#NUM!</v>
      </c>
      <c r="BG4119" t="e">
        <f t="shared" si="193"/>
        <v>#NUM!</v>
      </c>
      <c r="BH4119" t="e">
        <f t="shared" si="194"/>
        <v>#NUM!</v>
      </c>
      <c r="BI4119" t="e">
        <f>VLOOKUP(H4119,Sheet2!$A$1:$B$270,2,FALSE)</f>
        <v>#N/A</v>
      </c>
    </row>
    <row r="4120" spans="15:61">
      <c r="O4120" s="57"/>
      <c r="P4120" s="57"/>
      <c r="AO4120" s="57"/>
      <c r="AP4120" s="57"/>
      <c r="BA4120" s="57"/>
      <c r="BF4120" s="6" t="e">
        <f t="shared" si="192"/>
        <v>#NUM!</v>
      </c>
      <c r="BG4120" t="e">
        <f t="shared" si="193"/>
        <v>#NUM!</v>
      </c>
      <c r="BH4120" t="e">
        <f t="shared" si="194"/>
        <v>#NUM!</v>
      </c>
      <c r="BI4120" t="e">
        <f>VLOOKUP(H4120,Sheet2!$A$1:$B$270,2,FALSE)</f>
        <v>#N/A</v>
      </c>
    </row>
    <row r="4121" spans="15:61">
      <c r="O4121" s="57"/>
      <c r="P4121" s="57"/>
      <c r="AP4121" s="57"/>
      <c r="BA4121" s="57"/>
      <c r="BF4121" s="6" t="e">
        <f t="shared" si="192"/>
        <v>#NUM!</v>
      </c>
      <c r="BG4121" t="e">
        <f t="shared" si="193"/>
        <v>#NUM!</v>
      </c>
      <c r="BH4121" t="e">
        <f t="shared" si="194"/>
        <v>#NUM!</v>
      </c>
      <c r="BI4121" t="e">
        <f>VLOOKUP(H4121,Sheet2!$A$1:$B$270,2,FALSE)</f>
        <v>#N/A</v>
      </c>
    </row>
    <row r="4122" spans="15:61">
      <c r="O4122" s="57"/>
      <c r="P4122" s="57"/>
      <c r="AP4122" s="57"/>
      <c r="BA4122" s="57"/>
      <c r="BF4122" s="6" t="e">
        <f t="shared" si="192"/>
        <v>#NUM!</v>
      </c>
      <c r="BG4122" t="e">
        <f t="shared" si="193"/>
        <v>#NUM!</v>
      </c>
      <c r="BH4122" t="e">
        <f t="shared" si="194"/>
        <v>#NUM!</v>
      </c>
      <c r="BI4122" t="e">
        <f>VLOOKUP(H4122,Sheet2!$A$1:$B$270,2,FALSE)</f>
        <v>#N/A</v>
      </c>
    </row>
    <row r="4123" spans="15:61">
      <c r="O4123" s="57"/>
      <c r="P4123" s="57"/>
      <c r="AP4123" s="57"/>
      <c r="BA4123" s="57"/>
      <c r="BF4123" s="6" t="e">
        <f t="shared" si="192"/>
        <v>#NUM!</v>
      </c>
      <c r="BG4123" t="e">
        <f t="shared" si="193"/>
        <v>#NUM!</v>
      </c>
      <c r="BH4123" t="e">
        <f t="shared" si="194"/>
        <v>#NUM!</v>
      </c>
      <c r="BI4123" t="e">
        <f>VLOOKUP(H4123,Sheet2!$A$1:$B$270,2,FALSE)</f>
        <v>#N/A</v>
      </c>
    </row>
    <row r="4124" spans="15:61">
      <c r="O4124" s="57"/>
      <c r="P4124" s="57"/>
      <c r="BF4124" s="6" t="e">
        <f t="shared" si="192"/>
        <v>#NUM!</v>
      </c>
      <c r="BG4124" t="e">
        <f t="shared" si="193"/>
        <v>#NUM!</v>
      </c>
      <c r="BH4124" t="e">
        <f t="shared" si="194"/>
        <v>#NUM!</v>
      </c>
      <c r="BI4124" t="e">
        <f>VLOOKUP(H4124,Sheet2!$A$1:$B$270,2,FALSE)</f>
        <v>#N/A</v>
      </c>
    </row>
    <row r="4125" spans="15:61">
      <c r="O4125" s="57"/>
      <c r="P4125" s="57"/>
      <c r="AP4125" s="57"/>
      <c r="BA4125" s="57"/>
      <c r="BF4125" s="6" t="e">
        <f t="shared" si="192"/>
        <v>#NUM!</v>
      </c>
      <c r="BG4125" t="e">
        <f t="shared" si="193"/>
        <v>#NUM!</v>
      </c>
      <c r="BH4125" t="e">
        <f t="shared" si="194"/>
        <v>#NUM!</v>
      </c>
      <c r="BI4125" t="e">
        <f>VLOOKUP(H4125,Sheet2!$A$1:$B$270,2,FALSE)</f>
        <v>#N/A</v>
      </c>
    </row>
    <row r="4126" spans="15:61">
      <c r="O4126" s="57"/>
      <c r="P4126" s="57"/>
      <c r="BA4126" s="57"/>
      <c r="BF4126" s="6" t="e">
        <f t="shared" si="192"/>
        <v>#NUM!</v>
      </c>
      <c r="BG4126" t="e">
        <f t="shared" si="193"/>
        <v>#NUM!</v>
      </c>
      <c r="BH4126" t="e">
        <f t="shared" si="194"/>
        <v>#NUM!</v>
      </c>
      <c r="BI4126" t="e">
        <f>VLOOKUP(H4126,Sheet2!$A$1:$B$270,2,FALSE)</f>
        <v>#N/A</v>
      </c>
    </row>
    <row r="4127" spans="15:61">
      <c r="O4127" s="57"/>
      <c r="P4127" s="57"/>
      <c r="AP4127" s="57"/>
      <c r="BA4127" s="57"/>
      <c r="BF4127" s="6" t="e">
        <f t="shared" si="192"/>
        <v>#NUM!</v>
      </c>
      <c r="BG4127" t="e">
        <f t="shared" si="193"/>
        <v>#NUM!</v>
      </c>
      <c r="BH4127" t="e">
        <f t="shared" si="194"/>
        <v>#NUM!</v>
      </c>
      <c r="BI4127" t="e">
        <f>VLOOKUP(H4127,Sheet2!$A$1:$B$270,2,FALSE)</f>
        <v>#N/A</v>
      </c>
    </row>
    <row r="4128" spans="15:61">
      <c r="O4128" s="57"/>
      <c r="P4128" s="57"/>
      <c r="AP4128" s="57"/>
      <c r="BA4128" s="57"/>
      <c r="BF4128" s="6" t="e">
        <f t="shared" si="192"/>
        <v>#NUM!</v>
      </c>
      <c r="BG4128" t="e">
        <f t="shared" si="193"/>
        <v>#NUM!</v>
      </c>
      <c r="BH4128" t="e">
        <f t="shared" si="194"/>
        <v>#NUM!</v>
      </c>
      <c r="BI4128" t="e">
        <f>VLOOKUP(H4128,Sheet2!$A$1:$B$270,2,FALSE)</f>
        <v>#N/A</v>
      </c>
    </row>
    <row r="4129" spans="15:61">
      <c r="O4129" s="57"/>
      <c r="P4129" s="57"/>
      <c r="AO4129" s="57"/>
      <c r="AP4129" s="57"/>
      <c r="BA4129" s="57"/>
      <c r="BF4129" s="6" t="e">
        <f t="shared" si="192"/>
        <v>#NUM!</v>
      </c>
      <c r="BG4129" t="e">
        <f t="shared" si="193"/>
        <v>#NUM!</v>
      </c>
      <c r="BH4129" t="e">
        <f t="shared" si="194"/>
        <v>#NUM!</v>
      </c>
      <c r="BI4129" t="e">
        <f>VLOOKUP(H4129,Sheet2!$A$1:$B$270,2,FALSE)</f>
        <v>#N/A</v>
      </c>
    </row>
    <row r="4130" spans="15:61">
      <c r="O4130" s="57"/>
      <c r="P4130" s="57"/>
      <c r="AP4130" s="57"/>
      <c r="BA4130" s="57"/>
      <c r="BF4130" s="6" t="e">
        <f t="shared" si="192"/>
        <v>#NUM!</v>
      </c>
      <c r="BG4130" t="e">
        <f t="shared" si="193"/>
        <v>#NUM!</v>
      </c>
      <c r="BH4130" t="e">
        <f t="shared" si="194"/>
        <v>#NUM!</v>
      </c>
      <c r="BI4130" t="e">
        <f>VLOOKUP(H4130,Sheet2!$A$1:$B$270,2,FALSE)</f>
        <v>#N/A</v>
      </c>
    </row>
    <row r="4131" spans="15:61">
      <c r="O4131" s="57"/>
      <c r="P4131" s="57"/>
      <c r="AP4131" s="57"/>
      <c r="BA4131" s="57"/>
      <c r="BF4131" s="6" t="e">
        <f t="shared" si="192"/>
        <v>#NUM!</v>
      </c>
      <c r="BG4131" t="e">
        <f t="shared" si="193"/>
        <v>#NUM!</v>
      </c>
      <c r="BH4131" t="e">
        <f t="shared" si="194"/>
        <v>#NUM!</v>
      </c>
      <c r="BI4131" t="e">
        <f>VLOOKUP(H4131,Sheet2!$A$1:$B$270,2,FALSE)</f>
        <v>#N/A</v>
      </c>
    </row>
    <row r="4132" spans="15:61">
      <c r="O4132" s="57"/>
      <c r="P4132" s="57"/>
      <c r="AO4132" s="57"/>
      <c r="AP4132" s="57"/>
      <c r="BA4132" s="57"/>
      <c r="BF4132" s="6" t="e">
        <f t="shared" si="192"/>
        <v>#NUM!</v>
      </c>
      <c r="BG4132" t="e">
        <f t="shared" si="193"/>
        <v>#NUM!</v>
      </c>
      <c r="BH4132" t="e">
        <f t="shared" si="194"/>
        <v>#NUM!</v>
      </c>
      <c r="BI4132" t="e">
        <f>VLOOKUP(H4132,Sheet2!$A$1:$B$270,2,FALSE)</f>
        <v>#N/A</v>
      </c>
    </row>
    <row r="4133" spans="15:61">
      <c r="O4133" s="57"/>
      <c r="P4133" s="57"/>
      <c r="AO4133" s="57"/>
      <c r="AP4133" s="57"/>
      <c r="BA4133" s="57"/>
      <c r="BF4133" s="6" t="e">
        <f t="shared" si="192"/>
        <v>#NUM!</v>
      </c>
      <c r="BG4133" t="e">
        <f t="shared" si="193"/>
        <v>#NUM!</v>
      </c>
      <c r="BH4133" t="e">
        <f t="shared" si="194"/>
        <v>#NUM!</v>
      </c>
      <c r="BI4133" t="e">
        <f>VLOOKUP(H4133,Sheet2!$A$1:$B$270,2,FALSE)</f>
        <v>#N/A</v>
      </c>
    </row>
    <row r="4134" spans="15:61">
      <c r="O4134" s="57"/>
      <c r="P4134" s="57"/>
      <c r="AP4134" s="57"/>
      <c r="BA4134" s="57"/>
      <c r="BF4134" s="6" t="e">
        <f t="shared" si="192"/>
        <v>#NUM!</v>
      </c>
      <c r="BG4134" t="e">
        <f t="shared" si="193"/>
        <v>#NUM!</v>
      </c>
      <c r="BH4134" t="e">
        <f t="shared" si="194"/>
        <v>#NUM!</v>
      </c>
      <c r="BI4134" t="e">
        <f>VLOOKUP(H4134,Sheet2!$A$1:$B$270,2,FALSE)</f>
        <v>#N/A</v>
      </c>
    </row>
    <row r="4135" spans="15:61">
      <c r="O4135" s="57"/>
      <c r="P4135" s="57"/>
      <c r="AO4135" s="57"/>
      <c r="BF4135" s="6" t="e">
        <f t="shared" si="192"/>
        <v>#NUM!</v>
      </c>
      <c r="BG4135" t="e">
        <f t="shared" si="193"/>
        <v>#NUM!</v>
      </c>
      <c r="BH4135" t="e">
        <f t="shared" si="194"/>
        <v>#NUM!</v>
      </c>
      <c r="BI4135" t="e">
        <f>VLOOKUP(H4135,Sheet2!$A$1:$B$270,2,FALSE)</f>
        <v>#N/A</v>
      </c>
    </row>
    <row r="4136" spans="15:61">
      <c r="O4136" s="57"/>
      <c r="P4136" s="57"/>
      <c r="BA4136" s="57"/>
      <c r="BF4136" s="6" t="e">
        <f t="shared" si="192"/>
        <v>#NUM!</v>
      </c>
      <c r="BG4136" t="e">
        <f t="shared" si="193"/>
        <v>#NUM!</v>
      </c>
      <c r="BH4136" t="e">
        <f t="shared" si="194"/>
        <v>#NUM!</v>
      </c>
      <c r="BI4136" t="e">
        <f>VLOOKUP(H4136,Sheet2!$A$1:$B$270,2,FALSE)</f>
        <v>#N/A</v>
      </c>
    </row>
    <row r="4137" spans="15:61">
      <c r="O4137" s="57"/>
      <c r="P4137" s="57"/>
      <c r="AP4137" s="57"/>
      <c r="BA4137" s="57"/>
      <c r="BF4137" s="6" t="e">
        <f t="shared" si="192"/>
        <v>#NUM!</v>
      </c>
      <c r="BG4137" t="e">
        <f t="shared" si="193"/>
        <v>#NUM!</v>
      </c>
      <c r="BH4137" t="e">
        <f t="shared" si="194"/>
        <v>#NUM!</v>
      </c>
      <c r="BI4137" t="e">
        <f>VLOOKUP(H4137,Sheet2!$A$1:$B$270,2,FALSE)</f>
        <v>#N/A</v>
      </c>
    </row>
    <row r="4138" spans="15:61">
      <c r="O4138" s="57"/>
      <c r="P4138" s="57"/>
      <c r="BF4138" s="6" t="e">
        <f t="shared" si="192"/>
        <v>#NUM!</v>
      </c>
      <c r="BG4138" t="e">
        <f t="shared" si="193"/>
        <v>#NUM!</v>
      </c>
      <c r="BH4138" t="e">
        <f t="shared" si="194"/>
        <v>#NUM!</v>
      </c>
      <c r="BI4138" t="e">
        <f>VLOOKUP(H4138,Sheet2!$A$1:$B$270,2,FALSE)</f>
        <v>#N/A</v>
      </c>
    </row>
    <row r="4139" spans="15:61">
      <c r="O4139" s="57"/>
      <c r="P4139" s="57"/>
      <c r="AP4139" s="57"/>
      <c r="BA4139" s="57"/>
      <c r="BF4139" s="6" t="e">
        <f t="shared" si="192"/>
        <v>#NUM!</v>
      </c>
      <c r="BG4139" t="e">
        <f t="shared" si="193"/>
        <v>#NUM!</v>
      </c>
      <c r="BH4139" t="e">
        <f t="shared" si="194"/>
        <v>#NUM!</v>
      </c>
      <c r="BI4139" t="e">
        <f>VLOOKUP(H4139,Sheet2!$A$1:$B$270,2,FALSE)</f>
        <v>#N/A</v>
      </c>
    </row>
    <row r="4140" spans="15:61">
      <c r="O4140" s="57"/>
      <c r="P4140" s="57"/>
      <c r="AP4140" s="57"/>
      <c r="BA4140" s="57"/>
      <c r="BF4140" s="6" t="e">
        <f t="shared" si="192"/>
        <v>#NUM!</v>
      </c>
      <c r="BG4140" t="e">
        <f t="shared" si="193"/>
        <v>#NUM!</v>
      </c>
      <c r="BH4140" t="e">
        <f t="shared" si="194"/>
        <v>#NUM!</v>
      </c>
      <c r="BI4140" t="e">
        <f>VLOOKUP(H4140,Sheet2!$A$1:$B$270,2,FALSE)</f>
        <v>#N/A</v>
      </c>
    </row>
    <row r="4141" spans="15:61">
      <c r="O4141" s="57"/>
      <c r="P4141" s="57"/>
      <c r="AO4141" s="57"/>
      <c r="AP4141" s="57"/>
      <c r="BA4141" s="57"/>
      <c r="BF4141" s="6" t="e">
        <f t="shared" si="192"/>
        <v>#NUM!</v>
      </c>
      <c r="BG4141" t="e">
        <f t="shared" si="193"/>
        <v>#NUM!</v>
      </c>
      <c r="BH4141" t="e">
        <f t="shared" si="194"/>
        <v>#NUM!</v>
      </c>
      <c r="BI4141" t="e">
        <f>VLOOKUP(H4141,Sheet2!$A$1:$B$270,2,FALSE)</f>
        <v>#N/A</v>
      </c>
    </row>
    <row r="4142" spans="15:61">
      <c r="O4142" s="57"/>
      <c r="P4142" s="57"/>
      <c r="BA4142" s="57"/>
      <c r="BF4142" s="6" t="e">
        <f t="shared" si="192"/>
        <v>#NUM!</v>
      </c>
      <c r="BG4142" t="e">
        <f t="shared" si="193"/>
        <v>#NUM!</v>
      </c>
      <c r="BH4142" t="e">
        <f t="shared" si="194"/>
        <v>#NUM!</v>
      </c>
      <c r="BI4142" t="e">
        <f>VLOOKUP(H4142,Sheet2!$A$1:$B$270,2,FALSE)</f>
        <v>#N/A</v>
      </c>
    </row>
    <row r="4143" spans="15:61">
      <c r="O4143" s="57"/>
      <c r="P4143" s="57"/>
      <c r="AO4143" s="57"/>
      <c r="AP4143" s="57"/>
      <c r="BA4143" s="57"/>
      <c r="BF4143" s="6" t="e">
        <f t="shared" si="192"/>
        <v>#NUM!</v>
      </c>
      <c r="BG4143" t="e">
        <f t="shared" si="193"/>
        <v>#NUM!</v>
      </c>
      <c r="BH4143" t="e">
        <f t="shared" si="194"/>
        <v>#NUM!</v>
      </c>
      <c r="BI4143" t="e">
        <f>VLOOKUP(H4143,Sheet2!$A$1:$B$270,2,FALSE)</f>
        <v>#N/A</v>
      </c>
    </row>
    <row r="4144" spans="15:61">
      <c r="O4144" s="57"/>
      <c r="P4144" s="57"/>
      <c r="AO4144" s="57"/>
      <c r="BA4144" s="57"/>
      <c r="BF4144" s="6" t="e">
        <f t="shared" si="192"/>
        <v>#NUM!</v>
      </c>
      <c r="BG4144" t="e">
        <f t="shared" si="193"/>
        <v>#NUM!</v>
      </c>
      <c r="BH4144" t="e">
        <f t="shared" si="194"/>
        <v>#NUM!</v>
      </c>
      <c r="BI4144" t="e">
        <f>VLOOKUP(H4144,Sheet2!$A$1:$B$270,2,FALSE)</f>
        <v>#N/A</v>
      </c>
    </row>
    <row r="4145" spans="15:61">
      <c r="O4145" s="57"/>
      <c r="P4145" s="57"/>
      <c r="AO4145" s="57"/>
      <c r="AP4145" s="57"/>
      <c r="BA4145" s="57"/>
      <c r="BF4145" s="6" t="e">
        <f t="shared" si="192"/>
        <v>#NUM!</v>
      </c>
      <c r="BG4145" t="e">
        <f t="shared" si="193"/>
        <v>#NUM!</v>
      </c>
      <c r="BH4145" t="e">
        <f t="shared" si="194"/>
        <v>#NUM!</v>
      </c>
      <c r="BI4145" t="e">
        <f>VLOOKUP(H4145,Sheet2!$A$1:$B$270,2,FALSE)</f>
        <v>#N/A</v>
      </c>
    </row>
    <row r="4146" spans="15:61">
      <c r="O4146" s="57"/>
      <c r="P4146" s="57"/>
      <c r="BA4146" s="57"/>
      <c r="BF4146" s="6" t="e">
        <f t="shared" si="192"/>
        <v>#NUM!</v>
      </c>
      <c r="BG4146" t="e">
        <f t="shared" si="193"/>
        <v>#NUM!</v>
      </c>
      <c r="BH4146" t="e">
        <f t="shared" si="194"/>
        <v>#NUM!</v>
      </c>
      <c r="BI4146" t="e">
        <f>VLOOKUP(H4146,Sheet2!$A$1:$B$270,2,FALSE)</f>
        <v>#N/A</v>
      </c>
    </row>
    <row r="4147" spans="15:61">
      <c r="O4147" s="57"/>
      <c r="P4147" s="57"/>
      <c r="AP4147" s="57"/>
      <c r="BA4147" s="57"/>
      <c r="BF4147" s="6" t="e">
        <f t="shared" si="192"/>
        <v>#NUM!</v>
      </c>
      <c r="BG4147" t="e">
        <f t="shared" si="193"/>
        <v>#NUM!</v>
      </c>
      <c r="BH4147" t="e">
        <f t="shared" si="194"/>
        <v>#NUM!</v>
      </c>
      <c r="BI4147" t="e">
        <f>VLOOKUP(H4147,Sheet2!$A$1:$B$270,2,FALSE)</f>
        <v>#N/A</v>
      </c>
    </row>
    <row r="4148" spans="15:61">
      <c r="O4148" s="57"/>
      <c r="P4148" s="57"/>
      <c r="AP4148" s="57"/>
      <c r="BA4148" s="57"/>
      <c r="BF4148" s="6" t="e">
        <f t="shared" si="192"/>
        <v>#NUM!</v>
      </c>
      <c r="BG4148" t="e">
        <f t="shared" si="193"/>
        <v>#NUM!</v>
      </c>
      <c r="BH4148" t="e">
        <f t="shared" si="194"/>
        <v>#NUM!</v>
      </c>
      <c r="BI4148" t="e">
        <f>VLOOKUP(H4148,Sheet2!$A$1:$B$270,2,FALSE)</f>
        <v>#N/A</v>
      </c>
    </row>
    <row r="4149" spans="15:61">
      <c r="O4149" s="57"/>
      <c r="P4149" s="57"/>
      <c r="BF4149" s="6" t="e">
        <f t="shared" si="192"/>
        <v>#NUM!</v>
      </c>
      <c r="BG4149" t="e">
        <f t="shared" si="193"/>
        <v>#NUM!</v>
      </c>
      <c r="BH4149" t="e">
        <f t="shared" si="194"/>
        <v>#NUM!</v>
      </c>
      <c r="BI4149" t="e">
        <f>VLOOKUP(H4149,Sheet2!$A$1:$B$270,2,FALSE)</f>
        <v>#N/A</v>
      </c>
    </row>
    <row r="4150" spans="15:61">
      <c r="O4150" s="57"/>
      <c r="P4150" s="57"/>
      <c r="AP4150" s="57"/>
      <c r="BA4150" s="57"/>
      <c r="BF4150" s="6" t="e">
        <f t="shared" si="192"/>
        <v>#NUM!</v>
      </c>
      <c r="BG4150" t="e">
        <f t="shared" si="193"/>
        <v>#NUM!</v>
      </c>
      <c r="BH4150" t="e">
        <f t="shared" si="194"/>
        <v>#NUM!</v>
      </c>
      <c r="BI4150" t="e">
        <f>VLOOKUP(H4150,Sheet2!$A$1:$B$270,2,FALSE)</f>
        <v>#N/A</v>
      </c>
    </row>
    <row r="4151" spans="15:61">
      <c r="O4151" s="57"/>
      <c r="P4151" s="57"/>
      <c r="AO4151" s="57"/>
      <c r="AP4151" s="57"/>
      <c r="BA4151" s="57"/>
      <c r="BF4151" s="6" t="e">
        <f t="shared" si="192"/>
        <v>#NUM!</v>
      </c>
      <c r="BG4151" t="e">
        <f t="shared" si="193"/>
        <v>#NUM!</v>
      </c>
      <c r="BH4151" t="e">
        <f t="shared" si="194"/>
        <v>#NUM!</v>
      </c>
      <c r="BI4151" t="e">
        <f>VLOOKUP(H4151,Sheet2!$A$1:$B$270,2,FALSE)</f>
        <v>#N/A</v>
      </c>
    </row>
    <row r="4152" spans="15:61">
      <c r="O4152" s="57"/>
      <c r="P4152" s="57"/>
      <c r="AP4152" s="57"/>
      <c r="BA4152" s="57"/>
      <c r="BF4152" s="6" t="e">
        <f t="shared" si="192"/>
        <v>#NUM!</v>
      </c>
      <c r="BG4152" t="e">
        <f t="shared" si="193"/>
        <v>#NUM!</v>
      </c>
      <c r="BH4152" t="e">
        <f t="shared" si="194"/>
        <v>#NUM!</v>
      </c>
      <c r="BI4152" t="e">
        <f>VLOOKUP(H4152,Sheet2!$A$1:$B$270,2,FALSE)</f>
        <v>#N/A</v>
      </c>
    </row>
    <row r="4153" spans="15:61">
      <c r="O4153" s="57"/>
      <c r="P4153" s="57"/>
      <c r="AO4153" s="57"/>
      <c r="AP4153" s="57"/>
      <c r="BA4153" s="57"/>
      <c r="BF4153" s="6" t="e">
        <f t="shared" si="192"/>
        <v>#NUM!</v>
      </c>
      <c r="BG4153" t="e">
        <f t="shared" si="193"/>
        <v>#NUM!</v>
      </c>
      <c r="BH4153" t="e">
        <f t="shared" si="194"/>
        <v>#NUM!</v>
      </c>
      <c r="BI4153" t="e">
        <f>VLOOKUP(H4153,Sheet2!$A$1:$B$270,2,FALSE)</f>
        <v>#N/A</v>
      </c>
    </row>
    <row r="4154" spans="15:61">
      <c r="O4154" s="57"/>
      <c r="P4154" s="57"/>
      <c r="AO4154" s="57"/>
      <c r="AP4154" s="57"/>
      <c r="BA4154" s="57"/>
      <c r="BF4154" s="6" t="e">
        <f t="shared" si="192"/>
        <v>#NUM!</v>
      </c>
      <c r="BG4154" t="e">
        <f t="shared" si="193"/>
        <v>#NUM!</v>
      </c>
      <c r="BH4154" t="e">
        <f t="shared" si="194"/>
        <v>#NUM!</v>
      </c>
      <c r="BI4154" t="e">
        <f>VLOOKUP(H4154,Sheet2!$A$1:$B$270,2,FALSE)</f>
        <v>#N/A</v>
      </c>
    </row>
    <row r="4155" spans="15:61">
      <c r="O4155" s="57"/>
      <c r="P4155" s="57"/>
      <c r="AO4155" s="57"/>
      <c r="AP4155" s="57"/>
      <c r="BA4155" s="57"/>
      <c r="BF4155" s="6" t="e">
        <f t="shared" si="192"/>
        <v>#NUM!</v>
      </c>
      <c r="BG4155" t="e">
        <f t="shared" si="193"/>
        <v>#NUM!</v>
      </c>
      <c r="BH4155" t="e">
        <f t="shared" si="194"/>
        <v>#NUM!</v>
      </c>
      <c r="BI4155" t="e">
        <f>VLOOKUP(H4155,Sheet2!$A$1:$B$270,2,FALSE)</f>
        <v>#N/A</v>
      </c>
    </row>
    <row r="4156" spans="15:61">
      <c r="O4156" s="57"/>
      <c r="P4156" s="57"/>
      <c r="AO4156" s="57"/>
      <c r="AP4156" s="57"/>
      <c r="BA4156" s="57"/>
      <c r="BF4156" s="6" t="e">
        <f t="shared" si="192"/>
        <v>#NUM!</v>
      </c>
      <c r="BG4156" t="e">
        <f t="shared" si="193"/>
        <v>#NUM!</v>
      </c>
      <c r="BH4156" t="e">
        <f t="shared" si="194"/>
        <v>#NUM!</v>
      </c>
      <c r="BI4156" t="e">
        <f>VLOOKUP(H4156,Sheet2!$A$1:$B$270,2,FALSE)</f>
        <v>#N/A</v>
      </c>
    </row>
    <row r="4157" spans="15:61">
      <c r="O4157" s="57"/>
      <c r="P4157" s="57"/>
      <c r="BA4157" s="57"/>
      <c r="BF4157" s="6" t="e">
        <f t="shared" si="192"/>
        <v>#NUM!</v>
      </c>
      <c r="BG4157" t="e">
        <f t="shared" si="193"/>
        <v>#NUM!</v>
      </c>
      <c r="BH4157" t="e">
        <f t="shared" si="194"/>
        <v>#NUM!</v>
      </c>
      <c r="BI4157" t="e">
        <f>VLOOKUP(H4157,Sheet2!$A$1:$B$270,2,FALSE)</f>
        <v>#N/A</v>
      </c>
    </row>
    <row r="4158" spans="15:61">
      <c r="O4158" s="57"/>
      <c r="P4158" s="57"/>
      <c r="BF4158" s="6" t="e">
        <f t="shared" si="192"/>
        <v>#NUM!</v>
      </c>
      <c r="BG4158" t="e">
        <f t="shared" si="193"/>
        <v>#NUM!</v>
      </c>
      <c r="BH4158" t="e">
        <f t="shared" si="194"/>
        <v>#NUM!</v>
      </c>
      <c r="BI4158" t="e">
        <f>VLOOKUP(H4158,Sheet2!$A$1:$B$270,2,FALSE)</f>
        <v>#N/A</v>
      </c>
    </row>
    <row r="4159" spans="15:61">
      <c r="O4159" s="57"/>
      <c r="P4159" s="57"/>
      <c r="BA4159" s="57"/>
      <c r="BF4159" s="6" t="e">
        <f t="shared" si="192"/>
        <v>#NUM!</v>
      </c>
      <c r="BG4159" t="e">
        <f t="shared" si="193"/>
        <v>#NUM!</v>
      </c>
      <c r="BH4159" t="e">
        <f t="shared" si="194"/>
        <v>#NUM!</v>
      </c>
      <c r="BI4159" t="e">
        <f>VLOOKUP(H4159,Sheet2!$A$1:$B$270,2,FALSE)</f>
        <v>#N/A</v>
      </c>
    </row>
    <row r="4160" spans="15:61">
      <c r="O4160" s="57"/>
      <c r="P4160" s="57"/>
      <c r="AP4160" s="57"/>
      <c r="BA4160" s="57"/>
      <c r="BF4160" s="6" t="e">
        <f t="shared" si="192"/>
        <v>#NUM!</v>
      </c>
      <c r="BG4160" t="e">
        <f t="shared" si="193"/>
        <v>#NUM!</v>
      </c>
      <c r="BH4160" t="e">
        <f t="shared" si="194"/>
        <v>#NUM!</v>
      </c>
      <c r="BI4160" t="e">
        <f>VLOOKUP(H4160,Sheet2!$A$1:$B$270,2,FALSE)</f>
        <v>#N/A</v>
      </c>
    </row>
    <row r="4161" spans="15:61">
      <c r="O4161" s="57"/>
      <c r="P4161" s="57"/>
      <c r="AP4161" s="57"/>
      <c r="BA4161" s="57"/>
      <c r="BF4161" s="6" t="e">
        <f t="shared" si="192"/>
        <v>#NUM!</v>
      </c>
      <c r="BG4161" t="e">
        <f t="shared" si="193"/>
        <v>#NUM!</v>
      </c>
      <c r="BH4161" t="e">
        <f t="shared" si="194"/>
        <v>#NUM!</v>
      </c>
      <c r="BI4161" t="e">
        <f>VLOOKUP(H4161,Sheet2!$A$1:$B$270,2,FALSE)</f>
        <v>#N/A</v>
      </c>
    </row>
    <row r="4162" spans="15:61">
      <c r="O4162" s="57"/>
      <c r="P4162" s="57"/>
      <c r="AP4162" s="57"/>
      <c r="BA4162" s="57"/>
      <c r="BF4162" s="6" t="e">
        <f t="shared" si="192"/>
        <v>#NUM!</v>
      </c>
      <c r="BG4162" t="e">
        <f t="shared" si="193"/>
        <v>#NUM!</v>
      </c>
      <c r="BH4162" t="e">
        <f t="shared" si="194"/>
        <v>#NUM!</v>
      </c>
      <c r="BI4162" t="e">
        <f>VLOOKUP(H4162,Sheet2!$A$1:$B$270,2,FALSE)</f>
        <v>#N/A</v>
      </c>
    </row>
    <row r="4163" spans="15:61">
      <c r="O4163" s="57"/>
      <c r="P4163" s="57"/>
      <c r="AP4163" s="57"/>
      <c r="BA4163" s="57"/>
      <c r="BF4163" s="6" t="e">
        <f t="shared" ref="BF4163:BF4201" si="195">DATE(BC4163,BD4163,BE4163)</f>
        <v>#NUM!</v>
      </c>
      <c r="BG4163" t="e">
        <f t="shared" ref="BG4163:BG4201" si="196">BF4163-BA4163</f>
        <v>#NUM!</v>
      </c>
      <c r="BH4163" t="e">
        <f t="shared" ref="BH4163:BH4201" si="197">IF(BG4163=1,"COMPLY",IF(BG4163&lt;1,"COMPLY","NOT COMPLY"))</f>
        <v>#NUM!</v>
      </c>
      <c r="BI4163" t="e">
        <f>VLOOKUP(H4163,Sheet2!$A$1:$B$270,2,FALSE)</f>
        <v>#N/A</v>
      </c>
    </row>
    <row r="4164" spans="15:61">
      <c r="O4164" s="57"/>
      <c r="P4164" s="57"/>
      <c r="AO4164" s="57"/>
      <c r="AP4164" s="57"/>
      <c r="BA4164" s="57"/>
      <c r="BF4164" s="6" t="e">
        <f t="shared" si="195"/>
        <v>#NUM!</v>
      </c>
      <c r="BG4164" t="e">
        <f t="shared" si="196"/>
        <v>#NUM!</v>
      </c>
      <c r="BH4164" t="e">
        <f t="shared" si="197"/>
        <v>#NUM!</v>
      </c>
      <c r="BI4164" t="e">
        <f>VLOOKUP(H4164,Sheet2!$A$1:$B$270,2,FALSE)</f>
        <v>#N/A</v>
      </c>
    </row>
    <row r="4165" spans="15:61">
      <c r="O4165" s="57"/>
      <c r="P4165" s="57"/>
      <c r="BF4165" s="6" t="e">
        <f t="shared" si="195"/>
        <v>#NUM!</v>
      </c>
      <c r="BG4165" t="e">
        <f t="shared" si="196"/>
        <v>#NUM!</v>
      </c>
      <c r="BH4165" t="e">
        <f t="shared" si="197"/>
        <v>#NUM!</v>
      </c>
      <c r="BI4165" t="e">
        <f>VLOOKUP(H4165,Sheet2!$A$1:$B$270,2,FALSE)</f>
        <v>#N/A</v>
      </c>
    </row>
    <row r="4166" spans="15:61">
      <c r="O4166" s="57"/>
      <c r="P4166" s="57"/>
      <c r="AO4166" s="57"/>
      <c r="AP4166" s="57"/>
      <c r="BA4166" s="57"/>
      <c r="BF4166" s="6" t="e">
        <f t="shared" si="195"/>
        <v>#NUM!</v>
      </c>
      <c r="BG4166" t="e">
        <f t="shared" si="196"/>
        <v>#NUM!</v>
      </c>
      <c r="BH4166" t="e">
        <f t="shared" si="197"/>
        <v>#NUM!</v>
      </c>
      <c r="BI4166" t="e">
        <f>VLOOKUP(H4166,Sheet2!$A$1:$B$270,2,FALSE)</f>
        <v>#N/A</v>
      </c>
    </row>
    <row r="4167" spans="15:61">
      <c r="O4167" s="57"/>
      <c r="P4167" s="57"/>
      <c r="AP4167" s="57"/>
      <c r="BA4167" s="57"/>
      <c r="BF4167" s="6" t="e">
        <f t="shared" si="195"/>
        <v>#NUM!</v>
      </c>
      <c r="BG4167" t="e">
        <f t="shared" si="196"/>
        <v>#NUM!</v>
      </c>
      <c r="BH4167" t="e">
        <f t="shared" si="197"/>
        <v>#NUM!</v>
      </c>
      <c r="BI4167" t="e">
        <f>VLOOKUP(H4167,Sheet2!$A$1:$B$270,2,FALSE)</f>
        <v>#N/A</v>
      </c>
    </row>
    <row r="4168" spans="15:61">
      <c r="O4168" s="57"/>
      <c r="P4168" s="57"/>
      <c r="AP4168" s="57"/>
      <c r="BA4168" s="57"/>
      <c r="BF4168" s="6" t="e">
        <f t="shared" si="195"/>
        <v>#NUM!</v>
      </c>
      <c r="BG4168" t="e">
        <f t="shared" si="196"/>
        <v>#NUM!</v>
      </c>
      <c r="BH4168" t="e">
        <f t="shared" si="197"/>
        <v>#NUM!</v>
      </c>
      <c r="BI4168" t="e">
        <f>VLOOKUP(H4168,Sheet2!$A$1:$B$270,2,FALSE)</f>
        <v>#N/A</v>
      </c>
    </row>
    <row r="4169" spans="15:61">
      <c r="O4169" s="57"/>
      <c r="P4169" s="57"/>
      <c r="AO4169" s="57"/>
      <c r="AP4169" s="57"/>
      <c r="BA4169" s="57"/>
      <c r="BF4169" s="6" t="e">
        <f t="shared" si="195"/>
        <v>#NUM!</v>
      </c>
      <c r="BG4169" t="e">
        <f t="shared" si="196"/>
        <v>#NUM!</v>
      </c>
      <c r="BH4169" t="e">
        <f t="shared" si="197"/>
        <v>#NUM!</v>
      </c>
      <c r="BI4169" t="e">
        <f>VLOOKUP(H4169,Sheet2!$A$1:$B$270,2,FALSE)</f>
        <v>#N/A</v>
      </c>
    </row>
    <row r="4170" spans="15:61">
      <c r="O4170" s="57"/>
      <c r="P4170" s="57"/>
      <c r="AP4170" s="57"/>
      <c r="BA4170" s="57"/>
      <c r="BF4170" s="6" t="e">
        <f t="shared" si="195"/>
        <v>#NUM!</v>
      </c>
      <c r="BG4170" t="e">
        <f t="shared" si="196"/>
        <v>#NUM!</v>
      </c>
      <c r="BH4170" t="e">
        <f t="shared" si="197"/>
        <v>#NUM!</v>
      </c>
      <c r="BI4170" t="e">
        <f>VLOOKUP(H4170,Sheet2!$A$1:$B$270,2,FALSE)</f>
        <v>#N/A</v>
      </c>
    </row>
    <row r="4171" spans="15:61">
      <c r="O4171" s="57"/>
      <c r="P4171" s="57"/>
      <c r="BA4171" s="57"/>
      <c r="BF4171" s="6" t="e">
        <f t="shared" si="195"/>
        <v>#NUM!</v>
      </c>
      <c r="BG4171" t="e">
        <f t="shared" si="196"/>
        <v>#NUM!</v>
      </c>
      <c r="BH4171" t="e">
        <f t="shared" si="197"/>
        <v>#NUM!</v>
      </c>
      <c r="BI4171" t="e">
        <f>VLOOKUP(H4171,Sheet2!$A$1:$B$270,2,FALSE)</f>
        <v>#N/A</v>
      </c>
    </row>
    <row r="4172" spans="15:61">
      <c r="O4172" s="57"/>
      <c r="P4172" s="57"/>
      <c r="AP4172" s="57"/>
      <c r="BA4172" s="57"/>
      <c r="BF4172" s="6" t="e">
        <f t="shared" si="195"/>
        <v>#NUM!</v>
      </c>
      <c r="BG4172" t="e">
        <f t="shared" si="196"/>
        <v>#NUM!</v>
      </c>
      <c r="BH4172" t="e">
        <f t="shared" si="197"/>
        <v>#NUM!</v>
      </c>
      <c r="BI4172" t="e">
        <f>VLOOKUP(H4172,Sheet2!$A$1:$B$270,2,FALSE)</f>
        <v>#N/A</v>
      </c>
    </row>
    <row r="4173" spans="15:61">
      <c r="O4173" s="57"/>
      <c r="P4173" s="57"/>
      <c r="AO4173" s="57"/>
      <c r="AP4173" s="57"/>
      <c r="BA4173" s="57"/>
      <c r="BF4173" s="6" t="e">
        <f t="shared" si="195"/>
        <v>#NUM!</v>
      </c>
      <c r="BG4173" t="e">
        <f t="shared" si="196"/>
        <v>#NUM!</v>
      </c>
      <c r="BH4173" t="e">
        <f t="shared" si="197"/>
        <v>#NUM!</v>
      </c>
      <c r="BI4173" t="e">
        <f>VLOOKUP(H4173,Sheet2!$A$1:$B$270,2,FALSE)</f>
        <v>#N/A</v>
      </c>
    </row>
    <row r="4174" spans="15:61">
      <c r="O4174" s="57"/>
      <c r="P4174" s="57"/>
      <c r="AO4174" s="57"/>
      <c r="AP4174" s="57"/>
      <c r="BA4174" s="57"/>
      <c r="BF4174" s="6" t="e">
        <f t="shared" si="195"/>
        <v>#NUM!</v>
      </c>
      <c r="BG4174" t="e">
        <f t="shared" si="196"/>
        <v>#NUM!</v>
      </c>
      <c r="BH4174" t="e">
        <f t="shared" si="197"/>
        <v>#NUM!</v>
      </c>
      <c r="BI4174" t="e">
        <f>VLOOKUP(H4174,Sheet2!$A$1:$B$270,2,FALSE)</f>
        <v>#N/A</v>
      </c>
    </row>
    <row r="4175" spans="15:61">
      <c r="O4175" s="57"/>
      <c r="P4175" s="57"/>
      <c r="AO4175" s="57"/>
      <c r="AP4175" s="57"/>
      <c r="BA4175" s="57"/>
      <c r="BF4175" s="6" t="e">
        <f t="shared" si="195"/>
        <v>#NUM!</v>
      </c>
      <c r="BG4175" t="e">
        <f t="shared" si="196"/>
        <v>#NUM!</v>
      </c>
      <c r="BH4175" t="e">
        <f t="shared" si="197"/>
        <v>#NUM!</v>
      </c>
      <c r="BI4175" t="e">
        <f>VLOOKUP(H4175,Sheet2!$A$1:$B$270,2,FALSE)</f>
        <v>#N/A</v>
      </c>
    </row>
    <row r="4176" spans="15:61">
      <c r="O4176" s="57"/>
      <c r="P4176" s="57"/>
      <c r="AP4176" s="57"/>
      <c r="BA4176" s="57"/>
      <c r="BF4176" s="6" t="e">
        <f t="shared" si="195"/>
        <v>#NUM!</v>
      </c>
      <c r="BG4176" t="e">
        <f t="shared" si="196"/>
        <v>#NUM!</v>
      </c>
      <c r="BH4176" t="e">
        <f t="shared" si="197"/>
        <v>#NUM!</v>
      </c>
      <c r="BI4176" t="e">
        <f>VLOOKUP(H4176,Sheet2!$A$1:$B$270,2,FALSE)</f>
        <v>#N/A</v>
      </c>
    </row>
    <row r="4177" spans="15:61">
      <c r="O4177" s="57"/>
      <c r="P4177" s="57"/>
      <c r="AP4177" s="57"/>
      <c r="BA4177" s="57"/>
      <c r="BF4177" s="6" t="e">
        <f t="shared" si="195"/>
        <v>#NUM!</v>
      </c>
      <c r="BG4177" t="e">
        <f t="shared" si="196"/>
        <v>#NUM!</v>
      </c>
      <c r="BH4177" t="e">
        <f t="shared" si="197"/>
        <v>#NUM!</v>
      </c>
      <c r="BI4177" t="e">
        <f>VLOOKUP(H4177,Sheet2!$A$1:$B$270,2,FALSE)</f>
        <v>#N/A</v>
      </c>
    </row>
    <row r="4178" spans="15:61">
      <c r="O4178" s="57"/>
      <c r="P4178" s="57"/>
      <c r="BA4178" s="57"/>
      <c r="BF4178" s="6" t="e">
        <f t="shared" si="195"/>
        <v>#NUM!</v>
      </c>
      <c r="BG4178" t="e">
        <f t="shared" si="196"/>
        <v>#NUM!</v>
      </c>
      <c r="BH4178" t="e">
        <f t="shared" si="197"/>
        <v>#NUM!</v>
      </c>
      <c r="BI4178" t="e">
        <f>VLOOKUP(H4178,Sheet2!$A$1:$B$270,2,FALSE)</f>
        <v>#N/A</v>
      </c>
    </row>
    <row r="4179" spans="15:61">
      <c r="O4179" s="57"/>
      <c r="P4179" s="57"/>
      <c r="AP4179" s="57"/>
      <c r="BA4179" s="57"/>
      <c r="BF4179" s="6" t="e">
        <f t="shared" si="195"/>
        <v>#NUM!</v>
      </c>
      <c r="BG4179" t="e">
        <f t="shared" si="196"/>
        <v>#NUM!</v>
      </c>
      <c r="BH4179" t="e">
        <f t="shared" si="197"/>
        <v>#NUM!</v>
      </c>
      <c r="BI4179" t="e">
        <f>VLOOKUP(H4179,Sheet2!$A$1:$B$270,2,FALSE)</f>
        <v>#N/A</v>
      </c>
    </row>
    <row r="4180" spans="15:61">
      <c r="O4180" s="57"/>
      <c r="P4180" s="57"/>
      <c r="AP4180" s="57"/>
      <c r="BA4180" s="57"/>
      <c r="BF4180" s="6" t="e">
        <f t="shared" si="195"/>
        <v>#NUM!</v>
      </c>
      <c r="BG4180" t="e">
        <f t="shared" si="196"/>
        <v>#NUM!</v>
      </c>
      <c r="BH4180" t="e">
        <f t="shared" si="197"/>
        <v>#NUM!</v>
      </c>
      <c r="BI4180" t="e">
        <f>VLOOKUP(H4180,Sheet2!$A$1:$B$270,2,FALSE)</f>
        <v>#N/A</v>
      </c>
    </row>
    <row r="4181" spans="15:61">
      <c r="O4181" s="57"/>
      <c r="P4181" s="57"/>
      <c r="AP4181" s="57"/>
      <c r="BA4181" s="57"/>
      <c r="BF4181" s="6" t="e">
        <f t="shared" si="195"/>
        <v>#NUM!</v>
      </c>
      <c r="BG4181" t="e">
        <f t="shared" si="196"/>
        <v>#NUM!</v>
      </c>
      <c r="BH4181" t="e">
        <f t="shared" si="197"/>
        <v>#NUM!</v>
      </c>
      <c r="BI4181" t="e">
        <f>VLOOKUP(H4181,Sheet2!$A$1:$B$270,2,FALSE)</f>
        <v>#N/A</v>
      </c>
    </row>
    <row r="4182" spans="15:61">
      <c r="O4182" s="57"/>
      <c r="P4182" s="57"/>
      <c r="AP4182" s="57"/>
      <c r="BA4182" s="57"/>
      <c r="BF4182" s="6" t="e">
        <f t="shared" si="195"/>
        <v>#NUM!</v>
      </c>
      <c r="BG4182" t="e">
        <f t="shared" si="196"/>
        <v>#NUM!</v>
      </c>
      <c r="BH4182" t="e">
        <f t="shared" si="197"/>
        <v>#NUM!</v>
      </c>
      <c r="BI4182" t="e">
        <f>VLOOKUP(H4182,Sheet2!$A$1:$B$270,2,FALSE)</f>
        <v>#N/A</v>
      </c>
    </row>
    <row r="4183" spans="15:61">
      <c r="O4183" s="57"/>
      <c r="P4183" s="57"/>
      <c r="AP4183" s="57"/>
      <c r="BA4183" s="57"/>
      <c r="BF4183" s="6" t="e">
        <f t="shared" si="195"/>
        <v>#NUM!</v>
      </c>
      <c r="BG4183" t="e">
        <f t="shared" si="196"/>
        <v>#NUM!</v>
      </c>
      <c r="BH4183" t="e">
        <f t="shared" si="197"/>
        <v>#NUM!</v>
      </c>
      <c r="BI4183" t="e">
        <f>VLOOKUP(H4183,Sheet2!$A$1:$B$270,2,FALSE)</f>
        <v>#N/A</v>
      </c>
    </row>
    <row r="4184" spans="15:61">
      <c r="O4184" s="57"/>
      <c r="P4184" s="57"/>
      <c r="AP4184" s="57"/>
      <c r="BA4184" s="57"/>
      <c r="BF4184" s="6" t="e">
        <f t="shared" si="195"/>
        <v>#NUM!</v>
      </c>
      <c r="BG4184" t="e">
        <f t="shared" si="196"/>
        <v>#NUM!</v>
      </c>
      <c r="BH4184" t="e">
        <f t="shared" si="197"/>
        <v>#NUM!</v>
      </c>
      <c r="BI4184" t="e">
        <f>VLOOKUP(H4184,Sheet2!$A$1:$B$270,2,FALSE)</f>
        <v>#N/A</v>
      </c>
    </row>
    <row r="4185" spans="15:61">
      <c r="O4185" s="57"/>
      <c r="P4185" s="57"/>
      <c r="AP4185" s="57"/>
      <c r="BA4185" s="57"/>
      <c r="BF4185" s="6" t="e">
        <f t="shared" si="195"/>
        <v>#NUM!</v>
      </c>
      <c r="BG4185" t="e">
        <f t="shared" si="196"/>
        <v>#NUM!</v>
      </c>
      <c r="BH4185" t="e">
        <f t="shared" si="197"/>
        <v>#NUM!</v>
      </c>
      <c r="BI4185" t="e">
        <f>VLOOKUP(H4185,Sheet2!$A$1:$B$270,2,FALSE)</f>
        <v>#N/A</v>
      </c>
    </row>
    <row r="4186" spans="15:61">
      <c r="O4186" s="57"/>
      <c r="P4186" s="57"/>
      <c r="AO4186" s="57"/>
      <c r="AP4186" s="57"/>
      <c r="BA4186" s="57"/>
      <c r="BF4186" s="6" t="e">
        <f t="shared" si="195"/>
        <v>#NUM!</v>
      </c>
      <c r="BG4186" t="e">
        <f t="shared" si="196"/>
        <v>#NUM!</v>
      </c>
      <c r="BH4186" t="e">
        <f t="shared" si="197"/>
        <v>#NUM!</v>
      </c>
      <c r="BI4186" t="e">
        <f>VLOOKUP(H4186,Sheet2!$A$1:$B$270,2,FALSE)</f>
        <v>#N/A</v>
      </c>
    </row>
    <row r="4187" spans="15:61">
      <c r="O4187" s="57"/>
      <c r="P4187" s="57"/>
      <c r="AO4187" s="57"/>
      <c r="AP4187" s="57"/>
      <c r="BA4187" s="57"/>
      <c r="BF4187" s="6" t="e">
        <f t="shared" si="195"/>
        <v>#NUM!</v>
      </c>
      <c r="BG4187" t="e">
        <f t="shared" si="196"/>
        <v>#NUM!</v>
      </c>
      <c r="BH4187" t="e">
        <f t="shared" si="197"/>
        <v>#NUM!</v>
      </c>
      <c r="BI4187" t="e">
        <f>VLOOKUP(H4187,Sheet2!$A$1:$B$270,2,FALSE)</f>
        <v>#N/A</v>
      </c>
    </row>
    <row r="4188" spans="15:61">
      <c r="O4188" s="57"/>
      <c r="P4188" s="57"/>
      <c r="AP4188" s="57"/>
      <c r="BA4188" s="57"/>
      <c r="BF4188" s="6" t="e">
        <f t="shared" si="195"/>
        <v>#NUM!</v>
      </c>
      <c r="BG4188" t="e">
        <f t="shared" si="196"/>
        <v>#NUM!</v>
      </c>
      <c r="BH4188" t="e">
        <f t="shared" si="197"/>
        <v>#NUM!</v>
      </c>
      <c r="BI4188" t="e">
        <f>VLOOKUP(H4188,Sheet2!$A$1:$B$270,2,FALSE)</f>
        <v>#N/A</v>
      </c>
    </row>
    <row r="4189" spans="15:61">
      <c r="O4189" s="57"/>
      <c r="P4189" s="57"/>
      <c r="AP4189" s="57"/>
      <c r="BA4189" s="57"/>
      <c r="BF4189" s="6" t="e">
        <f t="shared" si="195"/>
        <v>#NUM!</v>
      </c>
      <c r="BG4189" t="e">
        <f t="shared" si="196"/>
        <v>#NUM!</v>
      </c>
      <c r="BH4189" t="e">
        <f t="shared" si="197"/>
        <v>#NUM!</v>
      </c>
      <c r="BI4189" t="e">
        <f>VLOOKUP(H4189,Sheet2!$A$1:$B$270,2,FALSE)</f>
        <v>#N/A</v>
      </c>
    </row>
    <row r="4190" spans="15:61">
      <c r="O4190" s="57"/>
      <c r="P4190" s="57"/>
      <c r="AO4190" s="57"/>
      <c r="BF4190" s="6" t="e">
        <f t="shared" si="195"/>
        <v>#NUM!</v>
      </c>
      <c r="BG4190" t="e">
        <f t="shared" si="196"/>
        <v>#NUM!</v>
      </c>
      <c r="BH4190" t="e">
        <f t="shared" si="197"/>
        <v>#NUM!</v>
      </c>
      <c r="BI4190" t="e">
        <f>VLOOKUP(H4190,Sheet2!$A$1:$B$270,2,FALSE)</f>
        <v>#N/A</v>
      </c>
    </row>
    <row r="4191" spans="15:61">
      <c r="O4191" s="57"/>
      <c r="P4191" s="57"/>
      <c r="AP4191" s="57"/>
      <c r="BA4191" s="57"/>
      <c r="BF4191" s="6" t="e">
        <f t="shared" si="195"/>
        <v>#NUM!</v>
      </c>
      <c r="BG4191" t="e">
        <f t="shared" si="196"/>
        <v>#NUM!</v>
      </c>
      <c r="BH4191" t="e">
        <f t="shared" si="197"/>
        <v>#NUM!</v>
      </c>
      <c r="BI4191" t="e">
        <f>VLOOKUP(H4191,Sheet2!$A$1:$B$270,2,FALSE)</f>
        <v>#N/A</v>
      </c>
    </row>
    <row r="4192" spans="15:61">
      <c r="O4192" s="57"/>
      <c r="P4192" s="57"/>
      <c r="AO4192" s="57"/>
      <c r="AP4192" s="57"/>
      <c r="BA4192" s="57"/>
      <c r="BF4192" s="6" t="e">
        <f t="shared" si="195"/>
        <v>#NUM!</v>
      </c>
      <c r="BG4192" t="e">
        <f t="shared" si="196"/>
        <v>#NUM!</v>
      </c>
      <c r="BH4192" t="e">
        <f t="shared" si="197"/>
        <v>#NUM!</v>
      </c>
      <c r="BI4192" t="e">
        <f>VLOOKUP(H4192,Sheet2!$A$1:$B$270,2,FALSE)</f>
        <v>#N/A</v>
      </c>
    </row>
    <row r="4193" spans="15:61">
      <c r="O4193" s="57"/>
      <c r="P4193" s="57"/>
      <c r="AP4193" s="57"/>
      <c r="BA4193" s="57"/>
      <c r="BF4193" s="6" t="e">
        <f t="shared" si="195"/>
        <v>#NUM!</v>
      </c>
      <c r="BG4193" t="e">
        <f t="shared" si="196"/>
        <v>#NUM!</v>
      </c>
      <c r="BH4193" t="e">
        <f t="shared" si="197"/>
        <v>#NUM!</v>
      </c>
      <c r="BI4193" t="e">
        <f>VLOOKUP(H4193,Sheet2!$A$1:$B$270,2,FALSE)</f>
        <v>#N/A</v>
      </c>
    </row>
    <row r="4194" spans="15:61">
      <c r="O4194" s="57"/>
      <c r="P4194" s="57"/>
      <c r="AP4194" s="57"/>
      <c r="BA4194" s="57"/>
      <c r="BF4194" s="6" t="e">
        <f t="shared" si="195"/>
        <v>#NUM!</v>
      </c>
      <c r="BG4194" t="e">
        <f t="shared" si="196"/>
        <v>#NUM!</v>
      </c>
      <c r="BH4194" t="e">
        <f t="shared" si="197"/>
        <v>#NUM!</v>
      </c>
      <c r="BI4194" t="e">
        <f>VLOOKUP(H4194,Sheet2!$A$1:$B$270,2,FALSE)</f>
        <v>#N/A</v>
      </c>
    </row>
    <row r="4195" spans="15:61">
      <c r="O4195" s="57"/>
      <c r="P4195" s="57"/>
      <c r="BA4195" s="57"/>
      <c r="BF4195" s="6" t="e">
        <f t="shared" si="195"/>
        <v>#NUM!</v>
      </c>
      <c r="BG4195" t="e">
        <f t="shared" si="196"/>
        <v>#NUM!</v>
      </c>
      <c r="BH4195" t="e">
        <f t="shared" si="197"/>
        <v>#NUM!</v>
      </c>
      <c r="BI4195" t="e">
        <f>VLOOKUP(H4195,Sheet2!$A$1:$B$270,2,FALSE)</f>
        <v>#N/A</v>
      </c>
    </row>
    <row r="4196" spans="15:61">
      <c r="O4196" s="57"/>
      <c r="P4196" s="57"/>
      <c r="AO4196" s="57"/>
      <c r="AP4196" s="57"/>
      <c r="BA4196" s="57"/>
      <c r="BF4196" s="6" t="e">
        <f t="shared" si="195"/>
        <v>#NUM!</v>
      </c>
      <c r="BG4196" t="e">
        <f t="shared" si="196"/>
        <v>#NUM!</v>
      </c>
      <c r="BH4196" t="e">
        <f t="shared" si="197"/>
        <v>#NUM!</v>
      </c>
      <c r="BI4196" t="e">
        <f>VLOOKUP(H4196,Sheet2!$A$1:$B$270,2,FALSE)</f>
        <v>#N/A</v>
      </c>
    </row>
    <row r="4197" spans="15:61">
      <c r="O4197" s="57"/>
      <c r="P4197" s="57"/>
      <c r="AP4197" s="57"/>
      <c r="BA4197" s="57"/>
      <c r="BF4197" s="6" t="e">
        <f t="shared" si="195"/>
        <v>#NUM!</v>
      </c>
      <c r="BG4197" t="e">
        <f t="shared" si="196"/>
        <v>#NUM!</v>
      </c>
      <c r="BH4197" t="e">
        <f t="shared" si="197"/>
        <v>#NUM!</v>
      </c>
      <c r="BI4197" t="e">
        <f>VLOOKUP(H4197,Sheet2!$A$1:$B$270,2,FALSE)</f>
        <v>#N/A</v>
      </c>
    </row>
    <row r="4198" spans="15:61">
      <c r="O4198" s="57"/>
      <c r="P4198" s="57"/>
      <c r="AO4198" s="57"/>
      <c r="AP4198" s="57"/>
      <c r="BA4198" s="57"/>
      <c r="BF4198" s="6" t="e">
        <f t="shared" si="195"/>
        <v>#NUM!</v>
      </c>
      <c r="BG4198" t="e">
        <f t="shared" si="196"/>
        <v>#NUM!</v>
      </c>
      <c r="BH4198" t="e">
        <f t="shared" si="197"/>
        <v>#NUM!</v>
      </c>
      <c r="BI4198" t="e">
        <f>VLOOKUP(H4198,Sheet2!$A$1:$B$270,2,FALSE)</f>
        <v>#N/A</v>
      </c>
    </row>
    <row r="4199" spans="15:61">
      <c r="O4199" s="57"/>
      <c r="P4199" s="57"/>
      <c r="AO4199" s="57"/>
      <c r="AP4199" s="57"/>
      <c r="BA4199" s="57"/>
      <c r="BF4199" s="6" t="e">
        <f t="shared" si="195"/>
        <v>#NUM!</v>
      </c>
      <c r="BG4199" t="e">
        <f t="shared" si="196"/>
        <v>#NUM!</v>
      </c>
      <c r="BH4199" t="e">
        <f t="shared" si="197"/>
        <v>#NUM!</v>
      </c>
      <c r="BI4199" t="e">
        <f>VLOOKUP(H4199,Sheet2!$A$1:$B$270,2,FALSE)</f>
        <v>#N/A</v>
      </c>
    </row>
    <row r="4200" spans="15:61">
      <c r="O4200" s="57"/>
      <c r="P4200" s="57"/>
      <c r="AP4200" s="57"/>
      <c r="BA4200" s="57"/>
      <c r="BF4200" s="6" t="e">
        <f t="shared" si="195"/>
        <v>#NUM!</v>
      </c>
      <c r="BG4200" t="e">
        <f t="shared" si="196"/>
        <v>#NUM!</v>
      </c>
      <c r="BH4200" t="e">
        <f t="shared" si="197"/>
        <v>#NUM!</v>
      </c>
      <c r="BI4200" t="e">
        <f>VLOOKUP(H4200,Sheet2!$A$1:$B$270,2,FALSE)</f>
        <v>#N/A</v>
      </c>
    </row>
    <row r="4201" spans="15:61">
      <c r="O4201" s="57"/>
      <c r="P4201" s="57"/>
      <c r="AP4201" s="57"/>
      <c r="BA4201" s="57"/>
      <c r="BF4201" s="6" t="e">
        <f t="shared" si="195"/>
        <v>#NUM!</v>
      </c>
      <c r="BG4201" t="e">
        <f t="shared" si="196"/>
        <v>#NUM!</v>
      </c>
      <c r="BH4201" t="e">
        <f t="shared" si="197"/>
        <v>#NUM!</v>
      </c>
      <c r="BI4201" t="e">
        <f>VLOOKUP(H4201,Sheet2!$A$1:$B$270,2,FALSE)</f>
        <v>#N/A</v>
      </c>
    </row>
    <row r="4202" spans="15:61">
      <c r="O4202" s="57"/>
      <c r="P4202" s="57"/>
      <c r="AP4202" s="57"/>
      <c r="BA4202" s="57"/>
      <c r="BF4202" s="6" t="e">
        <f t="shared" ref="BF4202:BF4265" si="198">DATE(BC4202,BD4202,BE4202)</f>
        <v>#NUM!</v>
      </c>
      <c r="BG4202" t="e">
        <f t="shared" ref="BG4202:BG4265" si="199">BF4202-BA4202</f>
        <v>#NUM!</v>
      </c>
      <c r="BH4202" t="e">
        <f t="shared" ref="BH4202:BH4265" si="200">IF(BG4202=1,"COMPLY",IF(BG4202&lt;1,"COMPLY","NOT COMPLY"))</f>
        <v>#NUM!</v>
      </c>
      <c r="BI4202" t="e">
        <f>VLOOKUP(H4202,Sheet2!$A$1:$B$270,2,FALSE)</f>
        <v>#N/A</v>
      </c>
    </row>
    <row r="4203" spans="15:61">
      <c r="O4203" s="57"/>
      <c r="P4203" s="57"/>
      <c r="AP4203" s="57"/>
      <c r="BA4203" s="57"/>
      <c r="BF4203" s="6" t="e">
        <f t="shared" si="198"/>
        <v>#NUM!</v>
      </c>
      <c r="BG4203" t="e">
        <f t="shared" si="199"/>
        <v>#NUM!</v>
      </c>
      <c r="BH4203" t="e">
        <f t="shared" si="200"/>
        <v>#NUM!</v>
      </c>
      <c r="BI4203" t="e">
        <f>VLOOKUP(H4203,Sheet2!$A$1:$B$270,2,FALSE)</f>
        <v>#N/A</v>
      </c>
    </row>
    <row r="4204" spans="15:61">
      <c r="O4204" s="57"/>
      <c r="P4204" s="57"/>
      <c r="AO4204" s="57"/>
      <c r="AP4204" s="57"/>
      <c r="BA4204" s="57"/>
      <c r="BF4204" s="6" t="e">
        <f t="shared" si="198"/>
        <v>#NUM!</v>
      </c>
      <c r="BG4204" t="e">
        <f t="shared" si="199"/>
        <v>#NUM!</v>
      </c>
      <c r="BH4204" t="e">
        <f t="shared" si="200"/>
        <v>#NUM!</v>
      </c>
      <c r="BI4204" t="e">
        <f>VLOOKUP(H4204,Sheet2!$A$1:$B$270,2,FALSE)</f>
        <v>#N/A</v>
      </c>
    </row>
    <row r="4205" spans="15:61">
      <c r="O4205" s="57"/>
      <c r="P4205" s="57"/>
      <c r="AP4205" s="57"/>
      <c r="BA4205" s="57"/>
      <c r="BF4205" s="6" t="e">
        <f t="shared" si="198"/>
        <v>#NUM!</v>
      </c>
      <c r="BG4205" t="e">
        <f t="shared" si="199"/>
        <v>#NUM!</v>
      </c>
      <c r="BH4205" t="e">
        <f t="shared" si="200"/>
        <v>#NUM!</v>
      </c>
      <c r="BI4205" t="e">
        <f>VLOOKUP(H4205,Sheet2!$A$1:$B$270,2,FALSE)</f>
        <v>#N/A</v>
      </c>
    </row>
    <row r="4206" spans="15:61">
      <c r="O4206" s="57"/>
      <c r="P4206" s="57"/>
      <c r="AO4206" s="57"/>
      <c r="AP4206" s="57"/>
      <c r="BA4206" s="57"/>
      <c r="BF4206" s="6" t="e">
        <f t="shared" si="198"/>
        <v>#NUM!</v>
      </c>
      <c r="BG4206" t="e">
        <f t="shared" si="199"/>
        <v>#NUM!</v>
      </c>
      <c r="BH4206" t="e">
        <f t="shared" si="200"/>
        <v>#NUM!</v>
      </c>
      <c r="BI4206" t="e">
        <f>VLOOKUP(H4206,Sheet2!$A$1:$B$270,2,FALSE)</f>
        <v>#N/A</v>
      </c>
    </row>
    <row r="4207" spans="15:61">
      <c r="O4207" s="57"/>
      <c r="P4207" s="57"/>
      <c r="AP4207" s="57"/>
      <c r="BA4207" s="57"/>
      <c r="BF4207" s="6" t="e">
        <f t="shared" si="198"/>
        <v>#NUM!</v>
      </c>
      <c r="BG4207" t="e">
        <f t="shared" si="199"/>
        <v>#NUM!</v>
      </c>
      <c r="BH4207" t="e">
        <f t="shared" si="200"/>
        <v>#NUM!</v>
      </c>
      <c r="BI4207" t="e">
        <f>VLOOKUP(H4207,Sheet2!$A$1:$B$270,2,FALSE)</f>
        <v>#N/A</v>
      </c>
    </row>
    <row r="4208" spans="15:61">
      <c r="O4208" s="57"/>
      <c r="P4208" s="57"/>
      <c r="BF4208" s="6" t="e">
        <f t="shared" si="198"/>
        <v>#NUM!</v>
      </c>
      <c r="BG4208" t="e">
        <f t="shared" si="199"/>
        <v>#NUM!</v>
      </c>
      <c r="BH4208" t="e">
        <f t="shared" si="200"/>
        <v>#NUM!</v>
      </c>
      <c r="BI4208" t="e">
        <f>VLOOKUP(H4208,Sheet2!$A$1:$B$270,2,FALSE)</f>
        <v>#N/A</v>
      </c>
    </row>
    <row r="4209" spans="15:61">
      <c r="O4209" s="57"/>
      <c r="P4209" s="57"/>
      <c r="AP4209" s="57"/>
      <c r="BA4209" s="57"/>
      <c r="BF4209" s="6" t="e">
        <f t="shared" si="198"/>
        <v>#NUM!</v>
      </c>
      <c r="BG4209" t="e">
        <f t="shared" si="199"/>
        <v>#NUM!</v>
      </c>
      <c r="BH4209" t="e">
        <f t="shared" si="200"/>
        <v>#NUM!</v>
      </c>
      <c r="BI4209" t="e">
        <f>VLOOKUP(H4209,Sheet2!$A$1:$B$270,2,FALSE)</f>
        <v>#N/A</v>
      </c>
    </row>
    <row r="4210" spans="15:61">
      <c r="O4210" s="57"/>
      <c r="P4210" s="57"/>
      <c r="AO4210" s="57"/>
      <c r="AP4210" s="57"/>
      <c r="BA4210" s="57"/>
      <c r="BF4210" s="6" t="e">
        <f t="shared" si="198"/>
        <v>#NUM!</v>
      </c>
      <c r="BG4210" t="e">
        <f t="shared" si="199"/>
        <v>#NUM!</v>
      </c>
      <c r="BH4210" t="e">
        <f t="shared" si="200"/>
        <v>#NUM!</v>
      </c>
      <c r="BI4210" t="e">
        <f>VLOOKUP(H4210,Sheet2!$A$1:$B$270,2,FALSE)</f>
        <v>#N/A</v>
      </c>
    </row>
    <row r="4211" spans="15:61">
      <c r="O4211" s="57"/>
      <c r="P4211" s="57"/>
      <c r="AP4211" s="57"/>
      <c r="BA4211" s="57"/>
      <c r="BF4211" s="6" t="e">
        <f t="shared" si="198"/>
        <v>#NUM!</v>
      </c>
      <c r="BG4211" t="e">
        <f t="shared" si="199"/>
        <v>#NUM!</v>
      </c>
      <c r="BH4211" t="e">
        <f t="shared" si="200"/>
        <v>#NUM!</v>
      </c>
      <c r="BI4211" t="e">
        <f>VLOOKUP(H4211,Sheet2!$A$1:$B$270,2,FALSE)</f>
        <v>#N/A</v>
      </c>
    </row>
    <row r="4212" spans="15:61">
      <c r="O4212" s="57"/>
      <c r="P4212" s="57"/>
      <c r="AP4212" s="57"/>
      <c r="BA4212" s="57"/>
      <c r="BF4212" s="6" t="e">
        <f t="shared" si="198"/>
        <v>#NUM!</v>
      </c>
      <c r="BG4212" t="e">
        <f t="shared" si="199"/>
        <v>#NUM!</v>
      </c>
      <c r="BH4212" t="e">
        <f t="shared" si="200"/>
        <v>#NUM!</v>
      </c>
      <c r="BI4212" t="e">
        <f>VLOOKUP(H4212,Sheet2!$A$1:$B$270,2,FALSE)</f>
        <v>#N/A</v>
      </c>
    </row>
    <row r="4213" spans="15:61">
      <c r="O4213" s="57"/>
      <c r="P4213" s="57"/>
      <c r="AO4213" s="57"/>
      <c r="AP4213" s="57"/>
      <c r="BA4213" s="57"/>
      <c r="BF4213" s="6" t="e">
        <f t="shared" si="198"/>
        <v>#NUM!</v>
      </c>
      <c r="BG4213" t="e">
        <f t="shared" si="199"/>
        <v>#NUM!</v>
      </c>
      <c r="BH4213" t="e">
        <f t="shared" si="200"/>
        <v>#NUM!</v>
      </c>
      <c r="BI4213" t="e">
        <f>VLOOKUP(H4213,Sheet2!$A$1:$B$270,2,FALSE)</f>
        <v>#N/A</v>
      </c>
    </row>
    <row r="4214" spans="15:61">
      <c r="O4214" s="57"/>
      <c r="P4214" s="57"/>
      <c r="AO4214" s="57"/>
      <c r="AP4214" s="57"/>
      <c r="BA4214" s="57"/>
      <c r="BF4214" s="6" t="e">
        <f t="shared" si="198"/>
        <v>#NUM!</v>
      </c>
      <c r="BG4214" t="e">
        <f t="shared" si="199"/>
        <v>#NUM!</v>
      </c>
      <c r="BH4214" t="e">
        <f t="shared" si="200"/>
        <v>#NUM!</v>
      </c>
      <c r="BI4214" t="e">
        <f>VLOOKUP(H4214,Sheet2!$A$1:$B$270,2,FALSE)</f>
        <v>#N/A</v>
      </c>
    </row>
    <row r="4215" spans="15:61">
      <c r="O4215" s="57"/>
      <c r="P4215" s="57"/>
      <c r="AP4215" s="57"/>
      <c r="BA4215" s="57"/>
      <c r="BF4215" s="6" t="e">
        <f t="shared" si="198"/>
        <v>#NUM!</v>
      </c>
      <c r="BG4215" t="e">
        <f t="shared" si="199"/>
        <v>#NUM!</v>
      </c>
      <c r="BH4215" t="e">
        <f t="shared" si="200"/>
        <v>#NUM!</v>
      </c>
      <c r="BI4215" t="e">
        <f>VLOOKUP(H4215,Sheet2!$A$1:$B$270,2,FALSE)</f>
        <v>#N/A</v>
      </c>
    </row>
    <row r="4216" spans="15:61">
      <c r="O4216" s="57"/>
      <c r="P4216" s="57"/>
      <c r="AP4216" s="57"/>
      <c r="BA4216" s="57"/>
      <c r="BF4216" s="6" t="e">
        <f t="shared" si="198"/>
        <v>#NUM!</v>
      </c>
      <c r="BG4216" t="e">
        <f t="shared" si="199"/>
        <v>#NUM!</v>
      </c>
      <c r="BH4216" t="e">
        <f t="shared" si="200"/>
        <v>#NUM!</v>
      </c>
      <c r="BI4216" t="e">
        <f>VLOOKUP(H4216,Sheet2!$A$1:$B$270,2,FALSE)</f>
        <v>#N/A</v>
      </c>
    </row>
    <row r="4217" spans="15:61">
      <c r="O4217" s="57"/>
      <c r="P4217" s="57"/>
      <c r="AO4217" s="57"/>
      <c r="AP4217" s="57"/>
      <c r="BA4217" s="57"/>
      <c r="BF4217" s="6" t="e">
        <f t="shared" si="198"/>
        <v>#NUM!</v>
      </c>
      <c r="BG4217" t="e">
        <f t="shared" si="199"/>
        <v>#NUM!</v>
      </c>
      <c r="BH4217" t="e">
        <f t="shared" si="200"/>
        <v>#NUM!</v>
      </c>
      <c r="BI4217" t="e">
        <f>VLOOKUP(H4217,Sheet2!$A$1:$B$270,2,FALSE)</f>
        <v>#N/A</v>
      </c>
    </row>
    <row r="4218" spans="15:61">
      <c r="O4218" s="57"/>
      <c r="P4218" s="57"/>
      <c r="AP4218" s="57"/>
      <c r="BA4218" s="57"/>
      <c r="BF4218" s="6" t="e">
        <f t="shared" si="198"/>
        <v>#NUM!</v>
      </c>
      <c r="BG4218" t="e">
        <f t="shared" si="199"/>
        <v>#NUM!</v>
      </c>
      <c r="BH4218" t="e">
        <f t="shared" si="200"/>
        <v>#NUM!</v>
      </c>
      <c r="BI4218" t="e">
        <f>VLOOKUP(H4218,Sheet2!$A$1:$B$270,2,FALSE)</f>
        <v>#N/A</v>
      </c>
    </row>
    <row r="4219" spans="15:61">
      <c r="O4219" s="57"/>
      <c r="P4219" s="57"/>
      <c r="AP4219" s="57"/>
      <c r="BA4219" s="57"/>
      <c r="BF4219" s="6" t="e">
        <f t="shared" si="198"/>
        <v>#NUM!</v>
      </c>
      <c r="BG4219" t="e">
        <f t="shared" si="199"/>
        <v>#NUM!</v>
      </c>
      <c r="BH4219" t="e">
        <f t="shared" si="200"/>
        <v>#NUM!</v>
      </c>
      <c r="BI4219" t="e">
        <f>VLOOKUP(H4219,Sheet2!$A$1:$B$270,2,FALSE)</f>
        <v>#N/A</v>
      </c>
    </row>
    <row r="4220" spans="15:61">
      <c r="O4220" s="57"/>
      <c r="P4220" s="57"/>
      <c r="AO4220" s="57"/>
      <c r="BA4220" s="57"/>
      <c r="BF4220" s="6" t="e">
        <f t="shared" si="198"/>
        <v>#NUM!</v>
      </c>
      <c r="BG4220" t="e">
        <f t="shared" si="199"/>
        <v>#NUM!</v>
      </c>
      <c r="BH4220" t="e">
        <f t="shared" si="200"/>
        <v>#NUM!</v>
      </c>
      <c r="BI4220" t="e">
        <f>VLOOKUP(H4220,Sheet2!$A$1:$B$270,2,FALSE)</f>
        <v>#N/A</v>
      </c>
    </row>
    <row r="4221" spans="15:61">
      <c r="O4221" s="57"/>
      <c r="P4221" s="57"/>
      <c r="AO4221" s="57"/>
      <c r="AP4221" s="57"/>
      <c r="BA4221" s="57"/>
      <c r="BF4221" s="6" t="e">
        <f t="shared" si="198"/>
        <v>#NUM!</v>
      </c>
      <c r="BG4221" t="e">
        <f t="shared" si="199"/>
        <v>#NUM!</v>
      </c>
      <c r="BH4221" t="e">
        <f t="shared" si="200"/>
        <v>#NUM!</v>
      </c>
      <c r="BI4221" t="e">
        <f>VLOOKUP(H4221,Sheet2!$A$1:$B$270,2,FALSE)</f>
        <v>#N/A</v>
      </c>
    </row>
    <row r="4222" spans="15:61">
      <c r="O4222" s="57"/>
      <c r="P4222" s="57"/>
      <c r="AP4222" s="57"/>
      <c r="BA4222" s="57"/>
      <c r="BF4222" s="6" t="e">
        <f t="shared" si="198"/>
        <v>#NUM!</v>
      </c>
      <c r="BG4222" t="e">
        <f t="shared" si="199"/>
        <v>#NUM!</v>
      </c>
      <c r="BH4222" t="e">
        <f t="shared" si="200"/>
        <v>#NUM!</v>
      </c>
      <c r="BI4222" t="e">
        <f>VLOOKUP(H4222,Sheet2!$A$1:$B$270,2,FALSE)</f>
        <v>#N/A</v>
      </c>
    </row>
    <row r="4223" spans="15:61">
      <c r="O4223" s="57"/>
      <c r="P4223" s="57"/>
      <c r="AP4223" s="57"/>
      <c r="BA4223" s="57"/>
      <c r="BF4223" s="6" t="e">
        <f t="shared" si="198"/>
        <v>#NUM!</v>
      </c>
      <c r="BG4223" t="e">
        <f t="shared" si="199"/>
        <v>#NUM!</v>
      </c>
      <c r="BH4223" t="e">
        <f t="shared" si="200"/>
        <v>#NUM!</v>
      </c>
      <c r="BI4223" t="e">
        <f>VLOOKUP(H4223,Sheet2!$A$1:$B$270,2,FALSE)</f>
        <v>#N/A</v>
      </c>
    </row>
    <row r="4224" spans="15:61">
      <c r="O4224" s="57"/>
      <c r="P4224" s="57"/>
      <c r="AP4224" s="57"/>
      <c r="BA4224" s="57"/>
      <c r="BF4224" s="6" t="e">
        <f t="shared" si="198"/>
        <v>#NUM!</v>
      </c>
      <c r="BG4224" t="e">
        <f t="shared" si="199"/>
        <v>#NUM!</v>
      </c>
      <c r="BH4224" t="e">
        <f t="shared" si="200"/>
        <v>#NUM!</v>
      </c>
      <c r="BI4224" t="e">
        <f>VLOOKUP(H4224,Sheet2!$A$1:$B$270,2,FALSE)</f>
        <v>#N/A</v>
      </c>
    </row>
    <row r="4225" spans="15:61">
      <c r="O4225" s="57"/>
      <c r="P4225" s="57"/>
      <c r="AP4225" s="57"/>
      <c r="BA4225" s="57"/>
      <c r="BF4225" s="6" t="e">
        <f t="shared" si="198"/>
        <v>#NUM!</v>
      </c>
      <c r="BG4225" t="e">
        <f t="shared" si="199"/>
        <v>#NUM!</v>
      </c>
      <c r="BH4225" t="e">
        <f t="shared" si="200"/>
        <v>#NUM!</v>
      </c>
      <c r="BI4225" t="e">
        <f>VLOOKUP(H4225,Sheet2!$A$1:$B$270,2,FALSE)</f>
        <v>#N/A</v>
      </c>
    </row>
    <row r="4226" spans="15:61">
      <c r="O4226" s="57"/>
      <c r="P4226" s="57"/>
      <c r="AP4226" s="57"/>
      <c r="BA4226" s="57"/>
      <c r="BF4226" s="6" t="e">
        <f t="shared" si="198"/>
        <v>#NUM!</v>
      </c>
      <c r="BG4226" t="e">
        <f t="shared" si="199"/>
        <v>#NUM!</v>
      </c>
      <c r="BH4226" t="e">
        <f t="shared" si="200"/>
        <v>#NUM!</v>
      </c>
      <c r="BI4226" t="e">
        <f>VLOOKUP(H4226,Sheet2!$A$1:$B$270,2,FALSE)</f>
        <v>#N/A</v>
      </c>
    </row>
    <row r="4227" spans="15:61">
      <c r="O4227" s="57"/>
      <c r="P4227" s="57"/>
      <c r="AP4227" s="57"/>
      <c r="BA4227" s="57"/>
      <c r="BF4227" s="6" t="e">
        <f t="shared" si="198"/>
        <v>#NUM!</v>
      </c>
      <c r="BG4227" t="e">
        <f t="shared" si="199"/>
        <v>#NUM!</v>
      </c>
      <c r="BH4227" t="e">
        <f t="shared" si="200"/>
        <v>#NUM!</v>
      </c>
      <c r="BI4227" t="e">
        <f>VLOOKUP(H4227,Sheet2!$A$1:$B$270,2,FALSE)</f>
        <v>#N/A</v>
      </c>
    </row>
    <row r="4228" spans="15:61">
      <c r="O4228" s="57"/>
      <c r="P4228" s="57"/>
      <c r="AP4228" s="57"/>
      <c r="BA4228" s="57"/>
      <c r="BF4228" s="6" t="e">
        <f t="shared" si="198"/>
        <v>#NUM!</v>
      </c>
      <c r="BG4228" t="e">
        <f t="shared" si="199"/>
        <v>#NUM!</v>
      </c>
      <c r="BH4228" t="e">
        <f t="shared" si="200"/>
        <v>#NUM!</v>
      </c>
      <c r="BI4228" t="e">
        <f>VLOOKUP(H4228,Sheet2!$A$1:$B$270,2,FALSE)</f>
        <v>#N/A</v>
      </c>
    </row>
    <row r="4229" spans="15:61">
      <c r="O4229" s="57"/>
      <c r="P4229" s="57"/>
      <c r="AP4229" s="57"/>
      <c r="BA4229" s="57"/>
      <c r="BF4229" s="6" t="e">
        <f t="shared" si="198"/>
        <v>#NUM!</v>
      </c>
      <c r="BG4229" t="e">
        <f t="shared" si="199"/>
        <v>#NUM!</v>
      </c>
      <c r="BH4229" t="e">
        <f t="shared" si="200"/>
        <v>#NUM!</v>
      </c>
      <c r="BI4229" t="e">
        <f>VLOOKUP(H4229,Sheet2!$A$1:$B$270,2,FALSE)</f>
        <v>#N/A</v>
      </c>
    </row>
    <row r="4230" spans="15:61">
      <c r="O4230" s="57"/>
      <c r="P4230" s="57"/>
      <c r="AP4230" s="57"/>
      <c r="BA4230" s="57"/>
      <c r="BF4230" s="6" t="e">
        <f t="shared" si="198"/>
        <v>#NUM!</v>
      </c>
      <c r="BG4230" t="e">
        <f t="shared" si="199"/>
        <v>#NUM!</v>
      </c>
      <c r="BH4230" t="e">
        <f t="shared" si="200"/>
        <v>#NUM!</v>
      </c>
      <c r="BI4230" t="e">
        <f>VLOOKUP(H4230,Sheet2!$A$1:$B$270,2,FALSE)</f>
        <v>#N/A</v>
      </c>
    </row>
    <row r="4231" spans="15:61">
      <c r="O4231" s="57"/>
      <c r="P4231" s="57"/>
      <c r="AP4231" s="57"/>
      <c r="BA4231" s="57"/>
      <c r="BF4231" s="6" t="e">
        <f t="shared" si="198"/>
        <v>#NUM!</v>
      </c>
      <c r="BG4231" t="e">
        <f t="shared" si="199"/>
        <v>#NUM!</v>
      </c>
      <c r="BH4231" t="e">
        <f t="shared" si="200"/>
        <v>#NUM!</v>
      </c>
      <c r="BI4231" t="e">
        <f>VLOOKUP(H4231,Sheet2!$A$1:$B$270,2,FALSE)</f>
        <v>#N/A</v>
      </c>
    </row>
    <row r="4232" spans="15:61">
      <c r="O4232" s="57"/>
      <c r="P4232" s="57"/>
      <c r="AP4232" s="57"/>
      <c r="BA4232" s="57"/>
      <c r="BF4232" s="6" t="e">
        <f t="shared" si="198"/>
        <v>#NUM!</v>
      </c>
      <c r="BG4232" t="e">
        <f t="shared" si="199"/>
        <v>#NUM!</v>
      </c>
      <c r="BH4232" t="e">
        <f t="shared" si="200"/>
        <v>#NUM!</v>
      </c>
      <c r="BI4232" t="e">
        <f>VLOOKUP(H4232,Sheet2!$A$1:$B$270,2,FALSE)</f>
        <v>#N/A</v>
      </c>
    </row>
    <row r="4233" spans="15:61">
      <c r="O4233" s="57"/>
      <c r="P4233" s="57"/>
      <c r="AP4233" s="57"/>
      <c r="BA4233" s="57"/>
      <c r="BF4233" s="6" t="e">
        <f t="shared" si="198"/>
        <v>#NUM!</v>
      </c>
      <c r="BG4233" t="e">
        <f t="shared" si="199"/>
        <v>#NUM!</v>
      </c>
      <c r="BH4233" t="e">
        <f t="shared" si="200"/>
        <v>#NUM!</v>
      </c>
      <c r="BI4233" t="e">
        <f>VLOOKUP(H4233,Sheet2!$A$1:$B$270,2,FALSE)</f>
        <v>#N/A</v>
      </c>
    </row>
    <row r="4234" spans="15:61">
      <c r="O4234" s="57"/>
      <c r="P4234" s="57"/>
      <c r="AP4234" s="57"/>
      <c r="BA4234" s="57"/>
      <c r="BF4234" s="6" t="e">
        <f t="shared" si="198"/>
        <v>#NUM!</v>
      </c>
      <c r="BG4234" t="e">
        <f t="shared" si="199"/>
        <v>#NUM!</v>
      </c>
      <c r="BH4234" t="e">
        <f t="shared" si="200"/>
        <v>#NUM!</v>
      </c>
      <c r="BI4234" t="e">
        <f>VLOOKUP(H4234,Sheet2!$A$1:$B$270,2,FALSE)</f>
        <v>#N/A</v>
      </c>
    </row>
    <row r="4235" spans="15:61">
      <c r="O4235" s="57"/>
      <c r="P4235" s="57"/>
      <c r="AP4235" s="57"/>
      <c r="BA4235" s="57"/>
      <c r="BF4235" s="6" t="e">
        <f t="shared" si="198"/>
        <v>#NUM!</v>
      </c>
      <c r="BG4235" t="e">
        <f t="shared" si="199"/>
        <v>#NUM!</v>
      </c>
      <c r="BH4235" t="e">
        <f t="shared" si="200"/>
        <v>#NUM!</v>
      </c>
      <c r="BI4235" t="e">
        <f>VLOOKUP(H4235,Sheet2!$A$1:$B$270,2,FALSE)</f>
        <v>#N/A</v>
      </c>
    </row>
    <row r="4236" spans="15:61">
      <c r="O4236" s="57"/>
      <c r="P4236" s="57"/>
      <c r="AP4236" s="57"/>
      <c r="BA4236" s="57"/>
      <c r="BF4236" s="6" t="e">
        <f t="shared" si="198"/>
        <v>#NUM!</v>
      </c>
      <c r="BG4236" t="e">
        <f t="shared" si="199"/>
        <v>#NUM!</v>
      </c>
      <c r="BH4236" t="e">
        <f t="shared" si="200"/>
        <v>#NUM!</v>
      </c>
      <c r="BI4236" t="e">
        <f>VLOOKUP(H4236,Sheet2!$A$1:$B$270,2,FALSE)</f>
        <v>#N/A</v>
      </c>
    </row>
    <row r="4237" spans="15:61">
      <c r="O4237" s="57"/>
      <c r="P4237" s="57"/>
      <c r="AO4237" s="57"/>
      <c r="BA4237" s="57"/>
      <c r="BF4237" s="6" t="e">
        <f t="shared" si="198"/>
        <v>#NUM!</v>
      </c>
      <c r="BG4237" t="e">
        <f t="shared" si="199"/>
        <v>#NUM!</v>
      </c>
      <c r="BH4237" t="e">
        <f t="shared" si="200"/>
        <v>#NUM!</v>
      </c>
      <c r="BI4237" t="e">
        <f>VLOOKUP(H4237,Sheet2!$A$1:$B$270,2,FALSE)</f>
        <v>#N/A</v>
      </c>
    </row>
    <row r="4238" spans="15:61">
      <c r="O4238" s="57"/>
      <c r="P4238" s="57"/>
      <c r="AO4238" s="57"/>
      <c r="AP4238" s="57"/>
      <c r="BA4238" s="57"/>
      <c r="BF4238" s="6" t="e">
        <f t="shared" si="198"/>
        <v>#NUM!</v>
      </c>
      <c r="BG4238" t="e">
        <f t="shared" si="199"/>
        <v>#NUM!</v>
      </c>
      <c r="BH4238" t="e">
        <f t="shared" si="200"/>
        <v>#NUM!</v>
      </c>
      <c r="BI4238" t="e">
        <f>VLOOKUP(H4238,Sheet2!$A$1:$B$270,2,FALSE)</f>
        <v>#N/A</v>
      </c>
    </row>
    <row r="4239" spans="15:61">
      <c r="O4239" s="57"/>
      <c r="P4239" s="57"/>
      <c r="AP4239" s="57"/>
      <c r="BA4239" s="57"/>
      <c r="BF4239" s="6" t="e">
        <f t="shared" si="198"/>
        <v>#NUM!</v>
      </c>
      <c r="BG4239" t="e">
        <f t="shared" si="199"/>
        <v>#NUM!</v>
      </c>
      <c r="BH4239" t="e">
        <f t="shared" si="200"/>
        <v>#NUM!</v>
      </c>
      <c r="BI4239" t="e">
        <f>VLOOKUP(H4239,Sheet2!$A$1:$B$270,2,FALSE)</f>
        <v>#N/A</v>
      </c>
    </row>
    <row r="4240" spans="15:61">
      <c r="O4240" s="57"/>
      <c r="P4240" s="57"/>
      <c r="BA4240" s="57"/>
      <c r="BF4240" s="6" t="e">
        <f t="shared" si="198"/>
        <v>#NUM!</v>
      </c>
      <c r="BG4240" t="e">
        <f t="shared" si="199"/>
        <v>#NUM!</v>
      </c>
      <c r="BH4240" t="e">
        <f t="shared" si="200"/>
        <v>#NUM!</v>
      </c>
      <c r="BI4240" t="e">
        <f>VLOOKUP(H4240,Sheet2!$A$1:$B$270,2,FALSE)</f>
        <v>#N/A</v>
      </c>
    </row>
    <row r="4241" spans="15:61">
      <c r="O4241" s="57"/>
      <c r="P4241" s="57"/>
      <c r="BA4241" s="57"/>
      <c r="BF4241" s="6" t="e">
        <f t="shared" si="198"/>
        <v>#NUM!</v>
      </c>
      <c r="BG4241" t="e">
        <f t="shared" si="199"/>
        <v>#NUM!</v>
      </c>
      <c r="BH4241" t="e">
        <f t="shared" si="200"/>
        <v>#NUM!</v>
      </c>
      <c r="BI4241" t="e">
        <f>VLOOKUP(H4241,Sheet2!$A$1:$B$270,2,FALSE)</f>
        <v>#N/A</v>
      </c>
    </row>
    <row r="4242" spans="15:61">
      <c r="O4242" s="57"/>
      <c r="P4242" s="57"/>
      <c r="AO4242" s="57"/>
      <c r="AP4242" s="57"/>
      <c r="BA4242" s="57"/>
      <c r="BF4242" s="6" t="e">
        <f t="shared" si="198"/>
        <v>#NUM!</v>
      </c>
      <c r="BG4242" t="e">
        <f t="shared" si="199"/>
        <v>#NUM!</v>
      </c>
      <c r="BH4242" t="e">
        <f t="shared" si="200"/>
        <v>#NUM!</v>
      </c>
      <c r="BI4242" t="e">
        <f>VLOOKUP(H4242,Sheet2!$A$1:$B$270,2,FALSE)</f>
        <v>#N/A</v>
      </c>
    </row>
    <row r="4243" spans="15:61">
      <c r="O4243" s="57"/>
      <c r="P4243" s="57"/>
      <c r="AO4243" s="57"/>
      <c r="AP4243" s="57"/>
      <c r="BA4243" s="57"/>
      <c r="BF4243" s="6" t="e">
        <f t="shared" si="198"/>
        <v>#NUM!</v>
      </c>
      <c r="BG4243" t="e">
        <f t="shared" si="199"/>
        <v>#NUM!</v>
      </c>
      <c r="BH4243" t="e">
        <f t="shared" si="200"/>
        <v>#NUM!</v>
      </c>
      <c r="BI4243" t="e">
        <f>VLOOKUP(H4243,Sheet2!$A$1:$B$270,2,FALSE)</f>
        <v>#N/A</v>
      </c>
    </row>
    <row r="4244" spans="15:61">
      <c r="O4244" s="57"/>
      <c r="P4244" s="57"/>
      <c r="AO4244" s="57"/>
      <c r="AP4244" s="57"/>
      <c r="BA4244" s="57"/>
      <c r="BF4244" s="6" t="e">
        <f t="shared" si="198"/>
        <v>#NUM!</v>
      </c>
      <c r="BG4244" t="e">
        <f t="shared" si="199"/>
        <v>#NUM!</v>
      </c>
      <c r="BH4244" t="e">
        <f t="shared" si="200"/>
        <v>#NUM!</v>
      </c>
      <c r="BI4244" t="e">
        <f>VLOOKUP(H4244,Sheet2!$A$1:$B$270,2,FALSE)</f>
        <v>#N/A</v>
      </c>
    </row>
    <row r="4245" spans="15:61">
      <c r="O4245" s="57"/>
      <c r="P4245" s="57"/>
      <c r="AP4245" s="57"/>
      <c r="BA4245" s="57"/>
      <c r="BF4245" s="6" t="e">
        <f t="shared" si="198"/>
        <v>#NUM!</v>
      </c>
      <c r="BG4245" t="e">
        <f t="shared" si="199"/>
        <v>#NUM!</v>
      </c>
      <c r="BH4245" t="e">
        <f t="shared" si="200"/>
        <v>#NUM!</v>
      </c>
      <c r="BI4245" t="e">
        <f>VLOOKUP(H4245,Sheet2!$A$1:$B$270,2,FALSE)</f>
        <v>#N/A</v>
      </c>
    </row>
    <row r="4246" spans="15:61">
      <c r="O4246" s="57"/>
      <c r="P4246" s="57"/>
      <c r="AP4246" s="57"/>
      <c r="BA4246" s="57"/>
      <c r="BF4246" s="6" t="e">
        <f t="shared" si="198"/>
        <v>#NUM!</v>
      </c>
      <c r="BG4246" t="e">
        <f t="shared" si="199"/>
        <v>#NUM!</v>
      </c>
      <c r="BH4246" t="e">
        <f t="shared" si="200"/>
        <v>#NUM!</v>
      </c>
      <c r="BI4246" t="e">
        <f>VLOOKUP(H4246,Sheet2!$A$1:$B$270,2,FALSE)</f>
        <v>#N/A</v>
      </c>
    </row>
    <row r="4247" spans="15:61">
      <c r="O4247" s="57"/>
      <c r="P4247" s="57"/>
      <c r="BA4247" s="57"/>
      <c r="BF4247" s="6" t="e">
        <f t="shared" si="198"/>
        <v>#NUM!</v>
      </c>
      <c r="BG4247" t="e">
        <f t="shared" si="199"/>
        <v>#NUM!</v>
      </c>
      <c r="BH4247" t="e">
        <f t="shared" si="200"/>
        <v>#NUM!</v>
      </c>
      <c r="BI4247" t="e">
        <f>VLOOKUP(H4247,Sheet2!$A$1:$B$270,2,FALSE)</f>
        <v>#N/A</v>
      </c>
    </row>
    <row r="4248" spans="15:61">
      <c r="O4248" s="57"/>
      <c r="P4248" s="57"/>
      <c r="AP4248" s="57"/>
      <c r="BA4248" s="57"/>
      <c r="BF4248" s="6" t="e">
        <f t="shared" si="198"/>
        <v>#NUM!</v>
      </c>
      <c r="BG4248" t="e">
        <f t="shared" si="199"/>
        <v>#NUM!</v>
      </c>
      <c r="BH4248" t="e">
        <f t="shared" si="200"/>
        <v>#NUM!</v>
      </c>
      <c r="BI4248" t="e">
        <f>VLOOKUP(H4248,Sheet2!$A$1:$B$270,2,FALSE)</f>
        <v>#N/A</v>
      </c>
    </row>
    <row r="4249" spans="15:61">
      <c r="O4249" s="57"/>
      <c r="P4249" s="57"/>
      <c r="AP4249" s="57"/>
      <c r="BA4249" s="57"/>
      <c r="BF4249" s="6" t="e">
        <f t="shared" si="198"/>
        <v>#NUM!</v>
      </c>
      <c r="BG4249" t="e">
        <f t="shared" si="199"/>
        <v>#NUM!</v>
      </c>
      <c r="BH4249" t="e">
        <f t="shared" si="200"/>
        <v>#NUM!</v>
      </c>
      <c r="BI4249" t="e">
        <f>VLOOKUP(H4249,Sheet2!$A$1:$B$270,2,FALSE)</f>
        <v>#N/A</v>
      </c>
    </row>
    <row r="4250" spans="15:61">
      <c r="O4250" s="57"/>
      <c r="P4250" s="57"/>
      <c r="AO4250" s="57"/>
      <c r="AP4250" s="57"/>
      <c r="BA4250" s="57"/>
      <c r="BF4250" s="6" t="e">
        <f t="shared" si="198"/>
        <v>#NUM!</v>
      </c>
      <c r="BG4250" t="e">
        <f t="shared" si="199"/>
        <v>#NUM!</v>
      </c>
      <c r="BH4250" t="e">
        <f t="shared" si="200"/>
        <v>#NUM!</v>
      </c>
      <c r="BI4250" t="e">
        <f>VLOOKUP(H4250,Sheet2!$A$1:$B$270,2,FALSE)</f>
        <v>#N/A</v>
      </c>
    </row>
    <row r="4251" spans="15:61">
      <c r="O4251" s="57"/>
      <c r="P4251" s="57"/>
      <c r="AP4251" s="57"/>
      <c r="BA4251" s="57"/>
      <c r="BF4251" s="6" t="e">
        <f t="shared" si="198"/>
        <v>#NUM!</v>
      </c>
      <c r="BG4251" t="e">
        <f t="shared" si="199"/>
        <v>#NUM!</v>
      </c>
      <c r="BH4251" t="e">
        <f t="shared" si="200"/>
        <v>#NUM!</v>
      </c>
      <c r="BI4251" t="e">
        <f>VLOOKUP(H4251,Sheet2!$A$1:$B$270,2,FALSE)</f>
        <v>#N/A</v>
      </c>
    </row>
    <row r="4252" spans="15:61">
      <c r="O4252" s="57"/>
      <c r="P4252" s="57"/>
      <c r="AP4252" s="57"/>
      <c r="BA4252" s="57"/>
      <c r="BF4252" s="6" t="e">
        <f t="shared" si="198"/>
        <v>#NUM!</v>
      </c>
      <c r="BG4252" t="e">
        <f t="shared" si="199"/>
        <v>#NUM!</v>
      </c>
      <c r="BH4252" t="e">
        <f t="shared" si="200"/>
        <v>#NUM!</v>
      </c>
      <c r="BI4252" t="e">
        <f>VLOOKUP(H4252,Sheet2!$A$1:$B$270,2,FALSE)</f>
        <v>#N/A</v>
      </c>
    </row>
    <row r="4253" spans="15:61">
      <c r="O4253" s="57"/>
      <c r="P4253" s="57"/>
      <c r="AO4253" s="57"/>
      <c r="AP4253" s="57"/>
      <c r="BA4253" s="57"/>
      <c r="BF4253" s="6" t="e">
        <f t="shared" si="198"/>
        <v>#NUM!</v>
      </c>
      <c r="BG4253" t="e">
        <f t="shared" si="199"/>
        <v>#NUM!</v>
      </c>
      <c r="BH4253" t="e">
        <f t="shared" si="200"/>
        <v>#NUM!</v>
      </c>
      <c r="BI4253" t="e">
        <f>VLOOKUP(H4253,Sheet2!$A$1:$B$270,2,FALSE)</f>
        <v>#N/A</v>
      </c>
    </row>
    <row r="4254" spans="15:61">
      <c r="O4254" s="57"/>
      <c r="P4254" s="57"/>
      <c r="AO4254" s="57"/>
      <c r="AP4254" s="57"/>
      <c r="BA4254" s="57"/>
      <c r="BF4254" s="6" t="e">
        <f t="shared" si="198"/>
        <v>#NUM!</v>
      </c>
      <c r="BG4254" t="e">
        <f t="shared" si="199"/>
        <v>#NUM!</v>
      </c>
      <c r="BH4254" t="e">
        <f t="shared" si="200"/>
        <v>#NUM!</v>
      </c>
      <c r="BI4254" t="e">
        <f>VLOOKUP(H4254,Sheet2!$A$1:$B$270,2,FALSE)</f>
        <v>#N/A</v>
      </c>
    </row>
    <row r="4255" spans="15:61">
      <c r="O4255" s="57"/>
      <c r="P4255" s="57"/>
      <c r="AO4255" s="57"/>
      <c r="BA4255" s="57"/>
      <c r="BF4255" s="6" t="e">
        <f t="shared" si="198"/>
        <v>#NUM!</v>
      </c>
      <c r="BG4255" t="e">
        <f t="shared" si="199"/>
        <v>#NUM!</v>
      </c>
      <c r="BH4255" t="e">
        <f t="shared" si="200"/>
        <v>#NUM!</v>
      </c>
      <c r="BI4255" t="e">
        <f>VLOOKUP(H4255,Sheet2!$A$1:$B$270,2,FALSE)</f>
        <v>#N/A</v>
      </c>
    </row>
    <row r="4256" spans="15:61">
      <c r="O4256" s="57"/>
      <c r="P4256" s="57"/>
      <c r="AP4256" s="57"/>
      <c r="BA4256" s="57"/>
      <c r="BF4256" s="6" t="e">
        <f t="shared" si="198"/>
        <v>#NUM!</v>
      </c>
      <c r="BG4256" t="e">
        <f t="shared" si="199"/>
        <v>#NUM!</v>
      </c>
      <c r="BH4256" t="e">
        <f t="shared" si="200"/>
        <v>#NUM!</v>
      </c>
      <c r="BI4256" t="e">
        <f>VLOOKUP(H4256,Sheet2!$A$1:$B$270,2,FALSE)</f>
        <v>#N/A</v>
      </c>
    </row>
    <row r="4257" spans="15:61">
      <c r="O4257" s="57"/>
      <c r="P4257" s="57"/>
      <c r="AP4257" s="57"/>
      <c r="BA4257" s="57"/>
      <c r="BF4257" s="6" t="e">
        <f t="shared" si="198"/>
        <v>#NUM!</v>
      </c>
      <c r="BG4257" t="e">
        <f t="shared" si="199"/>
        <v>#NUM!</v>
      </c>
      <c r="BH4257" t="e">
        <f t="shared" si="200"/>
        <v>#NUM!</v>
      </c>
      <c r="BI4257" t="e">
        <f>VLOOKUP(H4257,Sheet2!$A$1:$B$270,2,FALSE)</f>
        <v>#N/A</v>
      </c>
    </row>
    <row r="4258" spans="15:61">
      <c r="O4258" s="57"/>
      <c r="P4258" s="57"/>
      <c r="AO4258" s="57"/>
      <c r="AP4258" s="57"/>
      <c r="BA4258" s="57"/>
      <c r="BF4258" s="6" t="e">
        <f t="shared" si="198"/>
        <v>#NUM!</v>
      </c>
      <c r="BG4258" t="e">
        <f t="shared" si="199"/>
        <v>#NUM!</v>
      </c>
      <c r="BH4258" t="e">
        <f t="shared" si="200"/>
        <v>#NUM!</v>
      </c>
      <c r="BI4258" t="e">
        <f>VLOOKUP(H4258,Sheet2!$A$1:$B$270,2,FALSE)</f>
        <v>#N/A</v>
      </c>
    </row>
    <row r="4259" spans="15:61">
      <c r="O4259" s="57"/>
      <c r="P4259" s="57"/>
      <c r="BF4259" s="6" t="e">
        <f t="shared" si="198"/>
        <v>#NUM!</v>
      </c>
      <c r="BG4259" t="e">
        <f t="shared" si="199"/>
        <v>#NUM!</v>
      </c>
      <c r="BH4259" t="e">
        <f t="shared" si="200"/>
        <v>#NUM!</v>
      </c>
      <c r="BI4259" t="e">
        <f>VLOOKUP(H4259,Sheet2!$A$1:$B$270,2,FALSE)</f>
        <v>#N/A</v>
      </c>
    </row>
    <row r="4260" spans="15:61">
      <c r="O4260" s="57"/>
      <c r="P4260" s="57"/>
      <c r="AP4260" s="57"/>
      <c r="BA4260" s="57"/>
      <c r="BF4260" s="6" t="e">
        <f t="shared" si="198"/>
        <v>#NUM!</v>
      </c>
      <c r="BG4260" t="e">
        <f t="shared" si="199"/>
        <v>#NUM!</v>
      </c>
      <c r="BH4260" t="e">
        <f t="shared" si="200"/>
        <v>#NUM!</v>
      </c>
      <c r="BI4260" t="e">
        <f>VLOOKUP(H4260,Sheet2!$A$1:$B$270,2,FALSE)</f>
        <v>#N/A</v>
      </c>
    </row>
    <row r="4261" spans="15:61">
      <c r="O4261" s="57"/>
      <c r="P4261" s="57"/>
      <c r="AO4261" s="57"/>
      <c r="BA4261" s="57"/>
      <c r="BF4261" s="6" t="e">
        <f t="shared" si="198"/>
        <v>#NUM!</v>
      </c>
      <c r="BG4261" t="e">
        <f t="shared" si="199"/>
        <v>#NUM!</v>
      </c>
      <c r="BH4261" t="e">
        <f t="shared" si="200"/>
        <v>#NUM!</v>
      </c>
      <c r="BI4261" t="e">
        <f>VLOOKUP(H4261,Sheet2!$A$1:$B$270,2,FALSE)</f>
        <v>#N/A</v>
      </c>
    </row>
    <row r="4262" spans="15:61">
      <c r="O4262" s="57"/>
      <c r="P4262" s="57"/>
      <c r="AO4262" s="57"/>
      <c r="AP4262" s="57"/>
      <c r="BA4262" s="57"/>
      <c r="BF4262" s="6" t="e">
        <f t="shared" si="198"/>
        <v>#NUM!</v>
      </c>
      <c r="BG4262" t="e">
        <f t="shared" si="199"/>
        <v>#NUM!</v>
      </c>
      <c r="BH4262" t="e">
        <f t="shared" si="200"/>
        <v>#NUM!</v>
      </c>
      <c r="BI4262" t="e">
        <f>VLOOKUP(H4262,Sheet2!$A$1:$B$270,2,FALSE)</f>
        <v>#N/A</v>
      </c>
    </row>
    <row r="4263" spans="15:61">
      <c r="O4263" s="57"/>
      <c r="P4263" s="57"/>
      <c r="AP4263" s="57"/>
      <c r="BA4263" s="57"/>
      <c r="BF4263" s="6" t="e">
        <f t="shared" si="198"/>
        <v>#NUM!</v>
      </c>
      <c r="BG4263" t="e">
        <f t="shared" si="199"/>
        <v>#NUM!</v>
      </c>
      <c r="BH4263" t="e">
        <f t="shared" si="200"/>
        <v>#NUM!</v>
      </c>
      <c r="BI4263" t="e">
        <f>VLOOKUP(H4263,Sheet2!$A$1:$B$270,2,FALSE)</f>
        <v>#N/A</v>
      </c>
    </row>
    <row r="4264" spans="15:61">
      <c r="O4264" s="57"/>
      <c r="P4264" s="57"/>
      <c r="AO4264" s="57"/>
      <c r="AP4264" s="57"/>
      <c r="BA4264" s="57"/>
      <c r="BF4264" s="6" t="e">
        <f t="shared" si="198"/>
        <v>#NUM!</v>
      </c>
      <c r="BG4264" t="e">
        <f t="shared" si="199"/>
        <v>#NUM!</v>
      </c>
      <c r="BH4264" t="e">
        <f t="shared" si="200"/>
        <v>#NUM!</v>
      </c>
      <c r="BI4264" t="e">
        <f>VLOOKUP(H4264,Sheet2!$A$1:$B$270,2,FALSE)</f>
        <v>#N/A</v>
      </c>
    </row>
    <row r="4265" spans="15:61">
      <c r="O4265" s="57"/>
      <c r="P4265" s="57"/>
      <c r="AP4265" s="57"/>
      <c r="BA4265" s="57"/>
      <c r="BF4265" s="6" t="e">
        <f t="shared" si="198"/>
        <v>#NUM!</v>
      </c>
      <c r="BG4265" t="e">
        <f t="shared" si="199"/>
        <v>#NUM!</v>
      </c>
      <c r="BH4265" t="e">
        <f t="shared" si="200"/>
        <v>#NUM!</v>
      </c>
      <c r="BI4265" t="e">
        <f>VLOOKUP(H4265,Sheet2!$A$1:$B$270,2,FALSE)</f>
        <v>#N/A</v>
      </c>
    </row>
    <row r="4266" spans="15:61">
      <c r="O4266" s="57"/>
      <c r="P4266" s="57"/>
      <c r="AO4266" s="57"/>
      <c r="AP4266" s="57"/>
      <c r="BA4266" s="57"/>
      <c r="BF4266" s="6" t="e">
        <f t="shared" ref="BF4266:BF4329" si="201">DATE(BC4266,BD4266,BE4266)</f>
        <v>#NUM!</v>
      </c>
      <c r="BG4266" t="e">
        <f t="shared" ref="BG4266:BG4329" si="202">BF4266-BA4266</f>
        <v>#NUM!</v>
      </c>
      <c r="BH4266" t="e">
        <f t="shared" ref="BH4266:BH4329" si="203">IF(BG4266=1,"COMPLY",IF(BG4266&lt;1,"COMPLY","NOT COMPLY"))</f>
        <v>#NUM!</v>
      </c>
      <c r="BI4266" t="e">
        <f>VLOOKUP(H4266,Sheet2!$A$1:$B$270,2,FALSE)</f>
        <v>#N/A</v>
      </c>
    </row>
    <row r="4267" spans="15:61">
      <c r="O4267" s="57"/>
      <c r="P4267" s="57"/>
      <c r="AP4267" s="57"/>
      <c r="BA4267" s="57"/>
      <c r="BF4267" s="6" t="e">
        <f t="shared" si="201"/>
        <v>#NUM!</v>
      </c>
      <c r="BG4267" t="e">
        <f t="shared" si="202"/>
        <v>#NUM!</v>
      </c>
      <c r="BH4267" t="e">
        <f t="shared" si="203"/>
        <v>#NUM!</v>
      </c>
      <c r="BI4267" t="e">
        <f>VLOOKUP(H4267,Sheet2!$A$1:$B$270,2,FALSE)</f>
        <v>#N/A</v>
      </c>
    </row>
    <row r="4268" spans="15:61">
      <c r="O4268" s="57"/>
      <c r="P4268" s="57"/>
      <c r="AO4268" s="57"/>
      <c r="BA4268" s="57"/>
      <c r="BF4268" s="6" t="e">
        <f t="shared" si="201"/>
        <v>#NUM!</v>
      </c>
      <c r="BG4268" t="e">
        <f t="shared" si="202"/>
        <v>#NUM!</v>
      </c>
      <c r="BH4268" t="e">
        <f t="shared" si="203"/>
        <v>#NUM!</v>
      </c>
      <c r="BI4268" t="e">
        <f>VLOOKUP(H4268,Sheet2!$A$1:$B$270,2,FALSE)</f>
        <v>#N/A</v>
      </c>
    </row>
    <row r="4269" spans="15:61">
      <c r="O4269" s="57"/>
      <c r="P4269" s="57"/>
      <c r="AP4269" s="57"/>
      <c r="BA4269" s="57"/>
      <c r="BF4269" s="6" t="e">
        <f t="shared" si="201"/>
        <v>#NUM!</v>
      </c>
      <c r="BG4269" t="e">
        <f t="shared" si="202"/>
        <v>#NUM!</v>
      </c>
      <c r="BH4269" t="e">
        <f t="shared" si="203"/>
        <v>#NUM!</v>
      </c>
      <c r="BI4269" t="e">
        <f>VLOOKUP(H4269,Sheet2!$A$1:$B$270,2,FALSE)</f>
        <v>#N/A</v>
      </c>
    </row>
    <row r="4270" spans="15:61">
      <c r="O4270" s="57"/>
      <c r="P4270" s="57"/>
      <c r="AO4270" s="57"/>
      <c r="AP4270" s="57"/>
      <c r="BA4270" s="57"/>
      <c r="BF4270" s="6" t="e">
        <f t="shared" si="201"/>
        <v>#NUM!</v>
      </c>
      <c r="BG4270" t="e">
        <f t="shared" si="202"/>
        <v>#NUM!</v>
      </c>
      <c r="BH4270" t="e">
        <f t="shared" si="203"/>
        <v>#NUM!</v>
      </c>
      <c r="BI4270" t="e">
        <f>VLOOKUP(H4270,Sheet2!$A$1:$B$270,2,FALSE)</f>
        <v>#N/A</v>
      </c>
    </row>
    <row r="4271" spans="15:61">
      <c r="O4271" s="57"/>
      <c r="P4271" s="57"/>
      <c r="AP4271" s="57"/>
      <c r="BA4271" s="57"/>
      <c r="BF4271" s="6" t="e">
        <f t="shared" si="201"/>
        <v>#NUM!</v>
      </c>
      <c r="BG4271" t="e">
        <f t="shared" si="202"/>
        <v>#NUM!</v>
      </c>
      <c r="BH4271" t="e">
        <f t="shared" si="203"/>
        <v>#NUM!</v>
      </c>
      <c r="BI4271" t="e">
        <f>VLOOKUP(H4271,Sheet2!$A$1:$B$270,2,FALSE)</f>
        <v>#N/A</v>
      </c>
    </row>
    <row r="4272" spans="15:61">
      <c r="O4272" s="57"/>
      <c r="P4272" s="57"/>
      <c r="BA4272" s="57"/>
      <c r="BF4272" s="6" t="e">
        <f t="shared" si="201"/>
        <v>#NUM!</v>
      </c>
      <c r="BG4272" t="e">
        <f t="shared" si="202"/>
        <v>#NUM!</v>
      </c>
      <c r="BH4272" t="e">
        <f t="shared" si="203"/>
        <v>#NUM!</v>
      </c>
      <c r="BI4272" t="e">
        <f>VLOOKUP(H4272,Sheet2!$A$1:$B$270,2,FALSE)</f>
        <v>#N/A</v>
      </c>
    </row>
    <row r="4273" spans="15:61">
      <c r="O4273" s="57"/>
      <c r="P4273" s="57"/>
      <c r="AP4273" s="57"/>
      <c r="BA4273" s="57"/>
      <c r="BF4273" s="6" t="e">
        <f t="shared" si="201"/>
        <v>#NUM!</v>
      </c>
      <c r="BG4273" t="e">
        <f t="shared" si="202"/>
        <v>#NUM!</v>
      </c>
      <c r="BH4273" t="e">
        <f t="shared" si="203"/>
        <v>#NUM!</v>
      </c>
      <c r="BI4273" t="e">
        <f>VLOOKUP(H4273,Sheet2!$A$1:$B$270,2,FALSE)</f>
        <v>#N/A</v>
      </c>
    </row>
    <row r="4274" spans="15:61">
      <c r="O4274" s="57"/>
      <c r="P4274" s="57"/>
      <c r="AP4274" s="57"/>
      <c r="BA4274" s="57"/>
      <c r="BF4274" s="6" t="e">
        <f t="shared" si="201"/>
        <v>#NUM!</v>
      </c>
      <c r="BG4274" t="e">
        <f t="shared" si="202"/>
        <v>#NUM!</v>
      </c>
      <c r="BH4274" t="e">
        <f t="shared" si="203"/>
        <v>#NUM!</v>
      </c>
      <c r="BI4274" t="e">
        <f>VLOOKUP(H4274,Sheet2!$A$1:$B$270,2,FALSE)</f>
        <v>#N/A</v>
      </c>
    </row>
    <row r="4275" spans="15:61">
      <c r="O4275" s="57"/>
      <c r="P4275" s="57"/>
      <c r="AP4275" s="57"/>
      <c r="BA4275" s="57"/>
      <c r="BF4275" s="6" t="e">
        <f t="shared" si="201"/>
        <v>#NUM!</v>
      </c>
      <c r="BG4275" t="e">
        <f t="shared" si="202"/>
        <v>#NUM!</v>
      </c>
      <c r="BH4275" t="e">
        <f t="shared" si="203"/>
        <v>#NUM!</v>
      </c>
      <c r="BI4275" t="e">
        <f>VLOOKUP(H4275,Sheet2!$A$1:$B$270,2,FALSE)</f>
        <v>#N/A</v>
      </c>
    </row>
    <row r="4276" spans="15:61">
      <c r="O4276" s="57"/>
      <c r="P4276" s="57"/>
      <c r="BA4276" s="57"/>
      <c r="BF4276" s="6" t="e">
        <f t="shared" si="201"/>
        <v>#NUM!</v>
      </c>
      <c r="BG4276" t="e">
        <f t="shared" si="202"/>
        <v>#NUM!</v>
      </c>
      <c r="BH4276" t="e">
        <f t="shared" si="203"/>
        <v>#NUM!</v>
      </c>
      <c r="BI4276" t="e">
        <f>VLOOKUP(H4276,Sheet2!$A$1:$B$270,2,FALSE)</f>
        <v>#N/A</v>
      </c>
    </row>
    <row r="4277" spans="15:61">
      <c r="O4277" s="57"/>
      <c r="P4277" s="57"/>
      <c r="AO4277" s="57"/>
      <c r="AP4277" s="57"/>
      <c r="BA4277" s="57"/>
      <c r="BF4277" s="6" t="e">
        <f t="shared" si="201"/>
        <v>#NUM!</v>
      </c>
      <c r="BG4277" t="e">
        <f t="shared" si="202"/>
        <v>#NUM!</v>
      </c>
      <c r="BH4277" t="e">
        <f t="shared" si="203"/>
        <v>#NUM!</v>
      </c>
      <c r="BI4277" t="e">
        <f>VLOOKUP(H4277,Sheet2!$A$1:$B$270,2,FALSE)</f>
        <v>#N/A</v>
      </c>
    </row>
    <row r="4278" spans="15:61">
      <c r="O4278" s="57"/>
      <c r="P4278" s="57"/>
      <c r="AP4278" s="57"/>
      <c r="BA4278" s="57"/>
      <c r="BF4278" s="6" t="e">
        <f t="shared" si="201"/>
        <v>#NUM!</v>
      </c>
      <c r="BG4278" t="e">
        <f t="shared" si="202"/>
        <v>#NUM!</v>
      </c>
      <c r="BH4278" t="e">
        <f t="shared" si="203"/>
        <v>#NUM!</v>
      </c>
      <c r="BI4278" t="e">
        <f>VLOOKUP(H4278,Sheet2!$A$1:$B$270,2,FALSE)</f>
        <v>#N/A</v>
      </c>
    </row>
    <row r="4279" spans="15:61">
      <c r="O4279" s="57"/>
      <c r="P4279" s="57"/>
      <c r="AP4279" s="57"/>
      <c r="BA4279" s="57"/>
      <c r="BF4279" s="6" t="e">
        <f t="shared" si="201"/>
        <v>#NUM!</v>
      </c>
      <c r="BG4279" t="e">
        <f t="shared" si="202"/>
        <v>#NUM!</v>
      </c>
      <c r="BH4279" t="e">
        <f t="shared" si="203"/>
        <v>#NUM!</v>
      </c>
      <c r="BI4279" t="e">
        <f>VLOOKUP(H4279,Sheet2!$A$1:$B$270,2,FALSE)</f>
        <v>#N/A</v>
      </c>
    </row>
    <row r="4280" spans="15:61">
      <c r="O4280" s="57"/>
      <c r="P4280" s="57"/>
      <c r="AP4280" s="57"/>
      <c r="BA4280" s="57"/>
      <c r="BF4280" s="6" t="e">
        <f t="shared" si="201"/>
        <v>#NUM!</v>
      </c>
      <c r="BG4280" t="e">
        <f t="shared" si="202"/>
        <v>#NUM!</v>
      </c>
      <c r="BH4280" t="e">
        <f t="shared" si="203"/>
        <v>#NUM!</v>
      </c>
      <c r="BI4280" t="e">
        <f>VLOOKUP(H4280,Sheet2!$A$1:$B$270,2,FALSE)</f>
        <v>#N/A</v>
      </c>
    </row>
    <row r="4281" spans="15:61">
      <c r="O4281" s="57"/>
      <c r="P4281" s="57"/>
      <c r="AP4281" s="57"/>
      <c r="BA4281" s="57"/>
      <c r="BF4281" s="6" t="e">
        <f t="shared" si="201"/>
        <v>#NUM!</v>
      </c>
      <c r="BG4281" t="e">
        <f t="shared" si="202"/>
        <v>#NUM!</v>
      </c>
      <c r="BH4281" t="e">
        <f t="shared" si="203"/>
        <v>#NUM!</v>
      </c>
      <c r="BI4281" t="e">
        <f>VLOOKUP(H4281,Sheet2!$A$1:$B$270,2,FALSE)</f>
        <v>#N/A</v>
      </c>
    </row>
    <row r="4282" spans="15:61">
      <c r="O4282" s="57"/>
      <c r="P4282" s="57"/>
      <c r="AO4282" s="57"/>
      <c r="AP4282" s="57"/>
      <c r="BA4282" s="57"/>
      <c r="BF4282" s="6" t="e">
        <f t="shared" si="201"/>
        <v>#NUM!</v>
      </c>
      <c r="BG4282" t="e">
        <f t="shared" si="202"/>
        <v>#NUM!</v>
      </c>
      <c r="BH4282" t="e">
        <f t="shared" si="203"/>
        <v>#NUM!</v>
      </c>
      <c r="BI4282" t="e">
        <f>VLOOKUP(H4282,Sheet2!$A$1:$B$270,2,FALSE)</f>
        <v>#N/A</v>
      </c>
    </row>
    <row r="4283" spans="15:61">
      <c r="O4283" s="57"/>
      <c r="P4283" s="57"/>
      <c r="BA4283" s="57"/>
      <c r="BF4283" s="6" t="e">
        <f t="shared" si="201"/>
        <v>#NUM!</v>
      </c>
      <c r="BG4283" t="e">
        <f t="shared" si="202"/>
        <v>#NUM!</v>
      </c>
      <c r="BH4283" t="e">
        <f t="shared" si="203"/>
        <v>#NUM!</v>
      </c>
      <c r="BI4283" t="e">
        <f>VLOOKUP(H4283,Sheet2!$A$1:$B$270,2,FALSE)</f>
        <v>#N/A</v>
      </c>
    </row>
    <row r="4284" spans="15:61">
      <c r="O4284" s="57"/>
      <c r="P4284" s="57"/>
      <c r="AP4284" s="57"/>
      <c r="BA4284" s="57"/>
      <c r="BF4284" s="6" t="e">
        <f t="shared" si="201"/>
        <v>#NUM!</v>
      </c>
      <c r="BG4284" t="e">
        <f t="shared" si="202"/>
        <v>#NUM!</v>
      </c>
      <c r="BH4284" t="e">
        <f t="shared" si="203"/>
        <v>#NUM!</v>
      </c>
      <c r="BI4284" t="e">
        <f>VLOOKUP(H4284,Sheet2!$A$1:$B$270,2,FALSE)</f>
        <v>#N/A</v>
      </c>
    </row>
    <row r="4285" spans="15:61">
      <c r="O4285" s="57"/>
      <c r="P4285" s="57"/>
      <c r="AP4285" s="57"/>
      <c r="BA4285" s="57"/>
      <c r="BF4285" s="6" t="e">
        <f t="shared" si="201"/>
        <v>#NUM!</v>
      </c>
      <c r="BG4285" t="e">
        <f t="shared" si="202"/>
        <v>#NUM!</v>
      </c>
      <c r="BH4285" t="e">
        <f t="shared" si="203"/>
        <v>#NUM!</v>
      </c>
      <c r="BI4285" t="e">
        <f>VLOOKUP(H4285,Sheet2!$A$1:$B$270,2,FALSE)</f>
        <v>#N/A</v>
      </c>
    </row>
    <row r="4286" spans="15:61">
      <c r="O4286" s="57"/>
      <c r="P4286" s="57"/>
      <c r="AO4286" s="57"/>
      <c r="BF4286" s="6" t="e">
        <f t="shared" si="201"/>
        <v>#NUM!</v>
      </c>
      <c r="BG4286" t="e">
        <f t="shared" si="202"/>
        <v>#NUM!</v>
      </c>
      <c r="BH4286" t="e">
        <f t="shared" si="203"/>
        <v>#NUM!</v>
      </c>
      <c r="BI4286" t="e">
        <f>VLOOKUP(H4286,Sheet2!$A$1:$B$270,2,FALSE)</f>
        <v>#N/A</v>
      </c>
    </row>
    <row r="4287" spans="15:61">
      <c r="O4287" s="57"/>
      <c r="P4287" s="57"/>
      <c r="AO4287" s="57"/>
      <c r="AP4287" s="57"/>
      <c r="BA4287" s="57"/>
      <c r="BF4287" s="6" t="e">
        <f t="shared" si="201"/>
        <v>#NUM!</v>
      </c>
      <c r="BG4287" t="e">
        <f t="shared" si="202"/>
        <v>#NUM!</v>
      </c>
      <c r="BH4287" t="e">
        <f t="shared" si="203"/>
        <v>#NUM!</v>
      </c>
      <c r="BI4287" t="e">
        <f>VLOOKUP(H4287,Sheet2!$A$1:$B$270,2,FALSE)</f>
        <v>#N/A</v>
      </c>
    </row>
    <row r="4288" spans="15:61">
      <c r="O4288" s="57"/>
      <c r="P4288" s="57"/>
      <c r="AP4288" s="57"/>
      <c r="BA4288" s="57"/>
      <c r="BF4288" s="6" t="e">
        <f t="shared" si="201"/>
        <v>#NUM!</v>
      </c>
      <c r="BG4288" t="e">
        <f t="shared" si="202"/>
        <v>#NUM!</v>
      </c>
      <c r="BH4288" t="e">
        <f t="shared" si="203"/>
        <v>#NUM!</v>
      </c>
      <c r="BI4288" t="e">
        <f>VLOOKUP(H4288,Sheet2!$A$1:$B$270,2,FALSE)</f>
        <v>#N/A</v>
      </c>
    </row>
    <row r="4289" spans="15:61">
      <c r="O4289" s="57"/>
      <c r="P4289" s="57"/>
      <c r="AO4289" s="57"/>
      <c r="AP4289" s="57"/>
      <c r="BA4289" s="57"/>
      <c r="BF4289" s="6" t="e">
        <f t="shared" si="201"/>
        <v>#NUM!</v>
      </c>
      <c r="BG4289" t="e">
        <f t="shared" si="202"/>
        <v>#NUM!</v>
      </c>
      <c r="BH4289" t="e">
        <f t="shared" si="203"/>
        <v>#NUM!</v>
      </c>
      <c r="BI4289" t="e">
        <f>VLOOKUP(H4289,Sheet2!$A$1:$B$270,2,FALSE)</f>
        <v>#N/A</v>
      </c>
    </row>
    <row r="4290" spans="15:61">
      <c r="O4290" s="57"/>
      <c r="P4290" s="57"/>
      <c r="BA4290" s="57"/>
      <c r="BF4290" s="6" t="e">
        <f t="shared" si="201"/>
        <v>#NUM!</v>
      </c>
      <c r="BG4290" t="e">
        <f t="shared" si="202"/>
        <v>#NUM!</v>
      </c>
      <c r="BH4290" t="e">
        <f t="shared" si="203"/>
        <v>#NUM!</v>
      </c>
      <c r="BI4290" t="e">
        <f>VLOOKUP(H4290,Sheet2!$A$1:$B$270,2,FALSE)</f>
        <v>#N/A</v>
      </c>
    </row>
    <row r="4291" spans="15:61">
      <c r="O4291" s="57"/>
      <c r="P4291" s="57"/>
      <c r="AP4291" s="57"/>
      <c r="BA4291" s="57"/>
      <c r="BF4291" s="6" t="e">
        <f t="shared" si="201"/>
        <v>#NUM!</v>
      </c>
      <c r="BG4291" t="e">
        <f t="shared" si="202"/>
        <v>#NUM!</v>
      </c>
      <c r="BH4291" t="e">
        <f t="shared" si="203"/>
        <v>#NUM!</v>
      </c>
      <c r="BI4291" t="e">
        <f>VLOOKUP(H4291,Sheet2!$A$1:$B$270,2,FALSE)</f>
        <v>#N/A</v>
      </c>
    </row>
    <row r="4292" spans="15:61">
      <c r="O4292" s="57"/>
      <c r="P4292" s="57"/>
      <c r="AP4292" s="57"/>
      <c r="BA4292" s="57"/>
      <c r="BF4292" s="6" t="e">
        <f t="shared" si="201"/>
        <v>#NUM!</v>
      </c>
      <c r="BG4292" t="e">
        <f t="shared" si="202"/>
        <v>#NUM!</v>
      </c>
      <c r="BH4292" t="e">
        <f t="shared" si="203"/>
        <v>#NUM!</v>
      </c>
      <c r="BI4292" t="e">
        <f>VLOOKUP(H4292,Sheet2!$A$1:$B$270,2,FALSE)</f>
        <v>#N/A</v>
      </c>
    </row>
    <row r="4293" spans="15:61">
      <c r="O4293" s="57"/>
      <c r="P4293" s="57"/>
      <c r="AP4293" s="57"/>
      <c r="BA4293" s="57"/>
      <c r="BF4293" s="6" t="e">
        <f t="shared" si="201"/>
        <v>#NUM!</v>
      </c>
      <c r="BG4293" t="e">
        <f t="shared" si="202"/>
        <v>#NUM!</v>
      </c>
      <c r="BH4293" t="e">
        <f t="shared" si="203"/>
        <v>#NUM!</v>
      </c>
      <c r="BI4293" t="e">
        <f>VLOOKUP(H4293,Sheet2!$A$1:$B$270,2,FALSE)</f>
        <v>#N/A</v>
      </c>
    </row>
    <row r="4294" spans="15:61">
      <c r="O4294" s="57"/>
      <c r="P4294" s="57"/>
      <c r="AP4294" s="57"/>
      <c r="BA4294" s="57"/>
      <c r="BF4294" s="6" t="e">
        <f t="shared" si="201"/>
        <v>#NUM!</v>
      </c>
      <c r="BG4294" t="e">
        <f t="shared" si="202"/>
        <v>#NUM!</v>
      </c>
      <c r="BH4294" t="e">
        <f t="shared" si="203"/>
        <v>#NUM!</v>
      </c>
      <c r="BI4294" t="e">
        <f>VLOOKUP(H4294,Sheet2!$A$1:$B$270,2,FALSE)</f>
        <v>#N/A</v>
      </c>
    </row>
    <row r="4295" spans="15:61">
      <c r="O4295" s="57"/>
      <c r="P4295" s="57"/>
      <c r="AP4295" s="57"/>
      <c r="BA4295" s="57"/>
      <c r="BF4295" s="6" t="e">
        <f t="shared" si="201"/>
        <v>#NUM!</v>
      </c>
      <c r="BG4295" t="e">
        <f t="shared" si="202"/>
        <v>#NUM!</v>
      </c>
      <c r="BH4295" t="e">
        <f t="shared" si="203"/>
        <v>#NUM!</v>
      </c>
      <c r="BI4295" t="e">
        <f>VLOOKUP(H4295,Sheet2!$A$1:$B$270,2,FALSE)</f>
        <v>#N/A</v>
      </c>
    </row>
    <row r="4296" spans="15:61">
      <c r="O4296" s="57"/>
      <c r="P4296" s="57"/>
      <c r="AO4296" s="57"/>
      <c r="AP4296" s="57"/>
      <c r="BA4296" s="57"/>
      <c r="BF4296" s="6" t="e">
        <f t="shared" si="201"/>
        <v>#NUM!</v>
      </c>
      <c r="BG4296" t="e">
        <f t="shared" si="202"/>
        <v>#NUM!</v>
      </c>
      <c r="BH4296" t="e">
        <f t="shared" si="203"/>
        <v>#NUM!</v>
      </c>
      <c r="BI4296" t="e">
        <f>VLOOKUP(H4296,Sheet2!$A$1:$B$270,2,FALSE)</f>
        <v>#N/A</v>
      </c>
    </row>
    <row r="4297" spans="15:61">
      <c r="O4297" s="57"/>
      <c r="P4297" s="57"/>
      <c r="AP4297" s="57"/>
      <c r="BA4297" s="57"/>
      <c r="BF4297" s="6" t="e">
        <f t="shared" si="201"/>
        <v>#NUM!</v>
      </c>
      <c r="BG4297" t="e">
        <f t="shared" si="202"/>
        <v>#NUM!</v>
      </c>
      <c r="BH4297" t="e">
        <f t="shared" si="203"/>
        <v>#NUM!</v>
      </c>
      <c r="BI4297" t="e">
        <f>VLOOKUP(H4297,Sheet2!$A$1:$B$270,2,FALSE)</f>
        <v>#N/A</v>
      </c>
    </row>
    <row r="4298" spans="15:61">
      <c r="O4298" s="57"/>
      <c r="P4298" s="57"/>
      <c r="BF4298" s="6" t="e">
        <f t="shared" si="201"/>
        <v>#NUM!</v>
      </c>
      <c r="BG4298" t="e">
        <f t="shared" si="202"/>
        <v>#NUM!</v>
      </c>
      <c r="BH4298" t="e">
        <f t="shared" si="203"/>
        <v>#NUM!</v>
      </c>
      <c r="BI4298" t="e">
        <f>VLOOKUP(H4298,Sheet2!$A$1:$B$270,2,FALSE)</f>
        <v>#N/A</v>
      </c>
    </row>
    <row r="4299" spans="15:61">
      <c r="O4299" s="57"/>
      <c r="P4299" s="57"/>
      <c r="BA4299" s="57"/>
      <c r="BF4299" s="6" t="e">
        <f t="shared" si="201"/>
        <v>#NUM!</v>
      </c>
      <c r="BG4299" t="e">
        <f t="shared" si="202"/>
        <v>#NUM!</v>
      </c>
      <c r="BH4299" t="e">
        <f t="shared" si="203"/>
        <v>#NUM!</v>
      </c>
      <c r="BI4299" t="e">
        <f>VLOOKUP(H4299,Sheet2!$A$1:$B$270,2,FALSE)</f>
        <v>#N/A</v>
      </c>
    </row>
    <row r="4300" spans="15:61">
      <c r="O4300" s="57"/>
      <c r="P4300" s="57"/>
      <c r="AP4300" s="57"/>
      <c r="BA4300" s="57"/>
      <c r="BF4300" s="6" t="e">
        <f t="shared" si="201"/>
        <v>#NUM!</v>
      </c>
      <c r="BG4300" t="e">
        <f t="shared" si="202"/>
        <v>#NUM!</v>
      </c>
      <c r="BH4300" t="e">
        <f t="shared" si="203"/>
        <v>#NUM!</v>
      </c>
      <c r="BI4300" t="e">
        <f>VLOOKUP(H4300,Sheet2!$A$1:$B$270,2,FALSE)</f>
        <v>#N/A</v>
      </c>
    </row>
    <row r="4301" spans="15:61">
      <c r="O4301" s="57"/>
      <c r="P4301" s="57"/>
      <c r="AP4301" s="57"/>
      <c r="BA4301" s="57"/>
      <c r="BF4301" s="6" t="e">
        <f t="shared" si="201"/>
        <v>#NUM!</v>
      </c>
      <c r="BG4301" t="e">
        <f t="shared" si="202"/>
        <v>#NUM!</v>
      </c>
      <c r="BH4301" t="e">
        <f t="shared" si="203"/>
        <v>#NUM!</v>
      </c>
      <c r="BI4301" t="e">
        <f>VLOOKUP(H4301,Sheet2!$A$1:$B$270,2,FALSE)</f>
        <v>#N/A</v>
      </c>
    </row>
    <row r="4302" spans="15:61">
      <c r="O4302" s="57"/>
      <c r="P4302" s="57"/>
      <c r="AO4302" s="57"/>
      <c r="BA4302" s="57"/>
      <c r="BF4302" s="6" t="e">
        <f t="shared" si="201"/>
        <v>#NUM!</v>
      </c>
      <c r="BG4302" t="e">
        <f t="shared" si="202"/>
        <v>#NUM!</v>
      </c>
      <c r="BH4302" t="e">
        <f t="shared" si="203"/>
        <v>#NUM!</v>
      </c>
      <c r="BI4302" t="e">
        <f>VLOOKUP(H4302,Sheet2!$A$1:$B$270,2,FALSE)</f>
        <v>#N/A</v>
      </c>
    </row>
    <row r="4303" spans="15:61">
      <c r="O4303" s="57"/>
      <c r="P4303" s="57"/>
      <c r="AO4303" s="57"/>
      <c r="AP4303" s="57"/>
      <c r="BA4303" s="57"/>
      <c r="BF4303" s="6" t="e">
        <f t="shared" si="201"/>
        <v>#NUM!</v>
      </c>
      <c r="BG4303" t="e">
        <f t="shared" si="202"/>
        <v>#NUM!</v>
      </c>
      <c r="BH4303" t="e">
        <f t="shared" si="203"/>
        <v>#NUM!</v>
      </c>
      <c r="BI4303" t="e">
        <f>VLOOKUP(H4303,Sheet2!$A$1:$B$270,2,FALSE)</f>
        <v>#N/A</v>
      </c>
    </row>
    <row r="4304" spans="15:61">
      <c r="O4304" s="57"/>
      <c r="P4304" s="57"/>
      <c r="AP4304" s="57"/>
      <c r="BA4304" s="57"/>
      <c r="BF4304" s="6" t="e">
        <f t="shared" si="201"/>
        <v>#NUM!</v>
      </c>
      <c r="BG4304" t="e">
        <f t="shared" si="202"/>
        <v>#NUM!</v>
      </c>
      <c r="BH4304" t="e">
        <f t="shared" si="203"/>
        <v>#NUM!</v>
      </c>
      <c r="BI4304" t="e">
        <f>VLOOKUP(H4304,Sheet2!$A$1:$B$270,2,FALSE)</f>
        <v>#N/A</v>
      </c>
    </row>
    <row r="4305" spans="15:61">
      <c r="O4305" s="57"/>
      <c r="P4305" s="57"/>
      <c r="AP4305" s="57"/>
      <c r="BA4305" s="57"/>
      <c r="BF4305" s="6" t="e">
        <f t="shared" si="201"/>
        <v>#NUM!</v>
      </c>
      <c r="BG4305" t="e">
        <f t="shared" si="202"/>
        <v>#NUM!</v>
      </c>
      <c r="BH4305" t="e">
        <f t="shared" si="203"/>
        <v>#NUM!</v>
      </c>
      <c r="BI4305" t="e">
        <f>VLOOKUP(H4305,Sheet2!$A$1:$B$270,2,FALSE)</f>
        <v>#N/A</v>
      </c>
    </row>
    <row r="4306" spans="15:61">
      <c r="O4306" s="57"/>
      <c r="P4306" s="57"/>
      <c r="AO4306" s="57"/>
      <c r="AP4306" s="57"/>
      <c r="BA4306" s="57"/>
      <c r="BF4306" s="6" t="e">
        <f t="shared" si="201"/>
        <v>#NUM!</v>
      </c>
      <c r="BG4306" t="e">
        <f t="shared" si="202"/>
        <v>#NUM!</v>
      </c>
      <c r="BH4306" t="e">
        <f t="shared" si="203"/>
        <v>#NUM!</v>
      </c>
      <c r="BI4306" t="e">
        <f>VLOOKUP(H4306,Sheet2!$A$1:$B$270,2,FALSE)</f>
        <v>#N/A</v>
      </c>
    </row>
    <row r="4307" spans="15:61">
      <c r="O4307" s="57"/>
      <c r="P4307" s="57"/>
      <c r="AP4307" s="57"/>
      <c r="BA4307" s="57"/>
      <c r="BF4307" s="6" t="e">
        <f t="shared" si="201"/>
        <v>#NUM!</v>
      </c>
      <c r="BG4307" t="e">
        <f t="shared" si="202"/>
        <v>#NUM!</v>
      </c>
      <c r="BH4307" t="e">
        <f t="shared" si="203"/>
        <v>#NUM!</v>
      </c>
      <c r="BI4307" t="e">
        <f>VLOOKUP(H4307,Sheet2!$A$1:$B$270,2,FALSE)</f>
        <v>#N/A</v>
      </c>
    </row>
    <row r="4308" spans="15:61">
      <c r="O4308" s="57"/>
      <c r="P4308" s="57"/>
      <c r="BA4308" s="57"/>
      <c r="BF4308" s="6" t="e">
        <f t="shared" si="201"/>
        <v>#NUM!</v>
      </c>
      <c r="BG4308" t="e">
        <f t="shared" si="202"/>
        <v>#NUM!</v>
      </c>
      <c r="BH4308" t="e">
        <f t="shared" si="203"/>
        <v>#NUM!</v>
      </c>
      <c r="BI4308" t="e">
        <f>VLOOKUP(H4308,Sheet2!$A$1:$B$270,2,FALSE)</f>
        <v>#N/A</v>
      </c>
    </row>
    <row r="4309" spans="15:61">
      <c r="O4309" s="57"/>
      <c r="P4309" s="57"/>
      <c r="AO4309" s="57"/>
      <c r="AP4309" s="57"/>
      <c r="BA4309" s="57"/>
      <c r="BF4309" s="6" t="e">
        <f t="shared" si="201"/>
        <v>#NUM!</v>
      </c>
      <c r="BG4309" t="e">
        <f t="shared" si="202"/>
        <v>#NUM!</v>
      </c>
      <c r="BH4309" t="e">
        <f t="shared" si="203"/>
        <v>#NUM!</v>
      </c>
      <c r="BI4309" t="e">
        <f>VLOOKUP(H4309,Sheet2!$A$1:$B$270,2,FALSE)</f>
        <v>#N/A</v>
      </c>
    </row>
    <row r="4310" spans="15:61">
      <c r="O4310" s="57"/>
      <c r="P4310" s="57"/>
      <c r="AP4310" s="57"/>
      <c r="BA4310" s="57"/>
      <c r="BF4310" s="6" t="e">
        <f t="shared" si="201"/>
        <v>#NUM!</v>
      </c>
      <c r="BG4310" t="e">
        <f t="shared" si="202"/>
        <v>#NUM!</v>
      </c>
      <c r="BH4310" t="e">
        <f t="shared" si="203"/>
        <v>#NUM!</v>
      </c>
      <c r="BI4310" t="e">
        <f>VLOOKUP(H4310,Sheet2!$A$1:$B$270,2,FALSE)</f>
        <v>#N/A</v>
      </c>
    </row>
    <row r="4311" spans="15:61">
      <c r="O4311" s="57"/>
      <c r="P4311" s="57"/>
      <c r="AO4311" s="57"/>
      <c r="AP4311" s="57"/>
      <c r="BA4311" s="57"/>
      <c r="BF4311" s="6" t="e">
        <f t="shared" si="201"/>
        <v>#NUM!</v>
      </c>
      <c r="BG4311" t="e">
        <f t="shared" si="202"/>
        <v>#NUM!</v>
      </c>
      <c r="BH4311" t="e">
        <f t="shared" si="203"/>
        <v>#NUM!</v>
      </c>
      <c r="BI4311" t="e">
        <f>VLOOKUP(H4311,Sheet2!$A$1:$B$270,2,FALSE)</f>
        <v>#N/A</v>
      </c>
    </row>
    <row r="4312" spans="15:61">
      <c r="O4312" s="57"/>
      <c r="P4312" s="57"/>
      <c r="AP4312" s="57"/>
      <c r="BA4312" s="57"/>
      <c r="BF4312" s="6" t="e">
        <f t="shared" si="201"/>
        <v>#NUM!</v>
      </c>
      <c r="BG4312" t="e">
        <f t="shared" si="202"/>
        <v>#NUM!</v>
      </c>
      <c r="BH4312" t="e">
        <f t="shared" si="203"/>
        <v>#NUM!</v>
      </c>
      <c r="BI4312" t="e">
        <f>VLOOKUP(H4312,Sheet2!$A$1:$B$270,2,FALSE)</f>
        <v>#N/A</v>
      </c>
    </row>
    <row r="4313" spans="15:61">
      <c r="O4313" s="57"/>
      <c r="P4313" s="57"/>
      <c r="AO4313" s="57"/>
      <c r="AP4313" s="57"/>
      <c r="BA4313" s="57"/>
      <c r="BF4313" s="6" t="e">
        <f t="shared" si="201"/>
        <v>#NUM!</v>
      </c>
      <c r="BG4313" t="e">
        <f t="shared" si="202"/>
        <v>#NUM!</v>
      </c>
      <c r="BH4313" t="e">
        <f t="shared" si="203"/>
        <v>#NUM!</v>
      </c>
      <c r="BI4313" t="e">
        <f>VLOOKUP(H4313,Sheet2!$A$1:$B$270,2,FALSE)</f>
        <v>#N/A</v>
      </c>
    </row>
    <row r="4314" spans="15:61">
      <c r="O4314" s="57"/>
      <c r="P4314" s="57"/>
      <c r="AO4314" s="57"/>
      <c r="AP4314" s="57"/>
      <c r="BA4314" s="57"/>
      <c r="BF4314" s="6" t="e">
        <f t="shared" si="201"/>
        <v>#NUM!</v>
      </c>
      <c r="BG4314" t="e">
        <f t="shared" si="202"/>
        <v>#NUM!</v>
      </c>
      <c r="BH4314" t="e">
        <f t="shared" si="203"/>
        <v>#NUM!</v>
      </c>
      <c r="BI4314" t="e">
        <f>VLOOKUP(H4314,Sheet2!$A$1:$B$270,2,FALSE)</f>
        <v>#N/A</v>
      </c>
    </row>
    <row r="4315" spans="15:61">
      <c r="O4315" s="57"/>
      <c r="P4315" s="57"/>
      <c r="AO4315" s="57"/>
      <c r="BA4315" s="57"/>
      <c r="BF4315" s="6" t="e">
        <f t="shared" si="201"/>
        <v>#NUM!</v>
      </c>
      <c r="BG4315" t="e">
        <f t="shared" si="202"/>
        <v>#NUM!</v>
      </c>
      <c r="BH4315" t="e">
        <f t="shared" si="203"/>
        <v>#NUM!</v>
      </c>
      <c r="BI4315" t="e">
        <f>VLOOKUP(H4315,Sheet2!$A$1:$B$270,2,FALSE)</f>
        <v>#N/A</v>
      </c>
    </row>
    <row r="4316" spans="15:61">
      <c r="O4316" s="57"/>
      <c r="P4316" s="57"/>
      <c r="AP4316" s="57"/>
      <c r="BA4316" s="57"/>
      <c r="BF4316" s="6" t="e">
        <f t="shared" si="201"/>
        <v>#NUM!</v>
      </c>
      <c r="BG4316" t="e">
        <f t="shared" si="202"/>
        <v>#NUM!</v>
      </c>
      <c r="BH4316" t="e">
        <f t="shared" si="203"/>
        <v>#NUM!</v>
      </c>
      <c r="BI4316" t="e">
        <f>VLOOKUP(H4316,Sheet2!$A$1:$B$270,2,FALSE)</f>
        <v>#N/A</v>
      </c>
    </row>
    <row r="4317" spans="15:61">
      <c r="O4317" s="57"/>
      <c r="P4317" s="57"/>
      <c r="BA4317" s="57"/>
      <c r="BF4317" s="6" t="e">
        <f t="shared" si="201"/>
        <v>#NUM!</v>
      </c>
      <c r="BG4317" t="e">
        <f t="shared" si="202"/>
        <v>#NUM!</v>
      </c>
      <c r="BH4317" t="e">
        <f t="shared" si="203"/>
        <v>#NUM!</v>
      </c>
      <c r="BI4317" t="e">
        <f>VLOOKUP(H4317,Sheet2!$A$1:$B$270,2,FALSE)</f>
        <v>#N/A</v>
      </c>
    </row>
    <row r="4318" spans="15:61">
      <c r="O4318" s="57"/>
      <c r="P4318" s="57"/>
      <c r="BA4318" s="57"/>
      <c r="BF4318" s="6" t="e">
        <f t="shared" si="201"/>
        <v>#NUM!</v>
      </c>
      <c r="BG4318" t="e">
        <f t="shared" si="202"/>
        <v>#NUM!</v>
      </c>
      <c r="BH4318" t="e">
        <f t="shared" si="203"/>
        <v>#NUM!</v>
      </c>
      <c r="BI4318" t="e">
        <f>VLOOKUP(H4318,Sheet2!$A$1:$B$270,2,FALSE)</f>
        <v>#N/A</v>
      </c>
    </row>
    <row r="4319" spans="15:61">
      <c r="O4319" s="57"/>
      <c r="P4319" s="57"/>
      <c r="AP4319" s="57"/>
      <c r="BA4319" s="57"/>
      <c r="BF4319" s="6" t="e">
        <f t="shared" si="201"/>
        <v>#NUM!</v>
      </c>
      <c r="BG4319" t="e">
        <f t="shared" si="202"/>
        <v>#NUM!</v>
      </c>
      <c r="BH4319" t="e">
        <f t="shared" si="203"/>
        <v>#NUM!</v>
      </c>
      <c r="BI4319" t="e">
        <f>VLOOKUP(H4319,Sheet2!$A$1:$B$270,2,FALSE)</f>
        <v>#N/A</v>
      </c>
    </row>
    <row r="4320" spans="15:61">
      <c r="O4320" s="57"/>
      <c r="P4320" s="57"/>
      <c r="AO4320" s="57"/>
      <c r="AP4320" s="57"/>
      <c r="BA4320" s="57"/>
      <c r="BF4320" s="6" t="e">
        <f t="shared" si="201"/>
        <v>#NUM!</v>
      </c>
      <c r="BG4320" t="e">
        <f t="shared" si="202"/>
        <v>#NUM!</v>
      </c>
      <c r="BH4320" t="e">
        <f t="shared" si="203"/>
        <v>#NUM!</v>
      </c>
      <c r="BI4320" t="e">
        <f>VLOOKUP(H4320,Sheet2!$A$1:$B$270,2,FALSE)</f>
        <v>#N/A</v>
      </c>
    </row>
    <row r="4321" spans="15:61">
      <c r="O4321" s="57"/>
      <c r="P4321" s="57"/>
      <c r="AP4321" s="57"/>
      <c r="BA4321" s="57"/>
      <c r="BF4321" s="6" t="e">
        <f t="shared" si="201"/>
        <v>#NUM!</v>
      </c>
      <c r="BG4321" t="e">
        <f t="shared" si="202"/>
        <v>#NUM!</v>
      </c>
      <c r="BH4321" t="e">
        <f t="shared" si="203"/>
        <v>#NUM!</v>
      </c>
      <c r="BI4321" t="e">
        <f>VLOOKUP(H4321,Sheet2!$A$1:$B$270,2,FALSE)</f>
        <v>#N/A</v>
      </c>
    </row>
    <row r="4322" spans="15:61">
      <c r="O4322" s="57"/>
      <c r="P4322" s="57"/>
      <c r="AP4322" s="57"/>
      <c r="BA4322" s="57"/>
      <c r="BF4322" s="6" t="e">
        <f t="shared" si="201"/>
        <v>#NUM!</v>
      </c>
      <c r="BG4322" t="e">
        <f t="shared" si="202"/>
        <v>#NUM!</v>
      </c>
      <c r="BH4322" t="e">
        <f t="shared" si="203"/>
        <v>#NUM!</v>
      </c>
      <c r="BI4322" t="e">
        <f>VLOOKUP(H4322,Sheet2!$A$1:$B$270,2,FALSE)</f>
        <v>#N/A</v>
      </c>
    </row>
    <row r="4323" spans="15:61">
      <c r="O4323" s="57"/>
      <c r="P4323" s="57"/>
      <c r="AP4323" s="57"/>
      <c r="BA4323" s="57"/>
      <c r="BF4323" s="6" t="e">
        <f t="shared" si="201"/>
        <v>#NUM!</v>
      </c>
      <c r="BG4323" t="e">
        <f t="shared" si="202"/>
        <v>#NUM!</v>
      </c>
      <c r="BH4323" t="e">
        <f t="shared" si="203"/>
        <v>#NUM!</v>
      </c>
      <c r="BI4323" t="e">
        <f>VLOOKUP(H4323,Sheet2!$A$1:$B$270,2,FALSE)</f>
        <v>#N/A</v>
      </c>
    </row>
    <row r="4324" spans="15:61">
      <c r="O4324" s="57"/>
      <c r="P4324" s="57"/>
      <c r="AP4324" s="57"/>
      <c r="BA4324" s="57"/>
      <c r="BF4324" s="6" t="e">
        <f t="shared" si="201"/>
        <v>#NUM!</v>
      </c>
      <c r="BG4324" t="e">
        <f t="shared" si="202"/>
        <v>#NUM!</v>
      </c>
      <c r="BH4324" t="e">
        <f t="shared" si="203"/>
        <v>#NUM!</v>
      </c>
      <c r="BI4324" t="e">
        <f>VLOOKUP(H4324,Sheet2!$A$1:$B$270,2,FALSE)</f>
        <v>#N/A</v>
      </c>
    </row>
    <row r="4325" spans="15:61">
      <c r="O4325" s="57"/>
      <c r="P4325" s="57"/>
      <c r="AP4325" s="57"/>
      <c r="BA4325" s="57"/>
      <c r="BF4325" s="6" t="e">
        <f t="shared" si="201"/>
        <v>#NUM!</v>
      </c>
      <c r="BG4325" t="e">
        <f t="shared" si="202"/>
        <v>#NUM!</v>
      </c>
      <c r="BH4325" t="e">
        <f t="shared" si="203"/>
        <v>#NUM!</v>
      </c>
      <c r="BI4325" t="e">
        <f>VLOOKUP(H4325,Sheet2!$A$1:$B$270,2,FALSE)</f>
        <v>#N/A</v>
      </c>
    </row>
    <row r="4326" spans="15:61">
      <c r="O4326" s="57"/>
      <c r="P4326" s="57"/>
      <c r="AP4326" s="57"/>
      <c r="BA4326" s="57"/>
      <c r="BF4326" s="6" t="e">
        <f t="shared" si="201"/>
        <v>#NUM!</v>
      </c>
      <c r="BG4326" t="e">
        <f t="shared" si="202"/>
        <v>#NUM!</v>
      </c>
      <c r="BH4326" t="e">
        <f t="shared" si="203"/>
        <v>#NUM!</v>
      </c>
      <c r="BI4326" t="e">
        <f>VLOOKUP(H4326,Sheet2!$A$1:$B$270,2,FALSE)</f>
        <v>#N/A</v>
      </c>
    </row>
    <row r="4327" spans="15:61">
      <c r="O4327" s="57"/>
      <c r="P4327" s="57"/>
      <c r="BA4327" s="57"/>
      <c r="BF4327" s="6" t="e">
        <f t="shared" si="201"/>
        <v>#NUM!</v>
      </c>
      <c r="BG4327" t="e">
        <f t="shared" si="202"/>
        <v>#NUM!</v>
      </c>
      <c r="BH4327" t="e">
        <f t="shared" si="203"/>
        <v>#NUM!</v>
      </c>
      <c r="BI4327" t="e">
        <f>VLOOKUP(H4327,Sheet2!$A$1:$B$270,2,FALSE)</f>
        <v>#N/A</v>
      </c>
    </row>
    <row r="4328" spans="15:61">
      <c r="O4328" s="57"/>
      <c r="P4328" s="57"/>
      <c r="AO4328" s="57"/>
      <c r="AP4328" s="57"/>
      <c r="BA4328" s="57"/>
      <c r="BF4328" s="6" t="e">
        <f t="shared" si="201"/>
        <v>#NUM!</v>
      </c>
      <c r="BG4328" t="e">
        <f t="shared" si="202"/>
        <v>#NUM!</v>
      </c>
      <c r="BH4328" t="e">
        <f t="shared" si="203"/>
        <v>#NUM!</v>
      </c>
      <c r="BI4328" t="e">
        <f>VLOOKUP(H4328,Sheet2!$A$1:$B$270,2,FALSE)</f>
        <v>#N/A</v>
      </c>
    </row>
    <row r="4329" spans="15:61">
      <c r="O4329" s="57"/>
      <c r="P4329" s="57"/>
      <c r="AO4329" s="57"/>
      <c r="AP4329" s="57"/>
      <c r="BA4329" s="57"/>
      <c r="BF4329" s="6" t="e">
        <f t="shared" si="201"/>
        <v>#NUM!</v>
      </c>
      <c r="BG4329" t="e">
        <f t="shared" si="202"/>
        <v>#NUM!</v>
      </c>
      <c r="BH4329" t="e">
        <f t="shared" si="203"/>
        <v>#NUM!</v>
      </c>
      <c r="BI4329" t="e">
        <f>VLOOKUP(H4329,Sheet2!$A$1:$B$270,2,FALSE)</f>
        <v>#N/A</v>
      </c>
    </row>
    <row r="4330" spans="15:61">
      <c r="O4330" s="57"/>
      <c r="P4330" s="57"/>
      <c r="AO4330" s="57"/>
      <c r="BF4330" s="6" t="e">
        <f t="shared" ref="BF4330:BF4393" si="204">DATE(BC4330,BD4330,BE4330)</f>
        <v>#NUM!</v>
      </c>
      <c r="BG4330" t="e">
        <f t="shared" ref="BG4330:BG4393" si="205">BF4330-BA4330</f>
        <v>#NUM!</v>
      </c>
      <c r="BH4330" t="e">
        <f t="shared" ref="BH4330:BH4393" si="206">IF(BG4330=1,"COMPLY",IF(BG4330&lt;1,"COMPLY","NOT COMPLY"))</f>
        <v>#NUM!</v>
      </c>
      <c r="BI4330" t="e">
        <f>VLOOKUP(H4330,Sheet2!$A$1:$B$270,2,FALSE)</f>
        <v>#N/A</v>
      </c>
    </row>
    <row r="4331" spans="15:61">
      <c r="O4331" s="57"/>
      <c r="P4331" s="57"/>
      <c r="BA4331" s="57"/>
      <c r="BF4331" s="6" t="e">
        <f t="shared" si="204"/>
        <v>#NUM!</v>
      </c>
      <c r="BG4331" t="e">
        <f t="shared" si="205"/>
        <v>#NUM!</v>
      </c>
      <c r="BH4331" t="e">
        <f t="shared" si="206"/>
        <v>#NUM!</v>
      </c>
      <c r="BI4331" t="e">
        <f>VLOOKUP(H4331,Sheet2!$A$1:$B$270,2,FALSE)</f>
        <v>#N/A</v>
      </c>
    </row>
    <row r="4332" spans="15:61">
      <c r="O4332" s="57"/>
      <c r="P4332" s="57"/>
      <c r="AP4332" s="57"/>
      <c r="BA4332" s="57"/>
      <c r="BF4332" s="6" t="e">
        <f t="shared" si="204"/>
        <v>#NUM!</v>
      </c>
      <c r="BG4332" t="e">
        <f t="shared" si="205"/>
        <v>#NUM!</v>
      </c>
      <c r="BH4332" t="e">
        <f t="shared" si="206"/>
        <v>#NUM!</v>
      </c>
      <c r="BI4332" t="e">
        <f>VLOOKUP(H4332,Sheet2!$A$1:$B$270,2,FALSE)</f>
        <v>#N/A</v>
      </c>
    </row>
    <row r="4333" spans="15:61">
      <c r="O4333" s="57"/>
      <c r="P4333" s="57"/>
      <c r="BA4333" s="57"/>
      <c r="BF4333" s="6" t="e">
        <f t="shared" si="204"/>
        <v>#NUM!</v>
      </c>
      <c r="BG4333" t="e">
        <f t="shared" si="205"/>
        <v>#NUM!</v>
      </c>
      <c r="BH4333" t="e">
        <f t="shared" si="206"/>
        <v>#NUM!</v>
      </c>
      <c r="BI4333" t="e">
        <f>VLOOKUP(H4333,Sheet2!$A$1:$B$270,2,FALSE)</f>
        <v>#N/A</v>
      </c>
    </row>
    <row r="4334" spans="15:61">
      <c r="O4334" s="57"/>
      <c r="P4334" s="57"/>
      <c r="AP4334" s="57"/>
      <c r="BA4334" s="57"/>
      <c r="BF4334" s="6" t="e">
        <f t="shared" si="204"/>
        <v>#NUM!</v>
      </c>
      <c r="BG4334" t="e">
        <f t="shared" si="205"/>
        <v>#NUM!</v>
      </c>
      <c r="BH4334" t="e">
        <f t="shared" si="206"/>
        <v>#NUM!</v>
      </c>
      <c r="BI4334" t="e">
        <f>VLOOKUP(H4334,Sheet2!$A$1:$B$270,2,FALSE)</f>
        <v>#N/A</v>
      </c>
    </row>
    <row r="4335" spans="15:61">
      <c r="O4335" s="57"/>
      <c r="P4335" s="57"/>
      <c r="AO4335" s="57"/>
      <c r="AP4335" s="57"/>
      <c r="BA4335" s="57"/>
      <c r="BF4335" s="6" t="e">
        <f t="shared" si="204"/>
        <v>#NUM!</v>
      </c>
      <c r="BG4335" t="e">
        <f t="shared" si="205"/>
        <v>#NUM!</v>
      </c>
      <c r="BH4335" t="e">
        <f t="shared" si="206"/>
        <v>#NUM!</v>
      </c>
      <c r="BI4335" t="e">
        <f>VLOOKUP(H4335,Sheet2!$A$1:$B$270,2,FALSE)</f>
        <v>#N/A</v>
      </c>
    </row>
    <row r="4336" spans="15:61">
      <c r="O4336" s="57"/>
      <c r="P4336" s="57"/>
      <c r="AP4336" s="57"/>
      <c r="BA4336" s="57"/>
      <c r="BF4336" s="6" t="e">
        <f t="shared" si="204"/>
        <v>#NUM!</v>
      </c>
      <c r="BG4336" t="e">
        <f t="shared" si="205"/>
        <v>#NUM!</v>
      </c>
      <c r="BH4336" t="e">
        <f t="shared" si="206"/>
        <v>#NUM!</v>
      </c>
      <c r="BI4336" t="e">
        <f>VLOOKUP(H4336,Sheet2!$A$1:$B$270,2,FALSE)</f>
        <v>#N/A</v>
      </c>
    </row>
    <row r="4337" spans="15:61">
      <c r="O4337" s="57"/>
      <c r="P4337" s="57"/>
      <c r="AP4337" s="57"/>
      <c r="BA4337" s="57"/>
      <c r="BF4337" s="6" t="e">
        <f t="shared" si="204"/>
        <v>#NUM!</v>
      </c>
      <c r="BG4337" t="e">
        <f t="shared" si="205"/>
        <v>#NUM!</v>
      </c>
      <c r="BH4337" t="e">
        <f t="shared" si="206"/>
        <v>#NUM!</v>
      </c>
      <c r="BI4337" t="e">
        <f>VLOOKUP(H4337,Sheet2!$A$1:$B$270,2,FALSE)</f>
        <v>#N/A</v>
      </c>
    </row>
    <row r="4338" spans="15:61">
      <c r="O4338" s="57"/>
      <c r="P4338" s="57"/>
      <c r="AO4338" s="57"/>
      <c r="BA4338" s="57"/>
      <c r="BF4338" s="6" t="e">
        <f t="shared" si="204"/>
        <v>#NUM!</v>
      </c>
      <c r="BG4338" t="e">
        <f t="shared" si="205"/>
        <v>#NUM!</v>
      </c>
      <c r="BH4338" t="e">
        <f t="shared" si="206"/>
        <v>#NUM!</v>
      </c>
      <c r="BI4338" t="e">
        <f>VLOOKUP(H4338,Sheet2!$A$1:$B$270,2,FALSE)</f>
        <v>#N/A</v>
      </c>
    </row>
    <row r="4339" spans="15:61">
      <c r="O4339" s="57"/>
      <c r="P4339" s="57"/>
      <c r="AP4339" s="57"/>
      <c r="BA4339" s="57"/>
      <c r="BF4339" s="6" t="e">
        <f t="shared" si="204"/>
        <v>#NUM!</v>
      </c>
      <c r="BG4339" t="e">
        <f t="shared" si="205"/>
        <v>#NUM!</v>
      </c>
      <c r="BH4339" t="e">
        <f t="shared" si="206"/>
        <v>#NUM!</v>
      </c>
      <c r="BI4339" t="e">
        <f>VLOOKUP(H4339,Sheet2!$A$1:$B$270,2,FALSE)</f>
        <v>#N/A</v>
      </c>
    </row>
    <row r="4340" spans="15:61">
      <c r="O4340" s="57"/>
      <c r="P4340" s="57"/>
      <c r="BA4340" s="57"/>
      <c r="BF4340" s="6" t="e">
        <f t="shared" si="204"/>
        <v>#NUM!</v>
      </c>
      <c r="BG4340" t="e">
        <f t="shared" si="205"/>
        <v>#NUM!</v>
      </c>
      <c r="BH4340" t="e">
        <f t="shared" si="206"/>
        <v>#NUM!</v>
      </c>
      <c r="BI4340" t="e">
        <f>VLOOKUP(H4340,Sheet2!$A$1:$B$270,2,FALSE)</f>
        <v>#N/A</v>
      </c>
    </row>
    <row r="4341" spans="15:61">
      <c r="O4341" s="57"/>
      <c r="P4341" s="57"/>
      <c r="BA4341" s="57"/>
      <c r="BF4341" s="6" t="e">
        <f t="shared" si="204"/>
        <v>#NUM!</v>
      </c>
      <c r="BG4341" t="e">
        <f t="shared" si="205"/>
        <v>#NUM!</v>
      </c>
      <c r="BH4341" t="e">
        <f t="shared" si="206"/>
        <v>#NUM!</v>
      </c>
      <c r="BI4341" t="e">
        <f>VLOOKUP(H4341,Sheet2!$A$1:$B$270,2,FALSE)</f>
        <v>#N/A</v>
      </c>
    </row>
    <row r="4342" spans="15:61">
      <c r="O4342" s="57"/>
      <c r="P4342" s="57"/>
      <c r="BF4342" s="6" t="e">
        <f t="shared" si="204"/>
        <v>#NUM!</v>
      </c>
      <c r="BG4342" t="e">
        <f t="shared" si="205"/>
        <v>#NUM!</v>
      </c>
      <c r="BH4342" t="e">
        <f t="shared" si="206"/>
        <v>#NUM!</v>
      </c>
      <c r="BI4342" t="e">
        <f>VLOOKUP(H4342,Sheet2!$A$1:$B$270,2,FALSE)</f>
        <v>#N/A</v>
      </c>
    </row>
    <row r="4343" spans="15:61">
      <c r="O4343" s="57"/>
      <c r="P4343" s="57"/>
      <c r="AO4343" s="57"/>
      <c r="AP4343" s="57"/>
      <c r="BA4343" s="57"/>
      <c r="BF4343" s="6" t="e">
        <f t="shared" si="204"/>
        <v>#NUM!</v>
      </c>
      <c r="BG4343" t="e">
        <f t="shared" si="205"/>
        <v>#NUM!</v>
      </c>
      <c r="BH4343" t="e">
        <f t="shared" si="206"/>
        <v>#NUM!</v>
      </c>
      <c r="BI4343" t="e">
        <f>VLOOKUP(H4343,Sheet2!$A$1:$B$270,2,FALSE)</f>
        <v>#N/A</v>
      </c>
    </row>
    <row r="4344" spans="15:61">
      <c r="O4344" s="57"/>
      <c r="P4344" s="57"/>
      <c r="AP4344" s="57"/>
      <c r="BA4344" s="57"/>
      <c r="BF4344" s="6" t="e">
        <f t="shared" si="204"/>
        <v>#NUM!</v>
      </c>
      <c r="BG4344" t="e">
        <f t="shared" si="205"/>
        <v>#NUM!</v>
      </c>
      <c r="BH4344" t="e">
        <f t="shared" si="206"/>
        <v>#NUM!</v>
      </c>
      <c r="BI4344" t="e">
        <f>VLOOKUP(H4344,Sheet2!$A$1:$B$270,2,FALSE)</f>
        <v>#N/A</v>
      </c>
    </row>
    <row r="4345" spans="15:61">
      <c r="O4345" s="57"/>
      <c r="P4345" s="57"/>
      <c r="AP4345" s="57"/>
      <c r="BA4345" s="57"/>
      <c r="BF4345" s="6" t="e">
        <f t="shared" si="204"/>
        <v>#NUM!</v>
      </c>
      <c r="BG4345" t="e">
        <f t="shared" si="205"/>
        <v>#NUM!</v>
      </c>
      <c r="BH4345" t="e">
        <f t="shared" si="206"/>
        <v>#NUM!</v>
      </c>
      <c r="BI4345" t="e">
        <f>VLOOKUP(H4345,Sheet2!$A$1:$B$270,2,FALSE)</f>
        <v>#N/A</v>
      </c>
    </row>
    <row r="4346" spans="15:61">
      <c r="O4346" s="57"/>
      <c r="P4346" s="57"/>
      <c r="AP4346" s="57"/>
      <c r="BA4346" s="57"/>
      <c r="BF4346" s="6" t="e">
        <f t="shared" si="204"/>
        <v>#NUM!</v>
      </c>
      <c r="BG4346" t="e">
        <f t="shared" si="205"/>
        <v>#NUM!</v>
      </c>
      <c r="BH4346" t="e">
        <f t="shared" si="206"/>
        <v>#NUM!</v>
      </c>
      <c r="BI4346" t="e">
        <f>VLOOKUP(H4346,Sheet2!$A$1:$B$270,2,FALSE)</f>
        <v>#N/A</v>
      </c>
    </row>
    <row r="4347" spans="15:61">
      <c r="O4347" s="57"/>
      <c r="P4347" s="57"/>
      <c r="AP4347" s="57"/>
      <c r="BA4347" s="57"/>
      <c r="BF4347" s="6" t="e">
        <f t="shared" si="204"/>
        <v>#NUM!</v>
      </c>
      <c r="BG4347" t="e">
        <f t="shared" si="205"/>
        <v>#NUM!</v>
      </c>
      <c r="BH4347" t="e">
        <f t="shared" si="206"/>
        <v>#NUM!</v>
      </c>
      <c r="BI4347" t="e">
        <f>VLOOKUP(H4347,Sheet2!$A$1:$B$270,2,FALSE)</f>
        <v>#N/A</v>
      </c>
    </row>
    <row r="4348" spans="15:61">
      <c r="O4348" s="57"/>
      <c r="P4348" s="57"/>
      <c r="AO4348" s="57"/>
      <c r="AP4348" s="57"/>
      <c r="BA4348" s="57"/>
      <c r="BF4348" s="6" t="e">
        <f t="shared" si="204"/>
        <v>#NUM!</v>
      </c>
      <c r="BG4348" t="e">
        <f t="shared" si="205"/>
        <v>#NUM!</v>
      </c>
      <c r="BH4348" t="e">
        <f t="shared" si="206"/>
        <v>#NUM!</v>
      </c>
      <c r="BI4348" t="e">
        <f>VLOOKUP(H4348,Sheet2!$A$1:$B$270,2,FALSE)</f>
        <v>#N/A</v>
      </c>
    </row>
    <row r="4349" spans="15:61">
      <c r="O4349" s="57"/>
      <c r="P4349" s="57"/>
      <c r="AP4349" s="57"/>
      <c r="BA4349" s="57"/>
      <c r="BF4349" s="6" t="e">
        <f t="shared" si="204"/>
        <v>#NUM!</v>
      </c>
      <c r="BG4349" t="e">
        <f t="shared" si="205"/>
        <v>#NUM!</v>
      </c>
      <c r="BH4349" t="e">
        <f t="shared" si="206"/>
        <v>#NUM!</v>
      </c>
      <c r="BI4349" t="e">
        <f>VLOOKUP(H4349,Sheet2!$A$1:$B$270,2,FALSE)</f>
        <v>#N/A</v>
      </c>
    </row>
    <row r="4350" spans="15:61">
      <c r="O4350" s="57"/>
      <c r="P4350" s="57"/>
      <c r="AO4350" s="57"/>
      <c r="BA4350" s="57"/>
      <c r="BF4350" s="6" t="e">
        <f t="shared" si="204"/>
        <v>#NUM!</v>
      </c>
      <c r="BG4350" t="e">
        <f t="shared" si="205"/>
        <v>#NUM!</v>
      </c>
      <c r="BH4350" t="e">
        <f t="shared" si="206"/>
        <v>#NUM!</v>
      </c>
      <c r="BI4350" t="e">
        <f>VLOOKUP(H4350,Sheet2!$A$1:$B$270,2,FALSE)</f>
        <v>#N/A</v>
      </c>
    </row>
    <row r="4351" spans="15:61">
      <c r="O4351" s="57"/>
      <c r="P4351" s="57"/>
      <c r="AP4351" s="57"/>
      <c r="BA4351" s="57"/>
      <c r="BF4351" s="6" t="e">
        <f t="shared" si="204"/>
        <v>#NUM!</v>
      </c>
      <c r="BG4351" t="e">
        <f t="shared" si="205"/>
        <v>#NUM!</v>
      </c>
      <c r="BH4351" t="e">
        <f t="shared" si="206"/>
        <v>#NUM!</v>
      </c>
      <c r="BI4351" t="e">
        <f>VLOOKUP(H4351,Sheet2!$A$1:$B$270,2,FALSE)</f>
        <v>#N/A</v>
      </c>
    </row>
    <row r="4352" spans="15:61">
      <c r="O4352" s="57"/>
      <c r="P4352" s="57"/>
      <c r="BF4352" s="6" t="e">
        <f t="shared" si="204"/>
        <v>#NUM!</v>
      </c>
      <c r="BG4352" t="e">
        <f t="shared" si="205"/>
        <v>#NUM!</v>
      </c>
      <c r="BH4352" t="e">
        <f t="shared" si="206"/>
        <v>#NUM!</v>
      </c>
      <c r="BI4352" t="e">
        <f>VLOOKUP(H4352,Sheet2!$A$1:$B$270,2,FALSE)</f>
        <v>#N/A</v>
      </c>
    </row>
    <row r="4353" spans="15:61">
      <c r="O4353" s="57"/>
      <c r="P4353" s="57"/>
      <c r="AP4353" s="57"/>
      <c r="BA4353" s="57"/>
      <c r="BF4353" s="6" t="e">
        <f t="shared" si="204"/>
        <v>#NUM!</v>
      </c>
      <c r="BG4353" t="e">
        <f t="shared" si="205"/>
        <v>#NUM!</v>
      </c>
      <c r="BH4353" t="e">
        <f t="shared" si="206"/>
        <v>#NUM!</v>
      </c>
      <c r="BI4353" t="e">
        <f>VLOOKUP(H4353,Sheet2!$A$1:$B$270,2,FALSE)</f>
        <v>#N/A</v>
      </c>
    </row>
    <row r="4354" spans="15:61">
      <c r="O4354" s="57"/>
      <c r="P4354" s="57"/>
      <c r="AO4354" s="57"/>
      <c r="AP4354" s="57"/>
      <c r="BA4354" s="57"/>
      <c r="BF4354" s="6" t="e">
        <f t="shared" si="204"/>
        <v>#NUM!</v>
      </c>
      <c r="BG4354" t="e">
        <f t="shared" si="205"/>
        <v>#NUM!</v>
      </c>
      <c r="BH4354" t="e">
        <f t="shared" si="206"/>
        <v>#NUM!</v>
      </c>
      <c r="BI4354" t="e">
        <f>VLOOKUP(H4354,Sheet2!$A$1:$B$270,2,FALSE)</f>
        <v>#N/A</v>
      </c>
    </row>
    <row r="4355" spans="15:61">
      <c r="O4355" s="57"/>
      <c r="P4355" s="57"/>
      <c r="AO4355" s="57"/>
      <c r="AP4355" s="57"/>
      <c r="BA4355" s="57"/>
      <c r="BF4355" s="6" t="e">
        <f t="shared" si="204"/>
        <v>#NUM!</v>
      </c>
      <c r="BG4355" t="e">
        <f t="shared" si="205"/>
        <v>#NUM!</v>
      </c>
      <c r="BH4355" t="e">
        <f t="shared" si="206"/>
        <v>#NUM!</v>
      </c>
      <c r="BI4355" t="e">
        <f>VLOOKUP(H4355,Sheet2!$A$1:$B$270,2,FALSE)</f>
        <v>#N/A</v>
      </c>
    </row>
    <row r="4356" spans="15:61">
      <c r="O4356" s="57"/>
      <c r="P4356" s="57"/>
      <c r="AP4356" s="57"/>
      <c r="BA4356" s="57"/>
      <c r="BF4356" s="6" t="e">
        <f t="shared" si="204"/>
        <v>#NUM!</v>
      </c>
      <c r="BG4356" t="e">
        <f t="shared" si="205"/>
        <v>#NUM!</v>
      </c>
      <c r="BH4356" t="e">
        <f t="shared" si="206"/>
        <v>#NUM!</v>
      </c>
      <c r="BI4356" t="e">
        <f>VLOOKUP(H4356,Sheet2!$A$1:$B$270,2,FALSE)</f>
        <v>#N/A</v>
      </c>
    </row>
    <row r="4357" spans="15:61">
      <c r="O4357" s="57"/>
      <c r="P4357" s="57"/>
      <c r="AP4357" s="57"/>
      <c r="BA4357" s="57"/>
      <c r="BF4357" s="6" t="e">
        <f t="shared" si="204"/>
        <v>#NUM!</v>
      </c>
      <c r="BG4357" t="e">
        <f t="shared" si="205"/>
        <v>#NUM!</v>
      </c>
      <c r="BH4357" t="e">
        <f t="shared" si="206"/>
        <v>#NUM!</v>
      </c>
      <c r="BI4357" t="e">
        <f>VLOOKUP(H4357,Sheet2!$A$1:$B$270,2,FALSE)</f>
        <v>#N/A</v>
      </c>
    </row>
    <row r="4358" spans="15:61">
      <c r="O4358" s="57"/>
      <c r="P4358" s="57"/>
      <c r="AP4358" s="57"/>
      <c r="BA4358" s="57"/>
      <c r="BF4358" s="6" t="e">
        <f t="shared" si="204"/>
        <v>#NUM!</v>
      </c>
      <c r="BG4358" t="e">
        <f t="shared" si="205"/>
        <v>#NUM!</v>
      </c>
      <c r="BH4358" t="e">
        <f t="shared" si="206"/>
        <v>#NUM!</v>
      </c>
      <c r="BI4358" t="e">
        <f>VLOOKUP(H4358,Sheet2!$A$1:$B$270,2,FALSE)</f>
        <v>#N/A</v>
      </c>
    </row>
    <row r="4359" spans="15:61">
      <c r="O4359" s="57"/>
      <c r="P4359" s="57"/>
      <c r="BA4359" s="57"/>
      <c r="BF4359" s="6" t="e">
        <f t="shared" si="204"/>
        <v>#NUM!</v>
      </c>
      <c r="BG4359" t="e">
        <f t="shared" si="205"/>
        <v>#NUM!</v>
      </c>
      <c r="BH4359" t="e">
        <f t="shared" si="206"/>
        <v>#NUM!</v>
      </c>
      <c r="BI4359" t="e">
        <f>VLOOKUP(H4359,Sheet2!$A$1:$B$270,2,FALSE)</f>
        <v>#N/A</v>
      </c>
    </row>
    <row r="4360" spans="15:61">
      <c r="O4360" s="57"/>
      <c r="P4360" s="57"/>
      <c r="AP4360" s="57"/>
      <c r="BA4360" s="57"/>
      <c r="BF4360" s="6" t="e">
        <f t="shared" si="204"/>
        <v>#NUM!</v>
      </c>
      <c r="BG4360" t="e">
        <f t="shared" si="205"/>
        <v>#NUM!</v>
      </c>
      <c r="BH4360" t="e">
        <f t="shared" si="206"/>
        <v>#NUM!</v>
      </c>
      <c r="BI4360" t="e">
        <f>VLOOKUP(H4360,Sheet2!$A$1:$B$270,2,FALSE)</f>
        <v>#N/A</v>
      </c>
    </row>
    <row r="4361" spans="15:61">
      <c r="O4361" s="57"/>
      <c r="P4361" s="57"/>
      <c r="BF4361" s="6" t="e">
        <f t="shared" si="204"/>
        <v>#NUM!</v>
      </c>
      <c r="BG4361" t="e">
        <f t="shared" si="205"/>
        <v>#NUM!</v>
      </c>
      <c r="BH4361" t="e">
        <f t="shared" si="206"/>
        <v>#NUM!</v>
      </c>
      <c r="BI4361" t="e">
        <f>VLOOKUP(H4361,Sheet2!$A$1:$B$270,2,FALSE)</f>
        <v>#N/A</v>
      </c>
    </row>
    <row r="4362" spans="15:61">
      <c r="O4362" s="57"/>
      <c r="P4362" s="57"/>
      <c r="AP4362" s="57"/>
      <c r="BA4362" s="57"/>
      <c r="BF4362" s="6" t="e">
        <f t="shared" si="204"/>
        <v>#NUM!</v>
      </c>
      <c r="BG4362" t="e">
        <f t="shared" si="205"/>
        <v>#NUM!</v>
      </c>
      <c r="BH4362" t="e">
        <f t="shared" si="206"/>
        <v>#NUM!</v>
      </c>
      <c r="BI4362" t="e">
        <f>VLOOKUP(H4362,Sheet2!$A$1:$B$270,2,FALSE)</f>
        <v>#N/A</v>
      </c>
    </row>
    <row r="4363" spans="15:61">
      <c r="O4363" s="57"/>
      <c r="P4363" s="57"/>
      <c r="AO4363" s="57"/>
      <c r="AP4363" s="57"/>
      <c r="BA4363" s="57"/>
      <c r="BF4363" s="6" t="e">
        <f t="shared" si="204"/>
        <v>#NUM!</v>
      </c>
      <c r="BG4363" t="e">
        <f t="shared" si="205"/>
        <v>#NUM!</v>
      </c>
      <c r="BH4363" t="e">
        <f t="shared" si="206"/>
        <v>#NUM!</v>
      </c>
      <c r="BI4363" t="e">
        <f>VLOOKUP(H4363,Sheet2!$A$1:$B$270,2,FALSE)</f>
        <v>#N/A</v>
      </c>
    </row>
    <row r="4364" spans="15:61">
      <c r="O4364" s="57"/>
      <c r="P4364" s="57"/>
      <c r="AP4364" s="57"/>
      <c r="BA4364" s="57"/>
      <c r="BF4364" s="6" t="e">
        <f t="shared" si="204"/>
        <v>#NUM!</v>
      </c>
      <c r="BG4364" t="e">
        <f t="shared" si="205"/>
        <v>#NUM!</v>
      </c>
      <c r="BH4364" t="e">
        <f t="shared" si="206"/>
        <v>#NUM!</v>
      </c>
      <c r="BI4364" t="e">
        <f>VLOOKUP(H4364,Sheet2!$A$1:$B$270,2,FALSE)</f>
        <v>#N/A</v>
      </c>
    </row>
    <row r="4365" spans="15:61">
      <c r="O4365" s="57"/>
      <c r="P4365" s="57"/>
      <c r="AO4365" s="57"/>
      <c r="AP4365" s="57"/>
      <c r="BA4365" s="57"/>
      <c r="BF4365" s="6" t="e">
        <f t="shared" si="204"/>
        <v>#NUM!</v>
      </c>
      <c r="BG4365" t="e">
        <f t="shared" si="205"/>
        <v>#NUM!</v>
      </c>
      <c r="BH4365" t="e">
        <f t="shared" si="206"/>
        <v>#NUM!</v>
      </c>
      <c r="BI4365" t="e">
        <f>VLOOKUP(H4365,Sheet2!$A$1:$B$270,2,FALSE)</f>
        <v>#N/A</v>
      </c>
    </row>
    <row r="4366" spans="15:61">
      <c r="O4366" s="57"/>
      <c r="P4366" s="57"/>
      <c r="AP4366" s="57"/>
      <c r="BA4366" s="57"/>
      <c r="BF4366" s="6" t="e">
        <f t="shared" si="204"/>
        <v>#NUM!</v>
      </c>
      <c r="BG4366" t="e">
        <f t="shared" si="205"/>
        <v>#NUM!</v>
      </c>
      <c r="BH4366" t="e">
        <f t="shared" si="206"/>
        <v>#NUM!</v>
      </c>
      <c r="BI4366" t="e">
        <f>VLOOKUP(H4366,Sheet2!$A$1:$B$270,2,FALSE)</f>
        <v>#N/A</v>
      </c>
    </row>
    <row r="4367" spans="15:61">
      <c r="O4367" s="57"/>
      <c r="P4367" s="57"/>
      <c r="AO4367" s="57"/>
      <c r="AP4367" s="57"/>
      <c r="BA4367" s="57"/>
      <c r="BF4367" s="6" t="e">
        <f t="shared" si="204"/>
        <v>#NUM!</v>
      </c>
      <c r="BG4367" t="e">
        <f t="shared" si="205"/>
        <v>#NUM!</v>
      </c>
      <c r="BH4367" t="e">
        <f t="shared" si="206"/>
        <v>#NUM!</v>
      </c>
      <c r="BI4367" t="e">
        <f>VLOOKUP(H4367,Sheet2!$A$1:$B$270,2,FALSE)</f>
        <v>#N/A</v>
      </c>
    </row>
    <row r="4368" spans="15:61">
      <c r="O4368" s="57"/>
      <c r="P4368" s="57"/>
      <c r="AP4368" s="57"/>
      <c r="BA4368" s="57"/>
      <c r="BF4368" s="6" t="e">
        <f t="shared" si="204"/>
        <v>#NUM!</v>
      </c>
      <c r="BG4368" t="e">
        <f t="shared" si="205"/>
        <v>#NUM!</v>
      </c>
      <c r="BH4368" t="e">
        <f t="shared" si="206"/>
        <v>#NUM!</v>
      </c>
      <c r="BI4368" t="e">
        <f>VLOOKUP(H4368,Sheet2!$A$1:$B$270,2,FALSE)</f>
        <v>#N/A</v>
      </c>
    </row>
    <row r="4369" spans="15:61">
      <c r="O4369" s="57"/>
      <c r="P4369" s="57"/>
      <c r="AP4369" s="57"/>
      <c r="BA4369" s="57"/>
      <c r="BF4369" s="6" t="e">
        <f t="shared" si="204"/>
        <v>#NUM!</v>
      </c>
      <c r="BG4369" t="e">
        <f t="shared" si="205"/>
        <v>#NUM!</v>
      </c>
      <c r="BH4369" t="e">
        <f t="shared" si="206"/>
        <v>#NUM!</v>
      </c>
      <c r="BI4369" t="e">
        <f>VLOOKUP(H4369,Sheet2!$A$1:$B$270,2,FALSE)</f>
        <v>#N/A</v>
      </c>
    </row>
    <row r="4370" spans="15:61">
      <c r="O4370" s="57"/>
      <c r="P4370" s="57"/>
      <c r="AP4370" s="57"/>
      <c r="BA4370" s="57"/>
      <c r="BF4370" s="6" t="e">
        <f t="shared" si="204"/>
        <v>#NUM!</v>
      </c>
      <c r="BG4370" t="e">
        <f t="shared" si="205"/>
        <v>#NUM!</v>
      </c>
      <c r="BH4370" t="e">
        <f t="shared" si="206"/>
        <v>#NUM!</v>
      </c>
      <c r="BI4370" t="e">
        <f>VLOOKUP(H4370,Sheet2!$A$1:$B$270,2,FALSE)</f>
        <v>#N/A</v>
      </c>
    </row>
    <row r="4371" spans="15:61">
      <c r="O4371" s="57"/>
      <c r="P4371" s="57"/>
      <c r="AP4371" s="57"/>
      <c r="BA4371" s="57"/>
      <c r="BF4371" s="6" t="e">
        <f t="shared" si="204"/>
        <v>#NUM!</v>
      </c>
      <c r="BG4371" t="e">
        <f t="shared" si="205"/>
        <v>#NUM!</v>
      </c>
      <c r="BH4371" t="e">
        <f t="shared" si="206"/>
        <v>#NUM!</v>
      </c>
      <c r="BI4371" t="e">
        <f>VLOOKUP(H4371,Sheet2!$A$1:$B$270,2,FALSE)</f>
        <v>#N/A</v>
      </c>
    </row>
    <row r="4372" spans="15:61">
      <c r="O4372" s="57"/>
      <c r="P4372" s="57"/>
      <c r="BA4372" s="57"/>
      <c r="BF4372" s="6" t="e">
        <f t="shared" si="204"/>
        <v>#NUM!</v>
      </c>
      <c r="BG4372" t="e">
        <f t="shared" si="205"/>
        <v>#NUM!</v>
      </c>
      <c r="BH4372" t="e">
        <f t="shared" si="206"/>
        <v>#NUM!</v>
      </c>
      <c r="BI4372" t="e">
        <f>VLOOKUP(H4372,Sheet2!$A$1:$B$270,2,FALSE)</f>
        <v>#N/A</v>
      </c>
    </row>
    <row r="4373" spans="15:61">
      <c r="O4373" s="57"/>
      <c r="P4373" s="57"/>
      <c r="AP4373" s="57"/>
      <c r="BA4373" s="57"/>
      <c r="BF4373" s="6" t="e">
        <f t="shared" si="204"/>
        <v>#NUM!</v>
      </c>
      <c r="BG4373" t="e">
        <f t="shared" si="205"/>
        <v>#NUM!</v>
      </c>
      <c r="BH4373" t="e">
        <f t="shared" si="206"/>
        <v>#NUM!</v>
      </c>
      <c r="BI4373" t="e">
        <f>VLOOKUP(H4373,Sheet2!$A$1:$B$270,2,FALSE)</f>
        <v>#N/A</v>
      </c>
    </row>
    <row r="4374" spans="15:61">
      <c r="O4374" s="57"/>
      <c r="P4374" s="57"/>
      <c r="AP4374" s="57"/>
      <c r="BA4374" s="57"/>
      <c r="BF4374" s="6" t="e">
        <f t="shared" si="204"/>
        <v>#NUM!</v>
      </c>
      <c r="BG4374" t="e">
        <f t="shared" si="205"/>
        <v>#NUM!</v>
      </c>
      <c r="BH4374" t="e">
        <f t="shared" si="206"/>
        <v>#NUM!</v>
      </c>
      <c r="BI4374" t="e">
        <f>VLOOKUP(H4374,Sheet2!$A$1:$B$270,2,FALSE)</f>
        <v>#N/A</v>
      </c>
    </row>
    <row r="4375" spans="15:61">
      <c r="O4375" s="57"/>
      <c r="P4375" s="57"/>
      <c r="AO4375" s="57"/>
      <c r="AP4375" s="57"/>
      <c r="BA4375" s="57"/>
      <c r="BF4375" s="6" t="e">
        <f t="shared" si="204"/>
        <v>#NUM!</v>
      </c>
      <c r="BG4375" t="e">
        <f t="shared" si="205"/>
        <v>#NUM!</v>
      </c>
      <c r="BH4375" t="e">
        <f t="shared" si="206"/>
        <v>#NUM!</v>
      </c>
      <c r="BI4375" t="e">
        <f>VLOOKUP(H4375,Sheet2!$A$1:$B$270,2,FALSE)</f>
        <v>#N/A</v>
      </c>
    </row>
    <row r="4376" spans="15:61">
      <c r="O4376" s="57"/>
      <c r="P4376" s="57"/>
      <c r="AO4376" s="57"/>
      <c r="AP4376" s="57"/>
      <c r="BA4376" s="57"/>
      <c r="BF4376" s="6" t="e">
        <f t="shared" si="204"/>
        <v>#NUM!</v>
      </c>
      <c r="BG4376" t="e">
        <f t="shared" si="205"/>
        <v>#NUM!</v>
      </c>
      <c r="BH4376" t="e">
        <f t="shared" si="206"/>
        <v>#NUM!</v>
      </c>
      <c r="BI4376" t="e">
        <f>VLOOKUP(H4376,Sheet2!$A$1:$B$270,2,FALSE)</f>
        <v>#N/A</v>
      </c>
    </row>
    <row r="4377" spans="15:61">
      <c r="O4377" s="57"/>
      <c r="P4377" s="57"/>
      <c r="AP4377" s="57"/>
      <c r="BA4377" s="57"/>
      <c r="BF4377" s="6" t="e">
        <f t="shared" si="204"/>
        <v>#NUM!</v>
      </c>
      <c r="BG4377" t="e">
        <f t="shared" si="205"/>
        <v>#NUM!</v>
      </c>
      <c r="BH4377" t="e">
        <f t="shared" si="206"/>
        <v>#NUM!</v>
      </c>
      <c r="BI4377" t="e">
        <f>VLOOKUP(H4377,Sheet2!$A$1:$B$270,2,FALSE)</f>
        <v>#N/A</v>
      </c>
    </row>
    <row r="4378" spans="15:61">
      <c r="O4378" s="57"/>
      <c r="P4378" s="57"/>
      <c r="AP4378" s="57"/>
      <c r="BA4378" s="57"/>
      <c r="BF4378" s="6" t="e">
        <f t="shared" si="204"/>
        <v>#NUM!</v>
      </c>
      <c r="BG4378" t="e">
        <f t="shared" si="205"/>
        <v>#NUM!</v>
      </c>
      <c r="BH4378" t="e">
        <f t="shared" si="206"/>
        <v>#NUM!</v>
      </c>
      <c r="BI4378" t="e">
        <f>VLOOKUP(H4378,Sheet2!$A$1:$B$270,2,FALSE)</f>
        <v>#N/A</v>
      </c>
    </row>
    <row r="4379" spans="15:61">
      <c r="O4379" s="57"/>
      <c r="P4379" s="57"/>
      <c r="AO4379" s="57"/>
      <c r="AP4379" s="57"/>
      <c r="BA4379" s="57"/>
      <c r="BF4379" s="6" t="e">
        <f t="shared" si="204"/>
        <v>#NUM!</v>
      </c>
      <c r="BG4379" t="e">
        <f t="shared" si="205"/>
        <v>#NUM!</v>
      </c>
      <c r="BH4379" t="e">
        <f t="shared" si="206"/>
        <v>#NUM!</v>
      </c>
      <c r="BI4379" t="e">
        <f>VLOOKUP(H4379,Sheet2!$A$1:$B$270,2,FALSE)</f>
        <v>#N/A</v>
      </c>
    </row>
    <row r="4380" spans="15:61">
      <c r="O4380" s="57"/>
      <c r="P4380" s="57"/>
      <c r="AP4380" s="57"/>
      <c r="BA4380" s="57"/>
      <c r="BF4380" s="6" t="e">
        <f t="shared" si="204"/>
        <v>#NUM!</v>
      </c>
      <c r="BG4380" t="e">
        <f t="shared" si="205"/>
        <v>#NUM!</v>
      </c>
      <c r="BH4380" t="e">
        <f t="shared" si="206"/>
        <v>#NUM!</v>
      </c>
      <c r="BI4380" t="e">
        <f>VLOOKUP(H4380,Sheet2!$A$1:$B$270,2,FALSE)</f>
        <v>#N/A</v>
      </c>
    </row>
    <row r="4381" spans="15:61">
      <c r="O4381" s="57"/>
      <c r="P4381" s="57"/>
      <c r="BA4381" s="57"/>
      <c r="BF4381" s="6" t="e">
        <f t="shared" si="204"/>
        <v>#NUM!</v>
      </c>
      <c r="BG4381" t="e">
        <f t="shared" si="205"/>
        <v>#NUM!</v>
      </c>
      <c r="BH4381" t="e">
        <f t="shared" si="206"/>
        <v>#NUM!</v>
      </c>
      <c r="BI4381" t="e">
        <f>VLOOKUP(H4381,Sheet2!$A$1:$B$270,2,FALSE)</f>
        <v>#N/A</v>
      </c>
    </row>
    <row r="4382" spans="15:61">
      <c r="O4382" s="57"/>
      <c r="P4382" s="57"/>
      <c r="AO4382" s="57"/>
      <c r="AP4382" s="57"/>
      <c r="BA4382" s="57"/>
      <c r="BF4382" s="6" t="e">
        <f t="shared" si="204"/>
        <v>#NUM!</v>
      </c>
      <c r="BG4382" t="e">
        <f t="shared" si="205"/>
        <v>#NUM!</v>
      </c>
      <c r="BH4382" t="e">
        <f t="shared" si="206"/>
        <v>#NUM!</v>
      </c>
      <c r="BI4382" t="e">
        <f>VLOOKUP(H4382,Sheet2!$A$1:$B$270,2,FALSE)</f>
        <v>#N/A</v>
      </c>
    </row>
    <row r="4383" spans="15:61">
      <c r="O4383" s="57"/>
      <c r="P4383" s="57"/>
      <c r="BF4383" s="6" t="e">
        <f t="shared" si="204"/>
        <v>#NUM!</v>
      </c>
      <c r="BG4383" t="e">
        <f t="shared" si="205"/>
        <v>#NUM!</v>
      </c>
      <c r="BH4383" t="e">
        <f t="shared" si="206"/>
        <v>#NUM!</v>
      </c>
      <c r="BI4383" t="e">
        <f>VLOOKUP(H4383,Sheet2!$A$1:$B$270,2,FALSE)</f>
        <v>#N/A</v>
      </c>
    </row>
    <row r="4384" spans="15:61">
      <c r="O4384" s="57"/>
      <c r="P4384" s="57"/>
      <c r="AP4384" s="57"/>
      <c r="BA4384" s="57"/>
      <c r="BF4384" s="6" t="e">
        <f t="shared" si="204"/>
        <v>#NUM!</v>
      </c>
      <c r="BG4384" t="e">
        <f t="shared" si="205"/>
        <v>#NUM!</v>
      </c>
      <c r="BH4384" t="e">
        <f t="shared" si="206"/>
        <v>#NUM!</v>
      </c>
      <c r="BI4384" t="e">
        <f>VLOOKUP(H4384,Sheet2!$A$1:$B$270,2,FALSE)</f>
        <v>#N/A</v>
      </c>
    </row>
    <row r="4385" spans="15:61">
      <c r="O4385" s="57"/>
      <c r="P4385" s="57"/>
      <c r="BA4385" s="57"/>
      <c r="BF4385" s="6" t="e">
        <f t="shared" si="204"/>
        <v>#NUM!</v>
      </c>
      <c r="BG4385" t="e">
        <f t="shared" si="205"/>
        <v>#NUM!</v>
      </c>
      <c r="BH4385" t="e">
        <f t="shared" si="206"/>
        <v>#NUM!</v>
      </c>
      <c r="BI4385" t="e">
        <f>VLOOKUP(H4385,Sheet2!$A$1:$B$270,2,FALSE)</f>
        <v>#N/A</v>
      </c>
    </row>
    <row r="4386" spans="15:61">
      <c r="O4386" s="57"/>
      <c r="P4386" s="57"/>
      <c r="BA4386" s="57"/>
      <c r="BF4386" s="6" t="e">
        <f t="shared" si="204"/>
        <v>#NUM!</v>
      </c>
      <c r="BG4386" t="e">
        <f t="shared" si="205"/>
        <v>#NUM!</v>
      </c>
      <c r="BH4386" t="e">
        <f t="shared" si="206"/>
        <v>#NUM!</v>
      </c>
      <c r="BI4386" t="e">
        <f>VLOOKUP(H4386,Sheet2!$A$1:$B$270,2,FALSE)</f>
        <v>#N/A</v>
      </c>
    </row>
    <row r="4387" spans="15:61">
      <c r="O4387" s="57"/>
      <c r="P4387" s="57"/>
      <c r="AO4387" s="57"/>
      <c r="BA4387" s="57"/>
      <c r="BF4387" s="6" t="e">
        <f t="shared" si="204"/>
        <v>#NUM!</v>
      </c>
      <c r="BG4387" t="e">
        <f t="shared" si="205"/>
        <v>#NUM!</v>
      </c>
      <c r="BH4387" t="e">
        <f t="shared" si="206"/>
        <v>#NUM!</v>
      </c>
      <c r="BI4387" t="e">
        <f>VLOOKUP(H4387,Sheet2!$A$1:$B$270,2,FALSE)</f>
        <v>#N/A</v>
      </c>
    </row>
    <row r="4388" spans="15:61">
      <c r="O4388" s="57"/>
      <c r="P4388" s="57"/>
      <c r="AO4388" s="57"/>
      <c r="AP4388" s="57"/>
      <c r="BA4388" s="57"/>
      <c r="BF4388" s="6" t="e">
        <f t="shared" si="204"/>
        <v>#NUM!</v>
      </c>
      <c r="BG4388" t="e">
        <f t="shared" si="205"/>
        <v>#NUM!</v>
      </c>
      <c r="BH4388" t="e">
        <f t="shared" si="206"/>
        <v>#NUM!</v>
      </c>
      <c r="BI4388" t="e">
        <f>VLOOKUP(H4388,Sheet2!$A$1:$B$270,2,FALSE)</f>
        <v>#N/A</v>
      </c>
    </row>
    <row r="4389" spans="15:61">
      <c r="O4389" s="57"/>
      <c r="P4389" s="57"/>
      <c r="AO4389" s="57"/>
      <c r="AP4389" s="57"/>
      <c r="BA4389" s="57"/>
      <c r="BF4389" s="6" t="e">
        <f t="shared" si="204"/>
        <v>#NUM!</v>
      </c>
      <c r="BG4389" t="e">
        <f t="shared" si="205"/>
        <v>#NUM!</v>
      </c>
      <c r="BH4389" t="e">
        <f t="shared" si="206"/>
        <v>#NUM!</v>
      </c>
      <c r="BI4389" t="e">
        <f>VLOOKUP(H4389,Sheet2!$A$1:$B$270,2,FALSE)</f>
        <v>#N/A</v>
      </c>
    </row>
    <row r="4390" spans="15:61">
      <c r="O4390" s="57"/>
      <c r="P4390" s="57"/>
      <c r="AP4390" s="57"/>
      <c r="BA4390" s="57"/>
      <c r="BF4390" s="6" t="e">
        <f t="shared" si="204"/>
        <v>#NUM!</v>
      </c>
      <c r="BG4390" t="e">
        <f t="shared" si="205"/>
        <v>#NUM!</v>
      </c>
      <c r="BH4390" t="e">
        <f t="shared" si="206"/>
        <v>#NUM!</v>
      </c>
      <c r="BI4390" t="e">
        <f>VLOOKUP(H4390,Sheet2!$A$1:$B$270,2,FALSE)</f>
        <v>#N/A</v>
      </c>
    </row>
    <row r="4391" spans="15:61">
      <c r="O4391" s="57"/>
      <c r="P4391" s="57"/>
      <c r="BA4391" s="57"/>
      <c r="BF4391" s="6" t="e">
        <f t="shared" si="204"/>
        <v>#NUM!</v>
      </c>
      <c r="BG4391" t="e">
        <f t="shared" si="205"/>
        <v>#NUM!</v>
      </c>
      <c r="BH4391" t="e">
        <f t="shared" si="206"/>
        <v>#NUM!</v>
      </c>
      <c r="BI4391" t="e">
        <f>VLOOKUP(H4391,Sheet2!$A$1:$B$270,2,FALSE)</f>
        <v>#N/A</v>
      </c>
    </row>
    <row r="4392" spans="15:61">
      <c r="O4392" s="57"/>
      <c r="P4392" s="57"/>
      <c r="AP4392" s="57"/>
      <c r="BA4392" s="57"/>
      <c r="BF4392" s="6" t="e">
        <f t="shared" si="204"/>
        <v>#NUM!</v>
      </c>
      <c r="BG4392" t="e">
        <f t="shared" si="205"/>
        <v>#NUM!</v>
      </c>
      <c r="BH4392" t="e">
        <f t="shared" si="206"/>
        <v>#NUM!</v>
      </c>
      <c r="BI4392" t="e">
        <f>VLOOKUP(H4392,Sheet2!$A$1:$B$270,2,FALSE)</f>
        <v>#N/A</v>
      </c>
    </row>
    <row r="4393" spans="15:61">
      <c r="O4393" s="57"/>
      <c r="P4393" s="57"/>
      <c r="AP4393" s="57"/>
      <c r="BA4393" s="57"/>
      <c r="BF4393" s="6" t="e">
        <f t="shared" si="204"/>
        <v>#NUM!</v>
      </c>
      <c r="BG4393" t="e">
        <f t="shared" si="205"/>
        <v>#NUM!</v>
      </c>
      <c r="BH4393" t="e">
        <f t="shared" si="206"/>
        <v>#NUM!</v>
      </c>
      <c r="BI4393" t="e">
        <f>VLOOKUP(H4393,Sheet2!$A$1:$B$270,2,FALSE)</f>
        <v>#N/A</v>
      </c>
    </row>
    <row r="4394" spans="15:61">
      <c r="O4394" s="57"/>
      <c r="P4394" s="57"/>
      <c r="AO4394" s="57"/>
      <c r="BA4394" s="57"/>
      <c r="BF4394" s="6" t="e">
        <f t="shared" ref="BF4394:BF4457" si="207">DATE(BC4394,BD4394,BE4394)</f>
        <v>#NUM!</v>
      </c>
      <c r="BG4394" t="e">
        <f t="shared" ref="BG4394:BG4457" si="208">BF4394-BA4394</f>
        <v>#NUM!</v>
      </c>
      <c r="BH4394" t="e">
        <f t="shared" ref="BH4394:BH4457" si="209">IF(BG4394=1,"COMPLY",IF(BG4394&lt;1,"COMPLY","NOT COMPLY"))</f>
        <v>#NUM!</v>
      </c>
      <c r="BI4394" t="e">
        <f>VLOOKUP(H4394,Sheet2!$A$1:$B$270,2,FALSE)</f>
        <v>#N/A</v>
      </c>
    </row>
    <row r="4395" spans="15:61">
      <c r="O4395" s="57"/>
      <c r="P4395" s="57"/>
      <c r="AO4395" s="57"/>
      <c r="AP4395" s="57"/>
      <c r="BA4395" s="57"/>
      <c r="BF4395" s="6" t="e">
        <f t="shared" si="207"/>
        <v>#NUM!</v>
      </c>
      <c r="BG4395" t="e">
        <f t="shared" si="208"/>
        <v>#NUM!</v>
      </c>
      <c r="BH4395" t="e">
        <f t="shared" si="209"/>
        <v>#NUM!</v>
      </c>
      <c r="BI4395" t="e">
        <f>VLOOKUP(H4395,Sheet2!$A$1:$B$270,2,FALSE)</f>
        <v>#N/A</v>
      </c>
    </row>
    <row r="4396" spans="15:61">
      <c r="O4396" s="57"/>
      <c r="P4396" s="57"/>
      <c r="AO4396" s="57"/>
      <c r="AP4396" s="57"/>
      <c r="BA4396" s="57"/>
      <c r="BF4396" s="6" t="e">
        <f t="shared" si="207"/>
        <v>#NUM!</v>
      </c>
      <c r="BG4396" t="e">
        <f t="shared" si="208"/>
        <v>#NUM!</v>
      </c>
      <c r="BH4396" t="e">
        <f t="shared" si="209"/>
        <v>#NUM!</v>
      </c>
      <c r="BI4396" t="e">
        <f>VLOOKUP(H4396,Sheet2!$A$1:$B$270,2,FALSE)</f>
        <v>#N/A</v>
      </c>
    </row>
    <row r="4397" spans="15:61">
      <c r="O4397" s="57"/>
      <c r="P4397" s="57"/>
      <c r="AP4397" s="57"/>
      <c r="BA4397" s="57"/>
      <c r="BF4397" s="6" t="e">
        <f t="shared" si="207"/>
        <v>#NUM!</v>
      </c>
      <c r="BG4397" t="e">
        <f t="shared" si="208"/>
        <v>#NUM!</v>
      </c>
      <c r="BH4397" t="e">
        <f t="shared" si="209"/>
        <v>#NUM!</v>
      </c>
      <c r="BI4397" t="e">
        <f>VLOOKUP(H4397,Sheet2!$A$1:$B$270,2,FALSE)</f>
        <v>#N/A</v>
      </c>
    </row>
    <row r="4398" spans="15:61">
      <c r="O4398" s="57"/>
      <c r="P4398" s="57"/>
      <c r="AP4398" s="57"/>
      <c r="BA4398" s="57"/>
      <c r="BF4398" s="6" t="e">
        <f t="shared" si="207"/>
        <v>#NUM!</v>
      </c>
      <c r="BG4398" t="e">
        <f t="shared" si="208"/>
        <v>#NUM!</v>
      </c>
      <c r="BH4398" t="e">
        <f t="shared" si="209"/>
        <v>#NUM!</v>
      </c>
      <c r="BI4398" t="e">
        <f>VLOOKUP(H4398,Sheet2!$A$1:$B$270,2,FALSE)</f>
        <v>#N/A</v>
      </c>
    </row>
    <row r="4399" spans="15:61">
      <c r="O4399" s="57"/>
      <c r="P4399" s="57"/>
      <c r="AP4399" s="57"/>
      <c r="BA4399" s="57"/>
      <c r="BF4399" s="6" t="e">
        <f t="shared" si="207"/>
        <v>#NUM!</v>
      </c>
      <c r="BG4399" t="e">
        <f t="shared" si="208"/>
        <v>#NUM!</v>
      </c>
      <c r="BH4399" t="e">
        <f t="shared" si="209"/>
        <v>#NUM!</v>
      </c>
      <c r="BI4399" t="e">
        <f>VLOOKUP(H4399,Sheet2!$A$1:$B$270,2,FALSE)</f>
        <v>#N/A</v>
      </c>
    </row>
    <row r="4400" spans="15:61">
      <c r="O4400" s="57"/>
      <c r="P4400" s="57"/>
      <c r="AP4400" s="57"/>
      <c r="BA4400" s="57"/>
      <c r="BF4400" s="6" t="e">
        <f t="shared" si="207"/>
        <v>#NUM!</v>
      </c>
      <c r="BG4400" t="e">
        <f t="shared" si="208"/>
        <v>#NUM!</v>
      </c>
      <c r="BH4400" t="e">
        <f t="shared" si="209"/>
        <v>#NUM!</v>
      </c>
      <c r="BI4400" t="e">
        <f>VLOOKUP(H4400,Sheet2!$A$1:$B$270,2,FALSE)</f>
        <v>#N/A</v>
      </c>
    </row>
    <row r="4401" spans="15:61">
      <c r="O4401" s="57"/>
      <c r="P4401" s="57"/>
      <c r="BA4401" s="57"/>
      <c r="BF4401" s="6" t="e">
        <f t="shared" si="207"/>
        <v>#NUM!</v>
      </c>
      <c r="BG4401" t="e">
        <f t="shared" si="208"/>
        <v>#NUM!</v>
      </c>
      <c r="BH4401" t="e">
        <f t="shared" si="209"/>
        <v>#NUM!</v>
      </c>
      <c r="BI4401" t="e">
        <f>VLOOKUP(H4401,Sheet2!$A$1:$B$270,2,FALSE)</f>
        <v>#N/A</v>
      </c>
    </row>
    <row r="4402" spans="15:61">
      <c r="O4402" s="57"/>
      <c r="P4402" s="57"/>
      <c r="AP4402" s="57"/>
      <c r="BA4402" s="57"/>
      <c r="BF4402" s="6" t="e">
        <f t="shared" si="207"/>
        <v>#NUM!</v>
      </c>
      <c r="BG4402" t="e">
        <f t="shared" si="208"/>
        <v>#NUM!</v>
      </c>
      <c r="BH4402" t="e">
        <f t="shared" si="209"/>
        <v>#NUM!</v>
      </c>
      <c r="BI4402" t="e">
        <f>VLOOKUP(H4402,Sheet2!$A$1:$B$270,2,FALSE)</f>
        <v>#N/A</v>
      </c>
    </row>
    <row r="4403" spans="15:61">
      <c r="O4403" s="57"/>
      <c r="P4403" s="57"/>
      <c r="AP4403" s="57"/>
      <c r="BA4403" s="57"/>
      <c r="BF4403" s="6" t="e">
        <f t="shared" si="207"/>
        <v>#NUM!</v>
      </c>
      <c r="BG4403" t="e">
        <f t="shared" si="208"/>
        <v>#NUM!</v>
      </c>
      <c r="BH4403" t="e">
        <f t="shared" si="209"/>
        <v>#NUM!</v>
      </c>
      <c r="BI4403" t="e">
        <f>VLOOKUP(H4403,Sheet2!$A$1:$B$270,2,FALSE)</f>
        <v>#N/A</v>
      </c>
    </row>
    <row r="4404" spans="15:61">
      <c r="O4404" s="57"/>
      <c r="P4404" s="57"/>
      <c r="AO4404" s="57"/>
      <c r="AP4404" s="57"/>
      <c r="BA4404" s="57"/>
      <c r="BF4404" s="6" t="e">
        <f t="shared" si="207"/>
        <v>#NUM!</v>
      </c>
      <c r="BG4404" t="e">
        <f t="shared" si="208"/>
        <v>#NUM!</v>
      </c>
      <c r="BH4404" t="e">
        <f t="shared" si="209"/>
        <v>#NUM!</v>
      </c>
      <c r="BI4404" t="e">
        <f>VLOOKUP(H4404,Sheet2!$A$1:$B$270,2,FALSE)</f>
        <v>#N/A</v>
      </c>
    </row>
    <row r="4405" spans="15:61">
      <c r="O4405" s="57"/>
      <c r="P4405" s="57"/>
      <c r="BA4405" s="57"/>
      <c r="BF4405" s="6" t="e">
        <f t="shared" si="207"/>
        <v>#NUM!</v>
      </c>
      <c r="BG4405" t="e">
        <f t="shared" si="208"/>
        <v>#NUM!</v>
      </c>
      <c r="BH4405" t="e">
        <f t="shared" si="209"/>
        <v>#NUM!</v>
      </c>
      <c r="BI4405" t="e">
        <f>VLOOKUP(H4405,Sheet2!$A$1:$B$270,2,FALSE)</f>
        <v>#N/A</v>
      </c>
    </row>
    <row r="4406" spans="15:61">
      <c r="O4406" s="57"/>
      <c r="P4406" s="57"/>
      <c r="AP4406" s="57"/>
      <c r="BA4406" s="57"/>
      <c r="BF4406" s="6" t="e">
        <f t="shared" si="207"/>
        <v>#NUM!</v>
      </c>
      <c r="BG4406" t="e">
        <f t="shared" si="208"/>
        <v>#NUM!</v>
      </c>
      <c r="BH4406" t="e">
        <f t="shared" si="209"/>
        <v>#NUM!</v>
      </c>
      <c r="BI4406" t="e">
        <f>VLOOKUP(H4406,Sheet2!$A$1:$B$270,2,FALSE)</f>
        <v>#N/A</v>
      </c>
    </row>
    <row r="4407" spans="15:61">
      <c r="O4407" s="57"/>
      <c r="P4407" s="57"/>
      <c r="AP4407" s="57"/>
      <c r="BA4407" s="57"/>
      <c r="BF4407" s="6" t="e">
        <f t="shared" si="207"/>
        <v>#NUM!</v>
      </c>
      <c r="BG4407" t="e">
        <f t="shared" si="208"/>
        <v>#NUM!</v>
      </c>
      <c r="BH4407" t="e">
        <f t="shared" si="209"/>
        <v>#NUM!</v>
      </c>
      <c r="BI4407" t="e">
        <f>VLOOKUP(H4407,Sheet2!$A$1:$B$270,2,FALSE)</f>
        <v>#N/A</v>
      </c>
    </row>
    <row r="4408" spans="15:61">
      <c r="O4408" s="57"/>
      <c r="P4408" s="57"/>
      <c r="AP4408" s="57"/>
      <c r="BA4408" s="57"/>
      <c r="BF4408" s="6" t="e">
        <f t="shared" si="207"/>
        <v>#NUM!</v>
      </c>
      <c r="BG4408" t="e">
        <f t="shared" si="208"/>
        <v>#NUM!</v>
      </c>
      <c r="BH4408" t="e">
        <f t="shared" si="209"/>
        <v>#NUM!</v>
      </c>
      <c r="BI4408" t="e">
        <f>VLOOKUP(H4408,Sheet2!$A$1:$B$270,2,FALSE)</f>
        <v>#N/A</v>
      </c>
    </row>
    <row r="4409" spans="15:61">
      <c r="O4409" s="57"/>
      <c r="P4409" s="57"/>
      <c r="AO4409" s="57"/>
      <c r="AP4409" s="57"/>
      <c r="BA4409" s="57"/>
      <c r="BF4409" s="6" t="e">
        <f t="shared" si="207"/>
        <v>#NUM!</v>
      </c>
      <c r="BG4409" t="e">
        <f t="shared" si="208"/>
        <v>#NUM!</v>
      </c>
      <c r="BH4409" t="e">
        <f t="shared" si="209"/>
        <v>#NUM!</v>
      </c>
      <c r="BI4409" t="e">
        <f>VLOOKUP(H4409,Sheet2!$A$1:$B$270,2,FALSE)</f>
        <v>#N/A</v>
      </c>
    </row>
    <row r="4410" spans="15:61">
      <c r="O4410" s="57"/>
      <c r="P4410" s="57"/>
      <c r="AO4410" s="57"/>
      <c r="AP4410" s="57"/>
      <c r="BA4410" s="57"/>
      <c r="BF4410" s="6" t="e">
        <f t="shared" si="207"/>
        <v>#NUM!</v>
      </c>
      <c r="BG4410" t="e">
        <f t="shared" si="208"/>
        <v>#NUM!</v>
      </c>
      <c r="BH4410" t="e">
        <f t="shared" si="209"/>
        <v>#NUM!</v>
      </c>
      <c r="BI4410" t="e">
        <f>VLOOKUP(H4410,Sheet2!$A$1:$B$270,2,FALSE)</f>
        <v>#N/A</v>
      </c>
    </row>
    <row r="4411" spans="15:61">
      <c r="O4411" s="57"/>
      <c r="P4411" s="57"/>
      <c r="AP4411" s="57"/>
      <c r="BA4411" s="57"/>
      <c r="BF4411" s="6" t="e">
        <f t="shared" si="207"/>
        <v>#NUM!</v>
      </c>
      <c r="BG4411" t="e">
        <f t="shared" si="208"/>
        <v>#NUM!</v>
      </c>
      <c r="BH4411" t="e">
        <f t="shared" si="209"/>
        <v>#NUM!</v>
      </c>
      <c r="BI4411" t="e">
        <f>VLOOKUP(H4411,Sheet2!$A$1:$B$270,2,FALSE)</f>
        <v>#N/A</v>
      </c>
    </row>
    <row r="4412" spans="15:61">
      <c r="O4412" s="57"/>
      <c r="P4412" s="57"/>
      <c r="AP4412" s="57"/>
      <c r="BA4412" s="57"/>
      <c r="BF4412" s="6" t="e">
        <f t="shared" si="207"/>
        <v>#NUM!</v>
      </c>
      <c r="BG4412" t="e">
        <f t="shared" si="208"/>
        <v>#NUM!</v>
      </c>
      <c r="BH4412" t="e">
        <f t="shared" si="209"/>
        <v>#NUM!</v>
      </c>
      <c r="BI4412" t="e">
        <f>VLOOKUP(H4412,Sheet2!$A$1:$B$270,2,FALSE)</f>
        <v>#N/A</v>
      </c>
    </row>
    <row r="4413" spans="15:61">
      <c r="O4413" s="57"/>
      <c r="P4413" s="57"/>
      <c r="AP4413" s="57"/>
      <c r="BA4413" s="57"/>
      <c r="BF4413" s="6" t="e">
        <f t="shared" si="207"/>
        <v>#NUM!</v>
      </c>
      <c r="BG4413" t="e">
        <f t="shared" si="208"/>
        <v>#NUM!</v>
      </c>
      <c r="BH4413" t="e">
        <f t="shared" si="209"/>
        <v>#NUM!</v>
      </c>
      <c r="BI4413" t="e">
        <f>VLOOKUP(H4413,Sheet2!$A$1:$B$270,2,FALSE)</f>
        <v>#N/A</v>
      </c>
    </row>
    <row r="4414" spans="15:61">
      <c r="O4414" s="57"/>
      <c r="P4414" s="57"/>
      <c r="AO4414" s="57"/>
      <c r="AP4414" s="57"/>
      <c r="BA4414" s="57"/>
      <c r="BF4414" s="6" t="e">
        <f t="shared" si="207"/>
        <v>#NUM!</v>
      </c>
      <c r="BG4414" t="e">
        <f t="shared" si="208"/>
        <v>#NUM!</v>
      </c>
      <c r="BH4414" t="e">
        <f t="shared" si="209"/>
        <v>#NUM!</v>
      </c>
      <c r="BI4414" t="e">
        <f>VLOOKUP(H4414,Sheet2!$A$1:$B$270,2,FALSE)</f>
        <v>#N/A</v>
      </c>
    </row>
    <row r="4415" spans="15:61">
      <c r="O4415" s="57"/>
      <c r="P4415" s="57"/>
      <c r="AO4415" s="57"/>
      <c r="AP4415" s="57"/>
      <c r="BA4415" s="57"/>
      <c r="BF4415" s="6" t="e">
        <f t="shared" si="207"/>
        <v>#NUM!</v>
      </c>
      <c r="BG4415" t="e">
        <f t="shared" si="208"/>
        <v>#NUM!</v>
      </c>
      <c r="BH4415" t="e">
        <f t="shared" si="209"/>
        <v>#NUM!</v>
      </c>
      <c r="BI4415" t="e">
        <f>VLOOKUP(H4415,Sheet2!$A$1:$B$270,2,FALSE)</f>
        <v>#N/A</v>
      </c>
    </row>
    <row r="4416" spans="15:61">
      <c r="O4416" s="57"/>
      <c r="P4416" s="57"/>
      <c r="AP4416" s="57"/>
      <c r="BA4416" s="57"/>
      <c r="BF4416" s="6" t="e">
        <f t="shared" si="207"/>
        <v>#NUM!</v>
      </c>
      <c r="BG4416" t="e">
        <f t="shared" si="208"/>
        <v>#NUM!</v>
      </c>
      <c r="BH4416" t="e">
        <f t="shared" si="209"/>
        <v>#NUM!</v>
      </c>
      <c r="BI4416" t="e">
        <f>VLOOKUP(H4416,Sheet2!$A$1:$B$270,2,FALSE)</f>
        <v>#N/A</v>
      </c>
    </row>
    <row r="4417" spans="15:61">
      <c r="O4417" s="57"/>
      <c r="P4417" s="57"/>
      <c r="AP4417" s="57"/>
      <c r="BA4417" s="57"/>
      <c r="BF4417" s="6" t="e">
        <f t="shared" si="207"/>
        <v>#NUM!</v>
      </c>
      <c r="BG4417" t="e">
        <f t="shared" si="208"/>
        <v>#NUM!</v>
      </c>
      <c r="BH4417" t="e">
        <f t="shared" si="209"/>
        <v>#NUM!</v>
      </c>
      <c r="BI4417" t="e">
        <f>VLOOKUP(H4417,Sheet2!$A$1:$B$270,2,FALSE)</f>
        <v>#N/A</v>
      </c>
    </row>
    <row r="4418" spans="15:61">
      <c r="O4418" s="57"/>
      <c r="P4418" s="57"/>
      <c r="BF4418" s="6" t="e">
        <f t="shared" si="207"/>
        <v>#NUM!</v>
      </c>
      <c r="BG4418" t="e">
        <f t="shared" si="208"/>
        <v>#NUM!</v>
      </c>
      <c r="BH4418" t="e">
        <f t="shared" si="209"/>
        <v>#NUM!</v>
      </c>
      <c r="BI4418" t="e">
        <f>VLOOKUP(H4418,Sheet2!$A$1:$B$270,2,FALSE)</f>
        <v>#N/A</v>
      </c>
    </row>
    <row r="4419" spans="15:61">
      <c r="O4419" s="57"/>
      <c r="P4419" s="57"/>
      <c r="AP4419" s="57"/>
      <c r="BA4419" s="57"/>
      <c r="BF4419" s="6" t="e">
        <f t="shared" si="207"/>
        <v>#NUM!</v>
      </c>
      <c r="BG4419" t="e">
        <f t="shared" si="208"/>
        <v>#NUM!</v>
      </c>
      <c r="BH4419" t="e">
        <f t="shared" si="209"/>
        <v>#NUM!</v>
      </c>
      <c r="BI4419" t="e">
        <f>VLOOKUP(H4419,Sheet2!$A$1:$B$270,2,FALSE)</f>
        <v>#N/A</v>
      </c>
    </row>
    <row r="4420" spans="15:61">
      <c r="O4420" s="57"/>
      <c r="P4420" s="57"/>
      <c r="AP4420" s="57"/>
      <c r="BA4420" s="57"/>
      <c r="BF4420" s="6" t="e">
        <f t="shared" si="207"/>
        <v>#NUM!</v>
      </c>
      <c r="BG4420" t="e">
        <f t="shared" si="208"/>
        <v>#NUM!</v>
      </c>
      <c r="BH4420" t="e">
        <f t="shared" si="209"/>
        <v>#NUM!</v>
      </c>
      <c r="BI4420" t="e">
        <f>VLOOKUP(H4420,Sheet2!$A$1:$B$270,2,FALSE)</f>
        <v>#N/A</v>
      </c>
    </row>
    <row r="4421" spans="15:61">
      <c r="O4421" s="57"/>
      <c r="P4421" s="57"/>
      <c r="AP4421" s="57"/>
      <c r="BA4421" s="57"/>
      <c r="BF4421" s="6" t="e">
        <f t="shared" si="207"/>
        <v>#NUM!</v>
      </c>
      <c r="BG4421" t="e">
        <f t="shared" si="208"/>
        <v>#NUM!</v>
      </c>
      <c r="BH4421" t="e">
        <f t="shared" si="209"/>
        <v>#NUM!</v>
      </c>
      <c r="BI4421" t="e">
        <f>VLOOKUP(H4421,Sheet2!$A$1:$B$270,2,FALSE)</f>
        <v>#N/A</v>
      </c>
    </row>
    <row r="4422" spans="15:61">
      <c r="O4422" s="57"/>
      <c r="P4422" s="57"/>
      <c r="AO4422" s="57"/>
      <c r="AP4422" s="57"/>
      <c r="BA4422" s="57"/>
      <c r="BF4422" s="6" t="e">
        <f t="shared" si="207"/>
        <v>#NUM!</v>
      </c>
      <c r="BG4422" t="e">
        <f t="shared" si="208"/>
        <v>#NUM!</v>
      </c>
      <c r="BH4422" t="e">
        <f t="shared" si="209"/>
        <v>#NUM!</v>
      </c>
      <c r="BI4422" t="e">
        <f>VLOOKUP(H4422,Sheet2!$A$1:$B$270,2,FALSE)</f>
        <v>#N/A</v>
      </c>
    </row>
    <row r="4423" spans="15:61">
      <c r="O4423" s="57"/>
      <c r="P4423" s="57"/>
      <c r="AP4423" s="57"/>
      <c r="BA4423" s="57"/>
      <c r="BF4423" s="6" t="e">
        <f t="shared" si="207"/>
        <v>#NUM!</v>
      </c>
      <c r="BG4423" t="e">
        <f t="shared" si="208"/>
        <v>#NUM!</v>
      </c>
      <c r="BH4423" t="e">
        <f t="shared" si="209"/>
        <v>#NUM!</v>
      </c>
      <c r="BI4423" t="e">
        <f>VLOOKUP(H4423,Sheet2!$A$1:$B$270,2,FALSE)</f>
        <v>#N/A</v>
      </c>
    </row>
    <row r="4424" spans="15:61">
      <c r="O4424" s="57"/>
      <c r="P4424" s="57"/>
      <c r="AO4424" s="57"/>
      <c r="AP4424" s="57"/>
      <c r="BA4424" s="57"/>
      <c r="BF4424" s="6" t="e">
        <f t="shared" si="207"/>
        <v>#NUM!</v>
      </c>
      <c r="BG4424" t="e">
        <f t="shared" si="208"/>
        <v>#NUM!</v>
      </c>
      <c r="BH4424" t="e">
        <f t="shared" si="209"/>
        <v>#NUM!</v>
      </c>
      <c r="BI4424" t="e">
        <f>VLOOKUP(H4424,Sheet2!$A$1:$B$270,2,FALSE)</f>
        <v>#N/A</v>
      </c>
    </row>
    <row r="4425" spans="15:61">
      <c r="O4425" s="57"/>
      <c r="P4425" s="57"/>
      <c r="BA4425" s="57"/>
      <c r="BF4425" s="6" t="e">
        <f t="shared" si="207"/>
        <v>#NUM!</v>
      </c>
      <c r="BG4425" t="e">
        <f t="shared" si="208"/>
        <v>#NUM!</v>
      </c>
      <c r="BH4425" t="e">
        <f t="shared" si="209"/>
        <v>#NUM!</v>
      </c>
      <c r="BI4425" t="e">
        <f>VLOOKUP(H4425,Sheet2!$A$1:$B$270,2,FALSE)</f>
        <v>#N/A</v>
      </c>
    </row>
    <row r="4426" spans="15:61">
      <c r="O4426" s="57"/>
      <c r="P4426" s="57"/>
      <c r="BA4426" s="57"/>
      <c r="BF4426" s="6" t="e">
        <f t="shared" si="207"/>
        <v>#NUM!</v>
      </c>
      <c r="BG4426" t="e">
        <f t="shared" si="208"/>
        <v>#NUM!</v>
      </c>
      <c r="BH4426" t="e">
        <f t="shared" si="209"/>
        <v>#NUM!</v>
      </c>
      <c r="BI4426" t="e">
        <f>VLOOKUP(H4426,Sheet2!$A$1:$B$270,2,FALSE)</f>
        <v>#N/A</v>
      </c>
    </row>
    <row r="4427" spans="15:61">
      <c r="O4427" s="57"/>
      <c r="P4427" s="57"/>
      <c r="AP4427" s="57"/>
      <c r="BA4427" s="57"/>
      <c r="BF4427" s="6" t="e">
        <f t="shared" si="207"/>
        <v>#NUM!</v>
      </c>
      <c r="BG4427" t="e">
        <f t="shared" si="208"/>
        <v>#NUM!</v>
      </c>
      <c r="BH4427" t="e">
        <f t="shared" si="209"/>
        <v>#NUM!</v>
      </c>
      <c r="BI4427" t="e">
        <f>VLOOKUP(H4427,Sheet2!$A$1:$B$270,2,FALSE)</f>
        <v>#N/A</v>
      </c>
    </row>
    <row r="4428" spans="15:61">
      <c r="O4428" s="57"/>
      <c r="P4428" s="57"/>
      <c r="BA4428" s="57"/>
      <c r="BF4428" s="6" t="e">
        <f t="shared" si="207"/>
        <v>#NUM!</v>
      </c>
      <c r="BG4428" t="e">
        <f t="shared" si="208"/>
        <v>#NUM!</v>
      </c>
      <c r="BH4428" t="e">
        <f t="shared" si="209"/>
        <v>#NUM!</v>
      </c>
      <c r="BI4428" t="e">
        <f>VLOOKUP(H4428,Sheet2!$A$1:$B$270,2,FALSE)</f>
        <v>#N/A</v>
      </c>
    </row>
    <row r="4429" spans="15:61">
      <c r="O4429" s="57"/>
      <c r="P4429" s="57"/>
      <c r="BA4429" s="57"/>
      <c r="BF4429" s="6" t="e">
        <f t="shared" si="207"/>
        <v>#NUM!</v>
      </c>
      <c r="BG4429" t="e">
        <f t="shared" si="208"/>
        <v>#NUM!</v>
      </c>
      <c r="BH4429" t="e">
        <f t="shared" si="209"/>
        <v>#NUM!</v>
      </c>
      <c r="BI4429" t="e">
        <f>VLOOKUP(H4429,Sheet2!$A$1:$B$270,2,FALSE)</f>
        <v>#N/A</v>
      </c>
    </row>
    <row r="4430" spans="15:61">
      <c r="O4430" s="57"/>
      <c r="P4430" s="57"/>
      <c r="AP4430" s="57"/>
      <c r="BA4430" s="57"/>
      <c r="BF4430" s="6" t="e">
        <f t="shared" si="207"/>
        <v>#NUM!</v>
      </c>
      <c r="BG4430" t="e">
        <f t="shared" si="208"/>
        <v>#NUM!</v>
      </c>
      <c r="BH4430" t="e">
        <f t="shared" si="209"/>
        <v>#NUM!</v>
      </c>
      <c r="BI4430" t="e">
        <f>VLOOKUP(H4430,Sheet2!$A$1:$B$270,2,FALSE)</f>
        <v>#N/A</v>
      </c>
    </row>
    <row r="4431" spans="15:61">
      <c r="O4431" s="57"/>
      <c r="P4431" s="57"/>
      <c r="AP4431" s="57"/>
      <c r="BA4431" s="57"/>
      <c r="BF4431" s="6" t="e">
        <f t="shared" si="207"/>
        <v>#NUM!</v>
      </c>
      <c r="BG4431" t="e">
        <f t="shared" si="208"/>
        <v>#NUM!</v>
      </c>
      <c r="BH4431" t="e">
        <f t="shared" si="209"/>
        <v>#NUM!</v>
      </c>
      <c r="BI4431" t="e">
        <f>VLOOKUP(H4431,Sheet2!$A$1:$B$270,2,FALSE)</f>
        <v>#N/A</v>
      </c>
    </row>
    <row r="4432" spans="15:61">
      <c r="O4432" s="57"/>
      <c r="P4432" s="57"/>
      <c r="BA4432" s="57"/>
      <c r="BF4432" s="6" t="e">
        <f t="shared" si="207"/>
        <v>#NUM!</v>
      </c>
      <c r="BG4432" t="e">
        <f t="shared" si="208"/>
        <v>#NUM!</v>
      </c>
      <c r="BH4432" t="e">
        <f t="shared" si="209"/>
        <v>#NUM!</v>
      </c>
      <c r="BI4432" t="e">
        <f>VLOOKUP(H4432,Sheet2!$A$1:$B$270,2,FALSE)</f>
        <v>#N/A</v>
      </c>
    </row>
    <row r="4433" spans="15:61">
      <c r="O4433" s="57"/>
      <c r="P4433" s="57"/>
      <c r="AP4433" s="57"/>
      <c r="BA4433" s="57"/>
      <c r="BF4433" s="6" t="e">
        <f t="shared" si="207"/>
        <v>#NUM!</v>
      </c>
      <c r="BG4433" t="e">
        <f t="shared" si="208"/>
        <v>#NUM!</v>
      </c>
      <c r="BH4433" t="e">
        <f t="shared" si="209"/>
        <v>#NUM!</v>
      </c>
      <c r="BI4433" t="e">
        <f>VLOOKUP(H4433,Sheet2!$A$1:$B$270,2,FALSE)</f>
        <v>#N/A</v>
      </c>
    </row>
    <row r="4434" spans="15:61">
      <c r="O4434" s="57"/>
      <c r="P4434" s="57"/>
      <c r="AO4434" s="57"/>
      <c r="AP4434" s="57"/>
      <c r="BA4434" s="57"/>
      <c r="BF4434" s="6" t="e">
        <f t="shared" si="207"/>
        <v>#NUM!</v>
      </c>
      <c r="BG4434" t="e">
        <f t="shared" si="208"/>
        <v>#NUM!</v>
      </c>
      <c r="BH4434" t="e">
        <f t="shared" si="209"/>
        <v>#NUM!</v>
      </c>
      <c r="BI4434" t="e">
        <f>VLOOKUP(H4434,Sheet2!$A$1:$B$270,2,FALSE)</f>
        <v>#N/A</v>
      </c>
    </row>
    <row r="4435" spans="15:61">
      <c r="O4435" s="57"/>
      <c r="P4435" s="57"/>
      <c r="BA4435" s="57"/>
      <c r="BF4435" s="6" t="e">
        <f t="shared" si="207"/>
        <v>#NUM!</v>
      </c>
      <c r="BG4435" t="e">
        <f t="shared" si="208"/>
        <v>#NUM!</v>
      </c>
      <c r="BH4435" t="e">
        <f t="shared" si="209"/>
        <v>#NUM!</v>
      </c>
      <c r="BI4435" t="e">
        <f>VLOOKUP(H4435,Sheet2!$A$1:$B$270,2,FALSE)</f>
        <v>#N/A</v>
      </c>
    </row>
    <row r="4436" spans="15:61">
      <c r="O4436" s="57"/>
      <c r="P4436" s="57"/>
      <c r="AP4436" s="57"/>
      <c r="BA4436" s="57"/>
      <c r="BF4436" s="6" t="e">
        <f t="shared" si="207"/>
        <v>#NUM!</v>
      </c>
      <c r="BG4436" t="e">
        <f t="shared" si="208"/>
        <v>#NUM!</v>
      </c>
      <c r="BH4436" t="e">
        <f t="shared" si="209"/>
        <v>#NUM!</v>
      </c>
      <c r="BI4436" t="e">
        <f>VLOOKUP(H4436,Sheet2!$A$1:$B$270,2,FALSE)</f>
        <v>#N/A</v>
      </c>
    </row>
    <row r="4437" spans="15:61">
      <c r="O4437" s="57"/>
      <c r="P4437" s="57"/>
      <c r="BA4437" s="57"/>
      <c r="BF4437" s="6" t="e">
        <f t="shared" si="207"/>
        <v>#NUM!</v>
      </c>
      <c r="BG4437" t="e">
        <f t="shared" si="208"/>
        <v>#NUM!</v>
      </c>
      <c r="BH4437" t="e">
        <f t="shared" si="209"/>
        <v>#NUM!</v>
      </c>
      <c r="BI4437" t="e">
        <f>VLOOKUP(H4437,Sheet2!$A$1:$B$270,2,FALSE)</f>
        <v>#N/A</v>
      </c>
    </row>
    <row r="4438" spans="15:61">
      <c r="O4438" s="57"/>
      <c r="P4438" s="57"/>
      <c r="AP4438" s="57"/>
      <c r="BA4438" s="57"/>
      <c r="BF4438" s="6" t="e">
        <f t="shared" si="207"/>
        <v>#NUM!</v>
      </c>
      <c r="BG4438" t="e">
        <f t="shared" si="208"/>
        <v>#NUM!</v>
      </c>
      <c r="BH4438" t="e">
        <f t="shared" si="209"/>
        <v>#NUM!</v>
      </c>
      <c r="BI4438" t="e">
        <f>VLOOKUP(H4438,Sheet2!$A$1:$B$270,2,FALSE)</f>
        <v>#N/A</v>
      </c>
    </row>
    <row r="4439" spans="15:61">
      <c r="O4439" s="57"/>
      <c r="P4439" s="57"/>
      <c r="BA4439" s="57"/>
      <c r="BF4439" s="6" t="e">
        <f t="shared" si="207"/>
        <v>#NUM!</v>
      </c>
      <c r="BG4439" t="e">
        <f t="shared" si="208"/>
        <v>#NUM!</v>
      </c>
      <c r="BH4439" t="e">
        <f t="shared" si="209"/>
        <v>#NUM!</v>
      </c>
      <c r="BI4439" t="e">
        <f>VLOOKUP(H4439,Sheet2!$A$1:$B$270,2,FALSE)</f>
        <v>#N/A</v>
      </c>
    </row>
    <row r="4440" spans="15:61">
      <c r="O4440" s="57"/>
      <c r="P4440" s="57"/>
      <c r="AO4440" s="57"/>
      <c r="BA4440" s="57"/>
      <c r="BF4440" s="6" t="e">
        <f t="shared" si="207"/>
        <v>#NUM!</v>
      </c>
      <c r="BG4440" t="e">
        <f t="shared" si="208"/>
        <v>#NUM!</v>
      </c>
      <c r="BH4440" t="e">
        <f t="shared" si="209"/>
        <v>#NUM!</v>
      </c>
      <c r="BI4440" t="e">
        <f>VLOOKUP(H4440,Sheet2!$A$1:$B$270,2,FALSE)</f>
        <v>#N/A</v>
      </c>
    </row>
    <row r="4441" spans="15:61">
      <c r="O4441" s="57"/>
      <c r="P4441" s="57"/>
      <c r="AO4441" s="57"/>
      <c r="AP4441" s="57"/>
      <c r="BA4441" s="57"/>
      <c r="BF4441" s="6" t="e">
        <f t="shared" si="207"/>
        <v>#NUM!</v>
      </c>
      <c r="BG4441" t="e">
        <f t="shared" si="208"/>
        <v>#NUM!</v>
      </c>
      <c r="BH4441" t="e">
        <f t="shared" si="209"/>
        <v>#NUM!</v>
      </c>
      <c r="BI4441" t="e">
        <f>VLOOKUP(H4441,Sheet2!$A$1:$B$270,2,FALSE)</f>
        <v>#N/A</v>
      </c>
    </row>
    <row r="4442" spans="15:61">
      <c r="O4442" s="57"/>
      <c r="P4442" s="57"/>
      <c r="AP4442" s="57"/>
      <c r="BA4442" s="57"/>
      <c r="BF4442" s="6" t="e">
        <f t="shared" si="207"/>
        <v>#NUM!</v>
      </c>
      <c r="BG4442" t="e">
        <f t="shared" si="208"/>
        <v>#NUM!</v>
      </c>
      <c r="BH4442" t="e">
        <f t="shared" si="209"/>
        <v>#NUM!</v>
      </c>
      <c r="BI4442" t="e">
        <f>VLOOKUP(H4442,Sheet2!$A$1:$B$270,2,FALSE)</f>
        <v>#N/A</v>
      </c>
    </row>
    <row r="4443" spans="15:61">
      <c r="O4443" s="57"/>
      <c r="P4443" s="57"/>
      <c r="AP4443" s="57"/>
      <c r="BA4443" s="57"/>
      <c r="BF4443" s="6" t="e">
        <f t="shared" si="207"/>
        <v>#NUM!</v>
      </c>
      <c r="BG4443" t="e">
        <f t="shared" si="208"/>
        <v>#NUM!</v>
      </c>
      <c r="BH4443" t="e">
        <f t="shared" si="209"/>
        <v>#NUM!</v>
      </c>
      <c r="BI4443" t="e">
        <f>VLOOKUP(H4443,Sheet2!$A$1:$B$270,2,FALSE)</f>
        <v>#N/A</v>
      </c>
    </row>
    <row r="4444" spans="15:61">
      <c r="O4444" s="57"/>
      <c r="P4444" s="57"/>
      <c r="BA4444" s="57"/>
      <c r="BF4444" s="6" t="e">
        <f t="shared" si="207"/>
        <v>#NUM!</v>
      </c>
      <c r="BG4444" t="e">
        <f t="shared" si="208"/>
        <v>#NUM!</v>
      </c>
      <c r="BH4444" t="e">
        <f t="shared" si="209"/>
        <v>#NUM!</v>
      </c>
      <c r="BI4444" t="e">
        <f>VLOOKUP(H4444,Sheet2!$A$1:$B$270,2,FALSE)</f>
        <v>#N/A</v>
      </c>
    </row>
    <row r="4445" spans="15:61">
      <c r="O4445" s="57"/>
      <c r="P4445" s="57"/>
      <c r="AP4445" s="57"/>
      <c r="BA4445" s="57"/>
      <c r="BF4445" s="6" t="e">
        <f t="shared" si="207"/>
        <v>#NUM!</v>
      </c>
      <c r="BG4445" t="e">
        <f t="shared" si="208"/>
        <v>#NUM!</v>
      </c>
      <c r="BH4445" t="e">
        <f t="shared" si="209"/>
        <v>#NUM!</v>
      </c>
      <c r="BI4445" t="e">
        <f>VLOOKUP(H4445,Sheet2!$A$1:$B$270,2,FALSE)</f>
        <v>#N/A</v>
      </c>
    </row>
    <row r="4446" spans="15:61">
      <c r="O4446" s="57"/>
      <c r="P4446" s="57"/>
      <c r="AO4446" s="57"/>
      <c r="AP4446" s="57"/>
      <c r="BA4446" s="57"/>
      <c r="BF4446" s="6" t="e">
        <f t="shared" si="207"/>
        <v>#NUM!</v>
      </c>
      <c r="BG4446" t="e">
        <f t="shared" si="208"/>
        <v>#NUM!</v>
      </c>
      <c r="BH4446" t="e">
        <f t="shared" si="209"/>
        <v>#NUM!</v>
      </c>
      <c r="BI4446" t="e">
        <f>VLOOKUP(H4446,Sheet2!$A$1:$B$270,2,FALSE)</f>
        <v>#N/A</v>
      </c>
    </row>
    <row r="4447" spans="15:61">
      <c r="O4447" s="57"/>
      <c r="P4447" s="57"/>
      <c r="AP4447" s="57"/>
      <c r="BA4447" s="57"/>
      <c r="BF4447" s="6" t="e">
        <f t="shared" si="207"/>
        <v>#NUM!</v>
      </c>
      <c r="BG4447" t="e">
        <f t="shared" si="208"/>
        <v>#NUM!</v>
      </c>
      <c r="BH4447" t="e">
        <f t="shared" si="209"/>
        <v>#NUM!</v>
      </c>
      <c r="BI4447" t="e">
        <f>VLOOKUP(H4447,Sheet2!$A$1:$B$270,2,FALSE)</f>
        <v>#N/A</v>
      </c>
    </row>
    <row r="4448" spans="15:61">
      <c r="O4448" s="57"/>
      <c r="P4448" s="57"/>
      <c r="AO4448" s="57"/>
      <c r="BA4448" s="57"/>
      <c r="BF4448" s="6" t="e">
        <f t="shared" si="207"/>
        <v>#NUM!</v>
      </c>
      <c r="BG4448" t="e">
        <f t="shared" si="208"/>
        <v>#NUM!</v>
      </c>
      <c r="BH4448" t="e">
        <f t="shared" si="209"/>
        <v>#NUM!</v>
      </c>
      <c r="BI4448" t="e">
        <f>VLOOKUP(H4448,Sheet2!$A$1:$B$270,2,FALSE)</f>
        <v>#N/A</v>
      </c>
    </row>
    <row r="4449" spans="15:61">
      <c r="O4449" s="57"/>
      <c r="P4449" s="57"/>
      <c r="AP4449" s="57"/>
      <c r="BA4449" s="57"/>
      <c r="BF4449" s="6" t="e">
        <f t="shared" si="207"/>
        <v>#NUM!</v>
      </c>
      <c r="BG4449" t="e">
        <f t="shared" si="208"/>
        <v>#NUM!</v>
      </c>
      <c r="BH4449" t="e">
        <f t="shared" si="209"/>
        <v>#NUM!</v>
      </c>
      <c r="BI4449" t="e">
        <f>VLOOKUP(H4449,Sheet2!$A$1:$B$270,2,FALSE)</f>
        <v>#N/A</v>
      </c>
    </row>
    <row r="4450" spans="15:61">
      <c r="O4450" s="57"/>
      <c r="P4450" s="57"/>
      <c r="AP4450" s="57"/>
      <c r="BA4450" s="57"/>
      <c r="BF4450" s="6" t="e">
        <f t="shared" si="207"/>
        <v>#NUM!</v>
      </c>
      <c r="BG4450" t="e">
        <f t="shared" si="208"/>
        <v>#NUM!</v>
      </c>
      <c r="BH4450" t="e">
        <f t="shared" si="209"/>
        <v>#NUM!</v>
      </c>
      <c r="BI4450" t="e">
        <f>VLOOKUP(H4450,Sheet2!$A$1:$B$270,2,FALSE)</f>
        <v>#N/A</v>
      </c>
    </row>
    <row r="4451" spans="15:61">
      <c r="O4451" s="57"/>
      <c r="P4451" s="57"/>
      <c r="AP4451" s="57"/>
      <c r="BA4451" s="57"/>
      <c r="BF4451" s="6" t="e">
        <f t="shared" si="207"/>
        <v>#NUM!</v>
      </c>
      <c r="BG4451" t="e">
        <f t="shared" si="208"/>
        <v>#NUM!</v>
      </c>
      <c r="BH4451" t="e">
        <f t="shared" si="209"/>
        <v>#NUM!</v>
      </c>
      <c r="BI4451" t="e">
        <f>VLOOKUP(H4451,Sheet2!$A$1:$B$270,2,FALSE)</f>
        <v>#N/A</v>
      </c>
    </row>
    <row r="4452" spans="15:61">
      <c r="O4452" s="57"/>
      <c r="P4452" s="57"/>
      <c r="AP4452" s="57"/>
      <c r="BA4452" s="57"/>
      <c r="BF4452" s="6" t="e">
        <f t="shared" si="207"/>
        <v>#NUM!</v>
      </c>
      <c r="BG4452" t="e">
        <f t="shared" si="208"/>
        <v>#NUM!</v>
      </c>
      <c r="BH4452" t="e">
        <f t="shared" si="209"/>
        <v>#NUM!</v>
      </c>
      <c r="BI4452" t="e">
        <f>VLOOKUP(H4452,Sheet2!$A$1:$B$270,2,FALSE)</f>
        <v>#N/A</v>
      </c>
    </row>
    <row r="4453" spans="15:61">
      <c r="O4453" s="57"/>
      <c r="P4453" s="57"/>
      <c r="AP4453" s="57"/>
      <c r="BA4453" s="57"/>
      <c r="BF4453" s="6" t="e">
        <f t="shared" si="207"/>
        <v>#NUM!</v>
      </c>
      <c r="BG4453" t="e">
        <f t="shared" si="208"/>
        <v>#NUM!</v>
      </c>
      <c r="BH4453" t="e">
        <f t="shared" si="209"/>
        <v>#NUM!</v>
      </c>
      <c r="BI4453" t="e">
        <f>VLOOKUP(H4453,Sheet2!$A$1:$B$270,2,FALSE)</f>
        <v>#N/A</v>
      </c>
    </row>
    <row r="4454" spans="15:61">
      <c r="O4454" s="57"/>
      <c r="P4454" s="57"/>
      <c r="AP4454" s="57"/>
      <c r="BA4454" s="57"/>
      <c r="BF4454" s="6" t="e">
        <f t="shared" si="207"/>
        <v>#NUM!</v>
      </c>
      <c r="BG4454" t="e">
        <f t="shared" si="208"/>
        <v>#NUM!</v>
      </c>
      <c r="BH4454" t="e">
        <f t="shared" si="209"/>
        <v>#NUM!</v>
      </c>
      <c r="BI4454" t="e">
        <f>VLOOKUP(H4454,Sheet2!$A$1:$B$270,2,FALSE)</f>
        <v>#N/A</v>
      </c>
    </row>
    <row r="4455" spans="15:61">
      <c r="O4455" s="57"/>
      <c r="P4455" s="57"/>
      <c r="AP4455" s="57"/>
      <c r="BA4455" s="57"/>
      <c r="BF4455" s="6" t="e">
        <f t="shared" si="207"/>
        <v>#NUM!</v>
      </c>
      <c r="BG4455" t="e">
        <f t="shared" si="208"/>
        <v>#NUM!</v>
      </c>
      <c r="BH4455" t="e">
        <f t="shared" si="209"/>
        <v>#NUM!</v>
      </c>
      <c r="BI4455" t="e">
        <f>VLOOKUP(H4455,Sheet2!$A$1:$B$270,2,FALSE)</f>
        <v>#N/A</v>
      </c>
    </row>
    <row r="4456" spans="15:61">
      <c r="O4456" s="57"/>
      <c r="P4456" s="57"/>
      <c r="AP4456" s="57"/>
      <c r="BA4456" s="57"/>
      <c r="BF4456" s="6" t="e">
        <f t="shared" si="207"/>
        <v>#NUM!</v>
      </c>
      <c r="BG4456" t="e">
        <f t="shared" si="208"/>
        <v>#NUM!</v>
      </c>
      <c r="BH4456" t="e">
        <f t="shared" si="209"/>
        <v>#NUM!</v>
      </c>
      <c r="BI4456" t="e">
        <f>VLOOKUP(H4456,Sheet2!$A$1:$B$270,2,FALSE)</f>
        <v>#N/A</v>
      </c>
    </row>
    <row r="4457" spans="15:61">
      <c r="O4457" s="57"/>
      <c r="P4457" s="57"/>
      <c r="AP4457" s="57"/>
      <c r="BA4457" s="57"/>
      <c r="BF4457" s="6" t="e">
        <f t="shared" si="207"/>
        <v>#NUM!</v>
      </c>
      <c r="BG4457" t="e">
        <f t="shared" si="208"/>
        <v>#NUM!</v>
      </c>
      <c r="BH4457" t="e">
        <f t="shared" si="209"/>
        <v>#NUM!</v>
      </c>
      <c r="BI4457" t="e">
        <f>VLOOKUP(H4457,Sheet2!$A$1:$B$270,2,FALSE)</f>
        <v>#N/A</v>
      </c>
    </row>
    <row r="4458" spans="15:61">
      <c r="O4458" s="57"/>
      <c r="P4458" s="57"/>
      <c r="AP4458" s="57"/>
      <c r="BA4458" s="57"/>
      <c r="BF4458" s="6" t="e">
        <f t="shared" ref="BF4458:BF4521" si="210">DATE(BC4458,BD4458,BE4458)</f>
        <v>#NUM!</v>
      </c>
      <c r="BG4458" t="e">
        <f t="shared" ref="BG4458:BG4521" si="211">BF4458-BA4458</f>
        <v>#NUM!</v>
      </c>
      <c r="BH4458" t="e">
        <f t="shared" ref="BH4458:BH4521" si="212">IF(BG4458=1,"COMPLY",IF(BG4458&lt;1,"COMPLY","NOT COMPLY"))</f>
        <v>#NUM!</v>
      </c>
      <c r="BI4458" t="e">
        <f>VLOOKUP(H4458,Sheet2!$A$1:$B$270,2,FALSE)</f>
        <v>#N/A</v>
      </c>
    </row>
    <row r="4459" spans="15:61">
      <c r="O4459" s="57"/>
      <c r="P4459" s="57"/>
      <c r="AP4459" s="57"/>
      <c r="BA4459" s="57"/>
      <c r="BF4459" s="6" t="e">
        <f t="shared" si="210"/>
        <v>#NUM!</v>
      </c>
      <c r="BG4459" t="e">
        <f t="shared" si="211"/>
        <v>#NUM!</v>
      </c>
      <c r="BH4459" t="e">
        <f t="shared" si="212"/>
        <v>#NUM!</v>
      </c>
      <c r="BI4459" t="e">
        <f>VLOOKUP(H4459,Sheet2!$A$1:$B$270,2,FALSE)</f>
        <v>#N/A</v>
      </c>
    </row>
    <row r="4460" spans="15:61">
      <c r="O4460" s="57"/>
      <c r="P4460" s="57"/>
      <c r="AO4460" s="57"/>
      <c r="AP4460" s="57"/>
      <c r="BA4460" s="57"/>
      <c r="BF4460" s="6" t="e">
        <f t="shared" si="210"/>
        <v>#NUM!</v>
      </c>
      <c r="BG4460" t="e">
        <f t="shared" si="211"/>
        <v>#NUM!</v>
      </c>
      <c r="BH4460" t="e">
        <f t="shared" si="212"/>
        <v>#NUM!</v>
      </c>
      <c r="BI4460" t="e">
        <f>VLOOKUP(H4460,Sheet2!$A$1:$B$270,2,FALSE)</f>
        <v>#N/A</v>
      </c>
    </row>
    <row r="4461" spans="15:61">
      <c r="O4461" s="57"/>
      <c r="P4461" s="57"/>
      <c r="AP4461" s="57"/>
      <c r="BA4461" s="57"/>
      <c r="BF4461" s="6" t="e">
        <f t="shared" si="210"/>
        <v>#NUM!</v>
      </c>
      <c r="BG4461" t="e">
        <f t="shared" si="211"/>
        <v>#NUM!</v>
      </c>
      <c r="BH4461" t="e">
        <f t="shared" si="212"/>
        <v>#NUM!</v>
      </c>
      <c r="BI4461" t="e">
        <f>VLOOKUP(H4461,Sheet2!$A$1:$B$270,2,FALSE)</f>
        <v>#N/A</v>
      </c>
    </row>
    <row r="4462" spans="15:61">
      <c r="O4462" s="57"/>
      <c r="P4462" s="57"/>
      <c r="AO4462" s="57"/>
      <c r="AP4462" s="57"/>
      <c r="BA4462" s="57"/>
      <c r="BF4462" s="6" t="e">
        <f t="shared" si="210"/>
        <v>#NUM!</v>
      </c>
      <c r="BG4462" t="e">
        <f t="shared" si="211"/>
        <v>#NUM!</v>
      </c>
      <c r="BH4462" t="e">
        <f t="shared" si="212"/>
        <v>#NUM!</v>
      </c>
      <c r="BI4462" t="e">
        <f>VLOOKUP(H4462,Sheet2!$A$1:$B$270,2,FALSE)</f>
        <v>#N/A</v>
      </c>
    </row>
    <row r="4463" spans="15:61">
      <c r="O4463" s="57"/>
      <c r="P4463" s="57"/>
      <c r="AO4463" s="57"/>
      <c r="AP4463" s="57"/>
      <c r="BA4463" s="57"/>
      <c r="BF4463" s="6" t="e">
        <f t="shared" si="210"/>
        <v>#NUM!</v>
      </c>
      <c r="BG4463" t="e">
        <f t="shared" si="211"/>
        <v>#NUM!</v>
      </c>
      <c r="BH4463" t="e">
        <f t="shared" si="212"/>
        <v>#NUM!</v>
      </c>
      <c r="BI4463" t="e">
        <f>VLOOKUP(H4463,Sheet2!$A$1:$B$270,2,FALSE)</f>
        <v>#N/A</v>
      </c>
    </row>
    <row r="4464" spans="15:61">
      <c r="O4464" s="57"/>
      <c r="P4464" s="57"/>
      <c r="AP4464" s="57"/>
      <c r="BA4464" s="57"/>
      <c r="BF4464" s="6" t="e">
        <f t="shared" si="210"/>
        <v>#NUM!</v>
      </c>
      <c r="BG4464" t="e">
        <f t="shared" si="211"/>
        <v>#NUM!</v>
      </c>
      <c r="BH4464" t="e">
        <f t="shared" si="212"/>
        <v>#NUM!</v>
      </c>
      <c r="BI4464" t="e">
        <f>VLOOKUP(H4464,Sheet2!$A$1:$B$270,2,FALSE)</f>
        <v>#N/A</v>
      </c>
    </row>
    <row r="4465" spans="15:61">
      <c r="O4465" s="57"/>
      <c r="P4465" s="57"/>
      <c r="AP4465" s="57"/>
      <c r="BA4465" s="57"/>
      <c r="BF4465" s="6" t="e">
        <f t="shared" si="210"/>
        <v>#NUM!</v>
      </c>
      <c r="BG4465" t="e">
        <f t="shared" si="211"/>
        <v>#NUM!</v>
      </c>
      <c r="BH4465" t="e">
        <f t="shared" si="212"/>
        <v>#NUM!</v>
      </c>
      <c r="BI4465" t="e">
        <f>VLOOKUP(H4465,Sheet2!$A$1:$B$270,2,FALSE)</f>
        <v>#N/A</v>
      </c>
    </row>
    <row r="4466" spans="15:61">
      <c r="O4466" s="57"/>
      <c r="P4466" s="57"/>
      <c r="AP4466" s="57"/>
      <c r="BA4466" s="57"/>
      <c r="BF4466" s="6" t="e">
        <f t="shared" si="210"/>
        <v>#NUM!</v>
      </c>
      <c r="BG4466" t="e">
        <f t="shared" si="211"/>
        <v>#NUM!</v>
      </c>
      <c r="BH4466" t="e">
        <f t="shared" si="212"/>
        <v>#NUM!</v>
      </c>
      <c r="BI4466" t="e">
        <f>VLOOKUP(H4466,Sheet2!$A$1:$B$270,2,FALSE)</f>
        <v>#N/A</v>
      </c>
    </row>
    <row r="4467" spans="15:61">
      <c r="O4467" s="57"/>
      <c r="P4467" s="57"/>
      <c r="AO4467" s="57"/>
      <c r="AP4467" s="57"/>
      <c r="BA4467" s="57"/>
      <c r="BF4467" s="6" t="e">
        <f t="shared" si="210"/>
        <v>#NUM!</v>
      </c>
      <c r="BG4467" t="e">
        <f t="shared" si="211"/>
        <v>#NUM!</v>
      </c>
      <c r="BH4467" t="e">
        <f t="shared" si="212"/>
        <v>#NUM!</v>
      </c>
      <c r="BI4467" t="e">
        <f>VLOOKUP(H4467,Sheet2!$A$1:$B$270,2,FALSE)</f>
        <v>#N/A</v>
      </c>
    </row>
    <row r="4468" spans="15:61">
      <c r="O4468" s="57"/>
      <c r="P4468" s="57"/>
      <c r="AO4468" s="57"/>
      <c r="AP4468" s="57"/>
      <c r="BA4468" s="57"/>
      <c r="BF4468" s="6" t="e">
        <f t="shared" si="210"/>
        <v>#NUM!</v>
      </c>
      <c r="BG4468" t="e">
        <f t="shared" si="211"/>
        <v>#NUM!</v>
      </c>
      <c r="BH4468" t="e">
        <f t="shared" si="212"/>
        <v>#NUM!</v>
      </c>
      <c r="BI4468" t="e">
        <f>VLOOKUP(H4468,Sheet2!$A$1:$B$270,2,FALSE)</f>
        <v>#N/A</v>
      </c>
    </row>
    <row r="4469" spans="15:61">
      <c r="O4469" s="57"/>
      <c r="P4469" s="57"/>
      <c r="AP4469" s="57"/>
      <c r="BA4469" s="57"/>
      <c r="BF4469" s="6" t="e">
        <f t="shared" si="210"/>
        <v>#NUM!</v>
      </c>
      <c r="BG4469" t="e">
        <f t="shared" si="211"/>
        <v>#NUM!</v>
      </c>
      <c r="BH4469" t="e">
        <f t="shared" si="212"/>
        <v>#NUM!</v>
      </c>
      <c r="BI4469" t="e">
        <f>VLOOKUP(H4469,Sheet2!$A$1:$B$270,2,FALSE)</f>
        <v>#N/A</v>
      </c>
    </row>
    <row r="4470" spans="15:61">
      <c r="O4470" s="57"/>
      <c r="P4470" s="57"/>
      <c r="AO4470" s="57"/>
      <c r="AP4470" s="57"/>
      <c r="BA4470" s="57"/>
      <c r="BF4470" s="6" t="e">
        <f t="shared" si="210"/>
        <v>#NUM!</v>
      </c>
      <c r="BG4470" t="e">
        <f t="shared" si="211"/>
        <v>#NUM!</v>
      </c>
      <c r="BH4470" t="e">
        <f t="shared" si="212"/>
        <v>#NUM!</v>
      </c>
      <c r="BI4470" t="e">
        <f>VLOOKUP(H4470,Sheet2!$A$1:$B$270,2,FALSE)</f>
        <v>#N/A</v>
      </c>
    </row>
    <row r="4471" spans="15:61">
      <c r="O4471" s="57"/>
      <c r="P4471" s="57"/>
      <c r="AO4471" s="57"/>
      <c r="AP4471" s="57"/>
      <c r="BA4471" s="57"/>
      <c r="BF4471" s="6" t="e">
        <f t="shared" si="210"/>
        <v>#NUM!</v>
      </c>
      <c r="BG4471" t="e">
        <f t="shared" si="211"/>
        <v>#NUM!</v>
      </c>
      <c r="BH4471" t="e">
        <f t="shared" si="212"/>
        <v>#NUM!</v>
      </c>
      <c r="BI4471" t="e">
        <f>VLOOKUP(H4471,Sheet2!$A$1:$B$270,2,FALSE)</f>
        <v>#N/A</v>
      </c>
    </row>
    <row r="4472" spans="15:61">
      <c r="O4472" s="57"/>
      <c r="P4472" s="57"/>
      <c r="AP4472" s="57"/>
      <c r="BA4472" s="57"/>
      <c r="BF4472" s="6" t="e">
        <f t="shared" si="210"/>
        <v>#NUM!</v>
      </c>
      <c r="BG4472" t="e">
        <f t="shared" si="211"/>
        <v>#NUM!</v>
      </c>
      <c r="BH4472" t="e">
        <f t="shared" si="212"/>
        <v>#NUM!</v>
      </c>
      <c r="BI4472" t="e">
        <f>VLOOKUP(H4472,Sheet2!$A$1:$B$270,2,FALSE)</f>
        <v>#N/A</v>
      </c>
    </row>
    <row r="4473" spans="15:61">
      <c r="O4473" s="57"/>
      <c r="P4473" s="57"/>
      <c r="AP4473" s="57"/>
      <c r="BA4473" s="57"/>
      <c r="BF4473" s="6" t="e">
        <f t="shared" si="210"/>
        <v>#NUM!</v>
      </c>
      <c r="BG4473" t="e">
        <f t="shared" si="211"/>
        <v>#NUM!</v>
      </c>
      <c r="BH4473" t="e">
        <f t="shared" si="212"/>
        <v>#NUM!</v>
      </c>
      <c r="BI4473" t="e">
        <f>VLOOKUP(H4473,Sheet2!$A$1:$B$270,2,FALSE)</f>
        <v>#N/A</v>
      </c>
    </row>
    <row r="4474" spans="15:61">
      <c r="O4474" s="57"/>
      <c r="P4474" s="57"/>
      <c r="AP4474" s="57"/>
      <c r="BA4474" s="57"/>
      <c r="BF4474" s="6" t="e">
        <f t="shared" si="210"/>
        <v>#NUM!</v>
      </c>
      <c r="BG4474" t="e">
        <f t="shared" si="211"/>
        <v>#NUM!</v>
      </c>
      <c r="BH4474" t="e">
        <f t="shared" si="212"/>
        <v>#NUM!</v>
      </c>
      <c r="BI4474" t="e">
        <f>VLOOKUP(H4474,Sheet2!$A$1:$B$270,2,FALSE)</f>
        <v>#N/A</v>
      </c>
    </row>
    <row r="4475" spans="15:61">
      <c r="O4475" s="57"/>
      <c r="P4475" s="57"/>
      <c r="AO4475" s="57"/>
      <c r="AP4475" s="57"/>
      <c r="BA4475" s="57"/>
      <c r="BF4475" s="6" t="e">
        <f t="shared" si="210"/>
        <v>#NUM!</v>
      </c>
      <c r="BG4475" t="e">
        <f t="shared" si="211"/>
        <v>#NUM!</v>
      </c>
      <c r="BH4475" t="e">
        <f t="shared" si="212"/>
        <v>#NUM!</v>
      </c>
      <c r="BI4475" t="e">
        <f>VLOOKUP(H4475,Sheet2!$A$1:$B$270,2,FALSE)</f>
        <v>#N/A</v>
      </c>
    </row>
    <row r="4476" spans="15:61">
      <c r="O4476" s="57"/>
      <c r="P4476" s="57"/>
      <c r="AP4476" s="57"/>
      <c r="BA4476" s="57"/>
      <c r="BF4476" s="6" t="e">
        <f t="shared" si="210"/>
        <v>#NUM!</v>
      </c>
      <c r="BG4476" t="e">
        <f t="shared" si="211"/>
        <v>#NUM!</v>
      </c>
      <c r="BH4476" t="e">
        <f t="shared" si="212"/>
        <v>#NUM!</v>
      </c>
      <c r="BI4476" t="e">
        <f>VLOOKUP(H4476,Sheet2!$A$1:$B$270,2,FALSE)</f>
        <v>#N/A</v>
      </c>
    </row>
    <row r="4477" spans="15:61">
      <c r="O4477" s="57"/>
      <c r="P4477" s="57"/>
      <c r="AO4477" s="57"/>
      <c r="AP4477" s="57"/>
      <c r="BA4477" s="57"/>
      <c r="BF4477" s="6" t="e">
        <f t="shared" si="210"/>
        <v>#NUM!</v>
      </c>
      <c r="BG4477" t="e">
        <f t="shared" si="211"/>
        <v>#NUM!</v>
      </c>
      <c r="BH4477" t="e">
        <f t="shared" si="212"/>
        <v>#NUM!</v>
      </c>
      <c r="BI4477" t="e">
        <f>VLOOKUP(H4477,Sheet2!$A$1:$B$270,2,FALSE)</f>
        <v>#N/A</v>
      </c>
    </row>
    <row r="4478" spans="15:61">
      <c r="O4478" s="57"/>
      <c r="P4478" s="57"/>
      <c r="AO4478" s="57"/>
      <c r="AP4478" s="57"/>
      <c r="BA4478" s="57"/>
      <c r="BF4478" s="6" t="e">
        <f t="shared" si="210"/>
        <v>#NUM!</v>
      </c>
      <c r="BG4478" t="e">
        <f t="shared" si="211"/>
        <v>#NUM!</v>
      </c>
      <c r="BH4478" t="e">
        <f t="shared" si="212"/>
        <v>#NUM!</v>
      </c>
      <c r="BI4478" t="e">
        <f>VLOOKUP(H4478,Sheet2!$A$1:$B$270,2,FALSE)</f>
        <v>#N/A</v>
      </c>
    </row>
    <row r="4479" spans="15:61">
      <c r="O4479" s="57"/>
      <c r="P4479" s="57"/>
      <c r="AO4479" s="57"/>
      <c r="AP4479" s="57"/>
      <c r="BA4479" s="57"/>
      <c r="BF4479" s="6" t="e">
        <f t="shared" si="210"/>
        <v>#NUM!</v>
      </c>
      <c r="BG4479" t="e">
        <f t="shared" si="211"/>
        <v>#NUM!</v>
      </c>
      <c r="BH4479" t="e">
        <f t="shared" si="212"/>
        <v>#NUM!</v>
      </c>
      <c r="BI4479" t="e">
        <f>VLOOKUP(H4479,Sheet2!$A$1:$B$270,2,FALSE)</f>
        <v>#N/A</v>
      </c>
    </row>
    <row r="4480" spans="15:61">
      <c r="O4480" s="57"/>
      <c r="P4480" s="57"/>
      <c r="AP4480" s="57"/>
      <c r="BA4480" s="57"/>
      <c r="BF4480" s="6" t="e">
        <f t="shared" si="210"/>
        <v>#NUM!</v>
      </c>
      <c r="BG4480" t="e">
        <f t="shared" si="211"/>
        <v>#NUM!</v>
      </c>
      <c r="BH4480" t="e">
        <f t="shared" si="212"/>
        <v>#NUM!</v>
      </c>
      <c r="BI4480" t="e">
        <f>VLOOKUP(H4480,Sheet2!$A$1:$B$270,2,FALSE)</f>
        <v>#N/A</v>
      </c>
    </row>
    <row r="4481" spans="15:61">
      <c r="O4481" s="57"/>
      <c r="P4481" s="57"/>
      <c r="AP4481" s="57"/>
      <c r="BA4481" s="57"/>
      <c r="BF4481" s="6" t="e">
        <f t="shared" si="210"/>
        <v>#NUM!</v>
      </c>
      <c r="BG4481" t="e">
        <f t="shared" si="211"/>
        <v>#NUM!</v>
      </c>
      <c r="BH4481" t="e">
        <f t="shared" si="212"/>
        <v>#NUM!</v>
      </c>
      <c r="BI4481" t="e">
        <f>VLOOKUP(H4481,Sheet2!$A$1:$B$270,2,FALSE)</f>
        <v>#N/A</v>
      </c>
    </row>
    <row r="4482" spans="15:61">
      <c r="O4482" s="57"/>
      <c r="P4482" s="57"/>
      <c r="BA4482" s="57"/>
      <c r="BF4482" s="6" t="e">
        <f t="shared" si="210"/>
        <v>#NUM!</v>
      </c>
      <c r="BG4482" t="e">
        <f t="shared" si="211"/>
        <v>#NUM!</v>
      </c>
      <c r="BH4482" t="e">
        <f t="shared" si="212"/>
        <v>#NUM!</v>
      </c>
      <c r="BI4482" t="e">
        <f>VLOOKUP(H4482,Sheet2!$A$1:$B$270,2,FALSE)</f>
        <v>#N/A</v>
      </c>
    </row>
    <row r="4483" spans="15:61">
      <c r="O4483" s="57"/>
      <c r="P4483" s="57"/>
      <c r="BA4483" s="57"/>
      <c r="BF4483" s="6" t="e">
        <f t="shared" si="210"/>
        <v>#NUM!</v>
      </c>
      <c r="BG4483" t="e">
        <f t="shared" si="211"/>
        <v>#NUM!</v>
      </c>
      <c r="BH4483" t="e">
        <f t="shared" si="212"/>
        <v>#NUM!</v>
      </c>
      <c r="BI4483" t="e">
        <f>VLOOKUP(H4483,Sheet2!$A$1:$B$270,2,FALSE)</f>
        <v>#N/A</v>
      </c>
    </row>
    <row r="4484" spans="15:61">
      <c r="O4484" s="57"/>
      <c r="P4484" s="57"/>
      <c r="AO4484" s="57"/>
      <c r="AP4484" s="57"/>
      <c r="BA4484" s="57"/>
      <c r="BF4484" s="6" t="e">
        <f t="shared" si="210"/>
        <v>#NUM!</v>
      </c>
      <c r="BG4484" t="e">
        <f t="shared" si="211"/>
        <v>#NUM!</v>
      </c>
      <c r="BH4484" t="e">
        <f t="shared" si="212"/>
        <v>#NUM!</v>
      </c>
      <c r="BI4484" t="e">
        <f>VLOOKUP(H4484,Sheet2!$A$1:$B$270,2,FALSE)</f>
        <v>#N/A</v>
      </c>
    </row>
    <row r="4485" spans="15:61">
      <c r="O4485" s="57"/>
      <c r="P4485" s="57"/>
      <c r="AP4485" s="57"/>
      <c r="BA4485" s="57"/>
      <c r="BF4485" s="6" t="e">
        <f t="shared" si="210"/>
        <v>#NUM!</v>
      </c>
      <c r="BG4485" t="e">
        <f t="shared" si="211"/>
        <v>#NUM!</v>
      </c>
      <c r="BH4485" t="e">
        <f t="shared" si="212"/>
        <v>#NUM!</v>
      </c>
      <c r="BI4485" t="e">
        <f>VLOOKUP(H4485,Sheet2!$A$1:$B$270,2,FALSE)</f>
        <v>#N/A</v>
      </c>
    </row>
    <row r="4486" spans="15:61">
      <c r="O4486" s="57"/>
      <c r="P4486" s="57"/>
      <c r="AP4486" s="57"/>
      <c r="BA4486" s="57"/>
      <c r="BF4486" s="6" t="e">
        <f t="shared" si="210"/>
        <v>#NUM!</v>
      </c>
      <c r="BG4486" t="e">
        <f t="shared" si="211"/>
        <v>#NUM!</v>
      </c>
      <c r="BH4486" t="e">
        <f t="shared" si="212"/>
        <v>#NUM!</v>
      </c>
      <c r="BI4486" t="e">
        <f>VLOOKUP(H4486,Sheet2!$A$1:$B$270,2,FALSE)</f>
        <v>#N/A</v>
      </c>
    </row>
    <row r="4487" spans="15:61">
      <c r="O4487" s="57"/>
      <c r="P4487" s="57"/>
      <c r="AP4487" s="57"/>
      <c r="BA4487" s="57"/>
      <c r="BF4487" s="6" t="e">
        <f t="shared" si="210"/>
        <v>#NUM!</v>
      </c>
      <c r="BG4487" t="e">
        <f t="shared" si="211"/>
        <v>#NUM!</v>
      </c>
      <c r="BH4487" t="e">
        <f t="shared" si="212"/>
        <v>#NUM!</v>
      </c>
      <c r="BI4487" t="e">
        <f>VLOOKUP(H4487,Sheet2!$A$1:$B$270,2,FALSE)</f>
        <v>#N/A</v>
      </c>
    </row>
    <row r="4488" spans="15:61">
      <c r="O4488" s="57"/>
      <c r="P4488" s="57"/>
      <c r="AO4488" s="57"/>
      <c r="AP4488" s="57"/>
      <c r="BA4488" s="57"/>
      <c r="BF4488" s="6" t="e">
        <f t="shared" si="210"/>
        <v>#NUM!</v>
      </c>
      <c r="BG4488" t="e">
        <f t="shared" si="211"/>
        <v>#NUM!</v>
      </c>
      <c r="BH4488" t="e">
        <f t="shared" si="212"/>
        <v>#NUM!</v>
      </c>
      <c r="BI4488" t="e">
        <f>VLOOKUP(H4488,Sheet2!$A$1:$B$270,2,FALSE)</f>
        <v>#N/A</v>
      </c>
    </row>
    <row r="4489" spans="15:61">
      <c r="O4489" s="57"/>
      <c r="P4489" s="57"/>
      <c r="AP4489" s="57"/>
      <c r="BA4489" s="57"/>
      <c r="BF4489" s="6" t="e">
        <f t="shared" si="210"/>
        <v>#NUM!</v>
      </c>
      <c r="BG4489" t="e">
        <f t="shared" si="211"/>
        <v>#NUM!</v>
      </c>
      <c r="BH4489" t="e">
        <f t="shared" si="212"/>
        <v>#NUM!</v>
      </c>
      <c r="BI4489" t="e">
        <f>VLOOKUP(H4489,Sheet2!$A$1:$B$270,2,FALSE)</f>
        <v>#N/A</v>
      </c>
    </row>
    <row r="4490" spans="15:61">
      <c r="O4490" s="57"/>
      <c r="P4490" s="57"/>
      <c r="BA4490" s="57"/>
      <c r="BF4490" s="6" t="e">
        <f t="shared" si="210"/>
        <v>#NUM!</v>
      </c>
      <c r="BG4490" t="e">
        <f t="shared" si="211"/>
        <v>#NUM!</v>
      </c>
      <c r="BH4490" t="e">
        <f t="shared" si="212"/>
        <v>#NUM!</v>
      </c>
      <c r="BI4490" t="e">
        <f>VLOOKUP(H4490,Sheet2!$A$1:$B$270,2,FALSE)</f>
        <v>#N/A</v>
      </c>
    </row>
    <row r="4491" spans="15:61">
      <c r="O4491" s="57"/>
      <c r="P4491" s="57"/>
      <c r="AO4491" s="57"/>
      <c r="AP4491" s="57"/>
      <c r="BA4491" s="57"/>
      <c r="BF4491" s="6" t="e">
        <f t="shared" si="210"/>
        <v>#NUM!</v>
      </c>
      <c r="BG4491" t="e">
        <f t="shared" si="211"/>
        <v>#NUM!</v>
      </c>
      <c r="BH4491" t="e">
        <f t="shared" si="212"/>
        <v>#NUM!</v>
      </c>
      <c r="BI4491" t="e">
        <f>VLOOKUP(H4491,Sheet2!$A$1:$B$270,2,FALSE)</f>
        <v>#N/A</v>
      </c>
    </row>
    <row r="4492" spans="15:61">
      <c r="O4492" s="57"/>
      <c r="P4492" s="57"/>
      <c r="AP4492" s="57"/>
      <c r="BA4492" s="57"/>
      <c r="BF4492" s="6" t="e">
        <f t="shared" si="210"/>
        <v>#NUM!</v>
      </c>
      <c r="BG4492" t="e">
        <f t="shared" si="211"/>
        <v>#NUM!</v>
      </c>
      <c r="BH4492" t="e">
        <f t="shared" si="212"/>
        <v>#NUM!</v>
      </c>
      <c r="BI4492" t="e">
        <f>VLOOKUP(H4492,Sheet2!$A$1:$B$270,2,FALSE)</f>
        <v>#N/A</v>
      </c>
    </row>
    <row r="4493" spans="15:61">
      <c r="O4493" s="57"/>
      <c r="P4493" s="57"/>
      <c r="AP4493" s="57"/>
      <c r="BA4493" s="57"/>
      <c r="BF4493" s="6" t="e">
        <f t="shared" si="210"/>
        <v>#NUM!</v>
      </c>
      <c r="BG4493" t="e">
        <f t="shared" si="211"/>
        <v>#NUM!</v>
      </c>
      <c r="BH4493" t="e">
        <f t="shared" si="212"/>
        <v>#NUM!</v>
      </c>
      <c r="BI4493" t="e">
        <f>VLOOKUP(H4493,Sheet2!$A$1:$B$270,2,FALSE)</f>
        <v>#N/A</v>
      </c>
    </row>
    <row r="4494" spans="15:61">
      <c r="O4494" s="57"/>
      <c r="P4494" s="57"/>
      <c r="AP4494" s="57"/>
      <c r="BA4494" s="57"/>
      <c r="BF4494" s="6" t="e">
        <f t="shared" si="210"/>
        <v>#NUM!</v>
      </c>
      <c r="BG4494" t="e">
        <f t="shared" si="211"/>
        <v>#NUM!</v>
      </c>
      <c r="BH4494" t="e">
        <f t="shared" si="212"/>
        <v>#NUM!</v>
      </c>
      <c r="BI4494" t="e">
        <f>VLOOKUP(H4494,Sheet2!$A$1:$B$270,2,FALSE)</f>
        <v>#N/A</v>
      </c>
    </row>
    <row r="4495" spans="15:61">
      <c r="O4495" s="57"/>
      <c r="P4495" s="57"/>
      <c r="BF4495" s="6" t="e">
        <f t="shared" si="210"/>
        <v>#NUM!</v>
      </c>
      <c r="BG4495" t="e">
        <f t="shared" si="211"/>
        <v>#NUM!</v>
      </c>
      <c r="BH4495" t="e">
        <f t="shared" si="212"/>
        <v>#NUM!</v>
      </c>
      <c r="BI4495" t="e">
        <f>VLOOKUP(H4495,Sheet2!$A$1:$B$270,2,FALSE)</f>
        <v>#N/A</v>
      </c>
    </row>
    <row r="4496" spans="15:61">
      <c r="O4496" s="57"/>
      <c r="P4496" s="57"/>
      <c r="AP4496" s="57"/>
      <c r="BA4496" s="57"/>
      <c r="BF4496" s="6" t="e">
        <f t="shared" si="210"/>
        <v>#NUM!</v>
      </c>
      <c r="BG4496" t="e">
        <f t="shared" si="211"/>
        <v>#NUM!</v>
      </c>
      <c r="BH4496" t="e">
        <f t="shared" si="212"/>
        <v>#NUM!</v>
      </c>
      <c r="BI4496" t="e">
        <f>VLOOKUP(H4496,Sheet2!$A$1:$B$270,2,FALSE)</f>
        <v>#N/A</v>
      </c>
    </row>
    <row r="4497" spans="15:61">
      <c r="O4497" s="57"/>
      <c r="P4497" s="57"/>
      <c r="AP4497" s="57"/>
      <c r="BA4497" s="57"/>
      <c r="BF4497" s="6" t="e">
        <f t="shared" si="210"/>
        <v>#NUM!</v>
      </c>
      <c r="BG4497" t="e">
        <f t="shared" si="211"/>
        <v>#NUM!</v>
      </c>
      <c r="BH4497" t="e">
        <f t="shared" si="212"/>
        <v>#NUM!</v>
      </c>
      <c r="BI4497" t="e">
        <f>VLOOKUP(H4497,Sheet2!$A$1:$B$270,2,FALSE)</f>
        <v>#N/A</v>
      </c>
    </row>
    <row r="4498" spans="15:61">
      <c r="O4498" s="57"/>
      <c r="P4498" s="57"/>
      <c r="AP4498" s="57"/>
      <c r="BA4498" s="57"/>
      <c r="BF4498" s="6" t="e">
        <f t="shared" si="210"/>
        <v>#NUM!</v>
      </c>
      <c r="BG4498" t="e">
        <f t="shared" si="211"/>
        <v>#NUM!</v>
      </c>
      <c r="BH4498" t="e">
        <f t="shared" si="212"/>
        <v>#NUM!</v>
      </c>
      <c r="BI4498" t="e">
        <f>VLOOKUP(H4498,Sheet2!$A$1:$B$270,2,FALSE)</f>
        <v>#N/A</v>
      </c>
    </row>
    <row r="4499" spans="15:61">
      <c r="O4499" s="57"/>
      <c r="P4499" s="57"/>
      <c r="AP4499" s="57"/>
      <c r="BA4499" s="57"/>
      <c r="BF4499" s="6" t="e">
        <f t="shared" si="210"/>
        <v>#NUM!</v>
      </c>
      <c r="BG4499" t="e">
        <f t="shared" si="211"/>
        <v>#NUM!</v>
      </c>
      <c r="BH4499" t="e">
        <f t="shared" si="212"/>
        <v>#NUM!</v>
      </c>
      <c r="BI4499" t="e">
        <f>VLOOKUP(H4499,Sheet2!$A$1:$B$270,2,FALSE)</f>
        <v>#N/A</v>
      </c>
    </row>
    <row r="4500" spans="15:61">
      <c r="O4500" s="57"/>
      <c r="P4500" s="57"/>
      <c r="AO4500" s="57"/>
      <c r="AP4500" s="57"/>
      <c r="BA4500" s="57"/>
      <c r="BF4500" s="6" t="e">
        <f t="shared" si="210"/>
        <v>#NUM!</v>
      </c>
      <c r="BG4500" t="e">
        <f t="shared" si="211"/>
        <v>#NUM!</v>
      </c>
      <c r="BH4500" t="e">
        <f t="shared" si="212"/>
        <v>#NUM!</v>
      </c>
      <c r="BI4500" t="e">
        <f>VLOOKUP(H4500,Sheet2!$A$1:$B$270,2,FALSE)</f>
        <v>#N/A</v>
      </c>
    </row>
    <row r="4501" spans="15:61">
      <c r="O4501" s="57"/>
      <c r="P4501" s="57"/>
      <c r="AO4501" s="57"/>
      <c r="AP4501" s="57"/>
      <c r="BA4501" s="57"/>
      <c r="BF4501" s="6" t="e">
        <f t="shared" si="210"/>
        <v>#NUM!</v>
      </c>
      <c r="BG4501" t="e">
        <f t="shared" si="211"/>
        <v>#NUM!</v>
      </c>
      <c r="BH4501" t="e">
        <f t="shared" si="212"/>
        <v>#NUM!</v>
      </c>
      <c r="BI4501" t="e">
        <f>VLOOKUP(H4501,Sheet2!$A$1:$B$270,2,FALSE)</f>
        <v>#N/A</v>
      </c>
    </row>
    <row r="4502" spans="15:61">
      <c r="O4502" s="57"/>
      <c r="P4502" s="57"/>
      <c r="AO4502" s="57"/>
      <c r="BA4502" s="57"/>
      <c r="BF4502" s="6" t="e">
        <f t="shared" si="210"/>
        <v>#NUM!</v>
      </c>
      <c r="BG4502" t="e">
        <f t="shared" si="211"/>
        <v>#NUM!</v>
      </c>
      <c r="BH4502" t="e">
        <f t="shared" si="212"/>
        <v>#NUM!</v>
      </c>
      <c r="BI4502" t="e">
        <f>VLOOKUP(H4502,Sheet2!$A$1:$B$270,2,FALSE)</f>
        <v>#N/A</v>
      </c>
    </row>
    <row r="4503" spans="15:61">
      <c r="O4503" s="57"/>
      <c r="P4503" s="57"/>
      <c r="AP4503" s="57"/>
      <c r="BA4503" s="57"/>
      <c r="BF4503" s="6" t="e">
        <f t="shared" si="210"/>
        <v>#NUM!</v>
      </c>
      <c r="BG4503" t="e">
        <f t="shared" si="211"/>
        <v>#NUM!</v>
      </c>
      <c r="BH4503" t="e">
        <f t="shared" si="212"/>
        <v>#NUM!</v>
      </c>
      <c r="BI4503" t="e">
        <f>VLOOKUP(H4503,Sheet2!$A$1:$B$270,2,FALSE)</f>
        <v>#N/A</v>
      </c>
    </row>
    <row r="4504" spans="15:61">
      <c r="O4504" s="57"/>
      <c r="P4504" s="57"/>
      <c r="AP4504" s="57"/>
      <c r="BA4504" s="57"/>
      <c r="BF4504" s="6" t="e">
        <f t="shared" si="210"/>
        <v>#NUM!</v>
      </c>
      <c r="BG4504" t="e">
        <f t="shared" si="211"/>
        <v>#NUM!</v>
      </c>
      <c r="BH4504" t="e">
        <f t="shared" si="212"/>
        <v>#NUM!</v>
      </c>
      <c r="BI4504" t="e">
        <f>VLOOKUP(H4504,Sheet2!$A$1:$B$270,2,FALSE)</f>
        <v>#N/A</v>
      </c>
    </row>
    <row r="4505" spans="15:61">
      <c r="O4505" s="57"/>
      <c r="P4505" s="57"/>
      <c r="AO4505" s="57"/>
      <c r="AP4505" s="57"/>
      <c r="BA4505" s="57"/>
      <c r="BF4505" s="6" t="e">
        <f t="shared" si="210"/>
        <v>#NUM!</v>
      </c>
      <c r="BG4505" t="e">
        <f t="shared" si="211"/>
        <v>#NUM!</v>
      </c>
      <c r="BH4505" t="e">
        <f t="shared" si="212"/>
        <v>#NUM!</v>
      </c>
      <c r="BI4505" t="e">
        <f>VLOOKUP(H4505,Sheet2!$A$1:$B$270,2,FALSE)</f>
        <v>#N/A</v>
      </c>
    </row>
    <row r="4506" spans="15:61">
      <c r="O4506" s="57"/>
      <c r="P4506" s="57"/>
      <c r="AO4506" s="57"/>
      <c r="AP4506" s="57"/>
      <c r="BA4506" s="57"/>
      <c r="BF4506" s="6" t="e">
        <f t="shared" si="210"/>
        <v>#NUM!</v>
      </c>
      <c r="BG4506" t="e">
        <f t="shared" si="211"/>
        <v>#NUM!</v>
      </c>
      <c r="BH4506" t="e">
        <f t="shared" si="212"/>
        <v>#NUM!</v>
      </c>
      <c r="BI4506" t="e">
        <f>VLOOKUP(H4506,Sheet2!$A$1:$B$270,2,FALSE)</f>
        <v>#N/A</v>
      </c>
    </row>
    <row r="4507" spans="15:61">
      <c r="O4507" s="57"/>
      <c r="P4507" s="57"/>
      <c r="AP4507" s="57"/>
      <c r="BA4507" s="57"/>
      <c r="BF4507" s="6" t="e">
        <f t="shared" si="210"/>
        <v>#NUM!</v>
      </c>
      <c r="BG4507" t="e">
        <f t="shared" si="211"/>
        <v>#NUM!</v>
      </c>
      <c r="BH4507" t="e">
        <f t="shared" si="212"/>
        <v>#NUM!</v>
      </c>
      <c r="BI4507" t="e">
        <f>VLOOKUP(H4507,Sheet2!$A$1:$B$270,2,FALSE)</f>
        <v>#N/A</v>
      </c>
    </row>
    <row r="4508" spans="15:61">
      <c r="O4508" s="57"/>
      <c r="P4508" s="57"/>
      <c r="BA4508" s="57"/>
      <c r="BF4508" s="6" t="e">
        <f t="shared" si="210"/>
        <v>#NUM!</v>
      </c>
      <c r="BG4508" t="e">
        <f t="shared" si="211"/>
        <v>#NUM!</v>
      </c>
      <c r="BH4508" t="e">
        <f t="shared" si="212"/>
        <v>#NUM!</v>
      </c>
      <c r="BI4508" t="e">
        <f>VLOOKUP(H4508,Sheet2!$A$1:$B$270,2,FALSE)</f>
        <v>#N/A</v>
      </c>
    </row>
    <row r="4509" spans="15:61">
      <c r="O4509" s="57"/>
      <c r="P4509" s="57"/>
      <c r="BA4509" s="57"/>
      <c r="BF4509" s="6" t="e">
        <f t="shared" si="210"/>
        <v>#NUM!</v>
      </c>
      <c r="BG4509" t="e">
        <f t="shared" si="211"/>
        <v>#NUM!</v>
      </c>
      <c r="BH4509" t="e">
        <f t="shared" si="212"/>
        <v>#NUM!</v>
      </c>
      <c r="BI4509" t="e">
        <f>VLOOKUP(H4509,Sheet2!$A$1:$B$270,2,FALSE)</f>
        <v>#N/A</v>
      </c>
    </row>
    <row r="4510" spans="15:61">
      <c r="O4510" s="57"/>
      <c r="P4510" s="57"/>
      <c r="AO4510" s="57"/>
      <c r="BA4510" s="57"/>
      <c r="BF4510" s="6" t="e">
        <f t="shared" si="210"/>
        <v>#NUM!</v>
      </c>
      <c r="BG4510" t="e">
        <f t="shared" si="211"/>
        <v>#NUM!</v>
      </c>
      <c r="BH4510" t="e">
        <f t="shared" si="212"/>
        <v>#NUM!</v>
      </c>
      <c r="BI4510" t="e">
        <f>VLOOKUP(H4510,Sheet2!$A$1:$B$270,2,FALSE)</f>
        <v>#N/A</v>
      </c>
    </row>
    <row r="4511" spans="15:61">
      <c r="O4511" s="57"/>
      <c r="P4511" s="57"/>
      <c r="AP4511" s="57"/>
      <c r="BA4511" s="57"/>
      <c r="BF4511" s="6" t="e">
        <f t="shared" si="210"/>
        <v>#NUM!</v>
      </c>
      <c r="BG4511" t="e">
        <f t="shared" si="211"/>
        <v>#NUM!</v>
      </c>
      <c r="BH4511" t="e">
        <f t="shared" si="212"/>
        <v>#NUM!</v>
      </c>
      <c r="BI4511" t="e">
        <f>VLOOKUP(H4511,Sheet2!$A$1:$B$270,2,FALSE)</f>
        <v>#N/A</v>
      </c>
    </row>
    <row r="4512" spans="15:61">
      <c r="O4512" s="57"/>
      <c r="P4512" s="57"/>
      <c r="AP4512" s="57"/>
      <c r="BA4512" s="57"/>
      <c r="BF4512" s="6" t="e">
        <f t="shared" si="210"/>
        <v>#NUM!</v>
      </c>
      <c r="BG4512" t="e">
        <f t="shared" si="211"/>
        <v>#NUM!</v>
      </c>
      <c r="BH4512" t="e">
        <f t="shared" si="212"/>
        <v>#NUM!</v>
      </c>
      <c r="BI4512" t="e">
        <f>VLOOKUP(H4512,Sheet2!$A$1:$B$270,2,FALSE)</f>
        <v>#N/A</v>
      </c>
    </row>
    <row r="4513" spans="15:61">
      <c r="O4513" s="57"/>
      <c r="P4513" s="57"/>
      <c r="AP4513" s="57"/>
      <c r="BA4513" s="57"/>
      <c r="BF4513" s="6" t="e">
        <f t="shared" si="210"/>
        <v>#NUM!</v>
      </c>
      <c r="BG4513" t="e">
        <f t="shared" si="211"/>
        <v>#NUM!</v>
      </c>
      <c r="BH4513" t="e">
        <f t="shared" si="212"/>
        <v>#NUM!</v>
      </c>
      <c r="BI4513" t="e">
        <f>VLOOKUP(H4513,Sheet2!$A$1:$B$270,2,FALSE)</f>
        <v>#N/A</v>
      </c>
    </row>
    <row r="4514" spans="15:61">
      <c r="O4514" s="57"/>
      <c r="P4514" s="57"/>
      <c r="AP4514" s="57"/>
      <c r="BA4514" s="57"/>
      <c r="BF4514" s="6" t="e">
        <f t="shared" si="210"/>
        <v>#NUM!</v>
      </c>
      <c r="BG4514" t="e">
        <f t="shared" si="211"/>
        <v>#NUM!</v>
      </c>
      <c r="BH4514" t="e">
        <f t="shared" si="212"/>
        <v>#NUM!</v>
      </c>
      <c r="BI4514" t="e">
        <f>VLOOKUP(H4514,Sheet2!$A$1:$B$270,2,FALSE)</f>
        <v>#N/A</v>
      </c>
    </row>
    <row r="4515" spans="15:61">
      <c r="O4515" s="57"/>
      <c r="P4515" s="57"/>
      <c r="AO4515" s="57"/>
      <c r="AP4515" s="57"/>
      <c r="BA4515" s="57"/>
      <c r="BF4515" s="6" t="e">
        <f t="shared" si="210"/>
        <v>#NUM!</v>
      </c>
      <c r="BG4515" t="e">
        <f t="shared" si="211"/>
        <v>#NUM!</v>
      </c>
      <c r="BH4515" t="e">
        <f t="shared" si="212"/>
        <v>#NUM!</v>
      </c>
      <c r="BI4515" t="e">
        <f>VLOOKUP(H4515,Sheet2!$A$1:$B$270,2,FALSE)</f>
        <v>#N/A</v>
      </c>
    </row>
    <row r="4516" spans="15:61">
      <c r="O4516" s="57"/>
      <c r="P4516" s="57"/>
      <c r="AP4516" s="57"/>
      <c r="BA4516" s="57"/>
      <c r="BF4516" s="6" t="e">
        <f t="shared" si="210"/>
        <v>#NUM!</v>
      </c>
      <c r="BG4516" t="e">
        <f t="shared" si="211"/>
        <v>#NUM!</v>
      </c>
      <c r="BH4516" t="e">
        <f t="shared" si="212"/>
        <v>#NUM!</v>
      </c>
      <c r="BI4516" t="e">
        <f>VLOOKUP(H4516,Sheet2!$A$1:$B$270,2,FALSE)</f>
        <v>#N/A</v>
      </c>
    </row>
    <row r="4517" spans="15:61">
      <c r="O4517" s="57"/>
      <c r="P4517" s="57"/>
      <c r="AP4517" s="57"/>
      <c r="BA4517" s="57"/>
      <c r="BF4517" s="6" t="e">
        <f t="shared" si="210"/>
        <v>#NUM!</v>
      </c>
      <c r="BG4517" t="e">
        <f t="shared" si="211"/>
        <v>#NUM!</v>
      </c>
      <c r="BH4517" t="e">
        <f t="shared" si="212"/>
        <v>#NUM!</v>
      </c>
      <c r="BI4517" t="e">
        <f>VLOOKUP(H4517,Sheet2!$A$1:$B$270,2,FALSE)</f>
        <v>#N/A</v>
      </c>
    </row>
    <row r="4518" spans="15:61">
      <c r="O4518" s="57"/>
      <c r="P4518" s="57"/>
      <c r="BA4518" s="57"/>
      <c r="BF4518" s="6" t="e">
        <f t="shared" si="210"/>
        <v>#NUM!</v>
      </c>
      <c r="BG4518" t="e">
        <f t="shared" si="211"/>
        <v>#NUM!</v>
      </c>
      <c r="BH4518" t="e">
        <f t="shared" si="212"/>
        <v>#NUM!</v>
      </c>
      <c r="BI4518" t="e">
        <f>VLOOKUP(H4518,Sheet2!$A$1:$B$270,2,FALSE)</f>
        <v>#N/A</v>
      </c>
    </row>
    <row r="4519" spans="15:61">
      <c r="O4519" s="57"/>
      <c r="P4519" s="57"/>
      <c r="AO4519" s="57"/>
      <c r="AP4519" s="57"/>
      <c r="BA4519" s="57"/>
      <c r="BF4519" s="6" t="e">
        <f t="shared" si="210"/>
        <v>#NUM!</v>
      </c>
      <c r="BG4519" t="e">
        <f t="shared" si="211"/>
        <v>#NUM!</v>
      </c>
      <c r="BH4519" t="e">
        <f t="shared" si="212"/>
        <v>#NUM!</v>
      </c>
      <c r="BI4519" t="e">
        <f>VLOOKUP(H4519,Sheet2!$A$1:$B$270,2,FALSE)</f>
        <v>#N/A</v>
      </c>
    </row>
    <row r="4520" spans="15:61">
      <c r="O4520" s="57"/>
      <c r="P4520" s="57"/>
      <c r="AO4520" s="57"/>
      <c r="AP4520" s="57"/>
      <c r="BA4520" s="57"/>
      <c r="BF4520" s="6" t="e">
        <f t="shared" si="210"/>
        <v>#NUM!</v>
      </c>
      <c r="BG4520" t="e">
        <f t="shared" si="211"/>
        <v>#NUM!</v>
      </c>
      <c r="BH4520" t="e">
        <f t="shared" si="212"/>
        <v>#NUM!</v>
      </c>
      <c r="BI4520" t="e">
        <f>VLOOKUP(H4520,Sheet2!$A$1:$B$270,2,FALSE)</f>
        <v>#N/A</v>
      </c>
    </row>
    <row r="4521" spans="15:61">
      <c r="O4521" s="57"/>
      <c r="P4521" s="57"/>
      <c r="AP4521" s="57"/>
      <c r="BA4521" s="57"/>
      <c r="BF4521" s="6" t="e">
        <f t="shared" si="210"/>
        <v>#NUM!</v>
      </c>
      <c r="BG4521" t="e">
        <f t="shared" si="211"/>
        <v>#NUM!</v>
      </c>
      <c r="BH4521" t="e">
        <f t="shared" si="212"/>
        <v>#NUM!</v>
      </c>
      <c r="BI4521" t="e">
        <f>VLOOKUP(H4521,Sheet2!$A$1:$B$270,2,FALSE)</f>
        <v>#N/A</v>
      </c>
    </row>
    <row r="4522" spans="15:61">
      <c r="O4522" s="57"/>
      <c r="P4522" s="57"/>
      <c r="AO4522" s="57"/>
      <c r="AP4522" s="57"/>
      <c r="BA4522" s="57"/>
      <c r="BF4522" s="6" t="e">
        <f t="shared" ref="BF4522:BF4585" si="213">DATE(BC4522,BD4522,BE4522)</f>
        <v>#NUM!</v>
      </c>
      <c r="BG4522" t="e">
        <f t="shared" ref="BG4522:BG4585" si="214">BF4522-BA4522</f>
        <v>#NUM!</v>
      </c>
      <c r="BH4522" t="e">
        <f t="shared" ref="BH4522:BH4585" si="215">IF(BG4522=1,"COMPLY",IF(BG4522&lt;1,"COMPLY","NOT COMPLY"))</f>
        <v>#NUM!</v>
      </c>
      <c r="BI4522" t="e">
        <f>VLOOKUP(H4522,Sheet2!$A$1:$B$270,2,FALSE)</f>
        <v>#N/A</v>
      </c>
    </row>
    <row r="4523" spans="15:61">
      <c r="O4523" s="57"/>
      <c r="P4523" s="57"/>
      <c r="AO4523" s="57"/>
      <c r="AP4523" s="57"/>
      <c r="BA4523" s="57"/>
      <c r="BF4523" s="6" t="e">
        <f t="shared" si="213"/>
        <v>#NUM!</v>
      </c>
      <c r="BG4523" t="e">
        <f t="shared" si="214"/>
        <v>#NUM!</v>
      </c>
      <c r="BH4523" t="e">
        <f t="shared" si="215"/>
        <v>#NUM!</v>
      </c>
      <c r="BI4523" t="e">
        <f>VLOOKUP(H4523,Sheet2!$A$1:$B$270,2,FALSE)</f>
        <v>#N/A</v>
      </c>
    </row>
    <row r="4524" spans="15:61">
      <c r="O4524" s="57"/>
      <c r="P4524" s="57"/>
      <c r="AP4524" s="57"/>
      <c r="BA4524" s="57"/>
      <c r="BF4524" s="6" t="e">
        <f t="shared" si="213"/>
        <v>#NUM!</v>
      </c>
      <c r="BG4524" t="e">
        <f t="shared" si="214"/>
        <v>#NUM!</v>
      </c>
      <c r="BH4524" t="e">
        <f t="shared" si="215"/>
        <v>#NUM!</v>
      </c>
      <c r="BI4524" t="e">
        <f>VLOOKUP(H4524,Sheet2!$A$1:$B$270,2,FALSE)</f>
        <v>#N/A</v>
      </c>
    </row>
    <row r="4525" spans="15:61">
      <c r="O4525" s="57"/>
      <c r="P4525" s="57"/>
      <c r="AO4525" s="57"/>
      <c r="BF4525" s="6" t="e">
        <f t="shared" si="213"/>
        <v>#NUM!</v>
      </c>
      <c r="BG4525" t="e">
        <f t="shared" si="214"/>
        <v>#NUM!</v>
      </c>
      <c r="BH4525" t="e">
        <f t="shared" si="215"/>
        <v>#NUM!</v>
      </c>
      <c r="BI4525" t="e">
        <f>VLOOKUP(H4525,Sheet2!$A$1:$B$270,2,FALSE)</f>
        <v>#N/A</v>
      </c>
    </row>
    <row r="4526" spans="15:61">
      <c r="O4526" s="57"/>
      <c r="P4526" s="57"/>
      <c r="AP4526" s="57"/>
      <c r="BA4526" s="57"/>
      <c r="BF4526" s="6" t="e">
        <f t="shared" si="213"/>
        <v>#NUM!</v>
      </c>
      <c r="BG4526" t="e">
        <f t="shared" si="214"/>
        <v>#NUM!</v>
      </c>
      <c r="BH4526" t="e">
        <f t="shared" si="215"/>
        <v>#NUM!</v>
      </c>
      <c r="BI4526" t="e">
        <f>VLOOKUP(H4526,Sheet2!$A$1:$B$270,2,FALSE)</f>
        <v>#N/A</v>
      </c>
    </row>
    <row r="4527" spans="15:61">
      <c r="O4527" s="57"/>
      <c r="P4527" s="57"/>
      <c r="AO4527" s="57"/>
      <c r="AP4527" s="57"/>
      <c r="BA4527" s="57"/>
      <c r="BF4527" s="6" t="e">
        <f t="shared" si="213"/>
        <v>#NUM!</v>
      </c>
      <c r="BG4527" t="e">
        <f t="shared" si="214"/>
        <v>#NUM!</v>
      </c>
      <c r="BH4527" t="e">
        <f t="shared" si="215"/>
        <v>#NUM!</v>
      </c>
      <c r="BI4527" t="e">
        <f>VLOOKUP(H4527,Sheet2!$A$1:$B$270,2,FALSE)</f>
        <v>#N/A</v>
      </c>
    </row>
    <row r="4528" spans="15:61">
      <c r="O4528" s="57"/>
      <c r="P4528" s="57"/>
      <c r="BA4528" s="57"/>
      <c r="BF4528" s="6" t="e">
        <f t="shared" si="213"/>
        <v>#NUM!</v>
      </c>
      <c r="BG4528" t="e">
        <f t="shared" si="214"/>
        <v>#NUM!</v>
      </c>
      <c r="BH4528" t="e">
        <f t="shared" si="215"/>
        <v>#NUM!</v>
      </c>
      <c r="BI4528" t="e">
        <f>VLOOKUP(H4528,Sheet2!$A$1:$B$270,2,FALSE)</f>
        <v>#N/A</v>
      </c>
    </row>
    <row r="4529" spans="15:61">
      <c r="O4529" s="57"/>
      <c r="P4529" s="57"/>
      <c r="BA4529" s="57"/>
      <c r="BF4529" s="6" t="e">
        <f t="shared" si="213"/>
        <v>#NUM!</v>
      </c>
      <c r="BG4529" t="e">
        <f t="shared" si="214"/>
        <v>#NUM!</v>
      </c>
      <c r="BH4529" t="e">
        <f t="shared" si="215"/>
        <v>#NUM!</v>
      </c>
      <c r="BI4529" t="e">
        <f>VLOOKUP(H4529,Sheet2!$A$1:$B$270,2,FALSE)</f>
        <v>#N/A</v>
      </c>
    </row>
    <row r="4530" spans="15:61">
      <c r="O4530" s="57"/>
      <c r="P4530" s="57"/>
      <c r="AP4530" s="57"/>
      <c r="BA4530" s="57"/>
      <c r="BF4530" s="6" t="e">
        <f t="shared" si="213"/>
        <v>#NUM!</v>
      </c>
      <c r="BG4530" t="e">
        <f t="shared" si="214"/>
        <v>#NUM!</v>
      </c>
      <c r="BH4530" t="e">
        <f t="shared" si="215"/>
        <v>#NUM!</v>
      </c>
      <c r="BI4530" t="e">
        <f>VLOOKUP(H4530,Sheet2!$A$1:$B$270,2,FALSE)</f>
        <v>#N/A</v>
      </c>
    </row>
    <row r="4531" spans="15:61">
      <c r="O4531" s="57"/>
      <c r="P4531" s="57"/>
      <c r="AP4531" s="57"/>
      <c r="BA4531" s="57"/>
      <c r="BF4531" s="6" t="e">
        <f t="shared" si="213"/>
        <v>#NUM!</v>
      </c>
      <c r="BG4531" t="e">
        <f t="shared" si="214"/>
        <v>#NUM!</v>
      </c>
      <c r="BH4531" t="e">
        <f t="shared" si="215"/>
        <v>#NUM!</v>
      </c>
      <c r="BI4531" t="e">
        <f>VLOOKUP(H4531,Sheet2!$A$1:$B$270,2,FALSE)</f>
        <v>#N/A</v>
      </c>
    </row>
    <row r="4532" spans="15:61">
      <c r="O4532" s="57"/>
      <c r="P4532" s="57"/>
      <c r="AO4532" s="57"/>
      <c r="AP4532" s="57"/>
      <c r="BA4532" s="57"/>
      <c r="BF4532" s="6" t="e">
        <f t="shared" si="213"/>
        <v>#NUM!</v>
      </c>
      <c r="BG4532" t="e">
        <f t="shared" si="214"/>
        <v>#NUM!</v>
      </c>
      <c r="BH4532" t="e">
        <f t="shared" si="215"/>
        <v>#NUM!</v>
      </c>
      <c r="BI4532" t="e">
        <f>VLOOKUP(H4532,Sheet2!$A$1:$B$270,2,FALSE)</f>
        <v>#N/A</v>
      </c>
    </row>
    <row r="4533" spans="15:61">
      <c r="O4533" s="57"/>
      <c r="P4533" s="57"/>
      <c r="AP4533" s="57"/>
      <c r="BA4533" s="57"/>
      <c r="BF4533" s="6" t="e">
        <f t="shared" si="213"/>
        <v>#NUM!</v>
      </c>
      <c r="BG4533" t="e">
        <f t="shared" si="214"/>
        <v>#NUM!</v>
      </c>
      <c r="BH4533" t="e">
        <f t="shared" si="215"/>
        <v>#NUM!</v>
      </c>
      <c r="BI4533" t="e">
        <f>VLOOKUP(H4533,Sheet2!$A$1:$B$270,2,FALSE)</f>
        <v>#N/A</v>
      </c>
    </row>
    <row r="4534" spans="15:61">
      <c r="O4534" s="57"/>
      <c r="P4534" s="57"/>
      <c r="AP4534" s="57"/>
      <c r="BA4534" s="57"/>
      <c r="BF4534" s="6" t="e">
        <f t="shared" si="213"/>
        <v>#NUM!</v>
      </c>
      <c r="BG4534" t="e">
        <f t="shared" si="214"/>
        <v>#NUM!</v>
      </c>
      <c r="BH4534" t="e">
        <f t="shared" si="215"/>
        <v>#NUM!</v>
      </c>
      <c r="BI4534" t="e">
        <f>VLOOKUP(H4534,Sheet2!$A$1:$B$270,2,FALSE)</f>
        <v>#N/A</v>
      </c>
    </row>
    <row r="4535" spans="15:61">
      <c r="O4535" s="57"/>
      <c r="P4535" s="57"/>
      <c r="AP4535" s="57"/>
      <c r="BA4535" s="57"/>
      <c r="BF4535" s="6" t="e">
        <f t="shared" si="213"/>
        <v>#NUM!</v>
      </c>
      <c r="BG4535" t="e">
        <f t="shared" si="214"/>
        <v>#NUM!</v>
      </c>
      <c r="BH4535" t="e">
        <f t="shared" si="215"/>
        <v>#NUM!</v>
      </c>
      <c r="BI4535" t="e">
        <f>VLOOKUP(H4535,Sheet2!$A$1:$B$270,2,FALSE)</f>
        <v>#N/A</v>
      </c>
    </row>
    <row r="4536" spans="15:61">
      <c r="O4536" s="57"/>
      <c r="P4536" s="57"/>
      <c r="AO4536" s="57"/>
      <c r="BA4536" s="57"/>
      <c r="BF4536" s="6" t="e">
        <f t="shared" si="213"/>
        <v>#NUM!</v>
      </c>
      <c r="BG4536" t="e">
        <f t="shared" si="214"/>
        <v>#NUM!</v>
      </c>
      <c r="BH4536" t="e">
        <f t="shared" si="215"/>
        <v>#NUM!</v>
      </c>
      <c r="BI4536" t="e">
        <f>VLOOKUP(H4536,Sheet2!$A$1:$B$270,2,FALSE)</f>
        <v>#N/A</v>
      </c>
    </row>
    <row r="4537" spans="15:61">
      <c r="O4537" s="57"/>
      <c r="P4537" s="57"/>
      <c r="AO4537" s="57"/>
      <c r="AP4537" s="57"/>
      <c r="BA4537" s="57"/>
      <c r="BF4537" s="6" t="e">
        <f t="shared" si="213"/>
        <v>#NUM!</v>
      </c>
      <c r="BG4537" t="e">
        <f t="shared" si="214"/>
        <v>#NUM!</v>
      </c>
      <c r="BH4537" t="e">
        <f t="shared" si="215"/>
        <v>#NUM!</v>
      </c>
      <c r="BI4537" t="e">
        <f>VLOOKUP(H4537,Sheet2!$A$1:$B$270,2,FALSE)</f>
        <v>#N/A</v>
      </c>
    </row>
    <row r="4538" spans="15:61">
      <c r="O4538" s="57"/>
      <c r="P4538" s="57"/>
      <c r="AO4538" s="57"/>
      <c r="BF4538" s="6" t="e">
        <f t="shared" si="213"/>
        <v>#NUM!</v>
      </c>
      <c r="BG4538" t="e">
        <f t="shared" si="214"/>
        <v>#NUM!</v>
      </c>
      <c r="BH4538" t="e">
        <f t="shared" si="215"/>
        <v>#NUM!</v>
      </c>
      <c r="BI4538" t="e">
        <f>VLOOKUP(H4538,Sheet2!$A$1:$B$270,2,FALSE)</f>
        <v>#N/A</v>
      </c>
    </row>
    <row r="4539" spans="15:61">
      <c r="O4539" s="57"/>
      <c r="P4539" s="57"/>
      <c r="AP4539" s="57"/>
      <c r="BA4539" s="57"/>
      <c r="BF4539" s="6" t="e">
        <f t="shared" si="213"/>
        <v>#NUM!</v>
      </c>
      <c r="BG4539" t="e">
        <f t="shared" si="214"/>
        <v>#NUM!</v>
      </c>
      <c r="BH4539" t="e">
        <f t="shared" si="215"/>
        <v>#NUM!</v>
      </c>
      <c r="BI4539" t="e">
        <f>VLOOKUP(H4539,Sheet2!$A$1:$B$270,2,FALSE)</f>
        <v>#N/A</v>
      </c>
    </row>
    <row r="4540" spans="15:61">
      <c r="O4540" s="57"/>
      <c r="P4540" s="57"/>
      <c r="AO4540" s="57"/>
      <c r="AP4540" s="57"/>
      <c r="BA4540" s="57"/>
      <c r="BF4540" s="6" t="e">
        <f t="shared" si="213"/>
        <v>#NUM!</v>
      </c>
      <c r="BG4540" t="e">
        <f t="shared" si="214"/>
        <v>#NUM!</v>
      </c>
      <c r="BH4540" t="e">
        <f t="shared" si="215"/>
        <v>#NUM!</v>
      </c>
      <c r="BI4540" t="e">
        <f>VLOOKUP(H4540,Sheet2!$A$1:$B$270,2,FALSE)</f>
        <v>#N/A</v>
      </c>
    </row>
    <row r="4541" spans="15:61">
      <c r="O4541" s="57"/>
      <c r="P4541" s="57"/>
      <c r="AP4541" s="57"/>
      <c r="BA4541" s="57"/>
      <c r="BF4541" s="6" t="e">
        <f t="shared" si="213"/>
        <v>#NUM!</v>
      </c>
      <c r="BG4541" t="e">
        <f t="shared" si="214"/>
        <v>#NUM!</v>
      </c>
      <c r="BH4541" t="e">
        <f t="shared" si="215"/>
        <v>#NUM!</v>
      </c>
      <c r="BI4541" t="e">
        <f>VLOOKUP(H4541,Sheet2!$A$1:$B$270,2,FALSE)</f>
        <v>#N/A</v>
      </c>
    </row>
    <row r="4542" spans="15:61">
      <c r="O4542" s="57"/>
      <c r="P4542" s="57"/>
      <c r="AP4542" s="57"/>
      <c r="BA4542" s="57"/>
      <c r="BF4542" s="6" t="e">
        <f t="shared" si="213"/>
        <v>#NUM!</v>
      </c>
      <c r="BG4542" t="e">
        <f t="shared" si="214"/>
        <v>#NUM!</v>
      </c>
      <c r="BH4542" t="e">
        <f t="shared" si="215"/>
        <v>#NUM!</v>
      </c>
      <c r="BI4542" t="e">
        <f>VLOOKUP(H4542,Sheet2!$A$1:$B$270,2,FALSE)</f>
        <v>#N/A</v>
      </c>
    </row>
    <row r="4543" spans="15:61">
      <c r="O4543" s="57"/>
      <c r="P4543" s="57"/>
      <c r="AO4543" s="57"/>
      <c r="BA4543" s="57"/>
      <c r="BF4543" s="6" t="e">
        <f t="shared" si="213"/>
        <v>#NUM!</v>
      </c>
      <c r="BG4543" t="e">
        <f t="shared" si="214"/>
        <v>#NUM!</v>
      </c>
      <c r="BH4543" t="e">
        <f t="shared" si="215"/>
        <v>#NUM!</v>
      </c>
      <c r="BI4543" t="e">
        <f>VLOOKUP(H4543,Sheet2!$A$1:$B$270,2,FALSE)</f>
        <v>#N/A</v>
      </c>
    </row>
    <row r="4544" spans="15:61">
      <c r="O4544" s="57"/>
      <c r="P4544" s="57"/>
      <c r="AP4544" s="57"/>
      <c r="BA4544" s="57"/>
      <c r="BF4544" s="6" t="e">
        <f t="shared" si="213"/>
        <v>#NUM!</v>
      </c>
      <c r="BG4544" t="e">
        <f t="shared" si="214"/>
        <v>#NUM!</v>
      </c>
      <c r="BH4544" t="e">
        <f t="shared" si="215"/>
        <v>#NUM!</v>
      </c>
      <c r="BI4544" t="e">
        <f>VLOOKUP(H4544,Sheet2!$A$1:$B$270,2,FALSE)</f>
        <v>#N/A</v>
      </c>
    </row>
    <row r="4545" spans="15:61">
      <c r="O4545" s="57"/>
      <c r="P4545" s="57"/>
      <c r="BF4545" s="6" t="e">
        <f t="shared" si="213"/>
        <v>#NUM!</v>
      </c>
      <c r="BG4545" t="e">
        <f t="shared" si="214"/>
        <v>#NUM!</v>
      </c>
      <c r="BH4545" t="e">
        <f t="shared" si="215"/>
        <v>#NUM!</v>
      </c>
      <c r="BI4545" t="e">
        <f>VLOOKUP(H4545,Sheet2!$A$1:$B$270,2,FALSE)</f>
        <v>#N/A</v>
      </c>
    </row>
    <row r="4546" spans="15:61">
      <c r="O4546" s="57"/>
      <c r="P4546" s="57"/>
      <c r="AO4546" s="57"/>
      <c r="BA4546" s="57"/>
      <c r="BF4546" s="6" t="e">
        <f t="shared" si="213"/>
        <v>#NUM!</v>
      </c>
      <c r="BG4546" t="e">
        <f t="shared" si="214"/>
        <v>#NUM!</v>
      </c>
      <c r="BH4546" t="e">
        <f t="shared" si="215"/>
        <v>#NUM!</v>
      </c>
      <c r="BI4546" t="e">
        <f>VLOOKUP(H4546,Sheet2!$A$1:$B$270,2,FALSE)</f>
        <v>#N/A</v>
      </c>
    </row>
    <row r="4547" spans="15:61">
      <c r="O4547" s="57"/>
      <c r="P4547" s="57"/>
      <c r="AO4547" s="57"/>
      <c r="BF4547" s="6" t="e">
        <f t="shared" si="213"/>
        <v>#NUM!</v>
      </c>
      <c r="BG4547" t="e">
        <f t="shared" si="214"/>
        <v>#NUM!</v>
      </c>
      <c r="BH4547" t="e">
        <f t="shared" si="215"/>
        <v>#NUM!</v>
      </c>
      <c r="BI4547" t="e">
        <f>VLOOKUP(H4547,Sheet2!$A$1:$B$270,2,FALSE)</f>
        <v>#N/A</v>
      </c>
    </row>
    <row r="4548" spans="15:61">
      <c r="O4548" s="57"/>
      <c r="P4548" s="57"/>
      <c r="BA4548" s="57"/>
      <c r="BF4548" s="6" t="e">
        <f t="shared" si="213"/>
        <v>#NUM!</v>
      </c>
      <c r="BG4548" t="e">
        <f t="shared" si="214"/>
        <v>#NUM!</v>
      </c>
      <c r="BH4548" t="e">
        <f t="shared" si="215"/>
        <v>#NUM!</v>
      </c>
      <c r="BI4548" t="e">
        <f>VLOOKUP(H4548,Sheet2!$A$1:$B$270,2,FALSE)</f>
        <v>#N/A</v>
      </c>
    </row>
    <row r="4549" spans="15:61">
      <c r="O4549" s="57"/>
      <c r="P4549" s="57"/>
      <c r="AO4549" s="57"/>
      <c r="AP4549" s="57"/>
      <c r="BA4549" s="57"/>
      <c r="BF4549" s="6" t="e">
        <f t="shared" si="213"/>
        <v>#NUM!</v>
      </c>
      <c r="BG4549" t="e">
        <f t="shared" si="214"/>
        <v>#NUM!</v>
      </c>
      <c r="BH4549" t="e">
        <f t="shared" si="215"/>
        <v>#NUM!</v>
      </c>
      <c r="BI4549" t="e">
        <f>VLOOKUP(H4549,Sheet2!$A$1:$B$270,2,FALSE)</f>
        <v>#N/A</v>
      </c>
    </row>
    <row r="4550" spans="15:61">
      <c r="O4550" s="57"/>
      <c r="P4550" s="57"/>
      <c r="BA4550" s="57"/>
      <c r="BF4550" s="6" t="e">
        <f t="shared" si="213"/>
        <v>#NUM!</v>
      </c>
      <c r="BG4550" t="e">
        <f t="shared" si="214"/>
        <v>#NUM!</v>
      </c>
      <c r="BH4550" t="e">
        <f t="shared" si="215"/>
        <v>#NUM!</v>
      </c>
      <c r="BI4550" t="e">
        <f>VLOOKUP(H4550,Sheet2!$A$1:$B$270,2,FALSE)</f>
        <v>#N/A</v>
      </c>
    </row>
    <row r="4551" spans="15:61">
      <c r="O4551" s="57"/>
      <c r="P4551" s="57"/>
      <c r="AP4551" s="57"/>
      <c r="BA4551" s="57"/>
      <c r="BF4551" s="6" t="e">
        <f t="shared" si="213"/>
        <v>#NUM!</v>
      </c>
      <c r="BG4551" t="e">
        <f t="shared" si="214"/>
        <v>#NUM!</v>
      </c>
      <c r="BH4551" t="e">
        <f t="shared" si="215"/>
        <v>#NUM!</v>
      </c>
      <c r="BI4551" t="e">
        <f>VLOOKUP(H4551,Sheet2!$A$1:$B$270,2,FALSE)</f>
        <v>#N/A</v>
      </c>
    </row>
    <row r="4552" spans="15:61">
      <c r="O4552" s="57"/>
      <c r="P4552" s="57"/>
      <c r="AP4552" s="57"/>
      <c r="BA4552" s="57"/>
      <c r="BF4552" s="6" t="e">
        <f t="shared" si="213"/>
        <v>#NUM!</v>
      </c>
      <c r="BG4552" t="e">
        <f t="shared" si="214"/>
        <v>#NUM!</v>
      </c>
      <c r="BH4552" t="e">
        <f t="shared" si="215"/>
        <v>#NUM!</v>
      </c>
      <c r="BI4552" t="e">
        <f>VLOOKUP(H4552,Sheet2!$A$1:$B$270,2,FALSE)</f>
        <v>#N/A</v>
      </c>
    </row>
    <row r="4553" spans="15:61">
      <c r="O4553" s="57"/>
      <c r="P4553" s="57"/>
      <c r="BF4553" s="6" t="e">
        <f t="shared" si="213"/>
        <v>#NUM!</v>
      </c>
      <c r="BG4553" t="e">
        <f t="shared" si="214"/>
        <v>#NUM!</v>
      </c>
      <c r="BH4553" t="e">
        <f t="shared" si="215"/>
        <v>#NUM!</v>
      </c>
      <c r="BI4553" t="e">
        <f>VLOOKUP(H4553,Sheet2!$A$1:$B$270,2,FALSE)</f>
        <v>#N/A</v>
      </c>
    </row>
    <row r="4554" spans="15:61">
      <c r="O4554" s="57"/>
      <c r="P4554" s="57"/>
      <c r="AO4554" s="57"/>
      <c r="BA4554" s="57"/>
      <c r="BF4554" s="6" t="e">
        <f t="shared" si="213"/>
        <v>#NUM!</v>
      </c>
      <c r="BG4554" t="e">
        <f t="shared" si="214"/>
        <v>#NUM!</v>
      </c>
      <c r="BH4554" t="e">
        <f t="shared" si="215"/>
        <v>#NUM!</v>
      </c>
      <c r="BI4554" t="e">
        <f>VLOOKUP(H4554,Sheet2!$A$1:$B$270,2,FALSE)</f>
        <v>#N/A</v>
      </c>
    </row>
    <row r="4555" spans="15:61">
      <c r="O4555" s="57"/>
      <c r="P4555" s="57"/>
      <c r="AP4555" s="57"/>
      <c r="BA4555" s="57"/>
      <c r="BF4555" s="6" t="e">
        <f t="shared" si="213"/>
        <v>#NUM!</v>
      </c>
      <c r="BG4555" t="e">
        <f t="shared" si="214"/>
        <v>#NUM!</v>
      </c>
      <c r="BH4555" t="e">
        <f t="shared" si="215"/>
        <v>#NUM!</v>
      </c>
      <c r="BI4555" t="e">
        <f>VLOOKUP(H4555,Sheet2!$A$1:$B$270,2,FALSE)</f>
        <v>#N/A</v>
      </c>
    </row>
    <row r="4556" spans="15:61">
      <c r="O4556" s="57"/>
      <c r="P4556" s="57"/>
      <c r="AO4556" s="57"/>
      <c r="AP4556" s="57"/>
      <c r="BA4556" s="57"/>
      <c r="BF4556" s="6" t="e">
        <f t="shared" si="213"/>
        <v>#NUM!</v>
      </c>
      <c r="BG4556" t="e">
        <f t="shared" si="214"/>
        <v>#NUM!</v>
      </c>
      <c r="BH4556" t="e">
        <f t="shared" si="215"/>
        <v>#NUM!</v>
      </c>
      <c r="BI4556" t="e">
        <f>VLOOKUP(H4556,Sheet2!$A$1:$B$270,2,FALSE)</f>
        <v>#N/A</v>
      </c>
    </row>
    <row r="4557" spans="15:61">
      <c r="O4557" s="57"/>
      <c r="P4557" s="57"/>
      <c r="AP4557" s="57"/>
      <c r="BA4557" s="57"/>
      <c r="BF4557" s="6" t="e">
        <f t="shared" si="213"/>
        <v>#NUM!</v>
      </c>
      <c r="BG4557" t="e">
        <f t="shared" si="214"/>
        <v>#NUM!</v>
      </c>
      <c r="BH4557" t="e">
        <f t="shared" si="215"/>
        <v>#NUM!</v>
      </c>
      <c r="BI4557" t="e">
        <f>VLOOKUP(H4557,Sheet2!$A$1:$B$270,2,FALSE)</f>
        <v>#N/A</v>
      </c>
    </row>
    <row r="4558" spans="15:61">
      <c r="O4558" s="57"/>
      <c r="P4558" s="57"/>
      <c r="AP4558" s="57"/>
      <c r="BA4558" s="57"/>
      <c r="BF4558" s="6" t="e">
        <f t="shared" si="213"/>
        <v>#NUM!</v>
      </c>
      <c r="BG4558" t="e">
        <f t="shared" si="214"/>
        <v>#NUM!</v>
      </c>
      <c r="BH4558" t="e">
        <f t="shared" si="215"/>
        <v>#NUM!</v>
      </c>
      <c r="BI4558" t="e">
        <f>VLOOKUP(H4558,Sheet2!$A$1:$B$270,2,FALSE)</f>
        <v>#N/A</v>
      </c>
    </row>
    <row r="4559" spans="15:61">
      <c r="O4559" s="57"/>
      <c r="P4559" s="57"/>
      <c r="AO4559" s="57"/>
      <c r="AP4559" s="57"/>
      <c r="BA4559" s="57"/>
      <c r="BF4559" s="6" t="e">
        <f t="shared" si="213"/>
        <v>#NUM!</v>
      </c>
      <c r="BG4559" t="e">
        <f t="shared" si="214"/>
        <v>#NUM!</v>
      </c>
      <c r="BH4559" t="e">
        <f t="shared" si="215"/>
        <v>#NUM!</v>
      </c>
      <c r="BI4559" t="e">
        <f>VLOOKUP(H4559,Sheet2!$A$1:$B$270,2,FALSE)</f>
        <v>#N/A</v>
      </c>
    </row>
    <row r="4560" spans="15:61">
      <c r="O4560" s="57"/>
      <c r="P4560" s="57"/>
      <c r="AP4560" s="57"/>
      <c r="BA4560" s="57"/>
      <c r="BF4560" s="6" t="e">
        <f t="shared" si="213"/>
        <v>#NUM!</v>
      </c>
      <c r="BG4560" t="e">
        <f t="shared" si="214"/>
        <v>#NUM!</v>
      </c>
      <c r="BH4560" t="e">
        <f t="shared" si="215"/>
        <v>#NUM!</v>
      </c>
      <c r="BI4560" t="e">
        <f>VLOOKUP(H4560,Sheet2!$A$1:$B$270,2,FALSE)</f>
        <v>#N/A</v>
      </c>
    </row>
    <row r="4561" spans="15:61">
      <c r="O4561" s="57"/>
      <c r="P4561" s="57"/>
      <c r="AO4561" s="57"/>
      <c r="AP4561" s="57"/>
      <c r="BA4561" s="57"/>
      <c r="BF4561" s="6" t="e">
        <f t="shared" si="213"/>
        <v>#NUM!</v>
      </c>
      <c r="BG4561" t="e">
        <f t="shared" si="214"/>
        <v>#NUM!</v>
      </c>
      <c r="BH4561" t="e">
        <f t="shared" si="215"/>
        <v>#NUM!</v>
      </c>
      <c r="BI4561" t="e">
        <f>VLOOKUP(H4561,Sheet2!$A$1:$B$270,2,FALSE)</f>
        <v>#N/A</v>
      </c>
    </row>
    <row r="4562" spans="15:61">
      <c r="O4562" s="57"/>
      <c r="P4562" s="57"/>
      <c r="AP4562" s="57"/>
      <c r="BA4562" s="57"/>
      <c r="BF4562" s="6" t="e">
        <f t="shared" si="213"/>
        <v>#NUM!</v>
      </c>
      <c r="BG4562" t="e">
        <f t="shared" si="214"/>
        <v>#NUM!</v>
      </c>
      <c r="BH4562" t="e">
        <f t="shared" si="215"/>
        <v>#NUM!</v>
      </c>
      <c r="BI4562" t="e">
        <f>VLOOKUP(H4562,Sheet2!$A$1:$B$270,2,FALSE)</f>
        <v>#N/A</v>
      </c>
    </row>
    <row r="4563" spans="15:61">
      <c r="O4563" s="57"/>
      <c r="P4563" s="57"/>
      <c r="AP4563" s="57"/>
      <c r="BA4563" s="57"/>
      <c r="BF4563" s="6" t="e">
        <f t="shared" si="213"/>
        <v>#NUM!</v>
      </c>
      <c r="BG4563" t="e">
        <f t="shared" si="214"/>
        <v>#NUM!</v>
      </c>
      <c r="BH4563" t="e">
        <f t="shared" si="215"/>
        <v>#NUM!</v>
      </c>
      <c r="BI4563" t="e">
        <f>VLOOKUP(H4563,Sheet2!$A$1:$B$270,2,FALSE)</f>
        <v>#N/A</v>
      </c>
    </row>
    <row r="4564" spans="15:61">
      <c r="O4564" s="57"/>
      <c r="P4564" s="57"/>
      <c r="AO4564" s="57"/>
      <c r="AP4564" s="57"/>
      <c r="BA4564" s="57"/>
      <c r="BF4564" s="6" t="e">
        <f t="shared" si="213"/>
        <v>#NUM!</v>
      </c>
      <c r="BG4564" t="e">
        <f t="shared" si="214"/>
        <v>#NUM!</v>
      </c>
      <c r="BH4564" t="e">
        <f t="shared" si="215"/>
        <v>#NUM!</v>
      </c>
      <c r="BI4564" t="e">
        <f>VLOOKUP(H4564,Sheet2!$A$1:$B$270,2,FALSE)</f>
        <v>#N/A</v>
      </c>
    </row>
    <row r="4565" spans="15:61">
      <c r="O4565" s="57"/>
      <c r="P4565" s="57"/>
      <c r="AO4565" s="57"/>
      <c r="AP4565" s="57"/>
      <c r="BA4565" s="57"/>
      <c r="BF4565" s="6" t="e">
        <f t="shared" si="213"/>
        <v>#NUM!</v>
      </c>
      <c r="BG4565" t="e">
        <f t="shared" si="214"/>
        <v>#NUM!</v>
      </c>
      <c r="BH4565" t="e">
        <f t="shared" si="215"/>
        <v>#NUM!</v>
      </c>
      <c r="BI4565" t="e">
        <f>VLOOKUP(H4565,Sheet2!$A$1:$B$270,2,FALSE)</f>
        <v>#N/A</v>
      </c>
    </row>
    <row r="4566" spans="15:61">
      <c r="O4566" s="57"/>
      <c r="P4566" s="57"/>
      <c r="AO4566" s="57"/>
      <c r="AP4566" s="57"/>
      <c r="BA4566" s="57"/>
      <c r="BF4566" s="6" t="e">
        <f t="shared" si="213"/>
        <v>#NUM!</v>
      </c>
      <c r="BG4566" t="e">
        <f t="shared" si="214"/>
        <v>#NUM!</v>
      </c>
      <c r="BH4566" t="e">
        <f t="shared" si="215"/>
        <v>#NUM!</v>
      </c>
      <c r="BI4566" t="e">
        <f>VLOOKUP(H4566,Sheet2!$A$1:$B$270,2,FALSE)</f>
        <v>#N/A</v>
      </c>
    </row>
    <row r="4567" spans="15:61">
      <c r="O4567" s="57"/>
      <c r="P4567" s="57"/>
      <c r="BF4567" s="6" t="e">
        <f t="shared" si="213"/>
        <v>#NUM!</v>
      </c>
      <c r="BG4567" t="e">
        <f t="shared" si="214"/>
        <v>#NUM!</v>
      </c>
      <c r="BH4567" t="e">
        <f t="shared" si="215"/>
        <v>#NUM!</v>
      </c>
      <c r="BI4567" t="e">
        <f>VLOOKUP(H4567,Sheet2!$A$1:$B$270,2,FALSE)</f>
        <v>#N/A</v>
      </c>
    </row>
    <row r="4568" spans="15:61">
      <c r="O4568" s="57"/>
      <c r="P4568" s="57"/>
      <c r="AP4568" s="57"/>
      <c r="BA4568" s="57"/>
      <c r="BF4568" s="6" t="e">
        <f t="shared" si="213"/>
        <v>#NUM!</v>
      </c>
      <c r="BG4568" t="e">
        <f t="shared" si="214"/>
        <v>#NUM!</v>
      </c>
      <c r="BH4568" t="e">
        <f t="shared" si="215"/>
        <v>#NUM!</v>
      </c>
      <c r="BI4568" t="e">
        <f>VLOOKUP(H4568,Sheet2!$A$1:$B$270,2,FALSE)</f>
        <v>#N/A</v>
      </c>
    </row>
    <row r="4569" spans="15:61">
      <c r="O4569" s="57"/>
      <c r="P4569" s="57"/>
      <c r="AP4569" s="57"/>
      <c r="BA4569" s="57"/>
      <c r="BF4569" s="6" t="e">
        <f t="shared" si="213"/>
        <v>#NUM!</v>
      </c>
      <c r="BG4569" t="e">
        <f t="shared" si="214"/>
        <v>#NUM!</v>
      </c>
      <c r="BH4569" t="e">
        <f t="shared" si="215"/>
        <v>#NUM!</v>
      </c>
      <c r="BI4569" t="e">
        <f>VLOOKUP(H4569,Sheet2!$A$1:$B$270,2,FALSE)</f>
        <v>#N/A</v>
      </c>
    </row>
    <row r="4570" spans="15:61">
      <c r="O4570" s="57"/>
      <c r="P4570" s="57"/>
      <c r="AP4570" s="57"/>
      <c r="BA4570" s="57"/>
      <c r="BF4570" s="6" t="e">
        <f t="shared" si="213"/>
        <v>#NUM!</v>
      </c>
      <c r="BG4570" t="e">
        <f t="shared" si="214"/>
        <v>#NUM!</v>
      </c>
      <c r="BH4570" t="e">
        <f t="shared" si="215"/>
        <v>#NUM!</v>
      </c>
      <c r="BI4570" t="e">
        <f>VLOOKUP(H4570,Sheet2!$A$1:$B$270,2,FALSE)</f>
        <v>#N/A</v>
      </c>
    </row>
    <row r="4571" spans="15:61">
      <c r="O4571" s="57"/>
      <c r="P4571" s="57"/>
      <c r="AP4571" s="57"/>
      <c r="BA4571" s="57"/>
      <c r="BF4571" s="6" t="e">
        <f t="shared" si="213"/>
        <v>#NUM!</v>
      </c>
      <c r="BG4571" t="e">
        <f t="shared" si="214"/>
        <v>#NUM!</v>
      </c>
      <c r="BH4571" t="e">
        <f t="shared" si="215"/>
        <v>#NUM!</v>
      </c>
      <c r="BI4571" t="e">
        <f>VLOOKUP(H4571,Sheet2!$A$1:$B$270,2,FALSE)</f>
        <v>#N/A</v>
      </c>
    </row>
    <row r="4572" spans="15:61">
      <c r="O4572" s="57"/>
      <c r="P4572" s="57"/>
      <c r="AP4572" s="57"/>
      <c r="BA4572" s="57"/>
      <c r="BF4572" s="6" t="e">
        <f t="shared" si="213"/>
        <v>#NUM!</v>
      </c>
      <c r="BG4572" t="e">
        <f t="shared" si="214"/>
        <v>#NUM!</v>
      </c>
      <c r="BH4572" t="e">
        <f t="shared" si="215"/>
        <v>#NUM!</v>
      </c>
      <c r="BI4572" t="e">
        <f>VLOOKUP(H4572,Sheet2!$A$1:$B$270,2,FALSE)</f>
        <v>#N/A</v>
      </c>
    </row>
    <row r="4573" spans="15:61">
      <c r="O4573" s="57"/>
      <c r="P4573" s="57"/>
      <c r="AP4573" s="57"/>
      <c r="BA4573" s="57"/>
      <c r="BF4573" s="6" t="e">
        <f t="shared" si="213"/>
        <v>#NUM!</v>
      </c>
      <c r="BG4573" t="e">
        <f t="shared" si="214"/>
        <v>#NUM!</v>
      </c>
      <c r="BH4573" t="e">
        <f t="shared" si="215"/>
        <v>#NUM!</v>
      </c>
      <c r="BI4573" t="e">
        <f>VLOOKUP(H4573,Sheet2!$A$1:$B$270,2,FALSE)</f>
        <v>#N/A</v>
      </c>
    </row>
    <row r="4574" spans="15:61">
      <c r="O4574" s="57"/>
      <c r="P4574" s="57"/>
      <c r="AP4574" s="57"/>
      <c r="BA4574" s="57"/>
      <c r="BF4574" s="6" t="e">
        <f t="shared" si="213"/>
        <v>#NUM!</v>
      </c>
      <c r="BG4574" t="e">
        <f t="shared" si="214"/>
        <v>#NUM!</v>
      </c>
      <c r="BH4574" t="e">
        <f t="shared" si="215"/>
        <v>#NUM!</v>
      </c>
      <c r="BI4574" t="e">
        <f>VLOOKUP(H4574,Sheet2!$A$1:$B$270,2,FALSE)</f>
        <v>#N/A</v>
      </c>
    </row>
    <row r="4575" spans="15:61">
      <c r="O4575" s="57"/>
      <c r="P4575" s="57"/>
      <c r="BF4575" s="6" t="e">
        <f t="shared" si="213"/>
        <v>#NUM!</v>
      </c>
      <c r="BG4575" t="e">
        <f t="shared" si="214"/>
        <v>#NUM!</v>
      </c>
      <c r="BH4575" t="e">
        <f t="shared" si="215"/>
        <v>#NUM!</v>
      </c>
      <c r="BI4575" t="e">
        <f>VLOOKUP(H4575,Sheet2!$A$1:$B$270,2,FALSE)</f>
        <v>#N/A</v>
      </c>
    </row>
    <row r="4576" spans="15:61">
      <c r="O4576" s="57"/>
      <c r="P4576" s="57"/>
      <c r="AP4576" s="57"/>
      <c r="BA4576" s="57"/>
      <c r="BF4576" s="6" t="e">
        <f t="shared" si="213"/>
        <v>#NUM!</v>
      </c>
      <c r="BG4576" t="e">
        <f t="shared" si="214"/>
        <v>#NUM!</v>
      </c>
      <c r="BH4576" t="e">
        <f t="shared" si="215"/>
        <v>#NUM!</v>
      </c>
      <c r="BI4576" t="e">
        <f>VLOOKUP(H4576,Sheet2!$A$1:$B$270,2,FALSE)</f>
        <v>#N/A</v>
      </c>
    </row>
    <row r="4577" spans="15:61">
      <c r="O4577" s="57"/>
      <c r="P4577" s="57"/>
      <c r="AO4577" s="57"/>
      <c r="AP4577" s="57"/>
      <c r="BA4577" s="57"/>
      <c r="BF4577" s="6" t="e">
        <f t="shared" si="213"/>
        <v>#NUM!</v>
      </c>
      <c r="BG4577" t="e">
        <f t="shared" si="214"/>
        <v>#NUM!</v>
      </c>
      <c r="BH4577" t="e">
        <f t="shared" si="215"/>
        <v>#NUM!</v>
      </c>
      <c r="BI4577" t="e">
        <f>VLOOKUP(H4577,Sheet2!$A$1:$B$270,2,FALSE)</f>
        <v>#N/A</v>
      </c>
    </row>
    <row r="4578" spans="15:61">
      <c r="O4578" s="57"/>
      <c r="P4578" s="57"/>
      <c r="AP4578" s="57"/>
      <c r="BA4578" s="57"/>
      <c r="BF4578" s="6" t="e">
        <f t="shared" si="213"/>
        <v>#NUM!</v>
      </c>
      <c r="BG4578" t="e">
        <f t="shared" si="214"/>
        <v>#NUM!</v>
      </c>
      <c r="BH4578" t="e">
        <f t="shared" si="215"/>
        <v>#NUM!</v>
      </c>
      <c r="BI4578" t="e">
        <f>VLOOKUP(H4578,Sheet2!$A$1:$B$270,2,FALSE)</f>
        <v>#N/A</v>
      </c>
    </row>
    <row r="4579" spans="15:61">
      <c r="O4579" s="57"/>
      <c r="P4579" s="57"/>
      <c r="AP4579" s="57"/>
      <c r="BA4579" s="57"/>
      <c r="BF4579" s="6" t="e">
        <f t="shared" si="213"/>
        <v>#NUM!</v>
      </c>
      <c r="BG4579" t="e">
        <f t="shared" si="214"/>
        <v>#NUM!</v>
      </c>
      <c r="BH4579" t="e">
        <f t="shared" si="215"/>
        <v>#NUM!</v>
      </c>
      <c r="BI4579" t="e">
        <f>VLOOKUP(H4579,Sheet2!$A$1:$B$270,2,FALSE)</f>
        <v>#N/A</v>
      </c>
    </row>
    <row r="4580" spans="15:61">
      <c r="O4580" s="57"/>
      <c r="P4580" s="57"/>
      <c r="AP4580" s="57"/>
      <c r="BA4580" s="57"/>
      <c r="BF4580" s="6" t="e">
        <f t="shared" si="213"/>
        <v>#NUM!</v>
      </c>
      <c r="BG4580" t="e">
        <f t="shared" si="214"/>
        <v>#NUM!</v>
      </c>
      <c r="BH4580" t="e">
        <f t="shared" si="215"/>
        <v>#NUM!</v>
      </c>
      <c r="BI4580" t="e">
        <f>VLOOKUP(H4580,Sheet2!$A$1:$B$270,2,FALSE)</f>
        <v>#N/A</v>
      </c>
    </row>
    <row r="4581" spans="15:61">
      <c r="O4581" s="57"/>
      <c r="P4581" s="57"/>
      <c r="AP4581" s="57"/>
      <c r="BA4581" s="57"/>
      <c r="BF4581" s="6" t="e">
        <f t="shared" si="213"/>
        <v>#NUM!</v>
      </c>
      <c r="BG4581" t="e">
        <f t="shared" si="214"/>
        <v>#NUM!</v>
      </c>
      <c r="BH4581" t="e">
        <f t="shared" si="215"/>
        <v>#NUM!</v>
      </c>
      <c r="BI4581" t="e">
        <f>VLOOKUP(H4581,Sheet2!$A$1:$B$270,2,FALSE)</f>
        <v>#N/A</v>
      </c>
    </row>
    <row r="4582" spans="15:61">
      <c r="O4582" s="57"/>
      <c r="P4582" s="57"/>
      <c r="AP4582" s="57"/>
      <c r="BA4582" s="57"/>
      <c r="BF4582" s="6" t="e">
        <f t="shared" si="213"/>
        <v>#NUM!</v>
      </c>
      <c r="BG4582" t="e">
        <f t="shared" si="214"/>
        <v>#NUM!</v>
      </c>
      <c r="BH4582" t="e">
        <f t="shared" si="215"/>
        <v>#NUM!</v>
      </c>
      <c r="BI4582" t="e">
        <f>VLOOKUP(H4582,Sheet2!$A$1:$B$270,2,FALSE)</f>
        <v>#N/A</v>
      </c>
    </row>
    <row r="4583" spans="15:61">
      <c r="O4583" s="57"/>
      <c r="P4583" s="57"/>
      <c r="AO4583" s="57"/>
      <c r="AP4583" s="57"/>
      <c r="BA4583" s="57"/>
      <c r="BF4583" s="6" t="e">
        <f t="shared" si="213"/>
        <v>#NUM!</v>
      </c>
      <c r="BG4583" t="e">
        <f t="shared" si="214"/>
        <v>#NUM!</v>
      </c>
      <c r="BH4583" t="e">
        <f t="shared" si="215"/>
        <v>#NUM!</v>
      </c>
      <c r="BI4583" t="e">
        <f>VLOOKUP(H4583,Sheet2!$A$1:$B$270,2,FALSE)</f>
        <v>#N/A</v>
      </c>
    </row>
    <row r="4584" spans="15:61">
      <c r="O4584" s="57"/>
      <c r="P4584" s="57"/>
      <c r="BF4584" s="6" t="e">
        <f t="shared" si="213"/>
        <v>#NUM!</v>
      </c>
      <c r="BG4584" t="e">
        <f t="shared" si="214"/>
        <v>#NUM!</v>
      </c>
      <c r="BH4584" t="e">
        <f t="shared" si="215"/>
        <v>#NUM!</v>
      </c>
      <c r="BI4584" t="e">
        <f>VLOOKUP(H4584,Sheet2!$A$1:$B$270,2,FALSE)</f>
        <v>#N/A</v>
      </c>
    </row>
    <row r="4585" spans="15:61">
      <c r="O4585" s="57"/>
      <c r="P4585" s="57"/>
      <c r="AP4585" s="57"/>
      <c r="BA4585" s="57"/>
      <c r="BF4585" s="6" t="e">
        <f t="shared" si="213"/>
        <v>#NUM!</v>
      </c>
      <c r="BG4585" t="e">
        <f t="shared" si="214"/>
        <v>#NUM!</v>
      </c>
      <c r="BH4585" t="e">
        <f t="shared" si="215"/>
        <v>#NUM!</v>
      </c>
      <c r="BI4585" t="e">
        <f>VLOOKUP(H4585,Sheet2!$A$1:$B$270,2,FALSE)</f>
        <v>#N/A</v>
      </c>
    </row>
    <row r="4586" spans="15:61">
      <c r="O4586" s="57"/>
      <c r="P4586" s="57"/>
      <c r="AP4586" s="57"/>
      <c r="BA4586" s="57"/>
      <c r="BF4586" s="6" t="e">
        <f t="shared" ref="BF4586:BF4649" si="216">DATE(BC4586,BD4586,BE4586)</f>
        <v>#NUM!</v>
      </c>
      <c r="BG4586" t="e">
        <f t="shared" ref="BG4586:BG4649" si="217">BF4586-BA4586</f>
        <v>#NUM!</v>
      </c>
      <c r="BH4586" t="e">
        <f t="shared" ref="BH4586:BH4649" si="218">IF(BG4586=1,"COMPLY",IF(BG4586&lt;1,"COMPLY","NOT COMPLY"))</f>
        <v>#NUM!</v>
      </c>
      <c r="BI4586" t="e">
        <f>VLOOKUP(H4586,Sheet2!$A$1:$B$270,2,FALSE)</f>
        <v>#N/A</v>
      </c>
    </row>
    <row r="4587" spans="15:61">
      <c r="O4587" s="57"/>
      <c r="P4587" s="57"/>
      <c r="AP4587" s="57"/>
      <c r="BA4587" s="57"/>
      <c r="BF4587" s="6" t="e">
        <f t="shared" si="216"/>
        <v>#NUM!</v>
      </c>
      <c r="BG4587" t="e">
        <f t="shared" si="217"/>
        <v>#NUM!</v>
      </c>
      <c r="BH4587" t="e">
        <f t="shared" si="218"/>
        <v>#NUM!</v>
      </c>
      <c r="BI4587" t="e">
        <f>VLOOKUP(H4587,Sheet2!$A$1:$B$270,2,FALSE)</f>
        <v>#N/A</v>
      </c>
    </row>
    <row r="4588" spans="15:61">
      <c r="O4588" s="57"/>
      <c r="P4588" s="57"/>
      <c r="BF4588" s="6" t="e">
        <f t="shared" si="216"/>
        <v>#NUM!</v>
      </c>
      <c r="BG4588" t="e">
        <f t="shared" si="217"/>
        <v>#NUM!</v>
      </c>
      <c r="BH4588" t="e">
        <f t="shared" si="218"/>
        <v>#NUM!</v>
      </c>
      <c r="BI4588" t="e">
        <f>VLOOKUP(H4588,Sheet2!$A$1:$B$270,2,FALSE)</f>
        <v>#N/A</v>
      </c>
    </row>
    <row r="4589" spans="15:61">
      <c r="O4589" s="57"/>
      <c r="P4589" s="57"/>
      <c r="AP4589" s="57"/>
      <c r="BA4589" s="57"/>
      <c r="BF4589" s="6" t="e">
        <f t="shared" si="216"/>
        <v>#NUM!</v>
      </c>
      <c r="BG4589" t="e">
        <f t="shared" si="217"/>
        <v>#NUM!</v>
      </c>
      <c r="BH4589" t="e">
        <f t="shared" si="218"/>
        <v>#NUM!</v>
      </c>
      <c r="BI4589" t="e">
        <f>VLOOKUP(H4589,Sheet2!$A$1:$B$270,2,FALSE)</f>
        <v>#N/A</v>
      </c>
    </row>
    <row r="4590" spans="15:61">
      <c r="O4590" s="57"/>
      <c r="P4590" s="57"/>
      <c r="AP4590" s="57"/>
      <c r="BA4590" s="57"/>
      <c r="BF4590" s="6" t="e">
        <f t="shared" si="216"/>
        <v>#NUM!</v>
      </c>
      <c r="BG4590" t="e">
        <f t="shared" si="217"/>
        <v>#NUM!</v>
      </c>
      <c r="BH4590" t="e">
        <f t="shared" si="218"/>
        <v>#NUM!</v>
      </c>
      <c r="BI4590" t="e">
        <f>VLOOKUP(H4590,Sheet2!$A$1:$B$270,2,FALSE)</f>
        <v>#N/A</v>
      </c>
    </row>
    <row r="4591" spans="15:61">
      <c r="O4591" s="57"/>
      <c r="P4591" s="57"/>
      <c r="AP4591" s="57"/>
      <c r="BA4591" s="57"/>
      <c r="BF4591" s="6" t="e">
        <f t="shared" si="216"/>
        <v>#NUM!</v>
      </c>
      <c r="BG4591" t="e">
        <f t="shared" si="217"/>
        <v>#NUM!</v>
      </c>
      <c r="BH4591" t="e">
        <f t="shared" si="218"/>
        <v>#NUM!</v>
      </c>
      <c r="BI4591" t="e">
        <f>VLOOKUP(H4591,Sheet2!$A$1:$B$270,2,FALSE)</f>
        <v>#N/A</v>
      </c>
    </row>
    <row r="4592" spans="15:61">
      <c r="O4592" s="57"/>
      <c r="P4592" s="57"/>
      <c r="AO4592" s="57"/>
      <c r="AP4592" s="57"/>
      <c r="BA4592" s="57"/>
      <c r="BF4592" s="6" t="e">
        <f t="shared" si="216"/>
        <v>#NUM!</v>
      </c>
      <c r="BG4592" t="e">
        <f t="shared" si="217"/>
        <v>#NUM!</v>
      </c>
      <c r="BH4592" t="e">
        <f t="shared" si="218"/>
        <v>#NUM!</v>
      </c>
      <c r="BI4592" t="e">
        <f>VLOOKUP(H4592,Sheet2!$A$1:$B$270,2,FALSE)</f>
        <v>#N/A</v>
      </c>
    </row>
    <row r="4593" spans="15:61">
      <c r="O4593" s="57"/>
      <c r="P4593" s="57"/>
      <c r="AP4593" s="57"/>
      <c r="BA4593" s="57"/>
      <c r="BF4593" s="6" t="e">
        <f t="shared" si="216"/>
        <v>#NUM!</v>
      </c>
      <c r="BG4593" t="e">
        <f t="shared" si="217"/>
        <v>#NUM!</v>
      </c>
      <c r="BH4593" t="e">
        <f t="shared" si="218"/>
        <v>#NUM!</v>
      </c>
      <c r="BI4593" t="e">
        <f>VLOOKUP(H4593,Sheet2!$A$1:$B$270,2,FALSE)</f>
        <v>#N/A</v>
      </c>
    </row>
    <row r="4594" spans="15:61">
      <c r="O4594" s="57"/>
      <c r="P4594" s="57"/>
      <c r="AP4594" s="57"/>
      <c r="BA4594" s="57"/>
      <c r="BF4594" s="6" t="e">
        <f t="shared" si="216"/>
        <v>#NUM!</v>
      </c>
      <c r="BG4594" t="e">
        <f t="shared" si="217"/>
        <v>#NUM!</v>
      </c>
      <c r="BH4594" t="e">
        <f t="shared" si="218"/>
        <v>#NUM!</v>
      </c>
      <c r="BI4594" t="e">
        <f>VLOOKUP(H4594,Sheet2!$A$1:$B$270,2,FALSE)</f>
        <v>#N/A</v>
      </c>
    </row>
    <row r="4595" spans="15:61">
      <c r="O4595" s="57"/>
      <c r="P4595" s="57"/>
      <c r="AP4595" s="57"/>
      <c r="BA4595" s="57"/>
      <c r="BF4595" s="6" t="e">
        <f t="shared" si="216"/>
        <v>#NUM!</v>
      </c>
      <c r="BG4595" t="e">
        <f t="shared" si="217"/>
        <v>#NUM!</v>
      </c>
      <c r="BH4595" t="e">
        <f t="shared" si="218"/>
        <v>#NUM!</v>
      </c>
      <c r="BI4595" t="e">
        <f>VLOOKUP(H4595,Sheet2!$A$1:$B$270,2,FALSE)</f>
        <v>#N/A</v>
      </c>
    </row>
    <row r="4596" spans="15:61">
      <c r="O4596" s="57"/>
      <c r="P4596" s="57"/>
      <c r="AO4596" s="57"/>
      <c r="AP4596" s="57"/>
      <c r="BA4596" s="57"/>
      <c r="BF4596" s="6" t="e">
        <f t="shared" si="216"/>
        <v>#NUM!</v>
      </c>
      <c r="BG4596" t="e">
        <f t="shared" si="217"/>
        <v>#NUM!</v>
      </c>
      <c r="BH4596" t="e">
        <f t="shared" si="218"/>
        <v>#NUM!</v>
      </c>
      <c r="BI4596" t="e">
        <f>VLOOKUP(H4596,Sheet2!$A$1:$B$270,2,FALSE)</f>
        <v>#N/A</v>
      </c>
    </row>
    <row r="4597" spans="15:61">
      <c r="O4597" s="57"/>
      <c r="P4597" s="57"/>
      <c r="AO4597" s="57"/>
      <c r="BA4597" s="57"/>
      <c r="BF4597" s="6" t="e">
        <f t="shared" si="216"/>
        <v>#NUM!</v>
      </c>
      <c r="BG4597" t="e">
        <f t="shared" si="217"/>
        <v>#NUM!</v>
      </c>
      <c r="BH4597" t="e">
        <f t="shared" si="218"/>
        <v>#NUM!</v>
      </c>
      <c r="BI4597" t="e">
        <f>VLOOKUP(H4597,Sheet2!$A$1:$B$270,2,FALSE)</f>
        <v>#N/A</v>
      </c>
    </row>
    <row r="4598" spans="15:61">
      <c r="O4598" s="57"/>
      <c r="P4598" s="57"/>
      <c r="AP4598" s="57"/>
      <c r="BA4598" s="57"/>
      <c r="BF4598" s="6" t="e">
        <f t="shared" si="216"/>
        <v>#NUM!</v>
      </c>
      <c r="BG4598" t="e">
        <f t="shared" si="217"/>
        <v>#NUM!</v>
      </c>
      <c r="BH4598" t="e">
        <f t="shared" si="218"/>
        <v>#NUM!</v>
      </c>
      <c r="BI4598" t="e">
        <f>VLOOKUP(H4598,Sheet2!$A$1:$B$270,2,FALSE)</f>
        <v>#N/A</v>
      </c>
    </row>
    <row r="4599" spans="15:61">
      <c r="O4599" s="57"/>
      <c r="P4599" s="57"/>
      <c r="BA4599" s="57"/>
      <c r="BF4599" s="6" t="e">
        <f t="shared" si="216"/>
        <v>#NUM!</v>
      </c>
      <c r="BG4599" t="e">
        <f t="shared" si="217"/>
        <v>#NUM!</v>
      </c>
      <c r="BH4599" t="e">
        <f t="shared" si="218"/>
        <v>#NUM!</v>
      </c>
      <c r="BI4599" t="e">
        <f>VLOOKUP(H4599,Sheet2!$A$1:$B$270,2,FALSE)</f>
        <v>#N/A</v>
      </c>
    </row>
    <row r="4600" spans="15:61">
      <c r="O4600" s="57"/>
      <c r="P4600" s="57"/>
      <c r="AO4600" s="57"/>
      <c r="AP4600" s="57"/>
      <c r="BA4600" s="57"/>
      <c r="BF4600" s="6" t="e">
        <f t="shared" si="216"/>
        <v>#NUM!</v>
      </c>
      <c r="BG4600" t="e">
        <f t="shared" si="217"/>
        <v>#NUM!</v>
      </c>
      <c r="BH4600" t="e">
        <f t="shared" si="218"/>
        <v>#NUM!</v>
      </c>
      <c r="BI4600" t="e">
        <f>VLOOKUP(H4600,Sheet2!$A$1:$B$270,2,FALSE)</f>
        <v>#N/A</v>
      </c>
    </row>
    <row r="4601" spans="15:61">
      <c r="O4601" s="57"/>
      <c r="P4601" s="57"/>
      <c r="AP4601" s="57"/>
      <c r="BA4601" s="57"/>
      <c r="BF4601" s="6" t="e">
        <f t="shared" si="216"/>
        <v>#NUM!</v>
      </c>
      <c r="BG4601" t="e">
        <f t="shared" si="217"/>
        <v>#NUM!</v>
      </c>
      <c r="BH4601" t="e">
        <f t="shared" si="218"/>
        <v>#NUM!</v>
      </c>
      <c r="BI4601" t="e">
        <f>VLOOKUP(H4601,Sheet2!$A$1:$B$270,2,FALSE)</f>
        <v>#N/A</v>
      </c>
    </row>
    <row r="4602" spans="15:61">
      <c r="O4602" s="57"/>
      <c r="P4602" s="57"/>
      <c r="AP4602" s="57"/>
      <c r="BA4602" s="57"/>
      <c r="BF4602" s="6" t="e">
        <f t="shared" si="216"/>
        <v>#NUM!</v>
      </c>
      <c r="BG4602" t="e">
        <f t="shared" si="217"/>
        <v>#NUM!</v>
      </c>
      <c r="BH4602" t="e">
        <f t="shared" si="218"/>
        <v>#NUM!</v>
      </c>
      <c r="BI4602" t="e">
        <f>VLOOKUP(H4602,Sheet2!$A$1:$B$270,2,FALSE)</f>
        <v>#N/A</v>
      </c>
    </row>
    <row r="4603" spans="15:61">
      <c r="O4603" s="57"/>
      <c r="P4603" s="57"/>
      <c r="AP4603" s="57"/>
      <c r="BA4603" s="57"/>
      <c r="BF4603" s="6" t="e">
        <f t="shared" si="216"/>
        <v>#NUM!</v>
      </c>
      <c r="BG4603" t="e">
        <f t="shared" si="217"/>
        <v>#NUM!</v>
      </c>
      <c r="BH4603" t="e">
        <f t="shared" si="218"/>
        <v>#NUM!</v>
      </c>
      <c r="BI4603" t="e">
        <f>VLOOKUP(H4603,Sheet2!$A$1:$B$270,2,FALSE)</f>
        <v>#N/A</v>
      </c>
    </row>
    <row r="4604" spans="15:61">
      <c r="O4604" s="57"/>
      <c r="P4604" s="57"/>
      <c r="AP4604" s="57"/>
      <c r="BA4604" s="57"/>
      <c r="BF4604" s="6" t="e">
        <f t="shared" si="216"/>
        <v>#NUM!</v>
      </c>
      <c r="BG4604" t="e">
        <f t="shared" si="217"/>
        <v>#NUM!</v>
      </c>
      <c r="BH4604" t="e">
        <f t="shared" si="218"/>
        <v>#NUM!</v>
      </c>
      <c r="BI4604" t="e">
        <f>VLOOKUP(H4604,Sheet2!$A$1:$B$270,2,FALSE)</f>
        <v>#N/A</v>
      </c>
    </row>
    <row r="4605" spans="15:61">
      <c r="O4605" s="57"/>
      <c r="P4605" s="57"/>
      <c r="AP4605" s="57"/>
      <c r="BA4605" s="57"/>
      <c r="BF4605" s="6" t="e">
        <f t="shared" si="216"/>
        <v>#NUM!</v>
      </c>
      <c r="BG4605" t="e">
        <f t="shared" si="217"/>
        <v>#NUM!</v>
      </c>
      <c r="BH4605" t="e">
        <f t="shared" si="218"/>
        <v>#NUM!</v>
      </c>
      <c r="BI4605" t="e">
        <f>VLOOKUP(H4605,Sheet2!$A$1:$B$270,2,FALSE)</f>
        <v>#N/A</v>
      </c>
    </row>
    <row r="4606" spans="15:61">
      <c r="O4606" s="57"/>
      <c r="P4606" s="57"/>
      <c r="AP4606" s="57"/>
      <c r="BA4606" s="57"/>
      <c r="BF4606" s="6" t="e">
        <f t="shared" si="216"/>
        <v>#NUM!</v>
      </c>
      <c r="BG4606" t="e">
        <f t="shared" si="217"/>
        <v>#NUM!</v>
      </c>
      <c r="BH4606" t="e">
        <f t="shared" si="218"/>
        <v>#NUM!</v>
      </c>
      <c r="BI4606" t="e">
        <f>VLOOKUP(H4606,Sheet2!$A$1:$B$270,2,FALSE)</f>
        <v>#N/A</v>
      </c>
    </row>
    <row r="4607" spans="15:61">
      <c r="O4607" s="57"/>
      <c r="P4607" s="57"/>
      <c r="AO4607" s="57"/>
      <c r="AP4607" s="57"/>
      <c r="BA4607" s="57"/>
      <c r="BF4607" s="6" t="e">
        <f t="shared" si="216"/>
        <v>#NUM!</v>
      </c>
      <c r="BG4607" t="e">
        <f t="shared" si="217"/>
        <v>#NUM!</v>
      </c>
      <c r="BH4607" t="e">
        <f t="shared" si="218"/>
        <v>#NUM!</v>
      </c>
      <c r="BI4607" t="e">
        <f>VLOOKUP(H4607,Sheet2!$A$1:$B$270,2,FALSE)</f>
        <v>#N/A</v>
      </c>
    </row>
    <row r="4608" spans="15:61">
      <c r="O4608" s="57"/>
      <c r="P4608" s="57"/>
      <c r="AO4608" s="57"/>
      <c r="BA4608" s="57"/>
      <c r="BF4608" s="6" t="e">
        <f t="shared" si="216"/>
        <v>#NUM!</v>
      </c>
      <c r="BG4608" t="e">
        <f t="shared" si="217"/>
        <v>#NUM!</v>
      </c>
      <c r="BH4608" t="e">
        <f t="shared" si="218"/>
        <v>#NUM!</v>
      </c>
      <c r="BI4608" t="e">
        <f>VLOOKUP(H4608,Sheet2!$A$1:$B$270,2,FALSE)</f>
        <v>#N/A</v>
      </c>
    </row>
    <row r="4609" spans="15:61">
      <c r="O4609" s="57"/>
      <c r="P4609" s="57"/>
      <c r="AP4609" s="57"/>
      <c r="BA4609" s="57"/>
      <c r="BF4609" s="6" t="e">
        <f t="shared" si="216"/>
        <v>#NUM!</v>
      </c>
      <c r="BG4609" t="e">
        <f t="shared" si="217"/>
        <v>#NUM!</v>
      </c>
      <c r="BH4609" t="e">
        <f t="shared" si="218"/>
        <v>#NUM!</v>
      </c>
      <c r="BI4609" t="e">
        <f>VLOOKUP(H4609,Sheet2!$A$1:$B$270,2,FALSE)</f>
        <v>#N/A</v>
      </c>
    </row>
    <row r="4610" spans="15:61">
      <c r="O4610" s="57"/>
      <c r="P4610" s="57"/>
      <c r="AP4610" s="57"/>
      <c r="BA4610" s="57"/>
      <c r="BF4610" s="6" t="e">
        <f t="shared" si="216"/>
        <v>#NUM!</v>
      </c>
      <c r="BG4610" t="e">
        <f t="shared" si="217"/>
        <v>#NUM!</v>
      </c>
      <c r="BH4610" t="e">
        <f t="shared" si="218"/>
        <v>#NUM!</v>
      </c>
      <c r="BI4610" t="e">
        <f>VLOOKUP(H4610,Sheet2!$A$1:$B$270,2,FALSE)</f>
        <v>#N/A</v>
      </c>
    </row>
    <row r="4611" spans="15:61">
      <c r="O4611" s="57"/>
      <c r="P4611" s="57"/>
      <c r="AO4611" s="57"/>
      <c r="BA4611" s="57"/>
      <c r="BF4611" s="6" t="e">
        <f t="shared" si="216"/>
        <v>#NUM!</v>
      </c>
      <c r="BG4611" t="e">
        <f t="shared" si="217"/>
        <v>#NUM!</v>
      </c>
      <c r="BH4611" t="e">
        <f t="shared" si="218"/>
        <v>#NUM!</v>
      </c>
      <c r="BI4611" t="e">
        <f>VLOOKUP(H4611,Sheet2!$A$1:$B$270,2,FALSE)</f>
        <v>#N/A</v>
      </c>
    </row>
    <row r="4612" spans="15:61">
      <c r="O4612" s="57"/>
      <c r="P4612" s="57"/>
      <c r="AO4612" s="57"/>
      <c r="AP4612" s="57"/>
      <c r="BA4612" s="57"/>
      <c r="BF4612" s="6" t="e">
        <f t="shared" si="216"/>
        <v>#NUM!</v>
      </c>
      <c r="BG4612" t="e">
        <f t="shared" si="217"/>
        <v>#NUM!</v>
      </c>
      <c r="BH4612" t="e">
        <f t="shared" si="218"/>
        <v>#NUM!</v>
      </c>
      <c r="BI4612" t="e">
        <f>VLOOKUP(H4612,Sheet2!$A$1:$B$270,2,FALSE)</f>
        <v>#N/A</v>
      </c>
    </row>
    <row r="4613" spans="15:61">
      <c r="O4613" s="57"/>
      <c r="P4613" s="57"/>
      <c r="AO4613" s="57"/>
      <c r="AP4613" s="57"/>
      <c r="BA4613" s="57"/>
      <c r="BF4613" s="6" t="e">
        <f t="shared" si="216"/>
        <v>#NUM!</v>
      </c>
      <c r="BG4613" t="e">
        <f t="shared" si="217"/>
        <v>#NUM!</v>
      </c>
      <c r="BH4613" t="e">
        <f t="shared" si="218"/>
        <v>#NUM!</v>
      </c>
      <c r="BI4613" t="e">
        <f>VLOOKUP(H4613,Sheet2!$A$1:$B$270,2,FALSE)</f>
        <v>#N/A</v>
      </c>
    </row>
    <row r="4614" spans="15:61">
      <c r="O4614" s="57"/>
      <c r="P4614" s="57"/>
      <c r="AP4614" s="57"/>
      <c r="BA4614" s="57"/>
      <c r="BF4614" s="6" t="e">
        <f t="shared" si="216"/>
        <v>#NUM!</v>
      </c>
      <c r="BG4614" t="e">
        <f t="shared" si="217"/>
        <v>#NUM!</v>
      </c>
      <c r="BH4614" t="e">
        <f t="shared" si="218"/>
        <v>#NUM!</v>
      </c>
      <c r="BI4614" t="e">
        <f>VLOOKUP(H4614,Sheet2!$A$1:$B$270,2,FALSE)</f>
        <v>#N/A</v>
      </c>
    </row>
    <row r="4615" spans="15:61">
      <c r="O4615" s="57"/>
      <c r="P4615" s="57"/>
      <c r="AO4615" s="57"/>
      <c r="AP4615" s="57"/>
      <c r="BA4615" s="57"/>
      <c r="BF4615" s="6" t="e">
        <f t="shared" si="216"/>
        <v>#NUM!</v>
      </c>
      <c r="BG4615" t="e">
        <f t="shared" si="217"/>
        <v>#NUM!</v>
      </c>
      <c r="BH4615" t="e">
        <f t="shared" si="218"/>
        <v>#NUM!</v>
      </c>
      <c r="BI4615" t="e">
        <f>VLOOKUP(H4615,Sheet2!$A$1:$B$270,2,FALSE)</f>
        <v>#N/A</v>
      </c>
    </row>
    <row r="4616" spans="15:61">
      <c r="O4616" s="57"/>
      <c r="P4616" s="57"/>
      <c r="AP4616" s="57"/>
      <c r="BA4616" s="57"/>
      <c r="BF4616" s="6" t="e">
        <f t="shared" si="216"/>
        <v>#NUM!</v>
      </c>
      <c r="BG4616" t="e">
        <f t="shared" si="217"/>
        <v>#NUM!</v>
      </c>
      <c r="BH4616" t="e">
        <f t="shared" si="218"/>
        <v>#NUM!</v>
      </c>
      <c r="BI4616" t="e">
        <f>VLOOKUP(H4616,Sheet2!$A$1:$B$270,2,FALSE)</f>
        <v>#N/A</v>
      </c>
    </row>
    <row r="4617" spans="15:61">
      <c r="O4617" s="57"/>
      <c r="P4617" s="57"/>
      <c r="AP4617" s="57"/>
      <c r="BA4617" s="57"/>
      <c r="BF4617" s="6" t="e">
        <f t="shared" si="216"/>
        <v>#NUM!</v>
      </c>
      <c r="BG4617" t="e">
        <f t="shared" si="217"/>
        <v>#NUM!</v>
      </c>
      <c r="BH4617" t="e">
        <f t="shared" si="218"/>
        <v>#NUM!</v>
      </c>
      <c r="BI4617" t="e">
        <f>VLOOKUP(H4617,Sheet2!$A$1:$B$270,2,FALSE)</f>
        <v>#N/A</v>
      </c>
    </row>
    <row r="4618" spans="15:61">
      <c r="O4618" s="57"/>
      <c r="P4618" s="57"/>
      <c r="AO4618" s="57"/>
      <c r="AP4618" s="57"/>
      <c r="BA4618" s="57"/>
      <c r="BF4618" s="6" t="e">
        <f t="shared" si="216"/>
        <v>#NUM!</v>
      </c>
      <c r="BG4618" t="e">
        <f t="shared" si="217"/>
        <v>#NUM!</v>
      </c>
      <c r="BH4618" t="e">
        <f t="shared" si="218"/>
        <v>#NUM!</v>
      </c>
      <c r="BI4618" t="e">
        <f>VLOOKUP(H4618,Sheet2!$A$1:$B$270,2,FALSE)</f>
        <v>#N/A</v>
      </c>
    </row>
    <row r="4619" spans="15:61">
      <c r="O4619" s="57"/>
      <c r="P4619" s="57"/>
      <c r="AP4619" s="57"/>
      <c r="BA4619" s="57"/>
      <c r="BF4619" s="6" t="e">
        <f t="shared" si="216"/>
        <v>#NUM!</v>
      </c>
      <c r="BG4619" t="e">
        <f t="shared" si="217"/>
        <v>#NUM!</v>
      </c>
      <c r="BH4619" t="e">
        <f t="shared" si="218"/>
        <v>#NUM!</v>
      </c>
      <c r="BI4619" t="e">
        <f>VLOOKUP(H4619,Sheet2!$A$1:$B$270,2,FALSE)</f>
        <v>#N/A</v>
      </c>
    </row>
    <row r="4620" spans="15:61">
      <c r="O4620" s="57"/>
      <c r="P4620" s="57"/>
      <c r="AO4620" s="57"/>
      <c r="AP4620" s="57"/>
      <c r="BA4620" s="57"/>
      <c r="BF4620" s="6" t="e">
        <f t="shared" si="216"/>
        <v>#NUM!</v>
      </c>
      <c r="BG4620" t="e">
        <f t="shared" si="217"/>
        <v>#NUM!</v>
      </c>
      <c r="BH4620" t="e">
        <f t="shared" si="218"/>
        <v>#NUM!</v>
      </c>
      <c r="BI4620" t="e">
        <f>VLOOKUP(H4620,Sheet2!$A$1:$B$270,2,FALSE)</f>
        <v>#N/A</v>
      </c>
    </row>
    <row r="4621" spans="15:61">
      <c r="O4621" s="57"/>
      <c r="P4621" s="57"/>
      <c r="AP4621" s="57"/>
      <c r="BA4621" s="57"/>
      <c r="BF4621" s="6" t="e">
        <f t="shared" si="216"/>
        <v>#NUM!</v>
      </c>
      <c r="BG4621" t="e">
        <f t="shared" si="217"/>
        <v>#NUM!</v>
      </c>
      <c r="BH4621" t="e">
        <f t="shared" si="218"/>
        <v>#NUM!</v>
      </c>
      <c r="BI4621" t="e">
        <f>VLOOKUP(H4621,Sheet2!$A$1:$B$270,2,FALSE)</f>
        <v>#N/A</v>
      </c>
    </row>
    <row r="4622" spans="15:61">
      <c r="O4622" s="57"/>
      <c r="P4622" s="57"/>
      <c r="AP4622" s="57"/>
      <c r="BA4622" s="57"/>
      <c r="BF4622" s="6" t="e">
        <f t="shared" si="216"/>
        <v>#NUM!</v>
      </c>
      <c r="BG4622" t="e">
        <f t="shared" si="217"/>
        <v>#NUM!</v>
      </c>
      <c r="BH4622" t="e">
        <f t="shared" si="218"/>
        <v>#NUM!</v>
      </c>
      <c r="BI4622" t="e">
        <f>VLOOKUP(H4622,Sheet2!$A$1:$B$270,2,FALSE)</f>
        <v>#N/A</v>
      </c>
    </row>
    <row r="4623" spans="15:61">
      <c r="O4623" s="57"/>
      <c r="P4623" s="57"/>
      <c r="AO4623" s="57"/>
      <c r="AP4623" s="57"/>
      <c r="BA4623" s="57"/>
      <c r="BF4623" s="6" t="e">
        <f t="shared" si="216"/>
        <v>#NUM!</v>
      </c>
      <c r="BG4623" t="e">
        <f t="shared" si="217"/>
        <v>#NUM!</v>
      </c>
      <c r="BH4623" t="e">
        <f t="shared" si="218"/>
        <v>#NUM!</v>
      </c>
      <c r="BI4623" t="e">
        <f>VLOOKUP(H4623,Sheet2!$A$1:$B$270,2,FALSE)</f>
        <v>#N/A</v>
      </c>
    </row>
    <row r="4624" spans="15:61">
      <c r="O4624" s="57"/>
      <c r="P4624" s="57"/>
      <c r="AP4624" s="57"/>
      <c r="BA4624" s="57"/>
      <c r="BF4624" s="6" t="e">
        <f t="shared" si="216"/>
        <v>#NUM!</v>
      </c>
      <c r="BG4624" t="e">
        <f t="shared" si="217"/>
        <v>#NUM!</v>
      </c>
      <c r="BH4624" t="e">
        <f t="shared" si="218"/>
        <v>#NUM!</v>
      </c>
      <c r="BI4624" t="e">
        <f>VLOOKUP(H4624,Sheet2!$A$1:$B$270,2,FALSE)</f>
        <v>#N/A</v>
      </c>
    </row>
    <row r="4625" spans="15:61">
      <c r="O4625" s="57"/>
      <c r="P4625" s="57"/>
      <c r="AP4625" s="57"/>
      <c r="BA4625" s="57"/>
      <c r="BF4625" s="6" t="e">
        <f t="shared" si="216"/>
        <v>#NUM!</v>
      </c>
      <c r="BG4625" t="e">
        <f t="shared" si="217"/>
        <v>#NUM!</v>
      </c>
      <c r="BH4625" t="e">
        <f t="shared" si="218"/>
        <v>#NUM!</v>
      </c>
      <c r="BI4625" t="e">
        <f>VLOOKUP(H4625,Sheet2!$A$1:$B$270,2,FALSE)</f>
        <v>#N/A</v>
      </c>
    </row>
    <row r="4626" spans="15:61">
      <c r="O4626" s="57"/>
      <c r="P4626" s="57"/>
      <c r="AO4626" s="57"/>
      <c r="AP4626" s="57"/>
      <c r="BA4626" s="57"/>
      <c r="BF4626" s="6" t="e">
        <f t="shared" si="216"/>
        <v>#NUM!</v>
      </c>
      <c r="BG4626" t="e">
        <f t="shared" si="217"/>
        <v>#NUM!</v>
      </c>
      <c r="BH4626" t="e">
        <f t="shared" si="218"/>
        <v>#NUM!</v>
      </c>
      <c r="BI4626" t="e">
        <f>VLOOKUP(H4626,Sheet2!$A$1:$B$270,2,FALSE)</f>
        <v>#N/A</v>
      </c>
    </row>
    <row r="4627" spans="15:61">
      <c r="O4627" s="57"/>
      <c r="P4627" s="57"/>
      <c r="AO4627" s="57"/>
      <c r="AP4627" s="57"/>
      <c r="BA4627" s="57"/>
      <c r="BF4627" s="6" t="e">
        <f t="shared" si="216"/>
        <v>#NUM!</v>
      </c>
      <c r="BG4627" t="e">
        <f t="shared" si="217"/>
        <v>#NUM!</v>
      </c>
      <c r="BH4627" t="e">
        <f t="shared" si="218"/>
        <v>#NUM!</v>
      </c>
      <c r="BI4627" t="e">
        <f>VLOOKUP(H4627,Sheet2!$A$1:$B$270,2,FALSE)</f>
        <v>#N/A</v>
      </c>
    </row>
    <row r="4628" spans="15:61">
      <c r="O4628" s="57"/>
      <c r="P4628" s="57"/>
      <c r="AP4628" s="57"/>
      <c r="BA4628" s="57"/>
      <c r="BF4628" s="6" t="e">
        <f t="shared" si="216"/>
        <v>#NUM!</v>
      </c>
      <c r="BG4628" t="e">
        <f t="shared" si="217"/>
        <v>#NUM!</v>
      </c>
      <c r="BH4628" t="e">
        <f t="shared" si="218"/>
        <v>#NUM!</v>
      </c>
      <c r="BI4628" t="e">
        <f>VLOOKUP(H4628,Sheet2!$A$1:$B$270,2,FALSE)</f>
        <v>#N/A</v>
      </c>
    </row>
    <row r="4629" spans="15:61">
      <c r="O4629" s="57"/>
      <c r="P4629" s="57"/>
      <c r="AP4629" s="57"/>
      <c r="BA4629" s="57"/>
      <c r="BF4629" s="6" t="e">
        <f t="shared" si="216"/>
        <v>#NUM!</v>
      </c>
      <c r="BG4629" t="e">
        <f t="shared" si="217"/>
        <v>#NUM!</v>
      </c>
      <c r="BH4629" t="e">
        <f t="shared" si="218"/>
        <v>#NUM!</v>
      </c>
      <c r="BI4629" t="e">
        <f>VLOOKUP(H4629,Sheet2!$A$1:$B$270,2,FALSE)</f>
        <v>#N/A</v>
      </c>
    </row>
    <row r="4630" spans="15:61">
      <c r="O4630" s="57"/>
      <c r="P4630" s="57"/>
      <c r="BF4630" s="6" t="e">
        <f t="shared" si="216"/>
        <v>#NUM!</v>
      </c>
      <c r="BG4630" t="e">
        <f t="shared" si="217"/>
        <v>#NUM!</v>
      </c>
      <c r="BH4630" t="e">
        <f t="shared" si="218"/>
        <v>#NUM!</v>
      </c>
      <c r="BI4630" t="e">
        <f>VLOOKUP(H4630,Sheet2!$A$1:$B$270,2,FALSE)</f>
        <v>#N/A</v>
      </c>
    </row>
    <row r="4631" spans="15:61">
      <c r="O4631" s="57"/>
      <c r="P4631" s="57"/>
      <c r="BA4631" s="57"/>
      <c r="BF4631" s="6" t="e">
        <f t="shared" si="216"/>
        <v>#NUM!</v>
      </c>
      <c r="BG4631" t="e">
        <f t="shared" si="217"/>
        <v>#NUM!</v>
      </c>
      <c r="BH4631" t="e">
        <f t="shared" si="218"/>
        <v>#NUM!</v>
      </c>
      <c r="BI4631" t="e">
        <f>VLOOKUP(H4631,Sheet2!$A$1:$B$270,2,FALSE)</f>
        <v>#N/A</v>
      </c>
    </row>
    <row r="4632" spans="15:61">
      <c r="O4632" s="57"/>
      <c r="P4632" s="57"/>
      <c r="AO4632" s="57"/>
      <c r="BA4632" s="57"/>
      <c r="BF4632" s="6" t="e">
        <f t="shared" si="216"/>
        <v>#NUM!</v>
      </c>
      <c r="BG4632" t="e">
        <f t="shared" si="217"/>
        <v>#NUM!</v>
      </c>
      <c r="BH4632" t="e">
        <f t="shared" si="218"/>
        <v>#NUM!</v>
      </c>
      <c r="BI4632" t="e">
        <f>VLOOKUP(H4632,Sheet2!$A$1:$B$270,2,FALSE)</f>
        <v>#N/A</v>
      </c>
    </row>
    <row r="4633" spans="15:61">
      <c r="O4633" s="57"/>
      <c r="P4633" s="57"/>
      <c r="AP4633" s="57"/>
      <c r="BA4633" s="57"/>
      <c r="BF4633" s="6" t="e">
        <f t="shared" si="216"/>
        <v>#NUM!</v>
      </c>
      <c r="BG4633" t="e">
        <f t="shared" si="217"/>
        <v>#NUM!</v>
      </c>
      <c r="BH4633" t="e">
        <f t="shared" si="218"/>
        <v>#NUM!</v>
      </c>
      <c r="BI4633" t="e">
        <f>VLOOKUP(H4633,Sheet2!$A$1:$B$270,2,FALSE)</f>
        <v>#N/A</v>
      </c>
    </row>
    <row r="4634" spans="15:61">
      <c r="O4634" s="57"/>
      <c r="P4634" s="57"/>
      <c r="AP4634" s="57"/>
      <c r="BA4634" s="57"/>
      <c r="BF4634" s="6" t="e">
        <f t="shared" si="216"/>
        <v>#NUM!</v>
      </c>
      <c r="BG4634" t="e">
        <f t="shared" si="217"/>
        <v>#NUM!</v>
      </c>
      <c r="BH4634" t="e">
        <f t="shared" si="218"/>
        <v>#NUM!</v>
      </c>
      <c r="BI4634" t="e">
        <f>VLOOKUP(H4634,Sheet2!$A$1:$B$270,2,FALSE)</f>
        <v>#N/A</v>
      </c>
    </row>
    <row r="4635" spans="15:61">
      <c r="O4635" s="57"/>
      <c r="P4635" s="57"/>
      <c r="AP4635" s="57"/>
      <c r="BA4635" s="57"/>
      <c r="BF4635" s="6" t="e">
        <f t="shared" si="216"/>
        <v>#NUM!</v>
      </c>
      <c r="BG4635" t="e">
        <f t="shared" si="217"/>
        <v>#NUM!</v>
      </c>
      <c r="BH4635" t="e">
        <f t="shared" si="218"/>
        <v>#NUM!</v>
      </c>
      <c r="BI4635" t="e">
        <f>VLOOKUP(H4635,Sheet2!$A$1:$B$270,2,FALSE)</f>
        <v>#N/A</v>
      </c>
    </row>
    <row r="4636" spans="15:61">
      <c r="O4636" s="57"/>
      <c r="P4636" s="57"/>
      <c r="AP4636" s="57"/>
      <c r="BA4636" s="57"/>
      <c r="BF4636" s="6" t="e">
        <f t="shared" si="216"/>
        <v>#NUM!</v>
      </c>
      <c r="BG4636" t="e">
        <f t="shared" si="217"/>
        <v>#NUM!</v>
      </c>
      <c r="BH4636" t="e">
        <f t="shared" si="218"/>
        <v>#NUM!</v>
      </c>
      <c r="BI4636" t="e">
        <f>VLOOKUP(H4636,Sheet2!$A$1:$B$270,2,FALSE)</f>
        <v>#N/A</v>
      </c>
    </row>
    <row r="4637" spans="15:61">
      <c r="O4637" s="57"/>
      <c r="P4637" s="57"/>
      <c r="AP4637" s="57"/>
      <c r="BA4637" s="57"/>
      <c r="BF4637" s="6" t="e">
        <f t="shared" si="216"/>
        <v>#NUM!</v>
      </c>
      <c r="BG4637" t="e">
        <f t="shared" si="217"/>
        <v>#NUM!</v>
      </c>
      <c r="BH4637" t="e">
        <f t="shared" si="218"/>
        <v>#NUM!</v>
      </c>
      <c r="BI4637" t="e">
        <f>VLOOKUP(H4637,Sheet2!$A$1:$B$270,2,FALSE)</f>
        <v>#N/A</v>
      </c>
    </row>
    <row r="4638" spans="15:61">
      <c r="O4638" s="57"/>
      <c r="P4638" s="57"/>
      <c r="AO4638" s="57"/>
      <c r="AP4638" s="57"/>
      <c r="BA4638" s="57"/>
      <c r="BF4638" s="6" t="e">
        <f t="shared" si="216"/>
        <v>#NUM!</v>
      </c>
      <c r="BG4638" t="e">
        <f t="shared" si="217"/>
        <v>#NUM!</v>
      </c>
      <c r="BH4638" t="e">
        <f t="shared" si="218"/>
        <v>#NUM!</v>
      </c>
      <c r="BI4638" t="e">
        <f>VLOOKUP(H4638,Sheet2!$A$1:$B$270,2,FALSE)</f>
        <v>#N/A</v>
      </c>
    </row>
    <row r="4639" spans="15:61">
      <c r="O4639" s="57"/>
      <c r="P4639" s="57"/>
      <c r="AO4639" s="57"/>
      <c r="AP4639" s="57"/>
      <c r="BA4639" s="57"/>
      <c r="BF4639" s="6" t="e">
        <f t="shared" si="216"/>
        <v>#NUM!</v>
      </c>
      <c r="BG4639" t="e">
        <f t="shared" si="217"/>
        <v>#NUM!</v>
      </c>
      <c r="BH4639" t="e">
        <f t="shared" si="218"/>
        <v>#NUM!</v>
      </c>
      <c r="BI4639" t="e">
        <f>VLOOKUP(H4639,Sheet2!$A$1:$B$270,2,FALSE)</f>
        <v>#N/A</v>
      </c>
    </row>
    <row r="4640" spans="15:61">
      <c r="O4640" s="57"/>
      <c r="P4640" s="57"/>
      <c r="AO4640" s="57"/>
      <c r="BA4640" s="57"/>
      <c r="BF4640" s="6" t="e">
        <f t="shared" si="216"/>
        <v>#NUM!</v>
      </c>
      <c r="BG4640" t="e">
        <f t="shared" si="217"/>
        <v>#NUM!</v>
      </c>
      <c r="BH4640" t="e">
        <f t="shared" si="218"/>
        <v>#NUM!</v>
      </c>
      <c r="BI4640" t="e">
        <f>VLOOKUP(H4640,Sheet2!$A$1:$B$270,2,FALSE)</f>
        <v>#N/A</v>
      </c>
    </row>
    <row r="4641" spans="15:61">
      <c r="O4641" s="57"/>
      <c r="P4641" s="57"/>
      <c r="AP4641" s="57"/>
      <c r="BA4641" s="57"/>
      <c r="BF4641" s="6" t="e">
        <f t="shared" si="216"/>
        <v>#NUM!</v>
      </c>
      <c r="BG4641" t="e">
        <f t="shared" si="217"/>
        <v>#NUM!</v>
      </c>
      <c r="BH4641" t="e">
        <f t="shared" si="218"/>
        <v>#NUM!</v>
      </c>
      <c r="BI4641" t="e">
        <f>VLOOKUP(H4641,Sheet2!$A$1:$B$270,2,FALSE)</f>
        <v>#N/A</v>
      </c>
    </row>
    <row r="4642" spans="15:61">
      <c r="O4642" s="57"/>
      <c r="P4642" s="57"/>
      <c r="AO4642" s="57"/>
      <c r="AP4642" s="57"/>
      <c r="BA4642" s="57"/>
      <c r="BF4642" s="6" t="e">
        <f t="shared" si="216"/>
        <v>#NUM!</v>
      </c>
      <c r="BG4642" t="e">
        <f t="shared" si="217"/>
        <v>#NUM!</v>
      </c>
      <c r="BH4642" t="e">
        <f t="shared" si="218"/>
        <v>#NUM!</v>
      </c>
      <c r="BI4642" t="e">
        <f>VLOOKUP(H4642,Sheet2!$A$1:$B$270,2,FALSE)</f>
        <v>#N/A</v>
      </c>
    </row>
    <row r="4643" spans="15:61">
      <c r="O4643" s="57"/>
      <c r="P4643" s="57"/>
      <c r="AP4643" s="57"/>
      <c r="BA4643" s="57"/>
      <c r="BF4643" s="6" t="e">
        <f t="shared" si="216"/>
        <v>#NUM!</v>
      </c>
      <c r="BG4643" t="e">
        <f t="shared" si="217"/>
        <v>#NUM!</v>
      </c>
      <c r="BH4643" t="e">
        <f t="shared" si="218"/>
        <v>#NUM!</v>
      </c>
      <c r="BI4643" t="e">
        <f>VLOOKUP(H4643,Sheet2!$A$1:$B$270,2,FALSE)</f>
        <v>#N/A</v>
      </c>
    </row>
    <row r="4644" spans="15:61">
      <c r="O4644" s="57"/>
      <c r="P4644" s="57"/>
      <c r="AO4644" s="57"/>
      <c r="AP4644" s="57"/>
      <c r="BA4644" s="57"/>
      <c r="BF4644" s="6" t="e">
        <f t="shared" si="216"/>
        <v>#NUM!</v>
      </c>
      <c r="BG4644" t="e">
        <f t="shared" si="217"/>
        <v>#NUM!</v>
      </c>
      <c r="BH4644" t="e">
        <f t="shared" si="218"/>
        <v>#NUM!</v>
      </c>
      <c r="BI4644" t="e">
        <f>VLOOKUP(H4644,Sheet2!$A$1:$B$270,2,FALSE)</f>
        <v>#N/A</v>
      </c>
    </row>
    <row r="4645" spans="15:61">
      <c r="O4645" s="57"/>
      <c r="P4645" s="57"/>
      <c r="BA4645" s="57"/>
      <c r="BF4645" s="6" t="e">
        <f t="shared" si="216"/>
        <v>#NUM!</v>
      </c>
      <c r="BG4645" t="e">
        <f t="shared" si="217"/>
        <v>#NUM!</v>
      </c>
      <c r="BH4645" t="e">
        <f t="shared" si="218"/>
        <v>#NUM!</v>
      </c>
      <c r="BI4645" t="e">
        <f>VLOOKUP(H4645,Sheet2!$A$1:$B$270,2,FALSE)</f>
        <v>#N/A</v>
      </c>
    </row>
    <row r="4646" spans="15:61">
      <c r="O4646" s="57"/>
      <c r="P4646" s="57"/>
      <c r="AP4646" s="57"/>
      <c r="BA4646" s="57"/>
      <c r="BF4646" s="6" t="e">
        <f t="shared" si="216"/>
        <v>#NUM!</v>
      </c>
      <c r="BG4646" t="e">
        <f t="shared" si="217"/>
        <v>#NUM!</v>
      </c>
      <c r="BH4646" t="e">
        <f t="shared" si="218"/>
        <v>#NUM!</v>
      </c>
      <c r="BI4646" t="e">
        <f>VLOOKUP(H4646,Sheet2!$A$1:$B$270,2,FALSE)</f>
        <v>#N/A</v>
      </c>
    </row>
    <row r="4647" spans="15:61">
      <c r="O4647" s="57"/>
      <c r="P4647" s="57"/>
      <c r="AO4647" s="57"/>
      <c r="AP4647" s="57"/>
      <c r="BA4647" s="57"/>
      <c r="BF4647" s="6" t="e">
        <f t="shared" si="216"/>
        <v>#NUM!</v>
      </c>
      <c r="BG4647" t="e">
        <f t="shared" si="217"/>
        <v>#NUM!</v>
      </c>
      <c r="BH4647" t="e">
        <f t="shared" si="218"/>
        <v>#NUM!</v>
      </c>
      <c r="BI4647" t="e">
        <f>VLOOKUP(H4647,Sheet2!$A$1:$B$270,2,FALSE)</f>
        <v>#N/A</v>
      </c>
    </row>
    <row r="4648" spans="15:61">
      <c r="O4648" s="57"/>
      <c r="P4648" s="57"/>
      <c r="AP4648" s="57"/>
      <c r="BA4648" s="57"/>
      <c r="BF4648" s="6" t="e">
        <f t="shared" si="216"/>
        <v>#NUM!</v>
      </c>
      <c r="BG4648" t="e">
        <f t="shared" si="217"/>
        <v>#NUM!</v>
      </c>
      <c r="BH4648" t="e">
        <f t="shared" si="218"/>
        <v>#NUM!</v>
      </c>
      <c r="BI4648" t="e">
        <f>VLOOKUP(H4648,Sheet2!$A$1:$B$270,2,FALSE)</f>
        <v>#N/A</v>
      </c>
    </row>
    <row r="4649" spans="15:61">
      <c r="O4649" s="57"/>
      <c r="P4649" s="57"/>
      <c r="AP4649" s="57"/>
      <c r="BA4649" s="57"/>
      <c r="BF4649" s="6" t="e">
        <f t="shared" si="216"/>
        <v>#NUM!</v>
      </c>
      <c r="BG4649" t="e">
        <f t="shared" si="217"/>
        <v>#NUM!</v>
      </c>
      <c r="BH4649" t="e">
        <f t="shared" si="218"/>
        <v>#NUM!</v>
      </c>
      <c r="BI4649" t="e">
        <f>VLOOKUP(H4649,Sheet2!$A$1:$B$270,2,FALSE)</f>
        <v>#N/A</v>
      </c>
    </row>
    <row r="4650" spans="15:61">
      <c r="O4650" s="57"/>
      <c r="P4650" s="57"/>
      <c r="BA4650" s="57"/>
      <c r="BF4650" s="6" t="e">
        <f t="shared" ref="BF4650:BF4713" si="219">DATE(BC4650,BD4650,BE4650)</f>
        <v>#NUM!</v>
      </c>
      <c r="BG4650" t="e">
        <f t="shared" ref="BG4650:BG4713" si="220">BF4650-BA4650</f>
        <v>#NUM!</v>
      </c>
      <c r="BH4650" t="e">
        <f t="shared" ref="BH4650:BH4713" si="221">IF(BG4650=1,"COMPLY",IF(BG4650&lt;1,"COMPLY","NOT COMPLY"))</f>
        <v>#NUM!</v>
      </c>
      <c r="BI4650" t="e">
        <f>VLOOKUP(H4650,Sheet2!$A$1:$B$270,2,FALSE)</f>
        <v>#N/A</v>
      </c>
    </row>
    <row r="4651" spans="15:61">
      <c r="O4651" s="57"/>
      <c r="P4651" s="57"/>
      <c r="AO4651" s="57"/>
      <c r="AP4651" s="57"/>
      <c r="BA4651" s="57"/>
      <c r="BF4651" s="6" t="e">
        <f t="shared" si="219"/>
        <v>#NUM!</v>
      </c>
      <c r="BG4651" t="e">
        <f t="shared" si="220"/>
        <v>#NUM!</v>
      </c>
      <c r="BH4651" t="e">
        <f t="shared" si="221"/>
        <v>#NUM!</v>
      </c>
      <c r="BI4651" t="e">
        <f>VLOOKUP(H4651,Sheet2!$A$1:$B$270,2,FALSE)</f>
        <v>#N/A</v>
      </c>
    </row>
    <row r="4652" spans="15:61">
      <c r="O4652" s="57"/>
      <c r="P4652" s="57"/>
      <c r="AP4652" s="57"/>
      <c r="BA4652" s="57"/>
      <c r="BF4652" s="6" t="e">
        <f t="shared" si="219"/>
        <v>#NUM!</v>
      </c>
      <c r="BG4652" t="e">
        <f t="shared" si="220"/>
        <v>#NUM!</v>
      </c>
      <c r="BH4652" t="e">
        <f t="shared" si="221"/>
        <v>#NUM!</v>
      </c>
      <c r="BI4652" t="e">
        <f>VLOOKUP(H4652,Sheet2!$A$1:$B$270,2,FALSE)</f>
        <v>#N/A</v>
      </c>
    </row>
    <row r="4653" spans="15:61">
      <c r="O4653" s="57"/>
      <c r="P4653" s="57"/>
      <c r="AO4653" s="57"/>
      <c r="AP4653" s="57"/>
      <c r="BA4653" s="57"/>
      <c r="BF4653" s="6" t="e">
        <f t="shared" si="219"/>
        <v>#NUM!</v>
      </c>
      <c r="BG4653" t="e">
        <f t="shared" si="220"/>
        <v>#NUM!</v>
      </c>
      <c r="BH4653" t="e">
        <f t="shared" si="221"/>
        <v>#NUM!</v>
      </c>
      <c r="BI4653" t="e">
        <f>VLOOKUP(H4653,Sheet2!$A$1:$B$270,2,FALSE)</f>
        <v>#N/A</v>
      </c>
    </row>
    <row r="4654" spans="15:61">
      <c r="O4654" s="57"/>
      <c r="P4654" s="57"/>
      <c r="AO4654" s="57"/>
      <c r="AP4654" s="57"/>
      <c r="BA4654" s="57"/>
      <c r="BF4654" s="6" t="e">
        <f t="shared" si="219"/>
        <v>#NUM!</v>
      </c>
      <c r="BG4654" t="e">
        <f t="shared" si="220"/>
        <v>#NUM!</v>
      </c>
      <c r="BH4654" t="e">
        <f t="shared" si="221"/>
        <v>#NUM!</v>
      </c>
      <c r="BI4654" t="e">
        <f>VLOOKUP(H4654,Sheet2!$A$1:$B$270,2,FALSE)</f>
        <v>#N/A</v>
      </c>
    </row>
    <row r="4655" spans="15:61">
      <c r="O4655" s="57"/>
      <c r="P4655" s="57"/>
      <c r="AP4655" s="57"/>
      <c r="BA4655" s="57"/>
      <c r="BF4655" s="6" t="e">
        <f t="shared" si="219"/>
        <v>#NUM!</v>
      </c>
      <c r="BG4655" t="e">
        <f t="shared" si="220"/>
        <v>#NUM!</v>
      </c>
      <c r="BH4655" t="e">
        <f t="shared" si="221"/>
        <v>#NUM!</v>
      </c>
      <c r="BI4655" t="e">
        <f>VLOOKUP(H4655,Sheet2!$A$1:$B$270,2,FALSE)</f>
        <v>#N/A</v>
      </c>
    </row>
    <row r="4656" spans="15:61">
      <c r="O4656" s="57"/>
      <c r="P4656" s="57"/>
      <c r="BF4656" s="6" t="e">
        <f t="shared" si="219"/>
        <v>#NUM!</v>
      </c>
      <c r="BG4656" t="e">
        <f t="shared" si="220"/>
        <v>#NUM!</v>
      </c>
      <c r="BH4656" t="e">
        <f t="shared" si="221"/>
        <v>#NUM!</v>
      </c>
      <c r="BI4656" t="e">
        <f>VLOOKUP(H4656,Sheet2!$A$1:$B$270,2,FALSE)</f>
        <v>#N/A</v>
      </c>
    </row>
    <row r="4657" spans="15:61">
      <c r="O4657" s="57"/>
      <c r="P4657" s="57"/>
      <c r="BA4657" s="57"/>
      <c r="BF4657" s="6" t="e">
        <f t="shared" si="219"/>
        <v>#NUM!</v>
      </c>
      <c r="BG4657" t="e">
        <f t="shared" si="220"/>
        <v>#NUM!</v>
      </c>
      <c r="BH4657" t="e">
        <f t="shared" si="221"/>
        <v>#NUM!</v>
      </c>
      <c r="BI4657" t="e">
        <f>VLOOKUP(H4657,Sheet2!$A$1:$B$270,2,FALSE)</f>
        <v>#N/A</v>
      </c>
    </row>
    <row r="4658" spans="15:61">
      <c r="O4658" s="57"/>
      <c r="P4658" s="57"/>
      <c r="AP4658" s="57"/>
      <c r="BA4658" s="57"/>
      <c r="BF4658" s="6" t="e">
        <f t="shared" si="219"/>
        <v>#NUM!</v>
      </c>
      <c r="BG4658" t="e">
        <f t="shared" si="220"/>
        <v>#NUM!</v>
      </c>
      <c r="BH4658" t="e">
        <f t="shared" si="221"/>
        <v>#NUM!</v>
      </c>
      <c r="BI4658" t="e">
        <f>VLOOKUP(H4658,Sheet2!$A$1:$B$270,2,FALSE)</f>
        <v>#N/A</v>
      </c>
    </row>
    <row r="4659" spans="15:61">
      <c r="O4659" s="57"/>
      <c r="P4659" s="57"/>
      <c r="AP4659" s="57"/>
      <c r="BA4659" s="57"/>
      <c r="BF4659" s="6" t="e">
        <f t="shared" si="219"/>
        <v>#NUM!</v>
      </c>
      <c r="BG4659" t="e">
        <f t="shared" si="220"/>
        <v>#NUM!</v>
      </c>
      <c r="BH4659" t="e">
        <f t="shared" si="221"/>
        <v>#NUM!</v>
      </c>
      <c r="BI4659" t="e">
        <f>VLOOKUP(H4659,Sheet2!$A$1:$B$270,2,FALSE)</f>
        <v>#N/A</v>
      </c>
    </row>
    <row r="4660" spans="15:61">
      <c r="O4660" s="57"/>
      <c r="P4660" s="57"/>
      <c r="AP4660" s="57"/>
      <c r="BA4660" s="57"/>
      <c r="BF4660" s="6" t="e">
        <f t="shared" si="219"/>
        <v>#NUM!</v>
      </c>
      <c r="BG4660" t="e">
        <f t="shared" si="220"/>
        <v>#NUM!</v>
      </c>
      <c r="BH4660" t="e">
        <f t="shared" si="221"/>
        <v>#NUM!</v>
      </c>
      <c r="BI4660" t="e">
        <f>VLOOKUP(H4660,Sheet2!$A$1:$B$270,2,FALSE)</f>
        <v>#N/A</v>
      </c>
    </row>
    <row r="4661" spans="15:61">
      <c r="O4661" s="57"/>
      <c r="P4661" s="57"/>
      <c r="AP4661" s="57"/>
      <c r="BA4661" s="57"/>
      <c r="BF4661" s="6" t="e">
        <f t="shared" si="219"/>
        <v>#NUM!</v>
      </c>
      <c r="BG4661" t="e">
        <f t="shared" si="220"/>
        <v>#NUM!</v>
      </c>
      <c r="BH4661" t="e">
        <f t="shared" si="221"/>
        <v>#NUM!</v>
      </c>
      <c r="BI4661" t="e">
        <f>VLOOKUP(H4661,Sheet2!$A$1:$B$270,2,FALSE)</f>
        <v>#N/A</v>
      </c>
    </row>
    <row r="4662" spans="15:61">
      <c r="O4662" s="57"/>
      <c r="P4662" s="57"/>
      <c r="AO4662" s="57"/>
      <c r="AP4662" s="57"/>
      <c r="BA4662" s="57"/>
      <c r="BF4662" s="6" t="e">
        <f t="shared" si="219"/>
        <v>#NUM!</v>
      </c>
      <c r="BG4662" t="e">
        <f t="shared" si="220"/>
        <v>#NUM!</v>
      </c>
      <c r="BH4662" t="e">
        <f t="shared" si="221"/>
        <v>#NUM!</v>
      </c>
      <c r="BI4662" t="e">
        <f>VLOOKUP(H4662,Sheet2!$A$1:$B$270,2,FALSE)</f>
        <v>#N/A</v>
      </c>
    </row>
    <row r="4663" spans="15:61">
      <c r="O4663" s="57"/>
      <c r="P4663" s="57"/>
      <c r="BA4663" s="57"/>
      <c r="BF4663" s="6" t="e">
        <f t="shared" si="219"/>
        <v>#NUM!</v>
      </c>
      <c r="BG4663" t="e">
        <f t="shared" si="220"/>
        <v>#NUM!</v>
      </c>
      <c r="BH4663" t="e">
        <f t="shared" si="221"/>
        <v>#NUM!</v>
      </c>
      <c r="BI4663" t="e">
        <f>VLOOKUP(H4663,Sheet2!$A$1:$B$270,2,FALSE)</f>
        <v>#N/A</v>
      </c>
    </row>
    <row r="4664" spans="15:61">
      <c r="O4664" s="57"/>
      <c r="P4664" s="57"/>
      <c r="BA4664" s="57"/>
      <c r="BF4664" s="6" t="e">
        <f t="shared" si="219"/>
        <v>#NUM!</v>
      </c>
      <c r="BG4664" t="e">
        <f t="shared" si="220"/>
        <v>#NUM!</v>
      </c>
      <c r="BH4664" t="e">
        <f t="shared" si="221"/>
        <v>#NUM!</v>
      </c>
      <c r="BI4664" t="e">
        <f>VLOOKUP(H4664,Sheet2!$A$1:$B$270,2,FALSE)</f>
        <v>#N/A</v>
      </c>
    </row>
    <row r="4665" spans="15:61">
      <c r="O4665" s="57"/>
      <c r="P4665" s="57"/>
      <c r="AP4665" s="57"/>
      <c r="BA4665" s="57"/>
      <c r="BF4665" s="6" t="e">
        <f t="shared" si="219"/>
        <v>#NUM!</v>
      </c>
      <c r="BG4665" t="e">
        <f t="shared" si="220"/>
        <v>#NUM!</v>
      </c>
      <c r="BH4665" t="e">
        <f t="shared" si="221"/>
        <v>#NUM!</v>
      </c>
      <c r="BI4665" t="e">
        <f>VLOOKUP(H4665,Sheet2!$A$1:$B$270,2,FALSE)</f>
        <v>#N/A</v>
      </c>
    </row>
    <row r="4666" spans="15:61">
      <c r="O4666" s="57"/>
      <c r="P4666" s="57"/>
      <c r="BA4666" s="57"/>
      <c r="BF4666" s="6" t="e">
        <f t="shared" si="219"/>
        <v>#NUM!</v>
      </c>
      <c r="BG4666" t="e">
        <f t="shared" si="220"/>
        <v>#NUM!</v>
      </c>
      <c r="BH4666" t="e">
        <f t="shared" si="221"/>
        <v>#NUM!</v>
      </c>
      <c r="BI4666" t="e">
        <f>VLOOKUP(H4666,Sheet2!$A$1:$B$270,2,FALSE)</f>
        <v>#N/A</v>
      </c>
    </row>
    <row r="4667" spans="15:61">
      <c r="O4667" s="57"/>
      <c r="P4667" s="57"/>
      <c r="AP4667" s="57"/>
      <c r="BA4667" s="57"/>
      <c r="BF4667" s="6" t="e">
        <f t="shared" si="219"/>
        <v>#NUM!</v>
      </c>
      <c r="BG4667" t="e">
        <f t="shared" si="220"/>
        <v>#NUM!</v>
      </c>
      <c r="BH4667" t="e">
        <f t="shared" si="221"/>
        <v>#NUM!</v>
      </c>
      <c r="BI4667" t="e">
        <f>VLOOKUP(H4667,Sheet2!$A$1:$B$270,2,FALSE)</f>
        <v>#N/A</v>
      </c>
    </row>
    <row r="4668" spans="15:61">
      <c r="O4668" s="57"/>
      <c r="P4668" s="57"/>
      <c r="AP4668" s="57"/>
      <c r="BA4668" s="57"/>
      <c r="BF4668" s="6" t="e">
        <f t="shared" si="219"/>
        <v>#NUM!</v>
      </c>
      <c r="BG4668" t="e">
        <f t="shared" si="220"/>
        <v>#NUM!</v>
      </c>
      <c r="BH4668" t="e">
        <f t="shared" si="221"/>
        <v>#NUM!</v>
      </c>
      <c r="BI4668" t="e">
        <f>VLOOKUP(H4668,Sheet2!$A$1:$B$270,2,FALSE)</f>
        <v>#N/A</v>
      </c>
    </row>
    <row r="4669" spans="15:61">
      <c r="O4669" s="57"/>
      <c r="P4669" s="57"/>
      <c r="AO4669" s="57"/>
      <c r="AP4669" s="57"/>
      <c r="BA4669" s="57"/>
      <c r="BF4669" s="6" t="e">
        <f t="shared" si="219"/>
        <v>#NUM!</v>
      </c>
      <c r="BG4669" t="e">
        <f t="shared" si="220"/>
        <v>#NUM!</v>
      </c>
      <c r="BH4669" t="e">
        <f t="shared" si="221"/>
        <v>#NUM!</v>
      </c>
      <c r="BI4669" t="e">
        <f>VLOOKUP(H4669,Sheet2!$A$1:$B$270,2,FALSE)</f>
        <v>#N/A</v>
      </c>
    </row>
    <row r="4670" spans="15:61">
      <c r="O4670" s="57"/>
      <c r="P4670" s="57"/>
      <c r="AP4670" s="57"/>
      <c r="BA4670" s="57"/>
      <c r="BF4670" s="6" t="e">
        <f t="shared" si="219"/>
        <v>#NUM!</v>
      </c>
      <c r="BG4670" t="e">
        <f t="shared" si="220"/>
        <v>#NUM!</v>
      </c>
      <c r="BH4670" t="e">
        <f t="shared" si="221"/>
        <v>#NUM!</v>
      </c>
      <c r="BI4670" t="e">
        <f>VLOOKUP(H4670,Sheet2!$A$1:$B$270,2,FALSE)</f>
        <v>#N/A</v>
      </c>
    </row>
    <row r="4671" spans="15:61">
      <c r="O4671" s="57"/>
      <c r="P4671" s="57"/>
      <c r="AO4671" s="57"/>
      <c r="BF4671" s="6" t="e">
        <f t="shared" si="219"/>
        <v>#NUM!</v>
      </c>
      <c r="BG4671" t="e">
        <f t="shared" si="220"/>
        <v>#NUM!</v>
      </c>
      <c r="BH4671" t="e">
        <f t="shared" si="221"/>
        <v>#NUM!</v>
      </c>
      <c r="BI4671" t="e">
        <f>VLOOKUP(H4671,Sheet2!$A$1:$B$270,2,FALSE)</f>
        <v>#N/A</v>
      </c>
    </row>
    <row r="4672" spans="15:61">
      <c r="O4672" s="57"/>
      <c r="P4672" s="57"/>
      <c r="AP4672" s="57"/>
      <c r="BA4672" s="57"/>
      <c r="BF4672" s="6" t="e">
        <f t="shared" si="219"/>
        <v>#NUM!</v>
      </c>
      <c r="BG4672" t="e">
        <f t="shared" si="220"/>
        <v>#NUM!</v>
      </c>
      <c r="BH4672" t="e">
        <f t="shared" si="221"/>
        <v>#NUM!</v>
      </c>
      <c r="BI4672" t="e">
        <f>VLOOKUP(H4672,Sheet2!$A$1:$B$270,2,FALSE)</f>
        <v>#N/A</v>
      </c>
    </row>
    <row r="4673" spans="15:61">
      <c r="O4673" s="57"/>
      <c r="P4673" s="57"/>
      <c r="BA4673" s="57"/>
      <c r="BF4673" s="6" t="e">
        <f t="shared" si="219"/>
        <v>#NUM!</v>
      </c>
      <c r="BG4673" t="e">
        <f t="shared" si="220"/>
        <v>#NUM!</v>
      </c>
      <c r="BH4673" t="e">
        <f t="shared" si="221"/>
        <v>#NUM!</v>
      </c>
      <c r="BI4673" t="e">
        <f>VLOOKUP(H4673,Sheet2!$A$1:$B$270,2,FALSE)</f>
        <v>#N/A</v>
      </c>
    </row>
    <row r="4674" spans="15:61">
      <c r="O4674" s="57"/>
      <c r="P4674" s="57"/>
      <c r="AP4674" s="57"/>
      <c r="BA4674" s="57"/>
      <c r="BF4674" s="6" t="e">
        <f t="shared" si="219"/>
        <v>#NUM!</v>
      </c>
      <c r="BG4674" t="e">
        <f t="shared" si="220"/>
        <v>#NUM!</v>
      </c>
      <c r="BH4674" t="e">
        <f t="shared" si="221"/>
        <v>#NUM!</v>
      </c>
      <c r="BI4674" t="e">
        <f>VLOOKUP(H4674,Sheet2!$A$1:$B$270,2,FALSE)</f>
        <v>#N/A</v>
      </c>
    </row>
    <row r="4675" spans="15:61">
      <c r="O4675" s="57"/>
      <c r="P4675" s="57"/>
      <c r="AP4675" s="57"/>
      <c r="BA4675" s="57"/>
      <c r="BF4675" s="6" t="e">
        <f t="shared" si="219"/>
        <v>#NUM!</v>
      </c>
      <c r="BG4675" t="e">
        <f t="shared" si="220"/>
        <v>#NUM!</v>
      </c>
      <c r="BH4675" t="e">
        <f t="shared" si="221"/>
        <v>#NUM!</v>
      </c>
      <c r="BI4675" t="e">
        <f>VLOOKUP(H4675,Sheet2!$A$1:$B$270,2,FALSE)</f>
        <v>#N/A</v>
      </c>
    </row>
    <row r="4676" spans="15:61">
      <c r="O4676" s="57"/>
      <c r="P4676" s="57"/>
      <c r="AP4676" s="57"/>
      <c r="BA4676" s="57"/>
      <c r="BF4676" s="6" t="e">
        <f t="shared" si="219"/>
        <v>#NUM!</v>
      </c>
      <c r="BG4676" t="e">
        <f t="shared" si="220"/>
        <v>#NUM!</v>
      </c>
      <c r="BH4676" t="e">
        <f t="shared" si="221"/>
        <v>#NUM!</v>
      </c>
      <c r="BI4676" t="e">
        <f>VLOOKUP(H4676,Sheet2!$A$1:$B$270,2,FALSE)</f>
        <v>#N/A</v>
      </c>
    </row>
    <row r="4677" spans="15:61">
      <c r="O4677" s="57"/>
      <c r="P4677" s="57"/>
      <c r="AP4677" s="57"/>
      <c r="BA4677" s="57"/>
      <c r="BF4677" s="6" t="e">
        <f t="shared" si="219"/>
        <v>#NUM!</v>
      </c>
      <c r="BG4677" t="e">
        <f t="shared" si="220"/>
        <v>#NUM!</v>
      </c>
      <c r="BH4677" t="e">
        <f t="shared" si="221"/>
        <v>#NUM!</v>
      </c>
      <c r="BI4677" t="e">
        <f>VLOOKUP(H4677,Sheet2!$A$1:$B$270,2,FALSE)</f>
        <v>#N/A</v>
      </c>
    </row>
    <row r="4678" spans="15:61">
      <c r="O4678" s="57"/>
      <c r="P4678" s="57"/>
      <c r="BF4678" s="6" t="e">
        <f t="shared" si="219"/>
        <v>#NUM!</v>
      </c>
      <c r="BG4678" t="e">
        <f t="shared" si="220"/>
        <v>#NUM!</v>
      </c>
      <c r="BH4678" t="e">
        <f t="shared" si="221"/>
        <v>#NUM!</v>
      </c>
      <c r="BI4678" t="e">
        <f>VLOOKUP(H4678,Sheet2!$A$1:$B$270,2,FALSE)</f>
        <v>#N/A</v>
      </c>
    </row>
    <row r="4679" spans="15:61">
      <c r="O4679" s="57"/>
      <c r="P4679" s="57"/>
      <c r="AP4679" s="57"/>
      <c r="BA4679" s="57"/>
      <c r="BF4679" s="6" t="e">
        <f t="shared" si="219"/>
        <v>#NUM!</v>
      </c>
      <c r="BG4679" t="e">
        <f t="shared" si="220"/>
        <v>#NUM!</v>
      </c>
      <c r="BH4679" t="e">
        <f t="shared" si="221"/>
        <v>#NUM!</v>
      </c>
      <c r="BI4679" t="e">
        <f>VLOOKUP(H4679,Sheet2!$A$1:$B$270,2,FALSE)</f>
        <v>#N/A</v>
      </c>
    </row>
    <row r="4680" spans="15:61">
      <c r="O4680" s="57"/>
      <c r="P4680" s="57"/>
      <c r="BA4680" s="57"/>
      <c r="BF4680" s="6" t="e">
        <f t="shared" si="219"/>
        <v>#NUM!</v>
      </c>
      <c r="BG4680" t="e">
        <f t="shared" si="220"/>
        <v>#NUM!</v>
      </c>
      <c r="BH4680" t="e">
        <f t="shared" si="221"/>
        <v>#NUM!</v>
      </c>
      <c r="BI4680" t="e">
        <f>VLOOKUP(H4680,Sheet2!$A$1:$B$270,2,FALSE)</f>
        <v>#N/A</v>
      </c>
    </row>
    <row r="4681" spans="15:61">
      <c r="O4681" s="57"/>
      <c r="P4681" s="57"/>
      <c r="BA4681" s="57"/>
      <c r="BF4681" s="6" t="e">
        <f t="shared" si="219"/>
        <v>#NUM!</v>
      </c>
      <c r="BG4681" t="e">
        <f t="shared" si="220"/>
        <v>#NUM!</v>
      </c>
      <c r="BH4681" t="e">
        <f t="shared" si="221"/>
        <v>#NUM!</v>
      </c>
      <c r="BI4681" t="e">
        <f>VLOOKUP(H4681,Sheet2!$A$1:$B$270,2,FALSE)</f>
        <v>#N/A</v>
      </c>
    </row>
    <row r="4682" spans="15:61">
      <c r="O4682" s="57"/>
      <c r="P4682" s="57"/>
      <c r="AP4682" s="57"/>
      <c r="BA4682" s="57"/>
      <c r="BF4682" s="6" t="e">
        <f t="shared" si="219"/>
        <v>#NUM!</v>
      </c>
      <c r="BG4682" t="e">
        <f t="shared" si="220"/>
        <v>#NUM!</v>
      </c>
      <c r="BH4682" t="e">
        <f t="shared" si="221"/>
        <v>#NUM!</v>
      </c>
      <c r="BI4682" t="e">
        <f>VLOOKUP(H4682,Sheet2!$A$1:$B$270,2,FALSE)</f>
        <v>#N/A</v>
      </c>
    </row>
    <row r="4683" spans="15:61">
      <c r="O4683" s="57"/>
      <c r="P4683" s="57"/>
      <c r="AP4683" s="57"/>
      <c r="BA4683" s="57"/>
      <c r="BF4683" s="6" t="e">
        <f t="shared" si="219"/>
        <v>#NUM!</v>
      </c>
      <c r="BG4683" t="e">
        <f t="shared" si="220"/>
        <v>#NUM!</v>
      </c>
      <c r="BH4683" t="e">
        <f t="shared" si="221"/>
        <v>#NUM!</v>
      </c>
      <c r="BI4683" t="e">
        <f>VLOOKUP(H4683,Sheet2!$A$1:$B$270,2,FALSE)</f>
        <v>#N/A</v>
      </c>
    </row>
    <row r="4684" spans="15:61">
      <c r="O4684" s="57"/>
      <c r="P4684" s="57"/>
      <c r="AP4684" s="57"/>
      <c r="BA4684" s="57"/>
      <c r="BF4684" s="6" t="e">
        <f t="shared" si="219"/>
        <v>#NUM!</v>
      </c>
      <c r="BG4684" t="e">
        <f t="shared" si="220"/>
        <v>#NUM!</v>
      </c>
      <c r="BH4684" t="e">
        <f t="shared" si="221"/>
        <v>#NUM!</v>
      </c>
      <c r="BI4684" t="e">
        <f>VLOOKUP(H4684,Sheet2!$A$1:$B$270,2,FALSE)</f>
        <v>#N/A</v>
      </c>
    </row>
    <row r="4685" spans="15:61">
      <c r="O4685" s="57"/>
      <c r="P4685" s="57"/>
      <c r="AP4685" s="57"/>
      <c r="BA4685" s="57"/>
      <c r="BF4685" s="6" t="e">
        <f t="shared" si="219"/>
        <v>#NUM!</v>
      </c>
      <c r="BG4685" t="e">
        <f t="shared" si="220"/>
        <v>#NUM!</v>
      </c>
      <c r="BH4685" t="e">
        <f t="shared" si="221"/>
        <v>#NUM!</v>
      </c>
      <c r="BI4685" t="e">
        <f>VLOOKUP(H4685,Sheet2!$A$1:$B$270,2,FALSE)</f>
        <v>#N/A</v>
      </c>
    </row>
    <row r="4686" spans="15:61">
      <c r="O4686" s="57"/>
      <c r="P4686" s="57"/>
      <c r="BA4686" s="57"/>
      <c r="BF4686" s="6" t="e">
        <f t="shared" si="219"/>
        <v>#NUM!</v>
      </c>
      <c r="BG4686" t="e">
        <f t="shared" si="220"/>
        <v>#NUM!</v>
      </c>
      <c r="BH4686" t="e">
        <f t="shared" si="221"/>
        <v>#NUM!</v>
      </c>
      <c r="BI4686" t="e">
        <f>VLOOKUP(H4686,Sheet2!$A$1:$B$270,2,FALSE)</f>
        <v>#N/A</v>
      </c>
    </row>
    <row r="4687" spans="15:61">
      <c r="O4687" s="57"/>
      <c r="P4687" s="57"/>
      <c r="AO4687" s="57"/>
      <c r="AP4687" s="57"/>
      <c r="BA4687" s="57"/>
      <c r="BF4687" s="6" t="e">
        <f t="shared" si="219"/>
        <v>#NUM!</v>
      </c>
      <c r="BG4687" t="e">
        <f t="shared" si="220"/>
        <v>#NUM!</v>
      </c>
      <c r="BH4687" t="e">
        <f t="shared" si="221"/>
        <v>#NUM!</v>
      </c>
      <c r="BI4687" t="e">
        <f>VLOOKUP(H4687,Sheet2!$A$1:$B$270,2,FALSE)</f>
        <v>#N/A</v>
      </c>
    </row>
    <row r="4688" spans="15:61">
      <c r="O4688" s="57"/>
      <c r="P4688" s="57"/>
      <c r="AO4688" s="57"/>
      <c r="AP4688" s="57"/>
      <c r="BA4688" s="57"/>
      <c r="BF4688" s="6" t="e">
        <f t="shared" si="219"/>
        <v>#NUM!</v>
      </c>
      <c r="BG4688" t="e">
        <f t="shared" si="220"/>
        <v>#NUM!</v>
      </c>
      <c r="BH4688" t="e">
        <f t="shared" si="221"/>
        <v>#NUM!</v>
      </c>
      <c r="BI4688" t="e">
        <f>VLOOKUP(H4688,Sheet2!$A$1:$B$270,2,FALSE)</f>
        <v>#N/A</v>
      </c>
    </row>
    <row r="4689" spans="15:61">
      <c r="O4689" s="57"/>
      <c r="P4689" s="57"/>
      <c r="AP4689" s="57"/>
      <c r="BA4689" s="57"/>
      <c r="BF4689" s="6" t="e">
        <f t="shared" si="219"/>
        <v>#NUM!</v>
      </c>
      <c r="BG4689" t="e">
        <f t="shared" si="220"/>
        <v>#NUM!</v>
      </c>
      <c r="BH4689" t="e">
        <f t="shared" si="221"/>
        <v>#NUM!</v>
      </c>
      <c r="BI4689" t="e">
        <f>VLOOKUP(H4689,Sheet2!$A$1:$B$270,2,FALSE)</f>
        <v>#N/A</v>
      </c>
    </row>
    <row r="4690" spans="15:61">
      <c r="O4690" s="57"/>
      <c r="P4690" s="57"/>
      <c r="BA4690" s="57"/>
      <c r="BF4690" s="6" t="e">
        <f t="shared" si="219"/>
        <v>#NUM!</v>
      </c>
      <c r="BG4690" t="e">
        <f t="shared" si="220"/>
        <v>#NUM!</v>
      </c>
      <c r="BH4690" t="e">
        <f t="shared" si="221"/>
        <v>#NUM!</v>
      </c>
      <c r="BI4690" t="e">
        <f>VLOOKUP(H4690,Sheet2!$A$1:$B$270,2,FALSE)</f>
        <v>#N/A</v>
      </c>
    </row>
    <row r="4691" spans="15:61">
      <c r="O4691" s="57"/>
      <c r="P4691" s="57"/>
      <c r="AP4691" s="57"/>
      <c r="BA4691" s="57"/>
      <c r="BF4691" s="6" t="e">
        <f t="shared" si="219"/>
        <v>#NUM!</v>
      </c>
      <c r="BG4691" t="e">
        <f t="shared" si="220"/>
        <v>#NUM!</v>
      </c>
      <c r="BH4691" t="e">
        <f t="shared" si="221"/>
        <v>#NUM!</v>
      </c>
      <c r="BI4691" t="e">
        <f>VLOOKUP(H4691,Sheet2!$A$1:$B$270,2,FALSE)</f>
        <v>#N/A</v>
      </c>
    </row>
    <row r="4692" spans="15:61">
      <c r="O4692" s="57"/>
      <c r="P4692" s="57"/>
      <c r="AP4692" s="57"/>
      <c r="BA4692" s="57"/>
      <c r="BF4692" s="6" t="e">
        <f t="shared" si="219"/>
        <v>#NUM!</v>
      </c>
      <c r="BG4692" t="e">
        <f t="shared" si="220"/>
        <v>#NUM!</v>
      </c>
      <c r="BH4692" t="e">
        <f t="shared" si="221"/>
        <v>#NUM!</v>
      </c>
      <c r="BI4692" t="e">
        <f>VLOOKUP(H4692,Sheet2!$A$1:$B$270,2,FALSE)</f>
        <v>#N/A</v>
      </c>
    </row>
    <row r="4693" spans="15:61">
      <c r="O4693" s="57"/>
      <c r="P4693" s="57"/>
      <c r="AO4693" s="57"/>
      <c r="AP4693" s="57"/>
      <c r="BA4693" s="57"/>
      <c r="BF4693" s="6" t="e">
        <f t="shared" si="219"/>
        <v>#NUM!</v>
      </c>
      <c r="BG4693" t="e">
        <f t="shared" si="220"/>
        <v>#NUM!</v>
      </c>
      <c r="BH4693" t="e">
        <f t="shared" si="221"/>
        <v>#NUM!</v>
      </c>
      <c r="BI4693" t="e">
        <f>VLOOKUP(H4693,Sheet2!$A$1:$B$270,2,FALSE)</f>
        <v>#N/A</v>
      </c>
    </row>
    <row r="4694" spans="15:61">
      <c r="O4694" s="57"/>
      <c r="P4694" s="57"/>
      <c r="AP4694" s="57"/>
      <c r="BA4694" s="57"/>
      <c r="BF4694" s="6" t="e">
        <f t="shared" si="219"/>
        <v>#NUM!</v>
      </c>
      <c r="BG4694" t="e">
        <f t="shared" si="220"/>
        <v>#NUM!</v>
      </c>
      <c r="BH4694" t="e">
        <f t="shared" si="221"/>
        <v>#NUM!</v>
      </c>
      <c r="BI4694" t="e">
        <f>VLOOKUP(H4694,Sheet2!$A$1:$B$270,2,FALSE)</f>
        <v>#N/A</v>
      </c>
    </row>
    <row r="4695" spans="15:61">
      <c r="O4695" s="57"/>
      <c r="P4695" s="57"/>
      <c r="AP4695" s="57"/>
      <c r="BA4695" s="57"/>
      <c r="BF4695" s="6" t="e">
        <f t="shared" si="219"/>
        <v>#NUM!</v>
      </c>
      <c r="BG4695" t="e">
        <f t="shared" si="220"/>
        <v>#NUM!</v>
      </c>
      <c r="BH4695" t="e">
        <f t="shared" si="221"/>
        <v>#NUM!</v>
      </c>
      <c r="BI4695" t="e">
        <f>VLOOKUP(H4695,Sheet2!$A$1:$B$270,2,FALSE)</f>
        <v>#N/A</v>
      </c>
    </row>
    <row r="4696" spans="15:61">
      <c r="O4696" s="57"/>
      <c r="P4696" s="57"/>
      <c r="AP4696" s="57"/>
      <c r="BA4696" s="57"/>
      <c r="BF4696" s="6" t="e">
        <f t="shared" si="219"/>
        <v>#NUM!</v>
      </c>
      <c r="BG4696" t="e">
        <f t="shared" si="220"/>
        <v>#NUM!</v>
      </c>
      <c r="BH4696" t="e">
        <f t="shared" si="221"/>
        <v>#NUM!</v>
      </c>
      <c r="BI4696" t="e">
        <f>VLOOKUP(H4696,Sheet2!$A$1:$B$270,2,FALSE)</f>
        <v>#N/A</v>
      </c>
    </row>
    <row r="4697" spans="15:61">
      <c r="O4697" s="57"/>
      <c r="P4697" s="57"/>
      <c r="AP4697" s="57"/>
      <c r="BA4697" s="57"/>
      <c r="BF4697" s="6" t="e">
        <f t="shared" si="219"/>
        <v>#NUM!</v>
      </c>
      <c r="BG4697" t="e">
        <f t="shared" si="220"/>
        <v>#NUM!</v>
      </c>
      <c r="BH4697" t="e">
        <f t="shared" si="221"/>
        <v>#NUM!</v>
      </c>
      <c r="BI4697" t="e">
        <f>VLOOKUP(H4697,Sheet2!$A$1:$B$270,2,FALSE)</f>
        <v>#N/A</v>
      </c>
    </row>
    <row r="4698" spans="15:61">
      <c r="O4698" s="57"/>
      <c r="P4698" s="57"/>
      <c r="AO4698" s="57"/>
      <c r="BA4698" s="57"/>
      <c r="BF4698" s="6" t="e">
        <f t="shared" si="219"/>
        <v>#NUM!</v>
      </c>
      <c r="BG4698" t="e">
        <f t="shared" si="220"/>
        <v>#NUM!</v>
      </c>
      <c r="BH4698" t="e">
        <f t="shared" si="221"/>
        <v>#NUM!</v>
      </c>
      <c r="BI4698" t="e">
        <f>VLOOKUP(H4698,Sheet2!$A$1:$B$270,2,FALSE)</f>
        <v>#N/A</v>
      </c>
    </row>
    <row r="4699" spans="15:61">
      <c r="O4699" s="57"/>
      <c r="P4699" s="57"/>
      <c r="AO4699" s="57"/>
      <c r="BA4699" s="57"/>
      <c r="BF4699" s="6" t="e">
        <f t="shared" si="219"/>
        <v>#NUM!</v>
      </c>
      <c r="BG4699" t="e">
        <f t="shared" si="220"/>
        <v>#NUM!</v>
      </c>
      <c r="BH4699" t="e">
        <f t="shared" si="221"/>
        <v>#NUM!</v>
      </c>
      <c r="BI4699" t="e">
        <f>VLOOKUP(H4699,Sheet2!$A$1:$B$270,2,FALSE)</f>
        <v>#N/A</v>
      </c>
    </row>
    <row r="4700" spans="15:61">
      <c r="O4700" s="57"/>
      <c r="P4700" s="57"/>
      <c r="AO4700" s="57"/>
      <c r="AP4700" s="57"/>
      <c r="BA4700" s="57"/>
      <c r="BF4700" s="6" t="e">
        <f t="shared" si="219"/>
        <v>#NUM!</v>
      </c>
      <c r="BG4700" t="e">
        <f t="shared" si="220"/>
        <v>#NUM!</v>
      </c>
      <c r="BH4700" t="e">
        <f t="shared" si="221"/>
        <v>#NUM!</v>
      </c>
      <c r="BI4700" t="e">
        <f>VLOOKUP(H4700,Sheet2!$A$1:$B$270,2,FALSE)</f>
        <v>#N/A</v>
      </c>
    </row>
    <row r="4701" spans="15:61">
      <c r="O4701" s="57"/>
      <c r="P4701" s="57"/>
      <c r="AP4701" s="57"/>
      <c r="BA4701" s="57"/>
      <c r="BF4701" s="6" t="e">
        <f t="shared" si="219"/>
        <v>#NUM!</v>
      </c>
      <c r="BG4701" t="e">
        <f t="shared" si="220"/>
        <v>#NUM!</v>
      </c>
      <c r="BH4701" t="e">
        <f t="shared" si="221"/>
        <v>#NUM!</v>
      </c>
      <c r="BI4701" t="e">
        <f>VLOOKUP(H4701,Sheet2!$A$1:$B$270,2,FALSE)</f>
        <v>#N/A</v>
      </c>
    </row>
    <row r="4702" spans="15:61">
      <c r="O4702" s="57"/>
      <c r="P4702" s="57"/>
      <c r="AO4702" s="57"/>
      <c r="BA4702" s="57"/>
      <c r="BF4702" s="6" t="e">
        <f t="shared" si="219"/>
        <v>#NUM!</v>
      </c>
      <c r="BG4702" t="e">
        <f t="shared" si="220"/>
        <v>#NUM!</v>
      </c>
      <c r="BH4702" t="e">
        <f t="shared" si="221"/>
        <v>#NUM!</v>
      </c>
      <c r="BI4702" t="e">
        <f>VLOOKUP(H4702,Sheet2!$A$1:$B$270,2,FALSE)</f>
        <v>#N/A</v>
      </c>
    </row>
    <row r="4703" spans="15:61">
      <c r="O4703" s="57"/>
      <c r="P4703" s="57"/>
      <c r="AP4703" s="57"/>
      <c r="BA4703" s="57"/>
      <c r="BF4703" s="6" t="e">
        <f t="shared" si="219"/>
        <v>#NUM!</v>
      </c>
      <c r="BG4703" t="e">
        <f t="shared" si="220"/>
        <v>#NUM!</v>
      </c>
      <c r="BH4703" t="e">
        <f t="shared" si="221"/>
        <v>#NUM!</v>
      </c>
      <c r="BI4703" t="e">
        <f>VLOOKUP(H4703,Sheet2!$A$1:$B$270,2,FALSE)</f>
        <v>#N/A</v>
      </c>
    </row>
    <row r="4704" spans="15:61">
      <c r="O4704" s="57"/>
      <c r="P4704" s="57"/>
      <c r="AP4704" s="57"/>
      <c r="BA4704" s="57"/>
      <c r="BF4704" s="6" t="e">
        <f t="shared" si="219"/>
        <v>#NUM!</v>
      </c>
      <c r="BG4704" t="e">
        <f t="shared" si="220"/>
        <v>#NUM!</v>
      </c>
      <c r="BH4704" t="e">
        <f t="shared" si="221"/>
        <v>#NUM!</v>
      </c>
      <c r="BI4704" t="e">
        <f>VLOOKUP(H4704,Sheet2!$A$1:$B$270,2,FALSE)</f>
        <v>#N/A</v>
      </c>
    </row>
    <row r="4705" spans="15:61">
      <c r="O4705" s="57"/>
      <c r="P4705" s="57"/>
      <c r="AP4705" s="57"/>
      <c r="BA4705" s="57"/>
      <c r="BF4705" s="6" t="e">
        <f t="shared" si="219"/>
        <v>#NUM!</v>
      </c>
      <c r="BG4705" t="e">
        <f t="shared" si="220"/>
        <v>#NUM!</v>
      </c>
      <c r="BH4705" t="e">
        <f t="shared" si="221"/>
        <v>#NUM!</v>
      </c>
      <c r="BI4705" t="e">
        <f>VLOOKUP(H4705,Sheet2!$A$1:$B$270,2,FALSE)</f>
        <v>#N/A</v>
      </c>
    </row>
    <row r="4706" spans="15:61">
      <c r="O4706" s="57"/>
      <c r="P4706" s="57"/>
      <c r="BA4706" s="57"/>
      <c r="BF4706" s="6" t="e">
        <f t="shared" si="219"/>
        <v>#NUM!</v>
      </c>
      <c r="BG4706" t="e">
        <f t="shared" si="220"/>
        <v>#NUM!</v>
      </c>
      <c r="BH4706" t="e">
        <f t="shared" si="221"/>
        <v>#NUM!</v>
      </c>
      <c r="BI4706" t="e">
        <f>VLOOKUP(H4706,Sheet2!$A$1:$B$270,2,FALSE)</f>
        <v>#N/A</v>
      </c>
    </row>
    <row r="4707" spans="15:61">
      <c r="O4707" s="57"/>
      <c r="P4707" s="57"/>
      <c r="BA4707" s="57"/>
      <c r="BF4707" s="6" t="e">
        <f t="shared" si="219"/>
        <v>#NUM!</v>
      </c>
      <c r="BG4707" t="e">
        <f t="shared" si="220"/>
        <v>#NUM!</v>
      </c>
      <c r="BH4707" t="e">
        <f t="shared" si="221"/>
        <v>#NUM!</v>
      </c>
      <c r="BI4707" t="e">
        <f>VLOOKUP(H4707,Sheet2!$A$1:$B$270,2,FALSE)</f>
        <v>#N/A</v>
      </c>
    </row>
    <row r="4708" spans="15:61">
      <c r="O4708" s="57"/>
      <c r="P4708" s="57"/>
      <c r="AO4708" s="57"/>
      <c r="AP4708" s="57"/>
      <c r="BA4708" s="57"/>
      <c r="BF4708" s="6" t="e">
        <f t="shared" si="219"/>
        <v>#NUM!</v>
      </c>
      <c r="BG4708" t="e">
        <f t="shared" si="220"/>
        <v>#NUM!</v>
      </c>
      <c r="BH4708" t="e">
        <f t="shared" si="221"/>
        <v>#NUM!</v>
      </c>
      <c r="BI4708" t="e">
        <f>VLOOKUP(H4708,Sheet2!$A$1:$B$270,2,FALSE)</f>
        <v>#N/A</v>
      </c>
    </row>
    <row r="4709" spans="15:61">
      <c r="O4709" s="57"/>
      <c r="P4709" s="57"/>
      <c r="AP4709" s="57"/>
      <c r="BA4709" s="57"/>
      <c r="BF4709" s="6" t="e">
        <f t="shared" si="219"/>
        <v>#NUM!</v>
      </c>
      <c r="BG4709" t="e">
        <f t="shared" si="220"/>
        <v>#NUM!</v>
      </c>
      <c r="BH4709" t="e">
        <f t="shared" si="221"/>
        <v>#NUM!</v>
      </c>
      <c r="BI4709" t="e">
        <f>VLOOKUP(H4709,Sheet2!$A$1:$B$270,2,FALSE)</f>
        <v>#N/A</v>
      </c>
    </row>
    <row r="4710" spans="15:61">
      <c r="O4710" s="57"/>
      <c r="P4710" s="57"/>
      <c r="AP4710" s="57"/>
      <c r="BA4710" s="57"/>
      <c r="BF4710" s="6" t="e">
        <f t="shared" si="219"/>
        <v>#NUM!</v>
      </c>
      <c r="BG4710" t="e">
        <f t="shared" si="220"/>
        <v>#NUM!</v>
      </c>
      <c r="BH4710" t="e">
        <f t="shared" si="221"/>
        <v>#NUM!</v>
      </c>
      <c r="BI4710" t="e">
        <f>VLOOKUP(H4710,Sheet2!$A$1:$B$270,2,FALSE)</f>
        <v>#N/A</v>
      </c>
    </row>
    <row r="4711" spans="15:61">
      <c r="O4711" s="57"/>
      <c r="P4711" s="57"/>
      <c r="AO4711" s="57"/>
      <c r="AP4711" s="57"/>
      <c r="BA4711" s="57"/>
      <c r="BF4711" s="6" t="e">
        <f t="shared" si="219"/>
        <v>#NUM!</v>
      </c>
      <c r="BG4711" t="e">
        <f t="shared" si="220"/>
        <v>#NUM!</v>
      </c>
      <c r="BH4711" t="e">
        <f t="shared" si="221"/>
        <v>#NUM!</v>
      </c>
      <c r="BI4711" t="e">
        <f>VLOOKUP(H4711,Sheet2!$A$1:$B$270,2,FALSE)</f>
        <v>#N/A</v>
      </c>
    </row>
    <row r="4712" spans="15:61">
      <c r="O4712" s="57"/>
      <c r="P4712" s="57"/>
      <c r="BA4712" s="57"/>
      <c r="BF4712" s="6" t="e">
        <f t="shared" si="219"/>
        <v>#NUM!</v>
      </c>
      <c r="BG4712" t="e">
        <f t="shared" si="220"/>
        <v>#NUM!</v>
      </c>
      <c r="BH4712" t="e">
        <f t="shared" si="221"/>
        <v>#NUM!</v>
      </c>
      <c r="BI4712" t="e">
        <f>VLOOKUP(H4712,Sheet2!$A$1:$B$270,2,FALSE)</f>
        <v>#N/A</v>
      </c>
    </row>
    <row r="4713" spans="15:61">
      <c r="O4713" s="57"/>
      <c r="P4713" s="57"/>
      <c r="AP4713" s="57"/>
      <c r="BA4713" s="57"/>
      <c r="BF4713" s="6" t="e">
        <f t="shared" si="219"/>
        <v>#NUM!</v>
      </c>
      <c r="BG4713" t="e">
        <f t="shared" si="220"/>
        <v>#NUM!</v>
      </c>
      <c r="BH4713" t="e">
        <f t="shared" si="221"/>
        <v>#NUM!</v>
      </c>
      <c r="BI4713" t="e">
        <f>VLOOKUP(H4713,Sheet2!$A$1:$B$270,2,FALSE)</f>
        <v>#N/A</v>
      </c>
    </row>
    <row r="4714" spans="15:61">
      <c r="O4714" s="57"/>
      <c r="P4714" s="57"/>
      <c r="AO4714" s="57"/>
      <c r="BA4714" s="57"/>
      <c r="BF4714" s="6" t="e">
        <f t="shared" ref="BF4714:BF4777" si="222">DATE(BC4714,BD4714,BE4714)</f>
        <v>#NUM!</v>
      </c>
      <c r="BG4714" t="e">
        <f t="shared" ref="BG4714:BG4777" si="223">BF4714-BA4714</f>
        <v>#NUM!</v>
      </c>
      <c r="BH4714" t="e">
        <f t="shared" ref="BH4714:BH4777" si="224">IF(BG4714=1,"COMPLY",IF(BG4714&lt;1,"COMPLY","NOT COMPLY"))</f>
        <v>#NUM!</v>
      </c>
      <c r="BI4714" t="e">
        <f>VLOOKUP(H4714,Sheet2!$A$1:$B$270,2,FALSE)</f>
        <v>#N/A</v>
      </c>
    </row>
    <row r="4715" spans="15:61">
      <c r="O4715" s="57"/>
      <c r="P4715" s="57"/>
      <c r="AO4715" s="57"/>
      <c r="AP4715" s="57"/>
      <c r="BA4715" s="57"/>
      <c r="BF4715" s="6" t="e">
        <f t="shared" si="222"/>
        <v>#NUM!</v>
      </c>
      <c r="BG4715" t="e">
        <f t="shared" si="223"/>
        <v>#NUM!</v>
      </c>
      <c r="BH4715" t="e">
        <f t="shared" si="224"/>
        <v>#NUM!</v>
      </c>
      <c r="BI4715" t="e">
        <f>VLOOKUP(H4715,Sheet2!$A$1:$B$270,2,FALSE)</f>
        <v>#N/A</v>
      </c>
    </row>
    <row r="4716" spans="15:61">
      <c r="O4716" s="57"/>
      <c r="P4716" s="57"/>
      <c r="AP4716" s="57"/>
      <c r="BA4716" s="57"/>
      <c r="BF4716" s="6" t="e">
        <f t="shared" si="222"/>
        <v>#NUM!</v>
      </c>
      <c r="BG4716" t="e">
        <f t="shared" si="223"/>
        <v>#NUM!</v>
      </c>
      <c r="BH4716" t="e">
        <f t="shared" si="224"/>
        <v>#NUM!</v>
      </c>
      <c r="BI4716" t="e">
        <f>VLOOKUP(H4716,Sheet2!$A$1:$B$270,2,FALSE)</f>
        <v>#N/A</v>
      </c>
    </row>
    <row r="4717" spans="15:61">
      <c r="O4717" s="57"/>
      <c r="P4717" s="57"/>
      <c r="AO4717" s="57"/>
      <c r="AP4717" s="57"/>
      <c r="BA4717" s="57"/>
      <c r="BF4717" s="6" t="e">
        <f t="shared" si="222"/>
        <v>#NUM!</v>
      </c>
      <c r="BG4717" t="e">
        <f t="shared" si="223"/>
        <v>#NUM!</v>
      </c>
      <c r="BH4717" t="e">
        <f t="shared" si="224"/>
        <v>#NUM!</v>
      </c>
      <c r="BI4717" t="e">
        <f>VLOOKUP(H4717,Sheet2!$A$1:$B$270,2,FALSE)</f>
        <v>#N/A</v>
      </c>
    </row>
    <row r="4718" spans="15:61">
      <c r="O4718" s="57"/>
      <c r="P4718" s="57"/>
      <c r="AP4718" s="57"/>
      <c r="BA4718" s="57"/>
      <c r="BF4718" s="6" t="e">
        <f t="shared" si="222"/>
        <v>#NUM!</v>
      </c>
      <c r="BG4718" t="e">
        <f t="shared" si="223"/>
        <v>#NUM!</v>
      </c>
      <c r="BH4718" t="e">
        <f t="shared" si="224"/>
        <v>#NUM!</v>
      </c>
      <c r="BI4718" t="e">
        <f>VLOOKUP(H4718,Sheet2!$A$1:$B$270,2,FALSE)</f>
        <v>#N/A</v>
      </c>
    </row>
    <row r="4719" spans="15:61">
      <c r="O4719" s="57"/>
      <c r="P4719" s="57"/>
      <c r="AO4719" s="57"/>
      <c r="AP4719" s="57"/>
      <c r="BA4719" s="57"/>
      <c r="BF4719" s="6" t="e">
        <f t="shared" si="222"/>
        <v>#NUM!</v>
      </c>
      <c r="BG4719" t="e">
        <f t="shared" si="223"/>
        <v>#NUM!</v>
      </c>
      <c r="BH4719" t="e">
        <f t="shared" si="224"/>
        <v>#NUM!</v>
      </c>
      <c r="BI4719" t="e">
        <f>VLOOKUP(H4719,Sheet2!$A$1:$B$270,2,FALSE)</f>
        <v>#N/A</v>
      </c>
    </row>
    <row r="4720" spans="15:61">
      <c r="O4720" s="57"/>
      <c r="P4720" s="57"/>
      <c r="BA4720" s="57"/>
      <c r="BF4720" s="6" t="e">
        <f t="shared" si="222"/>
        <v>#NUM!</v>
      </c>
      <c r="BG4720" t="e">
        <f t="shared" si="223"/>
        <v>#NUM!</v>
      </c>
      <c r="BH4720" t="e">
        <f t="shared" si="224"/>
        <v>#NUM!</v>
      </c>
      <c r="BI4720" t="e">
        <f>VLOOKUP(H4720,Sheet2!$A$1:$B$270,2,FALSE)</f>
        <v>#N/A</v>
      </c>
    </row>
    <row r="4721" spans="15:61">
      <c r="O4721" s="57"/>
      <c r="P4721" s="57"/>
      <c r="BF4721" s="6" t="e">
        <f t="shared" si="222"/>
        <v>#NUM!</v>
      </c>
      <c r="BG4721" t="e">
        <f t="shared" si="223"/>
        <v>#NUM!</v>
      </c>
      <c r="BH4721" t="e">
        <f t="shared" si="224"/>
        <v>#NUM!</v>
      </c>
      <c r="BI4721" t="e">
        <f>VLOOKUP(H4721,Sheet2!$A$1:$B$270,2,FALSE)</f>
        <v>#N/A</v>
      </c>
    </row>
    <row r="4722" spans="15:61">
      <c r="O4722" s="57"/>
      <c r="P4722" s="57"/>
      <c r="AP4722" s="57"/>
      <c r="BA4722" s="57"/>
      <c r="BF4722" s="6" t="e">
        <f t="shared" si="222"/>
        <v>#NUM!</v>
      </c>
      <c r="BG4722" t="e">
        <f t="shared" si="223"/>
        <v>#NUM!</v>
      </c>
      <c r="BH4722" t="e">
        <f t="shared" si="224"/>
        <v>#NUM!</v>
      </c>
      <c r="BI4722" t="e">
        <f>VLOOKUP(H4722,Sheet2!$A$1:$B$270,2,FALSE)</f>
        <v>#N/A</v>
      </c>
    </row>
    <row r="4723" spans="15:61">
      <c r="O4723" s="57"/>
      <c r="P4723" s="57"/>
      <c r="AP4723" s="57"/>
      <c r="BA4723" s="57"/>
      <c r="BF4723" s="6" t="e">
        <f t="shared" si="222"/>
        <v>#NUM!</v>
      </c>
      <c r="BG4723" t="e">
        <f t="shared" si="223"/>
        <v>#NUM!</v>
      </c>
      <c r="BH4723" t="e">
        <f t="shared" si="224"/>
        <v>#NUM!</v>
      </c>
      <c r="BI4723" t="e">
        <f>VLOOKUP(H4723,Sheet2!$A$1:$B$270,2,FALSE)</f>
        <v>#N/A</v>
      </c>
    </row>
    <row r="4724" spans="15:61">
      <c r="O4724" s="57"/>
      <c r="P4724" s="57"/>
      <c r="AO4724" s="57"/>
      <c r="BA4724" s="57"/>
      <c r="BF4724" s="6" t="e">
        <f t="shared" si="222"/>
        <v>#NUM!</v>
      </c>
      <c r="BG4724" t="e">
        <f t="shared" si="223"/>
        <v>#NUM!</v>
      </c>
      <c r="BH4724" t="e">
        <f t="shared" si="224"/>
        <v>#NUM!</v>
      </c>
      <c r="BI4724" t="e">
        <f>VLOOKUP(H4724,Sheet2!$A$1:$B$270,2,FALSE)</f>
        <v>#N/A</v>
      </c>
    </row>
    <row r="4725" spans="15:61">
      <c r="O4725" s="57"/>
      <c r="P4725" s="57"/>
      <c r="AO4725" s="57"/>
      <c r="AP4725" s="57"/>
      <c r="BA4725" s="57"/>
      <c r="BF4725" s="6" t="e">
        <f t="shared" si="222"/>
        <v>#NUM!</v>
      </c>
      <c r="BG4725" t="e">
        <f t="shared" si="223"/>
        <v>#NUM!</v>
      </c>
      <c r="BH4725" t="e">
        <f t="shared" si="224"/>
        <v>#NUM!</v>
      </c>
      <c r="BI4725" t="e">
        <f>VLOOKUP(H4725,Sheet2!$A$1:$B$270,2,FALSE)</f>
        <v>#N/A</v>
      </c>
    </row>
    <row r="4726" spans="15:61">
      <c r="O4726" s="57"/>
      <c r="P4726" s="57"/>
      <c r="AO4726" s="57"/>
      <c r="AP4726" s="57"/>
      <c r="BA4726" s="57"/>
      <c r="BF4726" s="6" t="e">
        <f t="shared" si="222"/>
        <v>#NUM!</v>
      </c>
      <c r="BG4726" t="e">
        <f t="shared" si="223"/>
        <v>#NUM!</v>
      </c>
      <c r="BH4726" t="e">
        <f t="shared" si="224"/>
        <v>#NUM!</v>
      </c>
      <c r="BI4726" t="e">
        <f>VLOOKUP(H4726,Sheet2!$A$1:$B$270,2,FALSE)</f>
        <v>#N/A</v>
      </c>
    </row>
    <row r="4727" spans="15:61">
      <c r="O4727" s="57"/>
      <c r="P4727" s="57"/>
      <c r="AP4727" s="57"/>
      <c r="BA4727" s="57"/>
      <c r="BF4727" s="6" t="e">
        <f t="shared" si="222"/>
        <v>#NUM!</v>
      </c>
      <c r="BG4727" t="e">
        <f t="shared" si="223"/>
        <v>#NUM!</v>
      </c>
      <c r="BH4727" t="e">
        <f t="shared" si="224"/>
        <v>#NUM!</v>
      </c>
      <c r="BI4727" t="e">
        <f>VLOOKUP(H4727,Sheet2!$A$1:$B$270,2,FALSE)</f>
        <v>#N/A</v>
      </c>
    </row>
    <row r="4728" spans="15:61">
      <c r="O4728" s="57"/>
      <c r="P4728" s="57"/>
      <c r="AP4728" s="57"/>
      <c r="BA4728" s="57"/>
      <c r="BF4728" s="6" t="e">
        <f t="shared" si="222"/>
        <v>#NUM!</v>
      </c>
      <c r="BG4728" t="e">
        <f t="shared" si="223"/>
        <v>#NUM!</v>
      </c>
      <c r="BH4728" t="e">
        <f t="shared" si="224"/>
        <v>#NUM!</v>
      </c>
      <c r="BI4728" t="e">
        <f>VLOOKUP(H4728,Sheet2!$A$1:$B$270,2,FALSE)</f>
        <v>#N/A</v>
      </c>
    </row>
    <row r="4729" spans="15:61">
      <c r="O4729" s="57"/>
      <c r="P4729" s="57"/>
      <c r="AO4729" s="57"/>
      <c r="BA4729" s="57"/>
      <c r="BF4729" s="6" t="e">
        <f t="shared" si="222"/>
        <v>#NUM!</v>
      </c>
      <c r="BG4729" t="e">
        <f t="shared" si="223"/>
        <v>#NUM!</v>
      </c>
      <c r="BH4729" t="e">
        <f t="shared" si="224"/>
        <v>#NUM!</v>
      </c>
      <c r="BI4729" t="e">
        <f>VLOOKUP(H4729,Sheet2!$A$1:$B$270,2,FALSE)</f>
        <v>#N/A</v>
      </c>
    </row>
    <row r="4730" spans="15:61">
      <c r="O4730" s="57"/>
      <c r="P4730" s="57"/>
      <c r="AP4730" s="57"/>
      <c r="BA4730" s="57"/>
      <c r="BF4730" s="6" t="e">
        <f t="shared" si="222"/>
        <v>#NUM!</v>
      </c>
      <c r="BG4730" t="e">
        <f t="shared" si="223"/>
        <v>#NUM!</v>
      </c>
      <c r="BH4730" t="e">
        <f t="shared" si="224"/>
        <v>#NUM!</v>
      </c>
      <c r="BI4730" t="e">
        <f>VLOOKUP(H4730,Sheet2!$A$1:$B$270,2,FALSE)</f>
        <v>#N/A</v>
      </c>
    </row>
    <row r="4731" spans="15:61">
      <c r="O4731" s="57"/>
      <c r="P4731" s="57"/>
      <c r="AP4731" s="57"/>
      <c r="BA4731" s="57"/>
      <c r="BF4731" s="6" t="e">
        <f t="shared" si="222"/>
        <v>#NUM!</v>
      </c>
      <c r="BG4731" t="e">
        <f t="shared" si="223"/>
        <v>#NUM!</v>
      </c>
      <c r="BH4731" t="e">
        <f t="shared" si="224"/>
        <v>#NUM!</v>
      </c>
      <c r="BI4731" t="e">
        <f>VLOOKUP(H4731,Sheet2!$A$1:$B$270,2,FALSE)</f>
        <v>#N/A</v>
      </c>
    </row>
    <row r="4732" spans="15:61">
      <c r="O4732" s="57"/>
      <c r="P4732" s="57"/>
      <c r="AP4732" s="57"/>
      <c r="BA4732" s="57"/>
      <c r="BF4732" s="6" t="e">
        <f t="shared" si="222"/>
        <v>#NUM!</v>
      </c>
      <c r="BG4732" t="e">
        <f t="shared" si="223"/>
        <v>#NUM!</v>
      </c>
      <c r="BH4732" t="e">
        <f t="shared" si="224"/>
        <v>#NUM!</v>
      </c>
      <c r="BI4732" t="e">
        <f>VLOOKUP(H4732,Sheet2!$A$1:$B$270,2,FALSE)</f>
        <v>#N/A</v>
      </c>
    </row>
    <row r="4733" spans="15:61">
      <c r="O4733" s="57"/>
      <c r="P4733" s="57"/>
      <c r="AO4733" s="57"/>
      <c r="AP4733" s="57"/>
      <c r="BA4733" s="57"/>
      <c r="BF4733" s="6" t="e">
        <f t="shared" si="222"/>
        <v>#NUM!</v>
      </c>
      <c r="BG4733" t="e">
        <f t="shared" si="223"/>
        <v>#NUM!</v>
      </c>
      <c r="BH4733" t="e">
        <f t="shared" si="224"/>
        <v>#NUM!</v>
      </c>
      <c r="BI4733" t="e">
        <f>VLOOKUP(H4733,Sheet2!$A$1:$B$270,2,FALSE)</f>
        <v>#N/A</v>
      </c>
    </row>
    <row r="4734" spans="15:61">
      <c r="O4734" s="57"/>
      <c r="P4734" s="57"/>
      <c r="AP4734" s="57"/>
      <c r="BA4734" s="57"/>
      <c r="BF4734" s="6" t="e">
        <f t="shared" si="222"/>
        <v>#NUM!</v>
      </c>
      <c r="BG4734" t="e">
        <f t="shared" si="223"/>
        <v>#NUM!</v>
      </c>
      <c r="BH4734" t="e">
        <f t="shared" si="224"/>
        <v>#NUM!</v>
      </c>
      <c r="BI4734" t="e">
        <f>VLOOKUP(H4734,Sheet2!$A$1:$B$270,2,FALSE)</f>
        <v>#N/A</v>
      </c>
    </row>
    <row r="4735" spans="15:61">
      <c r="O4735" s="57"/>
      <c r="P4735" s="57"/>
      <c r="AO4735" s="57"/>
      <c r="AP4735" s="57"/>
      <c r="BA4735" s="57"/>
      <c r="BF4735" s="6" t="e">
        <f t="shared" si="222"/>
        <v>#NUM!</v>
      </c>
      <c r="BG4735" t="e">
        <f t="shared" si="223"/>
        <v>#NUM!</v>
      </c>
      <c r="BH4735" t="e">
        <f t="shared" si="224"/>
        <v>#NUM!</v>
      </c>
      <c r="BI4735" t="e">
        <f>VLOOKUP(H4735,Sheet2!$A$1:$B$270,2,FALSE)</f>
        <v>#N/A</v>
      </c>
    </row>
    <row r="4736" spans="15:61">
      <c r="O4736" s="57"/>
      <c r="P4736" s="57"/>
      <c r="AO4736" s="57"/>
      <c r="AP4736" s="57"/>
      <c r="BA4736" s="57"/>
      <c r="BF4736" s="6" t="e">
        <f t="shared" si="222"/>
        <v>#NUM!</v>
      </c>
      <c r="BG4736" t="e">
        <f t="shared" si="223"/>
        <v>#NUM!</v>
      </c>
      <c r="BH4736" t="e">
        <f t="shared" si="224"/>
        <v>#NUM!</v>
      </c>
      <c r="BI4736" t="e">
        <f>VLOOKUP(H4736,Sheet2!$A$1:$B$270,2,FALSE)</f>
        <v>#N/A</v>
      </c>
    </row>
    <row r="4737" spans="15:61">
      <c r="O4737" s="57"/>
      <c r="P4737" s="57"/>
      <c r="AP4737" s="57"/>
      <c r="BA4737" s="57"/>
      <c r="BF4737" s="6" t="e">
        <f t="shared" si="222"/>
        <v>#NUM!</v>
      </c>
      <c r="BG4737" t="e">
        <f t="shared" si="223"/>
        <v>#NUM!</v>
      </c>
      <c r="BH4737" t="e">
        <f t="shared" si="224"/>
        <v>#NUM!</v>
      </c>
      <c r="BI4737" t="e">
        <f>VLOOKUP(H4737,Sheet2!$A$1:$B$270,2,FALSE)</f>
        <v>#N/A</v>
      </c>
    </row>
    <row r="4738" spans="15:61">
      <c r="O4738" s="57"/>
      <c r="P4738" s="57"/>
      <c r="AP4738" s="57"/>
      <c r="BA4738" s="57"/>
      <c r="BF4738" s="6" t="e">
        <f t="shared" si="222"/>
        <v>#NUM!</v>
      </c>
      <c r="BG4738" t="e">
        <f t="shared" si="223"/>
        <v>#NUM!</v>
      </c>
      <c r="BH4738" t="e">
        <f t="shared" si="224"/>
        <v>#NUM!</v>
      </c>
      <c r="BI4738" t="e">
        <f>VLOOKUP(H4738,Sheet2!$A$1:$B$270,2,FALSE)</f>
        <v>#N/A</v>
      </c>
    </row>
    <row r="4739" spans="15:61">
      <c r="O4739" s="57"/>
      <c r="P4739" s="57"/>
      <c r="AP4739" s="57"/>
      <c r="BA4739" s="57"/>
      <c r="BF4739" s="6" t="e">
        <f t="shared" si="222"/>
        <v>#NUM!</v>
      </c>
      <c r="BG4739" t="e">
        <f t="shared" si="223"/>
        <v>#NUM!</v>
      </c>
      <c r="BH4739" t="e">
        <f t="shared" si="224"/>
        <v>#NUM!</v>
      </c>
      <c r="BI4739" t="e">
        <f>VLOOKUP(H4739,Sheet2!$A$1:$B$270,2,FALSE)</f>
        <v>#N/A</v>
      </c>
    </row>
    <row r="4740" spans="15:61">
      <c r="O4740" s="57"/>
      <c r="P4740" s="57"/>
      <c r="AP4740" s="57"/>
      <c r="BA4740" s="57"/>
      <c r="BF4740" s="6" t="e">
        <f t="shared" si="222"/>
        <v>#NUM!</v>
      </c>
      <c r="BG4740" t="e">
        <f t="shared" si="223"/>
        <v>#NUM!</v>
      </c>
      <c r="BH4740" t="e">
        <f t="shared" si="224"/>
        <v>#NUM!</v>
      </c>
      <c r="BI4740" t="e">
        <f>VLOOKUP(H4740,Sheet2!$A$1:$B$270,2,FALSE)</f>
        <v>#N/A</v>
      </c>
    </row>
    <row r="4741" spans="15:61">
      <c r="O4741" s="57"/>
      <c r="P4741" s="57"/>
      <c r="AP4741" s="57"/>
      <c r="BA4741" s="57"/>
      <c r="BF4741" s="6" t="e">
        <f t="shared" si="222"/>
        <v>#NUM!</v>
      </c>
      <c r="BG4741" t="e">
        <f t="shared" si="223"/>
        <v>#NUM!</v>
      </c>
      <c r="BH4741" t="e">
        <f t="shared" si="224"/>
        <v>#NUM!</v>
      </c>
      <c r="BI4741" t="e">
        <f>VLOOKUP(H4741,Sheet2!$A$1:$B$270,2,FALSE)</f>
        <v>#N/A</v>
      </c>
    </row>
    <row r="4742" spans="15:61">
      <c r="O4742" s="57"/>
      <c r="P4742" s="57"/>
      <c r="AO4742" s="57"/>
      <c r="AP4742" s="57"/>
      <c r="BA4742" s="57"/>
      <c r="BF4742" s="6" t="e">
        <f t="shared" si="222"/>
        <v>#NUM!</v>
      </c>
      <c r="BG4742" t="e">
        <f t="shared" si="223"/>
        <v>#NUM!</v>
      </c>
      <c r="BH4742" t="e">
        <f t="shared" si="224"/>
        <v>#NUM!</v>
      </c>
      <c r="BI4742" t="e">
        <f>VLOOKUP(H4742,Sheet2!$A$1:$B$270,2,FALSE)</f>
        <v>#N/A</v>
      </c>
    </row>
    <row r="4743" spans="15:61">
      <c r="O4743" s="57"/>
      <c r="P4743" s="57"/>
      <c r="AO4743" s="57"/>
      <c r="AP4743" s="57"/>
      <c r="BA4743" s="57"/>
      <c r="BF4743" s="6" t="e">
        <f t="shared" si="222"/>
        <v>#NUM!</v>
      </c>
      <c r="BG4743" t="e">
        <f t="shared" si="223"/>
        <v>#NUM!</v>
      </c>
      <c r="BH4743" t="e">
        <f t="shared" si="224"/>
        <v>#NUM!</v>
      </c>
      <c r="BI4743" t="e">
        <f>VLOOKUP(H4743,Sheet2!$A$1:$B$270,2,FALSE)</f>
        <v>#N/A</v>
      </c>
    </row>
    <row r="4744" spans="15:61">
      <c r="O4744" s="57"/>
      <c r="P4744" s="57"/>
      <c r="AP4744" s="57"/>
      <c r="BA4744" s="57"/>
      <c r="BF4744" s="6" t="e">
        <f t="shared" si="222"/>
        <v>#NUM!</v>
      </c>
      <c r="BG4744" t="e">
        <f t="shared" si="223"/>
        <v>#NUM!</v>
      </c>
      <c r="BH4744" t="e">
        <f t="shared" si="224"/>
        <v>#NUM!</v>
      </c>
      <c r="BI4744" t="e">
        <f>VLOOKUP(H4744,Sheet2!$A$1:$B$270,2,FALSE)</f>
        <v>#N/A</v>
      </c>
    </row>
    <row r="4745" spans="15:61">
      <c r="O4745" s="57"/>
      <c r="P4745" s="57"/>
      <c r="AO4745" s="57"/>
      <c r="AP4745" s="57"/>
      <c r="BA4745" s="57"/>
      <c r="BF4745" s="6" t="e">
        <f t="shared" si="222"/>
        <v>#NUM!</v>
      </c>
      <c r="BG4745" t="e">
        <f t="shared" si="223"/>
        <v>#NUM!</v>
      </c>
      <c r="BH4745" t="e">
        <f t="shared" si="224"/>
        <v>#NUM!</v>
      </c>
      <c r="BI4745" t="e">
        <f>VLOOKUP(H4745,Sheet2!$A$1:$B$270,2,FALSE)</f>
        <v>#N/A</v>
      </c>
    </row>
    <row r="4746" spans="15:61">
      <c r="O4746" s="57"/>
      <c r="P4746" s="57"/>
      <c r="AP4746" s="57"/>
      <c r="BA4746" s="57"/>
      <c r="BF4746" s="6" t="e">
        <f t="shared" si="222"/>
        <v>#NUM!</v>
      </c>
      <c r="BG4746" t="e">
        <f t="shared" si="223"/>
        <v>#NUM!</v>
      </c>
      <c r="BH4746" t="e">
        <f t="shared" si="224"/>
        <v>#NUM!</v>
      </c>
      <c r="BI4746" t="e">
        <f>VLOOKUP(H4746,Sheet2!$A$1:$B$270,2,FALSE)</f>
        <v>#N/A</v>
      </c>
    </row>
    <row r="4747" spans="15:61">
      <c r="O4747" s="57"/>
      <c r="P4747" s="57"/>
      <c r="AP4747" s="57"/>
      <c r="BA4747" s="57"/>
      <c r="BF4747" s="6" t="e">
        <f t="shared" si="222"/>
        <v>#NUM!</v>
      </c>
      <c r="BG4747" t="e">
        <f t="shared" si="223"/>
        <v>#NUM!</v>
      </c>
      <c r="BH4747" t="e">
        <f t="shared" si="224"/>
        <v>#NUM!</v>
      </c>
      <c r="BI4747" t="e">
        <f>VLOOKUP(H4747,Sheet2!$A$1:$B$270,2,FALSE)</f>
        <v>#N/A</v>
      </c>
    </row>
    <row r="4748" spans="15:61">
      <c r="O4748" s="57"/>
      <c r="P4748" s="57"/>
      <c r="AP4748" s="57"/>
      <c r="BA4748" s="57"/>
      <c r="BF4748" s="6" t="e">
        <f t="shared" si="222"/>
        <v>#NUM!</v>
      </c>
      <c r="BG4748" t="e">
        <f t="shared" si="223"/>
        <v>#NUM!</v>
      </c>
      <c r="BH4748" t="e">
        <f t="shared" si="224"/>
        <v>#NUM!</v>
      </c>
      <c r="BI4748" t="e">
        <f>VLOOKUP(H4748,Sheet2!$A$1:$B$270,2,FALSE)</f>
        <v>#N/A</v>
      </c>
    </row>
    <row r="4749" spans="15:61">
      <c r="O4749" s="57"/>
      <c r="P4749" s="57"/>
      <c r="AO4749" s="57"/>
      <c r="AP4749" s="57"/>
      <c r="BA4749" s="57"/>
      <c r="BF4749" s="6" t="e">
        <f t="shared" si="222"/>
        <v>#NUM!</v>
      </c>
      <c r="BG4749" t="e">
        <f t="shared" si="223"/>
        <v>#NUM!</v>
      </c>
      <c r="BH4749" t="e">
        <f t="shared" si="224"/>
        <v>#NUM!</v>
      </c>
      <c r="BI4749" t="e">
        <f>VLOOKUP(H4749,Sheet2!$A$1:$B$270,2,FALSE)</f>
        <v>#N/A</v>
      </c>
    </row>
    <row r="4750" spans="15:61">
      <c r="O4750" s="57"/>
      <c r="P4750" s="57"/>
      <c r="AP4750" s="57"/>
      <c r="BA4750" s="57"/>
      <c r="BF4750" s="6" t="e">
        <f t="shared" si="222"/>
        <v>#NUM!</v>
      </c>
      <c r="BG4750" t="e">
        <f t="shared" si="223"/>
        <v>#NUM!</v>
      </c>
      <c r="BH4750" t="e">
        <f t="shared" si="224"/>
        <v>#NUM!</v>
      </c>
      <c r="BI4750" t="e">
        <f>VLOOKUP(H4750,Sheet2!$A$1:$B$270,2,FALSE)</f>
        <v>#N/A</v>
      </c>
    </row>
    <row r="4751" spans="15:61">
      <c r="O4751" s="57"/>
      <c r="P4751" s="57"/>
      <c r="AP4751" s="57"/>
      <c r="BA4751" s="57"/>
      <c r="BF4751" s="6" t="e">
        <f t="shared" si="222"/>
        <v>#NUM!</v>
      </c>
      <c r="BG4751" t="e">
        <f t="shared" si="223"/>
        <v>#NUM!</v>
      </c>
      <c r="BH4751" t="e">
        <f t="shared" si="224"/>
        <v>#NUM!</v>
      </c>
      <c r="BI4751" t="e">
        <f>VLOOKUP(H4751,Sheet2!$A$1:$B$270,2,FALSE)</f>
        <v>#N/A</v>
      </c>
    </row>
    <row r="4752" spans="15:61">
      <c r="O4752" s="57"/>
      <c r="P4752" s="57"/>
      <c r="AP4752" s="57"/>
      <c r="BA4752" s="57"/>
      <c r="BF4752" s="6" t="e">
        <f t="shared" si="222"/>
        <v>#NUM!</v>
      </c>
      <c r="BG4752" t="e">
        <f t="shared" si="223"/>
        <v>#NUM!</v>
      </c>
      <c r="BH4752" t="e">
        <f t="shared" si="224"/>
        <v>#NUM!</v>
      </c>
      <c r="BI4752" t="e">
        <f>VLOOKUP(H4752,Sheet2!$A$1:$B$270,2,FALSE)</f>
        <v>#N/A</v>
      </c>
    </row>
    <row r="4753" spans="15:61">
      <c r="O4753" s="57"/>
      <c r="P4753" s="57"/>
      <c r="AO4753" s="57"/>
      <c r="AP4753" s="57"/>
      <c r="BA4753" s="57"/>
      <c r="BF4753" s="6" t="e">
        <f t="shared" si="222"/>
        <v>#NUM!</v>
      </c>
      <c r="BG4753" t="e">
        <f t="shared" si="223"/>
        <v>#NUM!</v>
      </c>
      <c r="BH4753" t="e">
        <f t="shared" si="224"/>
        <v>#NUM!</v>
      </c>
      <c r="BI4753" t="e">
        <f>VLOOKUP(H4753,Sheet2!$A$1:$B$270,2,FALSE)</f>
        <v>#N/A</v>
      </c>
    </row>
    <row r="4754" spans="15:61">
      <c r="O4754" s="57"/>
      <c r="P4754" s="57"/>
      <c r="AP4754" s="57"/>
      <c r="BA4754" s="57"/>
      <c r="BF4754" s="6" t="e">
        <f t="shared" si="222"/>
        <v>#NUM!</v>
      </c>
      <c r="BG4754" t="e">
        <f t="shared" si="223"/>
        <v>#NUM!</v>
      </c>
      <c r="BH4754" t="e">
        <f t="shared" si="224"/>
        <v>#NUM!</v>
      </c>
      <c r="BI4754" t="e">
        <f>VLOOKUP(H4754,Sheet2!$A$1:$B$270,2,FALSE)</f>
        <v>#N/A</v>
      </c>
    </row>
    <row r="4755" spans="15:61">
      <c r="O4755" s="57"/>
      <c r="P4755" s="57"/>
      <c r="AP4755" s="57"/>
      <c r="BA4755" s="57"/>
      <c r="BF4755" s="6" t="e">
        <f t="shared" si="222"/>
        <v>#NUM!</v>
      </c>
      <c r="BG4755" t="e">
        <f t="shared" si="223"/>
        <v>#NUM!</v>
      </c>
      <c r="BH4755" t="e">
        <f t="shared" si="224"/>
        <v>#NUM!</v>
      </c>
      <c r="BI4755" t="e">
        <f>VLOOKUP(H4755,Sheet2!$A$1:$B$270,2,FALSE)</f>
        <v>#N/A</v>
      </c>
    </row>
    <row r="4756" spans="15:61">
      <c r="O4756" s="57"/>
      <c r="P4756" s="57"/>
      <c r="AO4756" s="57"/>
      <c r="BA4756" s="57"/>
      <c r="BF4756" s="6" t="e">
        <f t="shared" si="222"/>
        <v>#NUM!</v>
      </c>
      <c r="BG4756" t="e">
        <f t="shared" si="223"/>
        <v>#NUM!</v>
      </c>
      <c r="BH4756" t="e">
        <f t="shared" si="224"/>
        <v>#NUM!</v>
      </c>
      <c r="BI4756" t="e">
        <f>VLOOKUP(H4756,Sheet2!$A$1:$B$270,2,FALSE)</f>
        <v>#N/A</v>
      </c>
    </row>
    <row r="4757" spans="15:61">
      <c r="O4757" s="57"/>
      <c r="P4757" s="57"/>
      <c r="AP4757" s="57"/>
      <c r="BA4757" s="57"/>
      <c r="BF4757" s="6" t="e">
        <f t="shared" si="222"/>
        <v>#NUM!</v>
      </c>
      <c r="BG4757" t="e">
        <f t="shared" si="223"/>
        <v>#NUM!</v>
      </c>
      <c r="BH4757" t="e">
        <f t="shared" si="224"/>
        <v>#NUM!</v>
      </c>
      <c r="BI4757" t="e">
        <f>VLOOKUP(H4757,Sheet2!$A$1:$B$270,2,FALSE)</f>
        <v>#N/A</v>
      </c>
    </row>
    <row r="4758" spans="15:61">
      <c r="O4758" s="57"/>
      <c r="P4758" s="57"/>
      <c r="AO4758" s="57"/>
      <c r="BA4758" s="57"/>
      <c r="BF4758" s="6" t="e">
        <f t="shared" si="222"/>
        <v>#NUM!</v>
      </c>
      <c r="BG4758" t="e">
        <f t="shared" si="223"/>
        <v>#NUM!</v>
      </c>
      <c r="BH4758" t="e">
        <f t="shared" si="224"/>
        <v>#NUM!</v>
      </c>
      <c r="BI4758" t="e">
        <f>VLOOKUP(H4758,Sheet2!$A$1:$B$270,2,FALSE)</f>
        <v>#N/A</v>
      </c>
    </row>
    <row r="4759" spans="15:61">
      <c r="O4759" s="57"/>
      <c r="P4759" s="57"/>
      <c r="AP4759" s="57"/>
      <c r="BA4759" s="57"/>
      <c r="BF4759" s="6" t="e">
        <f t="shared" si="222"/>
        <v>#NUM!</v>
      </c>
      <c r="BG4759" t="e">
        <f t="shared" si="223"/>
        <v>#NUM!</v>
      </c>
      <c r="BH4759" t="e">
        <f t="shared" si="224"/>
        <v>#NUM!</v>
      </c>
      <c r="BI4759" t="e">
        <f>VLOOKUP(H4759,Sheet2!$A$1:$B$270,2,FALSE)</f>
        <v>#N/A</v>
      </c>
    </row>
    <row r="4760" spans="15:61">
      <c r="O4760" s="57"/>
      <c r="P4760" s="57"/>
      <c r="AP4760" s="57"/>
      <c r="BA4760" s="57"/>
      <c r="BF4760" s="6" t="e">
        <f t="shared" si="222"/>
        <v>#NUM!</v>
      </c>
      <c r="BG4760" t="e">
        <f t="shared" si="223"/>
        <v>#NUM!</v>
      </c>
      <c r="BH4760" t="e">
        <f t="shared" si="224"/>
        <v>#NUM!</v>
      </c>
      <c r="BI4760" t="e">
        <f>VLOOKUP(H4760,Sheet2!$A$1:$B$270,2,FALSE)</f>
        <v>#N/A</v>
      </c>
    </row>
    <row r="4761" spans="15:61">
      <c r="O4761" s="57"/>
      <c r="P4761" s="57"/>
      <c r="BF4761" s="6" t="e">
        <f t="shared" si="222"/>
        <v>#NUM!</v>
      </c>
      <c r="BG4761" t="e">
        <f t="shared" si="223"/>
        <v>#NUM!</v>
      </c>
      <c r="BH4761" t="e">
        <f t="shared" si="224"/>
        <v>#NUM!</v>
      </c>
      <c r="BI4761" t="e">
        <f>VLOOKUP(H4761,Sheet2!$A$1:$B$270,2,FALSE)</f>
        <v>#N/A</v>
      </c>
    </row>
    <row r="4762" spans="15:61">
      <c r="O4762" s="57"/>
      <c r="P4762" s="57"/>
      <c r="AP4762" s="57"/>
      <c r="BA4762" s="57"/>
      <c r="BF4762" s="6" t="e">
        <f t="shared" si="222"/>
        <v>#NUM!</v>
      </c>
      <c r="BG4762" t="e">
        <f t="shared" si="223"/>
        <v>#NUM!</v>
      </c>
      <c r="BH4762" t="e">
        <f t="shared" si="224"/>
        <v>#NUM!</v>
      </c>
      <c r="BI4762" t="e">
        <f>VLOOKUP(H4762,Sheet2!$A$1:$B$270,2,FALSE)</f>
        <v>#N/A</v>
      </c>
    </row>
    <row r="4763" spans="15:61">
      <c r="O4763" s="57"/>
      <c r="P4763" s="57"/>
      <c r="AP4763" s="57"/>
      <c r="BA4763" s="57"/>
      <c r="BF4763" s="6" t="e">
        <f t="shared" si="222"/>
        <v>#NUM!</v>
      </c>
      <c r="BG4763" t="e">
        <f t="shared" si="223"/>
        <v>#NUM!</v>
      </c>
      <c r="BH4763" t="e">
        <f t="shared" si="224"/>
        <v>#NUM!</v>
      </c>
      <c r="BI4763" t="e">
        <f>VLOOKUP(H4763,Sheet2!$A$1:$B$270,2,FALSE)</f>
        <v>#N/A</v>
      </c>
    </row>
    <row r="4764" spans="15:61">
      <c r="O4764" s="57"/>
      <c r="P4764" s="57"/>
      <c r="AP4764" s="57"/>
      <c r="BA4764" s="57"/>
      <c r="BF4764" s="6" t="e">
        <f t="shared" si="222"/>
        <v>#NUM!</v>
      </c>
      <c r="BG4764" t="e">
        <f t="shared" si="223"/>
        <v>#NUM!</v>
      </c>
      <c r="BH4764" t="e">
        <f t="shared" si="224"/>
        <v>#NUM!</v>
      </c>
      <c r="BI4764" t="e">
        <f>VLOOKUP(H4764,Sheet2!$A$1:$B$270,2,FALSE)</f>
        <v>#N/A</v>
      </c>
    </row>
    <row r="4765" spans="15:61">
      <c r="O4765" s="57"/>
      <c r="P4765" s="57"/>
      <c r="AP4765" s="57"/>
      <c r="BA4765" s="57"/>
      <c r="BF4765" s="6" t="e">
        <f t="shared" si="222"/>
        <v>#NUM!</v>
      </c>
      <c r="BG4765" t="e">
        <f t="shared" si="223"/>
        <v>#NUM!</v>
      </c>
      <c r="BH4765" t="e">
        <f t="shared" si="224"/>
        <v>#NUM!</v>
      </c>
      <c r="BI4765" t="e">
        <f>VLOOKUP(H4765,Sheet2!$A$1:$B$270,2,FALSE)</f>
        <v>#N/A</v>
      </c>
    </row>
    <row r="4766" spans="15:61">
      <c r="O4766" s="57"/>
      <c r="P4766" s="57"/>
      <c r="AO4766" s="57"/>
      <c r="AP4766" s="57"/>
      <c r="BA4766" s="57"/>
      <c r="BF4766" s="6" t="e">
        <f t="shared" si="222"/>
        <v>#NUM!</v>
      </c>
      <c r="BG4766" t="e">
        <f t="shared" si="223"/>
        <v>#NUM!</v>
      </c>
      <c r="BH4766" t="e">
        <f t="shared" si="224"/>
        <v>#NUM!</v>
      </c>
      <c r="BI4766" t="e">
        <f>VLOOKUP(H4766,Sheet2!$A$1:$B$270,2,FALSE)</f>
        <v>#N/A</v>
      </c>
    </row>
    <row r="4767" spans="15:61">
      <c r="O4767" s="57"/>
      <c r="P4767" s="57"/>
      <c r="BA4767" s="57"/>
      <c r="BF4767" s="6" t="e">
        <f t="shared" si="222"/>
        <v>#NUM!</v>
      </c>
      <c r="BG4767" t="e">
        <f t="shared" si="223"/>
        <v>#NUM!</v>
      </c>
      <c r="BH4767" t="e">
        <f t="shared" si="224"/>
        <v>#NUM!</v>
      </c>
      <c r="BI4767" t="e">
        <f>VLOOKUP(H4767,Sheet2!$A$1:$B$270,2,FALSE)</f>
        <v>#N/A</v>
      </c>
    </row>
    <row r="4768" spans="15:61">
      <c r="O4768" s="57"/>
      <c r="P4768" s="57"/>
      <c r="AP4768" s="57"/>
      <c r="BA4768" s="57"/>
      <c r="BF4768" s="6" t="e">
        <f t="shared" si="222"/>
        <v>#NUM!</v>
      </c>
      <c r="BG4768" t="e">
        <f t="shared" si="223"/>
        <v>#NUM!</v>
      </c>
      <c r="BH4768" t="e">
        <f t="shared" si="224"/>
        <v>#NUM!</v>
      </c>
      <c r="BI4768" t="e">
        <f>VLOOKUP(H4768,Sheet2!$A$1:$B$270,2,FALSE)</f>
        <v>#N/A</v>
      </c>
    </row>
    <row r="4769" spans="15:61">
      <c r="O4769" s="57"/>
      <c r="P4769" s="57"/>
      <c r="AP4769" s="57"/>
      <c r="BA4769" s="57"/>
      <c r="BF4769" s="6" t="e">
        <f t="shared" si="222"/>
        <v>#NUM!</v>
      </c>
      <c r="BG4769" t="e">
        <f t="shared" si="223"/>
        <v>#NUM!</v>
      </c>
      <c r="BH4769" t="e">
        <f t="shared" si="224"/>
        <v>#NUM!</v>
      </c>
      <c r="BI4769" t="e">
        <f>VLOOKUP(H4769,Sheet2!$A$1:$B$270,2,FALSE)</f>
        <v>#N/A</v>
      </c>
    </row>
    <row r="4770" spans="15:61">
      <c r="O4770" s="57"/>
      <c r="P4770" s="57"/>
      <c r="AM4770" s="58"/>
      <c r="BA4770" s="57"/>
      <c r="BB4770" s="58"/>
      <c r="BF4770" s="6" t="e">
        <f t="shared" si="222"/>
        <v>#NUM!</v>
      </c>
      <c r="BG4770" t="e">
        <f t="shared" si="223"/>
        <v>#NUM!</v>
      </c>
      <c r="BH4770" t="e">
        <f t="shared" si="224"/>
        <v>#NUM!</v>
      </c>
      <c r="BI4770" t="e">
        <f>VLOOKUP(H4770,Sheet2!$A$1:$B$270,2,FALSE)</f>
        <v>#N/A</v>
      </c>
    </row>
    <row r="4771" spans="15:61">
      <c r="O4771" s="57"/>
      <c r="P4771" s="57"/>
      <c r="AM4771" s="58"/>
      <c r="BA4771" s="57"/>
      <c r="BB4771" s="58"/>
      <c r="BF4771" s="6" t="e">
        <f t="shared" si="222"/>
        <v>#NUM!</v>
      </c>
      <c r="BG4771" t="e">
        <f t="shared" si="223"/>
        <v>#NUM!</v>
      </c>
      <c r="BH4771" t="e">
        <f t="shared" si="224"/>
        <v>#NUM!</v>
      </c>
      <c r="BI4771" t="e">
        <f>VLOOKUP(H4771,Sheet2!$A$1:$B$270,2,FALSE)</f>
        <v>#N/A</v>
      </c>
    </row>
    <row r="4772" spans="15:61">
      <c r="O4772" s="57"/>
      <c r="P4772" s="57"/>
      <c r="AO4772" s="57"/>
      <c r="AP4772" s="57"/>
      <c r="BA4772" s="57"/>
      <c r="BF4772" s="6" t="e">
        <f t="shared" si="222"/>
        <v>#NUM!</v>
      </c>
      <c r="BG4772" t="e">
        <f t="shared" si="223"/>
        <v>#NUM!</v>
      </c>
      <c r="BH4772" t="e">
        <f t="shared" si="224"/>
        <v>#NUM!</v>
      </c>
      <c r="BI4772" t="e">
        <f>VLOOKUP(H4772,Sheet2!$A$1:$B$270,2,FALSE)</f>
        <v>#N/A</v>
      </c>
    </row>
    <row r="4773" spans="15:61">
      <c r="O4773" s="57"/>
      <c r="P4773" s="57"/>
      <c r="AP4773" s="57"/>
      <c r="BA4773" s="57"/>
      <c r="BF4773" s="6" t="e">
        <f t="shared" si="222"/>
        <v>#NUM!</v>
      </c>
      <c r="BG4773" t="e">
        <f t="shared" si="223"/>
        <v>#NUM!</v>
      </c>
      <c r="BH4773" t="e">
        <f t="shared" si="224"/>
        <v>#NUM!</v>
      </c>
      <c r="BI4773" t="e">
        <f>VLOOKUP(H4773,Sheet2!$A$1:$B$270,2,FALSE)</f>
        <v>#N/A</v>
      </c>
    </row>
    <row r="4774" spans="15:61">
      <c r="O4774" s="57"/>
      <c r="P4774" s="57"/>
      <c r="AO4774" s="57"/>
      <c r="BA4774" s="57"/>
      <c r="BF4774" s="6" t="e">
        <f t="shared" si="222"/>
        <v>#NUM!</v>
      </c>
      <c r="BG4774" t="e">
        <f t="shared" si="223"/>
        <v>#NUM!</v>
      </c>
      <c r="BH4774" t="e">
        <f t="shared" si="224"/>
        <v>#NUM!</v>
      </c>
      <c r="BI4774" t="e">
        <f>VLOOKUP(H4774,Sheet2!$A$1:$B$270,2,FALSE)</f>
        <v>#N/A</v>
      </c>
    </row>
    <row r="4775" spans="15:61">
      <c r="O4775" s="57"/>
      <c r="P4775" s="57"/>
      <c r="AO4775" s="57"/>
      <c r="BA4775" s="57"/>
      <c r="BF4775" s="6" t="e">
        <f t="shared" si="222"/>
        <v>#NUM!</v>
      </c>
      <c r="BG4775" t="e">
        <f t="shared" si="223"/>
        <v>#NUM!</v>
      </c>
      <c r="BH4775" t="e">
        <f t="shared" si="224"/>
        <v>#NUM!</v>
      </c>
      <c r="BI4775" t="e">
        <f>VLOOKUP(H4775,Sheet2!$A$1:$B$270,2,FALSE)</f>
        <v>#N/A</v>
      </c>
    </row>
    <row r="4776" spans="15:61">
      <c r="O4776" s="57"/>
      <c r="P4776" s="57"/>
      <c r="AO4776" s="57"/>
      <c r="AP4776" s="57"/>
      <c r="BA4776" s="57"/>
      <c r="BF4776" s="6" t="e">
        <f t="shared" si="222"/>
        <v>#NUM!</v>
      </c>
      <c r="BG4776" t="e">
        <f t="shared" si="223"/>
        <v>#NUM!</v>
      </c>
      <c r="BH4776" t="e">
        <f t="shared" si="224"/>
        <v>#NUM!</v>
      </c>
      <c r="BI4776" t="e">
        <f>VLOOKUP(H4776,Sheet2!$A$1:$B$270,2,FALSE)</f>
        <v>#N/A</v>
      </c>
    </row>
    <row r="4777" spans="15:61">
      <c r="O4777" s="57"/>
      <c r="P4777" s="57"/>
      <c r="AP4777" s="57"/>
      <c r="BA4777" s="57"/>
      <c r="BF4777" s="6" t="e">
        <f t="shared" si="222"/>
        <v>#NUM!</v>
      </c>
      <c r="BG4777" t="e">
        <f t="shared" si="223"/>
        <v>#NUM!</v>
      </c>
      <c r="BH4777" t="e">
        <f t="shared" si="224"/>
        <v>#NUM!</v>
      </c>
      <c r="BI4777" t="e">
        <f>VLOOKUP(H4777,Sheet2!$A$1:$B$270,2,FALSE)</f>
        <v>#N/A</v>
      </c>
    </row>
    <row r="4778" spans="15:61">
      <c r="O4778" s="57"/>
      <c r="P4778" s="57"/>
      <c r="AP4778" s="57"/>
      <c r="BA4778" s="57"/>
      <c r="BF4778" s="6" t="e">
        <f t="shared" ref="BF4778:BF4828" si="225">DATE(BC4778,BD4778,BE4778)</f>
        <v>#NUM!</v>
      </c>
      <c r="BG4778" t="e">
        <f t="shared" ref="BG4778:BG4828" si="226">BF4778-BA4778</f>
        <v>#NUM!</v>
      </c>
      <c r="BH4778" t="e">
        <f t="shared" ref="BH4778:BH4828" si="227">IF(BG4778=1,"COMPLY",IF(BG4778&lt;1,"COMPLY","NOT COMPLY"))</f>
        <v>#NUM!</v>
      </c>
      <c r="BI4778" t="e">
        <f>VLOOKUP(H4778,Sheet2!$A$1:$B$270,2,FALSE)</f>
        <v>#N/A</v>
      </c>
    </row>
    <row r="4779" spans="15:61">
      <c r="O4779" s="57"/>
      <c r="P4779" s="57"/>
      <c r="AO4779" s="57"/>
      <c r="AP4779" s="57"/>
      <c r="BA4779" s="57"/>
      <c r="BF4779" s="6" t="e">
        <f t="shared" si="225"/>
        <v>#NUM!</v>
      </c>
      <c r="BG4779" t="e">
        <f t="shared" si="226"/>
        <v>#NUM!</v>
      </c>
      <c r="BH4779" t="e">
        <f t="shared" si="227"/>
        <v>#NUM!</v>
      </c>
      <c r="BI4779" t="e">
        <f>VLOOKUP(H4779,Sheet2!$A$1:$B$270,2,FALSE)</f>
        <v>#N/A</v>
      </c>
    </row>
    <row r="4780" spans="15:61">
      <c r="O4780" s="57"/>
      <c r="P4780" s="57"/>
      <c r="AP4780" s="57"/>
      <c r="BA4780" s="57"/>
      <c r="BF4780" s="6" t="e">
        <f t="shared" si="225"/>
        <v>#NUM!</v>
      </c>
      <c r="BG4780" t="e">
        <f t="shared" si="226"/>
        <v>#NUM!</v>
      </c>
      <c r="BH4780" t="e">
        <f t="shared" si="227"/>
        <v>#NUM!</v>
      </c>
      <c r="BI4780" t="e">
        <f>VLOOKUP(H4780,Sheet2!$A$1:$B$270,2,FALSE)</f>
        <v>#N/A</v>
      </c>
    </row>
    <row r="4781" spans="15:61">
      <c r="O4781" s="57"/>
      <c r="P4781" s="57"/>
      <c r="AO4781" s="57"/>
      <c r="AP4781" s="57"/>
      <c r="BA4781" s="57"/>
      <c r="BF4781" s="6" t="e">
        <f t="shared" si="225"/>
        <v>#NUM!</v>
      </c>
      <c r="BG4781" t="e">
        <f t="shared" si="226"/>
        <v>#NUM!</v>
      </c>
      <c r="BH4781" t="e">
        <f t="shared" si="227"/>
        <v>#NUM!</v>
      </c>
      <c r="BI4781" t="e">
        <f>VLOOKUP(H4781,Sheet2!$A$1:$B$270,2,FALSE)</f>
        <v>#N/A</v>
      </c>
    </row>
    <row r="4782" spans="15:61">
      <c r="O4782" s="57"/>
      <c r="P4782" s="57"/>
      <c r="AO4782" s="57"/>
      <c r="AP4782" s="57"/>
      <c r="BA4782" s="57"/>
      <c r="BF4782" s="6" t="e">
        <f t="shared" si="225"/>
        <v>#NUM!</v>
      </c>
      <c r="BG4782" t="e">
        <f t="shared" si="226"/>
        <v>#NUM!</v>
      </c>
      <c r="BH4782" t="e">
        <f t="shared" si="227"/>
        <v>#NUM!</v>
      </c>
      <c r="BI4782" t="e">
        <f>VLOOKUP(H4782,Sheet2!$A$1:$B$270,2,FALSE)</f>
        <v>#N/A</v>
      </c>
    </row>
    <row r="4783" spans="15:61">
      <c r="O4783" s="57"/>
      <c r="P4783" s="57"/>
      <c r="AO4783" s="57"/>
      <c r="AP4783" s="57"/>
      <c r="BA4783" s="57"/>
      <c r="BF4783" s="6" t="e">
        <f t="shared" si="225"/>
        <v>#NUM!</v>
      </c>
      <c r="BG4783" t="e">
        <f t="shared" si="226"/>
        <v>#NUM!</v>
      </c>
      <c r="BH4783" t="e">
        <f t="shared" si="227"/>
        <v>#NUM!</v>
      </c>
      <c r="BI4783" t="e">
        <f>VLOOKUP(H4783,Sheet2!$A$1:$B$270,2,FALSE)</f>
        <v>#N/A</v>
      </c>
    </row>
    <row r="4784" spans="15:61">
      <c r="O4784" s="57"/>
      <c r="P4784" s="57"/>
      <c r="BA4784" s="57"/>
      <c r="BF4784" s="6" t="e">
        <f t="shared" si="225"/>
        <v>#NUM!</v>
      </c>
      <c r="BG4784" t="e">
        <f t="shared" si="226"/>
        <v>#NUM!</v>
      </c>
      <c r="BH4784" t="e">
        <f t="shared" si="227"/>
        <v>#NUM!</v>
      </c>
      <c r="BI4784" t="e">
        <f>VLOOKUP(H4784,Sheet2!$A$1:$B$270,2,FALSE)</f>
        <v>#N/A</v>
      </c>
    </row>
    <row r="4785" spans="15:61">
      <c r="O4785" s="57"/>
      <c r="P4785" s="57"/>
      <c r="AO4785" s="57"/>
      <c r="AP4785" s="57"/>
      <c r="BA4785" s="57"/>
      <c r="BF4785" s="6" t="e">
        <f t="shared" si="225"/>
        <v>#NUM!</v>
      </c>
      <c r="BG4785" t="e">
        <f t="shared" si="226"/>
        <v>#NUM!</v>
      </c>
      <c r="BH4785" t="e">
        <f t="shared" si="227"/>
        <v>#NUM!</v>
      </c>
      <c r="BI4785" t="e">
        <f>VLOOKUP(H4785,Sheet2!$A$1:$B$270,2,FALSE)</f>
        <v>#N/A</v>
      </c>
    </row>
    <row r="4786" spans="15:61">
      <c r="O4786" s="57"/>
      <c r="P4786" s="57"/>
      <c r="BA4786" s="57"/>
      <c r="BF4786" s="6" t="e">
        <f t="shared" si="225"/>
        <v>#NUM!</v>
      </c>
      <c r="BG4786" t="e">
        <f t="shared" si="226"/>
        <v>#NUM!</v>
      </c>
      <c r="BH4786" t="e">
        <f t="shared" si="227"/>
        <v>#NUM!</v>
      </c>
      <c r="BI4786" t="e">
        <f>VLOOKUP(H4786,Sheet2!$A$1:$B$270,2,FALSE)</f>
        <v>#N/A</v>
      </c>
    </row>
    <row r="4787" spans="15:61">
      <c r="O4787" s="57"/>
      <c r="P4787" s="57"/>
      <c r="AP4787" s="57"/>
      <c r="BA4787" s="57"/>
      <c r="BF4787" s="6" t="e">
        <f t="shared" si="225"/>
        <v>#NUM!</v>
      </c>
      <c r="BG4787" t="e">
        <f t="shared" si="226"/>
        <v>#NUM!</v>
      </c>
      <c r="BH4787" t="e">
        <f t="shared" si="227"/>
        <v>#NUM!</v>
      </c>
      <c r="BI4787" t="e">
        <f>VLOOKUP(H4787,Sheet2!$A$1:$B$270,2,FALSE)</f>
        <v>#N/A</v>
      </c>
    </row>
    <row r="4788" spans="15:61">
      <c r="O4788" s="57"/>
      <c r="P4788" s="57"/>
      <c r="BF4788" s="6" t="e">
        <f t="shared" si="225"/>
        <v>#NUM!</v>
      </c>
      <c r="BG4788" t="e">
        <f t="shared" si="226"/>
        <v>#NUM!</v>
      </c>
      <c r="BH4788" t="e">
        <f t="shared" si="227"/>
        <v>#NUM!</v>
      </c>
      <c r="BI4788" t="e">
        <f>VLOOKUP(H4788,Sheet2!$A$1:$B$270,2,FALSE)</f>
        <v>#N/A</v>
      </c>
    </row>
    <row r="4789" spans="15:61">
      <c r="O4789" s="57"/>
      <c r="P4789" s="57"/>
      <c r="AO4789" s="57"/>
      <c r="AP4789" s="57"/>
      <c r="BA4789" s="57"/>
      <c r="BF4789" s="6" t="e">
        <f t="shared" si="225"/>
        <v>#NUM!</v>
      </c>
      <c r="BG4789" t="e">
        <f t="shared" si="226"/>
        <v>#NUM!</v>
      </c>
      <c r="BH4789" t="e">
        <f t="shared" si="227"/>
        <v>#NUM!</v>
      </c>
      <c r="BI4789" t="e">
        <f>VLOOKUP(H4789,Sheet2!$A$1:$B$270,2,FALSE)</f>
        <v>#N/A</v>
      </c>
    </row>
    <row r="4790" spans="15:61">
      <c r="O4790" s="57"/>
      <c r="P4790" s="57"/>
      <c r="AM4790" s="58"/>
      <c r="BA4790" s="57"/>
      <c r="BB4790" s="58"/>
      <c r="BF4790" s="6" t="e">
        <f t="shared" si="225"/>
        <v>#NUM!</v>
      </c>
      <c r="BG4790" t="e">
        <f t="shared" si="226"/>
        <v>#NUM!</v>
      </c>
      <c r="BH4790" t="e">
        <f t="shared" si="227"/>
        <v>#NUM!</v>
      </c>
      <c r="BI4790" t="e">
        <f>VLOOKUP(H4790,Sheet2!$A$1:$B$270,2,FALSE)</f>
        <v>#N/A</v>
      </c>
    </row>
    <row r="4791" spans="15:61">
      <c r="O4791" s="57"/>
      <c r="P4791" s="57"/>
      <c r="AO4791" s="57"/>
      <c r="AP4791" s="57"/>
      <c r="BA4791" s="57"/>
      <c r="BF4791" s="6" t="e">
        <f t="shared" si="225"/>
        <v>#NUM!</v>
      </c>
      <c r="BG4791" t="e">
        <f t="shared" si="226"/>
        <v>#NUM!</v>
      </c>
      <c r="BH4791" t="e">
        <f t="shared" si="227"/>
        <v>#NUM!</v>
      </c>
      <c r="BI4791" t="e">
        <f>VLOOKUP(H4791,Sheet2!$A$1:$B$270,2,FALSE)</f>
        <v>#N/A</v>
      </c>
    </row>
    <row r="4792" spans="15:61">
      <c r="O4792" s="57"/>
      <c r="P4792" s="57"/>
      <c r="AO4792" s="57"/>
      <c r="AP4792" s="57"/>
      <c r="BA4792" s="57"/>
      <c r="BF4792" s="6" t="e">
        <f t="shared" si="225"/>
        <v>#NUM!</v>
      </c>
      <c r="BG4792" t="e">
        <f t="shared" si="226"/>
        <v>#NUM!</v>
      </c>
      <c r="BH4792" t="e">
        <f t="shared" si="227"/>
        <v>#NUM!</v>
      </c>
      <c r="BI4792" t="e">
        <f>VLOOKUP(H4792,Sheet2!$A$1:$B$270,2,FALSE)</f>
        <v>#N/A</v>
      </c>
    </row>
    <row r="4793" spans="15:61">
      <c r="O4793" s="57"/>
      <c r="P4793" s="57"/>
      <c r="AP4793" s="57"/>
      <c r="BA4793" s="57"/>
      <c r="BF4793" s="6" t="e">
        <f t="shared" si="225"/>
        <v>#NUM!</v>
      </c>
      <c r="BG4793" t="e">
        <f t="shared" si="226"/>
        <v>#NUM!</v>
      </c>
      <c r="BH4793" t="e">
        <f t="shared" si="227"/>
        <v>#NUM!</v>
      </c>
      <c r="BI4793" t="e">
        <f>VLOOKUP(H4793,Sheet2!$A$1:$B$270,2,FALSE)</f>
        <v>#N/A</v>
      </c>
    </row>
    <row r="4794" spans="15:61">
      <c r="O4794" s="57"/>
      <c r="P4794" s="57"/>
      <c r="AP4794" s="57"/>
      <c r="BA4794" s="57"/>
      <c r="BF4794" s="6" t="e">
        <f t="shared" si="225"/>
        <v>#NUM!</v>
      </c>
      <c r="BG4794" t="e">
        <f t="shared" si="226"/>
        <v>#NUM!</v>
      </c>
      <c r="BH4794" t="e">
        <f t="shared" si="227"/>
        <v>#NUM!</v>
      </c>
      <c r="BI4794" t="e">
        <f>VLOOKUP(H4794,Sheet2!$A$1:$B$270,2,FALSE)</f>
        <v>#N/A</v>
      </c>
    </row>
    <row r="4795" spans="15:61">
      <c r="O4795" s="57"/>
      <c r="P4795" s="57"/>
      <c r="BA4795" s="57"/>
      <c r="BF4795" s="6" t="e">
        <f t="shared" si="225"/>
        <v>#NUM!</v>
      </c>
      <c r="BG4795" t="e">
        <f t="shared" si="226"/>
        <v>#NUM!</v>
      </c>
      <c r="BH4795" t="e">
        <f t="shared" si="227"/>
        <v>#NUM!</v>
      </c>
      <c r="BI4795" t="e">
        <f>VLOOKUP(H4795,Sheet2!$A$1:$B$270,2,FALSE)</f>
        <v>#N/A</v>
      </c>
    </row>
    <row r="4796" spans="15:61">
      <c r="O4796" s="57"/>
      <c r="P4796" s="57"/>
      <c r="AO4796" s="57"/>
      <c r="BA4796" s="57"/>
      <c r="BF4796" s="6" t="e">
        <f t="shared" si="225"/>
        <v>#NUM!</v>
      </c>
      <c r="BG4796" t="e">
        <f t="shared" si="226"/>
        <v>#NUM!</v>
      </c>
      <c r="BH4796" t="e">
        <f t="shared" si="227"/>
        <v>#NUM!</v>
      </c>
      <c r="BI4796" t="e">
        <f>VLOOKUP(H4796,Sheet2!$A$1:$B$270,2,FALSE)</f>
        <v>#N/A</v>
      </c>
    </row>
    <row r="4797" spans="15:61">
      <c r="O4797" s="57"/>
      <c r="P4797" s="57"/>
      <c r="AM4797" s="58"/>
      <c r="AO4797" s="57"/>
      <c r="BA4797" s="57"/>
      <c r="BB4797" s="58"/>
      <c r="BF4797" s="6" t="e">
        <f t="shared" si="225"/>
        <v>#NUM!</v>
      </c>
      <c r="BG4797" t="e">
        <f t="shared" si="226"/>
        <v>#NUM!</v>
      </c>
      <c r="BH4797" t="e">
        <f t="shared" si="227"/>
        <v>#NUM!</v>
      </c>
      <c r="BI4797" t="e">
        <f>VLOOKUP(H4797,Sheet2!$A$1:$B$270,2,FALSE)</f>
        <v>#N/A</v>
      </c>
    </row>
    <row r="4798" spans="15:61">
      <c r="O4798" s="57"/>
      <c r="P4798" s="57"/>
      <c r="AP4798" s="57"/>
      <c r="BA4798" s="57"/>
      <c r="BF4798" s="6" t="e">
        <f t="shared" si="225"/>
        <v>#NUM!</v>
      </c>
      <c r="BG4798" t="e">
        <f t="shared" si="226"/>
        <v>#NUM!</v>
      </c>
      <c r="BH4798" t="e">
        <f t="shared" si="227"/>
        <v>#NUM!</v>
      </c>
      <c r="BI4798" t="e">
        <f>VLOOKUP(H4798,Sheet2!$A$1:$B$270,2,FALSE)</f>
        <v>#N/A</v>
      </c>
    </row>
    <row r="4799" spans="15:61">
      <c r="O4799" s="57"/>
      <c r="P4799" s="57"/>
      <c r="AP4799" s="57"/>
      <c r="BA4799" s="57"/>
      <c r="BF4799" s="6" t="e">
        <f t="shared" si="225"/>
        <v>#NUM!</v>
      </c>
      <c r="BG4799" t="e">
        <f t="shared" si="226"/>
        <v>#NUM!</v>
      </c>
      <c r="BH4799" t="e">
        <f t="shared" si="227"/>
        <v>#NUM!</v>
      </c>
      <c r="BI4799" t="e">
        <f>VLOOKUP(H4799,Sheet2!$A$1:$B$270,2,FALSE)</f>
        <v>#N/A</v>
      </c>
    </row>
    <row r="4800" spans="15:61">
      <c r="O4800" s="57"/>
      <c r="P4800" s="57"/>
      <c r="AO4800" s="57"/>
      <c r="BF4800" s="6" t="e">
        <f t="shared" si="225"/>
        <v>#NUM!</v>
      </c>
      <c r="BG4800" t="e">
        <f t="shared" si="226"/>
        <v>#NUM!</v>
      </c>
      <c r="BH4800" t="e">
        <f t="shared" si="227"/>
        <v>#NUM!</v>
      </c>
      <c r="BI4800" t="e">
        <f>VLOOKUP(H4800,Sheet2!$A$1:$B$270,2,FALSE)</f>
        <v>#N/A</v>
      </c>
    </row>
    <row r="4801" spans="15:61">
      <c r="O4801" s="57"/>
      <c r="P4801" s="57"/>
      <c r="AP4801" s="57"/>
      <c r="BA4801" s="57"/>
      <c r="BF4801" s="6" t="e">
        <f t="shared" si="225"/>
        <v>#NUM!</v>
      </c>
      <c r="BG4801" t="e">
        <f t="shared" si="226"/>
        <v>#NUM!</v>
      </c>
      <c r="BH4801" t="e">
        <f t="shared" si="227"/>
        <v>#NUM!</v>
      </c>
      <c r="BI4801" t="e">
        <f>VLOOKUP(H4801,Sheet2!$A$1:$B$270,2,FALSE)</f>
        <v>#N/A</v>
      </c>
    </row>
    <row r="4802" spans="15:61">
      <c r="O4802" s="57"/>
      <c r="P4802" s="57"/>
      <c r="AP4802" s="57"/>
      <c r="BA4802" s="57"/>
      <c r="BF4802" s="6" t="e">
        <f t="shared" si="225"/>
        <v>#NUM!</v>
      </c>
      <c r="BG4802" t="e">
        <f t="shared" si="226"/>
        <v>#NUM!</v>
      </c>
      <c r="BH4802" t="e">
        <f t="shared" si="227"/>
        <v>#NUM!</v>
      </c>
      <c r="BI4802" t="e">
        <f>VLOOKUP(H4802,Sheet2!$A$1:$B$270,2,FALSE)</f>
        <v>#N/A</v>
      </c>
    </row>
    <row r="4803" spans="15:61">
      <c r="O4803" s="57"/>
      <c r="P4803" s="57"/>
      <c r="AP4803" s="57"/>
      <c r="BA4803" s="57"/>
      <c r="BF4803" s="6" t="e">
        <f t="shared" si="225"/>
        <v>#NUM!</v>
      </c>
      <c r="BG4803" t="e">
        <f t="shared" si="226"/>
        <v>#NUM!</v>
      </c>
      <c r="BH4803" t="e">
        <f t="shared" si="227"/>
        <v>#NUM!</v>
      </c>
      <c r="BI4803" t="e">
        <f>VLOOKUP(H4803,Sheet2!$A$1:$B$270,2,FALSE)</f>
        <v>#N/A</v>
      </c>
    </row>
    <row r="4804" spans="15:61">
      <c r="O4804" s="57"/>
      <c r="P4804" s="57"/>
      <c r="AP4804" s="57"/>
      <c r="BA4804" s="57"/>
      <c r="BF4804" s="6" t="e">
        <f t="shared" si="225"/>
        <v>#NUM!</v>
      </c>
      <c r="BG4804" t="e">
        <f t="shared" si="226"/>
        <v>#NUM!</v>
      </c>
      <c r="BH4804" t="e">
        <f t="shared" si="227"/>
        <v>#NUM!</v>
      </c>
      <c r="BI4804" t="e">
        <f>VLOOKUP(H4804,Sheet2!$A$1:$B$270,2,FALSE)</f>
        <v>#N/A</v>
      </c>
    </row>
    <row r="4805" spans="15:61">
      <c r="O4805" s="57"/>
      <c r="P4805" s="57"/>
      <c r="AP4805" s="57"/>
      <c r="BA4805" s="57"/>
      <c r="BF4805" s="6" t="e">
        <f t="shared" si="225"/>
        <v>#NUM!</v>
      </c>
      <c r="BG4805" t="e">
        <f t="shared" si="226"/>
        <v>#NUM!</v>
      </c>
      <c r="BH4805" t="e">
        <f t="shared" si="227"/>
        <v>#NUM!</v>
      </c>
      <c r="BI4805" t="e">
        <f>VLOOKUP(H4805,Sheet2!$A$1:$B$270,2,FALSE)</f>
        <v>#N/A</v>
      </c>
    </row>
    <row r="4806" spans="15:61">
      <c r="O4806" s="57"/>
      <c r="P4806" s="57"/>
      <c r="AO4806" s="57"/>
      <c r="AP4806" s="57"/>
      <c r="BA4806" s="57"/>
      <c r="BF4806" s="6" t="e">
        <f t="shared" si="225"/>
        <v>#NUM!</v>
      </c>
      <c r="BG4806" t="e">
        <f t="shared" si="226"/>
        <v>#NUM!</v>
      </c>
      <c r="BH4806" t="e">
        <f t="shared" si="227"/>
        <v>#NUM!</v>
      </c>
      <c r="BI4806" t="e">
        <f>VLOOKUP(H4806,Sheet2!$A$1:$B$270,2,FALSE)</f>
        <v>#N/A</v>
      </c>
    </row>
    <row r="4807" spans="15:61">
      <c r="O4807" s="57"/>
      <c r="P4807" s="57"/>
      <c r="AM4807" s="58"/>
      <c r="BA4807" s="57"/>
      <c r="BB4807" s="58"/>
      <c r="BF4807" s="6" t="e">
        <f t="shared" si="225"/>
        <v>#NUM!</v>
      </c>
      <c r="BG4807" t="e">
        <f t="shared" si="226"/>
        <v>#NUM!</v>
      </c>
      <c r="BH4807" t="e">
        <f t="shared" si="227"/>
        <v>#NUM!</v>
      </c>
      <c r="BI4807" t="e">
        <f>VLOOKUP(H4807,Sheet2!$A$1:$B$270,2,FALSE)</f>
        <v>#N/A</v>
      </c>
    </row>
    <row r="4808" spans="15:61">
      <c r="O4808" s="57"/>
      <c r="P4808" s="57"/>
      <c r="AO4808" s="57"/>
      <c r="AP4808" s="57"/>
      <c r="BA4808" s="57"/>
      <c r="BF4808" s="6" t="e">
        <f t="shared" si="225"/>
        <v>#NUM!</v>
      </c>
      <c r="BG4808" t="e">
        <f t="shared" si="226"/>
        <v>#NUM!</v>
      </c>
      <c r="BH4808" t="e">
        <f t="shared" si="227"/>
        <v>#NUM!</v>
      </c>
      <c r="BI4808" t="e">
        <f>VLOOKUP(H4808,Sheet2!$A$1:$B$270,2,FALSE)</f>
        <v>#N/A</v>
      </c>
    </row>
    <row r="4809" spans="15:61">
      <c r="O4809" s="57"/>
      <c r="P4809" s="57"/>
      <c r="AO4809" s="57"/>
      <c r="BA4809" s="57"/>
      <c r="BF4809" s="6" t="e">
        <f t="shared" si="225"/>
        <v>#NUM!</v>
      </c>
      <c r="BG4809" t="e">
        <f t="shared" si="226"/>
        <v>#NUM!</v>
      </c>
      <c r="BH4809" t="e">
        <f t="shared" si="227"/>
        <v>#NUM!</v>
      </c>
      <c r="BI4809" t="e">
        <f>VLOOKUP(H4809,Sheet2!$A$1:$B$270,2,FALSE)</f>
        <v>#N/A</v>
      </c>
    </row>
    <row r="4810" spans="15:61">
      <c r="O4810" s="57"/>
      <c r="P4810" s="57"/>
      <c r="AP4810" s="57"/>
      <c r="BA4810" s="57"/>
      <c r="BF4810" s="6" t="e">
        <f t="shared" si="225"/>
        <v>#NUM!</v>
      </c>
      <c r="BG4810" t="e">
        <f t="shared" si="226"/>
        <v>#NUM!</v>
      </c>
      <c r="BH4810" t="e">
        <f t="shared" si="227"/>
        <v>#NUM!</v>
      </c>
      <c r="BI4810" t="e">
        <f>VLOOKUP(H4810,Sheet2!$A$1:$B$270,2,FALSE)</f>
        <v>#N/A</v>
      </c>
    </row>
    <row r="4811" spans="15:61">
      <c r="O4811" s="57"/>
      <c r="P4811" s="57"/>
      <c r="AO4811" s="57"/>
      <c r="AP4811" s="57"/>
      <c r="BA4811" s="57"/>
      <c r="BF4811" s="6" t="e">
        <f t="shared" si="225"/>
        <v>#NUM!</v>
      </c>
      <c r="BG4811" t="e">
        <f t="shared" si="226"/>
        <v>#NUM!</v>
      </c>
      <c r="BH4811" t="e">
        <f t="shared" si="227"/>
        <v>#NUM!</v>
      </c>
      <c r="BI4811" t="e">
        <f>VLOOKUP(H4811,Sheet2!$A$1:$B$270,2,FALSE)</f>
        <v>#N/A</v>
      </c>
    </row>
    <row r="4812" spans="15:61">
      <c r="O4812" s="57"/>
      <c r="P4812" s="57"/>
      <c r="AP4812" s="57"/>
      <c r="BA4812" s="57"/>
      <c r="BF4812" s="6" t="e">
        <f t="shared" si="225"/>
        <v>#NUM!</v>
      </c>
      <c r="BG4812" t="e">
        <f t="shared" si="226"/>
        <v>#NUM!</v>
      </c>
      <c r="BH4812" t="e">
        <f t="shared" si="227"/>
        <v>#NUM!</v>
      </c>
      <c r="BI4812" t="e">
        <f>VLOOKUP(H4812,Sheet2!$A$1:$B$270,2,FALSE)</f>
        <v>#N/A</v>
      </c>
    </row>
    <row r="4813" spans="15:61">
      <c r="O4813" s="57"/>
      <c r="P4813" s="57"/>
      <c r="AP4813" s="57"/>
      <c r="BA4813" s="57"/>
      <c r="BF4813" s="6" t="e">
        <f t="shared" si="225"/>
        <v>#NUM!</v>
      </c>
      <c r="BG4813" t="e">
        <f t="shared" si="226"/>
        <v>#NUM!</v>
      </c>
      <c r="BH4813" t="e">
        <f t="shared" si="227"/>
        <v>#NUM!</v>
      </c>
      <c r="BI4813" t="e">
        <f>VLOOKUP(H4813,Sheet2!$A$1:$B$270,2,FALSE)</f>
        <v>#N/A</v>
      </c>
    </row>
    <row r="4814" spans="15:61">
      <c r="O4814" s="57"/>
      <c r="P4814" s="57"/>
      <c r="AP4814" s="57"/>
      <c r="BA4814" s="57"/>
      <c r="BF4814" s="6" t="e">
        <f t="shared" si="225"/>
        <v>#NUM!</v>
      </c>
      <c r="BG4814" t="e">
        <f t="shared" si="226"/>
        <v>#NUM!</v>
      </c>
      <c r="BH4814" t="e">
        <f t="shared" si="227"/>
        <v>#NUM!</v>
      </c>
      <c r="BI4814" t="e">
        <f>VLOOKUP(H4814,Sheet2!$A$1:$B$270,2,FALSE)</f>
        <v>#N/A</v>
      </c>
    </row>
    <row r="4815" spans="15:61">
      <c r="O4815" s="57"/>
      <c r="P4815" s="57"/>
      <c r="AP4815" s="57"/>
      <c r="BA4815" s="57"/>
      <c r="BF4815" s="6" t="e">
        <f t="shared" si="225"/>
        <v>#NUM!</v>
      </c>
      <c r="BG4815" t="e">
        <f t="shared" si="226"/>
        <v>#NUM!</v>
      </c>
      <c r="BH4815" t="e">
        <f t="shared" si="227"/>
        <v>#NUM!</v>
      </c>
      <c r="BI4815" t="e">
        <f>VLOOKUP(H4815,Sheet2!$A$1:$B$270,2,FALSE)</f>
        <v>#N/A</v>
      </c>
    </row>
    <row r="4816" spans="15:61">
      <c r="O4816" s="57"/>
      <c r="P4816" s="57"/>
      <c r="AM4816" s="58"/>
      <c r="BA4816" s="57"/>
      <c r="BB4816" s="58"/>
      <c r="BF4816" s="6" t="e">
        <f t="shared" si="225"/>
        <v>#NUM!</v>
      </c>
      <c r="BG4816" t="e">
        <f t="shared" si="226"/>
        <v>#NUM!</v>
      </c>
      <c r="BH4816" t="e">
        <f t="shared" si="227"/>
        <v>#NUM!</v>
      </c>
      <c r="BI4816" t="e">
        <f>VLOOKUP(H4816,Sheet2!$A$1:$B$270,2,FALSE)</f>
        <v>#N/A</v>
      </c>
    </row>
    <row r="4817" spans="15:61">
      <c r="O4817" s="57"/>
      <c r="P4817" s="57"/>
      <c r="AP4817" s="57"/>
      <c r="BA4817" s="57"/>
      <c r="BF4817" s="6" t="e">
        <f t="shared" si="225"/>
        <v>#NUM!</v>
      </c>
      <c r="BG4817" t="e">
        <f t="shared" si="226"/>
        <v>#NUM!</v>
      </c>
      <c r="BH4817" t="e">
        <f t="shared" si="227"/>
        <v>#NUM!</v>
      </c>
      <c r="BI4817" t="e">
        <f>VLOOKUP(H4817,Sheet2!$A$1:$B$270,2,FALSE)</f>
        <v>#N/A</v>
      </c>
    </row>
    <row r="4818" spans="15:61">
      <c r="O4818" s="57"/>
      <c r="P4818" s="57"/>
      <c r="BA4818" s="57"/>
      <c r="BF4818" s="6" t="e">
        <f t="shared" si="225"/>
        <v>#NUM!</v>
      </c>
      <c r="BG4818" t="e">
        <f t="shared" si="226"/>
        <v>#NUM!</v>
      </c>
      <c r="BH4818" t="e">
        <f t="shared" si="227"/>
        <v>#NUM!</v>
      </c>
      <c r="BI4818" t="e">
        <f>VLOOKUP(H4818,Sheet2!$A$1:$B$270,2,FALSE)</f>
        <v>#N/A</v>
      </c>
    </row>
    <row r="4819" spans="15:61">
      <c r="O4819" s="57"/>
      <c r="P4819" s="57"/>
      <c r="AO4819" s="57"/>
      <c r="AP4819" s="57"/>
      <c r="BA4819" s="57"/>
      <c r="BF4819" s="6" t="e">
        <f t="shared" si="225"/>
        <v>#NUM!</v>
      </c>
      <c r="BG4819" t="e">
        <f t="shared" si="226"/>
        <v>#NUM!</v>
      </c>
      <c r="BH4819" t="e">
        <f t="shared" si="227"/>
        <v>#NUM!</v>
      </c>
      <c r="BI4819" t="e">
        <f>VLOOKUP(H4819,Sheet2!$A$1:$B$270,2,FALSE)</f>
        <v>#N/A</v>
      </c>
    </row>
    <row r="4820" spans="15:61">
      <c r="O4820" s="57"/>
      <c r="P4820" s="57"/>
      <c r="AM4820" s="58"/>
      <c r="BA4820" s="57"/>
      <c r="BB4820" s="58"/>
      <c r="BF4820" s="6" t="e">
        <f t="shared" si="225"/>
        <v>#NUM!</v>
      </c>
      <c r="BG4820" t="e">
        <f t="shared" si="226"/>
        <v>#NUM!</v>
      </c>
      <c r="BH4820" t="e">
        <f t="shared" si="227"/>
        <v>#NUM!</v>
      </c>
      <c r="BI4820" t="e">
        <f>VLOOKUP(H4820,Sheet2!$A$1:$B$270,2,FALSE)</f>
        <v>#N/A</v>
      </c>
    </row>
    <row r="4821" spans="15:61">
      <c r="O4821" s="57"/>
      <c r="P4821" s="57"/>
      <c r="AM4821" s="58"/>
      <c r="AO4821" s="57"/>
      <c r="BA4821" s="57"/>
      <c r="BB4821" s="58"/>
      <c r="BF4821" s="6" t="e">
        <f t="shared" si="225"/>
        <v>#NUM!</v>
      </c>
      <c r="BG4821" t="e">
        <f t="shared" si="226"/>
        <v>#NUM!</v>
      </c>
      <c r="BH4821" t="e">
        <f t="shared" si="227"/>
        <v>#NUM!</v>
      </c>
      <c r="BI4821" t="e">
        <f>VLOOKUP(H4821,Sheet2!$A$1:$B$270,2,FALSE)</f>
        <v>#N/A</v>
      </c>
    </row>
    <row r="4822" spans="15:61">
      <c r="O4822" s="57"/>
      <c r="P4822" s="57"/>
      <c r="AO4822" s="57"/>
      <c r="AP4822" s="57"/>
      <c r="BA4822" s="57"/>
      <c r="BF4822" s="6" t="e">
        <f t="shared" si="225"/>
        <v>#NUM!</v>
      </c>
      <c r="BG4822" t="e">
        <f t="shared" si="226"/>
        <v>#NUM!</v>
      </c>
      <c r="BH4822" t="e">
        <f t="shared" si="227"/>
        <v>#NUM!</v>
      </c>
      <c r="BI4822" t="e">
        <f>VLOOKUP(H4822,Sheet2!$A$1:$B$270,2,FALSE)</f>
        <v>#N/A</v>
      </c>
    </row>
    <row r="4823" spans="15:61">
      <c r="O4823" s="57"/>
      <c r="P4823" s="57"/>
      <c r="AO4823" s="57"/>
      <c r="AP4823" s="57"/>
      <c r="BA4823" s="57"/>
      <c r="BF4823" s="6" t="e">
        <f t="shared" si="225"/>
        <v>#NUM!</v>
      </c>
      <c r="BG4823" t="e">
        <f t="shared" si="226"/>
        <v>#NUM!</v>
      </c>
      <c r="BH4823" t="e">
        <f t="shared" si="227"/>
        <v>#NUM!</v>
      </c>
      <c r="BI4823" t="e">
        <f>VLOOKUP(H4823,Sheet2!$A$1:$B$270,2,FALSE)</f>
        <v>#N/A</v>
      </c>
    </row>
    <row r="4824" spans="15:61">
      <c r="O4824" s="57"/>
      <c r="P4824" s="57"/>
      <c r="AO4824" s="57"/>
      <c r="AP4824" s="57"/>
      <c r="BA4824" s="57"/>
      <c r="BF4824" s="6" t="e">
        <f t="shared" si="225"/>
        <v>#NUM!</v>
      </c>
      <c r="BG4824" t="e">
        <f t="shared" si="226"/>
        <v>#NUM!</v>
      </c>
      <c r="BH4824" t="e">
        <f t="shared" si="227"/>
        <v>#NUM!</v>
      </c>
      <c r="BI4824" t="e">
        <f>VLOOKUP(H4824,Sheet2!$A$1:$B$270,2,FALSE)</f>
        <v>#N/A</v>
      </c>
    </row>
    <row r="4825" spans="15:61">
      <c r="O4825" s="57"/>
      <c r="P4825" s="57"/>
      <c r="AO4825" s="57"/>
      <c r="BA4825" s="57"/>
      <c r="BF4825" s="6" t="e">
        <f t="shared" si="225"/>
        <v>#NUM!</v>
      </c>
      <c r="BG4825" t="e">
        <f t="shared" si="226"/>
        <v>#NUM!</v>
      </c>
      <c r="BH4825" t="e">
        <f t="shared" si="227"/>
        <v>#NUM!</v>
      </c>
      <c r="BI4825" t="e">
        <f>VLOOKUP(H4825,Sheet2!$A$1:$B$270,2,FALSE)</f>
        <v>#N/A</v>
      </c>
    </row>
    <row r="4826" spans="15:61">
      <c r="O4826" s="57"/>
      <c r="P4826" s="57"/>
      <c r="AP4826" s="57"/>
      <c r="BA4826" s="57"/>
      <c r="BF4826" s="6" t="e">
        <f t="shared" si="225"/>
        <v>#NUM!</v>
      </c>
      <c r="BG4826" t="e">
        <f t="shared" si="226"/>
        <v>#NUM!</v>
      </c>
      <c r="BH4826" t="e">
        <f t="shared" si="227"/>
        <v>#NUM!</v>
      </c>
      <c r="BI4826" t="e">
        <f>VLOOKUP(H4826,Sheet2!$A$1:$B$270,2,FALSE)</f>
        <v>#N/A</v>
      </c>
    </row>
    <row r="4827" spans="15:61">
      <c r="O4827" s="57"/>
      <c r="P4827" s="57"/>
      <c r="BA4827" s="57"/>
      <c r="BF4827" s="6" t="e">
        <f t="shared" si="225"/>
        <v>#NUM!</v>
      </c>
      <c r="BG4827" t="e">
        <f t="shared" si="226"/>
        <v>#NUM!</v>
      </c>
      <c r="BH4827" t="e">
        <f t="shared" si="227"/>
        <v>#NUM!</v>
      </c>
      <c r="BI4827" t="e">
        <f>VLOOKUP(H4827,Sheet2!$A$1:$B$270,2,FALSE)</f>
        <v>#N/A</v>
      </c>
    </row>
    <row r="4828" spans="15:61">
      <c r="O4828" s="57"/>
      <c r="P4828" s="57"/>
      <c r="AM4828" s="58"/>
      <c r="AO4828" s="57"/>
      <c r="BA4828" s="57"/>
      <c r="BB4828" s="58"/>
      <c r="BF4828" s="6" t="e">
        <f t="shared" si="225"/>
        <v>#NUM!</v>
      </c>
      <c r="BG4828" t="e">
        <f t="shared" si="226"/>
        <v>#NUM!</v>
      </c>
      <c r="BH4828" t="e">
        <f t="shared" si="227"/>
        <v>#NUM!</v>
      </c>
      <c r="BI4828" t="e">
        <f>VLOOKUP(H4828,Sheet2!$A$1:$B$270,2,FALSE)</f>
        <v>#N/A</v>
      </c>
    </row>
    <row r="4829" spans="15:61">
      <c r="O4829" s="57"/>
      <c r="P4829" s="57"/>
      <c r="AO4829" s="57"/>
      <c r="BA4829" s="57"/>
      <c r="BF4829" s="6" t="e">
        <f t="shared" ref="BF4829:BF4892" si="228">DATE(BC4829,BD4829,BE4829)</f>
        <v>#NUM!</v>
      </c>
      <c r="BG4829" t="e">
        <f t="shared" ref="BG4829:BG4892" si="229">BF4829-BA4829</f>
        <v>#NUM!</v>
      </c>
      <c r="BH4829" t="e">
        <f t="shared" ref="BH4829:BH4892" si="230">IF(BG4829=1,"COMPLY",IF(BG4829&lt;1,"COMPLY","NOT COMPLY"))</f>
        <v>#NUM!</v>
      </c>
      <c r="BI4829" t="e">
        <f>VLOOKUP(H4829,Sheet2!$A$1:$B$270,2,FALSE)</f>
        <v>#N/A</v>
      </c>
    </row>
    <row r="4830" spans="15:61">
      <c r="O4830" s="57"/>
      <c r="P4830" s="57"/>
      <c r="AP4830" s="57"/>
      <c r="BA4830" s="57"/>
      <c r="BF4830" s="6" t="e">
        <f t="shared" si="228"/>
        <v>#NUM!</v>
      </c>
      <c r="BG4830" t="e">
        <f t="shared" si="229"/>
        <v>#NUM!</v>
      </c>
      <c r="BH4830" t="e">
        <f t="shared" si="230"/>
        <v>#NUM!</v>
      </c>
      <c r="BI4830" t="e">
        <f>VLOOKUP(H4830,Sheet2!$A$1:$B$270,2,FALSE)</f>
        <v>#N/A</v>
      </c>
    </row>
    <row r="4831" spans="15:61">
      <c r="O4831" s="57"/>
      <c r="P4831" s="57"/>
      <c r="AO4831" s="57"/>
      <c r="AP4831" s="57"/>
      <c r="BA4831" s="57"/>
      <c r="BF4831" s="6" t="e">
        <f t="shared" si="228"/>
        <v>#NUM!</v>
      </c>
      <c r="BG4831" t="e">
        <f t="shared" si="229"/>
        <v>#NUM!</v>
      </c>
      <c r="BH4831" t="e">
        <f t="shared" si="230"/>
        <v>#NUM!</v>
      </c>
      <c r="BI4831" t="e">
        <f>VLOOKUP(H4831,Sheet2!$A$1:$B$270,2,FALSE)</f>
        <v>#N/A</v>
      </c>
    </row>
    <row r="4832" spans="15:61">
      <c r="O4832" s="57"/>
      <c r="P4832" s="57"/>
      <c r="AO4832" s="57"/>
      <c r="AP4832" s="57"/>
      <c r="BA4832" s="57"/>
      <c r="BF4832" s="6" t="e">
        <f t="shared" si="228"/>
        <v>#NUM!</v>
      </c>
      <c r="BG4832" t="e">
        <f t="shared" si="229"/>
        <v>#NUM!</v>
      </c>
      <c r="BH4832" t="e">
        <f t="shared" si="230"/>
        <v>#NUM!</v>
      </c>
      <c r="BI4832" t="e">
        <f>VLOOKUP(H4832,Sheet2!$A$1:$B$270,2,FALSE)</f>
        <v>#N/A</v>
      </c>
    </row>
    <row r="4833" spans="15:61">
      <c r="O4833" s="57"/>
      <c r="P4833" s="57"/>
      <c r="AP4833" s="57"/>
      <c r="BA4833" s="57"/>
      <c r="BF4833" s="6" t="e">
        <f t="shared" si="228"/>
        <v>#NUM!</v>
      </c>
      <c r="BG4833" t="e">
        <f t="shared" si="229"/>
        <v>#NUM!</v>
      </c>
      <c r="BH4833" t="e">
        <f t="shared" si="230"/>
        <v>#NUM!</v>
      </c>
      <c r="BI4833" t="e">
        <f>VLOOKUP(H4833,Sheet2!$A$1:$B$270,2,FALSE)</f>
        <v>#N/A</v>
      </c>
    </row>
    <row r="4834" spans="15:61">
      <c r="O4834" s="57"/>
      <c r="P4834" s="57"/>
      <c r="AO4834" s="57"/>
      <c r="AP4834" s="57"/>
      <c r="BA4834" s="57"/>
      <c r="BF4834" s="6" t="e">
        <f t="shared" si="228"/>
        <v>#NUM!</v>
      </c>
      <c r="BG4834" t="e">
        <f t="shared" si="229"/>
        <v>#NUM!</v>
      </c>
      <c r="BH4834" t="e">
        <f t="shared" si="230"/>
        <v>#NUM!</v>
      </c>
      <c r="BI4834" t="e">
        <f>VLOOKUP(H4834,Sheet2!$A$1:$B$270,2,FALSE)</f>
        <v>#N/A</v>
      </c>
    </row>
    <row r="4835" spans="15:61">
      <c r="O4835" s="57"/>
      <c r="P4835" s="57"/>
      <c r="AO4835" s="57"/>
      <c r="AP4835" s="57"/>
      <c r="BA4835" s="57"/>
      <c r="BF4835" s="6" t="e">
        <f t="shared" si="228"/>
        <v>#NUM!</v>
      </c>
      <c r="BG4835" t="e">
        <f t="shared" si="229"/>
        <v>#NUM!</v>
      </c>
      <c r="BH4835" t="e">
        <f t="shared" si="230"/>
        <v>#NUM!</v>
      </c>
      <c r="BI4835" t="e">
        <f>VLOOKUP(H4835,Sheet2!$A$1:$B$270,2,FALSE)</f>
        <v>#N/A</v>
      </c>
    </row>
    <row r="4836" spans="15:61">
      <c r="O4836" s="57"/>
      <c r="P4836" s="57"/>
      <c r="AO4836" s="57"/>
      <c r="AP4836" s="57"/>
      <c r="BA4836" s="57"/>
      <c r="BF4836" s="6" t="e">
        <f t="shared" si="228"/>
        <v>#NUM!</v>
      </c>
      <c r="BG4836" t="e">
        <f t="shared" si="229"/>
        <v>#NUM!</v>
      </c>
      <c r="BH4836" t="e">
        <f t="shared" si="230"/>
        <v>#NUM!</v>
      </c>
      <c r="BI4836" t="e">
        <f>VLOOKUP(H4836,Sheet2!$A$1:$B$270,2,FALSE)</f>
        <v>#N/A</v>
      </c>
    </row>
    <row r="4837" spans="15:61">
      <c r="O4837" s="57"/>
      <c r="P4837" s="57"/>
      <c r="AP4837" s="57"/>
      <c r="BA4837" s="57"/>
      <c r="BF4837" s="6" t="e">
        <f t="shared" si="228"/>
        <v>#NUM!</v>
      </c>
      <c r="BG4837" t="e">
        <f t="shared" si="229"/>
        <v>#NUM!</v>
      </c>
      <c r="BH4837" t="e">
        <f t="shared" si="230"/>
        <v>#NUM!</v>
      </c>
      <c r="BI4837" t="e">
        <f>VLOOKUP(H4837,Sheet2!$A$1:$B$270,2,FALSE)</f>
        <v>#N/A</v>
      </c>
    </row>
    <row r="4838" spans="15:61">
      <c r="O4838" s="57"/>
      <c r="P4838" s="57"/>
      <c r="BA4838" s="57"/>
      <c r="BF4838" s="6" t="e">
        <f t="shared" si="228"/>
        <v>#NUM!</v>
      </c>
      <c r="BG4838" t="e">
        <f t="shared" si="229"/>
        <v>#NUM!</v>
      </c>
      <c r="BH4838" t="e">
        <f t="shared" si="230"/>
        <v>#NUM!</v>
      </c>
      <c r="BI4838" t="e">
        <f>VLOOKUP(H4838,Sheet2!$A$1:$B$270,2,FALSE)</f>
        <v>#N/A</v>
      </c>
    </row>
    <row r="4839" spans="15:61">
      <c r="O4839" s="57"/>
      <c r="P4839" s="57"/>
      <c r="AM4839" s="58"/>
      <c r="BA4839" s="57"/>
      <c r="BB4839" s="58"/>
      <c r="BF4839" s="6" t="e">
        <f t="shared" si="228"/>
        <v>#NUM!</v>
      </c>
      <c r="BG4839" t="e">
        <f t="shared" si="229"/>
        <v>#NUM!</v>
      </c>
      <c r="BH4839" t="e">
        <f t="shared" si="230"/>
        <v>#NUM!</v>
      </c>
      <c r="BI4839" t="e">
        <f>VLOOKUP(H4839,Sheet2!$A$1:$B$270,2,FALSE)</f>
        <v>#N/A</v>
      </c>
    </row>
    <row r="4840" spans="15:61">
      <c r="O4840" s="57"/>
      <c r="P4840" s="57"/>
      <c r="BA4840" s="57"/>
      <c r="BF4840" s="6" t="e">
        <f t="shared" si="228"/>
        <v>#NUM!</v>
      </c>
      <c r="BG4840" t="e">
        <f t="shared" si="229"/>
        <v>#NUM!</v>
      </c>
      <c r="BH4840" t="e">
        <f t="shared" si="230"/>
        <v>#NUM!</v>
      </c>
      <c r="BI4840" t="e">
        <f>VLOOKUP(H4840,Sheet2!$A$1:$B$270,2,FALSE)</f>
        <v>#N/A</v>
      </c>
    </row>
    <row r="4841" spans="15:61">
      <c r="O4841" s="57"/>
      <c r="P4841" s="57"/>
      <c r="AO4841" s="57"/>
      <c r="AP4841" s="57"/>
      <c r="BA4841" s="57"/>
      <c r="BF4841" s="6" t="e">
        <f t="shared" si="228"/>
        <v>#NUM!</v>
      </c>
      <c r="BG4841" t="e">
        <f t="shared" si="229"/>
        <v>#NUM!</v>
      </c>
      <c r="BH4841" t="e">
        <f t="shared" si="230"/>
        <v>#NUM!</v>
      </c>
      <c r="BI4841" t="e">
        <f>VLOOKUP(H4841,Sheet2!$A$1:$B$270,2,FALSE)</f>
        <v>#N/A</v>
      </c>
    </row>
    <row r="4842" spans="15:61">
      <c r="O4842" s="57"/>
      <c r="P4842" s="57"/>
      <c r="AO4842" s="57"/>
      <c r="AP4842" s="57"/>
      <c r="BA4842" s="57"/>
      <c r="BF4842" s="6" t="e">
        <f t="shared" si="228"/>
        <v>#NUM!</v>
      </c>
      <c r="BG4842" t="e">
        <f t="shared" si="229"/>
        <v>#NUM!</v>
      </c>
      <c r="BH4842" t="e">
        <f t="shared" si="230"/>
        <v>#NUM!</v>
      </c>
      <c r="BI4842" t="e">
        <f>VLOOKUP(H4842,Sheet2!$A$1:$B$270,2,FALSE)</f>
        <v>#N/A</v>
      </c>
    </row>
    <row r="4843" spans="15:61">
      <c r="O4843" s="57"/>
      <c r="P4843" s="57"/>
      <c r="AP4843" s="57"/>
      <c r="BA4843" s="57"/>
      <c r="BF4843" s="6" t="e">
        <f t="shared" si="228"/>
        <v>#NUM!</v>
      </c>
      <c r="BG4843" t="e">
        <f t="shared" si="229"/>
        <v>#NUM!</v>
      </c>
      <c r="BH4843" t="e">
        <f t="shared" si="230"/>
        <v>#NUM!</v>
      </c>
      <c r="BI4843" t="e">
        <f>VLOOKUP(H4843,Sheet2!$A$1:$B$270,2,FALSE)</f>
        <v>#N/A</v>
      </c>
    </row>
    <row r="4844" spans="15:61">
      <c r="O4844" s="57"/>
      <c r="P4844" s="57"/>
      <c r="AP4844" s="57"/>
      <c r="BA4844" s="57"/>
      <c r="BF4844" s="6" t="e">
        <f t="shared" si="228"/>
        <v>#NUM!</v>
      </c>
      <c r="BG4844" t="e">
        <f t="shared" si="229"/>
        <v>#NUM!</v>
      </c>
      <c r="BH4844" t="e">
        <f t="shared" si="230"/>
        <v>#NUM!</v>
      </c>
      <c r="BI4844" t="e">
        <f>VLOOKUP(H4844,Sheet2!$A$1:$B$270,2,FALSE)</f>
        <v>#N/A</v>
      </c>
    </row>
    <row r="4845" spans="15:61">
      <c r="O4845" s="57"/>
      <c r="P4845" s="57"/>
      <c r="AO4845" s="57"/>
      <c r="AP4845" s="57"/>
      <c r="BA4845" s="57"/>
      <c r="BF4845" s="6" t="e">
        <f t="shared" si="228"/>
        <v>#NUM!</v>
      </c>
      <c r="BG4845" t="e">
        <f t="shared" si="229"/>
        <v>#NUM!</v>
      </c>
      <c r="BH4845" t="e">
        <f t="shared" si="230"/>
        <v>#NUM!</v>
      </c>
      <c r="BI4845" t="e">
        <f>VLOOKUP(H4845,Sheet2!$A$1:$B$270,2,FALSE)</f>
        <v>#N/A</v>
      </c>
    </row>
    <row r="4846" spans="15:61">
      <c r="O4846" s="57"/>
      <c r="P4846" s="57"/>
      <c r="AM4846" s="58"/>
      <c r="AO4846" s="57"/>
      <c r="BA4846" s="57"/>
      <c r="BB4846" s="58"/>
      <c r="BF4846" s="6" t="e">
        <f t="shared" si="228"/>
        <v>#NUM!</v>
      </c>
      <c r="BG4846" t="e">
        <f t="shared" si="229"/>
        <v>#NUM!</v>
      </c>
      <c r="BH4846" t="e">
        <f t="shared" si="230"/>
        <v>#NUM!</v>
      </c>
      <c r="BI4846" t="e">
        <f>VLOOKUP(H4846,Sheet2!$A$1:$B$270,2,FALSE)</f>
        <v>#N/A</v>
      </c>
    </row>
    <row r="4847" spans="15:61">
      <c r="O4847" s="57"/>
      <c r="P4847" s="57"/>
      <c r="AP4847" s="57"/>
      <c r="BA4847" s="57"/>
      <c r="BF4847" s="6" t="e">
        <f t="shared" si="228"/>
        <v>#NUM!</v>
      </c>
      <c r="BG4847" t="e">
        <f t="shared" si="229"/>
        <v>#NUM!</v>
      </c>
      <c r="BH4847" t="e">
        <f t="shared" si="230"/>
        <v>#NUM!</v>
      </c>
      <c r="BI4847" t="e">
        <f>VLOOKUP(H4847,Sheet2!$A$1:$B$270,2,FALSE)</f>
        <v>#N/A</v>
      </c>
    </row>
    <row r="4848" spans="15:61">
      <c r="O4848" s="57"/>
      <c r="P4848" s="57"/>
      <c r="AO4848" s="57"/>
      <c r="AP4848" s="57"/>
      <c r="BA4848" s="57"/>
      <c r="BF4848" s="6" t="e">
        <f t="shared" si="228"/>
        <v>#NUM!</v>
      </c>
      <c r="BG4848" t="e">
        <f t="shared" si="229"/>
        <v>#NUM!</v>
      </c>
      <c r="BH4848" t="e">
        <f t="shared" si="230"/>
        <v>#NUM!</v>
      </c>
      <c r="BI4848" t="e">
        <f>VLOOKUP(H4848,Sheet2!$A$1:$B$270,2,FALSE)</f>
        <v>#N/A</v>
      </c>
    </row>
    <row r="4849" spans="15:61">
      <c r="O4849" s="57"/>
      <c r="P4849" s="57"/>
      <c r="AO4849" s="57"/>
      <c r="BA4849" s="57"/>
      <c r="BF4849" s="6" t="e">
        <f t="shared" si="228"/>
        <v>#NUM!</v>
      </c>
      <c r="BG4849" t="e">
        <f t="shared" si="229"/>
        <v>#NUM!</v>
      </c>
      <c r="BH4849" t="e">
        <f t="shared" si="230"/>
        <v>#NUM!</v>
      </c>
      <c r="BI4849" t="e">
        <f>VLOOKUP(H4849,Sheet2!$A$1:$B$270,2,FALSE)</f>
        <v>#N/A</v>
      </c>
    </row>
    <row r="4850" spans="15:61">
      <c r="O4850" s="57"/>
      <c r="P4850" s="57"/>
      <c r="AO4850" s="57"/>
      <c r="AP4850" s="57"/>
      <c r="BA4850" s="57"/>
      <c r="BF4850" s="6" t="e">
        <f t="shared" si="228"/>
        <v>#NUM!</v>
      </c>
      <c r="BG4850" t="e">
        <f t="shared" si="229"/>
        <v>#NUM!</v>
      </c>
      <c r="BH4850" t="e">
        <f t="shared" si="230"/>
        <v>#NUM!</v>
      </c>
      <c r="BI4850" t="e">
        <f>VLOOKUP(H4850,Sheet2!$A$1:$B$270,2,FALSE)</f>
        <v>#N/A</v>
      </c>
    </row>
    <row r="4851" spans="15:61">
      <c r="O4851" s="57"/>
      <c r="P4851" s="57"/>
      <c r="AM4851" s="58"/>
      <c r="AO4851" s="57"/>
      <c r="BA4851" s="57"/>
      <c r="BB4851" s="58"/>
      <c r="BF4851" s="6" t="e">
        <f t="shared" si="228"/>
        <v>#NUM!</v>
      </c>
      <c r="BG4851" t="e">
        <f t="shared" si="229"/>
        <v>#NUM!</v>
      </c>
      <c r="BH4851" t="e">
        <f t="shared" si="230"/>
        <v>#NUM!</v>
      </c>
      <c r="BI4851" t="e">
        <f>VLOOKUP(H4851,Sheet2!$A$1:$B$270,2,FALSE)</f>
        <v>#N/A</v>
      </c>
    </row>
    <row r="4852" spans="15:61">
      <c r="O4852" s="57"/>
      <c r="P4852" s="57"/>
      <c r="AO4852" s="57"/>
      <c r="AP4852" s="57"/>
      <c r="BA4852" s="57"/>
      <c r="BF4852" s="6" t="e">
        <f t="shared" si="228"/>
        <v>#NUM!</v>
      </c>
      <c r="BG4852" t="e">
        <f t="shared" si="229"/>
        <v>#NUM!</v>
      </c>
      <c r="BH4852" t="e">
        <f t="shared" si="230"/>
        <v>#NUM!</v>
      </c>
      <c r="BI4852" t="e">
        <f>VLOOKUP(H4852,Sheet2!$A$1:$B$270,2,FALSE)</f>
        <v>#N/A</v>
      </c>
    </row>
    <row r="4853" spans="15:61">
      <c r="O4853" s="57"/>
      <c r="P4853" s="57"/>
      <c r="AO4853" s="57"/>
      <c r="AP4853" s="57"/>
      <c r="BA4853" s="57"/>
      <c r="BF4853" s="6" t="e">
        <f t="shared" si="228"/>
        <v>#NUM!</v>
      </c>
      <c r="BG4853" t="e">
        <f t="shared" si="229"/>
        <v>#NUM!</v>
      </c>
      <c r="BH4853" t="e">
        <f t="shared" si="230"/>
        <v>#NUM!</v>
      </c>
      <c r="BI4853" t="e">
        <f>VLOOKUP(H4853,Sheet2!$A$1:$B$270,2,FALSE)</f>
        <v>#N/A</v>
      </c>
    </row>
    <row r="4854" spans="15:61">
      <c r="O4854" s="57"/>
      <c r="P4854" s="57"/>
      <c r="AP4854" s="57"/>
      <c r="BA4854" s="57"/>
      <c r="BF4854" s="6" t="e">
        <f t="shared" si="228"/>
        <v>#NUM!</v>
      </c>
      <c r="BG4854" t="e">
        <f t="shared" si="229"/>
        <v>#NUM!</v>
      </c>
      <c r="BH4854" t="e">
        <f t="shared" si="230"/>
        <v>#NUM!</v>
      </c>
      <c r="BI4854" t="e">
        <f>VLOOKUP(H4854,Sheet2!$A$1:$B$270,2,FALSE)</f>
        <v>#N/A</v>
      </c>
    </row>
    <row r="4855" spans="15:61">
      <c r="O4855" s="57"/>
      <c r="P4855" s="57"/>
      <c r="AP4855" s="57"/>
      <c r="BA4855" s="57"/>
      <c r="BF4855" s="6" t="e">
        <f t="shared" si="228"/>
        <v>#NUM!</v>
      </c>
      <c r="BG4855" t="e">
        <f t="shared" si="229"/>
        <v>#NUM!</v>
      </c>
      <c r="BH4855" t="e">
        <f t="shared" si="230"/>
        <v>#NUM!</v>
      </c>
      <c r="BI4855" t="e">
        <f>VLOOKUP(H4855,Sheet2!$A$1:$B$270,2,FALSE)</f>
        <v>#N/A</v>
      </c>
    </row>
    <row r="4856" spans="15:61">
      <c r="O4856" s="57"/>
      <c r="P4856" s="57"/>
      <c r="AP4856" s="57"/>
      <c r="BA4856" s="57"/>
      <c r="BF4856" s="6" t="e">
        <f t="shared" si="228"/>
        <v>#NUM!</v>
      </c>
      <c r="BG4856" t="e">
        <f t="shared" si="229"/>
        <v>#NUM!</v>
      </c>
      <c r="BH4856" t="e">
        <f t="shared" si="230"/>
        <v>#NUM!</v>
      </c>
      <c r="BI4856" t="e">
        <f>VLOOKUP(H4856,Sheet2!$A$1:$B$270,2,FALSE)</f>
        <v>#N/A</v>
      </c>
    </row>
    <row r="4857" spans="15:61">
      <c r="O4857" s="57"/>
      <c r="P4857" s="57"/>
      <c r="AO4857" s="57"/>
      <c r="AP4857" s="57"/>
      <c r="BA4857" s="57"/>
      <c r="BF4857" s="6" t="e">
        <f t="shared" si="228"/>
        <v>#NUM!</v>
      </c>
      <c r="BG4857" t="e">
        <f t="shared" si="229"/>
        <v>#NUM!</v>
      </c>
      <c r="BH4857" t="e">
        <f t="shared" si="230"/>
        <v>#NUM!</v>
      </c>
      <c r="BI4857" t="e">
        <f>VLOOKUP(H4857,Sheet2!$A$1:$B$270,2,FALSE)</f>
        <v>#N/A</v>
      </c>
    </row>
    <row r="4858" spans="15:61">
      <c r="O4858" s="57"/>
      <c r="P4858" s="57"/>
      <c r="AO4858" s="57"/>
      <c r="AP4858" s="57"/>
      <c r="BA4858" s="57"/>
      <c r="BF4858" s="6" t="e">
        <f t="shared" si="228"/>
        <v>#NUM!</v>
      </c>
      <c r="BG4858" t="e">
        <f t="shared" si="229"/>
        <v>#NUM!</v>
      </c>
      <c r="BH4858" t="e">
        <f t="shared" si="230"/>
        <v>#NUM!</v>
      </c>
      <c r="BI4858" t="e">
        <f>VLOOKUP(H4858,Sheet2!$A$1:$B$270,2,FALSE)</f>
        <v>#N/A</v>
      </c>
    </row>
    <row r="4859" spans="15:61">
      <c r="O4859" s="57"/>
      <c r="P4859" s="57"/>
      <c r="AO4859" s="57"/>
      <c r="AP4859" s="57"/>
      <c r="BA4859" s="57"/>
      <c r="BF4859" s="6" t="e">
        <f t="shared" si="228"/>
        <v>#NUM!</v>
      </c>
      <c r="BG4859" t="e">
        <f t="shared" si="229"/>
        <v>#NUM!</v>
      </c>
      <c r="BH4859" t="e">
        <f t="shared" si="230"/>
        <v>#NUM!</v>
      </c>
      <c r="BI4859" t="e">
        <f>VLOOKUP(H4859,Sheet2!$A$1:$B$270,2,FALSE)</f>
        <v>#N/A</v>
      </c>
    </row>
    <row r="4860" spans="15:61">
      <c r="O4860" s="57"/>
      <c r="P4860" s="57"/>
      <c r="AP4860" s="57"/>
      <c r="BA4860" s="57"/>
      <c r="BF4860" s="6" t="e">
        <f t="shared" si="228"/>
        <v>#NUM!</v>
      </c>
      <c r="BG4860" t="e">
        <f t="shared" si="229"/>
        <v>#NUM!</v>
      </c>
      <c r="BH4860" t="e">
        <f t="shared" si="230"/>
        <v>#NUM!</v>
      </c>
      <c r="BI4860" t="e">
        <f>VLOOKUP(H4860,Sheet2!$A$1:$B$270,2,FALSE)</f>
        <v>#N/A</v>
      </c>
    </row>
    <row r="4861" spans="15:61">
      <c r="O4861" s="57"/>
      <c r="P4861" s="57"/>
      <c r="AP4861" s="57"/>
      <c r="BA4861" s="57"/>
      <c r="BF4861" s="6" t="e">
        <f t="shared" si="228"/>
        <v>#NUM!</v>
      </c>
      <c r="BG4861" t="e">
        <f t="shared" si="229"/>
        <v>#NUM!</v>
      </c>
      <c r="BH4861" t="e">
        <f t="shared" si="230"/>
        <v>#NUM!</v>
      </c>
      <c r="BI4861" t="e">
        <f>VLOOKUP(H4861,Sheet2!$A$1:$B$270,2,FALSE)</f>
        <v>#N/A</v>
      </c>
    </row>
    <row r="4862" spans="15:61">
      <c r="O4862" s="57"/>
      <c r="P4862" s="57"/>
      <c r="AO4862" s="57"/>
      <c r="AP4862" s="57"/>
      <c r="BA4862" s="57"/>
      <c r="BF4862" s="6" t="e">
        <f t="shared" si="228"/>
        <v>#NUM!</v>
      </c>
      <c r="BG4862" t="e">
        <f t="shared" si="229"/>
        <v>#NUM!</v>
      </c>
      <c r="BH4862" t="e">
        <f t="shared" si="230"/>
        <v>#NUM!</v>
      </c>
      <c r="BI4862" t="e">
        <f>VLOOKUP(H4862,Sheet2!$A$1:$B$270,2,FALSE)</f>
        <v>#N/A</v>
      </c>
    </row>
    <row r="4863" spans="15:61">
      <c r="O4863" s="57"/>
      <c r="P4863" s="57"/>
      <c r="AP4863" s="57"/>
      <c r="BA4863" s="57"/>
      <c r="BF4863" s="6" t="e">
        <f t="shared" si="228"/>
        <v>#NUM!</v>
      </c>
      <c r="BG4863" t="e">
        <f t="shared" si="229"/>
        <v>#NUM!</v>
      </c>
      <c r="BH4863" t="e">
        <f t="shared" si="230"/>
        <v>#NUM!</v>
      </c>
      <c r="BI4863" t="e">
        <f>VLOOKUP(H4863,Sheet2!$A$1:$B$270,2,FALSE)</f>
        <v>#N/A</v>
      </c>
    </row>
    <row r="4864" spans="15:61">
      <c r="O4864" s="57"/>
      <c r="P4864" s="57"/>
      <c r="AM4864" s="58"/>
      <c r="BA4864" s="57"/>
      <c r="BB4864" s="58"/>
      <c r="BF4864" s="6" t="e">
        <f t="shared" si="228"/>
        <v>#NUM!</v>
      </c>
      <c r="BG4864" t="e">
        <f t="shared" si="229"/>
        <v>#NUM!</v>
      </c>
      <c r="BH4864" t="e">
        <f t="shared" si="230"/>
        <v>#NUM!</v>
      </c>
      <c r="BI4864" t="e">
        <f>VLOOKUP(H4864,Sheet2!$A$1:$B$270,2,FALSE)</f>
        <v>#N/A</v>
      </c>
    </row>
    <row r="4865" spans="15:61">
      <c r="O4865" s="57"/>
      <c r="P4865" s="57"/>
      <c r="AP4865" s="57"/>
      <c r="BA4865" s="57"/>
      <c r="BF4865" s="6" t="e">
        <f t="shared" si="228"/>
        <v>#NUM!</v>
      </c>
      <c r="BG4865" t="e">
        <f t="shared" si="229"/>
        <v>#NUM!</v>
      </c>
      <c r="BH4865" t="e">
        <f t="shared" si="230"/>
        <v>#NUM!</v>
      </c>
      <c r="BI4865" t="e">
        <f>VLOOKUP(H4865,Sheet2!$A$1:$B$270,2,FALSE)</f>
        <v>#N/A</v>
      </c>
    </row>
    <row r="4866" spans="15:61">
      <c r="O4866" s="57"/>
      <c r="P4866" s="57"/>
      <c r="AP4866" s="57"/>
      <c r="BA4866" s="57"/>
      <c r="BF4866" s="6" t="e">
        <f t="shared" si="228"/>
        <v>#NUM!</v>
      </c>
      <c r="BG4866" t="e">
        <f t="shared" si="229"/>
        <v>#NUM!</v>
      </c>
      <c r="BH4866" t="e">
        <f t="shared" si="230"/>
        <v>#NUM!</v>
      </c>
      <c r="BI4866" t="e">
        <f>VLOOKUP(H4866,Sheet2!$A$1:$B$270,2,FALSE)</f>
        <v>#N/A</v>
      </c>
    </row>
    <row r="4867" spans="15:61">
      <c r="O4867" s="57"/>
      <c r="P4867" s="57"/>
      <c r="AO4867" s="57"/>
      <c r="AP4867" s="57"/>
      <c r="BA4867" s="57"/>
      <c r="BF4867" s="6" t="e">
        <f t="shared" si="228"/>
        <v>#NUM!</v>
      </c>
      <c r="BG4867" t="e">
        <f t="shared" si="229"/>
        <v>#NUM!</v>
      </c>
      <c r="BH4867" t="e">
        <f t="shared" si="230"/>
        <v>#NUM!</v>
      </c>
      <c r="BI4867" t="e">
        <f>VLOOKUP(H4867,Sheet2!$A$1:$B$270,2,FALSE)</f>
        <v>#N/A</v>
      </c>
    </row>
    <row r="4868" spans="15:61">
      <c r="O4868" s="57"/>
      <c r="P4868" s="57"/>
      <c r="AO4868" s="57"/>
      <c r="AP4868" s="57"/>
      <c r="BA4868" s="57"/>
      <c r="BF4868" s="6" t="e">
        <f t="shared" si="228"/>
        <v>#NUM!</v>
      </c>
      <c r="BG4868" t="e">
        <f t="shared" si="229"/>
        <v>#NUM!</v>
      </c>
      <c r="BH4868" t="e">
        <f t="shared" si="230"/>
        <v>#NUM!</v>
      </c>
      <c r="BI4868" t="e">
        <f>VLOOKUP(H4868,Sheet2!$A$1:$B$270,2,FALSE)</f>
        <v>#N/A</v>
      </c>
    </row>
    <row r="4869" spans="15:61">
      <c r="O4869" s="57"/>
      <c r="P4869" s="57"/>
      <c r="AO4869" s="57"/>
      <c r="BA4869" s="57"/>
      <c r="BF4869" s="6" t="e">
        <f t="shared" si="228"/>
        <v>#NUM!</v>
      </c>
      <c r="BG4869" t="e">
        <f t="shared" si="229"/>
        <v>#NUM!</v>
      </c>
      <c r="BH4869" t="e">
        <f t="shared" si="230"/>
        <v>#NUM!</v>
      </c>
      <c r="BI4869" t="e">
        <f>VLOOKUP(H4869,Sheet2!$A$1:$B$270,2,FALSE)</f>
        <v>#N/A</v>
      </c>
    </row>
    <row r="4870" spans="15:61">
      <c r="O4870" s="57"/>
      <c r="P4870" s="57"/>
      <c r="AO4870" s="57"/>
      <c r="AP4870" s="57"/>
      <c r="BA4870" s="57"/>
      <c r="BF4870" s="6" t="e">
        <f t="shared" si="228"/>
        <v>#NUM!</v>
      </c>
      <c r="BG4870" t="e">
        <f t="shared" si="229"/>
        <v>#NUM!</v>
      </c>
      <c r="BH4870" t="e">
        <f t="shared" si="230"/>
        <v>#NUM!</v>
      </c>
      <c r="BI4870" t="e">
        <f>VLOOKUP(H4870,Sheet2!$A$1:$B$270,2,FALSE)</f>
        <v>#N/A</v>
      </c>
    </row>
    <row r="4871" spans="15:61">
      <c r="O4871" s="57"/>
      <c r="P4871" s="57"/>
      <c r="AP4871" s="57"/>
      <c r="BA4871" s="57"/>
      <c r="BF4871" s="6" t="e">
        <f t="shared" si="228"/>
        <v>#NUM!</v>
      </c>
      <c r="BG4871" t="e">
        <f t="shared" si="229"/>
        <v>#NUM!</v>
      </c>
      <c r="BH4871" t="e">
        <f t="shared" si="230"/>
        <v>#NUM!</v>
      </c>
      <c r="BI4871" t="e">
        <f>VLOOKUP(H4871,Sheet2!$A$1:$B$270,2,FALSE)</f>
        <v>#N/A</v>
      </c>
    </row>
    <row r="4872" spans="15:61">
      <c r="O4872" s="57"/>
      <c r="P4872" s="57"/>
      <c r="AP4872" s="57"/>
      <c r="BA4872" s="57"/>
      <c r="BF4872" s="6" t="e">
        <f t="shared" si="228"/>
        <v>#NUM!</v>
      </c>
      <c r="BG4872" t="e">
        <f t="shared" si="229"/>
        <v>#NUM!</v>
      </c>
      <c r="BH4872" t="e">
        <f t="shared" si="230"/>
        <v>#NUM!</v>
      </c>
      <c r="BI4872" t="e">
        <f>VLOOKUP(H4872,Sheet2!$A$1:$B$270,2,FALSE)</f>
        <v>#N/A</v>
      </c>
    </row>
    <row r="4873" spans="15:61">
      <c r="O4873" s="57"/>
      <c r="P4873" s="57"/>
      <c r="AO4873" s="57"/>
      <c r="BA4873" s="57"/>
      <c r="BF4873" s="6" t="e">
        <f t="shared" si="228"/>
        <v>#NUM!</v>
      </c>
      <c r="BG4873" t="e">
        <f t="shared" si="229"/>
        <v>#NUM!</v>
      </c>
      <c r="BH4873" t="e">
        <f t="shared" si="230"/>
        <v>#NUM!</v>
      </c>
      <c r="BI4873" t="e">
        <f>VLOOKUP(H4873,Sheet2!$A$1:$B$270,2,FALSE)</f>
        <v>#N/A</v>
      </c>
    </row>
    <row r="4874" spans="15:61">
      <c r="O4874" s="57"/>
      <c r="P4874" s="57"/>
      <c r="BA4874" s="57"/>
      <c r="BF4874" s="6" t="e">
        <f t="shared" si="228"/>
        <v>#NUM!</v>
      </c>
      <c r="BG4874" t="e">
        <f t="shared" si="229"/>
        <v>#NUM!</v>
      </c>
      <c r="BH4874" t="e">
        <f t="shared" si="230"/>
        <v>#NUM!</v>
      </c>
      <c r="BI4874" t="e">
        <f>VLOOKUP(H4874,Sheet2!$A$1:$B$270,2,FALSE)</f>
        <v>#N/A</v>
      </c>
    </row>
    <row r="4875" spans="15:61">
      <c r="O4875" s="57"/>
      <c r="P4875" s="57"/>
      <c r="AP4875" s="57"/>
      <c r="BA4875" s="57"/>
      <c r="BF4875" s="6" t="e">
        <f t="shared" si="228"/>
        <v>#NUM!</v>
      </c>
      <c r="BG4875" t="e">
        <f t="shared" si="229"/>
        <v>#NUM!</v>
      </c>
      <c r="BH4875" t="e">
        <f t="shared" si="230"/>
        <v>#NUM!</v>
      </c>
      <c r="BI4875" t="e">
        <f>VLOOKUP(H4875,Sheet2!$A$1:$B$270,2,FALSE)</f>
        <v>#N/A</v>
      </c>
    </row>
    <row r="4876" spans="15:61">
      <c r="O4876" s="57"/>
      <c r="P4876" s="57"/>
      <c r="AP4876" s="57"/>
      <c r="BA4876" s="57"/>
      <c r="BF4876" s="6" t="e">
        <f t="shared" si="228"/>
        <v>#NUM!</v>
      </c>
      <c r="BG4876" t="e">
        <f t="shared" si="229"/>
        <v>#NUM!</v>
      </c>
      <c r="BH4876" t="e">
        <f t="shared" si="230"/>
        <v>#NUM!</v>
      </c>
      <c r="BI4876" t="e">
        <f>VLOOKUP(H4876,Sheet2!$A$1:$B$270,2,FALSE)</f>
        <v>#N/A</v>
      </c>
    </row>
    <row r="4877" spans="15:61">
      <c r="O4877" s="57"/>
      <c r="P4877" s="57"/>
      <c r="AO4877" s="57"/>
      <c r="AP4877" s="57"/>
      <c r="BA4877" s="57"/>
      <c r="BF4877" s="6" t="e">
        <f t="shared" si="228"/>
        <v>#NUM!</v>
      </c>
      <c r="BG4877" t="e">
        <f t="shared" si="229"/>
        <v>#NUM!</v>
      </c>
      <c r="BH4877" t="e">
        <f t="shared" si="230"/>
        <v>#NUM!</v>
      </c>
      <c r="BI4877" t="e">
        <f>VLOOKUP(H4877,Sheet2!$A$1:$B$270,2,FALSE)</f>
        <v>#N/A</v>
      </c>
    </row>
    <row r="4878" spans="15:61">
      <c r="O4878" s="57"/>
      <c r="P4878" s="57"/>
      <c r="AM4878" s="58"/>
      <c r="BA4878" s="57"/>
      <c r="BB4878" s="58"/>
      <c r="BF4878" s="6" t="e">
        <f t="shared" si="228"/>
        <v>#NUM!</v>
      </c>
      <c r="BG4878" t="e">
        <f t="shared" si="229"/>
        <v>#NUM!</v>
      </c>
      <c r="BH4878" t="e">
        <f t="shared" si="230"/>
        <v>#NUM!</v>
      </c>
      <c r="BI4878" t="e">
        <f>VLOOKUP(H4878,Sheet2!$A$1:$B$270,2,FALSE)</f>
        <v>#N/A</v>
      </c>
    </row>
    <row r="4879" spans="15:61">
      <c r="O4879" s="57"/>
      <c r="P4879" s="57"/>
      <c r="AO4879" s="57"/>
      <c r="AP4879" s="57"/>
      <c r="BA4879" s="57"/>
      <c r="BF4879" s="6" t="e">
        <f t="shared" si="228"/>
        <v>#NUM!</v>
      </c>
      <c r="BG4879" t="e">
        <f t="shared" si="229"/>
        <v>#NUM!</v>
      </c>
      <c r="BH4879" t="e">
        <f t="shared" si="230"/>
        <v>#NUM!</v>
      </c>
      <c r="BI4879" t="e">
        <f>VLOOKUP(H4879,Sheet2!$A$1:$B$270,2,FALSE)</f>
        <v>#N/A</v>
      </c>
    </row>
    <row r="4880" spans="15:61">
      <c r="O4880" s="57"/>
      <c r="P4880" s="57"/>
      <c r="AP4880" s="57"/>
      <c r="BA4880" s="57"/>
      <c r="BF4880" s="6" t="e">
        <f t="shared" si="228"/>
        <v>#NUM!</v>
      </c>
      <c r="BG4880" t="e">
        <f t="shared" si="229"/>
        <v>#NUM!</v>
      </c>
      <c r="BH4880" t="e">
        <f t="shared" si="230"/>
        <v>#NUM!</v>
      </c>
      <c r="BI4880" t="e">
        <f>VLOOKUP(H4880,Sheet2!$A$1:$B$270,2,FALSE)</f>
        <v>#N/A</v>
      </c>
    </row>
    <row r="4881" spans="15:61">
      <c r="O4881" s="57"/>
      <c r="P4881" s="57"/>
      <c r="BA4881" s="57"/>
      <c r="BF4881" s="6" t="e">
        <f t="shared" si="228"/>
        <v>#NUM!</v>
      </c>
      <c r="BG4881" t="e">
        <f t="shared" si="229"/>
        <v>#NUM!</v>
      </c>
      <c r="BH4881" t="e">
        <f t="shared" si="230"/>
        <v>#NUM!</v>
      </c>
      <c r="BI4881" t="e">
        <f>VLOOKUP(H4881,Sheet2!$A$1:$B$270,2,FALSE)</f>
        <v>#N/A</v>
      </c>
    </row>
    <row r="4882" spans="15:61">
      <c r="O4882" s="57"/>
      <c r="P4882" s="57"/>
      <c r="AM4882" s="58"/>
      <c r="AO4882" s="57"/>
      <c r="BA4882" s="57"/>
      <c r="BB4882" s="58"/>
      <c r="BF4882" s="6" t="e">
        <f t="shared" si="228"/>
        <v>#NUM!</v>
      </c>
      <c r="BG4882" t="e">
        <f t="shared" si="229"/>
        <v>#NUM!</v>
      </c>
      <c r="BH4882" t="e">
        <f t="shared" si="230"/>
        <v>#NUM!</v>
      </c>
      <c r="BI4882" t="e">
        <f>VLOOKUP(H4882,Sheet2!$A$1:$B$270,2,FALSE)</f>
        <v>#N/A</v>
      </c>
    </row>
    <row r="4883" spans="15:61">
      <c r="O4883" s="57"/>
      <c r="P4883" s="57"/>
      <c r="AO4883" s="57"/>
      <c r="AP4883" s="57"/>
      <c r="BA4883" s="57"/>
      <c r="BF4883" s="6" t="e">
        <f t="shared" si="228"/>
        <v>#NUM!</v>
      </c>
      <c r="BG4883" t="e">
        <f t="shared" si="229"/>
        <v>#NUM!</v>
      </c>
      <c r="BH4883" t="e">
        <f t="shared" si="230"/>
        <v>#NUM!</v>
      </c>
      <c r="BI4883" t="e">
        <f>VLOOKUP(H4883,Sheet2!$A$1:$B$270,2,FALSE)</f>
        <v>#N/A</v>
      </c>
    </row>
    <row r="4884" spans="15:61">
      <c r="O4884" s="57"/>
      <c r="P4884" s="57"/>
      <c r="BF4884" s="6" t="e">
        <f t="shared" si="228"/>
        <v>#NUM!</v>
      </c>
      <c r="BG4884" t="e">
        <f t="shared" si="229"/>
        <v>#NUM!</v>
      </c>
      <c r="BH4884" t="e">
        <f t="shared" si="230"/>
        <v>#NUM!</v>
      </c>
      <c r="BI4884" t="e">
        <f>VLOOKUP(H4884,Sheet2!$A$1:$B$270,2,FALSE)</f>
        <v>#N/A</v>
      </c>
    </row>
    <row r="4885" spans="15:61">
      <c r="O4885" s="57"/>
      <c r="P4885" s="57"/>
      <c r="AP4885" s="57"/>
      <c r="BA4885" s="57"/>
      <c r="BF4885" s="6" t="e">
        <f t="shared" si="228"/>
        <v>#NUM!</v>
      </c>
      <c r="BG4885" t="e">
        <f t="shared" si="229"/>
        <v>#NUM!</v>
      </c>
      <c r="BH4885" t="e">
        <f t="shared" si="230"/>
        <v>#NUM!</v>
      </c>
      <c r="BI4885" t="e">
        <f>VLOOKUP(H4885,Sheet2!$A$1:$B$270,2,FALSE)</f>
        <v>#N/A</v>
      </c>
    </row>
    <row r="4886" spans="15:61">
      <c r="O4886" s="57"/>
      <c r="P4886" s="57"/>
      <c r="AO4886" s="57"/>
      <c r="AP4886" s="57"/>
      <c r="BA4886" s="57"/>
      <c r="BF4886" s="6" t="e">
        <f t="shared" si="228"/>
        <v>#NUM!</v>
      </c>
      <c r="BG4886" t="e">
        <f t="shared" si="229"/>
        <v>#NUM!</v>
      </c>
      <c r="BH4886" t="e">
        <f t="shared" si="230"/>
        <v>#NUM!</v>
      </c>
      <c r="BI4886" t="e">
        <f>VLOOKUP(H4886,Sheet2!$A$1:$B$270,2,FALSE)</f>
        <v>#N/A</v>
      </c>
    </row>
    <row r="4887" spans="15:61">
      <c r="O4887" s="57"/>
      <c r="P4887" s="57"/>
      <c r="AM4887" s="58"/>
      <c r="BA4887" s="57"/>
      <c r="BB4887" s="58"/>
      <c r="BF4887" s="6" t="e">
        <f t="shared" si="228"/>
        <v>#NUM!</v>
      </c>
      <c r="BG4887" t="e">
        <f t="shared" si="229"/>
        <v>#NUM!</v>
      </c>
      <c r="BH4887" t="e">
        <f t="shared" si="230"/>
        <v>#NUM!</v>
      </c>
      <c r="BI4887" t="e">
        <f>VLOOKUP(H4887,Sheet2!$A$1:$B$270,2,FALSE)</f>
        <v>#N/A</v>
      </c>
    </row>
    <row r="4888" spans="15:61">
      <c r="O4888" s="57"/>
      <c r="P4888" s="57"/>
      <c r="AP4888" s="57"/>
      <c r="BA4888" s="57"/>
      <c r="BF4888" s="6" t="e">
        <f t="shared" si="228"/>
        <v>#NUM!</v>
      </c>
      <c r="BG4888" t="e">
        <f t="shared" si="229"/>
        <v>#NUM!</v>
      </c>
      <c r="BH4888" t="e">
        <f t="shared" si="230"/>
        <v>#NUM!</v>
      </c>
      <c r="BI4888" t="e">
        <f>VLOOKUP(H4888,Sheet2!$A$1:$B$270,2,FALSE)</f>
        <v>#N/A</v>
      </c>
    </row>
    <row r="4889" spans="15:61">
      <c r="O4889" s="57"/>
      <c r="P4889" s="57"/>
      <c r="AO4889" s="57"/>
      <c r="AP4889" s="57"/>
      <c r="BA4889" s="57"/>
      <c r="BF4889" s="6" t="e">
        <f t="shared" si="228"/>
        <v>#NUM!</v>
      </c>
      <c r="BG4889" t="e">
        <f t="shared" si="229"/>
        <v>#NUM!</v>
      </c>
      <c r="BH4889" t="e">
        <f t="shared" si="230"/>
        <v>#NUM!</v>
      </c>
      <c r="BI4889" t="e">
        <f>VLOOKUP(H4889,Sheet2!$A$1:$B$270,2,FALSE)</f>
        <v>#N/A</v>
      </c>
    </row>
    <row r="4890" spans="15:61">
      <c r="O4890" s="57"/>
      <c r="P4890" s="57"/>
      <c r="AP4890" s="57"/>
      <c r="BA4890" s="57"/>
      <c r="BF4890" s="6" t="e">
        <f t="shared" si="228"/>
        <v>#NUM!</v>
      </c>
      <c r="BG4890" t="e">
        <f t="shared" si="229"/>
        <v>#NUM!</v>
      </c>
      <c r="BH4890" t="e">
        <f t="shared" si="230"/>
        <v>#NUM!</v>
      </c>
      <c r="BI4890" t="e">
        <f>VLOOKUP(H4890,Sheet2!$A$1:$B$270,2,FALSE)</f>
        <v>#N/A</v>
      </c>
    </row>
    <row r="4891" spans="15:61">
      <c r="O4891" s="57"/>
      <c r="P4891" s="57"/>
      <c r="AO4891" s="57"/>
      <c r="AP4891" s="57"/>
      <c r="BA4891" s="57"/>
      <c r="BF4891" s="6" t="e">
        <f t="shared" si="228"/>
        <v>#NUM!</v>
      </c>
      <c r="BG4891" t="e">
        <f t="shared" si="229"/>
        <v>#NUM!</v>
      </c>
      <c r="BH4891" t="e">
        <f t="shared" si="230"/>
        <v>#NUM!</v>
      </c>
      <c r="BI4891" t="e">
        <f>VLOOKUP(H4891,Sheet2!$A$1:$B$270,2,FALSE)</f>
        <v>#N/A</v>
      </c>
    </row>
    <row r="4892" spans="15:61">
      <c r="O4892" s="57"/>
      <c r="P4892" s="57"/>
      <c r="AP4892" s="57"/>
      <c r="BA4892" s="57"/>
      <c r="BF4892" s="6" t="e">
        <f t="shared" si="228"/>
        <v>#NUM!</v>
      </c>
      <c r="BG4892" t="e">
        <f t="shared" si="229"/>
        <v>#NUM!</v>
      </c>
      <c r="BH4892" t="e">
        <f t="shared" si="230"/>
        <v>#NUM!</v>
      </c>
      <c r="BI4892" t="e">
        <f>VLOOKUP(H4892,Sheet2!$A$1:$B$270,2,FALSE)</f>
        <v>#N/A</v>
      </c>
    </row>
    <row r="4893" spans="15:61">
      <c r="O4893" s="57"/>
      <c r="P4893" s="57"/>
      <c r="AO4893" s="57"/>
      <c r="AP4893" s="57"/>
      <c r="BA4893" s="57"/>
      <c r="BF4893" s="6" t="e">
        <f t="shared" ref="BF4893:BF4956" si="231">DATE(BC4893,BD4893,BE4893)</f>
        <v>#NUM!</v>
      </c>
      <c r="BG4893" t="e">
        <f t="shared" ref="BG4893:BG4956" si="232">BF4893-BA4893</f>
        <v>#NUM!</v>
      </c>
      <c r="BH4893" t="e">
        <f t="shared" ref="BH4893:BH4956" si="233">IF(BG4893=1,"COMPLY",IF(BG4893&lt;1,"COMPLY","NOT COMPLY"))</f>
        <v>#NUM!</v>
      </c>
      <c r="BI4893" t="e">
        <f>VLOOKUP(H4893,Sheet2!$A$1:$B$270,2,FALSE)</f>
        <v>#N/A</v>
      </c>
    </row>
    <row r="4894" spans="15:61">
      <c r="O4894" s="57"/>
      <c r="P4894" s="57"/>
      <c r="AO4894" s="57"/>
      <c r="BA4894" s="57"/>
      <c r="BF4894" s="6" t="e">
        <f t="shared" si="231"/>
        <v>#NUM!</v>
      </c>
      <c r="BG4894" t="e">
        <f t="shared" si="232"/>
        <v>#NUM!</v>
      </c>
      <c r="BH4894" t="e">
        <f t="shared" si="233"/>
        <v>#NUM!</v>
      </c>
      <c r="BI4894" t="e">
        <f>VLOOKUP(H4894,Sheet2!$A$1:$B$270,2,FALSE)</f>
        <v>#N/A</v>
      </c>
    </row>
    <row r="4895" spans="15:61">
      <c r="O4895" s="57"/>
      <c r="P4895" s="57"/>
      <c r="AP4895" s="57"/>
      <c r="BA4895" s="57"/>
      <c r="BF4895" s="6" t="e">
        <f t="shared" si="231"/>
        <v>#NUM!</v>
      </c>
      <c r="BG4895" t="e">
        <f t="shared" si="232"/>
        <v>#NUM!</v>
      </c>
      <c r="BH4895" t="e">
        <f t="shared" si="233"/>
        <v>#NUM!</v>
      </c>
      <c r="BI4895" t="e">
        <f>VLOOKUP(H4895,Sheet2!$A$1:$B$270,2,FALSE)</f>
        <v>#N/A</v>
      </c>
    </row>
    <row r="4896" spans="15:61">
      <c r="O4896" s="57"/>
      <c r="P4896" s="57"/>
      <c r="AO4896" s="57"/>
      <c r="BF4896" s="6" t="e">
        <f t="shared" si="231"/>
        <v>#NUM!</v>
      </c>
      <c r="BG4896" t="e">
        <f t="shared" si="232"/>
        <v>#NUM!</v>
      </c>
      <c r="BH4896" t="e">
        <f t="shared" si="233"/>
        <v>#NUM!</v>
      </c>
      <c r="BI4896" t="e">
        <f>VLOOKUP(H4896,Sheet2!$A$1:$B$270,2,FALSE)</f>
        <v>#N/A</v>
      </c>
    </row>
    <row r="4897" spans="15:61">
      <c r="O4897" s="57"/>
      <c r="P4897" s="57"/>
      <c r="AO4897" s="57"/>
      <c r="AP4897" s="57"/>
      <c r="BA4897" s="57"/>
      <c r="BF4897" s="6" t="e">
        <f t="shared" si="231"/>
        <v>#NUM!</v>
      </c>
      <c r="BG4897" t="e">
        <f t="shared" si="232"/>
        <v>#NUM!</v>
      </c>
      <c r="BH4897" t="e">
        <f t="shared" si="233"/>
        <v>#NUM!</v>
      </c>
      <c r="BI4897" t="e">
        <f>VLOOKUP(H4897,Sheet2!$A$1:$B$270,2,FALSE)</f>
        <v>#N/A</v>
      </c>
    </row>
    <row r="4898" spans="15:61">
      <c r="O4898" s="57"/>
      <c r="P4898" s="57"/>
      <c r="AP4898" s="57"/>
      <c r="BA4898" s="57"/>
      <c r="BF4898" s="6" t="e">
        <f t="shared" si="231"/>
        <v>#NUM!</v>
      </c>
      <c r="BG4898" t="e">
        <f t="shared" si="232"/>
        <v>#NUM!</v>
      </c>
      <c r="BH4898" t="e">
        <f t="shared" si="233"/>
        <v>#NUM!</v>
      </c>
      <c r="BI4898" t="e">
        <f>VLOOKUP(H4898,Sheet2!$A$1:$B$270,2,FALSE)</f>
        <v>#N/A</v>
      </c>
    </row>
    <row r="4899" spans="15:61">
      <c r="O4899" s="57"/>
      <c r="P4899" s="57"/>
      <c r="AO4899" s="57"/>
      <c r="AP4899" s="57"/>
      <c r="BA4899" s="57"/>
      <c r="BF4899" s="6" t="e">
        <f t="shared" si="231"/>
        <v>#NUM!</v>
      </c>
      <c r="BG4899" t="e">
        <f t="shared" si="232"/>
        <v>#NUM!</v>
      </c>
      <c r="BH4899" t="e">
        <f t="shared" si="233"/>
        <v>#NUM!</v>
      </c>
      <c r="BI4899" t="e">
        <f>VLOOKUP(H4899,Sheet2!$A$1:$B$270,2,FALSE)</f>
        <v>#N/A</v>
      </c>
    </row>
    <row r="4900" spans="15:61">
      <c r="O4900" s="57"/>
      <c r="P4900" s="57"/>
      <c r="AP4900" s="57"/>
      <c r="BA4900" s="57"/>
      <c r="BF4900" s="6" t="e">
        <f t="shared" si="231"/>
        <v>#NUM!</v>
      </c>
      <c r="BG4900" t="e">
        <f t="shared" si="232"/>
        <v>#NUM!</v>
      </c>
      <c r="BH4900" t="e">
        <f t="shared" si="233"/>
        <v>#NUM!</v>
      </c>
      <c r="BI4900" t="e">
        <f>VLOOKUP(H4900,Sheet2!$A$1:$B$270,2,FALSE)</f>
        <v>#N/A</v>
      </c>
    </row>
    <row r="4901" spans="15:61">
      <c r="O4901" s="57"/>
      <c r="P4901" s="57"/>
      <c r="AM4901" s="58"/>
      <c r="BA4901" s="57"/>
      <c r="BB4901" s="58"/>
      <c r="BF4901" s="6" t="e">
        <f t="shared" si="231"/>
        <v>#NUM!</v>
      </c>
      <c r="BG4901" t="e">
        <f t="shared" si="232"/>
        <v>#NUM!</v>
      </c>
      <c r="BH4901" t="e">
        <f t="shared" si="233"/>
        <v>#NUM!</v>
      </c>
      <c r="BI4901" t="e">
        <f>VLOOKUP(H4901,Sheet2!$A$1:$B$270,2,FALSE)</f>
        <v>#N/A</v>
      </c>
    </row>
    <row r="4902" spans="15:61">
      <c r="O4902" s="57"/>
      <c r="P4902" s="57"/>
      <c r="AO4902" s="57"/>
      <c r="AP4902" s="57"/>
      <c r="BA4902" s="57"/>
      <c r="BF4902" s="6" t="e">
        <f t="shared" si="231"/>
        <v>#NUM!</v>
      </c>
      <c r="BG4902" t="e">
        <f t="shared" si="232"/>
        <v>#NUM!</v>
      </c>
      <c r="BH4902" t="e">
        <f t="shared" si="233"/>
        <v>#NUM!</v>
      </c>
      <c r="BI4902" t="e">
        <f>VLOOKUP(H4902,Sheet2!$A$1:$B$270,2,FALSE)</f>
        <v>#N/A</v>
      </c>
    </row>
    <row r="4903" spans="15:61">
      <c r="O4903" s="57"/>
      <c r="P4903" s="57"/>
      <c r="AP4903" s="57"/>
      <c r="BA4903" s="57"/>
      <c r="BF4903" s="6" t="e">
        <f t="shared" si="231"/>
        <v>#NUM!</v>
      </c>
      <c r="BG4903" t="e">
        <f t="shared" si="232"/>
        <v>#NUM!</v>
      </c>
      <c r="BH4903" t="e">
        <f t="shared" si="233"/>
        <v>#NUM!</v>
      </c>
      <c r="BI4903" t="e">
        <f>VLOOKUP(H4903,Sheet2!$A$1:$B$270,2,FALSE)</f>
        <v>#N/A</v>
      </c>
    </row>
    <row r="4904" spans="15:61">
      <c r="O4904" s="57"/>
      <c r="P4904" s="57"/>
      <c r="AP4904" s="57"/>
      <c r="BA4904" s="57"/>
      <c r="BF4904" s="6" t="e">
        <f t="shared" si="231"/>
        <v>#NUM!</v>
      </c>
      <c r="BG4904" t="e">
        <f t="shared" si="232"/>
        <v>#NUM!</v>
      </c>
      <c r="BH4904" t="e">
        <f t="shared" si="233"/>
        <v>#NUM!</v>
      </c>
      <c r="BI4904" t="e">
        <f>VLOOKUP(H4904,Sheet2!$A$1:$B$270,2,FALSE)</f>
        <v>#N/A</v>
      </c>
    </row>
    <row r="4905" spans="15:61">
      <c r="O4905" s="57"/>
      <c r="P4905" s="57"/>
      <c r="AO4905" s="57"/>
      <c r="BF4905" s="6" t="e">
        <f t="shared" si="231"/>
        <v>#NUM!</v>
      </c>
      <c r="BG4905" t="e">
        <f t="shared" si="232"/>
        <v>#NUM!</v>
      </c>
      <c r="BH4905" t="e">
        <f t="shared" si="233"/>
        <v>#NUM!</v>
      </c>
      <c r="BI4905" t="e">
        <f>VLOOKUP(H4905,Sheet2!$A$1:$B$270,2,FALSE)</f>
        <v>#N/A</v>
      </c>
    </row>
    <row r="4906" spans="15:61">
      <c r="O4906" s="57"/>
      <c r="P4906" s="57"/>
      <c r="AO4906" s="57"/>
      <c r="AP4906" s="57"/>
      <c r="BA4906" s="57"/>
      <c r="BF4906" s="6" t="e">
        <f t="shared" si="231"/>
        <v>#NUM!</v>
      </c>
      <c r="BG4906" t="e">
        <f t="shared" si="232"/>
        <v>#NUM!</v>
      </c>
      <c r="BH4906" t="e">
        <f t="shared" si="233"/>
        <v>#NUM!</v>
      </c>
      <c r="BI4906" t="e">
        <f>VLOOKUP(H4906,Sheet2!$A$1:$B$270,2,FALSE)</f>
        <v>#N/A</v>
      </c>
    </row>
    <row r="4907" spans="15:61">
      <c r="O4907" s="57"/>
      <c r="P4907" s="57"/>
      <c r="BA4907" s="57"/>
      <c r="BF4907" s="6" t="e">
        <f t="shared" si="231"/>
        <v>#NUM!</v>
      </c>
      <c r="BG4907" t="e">
        <f t="shared" si="232"/>
        <v>#NUM!</v>
      </c>
      <c r="BH4907" t="e">
        <f t="shared" si="233"/>
        <v>#NUM!</v>
      </c>
      <c r="BI4907" t="e">
        <f>VLOOKUP(H4907,Sheet2!$A$1:$B$270,2,FALSE)</f>
        <v>#N/A</v>
      </c>
    </row>
    <row r="4908" spans="15:61">
      <c r="O4908" s="57"/>
      <c r="P4908" s="57"/>
      <c r="AP4908" s="57"/>
      <c r="BA4908" s="57"/>
      <c r="BF4908" s="6" t="e">
        <f t="shared" si="231"/>
        <v>#NUM!</v>
      </c>
      <c r="BG4908" t="e">
        <f t="shared" si="232"/>
        <v>#NUM!</v>
      </c>
      <c r="BH4908" t="e">
        <f t="shared" si="233"/>
        <v>#NUM!</v>
      </c>
      <c r="BI4908" t="e">
        <f>VLOOKUP(H4908,Sheet2!$A$1:$B$270,2,FALSE)</f>
        <v>#N/A</v>
      </c>
    </row>
    <row r="4909" spans="15:61">
      <c r="O4909" s="57"/>
      <c r="P4909" s="57"/>
      <c r="AP4909" s="57"/>
      <c r="BA4909" s="57"/>
      <c r="BF4909" s="6" t="e">
        <f t="shared" si="231"/>
        <v>#NUM!</v>
      </c>
      <c r="BG4909" t="e">
        <f t="shared" si="232"/>
        <v>#NUM!</v>
      </c>
      <c r="BH4909" t="e">
        <f t="shared" si="233"/>
        <v>#NUM!</v>
      </c>
      <c r="BI4909" t="e">
        <f>VLOOKUP(H4909,Sheet2!$A$1:$B$270,2,FALSE)</f>
        <v>#N/A</v>
      </c>
    </row>
    <row r="4910" spans="15:61">
      <c r="O4910" s="57"/>
      <c r="P4910" s="57"/>
      <c r="BA4910" s="57"/>
      <c r="BF4910" s="6" t="e">
        <f t="shared" si="231"/>
        <v>#NUM!</v>
      </c>
      <c r="BG4910" t="e">
        <f t="shared" si="232"/>
        <v>#NUM!</v>
      </c>
      <c r="BH4910" t="e">
        <f t="shared" si="233"/>
        <v>#NUM!</v>
      </c>
      <c r="BI4910" t="e">
        <f>VLOOKUP(H4910,Sheet2!$A$1:$B$270,2,FALSE)</f>
        <v>#N/A</v>
      </c>
    </row>
    <row r="4911" spans="15:61">
      <c r="O4911" s="57"/>
      <c r="P4911" s="57"/>
      <c r="AP4911" s="57"/>
      <c r="BA4911" s="57"/>
      <c r="BF4911" s="6" t="e">
        <f t="shared" si="231"/>
        <v>#NUM!</v>
      </c>
      <c r="BG4911" t="e">
        <f t="shared" si="232"/>
        <v>#NUM!</v>
      </c>
      <c r="BH4911" t="e">
        <f t="shared" si="233"/>
        <v>#NUM!</v>
      </c>
      <c r="BI4911" t="e">
        <f>VLOOKUP(H4911,Sheet2!$A$1:$B$270,2,FALSE)</f>
        <v>#N/A</v>
      </c>
    </row>
    <row r="4912" spans="15:61">
      <c r="O4912" s="57"/>
      <c r="P4912" s="57"/>
      <c r="AO4912" s="57"/>
      <c r="AP4912" s="57"/>
      <c r="BA4912" s="57"/>
      <c r="BF4912" s="6" t="e">
        <f t="shared" si="231"/>
        <v>#NUM!</v>
      </c>
      <c r="BG4912" t="e">
        <f t="shared" si="232"/>
        <v>#NUM!</v>
      </c>
      <c r="BH4912" t="e">
        <f t="shared" si="233"/>
        <v>#NUM!</v>
      </c>
      <c r="BI4912" t="e">
        <f>VLOOKUP(H4912,Sheet2!$A$1:$B$270,2,FALSE)</f>
        <v>#N/A</v>
      </c>
    </row>
    <row r="4913" spans="15:61">
      <c r="O4913" s="57"/>
      <c r="P4913" s="57"/>
      <c r="AO4913" s="57"/>
      <c r="BA4913" s="57"/>
      <c r="BF4913" s="6" t="e">
        <f t="shared" si="231"/>
        <v>#NUM!</v>
      </c>
      <c r="BG4913" t="e">
        <f t="shared" si="232"/>
        <v>#NUM!</v>
      </c>
      <c r="BH4913" t="e">
        <f t="shared" si="233"/>
        <v>#NUM!</v>
      </c>
      <c r="BI4913" t="e">
        <f>VLOOKUP(H4913,Sheet2!$A$1:$B$270,2,FALSE)</f>
        <v>#N/A</v>
      </c>
    </row>
    <row r="4914" spans="15:61">
      <c r="O4914" s="57"/>
      <c r="P4914" s="57"/>
      <c r="AP4914" s="57"/>
      <c r="BA4914" s="57"/>
      <c r="BF4914" s="6" t="e">
        <f t="shared" si="231"/>
        <v>#NUM!</v>
      </c>
      <c r="BG4914" t="e">
        <f t="shared" si="232"/>
        <v>#NUM!</v>
      </c>
      <c r="BH4914" t="e">
        <f t="shared" si="233"/>
        <v>#NUM!</v>
      </c>
      <c r="BI4914" t="e">
        <f>VLOOKUP(H4914,Sheet2!$A$1:$B$270,2,FALSE)</f>
        <v>#N/A</v>
      </c>
    </row>
    <row r="4915" spans="15:61">
      <c r="O4915" s="57"/>
      <c r="P4915" s="57"/>
      <c r="AP4915" s="57"/>
      <c r="BA4915" s="57"/>
      <c r="BF4915" s="6" t="e">
        <f t="shared" si="231"/>
        <v>#NUM!</v>
      </c>
      <c r="BG4915" t="e">
        <f t="shared" si="232"/>
        <v>#NUM!</v>
      </c>
      <c r="BH4915" t="e">
        <f t="shared" si="233"/>
        <v>#NUM!</v>
      </c>
      <c r="BI4915" t="e">
        <f>VLOOKUP(H4915,Sheet2!$A$1:$B$270,2,FALSE)</f>
        <v>#N/A</v>
      </c>
    </row>
    <row r="4916" spans="15:61">
      <c r="O4916" s="57"/>
      <c r="P4916" s="57"/>
      <c r="BA4916" s="57"/>
      <c r="BF4916" s="6" t="e">
        <f t="shared" si="231"/>
        <v>#NUM!</v>
      </c>
      <c r="BG4916" t="e">
        <f t="shared" si="232"/>
        <v>#NUM!</v>
      </c>
      <c r="BH4916" t="e">
        <f t="shared" si="233"/>
        <v>#NUM!</v>
      </c>
      <c r="BI4916" t="e">
        <f>VLOOKUP(H4916,Sheet2!$A$1:$B$270,2,FALSE)</f>
        <v>#N/A</v>
      </c>
    </row>
    <row r="4917" spans="15:61">
      <c r="O4917" s="57"/>
      <c r="P4917" s="57"/>
      <c r="AM4917" s="58"/>
      <c r="BA4917" s="57"/>
      <c r="BB4917" s="58"/>
      <c r="BF4917" s="6" t="e">
        <f t="shared" si="231"/>
        <v>#NUM!</v>
      </c>
      <c r="BG4917" t="e">
        <f t="shared" si="232"/>
        <v>#NUM!</v>
      </c>
      <c r="BH4917" t="e">
        <f t="shared" si="233"/>
        <v>#NUM!</v>
      </c>
      <c r="BI4917" t="e">
        <f>VLOOKUP(H4917,Sheet2!$A$1:$B$270,2,FALSE)</f>
        <v>#N/A</v>
      </c>
    </row>
    <row r="4918" spans="15:61">
      <c r="O4918" s="57"/>
      <c r="P4918" s="57"/>
      <c r="AO4918" s="57"/>
      <c r="AP4918" s="57"/>
      <c r="BA4918" s="57"/>
      <c r="BF4918" s="6" t="e">
        <f t="shared" si="231"/>
        <v>#NUM!</v>
      </c>
      <c r="BG4918" t="e">
        <f t="shared" si="232"/>
        <v>#NUM!</v>
      </c>
      <c r="BH4918" t="e">
        <f t="shared" si="233"/>
        <v>#NUM!</v>
      </c>
      <c r="BI4918" t="e">
        <f>VLOOKUP(H4918,Sheet2!$A$1:$B$270,2,FALSE)</f>
        <v>#N/A</v>
      </c>
    </row>
    <row r="4919" spans="15:61">
      <c r="O4919" s="57"/>
      <c r="P4919" s="57"/>
      <c r="AP4919" s="57"/>
      <c r="BA4919" s="57"/>
      <c r="BF4919" s="6" t="e">
        <f t="shared" si="231"/>
        <v>#NUM!</v>
      </c>
      <c r="BG4919" t="e">
        <f t="shared" si="232"/>
        <v>#NUM!</v>
      </c>
      <c r="BH4919" t="e">
        <f t="shared" si="233"/>
        <v>#NUM!</v>
      </c>
      <c r="BI4919" t="e">
        <f>VLOOKUP(H4919,Sheet2!$A$1:$B$270,2,FALSE)</f>
        <v>#N/A</v>
      </c>
    </row>
    <row r="4920" spans="15:61">
      <c r="O4920" s="57"/>
      <c r="P4920" s="57"/>
      <c r="AP4920" s="57"/>
      <c r="BA4920" s="57"/>
      <c r="BF4920" s="6" t="e">
        <f t="shared" si="231"/>
        <v>#NUM!</v>
      </c>
      <c r="BG4920" t="e">
        <f t="shared" si="232"/>
        <v>#NUM!</v>
      </c>
      <c r="BH4920" t="e">
        <f t="shared" si="233"/>
        <v>#NUM!</v>
      </c>
      <c r="BI4920" t="e">
        <f>VLOOKUP(H4920,Sheet2!$A$1:$B$270,2,FALSE)</f>
        <v>#N/A</v>
      </c>
    </row>
    <row r="4921" spans="15:61">
      <c r="O4921" s="57"/>
      <c r="P4921" s="57"/>
      <c r="AP4921" s="57"/>
      <c r="BA4921" s="57"/>
      <c r="BF4921" s="6" t="e">
        <f t="shared" si="231"/>
        <v>#NUM!</v>
      </c>
      <c r="BG4921" t="e">
        <f t="shared" si="232"/>
        <v>#NUM!</v>
      </c>
      <c r="BH4921" t="e">
        <f t="shared" si="233"/>
        <v>#NUM!</v>
      </c>
      <c r="BI4921" t="e">
        <f>VLOOKUP(H4921,Sheet2!$A$1:$B$270,2,FALSE)</f>
        <v>#N/A</v>
      </c>
    </row>
    <row r="4922" spans="15:61">
      <c r="O4922" s="57"/>
      <c r="P4922" s="57"/>
      <c r="AM4922" s="58"/>
      <c r="BA4922" s="57"/>
      <c r="BB4922" s="58"/>
      <c r="BF4922" s="6" t="e">
        <f t="shared" si="231"/>
        <v>#NUM!</v>
      </c>
      <c r="BG4922" t="e">
        <f t="shared" si="232"/>
        <v>#NUM!</v>
      </c>
      <c r="BH4922" t="e">
        <f t="shared" si="233"/>
        <v>#NUM!</v>
      </c>
      <c r="BI4922" t="e">
        <f>VLOOKUP(H4922,Sheet2!$A$1:$B$270,2,FALSE)</f>
        <v>#N/A</v>
      </c>
    </row>
    <row r="4923" spans="15:61">
      <c r="O4923" s="57"/>
      <c r="P4923" s="57"/>
      <c r="BA4923" s="57"/>
      <c r="BF4923" s="6" t="e">
        <f t="shared" si="231"/>
        <v>#NUM!</v>
      </c>
      <c r="BG4923" t="e">
        <f t="shared" si="232"/>
        <v>#NUM!</v>
      </c>
      <c r="BH4923" t="e">
        <f t="shared" si="233"/>
        <v>#NUM!</v>
      </c>
      <c r="BI4923" t="e">
        <f>VLOOKUP(H4923,Sheet2!$A$1:$B$270,2,FALSE)</f>
        <v>#N/A</v>
      </c>
    </row>
    <row r="4924" spans="15:61">
      <c r="O4924" s="57"/>
      <c r="P4924" s="57"/>
      <c r="BA4924" s="57"/>
      <c r="BF4924" s="6" t="e">
        <f t="shared" si="231"/>
        <v>#NUM!</v>
      </c>
      <c r="BG4924" t="e">
        <f t="shared" si="232"/>
        <v>#NUM!</v>
      </c>
      <c r="BH4924" t="e">
        <f t="shared" si="233"/>
        <v>#NUM!</v>
      </c>
      <c r="BI4924" t="e">
        <f>VLOOKUP(H4924,Sheet2!$A$1:$B$270,2,FALSE)</f>
        <v>#N/A</v>
      </c>
    </row>
    <row r="4925" spans="15:61">
      <c r="O4925" s="57"/>
      <c r="P4925" s="57"/>
      <c r="AP4925" s="57"/>
      <c r="BA4925" s="57"/>
      <c r="BF4925" s="6" t="e">
        <f t="shared" si="231"/>
        <v>#NUM!</v>
      </c>
      <c r="BG4925" t="e">
        <f t="shared" si="232"/>
        <v>#NUM!</v>
      </c>
      <c r="BH4925" t="e">
        <f t="shared" si="233"/>
        <v>#NUM!</v>
      </c>
      <c r="BI4925" t="e">
        <f>VLOOKUP(H4925,Sheet2!$A$1:$B$270,2,FALSE)</f>
        <v>#N/A</v>
      </c>
    </row>
    <row r="4926" spans="15:61">
      <c r="O4926" s="57"/>
      <c r="P4926" s="57"/>
      <c r="AP4926" s="57"/>
      <c r="BA4926" s="57"/>
      <c r="BF4926" s="6" t="e">
        <f t="shared" si="231"/>
        <v>#NUM!</v>
      </c>
      <c r="BG4926" t="e">
        <f t="shared" si="232"/>
        <v>#NUM!</v>
      </c>
      <c r="BH4926" t="e">
        <f t="shared" si="233"/>
        <v>#NUM!</v>
      </c>
      <c r="BI4926" t="e">
        <f>VLOOKUP(H4926,Sheet2!$A$1:$B$270,2,FALSE)</f>
        <v>#N/A</v>
      </c>
    </row>
    <row r="4927" spans="15:61">
      <c r="O4927" s="57"/>
      <c r="P4927" s="57"/>
      <c r="AP4927" s="57"/>
      <c r="BA4927" s="57"/>
      <c r="BF4927" s="6" t="e">
        <f t="shared" si="231"/>
        <v>#NUM!</v>
      </c>
      <c r="BG4927" t="e">
        <f t="shared" si="232"/>
        <v>#NUM!</v>
      </c>
      <c r="BH4927" t="e">
        <f t="shared" si="233"/>
        <v>#NUM!</v>
      </c>
      <c r="BI4927" t="e">
        <f>VLOOKUP(H4927,Sheet2!$A$1:$B$270,2,FALSE)</f>
        <v>#N/A</v>
      </c>
    </row>
    <row r="4928" spans="15:61">
      <c r="O4928" s="57"/>
      <c r="P4928" s="57"/>
      <c r="AO4928" s="57"/>
      <c r="AP4928" s="57"/>
      <c r="BA4928" s="57"/>
      <c r="BF4928" s="6" t="e">
        <f t="shared" si="231"/>
        <v>#NUM!</v>
      </c>
      <c r="BG4928" t="e">
        <f t="shared" si="232"/>
        <v>#NUM!</v>
      </c>
      <c r="BH4928" t="e">
        <f t="shared" si="233"/>
        <v>#NUM!</v>
      </c>
      <c r="BI4928" t="e">
        <f>VLOOKUP(H4928,Sheet2!$A$1:$B$270,2,FALSE)</f>
        <v>#N/A</v>
      </c>
    </row>
    <row r="4929" spans="15:61">
      <c r="O4929" s="57"/>
      <c r="P4929" s="57"/>
      <c r="BF4929" s="6" t="e">
        <f t="shared" si="231"/>
        <v>#NUM!</v>
      </c>
      <c r="BG4929" t="e">
        <f t="shared" si="232"/>
        <v>#NUM!</v>
      </c>
      <c r="BH4929" t="e">
        <f t="shared" si="233"/>
        <v>#NUM!</v>
      </c>
      <c r="BI4929" t="e">
        <f>VLOOKUP(H4929,Sheet2!$A$1:$B$270,2,FALSE)</f>
        <v>#N/A</v>
      </c>
    </row>
    <row r="4930" spans="15:61">
      <c r="O4930" s="57"/>
      <c r="P4930" s="57"/>
      <c r="AO4930" s="57"/>
      <c r="BA4930" s="57"/>
      <c r="BF4930" s="6" t="e">
        <f t="shared" si="231"/>
        <v>#NUM!</v>
      </c>
      <c r="BG4930" t="e">
        <f t="shared" si="232"/>
        <v>#NUM!</v>
      </c>
      <c r="BH4930" t="e">
        <f t="shared" si="233"/>
        <v>#NUM!</v>
      </c>
      <c r="BI4930" t="e">
        <f>VLOOKUP(H4930,Sheet2!$A$1:$B$270,2,FALSE)</f>
        <v>#N/A</v>
      </c>
    </row>
    <row r="4931" spans="15:61">
      <c r="O4931" s="57"/>
      <c r="P4931" s="57"/>
      <c r="AP4931" s="57"/>
      <c r="BA4931" s="57"/>
      <c r="BF4931" s="6" t="e">
        <f t="shared" si="231"/>
        <v>#NUM!</v>
      </c>
      <c r="BG4931" t="e">
        <f t="shared" si="232"/>
        <v>#NUM!</v>
      </c>
      <c r="BH4931" t="e">
        <f t="shared" si="233"/>
        <v>#NUM!</v>
      </c>
      <c r="BI4931" t="e">
        <f>VLOOKUP(H4931,Sheet2!$A$1:$B$270,2,FALSE)</f>
        <v>#N/A</v>
      </c>
    </row>
    <row r="4932" spans="15:61">
      <c r="O4932" s="57"/>
      <c r="P4932" s="57"/>
      <c r="AP4932" s="57"/>
      <c r="BA4932" s="57"/>
      <c r="BF4932" s="6" t="e">
        <f t="shared" si="231"/>
        <v>#NUM!</v>
      </c>
      <c r="BG4932" t="e">
        <f t="shared" si="232"/>
        <v>#NUM!</v>
      </c>
      <c r="BH4932" t="e">
        <f t="shared" si="233"/>
        <v>#NUM!</v>
      </c>
      <c r="BI4932" t="e">
        <f>VLOOKUP(H4932,Sheet2!$A$1:$B$270,2,FALSE)</f>
        <v>#N/A</v>
      </c>
    </row>
    <row r="4933" spans="15:61">
      <c r="O4933" s="57"/>
      <c r="P4933" s="57"/>
      <c r="AP4933" s="57"/>
      <c r="BA4933" s="57"/>
      <c r="BF4933" s="6" t="e">
        <f t="shared" si="231"/>
        <v>#NUM!</v>
      </c>
      <c r="BG4933" t="e">
        <f t="shared" si="232"/>
        <v>#NUM!</v>
      </c>
      <c r="BH4933" t="e">
        <f t="shared" si="233"/>
        <v>#NUM!</v>
      </c>
      <c r="BI4933" t="e">
        <f>VLOOKUP(H4933,Sheet2!$A$1:$B$270,2,FALSE)</f>
        <v>#N/A</v>
      </c>
    </row>
    <row r="4934" spans="15:61">
      <c r="O4934" s="57"/>
      <c r="P4934" s="57"/>
      <c r="AO4934" s="57"/>
      <c r="BA4934" s="57"/>
      <c r="BF4934" s="6" t="e">
        <f t="shared" si="231"/>
        <v>#NUM!</v>
      </c>
      <c r="BG4934" t="e">
        <f t="shared" si="232"/>
        <v>#NUM!</v>
      </c>
      <c r="BH4934" t="e">
        <f t="shared" si="233"/>
        <v>#NUM!</v>
      </c>
      <c r="BI4934" t="e">
        <f>VLOOKUP(H4934,Sheet2!$A$1:$B$270,2,FALSE)</f>
        <v>#N/A</v>
      </c>
    </row>
    <row r="4935" spans="15:61">
      <c r="O4935" s="57"/>
      <c r="P4935" s="57"/>
      <c r="AP4935" s="57"/>
      <c r="BA4935" s="57"/>
      <c r="BF4935" s="6" t="e">
        <f t="shared" si="231"/>
        <v>#NUM!</v>
      </c>
      <c r="BG4935" t="e">
        <f t="shared" si="232"/>
        <v>#NUM!</v>
      </c>
      <c r="BH4935" t="e">
        <f t="shared" si="233"/>
        <v>#NUM!</v>
      </c>
      <c r="BI4935" t="e">
        <f>VLOOKUP(H4935,Sheet2!$A$1:$B$270,2,FALSE)</f>
        <v>#N/A</v>
      </c>
    </row>
    <row r="4936" spans="15:61">
      <c r="O4936" s="57"/>
      <c r="P4936" s="57"/>
      <c r="AP4936" s="57"/>
      <c r="BA4936" s="57"/>
      <c r="BF4936" s="6" t="e">
        <f t="shared" si="231"/>
        <v>#NUM!</v>
      </c>
      <c r="BG4936" t="e">
        <f t="shared" si="232"/>
        <v>#NUM!</v>
      </c>
      <c r="BH4936" t="e">
        <f t="shared" si="233"/>
        <v>#NUM!</v>
      </c>
      <c r="BI4936" t="e">
        <f>VLOOKUP(H4936,Sheet2!$A$1:$B$270,2,FALSE)</f>
        <v>#N/A</v>
      </c>
    </row>
    <row r="4937" spans="15:61">
      <c r="O4937" s="57"/>
      <c r="P4937" s="57"/>
      <c r="AP4937" s="57"/>
      <c r="BA4937" s="57"/>
      <c r="BF4937" s="6" t="e">
        <f t="shared" si="231"/>
        <v>#NUM!</v>
      </c>
      <c r="BG4937" t="e">
        <f t="shared" si="232"/>
        <v>#NUM!</v>
      </c>
      <c r="BH4937" t="e">
        <f t="shared" si="233"/>
        <v>#NUM!</v>
      </c>
      <c r="BI4937" t="e">
        <f>VLOOKUP(H4937,Sheet2!$A$1:$B$270,2,FALSE)</f>
        <v>#N/A</v>
      </c>
    </row>
    <row r="4938" spans="15:61">
      <c r="O4938" s="57"/>
      <c r="P4938" s="57"/>
      <c r="AP4938" s="57"/>
      <c r="BA4938" s="57"/>
      <c r="BF4938" s="6" t="e">
        <f t="shared" si="231"/>
        <v>#NUM!</v>
      </c>
      <c r="BG4938" t="e">
        <f t="shared" si="232"/>
        <v>#NUM!</v>
      </c>
      <c r="BH4938" t="e">
        <f t="shared" si="233"/>
        <v>#NUM!</v>
      </c>
      <c r="BI4938" t="e">
        <f>VLOOKUP(H4938,Sheet2!$A$1:$B$270,2,FALSE)</f>
        <v>#N/A</v>
      </c>
    </row>
    <row r="4939" spans="15:61">
      <c r="O4939" s="57"/>
      <c r="P4939" s="57"/>
      <c r="AO4939" s="57"/>
      <c r="AP4939" s="57"/>
      <c r="BA4939" s="57"/>
      <c r="BF4939" s="6" t="e">
        <f t="shared" si="231"/>
        <v>#NUM!</v>
      </c>
      <c r="BG4939" t="e">
        <f t="shared" si="232"/>
        <v>#NUM!</v>
      </c>
      <c r="BH4939" t="e">
        <f t="shared" si="233"/>
        <v>#NUM!</v>
      </c>
      <c r="BI4939" t="e">
        <f>VLOOKUP(H4939,Sheet2!$A$1:$B$270,2,FALSE)</f>
        <v>#N/A</v>
      </c>
    </row>
    <row r="4940" spans="15:61">
      <c r="O4940" s="57"/>
      <c r="P4940" s="57"/>
      <c r="AO4940" s="57"/>
      <c r="AP4940" s="57"/>
      <c r="BA4940" s="57"/>
      <c r="BF4940" s="6" t="e">
        <f t="shared" si="231"/>
        <v>#NUM!</v>
      </c>
      <c r="BG4940" t="e">
        <f t="shared" si="232"/>
        <v>#NUM!</v>
      </c>
      <c r="BH4940" t="e">
        <f t="shared" si="233"/>
        <v>#NUM!</v>
      </c>
      <c r="BI4940" t="e">
        <f>VLOOKUP(H4940,Sheet2!$A$1:$B$270,2,FALSE)</f>
        <v>#N/A</v>
      </c>
    </row>
    <row r="4941" spans="15:61">
      <c r="O4941" s="57"/>
      <c r="P4941" s="57"/>
      <c r="AO4941" s="57"/>
      <c r="AP4941" s="57"/>
      <c r="BA4941" s="57"/>
      <c r="BF4941" s="6" t="e">
        <f t="shared" si="231"/>
        <v>#NUM!</v>
      </c>
      <c r="BG4941" t="e">
        <f t="shared" si="232"/>
        <v>#NUM!</v>
      </c>
      <c r="BH4941" t="e">
        <f t="shared" si="233"/>
        <v>#NUM!</v>
      </c>
      <c r="BI4941" t="e">
        <f>VLOOKUP(H4941,Sheet2!$A$1:$B$270,2,FALSE)</f>
        <v>#N/A</v>
      </c>
    </row>
    <row r="4942" spans="15:61">
      <c r="O4942" s="57"/>
      <c r="P4942" s="57"/>
      <c r="AM4942" s="58"/>
      <c r="BA4942" s="57"/>
      <c r="BB4942" s="58"/>
      <c r="BF4942" s="6" t="e">
        <f t="shared" si="231"/>
        <v>#NUM!</v>
      </c>
      <c r="BG4942" t="e">
        <f t="shared" si="232"/>
        <v>#NUM!</v>
      </c>
      <c r="BH4942" t="e">
        <f t="shared" si="233"/>
        <v>#NUM!</v>
      </c>
      <c r="BI4942" t="e">
        <f>VLOOKUP(H4942,Sheet2!$A$1:$B$270,2,FALSE)</f>
        <v>#N/A</v>
      </c>
    </row>
    <row r="4943" spans="15:61">
      <c r="O4943" s="57"/>
      <c r="P4943" s="57"/>
      <c r="AO4943" s="57"/>
      <c r="AP4943" s="57"/>
      <c r="BA4943" s="57"/>
      <c r="BF4943" s="6" t="e">
        <f t="shared" si="231"/>
        <v>#NUM!</v>
      </c>
      <c r="BG4943" t="e">
        <f t="shared" si="232"/>
        <v>#NUM!</v>
      </c>
      <c r="BH4943" t="e">
        <f t="shared" si="233"/>
        <v>#NUM!</v>
      </c>
      <c r="BI4943" t="e">
        <f>VLOOKUP(H4943,Sheet2!$A$1:$B$270,2,FALSE)</f>
        <v>#N/A</v>
      </c>
    </row>
    <row r="4944" spans="15:61">
      <c r="O4944" s="57"/>
      <c r="P4944" s="57"/>
      <c r="BA4944" s="57"/>
      <c r="BF4944" s="6" t="e">
        <f t="shared" si="231"/>
        <v>#NUM!</v>
      </c>
      <c r="BG4944" t="e">
        <f t="shared" si="232"/>
        <v>#NUM!</v>
      </c>
      <c r="BH4944" t="e">
        <f t="shared" si="233"/>
        <v>#NUM!</v>
      </c>
      <c r="BI4944" t="e">
        <f>VLOOKUP(H4944,Sheet2!$A$1:$B$270,2,FALSE)</f>
        <v>#N/A</v>
      </c>
    </row>
    <row r="4945" spans="15:61">
      <c r="O4945" s="57"/>
      <c r="P4945" s="57"/>
      <c r="AP4945" s="57"/>
      <c r="BA4945" s="57"/>
      <c r="BF4945" s="6" t="e">
        <f t="shared" si="231"/>
        <v>#NUM!</v>
      </c>
      <c r="BG4945" t="e">
        <f t="shared" si="232"/>
        <v>#NUM!</v>
      </c>
      <c r="BH4945" t="e">
        <f t="shared" si="233"/>
        <v>#NUM!</v>
      </c>
      <c r="BI4945" t="e">
        <f>VLOOKUP(H4945,Sheet2!$A$1:$B$270,2,FALSE)</f>
        <v>#N/A</v>
      </c>
    </row>
    <row r="4946" spans="15:61">
      <c r="O4946" s="57"/>
      <c r="P4946" s="57"/>
      <c r="AP4946" s="57"/>
      <c r="BA4946" s="57"/>
      <c r="BF4946" s="6" t="e">
        <f t="shared" si="231"/>
        <v>#NUM!</v>
      </c>
      <c r="BG4946" t="e">
        <f t="shared" si="232"/>
        <v>#NUM!</v>
      </c>
      <c r="BH4946" t="e">
        <f t="shared" si="233"/>
        <v>#NUM!</v>
      </c>
      <c r="BI4946" t="e">
        <f>VLOOKUP(H4946,Sheet2!$A$1:$B$270,2,FALSE)</f>
        <v>#N/A</v>
      </c>
    </row>
    <row r="4947" spans="15:61">
      <c r="O4947" s="57"/>
      <c r="P4947" s="57"/>
      <c r="AM4947" s="58"/>
      <c r="BA4947" s="57"/>
      <c r="BB4947" s="58"/>
      <c r="BF4947" s="6" t="e">
        <f t="shared" si="231"/>
        <v>#NUM!</v>
      </c>
      <c r="BG4947" t="e">
        <f t="shared" si="232"/>
        <v>#NUM!</v>
      </c>
      <c r="BH4947" t="e">
        <f t="shared" si="233"/>
        <v>#NUM!</v>
      </c>
      <c r="BI4947" t="e">
        <f>VLOOKUP(H4947,Sheet2!$A$1:$B$270,2,FALSE)</f>
        <v>#N/A</v>
      </c>
    </row>
    <row r="4948" spans="15:61">
      <c r="O4948" s="57"/>
      <c r="P4948" s="57"/>
      <c r="AO4948" s="57"/>
      <c r="AP4948" s="57"/>
      <c r="BA4948" s="57"/>
      <c r="BF4948" s="6" t="e">
        <f t="shared" si="231"/>
        <v>#NUM!</v>
      </c>
      <c r="BG4948" t="e">
        <f t="shared" si="232"/>
        <v>#NUM!</v>
      </c>
      <c r="BH4948" t="e">
        <f t="shared" si="233"/>
        <v>#NUM!</v>
      </c>
      <c r="BI4948" t="e">
        <f>VLOOKUP(H4948,Sheet2!$A$1:$B$270,2,FALSE)</f>
        <v>#N/A</v>
      </c>
    </row>
    <row r="4949" spans="15:61">
      <c r="O4949" s="57"/>
      <c r="P4949" s="57"/>
      <c r="AP4949" s="57"/>
      <c r="BA4949" s="57"/>
      <c r="BF4949" s="6" t="e">
        <f t="shared" si="231"/>
        <v>#NUM!</v>
      </c>
      <c r="BG4949" t="e">
        <f t="shared" si="232"/>
        <v>#NUM!</v>
      </c>
      <c r="BH4949" t="e">
        <f t="shared" si="233"/>
        <v>#NUM!</v>
      </c>
      <c r="BI4949" t="e">
        <f>VLOOKUP(H4949,Sheet2!$A$1:$B$270,2,FALSE)</f>
        <v>#N/A</v>
      </c>
    </row>
    <row r="4950" spans="15:61">
      <c r="O4950" s="57"/>
      <c r="P4950" s="57"/>
      <c r="AO4950" s="57"/>
      <c r="AP4950" s="57"/>
      <c r="BA4950" s="57"/>
      <c r="BF4950" s="6" t="e">
        <f t="shared" si="231"/>
        <v>#NUM!</v>
      </c>
      <c r="BG4950" t="e">
        <f t="shared" si="232"/>
        <v>#NUM!</v>
      </c>
      <c r="BH4950" t="e">
        <f t="shared" si="233"/>
        <v>#NUM!</v>
      </c>
      <c r="BI4950" t="e">
        <f>VLOOKUP(H4950,Sheet2!$A$1:$B$270,2,FALSE)</f>
        <v>#N/A</v>
      </c>
    </row>
    <row r="4951" spans="15:61">
      <c r="O4951" s="57"/>
      <c r="P4951" s="57"/>
      <c r="AP4951" s="57"/>
      <c r="BA4951" s="57"/>
      <c r="BF4951" s="6" t="e">
        <f t="shared" si="231"/>
        <v>#NUM!</v>
      </c>
      <c r="BG4951" t="e">
        <f t="shared" si="232"/>
        <v>#NUM!</v>
      </c>
      <c r="BH4951" t="e">
        <f t="shared" si="233"/>
        <v>#NUM!</v>
      </c>
      <c r="BI4951" t="e">
        <f>VLOOKUP(H4951,Sheet2!$A$1:$B$270,2,FALSE)</f>
        <v>#N/A</v>
      </c>
    </row>
    <row r="4952" spans="15:61">
      <c r="O4952" s="57"/>
      <c r="P4952" s="57"/>
      <c r="AO4952" s="57"/>
      <c r="AP4952" s="57"/>
      <c r="BA4952" s="57"/>
      <c r="BF4952" s="6" t="e">
        <f t="shared" si="231"/>
        <v>#NUM!</v>
      </c>
      <c r="BG4952" t="e">
        <f t="shared" si="232"/>
        <v>#NUM!</v>
      </c>
      <c r="BH4952" t="e">
        <f t="shared" si="233"/>
        <v>#NUM!</v>
      </c>
      <c r="BI4952" t="e">
        <f>VLOOKUP(H4952,Sheet2!$A$1:$B$270,2,FALSE)</f>
        <v>#N/A</v>
      </c>
    </row>
    <row r="4953" spans="15:61">
      <c r="O4953" s="57"/>
      <c r="P4953" s="57"/>
      <c r="AP4953" s="57"/>
      <c r="BA4953" s="57"/>
      <c r="BF4953" s="6" t="e">
        <f t="shared" si="231"/>
        <v>#NUM!</v>
      </c>
      <c r="BG4953" t="e">
        <f t="shared" si="232"/>
        <v>#NUM!</v>
      </c>
      <c r="BH4953" t="e">
        <f t="shared" si="233"/>
        <v>#NUM!</v>
      </c>
      <c r="BI4953" t="e">
        <f>VLOOKUP(H4953,Sheet2!$A$1:$B$270,2,FALSE)</f>
        <v>#N/A</v>
      </c>
    </row>
    <row r="4954" spans="15:61">
      <c r="O4954" s="57"/>
      <c r="P4954" s="57"/>
      <c r="AM4954" s="58"/>
      <c r="AO4954" s="57"/>
      <c r="BA4954" s="57"/>
      <c r="BB4954" s="58"/>
      <c r="BF4954" s="6" t="e">
        <f t="shared" si="231"/>
        <v>#NUM!</v>
      </c>
      <c r="BG4954" t="e">
        <f t="shared" si="232"/>
        <v>#NUM!</v>
      </c>
      <c r="BH4954" t="e">
        <f t="shared" si="233"/>
        <v>#NUM!</v>
      </c>
      <c r="BI4954" t="e">
        <f>VLOOKUP(H4954,Sheet2!$A$1:$B$270,2,FALSE)</f>
        <v>#N/A</v>
      </c>
    </row>
    <row r="4955" spans="15:61">
      <c r="O4955" s="57"/>
      <c r="P4955" s="57"/>
      <c r="AO4955" s="57"/>
      <c r="AP4955" s="57"/>
      <c r="BA4955" s="57"/>
      <c r="BF4955" s="6" t="e">
        <f t="shared" si="231"/>
        <v>#NUM!</v>
      </c>
      <c r="BG4955" t="e">
        <f t="shared" si="232"/>
        <v>#NUM!</v>
      </c>
      <c r="BH4955" t="e">
        <f t="shared" si="233"/>
        <v>#NUM!</v>
      </c>
      <c r="BI4955" t="e">
        <f>VLOOKUP(H4955,Sheet2!$A$1:$B$270,2,FALSE)</f>
        <v>#N/A</v>
      </c>
    </row>
    <row r="4956" spans="15:61">
      <c r="O4956" s="57"/>
      <c r="P4956" s="57"/>
      <c r="BA4956" s="57"/>
      <c r="BF4956" s="6" t="e">
        <f t="shared" si="231"/>
        <v>#NUM!</v>
      </c>
      <c r="BG4956" t="e">
        <f t="shared" si="232"/>
        <v>#NUM!</v>
      </c>
      <c r="BH4956" t="e">
        <f t="shared" si="233"/>
        <v>#NUM!</v>
      </c>
      <c r="BI4956" t="e">
        <f>VLOOKUP(H4956,Sheet2!$A$1:$B$270,2,FALSE)</f>
        <v>#N/A</v>
      </c>
    </row>
    <row r="4957" spans="15:61">
      <c r="O4957" s="57"/>
      <c r="P4957" s="57"/>
      <c r="BA4957" s="57"/>
      <c r="BF4957" s="6" t="e">
        <f t="shared" ref="BF4957:BF5020" si="234">DATE(BC4957,BD4957,BE4957)</f>
        <v>#NUM!</v>
      </c>
      <c r="BG4957" t="e">
        <f t="shared" ref="BG4957:BG5020" si="235">BF4957-BA4957</f>
        <v>#NUM!</v>
      </c>
      <c r="BH4957" t="e">
        <f t="shared" ref="BH4957:BH5020" si="236">IF(BG4957=1,"COMPLY",IF(BG4957&lt;1,"COMPLY","NOT COMPLY"))</f>
        <v>#NUM!</v>
      </c>
      <c r="BI4957" t="e">
        <f>VLOOKUP(H4957,Sheet2!$A$1:$B$270,2,FALSE)</f>
        <v>#N/A</v>
      </c>
    </row>
    <row r="4958" spans="15:61">
      <c r="O4958" s="57"/>
      <c r="P4958" s="57"/>
      <c r="BA4958" s="57"/>
      <c r="BF4958" s="6" t="e">
        <f t="shared" si="234"/>
        <v>#NUM!</v>
      </c>
      <c r="BG4958" t="e">
        <f t="shared" si="235"/>
        <v>#NUM!</v>
      </c>
      <c r="BH4958" t="e">
        <f t="shared" si="236"/>
        <v>#NUM!</v>
      </c>
      <c r="BI4958" t="e">
        <f>VLOOKUP(H4958,Sheet2!$A$1:$B$270,2,FALSE)</f>
        <v>#N/A</v>
      </c>
    </row>
    <row r="4959" spans="15:61">
      <c r="O4959" s="57"/>
      <c r="P4959" s="57"/>
      <c r="AM4959" s="58"/>
      <c r="AO4959" s="57"/>
      <c r="BA4959" s="57"/>
      <c r="BB4959" s="58"/>
      <c r="BF4959" s="6" t="e">
        <f t="shared" si="234"/>
        <v>#NUM!</v>
      </c>
      <c r="BG4959" t="e">
        <f t="shared" si="235"/>
        <v>#NUM!</v>
      </c>
      <c r="BH4959" t="e">
        <f t="shared" si="236"/>
        <v>#NUM!</v>
      </c>
      <c r="BI4959" t="e">
        <f>VLOOKUP(H4959,Sheet2!$A$1:$B$270,2,FALSE)</f>
        <v>#N/A</v>
      </c>
    </row>
    <row r="4960" spans="15:61">
      <c r="O4960" s="57"/>
      <c r="P4960" s="57"/>
      <c r="AO4960" s="57"/>
      <c r="AP4960" s="57"/>
      <c r="BA4960" s="57"/>
      <c r="BF4960" s="6" t="e">
        <f t="shared" si="234"/>
        <v>#NUM!</v>
      </c>
      <c r="BG4960" t="e">
        <f t="shared" si="235"/>
        <v>#NUM!</v>
      </c>
      <c r="BH4960" t="e">
        <f t="shared" si="236"/>
        <v>#NUM!</v>
      </c>
      <c r="BI4960" t="e">
        <f>VLOOKUP(H4960,Sheet2!$A$1:$B$270,2,FALSE)</f>
        <v>#N/A</v>
      </c>
    </row>
    <row r="4961" spans="15:61">
      <c r="O4961" s="57"/>
      <c r="P4961" s="57"/>
      <c r="AP4961" s="57"/>
      <c r="BA4961" s="57"/>
      <c r="BF4961" s="6" t="e">
        <f t="shared" si="234"/>
        <v>#NUM!</v>
      </c>
      <c r="BG4961" t="e">
        <f t="shared" si="235"/>
        <v>#NUM!</v>
      </c>
      <c r="BH4961" t="e">
        <f t="shared" si="236"/>
        <v>#NUM!</v>
      </c>
      <c r="BI4961" t="e">
        <f>VLOOKUP(H4961,Sheet2!$A$1:$B$270,2,FALSE)</f>
        <v>#N/A</v>
      </c>
    </row>
    <row r="4962" spans="15:61">
      <c r="O4962" s="57"/>
      <c r="P4962" s="57"/>
      <c r="AO4962" s="57"/>
      <c r="AP4962" s="57"/>
      <c r="BA4962" s="57"/>
      <c r="BF4962" s="6" t="e">
        <f t="shared" si="234"/>
        <v>#NUM!</v>
      </c>
      <c r="BG4962" t="e">
        <f t="shared" si="235"/>
        <v>#NUM!</v>
      </c>
      <c r="BH4962" t="e">
        <f t="shared" si="236"/>
        <v>#NUM!</v>
      </c>
      <c r="BI4962" t="e">
        <f>VLOOKUP(H4962,Sheet2!$A$1:$B$270,2,FALSE)</f>
        <v>#N/A</v>
      </c>
    </row>
    <row r="4963" spans="15:61">
      <c r="O4963" s="57"/>
      <c r="P4963" s="57"/>
      <c r="AO4963" s="57"/>
      <c r="AP4963" s="57"/>
      <c r="BA4963" s="57"/>
      <c r="BF4963" s="6" t="e">
        <f t="shared" si="234"/>
        <v>#NUM!</v>
      </c>
      <c r="BG4963" t="e">
        <f t="shared" si="235"/>
        <v>#NUM!</v>
      </c>
      <c r="BH4963" t="e">
        <f t="shared" si="236"/>
        <v>#NUM!</v>
      </c>
      <c r="BI4963" t="e">
        <f>VLOOKUP(H4963,Sheet2!$A$1:$B$270,2,FALSE)</f>
        <v>#N/A</v>
      </c>
    </row>
    <row r="4964" spans="15:61">
      <c r="O4964" s="57"/>
      <c r="P4964" s="57"/>
      <c r="AP4964" s="57"/>
      <c r="BA4964" s="57"/>
      <c r="BF4964" s="6" t="e">
        <f t="shared" si="234"/>
        <v>#NUM!</v>
      </c>
      <c r="BG4964" t="e">
        <f t="shared" si="235"/>
        <v>#NUM!</v>
      </c>
      <c r="BH4964" t="e">
        <f t="shared" si="236"/>
        <v>#NUM!</v>
      </c>
      <c r="BI4964" t="e">
        <f>VLOOKUP(H4964,Sheet2!$A$1:$B$270,2,FALSE)</f>
        <v>#N/A</v>
      </c>
    </row>
    <row r="4965" spans="15:61">
      <c r="O4965" s="57"/>
      <c r="P4965" s="57"/>
      <c r="AO4965" s="57"/>
      <c r="AP4965" s="57"/>
      <c r="BA4965" s="57"/>
      <c r="BF4965" s="6" t="e">
        <f t="shared" si="234"/>
        <v>#NUM!</v>
      </c>
      <c r="BG4965" t="e">
        <f t="shared" si="235"/>
        <v>#NUM!</v>
      </c>
      <c r="BH4965" t="e">
        <f t="shared" si="236"/>
        <v>#NUM!</v>
      </c>
      <c r="BI4965" t="e">
        <f>VLOOKUP(H4965,Sheet2!$A$1:$B$270,2,FALSE)</f>
        <v>#N/A</v>
      </c>
    </row>
    <row r="4966" spans="15:61">
      <c r="O4966" s="57"/>
      <c r="P4966" s="57"/>
      <c r="AO4966" s="57"/>
      <c r="AP4966" s="57"/>
      <c r="BA4966" s="57"/>
      <c r="BF4966" s="6" t="e">
        <f t="shared" si="234"/>
        <v>#NUM!</v>
      </c>
      <c r="BG4966" t="e">
        <f t="shared" si="235"/>
        <v>#NUM!</v>
      </c>
      <c r="BH4966" t="e">
        <f t="shared" si="236"/>
        <v>#NUM!</v>
      </c>
      <c r="BI4966" t="e">
        <f>VLOOKUP(H4966,Sheet2!$A$1:$B$270,2,FALSE)</f>
        <v>#N/A</v>
      </c>
    </row>
    <row r="4967" spans="15:61">
      <c r="O4967" s="57"/>
      <c r="P4967" s="57"/>
      <c r="AP4967" s="57"/>
      <c r="BA4967" s="57"/>
      <c r="BF4967" s="6" t="e">
        <f t="shared" si="234"/>
        <v>#NUM!</v>
      </c>
      <c r="BG4967" t="e">
        <f t="shared" si="235"/>
        <v>#NUM!</v>
      </c>
      <c r="BH4967" t="e">
        <f t="shared" si="236"/>
        <v>#NUM!</v>
      </c>
      <c r="BI4967" t="e">
        <f>VLOOKUP(H4967,Sheet2!$A$1:$B$270,2,FALSE)</f>
        <v>#N/A</v>
      </c>
    </row>
    <row r="4968" spans="15:61">
      <c r="O4968" s="57"/>
      <c r="P4968" s="57"/>
      <c r="AP4968" s="57"/>
      <c r="BA4968" s="57"/>
      <c r="BF4968" s="6" t="e">
        <f t="shared" si="234"/>
        <v>#NUM!</v>
      </c>
      <c r="BG4968" t="e">
        <f t="shared" si="235"/>
        <v>#NUM!</v>
      </c>
      <c r="BH4968" t="e">
        <f t="shared" si="236"/>
        <v>#NUM!</v>
      </c>
      <c r="BI4968" t="e">
        <f>VLOOKUP(H4968,Sheet2!$A$1:$B$270,2,FALSE)</f>
        <v>#N/A</v>
      </c>
    </row>
    <row r="4969" spans="15:61">
      <c r="O4969" s="57"/>
      <c r="P4969" s="57"/>
      <c r="AM4969" s="58"/>
      <c r="AO4969" s="57"/>
      <c r="BA4969" s="57"/>
      <c r="BB4969" s="58"/>
      <c r="BF4969" s="6" t="e">
        <f t="shared" si="234"/>
        <v>#NUM!</v>
      </c>
      <c r="BG4969" t="e">
        <f t="shared" si="235"/>
        <v>#NUM!</v>
      </c>
      <c r="BH4969" t="e">
        <f t="shared" si="236"/>
        <v>#NUM!</v>
      </c>
      <c r="BI4969" t="e">
        <f>VLOOKUP(H4969,Sheet2!$A$1:$B$270,2,FALSE)</f>
        <v>#N/A</v>
      </c>
    </row>
    <row r="4970" spans="15:61">
      <c r="O4970" s="57"/>
      <c r="P4970" s="57"/>
      <c r="BA4970" s="57"/>
      <c r="BF4970" s="6" t="e">
        <f t="shared" si="234"/>
        <v>#NUM!</v>
      </c>
      <c r="BG4970" t="e">
        <f t="shared" si="235"/>
        <v>#NUM!</v>
      </c>
      <c r="BH4970" t="e">
        <f t="shared" si="236"/>
        <v>#NUM!</v>
      </c>
      <c r="BI4970" t="e">
        <f>VLOOKUP(H4970,Sheet2!$A$1:$B$270,2,FALSE)</f>
        <v>#N/A</v>
      </c>
    </row>
    <row r="4971" spans="15:61">
      <c r="O4971" s="57"/>
      <c r="P4971" s="57"/>
      <c r="AO4971" s="57"/>
      <c r="AP4971" s="57"/>
      <c r="BA4971" s="57"/>
      <c r="BF4971" s="6" t="e">
        <f t="shared" si="234"/>
        <v>#NUM!</v>
      </c>
      <c r="BG4971" t="e">
        <f t="shared" si="235"/>
        <v>#NUM!</v>
      </c>
      <c r="BH4971" t="e">
        <f t="shared" si="236"/>
        <v>#NUM!</v>
      </c>
      <c r="BI4971" t="e">
        <f>VLOOKUP(H4971,Sheet2!$A$1:$B$270,2,FALSE)</f>
        <v>#N/A</v>
      </c>
    </row>
    <row r="4972" spans="15:61">
      <c r="O4972" s="57"/>
      <c r="P4972" s="57"/>
      <c r="AP4972" s="57"/>
      <c r="BA4972" s="57"/>
      <c r="BF4972" s="6" t="e">
        <f t="shared" si="234"/>
        <v>#NUM!</v>
      </c>
      <c r="BG4972" t="e">
        <f t="shared" si="235"/>
        <v>#NUM!</v>
      </c>
      <c r="BH4972" t="e">
        <f t="shared" si="236"/>
        <v>#NUM!</v>
      </c>
      <c r="BI4972" t="e">
        <f>VLOOKUP(H4972,Sheet2!$A$1:$B$270,2,FALSE)</f>
        <v>#N/A</v>
      </c>
    </row>
    <row r="4973" spans="15:61">
      <c r="O4973" s="57"/>
      <c r="P4973" s="57"/>
      <c r="AP4973" s="57"/>
      <c r="BA4973" s="57"/>
      <c r="BF4973" s="6" t="e">
        <f t="shared" si="234"/>
        <v>#NUM!</v>
      </c>
      <c r="BG4973" t="e">
        <f t="shared" si="235"/>
        <v>#NUM!</v>
      </c>
      <c r="BH4973" t="e">
        <f t="shared" si="236"/>
        <v>#NUM!</v>
      </c>
      <c r="BI4973" t="e">
        <f>VLOOKUP(H4973,Sheet2!$A$1:$B$270,2,FALSE)</f>
        <v>#N/A</v>
      </c>
    </row>
    <row r="4974" spans="15:61">
      <c r="O4974" s="57"/>
      <c r="P4974" s="57"/>
      <c r="AO4974" s="57"/>
      <c r="BF4974" s="6" t="e">
        <f t="shared" si="234"/>
        <v>#NUM!</v>
      </c>
      <c r="BG4974" t="e">
        <f t="shared" si="235"/>
        <v>#NUM!</v>
      </c>
      <c r="BH4974" t="e">
        <f t="shared" si="236"/>
        <v>#NUM!</v>
      </c>
      <c r="BI4974" t="e">
        <f>VLOOKUP(H4974,Sheet2!$A$1:$B$270,2,FALSE)</f>
        <v>#N/A</v>
      </c>
    </row>
    <row r="4975" spans="15:61">
      <c r="O4975" s="57"/>
      <c r="P4975" s="57"/>
      <c r="AM4975" s="58"/>
      <c r="BA4975" s="57"/>
      <c r="BB4975" s="58"/>
      <c r="BF4975" s="6" t="e">
        <f t="shared" si="234"/>
        <v>#NUM!</v>
      </c>
      <c r="BG4975" t="e">
        <f t="shared" si="235"/>
        <v>#NUM!</v>
      </c>
      <c r="BH4975" t="e">
        <f t="shared" si="236"/>
        <v>#NUM!</v>
      </c>
      <c r="BI4975" t="e">
        <f>VLOOKUP(H4975,Sheet2!$A$1:$B$270,2,FALSE)</f>
        <v>#N/A</v>
      </c>
    </row>
    <row r="4976" spans="15:61">
      <c r="O4976" s="57"/>
      <c r="P4976" s="57"/>
      <c r="AP4976" s="57"/>
      <c r="BA4976" s="57"/>
      <c r="BF4976" s="6" t="e">
        <f t="shared" si="234"/>
        <v>#NUM!</v>
      </c>
      <c r="BG4976" t="e">
        <f t="shared" si="235"/>
        <v>#NUM!</v>
      </c>
      <c r="BH4976" t="e">
        <f t="shared" si="236"/>
        <v>#NUM!</v>
      </c>
      <c r="BI4976" t="e">
        <f>VLOOKUP(H4976,Sheet2!$A$1:$B$270,2,FALSE)</f>
        <v>#N/A</v>
      </c>
    </row>
    <row r="4977" spans="15:61">
      <c r="O4977" s="57"/>
      <c r="P4977" s="57"/>
      <c r="AO4977" s="57"/>
      <c r="AP4977" s="57"/>
      <c r="BA4977" s="57"/>
      <c r="BF4977" s="6" t="e">
        <f t="shared" si="234"/>
        <v>#NUM!</v>
      </c>
      <c r="BG4977" t="e">
        <f t="shared" si="235"/>
        <v>#NUM!</v>
      </c>
      <c r="BH4977" t="e">
        <f t="shared" si="236"/>
        <v>#NUM!</v>
      </c>
      <c r="BI4977" t="e">
        <f>VLOOKUP(H4977,Sheet2!$A$1:$B$270,2,FALSE)</f>
        <v>#N/A</v>
      </c>
    </row>
    <row r="4978" spans="15:61">
      <c r="O4978" s="57"/>
      <c r="P4978" s="57"/>
      <c r="AO4978" s="57"/>
      <c r="AP4978" s="57"/>
      <c r="BA4978" s="57"/>
      <c r="BF4978" s="6" t="e">
        <f t="shared" si="234"/>
        <v>#NUM!</v>
      </c>
      <c r="BG4978" t="e">
        <f t="shared" si="235"/>
        <v>#NUM!</v>
      </c>
      <c r="BH4978" t="e">
        <f t="shared" si="236"/>
        <v>#NUM!</v>
      </c>
      <c r="BI4978" t="e">
        <f>VLOOKUP(H4978,Sheet2!$A$1:$B$270,2,FALSE)</f>
        <v>#N/A</v>
      </c>
    </row>
    <row r="4979" spans="15:61">
      <c r="O4979" s="57"/>
      <c r="P4979" s="57"/>
      <c r="AO4979" s="57"/>
      <c r="AP4979" s="57"/>
      <c r="BA4979" s="57"/>
      <c r="BF4979" s="6" t="e">
        <f t="shared" si="234"/>
        <v>#NUM!</v>
      </c>
      <c r="BG4979" t="e">
        <f t="shared" si="235"/>
        <v>#NUM!</v>
      </c>
      <c r="BH4979" t="e">
        <f t="shared" si="236"/>
        <v>#NUM!</v>
      </c>
      <c r="BI4979" t="e">
        <f>VLOOKUP(H4979,Sheet2!$A$1:$B$270,2,FALSE)</f>
        <v>#N/A</v>
      </c>
    </row>
    <row r="4980" spans="15:61">
      <c r="O4980" s="57"/>
      <c r="P4980" s="57"/>
      <c r="AO4980" s="57"/>
      <c r="AP4980" s="57"/>
      <c r="BA4980" s="57"/>
      <c r="BF4980" s="6" t="e">
        <f t="shared" si="234"/>
        <v>#NUM!</v>
      </c>
      <c r="BG4980" t="e">
        <f t="shared" si="235"/>
        <v>#NUM!</v>
      </c>
      <c r="BH4980" t="e">
        <f t="shared" si="236"/>
        <v>#NUM!</v>
      </c>
      <c r="BI4980" t="e">
        <f>VLOOKUP(H4980,Sheet2!$A$1:$B$270,2,FALSE)</f>
        <v>#N/A</v>
      </c>
    </row>
    <row r="4981" spans="15:61">
      <c r="O4981" s="57"/>
      <c r="P4981" s="57"/>
      <c r="BA4981" s="57"/>
      <c r="BF4981" s="6" t="e">
        <f t="shared" si="234"/>
        <v>#NUM!</v>
      </c>
      <c r="BG4981" t="e">
        <f t="shared" si="235"/>
        <v>#NUM!</v>
      </c>
      <c r="BH4981" t="e">
        <f t="shared" si="236"/>
        <v>#NUM!</v>
      </c>
      <c r="BI4981" t="e">
        <f>VLOOKUP(H4981,Sheet2!$A$1:$B$270,2,FALSE)</f>
        <v>#N/A</v>
      </c>
    </row>
    <row r="4982" spans="15:61">
      <c r="O4982" s="57"/>
      <c r="P4982" s="57"/>
      <c r="AP4982" s="57"/>
      <c r="BA4982" s="57"/>
      <c r="BF4982" s="6" t="e">
        <f t="shared" si="234"/>
        <v>#NUM!</v>
      </c>
      <c r="BG4982" t="e">
        <f t="shared" si="235"/>
        <v>#NUM!</v>
      </c>
      <c r="BH4982" t="e">
        <f t="shared" si="236"/>
        <v>#NUM!</v>
      </c>
      <c r="BI4982" t="e">
        <f>VLOOKUP(H4982,Sheet2!$A$1:$B$270,2,FALSE)</f>
        <v>#N/A</v>
      </c>
    </row>
    <row r="4983" spans="15:61">
      <c r="O4983" s="57"/>
      <c r="P4983" s="57"/>
      <c r="AP4983" s="57"/>
      <c r="BA4983" s="57"/>
      <c r="BF4983" s="6" t="e">
        <f t="shared" si="234"/>
        <v>#NUM!</v>
      </c>
      <c r="BG4983" t="e">
        <f t="shared" si="235"/>
        <v>#NUM!</v>
      </c>
      <c r="BH4983" t="e">
        <f t="shared" si="236"/>
        <v>#NUM!</v>
      </c>
      <c r="BI4983" t="e">
        <f>VLOOKUP(H4983,Sheet2!$A$1:$B$270,2,FALSE)</f>
        <v>#N/A</v>
      </c>
    </row>
    <row r="4984" spans="15:61">
      <c r="O4984" s="57"/>
      <c r="P4984" s="57"/>
      <c r="AO4984" s="57"/>
      <c r="AP4984" s="57"/>
      <c r="BA4984" s="57"/>
      <c r="BF4984" s="6" t="e">
        <f t="shared" si="234"/>
        <v>#NUM!</v>
      </c>
      <c r="BG4984" t="e">
        <f t="shared" si="235"/>
        <v>#NUM!</v>
      </c>
      <c r="BH4984" t="e">
        <f t="shared" si="236"/>
        <v>#NUM!</v>
      </c>
      <c r="BI4984" t="e">
        <f>VLOOKUP(H4984,Sheet2!$A$1:$B$270,2,FALSE)</f>
        <v>#N/A</v>
      </c>
    </row>
    <row r="4985" spans="15:61">
      <c r="O4985" s="57"/>
      <c r="P4985" s="57"/>
      <c r="AP4985" s="57"/>
      <c r="BA4985" s="57"/>
      <c r="BF4985" s="6" t="e">
        <f t="shared" si="234"/>
        <v>#NUM!</v>
      </c>
      <c r="BG4985" t="e">
        <f t="shared" si="235"/>
        <v>#NUM!</v>
      </c>
      <c r="BH4985" t="e">
        <f t="shared" si="236"/>
        <v>#NUM!</v>
      </c>
      <c r="BI4985" t="e">
        <f>VLOOKUP(H4985,Sheet2!$A$1:$B$270,2,FALSE)</f>
        <v>#N/A</v>
      </c>
    </row>
    <row r="4986" spans="15:61">
      <c r="O4986" s="57"/>
      <c r="P4986" s="57"/>
      <c r="BA4986" s="57"/>
      <c r="BF4986" s="6" t="e">
        <f t="shared" si="234"/>
        <v>#NUM!</v>
      </c>
      <c r="BG4986" t="e">
        <f t="shared" si="235"/>
        <v>#NUM!</v>
      </c>
      <c r="BH4986" t="e">
        <f t="shared" si="236"/>
        <v>#NUM!</v>
      </c>
      <c r="BI4986" t="e">
        <f>VLOOKUP(H4986,Sheet2!$A$1:$B$270,2,FALSE)</f>
        <v>#N/A</v>
      </c>
    </row>
    <row r="4987" spans="15:61">
      <c r="O4987" s="57"/>
      <c r="P4987" s="57"/>
      <c r="AO4987" s="57"/>
      <c r="AP4987" s="57"/>
      <c r="BA4987" s="57"/>
      <c r="BF4987" s="6" t="e">
        <f t="shared" si="234"/>
        <v>#NUM!</v>
      </c>
      <c r="BG4987" t="e">
        <f t="shared" si="235"/>
        <v>#NUM!</v>
      </c>
      <c r="BH4987" t="e">
        <f t="shared" si="236"/>
        <v>#NUM!</v>
      </c>
      <c r="BI4987" t="e">
        <f>VLOOKUP(H4987,Sheet2!$A$1:$B$270,2,FALSE)</f>
        <v>#N/A</v>
      </c>
    </row>
    <row r="4988" spans="15:61">
      <c r="O4988" s="57"/>
      <c r="P4988" s="57"/>
      <c r="AP4988" s="57"/>
      <c r="BA4988" s="57"/>
      <c r="BF4988" s="6" t="e">
        <f t="shared" si="234"/>
        <v>#NUM!</v>
      </c>
      <c r="BG4988" t="e">
        <f t="shared" si="235"/>
        <v>#NUM!</v>
      </c>
      <c r="BH4988" t="e">
        <f t="shared" si="236"/>
        <v>#NUM!</v>
      </c>
      <c r="BI4988" t="e">
        <f>VLOOKUP(H4988,Sheet2!$A$1:$B$270,2,FALSE)</f>
        <v>#N/A</v>
      </c>
    </row>
    <row r="4989" spans="15:61">
      <c r="O4989" s="57"/>
      <c r="P4989" s="57"/>
      <c r="AP4989" s="57"/>
      <c r="BA4989" s="57"/>
      <c r="BF4989" s="6" t="e">
        <f t="shared" si="234"/>
        <v>#NUM!</v>
      </c>
      <c r="BG4989" t="e">
        <f t="shared" si="235"/>
        <v>#NUM!</v>
      </c>
      <c r="BH4989" t="e">
        <f t="shared" si="236"/>
        <v>#NUM!</v>
      </c>
      <c r="BI4989" t="e">
        <f>VLOOKUP(H4989,Sheet2!$A$1:$B$270,2,FALSE)</f>
        <v>#N/A</v>
      </c>
    </row>
    <row r="4990" spans="15:61">
      <c r="O4990" s="57"/>
      <c r="P4990" s="57"/>
      <c r="AP4990" s="57"/>
      <c r="BA4990" s="57"/>
      <c r="BF4990" s="6" t="e">
        <f t="shared" si="234"/>
        <v>#NUM!</v>
      </c>
      <c r="BG4990" t="e">
        <f t="shared" si="235"/>
        <v>#NUM!</v>
      </c>
      <c r="BH4990" t="e">
        <f t="shared" si="236"/>
        <v>#NUM!</v>
      </c>
      <c r="BI4990" t="e">
        <f>VLOOKUP(H4990,Sheet2!$A$1:$B$270,2,FALSE)</f>
        <v>#N/A</v>
      </c>
    </row>
    <row r="4991" spans="15:61">
      <c r="O4991" s="57"/>
      <c r="P4991" s="57"/>
      <c r="AO4991" s="57"/>
      <c r="AP4991" s="57"/>
      <c r="BA4991" s="57"/>
      <c r="BF4991" s="6" t="e">
        <f t="shared" si="234"/>
        <v>#NUM!</v>
      </c>
      <c r="BG4991" t="e">
        <f t="shared" si="235"/>
        <v>#NUM!</v>
      </c>
      <c r="BH4991" t="e">
        <f t="shared" si="236"/>
        <v>#NUM!</v>
      </c>
      <c r="BI4991" t="e">
        <f>VLOOKUP(H4991,Sheet2!$A$1:$B$270,2,FALSE)</f>
        <v>#N/A</v>
      </c>
    </row>
    <row r="4992" spans="15:61">
      <c r="O4992" s="57"/>
      <c r="P4992" s="57"/>
      <c r="BA4992" s="57"/>
      <c r="BF4992" s="6" t="e">
        <f t="shared" si="234"/>
        <v>#NUM!</v>
      </c>
      <c r="BG4992" t="e">
        <f t="shared" si="235"/>
        <v>#NUM!</v>
      </c>
      <c r="BH4992" t="e">
        <f t="shared" si="236"/>
        <v>#NUM!</v>
      </c>
      <c r="BI4992" t="e">
        <f>VLOOKUP(H4992,Sheet2!$A$1:$B$270,2,FALSE)</f>
        <v>#N/A</v>
      </c>
    </row>
    <row r="4993" spans="15:61">
      <c r="O4993" s="57"/>
      <c r="P4993" s="57"/>
      <c r="AM4993" s="58"/>
      <c r="AO4993" s="57"/>
      <c r="BA4993" s="57"/>
      <c r="BB4993" s="58"/>
      <c r="BF4993" s="6" t="e">
        <f t="shared" si="234"/>
        <v>#NUM!</v>
      </c>
      <c r="BG4993" t="e">
        <f t="shared" si="235"/>
        <v>#NUM!</v>
      </c>
      <c r="BH4993" t="e">
        <f t="shared" si="236"/>
        <v>#NUM!</v>
      </c>
      <c r="BI4993" t="e">
        <f>VLOOKUP(H4993,Sheet2!$A$1:$B$270,2,FALSE)</f>
        <v>#N/A</v>
      </c>
    </row>
    <row r="4994" spans="15:61">
      <c r="O4994" s="57"/>
      <c r="P4994" s="57"/>
      <c r="AO4994" s="57"/>
      <c r="AP4994" s="57"/>
      <c r="BA4994" s="57"/>
      <c r="BF4994" s="6" t="e">
        <f t="shared" si="234"/>
        <v>#NUM!</v>
      </c>
      <c r="BG4994" t="e">
        <f t="shared" si="235"/>
        <v>#NUM!</v>
      </c>
      <c r="BH4994" t="e">
        <f t="shared" si="236"/>
        <v>#NUM!</v>
      </c>
      <c r="BI4994" t="e">
        <f>VLOOKUP(H4994,Sheet2!$A$1:$B$270,2,FALSE)</f>
        <v>#N/A</v>
      </c>
    </row>
    <row r="4995" spans="15:61">
      <c r="O4995" s="57"/>
      <c r="P4995" s="57"/>
      <c r="BF4995" s="6" t="e">
        <f t="shared" si="234"/>
        <v>#NUM!</v>
      </c>
      <c r="BG4995" t="e">
        <f t="shared" si="235"/>
        <v>#NUM!</v>
      </c>
      <c r="BH4995" t="e">
        <f t="shared" si="236"/>
        <v>#NUM!</v>
      </c>
      <c r="BI4995" t="e">
        <f>VLOOKUP(H4995,Sheet2!$A$1:$B$270,2,FALSE)</f>
        <v>#N/A</v>
      </c>
    </row>
    <row r="4996" spans="15:61">
      <c r="O4996" s="57"/>
      <c r="P4996" s="57"/>
      <c r="AP4996" s="57"/>
      <c r="BA4996" s="57"/>
      <c r="BF4996" s="6" t="e">
        <f t="shared" si="234"/>
        <v>#NUM!</v>
      </c>
      <c r="BG4996" t="e">
        <f t="shared" si="235"/>
        <v>#NUM!</v>
      </c>
      <c r="BH4996" t="e">
        <f t="shared" si="236"/>
        <v>#NUM!</v>
      </c>
      <c r="BI4996" t="e">
        <f>VLOOKUP(H4996,Sheet2!$A$1:$B$270,2,FALSE)</f>
        <v>#N/A</v>
      </c>
    </row>
    <row r="4997" spans="15:61">
      <c r="O4997" s="57"/>
      <c r="P4997" s="57"/>
      <c r="AM4997" s="58"/>
      <c r="BA4997" s="57"/>
      <c r="BB4997" s="58"/>
      <c r="BF4997" s="6" t="e">
        <f t="shared" si="234"/>
        <v>#NUM!</v>
      </c>
      <c r="BG4997" t="e">
        <f t="shared" si="235"/>
        <v>#NUM!</v>
      </c>
      <c r="BH4997" t="e">
        <f t="shared" si="236"/>
        <v>#NUM!</v>
      </c>
      <c r="BI4997" t="e">
        <f>VLOOKUP(H4997,Sheet2!$A$1:$B$270,2,FALSE)</f>
        <v>#N/A</v>
      </c>
    </row>
    <row r="4998" spans="15:61">
      <c r="O4998" s="57"/>
      <c r="P4998" s="57"/>
      <c r="AO4998" s="57"/>
      <c r="AP4998" s="57"/>
      <c r="BA4998" s="57"/>
      <c r="BF4998" s="6" t="e">
        <f t="shared" si="234"/>
        <v>#NUM!</v>
      </c>
      <c r="BG4998" t="e">
        <f t="shared" si="235"/>
        <v>#NUM!</v>
      </c>
      <c r="BH4998" t="e">
        <f t="shared" si="236"/>
        <v>#NUM!</v>
      </c>
      <c r="BI4998" t="e">
        <f>VLOOKUP(H4998,Sheet2!$A$1:$B$270,2,FALSE)</f>
        <v>#N/A</v>
      </c>
    </row>
    <row r="4999" spans="15:61">
      <c r="O4999" s="57"/>
      <c r="P4999" s="57"/>
      <c r="AO4999" s="57"/>
      <c r="AP4999" s="57"/>
      <c r="BA4999" s="57"/>
      <c r="BF4999" s="6" t="e">
        <f t="shared" si="234"/>
        <v>#NUM!</v>
      </c>
      <c r="BG4999" t="e">
        <f t="shared" si="235"/>
        <v>#NUM!</v>
      </c>
      <c r="BH4999" t="e">
        <f t="shared" si="236"/>
        <v>#NUM!</v>
      </c>
      <c r="BI4999" t="e">
        <f>VLOOKUP(H4999,Sheet2!$A$1:$B$270,2,FALSE)</f>
        <v>#N/A</v>
      </c>
    </row>
    <row r="5000" spans="15:61">
      <c r="O5000" s="57"/>
      <c r="P5000" s="57"/>
      <c r="AM5000" s="58"/>
      <c r="AO5000" s="57"/>
      <c r="BA5000" s="57"/>
      <c r="BB5000" s="58"/>
      <c r="BF5000" s="6" t="e">
        <f t="shared" si="234"/>
        <v>#NUM!</v>
      </c>
      <c r="BG5000" t="e">
        <f t="shared" si="235"/>
        <v>#NUM!</v>
      </c>
      <c r="BH5000" t="e">
        <f t="shared" si="236"/>
        <v>#NUM!</v>
      </c>
      <c r="BI5000" t="e">
        <f>VLOOKUP(H5000,Sheet2!$A$1:$B$270,2,FALSE)</f>
        <v>#N/A</v>
      </c>
    </row>
    <row r="5001" spans="15:61">
      <c r="O5001" s="57"/>
      <c r="P5001" s="57"/>
      <c r="AP5001" s="57"/>
      <c r="BA5001" s="57"/>
      <c r="BF5001" s="6" t="e">
        <f t="shared" si="234"/>
        <v>#NUM!</v>
      </c>
      <c r="BG5001" t="e">
        <f t="shared" si="235"/>
        <v>#NUM!</v>
      </c>
      <c r="BH5001" t="e">
        <f t="shared" si="236"/>
        <v>#NUM!</v>
      </c>
      <c r="BI5001" t="e">
        <f>VLOOKUP(H5001,Sheet2!$A$1:$B$270,2,FALSE)</f>
        <v>#N/A</v>
      </c>
    </row>
    <row r="5002" spans="15:61">
      <c r="O5002" s="57"/>
      <c r="P5002" s="57"/>
      <c r="AM5002" s="58"/>
      <c r="AO5002" s="57"/>
      <c r="BA5002" s="57"/>
      <c r="BB5002" s="58"/>
      <c r="BF5002" s="6" t="e">
        <f t="shared" si="234"/>
        <v>#NUM!</v>
      </c>
      <c r="BG5002" t="e">
        <f t="shared" si="235"/>
        <v>#NUM!</v>
      </c>
      <c r="BH5002" t="e">
        <f t="shared" si="236"/>
        <v>#NUM!</v>
      </c>
      <c r="BI5002" t="e">
        <f>VLOOKUP(H5002,Sheet2!$A$1:$B$270,2,FALSE)</f>
        <v>#N/A</v>
      </c>
    </row>
    <row r="5003" spans="15:61">
      <c r="O5003" s="57"/>
      <c r="P5003" s="57"/>
      <c r="AO5003" s="57"/>
      <c r="AP5003" s="57"/>
      <c r="BA5003" s="57"/>
      <c r="BF5003" s="6" t="e">
        <f t="shared" si="234"/>
        <v>#NUM!</v>
      </c>
      <c r="BG5003" t="e">
        <f t="shared" si="235"/>
        <v>#NUM!</v>
      </c>
      <c r="BH5003" t="e">
        <f t="shared" si="236"/>
        <v>#NUM!</v>
      </c>
      <c r="BI5003" t="e">
        <f>VLOOKUP(H5003,Sheet2!$A$1:$B$270,2,FALSE)</f>
        <v>#N/A</v>
      </c>
    </row>
    <row r="5004" spans="15:61">
      <c r="O5004" s="57"/>
      <c r="P5004" s="57"/>
      <c r="BA5004" s="57"/>
      <c r="BF5004" s="6" t="e">
        <f t="shared" si="234"/>
        <v>#NUM!</v>
      </c>
      <c r="BG5004" t="e">
        <f t="shared" si="235"/>
        <v>#NUM!</v>
      </c>
      <c r="BH5004" t="e">
        <f t="shared" si="236"/>
        <v>#NUM!</v>
      </c>
      <c r="BI5004" t="e">
        <f>VLOOKUP(H5004,Sheet2!$A$1:$B$270,2,FALSE)</f>
        <v>#N/A</v>
      </c>
    </row>
    <row r="5005" spans="15:61">
      <c r="O5005" s="57"/>
      <c r="P5005" s="57"/>
      <c r="BF5005" s="6" t="e">
        <f t="shared" si="234"/>
        <v>#NUM!</v>
      </c>
      <c r="BG5005" t="e">
        <f t="shared" si="235"/>
        <v>#NUM!</v>
      </c>
      <c r="BH5005" t="e">
        <f t="shared" si="236"/>
        <v>#NUM!</v>
      </c>
      <c r="BI5005" t="e">
        <f>VLOOKUP(H5005,Sheet2!$A$1:$B$270,2,FALSE)</f>
        <v>#N/A</v>
      </c>
    </row>
    <row r="5006" spans="15:61">
      <c r="O5006" s="57"/>
      <c r="P5006" s="57"/>
      <c r="AM5006" s="58"/>
      <c r="AO5006" s="57"/>
      <c r="BA5006" s="57"/>
      <c r="BB5006" s="58"/>
      <c r="BF5006" s="6" t="e">
        <f t="shared" si="234"/>
        <v>#NUM!</v>
      </c>
      <c r="BG5006" t="e">
        <f t="shared" si="235"/>
        <v>#NUM!</v>
      </c>
      <c r="BH5006" t="e">
        <f t="shared" si="236"/>
        <v>#NUM!</v>
      </c>
      <c r="BI5006" t="e">
        <f>VLOOKUP(H5006,Sheet2!$A$1:$B$270,2,FALSE)</f>
        <v>#N/A</v>
      </c>
    </row>
    <row r="5007" spans="15:61">
      <c r="O5007" s="57"/>
      <c r="P5007" s="57"/>
      <c r="AP5007" s="57"/>
      <c r="BA5007" s="57"/>
      <c r="BF5007" s="6" t="e">
        <f t="shared" si="234"/>
        <v>#NUM!</v>
      </c>
      <c r="BG5007" t="e">
        <f t="shared" si="235"/>
        <v>#NUM!</v>
      </c>
      <c r="BH5007" t="e">
        <f t="shared" si="236"/>
        <v>#NUM!</v>
      </c>
      <c r="BI5007" t="e">
        <f>VLOOKUP(H5007,Sheet2!$A$1:$B$270,2,FALSE)</f>
        <v>#N/A</v>
      </c>
    </row>
    <row r="5008" spans="15:61">
      <c r="O5008" s="57"/>
      <c r="P5008" s="57"/>
      <c r="BF5008" s="6" t="e">
        <f t="shared" si="234"/>
        <v>#NUM!</v>
      </c>
      <c r="BG5008" t="e">
        <f t="shared" si="235"/>
        <v>#NUM!</v>
      </c>
      <c r="BH5008" t="e">
        <f t="shared" si="236"/>
        <v>#NUM!</v>
      </c>
      <c r="BI5008" t="e">
        <f>VLOOKUP(H5008,Sheet2!$A$1:$B$270,2,FALSE)</f>
        <v>#N/A</v>
      </c>
    </row>
    <row r="5009" spans="15:61">
      <c r="O5009" s="57"/>
      <c r="P5009" s="57"/>
      <c r="AP5009" s="57"/>
      <c r="BA5009" s="57"/>
      <c r="BF5009" s="6" t="e">
        <f t="shared" si="234"/>
        <v>#NUM!</v>
      </c>
      <c r="BG5009" t="e">
        <f t="shared" si="235"/>
        <v>#NUM!</v>
      </c>
      <c r="BH5009" t="e">
        <f t="shared" si="236"/>
        <v>#NUM!</v>
      </c>
      <c r="BI5009" t="e">
        <f>VLOOKUP(H5009,Sheet2!$A$1:$B$270,2,FALSE)</f>
        <v>#N/A</v>
      </c>
    </row>
    <row r="5010" spans="15:61">
      <c r="O5010" s="57"/>
      <c r="P5010" s="57"/>
      <c r="AO5010" s="57"/>
      <c r="AP5010" s="57"/>
      <c r="BA5010" s="57"/>
      <c r="BF5010" s="6" t="e">
        <f t="shared" si="234"/>
        <v>#NUM!</v>
      </c>
      <c r="BG5010" t="e">
        <f t="shared" si="235"/>
        <v>#NUM!</v>
      </c>
      <c r="BH5010" t="e">
        <f t="shared" si="236"/>
        <v>#NUM!</v>
      </c>
      <c r="BI5010" t="e">
        <f>VLOOKUP(H5010,Sheet2!$A$1:$B$270,2,FALSE)</f>
        <v>#N/A</v>
      </c>
    </row>
    <row r="5011" spans="15:61">
      <c r="O5011" s="57"/>
      <c r="P5011" s="57"/>
      <c r="AP5011" s="57"/>
      <c r="BA5011" s="57"/>
      <c r="BF5011" s="6" t="e">
        <f t="shared" si="234"/>
        <v>#NUM!</v>
      </c>
      <c r="BG5011" t="e">
        <f t="shared" si="235"/>
        <v>#NUM!</v>
      </c>
      <c r="BH5011" t="e">
        <f t="shared" si="236"/>
        <v>#NUM!</v>
      </c>
      <c r="BI5011" t="e">
        <f>VLOOKUP(H5011,Sheet2!$A$1:$B$270,2,FALSE)</f>
        <v>#N/A</v>
      </c>
    </row>
    <row r="5012" spans="15:61">
      <c r="O5012" s="57"/>
      <c r="P5012" s="57"/>
      <c r="AO5012" s="57"/>
      <c r="AP5012" s="57"/>
      <c r="BA5012" s="57"/>
      <c r="BF5012" s="6" t="e">
        <f t="shared" si="234"/>
        <v>#NUM!</v>
      </c>
      <c r="BG5012" t="e">
        <f t="shared" si="235"/>
        <v>#NUM!</v>
      </c>
      <c r="BH5012" t="e">
        <f t="shared" si="236"/>
        <v>#NUM!</v>
      </c>
      <c r="BI5012" t="e">
        <f>VLOOKUP(H5012,Sheet2!$A$1:$B$270,2,FALSE)</f>
        <v>#N/A</v>
      </c>
    </row>
    <row r="5013" spans="15:61">
      <c r="O5013" s="57"/>
      <c r="P5013" s="57"/>
      <c r="AP5013" s="57"/>
      <c r="BA5013" s="57"/>
      <c r="BF5013" s="6" t="e">
        <f t="shared" si="234"/>
        <v>#NUM!</v>
      </c>
      <c r="BG5013" t="e">
        <f t="shared" si="235"/>
        <v>#NUM!</v>
      </c>
      <c r="BH5013" t="e">
        <f t="shared" si="236"/>
        <v>#NUM!</v>
      </c>
      <c r="BI5013" t="e">
        <f>VLOOKUP(H5013,Sheet2!$A$1:$B$270,2,FALSE)</f>
        <v>#N/A</v>
      </c>
    </row>
    <row r="5014" spans="15:61">
      <c r="O5014" s="57"/>
      <c r="P5014" s="57"/>
      <c r="AM5014" s="58"/>
      <c r="BA5014" s="57"/>
      <c r="BB5014" s="58"/>
      <c r="BF5014" s="6" t="e">
        <f t="shared" si="234"/>
        <v>#NUM!</v>
      </c>
      <c r="BG5014" t="e">
        <f t="shared" si="235"/>
        <v>#NUM!</v>
      </c>
      <c r="BH5014" t="e">
        <f t="shared" si="236"/>
        <v>#NUM!</v>
      </c>
      <c r="BI5014" t="e">
        <f>VLOOKUP(H5014,Sheet2!$A$1:$B$270,2,FALSE)</f>
        <v>#N/A</v>
      </c>
    </row>
    <row r="5015" spans="15:61">
      <c r="O5015" s="57"/>
      <c r="P5015" s="57"/>
      <c r="AP5015" s="57"/>
      <c r="BA5015" s="57"/>
      <c r="BF5015" s="6" t="e">
        <f t="shared" si="234"/>
        <v>#NUM!</v>
      </c>
      <c r="BG5015" t="e">
        <f t="shared" si="235"/>
        <v>#NUM!</v>
      </c>
      <c r="BH5015" t="e">
        <f t="shared" si="236"/>
        <v>#NUM!</v>
      </c>
      <c r="BI5015" t="e">
        <f>VLOOKUP(H5015,Sheet2!$A$1:$B$270,2,FALSE)</f>
        <v>#N/A</v>
      </c>
    </row>
    <row r="5016" spans="15:61">
      <c r="O5016" s="57"/>
      <c r="P5016" s="57"/>
      <c r="BA5016" s="57"/>
      <c r="BF5016" s="6" t="e">
        <f t="shared" si="234"/>
        <v>#NUM!</v>
      </c>
      <c r="BG5016" t="e">
        <f t="shared" si="235"/>
        <v>#NUM!</v>
      </c>
      <c r="BH5016" t="e">
        <f t="shared" si="236"/>
        <v>#NUM!</v>
      </c>
      <c r="BI5016" t="e">
        <f>VLOOKUP(H5016,Sheet2!$A$1:$B$270,2,FALSE)</f>
        <v>#N/A</v>
      </c>
    </row>
    <row r="5017" spans="15:61">
      <c r="O5017" s="57"/>
      <c r="P5017" s="57"/>
      <c r="AP5017" s="57"/>
      <c r="BA5017" s="57"/>
      <c r="BF5017" s="6" t="e">
        <f t="shared" si="234"/>
        <v>#NUM!</v>
      </c>
      <c r="BG5017" t="e">
        <f t="shared" si="235"/>
        <v>#NUM!</v>
      </c>
      <c r="BH5017" t="e">
        <f t="shared" si="236"/>
        <v>#NUM!</v>
      </c>
      <c r="BI5017" t="e">
        <f>VLOOKUP(H5017,Sheet2!$A$1:$B$270,2,FALSE)</f>
        <v>#N/A</v>
      </c>
    </row>
    <row r="5018" spans="15:61">
      <c r="O5018" s="57"/>
      <c r="P5018" s="57"/>
      <c r="AM5018" s="58"/>
      <c r="AO5018" s="57"/>
      <c r="BA5018" s="57"/>
      <c r="BB5018" s="58"/>
      <c r="BF5018" s="6" t="e">
        <f t="shared" si="234"/>
        <v>#NUM!</v>
      </c>
      <c r="BG5018" t="e">
        <f t="shared" si="235"/>
        <v>#NUM!</v>
      </c>
      <c r="BH5018" t="e">
        <f t="shared" si="236"/>
        <v>#NUM!</v>
      </c>
      <c r="BI5018" t="e">
        <f>VLOOKUP(H5018,Sheet2!$A$1:$B$270,2,FALSE)</f>
        <v>#N/A</v>
      </c>
    </row>
    <row r="5019" spans="15:61">
      <c r="O5019" s="57"/>
      <c r="P5019" s="57"/>
      <c r="AO5019" s="57"/>
      <c r="AP5019" s="57"/>
      <c r="BA5019" s="57"/>
      <c r="BF5019" s="6" t="e">
        <f t="shared" si="234"/>
        <v>#NUM!</v>
      </c>
      <c r="BG5019" t="e">
        <f t="shared" si="235"/>
        <v>#NUM!</v>
      </c>
      <c r="BH5019" t="e">
        <f t="shared" si="236"/>
        <v>#NUM!</v>
      </c>
      <c r="BI5019" t="e">
        <f>VLOOKUP(H5019,Sheet2!$A$1:$B$270,2,FALSE)</f>
        <v>#N/A</v>
      </c>
    </row>
    <row r="5020" spans="15:61">
      <c r="O5020" s="57"/>
      <c r="P5020" s="57"/>
      <c r="BA5020" s="57"/>
      <c r="BF5020" s="6" t="e">
        <f t="shared" si="234"/>
        <v>#NUM!</v>
      </c>
      <c r="BG5020" t="e">
        <f t="shared" si="235"/>
        <v>#NUM!</v>
      </c>
      <c r="BH5020" t="e">
        <f t="shared" si="236"/>
        <v>#NUM!</v>
      </c>
      <c r="BI5020" t="e">
        <f>VLOOKUP(H5020,Sheet2!$A$1:$B$270,2,FALSE)</f>
        <v>#N/A</v>
      </c>
    </row>
    <row r="5021" spans="15:61">
      <c r="O5021" s="57"/>
      <c r="P5021" s="57"/>
      <c r="AP5021" s="57"/>
      <c r="BA5021" s="57"/>
      <c r="BF5021" s="6" t="e">
        <f t="shared" ref="BF5021:BF5065" si="237">DATE(BC5021,BD5021,BE5021)</f>
        <v>#NUM!</v>
      </c>
      <c r="BG5021" t="e">
        <f t="shared" ref="BG5021:BG5065" si="238">BF5021-BA5021</f>
        <v>#NUM!</v>
      </c>
      <c r="BH5021" t="e">
        <f t="shared" ref="BH5021:BH5065" si="239">IF(BG5021=1,"COMPLY",IF(BG5021&lt;1,"COMPLY","NOT COMPLY"))</f>
        <v>#NUM!</v>
      </c>
      <c r="BI5021" t="e">
        <f>VLOOKUP(H5021,Sheet2!$A$1:$B$270,2,FALSE)</f>
        <v>#N/A</v>
      </c>
    </row>
    <row r="5022" spans="15:61">
      <c r="O5022" s="57"/>
      <c r="P5022" s="57"/>
      <c r="AP5022" s="57"/>
      <c r="BA5022" s="57"/>
      <c r="BF5022" s="6" t="e">
        <f t="shared" si="237"/>
        <v>#NUM!</v>
      </c>
      <c r="BG5022" t="e">
        <f t="shared" si="238"/>
        <v>#NUM!</v>
      </c>
      <c r="BH5022" t="e">
        <f t="shared" si="239"/>
        <v>#NUM!</v>
      </c>
      <c r="BI5022" t="e">
        <f>VLOOKUP(H5022,Sheet2!$A$1:$B$270,2,FALSE)</f>
        <v>#N/A</v>
      </c>
    </row>
    <row r="5023" spans="15:61">
      <c r="O5023" s="57"/>
      <c r="P5023" s="57"/>
      <c r="AM5023" s="58"/>
      <c r="AO5023" s="57"/>
      <c r="BA5023" s="57"/>
      <c r="BB5023" s="58"/>
      <c r="BF5023" s="6" t="e">
        <f t="shared" si="237"/>
        <v>#NUM!</v>
      </c>
      <c r="BG5023" t="e">
        <f t="shared" si="238"/>
        <v>#NUM!</v>
      </c>
      <c r="BH5023" t="e">
        <f t="shared" si="239"/>
        <v>#NUM!</v>
      </c>
      <c r="BI5023" t="e">
        <f>VLOOKUP(H5023,Sheet2!$A$1:$B$270,2,FALSE)</f>
        <v>#N/A</v>
      </c>
    </row>
    <row r="5024" spans="15:61">
      <c r="O5024" s="57"/>
      <c r="P5024" s="57"/>
      <c r="AP5024" s="57"/>
      <c r="BA5024" s="57"/>
      <c r="BF5024" s="6" t="e">
        <f t="shared" si="237"/>
        <v>#NUM!</v>
      </c>
      <c r="BG5024" t="e">
        <f t="shared" si="238"/>
        <v>#NUM!</v>
      </c>
      <c r="BH5024" t="e">
        <f t="shared" si="239"/>
        <v>#NUM!</v>
      </c>
      <c r="BI5024" t="e">
        <f>VLOOKUP(H5024,Sheet2!$A$1:$B$270,2,FALSE)</f>
        <v>#N/A</v>
      </c>
    </row>
    <row r="5025" spans="15:61">
      <c r="O5025" s="57"/>
      <c r="P5025" s="57"/>
      <c r="AO5025" s="57"/>
      <c r="AP5025" s="57"/>
      <c r="BA5025" s="57"/>
      <c r="BF5025" s="6" t="e">
        <f t="shared" si="237"/>
        <v>#NUM!</v>
      </c>
      <c r="BG5025" t="e">
        <f t="shared" si="238"/>
        <v>#NUM!</v>
      </c>
      <c r="BH5025" t="e">
        <f t="shared" si="239"/>
        <v>#NUM!</v>
      </c>
      <c r="BI5025" t="e">
        <f>VLOOKUP(H5025,Sheet2!$A$1:$B$270,2,FALSE)</f>
        <v>#N/A</v>
      </c>
    </row>
    <row r="5026" spans="15:61">
      <c r="O5026" s="57"/>
      <c r="P5026" s="57"/>
      <c r="AM5026" s="58"/>
      <c r="AO5026" s="57"/>
      <c r="BA5026" s="57"/>
      <c r="BB5026" s="58"/>
      <c r="BF5026" s="6" t="e">
        <f t="shared" si="237"/>
        <v>#NUM!</v>
      </c>
      <c r="BG5026" t="e">
        <f t="shared" si="238"/>
        <v>#NUM!</v>
      </c>
      <c r="BH5026" t="e">
        <f t="shared" si="239"/>
        <v>#NUM!</v>
      </c>
      <c r="BI5026" t="e">
        <f>VLOOKUP(H5026,Sheet2!$A$1:$B$270,2,FALSE)</f>
        <v>#N/A</v>
      </c>
    </row>
    <row r="5027" spans="15:61">
      <c r="O5027" s="57"/>
      <c r="P5027" s="57"/>
      <c r="AO5027" s="57"/>
      <c r="AP5027" s="57"/>
      <c r="BA5027" s="57"/>
      <c r="BF5027" s="6" t="e">
        <f t="shared" si="237"/>
        <v>#NUM!</v>
      </c>
      <c r="BG5027" t="e">
        <f t="shared" si="238"/>
        <v>#NUM!</v>
      </c>
      <c r="BH5027" t="e">
        <f t="shared" si="239"/>
        <v>#NUM!</v>
      </c>
      <c r="BI5027" t="e">
        <f>VLOOKUP(H5027,Sheet2!$A$1:$B$270,2,FALSE)</f>
        <v>#N/A</v>
      </c>
    </row>
    <row r="5028" spans="15:61">
      <c r="O5028" s="57"/>
      <c r="P5028" s="57"/>
      <c r="AM5028" s="58"/>
      <c r="AO5028" s="57"/>
      <c r="BA5028" s="57"/>
      <c r="BB5028" s="58"/>
      <c r="BF5028" s="6" t="e">
        <f t="shared" si="237"/>
        <v>#NUM!</v>
      </c>
      <c r="BG5028" t="e">
        <f t="shared" si="238"/>
        <v>#NUM!</v>
      </c>
      <c r="BH5028" t="e">
        <f t="shared" si="239"/>
        <v>#NUM!</v>
      </c>
      <c r="BI5028" t="e">
        <f>VLOOKUP(H5028,Sheet2!$A$1:$B$270,2,FALSE)</f>
        <v>#N/A</v>
      </c>
    </row>
    <row r="5029" spans="15:61">
      <c r="O5029" s="57"/>
      <c r="P5029" s="57"/>
      <c r="AO5029" s="57"/>
      <c r="AP5029" s="57"/>
      <c r="BA5029" s="57"/>
      <c r="BF5029" s="6" t="e">
        <f t="shared" si="237"/>
        <v>#NUM!</v>
      </c>
      <c r="BG5029" t="e">
        <f t="shared" si="238"/>
        <v>#NUM!</v>
      </c>
      <c r="BH5029" t="e">
        <f t="shared" si="239"/>
        <v>#NUM!</v>
      </c>
      <c r="BI5029" t="e">
        <f>VLOOKUP(H5029,Sheet2!$A$1:$B$270,2,FALSE)</f>
        <v>#N/A</v>
      </c>
    </row>
    <row r="5030" spans="15:61">
      <c r="O5030" s="57"/>
      <c r="P5030" s="57"/>
      <c r="AP5030" s="57"/>
      <c r="BA5030" s="57"/>
      <c r="BF5030" s="6" t="e">
        <f t="shared" si="237"/>
        <v>#NUM!</v>
      </c>
      <c r="BG5030" t="e">
        <f t="shared" si="238"/>
        <v>#NUM!</v>
      </c>
      <c r="BH5030" t="e">
        <f t="shared" si="239"/>
        <v>#NUM!</v>
      </c>
      <c r="BI5030" t="e">
        <f>VLOOKUP(H5030,Sheet2!$A$1:$B$270,2,FALSE)</f>
        <v>#N/A</v>
      </c>
    </row>
    <row r="5031" spans="15:61">
      <c r="O5031" s="57"/>
      <c r="P5031" s="57"/>
      <c r="AP5031" s="57"/>
      <c r="BA5031" s="57"/>
      <c r="BF5031" s="6" t="e">
        <f t="shared" si="237"/>
        <v>#NUM!</v>
      </c>
      <c r="BG5031" t="e">
        <f t="shared" si="238"/>
        <v>#NUM!</v>
      </c>
      <c r="BH5031" t="e">
        <f t="shared" si="239"/>
        <v>#NUM!</v>
      </c>
      <c r="BI5031" t="e">
        <f>VLOOKUP(H5031,Sheet2!$A$1:$B$270,2,FALSE)</f>
        <v>#N/A</v>
      </c>
    </row>
    <row r="5032" spans="15:61">
      <c r="O5032" s="57"/>
      <c r="P5032" s="57"/>
      <c r="AP5032" s="57"/>
      <c r="BA5032" s="57"/>
      <c r="BF5032" s="6" t="e">
        <f t="shared" si="237"/>
        <v>#NUM!</v>
      </c>
      <c r="BG5032" t="e">
        <f t="shared" si="238"/>
        <v>#NUM!</v>
      </c>
      <c r="BH5032" t="e">
        <f t="shared" si="239"/>
        <v>#NUM!</v>
      </c>
      <c r="BI5032" t="e">
        <f>VLOOKUP(H5032,Sheet2!$A$1:$B$270,2,FALSE)</f>
        <v>#N/A</v>
      </c>
    </row>
    <row r="5033" spans="15:61">
      <c r="O5033" s="57"/>
      <c r="P5033" s="57"/>
      <c r="AP5033" s="57"/>
      <c r="BA5033" s="57"/>
      <c r="BF5033" s="6" t="e">
        <f t="shared" si="237"/>
        <v>#NUM!</v>
      </c>
      <c r="BG5033" t="e">
        <f t="shared" si="238"/>
        <v>#NUM!</v>
      </c>
      <c r="BH5033" t="e">
        <f t="shared" si="239"/>
        <v>#NUM!</v>
      </c>
      <c r="BI5033" t="e">
        <f>VLOOKUP(H5033,Sheet2!$A$1:$B$270,2,FALSE)</f>
        <v>#N/A</v>
      </c>
    </row>
    <row r="5034" spans="15:61">
      <c r="O5034" s="57"/>
      <c r="P5034" s="57"/>
      <c r="AP5034" s="57"/>
      <c r="BA5034" s="57"/>
      <c r="BF5034" s="6" t="e">
        <f t="shared" si="237"/>
        <v>#NUM!</v>
      </c>
      <c r="BG5034" t="e">
        <f t="shared" si="238"/>
        <v>#NUM!</v>
      </c>
      <c r="BH5034" t="e">
        <f t="shared" si="239"/>
        <v>#NUM!</v>
      </c>
      <c r="BI5034" t="e">
        <f>VLOOKUP(H5034,Sheet2!$A$1:$B$270,2,FALSE)</f>
        <v>#N/A</v>
      </c>
    </row>
    <row r="5035" spans="15:61">
      <c r="O5035" s="57"/>
      <c r="P5035" s="57"/>
      <c r="BF5035" s="6" t="e">
        <f t="shared" si="237"/>
        <v>#NUM!</v>
      </c>
      <c r="BG5035" t="e">
        <f t="shared" si="238"/>
        <v>#NUM!</v>
      </c>
      <c r="BH5035" t="e">
        <f t="shared" si="239"/>
        <v>#NUM!</v>
      </c>
      <c r="BI5035" t="e">
        <f>VLOOKUP(H5035,Sheet2!$A$1:$B$270,2,FALSE)</f>
        <v>#N/A</v>
      </c>
    </row>
    <row r="5036" spans="15:61">
      <c r="O5036" s="57"/>
      <c r="P5036" s="57"/>
      <c r="AM5036" s="58"/>
      <c r="AO5036" s="57"/>
      <c r="BA5036" s="57"/>
      <c r="BB5036" s="58"/>
      <c r="BF5036" s="6" t="e">
        <f t="shared" si="237"/>
        <v>#NUM!</v>
      </c>
      <c r="BG5036" t="e">
        <f t="shared" si="238"/>
        <v>#NUM!</v>
      </c>
      <c r="BH5036" t="e">
        <f t="shared" si="239"/>
        <v>#NUM!</v>
      </c>
      <c r="BI5036" t="e">
        <f>VLOOKUP(H5036,Sheet2!$A$1:$B$270,2,FALSE)</f>
        <v>#N/A</v>
      </c>
    </row>
    <row r="5037" spans="15:61">
      <c r="O5037" s="57"/>
      <c r="P5037" s="57"/>
      <c r="AP5037" s="57"/>
      <c r="BA5037" s="57"/>
      <c r="BF5037" s="6" t="e">
        <f t="shared" si="237"/>
        <v>#NUM!</v>
      </c>
      <c r="BG5037" t="e">
        <f t="shared" si="238"/>
        <v>#NUM!</v>
      </c>
      <c r="BH5037" t="e">
        <f t="shared" si="239"/>
        <v>#NUM!</v>
      </c>
      <c r="BI5037" t="e">
        <f>VLOOKUP(H5037,Sheet2!$A$1:$B$270,2,FALSE)</f>
        <v>#N/A</v>
      </c>
    </row>
    <row r="5038" spans="15:61">
      <c r="O5038" s="57"/>
      <c r="P5038" s="57"/>
      <c r="AO5038" s="57"/>
      <c r="AP5038" s="57"/>
      <c r="BA5038" s="57"/>
      <c r="BF5038" s="6" t="e">
        <f t="shared" si="237"/>
        <v>#NUM!</v>
      </c>
      <c r="BG5038" t="e">
        <f t="shared" si="238"/>
        <v>#NUM!</v>
      </c>
      <c r="BH5038" t="e">
        <f t="shared" si="239"/>
        <v>#NUM!</v>
      </c>
      <c r="BI5038" t="e">
        <f>VLOOKUP(H5038,Sheet2!$A$1:$B$270,2,FALSE)</f>
        <v>#N/A</v>
      </c>
    </row>
    <row r="5039" spans="15:61">
      <c r="O5039" s="57"/>
      <c r="P5039" s="57"/>
      <c r="AP5039" s="57"/>
      <c r="BA5039" s="57"/>
      <c r="BF5039" s="6" t="e">
        <f t="shared" si="237"/>
        <v>#NUM!</v>
      </c>
      <c r="BG5039" t="e">
        <f t="shared" si="238"/>
        <v>#NUM!</v>
      </c>
      <c r="BH5039" t="e">
        <f t="shared" si="239"/>
        <v>#NUM!</v>
      </c>
      <c r="BI5039" t="e">
        <f>VLOOKUP(H5039,Sheet2!$A$1:$B$270,2,FALSE)</f>
        <v>#N/A</v>
      </c>
    </row>
    <row r="5040" spans="15:61">
      <c r="O5040" s="57"/>
      <c r="P5040" s="57"/>
      <c r="BA5040" s="57"/>
      <c r="BF5040" s="6" t="e">
        <f t="shared" si="237"/>
        <v>#NUM!</v>
      </c>
      <c r="BG5040" t="e">
        <f t="shared" si="238"/>
        <v>#NUM!</v>
      </c>
      <c r="BH5040" t="e">
        <f t="shared" si="239"/>
        <v>#NUM!</v>
      </c>
      <c r="BI5040" t="e">
        <f>VLOOKUP(H5040,Sheet2!$A$1:$B$270,2,FALSE)</f>
        <v>#N/A</v>
      </c>
    </row>
    <row r="5041" spans="15:61">
      <c r="O5041" s="57"/>
      <c r="P5041" s="57"/>
      <c r="AO5041" s="57"/>
      <c r="AP5041" s="57"/>
      <c r="BA5041" s="57"/>
      <c r="BF5041" s="6" t="e">
        <f t="shared" si="237"/>
        <v>#NUM!</v>
      </c>
      <c r="BG5041" t="e">
        <f t="shared" si="238"/>
        <v>#NUM!</v>
      </c>
      <c r="BH5041" t="e">
        <f t="shared" si="239"/>
        <v>#NUM!</v>
      </c>
      <c r="BI5041" t="e">
        <f>VLOOKUP(H5041,Sheet2!$A$1:$B$270,2,FALSE)</f>
        <v>#N/A</v>
      </c>
    </row>
    <row r="5042" spans="15:61">
      <c r="O5042" s="57"/>
      <c r="P5042" s="57"/>
      <c r="AO5042" s="57"/>
      <c r="BF5042" s="6" t="e">
        <f t="shared" si="237"/>
        <v>#NUM!</v>
      </c>
      <c r="BG5042" t="e">
        <f t="shared" si="238"/>
        <v>#NUM!</v>
      </c>
      <c r="BH5042" t="e">
        <f t="shared" si="239"/>
        <v>#NUM!</v>
      </c>
      <c r="BI5042" t="e">
        <f>VLOOKUP(H5042,Sheet2!$A$1:$B$270,2,FALSE)</f>
        <v>#N/A</v>
      </c>
    </row>
    <row r="5043" spans="15:61">
      <c r="O5043" s="57"/>
      <c r="P5043" s="57"/>
      <c r="AM5043" s="58"/>
      <c r="AO5043" s="57"/>
      <c r="BA5043" s="57"/>
      <c r="BB5043" s="58"/>
      <c r="BF5043" s="6" t="e">
        <f t="shared" si="237"/>
        <v>#NUM!</v>
      </c>
      <c r="BG5043" t="e">
        <f t="shared" si="238"/>
        <v>#NUM!</v>
      </c>
      <c r="BH5043" t="e">
        <f t="shared" si="239"/>
        <v>#NUM!</v>
      </c>
      <c r="BI5043" t="e">
        <f>VLOOKUP(H5043,Sheet2!$A$1:$B$270,2,FALSE)</f>
        <v>#N/A</v>
      </c>
    </row>
    <row r="5044" spans="15:61">
      <c r="O5044" s="57"/>
      <c r="P5044" s="57"/>
      <c r="AO5044" s="57"/>
      <c r="AP5044" s="57"/>
      <c r="BA5044" s="57"/>
      <c r="BF5044" s="6" t="e">
        <f t="shared" si="237"/>
        <v>#NUM!</v>
      </c>
      <c r="BG5044" t="e">
        <f t="shared" si="238"/>
        <v>#NUM!</v>
      </c>
      <c r="BH5044" t="e">
        <f t="shared" si="239"/>
        <v>#NUM!</v>
      </c>
      <c r="BI5044" t="e">
        <f>VLOOKUP(H5044,Sheet2!$A$1:$B$270,2,FALSE)</f>
        <v>#N/A</v>
      </c>
    </row>
    <row r="5045" spans="15:61">
      <c r="O5045" s="57"/>
      <c r="P5045" s="57"/>
      <c r="AO5045" s="57"/>
      <c r="AP5045" s="57"/>
      <c r="BA5045" s="57"/>
      <c r="BF5045" s="6" t="e">
        <f t="shared" si="237"/>
        <v>#NUM!</v>
      </c>
      <c r="BG5045" t="e">
        <f t="shared" si="238"/>
        <v>#NUM!</v>
      </c>
      <c r="BH5045" t="e">
        <f t="shared" si="239"/>
        <v>#NUM!</v>
      </c>
      <c r="BI5045" t="e">
        <f>VLOOKUP(H5045,Sheet2!$A$1:$B$270,2,FALSE)</f>
        <v>#N/A</v>
      </c>
    </row>
    <row r="5046" spans="15:61">
      <c r="O5046" s="57"/>
      <c r="P5046" s="57"/>
      <c r="BF5046" s="6" t="e">
        <f t="shared" si="237"/>
        <v>#NUM!</v>
      </c>
      <c r="BG5046" t="e">
        <f t="shared" si="238"/>
        <v>#NUM!</v>
      </c>
      <c r="BH5046" t="e">
        <f t="shared" si="239"/>
        <v>#NUM!</v>
      </c>
      <c r="BI5046" t="e">
        <f>VLOOKUP(H5046,Sheet2!$A$1:$B$270,2,FALSE)</f>
        <v>#N/A</v>
      </c>
    </row>
    <row r="5047" spans="15:61">
      <c r="O5047" s="57"/>
      <c r="P5047" s="57"/>
      <c r="AP5047" s="57"/>
      <c r="BA5047" s="57"/>
      <c r="BF5047" s="6" t="e">
        <f t="shared" si="237"/>
        <v>#NUM!</v>
      </c>
      <c r="BG5047" t="e">
        <f t="shared" si="238"/>
        <v>#NUM!</v>
      </c>
      <c r="BH5047" t="e">
        <f t="shared" si="239"/>
        <v>#NUM!</v>
      </c>
      <c r="BI5047" t="e">
        <f>VLOOKUP(H5047,Sheet2!$A$1:$B$270,2,FALSE)</f>
        <v>#N/A</v>
      </c>
    </row>
    <row r="5048" spans="15:61">
      <c r="O5048" s="57"/>
      <c r="P5048" s="57"/>
      <c r="AP5048" s="57"/>
      <c r="BA5048" s="57"/>
      <c r="BF5048" s="6" t="e">
        <f t="shared" si="237"/>
        <v>#NUM!</v>
      </c>
      <c r="BG5048" t="e">
        <f t="shared" si="238"/>
        <v>#NUM!</v>
      </c>
      <c r="BH5048" t="e">
        <f t="shared" si="239"/>
        <v>#NUM!</v>
      </c>
      <c r="BI5048" t="e">
        <f>VLOOKUP(H5048,Sheet2!$A$1:$B$270,2,FALSE)</f>
        <v>#N/A</v>
      </c>
    </row>
    <row r="5049" spans="15:61">
      <c r="O5049" s="57"/>
      <c r="P5049" s="57"/>
      <c r="AO5049" s="57"/>
      <c r="AP5049" s="57"/>
      <c r="BA5049" s="57"/>
      <c r="BF5049" s="6" t="e">
        <f t="shared" si="237"/>
        <v>#NUM!</v>
      </c>
      <c r="BG5049" t="e">
        <f t="shared" si="238"/>
        <v>#NUM!</v>
      </c>
      <c r="BH5049" t="e">
        <f t="shared" si="239"/>
        <v>#NUM!</v>
      </c>
      <c r="BI5049" t="e">
        <f>VLOOKUP(H5049,Sheet2!$A$1:$B$270,2,FALSE)</f>
        <v>#N/A</v>
      </c>
    </row>
    <row r="5050" spans="15:61">
      <c r="O5050" s="57"/>
      <c r="P5050" s="57"/>
      <c r="AM5050" s="58"/>
      <c r="AO5050" s="57"/>
      <c r="BA5050" s="57"/>
      <c r="BB5050" s="58"/>
      <c r="BF5050" s="6" t="e">
        <f t="shared" si="237"/>
        <v>#NUM!</v>
      </c>
      <c r="BG5050" t="e">
        <f t="shared" si="238"/>
        <v>#NUM!</v>
      </c>
      <c r="BH5050" t="e">
        <f t="shared" si="239"/>
        <v>#NUM!</v>
      </c>
      <c r="BI5050" t="e">
        <f>VLOOKUP(H5050,Sheet2!$A$1:$B$270,2,FALSE)</f>
        <v>#N/A</v>
      </c>
    </row>
    <row r="5051" spans="15:61">
      <c r="O5051" s="57"/>
      <c r="P5051" s="57"/>
      <c r="AO5051" s="57"/>
      <c r="AP5051" s="57"/>
      <c r="BA5051" s="57"/>
      <c r="BF5051" s="6" t="e">
        <f t="shared" si="237"/>
        <v>#NUM!</v>
      </c>
      <c r="BG5051" t="e">
        <f t="shared" si="238"/>
        <v>#NUM!</v>
      </c>
      <c r="BH5051" t="e">
        <f t="shared" si="239"/>
        <v>#NUM!</v>
      </c>
      <c r="BI5051" t="e">
        <f>VLOOKUP(H5051,Sheet2!$A$1:$B$270,2,FALSE)</f>
        <v>#N/A</v>
      </c>
    </row>
    <row r="5052" spans="15:61">
      <c r="O5052" s="57"/>
      <c r="P5052" s="57"/>
      <c r="AP5052" s="57"/>
      <c r="BA5052" s="57"/>
      <c r="BF5052" s="6" t="e">
        <f t="shared" si="237"/>
        <v>#NUM!</v>
      </c>
      <c r="BG5052" t="e">
        <f t="shared" si="238"/>
        <v>#NUM!</v>
      </c>
      <c r="BH5052" t="e">
        <f t="shared" si="239"/>
        <v>#NUM!</v>
      </c>
      <c r="BI5052" t="e">
        <f>VLOOKUP(H5052,Sheet2!$A$1:$B$270,2,FALSE)</f>
        <v>#N/A</v>
      </c>
    </row>
    <row r="5053" spans="15:61">
      <c r="O5053" s="57"/>
      <c r="P5053" s="57"/>
      <c r="AO5053" s="57"/>
      <c r="AP5053" s="57"/>
      <c r="BA5053" s="57"/>
      <c r="BF5053" s="6" t="e">
        <f t="shared" si="237"/>
        <v>#NUM!</v>
      </c>
      <c r="BG5053" t="e">
        <f t="shared" si="238"/>
        <v>#NUM!</v>
      </c>
      <c r="BH5053" t="e">
        <f t="shared" si="239"/>
        <v>#NUM!</v>
      </c>
      <c r="BI5053" t="e">
        <f>VLOOKUP(H5053,Sheet2!$A$1:$B$270,2,FALSE)</f>
        <v>#N/A</v>
      </c>
    </row>
    <row r="5054" spans="15:61">
      <c r="O5054" s="57"/>
      <c r="P5054" s="57"/>
      <c r="AO5054" s="57"/>
      <c r="AP5054" s="57"/>
      <c r="BA5054" s="57"/>
      <c r="BF5054" s="6" t="e">
        <f t="shared" si="237"/>
        <v>#NUM!</v>
      </c>
      <c r="BG5054" t="e">
        <f t="shared" si="238"/>
        <v>#NUM!</v>
      </c>
      <c r="BH5054" t="e">
        <f t="shared" si="239"/>
        <v>#NUM!</v>
      </c>
      <c r="BI5054" t="e">
        <f>VLOOKUP(H5054,Sheet2!$A$1:$B$270,2,FALSE)</f>
        <v>#N/A</v>
      </c>
    </row>
    <row r="5055" spans="15:61">
      <c r="O5055" s="57"/>
      <c r="P5055" s="57"/>
      <c r="AO5055" s="57"/>
      <c r="AP5055" s="57"/>
      <c r="BA5055" s="57"/>
      <c r="BF5055" s="6" t="e">
        <f t="shared" si="237"/>
        <v>#NUM!</v>
      </c>
      <c r="BG5055" t="e">
        <f t="shared" si="238"/>
        <v>#NUM!</v>
      </c>
      <c r="BH5055" t="e">
        <f t="shared" si="239"/>
        <v>#NUM!</v>
      </c>
      <c r="BI5055" t="e">
        <f>VLOOKUP(H5055,Sheet2!$A$1:$B$270,2,FALSE)</f>
        <v>#N/A</v>
      </c>
    </row>
    <row r="5056" spans="15:61">
      <c r="O5056" s="57"/>
      <c r="P5056" s="57"/>
      <c r="AP5056" s="57"/>
      <c r="BA5056" s="57"/>
      <c r="BF5056" s="6" t="e">
        <f t="shared" si="237"/>
        <v>#NUM!</v>
      </c>
      <c r="BG5056" t="e">
        <f t="shared" si="238"/>
        <v>#NUM!</v>
      </c>
      <c r="BH5056" t="e">
        <f t="shared" si="239"/>
        <v>#NUM!</v>
      </c>
      <c r="BI5056" t="e">
        <f>VLOOKUP(H5056,Sheet2!$A$1:$B$270,2,FALSE)</f>
        <v>#N/A</v>
      </c>
    </row>
    <row r="5057" spans="15:61">
      <c r="O5057" s="57"/>
      <c r="P5057" s="57"/>
      <c r="AP5057" s="57"/>
      <c r="BA5057" s="57"/>
      <c r="BF5057" s="6" t="e">
        <f t="shared" si="237"/>
        <v>#NUM!</v>
      </c>
      <c r="BG5057" t="e">
        <f t="shared" si="238"/>
        <v>#NUM!</v>
      </c>
      <c r="BH5057" t="e">
        <f t="shared" si="239"/>
        <v>#NUM!</v>
      </c>
      <c r="BI5057" t="e">
        <f>VLOOKUP(H5057,Sheet2!$A$1:$B$270,2,FALSE)</f>
        <v>#N/A</v>
      </c>
    </row>
    <row r="5058" spans="15:61">
      <c r="O5058" s="57"/>
      <c r="P5058" s="57"/>
      <c r="AO5058" s="57"/>
      <c r="AP5058" s="57"/>
      <c r="BA5058" s="57"/>
      <c r="BF5058" s="6" t="e">
        <f t="shared" si="237"/>
        <v>#NUM!</v>
      </c>
      <c r="BG5058" t="e">
        <f t="shared" si="238"/>
        <v>#NUM!</v>
      </c>
      <c r="BH5058" t="e">
        <f t="shared" si="239"/>
        <v>#NUM!</v>
      </c>
      <c r="BI5058" t="e">
        <f>VLOOKUP(H5058,Sheet2!$A$1:$B$270,2,FALSE)</f>
        <v>#N/A</v>
      </c>
    </row>
    <row r="5059" spans="15:61">
      <c r="O5059" s="57"/>
      <c r="P5059" s="57"/>
      <c r="AO5059" s="57"/>
      <c r="AP5059" s="57"/>
      <c r="BA5059" s="57"/>
      <c r="BF5059" s="6" t="e">
        <f t="shared" si="237"/>
        <v>#NUM!</v>
      </c>
      <c r="BG5059" t="e">
        <f t="shared" si="238"/>
        <v>#NUM!</v>
      </c>
      <c r="BH5059" t="e">
        <f t="shared" si="239"/>
        <v>#NUM!</v>
      </c>
      <c r="BI5059" t="e">
        <f>VLOOKUP(H5059,Sheet2!$A$1:$B$270,2,FALSE)</f>
        <v>#N/A</v>
      </c>
    </row>
    <row r="5060" spans="15:61">
      <c r="O5060" s="57"/>
      <c r="P5060" s="57"/>
      <c r="AP5060" s="57"/>
      <c r="BA5060" s="57"/>
      <c r="BF5060" s="6" t="e">
        <f t="shared" si="237"/>
        <v>#NUM!</v>
      </c>
      <c r="BG5060" t="e">
        <f t="shared" si="238"/>
        <v>#NUM!</v>
      </c>
      <c r="BH5060" t="e">
        <f t="shared" si="239"/>
        <v>#NUM!</v>
      </c>
      <c r="BI5060" t="e">
        <f>VLOOKUP(H5060,Sheet2!$A$1:$B$270,2,FALSE)</f>
        <v>#N/A</v>
      </c>
    </row>
    <row r="5061" spans="15:61">
      <c r="O5061" s="57"/>
      <c r="P5061" s="57"/>
      <c r="AP5061" s="57"/>
      <c r="BA5061" s="57"/>
      <c r="BF5061" s="6" t="e">
        <f t="shared" si="237"/>
        <v>#NUM!</v>
      </c>
      <c r="BG5061" t="e">
        <f t="shared" si="238"/>
        <v>#NUM!</v>
      </c>
      <c r="BH5061" t="e">
        <f t="shared" si="239"/>
        <v>#NUM!</v>
      </c>
      <c r="BI5061" t="e">
        <f>VLOOKUP(H5061,Sheet2!$A$1:$B$270,2,FALSE)</f>
        <v>#N/A</v>
      </c>
    </row>
    <row r="5062" spans="15:61">
      <c r="O5062" s="57"/>
      <c r="P5062" s="57"/>
      <c r="AP5062" s="57"/>
      <c r="BA5062" s="57"/>
      <c r="BF5062" s="6" t="e">
        <f t="shared" si="237"/>
        <v>#NUM!</v>
      </c>
      <c r="BG5062" t="e">
        <f t="shared" si="238"/>
        <v>#NUM!</v>
      </c>
      <c r="BH5062" t="e">
        <f t="shared" si="239"/>
        <v>#NUM!</v>
      </c>
      <c r="BI5062" t="e">
        <f>VLOOKUP(H5062,Sheet2!$A$1:$B$270,2,FALSE)</f>
        <v>#N/A</v>
      </c>
    </row>
    <row r="5063" spans="15:61">
      <c r="O5063" s="57"/>
      <c r="P5063" s="57"/>
      <c r="AP5063" s="57"/>
      <c r="BA5063" s="57"/>
      <c r="BF5063" s="6" t="e">
        <f t="shared" si="237"/>
        <v>#NUM!</v>
      </c>
      <c r="BG5063" t="e">
        <f t="shared" si="238"/>
        <v>#NUM!</v>
      </c>
      <c r="BH5063" t="e">
        <f t="shared" si="239"/>
        <v>#NUM!</v>
      </c>
      <c r="BI5063" t="e">
        <f>VLOOKUP(H5063,Sheet2!$A$1:$B$270,2,FALSE)</f>
        <v>#N/A</v>
      </c>
    </row>
    <row r="5064" spans="15:61">
      <c r="O5064" s="57"/>
      <c r="P5064" s="57"/>
      <c r="AO5064" s="57"/>
      <c r="AP5064" s="57"/>
      <c r="BA5064" s="57"/>
      <c r="BF5064" s="6" t="e">
        <f t="shared" si="237"/>
        <v>#NUM!</v>
      </c>
      <c r="BG5064" t="e">
        <f t="shared" si="238"/>
        <v>#NUM!</v>
      </c>
      <c r="BH5064" t="e">
        <f t="shared" si="239"/>
        <v>#NUM!</v>
      </c>
      <c r="BI5064" t="e">
        <f>VLOOKUP(H5064,Sheet2!$A$1:$B$270,2,FALSE)</f>
        <v>#N/A</v>
      </c>
    </row>
    <row r="5065" spans="15:61">
      <c r="O5065" s="57"/>
      <c r="P5065" s="57"/>
      <c r="AO5065" s="57"/>
      <c r="AP5065" s="57"/>
      <c r="BA5065" s="57"/>
      <c r="BF5065" s="6" t="e">
        <f t="shared" si="237"/>
        <v>#NUM!</v>
      </c>
      <c r="BG5065" t="e">
        <f t="shared" si="238"/>
        <v>#NUM!</v>
      </c>
      <c r="BH5065" t="e">
        <f t="shared" si="239"/>
        <v>#NUM!</v>
      </c>
      <c r="BI5065" t="e">
        <f>VLOOKUP(H5065,Sheet2!$A$1:$B$270,2,FALSE)</f>
        <v>#N/A</v>
      </c>
    </row>
    <row r="5066" spans="15:61">
      <c r="O5066" s="57"/>
      <c r="P5066" s="57"/>
      <c r="AM5066" s="58"/>
      <c r="AO5066" s="57"/>
      <c r="BA5066" s="57"/>
      <c r="BB5066" s="58"/>
      <c r="BF5066" s="6" t="e">
        <f t="shared" ref="BF5066:BF5129" si="240">DATE(BC5066,BD5066,BE5066)</f>
        <v>#NUM!</v>
      </c>
      <c r="BG5066" t="e">
        <f t="shared" ref="BG5066:BG5129" si="241">BF5066-BA5066</f>
        <v>#NUM!</v>
      </c>
      <c r="BH5066" t="e">
        <f t="shared" ref="BH5066:BH5129" si="242">IF(BG5066=1,"COMPLY",IF(BG5066&lt;1,"COMPLY","NOT COMPLY"))</f>
        <v>#NUM!</v>
      </c>
      <c r="BI5066" t="e">
        <f>VLOOKUP(H5066,Sheet2!$A$1:$B$270,2,FALSE)</f>
        <v>#N/A</v>
      </c>
    </row>
    <row r="5067" spans="15:61">
      <c r="O5067" s="57"/>
      <c r="P5067" s="57"/>
      <c r="AP5067" s="57"/>
      <c r="BA5067" s="57"/>
      <c r="BF5067" s="6" t="e">
        <f t="shared" si="240"/>
        <v>#NUM!</v>
      </c>
      <c r="BG5067" t="e">
        <f t="shared" si="241"/>
        <v>#NUM!</v>
      </c>
      <c r="BH5067" t="e">
        <f t="shared" si="242"/>
        <v>#NUM!</v>
      </c>
      <c r="BI5067" t="e">
        <f>VLOOKUP(H5067,Sheet2!$A$1:$B$270,2,FALSE)</f>
        <v>#N/A</v>
      </c>
    </row>
    <row r="5068" spans="15:61">
      <c r="O5068" s="57"/>
      <c r="P5068" s="57"/>
      <c r="AO5068" s="57"/>
      <c r="AP5068" s="57"/>
      <c r="BA5068" s="57"/>
      <c r="BF5068" s="6" t="e">
        <f t="shared" si="240"/>
        <v>#NUM!</v>
      </c>
      <c r="BG5068" t="e">
        <f t="shared" si="241"/>
        <v>#NUM!</v>
      </c>
      <c r="BH5068" t="e">
        <f t="shared" si="242"/>
        <v>#NUM!</v>
      </c>
      <c r="BI5068" t="e">
        <f>VLOOKUP(H5068,Sheet2!$A$1:$B$270,2,FALSE)</f>
        <v>#N/A</v>
      </c>
    </row>
    <row r="5069" spans="15:61">
      <c r="O5069" s="57"/>
      <c r="P5069" s="57"/>
      <c r="AM5069" s="58"/>
      <c r="BA5069" s="57"/>
      <c r="BB5069" s="58"/>
      <c r="BF5069" s="6" t="e">
        <f t="shared" si="240"/>
        <v>#NUM!</v>
      </c>
      <c r="BG5069" t="e">
        <f t="shared" si="241"/>
        <v>#NUM!</v>
      </c>
      <c r="BH5069" t="e">
        <f t="shared" si="242"/>
        <v>#NUM!</v>
      </c>
      <c r="BI5069" t="e">
        <f>VLOOKUP(H5069,Sheet2!$A$1:$B$270,2,FALSE)</f>
        <v>#N/A</v>
      </c>
    </row>
    <row r="5070" spans="15:61">
      <c r="O5070" s="57"/>
      <c r="P5070" s="57"/>
      <c r="AO5070" s="57"/>
      <c r="AP5070" s="57"/>
      <c r="BA5070" s="57"/>
      <c r="BF5070" s="6" t="e">
        <f t="shared" si="240"/>
        <v>#NUM!</v>
      </c>
      <c r="BG5070" t="e">
        <f t="shared" si="241"/>
        <v>#NUM!</v>
      </c>
      <c r="BH5070" t="e">
        <f t="shared" si="242"/>
        <v>#NUM!</v>
      </c>
      <c r="BI5070" t="e">
        <f>VLOOKUP(H5070,Sheet2!$A$1:$B$270,2,FALSE)</f>
        <v>#N/A</v>
      </c>
    </row>
    <row r="5071" spans="15:61">
      <c r="O5071" s="57"/>
      <c r="P5071" s="57"/>
      <c r="AP5071" s="57"/>
      <c r="BA5071" s="57"/>
      <c r="BF5071" s="6" t="e">
        <f t="shared" si="240"/>
        <v>#NUM!</v>
      </c>
      <c r="BG5071" t="e">
        <f t="shared" si="241"/>
        <v>#NUM!</v>
      </c>
      <c r="BH5071" t="e">
        <f t="shared" si="242"/>
        <v>#NUM!</v>
      </c>
      <c r="BI5071" t="e">
        <f>VLOOKUP(H5071,Sheet2!$A$1:$B$270,2,FALSE)</f>
        <v>#N/A</v>
      </c>
    </row>
    <row r="5072" spans="15:61">
      <c r="O5072" s="57"/>
      <c r="P5072" s="57"/>
      <c r="AP5072" s="57"/>
      <c r="BA5072" s="57"/>
      <c r="BF5072" s="6" t="e">
        <f t="shared" si="240"/>
        <v>#NUM!</v>
      </c>
      <c r="BG5072" t="e">
        <f t="shared" si="241"/>
        <v>#NUM!</v>
      </c>
      <c r="BH5072" t="e">
        <f t="shared" si="242"/>
        <v>#NUM!</v>
      </c>
      <c r="BI5072" t="e">
        <f>VLOOKUP(H5072,Sheet2!$A$1:$B$270,2,FALSE)</f>
        <v>#N/A</v>
      </c>
    </row>
    <row r="5073" spans="15:61">
      <c r="O5073" s="57"/>
      <c r="P5073" s="57"/>
      <c r="AO5073" s="57"/>
      <c r="BF5073" s="6" t="e">
        <f t="shared" si="240"/>
        <v>#NUM!</v>
      </c>
      <c r="BG5073" t="e">
        <f t="shared" si="241"/>
        <v>#NUM!</v>
      </c>
      <c r="BH5073" t="e">
        <f t="shared" si="242"/>
        <v>#NUM!</v>
      </c>
      <c r="BI5073" t="e">
        <f>VLOOKUP(H5073,Sheet2!$A$1:$B$270,2,FALSE)</f>
        <v>#N/A</v>
      </c>
    </row>
    <row r="5074" spans="15:61">
      <c r="O5074" s="57"/>
      <c r="P5074" s="57"/>
      <c r="AO5074" s="57"/>
      <c r="AP5074" s="57"/>
      <c r="BA5074" s="57"/>
      <c r="BF5074" s="6" t="e">
        <f t="shared" si="240"/>
        <v>#NUM!</v>
      </c>
      <c r="BG5074" t="e">
        <f t="shared" si="241"/>
        <v>#NUM!</v>
      </c>
      <c r="BH5074" t="e">
        <f t="shared" si="242"/>
        <v>#NUM!</v>
      </c>
      <c r="BI5074" t="e">
        <f>VLOOKUP(H5074,Sheet2!$A$1:$B$270,2,FALSE)</f>
        <v>#N/A</v>
      </c>
    </row>
    <row r="5075" spans="15:61">
      <c r="O5075" s="57"/>
      <c r="P5075" s="57"/>
      <c r="BF5075" s="6" t="e">
        <f t="shared" si="240"/>
        <v>#NUM!</v>
      </c>
      <c r="BG5075" t="e">
        <f t="shared" si="241"/>
        <v>#NUM!</v>
      </c>
      <c r="BH5075" t="e">
        <f t="shared" si="242"/>
        <v>#NUM!</v>
      </c>
      <c r="BI5075" t="e">
        <f>VLOOKUP(H5075,Sheet2!$A$1:$B$270,2,FALSE)</f>
        <v>#N/A</v>
      </c>
    </row>
    <row r="5076" spans="15:61">
      <c r="O5076" s="57"/>
      <c r="P5076" s="57"/>
      <c r="BA5076" s="57"/>
      <c r="BF5076" s="6" t="e">
        <f t="shared" si="240"/>
        <v>#NUM!</v>
      </c>
      <c r="BG5076" t="e">
        <f t="shared" si="241"/>
        <v>#NUM!</v>
      </c>
      <c r="BH5076" t="e">
        <f t="shared" si="242"/>
        <v>#NUM!</v>
      </c>
      <c r="BI5076" t="e">
        <f>VLOOKUP(H5076,Sheet2!$A$1:$B$270,2,FALSE)</f>
        <v>#N/A</v>
      </c>
    </row>
    <row r="5077" spans="15:61">
      <c r="O5077" s="57"/>
      <c r="P5077" s="57"/>
      <c r="AO5077" s="57"/>
      <c r="AP5077" s="57"/>
      <c r="BA5077" s="57"/>
      <c r="BF5077" s="6" t="e">
        <f t="shared" si="240"/>
        <v>#NUM!</v>
      </c>
      <c r="BG5077" t="e">
        <f t="shared" si="241"/>
        <v>#NUM!</v>
      </c>
      <c r="BH5077" t="e">
        <f t="shared" si="242"/>
        <v>#NUM!</v>
      </c>
      <c r="BI5077" t="e">
        <f>VLOOKUP(H5077,Sheet2!$A$1:$B$270,2,FALSE)</f>
        <v>#N/A</v>
      </c>
    </row>
    <row r="5078" spans="15:61">
      <c r="O5078" s="57"/>
      <c r="P5078" s="57"/>
      <c r="AP5078" s="57"/>
      <c r="BA5078" s="57"/>
      <c r="BF5078" s="6" t="e">
        <f t="shared" si="240"/>
        <v>#NUM!</v>
      </c>
      <c r="BG5078" t="e">
        <f t="shared" si="241"/>
        <v>#NUM!</v>
      </c>
      <c r="BH5078" t="e">
        <f t="shared" si="242"/>
        <v>#NUM!</v>
      </c>
      <c r="BI5078" t="e">
        <f>VLOOKUP(H5078,Sheet2!$A$1:$B$270,2,FALSE)</f>
        <v>#N/A</v>
      </c>
    </row>
    <row r="5079" spans="15:61">
      <c r="O5079" s="57"/>
      <c r="P5079" s="57"/>
      <c r="AO5079" s="57"/>
      <c r="AP5079" s="57"/>
      <c r="BA5079" s="57"/>
      <c r="BF5079" s="6" t="e">
        <f t="shared" si="240"/>
        <v>#NUM!</v>
      </c>
      <c r="BG5079" t="e">
        <f t="shared" si="241"/>
        <v>#NUM!</v>
      </c>
      <c r="BH5079" t="e">
        <f t="shared" si="242"/>
        <v>#NUM!</v>
      </c>
      <c r="BI5079" t="e">
        <f>VLOOKUP(H5079,Sheet2!$A$1:$B$270,2,FALSE)</f>
        <v>#N/A</v>
      </c>
    </row>
    <row r="5080" spans="15:61">
      <c r="O5080" s="57"/>
      <c r="P5080" s="57"/>
      <c r="AO5080" s="57"/>
      <c r="AP5080" s="57"/>
      <c r="BA5080" s="57"/>
      <c r="BF5080" s="6" t="e">
        <f t="shared" si="240"/>
        <v>#NUM!</v>
      </c>
      <c r="BG5080" t="e">
        <f t="shared" si="241"/>
        <v>#NUM!</v>
      </c>
      <c r="BH5080" t="e">
        <f t="shared" si="242"/>
        <v>#NUM!</v>
      </c>
      <c r="BI5080" t="e">
        <f>VLOOKUP(H5080,Sheet2!$A$1:$B$270,2,FALSE)</f>
        <v>#N/A</v>
      </c>
    </row>
    <row r="5081" spans="15:61">
      <c r="O5081" s="57"/>
      <c r="P5081" s="57"/>
      <c r="AP5081" s="57"/>
      <c r="BA5081" s="57"/>
      <c r="BF5081" s="6" t="e">
        <f t="shared" si="240"/>
        <v>#NUM!</v>
      </c>
      <c r="BG5081" t="e">
        <f t="shared" si="241"/>
        <v>#NUM!</v>
      </c>
      <c r="BH5081" t="e">
        <f t="shared" si="242"/>
        <v>#NUM!</v>
      </c>
      <c r="BI5081" t="e">
        <f>VLOOKUP(H5081,Sheet2!$A$1:$B$270,2,FALSE)</f>
        <v>#N/A</v>
      </c>
    </row>
    <row r="5082" spans="15:61">
      <c r="O5082" s="57"/>
      <c r="P5082" s="57"/>
      <c r="AP5082" s="57"/>
      <c r="BA5082" s="57"/>
      <c r="BF5082" s="6" t="e">
        <f t="shared" si="240"/>
        <v>#NUM!</v>
      </c>
      <c r="BG5082" t="e">
        <f t="shared" si="241"/>
        <v>#NUM!</v>
      </c>
      <c r="BH5082" t="e">
        <f t="shared" si="242"/>
        <v>#NUM!</v>
      </c>
      <c r="BI5082" t="e">
        <f>VLOOKUP(H5082,Sheet2!$A$1:$B$270,2,FALSE)</f>
        <v>#N/A</v>
      </c>
    </row>
    <row r="5083" spans="15:61">
      <c r="O5083" s="57"/>
      <c r="P5083" s="57"/>
      <c r="AP5083" s="57"/>
      <c r="BA5083" s="57"/>
      <c r="BF5083" s="6" t="e">
        <f t="shared" si="240"/>
        <v>#NUM!</v>
      </c>
      <c r="BG5083" t="e">
        <f t="shared" si="241"/>
        <v>#NUM!</v>
      </c>
      <c r="BH5083" t="e">
        <f t="shared" si="242"/>
        <v>#NUM!</v>
      </c>
      <c r="BI5083" t="e">
        <f>VLOOKUP(H5083,Sheet2!$A$1:$B$270,2,FALSE)</f>
        <v>#N/A</v>
      </c>
    </row>
    <row r="5084" spans="15:61">
      <c r="O5084" s="57"/>
      <c r="P5084" s="57"/>
      <c r="BF5084" s="6" t="e">
        <f t="shared" si="240"/>
        <v>#NUM!</v>
      </c>
      <c r="BG5084" t="e">
        <f t="shared" si="241"/>
        <v>#NUM!</v>
      </c>
      <c r="BH5084" t="e">
        <f t="shared" si="242"/>
        <v>#NUM!</v>
      </c>
      <c r="BI5084" t="e">
        <f>VLOOKUP(H5084,Sheet2!$A$1:$B$270,2,FALSE)</f>
        <v>#N/A</v>
      </c>
    </row>
    <row r="5085" spans="15:61">
      <c r="O5085" s="57"/>
      <c r="P5085" s="57"/>
      <c r="AP5085" s="57"/>
      <c r="BA5085" s="57"/>
      <c r="BF5085" s="6" t="e">
        <f t="shared" si="240"/>
        <v>#NUM!</v>
      </c>
      <c r="BG5085" t="e">
        <f t="shared" si="241"/>
        <v>#NUM!</v>
      </c>
      <c r="BH5085" t="e">
        <f t="shared" si="242"/>
        <v>#NUM!</v>
      </c>
      <c r="BI5085" t="e">
        <f>VLOOKUP(H5085,Sheet2!$A$1:$B$270,2,FALSE)</f>
        <v>#N/A</v>
      </c>
    </row>
    <row r="5086" spans="15:61">
      <c r="O5086" s="57"/>
      <c r="P5086" s="57"/>
      <c r="AO5086" s="57"/>
      <c r="AP5086" s="57"/>
      <c r="BA5086" s="57"/>
      <c r="BF5086" s="6" t="e">
        <f t="shared" si="240"/>
        <v>#NUM!</v>
      </c>
      <c r="BG5086" t="e">
        <f t="shared" si="241"/>
        <v>#NUM!</v>
      </c>
      <c r="BH5086" t="e">
        <f t="shared" si="242"/>
        <v>#NUM!</v>
      </c>
      <c r="BI5086" t="e">
        <f>VLOOKUP(H5086,Sheet2!$A$1:$B$270,2,FALSE)</f>
        <v>#N/A</v>
      </c>
    </row>
    <row r="5087" spans="15:61">
      <c r="O5087" s="57"/>
      <c r="P5087" s="57"/>
      <c r="AP5087" s="57"/>
      <c r="BA5087" s="57"/>
      <c r="BF5087" s="6" t="e">
        <f t="shared" si="240"/>
        <v>#NUM!</v>
      </c>
      <c r="BG5087" t="e">
        <f t="shared" si="241"/>
        <v>#NUM!</v>
      </c>
      <c r="BH5087" t="e">
        <f t="shared" si="242"/>
        <v>#NUM!</v>
      </c>
      <c r="BI5087" t="e">
        <f>VLOOKUP(H5087,Sheet2!$A$1:$B$270,2,FALSE)</f>
        <v>#N/A</v>
      </c>
    </row>
    <row r="5088" spans="15:61">
      <c r="O5088" s="57"/>
      <c r="P5088" s="57"/>
      <c r="AM5088" s="58"/>
      <c r="AO5088" s="57"/>
      <c r="BA5088" s="57"/>
      <c r="BB5088" s="58"/>
      <c r="BF5088" s="6" t="e">
        <f t="shared" si="240"/>
        <v>#NUM!</v>
      </c>
      <c r="BG5088" t="e">
        <f t="shared" si="241"/>
        <v>#NUM!</v>
      </c>
      <c r="BH5088" t="e">
        <f t="shared" si="242"/>
        <v>#NUM!</v>
      </c>
      <c r="BI5088" t="e">
        <f>VLOOKUP(H5088,Sheet2!$A$1:$B$270,2,FALSE)</f>
        <v>#N/A</v>
      </c>
    </row>
    <row r="5089" spans="15:61">
      <c r="O5089" s="57"/>
      <c r="P5089" s="57"/>
      <c r="AP5089" s="57"/>
      <c r="BA5089" s="57"/>
      <c r="BF5089" s="6" t="e">
        <f t="shared" si="240"/>
        <v>#NUM!</v>
      </c>
      <c r="BG5089" t="e">
        <f t="shared" si="241"/>
        <v>#NUM!</v>
      </c>
      <c r="BH5089" t="e">
        <f t="shared" si="242"/>
        <v>#NUM!</v>
      </c>
      <c r="BI5089" t="e">
        <f>VLOOKUP(H5089,Sheet2!$A$1:$B$270,2,FALSE)</f>
        <v>#N/A</v>
      </c>
    </row>
    <row r="5090" spans="15:61">
      <c r="O5090" s="57"/>
      <c r="P5090" s="57"/>
      <c r="AP5090" s="57"/>
      <c r="BA5090" s="57"/>
      <c r="BF5090" s="6" t="e">
        <f t="shared" si="240"/>
        <v>#NUM!</v>
      </c>
      <c r="BG5090" t="e">
        <f t="shared" si="241"/>
        <v>#NUM!</v>
      </c>
      <c r="BH5090" t="e">
        <f t="shared" si="242"/>
        <v>#NUM!</v>
      </c>
      <c r="BI5090" t="e">
        <f>VLOOKUP(H5090,Sheet2!$A$1:$B$270,2,FALSE)</f>
        <v>#N/A</v>
      </c>
    </row>
    <row r="5091" spans="15:61">
      <c r="O5091" s="57"/>
      <c r="P5091" s="57"/>
      <c r="AP5091" s="57"/>
      <c r="BA5091" s="57"/>
      <c r="BF5091" s="6" t="e">
        <f t="shared" si="240"/>
        <v>#NUM!</v>
      </c>
      <c r="BG5091" t="e">
        <f t="shared" si="241"/>
        <v>#NUM!</v>
      </c>
      <c r="BH5091" t="e">
        <f t="shared" si="242"/>
        <v>#NUM!</v>
      </c>
      <c r="BI5091" t="e">
        <f>VLOOKUP(H5091,Sheet2!$A$1:$B$270,2,FALSE)</f>
        <v>#N/A</v>
      </c>
    </row>
    <row r="5092" spans="15:61">
      <c r="O5092" s="57"/>
      <c r="P5092" s="57"/>
      <c r="AO5092" s="57"/>
      <c r="AP5092" s="57"/>
      <c r="BA5092" s="57"/>
      <c r="BF5092" s="6" t="e">
        <f t="shared" si="240"/>
        <v>#NUM!</v>
      </c>
      <c r="BG5092" t="e">
        <f t="shared" si="241"/>
        <v>#NUM!</v>
      </c>
      <c r="BH5092" t="e">
        <f t="shared" si="242"/>
        <v>#NUM!</v>
      </c>
      <c r="BI5092" t="e">
        <f>VLOOKUP(H5092,Sheet2!$A$1:$B$270,2,FALSE)</f>
        <v>#N/A</v>
      </c>
    </row>
    <row r="5093" spans="15:61">
      <c r="O5093" s="57"/>
      <c r="P5093" s="57"/>
      <c r="AP5093" s="57"/>
      <c r="BA5093" s="57"/>
      <c r="BF5093" s="6" t="e">
        <f t="shared" si="240"/>
        <v>#NUM!</v>
      </c>
      <c r="BG5093" t="e">
        <f t="shared" si="241"/>
        <v>#NUM!</v>
      </c>
      <c r="BH5093" t="e">
        <f t="shared" si="242"/>
        <v>#NUM!</v>
      </c>
      <c r="BI5093" t="e">
        <f>VLOOKUP(H5093,Sheet2!$A$1:$B$270,2,FALSE)</f>
        <v>#N/A</v>
      </c>
    </row>
    <row r="5094" spans="15:61">
      <c r="O5094" s="57"/>
      <c r="P5094" s="57"/>
      <c r="AP5094" s="57"/>
      <c r="BA5094" s="57"/>
      <c r="BF5094" s="6" t="e">
        <f t="shared" si="240"/>
        <v>#NUM!</v>
      </c>
      <c r="BG5094" t="e">
        <f t="shared" si="241"/>
        <v>#NUM!</v>
      </c>
      <c r="BH5094" t="e">
        <f t="shared" si="242"/>
        <v>#NUM!</v>
      </c>
      <c r="BI5094" t="e">
        <f>VLOOKUP(H5094,Sheet2!$A$1:$B$270,2,FALSE)</f>
        <v>#N/A</v>
      </c>
    </row>
    <row r="5095" spans="15:61">
      <c r="O5095" s="57"/>
      <c r="P5095" s="57"/>
      <c r="AP5095" s="57"/>
      <c r="BA5095" s="57"/>
      <c r="BF5095" s="6" t="e">
        <f t="shared" si="240"/>
        <v>#NUM!</v>
      </c>
      <c r="BG5095" t="e">
        <f t="shared" si="241"/>
        <v>#NUM!</v>
      </c>
      <c r="BH5095" t="e">
        <f t="shared" si="242"/>
        <v>#NUM!</v>
      </c>
      <c r="BI5095" t="e">
        <f>VLOOKUP(H5095,Sheet2!$A$1:$B$270,2,FALSE)</f>
        <v>#N/A</v>
      </c>
    </row>
    <row r="5096" spans="15:61">
      <c r="O5096" s="57"/>
      <c r="P5096" s="57"/>
      <c r="AP5096" s="57"/>
      <c r="BA5096" s="57"/>
      <c r="BF5096" s="6" t="e">
        <f t="shared" si="240"/>
        <v>#NUM!</v>
      </c>
      <c r="BG5096" t="e">
        <f t="shared" si="241"/>
        <v>#NUM!</v>
      </c>
      <c r="BH5096" t="e">
        <f t="shared" si="242"/>
        <v>#NUM!</v>
      </c>
      <c r="BI5096" t="e">
        <f>VLOOKUP(H5096,Sheet2!$A$1:$B$270,2,FALSE)</f>
        <v>#N/A</v>
      </c>
    </row>
    <row r="5097" spans="15:61">
      <c r="O5097" s="57"/>
      <c r="P5097" s="57"/>
      <c r="AP5097" s="57"/>
      <c r="BA5097" s="57"/>
      <c r="BF5097" s="6" t="e">
        <f t="shared" si="240"/>
        <v>#NUM!</v>
      </c>
      <c r="BG5097" t="e">
        <f t="shared" si="241"/>
        <v>#NUM!</v>
      </c>
      <c r="BH5097" t="e">
        <f t="shared" si="242"/>
        <v>#NUM!</v>
      </c>
      <c r="BI5097" t="e">
        <f>VLOOKUP(H5097,Sheet2!$A$1:$B$270,2,FALSE)</f>
        <v>#N/A</v>
      </c>
    </row>
    <row r="5098" spans="15:61">
      <c r="O5098" s="57"/>
      <c r="P5098" s="57"/>
      <c r="AP5098" s="57"/>
      <c r="BA5098" s="57"/>
      <c r="BF5098" s="6" t="e">
        <f t="shared" si="240"/>
        <v>#NUM!</v>
      </c>
      <c r="BG5098" t="e">
        <f t="shared" si="241"/>
        <v>#NUM!</v>
      </c>
      <c r="BH5098" t="e">
        <f t="shared" si="242"/>
        <v>#NUM!</v>
      </c>
      <c r="BI5098" t="e">
        <f>VLOOKUP(H5098,Sheet2!$A$1:$B$270,2,FALSE)</f>
        <v>#N/A</v>
      </c>
    </row>
    <row r="5099" spans="15:61">
      <c r="O5099" s="57"/>
      <c r="P5099" s="57"/>
      <c r="AO5099" s="57"/>
      <c r="AP5099" s="57"/>
      <c r="BA5099" s="57"/>
      <c r="BF5099" s="6" t="e">
        <f t="shared" si="240"/>
        <v>#NUM!</v>
      </c>
      <c r="BG5099" t="e">
        <f t="shared" si="241"/>
        <v>#NUM!</v>
      </c>
      <c r="BH5099" t="e">
        <f t="shared" si="242"/>
        <v>#NUM!</v>
      </c>
      <c r="BI5099" t="e">
        <f>VLOOKUP(H5099,Sheet2!$A$1:$B$270,2,FALSE)</f>
        <v>#N/A</v>
      </c>
    </row>
    <row r="5100" spans="15:61">
      <c r="O5100" s="57"/>
      <c r="P5100" s="57"/>
      <c r="AO5100" s="57"/>
      <c r="AP5100" s="57"/>
      <c r="BA5100" s="57"/>
      <c r="BF5100" s="6" t="e">
        <f t="shared" si="240"/>
        <v>#NUM!</v>
      </c>
      <c r="BG5100" t="e">
        <f t="shared" si="241"/>
        <v>#NUM!</v>
      </c>
      <c r="BH5100" t="e">
        <f t="shared" si="242"/>
        <v>#NUM!</v>
      </c>
      <c r="BI5100" t="e">
        <f>VLOOKUP(H5100,Sheet2!$A$1:$B$270,2,FALSE)</f>
        <v>#N/A</v>
      </c>
    </row>
    <row r="5101" spans="15:61">
      <c r="O5101" s="57"/>
      <c r="P5101" s="57"/>
      <c r="AO5101" s="57"/>
      <c r="AP5101" s="57"/>
      <c r="BA5101" s="57"/>
      <c r="BF5101" s="6" t="e">
        <f t="shared" si="240"/>
        <v>#NUM!</v>
      </c>
      <c r="BG5101" t="e">
        <f t="shared" si="241"/>
        <v>#NUM!</v>
      </c>
      <c r="BH5101" t="e">
        <f t="shared" si="242"/>
        <v>#NUM!</v>
      </c>
      <c r="BI5101" t="e">
        <f>VLOOKUP(H5101,Sheet2!$A$1:$B$270,2,FALSE)</f>
        <v>#N/A</v>
      </c>
    </row>
    <row r="5102" spans="15:61">
      <c r="O5102" s="57"/>
      <c r="P5102" s="57"/>
      <c r="AO5102" s="57"/>
      <c r="AP5102" s="57"/>
      <c r="BA5102" s="57"/>
      <c r="BF5102" s="6" t="e">
        <f t="shared" si="240"/>
        <v>#NUM!</v>
      </c>
      <c r="BG5102" t="e">
        <f t="shared" si="241"/>
        <v>#NUM!</v>
      </c>
      <c r="BH5102" t="e">
        <f t="shared" si="242"/>
        <v>#NUM!</v>
      </c>
      <c r="BI5102" t="e">
        <f>VLOOKUP(H5102,Sheet2!$A$1:$B$270,2,FALSE)</f>
        <v>#N/A</v>
      </c>
    </row>
    <row r="5103" spans="15:61">
      <c r="O5103" s="57"/>
      <c r="P5103" s="57"/>
      <c r="AP5103" s="57"/>
      <c r="BA5103" s="57"/>
      <c r="BF5103" s="6" t="e">
        <f t="shared" si="240"/>
        <v>#NUM!</v>
      </c>
      <c r="BG5103" t="e">
        <f t="shared" si="241"/>
        <v>#NUM!</v>
      </c>
      <c r="BH5103" t="e">
        <f t="shared" si="242"/>
        <v>#NUM!</v>
      </c>
      <c r="BI5103" t="e">
        <f>VLOOKUP(H5103,Sheet2!$A$1:$B$270,2,FALSE)</f>
        <v>#N/A</v>
      </c>
    </row>
    <row r="5104" spans="15:61">
      <c r="O5104" s="57"/>
      <c r="P5104" s="57"/>
      <c r="AO5104" s="57"/>
      <c r="AP5104" s="57"/>
      <c r="BA5104" s="57"/>
      <c r="BF5104" s="6" t="e">
        <f t="shared" si="240"/>
        <v>#NUM!</v>
      </c>
      <c r="BG5104" t="e">
        <f t="shared" si="241"/>
        <v>#NUM!</v>
      </c>
      <c r="BH5104" t="e">
        <f t="shared" si="242"/>
        <v>#NUM!</v>
      </c>
      <c r="BI5104" t="e">
        <f>VLOOKUP(H5104,Sheet2!$A$1:$B$270,2,FALSE)</f>
        <v>#N/A</v>
      </c>
    </row>
    <row r="5105" spans="15:61">
      <c r="O5105" s="57"/>
      <c r="P5105" s="57"/>
      <c r="AO5105" s="57"/>
      <c r="AP5105" s="57"/>
      <c r="BA5105" s="57"/>
      <c r="BF5105" s="6" t="e">
        <f t="shared" si="240"/>
        <v>#NUM!</v>
      </c>
      <c r="BG5105" t="e">
        <f t="shared" si="241"/>
        <v>#NUM!</v>
      </c>
      <c r="BH5105" t="e">
        <f t="shared" si="242"/>
        <v>#NUM!</v>
      </c>
      <c r="BI5105" t="e">
        <f>VLOOKUP(H5105,Sheet2!$A$1:$B$270,2,FALSE)</f>
        <v>#N/A</v>
      </c>
    </row>
    <row r="5106" spans="15:61">
      <c r="O5106" s="57"/>
      <c r="P5106" s="57"/>
      <c r="AO5106" s="57"/>
      <c r="AP5106" s="57"/>
      <c r="BA5106" s="57"/>
      <c r="BF5106" s="6" t="e">
        <f t="shared" si="240"/>
        <v>#NUM!</v>
      </c>
      <c r="BG5106" t="e">
        <f t="shared" si="241"/>
        <v>#NUM!</v>
      </c>
      <c r="BH5106" t="e">
        <f t="shared" si="242"/>
        <v>#NUM!</v>
      </c>
      <c r="BI5106" t="e">
        <f>VLOOKUP(H5106,Sheet2!$A$1:$B$270,2,FALSE)</f>
        <v>#N/A</v>
      </c>
    </row>
    <row r="5107" spans="15:61">
      <c r="O5107" s="57"/>
      <c r="P5107" s="57"/>
      <c r="AP5107" s="57"/>
      <c r="BA5107" s="57"/>
      <c r="BF5107" s="6" t="e">
        <f t="shared" si="240"/>
        <v>#NUM!</v>
      </c>
      <c r="BG5107" t="e">
        <f t="shared" si="241"/>
        <v>#NUM!</v>
      </c>
      <c r="BH5107" t="e">
        <f t="shared" si="242"/>
        <v>#NUM!</v>
      </c>
      <c r="BI5107" t="e">
        <f>VLOOKUP(H5107,Sheet2!$A$1:$B$270,2,FALSE)</f>
        <v>#N/A</v>
      </c>
    </row>
    <row r="5108" spans="15:61">
      <c r="O5108" s="57"/>
      <c r="P5108" s="57"/>
      <c r="AO5108" s="57"/>
      <c r="AP5108" s="57"/>
      <c r="BA5108" s="57"/>
      <c r="BF5108" s="6" t="e">
        <f t="shared" si="240"/>
        <v>#NUM!</v>
      </c>
      <c r="BG5108" t="e">
        <f t="shared" si="241"/>
        <v>#NUM!</v>
      </c>
      <c r="BH5108" t="e">
        <f t="shared" si="242"/>
        <v>#NUM!</v>
      </c>
      <c r="BI5108" t="e">
        <f>VLOOKUP(H5108,Sheet2!$A$1:$B$270,2,FALSE)</f>
        <v>#N/A</v>
      </c>
    </row>
    <row r="5109" spans="15:61">
      <c r="O5109" s="57"/>
      <c r="P5109" s="57"/>
      <c r="AO5109" s="57"/>
      <c r="AP5109" s="57"/>
      <c r="BA5109" s="57"/>
      <c r="BF5109" s="6" t="e">
        <f t="shared" si="240"/>
        <v>#NUM!</v>
      </c>
      <c r="BG5109" t="e">
        <f t="shared" si="241"/>
        <v>#NUM!</v>
      </c>
      <c r="BH5109" t="e">
        <f t="shared" si="242"/>
        <v>#NUM!</v>
      </c>
      <c r="BI5109" t="e">
        <f>VLOOKUP(H5109,Sheet2!$A$1:$B$270,2,FALSE)</f>
        <v>#N/A</v>
      </c>
    </row>
    <row r="5110" spans="15:61">
      <c r="O5110" s="57"/>
      <c r="P5110" s="57"/>
      <c r="AO5110" s="57"/>
      <c r="BF5110" s="6" t="e">
        <f t="shared" si="240"/>
        <v>#NUM!</v>
      </c>
      <c r="BG5110" t="e">
        <f t="shared" si="241"/>
        <v>#NUM!</v>
      </c>
      <c r="BH5110" t="e">
        <f t="shared" si="242"/>
        <v>#NUM!</v>
      </c>
      <c r="BI5110" t="e">
        <f>VLOOKUP(H5110,Sheet2!$A$1:$B$270,2,FALSE)</f>
        <v>#N/A</v>
      </c>
    </row>
    <row r="5111" spans="15:61">
      <c r="O5111" s="57"/>
      <c r="P5111" s="57"/>
      <c r="AP5111" s="57"/>
      <c r="BA5111" s="57"/>
      <c r="BF5111" s="6" t="e">
        <f t="shared" si="240"/>
        <v>#NUM!</v>
      </c>
      <c r="BG5111" t="e">
        <f t="shared" si="241"/>
        <v>#NUM!</v>
      </c>
      <c r="BH5111" t="e">
        <f t="shared" si="242"/>
        <v>#NUM!</v>
      </c>
      <c r="BI5111" t="e">
        <f>VLOOKUP(H5111,Sheet2!$A$1:$B$270,2,FALSE)</f>
        <v>#N/A</v>
      </c>
    </row>
    <row r="5112" spans="15:61">
      <c r="O5112" s="57"/>
      <c r="P5112" s="57"/>
      <c r="AO5112" s="57"/>
      <c r="AP5112" s="57"/>
      <c r="BA5112" s="57"/>
      <c r="BF5112" s="6" t="e">
        <f t="shared" si="240"/>
        <v>#NUM!</v>
      </c>
      <c r="BG5112" t="e">
        <f t="shared" si="241"/>
        <v>#NUM!</v>
      </c>
      <c r="BH5112" t="e">
        <f t="shared" si="242"/>
        <v>#NUM!</v>
      </c>
      <c r="BI5112" t="e">
        <f>VLOOKUP(H5112,Sheet2!$A$1:$B$270,2,FALSE)</f>
        <v>#N/A</v>
      </c>
    </row>
    <row r="5113" spans="15:61">
      <c r="O5113" s="57"/>
      <c r="P5113" s="57"/>
      <c r="AM5113" s="58"/>
      <c r="AO5113" s="57"/>
      <c r="BA5113" s="57"/>
      <c r="BB5113" s="58"/>
      <c r="BF5113" s="6" t="e">
        <f t="shared" si="240"/>
        <v>#NUM!</v>
      </c>
      <c r="BG5113" t="e">
        <f t="shared" si="241"/>
        <v>#NUM!</v>
      </c>
      <c r="BH5113" t="e">
        <f t="shared" si="242"/>
        <v>#NUM!</v>
      </c>
      <c r="BI5113" t="e">
        <f>VLOOKUP(H5113,Sheet2!$A$1:$B$270,2,FALSE)</f>
        <v>#N/A</v>
      </c>
    </row>
    <row r="5114" spans="15:61">
      <c r="O5114" s="57"/>
      <c r="P5114" s="57"/>
      <c r="AP5114" s="57"/>
      <c r="BA5114" s="57"/>
      <c r="BF5114" s="6" t="e">
        <f t="shared" si="240"/>
        <v>#NUM!</v>
      </c>
      <c r="BG5114" t="e">
        <f t="shared" si="241"/>
        <v>#NUM!</v>
      </c>
      <c r="BH5114" t="e">
        <f t="shared" si="242"/>
        <v>#NUM!</v>
      </c>
      <c r="BI5114" t="e">
        <f>VLOOKUP(H5114,Sheet2!$A$1:$B$270,2,FALSE)</f>
        <v>#N/A</v>
      </c>
    </row>
    <row r="5115" spans="15:61">
      <c r="O5115" s="57"/>
      <c r="P5115" s="57"/>
      <c r="AP5115" s="57"/>
      <c r="BA5115" s="57"/>
      <c r="BF5115" s="6" t="e">
        <f t="shared" si="240"/>
        <v>#NUM!</v>
      </c>
      <c r="BG5115" t="e">
        <f t="shared" si="241"/>
        <v>#NUM!</v>
      </c>
      <c r="BH5115" t="e">
        <f t="shared" si="242"/>
        <v>#NUM!</v>
      </c>
      <c r="BI5115" t="e">
        <f>VLOOKUP(H5115,Sheet2!$A$1:$B$270,2,FALSE)</f>
        <v>#N/A</v>
      </c>
    </row>
    <row r="5116" spans="15:61">
      <c r="O5116" s="57"/>
      <c r="P5116" s="57"/>
      <c r="BA5116" s="57"/>
      <c r="BF5116" s="6" t="e">
        <f t="shared" si="240"/>
        <v>#NUM!</v>
      </c>
      <c r="BG5116" t="e">
        <f t="shared" si="241"/>
        <v>#NUM!</v>
      </c>
      <c r="BH5116" t="e">
        <f t="shared" si="242"/>
        <v>#NUM!</v>
      </c>
      <c r="BI5116" t="e">
        <f>VLOOKUP(H5116,Sheet2!$A$1:$B$270,2,FALSE)</f>
        <v>#N/A</v>
      </c>
    </row>
    <row r="5117" spans="15:61">
      <c r="O5117" s="57"/>
      <c r="P5117" s="57"/>
      <c r="AP5117" s="57"/>
      <c r="BA5117" s="57"/>
      <c r="BF5117" s="6" t="e">
        <f t="shared" si="240"/>
        <v>#NUM!</v>
      </c>
      <c r="BG5117" t="e">
        <f t="shared" si="241"/>
        <v>#NUM!</v>
      </c>
      <c r="BH5117" t="e">
        <f t="shared" si="242"/>
        <v>#NUM!</v>
      </c>
      <c r="BI5117" t="e">
        <f>VLOOKUP(H5117,Sheet2!$A$1:$B$270,2,FALSE)</f>
        <v>#N/A</v>
      </c>
    </row>
    <row r="5118" spans="15:61">
      <c r="O5118" s="57"/>
      <c r="P5118" s="57"/>
      <c r="AP5118" s="57"/>
      <c r="BA5118" s="57"/>
      <c r="BF5118" s="6" t="e">
        <f t="shared" si="240"/>
        <v>#NUM!</v>
      </c>
      <c r="BG5118" t="e">
        <f t="shared" si="241"/>
        <v>#NUM!</v>
      </c>
      <c r="BH5118" t="e">
        <f t="shared" si="242"/>
        <v>#NUM!</v>
      </c>
      <c r="BI5118" t="e">
        <f>VLOOKUP(H5118,Sheet2!$A$1:$B$270,2,FALSE)</f>
        <v>#N/A</v>
      </c>
    </row>
    <row r="5119" spans="15:61">
      <c r="O5119" s="57"/>
      <c r="P5119" s="57"/>
      <c r="AM5119" s="58"/>
      <c r="BA5119" s="57"/>
      <c r="BB5119" s="58"/>
      <c r="BF5119" s="6" t="e">
        <f t="shared" si="240"/>
        <v>#NUM!</v>
      </c>
      <c r="BG5119" t="e">
        <f t="shared" si="241"/>
        <v>#NUM!</v>
      </c>
      <c r="BH5119" t="e">
        <f t="shared" si="242"/>
        <v>#NUM!</v>
      </c>
      <c r="BI5119" t="e">
        <f>VLOOKUP(H5119,Sheet2!$A$1:$B$270,2,FALSE)</f>
        <v>#N/A</v>
      </c>
    </row>
    <row r="5120" spans="15:61">
      <c r="O5120" s="57"/>
      <c r="P5120" s="57"/>
      <c r="BA5120" s="57"/>
      <c r="BF5120" s="6" t="e">
        <f t="shared" si="240"/>
        <v>#NUM!</v>
      </c>
      <c r="BG5120" t="e">
        <f t="shared" si="241"/>
        <v>#NUM!</v>
      </c>
      <c r="BH5120" t="e">
        <f t="shared" si="242"/>
        <v>#NUM!</v>
      </c>
      <c r="BI5120" t="e">
        <f>VLOOKUP(H5120,Sheet2!$A$1:$B$270,2,FALSE)</f>
        <v>#N/A</v>
      </c>
    </row>
    <row r="5121" spans="15:61">
      <c r="O5121" s="57"/>
      <c r="P5121" s="57"/>
      <c r="AO5121" s="57"/>
      <c r="BF5121" s="6" t="e">
        <f t="shared" si="240"/>
        <v>#NUM!</v>
      </c>
      <c r="BG5121" t="e">
        <f t="shared" si="241"/>
        <v>#NUM!</v>
      </c>
      <c r="BH5121" t="e">
        <f t="shared" si="242"/>
        <v>#NUM!</v>
      </c>
      <c r="BI5121" t="e">
        <f>VLOOKUP(H5121,Sheet2!$A$1:$B$270,2,FALSE)</f>
        <v>#N/A</v>
      </c>
    </row>
    <row r="5122" spans="15:61">
      <c r="O5122" s="57"/>
      <c r="P5122" s="57"/>
      <c r="AP5122" s="57"/>
      <c r="BA5122" s="57"/>
      <c r="BF5122" s="6" t="e">
        <f t="shared" si="240"/>
        <v>#NUM!</v>
      </c>
      <c r="BG5122" t="e">
        <f t="shared" si="241"/>
        <v>#NUM!</v>
      </c>
      <c r="BH5122" t="e">
        <f t="shared" si="242"/>
        <v>#NUM!</v>
      </c>
      <c r="BI5122" t="e">
        <f>VLOOKUP(H5122,Sheet2!$A$1:$B$270,2,FALSE)</f>
        <v>#N/A</v>
      </c>
    </row>
    <row r="5123" spans="15:61">
      <c r="O5123" s="57"/>
      <c r="P5123" s="57"/>
      <c r="AO5123" s="57"/>
      <c r="AP5123" s="57"/>
      <c r="BA5123" s="57"/>
      <c r="BF5123" s="6" t="e">
        <f t="shared" si="240"/>
        <v>#NUM!</v>
      </c>
      <c r="BG5123" t="e">
        <f t="shared" si="241"/>
        <v>#NUM!</v>
      </c>
      <c r="BH5123" t="e">
        <f t="shared" si="242"/>
        <v>#NUM!</v>
      </c>
      <c r="BI5123" t="e">
        <f>VLOOKUP(H5123,Sheet2!$A$1:$B$270,2,FALSE)</f>
        <v>#N/A</v>
      </c>
    </row>
    <row r="5124" spans="15:61">
      <c r="O5124" s="57"/>
      <c r="P5124" s="57"/>
      <c r="AO5124" s="57"/>
      <c r="AP5124" s="57"/>
      <c r="BA5124" s="57"/>
      <c r="BF5124" s="6" t="e">
        <f t="shared" si="240"/>
        <v>#NUM!</v>
      </c>
      <c r="BG5124" t="e">
        <f t="shared" si="241"/>
        <v>#NUM!</v>
      </c>
      <c r="BH5124" t="e">
        <f t="shared" si="242"/>
        <v>#NUM!</v>
      </c>
      <c r="BI5124" t="e">
        <f>VLOOKUP(H5124,Sheet2!$A$1:$B$270,2,FALSE)</f>
        <v>#N/A</v>
      </c>
    </row>
    <row r="5125" spans="15:61">
      <c r="O5125" s="57"/>
      <c r="P5125" s="57"/>
      <c r="AO5125" s="57"/>
      <c r="AP5125" s="57"/>
      <c r="BA5125" s="57"/>
      <c r="BF5125" s="6" t="e">
        <f t="shared" si="240"/>
        <v>#NUM!</v>
      </c>
      <c r="BG5125" t="e">
        <f t="shared" si="241"/>
        <v>#NUM!</v>
      </c>
      <c r="BH5125" t="e">
        <f t="shared" si="242"/>
        <v>#NUM!</v>
      </c>
      <c r="BI5125" t="e">
        <f>VLOOKUP(H5125,Sheet2!$A$1:$B$270,2,FALSE)</f>
        <v>#N/A</v>
      </c>
    </row>
    <row r="5126" spans="15:61">
      <c r="O5126" s="57"/>
      <c r="P5126" s="57"/>
      <c r="BF5126" s="6" t="e">
        <f t="shared" si="240"/>
        <v>#NUM!</v>
      </c>
      <c r="BG5126" t="e">
        <f t="shared" si="241"/>
        <v>#NUM!</v>
      </c>
      <c r="BH5126" t="e">
        <f t="shared" si="242"/>
        <v>#NUM!</v>
      </c>
      <c r="BI5126" t="e">
        <f>VLOOKUP(H5126,Sheet2!$A$1:$B$270,2,FALSE)</f>
        <v>#N/A</v>
      </c>
    </row>
    <row r="5127" spans="15:61">
      <c r="O5127" s="57"/>
      <c r="P5127" s="57"/>
      <c r="AM5127" s="58"/>
      <c r="AO5127" s="57"/>
      <c r="BA5127" s="57"/>
      <c r="BB5127" s="58"/>
      <c r="BF5127" s="6" t="e">
        <f t="shared" si="240"/>
        <v>#NUM!</v>
      </c>
      <c r="BG5127" t="e">
        <f t="shared" si="241"/>
        <v>#NUM!</v>
      </c>
      <c r="BH5127" t="e">
        <f t="shared" si="242"/>
        <v>#NUM!</v>
      </c>
      <c r="BI5127" t="e">
        <f>VLOOKUP(H5127,Sheet2!$A$1:$B$270,2,FALSE)</f>
        <v>#N/A</v>
      </c>
    </row>
    <row r="5128" spans="15:61">
      <c r="O5128" s="57"/>
      <c r="P5128" s="57"/>
      <c r="AO5128" s="57"/>
      <c r="AP5128" s="57"/>
      <c r="BA5128" s="57"/>
      <c r="BF5128" s="6" t="e">
        <f t="shared" si="240"/>
        <v>#NUM!</v>
      </c>
      <c r="BG5128" t="e">
        <f t="shared" si="241"/>
        <v>#NUM!</v>
      </c>
      <c r="BH5128" t="e">
        <f t="shared" si="242"/>
        <v>#NUM!</v>
      </c>
      <c r="BI5128" t="e">
        <f>VLOOKUP(H5128,Sheet2!$A$1:$B$270,2,FALSE)</f>
        <v>#N/A</v>
      </c>
    </row>
    <row r="5129" spans="15:61">
      <c r="O5129" s="57"/>
      <c r="P5129" s="57"/>
      <c r="AP5129" s="57"/>
      <c r="BA5129" s="57"/>
      <c r="BF5129" s="6" t="e">
        <f t="shared" si="240"/>
        <v>#NUM!</v>
      </c>
      <c r="BG5129" t="e">
        <f t="shared" si="241"/>
        <v>#NUM!</v>
      </c>
      <c r="BH5129" t="e">
        <f t="shared" si="242"/>
        <v>#NUM!</v>
      </c>
      <c r="BI5129" t="e">
        <f>VLOOKUP(H5129,Sheet2!$A$1:$B$270,2,FALSE)</f>
        <v>#N/A</v>
      </c>
    </row>
    <row r="5130" spans="15:61">
      <c r="O5130" s="57"/>
      <c r="P5130" s="57"/>
      <c r="AP5130" s="57"/>
      <c r="BA5130" s="57"/>
      <c r="BF5130" s="6" t="e">
        <f t="shared" ref="BF5130:BF5193" si="243">DATE(BC5130,BD5130,BE5130)</f>
        <v>#NUM!</v>
      </c>
      <c r="BG5130" t="e">
        <f t="shared" ref="BG5130:BG5193" si="244">BF5130-BA5130</f>
        <v>#NUM!</v>
      </c>
      <c r="BH5130" t="e">
        <f t="shared" ref="BH5130:BH5193" si="245">IF(BG5130=1,"COMPLY",IF(BG5130&lt;1,"COMPLY","NOT COMPLY"))</f>
        <v>#NUM!</v>
      </c>
      <c r="BI5130" t="e">
        <f>VLOOKUP(H5130,Sheet2!$A$1:$B$270,2,FALSE)</f>
        <v>#N/A</v>
      </c>
    </row>
    <row r="5131" spans="15:61">
      <c r="O5131" s="57"/>
      <c r="P5131" s="57"/>
      <c r="AO5131" s="57"/>
      <c r="AP5131" s="57"/>
      <c r="BA5131" s="57"/>
      <c r="BF5131" s="6" t="e">
        <f t="shared" si="243"/>
        <v>#NUM!</v>
      </c>
      <c r="BG5131" t="e">
        <f t="shared" si="244"/>
        <v>#NUM!</v>
      </c>
      <c r="BH5131" t="e">
        <f t="shared" si="245"/>
        <v>#NUM!</v>
      </c>
      <c r="BI5131" t="e">
        <f>VLOOKUP(H5131,Sheet2!$A$1:$B$270,2,FALSE)</f>
        <v>#N/A</v>
      </c>
    </row>
    <row r="5132" spans="15:61">
      <c r="O5132" s="57"/>
      <c r="P5132" s="57"/>
      <c r="AP5132" s="57"/>
      <c r="BA5132" s="57"/>
      <c r="BF5132" s="6" t="e">
        <f t="shared" si="243"/>
        <v>#NUM!</v>
      </c>
      <c r="BG5132" t="e">
        <f t="shared" si="244"/>
        <v>#NUM!</v>
      </c>
      <c r="BH5132" t="e">
        <f t="shared" si="245"/>
        <v>#NUM!</v>
      </c>
      <c r="BI5132" t="e">
        <f>VLOOKUP(H5132,Sheet2!$A$1:$B$270,2,FALSE)</f>
        <v>#N/A</v>
      </c>
    </row>
    <row r="5133" spans="15:61">
      <c r="O5133" s="57"/>
      <c r="P5133" s="57"/>
      <c r="AP5133" s="57"/>
      <c r="BA5133" s="57"/>
      <c r="BF5133" s="6" t="e">
        <f t="shared" si="243"/>
        <v>#NUM!</v>
      </c>
      <c r="BG5133" t="e">
        <f t="shared" si="244"/>
        <v>#NUM!</v>
      </c>
      <c r="BH5133" t="e">
        <f t="shared" si="245"/>
        <v>#NUM!</v>
      </c>
      <c r="BI5133" t="e">
        <f>VLOOKUP(H5133,Sheet2!$A$1:$B$270,2,FALSE)</f>
        <v>#N/A</v>
      </c>
    </row>
    <row r="5134" spans="15:61">
      <c r="O5134" s="57"/>
      <c r="P5134" s="57"/>
      <c r="AP5134" s="57"/>
      <c r="BA5134" s="57"/>
      <c r="BF5134" s="6" t="e">
        <f t="shared" si="243"/>
        <v>#NUM!</v>
      </c>
      <c r="BG5134" t="e">
        <f t="shared" si="244"/>
        <v>#NUM!</v>
      </c>
      <c r="BH5134" t="e">
        <f t="shared" si="245"/>
        <v>#NUM!</v>
      </c>
      <c r="BI5134" t="e">
        <f>VLOOKUP(H5134,Sheet2!$A$1:$B$270,2,FALSE)</f>
        <v>#N/A</v>
      </c>
    </row>
    <row r="5135" spans="15:61">
      <c r="O5135" s="57"/>
      <c r="P5135" s="57"/>
      <c r="AO5135" s="57"/>
      <c r="AP5135" s="57"/>
      <c r="BA5135" s="57"/>
      <c r="BF5135" s="6" t="e">
        <f t="shared" si="243"/>
        <v>#NUM!</v>
      </c>
      <c r="BG5135" t="e">
        <f t="shared" si="244"/>
        <v>#NUM!</v>
      </c>
      <c r="BH5135" t="e">
        <f t="shared" si="245"/>
        <v>#NUM!</v>
      </c>
      <c r="BI5135" t="e">
        <f>VLOOKUP(H5135,Sheet2!$A$1:$B$270,2,FALSE)</f>
        <v>#N/A</v>
      </c>
    </row>
    <row r="5136" spans="15:61">
      <c r="O5136" s="57"/>
      <c r="P5136" s="57"/>
      <c r="AP5136" s="57"/>
      <c r="BA5136" s="57"/>
      <c r="BF5136" s="6" t="e">
        <f t="shared" si="243"/>
        <v>#NUM!</v>
      </c>
      <c r="BG5136" t="e">
        <f t="shared" si="244"/>
        <v>#NUM!</v>
      </c>
      <c r="BH5136" t="e">
        <f t="shared" si="245"/>
        <v>#NUM!</v>
      </c>
      <c r="BI5136" t="e">
        <f>VLOOKUP(H5136,Sheet2!$A$1:$B$270,2,FALSE)</f>
        <v>#N/A</v>
      </c>
    </row>
    <row r="5137" spans="15:61">
      <c r="O5137" s="57"/>
      <c r="P5137" s="57"/>
      <c r="AO5137" s="57"/>
      <c r="AP5137" s="57"/>
      <c r="BA5137" s="57"/>
      <c r="BF5137" s="6" t="e">
        <f t="shared" si="243"/>
        <v>#NUM!</v>
      </c>
      <c r="BG5137" t="e">
        <f t="shared" si="244"/>
        <v>#NUM!</v>
      </c>
      <c r="BH5137" t="e">
        <f t="shared" si="245"/>
        <v>#NUM!</v>
      </c>
      <c r="BI5137" t="e">
        <f>VLOOKUP(H5137,Sheet2!$A$1:$B$270,2,FALSE)</f>
        <v>#N/A</v>
      </c>
    </row>
    <row r="5138" spans="15:61">
      <c r="O5138" s="57"/>
      <c r="P5138" s="57"/>
      <c r="AP5138" s="57"/>
      <c r="BA5138" s="57"/>
      <c r="BF5138" s="6" t="e">
        <f t="shared" si="243"/>
        <v>#NUM!</v>
      </c>
      <c r="BG5138" t="e">
        <f t="shared" si="244"/>
        <v>#NUM!</v>
      </c>
      <c r="BH5138" t="e">
        <f t="shared" si="245"/>
        <v>#NUM!</v>
      </c>
      <c r="BI5138" t="e">
        <f>VLOOKUP(H5138,Sheet2!$A$1:$B$270,2,FALSE)</f>
        <v>#N/A</v>
      </c>
    </row>
    <row r="5139" spans="15:61">
      <c r="O5139" s="57"/>
      <c r="P5139" s="57"/>
      <c r="AP5139" s="57"/>
      <c r="BA5139" s="57"/>
      <c r="BF5139" s="6" t="e">
        <f t="shared" si="243"/>
        <v>#NUM!</v>
      </c>
      <c r="BG5139" t="e">
        <f t="shared" si="244"/>
        <v>#NUM!</v>
      </c>
      <c r="BH5139" t="e">
        <f t="shared" si="245"/>
        <v>#NUM!</v>
      </c>
      <c r="BI5139" t="e">
        <f>VLOOKUP(H5139,Sheet2!$A$1:$B$270,2,FALSE)</f>
        <v>#N/A</v>
      </c>
    </row>
    <row r="5140" spans="15:61">
      <c r="O5140" s="57"/>
      <c r="P5140" s="57"/>
      <c r="AO5140" s="57"/>
      <c r="AP5140" s="57"/>
      <c r="BA5140" s="57"/>
      <c r="BF5140" s="6" t="e">
        <f t="shared" si="243"/>
        <v>#NUM!</v>
      </c>
      <c r="BG5140" t="e">
        <f t="shared" si="244"/>
        <v>#NUM!</v>
      </c>
      <c r="BH5140" t="e">
        <f t="shared" si="245"/>
        <v>#NUM!</v>
      </c>
      <c r="BI5140" t="e">
        <f>VLOOKUP(H5140,Sheet2!$A$1:$B$270,2,FALSE)</f>
        <v>#N/A</v>
      </c>
    </row>
    <row r="5141" spans="15:61">
      <c r="O5141" s="57"/>
      <c r="P5141" s="57"/>
      <c r="AO5141" s="57"/>
      <c r="BA5141" s="57"/>
      <c r="BF5141" s="6" t="e">
        <f t="shared" si="243"/>
        <v>#NUM!</v>
      </c>
      <c r="BG5141" t="e">
        <f t="shared" si="244"/>
        <v>#NUM!</v>
      </c>
      <c r="BH5141" t="e">
        <f t="shared" si="245"/>
        <v>#NUM!</v>
      </c>
      <c r="BI5141" t="e">
        <f>VLOOKUP(H5141,Sheet2!$A$1:$B$270,2,FALSE)</f>
        <v>#N/A</v>
      </c>
    </row>
    <row r="5142" spans="15:61">
      <c r="O5142" s="57"/>
      <c r="P5142" s="57"/>
      <c r="AP5142" s="57"/>
      <c r="BA5142" s="57"/>
      <c r="BF5142" s="6" t="e">
        <f t="shared" si="243"/>
        <v>#NUM!</v>
      </c>
      <c r="BG5142" t="e">
        <f t="shared" si="244"/>
        <v>#NUM!</v>
      </c>
      <c r="BH5142" t="e">
        <f t="shared" si="245"/>
        <v>#NUM!</v>
      </c>
      <c r="BI5142" t="e">
        <f>VLOOKUP(H5142,Sheet2!$A$1:$B$270,2,FALSE)</f>
        <v>#N/A</v>
      </c>
    </row>
    <row r="5143" spans="15:61">
      <c r="O5143" s="57"/>
      <c r="P5143" s="57"/>
      <c r="AP5143" s="57"/>
      <c r="BA5143" s="57"/>
      <c r="BF5143" s="6" t="e">
        <f t="shared" si="243"/>
        <v>#NUM!</v>
      </c>
      <c r="BG5143" t="e">
        <f t="shared" si="244"/>
        <v>#NUM!</v>
      </c>
      <c r="BH5143" t="e">
        <f t="shared" si="245"/>
        <v>#NUM!</v>
      </c>
      <c r="BI5143" t="e">
        <f>VLOOKUP(H5143,Sheet2!$A$1:$B$270,2,FALSE)</f>
        <v>#N/A</v>
      </c>
    </row>
    <row r="5144" spans="15:61">
      <c r="O5144" s="57"/>
      <c r="P5144" s="57"/>
      <c r="AO5144" s="57"/>
      <c r="AP5144" s="57"/>
      <c r="BA5144" s="57"/>
      <c r="BF5144" s="6" t="e">
        <f t="shared" si="243"/>
        <v>#NUM!</v>
      </c>
      <c r="BG5144" t="e">
        <f t="shared" si="244"/>
        <v>#NUM!</v>
      </c>
      <c r="BH5144" t="e">
        <f t="shared" si="245"/>
        <v>#NUM!</v>
      </c>
      <c r="BI5144" t="e">
        <f>VLOOKUP(H5144,Sheet2!$A$1:$B$270,2,FALSE)</f>
        <v>#N/A</v>
      </c>
    </row>
    <row r="5145" spans="15:61">
      <c r="O5145" s="57"/>
      <c r="P5145" s="57"/>
      <c r="BF5145" s="6" t="e">
        <f t="shared" si="243"/>
        <v>#NUM!</v>
      </c>
      <c r="BG5145" t="e">
        <f t="shared" si="244"/>
        <v>#NUM!</v>
      </c>
      <c r="BH5145" t="e">
        <f t="shared" si="245"/>
        <v>#NUM!</v>
      </c>
      <c r="BI5145" t="e">
        <f>VLOOKUP(H5145,Sheet2!$A$1:$B$270,2,FALSE)</f>
        <v>#N/A</v>
      </c>
    </row>
    <row r="5146" spans="15:61">
      <c r="O5146" s="57"/>
      <c r="P5146" s="57"/>
      <c r="AP5146" s="57"/>
      <c r="BA5146" s="57"/>
      <c r="BF5146" s="6" t="e">
        <f t="shared" si="243"/>
        <v>#NUM!</v>
      </c>
      <c r="BG5146" t="e">
        <f t="shared" si="244"/>
        <v>#NUM!</v>
      </c>
      <c r="BH5146" t="e">
        <f t="shared" si="245"/>
        <v>#NUM!</v>
      </c>
      <c r="BI5146" t="e">
        <f>VLOOKUP(H5146,Sheet2!$A$1:$B$270,2,FALSE)</f>
        <v>#N/A</v>
      </c>
    </row>
    <row r="5147" spans="15:61">
      <c r="O5147" s="57"/>
      <c r="P5147" s="57"/>
      <c r="AO5147" s="57"/>
      <c r="AP5147" s="57"/>
      <c r="BA5147" s="57"/>
      <c r="BF5147" s="6" t="e">
        <f t="shared" si="243"/>
        <v>#NUM!</v>
      </c>
      <c r="BG5147" t="e">
        <f t="shared" si="244"/>
        <v>#NUM!</v>
      </c>
      <c r="BH5147" t="e">
        <f t="shared" si="245"/>
        <v>#NUM!</v>
      </c>
      <c r="BI5147" t="e">
        <f>VLOOKUP(H5147,Sheet2!$A$1:$B$270,2,FALSE)</f>
        <v>#N/A</v>
      </c>
    </row>
    <row r="5148" spans="15:61">
      <c r="O5148" s="57"/>
      <c r="P5148" s="57"/>
      <c r="AP5148" s="57"/>
      <c r="BA5148" s="57"/>
      <c r="BF5148" s="6" t="e">
        <f t="shared" si="243"/>
        <v>#NUM!</v>
      </c>
      <c r="BG5148" t="e">
        <f t="shared" si="244"/>
        <v>#NUM!</v>
      </c>
      <c r="BH5148" t="e">
        <f t="shared" si="245"/>
        <v>#NUM!</v>
      </c>
      <c r="BI5148" t="e">
        <f>VLOOKUP(H5148,Sheet2!$A$1:$B$270,2,FALSE)</f>
        <v>#N/A</v>
      </c>
    </row>
    <row r="5149" spans="15:61">
      <c r="O5149" s="57"/>
      <c r="P5149" s="57"/>
      <c r="AM5149" s="58"/>
      <c r="BA5149" s="57"/>
      <c r="BB5149" s="58"/>
      <c r="BF5149" s="6" t="e">
        <f t="shared" si="243"/>
        <v>#NUM!</v>
      </c>
      <c r="BG5149" t="e">
        <f t="shared" si="244"/>
        <v>#NUM!</v>
      </c>
      <c r="BH5149" t="e">
        <f t="shared" si="245"/>
        <v>#NUM!</v>
      </c>
      <c r="BI5149" t="e">
        <f>VLOOKUP(H5149,Sheet2!$A$1:$B$270,2,FALSE)</f>
        <v>#N/A</v>
      </c>
    </row>
    <row r="5150" spans="15:61">
      <c r="O5150" s="57"/>
      <c r="P5150" s="57"/>
      <c r="AM5150" s="58"/>
      <c r="AO5150" s="57"/>
      <c r="BA5150" s="57"/>
      <c r="BB5150" s="58"/>
      <c r="BF5150" s="6" t="e">
        <f t="shared" si="243"/>
        <v>#NUM!</v>
      </c>
      <c r="BG5150" t="e">
        <f t="shared" si="244"/>
        <v>#NUM!</v>
      </c>
      <c r="BH5150" t="e">
        <f t="shared" si="245"/>
        <v>#NUM!</v>
      </c>
      <c r="BI5150" t="e">
        <f>VLOOKUP(H5150,Sheet2!$A$1:$B$270,2,FALSE)</f>
        <v>#N/A</v>
      </c>
    </row>
    <row r="5151" spans="15:61">
      <c r="O5151" s="57"/>
      <c r="P5151" s="57"/>
      <c r="AO5151" s="57"/>
      <c r="AP5151" s="57"/>
      <c r="BA5151" s="57"/>
      <c r="BF5151" s="6" t="e">
        <f t="shared" si="243"/>
        <v>#NUM!</v>
      </c>
      <c r="BG5151" t="e">
        <f t="shared" si="244"/>
        <v>#NUM!</v>
      </c>
      <c r="BH5151" t="e">
        <f t="shared" si="245"/>
        <v>#NUM!</v>
      </c>
      <c r="BI5151" t="e">
        <f>VLOOKUP(H5151,Sheet2!$A$1:$B$270,2,FALSE)</f>
        <v>#N/A</v>
      </c>
    </row>
    <row r="5152" spans="15:61">
      <c r="O5152" s="57"/>
      <c r="P5152" s="57"/>
      <c r="AP5152" s="57"/>
      <c r="BA5152" s="57"/>
      <c r="BF5152" s="6" t="e">
        <f t="shared" si="243"/>
        <v>#NUM!</v>
      </c>
      <c r="BG5152" t="e">
        <f t="shared" si="244"/>
        <v>#NUM!</v>
      </c>
      <c r="BH5152" t="e">
        <f t="shared" si="245"/>
        <v>#NUM!</v>
      </c>
      <c r="BI5152" t="e">
        <f>VLOOKUP(H5152,Sheet2!$A$1:$B$270,2,FALSE)</f>
        <v>#N/A</v>
      </c>
    </row>
    <row r="5153" spans="15:61">
      <c r="O5153" s="57"/>
      <c r="P5153" s="57"/>
      <c r="AO5153" s="57"/>
      <c r="BF5153" s="6" t="e">
        <f t="shared" si="243"/>
        <v>#NUM!</v>
      </c>
      <c r="BG5153" t="e">
        <f t="shared" si="244"/>
        <v>#NUM!</v>
      </c>
      <c r="BH5153" t="e">
        <f t="shared" si="245"/>
        <v>#NUM!</v>
      </c>
      <c r="BI5153" t="e">
        <f>VLOOKUP(H5153,Sheet2!$A$1:$B$270,2,FALSE)</f>
        <v>#N/A</v>
      </c>
    </row>
    <row r="5154" spans="15:61">
      <c r="O5154" s="57"/>
      <c r="P5154" s="57"/>
      <c r="AP5154" s="57"/>
      <c r="BA5154" s="57"/>
      <c r="BF5154" s="6" t="e">
        <f t="shared" si="243"/>
        <v>#NUM!</v>
      </c>
      <c r="BG5154" t="e">
        <f t="shared" si="244"/>
        <v>#NUM!</v>
      </c>
      <c r="BH5154" t="e">
        <f t="shared" si="245"/>
        <v>#NUM!</v>
      </c>
      <c r="BI5154" t="e">
        <f>VLOOKUP(H5154,Sheet2!$A$1:$B$270,2,FALSE)</f>
        <v>#N/A</v>
      </c>
    </row>
    <row r="5155" spans="15:61">
      <c r="O5155" s="57"/>
      <c r="P5155" s="57"/>
      <c r="AM5155" s="58"/>
      <c r="AO5155" s="57"/>
      <c r="BA5155" s="57"/>
      <c r="BB5155" s="58"/>
      <c r="BF5155" s="6" t="e">
        <f t="shared" si="243"/>
        <v>#NUM!</v>
      </c>
      <c r="BG5155" t="e">
        <f t="shared" si="244"/>
        <v>#NUM!</v>
      </c>
      <c r="BH5155" t="e">
        <f t="shared" si="245"/>
        <v>#NUM!</v>
      </c>
      <c r="BI5155" t="e">
        <f>VLOOKUP(H5155,Sheet2!$A$1:$B$270,2,FALSE)</f>
        <v>#N/A</v>
      </c>
    </row>
    <row r="5156" spans="15:61">
      <c r="O5156" s="57"/>
      <c r="P5156" s="57"/>
      <c r="AO5156" s="57"/>
      <c r="AP5156" s="57"/>
      <c r="BA5156" s="57"/>
      <c r="BF5156" s="6" t="e">
        <f t="shared" si="243"/>
        <v>#NUM!</v>
      </c>
      <c r="BG5156" t="e">
        <f t="shared" si="244"/>
        <v>#NUM!</v>
      </c>
      <c r="BH5156" t="e">
        <f t="shared" si="245"/>
        <v>#NUM!</v>
      </c>
      <c r="BI5156" t="e">
        <f>VLOOKUP(H5156,Sheet2!$A$1:$B$270,2,FALSE)</f>
        <v>#N/A</v>
      </c>
    </row>
    <row r="5157" spans="15:61">
      <c r="O5157" s="57"/>
      <c r="P5157" s="57"/>
      <c r="AO5157" s="57"/>
      <c r="AP5157" s="57"/>
      <c r="BA5157" s="57"/>
      <c r="BF5157" s="6" t="e">
        <f t="shared" si="243"/>
        <v>#NUM!</v>
      </c>
      <c r="BG5157" t="e">
        <f t="shared" si="244"/>
        <v>#NUM!</v>
      </c>
      <c r="BH5157" t="e">
        <f t="shared" si="245"/>
        <v>#NUM!</v>
      </c>
      <c r="BI5157" t="e">
        <f>VLOOKUP(H5157,Sheet2!$A$1:$B$270,2,FALSE)</f>
        <v>#N/A</v>
      </c>
    </row>
    <row r="5158" spans="15:61">
      <c r="O5158" s="57"/>
      <c r="P5158" s="57"/>
      <c r="AO5158" s="57"/>
      <c r="AP5158" s="57"/>
      <c r="BA5158" s="57"/>
      <c r="BF5158" s="6" t="e">
        <f t="shared" si="243"/>
        <v>#NUM!</v>
      </c>
      <c r="BG5158" t="e">
        <f t="shared" si="244"/>
        <v>#NUM!</v>
      </c>
      <c r="BH5158" t="e">
        <f t="shared" si="245"/>
        <v>#NUM!</v>
      </c>
      <c r="BI5158" t="e">
        <f>VLOOKUP(H5158,Sheet2!$A$1:$B$270,2,FALSE)</f>
        <v>#N/A</v>
      </c>
    </row>
    <row r="5159" spans="15:61">
      <c r="O5159" s="57"/>
      <c r="P5159" s="57"/>
      <c r="AP5159" s="57"/>
      <c r="BA5159" s="57"/>
      <c r="BF5159" s="6" t="e">
        <f t="shared" si="243"/>
        <v>#NUM!</v>
      </c>
      <c r="BG5159" t="e">
        <f t="shared" si="244"/>
        <v>#NUM!</v>
      </c>
      <c r="BH5159" t="e">
        <f t="shared" si="245"/>
        <v>#NUM!</v>
      </c>
      <c r="BI5159" t="e">
        <f>VLOOKUP(H5159,Sheet2!$A$1:$B$270,2,FALSE)</f>
        <v>#N/A</v>
      </c>
    </row>
    <row r="5160" spans="15:61">
      <c r="O5160" s="57"/>
      <c r="P5160" s="57"/>
      <c r="AM5160" s="58"/>
      <c r="BA5160" s="57"/>
      <c r="BB5160" s="58"/>
      <c r="BF5160" s="6" t="e">
        <f t="shared" si="243"/>
        <v>#NUM!</v>
      </c>
      <c r="BG5160" t="e">
        <f t="shared" si="244"/>
        <v>#NUM!</v>
      </c>
      <c r="BH5160" t="e">
        <f t="shared" si="245"/>
        <v>#NUM!</v>
      </c>
      <c r="BI5160" t="e">
        <f>VLOOKUP(H5160,Sheet2!$A$1:$B$270,2,FALSE)</f>
        <v>#N/A</v>
      </c>
    </row>
    <row r="5161" spans="15:61">
      <c r="O5161" s="57"/>
      <c r="P5161" s="57"/>
      <c r="AP5161" s="57"/>
      <c r="BA5161" s="57"/>
      <c r="BF5161" s="6" t="e">
        <f t="shared" si="243"/>
        <v>#NUM!</v>
      </c>
      <c r="BG5161" t="e">
        <f t="shared" si="244"/>
        <v>#NUM!</v>
      </c>
      <c r="BH5161" t="e">
        <f t="shared" si="245"/>
        <v>#NUM!</v>
      </c>
      <c r="BI5161" t="e">
        <f>VLOOKUP(H5161,Sheet2!$A$1:$B$270,2,FALSE)</f>
        <v>#N/A</v>
      </c>
    </row>
    <row r="5162" spans="15:61">
      <c r="O5162" s="57"/>
      <c r="P5162" s="57"/>
      <c r="AP5162" s="57"/>
      <c r="BA5162" s="57"/>
      <c r="BF5162" s="6" t="e">
        <f t="shared" si="243"/>
        <v>#NUM!</v>
      </c>
      <c r="BG5162" t="e">
        <f t="shared" si="244"/>
        <v>#NUM!</v>
      </c>
      <c r="BH5162" t="e">
        <f t="shared" si="245"/>
        <v>#NUM!</v>
      </c>
      <c r="BI5162" t="e">
        <f>VLOOKUP(H5162,Sheet2!$A$1:$B$270,2,FALSE)</f>
        <v>#N/A</v>
      </c>
    </row>
    <row r="5163" spans="15:61">
      <c r="O5163" s="57"/>
      <c r="P5163" s="57"/>
      <c r="AP5163" s="57"/>
      <c r="BA5163" s="57"/>
      <c r="BF5163" s="6" t="e">
        <f t="shared" si="243"/>
        <v>#NUM!</v>
      </c>
      <c r="BG5163" t="e">
        <f t="shared" si="244"/>
        <v>#NUM!</v>
      </c>
      <c r="BH5163" t="e">
        <f t="shared" si="245"/>
        <v>#NUM!</v>
      </c>
      <c r="BI5163" t="e">
        <f>VLOOKUP(H5163,Sheet2!$A$1:$B$270,2,FALSE)</f>
        <v>#N/A</v>
      </c>
    </row>
    <row r="5164" spans="15:61">
      <c r="O5164" s="57"/>
      <c r="P5164" s="57"/>
      <c r="AO5164" s="57"/>
      <c r="AP5164" s="57"/>
      <c r="BA5164" s="57"/>
      <c r="BF5164" s="6" t="e">
        <f t="shared" si="243"/>
        <v>#NUM!</v>
      </c>
      <c r="BG5164" t="e">
        <f t="shared" si="244"/>
        <v>#NUM!</v>
      </c>
      <c r="BH5164" t="e">
        <f t="shared" si="245"/>
        <v>#NUM!</v>
      </c>
      <c r="BI5164" t="e">
        <f>VLOOKUP(H5164,Sheet2!$A$1:$B$270,2,FALSE)</f>
        <v>#N/A</v>
      </c>
    </row>
    <row r="5165" spans="15:61">
      <c r="O5165" s="57"/>
      <c r="P5165" s="57"/>
      <c r="AP5165" s="57"/>
      <c r="BA5165" s="57"/>
      <c r="BF5165" s="6" t="e">
        <f t="shared" si="243"/>
        <v>#NUM!</v>
      </c>
      <c r="BG5165" t="e">
        <f t="shared" si="244"/>
        <v>#NUM!</v>
      </c>
      <c r="BH5165" t="e">
        <f t="shared" si="245"/>
        <v>#NUM!</v>
      </c>
      <c r="BI5165" t="e">
        <f>VLOOKUP(H5165,Sheet2!$A$1:$B$270,2,FALSE)</f>
        <v>#N/A</v>
      </c>
    </row>
    <row r="5166" spans="15:61">
      <c r="O5166" s="57"/>
      <c r="P5166" s="57"/>
      <c r="AO5166" s="57"/>
      <c r="BA5166" s="57"/>
      <c r="BF5166" s="6" t="e">
        <f t="shared" si="243"/>
        <v>#NUM!</v>
      </c>
      <c r="BG5166" t="e">
        <f t="shared" si="244"/>
        <v>#NUM!</v>
      </c>
      <c r="BH5166" t="e">
        <f t="shared" si="245"/>
        <v>#NUM!</v>
      </c>
      <c r="BI5166" t="e">
        <f>VLOOKUP(H5166,Sheet2!$A$1:$B$270,2,FALSE)</f>
        <v>#N/A</v>
      </c>
    </row>
    <row r="5167" spans="15:61">
      <c r="O5167" s="57"/>
      <c r="P5167" s="57"/>
      <c r="AP5167" s="57"/>
      <c r="BA5167" s="57"/>
      <c r="BF5167" s="6" t="e">
        <f t="shared" si="243"/>
        <v>#NUM!</v>
      </c>
      <c r="BG5167" t="e">
        <f t="shared" si="244"/>
        <v>#NUM!</v>
      </c>
      <c r="BH5167" t="e">
        <f t="shared" si="245"/>
        <v>#NUM!</v>
      </c>
      <c r="BI5167" t="e">
        <f>VLOOKUP(H5167,Sheet2!$A$1:$B$270,2,FALSE)</f>
        <v>#N/A</v>
      </c>
    </row>
    <row r="5168" spans="15:61">
      <c r="O5168" s="57"/>
      <c r="P5168" s="57"/>
      <c r="AO5168" s="57"/>
      <c r="AP5168" s="57"/>
      <c r="BA5168" s="57"/>
      <c r="BF5168" s="6" t="e">
        <f t="shared" si="243"/>
        <v>#NUM!</v>
      </c>
      <c r="BG5168" t="e">
        <f t="shared" si="244"/>
        <v>#NUM!</v>
      </c>
      <c r="BH5168" t="e">
        <f t="shared" si="245"/>
        <v>#NUM!</v>
      </c>
      <c r="BI5168" t="e">
        <f>VLOOKUP(H5168,Sheet2!$A$1:$B$270,2,FALSE)</f>
        <v>#N/A</v>
      </c>
    </row>
    <row r="5169" spans="15:61">
      <c r="O5169" s="57"/>
      <c r="P5169" s="57"/>
      <c r="AO5169" s="57"/>
      <c r="AP5169" s="57"/>
      <c r="BA5169" s="57"/>
      <c r="BF5169" s="6" t="e">
        <f t="shared" si="243"/>
        <v>#NUM!</v>
      </c>
      <c r="BG5169" t="e">
        <f t="shared" si="244"/>
        <v>#NUM!</v>
      </c>
      <c r="BH5169" t="e">
        <f t="shared" si="245"/>
        <v>#NUM!</v>
      </c>
      <c r="BI5169" t="e">
        <f>VLOOKUP(H5169,Sheet2!$A$1:$B$270,2,FALSE)</f>
        <v>#N/A</v>
      </c>
    </row>
    <row r="5170" spans="15:61">
      <c r="O5170" s="57"/>
      <c r="P5170" s="57"/>
      <c r="AP5170" s="57"/>
      <c r="BA5170" s="57"/>
      <c r="BF5170" s="6" t="e">
        <f t="shared" si="243"/>
        <v>#NUM!</v>
      </c>
      <c r="BG5170" t="e">
        <f t="shared" si="244"/>
        <v>#NUM!</v>
      </c>
      <c r="BH5170" t="e">
        <f t="shared" si="245"/>
        <v>#NUM!</v>
      </c>
      <c r="BI5170" t="e">
        <f>VLOOKUP(H5170,Sheet2!$A$1:$B$270,2,FALSE)</f>
        <v>#N/A</v>
      </c>
    </row>
    <row r="5171" spans="15:61">
      <c r="O5171" s="57"/>
      <c r="P5171" s="57"/>
      <c r="AP5171" s="57"/>
      <c r="BA5171" s="57"/>
      <c r="BF5171" s="6" t="e">
        <f t="shared" si="243"/>
        <v>#NUM!</v>
      </c>
      <c r="BG5171" t="e">
        <f t="shared" si="244"/>
        <v>#NUM!</v>
      </c>
      <c r="BH5171" t="e">
        <f t="shared" si="245"/>
        <v>#NUM!</v>
      </c>
      <c r="BI5171" t="e">
        <f>VLOOKUP(H5171,Sheet2!$A$1:$B$270,2,FALSE)</f>
        <v>#N/A</v>
      </c>
    </row>
    <row r="5172" spans="15:61">
      <c r="O5172" s="57"/>
      <c r="P5172" s="57"/>
      <c r="AP5172" s="57"/>
      <c r="BA5172" s="57"/>
      <c r="BF5172" s="6" t="e">
        <f t="shared" si="243"/>
        <v>#NUM!</v>
      </c>
      <c r="BG5172" t="e">
        <f t="shared" si="244"/>
        <v>#NUM!</v>
      </c>
      <c r="BH5172" t="e">
        <f t="shared" si="245"/>
        <v>#NUM!</v>
      </c>
      <c r="BI5172" t="e">
        <f>VLOOKUP(H5172,Sheet2!$A$1:$B$270,2,FALSE)</f>
        <v>#N/A</v>
      </c>
    </row>
    <row r="5173" spans="15:61">
      <c r="O5173" s="57"/>
      <c r="P5173" s="57"/>
      <c r="AP5173" s="57"/>
      <c r="BA5173" s="57"/>
      <c r="BF5173" s="6" t="e">
        <f t="shared" si="243"/>
        <v>#NUM!</v>
      </c>
      <c r="BG5173" t="e">
        <f t="shared" si="244"/>
        <v>#NUM!</v>
      </c>
      <c r="BH5173" t="e">
        <f t="shared" si="245"/>
        <v>#NUM!</v>
      </c>
      <c r="BI5173" t="e">
        <f>VLOOKUP(H5173,Sheet2!$A$1:$B$270,2,FALSE)</f>
        <v>#N/A</v>
      </c>
    </row>
    <row r="5174" spans="15:61">
      <c r="O5174" s="57"/>
      <c r="P5174" s="57"/>
      <c r="AP5174" s="57"/>
      <c r="BA5174" s="57"/>
      <c r="BF5174" s="6" t="e">
        <f t="shared" si="243"/>
        <v>#NUM!</v>
      </c>
      <c r="BG5174" t="e">
        <f t="shared" si="244"/>
        <v>#NUM!</v>
      </c>
      <c r="BH5174" t="e">
        <f t="shared" si="245"/>
        <v>#NUM!</v>
      </c>
      <c r="BI5174" t="e">
        <f>VLOOKUP(H5174,Sheet2!$A$1:$B$270,2,FALSE)</f>
        <v>#N/A</v>
      </c>
    </row>
    <row r="5175" spans="15:61">
      <c r="O5175" s="57"/>
      <c r="P5175" s="57"/>
      <c r="AP5175" s="57"/>
      <c r="BA5175" s="57"/>
      <c r="BF5175" s="6" t="e">
        <f t="shared" si="243"/>
        <v>#NUM!</v>
      </c>
      <c r="BG5175" t="e">
        <f t="shared" si="244"/>
        <v>#NUM!</v>
      </c>
      <c r="BH5175" t="e">
        <f t="shared" si="245"/>
        <v>#NUM!</v>
      </c>
      <c r="BI5175" t="e">
        <f>VLOOKUP(H5175,Sheet2!$A$1:$B$270,2,FALSE)</f>
        <v>#N/A</v>
      </c>
    </row>
    <row r="5176" spans="15:61">
      <c r="O5176" s="57"/>
      <c r="P5176" s="57"/>
      <c r="AO5176" s="57"/>
      <c r="AP5176" s="57"/>
      <c r="BA5176" s="57"/>
      <c r="BF5176" s="6" t="e">
        <f t="shared" si="243"/>
        <v>#NUM!</v>
      </c>
      <c r="BG5176" t="e">
        <f t="shared" si="244"/>
        <v>#NUM!</v>
      </c>
      <c r="BH5176" t="e">
        <f t="shared" si="245"/>
        <v>#NUM!</v>
      </c>
      <c r="BI5176" t="e">
        <f>VLOOKUP(H5176,Sheet2!$A$1:$B$270,2,FALSE)</f>
        <v>#N/A</v>
      </c>
    </row>
    <row r="5177" spans="15:61">
      <c r="O5177" s="57"/>
      <c r="P5177" s="57"/>
      <c r="AO5177" s="57"/>
      <c r="AP5177" s="57"/>
      <c r="BA5177" s="57"/>
      <c r="BF5177" s="6" t="e">
        <f t="shared" si="243"/>
        <v>#NUM!</v>
      </c>
      <c r="BG5177" t="e">
        <f t="shared" si="244"/>
        <v>#NUM!</v>
      </c>
      <c r="BH5177" t="e">
        <f t="shared" si="245"/>
        <v>#NUM!</v>
      </c>
      <c r="BI5177" t="e">
        <f>VLOOKUP(H5177,Sheet2!$A$1:$B$270,2,FALSE)</f>
        <v>#N/A</v>
      </c>
    </row>
    <row r="5178" spans="15:61">
      <c r="O5178" s="57"/>
      <c r="P5178" s="57"/>
      <c r="AO5178" s="57"/>
      <c r="AP5178" s="57"/>
      <c r="BA5178" s="57"/>
      <c r="BF5178" s="6" t="e">
        <f t="shared" si="243"/>
        <v>#NUM!</v>
      </c>
      <c r="BG5178" t="e">
        <f t="shared" si="244"/>
        <v>#NUM!</v>
      </c>
      <c r="BH5178" t="e">
        <f t="shared" si="245"/>
        <v>#NUM!</v>
      </c>
      <c r="BI5178" t="e">
        <f>VLOOKUP(H5178,Sheet2!$A$1:$B$270,2,FALSE)</f>
        <v>#N/A</v>
      </c>
    </row>
    <row r="5179" spans="15:61">
      <c r="O5179" s="57"/>
      <c r="P5179" s="57"/>
      <c r="AM5179" s="58"/>
      <c r="BA5179" s="57"/>
      <c r="BB5179" s="58"/>
      <c r="BF5179" s="6" t="e">
        <f t="shared" si="243"/>
        <v>#NUM!</v>
      </c>
      <c r="BG5179" t="e">
        <f t="shared" si="244"/>
        <v>#NUM!</v>
      </c>
      <c r="BH5179" t="e">
        <f t="shared" si="245"/>
        <v>#NUM!</v>
      </c>
      <c r="BI5179" t="e">
        <f>VLOOKUP(H5179,Sheet2!$A$1:$B$270,2,FALSE)</f>
        <v>#N/A</v>
      </c>
    </row>
    <row r="5180" spans="15:61">
      <c r="O5180" s="57"/>
      <c r="P5180" s="57"/>
      <c r="AO5180" s="57"/>
      <c r="AP5180" s="57"/>
      <c r="BA5180" s="57"/>
      <c r="BF5180" s="6" t="e">
        <f t="shared" si="243"/>
        <v>#NUM!</v>
      </c>
      <c r="BG5180" t="e">
        <f t="shared" si="244"/>
        <v>#NUM!</v>
      </c>
      <c r="BH5180" t="e">
        <f t="shared" si="245"/>
        <v>#NUM!</v>
      </c>
      <c r="BI5180" t="e">
        <f>VLOOKUP(H5180,Sheet2!$A$1:$B$270,2,FALSE)</f>
        <v>#N/A</v>
      </c>
    </row>
    <row r="5181" spans="15:61">
      <c r="O5181" s="57"/>
      <c r="P5181" s="57"/>
      <c r="AP5181" s="57"/>
      <c r="BA5181" s="57"/>
      <c r="BF5181" s="6" t="e">
        <f t="shared" si="243"/>
        <v>#NUM!</v>
      </c>
      <c r="BG5181" t="e">
        <f t="shared" si="244"/>
        <v>#NUM!</v>
      </c>
      <c r="BH5181" t="e">
        <f t="shared" si="245"/>
        <v>#NUM!</v>
      </c>
      <c r="BI5181" t="e">
        <f>VLOOKUP(H5181,Sheet2!$A$1:$B$270,2,FALSE)</f>
        <v>#N/A</v>
      </c>
    </row>
    <row r="5182" spans="15:61">
      <c r="O5182" s="57"/>
      <c r="P5182" s="57"/>
      <c r="AO5182" s="57"/>
      <c r="AP5182" s="57"/>
      <c r="BA5182" s="57"/>
      <c r="BF5182" s="6" t="e">
        <f t="shared" si="243"/>
        <v>#NUM!</v>
      </c>
      <c r="BG5182" t="e">
        <f t="shared" si="244"/>
        <v>#NUM!</v>
      </c>
      <c r="BH5182" t="e">
        <f t="shared" si="245"/>
        <v>#NUM!</v>
      </c>
      <c r="BI5182" t="e">
        <f>VLOOKUP(H5182,Sheet2!$A$1:$B$270,2,FALSE)</f>
        <v>#N/A</v>
      </c>
    </row>
    <row r="5183" spans="15:61">
      <c r="O5183" s="57"/>
      <c r="P5183" s="57"/>
      <c r="AO5183" s="57"/>
      <c r="AP5183" s="57"/>
      <c r="BA5183" s="57"/>
      <c r="BF5183" s="6" t="e">
        <f t="shared" si="243"/>
        <v>#NUM!</v>
      </c>
      <c r="BG5183" t="e">
        <f t="shared" si="244"/>
        <v>#NUM!</v>
      </c>
      <c r="BH5183" t="e">
        <f t="shared" si="245"/>
        <v>#NUM!</v>
      </c>
      <c r="BI5183" t="e">
        <f>VLOOKUP(H5183,Sheet2!$A$1:$B$270,2,FALSE)</f>
        <v>#N/A</v>
      </c>
    </row>
    <row r="5184" spans="15:61">
      <c r="O5184" s="57"/>
      <c r="P5184" s="57"/>
      <c r="AP5184" s="57"/>
      <c r="BA5184" s="57"/>
      <c r="BF5184" s="6" t="e">
        <f t="shared" si="243"/>
        <v>#NUM!</v>
      </c>
      <c r="BG5184" t="e">
        <f t="shared" si="244"/>
        <v>#NUM!</v>
      </c>
      <c r="BH5184" t="e">
        <f t="shared" si="245"/>
        <v>#NUM!</v>
      </c>
      <c r="BI5184" t="e">
        <f>VLOOKUP(H5184,Sheet2!$A$1:$B$270,2,FALSE)</f>
        <v>#N/A</v>
      </c>
    </row>
    <row r="5185" spans="15:61">
      <c r="O5185" s="57"/>
      <c r="P5185" s="57"/>
      <c r="AP5185" s="57"/>
      <c r="BA5185" s="57"/>
      <c r="BF5185" s="6" t="e">
        <f t="shared" si="243"/>
        <v>#NUM!</v>
      </c>
      <c r="BG5185" t="e">
        <f t="shared" si="244"/>
        <v>#NUM!</v>
      </c>
      <c r="BH5185" t="e">
        <f t="shared" si="245"/>
        <v>#NUM!</v>
      </c>
      <c r="BI5185" t="e">
        <f>VLOOKUP(H5185,Sheet2!$A$1:$B$270,2,FALSE)</f>
        <v>#N/A</v>
      </c>
    </row>
    <row r="5186" spans="15:61">
      <c r="O5186" s="57"/>
      <c r="P5186" s="57"/>
      <c r="AO5186" s="57"/>
      <c r="BA5186" s="57"/>
      <c r="BF5186" s="6" t="e">
        <f t="shared" si="243"/>
        <v>#NUM!</v>
      </c>
      <c r="BG5186" t="e">
        <f t="shared" si="244"/>
        <v>#NUM!</v>
      </c>
      <c r="BH5186" t="e">
        <f t="shared" si="245"/>
        <v>#NUM!</v>
      </c>
      <c r="BI5186" t="e">
        <f>VLOOKUP(H5186,Sheet2!$A$1:$B$270,2,FALSE)</f>
        <v>#N/A</v>
      </c>
    </row>
    <row r="5187" spans="15:61">
      <c r="O5187" s="57"/>
      <c r="P5187" s="57"/>
      <c r="AO5187" s="57"/>
      <c r="BF5187" s="6" t="e">
        <f t="shared" si="243"/>
        <v>#NUM!</v>
      </c>
      <c r="BG5187" t="e">
        <f t="shared" si="244"/>
        <v>#NUM!</v>
      </c>
      <c r="BH5187" t="e">
        <f t="shared" si="245"/>
        <v>#NUM!</v>
      </c>
      <c r="BI5187" t="e">
        <f>VLOOKUP(H5187,Sheet2!$A$1:$B$270,2,FALSE)</f>
        <v>#N/A</v>
      </c>
    </row>
    <row r="5188" spans="15:61">
      <c r="O5188" s="57"/>
      <c r="P5188" s="57"/>
      <c r="BF5188" s="6" t="e">
        <f t="shared" si="243"/>
        <v>#NUM!</v>
      </c>
      <c r="BG5188" t="e">
        <f t="shared" si="244"/>
        <v>#NUM!</v>
      </c>
      <c r="BH5188" t="e">
        <f t="shared" si="245"/>
        <v>#NUM!</v>
      </c>
      <c r="BI5188" t="e">
        <f>VLOOKUP(H5188,Sheet2!$A$1:$B$270,2,FALSE)</f>
        <v>#N/A</v>
      </c>
    </row>
    <row r="5189" spans="15:61">
      <c r="O5189" s="57"/>
      <c r="P5189" s="57"/>
      <c r="AM5189" s="58"/>
      <c r="AO5189" s="57"/>
      <c r="BA5189" s="57"/>
      <c r="BB5189" s="58"/>
      <c r="BF5189" s="6" t="e">
        <f t="shared" si="243"/>
        <v>#NUM!</v>
      </c>
      <c r="BG5189" t="e">
        <f t="shared" si="244"/>
        <v>#NUM!</v>
      </c>
      <c r="BH5189" t="e">
        <f t="shared" si="245"/>
        <v>#NUM!</v>
      </c>
      <c r="BI5189" t="e">
        <f>VLOOKUP(H5189,Sheet2!$A$1:$B$270,2,FALSE)</f>
        <v>#N/A</v>
      </c>
    </row>
    <row r="5190" spans="15:61">
      <c r="O5190" s="57"/>
      <c r="P5190" s="57"/>
      <c r="AO5190" s="57"/>
      <c r="AP5190" s="57"/>
      <c r="BA5190" s="57"/>
      <c r="BF5190" s="6" t="e">
        <f t="shared" si="243"/>
        <v>#NUM!</v>
      </c>
      <c r="BG5190" t="e">
        <f t="shared" si="244"/>
        <v>#NUM!</v>
      </c>
      <c r="BH5190" t="e">
        <f t="shared" si="245"/>
        <v>#NUM!</v>
      </c>
      <c r="BI5190" t="e">
        <f>VLOOKUP(H5190,Sheet2!$A$1:$B$270,2,FALSE)</f>
        <v>#N/A</v>
      </c>
    </row>
    <row r="5191" spans="15:61">
      <c r="O5191" s="57"/>
      <c r="P5191" s="57"/>
      <c r="AO5191" s="57"/>
      <c r="AP5191" s="57"/>
      <c r="BA5191" s="57"/>
      <c r="BF5191" s="6" t="e">
        <f t="shared" si="243"/>
        <v>#NUM!</v>
      </c>
      <c r="BG5191" t="e">
        <f t="shared" si="244"/>
        <v>#NUM!</v>
      </c>
      <c r="BH5191" t="e">
        <f t="shared" si="245"/>
        <v>#NUM!</v>
      </c>
      <c r="BI5191" t="e">
        <f>VLOOKUP(H5191,Sheet2!$A$1:$B$270,2,FALSE)</f>
        <v>#N/A</v>
      </c>
    </row>
    <row r="5192" spans="15:61">
      <c r="O5192" s="57"/>
      <c r="P5192" s="57"/>
      <c r="AP5192" s="57"/>
      <c r="BA5192" s="57"/>
      <c r="BF5192" s="6" t="e">
        <f t="shared" si="243"/>
        <v>#NUM!</v>
      </c>
      <c r="BG5192" t="e">
        <f t="shared" si="244"/>
        <v>#NUM!</v>
      </c>
      <c r="BH5192" t="e">
        <f t="shared" si="245"/>
        <v>#NUM!</v>
      </c>
      <c r="BI5192" t="e">
        <f>VLOOKUP(H5192,Sheet2!$A$1:$B$270,2,FALSE)</f>
        <v>#N/A</v>
      </c>
    </row>
    <row r="5193" spans="15:61">
      <c r="O5193" s="57"/>
      <c r="P5193" s="57"/>
      <c r="AP5193" s="57"/>
      <c r="BA5193" s="57"/>
      <c r="BF5193" s="6" t="e">
        <f t="shared" si="243"/>
        <v>#NUM!</v>
      </c>
      <c r="BG5193" t="e">
        <f t="shared" si="244"/>
        <v>#NUM!</v>
      </c>
      <c r="BH5193" t="e">
        <f t="shared" si="245"/>
        <v>#NUM!</v>
      </c>
      <c r="BI5193" t="e">
        <f>VLOOKUP(H5193,Sheet2!$A$1:$B$270,2,FALSE)</f>
        <v>#N/A</v>
      </c>
    </row>
    <row r="5194" spans="15:61">
      <c r="O5194" s="57"/>
      <c r="P5194" s="57"/>
      <c r="AO5194" s="57"/>
      <c r="AP5194" s="57"/>
      <c r="BA5194" s="57"/>
      <c r="BF5194" s="6" t="e">
        <f t="shared" ref="BF5194:BF5257" si="246">DATE(BC5194,BD5194,BE5194)</f>
        <v>#NUM!</v>
      </c>
      <c r="BG5194" t="e">
        <f t="shared" ref="BG5194:BG5257" si="247">BF5194-BA5194</f>
        <v>#NUM!</v>
      </c>
      <c r="BH5194" t="e">
        <f t="shared" ref="BH5194:BH5257" si="248">IF(BG5194=1,"COMPLY",IF(BG5194&lt;1,"COMPLY","NOT COMPLY"))</f>
        <v>#NUM!</v>
      </c>
      <c r="BI5194" t="e">
        <f>VLOOKUP(H5194,Sheet2!$A$1:$B$270,2,FALSE)</f>
        <v>#N/A</v>
      </c>
    </row>
    <row r="5195" spans="15:61">
      <c r="O5195" s="57"/>
      <c r="P5195" s="57"/>
      <c r="AM5195" s="58"/>
      <c r="AO5195" s="57"/>
      <c r="BA5195" s="57"/>
      <c r="BB5195" s="58"/>
      <c r="BF5195" s="6" t="e">
        <f t="shared" si="246"/>
        <v>#NUM!</v>
      </c>
      <c r="BG5195" t="e">
        <f t="shared" si="247"/>
        <v>#NUM!</v>
      </c>
      <c r="BH5195" t="e">
        <f t="shared" si="248"/>
        <v>#NUM!</v>
      </c>
      <c r="BI5195" t="e">
        <f>VLOOKUP(H5195,Sheet2!$A$1:$B$270,2,FALSE)</f>
        <v>#N/A</v>
      </c>
    </row>
    <row r="5196" spans="15:61">
      <c r="O5196" s="57"/>
      <c r="P5196" s="57"/>
      <c r="AP5196" s="57"/>
      <c r="BA5196" s="57"/>
      <c r="BF5196" s="6" t="e">
        <f t="shared" si="246"/>
        <v>#NUM!</v>
      </c>
      <c r="BG5196" t="e">
        <f t="shared" si="247"/>
        <v>#NUM!</v>
      </c>
      <c r="BH5196" t="e">
        <f t="shared" si="248"/>
        <v>#NUM!</v>
      </c>
      <c r="BI5196" t="e">
        <f>VLOOKUP(H5196,Sheet2!$A$1:$B$270,2,FALSE)</f>
        <v>#N/A</v>
      </c>
    </row>
    <row r="5197" spans="15:61">
      <c r="O5197" s="57"/>
      <c r="P5197" s="57"/>
      <c r="AO5197" s="57"/>
      <c r="AP5197" s="57"/>
      <c r="BA5197" s="57"/>
      <c r="BF5197" s="6" t="e">
        <f t="shared" si="246"/>
        <v>#NUM!</v>
      </c>
      <c r="BG5197" t="e">
        <f t="shared" si="247"/>
        <v>#NUM!</v>
      </c>
      <c r="BH5197" t="e">
        <f t="shared" si="248"/>
        <v>#NUM!</v>
      </c>
      <c r="BI5197" t="e">
        <f>VLOOKUP(H5197,Sheet2!$A$1:$B$270,2,FALSE)</f>
        <v>#N/A</v>
      </c>
    </row>
    <row r="5198" spans="15:61">
      <c r="O5198" s="57"/>
      <c r="P5198" s="57"/>
      <c r="AO5198" s="57"/>
      <c r="BA5198" s="57"/>
      <c r="BF5198" s="6" t="e">
        <f t="shared" si="246"/>
        <v>#NUM!</v>
      </c>
      <c r="BG5198" t="e">
        <f t="shared" si="247"/>
        <v>#NUM!</v>
      </c>
      <c r="BH5198" t="e">
        <f t="shared" si="248"/>
        <v>#NUM!</v>
      </c>
      <c r="BI5198" t="e">
        <f>VLOOKUP(H5198,Sheet2!$A$1:$B$270,2,FALSE)</f>
        <v>#N/A</v>
      </c>
    </row>
    <row r="5199" spans="15:61">
      <c r="O5199" s="57"/>
      <c r="P5199" s="57"/>
      <c r="AP5199" s="57"/>
      <c r="BA5199" s="57"/>
      <c r="BF5199" s="6" t="e">
        <f t="shared" si="246"/>
        <v>#NUM!</v>
      </c>
      <c r="BG5199" t="e">
        <f t="shared" si="247"/>
        <v>#NUM!</v>
      </c>
      <c r="BH5199" t="e">
        <f t="shared" si="248"/>
        <v>#NUM!</v>
      </c>
      <c r="BI5199" t="e">
        <f>VLOOKUP(H5199,Sheet2!$A$1:$B$270,2,FALSE)</f>
        <v>#N/A</v>
      </c>
    </row>
    <row r="5200" spans="15:61">
      <c r="O5200" s="57"/>
      <c r="P5200" s="57"/>
      <c r="AP5200" s="57"/>
      <c r="BA5200" s="57"/>
      <c r="BF5200" s="6" t="e">
        <f t="shared" si="246"/>
        <v>#NUM!</v>
      </c>
      <c r="BG5200" t="e">
        <f t="shared" si="247"/>
        <v>#NUM!</v>
      </c>
      <c r="BH5200" t="e">
        <f t="shared" si="248"/>
        <v>#NUM!</v>
      </c>
      <c r="BI5200" t="e">
        <f>VLOOKUP(H5200,Sheet2!$A$1:$B$270,2,FALSE)</f>
        <v>#N/A</v>
      </c>
    </row>
    <row r="5201" spans="15:61">
      <c r="O5201" s="57"/>
      <c r="P5201" s="57"/>
      <c r="AP5201" s="57"/>
      <c r="BA5201" s="57"/>
      <c r="BF5201" s="6" t="e">
        <f t="shared" si="246"/>
        <v>#NUM!</v>
      </c>
      <c r="BG5201" t="e">
        <f t="shared" si="247"/>
        <v>#NUM!</v>
      </c>
      <c r="BH5201" t="e">
        <f t="shared" si="248"/>
        <v>#NUM!</v>
      </c>
      <c r="BI5201" t="e">
        <f>VLOOKUP(H5201,Sheet2!$A$1:$B$270,2,FALSE)</f>
        <v>#N/A</v>
      </c>
    </row>
    <row r="5202" spans="15:61">
      <c r="O5202" s="57"/>
      <c r="P5202" s="57"/>
      <c r="AP5202" s="57"/>
      <c r="BA5202" s="57"/>
      <c r="BF5202" s="6" t="e">
        <f t="shared" si="246"/>
        <v>#NUM!</v>
      </c>
      <c r="BG5202" t="e">
        <f t="shared" si="247"/>
        <v>#NUM!</v>
      </c>
      <c r="BH5202" t="e">
        <f t="shared" si="248"/>
        <v>#NUM!</v>
      </c>
      <c r="BI5202" t="e">
        <f>VLOOKUP(H5202,Sheet2!$A$1:$B$270,2,FALSE)</f>
        <v>#N/A</v>
      </c>
    </row>
    <row r="5203" spans="15:61">
      <c r="O5203" s="57"/>
      <c r="P5203" s="57"/>
      <c r="AM5203" s="58"/>
      <c r="BA5203" s="57"/>
      <c r="BB5203" s="58"/>
      <c r="BF5203" s="6" t="e">
        <f t="shared" si="246"/>
        <v>#NUM!</v>
      </c>
      <c r="BG5203" t="e">
        <f t="shared" si="247"/>
        <v>#NUM!</v>
      </c>
      <c r="BH5203" t="e">
        <f t="shared" si="248"/>
        <v>#NUM!</v>
      </c>
      <c r="BI5203" t="e">
        <f>VLOOKUP(H5203,Sheet2!$A$1:$B$270,2,FALSE)</f>
        <v>#N/A</v>
      </c>
    </row>
    <row r="5204" spans="15:61">
      <c r="O5204" s="57"/>
      <c r="P5204" s="57"/>
      <c r="AP5204" s="57"/>
      <c r="BA5204" s="57"/>
      <c r="BF5204" s="6" t="e">
        <f t="shared" si="246"/>
        <v>#NUM!</v>
      </c>
      <c r="BG5204" t="e">
        <f t="shared" si="247"/>
        <v>#NUM!</v>
      </c>
      <c r="BH5204" t="e">
        <f t="shared" si="248"/>
        <v>#NUM!</v>
      </c>
      <c r="BI5204" t="e">
        <f>VLOOKUP(H5204,Sheet2!$A$1:$B$270,2,FALSE)</f>
        <v>#N/A</v>
      </c>
    </row>
    <row r="5205" spans="15:61">
      <c r="O5205" s="57"/>
      <c r="P5205" s="57"/>
      <c r="AM5205" s="58"/>
      <c r="BA5205" s="57"/>
      <c r="BB5205" s="58"/>
      <c r="BF5205" s="6" t="e">
        <f t="shared" si="246"/>
        <v>#NUM!</v>
      </c>
      <c r="BG5205" t="e">
        <f t="shared" si="247"/>
        <v>#NUM!</v>
      </c>
      <c r="BH5205" t="e">
        <f t="shared" si="248"/>
        <v>#NUM!</v>
      </c>
      <c r="BI5205" t="e">
        <f>VLOOKUP(H5205,Sheet2!$A$1:$B$270,2,FALSE)</f>
        <v>#N/A</v>
      </c>
    </row>
    <row r="5206" spans="15:61">
      <c r="O5206" s="57"/>
      <c r="P5206" s="57"/>
      <c r="AO5206" s="57"/>
      <c r="AP5206" s="57"/>
      <c r="BA5206" s="57"/>
      <c r="BF5206" s="6" t="e">
        <f t="shared" si="246"/>
        <v>#NUM!</v>
      </c>
      <c r="BG5206" t="e">
        <f t="shared" si="247"/>
        <v>#NUM!</v>
      </c>
      <c r="BH5206" t="e">
        <f t="shared" si="248"/>
        <v>#NUM!</v>
      </c>
      <c r="BI5206" t="e">
        <f>VLOOKUP(H5206,Sheet2!$A$1:$B$270,2,FALSE)</f>
        <v>#N/A</v>
      </c>
    </row>
    <row r="5207" spans="15:61">
      <c r="O5207" s="57"/>
      <c r="P5207" s="57"/>
      <c r="AM5207" s="58"/>
      <c r="BA5207" s="57"/>
      <c r="BB5207" s="58"/>
      <c r="BF5207" s="6" t="e">
        <f t="shared" si="246"/>
        <v>#NUM!</v>
      </c>
      <c r="BG5207" t="e">
        <f t="shared" si="247"/>
        <v>#NUM!</v>
      </c>
      <c r="BH5207" t="e">
        <f t="shared" si="248"/>
        <v>#NUM!</v>
      </c>
      <c r="BI5207" t="e">
        <f>VLOOKUP(H5207,Sheet2!$A$1:$B$270,2,FALSE)</f>
        <v>#N/A</v>
      </c>
    </row>
    <row r="5208" spans="15:61">
      <c r="O5208" s="57"/>
      <c r="P5208" s="57"/>
      <c r="AM5208" s="58"/>
      <c r="BA5208" s="57"/>
      <c r="BB5208" s="58"/>
      <c r="BF5208" s="6" t="e">
        <f t="shared" si="246"/>
        <v>#NUM!</v>
      </c>
      <c r="BG5208" t="e">
        <f t="shared" si="247"/>
        <v>#NUM!</v>
      </c>
      <c r="BH5208" t="e">
        <f t="shared" si="248"/>
        <v>#NUM!</v>
      </c>
      <c r="BI5208" t="e">
        <f>VLOOKUP(H5208,Sheet2!$A$1:$B$270,2,FALSE)</f>
        <v>#N/A</v>
      </c>
    </row>
    <row r="5209" spans="15:61">
      <c r="O5209" s="57"/>
      <c r="P5209" s="57"/>
      <c r="AM5209" s="58"/>
      <c r="BA5209" s="57"/>
      <c r="BB5209" s="58"/>
      <c r="BF5209" s="6" t="e">
        <f t="shared" si="246"/>
        <v>#NUM!</v>
      </c>
      <c r="BG5209" t="e">
        <f t="shared" si="247"/>
        <v>#NUM!</v>
      </c>
      <c r="BH5209" t="e">
        <f t="shared" si="248"/>
        <v>#NUM!</v>
      </c>
      <c r="BI5209" t="e">
        <f>VLOOKUP(H5209,Sheet2!$A$1:$B$270,2,FALSE)</f>
        <v>#N/A</v>
      </c>
    </row>
    <row r="5210" spans="15:61">
      <c r="O5210" s="57"/>
      <c r="P5210" s="57"/>
      <c r="AO5210" s="57"/>
      <c r="AP5210" s="57"/>
      <c r="BA5210" s="57"/>
      <c r="BF5210" s="6" t="e">
        <f t="shared" si="246"/>
        <v>#NUM!</v>
      </c>
      <c r="BG5210" t="e">
        <f t="shared" si="247"/>
        <v>#NUM!</v>
      </c>
      <c r="BH5210" t="e">
        <f t="shared" si="248"/>
        <v>#NUM!</v>
      </c>
      <c r="BI5210" t="e">
        <f>VLOOKUP(H5210,Sheet2!$A$1:$B$270,2,FALSE)</f>
        <v>#N/A</v>
      </c>
    </row>
    <row r="5211" spans="15:61">
      <c r="O5211" s="57"/>
      <c r="P5211" s="57"/>
      <c r="BA5211" s="57"/>
      <c r="BF5211" s="6" t="e">
        <f t="shared" si="246"/>
        <v>#NUM!</v>
      </c>
      <c r="BG5211" t="e">
        <f t="shared" si="247"/>
        <v>#NUM!</v>
      </c>
      <c r="BH5211" t="e">
        <f t="shared" si="248"/>
        <v>#NUM!</v>
      </c>
      <c r="BI5211" t="e">
        <f>VLOOKUP(H5211,Sheet2!$A$1:$B$270,2,FALSE)</f>
        <v>#N/A</v>
      </c>
    </row>
    <row r="5212" spans="15:61">
      <c r="O5212" s="57"/>
      <c r="P5212" s="57"/>
      <c r="AO5212" s="57"/>
      <c r="BA5212" s="57"/>
      <c r="BF5212" s="6" t="e">
        <f t="shared" si="246"/>
        <v>#NUM!</v>
      </c>
      <c r="BG5212" t="e">
        <f t="shared" si="247"/>
        <v>#NUM!</v>
      </c>
      <c r="BH5212" t="e">
        <f t="shared" si="248"/>
        <v>#NUM!</v>
      </c>
      <c r="BI5212" t="e">
        <f>VLOOKUP(H5212,Sheet2!$A$1:$B$270,2,FALSE)</f>
        <v>#N/A</v>
      </c>
    </row>
    <row r="5213" spans="15:61">
      <c r="O5213" s="57"/>
      <c r="P5213" s="57"/>
      <c r="AP5213" s="57"/>
      <c r="BA5213" s="57"/>
      <c r="BF5213" s="6" t="e">
        <f t="shared" si="246"/>
        <v>#NUM!</v>
      </c>
      <c r="BG5213" t="e">
        <f t="shared" si="247"/>
        <v>#NUM!</v>
      </c>
      <c r="BH5213" t="e">
        <f t="shared" si="248"/>
        <v>#NUM!</v>
      </c>
      <c r="BI5213" t="e">
        <f>VLOOKUP(H5213,Sheet2!$A$1:$B$270,2,FALSE)</f>
        <v>#N/A</v>
      </c>
    </row>
    <row r="5214" spans="15:61">
      <c r="O5214" s="57"/>
      <c r="P5214" s="57"/>
      <c r="AO5214" s="57"/>
      <c r="AP5214" s="57"/>
      <c r="BA5214" s="57"/>
      <c r="BF5214" s="6" t="e">
        <f t="shared" si="246"/>
        <v>#NUM!</v>
      </c>
      <c r="BG5214" t="e">
        <f t="shared" si="247"/>
        <v>#NUM!</v>
      </c>
      <c r="BH5214" t="e">
        <f t="shared" si="248"/>
        <v>#NUM!</v>
      </c>
      <c r="BI5214" t="e">
        <f>VLOOKUP(H5214,Sheet2!$A$1:$B$270,2,FALSE)</f>
        <v>#N/A</v>
      </c>
    </row>
    <row r="5215" spans="15:61">
      <c r="O5215" s="57"/>
      <c r="P5215" s="57"/>
      <c r="AM5215" s="58"/>
      <c r="BA5215" s="57"/>
      <c r="BB5215" s="58"/>
      <c r="BF5215" s="6" t="e">
        <f t="shared" si="246"/>
        <v>#NUM!</v>
      </c>
      <c r="BG5215" t="e">
        <f t="shared" si="247"/>
        <v>#NUM!</v>
      </c>
      <c r="BH5215" t="e">
        <f t="shared" si="248"/>
        <v>#NUM!</v>
      </c>
      <c r="BI5215" t="e">
        <f>VLOOKUP(H5215,Sheet2!$A$1:$B$270,2,FALSE)</f>
        <v>#N/A</v>
      </c>
    </row>
    <row r="5216" spans="15:61">
      <c r="O5216" s="57"/>
      <c r="P5216" s="57"/>
      <c r="AO5216" s="57"/>
      <c r="AP5216" s="57"/>
      <c r="BA5216" s="57"/>
      <c r="BF5216" s="6" t="e">
        <f t="shared" si="246"/>
        <v>#NUM!</v>
      </c>
      <c r="BG5216" t="e">
        <f t="shared" si="247"/>
        <v>#NUM!</v>
      </c>
      <c r="BH5216" t="e">
        <f t="shared" si="248"/>
        <v>#NUM!</v>
      </c>
      <c r="BI5216" t="e">
        <f>VLOOKUP(H5216,Sheet2!$A$1:$B$270,2,FALSE)</f>
        <v>#N/A</v>
      </c>
    </row>
    <row r="5217" spans="15:61">
      <c r="O5217" s="57"/>
      <c r="P5217" s="57"/>
      <c r="BA5217" s="57"/>
      <c r="BF5217" s="6" t="e">
        <f t="shared" si="246"/>
        <v>#NUM!</v>
      </c>
      <c r="BG5217" t="e">
        <f t="shared" si="247"/>
        <v>#NUM!</v>
      </c>
      <c r="BH5217" t="e">
        <f t="shared" si="248"/>
        <v>#NUM!</v>
      </c>
      <c r="BI5217" t="e">
        <f>VLOOKUP(H5217,Sheet2!$A$1:$B$270,2,FALSE)</f>
        <v>#N/A</v>
      </c>
    </row>
    <row r="5218" spans="15:61">
      <c r="O5218" s="57"/>
      <c r="P5218" s="57"/>
      <c r="AP5218" s="57"/>
      <c r="BA5218" s="57"/>
      <c r="BF5218" s="6" t="e">
        <f t="shared" si="246"/>
        <v>#NUM!</v>
      </c>
      <c r="BG5218" t="e">
        <f t="shared" si="247"/>
        <v>#NUM!</v>
      </c>
      <c r="BH5218" t="e">
        <f t="shared" si="248"/>
        <v>#NUM!</v>
      </c>
      <c r="BI5218" t="e">
        <f>VLOOKUP(H5218,Sheet2!$A$1:$B$270,2,FALSE)</f>
        <v>#N/A</v>
      </c>
    </row>
    <row r="5219" spans="15:61">
      <c r="O5219" s="57"/>
      <c r="P5219" s="57"/>
      <c r="AP5219" s="57"/>
      <c r="BA5219" s="57"/>
      <c r="BF5219" s="6" t="e">
        <f t="shared" si="246"/>
        <v>#NUM!</v>
      </c>
      <c r="BG5219" t="e">
        <f t="shared" si="247"/>
        <v>#NUM!</v>
      </c>
      <c r="BH5219" t="e">
        <f t="shared" si="248"/>
        <v>#NUM!</v>
      </c>
      <c r="BI5219" t="e">
        <f>VLOOKUP(H5219,Sheet2!$A$1:$B$270,2,FALSE)</f>
        <v>#N/A</v>
      </c>
    </row>
    <row r="5220" spans="15:61">
      <c r="O5220" s="57"/>
      <c r="P5220" s="57"/>
      <c r="AO5220" s="57"/>
      <c r="AP5220" s="57"/>
      <c r="BA5220" s="57"/>
      <c r="BF5220" s="6" t="e">
        <f t="shared" si="246"/>
        <v>#NUM!</v>
      </c>
      <c r="BG5220" t="e">
        <f t="shared" si="247"/>
        <v>#NUM!</v>
      </c>
      <c r="BH5220" t="e">
        <f t="shared" si="248"/>
        <v>#NUM!</v>
      </c>
      <c r="BI5220" t="e">
        <f>VLOOKUP(H5220,Sheet2!$A$1:$B$270,2,FALSE)</f>
        <v>#N/A</v>
      </c>
    </row>
    <row r="5221" spans="15:61">
      <c r="O5221" s="57"/>
      <c r="P5221" s="57"/>
      <c r="AM5221" s="58"/>
      <c r="BA5221" s="57"/>
      <c r="BB5221" s="58"/>
      <c r="BF5221" s="6" t="e">
        <f t="shared" si="246"/>
        <v>#NUM!</v>
      </c>
      <c r="BG5221" t="e">
        <f t="shared" si="247"/>
        <v>#NUM!</v>
      </c>
      <c r="BH5221" t="e">
        <f t="shared" si="248"/>
        <v>#NUM!</v>
      </c>
      <c r="BI5221" t="e">
        <f>VLOOKUP(H5221,Sheet2!$A$1:$B$270,2,FALSE)</f>
        <v>#N/A</v>
      </c>
    </row>
    <row r="5222" spans="15:61">
      <c r="O5222" s="57"/>
      <c r="P5222" s="57"/>
      <c r="AO5222" s="57"/>
      <c r="AP5222" s="57"/>
      <c r="BA5222" s="57"/>
      <c r="BF5222" s="6" t="e">
        <f t="shared" si="246"/>
        <v>#NUM!</v>
      </c>
      <c r="BG5222" t="e">
        <f t="shared" si="247"/>
        <v>#NUM!</v>
      </c>
      <c r="BH5222" t="e">
        <f t="shared" si="248"/>
        <v>#NUM!</v>
      </c>
      <c r="BI5222" t="e">
        <f>VLOOKUP(H5222,Sheet2!$A$1:$B$270,2,FALSE)</f>
        <v>#N/A</v>
      </c>
    </row>
    <row r="5223" spans="15:61">
      <c r="O5223" s="57"/>
      <c r="P5223" s="57"/>
      <c r="AP5223" s="57"/>
      <c r="BA5223" s="57"/>
      <c r="BF5223" s="6" t="e">
        <f t="shared" si="246"/>
        <v>#NUM!</v>
      </c>
      <c r="BG5223" t="e">
        <f t="shared" si="247"/>
        <v>#NUM!</v>
      </c>
      <c r="BH5223" t="e">
        <f t="shared" si="248"/>
        <v>#NUM!</v>
      </c>
      <c r="BI5223" t="e">
        <f>VLOOKUP(H5223,Sheet2!$A$1:$B$270,2,FALSE)</f>
        <v>#N/A</v>
      </c>
    </row>
    <row r="5224" spans="15:61">
      <c r="O5224" s="57"/>
      <c r="P5224" s="57"/>
      <c r="AO5224" s="57"/>
      <c r="BA5224" s="57"/>
      <c r="BF5224" s="6" t="e">
        <f t="shared" si="246"/>
        <v>#NUM!</v>
      </c>
      <c r="BG5224" t="e">
        <f t="shared" si="247"/>
        <v>#NUM!</v>
      </c>
      <c r="BH5224" t="e">
        <f t="shared" si="248"/>
        <v>#NUM!</v>
      </c>
      <c r="BI5224" t="e">
        <f>VLOOKUP(H5224,Sheet2!$A$1:$B$270,2,FALSE)</f>
        <v>#N/A</v>
      </c>
    </row>
    <row r="5225" spans="15:61">
      <c r="O5225" s="57"/>
      <c r="P5225" s="57"/>
      <c r="AP5225" s="57"/>
      <c r="BA5225" s="57"/>
      <c r="BF5225" s="6" t="e">
        <f t="shared" si="246"/>
        <v>#NUM!</v>
      </c>
      <c r="BG5225" t="e">
        <f t="shared" si="247"/>
        <v>#NUM!</v>
      </c>
      <c r="BH5225" t="e">
        <f t="shared" si="248"/>
        <v>#NUM!</v>
      </c>
      <c r="BI5225" t="e">
        <f>VLOOKUP(H5225,Sheet2!$A$1:$B$270,2,FALSE)</f>
        <v>#N/A</v>
      </c>
    </row>
    <row r="5226" spans="15:61">
      <c r="O5226" s="57"/>
      <c r="P5226" s="57"/>
      <c r="AP5226" s="57"/>
      <c r="BA5226" s="57"/>
      <c r="BF5226" s="6" t="e">
        <f t="shared" si="246"/>
        <v>#NUM!</v>
      </c>
      <c r="BG5226" t="e">
        <f t="shared" si="247"/>
        <v>#NUM!</v>
      </c>
      <c r="BH5226" t="e">
        <f t="shared" si="248"/>
        <v>#NUM!</v>
      </c>
      <c r="BI5226" t="e">
        <f>VLOOKUP(H5226,Sheet2!$A$1:$B$270,2,FALSE)</f>
        <v>#N/A</v>
      </c>
    </row>
    <row r="5227" spans="15:61">
      <c r="O5227" s="57"/>
      <c r="P5227" s="57"/>
      <c r="AO5227" s="57"/>
      <c r="AP5227" s="57"/>
      <c r="BA5227" s="57"/>
      <c r="BF5227" s="6" t="e">
        <f t="shared" si="246"/>
        <v>#NUM!</v>
      </c>
      <c r="BG5227" t="e">
        <f t="shared" si="247"/>
        <v>#NUM!</v>
      </c>
      <c r="BH5227" t="e">
        <f t="shared" si="248"/>
        <v>#NUM!</v>
      </c>
      <c r="BI5227" t="e">
        <f>VLOOKUP(H5227,Sheet2!$A$1:$B$270,2,FALSE)</f>
        <v>#N/A</v>
      </c>
    </row>
    <row r="5228" spans="15:61">
      <c r="O5228" s="57"/>
      <c r="P5228" s="57"/>
      <c r="BA5228" s="57"/>
      <c r="BF5228" s="6" t="e">
        <f t="shared" si="246"/>
        <v>#NUM!</v>
      </c>
      <c r="BG5228" t="e">
        <f t="shared" si="247"/>
        <v>#NUM!</v>
      </c>
      <c r="BH5228" t="e">
        <f t="shared" si="248"/>
        <v>#NUM!</v>
      </c>
      <c r="BI5228" t="e">
        <f>VLOOKUP(H5228,Sheet2!$A$1:$B$270,2,FALSE)</f>
        <v>#N/A</v>
      </c>
    </row>
    <row r="5229" spans="15:61">
      <c r="O5229" s="57"/>
      <c r="P5229" s="57"/>
      <c r="AP5229" s="57"/>
      <c r="BA5229" s="57"/>
      <c r="BF5229" s="6" t="e">
        <f t="shared" si="246"/>
        <v>#NUM!</v>
      </c>
      <c r="BG5229" t="e">
        <f t="shared" si="247"/>
        <v>#NUM!</v>
      </c>
      <c r="BH5229" t="e">
        <f t="shared" si="248"/>
        <v>#NUM!</v>
      </c>
      <c r="BI5229" t="e">
        <f>VLOOKUP(H5229,Sheet2!$A$1:$B$270,2,FALSE)</f>
        <v>#N/A</v>
      </c>
    </row>
    <row r="5230" spans="15:61">
      <c r="O5230" s="57"/>
      <c r="P5230" s="57"/>
      <c r="AO5230" s="57"/>
      <c r="BA5230" s="57"/>
      <c r="BF5230" s="6" t="e">
        <f t="shared" si="246"/>
        <v>#NUM!</v>
      </c>
      <c r="BG5230" t="e">
        <f t="shared" si="247"/>
        <v>#NUM!</v>
      </c>
      <c r="BH5230" t="e">
        <f t="shared" si="248"/>
        <v>#NUM!</v>
      </c>
      <c r="BI5230" t="e">
        <f>VLOOKUP(H5230,Sheet2!$A$1:$B$270,2,FALSE)</f>
        <v>#N/A</v>
      </c>
    </row>
    <row r="5231" spans="15:61">
      <c r="O5231" s="57"/>
      <c r="P5231" s="57"/>
      <c r="AO5231" s="57"/>
      <c r="AP5231" s="57"/>
      <c r="BA5231" s="57"/>
      <c r="BF5231" s="6" t="e">
        <f t="shared" si="246"/>
        <v>#NUM!</v>
      </c>
      <c r="BG5231" t="e">
        <f t="shared" si="247"/>
        <v>#NUM!</v>
      </c>
      <c r="BH5231" t="e">
        <f t="shared" si="248"/>
        <v>#NUM!</v>
      </c>
      <c r="BI5231" t="e">
        <f>VLOOKUP(H5231,Sheet2!$A$1:$B$270,2,FALSE)</f>
        <v>#N/A</v>
      </c>
    </row>
    <row r="5232" spans="15:61">
      <c r="O5232" s="57"/>
      <c r="P5232" s="57"/>
      <c r="BF5232" s="6" t="e">
        <f t="shared" si="246"/>
        <v>#NUM!</v>
      </c>
      <c r="BG5232" t="e">
        <f t="shared" si="247"/>
        <v>#NUM!</v>
      </c>
      <c r="BH5232" t="e">
        <f t="shared" si="248"/>
        <v>#NUM!</v>
      </c>
      <c r="BI5232" t="e">
        <f>VLOOKUP(H5232,Sheet2!$A$1:$B$270,2,FALSE)</f>
        <v>#N/A</v>
      </c>
    </row>
    <row r="5233" spans="15:61">
      <c r="O5233" s="57"/>
      <c r="P5233" s="57"/>
      <c r="AO5233" s="57"/>
      <c r="AP5233" s="57"/>
      <c r="BA5233" s="57"/>
      <c r="BF5233" s="6" t="e">
        <f t="shared" si="246"/>
        <v>#NUM!</v>
      </c>
      <c r="BG5233" t="e">
        <f t="shared" si="247"/>
        <v>#NUM!</v>
      </c>
      <c r="BH5233" t="e">
        <f t="shared" si="248"/>
        <v>#NUM!</v>
      </c>
      <c r="BI5233" t="e">
        <f>VLOOKUP(H5233,Sheet2!$A$1:$B$270,2,FALSE)</f>
        <v>#N/A</v>
      </c>
    </row>
    <row r="5234" spans="15:61">
      <c r="O5234" s="57"/>
      <c r="P5234" s="57"/>
      <c r="AP5234" s="57"/>
      <c r="BA5234" s="57"/>
      <c r="BF5234" s="6" t="e">
        <f t="shared" si="246"/>
        <v>#NUM!</v>
      </c>
      <c r="BG5234" t="e">
        <f t="shared" si="247"/>
        <v>#NUM!</v>
      </c>
      <c r="BH5234" t="e">
        <f t="shared" si="248"/>
        <v>#NUM!</v>
      </c>
      <c r="BI5234" t="e">
        <f>VLOOKUP(H5234,Sheet2!$A$1:$B$270,2,FALSE)</f>
        <v>#N/A</v>
      </c>
    </row>
    <row r="5235" spans="15:61">
      <c r="O5235" s="57"/>
      <c r="P5235" s="57"/>
      <c r="AP5235" s="57"/>
      <c r="BA5235" s="57"/>
      <c r="BF5235" s="6" t="e">
        <f t="shared" si="246"/>
        <v>#NUM!</v>
      </c>
      <c r="BG5235" t="e">
        <f t="shared" si="247"/>
        <v>#NUM!</v>
      </c>
      <c r="BH5235" t="e">
        <f t="shared" si="248"/>
        <v>#NUM!</v>
      </c>
      <c r="BI5235" t="e">
        <f>VLOOKUP(H5235,Sheet2!$A$1:$B$270,2,FALSE)</f>
        <v>#N/A</v>
      </c>
    </row>
    <row r="5236" spans="15:61">
      <c r="O5236" s="57"/>
      <c r="P5236" s="57"/>
      <c r="AM5236" s="58"/>
      <c r="AO5236" s="57"/>
      <c r="BA5236" s="57"/>
      <c r="BB5236" s="58"/>
      <c r="BF5236" s="6" t="e">
        <f t="shared" si="246"/>
        <v>#NUM!</v>
      </c>
      <c r="BG5236" t="e">
        <f t="shared" si="247"/>
        <v>#NUM!</v>
      </c>
      <c r="BH5236" t="e">
        <f t="shared" si="248"/>
        <v>#NUM!</v>
      </c>
      <c r="BI5236" t="e">
        <f>VLOOKUP(H5236,Sheet2!$A$1:$B$270,2,FALSE)</f>
        <v>#N/A</v>
      </c>
    </row>
    <row r="5237" spans="15:61">
      <c r="O5237" s="57"/>
      <c r="P5237" s="57"/>
      <c r="AP5237" s="57"/>
      <c r="BA5237" s="57"/>
      <c r="BF5237" s="6" t="e">
        <f t="shared" si="246"/>
        <v>#NUM!</v>
      </c>
      <c r="BG5237" t="e">
        <f t="shared" si="247"/>
        <v>#NUM!</v>
      </c>
      <c r="BH5237" t="e">
        <f t="shared" si="248"/>
        <v>#NUM!</v>
      </c>
      <c r="BI5237" t="e">
        <f>VLOOKUP(H5237,Sheet2!$A$1:$B$270,2,FALSE)</f>
        <v>#N/A</v>
      </c>
    </row>
    <row r="5238" spans="15:61">
      <c r="O5238" s="57"/>
      <c r="P5238" s="57"/>
      <c r="AO5238" s="57"/>
      <c r="BA5238" s="57"/>
      <c r="BF5238" s="6" t="e">
        <f t="shared" si="246"/>
        <v>#NUM!</v>
      </c>
      <c r="BG5238" t="e">
        <f t="shared" si="247"/>
        <v>#NUM!</v>
      </c>
      <c r="BH5238" t="e">
        <f t="shared" si="248"/>
        <v>#NUM!</v>
      </c>
      <c r="BI5238" t="e">
        <f>VLOOKUP(H5238,Sheet2!$A$1:$B$270,2,FALSE)</f>
        <v>#N/A</v>
      </c>
    </row>
    <row r="5239" spans="15:61">
      <c r="O5239" s="57"/>
      <c r="P5239" s="57"/>
      <c r="AP5239" s="57"/>
      <c r="BA5239" s="57"/>
      <c r="BF5239" s="6" t="e">
        <f t="shared" si="246"/>
        <v>#NUM!</v>
      </c>
      <c r="BG5239" t="e">
        <f t="shared" si="247"/>
        <v>#NUM!</v>
      </c>
      <c r="BH5239" t="e">
        <f t="shared" si="248"/>
        <v>#NUM!</v>
      </c>
      <c r="BI5239" t="e">
        <f>VLOOKUP(H5239,Sheet2!$A$1:$B$270,2,FALSE)</f>
        <v>#N/A</v>
      </c>
    </row>
    <row r="5240" spans="15:61">
      <c r="O5240" s="57"/>
      <c r="P5240" s="57"/>
      <c r="AO5240" s="57"/>
      <c r="AP5240" s="57"/>
      <c r="BA5240" s="57"/>
      <c r="BF5240" s="6" t="e">
        <f t="shared" si="246"/>
        <v>#NUM!</v>
      </c>
      <c r="BG5240" t="e">
        <f t="shared" si="247"/>
        <v>#NUM!</v>
      </c>
      <c r="BH5240" t="e">
        <f t="shared" si="248"/>
        <v>#NUM!</v>
      </c>
      <c r="BI5240" t="e">
        <f>VLOOKUP(H5240,Sheet2!$A$1:$B$270,2,FALSE)</f>
        <v>#N/A</v>
      </c>
    </row>
    <row r="5241" spans="15:61">
      <c r="O5241" s="57"/>
      <c r="P5241" s="57"/>
      <c r="AM5241" s="58"/>
      <c r="AO5241" s="57"/>
      <c r="BA5241" s="57"/>
      <c r="BB5241" s="58"/>
      <c r="BF5241" s="6" t="e">
        <f t="shared" si="246"/>
        <v>#NUM!</v>
      </c>
      <c r="BG5241" t="e">
        <f t="shared" si="247"/>
        <v>#NUM!</v>
      </c>
      <c r="BH5241" t="e">
        <f t="shared" si="248"/>
        <v>#NUM!</v>
      </c>
      <c r="BI5241" t="e">
        <f>VLOOKUP(H5241,Sheet2!$A$1:$B$270,2,FALSE)</f>
        <v>#N/A</v>
      </c>
    </row>
    <row r="5242" spans="15:61">
      <c r="O5242" s="57"/>
      <c r="P5242" s="57"/>
      <c r="AM5242" s="58"/>
      <c r="AO5242" s="57"/>
      <c r="BA5242" s="57"/>
      <c r="BB5242" s="58"/>
      <c r="BF5242" s="6" t="e">
        <f t="shared" si="246"/>
        <v>#NUM!</v>
      </c>
      <c r="BG5242" t="e">
        <f t="shared" si="247"/>
        <v>#NUM!</v>
      </c>
      <c r="BH5242" t="e">
        <f t="shared" si="248"/>
        <v>#NUM!</v>
      </c>
      <c r="BI5242" t="e">
        <f>VLOOKUP(H5242,Sheet2!$A$1:$B$270,2,FALSE)</f>
        <v>#N/A</v>
      </c>
    </row>
    <row r="5243" spans="15:61">
      <c r="O5243" s="57"/>
      <c r="P5243" s="57"/>
      <c r="AO5243" s="57"/>
      <c r="AP5243" s="57"/>
      <c r="BA5243" s="57"/>
      <c r="BF5243" s="6" t="e">
        <f t="shared" si="246"/>
        <v>#NUM!</v>
      </c>
      <c r="BG5243" t="e">
        <f t="shared" si="247"/>
        <v>#NUM!</v>
      </c>
      <c r="BH5243" t="e">
        <f t="shared" si="248"/>
        <v>#NUM!</v>
      </c>
      <c r="BI5243" t="e">
        <f>VLOOKUP(H5243,Sheet2!$A$1:$B$270,2,FALSE)</f>
        <v>#N/A</v>
      </c>
    </row>
    <row r="5244" spans="15:61">
      <c r="O5244" s="57"/>
      <c r="P5244" s="57"/>
      <c r="AO5244" s="57"/>
      <c r="AP5244" s="57"/>
      <c r="BA5244" s="57"/>
      <c r="BF5244" s="6" t="e">
        <f t="shared" si="246"/>
        <v>#NUM!</v>
      </c>
      <c r="BG5244" t="e">
        <f t="shared" si="247"/>
        <v>#NUM!</v>
      </c>
      <c r="BH5244" t="e">
        <f t="shared" si="248"/>
        <v>#NUM!</v>
      </c>
      <c r="BI5244" t="e">
        <f>VLOOKUP(H5244,Sheet2!$A$1:$B$270,2,FALSE)</f>
        <v>#N/A</v>
      </c>
    </row>
    <row r="5245" spans="15:61">
      <c r="O5245" s="57"/>
      <c r="P5245" s="57"/>
      <c r="AP5245" s="57"/>
      <c r="BA5245" s="57"/>
      <c r="BF5245" s="6" t="e">
        <f t="shared" si="246"/>
        <v>#NUM!</v>
      </c>
      <c r="BG5245" t="e">
        <f t="shared" si="247"/>
        <v>#NUM!</v>
      </c>
      <c r="BH5245" t="e">
        <f t="shared" si="248"/>
        <v>#NUM!</v>
      </c>
      <c r="BI5245" t="e">
        <f>VLOOKUP(H5245,Sheet2!$A$1:$B$270,2,FALSE)</f>
        <v>#N/A</v>
      </c>
    </row>
    <row r="5246" spans="15:61">
      <c r="O5246" s="57"/>
      <c r="P5246" s="57"/>
      <c r="AO5246" s="57"/>
      <c r="AP5246" s="57"/>
      <c r="BA5246" s="57"/>
      <c r="BF5246" s="6" t="e">
        <f t="shared" si="246"/>
        <v>#NUM!</v>
      </c>
      <c r="BG5246" t="e">
        <f t="shared" si="247"/>
        <v>#NUM!</v>
      </c>
      <c r="BH5246" t="e">
        <f t="shared" si="248"/>
        <v>#NUM!</v>
      </c>
      <c r="BI5246" t="e">
        <f>VLOOKUP(H5246,Sheet2!$A$1:$B$270,2,FALSE)</f>
        <v>#N/A</v>
      </c>
    </row>
    <row r="5247" spans="15:61">
      <c r="O5247" s="57"/>
      <c r="P5247" s="57"/>
      <c r="AP5247" s="57"/>
      <c r="BA5247" s="57"/>
      <c r="BF5247" s="6" t="e">
        <f t="shared" si="246"/>
        <v>#NUM!</v>
      </c>
      <c r="BG5247" t="e">
        <f t="shared" si="247"/>
        <v>#NUM!</v>
      </c>
      <c r="BH5247" t="e">
        <f t="shared" si="248"/>
        <v>#NUM!</v>
      </c>
      <c r="BI5247" t="e">
        <f>VLOOKUP(H5247,Sheet2!$A$1:$B$270,2,FALSE)</f>
        <v>#N/A</v>
      </c>
    </row>
    <row r="5248" spans="15:61">
      <c r="O5248" s="57"/>
      <c r="P5248" s="57"/>
      <c r="AO5248" s="57"/>
      <c r="AP5248" s="57"/>
      <c r="BA5248" s="57"/>
      <c r="BF5248" s="6" t="e">
        <f t="shared" si="246"/>
        <v>#NUM!</v>
      </c>
      <c r="BG5248" t="e">
        <f t="shared" si="247"/>
        <v>#NUM!</v>
      </c>
      <c r="BH5248" t="e">
        <f t="shared" si="248"/>
        <v>#NUM!</v>
      </c>
      <c r="BI5248" t="e">
        <f>VLOOKUP(H5248,Sheet2!$A$1:$B$270,2,FALSE)</f>
        <v>#N/A</v>
      </c>
    </row>
    <row r="5249" spans="15:61">
      <c r="O5249" s="57"/>
      <c r="P5249" s="57"/>
      <c r="AP5249" s="57"/>
      <c r="BA5249" s="57"/>
      <c r="BF5249" s="6" t="e">
        <f t="shared" si="246"/>
        <v>#NUM!</v>
      </c>
      <c r="BG5249" t="e">
        <f t="shared" si="247"/>
        <v>#NUM!</v>
      </c>
      <c r="BH5249" t="e">
        <f t="shared" si="248"/>
        <v>#NUM!</v>
      </c>
      <c r="BI5249" t="e">
        <f>VLOOKUP(H5249,Sheet2!$A$1:$B$270,2,FALSE)</f>
        <v>#N/A</v>
      </c>
    </row>
    <row r="5250" spans="15:61">
      <c r="O5250" s="57"/>
      <c r="P5250" s="57"/>
      <c r="AP5250" s="57"/>
      <c r="BA5250" s="57"/>
      <c r="BF5250" s="6" t="e">
        <f t="shared" si="246"/>
        <v>#NUM!</v>
      </c>
      <c r="BG5250" t="e">
        <f t="shared" si="247"/>
        <v>#NUM!</v>
      </c>
      <c r="BH5250" t="e">
        <f t="shared" si="248"/>
        <v>#NUM!</v>
      </c>
      <c r="BI5250" t="e">
        <f>VLOOKUP(H5250,Sheet2!$A$1:$B$270,2,FALSE)</f>
        <v>#N/A</v>
      </c>
    </row>
    <row r="5251" spans="15:61">
      <c r="O5251" s="57"/>
      <c r="P5251" s="57"/>
      <c r="AO5251" s="57"/>
      <c r="BA5251" s="57"/>
      <c r="BF5251" s="6" t="e">
        <f t="shared" si="246"/>
        <v>#NUM!</v>
      </c>
      <c r="BG5251" t="e">
        <f t="shared" si="247"/>
        <v>#NUM!</v>
      </c>
      <c r="BH5251" t="e">
        <f t="shared" si="248"/>
        <v>#NUM!</v>
      </c>
      <c r="BI5251" t="e">
        <f>VLOOKUP(H5251,Sheet2!$A$1:$B$270,2,FALSE)</f>
        <v>#N/A</v>
      </c>
    </row>
    <row r="5252" spans="15:61">
      <c r="O5252" s="57"/>
      <c r="P5252" s="57"/>
      <c r="AP5252" s="57"/>
      <c r="BA5252" s="57"/>
      <c r="BF5252" s="6" t="e">
        <f t="shared" si="246"/>
        <v>#NUM!</v>
      </c>
      <c r="BG5252" t="e">
        <f t="shared" si="247"/>
        <v>#NUM!</v>
      </c>
      <c r="BH5252" t="e">
        <f t="shared" si="248"/>
        <v>#NUM!</v>
      </c>
      <c r="BI5252" t="e">
        <f>VLOOKUP(H5252,Sheet2!$A$1:$B$270,2,FALSE)</f>
        <v>#N/A</v>
      </c>
    </row>
    <row r="5253" spans="15:61">
      <c r="O5253" s="57"/>
      <c r="P5253" s="57"/>
      <c r="AO5253" s="57"/>
      <c r="AP5253" s="57"/>
      <c r="BA5253" s="57"/>
      <c r="BF5253" s="6" t="e">
        <f t="shared" si="246"/>
        <v>#NUM!</v>
      </c>
      <c r="BG5253" t="e">
        <f t="shared" si="247"/>
        <v>#NUM!</v>
      </c>
      <c r="BH5253" t="e">
        <f t="shared" si="248"/>
        <v>#NUM!</v>
      </c>
      <c r="BI5253" t="e">
        <f>VLOOKUP(H5253,Sheet2!$A$1:$B$270,2,FALSE)</f>
        <v>#N/A</v>
      </c>
    </row>
    <row r="5254" spans="15:61">
      <c r="O5254" s="57"/>
      <c r="P5254" s="57"/>
      <c r="AP5254" s="57"/>
      <c r="BA5254" s="57"/>
      <c r="BF5254" s="6" t="e">
        <f t="shared" si="246"/>
        <v>#NUM!</v>
      </c>
      <c r="BG5254" t="e">
        <f t="shared" si="247"/>
        <v>#NUM!</v>
      </c>
      <c r="BH5254" t="e">
        <f t="shared" si="248"/>
        <v>#NUM!</v>
      </c>
      <c r="BI5254" t="e">
        <f>VLOOKUP(H5254,Sheet2!$A$1:$B$270,2,FALSE)</f>
        <v>#N/A</v>
      </c>
    </row>
    <row r="5255" spans="15:61">
      <c r="O5255" s="57"/>
      <c r="P5255" s="57"/>
      <c r="AP5255" s="57"/>
      <c r="BA5255" s="57"/>
      <c r="BF5255" s="6" t="e">
        <f t="shared" si="246"/>
        <v>#NUM!</v>
      </c>
      <c r="BG5255" t="e">
        <f t="shared" si="247"/>
        <v>#NUM!</v>
      </c>
      <c r="BH5255" t="e">
        <f t="shared" si="248"/>
        <v>#NUM!</v>
      </c>
      <c r="BI5255" t="e">
        <f>VLOOKUP(H5255,Sheet2!$A$1:$B$270,2,FALSE)</f>
        <v>#N/A</v>
      </c>
    </row>
    <row r="5256" spans="15:61">
      <c r="O5256" s="57"/>
      <c r="P5256" s="57"/>
      <c r="AO5256" s="57"/>
      <c r="AP5256" s="57"/>
      <c r="BA5256" s="57"/>
      <c r="BF5256" s="6" t="e">
        <f t="shared" si="246"/>
        <v>#NUM!</v>
      </c>
      <c r="BG5256" t="e">
        <f t="shared" si="247"/>
        <v>#NUM!</v>
      </c>
      <c r="BH5256" t="e">
        <f t="shared" si="248"/>
        <v>#NUM!</v>
      </c>
      <c r="BI5256" t="e">
        <f>VLOOKUP(H5256,Sheet2!$A$1:$B$270,2,FALSE)</f>
        <v>#N/A</v>
      </c>
    </row>
    <row r="5257" spans="15:61">
      <c r="O5257" s="57"/>
      <c r="P5257" s="57"/>
      <c r="AP5257" s="57"/>
      <c r="BA5257" s="57"/>
      <c r="BF5257" s="6" t="e">
        <f t="shared" si="246"/>
        <v>#NUM!</v>
      </c>
      <c r="BG5257" t="e">
        <f t="shared" si="247"/>
        <v>#NUM!</v>
      </c>
      <c r="BH5257" t="e">
        <f t="shared" si="248"/>
        <v>#NUM!</v>
      </c>
      <c r="BI5257" t="e">
        <f>VLOOKUP(H5257,Sheet2!$A$1:$B$270,2,FALSE)</f>
        <v>#N/A</v>
      </c>
    </row>
    <row r="5258" spans="15:61">
      <c r="O5258" s="57"/>
      <c r="P5258" s="57"/>
      <c r="AP5258" s="57"/>
      <c r="BA5258" s="57"/>
      <c r="BF5258" s="6" t="e">
        <f t="shared" ref="BF5258:BF5321" si="249">DATE(BC5258,BD5258,BE5258)</f>
        <v>#NUM!</v>
      </c>
      <c r="BG5258" t="e">
        <f t="shared" ref="BG5258:BG5321" si="250">BF5258-BA5258</f>
        <v>#NUM!</v>
      </c>
      <c r="BH5258" t="e">
        <f t="shared" ref="BH5258:BH5321" si="251">IF(BG5258=1,"COMPLY",IF(BG5258&lt;1,"COMPLY","NOT COMPLY"))</f>
        <v>#NUM!</v>
      </c>
      <c r="BI5258" t="e">
        <f>VLOOKUP(H5258,Sheet2!$A$1:$B$270,2,FALSE)</f>
        <v>#N/A</v>
      </c>
    </row>
    <row r="5259" spans="15:61">
      <c r="O5259" s="57"/>
      <c r="P5259" s="57"/>
      <c r="AP5259" s="57"/>
      <c r="BA5259" s="57"/>
      <c r="BF5259" s="6" t="e">
        <f t="shared" si="249"/>
        <v>#NUM!</v>
      </c>
      <c r="BG5259" t="e">
        <f t="shared" si="250"/>
        <v>#NUM!</v>
      </c>
      <c r="BH5259" t="e">
        <f t="shared" si="251"/>
        <v>#NUM!</v>
      </c>
      <c r="BI5259" t="e">
        <f>VLOOKUP(H5259,Sheet2!$A$1:$B$270,2,FALSE)</f>
        <v>#N/A</v>
      </c>
    </row>
    <row r="5260" spans="15:61">
      <c r="O5260" s="57"/>
      <c r="P5260" s="57"/>
      <c r="AM5260" s="58"/>
      <c r="AO5260" s="57"/>
      <c r="BA5260" s="57"/>
      <c r="BB5260" s="58"/>
      <c r="BF5260" s="6" t="e">
        <f t="shared" si="249"/>
        <v>#NUM!</v>
      </c>
      <c r="BG5260" t="e">
        <f t="shared" si="250"/>
        <v>#NUM!</v>
      </c>
      <c r="BH5260" t="e">
        <f t="shared" si="251"/>
        <v>#NUM!</v>
      </c>
      <c r="BI5260" t="e">
        <f>VLOOKUP(H5260,Sheet2!$A$1:$B$270,2,FALSE)</f>
        <v>#N/A</v>
      </c>
    </row>
    <row r="5261" spans="15:61">
      <c r="O5261" s="57"/>
      <c r="P5261" s="57"/>
      <c r="AP5261" s="57"/>
      <c r="BA5261" s="57"/>
      <c r="BF5261" s="6" t="e">
        <f t="shared" si="249"/>
        <v>#NUM!</v>
      </c>
      <c r="BG5261" t="e">
        <f t="shared" si="250"/>
        <v>#NUM!</v>
      </c>
      <c r="BH5261" t="e">
        <f t="shared" si="251"/>
        <v>#NUM!</v>
      </c>
      <c r="BI5261" t="e">
        <f>VLOOKUP(H5261,Sheet2!$A$1:$B$270,2,FALSE)</f>
        <v>#N/A</v>
      </c>
    </row>
    <row r="5262" spans="15:61">
      <c r="O5262" s="57"/>
      <c r="P5262" s="57"/>
      <c r="AO5262" s="57"/>
      <c r="AP5262" s="57"/>
      <c r="BA5262" s="57"/>
      <c r="BF5262" s="6" t="e">
        <f t="shared" si="249"/>
        <v>#NUM!</v>
      </c>
      <c r="BG5262" t="e">
        <f t="shared" si="250"/>
        <v>#NUM!</v>
      </c>
      <c r="BH5262" t="e">
        <f t="shared" si="251"/>
        <v>#NUM!</v>
      </c>
      <c r="BI5262" t="e">
        <f>VLOOKUP(H5262,Sheet2!$A$1:$B$270,2,FALSE)</f>
        <v>#N/A</v>
      </c>
    </row>
    <row r="5263" spans="15:61">
      <c r="O5263" s="57"/>
      <c r="P5263" s="57"/>
      <c r="AO5263" s="57"/>
      <c r="AP5263" s="57"/>
      <c r="BA5263" s="57"/>
      <c r="BF5263" s="6" t="e">
        <f t="shared" si="249"/>
        <v>#NUM!</v>
      </c>
      <c r="BG5263" t="e">
        <f t="shared" si="250"/>
        <v>#NUM!</v>
      </c>
      <c r="BH5263" t="e">
        <f t="shared" si="251"/>
        <v>#NUM!</v>
      </c>
      <c r="BI5263" t="e">
        <f>VLOOKUP(H5263,Sheet2!$A$1:$B$270,2,FALSE)</f>
        <v>#N/A</v>
      </c>
    </row>
    <row r="5264" spans="15:61">
      <c r="O5264" s="57"/>
      <c r="P5264" s="57"/>
      <c r="AM5264" s="58"/>
      <c r="AO5264" s="57"/>
      <c r="BA5264" s="57"/>
      <c r="BB5264" s="58"/>
      <c r="BF5264" s="6" t="e">
        <f t="shared" si="249"/>
        <v>#NUM!</v>
      </c>
      <c r="BG5264" t="e">
        <f t="shared" si="250"/>
        <v>#NUM!</v>
      </c>
      <c r="BH5264" t="e">
        <f t="shared" si="251"/>
        <v>#NUM!</v>
      </c>
      <c r="BI5264" t="e">
        <f>VLOOKUP(H5264,Sheet2!$A$1:$B$270,2,FALSE)</f>
        <v>#N/A</v>
      </c>
    </row>
    <row r="5265" spans="15:61">
      <c r="O5265" s="57"/>
      <c r="P5265" s="57"/>
      <c r="AP5265" s="57"/>
      <c r="BA5265" s="57"/>
      <c r="BF5265" s="6" t="e">
        <f t="shared" si="249"/>
        <v>#NUM!</v>
      </c>
      <c r="BG5265" t="e">
        <f t="shared" si="250"/>
        <v>#NUM!</v>
      </c>
      <c r="BH5265" t="e">
        <f t="shared" si="251"/>
        <v>#NUM!</v>
      </c>
      <c r="BI5265" t="e">
        <f>VLOOKUP(H5265,Sheet2!$A$1:$B$270,2,FALSE)</f>
        <v>#N/A</v>
      </c>
    </row>
    <row r="5266" spans="15:61">
      <c r="O5266" s="57"/>
      <c r="P5266" s="57"/>
      <c r="AO5266" s="57"/>
      <c r="AP5266" s="57"/>
      <c r="BA5266" s="57"/>
      <c r="BF5266" s="6" t="e">
        <f t="shared" si="249"/>
        <v>#NUM!</v>
      </c>
      <c r="BG5266" t="e">
        <f t="shared" si="250"/>
        <v>#NUM!</v>
      </c>
      <c r="BH5266" t="e">
        <f t="shared" si="251"/>
        <v>#NUM!</v>
      </c>
      <c r="BI5266" t="e">
        <f>VLOOKUP(H5266,Sheet2!$A$1:$B$270,2,FALSE)</f>
        <v>#N/A</v>
      </c>
    </row>
    <row r="5267" spans="15:61">
      <c r="O5267" s="57"/>
      <c r="P5267" s="57"/>
      <c r="AO5267" s="57"/>
      <c r="AP5267" s="57"/>
      <c r="BA5267" s="57"/>
      <c r="BF5267" s="6" t="e">
        <f t="shared" si="249"/>
        <v>#NUM!</v>
      </c>
      <c r="BG5267" t="e">
        <f t="shared" si="250"/>
        <v>#NUM!</v>
      </c>
      <c r="BH5267" t="e">
        <f t="shared" si="251"/>
        <v>#NUM!</v>
      </c>
      <c r="BI5267" t="e">
        <f>VLOOKUP(H5267,Sheet2!$A$1:$B$270,2,FALSE)</f>
        <v>#N/A</v>
      </c>
    </row>
    <row r="5268" spans="15:61">
      <c r="O5268" s="57"/>
      <c r="P5268" s="57"/>
      <c r="AO5268" s="57"/>
      <c r="AP5268" s="57"/>
      <c r="BA5268" s="57"/>
      <c r="BF5268" s="6" t="e">
        <f t="shared" si="249"/>
        <v>#NUM!</v>
      </c>
      <c r="BG5268" t="e">
        <f t="shared" si="250"/>
        <v>#NUM!</v>
      </c>
      <c r="BH5268" t="e">
        <f t="shared" si="251"/>
        <v>#NUM!</v>
      </c>
      <c r="BI5268" t="e">
        <f>VLOOKUP(H5268,Sheet2!$A$1:$B$270,2,FALSE)</f>
        <v>#N/A</v>
      </c>
    </row>
    <row r="5269" spans="15:61">
      <c r="O5269" s="57"/>
      <c r="P5269" s="57"/>
      <c r="AP5269" s="57"/>
      <c r="BA5269" s="57"/>
      <c r="BF5269" s="6" t="e">
        <f t="shared" si="249"/>
        <v>#NUM!</v>
      </c>
      <c r="BG5269" t="e">
        <f t="shared" si="250"/>
        <v>#NUM!</v>
      </c>
      <c r="BH5269" t="e">
        <f t="shared" si="251"/>
        <v>#NUM!</v>
      </c>
      <c r="BI5269" t="e">
        <f>VLOOKUP(H5269,Sheet2!$A$1:$B$270,2,FALSE)</f>
        <v>#N/A</v>
      </c>
    </row>
    <row r="5270" spans="15:61">
      <c r="O5270" s="57"/>
      <c r="P5270" s="57"/>
      <c r="AO5270" s="57"/>
      <c r="AP5270" s="57"/>
      <c r="BA5270" s="57"/>
      <c r="BF5270" s="6" t="e">
        <f t="shared" si="249"/>
        <v>#NUM!</v>
      </c>
      <c r="BG5270" t="e">
        <f t="shared" si="250"/>
        <v>#NUM!</v>
      </c>
      <c r="BH5270" t="e">
        <f t="shared" si="251"/>
        <v>#NUM!</v>
      </c>
      <c r="BI5270" t="e">
        <f>VLOOKUP(H5270,Sheet2!$A$1:$B$270,2,FALSE)</f>
        <v>#N/A</v>
      </c>
    </row>
    <row r="5271" spans="15:61">
      <c r="O5271" s="57"/>
      <c r="P5271" s="57"/>
      <c r="AP5271" s="57"/>
      <c r="BA5271" s="57"/>
      <c r="BF5271" s="6" t="e">
        <f t="shared" si="249"/>
        <v>#NUM!</v>
      </c>
      <c r="BG5271" t="e">
        <f t="shared" si="250"/>
        <v>#NUM!</v>
      </c>
      <c r="BH5271" t="e">
        <f t="shared" si="251"/>
        <v>#NUM!</v>
      </c>
      <c r="BI5271" t="e">
        <f>VLOOKUP(H5271,Sheet2!$A$1:$B$270,2,FALSE)</f>
        <v>#N/A</v>
      </c>
    </row>
    <row r="5272" spans="15:61">
      <c r="O5272" s="57"/>
      <c r="P5272" s="57"/>
      <c r="AM5272" s="58"/>
      <c r="BA5272" s="57"/>
      <c r="BB5272" s="58"/>
      <c r="BF5272" s="6" t="e">
        <f t="shared" si="249"/>
        <v>#NUM!</v>
      </c>
      <c r="BG5272" t="e">
        <f t="shared" si="250"/>
        <v>#NUM!</v>
      </c>
      <c r="BH5272" t="e">
        <f t="shared" si="251"/>
        <v>#NUM!</v>
      </c>
      <c r="BI5272" t="e">
        <f>VLOOKUP(H5272,Sheet2!$A$1:$B$270,2,FALSE)</f>
        <v>#N/A</v>
      </c>
    </row>
    <row r="5273" spans="15:61">
      <c r="O5273" s="57"/>
      <c r="P5273" s="57"/>
      <c r="AP5273" s="57"/>
      <c r="BA5273" s="57"/>
      <c r="BF5273" s="6" t="e">
        <f t="shared" si="249"/>
        <v>#NUM!</v>
      </c>
      <c r="BG5273" t="e">
        <f t="shared" si="250"/>
        <v>#NUM!</v>
      </c>
      <c r="BH5273" t="e">
        <f t="shared" si="251"/>
        <v>#NUM!</v>
      </c>
      <c r="BI5273" t="e">
        <f>VLOOKUP(H5273,Sheet2!$A$1:$B$270,2,FALSE)</f>
        <v>#N/A</v>
      </c>
    </row>
    <row r="5274" spans="15:61">
      <c r="O5274" s="57"/>
      <c r="P5274" s="57"/>
      <c r="BF5274" s="6" t="e">
        <f t="shared" si="249"/>
        <v>#NUM!</v>
      </c>
      <c r="BG5274" t="e">
        <f t="shared" si="250"/>
        <v>#NUM!</v>
      </c>
      <c r="BH5274" t="e">
        <f t="shared" si="251"/>
        <v>#NUM!</v>
      </c>
      <c r="BI5274" t="e">
        <f>VLOOKUP(H5274,Sheet2!$A$1:$B$270,2,FALSE)</f>
        <v>#N/A</v>
      </c>
    </row>
    <row r="5275" spans="15:61">
      <c r="O5275" s="57"/>
      <c r="P5275" s="57"/>
      <c r="AP5275" s="57"/>
      <c r="BA5275" s="57"/>
      <c r="BF5275" s="6" t="e">
        <f t="shared" si="249"/>
        <v>#NUM!</v>
      </c>
      <c r="BG5275" t="e">
        <f t="shared" si="250"/>
        <v>#NUM!</v>
      </c>
      <c r="BH5275" t="e">
        <f t="shared" si="251"/>
        <v>#NUM!</v>
      </c>
      <c r="BI5275" t="e">
        <f>VLOOKUP(H5275,Sheet2!$A$1:$B$270,2,FALSE)</f>
        <v>#N/A</v>
      </c>
    </row>
    <row r="5276" spans="15:61">
      <c r="O5276" s="57"/>
      <c r="P5276" s="57"/>
      <c r="AP5276" s="57"/>
      <c r="BA5276" s="57"/>
      <c r="BF5276" s="6" t="e">
        <f t="shared" si="249"/>
        <v>#NUM!</v>
      </c>
      <c r="BG5276" t="e">
        <f t="shared" si="250"/>
        <v>#NUM!</v>
      </c>
      <c r="BH5276" t="e">
        <f t="shared" si="251"/>
        <v>#NUM!</v>
      </c>
      <c r="BI5276" t="e">
        <f>VLOOKUP(H5276,Sheet2!$A$1:$B$270,2,FALSE)</f>
        <v>#N/A</v>
      </c>
    </row>
    <row r="5277" spans="15:61">
      <c r="O5277" s="57"/>
      <c r="P5277" s="57"/>
      <c r="AM5277" s="58"/>
      <c r="AO5277" s="57"/>
      <c r="BA5277" s="57"/>
      <c r="BB5277" s="58"/>
      <c r="BF5277" s="6" t="e">
        <f t="shared" si="249"/>
        <v>#NUM!</v>
      </c>
      <c r="BG5277" t="e">
        <f t="shared" si="250"/>
        <v>#NUM!</v>
      </c>
      <c r="BH5277" t="e">
        <f t="shared" si="251"/>
        <v>#NUM!</v>
      </c>
      <c r="BI5277" t="e">
        <f>VLOOKUP(H5277,Sheet2!$A$1:$B$270,2,FALSE)</f>
        <v>#N/A</v>
      </c>
    </row>
    <row r="5278" spans="15:61">
      <c r="O5278" s="57"/>
      <c r="P5278" s="57"/>
      <c r="AM5278" s="58"/>
      <c r="AO5278" s="57"/>
      <c r="BA5278" s="57"/>
      <c r="BB5278" s="58"/>
      <c r="BF5278" s="6" t="e">
        <f t="shared" si="249"/>
        <v>#NUM!</v>
      </c>
      <c r="BG5278" t="e">
        <f t="shared" si="250"/>
        <v>#NUM!</v>
      </c>
      <c r="BH5278" t="e">
        <f t="shared" si="251"/>
        <v>#NUM!</v>
      </c>
      <c r="BI5278" t="e">
        <f>VLOOKUP(H5278,Sheet2!$A$1:$B$270,2,FALSE)</f>
        <v>#N/A</v>
      </c>
    </row>
    <row r="5279" spans="15:61">
      <c r="O5279" s="57"/>
      <c r="P5279" s="57"/>
      <c r="AP5279" s="57"/>
      <c r="BA5279" s="57"/>
      <c r="BF5279" s="6" t="e">
        <f t="shared" si="249"/>
        <v>#NUM!</v>
      </c>
      <c r="BG5279" t="e">
        <f t="shared" si="250"/>
        <v>#NUM!</v>
      </c>
      <c r="BH5279" t="e">
        <f t="shared" si="251"/>
        <v>#NUM!</v>
      </c>
      <c r="BI5279" t="e">
        <f>VLOOKUP(H5279,Sheet2!$A$1:$B$270,2,FALSE)</f>
        <v>#N/A</v>
      </c>
    </row>
    <row r="5280" spans="15:61">
      <c r="O5280" s="57"/>
      <c r="P5280" s="57"/>
      <c r="AO5280" s="57"/>
      <c r="AP5280" s="57"/>
      <c r="BA5280" s="57"/>
      <c r="BF5280" s="6" t="e">
        <f t="shared" si="249"/>
        <v>#NUM!</v>
      </c>
      <c r="BG5280" t="e">
        <f t="shared" si="250"/>
        <v>#NUM!</v>
      </c>
      <c r="BH5280" t="e">
        <f t="shared" si="251"/>
        <v>#NUM!</v>
      </c>
      <c r="BI5280" t="e">
        <f>VLOOKUP(H5280,Sheet2!$A$1:$B$270,2,FALSE)</f>
        <v>#N/A</v>
      </c>
    </row>
    <row r="5281" spans="15:61">
      <c r="O5281" s="57"/>
      <c r="P5281" s="57"/>
      <c r="BF5281" s="6" t="e">
        <f t="shared" si="249"/>
        <v>#NUM!</v>
      </c>
      <c r="BG5281" t="e">
        <f t="shared" si="250"/>
        <v>#NUM!</v>
      </c>
      <c r="BH5281" t="e">
        <f t="shared" si="251"/>
        <v>#NUM!</v>
      </c>
      <c r="BI5281" t="e">
        <f>VLOOKUP(H5281,Sheet2!$A$1:$B$270,2,FALSE)</f>
        <v>#N/A</v>
      </c>
    </row>
    <row r="5282" spans="15:61">
      <c r="O5282" s="57"/>
      <c r="P5282" s="57"/>
      <c r="AO5282" s="57"/>
      <c r="AP5282" s="57"/>
      <c r="BA5282" s="57"/>
      <c r="BF5282" s="6" t="e">
        <f t="shared" si="249"/>
        <v>#NUM!</v>
      </c>
      <c r="BG5282" t="e">
        <f t="shared" si="250"/>
        <v>#NUM!</v>
      </c>
      <c r="BH5282" t="e">
        <f t="shared" si="251"/>
        <v>#NUM!</v>
      </c>
      <c r="BI5282" t="e">
        <f>VLOOKUP(H5282,Sheet2!$A$1:$B$270,2,FALSE)</f>
        <v>#N/A</v>
      </c>
    </row>
    <row r="5283" spans="15:61">
      <c r="O5283" s="57"/>
      <c r="P5283" s="57"/>
      <c r="AP5283" s="57"/>
      <c r="BA5283" s="57"/>
      <c r="BF5283" s="6" t="e">
        <f t="shared" si="249"/>
        <v>#NUM!</v>
      </c>
      <c r="BG5283" t="e">
        <f t="shared" si="250"/>
        <v>#NUM!</v>
      </c>
      <c r="BH5283" t="e">
        <f t="shared" si="251"/>
        <v>#NUM!</v>
      </c>
      <c r="BI5283" t="e">
        <f>VLOOKUP(H5283,Sheet2!$A$1:$B$270,2,FALSE)</f>
        <v>#N/A</v>
      </c>
    </row>
    <row r="5284" spans="15:61">
      <c r="O5284" s="57"/>
      <c r="P5284" s="57"/>
      <c r="BF5284" s="6" t="e">
        <f t="shared" si="249"/>
        <v>#NUM!</v>
      </c>
      <c r="BG5284" t="e">
        <f t="shared" si="250"/>
        <v>#NUM!</v>
      </c>
      <c r="BH5284" t="e">
        <f t="shared" si="251"/>
        <v>#NUM!</v>
      </c>
      <c r="BI5284" t="e">
        <f>VLOOKUP(H5284,Sheet2!$A$1:$B$270,2,FALSE)</f>
        <v>#N/A</v>
      </c>
    </row>
    <row r="5285" spans="15:61">
      <c r="O5285" s="57"/>
      <c r="P5285" s="57"/>
      <c r="AO5285" s="57"/>
      <c r="AP5285" s="57"/>
      <c r="BA5285" s="57"/>
      <c r="BF5285" s="6" t="e">
        <f t="shared" si="249"/>
        <v>#NUM!</v>
      </c>
      <c r="BG5285" t="e">
        <f t="shared" si="250"/>
        <v>#NUM!</v>
      </c>
      <c r="BH5285" t="e">
        <f t="shared" si="251"/>
        <v>#NUM!</v>
      </c>
      <c r="BI5285" t="e">
        <f>VLOOKUP(H5285,Sheet2!$A$1:$B$270,2,FALSE)</f>
        <v>#N/A</v>
      </c>
    </row>
    <row r="5286" spans="15:61">
      <c r="O5286" s="57"/>
      <c r="P5286" s="57"/>
      <c r="AP5286" s="57"/>
      <c r="BA5286" s="57"/>
      <c r="BF5286" s="6" t="e">
        <f t="shared" si="249"/>
        <v>#NUM!</v>
      </c>
      <c r="BG5286" t="e">
        <f t="shared" si="250"/>
        <v>#NUM!</v>
      </c>
      <c r="BH5286" t="e">
        <f t="shared" si="251"/>
        <v>#NUM!</v>
      </c>
      <c r="BI5286" t="e">
        <f>VLOOKUP(H5286,Sheet2!$A$1:$B$270,2,FALSE)</f>
        <v>#N/A</v>
      </c>
    </row>
    <row r="5287" spans="15:61">
      <c r="O5287" s="57"/>
      <c r="P5287" s="57"/>
      <c r="AM5287" s="58"/>
      <c r="AO5287" s="57"/>
      <c r="BA5287" s="57"/>
      <c r="BB5287" s="58"/>
      <c r="BF5287" s="6" t="e">
        <f t="shared" si="249"/>
        <v>#NUM!</v>
      </c>
      <c r="BG5287" t="e">
        <f t="shared" si="250"/>
        <v>#NUM!</v>
      </c>
      <c r="BH5287" t="e">
        <f t="shared" si="251"/>
        <v>#NUM!</v>
      </c>
      <c r="BI5287" t="e">
        <f>VLOOKUP(H5287,Sheet2!$A$1:$B$270,2,FALSE)</f>
        <v>#N/A</v>
      </c>
    </row>
    <row r="5288" spans="15:61">
      <c r="O5288" s="57"/>
      <c r="P5288" s="57"/>
      <c r="AP5288" s="57"/>
      <c r="BA5288" s="57"/>
      <c r="BF5288" s="6" t="e">
        <f t="shared" si="249"/>
        <v>#NUM!</v>
      </c>
      <c r="BG5288" t="e">
        <f t="shared" si="250"/>
        <v>#NUM!</v>
      </c>
      <c r="BH5288" t="e">
        <f t="shared" si="251"/>
        <v>#NUM!</v>
      </c>
      <c r="BI5288" t="e">
        <f>VLOOKUP(H5288,Sheet2!$A$1:$B$270,2,FALSE)</f>
        <v>#N/A</v>
      </c>
    </row>
    <row r="5289" spans="15:61">
      <c r="O5289" s="57"/>
      <c r="P5289" s="57"/>
      <c r="AP5289" s="57"/>
      <c r="BA5289" s="57"/>
      <c r="BF5289" s="6" t="e">
        <f t="shared" si="249"/>
        <v>#NUM!</v>
      </c>
      <c r="BG5289" t="e">
        <f t="shared" si="250"/>
        <v>#NUM!</v>
      </c>
      <c r="BH5289" t="e">
        <f t="shared" si="251"/>
        <v>#NUM!</v>
      </c>
      <c r="BI5289" t="e">
        <f>VLOOKUP(H5289,Sheet2!$A$1:$B$270,2,FALSE)</f>
        <v>#N/A</v>
      </c>
    </row>
    <row r="5290" spans="15:61">
      <c r="O5290" s="57"/>
      <c r="P5290" s="57"/>
      <c r="AO5290" s="57"/>
      <c r="BA5290" s="57"/>
      <c r="BF5290" s="6" t="e">
        <f t="shared" si="249"/>
        <v>#NUM!</v>
      </c>
      <c r="BG5290" t="e">
        <f t="shared" si="250"/>
        <v>#NUM!</v>
      </c>
      <c r="BH5290" t="e">
        <f t="shared" si="251"/>
        <v>#NUM!</v>
      </c>
      <c r="BI5290" t="e">
        <f>VLOOKUP(H5290,Sheet2!$A$1:$B$270,2,FALSE)</f>
        <v>#N/A</v>
      </c>
    </row>
    <row r="5291" spans="15:61">
      <c r="O5291" s="57"/>
      <c r="P5291" s="57"/>
      <c r="AP5291" s="57"/>
      <c r="BA5291" s="57"/>
      <c r="BF5291" s="6" t="e">
        <f t="shared" si="249"/>
        <v>#NUM!</v>
      </c>
      <c r="BG5291" t="e">
        <f t="shared" si="250"/>
        <v>#NUM!</v>
      </c>
      <c r="BH5291" t="e">
        <f t="shared" si="251"/>
        <v>#NUM!</v>
      </c>
      <c r="BI5291" t="e">
        <f>VLOOKUP(H5291,Sheet2!$A$1:$B$270,2,FALSE)</f>
        <v>#N/A</v>
      </c>
    </row>
    <row r="5292" spans="15:61">
      <c r="O5292" s="57"/>
      <c r="P5292" s="57"/>
      <c r="AP5292" s="57"/>
      <c r="BA5292" s="57"/>
      <c r="BF5292" s="6" t="e">
        <f t="shared" si="249"/>
        <v>#NUM!</v>
      </c>
      <c r="BG5292" t="e">
        <f t="shared" si="250"/>
        <v>#NUM!</v>
      </c>
      <c r="BH5292" t="e">
        <f t="shared" si="251"/>
        <v>#NUM!</v>
      </c>
      <c r="BI5292" t="e">
        <f>VLOOKUP(H5292,Sheet2!$A$1:$B$270,2,FALSE)</f>
        <v>#N/A</v>
      </c>
    </row>
    <row r="5293" spans="15:61">
      <c r="O5293" s="57"/>
      <c r="P5293" s="57"/>
      <c r="AP5293" s="57"/>
      <c r="BA5293" s="57"/>
      <c r="BF5293" s="6" t="e">
        <f t="shared" si="249"/>
        <v>#NUM!</v>
      </c>
      <c r="BG5293" t="e">
        <f t="shared" si="250"/>
        <v>#NUM!</v>
      </c>
      <c r="BH5293" t="e">
        <f t="shared" si="251"/>
        <v>#NUM!</v>
      </c>
      <c r="BI5293" t="e">
        <f>VLOOKUP(H5293,Sheet2!$A$1:$B$270,2,FALSE)</f>
        <v>#N/A</v>
      </c>
    </row>
    <row r="5294" spans="15:61">
      <c r="O5294" s="57"/>
      <c r="P5294" s="57"/>
      <c r="AP5294" s="57"/>
      <c r="BA5294" s="57"/>
      <c r="BF5294" s="6" t="e">
        <f t="shared" si="249"/>
        <v>#NUM!</v>
      </c>
      <c r="BG5294" t="e">
        <f t="shared" si="250"/>
        <v>#NUM!</v>
      </c>
      <c r="BH5294" t="e">
        <f t="shared" si="251"/>
        <v>#NUM!</v>
      </c>
      <c r="BI5294" t="e">
        <f>VLOOKUP(H5294,Sheet2!$A$1:$B$270,2,FALSE)</f>
        <v>#N/A</v>
      </c>
    </row>
    <row r="5295" spans="15:61">
      <c r="O5295" s="57"/>
      <c r="P5295" s="57"/>
      <c r="AO5295" s="57"/>
      <c r="BA5295" s="57"/>
      <c r="BF5295" s="6" t="e">
        <f t="shared" si="249"/>
        <v>#NUM!</v>
      </c>
      <c r="BG5295" t="e">
        <f t="shared" si="250"/>
        <v>#NUM!</v>
      </c>
      <c r="BH5295" t="e">
        <f t="shared" si="251"/>
        <v>#NUM!</v>
      </c>
      <c r="BI5295" t="e">
        <f>VLOOKUP(H5295,Sheet2!$A$1:$B$270,2,FALSE)</f>
        <v>#N/A</v>
      </c>
    </row>
    <row r="5296" spans="15:61">
      <c r="O5296" s="57"/>
      <c r="P5296" s="57"/>
      <c r="AO5296" s="57"/>
      <c r="BF5296" s="6" t="e">
        <f t="shared" si="249"/>
        <v>#NUM!</v>
      </c>
      <c r="BG5296" t="e">
        <f t="shared" si="250"/>
        <v>#NUM!</v>
      </c>
      <c r="BH5296" t="e">
        <f t="shared" si="251"/>
        <v>#NUM!</v>
      </c>
      <c r="BI5296" t="e">
        <f>VLOOKUP(H5296,Sheet2!$A$1:$B$270,2,FALSE)</f>
        <v>#N/A</v>
      </c>
    </row>
    <row r="5297" spans="15:61">
      <c r="O5297" s="57"/>
      <c r="P5297" s="57"/>
      <c r="AO5297" s="57"/>
      <c r="AP5297" s="57"/>
      <c r="BA5297" s="57"/>
      <c r="BF5297" s="6" t="e">
        <f t="shared" si="249"/>
        <v>#NUM!</v>
      </c>
      <c r="BG5297" t="e">
        <f t="shared" si="250"/>
        <v>#NUM!</v>
      </c>
      <c r="BH5297" t="e">
        <f t="shared" si="251"/>
        <v>#NUM!</v>
      </c>
      <c r="BI5297" t="e">
        <f>VLOOKUP(H5297,Sheet2!$A$1:$B$270,2,FALSE)</f>
        <v>#N/A</v>
      </c>
    </row>
    <row r="5298" spans="15:61">
      <c r="O5298" s="57"/>
      <c r="P5298" s="57"/>
      <c r="AP5298" s="57"/>
      <c r="BA5298" s="57"/>
      <c r="BF5298" s="6" t="e">
        <f t="shared" si="249"/>
        <v>#NUM!</v>
      </c>
      <c r="BG5298" t="e">
        <f t="shared" si="250"/>
        <v>#NUM!</v>
      </c>
      <c r="BH5298" t="e">
        <f t="shared" si="251"/>
        <v>#NUM!</v>
      </c>
      <c r="BI5298" t="e">
        <f>VLOOKUP(H5298,Sheet2!$A$1:$B$270,2,FALSE)</f>
        <v>#N/A</v>
      </c>
    </row>
    <row r="5299" spans="15:61">
      <c r="O5299" s="57"/>
      <c r="P5299" s="57"/>
      <c r="AO5299" s="57"/>
      <c r="AP5299" s="57"/>
      <c r="BA5299" s="57"/>
      <c r="BF5299" s="6" t="e">
        <f t="shared" si="249"/>
        <v>#NUM!</v>
      </c>
      <c r="BG5299" t="e">
        <f t="shared" si="250"/>
        <v>#NUM!</v>
      </c>
      <c r="BH5299" t="e">
        <f t="shared" si="251"/>
        <v>#NUM!</v>
      </c>
      <c r="BI5299" t="e">
        <f>VLOOKUP(H5299,Sheet2!$A$1:$B$270,2,FALSE)</f>
        <v>#N/A</v>
      </c>
    </row>
    <row r="5300" spans="15:61">
      <c r="O5300" s="57"/>
      <c r="P5300" s="57"/>
      <c r="AO5300" s="57"/>
      <c r="AP5300" s="57"/>
      <c r="BA5300" s="57"/>
      <c r="BF5300" s="6" t="e">
        <f t="shared" si="249"/>
        <v>#NUM!</v>
      </c>
      <c r="BG5300" t="e">
        <f t="shared" si="250"/>
        <v>#NUM!</v>
      </c>
      <c r="BH5300" t="e">
        <f t="shared" si="251"/>
        <v>#NUM!</v>
      </c>
      <c r="BI5300" t="e">
        <f>VLOOKUP(H5300,Sheet2!$A$1:$B$270,2,FALSE)</f>
        <v>#N/A</v>
      </c>
    </row>
    <row r="5301" spans="15:61">
      <c r="O5301" s="57"/>
      <c r="P5301" s="57"/>
      <c r="BF5301" s="6" t="e">
        <f t="shared" si="249"/>
        <v>#NUM!</v>
      </c>
      <c r="BG5301" t="e">
        <f t="shared" si="250"/>
        <v>#NUM!</v>
      </c>
      <c r="BH5301" t="e">
        <f t="shared" si="251"/>
        <v>#NUM!</v>
      </c>
      <c r="BI5301" t="e">
        <f>VLOOKUP(H5301,Sheet2!$A$1:$B$270,2,FALSE)</f>
        <v>#N/A</v>
      </c>
    </row>
    <row r="5302" spans="15:61">
      <c r="O5302" s="57"/>
      <c r="P5302" s="57"/>
      <c r="AO5302" s="57"/>
      <c r="AP5302" s="57"/>
      <c r="BA5302" s="57"/>
      <c r="BF5302" s="6" t="e">
        <f t="shared" si="249"/>
        <v>#NUM!</v>
      </c>
      <c r="BG5302" t="e">
        <f t="shared" si="250"/>
        <v>#NUM!</v>
      </c>
      <c r="BH5302" t="e">
        <f t="shared" si="251"/>
        <v>#NUM!</v>
      </c>
      <c r="BI5302" t="e">
        <f>VLOOKUP(H5302,Sheet2!$A$1:$B$270,2,FALSE)</f>
        <v>#N/A</v>
      </c>
    </row>
    <row r="5303" spans="15:61">
      <c r="O5303" s="57"/>
      <c r="P5303" s="57"/>
      <c r="BA5303" s="57"/>
      <c r="BF5303" s="6" t="e">
        <f t="shared" si="249"/>
        <v>#NUM!</v>
      </c>
      <c r="BG5303" t="e">
        <f t="shared" si="250"/>
        <v>#NUM!</v>
      </c>
      <c r="BH5303" t="e">
        <f t="shared" si="251"/>
        <v>#NUM!</v>
      </c>
      <c r="BI5303" t="e">
        <f>VLOOKUP(H5303,Sheet2!$A$1:$B$270,2,FALSE)</f>
        <v>#N/A</v>
      </c>
    </row>
    <row r="5304" spans="15:61">
      <c r="O5304" s="57"/>
      <c r="P5304" s="57"/>
      <c r="AP5304" s="57"/>
      <c r="BA5304" s="57"/>
      <c r="BF5304" s="6" t="e">
        <f t="shared" si="249"/>
        <v>#NUM!</v>
      </c>
      <c r="BG5304" t="e">
        <f t="shared" si="250"/>
        <v>#NUM!</v>
      </c>
      <c r="BH5304" t="e">
        <f t="shared" si="251"/>
        <v>#NUM!</v>
      </c>
      <c r="BI5304" t="e">
        <f>VLOOKUP(H5304,Sheet2!$A$1:$B$270,2,FALSE)</f>
        <v>#N/A</v>
      </c>
    </row>
    <row r="5305" spans="15:61">
      <c r="O5305" s="57"/>
      <c r="P5305" s="57"/>
      <c r="BF5305" s="6" t="e">
        <f t="shared" si="249"/>
        <v>#NUM!</v>
      </c>
      <c r="BG5305" t="e">
        <f t="shared" si="250"/>
        <v>#NUM!</v>
      </c>
      <c r="BH5305" t="e">
        <f t="shared" si="251"/>
        <v>#NUM!</v>
      </c>
      <c r="BI5305" t="e">
        <f>VLOOKUP(H5305,Sheet2!$A$1:$B$270,2,FALSE)</f>
        <v>#N/A</v>
      </c>
    </row>
    <row r="5306" spans="15:61">
      <c r="O5306" s="57"/>
      <c r="P5306" s="57"/>
      <c r="AM5306" s="58"/>
      <c r="AO5306" s="57"/>
      <c r="BA5306" s="57"/>
      <c r="BB5306" s="58"/>
      <c r="BF5306" s="6" t="e">
        <f t="shared" si="249"/>
        <v>#NUM!</v>
      </c>
      <c r="BG5306" t="e">
        <f t="shared" si="250"/>
        <v>#NUM!</v>
      </c>
      <c r="BH5306" t="e">
        <f t="shared" si="251"/>
        <v>#NUM!</v>
      </c>
      <c r="BI5306" t="e">
        <f>VLOOKUP(H5306,Sheet2!$A$1:$B$270,2,FALSE)</f>
        <v>#N/A</v>
      </c>
    </row>
    <row r="5307" spans="15:61">
      <c r="O5307" s="57"/>
      <c r="P5307" s="57"/>
      <c r="AO5307" s="57"/>
      <c r="AP5307" s="57"/>
      <c r="BA5307" s="57"/>
      <c r="BF5307" s="6" t="e">
        <f t="shared" si="249"/>
        <v>#NUM!</v>
      </c>
      <c r="BG5307" t="e">
        <f t="shared" si="250"/>
        <v>#NUM!</v>
      </c>
      <c r="BH5307" t="e">
        <f t="shared" si="251"/>
        <v>#NUM!</v>
      </c>
      <c r="BI5307" t="e">
        <f>VLOOKUP(H5307,Sheet2!$A$1:$B$270,2,FALSE)</f>
        <v>#N/A</v>
      </c>
    </row>
    <row r="5308" spans="15:61">
      <c r="O5308" s="57"/>
      <c r="P5308" s="57"/>
      <c r="AP5308" s="57"/>
      <c r="BA5308" s="57"/>
      <c r="BF5308" s="6" t="e">
        <f t="shared" si="249"/>
        <v>#NUM!</v>
      </c>
      <c r="BG5308" t="e">
        <f t="shared" si="250"/>
        <v>#NUM!</v>
      </c>
      <c r="BH5308" t="e">
        <f t="shared" si="251"/>
        <v>#NUM!</v>
      </c>
      <c r="BI5308" t="e">
        <f>VLOOKUP(H5308,Sheet2!$A$1:$B$270,2,FALSE)</f>
        <v>#N/A</v>
      </c>
    </row>
    <row r="5309" spans="15:61">
      <c r="O5309" s="57"/>
      <c r="P5309" s="57"/>
      <c r="AP5309" s="57"/>
      <c r="BA5309" s="57"/>
      <c r="BF5309" s="6" t="e">
        <f t="shared" si="249"/>
        <v>#NUM!</v>
      </c>
      <c r="BG5309" t="e">
        <f t="shared" si="250"/>
        <v>#NUM!</v>
      </c>
      <c r="BH5309" t="e">
        <f t="shared" si="251"/>
        <v>#NUM!</v>
      </c>
      <c r="BI5309" t="e">
        <f>VLOOKUP(H5309,Sheet2!$A$1:$B$270,2,FALSE)</f>
        <v>#N/A</v>
      </c>
    </row>
    <row r="5310" spans="15:61">
      <c r="O5310" s="57"/>
      <c r="P5310" s="57"/>
      <c r="AO5310" s="57"/>
      <c r="AP5310" s="57"/>
      <c r="BA5310" s="57"/>
      <c r="BF5310" s="6" t="e">
        <f t="shared" si="249"/>
        <v>#NUM!</v>
      </c>
      <c r="BG5310" t="e">
        <f t="shared" si="250"/>
        <v>#NUM!</v>
      </c>
      <c r="BH5310" t="e">
        <f t="shared" si="251"/>
        <v>#NUM!</v>
      </c>
      <c r="BI5310" t="e">
        <f>VLOOKUP(H5310,Sheet2!$A$1:$B$270,2,FALSE)</f>
        <v>#N/A</v>
      </c>
    </row>
    <row r="5311" spans="15:61">
      <c r="O5311" s="57"/>
      <c r="P5311" s="57"/>
      <c r="AO5311" s="57"/>
      <c r="AP5311" s="57"/>
      <c r="BA5311" s="57"/>
      <c r="BF5311" s="6" t="e">
        <f t="shared" si="249"/>
        <v>#NUM!</v>
      </c>
      <c r="BG5311" t="e">
        <f t="shared" si="250"/>
        <v>#NUM!</v>
      </c>
      <c r="BH5311" t="e">
        <f t="shared" si="251"/>
        <v>#NUM!</v>
      </c>
      <c r="BI5311" t="e">
        <f>VLOOKUP(H5311,Sheet2!$A$1:$B$270,2,FALSE)</f>
        <v>#N/A</v>
      </c>
    </row>
    <row r="5312" spans="15:61">
      <c r="O5312" s="57"/>
      <c r="P5312" s="57"/>
      <c r="AO5312" s="57"/>
      <c r="AP5312" s="57"/>
      <c r="BA5312" s="57"/>
      <c r="BF5312" s="6" t="e">
        <f t="shared" si="249"/>
        <v>#NUM!</v>
      </c>
      <c r="BG5312" t="e">
        <f t="shared" si="250"/>
        <v>#NUM!</v>
      </c>
      <c r="BH5312" t="e">
        <f t="shared" si="251"/>
        <v>#NUM!</v>
      </c>
      <c r="BI5312" t="e">
        <f>VLOOKUP(H5312,Sheet2!$A$1:$B$270,2,FALSE)</f>
        <v>#N/A</v>
      </c>
    </row>
    <row r="5313" spans="15:61">
      <c r="O5313" s="57"/>
      <c r="P5313" s="57"/>
      <c r="AO5313" s="57"/>
      <c r="AP5313" s="57"/>
      <c r="BA5313" s="57"/>
      <c r="BF5313" s="6" t="e">
        <f t="shared" si="249"/>
        <v>#NUM!</v>
      </c>
      <c r="BG5313" t="e">
        <f t="shared" si="250"/>
        <v>#NUM!</v>
      </c>
      <c r="BH5313" t="e">
        <f t="shared" si="251"/>
        <v>#NUM!</v>
      </c>
      <c r="BI5313" t="e">
        <f>VLOOKUP(H5313,Sheet2!$A$1:$B$270,2,FALSE)</f>
        <v>#N/A</v>
      </c>
    </row>
    <row r="5314" spans="15:61">
      <c r="O5314" s="57"/>
      <c r="P5314" s="57"/>
      <c r="AO5314" s="57"/>
      <c r="AP5314" s="57"/>
      <c r="BA5314" s="57"/>
      <c r="BF5314" s="6" t="e">
        <f t="shared" si="249"/>
        <v>#NUM!</v>
      </c>
      <c r="BG5314" t="e">
        <f t="shared" si="250"/>
        <v>#NUM!</v>
      </c>
      <c r="BH5314" t="e">
        <f t="shared" si="251"/>
        <v>#NUM!</v>
      </c>
      <c r="BI5314" t="e">
        <f>VLOOKUP(H5314,Sheet2!$A$1:$B$270,2,FALSE)</f>
        <v>#N/A</v>
      </c>
    </row>
    <row r="5315" spans="15:61">
      <c r="O5315" s="57"/>
      <c r="P5315" s="57"/>
      <c r="AO5315" s="57"/>
      <c r="AP5315" s="57"/>
      <c r="BA5315" s="57"/>
      <c r="BF5315" s="6" t="e">
        <f t="shared" si="249"/>
        <v>#NUM!</v>
      </c>
      <c r="BG5315" t="e">
        <f t="shared" si="250"/>
        <v>#NUM!</v>
      </c>
      <c r="BH5315" t="e">
        <f t="shared" si="251"/>
        <v>#NUM!</v>
      </c>
      <c r="BI5315" t="e">
        <f>VLOOKUP(H5315,Sheet2!$A$1:$B$270,2,FALSE)</f>
        <v>#N/A</v>
      </c>
    </row>
    <row r="5316" spans="15:61">
      <c r="O5316" s="57"/>
      <c r="P5316" s="57"/>
      <c r="AM5316" s="58"/>
      <c r="AO5316" s="57"/>
      <c r="BA5316" s="57"/>
      <c r="BB5316" s="58"/>
      <c r="BF5316" s="6" t="e">
        <f t="shared" si="249"/>
        <v>#NUM!</v>
      </c>
      <c r="BG5316" t="e">
        <f t="shared" si="250"/>
        <v>#NUM!</v>
      </c>
      <c r="BH5316" t="e">
        <f t="shared" si="251"/>
        <v>#NUM!</v>
      </c>
      <c r="BI5316" t="e">
        <f>VLOOKUP(H5316,Sheet2!$A$1:$B$270,2,FALSE)</f>
        <v>#N/A</v>
      </c>
    </row>
    <row r="5317" spans="15:61">
      <c r="O5317" s="57"/>
      <c r="P5317" s="57"/>
      <c r="AO5317" s="57"/>
      <c r="AP5317" s="57"/>
      <c r="BA5317" s="57"/>
      <c r="BF5317" s="6" t="e">
        <f t="shared" si="249"/>
        <v>#NUM!</v>
      </c>
      <c r="BG5317" t="e">
        <f t="shared" si="250"/>
        <v>#NUM!</v>
      </c>
      <c r="BH5317" t="e">
        <f t="shared" si="251"/>
        <v>#NUM!</v>
      </c>
      <c r="BI5317" t="e">
        <f>VLOOKUP(H5317,Sheet2!$A$1:$B$270,2,FALSE)</f>
        <v>#N/A</v>
      </c>
    </row>
    <row r="5318" spans="15:61">
      <c r="O5318" s="57"/>
      <c r="P5318" s="57"/>
      <c r="AO5318" s="57"/>
      <c r="AP5318" s="57"/>
      <c r="BA5318" s="57"/>
      <c r="BF5318" s="6" t="e">
        <f t="shared" si="249"/>
        <v>#NUM!</v>
      </c>
      <c r="BG5318" t="e">
        <f t="shared" si="250"/>
        <v>#NUM!</v>
      </c>
      <c r="BH5318" t="e">
        <f t="shared" si="251"/>
        <v>#NUM!</v>
      </c>
      <c r="BI5318" t="e">
        <f>VLOOKUP(H5318,Sheet2!$A$1:$B$270,2,FALSE)</f>
        <v>#N/A</v>
      </c>
    </row>
    <row r="5319" spans="15:61">
      <c r="O5319" s="57"/>
      <c r="P5319" s="57"/>
      <c r="AO5319" s="57"/>
      <c r="AP5319" s="57"/>
      <c r="BA5319" s="57"/>
      <c r="BF5319" s="6" t="e">
        <f t="shared" si="249"/>
        <v>#NUM!</v>
      </c>
      <c r="BG5319" t="e">
        <f t="shared" si="250"/>
        <v>#NUM!</v>
      </c>
      <c r="BH5319" t="e">
        <f t="shared" si="251"/>
        <v>#NUM!</v>
      </c>
      <c r="BI5319" t="e">
        <f>VLOOKUP(H5319,Sheet2!$A$1:$B$270,2,FALSE)</f>
        <v>#N/A</v>
      </c>
    </row>
    <row r="5320" spans="15:61">
      <c r="O5320" s="57"/>
      <c r="P5320" s="57"/>
      <c r="AP5320" s="57"/>
      <c r="BA5320" s="57"/>
      <c r="BF5320" s="6" t="e">
        <f t="shared" si="249"/>
        <v>#NUM!</v>
      </c>
      <c r="BG5320" t="e">
        <f t="shared" si="250"/>
        <v>#NUM!</v>
      </c>
      <c r="BH5320" t="e">
        <f t="shared" si="251"/>
        <v>#NUM!</v>
      </c>
      <c r="BI5320" t="e">
        <f>VLOOKUP(H5320,Sheet2!$A$1:$B$270,2,FALSE)</f>
        <v>#N/A</v>
      </c>
    </row>
    <row r="5321" spans="15:61">
      <c r="O5321" s="57"/>
      <c r="P5321" s="57"/>
      <c r="AP5321" s="57"/>
      <c r="BA5321" s="57"/>
      <c r="BF5321" s="6" t="e">
        <f t="shared" si="249"/>
        <v>#NUM!</v>
      </c>
      <c r="BG5321" t="e">
        <f t="shared" si="250"/>
        <v>#NUM!</v>
      </c>
      <c r="BH5321" t="e">
        <f t="shared" si="251"/>
        <v>#NUM!</v>
      </c>
      <c r="BI5321" t="e">
        <f>VLOOKUP(H5321,Sheet2!$A$1:$B$270,2,FALSE)</f>
        <v>#N/A</v>
      </c>
    </row>
    <row r="5322" spans="15:61">
      <c r="O5322" s="57"/>
      <c r="P5322" s="57"/>
      <c r="AP5322" s="57"/>
      <c r="BA5322" s="57"/>
      <c r="BF5322" s="6" t="e">
        <f t="shared" ref="BF5322:BF5385" si="252">DATE(BC5322,BD5322,BE5322)</f>
        <v>#NUM!</v>
      </c>
      <c r="BG5322" t="e">
        <f t="shared" ref="BG5322:BG5385" si="253">BF5322-BA5322</f>
        <v>#NUM!</v>
      </c>
      <c r="BH5322" t="e">
        <f t="shared" ref="BH5322:BH5385" si="254">IF(BG5322=1,"COMPLY",IF(BG5322&lt;1,"COMPLY","NOT COMPLY"))</f>
        <v>#NUM!</v>
      </c>
      <c r="BI5322" t="e">
        <f>VLOOKUP(H5322,Sheet2!$A$1:$B$270,2,FALSE)</f>
        <v>#N/A</v>
      </c>
    </row>
    <row r="5323" spans="15:61">
      <c r="O5323" s="57"/>
      <c r="P5323" s="57"/>
      <c r="AP5323" s="57"/>
      <c r="BA5323" s="57"/>
      <c r="BF5323" s="6" t="e">
        <f t="shared" si="252"/>
        <v>#NUM!</v>
      </c>
      <c r="BG5323" t="e">
        <f t="shared" si="253"/>
        <v>#NUM!</v>
      </c>
      <c r="BH5323" t="e">
        <f t="shared" si="254"/>
        <v>#NUM!</v>
      </c>
      <c r="BI5323" t="e">
        <f>VLOOKUP(H5323,Sheet2!$A$1:$B$270,2,FALSE)</f>
        <v>#N/A</v>
      </c>
    </row>
    <row r="5324" spans="15:61">
      <c r="O5324" s="57"/>
      <c r="P5324" s="57"/>
      <c r="AP5324" s="57"/>
      <c r="BA5324" s="57"/>
      <c r="BF5324" s="6" t="e">
        <f t="shared" si="252"/>
        <v>#NUM!</v>
      </c>
      <c r="BG5324" t="e">
        <f t="shared" si="253"/>
        <v>#NUM!</v>
      </c>
      <c r="BH5324" t="e">
        <f t="shared" si="254"/>
        <v>#NUM!</v>
      </c>
      <c r="BI5324" t="e">
        <f>VLOOKUP(H5324,Sheet2!$A$1:$B$270,2,FALSE)</f>
        <v>#N/A</v>
      </c>
    </row>
    <row r="5325" spans="15:61">
      <c r="O5325" s="57"/>
      <c r="P5325" s="57"/>
      <c r="AP5325" s="57"/>
      <c r="BA5325" s="57"/>
      <c r="BF5325" s="6" t="e">
        <f t="shared" si="252"/>
        <v>#NUM!</v>
      </c>
      <c r="BG5325" t="e">
        <f t="shared" si="253"/>
        <v>#NUM!</v>
      </c>
      <c r="BH5325" t="e">
        <f t="shared" si="254"/>
        <v>#NUM!</v>
      </c>
      <c r="BI5325" t="e">
        <f>VLOOKUP(H5325,Sheet2!$A$1:$B$270,2,FALSE)</f>
        <v>#N/A</v>
      </c>
    </row>
    <row r="5326" spans="15:61">
      <c r="O5326" s="57"/>
      <c r="P5326" s="57"/>
      <c r="AP5326" s="57"/>
      <c r="BA5326" s="57"/>
      <c r="BF5326" s="6" t="e">
        <f t="shared" si="252"/>
        <v>#NUM!</v>
      </c>
      <c r="BG5326" t="e">
        <f t="shared" si="253"/>
        <v>#NUM!</v>
      </c>
      <c r="BH5326" t="e">
        <f t="shared" si="254"/>
        <v>#NUM!</v>
      </c>
      <c r="BI5326" t="e">
        <f>VLOOKUP(H5326,Sheet2!$A$1:$B$270,2,FALSE)</f>
        <v>#N/A</v>
      </c>
    </row>
    <row r="5327" spans="15:61">
      <c r="O5327" s="57"/>
      <c r="P5327" s="57"/>
      <c r="AO5327" s="57"/>
      <c r="AP5327" s="57"/>
      <c r="BA5327" s="57"/>
      <c r="BF5327" s="6" t="e">
        <f t="shared" si="252"/>
        <v>#NUM!</v>
      </c>
      <c r="BG5327" t="e">
        <f t="shared" si="253"/>
        <v>#NUM!</v>
      </c>
      <c r="BH5327" t="e">
        <f t="shared" si="254"/>
        <v>#NUM!</v>
      </c>
      <c r="BI5327" t="e">
        <f>VLOOKUP(H5327,Sheet2!$A$1:$B$270,2,FALSE)</f>
        <v>#N/A</v>
      </c>
    </row>
    <row r="5328" spans="15:61">
      <c r="O5328" s="57"/>
      <c r="P5328" s="57"/>
      <c r="AP5328" s="57"/>
      <c r="BA5328" s="57"/>
      <c r="BF5328" s="6" t="e">
        <f t="shared" si="252"/>
        <v>#NUM!</v>
      </c>
      <c r="BG5328" t="e">
        <f t="shared" si="253"/>
        <v>#NUM!</v>
      </c>
      <c r="BH5328" t="e">
        <f t="shared" si="254"/>
        <v>#NUM!</v>
      </c>
      <c r="BI5328" t="e">
        <f>VLOOKUP(H5328,Sheet2!$A$1:$B$270,2,FALSE)</f>
        <v>#N/A</v>
      </c>
    </row>
    <row r="5329" spans="15:61">
      <c r="O5329" s="57"/>
      <c r="P5329" s="57"/>
      <c r="AP5329" s="57"/>
      <c r="BA5329" s="57"/>
      <c r="BF5329" s="6" t="e">
        <f t="shared" si="252"/>
        <v>#NUM!</v>
      </c>
      <c r="BG5329" t="e">
        <f t="shared" si="253"/>
        <v>#NUM!</v>
      </c>
      <c r="BH5329" t="e">
        <f t="shared" si="254"/>
        <v>#NUM!</v>
      </c>
      <c r="BI5329" t="e">
        <f>VLOOKUP(H5329,Sheet2!$A$1:$B$270,2,FALSE)</f>
        <v>#N/A</v>
      </c>
    </row>
    <row r="5330" spans="15:61">
      <c r="O5330" s="57"/>
      <c r="P5330" s="57"/>
      <c r="AM5330" s="58"/>
      <c r="AO5330" s="57"/>
      <c r="BA5330" s="57"/>
      <c r="BB5330" s="58"/>
      <c r="BF5330" s="6" t="e">
        <f t="shared" si="252"/>
        <v>#NUM!</v>
      </c>
      <c r="BG5330" t="e">
        <f t="shared" si="253"/>
        <v>#NUM!</v>
      </c>
      <c r="BH5330" t="e">
        <f t="shared" si="254"/>
        <v>#NUM!</v>
      </c>
      <c r="BI5330" t="e">
        <f>VLOOKUP(H5330,Sheet2!$A$1:$B$270,2,FALSE)</f>
        <v>#N/A</v>
      </c>
    </row>
    <row r="5331" spans="15:61">
      <c r="O5331" s="57"/>
      <c r="P5331" s="57"/>
      <c r="AP5331" s="57"/>
      <c r="BA5331" s="57"/>
      <c r="BF5331" s="6" t="e">
        <f t="shared" si="252"/>
        <v>#NUM!</v>
      </c>
      <c r="BG5331" t="e">
        <f t="shared" si="253"/>
        <v>#NUM!</v>
      </c>
      <c r="BH5331" t="e">
        <f t="shared" si="254"/>
        <v>#NUM!</v>
      </c>
      <c r="BI5331" t="e">
        <f>VLOOKUP(H5331,Sheet2!$A$1:$B$270,2,FALSE)</f>
        <v>#N/A</v>
      </c>
    </row>
    <row r="5332" spans="15:61">
      <c r="O5332" s="57"/>
      <c r="P5332" s="57"/>
      <c r="AP5332" s="57"/>
      <c r="BA5332" s="57"/>
      <c r="BF5332" s="6" t="e">
        <f t="shared" si="252"/>
        <v>#NUM!</v>
      </c>
      <c r="BG5332" t="e">
        <f t="shared" si="253"/>
        <v>#NUM!</v>
      </c>
      <c r="BH5332" t="e">
        <f t="shared" si="254"/>
        <v>#NUM!</v>
      </c>
      <c r="BI5332" t="e">
        <f>VLOOKUP(H5332,Sheet2!$A$1:$B$270,2,FALSE)</f>
        <v>#N/A</v>
      </c>
    </row>
    <row r="5333" spans="15:61">
      <c r="O5333" s="57"/>
      <c r="P5333" s="57"/>
      <c r="AP5333" s="57"/>
      <c r="BA5333" s="57"/>
      <c r="BF5333" s="6" t="e">
        <f t="shared" si="252"/>
        <v>#NUM!</v>
      </c>
      <c r="BG5333" t="e">
        <f t="shared" si="253"/>
        <v>#NUM!</v>
      </c>
      <c r="BH5333" t="e">
        <f t="shared" si="254"/>
        <v>#NUM!</v>
      </c>
      <c r="BI5333" t="e">
        <f>VLOOKUP(H5333,Sheet2!$A$1:$B$270,2,FALSE)</f>
        <v>#N/A</v>
      </c>
    </row>
    <row r="5334" spans="15:61">
      <c r="O5334" s="57"/>
      <c r="P5334" s="57"/>
      <c r="AP5334" s="57"/>
      <c r="BA5334" s="57"/>
      <c r="BF5334" s="6" t="e">
        <f t="shared" si="252"/>
        <v>#NUM!</v>
      </c>
      <c r="BG5334" t="e">
        <f t="shared" si="253"/>
        <v>#NUM!</v>
      </c>
      <c r="BH5334" t="e">
        <f t="shared" si="254"/>
        <v>#NUM!</v>
      </c>
      <c r="BI5334" t="e">
        <f>VLOOKUP(H5334,Sheet2!$A$1:$B$270,2,FALSE)</f>
        <v>#N/A</v>
      </c>
    </row>
    <row r="5335" spans="15:61">
      <c r="O5335" s="57"/>
      <c r="P5335" s="57"/>
      <c r="AP5335" s="57"/>
      <c r="BA5335" s="57"/>
      <c r="BF5335" s="6" t="e">
        <f t="shared" si="252"/>
        <v>#NUM!</v>
      </c>
      <c r="BG5335" t="e">
        <f t="shared" si="253"/>
        <v>#NUM!</v>
      </c>
      <c r="BH5335" t="e">
        <f t="shared" si="254"/>
        <v>#NUM!</v>
      </c>
      <c r="BI5335" t="e">
        <f>VLOOKUP(H5335,Sheet2!$A$1:$B$270,2,FALSE)</f>
        <v>#N/A</v>
      </c>
    </row>
    <row r="5336" spans="15:61">
      <c r="O5336" s="57"/>
      <c r="P5336" s="57"/>
      <c r="AP5336" s="57"/>
      <c r="BA5336" s="57"/>
      <c r="BF5336" s="6" t="e">
        <f t="shared" si="252"/>
        <v>#NUM!</v>
      </c>
      <c r="BG5336" t="e">
        <f t="shared" si="253"/>
        <v>#NUM!</v>
      </c>
      <c r="BH5336" t="e">
        <f t="shared" si="254"/>
        <v>#NUM!</v>
      </c>
      <c r="BI5336" t="e">
        <f>VLOOKUP(H5336,Sheet2!$A$1:$B$270,2,FALSE)</f>
        <v>#N/A</v>
      </c>
    </row>
    <row r="5337" spans="15:61">
      <c r="O5337" s="57"/>
      <c r="P5337" s="57"/>
      <c r="AO5337" s="57"/>
      <c r="AP5337" s="57"/>
      <c r="BA5337" s="57"/>
      <c r="BF5337" s="6" t="e">
        <f t="shared" si="252"/>
        <v>#NUM!</v>
      </c>
      <c r="BG5337" t="e">
        <f t="shared" si="253"/>
        <v>#NUM!</v>
      </c>
      <c r="BH5337" t="e">
        <f t="shared" si="254"/>
        <v>#NUM!</v>
      </c>
      <c r="BI5337" t="e">
        <f>VLOOKUP(H5337,Sheet2!$A$1:$B$270,2,FALSE)</f>
        <v>#N/A</v>
      </c>
    </row>
    <row r="5338" spans="15:61">
      <c r="O5338" s="57"/>
      <c r="P5338" s="57"/>
      <c r="BF5338" s="6" t="e">
        <f t="shared" si="252"/>
        <v>#NUM!</v>
      </c>
      <c r="BG5338" t="e">
        <f t="shared" si="253"/>
        <v>#NUM!</v>
      </c>
      <c r="BH5338" t="e">
        <f t="shared" si="254"/>
        <v>#NUM!</v>
      </c>
      <c r="BI5338" t="e">
        <f>VLOOKUP(H5338,Sheet2!$A$1:$B$270,2,FALSE)</f>
        <v>#N/A</v>
      </c>
    </row>
    <row r="5339" spans="15:61">
      <c r="O5339" s="57"/>
      <c r="P5339" s="57"/>
      <c r="BA5339" s="57"/>
      <c r="BF5339" s="6" t="e">
        <f t="shared" si="252"/>
        <v>#NUM!</v>
      </c>
      <c r="BG5339" t="e">
        <f t="shared" si="253"/>
        <v>#NUM!</v>
      </c>
      <c r="BH5339" t="e">
        <f t="shared" si="254"/>
        <v>#NUM!</v>
      </c>
      <c r="BI5339" t="e">
        <f>VLOOKUP(H5339,Sheet2!$A$1:$B$270,2,FALSE)</f>
        <v>#N/A</v>
      </c>
    </row>
    <row r="5340" spans="15:61">
      <c r="O5340" s="57"/>
      <c r="P5340" s="57"/>
      <c r="AP5340" s="57"/>
      <c r="BA5340" s="57"/>
      <c r="BF5340" s="6" t="e">
        <f t="shared" si="252"/>
        <v>#NUM!</v>
      </c>
      <c r="BG5340" t="e">
        <f t="shared" si="253"/>
        <v>#NUM!</v>
      </c>
      <c r="BH5340" t="e">
        <f t="shared" si="254"/>
        <v>#NUM!</v>
      </c>
      <c r="BI5340" t="e">
        <f>VLOOKUP(H5340,Sheet2!$A$1:$B$270,2,FALSE)</f>
        <v>#N/A</v>
      </c>
    </row>
    <row r="5341" spans="15:61">
      <c r="O5341" s="57"/>
      <c r="P5341" s="57"/>
      <c r="AP5341" s="57"/>
      <c r="BA5341" s="57"/>
      <c r="BF5341" s="6" t="e">
        <f t="shared" si="252"/>
        <v>#NUM!</v>
      </c>
      <c r="BG5341" t="e">
        <f t="shared" si="253"/>
        <v>#NUM!</v>
      </c>
      <c r="BH5341" t="e">
        <f t="shared" si="254"/>
        <v>#NUM!</v>
      </c>
      <c r="BI5341" t="e">
        <f>VLOOKUP(H5341,Sheet2!$A$1:$B$270,2,FALSE)</f>
        <v>#N/A</v>
      </c>
    </row>
    <row r="5342" spans="15:61">
      <c r="O5342" s="57"/>
      <c r="P5342" s="57"/>
      <c r="AP5342" s="57"/>
      <c r="BA5342" s="57"/>
      <c r="BF5342" s="6" t="e">
        <f t="shared" si="252"/>
        <v>#NUM!</v>
      </c>
      <c r="BG5342" t="e">
        <f t="shared" si="253"/>
        <v>#NUM!</v>
      </c>
      <c r="BH5342" t="e">
        <f t="shared" si="254"/>
        <v>#NUM!</v>
      </c>
      <c r="BI5342" t="e">
        <f>VLOOKUP(H5342,Sheet2!$A$1:$B$270,2,FALSE)</f>
        <v>#N/A</v>
      </c>
    </row>
    <row r="5343" spans="15:61">
      <c r="O5343" s="57"/>
      <c r="P5343" s="57"/>
      <c r="AP5343" s="57"/>
      <c r="BA5343" s="57"/>
      <c r="BF5343" s="6" t="e">
        <f t="shared" si="252"/>
        <v>#NUM!</v>
      </c>
      <c r="BG5343" t="e">
        <f t="shared" si="253"/>
        <v>#NUM!</v>
      </c>
      <c r="BH5343" t="e">
        <f t="shared" si="254"/>
        <v>#NUM!</v>
      </c>
      <c r="BI5343" t="e">
        <f>VLOOKUP(H5343,Sheet2!$A$1:$B$270,2,FALSE)</f>
        <v>#N/A</v>
      </c>
    </row>
    <row r="5344" spans="15:61">
      <c r="O5344" s="57"/>
      <c r="P5344" s="57"/>
      <c r="AO5344" s="57"/>
      <c r="AP5344" s="57"/>
      <c r="BA5344" s="57"/>
      <c r="BF5344" s="6" t="e">
        <f t="shared" si="252"/>
        <v>#NUM!</v>
      </c>
      <c r="BG5344" t="e">
        <f t="shared" si="253"/>
        <v>#NUM!</v>
      </c>
      <c r="BH5344" t="e">
        <f t="shared" si="254"/>
        <v>#NUM!</v>
      </c>
      <c r="BI5344" t="e">
        <f>VLOOKUP(H5344,Sheet2!$A$1:$B$270,2,FALSE)</f>
        <v>#N/A</v>
      </c>
    </row>
    <row r="5345" spans="15:61">
      <c r="O5345" s="57"/>
      <c r="P5345" s="57"/>
      <c r="AO5345" s="57"/>
      <c r="AP5345" s="57"/>
      <c r="BA5345" s="57"/>
      <c r="BF5345" s="6" t="e">
        <f t="shared" si="252"/>
        <v>#NUM!</v>
      </c>
      <c r="BG5345" t="e">
        <f t="shared" si="253"/>
        <v>#NUM!</v>
      </c>
      <c r="BH5345" t="e">
        <f t="shared" si="254"/>
        <v>#NUM!</v>
      </c>
      <c r="BI5345" t="e">
        <f>VLOOKUP(H5345,Sheet2!$A$1:$B$270,2,FALSE)</f>
        <v>#N/A</v>
      </c>
    </row>
    <row r="5346" spans="15:61">
      <c r="O5346" s="57"/>
      <c r="P5346" s="57"/>
      <c r="AO5346" s="57"/>
      <c r="AP5346" s="57"/>
      <c r="BA5346" s="57"/>
      <c r="BF5346" s="6" t="e">
        <f t="shared" si="252"/>
        <v>#NUM!</v>
      </c>
      <c r="BG5346" t="e">
        <f t="shared" si="253"/>
        <v>#NUM!</v>
      </c>
      <c r="BH5346" t="e">
        <f t="shared" si="254"/>
        <v>#NUM!</v>
      </c>
      <c r="BI5346" t="e">
        <f>VLOOKUP(H5346,Sheet2!$A$1:$B$270,2,FALSE)</f>
        <v>#N/A</v>
      </c>
    </row>
    <row r="5347" spans="15:61">
      <c r="O5347" s="57"/>
      <c r="P5347" s="57"/>
      <c r="AO5347" s="57"/>
      <c r="AP5347" s="57"/>
      <c r="BA5347" s="57"/>
      <c r="BF5347" s="6" t="e">
        <f t="shared" si="252"/>
        <v>#NUM!</v>
      </c>
      <c r="BG5347" t="e">
        <f t="shared" si="253"/>
        <v>#NUM!</v>
      </c>
      <c r="BH5347" t="e">
        <f t="shared" si="254"/>
        <v>#NUM!</v>
      </c>
      <c r="BI5347" t="e">
        <f>VLOOKUP(H5347,Sheet2!$A$1:$B$270,2,FALSE)</f>
        <v>#N/A</v>
      </c>
    </row>
    <row r="5348" spans="15:61">
      <c r="O5348" s="57"/>
      <c r="P5348" s="57"/>
      <c r="AO5348" s="57"/>
      <c r="AP5348" s="57"/>
      <c r="BA5348" s="57"/>
      <c r="BF5348" s="6" t="e">
        <f t="shared" si="252"/>
        <v>#NUM!</v>
      </c>
      <c r="BG5348" t="e">
        <f t="shared" si="253"/>
        <v>#NUM!</v>
      </c>
      <c r="BH5348" t="e">
        <f t="shared" si="254"/>
        <v>#NUM!</v>
      </c>
      <c r="BI5348" t="e">
        <f>VLOOKUP(H5348,Sheet2!$A$1:$B$270,2,FALSE)</f>
        <v>#N/A</v>
      </c>
    </row>
    <row r="5349" spans="15:61">
      <c r="O5349" s="57"/>
      <c r="P5349" s="57"/>
      <c r="BF5349" s="6" t="e">
        <f t="shared" si="252"/>
        <v>#NUM!</v>
      </c>
      <c r="BG5349" t="e">
        <f t="shared" si="253"/>
        <v>#NUM!</v>
      </c>
      <c r="BH5349" t="e">
        <f t="shared" si="254"/>
        <v>#NUM!</v>
      </c>
      <c r="BI5349" t="e">
        <f>VLOOKUP(H5349,Sheet2!$A$1:$B$270,2,FALSE)</f>
        <v>#N/A</v>
      </c>
    </row>
    <row r="5350" spans="15:61">
      <c r="O5350" s="57"/>
      <c r="P5350" s="57"/>
      <c r="AP5350" s="57"/>
      <c r="BA5350" s="57"/>
      <c r="BF5350" s="6" t="e">
        <f t="shared" si="252"/>
        <v>#NUM!</v>
      </c>
      <c r="BG5350" t="e">
        <f t="shared" si="253"/>
        <v>#NUM!</v>
      </c>
      <c r="BH5350" t="e">
        <f t="shared" si="254"/>
        <v>#NUM!</v>
      </c>
      <c r="BI5350" t="e">
        <f>VLOOKUP(H5350,Sheet2!$A$1:$B$270,2,FALSE)</f>
        <v>#N/A</v>
      </c>
    </row>
    <row r="5351" spans="15:61">
      <c r="O5351" s="57"/>
      <c r="P5351" s="57"/>
      <c r="AO5351" s="57"/>
      <c r="AP5351" s="57"/>
      <c r="BA5351" s="57"/>
      <c r="BF5351" s="6" t="e">
        <f t="shared" si="252"/>
        <v>#NUM!</v>
      </c>
      <c r="BG5351" t="e">
        <f t="shared" si="253"/>
        <v>#NUM!</v>
      </c>
      <c r="BH5351" t="e">
        <f t="shared" si="254"/>
        <v>#NUM!</v>
      </c>
      <c r="BI5351" t="e">
        <f>VLOOKUP(H5351,Sheet2!$A$1:$B$270,2,FALSE)</f>
        <v>#N/A</v>
      </c>
    </row>
    <row r="5352" spans="15:61">
      <c r="O5352" s="57"/>
      <c r="P5352" s="57"/>
      <c r="AO5352" s="57"/>
      <c r="AP5352" s="57"/>
      <c r="BA5352" s="57"/>
      <c r="BF5352" s="6" t="e">
        <f t="shared" si="252"/>
        <v>#NUM!</v>
      </c>
      <c r="BG5352" t="e">
        <f t="shared" si="253"/>
        <v>#NUM!</v>
      </c>
      <c r="BH5352" t="e">
        <f t="shared" si="254"/>
        <v>#NUM!</v>
      </c>
      <c r="BI5352" t="e">
        <f>VLOOKUP(H5352,Sheet2!$A$1:$B$270,2,FALSE)</f>
        <v>#N/A</v>
      </c>
    </row>
    <row r="5353" spans="15:61">
      <c r="O5353" s="57"/>
      <c r="P5353" s="57"/>
      <c r="AO5353" s="57"/>
      <c r="AP5353" s="57"/>
      <c r="BA5353" s="57"/>
      <c r="BF5353" s="6" t="e">
        <f t="shared" si="252"/>
        <v>#NUM!</v>
      </c>
      <c r="BG5353" t="e">
        <f t="shared" si="253"/>
        <v>#NUM!</v>
      </c>
      <c r="BH5353" t="e">
        <f t="shared" si="254"/>
        <v>#NUM!</v>
      </c>
      <c r="BI5353" t="e">
        <f>VLOOKUP(H5353,Sheet2!$A$1:$B$270,2,FALSE)</f>
        <v>#N/A</v>
      </c>
    </row>
    <row r="5354" spans="15:61">
      <c r="O5354" s="57"/>
      <c r="P5354" s="57"/>
      <c r="AO5354" s="57"/>
      <c r="AP5354" s="57"/>
      <c r="BA5354" s="57"/>
      <c r="BF5354" s="6" t="e">
        <f t="shared" si="252"/>
        <v>#NUM!</v>
      </c>
      <c r="BG5354" t="e">
        <f t="shared" si="253"/>
        <v>#NUM!</v>
      </c>
      <c r="BH5354" t="e">
        <f t="shared" si="254"/>
        <v>#NUM!</v>
      </c>
      <c r="BI5354" t="e">
        <f>VLOOKUP(H5354,Sheet2!$A$1:$B$270,2,FALSE)</f>
        <v>#N/A</v>
      </c>
    </row>
    <row r="5355" spans="15:61">
      <c r="O5355" s="57"/>
      <c r="P5355" s="57"/>
      <c r="BA5355" s="57"/>
      <c r="BF5355" s="6" t="e">
        <f t="shared" si="252"/>
        <v>#NUM!</v>
      </c>
      <c r="BG5355" t="e">
        <f t="shared" si="253"/>
        <v>#NUM!</v>
      </c>
      <c r="BH5355" t="e">
        <f t="shared" si="254"/>
        <v>#NUM!</v>
      </c>
      <c r="BI5355" t="e">
        <f>VLOOKUP(H5355,Sheet2!$A$1:$B$270,2,FALSE)</f>
        <v>#N/A</v>
      </c>
    </row>
    <row r="5356" spans="15:61">
      <c r="O5356" s="57"/>
      <c r="P5356" s="57"/>
      <c r="AO5356" s="57"/>
      <c r="AP5356" s="57"/>
      <c r="BA5356" s="57"/>
      <c r="BF5356" s="6" t="e">
        <f t="shared" si="252"/>
        <v>#NUM!</v>
      </c>
      <c r="BG5356" t="e">
        <f t="shared" si="253"/>
        <v>#NUM!</v>
      </c>
      <c r="BH5356" t="e">
        <f t="shared" si="254"/>
        <v>#NUM!</v>
      </c>
      <c r="BI5356" t="e">
        <f>VLOOKUP(H5356,Sheet2!$A$1:$B$270,2,FALSE)</f>
        <v>#N/A</v>
      </c>
    </row>
    <row r="5357" spans="15:61">
      <c r="O5357" s="57"/>
      <c r="P5357" s="57"/>
      <c r="AP5357" s="57"/>
      <c r="BA5357" s="57"/>
      <c r="BF5357" s="6" t="e">
        <f t="shared" si="252"/>
        <v>#NUM!</v>
      </c>
      <c r="BG5357" t="e">
        <f t="shared" si="253"/>
        <v>#NUM!</v>
      </c>
      <c r="BH5357" t="e">
        <f t="shared" si="254"/>
        <v>#NUM!</v>
      </c>
      <c r="BI5357" t="e">
        <f>VLOOKUP(H5357,Sheet2!$A$1:$B$270,2,FALSE)</f>
        <v>#N/A</v>
      </c>
    </row>
    <row r="5358" spans="15:61">
      <c r="O5358" s="57"/>
      <c r="P5358" s="57"/>
      <c r="AO5358" s="57"/>
      <c r="AP5358" s="57"/>
      <c r="BA5358" s="57"/>
      <c r="BF5358" s="6" t="e">
        <f t="shared" si="252"/>
        <v>#NUM!</v>
      </c>
      <c r="BG5358" t="e">
        <f t="shared" si="253"/>
        <v>#NUM!</v>
      </c>
      <c r="BH5358" t="e">
        <f t="shared" si="254"/>
        <v>#NUM!</v>
      </c>
      <c r="BI5358" t="e">
        <f>VLOOKUP(H5358,Sheet2!$A$1:$B$270,2,FALSE)</f>
        <v>#N/A</v>
      </c>
    </row>
    <row r="5359" spans="15:61">
      <c r="O5359" s="57"/>
      <c r="P5359" s="57"/>
      <c r="AM5359" s="58"/>
      <c r="BA5359" s="57"/>
      <c r="BB5359" s="58"/>
      <c r="BF5359" s="6" t="e">
        <f t="shared" si="252"/>
        <v>#NUM!</v>
      </c>
      <c r="BG5359" t="e">
        <f t="shared" si="253"/>
        <v>#NUM!</v>
      </c>
      <c r="BH5359" t="e">
        <f t="shared" si="254"/>
        <v>#NUM!</v>
      </c>
      <c r="BI5359" t="e">
        <f>VLOOKUP(H5359,Sheet2!$A$1:$B$270,2,FALSE)</f>
        <v>#N/A</v>
      </c>
    </row>
    <row r="5360" spans="15:61">
      <c r="O5360" s="57"/>
      <c r="P5360" s="57"/>
      <c r="AO5360" s="57"/>
      <c r="AP5360" s="57"/>
      <c r="BA5360" s="57"/>
      <c r="BF5360" s="6" t="e">
        <f t="shared" si="252"/>
        <v>#NUM!</v>
      </c>
      <c r="BG5360" t="e">
        <f t="shared" si="253"/>
        <v>#NUM!</v>
      </c>
      <c r="BH5360" t="e">
        <f t="shared" si="254"/>
        <v>#NUM!</v>
      </c>
      <c r="BI5360" t="e">
        <f>VLOOKUP(H5360,Sheet2!$A$1:$B$270,2,FALSE)</f>
        <v>#N/A</v>
      </c>
    </row>
    <row r="5361" spans="15:61">
      <c r="O5361" s="57"/>
      <c r="P5361" s="57"/>
      <c r="AP5361" s="57"/>
      <c r="BA5361" s="57"/>
      <c r="BF5361" s="6" t="e">
        <f t="shared" si="252"/>
        <v>#NUM!</v>
      </c>
      <c r="BG5361" t="e">
        <f t="shared" si="253"/>
        <v>#NUM!</v>
      </c>
      <c r="BH5361" t="e">
        <f t="shared" si="254"/>
        <v>#NUM!</v>
      </c>
      <c r="BI5361" t="e">
        <f>VLOOKUP(H5361,Sheet2!$A$1:$B$270,2,FALSE)</f>
        <v>#N/A</v>
      </c>
    </row>
    <row r="5362" spans="15:61">
      <c r="O5362" s="57"/>
      <c r="P5362" s="57"/>
      <c r="AM5362" s="58"/>
      <c r="BA5362" s="57"/>
      <c r="BB5362" s="58"/>
      <c r="BF5362" s="6" t="e">
        <f t="shared" si="252"/>
        <v>#NUM!</v>
      </c>
      <c r="BG5362" t="e">
        <f t="shared" si="253"/>
        <v>#NUM!</v>
      </c>
      <c r="BH5362" t="e">
        <f t="shared" si="254"/>
        <v>#NUM!</v>
      </c>
      <c r="BI5362" t="e">
        <f>VLOOKUP(H5362,Sheet2!$A$1:$B$270,2,FALSE)</f>
        <v>#N/A</v>
      </c>
    </row>
    <row r="5363" spans="15:61">
      <c r="O5363" s="57"/>
      <c r="P5363" s="57"/>
      <c r="AO5363" s="57"/>
      <c r="AP5363" s="57"/>
      <c r="BA5363" s="57"/>
      <c r="BF5363" s="6" t="e">
        <f t="shared" si="252"/>
        <v>#NUM!</v>
      </c>
      <c r="BG5363" t="e">
        <f t="shared" si="253"/>
        <v>#NUM!</v>
      </c>
      <c r="BH5363" t="e">
        <f t="shared" si="254"/>
        <v>#NUM!</v>
      </c>
      <c r="BI5363" t="e">
        <f>VLOOKUP(H5363,Sheet2!$A$1:$B$270,2,FALSE)</f>
        <v>#N/A</v>
      </c>
    </row>
    <row r="5364" spans="15:61">
      <c r="O5364" s="57"/>
      <c r="P5364" s="57"/>
      <c r="AP5364" s="57"/>
      <c r="BA5364" s="57"/>
      <c r="BF5364" s="6" t="e">
        <f t="shared" si="252"/>
        <v>#NUM!</v>
      </c>
      <c r="BG5364" t="e">
        <f t="shared" si="253"/>
        <v>#NUM!</v>
      </c>
      <c r="BH5364" t="e">
        <f t="shared" si="254"/>
        <v>#NUM!</v>
      </c>
      <c r="BI5364" t="e">
        <f>VLOOKUP(H5364,Sheet2!$A$1:$B$270,2,FALSE)</f>
        <v>#N/A</v>
      </c>
    </row>
    <row r="5365" spans="15:61">
      <c r="O5365" s="57"/>
      <c r="P5365" s="57"/>
      <c r="AM5365" s="58"/>
      <c r="AO5365" s="57"/>
      <c r="BA5365" s="57"/>
      <c r="BB5365" s="58"/>
      <c r="BF5365" s="6" t="e">
        <f t="shared" si="252"/>
        <v>#NUM!</v>
      </c>
      <c r="BG5365" t="e">
        <f t="shared" si="253"/>
        <v>#NUM!</v>
      </c>
      <c r="BH5365" t="e">
        <f t="shared" si="254"/>
        <v>#NUM!</v>
      </c>
      <c r="BI5365" t="e">
        <f>VLOOKUP(H5365,Sheet2!$A$1:$B$270,2,FALSE)</f>
        <v>#N/A</v>
      </c>
    </row>
    <row r="5366" spans="15:61">
      <c r="O5366" s="57"/>
      <c r="P5366" s="57"/>
      <c r="AP5366" s="57"/>
      <c r="BA5366" s="57"/>
      <c r="BF5366" s="6" t="e">
        <f t="shared" si="252"/>
        <v>#NUM!</v>
      </c>
      <c r="BG5366" t="e">
        <f t="shared" si="253"/>
        <v>#NUM!</v>
      </c>
      <c r="BH5366" t="e">
        <f t="shared" si="254"/>
        <v>#NUM!</v>
      </c>
      <c r="BI5366" t="e">
        <f>VLOOKUP(H5366,Sheet2!$A$1:$B$270,2,FALSE)</f>
        <v>#N/A</v>
      </c>
    </row>
    <row r="5367" spans="15:61">
      <c r="O5367" s="57"/>
      <c r="P5367" s="57"/>
      <c r="AO5367" s="57"/>
      <c r="AP5367" s="57"/>
      <c r="BA5367" s="57"/>
      <c r="BF5367" s="6" t="e">
        <f t="shared" si="252"/>
        <v>#NUM!</v>
      </c>
      <c r="BG5367" t="e">
        <f t="shared" si="253"/>
        <v>#NUM!</v>
      </c>
      <c r="BH5367" t="e">
        <f t="shared" si="254"/>
        <v>#NUM!</v>
      </c>
      <c r="BI5367" t="e">
        <f>VLOOKUP(H5367,Sheet2!$A$1:$B$270,2,FALSE)</f>
        <v>#N/A</v>
      </c>
    </row>
    <row r="5368" spans="15:61">
      <c r="O5368" s="57"/>
      <c r="P5368" s="57"/>
      <c r="AM5368" s="58"/>
      <c r="BA5368" s="57"/>
      <c r="BB5368" s="58"/>
      <c r="BF5368" s="6" t="e">
        <f t="shared" si="252"/>
        <v>#NUM!</v>
      </c>
      <c r="BG5368" t="e">
        <f t="shared" si="253"/>
        <v>#NUM!</v>
      </c>
      <c r="BH5368" t="e">
        <f t="shared" si="254"/>
        <v>#NUM!</v>
      </c>
      <c r="BI5368" t="e">
        <f>VLOOKUP(H5368,Sheet2!$A$1:$B$270,2,FALSE)</f>
        <v>#N/A</v>
      </c>
    </row>
    <row r="5369" spans="15:61">
      <c r="O5369" s="57"/>
      <c r="P5369" s="57"/>
      <c r="AM5369" s="58"/>
      <c r="BA5369" s="57"/>
      <c r="BB5369" s="58"/>
      <c r="BF5369" s="6" t="e">
        <f t="shared" si="252"/>
        <v>#NUM!</v>
      </c>
      <c r="BG5369" t="e">
        <f t="shared" si="253"/>
        <v>#NUM!</v>
      </c>
      <c r="BH5369" t="e">
        <f t="shared" si="254"/>
        <v>#NUM!</v>
      </c>
      <c r="BI5369" t="e">
        <f>VLOOKUP(H5369,Sheet2!$A$1:$B$270,2,FALSE)</f>
        <v>#N/A</v>
      </c>
    </row>
    <row r="5370" spans="15:61">
      <c r="O5370" s="57"/>
      <c r="P5370" s="57"/>
      <c r="AP5370" s="57"/>
      <c r="BA5370" s="57"/>
      <c r="BF5370" s="6" t="e">
        <f t="shared" si="252"/>
        <v>#NUM!</v>
      </c>
      <c r="BG5370" t="e">
        <f t="shared" si="253"/>
        <v>#NUM!</v>
      </c>
      <c r="BH5370" t="e">
        <f t="shared" si="254"/>
        <v>#NUM!</v>
      </c>
      <c r="BI5370" t="e">
        <f>VLOOKUP(H5370,Sheet2!$A$1:$B$270,2,FALSE)</f>
        <v>#N/A</v>
      </c>
    </row>
    <row r="5371" spans="15:61">
      <c r="O5371" s="57"/>
      <c r="P5371" s="57"/>
      <c r="BF5371" s="6" t="e">
        <f t="shared" si="252"/>
        <v>#NUM!</v>
      </c>
      <c r="BG5371" t="e">
        <f t="shared" si="253"/>
        <v>#NUM!</v>
      </c>
      <c r="BH5371" t="e">
        <f t="shared" si="254"/>
        <v>#NUM!</v>
      </c>
      <c r="BI5371" t="e">
        <f>VLOOKUP(H5371,Sheet2!$A$1:$B$270,2,FALSE)</f>
        <v>#N/A</v>
      </c>
    </row>
    <row r="5372" spans="15:61">
      <c r="O5372" s="57"/>
      <c r="P5372" s="57"/>
      <c r="AM5372" s="58"/>
      <c r="AO5372" s="57"/>
      <c r="BA5372" s="57"/>
      <c r="BB5372" s="58"/>
      <c r="BF5372" s="6" t="e">
        <f t="shared" si="252"/>
        <v>#NUM!</v>
      </c>
      <c r="BG5372" t="e">
        <f t="shared" si="253"/>
        <v>#NUM!</v>
      </c>
      <c r="BH5372" t="e">
        <f t="shared" si="254"/>
        <v>#NUM!</v>
      </c>
      <c r="BI5372" t="e">
        <f>VLOOKUP(H5372,Sheet2!$A$1:$B$270,2,FALSE)</f>
        <v>#N/A</v>
      </c>
    </row>
    <row r="5373" spans="15:61">
      <c r="O5373" s="57"/>
      <c r="P5373" s="57"/>
      <c r="AO5373" s="57"/>
      <c r="AP5373" s="57"/>
      <c r="BA5373" s="57"/>
      <c r="BF5373" s="6" t="e">
        <f t="shared" si="252"/>
        <v>#NUM!</v>
      </c>
      <c r="BG5373" t="e">
        <f t="shared" si="253"/>
        <v>#NUM!</v>
      </c>
      <c r="BH5373" t="e">
        <f t="shared" si="254"/>
        <v>#NUM!</v>
      </c>
      <c r="BI5373" t="e">
        <f>VLOOKUP(H5373,Sheet2!$A$1:$B$270,2,FALSE)</f>
        <v>#N/A</v>
      </c>
    </row>
    <row r="5374" spans="15:61">
      <c r="O5374" s="57"/>
      <c r="P5374" s="57"/>
      <c r="AO5374" s="57"/>
      <c r="BA5374" s="57"/>
      <c r="BF5374" s="6" t="e">
        <f t="shared" si="252"/>
        <v>#NUM!</v>
      </c>
      <c r="BG5374" t="e">
        <f t="shared" si="253"/>
        <v>#NUM!</v>
      </c>
      <c r="BH5374" t="e">
        <f t="shared" si="254"/>
        <v>#NUM!</v>
      </c>
      <c r="BI5374" t="e">
        <f>VLOOKUP(H5374,Sheet2!$A$1:$B$270,2,FALSE)</f>
        <v>#N/A</v>
      </c>
    </row>
    <row r="5375" spans="15:61">
      <c r="O5375" s="57"/>
      <c r="P5375" s="57"/>
      <c r="AP5375" s="57"/>
      <c r="BA5375" s="57"/>
      <c r="BF5375" s="6" t="e">
        <f t="shared" si="252"/>
        <v>#NUM!</v>
      </c>
      <c r="BG5375" t="e">
        <f t="shared" si="253"/>
        <v>#NUM!</v>
      </c>
      <c r="BH5375" t="e">
        <f t="shared" si="254"/>
        <v>#NUM!</v>
      </c>
      <c r="BI5375" t="e">
        <f>VLOOKUP(H5375,Sheet2!$A$1:$B$270,2,FALSE)</f>
        <v>#N/A</v>
      </c>
    </row>
    <row r="5376" spans="15:61">
      <c r="O5376" s="57"/>
      <c r="P5376" s="57"/>
      <c r="AO5376" s="57"/>
      <c r="AP5376" s="57"/>
      <c r="BA5376" s="57"/>
      <c r="BF5376" s="6" t="e">
        <f t="shared" si="252"/>
        <v>#NUM!</v>
      </c>
      <c r="BG5376" t="e">
        <f t="shared" si="253"/>
        <v>#NUM!</v>
      </c>
      <c r="BH5376" t="e">
        <f t="shared" si="254"/>
        <v>#NUM!</v>
      </c>
      <c r="BI5376" t="e">
        <f>VLOOKUP(H5376,Sheet2!$A$1:$B$270,2,FALSE)</f>
        <v>#N/A</v>
      </c>
    </row>
    <row r="5377" spans="15:61">
      <c r="O5377" s="57"/>
      <c r="P5377" s="57"/>
      <c r="AP5377" s="57"/>
      <c r="BA5377" s="57"/>
      <c r="BF5377" s="6" t="e">
        <f t="shared" si="252"/>
        <v>#NUM!</v>
      </c>
      <c r="BG5377" t="e">
        <f t="shared" si="253"/>
        <v>#NUM!</v>
      </c>
      <c r="BH5377" t="e">
        <f t="shared" si="254"/>
        <v>#NUM!</v>
      </c>
      <c r="BI5377" t="e">
        <f>VLOOKUP(H5377,Sheet2!$A$1:$B$270,2,FALSE)</f>
        <v>#N/A</v>
      </c>
    </row>
    <row r="5378" spans="15:61">
      <c r="O5378" s="57"/>
      <c r="P5378" s="57"/>
      <c r="AP5378" s="57"/>
      <c r="BA5378" s="57"/>
      <c r="BF5378" s="6" t="e">
        <f t="shared" si="252"/>
        <v>#NUM!</v>
      </c>
      <c r="BG5378" t="e">
        <f t="shared" si="253"/>
        <v>#NUM!</v>
      </c>
      <c r="BH5378" t="e">
        <f t="shared" si="254"/>
        <v>#NUM!</v>
      </c>
      <c r="BI5378" t="e">
        <f>VLOOKUP(H5378,Sheet2!$A$1:$B$270,2,FALSE)</f>
        <v>#N/A</v>
      </c>
    </row>
    <row r="5379" spans="15:61">
      <c r="O5379" s="57"/>
      <c r="P5379" s="57"/>
      <c r="AP5379" s="57"/>
      <c r="BA5379" s="57"/>
      <c r="BF5379" s="6" t="e">
        <f t="shared" si="252"/>
        <v>#NUM!</v>
      </c>
      <c r="BG5379" t="e">
        <f t="shared" si="253"/>
        <v>#NUM!</v>
      </c>
      <c r="BH5379" t="e">
        <f t="shared" si="254"/>
        <v>#NUM!</v>
      </c>
      <c r="BI5379" t="e">
        <f>VLOOKUP(H5379,Sheet2!$A$1:$B$270,2,FALSE)</f>
        <v>#N/A</v>
      </c>
    </row>
    <row r="5380" spans="15:61">
      <c r="O5380" s="57"/>
      <c r="P5380" s="57"/>
      <c r="AP5380" s="57"/>
      <c r="BA5380" s="57"/>
      <c r="BF5380" s="6" t="e">
        <f t="shared" si="252"/>
        <v>#NUM!</v>
      </c>
      <c r="BG5380" t="e">
        <f t="shared" si="253"/>
        <v>#NUM!</v>
      </c>
      <c r="BH5380" t="e">
        <f t="shared" si="254"/>
        <v>#NUM!</v>
      </c>
      <c r="BI5380" t="e">
        <f>VLOOKUP(H5380,Sheet2!$A$1:$B$270,2,FALSE)</f>
        <v>#N/A</v>
      </c>
    </row>
    <row r="5381" spans="15:61">
      <c r="O5381" s="57"/>
      <c r="P5381" s="57"/>
      <c r="AO5381" s="57"/>
      <c r="AP5381" s="57"/>
      <c r="BA5381" s="57"/>
      <c r="BF5381" s="6" t="e">
        <f t="shared" si="252"/>
        <v>#NUM!</v>
      </c>
      <c r="BG5381" t="e">
        <f t="shared" si="253"/>
        <v>#NUM!</v>
      </c>
      <c r="BH5381" t="e">
        <f t="shared" si="254"/>
        <v>#NUM!</v>
      </c>
      <c r="BI5381" t="e">
        <f>VLOOKUP(H5381,Sheet2!$A$1:$B$270,2,FALSE)</f>
        <v>#N/A</v>
      </c>
    </row>
    <row r="5382" spans="15:61">
      <c r="O5382" s="57"/>
      <c r="P5382" s="57"/>
      <c r="AP5382" s="57"/>
      <c r="BA5382" s="57"/>
      <c r="BF5382" s="6" t="e">
        <f t="shared" si="252"/>
        <v>#NUM!</v>
      </c>
      <c r="BG5382" t="e">
        <f t="shared" si="253"/>
        <v>#NUM!</v>
      </c>
      <c r="BH5382" t="e">
        <f t="shared" si="254"/>
        <v>#NUM!</v>
      </c>
      <c r="BI5382" t="e">
        <f>VLOOKUP(H5382,Sheet2!$A$1:$B$270,2,FALSE)</f>
        <v>#N/A</v>
      </c>
    </row>
    <row r="5383" spans="15:61">
      <c r="O5383" s="57"/>
      <c r="P5383" s="57"/>
      <c r="AO5383" s="57"/>
      <c r="AP5383" s="57"/>
      <c r="BA5383" s="57"/>
      <c r="BF5383" s="6" t="e">
        <f t="shared" si="252"/>
        <v>#NUM!</v>
      </c>
      <c r="BG5383" t="e">
        <f t="shared" si="253"/>
        <v>#NUM!</v>
      </c>
      <c r="BH5383" t="e">
        <f t="shared" si="254"/>
        <v>#NUM!</v>
      </c>
      <c r="BI5383" t="e">
        <f>VLOOKUP(H5383,Sheet2!$A$1:$B$270,2,FALSE)</f>
        <v>#N/A</v>
      </c>
    </row>
    <row r="5384" spans="15:61">
      <c r="O5384" s="57"/>
      <c r="P5384" s="57"/>
      <c r="AP5384" s="57"/>
      <c r="BA5384" s="57"/>
      <c r="BF5384" s="6" t="e">
        <f t="shared" si="252"/>
        <v>#NUM!</v>
      </c>
      <c r="BG5384" t="e">
        <f t="shared" si="253"/>
        <v>#NUM!</v>
      </c>
      <c r="BH5384" t="e">
        <f t="shared" si="254"/>
        <v>#NUM!</v>
      </c>
      <c r="BI5384" t="e">
        <f>VLOOKUP(H5384,Sheet2!$A$1:$B$270,2,FALSE)</f>
        <v>#N/A</v>
      </c>
    </row>
    <row r="5385" spans="15:61">
      <c r="O5385" s="57"/>
      <c r="P5385" s="57"/>
      <c r="AO5385" s="57"/>
      <c r="AP5385" s="57"/>
      <c r="BA5385" s="57"/>
      <c r="BF5385" s="6" t="e">
        <f t="shared" si="252"/>
        <v>#NUM!</v>
      </c>
      <c r="BG5385" t="e">
        <f t="shared" si="253"/>
        <v>#NUM!</v>
      </c>
      <c r="BH5385" t="e">
        <f t="shared" si="254"/>
        <v>#NUM!</v>
      </c>
      <c r="BI5385" t="e">
        <f>VLOOKUP(H5385,Sheet2!$A$1:$B$270,2,FALSE)</f>
        <v>#N/A</v>
      </c>
    </row>
    <row r="5386" spans="15:61">
      <c r="O5386" s="57"/>
      <c r="P5386" s="57"/>
      <c r="AP5386" s="57"/>
      <c r="BA5386" s="57"/>
      <c r="BF5386" s="6" t="e">
        <f t="shared" ref="BF5386:BF5440" si="255">DATE(BC5386,BD5386,BE5386)</f>
        <v>#NUM!</v>
      </c>
      <c r="BG5386" t="e">
        <f t="shared" ref="BG5386:BG5440" si="256">BF5386-BA5386</f>
        <v>#NUM!</v>
      </c>
      <c r="BH5386" t="e">
        <f t="shared" ref="BH5386:BH5440" si="257">IF(BG5386=1,"COMPLY",IF(BG5386&lt;1,"COMPLY","NOT COMPLY"))</f>
        <v>#NUM!</v>
      </c>
      <c r="BI5386" t="e">
        <f>VLOOKUP(H5386,Sheet2!$A$1:$B$270,2,FALSE)</f>
        <v>#N/A</v>
      </c>
    </row>
    <row r="5387" spans="15:61">
      <c r="O5387" s="57"/>
      <c r="P5387" s="57"/>
      <c r="BF5387" s="6" t="e">
        <f t="shared" si="255"/>
        <v>#NUM!</v>
      </c>
      <c r="BG5387" t="e">
        <f t="shared" si="256"/>
        <v>#NUM!</v>
      </c>
      <c r="BH5387" t="e">
        <f t="shared" si="257"/>
        <v>#NUM!</v>
      </c>
      <c r="BI5387" t="e">
        <f>VLOOKUP(H5387,Sheet2!$A$1:$B$270,2,FALSE)</f>
        <v>#N/A</v>
      </c>
    </row>
    <row r="5388" spans="15:61">
      <c r="O5388" s="57"/>
      <c r="P5388" s="57"/>
      <c r="AP5388" s="57"/>
      <c r="BA5388" s="57"/>
      <c r="BF5388" s="6" t="e">
        <f t="shared" si="255"/>
        <v>#NUM!</v>
      </c>
      <c r="BG5388" t="e">
        <f t="shared" si="256"/>
        <v>#NUM!</v>
      </c>
      <c r="BH5388" t="e">
        <f t="shared" si="257"/>
        <v>#NUM!</v>
      </c>
      <c r="BI5388" t="e">
        <f>VLOOKUP(H5388,Sheet2!$A$1:$B$270,2,FALSE)</f>
        <v>#N/A</v>
      </c>
    </row>
    <row r="5389" spans="15:61">
      <c r="O5389" s="57"/>
      <c r="P5389" s="57"/>
      <c r="AP5389" s="57"/>
      <c r="BA5389" s="57"/>
      <c r="BF5389" s="6" t="e">
        <f t="shared" si="255"/>
        <v>#NUM!</v>
      </c>
      <c r="BG5389" t="e">
        <f t="shared" si="256"/>
        <v>#NUM!</v>
      </c>
      <c r="BH5389" t="e">
        <f t="shared" si="257"/>
        <v>#NUM!</v>
      </c>
      <c r="BI5389" t="e">
        <f>VLOOKUP(H5389,Sheet2!$A$1:$B$270,2,FALSE)</f>
        <v>#N/A</v>
      </c>
    </row>
    <row r="5390" spans="15:61">
      <c r="O5390" s="57"/>
      <c r="P5390" s="57"/>
      <c r="AP5390" s="57"/>
      <c r="BA5390" s="57"/>
      <c r="BF5390" s="6" t="e">
        <f t="shared" si="255"/>
        <v>#NUM!</v>
      </c>
      <c r="BG5390" t="e">
        <f t="shared" si="256"/>
        <v>#NUM!</v>
      </c>
      <c r="BH5390" t="e">
        <f t="shared" si="257"/>
        <v>#NUM!</v>
      </c>
      <c r="BI5390" t="e">
        <f>VLOOKUP(H5390,Sheet2!$A$1:$B$270,2,FALSE)</f>
        <v>#N/A</v>
      </c>
    </row>
    <row r="5391" spans="15:61">
      <c r="O5391" s="57"/>
      <c r="P5391" s="57"/>
      <c r="AO5391" s="57"/>
      <c r="AP5391" s="57"/>
      <c r="BA5391" s="57"/>
      <c r="BF5391" s="6" t="e">
        <f t="shared" si="255"/>
        <v>#NUM!</v>
      </c>
      <c r="BG5391" t="e">
        <f t="shared" si="256"/>
        <v>#NUM!</v>
      </c>
      <c r="BH5391" t="e">
        <f t="shared" si="257"/>
        <v>#NUM!</v>
      </c>
      <c r="BI5391" t="e">
        <f>VLOOKUP(H5391,Sheet2!$A$1:$B$270,2,FALSE)</f>
        <v>#N/A</v>
      </c>
    </row>
    <row r="5392" spans="15:61">
      <c r="O5392" s="57"/>
      <c r="P5392" s="57"/>
      <c r="AP5392" s="57"/>
      <c r="BA5392" s="57"/>
      <c r="BF5392" s="6" t="e">
        <f t="shared" si="255"/>
        <v>#NUM!</v>
      </c>
      <c r="BG5392" t="e">
        <f t="shared" si="256"/>
        <v>#NUM!</v>
      </c>
      <c r="BH5392" t="e">
        <f t="shared" si="257"/>
        <v>#NUM!</v>
      </c>
      <c r="BI5392" t="e">
        <f>VLOOKUP(H5392,Sheet2!$A$1:$B$270,2,FALSE)</f>
        <v>#N/A</v>
      </c>
    </row>
    <row r="5393" spans="15:61">
      <c r="O5393" s="57"/>
      <c r="P5393" s="57"/>
      <c r="AO5393" s="57"/>
      <c r="AP5393" s="57"/>
      <c r="BA5393" s="57"/>
      <c r="BF5393" s="6" t="e">
        <f t="shared" si="255"/>
        <v>#NUM!</v>
      </c>
      <c r="BG5393" t="e">
        <f t="shared" si="256"/>
        <v>#NUM!</v>
      </c>
      <c r="BH5393" t="e">
        <f t="shared" si="257"/>
        <v>#NUM!</v>
      </c>
      <c r="BI5393" t="e">
        <f>VLOOKUP(H5393,Sheet2!$A$1:$B$270,2,FALSE)</f>
        <v>#N/A</v>
      </c>
    </row>
    <row r="5394" spans="15:61">
      <c r="O5394" s="57"/>
      <c r="P5394" s="57"/>
      <c r="AP5394" s="57"/>
      <c r="BA5394" s="57"/>
      <c r="BF5394" s="6" t="e">
        <f t="shared" si="255"/>
        <v>#NUM!</v>
      </c>
      <c r="BG5394" t="e">
        <f t="shared" si="256"/>
        <v>#NUM!</v>
      </c>
      <c r="BH5394" t="e">
        <f t="shared" si="257"/>
        <v>#NUM!</v>
      </c>
      <c r="BI5394" t="e">
        <f>VLOOKUP(H5394,Sheet2!$A$1:$B$270,2,FALSE)</f>
        <v>#N/A</v>
      </c>
    </row>
    <row r="5395" spans="15:61">
      <c r="O5395" s="57"/>
      <c r="P5395" s="57"/>
      <c r="AO5395" s="57"/>
      <c r="AP5395" s="57"/>
      <c r="BA5395" s="57"/>
      <c r="BF5395" s="6" t="e">
        <f t="shared" si="255"/>
        <v>#NUM!</v>
      </c>
      <c r="BG5395" t="e">
        <f t="shared" si="256"/>
        <v>#NUM!</v>
      </c>
      <c r="BH5395" t="e">
        <f t="shared" si="257"/>
        <v>#NUM!</v>
      </c>
      <c r="BI5395" t="e">
        <f>VLOOKUP(H5395,Sheet2!$A$1:$B$270,2,FALSE)</f>
        <v>#N/A</v>
      </c>
    </row>
    <row r="5396" spans="15:61">
      <c r="O5396" s="57"/>
      <c r="P5396" s="57"/>
      <c r="AP5396" s="57"/>
      <c r="BA5396" s="57"/>
      <c r="BF5396" s="6" t="e">
        <f t="shared" si="255"/>
        <v>#NUM!</v>
      </c>
      <c r="BG5396" t="e">
        <f t="shared" si="256"/>
        <v>#NUM!</v>
      </c>
      <c r="BH5396" t="e">
        <f t="shared" si="257"/>
        <v>#NUM!</v>
      </c>
      <c r="BI5396" t="e">
        <f>VLOOKUP(H5396,Sheet2!$A$1:$B$270,2,FALSE)</f>
        <v>#N/A</v>
      </c>
    </row>
    <row r="5397" spans="15:61">
      <c r="O5397" s="57"/>
      <c r="P5397" s="57"/>
      <c r="AP5397" s="57"/>
      <c r="BA5397" s="57"/>
      <c r="BF5397" s="6" t="e">
        <f t="shared" si="255"/>
        <v>#NUM!</v>
      </c>
      <c r="BG5397" t="e">
        <f t="shared" si="256"/>
        <v>#NUM!</v>
      </c>
      <c r="BH5397" t="e">
        <f t="shared" si="257"/>
        <v>#NUM!</v>
      </c>
      <c r="BI5397" t="e">
        <f>VLOOKUP(H5397,Sheet2!$A$1:$B$270,2,FALSE)</f>
        <v>#N/A</v>
      </c>
    </row>
    <row r="5398" spans="15:61">
      <c r="O5398" s="57"/>
      <c r="P5398" s="57"/>
      <c r="AP5398" s="57"/>
      <c r="BA5398" s="57"/>
      <c r="BF5398" s="6" t="e">
        <f t="shared" si="255"/>
        <v>#NUM!</v>
      </c>
      <c r="BG5398" t="e">
        <f t="shared" si="256"/>
        <v>#NUM!</v>
      </c>
      <c r="BH5398" t="e">
        <f t="shared" si="257"/>
        <v>#NUM!</v>
      </c>
      <c r="BI5398" t="e">
        <f>VLOOKUP(H5398,Sheet2!$A$1:$B$270,2,FALSE)</f>
        <v>#N/A</v>
      </c>
    </row>
    <row r="5399" spans="15:61">
      <c r="O5399" s="57"/>
      <c r="P5399" s="57"/>
      <c r="AO5399" s="57"/>
      <c r="BF5399" s="6" t="e">
        <f t="shared" si="255"/>
        <v>#NUM!</v>
      </c>
      <c r="BG5399" t="e">
        <f t="shared" si="256"/>
        <v>#NUM!</v>
      </c>
      <c r="BH5399" t="e">
        <f t="shared" si="257"/>
        <v>#NUM!</v>
      </c>
      <c r="BI5399" t="e">
        <f>VLOOKUP(H5399,Sheet2!$A$1:$B$270,2,FALSE)</f>
        <v>#N/A</v>
      </c>
    </row>
    <row r="5400" spans="15:61">
      <c r="O5400" s="57"/>
      <c r="P5400" s="57"/>
      <c r="AO5400" s="57"/>
      <c r="AP5400" s="57"/>
      <c r="BA5400" s="57"/>
      <c r="BF5400" s="6" t="e">
        <f t="shared" si="255"/>
        <v>#NUM!</v>
      </c>
      <c r="BG5400" t="e">
        <f t="shared" si="256"/>
        <v>#NUM!</v>
      </c>
      <c r="BH5400" t="e">
        <f t="shared" si="257"/>
        <v>#NUM!</v>
      </c>
      <c r="BI5400" t="e">
        <f>VLOOKUP(H5400,Sheet2!$A$1:$B$270,2,FALSE)</f>
        <v>#N/A</v>
      </c>
    </row>
    <row r="5401" spans="15:61">
      <c r="O5401" s="57"/>
      <c r="P5401" s="57"/>
      <c r="AP5401" s="57"/>
      <c r="BA5401" s="57"/>
      <c r="BF5401" s="6" t="e">
        <f t="shared" si="255"/>
        <v>#NUM!</v>
      </c>
      <c r="BG5401" t="e">
        <f t="shared" si="256"/>
        <v>#NUM!</v>
      </c>
      <c r="BH5401" t="e">
        <f t="shared" si="257"/>
        <v>#NUM!</v>
      </c>
      <c r="BI5401" t="e">
        <f>VLOOKUP(H5401,Sheet2!$A$1:$B$270,2,FALSE)</f>
        <v>#N/A</v>
      </c>
    </row>
    <row r="5402" spans="15:61">
      <c r="O5402" s="57"/>
      <c r="P5402" s="57"/>
      <c r="BA5402" s="57"/>
      <c r="BF5402" s="6" t="e">
        <f t="shared" si="255"/>
        <v>#NUM!</v>
      </c>
      <c r="BG5402" t="e">
        <f t="shared" si="256"/>
        <v>#NUM!</v>
      </c>
      <c r="BH5402" t="e">
        <f t="shared" si="257"/>
        <v>#NUM!</v>
      </c>
      <c r="BI5402" t="e">
        <f>VLOOKUP(H5402,Sheet2!$A$1:$B$270,2,FALSE)</f>
        <v>#N/A</v>
      </c>
    </row>
    <row r="5403" spans="15:61">
      <c r="O5403" s="57"/>
      <c r="P5403" s="57"/>
      <c r="AP5403" s="57"/>
      <c r="BA5403" s="57"/>
      <c r="BF5403" s="6" t="e">
        <f t="shared" si="255"/>
        <v>#NUM!</v>
      </c>
      <c r="BG5403" t="e">
        <f t="shared" si="256"/>
        <v>#NUM!</v>
      </c>
      <c r="BH5403" t="e">
        <f t="shared" si="257"/>
        <v>#NUM!</v>
      </c>
      <c r="BI5403" t="e">
        <f>VLOOKUP(H5403,Sheet2!$A$1:$B$270,2,FALSE)</f>
        <v>#N/A</v>
      </c>
    </row>
    <row r="5404" spans="15:61">
      <c r="O5404" s="57"/>
      <c r="P5404" s="57"/>
      <c r="AO5404" s="57"/>
      <c r="BF5404" s="6" t="e">
        <f t="shared" si="255"/>
        <v>#NUM!</v>
      </c>
      <c r="BG5404" t="e">
        <f t="shared" si="256"/>
        <v>#NUM!</v>
      </c>
      <c r="BH5404" t="e">
        <f t="shared" si="257"/>
        <v>#NUM!</v>
      </c>
      <c r="BI5404" t="e">
        <f>VLOOKUP(H5404,Sheet2!$A$1:$B$270,2,FALSE)</f>
        <v>#N/A</v>
      </c>
    </row>
    <row r="5405" spans="15:61">
      <c r="O5405" s="57"/>
      <c r="P5405" s="57"/>
      <c r="AP5405" s="57"/>
      <c r="BA5405" s="57"/>
      <c r="BF5405" s="6" t="e">
        <f t="shared" si="255"/>
        <v>#NUM!</v>
      </c>
      <c r="BG5405" t="e">
        <f t="shared" si="256"/>
        <v>#NUM!</v>
      </c>
      <c r="BH5405" t="e">
        <f t="shared" si="257"/>
        <v>#NUM!</v>
      </c>
      <c r="BI5405" t="e">
        <f>VLOOKUP(H5405,Sheet2!$A$1:$B$270,2,FALSE)</f>
        <v>#N/A</v>
      </c>
    </row>
    <row r="5406" spans="15:61">
      <c r="O5406" s="57"/>
      <c r="P5406" s="57"/>
      <c r="AO5406" s="57"/>
      <c r="AP5406" s="57"/>
      <c r="BA5406" s="57"/>
      <c r="BF5406" s="6" t="e">
        <f t="shared" si="255"/>
        <v>#NUM!</v>
      </c>
      <c r="BG5406" t="e">
        <f t="shared" si="256"/>
        <v>#NUM!</v>
      </c>
      <c r="BH5406" t="e">
        <f t="shared" si="257"/>
        <v>#NUM!</v>
      </c>
      <c r="BI5406" t="e">
        <f>VLOOKUP(H5406,Sheet2!$A$1:$B$270,2,FALSE)</f>
        <v>#N/A</v>
      </c>
    </row>
    <row r="5407" spans="15:61">
      <c r="O5407" s="57"/>
      <c r="P5407" s="57"/>
      <c r="AP5407" s="57"/>
      <c r="BA5407" s="57"/>
      <c r="BF5407" s="6" t="e">
        <f t="shared" si="255"/>
        <v>#NUM!</v>
      </c>
      <c r="BG5407" t="e">
        <f t="shared" si="256"/>
        <v>#NUM!</v>
      </c>
      <c r="BH5407" t="e">
        <f t="shared" si="257"/>
        <v>#NUM!</v>
      </c>
      <c r="BI5407" t="e">
        <f>VLOOKUP(H5407,Sheet2!$A$1:$B$270,2,FALSE)</f>
        <v>#N/A</v>
      </c>
    </row>
    <row r="5408" spans="15:61">
      <c r="O5408" s="57"/>
      <c r="P5408" s="57"/>
      <c r="AM5408" s="58"/>
      <c r="AO5408" s="57"/>
      <c r="BA5408" s="57"/>
      <c r="BB5408" s="58"/>
      <c r="BF5408" s="6" t="e">
        <f t="shared" si="255"/>
        <v>#NUM!</v>
      </c>
      <c r="BG5408" t="e">
        <f t="shared" si="256"/>
        <v>#NUM!</v>
      </c>
      <c r="BH5408" t="e">
        <f t="shared" si="257"/>
        <v>#NUM!</v>
      </c>
      <c r="BI5408" t="e">
        <f>VLOOKUP(H5408,Sheet2!$A$1:$B$270,2,FALSE)</f>
        <v>#N/A</v>
      </c>
    </row>
    <row r="5409" spans="15:61">
      <c r="O5409" s="57"/>
      <c r="P5409" s="57"/>
      <c r="AP5409" s="57"/>
      <c r="BA5409" s="57"/>
      <c r="BF5409" s="6" t="e">
        <f t="shared" si="255"/>
        <v>#NUM!</v>
      </c>
      <c r="BG5409" t="e">
        <f t="shared" si="256"/>
        <v>#NUM!</v>
      </c>
      <c r="BH5409" t="e">
        <f t="shared" si="257"/>
        <v>#NUM!</v>
      </c>
      <c r="BI5409" t="e">
        <f>VLOOKUP(H5409,Sheet2!$A$1:$B$270,2,FALSE)</f>
        <v>#N/A</v>
      </c>
    </row>
    <row r="5410" spans="15:61">
      <c r="O5410" s="57"/>
      <c r="P5410" s="57"/>
      <c r="AP5410" s="57"/>
      <c r="BA5410" s="57"/>
      <c r="BF5410" s="6" t="e">
        <f t="shared" si="255"/>
        <v>#NUM!</v>
      </c>
      <c r="BG5410" t="e">
        <f t="shared" si="256"/>
        <v>#NUM!</v>
      </c>
      <c r="BH5410" t="e">
        <f t="shared" si="257"/>
        <v>#NUM!</v>
      </c>
      <c r="BI5410" t="e">
        <f>VLOOKUP(H5410,Sheet2!$A$1:$B$270,2,FALSE)</f>
        <v>#N/A</v>
      </c>
    </row>
    <row r="5411" spans="15:61">
      <c r="O5411" s="57"/>
      <c r="P5411" s="57"/>
      <c r="AP5411" s="57"/>
      <c r="BA5411" s="57"/>
      <c r="BF5411" s="6" t="e">
        <f t="shared" si="255"/>
        <v>#NUM!</v>
      </c>
      <c r="BG5411" t="e">
        <f t="shared" si="256"/>
        <v>#NUM!</v>
      </c>
      <c r="BH5411" t="e">
        <f t="shared" si="257"/>
        <v>#NUM!</v>
      </c>
      <c r="BI5411" t="e">
        <f>VLOOKUP(H5411,Sheet2!$A$1:$B$270,2,FALSE)</f>
        <v>#N/A</v>
      </c>
    </row>
    <row r="5412" spans="15:61">
      <c r="O5412" s="57"/>
      <c r="P5412" s="57"/>
      <c r="BF5412" s="6" t="e">
        <f t="shared" si="255"/>
        <v>#NUM!</v>
      </c>
      <c r="BG5412" t="e">
        <f t="shared" si="256"/>
        <v>#NUM!</v>
      </c>
      <c r="BH5412" t="e">
        <f t="shared" si="257"/>
        <v>#NUM!</v>
      </c>
      <c r="BI5412" t="e">
        <f>VLOOKUP(H5412,Sheet2!$A$1:$B$270,2,FALSE)</f>
        <v>#N/A</v>
      </c>
    </row>
    <row r="5413" spans="15:61">
      <c r="O5413" s="57"/>
      <c r="P5413" s="57"/>
      <c r="AP5413" s="57"/>
      <c r="BA5413" s="57"/>
      <c r="BF5413" s="6" t="e">
        <f t="shared" si="255"/>
        <v>#NUM!</v>
      </c>
      <c r="BG5413" t="e">
        <f t="shared" si="256"/>
        <v>#NUM!</v>
      </c>
      <c r="BH5413" t="e">
        <f t="shared" si="257"/>
        <v>#NUM!</v>
      </c>
      <c r="BI5413" t="e">
        <f>VLOOKUP(H5413,Sheet2!$A$1:$B$270,2,FALSE)</f>
        <v>#N/A</v>
      </c>
    </row>
    <row r="5414" spans="15:61">
      <c r="O5414" s="57"/>
      <c r="P5414" s="57"/>
      <c r="AO5414" s="57"/>
      <c r="AP5414" s="57"/>
      <c r="BA5414" s="57"/>
      <c r="BF5414" s="6" t="e">
        <f t="shared" si="255"/>
        <v>#NUM!</v>
      </c>
      <c r="BG5414" t="e">
        <f t="shared" si="256"/>
        <v>#NUM!</v>
      </c>
      <c r="BH5414" t="e">
        <f t="shared" si="257"/>
        <v>#NUM!</v>
      </c>
      <c r="BI5414" t="e">
        <f>VLOOKUP(H5414,Sheet2!$A$1:$B$270,2,FALSE)</f>
        <v>#N/A</v>
      </c>
    </row>
    <row r="5415" spans="15:61">
      <c r="O5415" s="57"/>
      <c r="P5415" s="57"/>
      <c r="AP5415" s="57"/>
      <c r="BA5415" s="57"/>
      <c r="BF5415" s="6" t="e">
        <f t="shared" si="255"/>
        <v>#NUM!</v>
      </c>
      <c r="BG5415" t="e">
        <f t="shared" si="256"/>
        <v>#NUM!</v>
      </c>
      <c r="BH5415" t="e">
        <f t="shared" si="257"/>
        <v>#NUM!</v>
      </c>
      <c r="BI5415" t="e">
        <f>VLOOKUP(H5415,Sheet2!$A$1:$B$270,2,FALSE)</f>
        <v>#N/A</v>
      </c>
    </row>
    <row r="5416" spans="15:61">
      <c r="O5416" s="57"/>
      <c r="P5416" s="57"/>
      <c r="AO5416" s="57"/>
      <c r="AP5416" s="57"/>
      <c r="BA5416" s="57"/>
      <c r="BF5416" s="6" t="e">
        <f t="shared" si="255"/>
        <v>#NUM!</v>
      </c>
      <c r="BG5416" t="e">
        <f t="shared" si="256"/>
        <v>#NUM!</v>
      </c>
      <c r="BH5416" t="e">
        <f t="shared" si="257"/>
        <v>#NUM!</v>
      </c>
      <c r="BI5416" t="e">
        <f>VLOOKUP(H5416,Sheet2!$A$1:$B$270,2,FALSE)</f>
        <v>#N/A</v>
      </c>
    </row>
    <row r="5417" spans="15:61">
      <c r="O5417" s="57"/>
      <c r="P5417" s="57"/>
      <c r="AO5417" s="57"/>
      <c r="AP5417" s="57"/>
      <c r="BA5417" s="57"/>
      <c r="BF5417" s="6" t="e">
        <f t="shared" si="255"/>
        <v>#NUM!</v>
      </c>
      <c r="BG5417" t="e">
        <f t="shared" si="256"/>
        <v>#NUM!</v>
      </c>
      <c r="BH5417" t="e">
        <f t="shared" si="257"/>
        <v>#NUM!</v>
      </c>
      <c r="BI5417" t="e">
        <f>VLOOKUP(H5417,Sheet2!$A$1:$B$270,2,FALSE)</f>
        <v>#N/A</v>
      </c>
    </row>
    <row r="5418" spans="15:61">
      <c r="O5418" s="57"/>
      <c r="P5418" s="57"/>
      <c r="AP5418" s="57"/>
      <c r="BA5418" s="57"/>
      <c r="BF5418" s="6" t="e">
        <f t="shared" si="255"/>
        <v>#NUM!</v>
      </c>
      <c r="BG5418" t="e">
        <f t="shared" si="256"/>
        <v>#NUM!</v>
      </c>
      <c r="BH5418" t="e">
        <f t="shared" si="257"/>
        <v>#NUM!</v>
      </c>
      <c r="BI5418" t="e">
        <f>VLOOKUP(H5418,Sheet2!$A$1:$B$270,2,FALSE)</f>
        <v>#N/A</v>
      </c>
    </row>
    <row r="5419" spans="15:61">
      <c r="O5419" s="57"/>
      <c r="P5419" s="57"/>
      <c r="AP5419" s="57"/>
      <c r="BA5419" s="57"/>
      <c r="BF5419" s="6" t="e">
        <f t="shared" si="255"/>
        <v>#NUM!</v>
      </c>
      <c r="BG5419" t="e">
        <f t="shared" si="256"/>
        <v>#NUM!</v>
      </c>
      <c r="BH5419" t="e">
        <f t="shared" si="257"/>
        <v>#NUM!</v>
      </c>
      <c r="BI5419" t="e">
        <f>VLOOKUP(H5419,Sheet2!$A$1:$B$270,2,FALSE)</f>
        <v>#N/A</v>
      </c>
    </row>
    <row r="5420" spans="15:61">
      <c r="O5420" s="57"/>
      <c r="P5420" s="57"/>
      <c r="AO5420" s="57"/>
      <c r="AP5420" s="57"/>
      <c r="BA5420" s="57"/>
      <c r="BF5420" s="6" t="e">
        <f t="shared" si="255"/>
        <v>#NUM!</v>
      </c>
      <c r="BG5420" t="e">
        <f t="shared" si="256"/>
        <v>#NUM!</v>
      </c>
      <c r="BH5420" t="e">
        <f t="shared" si="257"/>
        <v>#NUM!</v>
      </c>
      <c r="BI5420" t="e">
        <f>VLOOKUP(H5420,Sheet2!$A$1:$B$270,2,FALSE)</f>
        <v>#N/A</v>
      </c>
    </row>
    <row r="5421" spans="15:61">
      <c r="O5421" s="57"/>
      <c r="P5421" s="57"/>
      <c r="AP5421" s="57"/>
      <c r="BA5421" s="57"/>
      <c r="BF5421" s="6" t="e">
        <f t="shared" si="255"/>
        <v>#NUM!</v>
      </c>
      <c r="BG5421" t="e">
        <f t="shared" si="256"/>
        <v>#NUM!</v>
      </c>
      <c r="BH5421" t="e">
        <f t="shared" si="257"/>
        <v>#NUM!</v>
      </c>
      <c r="BI5421" t="e">
        <f>VLOOKUP(H5421,Sheet2!$A$1:$B$270,2,FALSE)</f>
        <v>#N/A</v>
      </c>
    </row>
    <row r="5422" spans="15:61">
      <c r="O5422" s="57"/>
      <c r="P5422" s="57"/>
      <c r="AO5422" s="57"/>
      <c r="AP5422" s="57"/>
      <c r="BA5422" s="57"/>
      <c r="BF5422" s="6" t="e">
        <f t="shared" si="255"/>
        <v>#NUM!</v>
      </c>
      <c r="BG5422" t="e">
        <f t="shared" si="256"/>
        <v>#NUM!</v>
      </c>
      <c r="BH5422" t="e">
        <f t="shared" si="257"/>
        <v>#NUM!</v>
      </c>
      <c r="BI5422" t="e">
        <f>VLOOKUP(H5422,Sheet2!$A$1:$B$270,2,FALSE)</f>
        <v>#N/A</v>
      </c>
    </row>
    <row r="5423" spans="15:61">
      <c r="O5423" s="57"/>
      <c r="P5423" s="57"/>
      <c r="AO5423" s="57"/>
      <c r="AP5423" s="57"/>
      <c r="BA5423" s="57"/>
      <c r="BF5423" s="6" t="e">
        <f t="shared" si="255"/>
        <v>#NUM!</v>
      </c>
      <c r="BG5423" t="e">
        <f t="shared" si="256"/>
        <v>#NUM!</v>
      </c>
      <c r="BH5423" t="e">
        <f t="shared" si="257"/>
        <v>#NUM!</v>
      </c>
      <c r="BI5423" t="e">
        <f>VLOOKUP(H5423,Sheet2!$A$1:$B$270,2,FALSE)</f>
        <v>#N/A</v>
      </c>
    </row>
    <row r="5424" spans="15:61">
      <c r="O5424" s="57"/>
      <c r="P5424" s="57"/>
      <c r="AO5424" s="57"/>
      <c r="AP5424" s="57"/>
      <c r="BA5424" s="57"/>
      <c r="BF5424" s="6" t="e">
        <f t="shared" si="255"/>
        <v>#NUM!</v>
      </c>
      <c r="BG5424" t="e">
        <f t="shared" si="256"/>
        <v>#NUM!</v>
      </c>
      <c r="BH5424" t="e">
        <f t="shared" si="257"/>
        <v>#NUM!</v>
      </c>
      <c r="BI5424" t="e">
        <f>VLOOKUP(H5424,Sheet2!$A$1:$B$270,2,FALSE)</f>
        <v>#N/A</v>
      </c>
    </row>
    <row r="5425" spans="15:61">
      <c r="O5425" s="57"/>
      <c r="P5425" s="57"/>
      <c r="BA5425" s="57"/>
      <c r="BF5425" s="6" t="e">
        <f t="shared" si="255"/>
        <v>#NUM!</v>
      </c>
      <c r="BG5425" t="e">
        <f t="shared" si="256"/>
        <v>#NUM!</v>
      </c>
      <c r="BH5425" t="e">
        <f t="shared" si="257"/>
        <v>#NUM!</v>
      </c>
      <c r="BI5425" t="e">
        <f>VLOOKUP(H5425,Sheet2!$A$1:$B$270,2,FALSE)</f>
        <v>#N/A</v>
      </c>
    </row>
    <row r="5426" spans="15:61">
      <c r="O5426" s="57"/>
      <c r="P5426" s="57"/>
      <c r="AP5426" s="57"/>
      <c r="BA5426" s="57"/>
      <c r="BF5426" s="6" t="e">
        <f t="shared" si="255"/>
        <v>#NUM!</v>
      </c>
      <c r="BG5426" t="e">
        <f t="shared" si="256"/>
        <v>#NUM!</v>
      </c>
      <c r="BH5426" t="e">
        <f t="shared" si="257"/>
        <v>#NUM!</v>
      </c>
      <c r="BI5426" t="e">
        <f>VLOOKUP(H5426,Sheet2!$A$1:$B$270,2,FALSE)</f>
        <v>#N/A</v>
      </c>
    </row>
    <row r="5427" spans="15:61">
      <c r="O5427" s="57"/>
      <c r="P5427" s="57"/>
      <c r="AO5427" s="57"/>
      <c r="AP5427" s="57"/>
      <c r="BA5427" s="57"/>
      <c r="BF5427" s="6" t="e">
        <f t="shared" si="255"/>
        <v>#NUM!</v>
      </c>
      <c r="BG5427" t="e">
        <f t="shared" si="256"/>
        <v>#NUM!</v>
      </c>
      <c r="BH5427" t="e">
        <f t="shared" si="257"/>
        <v>#NUM!</v>
      </c>
      <c r="BI5427" t="e">
        <f>VLOOKUP(H5427,Sheet2!$A$1:$B$270,2,FALSE)</f>
        <v>#N/A</v>
      </c>
    </row>
    <row r="5428" spans="15:61">
      <c r="O5428" s="57"/>
      <c r="P5428" s="57"/>
      <c r="AP5428" s="57"/>
      <c r="BA5428" s="57"/>
      <c r="BF5428" s="6" t="e">
        <f t="shared" si="255"/>
        <v>#NUM!</v>
      </c>
      <c r="BG5428" t="e">
        <f t="shared" si="256"/>
        <v>#NUM!</v>
      </c>
      <c r="BH5428" t="e">
        <f t="shared" si="257"/>
        <v>#NUM!</v>
      </c>
      <c r="BI5428" t="e">
        <f>VLOOKUP(H5428,Sheet2!$A$1:$B$270,2,FALSE)</f>
        <v>#N/A</v>
      </c>
    </row>
    <row r="5429" spans="15:61">
      <c r="O5429" s="57"/>
      <c r="P5429" s="57"/>
      <c r="AO5429" s="57"/>
      <c r="BF5429" s="6" t="e">
        <f t="shared" si="255"/>
        <v>#NUM!</v>
      </c>
      <c r="BG5429" t="e">
        <f t="shared" si="256"/>
        <v>#NUM!</v>
      </c>
      <c r="BH5429" t="e">
        <f t="shared" si="257"/>
        <v>#NUM!</v>
      </c>
      <c r="BI5429" t="e">
        <f>VLOOKUP(H5429,Sheet2!$A$1:$B$270,2,FALSE)</f>
        <v>#N/A</v>
      </c>
    </row>
    <row r="5430" spans="15:61">
      <c r="O5430" s="57"/>
      <c r="P5430" s="57"/>
      <c r="AP5430" s="57"/>
      <c r="BA5430" s="57"/>
      <c r="BF5430" s="6" t="e">
        <f t="shared" si="255"/>
        <v>#NUM!</v>
      </c>
      <c r="BG5430" t="e">
        <f t="shared" si="256"/>
        <v>#NUM!</v>
      </c>
      <c r="BH5430" t="e">
        <f t="shared" si="257"/>
        <v>#NUM!</v>
      </c>
      <c r="BI5430" t="e">
        <f>VLOOKUP(H5430,Sheet2!$A$1:$B$270,2,FALSE)</f>
        <v>#N/A</v>
      </c>
    </row>
    <row r="5431" spans="15:61">
      <c r="O5431" s="57"/>
      <c r="P5431" s="57"/>
      <c r="AO5431" s="57"/>
      <c r="AP5431" s="57"/>
      <c r="BA5431" s="57"/>
      <c r="BF5431" s="6" t="e">
        <f t="shared" si="255"/>
        <v>#NUM!</v>
      </c>
      <c r="BG5431" t="e">
        <f t="shared" si="256"/>
        <v>#NUM!</v>
      </c>
      <c r="BH5431" t="e">
        <f t="shared" si="257"/>
        <v>#NUM!</v>
      </c>
      <c r="BI5431" t="e">
        <f>VLOOKUP(H5431,Sheet2!$A$1:$B$270,2,FALSE)</f>
        <v>#N/A</v>
      </c>
    </row>
    <row r="5432" spans="15:61">
      <c r="O5432" s="57"/>
      <c r="P5432" s="57"/>
      <c r="AP5432" s="57"/>
      <c r="BA5432" s="57"/>
      <c r="BF5432" s="6" t="e">
        <f t="shared" si="255"/>
        <v>#NUM!</v>
      </c>
      <c r="BG5432" t="e">
        <f t="shared" si="256"/>
        <v>#NUM!</v>
      </c>
      <c r="BH5432" t="e">
        <f t="shared" si="257"/>
        <v>#NUM!</v>
      </c>
      <c r="BI5432" t="e">
        <f>VLOOKUP(H5432,Sheet2!$A$1:$B$270,2,FALSE)</f>
        <v>#N/A</v>
      </c>
    </row>
    <row r="5433" spans="15:61">
      <c r="O5433" s="57"/>
      <c r="P5433" s="57"/>
      <c r="AP5433" s="57"/>
      <c r="BA5433" s="57"/>
      <c r="BF5433" s="6" t="e">
        <f t="shared" si="255"/>
        <v>#NUM!</v>
      </c>
      <c r="BG5433" t="e">
        <f t="shared" si="256"/>
        <v>#NUM!</v>
      </c>
      <c r="BH5433" t="e">
        <f t="shared" si="257"/>
        <v>#NUM!</v>
      </c>
      <c r="BI5433" t="e">
        <f>VLOOKUP(H5433,Sheet2!$A$1:$B$270,2,FALSE)</f>
        <v>#N/A</v>
      </c>
    </row>
    <row r="5434" spans="15:61">
      <c r="O5434" s="57"/>
      <c r="P5434" s="57"/>
      <c r="AP5434" s="57"/>
      <c r="BA5434" s="57"/>
      <c r="BF5434" s="6" t="e">
        <f t="shared" si="255"/>
        <v>#NUM!</v>
      </c>
      <c r="BG5434" t="e">
        <f t="shared" si="256"/>
        <v>#NUM!</v>
      </c>
      <c r="BH5434" t="e">
        <f t="shared" si="257"/>
        <v>#NUM!</v>
      </c>
      <c r="BI5434" t="e">
        <f>VLOOKUP(H5434,Sheet2!$A$1:$B$270,2,FALSE)</f>
        <v>#N/A</v>
      </c>
    </row>
    <row r="5435" spans="15:61">
      <c r="O5435" s="57"/>
      <c r="P5435" s="57"/>
      <c r="AP5435" s="57"/>
      <c r="BA5435" s="57"/>
      <c r="BF5435" s="6" t="e">
        <f t="shared" si="255"/>
        <v>#NUM!</v>
      </c>
      <c r="BG5435" t="e">
        <f t="shared" si="256"/>
        <v>#NUM!</v>
      </c>
      <c r="BH5435" t="e">
        <f t="shared" si="257"/>
        <v>#NUM!</v>
      </c>
      <c r="BI5435" t="e">
        <f>VLOOKUP(H5435,Sheet2!$A$1:$B$270,2,FALSE)</f>
        <v>#N/A</v>
      </c>
    </row>
    <row r="5436" spans="15:61">
      <c r="O5436" s="57"/>
      <c r="P5436" s="57"/>
      <c r="BF5436" s="6" t="e">
        <f t="shared" si="255"/>
        <v>#NUM!</v>
      </c>
      <c r="BG5436" t="e">
        <f t="shared" si="256"/>
        <v>#NUM!</v>
      </c>
      <c r="BH5436" t="e">
        <f t="shared" si="257"/>
        <v>#NUM!</v>
      </c>
      <c r="BI5436" t="e">
        <f>VLOOKUP(H5436,Sheet2!$A$1:$B$270,2,FALSE)</f>
        <v>#N/A</v>
      </c>
    </row>
    <row r="5437" spans="15:61">
      <c r="O5437" s="57"/>
      <c r="P5437" s="57"/>
      <c r="AO5437" s="57"/>
      <c r="AP5437" s="57"/>
      <c r="BA5437" s="57"/>
      <c r="BF5437" s="6" t="e">
        <f t="shared" si="255"/>
        <v>#NUM!</v>
      </c>
      <c r="BG5437" t="e">
        <f t="shared" si="256"/>
        <v>#NUM!</v>
      </c>
      <c r="BH5437" t="e">
        <f t="shared" si="257"/>
        <v>#NUM!</v>
      </c>
      <c r="BI5437" t="e">
        <f>VLOOKUP(H5437,Sheet2!$A$1:$B$270,2,FALSE)</f>
        <v>#N/A</v>
      </c>
    </row>
    <row r="5438" spans="15:61">
      <c r="O5438" s="57"/>
      <c r="P5438" s="57"/>
      <c r="AP5438" s="57"/>
      <c r="BA5438" s="57"/>
      <c r="BF5438" s="6" t="e">
        <f t="shared" si="255"/>
        <v>#NUM!</v>
      </c>
      <c r="BG5438" t="e">
        <f t="shared" si="256"/>
        <v>#NUM!</v>
      </c>
      <c r="BH5438" t="e">
        <f t="shared" si="257"/>
        <v>#NUM!</v>
      </c>
      <c r="BI5438" t="e">
        <f>VLOOKUP(H5438,Sheet2!$A$1:$B$270,2,FALSE)</f>
        <v>#N/A</v>
      </c>
    </row>
    <row r="5439" spans="15:61">
      <c r="O5439" s="57"/>
      <c r="P5439" s="57"/>
      <c r="AP5439" s="57"/>
      <c r="BA5439" s="57"/>
      <c r="BF5439" s="6" t="e">
        <f t="shared" si="255"/>
        <v>#NUM!</v>
      </c>
      <c r="BG5439" t="e">
        <f t="shared" si="256"/>
        <v>#NUM!</v>
      </c>
      <c r="BH5439" t="e">
        <f t="shared" si="257"/>
        <v>#NUM!</v>
      </c>
      <c r="BI5439" t="e">
        <f>VLOOKUP(H5439,Sheet2!$A$1:$B$270,2,FALSE)</f>
        <v>#N/A</v>
      </c>
    </row>
    <row r="5440" spans="15:61">
      <c r="O5440" s="57"/>
      <c r="P5440" s="57"/>
      <c r="AP5440" s="57"/>
      <c r="BA5440" s="57"/>
      <c r="BF5440" s="6" t="e">
        <f t="shared" si="255"/>
        <v>#NUM!</v>
      </c>
      <c r="BG5440" t="e">
        <f t="shared" si="256"/>
        <v>#NUM!</v>
      </c>
      <c r="BH5440" t="e">
        <f t="shared" si="257"/>
        <v>#NUM!</v>
      </c>
      <c r="BI5440" t="e">
        <f>VLOOKUP(H5440,Sheet2!$A$1:$B$270,2,FALSE)</f>
        <v>#N/A</v>
      </c>
    </row>
    <row r="5441" spans="15:61">
      <c r="O5441" s="57"/>
      <c r="P5441" s="57"/>
      <c r="BF5441" s="6" t="e">
        <f t="shared" ref="BF5441:BF5504" si="258">DATE(BC5441,BD5441,BE5441)</f>
        <v>#NUM!</v>
      </c>
      <c r="BG5441" t="e">
        <f t="shared" ref="BG5441:BG5504" si="259">BF5441-BA5441</f>
        <v>#NUM!</v>
      </c>
      <c r="BH5441" t="e">
        <f t="shared" ref="BH5441:BH5504" si="260">IF(BG5441=1,"COMPLY",IF(BG5441&lt;1,"COMPLY","NOT COMPLY"))</f>
        <v>#NUM!</v>
      </c>
      <c r="BI5441" t="e">
        <f>VLOOKUP(H5441,Sheet2!$A$1:$B$270,2,FALSE)</f>
        <v>#N/A</v>
      </c>
    </row>
    <row r="5442" spans="15:61">
      <c r="O5442" s="57"/>
      <c r="P5442" s="57"/>
      <c r="AP5442" s="57"/>
      <c r="BA5442" s="57"/>
      <c r="BF5442" s="6" t="e">
        <f t="shared" si="258"/>
        <v>#NUM!</v>
      </c>
      <c r="BG5442" t="e">
        <f t="shared" si="259"/>
        <v>#NUM!</v>
      </c>
      <c r="BH5442" t="e">
        <f t="shared" si="260"/>
        <v>#NUM!</v>
      </c>
      <c r="BI5442" t="e">
        <f>VLOOKUP(H5442,Sheet2!$A$1:$B$270,2,FALSE)</f>
        <v>#N/A</v>
      </c>
    </row>
    <row r="5443" spans="15:61">
      <c r="O5443" s="57"/>
      <c r="P5443" s="57"/>
      <c r="AM5443" s="58"/>
      <c r="BA5443" s="57"/>
      <c r="BB5443" s="58"/>
      <c r="BF5443" s="6" t="e">
        <f t="shared" si="258"/>
        <v>#NUM!</v>
      </c>
      <c r="BG5443" t="e">
        <f t="shared" si="259"/>
        <v>#NUM!</v>
      </c>
      <c r="BH5443" t="e">
        <f t="shared" si="260"/>
        <v>#NUM!</v>
      </c>
      <c r="BI5443" t="e">
        <f>VLOOKUP(H5443,Sheet2!$A$1:$B$270,2,FALSE)</f>
        <v>#N/A</v>
      </c>
    </row>
    <row r="5444" spans="15:61">
      <c r="O5444" s="57"/>
      <c r="P5444" s="57"/>
      <c r="AO5444" s="57"/>
      <c r="AP5444" s="57"/>
      <c r="BA5444" s="57"/>
      <c r="BF5444" s="6" t="e">
        <f t="shared" si="258"/>
        <v>#NUM!</v>
      </c>
      <c r="BG5444" t="e">
        <f t="shared" si="259"/>
        <v>#NUM!</v>
      </c>
      <c r="BH5444" t="e">
        <f t="shared" si="260"/>
        <v>#NUM!</v>
      </c>
      <c r="BI5444" t="e">
        <f>VLOOKUP(H5444,Sheet2!$A$1:$B$270,2,FALSE)</f>
        <v>#N/A</v>
      </c>
    </row>
    <row r="5445" spans="15:61">
      <c r="O5445" s="57"/>
      <c r="P5445" s="57"/>
      <c r="AO5445" s="57"/>
      <c r="BF5445" s="6" t="e">
        <f t="shared" si="258"/>
        <v>#NUM!</v>
      </c>
      <c r="BG5445" t="e">
        <f t="shared" si="259"/>
        <v>#NUM!</v>
      </c>
      <c r="BH5445" t="e">
        <f t="shared" si="260"/>
        <v>#NUM!</v>
      </c>
      <c r="BI5445" t="e">
        <f>VLOOKUP(H5445,Sheet2!$A$1:$B$270,2,FALSE)</f>
        <v>#N/A</v>
      </c>
    </row>
    <row r="5446" spans="15:61">
      <c r="O5446" s="57"/>
      <c r="P5446" s="57"/>
      <c r="AO5446" s="57"/>
      <c r="AP5446" s="57"/>
      <c r="BA5446" s="57"/>
      <c r="BF5446" s="6" t="e">
        <f t="shared" si="258"/>
        <v>#NUM!</v>
      </c>
      <c r="BG5446" t="e">
        <f t="shared" si="259"/>
        <v>#NUM!</v>
      </c>
      <c r="BH5446" t="e">
        <f t="shared" si="260"/>
        <v>#NUM!</v>
      </c>
      <c r="BI5446" t="e">
        <f>VLOOKUP(H5446,Sheet2!$A$1:$B$270,2,FALSE)</f>
        <v>#N/A</v>
      </c>
    </row>
    <row r="5447" spans="15:61">
      <c r="O5447" s="57"/>
      <c r="P5447" s="57"/>
      <c r="AP5447" s="57"/>
      <c r="BA5447" s="57"/>
      <c r="BF5447" s="6" t="e">
        <f t="shared" si="258"/>
        <v>#NUM!</v>
      </c>
      <c r="BG5447" t="e">
        <f t="shared" si="259"/>
        <v>#NUM!</v>
      </c>
      <c r="BH5447" t="e">
        <f t="shared" si="260"/>
        <v>#NUM!</v>
      </c>
      <c r="BI5447" t="e">
        <f>VLOOKUP(H5447,Sheet2!$A$1:$B$270,2,FALSE)</f>
        <v>#N/A</v>
      </c>
    </row>
    <row r="5448" spans="15:61">
      <c r="O5448" s="57"/>
      <c r="P5448" s="57"/>
      <c r="AP5448" s="57"/>
      <c r="BA5448" s="57"/>
      <c r="BF5448" s="6" t="e">
        <f t="shared" si="258"/>
        <v>#NUM!</v>
      </c>
      <c r="BG5448" t="e">
        <f t="shared" si="259"/>
        <v>#NUM!</v>
      </c>
      <c r="BH5448" t="e">
        <f t="shared" si="260"/>
        <v>#NUM!</v>
      </c>
      <c r="BI5448" t="e">
        <f>VLOOKUP(H5448,Sheet2!$A$1:$B$270,2,FALSE)</f>
        <v>#N/A</v>
      </c>
    </row>
    <row r="5449" spans="15:61">
      <c r="O5449" s="57"/>
      <c r="P5449" s="57"/>
      <c r="AP5449" s="57"/>
      <c r="BA5449" s="57"/>
      <c r="BF5449" s="6" t="e">
        <f t="shared" si="258"/>
        <v>#NUM!</v>
      </c>
      <c r="BG5449" t="e">
        <f t="shared" si="259"/>
        <v>#NUM!</v>
      </c>
      <c r="BH5449" t="e">
        <f t="shared" si="260"/>
        <v>#NUM!</v>
      </c>
      <c r="BI5449" t="e">
        <f>VLOOKUP(H5449,Sheet2!$A$1:$B$270,2,FALSE)</f>
        <v>#N/A</v>
      </c>
    </row>
    <row r="5450" spans="15:61">
      <c r="O5450" s="57"/>
      <c r="P5450" s="57"/>
      <c r="BA5450" s="57"/>
      <c r="BF5450" s="6" t="e">
        <f t="shared" si="258"/>
        <v>#NUM!</v>
      </c>
      <c r="BG5450" t="e">
        <f t="shared" si="259"/>
        <v>#NUM!</v>
      </c>
      <c r="BH5450" t="e">
        <f t="shared" si="260"/>
        <v>#NUM!</v>
      </c>
      <c r="BI5450" t="e">
        <f>VLOOKUP(H5450,Sheet2!$A$1:$B$270,2,FALSE)</f>
        <v>#N/A</v>
      </c>
    </row>
    <row r="5451" spans="15:61">
      <c r="O5451" s="57"/>
      <c r="P5451" s="57"/>
      <c r="AO5451" s="57"/>
      <c r="AP5451" s="57"/>
      <c r="BA5451" s="57"/>
      <c r="BF5451" s="6" t="e">
        <f t="shared" si="258"/>
        <v>#NUM!</v>
      </c>
      <c r="BG5451" t="e">
        <f t="shared" si="259"/>
        <v>#NUM!</v>
      </c>
      <c r="BH5451" t="e">
        <f t="shared" si="260"/>
        <v>#NUM!</v>
      </c>
      <c r="BI5451" t="e">
        <f>VLOOKUP(H5451,Sheet2!$A$1:$B$270,2,FALSE)</f>
        <v>#N/A</v>
      </c>
    </row>
    <row r="5452" spans="15:61">
      <c r="O5452" s="57"/>
      <c r="P5452" s="57"/>
      <c r="AP5452" s="57"/>
      <c r="BA5452" s="57"/>
      <c r="BF5452" s="6" t="e">
        <f t="shared" si="258"/>
        <v>#NUM!</v>
      </c>
      <c r="BG5452" t="e">
        <f t="shared" si="259"/>
        <v>#NUM!</v>
      </c>
      <c r="BH5452" t="e">
        <f t="shared" si="260"/>
        <v>#NUM!</v>
      </c>
      <c r="BI5452" t="e">
        <f>VLOOKUP(H5452,Sheet2!$A$1:$B$270,2,FALSE)</f>
        <v>#N/A</v>
      </c>
    </row>
    <row r="5453" spans="15:61">
      <c r="O5453" s="57"/>
      <c r="P5453" s="57"/>
      <c r="AM5453" s="58"/>
      <c r="BA5453" s="57"/>
      <c r="BB5453" s="58"/>
      <c r="BF5453" s="6" t="e">
        <f t="shared" si="258"/>
        <v>#NUM!</v>
      </c>
      <c r="BG5453" t="e">
        <f t="shared" si="259"/>
        <v>#NUM!</v>
      </c>
      <c r="BH5453" t="e">
        <f t="shared" si="260"/>
        <v>#NUM!</v>
      </c>
      <c r="BI5453" t="e">
        <f>VLOOKUP(H5453,Sheet2!$A$1:$B$270,2,FALSE)</f>
        <v>#N/A</v>
      </c>
    </row>
    <row r="5454" spans="15:61">
      <c r="O5454" s="57"/>
      <c r="P5454" s="57"/>
      <c r="AO5454" s="57"/>
      <c r="BF5454" s="6" t="e">
        <f t="shared" si="258"/>
        <v>#NUM!</v>
      </c>
      <c r="BG5454" t="e">
        <f t="shared" si="259"/>
        <v>#NUM!</v>
      </c>
      <c r="BH5454" t="e">
        <f t="shared" si="260"/>
        <v>#NUM!</v>
      </c>
      <c r="BI5454" t="e">
        <f>VLOOKUP(H5454,Sheet2!$A$1:$B$270,2,FALSE)</f>
        <v>#N/A</v>
      </c>
    </row>
    <row r="5455" spans="15:61">
      <c r="O5455" s="57"/>
      <c r="P5455" s="57"/>
      <c r="AP5455" s="57"/>
      <c r="BA5455" s="57"/>
      <c r="BF5455" s="6" t="e">
        <f t="shared" si="258"/>
        <v>#NUM!</v>
      </c>
      <c r="BG5455" t="e">
        <f t="shared" si="259"/>
        <v>#NUM!</v>
      </c>
      <c r="BH5455" t="e">
        <f t="shared" si="260"/>
        <v>#NUM!</v>
      </c>
      <c r="BI5455" t="e">
        <f>VLOOKUP(H5455,Sheet2!$A$1:$B$270,2,FALSE)</f>
        <v>#N/A</v>
      </c>
    </row>
    <row r="5456" spans="15:61">
      <c r="O5456" s="57"/>
      <c r="P5456" s="57"/>
      <c r="AP5456" s="57"/>
      <c r="BA5456" s="57"/>
      <c r="BF5456" s="6" t="e">
        <f t="shared" si="258"/>
        <v>#NUM!</v>
      </c>
      <c r="BG5456" t="e">
        <f t="shared" si="259"/>
        <v>#NUM!</v>
      </c>
      <c r="BH5456" t="e">
        <f t="shared" si="260"/>
        <v>#NUM!</v>
      </c>
      <c r="BI5456" t="e">
        <f>VLOOKUP(H5456,Sheet2!$A$1:$B$270,2,FALSE)</f>
        <v>#N/A</v>
      </c>
    </row>
    <row r="5457" spans="15:61">
      <c r="O5457" s="57"/>
      <c r="P5457" s="57"/>
      <c r="BA5457" s="57"/>
      <c r="BF5457" s="6" t="e">
        <f t="shared" si="258"/>
        <v>#NUM!</v>
      </c>
      <c r="BG5457" t="e">
        <f t="shared" si="259"/>
        <v>#NUM!</v>
      </c>
      <c r="BH5457" t="e">
        <f t="shared" si="260"/>
        <v>#NUM!</v>
      </c>
      <c r="BI5457" t="e">
        <f>VLOOKUP(H5457,Sheet2!$A$1:$B$270,2,FALSE)</f>
        <v>#N/A</v>
      </c>
    </row>
    <row r="5458" spans="15:61">
      <c r="O5458" s="57"/>
      <c r="P5458" s="57"/>
      <c r="AO5458" s="57"/>
      <c r="AP5458" s="57"/>
      <c r="BA5458" s="57"/>
      <c r="BF5458" s="6" t="e">
        <f t="shared" si="258"/>
        <v>#NUM!</v>
      </c>
      <c r="BG5458" t="e">
        <f t="shared" si="259"/>
        <v>#NUM!</v>
      </c>
      <c r="BH5458" t="e">
        <f t="shared" si="260"/>
        <v>#NUM!</v>
      </c>
      <c r="BI5458" t="e">
        <f>VLOOKUP(H5458,Sheet2!$A$1:$B$270,2,FALSE)</f>
        <v>#N/A</v>
      </c>
    </row>
    <row r="5459" spans="15:61">
      <c r="O5459" s="57"/>
      <c r="P5459" s="57"/>
      <c r="AP5459" s="57"/>
      <c r="BA5459" s="57"/>
      <c r="BF5459" s="6" t="e">
        <f t="shared" si="258"/>
        <v>#NUM!</v>
      </c>
      <c r="BG5459" t="e">
        <f t="shared" si="259"/>
        <v>#NUM!</v>
      </c>
      <c r="BH5459" t="e">
        <f t="shared" si="260"/>
        <v>#NUM!</v>
      </c>
      <c r="BI5459" t="e">
        <f>VLOOKUP(H5459,Sheet2!$A$1:$B$270,2,FALSE)</f>
        <v>#N/A</v>
      </c>
    </row>
    <row r="5460" spans="15:61">
      <c r="O5460" s="57"/>
      <c r="P5460" s="57"/>
      <c r="AO5460" s="57"/>
      <c r="AP5460" s="57"/>
      <c r="BA5460" s="57"/>
      <c r="BF5460" s="6" t="e">
        <f t="shared" si="258"/>
        <v>#NUM!</v>
      </c>
      <c r="BG5460" t="e">
        <f t="shared" si="259"/>
        <v>#NUM!</v>
      </c>
      <c r="BH5460" t="e">
        <f t="shared" si="260"/>
        <v>#NUM!</v>
      </c>
      <c r="BI5460" t="e">
        <f>VLOOKUP(H5460,Sheet2!$A$1:$B$270,2,FALSE)</f>
        <v>#N/A</v>
      </c>
    </row>
    <row r="5461" spans="15:61">
      <c r="O5461" s="57"/>
      <c r="P5461" s="57"/>
      <c r="AP5461" s="57"/>
      <c r="BA5461" s="57"/>
      <c r="BF5461" s="6" t="e">
        <f t="shared" si="258"/>
        <v>#NUM!</v>
      </c>
      <c r="BG5461" t="e">
        <f t="shared" si="259"/>
        <v>#NUM!</v>
      </c>
      <c r="BH5461" t="e">
        <f t="shared" si="260"/>
        <v>#NUM!</v>
      </c>
      <c r="BI5461" t="e">
        <f>VLOOKUP(H5461,Sheet2!$A$1:$B$270,2,FALSE)</f>
        <v>#N/A</v>
      </c>
    </row>
    <row r="5462" spans="15:61">
      <c r="O5462" s="57"/>
      <c r="P5462" s="57"/>
      <c r="AP5462" s="57"/>
      <c r="BA5462" s="57"/>
      <c r="BF5462" s="6" t="e">
        <f t="shared" si="258"/>
        <v>#NUM!</v>
      </c>
      <c r="BG5462" t="e">
        <f t="shared" si="259"/>
        <v>#NUM!</v>
      </c>
      <c r="BH5462" t="e">
        <f t="shared" si="260"/>
        <v>#NUM!</v>
      </c>
      <c r="BI5462" t="e">
        <f>VLOOKUP(H5462,Sheet2!$A$1:$B$270,2,FALSE)</f>
        <v>#N/A</v>
      </c>
    </row>
    <row r="5463" spans="15:61">
      <c r="O5463" s="57"/>
      <c r="P5463" s="57"/>
      <c r="AP5463" s="57"/>
      <c r="BA5463" s="57"/>
      <c r="BF5463" s="6" t="e">
        <f t="shared" si="258"/>
        <v>#NUM!</v>
      </c>
      <c r="BG5463" t="e">
        <f t="shared" si="259"/>
        <v>#NUM!</v>
      </c>
      <c r="BH5463" t="e">
        <f t="shared" si="260"/>
        <v>#NUM!</v>
      </c>
      <c r="BI5463" t="e">
        <f>VLOOKUP(H5463,Sheet2!$A$1:$B$270,2,FALSE)</f>
        <v>#N/A</v>
      </c>
    </row>
    <row r="5464" spans="15:61">
      <c r="O5464" s="57"/>
      <c r="P5464" s="57"/>
      <c r="AP5464" s="57"/>
      <c r="BA5464" s="57"/>
      <c r="BF5464" s="6" t="e">
        <f t="shared" si="258"/>
        <v>#NUM!</v>
      </c>
      <c r="BG5464" t="e">
        <f t="shared" si="259"/>
        <v>#NUM!</v>
      </c>
      <c r="BH5464" t="e">
        <f t="shared" si="260"/>
        <v>#NUM!</v>
      </c>
      <c r="BI5464" t="e">
        <f>VLOOKUP(H5464,Sheet2!$A$1:$B$270,2,FALSE)</f>
        <v>#N/A</v>
      </c>
    </row>
    <row r="5465" spans="15:61">
      <c r="O5465" s="57"/>
      <c r="P5465" s="57"/>
      <c r="AO5465" s="57"/>
      <c r="AP5465" s="57"/>
      <c r="BA5465" s="57"/>
      <c r="BF5465" s="6" t="e">
        <f t="shared" si="258"/>
        <v>#NUM!</v>
      </c>
      <c r="BG5465" t="e">
        <f t="shared" si="259"/>
        <v>#NUM!</v>
      </c>
      <c r="BH5465" t="e">
        <f t="shared" si="260"/>
        <v>#NUM!</v>
      </c>
      <c r="BI5465" t="e">
        <f>VLOOKUP(H5465,Sheet2!$A$1:$B$270,2,FALSE)</f>
        <v>#N/A</v>
      </c>
    </row>
    <row r="5466" spans="15:61">
      <c r="O5466" s="57"/>
      <c r="P5466" s="57"/>
      <c r="AO5466" s="57"/>
      <c r="AP5466" s="57"/>
      <c r="BA5466" s="57"/>
      <c r="BF5466" s="6" t="e">
        <f t="shared" si="258"/>
        <v>#NUM!</v>
      </c>
      <c r="BG5466" t="e">
        <f t="shared" si="259"/>
        <v>#NUM!</v>
      </c>
      <c r="BH5466" t="e">
        <f t="shared" si="260"/>
        <v>#NUM!</v>
      </c>
      <c r="BI5466" t="e">
        <f>VLOOKUP(H5466,Sheet2!$A$1:$B$270,2,FALSE)</f>
        <v>#N/A</v>
      </c>
    </row>
    <row r="5467" spans="15:61">
      <c r="O5467" s="57"/>
      <c r="P5467" s="57"/>
      <c r="AP5467" s="57"/>
      <c r="BA5467" s="57"/>
      <c r="BF5467" s="6" t="e">
        <f t="shared" si="258"/>
        <v>#NUM!</v>
      </c>
      <c r="BG5467" t="e">
        <f t="shared" si="259"/>
        <v>#NUM!</v>
      </c>
      <c r="BH5467" t="e">
        <f t="shared" si="260"/>
        <v>#NUM!</v>
      </c>
      <c r="BI5467" t="e">
        <f>VLOOKUP(H5467,Sheet2!$A$1:$B$270,2,FALSE)</f>
        <v>#N/A</v>
      </c>
    </row>
    <row r="5468" spans="15:61">
      <c r="O5468" s="57"/>
      <c r="P5468" s="57"/>
      <c r="AP5468" s="57"/>
      <c r="BA5468" s="57"/>
      <c r="BF5468" s="6" t="e">
        <f t="shared" si="258"/>
        <v>#NUM!</v>
      </c>
      <c r="BG5468" t="e">
        <f t="shared" si="259"/>
        <v>#NUM!</v>
      </c>
      <c r="BH5468" t="e">
        <f t="shared" si="260"/>
        <v>#NUM!</v>
      </c>
      <c r="BI5468" t="e">
        <f>VLOOKUP(H5468,Sheet2!$A$1:$B$270,2,FALSE)</f>
        <v>#N/A</v>
      </c>
    </row>
    <row r="5469" spans="15:61">
      <c r="O5469" s="57"/>
      <c r="P5469" s="57"/>
      <c r="AO5469" s="57"/>
      <c r="AP5469" s="57"/>
      <c r="BA5469" s="57"/>
      <c r="BF5469" s="6" t="e">
        <f t="shared" si="258"/>
        <v>#NUM!</v>
      </c>
      <c r="BG5469" t="e">
        <f t="shared" si="259"/>
        <v>#NUM!</v>
      </c>
      <c r="BH5469" t="e">
        <f t="shared" si="260"/>
        <v>#NUM!</v>
      </c>
      <c r="BI5469" t="e">
        <f>VLOOKUP(H5469,Sheet2!$A$1:$B$270,2,FALSE)</f>
        <v>#N/A</v>
      </c>
    </row>
    <row r="5470" spans="15:61">
      <c r="O5470" s="57"/>
      <c r="P5470" s="57"/>
      <c r="AO5470" s="57"/>
      <c r="AP5470" s="57"/>
      <c r="BA5470" s="57"/>
      <c r="BF5470" s="6" t="e">
        <f t="shared" si="258"/>
        <v>#NUM!</v>
      </c>
      <c r="BG5470" t="e">
        <f t="shared" si="259"/>
        <v>#NUM!</v>
      </c>
      <c r="BH5470" t="e">
        <f t="shared" si="260"/>
        <v>#NUM!</v>
      </c>
      <c r="BI5470" t="e">
        <f>VLOOKUP(H5470,Sheet2!$A$1:$B$270,2,FALSE)</f>
        <v>#N/A</v>
      </c>
    </row>
    <row r="5471" spans="15:61">
      <c r="O5471" s="57"/>
      <c r="P5471" s="57"/>
      <c r="AP5471" s="57"/>
      <c r="BA5471" s="57"/>
      <c r="BF5471" s="6" t="e">
        <f t="shared" si="258"/>
        <v>#NUM!</v>
      </c>
      <c r="BG5471" t="e">
        <f t="shared" si="259"/>
        <v>#NUM!</v>
      </c>
      <c r="BH5471" t="e">
        <f t="shared" si="260"/>
        <v>#NUM!</v>
      </c>
      <c r="BI5471" t="e">
        <f>VLOOKUP(H5471,Sheet2!$A$1:$B$270,2,FALSE)</f>
        <v>#N/A</v>
      </c>
    </row>
    <row r="5472" spans="15:61">
      <c r="O5472" s="57"/>
      <c r="P5472" s="57"/>
      <c r="AO5472" s="57"/>
      <c r="AP5472" s="57"/>
      <c r="BA5472" s="57"/>
      <c r="BF5472" s="6" t="e">
        <f t="shared" si="258"/>
        <v>#NUM!</v>
      </c>
      <c r="BG5472" t="e">
        <f t="shared" si="259"/>
        <v>#NUM!</v>
      </c>
      <c r="BH5472" t="e">
        <f t="shared" si="260"/>
        <v>#NUM!</v>
      </c>
      <c r="BI5472" t="e">
        <f>VLOOKUP(H5472,Sheet2!$A$1:$B$270,2,FALSE)</f>
        <v>#N/A</v>
      </c>
    </row>
    <row r="5473" spans="15:61">
      <c r="O5473" s="57"/>
      <c r="P5473" s="57"/>
      <c r="AP5473" s="57"/>
      <c r="BA5473" s="57"/>
      <c r="BF5473" s="6" t="e">
        <f t="shared" si="258"/>
        <v>#NUM!</v>
      </c>
      <c r="BG5473" t="e">
        <f t="shared" si="259"/>
        <v>#NUM!</v>
      </c>
      <c r="BH5473" t="e">
        <f t="shared" si="260"/>
        <v>#NUM!</v>
      </c>
      <c r="BI5473" t="e">
        <f>VLOOKUP(H5473,Sheet2!$A$1:$B$270,2,FALSE)</f>
        <v>#N/A</v>
      </c>
    </row>
    <row r="5474" spans="15:61">
      <c r="O5474" s="57"/>
      <c r="P5474" s="57"/>
      <c r="AP5474" s="57"/>
      <c r="BA5474" s="57"/>
      <c r="BF5474" s="6" t="e">
        <f t="shared" si="258"/>
        <v>#NUM!</v>
      </c>
      <c r="BG5474" t="e">
        <f t="shared" si="259"/>
        <v>#NUM!</v>
      </c>
      <c r="BH5474" t="e">
        <f t="shared" si="260"/>
        <v>#NUM!</v>
      </c>
      <c r="BI5474" t="e">
        <f>VLOOKUP(H5474,Sheet2!$A$1:$B$270,2,FALSE)</f>
        <v>#N/A</v>
      </c>
    </row>
    <row r="5475" spans="15:61">
      <c r="O5475" s="57"/>
      <c r="P5475" s="57"/>
      <c r="AO5475" s="57"/>
      <c r="AP5475" s="57"/>
      <c r="BA5475" s="57"/>
      <c r="BF5475" s="6" t="e">
        <f t="shared" si="258"/>
        <v>#NUM!</v>
      </c>
      <c r="BG5475" t="e">
        <f t="shared" si="259"/>
        <v>#NUM!</v>
      </c>
      <c r="BH5475" t="e">
        <f t="shared" si="260"/>
        <v>#NUM!</v>
      </c>
      <c r="BI5475" t="e">
        <f>VLOOKUP(H5475,Sheet2!$A$1:$B$270,2,FALSE)</f>
        <v>#N/A</v>
      </c>
    </row>
    <row r="5476" spans="15:61">
      <c r="O5476" s="57"/>
      <c r="P5476" s="57"/>
      <c r="AO5476" s="57"/>
      <c r="AP5476" s="57"/>
      <c r="BA5476" s="57"/>
      <c r="BF5476" s="6" t="e">
        <f t="shared" si="258"/>
        <v>#NUM!</v>
      </c>
      <c r="BG5476" t="e">
        <f t="shared" si="259"/>
        <v>#NUM!</v>
      </c>
      <c r="BH5476" t="e">
        <f t="shared" si="260"/>
        <v>#NUM!</v>
      </c>
      <c r="BI5476" t="e">
        <f>VLOOKUP(H5476,Sheet2!$A$1:$B$270,2,FALSE)</f>
        <v>#N/A</v>
      </c>
    </row>
    <row r="5477" spans="15:61">
      <c r="O5477" s="57"/>
      <c r="P5477" s="57"/>
      <c r="AP5477" s="57"/>
      <c r="BA5477" s="57"/>
      <c r="BF5477" s="6" t="e">
        <f t="shared" si="258"/>
        <v>#NUM!</v>
      </c>
      <c r="BG5477" t="e">
        <f t="shared" si="259"/>
        <v>#NUM!</v>
      </c>
      <c r="BH5477" t="e">
        <f t="shared" si="260"/>
        <v>#NUM!</v>
      </c>
      <c r="BI5477" t="e">
        <f>VLOOKUP(H5477,Sheet2!$A$1:$B$270,2,FALSE)</f>
        <v>#N/A</v>
      </c>
    </row>
    <row r="5478" spans="15:61">
      <c r="O5478" s="57"/>
      <c r="P5478" s="57"/>
      <c r="AM5478" s="58"/>
      <c r="BA5478" s="57"/>
      <c r="BB5478" s="58"/>
      <c r="BF5478" s="6" t="e">
        <f t="shared" si="258"/>
        <v>#NUM!</v>
      </c>
      <c r="BG5478" t="e">
        <f t="shared" si="259"/>
        <v>#NUM!</v>
      </c>
      <c r="BH5478" t="e">
        <f t="shared" si="260"/>
        <v>#NUM!</v>
      </c>
      <c r="BI5478" t="e">
        <f>VLOOKUP(H5478,Sheet2!$A$1:$B$270,2,FALSE)</f>
        <v>#N/A</v>
      </c>
    </row>
    <row r="5479" spans="15:61">
      <c r="O5479" s="57"/>
      <c r="P5479" s="57"/>
      <c r="AM5479" s="58"/>
      <c r="BA5479" s="57"/>
      <c r="BB5479" s="58"/>
      <c r="BF5479" s="6" t="e">
        <f t="shared" si="258"/>
        <v>#NUM!</v>
      </c>
      <c r="BG5479" t="e">
        <f t="shared" si="259"/>
        <v>#NUM!</v>
      </c>
      <c r="BH5479" t="e">
        <f t="shared" si="260"/>
        <v>#NUM!</v>
      </c>
      <c r="BI5479" t="e">
        <f>VLOOKUP(H5479,Sheet2!$A$1:$B$270,2,FALSE)</f>
        <v>#N/A</v>
      </c>
    </row>
    <row r="5480" spans="15:61">
      <c r="O5480" s="57"/>
      <c r="P5480" s="57"/>
      <c r="AO5480" s="57"/>
      <c r="BA5480" s="57"/>
      <c r="BF5480" s="6" t="e">
        <f t="shared" si="258"/>
        <v>#NUM!</v>
      </c>
      <c r="BG5480" t="e">
        <f t="shared" si="259"/>
        <v>#NUM!</v>
      </c>
      <c r="BH5480" t="e">
        <f t="shared" si="260"/>
        <v>#NUM!</v>
      </c>
      <c r="BI5480" t="e">
        <f>VLOOKUP(H5480,Sheet2!$A$1:$B$270,2,FALSE)</f>
        <v>#N/A</v>
      </c>
    </row>
    <row r="5481" spans="15:61">
      <c r="O5481" s="57"/>
      <c r="P5481" s="57"/>
      <c r="AO5481" s="57"/>
      <c r="AP5481" s="57"/>
      <c r="BA5481" s="57"/>
      <c r="BF5481" s="6" t="e">
        <f t="shared" si="258"/>
        <v>#NUM!</v>
      </c>
      <c r="BG5481" t="e">
        <f t="shared" si="259"/>
        <v>#NUM!</v>
      </c>
      <c r="BH5481" t="e">
        <f t="shared" si="260"/>
        <v>#NUM!</v>
      </c>
      <c r="BI5481" t="e">
        <f>VLOOKUP(H5481,Sheet2!$A$1:$B$270,2,FALSE)</f>
        <v>#N/A</v>
      </c>
    </row>
    <row r="5482" spans="15:61">
      <c r="O5482" s="57"/>
      <c r="P5482" s="57"/>
      <c r="AP5482" s="57"/>
      <c r="BA5482" s="57"/>
      <c r="BF5482" s="6" t="e">
        <f t="shared" si="258"/>
        <v>#NUM!</v>
      </c>
      <c r="BG5482" t="e">
        <f t="shared" si="259"/>
        <v>#NUM!</v>
      </c>
      <c r="BH5482" t="e">
        <f t="shared" si="260"/>
        <v>#NUM!</v>
      </c>
      <c r="BI5482" t="e">
        <f>VLOOKUP(H5482,Sheet2!$A$1:$B$270,2,FALSE)</f>
        <v>#N/A</v>
      </c>
    </row>
    <row r="5483" spans="15:61">
      <c r="O5483" s="57"/>
      <c r="P5483" s="57"/>
      <c r="AP5483" s="57"/>
      <c r="BA5483" s="57"/>
      <c r="BF5483" s="6" t="e">
        <f t="shared" si="258"/>
        <v>#NUM!</v>
      </c>
      <c r="BG5483" t="e">
        <f t="shared" si="259"/>
        <v>#NUM!</v>
      </c>
      <c r="BH5483" t="e">
        <f t="shared" si="260"/>
        <v>#NUM!</v>
      </c>
      <c r="BI5483" t="e">
        <f>VLOOKUP(H5483,Sheet2!$A$1:$B$270,2,FALSE)</f>
        <v>#N/A</v>
      </c>
    </row>
    <row r="5484" spans="15:61">
      <c r="O5484" s="57"/>
      <c r="P5484" s="57"/>
      <c r="AO5484" s="57"/>
      <c r="AP5484" s="57"/>
      <c r="BA5484" s="57"/>
      <c r="BF5484" s="6" t="e">
        <f t="shared" si="258"/>
        <v>#NUM!</v>
      </c>
      <c r="BG5484" t="e">
        <f t="shared" si="259"/>
        <v>#NUM!</v>
      </c>
      <c r="BH5484" t="e">
        <f t="shared" si="260"/>
        <v>#NUM!</v>
      </c>
      <c r="BI5484" t="e">
        <f>VLOOKUP(H5484,Sheet2!$A$1:$B$270,2,FALSE)</f>
        <v>#N/A</v>
      </c>
    </row>
    <row r="5485" spans="15:61">
      <c r="O5485" s="57"/>
      <c r="P5485" s="57"/>
      <c r="AO5485" s="57"/>
      <c r="AP5485" s="57"/>
      <c r="BA5485" s="57"/>
      <c r="BF5485" s="6" t="e">
        <f t="shared" si="258"/>
        <v>#NUM!</v>
      </c>
      <c r="BG5485" t="e">
        <f t="shared" si="259"/>
        <v>#NUM!</v>
      </c>
      <c r="BH5485" t="e">
        <f t="shared" si="260"/>
        <v>#NUM!</v>
      </c>
      <c r="BI5485" t="e">
        <f>VLOOKUP(H5485,Sheet2!$A$1:$B$270,2,FALSE)</f>
        <v>#N/A</v>
      </c>
    </row>
    <row r="5486" spans="15:61">
      <c r="O5486" s="57"/>
      <c r="P5486" s="57"/>
      <c r="AP5486" s="57"/>
      <c r="BA5486" s="57"/>
      <c r="BF5486" s="6" t="e">
        <f t="shared" si="258"/>
        <v>#NUM!</v>
      </c>
      <c r="BG5486" t="e">
        <f t="shared" si="259"/>
        <v>#NUM!</v>
      </c>
      <c r="BH5486" t="e">
        <f t="shared" si="260"/>
        <v>#NUM!</v>
      </c>
      <c r="BI5486" t="e">
        <f>VLOOKUP(H5486,Sheet2!$A$1:$B$270,2,FALSE)</f>
        <v>#N/A</v>
      </c>
    </row>
    <row r="5487" spans="15:61">
      <c r="O5487" s="57"/>
      <c r="P5487" s="57"/>
      <c r="AO5487" s="57"/>
      <c r="AP5487" s="57"/>
      <c r="BA5487" s="57"/>
      <c r="BF5487" s="6" t="e">
        <f t="shared" si="258"/>
        <v>#NUM!</v>
      </c>
      <c r="BG5487" t="e">
        <f t="shared" si="259"/>
        <v>#NUM!</v>
      </c>
      <c r="BH5487" t="e">
        <f t="shared" si="260"/>
        <v>#NUM!</v>
      </c>
      <c r="BI5487" t="e">
        <f>VLOOKUP(H5487,Sheet2!$A$1:$B$270,2,FALSE)</f>
        <v>#N/A</v>
      </c>
    </row>
    <row r="5488" spans="15:61">
      <c r="O5488" s="57"/>
      <c r="P5488" s="57"/>
      <c r="AO5488" s="57"/>
      <c r="BF5488" s="6" t="e">
        <f t="shared" si="258"/>
        <v>#NUM!</v>
      </c>
      <c r="BG5488" t="e">
        <f t="shared" si="259"/>
        <v>#NUM!</v>
      </c>
      <c r="BH5488" t="e">
        <f t="shared" si="260"/>
        <v>#NUM!</v>
      </c>
      <c r="BI5488" t="e">
        <f>VLOOKUP(H5488,Sheet2!$A$1:$B$270,2,FALSE)</f>
        <v>#N/A</v>
      </c>
    </row>
    <row r="5489" spans="15:61">
      <c r="O5489" s="57"/>
      <c r="P5489" s="57"/>
      <c r="AM5489" s="58"/>
      <c r="AO5489" s="57"/>
      <c r="BA5489" s="57"/>
      <c r="BB5489" s="58"/>
      <c r="BF5489" s="6" t="e">
        <f t="shared" si="258"/>
        <v>#NUM!</v>
      </c>
      <c r="BG5489" t="e">
        <f t="shared" si="259"/>
        <v>#NUM!</v>
      </c>
      <c r="BH5489" t="e">
        <f t="shared" si="260"/>
        <v>#NUM!</v>
      </c>
      <c r="BI5489" t="e">
        <f>VLOOKUP(H5489,Sheet2!$A$1:$B$270,2,FALSE)</f>
        <v>#N/A</v>
      </c>
    </row>
    <row r="5490" spans="15:61">
      <c r="O5490" s="57"/>
      <c r="P5490" s="57"/>
      <c r="AM5490" s="58"/>
      <c r="BA5490" s="57"/>
      <c r="BB5490" s="58"/>
      <c r="BF5490" s="6" t="e">
        <f t="shared" si="258"/>
        <v>#NUM!</v>
      </c>
      <c r="BG5490" t="e">
        <f t="shared" si="259"/>
        <v>#NUM!</v>
      </c>
      <c r="BH5490" t="e">
        <f t="shared" si="260"/>
        <v>#NUM!</v>
      </c>
      <c r="BI5490" t="e">
        <f>VLOOKUP(H5490,Sheet2!$A$1:$B$270,2,FALSE)</f>
        <v>#N/A</v>
      </c>
    </row>
    <row r="5491" spans="15:61">
      <c r="O5491" s="57"/>
      <c r="P5491" s="57"/>
      <c r="AP5491" s="57"/>
      <c r="BA5491" s="57"/>
      <c r="BF5491" s="6" t="e">
        <f t="shared" si="258"/>
        <v>#NUM!</v>
      </c>
      <c r="BG5491" t="e">
        <f t="shared" si="259"/>
        <v>#NUM!</v>
      </c>
      <c r="BH5491" t="e">
        <f t="shared" si="260"/>
        <v>#NUM!</v>
      </c>
      <c r="BI5491" t="e">
        <f>VLOOKUP(H5491,Sheet2!$A$1:$B$270,2,FALSE)</f>
        <v>#N/A</v>
      </c>
    </row>
    <row r="5492" spans="15:61">
      <c r="O5492" s="57"/>
      <c r="P5492" s="57"/>
      <c r="AO5492" s="57"/>
      <c r="AP5492" s="57"/>
      <c r="BA5492" s="57"/>
      <c r="BF5492" s="6" t="e">
        <f t="shared" si="258"/>
        <v>#NUM!</v>
      </c>
      <c r="BG5492" t="e">
        <f t="shared" si="259"/>
        <v>#NUM!</v>
      </c>
      <c r="BH5492" t="e">
        <f t="shared" si="260"/>
        <v>#NUM!</v>
      </c>
      <c r="BI5492" t="e">
        <f>VLOOKUP(H5492,Sheet2!$A$1:$B$270,2,FALSE)</f>
        <v>#N/A</v>
      </c>
    </row>
    <row r="5493" spans="15:61">
      <c r="O5493" s="57"/>
      <c r="P5493" s="57"/>
      <c r="AO5493" s="57"/>
      <c r="AP5493" s="57"/>
      <c r="BA5493" s="57"/>
      <c r="BF5493" s="6" t="e">
        <f t="shared" si="258"/>
        <v>#NUM!</v>
      </c>
      <c r="BG5493" t="e">
        <f t="shared" si="259"/>
        <v>#NUM!</v>
      </c>
      <c r="BH5493" t="e">
        <f t="shared" si="260"/>
        <v>#NUM!</v>
      </c>
      <c r="BI5493" t="e">
        <f>VLOOKUP(H5493,Sheet2!$A$1:$B$270,2,FALSE)</f>
        <v>#N/A</v>
      </c>
    </row>
    <row r="5494" spans="15:61">
      <c r="O5494" s="57"/>
      <c r="P5494" s="57"/>
      <c r="AP5494" s="57"/>
      <c r="BA5494" s="57"/>
      <c r="BF5494" s="6" t="e">
        <f t="shared" si="258"/>
        <v>#NUM!</v>
      </c>
      <c r="BG5494" t="e">
        <f t="shared" si="259"/>
        <v>#NUM!</v>
      </c>
      <c r="BH5494" t="e">
        <f t="shared" si="260"/>
        <v>#NUM!</v>
      </c>
      <c r="BI5494" t="e">
        <f>VLOOKUP(H5494,Sheet2!$A$1:$B$270,2,FALSE)</f>
        <v>#N/A</v>
      </c>
    </row>
    <row r="5495" spans="15:61">
      <c r="O5495" s="57"/>
      <c r="P5495" s="57"/>
      <c r="AO5495" s="57"/>
      <c r="AP5495" s="57"/>
      <c r="BA5495" s="57"/>
      <c r="BF5495" s="6" t="e">
        <f t="shared" si="258"/>
        <v>#NUM!</v>
      </c>
      <c r="BG5495" t="e">
        <f t="shared" si="259"/>
        <v>#NUM!</v>
      </c>
      <c r="BH5495" t="e">
        <f t="shared" si="260"/>
        <v>#NUM!</v>
      </c>
      <c r="BI5495" t="e">
        <f>VLOOKUP(H5495,Sheet2!$A$1:$B$270,2,FALSE)</f>
        <v>#N/A</v>
      </c>
    </row>
    <row r="5496" spans="15:61">
      <c r="O5496" s="57"/>
      <c r="P5496" s="57"/>
      <c r="AO5496" s="57"/>
      <c r="AP5496" s="57"/>
      <c r="BA5496" s="57"/>
      <c r="BF5496" s="6" t="e">
        <f t="shared" si="258"/>
        <v>#NUM!</v>
      </c>
      <c r="BG5496" t="e">
        <f t="shared" si="259"/>
        <v>#NUM!</v>
      </c>
      <c r="BH5496" t="e">
        <f t="shared" si="260"/>
        <v>#NUM!</v>
      </c>
      <c r="BI5496" t="e">
        <f>VLOOKUP(H5496,Sheet2!$A$1:$B$270,2,FALSE)</f>
        <v>#N/A</v>
      </c>
    </row>
    <row r="5497" spans="15:61">
      <c r="O5497" s="57"/>
      <c r="P5497" s="57"/>
      <c r="AM5497" s="58"/>
      <c r="AO5497" s="57"/>
      <c r="BA5497" s="57"/>
      <c r="BB5497" s="58"/>
      <c r="BF5497" s="6" t="e">
        <f t="shared" si="258"/>
        <v>#NUM!</v>
      </c>
      <c r="BG5497" t="e">
        <f t="shared" si="259"/>
        <v>#NUM!</v>
      </c>
      <c r="BH5497" t="e">
        <f t="shared" si="260"/>
        <v>#NUM!</v>
      </c>
      <c r="BI5497" t="e">
        <f>VLOOKUP(H5497,Sheet2!$A$1:$B$270,2,FALSE)</f>
        <v>#N/A</v>
      </c>
    </row>
    <row r="5498" spans="15:61">
      <c r="O5498" s="57"/>
      <c r="P5498" s="57"/>
      <c r="AP5498" s="57"/>
      <c r="BA5498" s="57"/>
      <c r="BF5498" s="6" t="e">
        <f t="shared" si="258"/>
        <v>#NUM!</v>
      </c>
      <c r="BG5498" t="e">
        <f t="shared" si="259"/>
        <v>#NUM!</v>
      </c>
      <c r="BH5498" t="e">
        <f t="shared" si="260"/>
        <v>#NUM!</v>
      </c>
      <c r="BI5498" t="e">
        <f>VLOOKUP(H5498,Sheet2!$A$1:$B$270,2,FALSE)</f>
        <v>#N/A</v>
      </c>
    </row>
    <row r="5499" spans="15:61">
      <c r="O5499" s="57"/>
      <c r="P5499" s="57"/>
      <c r="AP5499" s="57"/>
      <c r="BA5499" s="57"/>
      <c r="BF5499" s="6" t="e">
        <f t="shared" si="258"/>
        <v>#NUM!</v>
      </c>
      <c r="BG5499" t="e">
        <f t="shared" si="259"/>
        <v>#NUM!</v>
      </c>
      <c r="BH5499" t="e">
        <f t="shared" si="260"/>
        <v>#NUM!</v>
      </c>
      <c r="BI5499" t="e">
        <f>VLOOKUP(H5499,Sheet2!$A$1:$B$270,2,FALSE)</f>
        <v>#N/A</v>
      </c>
    </row>
    <row r="5500" spans="15:61">
      <c r="O5500" s="57"/>
      <c r="P5500" s="57"/>
      <c r="AP5500" s="57"/>
      <c r="BA5500" s="57"/>
      <c r="BF5500" s="6" t="e">
        <f t="shared" si="258"/>
        <v>#NUM!</v>
      </c>
      <c r="BG5500" t="e">
        <f t="shared" si="259"/>
        <v>#NUM!</v>
      </c>
      <c r="BH5500" t="e">
        <f t="shared" si="260"/>
        <v>#NUM!</v>
      </c>
      <c r="BI5500" t="e">
        <f>VLOOKUP(H5500,Sheet2!$A$1:$B$270,2,FALSE)</f>
        <v>#N/A</v>
      </c>
    </row>
    <row r="5501" spans="15:61">
      <c r="O5501" s="57"/>
      <c r="P5501" s="57"/>
      <c r="AP5501" s="57"/>
      <c r="BA5501" s="57"/>
      <c r="BF5501" s="6" t="e">
        <f t="shared" si="258"/>
        <v>#NUM!</v>
      </c>
      <c r="BG5501" t="e">
        <f t="shared" si="259"/>
        <v>#NUM!</v>
      </c>
      <c r="BH5501" t="e">
        <f t="shared" si="260"/>
        <v>#NUM!</v>
      </c>
      <c r="BI5501" t="e">
        <f>VLOOKUP(H5501,Sheet2!$A$1:$B$270,2,FALSE)</f>
        <v>#N/A</v>
      </c>
    </row>
    <row r="5502" spans="15:61">
      <c r="O5502" s="57"/>
      <c r="P5502" s="57"/>
      <c r="AP5502" s="57"/>
      <c r="BA5502" s="57"/>
      <c r="BF5502" s="6" t="e">
        <f t="shared" si="258"/>
        <v>#NUM!</v>
      </c>
      <c r="BG5502" t="e">
        <f t="shared" si="259"/>
        <v>#NUM!</v>
      </c>
      <c r="BH5502" t="e">
        <f t="shared" si="260"/>
        <v>#NUM!</v>
      </c>
      <c r="BI5502" t="e">
        <f>VLOOKUP(H5502,Sheet2!$A$1:$B$270,2,FALSE)</f>
        <v>#N/A</v>
      </c>
    </row>
    <row r="5503" spans="15:61">
      <c r="O5503" s="57"/>
      <c r="P5503" s="57"/>
      <c r="BA5503" s="57"/>
      <c r="BF5503" s="6" t="e">
        <f t="shared" si="258"/>
        <v>#NUM!</v>
      </c>
      <c r="BG5503" t="e">
        <f t="shared" si="259"/>
        <v>#NUM!</v>
      </c>
      <c r="BH5503" t="e">
        <f t="shared" si="260"/>
        <v>#NUM!</v>
      </c>
      <c r="BI5503" t="e">
        <f>VLOOKUP(H5503,Sheet2!$A$1:$B$270,2,FALSE)</f>
        <v>#N/A</v>
      </c>
    </row>
    <row r="5504" spans="15:61">
      <c r="O5504" s="57"/>
      <c r="P5504" s="57"/>
      <c r="AP5504" s="57"/>
      <c r="BA5504" s="57"/>
      <c r="BF5504" s="6" t="e">
        <f t="shared" si="258"/>
        <v>#NUM!</v>
      </c>
      <c r="BG5504" t="e">
        <f t="shared" si="259"/>
        <v>#NUM!</v>
      </c>
      <c r="BH5504" t="e">
        <f t="shared" si="260"/>
        <v>#NUM!</v>
      </c>
      <c r="BI5504" t="e">
        <f>VLOOKUP(H5504,Sheet2!$A$1:$B$270,2,FALSE)</f>
        <v>#N/A</v>
      </c>
    </row>
    <row r="5505" spans="15:61">
      <c r="O5505" s="57"/>
      <c r="P5505" s="57"/>
      <c r="AP5505" s="57"/>
      <c r="BA5505" s="57"/>
      <c r="BF5505" s="6" t="e">
        <f t="shared" ref="BF5505:BF5568" si="261">DATE(BC5505,BD5505,BE5505)</f>
        <v>#NUM!</v>
      </c>
      <c r="BG5505" t="e">
        <f t="shared" ref="BG5505:BG5568" si="262">BF5505-BA5505</f>
        <v>#NUM!</v>
      </c>
      <c r="BH5505" t="e">
        <f t="shared" ref="BH5505:BH5568" si="263">IF(BG5505=1,"COMPLY",IF(BG5505&lt;1,"COMPLY","NOT COMPLY"))</f>
        <v>#NUM!</v>
      </c>
      <c r="BI5505" t="e">
        <f>VLOOKUP(H5505,Sheet2!$A$1:$B$270,2,FALSE)</f>
        <v>#N/A</v>
      </c>
    </row>
    <row r="5506" spans="15:61">
      <c r="O5506" s="57"/>
      <c r="P5506" s="57"/>
      <c r="AP5506" s="57"/>
      <c r="BA5506" s="57"/>
      <c r="BF5506" s="6" t="e">
        <f t="shared" si="261"/>
        <v>#NUM!</v>
      </c>
      <c r="BG5506" t="e">
        <f t="shared" si="262"/>
        <v>#NUM!</v>
      </c>
      <c r="BH5506" t="e">
        <f t="shared" si="263"/>
        <v>#NUM!</v>
      </c>
      <c r="BI5506" t="e">
        <f>VLOOKUP(H5506,Sheet2!$A$1:$B$270,2,FALSE)</f>
        <v>#N/A</v>
      </c>
    </row>
    <row r="5507" spans="15:61">
      <c r="O5507" s="57"/>
      <c r="P5507" s="57"/>
      <c r="AO5507" s="57"/>
      <c r="AP5507" s="57"/>
      <c r="BA5507" s="57"/>
      <c r="BF5507" s="6" t="e">
        <f t="shared" si="261"/>
        <v>#NUM!</v>
      </c>
      <c r="BG5507" t="e">
        <f t="shared" si="262"/>
        <v>#NUM!</v>
      </c>
      <c r="BH5507" t="e">
        <f t="shared" si="263"/>
        <v>#NUM!</v>
      </c>
      <c r="BI5507" t="e">
        <f>VLOOKUP(H5507,Sheet2!$A$1:$B$270,2,FALSE)</f>
        <v>#N/A</v>
      </c>
    </row>
    <row r="5508" spans="15:61">
      <c r="O5508" s="57"/>
      <c r="P5508" s="57"/>
      <c r="AP5508" s="57"/>
      <c r="BA5508" s="57"/>
      <c r="BF5508" s="6" t="e">
        <f t="shared" si="261"/>
        <v>#NUM!</v>
      </c>
      <c r="BG5508" t="e">
        <f t="shared" si="262"/>
        <v>#NUM!</v>
      </c>
      <c r="BH5508" t="e">
        <f t="shared" si="263"/>
        <v>#NUM!</v>
      </c>
      <c r="BI5508" t="e">
        <f>VLOOKUP(H5508,Sheet2!$A$1:$B$270,2,FALSE)</f>
        <v>#N/A</v>
      </c>
    </row>
    <row r="5509" spans="15:61">
      <c r="O5509" s="57"/>
      <c r="P5509" s="57"/>
      <c r="AP5509" s="57"/>
      <c r="BA5509" s="57"/>
      <c r="BF5509" s="6" t="e">
        <f t="shared" si="261"/>
        <v>#NUM!</v>
      </c>
      <c r="BG5509" t="e">
        <f t="shared" si="262"/>
        <v>#NUM!</v>
      </c>
      <c r="BH5509" t="e">
        <f t="shared" si="263"/>
        <v>#NUM!</v>
      </c>
      <c r="BI5509" t="e">
        <f>VLOOKUP(H5509,Sheet2!$A$1:$B$270,2,FALSE)</f>
        <v>#N/A</v>
      </c>
    </row>
    <row r="5510" spans="15:61">
      <c r="O5510" s="57"/>
      <c r="P5510" s="57"/>
      <c r="AO5510" s="57"/>
      <c r="AP5510" s="57"/>
      <c r="BA5510" s="57"/>
      <c r="BF5510" s="6" t="e">
        <f t="shared" si="261"/>
        <v>#NUM!</v>
      </c>
      <c r="BG5510" t="e">
        <f t="shared" si="262"/>
        <v>#NUM!</v>
      </c>
      <c r="BH5510" t="e">
        <f t="shared" si="263"/>
        <v>#NUM!</v>
      </c>
      <c r="BI5510" t="e">
        <f>VLOOKUP(H5510,Sheet2!$A$1:$B$270,2,FALSE)</f>
        <v>#N/A</v>
      </c>
    </row>
    <row r="5511" spans="15:61">
      <c r="O5511" s="57"/>
      <c r="P5511" s="57"/>
      <c r="AO5511" s="57"/>
      <c r="AP5511" s="57"/>
      <c r="BA5511" s="57"/>
      <c r="BF5511" s="6" t="e">
        <f t="shared" si="261"/>
        <v>#NUM!</v>
      </c>
      <c r="BG5511" t="e">
        <f t="shared" si="262"/>
        <v>#NUM!</v>
      </c>
      <c r="BH5511" t="e">
        <f t="shared" si="263"/>
        <v>#NUM!</v>
      </c>
      <c r="BI5511" t="e">
        <f>VLOOKUP(H5511,Sheet2!$A$1:$B$270,2,FALSE)</f>
        <v>#N/A</v>
      </c>
    </row>
    <row r="5512" spans="15:61">
      <c r="O5512" s="57"/>
      <c r="P5512" s="57"/>
      <c r="AP5512" s="57"/>
      <c r="BA5512" s="57"/>
      <c r="BF5512" s="6" t="e">
        <f t="shared" si="261"/>
        <v>#NUM!</v>
      </c>
      <c r="BG5512" t="e">
        <f t="shared" si="262"/>
        <v>#NUM!</v>
      </c>
      <c r="BH5512" t="e">
        <f t="shared" si="263"/>
        <v>#NUM!</v>
      </c>
      <c r="BI5512" t="e">
        <f>VLOOKUP(H5512,Sheet2!$A$1:$B$270,2,FALSE)</f>
        <v>#N/A</v>
      </c>
    </row>
    <row r="5513" spans="15:61">
      <c r="O5513" s="57"/>
      <c r="P5513" s="57"/>
      <c r="AO5513" s="57"/>
      <c r="BA5513" s="57"/>
      <c r="BF5513" s="6" t="e">
        <f t="shared" si="261"/>
        <v>#NUM!</v>
      </c>
      <c r="BG5513" t="e">
        <f t="shared" si="262"/>
        <v>#NUM!</v>
      </c>
      <c r="BH5513" t="e">
        <f t="shared" si="263"/>
        <v>#NUM!</v>
      </c>
      <c r="BI5513" t="e">
        <f>VLOOKUP(H5513,Sheet2!$A$1:$B$270,2,FALSE)</f>
        <v>#N/A</v>
      </c>
    </row>
    <row r="5514" spans="15:61">
      <c r="O5514" s="57"/>
      <c r="P5514" s="57"/>
      <c r="AP5514" s="57"/>
      <c r="BA5514" s="57"/>
      <c r="BF5514" s="6" t="e">
        <f t="shared" si="261"/>
        <v>#NUM!</v>
      </c>
      <c r="BG5514" t="e">
        <f t="shared" si="262"/>
        <v>#NUM!</v>
      </c>
      <c r="BH5514" t="e">
        <f t="shared" si="263"/>
        <v>#NUM!</v>
      </c>
      <c r="BI5514" t="e">
        <f>VLOOKUP(H5514,Sheet2!$A$1:$B$270,2,FALSE)</f>
        <v>#N/A</v>
      </c>
    </row>
    <row r="5515" spans="15:61">
      <c r="O5515" s="57"/>
      <c r="P5515" s="57"/>
      <c r="AO5515" s="57"/>
      <c r="BF5515" s="6" t="e">
        <f t="shared" si="261"/>
        <v>#NUM!</v>
      </c>
      <c r="BG5515" t="e">
        <f t="shared" si="262"/>
        <v>#NUM!</v>
      </c>
      <c r="BH5515" t="e">
        <f t="shared" si="263"/>
        <v>#NUM!</v>
      </c>
      <c r="BI5515" t="e">
        <f>VLOOKUP(H5515,Sheet2!$A$1:$B$270,2,FALSE)</f>
        <v>#N/A</v>
      </c>
    </row>
    <row r="5516" spans="15:61">
      <c r="O5516" s="57"/>
      <c r="P5516" s="57"/>
      <c r="AO5516" s="57"/>
      <c r="AP5516" s="57"/>
      <c r="BA5516" s="57"/>
      <c r="BF5516" s="6" t="e">
        <f t="shared" si="261"/>
        <v>#NUM!</v>
      </c>
      <c r="BG5516" t="e">
        <f t="shared" si="262"/>
        <v>#NUM!</v>
      </c>
      <c r="BH5516" t="e">
        <f t="shared" si="263"/>
        <v>#NUM!</v>
      </c>
      <c r="BI5516" t="e">
        <f>VLOOKUP(H5516,Sheet2!$A$1:$B$270,2,FALSE)</f>
        <v>#N/A</v>
      </c>
    </row>
    <row r="5517" spans="15:61">
      <c r="O5517" s="57"/>
      <c r="P5517" s="57"/>
      <c r="AP5517" s="57"/>
      <c r="BA5517" s="57"/>
      <c r="BF5517" s="6" t="e">
        <f t="shared" si="261"/>
        <v>#NUM!</v>
      </c>
      <c r="BG5517" t="e">
        <f t="shared" si="262"/>
        <v>#NUM!</v>
      </c>
      <c r="BH5517" t="e">
        <f t="shared" si="263"/>
        <v>#NUM!</v>
      </c>
      <c r="BI5517" t="e">
        <f>VLOOKUP(H5517,Sheet2!$A$1:$B$270,2,FALSE)</f>
        <v>#N/A</v>
      </c>
    </row>
    <row r="5518" spans="15:61">
      <c r="O5518" s="57"/>
      <c r="P5518" s="57"/>
      <c r="BA5518" s="57"/>
      <c r="BF5518" s="6" t="e">
        <f t="shared" si="261"/>
        <v>#NUM!</v>
      </c>
      <c r="BG5518" t="e">
        <f t="shared" si="262"/>
        <v>#NUM!</v>
      </c>
      <c r="BH5518" t="e">
        <f t="shared" si="263"/>
        <v>#NUM!</v>
      </c>
      <c r="BI5518" t="e">
        <f>VLOOKUP(H5518,Sheet2!$A$1:$B$270,2,FALSE)</f>
        <v>#N/A</v>
      </c>
    </row>
    <row r="5519" spans="15:61">
      <c r="O5519" s="57"/>
      <c r="P5519" s="57"/>
      <c r="AP5519" s="57"/>
      <c r="BA5519" s="57"/>
      <c r="BF5519" s="6" t="e">
        <f t="shared" si="261"/>
        <v>#NUM!</v>
      </c>
      <c r="BG5519" t="e">
        <f t="shared" si="262"/>
        <v>#NUM!</v>
      </c>
      <c r="BH5519" t="e">
        <f t="shared" si="263"/>
        <v>#NUM!</v>
      </c>
      <c r="BI5519" t="e">
        <f>VLOOKUP(H5519,Sheet2!$A$1:$B$270,2,FALSE)</f>
        <v>#N/A</v>
      </c>
    </row>
    <row r="5520" spans="15:61">
      <c r="O5520" s="57"/>
      <c r="P5520" s="57"/>
      <c r="AP5520" s="57"/>
      <c r="BA5520" s="57"/>
      <c r="BF5520" s="6" t="e">
        <f t="shared" si="261"/>
        <v>#NUM!</v>
      </c>
      <c r="BG5520" t="e">
        <f t="shared" si="262"/>
        <v>#NUM!</v>
      </c>
      <c r="BH5520" t="e">
        <f t="shared" si="263"/>
        <v>#NUM!</v>
      </c>
      <c r="BI5520" t="e">
        <f>VLOOKUP(H5520,Sheet2!$A$1:$B$270,2,FALSE)</f>
        <v>#N/A</v>
      </c>
    </row>
    <row r="5521" spans="15:61">
      <c r="O5521" s="57"/>
      <c r="P5521" s="57"/>
      <c r="AO5521" s="57"/>
      <c r="AP5521" s="57"/>
      <c r="BA5521" s="57"/>
      <c r="BF5521" s="6" t="e">
        <f t="shared" si="261"/>
        <v>#NUM!</v>
      </c>
      <c r="BG5521" t="e">
        <f t="shared" si="262"/>
        <v>#NUM!</v>
      </c>
      <c r="BH5521" t="e">
        <f t="shared" si="263"/>
        <v>#NUM!</v>
      </c>
      <c r="BI5521" t="e">
        <f>VLOOKUP(H5521,Sheet2!$A$1:$B$270,2,FALSE)</f>
        <v>#N/A</v>
      </c>
    </row>
    <row r="5522" spans="15:61">
      <c r="O5522" s="57"/>
      <c r="P5522" s="57"/>
      <c r="AO5522" s="57"/>
      <c r="AP5522" s="57"/>
      <c r="BA5522" s="57"/>
      <c r="BF5522" s="6" t="e">
        <f t="shared" si="261"/>
        <v>#NUM!</v>
      </c>
      <c r="BG5522" t="e">
        <f t="shared" si="262"/>
        <v>#NUM!</v>
      </c>
      <c r="BH5522" t="e">
        <f t="shared" si="263"/>
        <v>#NUM!</v>
      </c>
      <c r="BI5522" t="e">
        <f>VLOOKUP(H5522,Sheet2!$A$1:$B$270,2,FALSE)</f>
        <v>#N/A</v>
      </c>
    </row>
    <row r="5523" spans="15:61">
      <c r="O5523" s="57"/>
      <c r="P5523" s="57"/>
      <c r="AO5523" s="57"/>
      <c r="AP5523" s="57"/>
      <c r="BA5523" s="57"/>
      <c r="BF5523" s="6" t="e">
        <f t="shared" si="261"/>
        <v>#NUM!</v>
      </c>
      <c r="BG5523" t="e">
        <f t="shared" si="262"/>
        <v>#NUM!</v>
      </c>
      <c r="BH5523" t="e">
        <f t="shared" si="263"/>
        <v>#NUM!</v>
      </c>
      <c r="BI5523" t="e">
        <f>VLOOKUP(H5523,Sheet2!$A$1:$B$270,2,FALSE)</f>
        <v>#N/A</v>
      </c>
    </row>
    <row r="5524" spans="15:61">
      <c r="O5524" s="57"/>
      <c r="P5524" s="57"/>
      <c r="AP5524" s="57"/>
      <c r="BA5524" s="57"/>
      <c r="BF5524" s="6" t="e">
        <f t="shared" si="261"/>
        <v>#NUM!</v>
      </c>
      <c r="BG5524" t="e">
        <f t="shared" si="262"/>
        <v>#NUM!</v>
      </c>
      <c r="BH5524" t="e">
        <f t="shared" si="263"/>
        <v>#NUM!</v>
      </c>
      <c r="BI5524" t="e">
        <f>VLOOKUP(H5524,Sheet2!$A$1:$B$270,2,FALSE)</f>
        <v>#N/A</v>
      </c>
    </row>
    <row r="5525" spans="15:61">
      <c r="O5525" s="57"/>
      <c r="P5525" s="57"/>
      <c r="AP5525" s="57"/>
      <c r="BA5525" s="57"/>
      <c r="BF5525" s="6" t="e">
        <f t="shared" si="261"/>
        <v>#NUM!</v>
      </c>
      <c r="BG5525" t="e">
        <f t="shared" si="262"/>
        <v>#NUM!</v>
      </c>
      <c r="BH5525" t="e">
        <f t="shared" si="263"/>
        <v>#NUM!</v>
      </c>
      <c r="BI5525" t="e">
        <f>VLOOKUP(H5525,Sheet2!$A$1:$B$270,2,FALSE)</f>
        <v>#N/A</v>
      </c>
    </row>
    <row r="5526" spans="15:61">
      <c r="O5526" s="57"/>
      <c r="P5526" s="57"/>
      <c r="BA5526" s="57"/>
      <c r="BF5526" s="6" t="e">
        <f t="shared" si="261"/>
        <v>#NUM!</v>
      </c>
      <c r="BG5526" t="e">
        <f t="shared" si="262"/>
        <v>#NUM!</v>
      </c>
      <c r="BH5526" t="e">
        <f t="shared" si="263"/>
        <v>#NUM!</v>
      </c>
      <c r="BI5526" t="e">
        <f>VLOOKUP(H5526,Sheet2!$A$1:$B$270,2,FALSE)</f>
        <v>#N/A</v>
      </c>
    </row>
    <row r="5527" spans="15:61">
      <c r="O5527" s="57"/>
      <c r="P5527" s="57"/>
      <c r="AP5527" s="57"/>
      <c r="BA5527" s="57"/>
      <c r="BF5527" s="6" t="e">
        <f t="shared" si="261"/>
        <v>#NUM!</v>
      </c>
      <c r="BG5527" t="e">
        <f t="shared" si="262"/>
        <v>#NUM!</v>
      </c>
      <c r="BH5527" t="e">
        <f t="shared" si="263"/>
        <v>#NUM!</v>
      </c>
      <c r="BI5527" t="e">
        <f>VLOOKUP(H5527,Sheet2!$A$1:$B$270,2,FALSE)</f>
        <v>#N/A</v>
      </c>
    </row>
    <row r="5528" spans="15:61">
      <c r="O5528" s="57"/>
      <c r="P5528" s="57"/>
      <c r="AP5528" s="57"/>
      <c r="BA5528" s="57"/>
      <c r="BF5528" s="6" t="e">
        <f t="shared" si="261"/>
        <v>#NUM!</v>
      </c>
      <c r="BG5528" t="e">
        <f t="shared" si="262"/>
        <v>#NUM!</v>
      </c>
      <c r="BH5528" t="e">
        <f t="shared" si="263"/>
        <v>#NUM!</v>
      </c>
      <c r="BI5528" t="e">
        <f>VLOOKUP(H5528,Sheet2!$A$1:$B$270,2,FALSE)</f>
        <v>#N/A</v>
      </c>
    </row>
    <row r="5529" spans="15:61">
      <c r="O5529" s="57"/>
      <c r="P5529" s="57"/>
      <c r="AP5529" s="57"/>
      <c r="BA5529" s="57"/>
      <c r="BF5529" s="6" t="e">
        <f t="shared" si="261"/>
        <v>#NUM!</v>
      </c>
      <c r="BG5529" t="e">
        <f t="shared" si="262"/>
        <v>#NUM!</v>
      </c>
      <c r="BH5529" t="e">
        <f t="shared" si="263"/>
        <v>#NUM!</v>
      </c>
      <c r="BI5529" t="e">
        <f>VLOOKUP(H5529,Sheet2!$A$1:$B$270,2,FALSE)</f>
        <v>#N/A</v>
      </c>
    </row>
    <row r="5530" spans="15:61">
      <c r="O5530" s="57"/>
      <c r="P5530" s="57"/>
      <c r="AM5530" s="58"/>
      <c r="AO5530" s="57"/>
      <c r="BA5530" s="57"/>
      <c r="BB5530" s="58"/>
      <c r="BF5530" s="6" t="e">
        <f t="shared" si="261"/>
        <v>#NUM!</v>
      </c>
      <c r="BG5530" t="e">
        <f t="shared" si="262"/>
        <v>#NUM!</v>
      </c>
      <c r="BH5530" t="e">
        <f t="shared" si="263"/>
        <v>#NUM!</v>
      </c>
      <c r="BI5530" t="e">
        <f>VLOOKUP(H5530,Sheet2!$A$1:$B$270,2,FALSE)</f>
        <v>#N/A</v>
      </c>
    </row>
    <row r="5531" spans="15:61">
      <c r="O5531" s="57"/>
      <c r="P5531" s="57"/>
      <c r="AO5531" s="57"/>
      <c r="AP5531" s="57"/>
      <c r="BA5531" s="57"/>
      <c r="BF5531" s="6" t="e">
        <f t="shared" si="261"/>
        <v>#NUM!</v>
      </c>
      <c r="BG5531" t="e">
        <f t="shared" si="262"/>
        <v>#NUM!</v>
      </c>
      <c r="BH5531" t="e">
        <f t="shared" si="263"/>
        <v>#NUM!</v>
      </c>
      <c r="BI5531" t="e">
        <f>VLOOKUP(H5531,Sheet2!$A$1:$B$270,2,FALSE)</f>
        <v>#N/A</v>
      </c>
    </row>
    <row r="5532" spans="15:61">
      <c r="O5532" s="57"/>
      <c r="P5532" s="57"/>
      <c r="AP5532" s="57"/>
      <c r="BA5532" s="57"/>
      <c r="BF5532" s="6" t="e">
        <f t="shared" si="261"/>
        <v>#NUM!</v>
      </c>
      <c r="BG5532" t="e">
        <f t="shared" si="262"/>
        <v>#NUM!</v>
      </c>
      <c r="BH5532" t="e">
        <f t="shared" si="263"/>
        <v>#NUM!</v>
      </c>
      <c r="BI5532" t="e">
        <f>VLOOKUP(H5532,Sheet2!$A$1:$B$270,2,FALSE)</f>
        <v>#N/A</v>
      </c>
    </row>
    <row r="5533" spans="15:61">
      <c r="O5533" s="57"/>
      <c r="P5533" s="57"/>
      <c r="AP5533" s="57"/>
      <c r="BA5533" s="57"/>
      <c r="BF5533" s="6" t="e">
        <f t="shared" si="261"/>
        <v>#NUM!</v>
      </c>
      <c r="BG5533" t="e">
        <f t="shared" si="262"/>
        <v>#NUM!</v>
      </c>
      <c r="BH5533" t="e">
        <f t="shared" si="263"/>
        <v>#NUM!</v>
      </c>
      <c r="BI5533" t="e">
        <f>VLOOKUP(H5533,Sheet2!$A$1:$B$270,2,FALSE)</f>
        <v>#N/A</v>
      </c>
    </row>
    <row r="5534" spans="15:61">
      <c r="O5534" s="57"/>
      <c r="P5534" s="57"/>
      <c r="AM5534" s="58"/>
      <c r="BA5534" s="57"/>
      <c r="BB5534" s="58"/>
      <c r="BF5534" s="6" t="e">
        <f t="shared" si="261"/>
        <v>#NUM!</v>
      </c>
      <c r="BG5534" t="e">
        <f t="shared" si="262"/>
        <v>#NUM!</v>
      </c>
      <c r="BH5534" t="e">
        <f t="shared" si="263"/>
        <v>#NUM!</v>
      </c>
      <c r="BI5534" t="e">
        <f>VLOOKUP(H5534,Sheet2!$A$1:$B$270,2,FALSE)</f>
        <v>#N/A</v>
      </c>
    </row>
    <row r="5535" spans="15:61">
      <c r="O5535" s="57"/>
      <c r="P5535" s="57"/>
      <c r="AP5535" s="57"/>
      <c r="BA5535" s="57"/>
      <c r="BF5535" s="6" t="e">
        <f t="shared" si="261"/>
        <v>#NUM!</v>
      </c>
      <c r="BG5535" t="e">
        <f t="shared" si="262"/>
        <v>#NUM!</v>
      </c>
      <c r="BH5535" t="e">
        <f t="shared" si="263"/>
        <v>#NUM!</v>
      </c>
      <c r="BI5535" t="e">
        <f>VLOOKUP(H5535,Sheet2!$A$1:$B$270,2,FALSE)</f>
        <v>#N/A</v>
      </c>
    </row>
    <row r="5536" spans="15:61">
      <c r="O5536" s="57"/>
      <c r="P5536" s="57"/>
      <c r="AO5536" s="57"/>
      <c r="BF5536" s="6" t="e">
        <f t="shared" si="261"/>
        <v>#NUM!</v>
      </c>
      <c r="BG5536" t="e">
        <f t="shared" si="262"/>
        <v>#NUM!</v>
      </c>
      <c r="BH5536" t="e">
        <f t="shared" si="263"/>
        <v>#NUM!</v>
      </c>
      <c r="BI5536" t="e">
        <f>VLOOKUP(H5536,Sheet2!$A$1:$B$270,2,FALSE)</f>
        <v>#N/A</v>
      </c>
    </row>
    <row r="5537" spans="15:61">
      <c r="O5537" s="57"/>
      <c r="P5537" s="57"/>
      <c r="AO5537" s="57"/>
      <c r="BF5537" s="6" t="e">
        <f t="shared" si="261"/>
        <v>#NUM!</v>
      </c>
      <c r="BG5537" t="e">
        <f t="shared" si="262"/>
        <v>#NUM!</v>
      </c>
      <c r="BH5537" t="e">
        <f t="shared" si="263"/>
        <v>#NUM!</v>
      </c>
      <c r="BI5537" t="e">
        <f>VLOOKUP(H5537,Sheet2!$A$1:$B$270,2,FALSE)</f>
        <v>#N/A</v>
      </c>
    </row>
    <row r="5538" spans="15:61">
      <c r="O5538" s="57"/>
      <c r="P5538" s="57"/>
      <c r="AP5538" s="57"/>
      <c r="BA5538" s="57"/>
      <c r="BF5538" s="6" t="e">
        <f t="shared" si="261"/>
        <v>#NUM!</v>
      </c>
      <c r="BG5538" t="e">
        <f t="shared" si="262"/>
        <v>#NUM!</v>
      </c>
      <c r="BH5538" t="e">
        <f t="shared" si="263"/>
        <v>#NUM!</v>
      </c>
      <c r="BI5538" t="e">
        <f>VLOOKUP(H5538,Sheet2!$A$1:$B$270,2,FALSE)</f>
        <v>#N/A</v>
      </c>
    </row>
    <row r="5539" spans="15:61">
      <c r="O5539" s="57"/>
      <c r="P5539" s="57"/>
      <c r="AP5539" s="57"/>
      <c r="BA5539" s="57"/>
      <c r="BF5539" s="6" t="e">
        <f t="shared" si="261"/>
        <v>#NUM!</v>
      </c>
      <c r="BG5539" t="e">
        <f t="shared" si="262"/>
        <v>#NUM!</v>
      </c>
      <c r="BH5539" t="e">
        <f t="shared" si="263"/>
        <v>#NUM!</v>
      </c>
      <c r="BI5539" t="e">
        <f>VLOOKUP(H5539,Sheet2!$A$1:$B$270,2,FALSE)</f>
        <v>#N/A</v>
      </c>
    </row>
    <row r="5540" spans="15:61">
      <c r="O5540" s="57"/>
      <c r="P5540" s="57"/>
      <c r="AP5540" s="57"/>
      <c r="BA5540" s="57"/>
      <c r="BF5540" s="6" t="e">
        <f t="shared" si="261"/>
        <v>#NUM!</v>
      </c>
      <c r="BG5540" t="e">
        <f t="shared" si="262"/>
        <v>#NUM!</v>
      </c>
      <c r="BH5540" t="e">
        <f t="shared" si="263"/>
        <v>#NUM!</v>
      </c>
      <c r="BI5540" t="e">
        <f>VLOOKUP(H5540,Sheet2!$A$1:$B$270,2,FALSE)</f>
        <v>#N/A</v>
      </c>
    </row>
    <row r="5541" spans="15:61">
      <c r="O5541" s="57"/>
      <c r="P5541" s="57"/>
      <c r="AP5541" s="57"/>
      <c r="BA5541" s="57"/>
      <c r="BF5541" s="6" t="e">
        <f t="shared" si="261"/>
        <v>#NUM!</v>
      </c>
      <c r="BG5541" t="e">
        <f t="shared" si="262"/>
        <v>#NUM!</v>
      </c>
      <c r="BH5541" t="e">
        <f t="shared" si="263"/>
        <v>#NUM!</v>
      </c>
      <c r="BI5541" t="e">
        <f>VLOOKUP(H5541,Sheet2!$A$1:$B$270,2,FALSE)</f>
        <v>#N/A</v>
      </c>
    </row>
    <row r="5542" spans="15:61">
      <c r="O5542" s="57"/>
      <c r="P5542" s="57"/>
      <c r="AP5542" s="57"/>
      <c r="BA5542" s="57"/>
      <c r="BF5542" s="6" t="e">
        <f t="shared" si="261"/>
        <v>#NUM!</v>
      </c>
      <c r="BG5542" t="e">
        <f t="shared" si="262"/>
        <v>#NUM!</v>
      </c>
      <c r="BH5542" t="e">
        <f t="shared" si="263"/>
        <v>#NUM!</v>
      </c>
      <c r="BI5542" t="e">
        <f>VLOOKUP(H5542,Sheet2!$A$1:$B$270,2,FALSE)</f>
        <v>#N/A</v>
      </c>
    </row>
    <row r="5543" spans="15:61">
      <c r="O5543" s="57"/>
      <c r="P5543" s="57"/>
      <c r="AP5543" s="57"/>
      <c r="BA5543" s="57"/>
      <c r="BF5543" s="6" t="e">
        <f t="shared" si="261"/>
        <v>#NUM!</v>
      </c>
      <c r="BG5543" t="e">
        <f t="shared" si="262"/>
        <v>#NUM!</v>
      </c>
      <c r="BH5543" t="e">
        <f t="shared" si="263"/>
        <v>#NUM!</v>
      </c>
      <c r="BI5543" t="e">
        <f>VLOOKUP(H5543,Sheet2!$A$1:$B$270,2,FALSE)</f>
        <v>#N/A</v>
      </c>
    </row>
    <row r="5544" spans="15:61">
      <c r="O5544" s="57"/>
      <c r="P5544" s="57"/>
      <c r="AP5544" s="57"/>
      <c r="BA5544" s="57"/>
      <c r="BF5544" s="6" t="e">
        <f t="shared" si="261"/>
        <v>#NUM!</v>
      </c>
      <c r="BG5544" t="e">
        <f t="shared" si="262"/>
        <v>#NUM!</v>
      </c>
      <c r="BH5544" t="e">
        <f t="shared" si="263"/>
        <v>#NUM!</v>
      </c>
      <c r="BI5544" t="e">
        <f>VLOOKUP(H5544,Sheet2!$A$1:$B$270,2,FALSE)</f>
        <v>#N/A</v>
      </c>
    </row>
    <row r="5545" spans="15:61">
      <c r="O5545" s="57"/>
      <c r="P5545" s="57"/>
      <c r="AO5545" s="57"/>
      <c r="AP5545" s="57"/>
      <c r="BA5545" s="57"/>
      <c r="BF5545" s="6" t="e">
        <f t="shared" si="261"/>
        <v>#NUM!</v>
      </c>
      <c r="BG5545" t="e">
        <f t="shared" si="262"/>
        <v>#NUM!</v>
      </c>
      <c r="BH5545" t="e">
        <f t="shared" si="263"/>
        <v>#NUM!</v>
      </c>
      <c r="BI5545" t="e">
        <f>VLOOKUP(H5545,Sheet2!$A$1:$B$270,2,FALSE)</f>
        <v>#N/A</v>
      </c>
    </row>
    <row r="5546" spans="15:61">
      <c r="O5546" s="57"/>
      <c r="P5546" s="57"/>
      <c r="AO5546" s="57"/>
      <c r="AP5546" s="57"/>
      <c r="BA5546" s="57"/>
      <c r="BF5546" s="6" t="e">
        <f t="shared" si="261"/>
        <v>#NUM!</v>
      </c>
      <c r="BG5546" t="e">
        <f t="shared" si="262"/>
        <v>#NUM!</v>
      </c>
      <c r="BH5546" t="e">
        <f t="shared" si="263"/>
        <v>#NUM!</v>
      </c>
      <c r="BI5546" t="e">
        <f>VLOOKUP(H5546,Sheet2!$A$1:$B$270,2,FALSE)</f>
        <v>#N/A</v>
      </c>
    </row>
    <row r="5547" spans="15:61">
      <c r="O5547" s="57"/>
      <c r="P5547" s="57"/>
      <c r="BF5547" s="6" t="e">
        <f t="shared" si="261"/>
        <v>#NUM!</v>
      </c>
      <c r="BG5547" t="e">
        <f t="shared" si="262"/>
        <v>#NUM!</v>
      </c>
      <c r="BH5547" t="e">
        <f t="shared" si="263"/>
        <v>#NUM!</v>
      </c>
      <c r="BI5547" t="e">
        <f>VLOOKUP(H5547,Sheet2!$A$1:$B$270,2,FALSE)</f>
        <v>#N/A</v>
      </c>
    </row>
    <row r="5548" spans="15:61">
      <c r="O5548" s="57"/>
      <c r="P5548" s="57"/>
      <c r="AO5548" s="57"/>
      <c r="BF5548" s="6" t="e">
        <f t="shared" si="261"/>
        <v>#NUM!</v>
      </c>
      <c r="BG5548" t="e">
        <f t="shared" si="262"/>
        <v>#NUM!</v>
      </c>
      <c r="BH5548" t="e">
        <f t="shared" si="263"/>
        <v>#NUM!</v>
      </c>
      <c r="BI5548" t="e">
        <f>VLOOKUP(H5548,Sheet2!$A$1:$B$270,2,FALSE)</f>
        <v>#N/A</v>
      </c>
    </row>
    <row r="5549" spans="15:61">
      <c r="O5549" s="57"/>
      <c r="P5549" s="57"/>
      <c r="AP5549" s="57"/>
      <c r="BA5549" s="57"/>
      <c r="BF5549" s="6" t="e">
        <f t="shared" si="261"/>
        <v>#NUM!</v>
      </c>
      <c r="BG5549" t="e">
        <f t="shared" si="262"/>
        <v>#NUM!</v>
      </c>
      <c r="BH5549" t="e">
        <f t="shared" si="263"/>
        <v>#NUM!</v>
      </c>
      <c r="BI5549" t="e">
        <f>VLOOKUP(H5549,Sheet2!$A$1:$B$270,2,FALSE)</f>
        <v>#N/A</v>
      </c>
    </row>
    <row r="5550" spans="15:61">
      <c r="O5550" s="57"/>
      <c r="P5550" s="57"/>
      <c r="AO5550" s="57"/>
      <c r="AP5550" s="57"/>
      <c r="BA5550" s="57"/>
      <c r="BF5550" s="6" t="e">
        <f t="shared" si="261"/>
        <v>#NUM!</v>
      </c>
      <c r="BG5550" t="e">
        <f t="shared" si="262"/>
        <v>#NUM!</v>
      </c>
      <c r="BH5550" t="e">
        <f t="shared" si="263"/>
        <v>#NUM!</v>
      </c>
      <c r="BI5550" t="e">
        <f>VLOOKUP(H5550,Sheet2!$A$1:$B$270,2,FALSE)</f>
        <v>#N/A</v>
      </c>
    </row>
    <row r="5551" spans="15:61">
      <c r="O5551" s="57"/>
      <c r="P5551" s="57"/>
      <c r="AP5551" s="57"/>
      <c r="BA5551" s="57"/>
      <c r="BF5551" s="6" t="e">
        <f t="shared" si="261"/>
        <v>#NUM!</v>
      </c>
      <c r="BG5551" t="e">
        <f t="shared" si="262"/>
        <v>#NUM!</v>
      </c>
      <c r="BH5551" t="e">
        <f t="shared" si="263"/>
        <v>#NUM!</v>
      </c>
      <c r="BI5551" t="e">
        <f>VLOOKUP(H5551,Sheet2!$A$1:$B$270,2,FALSE)</f>
        <v>#N/A</v>
      </c>
    </row>
    <row r="5552" spans="15:61">
      <c r="O5552" s="57"/>
      <c r="P5552" s="57"/>
      <c r="AO5552" s="57"/>
      <c r="AP5552" s="57"/>
      <c r="BA5552" s="57"/>
      <c r="BF5552" s="6" t="e">
        <f t="shared" si="261"/>
        <v>#NUM!</v>
      </c>
      <c r="BG5552" t="e">
        <f t="shared" si="262"/>
        <v>#NUM!</v>
      </c>
      <c r="BH5552" t="e">
        <f t="shared" si="263"/>
        <v>#NUM!</v>
      </c>
      <c r="BI5552" t="e">
        <f>VLOOKUP(H5552,Sheet2!$A$1:$B$270,2,FALSE)</f>
        <v>#N/A</v>
      </c>
    </row>
    <row r="5553" spans="15:61">
      <c r="O5553" s="57"/>
      <c r="P5553" s="57"/>
      <c r="AP5553" s="57"/>
      <c r="BA5553" s="57"/>
      <c r="BF5553" s="6" t="e">
        <f t="shared" si="261"/>
        <v>#NUM!</v>
      </c>
      <c r="BG5553" t="e">
        <f t="shared" si="262"/>
        <v>#NUM!</v>
      </c>
      <c r="BH5553" t="e">
        <f t="shared" si="263"/>
        <v>#NUM!</v>
      </c>
      <c r="BI5553" t="e">
        <f>VLOOKUP(H5553,Sheet2!$A$1:$B$270,2,FALSE)</f>
        <v>#N/A</v>
      </c>
    </row>
    <row r="5554" spans="15:61">
      <c r="O5554" s="57"/>
      <c r="P5554" s="57"/>
      <c r="AO5554" s="57"/>
      <c r="AP5554" s="57"/>
      <c r="BA5554" s="57"/>
      <c r="BF5554" s="6" t="e">
        <f t="shared" si="261"/>
        <v>#NUM!</v>
      </c>
      <c r="BG5554" t="e">
        <f t="shared" si="262"/>
        <v>#NUM!</v>
      </c>
      <c r="BH5554" t="e">
        <f t="shared" si="263"/>
        <v>#NUM!</v>
      </c>
      <c r="BI5554" t="e">
        <f>VLOOKUP(H5554,Sheet2!$A$1:$B$270,2,FALSE)</f>
        <v>#N/A</v>
      </c>
    </row>
    <row r="5555" spans="15:61">
      <c r="O5555" s="57"/>
      <c r="P5555" s="57"/>
      <c r="AP5555" s="57"/>
      <c r="BA5555" s="57"/>
      <c r="BF5555" s="6" t="e">
        <f t="shared" si="261"/>
        <v>#NUM!</v>
      </c>
      <c r="BG5555" t="e">
        <f t="shared" si="262"/>
        <v>#NUM!</v>
      </c>
      <c r="BH5555" t="e">
        <f t="shared" si="263"/>
        <v>#NUM!</v>
      </c>
      <c r="BI5555" t="e">
        <f>VLOOKUP(H5555,Sheet2!$A$1:$B$270,2,FALSE)</f>
        <v>#N/A</v>
      </c>
    </row>
    <row r="5556" spans="15:61">
      <c r="O5556" s="57"/>
      <c r="P5556" s="57"/>
      <c r="AP5556" s="57"/>
      <c r="BA5556" s="57"/>
      <c r="BF5556" s="6" t="e">
        <f t="shared" si="261"/>
        <v>#NUM!</v>
      </c>
      <c r="BG5556" t="e">
        <f t="shared" si="262"/>
        <v>#NUM!</v>
      </c>
      <c r="BH5556" t="e">
        <f t="shared" si="263"/>
        <v>#NUM!</v>
      </c>
      <c r="BI5556" t="e">
        <f>VLOOKUP(H5556,Sheet2!$A$1:$B$270,2,FALSE)</f>
        <v>#N/A</v>
      </c>
    </row>
    <row r="5557" spans="15:61">
      <c r="O5557" s="57"/>
      <c r="P5557" s="57"/>
      <c r="AP5557" s="57"/>
      <c r="BA5557" s="57"/>
      <c r="BF5557" s="6" t="e">
        <f t="shared" si="261"/>
        <v>#NUM!</v>
      </c>
      <c r="BG5557" t="e">
        <f t="shared" si="262"/>
        <v>#NUM!</v>
      </c>
      <c r="BH5557" t="e">
        <f t="shared" si="263"/>
        <v>#NUM!</v>
      </c>
      <c r="BI5557" t="e">
        <f>VLOOKUP(H5557,Sheet2!$A$1:$B$270,2,FALSE)</f>
        <v>#N/A</v>
      </c>
    </row>
    <row r="5558" spans="15:61">
      <c r="O5558" s="57"/>
      <c r="P5558" s="57"/>
      <c r="BF5558" s="6" t="e">
        <f t="shared" si="261"/>
        <v>#NUM!</v>
      </c>
      <c r="BG5558" t="e">
        <f t="shared" si="262"/>
        <v>#NUM!</v>
      </c>
      <c r="BH5558" t="e">
        <f t="shared" si="263"/>
        <v>#NUM!</v>
      </c>
      <c r="BI5558" t="e">
        <f>VLOOKUP(H5558,Sheet2!$A$1:$B$270,2,FALSE)</f>
        <v>#N/A</v>
      </c>
    </row>
    <row r="5559" spans="15:61">
      <c r="O5559" s="57"/>
      <c r="P5559" s="57"/>
      <c r="AO5559" s="57"/>
      <c r="AP5559" s="57"/>
      <c r="BA5559" s="57"/>
      <c r="BF5559" s="6" t="e">
        <f t="shared" si="261"/>
        <v>#NUM!</v>
      </c>
      <c r="BG5559" t="e">
        <f t="shared" si="262"/>
        <v>#NUM!</v>
      </c>
      <c r="BH5559" t="e">
        <f t="shared" si="263"/>
        <v>#NUM!</v>
      </c>
      <c r="BI5559" t="e">
        <f>VLOOKUP(H5559,Sheet2!$A$1:$B$270,2,FALSE)</f>
        <v>#N/A</v>
      </c>
    </row>
    <row r="5560" spans="15:61">
      <c r="O5560" s="57"/>
      <c r="P5560" s="57"/>
      <c r="AO5560" s="57"/>
      <c r="BA5560" s="57"/>
      <c r="BF5560" s="6" t="e">
        <f t="shared" si="261"/>
        <v>#NUM!</v>
      </c>
      <c r="BG5560" t="e">
        <f t="shared" si="262"/>
        <v>#NUM!</v>
      </c>
      <c r="BH5560" t="e">
        <f t="shared" si="263"/>
        <v>#NUM!</v>
      </c>
      <c r="BI5560" t="e">
        <f>VLOOKUP(H5560,Sheet2!$A$1:$B$270,2,FALSE)</f>
        <v>#N/A</v>
      </c>
    </row>
    <row r="5561" spans="15:61">
      <c r="O5561" s="57"/>
      <c r="P5561" s="57"/>
      <c r="AO5561" s="57"/>
      <c r="AP5561" s="57"/>
      <c r="BA5561" s="57"/>
      <c r="BF5561" s="6" t="e">
        <f t="shared" si="261"/>
        <v>#NUM!</v>
      </c>
      <c r="BG5561" t="e">
        <f t="shared" si="262"/>
        <v>#NUM!</v>
      </c>
      <c r="BH5561" t="e">
        <f t="shared" si="263"/>
        <v>#NUM!</v>
      </c>
      <c r="BI5561" t="e">
        <f>VLOOKUP(H5561,Sheet2!$A$1:$B$270,2,FALSE)</f>
        <v>#N/A</v>
      </c>
    </row>
    <row r="5562" spans="15:61">
      <c r="O5562" s="57"/>
      <c r="P5562" s="57"/>
      <c r="AP5562" s="57"/>
      <c r="BA5562" s="57"/>
      <c r="BF5562" s="6" t="e">
        <f t="shared" si="261"/>
        <v>#NUM!</v>
      </c>
      <c r="BG5562" t="e">
        <f t="shared" si="262"/>
        <v>#NUM!</v>
      </c>
      <c r="BH5562" t="e">
        <f t="shared" si="263"/>
        <v>#NUM!</v>
      </c>
      <c r="BI5562" t="e">
        <f>VLOOKUP(H5562,Sheet2!$A$1:$B$270,2,FALSE)</f>
        <v>#N/A</v>
      </c>
    </row>
    <row r="5563" spans="15:61">
      <c r="O5563" s="57"/>
      <c r="P5563" s="57"/>
      <c r="AP5563" s="57"/>
      <c r="BA5563" s="57"/>
      <c r="BF5563" s="6" t="e">
        <f t="shared" si="261"/>
        <v>#NUM!</v>
      </c>
      <c r="BG5563" t="e">
        <f t="shared" si="262"/>
        <v>#NUM!</v>
      </c>
      <c r="BH5563" t="e">
        <f t="shared" si="263"/>
        <v>#NUM!</v>
      </c>
      <c r="BI5563" t="e">
        <f>VLOOKUP(H5563,Sheet2!$A$1:$B$270,2,FALSE)</f>
        <v>#N/A</v>
      </c>
    </row>
    <row r="5564" spans="15:61">
      <c r="O5564" s="57"/>
      <c r="P5564" s="57"/>
      <c r="BA5564" s="57"/>
      <c r="BF5564" s="6" t="e">
        <f t="shared" si="261"/>
        <v>#NUM!</v>
      </c>
      <c r="BG5564" t="e">
        <f t="shared" si="262"/>
        <v>#NUM!</v>
      </c>
      <c r="BH5564" t="e">
        <f t="shared" si="263"/>
        <v>#NUM!</v>
      </c>
      <c r="BI5564" t="e">
        <f>VLOOKUP(H5564,Sheet2!$A$1:$B$270,2,FALSE)</f>
        <v>#N/A</v>
      </c>
    </row>
    <row r="5565" spans="15:61">
      <c r="O5565" s="57"/>
      <c r="P5565" s="57"/>
      <c r="AP5565" s="57"/>
      <c r="BA5565" s="57"/>
      <c r="BF5565" s="6" t="e">
        <f t="shared" si="261"/>
        <v>#NUM!</v>
      </c>
      <c r="BG5565" t="e">
        <f t="shared" si="262"/>
        <v>#NUM!</v>
      </c>
      <c r="BH5565" t="e">
        <f t="shared" si="263"/>
        <v>#NUM!</v>
      </c>
      <c r="BI5565" t="e">
        <f>VLOOKUP(H5565,Sheet2!$A$1:$B$270,2,FALSE)</f>
        <v>#N/A</v>
      </c>
    </row>
    <row r="5566" spans="15:61">
      <c r="O5566" s="57"/>
      <c r="P5566" s="57"/>
      <c r="AO5566" s="57"/>
      <c r="BA5566" s="57"/>
      <c r="BF5566" s="6" t="e">
        <f t="shared" si="261"/>
        <v>#NUM!</v>
      </c>
      <c r="BG5566" t="e">
        <f t="shared" si="262"/>
        <v>#NUM!</v>
      </c>
      <c r="BH5566" t="e">
        <f t="shared" si="263"/>
        <v>#NUM!</v>
      </c>
      <c r="BI5566" t="e">
        <f>VLOOKUP(H5566,Sheet2!$A$1:$B$270,2,FALSE)</f>
        <v>#N/A</v>
      </c>
    </row>
    <row r="5567" spans="15:61">
      <c r="O5567" s="57"/>
      <c r="P5567" s="57"/>
      <c r="AP5567" s="57"/>
      <c r="BA5567" s="57"/>
      <c r="BF5567" s="6" t="e">
        <f t="shared" si="261"/>
        <v>#NUM!</v>
      </c>
      <c r="BG5567" t="e">
        <f t="shared" si="262"/>
        <v>#NUM!</v>
      </c>
      <c r="BH5567" t="e">
        <f t="shared" si="263"/>
        <v>#NUM!</v>
      </c>
      <c r="BI5567" t="e">
        <f>VLOOKUP(H5567,Sheet2!$A$1:$B$270,2,FALSE)</f>
        <v>#N/A</v>
      </c>
    </row>
    <row r="5568" spans="15:61">
      <c r="O5568" s="57"/>
      <c r="P5568" s="57"/>
      <c r="AM5568" s="58"/>
      <c r="BA5568" s="57"/>
      <c r="BB5568" s="58"/>
      <c r="BF5568" s="6" t="e">
        <f t="shared" si="261"/>
        <v>#NUM!</v>
      </c>
      <c r="BG5568" t="e">
        <f t="shared" si="262"/>
        <v>#NUM!</v>
      </c>
      <c r="BH5568" t="e">
        <f t="shared" si="263"/>
        <v>#NUM!</v>
      </c>
      <c r="BI5568" t="e">
        <f>VLOOKUP(H5568,Sheet2!$A$1:$B$270,2,FALSE)</f>
        <v>#N/A</v>
      </c>
    </row>
    <row r="5569" spans="15:61">
      <c r="O5569" s="57"/>
      <c r="P5569" s="57"/>
      <c r="AO5569" s="57"/>
      <c r="AP5569" s="57"/>
      <c r="BA5569" s="57"/>
      <c r="BF5569" s="6" t="e">
        <f t="shared" ref="BF5569:BF5632" si="264">DATE(BC5569,BD5569,BE5569)</f>
        <v>#NUM!</v>
      </c>
      <c r="BG5569" t="e">
        <f t="shared" ref="BG5569:BG5632" si="265">BF5569-BA5569</f>
        <v>#NUM!</v>
      </c>
      <c r="BH5569" t="e">
        <f t="shared" ref="BH5569:BH5632" si="266">IF(BG5569=1,"COMPLY",IF(BG5569&lt;1,"COMPLY","NOT COMPLY"))</f>
        <v>#NUM!</v>
      </c>
      <c r="BI5569" t="e">
        <f>VLOOKUP(H5569,Sheet2!$A$1:$B$270,2,FALSE)</f>
        <v>#N/A</v>
      </c>
    </row>
    <row r="5570" spans="15:61">
      <c r="O5570" s="57"/>
      <c r="P5570" s="57"/>
      <c r="AP5570" s="57"/>
      <c r="BA5570" s="57"/>
      <c r="BF5570" s="6" t="e">
        <f t="shared" si="264"/>
        <v>#NUM!</v>
      </c>
      <c r="BG5570" t="e">
        <f t="shared" si="265"/>
        <v>#NUM!</v>
      </c>
      <c r="BH5570" t="e">
        <f t="shared" si="266"/>
        <v>#NUM!</v>
      </c>
      <c r="BI5570" t="e">
        <f>VLOOKUP(H5570,Sheet2!$A$1:$B$270,2,FALSE)</f>
        <v>#N/A</v>
      </c>
    </row>
    <row r="5571" spans="15:61">
      <c r="O5571" s="57"/>
      <c r="P5571" s="57"/>
      <c r="AP5571" s="57"/>
      <c r="BA5571" s="57"/>
      <c r="BF5571" s="6" t="e">
        <f t="shared" si="264"/>
        <v>#NUM!</v>
      </c>
      <c r="BG5571" t="e">
        <f t="shared" si="265"/>
        <v>#NUM!</v>
      </c>
      <c r="BH5571" t="e">
        <f t="shared" si="266"/>
        <v>#NUM!</v>
      </c>
      <c r="BI5571" t="e">
        <f>VLOOKUP(H5571,Sheet2!$A$1:$B$270,2,FALSE)</f>
        <v>#N/A</v>
      </c>
    </row>
    <row r="5572" spans="15:61">
      <c r="O5572" s="57"/>
      <c r="P5572" s="57"/>
      <c r="AP5572" s="57"/>
      <c r="BA5572" s="57"/>
      <c r="BF5572" s="6" t="e">
        <f t="shared" si="264"/>
        <v>#NUM!</v>
      </c>
      <c r="BG5572" t="e">
        <f t="shared" si="265"/>
        <v>#NUM!</v>
      </c>
      <c r="BH5572" t="e">
        <f t="shared" si="266"/>
        <v>#NUM!</v>
      </c>
      <c r="BI5572" t="e">
        <f>VLOOKUP(H5572,Sheet2!$A$1:$B$270,2,FALSE)</f>
        <v>#N/A</v>
      </c>
    </row>
    <row r="5573" spans="15:61">
      <c r="O5573" s="57"/>
      <c r="P5573" s="57"/>
      <c r="AP5573" s="57"/>
      <c r="BA5573" s="57"/>
      <c r="BF5573" s="6" t="e">
        <f t="shared" si="264"/>
        <v>#NUM!</v>
      </c>
      <c r="BG5573" t="e">
        <f t="shared" si="265"/>
        <v>#NUM!</v>
      </c>
      <c r="BH5573" t="e">
        <f t="shared" si="266"/>
        <v>#NUM!</v>
      </c>
      <c r="BI5573" t="e">
        <f>VLOOKUP(H5573,Sheet2!$A$1:$B$270,2,FALSE)</f>
        <v>#N/A</v>
      </c>
    </row>
    <row r="5574" spans="15:61">
      <c r="O5574" s="57"/>
      <c r="P5574" s="57"/>
      <c r="AP5574" s="57"/>
      <c r="BA5574" s="57"/>
      <c r="BF5574" s="6" t="e">
        <f t="shared" si="264"/>
        <v>#NUM!</v>
      </c>
      <c r="BG5574" t="e">
        <f t="shared" si="265"/>
        <v>#NUM!</v>
      </c>
      <c r="BH5574" t="e">
        <f t="shared" si="266"/>
        <v>#NUM!</v>
      </c>
      <c r="BI5574" t="e">
        <f>VLOOKUP(H5574,Sheet2!$A$1:$B$270,2,FALSE)</f>
        <v>#N/A</v>
      </c>
    </row>
    <row r="5575" spans="15:61">
      <c r="O5575" s="57"/>
      <c r="P5575" s="57"/>
      <c r="AO5575" s="57"/>
      <c r="AP5575" s="57"/>
      <c r="BA5575" s="57"/>
      <c r="BF5575" s="6" t="e">
        <f t="shared" si="264"/>
        <v>#NUM!</v>
      </c>
      <c r="BG5575" t="e">
        <f t="shared" si="265"/>
        <v>#NUM!</v>
      </c>
      <c r="BH5575" t="e">
        <f t="shared" si="266"/>
        <v>#NUM!</v>
      </c>
      <c r="BI5575" t="e">
        <f>VLOOKUP(H5575,Sheet2!$A$1:$B$270,2,FALSE)</f>
        <v>#N/A</v>
      </c>
    </row>
    <row r="5576" spans="15:61">
      <c r="O5576" s="57"/>
      <c r="P5576" s="57"/>
      <c r="AP5576" s="57"/>
      <c r="BA5576" s="57"/>
      <c r="BF5576" s="6" t="e">
        <f t="shared" si="264"/>
        <v>#NUM!</v>
      </c>
      <c r="BG5576" t="e">
        <f t="shared" si="265"/>
        <v>#NUM!</v>
      </c>
      <c r="BH5576" t="e">
        <f t="shared" si="266"/>
        <v>#NUM!</v>
      </c>
      <c r="BI5576" t="e">
        <f>VLOOKUP(H5576,Sheet2!$A$1:$B$270,2,FALSE)</f>
        <v>#N/A</v>
      </c>
    </row>
    <row r="5577" spans="15:61">
      <c r="O5577" s="57"/>
      <c r="P5577" s="57"/>
      <c r="AM5577" s="58"/>
      <c r="BA5577" s="57"/>
      <c r="BB5577" s="58"/>
      <c r="BF5577" s="6" t="e">
        <f t="shared" si="264"/>
        <v>#NUM!</v>
      </c>
      <c r="BG5577" t="e">
        <f t="shared" si="265"/>
        <v>#NUM!</v>
      </c>
      <c r="BH5577" t="e">
        <f t="shared" si="266"/>
        <v>#NUM!</v>
      </c>
      <c r="BI5577" t="e">
        <f>VLOOKUP(H5577,Sheet2!$A$1:$B$270,2,FALSE)</f>
        <v>#N/A</v>
      </c>
    </row>
    <row r="5578" spans="15:61">
      <c r="O5578" s="57"/>
      <c r="P5578" s="57"/>
      <c r="AO5578" s="57"/>
      <c r="BA5578" s="57"/>
      <c r="BF5578" s="6" t="e">
        <f t="shared" si="264"/>
        <v>#NUM!</v>
      </c>
      <c r="BG5578" t="e">
        <f t="shared" si="265"/>
        <v>#NUM!</v>
      </c>
      <c r="BH5578" t="e">
        <f t="shared" si="266"/>
        <v>#NUM!</v>
      </c>
      <c r="BI5578" t="e">
        <f>VLOOKUP(H5578,Sheet2!$A$1:$B$270,2,FALSE)</f>
        <v>#N/A</v>
      </c>
    </row>
    <row r="5579" spans="15:61">
      <c r="O5579" s="57"/>
      <c r="P5579" s="57"/>
      <c r="AP5579" s="57"/>
      <c r="BA5579" s="57"/>
      <c r="BF5579" s="6" t="e">
        <f t="shared" si="264"/>
        <v>#NUM!</v>
      </c>
      <c r="BG5579" t="e">
        <f t="shared" si="265"/>
        <v>#NUM!</v>
      </c>
      <c r="BH5579" t="e">
        <f t="shared" si="266"/>
        <v>#NUM!</v>
      </c>
      <c r="BI5579" t="e">
        <f>VLOOKUP(H5579,Sheet2!$A$1:$B$270,2,FALSE)</f>
        <v>#N/A</v>
      </c>
    </row>
    <row r="5580" spans="15:61">
      <c r="O5580" s="57"/>
      <c r="P5580" s="57"/>
      <c r="AP5580" s="57"/>
      <c r="BA5580" s="57"/>
      <c r="BF5580" s="6" t="e">
        <f t="shared" si="264"/>
        <v>#NUM!</v>
      </c>
      <c r="BG5580" t="e">
        <f t="shared" si="265"/>
        <v>#NUM!</v>
      </c>
      <c r="BH5580" t="e">
        <f t="shared" si="266"/>
        <v>#NUM!</v>
      </c>
      <c r="BI5580" t="e">
        <f>VLOOKUP(H5580,Sheet2!$A$1:$B$270,2,FALSE)</f>
        <v>#N/A</v>
      </c>
    </row>
    <row r="5581" spans="15:61">
      <c r="O5581" s="57"/>
      <c r="P5581" s="57"/>
      <c r="AO5581" s="57"/>
      <c r="AP5581" s="57"/>
      <c r="BA5581" s="57"/>
      <c r="BF5581" s="6" t="e">
        <f t="shared" si="264"/>
        <v>#NUM!</v>
      </c>
      <c r="BG5581" t="e">
        <f t="shared" si="265"/>
        <v>#NUM!</v>
      </c>
      <c r="BH5581" t="e">
        <f t="shared" si="266"/>
        <v>#NUM!</v>
      </c>
      <c r="BI5581" t="e">
        <f>VLOOKUP(H5581,Sheet2!$A$1:$B$270,2,FALSE)</f>
        <v>#N/A</v>
      </c>
    </row>
    <row r="5582" spans="15:61">
      <c r="O5582" s="57"/>
      <c r="P5582" s="57"/>
      <c r="AP5582" s="57"/>
      <c r="BA5582" s="57"/>
      <c r="BF5582" s="6" t="e">
        <f t="shared" si="264"/>
        <v>#NUM!</v>
      </c>
      <c r="BG5582" t="e">
        <f t="shared" si="265"/>
        <v>#NUM!</v>
      </c>
      <c r="BH5582" t="e">
        <f t="shared" si="266"/>
        <v>#NUM!</v>
      </c>
      <c r="BI5582" t="e">
        <f>VLOOKUP(H5582,Sheet2!$A$1:$B$270,2,FALSE)</f>
        <v>#N/A</v>
      </c>
    </row>
    <row r="5583" spans="15:61">
      <c r="O5583" s="57"/>
      <c r="P5583" s="57"/>
      <c r="AP5583" s="57"/>
      <c r="BA5583" s="57"/>
      <c r="BF5583" s="6" t="e">
        <f t="shared" si="264"/>
        <v>#NUM!</v>
      </c>
      <c r="BG5583" t="e">
        <f t="shared" si="265"/>
        <v>#NUM!</v>
      </c>
      <c r="BH5583" t="e">
        <f t="shared" si="266"/>
        <v>#NUM!</v>
      </c>
      <c r="BI5583" t="e">
        <f>VLOOKUP(H5583,Sheet2!$A$1:$B$270,2,FALSE)</f>
        <v>#N/A</v>
      </c>
    </row>
    <row r="5584" spans="15:61">
      <c r="O5584" s="57"/>
      <c r="P5584" s="57"/>
      <c r="AP5584" s="57"/>
      <c r="BA5584" s="57"/>
      <c r="BF5584" s="6" t="e">
        <f t="shared" si="264"/>
        <v>#NUM!</v>
      </c>
      <c r="BG5584" t="e">
        <f t="shared" si="265"/>
        <v>#NUM!</v>
      </c>
      <c r="BH5584" t="e">
        <f t="shared" si="266"/>
        <v>#NUM!</v>
      </c>
      <c r="BI5584" t="e">
        <f>VLOOKUP(H5584,Sheet2!$A$1:$B$270,2,FALSE)</f>
        <v>#N/A</v>
      </c>
    </row>
    <row r="5585" spans="15:61">
      <c r="O5585" s="57"/>
      <c r="P5585" s="57"/>
      <c r="AO5585" s="57"/>
      <c r="AP5585" s="57"/>
      <c r="BA5585" s="57"/>
      <c r="BF5585" s="6" t="e">
        <f t="shared" si="264"/>
        <v>#NUM!</v>
      </c>
      <c r="BG5585" t="e">
        <f t="shared" si="265"/>
        <v>#NUM!</v>
      </c>
      <c r="BH5585" t="e">
        <f t="shared" si="266"/>
        <v>#NUM!</v>
      </c>
      <c r="BI5585" t="e">
        <f>VLOOKUP(H5585,Sheet2!$A$1:$B$270,2,FALSE)</f>
        <v>#N/A</v>
      </c>
    </row>
    <row r="5586" spans="15:61">
      <c r="O5586" s="57"/>
      <c r="P5586" s="57"/>
      <c r="AP5586" s="57"/>
      <c r="BA5586" s="57"/>
      <c r="BF5586" s="6" t="e">
        <f t="shared" si="264"/>
        <v>#NUM!</v>
      </c>
      <c r="BG5586" t="e">
        <f t="shared" si="265"/>
        <v>#NUM!</v>
      </c>
      <c r="BH5586" t="e">
        <f t="shared" si="266"/>
        <v>#NUM!</v>
      </c>
      <c r="BI5586" t="e">
        <f>VLOOKUP(H5586,Sheet2!$A$1:$B$270,2,FALSE)</f>
        <v>#N/A</v>
      </c>
    </row>
    <row r="5587" spans="15:61">
      <c r="O5587" s="57"/>
      <c r="P5587" s="57"/>
      <c r="AM5587" s="58"/>
      <c r="BA5587" s="57"/>
      <c r="BB5587" s="58"/>
      <c r="BF5587" s="6" t="e">
        <f t="shared" si="264"/>
        <v>#NUM!</v>
      </c>
      <c r="BG5587" t="e">
        <f t="shared" si="265"/>
        <v>#NUM!</v>
      </c>
      <c r="BH5587" t="e">
        <f t="shared" si="266"/>
        <v>#NUM!</v>
      </c>
      <c r="BI5587" t="e">
        <f>VLOOKUP(H5587,Sheet2!$A$1:$B$270,2,FALSE)</f>
        <v>#N/A</v>
      </c>
    </row>
    <row r="5588" spans="15:61">
      <c r="O5588" s="57"/>
      <c r="P5588" s="57"/>
      <c r="AM5588" s="58"/>
      <c r="BA5588" s="57"/>
      <c r="BB5588" s="58"/>
      <c r="BF5588" s="6" t="e">
        <f t="shared" si="264"/>
        <v>#NUM!</v>
      </c>
      <c r="BG5588" t="e">
        <f t="shared" si="265"/>
        <v>#NUM!</v>
      </c>
      <c r="BH5588" t="e">
        <f t="shared" si="266"/>
        <v>#NUM!</v>
      </c>
      <c r="BI5588" t="e">
        <f>VLOOKUP(H5588,Sheet2!$A$1:$B$270,2,FALSE)</f>
        <v>#N/A</v>
      </c>
    </row>
    <row r="5589" spans="15:61">
      <c r="O5589" s="57"/>
      <c r="P5589" s="57"/>
      <c r="AM5589" s="58"/>
      <c r="AO5589" s="57"/>
      <c r="BA5589" s="57"/>
      <c r="BB5589" s="58"/>
      <c r="BF5589" s="6" t="e">
        <f t="shared" si="264"/>
        <v>#NUM!</v>
      </c>
      <c r="BG5589" t="e">
        <f t="shared" si="265"/>
        <v>#NUM!</v>
      </c>
      <c r="BH5589" t="e">
        <f t="shared" si="266"/>
        <v>#NUM!</v>
      </c>
      <c r="BI5589" t="e">
        <f>VLOOKUP(H5589,Sheet2!$A$1:$B$270,2,FALSE)</f>
        <v>#N/A</v>
      </c>
    </row>
    <row r="5590" spans="15:61">
      <c r="O5590" s="57"/>
      <c r="P5590" s="57"/>
      <c r="AO5590" s="57"/>
      <c r="AP5590" s="57"/>
      <c r="BA5590" s="57"/>
      <c r="BF5590" s="6" t="e">
        <f t="shared" si="264"/>
        <v>#NUM!</v>
      </c>
      <c r="BG5590" t="e">
        <f t="shared" si="265"/>
        <v>#NUM!</v>
      </c>
      <c r="BH5590" t="e">
        <f t="shared" si="266"/>
        <v>#NUM!</v>
      </c>
      <c r="BI5590" t="e">
        <f>VLOOKUP(H5590,Sheet2!$A$1:$B$270,2,FALSE)</f>
        <v>#N/A</v>
      </c>
    </row>
    <row r="5591" spans="15:61">
      <c r="O5591" s="57"/>
      <c r="P5591" s="57"/>
      <c r="AP5591" s="57"/>
      <c r="BA5591" s="57"/>
      <c r="BF5591" s="6" t="e">
        <f t="shared" si="264"/>
        <v>#NUM!</v>
      </c>
      <c r="BG5591" t="e">
        <f t="shared" si="265"/>
        <v>#NUM!</v>
      </c>
      <c r="BH5591" t="e">
        <f t="shared" si="266"/>
        <v>#NUM!</v>
      </c>
      <c r="BI5591" t="e">
        <f>VLOOKUP(H5591,Sheet2!$A$1:$B$270,2,FALSE)</f>
        <v>#N/A</v>
      </c>
    </row>
    <row r="5592" spans="15:61">
      <c r="O5592" s="57"/>
      <c r="P5592" s="57"/>
      <c r="AP5592" s="57"/>
      <c r="BA5592" s="57"/>
      <c r="BF5592" s="6" t="e">
        <f t="shared" si="264"/>
        <v>#NUM!</v>
      </c>
      <c r="BG5592" t="e">
        <f t="shared" si="265"/>
        <v>#NUM!</v>
      </c>
      <c r="BH5592" t="e">
        <f t="shared" si="266"/>
        <v>#NUM!</v>
      </c>
      <c r="BI5592" t="e">
        <f>VLOOKUP(H5592,Sheet2!$A$1:$B$270,2,FALSE)</f>
        <v>#N/A</v>
      </c>
    </row>
    <row r="5593" spans="15:61">
      <c r="O5593" s="57"/>
      <c r="P5593" s="57"/>
      <c r="AO5593" s="57"/>
      <c r="BF5593" s="6" t="e">
        <f t="shared" si="264"/>
        <v>#NUM!</v>
      </c>
      <c r="BG5593" t="e">
        <f t="shared" si="265"/>
        <v>#NUM!</v>
      </c>
      <c r="BH5593" t="e">
        <f t="shared" si="266"/>
        <v>#NUM!</v>
      </c>
      <c r="BI5593" t="e">
        <f>VLOOKUP(H5593,Sheet2!$A$1:$B$270,2,FALSE)</f>
        <v>#N/A</v>
      </c>
    </row>
    <row r="5594" spans="15:61">
      <c r="O5594" s="57"/>
      <c r="P5594" s="57"/>
      <c r="AO5594" s="57"/>
      <c r="AP5594" s="57"/>
      <c r="BA5594" s="57"/>
      <c r="BF5594" s="6" t="e">
        <f t="shared" si="264"/>
        <v>#NUM!</v>
      </c>
      <c r="BG5594" t="e">
        <f t="shared" si="265"/>
        <v>#NUM!</v>
      </c>
      <c r="BH5594" t="e">
        <f t="shared" si="266"/>
        <v>#NUM!</v>
      </c>
      <c r="BI5594" t="e">
        <f>VLOOKUP(H5594,Sheet2!$A$1:$B$270,2,FALSE)</f>
        <v>#N/A</v>
      </c>
    </row>
    <row r="5595" spans="15:61">
      <c r="O5595" s="57"/>
      <c r="P5595" s="57"/>
      <c r="AP5595" s="57"/>
      <c r="BA5595" s="57"/>
      <c r="BF5595" s="6" t="e">
        <f t="shared" si="264"/>
        <v>#NUM!</v>
      </c>
      <c r="BG5595" t="e">
        <f t="shared" si="265"/>
        <v>#NUM!</v>
      </c>
      <c r="BH5595" t="e">
        <f t="shared" si="266"/>
        <v>#NUM!</v>
      </c>
      <c r="BI5595" t="e">
        <f>VLOOKUP(H5595,Sheet2!$A$1:$B$270,2,FALSE)</f>
        <v>#N/A</v>
      </c>
    </row>
    <row r="5596" spans="15:61">
      <c r="O5596" s="57"/>
      <c r="P5596" s="57"/>
      <c r="AP5596" s="57"/>
      <c r="BA5596" s="57"/>
      <c r="BF5596" s="6" t="e">
        <f t="shared" si="264"/>
        <v>#NUM!</v>
      </c>
      <c r="BG5596" t="e">
        <f t="shared" si="265"/>
        <v>#NUM!</v>
      </c>
      <c r="BH5596" t="e">
        <f t="shared" si="266"/>
        <v>#NUM!</v>
      </c>
      <c r="BI5596" t="e">
        <f>VLOOKUP(H5596,Sheet2!$A$1:$B$270,2,FALSE)</f>
        <v>#N/A</v>
      </c>
    </row>
    <row r="5597" spans="15:61">
      <c r="O5597" s="57"/>
      <c r="P5597" s="57"/>
      <c r="AP5597" s="57"/>
      <c r="BA5597" s="57"/>
      <c r="BF5597" s="6" t="e">
        <f t="shared" si="264"/>
        <v>#NUM!</v>
      </c>
      <c r="BG5597" t="e">
        <f t="shared" si="265"/>
        <v>#NUM!</v>
      </c>
      <c r="BH5597" t="e">
        <f t="shared" si="266"/>
        <v>#NUM!</v>
      </c>
      <c r="BI5597" t="e">
        <f>VLOOKUP(H5597,Sheet2!$A$1:$B$270,2,FALSE)</f>
        <v>#N/A</v>
      </c>
    </row>
    <row r="5598" spans="15:61">
      <c r="O5598" s="57"/>
      <c r="P5598" s="57"/>
      <c r="AP5598" s="57"/>
      <c r="BA5598" s="57"/>
      <c r="BF5598" s="6" t="e">
        <f t="shared" si="264"/>
        <v>#NUM!</v>
      </c>
      <c r="BG5598" t="e">
        <f t="shared" si="265"/>
        <v>#NUM!</v>
      </c>
      <c r="BH5598" t="e">
        <f t="shared" si="266"/>
        <v>#NUM!</v>
      </c>
      <c r="BI5598" t="e">
        <f>VLOOKUP(H5598,Sheet2!$A$1:$B$270,2,FALSE)</f>
        <v>#N/A</v>
      </c>
    </row>
    <row r="5599" spans="15:61">
      <c r="O5599" s="57"/>
      <c r="P5599" s="57"/>
      <c r="AP5599" s="57"/>
      <c r="BA5599" s="57"/>
      <c r="BF5599" s="6" t="e">
        <f t="shared" si="264"/>
        <v>#NUM!</v>
      </c>
      <c r="BG5599" t="e">
        <f t="shared" si="265"/>
        <v>#NUM!</v>
      </c>
      <c r="BH5599" t="e">
        <f t="shared" si="266"/>
        <v>#NUM!</v>
      </c>
      <c r="BI5599" t="e">
        <f>VLOOKUP(H5599,Sheet2!$A$1:$B$270,2,FALSE)</f>
        <v>#N/A</v>
      </c>
    </row>
    <row r="5600" spans="15:61">
      <c r="O5600" s="57"/>
      <c r="P5600" s="57"/>
      <c r="AM5600" s="58"/>
      <c r="BA5600" s="57"/>
      <c r="BB5600" s="58"/>
      <c r="BF5600" s="6" t="e">
        <f t="shared" si="264"/>
        <v>#NUM!</v>
      </c>
      <c r="BG5600" t="e">
        <f t="shared" si="265"/>
        <v>#NUM!</v>
      </c>
      <c r="BH5600" t="e">
        <f t="shared" si="266"/>
        <v>#NUM!</v>
      </c>
      <c r="BI5600" t="e">
        <f>VLOOKUP(H5600,Sheet2!$A$1:$B$270,2,FALSE)</f>
        <v>#N/A</v>
      </c>
    </row>
    <row r="5601" spans="15:61">
      <c r="O5601" s="57"/>
      <c r="P5601" s="57"/>
      <c r="AO5601" s="57"/>
      <c r="AP5601" s="57"/>
      <c r="BA5601" s="57"/>
      <c r="BF5601" s="6" t="e">
        <f t="shared" si="264"/>
        <v>#NUM!</v>
      </c>
      <c r="BG5601" t="e">
        <f t="shared" si="265"/>
        <v>#NUM!</v>
      </c>
      <c r="BH5601" t="e">
        <f t="shared" si="266"/>
        <v>#NUM!</v>
      </c>
      <c r="BI5601" t="e">
        <f>VLOOKUP(H5601,Sheet2!$A$1:$B$270,2,FALSE)</f>
        <v>#N/A</v>
      </c>
    </row>
    <row r="5602" spans="15:61">
      <c r="O5602" s="57"/>
      <c r="P5602" s="57"/>
      <c r="AO5602" s="57"/>
      <c r="AP5602" s="57"/>
      <c r="BA5602" s="57"/>
      <c r="BF5602" s="6" t="e">
        <f t="shared" si="264"/>
        <v>#NUM!</v>
      </c>
      <c r="BG5602" t="e">
        <f t="shared" si="265"/>
        <v>#NUM!</v>
      </c>
      <c r="BH5602" t="e">
        <f t="shared" si="266"/>
        <v>#NUM!</v>
      </c>
      <c r="BI5602" t="e">
        <f>VLOOKUP(H5602,Sheet2!$A$1:$B$270,2,FALSE)</f>
        <v>#N/A</v>
      </c>
    </row>
    <row r="5603" spans="15:61">
      <c r="O5603" s="57"/>
      <c r="P5603" s="57"/>
      <c r="AO5603" s="57"/>
      <c r="BF5603" s="6" t="e">
        <f t="shared" si="264"/>
        <v>#NUM!</v>
      </c>
      <c r="BG5603" t="e">
        <f t="shared" si="265"/>
        <v>#NUM!</v>
      </c>
      <c r="BH5603" t="e">
        <f t="shared" si="266"/>
        <v>#NUM!</v>
      </c>
      <c r="BI5603" t="e">
        <f>VLOOKUP(H5603,Sheet2!$A$1:$B$270,2,FALSE)</f>
        <v>#N/A</v>
      </c>
    </row>
    <row r="5604" spans="15:61">
      <c r="O5604" s="57"/>
      <c r="P5604" s="57"/>
      <c r="AP5604" s="57"/>
      <c r="BA5604" s="57"/>
      <c r="BF5604" s="6" t="e">
        <f t="shared" si="264"/>
        <v>#NUM!</v>
      </c>
      <c r="BG5604" t="e">
        <f t="shared" si="265"/>
        <v>#NUM!</v>
      </c>
      <c r="BH5604" t="e">
        <f t="shared" si="266"/>
        <v>#NUM!</v>
      </c>
      <c r="BI5604" t="e">
        <f>VLOOKUP(H5604,Sheet2!$A$1:$B$270,2,FALSE)</f>
        <v>#N/A</v>
      </c>
    </row>
    <row r="5605" spans="15:61">
      <c r="O5605" s="57"/>
      <c r="P5605" s="57"/>
      <c r="AP5605" s="57"/>
      <c r="BA5605" s="57"/>
      <c r="BF5605" s="6" t="e">
        <f t="shared" si="264"/>
        <v>#NUM!</v>
      </c>
      <c r="BG5605" t="e">
        <f t="shared" si="265"/>
        <v>#NUM!</v>
      </c>
      <c r="BH5605" t="e">
        <f t="shared" si="266"/>
        <v>#NUM!</v>
      </c>
      <c r="BI5605" t="e">
        <f>VLOOKUP(H5605,Sheet2!$A$1:$B$270,2,FALSE)</f>
        <v>#N/A</v>
      </c>
    </row>
    <row r="5606" spans="15:61">
      <c r="O5606" s="57"/>
      <c r="P5606" s="57"/>
      <c r="AP5606" s="57"/>
      <c r="BA5606" s="57"/>
      <c r="BF5606" s="6" t="e">
        <f t="shared" si="264"/>
        <v>#NUM!</v>
      </c>
      <c r="BG5606" t="e">
        <f t="shared" si="265"/>
        <v>#NUM!</v>
      </c>
      <c r="BH5606" t="e">
        <f t="shared" si="266"/>
        <v>#NUM!</v>
      </c>
      <c r="BI5606" t="e">
        <f>VLOOKUP(H5606,Sheet2!$A$1:$B$270,2,FALSE)</f>
        <v>#N/A</v>
      </c>
    </row>
    <row r="5607" spans="15:61">
      <c r="O5607" s="57"/>
      <c r="P5607" s="57"/>
      <c r="AO5607" s="57"/>
      <c r="AP5607" s="57"/>
      <c r="BA5607" s="57"/>
      <c r="BF5607" s="6" t="e">
        <f t="shared" si="264"/>
        <v>#NUM!</v>
      </c>
      <c r="BG5607" t="e">
        <f t="shared" si="265"/>
        <v>#NUM!</v>
      </c>
      <c r="BH5607" t="e">
        <f t="shared" si="266"/>
        <v>#NUM!</v>
      </c>
      <c r="BI5607" t="e">
        <f>VLOOKUP(H5607,Sheet2!$A$1:$B$270,2,FALSE)</f>
        <v>#N/A</v>
      </c>
    </row>
    <row r="5608" spans="15:61">
      <c r="O5608" s="57"/>
      <c r="P5608" s="57"/>
      <c r="AO5608" s="57"/>
      <c r="AP5608" s="57"/>
      <c r="BA5608" s="57"/>
      <c r="BF5608" s="6" t="e">
        <f t="shared" si="264"/>
        <v>#NUM!</v>
      </c>
      <c r="BG5608" t="e">
        <f t="shared" si="265"/>
        <v>#NUM!</v>
      </c>
      <c r="BH5608" t="e">
        <f t="shared" si="266"/>
        <v>#NUM!</v>
      </c>
      <c r="BI5608" t="e">
        <f>VLOOKUP(H5608,Sheet2!$A$1:$B$270,2,FALSE)</f>
        <v>#N/A</v>
      </c>
    </row>
    <row r="5609" spans="15:61">
      <c r="O5609" s="57"/>
      <c r="P5609" s="57"/>
      <c r="AP5609" s="57"/>
      <c r="BA5609" s="57"/>
      <c r="BF5609" s="6" t="e">
        <f t="shared" si="264"/>
        <v>#NUM!</v>
      </c>
      <c r="BG5609" t="e">
        <f t="shared" si="265"/>
        <v>#NUM!</v>
      </c>
      <c r="BH5609" t="e">
        <f t="shared" si="266"/>
        <v>#NUM!</v>
      </c>
      <c r="BI5609" t="e">
        <f>VLOOKUP(H5609,Sheet2!$A$1:$B$270,2,FALSE)</f>
        <v>#N/A</v>
      </c>
    </row>
    <row r="5610" spans="15:61">
      <c r="O5610" s="57"/>
      <c r="P5610" s="57"/>
      <c r="AO5610" s="57"/>
      <c r="AP5610" s="57"/>
      <c r="BA5610" s="57"/>
      <c r="BF5610" s="6" t="e">
        <f t="shared" si="264"/>
        <v>#NUM!</v>
      </c>
      <c r="BG5610" t="e">
        <f t="shared" si="265"/>
        <v>#NUM!</v>
      </c>
      <c r="BH5610" t="e">
        <f t="shared" si="266"/>
        <v>#NUM!</v>
      </c>
      <c r="BI5610" t="e">
        <f>VLOOKUP(H5610,Sheet2!$A$1:$B$270,2,FALSE)</f>
        <v>#N/A</v>
      </c>
    </row>
    <row r="5611" spans="15:61">
      <c r="O5611" s="57"/>
      <c r="P5611" s="57"/>
      <c r="AP5611" s="57"/>
      <c r="BA5611" s="57"/>
      <c r="BF5611" s="6" t="e">
        <f t="shared" si="264"/>
        <v>#NUM!</v>
      </c>
      <c r="BG5611" t="e">
        <f t="shared" si="265"/>
        <v>#NUM!</v>
      </c>
      <c r="BH5611" t="e">
        <f t="shared" si="266"/>
        <v>#NUM!</v>
      </c>
      <c r="BI5611" t="e">
        <f>VLOOKUP(H5611,Sheet2!$A$1:$B$270,2,FALSE)</f>
        <v>#N/A</v>
      </c>
    </row>
    <row r="5612" spans="15:61">
      <c r="O5612" s="57"/>
      <c r="P5612" s="57"/>
      <c r="AP5612" s="57"/>
      <c r="BA5612" s="57"/>
      <c r="BF5612" s="6" t="e">
        <f t="shared" si="264"/>
        <v>#NUM!</v>
      </c>
      <c r="BG5612" t="e">
        <f t="shared" si="265"/>
        <v>#NUM!</v>
      </c>
      <c r="BH5612" t="e">
        <f t="shared" si="266"/>
        <v>#NUM!</v>
      </c>
      <c r="BI5612" t="e">
        <f>VLOOKUP(H5612,Sheet2!$A$1:$B$270,2,FALSE)</f>
        <v>#N/A</v>
      </c>
    </row>
    <row r="5613" spans="15:61">
      <c r="O5613" s="57"/>
      <c r="P5613" s="57"/>
      <c r="AM5613" s="58"/>
      <c r="BA5613" s="57"/>
      <c r="BB5613" s="58"/>
      <c r="BF5613" s="6" t="e">
        <f t="shared" si="264"/>
        <v>#NUM!</v>
      </c>
      <c r="BG5613" t="e">
        <f t="shared" si="265"/>
        <v>#NUM!</v>
      </c>
      <c r="BH5613" t="e">
        <f t="shared" si="266"/>
        <v>#NUM!</v>
      </c>
      <c r="BI5613" t="e">
        <f>VLOOKUP(H5613,Sheet2!$A$1:$B$270,2,FALSE)</f>
        <v>#N/A</v>
      </c>
    </row>
    <row r="5614" spans="15:61">
      <c r="O5614" s="57"/>
      <c r="P5614" s="57"/>
      <c r="AP5614" s="57"/>
      <c r="BA5614" s="57"/>
      <c r="BF5614" s="6" t="e">
        <f t="shared" si="264"/>
        <v>#NUM!</v>
      </c>
      <c r="BG5614" t="e">
        <f t="shared" si="265"/>
        <v>#NUM!</v>
      </c>
      <c r="BH5614" t="e">
        <f t="shared" si="266"/>
        <v>#NUM!</v>
      </c>
      <c r="BI5614" t="e">
        <f>VLOOKUP(H5614,Sheet2!$A$1:$B$270,2,FALSE)</f>
        <v>#N/A</v>
      </c>
    </row>
    <row r="5615" spans="15:61">
      <c r="O5615" s="57"/>
      <c r="P5615" s="57"/>
      <c r="AP5615" s="57"/>
      <c r="BA5615" s="57"/>
      <c r="BF5615" s="6" t="e">
        <f t="shared" si="264"/>
        <v>#NUM!</v>
      </c>
      <c r="BG5615" t="e">
        <f t="shared" si="265"/>
        <v>#NUM!</v>
      </c>
      <c r="BH5615" t="e">
        <f t="shared" si="266"/>
        <v>#NUM!</v>
      </c>
      <c r="BI5615" t="e">
        <f>VLOOKUP(H5615,Sheet2!$A$1:$B$270,2,FALSE)</f>
        <v>#N/A</v>
      </c>
    </row>
    <row r="5616" spans="15:61">
      <c r="O5616" s="57"/>
      <c r="P5616" s="57"/>
      <c r="AO5616" s="57"/>
      <c r="AP5616" s="57"/>
      <c r="BA5616" s="57"/>
      <c r="BF5616" s="6" t="e">
        <f t="shared" si="264"/>
        <v>#NUM!</v>
      </c>
      <c r="BG5616" t="e">
        <f t="shared" si="265"/>
        <v>#NUM!</v>
      </c>
      <c r="BH5616" t="e">
        <f t="shared" si="266"/>
        <v>#NUM!</v>
      </c>
      <c r="BI5616" t="e">
        <f>VLOOKUP(H5616,Sheet2!$A$1:$B$270,2,FALSE)</f>
        <v>#N/A</v>
      </c>
    </row>
    <row r="5617" spans="15:61">
      <c r="O5617" s="57"/>
      <c r="P5617" s="57"/>
      <c r="AO5617" s="57"/>
      <c r="BA5617" s="57"/>
      <c r="BF5617" s="6" t="e">
        <f t="shared" si="264"/>
        <v>#NUM!</v>
      </c>
      <c r="BG5617" t="e">
        <f t="shared" si="265"/>
        <v>#NUM!</v>
      </c>
      <c r="BH5617" t="e">
        <f t="shared" si="266"/>
        <v>#NUM!</v>
      </c>
      <c r="BI5617" t="e">
        <f>VLOOKUP(H5617,Sheet2!$A$1:$B$270,2,FALSE)</f>
        <v>#N/A</v>
      </c>
    </row>
    <row r="5618" spans="15:61">
      <c r="O5618" s="57"/>
      <c r="P5618" s="57"/>
      <c r="AO5618" s="57"/>
      <c r="AP5618" s="57"/>
      <c r="BA5618" s="57"/>
      <c r="BF5618" s="6" t="e">
        <f t="shared" si="264"/>
        <v>#NUM!</v>
      </c>
      <c r="BG5618" t="e">
        <f t="shared" si="265"/>
        <v>#NUM!</v>
      </c>
      <c r="BH5618" t="e">
        <f t="shared" si="266"/>
        <v>#NUM!</v>
      </c>
      <c r="BI5618" t="e">
        <f>VLOOKUP(H5618,Sheet2!$A$1:$B$270,2,FALSE)</f>
        <v>#N/A</v>
      </c>
    </row>
    <row r="5619" spans="15:61">
      <c r="O5619" s="57"/>
      <c r="P5619" s="57"/>
      <c r="AP5619" s="57"/>
      <c r="BA5619" s="57"/>
      <c r="BF5619" s="6" t="e">
        <f t="shared" si="264"/>
        <v>#NUM!</v>
      </c>
      <c r="BG5619" t="e">
        <f t="shared" si="265"/>
        <v>#NUM!</v>
      </c>
      <c r="BH5619" t="e">
        <f t="shared" si="266"/>
        <v>#NUM!</v>
      </c>
      <c r="BI5619" t="e">
        <f>VLOOKUP(H5619,Sheet2!$A$1:$B$270,2,FALSE)</f>
        <v>#N/A</v>
      </c>
    </row>
    <row r="5620" spans="15:61">
      <c r="O5620" s="57"/>
      <c r="P5620" s="57"/>
      <c r="AO5620" s="57"/>
      <c r="AP5620" s="57"/>
      <c r="BA5620" s="57"/>
      <c r="BF5620" s="6" t="e">
        <f t="shared" si="264"/>
        <v>#NUM!</v>
      </c>
      <c r="BG5620" t="e">
        <f t="shared" si="265"/>
        <v>#NUM!</v>
      </c>
      <c r="BH5620" t="e">
        <f t="shared" si="266"/>
        <v>#NUM!</v>
      </c>
      <c r="BI5620" t="e">
        <f>VLOOKUP(H5620,Sheet2!$A$1:$B$270,2,FALSE)</f>
        <v>#N/A</v>
      </c>
    </row>
    <row r="5621" spans="15:61">
      <c r="O5621" s="57"/>
      <c r="P5621" s="57"/>
      <c r="AP5621" s="57"/>
      <c r="BA5621" s="57"/>
      <c r="BF5621" s="6" t="e">
        <f t="shared" si="264"/>
        <v>#NUM!</v>
      </c>
      <c r="BG5621" t="e">
        <f t="shared" si="265"/>
        <v>#NUM!</v>
      </c>
      <c r="BH5621" t="e">
        <f t="shared" si="266"/>
        <v>#NUM!</v>
      </c>
      <c r="BI5621" t="e">
        <f>VLOOKUP(H5621,Sheet2!$A$1:$B$270,2,FALSE)</f>
        <v>#N/A</v>
      </c>
    </row>
    <row r="5622" spans="15:61">
      <c r="O5622" s="57"/>
      <c r="P5622" s="57"/>
      <c r="BA5622" s="57"/>
      <c r="BF5622" s="6" t="e">
        <f t="shared" si="264"/>
        <v>#NUM!</v>
      </c>
      <c r="BG5622" t="e">
        <f t="shared" si="265"/>
        <v>#NUM!</v>
      </c>
      <c r="BH5622" t="e">
        <f t="shared" si="266"/>
        <v>#NUM!</v>
      </c>
      <c r="BI5622" t="e">
        <f>VLOOKUP(H5622,Sheet2!$A$1:$B$270,2,FALSE)</f>
        <v>#N/A</v>
      </c>
    </row>
    <row r="5623" spans="15:61">
      <c r="O5623" s="57"/>
      <c r="P5623" s="57"/>
      <c r="AO5623" s="57"/>
      <c r="AP5623" s="57"/>
      <c r="BA5623" s="57"/>
      <c r="BF5623" s="6" t="e">
        <f t="shared" si="264"/>
        <v>#NUM!</v>
      </c>
      <c r="BG5623" t="e">
        <f t="shared" si="265"/>
        <v>#NUM!</v>
      </c>
      <c r="BH5623" t="e">
        <f t="shared" si="266"/>
        <v>#NUM!</v>
      </c>
      <c r="BI5623" t="e">
        <f>VLOOKUP(H5623,Sheet2!$A$1:$B$270,2,FALSE)</f>
        <v>#N/A</v>
      </c>
    </row>
    <row r="5624" spans="15:61">
      <c r="O5624" s="57"/>
      <c r="P5624" s="57"/>
      <c r="AM5624" s="58"/>
      <c r="AO5624" s="57"/>
      <c r="BA5624" s="57"/>
      <c r="BB5624" s="58"/>
      <c r="BF5624" s="6" t="e">
        <f t="shared" si="264"/>
        <v>#NUM!</v>
      </c>
      <c r="BG5624" t="e">
        <f t="shared" si="265"/>
        <v>#NUM!</v>
      </c>
      <c r="BH5624" t="e">
        <f t="shared" si="266"/>
        <v>#NUM!</v>
      </c>
      <c r="BI5624" t="e">
        <f>VLOOKUP(H5624,Sheet2!$A$1:$B$270,2,FALSE)</f>
        <v>#N/A</v>
      </c>
    </row>
    <row r="5625" spans="15:61">
      <c r="O5625" s="57"/>
      <c r="P5625" s="57"/>
      <c r="AO5625" s="57"/>
      <c r="AP5625" s="57"/>
      <c r="BA5625" s="57"/>
      <c r="BF5625" s="6" t="e">
        <f t="shared" si="264"/>
        <v>#NUM!</v>
      </c>
      <c r="BG5625" t="e">
        <f t="shared" si="265"/>
        <v>#NUM!</v>
      </c>
      <c r="BH5625" t="e">
        <f t="shared" si="266"/>
        <v>#NUM!</v>
      </c>
      <c r="BI5625" t="e">
        <f>VLOOKUP(H5625,Sheet2!$A$1:$B$270,2,FALSE)</f>
        <v>#N/A</v>
      </c>
    </row>
    <row r="5626" spans="15:61">
      <c r="O5626" s="57"/>
      <c r="P5626" s="57"/>
      <c r="AO5626" s="57"/>
      <c r="AP5626" s="57"/>
      <c r="BA5626" s="57"/>
      <c r="BF5626" s="6" t="e">
        <f t="shared" si="264"/>
        <v>#NUM!</v>
      </c>
      <c r="BG5626" t="e">
        <f t="shared" si="265"/>
        <v>#NUM!</v>
      </c>
      <c r="BH5626" t="e">
        <f t="shared" si="266"/>
        <v>#NUM!</v>
      </c>
      <c r="BI5626" t="e">
        <f>VLOOKUP(H5626,Sheet2!$A$1:$B$270,2,FALSE)</f>
        <v>#N/A</v>
      </c>
    </row>
    <row r="5627" spans="15:61">
      <c r="O5627" s="57"/>
      <c r="P5627" s="57"/>
      <c r="AP5627" s="57"/>
      <c r="BA5627" s="57"/>
      <c r="BF5627" s="6" t="e">
        <f t="shared" si="264"/>
        <v>#NUM!</v>
      </c>
      <c r="BG5627" t="e">
        <f t="shared" si="265"/>
        <v>#NUM!</v>
      </c>
      <c r="BH5627" t="e">
        <f t="shared" si="266"/>
        <v>#NUM!</v>
      </c>
      <c r="BI5627" t="e">
        <f>VLOOKUP(H5627,Sheet2!$A$1:$B$270,2,FALSE)</f>
        <v>#N/A</v>
      </c>
    </row>
    <row r="5628" spans="15:61">
      <c r="O5628" s="57"/>
      <c r="P5628" s="57"/>
      <c r="AM5628" s="58"/>
      <c r="AO5628" s="57"/>
      <c r="BA5628" s="57"/>
      <c r="BB5628" s="58"/>
      <c r="BF5628" s="6" t="e">
        <f t="shared" si="264"/>
        <v>#NUM!</v>
      </c>
      <c r="BG5628" t="e">
        <f t="shared" si="265"/>
        <v>#NUM!</v>
      </c>
      <c r="BH5628" t="e">
        <f t="shared" si="266"/>
        <v>#NUM!</v>
      </c>
      <c r="BI5628" t="e">
        <f>VLOOKUP(H5628,Sheet2!$A$1:$B$270,2,FALSE)</f>
        <v>#N/A</v>
      </c>
    </row>
    <row r="5629" spans="15:61">
      <c r="O5629" s="57"/>
      <c r="P5629" s="57"/>
      <c r="AO5629" s="57"/>
      <c r="AP5629" s="57"/>
      <c r="BA5629" s="57"/>
      <c r="BF5629" s="6" t="e">
        <f t="shared" si="264"/>
        <v>#NUM!</v>
      </c>
      <c r="BG5629" t="e">
        <f t="shared" si="265"/>
        <v>#NUM!</v>
      </c>
      <c r="BH5629" t="e">
        <f t="shared" si="266"/>
        <v>#NUM!</v>
      </c>
      <c r="BI5629" t="e">
        <f>VLOOKUP(H5629,Sheet2!$A$1:$B$270,2,FALSE)</f>
        <v>#N/A</v>
      </c>
    </row>
    <row r="5630" spans="15:61">
      <c r="O5630" s="57"/>
      <c r="P5630" s="57"/>
      <c r="AP5630" s="57"/>
      <c r="BA5630" s="57"/>
      <c r="BF5630" s="6" t="e">
        <f t="shared" si="264"/>
        <v>#NUM!</v>
      </c>
      <c r="BG5630" t="e">
        <f t="shared" si="265"/>
        <v>#NUM!</v>
      </c>
      <c r="BH5630" t="e">
        <f t="shared" si="266"/>
        <v>#NUM!</v>
      </c>
      <c r="BI5630" t="e">
        <f>VLOOKUP(H5630,Sheet2!$A$1:$B$270,2,FALSE)</f>
        <v>#N/A</v>
      </c>
    </row>
    <row r="5631" spans="15:61">
      <c r="O5631" s="57"/>
      <c r="P5631" s="57"/>
      <c r="AO5631" s="57"/>
      <c r="AP5631" s="57"/>
      <c r="BA5631" s="57"/>
      <c r="BF5631" s="6" t="e">
        <f t="shared" si="264"/>
        <v>#NUM!</v>
      </c>
      <c r="BG5631" t="e">
        <f t="shared" si="265"/>
        <v>#NUM!</v>
      </c>
      <c r="BH5631" t="e">
        <f t="shared" si="266"/>
        <v>#NUM!</v>
      </c>
      <c r="BI5631" t="e">
        <f>VLOOKUP(H5631,Sheet2!$A$1:$B$270,2,FALSE)</f>
        <v>#N/A</v>
      </c>
    </row>
    <row r="5632" spans="15:61">
      <c r="O5632" s="57"/>
      <c r="P5632" s="57"/>
      <c r="AP5632" s="57"/>
      <c r="BA5632" s="57"/>
      <c r="BF5632" s="6" t="e">
        <f t="shared" si="264"/>
        <v>#NUM!</v>
      </c>
      <c r="BG5632" t="e">
        <f t="shared" si="265"/>
        <v>#NUM!</v>
      </c>
      <c r="BH5632" t="e">
        <f t="shared" si="266"/>
        <v>#NUM!</v>
      </c>
      <c r="BI5632" t="e">
        <f>VLOOKUP(H5632,Sheet2!$A$1:$B$270,2,FALSE)</f>
        <v>#N/A</v>
      </c>
    </row>
    <row r="5633" spans="15:61">
      <c r="O5633" s="57"/>
      <c r="P5633" s="57"/>
      <c r="AP5633" s="57"/>
      <c r="BA5633" s="57"/>
      <c r="BF5633" s="6" t="e">
        <f t="shared" ref="BF5633:BF5696" si="267">DATE(BC5633,BD5633,BE5633)</f>
        <v>#NUM!</v>
      </c>
      <c r="BG5633" t="e">
        <f t="shared" ref="BG5633:BG5696" si="268">BF5633-BA5633</f>
        <v>#NUM!</v>
      </c>
      <c r="BH5633" t="e">
        <f t="shared" ref="BH5633:BH5696" si="269">IF(BG5633=1,"COMPLY",IF(BG5633&lt;1,"COMPLY","NOT COMPLY"))</f>
        <v>#NUM!</v>
      </c>
      <c r="BI5633" t="e">
        <f>VLOOKUP(H5633,Sheet2!$A$1:$B$270,2,FALSE)</f>
        <v>#N/A</v>
      </c>
    </row>
    <row r="5634" spans="15:61">
      <c r="O5634" s="57"/>
      <c r="P5634" s="57"/>
      <c r="AM5634" s="58"/>
      <c r="BA5634" s="57"/>
      <c r="BB5634" s="58"/>
      <c r="BF5634" s="6" t="e">
        <f t="shared" si="267"/>
        <v>#NUM!</v>
      </c>
      <c r="BG5634" t="e">
        <f t="shared" si="268"/>
        <v>#NUM!</v>
      </c>
      <c r="BH5634" t="e">
        <f t="shared" si="269"/>
        <v>#NUM!</v>
      </c>
      <c r="BI5634" t="e">
        <f>VLOOKUP(H5634,Sheet2!$A$1:$B$270,2,FALSE)</f>
        <v>#N/A</v>
      </c>
    </row>
    <row r="5635" spans="15:61">
      <c r="O5635" s="57"/>
      <c r="P5635" s="57"/>
      <c r="AM5635" s="58"/>
      <c r="BA5635" s="57"/>
      <c r="BB5635" s="58"/>
      <c r="BF5635" s="6" t="e">
        <f t="shared" si="267"/>
        <v>#NUM!</v>
      </c>
      <c r="BG5635" t="e">
        <f t="shared" si="268"/>
        <v>#NUM!</v>
      </c>
      <c r="BH5635" t="e">
        <f t="shared" si="269"/>
        <v>#NUM!</v>
      </c>
      <c r="BI5635" t="e">
        <f>VLOOKUP(H5635,Sheet2!$A$1:$B$270,2,FALSE)</f>
        <v>#N/A</v>
      </c>
    </row>
    <row r="5636" spans="15:61">
      <c r="O5636" s="57"/>
      <c r="P5636" s="57"/>
      <c r="AO5636" s="57"/>
      <c r="AP5636" s="57"/>
      <c r="BA5636" s="57"/>
      <c r="BF5636" s="6" t="e">
        <f t="shared" si="267"/>
        <v>#NUM!</v>
      </c>
      <c r="BG5636" t="e">
        <f t="shared" si="268"/>
        <v>#NUM!</v>
      </c>
      <c r="BH5636" t="e">
        <f t="shared" si="269"/>
        <v>#NUM!</v>
      </c>
      <c r="BI5636" t="e">
        <f>VLOOKUP(H5636,Sheet2!$A$1:$B$270,2,FALSE)</f>
        <v>#N/A</v>
      </c>
    </row>
    <row r="5637" spans="15:61">
      <c r="O5637" s="57"/>
      <c r="P5637" s="57"/>
      <c r="AO5637" s="57"/>
      <c r="BA5637" s="57"/>
      <c r="BF5637" s="6" t="e">
        <f t="shared" si="267"/>
        <v>#NUM!</v>
      </c>
      <c r="BG5637" t="e">
        <f t="shared" si="268"/>
        <v>#NUM!</v>
      </c>
      <c r="BH5637" t="e">
        <f t="shared" si="269"/>
        <v>#NUM!</v>
      </c>
      <c r="BI5637" t="e">
        <f>VLOOKUP(H5637,Sheet2!$A$1:$B$270,2,FALSE)</f>
        <v>#N/A</v>
      </c>
    </row>
    <row r="5638" spans="15:61">
      <c r="O5638" s="57"/>
      <c r="P5638" s="57"/>
      <c r="AO5638" s="57"/>
      <c r="AP5638" s="57"/>
      <c r="BA5638" s="57"/>
      <c r="BF5638" s="6" t="e">
        <f t="shared" si="267"/>
        <v>#NUM!</v>
      </c>
      <c r="BG5638" t="e">
        <f t="shared" si="268"/>
        <v>#NUM!</v>
      </c>
      <c r="BH5638" t="e">
        <f t="shared" si="269"/>
        <v>#NUM!</v>
      </c>
      <c r="BI5638" t="e">
        <f>VLOOKUP(H5638,Sheet2!$A$1:$B$270,2,FALSE)</f>
        <v>#N/A</v>
      </c>
    </row>
    <row r="5639" spans="15:61">
      <c r="O5639" s="57"/>
      <c r="P5639" s="57"/>
      <c r="AO5639" s="57"/>
      <c r="AP5639" s="57"/>
      <c r="BA5639" s="57"/>
      <c r="BF5639" s="6" t="e">
        <f t="shared" si="267"/>
        <v>#NUM!</v>
      </c>
      <c r="BG5639" t="e">
        <f t="shared" si="268"/>
        <v>#NUM!</v>
      </c>
      <c r="BH5639" t="e">
        <f t="shared" si="269"/>
        <v>#NUM!</v>
      </c>
      <c r="BI5639" t="e">
        <f>VLOOKUP(H5639,Sheet2!$A$1:$B$270,2,FALSE)</f>
        <v>#N/A</v>
      </c>
    </row>
    <row r="5640" spans="15:61">
      <c r="O5640" s="57"/>
      <c r="P5640" s="57"/>
      <c r="AP5640" s="57"/>
      <c r="BA5640" s="57"/>
      <c r="BF5640" s="6" t="e">
        <f t="shared" si="267"/>
        <v>#NUM!</v>
      </c>
      <c r="BG5640" t="e">
        <f t="shared" si="268"/>
        <v>#NUM!</v>
      </c>
      <c r="BH5640" t="e">
        <f t="shared" si="269"/>
        <v>#NUM!</v>
      </c>
      <c r="BI5640" t="e">
        <f>VLOOKUP(H5640,Sheet2!$A$1:$B$270,2,FALSE)</f>
        <v>#N/A</v>
      </c>
    </row>
    <row r="5641" spans="15:61">
      <c r="O5641" s="57"/>
      <c r="P5641" s="57"/>
      <c r="AM5641" s="58"/>
      <c r="BA5641" s="57"/>
      <c r="BB5641" s="58"/>
      <c r="BF5641" s="6" t="e">
        <f t="shared" si="267"/>
        <v>#NUM!</v>
      </c>
      <c r="BG5641" t="e">
        <f t="shared" si="268"/>
        <v>#NUM!</v>
      </c>
      <c r="BH5641" t="e">
        <f t="shared" si="269"/>
        <v>#NUM!</v>
      </c>
      <c r="BI5641" t="e">
        <f>VLOOKUP(H5641,Sheet2!$A$1:$B$270,2,FALSE)</f>
        <v>#N/A</v>
      </c>
    </row>
    <row r="5642" spans="15:61">
      <c r="O5642" s="57"/>
      <c r="P5642" s="57"/>
      <c r="AP5642" s="57"/>
      <c r="BA5642" s="57"/>
      <c r="BF5642" s="6" t="e">
        <f t="shared" si="267"/>
        <v>#NUM!</v>
      </c>
      <c r="BG5642" t="e">
        <f t="shared" si="268"/>
        <v>#NUM!</v>
      </c>
      <c r="BH5642" t="e">
        <f t="shared" si="269"/>
        <v>#NUM!</v>
      </c>
      <c r="BI5642" t="e">
        <f>VLOOKUP(H5642,Sheet2!$A$1:$B$270,2,FALSE)</f>
        <v>#N/A</v>
      </c>
    </row>
    <row r="5643" spans="15:61">
      <c r="O5643" s="57"/>
      <c r="P5643" s="57"/>
      <c r="AP5643" s="57"/>
      <c r="BA5643" s="57"/>
      <c r="BF5643" s="6" t="e">
        <f t="shared" si="267"/>
        <v>#NUM!</v>
      </c>
      <c r="BG5643" t="e">
        <f t="shared" si="268"/>
        <v>#NUM!</v>
      </c>
      <c r="BH5643" t="e">
        <f t="shared" si="269"/>
        <v>#NUM!</v>
      </c>
      <c r="BI5643" t="e">
        <f>VLOOKUP(H5643,Sheet2!$A$1:$B$270,2,FALSE)</f>
        <v>#N/A</v>
      </c>
    </row>
    <row r="5644" spans="15:61">
      <c r="O5644" s="57"/>
      <c r="P5644" s="57"/>
      <c r="AO5644" s="57"/>
      <c r="AP5644" s="57"/>
      <c r="BA5644" s="57"/>
      <c r="BF5644" s="6" t="e">
        <f t="shared" si="267"/>
        <v>#NUM!</v>
      </c>
      <c r="BG5644" t="e">
        <f t="shared" si="268"/>
        <v>#NUM!</v>
      </c>
      <c r="BH5644" t="e">
        <f t="shared" si="269"/>
        <v>#NUM!</v>
      </c>
      <c r="BI5644" t="e">
        <f>VLOOKUP(H5644,Sheet2!$A$1:$B$270,2,FALSE)</f>
        <v>#N/A</v>
      </c>
    </row>
    <row r="5645" spans="15:61">
      <c r="O5645" s="57"/>
      <c r="P5645" s="57"/>
      <c r="AP5645" s="57"/>
      <c r="BA5645" s="57"/>
      <c r="BF5645" s="6" t="e">
        <f t="shared" si="267"/>
        <v>#NUM!</v>
      </c>
      <c r="BG5645" t="e">
        <f t="shared" si="268"/>
        <v>#NUM!</v>
      </c>
      <c r="BH5645" t="e">
        <f t="shared" si="269"/>
        <v>#NUM!</v>
      </c>
      <c r="BI5645" t="e">
        <f>VLOOKUP(H5645,Sheet2!$A$1:$B$270,2,FALSE)</f>
        <v>#N/A</v>
      </c>
    </row>
    <row r="5646" spans="15:61">
      <c r="O5646" s="57"/>
      <c r="P5646" s="57"/>
      <c r="AO5646" s="57"/>
      <c r="AP5646" s="57"/>
      <c r="BA5646" s="57"/>
      <c r="BF5646" s="6" t="e">
        <f t="shared" si="267"/>
        <v>#NUM!</v>
      </c>
      <c r="BG5646" t="e">
        <f t="shared" si="268"/>
        <v>#NUM!</v>
      </c>
      <c r="BH5646" t="e">
        <f t="shared" si="269"/>
        <v>#NUM!</v>
      </c>
      <c r="BI5646" t="e">
        <f>VLOOKUP(H5646,Sheet2!$A$1:$B$270,2,FALSE)</f>
        <v>#N/A</v>
      </c>
    </row>
    <row r="5647" spans="15:61">
      <c r="O5647" s="57"/>
      <c r="P5647" s="57"/>
      <c r="AP5647" s="57"/>
      <c r="BA5647" s="57"/>
      <c r="BF5647" s="6" t="e">
        <f t="shared" si="267"/>
        <v>#NUM!</v>
      </c>
      <c r="BG5647" t="e">
        <f t="shared" si="268"/>
        <v>#NUM!</v>
      </c>
      <c r="BH5647" t="e">
        <f t="shared" si="269"/>
        <v>#NUM!</v>
      </c>
      <c r="BI5647" t="e">
        <f>VLOOKUP(H5647,Sheet2!$A$1:$B$270,2,FALSE)</f>
        <v>#N/A</v>
      </c>
    </row>
    <row r="5648" spans="15:61">
      <c r="O5648" s="57"/>
      <c r="P5648" s="57"/>
      <c r="AP5648" s="57"/>
      <c r="BA5648" s="57"/>
      <c r="BF5648" s="6" t="e">
        <f t="shared" si="267"/>
        <v>#NUM!</v>
      </c>
      <c r="BG5648" t="e">
        <f t="shared" si="268"/>
        <v>#NUM!</v>
      </c>
      <c r="BH5648" t="e">
        <f t="shared" si="269"/>
        <v>#NUM!</v>
      </c>
      <c r="BI5648" t="e">
        <f>VLOOKUP(H5648,Sheet2!$A$1:$B$270,2,FALSE)</f>
        <v>#N/A</v>
      </c>
    </row>
    <row r="5649" spans="15:61">
      <c r="O5649" s="57"/>
      <c r="P5649" s="57"/>
      <c r="AM5649" s="58"/>
      <c r="BA5649" s="57"/>
      <c r="BB5649" s="58"/>
      <c r="BF5649" s="6" t="e">
        <f t="shared" si="267"/>
        <v>#NUM!</v>
      </c>
      <c r="BG5649" t="e">
        <f t="shared" si="268"/>
        <v>#NUM!</v>
      </c>
      <c r="BH5649" t="e">
        <f t="shared" si="269"/>
        <v>#NUM!</v>
      </c>
      <c r="BI5649" t="e">
        <f>VLOOKUP(H5649,Sheet2!$A$1:$B$270,2,FALSE)</f>
        <v>#N/A</v>
      </c>
    </row>
    <row r="5650" spans="15:61">
      <c r="O5650" s="57"/>
      <c r="P5650" s="57"/>
      <c r="AP5650" s="57"/>
      <c r="BA5650" s="57"/>
      <c r="BF5650" s="6" t="e">
        <f t="shared" si="267"/>
        <v>#NUM!</v>
      </c>
      <c r="BG5650" t="e">
        <f t="shared" si="268"/>
        <v>#NUM!</v>
      </c>
      <c r="BH5650" t="e">
        <f t="shared" si="269"/>
        <v>#NUM!</v>
      </c>
      <c r="BI5650" t="e">
        <f>VLOOKUP(H5650,Sheet2!$A$1:$B$270,2,FALSE)</f>
        <v>#N/A</v>
      </c>
    </row>
    <row r="5651" spans="15:61">
      <c r="O5651" s="57"/>
      <c r="P5651" s="57"/>
      <c r="AP5651" s="57"/>
      <c r="BA5651" s="57"/>
      <c r="BF5651" s="6" t="e">
        <f t="shared" si="267"/>
        <v>#NUM!</v>
      </c>
      <c r="BG5651" t="e">
        <f t="shared" si="268"/>
        <v>#NUM!</v>
      </c>
      <c r="BH5651" t="e">
        <f t="shared" si="269"/>
        <v>#NUM!</v>
      </c>
      <c r="BI5651" t="e">
        <f>VLOOKUP(H5651,Sheet2!$A$1:$B$270,2,FALSE)</f>
        <v>#N/A</v>
      </c>
    </row>
    <row r="5652" spans="15:61">
      <c r="O5652" s="57"/>
      <c r="P5652" s="57"/>
      <c r="AP5652" s="57"/>
      <c r="BA5652" s="57"/>
      <c r="BF5652" s="6" t="e">
        <f t="shared" si="267"/>
        <v>#NUM!</v>
      </c>
      <c r="BG5652" t="e">
        <f t="shared" si="268"/>
        <v>#NUM!</v>
      </c>
      <c r="BH5652" t="e">
        <f t="shared" si="269"/>
        <v>#NUM!</v>
      </c>
      <c r="BI5652" t="e">
        <f>VLOOKUP(H5652,Sheet2!$A$1:$B$270,2,FALSE)</f>
        <v>#N/A</v>
      </c>
    </row>
    <row r="5653" spans="15:61">
      <c r="O5653" s="57"/>
      <c r="P5653" s="57"/>
      <c r="BF5653" s="6" t="e">
        <f t="shared" si="267"/>
        <v>#NUM!</v>
      </c>
      <c r="BG5653" t="e">
        <f t="shared" si="268"/>
        <v>#NUM!</v>
      </c>
      <c r="BH5653" t="e">
        <f t="shared" si="269"/>
        <v>#NUM!</v>
      </c>
      <c r="BI5653" t="e">
        <f>VLOOKUP(H5653,Sheet2!$A$1:$B$270,2,FALSE)</f>
        <v>#N/A</v>
      </c>
    </row>
    <row r="5654" spans="15:61">
      <c r="O5654" s="57"/>
      <c r="P5654" s="57"/>
      <c r="AP5654" s="57"/>
      <c r="BA5654" s="57"/>
      <c r="BF5654" s="6" t="e">
        <f t="shared" si="267"/>
        <v>#NUM!</v>
      </c>
      <c r="BG5654" t="e">
        <f t="shared" si="268"/>
        <v>#NUM!</v>
      </c>
      <c r="BH5654" t="e">
        <f t="shared" si="269"/>
        <v>#NUM!</v>
      </c>
      <c r="BI5654" t="e">
        <f>VLOOKUP(H5654,Sheet2!$A$1:$B$270,2,FALSE)</f>
        <v>#N/A</v>
      </c>
    </row>
    <row r="5655" spans="15:61">
      <c r="O5655" s="57"/>
      <c r="P5655" s="57"/>
      <c r="AP5655" s="57"/>
      <c r="BA5655" s="57"/>
      <c r="BF5655" s="6" t="e">
        <f t="shared" si="267"/>
        <v>#NUM!</v>
      </c>
      <c r="BG5655" t="e">
        <f t="shared" si="268"/>
        <v>#NUM!</v>
      </c>
      <c r="BH5655" t="e">
        <f t="shared" si="269"/>
        <v>#NUM!</v>
      </c>
      <c r="BI5655" t="e">
        <f>VLOOKUP(H5655,Sheet2!$A$1:$B$270,2,FALSE)</f>
        <v>#N/A</v>
      </c>
    </row>
    <row r="5656" spans="15:61">
      <c r="O5656" s="57"/>
      <c r="P5656" s="57"/>
      <c r="BF5656" s="6" t="e">
        <f t="shared" si="267"/>
        <v>#NUM!</v>
      </c>
      <c r="BG5656" t="e">
        <f t="shared" si="268"/>
        <v>#NUM!</v>
      </c>
      <c r="BH5656" t="e">
        <f t="shared" si="269"/>
        <v>#NUM!</v>
      </c>
      <c r="BI5656" t="e">
        <f>VLOOKUP(H5656,Sheet2!$A$1:$B$270,2,FALSE)</f>
        <v>#N/A</v>
      </c>
    </row>
    <row r="5657" spans="15:61">
      <c r="O5657" s="57"/>
      <c r="P5657" s="57"/>
      <c r="AO5657" s="57"/>
      <c r="AP5657" s="57"/>
      <c r="BA5657" s="57"/>
      <c r="BF5657" s="6" t="e">
        <f t="shared" si="267"/>
        <v>#NUM!</v>
      </c>
      <c r="BG5657" t="e">
        <f t="shared" si="268"/>
        <v>#NUM!</v>
      </c>
      <c r="BH5657" t="e">
        <f t="shared" si="269"/>
        <v>#NUM!</v>
      </c>
      <c r="BI5657" t="e">
        <f>VLOOKUP(H5657,Sheet2!$A$1:$B$270,2,FALSE)</f>
        <v>#N/A</v>
      </c>
    </row>
    <row r="5658" spans="15:61">
      <c r="O5658" s="57"/>
      <c r="P5658" s="57"/>
      <c r="AP5658" s="57"/>
      <c r="BA5658" s="57"/>
      <c r="BF5658" s="6" t="e">
        <f t="shared" si="267"/>
        <v>#NUM!</v>
      </c>
      <c r="BG5658" t="e">
        <f t="shared" si="268"/>
        <v>#NUM!</v>
      </c>
      <c r="BH5658" t="e">
        <f t="shared" si="269"/>
        <v>#NUM!</v>
      </c>
      <c r="BI5658" t="e">
        <f>VLOOKUP(H5658,Sheet2!$A$1:$B$270,2,FALSE)</f>
        <v>#N/A</v>
      </c>
    </row>
    <row r="5659" spans="15:61">
      <c r="O5659" s="57"/>
      <c r="P5659" s="57"/>
      <c r="AP5659" s="57"/>
      <c r="BA5659" s="57"/>
      <c r="BF5659" s="6" t="e">
        <f t="shared" si="267"/>
        <v>#NUM!</v>
      </c>
      <c r="BG5659" t="e">
        <f t="shared" si="268"/>
        <v>#NUM!</v>
      </c>
      <c r="BH5659" t="e">
        <f t="shared" si="269"/>
        <v>#NUM!</v>
      </c>
      <c r="BI5659" t="e">
        <f>VLOOKUP(H5659,Sheet2!$A$1:$B$270,2,FALSE)</f>
        <v>#N/A</v>
      </c>
    </row>
    <row r="5660" spans="15:61">
      <c r="O5660" s="57"/>
      <c r="P5660" s="57"/>
      <c r="AO5660" s="57"/>
      <c r="AP5660" s="57"/>
      <c r="BA5660" s="57"/>
      <c r="BF5660" s="6" t="e">
        <f t="shared" si="267"/>
        <v>#NUM!</v>
      </c>
      <c r="BG5660" t="e">
        <f t="shared" si="268"/>
        <v>#NUM!</v>
      </c>
      <c r="BH5660" t="e">
        <f t="shared" si="269"/>
        <v>#NUM!</v>
      </c>
      <c r="BI5660" t="e">
        <f>VLOOKUP(H5660,Sheet2!$A$1:$B$270,2,FALSE)</f>
        <v>#N/A</v>
      </c>
    </row>
    <row r="5661" spans="15:61">
      <c r="O5661" s="57"/>
      <c r="P5661" s="57"/>
      <c r="AP5661" s="57"/>
      <c r="BA5661" s="57"/>
      <c r="BF5661" s="6" t="e">
        <f t="shared" si="267"/>
        <v>#NUM!</v>
      </c>
      <c r="BG5661" t="e">
        <f t="shared" si="268"/>
        <v>#NUM!</v>
      </c>
      <c r="BH5661" t="e">
        <f t="shared" si="269"/>
        <v>#NUM!</v>
      </c>
      <c r="BI5661" t="e">
        <f>VLOOKUP(H5661,Sheet2!$A$1:$B$270,2,FALSE)</f>
        <v>#N/A</v>
      </c>
    </row>
    <row r="5662" spans="15:61">
      <c r="O5662" s="57"/>
      <c r="P5662" s="57"/>
      <c r="AP5662" s="57"/>
      <c r="BA5662" s="57"/>
      <c r="BF5662" s="6" t="e">
        <f t="shared" si="267"/>
        <v>#NUM!</v>
      </c>
      <c r="BG5662" t="e">
        <f t="shared" si="268"/>
        <v>#NUM!</v>
      </c>
      <c r="BH5662" t="e">
        <f t="shared" si="269"/>
        <v>#NUM!</v>
      </c>
      <c r="BI5662" t="e">
        <f>VLOOKUP(H5662,Sheet2!$A$1:$B$270,2,FALSE)</f>
        <v>#N/A</v>
      </c>
    </row>
    <row r="5663" spans="15:61">
      <c r="O5663" s="57"/>
      <c r="P5663" s="57"/>
      <c r="AP5663" s="57"/>
      <c r="BA5663" s="57"/>
      <c r="BF5663" s="6" t="e">
        <f t="shared" si="267"/>
        <v>#NUM!</v>
      </c>
      <c r="BG5663" t="e">
        <f t="shared" si="268"/>
        <v>#NUM!</v>
      </c>
      <c r="BH5663" t="e">
        <f t="shared" si="269"/>
        <v>#NUM!</v>
      </c>
      <c r="BI5663" t="e">
        <f>VLOOKUP(H5663,Sheet2!$A$1:$B$270,2,FALSE)</f>
        <v>#N/A</v>
      </c>
    </row>
    <row r="5664" spans="15:61">
      <c r="O5664" s="57"/>
      <c r="P5664" s="57"/>
      <c r="AO5664" s="57"/>
      <c r="AP5664" s="57"/>
      <c r="BA5664" s="57"/>
      <c r="BF5664" s="6" t="e">
        <f t="shared" si="267"/>
        <v>#NUM!</v>
      </c>
      <c r="BG5664" t="e">
        <f t="shared" si="268"/>
        <v>#NUM!</v>
      </c>
      <c r="BH5664" t="e">
        <f t="shared" si="269"/>
        <v>#NUM!</v>
      </c>
      <c r="BI5664" t="e">
        <f>VLOOKUP(H5664,Sheet2!$A$1:$B$270,2,FALSE)</f>
        <v>#N/A</v>
      </c>
    </row>
    <row r="5665" spans="15:61">
      <c r="O5665" s="57"/>
      <c r="P5665" s="57"/>
      <c r="AP5665" s="57"/>
      <c r="BA5665" s="57"/>
      <c r="BF5665" s="6" t="e">
        <f t="shared" si="267"/>
        <v>#NUM!</v>
      </c>
      <c r="BG5665" t="e">
        <f t="shared" si="268"/>
        <v>#NUM!</v>
      </c>
      <c r="BH5665" t="e">
        <f t="shared" si="269"/>
        <v>#NUM!</v>
      </c>
      <c r="BI5665" t="e">
        <f>VLOOKUP(H5665,Sheet2!$A$1:$B$270,2,FALSE)</f>
        <v>#N/A</v>
      </c>
    </row>
    <row r="5666" spans="15:61">
      <c r="O5666" s="57"/>
      <c r="P5666" s="57"/>
      <c r="AM5666" s="58"/>
      <c r="AO5666" s="57"/>
      <c r="BA5666" s="57"/>
      <c r="BB5666" s="58"/>
      <c r="BF5666" s="6" t="e">
        <f t="shared" si="267"/>
        <v>#NUM!</v>
      </c>
      <c r="BG5666" t="e">
        <f t="shared" si="268"/>
        <v>#NUM!</v>
      </c>
      <c r="BH5666" t="e">
        <f t="shared" si="269"/>
        <v>#NUM!</v>
      </c>
      <c r="BI5666" t="e">
        <f>VLOOKUP(H5666,Sheet2!$A$1:$B$270,2,FALSE)</f>
        <v>#N/A</v>
      </c>
    </row>
    <row r="5667" spans="15:61">
      <c r="O5667" s="57"/>
      <c r="P5667" s="57"/>
      <c r="AM5667" s="58"/>
      <c r="BA5667" s="57"/>
      <c r="BB5667" s="58"/>
      <c r="BF5667" s="6" t="e">
        <f t="shared" si="267"/>
        <v>#NUM!</v>
      </c>
      <c r="BG5667" t="e">
        <f t="shared" si="268"/>
        <v>#NUM!</v>
      </c>
      <c r="BH5667" t="e">
        <f t="shared" si="269"/>
        <v>#NUM!</v>
      </c>
      <c r="BI5667" t="e">
        <f>VLOOKUP(H5667,Sheet2!$A$1:$B$270,2,FALSE)</f>
        <v>#N/A</v>
      </c>
    </row>
    <row r="5668" spans="15:61">
      <c r="O5668" s="57"/>
      <c r="P5668" s="57"/>
      <c r="AP5668" s="57"/>
      <c r="BA5668" s="57"/>
      <c r="BF5668" s="6" t="e">
        <f t="shared" si="267"/>
        <v>#NUM!</v>
      </c>
      <c r="BG5668" t="e">
        <f t="shared" si="268"/>
        <v>#NUM!</v>
      </c>
      <c r="BH5668" t="e">
        <f t="shared" si="269"/>
        <v>#NUM!</v>
      </c>
      <c r="BI5668" t="e">
        <f>VLOOKUP(H5668,Sheet2!$A$1:$B$270,2,FALSE)</f>
        <v>#N/A</v>
      </c>
    </row>
    <row r="5669" spans="15:61">
      <c r="O5669" s="57"/>
      <c r="P5669" s="57"/>
      <c r="AO5669" s="57"/>
      <c r="AP5669" s="57"/>
      <c r="BA5669" s="57"/>
      <c r="BF5669" s="6" t="e">
        <f t="shared" si="267"/>
        <v>#NUM!</v>
      </c>
      <c r="BG5669" t="e">
        <f t="shared" si="268"/>
        <v>#NUM!</v>
      </c>
      <c r="BH5669" t="e">
        <f t="shared" si="269"/>
        <v>#NUM!</v>
      </c>
      <c r="BI5669" t="e">
        <f>VLOOKUP(H5669,Sheet2!$A$1:$B$270,2,FALSE)</f>
        <v>#N/A</v>
      </c>
    </row>
    <row r="5670" spans="15:61">
      <c r="O5670" s="57"/>
      <c r="P5670" s="57"/>
      <c r="AP5670" s="57"/>
      <c r="BA5670" s="57"/>
      <c r="BF5670" s="6" t="e">
        <f t="shared" si="267"/>
        <v>#NUM!</v>
      </c>
      <c r="BG5670" t="e">
        <f t="shared" si="268"/>
        <v>#NUM!</v>
      </c>
      <c r="BH5670" t="e">
        <f t="shared" si="269"/>
        <v>#NUM!</v>
      </c>
      <c r="BI5670" t="e">
        <f>VLOOKUP(H5670,Sheet2!$A$1:$B$270,2,FALSE)</f>
        <v>#N/A</v>
      </c>
    </row>
    <row r="5671" spans="15:61">
      <c r="O5671" s="57"/>
      <c r="P5671" s="57"/>
      <c r="AO5671" s="57"/>
      <c r="AP5671" s="57"/>
      <c r="BA5671" s="57"/>
      <c r="BF5671" s="6" t="e">
        <f t="shared" si="267"/>
        <v>#NUM!</v>
      </c>
      <c r="BG5671" t="e">
        <f t="shared" si="268"/>
        <v>#NUM!</v>
      </c>
      <c r="BH5671" t="e">
        <f t="shared" si="269"/>
        <v>#NUM!</v>
      </c>
      <c r="BI5671" t="e">
        <f>VLOOKUP(H5671,Sheet2!$A$1:$B$270,2,FALSE)</f>
        <v>#N/A</v>
      </c>
    </row>
    <row r="5672" spans="15:61">
      <c r="O5672" s="57"/>
      <c r="P5672" s="57"/>
      <c r="AO5672" s="57"/>
      <c r="AP5672" s="57"/>
      <c r="BA5672" s="57"/>
      <c r="BF5672" s="6" t="e">
        <f t="shared" si="267"/>
        <v>#NUM!</v>
      </c>
      <c r="BG5672" t="e">
        <f t="shared" si="268"/>
        <v>#NUM!</v>
      </c>
      <c r="BH5672" t="e">
        <f t="shared" si="269"/>
        <v>#NUM!</v>
      </c>
      <c r="BI5672" t="e">
        <f>VLOOKUP(H5672,Sheet2!$A$1:$B$270,2,FALSE)</f>
        <v>#N/A</v>
      </c>
    </row>
    <row r="5673" spans="15:61">
      <c r="O5673" s="57"/>
      <c r="P5673" s="57"/>
      <c r="AP5673" s="57"/>
      <c r="BA5673" s="57"/>
      <c r="BF5673" s="6" t="e">
        <f t="shared" si="267"/>
        <v>#NUM!</v>
      </c>
      <c r="BG5673" t="e">
        <f t="shared" si="268"/>
        <v>#NUM!</v>
      </c>
      <c r="BH5673" t="e">
        <f t="shared" si="269"/>
        <v>#NUM!</v>
      </c>
      <c r="BI5673" t="e">
        <f>VLOOKUP(H5673,Sheet2!$A$1:$B$270,2,FALSE)</f>
        <v>#N/A</v>
      </c>
    </row>
    <row r="5674" spans="15:61">
      <c r="O5674" s="57"/>
      <c r="P5674" s="57"/>
      <c r="BF5674" s="6" t="e">
        <f t="shared" si="267"/>
        <v>#NUM!</v>
      </c>
      <c r="BG5674" t="e">
        <f t="shared" si="268"/>
        <v>#NUM!</v>
      </c>
      <c r="BH5674" t="e">
        <f t="shared" si="269"/>
        <v>#NUM!</v>
      </c>
      <c r="BI5674" t="e">
        <f>VLOOKUP(H5674,Sheet2!$A$1:$B$270,2,FALSE)</f>
        <v>#N/A</v>
      </c>
    </row>
    <row r="5675" spans="15:61">
      <c r="O5675" s="57"/>
      <c r="P5675" s="57"/>
      <c r="AP5675" s="57"/>
      <c r="BA5675" s="57"/>
      <c r="BF5675" s="6" t="e">
        <f t="shared" si="267"/>
        <v>#NUM!</v>
      </c>
      <c r="BG5675" t="e">
        <f t="shared" si="268"/>
        <v>#NUM!</v>
      </c>
      <c r="BH5675" t="e">
        <f t="shared" si="269"/>
        <v>#NUM!</v>
      </c>
      <c r="BI5675" t="e">
        <f>VLOOKUP(H5675,Sheet2!$A$1:$B$270,2,FALSE)</f>
        <v>#N/A</v>
      </c>
    </row>
    <row r="5676" spans="15:61">
      <c r="O5676" s="57"/>
      <c r="P5676" s="57"/>
      <c r="AO5676" s="57"/>
      <c r="AP5676" s="57"/>
      <c r="BA5676" s="57"/>
      <c r="BF5676" s="6" t="e">
        <f t="shared" si="267"/>
        <v>#NUM!</v>
      </c>
      <c r="BG5676" t="e">
        <f t="shared" si="268"/>
        <v>#NUM!</v>
      </c>
      <c r="BH5676" t="e">
        <f t="shared" si="269"/>
        <v>#NUM!</v>
      </c>
      <c r="BI5676" t="e">
        <f>VLOOKUP(H5676,Sheet2!$A$1:$B$270,2,FALSE)</f>
        <v>#N/A</v>
      </c>
    </row>
    <row r="5677" spans="15:61">
      <c r="O5677" s="57"/>
      <c r="P5677" s="57"/>
      <c r="AO5677" s="57"/>
      <c r="BA5677" s="57"/>
      <c r="BF5677" s="6" t="e">
        <f t="shared" si="267"/>
        <v>#NUM!</v>
      </c>
      <c r="BG5677" t="e">
        <f t="shared" si="268"/>
        <v>#NUM!</v>
      </c>
      <c r="BH5677" t="e">
        <f t="shared" si="269"/>
        <v>#NUM!</v>
      </c>
      <c r="BI5677" t="e">
        <f>VLOOKUP(H5677,Sheet2!$A$1:$B$270,2,FALSE)</f>
        <v>#N/A</v>
      </c>
    </row>
    <row r="5678" spans="15:61">
      <c r="O5678" s="57"/>
      <c r="P5678" s="57"/>
      <c r="AP5678" s="57"/>
      <c r="BA5678" s="57"/>
      <c r="BF5678" s="6" t="e">
        <f t="shared" si="267"/>
        <v>#NUM!</v>
      </c>
      <c r="BG5678" t="e">
        <f t="shared" si="268"/>
        <v>#NUM!</v>
      </c>
      <c r="BH5678" t="e">
        <f t="shared" si="269"/>
        <v>#NUM!</v>
      </c>
      <c r="BI5678" t="e">
        <f>VLOOKUP(H5678,Sheet2!$A$1:$B$270,2,FALSE)</f>
        <v>#N/A</v>
      </c>
    </row>
    <row r="5679" spans="15:61">
      <c r="O5679" s="57"/>
      <c r="P5679" s="57"/>
      <c r="AP5679" s="57"/>
      <c r="BA5679" s="57"/>
      <c r="BF5679" s="6" t="e">
        <f t="shared" si="267"/>
        <v>#NUM!</v>
      </c>
      <c r="BG5679" t="e">
        <f t="shared" si="268"/>
        <v>#NUM!</v>
      </c>
      <c r="BH5679" t="e">
        <f t="shared" si="269"/>
        <v>#NUM!</v>
      </c>
      <c r="BI5679" t="e">
        <f>VLOOKUP(H5679,Sheet2!$A$1:$B$270,2,FALSE)</f>
        <v>#N/A</v>
      </c>
    </row>
    <row r="5680" spans="15:61">
      <c r="O5680" s="57"/>
      <c r="P5680" s="57"/>
      <c r="AO5680" s="57"/>
      <c r="BA5680" s="57"/>
      <c r="BF5680" s="6" t="e">
        <f t="shared" si="267"/>
        <v>#NUM!</v>
      </c>
      <c r="BG5680" t="e">
        <f t="shared" si="268"/>
        <v>#NUM!</v>
      </c>
      <c r="BH5680" t="e">
        <f t="shared" si="269"/>
        <v>#NUM!</v>
      </c>
      <c r="BI5680" t="e">
        <f>VLOOKUP(H5680,Sheet2!$A$1:$B$270,2,FALSE)</f>
        <v>#N/A</v>
      </c>
    </row>
    <row r="5681" spans="15:61">
      <c r="O5681" s="57"/>
      <c r="P5681" s="57"/>
      <c r="AM5681" s="58"/>
      <c r="AO5681" s="57"/>
      <c r="BA5681" s="57"/>
      <c r="BB5681" s="58"/>
      <c r="BF5681" s="6" t="e">
        <f t="shared" si="267"/>
        <v>#NUM!</v>
      </c>
      <c r="BG5681" t="e">
        <f t="shared" si="268"/>
        <v>#NUM!</v>
      </c>
      <c r="BH5681" t="e">
        <f t="shared" si="269"/>
        <v>#NUM!</v>
      </c>
      <c r="BI5681" t="e">
        <f>VLOOKUP(H5681,Sheet2!$A$1:$B$270,2,FALSE)</f>
        <v>#N/A</v>
      </c>
    </row>
    <row r="5682" spans="15:61">
      <c r="O5682" s="57"/>
      <c r="P5682" s="57"/>
      <c r="AP5682" s="57"/>
      <c r="BA5682" s="57"/>
      <c r="BF5682" s="6" t="e">
        <f t="shared" si="267"/>
        <v>#NUM!</v>
      </c>
      <c r="BG5682" t="e">
        <f t="shared" si="268"/>
        <v>#NUM!</v>
      </c>
      <c r="BH5682" t="e">
        <f t="shared" si="269"/>
        <v>#NUM!</v>
      </c>
      <c r="BI5682" t="e">
        <f>VLOOKUP(H5682,Sheet2!$A$1:$B$270,2,FALSE)</f>
        <v>#N/A</v>
      </c>
    </row>
    <row r="5683" spans="15:61">
      <c r="O5683" s="57"/>
      <c r="P5683" s="57"/>
      <c r="AP5683" s="57"/>
      <c r="BA5683" s="57"/>
      <c r="BF5683" s="6" t="e">
        <f t="shared" si="267"/>
        <v>#NUM!</v>
      </c>
      <c r="BG5683" t="e">
        <f t="shared" si="268"/>
        <v>#NUM!</v>
      </c>
      <c r="BH5683" t="e">
        <f t="shared" si="269"/>
        <v>#NUM!</v>
      </c>
      <c r="BI5683" t="e">
        <f>VLOOKUP(H5683,Sheet2!$A$1:$B$270,2,FALSE)</f>
        <v>#N/A</v>
      </c>
    </row>
    <row r="5684" spans="15:61">
      <c r="O5684" s="57"/>
      <c r="P5684" s="57"/>
      <c r="AP5684" s="57"/>
      <c r="BA5684" s="57"/>
      <c r="BF5684" s="6" t="e">
        <f t="shared" si="267"/>
        <v>#NUM!</v>
      </c>
      <c r="BG5684" t="e">
        <f t="shared" si="268"/>
        <v>#NUM!</v>
      </c>
      <c r="BH5684" t="e">
        <f t="shared" si="269"/>
        <v>#NUM!</v>
      </c>
      <c r="BI5684" t="e">
        <f>VLOOKUP(H5684,Sheet2!$A$1:$B$270,2,FALSE)</f>
        <v>#N/A</v>
      </c>
    </row>
    <row r="5685" spans="15:61">
      <c r="O5685" s="57"/>
      <c r="P5685" s="57"/>
      <c r="AP5685" s="57"/>
      <c r="BA5685" s="57"/>
      <c r="BF5685" s="6" t="e">
        <f t="shared" si="267"/>
        <v>#NUM!</v>
      </c>
      <c r="BG5685" t="e">
        <f t="shared" si="268"/>
        <v>#NUM!</v>
      </c>
      <c r="BH5685" t="e">
        <f t="shared" si="269"/>
        <v>#NUM!</v>
      </c>
      <c r="BI5685" t="e">
        <f>VLOOKUP(H5685,Sheet2!$A$1:$B$270,2,FALSE)</f>
        <v>#N/A</v>
      </c>
    </row>
    <row r="5686" spans="15:61">
      <c r="O5686" s="57"/>
      <c r="P5686" s="57"/>
      <c r="AO5686" s="57"/>
      <c r="AP5686" s="57"/>
      <c r="BA5686" s="57"/>
      <c r="BF5686" s="6" t="e">
        <f t="shared" si="267"/>
        <v>#NUM!</v>
      </c>
      <c r="BG5686" t="e">
        <f t="shared" si="268"/>
        <v>#NUM!</v>
      </c>
      <c r="BH5686" t="e">
        <f t="shared" si="269"/>
        <v>#NUM!</v>
      </c>
      <c r="BI5686" t="e">
        <f>VLOOKUP(H5686,Sheet2!$A$1:$B$270,2,FALSE)</f>
        <v>#N/A</v>
      </c>
    </row>
    <row r="5687" spans="15:61">
      <c r="O5687" s="57"/>
      <c r="P5687" s="57"/>
      <c r="AO5687" s="57"/>
      <c r="AP5687" s="57"/>
      <c r="BA5687" s="57"/>
      <c r="BF5687" s="6" t="e">
        <f t="shared" si="267"/>
        <v>#NUM!</v>
      </c>
      <c r="BG5687" t="e">
        <f t="shared" si="268"/>
        <v>#NUM!</v>
      </c>
      <c r="BH5687" t="e">
        <f t="shared" si="269"/>
        <v>#NUM!</v>
      </c>
      <c r="BI5687" t="e">
        <f>VLOOKUP(H5687,Sheet2!$A$1:$B$270,2,FALSE)</f>
        <v>#N/A</v>
      </c>
    </row>
    <row r="5688" spans="15:61">
      <c r="O5688" s="57"/>
      <c r="P5688" s="57"/>
      <c r="AP5688" s="57"/>
      <c r="BA5688" s="57"/>
      <c r="BF5688" s="6" t="e">
        <f t="shared" si="267"/>
        <v>#NUM!</v>
      </c>
      <c r="BG5688" t="e">
        <f t="shared" si="268"/>
        <v>#NUM!</v>
      </c>
      <c r="BH5688" t="e">
        <f t="shared" si="269"/>
        <v>#NUM!</v>
      </c>
      <c r="BI5688" t="e">
        <f>VLOOKUP(H5688,Sheet2!$A$1:$B$270,2,FALSE)</f>
        <v>#N/A</v>
      </c>
    </row>
    <row r="5689" spans="15:61">
      <c r="O5689" s="57"/>
      <c r="P5689" s="57"/>
      <c r="AO5689" s="57"/>
      <c r="AP5689" s="57"/>
      <c r="BA5689" s="57"/>
      <c r="BF5689" s="6" t="e">
        <f t="shared" si="267"/>
        <v>#NUM!</v>
      </c>
      <c r="BG5689" t="e">
        <f t="shared" si="268"/>
        <v>#NUM!</v>
      </c>
      <c r="BH5689" t="e">
        <f t="shared" si="269"/>
        <v>#NUM!</v>
      </c>
      <c r="BI5689" t="e">
        <f>VLOOKUP(H5689,Sheet2!$A$1:$B$270,2,FALSE)</f>
        <v>#N/A</v>
      </c>
    </row>
    <row r="5690" spans="15:61">
      <c r="O5690" s="57"/>
      <c r="P5690" s="57"/>
      <c r="AP5690" s="57"/>
      <c r="BA5690" s="57"/>
      <c r="BF5690" s="6" t="e">
        <f t="shared" si="267"/>
        <v>#NUM!</v>
      </c>
      <c r="BG5690" t="e">
        <f t="shared" si="268"/>
        <v>#NUM!</v>
      </c>
      <c r="BH5690" t="e">
        <f t="shared" si="269"/>
        <v>#NUM!</v>
      </c>
      <c r="BI5690" t="e">
        <f>VLOOKUP(H5690,Sheet2!$A$1:$B$270,2,FALSE)</f>
        <v>#N/A</v>
      </c>
    </row>
    <row r="5691" spans="15:61">
      <c r="O5691" s="57"/>
      <c r="P5691" s="57"/>
      <c r="AO5691" s="57"/>
      <c r="BF5691" s="6" t="e">
        <f t="shared" si="267"/>
        <v>#NUM!</v>
      </c>
      <c r="BG5691" t="e">
        <f t="shared" si="268"/>
        <v>#NUM!</v>
      </c>
      <c r="BH5691" t="e">
        <f t="shared" si="269"/>
        <v>#NUM!</v>
      </c>
      <c r="BI5691" t="e">
        <f>VLOOKUP(H5691,Sheet2!$A$1:$B$270,2,FALSE)</f>
        <v>#N/A</v>
      </c>
    </row>
    <row r="5692" spans="15:61">
      <c r="O5692" s="57"/>
      <c r="P5692" s="57"/>
      <c r="AO5692" s="57"/>
      <c r="AP5692" s="57"/>
      <c r="BA5692" s="57"/>
      <c r="BF5692" s="6" t="e">
        <f t="shared" si="267"/>
        <v>#NUM!</v>
      </c>
      <c r="BG5692" t="e">
        <f t="shared" si="268"/>
        <v>#NUM!</v>
      </c>
      <c r="BH5692" t="e">
        <f t="shared" si="269"/>
        <v>#NUM!</v>
      </c>
      <c r="BI5692" t="e">
        <f>VLOOKUP(H5692,Sheet2!$A$1:$B$270,2,FALSE)</f>
        <v>#N/A</v>
      </c>
    </row>
    <row r="5693" spans="15:61">
      <c r="O5693" s="57"/>
      <c r="P5693" s="57"/>
      <c r="BA5693" s="57"/>
      <c r="BF5693" s="6" t="e">
        <f t="shared" si="267"/>
        <v>#NUM!</v>
      </c>
      <c r="BG5693" t="e">
        <f t="shared" si="268"/>
        <v>#NUM!</v>
      </c>
      <c r="BH5693" t="e">
        <f t="shared" si="269"/>
        <v>#NUM!</v>
      </c>
      <c r="BI5693" t="e">
        <f>VLOOKUP(H5693,Sheet2!$A$1:$B$270,2,FALSE)</f>
        <v>#N/A</v>
      </c>
    </row>
    <row r="5694" spans="15:61">
      <c r="O5694" s="57"/>
      <c r="P5694" s="57"/>
      <c r="BA5694" s="57"/>
      <c r="BF5694" s="6" t="e">
        <f t="shared" si="267"/>
        <v>#NUM!</v>
      </c>
      <c r="BG5694" t="e">
        <f t="shared" si="268"/>
        <v>#NUM!</v>
      </c>
      <c r="BH5694" t="e">
        <f t="shared" si="269"/>
        <v>#NUM!</v>
      </c>
      <c r="BI5694" t="e">
        <f>VLOOKUP(H5694,Sheet2!$A$1:$B$270,2,FALSE)</f>
        <v>#N/A</v>
      </c>
    </row>
    <row r="5695" spans="15:61">
      <c r="O5695" s="57"/>
      <c r="P5695" s="57"/>
      <c r="AO5695" s="57"/>
      <c r="BF5695" s="6" t="e">
        <f t="shared" si="267"/>
        <v>#NUM!</v>
      </c>
      <c r="BG5695" t="e">
        <f t="shared" si="268"/>
        <v>#NUM!</v>
      </c>
      <c r="BH5695" t="e">
        <f t="shared" si="269"/>
        <v>#NUM!</v>
      </c>
      <c r="BI5695" t="e">
        <f>VLOOKUP(H5695,Sheet2!$A$1:$B$270,2,FALSE)</f>
        <v>#N/A</v>
      </c>
    </row>
    <row r="5696" spans="15:61">
      <c r="O5696" s="57"/>
      <c r="P5696" s="57"/>
      <c r="AP5696" s="57"/>
      <c r="BA5696" s="57"/>
      <c r="BF5696" s="6" t="e">
        <f t="shared" si="267"/>
        <v>#NUM!</v>
      </c>
      <c r="BG5696" t="e">
        <f t="shared" si="268"/>
        <v>#NUM!</v>
      </c>
      <c r="BH5696" t="e">
        <f t="shared" si="269"/>
        <v>#NUM!</v>
      </c>
      <c r="BI5696" t="e">
        <f>VLOOKUP(H5696,Sheet2!$A$1:$B$270,2,FALSE)</f>
        <v>#N/A</v>
      </c>
    </row>
    <row r="5697" spans="15:61">
      <c r="O5697" s="57"/>
      <c r="P5697" s="57"/>
      <c r="AO5697" s="57"/>
      <c r="BA5697" s="57"/>
      <c r="BF5697" s="6" t="e">
        <f>DATE(BC5697,BD5697,BE5697)</f>
        <v>#NUM!</v>
      </c>
      <c r="BG5697" t="e">
        <f>BF5697-BA5697</f>
        <v>#NUM!</v>
      </c>
      <c r="BH5697" t="e">
        <f>IF(BG5697=1,"COMPLY",IF(BG5697&lt;1,"COMPLY","NOT COMPLY"))</f>
        <v>#NUM!</v>
      </c>
      <c r="BI5697" t="e">
        <f>VLOOKUP(H5697,Sheet2!$A$1:$B$270,2,FALSE)</f>
        <v>#N/A</v>
      </c>
    </row>
    <row r="5698" spans="15:61">
      <c r="O5698" s="57"/>
      <c r="P5698" s="57"/>
      <c r="AO5698" s="57"/>
      <c r="AP5698" s="57"/>
      <c r="BA5698" s="57"/>
      <c r="BF5698" s="6" t="e">
        <f t="shared" ref="BF5698:BF5761" si="270">DATE(BC5698,BD5698,BE5698)</f>
        <v>#NUM!</v>
      </c>
      <c r="BG5698" t="e">
        <f t="shared" ref="BG5698:BG5761" si="271">BF5698-BA5698</f>
        <v>#NUM!</v>
      </c>
      <c r="BH5698" t="e">
        <f t="shared" ref="BH5698:BH5761" si="272">IF(BG5698=1,"COMPLY",IF(BG5698&lt;1,"COMPLY","NOT COMPLY"))</f>
        <v>#NUM!</v>
      </c>
      <c r="BI5698" t="e">
        <f>VLOOKUP(H5698,Sheet2!$A$1:$B$270,2,FALSE)</f>
        <v>#N/A</v>
      </c>
    </row>
    <row r="5699" spans="15:61">
      <c r="O5699" s="57"/>
      <c r="P5699" s="57"/>
      <c r="AO5699" s="57"/>
      <c r="AP5699" s="57"/>
      <c r="BA5699" s="57"/>
      <c r="BF5699" s="6" t="e">
        <f t="shared" si="270"/>
        <v>#NUM!</v>
      </c>
      <c r="BG5699" t="e">
        <f t="shared" si="271"/>
        <v>#NUM!</v>
      </c>
      <c r="BH5699" t="e">
        <f t="shared" si="272"/>
        <v>#NUM!</v>
      </c>
      <c r="BI5699" t="e">
        <f>VLOOKUP(H5699,Sheet2!$A$1:$B$270,2,FALSE)</f>
        <v>#N/A</v>
      </c>
    </row>
    <row r="5700" spans="15:61">
      <c r="O5700" s="57"/>
      <c r="P5700" s="57"/>
      <c r="AP5700" s="57"/>
      <c r="BA5700" s="57"/>
      <c r="BF5700" s="6" t="e">
        <f t="shared" si="270"/>
        <v>#NUM!</v>
      </c>
      <c r="BG5700" t="e">
        <f t="shared" si="271"/>
        <v>#NUM!</v>
      </c>
      <c r="BH5700" t="e">
        <f t="shared" si="272"/>
        <v>#NUM!</v>
      </c>
      <c r="BI5700" t="e">
        <f>VLOOKUP(H5700,Sheet2!$A$1:$B$270,2,FALSE)</f>
        <v>#N/A</v>
      </c>
    </row>
    <row r="5701" spans="15:61">
      <c r="O5701" s="57"/>
      <c r="P5701" s="57"/>
      <c r="AM5701" s="58"/>
      <c r="BA5701" s="57"/>
      <c r="BB5701" s="58"/>
      <c r="BF5701" s="6" t="e">
        <f t="shared" si="270"/>
        <v>#NUM!</v>
      </c>
      <c r="BG5701" t="e">
        <f t="shared" si="271"/>
        <v>#NUM!</v>
      </c>
      <c r="BH5701" t="e">
        <f t="shared" si="272"/>
        <v>#NUM!</v>
      </c>
      <c r="BI5701" t="e">
        <f>VLOOKUP(H5701,Sheet2!$A$1:$B$270,2,FALSE)</f>
        <v>#N/A</v>
      </c>
    </row>
    <row r="5702" spans="15:61">
      <c r="O5702" s="57"/>
      <c r="P5702" s="57"/>
      <c r="AP5702" s="57"/>
      <c r="BA5702" s="57"/>
      <c r="BF5702" s="6" t="e">
        <f t="shared" si="270"/>
        <v>#NUM!</v>
      </c>
      <c r="BG5702" t="e">
        <f t="shared" si="271"/>
        <v>#NUM!</v>
      </c>
      <c r="BH5702" t="e">
        <f t="shared" si="272"/>
        <v>#NUM!</v>
      </c>
      <c r="BI5702" t="e">
        <f>VLOOKUP(H5702,Sheet2!$A$1:$B$270,2,FALSE)</f>
        <v>#N/A</v>
      </c>
    </row>
    <row r="5703" spans="15:61">
      <c r="O5703" s="57"/>
      <c r="P5703" s="57"/>
      <c r="AP5703" s="57"/>
      <c r="BA5703" s="57"/>
      <c r="BF5703" s="6" t="e">
        <f t="shared" si="270"/>
        <v>#NUM!</v>
      </c>
      <c r="BG5703" t="e">
        <f t="shared" si="271"/>
        <v>#NUM!</v>
      </c>
      <c r="BH5703" t="e">
        <f t="shared" si="272"/>
        <v>#NUM!</v>
      </c>
      <c r="BI5703" t="e">
        <f>VLOOKUP(H5703,Sheet2!$A$1:$B$270,2,FALSE)</f>
        <v>#N/A</v>
      </c>
    </row>
    <row r="5704" spans="15:61">
      <c r="O5704" s="57"/>
      <c r="P5704" s="57"/>
      <c r="AO5704" s="57"/>
      <c r="BA5704" s="57"/>
      <c r="BF5704" s="6" t="e">
        <f t="shared" si="270"/>
        <v>#NUM!</v>
      </c>
      <c r="BG5704" t="e">
        <f t="shared" si="271"/>
        <v>#NUM!</v>
      </c>
      <c r="BH5704" t="e">
        <f t="shared" si="272"/>
        <v>#NUM!</v>
      </c>
      <c r="BI5704" t="e">
        <f>VLOOKUP(H5704,Sheet2!$A$1:$B$270,2,FALSE)</f>
        <v>#N/A</v>
      </c>
    </row>
    <row r="5705" spans="15:61">
      <c r="O5705" s="57"/>
      <c r="P5705" s="57"/>
      <c r="AO5705" s="57"/>
      <c r="AP5705" s="57"/>
      <c r="BA5705" s="57"/>
      <c r="BF5705" s="6" t="e">
        <f t="shared" si="270"/>
        <v>#NUM!</v>
      </c>
      <c r="BG5705" t="e">
        <f t="shared" si="271"/>
        <v>#NUM!</v>
      </c>
      <c r="BH5705" t="e">
        <f t="shared" si="272"/>
        <v>#NUM!</v>
      </c>
      <c r="BI5705" t="e">
        <f>VLOOKUP(H5705,Sheet2!$A$1:$B$270,2,FALSE)</f>
        <v>#N/A</v>
      </c>
    </row>
    <row r="5706" spans="15:61">
      <c r="O5706" s="57"/>
      <c r="P5706" s="57"/>
      <c r="AP5706" s="57"/>
      <c r="BA5706" s="57"/>
      <c r="BF5706" s="6" t="e">
        <f t="shared" si="270"/>
        <v>#NUM!</v>
      </c>
      <c r="BG5706" t="e">
        <f t="shared" si="271"/>
        <v>#NUM!</v>
      </c>
      <c r="BH5706" t="e">
        <f t="shared" si="272"/>
        <v>#NUM!</v>
      </c>
      <c r="BI5706" t="e">
        <f>VLOOKUP(H5706,Sheet2!$A$1:$B$270,2,FALSE)</f>
        <v>#N/A</v>
      </c>
    </row>
    <row r="5707" spans="15:61">
      <c r="O5707" s="57"/>
      <c r="P5707" s="57"/>
      <c r="AO5707" s="57"/>
      <c r="AP5707" s="57"/>
      <c r="BA5707" s="57"/>
      <c r="BF5707" s="6" t="e">
        <f t="shared" si="270"/>
        <v>#NUM!</v>
      </c>
      <c r="BG5707" t="e">
        <f t="shared" si="271"/>
        <v>#NUM!</v>
      </c>
      <c r="BH5707" t="e">
        <f t="shared" si="272"/>
        <v>#NUM!</v>
      </c>
      <c r="BI5707" t="e">
        <f>VLOOKUP(H5707,Sheet2!$A$1:$B$270,2,FALSE)</f>
        <v>#N/A</v>
      </c>
    </row>
    <row r="5708" spans="15:61">
      <c r="O5708" s="57"/>
      <c r="P5708" s="57"/>
      <c r="AP5708" s="57"/>
      <c r="BA5708" s="57"/>
      <c r="BF5708" s="6" t="e">
        <f t="shared" si="270"/>
        <v>#NUM!</v>
      </c>
      <c r="BG5708" t="e">
        <f t="shared" si="271"/>
        <v>#NUM!</v>
      </c>
      <c r="BH5708" t="e">
        <f t="shared" si="272"/>
        <v>#NUM!</v>
      </c>
      <c r="BI5708" t="e">
        <f>VLOOKUP(H5708,Sheet2!$A$1:$B$270,2,FALSE)</f>
        <v>#N/A</v>
      </c>
    </row>
    <row r="5709" spans="15:61">
      <c r="O5709" s="57"/>
      <c r="P5709" s="57"/>
      <c r="AP5709" s="57"/>
      <c r="BA5709" s="57"/>
      <c r="BF5709" s="6" t="e">
        <f t="shared" si="270"/>
        <v>#NUM!</v>
      </c>
      <c r="BG5709" t="e">
        <f t="shared" si="271"/>
        <v>#NUM!</v>
      </c>
      <c r="BH5709" t="e">
        <f t="shared" si="272"/>
        <v>#NUM!</v>
      </c>
      <c r="BI5709" t="e">
        <f>VLOOKUP(H5709,Sheet2!$A$1:$B$270,2,FALSE)</f>
        <v>#N/A</v>
      </c>
    </row>
    <row r="5710" spans="15:61">
      <c r="O5710" s="57"/>
      <c r="P5710" s="57"/>
      <c r="BF5710" s="6" t="e">
        <f t="shared" si="270"/>
        <v>#NUM!</v>
      </c>
      <c r="BG5710" t="e">
        <f t="shared" si="271"/>
        <v>#NUM!</v>
      </c>
      <c r="BH5710" t="e">
        <f t="shared" si="272"/>
        <v>#NUM!</v>
      </c>
      <c r="BI5710" t="e">
        <f>VLOOKUP(H5710,Sheet2!$A$1:$B$270,2,FALSE)</f>
        <v>#N/A</v>
      </c>
    </row>
    <row r="5711" spans="15:61">
      <c r="O5711" s="57"/>
      <c r="P5711" s="57"/>
      <c r="AP5711" s="57"/>
      <c r="BA5711" s="57"/>
      <c r="BF5711" s="6" t="e">
        <f t="shared" si="270"/>
        <v>#NUM!</v>
      </c>
      <c r="BG5711" t="e">
        <f t="shared" si="271"/>
        <v>#NUM!</v>
      </c>
      <c r="BH5711" t="e">
        <f t="shared" si="272"/>
        <v>#NUM!</v>
      </c>
      <c r="BI5711" t="e">
        <f>VLOOKUP(H5711,Sheet2!$A$1:$B$270,2,FALSE)</f>
        <v>#N/A</v>
      </c>
    </row>
    <row r="5712" spans="15:61">
      <c r="O5712" s="57"/>
      <c r="P5712" s="57"/>
      <c r="AP5712" s="57"/>
      <c r="BA5712" s="57"/>
      <c r="BF5712" s="6" t="e">
        <f t="shared" si="270"/>
        <v>#NUM!</v>
      </c>
      <c r="BG5712" t="e">
        <f t="shared" si="271"/>
        <v>#NUM!</v>
      </c>
      <c r="BH5712" t="e">
        <f t="shared" si="272"/>
        <v>#NUM!</v>
      </c>
      <c r="BI5712" t="e">
        <f>VLOOKUP(H5712,Sheet2!$A$1:$B$270,2,FALSE)</f>
        <v>#N/A</v>
      </c>
    </row>
    <row r="5713" spans="15:61">
      <c r="O5713" s="57"/>
      <c r="P5713" s="57"/>
      <c r="BA5713" s="57"/>
      <c r="BF5713" s="6" t="e">
        <f t="shared" si="270"/>
        <v>#NUM!</v>
      </c>
      <c r="BG5713" t="e">
        <f t="shared" si="271"/>
        <v>#NUM!</v>
      </c>
      <c r="BH5713" t="e">
        <f t="shared" si="272"/>
        <v>#NUM!</v>
      </c>
      <c r="BI5713" t="e">
        <f>VLOOKUP(H5713,Sheet2!$A$1:$B$270,2,FALSE)</f>
        <v>#N/A</v>
      </c>
    </row>
    <row r="5714" spans="15:61">
      <c r="O5714" s="57"/>
      <c r="P5714" s="57"/>
      <c r="BA5714" s="57"/>
      <c r="BF5714" s="6" t="e">
        <f t="shared" si="270"/>
        <v>#NUM!</v>
      </c>
      <c r="BG5714" t="e">
        <f t="shared" si="271"/>
        <v>#NUM!</v>
      </c>
      <c r="BH5714" t="e">
        <f t="shared" si="272"/>
        <v>#NUM!</v>
      </c>
      <c r="BI5714" t="e">
        <f>VLOOKUP(H5714,Sheet2!$A$1:$B$270,2,FALSE)</f>
        <v>#N/A</v>
      </c>
    </row>
    <row r="5715" spans="15:61">
      <c r="O5715" s="57"/>
      <c r="P5715" s="57"/>
      <c r="AO5715" s="57"/>
      <c r="AP5715" s="57"/>
      <c r="BA5715" s="57"/>
      <c r="BF5715" s="6" t="e">
        <f t="shared" si="270"/>
        <v>#NUM!</v>
      </c>
      <c r="BG5715" t="e">
        <f t="shared" si="271"/>
        <v>#NUM!</v>
      </c>
      <c r="BH5715" t="e">
        <f t="shared" si="272"/>
        <v>#NUM!</v>
      </c>
      <c r="BI5715" t="e">
        <f>VLOOKUP(H5715,Sheet2!$A$1:$B$270,2,FALSE)</f>
        <v>#N/A</v>
      </c>
    </row>
    <row r="5716" spans="15:61">
      <c r="O5716" s="57"/>
      <c r="P5716" s="57"/>
      <c r="AP5716" s="57"/>
      <c r="BA5716" s="57"/>
      <c r="BF5716" s="6" t="e">
        <f t="shared" si="270"/>
        <v>#NUM!</v>
      </c>
      <c r="BG5716" t="e">
        <f t="shared" si="271"/>
        <v>#NUM!</v>
      </c>
      <c r="BH5716" t="e">
        <f t="shared" si="272"/>
        <v>#NUM!</v>
      </c>
      <c r="BI5716" t="e">
        <f>VLOOKUP(H5716,Sheet2!$A$1:$B$270,2,FALSE)</f>
        <v>#N/A</v>
      </c>
    </row>
    <row r="5717" spans="15:61">
      <c r="O5717" s="57"/>
      <c r="P5717" s="57"/>
      <c r="AM5717" s="58"/>
      <c r="AO5717" s="57"/>
      <c r="BA5717" s="57"/>
      <c r="BB5717" s="58"/>
      <c r="BF5717" s="6" t="e">
        <f t="shared" si="270"/>
        <v>#NUM!</v>
      </c>
      <c r="BG5717" t="e">
        <f t="shared" si="271"/>
        <v>#NUM!</v>
      </c>
      <c r="BH5717" t="e">
        <f t="shared" si="272"/>
        <v>#NUM!</v>
      </c>
      <c r="BI5717" t="e">
        <f>VLOOKUP(H5717,Sheet2!$A$1:$B$270,2,FALSE)</f>
        <v>#N/A</v>
      </c>
    </row>
    <row r="5718" spans="15:61">
      <c r="O5718" s="57"/>
      <c r="P5718" s="57"/>
      <c r="AP5718" s="57"/>
      <c r="BA5718" s="57"/>
      <c r="BF5718" s="6" t="e">
        <f t="shared" si="270"/>
        <v>#NUM!</v>
      </c>
      <c r="BG5718" t="e">
        <f t="shared" si="271"/>
        <v>#NUM!</v>
      </c>
      <c r="BH5718" t="e">
        <f t="shared" si="272"/>
        <v>#NUM!</v>
      </c>
      <c r="BI5718" t="e">
        <f>VLOOKUP(H5718,Sheet2!$A$1:$B$270,2,FALSE)</f>
        <v>#N/A</v>
      </c>
    </row>
    <row r="5719" spans="15:61">
      <c r="O5719" s="57"/>
      <c r="P5719" s="57"/>
      <c r="AP5719" s="57"/>
      <c r="BA5719" s="57"/>
      <c r="BF5719" s="6" t="e">
        <f t="shared" si="270"/>
        <v>#NUM!</v>
      </c>
      <c r="BG5719" t="e">
        <f t="shared" si="271"/>
        <v>#NUM!</v>
      </c>
      <c r="BH5719" t="e">
        <f t="shared" si="272"/>
        <v>#NUM!</v>
      </c>
      <c r="BI5719" t="e">
        <f>VLOOKUP(H5719,Sheet2!$A$1:$B$270,2,FALSE)</f>
        <v>#N/A</v>
      </c>
    </row>
    <row r="5720" spans="15:61">
      <c r="O5720" s="57"/>
      <c r="P5720" s="57"/>
      <c r="AP5720" s="57"/>
      <c r="BA5720" s="57"/>
      <c r="BF5720" s="6" t="e">
        <f t="shared" si="270"/>
        <v>#NUM!</v>
      </c>
      <c r="BG5720" t="e">
        <f t="shared" si="271"/>
        <v>#NUM!</v>
      </c>
      <c r="BH5720" t="e">
        <f t="shared" si="272"/>
        <v>#NUM!</v>
      </c>
      <c r="BI5720" t="e">
        <f>VLOOKUP(H5720,Sheet2!$A$1:$B$270,2,FALSE)</f>
        <v>#N/A</v>
      </c>
    </row>
    <row r="5721" spans="15:61">
      <c r="O5721" s="57"/>
      <c r="P5721" s="57"/>
      <c r="AO5721" s="57"/>
      <c r="AP5721" s="57"/>
      <c r="BA5721" s="57"/>
      <c r="BF5721" s="6" t="e">
        <f t="shared" si="270"/>
        <v>#NUM!</v>
      </c>
      <c r="BG5721" t="e">
        <f t="shared" si="271"/>
        <v>#NUM!</v>
      </c>
      <c r="BH5721" t="e">
        <f t="shared" si="272"/>
        <v>#NUM!</v>
      </c>
      <c r="BI5721" t="e">
        <f>VLOOKUP(H5721,Sheet2!$A$1:$B$270,2,FALSE)</f>
        <v>#N/A</v>
      </c>
    </row>
    <row r="5722" spans="15:61">
      <c r="O5722" s="57"/>
      <c r="P5722" s="57"/>
      <c r="AO5722" s="57"/>
      <c r="AP5722" s="57"/>
      <c r="BA5722" s="57"/>
      <c r="BF5722" s="6" t="e">
        <f t="shared" si="270"/>
        <v>#NUM!</v>
      </c>
      <c r="BG5722" t="e">
        <f t="shared" si="271"/>
        <v>#NUM!</v>
      </c>
      <c r="BH5722" t="e">
        <f t="shared" si="272"/>
        <v>#NUM!</v>
      </c>
      <c r="BI5722" t="e">
        <f>VLOOKUP(H5722,Sheet2!$A$1:$B$270,2,FALSE)</f>
        <v>#N/A</v>
      </c>
    </row>
    <row r="5723" spans="15:61">
      <c r="O5723" s="57"/>
      <c r="P5723" s="57"/>
      <c r="AP5723" s="57"/>
      <c r="BA5723" s="57"/>
      <c r="BF5723" s="6" t="e">
        <f t="shared" si="270"/>
        <v>#NUM!</v>
      </c>
      <c r="BG5723" t="e">
        <f t="shared" si="271"/>
        <v>#NUM!</v>
      </c>
      <c r="BH5723" t="e">
        <f t="shared" si="272"/>
        <v>#NUM!</v>
      </c>
      <c r="BI5723" t="e">
        <f>VLOOKUP(H5723,Sheet2!$A$1:$B$270,2,FALSE)</f>
        <v>#N/A</v>
      </c>
    </row>
    <row r="5724" spans="15:61">
      <c r="O5724" s="57"/>
      <c r="P5724" s="57"/>
      <c r="BA5724" s="57"/>
      <c r="BF5724" s="6" t="e">
        <f t="shared" si="270"/>
        <v>#NUM!</v>
      </c>
      <c r="BG5724" t="e">
        <f t="shared" si="271"/>
        <v>#NUM!</v>
      </c>
      <c r="BH5724" t="e">
        <f t="shared" si="272"/>
        <v>#NUM!</v>
      </c>
      <c r="BI5724" t="e">
        <f>VLOOKUP(H5724,Sheet2!$A$1:$B$270,2,FALSE)</f>
        <v>#N/A</v>
      </c>
    </row>
    <row r="5725" spans="15:61">
      <c r="O5725" s="57"/>
      <c r="P5725" s="57"/>
      <c r="AM5725" s="58"/>
      <c r="AO5725" s="57"/>
      <c r="BA5725" s="57"/>
      <c r="BB5725" s="58"/>
      <c r="BF5725" s="6" t="e">
        <f t="shared" si="270"/>
        <v>#NUM!</v>
      </c>
      <c r="BG5725" t="e">
        <f t="shared" si="271"/>
        <v>#NUM!</v>
      </c>
      <c r="BH5725" t="e">
        <f t="shared" si="272"/>
        <v>#NUM!</v>
      </c>
      <c r="BI5725" t="e">
        <f>VLOOKUP(H5725,Sheet2!$A$1:$B$270,2,FALSE)</f>
        <v>#N/A</v>
      </c>
    </row>
    <row r="5726" spans="15:61">
      <c r="O5726" s="57"/>
      <c r="P5726" s="57"/>
      <c r="AP5726" s="57"/>
      <c r="BA5726" s="57"/>
      <c r="BF5726" s="6" t="e">
        <f t="shared" si="270"/>
        <v>#NUM!</v>
      </c>
      <c r="BG5726" t="e">
        <f t="shared" si="271"/>
        <v>#NUM!</v>
      </c>
      <c r="BH5726" t="e">
        <f t="shared" si="272"/>
        <v>#NUM!</v>
      </c>
      <c r="BI5726" t="e">
        <f>VLOOKUP(H5726,Sheet2!$A$1:$B$270,2,FALSE)</f>
        <v>#N/A</v>
      </c>
    </row>
    <row r="5727" spans="15:61">
      <c r="O5727" s="57"/>
      <c r="P5727" s="57"/>
      <c r="AO5727" s="57"/>
      <c r="AP5727" s="57"/>
      <c r="BA5727" s="57"/>
      <c r="BF5727" s="6" t="e">
        <f t="shared" si="270"/>
        <v>#NUM!</v>
      </c>
      <c r="BG5727" t="e">
        <f t="shared" si="271"/>
        <v>#NUM!</v>
      </c>
      <c r="BH5727" t="e">
        <f t="shared" si="272"/>
        <v>#NUM!</v>
      </c>
      <c r="BI5727" t="e">
        <f>VLOOKUP(H5727,Sheet2!$A$1:$B$270,2,FALSE)</f>
        <v>#N/A</v>
      </c>
    </row>
    <row r="5728" spans="15:61">
      <c r="O5728" s="57"/>
      <c r="P5728" s="57"/>
      <c r="AP5728" s="57"/>
      <c r="BA5728" s="57"/>
      <c r="BF5728" s="6" t="e">
        <f t="shared" si="270"/>
        <v>#NUM!</v>
      </c>
      <c r="BG5728" t="e">
        <f t="shared" si="271"/>
        <v>#NUM!</v>
      </c>
      <c r="BH5728" t="e">
        <f t="shared" si="272"/>
        <v>#NUM!</v>
      </c>
      <c r="BI5728" t="e">
        <f>VLOOKUP(H5728,Sheet2!$A$1:$B$270,2,FALSE)</f>
        <v>#N/A</v>
      </c>
    </row>
    <row r="5729" spans="15:61">
      <c r="O5729" s="57"/>
      <c r="P5729" s="57"/>
      <c r="AP5729" s="57"/>
      <c r="BA5729" s="57"/>
      <c r="BF5729" s="6" t="e">
        <f t="shared" si="270"/>
        <v>#NUM!</v>
      </c>
      <c r="BG5729" t="e">
        <f t="shared" si="271"/>
        <v>#NUM!</v>
      </c>
      <c r="BH5729" t="e">
        <f t="shared" si="272"/>
        <v>#NUM!</v>
      </c>
      <c r="BI5729" t="e">
        <f>VLOOKUP(H5729,Sheet2!$A$1:$B$270,2,FALSE)</f>
        <v>#N/A</v>
      </c>
    </row>
    <row r="5730" spans="15:61">
      <c r="O5730" s="57"/>
      <c r="P5730" s="57"/>
      <c r="AP5730" s="57"/>
      <c r="BA5730" s="57"/>
      <c r="BF5730" s="6" t="e">
        <f t="shared" si="270"/>
        <v>#NUM!</v>
      </c>
      <c r="BG5730" t="e">
        <f t="shared" si="271"/>
        <v>#NUM!</v>
      </c>
      <c r="BH5730" t="e">
        <f t="shared" si="272"/>
        <v>#NUM!</v>
      </c>
      <c r="BI5730" t="e">
        <f>VLOOKUP(H5730,Sheet2!$A$1:$B$270,2,FALSE)</f>
        <v>#N/A</v>
      </c>
    </row>
    <row r="5731" spans="15:61">
      <c r="O5731" s="57"/>
      <c r="P5731" s="57"/>
      <c r="AM5731" s="58"/>
      <c r="BA5731" s="57"/>
      <c r="BB5731" s="58"/>
      <c r="BF5731" s="6" t="e">
        <f t="shared" si="270"/>
        <v>#NUM!</v>
      </c>
      <c r="BG5731" t="e">
        <f t="shared" si="271"/>
        <v>#NUM!</v>
      </c>
      <c r="BH5731" t="e">
        <f t="shared" si="272"/>
        <v>#NUM!</v>
      </c>
      <c r="BI5731" t="e">
        <f>VLOOKUP(H5731,Sheet2!$A$1:$B$270,2,FALSE)</f>
        <v>#N/A</v>
      </c>
    </row>
    <row r="5732" spans="15:61">
      <c r="O5732" s="57"/>
      <c r="P5732" s="57"/>
      <c r="AP5732" s="57"/>
      <c r="BA5732" s="57"/>
      <c r="BF5732" s="6" t="e">
        <f t="shared" si="270"/>
        <v>#NUM!</v>
      </c>
      <c r="BG5732" t="e">
        <f t="shared" si="271"/>
        <v>#NUM!</v>
      </c>
      <c r="BH5732" t="e">
        <f t="shared" si="272"/>
        <v>#NUM!</v>
      </c>
      <c r="BI5732" t="e">
        <f>VLOOKUP(H5732,Sheet2!$A$1:$B$270,2,FALSE)</f>
        <v>#N/A</v>
      </c>
    </row>
    <row r="5733" spans="15:61">
      <c r="O5733" s="57"/>
      <c r="P5733" s="57"/>
      <c r="AO5733" s="57"/>
      <c r="AP5733" s="57"/>
      <c r="BA5733" s="57"/>
      <c r="BF5733" s="6" t="e">
        <f t="shared" si="270"/>
        <v>#NUM!</v>
      </c>
      <c r="BG5733" t="e">
        <f t="shared" si="271"/>
        <v>#NUM!</v>
      </c>
      <c r="BH5733" t="e">
        <f t="shared" si="272"/>
        <v>#NUM!</v>
      </c>
      <c r="BI5733" t="e">
        <f>VLOOKUP(H5733,Sheet2!$A$1:$B$270,2,FALSE)</f>
        <v>#N/A</v>
      </c>
    </row>
    <row r="5734" spans="15:61">
      <c r="O5734" s="57"/>
      <c r="P5734" s="57"/>
      <c r="AO5734" s="57"/>
      <c r="AP5734" s="57"/>
      <c r="BA5734" s="57"/>
      <c r="BF5734" s="6" t="e">
        <f t="shared" si="270"/>
        <v>#NUM!</v>
      </c>
      <c r="BG5734" t="e">
        <f t="shared" si="271"/>
        <v>#NUM!</v>
      </c>
      <c r="BH5734" t="e">
        <f t="shared" si="272"/>
        <v>#NUM!</v>
      </c>
      <c r="BI5734" t="e">
        <f>VLOOKUP(H5734,Sheet2!$A$1:$B$270,2,FALSE)</f>
        <v>#N/A</v>
      </c>
    </row>
    <row r="5735" spans="15:61">
      <c r="O5735" s="57"/>
      <c r="P5735" s="57"/>
      <c r="AP5735" s="57"/>
      <c r="BA5735" s="57"/>
      <c r="BF5735" s="6" t="e">
        <f t="shared" si="270"/>
        <v>#NUM!</v>
      </c>
      <c r="BG5735" t="e">
        <f t="shared" si="271"/>
        <v>#NUM!</v>
      </c>
      <c r="BH5735" t="e">
        <f t="shared" si="272"/>
        <v>#NUM!</v>
      </c>
      <c r="BI5735" t="e">
        <f>VLOOKUP(H5735,Sheet2!$A$1:$B$270,2,FALSE)</f>
        <v>#N/A</v>
      </c>
    </row>
    <row r="5736" spans="15:61">
      <c r="O5736" s="57"/>
      <c r="P5736" s="57"/>
      <c r="AP5736" s="57"/>
      <c r="BA5736" s="57"/>
      <c r="BF5736" s="6" t="e">
        <f t="shared" si="270"/>
        <v>#NUM!</v>
      </c>
      <c r="BG5736" t="e">
        <f t="shared" si="271"/>
        <v>#NUM!</v>
      </c>
      <c r="BH5736" t="e">
        <f t="shared" si="272"/>
        <v>#NUM!</v>
      </c>
      <c r="BI5736" t="e">
        <f>VLOOKUP(H5736,Sheet2!$A$1:$B$270,2,FALSE)</f>
        <v>#N/A</v>
      </c>
    </row>
    <row r="5737" spans="15:61">
      <c r="O5737" s="57"/>
      <c r="P5737" s="57"/>
      <c r="AP5737" s="57"/>
      <c r="BA5737" s="57"/>
      <c r="BF5737" s="6" t="e">
        <f t="shared" si="270"/>
        <v>#NUM!</v>
      </c>
      <c r="BG5737" t="e">
        <f t="shared" si="271"/>
        <v>#NUM!</v>
      </c>
      <c r="BH5737" t="e">
        <f t="shared" si="272"/>
        <v>#NUM!</v>
      </c>
      <c r="BI5737" t="e">
        <f>VLOOKUP(H5737,Sheet2!$A$1:$B$270,2,FALSE)</f>
        <v>#N/A</v>
      </c>
    </row>
    <row r="5738" spans="15:61">
      <c r="O5738" s="57"/>
      <c r="P5738" s="57"/>
      <c r="AO5738" s="57"/>
      <c r="AP5738" s="57"/>
      <c r="BA5738" s="57"/>
      <c r="BF5738" s="6" t="e">
        <f t="shared" si="270"/>
        <v>#NUM!</v>
      </c>
      <c r="BG5738" t="e">
        <f t="shared" si="271"/>
        <v>#NUM!</v>
      </c>
      <c r="BH5738" t="e">
        <f t="shared" si="272"/>
        <v>#NUM!</v>
      </c>
      <c r="BI5738" t="e">
        <f>VLOOKUP(H5738,Sheet2!$A$1:$B$270,2,FALSE)</f>
        <v>#N/A</v>
      </c>
    </row>
    <row r="5739" spans="15:61">
      <c r="O5739" s="57"/>
      <c r="P5739" s="57"/>
      <c r="AO5739" s="57"/>
      <c r="AP5739" s="57"/>
      <c r="BA5739" s="57"/>
      <c r="BF5739" s="6" t="e">
        <f t="shared" si="270"/>
        <v>#NUM!</v>
      </c>
      <c r="BG5739" t="e">
        <f t="shared" si="271"/>
        <v>#NUM!</v>
      </c>
      <c r="BH5739" t="e">
        <f t="shared" si="272"/>
        <v>#NUM!</v>
      </c>
      <c r="BI5739" t="e">
        <f>VLOOKUP(H5739,Sheet2!$A$1:$B$270,2,FALSE)</f>
        <v>#N/A</v>
      </c>
    </row>
    <row r="5740" spans="15:61">
      <c r="O5740" s="57"/>
      <c r="P5740" s="57"/>
      <c r="AO5740" s="57"/>
      <c r="AP5740" s="57"/>
      <c r="BA5740" s="57"/>
      <c r="BF5740" s="6" t="e">
        <f t="shared" si="270"/>
        <v>#NUM!</v>
      </c>
      <c r="BG5740" t="e">
        <f t="shared" si="271"/>
        <v>#NUM!</v>
      </c>
      <c r="BH5740" t="e">
        <f t="shared" si="272"/>
        <v>#NUM!</v>
      </c>
      <c r="BI5740" t="e">
        <f>VLOOKUP(H5740,Sheet2!$A$1:$B$270,2,FALSE)</f>
        <v>#N/A</v>
      </c>
    </row>
    <row r="5741" spans="15:61">
      <c r="O5741" s="57"/>
      <c r="P5741" s="57"/>
      <c r="BA5741" s="57"/>
      <c r="BF5741" s="6" t="e">
        <f t="shared" si="270"/>
        <v>#NUM!</v>
      </c>
      <c r="BG5741" t="e">
        <f t="shared" si="271"/>
        <v>#NUM!</v>
      </c>
      <c r="BH5741" t="e">
        <f t="shared" si="272"/>
        <v>#NUM!</v>
      </c>
      <c r="BI5741" t="e">
        <f>VLOOKUP(H5741,Sheet2!$A$1:$B$270,2,FALSE)</f>
        <v>#N/A</v>
      </c>
    </row>
    <row r="5742" spans="15:61">
      <c r="O5742" s="57"/>
      <c r="P5742" s="57"/>
      <c r="AM5742" s="58"/>
      <c r="BA5742" s="57"/>
      <c r="BB5742" s="58"/>
      <c r="BF5742" s="6" t="e">
        <f t="shared" si="270"/>
        <v>#NUM!</v>
      </c>
      <c r="BG5742" t="e">
        <f t="shared" si="271"/>
        <v>#NUM!</v>
      </c>
      <c r="BH5742" t="e">
        <f t="shared" si="272"/>
        <v>#NUM!</v>
      </c>
      <c r="BI5742" t="e">
        <f>VLOOKUP(H5742,Sheet2!$A$1:$B$270,2,FALSE)</f>
        <v>#N/A</v>
      </c>
    </row>
    <row r="5743" spans="15:61">
      <c r="O5743" s="57"/>
      <c r="P5743" s="57"/>
      <c r="AP5743" s="57"/>
      <c r="BA5743" s="57"/>
      <c r="BF5743" s="6" t="e">
        <f t="shared" si="270"/>
        <v>#NUM!</v>
      </c>
      <c r="BG5743" t="e">
        <f t="shared" si="271"/>
        <v>#NUM!</v>
      </c>
      <c r="BH5743" t="e">
        <f t="shared" si="272"/>
        <v>#NUM!</v>
      </c>
      <c r="BI5743" t="e">
        <f>VLOOKUP(H5743,Sheet2!$A$1:$B$270,2,FALSE)</f>
        <v>#N/A</v>
      </c>
    </row>
    <row r="5744" spans="15:61">
      <c r="O5744" s="57"/>
      <c r="P5744" s="57"/>
      <c r="AP5744" s="57"/>
      <c r="BA5744" s="57"/>
      <c r="BF5744" s="6" t="e">
        <f t="shared" si="270"/>
        <v>#NUM!</v>
      </c>
      <c r="BG5744" t="e">
        <f t="shared" si="271"/>
        <v>#NUM!</v>
      </c>
      <c r="BH5744" t="e">
        <f t="shared" si="272"/>
        <v>#NUM!</v>
      </c>
      <c r="BI5744" t="e">
        <f>VLOOKUP(H5744,Sheet2!$A$1:$B$270,2,FALSE)</f>
        <v>#N/A</v>
      </c>
    </row>
    <row r="5745" spans="15:61">
      <c r="O5745" s="57"/>
      <c r="P5745" s="57"/>
      <c r="AM5745" s="58"/>
      <c r="AO5745" s="57"/>
      <c r="BA5745" s="57"/>
      <c r="BB5745" s="58"/>
      <c r="BF5745" s="6" t="e">
        <f t="shared" si="270"/>
        <v>#NUM!</v>
      </c>
      <c r="BG5745" t="e">
        <f t="shared" si="271"/>
        <v>#NUM!</v>
      </c>
      <c r="BH5745" t="e">
        <f t="shared" si="272"/>
        <v>#NUM!</v>
      </c>
      <c r="BI5745" t="e">
        <f>VLOOKUP(H5745,Sheet2!$A$1:$B$270,2,FALSE)</f>
        <v>#N/A</v>
      </c>
    </row>
    <row r="5746" spans="15:61">
      <c r="O5746" s="57"/>
      <c r="P5746" s="57"/>
      <c r="AO5746" s="57"/>
      <c r="AP5746" s="57"/>
      <c r="BA5746" s="57"/>
      <c r="BF5746" s="6" t="e">
        <f t="shared" si="270"/>
        <v>#NUM!</v>
      </c>
      <c r="BG5746" t="e">
        <f t="shared" si="271"/>
        <v>#NUM!</v>
      </c>
      <c r="BH5746" t="e">
        <f t="shared" si="272"/>
        <v>#NUM!</v>
      </c>
      <c r="BI5746" t="e">
        <f>VLOOKUP(H5746,Sheet2!$A$1:$B$270,2,FALSE)</f>
        <v>#N/A</v>
      </c>
    </row>
    <row r="5747" spans="15:61">
      <c r="O5747" s="57"/>
      <c r="P5747" s="57"/>
      <c r="AM5747" s="58"/>
      <c r="BA5747" s="57"/>
      <c r="BB5747" s="58"/>
      <c r="BF5747" s="6" t="e">
        <f t="shared" si="270"/>
        <v>#NUM!</v>
      </c>
      <c r="BG5747" t="e">
        <f t="shared" si="271"/>
        <v>#NUM!</v>
      </c>
      <c r="BH5747" t="e">
        <f t="shared" si="272"/>
        <v>#NUM!</v>
      </c>
      <c r="BI5747" t="e">
        <f>VLOOKUP(H5747,Sheet2!$A$1:$B$270,2,FALSE)</f>
        <v>#N/A</v>
      </c>
    </row>
    <row r="5748" spans="15:61">
      <c r="O5748" s="57"/>
      <c r="P5748" s="57"/>
      <c r="AP5748" s="57"/>
      <c r="BA5748" s="57"/>
      <c r="BF5748" s="6" t="e">
        <f t="shared" si="270"/>
        <v>#NUM!</v>
      </c>
      <c r="BG5748" t="e">
        <f t="shared" si="271"/>
        <v>#NUM!</v>
      </c>
      <c r="BH5748" t="e">
        <f t="shared" si="272"/>
        <v>#NUM!</v>
      </c>
      <c r="BI5748" t="e">
        <f>VLOOKUP(H5748,Sheet2!$A$1:$B$270,2,FALSE)</f>
        <v>#N/A</v>
      </c>
    </row>
    <row r="5749" spans="15:61">
      <c r="O5749" s="57"/>
      <c r="P5749" s="57"/>
      <c r="AP5749" s="57"/>
      <c r="BA5749" s="57"/>
      <c r="BF5749" s="6" t="e">
        <f t="shared" si="270"/>
        <v>#NUM!</v>
      </c>
      <c r="BG5749" t="e">
        <f t="shared" si="271"/>
        <v>#NUM!</v>
      </c>
      <c r="BH5749" t="e">
        <f t="shared" si="272"/>
        <v>#NUM!</v>
      </c>
      <c r="BI5749" t="e">
        <f>VLOOKUP(H5749,Sheet2!$A$1:$B$270,2,FALSE)</f>
        <v>#N/A</v>
      </c>
    </row>
    <row r="5750" spans="15:61">
      <c r="O5750" s="57"/>
      <c r="P5750" s="57"/>
      <c r="AP5750" s="57"/>
      <c r="BA5750" s="57"/>
      <c r="BF5750" s="6" t="e">
        <f t="shared" si="270"/>
        <v>#NUM!</v>
      </c>
      <c r="BG5750" t="e">
        <f t="shared" si="271"/>
        <v>#NUM!</v>
      </c>
      <c r="BH5750" t="e">
        <f t="shared" si="272"/>
        <v>#NUM!</v>
      </c>
      <c r="BI5750" t="e">
        <f>VLOOKUP(H5750,Sheet2!$A$1:$B$270,2,FALSE)</f>
        <v>#N/A</v>
      </c>
    </row>
    <row r="5751" spans="15:61">
      <c r="O5751" s="57"/>
      <c r="P5751" s="57"/>
      <c r="BF5751" s="6" t="e">
        <f t="shared" si="270"/>
        <v>#NUM!</v>
      </c>
      <c r="BG5751" t="e">
        <f t="shared" si="271"/>
        <v>#NUM!</v>
      </c>
      <c r="BH5751" t="e">
        <f t="shared" si="272"/>
        <v>#NUM!</v>
      </c>
      <c r="BI5751" t="e">
        <f>VLOOKUP(H5751,Sheet2!$A$1:$B$270,2,FALSE)</f>
        <v>#N/A</v>
      </c>
    </row>
    <row r="5752" spans="15:61">
      <c r="O5752" s="57"/>
      <c r="P5752" s="57"/>
      <c r="AM5752" s="58"/>
      <c r="BA5752" s="57"/>
      <c r="BB5752" s="58"/>
      <c r="BF5752" s="6" t="e">
        <f t="shared" si="270"/>
        <v>#NUM!</v>
      </c>
      <c r="BG5752" t="e">
        <f t="shared" si="271"/>
        <v>#NUM!</v>
      </c>
      <c r="BH5752" t="e">
        <f t="shared" si="272"/>
        <v>#NUM!</v>
      </c>
      <c r="BI5752" t="e">
        <f>VLOOKUP(H5752,Sheet2!$A$1:$B$270,2,FALSE)</f>
        <v>#N/A</v>
      </c>
    </row>
    <row r="5753" spans="15:61">
      <c r="O5753" s="57"/>
      <c r="P5753" s="57"/>
      <c r="AO5753" s="57"/>
      <c r="AP5753" s="57"/>
      <c r="BA5753" s="57"/>
      <c r="BF5753" s="6" t="e">
        <f t="shared" si="270"/>
        <v>#NUM!</v>
      </c>
      <c r="BG5753" t="e">
        <f t="shared" si="271"/>
        <v>#NUM!</v>
      </c>
      <c r="BH5753" t="e">
        <f t="shared" si="272"/>
        <v>#NUM!</v>
      </c>
      <c r="BI5753" t="e">
        <f>VLOOKUP(H5753,Sheet2!$A$1:$B$270,2,FALSE)</f>
        <v>#N/A</v>
      </c>
    </row>
    <row r="5754" spans="15:61">
      <c r="O5754" s="57"/>
      <c r="P5754" s="57"/>
      <c r="AM5754" s="58"/>
      <c r="AO5754" s="57"/>
      <c r="BA5754" s="57"/>
      <c r="BB5754" s="58"/>
      <c r="BF5754" s="6" t="e">
        <f t="shared" si="270"/>
        <v>#NUM!</v>
      </c>
      <c r="BG5754" t="e">
        <f t="shared" si="271"/>
        <v>#NUM!</v>
      </c>
      <c r="BH5754" t="e">
        <f t="shared" si="272"/>
        <v>#NUM!</v>
      </c>
      <c r="BI5754" t="e">
        <f>VLOOKUP(H5754,Sheet2!$A$1:$B$270,2,FALSE)</f>
        <v>#N/A</v>
      </c>
    </row>
    <row r="5755" spans="15:61">
      <c r="O5755" s="57"/>
      <c r="P5755" s="57"/>
      <c r="AP5755" s="57"/>
      <c r="BA5755" s="57"/>
      <c r="BF5755" s="6" t="e">
        <f t="shared" si="270"/>
        <v>#NUM!</v>
      </c>
      <c r="BG5755" t="e">
        <f t="shared" si="271"/>
        <v>#NUM!</v>
      </c>
      <c r="BH5755" t="e">
        <f t="shared" si="272"/>
        <v>#NUM!</v>
      </c>
      <c r="BI5755" t="e">
        <f>VLOOKUP(H5755,Sheet2!$A$1:$B$270,2,FALSE)</f>
        <v>#N/A</v>
      </c>
    </row>
    <row r="5756" spans="15:61">
      <c r="O5756" s="57"/>
      <c r="P5756" s="57"/>
      <c r="AP5756" s="57"/>
      <c r="BA5756" s="57"/>
      <c r="BF5756" s="6" t="e">
        <f t="shared" si="270"/>
        <v>#NUM!</v>
      </c>
      <c r="BG5756" t="e">
        <f t="shared" si="271"/>
        <v>#NUM!</v>
      </c>
      <c r="BH5756" t="e">
        <f t="shared" si="272"/>
        <v>#NUM!</v>
      </c>
      <c r="BI5756" t="e">
        <f>VLOOKUP(H5756,Sheet2!$A$1:$B$270,2,FALSE)</f>
        <v>#N/A</v>
      </c>
    </row>
    <row r="5757" spans="15:61">
      <c r="O5757" s="57"/>
      <c r="P5757" s="57"/>
      <c r="AP5757" s="57"/>
      <c r="BA5757" s="57"/>
      <c r="BF5757" s="6" t="e">
        <f t="shared" si="270"/>
        <v>#NUM!</v>
      </c>
      <c r="BG5757" t="e">
        <f t="shared" si="271"/>
        <v>#NUM!</v>
      </c>
      <c r="BH5757" t="e">
        <f t="shared" si="272"/>
        <v>#NUM!</v>
      </c>
      <c r="BI5757" t="e">
        <f>VLOOKUP(H5757,Sheet2!$A$1:$B$270,2,FALSE)</f>
        <v>#N/A</v>
      </c>
    </row>
    <row r="5758" spans="15:61">
      <c r="O5758" s="57"/>
      <c r="P5758" s="57"/>
      <c r="AM5758" s="58"/>
      <c r="AO5758" s="57"/>
      <c r="BA5758" s="57"/>
      <c r="BB5758" s="58"/>
      <c r="BF5758" s="6" t="e">
        <f t="shared" si="270"/>
        <v>#NUM!</v>
      </c>
      <c r="BG5758" t="e">
        <f t="shared" si="271"/>
        <v>#NUM!</v>
      </c>
      <c r="BH5758" t="e">
        <f t="shared" si="272"/>
        <v>#NUM!</v>
      </c>
      <c r="BI5758" t="e">
        <f>VLOOKUP(H5758,Sheet2!$A$1:$B$270,2,FALSE)</f>
        <v>#N/A</v>
      </c>
    </row>
    <row r="5759" spans="15:61">
      <c r="O5759" s="57"/>
      <c r="P5759" s="57"/>
      <c r="AP5759" s="57"/>
      <c r="BA5759" s="57"/>
      <c r="BF5759" s="6" t="e">
        <f t="shared" si="270"/>
        <v>#NUM!</v>
      </c>
      <c r="BG5759" t="e">
        <f t="shared" si="271"/>
        <v>#NUM!</v>
      </c>
      <c r="BH5759" t="e">
        <f t="shared" si="272"/>
        <v>#NUM!</v>
      </c>
      <c r="BI5759" t="e">
        <f>VLOOKUP(H5759,Sheet2!$A$1:$B$270,2,FALSE)</f>
        <v>#N/A</v>
      </c>
    </row>
    <row r="5760" spans="15:61">
      <c r="O5760" s="57"/>
      <c r="P5760" s="57"/>
      <c r="AP5760" s="57"/>
      <c r="BA5760" s="57"/>
      <c r="BF5760" s="6" t="e">
        <f t="shared" si="270"/>
        <v>#NUM!</v>
      </c>
      <c r="BG5760" t="e">
        <f t="shared" si="271"/>
        <v>#NUM!</v>
      </c>
      <c r="BH5760" t="e">
        <f t="shared" si="272"/>
        <v>#NUM!</v>
      </c>
      <c r="BI5760" t="e">
        <f>VLOOKUP(H5760,Sheet2!$A$1:$B$270,2,FALSE)</f>
        <v>#N/A</v>
      </c>
    </row>
    <row r="5761" spans="15:61">
      <c r="O5761" s="57"/>
      <c r="P5761" s="57"/>
      <c r="AP5761" s="57"/>
      <c r="BA5761" s="57"/>
      <c r="BF5761" s="6" t="e">
        <f t="shared" si="270"/>
        <v>#NUM!</v>
      </c>
      <c r="BG5761" t="e">
        <f t="shared" si="271"/>
        <v>#NUM!</v>
      </c>
      <c r="BH5761" t="e">
        <f t="shared" si="272"/>
        <v>#NUM!</v>
      </c>
      <c r="BI5761" t="e">
        <f>VLOOKUP(H5761,Sheet2!$A$1:$B$270,2,FALSE)</f>
        <v>#N/A</v>
      </c>
    </row>
    <row r="5762" spans="15:61">
      <c r="O5762" s="57"/>
      <c r="P5762" s="57"/>
      <c r="AO5762" s="57"/>
      <c r="BA5762" s="57"/>
      <c r="BF5762" s="6" t="e">
        <f t="shared" ref="BF5762:BF5825" si="273">DATE(BC5762,BD5762,BE5762)</f>
        <v>#NUM!</v>
      </c>
      <c r="BG5762" t="e">
        <f t="shared" ref="BG5762:BG5825" si="274">BF5762-BA5762</f>
        <v>#NUM!</v>
      </c>
      <c r="BH5762" t="e">
        <f t="shared" ref="BH5762:BH5825" si="275">IF(BG5762=1,"COMPLY",IF(BG5762&lt;1,"COMPLY","NOT COMPLY"))</f>
        <v>#NUM!</v>
      </c>
      <c r="BI5762" t="e">
        <f>VLOOKUP(H5762,Sheet2!$A$1:$B$270,2,FALSE)</f>
        <v>#N/A</v>
      </c>
    </row>
    <row r="5763" spans="15:61">
      <c r="O5763" s="57"/>
      <c r="P5763" s="57"/>
      <c r="AO5763" s="57"/>
      <c r="AP5763" s="57"/>
      <c r="BA5763" s="57"/>
      <c r="BF5763" s="6" t="e">
        <f t="shared" si="273"/>
        <v>#NUM!</v>
      </c>
      <c r="BG5763" t="e">
        <f t="shared" si="274"/>
        <v>#NUM!</v>
      </c>
      <c r="BH5763" t="e">
        <f t="shared" si="275"/>
        <v>#NUM!</v>
      </c>
      <c r="BI5763" t="e">
        <f>VLOOKUP(H5763,Sheet2!$A$1:$B$270,2,FALSE)</f>
        <v>#N/A</v>
      </c>
    </row>
    <row r="5764" spans="15:61">
      <c r="O5764" s="57"/>
      <c r="P5764" s="57"/>
      <c r="AP5764" s="57"/>
      <c r="BA5764" s="57"/>
      <c r="BF5764" s="6" t="e">
        <f t="shared" si="273"/>
        <v>#NUM!</v>
      </c>
      <c r="BG5764" t="e">
        <f t="shared" si="274"/>
        <v>#NUM!</v>
      </c>
      <c r="BH5764" t="e">
        <f t="shared" si="275"/>
        <v>#NUM!</v>
      </c>
      <c r="BI5764" t="e">
        <f>VLOOKUP(H5764,Sheet2!$A$1:$B$270,2,FALSE)</f>
        <v>#N/A</v>
      </c>
    </row>
    <row r="5765" spans="15:61">
      <c r="O5765" s="57"/>
      <c r="P5765" s="57"/>
      <c r="AM5765" s="58"/>
      <c r="AO5765" s="57"/>
      <c r="BA5765" s="57"/>
      <c r="BB5765" s="58"/>
      <c r="BF5765" s="6" t="e">
        <f t="shared" si="273"/>
        <v>#NUM!</v>
      </c>
      <c r="BG5765" t="e">
        <f t="shared" si="274"/>
        <v>#NUM!</v>
      </c>
      <c r="BH5765" t="e">
        <f t="shared" si="275"/>
        <v>#NUM!</v>
      </c>
      <c r="BI5765" t="e">
        <f>VLOOKUP(H5765,Sheet2!$A$1:$B$270,2,FALSE)</f>
        <v>#N/A</v>
      </c>
    </row>
    <row r="5766" spans="15:61">
      <c r="O5766" s="57"/>
      <c r="P5766" s="57"/>
      <c r="AP5766" s="57"/>
      <c r="BA5766" s="57"/>
      <c r="BF5766" s="6" t="e">
        <f t="shared" si="273"/>
        <v>#NUM!</v>
      </c>
      <c r="BG5766" t="e">
        <f t="shared" si="274"/>
        <v>#NUM!</v>
      </c>
      <c r="BH5766" t="e">
        <f t="shared" si="275"/>
        <v>#NUM!</v>
      </c>
      <c r="BI5766" t="e">
        <f>VLOOKUP(H5766,Sheet2!$A$1:$B$270,2,FALSE)</f>
        <v>#N/A</v>
      </c>
    </row>
    <row r="5767" spans="15:61">
      <c r="O5767" s="57"/>
      <c r="P5767" s="57"/>
      <c r="AO5767" s="57"/>
      <c r="AP5767" s="57"/>
      <c r="BA5767" s="57"/>
      <c r="BF5767" s="6" t="e">
        <f t="shared" si="273"/>
        <v>#NUM!</v>
      </c>
      <c r="BG5767" t="e">
        <f t="shared" si="274"/>
        <v>#NUM!</v>
      </c>
      <c r="BH5767" t="e">
        <f t="shared" si="275"/>
        <v>#NUM!</v>
      </c>
      <c r="BI5767" t="e">
        <f>VLOOKUP(H5767,Sheet2!$A$1:$B$270,2,FALSE)</f>
        <v>#N/A</v>
      </c>
    </row>
    <row r="5768" spans="15:61">
      <c r="O5768" s="57"/>
      <c r="P5768" s="57"/>
      <c r="AP5768" s="57"/>
      <c r="BA5768" s="57"/>
      <c r="BF5768" s="6" t="e">
        <f t="shared" si="273"/>
        <v>#NUM!</v>
      </c>
      <c r="BG5768" t="e">
        <f t="shared" si="274"/>
        <v>#NUM!</v>
      </c>
      <c r="BH5768" t="e">
        <f t="shared" si="275"/>
        <v>#NUM!</v>
      </c>
      <c r="BI5768" t="e">
        <f>VLOOKUP(H5768,Sheet2!$A$1:$B$270,2,FALSE)</f>
        <v>#N/A</v>
      </c>
    </row>
    <row r="5769" spans="15:61">
      <c r="O5769" s="57"/>
      <c r="P5769" s="57"/>
      <c r="AO5769" s="57"/>
      <c r="AP5769" s="57"/>
      <c r="BA5769" s="57"/>
      <c r="BF5769" s="6" t="e">
        <f t="shared" si="273"/>
        <v>#NUM!</v>
      </c>
      <c r="BG5769" t="e">
        <f t="shared" si="274"/>
        <v>#NUM!</v>
      </c>
      <c r="BH5769" t="e">
        <f t="shared" si="275"/>
        <v>#NUM!</v>
      </c>
      <c r="BI5769" t="e">
        <f>VLOOKUP(H5769,Sheet2!$A$1:$B$270,2,FALSE)</f>
        <v>#N/A</v>
      </c>
    </row>
    <row r="5770" spans="15:61">
      <c r="O5770" s="57"/>
      <c r="P5770" s="57"/>
      <c r="AO5770" s="57"/>
      <c r="BA5770" s="57"/>
      <c r="BF5770" s="6" t="e">
        <f t="shared" si="273"/>
        <v>#NUM!</v>
      </c>
      <c r="BG5770" t="e">
        <f t="shared" si="274"/>
        <v>#NUM!</v>
      </c>
      <c r="BH5770" t="e">
        <f t="shared" si="275"/>
        <v>#NUM!</v>
      </c>
      <c r="BI5770" t="e">
        <f>VLOOKUP(H5770,Sheet2!$A$1:$B$270,2,FALSE)</f>
        <v>#N/A</v>
      </c>
    </row>
    <row r="5771" spans="15:61">
      <c r="O5771" s="57"/>
      <c r="P5771" s="57"/>
      <c r="AP5771" s="57"/>
      <c r="BA5771" s="57"/>
      <c r="BF5771" s="6" t="e">
        <f t="shared" si="273"/>
        <v>#NUM!</v>
      </c>
      <c r="BG5771" t="e">
        <f t="shared" si="274"/>
        <v>#NUM!</v>
      </c>
      <c r="BH5771" t="e">
        <f t="shared" si="275"/>
        <v>#NUM!</v>
      </c>
      <c r="BI5771" t="e">
        <f>VLOOKUP(H5771,Sheet2!$A$1:$B$270,2,FALSE)</f>
        <v>#N/A</v>
      </c>
    </row>
    <row r="5772" spans="15:61">
      <c r="O5772" s="57"/>
      <c r="P5772" s="57"/>
      <c r="AP5772" s="57"/>
      <c r="BA5772" s="57"/>
      <c r="BF5772" s="6" t="e">
        <f t="shared" si="273"/>
        <v>#NUM!</v>
      </c>
      <c r="BG5772" t="e">
        <f t="shared" si="274"/>
        <v>#NUM!</v>
      </c>
      <c r="BH5772" t="e">
        <f t="shared" si="275"/>
        <v>#NUM!</v>
      </c>
      <c r="BI5772" t="e">
        <f>VLOOKUP(H5772,Sheet2!$A$1:$B$270,2,FALSE)</f>
        <v>#N/A</v>
      </c>
    </row>
    <row r="5773" spans="15:61">
      <c r="O5773" s="57"/>
      <c r="P5773" s="57"/>
      <c r="AO5773" s="57"/>
      <c r="AP5773" s="57"/>
      <c r="BA5773" s="57"/>
      <c r="BF5773" s="6" t="e">
        <f t="shared" si="273"/>
        <v>#NUM!</v>
      </c>
      <c r="BG5773" t="e">
        <f t="shared" si="274"/>
        <v>#NUM!</v>
      </c>
      <c r="BH5773" t="e">
        <f t="shared" si="275"/>
        <v>#NUM!</v>
      </c>
      <c r="BI5773" t="e">
        <f>VLOOKUP(H5773,Sheet2!$A$1:$B$270,2,FALSE)</f>
        <v>#N/A</v>
      </c>
    </row>
    <row r="5774" spans="15:61">
      <c r="O5774" s="57"/>
      <c r="P5774" s="57"/>
      <c r="AO5774" s="57"/>
      <c r="AP5774" s="57"/>
      <c r="BA5774" s="57"/>
      <c r="BF5774" s="6" t="e">
        <f t="shared" si="273"/>
        <v>#NUM!</v>
      </c>
      <c r="BG5774" t="e">
        <f t="shared" si="274"/>
        <v>#NUM!</v>
      </c>
      <c r="BH5774" t="e">
        <f t="shared" si="275"/>
        <v>#NUM!</v>
      </c>
      <c r="BI5774" t="e">
        <f>VLOOKUP(H5774,Sheet2!$A$1:$B$270,2,FALSE)</f>
        <v>#N/A</v>
      </c>
    </row>
    <row r="5775" spans="15:61">
      <c r="O5775" s="57"/>
      <c r="P5775" s="57"/>
      <c r="AP5775" s="57"/>
      <c r="BA5775" s="57"/>
      <c r="BF5775" s="6" t="e">
        <f t="shared" si="273"/>
        <v>#NUM!</v>
      </c>
      <c r="BG5775" t="e">
        <f t="shared" si="274"/>
        <v>#NUM!</v>
      </c>
      <c r="BH5775" t="e">
        <f t="shared" si="275"/>
        <v>#NUM!</v>
      </c>
      <c r="BI5775" t="e">
        <f>VLOOKUP(H5775,Sheet2!$A$1:$B$270,2,FALSE)</f>
        <v>#N/A</v>
      </c>
    </row>
    <row r="5776" spans="15:61">
      <c r="O5776" s="57"/>
      <c r="P5776" s="57"/>
      <c r="AP5776" s="57"/>
      <c r="BA5776" s="57"/>
      <c r="BF5776" s="6" t="e">
        <f t="shared" si="273"/>
        <v>#NUM!</v>
      </c>
      <c r="BG5776" t="e">
        <f t="shared" si="274"/>
        <v>#NUM!</v>
      </c>
      <c r="BH5776" t="e">
        <f t="shared" si="275"/>
        <v>#NUM!</v>
      </c>
      <c r="BI5776" t="e">
        <f>VLOOKUP(H5776,Sheet2!$A$1:$B$270,2,FALSE)</f>
        <v>#N/A</v>
      </c>
    </row>
    <row r="5777" spans="15:61">
      <c r="O5777" s="57"/>
      <c r="P5777" s="57"/>
      <c r="AP5777" s="57"/>
      <c r="BA5777" s="57"/>
      <c r="BF5777" s="6" t="e">
        <f t="shared" si="273"/>
        <v>#NUM!</v>
      </c>
      <c r="BG5777" t="e">
        <f t="shared" si="274"/>
        <v>#NUM!</v>
      </c>
      <c r="BH5777" t="e">
        <f t="shared" si="275"/>
        <v>#NUM!</v>
      </c>
      <c r="BI5777" t="e">
        <f>VLOOKUP(H5777,Sheet2!$A$1:$B$270,2,FALSE)</f>
        <v>#N/A</v>
      </c>
    </row>
    <row r="5778" spans="15:61">
      <c r="O5778" s="57"/>
      <c r="P5778" s="57"/>
      <c r="AO5778" s="57"/>
      <c r="BF5778" s="6" t="e">
        <f t="shared" si="273"/>
        <v>#NUM!</v>
      </c>
      <c r="BG5778" t="e">
        <f t="shared" si="274"/>
        <v>#NUM!</v>
      </c>
      <c r="BH5778" t="e">
        <f t="shared" si="275"/>
        <v>#NUM!</v>
      </c>
      <c r="BI5778" t="e">
        <f>VLOOKUP(H5778,Sheet2!$A$1:$B$270,2,FALSE)</f>
        <v>#N/A</v>
      </c>
    </row>
    <row r="5779" spans="15:61">
      <c r="O5779" s="57"/>
      <c r="P5779" s="57"/>
      <c r="AM5779" s="58"/>
      <c r="AO5779" s="57"/>
      <c r="BA5779" s="57"/>
      <c r="BB5779" s="58"/>
      <c r="BF5779" s="6" t="e">
        <f t="shared" si="273"/>
        <v>#NUM!</v>
      </c>
      <c r="BG5779" t="e">
        <f t="shared" si="274"/>
        <v>#NUM!</v>
      </c>
      <c r="BH5779" t="e">
        <f t="shared" si="275"/>
        <v>#NUM!</v>
      </c>
      <c r="BI5779" t="e">
        <f>VLOOKUP(H5779,Sheet2!$A$1:$B$270,2,FALSE)</f>
        <v>#N/A</v>
      </c>
    </row>
    <row r="5780" spans="15:61">
      <c r="O5780" s="57"/>
      <c r="P5780" s="57"/>
      <c r="AP5780" s="57"/>
      <c r="BA5780" s="57"/>
      <c r="BF5780" s="6" t="e">
        <f t="shared" si="273"/>
        <v>#NUM!</v>
      </c>
      <c r="BG5780" t="e">
        <f t="shared" si="274"/>
        <v>#NUM!</v>
      </c>
      <c r="BH5780" t="e">
        <f t="shared" si="275"/>
        <v>#NUM!</v>
      </c>
      <c r="BI5780" t="e">
        <f>VLOOKUP(H5780,Sheet2!$A$1:$B$270,2,FALSE)</f>
        <v>#N/A</v>
      </c>
    </row>
    <row r="5781" spans="15:61">
      <c r="O5781" s="57"/>
      <c r="P5781" s="57"/>
      <c r="AP5781" s="57"/>
      <c r="BA5781" s="57"/>
      <c r="BF5781" s="6" t="e">
        <f t="shared" si="273"/>
        <v>#NUM!</v>
      </c>
      <c r="BG5781" t="e">
        <f t="shared" si="274"/>
        <v>#NUM!</v>
      </c>
      <c r="BH5781" t="e">
        <f t="shared" si="275"/>
        <v>#NUM!</v>
      </c>
      <c r="BI5781" t="e">
        <f>VLOOKUP(H5781,Sheet2!$A$1:$B$270,2,FALSE)</f>
        <v>#N/A</v>
      </c>
    </row>
    <row r="5782" spans="15:61">
      <c r="O5782" s="57"/>
      <c r="P5782" s="57"/>
      <c r="AP5782" s="57"/>
      <c r="BA5782" s="57"/>
      <c r="BF5782" s="6" t="e">
        <f t="shared" si="273"/>
        <v>#NUM!</v>
      </c>
      <c r="BG5782" t="e">
        <f t="shared" si="274"/>
        <v>#NUM!</v>
      </c>
      <c r="BH5782" t="e">
        <f t="shared" si="275"/>
        <v>#NUM!</v>
      </c>
      <c r="BI5782" t="e">
        <f>VLOOKUP(H5782,Sheet2!$A$1:$B$270,2,FALSE)</f>
        <v>#N/A</v>
      </c>
    </row>
    <row r="5783" spans="15:61">
      <c r="O5783" s="57"/>
      <c r="P5783" s="57"/>
      <c r="AO5783" s="57"/>
      <c r="AP5783" s="57"/>
      <c r="BA5783" s="57"/>
      <c r="BF5783" s="6" t="e">
        <f t="shared" si="273"/>
        <v>#NUM!</v>
      </c>
      <c r="BG5783" t="e">
        <f t="shared" si="274"/>
        <v>#NUM!</v>
      </c>
      <c r="BH5783" t="e">
        <f t="shared" si="275"/>
        <v>#NUM!</v>
      </c>
      <c r="BI5783" t="e">
        <f>VLOOKUP(H5783,Sheet2!$A$1:$B$270,2,FALSE)</f>
        <v>#N/A</v>
      </c>
    </row>
    <row r="5784" spans="15:61">
      <c r="O5784" s="57"/>
      <c r="P5784" s="57"/>
      <c r="AM5784" s="58"/>
      <c r="BA5784" s="57"/>
      <c r="BB5784" s="58"/>
      <c r="BF5784" s="6" t="e">
        <f t="shared" si="273"/>
        <v>#NUM!</v>
      </c>
      <c r="BG5784" t="e">
        <f t="shared" si="274"/>
        <v>#NUM!</v>
      </c>
      <c r="BH5784" t="e">
        <f t="shared" si="275"/>
        <v>#NUM!</v>
      </c>
      <c r="BI5784" t="e">
        <f>VLOOKUP(H5784,Sheet2!$A$1:$B$270,2,FALSE)</f>
        <v>#N/A</v>
      </c>
    </row>
    <row r="5785" spans="15:61">
      <c r="O5785" s="57"/>
      <c r="P5785" s="57"/>
      <c r="BF5785" s="6" t="e">
        <f t="shared" si="273"/>
        <v>#NUM!</v>
      </c>
      <c r="BG5785" t="e">
        <f t="shared" si="274"/>
        <v>#NUM!</v>
      </c>
      <c r="BH5785" t="e">
        <f t="shared" si="275"/>
        <v>#NUM!</v>
      </c>
      <c r="BI5785" t="e">
        <f>VLOOKUP(H5785,Sheet2!$A$1:$B$270,2,FALSE)</f>
        <v>#N/A</v>
      </c>
    </row>
    <row r="5786" spans="15:61">
      <c r="O5786" s="57"/>
      <c r="P5786" s="57"/>
      <c r="AP5786" s="57"/>
      <c r="BA5786" s="57"/>
      <c r="BF5786" s="6" t="e">
        <f t="shared" si="273"/>
        <v>#NUM!</v>
      </c>
      <c r="BG5786" t="e">
        <f t="shared" si="274"/>
        <v>#NUM!</v>
      </c>
      <c r="BH5786" t="e">
        <f t="shared" si="275"/>
        <v>#NUM!</v>
      </c>
      <c r="BI5786" t="e">
        <f>VLOOKUP(H5786,Sheet2!$A$1:$B$270,2,FALSE)</f>
        <v>#N/A</v>
      </c>
    </row>
    <row r="5787" spans="15:61">
      <c r="O5787" s="57"/>
      <c r="P5787" s="57"/>
      <c r="AP5787" s="57"/>
      <c r="BA5787" s="57"/>
      <c r="BF5787" s="6" t="e">
        <f t="shared" si="273"/>
        <v>#NUM!</v>
      </c>
      <c r="BG5787" t="e">
        <f t="shared" si="274"/>
        <v>#NUM!</v>
      </c>
      <c r="BH5787" t="e">
        <f t="shared" si="275"/>
        <v>#NUM!</v>
      </c>
      <c r="BI5787" t="e">
        <f>VLOOKUP(H5787,Sheet2!$A$1:$B$270,2,FALSE)</f>
        <v>#N/A</v>
      </c>
    </row>
    <row r="5788" spans="15:61">
      <c r="O5788" s="57"/>
      <c r="P5788" s="57"/>
      <c r="AO5788" s="57"/>
      <c r="AP5788" s="57"/>
      <c r="BA5788" s="57"/>
      <c r="BF5788" s="6" t="e">
        <f t="shared" si="273"/>
        <v>#NUM!</v>
      </c>
      <c r="BG5788" t="e">
        <f t="shared" si="274"/>
        <v>#NUM!</v>
      </c>
      <c r="BH5788" t="e">
        <f t="shared" si="275"/>
        <v>#NUM!</v>
      </c>
      <c r="BI5788" t="e">
        <f>VLOOKUP(H5788,Sheet2!$A$1:$B$270,2,FALSE)</f>
        <v>#N/A</v>
      </c>
    </row>
    <row r="5789" spans="15:61">
      <c r="O5789" s="57"/>
      <c r="P5789" s="57"/>
      <c r="AP5789" s="57"/>
      <c r="BA5789" s="57"/>
      <c r="BF5789" s="6" t="e">
        <f t="shared" si="273"/>
        <v>#NUM!</v>
      </c>
      <c r="BG5789" t="e">
        <f t="shared" si="274"/>
        <v>#NUM!</v>
      </c>
      <c r="BH5789" t="e">
        <f t="shared" si="275"/>
        <v>#NUM!</v>
      </c>
      <c r="BI5789" t="e">
        <f>VLOOKUP(H5789,Sheet2!$A$1:$B$270,2,FALSE)</f>
        <v>#N/A</v>
      </c>
    </row>
    <row r="5790" spans="15:61">
      <c r="O5790" s="57"/>
      <c r="P5790" s="57"/>
      <c r="AP5790" s="57"/>
      <c r="BA5790" s="57"/>
      <c r="BF5790" s="6" t="e">
        <f t="shared" si="273"/>
        <v>#NUM!</v>
      </c>
      <c r="BG5790" t="e">
        <f t="shared" si="274"/>
        <v>#NUM!</v>
      </c>
      <c r="BH5790" t="e">
        <f t="shared" si="275"/>
        <v>#NUM!</v>
      </c>
      <c r="BI5790" t="e">
        <f>VLOOKUP(H5790,Sheet2!$A$1:$B$270,2,FALSE)</f>
        <v>#N/A</v>
      </c>
    </row>
    <row r="5791" spans="15:61">
      <c r="O5791" s="57"/>
      <c r="P5791" s="57"/>
      <c r="AP5791" s="57"/>
      <c r="BA5791" s="57"/>
      <c r="BF5791" s="6" t="e">
        <f t="shared" si="273"/>
        <v>#NUM!</v>
      </c>
      <c r="BG5791" t="e">
        <f t="shared" si="274"/>
        <v>#NUM!</v>
      </c>
      <c r="BH5791" t="e">
        <f t="shared" si="275"/>
        <v>#NUM!</v>
      </c>
      <c r="BI5791" t="e">
        <f>VLOOKUP(H5791,Sheet2!$A$1:$B$270,2,FALSE)</f>
        <v>#N/A</v>
      </c>
    </row>
    <row r="5792" spans="15:61">
      <c r="O5792" s="57"/>
      <c r="P5792" s="57"/>
      <c r="AO5792" s="57"/>
      <c r="AP5792" s="57"/>
      <c r="BA5792" s="57"/>
      <c r="BF5792" s="6" t="e">
        <f t="shared" si="273"/>
        <v>#NUM!</v>
      </c>
      <c r="BG5792" t="e">
        <f t="shared" si="274"/>
        <v>#NUM!</v>
      </c>
      <c r="BH5792" t="e">
        <f t="shared" si="275"/>
        <v>#NUM!</v>
      </c>
      <c r="BI5792" t="e">
        <f>VLOOKUP(H5792,Sheet2!$A$1:$B$270,2,FALSE)</f>
        <v>#N/A</v>
      </c>
    </row>
    <row r="5793" spans="15:61">
      <c r="O5793" s="57"/>
      <c r="P5793" s="57"/>
      <c r="AO5793" s="57"/>
      <c r="AP5793" s="57"/>
      <c r="BA5793" s="57"/>
      <c r="BF5793" s="6" t="e">
        <f t="shared" si="273"/>
        <v>#NUM!</v>
      </c>
      <c r="BG5793" t="e">
        <f t="shared" si="274"/>
        <v>#NUM!</v>
      </c>
      <c r="BH5793" t="e">
        <f t="shared" si="275"/>
        <v>#NUM!</v>
      </c>
      <c r="BI5793" t="e">
        <f>VLOOKUP(H5793,Sheet2!$A$1:$B$270,2,FALSE)</f>
        <v>#N/A</v>
      </c>
    </row>
    <row r="5794" spans="15:61">
      <c r="O5794" s="57"/>
      <c r="P5794" s="57"/>
      <c r="AO5794" s="57"/>
      <c r="AP5794" s="57"/>
      <c r="BA5794" s="57"/>
      <c r="BF5794" s="6" t="e">
        <f t="shared" si="273"/>
        <v>#NUM!</v>
      </c>
      <c r="BG5794" t="e">
        <f t="shared" si="274"/>
        <v>#NUM!</v>
      </c>
      <c r="BH5794" t="e">
        <f t="shared" si="275"/>
        <v>#NUM!</v>
      </c>
      <c r="BI5794" t="e">
        <f>VLOOKUP(H5794,Sheet2!$A$1:$B$270,2,FALSE)</f>
        <v>#N/A</v>
      </c>
    </row>
    <row r="5795" spans="15:61">
      <c r="O5795" s="57"/>
      <c r="P5795" s="57"/>
      <c r="AP5795" s="57"/>
      <c r="BA5795" s="57"/>
      <c r="BF5795" s="6" t="e">
        <f t="shared" si="273"/>
        <v>#NUM!</v>
      </c>
      <c r="BG5795" t="e">
        <f t="shared" si="274"/>
        <v>#NUM!</v>
      </c>
      <c r="BH5795" t="e">
        <f t="shared" si="275"/>
        <v>#NUM!</v>
      </c>
      <c r="BI5795" t="e">
        <f>VLOOKUP(H5795,Sheet2!$A$1:$B$270,2,FALSE)</f>
        <v>#N/A</v>
      </c>
    </row>
    <row r="5796" spans="15:61">
      <c r="O5796" s="57"/>
      <c r="P5796" s="57"/>
      <c r="AM5796" s="58"/>
      <c r="BA5796" s="57"/>
      <c r="BB5796" s="58"/>
      <c r="BF5796" s="6" t="e">
        <f t="shared" si="273"/>
        <v>#NUM!</v>
      </c>
      <c r="BG5796" t="e">
        <f t="shared" si="274"/>
        <v>#NUM!</v>
      </c>
      <c r="BH5796" t="e">
        <f t="shared" si="275"/>
        <v>#NUM!</v>
      </c>
      <c r="BI5796" t="e">
        <f>VLOOKUP(H5796,Sheet2!$A$1:$B$270,2,FALSE)</f>
        <v>#N/A</v>
      </c>
    </row>
    <row r="5797" spans="15:61">
      <c r="O5797" s="57"/>
      <c r="P5797" s="57"/>
      <c r="AO5797" s="57"/>
      <c r="BA5797" s="57"/>
      <c r="BF5797" s="6" t="e">
        <f t="shared" si="273"/>
        <v>#NUM!</v>
      </c>
      <c r="BG5797" t="e">
        <f t="shared" si="274"/>
        <v>#NUM!</v>
      </c>
      <c r="BH5797" t="e">
        <f t="shared" si="275"/>
        <v>#NUM!</v>
      </c>
      <c r="BI5797" t="e">
        <f>VLOOKUP(H5797,Sheet2!$A$1:$B$270,2,FALSE)</f>
        <v>#N/A</v>
      </c>
    </row>
    <row r="5798" spans="15:61">
      <c r="O5798" s="57"/>
      <c r="P5798" s="57"/>
      <c r="AM5798" s="58"/>
      <c r="AO5798" s="57"/>
      <c r="BA5798" s="57"/>
      <c r="BB5798" s="58"/>
      <c r="BF5798" s="6" t="e">
        <f t="shared" si="273"/>
        <v>#NUM!</v>
      </c>
      <c r="BG5798" t="e">
        <f t="shared" si="274"/>
        <v>#NUM!</v>
      </c>
      <c r="BH5798" t="e">
        <f t="shared" si="275"/>
        <v>#NUM!</v>
      </c>
      <c r="BI5798" t="e">
        <f>VLOOKUP(H5798,Sheet2!$A$1:$B$270,2,FALSE)</f>
        <v>#N/A</v>
      </c>
    </row>
    <row r="5799" spans="15:61">
      <c r="O5799" s="57"/>
      <c r="P5799" s="57"/>
      <c r="AO5799" s="57"/>
      <c r="AP5799" s="57"/>
      <c r="BA5799" s="57"/>
      <c r="BF5799" s="6" t="e">
        <f t="shared" si="273"/>
        <v>#NUM!</v>
      </c>
      <c r="BG5799" t="e">
        <f t="shared" si="274"/>
        <v>#NUM!</v>
      </c>
      <c r="BH5799" t="e">
        <f t="shared" si="275"/>
        <v>#NUM!</v>
      </c>
      <c r="BI5799" t="e">
        <f>VLOOKUP(H5799,Sheet2!$A$1:$B$270,2,FALSE)</f>
        <v>#N/A</v>
      </c>
    </row>
    <row r="5800" spans="15:61">
      <c r="O5800" s="57"/>
      <c r="P5800" s="57"/>
      <c r="AP5800" s="57"/>
      <c r="BA5800" s="57"/>
      <c r="BF5800" s="6" t="e">
        <f t="shared" si="273"/>
        <v>#NUM!</v>
      </c>
      <c r="BG5800" t="e">
        <f t="shared" si="274"/>
        <v>#NUM!</v>
      </c>
      <c r="BH5800" t="e">
        <f t="shared" si="275"/>
        <v>#NUM!</v>
      </c>
      <c r="BI5800" t="e">
        <f>VLOOKUP(H5800,Sheet2!$A$1:$B$270,2,FALSE)</f>
        <v>#N/A</v>
      </c>
    </row>
    <row r="5801" spans="15:61">
      <c r="O5801" s="57"/>
      <c r="P5801" s="57"/>
      <c r="AP5801" s="57"/>
      <c r="BA5801" s="57"/>
      <c r="BF5801" s="6" t="e">
        <f t="shared" si="273"/>
        <v>#NUM!</v>
      </c>
      <c r="BG5801" t="e">
        <f t="shared" si="274"/>
        <v>#NUM!</v>
      </c>
      <c r="BH5801" t="e">
        <f t="shared" si="275"/>
        <v>#NUM!</v>
      </c>
      <c r="BI5801" t="e">
        <f>VLOOKUP(H5801,Sheet2!$A$1:$B$270,2,FALSE)</f>
        <v>#N/A</v>
      </c>
    </row>
    <row r="5802" spans="15:61">
      <c r="O5802" s="57"/>
      <c r="P5802" s="57"/>
      <c r="AP5802" s="57"/>
      <c r="BA5802" s="57"/>
      <c r="BF5802" s="6" t="e">
        <f t="shared" si="273"/>
        <v>#NUM!</v>
      </c>
      <c r="BG5802" t="e">
        <f t="shared" si="274"/>
        <v>#NUM!</v>
      </c>
      <c r="BH5802" t="e">
        <f t="shared" si="275"/>
        <v>#NUM!</v>
      </c>
      <c r="BI5802" t="e">
        <f>VLOOKUP(H5802,Sheet2!$A$1:$B$270,2,FALSE)</f>
        <v>#N/A</v>
      </c>
    </row>
    <row r="5803" spans="15:61">
      <c r="O5803" s="57"/>
      <c r="P5803" s="57"/>
      <c r="BA5803" s="57"/>
      <c r="BF5803" s="6" t="e">
        <f t="shared" si="273"/>
        <v>#NUM!</v>
      </c>
      <c r="BG5803" t="e">
        <f t="shared" si="274"/>
        <v>#NUM!</v>
      </c>
      <c r="BH5803" t="e">
        <f t="shared" si="275"/>
        <v>#NUM!</v>
      </c>
      <c r="BI5803" t="e">
        <f>VLOOKUP(H5803,Sheet2!$A$1:$B$270,2,FALSE)</f>
        <v>#N/A</v>
      </c>
    </row>
    <row r="5804" spans="15:61">
      <c r="O5804" s="57"/>
      <c r="P5804" s="57"/>
      <c r="AP5804" s="57"/>
      <c r="BA5804" s="57"/>
      <c r="BF5804" s="6" t="e">
        <f t="shared" si="273"/>
        <v>#NUM!</v>
      </c>
      <c r="BG5804" t="e">
        <f t="shared" si="274"/>
        <v>#NUM!</v>
      </c>
      <c r="BH5804" t="e">
        <f t="shared" si="275"/>
        <v>#NUM!</v>
      </c>
      <c r="BI5804" t="e">
        <f>VLOOKUP(H5804,Sheet2!$A$1:$B$270,2,FALSE)</f>
        <v>#N/A</v>
      </c>
    </row>
    <row r="5805" spans="15:61">
      <c r="O5805" s="57"/>
      <c r="P5805" s="57"/>
      <c r="AO5805" s="57"/>
      <c r="AP5805" s="57"/>
      <c r="BA5805" s="57"/>
      <c r="BF5805" s="6" t="e">
        <f t="shared" si="273"/>
        <v>#NUM!</v>
      </c>
      <c r="BG5805" t="e">
        <f t="shared" si="274"/>
        <v>#NUM!</v>
      </c>
      <c r="BH5805" t="e">
        <f t="shared" si="275"/>
        <v>#NUM!</v>
      </c>
      <c r="BI5805" t="e">
        <f>VLOOKUP(H5805,Sheet2!$A$1:$B$270,2,FALSE)</f>
        <v>#N/A</v>
      </c>
    </row>
    <row r="5806" spans="15:61">
      <c r="O5806" s="57"/>
      <c r="P5806" s="57"/>
      <c r="BA5806" s="57"/>
      <c r="BF5806" s="6" t="e">
        <f t="shared" si="273"/>
        <v>#NUM!</v>
      </c>
      <c r="BG5806" t="e">
        <f t="shared" si="274"/>
        <v>#NUM!</v>
      </c>
      <c r="BH5806" t="e">
        <f t="shared" si="275"/>
        <v>#NUM!</v>
      </c>
      <c r="BI5806" t="e">
        <f>VLOOKUP(H5806,Sheet2!$A$1:$B$270,2,FALSE)</f>
        <v>#N/A</v>
      </c>
    </row>
    <row r="5807" spans="15:61">
      <c r="O5807" s="57"/>
      <c r="P5807" s="57"/>
      <c r="AP5807" s="57"/>
      <c r="BA5807" s="57"/>
      <c r="BF5807" s="6" t="e">
        <f t="shared" si="273"/>
        <v>#NUM!</v>
      </c>
      <c r="BG5807" t="e">
        <f t="shared" si="274"/>
        <v>#NUM!</v>
      </c>
      <c r="BH5807" t="e">
        <f t="shared" si="275"/>
        <v>#NUM!</v>
      </c>
      <c r="BI5807" t="e">
        <f>VLOOKUP(H5807,Sheet2!$A$1:$B$270,2,FALSE)</f>
        <v>#N/A</v>
      </c>
    </row>
    <row r="5808" spans="15:61">
      <c r="O5808" s="57"/>
      <c r="P5808" s="57"/>
      <c r="AP5808" s="57"/>
      <c r="BA5808" s="57"/>
      <c r="BF5808" s="6" t="e">
        <f t="shared" si="273"/>
        <v>#NUM!</v>
      </c>
      <c r="BG5808" t="e">
        <f t="shared" si="274"/>
        <v>#NUM!</v>
      </c>
      <c r="BH5808" t="e">
        <f t="shared" si="275"/>
        <v>#NUM!</v>
      </c>
      <c r="BI5808" t="e">
        <f>VLOOKUP(H5808,Sheet2!$A$1:$B$270,2,FALSE)</f>
        <v>#N/A</v>
      </c>
    </row>
    <row r="5809" spans="15:61">
      <c r="O5809" s="57"/>
      <c r="P5809" s="57"/>
      <c r="BF5809" s="6" t="e">
        <f t="shared" si="273"/>
        <v>#NUM!</v>
      </c>
      <c r="BG5809" t="e">
        <f t="shared" si="274"/>
        <v>#NUM!</v>
      </c>
      <c r="BH5809" t="e">
        <f t="shared" si="275"/>
        <v>#NUM!</v>
      </c>
      <c r="BI5809" t="e">
        <f>VLOOKUP(H5809,Sheet2!$A$1:$B$270,2,FALSE)</f>
        <v>#N/A</v>
      </c>
    </row>
    <row r="5810" spans="15:61">
      <c r="O5810" s="57"/>
      <c r="P5810" s="57"/>
      <c r="AP5810" s="57"/>
      <c r="BA5810" s="57"/>
      <c r="BF5810" s="6" t="e">
        <f t="shared" si="273"/>
        <v>#NUM!</v>
      </c>
      <c r="BG5810" t="e">
        <f t="shared" si="274"/>
        <v>#NUM!</v>
      </c>
      <c r="BH5810" t="e">
        <f t="shared" si="275"/>
        <v>#NUM!</v>
      </c>
      <c r="BI5810" t="e">
        <f>VLOOKUP(H5810,Sheet2!$A$1:$B$270,2,FALSE)</f>
        <v>#N/A</v>
      </c>
    </row>
    <row r="5811" spans="15:61">
      <c r="O5811" s="57"/>
      <c r="P5811" s="57"/>
      <c r="AO5811" s="57"/>
      <c r="AP5811" s="57"/>
      <c r="BA5811" s="57"/>
      <c r="BF5811" s="6" t="e">
        <f t="shared" si="273"/>
        <v>#NUM!</v>
      </c>
      <c r="BG5811" t="e">
        <f t="shared" si="274"/>
        <v>#NUM!</v>
      </c>
      <c r="BH5811" t="e">
        <f t="shared" si="275"/>
        <v>#NUM!</v>
      </c>
      <c r="BI5811" t="e">
        <f>VLOOKUP(H5811,Sheet2!$A$1:$B$270,2,FALSE)</f>
        <v>#N/A</v>
      </c>
    </row>
    <row r="5812" spans="15:61">
      <c r="O5812" s="57"/>
      <c r="P5812" s="57"/>
      <c r="AM5812" s="58"/>
      <c r="AO5812" s="57"/>
      <c r="BA5812" s="57"/>
      <c r="BB5812" s="58"/>
      <c r="BF5812" s="6" t="e">
        <f t="shared" si="273"/>
        <v>#NUM!</v>
      </c>
      <c r="BG5812" t="e">
        <f t="shared" si="274"/>
        <v>#NUM!</v>
      </c>
      <c r="BH5812" t="e">
        <f t="shared" si="275"/>
        <v>#NUM!</v>
      </c>
      <c r="BI5812" t="e">
        <f>VLOOKUP(H5812,Sheet2!$A$1:$B$270,2,FALSE)</f>
        <v>#N/A</v>
      </c>
    </row>
    <row r="5813" spans="15:61">
      <c r="O5813" s="57"/>
      <c r="P5813" s="57"/>
      <c r="AP5813" s="57"/>
      <c r="BA5813" s="57"/>
      <c r="BF5813" s="6" t="e">
        <f t="shared" si="273"/>
        <v>#NUM!</v>
      </c>
      <c r="BG5813" t="e">
        <f t="shared" si="274"/>
        <v>#NUM!</v>
      </c>
      <c r="BH5813" t="e">
        <f t="shared" si="275"/>
        <v>#NUM!</v>
      </c>
      <c r="BI5813" t="e">
        <f>VLOOKUP(H5813,Sheet2!$A$1:$B$270,2,FALSE)</f>
        <v>#N/A</v>
      </c>
    </row>
    <row r="5814" spans="15:61">
      <c r="O5814" s="57"/>
      <c r="P5814" s="57"/>
      <c r="AP5814" s="57"/>
      <c r="BA5814" s="57"/>
      <c r="BF5814" s="6" t="e">
        <f t="shared" si="273"/>
        <v>#NUM!</v>
      </c>
      <c r="BG5814" t="e">
        <f t="shared" si="274"/>
        <v>#NUM!</v>
      </c>
      <c r="BH5814" t="e">
        <f t="shared" si="275"/>
        <v>#NUM!</v>
      </c>
      <c r="BI5814" t="e">
        <f>VLOOKUP(H5814,Sheet2!$A$1:$B$270,2,FALSE)</f>
        <v>#N/A</v>
      </c>
    </row>
    <row r="5815" spans="15:61">
      <c r="O5815" s="57"/>
      <c r="P5815" s="57"/>
      <c r="AP5815" s="57"/>
      <c r="BA5815" s="57"/>
      <c r="BF5815" s="6" t="e">
        <f t="shared" si="273"/>
        <v>#NUM!</v>
      </c>
      <c r="BG5815" t="e">
        <f t="shared" si="274"/>
        <v>#NUM!</v>
      </c>
      <c r="BH5815" t="e">
        <f t="shared" si="275"/>
        <v>#NUM!</v>
      </c>
      <c r="BI5815" t="e">
        <f>VLOOKUP(H5815,Sheet2!$A$1:$B$270,2,FALSE)</f>
        <v>#N/A</v>
      </c>
    </row>
    <row r="5816" spans="15:61">
      <c r="O5816" s="57"/>
      <c r="P5816" s="57"/>
      <c r="AM5816" s="58"/>
      <c r="BA5816" s="57"/>
      <c r="BB5816" s="58"/>
      <c r="BF5816" s="6" t="e">
        <f t="shared" si="273"/>
        <v>#NUM!</v>
      </c>
      <c r="BG5816" t="e">
        <f t="shared" si="274"/>
        <v>#NUM!</v>
      </c>
      <c r="BH5816" t="e">
        <f t="shared" si="275"/>
        <v>#NUM!</v>
      </c>
      <c r="BI5816" t="e">
        <f>VLOOKUP(H5816,Sheet2!$A$1:$B$270,2,FALSE)</f>
        <v>#N/A</v>
      </c>
    </row>
    <row r="5817" spans="15:61">
      <c r="O5817" s="57"/>
      <c r="P5817" s="57"/>
      <c r="AO5817" s="57"/>
      <c r="AP5817" s="57"/>
      <c r="BA5817" s="57"/>
      <c r="BF5817" s="6" t="e">
        <f t="shared" si="273"/>
        <v>#NUM!</v>
      </c>
      <c r="BG5817" t="e">
        <f t="shared" si="274"/>
        <v>#NUM!</v>
      </c>
      <c r="BH5817" t="e">
        <f t="shared" si="275"/>
        <v>#NUM!</v>
      </c>
      <c r="BI5817" t="e">
        <f>VLOOKUP(H5817,Sheet2!$A$1:$B$270,2,FALSE)</f>
        <v>#N/A</v>
      </c>
    </row>
    <row r="5818" spans="15:61">
      <c r="O5818" s="57"/>
      <c r="P5818" s="57"/>
      <c r="AM5818" s="58"/>
      <c r="BA5818" s="57"/>
      <c r="BB5818" s="58"/>
      <c r="BF5818" s="6" t="e">
        <f t="shared" si="273"/>
        <v>#NUM!</v>
      </c>
      <c r="BG5818" t="e">
        <f t="shared" si="274"/>
        <v>#NUM!</v>
      </c>
      <c r="BH5818" t="e">
        <f t="shared" si="275"/>
        <v>#NUM!</v>
      </c>
      <c r="BI5818" t="e">
        <f>VLOOKUP(H5818,Sheet2!$A$1:$B$270,2,FALSE)</f>
        <v>#N/A</v>
      </c>
    </row>
    <row r="5819" spans="15:61">
      <c r="O5819" s="57"/>
      <c r="P5819" s="57"/>
      <c r="AO5819" s="57"/>
      <c r="AP5819" s="57"/>
      <c r="BA5819" s="57"/>
      <c r="BF5819" s="6" t="e">
        <f t="shared" si="273"/>
        <v>#NUM!</v>
      </c>
      <c r="BG5819" t="e">
        <f t="shared" si="274"/>
        <v>#NUM!</v>
      </c>
      <c r="BH5819" t="e">
        <f t="shared" si="275"/>
        <v>#NUM!</v>
      </c>
      <c r="BI5819" t="e">
        <f>VLOOKUP(H5819,Sheet2!$A$1:$B$270,2,FALSE)</f>
        <v>#N/A</v>
      </c>
    </row>
    <row r="5820" spans="15:61">
      <c r="O5820" s="57"/>
      <c r="P5820" s="57"/>
      <c r="AM5820" s="58"/>
      <c r="AO5820" s="57"/>
      <c r="BA5820" s="57"/>
      <c r="BB5820" s="58"/>
      <c r="BF5820" s="6" t="e">
        <f t="shared" si="273"/>
        <v>#NUM!</v>
      </c>
      <c r="BG5820" t="e">
        <f t="shared" si="274"/>
        <v>#NUM!</v>
      </c>
      <c r="BH5820" t="e">
        <f t="shared" si="275"/>
        <v>#NUM!</v>
      </c>
      <c r="BI5820" t="e">
        <f>VLOOKUP(H5820,Sheet2!$A$1:$B$270,2,FALSE)</f>
        <v>#N/A</v>
      </c>
    </row>
    <row r="5821" spans="15:61">
      <c r="O5821" s="57"/>
      <c r="P5821" s="57"/>
      <c r="AM5821" s="58"/>
      <c r="AO5821" s="57"/>
      <c r="BA5821" s="57"/>
      <c r="BB5821" s="58"/>
      <c r="BF5821" s="6" t="e">
        <f t="shared" si="273"/>
        <v>#NUM!</v>
      </c>
      <c r="BG5821" t="e">
        <f t="shared" si="274"/>
        <v>#NUM!</v>
      </c>
      <c r="BH5821" t="e">
        <f t="shared" si="275"/>
        <v>#NUM!</v>
      </c>
      <c r="BI5821" t="e">
        <f>VLOOKUP(H5821,Sheet2!$A$1:$B$270,2,FALSE)</f>
        <v>#N/A</v>
      </c>
    </row>
    <row r="5822" spans="15:61">
      <c r="O5822" s="57"/>
      <c r="P5822" s="57"/>
      <c r="AO5822" s="57"/>
      <c r="AP5822" s="57"/>
      <c r="BA5822" s="57"/>
      <c r="BF5822" s="6" t="e">
        <f t="shared" si="273"/>
        <v>#NUM!</v>
      </c>
      <c r="BG5822" t="e">
        <f t="shared" si="274"/>
        <v>#NUM!</v>
      </c>
      <c r="BH5822" t="e">
        <f t="shared" si="275"/>
        <v>#NUM!</v>
      </c>
      <c r="BI5822" t="e">
        <f>VLOOKUP(H5822,Sheet2!$A$1:$B$270,2,FALSE)</f>
        <v>#N/A</v>
      </c>
    </row>
    <row r="5823" spans="15:61">
      <c r="O5823" s="57"/>
      <c r="P5823" s="57"/>
      <c r="AP5823" s="57"/>
      <c r="BA5823" s="57"/>
      <c r="BF5823" s="6" t="e">
        <f t="shared" si="273"/>
        <v>#NUM!</v>
      </c>
      <c r="BG5823" t="e">
        <f t="shared" si="274"/>
        <v>#NUM!</v>
      </c>
      <c r="BH5823" t="e">
        <f t="shared" si="275"/>
        <v>#NUM!</v>
      </c>
      <c r="BI5823" t="e">
        <f>VLOOKUP(H5823,Sheet2!$A$1:$B$270,2,FALSE)</f>
        <v>#N/A</v>
      </c>
    </row>
    <row r="5824" spans="15:61">
      <c r="O5824" s="57"/>
      <c r="P5824" s="57"/>
      <c r="AP5824" s="57"/>
      <c r="BA5824" s="57"/>
      <c r="BF5824" s="6" t="e">
        <f t="shared" si="273"/>
        <v>#NUM!</v>
      </c>
      <c r="BG5824" t="e">
        <f t="shared" si="274"/>
        <v>#NUM!</v>
      </c>
      <c r="BH5824" t="e">
        <f t="shared" si="275"/>
        <v>#NUM!</v>
      </c>
      <c r="BI5824" t="e">
        <f>VLOOKUP(H5824,Sheet2!$A$1:$B$270,2,FALSE)</f>
        <v>#N/A</v>
      </c>
    </row>
    <row r="5825" spans="15:61">
      <c r="O5825" s="57"/>
      <c r="P5825" s="57"/>
      <c r="BA5825" s="57"/>
      <c r="BF5825" s="6" t="e">
        <f t="shared" si="273"/>
        <v>#NUM!</v>
      </c>
      <c r="BG5825" t="e">
        <f t="shared" si="274"/>
        <v>#NUM!</v>
      </c>
      <c r="BH5825" t="e">
        <f t="shared" si="275"/>
        <v>#NUM!</v>
      </c>
      <c r="BI5825" t="e">
        <f>VLOOKUP(H5825,Sheet2!$A$1:$B$270,2,FALSE)</f>
        <v>#N/A</v>
      </c>
    </row>
    <row r="5826" spans="15:61">
      <c r="O5826" s="57"/>
      <c r="P5826" s="57"/>
      <c r="BA5826" s="57"/>
      <c r="BF5826" s="6" t="e">
        <f t="shared" ref="BF5826:BF5889" si="276">DATE(BC5826,BD5826,BE5826)</f>
        <v>#NUM!</v>
      </c>
      <c r="BG5826" t="e">
        <f t="shared" ref="BG5826:BG5889" si="277">BF5826-BA5826</f>
        <v>#NUM!</v>
      </c>
      <c r="BH5826" t="e">
        <f t="shared" ref="BH5826:BH5889" si="278">IF(BG5826=1,"COMPLY",IF(BG5826&lt;1,"COMPLY","NOT COMPLY"))</f>
        <v>#NUM!</v>
      </c>
      <c r="BI5826" t="e">
        <f>VLOOKUP(H5826,Sheet2!$A$1:$B$270,2,FALSE)</f>
        <v>#N/A</v>
      </c>
    </row>
    <row r="5827" spans="15:61">
      <c r="O5827" s="57"/>
      <c r="P5827" s="57"/>
      <c r="AP5827" s="57"/>
      <c r="BA5827" s="57"/>
      <c r="BF5827" s="6" t="e">
        <f t="shared" si="276"/>
        <v>#NUM!</v>
      </c>
      <c r="BG5827" t="e">
        <f t="shared" si="277"/>
        <v>#NUM!</v>
      </c>
      <c r="BH5827" t="e">
        <f t="shared" si="278"/>
        <v>#NUM!</v>
      </c>
      <c r="BI5827" t="e">
        <f>VLOOKUP(H5827,Sheet2!$A$1:$B$270,2,FALSE)</f>
        <v>#N/A</v>
      </c>
    </row>
    <row r="5828" spans="15:61">
      <c r="O5828" s="57"/>
      <c r="P5828" s="57"/>
      <c r="AO5828" s="57"/>
      <c r="AP5828" s="57"/>
      <c r="BA5828" s="57"/>
      <c r="BF5828" s="6" t="e">
        <f t="shared" si="276"/>
        <v>#NUM!</v>
      </c>
      <c r="BG5828" t="e">
        <f t="shared" si="277"/>
        <v>#NUM!</v>
      </c>
      <c r="BH5828" t="e">
        <f t="shared" si="278"/>
        <v>#NUM!</v>
      </c>
      <c r="BI5828" t="e">
        <f>VLOOKUP(H5828,Sheet2!$A$1:$B$270,2,FALSE)</f>
        <v>#N/A</v>
      </c>
    </row>
    <row r="5829" spans="15:61">
      <c r="O5829" s="57"/>
      <c r="P5829" s="57"/>
      <c r="AP5829" s="57"/>
      <c r="BA5829" s="57"/>
      <c r="BF5829" s="6" t="e">
        <f t="shared" si="276"/>
        <v>#NUM!</v>
      </c>
      <c r="BG5829" t="e">
        <f t="shared" si="277"/>
        <v>#NUM!</v>
      </c>
      <c r="BH5829" t="e">
        <f t="shared" si="278"/>
        <v>#NUM!</v>
      </c>
      <c r="BI5829" t="e">
        <f>VLOOKUP(H5829,Sheet2!$A$1:$B$270,2,FALSE)</f>
        <v>#N/A</v>
      </c>
    </row>
    <row r="5830" spans="15:61">
      <c r="O5830" s="57"/>
      <c r="P5830" s="57"/>
      <c r="BA5830" s="57"/>
      <c r="BF5830" s="6" t="e">
        <f t="shared" si="276"/>
        <v>#NUM!</v>
      </c>
      <c r="BG5830" t="e">
        <f t="shared" si="277"/>
        <v>#NUM!</v>
      </c>
      <c r="BH5830" t="e">
        <f t="shared" si="278"/>
        <v>#NUM!</v>
      </c>
      <c r="BI5830" t="e">
        <f>VLOOKUP(H5830,Sheet2!$A$1:$B$270,2,FALSE)</f>
        <v>#N/A</v>
      </c>
    </row>
    <row r="5831" spans="15:61">
      <c r="O5831" s="57"/>
      <c r="P5831" s="57"/>
      <c r="AP5831" s="57"/>
      <c r="BA5831" s="57"/>
      <c r="BF5831" s="6" t="e">
        <f t="shared" si="276"/>
        <v>#NUM!</v>
      </c>
      <c r="BG5831" t="e">
        <f t="shared" si="277"/>
        <v>#NUM!</v>
      </c>
      <c r="BH5831" t="e">
        <f t="shared" si="278"/>
        <v>#NUM!</v>
      </c>
      <c r="BI5831" t="e">
        <f>VLOOKUP(H5831,Sheet2!$A$1:$B$270,2,FALSE)</f>
        <v>#N/A</v>
      </c>
    </row>
    <row r="5832" spans="15:61">
      <c r="O5832" s="57"/>
      <c r="P5832" s="57"/>
      <c r="BA5832" s="57"/>
      <c r="BF5832" s="6" t="e">
        <f t="shared" si="276"/>
        <v>#NUM!</v>
      </c>
      <c r="BG5832" t="e">
        <f t="shared" si="277"/>
        <v>#NUM!</v>
      </c>
      <c r="BH5832" t="e">
        <f t="shared" si="278"/>
        <v>#NUM!</v>
      </c>
      <c r="BI5832" t="e">
        <f>VLOOKUP(H5832,Sheet2!$A$1:$B$270,2,FALSE)</f>
        <v>#N/A</v>
      </c>
    </row>
    <row r="5833" spans="15:61">
      <c r="O5833" s="57"/>
      <c r="P5833" s="57"/>
      <c r="AP5833" s="57"/>
      <c r="BA5833" s="57"/>
      <c r="BF5833" s="6" t="e">
        <f t="shared" si="276"/>
        <v>#NUM!</v>
      </c>
      <c r="BG5833" t="e">
        <f t="shared" si="277"/>
        <v>#NUM!</v>
      </c>
      <c r="BH5833" t="e">
        <f t="shared" si="278"/>
        <v>#NUM!</v>
      </c>
      <c r="BI5833" t="e">
        <f>VLOOKUP(H5833,Sheet2!$A$1:$B$270,2,FALSE)</f>
        <v>#N/A</v>
      </c>
    </row>
    <row r="5834" spans="15:61">
      <c r="O5834" s="57"/>
      <c r="P5834" s="57"/>
      <c r="AO5834" s="57"/>
      <c r="AP5834" s="57"/>
      <c r="BA5834" s="57"/>
      <c r="BF5834" s="6" t="e">
        <f t="shared" si="276"/>
        <v>#NUM!</v>
      </c>
      <c r="BG5834" t="e">
        <f t="shared" si="277"/>
        <v>#NUM!</v>
      </c>
      <c r="BH5834" t="e">
        <f t="shared" si="278"/>
        <v>#NUM!</v>
      </c>
      <c r="BI5834" t="e">
        <f>VLOOKUP(H5834,Sheet2!$A$1:$B$270,2,FALSE)</f>
        <v>#N/A</v>
      </c>
    </row>
    <row r="5835" spans="15:61">
      <c r="O5835" s="57"/>
      <c r="P5835" s="57"/>
      <c r="AP5835" s="57"/>
      <c r="BA5835" s="57"/>
      <c r="BF5835" s="6" t="e">
        <f t="shared" si="276"/>
        <v>#NUM!</v>
      </c>
      <c r="BG5835" t="e">
        <f t="shared" si="277"/>
        <v>#NUM!</v>
      </c>
      <c r="BH5835" t="e">
        <f t="shared" si="278"/>
        <v>#NUM!</v>
      </c>
      <c r="BI5835" t="e">
        <f>VLOOKUP(H5835,Sheet2!$A$1:$B$270,2,FALSE)</f>
        <v>#N/A</v>
      </c>
    </row>
    <row r="5836" spans="15:61">
      <c r="O5836" s="57"/>
      <c r="P5836" s="57"/>
      <c r="AP5836" s="57"/>
      <c r="BA5836" s="57"/>
      <c r="BF5836" s="6" t="e">
        <f t="shared" si="276"/>
        <v>#NUM!</v>
      </c>
      <c r="BG5836" t="e">
        <f t="shared" si="277"/>
        <v>#NUM!</v>
      </c>
      <c r="BH5836" t="e">
        <f t="shared" si="278"/>
        <v>#NUM!</v>
      </c>
      <c r="BI5836" t="e">
        <f>VLOOKUP(H5836,Sheet2!$A$1:$B$270,2,FALSE)</f>
        <v>#N/A</v>
      </c>
    </row>
    <row r="5837" spans="15:61">
      <c r="O5837" s="57"/>
      <c r="P5837" s="57"/>
      <c r="AO5837" s="57"/>
      <c r="AP5837" s="57"/>
      <c r="BA5837" s="57"/>
      <c r="BF5837" s="6" t="e">
        <f t="shared" si="276"/>
        <v>#NUM!</v>
      </c>
      <c r="BG5837" t="e">
        <f t="shared" si="277"/>
        <v>#NUM!</v>
      </c>
      <c r="BH5837" t="e">
        <f t="shared" si="278"/>
        <v>#NUM!</v>
      </c>
      <c r="BI5837" t="e">
        <f>VLOOKUP(H5837,Sheet2!$A$1:$B$270,2,FALSE)</f>
        <v>#N/A</v>
      </c>
    </row>
    <row r="5838" spans="15:61">
      <c r="O5838" s="57"/>
      <c r="P5838" s="57"/>
      <c r="AO5838" s="57"/>
      <c r="AP5838" s="57"/>
      <c r="BA5838" s="57"/>
      <c r="BF5838" s="6" t="e">
        <f t="shared" si="276"/>
        <v>#NUM!</v>
      </c>
      <c r="BG5838" t="e">
        <f t="shared" si="277"/>
        <v>#NUM!</v>
      </c>
      <c r="BH5838" t="e">
        <f t="shared" si="278"/>
        <v>#NUM!</v>
      </c>
      <c r="BI5838" t="e">
        <f>VLOOKUP(H5838,Sheet2!$A$1:$B$270,2,FALSE)</f>
        <v>#N/A</v>
      </c>
    </row>
    <row r="5839" spans="15:61">
      <c r="O5839" s="57"/>
      <c r="P5839" s="57"/>
      <c r="AO5839" s="57"/>
      <c r="BA5839" s="57"/>
      <c r="BF5839" s="6" t="e">
        <f t="shared" si="276"/>
        <v>#NUM!</v>
      </c>
      <c r="BG5839" t="e">
        <f t="shared" si="277"/>
        <v>#NUM!</v>
      </c>
      <c r="BH5839" t="e">
        <f t="shared" si="278"/>
        <v>#NUM!</v>
      </c>
      <c r="BI5839" t="e">
        <f>VLOOKUP(H5839,Sheet2!$A$1:$B$270,2,FALSE)</f>
        <v>#N/A</v>
      </c>
    </row>
    <row r="5840" spans="15:61">
      <c r="O5840" s="57"/>
      <c r="P5840" s="57"/>
      <c r="AP5840" s="57"/>
      <c r="BA5840" s="57"/>
      <c r="BF5840" s="6" t="e">
        <f t="shared" si="276"/>
        <v>#NUM!</v>
      </c>
      <c r="BG5840" t="e">
        <f t="shared" si="277"/>
        <v>#NUM!</v>
      </c>
      <c r="BH5840" t="e">
        <f t="shared" si="278"/>
        <v>#NUM!</v>
      </c>
      <c r="BI5840" t="e">
        <f>VLOOKUP(H5840,Sheet2!$A$1:$B$270,2,FALSE)</f>
        <v>#N/A</v>
      </c>
    </row>
    <row r="5841" spans="15:61">
      <c r="O5841" s="57"/>
      <c r="P5841" s="57"/>
      <c r="AO5841" s="57"/>
      <c r="AP5841" s="57"/>
      <c r="BA5841" s="57"/>
      <c r="BF5841" s="6" t="e">
        <f t="shared" si="276"/>
        <v>#NUM!</v>
      </c>
      <c r="BG5841" t="e">
        <f t="shared" si="277"/>
        <v>#NUM!</v>
      </c>
      <c r="BH5841" t="e">
        <f t="shared" si="278"/>
        <v>#NUM!</v>
      </c>
      <c r="BI5841" t="e">
        <f>VLOOKUP(H5841,Sheet2!$A$1:$B$270,2,FALSE)</f>
        <v>#N/A</v>
      </c>
    </row>
    <row r="5842" spans="15:61">
      <c r="O5842" s="57"/>
      <c r="P5842" s="57"/>
      <c r="AP5842" s="57"/>
      <c r="BA5842" s="57"/>
      <c r="BF5842" s="6" t="e">
        <f t="shared" si="276"/>
        <v>#NUM!</v>
      </c>
      <c r="BG5842" t="e">
        <f t="shared" si="277"/>
        <v>#NUM!</v>
      </c>
      <c r="BH5842" t="e">
        <f t="shared" si="278"/>
        <v>#NUM!</v>
      </c>
      <c r="BI5842" t="e">
        <f>VLOOKUP(H5842,Sheet2!$A$1:$B$270,2,FALSE)</f>
        <v>#N/A</v>
      </c>
    </row>
    <row r="5843" spans="15:61">
      <c r="O5843" s="57"/>
      <c r="P5843" s="57"/>
      <c r="AP5843" s="57"/>
      <c r="BA5843" s="57"/>
      <c r="BF5843" s="6" t="e">
        <f t="shared" si="276"/>
        <v>#NUM!</v>
      </c>
      <c r="BG5843" t="e">
        <f t="shared" si="277"/>
        <v>#NUM!</v>
      </c>
      <c r="BH5843" t="e">
        <f t="shared" si="278"/>
        <v>#NUM!</v>
      </c>
      <c r="BI5843" t="e">
        <f>VLOOKUP(H5843,Sheet2!$A$1:$B$270,2,FALSE)</f>
        <v>#N/A</v>
      </c>
    </row>
    <row r="5844" spans="15:61">
      <c r="O5844" s="57"/>
      <c r="P5844" s="57"/>
      <c r="AO5844" s="57"/>
      <c r="BA5844" s="57"/>
      <c r="BF5844" s="6" t="e">
        <f t="shared" si="276"/>
        <v>#NUM!</v>
      </c>
      <c r="BG5844" t="e">
        <f t="shared" si="277"/>
        <v>#NUM!</v>
      </c>
      <c r="BH5844" t="e">
        <f t="shared" si="278"/>
        <v>#NUM!</v>
      </c>
      <c r="BI5844" t="e">
        <f>VLOOKUP(H5844,Sheet2!$A$1:$B$270,2,FALSE)</f>
        <v>#N/A</v>
      </c>
    </row>
    <row r="5845" spans="15:61">
      <c r="O5845" s="57"/>
      <c r="P5845" s="57"/>
      <c r="AM5845" s="58"/>
      <c r="AO5845" s="57"/>
      <c r="BA5845" s="57"/>
      <c r="BB5845" s="58"/>
      <c r="BF5845" s="6" t="e">
        <f t="shared" si="276"/>
        <v>#NUM!</v>
      </c>
      <c r="BG5845" t="e">
        <f t="shared" si="277"/>
        <v>#NUM!</v>
      </c>
      <c r="BH5845" t="e">
        <f t="shared" si="278"/>
        <v>#NUM!</v>
      </c>
      <c r="BI5845" t="e">
        <f>VLOOKUP(H5845,Sheet2!$A$1:$B$270,2,FALSE)</f>
        <v>#N/A</v>
      </c>
    </row>
    <row r="5846" spans="15:61">
      <c r="O5846" s="57"/>
      <c r="P5846" s="57"/>
      <c r="AM5846" s="58"/>
      <c r="BA5846" s="57"/>
      <c r="BB5846" s="58"/>
      <c r="BF5846" s="6" t="e">
        <f t="shared" si="276"/>
        <v>#NUM!</v>
      </c>
      <c r="BG5846" t="e">
        <f t="shared" si="277"/>
        <v>#NUM!</v>
      </c>
      <c r="BH5846" t="e">
        <f t="shared" si="278"/>
        <v>#NUM!</v>
      </c>
      <c r="BI5846" t="e">
        <f>VLOOKUP(H5846,Sheet2!$A$1:$B$270,2,FALSE)</f>
        <v>#N/A</v>
      </c>
    </row>
    <row r="5847" spans="15:61">
      <c r="O5847" s="57"/>
      <c r="P5847" s="57"/>
      <c r="AP5847" s="57"/>
      <c r="BA5847" s="57"/>
      <c r="BF5847" s="6" t="e">
        <f t="shared" si="276"/>
        <v>#NUM!</v>
      </c>
      <c r="BG5847" t="e">
        <f t="shared" si="277"/>
        <v>#NUM!</v>
      </c>
      <c r="BH5847" t="e">
        <f t="shared" si="278"/>
        <v>#NUM!</v>
      </c>
      <c r="BI5847" t="e">
        <f>VLOOKUP(H5847,Sheet2!$A$1:$B$270,2,FALSE)</f>
        <v>#N/A</v>
      </c>
    </row>
    <row r="5848" spans="15:61">
      <c r="O5848" s="57"/>
      <c r="P5848" s="57"/>
      <c r="AM5848" s="58"/>
      <c r="BA5848" s="57"/>
      <c r="BB5848" s="58"/>
      <c r="BF5848" s="6" t="e">
        <f t="shared" si="276"/>
        <v>#NUM!</v>
      </c>
      <c r="BG5848" t="e">
        <f t="shared" si="277"/>
        <v>#NUM!</v>
      </c>
      <c r="BH5848" t="e">
        <f t="shared" si="278"/>
        <v>#NUM!</v>
      </c>
      <c r="BI5848" t="e">
        <f>VLOOKUP(H5848,Sheet2!$A$1:$B$270,2,FALSE)</f>
        <v>#N/A</v>
      </c>
    </row>
    <row r="5849" spans="15:61">
      <c r="O5849" s="57"/>
      <c r="P5849" s="57"/>
      <c r="AM5849" s="58"/>
      <c r="BA5849" s="57"/>
      <c r="BB5849" s="58"/>
      <c r="BF5849" s="6" t="e">
        <f t="shared" si="276"/>
        <v>#NUM!</v>
      </c>
      <c r="BG5849" t="e">
        <f t="shared" si="277"/>
        <v>#NUM!</v>
      </c>
      <c r="BH5849" t="e">
        <f t="shared" si="278"/>
        <v>#NUM!</v>
      </c>
      <c r="BI5849" t="e">
        <f>VLOOKUP(H5849,Sheet2!$A$1:$B$270,2,FALSE)</f>
        <v>#N/A</v>
      </c>
    </row>
    <row r="5850" spans="15:61">
      <c r="O5850" s="57"/>
      <c r="P5850" s="57"/>
      <c r="AP5850" s="57"/>
      <c r="BA5850" s="57"/>
      <c r="BF5850" s="6" t="e">
        <f t="shared" si="276"/>
        <v>#NUM!</v>
      </c>
      <c r="BG5850" t="e">
        <f t="shared" si="277"/>
        <v>#NUM!</v>
      </c>
      <c r="BH5850" t="e">
        <f t="shared" si="278"/>
        <v>#NUM!</v>
      </c>
      <c r="BI5850" t="e">
        <f>VLOOKUP(H5850,Sheet2!$A$1:$B$270,2,FALSE)</f>
        <v>#N/A</v>
      </c>
    </row>
    <row r="5851" spans="15:61">
      <c r="O5851" s="57"/>
      <c r="P5851" s="57"/>
      <c r="AO5851" s="57"/>
      <c r="AP5851" s="57"/>
      <c r="BA5851" s="57"/>
      <c r="BF5851" s="6" t="e">
        <f t="shared" si="276"/>
        <v>#NUM!</v>
      </c>
      <c r="BG5851" t="e">
        <f t="shared" si="277"/>
        <v>#NUM!</v>
      </c>
      <c r="BH5851" t="e">
        <f t="shared" si="278"/>
        <v>#NUM!</v>
      </c>
      <c r="BI5851" t="e">
        <f>VLOOKUP(H5851,Sheet2!$A$1:$B$270,2,FALSE)</f>
        <v>#N/A</v>
      </c>
    </row>
    <row r="5852" spans="15:61">
      <c r="O5852" s="57"/>
      <c r="P5852" s="57"/>
      <c r="AP5852" s="57"/>
      <c r="BA5852" s="57"/>
      <c r="BF5852" s="6" t="e">
        <f t="shared" si="276"/>
        <v>#NUM!</v>
      </c>
      <c r="BG5852" t="e">
        <f t="shared" si="277"/>
        <v>#NUM!</v>
      </c>
      <c r="BH5852" t="e">
        <f t="shared" si="278"/>
        <v>#NUM!</v>
      </c>
      <c r="BI5852" t="e">
        <f>VLOOKUP(H5852,Sheet2!$A$1:$B$270,2,FALSE)</f>
        <v>#N/A</v>
      </c>
    </row>
    <row r="5853" spans="15:61">
      <c r="O5853" s="57"/>
      <c r="P5853" s="57"/>
      <c r="AM5853" s="58"/>
      <c r="BA5853" s="57"/>
      <c r="BB5853" s="58"/>
      <c r="BF5853" s="6" t="e">
        <f t="shared" si="276"/>
        <v>#NUM!</v>
      </c>
      <c r="BG5853" t="e">
        <f t="shared" si="277"/>
        <v>#NUM!</v>
      </c>
      <c r="BH5853" t="e">
        <f t="shared" si="278"/>
        <v>#NUM!</v>
      </c>
      <c r="BI5853" t="e">
        <f>VLOOKUP(H5853,Sheet2!$A$1:$B$270,2,FALSE)</f>
        <v>#N/A</v>
      </c>
    </row>
    <row r="5854" spans="15:61">
      <c r="O5854" s="57"/>
      <c r="P5854" s="57"/>
      <c r="AO5854" s="57"/>
      <c r="AP5854" s="57"/>
      <c r="BA5854" s="57"/>
      <c r="BF5854" s="6" t="e">
        <f t="shared" si="276"/>
        <v>#NUM!</v>
      </c>
      <c r="BG5854" t="e">
        <f t="shared" si="277"/>
        <v>#NUM!</v>
      </c>
      <c r="BH5854" t="e">
        <f t="shared" si="278"/>
        <v>#NUM!</v>
      </c>
      <c r="BI5854" t="e">
        <f>VLOOKUP(H5854,Sheet2!$A$1:$B$270,2,FALSE)</f>
        <v>#N/A</v>
      </c>
    </row>
    <row r="5855" spans="15:61">
      <c r="O5855" s="57"/>
      <c r="P5855" s="57"/>
      <c r="BA5855" s="57"/>
      <c r="BF5855" s="6" t="e">
        <f t="shared" si="276"/>
        <v>#NUM!</v>
      </c>
      <c r="BG5855" t="e">
        <f t="shared" si="277"/>
        <v>#NUM!</v>
      </c>
      <c r="BH5855" t="e">
        <f t="shared" si="278"/>
        <v>#NUM!</v>
      </c>
      <c r="BI5855" t="e">
        <f>VLOOKUP(H5855,Sheet2!$A$1:$B$270,2,FALSE)</f>
        <v>#N/A</v>
      </c>
    </row>
    <row r="5856" spans="15:61">
      <c r="O5856" s="57"/>
      <c r="P5856" s="57"/>
      <c r="AO5856" s="57"/>
      <c r="BA5856" s="57"/>
      <c r="BF5856" s="6" t="e">
        <f t="shared" si="276"/>
        <v>#NUM!</v>
      </c>
      <c r="BG5856" t="e">
        <f t="shared" si="277"/>
        <v>#NUM!</v>
      </c>
      <c r="BH5856" t="e">
        <f t="shared" si="278"/>
        <v>#NUM!</v>
      </c>
      <c r="BI5856" t="e">
        <f>VLOOKUP(H5856,Sheet2!$A$1:$B$270,2,FALSE)</f>
        <v>#N/A</v>
      </c>
    </row>
    <row r="5857" spans="15:61">
      <c r="O5857" s="57"/>
      <c r="P5857" s="57"/>
      <c r="AO5857" s="57"/>
      <c r="AP5857" s="57"/>
      <c r="BA5857" s="57"/>
      <c r="BF5857" s="6" t="e">
        <f t="shared" si="276"/>
        <v>#NUM!</v>
      </c>
      <c r="BG5857" t="e">
        <f t="shared" si="277"/>
        <v>#NUM!</v>
      </c>
      <c r="BH5857" t="e">
        <f t="shared" si="278"/>
        <v>#NUM!</v>
      </c>
      <c r="BI5857" t="e">
        <f>VLOOKUP(H5857,Sheet2!$A$1:$B$270,2,FALSE)</f>
        <v>#N/A</v>
      </c>
    </row>
    <row r="5858" spans="15:61">
      <c r="O5858" s="57"/>
      <c r="P5858" s="57"/>
      <c r="AP5858" s="57"/>
      <c r="BA5858" s="57"/>
      <c r="BF5858" s="6" t="e">
        <f t="shared" si="276"/>
        <v>#NUM!</v>
      </c>
      <c r="BG5858" t="e">
        <f t="shared" si="277"/>
        <v>#NUM!</v>
      </c>
      <c r="BH5858" t="e">
        <f t="shared" si="278"/>
        <v>#NUM!</v>
      </c>
      <c r="BI5858" t="e">
        <f>VLOOKUP(H5858,Sheet2!$A$1:$B$270,2,FALSE)</f>
        <v>#N/A</v>
      </c>
    </row>
    <row r="5859" spans="15:61">
      <c r="O5859" s="57"/>
      <c r="P5859" s="57"/>
      <c r="BA5859" s="57"/>
      <c r="BF5859" s="6" t="e">
        <f t="shared" si="276"/>
        <v>#NUM!</v>
      </c>
      <c r="BG5859" t="e">
        <f t="shared" si="277"/>
        <v>#NUM!</v>
      </c>
      <c r="BH5859" t="e">
        <f t="shared" si="278"/>
        <v>#NUM!</v>
      </c>
      <c r="BI5859" t="e">
        <f>VLOOKUP(H5859,Sheet2!$A$1:$B$270,2,FALSE)</f>
        <v>#N/A</v>
      </c>
    </row>
    <row r="5860" spans="15:61">
      <c r="O5860" s="57"/>
      <c r="P5860" s="57"/>
      <c r="AP5860" s="57"/>
      <c r="BA5860" s="57"/>
      <c r="BF5860" s="6" t="e">
        <f t="shared" si="276"/>
        <v>#NUM!</v>
      </c>
      <c r="BG5860" t="e">
        <f t="shared" si="277"/>
        <v>#NUM!</v>
      </c>
      <c r="BH5860" t="e">
        <f t="shared" si="278"/>
        <v>#NUM!</v>
      </c>
      <c r="BI5860" t="e">
        <f>VLOOKUP(H5860,Sheet2!$A$1:$B$270,2,FALSE)</f>
        <v>#N/A</v>
      </c>
    </row>
    <row r="5861" spans="15:61">
      <c r="O5861" s="57"/>
      <c r="P5861" s="57"/>
      <c r="AO5861" s="57"/>
      <c r="AP5861" s="57"/>
      <c r="BA5861" s="57"/>
      <c r="BF5861" s="6" t="e">
        <f t="shared" si="276"/>
        <v>#NUM!</v>
      </c>
      <c r="BG5861" t="e">
        <f t="shared" si="277"/>
        <v>#NUM!</v>
      </c>
      <c r="BH5861" t="e">
        <f t="shared" si="278"/>
        <v>#NUM!</v>
      </c>
      <c r="BI5861" t="e">
        <f>VLOOKUP(H5861,Sheet2!$A$1:$B$270,2,FALSE)</f>
        <v>#N/A</v>
      </c>
    </row>
    <row r="5862" spans="15:61">
      <c r="O5862" s="57"/>
      <c r="P5862" s="57"/>
      <c r="AP5862" s="57"/>
      <c r="BA5862" s="57"/>
      <c r="BF5862" s="6" t="e">
        <f t="shared" si="276"/>
        <v>#NUM!</v>
      </c>
      <c r="BG5862" t="e">
        <f t="shared" si="277"/>
        <v>#NUM!</v>
      </c>
      <c r="BH5862" t="e">
        <f t="shared" si="278"/>
        <v>#NUM!</v>
      </c>
      <c r="BI5862" t="e">
        <f>VLOOKUP(H5862,Sheet2!$A$1:$B$270,2,FALSE)</f>
        <v>#N/A</v>
      </c>
    </row>
    <row r="5863" spans="15:61">
      <c r="O5863" s="57"/>
      <c r="P5863" s="57"/>
      <c r="BA5863" s="57"/>
      <c r="BF5863" s="6" t="e">
        <f t="shared" si="276"/>
        <v>#NUM!</v>
      </c>
      <c r="BG5863" t="e">
        <f t="shared" si="277"/>
        <v>#NUM!</v>
      </c>
      <c r="BH5863" t="e">
        <f t="shared" si="278"/>
        <v>#NUM!</v>
      </c>
      <c r="BI5863" t="e">
        <f>VLOOKUP(H5863,Sheet2!$A$1:$B$270,2,FALSE)</f>
        <v>#N/A</v>
      </c>
    </row>
    <row r="5864" spans="15:61">
      <c r="O5864" s="57"/>
      <c r="P5864" s="57"/>
      <c r="AM5864" s="58"/>
      <c r="BA5864" s="57"/>
      <c r="BB5864" s="58"/>
      <c r="BF5864" s="6" t="e">
        <f t="shared" si="276"/>
        <v>#NUM!</v>
      </c>
      <c r="BG5864" t="e">
        <f t="shared" si="277"/>
        <v>#NUM!</v>
      </c>
      <c r="BH5864" t="e">
        <f t="shared" si="278"/>
        <v>#NUM!</v>
      </c>
      <c r="BI5864" t="e">
        <f>VLOOKUP(H5864,Sheet2!$A$1:$B$270,2,FALSE)</f>
        <v>#N/A</v>
      </c>
    </row>
    <row r="5865" spans="15:61">
      <c r="O5865" s="57"/>
      <c r="P5865" s="57"/>
      <c r="AO5865" s="57"/>
      <c r="AP5865" s="57"/>
      <c r="BA5865" s="57"/>
      <c r="BF5865" s="6" t="e">
        <f t="shared" si="276"/>
        <v>#NUM!</v>
      </c>
      <c r="BG5865" t="e">
        <f t="shared" si="277"/>
        <v>#NUM!</v>
      </c>
      <c r="BH5865" t="e">
        <f t="shared" si="278"/>
        <v>#NUM!</v>
      </c>
      <c r="BI5865" t="e">
        <f>VLOOKUP(H5865,Sheet2!$A$1:$B$270,2,FALSE)</f>
        <v>#N/A</v>
      </c>
    </row>
    <row r="5866" spans="15:61">
      <c r="O5866" s="57"/>
      <c r="P5866" s="57"/>
      <c r="AP5866" s="57"/>
      <c r="BA5866" s="57"/>
      <c r="BF5866" s="6" t="e">
        <f t="shared" si="276"/>
        <v>#NUM!</v>
      </c>
      <c r="BG5866" t="e">
        <f t="shared" si="277"/>
        <v>#NUM!</v>
      </c>
      <c r="BH5866" t="e">
        <f t="shared" si="278"/>
        <v>#NUM!</v>
      </c>
      <c r="BI5866" t="e">
        <f>VLOOKUP(H5866,Sheet2!$A$1:$B$270,2,FALSE)</f>
        <v>#N/A</v>
      </c>
    </row>
    <row r="5867" spans="15:61">
      <c r="O5867" s="57"/>
      <c r="P5867" s="57"/>
      <c r="BF5867" s="6" t="e">
        <f t="shared" si="276"/>
        <v>#NUM!</v>
      </c>
      <c r="BG5867" t="e">
        <f t="shared" si="277"/>
        <v>#NUM!</v>
      </c>
      <c r="BH5867" t="e">
        <f t="shared" si="278"/>
        <v>#NUM!</v>
      </c>
      <c r="BI5867" t="e">
        <f>VLOOKUP(H5867,Sheet2!$A$1:$B$270,2,FALSE)</f>
        <v>#N/A</v>
      </c>
    </row>
    <row r="5868" spans="15:61">
      <c r="O5868" s="57"/>
      <c r="P5868" s="57"/>
      <c r="AP5868" s="57"/>
      <c r="BA5868" s="57"/>
      <c r="BF5868" s="6" t="e">
        <f t="shared" si="276"/>
        <v>#NUM!</v>
      </c>
      <c r="BG5868" t="e">
        <f t="shared" si="277"/>
        <v>#NUM!</v>
      </c>
      <c r="BH5868" t="e">
        <f t="shared" si="278"/>
        <v>#NUM!</v>
      </c>
      <c r="BI5868" t="e">
        <f>VLOOKUP(H5868,Sheet2!$A$1:$B$270,2,FALSE)</f>
        <v>#N/A</v>
      </c>
    </row>
    <row r="5869" spans="15:61">
      <c r="O5869" s="57"/>
      <c r="P5869" s="57"/>
      <c r="AP5869" s="57"/>
      <c r="BA5869" s="57"/>
      <c r="BF5869" s="6" t="e">
        <f t="shared" si="276"/>
        <v>#NUM!</v>
      </c>
      <c r="BG5869" t="e">
        <f t="shared" si="277"/>
        <v>#NUM!</v>
      </c>
      <c r="BH5869" t="e">
        <f t="shared" si="278"/>
        <v>#NUM!</v>
      </c>
      <c r="BI5869" t="e">
        <f>VLOOKUP(H5869,Sheet2!$A$1:$B$270,2,FALSE)</f>
        <v>#N/A</v>
      </c>
    </row>
    <row r="5870" spans="15:61">
      <c r="O5870" s="57"/>
      <c r="P5870" s="57"/>
      <c r="AO5870" s="57"/>
      <c r="AP5870" s="57"/>
      <c r="BA5870" s="57"/>
      <c r="BF5870" s="6" t="e">
        <f t="shared" si="276"/>
        <v>#NUM!</v>
      </c>
      <c r="BG5870" t="e">
        <f t="shared" si="277"/>
        <v>#NUM!</v>
      </c>
      <c r="BH5870" t="e">
        <f t="shared" si="278"/>
        <v>#NUM!</v>
      </c>
      <c r="BI5870" t="e">
        <f>VLOOKUP(H5870,Sheet2!$A$1:$B$270,2,FALSE)</f>
        <v>#N/A</v>
      </c>
    </row>
    <row r="5871" spans="15:61">
      <c r="O5871" s="57"/>
      <c r="P5871" s="57"/>
      <c r="AP5871" s="57"/>
      <c r="BA5871" s="57"/>
      <c r="BF5871" s="6" t="e">
        <f t="shared" si="276"/>
        <v>#NUM!</v>
      </c>
      <c r="BG5871" t="e">
        <f t="shared" si="277"/>
        <v>#NUM!</v>
      </c>
      <c r="BH5871" t="e">
        <f t="shared" si="278"/>
        <v>#NUM!</v>
      </c>
      <c r="BI5871" t="e">
        <f>VLOOKUP(H5871,Sheet2!$A$1:$B$270,2,FALSE)</f>
        <v>#N/A</v>
      </c>
    </row>
    <row r="5872" spans="15:61">
      <c r="O5872" s="57"/>
      <c r="P5872" s="57"/>
      <c r="AO5872" s="57"/>
      <c r="AP5872" s="57"/>
      <c r="BA5872" s="57"/>
      <c r="BF5872" s="6" t="e">
        <f t="shared" si="276"/>
        <v>#NUM!</v>
      </c>
      <c r="BG5872" t="e">
        <f t="shared" si="277"/>
        <v>#NUM!</v>
      </c>
      <c r="BH5872" t="e">
        <f t="shared" si="278"/>
        <v>#NUM!</v>
      </c>
      <c r="BI5872" t="e">
        <f>VLOOKUP(H5872,Sheet2!$A$1:$B$270,2,FALSE)</f>
        <v>#N/A</v>
      </c>
    </row>
    <row r="5873" spans="15:61">
      <c r="O5873" s="57"/>
      <c r="P5873" s="57"/>
      <c r="AO5873" s="57"/>
      <c r="AP5873" s="57"/>
      <c r="BA5873" s="57"/>
      <c r="BF5873" s="6" t="e">
        <f t="shared" si="276"/>
        <v>#NUM!</v>
      </c>
      <c r="BG5873" t="e">
        <f t="shared" si="277"/>
        <v>#NUM!</v>
      </c>
      <c r="BH5873" t="e">
        <f t="shared" si="278"/>
        <v>#NUM!</v>
      </c>
      <c r="BI5873" t="e">
        <f>VLOOKUP(H5873,Sheet2!$A$1:$B$270,2,FALSE)</f>
        <v>#N/A</v>
      </c>
    </row>
    <row r="5874" spans="15:61">
      <c r="O5874" s="57"/>
      <c r="P5874" s="57"/>
      <c r="AP5874" s="57"/>
      <c r="BA5874" s="57"/>
      <c r="BF5874" s="6" t="e">
        <f t="shared" si="276"/>
        <v>#NUM!</v>
      </c>
      <c r="BG5874" t="e">
        <f t="shared" si="277"/>
        <v>#NUM!</v>
      </c>
      <c r="BH5874" t="e">
        <f t="shared" si="278"/>
        <v>#NUM!</v>
      </c>
      <c r="BI5874" t="e">
        <f>VLOOKUP(H5874,Sheet2!$A$1:$B$270,2,FALSE)</f>
        <v>#N/A</v>
      </c>
    </row>
    <row r="5875" spans="15:61">
      <c r="O5875" s="57"/>
      <c r="P5875" s="57"/>
      <c r="AP5875" s="57"/>
      <c r="BA5875" s="57"/>
      <c r="BF5875" s="6" t="e">
        <f t="shared" si="276"/>
        <v>#NUM!</v>
      </c>
      <c r="BG5875" t="e">
        <f t="shared" si="277"/>
        <v>#NUM!</v>
      </c>
      <c r="BH5875" t="e">
        <f t="shared" si="278"/>
        <v>#NUM!</v>
      </c>
      <c r="BI5875" t="e">
        <f>VLOOKUP(H5875,Sheet2!$A$1:$B$270,2,FALSE)</f>
        <v>#N/A</v>
      </c>
    </row>
    <row r="5876" spans="15:61">
      <c r="O5876" s="57"/>
      <c r="P5876" s="57"/>
      <c r="AP5876" s="57"/>
      <c r="BA5876" s="57"/>
      <c r="BF5876" s="6" t="e">
        <f t="shared" si="276"/>
        <v>#NUM!</v>
      </c>
      <c r="BG5876" t="e">
        <f t="shared" si="277"/>
        <v>#NUM!</v>
      </c>
      <c r="BH5876" t="e">
        <f t="shared" si="278"/>
        <v>#NUM!</v>
      </c>
      <c r="BI5876" t="e">
        <f>VLOOKUP(H5876,Sheet2!$A$1:$B$270,2,FALSE)</f>
        <v>#N/A</v>
      </c>
    </row>
    <row r="5877" spans="15:61">
      <c r="O5877" s="57"/>
      <c r="P5877" s="57"/>
      <c r="AM5877" s="58"/>
      <c r="AO5877" s="57"/>
      <c r="BA5877" s="57"/>
      <c r="BB5877" s="58"/>
      <c r="BF5877" s="6" t="e">
        <f t="shared" si="276"/>
        <v>#NUM!</v>
      </c>
      <c r="BG5877" t="e">
        <f t="shared" si="277"/>
        <v>#NUM!</v>
      </c>
      <c r="BH5877" t="e">
        <f t="shared" si="278"/>
        <v>#NUM!</v>
      </c>
      <c r="BI5877" t="e">
        <f>VLOOKUP(H5877,Sheet2!$A$1:$B$270,2,FALSE)</f>
        <v>#N/A</v>
      </c>
    </row>
    <row r="5878" spans="15:61">
      <c r="O5878" s="57"/>
      <c r="P5878" s="57"/>
      <c r="AP5878" s="57"/>
      <c r="BA5878" s="57"/>
      <c r="BF5878" s="6" t="e">
        <f t="shared" si="276"/>
        <v>#NUM!</v>
      </c>
      <c r="BG5878" t="e">
        <f t="shared" si="277"/>
        <v>#NUM!</v>
      </c>
      <c r="BH5878" t="e">
        <f t="shared" si="278"/>
        <v>#NUM!</v>
      </c>
      <c r="BI5878" t="e">
        <f>VLOOKUP(H5878,Sheet2!$A$1:$B$270,2,FALSE)</f>
        <v>#N/A</v>
      </c>
    </row>
    <row r="5879" spans="15:61">
      <c r="O5879" s="57"/>
      <c r="P5879" s="57"/>
      <c r="AO5879" s="57"/>
      <c r="AP5879" s="57"/>
      <c r="BA5879" s="57"/>
      <c r="BF5879" s="6" t="e">
        <f t="shared" si="276"/>
        <v>#NUM!</v>
      </c>
      <c r="BG5879" t="e">
        <f t="shared" si="277"/>
        <v>#NUM!</v>
      </c>
      <c r="BH5879" t="e">
        <f t="shared" si="278"/>
        <v>#NUM!</v>
      </c>
      <c r="BI5879" t="e">
        <f>VLOOKUP(H5879,Sheet2!$A$1:$B$270,2,FALSE)</f>
        <v>#N/A</v>
      </c>
    </row>
    <row r="5880" spans="15:61">
      <c r="O5880" s="57"/>
      <c r="P5880" s="57"/>
      <c r="AO5880" s="57"/>
      <c r="AP5880" s="57"/>
      <c r="BA5880" s="57"/>
      <c r="BF5880" s="6" t="e">
        <f t="shared" si="276"/>
        <v>#NUM!</v>
      </c>
      <c r="BG5880" t="e">
        <f t="shared" si="277"/>
        <v>#NUM!</v>
      </c>
      <c r="BH5880" t="e">
        <f t="shared" si="278"/>
        <v>#NUM!</v>
      </c>
      <c r="BI5880" t="e">
        <f>VLOOKUP(H5880,Sheet2!$A$1:$B$270,2,FALSE)</f>
        <v>#N/A</v>
      </c>
    </row>
    <row r="5881" spans="15:61">
      <c r="O5881" s="57"/>
      <c r="P5881" s="57"/>
      <c r="BA5881" s="57"/>
      <c r="BF5881" s="6" t="e">
        <f t="shared" si="276"/>
        <v>#NUM!</v>
      </c>
      <c r="BG5881" t="e">
        <f t="shared" si="277"/>
        <v>#NUM!</v>
      </c>
      <c r="BH5881" t="e">
        <f t="shared" si="278"/>
        <v>#NUM!</v>
      </c>
      <c r="BI5881" t="e">
        <f>VLOOKUP(H5881,Sheet2!$A$1:$B$270,2,FALSE)</f>
        <v>#N/A</v>
      </c>
    </row>
    <row r="5882" spans="15:61">
      <c r="O5882" s="57"/>
      <c r="P5882" s="57"/>
      <c r="AO5882" s="57"/>
      <c r="AP5882" s="57"/>
      <c r="BA5882" s="57"/>
      <c r="BF5882" s="6" t="e">
        <f t="shared" si="276"/>
        <v>#NUM!</v>
      </c>
      <c r="BG5882" t="e">
        <f t="shared" si="277"/>
        <v>#NUM!</v>
      </c>
      <c r="BH5882" t="e">
        <f t="shared" si="278"/>
        <v>#NUM!</v>
      </c>
      <c r="BI5882" t="e">
        <f>VLOOKUP(H5882,Sheet2!$A$1:$B$270,2,FALSE)</f>
        <v>#N/A</v>
      </c>
    </row>
    <row r="5883" spans="15:61">
      <c r="O5883" s="57"/>
      <c r="P5883" s="57"/>
      <c r="AP5883" s="57"/>
      <c r="BA5883" s="57"/>
      <c r="BF5883" s="6" t="e">
        <f t="shared" si="276"/>
        <v>#NUM!</v>
      </c>
      <c r="BG5883" t="e">
        <f t="shared" si="277"/>
        <v>#NUM!</v>
      </c>
      <c r="BH5883" t="e">
        <f t="shared" si="278"/>
        <v>#NUM!</v>
      </c>
      <c r="BI5883" t="e">
        <f>VLOOKUP(H5883,Sheet2!$A$1:$B$270,2,FALSE)</f>
        <v>#N/A</v>
      </c>
    </row>
    <row r="5884" spans="15:61">
      <c r="O5884" s="57"/>
      <c r="P5884" s="57"/>
      <c r="AP5884" s="57"/>
      <c r="BA5884" s="57"/>
      <c r="BF5884" s="6" t="e">
        <f t="shared" si="276"/>
        <v>#NUM!</v>
      </c>
      <c r="BG5884" t="e">
        <f t="shared" si="277"/>
        <v>#NUM!</v>
      </c>
      <c r="BH5884" t="e">
        <f t="shared" si="278"/>
        <v>#NUM!</v>
      </c>
      <c r="BI5884" t="e">
        <f>VLOOKUP(H5884,Sheet2!$A$1:$B$270,2,FALSE)</f>
        <v>#N/A</v>
      </c>
    </row>
    <row r="5885" spans="15:61">
      <c r="O5885" s="57"/>
      <c r="P5885" s="57"/>
      <c r="AM5885" s="58"/>
      <c r="BA5885" s="57"/>
      <c r="BB5885" s="58"/>
      <c r="BF5885" s="6" t="e">
        <f t="shared" si="276"/>
        <v>#NUM!</v>
      </c>
      <c r="BG5885" t="e">
        <f t="shared" si="277"/>
        <v>#NUM!</v>
      </c>
      <c r="BH5885" t="e">
        <f t="shared" si="278"/>
        <v>#NUM!</v>
      </c>
      <c r="BI5885" t="e">
        <f>VLOOKUP(H5885,Sheet2!$A$1:$B$270,2,FALSE)</f>
        <v>#N/A</v>
      </c>
    </row>
    <row r="5886" spans="15:61">
      <c r="O5886" s="57"/>
      <c r="P5886" s="57"/>
      <c r="AP5886" s="57"/>
      <c r="BA5886" s="57"/>
      <c r="BF5886" s="6" t="e">
        <f t="shared" si="276"/>
        <v>#NUM!</v>
      </c>
      <c r="BG5886" t="e">
        <f t="shared" si="277"/>
        <v>#NUM!</v>
      </c>
      <c r="BH5886" t="e">
        <f t="shared" si="278"/>
        <v>#NUM!</v>
      </c>
      <c r="BI5886" t="e">
        <f>VLOOKUP(H5886,Sheet2!$A$1:$B$270,2,FALSE)</f>
        <v>#N/A</v>
      </c>
    </row>
    <row r="5887" spans="15:61">
      <c r="O5887" s="57"/>
      <c r="P5887" s="57"/>
      <c r="AP5887" s="57"/>
      <c r="BA5887" s="57"/>
      <c r="BF5887" s="6" t="e">
        <f t="shared" si="276"/>
        <v>#NUM!</v>
      </c>
      <c r="BG5887" t="e">
        <f t="shared" si="277"/>
        <v>#NUM!</v>
      </c>
      <c r="BH5887" t="e">
        <f t="shared" si="278"/>
        <v>#NUM!</v>
      </c>
      <c r="BI5887" t="e">
        <f>VLOOKUP(H5887,Sheet2!$A$1:$B$270,2,FALSE)</f>
        <v>#N/A</v>
      </c>
    </row>
    <row r="5888" spans="15:61">
      <c r="O5888" s="57"/>
      <c r="P5888" s="57"/>
      <c r="AM5888" s="58"/>
      <c r="BA5888" s="57"/>
      <c r="BB5888" s="58"/>
      <c r="BF5888" s="6" t="e">
        <f t="shared" si="276"/>
        <v>#NUM!</v>
      </c>
      <c r="BG5888" t="e">
        <f t="shared" si="277"/>
        <v>#NUM!</v>
      </c>
      <c r="BH5888" t="e">
        <f t="shared" si="278"/>
        <v>#NUM!</v>
      </c>
      <c r="BI5888" t="e">
        <f>VLOOKUP(H5888,Sheet2!$A$1:$B$270,2,FALSE)</f>
        <v>#N/A</v>
      </c>
    </row>
    <row r="5889" spans="15:61">
      <c r="O5889" s="57"/>
      <c r="P5889" s="57"/>
      <c r="AO5889" s="57"/>
      <c r="AP5889" s="57"/>
      <c r="BA5889" s="57"/>
      <c r="BF5889" s="6" t="e">
        <f t="shared" si="276"/>
        <v>#NUM!</v>
      </c>
      <c r="BG5889" t="e">
        <f t="shared" si="277"/>
        <v>#NUM!</v>
      </c>
      <c r="BH5889" t="e">
        <f t="shared" si="278"/>
        <v>#NUM!</v>
      </c>
      <c r="BI5889" t="e">
        <f>VLOOKUP(H5889,Sheet2!$A$1:$B$270,2,FALSE)</f>
        <v>#N/A</v>
      </c>
    </row>
    <row r="5890" spans="15:61">
      <c r="O5890" s="57"/>
      <c r="P5890" s="57"/>
      <c r="AP5890" s="57"/>
      <c r="BA5890" s="57"/>
      <c r="BF5890" s="6" t="e">
        <f t="shared" ref="BF5890:BF5953" si="279">DATE(BC5890,BD5890,BE5890)</f>
        <v>#NUM!</v>
      </c>
      <c r="BG5890" t="e">
        <f t="shared" ref="BG5890:BG5953" si="280">BF5890-BA5890</f>
        <v>#NUM!</v>
      </c>
      <c r="BH5890" t="e">
        <f t="shared" ref="BH5890:BH5953" si="281">IF(BG5890=1,"COMPLY",IF(BG5890&lt;1,"COMPLY","NOT COMPLY"))</f>
        <v>#NUM!</v>
      </c>
      <c r="BI5890" t="e">
        <f>VLOOKUP(H5890,Sheet2!$A$1:$B$270,2,FALSE)</f>
        <v>#N/A</v>
      </c>
    </row>
    <row r="5891" spans="15:61">
      <c r="O5891" s="57"/>
      <c r="P5891" s="57"/>
      <c r="AP5891" s="57"/>
      <c r="BA5891" s="57"/>
      <c r="BF5891" s="6" t="e">
        <f t="shared" si="279"/>
        <v>#NUM!</v>
      </c>
      <c r="BG5891" t="e">
        <f t="shared" si="280"/>
        <v>#NUM!</v>
      </c>
      <c r="BH5891" t="e">
        <f t="shared" si="281"/>
        <v>#NUM!</v>
      </c>
      <c r="BI5891" t="e">
        <f>VLOOKUP(H5891,Sheet2!$A$1:$B$270,2,FALSE)</f>
        <v>#N/A</v>
      </c>
    </row>
    <row r="5892" spans="15:61">
      <c r="O5892" s="57"/>
      <c r="P5892" s="57"/>
      <c r="AP5892" s="57"/>
      <c r="BA5892" s="57"/>
      <c r="BF5892" s="6" t="e">
        <f t="shared" si="279"/>
        <v>#NUM!</v>
      </c>
      <c r="BG5892" t="e">
        <f t="shared" si="280"/>
        <v>#NUM!</v>
      </c>
      <c r="BH5892" t="e">
        <f t="shared" si="281"/>
        <v>#NUM!</v>
      </c>
      <c r="BI5892" t="e">
        <f>VLOOKUP(H5892,Sheet2!$A$1:$B$270,2,FALSE)</f>
        <v>#N/A</v>
      </c>
    </row>
    <row r="5893" spans="15:61">
      <c r="O5893" s="57"/>
      <c r="P5893" s="57"/>
      <c r="AP5893" s="57"/>
      <c r="BA5893" s="57"/>
      <c r="BF5893" s="6" t="e">
        <f t="shared" si="279"/>
        <v>#NUM!</v>
      </c>
      <c r="BG5893" t="e">
        <f t="shared" si="280"/>
        <v>#NUM!</v>
      </c>
      <c r="BH5893" t="e">
        <f t="shared" si="281"/>
        <v>#NUM!</v>
      </c>
      <c r="BI5893" t="e">
        <f>VLOOKUP(H5893,Sheet2!$A$1:$B$270,2,FALSE)</f>
        <v>#N/A</v>
      </c>
    </row>
    <row r="5894" spans="15:61">
      <c r="O5894" s="57"/>
      <c r="P5894" s="57"/>
      <c r="AO5894" s="57"/>
      <c r="AP5894" s="57"/>
      <c r="BA5894" s="57"/>
      <c r="BF5894" s="6" t="e">
        <f t="shared" si="279"/>
        <v>#NUM!</v>
      </c>
      <c r="BG5894" t="e">
        <f t="shared" si="280"/>
        <v>#NUM!</v>
      </c>
      <c r="BH5894" t="e">
        <f t="shared" si="281"/>
        <v>#NUM!</v>
      </c>
      <c r="BI5894" t="e">
        <f>VLOOKUP(H5894,Sheet2!$A$1:$B$270,2,FALSE)</f>
        <v>#N/A</v>
      </c>
    </row>
    <row r="5895" spans="15:61">
      <c r="O5895" s="57"/>
      <c r="P5895" s="57"/>
      <c r="AP5895" s="57"/>
      <c r="BA5895" s="57"/>
      <c r="BF5895" s="6" t="e">
        <f t="shared" si="279"/>
        <v>#NUM!</v>
      </c>
      <c r="BG5895" t="e">
        <f t="shared" si="280"/>
        <v>#NUM!</v>
      </c>
      <c r="BH5895" t="e">
        <f t="shared" si="281"/>
        <v>#NUM!</v>
      </c>
      <c r="BI5895" t="e">
        <f>VLOOKUP(H5895,Sheet2!$A$1:$B$270,2,FALSE)</f>
        <v>#N/A</v>
      </c>
    </row>
    <row r="5896" spans="15:61">
      <c r="O5896" s="57"/>
      <c r="P5896" s="57"/>
      <c r="AP5896" s="57"/>
      <c r="BA5896" s="57"/>
      <c r="BF5896" s="6" t="e">
        <f t="shared" si="279"/>
        <v>#NUM!</v>
      </c>
      <c r="BG5896" t="e">
        <f t="shared" si="280"/>
        <v>#NUM!</v>
      </c>
      <c r="BH5896" t="e">
        <f t="shared" si="281"/>
        <v>#NUM!</v>
      </c>
      <c r="BI5896" t="e">
        <f>VLOOKUP(H5896,Sheet2!$A$1:$B$270,2,FALSE)</f>
        <v>#N/A</v>
      </c>
    </row>
    <row r="5897" spans="15:61">
      <c r="O5897" s="57"/>
      <c r="P5897" s="57"/>
      <c r="AM5897" s="58"/>
      <c r="AO5897" s="57"/>
      <c r="BA5897" s="57"/>
      <c r="BB5897" s="58"/>
      <c r="BF5897" s="6" t="e">
        <f t="shared" si="279"/>
        <v>#NUM!</v>
      </c>
      <c r="BG5897" t="e">
        <f t="shared" si="280"/>
        <v>#NUM!</v>
      </c>
      <c r="BH5897" t="e">
        <f t="shared" si="281"/>
        <v>#NUM!</v>
      </c>
      <c r="BI5897" t="e">
        <f>VLOOKUP(H5897,Sheet2!$A$1:$B$270,2,FALSE)</f>
        <v>#N/A</v>
      </c>
    </row>
    <row r="5898" spans="15:61">
      <c r="O5898" s="57"/>
      <c r="P5898" s="57"/>
      <c r="AO5898" s="57"/>
      <c r="AP5898" s="57"/>
      <c r="BA5898" s="57"/>
      <c r="BF5898" s="6" t="e">
        <f t="shared" si="279"/>
        <v>#NUM!</v>
      </c>
      <c r="BG5898" t="e">
        <f t="shared" si="280"/>
        <v>#NUM!</v>
      </c>
      <c r="BH5898" t="e">
        <f t="shared" si="281"/>
        <v>#NUM!</v>
      </c>
      <c r="BI5898" t="e">
        <f>VLOOKUP(H5898,Sheet2!$A$1:$B$270,2,FALSE)</f>
        <v>#N/A</v>
      </c>
    </row>
    <row r="5899" spans="15:61">
      <c r="O5899" s="57"/>
      <c r="P5899" s="57"/>
      <c r="AP5899" s="57"/>
      <c r="BA5899" s="57"/>
      <c r="BF5899" s="6" t="e">
        <f t="shared" si="279"/>
        <v>#NUM!</v>
      </c>
      <c r="BG5899" t="e">
        <f t="shared" si="280"/>
        <v>#NUM!</v>
      </c>
      <c r="BH5899" t="e">
        <f t="shared" si="281"/>
        <v>#NUM!</v>
      </c>
      <c r="BI5899" t="e">
        <f>VLOOKUP(H5899,Sheet2!$A$1:$B$270,2,FALSE)</f>
        <v>#N/A</v>
      </c>
    </row>
    <row r="5900" spans="15:61">
      <c r="O5900" s="57"/>
      <c r="P5900" s="57"/>
      <c r="BA5900" s="57"/>
      <c r="BF5900" s="6" t="e">
        <f t="shared" si="279"/>
        <v>#NUM!</v>
      </c>
      <c r="BG5900" t="e">
        <f t="shared" si="280"/>
        <v>#NUM!</v>
      </c>
      <c r="BH5900" t="e">
        <f t="shared" si="281"/>
        <v>#NUM!</v>
      </c>
      <c r="BI5900" t="e">
        <f>VLOOKUP(H5900,Sheet2!$A$1:$B$270,2,FALSE)</f>
        <v>#N/A</v>
      </c>
    </row>
    <row r="5901" spans="15:61">
      <c r="O5901" s="57"/>
      <c r="P5901" s="57"/>
      <c r="AO5901" s="57"/>
      <c r="AP5901" s="57"/>
      <c r="BA5901" s="57"/>
      <c r="BF5901" s="6" t="e">
        <f t="shared" si="279"/>
        <v>#NUM!</v>
      </c>
      <c r="BG5901" t="e">
        <f t="shared" si="280"/>
        <v>#NUM!</v>
      </c>
      <c r="BH5901" t="e">
        <f t="shared" si="281"/>
        <v>#NUM!</v>
      </c>
      <c r="BI5901" t="e">
        <f>VLOOKUP(H5901,Sheet2!$A$1:$B$270,2,FALSE)</f>
        <v>#N/A</v>
      </c>
    </row>
    <row r="5902" spans="15:61">
      <c r="O5902" s="57"/>
      <c r="P5902" s="57"/>
      <c r="AP5902" s="57"/>
      <c r="BA5902" s="57"/>
      <c r="BF5902" s="6" t="e">
        <f t="shared" si="279"/>
        <v>#NUM!</v>
      </c>
      <c r="BG5902" t="e">
        <f t="shared" si="280"/>
        <v>#NUM!</v>
      </c>
      <c r="BH5902" t="e">
        <f t="shared" si="281"/>
        <v>#NUM!</v>
      </c>
      <c r="BI5902" t="e">
        <f>VLOOKUP(H5902,Sheet2!$A$1:$B$270,2,FALSE)</f>
        <v>#N/A</v>
      </c>
    </row>
    <row r="5903" spans="15:61">
      <c r="O5903" s="57"/>
      <c r="P5903" s="57"/>
      <c r="AO5903" s="57"/>
      <c r="AP5903" s="57"/>
      <c r="BA5903" s="57"/>
      <c r="BF5903" s="6" t="e">
        <f t="shared" si="279"/>
        <v>#NUM!</v>
      </c>
      <c r="BG5903" t="e">
        <f t="shared" si="280"/>
        <v>#NUM!</v>
      </c>
      <c r="BH5903" t="e">
        <f t="shared" si="281"/>
        <v>#NUM!</v>
      </c>
      <c r="BI5903" t="e">
        <f>VLOOKUP(H5903,Sheet2!$A$1:$B$270,2,FALSE)</f>
        <v>#N/A</v>
      </c>
    </row>
    <row r="5904" spans="15:61">
      <c r="O5904" s="57"/>
      <c r="P5904" s="57"/>
      <c r="AP5904" s="57"/>
      <c r="BA5904" s="57"/>
      <c r="BF5904" s="6" t="e">
        <f t="shared" si="279"/>
        <v>#NUM!</v>
      </c>
      <c r="BG5904" t="e">
        <f t="shared" si="280"/>
        <v>#NUM!</v>
      </c>
      <c r="BH5904" t="e">
        <f t="shared" si="281"/>
        <v>#NUM!</v>
      </c>
      <c r="BI5904" t="e">
        <f>VLOOKUP(H5904,Sheet2!$A$1:$B$270,2,FALSE)</f>
        <v>#N/A</v>
      </c>
    </row>
    <row r="5905" spans="15:61">
      <c r="O5905" s="57"/>
      <c r="P5905" s="57"/>
      <c r="AP5905" s="57"/>
      <c r="BA5905" s="57"/>
      <c r="BF5905" s="6" t="e">
        <f t="shared" si="279"/>
        <v>#NUM!</v>
      </c>
      <c r="BG5905" t="e">
        <f t="shared" si="280"/>
        <v>#NUM!</v>
      </c>
      <c r="BH5905" t="e">
        <f t="shared" si="281"/>
        <v>#NUM!</v>
      </c>
      <c r="BI5905" t="e">
        <f>VLOOKUP(H5905,Sheet2!$A$1:$B$270,2,FALSE)</f>
        <v>#N/A</v>
      </c>
    </row>
    <row r="5906" spans="15:61">
      <c r="O5906" s="57"/>
      <c r="P5906" s="57"/>
      <c r="AO5906" s="57"/>
      <c r="AP5906" s="57"/>
      <c r="BA5906" s="57"/>
      <c r="BF5906" s="6" t="e">
        <f t="shared" si="279"/>
        <v>#NUM!</v>
      </c>
      <c r="BG5906" t="e">
        <f t="shared" si="280"/>
        <v>#NUM!</v>
      </c>
      <c r="BH5906" t="e">
        <f t="shared" si="281"/>
        <v>#NUM!</v>
      </c>
      <c r="BI5906" t="e">
        <f>VLOOKUP(H5906,Sheet2!$A$1:$B$270,2,FALSE)</f>
        <v>#N/A</v>
      </c>
    </row>
    <row r="5907" spans="15:61">
      <c r="O5907" s="57"/>
      <c r="P5907" s="57"/>
      <c r="AP5907" s="57"/>
      <c r="BA5907" s="57"/>
      <c r="BF5907" s="6" t="e">
        <f t="shared" si="279"/>
        <v>#NUM!</v>
      </c>
      <c r="BG5907" t="e">
        <f t="shared" si="280"/>
        <v>#NUM!</v>
      </c>
      <c r="BH5907" t="e">
        <f t="shared" si="281"/>
        <v>#NUM!</v>
      </c>
      <c r="BI5907" t="e">
        <f>VLOOKUP(H5907,Sheet2!$A$1:$B$270,2,FALSE)</f>
        <v>#N/A</v>
      </c>
    </row>
    <row r="5908" spans="15:61">
      <c r="O5908" s="57"/>
      <c r="P5908" s="57"/>
      <c r="AO5908" s="57"/>
      <c r="AP5908" s="57"/>
      <c r="BA5908" s="57"/>
      <c r="BF5908" s="6" t="e">
        <f t="shared" si="279"/>
        <v>#NUM!</v>
      </c>
      <c r="BG5908" t="e">
        <f t="shared" si="280"/>
        <v>#NUM!</v>
      </c>
      <c r="BH5908" t="e">
        <f t="shared" si="281"/>
        <v>#NUM!</v>
      </c>
      <c r="BI5908" t="e">
        <f>VLOOKUP(H5908,Sheet2!$A$1:$B$270,2,FALSE)</f>
        <v>#N/A</v>
      </c>
    </row>
    <row r="5909" spans="15:61">
      <c r="O5909" s="57"/>
      <c r="P5909" s="57"/>
      <c r="AP5909" s="57"/>
      <c r="BA5909" s="57"/>
      <c r="BF5909" s="6" t="e">
        <f t="shared" si="279"/>
        <v>#NUM!</v>
      </c>
      <c r="BG5909" t="e">
        <f t="shared" si="280"/>
        <v>#NUM!</v>
      </c>
      <c r="BH5909" t="e">
        <f t="shared" si="281"/>
        <v>#NUM!</v>
      </c>
      <c r="BI5909" t="e">
        <f>VLOOKUP(H5909,Sheet2!$A$1:$B$270,2,FALSE)</f>
        <v>#N/A</v>
      </c>
    </row>
    <row r="5910" spans="15:61">
      <c r="O5910" s="57"/>
      <c r="P5910" s="57"/>
      <c r="AO5910" s="57"/>
      <c r="AP5910" s="57"/>
      <c r="BA5910" s="57"/>
      <c r="BF5910" s="6" t="e">
        <f t="shared" si="279"/>
        <v>#NUM!</v>
      </c>
      <c r="BG5910" t="e">
        <f t="shared" si="280"/>
        <v>#NUM!</v>
      </c>
      <c r="BH5910" t="e">
        <f t="shared" si="281"/>
        <v>#NUM!</v>
      </c>
      <c r="BI5910" t="e">
        <f>VLOOKUP(H5910,Sheet2!$A$1:$B$270,2,FALSE)</f>
        <v>#N/A</v>
      </c>
    </row>
    <row r="5911" spans="15:61">
      <c r="O5911" s="57"/>
      <c r="P5911" s="57"/>
      <c r="AP5911" s="57"/>
      <c r="BA5911" s="57"/>
      <c r="BF5911" s="6" t="e">
        <f t="shared" si="279"/>
        <v>#NUM!</v>
      </c>
      <c r="BG5911" t="e">
        <f t="shared" si="280"/>
        <v>#NUM!</v>
      </c>
      <c r="BH5911" t="e">
        <f t="shared" si="281"/>
        <v>#NUM!</v>
      </c>
      <c r="BI5911" t="e">
        <f>VLOOKUP(H5911,Sheet2!$A$1:$B$270,2,FALSE)</f>
        <v>#N/A</v>
      </c>
    </row>
    <row r="5912" spans="15:61">
      <c r="O5912" s="57"/>
      <c r="P5912" s="57"/>
      <c r="BF5912" s="6" t="e">
        <f t="shared" si="279"/>
        <v>#NUM!</v>
      </c>
      <c r="BG5912" t="e">
        <f t="shared" si="280"/>
        <v>#NUM!</v>
      </c>
      <c r="BH5912" t="e">
        <f t="shared" si="281"/>
        <v>#NUM!</v>
      </c>
      <c r="BI5912" t="e">
        <f>VLOOKUP(H5912,Sheet2!$A$1:$B$270,2,FALSE)</f>
        <v>#N/A</v>
      </c>
    </row>
    <row r="5913" spans="15:61">
      <c r="O5913" s="57"/>
      <c r="P5913" s="57"/>
      <c r="AM5913" s="58"/>
      <c r="AO5913" s="57"/>
      <c r="BA5913" s="57"/>
      <c r="BB5913" s="58"/>
      <c r="BF5913" s="6" t="e">
        <f t="shared" si="279"/>
        <v>#NUM!</v>
      </c>
      <c r="BG5913" t="e">
        <f t="shared" si="280"/>
        <v>#NUM!</v>
      </c>
      <c r="BH5913" t="e">
        <f t="shared" si="281"/>
        <v>#NUM!</v>
      </c>
      <c r="BI5913" t="e">
        <f>VLOOKUP(H5913,Sheet2!$A$1:$B$270,2,FALSE)</f>
        <v>#N/A</v>
      </c>
    </row>
    <row r="5914" spans="15:61">
      <c r="O5914" s="57"/>
      <c r="P5914" s="57"/>
      <c r="BA5914" s="57"/>
      <c r="BF5914" s="6" t="e">
        <f t="shared" si="279"/>
        <v>#NUM!</v>
      </c>
      <c r="BG5914" t="e">
        <f t="shared" si="280"/>
        <v>#NUM!</v>
      </c>
      <c r="BH5914" t="e">
        <f t="shared" si="281"/>
        <v>#NUM!</v>
      </c>
      <c r="BI5914" t="e">
        <f>VLOOKUP(H5914,Sheet2!$A$1:$B$270,2,FALSE)</f>
        <v>#N/A</v>
      </c>
    </row>
    <row r="5915" spans="15:61">
      <c r="O5915" s="57"/>
      <c r="P5915" s="57"/>
      <c r="AP5915" s="57"/>
      <c r="BA5915" s="57"/>
      <c r="BF5915" s="6" t="e">
        <f t="shared" si="279"/>
        <v>#NUM!</v>
      </c>
      <c r="BG5915" t="e">
        <f t="shared" si="280"/>
        <v>#NUM!</v>
      </c>
      <c r="BH5915" t="e">
        <f t="shared" si="281"/>
        <v>#NUM!</v>
      </c>
      <c r="BI5915" t="e">
        <f>VLOOKUP(H5915,Sheet2!$A$1:$B$270,2,FALSE)</f>
        <v>#N/A</v>
      </c>
    </row>
    <row r="5916" spans="15:61">
      <c r="O5916" s="57"/>
      <c r="P5916" s="57"/>
      <c r="AP5916" s="57"/>
      <c r="BA5916" s="57"/>
      <c r="BF5916" s="6" t="e">
        <f t="shared" si="279"/>
        <v>#NUM!</v>
      </c>
      <c r="BG5916" t="e">
        <f t="shared" si="280"/>
        <v>#NUM!</v>
      </c>
      <c r="BH5916" t="e">
        <f t="shared" si="281"/>
        <v>#NUM!</v>
      </c>
      <c r="BI5916" t="e">
        <f>VLOOKUP(H5916,Sheet2!$A$1:$B$270,2,FALSE)</f>
        <v>#N/A</v>
      </c>
    </row>
    <row r="5917" spans="15:61">
      <c r="O5917" s="57"/>
      <c r="P5917" s="57"/>
      <c r="AM5917" s="58"/>
      <c r="BA5917" s="57"/>
      <c r="BB5917" s="58"/>
      <c r="BF5917" s="6" t="e">
        <f t="shared" si="279"/>
        <v>#NUM!</v>
      </c>
      <c r="BG5917" t="e">
        <f t="shared" si="280"/>
        <v>#NUM!</v>
      </c>
      <c r="BH5917" t="e">
        <f t="shared" si="281"/>
        <v>#NUM!</v>
      </c>
      <c r="BI5917" t="e">
        <f>VLOOKUP(H5917,Sheet2!$A$1:$B$270,2,FALSE)</f>
        <v>#N/A</v>
      </c>
    </row>
    <row r="5918" spans="15:61">
      <c r="O5918" s="57"/>
      <c r="P5918" s="57"/>
      <c r="AO5918" s="57"/>
      <c r="AP5918" s="57"/>
      <c r="BA5918" s="57"/>
      <c r="BF5918" s="6" t="e">
        <f t="shared" si="279"/>
        <v>#NUM!</v>
      </c>
      <c r="BG5918" t="e">
        <f t="shared" si="280"/>
        <v>#NUM!</v>
      </c>
      <c r="BH5918" t="e">
        <f t="shared" si="281"/>
        <v>#NUM!</v>
      </c>
      <c r="BI5918" t="e">
        <f>VLOOKUP(H5918,Sheet2!$A$1:$B$270,2,FALSE)</f>
        <v>#N/A</v>
      </c>
    </row>
    <row r="5919" spans="15:61">
      <c r="O5919" s="57"/>
      <c r="P5919" s="57"/>
      <c r="AM5919" s="58"/>
      <c r="AO5919" s="57"/>
      <c r="BA5919" s="57"/>
      <c r="BB5919" s="58"/>
      <c r="BF5919" s="6" t="e">
        <f t="shared" si="279"/>
        <v>#NUM!</v>
      </c>
      <c r="BG5919" t="e">
        <f t="shared" si="280"/>
        <v>#NUM!</v>
      </c>
      <c r="BH5919" t="e">
        <f t="shared" si="281"/>
        <v>#NUM!</v>
      </c>
      <c r="BI5919" t="e">
        <f>VLOOKUP(H5919,Sheet2!$A$1:$B$270,2,FALSE)</f>
        <v>#N/A</v>
      </c>
    </row>
    <row r="5920" spans="15:61">
      <c r="O5920" s="57"/>
      <c r="P5920" s="57"/>
      <c r="AP5920" s="57"/>
      <c r="BA5920" s="57"/>
      <c r="BF5920" s="6" t="e">
        <f t="shared" si="279"/>
        <v>#NUM!</v>
      </c>
      <c r="BG5920" t="e">
        <f t="shared" si="280"/>
        <v>#NUM!</v>
      </c>
      <c r="BH5920" t="e">
        <f t="shared" si="281"/>
        <v>#NUM!</v>
      </c>
      <c r="BI5920" t="e">
        <f>VLOOKUP(H5920,Sheet2!$A$1:$B$270,2,FALSE)</f>
        <v>#N/A</v>
      </c>
    </row>
    <row r="5921" spans="15:61">
      <c r="O5921" s="57"/>
      <c r="P5921" s="57"/>
      <c r="AP5921" s="57"/>
      <c r="BA5921" s="57"/>
      <c r="BF5921" s="6" t="e">
        <f t="shared" si="279"/>
        <v>#NUM!</v>
      </c>
      <c r="BG5921" t="e">
        <f t="shared" si="280"/>
        <v>#NUM!</v>
      </c>
      <c r="BH5921" t="e">
        <f t="shared" si="281"/>
        <v>#NUM!</v>
      </c>
      <c r="BI5921" t="e">
        <f>VLOOKUP(H5921,Sheet2!$A$1:$B$270,2,FALSE)</f>
        <v>#N/A</v>
      </c>
    </row>
    <row r="5922" spans="15:61">
      <c r="O5922" s="57"/>
      <c r="P5922" s="57"/>
      <c r="AO5922" s="57"/>
      <c r="AP5922" s="57"/>
      <c r="BA5922" s="57"/>
      <c r="BF5922" s="6" t="e">
        <f t="shared" si="279"/>
        <v>#NUM!</v>
      </c>
      <c r="BG5922" t="e">
        <f t="shared" si="280"/>
        <v>#NUM!</v>
      </c>
      <c r="BH5922" t="e">
        <f t="shared" si="281"/>
        <v>#NUM!</v>
      </c>
      <c r="BI5922" t="e">
        <f>VLOOKUP(H5922,Sheet2!$A$1:$B$270,2,FALSE)</f>
        <v>#N/A</v>
      </c>
    </row>
    <row r="5923" spans="15:61">
      <c r="O5923" s="57"/>
      <c r="P5923" s="57"/>
      <c r="AP5923" s="57"/>
      <c r="BA5923" s="57"/>
      <c r="BF5923" s="6" t="e">
        <f t="shared" si="279"/>
        <v>#NUM!</v>
      </c>
      <c r="BG5923" t="e">
        <f t="shared" si="280"/>
        <v>#NUM!</v>
      </c>
      <c r="BH5923" t="e">
        <f t="shared" si="281"/>
        <v>#NUM!</v>
      </c>
      <c r="BI5923" t="e">
        <f>VLOOKUP(H5923,Sheet2!$A$1:$B$270,2,FALSE)</f>
        <v>#N/A</v>
      </c>
    </row>
    <row r="5924" spans="15:61">
      <c r="O5924" s="57"/>
      <c r="P5924" s="57"/>
      <c r="AO5924" s="57"/>
      <c r="AP5924" s="57"/>
      <c r="BA5924" s="57"/>
      <c r="BF5924" s="6" t="e">
        <f t="shared" si="279"/>
        <v>#NUM!</v>
      </c>
      <c r="BG5924" t="e">
        <f t="shared" si="280"/>
        <v>#NUM!</v>
      </c>
      <c r="BH5924" t="e">
        <f t="shared" si="281"/>
        <v>#NUM!</v>
      </c>
      <c r="BI5924" t="e">
        <f>VLOOKUP(H5924,Sheet2!$A$1:$B$270,2,FALSE)</f>
        <v>#N/A</v>
      </c>
    </row>
    <row r="5925" spans="15:61">
      <c r="O5925" s="57"/>
      <c r="P5925" s="57"/>
      <c r="BA5925" s="57"/>
      <c r="BF5925" s="6" t="e">
        <f t="shared" si="279"/>
        <v>#NUM!</v>
      </c>
      <c r="BG5925" t="e">
        <f t="shared" si="280"/>
        <v>#NUM!</v>
      </c>
      <c r="BH5925" t="e">
        <f t="shared" si="281"/>
        <v>#NUM!</v>
      </c>
      <c r="BI5925" t="e">
        <f>VLOOKUP(H5925,Sheet2!$A$1:$B$270,2,FALSE)</f>
        <v>#N/A</v>
      </c>
    </row>
    <row r="5926" spans="15:61">
      <c r="O5926" s="57"/>
      <c r="P5926" s="57"/>
      <c r="AP5926" s="57"/>
      <c r="BA5926" s="57"/>
      <c r="BF5926" s="6" t="e">
        <f t="shared" si="279"/>
        <v>#NUM!</v>
      </c>
      <c r="BG5926" t="e">
        <f t="shared" si="280"/>
        <v>#NUM!</v>
      </c>
      <c r="BH5926" t="e">
        <f t="shared" si="281"/>
        <v>#NUM!</v>
      </c>
      <c r="BI5926" t="e">
        <f>VLOOKUP(H5926,Sheet2!$A$1:$B$270,2,FALSE)</f>
        <v>#N/A</v>
      </c>
    </row>
    <row r="5927" spans="15:61">
      <c r="O5927" s="57"/>
      <c r="P5927" s="57"/>
      <c r="AP5927" s="57"/>
      <c r="BA5927" s="57"/>
      <c r="BF5927" s="6" t="e">
        <f t="shared" si="279"/>
        <v>#NUM!</v>
      </c>
      <c r="BG5927" t="e">
        <f t="shared" si="280"/>
        <v>#NUM!</v>
      </c>
      <c r="BH5927" t="e">
        <f t="shared" si="281"/>
        <v>#NUM!</v>
      </c>
      <c r="BI5927" t="e">
        <f>VLOOKUP(H5927,Sheet2!$A$1:$B$270,2,FALSE)</f>
        <v>#N/A</v>
      </c>
    </row>
    <row r="5928" spans="15:61">
      <c r="O5928" s="57"/>
      <c r="P5928" s="57"/>
      <c r="AO5928" s="57"/>
      <c r="AP5928" s="57"/>
      <c r="BA5928" s="57"/>
      <c r="BF5928" s="6" t="e">
        <f t="shared" si="279"/>
        <v>#NUM!</v>
      </c>
      <c r="BG5928" t="e">
        <f t="shared" si="280"/>
        <v>#NUM!</v>
      </c>
      <c r="BH5928" t="e">
        <f t="shared" si="281"/>
        <v>#NUM!</v>
      </c>
      <c r="BI5928" t="e">
        <f>VLOOKUP(H5928,Sheet2!$A$1:$B$270,2,FALSE)</f>
        <v>#N/A</v>
      </c>
    </row>
    <row r="5929" spans="15:61">
      <c r="O5929" s="57"/>
      <c r="P5929" s="57"/>
      <c r="AP5929" s="57"/>
      <c r="BA5929" s="57"/>
      <c r="BF5929" s="6" t="e">
        <f t="shared" si="279"/>
        <v>#NUM!</v>
      </c>
      <c r="BG5929" t="e">
        <f t="shared" si="280"/>
        <v>#NUM!</v>
      </c>
      <c r="BH5929" t="e">
        <f t="shared" si="281"/>
        <v>#NUM!</v>
      </c>
      <c r="BI5929" t="e">
        <f>VLOOKUP(H5929,Sheet2!$A$1:$B$270,2,FALSE)</f>
        <v>#N/A</v>
      </c>
    </row>
    <row r="5930" spans="15:61">
      <c r="O5930" s="57"/>
      <c r="P5930" s="57"/>
      <c r="AP5930" s="57"/>
      <c r="BA5930" s="57"/>
      <c r="BF5930" s="6" t="e">
        <f t="shared" si="279"/>
        <v>#NUM!</v>
      </c>
      <c r="BG5930" t="e">
        <f t="shared" si="280"/>
        <v>#NUM!</v>
      </c>
      <c r="BH5930" t="e">
        <f t="shared" si="281"/>
        <v>#NUM!</v>
      </c>
      <c r="BI5930" t="e">
        <f>VLOOKUP(H5930,Sheet2!$A$1:$B$270,2,FALSE)</f>
        <v>#N/A</v>
      </c>
    </row>
    <row r="5931" spans="15:61">
      <c r="O5931" s="57"/>
      <c r="P5931" s="57"/>
      <c r="AM5931" s="58"/>
      <c r="BA5931" s="57"/>
      <c r="BB5931" s="58"/>
      <c r="BF5931" s="6" t="e">
        <f t="shared" si="279"/>
        <v>#NUM!</v>
      </c>
      <c r="BG5931" t="e">
        <f t="shared" si="280"/>
        <v>#NUM!</v>
      </c>
      <c r="BH5931" t="e">
        <f t="shared" si="281"/>
        <v>#NUM!</v>
      </c>
      <c r="BI5931" t="e">
        <f>VLOOKUP(H5931,Sheet2!$A$1:$B$270,2,FALSE)</f>
        <v>#N/A</v>
      </c>
    </row>
    <row r="5932" spans="15:61">
      <c r="O5932" s="57"/>
      <c r="P5932" s="57"/>
      <c r="AO5932" s="57"/>
      <c r="BF5932" s="6" t="e">
        <f t="shared" si="279"/>
        <v>#NUM!</v>
      </c>
      <c r="BG5932" t="e">
        <f t="shared" si="280"/>
        <v>#NUM!</v>
      </c>
      <c r="BH5932" t="e">
        <f t="shared" si="281"/>
        <v>#NUM!</v>
      </c>
      <c r="BI5932" t="e">
        <f>VLOOKUP(H5932,Sheet2!$A$1:$B$270,2,FALSE)</f>
        <v>#N/A</v>
      </c>
    </row>
    <row r="5933" spans="15:61">
      <c r="O5933" s="57"/>
      <c r="P5933" s="57"/>
      <c r="AO5933" s="57"/>
      <c r="AP5933" s="57"/>
      <c r="BA5933" s="57"/>
      <c r="BF5933" s="6" t="e">
        <f t="shared" si="279"/>
        <v>#NUM!</v>
      </c>
      <c r="BG5933" t="e">
        <f t="shared" si="280"/>
        <v>#NUM!</v>
      </c>
      <c r="BH5933" t="e">
        <f t="shared" si="281"/>
        <v>#NUM!</v>
      </c>
      <c r="BI5933" t="e">
        <f>VLOOKUP(H5933,Sheet2!$A$1:$B$270,2,FALSE)</f>
        <v>#N/A</v>
      </c>
    </row>
    <row r="5934" spans="15:61">
      <c r="O5934" s="57"/>
      <c r="P5934" s="57"/>
      <c r="BA5934" s="57"/>
      <c r="BF5934" s="6" t="e">
        <f t="shared" si="279"/>
        <v>#NUM!</v>
      </c>
      <c r="BG5934" t="e">
        <f t="shared" si="280"/>
        <v>#NUM!</v>
      </c>
      <c r="BH5934" t="e">
        <f t="shared" si="281"/>
        <v>#NUM!</v>
      </c>
      <c r="BI5934" t="e">
        <f>VLOOKUP(H5934,Sheet2!$A$1:$B$270,2,FALSE)</f>
        <v>#N/A</v>
      </c>
    </row>
    <row r="5935" spans="15:61">
      <c r="O5935" s="57"/>
      <c r="P5935" s="57"/>
      <c r="AP5935" s="57"/>
      <c r="BA5935" s="57"/>
      <c r="BF5935" s="6" t="e">
        <f t="shared" si="279"/>
        <v>#NUM!</v>
      </c>
      <c r="BG5935" t="e">
        <f t="shared" si="280"/>
        <v>#NUM!</v>
      </c>
      <c r="BH5935" t="e">
        <f t="shared" si="281"/>
        <v>#NUM!</v>
      </c>
      <c r="BI5935" t="e">
        <f>VLOOKUP(H5935,Sheet2!$A$1:$B$270,2,FALSE)</f>
        <v>#N/A</v>
      </c>
    </row>
    <row r="5936" spans="15:61">
      <c r="O5936" s="57"/>
      <c r="P5936" s="57"/>
      <c r="AP5936" s="57"/>
      <c r="BA5936" s="57"/>
      <c r="BF5936" s="6" t="e">
        <f t="shared" si="279"/>
        <v>#NUM!</v>
      </c>
      <c r="BG5936" t="e">
        <f t="shared" si="280"/>
        <v>#NUM!</v>
      </c>
      <c r="BH5936" t="e">
        <f t="shared" si="281"/>
        <v>#NUM!</v>
      </c>
      <c r="BI5936" t="e">
        <f>VLOOKUP(H5936,Sheet2!$A$1:$B$270,2,FALSE)</f>
        <v>#N/A</v>
      </c>
    </row>
    <row r="5937" spans="15:61">
      <c r="O5937" s="57"/>
      <c r="P5937" s="57"/>
      <c r="AP5937" s="57"/>
      <c r="BA5937" s="57"/>
      <c r="BF5937" s="6" t="e">
        <f t="shared" si="279"/>
        <v>#NUM!</v>
      </c>
      <c r="BG5937" t="e">
        <f t="shared" si="280"/>
        <v>#NUM!</v>
      </c>
      <c r="BH5937" t="e">
        <f t="shared" si="281"/>
        <v>#NUM!</v>
      </c>
      <c r="BI5937" t="e">
        <f>VLOOKUP(H5937,Sheet2!$A$1:$B$270,2,FALSE)</f>
        <v>#N/A</v>
      </c>
    </row>
    <row r="5938" spans="15:61">
      <c r="O5938" s="57"/>
      <c r="P5938" s="57"/>
      <c r="AP5938" s="57"/>
      <c r="BA5938" s="57"/>
      <c r="BF5938" s="6" t="e">
        <f t="shared" si="279"/>
        <v>#NUM!</v>
      </c>
      <c r="BG5938" t="e">
        <f t="shared" si="280"/>
        <v>#NUM!</v>
      </c>
      <c r="BH5938" t="e">
        <f t="shared" si="281"/>
        <v>#NUM!</v>
      </c>
      <c r="BI5938" t="e">
        <f>VLOOKUP(H5938,Sheet2!$A$1:$B$270,2,FALSE)</f>
        <v>#N/A</v>
      </c>
    </row>
    <row r="5939" spans="15:61">
      <c r="O5939" s="57"/>
      <c r="P5939" s="57"/>
      <c r="AO5939" s="57"/>
      <c r="AP5939" s="57"/>
      <c r="BA5939" s="57"/>
      <c r="BF5939" s="6" t="e">
        <f t="shared" si="279"/>
        <v>#NUM!</v>
      </c>
      <c r="BG5939" t="e">
        <f t="shared" si="280"/>
        <v>#NUM!</v>
      </c>
      <c r="BH5939" t="e">
        <f t="shared" si="281"/>
        <v>#NUM!</v>
      </c>
      <c r="BI5939" t="e">
        <f>VLOOKUP(H5939,Sheet2!$A$1:$B$270,2,FALSE)</f>
        <v>#N/A</v>
      </c>
    </row>
    <row r="5940" spans="15:61">
      <c r="O5940" s="57"/>
      <c r="P5940" s="57"/>
      <c r="AO5940" s="57"/>
      <c r="AP5940" s="57"/>
      <c r="BA5940" s="57"/>
      <c r="BF5940" s="6" t="e">
        <f t="shared" si="279"/>
        <v>#NUM!</v>
      </c>
      <c r="BG5940" t="e">
        <f t="shared" si="280"/>
        <v>#NUM!</v>
      </c>
      <c r="BH5940" t="e">
        <f t="shared" si="281"/>
        <v>#NUM!</v>
      </c>
      <c r="BI5940" t="e">
        <f>VLOOKUP(H5940,Sheet2!$A$1:$B$270,2,FALSE)</f>
        <v>#N/A</v>
      </c>
    </row>
    <row r="5941" spans="15:61">
      <c r="O5941" s="57"/>
      <c r="P5941" s="57"/>
      <c r="AP5941" s="57"/>
      <c r="BA5941" s="57"/>
      <c r="BF5941" s="6" t="e">
        <f t="shared" si="279"/>
        <v>#NUM!</v>
      </c>
      <c r="BG5941" t="e">
        <f t="shared" si="280"/>
        <v>#NUM!</v>
      </c>
      <c r="BH5941" t="e">
        <f t="shared" si="281"/>
        <v>#NUM!</v>
      </c>
      <c r="BI5941" t="e">
        <f>VLOOKUP(H5941,Sheet2!$A$1:$B$270,2,FALSE)</f>
        <v>#N/A</v>
      </c>
    </row>
    <row r="5942" spans="15:61">
      <c r="O5942" s="57"/>
      <c r="P5942" s="57"/>
      <c r="AO5942" s="57"/>
      <c r="BF5942" s="6" t="e">
        <f t="shared" si="279"/>
        <v>#NUM!</v>
      </c>
      <c r="BG5942" t="e">
        <f t="shared" si="280"/>
        <v>#NUM!</v>
      </c>
      <c r="BH5942" t="e">
        <f t="shared" si="281"/>
        <v>#NUM!</v>
      </c>
      <c r="BI5942" t="e">
        <f>VLOOKUP(H5942,Sheet2!$A$1:$B$270,2,FALSE)</f>
        <v>#N/A</v>
      </c>
    </row>
    <row r="5943" spans="15:61">
      <c r="O5943" s="57"/>
      <c r="P5943" s="57"/>
      <c r="AO5943" s="57"/>
      <c r="AP5943" s="57"/>
      <c r="BA5943" s="57"/>
      <c r="BF5943" s="6" t="e">
        <f t="shared" si="279"/>
        <v>#NUM!</v>
      </c>
      <c r="BG5943" t="e">
        <f t="shared" si="280"/>
        <v>#NUM!</v>
      </c>
      <c r="BH5943" t="e">
        <f t="shared" si="281"/>
        <v>#NUM!</v>
      </c>
      <c r="BI5943" t="e">
        <f>VLOOKUP(H5943,Sheet2!$A$1:$B$270,2,FALSE)</f>
        <v>#N/A</v>
      </c>
    </row>
    <row r="5944" spans="15:61">
      <c r="O5944" s="57"/>
      <c r="P5944" s="57"/>
      <c r="AP5944" s="57"/>
      <c r="BA5944" s="57"/>
      <c r="BF5944" s="6" t="e">
        <f t="shared" si="279"/>
        <v>#NUM!</v>
      </c>
      <c r="BG5944" t="e">
        <f t="shared" si="280"/>
        <v>#NUM!</v>
      </c>
      <c r="BH5944" t="e">
        <f t="shared" si="281"/>
        <v>#NUM!</v>
      </c>
      <c r="BI5944" t="e">
        <f>VLOOKUP(H5944,Sheet2!$A$1:$B$270,2,FALSE)</f>
        <v>#N/A</v>
      </c>
    </row>
    <row r="5945" spans="15:61">
      <c r="O5945" s="57"/>
      <c r="P5945" s="57"/>
      <c r="BF5945" s="6" t="e">
        <f t="shared" si="279"/>
        <v>#NUM!</v>
      </c>
      <c r="BG5945" t="e">
        <f t="shared" si="280"/>
        <v>#NUM!</v>
      </c>
      <c r="BH5945" t="e">
        <f t="shared" si="281"/>
        <v>#NUM!</v>
      </c>
      <c r="BI5945" t="e">
        <f>VLOOKUP(H5945,Sheet2!$A$1:$B$270,2,FALSE)</f>
        <v>#N/A</v>
      </c>
    </row>
    <row r="5946" spans="15:61">
      <c r="O5946" s="57"/>
      <c r="P5946" s="57"/>
      <c r="AP5946" s="57"/>
      <c r="BA5946" s="57"/>
      <c r="BF5946" s="6" t="e">
        <f t="shared" si="279"/>
        <v>#NUM!</v>
      </c>
      <c r="BG5946" t="e">
        <f t="shared" si="280"/>
        <v>#NUM!</v>
      </c>
      <c r="BH5946" t="e">
        <f t="shared" si="281"/>
        <v>#NUM!</v>
      </c>
      <c r="BI5946" t="e">
        <f>VLOOKUP(H5946,Sheet2!$A$1:$B$270,2,FALSE)</f>
        <v>#N/A</v>
      </c>
    </row>
    <row r="5947" spans="15:61">
      <c r="O5947" s="57"/>
      <c r="P5947" s="57"/>
      <c r="BA5947" s="57"/>
      <c r="BF5947" s="6" t="e">
        <f t="shared" si="279"/>
        <v>#NUM!</v>
      </c>
      <c r="BG5947" t="e">
        <f t="shared" si="280"/>
        <v>#NUM!</v>
      </c>
      <c r="BH5947" t="e">
        <f t="shared" si="281"/>
        <v>#NUM!</v>
      </c>
      <c r="BI5947" t="e">
        <f>VLOOKUP(H5947,Sheet2!$A$1:$B$270,2,FALSE)</f>
        <v>#N/A</v>
      </c>
    </row>
    <row r="5948" spans="15:61">
      <c r="O5948" s="57"/>
      <c r="P5948" s="57"/>
      <c r="AP5948" s="57"/>
      <c r="BA5948" s="57"/>
      <c r="BF5948" s="6" t="e">
        <f t="shared" si="279"/>
        <v>#NUM!</v>
      </c>
      <c r="BG5948" t="e">
        <f t="shared" si="280"/>
        <v>#NUM!</v>
      </c>
      <c r="BH5948" t="e">
        <f t="shared" si="281"/>
        <v>#NUM!</v>
      </c>
      <c r="BI5948" t="e">
        <f>VLOOKUP(H5948,Sheet2!$A$1:$B$270,2,FALSE)</f>
        <v>#N/A</v>
      </c>
    </row>
    <row r="5949" spans="15:61">
      <c r="O5949" s="57"/>
      <c r="P5949" s="57"/>
      <c r="AP5949" s="57"/>
      <c r="BA5949" s="57"/>
      <c r="BF5949" s="6" t="e">
        <f t="shared" si="279"/>
        <v>#NUM!</v>
      </c>
      <c r="BG5949" t="e">
        <f t="shared" si="280"/>
        <v>#NUM!</v>
      </c>
      <c r="BH5949" t="e">
        <f t="shared" si="281"/>
        <v>#NUM!</v>
      </c>
      <c r="BI5949" t="e">
        <f>VLOOKUP(H5949,Sheet2!$A$1:$B$270,2,FALSE)</f>
        <v>#N/A</v>
      </c>
    </row>
    <row r="5950" spans="15:61">
      <c r="O5950" s="57"/>
      <c r="P5950" s="57"/>
      <c r="BA5950" s="57"/>
      <c r="BF5950" s="6" t="e">
        <f t="shared" si="279"/>
        <v>#NUM!</v>
      </c>
      <c r="BG5950" t="e">
        <f t="shared" si="280"/>
        <v>#NUM!</v>
      </c>
      <c r="BH5950" t="e">
        <f t="shared" si="281"/>
        <v>#NUM!</v>
      </c>
      <c r="BI5950" t="e">
        <f>VLOOKUP(H5950,Sheet2!$A$1:$B$270,2,FALSE)</f>
        <v>#N/A</v>
      </c>
    </row>
    <row r="5951" spans="15:61">
      <c r="O5951" s="57"/>
      <c r="P5951" s="57"/>
      <c r="AP5951" s="57"/>
      <c r="BA5951" s="57"/>
      <c r="BF5951" s="6" t="e">
        <f t="shared" si="279"/>
        <v>#NUM!</v>
      </c>
      <c r="BG5951" t="e">
        <f t="shared" si="280"/>
        <v>#NUM!</v>
      </c>
      <c r="BH5951" t="e">
        <f t="shared" si="281"/>
        <v>#NUM!</v>
      </c>
      <c r="BI5951" t="e">
        <f>VLOOKUP(H5951,Sheet2!$A$1:$B$270,2,FALSE)</f>
        <v>#N/A</v>
      </c>
    </row>
    <row r="5952" spans="15:61">
      <c r="O5952" s="57"/>
      <c r="P5952" s="57"/>
      <c r="AP5952" s="57"/>
      <c r="BA5952" s="57"/>
      <c r="BF5952" s="6" t="e">
        <f t="shared" si="279"/>
        <v>#NUM!</v>
      </c>
      <c r="BG5952" t="e">
        <f t="shared" si="280"/>
        <v>#NUM!</v>
      </c>
      <c r="BH5952" t="e">
        <f t="shared" si="281"/>
        <v>#NUM!</v>
      </c>
      <c r="BI5952" t="e">
        <f>VLOOKUP(H5952,Sheet2!$A$1:$B$270,2,FALSE)</f>
        <v>#N/A</v>
      </c>
    </row>
    <row r="5953" spans="15:61">
      <c r="O5953" s="57"/>
      <c r="P5953" s="57"/>
      <c r="AM5953" s="58"/>
      <c r="AO5953" s="57"/>
      <c r="BA5953" s="57"/>
      <c r="BB5953" s="58"/>
      <c r="BF5953" s="6" t="e">
        <f t="shared" si="279"/>
        <v>#NUM!</v>
      </c>
      <c r="BG5953" t="e">
        <f t="shared" si="280"/>
        <v>#NUM!</v>
      </c>
      <c r="BH5953" t="e">
        <f t="shared" si="281"/>
        <v>#NUM!</v>
      </c>
      <c r="BI5953" t="e">
        <f>VLOOKUP(H5953,Sheet2!$A$1:$B$270,2,FALSE)</f>
        <v>#N/A</v>
      </c>
    </row>
    <row r="5954" spans="15:61">
      <c r="O5954" s="57"/>
      <c r="P5954" s="57"/>
      <c r="AO5954" s="57"/>
      <c r="AP5954" s="57"/>
      <c r="BA5954" s="57"/>
      <c r="BF5954" s="6" t="e">
        <f t="shared" ref="BF5954:BF5978" si="282">DATE(BC5954,BD5954,BE5954)</f>
        <v>#NUM!</v>
      </c>
      <c r="BG5954" t="e">
        <f t="shared" ref="BG5954:BG5978" si="283">BF5954-BA5954</f>
        <v>#NUM!</v>
      </c>
      <c r="BH5954" t="e">
        <f t="shared" ref="BH5954:BH5978" si="284">IF(BG5954=1,"COMPLY",IF(BG5954&lt;1,"COMPLY","NOT COMPLY"))</f>
        <v>#NUM!</v>
      </c>
      <c r="BI5954" t="e">
        <f>VLOOKUP(H5954,Sheet2!$A$1:$B$270,2,FALSE)</f>
        <v>#N/A</v>
      </c>
    </row>
    <row r="5955" spans="15:61">
      <c r="O5955" s="57"/>
      <c r="P5955" s="57"/>
      <c r="BA5955" s="57"/>
      <c r="BF5955" s="6" t="e">
        <f t="shared" si="282"/>
        <v>#NUM!</v>
      </c>
      <c r="BG5955" t="e">
        <f t="shared" si="283"/>
        <v>#NUM!</v>
      </c>
      <c r="BH5955" t="e">
        <f t="shared" si="284"/>
        <v>#NUM!</v>
      </c>
      <c r="BI5955" t="e">
        <f>VLOOKUP(H5955,Sheet2!$A$1:$B$270,2,FALSE)</f>
        <v>#N/A</v>
      </c>
    </row>
    <row r="5956" spans="15:61">
      <c r="O5956" s="57"/>
      <c r="P5956" s="57"/>
      <c r="AM5956" s="58"/>
      <c r="BA5956" s="57"/>
      <c r="BB5956" s="58"/>
      <c r="BF5956" s="6" t="e">
        <f t="shared" si="282"/>
        <v>#NUM!</v>
      </c>
      <c r="BG5956" t="e">
        <f t="shared" si="283"/>
        <v>#NUM!</v>
      </c>
      <c r="BH5956" t="e">
        <f t="shared" si="284"/>
        <v>#NUM!</v>
      </c>
      <c r="BI5956" t="e">
        <f>VLOOKUP(H5956,Sheet2!$A$1:$B$270,2,FALSE)</f>
        <v>#N/A</v>
      </c>
    </row>
    <row r="5957" spans="15:61">
      <c r="O5957" s="57"/>
      <c r="P5957" s="57"/>
      <c r="AO5957" s="57"/>
      <c r="BA5957" s="57"/>
      <c r="BF5957" s="6" t="e">
        <f t="shared" si="282"/>
        <v>#NUM!</v>
      </c>
      <c r="BG5957" t="e">
        <f t="shared" si="283"/>
        <v>#NUM!</v>
      </c>
      <c r="BH5957" t="e">
        <f t="shared" si="284"/>
        <v>#NUM!</v>
      </c>
      <c r="BI5957" t="e">
        <f>VLOOKUP(H5957,Sheet2!$A$1:$B$270,2,FALSE)</f>
        <v>#N/A</v>
      </c>
    </row>
    <row r="5958" spans="15:61">
      <c r="O5958" s="57"/>
      <c r="P5958" s="57"/>
      <c r="AO5958" s="57"/>
      <c r="AP5958" s="57"/>
      <c r="BA5958" s="57"/>
      <c r="BF5958" s="6" t="e">
        <f t="shared" si="282"/>
        <v>#NUM!</v>
      </c>
      <c r="BG5958" t="e">
        <f t="shared" si="283"/>
        <v>#NUM!</v>
      </c>
      <c r="BH5958" t="e">
        <f t="shared" si="284"/>
        <v>#NUM!</v>
      </c>
      <c r="BI5958" t="e">
        <f>VLOOKUP(H5958,Sheet2!$A$1:$B$270,2,FALSE)</f>
        <v>#N/A</v>
      </c>
    </row>
    <row r="5959" spans="15:61">
      <c r="O5959" s="57"/>
      <c r="P5959" s="57"/>
      <c r="AP5959" s="57"/>
      <c r="BA5959" s="57"/>
      <c r="BF5959" s="6" t="e">
        <f t="shared" si="282"/>
        <v>#NUM!</v>
      </c>
      <c r="BG5959" t="e">
        <f t="shared" si="283"/>
        <v>#NUM!</v>
      </c>
      <c r="BH5959" t="e">
        <f t="shared" si="284"/>
        <v>#NUM!</v>
      </c>
      <c r="BI5959" t="e">
        <f>VLOOKUP(H5959,Sheet2!$A$1:$B$270,2,FALSE)</f>
        <v>#N/A</v>
      </c>
    </row>
    <row r="5960" spans="15:61">
      <c r="O5960" s="57"/>
      <c r="P5960" s="57"/>
      <c r="BA5960" s="57"/>
      <c r="BF5960" s="6" t="e">
        <f t="shared" si="282"/>
        <v>#NUM!</v>
      </c>
      <c r="BG5960" t="e">
        <f t="shared" si="283"/>
        <v>#NUM!</v>
      </c>
      <c r="BH5960" t="e">
        <f t="shared" si="284"/>
        <v>#NUM!</v>
      </c>
      <c r="BI5960" t="e">
        <f>VLOOKUP(H5960,Sheet2!$A$1:$B$270,2,FALSE)</f>
        <v>#N/A</v>
      </c>
    </row>
    <row r="5961" spans="15:61">
      <c r="O5961" s="57"/>
      <c r="P5961" s="57"/>
      <c r="AP5961" s="57"/>
      <c r="BA5961" s="57"/>
      <c r="BF5961" s="6" t="e">
        <f t="shared" si="282"/>
        <v>#NUM!</v>
      </c>
      <c r="BG5961" t="e">
        <f t="shared" si="283"/>
        <v>#NUM!</v>
      </c>
      <c r="BH5961" t="e">
        <f t="shared" si="284"/>
        <v>#NUM!</v>
      </c>
      <c r="BI5961" t="e">
        <f>VLOOKUP(H5961,Sheet2!$A$1:$B$270,2,FALSE)</f>
        <v>#N/A</v>
      </c>
    </row>
    <row r="5962" spans="15:61">
      <c r="O5962" s="57"/>
      <c r="P5962" s="57"/>
      <c r="AO5962" s="57"/>
      <c r="AP5962" s="57"/>
      <c r="BA5962" s="57"/>
      <c r="BF5962" s="6" t="e">
        <f t="shared" si="282"/>
        <v>#NUM!</v>
      </c>
      <c r="BG5962" t="e">
        <f t="shared" si="283"/>
        <v>#NUM!</v>
      </c>
      <c r="BH5962" t="e">
        <f t="shared" si="284"/>
        <v>#NUM!</v>
      </c>
      <c r="BI5962" t="e">
        <f>VLOOKUP(H5962,Sheet2!$A$1:$B$270,2,FALSE)</f>
        <v>#N/A</v>
      </c>
    </row>
    <row r="5963" spans="15:61">
      <c r="O5963" s="57"/>
      <c r="P5963" s="57"/>
      <c r="AO5963" s="57"/>
      <c r="AP5963" s="57"/>
      <c r="BA5963" s="57"/>
      <c r="BF5963" s="6" t="e">
        <f t="shared" si="282"/>
        <v>#NUM!</v>
      </c>
      <c r="BG5963" t="e">
        <f t="shared" si="283"/>
        <v>#NUM!</v>
      </c>
      <c r="BH5963" t="e">
        <f t="shared" si="284"/>
        <v>#NUM!</v>
      </c>
      <c r="BI5963" t="e">
        <f>VLOOKUP(H5963,Sheet2!$A$1:$B$270,2,FALSE)</f>
        <v>#N/A</v>
      </c>
    </row>
    <row r="5964" spans="15:61">
      <c r="O5964" s="57"/>
      <c r="P5964" s="57"/>
      <c r="AO5964" s="57"/>
      <c r="AP5964" s="57"/>
      <c r="BA5964" s="57"/>
      <c r="BF5964" s="6" t="e">
        <f t="shared" si="282"/>
        <v>#NUM!</v>
      </c>
      <c r="BG5964" t="e">
        <f t="shared" si="283"/>
        <v>#NUM!</v>
      </c>
      <c r="BH5964" t="e">
        <f t="shared" si="284"/>
        <v>#NUM!</v>
      </c>
      <c r="BI5964" t="e">
        <f>VLOOKUP(H5964,Sheet2!$A$1:$B$270,2,FALSE)</f>
        <v>#N/A</v>
      </c>
    </row>
    <row r="5965" spans="15:61">
      <c r="O5965" s="57"/>
      <c r="P5965" s="57"/>
      <c r="BA5965" s="57"/>
      <c r="BF5965" s="6" t="e">
        <f t="shared" si="282"/>
        <v>#NUM!</v>
      </c>
      <c r="BG5965" t="e">
        <f t="shared" si="283"/>
        <v>#NUM!</v>
      </c>
      <c r="BH5965" t="e">
        <f t="shared" si="284"/>
        <v>#NUM!</v>
      </c>
      <c r="BI5965" t="e">
        <f>VLOOKUP(H5965,Sheet2!$A$1:$B$270,2,FALSE)</f>
        <v>#N/A</v>
      </c>
    </row>
    <row r="5966" spans="15:61">
      <c r="O5966" s="57"/>
      <c r="P5966" s="57"/>
      <c r="AO5966" s="57"/>
      <c r="AP5966" s="57"/>
      <c r="BA5966" s="57"/>
      <c r="BF5966" s="6" t="e">
        <f t="shared" si="282"/>
        <v>#NUM!</v>
      </c>
      <c r="BG5966" t="e">
        <f t="shared" si="283"/>
        <v>#NUM!</v>
      </c>
      <c r="BH5966" t="e">
        <f t="shared" si="284"/>
        <v>#NUM!</v>
      </c>
      <c r="BI5966" t="e">
        <f>VLOOKUP(H5966,Sheet2!$A$1:$B$270,2,FALSE)</f>
        <v>#N/A</v>
      </c>
    </row>
    <row r="5967" spans="15:61">
      <c r="O5967" s="57"/>
      <c r="P5967" s="57"/>
      <c r="AM5967" s="58"/>
      <c r="AO5967" s="57"/>
      <c r="BA5967" s="57"/>
      <c r="BB5967" s="58"/>
      <c r="BF5967" s="6" t="e">
        <f t="shared" si="282"/>
        <v>#NUM!</v>
      </c>
      <c r="BG5967" t="e">
        <f t="shared" si="283"/>
        <v>#NUM!</v>
      </c>
      <c r="BH5967" t="e">
        <f t="shared" si="284"/>
        <v>#NUM!</v>
      </c>
      <c r="BI5967" t="e">
        <f>VLOOKUP(H5967,Sheet2!$A$1:$B$270,2,FALSE)</f>
        <v>#N/A</v>
      </c>
    </row>
    <row r="5968" spans="15:61">
      <c r="O5968" s="57"/>
      <c r="P5968" s="57"/>
      <c r="AO5968" s="57"/>
      <c r="AP5968" s="57"/>
      <c r="BA5968" s="57"/>
      <c r="BF5968" s="6" t="e">
        <f t="shared" si="282"/>
        <v>#NUM!</v>
      </c>
      <c r="BG5968" t="e">
        <f t="shared" si="283"/>
        <v>#NUM!</v>
      </c>
      <c r="BH5968" t="e">
        <f t="shared" si="284"/>
        <v>#NUM!</v>
      </c>
      <c r="BI5968" t="e">
        <f>VLOOKUP(H5968,Sheet2!$A$1:$B$270,2,FALSE)</f>
        <v>#N/A</v>
      </c>
    </row>
    <row r="5969" spans="15:61">
      <c r="O5969" s="57"/>
      <c r="P5969" s="57"/>
      <c r="AP5969" s="57"/>
      <c r="BA5969" s="57"/>
      <c r="BF5969" s="6" t="e">
        <f t="shared" si="282"/>
        <v>#NUM!</v>
      </c>
      <c r="BG5969" t="e">
        <f t="shared" si="283"/>
        <v>#NUM!</v>
      </c>
      <c r="BH5969" t="e">
        <f t="shared" si="284"/>
        <v>#NUM!</v>
      </c>
      <c r="BI5969" t="e">
        <f>VLOOKUP(H5969,Sheet2!$A$1:$B$270,2,FALSE)</f>
        <v>#N/A</v>
      </c>
    </row>
    <row r="5970" spans="15:61">
      <c r="O5970" s="57"/>
      <c r="P5970" s="57"/>
      <c r="AO5970" s="57"/>
      <c r="AP5970" s="57"/>
      <c r="BA5970" s="57"/>
      <c r="BF5970" s="6" t="e">
        <f t="shared" si="282"/>
        <v>#NUM!</v>
      </c>
      <c r="BG5970" t="e">
        <f t="shared" si="283"/>
        <v>#NUM!</v>
      </c>
      <c r="BH5970" t="e">
        <f t="shared" si="284"/>
        <v>#NUM!</v>
      </c>
      <c r="BI5970" t="e">
        <f>VLOOKUP(H5970,Sheet2!$A$1:$B$270,2,FALSE)</f>
        <v>#N/A</v>
      </c>
    </row>
    <row r="5971" spans="15:61">
      <c r="O5971" s="57"/>
      <c r="P5971" s="57"/>
      <c r="AP5971" s="57"/>
      <c r="BA5971" s="57"/>
      <c r="BF5971" s="6" t="e">
        <f t="shared" si="282"/>
        <v>#NUM!</v>
      </c>
      <c r="BG5971" t="e">
        <f t="shared" si="283"/>
        <v>#NUM!</v>
      </c>
      <c r="BH5971" t="e">
        <f t="shared" si="284"/>
        <v>#NUM!</v>
      </c>
      <c r="BI5971" t="e">
        <f>VLOOKUP(H5971,Sheet2!$A$1:$B$270,2,FALSE)</f>
        <v>#N/A</v>
      </c>
    </row>
    <row r="5972" spans="15:61">
      <c r="O5972" s="57"/>
      <c r="P5972" s="57"/>
      <c r="AO5972" s="57"/>
      <c r="AP5972" s="57"/>
      <c r="BA5972" s="57"/>
      <c r="BF5972" s="6" t="e">
        <f t="shared" si="282"/>
        <v>#NUM!</v>
      </c>
      <c r="BG5972" t="e">
        <f t="shared" si="283"/>
        <v>#NUM!</v>
      </c>
      <c r="BH5972" t="e">
        <f t="shared" si="284"/>
        <v>#NUM!</v>
      </c>
      <c r="BI5972" t="e">
        <f>VLOOKUP(H5972,Sheet2!$A$1:$B$270,2,FALSE)</f>
        <v>#N/A</v>
      </c>
    </row>
    <row r="5973" spans="15:61">
      <c r="O5973" s="57"/>
      <c r="P5973" s="57"/>
      <c r="AM5973" s="58"/>
      <c r="BA5973" s="57"/>
      <c r="BB5973" s="58"/>
      <c r="BF5973" s="6" t="e">
        <f t="shared" si="282"/>
        <v>#NUM!</v>
      </c>
      <c r="BG5973" t="e">
        <f t="shared" si="283"/>
        <v>#NUM!</v>
      </c>
      <c r="BH5973" t="e">
        <f t="shared" si="284"/>
        <v>#NUM!</v>
      </c>
      <c r="BI5973" t="e">
        <f>VLOOKUP(H5973,Sheet2!$A$1:$B$270,2,FALSE)</f>
        <v>#N/A</v>
      </c>
    </row>
    <row r="5974" spans="15:61">
      <c r="O5974" s="57"/>
      <c r="P5974" s="57"/>
      <c r="AO5974" s="57"/>
      <c r="BA5974" s="57"/>
      <c r="BF5974" s="6" t="e">
        <f t="shared" si="282"/>
        <v>#NUM!</v>
      </c>
      <c r="BG5974" t="e">
        <f t="shared" si="283"/>
        <v>#NUM!</v>
      </c>
      <c r="BH5974" t="e">
        <f t="shared" si="284"/>
        <v>#NUM!</v>
      </c>
      <c r="BI5974" t="e">
        <f>VLOOKUP(H5974,Sheet2!$A$1:$B$270,2,FALSE)</f>
        <v>#N/A</v>
      </c>
    </row>
    <row r="5975" spans="15:61">
      <c r="O5975" s="57"/>
      <c r="P5975" s="57"/>
      <c r="AP5975" s="57"/>
      <c r="BA5975" s="57"/>
      <c r="BF5975" s="6" t="e">
        <f t="shared" si="282"/>
        <v>#NUM!</v>
      </c>
      <c r="BG5975" t="e">
        <f t="shared" si="283"/>
        <v>#NUM!</v>
      </c>
      <c r="BH5975" t="e">
        <f t="shared" si="284"/>
        <v>#NUM!</v>
      </c>
      <c r="BI5975" t="e">
        <f>VLOOKUP(H5975,Sheet2!$A$1:$B$270,2,FALSE)</f>
        <v>#N/A</v>
      </c>
    </row>
    <row r="5976" spans="15:61">
      <c r="O5976" s="57"/>
      <c r="P5976" s="57"/>
      <c r="AP5976" s="57"/>
      <c r="BA5976" s="57"/>
      <c r="BF5976" s="6" t="e">
        <f t="shared" si="282"/>
        <v>#NUM!</v>
      </c>
      <c r="BG5976" t="e">
        <f t="shared" si="283"/>
        <v>#NUM!</v>
      </c>
      <c r="BH5976" t="e">
        <f t="shared" si="284"/>
        <v>#NUM!</v>
      </c>
      <c r="BI5976" t="e">
        <f>VLOOKUP(H5976,Sheet2!$A$1:$B$270,2,FALSE)</f>
        <v>#N/A</v>
      </c>
    </row>
    <row r="5977" spans="15:61">
      <c r="O5977" s="57"/>
      <c r="P5977" s="57"/>
      <c r="AP5977" s="57"/>
      <c r="BA5977" s="57"/>
      <c r="BF5977" s="6" t="e">
        <f t="shared" si="282"/>
        <v>#NUM!</v>
      </c>
      <c r="BG5977" t="e">
        <f t="shared" si="283"/>
        <v>#NUM!</v>
      </c>
      <c r="BH5977" t="e">
        <f t="shared" si="284"/>
        <v>#NUM!</v>
      </c>
      <c r="BI5977" t="e">
        <f>VLOOKUP(H5977,Sheet2!$A$1:$B$270,2,FALSE)</f>
        <v>#N/A</v>
      </c>
    </row>
    <row r="5978" spans="15:61">
      <c r="O5978" s="57"/>
      <c r="P5978" s="57"/>
      <c r="AO5978" s="57"/>
      <c r="BA5978" s="57"/>
      <c r="BF5978" s="6" t="e">
        <f t="shared" si="282"/>
        <v>#NUM!</v>
      </c>
      <c r="BG5978" t="e">
        <f t="shared" si="283"/>
        <v>#NUM!</v>
      </c>
      <c r="BH5978" t="e">
        <f t="shared" si="284"/>
        <v>#NUM!</v>
      </c>
      <c r="BI5978" t="e">
        <f>VLOOKUP(H5978,Sheet2!$A$1:$B$270,2,FALSE)</f>
        <v>#N/A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70"/>
  <sheetViews>
    <sheetView topLeftCell="A75" workbookViewId="0">
      <selection activeCell="A148" sqref="A148"/>
    </sheetView>
  </sheetViews>
  <sheetFormatPr defaultColWidth="9" defaultRowHeight="15"/>
  <cols>
    <col min="1" max="1" width="22.5703125" style="1" customWidth="1"/>
    <col min="2" max="2" width="22.5703125" customWidth="1"/>
  </cols>
  <sheetData>
    <row r="1" spans="1:2">
      <c r="A1" s="2" t="s">
        <v>161</v>
      </c>
      <c r="B1" s="3" t="s">
        <v>78</v>
      </c>
    </row>
    <row r="2" spans="1:2">
      <c r="A2" s="87" t="s">
        <v>476</v>
      </c>
      <c r="B2" s="1" t="s">
        <v>92</v>
      </c>
    </row>
    <row r="3" spans="1:2">
      <c r="A3" s="87" t="s">
        <v>467</v>
      </c>
      <c r="B3" s="1" t="s">
        <v>92</v>
      </c>
    </row>
    <row r="4" spans="1:2">
      <c r="A4" s="87" t="s">
        <v>438</v>
      </c>
      <c r="B4" s="1" t="s">
        <v>92</v>
      </c>
    </row>
    <row r="5" spans="1:2">
      <c r="A5" s="87" t="s">
        <v>533</v>
      </c>
      <c r="B5" s="1" t="s">
        <v>92</v>
      </c>
    </row>
    <row r="6" spans="1:2">
      <c r="A6" s="87" t="s">
        <v>337</v>
      </c>
      <c r="B6" s="1" t="s">
        <v>92</v>
      </c>
    </row>
    <row r="7" spans="1:2">
      <c r="A7" s="87" t="s">
        <v>462</v>
      </c>
      <c r="B7" s="1" t="s">
        <v>92</v>
      </c>
    </row>
    <row r="8" spans="1:2">
      <c r="A8" s="87" t="s">
        <v>452</v>
      </c>
      <c r="B8" s="1" t="s">
        <v>92</v>
      </c>
    </row>
    <row r="9" spans="1:2">
      <c r="A9" s="87" t="s">
        <v>478</v>
      </c>
      <c r="B9" s="1" t="s">
        <v>95</v>
      </c>
    </row>
    <row r="10" spans="1:2">
      <c r="A10" s="87" t="s">
        <v>396</v>
      </c>
      <c r="B10" s="1" t="s">
        <v>95</v>
      </c>
    </row>
    <row r="11" spans="1:2">
      <c r="A11" s="87" t="s">
        <v>469</v>
      </c>
      <c r="B11" s="1" t="s">
        <v>95</v>
      </c>
    </row>
    <row r="12" spans="1:2">
      <c r="A12" s="87" t="s">
        <v>529</v>
      </c>
      <c r="B12" s="1" t="s">
        <v>95</v>
      </c>
    </row>
    <row r="13" spans="1:2">
      <c r="A13" s="87" t="s">
        <v>530</v>
      </c>
      <c r="B13" s="1" t="s">
        <v>95</v>
      </c>
    </row>
    <row r="14" spans="1:2">
      <c r="A14" s="87" t="s">
        <v>361</v>
      </c>
      <c r="B14" s="1" t="s">
        <v>95</v>
      </c>
    </row>
    <row r="15" spans="1:2">
      <c r="A15" s="87" t="s">
        <v>531</v>
      </c>
      <c r="B15" s="1" t="s">
        <v>95</v>
      </c>
    </row>
    <row r="16" spans="1:2">
      <c r="A16" s="87" t="s">
        <v>532</v>
      </c>
      <c r="B16" s="1" t="s">
        <v>95</v>
      </c>
    </row>
    <row r="17" spans="1:2">
      <c r="A17" s="87" t="s">
        <v>245</v>
      </c>
      <c r="B17" s="1" t="s">
        <v>95</v>
      </c>
    </row>
    <row r="18" spans="1:2">
      <c r="A18" s="87" t="s">
        <v>256</v>
      </c>
      <c r="B18" s="1" t="s">
        <v>92</v>
      </c>
    </row>
    <row r="19" spans="1:2">
      <c r="A19" s="87" t="s">
        <v>308</v>
      </c>
      <c r="B19" s="1" t="s">
        <v>92</v>
      </c>
    </row>
    <row r="20" spans="1:2">
      <c r="A20" s="87" t="s">
        <v>519</v>
      </c>
      <c r="B20" s="1" t="s">
        <v>92</v>
      </c>
    </row>
    <row r="21" spans="1:2">
      <c r="A21" s="87" t="s">
        <v>482</v>
      </c>
      <c r="B21" s="1" t="s">
        <v>92</v>
      </c>
    </row>
    <row r="22" spans="1:2">
      <c r="A22" s="87" t="s">
        <v>374</v>
      </c>
      <c r="B22" s="1" t="s">
        <v>228</v>
      </c>
    </row>
    <row r="23" spans="1:2">
      <c r="A23" s="87" t="s">
        <v>493</v>
      </c>
      <c r="B23" s="1" t="s">
        <v>228</v>
      </c>
    </row>
    <row r="24" spans="1:2">
      <c r="A24" s="87" t="s">
        <v>364</v>
      </c>
      <c r="B24" s="1" t="s">
        <v>228</v>
      </c>
    </row>
    <row r="25" spans="1:2">
      <c r="A25" s="87" t="s">
        <v>330</v>
      </c>
      <c r="B25" s="1" t="s">
        <v>228</v>
      </c>
    </row>
    <row r="26" spans="1:2">
      <c r="A26" s="87" t="s">
        <v>494</v>
      </c>
      <c r="B26" s="1" t="s">
        <v>228</v>
      </c>
    </row>
    <row r="27" spans="1:2">
      <c r="A27" s="87" t="s">
        <v>495</v>
      </c>
      <c r="B27" s="1" t="s">
        <v>228</v>
      </c>
    </row>
    <row r="28" spans="1:2">
      <c r="A28" s="87" t="s">
        <v>496</v>
      </c>
      <c r="B28" s="1" t="s">
        <v>228</v>
      </c>
    </row>
    <row r="29" spans="1:2">
      <c r="A29" s="87" t="s">
        <v>487</v>
      </c>
      <c r="B29" s="1" t="s">
        <v>109</v>
      </c>
    </row>
    <row r="30" spans="1:2">
      <c r="A30" s="87" t="s">
        <v>507</v>
      </c>
      <c r="B30" s="1" t="s">
        <v>107</v>
      </c>
    </row>
    <row r="31" spans="1:2">
      <c r="A31" s="87" t="s">
        <v>442</v>
      </c>
      <c r="B31" s="1" t="s">
        <v>107</v>
      </c>
    </row>
    <row r="32" spans="1:2">
      <c r="A32" s="87" t="s">
        <v>353</v>
      </c>
      <c r="B32" s="1" t="s">
        <v>107</v>
      </c>
    </row>
    <row r="33" spans="1:2">
      <c r="A33" s="87" t="s">
        <v>403</v>
      </c>
      <c r="B33" s="1" t="s">
        <v>88</v>
      </c>
    </row>
    <row r="34" spans="1:2">
      <c r="A34" s="87" t="s">
        <v>498</v>
      </c>
      <c r="B34" s="1" t="s">
        <v>122</v>
      </c>
    </row>
    <row r="35" spans="1:2">
      <c r="A35" s="87" t="s">
        <v>345</v>
      </c>
      <c r="B35" s="1" t="s">
        <v>106</v>
      </c>
    </row>
    <row r="36" spans="1:2">
      <c r="A36" s="87" t="s">
        <v>342</v>
      </c>
      <c r="B36" s="1" t="s">
        <v>228</v>
      </c>
    </row>
    <row r="37" spans="1:2">
      <c r="A37" s="87" t="s">
        <v>432</v>
      </c>
      <c r="B37" s="1" t="s">
        <v>228</v>
      </c>
    </row>
    <row r="38" spans="1:2">
      <c r="A38" s="87" t="s">
        <v>229</v>
      </c>
      <c r="B38" s="1" t="s">
        <v>228</v>
      </c>
    </row>
    <row r="39" spans="1:2">
      <c r="A39" s="87" t="s">
        <v>284</v>
      </c>
      <c r="B39" s="1" t="s">
        <v>228</v>
      </c>
    </row>
    <row r="40" spans="1:2">
      <c r="A40" s="87" t="s">
        <v>447</v>
      </c>
      <c r="B40" s="1" t="s">
        <v>228</v>
      </c>
    </row>
    <row r="41" spans="1:2">
      <c r="A41" s="87" t="s">
        <v>497</v>
      </c>
      <c r="B41" s="1" t="s">
        <v>228</v>
      </c>
    </row>
    <row r="42" spans="1:2">
      <c r="A42" s="87" t="s">
        <v>333</v>
      </c>
      <c r="B42" s="1" t="s">
        <v>228</v>
      </c>
    </row>
    <row r="43" spans="1:2">
      <c r="A43" s="87" t="s">
        <v>454</v>
      </c>
      <c r="B43" s="1" t="s">
        <v>228</v>
      </c>
    </row>
    <row r="44" spans="1:2">
      <c r="A44" s="87" t="s">
        <v>492</v>
      </c>
      <c r="B44" s="1" t="s">
        <v>228</v>
      </c>
    </row>
    <row r="45" spans="1:2">
      <c r="A45" s="87" t="s">
        <v>387</v>
      </c>
      <c r="B45" s="1" t="s">
        <v>228</v>
      </c>
    </row>
    <row r="46" spans="1:2">
      <c r="A46" s="87" t="s">
        <v>491</v>
      </c>
      <c r="B46" s="1" t="s">
        <v>228</v>
      </c>
    </row>
    <row r="47" spans="1:2">
      <c r="A47" s="87" t="s">
        <v>428</v>
      </c>
      <c r="B47" s="1" t="s">
        <v>728</v>
      </c>
    </row>
    <row r="48" spans="1:2">
      <c r="A48" s="87" t="s">
        <v>395</v>
      </c>
      <c r="B48" s="1" t="s">
        <v>728</v>
      </c>
    </row>
    <row r="49" spans="1:2">
      <c r="A49" s="87" t="s">
        <v>386</v>
      </c>
      <c r="B49" s="1" t="s">
        <v>728</v>
      </c>
    </row>
    <row r="50" spans="1:2">
      <c r="A50" s="87" t="s">
        <v>461</v>
      </c>
      <c r="B50" s="1" t="s">
        <v>728</v>
      </c>
    </row>
    <row r="51" spans="1:2">
      <c r="A51" s="87" t="s">
        <v>314</v>
      </c>
      <c r="B51" s="1" t="s">
        <v>731</v>
      </c>
    </row>
    <row r="52" spans="1:2">
      <c r="A52" s="87" t="s">
        <v>360</v>
      </c>
      <c r="B52" s="1" t="s">
        <v>728</v>
      </c>
    </row>
    <row r="53" spans="1:2">
      <c r="A53" s="87" t="s">
        <v>311</v>
      </c>
      <c r="B53" s="1" t="s">
        <v>728</v>
      </c>
    </row>
    <row r="54" spans="1:2">
      <c r="A54" s="87" t="s">
        <v>274</v>
      </c>
      <c r="B54" s="1" t="s">
        <v>728</v>
      </c>
    </row>
    <row r="55" spans="1:2">
      <c r="A55" s="87" t="s">
        <v>397</v>
      </c>
      <c r="B55" s="1" t="s">
        <v>731</v>
      </c>
    </row>
    <row r="56" spans="1:2">
      <c r="A56" s="87" t="s">
        <v>382</v>
      </c>
      <c r="B56" s="1" t="s">
        <v>731</v>
      </c>
    </row>
    <row r="57" spans="1:2">
      <c r="A57" s="87" t="s">
        <v>336</v>
      </c>
      <c r="B57" s="1" t="s">
        <v>731</v>
      </c>
    </row>
    <row r="58" spans="1:2">
      <c r="A58" s="87" t="s">
        <v>293</v>
      </c>
      <c r="B58" s="1" t="s">
        <v>728</v>
      </c>
    </row>
    <row r="59" spans="1:2">
      <c r="A59" s="87" t="s">
        <v>315</v>
      </c>
      <c r="B59" s="1" t="s">
        <v>731</v>
      </c>
    </row>
    <row r="60" spans="1:2">
      <c r="A60" s="87" t="s">
        <v>363</v>
      </c>
      <c r="B60" s="1" t="s">
        <v>731</v>
      </c>
    </row>
    <row r="61" spans="1:2">
      <c r="A61" s="87" t="s">
        <v>271</v>
      </c>
      <c r="B61" s="1" t="s">
        <v>728</v>
      </c>
    </row>
    <row r="62" spans="1:2">
      <c r="A62" s="87" t="s">
        <v>266</v>
      </c>
      <c r="B62" s="1" t="s">
        <v>731</v>
      </c>
    </row>
    <row r="63" spans="1:2">
      <c r="A63" s="87" t="s">
        <v>412</v>
      </c>
      <c r="B63" s="1" t="s">
        <v>728</v>
      </c>
    </row>
    <row r="64" spans="1:2">
      <c r="A64" s="87" t="s">
        <v>499</v>
      </c>
      <c r="B64" s="1" t="s">
        <v>728</v>
      </c>
    </row>
    <row r="65" spans="1:2">
      <c r="A65" s="87" t="s">
        <v>335</v>
      </c>
      <c r="B65" s="1" t="s">
        <v>731</v>
      </c>
    </row>
    <row r="66" spans="1:2">
      <c r="A66" s="87" t="s">
        <v>346</v>
      </c>
      <c r="B66" s="1" t="s">
        <v>99</v>
      </c>
    </row>
    <row r="67" spans="1:2">
      <c r="A67" s="87" t="s">
        <v>393</v>
      </c>
      <c r="B67" s="1" t="s">
        <v>99</v>
      </c>
    </row>
    <row r="68" spans="1:2">
      <c r="A68" s="87" t="s">
        <v>506</v>
      </c>
      <c r="B68" s="1" t="s">
        <v>99</v>
      </c>
    </row>
    <row r="69" spans="1:2">
      <c r="A69" s="87" t="s">
        <v>341</v>
      </c>
      <c r="B69" s="1" t="s">
        <v>99</v>
      </c>
    </row>
    <row r="70" spans="1:2">
      <c r="A70" s="87" t="s">
        <v>349</v>
      </c>
      <c r="B70" s="1" t="s">
        <v>99</v>
      </c>
    </row>
    <row r="71" spans="1:2">
      <c r="A71" s="87" t="s">
        <v>500</v>
      </c>
      <c r="B71" s="1" t="s">
        <v>99</v>
      </c>
    </row>
    <row r="72" spans="1:2">
      <c r="A72" s="87" t="s">
        <v>416</v>
      </c>
      <c r="B72" s="1" t="s">
        <v>99</v>
      </c>
    </row>
    <row r="73" spans="1:2">
      <c r="A73" s="87" t="s">
        <v>287</v>
      </c>
      <c r="B73" s="1" t="s">
        <v>99</v>
      </c>
    </row>
    <row r="74" spans="1:2">
      <c r="A74" s="87" t="s">
        <v>385</v>
      </c>
      <c r="B74" s="1" t="s">
        <v>99</v>
      </c>
    </row>
    <row r="75" spans="1:2">
      <c r="A75" s="87" t="s">
        <v>475</v>
      </c>
      <c r="B75" s="1" t="s">
        <v>99</v>
      </c>
    </row>
    <row r="76" spans="1:2">
      <c r="A76" s="87" t="s">
        <v>281</v>
      </c>
      <c r="B76" s="1" t="s">
        <v>99</v>
      </c>
    </row>
    <row r="77" spans="1:2">
      <c r="A77" s="87" t="s">
        <v>501</v>
      </c>
      <c r="B77" s="1" t="s">
        <v>99</v>
      </c>
    </row>
    <row r="78" spans="1:2">
      <c r="A78" s="87" t="s">
        <v>316</v>
      </c>
      <c r="B78" s="1" t="s">
        <v>99</v>
      </c>
    </row>
    <row r="79" spans="1:2">
      <c r="A79" s="87" t="s">
        <v>460</v>
      </c>
      <c r="B79" s="1" t="s">
        <v>99</v>
      </c>
    </row>
    <row r="80" spans="1:2">
      <c r="A80" s="87" t="s">
        <v>429</v>
      </c>
      <c r="B80" s="1" t="s">
        <v>102</v>
      </c>
    </row>
    <row r="81" spans="1:2">
      <c r="A81" s="87" t="s">
        <v>502</v>
      </c>
      <c r="B81" s="1" t="s">
        <v>102</v>
      </c>
    </row>
    <row r="82" spans="1:2">
      <c r="A82" s="87" t="s">
        <v>503</v>
      </c>
      <c r="B82" s="1" t="s">
        <v>102</v>
      </c>
    </row>
    <row r="83" spans="1:2">
      <c r="A83" s="87" t="s">
        <v>370</v>
      </c>
      <c r="B83" s="1" t="s">
        <v>102</v>
      </c>
    </row>
    <row r="84" spans="1:2">
      <c r="A84" s="87" t="s">
        <v>445</v>
      </c>
      <c r="B84" s="1" t="s">
        <v>102</v>
      </c>
    </row>
    <row r="85" spans="1:2">
      <c r="A85" s="87" t="s">
        <v>394</v>
      </c>
      <c r="B85" s="1" t="s">
        <v>102</v>
      </c>
    </row>
    <row r="86" spans="1:2">
      <c r="A86" s="87" t="s">
        <v>458</v>
      </c>
      <c r="B86" s="1" t="s">
        <v>102</v>
      </c>
    </row>
    <row r="87" spans="1:2">
      <c r="A87" s="87" t="s">
        <v>448</v>
      </c>
      <c r="B87" s="1" t="s">
        <v>102</v>
      </c>
    </row>
    <row r="88" spans="1:2">
      <c r="A88" s="87" t="s">
        <v>378</v>
      </c>
      <c r="B88" s="1" t="s">
        <v>102</v>
      </c>
    </row>
    <row r="89" spans="1:2">
      <c r="A89" s="87" t="s">
        <v>443</v>
      </c>
      <c r="B89" s="1" t="s">
        <v>102</v>
      </c>
    </row>
    <row r="90" spans="1:2">
      <c r="A90" s="87" t="s">
        <v>282</v>
      </c>
      <c r="B90" s="1" t="s">
        <v>102</v>
      </c>
    </row>
    <row r="91" spans="1:2">
      <c r="A91" s="87" t="s">
        <v>512</v>
      </c>
      <c r="B91" s="1" t="s">
        <v>88</v>
      </c>
    </row>
    <row r="92" spans="1:2">
      <c r="A92" s="87" t="s">
        <v>513</v>
      </c>
      <c r="B92" s="1" t="s">
        <v>88</v>
      </c>
    </row>
    <row r="93" spans="1:2">
      <c r="A93" s="87" t="s">
        <v>514</v>
      </c>
      <c r="B93" s="1" t="s">
        <v>88</v>
      </c>
    </row>
    <row r="94" spans="1:2">
      <c r="A94" s="87" t="s">
        <v>436</v>
      </c>
      <c r="B94" s="1" t="s">
        <v>88</v>
      </c>
    </row>
    <row r="95" spans="1:2">
      <c r="A95" s="87" t="s">
        <v>351</v>
      </c>
      <c r="B95" s="1" t="s">
        <v>88</v>
      </c>
    </row>
    <row r="96" spans="1:2">
      <c r="A96" s="87" t="s">
        <v>465</v>
      </c>
      <c r="B96" s="1" t="s">
        <v>88</v>
      </c>
    </row>
    <row r="97" spans="1:2">
      <c r="A97" s="87" t="s">
        <v>515</v>
      </c>
      <c r="B97" s="1" t="s">
        <v>88</v>
      </c>
    </row>
    <row r="98" spans="1:2">
      <c r="A98" s="87" t="s">
        <v>518</v>
      </c>
      <c r="B98" s="1" t="s">
        <v>88</v>
      </c>
    </row>
    <row r="99" spans="1:2">
      <c r="A99" s="87" t="s">
        <v>404</v>
      </c>
      <c r="B99" s="1" t="s">
        <v>88</v>
      </c>
    </row>
    <row r="100" spans="1:2">
      <c r="A100" s="87" t="s">
        <v>489</v>
      </c>
      <c r="B100" s="1" t="s">
        <v>95</v>
      </c>
    </row>
    <row r="101" spans="1:2">
      <c r="A101" s="87" t="s">
        <v>289</v>
      </c>
      <c r="B101" s="1" t="s">
        <v>95</v>
      </c>
    </row>
    <row r="102" spans="1:2">
      <c r="A102" s="87" t="s">
        <v>517</v>
      </c>
      <c r="B102" s="1" t="s">
        <v>95</v>
      </c>
    </row>
    <row r="103" spans="1:2">
      <c r="A103" s="87" t="s">
        <v>301</v>
      </c>
      <c r="B103" s="1" t="s">
        <v>88</v>
      </c>
    </row>
    <row r="104" spans="1:2">
      <c r="A104" s="87" t="s">
        <v>440</v>
      </c>
      <c r="B104" s="1" t="s">
        <v>90</v>
      </c>
    </row>
    <row r="105" spans="1:2">
      <c r="A105" s="87" t="s">
        <v>480</v>
      </c>
      <c r="B105" s="1" t="s">
        <v>90</v>
      </c>
    </row>
    <row r="106" spans="1:2">
      <c r="A106" s="87" t="s">
        <v>354</v>
      </c>
      <c r="B106" s="1" t="s">
        <v>90</v>
      </c>
    </row>
    <row r="107" spans="1:2">
      <c r="A107" s="87" t="s">
        <v>516</v>
      </c>
      <c r="B107" s="1" t="s">
        <v>90</v>
      </c>
    </row>
    <row r="108" spans="1:2">
      <c r="A108" s="87" t="s">
        <v>392</v>
      </c>
      <c r="B108" s="1" t="s">
        <v>90</v>
      </c>
    </row>
    <row r="109" spans="1:2">
      <c r="A109" s="87" t="s">
        <v>468</v>
      </c>
      <c r="B109" s="1" t="s">
        <v>90</v>
      </c>
    </row>
    <row r="110" spans="1:2">
      <c r="A110" s="87" t="s">
        <v>459</v>
      </c>
      <c r="B110" s="1" t="s">
        <v>90</v>
      </c>
    </row>
    <row r="111" spans="1:2">
      <c r="A111" s="87" t="s">
        <v>309</v>
      </c>
      <c r="B111" s="1" t="s">
        <v>90</v>
      </c>
    </row>
    <row r="112" spans="1:2">
      <c r="A112" s="87" t="s">
        <v>419</v>
      </c>
      <c r="B112" s="1" t="s">
        <v>90</v>
      </c>
    </row>
    <row r="113" spans="1:2">
      <c r="A113" s="87" t="s">
        <v>431</v>
      </c>
      <c r="B113" s="1" t="s">
        <v>93</v>
      </c>
    </row>
    <row r="114" spans="1:2">
      <c r="A114" s="87" t="s">
        <v>472</v>
      </c>
      <c r="B114" s="1" t="s">
        <v>93</v>
      </c>
    </row>
    <row r="115" spans="1:2">
      <c r="A115" s="87" t="s">
        <v>317</v>
      </c>
      <c r="B115" s="1" t="s">
        <v>93</v>
      </c>
    </row>
    <row r="116" spans="1:2">
      <c r="A116" s="87" t="s">
        <v>302</v>
      </c>
      <c r="B116" s="1" t="s">
        <v>93</v>
      </c>
    </row>
    <row r="117" spans="1:2">
      <c r="A117" s="87" t="s">
        <v>391</v>
      </c>
      <c r="B117" s="1" t="s">
        <v>93</v>
      </c>
    </row>
    <row r="118" spans="1:2">
      <c r="A118" s="87" t="s">
        <v>434</v>
      </c>
      <c r="B118" s="1" t="s">
        <v>107</v>
      </c>
    </row>
    <row r="119" spans="1:2">
      <c r="A119" s="87" t="s">
        <v>481</v>
      </c>
      <c r="B119" s="1" t="s">
        <v>107</v>
      </c>
    </row>
    <row r="120" spans="1:2">
      <c r="A120" s="87" t="s">
        <v>298</v>
      </c>
      <c r="B120" s="1" t="s">
        <v>107</v>
      </c>
    </row>
    <row r="121" spans="1:2">
      <c r="A121" s="87" t="s">
        <v>510</v>
      </c>
      <c r="B121" s="1" t="s">
        <v>107</v>
      </c>
    </row>
    <row r="122" spans="1:2">
      <c r="A122" s="87" t="s">
        <v>264</v>
      </c>
      <c r="B122" s="1" t="s">
        <v>107</v>
      </c>
    </row>
    <row r="123" spans="1:2">
      <c r="A123" s="87" t="s">
        <v>474</v>
      </c>
      <c r="B123" s="1" t="s">
        <v>106</v>
      </c>
    </row>
    <row r="124" spans="1:2">
      <c r="A124" s="87" t="s">
        <v>375</v>
      </c>
      <c r="B124" s="1" t="s">
        <v>106</v>
      </c>
    </row>
    <row r="125" spans="1:2">
      <c r="A125" s="87" t="s">
        <v>490</v>
      </c>
      <c r="B125" s="1" t="s">
        <v>106</v>
      </c>
    </row>
    <row r="126" spans="1:2">
      <c r="A126" s="87" t="s">
        <v>338</v>
      </c>
      <c r="B126" s="1" t="s">
        <v>106</v>
      </c>
    </row>
    <row r="127" spans="1:2">
      <c r="A127" s="87" t="s">
        <v>509</v>
      </c>
      <c r="B127" s="1" t="s">
        <v>106</v>
      </c>
    </row>
    <row r="128" spans="1:2">
      <c r="A128" s="87" t="s">
        <v>439</v>
      </c>
      <c r="B128" s="1" t="s">
        <v>107</v>
      </c>
    </row>
    <row r="129" spans="1:2">
      <c r="A129" s="87" t="s">
        <v>376</v>
      </c>
      <c r="B129" s="1" t="s">
        <v>102</v>
      </c>
    </row>
    <row r="130" spans="1:2">
      <c r="A130" s="87" t="s">
        <v>508</v>
      </c>
      <c r="B130" s="1" t="s">
        <v>107</v>
      </c>
    </row>
    <row r="131" spans="1:2">
      <c r="A131" s="87" t="s">
        <v>483</v>
      </c>
      <c r="B131" s="1" t="s">
        <v>102</v>
      </c>
    </row>
    <row r="132" spans="1:2">
      <c r="A132" s="87" t="s">
        <v>485</v>
      </c>
      <c r="B132" s="1" t="s">
        <v>107</v>
      </c>
    </row>
    <row r="133" spans="1:2">
      <c r="A133" s="87" t="s">
        <v>453</v>
      </c>
      <c r="B133" s="1" t="s">
        <v>107</v>
      </c>
    </row>
    <row r="134" spans="1:2">
      <c r="A134" s="87" t="s">
        <v>384</v>
      </c>
      <c r="B134" s="1" t="s">
        <v>102</v>
      </c>
    </row>
    <row r="135" spans="1:2">
      <c r="A135" s="87" t="s">
        <v>457</v>
      </c>
      <c r="B135" s="1" t="s">
        <v>107</v>
      </c>
    </row>
    <row r="136" spans="1:2">
      <c r="A136" s="87" t="s">
        <v>425</v>
      </c>
      <c r="B136" s="1" t="s">
        <v>107</v>
      </c>
    </row>
    <row r="137" spans="1:2">
      <c r="A137" s="87" t="s">
        <v>504</v>
      </c>
      <c r="B137" s="1" t="s">
        <v>102</v>
      </c>
    </row>
    <row r="138" spans="1:2">
      <c r="A138" s="87" t="s">
        <v>505</v>
      </c>
      <c r="B138" s="1" t="s">
        <v>102</v>
      </c>
    </row>
    <row r="139" spans="1:2">
      <c r="A139" s="87" t="s">
        <v>398</v>
      </c>
      <c r="B139" s="1" t="s">
        <v>250</v>
      </c>
    </row>
    <row r="140" spans="1:2">
      <c r="A140" s="87" t="s">
        <v>251</v>
      </c>
      <c r="B140" s="1" t="s">
        <v>87</v>
      </c>
    </row>
    <row r="141" spans="1:2">
      <c r="A141" s="87" t="s">
        <v>435</v>
      </c>
      <c r="B141" s="1" t="s">
        <v>87</v>
      </c>
    </row>
    <row r="142" spans="1:2">
      <c r="A142" s="87" t="s">
        <v>527</v>
      </c>
      <c r="B142" s="1" t="s">
        <v>250</v>
      </c>
    </row>
    <row r="143" spans="1:2">
      <c r="A143" s="87" t="s">
        <v>450</v>
      </c>
      <c r="B143" s="1" t="s">
        <v>87</v>
      </c>
    </row>
    <row r="144" spans="1:2">
      <c r="A144" s="87" t="s">
        <v>413</v>
      </c>
      <c r="B144" s="1" t="s">
        <v>250</v>
      </c>
    </row>
    <row r="145" spans="1:2">
      <c r="A145" s="87" t="s">
        <v>331</v>
      </c>
      <c r="B145" s="1" t="s">
        <v>250</v>
      </c>
    </row>
    <row r="146" spans="1:2">
      <c r="A146" s="87" t="s">
        <v>449</v>
      </c>
      <c r="B146" s="1" t="s">
        <v>87</v>
      </c>
    </row>
    <row r="147" spans="1:2">
      <c r="A147" s="87" t="s">
        <v>446</v>
      </c>
      <c r="B147" s="1" t="s">
        <v>250</v>
      </c>
    </row>
    <row r="148" spans="1:2">
      <c r="A148" s="87" t="s">
        <v>430</v>
      </c>
      <c r="B148" s="1" t="s">
        <v>87</v>
      </c>
    </row>
    <row r="149" spans="1:2">
      <c r="A149" s="87" t="s">
        <v>292</v>
      </c>
      <c r="B149" s="1" t="s">
        <v>87</v>
      </c>
    </row>
    <row r="150" spans="1:2">
      <c r="A150" s="87" t="s">
        <v>362</v>
      </c>
      <c r="B150" s="1" t="s">
        <v>87</v>
      </c>
    </row>
    <row r="151" spans="1:2">
      <c r="A151" s="87" t="s">
        <v>528</v>
      </c>
      <c r="B151" s="1" t="s">
        <v>87</v>
      </c>
    </row>
    <row r="152" spans="1:2">
      <c r="A152" s="87" t="s">
        <v>433</v>
      </c>
      <c r="B152" s="1" t="s">
        <v>250</v>
      </c>
    </row>
    <row r="153" spans="1:2">
      <c r="A153" s="87" t="s">
        <v>441</v>
      </c>
      <c r="B153" s="1" t="s">
        <v>250</v>
      </c>
    </row>
    <row r="154" spans="1:2">
      <c r="A154" s="87" t="s">
        <v>521</v>
      </c>
      <c r="B154" s="1" t="s">
        <v>250</v>
      </c>
    </row>
    <row r="155" spans="1:2">
      <c r="A155" s="87" t="s">
        <v>522</v>
      </c>
      <c r="B155" s="1" t="s">
        <v>250</v>
      </c>
    </row>
    <row r="156" spans="1:2">
      <c r="A156" s="87" t="s">
        <v>523</v>
      </c>
      <c r="B156" s="1" t="s">
        <v>250</v>
      </c>
    </row>
    <row r="157" spans="1:2">
      <c r="A157" s="87" t="s">
        <v>524</v>
      </c>
      <c r="B157" s="1" t="s">
        <v>250</v>
      </c>
    </row>
    <row r="158" spans="1:2">
      <c r="A158" s="87" t="s">
        <v>525</v>
      </c>
      <c r="B158" s="1" t="s">
        <v>250</v>
      </c>
    </row>
    <row r="159" spans="1:2">
      <c r="A159" s="87" t="s">
        <v>526</v>
      </c>
      <c r="B159" s="1" t="s">
        <v>250</v>
      </c>
    </row>
    <row r="160" spans="1:2">
      <c r="A160" s="87" t="s">
        <v>422</v>
      </c>
      <c r="B160" s="1" t="s">
        <v>250</v>
      </c>
    </row>
    <row r="161" spans="1:2">
      <c r="A161" s="87" t="s">
        <v>408</v>
      </c>
      <c r="B161" s="1" t="s">
        <v>250</v>
      </c>
    </row>
    <row r="162" spans="1:2">
      <c r="A162" s="87" t="s">
        <v>344</v>
      </c>
      <c r="B162" s="1" t="s">
        <v>250</v>
      </c>
    </row>
    <row r="163" spans="1:2">
      <c r="A163" s="87" t="s">
        <v>407</v>
      </c>
      <c r="B163" s="1" t="s">
        <v>89</v>
      </c>
    </row>
    <row r="164" spans="1:2">
      <c r="A164" s="87" t="s">
        <v>368</v>
      </c>
      <c r="B164" s="1" t="s">
        <v>89</v>
      </c>
    </row>
    <row r="165" spans="1:2">
      <c r="A165" s="87" t="s">
        <v>270</v>
      </c>
      <c r="B165" s="1" t="s">
        <v>89</v>
      </c>
    </row>
    <row r="166" spans="1:2">
      <c r="A166" s="87" t="s">
        <v>409</v>
      </c>
      <c r="B166" s="1" t="s">
        <v>89</v>
      </c>
    </row>
    <row r="167" spans="1:2">
      <c r="A167" s="87" t="s">
        <v>357</v>
      </c>
      <c r="B167" s="1" t="s">
        <v>122</v>
      </c>
    </row>
    <row r="168" spans="1:2">
      <c r="A168" s="87" t="s">
        <v>415</v>
      </c>
      <c r="B168" s="1" t="s">
        <v>122</v>
      </c>
    </row>
    <row r="169" spans="1:2">
      <c r="A169" s="87" t="s">
        <v>332</v>
      </c>
      <c r="B169" s="1" t="s">
        <v>122</v>
      </c>
    </row>
    <row r="170" spans="1:2">
      <c r="A170" s="87" t="s">
        <v>417</v>
      </c>
      <c r="B170" s="1" t="s">
        <v>122</v>
      </c>
    </row>
    <row r="171" spans="1:2">
      <c r="A171" s="87" t="s">
        <v>520</v>
      </c>
      <c r="B171" s="1" t="s">
        <v>89</v>
      </c>
    </row>
    <row r="172" spans="1:2">
      <c r="A172" s="87" t="s">
        <v>400</v>
      </c>
      <c r="B172" s="1" t="s">
        <v>89</v>
      </c>
    </row>
    <row r="173" spans="1:2">
      <c r="A173" s="87" t="s">
        <v>350</v>
      </c>
      <c r="B173" s="1" t="s">
        <v>89</v>
      </c>
    </row>
    <row r="174" spans="1:2">
      <c r="A174" s="87" t="s">
        <v>473</v>
      </c>
      <c r="B174" s="1" t="s">
        <v>89</v>
      </c>
    </row>
    <row r="175" spans="1:2">
      <c r="A175" s="87" t="s">
        <v>304</v>
      </c>
      <c r="B175" s="1" t="s">
        <v>89</v>
      </c>
    </row>
    <row r="176" spans="1:2">
      <c r="A176" s="87" t="s">
        <v>254</v>
      </c>
      <c r="B176" s="1" t="s">
        <v>89</v>
      </c>
    </row>
    <row r="177" spans="1:2">
      <c r="A177" s="87" t="s">
        <v>484</v>
      </c>
      <c r="B177" s="1" t="s">
        <v>122</v>
      </c>
    </row>
    <row r="178" spans="1:2">
      <c r="A178" s="87" t="s">
        <v>297</v>
      </c>
      <c r="B178" s="1" t="s">
        <v>122</v>
      </c>
    </row>
    <row r="179" spans="1:2">
      <c r="A179" s="87" t="s">
        <v>328</v>
      </c>
      <c r="B179" s="1" t="s">
        <v>122</v>
      </c>
    </row>
    <row r="180" spans="1:2">
      <c r="A180" s="87" t="s">
        <v>463</v>
      </c>
      <c r="B180" s="1" t="s">
        <v>122</v>
      </c>
    </row>
    <row r="181" spans="1:2">
      <c r="A181" s="87" t="s">
        <v>355</v>
      </c>
      <c r="B181" s="1" t="s">
        <v>122</v>
      </c>
    </row>
    <row r="182" spans="1:2">
      <c r="A182" s="87" t="s">
        <v>348</v>
      </c>
      <c r="B182" s="1" t="s">
        <v>122</v>
      </c>
    </row>
    <row r="183" spans="1:2">
      <c r="A183" s="87" t="s">
        <v>356</v>
      </c>
      <c r="B183" s="1" t="s">
        <v>122</v>
      </c>
    </row>
    <row r="184" spans="1:2">
      <c r="A184" s="87" t="s">
        <v>411</v>
      </c>
      <c r="B184" s="1" t="s">
        <v>105</v>
      </c>
    </row>
    <row r="185" spans="1:2">
      <c r="A185" s="87" t="s">
        <v>300</v>
      </c>
      <c r="B185" s="1" t="s">
        <v>105</v>
      </c>
    </row>
    <row r="186" spans="1:2">
      <c r="A186" s="87" t="s">
        <v>371</v>
      </c>
      <c r="B186" s="1" t="s">
        <v>105</v>
      </c>
    </row>
    <row r="187" spans="1:2">
      <c r="A187" s="87" t="s">
        <v>401</v>
      </c>
      <c r="B187" s="1" t="s">
        <v>105</v>
      </c>
    </row>
    <row r="188" spans="1:2">
      <c r="A188" s="87" t="s">
        <v>451</v>
      </c>
      <c r="B188" s="1" t="s">
        <v>106</v>
      </c>
    </row>
    <row r="189" spans="1:2">
      <c r="A189" s="87" t="s">
        <v>296</v>
      </c>
      <c r="B189" s="1" t="s">
        <v>106</v>
      </c>
    </row>
    <row r="190" spans="1:2">
      <c r="A190" s="87" t="s">
        <v>456</v>
      </c>
      <c r="B190" s="1" t="s">
        <v>106</v>
      </c>
    </row>
    <row r="191" spans="1:2">
      <c r="A191" s="87" t="s">
        <v>424</v>
      </c>
      <c r="B191" s="1" t="s">
        <v>106</v>
      </c>
    </row>
    <row r="192" spans="1:2">
      <c r="A192" s="87" t="s">
        <v>326</v>
      </c>
      <c r="B192" s="1" t="s">
        <v>106</v>
      </c>
    </row>
    <row r="193" spans="1:2">
      <c r="A193" s="87" t="s">
        <v>234</v>
      </c>
      <c r="B193" s="1" t="s">
        <v>233</v>
      </c>
    </row>
    <row r="194" spans="1:2">
      <c r="A194" s="87" t="s">
        <v>306</v>
      </c>
      <c r="B194" s="1" t="s">
        <v>233</v>
      </c>
    </row>
    <row r="195" spans="1:2">
      <c r="A195" s="87" t="s">
        <v>263</v>
      </c>
      <c r="B195" s="1" t="s">
        <v>233</v>
      </c>
    </row>
    <row r="196" spans="1:2">
      <c r="A196" s="87" t="s">
        <v>511</v>
      </c>
      <c r="B196" s="1" t="s">
        <v>233</v>
      </c>
    </row>
    <row r="197" spans="1:2">
      <c r="A197" s="87" t="s">
        <v>437</v>
      </c>
      <c r="B197" s="1" t="s">
        <v>233</v>
      </c>
    </row>
    <row r="198" spans="1:2">
      <c r="A198" s="87" t="s">
        <v>390</v>
      </c>
      <c r="B198" s="1" t="s">
        <v>233</v>
      </c>
    </row>
    <row r="199" spans="1:2">
      <c r="A199" s="87" t="s">
        <v>303</v>
      </c>
      <c r="B199" s="1" t="s">
        <v>105</v>
      </c>
    </row>
    <row r="200" spans="1:2">
      <c r="A200" s="87" t="s">
        <v>381</v>
      </c>
      <c r="B200" s="1" t="s">
        <v>105</v>
      </c>
    </row>
    <row r="201" spans="1:2">
      <c r="A201" s="87" t="s">
        <v>444</v>
      </c>
      <c r="B201" s="1" t="s">
        <v>105</v>
      </c>
    </row>
    <row r="202" spans="1:2">
      <c r="A202" s="87" t="s">
        <v>380</v>
      </c>
      <c r="B202" s="1" t="s">
        <v>105</v>
      </c>
    </row>
    <row r="203" spans="1:2">
      <c r="A203" s="87" t="s">
        <v>299</v>
      </c>
      <c r="B203" s="1" t="s">
        <v>105</v>
      </c>
    </row>
    <row r="204" spans="1:2">
      <c r="A204" s="87" t="s">
        <v>269</v>
      </c>
      <c r="B204" s="1" t="s">
        <v>105</v>
      </c>
    </row>
    <row r="205" spans="1:2">
      <c r="A205" s="87" t="s">
        <v>212</v>
      </c>
      <c r="B205" s="1" t="s">
        <v>118</v>
      </c>
    </row>
    <row r="206" spans="1:2">
      <c r="A206" s="87" t="s">
        <v>283</v>
      </c>
      <c r="B206" s="1" t="s">
        <v>118</v>
      </c>
    </row>
    <row r="207" spans="1:2">
      <c r="A207" s="87" t="s">
        <v>488</v>
      </c>
      <c r="B207" s="1" t="s">
        <v>118</v>
      </c>
    </row>
    <row r="208" spans="1:2">
      <c r="A208" s="87" t="s">
        <v>272</v>
      </c>
      <c r="B208" s="1" t="s">
        <v>846</v>
      </c>
    </row>
    <row r="209" spans="1:2">
      <c r="A209" s="87" t="s">
        <v>244</v>
      </c>
      <c r="B209" s="1" t="s">
        <v>211</v>
      </c>
    </row>
    <row r="210" spans="1:2">
      <c r="A210" s="87" t="s">
        <v>267</v>
      </c>
      <c r="B210" s="1" t="s">
        <v>211</v>
      </c>
    </row>
    <row r="211" spans="1:2">
      <c r="A211" s="87" t="s">
        <v>405</v>
      </c>
      <c r="B211" s="1" t="s">
        <v>846</v>
      </c>
    </row>
    <row r="212" spans="1:2">
      <c r="A212" s="87" t="s">
        <v>279</v>
      </c>
      <c r="B212" s="1" t="s">
        <v>846</v>
      </c>
    </row>
    <row r="213" spans="1:2">
      <c r="A213" s="87" t="s">
        <v>464</v>
      </c>
      <c r="B213" s="1" t="s">
        <v>118</v>
      </c>
    </row>
    <row r="214" spans="1:2">
      <c r="A214" s="87" t="s">
        <v>359</v>
      </c>
      <c r="B214" s="1" t="s">
        <v>846</v>
      </c>
    </row>
    <row r="215" spans="1:2">
      <c r="A215" s="87" t="s">
        <v>366</v>
      </c>
      <c r="B215" s="1" t="s">
        <v>846</v>
      </c>
    </row>
    <row r="216" spans="1:2">
      <c r="A216" s="87" t="s">
        <v>319</v>
      </c>
      <c r="B216" s="1" t="s">
        <v>110</v>
      </c>
    </row>
    <row r="217" spans="1:2">
      <c r="A217" s="87" t="s">
        <v>455</v>
      </c>
      <c r="B217" s="1" t="s">
        <v>110</v>
      </c>
    </row>
    <row r="218" spans="1:2">
      <c r="A218" s="87" t="s">
        <v>539</v>
      </c>
      <c r="B218" s="1" t="s">
        <v>110</v>
      </c>
    </row>
    <row r="219" spans="1:2">
      <c r="A219" s="87" t="s">
        <v>377</v>
      </c>
      <c r="B219" s="1" t="s">
        <v>118</v>
      </c>
    </row>
    <row r="220" spans="1:2">
      <c r="A220" s="87" t="s">
        <v>249</v>
      </c>
      <c r="B220" s="1" t="s">
        <v>110</v>
      </c>
    </row>
    <row r="221" spans="1:2">
      <c r="A221" s="87" t="s">
        <v>239</v>
      </c>
      <c r="B221" s="1" t="s">
        <v>110</v>
      </c>
    </row>
    <row r="222" spans="1:2">
      <c r="A222" s="87" t="s">
        <v>479</v>
      </c>
      <c r="B222" s="1" t="s">
        <v>110</v>
      </c>
    </row>
    <row r="223" spans="1:2">
      <c r="A223" s="87" t="s">
        <v>421</v>
      </c>
      <c r="B223" s="1" t="s">
        <v>117</v>
      </c>
    </row>
    <row r="224" spans="1:2">
      <c r="A224" s="87" t="s">
        <v>538</v>
      </c>
      <c r="B224" s="1" t="s">
        <v>111</v>
      </c>
    </row>
    <row r="225" spans="1:2">
      <c r="A225" s="87" t="s">
        <v>280</v>
      </c>
      <c r="B225" s="1" t="s">
        <v>117</v>
      </c>
    </row>
    <row r="226" spans="1:2">
      <c r="A226" s="87" t="s">
        <v>466</v>
      </c>
      <c r="B226" s="1" t="s">
        <v>117</v>
      </c>
    </row>
    <row r="227" spans="1:2">
      <c r="A227" s="87" t="s">
        <v>257</v>
      </c>
      <c r="B227" s="1" t="s">
        <v>111</v>
      </c>
    </row>
    <row r="228" spans="1:2">
      <c r="A228" s="87" t="s">
        <v>388</v>
      </c>
      <c r="B228" s="1" t="s">
        <v>109</v>
      </c>
    </row>
    <row r="229" spans="1:2">
      <c r="A229" s="87" t="s">
        <v>379</v>
      </c>
      <c r="B229" s="1" t="s">
        <v>120</v>
      </c>
    </row>
    <row r="230" spans="1:2">
      <c r="A230" s="87" t="s">
        <v>486</v>
      </c>
      <c r="B230" s="1" t="s">
        <v>113</v>
      </c>
    </row>
    <row r="231" spans="1:2">
      <c r="A231" s="87" t="s">
        <v>323</v>
      </c>
      <c r="B231" s="1" t="s">
        <v>113</v>
      </c>
    </row>
    <row r="232" spans="1:2">
      <c r="A232" s="87" t="s">
        <v>477</v>
      </c>
      <c r="B232" s="1" t="s">
        <v>120</v>
      </c>
    </row>
    <row r="233" spans="1:2">
      <c r="A233" s="87" t="s">
        <v>369</v>
      </c>
      <c r="B233" s="1" t="s">
        <v>109</v>
      </c>
    </row>
    <row r="234" spans="1:2">
      <c r="A234" s="87" t="s">
        <v>318</v>
      </c>
      <c r="B234" s="1" t="s">
        <v>120</v>
      </c>
    </row>
    <row r="235" spans="1:2">
      <c r="A235" s="87" t="s">
        <v>327</v>
      </c>
      <c r="B235" s="1" t="s">
        <v>109</v>
      </c>
    </row>
    <row r="236" spans="1:2">
      <c r="A236" s="87" t="s">
        <v>307</v>
      </c>
      <c r="B236" s="1" t="s">
        <v>109</v>
      </c>
    </row>
    <row r="237" spans="1:2">
      <c r="A237" s="87" t="s">
        <v>418</v>
      </c>
      <c r="B237" s="1" t="s">
        <v>113</v>
      </c>
    </row>
    <row r="238" spans="1:2">
      <c r="A238" s="87" t="s">
        <v>423</v>
      </c>
      <c r="B238" s="1" t="s">
        <v>109</v>
      </c>
    </row>
    <row r="239" spans="1:2">
      <c r="A239" s="87" t="s">
        <v>536</v>
      </c>
      <c r="B239" s="1" t="s">
        <v>84</v>
      </c>
    </row>
    <row r="240" spans="1:2">
      <c r="A240" s="87" t="s">
        <v>242</v>
      </c>
      <c r="B240" s="1" t="s">
        <v>84</v>
      </c>
    </row>
    <row r="241" spans="1:2">
      <c r="A241" s="87" t="s">
        <v>285</v>
      </c>
      <c r="B241" s="1" t="s">
        <v>85</v>
      </c>
    </row>
    <row r="242" spans="1:2">
      <c r="A242" s="87" t="s">
        <v>365</v>
      </c>
      <c r="B242" s="1" t="s">
        <v>85</v>
      </c>
    </row>
    <row r="243" spans="1:2">
      <c r="A243" s="87" t="s">
        <v>470</v>
      </c>
      <c r="B243" s="1" t="s">
        <v>85</v>
      </c>
    </row>
    <row r="244" spans="1:2">
      <c r="A244" s="87" t="s">
        <v>471</v>
      </c>
      <c r="B244" s="1" t="s">
        <v>79</v>
      </c>
    </row>
    <row r="245" spans="1:2">
      <c r="A245" s="87" t="s">
        <v>253</v>
      </c>
      <c r="B245" s="1" t="s">
        <v>84</v>
      </c>
    </row>
    <row r="246" spans="1:2">
      <c r="A246" s="87" t="s">
        <v>383</v>
      </c>
      <c r="B246" s="1" t="s">
        <v>85</v>
      </c>
    </row>
    <row r="247" spans="1:2">
      <c r="A247" s="87" t="s">
        <v>534</v>
      </c>
      <c r="B247" s="1" t="s">
        <v>82</v>
      </c>
    </row>
    <row r="248" spans="1:2">
      <c r="A248" s="87" t="s">
        <v>288</v>
      </c>
      <c r="B248" s="1" t="s">
        <v>79</v>
      </c>
    </row>
    <row r="249" spans="1:2">
      <c r="A249" s="87" t="s">
        <v>340</v>
      </c>
      <c r="B249" s="1" t="s">
        <v>85</v>
      </c>
    </row>
    <row r="250" spans="1:2">
      <c r="A250" s="87" t="s">
        <v>329</v>
      </c>
      <c r="B250" s="1" t="s">
        <v>84</v>
      </c>
    </row>
    <row r="251" spans="1:2">
      <c r="A251" s="87" t="s">
        <v>420</v>
      </c>
      <c r="B251" s="1" t="s">
        <v>84</v>
      </c>
    </row>
    <row r="252" spans="1:2">
      <c r="A252" s="87" t="s">
        <v>410</v>
      </c>
      <c r="B252" s="1" t="s">
        <v>82</v>
      </c>
    </row>
    <row r="253" spans="1:2">
      <c r="A253" s="87" t="s">
        <v>535</v>
      </c>
      <c r="B253" s="1" t="s">
        <v>79</v>
      </c>
    </row>
    <row r="254" spans="1:2">
      <c r="A254" s="87" t="s">
        <v>268</v>
      </c>
      <c r="B254" s="1" t="s">
        <v>82</v>
      </c>
    </row>
    <row r="255" spans="1:2">
      <c r="A255" s="87" t="s">
        <v>406</v>
      </c>
      <c r="B255" s="1" t="s">
        <v>81</v>
      </c>
    </row>
    <row r="256" spans="1:2">
      <c r="A256" s="87" t="s">
        <v>232</v>
      </c>
      <c r="B256" s="1" t="s">
        <v>83</v>
      </c>
    </row>
    <row r="257" spans="1:2">
      <c r="A257" s="87" t="s">
        <v>389</v>
      </c>
      <c r="B257" s="1" t="s">
        <v>83</v>
      </c>
    </row>
    <row r="258" spans="1:2">
      <c r="A258" s="87" t="s">
        <v>305</v>
      </c>
      <c r="B258" s="1" t="s">
        <v>86</v>
      </c>
    </row>
    <row r="259" spans="1:2">
      <c r="A259" s="87" t="s">
        <v>402</v>
      </c>
      <c r="B259" s="1" t="s">
        <v>83</v>
      </c>
    </row>
    <row r="260" spans="1:2">
      <c r="A260" s="87" t="s">
        <v>426</v>
      </c>
      <c r="B260" s="1" t="s">
        <v>86</v>
      </c>
    </row>
    <row r="261" spans="1:2">
      <c r="A261" s="87" t="s">
        <v>358</v>
      </c>
      <c r="B261" s="1" t="s">
        <v>81</v>
      </c>
    </row>
    <row r="262" spans="1:2">
      <c r="A262" s="87" t="s">
        <v>325</v>
      </c>
      <c r="B262" s="1" t="s">
        <v>83</v>
      </c>
    </row>
    <row r="263" spans="1:2">
      <c r="A263" s="87" t="s">
        <v>427</v>
      </c>
      <c r="B263" s="1" t="s">
        <v>81</v>
      </c>
    </row>
    <row r="264" spans="1:2">
      <c r="A264" s="87" t="s">
        <v>276</v>
      </c>
      <c r="B264" s="1" t="s">
        <v>86</v>
      </c>
    </row>
    <row r="265" spans="1:2">
      <c r="A265" s="87" t="s">
        <v>322</v>
      </c>
      <c r="B265" s="1" t="s">
        <v>81</v>
      </c>
    </row>
    <row r="266" spans="1:2">
      <c r="A266" s="87" t="s">
        <v>537</v>
      </c>
      <c r="B266" s="1" t="s">
        <v>114</v>
      </c>
    </row>
    <row r="267" spans="1:2">
      <c r="A267" s="87" t="s">
        <v>347</v>
      </c>
      <c r="B267" s="1" t="s">
        <v>111</v>
      </c>
    </row>
    <row r="268" spans="1:2">
      <c r="A268" s="87" t="s">
        <v>367</v>
      </c>
      <c r="B268" s="1" t="s">
        <v>114</v>
      </c>
    </row>
    <row r="269" spans="1:2">
      <c r="A269" s="87" t="s">
        <v>414</v>
      </c>
      <c r="B269" s="1" t="s">
        <v>113</v>
      </c>
    </row>
    <row r="270" spans="1:2">
      <c r="A270" s="87" t="s">
        <v>399</v>
      </c>
      <c r="B270" s="1" t="s">
        <v>114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57218-0C7E-408F-95F6-6D51D201E605}">
  <sheetPr filterMode="1"/>
  <dimension ref="A1:J270"/>
  <sheetViews>
    <sheetView workbookViewId="0">
      <selection activeCell="N73" sqref="N73"/>
    </sheetView>
  </sheetViews>
  <sheetFormatPr defaultRowHeight="15"/>
  <cols>
    <col min="1" max="1" width="23.7109375" bestFit="1" customWidth="1"/>
    <col min="2" max="2" width="25.140625" customWidth="1"/>
    <col min="3" max="3" width="16.28515625" bestFit="1" customWidth="1"/>
    <col min="4" max="4" width="10.140625" bestFit="1" customWidth="1"/>
    <col min="5" max="5" width="5.85546875" bestFit="1" customWidth="1"/>
    <col min="8" max="8" width="19.140625" bestFit="1" customWidth="1"/>
    <col min="9" max="9" width="18.42578125" customWidth="1"/>
    <col min="10" max="10" width="13.42578125" bestFit="1" customWidth="1"/>
  </cols>
  <sheetData>
    <row r="1" spans="1:10">
      <c r="A1" s="85" t="s">
        <v>678</v>
      </c>
      <c r="B1" s="85" t="s">
        <v>679</v>
      </c>
      <c r="C1" s="85" t="s">
        <v>680</v>
      </c>
      <c r="D1" s="85" t="s">
        <v>681</v>
      </c>
      <c r="E1" s="86" t="s">
        <v>682</v>
      </c>
      <c r="F1" s="86" t="s">
        <v>683</v>
      </c>
      <c r="G1" s="86" t="s">
        <v>684</v>
      </c>
      <c r="H1" s="86" t="s">
        <v>685</v>
      </c>
      <c r="I1" s="86" t="s">
        <v>686</v>
      </c>
      <c r="J1" s="86" t="s">
        <v>687</v>
      </c>
    </row>
    <row r="2" spans="1:10" hidden="1">
      <c r="A2" s="1" t="s">
        <v>94</v>
      </c>
      <c r="B2" s="1" t="s">
        <v>688</v>
      </c>
      <c r="C2" s="1" t="s">
        <v>38</v>
      </c>
      <c r="D2" s="1" t="s">
        <v>689</v>
      </c>
      <c r="E2" s="87" t="s">
        <v>476</v>
      </c>
      <c r="F2" s="1" t="s">
        <v>690</v>
      </c>
      <c r="G2" s="1">
        <v>1501564</v>
      </c>
      <c r="H2" s="1" t="s">
        <v>92</v>
      </c>
      <c r="I2" s="1" t="s">
        <v>38</v>
      </c>
      <c r="J2" s="1" t="s">
        <v>689</v>
      </c>
    </row>
    <row r="3" spans="1:10" hidden="1">
      <c r="A3" s="1" t="s">
        <v>94</v>
      </c>
      <c r="B3" s="1" t="s">
        <v>688</v>
      </c>
      <c r="C3" s="1" t="s">
        <v>38</v>
      </c>
      <c r="D3" s="1" t="s">
        <v>689</v>
      </c>
      <c r="E3" s="87" t="s">
        <v>467</v>
      </c>
      <c r="F3" s="1" t="s">
        <v>691</v>
      </c>
      <c r="G3" s="1">
        <v>1501562</v>
      </c>
      <c r="H3" s="1" t="s">
        <v>92</v>
      </c>
      <c r="I3" s="1" t="s">
        <v>38</v>
      </c>
      <c r="J3" s="1" t="s">
        <v>689</v>
      </c>
    </row>
    <row r="4" spans="1:10" hidden="1">
      <c r="A4" s="1" t="s">
        <v>94</v>
      </c>
      <c r="B4" s="1" t="s">
        <v>688</v>
      </c>
      <c r="C4" s="1" t="s">
        <v>38</v>
      </c>
      <c r="D4" s="1" t="s">
        <v>689</v>
      </c>
      <c r="E4" s="87" t="s">
        <v>438</v>
      </c>
      <c r="F4" s="1" t="s">
        <v>692</v>
      </c>
      <c r="G4" s="1">
        <v>1501560</v>
      </c>
      <c r="H4" s="1" t="s">
        <v>92</v>
      </c>
      <c r="I4" s="1" t="s">
        <v>38</v>
      </c>
      <c r="J4" s="1" t="s">
        <v>689</v>
      </c>
    </row>
    <row r="5" spans="1:10" hidden="1">
      <c r="A5" s="1" t="s">
        <v>94</v>
      </c>
      <c r="B5" s="1" t="s">
        <v>688</v>
      </c>
      <c r="C5" s="1" t="s">
        <v>38</v>
      </c>
      <c r="D5" s="1" t="s">
        <v>689</v>
      </c>
      <c r="E5" s="87" t="s">
        <v>533</v>
      </c>
      <c r="F5" s="1" t="s">
        <v>693</v>
      </c>
      <c r="G5" s="1">
        <v>1501558</v>
      </c>
      <c r="H5" s="1" t="s">
        <v>92</v>
      </c>
      <c r="I5" s="1" t="s">
        <v>38</v>
      </c>
      <c r="J5" s="1" t="s">
        <v>689</v>
      </c>
    </row>
    <row r="6" spans="1:10" hidden="1">
      <c r="A6" s="1" t="s">
        <v>94</v>
      </c>
      <c r="B6" s="1" t="s">
        <v>688</v>
      </c>
      <c r="C6" s="1" t="s">
        <v>38</v>
      </c>
      <c r="D6" s="1" t="s">
        <v>689</v>
      </c>
      <c r="E6" s="87" t="s">
        <v>337</v>
      </c>
      <c r="F6" s="1" t="s">
        <v>583</v>
      </c>
      <c r="G6" s="1">
        <v>1501556</v>
      </c>
      <c r="H6" s="1" t="s">
        <v>92</v>
      </c>
      <c r="I6" s="1" t="s">
        <v>38</v>
      </c>
      <c r="J6" s="1" t="s">
        <v>689</v>
      </c>
    </row>
    <row r="7" spans="1:10" hidden="1">
      <c r="A7" s="1" t="s">
        <v>94</v>
      </c>
      <c r="B7" s="1" t="s">
        <v>688</v>
      </c>
      <c r="C7" s="1" t="s">
        <v>38</v>
      </c>
      <c r="D7" s="1" t="s">
        <v>689</v>
      </c>
      <c r="E7" s="87" t="s">
        <v>462</v>
      </c>
      <c r="F7" s="1" t="s">
        <v>94</v>
      </c>
      <c r="G7" s="1">
        <v>1501554</v>
      </c>
      <c r="H7" s="1" t="s">
        <v>92</v>
      </c>
      <c r="I7" s="1" t="s">
        <v>38</v>
      </c>
      <c r="J7" s="1" t="s">
        <v>689</v>
      </c>
    </row>
    <row r="8" spans="1:10" hidden="1">
      <c r="A8" s="1" t="s">
        <v>94</v>
      </c>
      <c r="B8" s="1" t="s">
        <v>688</v>
      </c>
      <c r="C8" s="1" t="s">
        <v>38</v>
      </c>
      <c r="D8" s="1" t="s">
        <v>689</v>
      </c>
      <c r="E8" s="87" t="s">
        <v>452</v>
      </c>
      <c r="F8" s="1" t="s">
        <v>694</v>
      </c>
      <c r="G8" s="1">
        <v>1501552</v>
      </c>
      <c r="H8" s="1" t="s">
        <v>92</v>
      </c>
      <c r="I8" s="1" t="s">
        <v>38</v>
      </c>
      <c r="J8" s="1" t="s">
        <v>689</v>
      </c>
    </row>
    <row r="9" spans="1:10" hidden="1">
      <c r="A9" s="1" t="s">
        <v>95</v>
      </c>
      <c r="B9" s="1" t="s">
        <v>688</v>
      </c>
      <c r="C9" s="1" t="s">
        <v>38</v>
      </c>
      <c r="D9" s="1" t="s">
        <v>689</v>
      </c>
      <c r="E9" s="87" t="s">
        <v>478</v>
      </c>
      <c r="F9" s="1" t="s">
        <v>695</v>
      </c>
      <c r="G9" s="1">
        <v>1501548</v>
      </c>
      <c r="H9" s="1" t="s">
        <v>95</v>
      </c>
      <c r="I9" s="1" t="s">
        <v>38</v>
      </c>
      <c r="J9" s="1" t="s">
        <v>689</v>
      </c>
    </row>
    <row r="10" spans="1:10" hidden="1">
      <c r="A10" s="1" t="s">
        <v>95</v>
      </c>
      <c r="B10" s="1" t="s">
        <v>688</v>
      </c>
      <c r="C10" s="1" t="s">
        <v>38</v>
      </c>
      <c r="D10" s="1" t="s">
        <v>689</v>
      </c>
      <c r="E10" s="87" t="s">
        <v>396</v>
      </c>
      <c r="F10" s="1" t="s">
        <v>696</v>
      </c>
      <c r="G10" s="1">
        <v>1501546</v>
      </c>
      <c r="H10" s="1" t="s">
        <v>95</v>
      </c>
      <c r="I10" s="1" t="s">
        <v>38</v>
      </c>
      <c r="J10" s="1" t="s">
        <v>689</v>
      </c>
    </row>
    <row r="11" spans="1:10" hidden="1">
      <c r="A11" s="1" t="s">
        <v>95</v>
      </c>
      <c r="B11" s="1" t="s">
        <v>688</v>
      </c>
      <c r="C11" s="1" t="s">
        <v>38</v>
      </c>
      <c r="D11" s="1" t="s">
        <v>689</v>
      </c>
      <c r="E11" s="87" t="s">
        <v>469</v>
      </c>
      <c r="F11" s="1" t="s">
        <v>697</v>
      </c>
      <c r="G11" s="1">
        <v>1501544</v>
      </c>
      <c r="H11" s="1" t="s">
        <v>95</v>
      </c>
      <c r="I11" s="1" t="s">
        <v>38</v>
      </c>
      <c r="J11" s="1" t="s">
        <v>689</v>
      </c>
    </row>
    <row r="12" spans="1:10" hidden="1">
      <c r="A12" s="1" t="s">
        <v>95</v>
      </c>
      <c r="B12" s="1" t="s">
        <v>688</v>
      </c>
      <c r="C12" s="1" t="s">
        <v>38</v>
      </c>
      <c r="D12" s="1" t="s">
        <v>689</v>
      </c>
      <c r="E12" s="87" t="s">
        <v>529</v>
      </c>
      <c r="F12" s="1" t="s">
        <v>698</v>
      </c>
      <c r="G12" s="1">
        <v>1501542</v>
      </c>
      <c r="H12" s="1" t="s">
        <v>95</v>
      </c>
      <c r="I12" s="1" t="s">
        <v>38</v>
      </c>
      <c r="J12" s="1" t="s">
        <v>689</v>
      </c>
    </row>
    <row r="13" spans="1:10" hidden="1">
      <c r="A13" s="1" t="s">
        <v>95</v>
      </c>
      <c r="B13" s="1" t="s">
        <v>688</v>
      </c>
      <c r="C13" s="1" t="s">
        <v>38</v>
      </c>
      <c r="D13" s="1" t="s">
        <v>689</v>
      </c>
      <c r="E13" s="87" t="s">
        <v>530</v>
      </c>
      <c r="F13" s="1" t="s">
        <v>699</v>
      </c>
      <c r="G13" s="1">
        <v>1501540</v>
      </c>
      <c r="H13" s="1" t="s">
        <v>95</v>
      </c>
      <c r="I13" s="1" t="s">
        <v>38</v>
      </c>
      <c r="J13" s="1" t="s">
        <v>689</v>
      </c>
    </row>
    <row r="14" spans="1:10" hidden="1">
      <c r="A14" s="1" t="s">
        <v>95</v>
      </c>
      <c r="B14" s="1" t="s">
        <v>688</v>
      </c>
      <c r="C14" s="1" t="s">
        <v>38</v>
      </c>
      <c r="D14" s="1" t="s">
        <v>689</v>
      </c>
      <c r="E14" s="87" t="s">
        <v>361</v>
      </c>
      <c r="F14" s="1" t="s">
        <v>673</v>
      </c>
      <c r="G14" s="1">
        <v>1501538</v>
      </c>
      <c r="H14" s="1" t="s">
        <v>95</v>
      </c>
      <c r="I14" s="1" t="s">
        <v>38</v>
      </c>
      <c r="J14" s="1" t="s">
        <v>689</v>
      </c>
    </row>
    <row r="15" spans="1:10" hidden="1">
      <c r="A15" s="1" t="s">
        <v>95</v>
      </c>
      <c r="B15" s="1" t="s">
        <v>688</v>
      </c>
      <c r="C15" s="1" t="s">
        <v>38</v>
      </c>
      <c r="D15" s="1" t="s">
        <v>689</v>
      </c>
      <c r="E15" s="87" t="s">
        <v>531</v>
      </c>
      <c r="F15" s="1" t="s">
        <v>700</v>
      </c>
      <c r="G15" s="1">
        <v>1501536</v>
      </c>
      <c r="H15" s="1" t="s">
        <v>95</v>
      </c>
      <c r="I15" s="1" t="s">
        <v>38</v>
      </c>
      <c r="J15" s="1" t="s">
        <v>689</v>
      </c>
    </row>
    <row r="16" spans="1:10" hidden="1">
      <c r="A16" s="1" t="s">
        <v>95</v>
      </c>
      <c r="B16" s="1" t="s">
        <v>688</v>
      </c>
      <c r="C16" s="1" t="s">
        <v>38</v>
      </c>
      <c r="D16" s="1" t="s">
        <v>689</v>
      </c>
      <c r="E16" s="87" t="s">
        <v>532</v>
      </c>
      <c r="F16" s="1" t="s">
        <v>701</v>
      </c>
      <c r="G16" s="1">
        <v>1501534</v>
      </c>
      <c r="H16" s="1" t="s">
        <v>95</v>
      </c>
      <c r="I16" s="1" t="s">
        <v>38</v>
      </c>
      <c r="J16" s="1" t="s">
        <v>689</v>
      </c>
    </row>
    <row r="17" spans="1:10" hidden="1">
      <c r="A17" s="1" t="s">
        <v>95</v>
      </c>
      <c r="B17" s="1" t="s">
        <v>688</v>
      </c>
      <c r="C17" s="1" t="s">
        <v>38</v>
      </c>
      <c r="D17" s="1" t="s">
        <v>689</v>
      </c>
      <c r="E17" s="87" t="s">
        <v>245</v>
      </c>
      <c r="F17" s="1" t="s">
        <v>95</v>
      </c>
      <c r="G17" s="1">
        <v>1501532</v>
      </c>
      <c r="H17" s="1" t="s">
        <v>95</v>
      </c>
      <c r="I17" s="1" t="s">
        <v>38</v>
      </c>
      <c r="J17" s="1" t="s">
        <v>689</v>
      </c>
    </row>
    <row r="18" spans="1:10" hidden="1">
      <c r="A18" s="1" t="s">
        <v>92</v>
      </c>
      <c r="B18" s="1" t="s">
        <v>702</v>
      </c>
      <c r="C18" s="1" t="s">
        <v>38</v>
      </c>
      <c r="D18" s="1" t="s">
        <v>689</v>
      </c>
      <c r="E18" s="87" t="s">
        <v>256</v>
      </c>
      <c r="F18" s="1" t="s">
        <v>703</v>
      </c>
      <c r="G18" s="1">
        <v>1501528</v>
      </c>
      <c r="H18" s="1" t="s">
        <v>92</v>
      </c>
      <c r="I18" s="1" t="s">
        <v>38</v>
      </c>
      <c r="J18" s="1" t="s">
        <v>689</v>
      </c>
    </row>
    <row r="19" spans="1:10" hidden="1">
      <c r="A19" s="1" t="s">
        <v>92</v>
      </c>
      <c r="B19" s="1" t="s">
        <v>702</v>
      </c>
      <c r="C19" s="1" t="s">
        <v>38</v>
      </c>
      <c r="D19" s="1" t="s">
        <v>689</v>
      </c>
      <c r="E19" s="87" t="s">
        <v>308</v>
      </c>
      <c r="F19" s="1" t="s">
        <v>92</v>
      </c>
      <c r="G19" s="1">
        <v>1501526</v>
      </c>
      <c r="H19" s="1" t="s">
        <v>92</v>
      </c>
      <c r="I19" s="1" t="s">
        <v>38</v>
      </c>
      <c r="J19" s="1" t="s">
        <v>689</v>
      </c>
    </row>
    <row r="20" spans="1:10" hidden="1">
      <c r="A20" s="1" t="s">
        <v>92</v>
      </c>
      <c r="B20" s="1" t="s">
        <v>702</v>
      </c>
      <c r="C20" s="1" t="s">
        <v>38</v>
      </c>
      <c r="D20" s="1" t="s">
        <v>689</v>
      </c>
      <c r="E20" s="87" t="s">
        <v>519</v>
      </c>
      <c r="F20" s="1" t="s">
        <v>704</v>
      </c>
      <c r="G20" s="1">
        <v>1501524</v>
      </c>
      <c r="H20" s="1" t="s">
        <v>92</v>
      </c>
      <c r="I20" s="1" t="s">
        <v>38</v>
      </c>
      <c r="J20" s="1" t="s">
        <v>689</v>
      </c>
    </row>
    <row r="21" spans="1:10" hidden="1">
      <c r="A21" s="1" t="s">
        <v>92</v>
      </c>
      <c r="B21" s="1" t="s">
        <v>702</v>
      </c>
      <c r="C21" s="1" t="s">
        <v>38</v>
      </c>
      <c r="D21" s="1" t="s">
        <v>689</v>
      </c>
      <c r="E21" s="87" t="s">
        <v>482</v>
      </c>
      <c r="F21" s="1" t="s">
        <v>594</v>
      </c>
      <c r="G21" s="1">
        <v>1501522</v>
      </c>
      <c r="H21" s="1" t="s">
        <v>92</v>
      </c>
      <c r="I21" s="1" t="s">
        <v>38</v>
      </c>
      <c r="J21" s="1" t="s">
        <v>689</v>
      </c>
    </row>
    <row r="22" spans="1:10" hidden="1">
      <c r="A22" s="1" t="s">
        <v>127</v>
      </c>
      <c r="B22" s="1" t="s">
        <v>702</v>
      </c>
      <c r="C22" s="1" t="s">
        <v>55</v>
      </c>
      <c r="D22" s="1" t="s">
        <v>689</v>
      </c>
      <c r="E22" s="87" t="s">
        <v>374</v>
      </c>
      <c r="F22" s="1" t="s">
        <v>705</v>
      </c>
      <c r="G22" s="1">
        <v>1501516</v>
      </c>
      <c r="H22" s="1" t="s">
        <v>228</v>
      </c>
      <c r="I22" s="1" t="s">
        <v>55</v>
      </c>
      <c r="J22" s="1" t="s">
        <v>689</v>
      </c>
    </row>
    <row r="23" spans="1:10" hidden="1">
      <c r="A23" s="1" t="s">
        <v>127</v>
      </c>
      <c r="B23" s="1" t="s">
        <v>702</v>
      </c>
      <c r="C23" s="1" t="s">
        <v>55</v>
      </c>
      <c r="D23" s="1" t="s">
        <v>689</v>
      </c>
      <c r="E23" s="87" t="s">
        <v>493</v>
      </c>
      <c r="F23" s="1" t="s">
        <v>706</v>
      </c>
      <c r="G23" s="1">
        <v>1501514</v>
      </c>
      <c r="H23" s="1" t="s">
        <v>228</v>
      </c>
      <c r="I23" s="1" t="s">
        <v>55</v>
      </c>
      <c r="J23" s="1" t="s">
        <v>689</v>
      </c>
    </row>
    <row r="24" spans="1:10" hidden="1">
      <c r="A24" s="1" t="s">
        <v>127</v>
      </c>
      <c r="B24" s="1" t="s">
        <v>702</v>
      </c>
      <c r="C24" s="1" t="s">
        <v>55</v>
      </c>
      <c r="D24" s="1" t="s">
        <v>689</v>
      </c>
      <c r="E24" s="87" t="s">
        <v>364</v>
      </c>
      <c r="F24" s="1" t="s">
        <v>707</v>
      </c>
      <c r="G24" s="1">
        <v>1501512</v>
      </c>
      <c r="H24" s="1" t="s">
        <v>228</v>
      </c>
      <c r="I24" s="1" t="s">
        <v>55</v>
      </c>
      <c r="J24" s="1" t="s">
        <v>689</v>
      </c>
    </row>
    <row r="25" spans="1:10" hidden="1">
      <c r="A25" s="1" t="s">
        <v>127</v>
      </c>
      <c r="B25" s="1" t="s">
        <v>702</v>
      </c>
      <c r="C25" s="1" t="s">
        <v>55</v>
      </c>
      <c r="D25" s="1" t="s">
        <v>689</v>
      </c>
      <c r="E25" s="87" t="s">
        <v>330</v>
      </c>
      <c r="F25" s="1" t="s">
        <v>708</v>
      </c>
      <c r="G25" s="1">
        <v>1501510</v>
      </c>
      <c r="H25" s="1" t="s">
        <v>228</v>
      </c>
      <c r="I25" s="1" t="s">
        <v>55</v>
      </c>
      <c r="J25" s="1" t="s">
        <v>689</v>
      </c>
    </row>
    <row r="26" spans="1:10" hidden="1">
      <c r="A26" s="1" t="s">
        <v>127</v>
      </c>
      <c r="B26" s="1" t="s">
        <v>702</v>
      </c>
      <c r="C26" s="1" t="s">
        <v>55</v>
      </c>
      <c r="D26" s="1" t="s">
        <v>689</v>
      </c>
      <c r="E26" s="87" t="s">
        <v>494</v>
      </c>
      <c r="F26" s="1" t="s">
        <v>709</v>
      </c>
      <c r="G26" s="1">
        <v>1501508</v>
      </c>
      <c r="H26" s="1" t="s">
        <v>228</v>
      </c>
      <c r="I26" s="1" t="s">
        <v>55</v>
      </c>
      <c r="J26" s="1" t="s">
        <v>689</v>
      </c>
    </row>
    <row r="27" spans="1:10" hidden="1">
      <c r="A27" s="1" t="s">
        <v>127</v>
      </c>
      <c r="B27" s="1" t="s">
        <v>702</v>
      </c>
      <c r="C27" s="1" t="s">
        <v>55</v>
      </c>
      <c r="D27" s="1" t="s">
        <v>689</v>
      </c>
      <c r="E27" s="87" t="s">
        <v>495</v>
      </c>
      <c r="F27" s="1" t="s">
        <v>710</v>
      </c>
      <c r="G27" s="1">
        <v>1501506</v>
      </c>
      <c r="H27" s="1" t="s">
        <v>228</v>
      </c>
      <c r="I27" s="1" t="s">
        <v>55</v>
      </c>
      <c r="J27" s="1" t="s">
        <v>689</v>
      </c>
    </row>
    <row r="28" spans="1:10" hidden="1">
      <c r="A28" s="1" t="s">
        <v>127</v>
      </c>
      <c r="B28" s="1" t="s">
        <v>702</v>
      </c>
      <c r="C28" s="1" t="s">
        <v>55</v>
      </c>
      <c r="D28" s="1" t="s">
        <v>689</v>
      </c>
      <c r="E28" s="87" t="s">
        <v>496</v>
      </c>
      <c r="F28" s="1" t="s">
        <v>711</v>
      </c>
      <c r="G28" s="1">
        <v>1501502</v>
      </c>
      <c r="H28" s="1" t="s">
        <v>228</v>
      </c>
      <c r="I28" s="1" t="s">
        <v>55</v>
      </c>
      <c r="J28" s="1" t="s">
        <v>689</v>
      </c>
    </row>
    <row r="29" spans="1:10" hidden="1">
      <c r="A29" s="1" t="s">
        <v>109</v>
      </c>
      <c r="B29" s="1" t="s">
        <v>702</v>
      </c>
      <c r="C29" s="1" t="s">
        <v>45</v>
      </c>
      <c r="D29" s="1" t="s">
        <v>689</v>
      </c>
      <c r="E29" s="87" t="s">
        <v>487</v>
      </c>
      <c r="F29" s="1" t="s">
        <v>712</v>
      </c>
      <c r="G29" s="1">
        <v>243825001</v>
      </c>
      <c r="H29" s="1" t="s">
        <v>109</v>
      </c>
      <c r="I29" s="1" t="s">
        <v>45</v>
      </c>
      <c r="J29" s="1" t="s">
        <v>689</v>
      </c>
    </row>
    <row r="30" spans="1:10">
      <c r="A30" s="1" t="s">
        <v>104</v>
      </c>
      <c r="B30" s="1" t="s">
        <v>688</v>
      </c>
      <c r="C30" s="1" t="s">
        <v>42</v>
      </c>
      <c r="D30" s="1" t="s">
        <v>689</v>
      </c>
      <c r="E30" s="87" t="s">
        <v>507</v>
      </c>
      <c r="F30" s="1" t="s">
        <v>713</v>
      </c>
      <c r="G30" s="1">
        <v>188400019</v>
      </c>
      <c r="H30" s="1" t="s">
        <v>107</v>
      </c>
      <c r="I30" s="1" t="s">
        <v>42</v>
      </c>
      <c r="J30" s="1" t="s">
        <v>689</v>
      </c>
    </row>
    <row r="31" spans="1:10">
      <c r="A31" s="1" t="s">
        <v>107</v>
      </c>
      <c r="B31" s="1" t="s">
        <v>702</v>
      </c>
      <c r="C31" s="1" t="s">
        <v>42</v>
      </c>
      <c r="D31" s="1" t="s">
        <v>689</v>
      </c>
      <c r="E31" s="87" t="s">
        <v>442</v>
      </c>
      <c r="F31" s="1" t="s">
        <v>714</v>
      </c>
      <c r="G31" s="1">
        <v>188400017</v>
      </c>
      <c r="H31" s="1" t="s">
        <v>107</v>
      </c>
      <c r="I31" s="1" t="s">
        <v>42</v>
      </c>
      <c r="J31" s="1" t="s">
        <v>689</v>
      </c>
    </row>
    <row r="32" spans="1:10">
      <c r="A32" s="1" t="s">
        <v>107</v>
      </c>
      <c r="B32" s="1" t="s">
        <v>702</v>
      </c>
      <c r="C32" s="1" t="s">
        <v>42</v>
      </c>
      <c r="D32" s="1" t="s">
        <v>689</v>
      </c>
      <c r="E32" s="87" t="s">
        <v>353</v>
      </c>
      <c r="F32" s="1" t="s">
        <v>715</v>
      </c>
      <c r="G32" s="1">
        <v>188400015</v>
      </c>
      <c r="H32" s="1" t="s">
        <v>107</v>
      </c>
      <c r="I32" s="1" t="s">
        <v>42</v>
      </c>
      <c r="J32" s="1" t="s">
        <v>689</v>
      </c>
    </row>
    <row r="33" spans="1:10" hidden="1">
      <c r="A33" s="1" t="s">
        <v>98</v>
      </c>
      <c r="B33" s="1" t="s">
        <v>702</v>
      </c>
      <c r="C33" s="1" t="s">
        <v>38</v>
      </c>
      <c r="D33" s="1" t="s">
        <v>689</v>
      </c>
      <c r="E33" s="87" t="s">
        <v>403</v>
      </c>
      <c r="F33" s="1" t="s">
        <v>716</v>
      </c>
      <c r="G33" s="1">
        <v>56250001</v>
      </c>
      <c r="H33" s="1" t="s">
        <v>88</v>
      </c>
      <c r="I33" s="1" t="s">
        <v>38</v>
      </c>
      <c r="J33" s="1" t="s">
        <v>689</v>
      </c>
    </row>
    <row r="34" spans="1:10" hidden="1">
      <c r="A34" s="1" t="s">
        <v>122</v>
      </c>
      <c r="B34" s="1" t="s">
        <v>702</v>
      </c>
      <c r="C34" s="1" t="s">
        <v>55</v>
      </c>
      <c r="D34" s="1" t="s">
        <v>689</v>
      </c>
      <c r="E34" s="87" t="s">
        <v>498</v>
      </c>
      <c r="F34" s="1" t="s">
        <v>717</v>
      </c>
      <c r="G34" s="1">
        <v>3450029</v>
      </c>
      <c r="H34" s="1" t="s">
        <v>122</v>
      </c>
      <c r="I34" s="1" t="s">
        <v>55</v>
      </c>
      <c r="J34" s="1" t="s">
        <v>689</v>
      </c>
    </row>
    <row r="35" spans="1:10">
      <c r="A35" s="1" t="s">
        <v>106</v>
      </c>
      <c r="B35" s="1" t="s">
        <v>702</v>
      </c>
      <c r="C35" s="1" t="s">
        <v>42</v>
      </c>
      <c r="D35" s="1" t="s">
        <v>689</v>
      </c>
      <c r="E35" s="87" t="s">
        <v>345</v>
      </c>
      <c r="F35" s="1" t="s">
        <v>718</v>
      </c>
      <c r="G35" s="1">
        <v>3450001</v>
      </c>
      <c r="H35" s="1" t="s">
        <v>106</v>
      </c>
      <c r="I35" s="1" t="s">
        <v>42</v>
      </c>
      <c r="J35" s="1" t="s">
        <v>689</v>
      </c>
    </row>
    <row r="36" spans="1:10" hidden="1">
      <c r="A36" s="1" t="s">
        <v>121</v>
      </c>
      <c r="B36" s="1" t="s">
        <v>702</v>
      </c>
      <c r="C36" s="1" t="s">
        <v>55</v>
      </c>
      <c r="D36" s="1" t="s">
        <v>689</v>
      </c>
      <c r="E36" s="87" t="s">
        <v>342</v>
      </c>
      <c r="F36" s="1" t="s">
        <v>343</v>
      </c>
      <c r="G36" s="1">
        <v>1501500</v>
      </c>
      <c r="H36" s="1" t="s">
        <v>228</v>
      </c>
      <c r="I36" s="1" t="s">
        <v>55</v>
      </c>
      <c r="J36" s="1" t="s">
        <v>689</v>
      </c>
    </row>
    <row r="37" spans="1:10" hidden="1">
      <c r="A37" s="1" t="s">
        <v>127</v>
      </c>
      <c r="B37" s="1" t="s">
        <v>702</v>
      </c>
      <c r="C37" s="1" t="s">
        <v>55</v>
      </c>
      <c r="D37" s="1" t="s">
        <v>689</v>
      </c>
      <c r="E37" s="87" t="s">
        <v>432</v>
      </c>
      <c r="F37" s="1" t="s">
        <v>719</v>
      </c>
      <c r="G37" s="1">
        <v>1501498</v>
      </c>
      <c r="H37" s="1" t="s">
        <v>228</v>
      </c>
      <c r="I37" s="1" t="s">
        <v>55</v>
      </c>
      <c r="J37" s="1" t="s">
        <v>689</v>
      </c>
    </row>
    <row r="38" spans="1:10" hidden="1">
      <c r="A38" s="1" t="s">
        <v>127</v>
      </c>
      <c r="B38" s="1" t="s">
        <v>702</v>
      </c>
      <c r="C38" s="1" t="s">
        <v>55</v>
      </c>
      <c r="D38" s="1" t="s">
        <v>689</v>
      </c>
      <c r="E38" s="87" t="s">
        <v>229</v>
      </c>
      <c r="F38" s="1" t="s">
        <v>127</v>
      </c>
      <c r="G38" s="1">
        <v>1501496</v>
      </c>
      <c r="H38" s="1" t="s">
        <v>228</v>
      </c>
      <c r="I38" s="1" t="s">
        <v>55</v>
      </c>
      <c r="J38" s="1" t="s">
        <v>689</v>
      </c>
    </row>
    <row r="39" spans="1:10" hidden="1">
      <c r="A39" s="1" t="s">
        <v>121</v>
      </c>
      <c r="B39" s="1" t="s">
        <v>702</v>
      </c>
      <c r="C39" s="1" t="s">
        <v>55</v>
      </c>
      <c r="D39" s="1" t="s">
        <v>689</v>
      </c>
      <c r="E39" s="87" t="s">
        <v>284</v>
      </c>
      <c r="F39" s="1" t="s">
        <v>720</v>
      </c>
      <c r="G39" s="1">
        <v>1501494</v>
      </c>
      <c r="H39" s="1" t="s">
        <v>228</v>
      </c>
      <c r="I39" s="1" t="s">
        <v>55</v>
      </c>
      <c r="J39" s="1" t="s">
        <v>689</v>
      </c>
    </row>
    <row r="40" spans="1:10" hidden="1">
      <c r="A40" s="1" t="s">
        <v>121</v>
      </c>
      <c r="B40" s="1" t="s">
        <v>702</v>
      </c>
      <c r="C40" s="1" t="s">
        <v>55</v>
      </c>
      <c r="D40" s="1" t="s">
        <v>689</v>
      </c>
      <c r="E40" s="87" t="s">
        <v>447</v>
      </c>
      <c r="F40" s="1" t="s">
        <v>721</v>
      </c>
      <c r="G40" s="1">
        <v>1501492</v>
      </c>
      <c r="H40" s="1" t="s">
        <v>228</v>
      </c>
      <c r="I40" s="1" t="s">
        <v>55</v>
      </c>
      <c r="J40" s="1" t="s">
        <v>689</v>
      </c>
    </row>
    <row r="41" spans="1:10" hidden="1">
      <c r="A41" s="1" t="s">
        <v>127</v>
      </c>
      <c r="B41" s="1" t="s">
        <v>702</v>
      </c>
      <c r="C41" s="1" t="s">
        <v>55</v>
      </c>
      <c r="D41" s="1" t="s">
        <v>689</v>
      </c>
      <c r="E41" s="87" t="s">
        <v>497</v>
      </c>
      <c r="F41" s="1" t="s">
        <v>722</v>
      </c>
      <c r="G41" s="1">
        <v>1501490</v>
      </c>
      <c r="H41" s="1" t="s">
        <v>228</v>
      </c>
      <c r="I41" s="1" t="s">
        <v>55</v>
      </c>
      <c r="J41" s="1" t="s">
        <v>689</v>
      </c>
    </row>
    <row r="42" spans="1:10" hidden="1">
      <c r="A42" s="1" t="s">
        <v>121</v>
      </c>
      <c r="B42" s="1" t="s">
        <v>702</v>
      </c>
      <c r="C42" s="1" t="s">
        <v>55</v>
      </c>
      <c r="D42" s="1" t="s">
        <v>689</v>
      </c>
      <c r="E42" s="87" t="s">
        <v>333</v>
      </c>
      <c r="F42" s="1" t="s">
        <v>723</v>
      </c>
      <c r="G42" s="1">
        <v>1501486</v>
      </c>
      <c r="H42" s="1" t="s">
        <v>228</v>
      </c>
      <c r="I42" s="1" t="s">
        <v>55</v>
      </c>
      <c r="J42" s="1" t="s">
        <v>689</v>
      </c>
    </row>
    <row r="43" spans="1:10" hidden="1">
      <c r="A43" s="1" t="s">
        <v>121</v>
      </c>
      <c r="B43" s="1" t="s">
        <v>702</v>
      </c>
      <c r="C43" s="1" t="s">
        <v>55</v>
      </c>
      <c r="D43" s="1" t="s">
        <v>689</v>
      </c>
      <c r="E43" s="87" t="s">
        <v>454</v>
      </c>
      <c r="F43" s="1" t="s">
        <v>724</v>
      </c>
      <c r="G43" s="1">
        <v>1501484</v>
      </c>
      <c r="H43" s="1" t="s">
        <v>228</v>
      </c>
      <c r="I43" s="1" t="s">
        <v>55</v>
      </c>
      <c r="J43" s="1" t="s">
        <v>689</v>
      </c>
    </row>
    <row r="44" spans="1:10" hidden="1">
      <c r="A44" s="1" t="s">
        <v>121</v>
      </c>
      <c r="B44" s="1" t="s">
        <v>702</v>
      </c>
      <c r="C44" s="1" t="s">
        <v>55</v>
      </c>
      <c r="D44" s="1" t="s">
        <v>689</v>
      </c>
      <c r="E44" s="87" t="s">
        <v>492</v>
      </c>
      <c r="F44" s="1" t="s">
        <v>725</v>
      </c>
      <c r="G44" s="1">
        <v>1501482</v>
      </c>
      <c r="H44" s="1" t="s">
        <v>228</v>
      </c>
      <c r="I44" s="1" t="s">
        <v>55</v>
      </c>
      <c r="J44" s="1" t="s">
        <v>689</v>
      </c>
    </row>
    <row r="45" spans="1:10" hidden="1">
      <c r="A45" s="1" t="s">
        <v>121</v>
      </c>
      <c r="B45" s="1" t="s">
        <v>702</v>
      </c>
      <c r="C45" s="1" t="s">
        <v>55</v>
      </c>
      <c r="D45" s="1" t="s">
        <v>689</v>
      </c>
      <c r="E45" s="87" t="s">
        <v>387</v>
      </c>
      <c r="F45" s="1" t="s">
        <v>121</v>
      </c>
      <c r="G45" s="1">
        <v>1501480</v>
      </c>
      <c r="H45" s="1" t="s">
        <v>228</v>
      </c>
      <c r="I45" s="1" t="s">
        <v>55</v>
      </c>
      <c r="J45" s="1" t="s">
        <v>689</v>
      </c>
    </row>
    <row r="46" spans="1:10" hidden="1">
      <c r="A46" s="1" t="s">
        <v>121</v>
      </c>
      <c r="B46" s="1" t="s">
        <v>702</v>
      </c>
      <c r="C46" s="1" t="s">
        <v>55</v>
      </c>
      <c r="D46" s="1" t="s">
        <v>689</v>
      </c>
      <c r="E46" s="87" t="s">
        <v>491</v>
      </c>
      <c r="F46" s="1" t="s">
        <v>726</v>
      </c>
      <c r="G46" s="1">
        <v>1501478</v>
      </c>
      <c r="H46" s="1" t="s">
        <v>228</v>
      </c>
      <c r="I46" s="1" t="s">
        <v>55</v>
      </c>
      <c r="J46" s="1" t="s">
        <v>689</v>
      </c>
    </row>
    <row r="47" spans="1:10" hidden="1">
      <c r="A47" s="1" t="s">
        <v>128</v>
      </c>
      <c r="B47" s="1" t="s">
        <v>702</v>
      </c>
      <c r="C47" s="1" t="s">
        <v>55</v>
      </c>
      <c r="D47" s="1" t="s">
        <v>689</v>
      </c>
      <c r="E47" s="87" t="s">
        <v>428</v>
      </c>
      <c r="F47" s="1" t="s">
        <v>727</v>
      </c>
      <c r="G47" s="1">
        <v>1501474</v>
      </c>
      <c r="H47" s="1" t="s">
        <v>728</v>
      </c>
      <c r="I47" s="1" t="s">
        <v>55</v>
      </c>
      <c r="J47" s="1" t="s">
        <v>689</v>
      </c>
    </row>
    <row r="48" spans="1:10" hidden="1">
      <c r="A48" s="1" t="s">
        <v>123</v>
      </c>
      <c r="B48" s="1" t="s">
        <v>688</v>
      </c>
      <c r="C48" s="1" t="s">
        <v>55</v>
      </c>
      <c r="D48" s="1" t="s">
        <v>689</v>
      </c>
      <c r="E48" s="87" t="s">
        <v>395</v>
      </c>
      <c r="F48" s="1" t="s">
        <v>552</v>
      </c>
      <c r="G48" s="1">
        <v>1501472</v>
      </c>
      <c r="H48" s="1" t="s">
        <v>728</v>
      </c>
      <c r="I48" s="1" t="s">
        <v>55</v>
      </c>
      <c r="J48" s="1" t="s">
        <v>689</v>
      </c>
    </row>
    <row r="49" spans="1:10" hidden="1">
      <c r="A49" s="1" t="s">
        <v>128</v>
      </c>
      <c r="B49" s="1" t="s">
        <v>702</v>
      </c>
      <c r="C49" s="1" t="s">
        <v>55</v>
      </c>
      <c r="D49" s="1" t="s">
        <v>689</v>
      </c>
      <c r="E49" s="87" t="s">
        <v>386</v>
      </c>
      <c r="F49" s="1" t="s">
        <v>128</v>
      </c>
      <c r="G49" s="1">
        <v>1501470</v>
      </c>
      <c r="H49" s="1" t="s">
        <v>728</v>
      </c>
      <c r="I49" s="1" t="s">
        <v>55</v>
      </c>
      <c r="J49" s="1" t="s">
        <v>689</v>
      </c>
    </row>
    <row r="50" spans="1:10" hidden="1">
      <c r="A50" s="1" t="s">
        <v>128</v>
      </c>
      <c r="B50" s="1" t="s">
        <v>702</v>
      </c>
      <c r="C50" s="1" t="s">
        <v>55</v>
      </c>
      <c r="D50" s="1" t="s">
        <v>689</v>
      </c>
      <c r="E50" s="87" t="s">
        <v>461</v>
      </c>
      <c r="F50" s="1" t="s">
        <v>729</v>
      </c>
      <c r="G50" s="1">
        <v>1501468</v>
      </c>
      <c r="H50" s="1" t="s">
        <v>728</v>
      </c>
      <c r="I50" s="1" t="s">
        <v>55</v>
      </c>
      <c r="J50" s="1" t="s">
        <v>689</v>
      </c>
    </row>
    <row r="51" spans="1:10" hidden="1">
      <c r="A51" s="1" t="s">
        <v>126</v>
      </c>
      <c r="B51" s="1" t="s">
        <v>702</v>
      </c>
      <c r="C51" s="1" t="s">
        <v>55</v>
      </c>
      <c r="D51" s="1" t="s">
        <v>689</v>
      </c>
      <c r="E51" s="87" t="s">
        <v>314</v>
      </c>
      <c r="F51" s="1" t="s">
        <v>730</v>
      </c>
      <c r="G51" s="1">
        <v>1501466</v>
      </c>
      <c r="H51" s="1" t="s">
        <v>731</v>
      </c>
      <c r="I51" s="1" t="s">
        <v>55</v>
      </c>
      <c r="J51" s="1" t="s">
        <v>689</v>
      </c>
    </row>
    <row r="52" spans="1:10" hidden="1">
      <c r="A52" s="1" t="s">
        <v>128</v>
      </c>
      <c r="B52" s="1" t="s">
        <v>702</v>
      </c>
      <c r="C52" s="1" t="s">
        <v>55</v>
      </c>
      <c r="D52" s="1" t="s">
        <v>689</v>
      </c>
      <c r="E52" s="87" t="s">
        <v>360</v>
      </c>
      <c r="F52" s="1" t="s">
        <v>626</v>
      </c>
      <c r="G52" s="1">
        <v>1501464</v>
      </c>
      <c r="H52" s="1" t="s">
        <v>728</v>
      </c>
      <c r="I52" s="1" t="s">
        <v>55</v>
      </c>
      <c r="J52" s="1" t="s">
        <v>689</v>
      </c>
    </row>
    <row r="53" spans="1:10" hidden="1">
      <c r="A53" s="1" t="s">
        <v>128</v>
      </c>
      <c r="B53" s="1" t="s">
        <v>702</v>
      </c>
      <c r="C53" s="1" t="s">
        <v>55</v>
      </c>
      <c r="D53" s="1" t="s">
        <v>689</v>
      </c>
      <c r="E53" s="87" t="s">
        <v>311</v>
      </c>
      <c r="F53" s="1" t="s">
        <v>638</v>
      </c>
      <c r="G53" s="1">
        <v>1501462</v>
      </c>
      <c r="H53" s="1" t="s">
        <v>728</v>
      </c>
      <c r="I53" s="1" t="s">
        <v>55</v>
      </c>
      <c r="J53" s="1" t="s">
        <v>689</v>
      </c>
    </row>
    <row r="54" spans="1:10" hidden="1">
      <c r="A54" s="1" t="s">
        <v>128</v>
      </c>
      <c r="B54" s="1" t="s">
        <v>702</v>
      </c>
      <c r="C54" s="1" t="s">
        <v>55</v>
      </c>
      <c r="D54" s="1" t="s">
        <v>689</v>
      </c>
      <c r="E54" s="87" t="s">
        <v>274</v>
      </c>
      <c r="F54" s="1" t="s">
        <v>732</v>
      </c>
      <c r="G54" s="1">
        <v>1501460</v>
      </c>
      <c r="H54" s="1" t="s">
        <v>728</v>
      </c>
      <c r="I54" s="1" t="s">
        <v>55</v>
      </c>
      <c r="J54" s="1" t="s">
        <v>689</v>
      </c>
    </row>
    <row r="55" spans="1:10" hidden="1">
      <c r="A55" s="1" t="s">
        <v>124</v>
      </c>
      <c r="B55" s="1" t="s">
        <v>688</v>
      </c>
      <c r="C55" s="1" t="s">
        <v>55</v>
      </c>
      <c r="D55" s="1" t="s">
        <v>689</v>
      </c>
      <c r="E55" s="87" t="s">
        <v>397</v>
      </c>
      <c r="F55" s="1" t="s">
        <v>733</v>
      </c>
      <c r="G55" s="1">
        <v>1501458</v>
      </c>
      <c r="H55" s="1" t="s">
        <v>731</v>
      </c>
      <c r="I55" s="1" t="s">
        <v>55</v>
      </c>
      <c r="J55" s="1" t="s">
        <v>689</v>
      </c>
    </row>
    <row r="56" spans="1:10" hidden="1">
      <c r="A56" s="1" t="s">
        <v>126</v>
      </c>
      <c r="B56" s="1" t="s">
        <v>702</v>
      </c>
      <c r="C56" s="1" t="s">
        <v>55</v>
      </c>
      <c r="D56" s="1" t="s">
        <v>689</v>
      </c>
      <c r="E56" s="87" t="s">
        <v>382</v>
      </c>
      <c r="F56" s="1" t="s">
        <v>126</v>
      </c>
      <c r="G56" s="1">
        <v>1501456</v>
      </c>
      <c r="H56" s="1" t="s">
        <v>731</v>
      </c>
      <c r="I56" s="1" t="s">
        <v>55</v>
      </c>
      <c r="J56" s="1" t="s">
        <v>689</v>
      </c>
    </row>
    <row r="57" spans="1:10" hidden="1">
      <c r="A57" s="1" t="s">
        <v>124</v>
      </c>
      <c r="B57" s="1" t="s">
        <v>688</v>
      </c>
      <c r="C57" s="1" t="s">
        <v>55</v>
      </c>
      <c r="D57" s="1" t="s">
        <v>689</v>
      </c>
      <c r="E57" s="87" t="s">
        <v>336</v>
      </c>
      <c r="F57" s="1" t="s">
        <v>734</v>
      </c>
      <c r="G57" s="1">
        <v>1501454</v>
      </c>
      <c r="H57" s="1" t="s">
        <v>731</v>
      </c>
      <c r="I57" s="1" t="s">
        <v>55</v>
      </c>
      <c r="J57" s="1" t="s">
        <v>689</v>
      </c>
    </row>
    <row r="58" spans="1:10" hidden="1">
      <c r="A58" s="1" t="s">
        <v>123</v>
      </c>
      <c r="B58" s="1" t="s">
        <v>688</v>
      </c>
      <c r="C58" s="1" t="s">
        <v>55</v>
      </c>
      <c r="D58" s="1" t="s">
        <v>689</v>
      </c>
      <c r="E58" s="87" t="s">
        <v>293</v>
      </c>
      <c r="F58" s="1" t="s">
        <v>275</v>
      </c>
      <c r="G58" s="1">
        <v>1501452</v>
      </c>
      <c r="H58" s="1" t="s">
        <v>728</v>
      </c>
      <c r="I58" s="1" t="s">
        <v>55</v>
      </c>
      <c r="J58" s="1" t="s">
        <v>689</v>
      </c>
    </row>
    <row r="59" spans="1:10" hidden="1">
      <c r="A59" s="1" t="s">
        <v>124</v>
      </c>
      <c r="B59" s="1" t="s">
        <v>688</v>
      </c>
      <c r="C59" s="1" t="s">
        <v>55</v>
      </c>
      <c r="D59" s="1" t="s">
        <v>689</v>
      </c>
      <c r="E59" s="87" t="s">
        <v>315</v>
      </c>
      <c r="F59" s="1" t="s">
        <v>643</v>
      </c>
      <c r="G59" s="1">
        <v>1501450</v>
      </c>
      <c r="H59" s="1" t="s">
        <v>731</v>
      </c>
      <c r="I59" s="1" t="s">
        <v>55</v>
      </c>
      <c r="J59" s="1" t="s">
        <v>689</v>
      </c>
    </row>
    <row r="60" spans="1:10" hidden="1">
      <c r="A60" s="1" t="s">
        <v>126</v>
      </c>
      <c r="B60" s="1" t="s">
        <v>702</v>
      </c>
      <c r="C60" s="1" t="s">
        <v>55</v>
      </c>
      <c r="D60" s="1" t="s">
        <v>689</v>
      </c>
      <c r="E60" s="87" t="s">
        <v>363</v>
      </c>
      <c r="F60" s="1" t="s">
        <v>645</v>
      </c>
      <c r="G60" s="1">
        <v>1501448</v>
      </c>
      <c r="H60" s="1" t="s">
        <v>731</v>
      </c>
      <c r="I60" s="1" t="s">
        <v>55</v>
      </c>
      <c r="J60" s="1" t="s">
        <v>689</v>
      </c>
    </row>
    <row r="61" spans="1:10" hidden="1">
      <c r="A61" s="1" t="s">
        <v>123</v>
      </c>
      <c r="B61" s="1" t="s">
        <v>688</v>
      </c>
      <c r="C61" s="1" t="s">
        <v>55</v>
      </c>
      <c r="D61" s="1" t="s">
        <v>689</v>
      </c>
      <c r="E61" s="87" t="s">
        <v>271</v>
      </c>
      <c r="F61" s="1" t="s">
        <v>123</v>
      </c>
      <c r="G61" s="1">
        <v>1501446</v>
      </c>
      <c r="H61" s="1" t="s">
        <v>728</v>
      </c>
      <c r="I61" s="1" t="s">
        <v>55</v>
      </c>
      <c r="J61" s="1" t="s">
        <v>689</v>
      </c>
    </row>
    <row r="62" spans="1:10" hidden="1">
      <c r="A62" s="1" t="s">
        <v>126</v>
      </c>
      <c r="B62" s="1" t="s">
        <v>702</v>
      </c>
      <c r="C62" s="1" t="s">
        <v>55</v>
      </c>
      <c r="D62" s="1" t="s">
        <v>689</v>
      </c>
      <c r="E62" s="87" t="s">
        <v>266</v>
      </c>
      <c r="F62" s="1" t="s">
        <v>599</v>
      </c>
      <c r="G62" s="1">
        <v>1501444</v>
      </c>
      <c r="H62" s="1" t="s">
        <v>731</v>
      </c>
      <c r="I62" s="1" t="s">
        <v>55</v>
      </c>
      <c r="J62" s="1" t="s">
        <v>689</v>
      </c>
    </row>
    <row r="63" spans="1:10" hidden="1">
      <c r="A63" s="1" t="s">
        <v>128</v>
      </c>
      <c r="B63" s="1" t="s">
        <v>702</v>
      </c>
      <c r="C63" s="1" t="s">
        <v>55</v>
      </c>
      <c r="D63" s="1" t="s">
        <v>689</v>
      </c>
      <c r="E63" s="87" t="s">
        <v>412</v>
      </c>
      <c r="F63" s="1" t="s">
        <v>735</v>
      </c>
      <c r="G63" s="1">
        <v>1501442</v>
      </c>
      <c r="H63" s="1" t="s">
        <v>728</v>
      </c>
      <c r="I63" s="1" t="s">
        <v>55</v>
      </c>
      <c r="J63" s="1" t="s">
        <v>689</v>
      </c>
    </row>
    <row r="64" spans="1:10" hidden="1">
      <c r="A64" s="1" t="s">
        <v>123</v>
      </c>
      <c r="B64" s="1" t="s">
        <v>688</v>
      </c>
      <c r="C64" s="1" t="s">
        <v>55</v>
      </c>
      <c r="D64" s="1" t="s">
        <v>689</v>
      </c>
      <c r="E64" s="87" t="s">
        <v>499</v>
      </c>
      <c r="F64" s="1" t="s">
        <v>736</v>
      </c>
      <c r="G64" s="1">
        <v>1501440</v>
      </c>
      <c r="H64" s="1" t="s">
        <v>728</v>
      </c>
      <c r="I64" s="1" t="s">
        <v>55</v>
      </c>
      <c r="J64" s="1" t="s">
        <v>689</v>
      </c>
    </row>
    <row r="65" spans="1:10" hidden="1">
      <c r="A65" s="1" t="s">
        <v>124</v>
      </c>
      <c r="B65" s="1" t="s">
        <v>688</v>
      </c>
      <c r="C65" s="1" t="s">
        <v>55</v>
      </c>
      <c r="D65" s="1" t="s">
        <v>689</v>
      </c>
      <c r="E65" s="87" t="s">
        <v>335</v>
      </c>
      <c r="F65" s="1" t="s">
        <v>737</v>
      </c>
      <c r="G65" s="1">
        <v>1501438</v>
      </c>
      <c r="H65" s="1" t="s">
        <v>731</v>
      </c>
      <c r="I65" s="1" t="s">
        <v>55</v>
      </c>
      <c r="J65" s="1" t="s">
        <v>689</v>
      </c>
    </row>
    <row r="66" spans="1:10">
      <c r="A66" s="1" t="s">
        <v>108</v>
      </c>
      <c r="B66" s="1" t="s">
        <v>688</v>
      </c>
      <c r="C66" s="1" t="s">
        <v>42</v>
      </c>
      <c r="D66" s="1" t="s">
        <v>689</v>
      </c>
      <c r="E66" s="87" t="s">
        <v>346</v>
      </c>
      <c r="F66" s="1" t="s">
        <v>738</v>
      </c>
      <c r="G66" s="1">
        <v>1501432</v>
      </c>
      <c r="H66" s="1" t="s">
        <v>99</v>
      </c>
      <c r="I66" s="1" t="s">
        <v>42</v>
      </c>
      <c r="J66" s="1" t="s">
        <v>689</v>
      </c>
    </row>
    <row r="67" spans="1:10">
      <c r="A67" s="1" t="s">
        <v>108</v>
      </c>
      <c r="B67" s="1" t="s">
        <v>688</v>
      </c>
      <c r="C67" s="1" t="s">
        <v>42</v>
      </c>
      <c r="D67" s="1" t="s">
        <v>689</v>
      </c>
      <c r="E67" s="87" t="s">
        <v>393</v>
      </c>
      <c r="F67" s="1" t="s">
        <v>108</v>
      </c>
      <c r="G67" s="1">
        <v>1501430</v>
      </c>
      <c r="H67" s="1" t="s">
        <v>99</v>
      </c>
      <c r="I67" s="1" t="s">
        <v>42</v>
      </c>
      <c r="J67" s="1" t="s">
        <v>689</v>
      </c>
    </row>
    <row r="68" spans="1:10">
      <c r="A68" s="1" t="s">
        <v>108</v>
      </c>
      <c r="B68" s="1" t="s">
        <v>688</v>
      </c>
      <c r="C68" s="1" t="s">
        <v>42</v>
      </c>
      <c r="D68" s="1" t="s">
        <v>689</v>
      </c>
      <c r="E68" s="87" t="s">
        <v>506</v>
      </c>
      <c r="F68" s="1" t="s">
        <v>739</v>
      </c>
      <c r="G68" s="1">
        <v>1501428</v>
      </c>
      <c r="H68" s="1" t="s">
        <v>99</v>
      </c>
      <c r="I68" s="1" t="s">
        <v>42</v>
      </c>
      <c r="J68" s="1" t="s">
        <v>689</v>
      </c>
    </row>
    <row r="69" spans="1:10">
      <c r="A69" s="1" t="s">
        <v>108</v>
      </c>
      <c r="B69" s="1" t="s">
        <v>688</v>
      </c>
      <c r="C69" s="1" t="s">
        <v>42</v>
      </c>
      <c r="D69" s="1" t="s">
        <v>689</v>
      </c>
      <c r="E69" s="87" t="s">
        <v>341</v>
      </c>
      <c r="F69" s="1" t="s">
        <v>740</v>
      </c>
      <c r="G69" s="1">
        <v>1501426</v>
      </c>
      <c r="H69" s="1" t="s">
        <v>99</v>
      </c>
      <c r="I69" s="1" t="s">
        <v>42</v>
      </c>
      <c r="J69" s="1" t="s">
        <v>689</v>
      </c>
    </row>
    <row r="70" spans="1:10">
      <c r="A70" s="1" t="s">
        <v>99</v>
      </c>
      <c r="B70" s="1" t="s">
        <v>702</v>
      </c>
      <c r="C70" s="1" t="s">
        <v>42</v>
      </c>
      <c r="D70" s="1" t="s">
        <v>689</v>
      </c>
      <c r="E70" s="87" t="s">
        <v>349</v>
      </c>
      <c r="F70" s="1" t="s">
        <v>741</v>
      </c>
      <c r="G70" s="1">
        <v>1501422</v>
      </c>
      <c r="H70" s="1" t="s">
        <v>99</v>
      </c>
      <c r="I70" s="1" t="s">
        <v>42</v>
      </c>
      <c r="J70" s="1" t="s">
        <v>689</v>
      </c>
    </row>
    <row r="71" spans="1:10">
      <c r="A71" s="1" t="s">
        <v>99</v>
      </c>
      <c r="B71" s="1" t="s">
        <v>702</v>
      </c>
      <c r="C71" s="1" t="s">
        <v>42</v>
      </c>
      <c r="D71" s="1" t="s">
        <v>689</v>
      </c>
      <c r="E71" s="87" t="s">
        <v>500</v>
      </c>
      <c r="F71" s="1" t="s">
        <v>742</v>
      </c>
      <c r="G71" s="1">
        <v>1501420</v>
      </c>
      <c r="H71" s="1" t="s">
        <v>99</v>
      </c>
      <c r="I71" s="1" t="s">
        <v>42</v>
      </c>
      <c r="J71" s="1" t="s">
        <v>689</v>
      </c>
    </row>
    <row r="72" spans="1:10">
      <c r="A72" s="1" t="s">
        <v>99</v>
      </c>
      <c r="B72" s="1" t="s">
        <v>702</v>
      </c>
      <c r="C72" s="1" t="s">
        <v>42</v>
      </c>
      <c r="D72" s="1" t="s">
        <v>689</v>
      </c>
      <c r="E72" s="87" t="s">
        <v>416</v>
      </c>
      <c r="F72" s="1" t="s">
        <v>743</v>
      </c>
      <c r="G72" s="1">
        <v>1501418</v>
      </c>
      <c r="H72" s="1" t="s">
        <v>99</v>
      </c>
      <c r="I72" s="1" t="s">
        <v>42</v>
      </c>
      <c r="J72" s="1" t="s">
        <v>689</v>
      </c>
    </row>
    <row r="73" spans="1:10">
      <c r="A73" s="1" t="s">
        <v>99</v>
      </c>
      <c r="B73" s="1" t="s">
        <v>702</v>
      </c>
      <c r="C73" s="1" t="s">
        <v>42</v>
      </c>
      <c r="D73" s="1" t="s">
        <v>689</v>
      </c>
      <c r="E73" s="87" t="s">
        <v>287</v>
      </c>
      <c r="F73" s="1" t="s">
        <v>592</v>
      </c>
      <c r="G73" s="1">
        <v>1501416</v>
      </c>
      <c r="H73" s="1" t="s">
        <v>99</v>
      </c>
      <c r="I73" s="1" t="s">
        <v>42</v>
      </c>
      <c r="J73" s="1" t="s">
        <v>689</v>
      </c>
    </row>
    <row r="74" spans="1:10">
      <c r="A74" s="1" t="s">
        <v>99</v>
      </c>
      <c r="B74" s="1" t="s">
        <v>702</v>
      </c>
      <c r="C74" s="1" t="s">
        <v>42</v>
      </c>
      <c r="D74" s="1" t="s">
        <v>689</v>
      </c>
      <c r="E74" s="87" t="s">
        <v>385</v>
      </c>
      <c r="F74" s="1" t="s">
        <v>744</v>
      </c>
      <c r="G74" s="1">
        <v>1501414</v>
      </c>
      <c r="H74" s="1" t="s">
        <v>99</v>
      </c>
      <c r="I74" s="1" t="s">
        <v>42</v>
      </c>
      <c r="J74" s="1" t="s">
        <v>689</v>
      </c>
    </row>
    <row r="75" spans="1:10">
      <c r="A75" s="1" t="s">
        <v>99</v>
      </c>
      <c r="B75" s="1" t="s">
        <v>702</v>
      </c>
      <c r="C75" s="1" t="s">
        <v>42</v>
      </c>
      <c r="D75" s="1" t="s">
        <v>689</v>
      </c>
      <c r="E75" s="87" t="s">
        <v>475</v>
      </c>
      <c r="F75" s="1" t="s">
        <v>745</v>
      </c>
      <c r="G75" s="1">
        <v>1501412</v>
      </c>
      <c r="H75" s="1" t="s">
        <v>99</v>
      </c>
      <c r="I75" s="1" t="s">
        <v>42</v>
      </c>
      <c r="J75" s="1" t="s">
        <v>689</v>
      </c>
    </row>
    <row r="76" spans="1:10">
      <c r="A76" s="1" t="s">
        <v>99</v>
      </c>
      <c r="B76" s="1" t="s">
        <v>702</v>
      </c>
      <c r="C76" s="1" t="s">
        <v>42</v>
      </c>
      <c r="D76" s="1" t="s">
        <v>689</v>
      </c>
      <c r="E76" s="87" t="s">
        <v>281</v>
      </c>
      <c r="F76" s="1" t="s">
        <v>720</v>
      </c>
      <c r="G76" s="1">
        <v>1501410</v>
      </c>
      <c r="H76" s="1" t="s">
        <v>99</v>
      </c>
      <c r="I76" s="1" t="s">
        <v>42</v>
      </c>
      <c r="J76" s="1" t="s">
        <v>689</v>
      </c>
    </row>
    <row r="77" spans="1:10">
      <c r="A77" s="1" t="s">
        <v>99</v>
      </c>
      <c r="B77" s="1" t="s">
        <v>702</v>
      </c>
      <c r="C77" s="1" t="s">
        <v>42</v>
      </c>
      <c r="D77" s="1" t="s">
        <v>689</v>
      </c>
      <c r="E77" s="87" t="s">
        <v>501</v>
      </c>
      <c r="F77" s="1" t="s">
        <v>746</v>
      </c>
      <c r="G77" s="1">
        <v>1501408</v>
      </c>
      <c r="H77" s="1" t="s">
        <v>99</v>
      </c>
      <c r="I77" s="1" t="s">
        <v>42</v>
      </c>
      <c r="J77" s="1" t="s">
        <v>689</v>
      </c>
    </row>
    <row r="78" spans="1:10">
      <c r="A78" s="1" t="s">
        <v>99</v>
      </c>
      <c r="B78" s="1" t="s">
        <v>702</v>
      </c>
      <c r="C78" s="1" t="s">
        <v>42</v>
      </c>
      <c r="D78" s="1" t="s">
        <v>689</v>
      </c>
      <c r="E78" s="87" t="s">
        <v>316</v>
      </c>
      <c r="F78" s="1" t="s">
        <v>99</v>
      </c>
      <c r="G78" s="1">
        <v>1501406</v>
      </c>
      <c r="H78" s="1" t="s">
        <v>99</v>
      </c>
      <c r="I78" s="1" t="s">
        <v>42</v>
      </c>
      <c r="J78" s="1" t="s">
        <v>689</v>
      </c>
    </row>
    <row r="79" spans="1:10">
      <c r="A79" s="1" t="s">
        <v>99</v>
      </c>
      <c r="B79" s="1" t="s">
        <v>702</v>
      </c>
      <c r="C79" s="1" t="s">
        <v>42</v>
      </c>
      <c r="D79" s="1" t="s">
        <v>689</v>
      </c>
      <c r="E79" s="87" t="s">
        <v>460</v>
      </c>
      <c r="F79" s="1" t="s">
        <v>747</v>
      </c>
      <c r="G79" s="1">
        <v>1501404</v>
      </c>
      <c r="H79" s="1" t="s">
        <v>99</v>
      </c>
      <c r="I79" s="1" t="s">
        <v>42</v>
      </c>
      <c r="J79" s="1" t="s">
        <v>689</v>
      </c>
    </row>
    <row r="80" spans="1:10">
      <c r="A80" s="1" t="s">
        <v>102</v>
      </c>
      <c r="B80" s="1" t="s">
        <v>702</v>
      </c>
      <c r="C80" s="1" t="s">
        <v>42</v>
      </c>
      <c r="D80" s="1" t="s">
        <v>689</v>
      </c>
      <c r="E80" s="87" t="s">
        <v>429</v>
      </c>
      <c r="F80" s="1" t="s">
        <v>748</v>
      </c>
      <c r="G80" s="1">
        <v>1501400</v>
      </c>
      <c r="H80" s="1" t="s">
        <v>102</v>
      </c>
      <c r="I80" s="1" t="s">
        <v>42</v>
      </c>
      <c r="J80" s="1" t="s">
        <v>689</v>
      </c>
    </row>
    <row r="81" spans="1:10">
      <c r="A81" s="1" t="s">
        <v>102</v>
      </c>
      <c r="B81" s="1" t="s">
        <v>702</v>
      </c>
      <c r="C81" s="1" t="s">
        <v>42</v>
      </c>
      <c r="D81" s="1" t="s">
        <v>689</v>
      </c>
      <c r="E81" s="87" t="s">
        <v>502</v>
      </c>
      <c r="F81" s="1" t="s">
        <v>749</v>
      </c>
      <c r="G81" s="1">
        <v>1501398</v>
      </c>
      <c r="H81" s="1" t="s">
        <v>102</v>
      </c>
      <c r="I81" s="1" t="s">
        <v>42</v>
      </c>
      <c r="J81" s="1" t="s">
        <v>689</v>
      </c>
    </row>
    <row r="82" spans="1:10">
      <c r="A82" s="1" t="s">
        <v>102</v>
      </c>
      <c r="B82" s="1" t="s">
        <v>702</v>
      </c>
      <c r="C82" s="1" t="s">
        <v>42</v>
      </c>
      <c r="D82" s="1" t="s">
        <v>689</v>
      </c>
      <c r="E82" s="87" t="s">
        <v>503</v>
      </c>
      <c r="F82" s="1" t="s">
        <v>750</v>
      </c>
      <c r="G82" s="1">
        <v>1501396</v>
      </c>
      <c r="H82" s="1" t="s">
        <v>102</v>
      </c>
      <c r="I82" s="1" t="s">
        <v>42</v>
      </c>
      <c r="J82" s="1" t="s">
        <v>689</v>
      </c>
    </row>
    <row r="83" spans="1:10">
      <c r="A83" s="1" t="s">
        <v>102</v>
      </c>
      <c r="B83" s="1" t="s">
        <v>702</v>
      </c>
      <c r="C83" s="1" t="s">
        <v>42</v>
      </c>
      <c r="D83" s="1" t="s">
        <v>689</v>
      </c>
      <c r="E83" s="87" t="s">
        <v>370</v>
      </c>
      <c r="F83" s="1" t="s">
        <v>102</v>
      </c>
      <c r="G83" s="1">
        <v>1501394</v>
      </c>
      <c r="H83" s="1" t="s">
        <v>102</v>
      </c>
      <c r="I83" s="1" t="s">
        <v>42</v>
      </c>
      <c r="J83" s="1" t="s">
        <v>689</v>
      </c>
    </row>
    <row r="84" spans="1:10">
      <c r="A84" s="1" t="s">
        <v>102</v>
      </c>
      <c r="B84" s="1" t="s">
        <v>702</v>
      </c>
      <c r="C84" s="1" t="s">
        <v>42</v>
      </c>
      <c r="D84" s="1" t="s">
        <v>689</v>
      </c>
      <c r="E84" s="87" t="s">
        <v>445</v>
      </c>
      <c r="F84" s="1" t="s">
        <v>751</v>
      </c>
      <c r="G84" s="1">
        <v>1501392</v>
      </c>
      <c r="H84" s="1" t="s">
        <v>102</v>
      </c>
      <c r="I84" s="1" t="s">
        <v>42</v>
      </c>
      <c r="J84" s="1" t="s">
        <v>689</v>
      </c>
    </row>
    <row r="85" spans="1:10">
      <c r="A85" s="1" t="s">
        <v>102</v>
      </c>
      <c r="B85" s="1" t="s">
        <v>702</v>
      </c>
      <c r="C85" s="1" t="s">
        <v>42</v>
      </c>
      <c r="D85" s="1" t="s">
        <v>689</v>
      </c>
      <c r="E85" s="87" t="s">
        <v>394</v>
      </c>
      <c r="F85" s="1" t="s">
        <v>752</v>
      </c>
      <c r="G85" s="1">
        <v>1501390</v>
      </c>
      <c r="H85" s="1" t="s">
        <v>102</v>
      </c>
      <c r="I85" s="1" t="s">
        <v>42</v>
      </c>
      <c r="J85" s="1" t="s">
        <v>689</v>
      </c>
    </row>
    <row r="86" spans="1:10">
      <c r="A86" s="1" t="s">
        <v>102</v>
      </c>
      <c r="B86" s="1" t="s">
        <v>702</v>
      </c>
      <c r="C86" s="1" t="s">
        <v>42</v>
      </c>
      <c r="D86" s="1" t="s">
        <v>689</v>
      </c>
      <c r="E86" s="87" t="s">
        <v>458</v>
      </c>
      <c r="F86" s="1" t="s">
        <v>753</v>
      </c>
      <c r="G86" s="1">
        <v>1501388</v>
      </c>
      <c r="H86" s="1" t="s">
        <v>102</v>
      </c>
      <c r="I86" s="1" t="s">
        <v>42</v>
      </c>
      <c r="J86" s="1" t="s">
        <v>689</v>
      </c>
    </row>
    <row r="87" spans="1:10">
      <c r="A87" s="1" t="s">
        <v>102</v>
      </c>
      <c r="B87" s="1" t="s">
        <v>702</v>
      </c>
      <c r="C87" s="1" t="s">
        <v>42</v>
      </c>
      <c r="D87" s="1" t="s">
        <v>689</v>
      </c>
      <c r="E87" s="87" t="s">
        <v>448</v>
      </c>
      <c r="F87" s="1" t="s">
        <v>754</v>
      </c>
      <c r="G87" s="1">
        <v>1501386</v>
      </c>
      <c r="H87" s="1" t="s">
        <v>102</v>
      </c>
      <c r="I87" s="1" t="s">
        <v>42</v>
      </c>
      <c r="J87" s="1" t="s">
        <v>689</v>
      </c>
    </row>
    <row r="88" spans="1:10">
      <c r="A88" s="1" t="s">
        <v>100</v>
      </c>
      <c r="B88" s="1" t="s">
        <v>688</v>
      </c>
      <c r="C88" s="1" t="s">
        <v>42</v>
      </c>
      <c r="D88" s="1" t="s">
        <v>689</v>
      </c>
      <c r="E88" s="87" t="s">
        <v>378</v>
      </c>
      <c r="F88" s="1" t="s">
        <v>755</v>
      </c>
      <c r="G88" s="1">
        <v>1501382</v>
      </c>
      <c r="H88" s="1" t="s">
        <v>102</v>
      </c>
      <c r="I88" s="1" t="s">
        <v>42</v>
      </c>
      <c r="J88" s="1" t="s">
        <v>689</v>
      </c>
    </row>
    <row r="89" spans="1:10">
      <c r="A89" s="1" t="s">
        <v>100</v>
      </c>
      <c r="B89" s="1" t="s">
        <v>688</v>
      </c>
      <c r="C89" s="1" t="s">
        <v>42</v>
      </c>
      <c r="D89" s="1" t="s">
        <v>689</v>
      </c>
      <c r="E89" s="87" t="s">
        <v>443</v>
      </c>
      <c r="F89" s="1" t="s">
        <v>756</v>
      </c>
      <c r="G89" s="1">
        <v>1501380</v>
      </c>
      <c r="H89" s="1" t="s">
        <v>102</v>
      </c>
      <c r="I89" s="1" t="s">
        <v>42</v>
      </c>
      <c r="J89" s="1" t="s">
        <v>689</v>
      </c>
    </row>
    <row r="90" spans="1:10">
      <c r="A90" s="1" t="s">
        <v>100</v>
      </c>
      <c r="B90" s="1" t="s">
        <v>688</v>
      </c>
      <c r="C90" s="1" t="s">
        <v>42</v>
      </c>
      <c r="D90" s="1" t="s">
        <v>689</v>
      </c>
      <c r="E90" s="87" t="s">
        <v>282</v>
      </c>
      <c r="F90" s="1" t="s">
        <v>100</v>
      </c>
      <c r="G90" s="1">
        <v>1501378</v>
      </c>
      <c r="H90" s="1" t="s">
        <v>102</v>
      </c>
      <c r="I90" s="1" t="s">
        <v>42</v>
      </c>
      <c r="J90" s="1" t="s">
        <v>689</v>
      </c>
    </row>
    <row r="91" spans="1:10" hidden="1">
      <c r="A91" s="1" t="s">
        <v>88</v>
      </c>
      <c r="B91" s="1" t="s">
        <v>702</v>
      </c>
      <c r="C91" s="1" t="s">
        <v>38</v>
      </c>
      <c r="D91" s="1" t="s">
        <v>689</v>
      </c>
      <c r="E91" s="87" t="s">
        <v>512</v>
      </c>
      <c r="F91" s="1" t="s">
        <v>757</v>
      </c>
      <c r="G91" s="1">
        <v>1501372</v>
      </c>
      <c r="H91" s="1" t="s">
        <v>88</v>
      </c>
      <c r="I91" s="1" t="s">
        <v>38</v>
      </c>
      <c r="J91" s="1" t="s">
        <v>689</v>
      </c>
    </row>
    <row r="92" spans="1:10" hidden="1">
      <c r="A92" s="1" t="s">
        <v>88</v>
      </c>
      <c r="B92" s="1" t="s">
        <v>702</v>
      </c>
      <c r="C92" s="1" t="s">
        <v>38</v>
      </c>
      <c r="D92" s="1" t="s">
        <v>689</v>
      </c>
      <c r="E92" s="87" t="s">
        <v>513</v>
      </c>
      <c r="F92" s="1" t="s">
        <v>758</v>
      </c>
      <c r="G92" s="1">
        <v>1501370</v>
      </c>
      <c r="H92" s="1" t="s">
        <v>88</v>
      </c>
      <c r="I92" s="1" t="s">
        <v>38</v>
      </c>
      <c r="J92" s="1" t="s">
        <v>689</v>
      </c>
    </row>
    <row r="93" spans="1:10" hidden="1">
      <c r="A93" s="1" t="s">
        <v>88</v>
      </c>
      <c r="B93" s="1" t="s">
        <v>702</v>
      </c>
      <c r="C93" s="1" t="s">
        <v>38</v>
      </c>
      <c r="D93" s="1" t="s">
        <v>689</v>
      </c>
      <c r="E93" s="87" t="s">
        <v>514</v>
      </c>
      <c r="F93" s="1" t="s">
        <v>759</v>
      </c>
      <c r="G93" s="1">
        <v>1501368</v>
      </c>
      <c r="H93" s="1" t="s">
        <v>88</v>
      </c>
      <c r="I93" s="1" t="s">
        <v>38</v>
      </c>
      <c r="J93" s="1" t="s">
        <v>689</v>
      </c>
    </row>
    <row r="94" spans="1:10" hidden="1">
      <c r="A94" s="1" t="s">
        <v>88</v>
      </c>
      <c r="B94" s="1" t="s">
        <v>702</v>
      </c>
      <c r="C94" s="1" t="s">
        <v>38</v>
      </c>
      <c r="D94" s="1" t="s">
        <v>689</v>
      </c>
      <c r="E94" s="87" t="s">
        <v>436</v>
      </c>
      <c r="F94" s="1" t="s">
        <v>88</v>
      </c>
      <c r="G94" s="1">
        <v>1501366</v>
      </c>
      <c r="H94" s="1" t="s">
        <v>88</v>
      </c>
      <c r="I94" s="1" t="s">
        <v>38</v>
      </c>
      <c r="J94" s="1" t="s">
        <v>689</v>
      </c>
    </row>
    <row r="95" spans="1:10" hidden="1">
      <c r="A95" s="1" t="s">
        <v>88</v>
      </c>
      <c r="B95" s="1" t="s">
        <v>702</v>
      </c>
      <c r="C95" s="1" t="s">
        <v>38</v>
      </c>
      <c r="D95" s="1" t="s">
        <v>689</v>
      </c>
      <c r="E95" s="87" t="s">
        <v>351</v>
      </c>
      <c r="F95" s="1" t="s">
        <v>760</v>
      </c>
      <c r="G95" s="1">
        <v>1501364</v>
      </c>
      <c r="H95" s="1" t="s">
        <v>88</v>
      </c>
      <c r="I95" s="1" t="s">
        <v>38</v>
      </c>
      <c r="J95" s="1" t="s">
        <v>689</v>
      </c>
    </row>
    <row r="96" spans="1:10" hidden="1">
      <c r="A96" s="1" t="s">
        <v>88</v>
      </c>
      <c r="B96" s="1" t="s">
        <v>702</v>
      </c>
      <c r="C96" s="1" t="s">
        <v>38</v>
      </c>
      <c r="D96" s="1" t="s">
        <v>689</v>
      </c>
      <c r="E96" s="87" t="s">
        <v>465</v>
      </c>
      <c r="F96" s="1" t="s">
        <v>579</v>
      </c>
      <c r="G96" s="1">
        <v>1501362</v>
      </c>
      <c r="H96" s="1" t="s">
        <v>88</v>
      </c>
      <c r="I96" s="1" t="s">
        <v>38</v>
      </c>
      <c r="J96" s="1" t="s">
        <v>689</v>
      </c>
    </row>
    <row r="97" spans="1:10" hidden="1">
      <c r="A97" s="1" t="s">
        <v>88</v>
      </c>
      <c r="B97" s="1" t="s">
        <v>702</v>
      </c>
      <c r="C97" s="1" t="s">
        <v>38</v>
      </c>
      <c r="D97" s="1" t="s">
        <v>689</v>
      </c>
      <c r="E97" s="87" t="s">
        <v>515</v>
      </c>
      <c r="F97" s="1" t="s">
        <v>761</v>
      </c>
      <c r="G97" s="1">
        <v>1501360</v>
      </c>
      <c r="H97" s="1" t="s">
        <v>88</v>
      </c>
      <c r="I97" s="1" t="s">
        <v>38</v>
      </c>
      <c r="J97" s="1" t="s">
        <v>689</v>
      </c>
    </row>
    <row r="98" spans="1:10" hidden="1">
      <c r="A98" s="1" t="s">
        <v>98</v>
      </c>
      <c r="B98" s="1" t="s">
        <v>702</v>
      </c>
      <c r="C98" s="1" t="s">
        <v>38</v>
      </c>
      <c r="D98" s="1" t="s">
        <v>689</v>
      </c>
      <c r="E98" s="87" t="s">
        <v>518</v>
      </c>
      <c r="F98" s="1" t="s">
        <v>762</v>
      </c>
      <c r="G98" s="1">
        <v>1501356</v>
      </c>
      <c r="H98" s="1" t="s">
        <v>88</v>
      </c>
      <c r="I98" s="1" t="s">
        <v>38</v>
      </c>
      <c r="J98" s="1" t="s">
        <v>689</v>
      </c>
    </row>
    <row r="99" spans="1:10" hidden="1">
      <c r="A99" s="1" t="s">
        <v>98</v>
      </c>
      <c r="B99" s="1" t="s">
        <v>702</v>
      </c>
      <c r="C99" s="1" t="s">
        <v>38</v>
      </c>
      <c r="D99" s="1" t="s">
        <v>689</v>
      </c>
      <c r="E99" s="87" t="s">
        <v>404</v>
      </c>
      <c r="F99" s="1" t="s">
        <v>763</v>
      </c>
      <c r="G99" s="1">
        <v>1501354</v>
      </c>
      <c r="H99" s="1" t="s">
        <v>88</v>
      </c>
      <c r="I99" s="1" t="s">
        <v>38</v>
      </c>
      <c r="J99" s="1" t="s">
        <v>689</v>
      </c>
    </row>
    <row r="100" spans="1:10" hidden="1">
      <c r="A100" s="1" t="s">
        <v>96</v>
      </c>
      <c r="B100" s="1" t="s">
        <v>688</v>
      </c>
      <c r="C100" s="1" t="s">
        <v>38</v>
      </c>
      <c r="D100" s="1" t="s">
        <v>689</v>
      </c>
      <c r="E100" s="87" t="s">
        <v>489</v>
      </c>
      <c r="F100" s="1" t="s">
        <v>764</v>
      </c>
      <c r="G100" s="1">
        <v>1501352</v>
      </c>
      <c r="H100" s="1" t="s">
        <v>95</v>
      </c>
      <c r="I100" s="1" t="s">
        <v>38</v>
      </c>
      <c r="J100" s="1" t="s">
        <v>689</v>
      </c>
    </row>
    <row r="101" spans="1:10" hidden="1">
      <c r="A101" s="1" t="s">
        <v>96</v>
      </c>
      <c r="B101" s="1" t="s">
        <v>688</v>
      </c>
      <c r="C101" s="1" t="s">
        <v>38</v>
      </c>
      <c r="D101" s="1" t="s">
        <v>689</v>
      </c>
      <c r="E101" s="87" t="s">
        <v>289</v>
      </c>
      <c r="F101" s="1" t="s">
        <v>96</v>
      </c>
      <c r="G101" s="1">
        <v>1501350</v>
      </c>
      <c r="H101" s="1" t="s">
        <v>95</v>
      </c>
      <c r="I101" s="1" t="s">
        <v>38</v>
      </c>
      <c r="J101" s="1" t="s">
        <v>689</v>
      </c>
    </row>
    <row r="102" spans="1:10" hidden="1">
      <c r="A102" s="1" t="s">
        <v>96</v>
      </c>
      <c r="B102" s="1" t="s">
        <v>688</v>
      </c>
      <c r="C102" s="1" t="s">
        <v>38</v>
      </c>
      <c r="D102" s="1" t="s">
        <v>689</v>
      </c>
      <c r="E102" s="87" t="s">
        <v>517</v>
      </c>
      <c r="F102" s="1" t="s">
        <v>765</v>
      </c>
      <c r="G102" s="1">
        <v>1501348</v>
      </c>
      <c r="H102" s="1" t="s">
        <v>95</v>
      </c>
      <c r="I102" s="1" t="s">
        <v>38</v>
      </c>
      <c r="J102" s="1" t="s">
        <v>689</v>
      </c>
    </row>
    <row r="103" spans="1:10" hidden="1">
      <c r="A103" s="1" t="s">
        <v>98</v>
      </c>
      <c r="B103" s="1" t="s">
        <v>702</v>
      </c>
      <c r="C103" s="1" t="s">
        <v>38</v>
      </c>
      <c r="D103" s="1" t="s">
        <v>689</v>
      </c>
      <c r="E103" s="87" t="s">
        <v>301</v>
      </c>
      <c r="F103" s="1" t="s">
        <v>98</v>
      </c>
      <c r="G103" s="1">
        <v>1501346</v>
      </c>
      <c r="H103" s="1" t="s">
        <v>88</v>
      </c>
      <c r="I103" s="1" t="s">
        <v>38</v>
      </c>
      <c r="J103" s="1" t="s">
        <v>689</v>
      </c>
    </row>
    <row r="104" spans="1:10" hidden="1">
      <c r="A104" s="1" t="s">
        <v>90</v>
      </c>
      <c r="B104" s="1" t="s">
        <v>702</v>
      </c>
      <c r="C104" s="1" t="s">
        <v>38</v>
      </c>
      <c r="D104" s="1" t="s">
        <v>689</v>
      </c>
      <c r="E104" s="87" t="s">
        <v>440</v>
      </c>
      <c r="F104" s="1" t="s">
        <v>577</v>
      </c>
      <c r="G104" s="1">
        <v>1501342</v>
      </c>
      <c r="H104" s="1" t="s">
        <v>90</v>
      </c>
      <c r="I104" s="1" t="s">
        <v>38</v>
      </c>
      <c r="J104" s="1" t="s">
        <v>689</v>
      </c>
    </row>
    <row r="105" spans="1:10" hidden="1">
      <c r="A105" s="1" t="s">
        <v>90</v>
      </c>
      <c r="B105" s="1" t="s">
        <v>702</v>
      </c>
      <c r="C105" s="1" t="s">
        <v>38</v>
      </c>
      <c r="D105" s="1" t="s">
        <v>689</v>
      </c>
      <c r="E105" s="87" t="s">
        <v>480</v>
      </c>
      <c r="F105" s="1" t="s">
        <v>766</v>
      </c>
      <c r="G105" s="1">
        <v>1501340</v>
      </c>
      <c r="H105" s="1" t="s">
        <v>90</v>
      </c>
      <c r="I105" s="1" t="s">
        <v>38</v>
      </c>
      <c r="J105" s="1" t="s">
        <v>689</v>
      </c>
    </row>
    <row r="106" spans="1:10" hidden="1">
      <c r="A106" s="1" t="s">
        <v>90</v>
      </c>
      <c r="B106" s="1" t="s">
        <v>702</v>
      </c>
      <c r="C106" s="1" t="s">
        <v>38</v>
      </c>
      <c r="D106" s="1" t="s">
        <v>689</v>
      </c>
      <c r="E106" s="87" t="s">
        <v>354</v>
      </c>
      <c r="F106" s="1" t="s">
        <v>310</v>
      </c>
      <c r="G106" s="1">
        <v>1501338</v>
      </c>
      <c r="H106" s="1" t="s">
        <v>90</v>
      </c>
      <c r="I106" s="1" t="s">
        <v>38</v>
      </c>
      <c r="J106" s="1" t="s">
        <v>689</v>
      </c>
    </row>
    <row r="107" spans="1:10" hidden="1">
      <c r="A107" s="1" t="s">
        <v>90</v>
      </c>
      <c r="B107" s="1" t="s">
        <v>702</v>
      </c>
      <c r="C107" s="1" t="s">
        <v>38</v>
      </c>
      <c r="D107" s="1" t="s">
        <v>689</v>
      </c>
      <c r="E107" s="87" t="s">
        <v>516</v>
      </c>
      <c r="F107" s="1" t="s">
        <v>767</v>
      </c>
      <c r="G107" s="1">
        <v>1501336</v>
      </c>
      <c r="H107" s="1" t="s">
        <v>90</v>
      </c>
      <c r="I107" s="1" t="s">
        <v>38</v>
      </c>
      <c r="J107" s="1" t="s">
        <v>689</v>
      </c>
    </row>
    <row r="108" spans="1:10" hidden="1">
      <c r="A108" s="1" t="s">
        <v>90</v>
      </c>
      <c r="B108" s="1" t="s">
        <v>702</v>
      </c>
      <c r="C108" s="1" t="s">
        <v>38</v>
      </c>
      <c r="D108" s="1" t="s">
        <v>689</v>
      </c>
      <c r="E108" s="87" t="s">
        <v>392</v>
      </c>
      <c r="F108" s="1" t="s">
        <v>768</v>
      </c>
      <c r="G108" s="1">
        <v>1501334</v>
      </c>
      <c r="H108" s="1" t="s">
        <v>90</v>
      </c>
      <c r="I108" s="1" t="s">
        <v>38</v>
      </c>
      <c r="J108" s="1" t="s">
        <v>689</v>
      </c>
    </row>
    <row r="109" spans="1:10" hidden="1">
      <c r="A109" s="1" t="s">
        <v>90</v>
      </c>
      <c r="B109" s="1" t="s">
        <v>702</v>
      </c>
      <c r="C109" s="1" t="s">
        <v>38</v>
      </c>
      <c r="D109" s="1" t="s">
        <v>689</v>
      </c>
      <c r="E109" s="87" t="s">
        <v>468</v>
      </c>
      <c r="F109" s="1" t="s">
        <v>769</v>
      </c>
      <c r="G109" s="1">
        <v>1501332</v>
      </c>
      <c r="H109" s="1" t="s">
        <v>90</v>
      </c>
      <c r="I109" s="1" t="s">
        <v>38</v>
      </c>
      <c r="J109" s="1" t="s">
        <v>689</v>
      </c>
    </row>
    <row r="110" spans="1:10" hidden="1">
      <c r="A110" s="1" t="s">
        <v>90</v>
      </c>
      <c r="B110" s="1" t="s">
        <v>702</v>
      </c>
      <c r="C110" s="1" t="s">
        <v>38</v>
      </c>
      <c r="D110" s="1" t="s">
        <v>689</v>
      </c>
      <c r="E110" s="87" t="s">
        <v>459</v>
      </c>
      <c r="F110" s="1" t="s">
        <v>770</v>
      </c>
      <c r="G110" s="1">
        <v>1501330</v>
      </c>
      <c r="H110" s="1" t="s">
        <v>90</v>
      </c>
      <c r="I110" s="1" t="s">
        <v>38</v>
      </c>
      <c r="J110" s="1" t="s">
        <v>689</v>
      </c>
    </row>
    <row r="111" spans="1:10" hidden="1">
      <c r="A111" s="1" t="s">
        <v>90</v>
      </c>
      <c r="B111" s="1" t="s">
        <v>702</v>
      </c>
      <c r="C111" s="1" t="s">
        <v>38</v>
      </c>
      <c r="D111" s="1" t="s">
        <v>689</v>
      </c>
      <c r="E111" s="87" t="s">
        <v>309</v>
      </c>
      <c r="F111" s="1" t="s">
        <v>771</v>
      </c>
      <c r="G111" s="1">
        <v>1501328</v>
      </c>
      <c r="H111" s="1" t="s">
        <v>90</v>
      </c>
      <c r="I111" s="1" t="s">
        <v>38</v>
      </c>
      <c r="J111" s="1" t="s">
        <v>689</v>
      </c>
    </row>
    <row r="112" spans="1:10" hidden="1">
      <c r="A112" s="1" t="s">
        <v>90</v>
      </c>
      <c r="B112" s="1" t="s">
        <v>702</v>
      </c>
      <c r="C112" s="1" t="s">
        <v>38</v>
      </c>
      <c r="D112" s="1" t="s">
        <v>689</v>
      </c>
      <c r="E112" s="87" t="s">
        <v>419</v>
      </c>
      <c r="F112" s="1" t="s">
        <v>90</v>
      </c>
      <c r="G112" s="1">
        <v>1501326</v>
      </c>
      <c r="H112" s="1" t="s">
        <v>90</v>
      </c>
      <c r="I112" s="1" t="s">
        <v>38</v>
      </c>
      <c r="J112" s="1" t="s">
        <v>689</v>
      </c>
    </row>
    <row r="113" spans="1:10" hidden="1">
      <c r="A113" s="1" t="s">
        <v>93</v>
      </c>
      <c r="B113" s="1" t="s">
        <v>702</v>
      </c>
      <c r="C113" s="1" t="s">
        <v>38</v>
      </c>
      <c r="D113" s="1" t="s">
        <v>689</v>
      </c>
      <c r="E113" s="87" t="s">
        <v>431</v>
      </c>
      <c r="F113" s="1" t="s">
        <v>772</v>
      </c>
      <c r="G113" s="1">
        <v>1501322</v>
      </c>
      <c r="H113" s="1" t="s">
        <v>93</v>
      </c>
      <c r="I113" s="1" t="s">
        <v>38</v>
      </c>
      <c r="J113" s="1" t="s">
        <v>689</v>
      </c>
    </row>
    <row r="114" spans="1:10" hidden="1">
      <c r="A114" s="1" t="s">
        <v>93</v>
      </c>
      <c r="B114" s="1" t="s">
        <v>702</v>
      </c>
      <c r="C114" s="1" t="s">
        <v>38</v>
      </c>
      <c r="D114" s="1" t="s">
        <v>689</v>
      </c>
      <c r="E114" s="87" t="s">
        <v>472</v>
      </c>
      <c r="F114" s="1" t="s">
        <v>773</v>
      </c>
      <c r="G114" s="1">
        <v>1501320</v>
      </c>
      <c r="H114" s="1" t="s">
        <v>93</v>
      </c>
      <c r="I114" s="1" t="s">
        <v>38</v>
      </c>
      <c r="J114" s="1" t="s">
        <v>689</v>
      </c>
    </row>
    <row r="115" spans="1:10" hidden="1">
      <c r="A115" s="1" t="s">
        <v>93</v>
      </c>
      <c r="B115" s="1" t="s">
        <v>702</v>
      </c>
      <c r="C115" s="1" t="s">
        <v>38</v>
      </c>
      <c r="D115" s="1" t="s">
        <v>689</v>
      </c>
      <c r="E115" s="87" t="s">
        <v>317</v>
      </c>
      <c r="F115" s="1" t="s">
        <v>774</v>
      </c>
      <c r="G115" s="1">
        <v>1501318</v>
      </c>
      <c r="H115" s="1" t="s">
        <v>93</v>
      </c>
      <c r="I115" s="1" t="s">
        <v>38</v>
      </c>
      <c r="J115" s="1" t="s">
        <v>689</v>
      </c>
    </row>
    <row r="116" spans="1:10" hidden="1">
      <c r="A116" s="1" t="s">
        <v>93</v>
      </c>
      <c r="B116" s="1" t="s">
        <v>702</v>
      </c>
      <c r="C116" s="1" t="s">
        <v>38</v>
      </c>
      <c r="D116" s="1" t="s">
        <v>689</v>
      </c>
      <c r="E116" s="87" t="s">
        <v>302</v>
      </c>
      <c r="F116" s="1" t="s">
        <v>93</v>
      </c>
      <c r="G116" s="1">
        <v>1501316</v>
      </c>
      <c r="H116" s="1" t="s">
        <v>93</v>
      </c>
      <c r="I116" s="1" t="s">
        <v>38</v>
      </c>
      <c r="J116" s="1" t="s">
        <v>689</v>
      </c>
    </row>
    <row r="117" spans="1:10" hidden="1">
      <c r="A117" s="1" t="s">
        <v>93</v>
      </c>
      <c r="B117" s="1" t="s">
        <v>702</v>
      </c>
      <c r="C117" s="1" t="s">
        <v>38</v>
      </c>
      <c r="D117" s="1" t="s">
        <v>689</v>
      </c>
      <c r="E117" s="87" t="s">
        <v>391</v>
      </c>
      <c r="F117" s="1" t="s">
        <v>618</v>
      </c>
      <c r="G117" s="1">
        <v>1501314</v>
      </c>
      <c r="H117" s="1" t="s">
        <v>93</v>
      </c>
      <c r="I117" s="1" t="s">
        <v>38</v>
      </c>
      <c r="J117" s="1" t="s">
        <v>689</v>
      </c>
    </row>
    <row r="118" spans="1:10">
      <c r="A118" s="1" t="s">
        <v>107</v>
      </c>
      <c r="B118" s="1" t="s">
        <v>702</v>
      </c>
      <c r="C118" s="1" t="s">
        <v>42</v>
      </c>
      <c r="D118" s="1" t="s">
        <v>689</v>
      </c>
      <c r="E118" s="87" t="s">
        <v>434</v>
      </c>
      <c r="F118" s="1" t="s">
        <v>775</v>
      </c>
      <c r="G118" s="1">
        <v>1501308</v>
      </c>
      <c r="H118" s="1" t="s">
        <v>107</v>
      </c>
      <c r="I118" s="1" t="s">
        <v>42</v>
      </c>
      <c r="J118" s="1" t="s">
        <v>689</v>
      </c>
    </row>
    <row r="119" spans="1:10">
      <c r="A119" s="1" t="s">
        <v>107</v>
      </c>
      <c r="B119" s="1" t="s">
        <v>702</v>
      </c>
      <c r="C119" s="1" t="s">
        <v>42</v>
      </c>
      <c r="D119" s="1" t="s">
        <v>689</v>
      </c>
      <c r="E119" s="87" t="s">
        <v>481</v>
      </c>
      <c r="F119" s="1" t="s">
        <v>776</v>
      </c>
      <c r="G119" s="1">
        <v>1501306</v>
      </c>
      <c r="H119" s="1" t="s">
        <v>107</v>
      </c>
      <c r="I119" s="1" t="s">
        <v>42</v>
      </c>
      <c r="J119" s="1" t="s">
        <v>689</v>
      </c>
    </row>
    <row r="120" spans="1:10">
      <c r="A120" s="1" t="s">
        <v>107</v>
      </c>
      <c r="B120" s="1" t="s">
        <v>702</v>
      </c>
      <c r="C120" s="1" t="s">
        <v>42</v>
      </c>
      <c r="D120" s="1" t="s">
        <v>689</v>
      </c>
      <c r="E120" s="87" t="s">
        <v>298</v>
      </c>
      <c r="F120" s="1" t="s">
        <v>777</v>
      </c>
      <c r="G120" s="1">
        <v>1501304</v>
      </c>
      <c r="H120" s="1" t="s">
        <v>107</v>
      </c>
      <c r="I120" s="1" t="s">
        <v>42</v>
      </c>
      <c r="J120" s="1" t="s">
        <v>689</v>
      </c>
    </row>
    <row r="121" spans="1:10">
      <c r="A121" s="1" t="s">
        <v>107</v>
      </c>
      <c r="B121" s="1" t="s">
        <v>702</v>
      </c>
      <c r="C121" s="1" t="s">
        <v>42</v>
      </c>
      <c r="D121" s="1" t="s">
        <v>689</v>
      </c>
      <c r="E121" s="87" t="s">
        <v>510</v>
      </c>
      <c r="F121" s="1" t="s">
        <v>778</v>
      </c>
      <c r="G121" s="1">
        <v>1501302</v>
      </c>
      <c r="H121" s="1" t="s">
        <v>107</v>
      </c>
      <c r="I121" s="1" t="s">
        <v>42</v>
      </c>
      <c r="J121" s="1" t="s">
        <v>689</v>
      </c>
    </row>
    <row r="122" spans="1:10">
      <c r="A122" s="1" t="s">
        <v>107</v>
      </c>
      <c r="B122" s="1" t="s">
        <v>702</v>
      </c>
      <c r="C122" s="1" t="s">
        <v>42</v>
      </c>
      <c r="D122" s="1" t="s">
        <v>689</v>
      </c>
      <c r="E122" s="87" t="s">
        <v>264</v>
      </c>
      <c r="F122" s="1" t="s">
        <v>107</v>
      </c>
      <c r="G122" s="1">
        <v>1501300</v>
      </c>
      <c r="H122" s="1" t="s">
        <v>107</v>
      </c>
      <c r="I122" s="1" t="s">
        <v>42</v>
      </c>
      <c r="J122" s="1" t="s">
        <v>689</v>
      </c>
    </row>
    <row r="123" spans="1:10">
      <c r="A123" s="1" t="s">
        <v>106</v>
      </c>
      <c r="B123" s="1" t="s">
        <v>702</v>
      </c>
      <c r="C123" s="1" t="s">
        <v>42</v>
      </c>
      <c r="D123" s="1" t="s">
        <v>689</v>
      </c>
      <c r="E123" s="87" t="s">
        <v>474</v>
      </c>
      <c r="F123" s="1" t="s">
        <v>779</v>
      </c>
      <c r="G123" s="1">
        <v>1501296</v>
      </c>
      <c r="H123" s="1" t="s">
        <v>106</v>
      </c>
      <c r="I123" s="1" t="s">
        <v>42</v>
      </c>
      <c r="J123" s="1" t="s">
        <v>689</v>
      </c>
    </row>
    <row r="124" spans="1:10">
      <c r="A124" s="1" t="s">
        <v>106</v>
      </c>
      <c r="B124" s="1" t="s">
        <v>702</v>
      </c>
      <c r="C124" s="1" t="s">
        <v>42</v>
      </c>
      <c r="D124" s="1" t="s">
        <v>689</v>
      </c>
      <c r="E124" s="87" t="s">
        <v>375</v>
      </c>
      <c r="F124" s="1" t="s">
        <v>780</v>
      </c>
      <c r="G124" s="1">
        <v>1501294</v>
      </c>
      <c r="H124" s="1" t="s">
        <v>106</v>
      </c>
      <c r="I124" s="1" t="s">
        <v>42</v>
      </c>
      <c r="J124" s="1" t="s">
        <v>689</v>
      </c>
    </row>
    <row r="125" spans="1:10">
      <c r="A125" s="1" t="s">
        <v>106</v>
      </c>
      <c r="B125" s="1" t="s">
        <v>702</v>
      </c>
      <c r="C125" s="1" t="s">
        <v>42</v>
      </c>
      <c r="D125" s="1" t="s">
        <v>689</v>
      </c>
      <c r="E125" s="87" t="s">
        <v>490</v>
      </c>
      <c r="F125" s="1" t="s">
        <v>781</v>
      </c>
      <c r="G125" s="1">
        <v>1501292</v>
      </c>
      <c r="H125" s="1" t="s">
        <v>106</v>
      </c>
      <c r="I125" s="1" t="s">
        <v>42</v>
      </c>
      <c r="J125" s="1" t="s">
        <v>689</v>
      </c>
    </row>
    <row r="126" spans="1:10">
      <c r="A126" s="1" t="s">
        <v>106</v>
      </c>
      <c r="B126" s="1" t="s">
        <v>702</v>
      </c>
      <c r="C126" s="1" t="s">
        <v>42</v>
      </c>
      <c r="D126" s="1" t="s">
        <v>689</v>
      </c>
      <c r="E126" s="87" t="s">
        <v>338</v>
      </c>
      <c r="F126" s="1" t="s">
        <v>641</v>
      </c>
      <c r="G126" s="1">
        <v>1501290</v>
      </c>
      <c r="H126" s="1" t="s">
        <v>106</v>
      </c>
      <c r="I126" s="1" t="s">
        <v>42</v>
      </c>
      <c r="J126" s="1" t="s">
        <v>689</v>
      </c>
    </row>
    <row r="127" spans="1:10">
      <c r="A127" s="1" t="s">
        <v>106</v>
      </c>
      <c r="B127" s="1" t="s">
        <v>702</v>
      </c>
      <c r="C127" s="1" t="s">
        <v>42</v>
      </c>
      <c r="D127" s="1" t="s">
        <v>689</v>
      </c>
      <c r="E127" s="87" t="s">
        <v>509</v>
      </c>
      <c r="F127" s="1" t="s">
        <v>782</v>
      </c>
      <c r="G127" s="1">
        <v>1501288</v>
      </c>
      <c r="H127" s="1" t="s">
        <v>106</v>
      </c>
      <c r="I127" s="1" t="s">
        <v>42</v>
      </c>
      <c r="J127" s="1" t="s">
        <v>689</v>
      </c>
    </row>
    <row r="128" spans="1:10">
      <c r="A128" s="1" t="s">
        <v>104</v>
      </c>
      <c r="B128" s="1" t="s">
        <v>688</v>
      </c>
      <c r="C128" s="1" t="s">
        <v>42</v>
      </c>
      <c r="D128" s="1" t="s">
        <v>689</v>
      </c>
      <c r="E128" s="87" t="s">
        <v>439</v>
      </c>
      <c r="F128" s="1" t="s">
        <v>783</v>
      </c>
      <c r="G128" s="1">
        <v>1501284</v>
      </c>
      <c r="H128" s="1" t="s">
        <v>107</v>
      </c>
      <c r="I128" s="1" t="s">
        <v>42</v>
      </c>
      <c r="J128" s="1" t="s">
        <v>689</v>
      </c>
    </row>
    <row r="129" spans="1:10">
      <c r="A129" s="1" t="s">
        <v>102</v>
      </c>
      <c r="B129" s="1" t="s">
        <v>702</v>
      </c>
      <c r="C129" s="1" t="s">
        <v>42</v>
      </c>
      <c r="D129" s="1" t="s">
        <v>689</v>
      </c>
      <c r="E129" s="87" t="s">
        <v>376</v>
      </c>
      <c r="F129" s="1" t="s">
        <v>784</v>
      </c>
      <c r="G129" s="1">
        <v>1501282</v>
      </c>
      <c r="H129" s="1" t="s">
        <v>102</v>
      </c>
      <c r="I129" s="1" t="s">
        <v>42</v>
      </c>
      <c r="J129" s="1" t="s">
        <v>689</v>
      </c>
    </row>
    <row r="130" spans="1:10">
      <c r="A130" s="1" t="s">
        <v>104</v>
      </c>
      <c r="B130" s="1" t="s">
        <v>688</v>
      </c>
      <c r="C130" s="1" t="s">
        <v>42</v>
      </c>
      <c r="D130" s="1" t="s">
        <v>689</v>
      </c>
      <c r="E130" s="87" t="s">
        <v>508</v>
      </c>
      <c r="F130" s="1" t="s">
        <v>785</v>
      </c>
      <c r="G130" s="1">
        <v>1501280</v>
      </c>
      <c r="H130" s="1" t="s">
        <v>107</v>
      </c>
      <c r="I130" s="1" t="s">
        <v>42</v>
      </c>
      <c r="J130" s="1" t="s">
        <v>689</v>
      </c>
    </row>
    <row r="131" spans="1:10">
      <c r="A131" s="1" t="s">
        <v>102</v>
      </c>
      <c r="B131" s="1" t="s">
        <v>702</v>
      </c>
      <c r="C131" s="1" t="s">
        <v>42</v>
      </c>
      <c r="D131" s="1" t="s">
        <v>689</v>
      </c>
      <c r="E131" s="87" t="s">
        <v>483</v>
      </c>
      <c r="F131" s="1" t="s">
        <v>786</v>
      </c>
      <c r="G131" s="1">
        <v>1501276</v>
      </c>
      <c r="H131" s="1" t="s">
        <v>102</v>
      </c>
      <c r="I131" s="1" t="s">
        <v>42</v>
      </c>
      <c r="J131" s="1" t="s">
        <v>689</v>
      </c>
    </row>
    <row r="132" spans="1:10">
      <c r="A132" s="1" t="s">
        <v>104</v>
      </c>
      <c r="B132" s="1" t="s">
        <v>688</v>
      </c>
      <c r="C132" s="1" t="s">
        <v>42</v>
      </c>
      <c r="D132" s="1" t="s">
        <v>689</v>
      </c>
      <c r="E132" s="87" t="s">
        <v>485</v>
      </c>
      <c r="F132" s="1" t="s">
        <v>787</v>
      </c>
      <c r="G132" s="1">
        <v>1501274</v>
      </c>
      <c r="H132" s="1" t="s">
        <v>107</v>
      </c>
      <c r="I132" s="1" t="s">
        <v>42</v>
      </c>
      <c r="J132" s="1" t="s">
        <v>689</v>
      </c>
    </row>
    <row r="133" spans="1:10">
      <c r="A133" s="1" t="s">
        <v>104</v>
      </c>
      <c r="B133" s="1" t="s">
        <v>688</v>
      </c>
      <c r="C133" s="1" t="s">
        <v>42</v>
      </c>
      <c r="D133" s="1" t="s">
        <v>689</v>
      </c>
      <c r="E133" s="87" t="s">
        <v>453</v>
      </c>
      <c r="F133" s="1" t="s">
        <v>788</v>
      </c>
      <c r="G133" s="1">
        <v>1501272</v>
      </c>
      <c r="H133" s="1" t="s">
        <v>107</v>
      </c>
      <c r="I133" s="1" t="s">
        <v>42</v>
      </c>
      <c r="J133" s="1" t="s">
        <v>689</v>
      </c>
    </row>
    <row r="134" spans="1:10">
      <c r="A134" s="1" t="s">
        <v>102</v>
      </c>
      <c r="B134" s="1" t="s">
        <v>702</v>
      </c>
      <c r="C134" s="1" t="s">
        <v>42</v>
      </c>
      <c r="D134" s="1" t="s">
        <v>689</v>
      </c>
      <c r="E134" s="87" t="s">
        <v>384</v>
      </c>
      <c r="F134" s="1" t="s">
        <v>628</v>
      </c>
      <c r="G134" s="1">
        <v>1501270</v>
      </c>
      <c r="H134" s="1" t="s">
        <v>102</v>
      </c>
      <c r="I134" s="1" t="s">
        <v>42</v>
      </c>
      <c r="J134" s="1" t="s">
        <v>689</v>
      </c>
    </row>
    <row r="135" spans="1:10">
      <c r="A135" s="1" t="s">
        <v>104</v>
      </c>
      <c r="B135" s="1" t="s">
        <v>688</v>
      </c>
      <c r="C135" s="1" t="s">
        <v>42</v>
      </c>
      <c r="D135" s="1" t="s">
        <v>689</v>
      </c>
      <c r="E135" s="87" t="s">
        <v>457</v>
      </c>
      <c r="F135" s="1" t="s">
        <v>789</v>
      </c>
      <c r="G135" s="1">
        <v>1501268</v>
      </c>
      <c r="H135" s="1" t="s">
        <v>107</v>
      </c>
      <c r="I135" s="1" t="s">
        <v>42</v>
      </c>
      <c r="J135" s="1" t="s">
        <v>689</v>
      </c>
    </row>
    <row r="136" spans="1:10">
      <c r="A136" s="1" t="s">
        <v>104</v>
      </c>
      <c r="B136" s="1" t="s">
        <v>688</v>
      </c>
      <c r="C136" s="1" t="s">
        <v>42</v>
      </c>
      <c r="D136" s="1" t="s">
        <v>689</v>
      </c>
      <c r="E136" s="87" t="s">
        <v>425</v>
      </c>
      <c r="F136" s="1" t="s">
        <v>104</v>
      </c>
      <c r="G136" s="1">
        <v>1501266</v>
      </c>
      <c r="H136" s="1" t="s">
        <v>107</v>
      </c>
      <c r="I136" s="1" t="s">
        <v>42</v>
      </c>
      <c r="J136" s="1" t="s">
        <v>689</v>
      </c>
    </row>
    <row r="137" spans="1:10">
      <c r="A137" s="1" t="s">
        <v>102</v>
      </c>
      <c r="B137" s="1" t="s">
        <v>702</v>
      </c>
      <c r="C137" s="1" t="s">
        <v>42</v>
      </c>
      <c r="D137" s="1" t="s">
        <v>689</v>
      </c>
      <c r="E137" s="87" t="s">
        <v>504</v>
      </c>
      <c r="F137" s="1" t="s">
        <v>790</v>
      </c>
      <c r="G137" s="1">
        <v>1501264</v>
      </c>
      <c r="H137" s="1" t="s">
        <v>102</v>
      </c>
      <c r="I137" s="1" t="s">
        <v>42</v>
      </c>
      <c r="J137" s="1" t="s">
        <v>689</v>
      </c>
    </row>
    <row r="138" spans="1:10">
      <c r="A138" s="1" t="s">
        <v>102</v>
      </c>
      <c r="B138" s="1" t="s">
        <v>702</v>
      </c>
      <c r="C138" s="1" t="s">
        <v>42</v>
      </c>
      <c r="D138" s="1" t="s">
        <v>689</v>
      </c>
      <c r="E138" s="87" t="s">
        <v>505</v>
      </c>
      <c r="F138" s="1" t="s">
        <v>791</v>
      </c>
      <c r="G138" s="1">
        <v>1501262</v>
      </c>
      <c r="H138" s="1" t="s">
        <v>102</v>
      </c>
      <c r="I138" s="1" t="s">
        <v>42</v>
      </c>
      <c r="J138" s="1" t="s">
        <v>689</v>
      </c>
    </row>
    <row r="139" spans="1:10" hidden="1">
      <c r="A139" s="1" t="s">
        <v>91</v>
      </c>
      <c r="B139" s="1" t="s">
        <v>702</v>
      </c>
      <c r="C139" s="1" t="s">
        <v>38</v>
      </c>
      <c r="D139" s="1" t="s">
        <v>689</v>
      </c>
      <c r="E139" s="87" t="s">
        <v>398</v>
      </c>
      <c r="F139" s="1" t="s">
        <v>578</v>
      </c>
      <c r="G139" s="1">
        <v>1501256</v>
      </c>
      <c r="H139" s="1" t="s">
        <v>250</v>
      </c>
      <c r="I139" s="1" t="s">
        <v>38</v>
      </c>
      <c r="J139" s="1" t="s">
        <v>689</v>
      </c>
    </row>
    <row r="140" spans="1:10" hidden="1">
      <c r="A140" s="1" t="s">
        <v>87</v>
      </c>
      <c r="B140" s="1" t="s">
        <v>688</v>
      </c>
      <c r="C140" s="1" t="s">
        <v>38</v>
      </c>
      <c r="D140" s="1" t="s">
        <v>689</v>
      </c>
      <c r="E140" s="87" t="s">
        <v>251</v>
      </c>
      <c r="F140" s="1" t="s">
        <v>792</v>
      </c>
      <c r="G140" s="1">
        <v>1501254</v>
      </c>
      <c r="H140" s="1" t="s">
        <v>87</v>
      </c>
      <c r="I140" s="1" t="s">
        <v>38</v>
      </c>
      <c r="J140" s="1" t="s">
        <v>689</v>
      </c>
    </row>
    <row r="141" spans="1:10" hidden="1">
      <c r="A141" s="1" t="s">
        <v>87</v>
      </c>
      <c r="B141" s="1" t="s">
        <v>688</v>
      </c>
      <c r="C141" s="1" t="s">
        <v>38</v>
      </c>
      <c r="D141" s="1" t="s">
        <v>689</v>
      </c>
      <c r="E141" s="87" t="s">
        <v>435</v>
      </c>
      <c r="F141" s="1" t="s">
        <v>793</v>
      </c>
      <c r="G141" s="1">
        <v>1501252</v>
      </c>
      <c r="H141" s="1" t="s">
        <v>87</v>
      </c>
      <c r="I141" s="1" t="s">
        <v>38</v>
      </c>
      <c r="J141" s="1" t="s">
        <v>689</v>
      </c>
    </row>
    <row r="142" spans="1:10" hidden="1">
      <c r="A142" s="1" t="s">
        <v>91</v>
      </c>
      <c r="B142" s="1" t="s">
        <v>702</v>
      </c>
      <c r="C142" s="1" t="s">
        <v>38</v>
      </c>
      <c r="D142" s="1" t="s">
        <v>689</v>
      </c>
      <c r="E142" s="87" t="s">
        <v>527</v>
      </c>
      <c r="F142" s="1" t="s">
        <v>621</v>
      </c>
      <c r="G142" s="1">
        <v>1501250</v>
      </c>
      <c r="H142" s="1" t="s">
        <v>250</v>
      </c>
      <c r="I142" s="1" t="s">
        <v>38</v>
      </c>
      <c r="J142" s="1" t="s">
        <v>689</v>
      </c>
    </row>
    <row r="143" spans="1:10" hidden="1">
      <c r="A143" s="1" t="s">
        <v>87</v>
      </c>
      <c r="B143" s="1" t="s">
        <v>688</v>
      </c>
      <c r="C143" s="1" t="s">
        <v>38</v>
      </c>
      <c r="D143" s="1" t="s">
        <v>689</v>
      </c>
      <c r="E143" s="87" t="s">
        <v>450</v>
      </c>
      <c r="F143" s="1" t="s">
        <v>794</v>
      </c>
      <c r="G143" s="1">
        <v>1501248</v>
      </c>
      <c r="H143" s="1" t="s">
        <v>87</v>
      </c>
      <c r="I143" s="1" t="s">
        <v>38</v>
      </c>
      <c r="J143" s="1" t="s">
        <v>689</v>
      </c>
    </row>
    <row r="144" spans="1:10" hidden="1">
      <c r="A144" s="1" t="s">
        <v>91</v>
      </c>
      <c r="B144" s="1" t="s">
        <v>702</v>
      </c>
      <c r="C144" s="1" t="s">
        <v>38</v>
      </c>
      <c r="D144" s="1" t="s">
        <v>689</v>
      </c>
      <c r="E144" s="87" t="s">
        <v>413</v>
      </c>
      <c r="F144" s="1" t="s">
        <v>250</v>
      </c>
      <c r="G144" s="1">
        <v>1501246</v>
      </c>
      <c r="H144" s="1" t="s">
        <v>250</v>
      </c>
      <c r="I144" s="1" t="s">
        <v>38</v>
      </c>
      <c r="J144" s="1" t="s">
        <v>689</v>
      </c>
    </row>
    <row r="145" spans="1:10" hidden="1">
      <c r="A145" s="1" t="s">
        <v>91</v>
      </c>
      <c r="B145" s="1" t="s">
        <v>702</v>
      </c>
      <c r="C145" s="1" t="s">
        <v>38</v>
      </c>
      <c r="D145" s="1" t="s">
        <v>689</v>
      </c>
      <c r="E145" s="87" t="s">
        <v>331</v>
      </c>
      <c r="F145" s="1" t="s">
        <v>795</v>
      </c>
      <c r="G145" s="1">
        <v>1501244</v>
      </c>
      <c r="H145" s="1" t="s">
        <v>250</v>
      </c>
      <c r="I145" s="1" t="s">
        <v>38</v>
      </c>
      <c r="J145" s="1" t="s">
        <v>689</v>
      </c>
    </row>
    <row r="146" spans="1:10" hidden="1">
      <c r="A146" s="1" t="s">
        <v>87</v>
      </c>
      <c r="B146" s="1" t="s">
        <v>688</v>
      </c>
      <c r="C146" s="1" t="s">
        <v>38</v>
      </c>
      <c r="D146" s="1" t="s">
        <v>689</v>
      </c>
      <c r="E146" s="87" t="s">
        <v>449</v>
      </c>
      <c r="F146" s="1" t="s">
        <v>796</v>
      </c>
      <c r="G146" s="1">
        <v>1501242</v>
      </c>
      <c r="H146" s="1" t="s">
        <v>87</v>
      </c>
      <c r="I146" s="1" t="s">
        <v>38</v>
      </c>
      <c r="J146" s="1" t="s">
        <v>689</v>
      </c>
    </row>
    <row r="147" spans="1:10" hidden="1">
      <c r="A147" s="1" t="s">
        <v>91</v>
      </c>
      <c r="B147" s="1" t="s">
        <v>702</v>
      </c>
      <c r="C147" s="1" t="s">
        <v>38</v>
      </c>
      <c r="D147" s="1" t="s">
        <v>689</v>
      </c>
      <c r="E147" s="87" t="s">
        <v>446</v>
      </c>
      <c r="F147" s="1" t="s">
        <v>797</v>
      </c>
      <c r="G147" s="1">
        <v>1501238</v>
      </c>
      <c r="H147" s="1" t="s">
        <v>250</v>
      </c>
      <c r="I147" s="1" t="s">
        <v>38</v>
      </c>
      <c r="J147" s="1" t="s">
        <v>689</v>
      </c>
    </row>
    <row r="148" spans="1:10" hidden="1">
      <c r="A148" s="1" t="s">
        <v>87</v>
      </c>
      <c r="B148" s="1" t="s">
        <v>688</v>
      </c>
      <c r="C148" s="1" t="s">
        <v>38</v>
      </c>
      <c r="D148" s="1" t="s">
        <v>689</v>
      </c>
      <c r="E148" s="87" t="s">
        <v>430</v>
      </c>
      <c r="F148" s="1" t="s">
        <v>614</v>
      </c>
      <c r="G148" s="1">
        <v>1501236</v>
      </c>
      <c r="H148" s="1" t="s">
        <v>87</v>
      </c>
      <c r="I148" s="1" t="s">
        <v>38</v>
      </c>
      <c r="J148" s="1" t="s">
        <v>689</v>
      </c>
    </row>
    <row r="149" spans="1:10" hidden="1">
      <c r="A149" s="1" t="s">
        <v>87</v>
      </c>
      <c r="B149" s="1" t="s">
        <v>688</v>
      </c>
      <c r="C149" s="1" t="s">
        <v>38</v>
      </c>
      <c r="D149" s="1" t="s">
        <v>689</v>
      </c>
      <c r="E149" s="87" t="s">
        <v>292</v>
      </c>
      <c r="F149" s="1" t="s">
        <v>798</v>
      </c>
      <c r="G149" s="1">
        <v>1501232</v>
      </c>
      <c r="H149" s="1" t="s">
        <v>87</v>
      </c>
      <c r="I149" s="1" t="s">
        <v>38</v>
      </c>
      <c r="J149" s="1" t="s">
        <v>689</v>
      </c>
    </row>
    <row r="150" spans="1:10" hidden="1">
      <c r="A150" s="1" t="s">
        <v>87</v>
      </c>
      <c r="B150" s="1" t="s">
        <v>688</v>
      </c>
      <c r="C150" s="1" t="s">
        <v>38</v>
      </c>
      <c r="D150" s="1" t="s">
        <v>689</v>
      </c>
      <c r="E150" s="87" t="s">
        <v>362</v>
      </c>
      <c r="F150" s="1" t="s">
        <v>87</v>
      </c>
      <c r="G150" s="1">
        <v>1501230</v>
      </c>
      <c r="H150" s="1" t="s">
        <v>87</v>
      </c>
      <c r="I150" s="1" t="s">
        <v>38</v>
      </c>
      <c r="J150" s="1" t="s">
        <v>689</v>
      </c>
    </row>
    <row r="151" spans="1:10" hidden="1">
      <c r="A151" s="1" t="s">
        <v>87</v>
      </c>
      <c r="B151" s="1" t="s">
        <v>688</v>
      </c>
      <c r="C151" s="1" t="s">
        <v>38</v>
      </c>
      <c r="D151" s="1" t="s">
        <v>689</v>
      </c>
      <c r="E151" s="87" t="s">
        <v>528</v>
      </c>
      <c r="F151" s="1" t="s">
        <v>799</v>
      </c>
      <c r="G151" s="1">
        <v>1501228</v>
      </c>
      <c r="H151" s="1" t="s">
        <v>87</v>
      </c>
      <c r="I151" s="1" t="s">
        <v>38</v>
      </c>
      <c r="J151" s="1" t="s">
        <v>689</v>
      </c>
    </row>
    <row r="152" spans="1:10" hidden="1">
      <c r="A152" s="1" t="s">
        <v>91</v>
      </c>
      <c r="B152" s="1" t="s">
        <v>702</v>
      </c>
      <c r="C152" s="1" t="s">
        <v>38</v>
      </c>
      <c r="D152" s="1" t="s">
        <v>689</v>
      </c>
      <c r="E152" s="87" t="s">
        <v>433</v>
      </c>
      <c r="F152" s="1" t="s">
        <v>612</v>
      </c>
      <c r="G152" s="1">
        <v>1501224</v>
      </c>
      <c r="H152" s="1" t="s">
        <v>250</v>
      </c>
      <c r="I152" s="1" t="s">
        <v>38</v>
      </c>
      <c r="J152" s="1" t="s">
        <v>689</v>
      </c>
    </row>
    <row r="153" spans="1:10" hidden="1">
      <c r="A153" s="1" t="s">
        <v>91</v>
      </c>
      <c r="B153" s="1" t="s">
        <v>702</v>
      </c>
      <c r="C153" s="1" t="s">
        <v>38</v>
      </c>
      <c r="D153" s="1" t="s">
        <v>689</v>
      </c>
      <c r="E153" s="87" t="s">
        <v>441</v>
      </c>
      <c r="F153" s="1" t="s">
        <v>800</v>
      </c>
      <c r="G153" s="1">
        <v>1501222</v>
      </c>
      <c r="H153" s="1" t="s">
        <v>250</v>
      </c>
      <c r="I153" s="1" t="s">
        <v>38</v>
      </c>
      <c r="J153" s="1" t="s">
        <v>689</v>
      </c>
    </row>
    <row r="154" spans="1:10" hidden="1">
      <c r="A154" s="1" t="s">
        <v>91</v>
      </c>
      <c r="B154" s="1" t="s">
        <v>702</v>
      </c>
      <c r="C154" s="1" t="s">
        <v>38</v>
      </c>
      <c r="D154" s="1" t="s">
        <v>689</v>
      </c>
      <c r="E154" s="87" t="s">
        <v>521</v>
      </c>
      <c r="F154" s="1" t="s">
        <v>801</v>
      </c>
      <c r="G154" s="1">
        <v>1501220</v>
      </c>
      <c r="H154" s="1" t="s">
        <v>250</v>
      </c>
      <c r="I154" s="1" t="s">
        <v>38</v>
      </c>
      <c r="J154" s="1" t="s">
        <v>689</v>
      </c>
    </row>
    <row r="155" spans="1:10" hidden="1">
      <c r="A155" s="1" t="s">
        <v>91</v>
      </c>
      <c r="B155" s="1" t="s">
        <v>702</v>
      </c>
      <c r="C155" s="1" t="s">
        <v>38</v>
      </c>
      <c r="D155" s="1" t="s">
        <v>689</v>
      </c>
      <c r="E155" s="87" t="s">
        <v>522</v>
      </c>
      <c r="F155" s="1" t="s">
        <v>802</v>
      </c>
      <c r="G155" s="1">
        <v>1501218</v>
      </c>
      <c r="H155" s="1" t="s">
        <v>250</v>
      </c>
      <c r="I155" s="1" t="s">
        <v>38</v>
      </c>
      <c r="J155" s="1" t="s">
        <v>689</v>
      </c>
    </row>
    <row r="156" spans="1:10" hidden="1">
      <c r="A156" s="1" t="s">
        <v>91</v>
      </c>
      <c r="B156" s="1" t="s">
        <v>702</v>
      </c>
      <c r="C156" s="1" t="s">
        <v>38</v>
      </c>
      <c r="D156" s="1" t="s">
        <v>689</v>
      </c>
      <c r="E156" s="87" t="s">
        <v>523</v>
      </c>
      <c r="F156" s="1" t="s">
        <v>803</v>
      </c>
      <c r="G156" s="1">
        <v>1501216</v>
      </c>
      <c r="H156" s="1" t="s">
        <v>250</v>
      </c>
      <c r="I156" s="1" t="s">
        <v>38</v>
      </c>
      <c r="J156" s="1" t="s">
        <v>689</v>
      </c>
    </row>
    <row r="157" spans="1:10" hidden="1">
      <c r="A157" s="1" t="s">
        <v>91</v>
      </c>
      <c r="B157" s="1" t="s">
        <v>702</v>
      </c>
      <c r="C157" s="1" t="s">
        <v>38</v>
      </c>
      <c r="D157" s="1" t="s">
        <v>689</v>
      </c>
      <c r="E157" s="87" t="s">
        <v>524</v>
      </c>
      <c r="F157" s="1" t="s">
        <v>804</v>
      </c>
      <c r="G157" s="1">
        <v>1501214</v>
      </c>
      <c r="H157" s="1" t="s">
        <v>250</v>
      </c>
      <c r="I157" s="1" t="s">
        <v>38</v>
      </c>
      <c r="J157" s="1" t="s">
        <v>689</v>
      </c>
    </row>
    <row r="158" spans="1:10" hidden="1">
      <c r="A158" s="1" t="s">
        <v>91</v>
      </c>
      <c r="B158" s="1" t="s">
        <v>702</v>
      </c>
      <c r="C158" s="1" t="s">
        <v>38</v>
      </c>
      <c r="D158" s="1" t="s">
        <v>689</v>
      </c>
      <c r="E158" s="87" t="s">
        <v>525</v>
      </c>
      <c r="F158" s="1" t="s">
        <v>805</v>
      </c>
      <c r="G158" s="1">
        <v>1501212</v>
      </c>
      <c r="H158" s="1" t="s">
        <v>250</v>
      </c>
      <c r="I158" s="1" t="s">
        <v>38</v>
      </c>
      <c r="J158" s="1" t="s">
        <v>689</v>
      </c>
    </row>
    <row r="159" spans="1:10" hidden="1">
      <c r="A159" s="1" t="s">
        <v>91</v>
      </c>
      <c r="B159" s="1" t="s">
        <v>702</v>
      </c>
      <c r="C159" s="1" t="s">
        <v>38</v>
      </c>
      <c r="D159" s="1" t="s">
        <v>689</v>
      </c>
      <c r="E159" s="87" t="s">
        <v>526</v>
      </c>
      <c r="F159" s="1" t="s">
        <v>806</v>
      </c>
      <c r="G159" s="1">
        <v>1501210</v>
      </c>
      <c r="H159" s="1" t="s">
        <v>250</v>
      </c>
      <c r="I159" s="1" t="s">
        <v>38</v>
      </c>
      <c r="J159" s="1" t="s">
        <v>689</v>
      </c>
    </row>
    <row r="160" spans="1:10" hidden="1">
      <c r="A160" s="1" t="s">
        <v>91</v>
      </c>
      <c r="B160" s="1" t="s">
        <v>702</v>
      </c>
      <c r="C160" s="1" t="s">
        <v>38</v>
      </c>
      <c r="D160" s="1" t="s">
        <v>689</v>
      </c>
      <c r="E160" s="87" t="s">
        <v>422</v>
      </c>
      <c r="F160" s="1" t="s">
        <v>807</v>
      </c>
      <c r="G160" s="1">
        <v>1501208</v>
      </c>
      <c r="H160" s="1" t="s">
        <v>250</v>
      </c>
      <c r="I160" s="1" t="s">
        <v>38</v>
      </c>
      <c r="J160" s="1" t="s">
        <v>689</v>
      </c>
    </row>
    <row r="161" spans="1:10" hidden="1">
      <c r="A161" s="1" t="s">
        <v>91</v>
      </c>
      <c r="B161" s="1" t="s">
        <v>702</v>
      </c>
      <c r="C161" s="1" t="s">
        <v>38</v>
      </c>
      <c r="D161" s="1" t="s">
        <v>689</v>
      </c>
      <c r="E161" s="87" t="s">
        <v>408</v>
      </c>
      <c r="F161" s="1" t="s">
        <v>91</v>
      </c>
      <c r="G161" s="1">
        <v>1501206</v>
      </c>
      <c r="H161" s="1" t="s">
        <v>250</v>
      </c>
      <c r="I161" s="1" t="s">
        <v>38</v>
      </c>
      <c r="J161" s="1" t="s">
        <v>689</v>
      </c>
    </row>
    <row r="162" spans="1:10" hidden="1">
      <c r="A162" s="1" t="s">
        <v>91</v>
      </c>
      <c r="B162" s="1" t="s">
        <v>702</v>
      </c>
      <c r="C162" s="1" t="s">
        <v>38</v>
      </c>
      <c r="D162" s="1" t="s">
        <v>689</v>
      </c>
      <c r="E162" s="87" t="s">
        <v>344</v>
      </c>
      <c r="F162" s="1" t="s">
        <v>808</v>
      </c>
      <c r="G162" s="1">
        <v>1501204</v>
      </c>
      <c r="H162" s="1" t="s">
        <v>250</v>
      </c>
      <c r="I162" s="1" t="s">
        <v>38</v>
      </c>
      <c r="J162" s="1" t="s">
        <v>689</v>
      </c>
    </row>
    <row r="163" spans="1:10" hidden="1">
      <c r="A163" s="1" t="s">
        <v>89</v>
      </c>
      <c r="B163" s="1" t="s">
        <v>688</v>
      </c>
      <c r="C163" s="1" t="s">
        <v>38</v>
      </c>
      <c r="D163" s="1" t="s">
        <v>689</v>
      </c>
      <c r="E163" s="87" t="s">
        <v>407</v>
      </c>
      <c r="F163" s="1" t="s">
        <v>809</v>
      </c>
      <c r="G163" s="1">
        <v>1501198</v>
      </c>
      <c r="H163" s="1" t="s">
        <v>89</v>
      </c>
      <c r="I163" s="1" t="s">
        <v>38</v>
      </c>
      <c r="J163" s="1" t="s">
        <v>689</v>
      </c>
    </row>
    <row r="164" spans="1:10" hidden="1">
      <c r="A164" s="1" t="s">
        <v>89</v>
      </c>
      <c r="B164" s="1" t="s">
        <v>688</v>
      </c>
      <c r="C164" s="1" t="s">
        <v>38</v>
      </c>
      <c r="D164" s="1" t="s">
        <v>689</v>
      </c>
      <c r="E164" s="87" t="s">
        <v>368</v>
      </c>
      <c r="F164" s="1" t="s">
        <v>810</v>
      </c>
      <c r="G164" s="1">
        <v>1501196</v>
      </c>
      <c r="H164" s="1" t="s">
        <v>89</v>
      </c>
      <c r="I164" s="1" t="s">
        <v>38</v>
      </c>
      <c r="J164" s="1" t="s">
        <v>689</v>
      </c>
    </row>
    <row r="165" spans="1:10" hidden="1">
      <c r="A165" s="1" t="s">
        <v>89</v>
      </c>
      <c r="B165" s="1" t="s">
        <v>688</v>
      </c>
      <c r="C165" s="1" t="s">
        <v>38</v>
      </c>
      <c r="D165" s="1" t="s">
        <v>689</v>
      </c>
      <c r="E165" s="87" t="s">
        <v>270</v>
      </c>
      <c r="F165" s="1" t="s">
        <v>811</v>
      </c>
      <c r="G165" s="1">
        <v>1501194</v>
      </c>
      <c r="H165" s="1" t="s">
        <v>89</v>
      </c>
      <c r="I165" s="1" t="s">
        <v>38</v>
      </c>
      <c r="J165" s="1" t="s">
        <v>689</v>
      </c>
    </row>
    <row r="166" spans="1:10" hidden="1">
      <c r="A166" s="1" t="s">
        <v>89</v>
      </c>
      <c r="B166" s="1" t="s">
        <v>688</v>
      </c>
      <c r="C166" s="1" t="s">
        <v>38</v>
      </c>
      <c r="D166" s="1" t="s">
        <v>689</v>
      </c>
      <c r="E166" s="87" t="s">
        <v>409</v>
      </c>
      <c r="F166" s="1" t="s">
        <v>89</v>
      </c>
      <c r="G166" s="1">
        <v>1501192</v>
      </c>
      <c r="H166" s="1" t="s">
        <v>89</v>
      </c>
      <c r="I166" s="1" t="s">
        <v>38</v>
      </c>
      <c r="J166" s="1" t="s">
        <v>689</v>
      </c>
    </row>
    <row r="167" spans="1:10" hidden="1">
      <c r="A167" s="1" t="s">
        <v>125</v>
      </c>
      <c r="B167" s="1" t="s">
        <v>688</v>
      </c>
      <c r="C167" s="1" t="s">
        <v>55</v>
      </c>
      <c r="D167" s="1" t="s">
        <v>689</v>
      </c>
      <c r="E167" s="87" t="s">
        <v>357</v>
      </c>
      <c r="F167" s="1" t="s">
        <v>812</v>
      </c>
      <c r="G167" s="1">
        <v>1501188</v>
      </c>
      <c r="H167" s="1" t="s">
        <v>122</v>
      </c>
      <c r="I167" s="1" t="s">
        <v>55</v>
      </c>
      <c r="J167" s="1" t="s">
        <v>689</v>
      </c>
    </row>
    <row r="168" spans="1:10" hidden="1">
      <c r="A168" s="1" t="s">
        <v>125</v>
      </c>
      <c r="B168" s="1" t="s">
        <v>688</v>
      </c>
      <c r="C168" s="1" t="s">
        <v>55</v>
      </c>
      <c r="D168" s="1" t="s">
        <v>689</v>
      </c>
      <c r="E168" s="87" t="s">
        <v>415</v>
      </c>
      <c r="F168" s="1" t="s">
        <v>125</v>
      </c>
      <c r="G168" s="1">
        <v>1501186</v>
      </c>
      <c r="H168" s="1" t="s">
        <v>122</v>
      </c>
      <c r="I168" s="1" t="s">
        <v>55</v>
      </c>
      <c r="J168" s="1" t="s">
        <v>689</v>
      </c>
    </row>
    <row r="169" spans="1:10" hidden="1">
      <c r="A169" s="1" t="s">
        <v>125</v>
      </c>
      <c r="B169" s="1" t="s">
        <v>688</v>
      </c>
      <c r="C169" s="1" t="s">
        <v>55</v>
      </c>
      <c r="D169" s="1" t="s">
        <v>689</v>
      </c>
      <c r="E169" s="87" t="s">
        <v>332</v>
      </c>
      <c r="F169" s="1" t="s">
        <v>813</v>
      </c>
      <c r="G169" s="1">
        <v>1501184</v>
      </c>
      <c r="H169" s="1" t="s">
        <v>122</v>
      </c>
      <c r="I169" s="1" t="s">
        <v>55</v>
      </c>
      <c r="J169" s="1" t="s">
        <v>689</v>
      </c>
    </row>
    <row r="170" spans="1:10" hidden="1">
      <c r="A170" s="1" t="s">
        <v>125</v>
      </c>
      <c r="B170" s="1" t="s">
        <v>688</v>
      </c>
      <c r="C170" s="1" t="s">
        <v>55</v>
      </c>
      <c r="D170" s="1" t="s">
        <v>689</v>
      </c>
      <c r="E170" s="87" t="s">
        <v>417</v>
      </c>
      <c r="F170" s="1" t="s">
        <v>814</v>
      </c>
      <c r="G170" s="1">
        <v>1501182</v>
      </c>
      <c r="H170" s="1" t="s">
        <v>122</v>
      </c>
      <c r="I170" s="1" t="s">
        <v>55</v>
      </c>
      <c r="J170" s="1" t="s">
        <v>689</v>
      </c>
    </row>
    <row r="171" spans="1:10" hidden="1">
      <c r="A171" s="1" t="s">
        <v>97</v>
      </c>
      <c r="B171" s="1" t="s">
        <v>688</v>
      </c>
      <c r="C171" s="1" t="s">
        <v>38</v>
      </c>
      <c r="D171" s="1" t="s">
        <v>689</v>
      </c>
      <c r="E171" s="87" t="s">
        <v>520</v>
      </c>
      <c r="F171" s="1" t="s">
        <v>815</v>
      </c>
      <c r="G171" s="1">
        <v>1501178</v>
      </c>
      <c r="H171" s="1" t="s">
        <v>89</v>
      </c>
      <c r="I171" s="1" t="s">
        <v>38</v>
      </c>
      <c r="J171" s="1" t="s">
        <v>689</v>
      </c>
    </row>
    <row r="172" spans="1:10" hidden="1">
      <c r="A172" s="1" t="s">
        <v>97</v>
      </c>
      <c r="B172" s="1" t="s">
        <v>688</v>
      </c>
      <c r="C172" s="1" t="s">
        <v>38</v>
      </c>
      <c r="D172" s="1" t="s">
        <v>689</v>
      </c>
      <c r="E172" s="87" t="s">
        <v>400</v>
      </c>
      <c r="F172" s="1" t="s">
        <v>816</v>
      </c>
      <c r="G172" s="1">
        <v>1501176</v>
      </c>
      <c r="H172" s="1" t="s">
        <v>89</v>
      </c>
      <c r="I172" s="1" t="s">
        <v>38</v>
      </c>
      <c r="J172" s="1" t="s">
        <v>689</v>
      </c>
    </row>
    <row r="173" spans="1:10" hidden="1">
      <c r="A173" s="1" t="s">
        <v>97</v>
      </c>
      <c r="B173" s="1" t="s">
        <v>688</v>
      </c>
      <c r="C173" s="1" t="s">
        <v>38</v>
      </c>
      <c r="D173" s="1" t="s">
        <v>689</v>
      </c>
      <c r="E173" s="87" t="s">
        <v>350</v>
      </c>
      <c r="F173" s="1" t="s">
        <v>817</v>
      </c>
      <c r="G173" s="1">
        <v>1501174</v>
      </c>
      <c r="H173" s="1" t="s">
        <v>89</v>
      </c>
      <c r="I173" s="1" t="s">
        <v>38</v>
      </c>
      <c r="J173" s="1" t="s">
        <v>689</v>
      </c>
    </row>
    <row r="174" spans="1:10" hidden="1">
      <c r="A174" s="1" t="s">
        <v>97</v>
      </c>
      <c r="B174" s="1" t="s">
        <v>688</v>
      </c>
      <c r="C174" s="1" t="s">
        <v>38</v>
      </c>
      <c r="D174" s="1" t="s">
        <v>689</v>
      </c>
      <c r="E174" s="87" t="s">
        <v>473</v>
      </c>
      <c r="F174" s="1" t="s">
        <v>818</v>
      </c>
      <c r="G174" s="1">
        <v>1501172</v>
      </c>
      <c r="H174" s="1" t="s">
        <v>89</v>
      </c>
      <c r="I174" s="1" t="s">
        <v>38</v>
      </c>
      <c r="J174" s="1" t="s">
        <v>689</v>
      </c>
    </row>
    <row r="175" spans="1:10" hidden="1">
      <c r="A175" s="1" t="s">
        <v>97</v>
      </c>
      <c r="B175" s="1" t="s">
        <v>688</v>
      </c>
      <c r="C175" s="1" t="s">
        <v>38</v>
      </c>
      <c r="D175" s="1" t="s">
        <v>689</v>
      </c>
      <c r="E175" s="87" t="s">
        <v>304</v>
      </c>
      <c r="F175" s="1" t="s">
        <v>819</v>
      </c>
      <c r="G175" s="1">
        <v>1501170</v>
      </c>
      <c r="H175" s="1" t="s">
        <v>89</v>
      </c>
      <c r="I175" s="1" t="s">
        <v>38</v>
      </c>
      <c r="J175" s="1" t="s">
        <v>689</v>
      </c>
    </row>
    <row r="176" spans="1:10" hidden="1">
      <c r="A176" s="1" t="s">
        <v>97</v>
      </c>
      <c r="B176" s="1" t="s">
        <v>688</v>
      </c>
      <c r="C176" s="1" t="s">
        <v>38</v>
      </c>
      <c r="D176" s="1" t="s">
        <v>689</v>
      </c>
      <c r="E176" s="87" t="s">
        <v>254</v>
      </c>
      <c r="F176" s="1" t="s">
        <v>97</v>
      </c>
      <c r="G176" s="1">
        <v>1501168</v>
      </c>
      <c r="H176" s="1" t="s">
        <v>89</v>
      </c>
      <c r="I176" s="1" t="s">
        <v>38</v>
      </c>
      <c r="J176" s="1" t="s">
        <v>689</v>
      </c>
    </row>
    <row r="177" spans="1:10" hidden="1">
      <c r="A177" s="1" t="s">
        <v>122</v>
      </c>
      <c r="B177" s="1" t="s">
        <v>702</v>
      </c>
      <c r="C177" s="1" t="s">
        <v>55</v>
      </c>
      <c r="D177" s="1" t="s">
        <v>689</v>
      </c>
      <c r="E177" s="87" t="s">
        <v>484</v>
      </c>
      <c r="F177" s="1" t="s">
        <v>820</v>
      </c>
      <c r="G177" s="1">
        <v>1501164</v>
      </c>
      <c r="H177" s="1" t="s">
        <v>122</v>
      </c>
      <c r="I177" s="1" t="s">
        <v>55</v>
      </c>
      <c r="J177" s="1" t="s">
        <v>689</v>
      </c>
    </row>
    <row r="178" spans="1:10" hidden="1">
      <c r="A178" s="1" t="s">
        <v>122</v>
      </c>
      <c r="B178" s="1" t="s">
        <v>702</v>
      </c>
      <c r="C178" s="1" t="s">
        <v>55</v>
      </c>
      <c r="D178" s="1" t="s">
        <v>689</v>
      </c>
      <c r="E178" s="87" t="s">
        <v>297</v>
      </c>
      <c r="F178" s="1" t="s">
        <v>821</v>
      </c>
      <c r="G178" s="1">
        <v>1501162</v>
      </c>
      <c r="H178" s="1" t="s">
        <v>122</v>
      </c>
      <c r="I178" s="1" t="s">
        <v>55</v>
      </c>
      <c r="J178" s="1" t="s">
        <v>689</v>
      </c>
    </row>
    <row r="179" spans="1:10" hidden="1">
      <c r="A179" s="1" t="s">
        <v>122</v>
      </c>
      <c r="B179" s="1" t="s">
        <v>702</v>
      </c>
      <c r="C179" s="1" t="s">
        <v>55</v>
      </c>
      <c r="D179" s="1" t="s">
        <v>689</v>
      </c>
      <c r="E179" s="87" t="s">
        <v>328</v>
      </c>
      <c r="F179" s="1" t="s">
        <v>822</v>
      </c>
      <c r="G179" s="1">
        <v>1501160</v>
      </c>
      <c r="H179" s="1" t="s">
        <v>122</v>
      </c>
      <c r="I179" s="1" t="s">
        <v>55</v>
      </c>
      <c r="J179" s="1" t="s">
        <v>689</v>
      </c>
    </row>
    <row r="180" spans="1:10" hidden="1">
      <c r="A180" s="1" t="s">
        <v>122</v>
      </c>
      <c r="B180" s="1" t="s">
        <v>702</v>
      </c>
      <c r="C180" s="1" t="s">
        <v>55</v>
      </c>
      <c r="D180" s="1" t="s">
        <v>689</v>
      </c>
      <c r="E180" s="87" t="s">
        <v>463</v>
      </c>
      <c r="F180" s="1" t="s">
        <v>823</v>
      </c>
      <c r="G180" s="1">
        <v>1501158</v>
      </c>
      <c r="H180" s="1" t="s">
        <v>122</v>
      </c>
      <c r="I180" s="1" t="s">
        <v>55</v>
      </c>
      <c r="J180" s="1" t="s">
        <v>689</v>
      </c>
    </row>
    <row r="181" spans="1:10" hidden="1">
      <c r="A181" s="1" t="s">
        <v>122</v>
      </c>
      <c r="B181" s="1" t="s">
        <v>702</v>
      </c>
      <c r="C181" s="1" t="s">
        <v>55</v>
      </c>
      <c r="D181" s="1" t="s">
        <v>689</v>
      </c>
      <c r="E181" s="87" t="s">
        <v>355</v>
      </c>
      <c r="F181" s="1" t="s">
        <v>122</v>
      </c>
      <c r="G181" s="1">
        <v>1501156</v>
      </c>
      <c r="H181" s="1" t="s">
        <v>122</v>
      </c>
      <c r="I181" s="1" t="s">
        <v>55</v>
      </c>
      <c r="J181" s="1" t="s">
        <v>689</v>
      </c>
    </row>
    <row r="182" spans="1:10" hidden="1">
      <c r="A182" s="1" t="s">
        <v>122</v>
      </c>
      <c r="B182" s="1" t="s">
        <v>702</v>
      </c>
      <c r="C182" s="1" t="s">
        <v>55</v>
      </c>
      <c r="D182" s="1" t="s">
        <v>689</v>
      </c>
      <c r="E182" s="87" t="s">
        <v>348</v>
      </c>
      <c r="F182" s="1" t="s">
        <v>824</v>
      </c>
      <c r="G182" s="1">
        <v>1501154</v>
      </c>
      <c r="H182" s="1" t="s">
        <v>122</v>
      </c>
      <c r="I182" s="1" t="s">
        <v>55</v>
      </c>
      <c r="J182" s="1" t="s">
        <v>689</v>
      </c>
    </row>
    <row r="183" spans="1:10" hidden="1">
      <c r="A183" s="1" t="s">
        <v>122</v>
      </c>
      <c r="B183" s="1" t="s">
        <v>702</v>
      </c>
      <c r="C183" s="1" t="s">
        <v>55</v>
      </c>
      <c r="D183" s="1" t="s">
        <v>689</v>
      </c>
      <c r="E183" s="87" t="s">
        <v>356</v>
      </c>
      <c r="F183" s="1" t="s">
        <v>825</v>
      </c>
      <c r="G183" s="1">
        <v>1501152</v>
      </c>
      <c r="H183" s="1" t="s">
        <v>122</v>
      </c>
      <c r="I183" s="1" t="s">
        <v>55</v>
      </c>
      <c r="J183" s="1" t="s">
        <v>689</v>
      </c>
    </row>
    <row r="184" spans="1:10">
      <c r="A184" s="1" t="s">
        <v>103</v>
      </c>
      <c r="B184" s="1" t="s">
        <v>702</v>
      </c>
      <c r="C184" s="1" t="s">
        <v>42</v>
      </c>
      <c r="D184" s="1" t="s">
        <v>689</v>
      </c>
      <c r="E184" s="87" t="s">
        <v>411</v>
      </c>
      <c r="F184" s="1" t="s">
        <v>826</v>
      </c>
      <c r="G184" s="1">
        <v>1501146</v>
      </c>
      <c r="H184" s="1" t="s">
        <v>105</v>
      </c>
      <c r="I184" s="1" t="s">
        <v>42</v>
      </c>
      <c r="J184" s="1" t="s">
        <v>689</v>
      </c>
    </row>
    <row r="185" spans="1:10">
      <c r="A185" s="1" t="s">
        <v>103</v>
      </c>
      <c r="B185" s="1" t="s">
        <v>702</v>
      </c>
      <c r="C185" s="1" t="s">
        <v>42</v>
      </c>
      <c r="D185" s="1" t="s">
        <v>689</v>
      </c>
      <c r="E185" s="87" t="s">
        <v>300</v>
      </c>
      <c r="F185" s="1" t="s">
        <v>827</v>
      </c>
      <c r="G185" s="1">
        <v>1501144</v>
      </c>
      <c r="H185" s="1" t="s">
        <v>105</v>
      </c>
      <c r="I185" s="1" t="s">
        <v>42</v>
      </c>
      <c r="J185" s="1" t="s">
        <v>689</v>
      </c>
    </row>
    <row r="186" spans="1:10">
      <c r="A186" s="1" t="s">
        <v>103</v>
      </c>
      <c r="B186" s="1" t="s">
        <v>702</v>
      </c>
      <c r="C186" s="1" t="s">
        <v>42</v>
      </c>
      <c r="D186" s="1" t="s">
        <v>689</v>
      </c>
      <c r="E186" s="87" t="s">
        <v>371</v>
      </c>
      <c r="F186" s="1" t="s">
        <v>828</v>
      </c>
      <c r="G186" s="1">
        <v>1501142</v>
      </c>
      <c r="H186" s="1" t="s">
        <v>105</v>
      </c>
      <c r="I186" s="1" t="s">
        <v>42</v>
      </c>
      <c r="J186" s="1" t="s">
        <v>689</v>
      </c>
    </row>
    <row r="187" spans="1:10">
      <c r="A187" s="1" t="s">
        <v>103</v>
      </c>
      <c r="B187" s="1" t="s">
        <v>702</v>
      </c>
      <c r="C187" s="1" t="s">
        <v>42</v>
      </c>
      <c r="D187" s="1" t="s">
        <v>689</v>
      </c>
      <c r="E187" s="87" t="s">
        <v>401</v>
      </c>
      <c r="F187" s="1" t="s">
        <v>103</v>
      </c>
      <c r="G187" s="1">
        <v>1501140</v>
      </c>
      <c r="H187" s="1" t="s">
        <v>105</v>
      </c>
      <c r="I187" s="1" t="s">
        <v>42</v>
      </c>
      <c r="J187" s="1" t="s">
        <v>689</v>
      </c>
    </row>
    <row r="188" spans="1:10">
      <c r="A188" s="1" t="s">
        <v>106</v>
      </c>
      <c r="B188" s="1" t="s">
        <v>702</v>
      </c>
      <c r="C188" s="1" t="s">
        <v>42</v>
      </c>
      <c r="D188" s="1" t="s">
        <v>689</v>
      </c>
      <c r="E188" s="87" t="s">
        <v>451</v>
      </c>
      <c r="F188" s="1" t="s">
        <v>829</v>
      </c>
      <c r="G188" s="1">
        <v>1501136</v>
      </c>
      <c r="H188" s="1" t="s">
        <v>106</v>
      </c>
      <c r="I188" s="1" t="s">
        <v>42</v>
      </c>
      <c r="J188" s="1" t="s">
        <v>689</v>
      </c>
    </row>
    <row r="189" spans="1:10">
      <c r="A189" s="1" t="s">
        <v>106</v>
      </c>
      <c r="B189" s="1" t="s">
        <v>702</v>
      </c>
      <c r="C189" s="1" t="s">
        <v>42</v>
      </c>
      <c r="D189" s="1" t="s">
        <v>689</v>
      </c>
      <c r="E189" s="87" t="s">
        <v>296</v>
      </c>
      <c r="F189" s="1" t="s">
        <v>830</v>
      </c>
      <c r="G189" s="1">
        <v>1501134</v>
      </c>
      <c r="H189" s="1" t="s">
        <v>106</v>
      </c>
      <c r="I189" s="1" t="s">
        <v>42</v>
      </c>
      <c r="J189" s="1" t="s">
        <v>689</v>
      </c>
    </row>
    <row r="190" spans="1:10">
      <c r="A190" s="1" t="s">
        <v>106</v>
      </c>
      <c r="B190" s="1" t="s">
        <v>702</v>
      </c>
      <c r="C190" s="1" t="s">
        <v>42</v>
      </c>
      <c r="D190" s="1" t="s">
        <v>689</v>
      </c>
      <c r="E190" s="87" t="s">
        <v>456</v>
      </c>
      <c r="F190" s="1" t="s">
        <v>831</v>
      </c>
      <c r="G190" s="1">
        <v>1501132</v>
      </c>
      <c r="H190" s="1" t="s">
        <v>106</v>
      </c>
      <c r="I190" s="1" t="s">
        <v>42</v>
      </c>
      <c r="J190" s="1" t="s">
        <v>689</v>
      </c>
    </row>
    <row r="191" spans="1:10">
      <c r="A191" s="1" t="s">
        <v>106</v>
      </c>
      <c r="B191" s="1" t="s">
        <v>702</v>
      </c>
      <c r="C191" s="1" t="s">
        <v>42</v>
      </c>
      <c r="D191" s="1" t="s">
        <v>689</v>
      </c>
      <c r="E191" s="87" t="s">
        <v>424</v>
      </c>
      <c r="F191" s="1" t="s">
        <v>832</v>
      </c>
      <c r="G191" s="1">
        <v>1501130</v>
      </c>
      <c r="H191" s="1" t="s">
        <v>106</v>
      </c>
      <c r="I191" s="1" t="s">
        <v>42</v>
      </c>
      <c r="J191" s="1" t="s">
        <v>689</v>
      </c>
    </row>
    <row r="192" spans="1:10">
      <c r="A192" s="1" t="s">
        <v>106</v>
      </c>
      <c r="B192" s="1" t="s">
        <v>702</v>
      </c>
      <c r="C192" s="1" t="s">
        <v>42</v>
      </c>
      <c r="D192" s="1" t="s">
        <v>689</v>
      </c>
      <c r="E192" s="87" t="s">
        <v>326</v>
      </c>
      <c r="F192" s="1" t="s">
        <v>833</v>
      </c>
      <c r="G192" s="1">
        <v>1501128</v>
      </c>
      <c r="H192" s="1" t="s">
        <v>106</v>
      </c>
      <c r="I192" s="1" t="s">
        <v>42</v>
      </c>
      <c r="J192" s="1" t="s">
        <v>689</v>
      </c>
    </row>
    <row r="193" spans="1:10">
      <c r="A193" s="1" t="s">
        <v>101</v>
      </c>
      <c r="B193" s="1" t="s">
        <v>834</v>
      </c>
      <c r="C193" s="1" t="s">
        <v>42</v>
      </c>
      <c r="D193" s="1" t="s">
        <v>689</v>
      </c>
      <c r="E193" s="87" t="s">
        <v>234</v>
      </c>
      <c r="F193" s="1" t="s">
        <v>835</v>
      </c>
      <c r="G193" s="1">
        <v>1501124</v>
      </c>
      <c r="H193" s="1" t="s">
        <v>233</v>
      </c>
      <c r="I193" s="1" t="s">
        <v>42</v>
      </c>
      <c r="J193" s="1" t="s">
        <v>689</v>
      </c>
    </row>
    <row r="194" spans="1:10">
      <c r="A194" s="1" t="s">
        <v>101</v>
      </c>
      <c r="B194" s="1" t="s">
        <v>834</v>
      </c>
      <c r="C194" s="1" t="s">
        <v>42</v>
      </c>
      <c r="D194" s="1" t="s">
        <v>689</v>
      </c>
      <c r="E194" s="87" t="s">
        <v>306</v>
      </c>
      <c r="F194" s="1" t="s">
        <v>605</v>
      </c>
      <c r="G194" s="1">
        <v>1501122</v>
      </c>
      <c r="H194" s="1" t="s">
        <v>233</v>
      </c>
      <c r="I194" s="1" t="s">
        <v>42</v>
      </c>
      <c r="J194" s="1" t="s">
        <v>689</v>
      </c>
    </row>
    <row r="195" spans="1:10">
      <c r="A195" s="1" t="s">
        <v>101</v>
      </c>
      <c r="B195" s="1" t="s">
        <v>834</v>
      </c>
      <c r="C195" s="1" t="s">
        <v>42</v>
      </c>
      <c r="D195" s="1" t="s">
        <v>689</v>
      </c>
      <c r="E195" s="87" t="s">
        <v>263</v>
      </c>
      <c r="F195" s="1" t="s">
        <v>233</v>
      </c>
      <c r="G195" s="1">
        <v>1501120</v>
      </c>
      <c r="H195" s="1" t="s">
        <v>233</v>
      </c>
      <c r="I195" s="1" t="s">
        <v>42</v>
      </c>
      <c r="J195" s="1" t="s">
        <v>689</v>
      </c>
    </row>
    <row r="196" spans="1:10">
      <c r="A196" s="1" t="s">
        <v>101</v>
      </c>
      <c r="B196" s="1" t="s">
        <v>834</v>
      </c>
      <c r="C196" s="1" t="s">
        <v>42</v>
      </c>
      <c r="D196" s="1" t="s">
        <v>689</v>
      </c>
      <c r="E196" s="87" t="s">
        <v>511</v>
      </c>
      <c r="F196" s="1" t="s">
        <v>836</v>
      </c>
      <c r="G196" s="1">
        <v>1501118</v>
      </c>
      <c r="H196" s="1" t="s">
        <v>233</v>
      </c>
      <c r="I196" s="1" t="s">
        <v>42</v>
      </c>
      <c r="J196" s="1" t="s">
        <v>689</v>
      </c>
    </row>
    <row r="197" spans="1:10">
      <c r="A197" s="1" t="s">
        <v>101</v>
      </c>
      <c r="B197" s="1" t="s">
        <v>834</v>
      </c>
      <c r="C197" s="1" t="s">
        <v>42</v>
      </c>
      <c r="D197" s="1" t="s">
        <v>689</v>
      </c>
      <c r="E197" s="87" t="s">
        <v>437</v>
      </c>
      <c r="F197" s="1" t="s">
        <v>597</v>
      </c>
      <c r="G197" s="1">
        <v>1501116</v>
      </c>
      <c r="H197" s="1" t="s">
        <v>233</v>
      </c>
      <c r="I197" s="1" t="s">
        <v>42</v>
      </c>
      <c r="J197" s="1" t="s">
        <v>689</v>
      </c>
    </row>
    <row r="198" spans="1:10">
      <c r="A198" s="1" t="s">
        <v>101</v>
      </c>
      <c r="B198" s="1" t="s">
        <v>834</v>
      </c>
      <c r="C198" s="1" t="s">
        <v>42</v>
      </c>
      <c r="D198" s="1" t="s">
        <v>689</v>
      </c>
      <c r="E198" s="87" t="s">
        <v>390</v>
      </c>
      <c r="F198" s="1" t="s">
        <v>644</v>
      </c>
      <c r="G198" s="1">
        <v>1501114</v>
      </c>
      <c r="H198" s="1" t="s">
        <v>233</v>
      </c>
      <c r="I198" s="1" t="s">
        <v>42</v>
      </c>
      <c r="J198" s="1" t="s">
        <v>689</v>
      </c>
    </row>
    <row r="199" spans="1:10">
      <c r="A199" s="1" t="s">
        <v>105</v>
      </c>
      <c r="B199" s="1" t="s">
        <v>702</v>
      </c>
      <c r="C199" s="1" t="s">
        <v>42</v>
      </c>
      <c r="D199" s="1" t="s">
        <v>689</v>
      </c>
      <c r="E199" s="87" t="s">
        <v>303</v>
      </c>
      <c r="F199" s="1" t="s">
        <v>837</v>
      </c>
      <c r="G199" s="1">
        <v>1501110</v>
      </c>
      <c r="H199" s="1" t="s">
        <v>105</v>
      </c>
      <c r="I199" s="1" t="s">
        <v>42</v>
      </c>
      <c r="J199" s="1" t="s">
        <v>689</v>
      </c>
    </row>
    <row r="200" spans="1:10">
      <c r="A200" s="1" t="s">
        <v>105</v>
      </c>
      <c r="B200" s="1" t="s">
        <v>702</v>
      </c>
      <c r="C200" s="1" t="s">
        <v>42</v>
      </c>
      <c r="D200" s="1" t="s">
        <v>689</v>
      </c>
      <c r="E200" s="87" t="s">
        <v>381</v>
      </c>
      <c r="F200" s="1" t="s">
        <v>105</v>
      </c>
      <c r="G200" s="1">
        <v>1501108</v>
      </c>
      <c r="H200" s="1" t="s">
        <v>105</v>
      </c>
      <c r="I200" s="1" t="s">
        <v>42</v>
      </c>
      <c r="J200" s="1" t="s">
        <v>689</v>
      </c>
    </row>
    <row r="201" spans="1:10">
      <c r="A201" s="1" t="s">
        <v>105</v>
      </c>
      <c r="B201" s="1" t="s">
        <v>702</v>
      </c>
      <c r="C201" s="1" t="s">
        <v>42</v>
      </c>
      <c r="D201" s="1" t="s">
        <v>689</v>
      </c>
      <c r="E201" s="87" t="s">
        <v>444</v>
      </c>
      <c r="F201" s="1" t="s">
        <v>838</v>
      </c>
      <c r="G201" s="1">
        <v>1501106</v>
      </c>
      <c r="H201" s="1" t="s">
        <v>105</v>
      </c>
      <c r="I201" s="1" t="s">
        <v>42</v>
      </c>
      <c r="J201" s="1" t="s">
        <v>689</v>
      </c>
    </row>
    <row r="202" spans="1:10">
      <c r="A202" s="1" t="s">
        <v>105</v>
      </c>
      <c r="B202" s="1" t="s">
        <v>702</v>
      </c>
      <c r="C202" s="1" t="s">
        <v>42</v>
      </c>
      <c r="D202" s="1" t="s">
        <v>689</v>
      </c>
      <c r="E202" s="87" t="s">
        <v>380</v>
      </c>
      <c r="F202" s="1" t="s">
        <v>839</v>
      </c>
      <c r="G202" s="1">
        <v>1501104</v>
      </c>
      <c r="H202" s="1" t="s">
        <v>105</v>
      </c>
      <c r="I202" s="1" t="s">
        <v>42</v>
      </c>
      <c r="J202" s="1" t="s">
        <v>689</v>
      </c>
    </row>
    <row r="203" spans="1:10">
      <c r="A203" s="1" t="s">
        <v>105</v>
      </c>
      <c r="B203" s="1" t="s">
        <v>702</v>
      </c>
      <c r="C203" s="1" t="s">
        <v>42</v>
      </c>
      <c r="D203" s="1" t="s">
        <v>689</v>
      </c>
      <c r="E203" s="87" t="s">
        <v>299</v>
      </c>
      <c r="F203" s="1" t="s">
        <v>840</v>
      </c>
      <c r="G203" s="1">
        <v>1501102</v>
      </c>
      <c r="H203" s="1" t="s">
        <v>105</v>
      </c>
      <c r="I203" s="1" t="s">
        <v>42</v>
      </c>
      <c r="J203" s="1" t="s">
        <v>689</v>
      </c>
    </row>
    <row r="204" spans="1:10">
      <c r="A204" s="1" t="s">
        <v>105</v>
      </c>
      <c r="B204" s="1" t="s">
        <v>702</v>
      </c>
      <c r="C204" s="1" t="s">
        <v>42</v>
      </c>
      <c r="D204" s="1" t="s">
        <v>689</v>
      </c>
      <c r="E204" s="87" t="s">
        <v>269</v>
      </c>
      <c r="F204" s="1" t="s">
        <v>841</v>
      </c>
      <c r="G204" s="1">
        <v>1501100</v>
      </c>
      <c r="H204" s="1" t="s">
        <v>105</v>
      </c>
      <c r="I204" s="1" t="s">
        <v>42</v>
      </c>
      <c r="J204" s="1" t="s">
        <v>689</v>
      </c>
    </row>
    <row r="205" spans="1:10" hidden="1">
      <c r="A205" s="1" t="s">
        <v>118</v>
      </c>
      <c r="B205" s="1" t="s">
        <v>702</v>
      </c>
      <c r="C205" s="1" t="s">
        <v>45</v>
      </c>
      <c r="D205" s="1" t="s">
        <v>689</v>
      </c>
      <c r="E205" s="87" t="s">
        <v>212</v>
      </c>
      <c r="F205" s="1" t="s">
        <v>842</v>
      </c>
      <c r="G205" s="1">
        <v>1500654</v>
      </c>
      <c r="H205" s="1" t="s">
        <v>118</v>
      </c>
      <c r="I205" s="1" t="s">
        <v>45</v>
      </c>
      <c r="J205" s="1" t="s">
        <v>689</v>
      </c>
    </row>
    <row r="206" spans="1:10" hidden="1">
      <c r="A206" s="1" t="s">
        <v>118</v>
      </c>
      <c r="B206" s="1" t="s">
        <v>702</v>
      </c>
      <c r="C206" s="1" t="s">
        <v>45</v>
      </c>
      <c r="D206" s="1" t="s">
        <v>689</v>
      </c>
      <c r="E206" s="87" t="s">
        <v>283</v>
      </c>
      <c r="F206" s="1" t="s">
        <v>843</v>
      </c>
      <c r="G206" s="1">
        <v>1500652</v>
      </c>
      <c r="H206" s="1" t="s">
        <v>118</v>
      </c>
      <c r="I206" s="1" t="s">
        <v>45</v>
      </c>
      <c r="J206" s="1" t="s">
        <v>689</v>
      </c>
    </row>
    <row r="207" spans="1:10" hidden="1">
      <c r="A207" s="1" t="s">
        <v>118</v>
      </c>
      <c r="B207" s="1" t="s">
        <v>702</v>
      </c>
      <c r="C207" s="1" t="s">
        <v>45</v>
      </c>
      <c r="D207" s="1" t="s">
        <v>689</v>
      </c>
      <c r="E207" s="87" t="s">
        <v>488</v>
      </c>
      <c r="F207" s="1" t="s">
        <v>844</v>
      </c>
      <c r="G207" s="1">
        <v>1500650</v>
      </c>
      <c r="H207" s="1" t="s">
        <v>118</v>
      </c>
      <c r="I207" s="1" t="s">
        <v>45</v>
      </c>
      <c r="J207" s="1" t="s">
        <v>689</v>
      </c>
    </row>
    <row r="208" spans="1:10" hidden="1">
      <c r="A208" s="1" t="s">
        <v>116</v>
      </c>
      <c r="B208" s="1" t="s">
        <v>688</v>
      </c>
      <c r="C208" s="1" t="s">
        <v>45</v>
      </c>
      <c r="D208" s="1" t="s">
        <v>689</v>
      </c>
      <c r="E208" s="87" t="s">
        <v>272</v>
      </c>
      <c r="F208" s="1" t="s">
        <v>845</v>
      </c>
      <c r="G208" s="1">
        <v>1500646</v>
      </c>
      <c r="H208" s="1" t="s">
        <v>846</v>
      </c>
      <c r="I208" s="1" t="s">
        <v>45</v>
      </c>
      <c r="J208" s="1" t="s">
        <v>689</v>
      </c>
    </row>
    <row r="209" spans="1:10" hidden="1">
      <c r="A209" s="1" t="s">
        <v>112</v>
      </c>
      <c r="B209" s="1" t="s">
        <v>834</v>
      </c>
      <c r="C209" s="1" t="s">
        <v>45</v>
      </c>
      <c r="D209" s="1" t="s">
        <v>689</v>
      </c>
      <c r="E209" s="87" t="s">
        <v>244</v>
      </c>
      <c r="F209" s="1" t="s">
        <v>847</v>
      </c>
      <c r="G209" s="1">
        <v>1500644</v>
      </c>
      <c r="H209" s="1" t="s">
        <v>211</v>
      </c>
      <c r="I209" s="1" t="s">
        <v>45</v>
      </c>
      <c r="J209" s="1" t="s">
        <v>689</v>
      </c>
    </row>
    <row r="210" spans="1:10" hidden="1">
      <c r="A210" s="1" t="s">
        <v>112</v>
      </c>
      <c r="B210" s="1" t="s">
        <v>834</v>
      </c>
      <c r="C210" s="1" t="s">
        <v>45</v>
      </c>
      <c r="D210" s="1" t="s">
        <v>689</v>
      </c>
      <c r="E210" s="87" t="s">
        <v>267</v>
      </c>
      <c r="F210" s="1" t="s">
        <v>848</v>
      </c>
      <c r="G210" s="1">
        <v>1500642</v>
      </c>
      <c r="H210" s="1" t="s">
        <v>211</v>
      </c>
      <c r="I210" s="1" t="s">
        <v>45</v>
      </c>
      <c r="J210" s="1" t="s">
        <v>689</v>
      </c>
    </row>
    <row r="211" spans="1:10" hidden="1">
      <c r="A211" s="1" t="s">
        <v>115</v>
      </c>
      <c r="B211" s="1" t="s">
        <v>702</v>
      </c>
      <c r="C211" s="1" t="s">
        <v>45</v>
      </c>
      <c r="D211" s="1" t="s">
        <v>689</v>
      </c>
      <c r="E211" s="87" t="s">
        <v>405</v>
      </c>
      <c r="F211" s="1" t="s">
        <v>849</v>
      </c>
      <c r="G211" s="1">
        <v>1500640</v>
      </c>
      <c r="H211" s="1" t="s">
        <v>846</v>
      </c>
      <c r="I211" s="1" t="s">
        <v>45</v>
      </c>
      <c r="J211" s="1" t="s">
        <v>689</v>
      </c>
    </row>
    <row r="212" spans="1:10" hidden="1">
      <c r="A212" s="1" t="s">
        <v>115</v>
      </c>
      <c r="B212" s="1" t="s">
        <v>702</v>
      </c>
      <c r="C212" s="1" t="s">
        <v>45</v>
      </c>
      <c r="D212" s="1" t="s">
        <v>689</v>
      </c>
      <c r="E212" s="87" t="s">
        <v>279</v>
      </c>
      <c r="F212" s="1" t="s">
        <v>850</v>
      </c>
      <c r="G212" s="1">
        <v>1500638</v>
      </c>
      <c r="H212" s="1" t="s">
        <v>846</v>
      </c>
      <c r="I212" s="1" t="s">
        <v>45</v>
      </c>
      <c r="J212" s="1" t="s">
        <v>689</v>
      </c>
    </row>
    <row r="213" spans="1:10" hidden="1">
      <c r="A213" s="1" t="s">
        <v>118</v>
      </c>
      <c r="B213" s="1" t="s">
        <v>702</v>
      </c>
      <c r="C213" s="1" t="s">
        <v>45</v>
      </c>
      <c r="D213" s="1" t="s">
        <v>689</v>
      </c>
      <c r="E213" s="87" t="s">
        <v>464</v>
      </c>
      <c r="F213" s="1" t="s">
        <v>851</v>
      </c>
      <c r="G213" s="1">
        <v>1500636</v>
      </c>
      <c r="H213" s="1" t="s">
        <v>118</v>
      </c>
      <c r="I213" s="1" t="s">
        <v>45</v>
      </c>
      <c r="J213" s="1" t="s">
        <v>689</v>
      </c>
    </row>
    <row r="214" spans="1:10" hidden="1">
      <c r="A214" s="1" t="s">
        <v>116</v>
      </c>
      <c r="B214" s="1" t="s">
        <v>688</v>
      </c>
      <c r="C214" s="1" t="s">
        <v>45</v>
      </c>
      <c r="D214" s="1" t="s">
        <v>689</v>
      </c>
      <c r="E214" s="87" t="s">
        <v>359</v>
      </c>
      <c r="F214" s="1" t="s">
        <v>852</v>
      </c>
      <c r="G214" s="1">
        <v>1500634</v>
      </c>
      <c r="H214" s="1" t="s">
        <v>846</v>
      </c>
      <c r="I214" s="1" t="s">
        <v>45</v>
      </c>
      <c r="J214" s="1" t="s">
        <v>689</v>
      </c>
    </row>
    <row r="215" spans="1:10" hidden="1">
      <c r="A215" s="1" t="s">
        <v>116</v>
      </c>
      <c r="B215" s="1" t="s">
        <v>688</v>
      </c>
      <c r="C215" s="1" t="s">
        <v>45</v>
      </c>
      <c r="D215" s="1" t="s">
        <v>689</v>
      </c>
      <c r="E215" s="87" t="s">
        <v>366</v>
      </c>
      <c r="F215" s="1" t="s">
        <v>846</v>
      </c>
      <c r="G215" s="1">
        <v>1500632</v>
      </c>
      <c r="H215" s="1" t="s">
        <v>846</v>
      </c>
      <c r="I215" s="1" t="s">
        <v>45</v>
      </c>
      <c r="J215" s="1" t="s">
        <v>689</v>
      </c>
    </row>
    <row r="216" spans="1:10" hidden="1">
      <c r="A216" s="1" t="s">
        <v>110</v>
      </c>
      <c r="B216" s="1" t="s">
        <v>688</v>
      </c>
      <c r="C216" s="1" t="s">
        <v>45</v>
      </c>
      <c r="D216" s="1" t="s">
        <v>689</v>
      </c>
      <c r="E216" s="87" t="s">
        <v>319</v>
      </c>
      <c r="F216" s="1" t="s">
        <v>593</v>
      </c>
      <c r="G216" s="1">
        <v>1500628</v>
      </c>
      <c r="H216" s="1" t="s">
        <v>110</v>
      </c>
      <c r="I216" s="1" t="s">
        <v>45</v>
      </c>
      <c r="J216" s="1" t="s">
        <v>689</v>
      </c>
    </row>
    <row r="217" spans="1:10" hidden="1">
      <c r="A217" s="1" t="s">
        <v>110</v>
      </c>
      <c r="B217" s="1" t="s">
        <v>688</v>
      </c>
      <c r="C217" s="1" t="s">
        <v>45</v>
      </c>
      <c r="D217" s="1" t="s">
        <v>689</v>
      </c>
      <c r="E217" s="87" t="s">
        <v>455</v>
      </c>
      <c r="F217" s="1" t="s">
        <v>853</v>
      </c>
      <c r="G217" s="1">
        <v>1500626</v>
      </c>
      <c r="H217" s="1" t="s">
        <v>110</v>
      </c>
      <c r="I217" s="1" t="s">
        <v>45</v>
      </c>
      <c r="J217" s="1" t="s">
        <v>689</v>
      </c>
    </row>
    <row r="218" spans="1:10" hidden="1">
      <c r="A218" s="1" t="s">
        <v>110</v>
      </c>
      <c r="B218" s="1" t="s">
        <v>688</v>
      </c>
      <c r="C218" s="1" t="s">
        <v>45</v>
      </c>
      <c r="D218" s="1" t="s">
        <v>689</v>
      </c>
      <c r="E218" s="87" t="s">
        <v>539</v>
      </c>
      <c r="F218" s="1" t="s">
        <v>854</v>
      </c>
      <c r="G218" s="1">
        <v>1500624</v>
      </c>
      <c r="H218" s="1" t="s">
        <v>110</v>
      </c>
      <c r="I218" s="1" t="s">
        <v>45</v>
      </c>
      <c r="J218" s="1" t="s">
        <v>689</v>
      </c>
    </row>
    <row r="219" spans="1:10" hidden="1">
      <c r="A219" s="1" t="s">
        <v>118</v>
      </c>
      <c r="B219" s="1" t="s">
        <v>702</v>
      </c>
      <c r="C219" s="1" t="s">
        <v>45</v>
      </c>
      <c r="D219" s="1" t="s">
        <v>689</v>
      </c>
      <c r="E219" s="87" t="s">
        <v>377</v>
      </c>
      <c r="F219" s="1" t="s">
        <v>855</v>
      </c>
      <c r="G219" s="1">
        <v>1500622</v>
      </c>
      <c r="H219" s="1" t="s">
        <v>118</v>
      </c>
      <c r="I219" s="1" t="s">
        <v>45</v>
      </c>
      <c r="J219" s="1" t="s">
        <v>689</v>
      </c>
    </row>
    <row r="220" spans="1:10" hidden="1">
      <c r="A220" s="1" t="s">
        <v>110</v>
      </c>
      <c r="B220" s="1" t="s">
        <v>688</v>
      </c>
      <c r="C220" s="1" t="s">
        <v>45</v>
      </c>
      <c r="D220" s="1" t="s">
        <v>689</v>
      </c>
      <c r="E220" s="87" t="s">
        <v>249</v>
      </c>
      <c r="F220" s="1" t="s">
        <v>110</v>
      </c>
      <c r="G220" s="1">
        <v>1500620</v>
      </c>
      <c r="H220" s="1" t="s">
        <v>110</v>
      </c>
      <c r="I220" s="1" t="s">
        <v>45</v>
      </c>
      <c r="J220" s="1" t="s">
        <v>689</v>
      </c>
    </row>
    <row r="221" spans="1:10" hidden="1">
      <c r="A221" s="1" t="s">
        <v>110</v>
      </c>
      <c r="B221" s="1" t="s">
        <v>688</v>
      </c>
      <c r="C221" s="1" t="s">
        <v>45</v>
      </c>
      <c r="D221" s="1" t="s">
        <v>689</v>
      </c>
      <c r="E221" s="87" t="s">
        <v>239</v>
      </c>
      <c r="F221" s="1" t="s">
        <v>856</v>
      </c>
      <c r="G221" s="1">
        <v>1500618</v>
      </c>
      <c r="H221" s="1" t="s">
        <v>110</v>
      </c>
      <c r="I221" s="1" t="s">
        <v>45</v>
      </c>
      <c r="J221" s="1" t="s">
        <v>689</v>
      </c>
    </row>
    <row r="222" spans="1:10" hidden="1">
      <c r="A222" s="1" t="s">
        <v>110</v>
      </c>
      <c r="B222" s="1" t="s">
        <v>688</v>
      </c>
      <c r="C222" s="1" t="s">
        <v>45</v>
      </c>
      <c r="D222" s="1" t="s">
        <v>689</v>
      </c>
      <c r="E222" s="87" t="s">
        <v>479</v>
      </c>
      <c r="F222" s="1" t="s">
        <v>857</v>
      </c>
      <c r="G222" s="1">
        <v>1500616</v>
      </c>
      <c r="H222" s="1" t="s">
        <v>110</v>
      </c>
      <c r="I222" s="1" t="s">
        <v>45</v>
      </c>
      <c r="J222" s="1" t="s">
        <v>689</v>
      </c>
    </row>
    <row r="223" spans="1:10" hidden="1">
      <c r="A223" s="1" t="s">
        <v>117</v>
      </c>
      <c r="B223" s="1" t="s">
        <v>688</v>
      </c>
      <c r="C223" s="1" t="s">
        <v>45</v>
      </c>
      <c r="D223" s="1" t="s">
        <v>689</v>
      </c>
      <c r="E223" s="87" t="s">
        <v>421</v>
      </c>
      <c r="F223" s="1" t="s">
        <v>858</v>
      </c>
      <c r="G223" s="1">
        <v>1500522</v>
      </c>
      <c r="H223" s="1" t="s">
        <v>117</v>
      </c>
      <c r="I223" s="1" t="s">
        <v>45</v>
      </c>
      <c r="J223" s="1" t="s">
        <v>689</v>
      </c>
    </row>
    <row r="224" spans="1:10" hidden="1">
      <c r="A224" s="1" t="s">
        <v>111</v>
      </c>
      <c r="B224" s="1" t="s">
        <v>688</v>
      </c>
      <c r="C224" s="1" t="s">
        <v>45</v>
      </c>
      <c r="D224" s="1" t="s">
        <v>689</v>
      </c>
      <c r="E224" s="87" t="s">
        <v>538</v>
      </c>
      <c r="F224" s="1" t="s">
        <v>859</v>
      </c>
      <c r="G224" s="1">
        <v>1500520</v>
      </c>
      <c r="H224" s="1" t="s">
        <v>111</v>
      </c>
      <c r="I224" s="1" t="s">
        <v>45</v>
      </c>
      <c r="J224" s="1" t="s">
        <v>689</v>
      </c>
    </row>
    <row r="225" spans="1:10" hidden="1">
      <c r="A225" s="1" t="s">
        <v>117</v>
      </c>
      <c r="B225" s="1" t="s">
        <v>688</v>
      </c>
      <c r="C225" s="1" t="s">
        <v>45</v>
      </c>
      <c r="D225" s="1" t="s">
        <v>689</v>
      </c>
      <c r="E225" s="87" t="s">
        <v>280</v>
      </c>
      <c r="F225" s="1" t="s">
        <v>860</v>
      </c>
      <c r="G225" s="1">
        <v>1500518</v>
      </c>
      <c r="H225" s="1" t="s">
        <v>117</v>
      </c>
      <c r="I225" s="1" t="s">
        <v>45</v>
      </c>
      <c r="J225" s="1" t="s">
        <v>689</v>
      </c>
    </row>
    <row r="226" spans="1:10" hidden="1">
      <c r="A226" s="1" t="s">
        <v>117</v>
      </c>
      <c r="B226" s="1" t="s">
        <v>688</v>
      </c>
      <c r="C226" s="1" t="s">
        <v>45</v>
      </c>
      <c r="D226" s="1" t="s">
        <v>689</v>
      </c>
      <c r="E226" s="87" t="s">
        <v>466</v>
      </c>
      <c r="F226" s="1" t="s">
        <v>117</v>
      </c>
      <c r="G226" s="1">
        <v>1500514</v>
      </c>
      <c r="H226" s="1" t="s">
        <v>117</v>
      </c>
      <c r="I226" s="1" t="s">
        <v>45</v>
      </c>
      <c r="J226" s="1" t="s">
        <v>689</v>
      </c>
    </row>
    <row r="227" spans="1:10" hidden="1">
      <c r="A227" s="1" t="s">
        <v>111</v>
      </c>
      <c r="B227" s="1" t="s">
        <v>688</v>
      </c>
      <c r="C227" s="1" t="s">
        <v>45</v>
      </c>
      <c r="D227" s="1" t="s">
        <v>689</v>
      </c>
      <c r="E227" s="87" t="s">
        <v>257</v>
      </c>
      <c r="F227" s="1" t="s">
        <v>111</v>
      </c>
      <c r="G227" s="1">
        <v>1500508</v>
      </c>
      <c r="H227" s="1" t="s">
        <v>111</v>
      </c>
      <c r="I227" s="1" t="s">
        <v>45</v>
      </c>
      <c r="J227" s="1" t="s">
        <v>689</v>
      </c>
    </row>
    <row r="228" spans="1:10" hidden="1">
      <c r="A228" s="1" t="s">
        <v>109</v>
      </c>
      <c r="B228" s="1" t="s">
        <v>702</v>
      </c>
      <c r="C228" s="1" t="s">
        <v>45</v>
      </c>
      <c r="D228" s="1" t="s">
        <v>689</v>
      </c>
      <c r="E228" s="87" t="s">
        <v>388</v>
      </c>
      <c r="F228" s="1" t="s">
        <v>861</v>
      </c>
      <c r="G228" s="1">
        <v>1500504</v>
      </c>
      <c r="H228" s="1" t="s">
        <v>109</v>
      </c>
      <c r="I228" s="1" t="s">
        <v>45</v>
      </c>
      <c r="J228" s="1" t="s">
        <v>689</v>
      </c>
    </row>
    <row r="229" spans="1:10" hidden="1">
      <c r="A229" s="1" t="s">
        <v>119</v>
      </c>
      <c r="B229" s="1" t="s">
        <v>688</v>
      </c>
      <c r="C229" s="1" t="s">
        <v>45</v>
      </c>
      <c r="D229" s="1" t="s">
        <v>689</v>
      </c>
      <c r="E229" s="87" t="s">
        <v>379</v>
      </c>
      <c r="F229" s="1" t="s">
        <v>119</v>
      </c>
      <c r="G229" s="1">
        <v>1500500</v>
      </c>
      <c r="H229" s="1" t="s">
        <v>120</v>
      </c>
      <c r="I229" s="1" t="s">
        <v>45</v>
      </c>
      <c r="J229" s="1" t="s">
        <v>689</v>
      </c>
    </row>
    <row r="230" spans="1:10" hidden="1">
      <c r="A230" s="1" t="s">
        <v>113</v>
      </c>
      <c r="B230" s="1" t="s">
        <v>702</v>
      </c>
      <c r="C230" s="1" t="s">
        <v>45</v>
      </c>
      <c r="D230" s="1" t="s">
        <v>689</v>
      </c>
      <c r="E230" s="87" t="s">
        <v>486</v>
      </c>
      <c r="F230" s="1" t="s">
        <v>862</v>
      </c>
      <c r="G230" s="1">
        <v>1500498</v>
      </c>
      <c r="H230" s="1" t="s">
        <v>113</v>
      </c>
      <c r="I230" s="1" t="s">
        <v>45</v>
      </c>
      <c r="J230" s="1" t="s">
        <v>689</v>
      </c>
    </row>
    <row r="231" spans="1:10" hidden="1">
      <c r="A231" s="1" t="s">
        <v>113</v>
      </c>
      <c r="B231" s="1" t="s">
        <v>702</v>
      </c>
      <c r="C231" s="1" t="s">
        <v>45</v>
      </c>
      <c r="D231" s="1" t="s">
        <v>689</v>
      </c>
      <c r="E231" s="87" t="s">
        <v>323</v>
      </c>
      <c r="F231" s="1" t="s">
        <v>863</v>
      </c>
      <c r="G231" s="1">
        <v>1500494</v>
      </c>
      <c r="H231" s="1" t="s">
        <v>113</v>
      </c>
      <c r="I231" s="1" t="s">
        <v>45</v>
      </c>
      <c r="J231" s="1" t="s">
        <v>689</v>
      </c>
    </row>
    <row r="232" spans="1:10" hidden="1">
      <c r="A232" s="1" t="s">
        <v>120</v>
      </c>
      <c r="B232" s="1" t="s">
        <v>688</v>
      </c>
      <c r="C232" s="1" t="s">
        <v>45</v>
      </c>
      <c r="D232" s="1" t="s">
        <v>689</v>
      </c>
      <c r="E232" s="87" t="s">
        <v>477</v>
      </c>
      <c r="F232" s="1" t="s">
        <v>864</v>
      </c>
      <c r="G232" s="1">
        <v>1500492</v>
      </c>
      <c r="H232" s="1" t="s">
        <v>120</v>
      </c>
      <c r="I232" s="1" t="s">
        <v>45</v>
      </c>
      <c r="J232" s="1" t="s">
        <v>689</v>
      </c>
    </row>
    <row r="233" spans="1:10" hidden="1">
      <c r="A233" s="1" t="s">
        <v>109</v>
      </c>
      <c r="B233" s="1" t="s">
        <v>702</v>
      </c>
      <c r="C233" s="1" t="s">
        <v>45</v>
      </c>
      <c r="D233" s="1" t="s">
        <v>689</v>
      </c>
      <c r="E233" s="87" t="s">
        <v>369</v>
      </c>
      <c r="F233" s="1" t="s">
        <v>865</v>
      </c>
      <c r="G233" s="1">
        <v>1500490</v>
      </c>
      <c r="H233" s="1" t="s">
        <v>109</v>
      </c>
      <c r="I233" s="1" t="s">
        <v>45</v>
      </c>
      <c r="J233" s="1" t="s">
        <v>689</v>
      </c>
    </row>
    <row r="234" spans="1:10" hidden="1">
      <c r="A234" s="1" t="s">
        <v>120</v>
      </c>
      <c r="B234" s="1" t="s">
        <v>688</v>
      </c>
      <c r="C234" s="1" t="s">
        <v>45</v>
      </c>
      <c r="D234" s="1" t="s">
        <v>689</v>
      </c>
      <c r="E234" s="87" t="s">
        <v>318</v>
      </c>
      <c r="F234" s="1" t="s">
        <v>120</v>
      </c>
      <c r="G234" s="1">
        <v>1500488</v>
      </c>
      <c r="H234" s="1" t="s">
        <v>120</v>
      </c>
      <c r="I234" s="1" t="s">
        <v>45</v>
      </c>
      <c r="J234" s="1" t="s">
        <v>689</v>
      </c>
    </row>
    <row r="235" spans="1:10" hidden="1">
      <c r="A235" s="1" t="s">
        <v>109</v>
      </c>
      <c r="B235" s="1" t="s">
        <v>702</v>
      </c>
      <c r="C235" s="1" t="s">
        <v>45</v>
      </c>
      <c r="D235" s="1" t="s">
        <v>689</v>
      </c>
      <c r="E235" s="87" t="s">
        <v>327</v>
      </c>
      <c r="F235" s="1" t="s">
        <v>327</v>
      </c>
      <c r="G235" s="1">
        <v>1500486</v>
      </c>
      <c r="H235" s="1" t="s">
        <v>109</v>
      </c>
      <c r="I235" s="1" t="s">
        <v>45</v>
      </c>
      <c r="J235" s="1" t="s">
        <v>689</v>
      </c>
    </row>
    <row r="236" spans="1:10" hidden="1">
      <c r="A236" s="1" t="s">
        <v>109</v>
      </c>
      <c r="B236" s="1" t="s">
        <v>702</v>
      </c>
      <c r="C236" s="1" t="s">
        <v>45</v>
      </c>
      <c r="D236" s="1" t="s">
        <v>689</v>
      </c>
      <c r="E236" s="87" t="s">
        <v>307</v>
      </c>
      <c r="F236" s="1" t="s">
        <v>866</v>
      </c>
      <c r="G236" s="1">
        <v>1500484</v>
      </c>
      <c r="H236" s="1" t="s">
        <v>109</v>
      </c>
      <c r="I236" s="1" t="s">
        <v>45</v>
      </c>
      <c r="J236" s="1" t="s">
        <v>689</v>
      </c>
    </row>
    <row r="237" spans="1:10" hidden="1">
      <c r="A237" s="1" t="s">
        <v>113</v>
      </c>
      <c r="B237" s="1" t="s">
        <v>702</v>
      </c>
      <c r="C237" s="1" t="s">
        <v>45</v>
      </c>
      <c r="D237" s="1" t="s">
        <v>689</v>
      </c>
      <c r="E237" s="87" t="s">
        <v>418</v>
      </c>
      <c r="F237" s="1" t="s">
        <v>113</v>
      </c>
      <c r="G237" s="1">
        <v>1500482</v>
      </c>
      <c r="H237" s="1" t="s">
        <v>113</v>
      </c>
      <c r="I237" s="1" t="s">
        <v>45</v>
      </c>
      <c r="J237" s="1" t="s">
        <v>689</v>
      </c>
    </row>
    <row r="238" spans="1:10" hidden="1">
      <c r="A238" s="1" t="s">
        <v>109</v>
      </c>
      <c r="B238" s="1" t="s">
        <v>702</v>
      </c>
      <c r="C238" s="1" t="s">
        <v>45</v>
      </c>
      <c r="D238" s="1" t="s">
        <v>689</v>
      </c>
      <c r="E238" s="87" t="s">
        <v>423</v>
      </c>
      <c r="F238" s="1" t="s">
        <v>867</v>
      </c>
      <c r="G238" s="1">
        <v>1500480</v>
      </c>
      <c r="H238" s="1" t="s">
        <v>109</v>
      </c>
      <c r="I238" s="1" t="s">
        <v>45</v>
      </c>
      <c r="J238" s="1" t="s">
        <v>689</v>
      </c>
    </row>
    <row r="239" spans="1:10" hidden="1">
      <c r="A239" s="1" t="s">
        <v>84</v>
      </c>
      <c r="B239" s="1" t="s">
        <v>702</v>
      </c>
      <c r="C239" s="1" t="s">
        <v>34</v>
      </c>
      <c r="D239" s="1" t="s">
        <v>689</v>
      </c>
      <c r="E239" s="87" t="s">
        <v>536</v>
      </c>
      <c r="F239" s="1" t="s">
        <v>868</v>
      </c>
      <c r="G239" s="1">
        <v>1500450</v>
      </c>
      <c r="H239" s="1" t="s">
        <v>84</v>
      </c>
      <c r="I239" s="1" t="s">
        <v>34</v>
      </c>
      <c r="J239" s="1" t="s">
        <v>689</v>
      </c>
    </row>
    <row r="240" spans="1:10" hidden="1">
      <c r="A240" s="1" t="s">
        <v>84</v>
      </c>
      <c r="B240" s="1" t="s">
        <v>702</v>
      </c>
      <c r="C240" s="1" t="s">
        <v>34</v>
      </c>
      <c r="D240" s="1" t="s">
        <v>689</v>
      </c>
      <c r="E240" s="87" t="s">
        <v>242</v>
      </c>
      <c r="F240" s="1" t="s">
        <v>84</v>
      </c>
      <c r="G240" s="1">
        <v>1500448</v>
      </c>
      <c r="H240" s="1" t="s">
        <v>84</v>
      </c>
      <c r="I240" s="1" t="s">
        <v>34</v>
      </c>
      <c r="J240" s="1" t="s">
        <v>689</v>
      </c>
    </row>
    <row r="241" spans="1:10" hidden="1">
      <c r="A241" s="1" t="s">
        <v>85</v>
      </c>
      <c r="B241" s="1" t="s">
        <v>688</v>
      </c>
      <c r="C241" s="1" t="s">
        <v>34</v>
      </c>
      <c r="D241" s="1" t="s">
        <v>689</v>
      </c>
      <c r="E241" s="87" t="s">
        <v>285</v>
      </c>
      <c r="F241" s="1" t="s">
        <v>85</v>
      </c>
      <c r="G241" s="1">
        <v>1500444</v>
      </c>
      <c r="H241" s="1" t="s">
        <v>85</v>
      </c>
      <c r="I241" s="1" t="s">
        <v>34</v>
      </c>
      <c r="J241" s="1" t="s">
        <v>689</v>
      </c>
    </row>
    <row r="242" spans="1:10" hidden="1">
      <c r="A242" s="1" t="s">
        <v>85</v>
      </c>
      <c r="B242" s="1" t="s">
        <v>688</v>
      </c>
      <c r="C242" s="1" t="s">
        <v>34</v>
      </c>
      <c r="D242" s="1" t="s">
        <v>689</v>
      </c>
      <c r="E242" s="87" t="s">
        <v>365</v>
      </c>
      <c r="F242" s="1" t="s">
        <v>869</v>
      </c>
      <c r="G242" s="1">
        <v>1500442</v>
      </c>
      <c r="H242" s="1" t="s">
        <v>85</v>
      </c>
      <c r="I242" s="1" t="s">
        <v>34</v>
      </c>
      <c r="J242" s="1" t="s">
        <v>689</v>
      </c>
    </row>
    <row r="243" spans="1:10" hidden="1">
      <c r="A243" s="1" t="s">
        <v>85</v>
      </c>
      <c r="B243" s="1" t="s">
        <v>688</v>
      </c>
      <c r="C243" s="1" t="s">
        <v>34</v>
      </c>
      <c r="D243" s="1" t="s">
        <v>689</v>
      </c>
      <c r="E243" s="87" t="s">
        <v>470</v>
      </c>
      <c r="F243" s="1" t="s">
        <v>870</v>
      </c>
      <c r="G243" s="1">
        <v>1500440</v>
      </c>
      <c r="H243" s="1" t="s">
        <v>85</v>
      </c>
      <c r="I243" s="1" t="s">
        <v>34</v>
      </c>
      <c r="J243" s="1" t="s">
        <v>689</v>
      </c>
    </row>
    <row r="244" spans="1:10" hidden="1">
      <c r="A244" s="1" t="s">
        <v>79</v>
      </c>
      <c r="B244" s="1" t="s">
        <v>702</v>
      </c>
      <c r="C244" s="1" t="s">
        <v>34</v>
      </c>
      <c r="D244" s="1" t="s">
        <v>689</v>
      </c>
      <c r="E244" s="87" t="s">
        <v>471</v>
      </c>
      <c r="F244" s="1" t="s">
        <v>79</v>
      </c>
      <c r="G244" s="1">
        <v>1500436</v>
      </c>
      <c r="H244" s="1" t="s">
        <v>79</v>
      </c>
      <c r="I244" s="1" t="s">
        <v>34</v>
      </c>
      <c r="J244" s="1" t="s">
        <v>689</v>
      </c>
    </row>
    <row r="245" spans="1:10" hidden="1">
      <c r="A245" s="1" t="s">
        <v>84</v>
      </c>
      <c r="B245" s="1" t="s">
        <v>702</v>
      </c>
      <c r="C245" s="1" t="s">
        <v>34</v>
      </c>
      <c r="D245" s="1" t="s">
        <v>689</v>
      </c>
      <c r="E245" s="87" t="s">
        <v>253</v>
      </c>
      <c r="F245" s="1" t="s">
        <v>871</v>
      </c>
      <c r="G245" s="1">
        <v>1500434</v>
      </c>
      <c r="H245" s="1" t="s">
        <v>84</v>
      </c>
      <c r="I245" s="1" t="s">
        <v>34</v>
      </c>
      <c r="J245" s="1" t="s">
        <v>689</v>
      </c>
    </row>
    <row r="246" spans="1:10" hidden="1">
      <c r="A246" s="1" t="s">
        <v>80</v>
      </c>
      <c r="B246" s="1" t="s">
        <v>688</v>
      </c>
      <c r="C246" s="1" t="s">
        <v>34</v>
      </c>
      <c r="D246" s="1" t="s">
        <v>689</v>
      </c>
      <c r="E246" s="87" t="s">
        <v>383</v>
      </c>
      <c r="F246" s="1" t="s">
        <v>872</v>
      </c>
      <c r="G246" s="1">
        <v>1500432</v>
      </c>
      <c r="H246" s="1" t="s">
        <v>85</v>
      </c>
      <c r="I246" s="1" t="s">
        <v>34</v>
      </c>
      <c r="J246" s="1" t="s">
        <v>689</v>
      </c>
    </row>
    <row r="247" spans="1:10" hidden="1">
      <c r="A247" s="1" t="s">
        <v>82</v>
      </c>
      <c r="B247" s="1" t="s">
        <v>688</v>
      </c>
      <c r="C247" s="1" t="s">
        <v>34</v>
      </c>
      <c r="D247" s="1" t="s">
        <v>689</v>
      </c>
      <c r="E247" s="87" t="s">
        <v>534</v>
      </c>
      <c r="F247" s="1" t="s">
        <v>873</v>
      </c>
      <c r="G247" s="1">
        <v>1500430</v>
      </c>
      <c r="H247" s="1" t="s">
        <v>82</v>
      </c>
      <c r="I247" s="1" t="s">
        <v>34</v>
      </c>
      <c r="J247" s="1" t="s">
        <v>689</v>
      </c>
    </row>
    <row r="248" spans="1:10" hidden="1">
      <c r="A248" s="1" t="s">
        <v>79</v>
      </c>
      <c r="B248" s="1" t="s">
        <v>702</v>
      </c>
      <c r="C248" s="1" t="s">
        <v>34</v>
      </c>
      <c r="D248" s="1" t="s">
        <v>689</v>
      </c>
      <c r="E248" s="87" t="s">
        <v>288</v>
      </c>
      <c r="F248" s="1" t="s">
        <v>674</v>
      </c>
      <c r="G248" s="1">
        <v>1500428</v>
      </c>
      <c r="H248" s="1" t="s">
        <v>79</v>
      </c>
      <c r="I248" s="1" t="s">
        <v>34</v>
      </c>
      <c r="J248" s="1" t="s">
        <v>689</v>
      </c>
    </row>
    <row r="249" spans="1:10" hidden="1">
      <c r="A249" s="1" t="s">
        <v>80</v>
      </c>
      <c r="B249" s="1" t="s">
        <v>688</v>
      </c>
      <c r="C249" s="1" t="s">
        <v>34</v>
      </c>
      <c r="D249" s="1" t="s">
        <v>689</v>
      </c>
      <c r="E249" s="87" t="s">
        <v>340</v>
      </c>
      <c r="F249" s="1" t="s">
        <v>874</v>
      </c>
      <c r="G249" s="1">
        <v>1500426</v>
      </c>
      <c r="H249" s="1" t="s">
        <v>85</v>
      </c>
      <c r="I249" s="1" t="s">
        <v>34</v>
      </c>
      <c r="J249" s="1" t="s">
        <v>689</v>
      </c>
    </row>
    <row r="250" spans="1:10" hidden="1">
      <c r="A250" s="1" t="s">
        <v>84</v>
      </c>
      <c r="B250" s="1" t="s">
        <v>702</v>
      </c>
      <c r="C250" s="1" t="s">
        <v>34</v>
      </c>
      <c r="D250" s="1" t="s">
        <v>689</v>
      </c>
      <c r="E250" s="87" t="s">
        <v>329</v>
      </c>
      <c r="F250" s="1" t="s">
        <v>875</v>
      </c>
      <c r="G250" s="1">
        <v>1500424</v>
      </c>
      <c r="H250" s="1" t="s">
        <v>84</v>
      </c>
      <c r="I250" s="1" t="s">
        <v>34</v>
      </c>
      <c r="J250" s="1" t="s">
        <v>689</v>
      </c>
    </row>
    <row r="251" spans="1:10" hidden="1">
      <c r="A251" s="1" t="s">
        <v>84</v>
      </c>
      <c r="B251" s="1" t="s">
        <v>702</v>
      </c>
      <c r="C251" s="1" t="s">
        <v>34</v>
      </c>
      <c r="D251" s="1" t="s">
        <v>689</v>
      </c>
      <c r="E251" s="87" t="s">
        <v>420</v>
      </c>
      <c r="F251" s="1" t="s">
        <v>876</v>
      </c>
      <c r="G251" s="1">
        <v>1500422</v>
      </c>
      <c r="H251" s="1" t="s">
        <v>84</v>
      </c>
      <c r="I251" s="1" t="s">
        <v>34</v>
      </c>
      <c r="J251" s="1" t="s">
        <v>689</v>
      </c>
    </row>
    <row r="252" spans="1:10" hidden="1">
      <c r="A252" s="1" t="s">
        <v>82</v>
      </c>
      <c r="B252" s="1" t="s">
        <v>688</v>
      </c>
      <c r="C252" s="1" t="s">
        <v>34</v>
      </c>
      <c r="D252" s="1" t="s">
        <v>689</v>
      </c>
      <c r="E252" s="87" t="s">
        <v>410</v>
      </c>
      <c r="F252" s="1" t="s">
        <v>877</v>
      </c>
      <c r="G252" s="1">
        <v>1500420</v>
      </c>
      <c r="H252" s="1" t="s">
        <v>82</v>
      </c>
      <c r="I252" s="1" t="s">
        <v>34</v>
      </c>
      <c r="J252" s="1" t="s">
        <v>689</v>
      </c>
    </row>
    <row r="253" spans="1:10" hidden="1">
      <c r="A253" s="1" t="s">
        <v>79</v>
      </c>
      <c r="B253" s="1" t="s">
        <v>702</v>
      </c>
      <c r="C253" s="1" t="s">
        <v>34</v>
      </c>
      <c r="D253" s="1" t="s">
        <v>689</v>
      </c>
      <c r="E253" s="87" t="s">
        <v>535</v>
      </c>
      <c r="F253" s="1" t="s">
        <v>878</v>
      </c>
      <c r="G253" s="1">
        <v>1500418</v>
      </c>
      <c r="H253" s="1" t="s">
        <v>79</v>
      </c>
      <c r="I253" s="1" t="s">
        <v>34</v>
      </c>
      <c r="J253" s="1" t="s">
        <v>689</v>
      </c>
    </row>
    <row r="254" spans="1:10" hidden="1">
      <c r="A254" s="1" t="s">
        <v>82</v>
      </c>
      <c r="B254" s="1" t="s">
        <v>688</v>
      </c>
      <c r="C254" s="1" t="s">
        <v>34</v>
      </c>
      <c r="D254" s="1" t="s">
        <v>689</v>
      </c>
      <c r="E254" s="87" t="s">
        <v>268</v>
      </c>
      <c r="F254" s="1" t="s">
        <v>574</v>
      </c>
      <c r="G254" s="1">
        <v>1500416</v>
      </c>
      <c r="H254" s="1" t="s">
        <v>82</v>
      </c>
      <c r="I254" s="1" t="s">
        <v>34</v>
      </c>
      <c r="J254" s="1" t="s">
        <v>689</v>
      </c>
    </row>
    <row r="255" spans="1:10" hidden="1">
      <c r="A255" s="1" t="s">
        <v>81</v>
      </c>
      <c r="B255" s="1" t="s">
        <v>702</v>
      </c>
      <c r="C255" s="1" t="s">
        <v>34</v>
      </c>
      <c r="D255" s="1" t="s">
        <v>689</v>
      </c>
      <c r="E255" s="87" t="s">
        <v>406</v>
      </c>
      <c r="F255" s="1" t="s">
        <v>879</v>
      </c>
      <c r="G255" s="1">
        <v>3450003</v>
      </c>
      <c r="H255" s="1" t="s">
        <v>81</v>
      </c>
      <c r="I255" s="1" t="s">
        <v>34</v>
      </c>
      <c r="J255" s="1" t="s">
        <v>689</v>
      </c>
    </row>
    <row r="256" spans="1:10" hidden="1">
      <c r="A256" s="1" t="s">
        <v>83</v>
      </c>
      <c r="B256" s="1" t="s">
        <v>702</v>
      </c>
      <c r="C256" s="1" t="s">
        <v>34</v>
      </c>
      <c r="D256" s="1" t="s">
        <v>689</v>
      </c>
      <c r="E256" s="87" t="s">
        <v>232</v>
      </c>
      <c r="F256" s="1" t="s">
        <v>880</v>
      </c>
      <c r="G256" s="1">
        <v>1500474</v>
      </c>
      <c r="H256" s="1" t="s">
        <v>83</v>
      </c>
      <c r="I256" s="1" t="s">
        <v>34</v>
      </c>
      <c r="J256" s="1" t="s">
        <v>689</v>
      </c>
    </row>
    <row r="257" spans="1:10" hidden="1">
      <c r="A257" s="1" t="s">
        <v>83</v>
      </c>
      <c r="B257" s="1" t="s">
        <v>702</v>
      </c>
      <c r="C257" s="1" t="s">
        <v>34</v>
      </c>
      <c r="D257" s="1" t="s">
        <v>689</v>
      </c>
      <c r="E257" s="87" t="s">
        <v>389</v>
      </c>
      <c r="F257" s="1" t="s">
        <v>881</v>
      </c>
      <c r="G257" s="1">
        <v>1500472</v>
      </c>
      <c r="H257" s="1" t="s">
        <v>83</v>
      </c>
      <c r="I257" s="1" t="s">
        <v>34</v>
      </c>
      <c r="J257" s="1" t="s">
        <v>689</v>
      </c>
    </row>
    <row r="258" spans="1:10" hidden="1">
      <c r="A258" s="1" t="s">
        <v>86</v>
      </c>
      <c r="B258" s="1" t="s">
        <v>702</v>
      </c>
      <c r="C258" s="1" t="s">
        <v>34</v>
      </c>
      <c r="D258" s="1" t="s">
        <v>689</v>
      </c>
      <c r="E258" s="87" t="s">
        <v>305</v>
      </c>
      <c r="F258" s="1" t="s">
        <v>629</v>
      </c>
      <c r="G258" s="1">
        <v>1500470</v>
      </c>
      <c r="H258" s="1" t="s">
        <v>86</v>
      </c>
      <c r="I258" s="1" t="s">
        <v>34</v>
      </c>
      <c r="J258" s="1" t="s">
        <v>689</v>
      </c>
    </row>
    <row r="259" spans="1:10" hidden="1">
      <c r="A259" s="1" t="s">
        <v>83</v>
      </c>
      <c r="B259" s="1" t="s">
        <v>702</v>
      </c>
      <c r="C259" s="1" t="s">
        <v>34</v>
      </c>
      <c r="D259" s="1" t="s">
        <v>689</v>
      </c>
      <c r="E259" s="87" t="s">
        <v>402</v>
      </c>
      <c r="F259" s="1" t="s">
        <v>83</v>
      </c>
      <c r="G259" s="1">
        <v>1500468</v>
      </c>
      <c r="H259" s="1" t="s">
        <v>83</v>
      </c>
      <c r="I259" s="1" t="s">
        <v>34</v>
      </c>
      <c r="J259" s="1" t="s">
        <v>689</v>
      </c>
    </row>
    <row r="260" spans="1:10" hidden="1">
      <c r="A260" s="1" t="s">
        <v>86</v>
      </c>
      <c r="B260" s="1" t="s">
        <v>702</v>
      </c>
      <c r="C260" s="1" t="s">
        <v>34</v>
      </c>
      <c r="D260" s="1" t="s">
        <v>689</v>
      </c>
      <c r="E260" s="87" t="s">
        <v>426</v>
      </c>
      <c r="F260" s="1" t="s">
        <v>882</v>
      </c>
      <c r="G260" s="1">
        <v>1500456</v>
      </c>
      <c r="H260" s="1" t="s">
        <v>86</v>
      </c>
      <c r="I260" s="1" t="s">
        <v>34</v>
      </c>
      <c r="J260" s="1" t="s">
        <v>689</v>
      </c>
    </row>
    <row r="261" spans="1:10" hidden="1">
      <c r="A261" s="1" t="s">
        <v>81</v>
      </c>
      <c r="B261" s="1" t="s">
        <v>702</v>
      </c>
      <c r="C261" s="1" t="s">
        <v>34</v>
      </c>
      <c r="D261" s="1" t="s">
        <v>689</v>
      </c>
      <c r="E261" s="87" t="s">
        <v>358</v>
      </c>
      <c r="F261" s="1" t="s">
        <v>883</v>
      </c>
      <c r="G261" s="1">
        <v>1500464</v>
      </c>
      <c r="H261" s="1" t="s">
        <v>81</v>
      </c>
      <c r="I261" s="1" t="s">
        <v>34</v>
      </c>
      <c r="J261" s="1" t="s">
        <v>689</v>
      </c>
    </row>
    <row r="262" spans="1:10" hidden="1">
      <c r="A262" s="1" t="s">
        <v>83</v>
      </c>
      <c r="B262" s="1" t="s">
        <v>702</v>
      </c>
      <c r="C262" s="1" t="s">
        <v>34</v>
      </c>
      <c r="D262" s="1" t="s">
        <v>689</v>
      </c>
      <c r="E262" s="87" t="s">
        <v>325</v>
      </c>
      <c r="F262" s="1" t="s">
        <v>884</v>
      </c>
      <c r="G262" s="1">
        <v>1500462</v>
      </c>
      <c r="H262" s="1" t="s">
        <v>83</v>
      </c>
      <c r="I262" s="1" t="s">
        <v>34</v>
      </c>
      <c r="J262" s="1" t="s">
        <v>689</v>
      </c>
    </row>
    <row r="263" spans="1:10" hidden="1">
      <c r="A263" s="1" t="s">
        <v>81</v>
      </c>
      <c r="B263" s="1" t="s">
        <v>702</v>
      </c>
      <c r="C263" s="1" t="s">
        <v>34</v>
      </c>
      <c r="D263" s="1" t="s">
        <v>689</v>
      </c>
      <c r="E263" s="87" t="s">
        <v>427</v>
      </c>
      <c r="F263" s="1" t="s">
        <v>639</v>
      </c>
      <c r="G263" s="1">
        <v>1500460</v>
      </c>
      <c r="H263" s="1" t="s">
        <v>81</v>
      </c>
      <c r="I263" s="1" t="s">
        <v>34</v>
      </c>
      <c r="J263" s="1" t="s">
        <v>689</v>
      </c>
    </row>
    <row r="264" spans="1:10" hidden="1">
      <c r="A264" s="1" t="s">
        <v>86</v>
      </c>
      <c r="B264" s="1" t="s">
        <v>702</v>
      </c>
      <c r="C264" s="1" t="s">
        <v>34</v>
      </c>
      <c r="D264" s="1" t="s">
        <v>689</v>
      </c>
      <c r="E264" s="87" t="s">
        <v>276</v>
      </c>
      <c r="F264" s="1" t="s">
        <v>86</v>
      </c>
      <c r="G264" s="1">
        <v>1500458</v>
      </c>
      <c r="H264" s="1" t="s">
        <v>86</v>
      </c>
      <c r="I264" s="1" t="s">
        <v>34</v>
      </c>
      <c r="J264" s="1" t="s">
        <v>689</v>
      </c>
    </row>
    <row r="265" spans="1:10" hidden="1">
      <c r="A265" s="1" t="s">
        <v>81</v>
      </c>
      <c r="B265" s="1" t="s">
        <v>702</v>
      </c>
      <c r="C265" s="1" t="s">
        <v>34</v>
      </c>
      <c r="D265" s="1" t="s">
        <v>689</v>
      </c>
      <c r="E265" s="87" t="s">
        <v>322</v>
      </c>
      <c r="F265" s="1" t="s">
        <v>81</v>
      </c>
      <c r="G265" s="1">
        <v>1500466</v>
      </c>
      <c r="H265" s="1" t="s">
        <v>81</v>
      </c>
      <c r="I265" s="1" t="s">
        <v>34</v>
      </c>
      <c r="J265" s="1" t="s">
        <v>689</v>
      </c>
    </row>
    <row r="266" spans="1:10" hidden="1">
      <c r="A266" s="1" t="s">
        <v>114</v>
      </c>
      <c r="B266" s="1" t="s">
        <v>702</v>
      </c>
      <c r="C266" s="1" t="s">
        <v>45</v>
      </c>
      <c r="D266" s="1" t="s">
        <v>689</v>
      </c>
      <c r="E266" s="87" t="s">
        <v>537</v>
      </c>
      <c r="F266" s="1" t="s">
        <v>537</v>
      </c>
      <c r="G266" s="1">
        <v>1500496</v>
      </c>
      <c r="H266" s="1" t="s">
        <v>114</v>
      </c>
      <c r="I266" s="1" t="s">
        <v>45</v>
      </c>
      <c r="J266" s="1" t="s">
        <v>689</v>
      </c>
    </row>
    <row r="267" spans="1:10" hidden="1">
      <c r="A267" s="1" t="s">
        <v>111</v>
      </c>
      <c r="B267" s="1" t="s">
        <v>688</v>
      </c>
      <c r="C267" s="1" t="s">
        <v>45</v>
      </c>
      <c r="D267" s="1" t="s">
        <v>689</v>
      </c>
      <c r="E267" s="87" t="s">
        <v>347</v>
      </c>
      <c r="F267" s="1" t="s">
        <v>623</v>
      </c>
      <c r="G267" s="1">
        <v>1500510</v>
      </c>
      <c r="H267" s="1" t="s">
        <v>111</v>
      </c>
      <c r="I267" s="1" t="s">
        <v>45</v>
      </c>
      <c r="J267" s="1" t="s">
        <v>689</v>
      </c>
    </row>
    <row r="268" spans="1:10" hidden="1">
      <c r="A268" s="1" t="s">
        <v>114</v>
      </c>
      <c r="B268" s="1" t="s">
        <v>702</v>
      </c>
      <c r="C268" s="1" t="s">
        <v>45</v>
      </c>
      <c r="D268" s="1" t="s">
        <v>689</v>
      </c>
      <c r="E268" s="87" t="s">
        <v>367</v>
      </c>
      <c r="F268" s="1" t="s">
        <v>885</v>
      </c>
      <c r="G268" s="1">
        <v>1500512</v>
      </c>
      <c r="H268" s="1" t="s">
        <v>114</v>
      </c>
      <c r="I268" s="1" t="s">
        <v>45</v>
      </c>
      <c r="J268" s="1" t="s">
        <v>689</v>
      </c>
    </row>
    <row r="269" spans="1:10" hidden="1">
      <c r="A269" s="1" t="s">
        <v>113</v>
      </c>
      <c r="B269" s="1" t="s">
        <v>702</v>
      </c>
      <c r="C269" s="1" t="s">
        <v>45</v>
      </c>
      <c r="D269" s="1" t="s">
        <v>689</v>
      </c>
      <c r="E269" s="87" t="s">
        <v>414</v>
      </c>
      <c r="F269" s="1" t="s">
        <v>414</v>
      </c>
      <c r="G269" s="1">
        <v>1500502</v>
      </c>
      <c r="H269" s="1" t="s">
        <v>113</v>
      </c>
      <c r="I269" s="1" t="s">
        <v>45</v>
      </c>
      <c r="J269" s="1" t="s">
        <v>689</v>
      </c>
    </row>
    <row r="270" spans="1:10" hidden="1">
      <c r="A270" s="1" t="s">
        <v>114</v>
      </c>
      <c r="B270" s="1" t="s">
        <v>702</v>
      </c>
      <c r="C270" s="1" t="s">
        <v>45</v>
      </c>
      <c r="D270" s="1" t="s">
        <v>689</v>
      </c>
      <c r="E270" s="87" t="s">
        <v>399</v>
      </c>
      <c r="F270" s="1" t="s">
        <v>622</v>
      </c>
      <c r="G270" s="1">
        <v>1500516</v>
      </c>
      <c r="H270" s="1" t="s">
        <v>114</v>
      </c>
      <c r="I270" s="1" t="s">
        <v>45</v>
      </c>
      <c r="J270" s="1" t="s">
        <v>689</v>
      </c>
    </row>
  </sheetData>
  <autoFilter ref="A1:J270" xr:uid="{5AD57218-0C7E-408F-95F6-6D51D201E605}">
    <filterColumn colId="2">
      <filters>
        <filter val="JATIM TIMU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DATA MTD</vt:lpstr>
      <vt:lpstr>HARIAN</vt:lpstr>
      <vt:lpstr>Sheet1</vt:lpstr>
      <vt:lpstr>LAPORAN</vt:lpstr>
      <vt:lpstr>Sheet4</vt:lpstr>
      <vt:lpstr>LOOKUP  telda</vt:lpstr>
      <vt:lpstr>COPY DATA XPRO</vt:lpstr>
      <vt:lpstr>Detail2</vt:lpstr>
      <vt:lpstr>Sheet3</vt:lpstr>
      <vt:lpstr>DATA DETAIL</vt:lpstr>
      <vt:lpstr>Sheet2</vt:lpstr>
      <vt:lpstr>Sheet5</vt:lpstr>
    </vt:vector>
  </TitlesOfParts>
  <Company>Telkom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990061</dc:creator>
  <cp:lastModifiedBy>AHMAD DEDI ARIANSYAH</cp:lastModifiedBy>
  <dcterms:created xsi:type="dcterms:W3CDTF">2024-08-30T01:50:00Z</dcterms:created>
  <dcterms:modified xsi:type="dcterms:W3CDTF">2026-08-18T22:44:27Z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C8AFC484198940E89A7452246BA079CD_12</vt:lpwstr>
  </property>
  <property fmtid="{D5CDD505-2E9C-101B-9397-08002B2CF9AE}" pid="3" name="KSOProductBuildVer">
    <vt:lpwstr>2057-12.2.0.21931</vt:lpwstr>
  </property>
</Properties>
</file>